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autoCompressPictures="0"/>
  <mc:AlternateContent xmlns:mc="http://schemas.openxmlformats.org/markup-compatibility/2006">
    <mc:Choice Requires="x15">
      <x15ac:absPath xmlns:x15ac="http://schemas.microsoft.com/office/spreadsheetml/2010/11/ac" url="C:\Data\GIT\PCWG\ShareBenchmarks\"/>
    </mc:Choice>
  </mc:AlternateContent>
  <bookViews>
    <workbookView xWindow="0" yWindow="-456" windowWidth="28800" windowHeight="18084" tabRatio="865" activeTab="2"/>
  </bookViews>
  <sheets>
    <sheet name="Revision History" sheetId="15" r:id="rId1"/>
    <sheet name="Levels" sheetId="25" r:id="rId2"/>
    <sheet name="REWS" sheetId="26" r:id="rId3"/>
    <sheet name="Parameters" sheetId="28" r:id="rId4"/>
    <sheet name="TimeSeries" sheetId="13" r:id="rId5"/>
    <sheet name="Power Curve" sheetId="18" r:id="rId6"/>
    <sheet name="Manual" sheetId="22" r:id="rId7"/>
    <sheet name="Share2.0" sheetId="23" r:id="rId8"/>
    <sheet name="Difference" sheetId="24" r:id="rId9"/>
    <sheet name="Notes" sheetId="27" r:id="rId10"/>
  </sheets>
  <externalReferences>
    <externalReference r:id="rId11"/>
    <externalReference r:id="rId12"/>
  </externalReferences>
  <definedNames>
    <definedName name="_xlnm._FilterDatabase" localSheetId="4" hidden="1">TimeSeries!$B$1:$AF$10654</definedName>
    <definedName name="Bin_Width">'Power Curve'!$C$34</definedName>
    <definedName name="Centre_First_Bin">'Power Curve'!$C$33</definedName>
    <definedName name="Ci">'Power Curve'!$H$3:$K$31</definedName>
    <definedName name="CutInWindSpeed">TimeSeries!$C$9</definedName>
    <definedName name="Exponent">Parameters!$C$2</definedName>
    <definedName name="IntegrationStep">[1]Overview!$C$4</definedName>
    <definedName name="LowerShearLimit">TimeSeries!$C$14</definedName>
    <definedName name="LowerTurbLimit">TimeSeries!$C$16</definedName>
    <definedName name="MaximumPowerIndex">'Power Curve'!#REF!</definedName>
    <definedName name="Min_Count">'Power Curve'!#REF!</definedName>
    <definedName name="PowerArray">'Power Curve'!#REF!</definedName>
    <definedName name="PowerArrayREWS">'[2]Power Look Up'!$C$2:$C$3000</definedName>
    <definedName name="RatedWindSpeed">TimeSeries!$C$8</definedName>
    <definedName name="Ref_Density">'Power Curve'!$C$36</definedName>
    <definedName name="ReferenceTurbulence">'Power Curve'!#REF!</definedName>
    <definedName name="UpperShearLimit">TimeSeries!$C$13</definedName>
    <definedName name="UpperTurbLimit">TimeSeries!$C$15</definedName>
    <definedName name="WindSpeedStep">TimeSeries!#REF!</definedName>
    <definedName name="xa">'Power Curve'!$F$3:$F$31</definedName>
    <definedName name="xb">'Power Curve'!$G$3:$G$31</definedName>
  </definedNames>
  <calcPr calcId="171027" calcOnSav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M66" i="22" l="1"/>
  <c r="AL66" i="22"/>
  <c r="AK66" i="22"/>
  <c r="AJ66" i="22"/>
  <c r="AI66" i="22"/>
  <c r="AH66" i="22"/>
  <c r="AG66" i="22"/>
  <c r="AF66" i="22"/>
  <c r="AE66" i="22"/>
  <c r="AD66" i="22"/>
  <c r="AD67" i="22" s="1"/>
  <c r="AC66" i="22"/>
  <c r="AC67" i="22" s="1"/>
  <c r="AB66" i="22"/>
  <c r="AB67" i="22" s="1"/>
  <c r="AA66" i="22"/>
  <c r="AA68" i="22" s="1"/>
  <c r="Z66" i="22"/>
  <c r="Z67" i="22" s="1"/>
  <c r="Y66" i="22"/>
  <c r="X66" i="22"/>
  <c r="W66" i="22"/>
  <c r="W68" i="22" s="1"/>
  <c r="V66" i="22"/>
  <c r="V67" i="22" s="1"/>
  <c r="U66" i="22"/>
  <c r="U67" i="22" s="1"/>
  <c r="T66" i="22"/>
  <c r="T67" i="22" s="1"/>
  <c r="S66" i="22"/>
  <c r="S68" i="22" s="1"/>
  <c r="R66" i="22"/>
  <c r="R67" i="22" s="1"/>
  <c r="Q66" i="22"/>
  <c r="Q67" i="22" s="1"/>
  <c r="P66" i="22"/>
  <c r="P67" i="22" s="1"/>
  <c r="O66" i="22"/>
  <c r="O68" i="22" s="1"/>
  <c r="N66" i="22"/>
  <c r="N67" i="22" s="1"/>
  <c r="M66" i="22"/>
  <c r="M67" i="22" s="1"/>
  <c r="L66" i="22"/>
  <c r="L67" i="22" s="1"/>
  <c r="K66" i="22"/>
  <c r="K68" i="22" s="1"/>
  <c r="J66" i="22"/>
  <c r="J67" i="22" s="1"/>
  <c r="I66" i="22"/>
  <c r="I67" i="22" s="1"/>
  <c r="H66" i="22"/>
  <c r="H67" i="22" s="1"/>
  <c r="G66" i="22"/>
  <c r="G68" i="22" s="1"/>
  <c r="F66" i="22"/>
  <c r="F67" i="22" s="1"/>
  <c r="E66" i="22"/>
  <c r="E67" i="22" s="1"/>
  <c r="D66" i="22"/>
  <c r="J64" i="22"/>
  <c r="I64" i="22"/>
  <c r="I63" i="22"/>
  <c r="O62" i="22"/>
  <c r="N62" i="22"/>
  <c r="M62" i="22"/>
  <c r="L62" i="22"/>
  <c r="L63" i="22" s="1"/>
  <c r="K62" i="22"/>
  <c r="K64" i="22" s="1"/>
  <c r="J62" i="22"/>
  <c r="J63" i="22" s="1"/>
  <c r="I62" i="22"/>
  <c r="H62" i="22"/>
  <c r="G62" i="22"/>
  <c r="F62" i="22"/>
  <c r="E62" i="22"/>
  <c r="D62" i="22"/>
  <c r="AM28" i="22"/>
  <c r="AL28" i="22"/>
  <c r="AK28" i="22"/>
  <c r="AJ28" i="22"/>
  <c r="AI28" i="22"/>
  <c r="AH28" i="22"/>
  <c r="AG28" i="22"/>
  <c r="AF28" i="22"/>
  <c r="AE28" i="22"/>
  <c r="AD28" i="22"/>
  <c r="AD29" i="22" s="1"/>
  <c r="AC28" i="22"/>
  <c r="AC29" i="22" s="1"/>
  <c r="AB28" i="22"/>
  <c r="AB29" i="22" s="1"/>
  <c r="AA28" i="22"/>
  <c r="AA30" i="22" s="1"/>
  <c r="Z28" i="22"/>
  <c r="Z29" i="22" s="1"/>
  <c r="Y28" i="22"/>
  <c r="X28" i="22"/>
  <c r="W28" i="22"/>
  <c r="W30" i="22" s="1"/>
  <c r="V28" i="22"/>
  <c r="V29" i="22" s="1"/>
  <c r="U28" i="22"/>
  <c r="U29" i="22" s="1"/>
  <c r="T28" i="22"/>
  <c r="T29" i="22" s="1"/>
  <c r="S28" i="22"/>
  <c r="S30" i="22" s="1"/>
  <c r="R28" i="22"/>
  <c r="R29" i="22" s="1"/>
  <c r="Q28" i="22"/>
  <c r="Q29" i="22" s="1"/>
  <c r="P28" i="22"/>
  <c r="P29" i="22" s="1"/>
  <c r="O28" i="22"/>
  <c r="O30" i="22" s="1"/>
  <c r="N28" i="22"/>
  <c r="N29" i="22" s="1"/>
  <c r="M28" i="22"/>
  <c r="M29" i="22" s="1"/>
  <c r="L28" i="22"/>
  <c r="L29" i="22" s="1"/>
  <c r="K28" i="22"/>
  <c r="K30" i="22" s="1"/>
  <c r="J28" i="22"/>
  <c r="J29" i="22" s="1"/>
  <c r="I28" i="22"/>
  <c r="I29" i="22" s="1"/>
  <c r="H28" i="22"/>
  <c r="H29" i="22" s="1"/>
  <c r="G28" i="22"/>
  <c r="G30" i="22" s="1"/>
  <c r="F28" i="22"/>
  <c r="F29" i="22" s="1"/>
  <c r="E28" i="22"/>
  <c r="E29" i="22" s="1"/>
  <c r="D28" i="22"/>
  <c r="L26" i="22"/>
  <c r="L25" i="22"/>
  <c r="K25" i="22"/>
  <c r="O24" i="22"/>
  <c r="N24" i="22"/>
  <c r="M24" i="22"/>
  <c r="L24" i="22"/>
  <c r="K24" i="22"/>
  <c r="K26" i="22" s="1"/>
  <c r="J24" i="22"/>
  <c r="J25" i="22" s="1"/>
  <c r="I24" i="22"/>
  <c r="I25" i="22" s="1"/>
  <c r="H24" i="22"/>
  <c r="G24" i="22"/>
  <c r="F24" i="22"/>
  <c r="E24" i="22"/>
  <c r="D24" i="22"/>
  <c r="G67" i="22" l="1"/>
  <c r="K67" i="22"/>
  <c r="O67" i="22"/>
  <c r="S67" i="22"/>
  <c r="W67" i="22"/>
  <c r="AA67" i="22"/>
  <c r="H68" i="22"/>
  <c r="L68" i="22"/>
  <c r="P68" i="22"/>
  <c r="T68" i="22"/>
  <c r="AB68" i="22"/>
  <c r="E68" i="22"/>
  <c r="I68" i="22"/>
  <c r="M68" i="22"/>
  <c r="Q68" i="22"/>
  <c r="U68" i="22"/>
  <c r="AC68" i="22"/>
  <c r="F68" i="22"/>
  <c r="J68" i="22"/>
  <c r="N68" i="22"/>
  <c r="R68" i="22"/>
  <c r="V68" i="22"/>
  <c r="Z68" i="22"/>
  <c r="AD68" i="22"/>
  <c r="K63" i="22"/>
  <c r="L64" i="22"/>
  <c r="G29" i="22"/>
  <c r="K29" i="22"/>
  <c r="O29" i="22"/>
  <c r="S29" i="22"/>
  <c r="W29" i="22"/>
  <c r="AA29" i="22"/>
  <c r="H30" i="22"/>
  <c r="L30" i="22"/>
  <c r="P30" i="22"/>
  <c r="T30" i="22"/>
  <c r="AB30" i="22"/>
  <c r="E30" i="22"/>
  <c r="I30" i="22"/>
  <c r="M30" i="22"/>
  <c r="Q30" i="22"/>
  <c r="U30" i="22"/>
  <c r="AC30" i="22"/>
  <c r="F30" i="22"/>
  <c r="J30" i="22"/>
  <c r="N30" i="22"/>
  <c r="R30" i="22"/>
  <c r="V30" i="22"/>
  <c r="Z30" i="22"/>
  <c r="AD30" i="22"/>
  <c r="I26" i="22"/>
  <c r="J26" i="22"/>
  <c r="O3" i="26"/>
  <c r="P3" i="26" s="1"/>
  <c r="O4" i="26"/>
  <c r="P4" i="26" s="1"/>
  <c r="O5" i="26"/>
  <c r="P5" i="26" s="1"/>
  <c r="O6" i="26"/>
  <c r="P6" i="26" s="1"/>
  <c r="O7" i="26"/>
  <c r="P7" i="26" s="1"/>
  <c r="O8" i="26"/>
  <c r="P8" i="26" s="1"/>
  <c r="O9" i="26"/>
  <c r="P9" i="26" s="1"/>
  <c r="O10" i="26"/>
  <c r="P10" i="26" s="1"/>
  <c r="O11" i="26"/>
  <c r="P11" i="26" s="1"/>
  <c r="O12" i="26"/>
  <c r="P12" i="26" s="1"/>
  <c r="O13" i="26"/>
  <c r="P13" i="26" s="1"/>
  <c r="O14" i="26"/>
  <c r="P14" i="26" s="1"/>
  <c r="O15" i="26"/>
  <c r="P15" i="26" s="1"/>
  <c r="O16" i="26"/>
  <c r="P16" i="26" s="1"/>
  <c r="O17" i="26"/>
  <c r="P17" i="26" s="1"/>
  <c r="O18" i="26"/>
  <c r="P18" i="26" s="1"/>
  <c r="O19" i="26"/>
  <c r="P19" i="26" s="1"/>
  <c r="O20" i="26"/>
  <c r="P20" i="26" s="1"/>
  <c r="O21" i="26"/>
  <c r="P21" i="26" s="1"/>
  <c r="O22" i="26"/>
  <c r="P22" i="26" s="1"/>
  <c r="O23" i="26"/>
  <c r="P23" i="26" s="1"/>
  <c r="O24" i="26"/>
  <c r="P24" i="26" s="1"/>
  <c r="O25" i="26"/>
  <c r="P25" i="26" s="1"/>
  <c r="O26" i="26"/>
  <c r="P26" i="26" s="1"/>
  <c r="O27" i="26"/>
  <c r="P27" i="26" s="1"/>
  <c r="O28" i="26"/>
  <c r="P28" i="26" s="1"/>
  <c r="O29" i="26"/>
  <c r="P29" i="26" s="1"/>
  <c r="O30" i="26"/>
  <c r="P30" i="26" s="1"/>
  <c r="O31" i="26"/>
  <c r="P31" i="26" s="1"/>
  <c r="O32" i="26"/>
  <c r="P32" i="26" s="1"/>
  <c r="O33" i="26"/>
  <c r="P33" i="26" s="1"/>
  <c r="O34" i="26"/>
  <c r="P34" i="26" s="1"/>
  <c r="O35" i="26"/>
  <c r="P35" i="26" s="1"/>
  <c r="O36" i="26"/>
  <c r="P36" i="26" s="1"/>
  <c r="O37" i="26"/>
  <c r="P37" i="26" s="1"/>
  <c r="O38" i="26"/>
  <c r="P38" i="26" s="1"/>
  <c r="O39" i="26"/>
  <c r="P39" i="26" s="1"/>
  <c r="O40" i="26"/>
  <c r="P40" i="26" s="1"/>
  <c r="O41" i="26"/>
  <c r="P41" i="26" s="1"/>
  <c r="O42" i="26"/>
  <c r="P42" i="26" s="1"/>
  <c r="O43" i="26"/>
  <c r="P43" i="26" s="1"/>
  <c r="O44" i="26"/>
  <c r="P44" i="26" s="1"/>
  <c r="O45" i="26"/>
  <c r="P45" i="26" s="1"/>
  <c r="O46" i="26"/>
  <c r="P46" i="26" s="1"/>
  <c r="O47" i="26"/>
  <c r="P47" i="26" s="1"/>
  <c r="O48" i="26"/>
  <c r="P48" i="26" s="1"/>
  <c r="O49" i="26"/>
  <c r="P49" i="26" s="1"/>
  <c r="O50" i="26"/>
  <c r="P50" i="26" s="1"/>
  <c r="O51" i="26"/>
  <c r="P51" i="26" s="1"/>
  <c r="O52" i="26"/>
  <c r="P52" i="26" s="1"/>
  <c r="O53" i="26"/>
  <c r="P53" i="26" s="1"/>
  <c r="O54" i="26"/>
  <c r="P54" i="26" s="1"/>
  <c r="O55" i="26"/>
  <c r="P55" i="26" s="1"/>
  <c r="O56" i="26"/>
  <c r="P56" i="26" s="1"/>
  <c r="O57" i="26"/>
  <c r="P57" i="26" s="1"/>
  <c r="O58" i="26"/>
  <c r="P58" i="26" s="1"/>
  <c r="O59" i="26"/>
  <c r="P59" i="26" s="1"/>
  <c r="O60" i="26"/>
  <c r="P60" i="26" s="1"/>
  <c r="O61" i="26"/>
  <c r="P61" i="26" s="1"/>
  <c r="O62" i="26"/>
  <c r="P62" i="26" s="1"/>
  <c r="O63" i="26"/>
  <c r="P63" i="26" s="1"/>
  <c r="O64" i="26"/>
  <c r="P64" i="26" s="1"/>
  <c r="O65" i="26"/>
  <c r="P65" i="26" s="1"/>
  <c r="O66" i="26"/>
  <c r="P66" i="26" s="1"/>
  <c r="O67" i="26"/>
  <c r="P67" i="26" s="1"/>
  <c r="O68" i="26"/>
  <c r="P68" i="26" s="1"/>
  <c r="O69" i="26"/>
  <c r="P69" i="26" s="1"/>
  <c r="O70" i="26"/>
  <c r="P70" i="26" s="1"/>
  <c r="O71" i="26"/>
  <c r="P71" i="26" s="1"/>
  <c r="O72" i="26"/>
  <c r="P72" i="26" s="1"/>
  <c r="O73" i="26"/>
  <c r="P73" i="26" s="1"/>
  <c r="O74" i="26"/>
  <c r="P74" i="26" s="1"/>
  <c r="O75" i="26"/>
  <c r="P75" i="26" s="1"/>
  <c r="O76" i="26"/>
  <c r="P76" i="26" s="1"/>
  <c r="O77" i="26"/>
  <c r="P77" i="26" s="1"/>
  <c r="O78" i="26"/>
  <c r="P78" i="26" s="1"/>
  <c r="O79" i="26"/>
  <c r="P79" i="26" s="1"/>
  <c r="O80" i="26"/>
  <c r="P80" i="26" s="1"/>
  <c r="O81" i="26"/>
  <c r="P81" i="26" s="1"/>
  <c r="O82" i="26"/>
  <c r="P82" i="26" s="1"/>
  <c r="O83" i="26"/>
  <c r="P83" i="26" s="1"/>
  <c r="O84" i="26"/>
  <c r="P84" i="26" s="1"/>
  <c r="O85" i="26"/>
  <c r="P85" i="26" s="1"/>
  <c r="O86" i="26"/>
  <c r="P86" i="26" s="1"/>
  <c r="O87" i="26"/>
  <c r="P87" i="26" s="1"/>
  <c r="O88" i="26"/>
  <c r="P88" i="26" s="1"/>
  <c r="O89" i="26"/>
  <c r="P89" i="26" s="1"/>
  <c r="O90" i="26"/>
  <c r="P90" i="26" s="1"/>
  <c r="O91" i="26"/>
  <c r="P91" i="26" s="1"/>
  <c r="O92" i="26"/>
  <c r="P92" i="26" s="1"/>
  <c r="O93" i="26"/>
  <c r="P93" i="26" s="1"/>
  <c r="O94" i="26"/>
  <c r="P94" i="26" s="1"/>
  <c r="O95" i="26"/>
  <c r="P95" i="26" s="1"/>
  <c r="O96" i="26"/>
  <c r="P96" i="26" s="1"/>
  <c r="O97" i="26"/>
  <c r="P97" i="26" s="1"/>
  <c r="O98" i="26"/>
  <c r="P98" i="26" s="1"/>
  <c r="O99" i="26"/>
  <c r="P99" i="26" s="1"/>
  <c r="O100" i="26"/>
  <c r="P100" i="26" s="1"/>
  <c r="O101" i="26"/>
  <c r="P101" i="26" s="1"/>
  <c r="O102" i="26"/>
  <c r="P102" i="26" s="1"/>
  <c r="O103" i="26"/>
  <c r="P103" i="26" s="1"/>
  <c r="O104" i="26"/>
  <c r="P104" i="26" s="1"/>
  <c r="O105" i="26"/>
  <c r="P105" i="26" s="1"/>
  <c r="O106" i="26"/>
  <c r="P106" i="26" s="1"/>
  <c r="O107" i="26"/>
  <c r="P107" i="26" s="1"/>
  <c r="O108" i="26"/>
  <c r="P108" i="26" s="1"/>
  <c r="O109" i="26"/>
  <c r="P109" i="26" s="1"/>
  <c r="O110" i="26"/>
  <c r="P110" i="26" s="1"/>
  <c r="O111" i="26"/>
  <c r="P111" i="26" s="1"/>
  <c r="O112" i="26"/>
  <c r="P112" i="26" s="1"/>
  <c r="O113" i="26"/>
  <c r="P113" i="26" s="1"/>
  <c r="O114" i="26"/>
  <c r="P114" i="26" s="1"/>
  <c r="O115" i="26"/>
  <c r="P115" i="26" s="1"/>
  <c r="O116" i="26"/>
  <c r="P116" i="26" s="1"/>
  <c r="O117" i="26"/>
  <c r="P117" i="26" s="1"/>
  <c r="O118" i="26"/>
  <c r="P118" i="26" s="1"/>
  <c r="O119" i="26"/>
  <c r="P119" i="26" s="1"/>
  <c r="O120" i="26"/>
  <c r="P120" i="26" s="1"/>
  <c r="O121" i="26"/>
  <c r="P121" i="26" s="1"/>
  <c r="O122" i="26"/>
  <c r="P122" i="26" s="1"/>
  <c r="O123" i="26"/>
  <c r="P123" i="26" s="1"/>
  <c r="O124" i="26"/>
  <c r="P124" i="26" s="1"/>
  <c r="O125" i="26"/>
  <c r="P125" i="26" s="1"/>
  <c r="O126" i="26"/>
  <c r="P126" i="26" s="1"/>
  <c r="O127" i="26"/>
  <c r="P127" i="26" s="1"/>
  <c r="O128" i="26"/>
  <c r="P128" i="26" s="1"/>
  <c r="O129" i="26"/>
  <c r="P129" i="26" s="1"/>
  <c r="O130" i="26"/>
  <c r="P130" i="26" s="1"/>
  <c r="O131" i="26"/>
  <c r="P131" i="26" s="1"/>
  <c r="O132" i="26"/>
  <c r="P132" i="26" s="1"/>
  <c r="O133" i="26"/>
  <c r="P133" i="26" s="1"/>
  <c r="O134" i="26"/>
  <c r="P134" i="26" s="1"/>
  <c r="O135" i="26"/>
  <c r="P135" i="26" s="1"/>
  <c r="O136" i="26"/>
  <c r="P136" i="26" s="1"/>
  <c r="O137" i="26"/>
  <c r="P137" i="26" s="1"/>
  <c r="O138" i="26"/>
  <c r="P138" i="26" s="1"/>
  <c r="O139" i="26"/>
  <c r="P139" i="26" s="1"/>
  <c r="O140" i="26"/>
  <c r="P140" i="26" s="1"/>
  <c r="O141" i="26"/>
  <c r="P141" i="26" s="1"/>
  <c r="O142" i="26"/>
  <c r="P142" i="26" s="1"/>
  <c r="O143" i="26"/>
  <c r="P143" i="26" s="1"/>
  <c r="O144" i="26"/>
  <c r="P144" i="26" s="1"/>
  <c r="O145" i="26"/>
  <c r="P145" i="26" s="1"/>
  <c r="O146" i="26"/>
  <c r="P146" i="26" s="1"/>
  <c r="O147" i="26"/>
  <c r="P147" i="26" s="1"/>
  <c r="O148" i="26"/>
  <c r="P148" i="26" s="1"/>
  <c r="O149" i="26"/>
  <c r="P149" i="26" s="1"/>
  <c r="O150" i="26"/>
  <c r="P150" i="26" s="1"/>
  <c r="O151" i="26"/>
  <c r="P151" i="26" s="1"/>
  <c r="O152" i="26"/>
  <c r="P152" i="26" s="1"/>
  <c r="O153" i="26"/>
  <c r="P153" i="26" s="1"/>
  <c r="O154" i="26"/>
  <c r="P154" i="26" s="1"/>
  <c r="O155" i="26"/>
  <c r="P155" i="26" s="1"/>
  <c r="O156" i="26"/>
  <c r="P156" i="26" s="1"/>
  <c r="O157" i="26"/>
  <c r="P157" i="26" s="1"/>
  <c r="O158" i="26"/>
  <c r="P158" i="26" s="1"/>
  <c r="O159" i="26"/>
  <c r="P159" i="26" s="1"/>
  <c r="O160" i="26"/>
  <c r="P160" i="26" s="1"/>
  <c r="O161" i="26"/>
  <c r="P161" i="26" s="1"/>
  <c r="O162" i="26"/>
  <c r="P162" i="26" s="1"/>
  <c r="O163" i="26"/>
  <c r="P163" i="26" s="1"/>
  <c r="O164" i="26"/>
  <c r="P164" i="26" s="1"/>
  <c r="O165" i="26"/>
  <c r="P165" i="26" s="1"/>
  <c r="O166" i="26"/>
  <c r="P166" i="26" s="1"/>
  <c r="O167" i="26"/>
  <c r="P167" i="26" s="1"/>
  <c r="O168" i="26"/>
  <c r="P168" i="26" s="1"/>
  <c r="O169" i="26"/>
  <c r="P169" i="26" s="1"/>
  <c r="O170" i="26"/>
  <c r="P170" i="26" s="1"/>
  <c r="O171" i="26"/>
  <c r="P171" i="26" s="1"/>
  <c r="O172" i="26"/>
  <c r="P172" i="26" s="1"/>
  <c r="O173" i="26"/>
  <c r="P173" i="26" s="1"/>
  <c r="O174" i="26"/>
  <c r="P174" i="26" s="1"/>
  <c r="O175" i="26"/>
  <c r="P175" i="26" s="1"/>
  <c r="O176" i="26"/>
  <c r="P176" i="26" s="1"/>
  <c r="O177" i="26"/>
  <c r="P177" i="26" s="1"/>
  <c r="O178" i="26"/>
  <c r="P178" i="26" s="1"/>
  <c r="O179" i="26"/>
  <c r="P179" i="26" s="1"/>
  <c r="O180" i="26"/>
  <c r="P180" i="26" s="1"/>
  <c r="O181" i="26"/>
  <c r="P181" i="26" s="1"/>
  <c r="O182" i="26"/>
  <c r="P182" i="26" s="1"/>
  <c r="O183" i="26"/>
  <c r="P183" i="26" s="1"/>
  <c r="O184" i="26"/>
  <c r="P184" i="26" s="1"/>
  <c r="O185" i="26"/>
  <c r="P185" i="26" s="1"/>
  <c r="O186" i="26"/>
  <c r="P186" i="26" s="1"/>
  <c r="O187" i="26"/>
  <c r="P187" i="26" s="1"/>
  <c r="O188" i="26"/>
  <c r="P188" i="26" s="1"/>
  <c r="O189" i="26"/>
  <c r="P189" i="26" s="1"/>
  <c r="O190" i="26"/>
  <c r="P190" i="26" s="1"/>
  <c r="O191" i="26"/>
  <c r="P191" i="26" s="1"/>
  <c r="O192" i="26"/>
  <c r="P192" i="26" s="1"/>
  <c r="O193" i="26"/>
  <c r="P193" i="26" s="1"/>
  <c r="O194" i="26"/>
  <c r="P194" i="26" s="1"/>
  <c r="O195" i="26"/>
  <c r="P195" i="26" s="1"/>
  <c r="O196" i="26"/>
  <c r="P196" i="26" s="1"/>
  <c r="O197" i="26"/>
  <c r="P197" i="26" s="1"/>
  <c r="O198" i="26"/>
  <c r="P198" i="26" s="1"/>
  <c r="O199" i="26"/>
  <c r="P199" i="26" s="1"/>
  <c r="O200" i="26"/>
  <c r="P200" i="26" s="1"/>
  <c r="O201" i="26"/>
  <c r="P201" i="26" s="1"/>
  <c r="O202" i="26"/>
  <c r="P202" i="26" s="1"/>
  <c r="O203" i="26"/>
  <c r="P203" i="26" s="1"/>
  <c r="O204" i="26"/>
  <c r="P204" i="26" s="1"/>
  <c r="O205" i="26"/>
  <c r="P205" i="26" s="1"/>
  <c r="O206" i="26"/>
  <c r="P206" i="26" s="1"/>
  <c r="O207" i="26"/>
  <c r="P207" i="26" s="1"/>
  <c r="O208" i="26"/>
  <c r="P208" i="26" s="1"/>
  <c r="O209" i="26"/>
  <c r="P209" i="26" s="1"/>
  <c r="O210" i="26"/>
  <c r="P210" i="26" s="1"/>
  <c r="O211" i="26"/>
  <c r="P211" i="26" s="1"/>
  <c r="O212" i="26"/>
  <c r="P212" i="26" s="1"/>
  <c r="O213" i="26"/>
  <c r="P213" i="26" s="1"/>
  <c r="O214" i="26"/>
  <c r="P214" i="26" s="1"/>
  <c r="O215" i="26"/>
  <c r="P215" i="26" s="1"/>
  <c r="O216" i="26"/>
  <c r="P216" i="26" s="1"/>
  <c r="O217" i="26"/>
  <c r="P217" i="26" s="1"/>
  <c r="O218" i="26"/>
  <c r="P218" i="26" s="1"/>
  <c r="O219" i="26"/>
  <c r="P219" i="26" s="1"/>
  <c r="O220" i="26"/>
  <c r="P220" i="26" s="1"/>
  <c r="O221" i="26"/>
  <c r="P221" i="26" s="1"/>
  <c r="O222" i="26"/>
  <c r="P222" i="26" s="1"/>
  <c r="O223" i="26"/>
  <c r="P223" i="26" s="1"/>
  <c r="O224" i="26"/>
  <c r="P224" i="26" s="1"/>
  <c r="O225" i="26"/>
  <c r="P225" i="26" s="1"/>
  <c r="O226" i="26"/>
  <c r="P226" i="26" s="1"/>
  <c r="O227" i="26"/>
  <c r="P227" i="26" s="1"/>
  <c r="O228" i="26"/>
  <c r="P228" i="26" s="1"/>
  <c r="O229" i="26"/>
  <c r="P229" i="26" s="1"/>
  <c r="O230" i="26"/>
  <c r="P230" i="26" s="1"/>
  <c r="O231" i="26"/>
  <c r="P231" i="26" s="1"/>
  <c r="O232" i="26"/>
  <c r="P232" i="26" s="1"/>
  <c r="O233" i="26"/>
  <c r="P233" i="26" s="1"/>
  <c r="O234" i="26"/>
  <c r="P234" i="26" s="1"/>
  <c r="O235" i="26"/>
  <c r="P235" i="26" s="1"/>
  <c r="O236" i="26"/>
  <c r="P236" i="26" s="1"/>
  <c r="O237" i="26"/>
  <c r="P237" i="26" s="1"/>
  <c r="O238" i="26"/>
  <c r="P238" i="26" s="1"/>
  <c r="O239" i="26"/>
  <c r="P239" i="26" s="1"/>
  <c r="O240" i="26"/>
  <c r="P240" i="26"/>
  <c r="O241" i="26"/>
  <c r="P241" i="26" s="1"/>
  <c r="O242" i="26"/>
  <c r="P242" i="26" s="1"/>
  <c r="O243" i="26"/>
  <c r="P243" i="26" s="1"/>
  <c r="O244" i="26"/>
  <c r="P244" i="26" s="1"/>
  <c r="O245" i="26"/>
  <c r="P245" i="26" s="1"/>
  <c r="O246" i="26"/>
  <c r="P246" i="26" s="1"/>
  <c r="O247" i="26"/>
  <c r="P247" i="26" s="1"/>
  <c r="O248" i="26"/>
  <c r="P248" i="26"/>
  <c r="O249" i="26"/>
  <c r="P249" i="26" s="1"/>
  <c r="O250" i="26"/>
  <c r="P250" i="26" s="1"/>
  <c r="O251" i="26"/>
  <c r="P251" i="26" s="1"/>
  <c r="O252" i="26"/>
  <c r="P252" i="26" s="1"/>
  <c r="O253" i="26"/>
  <c r="P253" i="26"/>
  <c r="O254" i="26"/>
  <c r="P254" i="26" s="1"/>
  <c r="O255" i="26"/>
  <c r="P255" i="26"/>
  <c r="O256" i="26"/>
  <c r="P256" i="26" s="1"/>
  <c r="O257" i="26"/>
  <c r="P257" i="26"/>
  <c r="O258" i="26"/>
  <c r="P258" i="26" s="1"/>
  <c r="O259" i="26"/>
  <c r="P259" i="26"/>
  <c r="O260" i="26"/>
  <c r="P260" i="26" s="1"/>
  <c r="O261" i="26"/>
  <c r="P261" i="26"/>
  <c r="O262" i="26"/>
  <c r="P262" i="26" s="1"/>
  <c r="O263" i="26"/>
  <c r="P263" i="26"/>
  <c r="O264" i="26"/>
  <c r="P264" i="26" s="1"/>
  <c r="O265" i="26"/>
  <c r="P265" i="26"/>
  <c r="O266" i="26"/>
  <c r="P266" i="26" s="1"/>
  <c r="O267" i="26"/>
  <c r="P267" i="26"/>
  <c r="O268" i="26"/>
  <c r="P268" i="26" s="1"/>
  <c r="O269" i="26"/>
  <c r="P269" i="26"/>
  <c r="O270" i="26"/>
  <c r="P270" i="26" s="1"/>
  <c r="O271" i="26"/>
  <c r="P271" i="26"/>
  <c r="O272" i="26"/>
  <c r="P272" i="26" s="1"/>
  <c r="O273" i="26"/>
  <c r="P273" i="26"/>
  <c r="O274" i="26"/>
  <c r="P274" i="26" s="1"/>
  <c r="O275" i="26"/>
  <c r="P275" i="26"/>
  <c r="O276" i="26"/>
  <c r="P276" i="26" s="1"/>
  <c r="O277" i="26"/>
  <c r="P277" i="26"/>
  <c r="O278" i="26"/>
  <c r="P278" i="26" s="1"/>
  <c r="O279" i="26"/>
  <c r="P279" i="26"/>
  <c r="O280" i="26"/>
  <c r="P280" i="26" s="1"/>
  <c r="O281" i="26"/>
  <c r="P281" i="26"/>
  <c r="O282" i="26"/>
  <c r="P282" i="26" s="1"/>
  <c r="O283" i="26"/>
  <c r="P283" i="26"/>
  <c r="O284" i="26"/>
  <c r="P284" i="26" s="1"/>
  <c r="O285" i="26"/>
  <c r="P285" i="26"/>
  <c r="O286" i="26"/>
  <c r="P286" i="26" s="1"/>
  <c r="O287" i="26"/>
  <c r="P287" i="26"/>
  <c r="O288" i="26"/>
  <c r="P288" i="26" s="1"/>
  <c r="O289" i="26"/>
  <c r="P289" i="26"/>
  <c r="O290" i="26"/>
  <c r="P290" i="26" s="1"/>
  <c r="O291" i="26"/>
  <c r="P291" i="26"/>
  <c r="O292" i="26"/>
  <c r="P292" i="26" s="1"/>
  <c r="O293" i="26"/>
  <c r="P293" i="26"/>
  <c r="O294" i="26"/>
  <c r="P294" i="26" s="1"/>
  <c r="O295" i="26"/>
  <c r="P295" i="26"/>
  <c r="O296" i="26"/>
  <c r="P296" i="26" s="1"/>
  <c r="O297" i="26"/>
  <c r="P297" i="26"/>
  <c r="O298" i="26"/>
  <c r="P298" i="26" s="1"/>
  <c r="O299" i="26"/>
  <c r="P299" i="26"/>
  <c r="O300" i="26"/>
  <c r="P300" i="26" s="1"/>
  <c r="O301" i="26"/>
  <c r="P301" i="26"/>
  <c r="O302" i="26"/>
  <c r="P302" i="26" s="1"/>
  <c r="O303" i="26"/>
  <c r="P303" i="26"/>
  <c r="O304" i="26"/>
  <c r="P304" i="26" s="1"/>
  <c r="O305" i="26"/>
  <c r="P305" i="26"/>
  <c r="O306" i="26"/>
  <c r="P306" i="26" s="1"/>
  <c r="O307" i="26"/>
  <c r="P307" i="26"/>
  <c r="O308" i="26"/>
  <c r="P308" i="26" s="1"/>
  <c r="O309" i="26"/>
  <c r="P309" i="26"/>
  <c r="O310" i="26"/>
  <c r="P310" i="26" s="1"/>
  <c r="O311" i="26"/>
  <c r="P311" i="26"/>
  <c r="O312" i="26"/>
  <c r="P312" i="26" s="1"/>
  <c r="O313" i="26"/>
  <c r="P313" i="26"/>
  <c r="O314" i="26"/>
  <c r="P314" i="26" s="1"/>
  <c r="O315" i="26"/>
  <c r="P315" i="26"/>
  <c r="O316" i="26"/>
  <c r="P316" i="26" s="1"/>
  <c r="O317" i="26"/>
  <c r="P317" i="26"/>
  <c r="O318" i="26"/>
  <c r="P318" i="26" s="1"/>
  <c r="O319" i="26"/>
  <c r="P319" i="26"/>
  <c r="O320" i="26"/>
  <c r="P320" i="26" s="1"/>
  <c r="O321" i="26"/>
  <c r="P321" i="26"/>
  <c r="O322" i="26"/>
  <c r="P322" i="26" s="1"/>
  <c r="O323" i="26"/>
  <c r="P323" i="26"/>
  <c r="O324" i="26"/>
  <c r="P324" i="26" s="1"/>
  <c r="O325" i="26"/>
  <c r="P325" i="26"/>
  <c r="O326" i="26"/>
  <c r="P326" i="26" s="1"/>
  <c r="O327" i="26"/>
  <c r="P327" i="26"/>
  <c r="O328" i="26"/>
  <c r="P328" i="26" s="1"/>
  <c r="O329" i="26"/>
  <c r="P329" i="26"/>
  <c r="O330" i="26"/>
  <c r="P330" i="26" s="1"/>
  <c r="O331" i="26"/>
  <c r="P331" i="26"/>
  <c r="O332" i="26"/>
  <c r="P332" i="26" s="1"/>
  <c r="O333" i="26"/>
  <c r="P333" i="26"/>
  <c r="O334" i="26"/>
  <c r="P334" i="26" s="1"/>
  <c r="O335" i="26"/>
  <c r="P335" i="26"/>
  <c r="O336" i="26"/>
  <c r="P336" i="26" s="1"/>
  <c r="O337" i="26"/>
  <c r="P337" i="26"/>
  <c r="O338" i="26"/>
  <c r="P338" i="26" s="1"/>
  <c r="O339" i="26"/>
  <c r="P339" i="26"/>
  <c r="O340" i="26"/>
  <c r="P340" i="26" s="1"/>
  <c r="O341" i="26"/>
  <c r="P341" i="26"/>
  <c r="O342" i="26"/>
  <c r="P342" i="26" s="1"/>
  <c r="O343" i="26"/>
  <c r="P343" i="26"/>
  <c r="O344" i="26"/>
  <c r="P344" i="26" s="1"/>
  <c r="O345" i="26"/>
  <c r="P345" i="26"/>
  <c r="O346" i="26"/>
  <c r="P346" i="26" s="1"/>
  <c r="O347" i="26"/>
  <c r="P347" i="26"/>
  <c r="O348" i="26"/>
  <c r="P348" i="26" s="1"/>
  <c r="O349" i="26"/>
  <c r="P349" i="26"/>
  <c r="O350" i="26"/>
  <c r="P350" i="26" s="1"/>
  <c r="O351" i="26"/>
  <c r="P351" i="26"/>
  <c r="O352" i="26"/>
  <c r="P352" i="26" s="1"/>
  <c r="O353" i="26"/>
  <c r="P353" i="26"/>
  <c r="O354" i="26"/>
  <c r="P354" i="26" s="1"/>
  <c r="O355" i="26"/>
  <c r="P355" i="26"/>
  <c r="O356" i="26"/>
  <c r="P356" i="26" s="1"/>
  <c r="O357" i="26"/>
  <c r="P357" i="26"/>
  <c r="O358" i="26"/>
  <c r="P358" i="26" s="1"/>
  <c r="O359" i="26"/>
  <c r="P359" i="26"/>
  <c r="O360" i="26"/>
  <c r="P360" i="26" s="1"/>
  <c r="O361" i="26"/>
  <c r="P361" i="26"/>
  <c r="O362" i="26"/>
  <c r="P362" i="26" s="1"/>
  <c r="O363" i="26"/>
  <c r="P363" i="26"/>
  <c r="O364" i="26"/>
  <c r="P364" i="26" s="1"/>
  <c r="O365" i="26"/>
  <c r="P365" i="26"/>
  <c r="O366" i="26"/>
  <c r="P366" i="26" s="1"/>
  <c r="O367" i="26"/>
  <c r="P367" i="26"/>
  <c r="O368" i="26"/>
  <c r="P368" i="26" s="1"/>
  <c r="O369" i="26"/>
  <c r="P369" i="26"/>
  <c r="O370" i="26"/>
  <c r="P370" i="26" s="1"/>
  <c r="O371" i="26"/>
  <c r="P371" i="26"/>
  <c r="O372" i="26"/>
  <c r="P372" i="26" s="1"/>
  <c r="O373" i="26"/>
  <c r="P373" i="26" s="1"/>
  <c r="O374" i="26"/>
  <c r="P374" i="26" s="1"/>
  <c r="O375" i="26"/>
  <c r="P375" i="26" s="1"/>
  <c r="O376" i="26"/>
  <c r="P376" i="26"/>
  <c r="O377" i="26"/>
  <c r="P377" i="26" s="1"/>
  <c r="O378" i="26"/>
  <c r="P378" i="26"/>
  <c r="O379" i="26"/>
  <c r="P379" i="26" s="1"/>
  <c r="O380" i="26"/>
  <c r="P380" i="26" s="1"/>
  <c r="O381" i="26"/>
  <c r="P381" i="26" s="1"/>
  <c r="O382" i="26"/>
  <c r="P382" i="26" s="1"/>
  <c r="O383" i="26"/>
  <c r="P383" i="26" s="1"/>
  <c r="O384" i="26"/>
  <c r="P384" i="26"/>
  <c r="O385" i="26"/>
  <c r="P385" i="26" s="1"/>
  <c r="O386" i="26"/>
  <c r="P386" i="26"/>
  <c r="O387" i="26"/>
  <c r="P387" i="26" s="1"/>
  <c r="O388" i="26"/>
  <c r="P388" i="26" s="1"/>
  <c r="O389" i="26"/>
  <c r="P389" i="26" s="1"/>
  <c r="O390" i="26"/>
  <c r="P390" i="26" s="1"/>
  <c r="O391" i="26"/>
  <c r="P391" i="26" s="1"/>
  <c r="O392" i="26"/>
  <c r="P392" i="26"/>
  <c r="O393" i="26"/>
  <c r="P393" i="26" s="1"/>
  <c r="O394" i="26"/>
  <c r="P394" i="26"/>
  <c r="O395" i="26"/>
  <c r="P395" i="26" s="1"/>
  <c r="O396" i="26"/>
  <c r="P396" i="26" s="1"/>
  <c r="O397" i="26"/>
  <c r="P397" i="26" s="1"/>
  <c r="O398" i="26"/>
  <c r="P398" i="26" s="1"/>
  <c r="O399" i="26"/>
  <c r="P399" i="26" s="1"/>
  <c r="O400" i="26"/>
  <c r="P400" i="26"/>
  <c r="O401" i="26"/>
  <c r="P401" i="26" s="1"/>
  <c r="O402" i="26"/>
  <c r="P402" i="26"/>
  <c r="O403" i="26"/>
  <c r="P403" i="26" s="1"/>
  <c r="O404" i="26"/>
  <c r="P404" i="26" s="1"/>
  <c r="O405" i="26"/>
  <c r="P405" i="26" s="1"/>
  <c r="O406" i="26"/>
  <c r="P406" i="26" s="1"/>
  <c r="O407" i="26"/>
  <c r="P407" i="26" s="1"/>
  <c r="O408" i="26"/>
  <c r="P408" i="26"/>
  <c r="O409" i="26"/>
  <c r="P409" i="26" s="1"/>
  <c r="O410" i="26"/>
  <c r="P410" i="26"/>
  <c r="O411" i="26"/>
  <c r="P411" i="26" s="1"/>
  <c r="O412" i="26"/>
  <c r="P412" i="26" s="1"/>
  <c r="O413" i="26"/>
  <c r="P413" i="26" s="1"/>
  <c r="O414" i="26"/>
  <c r="P414" i="26" s="1"/>
  <c r="O415" i="26"/>
  <c r="P415" i="26" s="1"/>
  <c r="O416" i="26"/>
  <c r="P416" i="26" s="1"/>
  <c r="O417" i="26"/>
  <c r="P417" i="26" s="1"/>
  <c r="O418" i="26"/>
  <c r="P418" i="26" s="1"/>
  <c r="O419" i="26"/>
  <c r="P419" i="26" s="1"/>
  <c r="O420" i="26"/>
  <c r="P420" i="26" s="1"/>
  <c r="O421" i="26"/>
  <c r="P421" i="26" s="1"/>
  <c r="O422" i="26"/>
  <c r="P422" i="26" s="1"/>
  <c r="O423" i="26"/>
  <c r="P423" i="26" s="1"/>
  <c r="O424" i="26"/>
  <c r="P424" i="26" s="1"/>
  <c r="O425" i="26"/>
  <c r="P425" i="26" s="1"/>
  <c r="O426" i="26"/>
  <c r="P426" i="26" s="1"/>
  <c r="O427" i="26"/>
  <c r="P427" i="26" s="1"/>
  <c r="O428" i="26"/>
  <c r="P428" i="26" s="1"/>
  <c r="O429" i="26"/>
  <c r="P429" i="26" s="1"/>
  <c r="O430" i="26"/>
  <c r="P430" i="26" s="1"/>
  <c r="O431" i="26"/>
  <c r="P431" i="26" s="1"/>
  <c r="O432" i="26"/>
  <c r="P432" i="26" s="1"/>
  <c r="O433" i="26"/>
  <c r="P433" i="26" s="1"/>
  <c r="O434" i="26"/>
  <c r="P434" i="26" s="1"/>
  <c r="O435" i="26"/>
  <c r="P435" i="26" s="1"/>
  <c r="O436" i="26"/>
  <c r="P436" i="26" s="1"/>
  <c r="O437" i="26"/>
  <c r="P437" i="26" s="1"/>
  <c r="O438" i="26"/>
  <c r="P438" i="26" s="1"/>
  <c r="O439" i="26"/>
  <c r="P439" i="26" s="1"/>
  <c r="O440" i="26"/>
  <c r="P440" i="26" s="1"/>
  <c r="O441" i="26"/>
  <c r="P441" i="26" s="1"/>
  <c r="O442" i="26"/>
  <c r="P442" i="26" s="1"/>
  <c r="O443" i="26"/>
  <c r="P443" i="26" s="1"/>
  <c r="O444" i="26"/>
  <c r="P444" i="26" s="1"/>
  <c r="O445" i="26"/>
  <c r="P445" i="26" s="1"/>
  <c r="O446" i="26"/>
  <c r="P446" i="26" s="1"/>
  <c r="O447" i="26"/>
  <c r="P447" i="26" s="1"/>
  <c r="O448" i="26"/>
  <c r="P448" i="26" s="1"/>
  <c r="O449" i="26"/>
  <c r="P449" i="26" s="1"/>
  <c r="O450" i="26"/>
  <c r="P450" i="26" s="1"/>
  <c r="O451" i="26"/>
  <c r="P451" i="26" s="1"/>
  <c r="O452" i="26"/>
  <c r="P452" i="26" s="1"/>
  <c r="O453" i="26"/>
  <c r="P453" i="26" s="1"/>
  <c r="O454" i="26"/>
  <c r="P454" i="26" s="1"/>
  <c r="O455" i="26"/>
  <c r="P455" i="26" s="1"/>
  <c r="O456" i="26"/>
  <c r="P456" i="26" s="1"/>
  <c r="O457" i="26"/>
  <c r="P457" i="26" s="1"/>
  <c r="O458" i="26"/>
  <c r="P458" i="26" s="1"/>
  <c r="O459" i="26"/>
  <c r="P459" i="26" s="1"/>
  <c r="O460" i="26"/>
  <c r="P460" i="26" s="1"/>
  <c r="O461" i="26"/>
  <c r="P461" i="26" s="1"/>
  <c r="O462" i="26"/>
  <c r="P462" i="26" s="1"/>
  <c r="O463" i="26"/>
  <c r="P463" i="26" s="1"/>
  <c r="O464" i="26"/>
  <c r="P464" i="26" s="1"/>
  <c r="O465" i="26"/>
  <c r="P465" i="26" s="1"/>
  <c r="O466" i="26"/>
  <c r="P466" i="26" s="1"/>
  <c r="O467" i="26"/>
  <c r="P467" i="26" s="1"/>
  <c r="O468" i="26"/>
  <c r="P468" i="26" s="1"/>
  <c r="O469" i="26"/>
  <c r="P469" i="26" s="1"/>
  <c r="O470" i="26"/>
  <c r="P470" i="26" s="1"/>
  <c r="O471" i="26"/>
  <c r="P471" i="26" s="1"/>
  <c r="O472" i="26"/>
  <c r="P472" i="26" s="1"/>
  <c r="O473" i="26"/>
  <c r="P473" i="26" s="1"/>
  <c r="O474" i="26"/>
  <c r="P474" i="26" s="1"/>
  <c r="O475" i="26"/>
  <c r="P475" i="26" s="1"/>
  <c r="O476" i="26"/>
  <c r="P476" i="26" s="1"/>
  <c r="O477" i="26"/>
  <c r="P477" i="26" s="1"/>
  <c r="O478" i="26"/>
  <c r="P478" i="26" s="1"/>
  <c r="O479" i="26"/>
  <c r="P479" i="26" s="1"/>
  <c r="O480" i="26"/>
  <c r="P480" i="26" s="1"/>
  <c r="O481" i="26"/>
  <c r="P481" i="26" s="1"/>
  <c r="O482" i="26"/>
  <c r="P482" i="26" s="1"/>
  <c r="O483" i="26"/>
  <c r="P483" i="26" s="1"/>
  <c r="O484" i="26"/>
  <c r="P484" i="26" s="1"/>
  <c r="O485" i="26"/>
  <c r="P485" i="26" s="1"/>
  <c r="O486" i="26"/>
  <c r="P486" i="26" s="1"/>
  <c r="O487" i="26"/>
  <c r="P487" i="26" s="1"/>
  <c r="O488" i="26"/>
  <c r="P488" i="26" s="1"/>
  <c r="O489" i="26"/>
  <c r="P489" i="26" s="1"/>
  <c r="O490" i="26"/>
  <c r="P490" i="26" s="1"/>
  <c r="O491" i="26"/>
  <c r="P491" i="26" s="1"/>
  <c r="O492" i="26"/>
  <c r="P492" i="26" s="1"/>
  <c r="O493" i="26"/>
  <c r="P493" i="26" s="1"/>
  <c r="O494" i="26"/>
  <c r="P494" i="26" s="1"/>
  <c r="O495" i="26"/>
  <c r="P495" i="26" s="1"/>
  <c r="O496" i="26"/>
  <c r="P496" i="26" s="1"/>
  <c r="O497" i="26"/>
  <c r="P497" i="26" s="1"/>
  <c r="O498" i="26"/>
  <c r="P498" i="26" s="1"/>
  <c r="O499" i="26"/>
  <c r="P499" i="26" s="1"/>
  <c r="O500" i="26"/>
  <c r="P500" i="26" s="1"/>
  <c r="O501" i="26"/>
  <c r="P501" i="26" s="1"/>
  <c r="O502" i="26"/>
  <c r="P502" i="26" s="1"/>
  <c r="O503" i="26"/>
  <c r="P503" i="26" s="1"/>
  <c r="O504" i="26"/>
  <c r="P504" i="26" s="1"/>
  <c r="O505" i="26"/>
  <c r="P505" i="26" s="1"/>
  <c r="O506" i="26"/>
  <c r="P506" i="26" s="1"/>
  <c r="O507" i="26"/>
  <c r="P507" i="26" s="1"/>
  <c r="O508" i="26"/>
  <c r="P508" i="26" s="1"/>
  <c r="O509" i="26"/>
  <c r="P509" i="26" s="1"/>
  <c r="O510" i="26"/>
  <c r="P510" i="26" s="1"/>
  <c r="O511" i="26"/>
  <c r="P511" i="26" s="1"/>
  <c r="O512" i="26"/>
  <c r="P512" i="26" s="1"/>
  <c r="O513" i="26"/>
  <c r="P513" i="26" s="1"/>
  <c r="O514" i="26"/>
  <c r="P514" i="26" s="1"/>
  <c r="O515" i="26"/>
  <c r="P515" i="26" s="1"/>
  <c r="O516" i="26"/>
  <c r="P516" i="26" s="1"/>
  <c r="O517" i="26"/>
  <c r="P517" i="26" s="1"/>
  <c r="O518" i="26"/>
  <c r="P518" i="26" s="1"/>
  <c r="O519" i="26"/>
  <c r="P519" i="26" s="1"/>
  <c r="O520" i="26"/>
  <c r="P520" i="26" s="1"/>
  <c r="O521" i="26"/>
  <c r="P521" i="26" s="1"/>
  <c r="O522" i="26"/>
  <c r="P522" i="26" s="1"/>
  <c r="O523" i="26"/>
  <c r="P523" i="26" s="1"/>
  <c r="O524" i="26"/>
  <c r="P524" i="26" s="1"/>
  <c r="O525" i="26"/>
  <c r="P525" i="26" s="1"/>
  <c r="O526" i="26"/>
  <c r="P526" i="26" s="1"/>
  <c r="O527" i="26"/>
  <c r="P527" i="26" s="1"/>
  <c r="O528" i="26"/>
  <c r="P528" i="26" s="1"/>
  <c r="O529" i="26"/>
  <c r="P529" i="26" s="1"/>
  <c r="O530" i="26"/>
  <c r="P530" i="26" s="1"/>
  <c r="O531" i="26"/>
  <c r="P531" i="26" s="1"/>
  <c r="O532" i="26"/>
  <c r="P532" i="26" s="1"/>
  <c r="O533" i="26"/>
  <c r="P533" i="26" s="1"/>
  <c r="O534" i="26"/>
  <c r="P534" i="26" s="1"/>
  <c r="O535" i="26"/>
  <c r="P535" i="26" s="1"/>
  <c r="O536" i="26"/>
  <c r="P536" i="26" s="1"/>
  <c r="O537" i="26"/>
  <c r="P537" i="26" s="1"/>
  <c r="O538" i="26"/>
  <c r="P538" i="26" s="1"/>
  <c r="O539" i="26"/>
  <c r="P539" i="26" s="1"/>
  <c r="O540" i="26"/>
  <c r="P540" i="26" s="1"/>
  <c r="O541" i="26"/>
  <c r="P541" i="26" s="1"/>
  <c r="O542" i="26"/>
  <c r="P542" i="26" s="1"/>
  <c r="O543" i="26"/>
  <c r="P543" i="26" s="1"/>
  <c r="O544" i="26"/>
  <c r="P544" i="26" s="1"/>
  <c r="O545" i="26"/>
  <c r="P545" i="26" s="1"/>
  <c r="O546" i="26"/>
  <c r="P546" i="26" s="1"/>
  <c r="O547" i="26"/>
  <c r="P547" i="26" s="1"/>
  <c r="O548" i="26"/>
  <c r="P548" i="26" s="1"/>
  <c r="O549" i="26"/>
  <c r="P549" i="26" s="1"/>
  <c r="O550" i="26"/>
  <c r="P550" i="26" s="1"/>
  <c r="O551" i="26"/>
  <c r="P551" i="26" s="1"/>
  <c r="O552" i="26"/>
  <c r="P552" i="26"/>
  <c r="O553" i="26"/>
  <c r="P553" i="26" s="1"/>
  <c r="O554" i="26"/>
  <c r="P554" i="26"/>
  <c r="O555" i="26"/>
  <c r="P555" i="26" s="1"/>
  <c r="O556" i="26"/>
  <c r="P556" i="26"/>
  <c r="O557" i="26"/>
  <c r="P557" i="26" s="1"/>
  <c r="O558" i="26"/>
  <c r="P558" i="26" s="1"/>
  <c r="O559" i="26"/>
  <c r="P559" i="26" s="1"/>
  <c r="O560" i="26"/>
  <c r="P560" i="26" s="1"/>
  <c r="O561" i="26"/>
  <c r="P561" i="26"/>
  <c r="O562" i="26"/>
  <c r="P562" i="26" s="1"/>
  <c r="O563" i="26"/>
  <c r="P563" i="26" s="1"/>
  <c r="O564" i="26"/>
  <c r="P564" i="26"/>
  <c r="O565" i="26"/>
  <c r="P565" i="26" s="1"/>
  <c r="O566" i="26"/>
  <c r="P566" i="26" s="1"/>
  <c r="O567" i="26"/>
  <c r="P567" i="26" s="1"/>
  <c r="O568" i="26"/>
  <c r="P568" i="26" s="1"/>
  <c r="O569" i="26"/>
  <c r="P569" i="26"/>
  <c r="O570" i="26"/>
  <c r="P570" i="26" s="1"/>
  <c r="O571" i="26"/>
  <c r="P571" i="26" s="1"/>
  <c r="O572" i="26"/>
  <c r="P572" i="26"/>
  <c r="O573" i="26"/>
  <c r="P573" i="26" s="1"/>
  <c r="O574" i="26"/>
  <c r="P574" i="26" s="1"/>
  <c r="O575" i="26"/>
  <c r="P575" i="26" s="1"/>
  <c r="O576" i="26"/>
  <c r="P576" i="26" s="1"/>
  <c r="O577" i="26"/>
  <c r="P577" i="26" s="1"/>
  <c r="O578" i="26"/>
  <c r="P578" i="26" s="1"/>
  <c r="O579" i="26"/>
  <c r="P579" i="26" s="1"/>
  <c r="O580" i="26"/>
  <c r="P580" i="26" s="1"/>
  <c r="O581" i="26"/>
  <c r="P581" i="26" s="1"/>
  <c r="O582" i="26"/>
  <c r="P582" i="26" s="1"/>
  <c r="O583" i="26"/>
  <c r="P583" i="26" s="1"/>
  <c r="O584" i="26"/>
  <c r="P584" i="26" s="1"/>
  <c r="O585" i="26"/>
  <c r="P585" i="26" s="1"/>
  <c r="O586" i="26"/>
  <c r="P586" i="26" s="1"/>
  <c r="O587" i="26"/>
  <c r="P587" i="26" s="1"/>
  <c r="O588" i="26"/>
  <c r="P588" i="26" s="1"/>
  <c r="O589" i="26"/>
  <c r="P589" i="26" s="1"/>
  <c r="O590" i="26"/>
  <c r="P590" i="26" s="1"/>
  <c r="O591" i="26"/>
  <c r="P591" i="26" s="1"/>
  <c r="O592" i="26"/>
  <c r="P592" i="26" s="1"/>
  <c r="O593" i="26"/>
  <c r="P593" i="26" s="1"/>
  <c r="O594" i="26"/>
  <c r="P594" i="26" s="1"/>
  <c r="O595" i="26"/>
  <c r="P595" i="26" s="1"/>
  <c r="O596" i="26"/>
  <c r="P596" i="26" s="1"/>
  <c r="O597" i="26"/>
  <c r="P597" i="26" s="1"/>
  <c r="O598" i="26"/>
  <c r="P598" i="26" s="1"/>
  <c r="O599" i="26"/>
  <c r="P599" i="26" s="1"/>
  <c r="O600" i="26"/>
  <c r="P600" i="26" s="1"/>
  <c r="O601" i="26"/>
  <c r="P601" i="26" s="1"/>
  <c r="O602" i="26"/>
  <c r="P602" i="26" s="1"/>
  <c r="O603" i="26"/>
  <c r="P603" i="26" s="1"/>
  <c r="O604" i="26"/>
  <c r="P604" i="26" s="1"/>
  <c r="O605" i="26"/>
  <c r="P605" i="26" s="1"/>
  <c r="O606" i="26"/>
  <c r="P606" i="26" s="1"/>
  <c r="O607" i="26"/>
  <c r="P607" i="26" s="1"/>
  <c r="O608" i="26"/>
  <c r="P608" i="26" s="1"/>
  <c r="O609" i="26"/>
  <c r="P609" i="26" s="1"/>
  <c r="O610" i="26"/>
  <c r="P610" i="26" s="1"/>
  <c r="O611" i="26"/>
  <c r="P611" i="26" s="1"/>
  <c r="O612" i="26"/>
  <c r="P612" i="26" s="1"/>
  <c r="O613" i="26"/>
  <c r="P613" i="26" s="1"/>
  <c r="O614" i="26"/>
  <c r="P614" i="26" s="1"/>
  <c r="O615" i="26"/>
  <c r="P615" i="26" s="1"/>
  <c r="O616" i="26"/>
  <c r="P616" i="26" s="1"/>
  <c r="O617" i="26"/>
  <c r="P617" i="26" s="1"/>
  <c r="O618" i="26"/>
  <c r="P618" i="26" s="1"/>
  <c r="O619" i="26"/>
  <c r="P619" i="26" s="1"/>
  <c r="O620" i="26"/>
  <c r="P620" i="26" s="1"/>
  <c r="O621" i="26"/>
  <c r="P621" i="26" s="1"/>
  <c r="O622" i="26"/>
  <c r="P622" i="26" s="1"/>
  <c r="O623" i="26"/>
  <c r="P623" i="26" s="1"/>
  <c r="O624" i="26"/>
  <c r="P624" i="26" s="1"/>
  <c r="O625" i="26"/>
  <c r="P625" i="26" s="1"/>
  <c r="O626" i="26"/>
  <c r="P626" i="26" s="1"/>
  <c r="O627" i="26"/>
  <c r="P627" i="26" s="1"/>
  <c r="O628" i="26"/>
  <c r="P628" i="26" s="1"/>
  <c r="O629" i="26"/>
  <c r="P629" i="26" s="1"/>
  <c r="O630" i="26"/>
  <c r="P630" i="26" s="1"/>
  <c r="O631" i="26"/>
  <c r="P631" i="26" s="1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M2097" i="13"/>
  <c r="M2098" i="13"/>
  <c r="M2099" i="13"/>
  <c r="M2100" i="13"/>
  <c r="M2101" i="13"/>
  <c r="M2102" i="13"/>
  <c r="M2103" i="13"/>
  <c r="M2104" i="13"/>
  <c r="M2105" i="13"/>
  <c r="M2106" i="13"/>
  <c r="M2107" i="13"/>
  <c r="M2108" i="13"/>
  <c r="M2109" i="13"/>
  <c r="M2110" i="13"/>
  <c r="M2111" i="13"/>
  <c r="M2112" i="13"/>
  <c r="M2113" i="13"/>
  <c r="M2114" i="13"/>
  <c r="M2115" i="13"/>
  <c r="M2116" i="13"/>
  <c r="M2117" i="13"/>
  <c r="M2118" i="13"/>
  <c r="M2119" i="13"/>
  <c r="M2120" i="13"/>
  <c r="M2121" i="13"/>
  <c r="M2122" i="13"/>
  <c r="M2123" i="13"/>
  <c r="M2124" i="13"/>
  <c r="M2125" i="13"/>
  <c r="M2126" i="13"/>
  <c r="M2127" i="13"/>
  <c r="M2128" i="13"/>
  <c r="M2129" i="13"/>
  <c r="M2130" i="13"/>
  <c r="M2131" i="13"/>
  <c r="M2132" i="13"/>
  <c r="M2133" i="13"/>
  <c r="M2134" i="13"/>
  <c r="M2135" i="13"/>
  <c r="M2136" i="13"/>
  <c r="M2137" i="13"/>
  <c r="M2138" i="13"/>
  <c r="M2139" i="13"/>
  <c r="M2140" i="13"/>
  <c r="M2141" i="13"/>
  <c r="M2142" i="13"/>
  <c r="M2143" i="13"/>
  <c r="M2144" i="13"/>
  <c r="M2145" i="13"/>
  <c r="M2146" i="13"/>
  <c r="M2147" i="13"/>
  <c r="M2148" i="13"/>
  <c r="M2149" i="13"/>
  <c r="M2150" i="13"/>
  <c r="M2151" i="13"/>
  <c r="M2152" i="13"/>
  <c r="M2153" i="13"/>
  <c r="M2154" i="13"/>
  <c r="M2155" i="13"/>
  <c r="M2156" i="13"/>
  <c r="M2157" i="13"/>
  <c r="M2158" i="13"/>
  <c r="M2159" i="13"/>
  <c r="M2160" i="13"/>
  <c r="M2161" i="13"/>
  <c r="M2162" i="13"/>
  <c r="M2163" i="13"/>
  <c r="M2164" i="13"/>
  <c r="M2165" i="13"/>
  <c r="M2166" i="13"/>
  <c r="M2167" i="13"/>
  <c r="M2168" i="13"/>
  <c r="M2169" i="13"/>
  <c r="M2170" i="13"/>
  <c r="M2171" i="13"/>
  <c r="M2172" i="13"/>
  <c r="M2173" i="13"/>
  <c r="M2174" i="13"/>
  <c r="M2175" i="13"/>
  <c r="M2176" i="13"/>
  <c r="M2177" i="13"/>
  <c r="M2178" i="13"/>
  <c r="M2179" i="13"/>
  <c r="M2180" i="13"/>
  <c r="M2181" i="13"/>
  <c r="M2182" i="13"/>
  <c r="M2183" i="13"/>
  <c r="M2184" i="13"/>
  <c r="M2185" i="13"/>
  <c r="M2186" i="13"/>
  <c r="M2187" i="13"/>
  <c r="M2188" i="13"/>
  <c r="M2189" i="13"/>
  <c r="M2190" i="13"/>
  <c r="M2191" i="13"/>
  <c r="M2192" i="13"/>
  <c r="M2193" i="13"/>
  <c r="M2194" i="13"/>
  <c r="M2195" i="13"/>
  <c r="M2196" i="13"/>
  <c r="M2197" i="13"/>
  <c r="M2198" i="13"/>
  <c r="M2199" i="13"/>
  <c r="M2200" i="13"/>
  <c r="M2201" i="13"/>
  <c r="M2202" i="13"/>
  <c r="M2203" i="13"/>
  <c r="M2204" i="13"/>
  <c r="M2205" i="13"/>
  <c r="M2206" i="13"/>
  <c r="M2207" i="13"/>
  <c r="M2208" i="13"/>
  <c r="M2209" i="13"/>
  <c r="M2210" i="13"/>
  <c r="M2211" i="13"/>
  <c r="M2212" i="13"/>
  <c r="M2213" i="13"/>
  <c r="M2214" i="13"/>
  <c r="M2215" i="13"/>
  <c r="M2216" i="13"/>
  <c r="M2217" i="13"/>
  <c r="M2218" i="13"/>
  <c r="M2219" i="13"/>
  <c r="M2220" i="13"/>
  <c r="M2221" i="13"/>
  <c r="M2222" i="13"/>
  <c r="M2223" i="13"/>
  <c r="M2224" i="13"/>
  <c r="M2225" i="13"/>
  <c r="M2226" i="13"/>
  <c r="M2227" i="13"/>
  <c r="M2228" i="13"/>
  <c r="M2229" i="13"/>
  <c r="M2230" i="13"/>
  <c r="M2231" i="13"/>
  <c r="M2232" i="13"/>
  <c r="M2233" i="13"/>
  <c r="M2234" i="13"/>
  <c r="M2235" i="13"/>
  <c r="M2236" i="13"/>
  <c r="M2237" i="13"/>
  <c r="M2238" i="13"/>
  <c r="M2239" i="13"/>
  <c r="M2240" i="13"/>
  <c r="M2241" i="13"/>
  <c r="M2242" i="13"/>
  <c r="M2243" i="13"/>
  <c r="M2244" i="13"/>
  <c r="M2245" i="13"/>
  <c r="M2246" i="13"/>
  <c r="M2247" i="13"/>
  <c r="M2248" i="13"/>
  <c r="M2249" i="13"/>
  <c r="M2250" i="13"/>
  <c r="M2251" i="13"/>
  <c r="M2252" i="13"/>
  <c r="M2253" i="13"/>
  <c r="M2254" i="13"/>
  <c r="M2255" i="13"/>
  <c r="M2256" i="13"/>
  <c r="M2257" i="13"/>
  <c r="M2258" i="13"/>
  <c r="M2259" i="13"/>
  <c r="M2260" i="13"/>
  <c r="M2261" i="13"/>
  <c r="M2262" i="13"/>
  <c r="M2263" i="13"/>
  <c r="M2264" i="13"/>
  <c r="M2265" i="13"/>
  <c r="M2266" i="13"/>
  <c r="M2267" i="13"/>
  <c r="M2268" i="13"/>
  <c r="M2269" i="13"/>
  <c r="M2270" i="13"/>
  <c r="M2271" i="13"/>
  <c r="M2272" i="13"/>
  <c r="M2273" i="13"/>
  <c r="M2274" i="13"/>
  <c r="M2275" i="13"/>
  <c r="M2276" i="13"/>
  <c r="M2277" i="13"/>
  <c r="M2278" i="13"/>
  <c r="M2279" i="13"/>
  <c r="M2280" i="13"/>
  <c r="M2281" i="13"/>
  <c r="M2282" i="13"/>
  <c r="M2283" i="13"/>
  <c r="M2284" i="13"/>
  <c r="M2285" i="13"/>
  <c r="M2286" i="13"/>
  <c r="M2287" i="13"/>
  <c r="M2288" i="13"/>
  <c r="M2289" i="13"/>
  <c r="M2290" i="13"/>
  <c r="M2291" i="13"/>
  <c r="M2292" i="13"/>
  <c r="M2293" i="13"/>
  <c r="M2294" i="13"/>
  <c r="M2295" i="13"/>
  <c r="M2296" i="13"/>
  <c r="M2297" i="13"/>
  <c r="M2298" i="13"/>
  <c r="M2299" i="13"/>
  <c r="M2300" i="13"/>
  <c r="M2301" i="13"/>
  <c r="M2302" i="13"/>
  <c r="M2303" i="13"/>
  <c r="M2304" i="13"/>
  <c r="M2305" i="13"/>
  <c r="M2306" i="13"/>
  <c r="M2307" i="13"/>
  <c r="M2308" i="13"/>
  <c r="M2309" i="13"/>
  <c r="M2310" i="13"/>
  <c r="M2311" i="13"/>
  <c r="M2312" i="13"/>
  <c r="M2313" i="13"/>
  <c r="M2314" i="13"/>
  <c r="M2315" i="13"/>
  <c r="M2316" i="13"/>
  <c r="M2317" i="13"/>
  <c r="M2318" i="13"/>
  <c r="M2319" i="13"/>
  <c r="M2320" i="13"/>
  <c r="M2321" i="13"/>
  <c r="M2322" i="13"/>
  <c r="M2323" i="13"/>
  <c r="M2324" i="13"/>
  <c r="M2325" i="13"/>
  <c r="M2326" i="13"/>
  <c r="M2327" i="13"/>
  <c r="M2328" i="13"/>
  <c r="M2329" i="13"/>
  <c r="M2330" i="13"/>
  <c r="M2331" i="13"/>
  <c r="M2332" i="13"/>
  <c r="M2333" i="13"/>
  <c r="M2334" i="13"/>
  <c r="M2335" i="13"/>
  <c r="M2336" i="13"/>
  <c r="M2337" i="13"/>
  <c r="M2338" i="13"/>
  <c r="M2339" i="13"/>
  <c r="M2340" i="13"/>
  <c r="M2341" i="13"/>
  <c r="M2342" i="13"/>
  <c r="M2343" i="13"/>
  <c r="M2344" i="13"/>
  <c r="M2345" i="13"/>
  <c r="M2346" i="13"/>
  <c r="M2347" i="13"/>
  <c r="M2348" i="13"/>
  <c r="M2349" i="13"/>
  <c r="M2350" i="13"/>
  <c r="M2351" i="13"/>
  <c r="M2352" i="13"/>
  <c r="M2353" i="13"/>
  <c r="M2354" i="13"/>
  <c r="M2355" i="13"/>
  <c r="M2356" i="13"/>
  <c r="M2357" i="13"/>
  <c r="M2358" i="13"/>
  <c r="M2359" i="13"/>
  <c r="M2360" i="13"/>
  <c r="M2361" i="13"/>
  <c r="M2362" i="13"/>
  <c r="M2363" i="13"/>
  <c r="M2364" i="13"/>
  <c r="M2365" i="13"/>
  <c r="M2366" i="13"/>
  <c r="M2367" i="13"/>
  <c r="M2368" i="13"/>
  <c r="M2369" i="13"/>
  <c r="M2370" i="13"/>
  <c r="M2371" i="13"/>
  <c r="M2372" i="13"/>
  <c r="M2373" i="13"/>
  <c r="M2374" i="13"/>
  <c r="M2375" i="13"/>
  <c r="M2376" i="13"/>
  <c r="M2377" i="13"/>
  <c r="M2378" i="13"/>
  <c r="M2379" i="13"/>
  <c r="M2380" i="13"/>
  <c r="M2381" i="13"/>
  <c r="M2382" i="13"/>
  <c r="M2383" i="13"/>
  <c r="M2384" i="13"/>
  <c r="M2385" i="13"/>
  <c r="M2386" i="13"/>
  <c r="M2387" i="13"/>
  <c r="M2388" i="13"/>
  <c r="M2389" i="13"/>
  <c r="M2390" i="13"/>
  <c r="M2391" i="13"/>
  <c r="M2392" i="13"/>
  <c r="M2393" i="13"/>
  <c r="M2394" i="13"/>
  <c r="M2395" i="13"/>
  <c r="M2396" i="13"/>
  <c r="M2397" i="13"/>
  <c r="M2398" i="13"/>
  <c r="M2399" i="13"/>
  <c r="M2400" i="13"/>
  <c r="M2401" i="13"/>
  <c r="M2402" i="13"/>
  <c r="M2403" i="13"/>
  <c r="M2404" i="13"/>
  <c r="M2405" i="13"/>
  <c r="M2406" i="13"/>
  <c r="M2407" i="13"/>
  <c r="M2408" i="13"/>
  <c r="M2409" i="13"/>
  <c r="M2410" i="13"/>
  <c r="M2411" i="13"/>
  <c r="M2412" i="13"/>
  <c r="M2413" i="13"/>
  <c r="M2414" i="13"/>
  <c r="M2415" i="13"/>
  <c r="M2416" i="13"/>
  <c r="M2417" i="13"/>
  <c r="M2418" i="13"/>
  <c r="M2419" i="13"/>
  <c r="M2420" i="13"/>
  <c r="M2421" i="13"/>
  <c r="M2422" i="13"/>
  <c r="M2423" i="13"/>
  <c r="M2424" i="13"/>
  <c r="M2425" i="13"/>
  <c r="M2426" i="13"/>
  <c r="M2427" i="13"/>
  <c r="M2428" i="13"/>
  <c r="M2429" i="13"/>
  <c r="M2430" i="13"/>
  <c r="M2431" i="13"/>
  <c r="M2432" i="13"/>
  <c r="M2433" i="13"/>
  <c r="M2434" i="13"/>
  <c r="M2435" i="13"/>
  <c r="M2436" i="13"/>
  <c r="M2437" i="13"/>
  <c r="M2438" i="13"/>
  <c r="M2439" i="13"/>
  <c r="M2440" i="13"/>
  <c r="M2441" i="13"/>
  <c r="M2442" i="13"/>
  <c r="M2443" i="13"/>
  <c r="M2444" i="13"/>
  <c r="M2445" i="13"/>
  <c r="M2446" i="13"/>
  <c r="M2447" i="13"/>
  <c r="M2448" i="13"/>
  <c r="M2449" i="13"/>
  <c r="M2450" i="13"/>
  <c r="M2451" i="13"/>
  <c r="M2452" i="13"/>
  <c r="M2453" i="13"/>
  <c r="M2454" i="13"/>
  <c r="M2455" i="13"/>
  <c r="M2456" i="13"/>
  <c r="M2457" i="13"/>
  <c r="M2458" i="13"/>
  <c r="M2459" i="13"/>
  <c r="M2460" i="13"/>
  <c r="M2461" i="13"/>
  <c r="M2462" i="13"/>
  <c r="M2463" i="13"/>
  <c r="M2464" i="13"/>
  <c r="M2465" i="13"/>
  <c r="M2466" i="13"/>
  <c r="M2467" i="13"/>
  <c r="M2468" i="13"/>
  <c r="M2469" i="13"/>
  <c r="M2470" i="13"/>
  <c r="M2471" i="13"/>
  <c r="M2472" i="13"/>
  <c r="M2473" i="13"/>
  <c r="M2474" i="13"/>
  <c r="M2475" i="13"/>
  <c r="M2476" i="13"/>
  <c r="M2477" i="13"/>
  <c r="M2478" i="13"/>
  <c r="M2479" i="13"/>
  <c r="M2480" i="13"/>
  <c r="M2481" i="13"/>
  <c r="M2482" i="13"/>
  <c r="M2483" i="13"/>
  <c r="M2484" i="13"/>
  <c r="M2485" i="13"/>
  <c r="M2486" i="13"/>
  <c r="M2487" i="13"/>
  <c r="M2488" i="13"/>
  <c r="M2489" i="13"/>
  <c r="M2490" i="13"/>
  <c r="M2491" i="13"/>
  <c r="M2492" i="13"/>
  <c r="M2493" i="13"/>
  <c r="M2494" i="13"/>
  <c r="M2495" i="13"/>
  <c r="M2496" i="13"/>
  <c r="M2497" i="13"/>
  <c r="M2498" i="13"/>
  <c r="M2499" i="13"/>
  <c r="M2500" i="13"/>
  <c r="M2501" i="13"/>
  <c r="M2502" i="13"/>
  <c r="M2503" i="13"/>
  <c r="M2504" i="13"/>
  <c r="M2505" i="13"/>
  <c r="M2506" i="13"/>
  <c r="M2507" i="13"/>
  <c r="M2508" i="13"/>
  <c r="M2509" i="13"/>
  <c r="M2510" i="13"/>
  <c r="M2511" i="13"/>
  <c r="M2512" i="13"/>
  <c r="M2513" i="13"/>
  <c r="M2514" i="13"/>
  <c r="M2515" i="13"/>
  <c r="M2516" i="13"/>
  <c r="M2517" i="13"/>
  <c r="M2518" i="13"/>
  <c r="M2519" i="13"/>
  <c r="M2520" i="13"/>
  <c r="M2521" i="13"/>
  <c r="M2522" i="13"/>
  <c r="M2523" i="13"/>
  <c r="M2524" i="13"/>
  <c r="M2525" i="13"/>
  <c r="M2526" i="13"/>
  <c r="M2527" i="13"/>
  <c r="M2528" i="13"/>
  <c r="M2529" i="13"/>
  <c r="M2530" i="13"/>
  <c r="M2531" i="13"/>
  <c r="M2532" i="13"/>
  <c r="M2533" i="13"/>
  <c r="M2534" i="13"/>
  <c r="M2535" i="13"/>
  <c r="M2536" i="13"/>
  <c r="M2537" i="13"/>
  <c r="M2538" i="13"/>
  <c r="M2539" i="13"/>
  <c r="M2540" i="13"/>
  <c r="M2541" i="13"/>
  <c r="M2542" i="13"/>
  <c r="M2543" i="13"/>
  <c r="M2544" i="13"/>
  <c r="M2545" i="13"/>
  <c r="M2546" i="13"/>
  <c r="M2547" i="13"/>
  <c r="M2548" i="13"/>
  <c r="M2549" i="13"/>
  <c r="M2550" i="13"/>
  <c r="M2551" i="13"/>
  <c r="M2552" i="13"/>
  <c r="M2553" i="13"/>
  <c r="M2554" i="13"/>
  <c r="M2555" i="13"/>
  <c r="M2556" i="13"/>
  <c r="M2557" i="13"/>
  <c r="M2558" i="13"/>
  <c r="M2559" i="13"/>
  <c r="M2560" i="13"/>
  <c r="M2561" i="13"/>
  <c r="M2562" i="13"/>
  <c r="M2563" i="13"/>
  <c r="M2564" i="13"/>
  <c r="M2565" i="13"/>
  <c r="M2566" i="13"/>
  <c r="M2567" i="13"/>
  <c r="M2568" i="13"/>
  <c r="M2569" i="13"/>
  <c r="M2570" i="13"/>
  <c r="M2571" i="13"/>
  <c r="M2572" i="13"/>
  <c r="M2573" i="13"/>
  <c r="M2574" i="13"/>
  <c r="M2575" i="13"/>
  <c r="M2576" i="13"/>
  <c r="M2577" i="13"/>
  <c r="M2578" i="13"/>
  <c r="M2579" i="13"/>
  <c r="M2580" i="13"/>
  <c r="M2581" i="13"/>
  <c r="M2582" i="13"/>
  <c r="M2583" i="13"/>
  <c r="M2584" i="13"/>
  <c r="M2585" i="13"/>
  <c r="M2586" i="13"/>
  <c r="M2587" i="13"/>
  <c r="M2588" i="13"/>
  <c r="M2589" i="13"/>
  <c r="M2590" i="13"/>
  <c r="M2591" i="13"/>
  <c r="M2592" i="13"/>
  <c r="M2593" i="13"/>
  <c r="M2594" i="13"/>
  <c r="M2595" i="13"/>
  <c r="M2596" i="13"/>
  <c r="M2597" i="13"/>
  <c r="M2598" i="13"/>
  <c r="M2599" i="13"/>
  <c r="M2600" i="13"/>
  <c r="M2601" i="13"/>
  <c r="M2602" i="13"/>
  <c r="M2603" i="13"/>
  <c r="M2604" i="13"/>
  <c r="M2605" i="13"/>
  <c r="M2606" i="13"/>
  <c r="M2607" i="13"/>
  <c r="M2608" i="13"/>
  <c r="M2609" i="13"/>
  <c r="M2610" i="13"/>
  <c r="M2611" i="13"/>
  <c r="M2612" i="13"/>
  <c r="M2613" i="13"/>
  <c r="M2614" i="13"/>
  <c r="M2615" i="13"/>
  <c r="M2616" i="13"/>
  <c r="M2617" i="13"/>
  <c r="M2618" i="13"/>
  <c r="M2619" i="13"/>
  <c r="M2620" i="13"/>
  <c r="M2621" i="13"/>
  <c r="M2622" i="13"/>
  <c r="M2623" i="13"/>
  <c r="M2624" i="13"/>
  <c r="M2625" i="13"/>
  <c r="M2626" i="13"/>
  <c r="M2627" i="13"/>
  <c r="M2628" i="13"/>
  <c r="M2629" i="13"/>
  <c r="M2630" i="13"/>
  <c r="M2631" i="13"/>
  <c r="M2632" i="13"/>
  <c r="M2633" i="13"/>
  <c r="M2634" i="13"/>
  <c r="M2635" i="13"/>
  <c r="M2636" i="13"/>
  <c r="M2637" i="13"/>
  <c r="M2638" i="13"/>
  <c r="M2639" i="13"/>
  <c r="M2640" i="13"/>
  <c r="M2641" i="13"/>
  <c r="M2642" i="13"/>
  <c r="M2643" i="13"/>
  <c r="M2644" i="13"/>
  <c r="M2645" i="13"/>
  <c r="M2646" i="13"/>
  <c r="M2647" i="13"/>
  <c r="M2648" i="13"/>
  <c r="M2649" i="13"/>
  <c r="M2650" i="13"/>
  <c r="M2651" i="13"/>
  <c r="M2652" i="13"/>
  <c r="M2653" i="13"/>
  <c r="M2654" i="13"/>
  <c r="M2655" i="13"/>
  <c r="M2656" i="13"/>
  <c r="M2657" i="13"/>
  <c r="M2658" i="13"/>
  <c r="M2659" i="13"/>
  <c r="M2660" i="13"/>
  <c r="M2661" i="13"/>
  <c r="M2662" i="13"/>
  <c r="M2663" i="13"/>
  <c r="M2664" i="13"/>
  <c r="M2665" i="13"/>
  <c r="M2666" i="13"/>
  <c r="M2667" i="13"/>
  <c r="M2668" i="13"/>
  <c r="M2669" i="13"/>
  <c r="M2670" i="13"/>
  <c r="M2671" i="13"/>
  <c r="M2672" i="13"/>
  <c r="M2673" i="13"/>
  <c r="M2674" i="13"/>
  <c r="M2675" i="13"/>
  <c r="M2676" i="13"/>
  <c r="M2677" i="13"/>
  <c r="M2678" i="13"/>
  <c r="M2679" i="13"/>
  <c r="M2680" i="13"/>
  <c r="M2681" i="13"/>
  <c r="M2682" i="13"/>
  <c r="M2683" i="13"/>
  <c r="M2684" i="13"/>
  <c r="M2685" i="13"/>
  <c r="M2686" i="13"/>
  <c r="M2687" i="13"/>
  <c r="M2688" i="13"/>
  <c r="M2689" i="13"/>
  <c r="M2690" i="13"/>
  <c r="M2691" i="13"/>
  <c r="M2692" i="13"/>
  <c r="M2693" i="13"/>
  <c r="M2694" i="13"/>
  <c r="M2695" i="13"/>
  <c r="M2696" i="13"/>
  <c r="M2697" i="13"/>
  <c r="M2698" i="13"/>
  <c r="M2699" i="13"/>
  <c r="M2700" i="13"/>
  <c r="M2701" i="13"/>
  <c r="M2702" i="13"/>
  <c r="M2703" i="13"/>
  <c r="M2704" i="13"/>
  <c r="M2705" i="13"/>
  <c r="M2706" i="13"/>
  <c r="M2707" i="13"/>
  <c r="M2708" i="13"/>
  <c r="M2709" i="13"/>
  <c r="M2710" i="13"/>
  <c r="M2711" i="13"/>
  <c r="M2712" i="13"/>
  <c r="M2713" i="13"/>
  <c r="M2714" i="13"/>
  <c r="M2715" i="13"/>
  <c r="M2716" i="13"/>
  <c r="M2717" i="13"/>
  <c r="M2718" i="13"/>
  <c r="M2719" i="13"/>
  <c r="M2720" i="13"/>
  <c r="M2721" i="13"/>
  <c r="M2722" i="13"/>
  <c r="M2723" i="13"/>
  <c r="M2724" i="13"/>
  <c r="M2725" i="13"/>
  <c r="M2726" i="13"/>
  <c r="M2727" i="13"/>
  <c r="M2728" i="13"/>
  <c r="M2729" i="13"/>
  <c r="M2730" i="13"/>
  <c r="M2731" i="13"/>
  <c r="M2732" i="13"/>
  <c r="M2733" i="13"/>
  <c r="M2734" i="13"/>
  <c r="M2735" i="13"/>
  <c r="M2736" i="13"/>
  <c r="M2737" i="13"/>
  <c r="M2738" i="13"/>
  <c r="M2739" i="13"/>
  <c r="M2740" i="13"/>
  <c r="M2741" i="13"/>
  <c r="M2742" i="13"/>
  <c r="M2743" i="13"/>
  <c r="M2744" i="13"/>
  <c r="M2745" i="13"/>
  <c r="M2746" i="13"/>
  <c r="M2747" i="13"/>
  <c r="M2748" i="13"/>
  <c r="M2749" i="13"/>
  <c r="M2750" i="13"/>
  <c r="M2751" i="13"/>
  <c r="M2752" i="13"/>
  <c r="M2753" i="13"/>
  <c r="M2754" i="13"/>
  <c r="M2755" i="13"/>
  <c r="M2756" i="13"/>
  <c r="M2757" i="13"/>
  <c r="M2758" i="13"/>
  <c r="M2759" i="13"/>
  <c r="M2760" i="13"/>
  <c r="M2761" i="13"/>
  <c r="M2762" i="13"/>
  <c r="M2763" i="13"/>
  <c r="M2764" i="13"/>
  <c r="M2765" i="13"/>
  <c r="M2766" i="13"/>
  <c r="M2767" i="13"/>
  <c r="M2768" i="13"/>
  <c r="M2769" i="13"/>
  <c r="M2770" i="13"/>
  <c r="M2771" i="13"/>
  <c r="M2772" i="13"/>
  <c r="M2773" i="13"/>
  <c r="M2774" i="13"/>
  <c r="M2775" i="13"/>
  <c r="M2776" i="13"/>
  <c r="M2777" i="13"/>
  <c r="M2778" i="13"/>
  <c r="M2779" i="13"/>
  <c r="M2780" i="13"/>
  <c r="M2781" i="13"/>
  <c r="M2782" i="13"/>
  <c r="M2783" i="13"/>
  <c r="M2784" i="13"/>
  <c r="M2785" i="13"/>
  <c r="M2786" i="13"/>
  <c r="M2787" i="13"/>
  <c r="M2788" i="13"/>
  <c r="M2789" i="13"/>
  <c r="M2790" i="13"/>
  <c r="M2791" i="13"/>
  <c r="M2792" i="13"/>
  <c r="M2793" i="13"/>
  <c r="M2794" i="13"/>
  <c r="M2795" i="13"/>
  <c r="M2796" i="13"/>
  <c r="M2797" i="13"/>
  <c r="M2798" i="13"/>
  <c r="M2799" i="13"/>
  <c r="M2800" i="13"/>
  <c r="M2801" i="13"/>
  <c r="M2802" i="13"/>
  <c r="M2803" i="13"/>
  <c r="M2804" i="13"/>
  <c r="M2805" i="13"/>
  <c r="M2806" i="13"/>
  <c r="M2807" i="13"/>
  <c r="M2808" i="13"/>
  <c r="M2809" i="13"/>
  <c r="M2810" i="13"/>
  <c r="M2811" i="13"/>
  <c r="M2812" i="13"/>
  <c r="M2813" i="13"/>
  <c r="M2814" i="13"/>
  <c r="M2815" i="13"/>
  <c r="M2816" i="13"/>
  <c r="M2817" i="13"/>
  <c r="M2818" i="13"/>
  <c r="M2819" i="13"/>
  <c r="M2820" i="13"/>
  <c r="M2821" i="13"/>
  <c r="M2822" i="13"/>
  <c r="M2823" i="13"/>
  <c r="M2824" i="13"/>
  <c r="M2825" i="13"/>
  <c r="M2826" i="13"/>
  <c r="M2827" i="13"/>
  <c r="M2828" i="13"/>
  <c r="M2829" i="13"/>
  <c r="M2830" i="13"/>
  <c r="M2831" i="13"/>
  <c r="M2832" i="13"/>
  <c r="M2833" i="13"/>
  <c r="M2834" i="13"/>
  <c r="M2835" i="13"/>
  <c r="M2836" i="13"/>
  <c r="M2837" i="13"/>
  <c r="M2838" i="13"/>
  <c r="M2839" i="13"/>
  <c r="M2840" i="13"/>
  <c r="M2841" i="13"/>
  <c r="M2842" i="13"/>
  <c r="M2843" i="13"/>
  <c r="M2844" i="13"/>
  <c r="M2845" i="13"/>
  <c r="M2846" i="13"/>
  <c r="M2847" i="13"/>
  <c r="M2848" i="13"/>
  <c r="M2849" i="13"/>
  <c r="M2850" i="13"/>
  <c r="M2851" i="13"/>
  <c r="M2852" i="13"/>
  <c r="M2853" i="13"/>
  <c r="M2854" i="13"/>
  <c r="M2855" i="13"/>
  <c r="M2856" i="13"/>
  <c r="M2857" i="13"/>
  <c r="M2858" i="13"/>
  <c r="M2859" i="13"/>
  <c r="M2860" i="13"/>
  <c r="M2861" i="13"/>
  <c r="M2862" i="13"/>
  <c r="M2863" i="13"/>
  <c r="M2864" i="13"/>
  <c r="M2865" i="13"/>
  <c r="M2866" i="13"/>
  <c r="M2867" i="13"/>
  <c r="M2868" i="13"/>
  <c r="M2869" i="13"/>
  <c r="M2870" i="13"/>
  <c r="M2871" i="13"/>
  <c r="M2872" i="13"/>
  <c r="M2873" i="13"/>
  <c r="M2874" i="13"/>
  <c r="M2875" i="13"/>
  <c r="M2876" i="13"/>
  <c r="M2877" i="13"/>
  <c r="M2878" i="13"/>
  <c r="M2879" i="13"/>
  <c r="M2880" i="13"/>
  <c r="M2881" i="13"/>
  <c r="M2882" i="13"/>
  <c r="M2883" i="13"/>
  <c r="M2884" i="13"/>
  <c r="M2885" i="13"/>
  <c r="M2886" i="13"/>
  <c r="M2887" i="13"/>
  <c r="M2888" i="13"/>
  <c r="M2889" i="13"/>
  <c r="M2890" i="13"/>
  <c r="M2891" i="13"/>
  <c r="M2892" i="13"/>
  <c r="M2893" i="13"/>
  <c r="M2894" i="13"/>
  <c r="M2895" i="13"/>
  <c r="M2896" i="13"/>
  <c r="M2897" i="13"/>
  <c r="M2898" i="13"/>
  <c r="M2899" i="13"/>
  <c r="M2900" i="13"/>
  <c r="M2901" i="13"/>
  <c r="M2902" i="13"/>
  <c r="M2903" i="13"/>
  <c r="M2904" i="13"/>
  <c r="M2905" i="13"/>
  <c r="M2906" i="13"/>
  <c r="M2907" i="13"/>
  <c r="M2908" i="13"/>
  <c r="M2909" i="13"/>
  <c r="M2910" i="13"/>
  <c r="M2911" i="13"/>
  <c r="M2912" i="13"/>
  <c r="M2913" i="13"/>
  <c r="M2914" i="13"/>
  <c r="M2915" i="13"/>
  <c r="M2916" i="13"/>
  <c r="M2917" i="13"/>
  <c r="M2918" i="13"/>
  <c r="M2919" i="13"/>
  <c r="M2920" i="13"/>
  <c r="M2921" i="13"/>
  <c r="M2922" i="13"/>
  <c r="M2923" i="13"/>
  <c r="M2924" i="13"/>
  <c r="M2925" i="13"/>
  <c r="M2926" i="13"/>
  <c r="M2927" i="13"/>
  <c r="M2928" i="13"/>
  <c r="M2929" i="13"/>
  <c r="M2930" i="13"/>
  <c r="M2931" i="13"/>
  <c r="M2932" i="13"/>
  <c r="M2933" i="13"/>
  <c r="M2934" i="13"/>
  <c r="M2935" i="13"/>
  <c r="M2936" i="13"/>
  <c r="M2937" i="13"/>
  <c r="M2938" i="13"/>
  <c r="M2939" i="13"/>
  <c r="M2940" i="13"/>
  <c r="M2941" i="13"/>
  <c r="M2942" i="13"/>
  <c r="M2943" i="13"/>
  <c r="M2944" i="13"/>
  <c r="M2945" i="13"/>
  <c r="M2946" i="13"/>
  <c r="M2947" i="13"/>
  <c r="M2948" i="13"/>
  <c r="M2949" i="13"/>
  <c r="M2950" i="13"/>
  <c r="M2951" i="13"/>
  <c r="M2952" i="13"/>
  <c r="M2953" i="13"/>
  <c r="M2954" i="13"/>
  <c r="M2955" i="13"/>
  <c r="M2956" i="13"/>
  <c r="M2957" i="13"/>
  <c r="M2958" i="13"/>
  <c r="M2959" i="13"/>
  <c r="M2960" i="13"/>
  <c r="M2961" i="13"/>
  <c r="M2962" i="13"/>
  <c r="M2963" i="13"/>
  <c r="M2964" i="13"/>
  <c r="M2965" i="13"/>
  <c r="M2966" i="13"/>
  <c r="M2967" i="13"/>
  <c r="M2968" i="13"/>
  <c r="M2969" i="13"/>
  <c r="M2970" i="13"/>
  <c r="M2971" i="13"/>
  <c r="M2972" i="13"/>
  <c r="M2973" i="13"/>
  <c r="M2974" i="13"/>
  <c r="M2975" i="13"/>
  <c r="M2976" i="13"/>
  <c r="M2977" i="13"/>
  <c r="M2978" i="13"/>
  <c r="M2979" i="13"/>
  <c r="M2980" i="13"/>
  <c r="M2981" i="13"/>
  <c r="M2982" i="13"/>
  <c r="M2983" i="13"/>
  <c r="M2984" i="13"/>
  <c r="M2985" i="13"/>
  <c r="M2986" i="13"/>
  <c r="M2987" i="13"/>
  <c r="M2988" i="13"/>
  <c r="M2989" i="13"/>
  <c r="M2990" i="13"/>
  <c r="M2991" i="13"/>
  <c r="M2992" i="13"/>
  <c r="M2993" i="13"/>
  <c r="M2994" i="13"/>
  <c r="M2995" i="13"/>
  <c r="M2996" i="13"/>
  <c r="M2997" i="13"/>
  <c r="M2998" i="13"/>
  <c r="M2999" i="13"/>
  <c r="M3000" i="13"/>
  <c r="M3001" i="13"/>
  <c r="M3002" i="13"/>
  <c r="M3003" i="13"/>
  <c r="M3004" i="13"/>
  <c r="M3005" i="13"/>
  <c r="M3006" i="13"/>
  <c r="M3007" i="13"/>
  <c r="M3008" i="13"/>
  <c r="M3009" i="13"/>
  <c r="M3010" i="13"/>
  <c r="M3011" i="13"/>
  <c r="M3012" i="13"/>
  <c r="M3013" i="13"/>
  <c r="M3014" i="13"/>
  <c r="M3015" i="13"/>
  <c r="M3016" i="13"/>
  <c r="M3017" i="13"/>
  <c r="M3018" i="13"/>
  <c r="M3019" i="13"/>
  <c r="M3020" i="13"/>
  <c r="M3021" i="13"/>
  <c r="M3022" i="13"/>
  <c r="M3023" i="13"/>
  <c r="M3024" i="13"/>
  <c r="M3025" i="13"/>
  <c r="M3026" i="13"/>
  <c r="M3027" i="13"/>
  <c r="M3028" i="13"/>
  <c r="M3029" i="13"/>
  <c r="M3030" i="13"/>
  <c r="M3031" i="13"/>
  <c r="M3032" i="13"/>
  <c r="M3033" i="13"/>
  <c r="M3034" i="13"/>
  <c r="M3035" i="13"/>
  <c r="M3036" i="13"/>
  <c r="M3037" i="13"/>
  <c r="M3038" i="13"/>
  <c r="M3039" i="13"/>
  <c r="M3040" i="13"/>
  <c r="M3041" i="13"/>
  <c r="M3042" i="13"/>
  <c r="M3043" i="13"/>
  <c r="M3044" i="13"/>
  <c r="M3045" i="13"/>
  <c r="M3046" i="13"/>
  <c r="M3047" i="13"/>
  <c r="M3048" i="13"/>
  <c r="M3049" i="13"/>
  <c r="M3050" i="13"/>
  <c r="M3051" i="13"/>
  <c r="M3052" i="13"/>
  <c r="M3053" i="13"/>
  <c r="M3054" i="13"/>
  <c r="M3055" i="13"/>
  <c r="M3056" i="13"/>
  <c r="M3057" i="13"/>
  <c r="M3058" i="13"/>
  <c r="M3059" i="13"/>
  <c r="M3060" i="13"/>
  <c r="M3061" i="13"/>
  <c r="M3062" i="13"/>
  <c r="M3063" i="13"/>
  <c r="M3064" i="13"/>
  <c r="M3065" i="13"/>
  <c r="M3066" i="13"/>
  <c r="M3067" i="13"/>
  <c r="M3068" i="13"/>
  <c r="M3069" i="13"/>
  <c r="M3070" i="13"/>
  <c r="M3071" i="13"/>
  <c r="M3072" i="13"/>
  <c r="M3073" i="13"/>
  <c r="M3074" i="13"/>
  <c r="M3075" i="13"/>
  <c r="M3076" i="13"/>
  <c r="M3077" i="13"/>
  <c r="M3078" i="13"/>
  <c r="M3079" i="13"/>
  <c r="M3080" i="13"/>
  <c r="M3081" i="13"/>
  <c r="M3082" i="13"/>
  <c r="M3083" i="13"/>
  <c r="M3084" i="13"/>
  <c r="M3085" i="13"/>
  <c r="M3086" i="13"/>
  <c r="M3087" i="13"/>
  <c r="M3088" i="13"/>
  <c r="M3089" i="13"/>
  <c r="M3090" i="13"/>
  <c r="M3091" i="13"/>
  <c r="M3092" i="13"/>
  <c r="M3093" i="13"/>
  <c r="M3094" i="13"/>
  <c r="M3095" i="13"/>
  <c r="M3096" i="13"/>
  <c r="M3097" i="13"/>
  <c r="M3098" i="13"/>
  <c r="M3099" i="13"/>
  <c r="M3100" i="13"/>
  <c r="M3101" i="13"/>
  <c r="M3102" i="13"/>
  <c r="M3103" i="13"/>
  <c r="M3104" i="13"/>
  <c r="M3105" i="13"/>
  <c r="M3106" i="13"/>
  <c r="M3107" i="13"/>
  <c r="M3108" i="13"/>
  <c r="M3109" i="13"/>
  <c r="M3110" i="13"/>
  <c r="M3111" i="13"/>
  <c r="M3112" i="13"/>
  <c r="M3113" i="13"/>
  <c r="M3114" i="13"/>
  <c r="M3115" i="13"/>
  <c r="M3116" i="13"/>
  <c r="M3117" i="13"/>
  <c r="M3118" i="13"/>
  <c r="M3119" i="13"/>
  <c r="M3120" i="13"/>
  <c r="M3121" i="13"/>
  <c r="M3122" i="13"/>
  <c r="M3123" i="13"/>
  <c r="M3124" i="13"/>
  <c r="M3125" i="13"/>
  <c r="M3126" i="13"/>
  <c r="M3127" i="13"/>
  <c r="M3128" i="13"/>
  <c r="M3129" i="13"/>
  <c r="M3130" i="13"/>
  <c r="M3131" i="13"/>
  <c r="M3132" i="13"/>
  <c r="M3133" i="13"/>
  <c r="M3134" i="13"/>
  <c r="M3135" i="13"/>
  <c r="M3136" i="13"/>
  <c r="M3137" i="13"/>
  <c r="M3138" i="13"/>
  <c r="M3139" i="13"/>
  <c r="M3140" i="13"/>
  <c r="M3141" i="13"/>
  <c r="M3142" i="13"/>
  <c r="M3143" i="13"/>
  <c r="M3144" i="13"/>
  <c r="M3145" i="13"/>
  <c r="M3146" i="13"/>
  <c r="M3147" i="13"/>
  <c r="M3148" i="13"/>
  <c r="M3149" i="13"/>
  <c r="M3150" i="13"/>
  <c r="M3151" i="13"/>
  <c r="M3152" i="13"/>
  <c r="M3153" i="13"/>
  <c r="M3154" i="13"/>
  <c r="M3155" i="13"/>
  <c r="M3156" i="13"/>
  <c r="M3157" i="13"/>
  <c r="M3158" i="13"/>
  <c r="M3159" i="13"/>
  <c r="M3160" i="13"/>
  <c r="M3161" i="13"/>
  <c r="M3162" i="13"/>
  <c r="M3163" i="13"/>
  <c r="M3164" i="13"/>
  <c r="M3165" i="13"/>
  <c r="M3166" i="13"/>
  <c r="M3167" i="13"/>
  <c r="M3168" i="13"/>
  <c r="M3169" i="13"/>
  <c r="M3170" i="13"/>
  <c r="M3171" i="13"/>
  <c r="M3172" i="13"/>
  <c r="M3173" i="13"/>
  <c r="M3174" i="13"/>
  <c r="M3175" i="13"/>
  <c r="M3176" i="13"/>
  <c r="M3177" i="13"/>
  <c r="M3178" i="13"/>
  <c r="M3179" i="13"/>
  <c r="M3180" i="13"/>
  <c r="M3181" i="13"/>
  <c r="M3182" i="13"/>
  <c r="M3183" i="13"/>
  <c r="M3184" i="13"/>
  <c r="M3185" i="13"/>
  <c r="M3186" i="13"/>
  <c r="M3187" i="13"/>
  <c r="M3188" i="13"/>
  <c r="M3189" i="13"/>
  <c r="M3190" i="13"/>
  <c r="M3191" i="13"/>
  <c r="M3192" i="13"/>
  <c r="M3193" i="13"/>
  <c r="M3194" i="13"/>
  <c r="M3195" i="13"/>
  <c r="M3196" i="13"/>
  <c r="M3197" i="13"/>
  <c r="M3198" i="13"/>
  <c r="M3199" i="13"/>
  <c r="M3200" i="13"/>
  <c r="M3201" i="13"/>
  <c r="M3202" i="13"/>
  <c r="M3203" i="13"/>
  <c r="M3204" i="13"/>
  <c r="M3205" i="13"/>
  <c r="M3206" i="13"/>
  <c r="M3207" i="13"/>
  <c r="M3208" i="13"/>
  <c r="M3209" i="13"/>
  <c r="M3210" i="13"/>
  <c r="M3211" i="13"/>
  <c r="M3212" i="13"/>
  <c r="M3213" i="13"/>
  <c r="M3214" i="13"/>
  <c r="M3215" i="13"/>
  <c r="M3216" i="13"/>
  <c r="M3217" i="13"/>
  <c r="M3218" i="13"/>
  <c r="M3219" i="13"/>
  <c r="M3220" i="13"/>
  <c r="M3221" i="13"/>
  <c r="M3222" i="13"/>
  <c r="M3223" i="13"/>
  <c r="M3224" i="13"/>
  <c r="M3225" i="13"/>
  <c r="M3226" i="13"/>
  <c r="M3227" i="13"/>
  <c r="M3228" i="13"/>
  <c r="M3229" i="13"/>
  <c r="M3230" i="13"/>
  <c r="M3231" i="13"/>
  <c r="M3232" i="13"/>
  <c r="M3233" i="13"/>
  <c r="M3234" i="13"/>
  <c r="M3235" i="13"/>
  <c r="M3236" i="13"/>
  <c r="M3237" i="13"/>
  <c r="M3238" i="13"/>
  <c r="M3239" i="13"/>
  <c r="M3240" i="13"/>
  <c r="M3241" i="13"/>
  <c r="M3242" i="13"/>
  <c r="M3243" i="13"/>
  <c r="M3244" i="13"/>
  <c r="M3245" i="13"/>
  <c r="M3246" i="13"/>
  <c r="M3247" i="13"/>
  <c r="M3248" i="13"/>
  <c r="M3249" i="13"/>
  <c r="M3250" i="13"/>
  <c r="M3251" i="13"/>
  <c r="M3252" i="13"/>
  <c r="M3253" i="13"/>
  <c r="M3254" i="13"/>
  <c r="M3255" i="13"/>
  <c r="M3256" i="13"/>
  <c r="M3257" i="13"/>
  <c r="M3258" i="13"/>
  <c r="M3259" i="13"/>
  <c r="M3260" i="13"/>
  <c r="M3261" i="13"/>
  <c r="M3262" i="13"/>
  <c r="M3263" i="13"/>
  <c r="M3264" i="13"/>
  <c r="M3265" i="13"/>
  <c r="M3266" i="13"/>
  <c r="M3267" i="13"/>
  <c r="M3268" i="13"/>
  <c r="M3269" i="13"/>
  <c r="M3270" i="13"/>
  <c r="M3271" i="13"/>
  <c r="M3272" i="13"/>
  <c r="M3273" i="13"/>
  <c r="M3274" i="13"/>
  <c r="M3275" i="13"/>
  <c r="M3276" i="13"/>
  <c r="M3277" i="13"/>
  <c r="M3278" i="13"/>
  <c r="M3279" i="13"/>
  <c r="M3280" i="13"/>
  <c r="M3281" i="13"/>
  <c r="M3282" i="13"/>
  <c r="M3283" i="13"/>
  <c r="M3284" i="13"/>
  <c r="M3285" i="13"/>
  <c r="M3286" i="13"/>
  <c r="M3287" i="13"/>
  <c r="M3288" i="13"/>
  <c r="M3289" i="13"/>
  <c r="M3290" i="13"/>
  <c r="M3291" i="13"/>
  <c r="M3292" i="13"/>
  <c r="M3293" i="13"/>
  <c r="M3294" i="13"/>
  <c r="M3295" i="13"/>
  <c r="M3296" i="13"/>
  <c r="M3297" i="13"/>
  <c r="M3298" i="13"/>
  <c r="M3299" i="13"/>
  <c r="M3300" i="13"/>
  <c r="M3301" i="13"/>
  <c r="M3302" i="13"/>
  <c r="M3303" i="13"/>
  <c r="M3304" i="13"/>
  <c r="M3305" i="13"/>
  <c r="M3306" i="13"/>
  <c r="M3307" i="13"/>
  <c r="M3308" i="13"/>
  <c r="M3309" i="13"/>
  <c r="M3310" i="13"/>
  <c r="M3311" i="13"/>
  <c r="M3312" i="13"/>
  <c r="M3313" i="13"/>
  <c r="M3314" i="13"/>
  <c r="M3315" i="13"/>
  <c r="M3316" i="13"/>
  <c r="M3317" i="13"/>
  <c r="M3318" i="13"/>
  <c r="M3319" i="13"/>
  <c r="M3320" i="13"/>
  <c r="M3321" i="13"/>
  <c r="M3322" i="13"/>
  <c r="M3323" i="13"/>
  <c r="M3324" i="13"/>
  <c r="M3325" i="13"/>
  <c r="M3326" i="13"/>
  <c r="M3327" i="13"/>
  <c r="M3328" i="13"/>
  <c r="M3329" i="13"/>
  <c r="M3330" i="13"/>
  <c r="M3331" i="13"/>
  <c r="M3332" i="13"/>
  <c r="M3333" i="13"/>
  <c r="M3334" i="13"/>
  <c r="M3335" i="13"/>
  <c r="M3336" i="13"/>
  <c r="M3337" i="13"/>
  <c r="M3338" i="13"/>
  <c r="M3339" i="13"/>
  <c r="M3340" i="13"/>
  <c r="M3341" i="13"/>
  <c r="M3342" i="13"/>
  <c r="M3343" i="13"/>
  <c r="M3344" i="13"/>
  <c r="M3345" i="13"/>
  <c r="M3346" i="13"/>
  <c r="M3347" i="13"/>
  <c r="M3348" i="13"/>
  <c r="M3349" i="13"/>
  <c r="M3350" i="13"/>
  <c r="M3351" i="13"/>
  <c r="M3352" i="13"/>
  <c r="M3353" i="13"/>
  <c r="M3354" i="13"/>
  <c r="M3355" i="13"/>
  <c r="M3356" i="13"/>
  <c r="M3357" i="13"/>
  <c r="M3358" i="13"/>
  <c r="M3359" i="13"/>
  <c r="M3360" i="13"/>
  <c r="M3361" i="13"/>
  <c r="M3362" i="13"/>
  <c r="M3363" i="13"/>
  <c r="M3364" i="13"/>
  <c r="M3365" i="13"/>
  <c r="M3366" i="13"/>
  <c r="M3367" i="13"/>
  <c r="M3368" i="13"/>
  <c r="M3369" i="13"/>
  <c r="M3370" i="13"/>
  <c r="M3371" i="13"/>
  <c r="M3372" i="13"/>
  <c r="M3373" i="13"/>
  <c r="M3374" i="13"/>
  <c r="M3375" i="13"/>
  <c r="M3376" i="13"/>
  <c r="M3377" i="13"/>
  <c r="M3378" i="13"/>
  <c r="M3379" i="13"/>
  <c r="M3380" i="13"/>
  <c r="M3381" i="13"/>
  <c r="M3382" i="13"/>
  <c r="M3383" i="13"/>
  <c r="M3384" i="13"/>
  <c r="M3385" i="13"/>
  <c r="M3386" i="13"/>
  <c r="M3387" i="13"/>
  <c r="M3388" i="13"/>
  <c r="M3389" i="13"/>
  <c r="M3390" i="13"/>
  <c r="M3391" i="13"/>
  <c r="M3392" i="13"/>
  <c r="M3393" i="13"/>
  <c r="M3394" i="13"/>
  <c r="M3395" i="13"/>
  <c r="M3396" i="13"/>
  <c r="M3397" i="13"/>
  <c r="M3398" i="13"/>
  <c r="M3399" i="13"/>
  <c r="M3400" i="13"/>
  <c r="M3401" i="13"/>
  <c r="M3402" i="13"/>
  <c r="M3403" i="13"/>
  <c r="M3404" i="13"/>
  <c r="M3405" i="13"/>
  <c r="M3406" i="13"/>
  <c r="M3407" i="13"/>
  <c r="M3408" i="13"/>
  <c r="M3409" i="13"/>
  <c r="M3410" i="13"/>
  <c r="M3411" i="13"/>
  <c r="M3412" i="13"/>
  <c r="M3413" i="13"/>
  <c r="M3414" i="13"/>
  <c r="M3415" i="13"/>
  <c r="M3416" i="13"/>
  <c r="M3417" i="13"/>
  <c r="M3418" i="13"/>
  <c r="M3419" i="13"/>
  <c r="M3420" i="13"/>
  <c r="M3421" i="13"/>
  <c r="M3422" i="13"/>
  <c r="M3423" i="13"/>
  <c r="M3424" i="13"/>
  <c r="M3425" i="13"/>
  <c r="M3426" i="13"/>
  <c r="M3427" i="13"/>
  <c r="M3428" i="13"/>
  <c r="M3429" i="13"/>
  <c r="M3430" i="13"/>
  <c r="M3431" i="13"/>
  <c r="M3432" i="13"/>
  <c r="M3433" i="13"/>
  <c r="M3434" i="13"/>
  <c r="M3435" i="13"/>
  <c r="M3436" i="13"/>
  <c r="M3437" i="13"/>
  <c r="M3438" i="13"/>
  <c r="M3439" i="13"/>
  <c r="M3440" i="13"/>
  <c r="M3441" i="13"/>
  <c r="M3442" i="13"/>
  <c r="M3443" i="13"/>
  <c r="M3444" i="13"/>
  <c r="M3445" i="13"/>
  <c r="M3446" i="13"/>
  <c r="M3447" i="13"/>
  <c r="M3448" i="13"/>
  <c r="M3449" i="13"/>
  <c r="M3450" i="13"/>
  <c r="M3451" i="13"/>
  <c r="M3452" i="13"/>
  <c r="M3453" i="13"/>
  <c r="M3454" i="13"/>
  <c r="M3455" i="13"/>
  <c r="M3456" i="13"/>
  <c r="M3457" i="13"/>
  <c r="M3458" i="13"/>
  <c r="M3459" i="13"/>
  <c r="M3460" i="13"/>
  <c r="M3461" i="13"/>
  <c r="M3462" i="13"/>
  <c r="M3463" i="13"/>
  <c r="M3464" i="13"/>
  <c r="M3465" i="13"/>
  <c r="M3466" i="13"/>
  <c r="M3467" i="13"/>
  <c r="M3468" i="13"/>
  <c r="M3469" i="13"/>
  <c r="M3470" i="13"/>
  <c r="M3471" i="13"/>
  <c r="M3472" i="13"/>
  <c r="M3473" i="13"/>
  <c r="M3474" i="13"/>
  <c r="M3475" i="13"/>
  <c r="M3476" i="13"/>
  <c r="M3477" i="13"/>
  <c r="M3478" i="13"/>
  <c r="M3479" i="13"/>
  <c r="M3480" i="13"/>
  <c r="M3481" i="13"/>
  <c r="M3482" i="13"/>
  <c r="M3483" i="13"/>
  <c r="M3484" i="13"/>
  <c r="M3485" i="13"/>
  <c r="M3486" i="13"/>
  <c r="M3487" i="13"/>
  <c r="M3488" i="13"/>
  <c r="M3489" i="13"/>
  <c r="M3490" i="13"/>
  <c r="M3491" i="13"/>
  <c r="M3492" i="13"/>
  <c r="M3493" i="13"/>
  <c r="M3494" i="13"/>
  <c r="M3495" i="13"/>
  <c r="M3496" i="13"/>
  <c r="M3497" i="13"/>
  <c r="M3498" i="13"/>
  <c r="M3499" i="13"/>
  <c r="M3500" i="13"/>
  <c r="M3501" i="13"/>
  <c r="M3502" i="13"/>
  <c r="M3503" i="13"/>
  <c r="M3504" i="13"/>
  <c r="M3505" i="13"/>
  <c r="M3506" i="13"/>
  <c r="M3507" i="13"/>
  <c r="M3508" i="13"/>
  <c r="M3509" i="13"/>
  <c r="M3510" i="13"/>
  <c r="M3511" i="13"/>
  <c r="M3512" i="13"/>
  <c r="M3513" i="13"/>
  <c r="M3514" i="13"/>
  <c r="M3515" i="13"/>
  <c r="M3516" i="13"/>
  <c r="M3517" i="13"/>
  <c r="M3518" i="13"/>
  <c r="M3519" i="13"/>
  <c r="M3520" i="13"/>
  <c r="M3521" i="13"/>
  <c r="M3522" i="13"/>
  <c r="M3523" i="13"/>
  <c r="M3524" i="13"/>
  <c r="M3525" i="13"/>
  <c r="M3526" i="13"/>
  <c r="M3527" i="13"/>
  <c r="M3528" i="13"/>
  <c r="M3529" i="13"/>
  <c r="M3530" i="13"/>
  <c r="M3531" i="13"/>
  <c r="M3532" i="13"/>
  <c r="M3533" i="13"/>
  <c r="M3534" i="13"/>
  <c r="M3535" i="13"/>
  <c r="M3536" i="13"/>
  <c r="M3537" i="13"/>
  <c r="M3538" i="13"/>
  <c r="M3539" i="13"/>
  <c r="M3540" i="13"/>
  <c r="M3541" i="13"/>
  <c r="M3542" i="13"/>
  <c r="M3543" i="13"/>
  <c r="M3544" i="13"/>
  <c r="M3545" i="13"/>
  <c r="M3546" i="13"/>
  <c r="M3547" i="13"/>
  <c r="M3548" i="13"/>
  <c r="M3549" i="13"/>
  <c r="M3550" i="13"/>
  <c r="M3551" i="13"/>
  <c r="M3552" i="13"/>
  <c r="M3553" i="13"/>
  <c r="M3554" i="13"/>
  <c r="M3555" i="13"/>
  <c r="M3556" i="13"/>
  <c r="M3557" i="13"/>
  <c r="M3558" i="13"/>
  <c r="M3559" i="13"/>
  <c r="M3560" i="13"/>
  <c r="M3561" i="13"/>
  <c r="M3562" i="13"/>
  <c r="M3563" i="13"/>
  <c r="M3564" i="13"/>
  <c r="M3565" i="13"/>
  <c r="M3566" i="13"/>
  <c r="M3567" i="13"/>
  <c r="M3568" i="13"/>
  <c r="M3569" i="13"/>
  <c r="M3570" i="13"/>
  <c r="M3571" i="13"/>
  <c r="M3572" i="13"/>
  <c r="M3573" i="13"/>
  <c r="M3574" i="13"/>
  <c r="M3575" i="13"/>
  <c r="M3576" i="13"/>
  <c r="M3577" i="13"/>
  <c r="M3578" i="13"/>
  <c r="M3579" i="13"/>
  <c r="M3580" i="13"/>
  <c r="M3581" i="13"/>
  <c r="M3582" i="13"/>
  <c r="M3583" i="13"/>
  <c r="M3584" i="13"/>
  <c r="M3585" i="13"/>
  <c r="M3586" i="13"/>
  <c r="M3587" i="13"/>
  <c r="M3588" i="13"/>
  <c r="M3589" i="13"/>
  <c r="M3590" i="13"/>
  <c r="M3591" i="13"/>
  <c r="M3592" i="13"/>
  <c r="M3593" i="13"/>
  <c r="M3594" i="13"/>
  <c r="M3595" i="13"/>
  <c r="M3596" i="13"/>
  <c r="M3597" i="13"/>
  <c r="M3598" i="13"/>
  <c r="M3599" i="13"/>
  <c r="M3600" i="13"/>
  <c r="M3601" i="13"/>
  <c r="M3602" i="13"/>
  <c r="M3603" i="13"/>
  <c r="M3604" i="13"/>
  <c r="M3605" i="13"/>
  <c r="M3606" i="13"/>
  <c r="M3607" i="13"/>
  <c r="M3608" i="13"/>
  <c r="M3609" i="13"/>
  <c r="M3610" i="13"/>
  <c r="M3611" i="13"/>
  <c r="M3612" i="13"/>
  <c r="M3613" i="13"/>
  <c r="M3614" i="13"/>
  <c r="M3615" i="13"/>
  <c r="M3616" i="13"/>
  <c r="M3617" i="13"/>
  <c r="M3618" i="13"/>
  <c r="M3619" i="13"/>
  <c r="M3620" i="13"/>
  <c r="M3621" i="13"/>
  <c r="M3622" i="13"/>
  <c r="M3623" i="13"/>
  <c r="M3624" i="13"/>
  <c r="M3625" i="13"/>
  <c r="M3626" i="13"/>
  <c r="M3627" i="13"/>
  <c r="M3628" i="13"/>
  <c r="M3629" i="13"/>
  <c r="M3630" i="13"/>
  <c r="M3631" i="13"/>
  <c r="M3632" i="13"/>
  <c r="M3633" i="13"/>
  <c r="M3634" i="13"/>
  <c r="M3635" i="13"/>
  <c r="M3636" i="13"/>
  <c r="M3637" i="13"/>
  <c r="M3638" i="13"/>
  <c r="M3639" i="13"/>
  <c r="M3640" i="13"/>
  <c r="M3641" i="13"/>
  <c r="M3642" i="13"/>
  <c r="M3643" i="13"/>
  <c r="M3644" i="13"/>
  <c r="M3645" i="13"/>
  <c r="M3646" i="13"/>
  <c r="M3647" i="13"/>
  <c r="M3648" i="13"/>
  <c r="M3649" i="13"/>
  <c r="M3650" i="13"/>
  <c r="M3651" i="13"/>
  <c r="M3652" i="13"/>
  <c r="M3653" i="13"/>
  <c r="M3654" i="13"/>
  <c r="M3655" i="13"/>
  <c r="M3656" i="13"/>
  <c r="M3657" i="13"/>
  <c r="M3658" i="13"/>
  <c r="M3659" i="13"/>
  <c r="M3660" i="13"/>
  <c r="M3661" i="13"/>
  <c r="M3662" i="13"/>
  <c r="M3663" i="13"/>
  <c r="M3664" i="13"/>
  <c r="M3665" i="13"/>
  <c r="M3666" i="13"/>
  <c r="M3667" i="13"/>
  <c r="M3668" i="13"/>
  <c r="M3669" i="13"/>
  <c r="M3670" i="13"/>
  <c r="M3671" i="13"/>
  <c r="M3672" i="13"/>
  <c r="M3673" i="13"/>
  <c r="M3674" i="13"/>
  <c r="M3675" i="13"/>
  <c r="M3676" i="13"/>
  <c r="M3677" i="13"/>
  <c r="M3678" i="13"/>
  <c r="M3679" i="13"/>
  <c r="M3680" i="13"/>
  <c r="M3681" i="13"/>
  <c r="M3682" i="13"/>
  <c r="M3683" i="13"/>
  <c r="M3684" i="13"/>
  <c r="M3685" i="13"/>
  <c r="M3686" i="13"/>
  <c r="M3687" i="13"/>
  <c r="M3688" i="13"/>
  <c r="M3689" i="13"/>
  <c r="M3690" i="13"/>
  <c r="M3691" i="13"/>
  <c r="M3692" i="13"/>
  <c r="M3693" i="13"/>
  <c r="M3694" i="13"/>
  <c r="M3695" i="13"/>
  <c r="M3696" i="13"/>
  <c r="M3697" i="13"/>
  <c r="M3698" i="13"/>
  <c r="M3699" i="13"/>
  <c r="M3700" i="13"/>
  <c r="M3701" i="13"/>
  <c r="M3702" i="13"/>
  <c r="M3703" i="13"/>
  <c r="M3704" i="13"/>
  <c r="M3705" i="13"/>
  <c r="M3706" i="13"/>
  <c r="M3707" i="13"/>
  <c r="M3708" i="13"/>
  <c r="M3709" i="13"/>
  <c r="M3710" i="13"/>
  <c r="M3711" i="13"/>
  <c r="M3712" i="13"/>
  <c r="M3713" i="13"/>
  <c r="M3714" i="13"/>
  <c r="M3715" i="13"/>
  <c r="M3716" i="13"/>
  <c r="M3717" i="13"/>
  <c r="M3718" i="13"/>
  <c r="M3719" i="13"/>
  <c r="M3720" i="13"/>
  <c r="M3721" i="13"/>
  <c r="M3722" i="13"/>
  <c r="M3723" i="13"/>
  <c r="M3724" i="13"/>
  <c r="M3725" i="13"/>
  <c r="M3726" i="13"/>
  <c r="M3727" i="13"/>
  <c r="M3728" i="13"/>
  <c r="M3729" i="13"/>
  <c r="M3730" i="13"/>
  <c r="M3731" i="13"/>
  <c r="M3732" i="13"/>
  <c r="M3733" i="13"/>
  <c r="M3734" i="13"/>
  <c r="M3735" i="13"/>
  <c r="M3736" i="13"/>
  <c r="M3737" i="13"/>
  <c r="M3738" i="13"/>
  <c r="M3739" i="13"/>
  <c r="M3740" i="13"/>
  <c r="M3741" i="13"/>
  <c r="M3742" i="13"/>
  <c r="M3743" i="13"/>
  <c r="M3744" i="13"/>
  <c r="M3745" i="13"/>
  <c r="M3746" i="13"/>
  <c r="M3747" i="13"/>
  <c r="M3748" i="13"/>
  <c r="M3749" i="13"/>
  <c r="M3750" i="13"/>
  <c r="M3751" i="13"/>
  <c r="M3752" i="13"/>
  <c r="M3753" i="13"/>
  <c r="M3754" i="13"/>
  <c r="M3755" i="13"/>
  <c r="M3756" i="13"/>
  <c r="M3757" i="13"/>
  <c r="M3758" i="13"/>
  <c r="M3759" i="13"/>
  <c r="M3760" i="13"/>
  <c r="M3761" i="13"/>
  <c r="M3762" i="13"/>
  <c r="M3763" i="13"/>
  <c r="M3764" i="13"/>
  <c r="M3765" i="13"/>
  <c r="M3766" i="13"/>
  <c r="M3767" i="13"/>
  <c r="M3768" i="13"/>
  <c r="M3769" i="13"/>
  <c r="M3770" i="13"/>
  <c r="M3771" i="13"/>
  <c r="M3772" i="13"/>
  <c r="M3773" i="13"/>
  <c r="M3774" i="13"/>
  <c r="M3775" i="13"/>
  <c r="M3776" i="13"/>
  <c r="M3777" i="13"/>
  <c r="M3778" i="13"/>
  <c r="M3779" i="13"/>
  <c r="M3780" i="13"/>
  <c r="M3781" i="13"/>
  <c r="M3782" i="13"/>
  <c r="M3783" i="13"/>
  <c r="M3784" i="13"/>
  <c r="M3785" i="13"/>
  <c r="M3786" i="13"/>
  <c r="M3787" i="13"/>
  <c r="M3788" i="13"/>
  <c r="M3789" i="13"/>
  <c r="M3790" i="13"/>
  <c r="M3791" i="13"/>
  <c r="M3792" i="13"/>
  <c r="M3793" i="13"/>
  <c r="M3794" i="13"/>
  <c r="M3795" i="13"/>
  <c r="M3796" i="13"/>
  <c r="M3797" i="13"/>
  <c r="M3798" i="13"/>
  <c r="M3799" i="13"/>
  <c r="M3800" i="13"/>
  <c r="M3801" i="13"/>
  <c r="M3802" i="13"/>
  <c r="M3803" i="13"/>
  <c r="M3804" i="13"/>
  <c r="M3805" i="13"/>
  <c r="M3806" i="13"/>
  <c r="M3807" i="13"/>
  <c r="M3808" i="13"/>
  <c r="M3809" i="13"/>
  <c r="M3810" i="13"/>
  <c r="M3811" i="13"/>
  <c r="M3812" i="13"/>
  <c r="M3813" i="13"/>
  <c r="M3814" i="13"/>
  <c r="M3815" i="13"/>
  <c r="M3816" i="13"/>
  <c r="M3817" i="13"/>
  <c r="M3818" i="13"/>
  <c r="M3819" i="13"/>
  <c r="M3820" i="13"/>
  <c r="M3821" i="13"/>
  <c r="M3822" i="13"/>
  <c r="M3823" i="13"/>
  <c r="M3824" i="13"/>
  <c r="M3825" i="13"/>
  <c r="M3826" i="13"/>
  <c r="M3827" i="13"/>
  <c r="M3828" i="13"/>
  <c r="M3829" i="13"/>
  <c r="M3830" i="13"/>
  <c r="M3831" i="13"/>
  <c r="M3832" i="13"/>
  <c r="M3833" i="13"/>
  <c r="M3834" i="13"/>
  <c r="M3835" i="13"/>
  <c r="M3836" i="13"/>
  <c r="M3837" i="13"/>
  <c r="M3838" i="13"/>
  <c r="M3839" i="13"/>
  <c r="M3840" i="13"/>
  <c r="M3841" i="13"/>
  <c r="M3842" i="13"/>
  <c r="M3843" i="13"/>
  <c r="M3844" i="13"/>
  <c r="M3845" i="13"/>
  <c r="M3846" i="13"/>
  <c r="M3847" i="13"/>
  <c r="M3848" i="13"/>
  <c r="M3849" i="13"/>
  <c r="M3850" i="13"/>
  <c r="M3851" i="13"/>
  <c r="M3852" i="13"/>
  <c r="M3853" i="13"/>
  <c r="M3854" i="13"/>
  <c r="M3855" i="13"/>
  <c r="M3856" i="13"/>
  <c r="M3857" i="13"/>
  <c r="M3858" i="13"/>
  <c r="M3859" i="13"/>
  <c r="M3860" i="13"/>
  <c r="M3861" i="13"/>
  <c r="M3862" i="13"/>
  <c r="M3863" i="13"/>
  <c r="M3864" i="13"/>
  <c r="M3865" i="13"/>
  <c r="M3866" i="13"/>
  <c r="M3867" i="13"/>
  <c r="M3868" i="13"/>
  <c r="M3869" i="13"/>
  <c r="M3870" i="13"/>
  <c r="M3871" i="13"/>
  <c r="M3872" i="13"/>
  <c r="M3873" i="13"/>
  <c r="M3874" i="13"/>
  <c r="M3875" i="13"/>
  <c r="M3876" i="13"/>
  <c r="M3877" i="13"/>
  <c r="M3878" i="13"/>
  <c r="M3879" i="13"/>
  <c r="M3880" i="13"/>
  <c r="M3881" i="13"/>
  <c r="M3882" i="13"/>
  <c r="M3883" i="13"/>
  <c r="M3884" i="13"/>
  <c r="M3885" i="13"/>
  <c r="M3886" i="13"/>
  <c r="M3887" i="13"/>
  <c r="M3888" i="13"/>
  <c r="M3889" i="13"/>
  <c r="M3890" i="13"/>
  <c r="M3891" i="13"/>
  <c r="M3892" i="13"/>
  <c r="M3893" i="13"/>
  <c r="M3894" i="13"/>
  <c r="M3895" i="13"/>
  <c r="M3896" i="13"/>
  <c r="M3897" i="13"/>
  <c r="M3898" i="13"/>
  <c r="M3899" i="13"/>
  <c r="M3900" i="13"/>
  <c r="M3901" i="13"/>
  <c r="M3902" i="13"/>
  <c r="M3903" i="13"/>
  <c r="M3904" i="13"/>
  <c r="M3905" i="13"/>
  <c r="M3906" i="13"/>
  <c r="M3907" i="13"/>
  <c r="M3908" i="13"/>
  <c r="M3909" i="13"/>
  <c r="M3910" i="13"/>
  <c r="M3911" i="13"/>
  <c r="M3912" i="13"/>
  <c r="M3913" i="13"/>
  <c r="M3914" i="13"/>
  <c r="M3915" i="13"/>
  <c r="M3916" i="13"/>
  <c r="M3917" i="13"/>
  <c r="M3918" i="13"/>
  <c r="M3919" i="13"/>
  <c r="M3920" i="13"/>
  <c r="M3921" i="13"/>
  <c r="M3922" i="13"/>
  <c r="M3923" i="13"/>
  <c r="M3924" i="13"/>
  <c r="M3925" i="13"/>
  <c r="M3926" i="13"/>
  <c r="M3927" i="13"/>
  <c r="M3928" i="13"/>
  <c r="M3929" i="13"/>
  <c r="M3930" i="13"/>
  <c r="M3931" i="13"/>
  <c r="M3932" i="13"/>
  <c r="M3933" i="13"/>
  <c r="M3934" i="13"/>
  <c r="M3935" i="13"/>
  <c r="M3936" i="13"/>
  <c r="M3937" i="13"/>
  <c r="M3938" i="13"/>
  <c r="M3939" i="13"/>
  <c r="M3940" i="13"/>
  <c r="M3941" i="13"/>
  <c r="M3942" i="13"/>
  <c r="M3943" i="13"/>
  <c r="M3944" i="13"/>
  <c r="M3945" i="13"/>
  <c r="M3946" i="13"/>
  <c r="M3947" i="13"/>
  <c r="M3948" i="13"/>
  <c r="M3949" i="13"/>
  <c r="M3950" i="13"/>
  <c r="M3951" i="13"/>
  <c r="M3952" i="13"/>
  <c r="M3953" i="13"/>
  <c r="M3954" i="13"/>
  <c r="M3955" i="13"/>
  <c r="M3956" i="13"/>
  <c r="M3957" i="13"/>
  <c r="M3958" i="13"/>
  <c r="M3959" i="13"/>
  <c r="M3960" i="13"/>
  <c r="M3961" i="13"/>
  <c r="M3962" i="13"/>
  <c r="M3963" i="13"/>
  <c r="M3964" i="13"/>
  <c r="M3965" i="13"/>
  <c r="M3966" i="13"/>
  <c r="M3967" i="13"/>
  <c r="M3968" i="13"/>
  <c r="M3969" i="13"/>
  <c r="M3970" i="13"/>
  <c r="M3971" i="13"/>
  <c r="M3972" i="13"/>
  <c r="M3973" i="13"/>
  <c r="M3974" i="13"/>
  <c r="M3975" i="13"/>
  <c r="M3976" i="13"/>
  <c r="M3977" i="13"/>
  <c r="M3978" i="13"/>
  <c r="M3979" i="13"/>
  <c r="M3980" i="13"/>
  <c r="M3981" i="13"/>
  <c r="M3982" i="13"/>
  <c r="M3983" i="13"/>
  <c r="M3984" i="13"/>
  <c r="M3985" i="13"/>
  <c r="M3986" i="13"/>
  <c r="M3987" i="13"/>
  <c r="M3988" i="13"/>
  <c r="M3989" i="13"/>
  <c r="M3990" i="13"/>
  <c r="M3991" i="13"/>
  <c r="M3992" i="13"/>
  <c r="M3993" i="13"/>
  <c r="M3994" i="13"/>
  <c r="M3995" i="13"/>
  <c r="M3996" i="13"/>
  <c r="M3997" i="13"/>
  <c r="M3998" i="13"/>
  <c r="M3999" i="13"/>
  <c r="M4000" i="13"/>
  <c r="M4001" i="13"/>
  <c r="M4002" i="13"/>
  <c r="M4003" i="13"/>
  <c r="M4004" i="13"/>
  <c r="M4005" i="13"/>
  <c r="M4006" i="13"/>
  <c r="M4007" i="13"/>
  <c r="M4008" i="13"/>
  <c r="M4009" i="13"/>
  <c r="M4010" i="13"/>
  <c r="M4011" i="13"/>
  <c r="M4012" i="13"/>
  <c r="M4013" i="13"/>
  <c r="M4014" i="13"/>
  <c r="M4015" i="13"/>
  <c r="M4016" i="13"/>
  <c r="M4017" i="13"/>
  <c r="M4018" i="13"/>
  <c r="M4019" i="13"/>
  <c r="M4020" i="13"/>
  <c r="M4021" i="13"/>
  <c r="M4022" i="13"/>
  <c r="M4023" i="13"/>
  <c r="M4024" i="13"/>
  <c r="M4025" i="13"/>
  <c r="M4026" i="13"/>
  <c r="M4027" i="13"/>
  <c r="M4028" i="13"/>
  <c r="M4029" i="13"/>
  <c r="M4030" i="13"/>
  <c r="M4031" i="13"/>
  <c r="M4032" i="13"/>
  <c r="M4033" i="13"/>
  <c r="M4034" i="13"/>
  <c r="M4035" i="13"/>
  <c r="M4036" i="13"/>
  <c r="M4037" i="13"/>
  <c r="M4038" i="13"/>
  <c r="M4039" i="13"/>
  <c r="M4040" i="13"/>
  <c r="M4041" i="13"/>
  <c r="M4042" i="13"/>
  <c r="M4043" i="13"/>
  <c r="M4044" i="13"/>
  <c r="M4045" i="13"/>
  <c r="M4046" i="13"/>
  <c r="M4047" i="13"/>
  <c r="M4048" i="13"/>
  <c r="M4049" i="13"/>
  <c r="M4050" i="13"/>
  <c r="M4051" i="13"/>
  <c r="M4052" i="13"/>
  <c r="M4053" i="13"/>
  <c r="M4054" i="13"/>
  <c r="M4055" i="13"/>
  <c r="M4056" i="13"/>
  <c r="M4057" i="13"/>
  <c r="M4058" i="13"/>
  <c r="M4059" i="13"/>
  <c r="M4060" i="13"/>
  <c r="M4061" i="13"/>
  <c r="M4062" i="13"/>
  <c r="M4063" i="13"/>
  <c r="M4064" i="13"/>
  <c r="M4065" i="13"/>
  <c r="M4066" i="13"/>
  <c r="M4067" i="13"/>
  <c r="M4068" i="13"/>
  <c r="M4069" i="13"/>
  <c r="M4070" i="13"/>
  <c r="M4071" i="13"/>
  <c r="M4072" i="13"/>
  <c r="M4073" i="13"/>
  <c r="M4074" i="13"/>
  <c r="M4075" i="13"/>
  <c r="M4076" i="13"/>
  <c r="M4077" i="13"/>
  <c r="M4078" i="13"/>
  <c r="M4079" i="13"/>
  <c r="M4080" i="13"/>
  <c r="M4081" i="13"/>
  <c r="M4082" i="13"/>
  <c r="M4083" i="13"/>
  <c r="M4084" i="13"/>
  <c r="M4085" i="13"/>
  <c r="M4086" i="13"/>
  <c r="M4087" i="13"/>
  <c r="M4088" i="13"/>
  <c r="M4089" i="13"/>
  <c r="M4090" i="13"/>
  <c r="M4091" i="13"/>
  <c r="M4092" i="13"/>
  <c r="M4093" i="13"/>
  <c r="M4094" i="13"/>
  <c r="M4095" i="13"/>
  <c r="M4096" i="13"/>
  <c r="M4097" i="13"/>
  <c r="M4098" i="13"/>
  <c r="M4099" i="13"/>
  <c r="M4100" i="13"/>
  <c r="M4101" i="13"/>
  <c r="M4102" i="13"/>
  <c r="M4103" i="13"/>
  <c r="M4104" i="13"/>
  <c r="M4105" i="13"/>
  <c r="M4106" i="13"/>
  <c r="M4107" i="13"/>
  <c r="M4108" i="13"/>
  <c r="M4109" i="13"/>
  <c r="M4110" i="13"/>
  <c r="M4111" i="13"/>
  <c r="M4112" i="13"/>
  <c r="M4113" i="13"/>
  <c r="M4114" i="13"/>
  <c r="M4115" i="13"/>
  <c r="M4116" i="13"/>
  <c r="M4117" i="13"/>
  <c r="M4118" i="13"/>
  <c r="M4119" i="13"/>
  <c r="M4120" i="13"/>
  <c r="M4121" i="13"/>
  <c r="M4122" i="13"/>
  <c r="M4123" i="13"/>
  <c r="M4124" i="13"/>
  <c r="M4125" i="13"/>
  <c r="M4126" i="13"/>
  <c r="M4127" i="13"/>
  <c r="M4128" i="13"/>
  <c r="M4129" i="13"/>
  <c r="M4130" i="13"/>
  <c r="M4131" i="13"/>
  <c r="M4132" i="13"/>
  <c r="M4133" i="13"/>
  <c r="M4134" i="13"/>
  <c r="M4135" i="13"/>
  <c r="M4136" i="13"/>
  <c r="M4137" i="13"/>
  <c r="M4138" i="13"/>
  <c r="M4139" i="13"/>
  <c r="M4140" i="13"/>
  <c r="M4141" i="13"/>
  <c r="M4142" i="13"/>
  <c r="M4143" i="13"/>
  <c r="M4144" i="13"/>
  <c r="M4145" i="13"/>
  <c r="M4146" i="13"/>
  <c r="M4147" i="13"/>
  <c r="M4148" i="13"/>
  <c r="M4149" i="13"/>
  <c r="M4150" i="13"/>
  <c r="M4151" i="13"/>
  <c r="M4152" i="13"/>
  <c r="M4153" i="13"/>
  <c r="M4154" i="13"/>
  <c r="M4155" i="13"/>
  <c r="M4156" i="13"/>
  <c r="M4157" i="13"/>
  <c r="M4158" i="13"/>
  <c r="M4159" i="13"/>
  <c r="M4160" i="13"/>
  <c r="M4161" i="13"/>
  <c r="M4162" i="13"/>
  <c r="M4163" i="13"/>
  <c r="M4164" i="13"/>
  <c r="M4165" i="13"/>
  <c r="M4166" i="13"/>
  <c r="M4167" i="13"/>
  <c r="M4168" i="13"/>
  <c r="M4169" i="13"/>
  <c r="M3" i="13"/>
  <c r="C10" i="25"/>
  <c r="F7" i="25" s="1"/>
  <c r="F4" i="25"/>
  <c r="I4" i="25" s="1"/>
  <c r="C9" i="25"/>
  <c r="C4" i="25"/>
  <c r="C5" i="25"/>
  <c r="G4" i="25"/>
  <c r="C7" i="25"/>
  <c r="F5" i="25"/>
  <c r="I5" i="25" s="1"/>
  <c r="G5" i="25"/>
  <c r="G6" i="25"/>
  <c r="F8" i="25"/>
  <c r="G9" i="25" s="1"/>
  <c r="G16" i="25"/>
  <c r="F9" i="25"/>
  <c r="I9" i="25" s="1"/>
  <c r="F17" i="25"/>
  <c r="F11" i="25"/>
  <c r="G12" i="25" s="1"/>
  <c r="C6" i="25"/>
  <c r="F12" i="25"/>
  <c r="I12" i="25" s="1"/>
  <c r="O4169" i="26"/>
  <c r="P4169" i="26"/>
  <c r="O4168" i="26"/>
  <c r="P4168" i="26"/>
  <c r="O4167" i="26"/>
  <c r="P4167" i="26"/>
  <c r="O4166" i="26"/>
  <c r="P4166" i="26"/>
  <c r="O4165" i="26"/>
  <c r="P4165" i="26"/>
  <c r="O4164" i="26"/>
  <c r="P4164" i="26"/>
  <c r="O4163" i="26"/>
  <c r="P4163" i="26"/>
  <c r="O4162" i="26"/>
  <c r="P4162" i="26"/>
  <c r="O4161" i="26"/>
  <c r="P4161" i="26"/>
  <c r="O4160" i="26"/>
  <c r="P4160" i="26"/>
  <c r="O4159" i="26"/>
  <c r="P4159" i="26"/>
  <c r="O4158" i="26"/>
  <c r="P4158" i="26"/>
  <c r="O4157" i="26"/>
  <c r="P4157" i="26"/>
  <c r="O4156" i="26"/>
  <c r="P4156" i="26"/>
  <c r="O4155" i="26"/>
  <c r="P4155" i="26"/>
  <c r="O4154" i="26"/>
  <c r="P4154" i="26"/>
  <c r="O4153" i="26"/>
  <c r="P4153" i="26"/>
  <c r="O4152" i="26"/>
  <c r="P4152" i="26"/>
  <c r="O4151" i="26"/>
  <c r="P4151" i="26"/>
  <c r="O4150" i="26"/>
  <c r="P4150" i="26"/>
  <c r="O4149" i="26"/>
  <c r="P4149" i="26"/>
  <c r="O4148" i="26"/>
  <c r="P4148" i="26"/>
  <c r="O4147" i="26"/>
  <c r="P4147" i="26"/>
  <c r="O4146" i="26"/>
  <c r="P4146" i="26"/>
  <c r="O4145" i="26"/>
  <c r="P4145" i="26"/>
  <c r="O4144" i="26"/>
  <c r="P4144" i="26"/>
  <c r="O4143" i="26"/>
  <c r="P4143" i="26"/>
  <c r="O4142" i="26"/>
  <c r="P4142" i="26"/>
  <c r="O4141" i="26"/>
  <c r="P4141" i="26"/>
  <c r="O4140" i="26"/>
  <c r="P4140" i="26"/>
  <c r="O4139" i="26"/>
  <c r="P4139" i="26"/>
  <c r="O4138" i="26"/>
  <c r="P4138" i="26"/>
  <c r="O4137" i="26"/>
  <c r="P4137" i="26"/>
  <c r="O4136" i="26"/>
  <c r="P4136" i="26"/>
  <c r="O4135" i="26"/>
  <c r="P4135" i="26"/>
  <c r="O4134" i="26"/>
  <c r="P4134" i="26"/>
  <c r="O4133" i="26"/>
  <c r="P4133" i="26"/>
  <c r="O4132" i="26"/>
  <c r="P4132" i="26"/>
  <c r="O4131" i="26"/>
  <c r="P4131" i="26"/>
  <c r="O4130" i="26"/>
  <c r="P4130" i="26"/>
  <c r="O4129" i="26"/>
  <c r="P4129" i="26"/>
  <c r="O4128" i="26"/>
  <c r="P4128" i="26"/>
  <c r="O4127" i="26"/>
  <c r="P4127" i="26"/>
  <c r="O4126" i="26"/>
  <c r="P4126" i="26"/>
  <c r="O4125" i="26"/>
  <c r="P4125" i="26"/>
  <c r="O4124" i="26"/>
  <c r="P4124" i="26"/>
  <c r="O4123" i="26"/>
  <c r="P4123" i="26"/>
  <c r="O4122" i="26"/>
  <c r="P4122" i="26"/>
  <c r="O4121" i="26"/>
  <c r="P4121" i="26"/>
  <c r="O4120" i="26"/>
  <c r="P4120" i="26"/>
  <c r="O4119" i="26"/>
  <c r="P4119" i="26"/>
  <c r="O4118" i="26"/>
  <c r="P4118" i="26"/>
  <c r="O4117" i="26"/>
  <c r="P4117" i="26"/>
  <c r="O4116" i="26"/>
  <c r="P4116" i="26"/>
  <c r="O4115" i="26"/>
  <c r="P4115" i="26"/>
  <c r="O4114" i="26"/>
  <c r="P4114" i="26"/>
  <c r="O4113" i="26"/>
  <c r="P4113" i="26"/>
  <c r="O4112" i="26"/>
  <c r="P4112" i="26"/>
  <c r="O4111" i="26"/>
  <c r="P4111" i="26"/>
  <c r="O4110" i="26"/>
  <c r="P4110" i="26"/>
  <c r="O4109" i="26"/>
  <c r="P4109" i="26"/>
  <c r="O4108" i="26"/>
  <c r="P4108" i="26"/>
  <c r="O4107" i="26"/>
  <c r="P4107" i="26"/>
  <c r="O4106" i="26"/>
  <c r="P4106" i="26"/>
  <c r="O4105" i="26"/>
  <c r="P4105" i="26"/>
  <c r="O4104" i="26"/>
  <c r="P4104" i="26"/>
  <c r="O4103" i="26"/>
  <c r="P4103" i="26"/>
  <c r="O4102" i="26"/>
  <c r="P4102" i="26"/>
  <c r="O4101" i="26"/>
  <c r="P4101" i="26"/>
  <c r="O4100" i="26"/>
  <c r="P4100" i="26"/>
  <c r="O4099" i="26"/>
  <c r="P4099" i="26"/>
  <c r="O4098" i="26"/>
  <c r="P4098" i="26"/>
  <c r="O4097" i="26"/>
  <c r="P4097" i="26"/>
  <c r="O4096" i="26"/>
  <c r="P4096" i="26"/>
  <c r="O4095" i="26"/>
  <c r="P4095" i="26"/>
  <c r="O4094" i="26"/>
  <c r="P4094" i="26"/>
  <c r="O4093" i="26"/>
  <c r="P4093" i="26"/>
  <c r="O4092" i="26"/>
  <c r="P4092" i="26"/>
  <c r="O4091" i="26"/>
  <c r="P4091" i="26"/>
  <c r="O4090" i="26"/>
  <c r="P4090" i="26"/>
  <c r="O4089" i="26"/>
  <c r="P4089" i="26"/>
  <c r="O4088" i="26"/>
  <c r="P4088" i="26"/>
  <c r="O4087" i="26"/>
  <c r="P4087" i="26"/>
  <c r="O4086" i="26"/>
  <c r="P4086" i="26"/>
  <c r="O4085" i="26"/>
  <c r="P4085" i="26"/>
  <c r="O4084" i="26"/>
  <c r="P4084" i="26"/>
  <c r="O4083" i="26"/>
  <c r="P4083" i="26"/>
  <c r="O4082" i="26"/>
  <c r="P4082" i="26"/>
  <c r="O4081" i="26"/>
  <c r="P4081" i="26"/>
  <c r="O4080" i="26"/>
  <c r="P4080" i="26"/>
  <c r="O4079" i="26"/>
  <c r="P4079" i="26"/>
  <c r="O4078" i="26"/>
  <c r="P4078" i="26"/>
  <c r="O4077" i="26"/>
  <c r="P4077" i="26"/>
  <c r="O4076" i="26"/>
  <c r="P4076" i="26"/>
  <c r="O4075" i="26"/>
  <c r="P4075" i="26"/>
  <c r="O4074" i="26"/>
  <c r="P4074" i="26"/>
  <c r="O4073" i="26"/>
  <c r="P4073" i="26"/>
  <c r="O4072" i="26"/>
  <c r="P4072" i="26"/>
  <c r="O4071" i="26"/>
  <c r="P4071" i="26"/>
  <c r="O4070" i="26"/>
  <c r="P4070" i="26"/>
  <c r="O4069" i="26"/>
  <c r="P4069" i="26"/>
  <c r="O4068" i="26"/>
  <c r="P4068" i="26"/>
  <c r="O4067" i="26"/>
  <c r="P4067" i="26"/>
  <c r="O4066" i="26"/>
  <c r="P4066" i="26"/>
  <c r="O4065" i="26"/>
  <c r="P4065" i="26"/>
  <c r="O4064" i="26"/>
  <c r="P4064" i="26"/>
  <c r="O4063" i="26"/>
  <c r="P4063" i="26"/>
  <c r="O4062" i="26"/>
  <c r="P4062" i="26"/>
  <c r="O4061" i="26"/>
  <c r="P4061" i="26"/>
  <c r="O4060" i="26"/>
  <c r="P4060" i="26"/>
  <c r="O4059" i="26"/>
  <c r="P4059" i="26"/>
  <c r="O4058" i="26"/>
  <c r="P4058" i="26"/>
  <c r="O4057" i="26"/>
  <c r="P4057" i="26"/>
  <c r="O4056" i="26"/>
  <c r="P4056" i="26"/>
  <c r="O4055" i="26"/>
  <c r="P4055" i="26"/>
  <c r="O4054" i="26"/>
  <c r="P4054" i="26"/>
  <c r="O4053" i="26"/>
  <c r="P4053" i="26"/>
  <c r="O4052" i="26"/>
  <c r="P4052" i="26"/>
  <c r="O4051" i="26"/>
  <c r="P4051" i="26"/>
  <c r="O4050" i="26"/>
  <c r="P4050" i="26"/>
  <c r="O4049" i="26"/>
  <c r="P4049" i="26"/>
  <c r="O4048" i="26"/>
  <c r="P4048" i="26"/>
  <c r="O4047" i="26"/>
  <c r="P4047" i="26"/>
  <c r="O4046" i="26"/>
  <c r="P4046" i="26"/>
  <c r="O4045" i="26"/>
  <c r="P4045" i="26"/>
  <c r="O4044" i="26"/>
  <c r="P4044" i="26"/>
  <c r="O4043" i="26"/>
  <c r="P4043" i="26"/>
  <c r="O4042" i="26"/>
  <c r="P4042" i="26"/>
  <c r="O4041" i="26"/>
  <c r="P4041" i="26"/>
  <c r="O4040" i="26"/>
  <c r="P4040" i="26"/>
  <c r="O4039" i="26"/>
  <c r="P4039" i="26"/>
  <c r="O4038" i="26"/>
  <c r="P4038" i="26"/>
  <c r="O4037" i="26"/>
  <c r="P4037" i="26"/>
  <c r="O4036" i="26"/>
  <c r="P4036" i="26"/>
  <c r="O4035" i="26"/>
  <c r="P4035" i="26"/>
  <c r="O4034" i="26"/>
  <c r="P4034" i="26"/>
  <c r="O4033" i="26"/>
  <c r="P4033" i="26"/>
  <c r="O4032" i="26"/>
  <c r="P4032" i="26"/>
  <c r="O4031" i="26"/>
  <c r="P4031" i="26"/>
  <c r="O4030" i="26"/>
  <c r="P4030" i="26"/>
  <c r="O4029" i="26"/>
  <c r="P4029" i="26"/>
  <c r="O4028" i="26"/>
  <c r="P4028" i="26"/>
  <c r="O4027" i="26"/>
  <c r="P4027" i="26"/>
  <c r="O4026" i="26"/>
  <c r="P4026" i="26"/>
  <c r="O4025" i="26"/>
  <c r="P4025" i="26"/>
  <c r="O4024" i="26"/>
  <c r="P4024" i="26"/>
  <c r="O4023" i="26"/>
  <c r="P4023" i="26"/>
  <c r="O4022" i="26"/>
  <c r="P4022" i="26"/>
  <c r="O4021" i="26"/>
  <c r="P4021" i="26"/>
  <c r="O4020" i="26"/>
  <c r="P4020" i="26"/>
  <c r="O4019" i="26"/>
  <c r="P4019" i="26"/>
  <c r="O4018" i="26"/>
  <c r="P4018" i="26"/>
  <c r="O4017" i="26"/>
  <c r="P4017" i="26"/>
  <c r="O4016" i="26"/>
  <c r="P4016" i="26"/>
  <c r="O4015" i="26"/>
  <c r="P4015" i="26"/>
  <c r="O4014" i="26"/>
  <c r="P4014" i="26"/>
  <c r="O4013" i="26"/>
  <c r="P4013" i="26"/>
  <c r="O4012" i="26"/>
  <c r="P4012" i="26"/>
  <c r="O4011" i="26"/>
  <c r="P4011" i="26"/>
  <c r="O4010" i="26"/>
  <c r="P4010" i="26"/>
  <c r="O4009" i="26"/>
  <c r="P4009" i="26"/>
  <c r="O4008" i="26"/>
  <c r="P4008" i="26"/>
  <c r="O4007" i="26"/>
  <c r="P4007" i="26"/>
  <c r="O4006" i="26"/>
  <c r="P4006" i="26"/>
  <c r="O4005" i="26"/>
  <c r="P4005" i="26"/>
  <c r="O4004" i="26"/>
  <c r="P4004" i="26"/>
  <c r="O4003" i="26"/>
  <c r="P4003" i="26"/>
  <c r="O4002" i="26"/>
  <c r="P4002" i="26"/>
  <c r="O4001" i="26"/>
  <c r="P4001" i="26"/>
  <c r="O4000" i="26"/>
  <c r="P4000" i="26"/>
  <c r="O3999" i="26"/>
  <c r="P3999" i="26"/>
  <c r="O3998" i="26"/>
  <c r="P3998" i="26"/>
  <c r="O3997" i="26"/>
  <c r="P3997" i="26"/>
  <c r="O3996" i="26"/>
  <c r="P3996" i="26"/>
  <c r="O3995" i="26"/>
  <c r="P3995" i="26"/>
  <c r="O3994" i="26"/>
  <c r="P3994" i="26"/>
  <c r="O3993" i="26"/>
  <c r="P3993" i="26"/>
  <c r="O3992" i="26"/>
  <c r="P3992" i="26"/>
  <c r="O3991" i="26"/>
  <c r="P3991" i="26"/>
  <c r="O3990" i="26"/>
  <c r="P3990" i="26"/>
  <c r="O3989" i="26"/>
  <c r="P3989" i="26"/>
  <c r="O3988" i="26"/>
  <c r="P3988" i="26"/>
  <c r="O3987" i="26"/>
  <c r="P3987" i="26"/>
  <c r="O3986" i="26"/>
  <c r="P3986" i="26"/>
  <c r="O3985" i="26"/>
  <c r="P3985" i="26"/>
  <c r="O3984" i="26"/>
  <c r="P3984" i="26"/>
  <c r="O3983" i="26"/>
  <c r="P3983" i="26"/>
  <c r="O3982" i="26"/>
  <c r="P3982" i="26"/>
  <c r="O3981" i="26"/>
  <c r="P3981" i="26"/>
  <c r="O3980" i="26"/>
  <c r="P3980" i="26"/>
  <c r="O3979" i="26"/>
  <c r="P3979" i="26"/>
  <c r="O3978" i="26"/>
  <c r="P3978" i="26"/>
  <c r="O3977" i="26"/>
  <c r="P3977" i="26"/>
  <c r="O3976" i="26"/>
  <c r="P3976" i="26"/>
  <c r="O3975" i="26"/>
  <c r="P3975" i="26"/>
  <c r="O3974" i="26"/>
  <c r="P3974" i="26"/>
  <c r="O3973" i="26"/>
  <c r="P3973" i="26"/>
  <c r="O3972" i="26"/>
  <c r="P3972" i="26"/>
  <c r="O3971" i="26"/>
  <c r="P3971" i="26"/>
  <c r="O3970" i="26"/>
  <c r="P3970" i="26"/>
  <c r="O3969" i="26"/>
  <c r="P3969" i="26"/>
  <c r="O3968" i="26"/>
  <c r="P3968" i="26"/>
  <c r="O3967" i="26"/>
  <c r="P3967" i="26"/>
  <c r="O3966" i="26"/>
  <c r="P3966" i="26"/>
  <c r="O3965" i="26"/>
  <c r="P3965" i="26"/>
  <c r="O3964" i="26"/>
  <c r="P3964" i="26"/>
  <c r="O3963" i="26"/>
  <c r="P3963" i="26"/>
  <c r="O3962" i="26"/>
  <c r="P3962" i="26"/>
  <c r="O3961" i="26"/>
  <c r="P3961" i="26"/>
  <c r="O3960" i="26"/>
  <c r="P3960" i="26"/>
  <c r="O3959" i="26"/>
  <c r="P3959" i="26"/>
  <c r="O3958" i="26"/>
  <c r="P3958" i="26"/>
  <c r="O3957" i="26"/>
  <c r="P3957" i="26"/>
  <c r="O3956" i="26"/>
  <c r="P3956" i="26"/>
  <c r="O3955" i="26"/>
  <c r="P3955" i="26"/>
  <c r="O3954" i="26"/>
  <c r="P3954" i="26"/>
  <c r="O3953" i="26"/>
  <c r="P3953" i="26"/>
  <c r="O3952" i="26"/>
  <c r="P3952" i="26"/>
  <c r="O3951" i="26"/>
  <c r="P3951" i="26"/>
  <c r="O3950" i="26"/>
  <c r="P3950" i="26"/>
  <c r="O3949" i="26"/>
  <c r="P3949" i="26"/>
  <c r="O3948" i="26"/>
  <c r="P3948" i="26"/>
  <c r="O3947" i="26"/>
  <c r="P3947" i="26"/>
  <c r="O3946" i="26"/>
  <c r="P3946" i="26"/>
  <c r="O3945" i="26"/>
  <c r="P3945" i="26"/>
  <c r="O3944" i="26"/>
  <c r="P3944" i="26"/>
  <c r="O3943" i="26"/>
  <c r="P3943" i="26"/>
  <c r="O3942" i="26"/>
  <c r="P3942" i="26"/>
  <c r="O3941" i="26"/>
  <c r="P3941" i="26"/>
  <c r="O3940" i="26"/>
  <c r="P3940" i="26"/>
  <c r="O3939" i="26"/>
  <c r="P3939" i="26"/>
  <c r="O3938" i="26"/>
  <c r="P3938" i="26"/>
  <c r="O3937" i="26"/>
  <c r="P3937" i="26"/>
  <c r="O3936" i="26"/>
  <c r="P3936" i="26"/>
  <c r="O3935" i="26"/>
  <c r="P3935" i="26"/>
  <c r="O3934" i="26"/>
  <c r="P3934" i="26"/>
  <c r="O3933" i="26"/>
  <c r="P3933" i="26"/>
  <c r="O3932" i="26"/>
  <c r="P3932" i="26"/>
  <c r="O3931" i="26"/>
  <c r="P3931" i="26"/>
  <c r="O3930" i="26"/>
  <c r="P3930" i="26"/>
  <c r="O3929" i="26"/>
  <c r="P3929" i="26"/>
  <c r="O3928" i="26"/>
  <c r="P3928" i="26"/>
  <c r="O3927" i="26"/>
  <c r="P3927" i="26"/>
  <c r="O3926" i="26"/>
  <c r="P3926" i="26"/>
  <c r="O3925" i="26"/>
  <c r="P3925" i="26"/>
  <c r="O3924" i="26"/>
  <c r="P3924" i="26"/>
  <c r="O3923" i="26"/>
  <c r="P3923" i="26"/>
  <c r="O3922" i="26"/>
  <c r="P3922" i="26"/>
  <c r="O3921" i="26"/>
  <c r="P3921" i="26"/>
  <c r="O3920" i="26"/>
  <c r="P3920" i="26"/>
  <c r="O3919" i="26"/>
  <c r="P3919" i="26"/>
  <c r="O3918" i="26"/>
  <c r="P3918" i="26"/>
  <c r="O3917" i="26"/>
  <c r="P3917" i="26"/>
  <c r="O3916" i="26"/>
  <c r="P3916" i="26"/>
  <c r="O3915" i="26"/>
  <c r="P3915" i="26"/>
  <c r="O3914" i="26"/>
  <c r="P3914" i="26"/>
  <c r="O3913" i="26"/>
  <c r="P3913" i="26"/>
  <c r="O3912" i="26"/>
  <c r="P3912" i="26"/>
  <c r="O3911" i="26"/>
  <c r="P3911" i="26"/>
  <c r="O3910" i="26"/>
  <c r="P3910" i="26"/>
  <c r="O3909" i="26"/>
  <c r="P3909" i="26"/>
  <c r="O3908" i="26"/>
  <c r="P3908" i="26"/>
  <c r="O3907" i="26"/>
  <c r="P3907" i="26"/>
  <c r="O3906" i="26"/>
  <c r="P3906" i="26"/>
  <c r="O3905" i="26"/>
  <c r="P3905" i="26"/>
  <c r="O3904" i="26"/>
  <c r="P3904" i="26"/>
  <c r="O3903" i="26"/>
  <c r="P3903" i="26"/>
  <c r="O3902" i="26"/>
  <c r="P3902" i="26"/>
  <c r="O3901" i="26"/>
  <c r="P3901" i="26"/>
  <c r="O3900" i="26"/>
  <c r="P3900" i="26"/>
  <c r="O3899" i="26"/>
  <c r="P3899" i="26"/>
  <c r="O3898" i="26"/>
  <c r="P3898" i="26"/>
  <c r="O3897" i="26"/>
  <c r="P3897" i="26"/>
  <c r="O3896" i="26"/>
  <c r="P3896" i="26"/>
  <c r="O3895" i="26"/>
  <c r="P3895" i="26"/>
  <c r="O3894" i="26"/>
  <c r="P3894" i="26"/>
  <c r="O3893" i="26"/>
  <c r="P3893" i="26"/>
  <c r="O3892" i="26"/>
  <c r="P3892" i="26"/>
  <c r="O3891" i="26"/>
  <c r="P3891" i="26"/>
  <c r="O3890" i="26"/>
  <c r="P3890" i="26"/>
  <c r="O3889" i="26"/>
  <c r="P3889" i="26"/>
  <c r="O3888" i="26"/>
  <c r="P3888" i="26"/>
  <c r="O3887" i="26"/>
  <c r="P3887" i="26"/>
  <c r="O3886" i="26"/>
  <c r="P3886" i="26"/>
  <c r="O3885" i="26"/>
  <c r="P3885" i="26"/>
  <c r="O3884" i="26"/>
  <c r="P3884" i="26"/>
  <c r="O3883" i="26"/>
  <c r="P3883" i="26"/>
  <c r="O3882" i="26"/>
  <c r="P3882" i="26"/>
  <c r="O3881" i="26"/>
  <c r="P3881" i="26"/>
  <c r="O3880" i="26"/>
  <c r="P3880" i="26"/>
  <c r="O3879" i="26"/>
  <c r="P3879" i="26"/>
  <c r="O3878" i="26"/>
  <c r="P3878" i="26"/>
  <c r="O3877" i="26"/>
  <c r="P3877" i="26"/>
  <c r="O3876" i="26"/>
  <c r="P3876" i="26"/>
  <c r="O3875" i="26"/>
  <c r="P3875" i="26"/>
  <c r="O3874" i="26"/>
  <c r="P3874" i="26"/>
  <c r="O3873" i="26"/>
  <c r="P3873" i="26"/>
  <c r="O3872" i="26"/>
  <c r="P3872" i="26"/>
  <c r="O3871" i="26"/>
  <c r="P3871" i="26"/>
  <c r="O3870" i="26"/>
  <c r="P3870" i="26"/>
  <c r="O3869" i="26"/>
  <c r="P3869" i="26"/>
  <c r="O3868" i="26"/>
  <c r="P3868" i="26"/>
  <c r="O3867" i="26"/>
  <c r="P3867" i="26"/>
  <c r="O3866" i="26"/>
  <c r="P3866" i="26"/>
  <c r="O3865" i="26"/>
  <c r="P3865" i="26"/>
  <c r="O3864" i="26"/>
  <c r="P3864" i="26"/>
  <c r="O3863" i="26"/>
  <c r="P3863" i="26"/>
  <c r="O3862" i="26"/>
  <c r="P3862" i="26"/>
  <c r="O3861" i="26"/>
  <c r="P3861" i="26"/>
  <c r="O3860" i="26"/>
  <c r="P3860" i="26"/>
  <c r="O3859" i="26"/>
  <c r="P3859" i="26"/>
  <c r="O3858" i="26"/>
  <c r="P3858" i="26"/>
  <c r="O3857" i="26"/>
  <c r="P3857" i="26"/>
  <c r="O3856" i="26"/>
  <c r="P3856" i="26"/>
  <c r="O3855" i="26"/>
  <c r="P3855" i="26"/>
  <c r="O3854" i="26"/>
  <c r="P3854" i="26"/>
  <c r="O3853" i="26"/>
  <c r="P3853" i="26"/>
  <c r="O3852" i="26"/>
  <c r="P3852" i="26"/>
  <c r="O3851" i="26"/>
  <c r="P3851" i="26"/>
  <c r="O3850" i="26"/>
  <c r="P3850" i="26"/>
  <c r="O3849" i="26"/>
  <c r="P3849" i="26"/>
  <c r="O3848" i="26"/>
  <c r="P3848" i="26"/>
  <c r="O3847" i="26"/>
  <c r="P3847" i="26"/>
  <c r="O3846" i="26"/>
  <c r="P3846" i="26"/>
  <c r="O3845" i="26"/>
  <c r="P3845" i="26"/>
  <c r="O3844" i="26"/>
  <c r="P3844" i="26"/>
  <c r="O3843" i="26"/>
  <c r="P3843" i="26"/>
  <c r="O3842" i="26"/>
  <c r="P3842" i="26"/>
  <c r="O3841" i="26"/>
  <c r="P3841" i="26"/>
  <c r="O3840" i="26"/>
  <c r="P3840" i="26"/>
  <c r="O3839" i="26"/>
  <c r="P3839" i="26"/>
  <c r="O3838" i="26"/>
  <c r="P3838" i="26"/>
  <c r="O3837" i="26"/>
  <c r="P3837" i="26"/>
  <c r="O3836" i="26"/>
  <c r="P3836" i="26"/>
  <c r="O3835" i="26"/>
  <c r="P3835" i="26"/>
  <c r="O3834" i="26"/>
  <c r="P3834" i="26"/>
  <c r="O3833" i="26"/>
  <c r="P3833" i="26"/>
  <c r="O3832" i="26"/>
  <c r="P3832" i="26"/>
  <c r="O3831" i="26"/>
  <c r="P3831" i="26"/>
  <c r="O3830" i="26"/>
  <c r="P3830" i="26"/>
  <c r="O3829" i="26"/>
  <c r="P3829" i="26"/>
  <c r="O3828" i="26"/>
  <c r="P3828" i="26"/>
  <c r="O3827" i="26"/>
  <c r="P3827" i="26"/>
  <c r="O3826" i="26"/>
  <c r="P3826" i="26"/>
  <c r="O3825" i="26"/>
  <c r="P3825" i="26"/>
  <c r="O3824" i="26"/>
  <c r="P3824" i="26"/>
  <c r="O3823" i="26"/>
  <c r="P3823" i="26"/>
  <c r="O3822" i="26"/>
  <c r="P3822" i="26"/>
  <c r="O3821" i="26"/>
  <c r="P3821" i="26"/>
  <c r="O3820" i="26"/>
  <c r="P3820" i="26"/>
  <c r="O3819" i="26"/>
  <c r="P3819" i="26"/>
  <c r="O3818" i="26"/>
  <c r="P3818" i="26"/>
  <c r="O3817" i="26"/>
  <c r="P3817" i="26"/>
  <c r="O3816" i="26"/>
  <c r="P3816" i="26"/>
  <c r="O3815" i="26"/>
  <c r="P3815" i="26"/>
  <c r="O3814" i="26"/>
  <c r="P3814" i="26"/>
  <c r="O3813" i="26"/>
  <c r="P3813" i="26"/>
  <c r="O3812" i="26"/>
  <c r="P3812" i="26"/>
  <c r="O3811" i="26"/>
  <c r="P3811" i="26"/>
  <c r="O3810" i="26"/>
  <c r="P3810" i="26"/>
  <c r="O3809" i="26"/>
  <c r="P3809" i="26"/>
  <c r="O3808" i="26"/>
  <c r="P3808" i="26"/>
  <c r="O3807" i="26"/>
  <c r="P3807" i="26"/>
  <c r="O3806" i="26"/>
  <c r="P3806" i="26"/>
  <c r="O3805" i="26"/>
  <c r="P3805" i="26"/>
  <c r="O3804" i="26"/>
  <c r="P3804" i="26"/>
  <c r="O3803" i="26"/>
  <c r="P3803" i="26"/>
  <c r="O3802" i="26"/>
  <c r="P3802" i="26"/>
  <c r="O3801" i="26"/>
  <c r="P3801" i="26"/>
  <c r="O3800" i="26"/>
  <c r="P3800" i="26"/>
  <c r="O3799" i="26"/>
  <c r="P3799" i="26"/>
  <c r="O3798" i="26"/>
  <c r="P3798" i="26"/>
  <c r="O3797" i="26"/>
  <c r="P3797" i="26"/>
  <c r="O3796" i="26"/>
  <c r="P3796" i="26"/>
  <c r="O3795" i="26"/>
  <c r="P3795" i="26"/>
  <c r="O3794" i="26"/>
  <c r="P3794" i="26"/>
  <c r="O3793" i="26"/>
  <c r="P3793" i="26"/>
  <c r="O3792" i="26"/>
  <c r="P3792" i="26"/>
  <c r="O3791" i="26"/>
  <c r="P3791" i="26"/>
  <c r="O3790" i="26"/>
  <c r="P3790" i="26"/>
  <c r="O3789" i="26"/>
  <c r="P3789" i="26"/>
  <c r="O3788" i="26"/>
  <c r="P3788" i="26"/>
  <c r="O3787" i="26"/>
  <c r="P3787" i="26"/>
  <c r="O3786" i="26"/>
  <c r="P3786" i="26"/>
  <c r="O3785" i="26"/>
  <c r="P3785" i="26"/>
  <c r="O3784" i="26"/>
  <c r="P3784" i="26"/>
  <c r="O3783" i="26"/>
  <c r="P3783" i="26"/>
  <c r="O3782" i="26"/>
  <c r="P3782" i="26"/>
  <c r="O3781" i="26"/>
  <c r="P3781" i="26"/>
  <c r="O3780" i="26"/>
  <c r="P3780" i="26"/>
  <c r="O3779" i="26"/>
  <c r="P3779" i="26"/>
  <c r="O3778" i="26"/>
  <c r="P3778" i="26"/>
  <c r="O3777" i="26"/>
  <c r="P3777" i="26"/>
  <c r="O3776" i="26"/>
  <c r="P3776" i="26"/>
  <c r="O3775" i="26"/>
  <c r="P3775" i="26"/>
  <c r="O3774" i="26"/>
  <c r="P3774" i="26"/>
  <c r="O3773" i="26"/>
  <c r="P3773" i="26"/>
  <c r="O3772" i="26"/>
  <c r="P3772" i="26"/>
  <c r="O3771" i="26"/>
  <c r="P3771" i="26"/>
  <c r="O3770" i="26"/>
  <c r="P3770" i="26"/>
  <c r="O3769" i="26"/>
  <c r="P3769" i="26"/>
  <c r="O3768" i="26"/>
  <c r="P3768" i="26"/>
  <c r="O3767" i="26"/>
  <c r="P3767" i="26"/>
  <c r="O3766" i="26"/>
  <c r="P3766" i="26"/>
  <c r="O3765" i="26"/>
  <c r="P3765" i="26"/>
  <c r="O3764" i="26"/>
  <c r="P3764" i="26"/>
  <c r="O3763" i="26"/>
  <c r="P3763" i="26"/>
  <c r="O3762" i="26"/>
  <c r="P3762" i="26"/>
  <c r="O3761" i="26"/>
  <c r="P3761" i="26"/>
  <c r="O3760" i="26"/>
  <c r="P3760" i="26"/>
  <c r="O3759" i="26"/>
  <c r="P3759" i="26"/>
  <c r="O3758" i="26"/>
  <c r="P3758" i="26"/>
  <c r="O3757" i="26"/>
  <c r="P3757" i="26"/>
  <c r="O3756" i="26"/>
  <c r="P3756" i="26"/>
  <c r="O3755" i="26"/>
  <c r="P3755" i="26"/>
  <c r="O3754" i="26"/>
  <c r="P3754" i="26"/>
  <c r="O3753" i="26"/>
  <c r="P3753" i="26"/>
  <c r="O3752" i="26"/>
  <c r="P3752" i="26"/>
  <c r="O3751" i="26"/>
  <c r="P3751" i="26"/>
  <c r="O3750" i="26"/>
  <c r="P3750" i="26"/>
  <c r="O3749" i="26"/>
  <c r="P3749" i="26"/>
  <c r="O3748" i="26"/>
  <c r="P3748" i="26"/>
  <c r="O3747" i="26"/>
  <c r="P3747" i="26"/>
  <c r="O3746" i="26"/>
  <c r="P3746" i="26"/>
  <c r="O3745" i="26"/>
  <c r="P3745" i="26"/>
  <c r="O3744" i="26"/>
  <c r="P3744" i="26"/>
  <c r="O3743" i="26"/>
  <c r="P3743" i="26"/>
  <c r="O3742" i="26"/>
  <c r="P3742" i="26"/>
  <c r="O3741" i="26"/>
  <c r="P3741" i="26"/>
  <c r="O3740" i="26"/>
  <c r="P3740" i="26"/>
  <c r="O3739" i="26"/>
  <c r="P3739" i="26"/>
  <c r="O3738" i="26"/>
  <c r="P3738" i="26"/>
  <c r="O3737" i="26"/>
  <c r="P3737" i="26"/>
  <c r="O3736" i="26"/>
  <c r="P3736" i="26"/>
  <c r="O3735" i="26"/>
  <c r="P3735" i="26"/>
  <c r="O3734" i="26"/>
  <c r="P3734" i="26"/>
  <c r="O3733" i="26"/>
  <c r="P3733" i="26"/>
  <c r="O3732" i="26"/>
  <c r="P3732" i="26"/>
  <c r="O3731" i="26"/>
  <c r="P3731" i="26"/>
  <c r="O3730" i="26"/>
  <c r="P3730" i="26"/>
  <c r="O3729" i="26"/>
  <c r="P3729" i="26" s="1"/>
  <c r="O3728" i="26"/>
  <c r="P3728" i="26"/>
  <c r="O3727" i="26"/>
  <c r="P3727" i="26" s="1"/>
  <c r="O3726" i="26"/>
  <c r="P3726" i="26"/>
  <c r="O3725" i="26"/>
  <c r="P3725" i="26" s="1"/>
  <c r="O3724" i="26"/>
  <c r="P3724" i="26"/>
  <c r="O3723" i="26"/>
  <c r="P3723" i="26" s="1"/>
  <c r="O3722" i="26"/>
  <c r="P3722" i="26"/>
  <c r="O3721" i="26"/>
  <c r="P3721" i="26" s="1"/>
  <c r="O3720" i="26"/>
  <c r="P3720" i="26"/>
  <c r="O3719" i="26"/>
  <c r="P3719" i="26" s="1"/>
  <c r="O3718" i="26"/>
  <c r="P3718" i="26"/>
  <c r="O3717" i="26"/>
  <c r="P3717" i="26" s="1"/>
  <c r="O3716" i="26"/>
  <c r="P3716" i="26"/>
  <c r="O3715" i="26"/>
  <c r="P3715" i="26" s="1"/>
  <c r="O3714" i="26"/>
  <c r="P3714" i="26"/>
  <c r="O3713" i="26"/>
  <c r="P3713" i="26" s="1"/>
  <c r="O3712" i="26"/>
  <c r="P3712" i="26"/>
  <c r="O3711" i="26"/>
  <c r="P3711" i="26" s="1"/>
  <c r="O3710" i="26"/>
  <c r="P3710" i="26"/>
  <c r="O3709" i="26"/>
  <c r="P3709" i="26" s="1"/>
  <c r="O3708" i="26"/>
  <c r="P3708" i="26"/>
  <c r="O3707" i="26"/>
  <c r="P3707" i="26" s="1"/>
  <c r="O3706" i="26"/>
  <c r="P3706" i="26"/>
  <c r="O3705" i="26"/>
  <c r="P3705" i="26" s="1"/>
  <c r="O3704" i="26"/>
  <c r="P3704" i="26"/>
  <c r="O3703" i="26"/>
  <c r="P3703" i="26" s="1"/>
  <c r="O3702" i="26"/>
  <c r="P3702" i="26"/>
  <c r="O3701" i="26"/>
  <c r="P3701" i="26" s="1"/>
  <c r="O3700" i="26"/>
  <c r="P3700" i="26"/>
  <c r="O3699" i="26"/>
  <c r="P3699" i="26" s="1"/>
  <c r="O3698" i="26"/>
  <c r="P3698" i="26"/>
  <c r="O3697" i="26"/>
  <c r="P3697" i="26" s="1"/>
  <c r="O3696" i="26"/>
  <c r="P3696" i="26"/>
  <c r="O3695" i="26"/>
  <c r="P3695" i="26" s="1"/>
  <c r="O3694" i="26"/>
  <c r="P3694" i="26"/>
  <c r="O3693" i="26"/>
  <c r="P3693" i="26" s="1"/>
  <c r="O3692" i="26"/>
  <c r="P3692" i="26"/>
  <c r="O3691" i="26"/>
  <c r="P3691" i="26" s="1"/>
  <c r="O3690" i="26"/>
  <c r="P3690" i="26"/>
  <c r="O3689" i="26"/>
  <c r="P3689" i="26" s="1"/>
  <c r="O3688" i="26"/>
  <c r="P3688" i="26"/>
  <c r="O3687" i="26"/>
  <c r="P3687" i="26" s="1"/>
  <c r="O3686" i="26"/>
  <c r="P3686" i="26"/>
  <c r="O3685" i="26"/>
  <c r="P3685" i="26" s="1"/>
  <c r="O3684" i="26"/>
  <c r="P3684" i="26"/>
  <c r="O3683" i="26"/>
  <c r="P3683" i="26" s="1"/>
  <c r="O3682" i="26"/>
  <c r="P3682" i="26"/>
  <c r="O3681" i="26"/>
  <c r="P3681" i="26" s="1"/>
  <c r="O3680" i="26"/>
  <c r="P3680" i="26"/>
  <c r="O3679" i="26"/>
  <c r="P3679" i="26" s="1"/>
  <c r="O3678" i="26"/>
  <c r="P3678" i="26"/>
  <c r="O3677" i="26"/>
  <c r="P3677" i="26" s="1"/>
  <c r="O3676" i="26"/>
  <c r="P3676" i="26"/>
  <c r="O3675" i="26"/>
  <c r="P3675" i="26" s="1"/>
  <c r="O3674" i="26"/>
  <c r="P3674" i="26"/>
  <c r="O3673" i="26"/>
  <c r="P3673" i="26" s="1"/>
  <c r="O3672" i="26"/>
  <c r="P3672" i="26"/>
  <c r="O3671" i="26"/>
  <c r="P3671" i="26" s="1"/>
  <c r="O3670" i="26"/>
  <c r="P3670" i="26"/>
  <c r="O3669" i="26"/>
  <c r="P3669" i="26" s="1"/>
  <c r="O3668" i="26"/>
  <c r="P3668" i="26"/>
  <c r="O3667" i="26"/>
  <c r="P3667" i="26" s="1"/>
  <c r="O3666" i="26"/>
  <c r="P3666" i="26"/>
  <c r="O3665" i="26"/>
  <c r="P3665" i="26" s="1"/>
  <c r="O3664" i="26"/>
  <c r="P3664" i="26"/>
  <c r="O3663" i="26"/>
  <c r="P3663" i="26" s="1"/>
  <c r="O3662" i="26"/>
  <c r="P3662" i="26"/>
  <c r="O3661" i="26"/>
  <c r="P3661" i="26" s="1"/>
  <c r="O3660" i="26"/>
  <c r="P3660" i="26"/>
  <c r="O3659" i="26"/>
  <c r="P3659" i="26" s="1"/>
  <c r="O3658" i="26"/>
  <c r="P3658" i="26"/>
  <c r="O3657" i="26"/>
  <c r="P3657" i="26" s="1"/>
  <c r="O3656" i="26"/>
  <c r="P3656" i="26"/>
  <c r="O3655" i="26"/>
  <c r="P3655" i="26" s="1"/>
  <c r="O3654" i="26"/>
  <c r="P3654" i="26"/>
  <c r="O3653" i="26"/>
  <c r="P3653" i="26" s="1"/>
  <c r="O3652" i="26"/>
  <c r="P3652" i="26"/>
  <c r="O3651" i="26"/>
  <c r="P3651" i="26" s="1"/>
  <c r="O3650" i="26"/>
  <c r="P3650" i="26"/>
  <c r="O3649" i="26"/>
  <c r="P3649" i="26" s="1"/>
  <c r="O3648" i="26"/>
  <c r="P3648" i="26"/>
  <c r="O3647" i="26"/>
  <c r="P3647" i="26" s="1"/>
  <c r="O3646" i="26"/>
  <c r="P3646" i="26"/>
  <c r="O3645" i="26"/>
  <c r="P3645" i="26" s="1"/>
  <c r="O3644" i="26"/>
  <c r="P3644" i="26"/>
  <c r="O3643" i="26"/>
  <c r="P3643" i="26" s="1"/>
  <c r="O3642" i="26"/>
  <c r="P3642" i="26"/>
  <c r="O3641" i="26"/>
  <c r="P3641" i="26" s="1"/>
  <c r="O3640" i="26"/>
  <c r="P3640" i="26"/>
  <c r="O3639" i="26"/>
  <c r="P3639" i="26" s="1"/>
  <c r="O3638" i="26"/>
  <c r="P3638" i="26"/>
  <c r="O3637" i="26"/>
  <c r="P3637" i="26" s="1"/>
  <c r="O3636" i="26"/>
  <c r="P3636" i="26"/>
  <c r="O3635" i="26"/>
  <c r="P3635" i="26" s="1"/>
  <c r="O3634" i="26"/>
  <c r="P3634" i="26"/>
  <c r="O3633" i="26"/>
  <c r="P3633" i="26" s="1"/>
  <c r="O3632" i="26"/>
  <c r="P3632" i="26"/>
  <c r="O3631" i="26"/>
  <c r="P3631" i="26" s="1"/>
  <c r="O3630" i="26"/>
  <c r="P3630" i="26"/>
  <c r="O3629" i="26"/>
  <c r="P3629" i="26" s="1"/>
  <c r="O3628" i="26"/>
  <c r="P3628" i="26"/>
  <c r="O3627" i="26"/>
  <c r="P3627" i="26" s="1"/>
  <c r="O3626" i="26"/>
  <c r="P3626" i="26"/>
  <c r="O3625" i="26"/>
  <c r="P3625" i="26" s="1"/>
  <c r="O3624" i="26"/>
  <c r="P3624" i="26"/>
  <c r="O3623" i="26"/>
  <c r="P3623" i="26" s="1"/>
  <c r="O3622" i="26"/>
  <c r="P3622" i="26"/>
  <c r="O3621" i="26"/>
  <c r="P3621" i="26" s="1"/>
  <c r="O3620" i="26"/>
  <c r="P3620" i="26"/>
  <c r="O3619" i="26"/>
  <c r="P3619" i="26" s="1"/>
  <c r="O3618" i="26"/>
  <c r="P3618" i="26"/>
  <c r="O3617" i="26"/>
  <c r="P3617" i="26" s="1"/>
  <c r="O3616" i="26"/>
  <c r="P3616" i="26"/>
  <c r="O3615" i="26"/>
  <c r="P3615" i="26" s="1"/>
  <c r="O3614" i="26"/>
  <c r="P3614" i="26"/>
  <c r="O3613" i="26"/>
  <c r="P3613" i="26" s="1"/>
  <c r="O3612" i="26"/>
  <c r="P3612" i="26"/>
  <c r="O3611" i="26"/>
  <c r="P3611" i="26" s="1"/>
  <c r="O3610" i="26"/>
  <c r="P3610" i="26"/>
  <c r="O3609" i="26"/>
  <c r="P3609" i="26" s="1"/>
  <c r="O3608" i="26"/>
  <c r="P3608" i="26"/>
  <c r="O3607" i="26"/>
  <c r="P3607" i="26" s="1"/>
  <c r="O3606" i="26"/>
  <c r="P3606" i="26"/>
  <c r="O3605" i="26"/>
  <c r="P3605" i="26" s="1"/>
  <c r="O3604" i="26"/>
  <c r="P3604" i="26"/>
  <c r="O3603" i="26"/>
  <c r="P3603" i="26" s="1"/>
  <c r="O3602" i="26"/>
  <c r="P3602" i="26"/>
  <c r="O3601" i="26"/>
  <c r="P3601" i="26" s="1"/>
  <c r="O3600" i="26"/>
  <c r="P3600" i="26"/>
  <c r="O3599" i="26"/>
  <c r="P3599" i="26" s="1"/>
  <c r="O3598" i="26"/>
  <c r="P3598" i="26"/>
  <c r="O3597" i="26"/>
  <c r="P3597" i="26" s="1"/>
  <c r="O3596" i="26"/>
  <c r="P3596" i="26"/>
  <c r="O3595" i="26"/>
  <c r="P3595" i="26" s="1"/>
  <c r="O3594" i="26"/>
  <c r="P3594" i="26"/>
  <c r="O3593" i="26"/>
  <c r="P3593" i="26" s="1"/>
  <c r="O3592" i="26"/>
  <c r="P3592" i="26"/>
  <c r="O3591" i="26"/>
  <c r="P3591" i="26" s="1"/>
  <c r="O3590" i="26"/>
  <c r="P3590" i="26"/>
  <c r="O3589" i="26"/>
  <c r="P3589" i="26" s="1"/>
  <c r="O3588" i="26"/>
  <c r="P3588" i="26"/>
  <c r="O3587" i="26"/>
  <c r="P3587" i="26" s="1"/>
  <c r="O3586" i="26"/>
  <c r="P3586" i="26"/>
  <c r="O3585" i="26"/>
  <c r="P3585" i="26" s="1"/>
  <c r="O3584" i="26"/>
  <c r="P3584" i="26"/>
  <c r="O3583" i="26"/>
  <c r="P3583" i="26" s="1"/>
  <c r="O3582" i="26"/>
  <c r="P3582" i="26"/>
  <c r="O3581" i="26"/>
  <c r="P3581" i="26" s="1"/>
  <c r="O3580" i="26"/>
  <c r="P3580" i="26"/>
  <c r="O3579" i="26"/>
  <c r="P3579" i="26" s="1"/>
  <c r="O3578" i="26"/>
  <c r="P3578" i="26"/>
  <c r="O3577" i="26"/>
  <c r="P3577" i="26" s="1"/>
  <c r="O3576" i="26"/>
  <c r="P3576" i="26"/>
  <c r="O3575" i="26"/>
  <c r="P3575" i="26" s="1"/>
  <c r="O3574" i="26"/>
  <c r="P3574" i="26"/>
  <c r="O3573" i="26"/>
  <c r="P3573" i="26" s="1"/>
  <c r="O3572" i="26"/>
  <c r="P3572" i="26"/>
  <c r="O3571" i="26"/>
  <c r="P3571" i="26" s="1"/>
  <c r="O3570" i="26"/>
  <c r="P3570" i="26"/>
  <c r="O3569" i="26"/>
  <c r="P3569" i="26" s="1"/>
  <c r="O3568" i="26"/>
  <c r="P3568" i="26"/>
  <c r="O3567" i="26"/>
  <c r="P3567" i="26" s="1"/>
  <c r="O3566" i="26"/>
  <c r="P3566" i="26"/>
  <c r="O3565" i="26"/>
  <c r="P3565" i="26" s="1"/>
  <c r="O3564" i="26"/>
  <c r="P3564" i="26"/>
  <c r="O3563" i="26"/>
  <c r="P3563" i="26" s="1"/>
  <c r="O3562" i="26"/>
  <c r="P3562" i="26"/>
  <c r="O3561" i="26"/>
  <c r="P3561" i="26" s="1"/>
  <c r="O3560" i="26"/>
  <c r="P3560" i="26"/>
  <c r="O3559" i="26"/>
  <c r="P3559" i="26" s="1"/>
  <c r="O3558" i="26"/>
  <c r="P3558" i="26"/>
  <c r="O3557" i="26"/>
  <c r="P3557" i="26" s="1"/>
  <c r="O3556" i="26"/>
  <c r="P3556" i="26"/>
  <c r="O3555" i="26"/>
  <c r="P3555" i="26" s="1"/>
  <c r="O3554" i="26"/>
  <c r="P3554" i="26"/>
  <c r="O3553" i="26"/>
  <c r="P3553" i="26" s="1"/>
  <c r="O3552" i="26"/>
  <c r="P3552" i="26"/>
  <c r="O3551" i="26"/>
  <c r="P3551" i="26" s="1"/>
  <c r="O3550" i="26"/>
  <c r="P3550" i="26"/>
  <c r="O3549" i="26"/>
  <c r="P3549" i="26" s="1"/>
  <c r="O3548" i="26"/>
  <c r="P3548" i="26"/>
  <c r="O3547" i="26"/>
  <c r="P3547" i="26" s="1"/>
  <c r="O3546" i="26"/>
  <c r="P3546" i="26"/>
  <c r="O3545" i="26"/>
  <c r="P3545" i="26" s="1"/>
  <c r="O3544" i="26"/>
  <c r="P3544" i="26"/>
  <c r="O3543" i="26"/>
  <c r="P3543" i="26" s="1"/>
  <c r="O3542" i="26"/>
  <c r="P3542" i="26"/>
  <c r="O3541" i="26"/>
  <c r="P3541" i="26" s="1"/>
  <c r="O3540" i="26"/>
  <c r="P3540" i="26"/>
  <c r="O3539" i="26"/>
  <c r="P3539" i="26" s="1"/>
  <c r="O3538" i="26"/>
  <c r="P3538" i="26"/>
  <c r="O3537" i="26"/>
  <c r="P3537" i="26" s="1"/>
  <c r="O3536" i="26"/>
  <c r="P3536" i="26"/>
  <c r="O3535" i="26"/>
  <c r="P3535" i="26" s="1"/>
  <c r="O3534" i="26"/>
  <c r="P3534" i="26"/>
  <c r="O3533" i="26"/>
  <c r="P3533" i="26" s="1"/>
  <c r="O3532" i="26"/>
  <c r="P3532" i="26"/>
  <c r="O3531" i="26"/>
  <c r="P3531" i="26" s="1"/>
  <c r="O3530" i="26"/>
  <c r="P3530" i="26"/>
  <c r="O3529" i="26"/>
  <c r="P3529" i="26" s="1"/>
  <c r="O3528" i="26"/>
  <c r="P3528" i="26"/>
  <c r="O3527" i="26"/>
  <c r="P3527" i="26" s="1"/>
  <c r="O3526" i="26"/>
  <c r="P3526" i="26"/>
  <c r="O3525" i="26"/>
  <c r="P3525" i="26" s="1"/>
  <c r="O3524" i="26"/>
  <c r="P3524" i="26"/>
  <c r="O3523" i="26"/>
  <c r="P3523" i="26" s="1"/>
  <c r="O3522" i="26"/>
  <c r="P3522" i="26"/>
  <c r="O3521" i="26"/>
  <c r="P3521" i="26" s="1"/>
  <c r="O3520" i="26"/>
  <c r="P3520" i="26"/>
  <c r="O3519" i="26"/>
  <c r="P3519" i="26" s="1"/>
  <c r="O3518" i="26"/>
  <c r="P3518" i="26"/>
  <c r="O3517" i="26"/>
  <c r="P3517" i="26" s="1"/>
  <c r="O3516" i="26"/>
  <c r="P3516" i="26"/>
  <c r="O3515" i="26"/>
  <c r="P3515" i="26" s="1"/>
  <c r="O3514" i="26"/>
  <c r="P3514" i="26"/>
  <c r="O3513" i="26"/>
  <c r="P3513" i="26" s="1"/>
  <c r="O3512" i="26"/>
  <c r="P3512" i="26"/>
  <c r="O3511" i="26"/>
  <c r="P3511" i="26" s="1"/>
  <c r="O3510" i="26"/>
  <c r="P3510" i="26"/>
  <c r="O3509" i="26"/>
  <c r="P3509" i="26" s="1"/>
  <c r="O3508" i="26"/>
  <c r="P3508" i="26"/>
  <c r="O3507" i="26"/>
  <c r="P3507" i="26" s="1"/>
  <c r="O3506" i="26"/>
  <c r="P3506" i="26"/>
  <c r="O3505" i="26"/>
  <c r="P3505" i="26" s="1"/>
  <c r="O3504" i="26"/>
  <c r="P3504" i="26"/>
  <c r="O3503" i="26"/>
  <c r="P3503" i="26" s="1"/>
  <c r="O3502" i="26"/>
  <c r="P3502" i="26"/>
  <c r="O3501" i="26"/>
  <c r="P3501" i="26" s="1"/>
  <c r="O3500" i="26"/>
  <c r="P3500" i="26"/>
  <c r="O3499" i="26"/>
  <c r="P3499" i="26" s="1"/>
  <c r="O3498" i="26"/>
  <c r="P3498" i="26"/>
  <c r="O3497" i="26"/>
  <c r="P3497" i="26" s="1"/>
  <c r="O3496" i="26"/>
  <c r="P3496" i="26"/>
  <c r="O3495" i="26"/>
  <c r="P3495" i="26" s="1"/>
  <c r="O3494" i="26"/>
  <c r="P3494" i="26"/>
  <c r="O3493" i="26"/>
  <c r="P3493" i="26" s="1"/>
  <c r="O3492" i="26"/>
  <c r="P3492" i="26"/>
  <c r="O3491" i="26"/>
  <c r="P3491" i="26" s="1"/>
  <c r="O3490" i="26"/>
  <c r="P3490" i="26"/>
  <c r="O3489" i="26"/>
  <c r="P3489" i="26" s="1"/>
  <c r="O3488" i="26"/>
  <c r="P3488" i="26"/>
  <c r="O3487" i="26"/>
  <c r="P3487" i="26" s="1"/>
  <c r="O3486" i="26"/>
  <c r="P3486" i="26"/>
  <c r="O3485" i="26"/>
  <c r="P3485" i="26" s="1"/>
  <c r="O3484" i="26"/>
  <c r="P3484" i="26"/>
  <c r="O3483" i="26"/>
  <c r="P3483" i="26" s="1"/>
  <c r="O3482" i="26"/>
  <c r="P3482" i="26"/>
  <c r="O3481" i="26"/>
  <c r="P3481" i="26" s="1"/>
  <c r="O3480" i="26"/>
  <c r="P3480" i="26"/>
  <c r="O3479" i="26"/>
  <c r="P3479" i="26" s="1"/>
  <c r="O3478" i="26"/>
  <c r="P3478" i="26"/>
  <c r="O3477" i="26"/>
  <c r="P3477" i="26" s="1"/>
  <c r="O3476" i="26"/>
  <c r="P3476" i="26"/>
  <c r="O3475" i="26"/>
  <c r="P3475" i="26" s="1"/>
  <c r="O3474" i="26"/>
  <c r="P3474" i="26"/>
  <c r="O3473" i="26"/>
  <c r="P3473" i="26" s="1"/>
  <c r="O3472" i="26"/>
  <c r="P3472" i="26"/>
  <c r="O3471" i="26"/>
  <c r="P3471" i="26" s="1"/>
  <c r="O3470" i="26"/>
  <c r="P3470" i="26"/>
  <c r="O3469" i="26"/>
  <c r="P3469" i="26" s="1"/>
  <c r="O3468" i="26"/>
  <c r="P3468" i="26"/>
  <c r="O3467" i="26"/>
  <c r="P3467" i="26" s="1"/>
  <c r="O3466" i="26"/>
  <c r="P3466" i="26"/>
  <c r="O3465" i="26"/>
  <c r="P3465" i="26" s="1"/>
  <c r="O3464" i="26"/>
  <c r="P3464" i="26"/>
  <c r="O3463" i="26"/>
  <c r="P3463" i="26" s="1"/>
  <c r="O3462" i="26"/>
  <c r="P3462" i="26"/>
  <c r="O3461" i="26"/>
  <c r="P3461" i="26" s="1"/>
  <c r="O3460" i="26"/>
  <c r="P3460" i="26"/>
  <c r="O3459" i="26"/>
  <c r="P3459" i="26" s="1"/>
  <c r="O3458" i="26"/>
  <c r="P3458" i="26"/>
  <c r="O3457" i="26"/>
  <c r="P3457" i="26" s="1"/>
  <c r="O3456" i="26"/>
  <c r="P3456" i="26"/>
  <c r="O3455" i="26"/>
  <c r="P3455" i="26" s="1"/>
  <c r="O3454" i="26"/>
  <c r="P3454" i="26"/>
  <c r="O3453" i="26"/>
  <c r="P3453" i="26" s="1"/>
  <c r="O3452" i="26"/>
  <c r="P3452" i="26"/>
  <c r="O3451" i="26"/>
  <c r="P3451" i="26" s="1"/>
  <c r="O3450" i="26"/>
  <c r="P3450" i="26"/>
  <c r="O3449" i="26"/>
  <c r="P3449" i="26" s="1"/>
  <c r="O3448" i="26"/>
  <c r="P3448" i="26"/>
  <c r="O3447" i="26"/>
  <c r="P3447" i="26" s="1"/>
  <c r="O3446" i="26"/>
  <c r="P3446" i="26"/>
  <c r="O3445" i="26"/>
  <c r="P3445" i="26" s="1"/>
  <c r="O3444" i="26"/>
  <c r="P3444" i="26"/>
  <c r="O3443" i="26"/>
  <c r="P3443" i="26" s="1"/>
  <c r="O3442" i="26"/>
  <c r="P3442" i="26"/>
  <c r="O3441" i="26"/>
  <c r="P3441" i="26" s="1"/>
  <c r="O3440" i="26"/>
  <c r="P3440" i="26"/>
  <c r="O3439" i="26"/>
  <c r="P3439" i="26" s="1"/>
  <c r="O3438" i="26"/>
  <c r="P3438" i="26"/>
  <c r="O3437" i="26"/>
  <c r="P3437" i="26" s="1"/>
  <c r="O3436" i="26"/>
  <c r="P3436" i="26"/>
  <c r="O3435" i="26"/>
  <c r="P3435" i="26" s="1"/>
  <c r="O3434" i="26"/>
  <c r="P3434" i="26"/>
  <c r="O3433" i="26"/>
  <c r="P3433" i="26" s="1"/>
  <c r="O3432" i="26"/>
  <c r="P3432" i="26"/>
  <c r="O3431" i="26"/>
  <c r="P3431" i="26" s="1"/>
  <c r="O3430" i="26"/>
  <c r="P3430" i="26"/>
  <c r="O3429" i="26"/>
  <c r="P3429" i="26" s="1"/>
  <c r="O3428" i="26"/>
  <c r="P3428" i="26"/>
  <c r="O3427" i="26"/>
  <c r="P3427" i="26" s="1"/>
  <c r="O3426" i="26"/>
  <c r="P3426" i="26"/>
  <c r="O3425" i="26"/>
  <c r="P3425" i="26" s="1"/>
  <c r="O3424" i="26"/>
  <c r="P3424" i="26"/>
  <c r="O3423" i="26"/>
  <c r="P3423" i="26" s="1"/>
  <c r="O3422" i="26"/>
  <c r="P3422" i="26"/>
  <c r="O3421" i="26"/>
  <c r="P3421" i="26" s="1"/>
  <c r="O3420" i="26"/>
  <c r="P3420" i="26"/>
  <c r="O3419" i="26"/>
  <c r="P3419" i="26" s="1"/>
  <c r="O3418" i="26"/>
  <c r="P3418" i="26"/>
  <c r="O3417" i="26"/>
  <c r="P3417" i="26" s="1"/>
  <c r="O3416" i="26"/>
  <c r="P3416" i="26"/>
  <c r="O3415" i="26"/>
  <c r="P3415" i="26" s="1"/>
  <c r="O3414" i="26"/>
  <c r="P3414" i="26"/>
  <c r="O3413" i="26"/>
  <c r="P3413" i="26" s="1"/>
  <c r="O3412" i="26"/>
  <c r="P3412" i="26"/>
  <c r="O3411" i="26"/>
  <c r="P3411" i="26" s="1"/>
  <c r="O3410" i="26"/>
  <c r="P3410" i="26"/>
  <c r="O3409" i="26"/>
  <c r="P3409" i="26" s="1"/>
  <c r="O3408" i="26"/>
  <c r="P3408" i="26"/>
  <c r="O3407" i="26"/>
  <c r="P3407" i="26" s="1"/>
  <c r="O3406" i="26"/>
  <c r="P3406" i="26"/>
  <c r="O3405" i="26"/>
  <c r="P3405" i="26" s="1"/>
  <c r="O3404" i="26"/>
  <c r="P3404" i="26"/>
  <c r="O3403" i="26"/>
  <c r="P3403" i="26" s="1"/>
  <c r="O3402" i="26"/>
  <c r="P3402" i="26"/>
  <c r="O3401" i="26"/>
  <c r="P3401" i="26" s="1"/>
  <c r="O3400" i="26"/>
  <c r="P3400" i="26"/>
  <c r="O3399" i="26"/>
  <c r="P3399" i="26" s="1"/>
  <c r="O3398" i="26"/>
  <c r="P3398" i="26"/>
  <c r="O3397" i="26"/>
  <c r="P3397" i="26" s="1"/>
  <c r="O3396" i="26"/>
  <c r="P3396" i="26"/>
  <c r="O3395" i="26"/>
  <c r="P3395" i="26" s="1"/>
  <c r="O3394" i="26"/>
  <c r="P3394" i="26"/>
  <c r="O3393" i="26"/>
  <c r="P3393" i="26" s="1"/>
  <c r="O3392" i="26"/>
  <c r="P3392" i="26"/>
  <c r="O3391" i="26"/>
  <c r="P3391" i="26" s="1"/>
  <c r="O3390" i="26"/>
  <c r="P3390" i="26"/>
  <c r="O3389" i="26"/>
  <c r="P3389" i="26" s="1"/>
  <c r="O3388" i="26"/>
  <c r="P3388" i="26"/>
  <c r="O3387" i="26"/>
  <c r="P3387" i="26" s="1"/>
  <c r="O3386" i="26"/>
  <c r="P3386" i="26"/>
  <c r="O3385" i="26"/>
  <c r="P3385" i="26" s="1"/>
  <c r="O3384" i="26"/>
  <c r="P3384" i="26"/>
  <c r="O3383" i="26"/>
  <c r="P3383" i="26" s="1"/>
  <c r="O3382" i="26"/>
  <c r="P3382" i="26"/>
  <c r="O3381" i="26"/>
  <c r="P3381" i="26" s="1"/>
  <c r="O3380" i="26"/>
  <c r="P3380" i="26"/>
  <c r="O3379" i="26"/>
  <c r="P3379" i="26" s="1"/>
  <c r="O3378" i="26"/>
  <c r="P3378" i="26"/>
  <c r="O3377" i="26"/>
  <c r="P3377" i="26" s="1"/>
  <c r="O3376" i="26"/>
  <c r="P3376" i="26"/>
  <c r="O3375" i="26"/>
  <c r="P3375" i="26" s="1"/>
  <c r="O3374" i="26"/>
  <c r="P3374" i="26"/>
  <c r="O3373" i="26"/>
  <c r="P3373" i="26" s="1"/>
  <c r="O3372" i="26"/>
  <c r="P3372" i="26"/>
  <c r="O3371" i="26"/>
  <c r="P3371" i="26" s="1"/>
  <c r="O3370" i="26"/>
  <c r="P3370" i="26"/>
  <c r="O3369" i="26"/>
  <c r="P3369" i="26" s="1"/>
  <c r="O3368" i="26"/>
  <c r="P3368" i="26"/>
  <c r="O3367" i="26"/>
  <c r="P3367" i="26" s="1"/>
  <c r="O3366" i="26"/>
  <c r="P3366" i="26"/>
  <c r="O3365" i="26"/>
  <c r="P3365" i="26" s="1"/>
  <c r="O3364" i="26"/>
  <c r="P3364" i="26"/>
  <c r="O3363" i="26"/>
  <c r="P3363" i="26" s="1"/>
  <c r="O3362" i="26"/>
  <c r="P3362" i="26"/>
  <c r="O3361" i="26"/>
  <c r="P3361" i="26" s="1"/>
  <c r="O3360" i="26"/>
  <c r="P3360" i="26"/>
  <c r="O3359" i="26"/>
  <c r="P3359" i="26" s="1"/>
  <c r="O3358" i="26"/>
  <c r="P3358" i="26"/>
  <c r="O3357" i="26"/>
  <c r="P3357" i="26" s="1"/>
  <c r="O3356" i="26"/>
  <c r="P3356" i="26"/>
  <c r="O3355" i="26"/>
  <c r="P3355" i="26" s="1"/>
  <c r="O3354" i="26"/>
  <c r="P3354" i="26"/>
  <c r="O3353" i="26"/>
  <c r="P3353" i="26" s="1"/>
  <c r="O3352" i="26"/>
  <c r="P3352" i="26"/>
  <c r="O3351" i="26"/>
  <c r="P3351" i="26" s="1"/>
  <c r="O3350" i="26"/>
  <c r="P3350" i="26"/>
  <c r="O3349" i="26"/>
  <c r="P3349" i="26" s="1"/>
  <c r="O3348" i="26"/>
  <c r="P3348" i="26"/>
  <c r="O3347" i="26"/>
  <c r="P3347" i="26" s="1"/>
  <c r="O3346" i="26"/>
  <c r="P3346" i="26"/>
  <c r="O3345" i="26"/>
  <c r="P3345" i="26" s="1"/>
  <c r="O3344" i="26"/>
  <c r="P3344" i="26"/>
  <c r="O3343" i="26"/>
  <c r="P3343" i="26" s="1"/>
  <c r="O3342" i="26"/>
  <c r="P3342" i="26"/>
  <c r="O3341" i="26"/>
  <c r="P3341" i="26" s="1"/>
  <c r="O3340" i="26"/>
  <c r="P3340" i="26"/>
  <c r="O3339" i="26"/>
  <c r="P3339" i="26" s="1"/>
  <c r="O3338" i="26"/>
  <c r="P3338" i="26"/>
  <c r="O3337" i="26"/>
  <c r="P3337" i="26" s="1"/>
  <c r="O3336" i="26"/>
  <c r="P3336" i="26"/>
  <c r="O3335" i="26"/>
  <c r="P3335" i="26" s="1"/>
  <c r="O3334" i="26"/>
  <c r="P3334" i="26"/>
  <c r="O3333" i="26"/>
  <c r="P3333" i="26" s="1"/>
  <c r="O3332" i="26"/>
  <c r="P3332" i="26"/>
  <c r="O3331" i="26"/>
  <c r="P3331" i="26" s="1"/>
  <c r="O3330" i="26"/>
  <c r="P3330" i="26"/>
  <c r="O3329" i="26"/>
  <c r="P3329" i="26" s="1"/>
  <c r="O3328" i="26"/>
  <c r="P3328" i="26"/>
  <c r="O3327" i="26"/>
  <c r="P3327" i="26" s="1"/>
  <c r="O3326" i="26"/>
  <c r="P3326" i="26"/>
  <c r="O3325" i="26"/>
  <c r="P3325" i="26" s="1"/>
  <c r="O3324" i="26"/>
  <c r="P3324" i="26"/>
  <c r="O3323" i="26"/>
  <c r="P3323" i="26" s="1"/>
  <c r="O3322" i="26"/>
  <c r="P3322" i="26"/>
  <c r="O3321" i="26"/>
  <c r="P3321" i="26" s="1"/>
  <c r="O3320" i="26"/>
  <c r="P3320" i="26"/>
  <c r="O3319" i="26"/>
  <c r="P3319" i="26" s="1"/>
  <c r="O3318" i="26"/>
  <c r="P3318" i="26"/>
  <c r="O3317" i="26"/>
  <c r="P3317" i="26" s="1"/>
  <c r="O3316" i="26"/>
  <c r="P3316" i="26"/>
  <c r="O3315" i="26"/>
  <c r="P3315" i="26" s="1"/>
  <c r="O3314" i="26"/>
  <c r="P3314" i="26"/>
  <c r="O3313" i="26"/>
  <c r="P3313" i="26" s="1"/>
  <c r="O3312" i="26"/>
  <c r="P3312" i="26"/>
  <c r="O3311" i="26"/>
  <c r="P3311" i="26" s="1"/>
  <c r="O3310" i="26"/>
  <c r="P3310" i="26"/>
  <c r="O3309" i="26"/>
  <c r="P3309" i="26" s="1"/>
  <c r="O3308" i="26"/>
  <c r="P3308" i="26"/>
  <c r="O3307" i="26"/>
  <c r="P3307" i="26" s="1"/>
  <c r="O3306" i="26"/>
  <c r="P3306" i="26"/>
  <c r="O3305" i="26"/>
  <c r="P3305" i="26" s="1"/>
  <c r="O3304" i="26"/>
  <c r="P3304" i="26"/>
  <c r="O3303" i="26"/>
  <c r="P3303" i="26" s="1"/>
  <c r="O3302" i="26"/>
  <c r="P3302" i="26"/>
  <c r="O3301" i="26"/>
  <c r="P3301" i="26" s="1"/>
  <c r="O3300" i="26"/>
  <c r="P3300" i="26"/>
  <c r="O3299" i="26"/>
  <c r="P3299" i="26" s="1"/>
  <c r="O3298" i="26"/>
  <c r="P3298" i="26"/>
  <c r="O3297" i="26"/>
  <c r="P3297" i="26" s="1"/>
  <c r="O3296" i="26"/>
  <c r="P3296" i="26"/>
  <c r="O3295" i="26"/>
  <c r="P3295" i="26" s="1"/>
  <c r="O3294" i="26"/>
  <c r="P3294" i="26"/>
  <c r="O3293" i="26"/>
  <c r="P3293" i="26" s="1"/>
  <c r="O3292" i="26"/>
  <c r="P3292" i="26"/>
  <c r="O3291" i="26"/>
  <c r="P3291" i="26" s="1"/>
  <c r="O3290" i="26"/>
  <c r="P3290" i="26"/>
  <c r="O3289" i="26"/>
  <c r="P3289" i="26" s="1"/>
  <c r="O3288" i="26"/>
  <c r="P3288" i="26"/>
  <c r="O3287" i="26"/>
  <c r="P3287" i="26" s="1"/>
  <c r="O3286" i="26"/>
  <c r="P3286" i="26"/>
  <c r="O3285" i="26"/>
  <c r="P3285" i="26" s="1"/>
  <c r="O3284" i="26"/>
  <c r="P3284" i="26"/>
  <c r="O3283" i="26"/>
  <c r="P3283" i="26" s="1"/>
  <c r="O3282" i="26"/>
  <c r="P3282" i="26"/>
  <c r="O3281" i="26"/>
  <c r="P3281" i="26" s="1"/>
  <c r="O3280" i="26"/>
  <c r="P3280" i="26"/>
  <c r="O3279" i="26"/>
  <c r="P3279" i="26" s="1"/>
  <c r="O3278" i="26"/>
  <c r="P3278" i="26"/>
  <c r="O3277" i="26"/>
  <c r="P3277" i="26" s="1"/>
  <c r="O3276" i="26"/>
  <c r="P3276" i="26"/>
  <c r="O3275" i="26"/>
  <c r="P3275" i="26" s="1"/>
  <c r="O3274" i="26"/>
  <c r="P3274" i="26"/>
  <c r="O3273" i="26"/>
  <c r="P3273" i="26" s="1"/>
  <c r="O3272" i="26"/>
  <c r="P3272" i="26"/>
  <c r="O3271" i="26"/>
  <c r="P3271" i="26" s="1"/>
  <c r="O3270" i="26"/>
  <c r="P3270" i="26"/>
  <c r="O3269" i="26"/>
  <c r="P3269" i="26" s="1"/>
  <c r="O3268" i="26"/>
  <c r="P3268" i="26"/>
  <c r="O3267" i="26"/>
  <c r="P3267" i="26" s="1"/>
  <c r="O3266" i="26"/>
  <c r="P3266" i="26"/>
  <c r="O3265" i="26"/>
  <c r="P3265" i="26" s="1"/>
  <c r="O3264" i="26"/>
  <c r="P3264" i="26"/>
  <c r="O3263" i="26"/>
  <c r="P3263" i="26" s="1"/>
  <c r="O3262" i="26"/>
  <c r="P3262" i="26"/>
  <c r="O3261" i="26"/>
  <c r="P3261" i="26" s="1"/>
  <c r="O3260" i="26"/>
  <c r="P3260" i="26"/>
  <c r="O3259" i="26"/>
  <c r="P3259" i="26" s="1"/>
  <c r="O3258" i="26"/>
  <c r="P3258" i="26"/>
  <c r="O3257" i="26"/>
  <c r="P3257" i="26" s="1"/>
  <c r="O3256" i="26"/>
  <c r="P3256" i="26"/>
  <c r="O3255" i="26"/>
  <c r="P3255" i="26" s="1"/>
  <c r="O3254" i="26"/>
  <c r="P3254" i="26"/>
  <c r="O3253" i="26"/>
  <c r="P3253" i="26" s="1"/>
  <c r="O3252" i="26"/>
  <c r="P3252" i="26"/>
  <c r="O3251" i="26"/>
  <c r="P3251" i="26" s="1"/>
  <c r="O3250" i="26"/>
  <c r="P3250" i="26"/>
  <c r="O3249" i="26"/>
  <c r="P3249" i="26" s="1"/>
  <c r="O3248" i="26"/>
  <c r="P3248" i="26"/>
  <c r="O3247" i="26"/>
  <c r="P3247" i="26" s="1"/>
  <c r="O3246" i="26"/>
  <c r="P3246" i="26"/>
  <c r="O3245" i="26"/>
  <c r="P3245" i="26" s="1"/>
  <c r="O3244" i="26"/>
  <c r="P3244" i="26"/>
  <c r="O3243" i="26"/>
  <c r="P3243" i="26" s="1"/>
  <c r="O3242" i="26"/>
  <c r="P3242" i="26"/>
  <c r="O3241" i="26"/>
  <c r="P3241" i="26" s="1"/>
  <c r="O3240" i="26"/>
  <c r="P3240" i="26"/>
  <c r="O3239" i="26"/>
  <c r="P3239" i="26" s="1"/>
  <c r="O3238" i="26"/>
  <c r="P3238" i="26"/>
  <c r="O3237" i="26"/>
  <c r="P3237" i="26" s="1"/>
  <c r="O3236" i="26"/>
  <c r="P3236" i="26"/>
  <c r="O3235" i="26"/>
  <c r="P3235" i="26" s="1"/>
  <c r="O3234" i="26"/>
  <c r="P3234" i="26"/>
  <c r="O3233" i="26"/>
  <c r="P3233" i="26" s="1"/>
  <c r="O3232" i="26"/>
  <c r="P3232" i="26"/>
  <c r="O3231" i="26"/>
  <c r="P3231" i="26" s="1"/>
  <c r="O3230" i="26"/>
  <c r="P3230" i="26"/>
  <c r="O3229" i="26"/>
  <c r="P3229" i="26" s="1"/>
  <c r="O3228" i="26"/>
  <c r="P3228" i="26"/>
  <c r="O3227" i="26"/>
  <c r="P3227" i="26" s="1"/>
  <c r="O3226" i="26"/>
  <c r="P3226" i="26"/>
  <c r="O3225" i="26"/>
  <c r="P3225" i="26" s="1"/>
  <c r="O3224" i="26"/>
  <c r="P3224" i="26"/>
  <c r="O3223" i="26"/>
  <c r="P3223" i="26" s="1"/>
  <c r="O3222" i="26"/>
  <c r="P3222" i="26"/>
  <c r="O3221" i="26"/>
  <c r="P3221" i="26" s="1"/>
  <c r="O3220" i="26"/>
  <c r="P3220" i="26"/>
  <c r="O3219" i="26"/>
  <c r="P3219" i="26" s="1"/>
  <c r="O3218" i="26"/>
  <c r="P3218" i="26"/>
  <c r="O3217" i="26"/>
  <c r="P3217" i="26" s="1"/>
  <c r="O3216" i="26"/>
  <c r="P3216" i="26"/>
  <c r="O3215" i="26"/>
  <c r="P3215" i="26" s="1"/>
  <c r="O3214" i="26"/>
  <c r="P3214" i="26"/>
  <c r="O3213" i="26"/>
  <c r="P3213" i="26" s="1"/>
  <c r="O3212" i="26"/>
  <c r="P3212" i="26"/>
  <c r="O3211" i="26"/>
  <c r="P3211" i="26" s="1"/>
  <c r="O3210" i="26"/>
  <c r="P3210" i="26"/>
  <c r="O3209" i="26"/>
  <c r="P3209" i="26" s="1"/>
  <c r="O3208" i="26"/>
  <c r="P3208" i="26"/>
  <c r="O3207" i="26"/>
  <c r="P3207" i="26" s="1"/>
  <c r="O3206" i="26"/>
  <c r="P3206" i="26"/>
  <c r="O3205" i="26"/>
  <c r="P3205" i="26" s="1"/>
  <c r="O3204" i="26"/>
  <c r="P3204" i="26"/>
  <c r="O3203" i="26"/>
  <c r="P3203" i="26" s="1"/>
  <c r="O3202" i="26"/>
  <c r="P3202" i="26"/>
  <c r="O3201" i="26"/>
  <c r="P3201" i="26" s="1"/>
  <c r="O3200" i="26"/>
  <c r="P3200" i="26"/>
  <c r="O3199" i="26"/>
  <c r="P3199" i="26" s="1"/>
  <c r="O3198" i="26"/>
  <c r="P3198" i="26"/>
  <c r="O3197" i="26"/>
  <c r="P3197" i="26" s="1"/>
  <c r="O3196" i="26"/>
  <c r="P3196" i="26"/>
  <c r="O3195" i="26"/>
  <c r="P3195" i="26" s="1"/>
  <c r="O3194" i="26"/>
  <c r="P3194" i="26"/>
  <c r="O3193" i="26"/>
  <c r="P3193" i="26" s="1"/>
  <c r="O3192" i="26"/>
  <c r="P3192" i="26"/>
  <c r="O3191" i="26"/>
  <c r="P3191" i="26" s="1"/>
  <c r="O3190" i="26"/>
  <c r="P3190" i="26"/>
  <c r="O3189" i="26"/>
  <c r="P3189" i="26" s="1"/>
  <c r="O3188" i="26"/>
  <c r="P3188" i="26"/>
  <c r="O3187" i="26"/>
  <c r="P3187" i="26" s="1"/>
  <c r="O3186" i="26"/>
  <c r="P3186" i="26"/>
  <c r="O3185" i="26"/>
  <c r="P3185" i="26" s="1"/>
  <c r="O3184" i="26"/>
  <c r="P3184" i="26"/>
  <c r="O3183" i="26"/>
  <c r="P3183" i="26" s="1"/>
  <c r="O3182" i="26"/>
  <c r="P3182" i="26"/>
  <c r="O3181" i="26"/>
  <c r="P3181" i="26" s="1"/>
  <c r="O3180" i="26"/>
  <c r="P3180" i="26"/>
  <c r="O3179" i="26"/>
  <c r="P3179" i="26" s="1"/>
  <c r="O3178" i="26"/>
  <c r="P3178" i="26"/>
  <c r="O3177" i="26"/>
  <c r="P3177" i="26" s="1"/>
  <c r="O3176" i="26"/>
  <c r="P3176" i="26"/>
  <c r="O3175" i="26"/>
  <c r="P3175" i="26" s="1"/>
  <c r="O3174" i="26"/>
  <c r="P3174" i="26"/>
  <c r="O3173" i="26"/>
  <c r="P3173" i="26" s="1"/>
  <c r="O3172" i="26"/>
  <c r="P3172" i="26"/>
  <c r="O3171" i="26"/>
  <c r="P3171" i="26" s="1"/>
  <c r="O3170" i="26"/>
  <c r="P3170" i="26"/>
  <c r="O3169" i="26"/>
  <c r="P3169" i="26" s="1"/>
  <c r="O3168" i="26"/>
  <c r="P3168" i="26"/>
  <c r="O3167" i="26"/>
  <c r="P3167" i="26" s="1"/>
  <c r="O3166" i="26"/>
  <c r="P3166" i="26"/>
  <c r="O3165" i="26"/>
  <c r="P3165" i="26" s="1"/>
  <c r="O3164" i="26"/>
  <c r="P3164" i="26"/>
  <c r="O3163" i="26"/>
  <c r="P3163" i="26" s="1"/>
  <c r="O3162" i="26"/>
  <c r="P3162" i="26"/>
  <c r="O3161" i="26"/>
  <c r="P3161" i="26" s="1"/>
  <c r="O3160" i="26"/>
  <c r="P3160" i="26"/>
  <c r="O3159" i="26"/>
  <c r="P3159" i="26" s="1"/>
  <c r="O3158" i="26"/>
  <c r="P3158" i="26"/>
  <c r="O3157" i="26"/>
  <c r="P3157" i="26" s="1"/>
  <c r="O3156" i="26"/>
  <c r="P3156" i="26"/>
  <c r="O3155" i="26"/>
  <c r="P3155" i="26" s="1"/>
  <c r="O3154" i="26"/>
  <c r="P3154" i="26"/>
  <c r="O3153" i="26"/>
  <c r="P3153" i="26" s="1"/>
  <c r="O3152" i="26"/>
  <c r="P3152" i="26"/>
  <c r="O3151" i="26"/>
  <c r="P3151" i="26" s="1"/>
  <c r="O3150" i="26"/>
  <c r="P3150" i="26"/>
  <c r="O3149" i="26"/>
  <c r="P3149" i="26" s="1"/>
  <c r="O3148" i="26"/>
  <c r="P3148" i="26"/>
  <c r="O3147" i="26"/>
  <c r="P3147" i="26" s="1"/>
  <c r="O3146" i="26"/>
  <c r="P3146" i="26"/>
  <c r="O3145" i="26"/>
  <c r="P3145" i="26" s="1"/>
  <c r="O3144" i="26"/>
  <c r="P3144" i="26"/>
  <c r="O3143" i="26"/>
  <c r="P3143" i="26" s="1"/>
  <c r="O3142" i="26"/>
  <c r="P3142" i="26"/>
  <c r="O3141" i="26"/>
  <c r="P3141" i="26" s="1"/>
  <c r="O3140" i="26"/>
  <c r="P3140" i="26"/>
  <c r="O3139" i="26"/>
  <c r="P3139" i="26" s="1"/>
  <c r="O3138" i="26"/>
  <c r="P3138" i="26"/>
  <c r="O3137" i="26"/>
  <c r="P3137" i="26" s="1"/>
  <c r="O3136" i="26"/>
  <c r="P3136" i="26"/>
  <c r="O3135" i="26"/>
  <c r="P3135" i="26" s="1"/>
  <c r="O3134" i="26"/>
  <c r="P3134" i="26"/>
  <c r="O3133" i="26"/>
  <c r="P3133" i="26" s="1"/>
  <c r="O3132" i="26"/>
  <c r="P3132" i="26"/>
  <c r="O3131" i="26"/>
  <c r="P3131" i="26" s="1"/>
  <c r="O3130" i="26"/>
  <c r="P3130" i="26"/>
  <c r="O3129" i="26"/>
  <c r="P3129" i="26" s="1"/>
  <c r="O3128" i="26"/>
  <c r="P3128" i="26"/>
  <c r="O3127" i="26"/>
  <c r="P3127" i="26" s="1"/>
  <c r="O3126" i="26"/>
  <c r="P3126" i="26"/>
  <c r="O3125" i="26"/>
  <c r="P3125" i="26" s="1"/>
  <c r="O3124" i="26"/>
  <c r="P3124" i="26"/>
  <c r="O3123" i="26"/>
  <c r="P3123" i="26" s="1"/>
  <c r="O3122" i="26"/>
  <c r="P3122" i="26"/>
  <c r="O3121" i="26"/>
  <c r="P3121" i="26" s="1"/>
  <c r="O3120" i="26"/>
  <c r="P3120" i="26"/>
  <c r="O3119" i="26"/>
  <c r="P3119" i="26" s="1"/>
  <c r="O3118" i="26"/>
  <c r="P3118" i="26"/>
  <c r="O3117" i="26"/>
  <c r="P3117" i="26" s="1"/>
  <c r="O3116" i="26"/>
  <c r="P3116" i="26"/>
  <c r="O3115" i="26"/>
  <c r="P3115" i="26" s="1"/>
  <c r="O3114" i="26"/>
  <c r="P3114" i="26"/>
  <c r="O3113" i="26"/>
  <c r="P3113" i="26" s="1"/>
  <c r="O3112" i="26"/>
  <c r="P3112" i="26"/>
  <c r="O3111" i="26"/>
  <c r="P3111" i="26" s="1"/>
  <c r="O3110" i="26"/>
  <c r="P3110" i="26"/>
  <c r="O3109" i="26"/>
  <c r="P3109" i="26" s="1"/>
  <c r="O3108" i="26"/>
  <c r="P3108" i="26"/>
  <c r="O3107" i="26"/>
  <c r="P3107" i="26" s="1"/>
  <c r="O3106" i="26"/>
  <c r="P3106" i="26"/>
  <c r="O3105" i="26"/>
  <c r="P3105" i="26" s="1"/>
  <c r="O3104" i="26"/>
  <c r="P3104" i="26"/>
  <c r="O3103" i="26"/>
  <c r="P3103" i="26" s="1"/>
  <c r="O3102" i="26"/>
  <c r="P3102" i="26"/>
  <c r="O3101" i="26"/>
  <c r="P3101" i="26" s="1"/>
  <c r="O3100" i="26"/>
  <c r="P3100" i="26"/>
  <c r="O3099" i="26"/>
  <c r="P3099" i="26" s="1"/>
  <c r="O3098" i="26"/>
  <c r="P3098" i="26"/>
  <c r="O3097" i="26"/>
  <c r="P3097" i="26" s="1"/>
  <c r="O3096" i="26"/>
  <c r="P3096" i="26"/>
  <c r="O3095" i="26"/>
  <c r="P3095" i="26" s="1"/>
  <c r="O3094" i="26"/>
  <c r="P3094" i="26"/>
  <c r="O3093" i="26"/>
  <c r="P3093" i="26" s="1"/>
  <c r="O3092" i="26"/>
  <c r="P3092" i="26"/>
  <c r="O3091" i="26"/>
  <c r="P3091" i="26" s="1"/>
  <c r="O3090" i="26"/>
  <c r="P3090" i="26"/>
  <c r="O3089" i="26"/>
  <c r="P3089" i="26" s="1"/>
  <c r="O3088" i="26"/>
  <c r="P3088" i="26"/>
  <c r="O3087" i="26"/>
  <c r="P3087" i="26" s="1"/>
  <c r="O3086" i="26"/>
  <c r="P3086" i="26"/>
  <c r="O3085" i="26"/>
  <c r="P3085" i="26" s="1"/>
  <c r="O3084" i="26"/>
  <c r="P3084" i="26"/>
  <c r="O3083" i="26"/>
  <c r="P3083" i="26" s="1"/>
  <c r="O3082" i="26"/>
  <c r="P3082" i="26"/>
  <c r="O3081" i="26"/>
  <c r="P3081" i="26" s="1"/>
  <c r="O3080" i="26"/>
  <c r="P3080" i="26"/>
  <c r="O3079" i="26"/>
  <c r="P3079" i="26" s="1"/>
  <c r="O3078" i="26"/>
  <c r="P3078" i="26"/>
  <c r="O3077" i="26"/>
  <c r="P3077" i="26" s="1"/>
  <c r="O3076" i="26"/>
  <c r="P3076" i="26"/>
  <c r="O3075" i="26"/>
  <c r="P3075" i="26" s="1"/>
  <c r="O3074" i="26"/>
  <c r="P3074" i="26"/>
  <c r="O3073" i="26"/>
  <c r="P3073" i="26" s="1"/>
  <c r="O3072" i="26"/>
  <c r="P3072" i="26"/>
  <c r="O3071" i="26"/>
  <c r="P3071" i="26" s="1"/>
  <c r="O3070" i="26"/>
  <c r="P3070" i="26"/>
  <c r="O3069" i="26"/>
  <c r="P3069" i="26" s="1"/>
  <c r="O3068" i="26"/>
  <c r="P3068" i="26"/>
  <c r="O3067" i="26"/>
  <c r="P3067" i="26" s="1"/>
  <c r="O3066" i="26"/>
  <c r="P3066" i="26"/>
  <c r="O3065" i="26"/>
  <c r="P3065" i="26" s="1"/>
  <c r="O3064" i="26"/>
  <c r="P3064" i="26"/>
  <c r="O3063" i="26"/>
  <c r="P3063" i="26" s="1"/>
  <c r="O3062" i="26"/>
  <c r="P3062" i="26"/>
  <c r="O3061" i="26"/>
  <c r="P3061" i="26" s="1"/>
  <c r="O3060" i="26"/>
  <c r="P3060" i="26"/>
  <c r="O3059" i="26"/>
  <c r="P3059" i="26" s="1"/>
  <c r="O3058" i="26"/>
  <c r="P3058" i="26"/>
  <c r="O3057" i="26"/>
  <c r="P3057" i="26" s="1"/>
  <c r="O3056" i="26"/>
  <c r="P3056" i="26"/>
  <c r="O3055" i="26"/>
  <c r="P3055" i="26" s="1"/>
  <c r="O3054" i="26"/>
  <c r="P3054" i="26"/>
  <c r="O3053" i="26"/>
  <c r="P3053" i="26" s="1"/>
  <c r="O3052" i="26"/>
  <c r="P3052" i="26"/>
  <c r="O3051" i="26"/>
  <c r="P3051" i="26" s="1"/>
  <c r="O3050" i="26"/>
  <c r="P3050" i="26"/>
  <c r="O3049" i="26"/>
  <c r="P3049" i="26" s="1"/>
  <c r="O3048" i="26"/>
  <c r="P3048" i="26"/>
  <c r="O3047" i="26"/>
  <c r="P3047" i="26" s="1"/>
  <c r="O3046" i="26"/>
  <c r="P3046" i="26"/>
  <c r="O3045" i="26"/>
  <c r="P3045" i="26" s="1"/>
  <c r="O3044" i="26"/>
  <c r="P3044" i="26"/>
  <c r="O3043" i="26"/>
  <c r="P3043" i="26" s="1"/>
  <c r="O3042" i="26"/>
  <c r="P3042" i="26"/>
  <c r="O3041" i="26"/>
  <c r="P3041" i="26" s="1"/>
  <c r="O3040" i="26"/>
  <c r="P3040" i="26"/>
  <c r="O3039" i="26"/>
  <c r="P3039" i="26" s="1"/>
  <c r="O3038" i="26"/>
  <c r="P3038" i="26"/>
  <c r="O3037" i="26"/>
  <c r="P3037" i="26" s="1"/>
  <c r="O3036" i="26"/>
  <c r="P3036" i="26"/>
  <c r="O3035" i="26"/>
  <c r="P3035" i="26" s="1"/>
  <c r="O3034" i="26"/>
  <c r="P3034" i="26"/>
  <c r="O3033" i="26"/>
  <c r="P3033" i="26" s="1"/>
  <c r="O3032" i="26"/>
  <c r="P3032" i="26"/>
  <c r="O3031" i="26"/>
  <c r="P3031" i="26" s="1"/>
  <c r="O3030" i="26"/>
  <c r="P3030" i="26"/>
  <c r="O3029" i="26"/>
  <c r="P3029" i="26" s="1"/>
  <c r="O3028" i="26"/>
  <c r="P3028" i="26"/>
  <c r="O3027" i="26"/>
  <c r="P3027" i="26" s="1"/>
  <c r="O3026" i="26"/>
  <c r="P3026" i="26"/>
  <c r="O3025" i="26"/>
  <c r="P3025" i="26" s="1"/>
  <c r="O3024" i="26"/>
  <c r="P3024" i="26"/>
  <c r="O3023" i="26"/>
  <c r="P3023" i="26" s="1"/>
  <c r="O3022" i="26"/>
  <c r="P3022" i="26"/>
  <c r="O3021" i="26"/>
  <c r="P3021" i="26" s="1"/>
  <c r="O3020" i="26"/>
  <c r="P3020" i="26"/>
  <c r="O3019" i="26"/>
  <c r="P3019" i="26" s="1"/>
  <c r="O3018" i="26"/>
  <c r="P3018" i="26"/>
  <c r="O3017" i="26"/>
  <c r="P3017" i="26" s="1"/>
  <c r="O3016" i="26"/>
  <c r="P3016" i="26"/>
  <c r="O3015" i="26"/>
  <c r="P3015" i="26" s="1"/>
  <c r="O3014" i="26"/>
  <c r="P3014" i="26"/>
  <c r="O3013" i="26"/>
  <c r="P3013" i="26" s="1"/>
  <c r="O3012" i="26"/>
  <c r="P3012" i="26"/>
  <c r="O3011" i="26"/>
  <c r="P3011" i="26" s="1"/>
  <c r="O3010" i="26"/>
  <c r="P3010" i="26"/>
  <c r="O3009" i="26"/>
  <c r="P3009" i="26" s="1"/>
  <c r="O3008" i="26"/>
  <c r="P3008" i="26"/>
  <c r="O3007" i="26"/>
  <c r="P3007" i="26" s="1"/>
  <c r="O3006" i="26"/>
  <c r="P3006" i="26"/>
  <c r="O3005" i="26"/>
  <c r="P3005" i="26" s="1"/>
  <c r="O3004" i="26"/>
  <c r="P3004" i="26"/>
  <c r="O3003" i="26"/>
  <c r="P3003" i="26" s="1"/>
  <c r="O3002" i="26"/>
  <c r="P3002" i="26"/>
  <c r="O3001" i="26"/>
  <c r="P3001" i="26" s="1"/>
  <c r="O3000" i="26"/>
  <c r="P3000" i="26"/>
  <c r="O2999" i="26"/>
  <c r="P2999" i="26" s="1"/>
  <c r="O2998" i="26"/>
  <c r="P2998" i="26"/>
  <c r="O2997" i="26"/>
  <c r="P2997" i="26" s="1"/>
  <c r="O2996" i="26"/>
  <c r="P2996" i="26"/>
  <c r="O2995" i="26"/>
  <c r="P2995" i="26" s="1"/>
  <c r="O2994" i="26"/>
  <c r="P2994" i="26"/>
  <c r="O2993" i="26"/>
  <c r="P2993" i="26" s="1"/>
  <c r="O2992" i="26"/>
  <c r="P2992" i="26"/>
  <c r="O2991" i="26"/>
  <c r="P2991" i="26" s="1"/>
  <c r="O2990" i="26"/>
  <c r="P2990" i="26"/>
  <c r="O2989" i="26"/>
  <c r="P2989" i="26" s="1"/>
  <c r="O2988" i="26"/>
  <c r="P2988" i="26"/>
  <c r="O2987" i="26"/>
  <c r="P2987" i="26" s="1"/>
  <c r="O2986" i="26"/>
  <c r="P2986" i="26"/>
  <c r="O2985" i="26"/>
  <c r="P2985" i="26" s="1"/>
  <c r="O2984" i="26"/>
  <c r="P2984" i="26"/>
  <c r="O2983" i="26"/>
  <c r="P2983" i="26" s="1"/>
  <c r="O2982" i="26"/>
  <c r="P2982" i="26"/>
  <c r="O2981" i="26"/>
  <c r="P2981" i="26" s="1"/>
  <c r="O2980" i="26"/>
  <c r="P2980" i="26"/>
  <c r="O2979" i="26"/>
  <c r="P2979" i="26" s="1"/>
  <c r="O2978" i="26"/>
  <c r="P2978" i="26"/>
  <c r="O2977" i="26"/>
  <c r="P2977" i="26" s="1"/>
  <c r="O2976" i="26"/>
  <c r="P2976" i="26"/>
  <c r="O2975" i="26"/>
  <c r="P2975" i="26" s="1"/>
  <c r="O2974" i="26"/>
  <c r="P2974" i="26"/>
  <c r="O2973" i="26"/>
  <c r="P2973" i="26" s="1"/>
  <c r="O2972" i="26"/>
  <c r="P2972" i="26"/>
  <c r="O2971" i="26"/>
  <c r="P2971" i="26" s="1"/>
  <c r="O2970" i="26"/>
  <c r="P2970" i="26"/>
  <c r="O2969" i="26"/>
  <c r="P2969" i="26" s="1"/>
  <c r="O2968" i="26"/>
  <c r="P2968" i="26"/>
  <c r="O2967" i="26"/>
  <c r="P2967" i="26" s="1"/>
  <c r="O2966" i="26"/>
  <c r="P2966" i="26"/>
  <c r="O2965" i="26"/>
  <c r="P2965" i="26" s="1"/>
  <c r="O2964" i="26"/>
  <c r="P2964" i="26"/>
  <c r="O2963" i="26"/>
  <c r="P2963" i="26" s="1"/>
  <c r="O2962" i="26"/>
  <c r="P2962" i="26"/>
  <c r="O2961" i="26"/>
  <c r="P2961" i="26" s="1"/>
  <c r="O2960" i="26"/>
  <c r="P2960" i="26"/>
  <c r="O2959" i="26"/>
  <c r="P2959" i="26" s="1"/>
  <c r="O2958" i="26"/>
  <c r="P2958" i="26"/>
  <c r="O2957" i="26"/>
  <c r="P2957" i="26" s="1"/>
  <c r="O2956" i="26"/>
  <c r="P2956" i="26"/>
  <c r="O2955" i="26"/>
  <c r="P2955" i="26" s="1"/>
  <c r="O2954" i="26"/>
  <c r="P2954" i="26"/>
  <c r="O2953" i="26"/>
  <c r="P2953" i="26" s="1"/>
  <c r="O2952" i="26"/>
  <c r="P2952" i="26"/>
  <c r="O2951" i="26"/>
  <c r="P2951" i="26" s="1"/>
  <c r="O2950" i="26"/>
  <c r="P2950" i="26"/>
  <c r="O2949" i="26"/>
  <c r="P2949" i="26" s="1"/>
  <c r="O2948" i="26"/>
  <c r="P2948" i="26"/>
  <c r="O2947" i="26"/>
  <c r="P2947" i="26" s="1"/>
  <c r="O2946" i="26"/>
  <c r="P2946" i="26"/>
  <c r="O2945" i="26"/>
  <c r="P2945" i="26" s="1"/>
  <c r="O2944" i="26"/>
  <c r="P2944" i="26"/>
  <c r="O2943" i="26"/>
  <c r="P2943" i="26" s="1"/>
  <c r="O2942" i="26"/>
  <c r="P2942" i="26"/>
  <c r="O2941" i="26"/>
  <c r="P2941" i="26" s="1"/>
  <c r="O2940" i="26"/>
  <c r="P2940" i="26"/>
  <c r="O2939" i="26"/>
  <c r="P2939" i="26" s="1"/>
  <c r="O2938" i="26"/>
  <c r="P2938" i="26"/>
  <c r="O2937" i="26"/>
  <c r="P2937" i="26" s="1"/>
  <c r="O2936" i="26"/>
  <c r="P2936" i="26"/>
  <c r="O2935" i="26"/>
  <c r="P2935" i="26" s="1"/>
  <c r="O2934" i="26"/>
  <c r="P2934" i="26"/>
  <c r="O2933" i="26"/>
  <c r="P2933" i="26" s="1"/>
  <c r="O2932" i="26"/>
  <c r="P2932" i="26"/>
  <c r="O2931" i="26"/>
  <c r="P2931" i="26" s="1"/>
  <c r="O2930" i="26"/>
  <c r="P2930" i="26"/>
  <c r="O2929" i="26"/>
  <c r="P2929" i="26" s="1"/>
  <c r="O2928" i="26"/>
  <c r="P2928" i="26"/>
  <c r="O2927" i="26"/>
  <c r="P2927" i="26" s="1"/>
  <c r="O2926" i="26"/>
  <c r="P2926" i="26"/>
  <c r="O2925" i="26"/>
  <c r="P2925" i="26" s="1"/>
  <c r="O2924" i="26"/>
  <c r="P2924" i="26"/>
  <c r="O2923" i="26"/>
  <c r="P2923" i="26" s="1"/>
  <c r="O2922" i="26"/>
  <c r="P2922" i="26"/>
  <c r="O2921" i="26"/>
  <c r="P2921" i="26" s="1"/>
  <c r="O2920" i="26"/>
  <c r="P2920" i="26"/>
  <c r="O2919" i="26"/>
  <c r="P2919" i="26" s="1"/>
  <c r="O2918" i="26"/>
  <c r="P2918" i="26"/>
  <c r="O2917" i="26"/>
  <c r="P2917" i="26" s="1"/>
  <c r="O2916" i="26"/>
  <c r="P2916" i="26"/>
  <c r="O2915" i="26"/>
  <c r="P2915" i="26" s="1"/>
  <c r="O2914" i="26"/>
  <c r="P2914" i="26"/>
  <c r="O2913" i="26"/>
  <c r="P2913" i="26" s="1"/>
  <c r="O2912" i="26"/>
  <c r="P2912" i="26"/>
  <c r="O2911" i="26"/>
  <c r="P2911" i="26" s="1"/>
  <c r="O2910" i="26"/>
  <c r="P2910" i="26"/>
  <c r="O2909" i="26"/>
  <c r="P2909" i="26" s="1"/>
  <c r="O2908" i="26"/>
  <c r="P2908" i="26"/>
  <c r="O2907" i="26"/>
  <c r="P2907" i="26" s="1"/>
  <c r="O2906" i="26"/>
  <c r="P2906" i="26"/>
  <c r="O2905" i="26"/>
  <c r="P2905" i="26" s="1"/>
  <c r="O2904" i="26"/>
  <c r="P2904" i="26"/>
  <c r="O2903" i="26"/>
  <c r="P2903" i="26" s="1"/>
  <c r="O2902" i="26"/>
  <c r="P2902" i="26"/>
  <c r="O2901" i="26"/>
  <c r="P2901" i="26" s="1"/>
  <c r="O2900" i="26"/>
  <c r="P2900" i="26"/>
  <c r="O2899" i="26"/>
  <c r="P2899" i="26" s="1"/>
  <c r="O2898" i="26"/>
  <c r="P2898" i="26"/>
  <c r="O2897" i="26"/>
  <c r="P2897" i="26" s="1"/>
  <c r="O2896" i="26"/>
  <c r="P2896" i="26"/>
  <c r="O2895" i="26"/>
  <c r="P2895" i="26" s="1"/>
  <c r="O2894" i="26"/>
  <c r="P2894" i="26"/>
  <c r="O2893" i="26"/>
  <c r="P2893" i="26" s="1"/>
  <c r="O2892" i="26"/>
  <c r="P2892" i="26"/>
  <c r="O2891" i="26"/>
  <c r="P2891" i="26" s="1"/>
  <c r="O2890" i="26"/>
  <c r="P2890" i="26"/>
  <c r="O2889" i="26"/>
  <c r="P2889" i="26" s="1"/>
  <c r="O2888" i="26"/>
  <c r="P2888" i="26"/>
  <c r="O2887" i="26"/>
  <c r="P2887" i="26" s="1"/>
  <c r="O2886" i="26"/>
  <c r="P2886" i="26"/>
  <c r="O2885" i="26"/>
  <c r="P2885" i="26" s="1"/>
  <c r="O2884" i="26"/>
  <c r="P2884" i="26"/>
  <c r="O2883" i="26"/>
  <c r="P2883" i="26" s="1"/>
  <c r="O2882" i="26"/>
  <c r="P2882" i="26"/>
  <c r="O2881" i="26"/>
  <c r="P2881" i="26" s="1"/>
  <c r="O2880" i="26"/>
  <c r="P2880" i="26"/>
  <c r="O2879" i="26"/>
  <c r="P2879" i="26" s="1"/>
  <c r="O2878" i="26"/>
  <c r="P2878" i="26"/>
  <c r="O2877" i="26"/>
  <c r="P2877" i="26" s="1"/>
  <c r="O2876" i="26"/>
  <c r="P2876" i="26"/>
  <c r="O2875" i="26"/>
  <c r="P2875" i="26" s="1"/>
  <c r="O2874" i="26"/>
  <c r="P2874" i="26"/>
  <c r="O2873" i="26"/>
  <c r="P2873" i="26" s="1"/>
  <c r="O2872" i="26"/>
  <c r="P2872" i="26"/>
  <c r="O2871" i="26"/>
  <c r="P2871" i="26" s="1"/>
  <c r="O2870" i="26"/>
  <c r="P2870" i="26"/>
  <c r="O2869" i="26"/>
  <c r="P2869" i="26" s="1"/>
  <c r="O2868" i="26"/>
  <c r="P2868" i="26"/>
  <c r="O2867" i="26"/>
  <c r="P2867" i="26" s="1"/>
  <c r="O2866" i="26"/>
  <c r="P2866" i="26"/>
  <c r="O2865" i="26"/>
  <c r="P2865" i="26" s="1"/>
  <c r="O2864" i="26"/>
  <c r="P2864" i="26"/>
  <c r="O2863" i="26"/>
  <c r="P2863" i="26" s="1"/>
  <c r="O2862" i="26"/>
  <c r="P2862" i="26"/>
  <c r="O2861" i="26"/>
  <c r="P2861" i="26" s="1"/>
  <c r="O2860" i="26"/>
  <c r="P2860" i="26"/>
  <c r="O2859" i="26"/>
  <c r="P2859" i="26" s="1"/>
  <c r="O2858" i="26"/>
  <c r="P2858" i="26"/>
  <c r="O2857" i="26"/>
  <c r="P2857" i="26" s="1"/>
  <c r="O2856" i="26"/>
  <c r="P2856" i="26"/>
  <c r="O2855" i="26"/>
  <c r="P2855" i="26" s="1"/>
  <c r="O2854" i="26"/>
  <c r="P2854" i="26"/>
  <c r="O2853" i="26"/>
  <c r="P2853" i="26" s="1"/>
  <c r="O2852" i="26"/>
  <c r="P2852" i="26"/>
  <c r="O2851" i="26"/>
  <c r="P2851" i="26" s="1"/>
  <c r="O2850" i="26"/>
  <c r="P2850" i="26"/>
  <c r="O2849" i="26"/>
  <c r="P2849" i="26" s="1"/>
  <c r="O2848" i="26"/>
  <c r="P2848" i="26"/>
  <c r="O2847" i="26"/>
  <c r="P2847" i="26" s="1"/>
  <c r="O2846" i="26"/>
  <c r="P2846" i="26"/>
  <c r="O2845" i="26"/>
  <c r="P2845" i="26" s="1"/>
  <c r="O2844" i="26"/>
  <c r="P2844" i="26"/>
  <c r="O2843" i="26"/>
  <c r="P2843" i="26" s="1"/>
  <c r="O2842" i="26"/>
  <c r="P2842" i="26"/>
  <c r="O2841" i="26"/>
  <c r="P2841" i="26" s="1"/>
  <c r="O2840" i="26"/>
  <c r="P2840" i="26"/>
  <c r="O2839" i="26"/>
  <c r="P2839" i="26" s="1"/>
  <c r="O2838" i="26"/>
  <c r="P2838" i="26"/>
  <c r="O2837" i="26"/>
  <c r="P2837" i="26" s="1"/>
  <c r="O2836" i="26"/>
  <c r="P2836" i="26"/>
  <c r="O2835" i="26"/>
  <c r="P2835" i="26" s="1"/>
  <c r="O2834" i="26"/>
  <c r="P2834" i="26"/>
  <c r="O2833" i="26"/>
  <c r="P2833" i="26" s="1"/>
  <c r="O2832" i="26"/>
  <c r="P2832" i="26"/>
  <c r="O2831" i="26"/>
  <c r="P2831" i="26" s="1"/>
  <c r="O2830" i="26"/>
  <c r="P2830" i="26"/>
  <c r="O2829" i="26"/>
  <c r="P2829" i="26" s="1"/>
  <c r="O2828" i="26"/>
  <c r="P2828" i="26"/>
  <c r="O2827" i="26"/>
  <c r="P2827" i="26" s="1"/>
  <c r="O2826" i="26"/>
  <c r="P2826" i="26"/>
  <c r="O2825" i="26"/>
  <c r="P2825" i="26" s="1"/>
  <c r="O2824" i="26"/>
  <c r="P2824" i="26"/>
  <c r="O2823" i="26"/>
  <c r="P2823" i="26" s="1"/>
  <c r="O2822" i="26"/>
  <c r="P2822" i="26"/>
  <c r="O2821" i="26"/>
  <c r="P2821" i="26" s="1"/>
  <c r="O2820" i="26"/>
  <c r="P2820" i="26"/>
  <c r="O2819" i="26"/>
  <c r="P2819" i="26" s="1"/>
  <c r="O2818" i="26"/>
  <c r="P2818" i="26"/>
  <c r="O2817" i="26"/>
  <c r="P2817" i="26" s="1"/>
  <c r="O2816" i="26"/>
  <c r="P2816" i="26"/>
  <c r="O2815" i="26"/>
  <c r="P2815" i="26" s="1"/>
  <c r="O2814" i="26"/>
  <c r="P2814" i="26"/>
  <c r="O2813" i="26"/>
  <c r="P2813" i="26" s="1"/>
  <c r="O2812" i="26"/>
  <c r="P2812" i="26"/>
  <c r="O2811" i="26"/>
  <c r="P2811" i="26" s="1"/>
  <c r="O2810" i="26"/>
  <c r="P2810" i="26"/>
  <c r="O2809" i="26"/>
  <c r="P2809" i="26" s="1"/>
  <c r="O2808" i="26"/>
  <c r="P2808" i="26"/>
  <c r="O2807" i="26"/>
  <c r="P2807" i="26" s="1"/>
  <c r="O2806" i="26"/>
  <c r="P2806" i="26"/>
  <c r="O2805" i="26"/>
  <c r="P2805" i="26" s="1"/>
  <c r="O2804" i="26"/>
  <c r="P2804" i="26"/>
  <c r="O2803" i="26"/>
  <c r="P2803" i="26" s="1"/>
  <c r="O2802" i="26"/>
  <c r="P2802" i="26"/>
  <c r="O2801" i="26"/>
  <c r="P2801" i="26" s="1"/>
  <c r="O2800" i="26"/>
  <c r="P2800" i="26"/>
  <c r="O2799" i="26"/>
  <c r="P2799" i="26" s="1"/>
  <c r="O2798" i="26"/>
  <c r="P2798" i="26"/>
  <c r="O2797" i="26"/>
  <c r="P2797" i="26" s="1"/>
  <c r="O2796" i="26"/>
  <c r="P2796" i="26"/>
  <c r="O2795" i="26"/>
  <c r="P2795" i="26" s="1"/>
  <c r="O2794" i="26"/>
  <c r="P2794" i="26"/>
  <c r="O2793" i="26"/>
  <c r="P2793" i="26" s="1"/>
  <c r="O2792" i="26"/>
  <c r="P2792" i="26"/>
  <c r="O2791" i="26"/>
  <c r="P2791" i="26" s="1"/>
  <c r="O2790" i="26"/>
  <c r="P2790" i="26"/>
  <c r="O2789" i="26"/>
  <c r="P2789" i="26" s="1"/>
  <c r="O2788" i="26"/>
  <c r="P2788" i="26"/>
  <c r="O2787" i="26"/>
  <c r="P2787" i="26" s="1"/>
  <c r="O2786" i="26"/>
  <c r="P2786" i="26"/>
  <c r="O2785" i="26"/>
  <c r="P2785" i="26" s="1"/>
  <c r="O2784" i="26"/>
  <c r="P2784" i="26"/>
  <c r="O2783" i="26"/>
  <c r="P2783" i="26" s="1"/>
  <c r="O2782" i="26"/>
  <c r="P2782" i="26"/>
  <c r="O2781" i="26"/>
  <c r="P2781" i="26" s="1"/>
  <c r="O2780" i="26"/>
  <c r="P2780" i="26"/>
  <c r="O2779" i="26"/>
  <c r="P2779" i="26" s="1"/>
  <c r="O2778" i="26"/>
  <c r="P2778" i="26"/>
  <c r="O2777" i="26"/>
  <c r="P2777" i="26" s="1"/>
  <c r="O2776" i="26"/>
  <c r="P2776" i="26"/>
  <c r="O2775" i="26"/>
  <c r="P2775" i="26" s="1"/>
  <c r="O2774" i="26"/>
  <c r="P2774" i="26"/>
  <c r="O2773" i="26"/>
  <c r="P2773" i="26" s="1"/>
  <c r="O2772" i="26"/>
  <c r="P2772" i="26"/>
  <c r="O2771" i="26"/>
  <c r="P2771" i="26" s="1"/>
  <c r="O2770" i="26"/>
  <c r="P2770" i="26"/>
  <c r="O2769" i="26"/>
  <c r="P2769" i="26" s="1"/>
  <c r="O2768" i="26"/>
  <c r="P2768" i="26"/>
  <c r="O2767" i="26"/>
  <c r="P2767" i="26" s="1"/>
  <c r="O2766" i="26"/>
  <c r="P2766" i="26"/>
  <c r="O2765" i="26"/>
  <c r="P2765" i="26" s="1"/>
  <c r="O2764" i="26"/>
  <c r="P2764" i="26"/>
  <c r="O2763" i="26"/>
  <c r="P2763" i="26" s="1"/>
  <c r="O2762" i="26"/>
  <c r="P2762" i="26"/>
  <c r="O2761" i="26"/>
  <c r="P2761" i="26" s="1"/>
  <c r="O2760" i="26"/>
  <c r="P2760" i="26"/>
  <c r="O2759" i="26"/>
  <c r="P2759" i="26" s="1"/>
  <c r="O2758" i="26"/>
  <c r="P2758" i="26"/>
  <c r="O2757" i="26"/>
  <c r="P2757" i="26" s="1"/>
  <c r="O2756" i="26"/>
  <c r="P2756" i="26"/>
  <c r="O2755" i="26"/>
  <c r="P2755" i="26" s="1"/>
  <c r="O2754" i="26"/>
  <c r="P2754" i="26"/>
  <c r="O2753" i="26"/>
  <c r="P2753" i="26" s="1"/>
  <c r="O2752" i="26"/>
  <c r="P2752" i="26"/>
  <c r="O2751" i="26"/>
  <c r="P2751" i="26" s="1"/>
  <c r="O2750" i="26"/>
  <c r="P2750" i="26"/>
  <c r="O2749" i="26"/>
  <c r="P2749" i="26" s="1"/>
  <c r="O2748" i="26"/>
  <c r="P2748" i="26"/>
  <c r="O2747" i="26"/>
  <c r="P2747" i="26" s="1"/>
  <c r="O2746" i="26"/>
  <c r="P2746" i="26"/>
  <c r="O2745" i="26"/>
  <c r="P2745" i="26" s="1"/>
  <c r="O2744" i="26"/>
  <c r="P2744" i="26"/>
  <c r="O2743" i="26"/>
  <c r="P2743" i="26" s="1"/>
  <c r="O2742" i="26"/>
  <c r="P2742" i="26"/>
  <c r="O2741" i="26"/>
  <c r="P2741" i="26" s="1"/>
  <c r="O2740" i="26"/>
  <c r="P2740" i="26"/>
  <c r="O2739" i="26"/>
  <c r="P2739" i="26" s="1"/>
  <c r="O2738" i="26"/>
  <c r="P2738" i="26"/>
  <c r="O2737" i="26"/>
  <c r="P2737" i="26" s="1"/>
  <c r="O2736" i="26"/>
  <c r="P2736" i="26"/>
  <c r="O2735" i="26"/>
  <c r="P2735" i="26" s="1"/>
  <c r="O2734" i="26"/>
  <c r="P2734" i="26"/>
  <c r="O2733" i="26"/>
  <c r="P2733" i="26" s="1"/>
  <c r="O2732" i="26"/>
  <c r="P2732" i="26"/>
  <c r="O2731" i="26"/>
  <c r="P2731" i="26" s="1"/>
  <c r="O2730" i="26"/>
  <c r="P2730" i="26"/>
  <c r="O2729" i="26"/>
  <c r="P2729" i="26" s="1"/>
  <c r="O2728" i="26"/>
  <c r="P2728" i="26"/>
  <c r="O2727" i="26"/>
  <c r="P2727" i="26" s="1"/>
  <c r="O2726" i="26"/>
  <c r="P2726" i="26"/>
  <c r="O2725" i="26"/>
  <c r="P2725" i="26" s="1"/>
  <c r="O2724" i="26"/>
  <c r="P2724" i="26"/>
  <c r="O2723" i="26"/>
  <c r="P2723" i="26" s="1"/>
  <c r="O2722" i="26"/>
  <c r="P2722" i="26"/>
  <c r="O2721" i="26"/>
  <c r="P2721" i="26" s="1"/>
  <c r="O2720" i="26"/>
  <c r="P2720" i="26"/>
  <c r="O2719" i="26"/>
  <c r="P2719" i="26" s="1"/>
  <c r="O2718" i="26"/>
  <c r="P2718" i="26"/>
  <c r="O2717" i="26"/>
  <c r="P2717" i="26" s="1"/>
  <c r="O2716" i="26"/>
  <c r="P2716" i="26"/>
  <c r="O2715" i="26"/>
  <c r="P2715" i="26" s="1"/>
  <c r="O2714" i="26"/>
  <c r="P2714" i="26"/>
  <c r="O2713" i="26"/>
  <c r="P2713" i="26" s="1"/>
  <c r="O2712" i="26"/>
  <c r="P2712" i="26"/>
  <c r="O2711" i="26"/>
  <c r="P2711" i="26" s="1"/>
  <c r="O2710" i="26"/>
  <c r="P2710" i="26"/>
  <c r="O2709" i="26"/>
  <c r="P2709" i="26" s="1"/>
  <c r="O2708" i="26"/>
  <c r="P2708" i="26"/>
  <c r="O2707" i="26"/>
  <c r="P2707" i="26" s="1"/>
  <c r="O2706" i="26"/>
  <c r="P2706" i="26"/>
  <c r="O2705" i="26"/>
  <c r="P2705" i="26" s="1"/>
  <c r="O2704" i="26"/>
  <c r="P2704" i="26"/>
  <c r="O2703" i="26"/>
  <c r="P2703" i="26" s="1"/>
  <c r="O2702" i="26"/>
  <c r="P2702" i="26"/>
  <c r="O2701" i="26"/>
  <c r="P2701" i="26" s="1"/>
  <c r="O2700" i="26"/>
  <c r="P2700" i="26"/>
  <c r="O2699" i="26"/>
  <c r="P2699" i="26" s="1"/>
  <c r="O2698" i="26"/>
  <c r="P2698" i="26"/>
  <c r="O2697" i="26"/>
  <c r="P2697" i="26" s="1"/>
  <c r="O2696" i="26"/>
  <c r="P2696" i="26"/>
  <c r="O2695" i="26"/>
  <c r="P2695" i="26" s="1"/>
  <c r="O2694" i="26"/>
  <c r="P2694" i="26"/>
  <c r="O2693" i="26"/>
  <c r="P2693" i="26" s="1"/>
  <c r="O2692" i="26"/>
  <c r="P2692" i="26"/>
  <c r="O2691" i="26"/>
  <c r="P2691" i="26" s="1"/>
  <c r="O2690" i="26"/>
  <c r="P2690" i="26"/>
  <c r="O2689" i="26"/>
  <c r="P2689" i="26" s="1"/>
  <c r="O2688" i="26"/>
  <c r="P2688" i="26"/>
  <c r="O2687" i="26"/>
  <c r="P2687" i="26" s="1"/>
  <c r="O2686" i="26"/>
  <c r="P2686" i="26"/>
  <c r="O2685" i="26"/>
  <c r="P2685" i="26" s="1"/>
  <c r="O2684" i="26"/>
  <c r="P2684" i="26"/>
  <c r="O2683" i="26"/>
  <c r="P2683" i="26" s="1"/>
  <c r="O2682" i="26"/>
  <c r="P2682" i="26"/>
  <c r="O2681" i="26"/>
  <c r="P2681" i="26" s="1"/>
  <c r="O2680" i="26"/>
  <c r="P2680" i="26"/>
  <c r="O2679" i="26"/>
  <c r="P2679" i="26" s="1"/>
  <c r="O2678" i="26"/>
  <c r="P2678" i="26"/>
  <c r="O2677" i="26"/>
  <c r="P2677" i="26" s="1"/>
  <c r="O2676" i="26"/>
  <c r="P2676" i="26"/>
  <c r="O2675" i="26"/>
  <c r="P2675" i="26" s="1"/>
  <c r="O2674" i="26"/>
  <c r="P2674" i="26"/>
  <c r="O2673" i="26"/>
  <c r="P2673" i="26" s="1"/>
  <c r="O2672" i="26"/>
  <c r="P2672" i="26"/>
  <c r="O2671" i="26"/>
  <c r="P2671" i="26" s="1"/>
  <c r="O2670" i="26"/>
  <c r="P2670" i="26"/>
  <c r="O2669" i="26"/>
  <c r="P2669" i="26" s="1"/>
  <c r="O2668" i="26"/>
  <c r="P2668" i="26"/>
  <c r="O2667" i="26"/>
  <c r="P2667" i="26" s="1"/>
  <c r="O2666" i="26"/>
  <c r="P2666" i="26"/>
  <c r="O2665" i="26"/>
  <c r="P2665" i="26" s="1"/>
  <c r="O2664" i="26"/>
  <c r="P2664" i="26"/>
  <c r="O2663" i="26"/>
  <c r="P2663" i="26" s="1"/>
  <c r="O2662" i="26"/>
  <c r="P2662" i="26"/>
  <c r="O2661" i="26"/>
  <c r="P2661" i="26" s="1"/>
  <c r="O2660" i="26"/>
  <c r="P2660" i="26"/>
  <c r="O2659" i="26"/>
  <c r="P2659" i="26" s="1"/>
  <c r="O2658" i="26"/>
  <c r="P2658" i="26"/>
  <c r="O2657" i="26"/>
  <c r="P2657" i="26" s="1"/>
  <c r="O2656" i="26"/>
  <c r="P2656" i="26"/>
  <c r="O2655" i="26"/>
  <c r="P2655" i="26" s="1"/>
  <c r="O2654" i="26"/>
  <c r="P2654" i="26"/>
  <c r="O2653" i="26"/>
  <c r="P2653" i="26" s="1"/>
  <c r="O2652" i="26"/>
  <c r="P2652" i="26"/>
  <c r="O2651" i="26"/>
  <c r="P2651" i="26" s="1"/>
  <c r="O2650" i="26"/>
  <c r="P2650" i="26"/>
  <c r="O2649" i="26"/>
  <c r="P2649" i="26" s="1"/>
  <c r="O2648" i="26"/>
  <c r="P2648" i="26"/>
  <c r="O2647" i="26"/>
  <c r="P2647" i="26" s="1"/>
  <c r="O2646" i="26"/>
  <c r="P2646" i="26"/>
  <c r="O2645" i="26"/>
  <c r="P2645" i="26" s="1"/>
  <c r="O2644" i="26"/>
  <c r="P2644" i="26"/>
  <c r="O2643" i="26"/>
  <c r="P2643" i="26" s="1"/>
  <c r="O2642" i="26"/>
  <c r="P2642" i="26"/>
  <c r="O2641" i="26"/>
  <c r="P2641" i="26" s="1"/>
  <c r="O2640" i="26"/>
  <c r="P2640" i="26"/>
  <c r="O2639" i="26"/>
  <c r="P2639" i="26" s="1"/>
  <c r="O2638" i="26"/>
  <c r="P2638" i="26"/>
  <c r="O2637" i="26"/>
  <c r="P2637" i="26" s="1"/>
  <c r="O2636" i="26"/>
  <c r="P2636" i="26"/>
  <c r="O2635" i="26"/>
  <c r="P2635" i="26" s="1"/>
  <c r="O2634" i="26"/>
  <c r="P2634" i="26"/>
  <c r="O2633" i="26"/>
  <c r="P2633" i="26" s="1"/>
  <c r="O2632" i="26"/>
  <c r="P2632" i="26"/>
  <c r="O2631" i="26"/>
  <c r="P2631" i="26" s="1"/>
  <c r="O2630" i="26"/>
  <c r="P2630" i="26"/>
  <c r="O2629" i="26"/>
  <c r="P2629" i="26" s="1"/>
  <c r="O2628" i="26"/>
  <c r="P2628" i="26"/>
  <c r="O2627" i="26"/>
  <c r="P2627" i="26" s="1"/>
  <c r="O2626" i="26"/>
  <c r="P2626" i="26"/>
  <c r="O2625" i="26"/>
  <c r="P2625" i="26" s="1"/>
  <c r="O2624" i="26"/>
  <c r="P2624" i="26"/>
  <c r="O2623" i="26"/>
  <c r="P2623" i="26" s="1"/>
  <c r="O2622" i="26"/>
  <c r="P2622" i="26"/>
  <c r="O2621" i="26"/>
  <c r="P2621" i="26" s="1"/>
  <c r="O2620" i="26"/>
  <c r="P2620" i="26"/>
  <c r="O2619" i="26"/>
  <c r="P2619" i="26" s="1"/>
  <c r="O2618" i="26"/>
  <c r="P2618" i="26"/>
  <c r="O2617" i="26"/>
  <c r="P2617" i="26" s="1"/>
  <c r="O2616" i="26"/>
  <c r="P2616" i="26"/>
  <c r="O2615" i="26"/>
  <c r="P2615" i="26" s="1"/>
  <c r="O2614" i="26"/>
  <c r="P2614" i="26"/>
  <c r="O2613" i="26"/>
  <c r="P2613" i="26" s="1"/>
  <c r="O2612" i="26"/>
  <c r="P2612" i="26"/>
  <c r="O2611" i="26"/>
  <c r="P2611" i="26" s="1"/>
  <c r="O2610" i="26"/>
  <c r="P2610" i="26"/>
  <c r="O2609" i="26"/>
  <c r="P2609" i="26" s="1"/>
  <c r="O2608" i="26"/>
  <c r="P2608" i="26"/>
  <c r="O2607" i="26"/>
  <c r="P2607" i="26" s="1"/>
  <c r="O2606" i="26"/>
  <c r="P2606" i="26"/>
  <c r="O2605" i="26"/>
  <c r="P2605" i="26" s="1"/>
  <c r="O2604" i="26"/>
  <c r="P2604" i="26"/>
  <c r="O2603" i="26"/>
  <c r="P2603" i="26" s="1"/>
  <c r="O2602" i="26"/>
  <c r="P2602" i="26"/>
  <c r="O2601" i="26"/>
  <c r="P2601" i="26" s="1"/>
  <c r="O2600" i="26"/>
  <c r="P2600" i="26"/>
  <c r="O2599" i="26"/>
  <c r="P2599" i="26" s="1"/>
  <c r="O2598" i="26"/>
  <c r="P2598" i="26"/>
  <c r="O2597" i="26"/>
  <c r="P2597" i="26" s="1"/>
  <c r="O2596" i="26"/>
  <c r="P2596" i="26"/>
  <c r="O2595" i="26"/>
  <c r="P2595" i="26" s="1"/>
  <c r="O2594" i="26"/>
  <c r="P2594" i="26"/>
  <c r="O2593" i="26"/>
  <c r="P2593" i="26" s="1"/>
  <c r="O2592" i="26"/>
  <c r="P2592" i="26"/>
  <c r="O2591" i="26"/>
  <c r="P2591" i="26" s="1"/>
  <c r="O2590" i="26"/>
  <c r="P2590" i="26"/>
  <c r="O2589" i="26"/>
  <c r="P2589" i="26" s="1"/>
  <c r="O2588" i="26"/>
  <c r="P2588" i="26"/>
  <c r="O2587" i="26"/>
  <c r="P2587" i="26" s="1"/>
  <c r="O2586" i="26"/>
  <c r="P2586" i="26"/>
  <c r="O2585" i="26"/>
  <c r="P2585" i="26" s="1"/>
  <c r="O2584" i="26"/>
  <c r="P2584" i="26"/>
  <c r="O2583" i="26"/>
  <c r="P2583" i="26" s="1"/>
  <c r="O2582" i="26"/>
  <c r="P2582" i="26"/>
  <c r="O2581" i="26"/>
  <c r="P2581" i="26" s="1"/>
  <c r="O2580" i="26"/>
  <c r="P2580" i="26"/>
  <c r="O2579" i="26"/>
  <c r="P2579" i="26" s="1"/>
  <c r="O2578" i="26"/>
  <c r="P2578" i="26"/>
  <c r="O2577" i="26"/>
  <c r="P2577" i="26" s="1"/>
  <c r="O2576" i="26"/>
  <c r="P2576" i="26"/>
  <c r="O2575" i="26"/>
  <c r="P2575" i="26" s="1"/>
  <c r="O2574" i="26"/>
  <c r="P2574" i="26"/>
  <c r="O2573" i="26"/>
  <c r="P2573" i="26" s="1"/>
  <c r="O2572" i="26"/>
  <c r="P2572" i="26"/>
  <c r="O2571" i="26"/>
  <c r="P2571" i="26" s="1"/>
  <c r="O2570" i="26"/>
  <c r="P2570" i="26"/>
  <c r="O2569" i="26"/>
  <c r="P2569" i="26" s="1"/>
  <c r="O2568" i="26"/>
  <c r="P2568" i="26"/>
  <c r="O2567" i="26"/>
  <c r="P2567" i="26" s="1"/>
  <c r="O2566" i="26"/>
  <c r="P2566" i="26"/>
  <c r="O2565" i="26"/>
  <c r="P2565" i="26" s="1"/>
  <c r="O2564" i="26"/>
  <c r="P2564" i="26"/>
  <c r="O2563" i="26"/>
  <c r="P2563" i="26" s="1"/>
  <c r="O2562" i="26"/>
  <c r="P2562" i="26"/>
  <c r="O2561" i="26"/>
  <c r="P2561" i="26" s="1"/>
  <c r="O2560" i="26"/>
  <c r="P2560" i="26"/>
  <c r="O2559" i="26"/>
  <c r="P2559" i="26" s="1"/>
  <c r="O2558" i="26"/>
  <c r="P2558" i="26"/>
  <c r="O2557" i="26"/>
  <c r="P2557" i="26" s="1"/>
  <c r="O2556" i="26"/>
  <c r="P2556" i="26"/>
  <c r="O2555" i="26"/>
  <c r="P2555" i="26" s="1"/>
  <c r="O2554" i="26"/>
  <c r="P2554" i="26"/>
  <c r="O2553" i="26"/>
  <c r="P2553" i="26" s="1"/>
  <c r="O2552" i="26"/>
  <c r="P2552" i="26"/>
  <c r="O2551" i="26"/>
  <c r="P2551" i="26" s="1"/>
  <c r="O2550" i="26"/>
  <c r="P2550" i="26"/>
  <c r="O2549" i="26"/>
  <c r="P2549" i="26" s="1"/>
  <c r="O2548" i="26"/>
  <c r="P2548" i="26"/>
  <c r="O2547" i="26"/>
  <c r="P2547" i="26" s="1"/>
  <c r="O2546" i="26"/>
  <c r="P2546" i="26"/>
  <c r="O2545" i="26"/>
  <c r="P2545" i="26" s="1"/>
  <c r="O2544" i="26"/>
  <c r="P2544" i="26"/>
  <c r="O2543" i="26"/>
  <c r="P2543" i="26" s="1"/>
  <c r="O2542" i="26"/>
  <c r="P2542" i="26"/>
  <c r="O2541" i="26"/>
  <c r="P2541" i="26" s="1"/>
  <c r="O2540" i="26"/>
  <c r="P2540" i="26"/>
  <c r="O2539" i="26"/>
  <c r="P2539" i="26" s="1"/>
  <c r="O2538" i="26"/>
  <c r="P2538" i="26"/>
  <c r="O2537" i="26"/>
  <c r="P2537" i="26" s="1"/>
  <c r="O2536" i="26"/>
  <c r="P2536" i="26"/>
  <c r="O2535" i="26"/>
  <c r="P2535" i="26" s="1"/>
  <c r="O2534" i="26"/>
  <c r="P2534" i="26"/>
  <c r="O2533" i="26"/>
  <c r="P2533" i="26" s="1"/>
  <c r="O2532" i="26"/>
  <c r="P2532" i="26"/>
  <c r="O2531" i="26"/>
  <c r="P2531" i="26" s="1"/>
  <c r="O2530" i="26"/>
  <c r="P2530" i="26"/>
  <c r="O2529" i="26"/>
  <c r="P2529" i="26" s="1"/>
  <c r="O2528" i="26"/>
  <c r="P2528" i="26"/>
  <c r="O2527" i="26"/>
  <c r="P2527" i="26" s="1"/>
  <c r="O2526" i="26"/>
  <c r="P2526" i="26"/>
  <c r="O2525" i="26"/>
  <c r="P2525" i="26" s="1"/>
  <c r="O2524" i="26"/>
  <c r="P2524" i="26"/>
  <c r="O2523" i="26"/>
  <c r="P2523" i="26" s="1"/>
  <c r="O2522" i="26"/>
  <c r="P2522" i="26"/>
  <c r="O2521" i="26"/>
  <c r="P2521" i="26" s="1"/>
  <c r="O2520" i="26"/>
  <c r="P2520" i="26"/>
  <c r="O2519" i="26"/>
  <c r="P2519" i="26" s="1"/>
  <c r="O2518" i="26"/>
  <c r="P2518" i="26"/>
  <c r="O2517" i="26"/>
  <c r="P2517" i="26" s="1"/>
  <c r="O2516" i="26"/>
  <c r="P2516" i="26"/>
  <c r="O2515" i="26"/>
  <c r="P2515" i="26" s="1"/>
  <c r="O2514" i="26"/>
  <c r="P2514" i="26"/>
  <c r="O2513" i="26"/>
  <c r="P2513" i="26" s="1"/>
  <c r="O2512" i="26"/>
  <c r="P2512" i="26"/>
  <c r="O2511" i="26"/>
  <c r="P2511" i="26" s="1"/>
  <c r="O2510" i="26"/>
  <c r="P2510" i="26"/>
  <c r="O2509" i="26"/>
  <c r="P2509" i="26" s="1"/>
  <c r="O2508" i="26"/>
  <c r="P2508" i="26"/>
  <c r="O2507" i="26"/>
  <c r="P2507" i="26" s="1"/>
  <c r="O2506" i="26"/>
  <c r="P2506" i="26"/>
  <c r="O2505" i="26"/>
  <c r="P2505" i="26" s="1"/>
  <c r="O2504" i="26"/>
  <c r="P2504" i="26"/>
  <c r="O2503" i="26"/>
  <c r="P2503" i="26" s="1"/>
  <c r="O2502" i="26"/>
  <c r="P2502" i="26"/>
  <c r="O2501" i="26"/>
  <c r="P2501" i="26" s="1"/>
  <c r="O2500" i="26"/>
  <c r="P2500" i="26"/>
  <c r="O2499" i="26"/>
  <c r="P2499" i="26" s="1"/>
  <c r="O2498" i="26"/>
  <c r="P2498" i="26"/>
  <c r="O2497" i="26"/>
  <c r="P2497" i="26" s="1"/>
  <c r="O2496" i="26"/>
  <c r="P2496" i="26"/>
  <c r="O2495" i="26"/>
  <c r="P2495" i="26" s="1"/>
  <c r="O2494" i="26"/>
  <c r="P2494" i="26"/>
  <c r="O2493" i="26"/>
  <c r="P2493" i="26" s="1"/>
  <c r="O2492" i="26"/>
  <c r="P2492" i="26"/>
  <c r="O2491" i="26"/>
  <c r="P2491" i="26" s="1"/>
  <c r="O2490" i="26"/>
  <c r="P2490" i="26"/>
  <c r="O2489" i="26"/>
  <c r="P2489" i="26" s="1"/>
  <c r="O2488" i="26"/>
  <c r="P2488" i="26"/>
  <c r="O2487" i="26"/>
  <c r="P2487" i="26" s="1"/>
  <c r="O2486" i="26"/>
  <c r="P2486" i="26"/>
  <c r="O2485" i="26"/>
  <c r="P2485" i="26" s="1"/>
  <c r="O2484" i="26"/>
  <c r="P2484" i="26"/>
  <c r="O2483" i="26"/>
  <c r="P2483" i="26" s="1"/>
  <c r="O2482" i="26"/>
  <c r="P2482" i="26"/>
  <c r="O2481" i="26"/>
  <c r="P2481" i="26" s="1"/>
  <c r="O2480" i="26"/>
  <c r="P2480" i="26"/>
  <c r="O2479" i="26"/>
  <c r="P2479" i="26" s="1"/>
  <c r="O2478" i="26"/>
  <c r="P2478" i="26"/>
  <c r="O2477" i="26"/>
  <c r="P2477" i="26" s="1"/>
  <c r="O2476" i="26"/>
  <c r="P2476" i="26"/>
  <c r="O2475" i="26"/>
  <c r="P2475" i="26" s="1"/>
  <c r="O2474" i="26"/>
  <c r="P2474" i="26"/>
  <c r="O2473" i="26"/>
  <c r="P2473" i="26" s="1"/>
  <c r="O2472" i="26"/>
  <c r="P2472" i="26"/>
  <c r="O2471" i="26"/>
  <c r="P2471" i="26" s="1"/>
  <c r="O2470" i="26"/>
  <c r="P2470" i="26"/>
  <c r="O2469" i="26"/>
  <c r="P2469" i="26" s="1"/>
  <c r="O2468" i="26"/>
  <c r="P2468" i="26"/>
  <c r="O2467" i="26"/>
  <c r="P2467" i="26" s="1"/>
  <c r="O2466" i="26"/>
  <c r="P2466" i="26"/>
  <c r="O2465" i="26"/>
  <c r="P2465" i="26" s="1"/>
  <c r="O2464" i="26"/>
  <c r="P2464" i="26"/>
  <c r="O2463" i="26"/>
  <c r="P2463" i="26" s="1"/>
  <c r="O2462" i="26"/>
  <c r="P2462" i="26"/>
  <c r="O2461" i="26"/>
  <c r="P2461" i="26" s="1"/>
  <c r="O2460" i="26"/>
  <c r="P2460" i="26"/>
  <c r="O2459" i="26"/>
  <c r="P2459" i="26" s="1"/>
  <c r="O2458" i="26"/>
  <c r="P2458" i="26"/>
  <c r="O2457" i="26"/>
  <c r="P2457" i="26" s="1"/>
  <c r="O2456" i="26"/>
  <c r="P2456" i="26"/>
  <c r="O2455" i="26"/>
  <c r="P2455" i="26" s="1"/>
  <c r="O2454" i="26"/>
  <c r="P2454" i="26"/>
  <c r="O2453" i="26"/>
  <c r="P2453" i="26" s="1"/>
  <c r="O2452" i="26"/>
  <c r="P2452" i="26"/>
  <c r="O2451" i="26"/>
  <c r="P2451" i="26" s="1"/>
  <c r="O2450" i="26"/>
  <c r="P2450" i="26"/>
  <c r="O2449" i="26"/>
  <c r="P2449" i="26" s="1"/>
  <c r="O2448" i="26"/>
  <c r="P2448" i="26"/>
  <c r="O2447" i="26"/>
  <c r="P2447" i="26" s="1"/>
  <c r="O2446" i="26"/>
  <c r="P2446" i="26"/>
  <c r="O2445" i="26"/>
  <c r="P2445" i="26" s="1"/>
  <c r="O2444" i="26"/>
  <c r="P2444" i="26"/>
  <c r="O2443" i="26"/>
  <c r="P2443" i="26" s="1"/>
  <c r="O2442" i="26"/>
  <c r="P2442" i="26"/>
  <c r="O2441" i="26"/>
  <c r="P2441" i="26" s="1"/>
  <c r="O2440" i="26"/>
  <c r="P2440" i="26"/>
  <c r="O2439" i="26"/>
  <c r="P2439" i="26" s="1"/>
  <c r="O2438" i="26"/>
  <c r="P2438" i="26"/>
  <c r="O2437" i="26"/>
  <c r="P2437" i="26" s="1"/>
  <c r="O2436" i="26"/>
  <c r="P2436" i="26"/>
  <c r="O2435" i="26"/>
  <c r="P2435" i="26" s="1"/>
  <c r="O2434" i="26"/>
  <c r="P2434" i="26"/>
  <c r="O2433" i="26"/>
  <c r="P2433" i="26" s="1"/>
  <c r="O2432" i="26"/>
  <c r="P2432" i="26"/>
  <c r="O2431" i="26"/>
  <c r="P2431" i="26" s="1"/>
  <c r="O2430" i="26"/>
  <c r="P2430" i="26"/>
  <c r="O2429" i="26"/>
  <c r="P2429" i="26" s="1"/>
  <c r="O2428" i="26"/>
  <c r="P2428" i="26"/>
  <c r="O2427" i="26"/>
  <c r="P2427" i="26" s="1"/>
  <c r="O2426" i="26"/>
  <c r="P2426" i="26"/>
  <c r="O2425" i="26"/>
  <c r="P2425" i="26" s="1"/>
  <c r="O2424" i="26"/>
  <c r="P2424" i="26"/>
  <c r="O2423" i="26"/>
  <c r="P2423" i="26" s="1"/>
  <c r="O2422" i="26"/>
  <c r="P2422" i="26"/>
  <c r="O2421" i="26"/>
  <c r="P2421" i="26" s="1"/>
  <c r="O2420" i="26"/>
  <c r="P2420" i="26"/>
  <c r="O2419" i="26"/>
  <c r="P2419" i="26" s="1"/>
  <c r="O2418" i="26"/>
  <c r="P2418" i="26"/>
  <c r="O2417" i="26"/>
  <c r="P2417" i="26" s="1"/>
  <c r="O2416" i="26"/>
  <c r="P2416" i="26"/>
  <c r="O2415" i="26"/>
  <c r="P2415" i="26" s="1"/>
  <c r="O2414" i="26"/>
  <c r="P2414" i="26"/>
  <c r="O2413" i="26"/>
  <c r="P2413" i="26" s="1"/>
  <c r="O2412" i="26"/>
  <c r="P2412" i="26"/>
  <c r="O2411" i="26"/>
  <c r="P2411" i="26" s="1"/>
  <c r="O2410" i="26"/>
  <c r="P2410" i="26"/>
  <c r="O2409" i="26"/>
  <c r="P2409" i="26" s="1"/>
  <c r="O2408" i="26"/>
  <c r="P2408" i="26"/>
  <c r="O2407" i="26"/>
  <c r="P2407" i="26" s="1"/>
  <c r="O2406" i="26"/>
  <c r="P2406" i="26"/>
  <c r="O2405" i="26"/>
  <c r="P2405" i="26" s="1"/>
  <c r="O2404" i="26"/>
  <c r="P2404" i="26"/>
  <c r="O2403" i="26"/>
  <c r="P2403" i="26" s="1"/>
  <c r="O2402" i="26"/>
  <c r="P2402" i="26"/>
  <c r="O2401" i="26"/>
  <c r="P2401" i="26" s="1"/>
  <c r="O2400" i="26"/>
  <c r="P2400" i="26"/>
  <c r="O2399" i="26"/>
  <c r="P2399" i="26" s="1"/>
  <c r="O2398" i="26"/>
  <c r="P2398" i="26"/>
  <c r="O2397" i="26"/>
  <c r="P2397" i="26" s="1"/>
  <c r="O2396" i="26"/>
  <c r="P2396" i="26"/>
  <c r="O2395" i="26"/>
  <c r="P2395" i="26" s="1"/>
  <c r="O2394" i="26"/>
  <c r="P2394" i="26"/>
  <c r="O2393" i="26"/>
  <c r="P2393" i="26" s="1"/>
  <c r="O2392" i="26"/>
  <c r="P2392" i="26"/>
  <c r="O2391" i="26"/>
  <c r="P2391" i="26" s="1"/>
  <c r="O2390" i="26"/>
  <c r="P2390" i="26"/>
  <c r="O2389" i="26"/>
  <c r="P2389" i="26" s="1"/>
  <c r="O2388" i="26"/>
  <c r="P2388" i="26"/>
  <c r="O2387" i="26"/>
  <c r="P2387" i="26" s="1"/>
  <c r="O2386" i="26"/>
  <c r="P2386" i="26"/>
  <c r="O2385" i="26"/>
  <c r="P2385" i="26" s="1"/>
  <c r="O2384" i="26"/>
  <c r="P2384" i="26"/>
  <c r="O2383" i="26"/>
  <c r="P2383" i="26" s="1"/>
  <c r="O2382" i="26"/>
  <c r="P2382" i="26"/>
  <c r="O2381" i="26"/>
  <c r="P2381" i="26" s="1"/>
  <c r="O2380" i="26"/>
  <c r="P2380" i="26"/>
  <c r="O2379" i="26"/>
  <c r="P2379" i="26" s="1"/>
  <c r="O2378" i="26"/>
  <c r="P2378" i="26"/>
  <c r="O2377" i="26"/>
  <c r="P2377" i="26" s="1"/>
  <c r="O2376" i="26"/>
  <c r="P2376" i="26"/>
  <c r="O2375" i="26"/>
  <c r="P2375" i="26" s="1"/>
  <c r="O2374" i="26"/>
  <c r="P2374" i="26"/>
  <c r="O2373" i="26"/>
  <c r="P2373" i="26" s="1"/>
  <c r="O2372" i="26"/>
  <c r="P2372" i="26"/>
  <c r="O2371" i="26"/>
  <c r="P2371" i="26" s="1"/>
  <c r="O2370" i="26"/>
  <c r="P2370" i="26"/>
  <c r="O2369" i="26"/>
  <c r="P2369" i="26" s="1"/>
  <c r="O2368" i="26"/>
  <c r="P2368" i="26"/>
  <c r="O2367" i="26"/>
  <c r="P2367" i="26" s="1"/>
  <c r="O2366" i="26"/>
  <c r="P2366" i="26"/>
  <c r="O2365" i="26"/>
  <c r="P2365" i="26" s="1"/>
  <c r="O2364" i="26"/>
  <c r="P2364" i="26"/>
  <c r="O2363" i="26"/>
  <c r="P2363" i="26" s="1"/>
  <c r="O2362" i="26"/>
  <c r="P2362" i="26"/>
  <c r="O2361" i="26"/>
  <c r="P2361" i="26" s="1"/>
  <c r="O2360" i="26"/>
  <c r="P2360" i="26"/>
  <c r="O2359" i="26"/>
  <c r="P2359" i="26" s="1"/>
  <c r="O2358" i="26"/>
  <c r="P2358" i="26"/>
  <c r="O2357" i="26"/>
  <c r="P2357" i="26" s="1"/>
  <c r="O2356" i="26"/>
  <c r="P2356" i="26"/>
  <c r="O2355" i="26"/>
  <c r="P2355" i="26" s="1"/>
  <c r="O2354" i="26"/>
  <c r="P2354" i="26"/>
  <c r="O2353" i="26"/>
  <c r="P2353" i="26" s="1"/>
  <c r="O2352" i="26"/>
  <c r="P2352" i="26"/>
  <c r="O2351" i="26"/>
  <c r="P2351" i="26" s="1"/>
  <c r="O2350" i="26"/>
  <c r="P2350" i="26"/>
  <c r="O2349" i="26"/>
  <c r="P2349" i="26" s="1"/>
  <c r="O2348" i="26"/>
  <c r="P2348" i="26"/>
  <c r="O2347" i="26"/>
  <c r="P2347" i="26" s="1"/>
  <c r="O2346" i="26"/>
  <c r="P2346" i="26"/>
  <c r="O2345" i="26"/>
  <c r="P2345" i="26" s="1"/>
  <c r="O2344" i="26"/>
  <c r="P2344" i="26" s="1"/>
  <c r="O2343" i="26"/>
  <c r="P2343" i="26" s="1"/>
  <c r="O2342" i="26"/>
  <c r="P2342" i="26" s="1"/>
  <c r="O2341" i="26"/>
  <c r="P2341" i="26" s="1"/>
  <c r="O2340" i="26"/>
  <c r="P2340" i="26" s="1"/>
  <c r="O2339" i="26"/>
  <c r="P2339" i="26" s="1"/>
  <c r="O2338" i="26"/>
  <c r="P2338" i="26"/>
  <c r="O2337" i="26"/>
  <c r="P2337" i="26" s="1"/>
  <c r="O2336" i="26"/>
  <c r="P2336" i="26" s="1"/>
  <c r="O2335" i="26"/>
  <c r="P2335" i="26" s="1"/>
  <c r="O2334" i="26"/>
  <c r="P2334" i="26" s="1"/>
  <c r="O2333" i="26"/>
  <c r="P2333" i="26" s="1"/>
  <c r="O2332" i="26"/>
  <c r="P2332" i="26" s="1"/>
  <c r="O2331" i="26"/>
  <c r="P2331" i="26" s="1"/>
  <c r="O2330" i="26"/>
  <c r="P2330" i="26"/>
  <c r="O2329" i="26"/>
  <c r="P2329" i="26" s="1"/>
  <c r="O2328" i="26"/>
  <c r="P2328" i="26" s="1"/>
  <c r="O2327" i="26"/>
  <c r="P2327" i="26" s="1"/>
  <c r="O2326" i="26"/>
  <c r="P2326" i="26" s="1"/>
  <c r="O2325" i="26"/>
  <c r="P2325" i="26" s="1"/>
  <c r="O2324" i="26"/>
  <c r="P2324" i="26" s="1"/>
  <c r="O2323" i="26"/>
  <c r="P2323" i="26" s="1"/>
  <c r="O2322" i="26"/>
  <c r="P2322" i="26"/>
  <c r="O2321" i="26"/>
  <c r="P2321" i="26" s="1"/>
  <c r="O2320" i="26"/>
  <c r="P2320" i="26" s="1"/>
  <c r="O2319" i="26"/>
  <c r="P2319" i="26" s="1"/>
  <c r="O2318" i="26"/>
  <c r="P2318" i="26" s="1"/>
  <c r="O2317" i="26"/>
  <c r="P2317" i="26" s="1"/>
  <c r="O2316" i="26"/>
  <c r="P2316" i="26" s="1"/>
  <c r="O2315" i="26"/>
  <c r="P2315" i="26" s="1"/>
  <c r="O2314" i="26"/>
  <c r="P2314" i="26"/>
  <c r="O2313" i="26"/>
  <c r="P2313" i="26" s="1"/>
  <c r="O2312" i="26"/>
  <c r="P2312" i="26" s="1"/>
  <c r="O2311" i="26"/>
  <c r="P2311" i="26" s="1"/>
  <c r="O2310" i="26"/>
  <c r="P2310" i="26" s="1"/>
  <c r="O2309" i="26"/>
  <c r="P2309" i="26" s="1"/>
  <c r="O2308" i="26"/>
  <c r="P2308" i="26" s="1"/>
  <c r="O2307" i="26"/>
  <c r="P2307" i="26" s="1"/>
  <c r="O2306" i="26"/>
  <c r="P2306" i="26"/>
  <c r="O2305" i="26"/>
  <c r="P2305" i="26" s="1"/>
  <c r="O2304" i="26"/>
  <c r="P2304" i="26" s="1"/>
  <c r="O2303" i="26"/>
  <c r="P2303" i="26" s="1"/>
  <c r="O2302" i="26"/>
  <c r="P2302" i="26" s="1"/>
  <c r="O2301" i="26"/>
  <c r="P2301" i="26" s="1"/>
  <c r="O2300" i="26"/>
  <c r="P2300" i="26" s="1"/>
  <c r="O2299" i="26"/>
  <c r="P2299" i="26" s="1"/>
  <c r="O2298" i="26"/>
  <c r="P2298" i="26"/>
  <c r="O2297" i="26"/>
  <c r="P2297" i="26" s="1"/>
  <c r="O2296" i="26"/>
  <c r="P2296" i="26" s="1"/>
  <c r="O2295" i="26"/>
  <c r="P2295" i="26" s="1"/>
  <c r="O2294" i="26"/>
  <c r="P2294" i="26" s="1"/>
  <c r="O2293" i="26"/>
  <c r="P2293" i="26" s="1"/>
  <c r="O2292" i="26"/>
  <c r="P2292" i="26" s="1"/>
  <c r="O2291" i="26"/>
  <c r="P2291" i="26" s="1"/>
  <c r="O2290" i="26"/>
  <c r="P2290" i="26"/>
  <c r="O2289" i="26"/>
  <c r="P2289" i="26" s="1"/>
  <c r="O2288" i="26"/>
  <c r="P2288" i="26" s="1"/>
  <c r="O2287" i="26"/>
  <c r="P2287" i="26" s="1"/>
  <c r="O2286" i="26"/>
  <c r="P2286" i="26" s="1"/>
  <c r="O2285" i="26"/>
  <c r="P2285" i="26" s="1"/>
  <c r="O2284" i="26"/>
  <c r="P2284" i="26" s="1"/>
  <c r="O2283" i="26"/>
  <c r="P2283" i="26" s="1"/>
  <c r="O2282" i="26"/>
  <c r="P2282" i="26"/>
  <c r="O2281" i="26"/>
  <c r="P2281" i="26" s="1"/>
  <c r="O2280" i="26"/>
  <c r="P2280" i="26" s="1"/>
  <c r="O2279" i="26"/>
  <c r="P2279" i="26" s="1"/>
  <c r="O2278" i="26"/>
  <c r="P2278" i="26" s="1"/>
  <c r="O2277" i="26"/>
  <c r="P2277" i="26" s="1"/>
  <c r="O2276" i="26"/>
  <c r="P2276" i="26" s="1"/>
  <c r="O2275" i="26"/>
  <c r="P2275" i="26" s="1"/>
  <c r="O2274" i="26"/>
  <c r="P2274" i="26"/>
  <c r="O2273" i="26"/>
  <c r="P2273" i="26" s="1"/>
  <c r="O2272" i="26"/>
  <c r="P2272" i="26" s="1"/>
  <c r="O2271" i="26"/>
  <c r="P2271" i="26" s="1"/>
  <c r="O2270" i="26"/>
  <c r="P2270" i="26" s="1"/>
  <c r="O2269" i="26"/>
  <c r="P2269" i="26" s="1"/>
  <c r="O2268" i="26"/>
  <c r="P2268" i="26" s="1"/>
  <c r="O2267" i="26"/>
  <c r="P2267" i="26" s="1"/>
  <c r="O2266" i="26"/>
  <c r="P2266" i="26"/>
  <c r="O2265" i="26"/>
  <c r="P2265" i="26" s="1"/>
  <c r="O2264" i="26"/>
  <c r="P2264" i="26" s="1"/>
  <c r="O2263" i="26"/>
  <c r="P2263" i="26" s="1"/>
  <c r="O2262" i="26"/>
  <c r="P2262" i="26" s="1"/>
  <c r="O2261" i="26"/>
  <c r="P2261" i="26" s="1"/>
  <c r="O2260" i="26"/>
  <c r="P2260" i="26" s="1"/>
  <c r="O2259" i="26"/>
  <c r="P2259" i="26" s="1"/>
  <c r="O2258" i="26"/>
  <c r="P2258" i="26"/>
  <c r="O2257" i="26"/>
  <c r="P2257" i="26" s="1"/>
  <c r="O2256" i="26"/>
  <c r="P2256" i="26" s="1"/>
  <c r="O2255" i="26"/>
  <c r="P2255" i="26" s="1"/>
  <c r="O2254" i="26"/>
  <c r="P2254" i="26" s="1"/>
  <c r="O2253" i="26"/>
  <c r="P2253" i="26" s="1"/>
  <c r="O2252" i="26"/>
  <c r="P2252" i="26" s="1"/>
  <c r="O2251" i="26"/>
  <c r="P2251" i="26" s="1"/>
  <c r="O2250" i="26"/>
  <c r="P2250" i="26"/>
  <c r="O2249" i="26"/>
  <c r="P2249" i="26" s="1"/>
  <c r="O2248" i="26"/>
  <c r="P2248" i="26" s="1"/>
  <c r="O2247" i="26"/>
  <c r="P2247" i="26" s="1"/>
  <c r="O2246" i="26"/>
  <c r="P2246" i="26" s="1"/>
  <c r="O2245" i="26"/>
  <c r="P2245" i="26" s="1"/>
  <c r="O2244" i="26"/>
  <c r="P2244" i="26" s="1"/>
  <c r="O2243" i="26"/>
  <c r="P2243" i="26" s="1"/>
  <c r="O2242" i="26"/>
  <c r="P2242" i="26"/>
  <c r="O2241" i="26"/>
  <c r="P2241" i="26" s="1"/>
  <c r="O2240" i="26"/>
  <c r="P2240" i="26" s="1"/>
  <c r="O2239" i="26"/>
  <c r="P2239" i="26" s="1"/>
  <c r="O2238" i="26"/>
  <c r="P2238" i="26" s="1"/>
  <c r="O2237" i="26"/>
  <c r="P2237" i="26" s="1"/>
  <c r="O2236" i="26"/>
  <c r="P2236" i="26" s="1"/>
  <c r="O2235" i="26"/>
  <c r="P2235" i="26" s="1"/>
  <c r="O2234" i="26"/>
  <c r="P2234" i="26"/>
  <c r="O2233" i="26"/>
  <c r="P2233" i="26" s="1"/>
  <c r="O2232" i="26"/>
  <c r="P2232" i="26" s="1"/>
  <c r="O2231" i="26"/>
  <c r="P2231" i="26" s="1"/>
  <c r="O2230" i="26"/>
  <c r="P2230" i="26" s="1"/>
  <c r="O2229" i="26"/>
  <c r="P2229" i="26" s="1"/>
  <c r="O2228" i="26"/>
  <c r="P2228" i="26" s="1"/>
  <c r="O2227" i="26"/>
  <c r="P2227" i="26" s="1"/>
  <c r="O2226" i="26"/>
  <c r="P2226" i="26"/>
  <c r="O2225" i="26"/>
  <c r="P2225" i="26" s="1"/>
  <c r="O2224" i="26"/>
  <c r="P2224" i="26" s="1"/>
  <c r="O2223" i="26"/>
  <c r="P2223" i="26" s="1"/>
  <c r="O2222" i="26"/>
  <c r="P2222" i="26" s="1"/>
  <c r="O2221" i="26"/>
  <c r="P2221" i="26" s="1"/>
  <c r="O2220" i="26"/>
  <c r="P2220" i="26" s="1"/>
  <c r="O2219" i="26"/>
  <c r="P2219" i="26" s="1"/>
  <c r="O2218" i="26"/>
  <c r="P2218" i="26"/>
  <c r="O2217" i="26"/>
  <c r="P2217" i="26" s="1"/>
  <c r="O2216" i="26"/>
  <c r="P2216" i="26" s="1"/>
  <c r="O2215" i="26"/>
  <c r="P2215" i="26" s="1"/>
  <c r="O2214" i="26"/>
  <c r="P2214" i="26" s="1"/>
  <c r="O2213" i="26"/>
  <c r="P2213" i="26" s="1"/>
  <c r="O2212" i="26"/>
  <c r="P2212" i="26" s="1"/>
  <c r="O2211" i="26"/>
  <c r="P2211" i="26" s="1"/>
  <c r="O2210" i="26"/>
  <c r="P2210" i="26"/>
  <c r="O2209" i="26"/>
  <c r="P2209" i="26" s="1"/>
  <c r="O2208" i="26"/>
  <c r="P2208" i="26" s="1"/>
  <c r="O2207" i="26"/>
  <c r="P2207" i="26" s="1"/>
  <c r="O2206" i="26"/>
  <c r="P2206" i="26" s="1"/>
  <c r="O2205" i="26"/>
  <c r="P2205" i="26" s="1"/>
  <c r="O2204" i="26"/>
  <c r="P2204" i="26" s="1"/>
  <c r="O2203" i="26"/>
  <c r="P2203" i="26" s="1"/>
  <c r="O2202" i="26"/>
  <c r="P2202" i="26"/>
  <c r="O2201" i="26"/>
  <c r="P2201" i="26" s="1"/>
  <c r="O2200" i="26"/>
  <c r="P2200" i="26" s="1"/>
  <c r="O2199" i="26"/>
  <c r="P2199" i="26" s="1"/>
  <c r="O2198" i="26"/>
  <c r="P2198" i="26" s="1"/>
  <c r="O2197" i="26"/>
  <c r="P2197" i="26" s="1"/>
  <c r="O2196" i="26"/>
  <c r="P2196" i="26" s="1"/>
  <c r="O2195" i="26"/>
  <c r="P2195" i="26" s="1"/>
  <c r="O2194" i="26"/>
  <c r="P2194" i="26"/>
  <c r="O2193" i="26"/>
  <c r="P2193" i="26" s="1"/>
  <c r="O2192" i="26"/>
  <c r="P2192" i="26" s="1"/>
  <c r="O2191" i="26"/>
  <c r="P2191" i="26" s="1"/>
  <c r="O2190" i="26"/>
  <c r="P2190" i="26" s="1"/>
  <c r="O2189" i="26"/>
  <c r="P2189" i="26" s="1"/>
  <c r="O2188" i="26"/>
  <c r="P2188" i="26" s="1"/>
  <c r="O2187" i="26"/>
  <c r="P2187" i="26" s="1"/>
  <c r="O2186" i="26"/>
  <c r="P2186" i="26"/>
  <c r="O2185" i="26"/>
  <c r="P2185" i="26" s="1"/>
  <c r="O2184" i="26"/>
  <c r="P2184" i="26" s="1"/>
  <c r="O2183" i="26"/>
  <c r="P2183" i="26" s="1"/>
  <c r="O2182" i="26"/>
  <c r="P2182" i="26" s="1"/>
  <c r="O2181" i="26"/>
  <c r="P2181" i="26" s="1"/>
  <c r="O2180" i="26"/>
  <c r="P2180" i="26" s="1"/>
  <c r="O2179" i="26"/>
  <c r="P2179" i="26" s="1"/>
  <c r="O2178" i="26"/>
  <c r="P2178" i="26"/>
  <c r="O2177" i="26"/>
  <c r="P2177" i="26" s="1"/>
  <c r="O2176" i="26"/>
  <c r="P2176" i="26" s="1"/>
  <c r="O2175" i="26"/>
  <c r="P2175" i="26" s="1"/>
  <c r="O2174" i="26"/>
  <c r="P2174" i="26" s="1"/>
  <c r="O2173" i="26"/>
  <c r="P2173" i="26" s="1"/>
  <c r="O2172" i="26"/>
  <c r="P2172" i="26" s="1"/>
  <c r="O2171" i="26"/>
  <c r="P2171" i="26" s="1"/>
  <c r="O2170" i="26"/>
  <c r="P2170" i="26"/>
  <c r="O2169" i="26"/>
  <c r="P2169" i="26" s="1"/>
  <c r="O2168" i="26"/>
  <c r="P2168" i="26" s="1"/>
  <c r="O2167" i="26"/>
  <c r="P2167" i="26" s="1"/>
  <c r="O2166" i="26"/>
  <c r="P2166" i="26" s="1"/>
  <c r="O2165" i="26"/>
  <c r="P2165" i="26" s="1"/>
  <c r="O2164" i="26"/>
  <c r="P2164" i="26" s="1"/>
  <c r="O2163" i="26"/>
  <c r="P2163" i="26" s="1"/>
  <c r="O2162" i="26"/>
  <c r="P2162" i="26"/>
  <c r="O2161" i="26"/>
  <c r="P2161" i="26" s="1"/>
  <c r="O2160" i="26"/>
  <c r="P2160" i="26" s="1"/>
  <c r="O2159" i="26"/>
  <c r="P2159" i="26" s="1"/>
  <c r="O2158" i="26"/>
  <c r="P2158" i="26" s="1"/>
  <c r="O2157" i="26"/>
  <c r="P2157" i="26" s="1"/>
  <c r="O2156" i="26"/>
  <c r="P2156" i="26" s="1"/>
  <c r="O2155" i="26"/>
  <c r="P2155" i="26" s="1"/>
  <c r="O2154" i="26"/>
  <c r="P2154" i="26"/>
  <c r="O2153" i="26"/>
  <c r="P2153" i="26" s="1"/>
  <c r="O2152" i="26"/>
  <c r="P2152" i="26" s="1"/>
  <c r="O2151" i="26"/>
  <c r="P2151" i="26" s="1"/>
  <c r="O2150" i="26"/>
  <c r="P2150" i="26" s="1"/>
  <c r="O2149" i="26"/>
  <c r="P2149" i="26" s="1"/>
  <c r="O2148" i="26"/>
  <c r="P2148" i="26" s="1"/>
  <c r="O2147" i="26"/>
  <c r="P2147" i="26" s="1"/>
  <c r="O2146" i="26"/>
  <c r="P2146" i="26"/>
  <c r="O2145" i="26"/>
  <c r="P2145" i="26" s="1"/>
  <c r="O2144" i="26"/>
  <c r="P2144" i="26" s="1"/>
  <c r="O2143" i="26"/>
  <c r="P2143" i="26" s="1"/>
  <c r="O2142" i="26"/>
  <c r="P2142" i="26" s="1"/>
  <c r="O2141" i="26"/>
  <c r="P2141" i="26" s="1"/>
  <c r="O2140" i="26"/>
  <c r="P2140" i="26" s="1"/>
  <c r="O2139" i="26"/>
  <c r="P2139" i="26" s="1"/>
  <c r="O2138" i="26"/>
  <c r="P2138" i="26"/>
  <c r="O2137" i="26"/>
  <c r="P2137" i="26" s="1"/>
  <c r="O2136" i="26"/>
  <c r="P2136" i="26" s="1"/>
  <c r="O2135" i="26"/>
  <c r="P2135" i="26" s="1"/>
  <c r="O2134" i="26"/>
  <c r="P2134" i="26" s="1"/>
  <c r="O2133" i="26"/>
  <c r="P2133" i="26" s="1"/>
  <c r="O2132" i="26"/>
  <c r="P2132" i="26" s="1"/>
  <c r="O2131" i="26"/>
  <c r="P2131" i="26" s="1"/>
  <c r="O2130" i="26"/>
  <c r="P2130" i="26"/>
  <c r="O2129" i="26"/>
  <c r="P2129" i="26" s="1"/>
  <c r="O2128" i="26"/>
  <c r="P2128" i="26" s="1"/>
  <c r="O2127" i="26"/>
  <c r="P2127" i="26" s="1"/>
  <c r="O2126" i="26"/>
  <c r="P2126" i="26" s="1"/>
  <c r="O2125" i="26"/>
  <c r="P2125" i="26" s="1"/>
  <c r="O2124" i="26"/>
  <c r="P2124" i="26" s="1"/>
  <c r="O2123" i="26"/>
  <c r="P2123" i="26" s="1"/>
  <c r="O2122" i="26"/>
  <c r="P2122" i="26"/>
  <c r="O2121" i="26"/>
  <c r="P2121" i="26" s="1"/>
  <c r="O2120" i="26"/>
  <c r="P2120" i="26" s="1"/>
  <c r="O2119" i="26"/>
  <c r="P2119" i="26" s="1"/>
  <c r="O2118" i="26"/>
  <c r="P2118" i="26" s="1"/>
  <c r="O2117" i="26"/>
  <c r="P2117" i="26" s="1"/>
  <c r="O2116" i="26"/>
  <c r="P2116" i="26" s="1"/>
  <c r="O2115" i="26"/>
  <c r="P2115" i="26" s="1"/>
  <c r="O2114" i="26"/>
  <c r="P2114" i="26"/>
  <c r="O2113" i="26"/>
  <c r="P2113" i="26" s="1"/>
  <c r="O2112" i="26"/>
  <c r="P2112" i="26" s="1"/>
  <c r="O2111" i="26"/>
  <c r="P2111" i="26" s="1"/>
  <c r="O2110" i="26"/>
  <c r="P2110" i="26" s="1"/>
  <c r="O2109" i="26"/>
  <c r="P2109" i="26" s="1"/>
  <c r="O2108" i="26"/>
  <c r="P2108" i="26" s="1"/>
  <c r="O2107" i="26"/>
  <c r="P2107" i="26" s="1"/>
  <c r="O2106" i="26"/>
  <c r="P2106" i="26"/>
  <c r="O2105" i="26"/>
  <c r="P2105" i="26" s="1"/>
  <c r="O2104" i="26"/>
  <c r="P2104" i="26" s="1"/>
  <c r="O2103" i="26"/>
  <c r="P2103" i="26" s="1"/>
  <c r="O2102" i="26"/>
  <c r="P2102" i="26" s="1"/>
  <c r="O2101" i="26"/>
  <c r="P2101" i="26" s="1"/>
  <c r="O2100" i="26"/>
  <c r="P2100" i="26" s="1"/>
  <c r="O2099" i="26"/>
  <c r="P2099" i="26" s="1"/>
  <c r="O2098" i="26"/>
  <c r="P2098" i="26"/>
  <c r="O2097" i="26"/>
  <c r="P2097" i="26" s="1"/>
  <c r="O2096" i="26"/>
  <c r="P2096" i="26" s="1"/>
  <c r="O2095" i="26"/>
  <c r="P2095" i="26" s="1"/>
  <c r="O2094" i="26"/>
  <c r="P2094" i="26" s="1"/>
  <c r="O2093" i="26"/>
  <c r="P2093" i="26" s="1"/>
  <c r="O2092" i="26"/>
  <c r="P2092" i="26" s="1"/>
  <c r="O2091" i="26"/>
  <c r="P2091" i="26" s="1"/>
  <c r="O2090" i="26"/>
  <c r="P2090" i="26"/>
  <c r="O2089" i="26"/>
  <c r="P2089" i="26" s="1"/>
  <c r="O2088" i="26"/>
  <c r="P2088" i="26" s="1"/>
  <c r="O2087" i="26"/>
  <c r="P2087" i="26" s="1"/>
  <c r="O2086" i="26"/>
  <c r="P2086" i="26" s="1"/>
  <c r="O2085" i="26"/>
  <c r="P2085" i="26" s="1"/>
  <c r="O2084" i="26"/>
  <c r="P2084" i="26" s="1"/>
  <c r="O2083" i="26"/>
  <c r="P2083" i="26" s="1"/>
  <c r="O2082" i="26"/>
  <c r="P2082" i="26"/>
  <c r="O2081" i="26"/>
  <c r="P2081" i="26" s="1"/>
  <c r="O2080" i="26"/>
  <c r="P2080" i="26" s="1"/>
  <c r="O2079" i="26"/>
  <c r="P2079" i="26" s="1"/>
  <c r="O2078" i="26"/>
  <c r="P2078" i="26" s="1"/>
  <c r="O2077" i="26"/>
  <c r="P2077" i="26" s="1"/>
  <c r="O2076" i="26"/>
  <c r="P2076" i="26" s="1"/>
  <c r="O2075" i="26"/>
  <c r="P2075" i="26" s="1"/>
  <c r="O2074" i="26"/>
  <c r="P2074" i="26"/>
  <c r="O2073" i="26"/>
  <c r="P2073" i="26" s="1"/>
  <c r="O2072" i="26"/>
  <c r="P2072" i="26" s="1"/>
  <c r="O2071" i="26"/>
  <c r="P2071" i="26" s="1"/>
  <c r="O2070" i="26"/>
  <c r="P2070" i="26" s="1"/>
  <c r="O2069" i="26"/>
  <c r="P2069" i="26" s="1"/>
  <c r="O2068" i="26"/>
  <c r="P2068" i="26" s="1"/>
  <c r="O2067" i="26"/>
  <c r="P2067" i="26" s="1"/>
  <c r="O2066" i="26"/>
  <c r="P2066" i="26"/>
  <c r="O2065" i="26"/>
  <c r="P2065" i="26" s="1"/>
  <c r="O2064" i="26"/>
  <c r="P2064" i="26" s="1"/>
  <c r="O2063" i="26"/>
  <c r="P2063" i="26" s="1"/>
  <c r="O2062" i="26"/>
  <c r="P2062" i="26" s="1"/>
  <c r="O2061" i="26"/>
  <c r="P2061" i="26" s="1"/>
  <c r="O2060" i="26"/>
  <c r="P2060" i="26" s="1"/>
  <c r="O2059" i="26"/>
  <c r="P2059" i="26" s="1"/>
  <c r="O2058" i="26"/>
  <c r="P2058" i="26"/>
  <c r="O2057" i="26"/>
  <c r="P2057" i="26" s="1"/>
  <c r="O2056" i="26"/>
  <c r="P2056" i="26" s="1"/>
  <c r="O2055" i="26"/>
  <c r="P2055" i="26" s="1"/>
  <c r="O2054" i="26"/>
  <c r="P2054" i="26" s="1"/>
  <c r="O2053" i="26"/>
  <c r="P2053" i="26" s="1"/>
  <c r="O2052" i="26"/>
  <c r="P2052" i="26" s="1"/>
  <c r="O2051" i="26"/>
  <c r="P2051" i="26" s="1"/>
  <c r="O2050" i="26"/>
  <c r="P2050" i="26"/>
  <c r="O2049" i="26"/>
  <c r="P2049" i="26" s="1"/>
  <c r="O2048" i="26"/>
  <c r="P2048" i="26" s="1"/>
  <c r="O2047" i="26"/>
  <c r="P2047" i="26" s="1"/>
  <c r="O2046" i="26"/>
  <c r="P2046" i="26" s="1"/>
  <c r="O2045" i="26"/>
  <c r="P2045" i="26" s="1"/>
  <c r="O2044" i="26"/>
  <c r="P2044" i="26" s="1"/>
  <c r="O2043" i="26"/>
  <c r="P2043" i="26" s="1"/>
  <c r="O2042" i="26"/>
  <c r="P2042" i="26"/>
  <c r="O2041" i="26"/>
  <c r="P2041" i="26" s="1"/>
  <c r="O2040" i="26"/>
  <c r="P2040" i="26" s="1"/>
  <c r="O2039" i="26"/>
  <c r="P2039" i="26" s="1"/>
  <c r="O2038" i="26"/>
  <c r="P2038" i="26" s="1"/>
  <c r="O2037" i="26"/>
  <c r="P2037" i="26" s="1"/>
  <c r="O2036" i="26"/>
  <c r="P2036" i="26" s="1"/>
  <c r="O2035" i="26"/>
  <c r="P2035" i="26" s="1"/>
  <c r="O2034" i="26"/>
  <c r="P2034" i="26"/>
  <c r="O2033" i="26"/>
  <c r="P2033" i="26" s="1"/>
  <c r="O2032" i="26"/>
  <c r="P2032" i="26" s="1"/>
  <c r="O2031" i="26"/>
  <c r="P2031" i="26" s="1"/>
  <c r="O2030" i="26"/>
  <c r="P2030" i="26" s="1"/>
  <c r="O2029" i="26"/>
  <c r="P2029" i="26" s="1"/>
  <c r="O2028" i="26"/>
  <c r="P2028" i="26" s="1"/>
  <c r="O2027" i="26"/>
  <c r="P2027" i="26" s="1"/>
  <c r="O2026" i="26"/>
  <c r="P2026" i="26"/>
  <c r="O2025" i="26"/>
  <c r="P2025" i="26" s="1"/>
  <c r="O2024" i="26"/>
  <c r="P2024" i="26" s="1"/>
  <c r="O2023" i="26"/>
  <c r="P2023" i="26" s="1"/>
  <c r="O2022" i="26"/>
  <c r="P2022" i="26" s="1"/>
  <c r="O2021" i="26"/>
  <c r="P2021" i="26" s="1"/>
  <c r="O2020" i="26"/>
  <c r="P2020" i="26" s="1"/>
  <c r="O2019" i="26"/>
  <c r="P2019" i="26" s="1"/>
  <c r="O2018" i="26"/>
  <c r="P2018" i="26"/>
  <c r="O2017" i="26"/>
  <c r="P2017" i="26" s="1"/>
  <c r="O2016" i="26"/>
  <c r="P2016" i="26" s="1"/>
  <c r="O2015" i="26"/>
  <c r="P2015" i="26" s="1"/>
  <c r="O2014" i="26"/>
  <c r="P2014" i="26" s="1"/>
  <c r="O2013" i="26"/>
  <c r="P2013" i="26" s="1"/>
  <c r="O2012" i="26"/>
  <c r="P2012" i="26" s="1"/>
  <c r="O2011" i="26"/>
  <c r="P2011" i="26" s="1"/>
  <c r="O2010" i="26"/>
  <c r="P2010" i="26"/>
  <c r="O2009" i="26"/>
  <c r="P2009" i="26" s="1"/>
  <c r="O2008" i="26"/>
  <c r="P2008" i="26" s="1"/>
  <c r="O2007" i="26"/>
  <c r="P2007" i="26" s="1"/>
  <c r="O2006" i="26"/>
  <c r="P2006" i="26" s="1"/>
  <c r="O2005" i="26"/>
  <c r="P2005" i="26" s="1"/>
  <c r="O2004" i="26"/>
  <c r="P2004" i="26" s="1"/>
  <c r="O2003" i="26"/>
  <c r="P2003" i="26" s="1"/>
  <c r="O2002" i="26"/>
  <c r="P2002" i="26"/>
  <c r="O2001" i="26"/>
  <c r="P2001" i="26" s="1"/>
  <c r="O2000" i="26"/>
  <c r="P2000" i="26" s="1"/>
  <c r="O1999" i="26"/>
  <c r="P1999" i="26" s="1"/>
  <c r="O1998" i="26"/>
  <c r="P1998" i="26" s="1"/>
  <c r="O1997" i="26"/>
  <c r="P1997" i="26" s="1"/>
  <c r="O1996" i="26"/>
  <c r="P1996" i="26" s="1"/>
  <c r="O1995" i="26"/>
  <c r="P1995" i="26" s="1"/>
  <c r="O1994" i="26"/>
  <c r="P1994" i="26"/>
  <c r="O1993" i="26"/>
  <c r="P1993" i="26" s="1"/>
  <c r="O1992" i="26"/>
  <c r="P1992" i="26" s="1"/>
  <c r="O1991" i="26"/>
  <c r="P1991" i="26" s="1"/>
  <c r="O1990" i="26"/>
  <c r="P1990" i="26" s="1"/>
  <c r="O1989" i="26"/>
  <c r="P1989" i="26" s="1"/>
  <c r="O1988" i="26"/>
  <c r="P1988" i="26" s="1"/>
  <c r="O1987" i="26"/>
  <c r="P1987" i="26" s="1"/>
  <c r="O1986" i="26"/>
  <c r="P1986" i="26"/>
  <c r="O1985" i="26"/>
  <c r="P1985" i="26" s="1"/>
  <c r="O1984" i="26"/>
  <c r="P1984" i="26" s="1"/>
  <c r="O1983" i="26"/>
  <c r="P1983" i="26" s="1"/>
  <c r="O1982" i="26"/>
  <c r="P1982" i="26" s="1"/>
  <c r="O1981" i="26"/>
  <c r="P1981" i="26" s="1"/>
  <c r="O1980" i="26"/>
  <c r="P1980" i="26" s="1"/>
  <c r="O1979" i="26"/>
  <c r="P1979" i="26" s="1"/>
  <c r="O1978" i="26"/>
  <c r="P1978" i="26"/>
  <c r="O1977" i="26"/>
  <c r="P1977" i="26" s="1"/>
  <c r="O1976" i="26"/>
  <c r="P1976" i="26" s="1"/>
  <c r="O1975" i="26"/>
  <c r="P1975" i="26" s="1"/>
  <c r="O1974" i="26"/>
  <c r="P1974" i="26" s="1"/>
  <c r="O1973" i="26"/>
  <c r="P1973" i="26" s="1"/>
  <c r="O1972" i="26"/>
  <c r="P1972" i="26" s="1"/>
  <c r="O1971" i="26"/>
  <c r="P1971" i="26" s="1"/>
  <c r="O1970" i="26"/>
  <c r="P1970" i="26"/>
  <c r="O1969" i="26"/>
  <c r="P1969" i="26" s="1"/>
  <c r="O1968" i="26"/>
  <c r="P1968" i="26" s="1"/>
  <c r="O1967" i="26"/>
  <c r="P1967" i="26" s="1"/>
  <c r="O1966" i="26"/>
  <c r="P1966" i="26" s="1"/>
  <c r="O1965" i="26"/>
  <c r="P1965" i="26" s="1"/>
  <c r="O1964" i="26"/>
  <c r="P1964" i="26" s="1"/>
  <c r="O1963" i="26"/>
  <c r="P1963" i="26" s="1"/>
  <c r="O1962" i="26"/>
  <c r="P1962" i="26"/>
  <c r="O1961" i="26"/>
  <c r="P1961" i="26" s="1"/>
  <c r="O1960" i="26"/>
  <c r="P1960" i="26" s="1"/>
  <c r="O1959" i="26"/>
  <c r="P1959" i="26" s="1"/>
  <c r="O1958" i="26"/>
  <c r="P1958" i="26" s="1"/>
  <c r="O1957" i="26"/>
  <c r="P1957" i="26" s="1"/>
  <c r="O1956" i="26"/>
  <c r="P1956" i="26" s="1"/>
  <c r="O1955" i="26"/>
  <c r="P1955" i="26" s="1"/>
  <c r="O1954" i="26"/>
  <c r="P1954" i="26"/>
  <c r="O1953" i="26"/>
  <c r="P1953" i="26" s="1"/>
  <c r="O1952" i="26"/>
  <c r="P1952" i="26" s="1"/>
  <c r="O1951" i="26"/>
  <c r="P1951" i="26" s="1"/>
  <c r="O1950" i="26"/>
  <c r="P1950" i="26" s="1"/>
  <c r="O1949" i="26"/>
  <c r="P1949" i="26" s="1"/>
  <c r="O1948" i="26"/>
  <c r="P1948" i="26" s="1"/>
  <c r="O1947" i="26"/>
  <c r="P1947" i="26" s="1"/>
  <c r="O1946" i="26"/>
  <c r="P1946" i="26"/>
  <c r="O1945" i="26"/>
  <c r="P1945" i="26" s="1"/>
  <c r="O1944" i="26"/>
  <c r="P1944" i="26" s="1"/>
  <c r="O1943" i="26"/>
  <c r="P1943" i="26" s="1"/>
  <c r="O1942" i="26"/>
  <c r="P1942" i="26" s="1"/>
  <c r="O1941" i="26"/>
  <c r="P1941" i="26" s="1"/>
  <c r="O1940" i="26"/>
  <c r="P1940" i="26" s="1"/>
  <c r="O1939" i="26"/>
  <c r="P1939" i="26" s="1"/>
  <c r="O1938" i="26"/>
  <c r="P1938" i="26"/>
  <c r="O1937" i="26"/>
  <c r="P1937" i="26" s="1"/>
  <c r="O1936" i="26"/>
  <c r="P1936" i="26" s="1"/>
  <c r="O1935" i="26"/>
  <c r="P1935" i="26" s="1"/>
  <c r="O1934" i="26"/>
  <c r="P1934" i="26" s="1"/>
  <c r="O1933" i="26"/>
  <c r="P1933" i="26" s="1"/>
  <c r="O1932" i="26"/>
  <c r="P1932" i="26" s="1"/>
  <c r="O1931" i="26"/>
  <c r="P1931" i="26" s="1"/>
  <c r="O1930" i="26"/>
  <c r="P1930" i="26"/>
  <c r="O1929" i="26"/>
  <c r="P1929" i="26" s="1"/>
  <c r="O1928" i="26"/>
  <c r="P1928" i="26" s="1"/>
  <c r="O1927" i="26"/>
  <c r="P1927" i="26" s="1"/>
  <c r="O1926" i="26"/>
  <c r="P1926" i="26" s="1"/>
  <c r="O1925" i="26"/>
  <c r="P1925" i="26" s="1"/>
  <c r="O1924" i="26"/>
  <c r="P1924" i="26" s="1"/>
  <c r="O1923" i="26"/>
  <c r="P1923" i="26" s="1"/>
  <c r="O1922" i="26"/>
  <c r="P1922" i="26"/>
  <c r="O1921" i="26"/>
  <c r="P1921" i="26" s="1"/>
  <c r="O1920" i="26"/>
  <c r="P1920" i="26" s="1"/>
  <c r="O1919" i="26"/>
  <c r="P1919" i="26" s="1"/>
  <c r="O1918" i="26"/>
  <c r="P1918" i="26" s="1"/>
  <c r="O1917" i="26"/>
  <c r="P1917" i="26" s="1"/>
  <c r="O1916" i="26"/>
  <c r="P1916" i="26" s="1"/>
  <c r="O1915" i="26"/>
  <c r="P1915" i="26" s="1"/>
  <c r="O1914" i="26"/>
  <c r="P1914" i="26"/>
  <c r="O1913" i="26"/>
  <c r="P1913" i="26" s="1"/>
  <c r="O1912" i="26"/>
  <c r="P1912" i="26" s="1"/>
  <c r="O1911" i="26"/>
  <c r="P1911" i="26" s="1"/>
  <c r="O1910" i="26"/>
  <c r="P1910" i="26" s="1"/>
  <c r="O1909" i="26"/>
  <c r="P1909" i="26" s="1"/>
  <c r="O1908" i="26"/>
  <c r="P1908" i="26" s="1"/>
  <c r="O1907" i="26"/>
  <c r="P1907" i="26" s="1"/>
  <c r="O1906" i="26"/>
  <c r="P1906" i="26"/>
  <c r="O1905" i="26"/>
  <c r="P1905" i="26" s="1"/>
  <c r="O1904" i="26"/>
  <c r="P1904" i="26" s="1"/>
  <c r="O1903" i="26"/>
  <c r="P1903" i="26" s="1"/>
  <c r="O1902" i="26"/>
  <c r="P1902" i="26" s="1"/>
  <c r="O1901" i="26"/>
  <c r="P1901" i="26" s="1"/>
  <c r="O1900" i="26"/>
  <c r="P1900" i="26" s="1"/>
  <c r="O1899" i="26"/>
  <c r="P1899" i="26" s="1"/>
  <c r="O1898" i="26"/>
  <c r="P1898" i="26"/>
  <c r="O1897" i="26"/>
  <c r="P1897" i="26" s="1"/>
  <c r="O1896" i="26"/>
  <c r="P1896" i="26" s="1"/>
  <c r="O1895" i="26"/>
  <c r="P1895" i="26" s="1"/>
  <c r="O1894" i="26"/>
  <c r="P1894" i="26" s="1"/>
  <c r="O1893" i="26"/>
  <c r="P1893" i="26" s="1"/>
  <c r="O1892" i="26"/>
  <c r="P1892" i="26" s="1"/>
  <c r="O1891" i="26"/>
  <c r="P1891" i="26" s="1"/>
  <c r="O1890" i="26"/>
  <c r="P1890" i="26"/>
  <c r="O1889" i="26"/>
  <c r="P1889" i="26" s="1"/>
  <c r="O1888" i="26"/>
  <c r="P1888" i="26" s="1"/>
  <c r="O1887" i="26"/>
  <c r="P1887" i="26" s="1"/>
  <c r="O1886" i="26"/>
  <c r="P1886" i="26" s="1"/>
  <c r="O1885" i="26"/>
  <c r="P1885" i="26" s="1"/>
  <c r="O1884" i="26"/>
  <c r="P1884" i="26" s="1"/>
  <c r="O1883" i="26"/>
  <c r="P1883" i="26" s="1"/>
  <c r="O1882" i="26"/>
  <c r="P1882" i="26"/>
  <c r="O1881" i="26"/>
  <c r="P1881" i="26" s="1"/>
  <c r="O1880" i="26"/>
  <c r="P1880" i="26" s="1"/>
  <c r="O1879" i="26"/>
  <c r="P1879" i="26" s="1"/>
  <c r="O1878" i="26"/>
  <c r="P1878" i="26" s="1"/>
  <c r="O1877" i="26"/>
  <c r="P1877" i="26" s="1"/>
  <c r="O1876" i="26"/>
  <c r="P1876" i="26" s="1"/>
  <c r="O1875" i="26"/>
  <c r="P1875" i="26" s="1"/>
  <c r="O1874" i="26"/>
  <c r="P1874" i="26"/>
  <c r="O1873" i="26"/>
  <c r="P1873" i="26" s="1"/>
  <c r="O1872" i="26"/>
  <c r="P1872" i="26" s="1"/>
  <c r="O1871" i="26"/>
  <c r="P1871" i="26" s="1"/>
  <c r="O1870" i="26"/>
  <c r="P1870" i="26" s="1"/>
  <c r="O1869" i="26"/>
  <c r="P1869" i="26" s="1"/>
  <c r="O1868" i="26"/>
  <c r="P1868" i="26" s="1"/>
  <c r="O1867" i="26"/>
  <c r="P1867" i="26" s="1"/>
  <c r="O1866" i="26"/>
  <c r="P1866" i="26"/>
  <c r="O1865" i="26"/>
  <c r="P1865" i="26" s="1"/>
  <c r="O1864" i="26"/>
  <c r="P1864" i="26" s="1"/>
  <c r="O1863" i="26"/>
  <c r="P1863" i="26" s="1"/>
  <c r="O1862" i="26"/>
  <c r="P1862" i="26" s="1"/>
  <c r="O1861" i="26"/>
  <c r="P1861" i="26" s="1"/>
  <c r="O1860" i="26"/>
  <c r="P1860" i="26" s="1"/>
  <c r="O1859" i="26"/>
  <c r="P1859" i="26" s="1"/>
  <c r="O1858" i="26"/>
  <c r="P1858" i="26"/>
  <c r="O1857" i="26"/>
  <c r="P1857" i="26" s="1"/>
  <c r="O1856" i="26"/>
  <c r="P1856" i="26" s="1"/>
  <c r="O1855" i="26"/>
  <c r="P1855" i="26" s="1"/>
  <c r="O1854" i="26"/>
  <c r="P1854" i="26" s="1"/>
  <c r="O1853" i="26"/>
  <c r="P1853" i="26" s="1"/>
  <c r="O1852" i="26"/>
  <c r="P1852" i="26" s="1"/>
  <c r="O1851" i="26"/>
  <c r="P1851" i="26" s="1"/>
  <c r="O1850" i="26"/>
  <c r="P1850" i="26"/>
  <c r="O1849" i="26"/>
  <c r="P1849" i="26" s="1"/>
  <c r="O1848" i="26"/>
  <c r="P1848" i="26" s="1"/>
  <c r="O1847" i="26"/>
  <c r="P1847" i="26" s="1"/>
  <c r="O1846" i="26"/>
  <c r="P1846" i="26" s="1"/>
  <c r="O1845" i="26"/>
  <c r="P1845" i="26" s="1"/>
  <c r="O1844" i="26"/>
  <c r="P1844" i="26" s="1"/>
  <c r="O1843" i="26"/>
  <c r="P1843" i="26" s="1"/>
  <c r="O1842" i="26"/>
  <c r="P1842" i="26"/>
  <c r="O1841" i="26"/>
  <c r="P1841" i="26" s="1"/>
  <c r="O1840" i="26"/>
  <c r="P1840" i="26" s="1"/>
  <c r="O1839" i="26"/>
  <c r="P1839" i="26" s="1"/>
  <c r="O1838" i="26"/>
  <c r="P1838" i="26" s="1"/>
  <c r="O1837" i="26"/>
  <c r="P1837" i="26" s="1"/>
  <c r="O1836" i="26"/>
  <c r="P1836" i="26" s="1"/>
  <c r="O1835" i="26"/>
  <c r="P1835" i="26" s="1"/>
  <c r="O1834" i="26"/>
  <c r="P1834" i="26"/>
  <c r="O1833" i="26"/>
  <c r="P1833" i="26" s="1"/>
  <c r="O1832" i="26"/>
  <c r="P1832" i="26" s="1"/>
  <c r="O1831" i="26"/>
  <c r="P1831" i="26" s="1"/>
  <c r="O1830" i="26"/>
  <c r="P1830" i="26" s="1"/>
  <c r="O1829" i="26"/>
  <c r="P1829" i="26" s="1"/>
  <c r="O1828" i="26"/>
  <c r="P1828" i="26" s="1"/>
  <c r="O1827" i="26"/>
  <c r="P1827" i="26" s="1"/>
  <c r="O1826" i="26"/>
  <c r="P1826" i="26"/>
  <c r="O1825" i="26"/>
  <c r="P1825" i="26" s="1"/>
  <c r="O1824" i="26"/>
  <c r="P1824" i="26" s="1"/>
  <c r="O1823" i="26"/>
  <c r="P1823" i="26" s="1"/>
  <c r="O1822" i="26"/>
  <c r="P1822" i="26" s="1"/>
  <c r="O1821" i="26"/>
  <c r="P1821" i="26" s="1"/>
  <c r="O1820" i="26"/>
  <c r="P1820" i="26" s="1"/>
  <c r="O1819" i="26"/>
  <c r="P1819" i="26" s="1"/>
  <c r="O1818" i="26"/>
  <c r="P1818" i="26"/>
  <c r="O1817" i="26"/>
  <c r="P1817" i="26" s="1"/>
  <c r="O1816" i="26"/>
  <c r="P1816" i="26" s="1"/>
  <c r="O1815" i="26"/>
  <c r="P1815" i="26" s="1"/>
  <c r="O1814" i="26"/>
  <c r="P1814" i="26" s="1"/>
  <c r="O1813" i="26"/>
  <c r="P1813" i="26" s="1"/>
  <c r="O1812" i="26"/>
  <c r="P1812" i="26" s="1"/>
  <c r="O1811" i="26"/>
  <c r="P1811" i="26" s="1"/>
  <c r="O1810" i="26"/>
  <c r="P1810" i="26"/>
  <c r="O1809" i="26"/>
  <c r="P1809" i="26" s="1"/>
  <c r="O1808" i="26"/>
  <c r="P1808" i="26" s="1"/>
  <c r="O1807" i="26"/>
  <c r="P1807" i="26" s="1"/>
  <c r="O1806" i="26"/>
  <c r="P1806" i="26" s="1"/>
  <c r="O1805" i="26"/>
  <c r="P1805" i="26" s="1"/>
  <c r="O1804" i="26"/>
  <c r="P1804" i="26" s="1"/>
  <c r="O1803" i="26"/>
  <c r="P1803" i="26" s="1"/>
  <c r="O1802" i="26"/>
  <c r="P1802" i="26"/>
  <c r="O1801" i="26"/>
  <c r="P1801" i="26" s="1"/>
  <c r="O1800" i="26"/>
  <c r="P1800" i="26" s="1"/>
  <c r="O1799" i="26"/>
  <c r="P1799" i="26" s="1"/>
  <c r="O1798" i="26"/>
  <c r="P1798" i="26" s="1"/>
  <c r="O1797" i="26"/>
  <c r="P1797" i="26" s="1"/>
  <c r="O1796" i="26"/>
  <c r="P1796" i="26" s="1"/>
  <c r="O1795" i="26"/>
  <c r="P1795" i="26" s="1"/>
  <c r="O1794" i="26"/>
  <c r="P1794" i="26"/>
  <c r="O1793" i="26"/>
  <c r="P1793" i="26" s="1"/>
  <c r="O1792" i="26"/>
  <c r="P1792" i="26" s="1"/>
  <c r="O1791" i="26"/>
  <c r="P1791" i="26" s="1"/>
  <c r="O1790" i="26"/>
  <c r="P1790" i="26" s="1"/>
  <c r="O1789" i="26"/>
  <c r="P1789" i="26" s="1"/>
  <c r="O1788" i="26"/>
  <c r="P1788" i="26" s="1"/>
  <c r="O1787" i="26"/>
  <c r="P1787" i="26" s="1"/>
  <c r="O1786" i="26"/>
  <c r="P1786" i="26"/>
  <c r="O1785" i="26"/>
  <c r="P1785" i="26" s="1"/>
  <c r="O1784" i="26"/>
  <c r="P1784" i="26" s="1"/>
  <c r="O1783" i="26"/>
  <c r="P1783" i="26" s="1"/>
  <c r="O1782" i="26"/>
  <c r="P1782" i="26" s="1"/>
  <c r="O1781" i="26"/>
  <c r="P1781" i="26" s="1"/>
  <c r="O1780" i="26"/>
  <c r="P1780" i="26" s="1"/>
  <c r="O1779" i="26"/>
  <c r="P1779" i="26" s="1"/>
  <c r="O1778" i="26"/>
  <c r="P1778" i="26"/>
  <c r="O1777" i="26"/>
  <c r="P1777" i="26" s="1"/>
  <c r="O1776" i="26"/>
  <c r="P1776" i="26" s="1"/>
  <c r="O1775" i="26"/>
  <c r="P1775" i="26" s="1"/>
  <c r="O1774" i="26"/>
  <c r="P1774" i="26" s="1"/>
  <c r="O1773" i="26"/>
  <c r="P1773" i="26" s="1"/>
  <c r="O1772" i="26"/>
  <c r="P1772" i="26" s="1"/>
  <c r="O1771" i="26"/>
  <c r="P1771" i="26" s="1"/>
  <c r="O1770" i="26"/>
  <c r="P1770" i="26"/>
  <c r="O1769" i="26"/>
  <c r="P1769" i="26" s="1"/>
  <c r="O1768" i="26"/>
  <c r="P1768" i="26" s="1"/>
  <c r="O1767" i="26"/>
  <c r="P1767" i="26" s="1"/>
  <c r="O1766" i="26"/>
  <c r="P1766" i="26"/>
  <c r="O1765" i="26"/>
  <c r="P1765" i="26" s="1"/>
  <c r="O1764" i="26"/>
  <c r="P1764" i="26" s="1"/>
  <c r="O1763" i="26"/>
  <c r="P1763" i="26" s="1"/>
  <c r="O1762" i="26"/>
  <c r="P1762" i="26"/>
  <c r="O1761" i="26"/>
  <c r="P1761" i="26" s="1"/>
  <c r="O1760" i="26"/>
  <c r="P1760" i="26" s="1"/>
  <c r="O1759" i="26"/>
  <c r="P1759" i="26" s="1"/>
  <c r="O1758" i="26"/>
  <c r="P1758" i="26"/>
  <c r="O1757" i="26"/>
  <c r="P1757" i="26" s="1"/>
  <c r="O1756" i="26"/>
  <c r="P1756" i="26" s="1"/>
  <c r="O1755" i="26"/>
  <c r="P1755" i="26" s="1"/>
  <c r="O1754" i="26"/>
  <c r="P1754" i="26"/>
  <c r="O1753" i="26"/>
  <c r="P1753" i="26" s="1"/>
  <c r="O1752" i="26"/>
  <c r="P1752" i="26" s="1"/>
  <c r="O1751" i="26"/>
  <c r="P1751" i="26" s="1"/>
  <c r="O1750" i="26"/>
  <c r="P1750" i="26"/>
  <c r="O1749" i="26"/>
  <c r="P1749" i="26" s="1"/>
  <c r="O1748" i="26"/>
  <c r="P1748" i="26" s="1"/>
  <c r="O1747" i="26"/>
  <c r="P1747" i="26" s="1"/>
  <c r="O1746" i="26"/>
  <c r="P1746" i="26"/>
  <c r="O1745" i="26"/>
  <c r="P1745" i="26" s="1"/>
  <c r="O1744" i="26"/>
  <c r="P1744" i="26" s="1"/>
  <c r="O1743" i="26"/>
  <c r="P1743" i="26" s="1"/>
  <c r="O1742" i="26"/>
  <c r="P1742" i="26"/>
  <c r="O1741" i="26"/>
  <c r="P1741" i="26" s="1"/>
  <c r="O1740" i="26"/>
  <c r="P1740" i="26" s="1"/>
  <c r="O1739" i="26"/>
  <c r="P1739" i="26" s="1"/>
  <c r="O1738" i="26"/>
  <c r="P1738" i="26"/>
  <c r="O1737" i="26"/>
  <c r="P1737" i="26" s="1"/>
  <c r="O1736" i="26"/>
  <c r="P1736" i="26" s="1"/>
  <c r="O1735" i="26"/>
  <c r="P1735" i="26" s="1"/>
  <c r="O1734" i="26"/>
  <c r="P1734" i="26"/>
  <c r="O1733" i="26"/>
  <c r="P1733" i="26" s="1"/>
  <c r="O1732" i="26"/>
  <c r="P1732" i="26" s="1"/>
  <c r="O1731" i="26"/>
  <c r="P1731" i="26" s="1"/>
  <c r="O1730" i="26"/>
  <c r="P1730" i="26"/>
  <c r="O1729" i="26"/>
  <c r="P1729" i="26" s="1"/>
  <c r="O1728" i="26"/>
  <c r="P1728" i="26" s="1"/>
  <c r="O1727" i="26"/>
  <c r="P1727" i="26" s="1"/>
  <c r="O1726" i="26"/>
  <c r="P1726" i="26"/>
  <c r="O1725" i="26"/>
  <c r="P1725" i="26" s="1"/>
  <c r="O1724" i="26"/>
  <c r="P1724" i="26" s="1"/>
  <c r="O1723" i="26"/>
  <c r="P1723" i="26" s="1"/>
  <c r="O1722" i="26"/>
  <c r="P1722" i="26"/>
  <c r="O1721" i="26"/>
  <c r="P1721" i="26" s="1"/>
  <c r="O1720" i="26"/>
  <c r="P1720" i="26" s="1"/>
  <c r="O1719" i="26"/>
  <c r="P1719" i="26" s="1"/>
  <c r="O1718" i="26"/>
  <c r="P1718" i="26"/>
  <c r="O1717" i="26"/>
  <c r="P1717" i="26" s="1"/>
  <c r="O1716" i="26"/>
  <c r="P1716" i="26" s="1"/>
  <c r="O1715" i="26"/>
  <c r="P1715" i="26" s="1"/>
  <c r="O1714" i="26"/>
  <c r="P1714" i="26"/>
  <c r="O1713" i="26"/>
  <c r="P1713" i="26" s="1"/>
  <c r="O1712" i="26"/>
  <c r="P1712" i="26" s="1"/>
  <c r="O1711" i="26"/>
  <c r="P1711" i="26" s="1"/>
  <c r="O1710" i="26"/>
  <c r="P1710" i="26"/>
  <c r="O1709" i="26"/>
  <c r="P1709" i="26" s="1"/>
  <c r="O1708" i="26"/>
  <c r="P1708" i="26" s="1"/>
  <c r="O1707" i="26"/>
  <c r="P1707" i="26" s="1"/>
  <c r="O1706" i="26"/>
  <c r="P1706" i="26"/>
  <c r="O1705" i="26"/>
  <c r="P1705" i="26" s="1"/>
  <c r="O1704" i="26"/>
  <c r="P1704" i="26" s="1"/>
  <c r="O1703" i="26"/>
  <c r="P1703" i="26" s="1"/>
  <c r="O1702" i="26"/>
  <c r="P1702" i="26"/>
  <c r="O1701" i="26"/>
  <c r="P1701" i="26" s="1"/>
  <c r="O1700" i="26"/>
  <c r="P1700" i="26" s="1"/>
  <c r="O1699" i="26"/>
  <c r="P1699" i="26" s="1"/>
  <c r="O1698" i="26"/>
  <c r="P1698" i="26"/>
  <c r="O1697" i="26"/>
  <c r="P1697" i="26" s="1"/>
  <c r="O1696" i="26"/>
  <c r="P1696" i="26" s="1"/>
  <c r="O1695" i="26"/>
  <c r="P1695" i="26" s="1"/>
  <c r="O1694" i="26"/>
  <c r="P1694" i="26" s="1"/>
  <c r="O1693" i="26"/>
  <c r="P1693" i="26" s="1"/>
  <c r="O1692" i="26"/>
  <c r="P1692" i="26" s="1"/>
  <c r="O1691" i="26"/>
  <c r="P1691" i="26" s="1"/>
  <c r="O1690" i="26"/>
  <c r="P1690" i="26"/>
  <c r="O1689" i="26"/>
  <c r="P1689" i="26" s="1"/>
  <c r="O1688" i="26"/>
  <c r="P1688" i="26" s="1"/>
  <c r="O1687" i="26"/>
  <c r="P1687" i="26" s="1"/>
  <c r="O1686" i="26"/>
  <c r="P1686" i="26" s="1"/>
  <c r="O1685" i="26"/>
  <c r="P1685" i="26" s="1"/>
  <c r="O1684" i="26"/>
  <c r="P1684" i="26" s="1"/>
  <c r="O1683" i="26"/>
  <c r="P1683" i="26" s="1"/>
  <c r="O1682" i="26"/>
  <c r="P1682" i="26"/>
  <c r="O1681" i="26"/>
  <c r="P1681" i="26" s="1"/>
  <c r="O1680" i="26"/>
  <c r="P1680" i="26" s="1"/>
  <c r="O1679" i="26"/>
  <c r="P1679" i="26" s="1"/>
  <c r="O1678" i="26"/>
  <c r="P1678" i="26" s="1"/>
  <c r="O1677" i="26"/>
  <c r="P1677" i="26" s="1"/>
  <c r="O1676" i="26"/>
  <c r="P1676" i="26" s="1"/>
  <c r="O1675" i="26"/>
  <c r="P1675" i="26" s="1"/>
  <c r="O1674" i="26"/>
  <c r="P1674" i="26"/>
  <c r="O1673" i="26"/>
  <c r="P1673" i="26" s="1"/>
  <c r="O1672" i="26"/>
  <c r="P1672" i="26" s="1"/>
  <c r="O1671" i="26"/>
  <c r="P1671" i="26" s="1"/>
  <c r="O1670" i="26"/>
  <c r="P1670" i="26" s="1"/>
  <c r="O1669" i="26"/>
  <c r="P1669" i="26" s="1"/>
  <c r="O1668" i="26"/>
  <c r="P1668" i="26" s="1"/>
  <c r="O1667" i="26"/>
  <c r="P1667" i="26" s="1"/>
  <c r="O1666" i="26"/>
  <c r="P1666" i="26"/>
  <c r="O1665" i="26"/>
  <c r="P1665" i="26" s="1"/>
  <c r="O1664" i="26"/>
  <c r="P1664" i="26" s="1"/>
  <c r="O1663" i="26"/>
  <c r="P1663" i="26" s="1"/>
  <c r="O1662" i="26"/>
  <c r="P1662" i="26" s="1"/>
  <c r="O1661" i="26"/>
  <c r="P1661" i="26" s="1"/>
  <c r="O1660" i="26"/>
  <c r="P1660" i="26" s="1"/>
  <c r="O1659" i="26"/>
  <c r="P1659" i="26" s="1"/>
  <c r="O1658" i="26"/>
  <c r="P1658" i="26"/>
  <c r="O1657" i="26"/>
  <c r="P1657" i="26" s="1"/>
  <c r="O1656" i="26"/>
  <c r="P1656" i="26" s="1"/>
  <c r="O1655" i="26"/>
  <c r="P1655" i="26" s="1"/>
  <c r="O1654" i="26"/>
  <c r="P1654" i="26" s="1"/>
  <c r="O1653" i="26"/>
  <c r="P1653" i="26" s="1"/>
  <c r="O1652" i="26"/>
  <c r="P1652" i="26" s="1"/>
  <c r="O1651" i="26"/>
  <c r="P1651" i="26" s="1"/>
  <c r="O1650" i="26"/>
  <c r="P1650" i="26" s="1"/>
  <c r="O1649" i="26"/>
  <c r="P1649" i="26" s="1"/>
  <c r="O1648" i="26"/>
  <c r="P1648" i="26" s="1"/>
  <c r="O1647" i="26"/>
  <c r="P1647" i="26" s="1"/>
  <c r="O1646" i="26"/>
  <c r="P1646" i="26" s="1"/>
  <c r="O1645" i="26"/>
  <c r="P1645" i="26" s="1"/>
  <c r="O1644" i="26"/>
  <c r="P1644" i="26" s="1"/>
  <c r="O1643" i="26"/>
  <c r="P1643" i="26" s="1"/>
  <c r="O1642" i="26"/>
  <c r="P1642" i="26" s="1"/>
  <c r="O1641" i="26"/>
  <c r="P1641" i="26" s="1"/>
  <c r="O1640" i="26"/>
  <c r="P1640" i="26" s="1"/>
  <c r="O1639" i="26"/>
  <c r="P1639" i="26" s="1"/>
  <c r="O1638" i="26"/>
  <c r="P1638" i="26" s="1"/>
  <c r="O1637" i="26"/>
  <c r="P1637" i="26" s="1"/>
  <c r="O1636" i="26"/>
  <c r="P1636" i="26" s="1"/>
  <c r="O1635" i="26"/>
  <c r="P1635" i="26" s="1"/>
  <c r="O1634" i="26"/>
  <c r="P1634" i="26" s="1"/>
  <c r="O1633" i="26"/>
  <c r="P1633" i="26" s="1"/>
  <c r="O1632" i="26"/>
  <c r="P1632" i="26" s="1"/>
  <c r="O1631" i="26"/>
  <c r="P1631" i="26" s="1"/>
  <c r="O1630" i="26"/>
  <c r="P1630" i="26" s="1"/>
  <c r="O1629" i="26"/>
  <c r="P1629" i="26" s="1"/>
  <c r="O1628" i="26"/>
  <c r="P1628" i="26" s="1"/>
  <c r="O1627" i="26"/>
  <c r="P1627" i="26" s="1"/>
  <c r="O1626" i="26"/>
  <c r="P1626" i="26" s="1"/>
  <c r="O1625" i="26"/>
  <c r="P1625" i="26" s="1"/>
  <c r="O1624" i="26"/>
  <c r="P1624" i="26" s="1"/>
  <c r="O1623" i="26"/>
  <c r="P1623" i="26" s="1"/>
  <c r="O1622" i="26"/>
  <c r="P1622" i="26" s="1"/>
  <c r="O1621" i="26"/>
  <c r="P1621" i="26" s="1"/>
  <c r="O1620" i="26"/>
  <c r="P1620" i="26" s="1"/>
  <c r="O1619" i="26"/>
  <c r="P1619" i="26" s="1"/>
  <c r="O1618" i="26"/>
  <c r="P1618" i="26" s="1"/>
  <c r="O1617" i="26"/>
  <c r="P1617" i="26" s="1"/>
  <c r="O1616" i="26"/>
  <c r="P1616" i="26" s="1"/>
  <c r="O1615" i="26"/>
  <c r="P1615" i="26" s="1"/>
  <c r="O1614" i="26"/>
  <c r="P1614" i="26" s="1"/>
  <c r="O1613" i="26"/>
  <c r="P1613" i="26" s="1"/>
  <c r="O1612" i="26"/>
  <c r="P1612" i="26" s="1"/>
  <c r="O1611" i="26"/>
  <c r="P1611" i="26" s="1"/>
  <c r="O1610" i="26"/>
  <c r="P1610" i="26" s="1"/>
  <c r="O1609" i="26"/>
  <c r="P1609" i="26" s="1"/>
  <c r="O1608" i="26"/>
  <c r="P1608" i="26" s="1"/>
  <c r="O1607" i="26"/>
  <c r="P1607" i="26" s="1"/>
  <c r="O1606" i="26"/>
  <c r="P1606" i="26" s="1"/>
  <c r="O1605" i="26"/>
  <c r="P1605" i="26" s="1"/>
  <c r="O1604" i="26"/>
  <c r="P1604" i="26" s="1"/>
  <c r="O1603" i="26"/>
  <c r="P1603" i="26" s="1"/>
  <c r="O1602" i="26"/>
  <c r="P1602" i="26" s="1"/>
  <c r="O1601" i="26"/>
  <c r="P1601" i="26" s="1"/>
  <c r="O1600" i="26"/>
  <c r="P1600" i="26" s="1"/>
  <c r="O1599" i="26"/>
  <c r="P1599" i="26" s="1"/>
  <c r="O1598" i="26"/>
  <c r="P1598" i="26" s="1"/>
  <c r="O1597" i="26"/>
  <c r="P1597" i="26" s="1"/>
  <c r="O1596" i="26"/>
  <c r="P1596" i="26" s="1"/>
  <c r="O1595" i="26"/>
  <c r="P1595" i="26" s="1"/>
  <c r="O1594" i="26"/>
  <c r="P1594" i="26" s="1"/>
  <c r="O1593" i="26"/>
  <c r="P1593" i="26" s="1"/>
  <c r="O1592" i="26"/>
  <c r="P1592" i="26" s="1"/>
  <c r="O1591" i="26"/>
  <c r="P1591" i="26" s="1"/>
  <c r="O1590" i="26"/>
  <c r="P1590" i="26" s="1"/>
  <c r="O1589" i="26"/>
  <c r="P1589" i="26" s="1"/>
  <c r="O1588" i="26"/>
  <c r="P1588" i="26" s="1"/>
  <c r="O1587" i="26"/>
  <c r="P1587" i="26" s="1"/>
  <c r="O1586" i="26"/>
  <c r="P1586" i="26" s="1"/>
  <c r="O1585" i="26"/>
  <c r="P1585" i="26" s="1"/>
  <c r="O1584" i="26"/>
  <c r="P1584" i="26" s="1"/>
  <c r="O1583" i="26"/>
  <c r="P1583" i="26" s="1"/>
  <c r="O1582" i="26"/>
  <c r="P1582" i="26" s="1"/>
  <c r="O1581" i="26"/>
  <c r="P1581" i="26" s="1"/>
  <c r="O1580" i="26"/>
  <c r="P1580" i="26" s="1"/>
  <c r="O1579" i="26"/>
  <c r="P1579" i="26" s="1"/>
  <c r="O1578" i="26"/>
  <c r="P1578" i="26" s="1"/>
  <c r="O1577" i="26"/>
  <c r="P1577" i="26" s="1"/>
  <c r="O1576" i="26"/>
  <c r="P1576" i="26" s="1"/>
  <c r="O1575" i="26"/>
  <c r="P1575" i="26" s="1"/>
  <c r="O1574" i="26"/>
  <c r="P1574" i="26" s="1"/>
  <c r="O1573" i="26"/>
  <c r="P1573" i="26" s="1"/>
  <c r="O1572" i="26"/>
  <c r="P1572" i="26" s="1"/>
  <c r="O1571" i="26"/>
  <c r="P1571" i="26" s="1"/>
  <c r="O1570" i="26"/>
  <c r="P1570" i="26" s="1"/>
  <c r="O1569" i="26"/>
  <c r="P1569" i="26" s="1"/>
  <c r="O1568" i="26"/>
  <c r="P1568" i="26" s="1"/>
  <c r="O1567" i="26"/>
  <c r="P1567" i="26" s="1"/>
  <c r="O1566" i="26"/>
  <c r="P1566" i="26" s="1"/>
  <c r="O1565" i="26"/>
  <c r="P1565" i="26" s="1"/>
  <c r="O1564" i="26"/>
  <c r="P1564" i="26" s="1"/>
  <c r="O1563" i="26"/>
  <c r="P1563" i="26" s="1"/>
  <c r="O1562" i="26"/>
  <c r="P1562" i="26" s="1"/>
  <c r="O1561" i="26"/>
  <c r="P1561" i="26" s="1"/>
  <c r="O1560" i="26"/>
  <c r="P1560" i="26" s="1"/>
  <c r="O1559" i="26"/>
  <c r="P1559" i="26" s="1"/>
  <c r="O1558" i="26"/>
  <c r="P1558" i="26" s="1"/>
  <c r="O1557" i="26"/>
  <c r="P1557" i="26" s="1"/>
  <c r="O1556" i="26"/>
  <c r="P1556" i="26" s="1"/>
  <c r="O1555" i="26"/>
  <c r="P1555" i="26" s="1"/>
  <c r="O1554" i="26"/>
  <c r="P1554" i="26" s="1"/>
  <c r="O1553" i="26"/>
  <c r="P1553" i="26" s="1"/>
  <c r="O1552" i="26"/>
  <c r="P1552" i="26" s="1"/>
  <c r="O1551" i="26"/>
  <c r="P1551" i="26" s="1"/>
  <c r="O1550" i="26"/>
  <c r="P1550" i="26" s="1"/>
  <c r="O1549" i="26"/>
  <c r="P1549" i="26" s="1"/>
  <c r="O1548" i="26"/>
  <c r="P1548" i="26" s="1"/>
  <c r="O1547" i="26"/>
  <c r="P1547" i="26" s="1"/>
  <c r="O1546" i="26"/>
  <c r="P1546" i="26" s="1"/>
  <c r="O1545" i="26"/>
  <c r="P1545" i="26" s="1"/>
  <c r="O1544" i="26"/>
  <c r="P1544" i="26" s="1"/>
  <c r="O1543" i="26"/>
  <c r="P1543" i="26" s="1"/>
  <c r="O1542" i="26"/>
  <c r="P1542" i="26" s="1"/>
  <c r="O1541" i="26"/>
  <c r="P1541" i="26" s="1"/>
  <c r="O1540" i="26"/>
  <c r="P1540" i="26" s="1"/>
  <c r="O1539" i="26"/>
  <c r="P1539" i="26" s="1"/>
  <c r="O1538" i="26"/>
  <c r="P1538" i="26" s="1"/>
  <c r="O1537" i="26"/>
  <c r="P1537" i="26" s="1"/>
  <c r="O1536" i="26"/>
  <c r="P1536" i="26" s="1"/>
  <c r="O1535" i="26"/>
  <c r="P1535" i="26" s="1"/>
  <c r="O1534" i="26"/>
  <c r="P1534" i="26" s="1"/>
  <c r="O1533" i="26"/>
  <c r="P1533" i="26" s="1"/>
  <c r="O1532" i="26"/>
  <c r="P1532" i="26" s="1"/>
  <c r="O1531" i="26"/>
  <c r="P1531" i="26" s="1"/>
  <c r="O1530" i="26"/>
  <c r="P1530" i="26" s="1"/>
  <c r="O1529" i="26"/>
  <c r="P1529" i="26" s="1"/>
  <c r="O1528" i="26"/>
  <c r="P1528" i="26" s="1"/>
  <c r="O1527" i="26"/>
  <c r="P1527" i="26" s="1"/>
  <c r="O1526" i="26"/>
  <c r="P1526" i="26" s="1"/>
  <c r="O1525" i="26"/>
  <c r="P1525" i="26" s="1"/>
  <c r="O1524" i="26"/>
  <c r="P1524" i="26" s="1"/>
  <c r="O1523" i="26"/>
  <c r="P1523" i="26" s="1"/>
  <c r="O1522" i="26"/>
  <c r="P1522" i="26" s="1"/>
  <c r="O1521" i="26"/>
  <c r="P1521" i="26" s="1"/>
  <c r="O1520" i="26"/>
  <c r="P1520" i="26" s="1"/>
  <c r="O1519" i="26"/>
  <c r="P1519" i="26" s="1"/>
  <c r="O1518" i="26"/>
  <c r="P1518" i="26" s="1"/>
  <c r="O1517" i="26"/>
  <c r="P1517" i="26" s="1"/>
  <c r="O1516" i="26"/>
  <c r="P1516" i="26" s="1"/>
  <c r="O1515" i="26"/>
  <c r="P1515" i="26" s="1"/>
  <c r="O1514" i="26"/>
  <c r="P1514" i="26" s="1"/>
  <c r="O1513" i="26"/>
  <c r="P1513" i="26" s="1"/>
  <c r="O1512" i="26"/>
  <c r="P1512" i="26" s="1"/>
  <c r="O1511" i="26"/>
  <c r="P1511" i="26" s="1"/>
  <c r="O1510" i="26"/>
  <c r="P1510" i="26" s="1"/>
  <c r="O1509" i="26"/>
  <c r="P1509" i="26" s="1"/>
  <c r="O1508" i="26"/>
  <c r="P1508" i="26" s="1"/>
  <c r="O1507" i="26"/>
  <c r="P1507" i="26" s="1"/>
  <c r="O1506" i="26"/>
  <c r="P1506" i="26" s="1"/>
  <c r="O1505" i="26"/>
  <c r="P1505" i="26" s="1"/>
  <c r="O1504" i="26"/>
  <c r="P1504" i="26" s="1"/>
  <c r="O1503" i="26"/>
  <c r="P1503" i="26" s="1"/>
  <c r="O1502" i="26"/>
  <c r="P1502" i="26" s="1"/>
  <c r="O1501" i="26"/>
  <c r="P1501" i="26" s="1"/>
  <c r="O1500" i="26"/>
  <c r="P1500" i="26" s="1"/>
  <c r="O1499" i="26"/>
  <c r="P1499" i="26" s="1"/>
  <c r="O1498" i="26"/>
  <c r="P1498" i="26" s="1"/>
  <c r="O1497" i="26"/>
  <c r="P1497" i="26" s="1"/>
  <c r="O1496" i="26"/>
  <c r="P1496" i="26" s="1"/>
  <c r="O1495" i="26"/>
  <c r="P1495" i="26" s="1"/>
  <c r="O1494" i="26"/>
  <c r="P1494" i="26" s="1"/>
  <c r="O1493" i="26"/>
  <c r="P1493" i="26" s="1"/>
  <c r="O1492" i="26"/>
  <c r="P1492" i="26" s="1"/>
  <c r="O1491" i="26"/>
  <c r="P1491" i="26" s="1"/>
  <c r="O1490" i="26"/>
  <c r="P1490" i="26" s="1"/>
  <c r="O1489" i="26"/>
  <c r="P1489" i="26" s="1"/>
  <c r="O1488" i="26"/>
  <c r="P1488" i="26" s="1"/>
  <c r="O1487" i="26"/>
  <c r="P1487" i="26" s="1"/>
  <c r="O1486" i="26"/>
  <c r="P1486" i="26" s="1"/>
  <c r="O1485" i="26"/>
  <c r="P1485" i="26" s="1"/>
  <c r="O1484" i="26"/>
  <c r="P1484" i="26" s="1"/>
  <c r="O1483" i="26"/>
  <c r="P1483" i="26" s="1"/>
  <c r="O1482" i="26"/>
  <c r="P1482" i="26" s="1"/>
  <c r="O1481" i="26"/>
  <c r="P1481" i="26" s="1"/>
  <c r="O1480" i="26"/>
  <c r="P1480" i="26" s="1"/>
  <c r="O1479" i="26"/>
  <c r="P1479" i="26" s="1"/>
  <c r="O1478" i="26"/>
  <c r="P1478" i="26" s="1"/>
  <c r="O1477" i="26"/>
  <c r="P1477" i="26" s="1"/>
  <c r="O1476" i="26"/>
  <c r="P1476" i="26" s="1"/>
  <c r="O1475" i="26"/>
  <c r="P1475" i="26" s="1"/>
  <c r="O1474" i="26"/>
  <c r="P1474" i="26" s="1"/>
  <c r="O1473" i="26"/>
  <c r="P1473" i="26" s="1"/>
  <c r="O1472" i="26"/>
  <c r="P1472" i="26" s="1"/>
  <c r="O1471" i="26"/>
  <c r="P1471" i="26" s="1"/>
  <c r="O1470" i="26"/>
  <c r="P1470" i="26" s="1"/>
  <c r="O1469" i="26"/>
  <c r="P1469" i="26" s="1"/>
  <c r="O1468" i="26"/>
  <c r="P1468" i="26" s="1"/>
  <c r="O1467" i="26"/>
  <c r="P1467" i="26" s="1"/>
  <c r="O1466" i="26"/>
  <c r="P1466" i="26" s="1"/>
  <c r="O1465" i="26"/>
  <c r="P1465" i="26" s="1"/>
  <c r="O1464" i="26"/>
  <c r="P1464" i="26" s="1"/>
  <c r="O1463" i="26"/>
  <c r="P1463" i="26" s="1"/>
  <c r="O1462" i="26"/>
  <c r="P1462" i="26" s="1"/>
  <c r="O1461" i="26"/>
  <c r="P1461" i="26" s="1"/>
  <c r="O1460" i="26"/>
  <c r="P1460" i="26" s="1"/>
  <c r="O1459" i="26"/>
  <c r="P1459" i="26" s="1"/>
  <c r="O1458" i="26"/>
  <c r="P1458" i="26" s="1"/>
  <c r="O1457" i="26"/>
  <c r="P1457" i="26" s="1"/>
  <c r="O1456" i="26"/>
  <c r="P1456" i="26" s="1"/>
  <c r="O1455" i="26"/>
  <c r="P1455" i="26" s="1"/>
  <c r="O1454" i="26"/>
  <c r="P1454" i="26" s="1"/>
  <c r="O1453" i="26"/>
  <c r="P1453" i="26" s="1"/>
  <c r="O1452" i="26"/>
  <c r="P1452" i="26" s="1"/>
  <c r="O1451" i="26"/>
  <c r="P1451" i="26" s="1"/>
  <c r="O1450" i="26"/>
  <c r="P1450" i="26" s="1"/>
  <c r="O1449" i="26"/>
  <c r="P1449" i="26" s="1"/>
  <c r="O1448" i="26"/>
  <c r="P1448" i="26" s="1"/>
  <c r="O1447" i="26"/>
  <c r="P1447" i="26" s="1"/>
  <c r="O1446" i="26"/>
  <c r="P1446" i="26" s="1"/>
  <c r="O1445" i="26"/>
  <c r="P1445" i="26" s="1"/>
  <c r="O1444" i="26"/>
  <c r="P1444" i="26" s="1"/>
  <c r="O1443" i="26"/>
  <c r="P1443" i="26" s="1"/>
  <c r="O1442" i="26"/>
  <c r="P1442" i="26" s="1"/>
  <c r="O1441" i="26"/>
  <c r="P1441" i="26" s="1"/>
  <c r="O1440" i="26"/>
  <c r="P1440" i="26" s="1"/>
  <c r="O1439" i="26"/>
  <c r="P1439" i="26" s="1"/>
  <c r="O1438" i="26"/>
  <c r="P1438" i="26" s="1"/>
  <c r="O1437" i="26"/>
  <c r="P1437" i="26" s="1"/>
  <c r="O1436" i="26"/>
  <c r="P1436" i="26" s="1"/>
  <c r="O1435" i="26"/>
  <c r="P1435" i="26" s="1"/>
  <c r="O1434" i="26"/>
  <c r="P1434" i="26" s="1"/>
  <c r="O1433" i="26"/>
  <c r="P1433" i="26" s="1"/>
  <c r="O1432" i="26"/>
  <c r="P1432" i="26" s="1"/>
  <c r="O1431" i="26"/>
  <c r="P1431" i="26" s="1"/>
  <c r="O1430" i="26"/>
  <c r="P1430" i="26" s="1"/>
  <c r="O1429" i="26"/>
  <c r="P1429" i="26" s="1"/>
  <c r="O1428" i="26"/>
  <c r="P1428" i="26" s="1"/>
  <c r="O1427" i="26"/>
  <c r="P1427" i="26" s="1"/>
  <c r="O1426" i="26"/>
  <c r="P1426" i="26" s="1"/>
  <c r="O1425" i="26"/>
  <c r="P1425" i="26" s="1"/>
  <c r="O1424" i="26"/>
  <c r="P1424" i="26" s="1"/>
  <c r="O1423" i="26"/>
  <c r="P1423" i="26" s="1"/>
  <c r="O1422" i="26"/>
  <c r="P1422" i="26" s="1"/>
  <c r="O1421" i="26"/>
  <c r="P1421" i="26" s="1"/>
  <c r="O1420" i="26"/>
  <c r="P1420" i="26" s="1"/>
  <c r="O1419" i="26"/>
  <c r="P1419" i="26" s="1"/>
  <c r="O1418" i="26"/>
  <c r="P1418" i="26" s="1"/>
  <c r="O1417" i="26"/>
  <c r="P1417" i="26" s="1"/>
  <c r="O1416" i="26"/>
  <c r="P1416" i="26" s="1"/>
  <c r="O1415" i="26"/>
  <c r="P1415" i="26" s="1"/>
  <c r="O1414" i="26"/>
  <c r="P1414" i="26" s="1"/>
  <c r="O1413" i="26"/>
  <c r="P1413" i="26" s="1"/>
  <c r="O1412" i="26"/>
  <c r="P1412" i="26" s="1"/>
  <c r="O1411" i="26"/>
  <c r="P1411" i="26" s="1"/>
  <c r="O1410" i="26"/>
  <c r="P1410" i="26" s="1"/>
  <c r="O1409" i="26"/>
  <c r="P1409" i="26" s="1"/>
  <c r="O1408" i="26"/>
  <c r="P1408" i="26" s="1"/>
  <c r="O1407" i="26"/>
  <c r="P1407" i="26" s="1"/>
  <c r="O1406" i="26"/>
  <c r="P1406" i="26" s="1"/>
  <c r="O1405" i="26"/>
  <c r="P1405" i="26" s="1"/>
  <c r="O1404" i="26"/>
  <c r="P1404" i="26" s="1"/>
  <c r="O1403" i="26"/>
  <c r="P1403" i="26" s="1"/>
  <c r="O1402" i="26"/>
  <c r="P1402" i="26" s="1"/>
  <c r="O1401" i="26"/>
  <c r="P1401" i="26" s="1"/>
  <c r="O1400" i="26"/>
  <c r="P1400" i="26" s="1"/>
  <c r="O1399" i="26"/>
  <c r="P1399" i="26" s="1"/>
  <c r="O1398" i="26"/>
  <c r="P1398" i="26" s="1"/>
  <c r="O1397" i="26"/>
  <c r="P1397" i="26" s="1"/>
  <c r="O1396" i="26"/>
  <c r="P1396" i="26" s="1"/>
  <c r="O1395" i="26"/>
  <c r="P1395" i="26" s="1"/>
  <c r="O1394" i="26"/>
  <c r="P1394" i="26" s="1"/>
  <c r="O1393" i="26"/>
  <c r="P1393" i="26" s="1"/>
  <c r="O1392" i="26"/>
  <c r="P1392" i="26" s="1"/>
  <c r="O1391" i="26"/>
  <c r="P1391" i="26" s="1"/>
  <c r="O1390" i="26"/>
  <c r="P1390" i="26" s="1"/>
  <c r="O1389" i="26"/>
  <c r="P1389" i="26" s="1"/>
  <c r="O1388" i="26"/>
  <c r="P1388" i="26" s="1"/>
  <c r="O1387" i="26"/>
  <c r="P1387" i="26" s="1"/>
  <c r="O1386" i="26"/>
  <c r="P1386" i="26" s="1"/>
  <c r="O1385" i="26"/>
  <c r="P1385" i="26" s="1"/>
  <c r="O1384" i="26"/>
  <c r="P1384" i="26" s="1"/>
  <c r="O1383" i="26"/>
  <c r="P1383" i="26" s="1"/>
  <c r="O1382" i="26"/>
  <c r="P1382" i="26" s="1"/>
  <c r="O1381" i="26"/>
  <c r="P1381" i="26" s="1"/>
  <c r="O1380" i="26"/>
  <c r="P1380" i="26" s="1"/>
  <c r="O1379" i="26"/>
  <c r="P1379" i="26" s="1"/>
  <c r="O1378" i="26"/>
  <c r="P1378" i="26" s="1"/>
  <c r="O1377" i="26"/>
  <c r="P1377" i="26" s="1"/>
  <c r="O1376" i="26"/>
  <c r="P1376" i="26" s="1"/>
  <c r="O1375" i="26"/>
  <c r="P1375" i="26" s="1"/>
  <c r="O1374" i="26"/>
  <c r="P1374" i="26" s="1"/>
  <c r="O1373" i="26"/>
  <c r="P1373" i="26" s="1"/>
  <c r="O1372" i="26"/>
  <c r="P1372" i="26" s="1"/>
  <c r="O1371" i="26"/>
  <c r="P1371" i="26" s="1"/>
  <c r="O1370" i="26"/>
  <c r="P1370" i="26" s="1"/>
  <c r="O1369" i="26"/>
  <c r="P1369" i="26" s="1"/>
  <c r="O1368" i="26"/>
  <c r="P1368" i="26" s="1"/>
  <c r="O1367" i="26"/>
  <c r="P1367" i="26" s="1"/>
  <c r="O1366" i="26"/>
  <c r="P1366" i="26" s="1"/>
  <c r="O1365" i="26"/>
  <c r="P1365" i="26" s="1"/>
  <c r="O1364" i="26"/>
  <c r="P1364" i="26" s="1"/>
  <c r="O1363" i="26"/>
  <c r="P1363" i="26" s="1"/>
  <c r="O1362" i="26"/>
  <c r="P1362" i="26" s="1"/>
  <c r="O1361" i="26"/>
  <c r="P1361" i="26" s="1"/>
  <c r="O1360" i="26"/>
  <c r="P1360" i="26" s="1"/>
  <c r="O1359" i="26"/>
  <c r="P1359" i="26" s="1"/>
  <c r="O1358" i="26"/>
  <c r="P1358" i="26" s="1"/>
  <c r="O1357" i="26"/>
  <c r="P1357" i="26" s="1"/>
  <c r="O1356" i="26"/>
  <c r="P1356" i="26" s="1"/>
  <c r="O1355" i="26"/>
  <c r="P1355" i="26" s="1"/>
  <c r="O1354" i="26"/>
  <c r="P1354" i="26" s="1"/>
  <c r="O1353" i="26"/>
  <c r="P1353" i="26" s="1"/>
  <c r="O1352" i="26"/>
  <c r="P1352" i="26" s="1"/>
  <c r="O1351" i="26"/>
  <c r="P1351" i="26" s="1"/>
  <c r="O1350" i="26"/>
  <c r="P1350" i="26" s="1"/>
  <c r="O1349" i="26"/>
  <c r="P1349" i="26" s="1"/>
  <c r="O1348" i="26"/>
  <c r="P1348" i="26" s="1"/>
  <c r="O1347" i="26"/>
  <c r="P1347" i="26" s="1"/>
  <c r="O1346" i="26"/>
  <c r="P1346" i="26" s="1"/>
  <c r="O1345" i="26"/>
  <c r="P1345" i="26" s="1"/>
  <c r="O1344" i="26"/>
  <c r="P1344" i="26" s="1"/>
  <c r="O1343" i="26"/>
  <c r="P1343" i="26" s="1"/>
  <c r="O1342" i="26"/>
  <c r="P1342" i="26" s="1"/>
  <c r="O1341" i="26"/>
  <c r="P1341" i="26" s="1"/>
  <c r="O1340" i="26"/>
  <c r="P1340" i="26" s="1"/>
  <c r="O1339" i="26"/>
  <c r="P1339" i="26" s="1"/>
  <c r="O1338" i="26"/>
  <c r="P1338" i="26" s="1"/>
  <c r="O1337" i="26"/>
  <c r="P1337" i="26" s="1"/>
  <c r="O1336" i="26"/>
  <c r="P1336" i="26" s="1"/>
  <c r="O1335" i="26"/>
  <c r="P1335" i="26" s="1"/>
  <c r="O1334" i="26"/>
  <c r="P1334" i="26" s="1"/>
  <c r="O1333" i="26"/>
  <c r="P1333" i="26" s="1"/>
  <c r="O1332" i="26"/>
  <c r="P1332" i="26" s="1"/>
  <c r="O1331" i="26"/>
  <c r="P1331" i="26" s="1"/>
  <c r="O1330" i="26"/>
  <c r="P1330" i="26" s="1"/>
  <c r="O1329" i="26"/>
  <c r="P1329" i="26" s="1"/>
  <c r="O1328" i="26"/>
  <c r="P1328" i="26" s="1"/>
  <c r="O1327" i="26"/>
  <c r="P1327" i="26" s="1"/>
  <c r="O1326" i="26"/>
  <c r="P1326" i="26" s="1"/>
  <c r="O1325" i="26"/>
  <c r="P1325" i="26" s="1"/>
  <c r="O1324" i="26"/>
  <c r="P1324" i="26" s="1"/>
  <c r="O1323" i="26"/>
  <c r="P1323" i="26" s="1"/>
  <c r="O1322" i="26"/>
  <c r="P1322" i="26" s="1"/>
  <c r="O1321" i="26"/>
  <c r="P1321" i="26" s="1"/>
  <c r="O1320" i="26"/>
  <c r="P1320" i="26" s="1"/>
  <c r="O1319" i="26"/>
  <c r="P1319" i="26" s="1"/>
  <c r="O1318" i="26"/>
  <c r="P1318" i="26" s="1"/>
  <c r="O1317" i="26"/>
  <c r="P1317" i="26" s="1"/>
  <c r="O1316" i="26"/>
  <c r="P1316" i="26" s="1"/>
  <c r="O1315" i="26"/>
  <c r="P1315" i="26" s="1"/>
  <c r="O1314" i="26"/>
  <c r="P1314" i="26" s="1"/>
  <c r="O1313" i="26"/>
  <c r="P1313" i="26" s="1"/>
  <c r="O1312" i="26"/>
  <c r="P1312" i="26" s="1"/>
  <c r="O1311" i="26"/>
  <c r="P1311" i="26" s="1"/>
  <c r="O1310" i="26"/>
  <c r="P1310" i="26" s="1"/>
  <c r="O1309" i="26"/>
  <c r="P1309" i="26" s="1"/>
  <c r="O1308" i="26"/>
  <c r="P1308" i="26" s="1"/>
  <c r="O1307" i="26"/>
  <c r="P1307" i="26" s="1"/>
  <c r="O1306" i="26"/>
  <c r="P1306" i="26" s="1"/>
  <c r="O1305" i="26"/>
  <c r="P1305" i="26" s="1"/>
  <c r="O1304" i="26"/>
  <c r="P1304" i="26" s="1"/>
  <c r="O1303" i="26"/>
  <c r="P1303" i="26" s="1"/>
  <c r="O1302" i="26"/>
  <c r="P1302" i="26" s="1"/>
  <c r="O1301" i="26"/>
  <c r="P1301" i="26" s="1"/>
  <c r="O1300" i="26"/>
  <c r="P1300" i="26" s="1"/>
  <c r="O1299" i="26"/>
  <c r="P1299" i="26" s="1"/>
  <c r="O1298" i="26"/>
  <c r="P1298" i="26" s="1"/>
  <c r="O1297" i="26"/>
  <c r="P1297" i="26" s="1"/>
  <c r="O1296" i="26"/>
  <c r="P1296" i="26" s="1"/>
  <c r="O1295" i="26"/>
  <c r="P1295" i="26" s="1"/>
  <c r="O1294" i="26"/>
  <c r="P1294" i="26" s="1"/>
  <c r="O1293" i="26"/>
  <c r="P1293" i="26" s="1"/>
  <c r="O1292" i="26"/>
  <c r="P1292" i="26" s="1"/>
  <c r="O1291" i="26"/>
  <c r="P1291" i="26" s="1"/>
  <c r="O1290" i="26"/>
  <c r="P1290" i="26" s="1"/>
  <c r="O1289" i="26"/>
  <c r="P1289" i="26" s="1"/>
  <c r="O1288" i="26"/>
  <c r="P1288" i="26" s="1"/>
  <c r="O1287" i="26"/>
  <c r="P1287" i="26" s="1"/>
  <c r="O1286" i="26"/>
  <c r="P1286" i="26" s="1"/>
  <c r="O1285" i="26"/>
  <c r="P1285" i="26" s="1"/>
  <c r="O1284" i="26"/>
  <c r="P1284" i="26" s="1"/>
  <c r="O1283" i="26"/>
  <c r="P1283" i="26" s="1"/>
  <c r="O1282" i="26"/>
  <c r="P1282" i="26" s="1"/>
  <c r="O1281" i="26"/>
  <c r="P1281" i="26" s="1"/>
  <c r="O1280" i="26"/>
  <c r="P1280" i="26" s="1"/>
  <c r="O1279" i="26"/>
  <c r="P1279" i="26" s="1"/>
  <c r="O1278" i="26"/>
  <c r="P1278" i="26" s="1"/>
  <c r="O1277" i="26"/>
  <c r="P1277" i="26" s="1"/>
  <c r="O1276" i="26"/>
  <c r="P1276" i="26" s="1"/>
  <c r="O1275" i="26"/>
  <c r="P1275" i="26" s="1"/>
  <c r="O1274" i="26"/>
  <c r="P1274" i="26" s="1"/>
  <c r="O1273" i="26"/>
  <c r="P1273" i="26" s="1"/>
  <c r="O1272" i="26"/>
  <c r="P1272" i="26" s="1"/>
  <c r="O1271" i="26"/>
  <c r="P1271" i="26" s="1"/>
  <c r="O1270" i="26"/>
  <c r="P1270" i="26" s="1"/>
  <c r="O1269" i="26"/>
  <c r="P1269" i="26" s="1"/>
  <c r="O1268" i="26"/>
  <c r="P1268" i="26" s="1"/>
  <c r="O1267" i="26"/>
  <c r="P1267" i="26" s="1"/>
  <c r="O1266" i="26"/>
  <c r="P1266" i="26" s="1"/>
  <c r="O1265" i="26"/>
  <c r="P1265" i="26" s="1"/>
  <c r="O1264" i="26"/>
  <c r="P1264" i="26" s="1"/>
  <c r="O1263" i="26"/>
  <c r="P1263" i="26" s="1"/>
  <c r="O1262" i="26"/>
  <c r="P1262" i="26" s="1"/>
  <c r="O1261" i="26"/>
  <c r="P1261" i="26" s="1"/>
  <c r="O1260" i="26"/>
  <c r="P1260" i="26" s="1"/>
  <c r="O1259" i="26"/>
  <c r="P1259" i="26" s="1"/>
  <c r="O1258" i="26"/>
  <c r="P1258" i="26" s="1"/>
  <c r="O1257" i="26"/>
  <c r="P1257" i="26" s="1"/>
  <c r="O1256" i="26"/>
  <c r="P1256" i="26" s="1"/>
  <c r="O1255" i="26"/>
  <c r="P1255" i="26" s="1"/>
  <c r="O1254" i="26"/>
  <c r="P1254" i="26" s="1"/>
  <c r="O1253" i="26"/>
  <c r="P1253" i="26" s="1"/>
  <c r="O1252" i="26"/>
  <c r="P1252" i="26" s="1"/>
  <c r="O1251" i="26"/>
  <c r="P1251" i="26" s="1"/>
  <c r="O1250" i="26"/>
  <c r="P1250" i="26" s="1"/>
  <c r="O1249" i="26"/>
  <c r="P1249" i="26" s="1"/>
  <c r="O1248" i="26"/>
  <c r="P1248" i="26" s="1"/>
  <c r="O1247" i="26"/>
  <c r="P1247" i="26" s="1"/>
  <c r="O1246" i="26"/>
  <c r="P1246" i="26" s="1"/>
  <c r="O1245" i="26"/>
  <c r="P1245" i="26" s="1"/>
  <c r="O1244" i="26"/>
  <c r="P1244" i="26" s="1"/>
  <c r="O1243" i="26"/>
  <c r="P1243" i="26" s="1"/>
  <c r="O1242" i="26"/>
  <c r="P1242" i="26" s="1"/>
  <c r="O1241" i="26"/>
  <c r="P1241" i="26" s="1"/>
  <c r="O1240" i="26"/>
  <c r="P1240" i="26" s="1"/>
  <c r="O1239" i="26"/>
  <c r="P1239" i="26" s="1"/>
  <c r="O1238" i="26"/>
  <c r="P1238" i="26" s="1"/>
  <c r="O1237" i="26"/>
  <c r="P1237" i="26" s="1"/>
  <c r="O1236" i="26"/>
  <c r="P1236" i="26" s="1"/>
  <c r="O1235" i="26"/>
  <c r="P1235" i="26" s="1"/>
  <c r="O1234" i="26"/>
  <c r="P1234" i="26" s="1"/>
  <c r="O1233" i="26"/>
  <c r="P1233" i="26" s="1"/>
  <c r="O1232" i="26"/>
  <c r="P1232" i="26" s="1"/>
  <c r="O1231" i="26"/>
  <c r="P1231" i="26" s="1"/>
  <c r="O1230" i="26"/>
  <c r="P1230" i="26" s="1"/>
  <c r="O1229" i="26"/>
  <c r="P1229" i="26" s="1"/>
  <c r="O1228" i="26"/>
  <c r="P1228" i="26" s="1"/>
  <c r="O1227" i="26"/>
  <c r="P1227" i="26" s="1"/>
  <c r="O1226" i="26"/>
  <c r="P1226" i="26" s="1"/>
  <c r="O1225" i="26"/>
  <c r="P1225" i="26" s="1"/>
  <c r="O1224" i="26"/>
  <c r="P1224" i="26" s="1"/>
  <c r="O1223" i="26"/>
  <c r="P1223" i="26" s="1"/>
  <c r="O1222" i="26"/>
  <c r="P1222" i="26" s="1"/>
  <c r="O1221" i="26"/>
  <c r="P1221" i="26" s="1"/>
  <c r="O1220" i="26"/>
  <c r="P1220" i="26" s="1"/>
  <c r="O1219" i="26"/>
  <c r="P1219" i="26" s="1"/>
  <c r="O1218" i="26"/>
  <c r="P1218" i="26" s="1"/>
  <c r="O1217" i="26"/>
  <c r="P1217" i="26" s="1"/>
  <c r="O1216" i="26"/>
  <c r="P1216" i="26" s="1"/>
  <c r="O1215" i="26"/>
  <c r="P1215" i="26" s="1"/>
  <c r="O1214" i="26"/>
  <c r="P1214" i="26" s="1"/>
  <c r="O1213" i="26"/>
  <c r="P1213" i="26" s="1"/>
  <c r="O1212" i="26"/>
  <c r="P1212" i="26" s="1"/>
  <c r="O1211" i="26"/>
  <c r="P1211" i="26" s="1"/>
  <c r="O1210" i="26"/>
  <c r="P1210" i="26" s="1"/>
  <c r="O1209" i="26"/>
  <c r="P1209" i="26" s="1"/>
  <c r="O1208" i="26"/>
  <c r="P1208" i="26" s="1"/>
  <c r="O1207" i="26"/>
  <c r="P1207" i="26" s="1"/>
  <c r="O1206" i="26"/>
  <c r="P1206" i="26" s="1"/>
  <c r="O1205" i="26"/>
  <c r="P1205" i="26" s="1"/>
  <c r="O1204" i="26"/>
  <c r="P1204" i="26" s="1"/>
  <c r="O1203" i="26"/>
  <c r="P1203" i="26" s="1"/>
  <c r="O1202" i="26"/>
  <c r="P1202" i="26" s="1"/>
  <c r="O1201" i="26"/>
  <c r="P1201" i="26" s="1"/>
  <c r="O1200" i="26"/>
  <c r="P1200" i="26" s="1"/>
  <c r="O1199" i="26"/>
  <c r="P1199" i="26" s="1"/>
  <c r="O1198" i="26"/>
  <c r="P1198" i="26" s="1"/>
  <c r="O1197" i="26"/>
  <c r="P1197" i="26" s="1"/>
  <c r="O1196" i="26"/>
  <c r="P1196" i="26" s="1"/>
  <c r="O1195" i="26"/>
  <c r="P1195" i="26" s="1"/>
  <c r="O1194" i="26"/>
  <c r="P1194" i="26" s="1"/>
  <c r="O1193" i="26"/>
  <c r="P1193" i="26" s="1"/>
  <c r="O1192" i="26"/>
  <c r="P1192" i="26" s="1"/>
  <c r="O1191" i="26"/>
  <c r="P1191" i="26" s="1"/>
  <c r="O1190" i="26"/>
  <c r="P1190" i="26" s="1"/>
  <c r="O1189" i="26"/>
  <c r="P1189" i="26" s="1"/>
  <c r="O1188" i="26"/>
  <c r="P1188" i="26" s="1"/>
  <c r="O1187" i="26"/>
  <c r="P1187" i="26" s="1"/>
  <c r="O1186" i="26"/>
  <c r="P1186" i="26" s="1"/>
  <c r="O1185" i="26"/>
  <c r="P1185" i="26" s="1"/>
  <c r="O1184" i="26"/>
  <c r="P1184" i="26" s="1"/>
  <c r="O1183" i="26"/>
  <c r="P1183" i="26" s="1"/>
  <c r="O1182" i="26"/>
  <c r="P1182" i="26" s="1"/>
  <c r="O1181" i="26"/>
  <c r="P1181" i="26" s="1"/>
  <c r="O1180" i="26"/>
  <c r="P1180" i="26" s="1"/>
  <c r="O1179" i="26"/>
  <c r="P1179" i="26" s="1"/>
  <c r="O1178" i="26"/>
  <c r="P1178" i="26" s="1"/>
  <c r="O1177" i="26"/>
  <c r="P1177" i="26" s="1"/>
  <c r="O1176" i="26"/>
  <c r="P1176" i="26" s="1"/>
  <c r="O1175" i="26"/>
  <c r="P1175" i="26" s="1"/>
  <c r="O1174" i="26"/>
  <c r="P1174" i="26" s="1"/>
  <c r="O1173" i="26"/>
  <c r="P1173" i="26" s="1"/>
  <c r="O1172" i="26"/>
  <c r="P1172" i="26" s="1"/>
  <c r="O1171" i="26"/>
  <c r="P1171" i="26" s="1"/>
  <c r="O1170" i="26"/>
  <c r="P1170" i="26" s="1"/>
  <c r="O1169" i="26"/>
  <c r="P1169" i="26" s="1"/>
  <c r="O1168" i="26"/>
  <c r="P1168" i="26" s="1"/>
  <c r="O1167" i="26"/>
  <c r="P1167" i="26" s="1"/>
  <c r="O1166" i="26"/>
  <c r="P1166" i="26" s="1"/>
  <c r="O1165" i="26"/>
  <c r="P1165" i="26" s="1"/>
  <c r="O1164" i="26"/>
  <c r="P1164" i="26" s="1"/>
  <c r="O1163" i="26"/>
  <c r="P1163" i="26" s="1"/>
  <c r="O1162" i="26"/>
  <c r="P1162" i="26" s="1"/>
  <c r="O1161" i="26"/>
  <c r="P1161" i="26" s="1"/>
  <c r="O1160" i="26"/>
  <c r="P1160" i="26" s="1"/>
  <c r="O1159" i="26"/>
  <c r="P1159" i="26" s="1"/>
  <c r="O1158" i="26"/>
  <c r="P1158" i="26" s="1"/>
  <c r="O1157" i="26"/>
  <c r="P1157" i="26" s="1"/>
  <c r="O1156" i="26"/>
  <c r="P1156" i="26" s="1"/>
  <c r="O1155" i="26"/>
  <c r="P1155" i="26" s="1"/>
  <c r="O1154" i="26"/>
  <c r="P1154" i="26" s="1"/>
  <c r="O1153" i="26"/>
  <c r="P1153" i="26" s="1"/>
  <c r="O1152" i="26"/>
  <c r="P1152" i="26" s="1"/>
  <c r="O1151" i="26"/>
  <c r="P1151" i="26" s="1"/>
  <c r="O1150" i="26"/>
  <c r="P1150" i="26" s="1"/>
  <c r="O1149" i="26"/>
  <c r="P1149" i="26" s="1"/>
  <c r="O1148" i="26"/>
  <c r="P1148" i="26" s="1"/>
  <c r="O1147" i="26"/>
  <c r="P1147" i="26" s="1"/>
  <c r="O1146" i="26"/>
  <c r="P1146" i="26" s="1"/>
  <c r="O1145" i="26"/>
  <c r="P1145" i="26" s="1"/>
  <c r="O1144" i="26"/>
  <c r="P1144" i="26" s="1"/>
  <c r="O1143" i="26"/>
  <c r="P1143" i="26" s="1"/>
  <c r="O1142" i="26"/>
  <c r="P1142" i="26" s="1"/>
  <c r="O1141" i="26"/>
  <c r="P1141" i="26" s="1"/>
  <c r="O1140" i="26"/>
  <c r="P1140" i="26" s="1"/>
  <c r="O1139" i="26"/>
  <c r="P1139" i="26" s="1"/>
  <c r="O1138" i="26"/>
  <c r="P1138" i="26" s="1"/>
  <c r="O1137" i="26"/>
  <c r="P1137" i="26" s="1"/>
  <c r="O1136" i="26"/>
  <c r="P1136" i="26" s="1"/>
  <c r="O1135" i="26"/>
  <c r="P1135" i="26" s="1"/>
  <c r="O1134" i="26"/>
  <c r="P1134" i="26" s="1"/>
  <c r="O1133" i="26"/>
  <c r="P1133" i="26" s="1"/>
  <c r="O1132" i="26"/>
  <c r="P1132" i="26" s="1"/>
  <c r="O1131" i="26"/>
  <c r="P1131" i="26" s="1"/>
  <c r="O1130" i="26"/>
  <c r="P1130" i="26" s="1"/>
  <c r="O1129" i="26"/>
  <c r="P1129" i="26" s="1"/>
  <c r="O1128" i="26"/>
  <c r="P1128" i="26" s="1"/>
  <c r="O1127" i="26"/>
  <c r="P1127" i="26" s="1"/>
  <c r="O1126" i="26"/>
  <c r="P1126" i="26" s="1"/>
  <c r="O1125" i="26"/>
  <c r="P1125" i="26" s="1"/>
  <c r="O1124" i="26"/>
  <c r="P1124" i="26" s="1"/>
  <c r="O1123" i="26"/>
  <c r="P1123" i="26" s="1"/>
  <c r="O1122" i="26"/>
  <c r="P1122" i="26" s="1"/>
  <c r="O1121" i="26"/>
  <c r="P1121" i="26" s="1"/>
  <c r="O1120" i="26"/>
  <c r="P1120" i="26" s="1"/>
  <c r="O1119" i="26"/>
  <c r="P1119" i="26" s="1"/>
  <c r="O1118" i="26"/>
  <c r="P1118" i="26" s="1"/>
  <c r="O1117" i="26"/>
  <c r="P1117" i="26" s="1"/>
  <c r="O1116" i="26"/>
  <c r="P1116" i="26" s="1"/>
  <c r="O1115" i="26"/>
  <c r="P1115" i="26" s="1"/>
  <c r="O1114" i="26"/>
  <c r="P1114" i="26" s="1"/>
  <c r="O1113" i="26"/>
  <c r="P1113" i="26" s="1"/>
  <c r="O1112" i="26"/>
  <c r="P1112" i="26" s="1"/>
  <c r="O1111" i="26"/>
  <c r="P1111" i="26" s="1"/>
  <c r="O1110" i="26"/>
  <c r="P1110" i="26" s="1"/>
  <c r="O1109" i="26"/>
  <c r="P1109" i="26" s="1"/>
  <c r="O1108" i="26"/>
  <c r="P1108" i="26" s="1"/>
  <c r="O1107" i="26"/>
  <c r="P1107" i="26" s="1"/>
  <c r="O1106" i="26"/>
  <c r="P1106" i="26" s="1"/>
  <c r="O1105" i="26"/>
  <c r="P1105" i="26" s="1"/>
  <c r="O1104" i="26"/>
  <c r="P1104" i="26" s="1"/>
  <c r="O1103" i="26"/>
  <c r="P1103" i="26" s="1"/>
  <c r="O1102" i="26"/>
  <c r="P1102" i="26" s="1"/>
  <c r="O1101" i="26"/>
  <c r="P1101" i="26" s="1"/>
  <c r="O1100" i="26"/>
  <c r="P1100" i="26" s="1"/>
  <c r="O1099" i="26"/>
  <c r="P1099" i="26" s="1"/>
  <c r="O1098" i="26"/>
  <c r="P1098" i="26" s="1"/>
  <c r="O1097" i="26"/>
  <c r="P1097" i="26" s="1"/>
  <c r="O1096" i="26"/>
  <c r="P1096" i="26" s="1"/>
  <c r="O1095" i="26"/>
  <c r="P1095" i="26" s="1"/>
  <c r="O1094" i="26"/>
  <c r="P1094" i="26" s="1"/>
  <c r="O1093" i="26"/>
  <c r="P1093" i="26" s="1"/>
  <c r="O1092" i="26"/>
  <c r="P1092" i="26" s="1"/>
  <c r="O1091" i="26"/>
  <c r="P1091" i="26" s="1"/>
  <c r="O1090" i="26"/>
  <c r="P1090" i="26" s="1"/>
  <c r="O1089" i="26"/>
  <c r="P1089" i="26" s="1"/>
  <c r="O1088" i="26"/>
  <c r="P1088" i="26" s="1"/>
  <c r="O1087" i="26"/>
  <c r="P1087" i="26" s="1"/>
  <c r="O1086" i="26"/>
  <c r="P1086" i="26" s="1"/>
  <c r="O1085" i="26"/>
  <c r="P1085" i="26" s="1"/>
  <c r="O1084" i="26"/>
  <c r="P1084" i="26" s="1"/>
  <c r="O1083" i="26"/>
  <c r="P1083" i="26" s="1"/>
  <c r="O1082" i="26"/>
  <c r="P1082" i="26" s="1"/>
  <c r="O1081" i="26"/>
  <c r="P1081" i="26" s="1"/>
  <c r="O1080" i="26"/>
  <c r="P1080" i="26" s="1"/>
  <c r="O1079" i="26"/>
  <c r="P1079" i="26" s="1"/>
  <c r="O1078" i="26"/>
  <c r="P1078" i="26" s="1"/>
  <c r="O1077" i="26"/>
  <c r="P1077" i="26" s="1"/>
  <c r="O1076" i="26"/>
  <c r="P1076" i="26" s="1"/>
  <c r="O1075" i="26"/>
  <c r="P1075" i="26" s="1"/>
  <c r="O1074" i="26"/>
  <c r="P1074" i="26" s="1"/>
  <c r="O1073" i="26"/>
  <c r="P1073" i="26" s="1"/>
  <c r="O1072" i="26"/>
  <c r="P1072" i="26" s="1"/>
  <c r="O1071" i="26"/>
  <c r="P1071" i="26" s="1"/>
  <c r="O1070" i="26"/>
  <c r="P1070" i="26" s="1"/>
  <c r="O1069" i="26"/>
  <c r="P1069" i="26" s="1"/>
  <c r="O1068" i="26"/>
  <c r="P1068" i="26" s="1"/>
  <c r="O1067" i="26"/>
  <c r="P1067" i="26" s="1"/>
  <c r="O1066" i="26"/>
  <c r="P1066" i="26" s="1"/>
  <c r="O1065" i="26"/>
  <c r="P1065" i="26" s="1"/>
  <c r="O1064" i="26"/>
  <c r="P1064" i="26" s="1"/>
  <c r="O1063" i="26"/>
  <c r="P1063" i="26" s="1"/>
  <c r="O1062" i="26"/>
  <c r="P1062" i="26" s="1"/>
  <c r="O1061" i="26"/>
  <c r="P1061" i="26" s="1"/>
  <c r="O1060" i="26"/>
  <c r="P1060" i="26" s="1"/>
  <c r="O1059" i="26"/>
  <c r="P1059" i="26" s="1"/>
  <c r="O1058" i="26"/>
  <c r="P1058" i="26" s="1"/>
  <c r="O1057" i="26"/>
  <c r="P1057" i="26" s="1"/>
  <c r="O1056" i="26"/>
  <c r="P1056" i="26" s="1"/>
  <c r="O1055" i="26"/>
  <c r="P1055" i="26" s="1"/>
  <c r="O1054" i="26"/>
  <c r="P1054" i="26" s="1"/>
  <c r="O1053" i="26"/>
  <c r="P1053" i="26" s="1"/>
  <c r="O1052" i="26"/>
  <c r="P1052" i="26" s="1"/>
  <c r="O1051" i="26"/>
  <c r="P1051" i="26" s="1"/>
  <c r="O1050" i="26"/>
  <c r="P1050" i="26" s="1"/>
  <c r="O1049" i="26"/>
  <c r="P1049" i="26" s="1"/>
  <c r="O1048" i="26"/>
  <c r="P1048" i="26" s="1"/>
  <c r="O1047" i="26"/>
  <c r="P1047" i="26" s="1"/>
  <c r="O1046" i="26"/>
  <c r="P1046" i="26" s="1"/>
  <c r="O1045" i="26"/>
  <c r="P1045" i="26" s="1"/>
  <c r="O1044" i="26"/>
  <c r="P1044" i="26" s="1"/>
  <c r="O1043" i="26"/>
  <c r="P1043" i="26" s="1"/>
  <c r="O1042" i="26"/>
  <c r="P1042" i="26" s="1"/>
  <c r="O1041" i="26"/>
  <c r="P1041" i="26" s="1"/>
  <c r="O1040" i="26"/>
  <c r="P1040" i="26" s="1"/>
  <c r="O1039" i="26"/>
  <c r="P1039" i="26" s="1"/>
  <c r="O1038" i="26"/>
  <c r="P1038" i="26" s="1"/>
  <c r="O1037" i="26"/>
  <c r="P1037" i="26" s="1"/>
  <c r="O1036" i="26"/>
  <c r="P1036" i="26" s="1"/>
  <c r="O1035" i="26"/>
  <c r="P1035" i="26" s="1"/>
  <c r="O1034" i="26"/>
  <c r="P1034" i="26" s="1"/>
  <c r="O1033" i="26"/>
  <c r="P1033" i="26" s="1"/>
  <c r="O1032" i="26"/>
  <c r="P1032" i="26" s="1"/>
  <c r="O1031" i="26"/>
  <c r="P1031" i="26" s="1"/>
  <c r="O1030" i="26"/>
  <c r="P1030" i="26" s="1"/>
  <c r="O1029" i="26"/>
  <c r="P1029" i="26" s="1"/>
  <c r="O1028" i="26"/>
  <c r="P1028" i="26" s="1"/>
  <c r="O1027" i="26"/>
  <c r="P1027" i="26" s="1"/>
  <c r="O1026" i="26"/>
  <c r="P1026" i="26" s="1"/>
  <c r="O1025" i="26"/>
  <c r="P1025" i="26" s="1"/>
  <c r="O1024" i="26"/>
  <c r="P1024" i="26" s="1"/>
  <c r="O1023" i="26"/>
  <c r="P1023" i="26" s="1"/>
  <c r="O1022" i="26"/>
  <c r="P1022" i="26" s="1"/>
  <c r="O1021" i="26"/>
  <c r="P1021" i="26" s="1"/>
  <c r="O1020" i="26"/>
  <c r="P1020" i="26" s="1"/>
  <c r="O1019" i="26"/>
  <c r="P1019" i="26" s="1"/>
  <c r="O1018" i="26"/>
  <c r="P1018" i="26" s="1"/>
  <c r="O1017" i="26"/>
  <c r="P1017" i="26" s="1"/>
  <c r="O1016" i="26"/>
  <c r="P1016" i="26" s="1"/>
  <c r="O1015" i="26"/>
  <c r="P1015" i="26" s="1"/>
  <c r="O1014" i="26"/>
  <c r="P1014" i="26" s="1"/>
  <c r="O1013" i="26"/>
  <c r="P1013" i="26" s="1"/>
  <c r="O1012" i="26"/>
  <c r="P1012" i="26" s="1"/>
  <c r="O1011" i="26"/>
  <c r="P1011" i="26" s="1"/>
  <c r="O1010" i="26"/>
  <c r="P1010" i="26" s="1"/>
  <c r="O1009" i="26"/>
  <c r="P1009" i="26" s="1"/>
  <c r="O1008" i="26"/>
  <c r="P1008" i="26" s="1"/>
  <c r="O1007" i="26"/>
  <c r="P1007" i="26" s="1"/>
  <c r="O1006" i="26"/>
  <c r="P1006" i="26" s="1"/>
  <c r="O1005" i="26"/>
  <c r="P1005" i="26" s="1"/>
  <c r="O1004" i="26"/>
  <c r="P1004" i="26" s="1"/>
  <c r="O1003" i="26"/>
  <c r="P1003" i="26" s="1"/>
  <c r="O1002" i="26"/>
  <c r="P1002" i="26" s="1"/>
  <c r="O1001" i="26"/>
  <c r="P1001" i="26" s="1"/>
  <c r="O1000" i="26"/>
  <c r="P1000" i="26" s="1"/>
  <c r="O999" i="26"/>
  <c r="P999" i="26" s="1"/>
  <c r="O998" i="26"/>
  <c r="P998" i="26" s="1"/>
  <c r="O997" i="26"/>
  <c r="P997" i="26" s="1"/>
  <c r="O996" i="26"/>
  <c r="P996" i="26" s="1"/>
  <c r="O995" i="26"/>
  <c r="P995" i="26" s="1"/>
  <c r="O994" i="26"/>
  <c r="P994" i="26" s="1"/>
  <c r="O993" i="26"/>
  <c r="P993" i="26" s="1"/>
  <c r="O992" i="26"/>
  <c r="P992" i="26" s="1"/>
  <c r="O991" i="26"/>
  <c r="P991" i="26" s="1"/>
  <c r="O990" i="26"/>
  <c r="P990" i="26" s="1"/>
  <c r="O989" i="26"/>
  <c r="P989" i="26" s="1"/>
  <c r="O988" i="26"/>
  <c r="P988" i="26" s="1"/>
  <c r="O987" i="26"/>
  <c r="P987" i="26" s="1"/>
  <c r="O986" i="26"/>
  <c r="P986" i="26" s="1"/>
  <c r="O985" i="26"/>
  <c r="P985" i="26" s="1"/>
  <c r="O984" i="26"/>
  <c r="P984" i="26" s="1"/>
  <c r="O983" i="26"/>
  <c r="P983" i="26" s="1"/>
  <c r="O982" i="26"/>
  <c r="P982" i="26" s="1"/>
  <c r="O981" i="26"/>
  <c r="P981" i="26" s="1"/>
  <c r="O980" i="26"/>
  <c r="P980" i="26" s="1"/>
  <c r="O979" i="26"/>
  <c r="P979" i="26" s="1"/>
  <c r="O978" i="26"/>
  <c r="P978" i="26" s="1"/>
  <c r="O977" i="26"/>
  <c r="P977" i="26" s="1"/>
  <c r="O976" i="26"/>
  <c r="P976" i="26" s="1"/>
  <c r="O975" i="26"/>
  <c r="P975" i="26" s="1"/>
  <c r="O974" i="26"/>
  <c r="P974" i="26" s="1"/>
  <c r="O973" i="26"/>
  <c r="P973" i="26" s="1"/>
  <c r="O972" i="26"/>
  <c r="P972" i="26" s="1"/>
  <c r="O971" i="26"/>
  <c r="P971" i="26" s="1"/>
  <c r="O970" i="26"/>
  <c r="P970" i="26" s="1"/>
  <c r="O969" i="26"/>
  <c r="P969" i="26" s="1"/>
  <c r="O968" i="26"/>
  <c r="P968" i="26" s="1"/>
  <c r="O967" i="26"/>
  <c r="P967" i="26" s="1"/>
  <c r="O966" i="26"/>
  <c r="P966" i="26" s="1"/>
  <c r="O965" i="26"/>
  <c r="P965" i="26" s="1"/>
  <c r="O964" i="26"/>
  <c r="P964" i="26" s="1"/>
  <c r="O963" i="26"/>
  <c r="P963" i="26" s="1"/>
  <c r="O962" i="26"/>
  <c r="P962" i="26" s="1"/>
  <c r="O961" i="26"/>
  <c r="P961" i="26" s="1"/>
  <c r="O960" i="26"/>
  <c r="P960" i="26" s="1"/>
  <c r="O959" i="26"/>
  <c r="P959" i="26" s="1"/>
  <c r="O958" i="26"/>
  <c r="P958" i="26" s="1"/>
  <c r="O957" i="26"/>
  <c r="P957" i="26" s="1"/>
  <c r="O956" i="26"/>
  <c r="P956" i="26" s="1"/>
  <c r="O955" i="26"/>
  <c r="P955" i="26" s="1"/>
  <c r="O954" i="26"/>
  <c r="P954" i="26" s="1"/>
  <c r="O953" i="26"/>
  <c r="P953" i="26" s="1"/>
  <c r="O952" i="26"/>
  <c r="P952" i="26" s="1"/>
  <c r="O951" i="26"/>
  <c r="P951" i="26" s="1"/>
  <c r="O950" i="26"/>
  <c r="P950" i="26" s="1"/>
  <c r="O949" i="26"/>
  <c r="P949" i="26" s="1"/>
  <c r="O948" i="26"/>
  <c r="P948" i="26" s="1"/>
  <c r="O947" i="26"/>
  <c r="P947" i="26" s="1"/>
  <c r="O946" i="26"/>
  <c r="P946" i="26" s="1"/>
  <c r="O945" i="26"/>
  <c r="P945" i="26" s="1"/>
  <c r="O944" i="26"/>
  <c r="P944" i="26" s="1"/>
  <c r="O943" i="26"/>
  <c r="P943" i="26" s="1"/>
  <c r="O942" i="26"/>
  <c r="P942" i="26" s="1"/>
  <c r="O941" i="26"/>
  <c r="P941" i="26" s="1"/>
  <c r="O940" i="26"/>
  <c r="P940" i="26" s="1"/>
  <c r="O939" i="26"/>
  <c r="P939" i="26" s="1"/>
  <c r="O938" i="26"/>
  <c r="P938" i="26" s="1"/>
  <c r="O937" i="26"/>
  <c r="P937" i="26" s="1"/>
  <c r="O936" i="26"/>
  <c r="P936" i="26" s="1"/>
  <c r="O935" i="26"/>
  <c r="P935" i="26" s="1"/>
  <c r="O934" i="26"/>
  <c r="P934" i="26" s="1"/>
  <c r="O933" i="26"/>
  <c r="P933" i="26" s="1"/>
  <c r="O932" i="26"/>
  <c r="P932" i="26" s="1"/>
  <c r="O931" i="26"/>
  <c r="P931" i="26" s="1"/>
  <c r="O930" i="26"/>
  <c r="P930" i="26" s="1"/>
  <c r="O929" i="26"/>
  <c r="P929" i="26" s="1"/>
  <c r="O928" i="26"/>
  <c r="P928" i="26" s="1"/>
  <c r="O927" i="26"/>
  <c r="P927" i="26" s="1"/>
  <c r="O926" i="26"/>
  <c r="P926" i="26" s="1"/>
  <c r="O925" i="26"/>
  <c r="P925" i="26" s="1"/>
  <c r="O924" i="26"/>
  <c r="P924" i="26" s="1"/>
  <c r="O923" i="26"/>
  <c r="P923" i="26" s="1"/>
  <c r="O922" i="26"/>
  <c r="P922" i="26" s="1"/>
  <c r="O921" i="26"/>
  <c r="P921" i="26" s="1"/>
  <c r="O920" i="26"/>
  <c r="P920" i="26" s="1"/>
  <c r="O919" i="26"/>
  <c r="P919" i="26" s="1"/>
  <c r="O918" i="26"/>
  <c r="P918" i="26" s="1"/>
  <c r="O917" i="26"/>
  <c r="P917" i="26" s="1"/>
  <c r="O916" i="26"/>
  <c r="P916" i="26" s="1"/>
  <c r="O915" i="26"/>
  <c r="P915" i="26" s="1"/>
  <c r="O914" i="26"/>
  <c r="P914" i="26" s="1"/>
  <c r="O913" i="26"/>
  <c r="P913" i="26" s="1"/>
  <c r="O912" i="26"/>
  <c r="P912" i="26" s="1"/>
  <c r="O911" i="26"/>
  <c r="P911" i="26" s="1"/>
  <c r="O910" i="26"/>
  <c r="P910" i="26" s="1"/>
  <c r="O909" i="26"/>
  <c r="P909" i="26" s="1"/>
  <c r="O908" i="26"/>
  <c r="P908" i="26" s="1"/>
  <c r="O907" i="26"/>
  <c r="P907" i="26" s="1"/>
  <c r="O906" i="26"/>
  <c r="P906" i="26" s="1"/>
  <c r="O905" i="26"/>
  <c r="P905" i="26" s="1"/>
  <c r="O904" i="26"/>
  <c r="P904" i="26" s="1"/>
  <c r="O903" i="26"/>
  <c r="P903" i="26" s="1"/>
  <c r="O902" i="26"/>
  <c r="P902" i="26" s="1"/>
  <c r="O901" i="26"/>
  <c r="P901" i="26" s="1"/>
  <c r="O900" i="26"/>
  <c r="P900" i="26" s="1"/>
  <c r="O899" i="26"/>
  <c r="P899" i="26" s="1"/>
  <c r="O898" i="26"/>
  <c r="P898" i="26" s="1"/>
  <c r="O897" i="26"/>
  <c r="P897" i="26" s="1"/>
  <c r="O896" i="26"/>
  <c r="P896" i="26" s="1"/>
  <c r="O895" i="26"/>
  <c r="P895" i="26" s="1"/>
  <c r="O894" i="26"/>
  <c r="P894" i="26" s="1"/>
  <c r="O893" i="26"/>
  <c r="P893" i="26" s="1"/>
  <c r="O892" i="26"/>
  <c r="P892" i="26" s="1"/>
  <c r="O891" i="26"/>
  <c r="P891" i="26" s="1"/>
  <c r="O890" i="26"/>
  <c r="P890" i="26" s="1"/>
  <c r="O889" i="26"/>
  <c r="P889" i="26" s="1"/>
  <c r="O888" i="26"/>
  <c r="P888" i="26" s="1"/>
  <c r="O887" i="26"/>
  <c r="P887" i="26" s="1"/>
  <c r="O886" i="26"/>
  <c r="P886" i="26" s="1"/>
  <c r="O885" i="26"/>
  <c r="P885" i="26" s="1"/>
  <c r="O884" i="26"/>
  <c r="P884" i="26" s="1"/>
  <c r="O883" i="26"/>
  <c r="P883" i="26" s="1"/>
  <c r="O882" i="26"/>
  <c r="P882" i="26" s="1"/>
  <c r="O881" i="26"/>
  <c r="P881" i="26" s="1"/>
  <c r="O880" i="26"/>
  <c r="P880" i="26" s="1"/>
  <c r="O879" i="26"/>
  <c r="P879" i="26" s="1"/>
  <c r="O878" i="26"/>
  <c r="P878" i="26" s="1"/>
  <c r="O877" i="26"/>
  <c r="P877" i="26" s="1"/>
  <c r="O876" i="26"/>
  <c r="P876" i="26" s="1"/>
  <c r="O875" i="26"/>
  <c r="P875" i="26" s="1"/>
  <c r="O874" i="26"/>
  <c r="P874" i="26" s="1"/>
  <c r="O873" i="26"/>
  <c r="P873" i="26" s="1"/>
  <c r="O872" i="26"/>
  <c r="P872" i="26" s="1"/>
  <c r="O871" i="26"/>
  <c r="P871" i="26" s="1"/>
  <c r="O870" i="26"/>
  <c r="P870" i="26" s="1"/>
  <c r="O869" i="26"/>
  <c r="P869" i="26" s="1"/>
  <c r="O868" i="26"/>
  <c r="P868" i="26" s="1"/>
  <c r="O867" i="26"/>
  <c r="P867" i="26" s="1"/>
  <c r="O866" i="26"/>
  <c r="P866" i="26" s="1"/>
  <c r="O865" i="26"/>
  <c r="P865" i="26" s="1"/>
  <c r="O864" i="26"/>
  <c r="P864" i="26" s="1"/>
  <c r="O863" i="26"/>
  <c r="P863" i="26" s="1"/>
  <c r="O862" i="26"/>
  <c r="P862" i="26" s="1"/>
  <c r="O861" i="26"/>
  <c r="P861" i="26" s="1"/>
  <c r="O860" i="26"/>
  <c r="P860" i="26" s="1"/>
  <c r="O859" i="26"/>
  <c r="P859" i="26" s="1"/>
  <c r="O858" i="26"/>
  <c r="P858" i="26" s="1"/>
  <c r="O857" i="26"/>
  <c r="P857" i="26" s="1"/>
  <c r="O856" i="26"/>
  <c r="P856" i="26" s="1"/>
  <c r="O855" i="26"/>
  <c r="P855" i="26" s="1"/>
  <c r="O854" i="26"/>
  <c r="P854" i="26" s="1"/>
  <c r="O853" i="26"/>
  <c r="P853" i="26" s="1"/>
  <c r="O852" i="26"/>
  <c r="P852" i="26" s="1"/>
  <c r="O851" i="26"/>
  <c r="P851" i="26" s="1"/>
  <c r="O850" i="26"/>
  <c r="P850" i="26" s="1"/>
  <c r="O849" i="26"/>
  <c r="P849" i="26" s="1"/>
  <c r="O848" i="26"/>
  <c r="P848" i="26" s="1"/>
  <c r="O847" i="26"/>
  <c r="P847" i="26" s="1"/>
  <c r="O846" i="26"/>
  <c r="P846" i="26" s="1"/>
  <c r="O845" i="26"/>
  <c r="P845" i="26" s="1"/>
  <c r="O844" i="26"/>
  <c r="P844" i="26" s="1"/>
  <c r="O843" i="26"/>
  <c r="P843" i="26" s="1"/>
  <c r="O842" i="26"/>
  <c r="P842" i="26" s="1"/>
  <c r="O841" i="26"/>
  <c r="P841" i="26" s="1"/>
  <c r="O840" i="26"/>
  <c r="P840" i="26" s="1"/>
  <c r="O839" i="26"/>
  <c r="P839" i="26" s="1"/>
  <c r="O838" i="26"/>
  <c r="P838" i="26" s="1"/>
  <c r="O837" i="26"/>
  <c r="P837" i="26" s="1"/>
  <c r="O836" i="26"/>
  <c r="P836" i="26" s="1"/>
  <c r="O835" i="26"/>
  <c r="P835" i="26" s="1"/>
  <c r="O834" i="26"/>
  <c r="P834" i="26" s="1"/>
  <c r="O833" i="26"/>
  <c r="P833" i="26" s="1"/>
  <c r="O832" i="26"/>
  <c r="P832" i="26" s="1"/>
  <c r="O831" i="26"/>
  <c r="P831" i="26" s="1"/>
  <c r="O830" i="26"/>
  <c r="P830" i="26" s="1"/>
  <c r="O829" i="26"/>
  <c r="P829" i="26" s="1"/>
  <c r="O828" i="26"/>
  <c r="P828" i="26" s="1"/>
  <c r="O827" i="26"/>
  <c r="P827" i="26" s="1"/>
  <c r="O826" i="26"/>
  <c r="P826" i="26" s="1"/>
  <c r="O825" i="26"/>
  <c r="P825" i="26" s="1"/>
  <c r="O824" i="26"/>
  <c r="P824" i="26" s="1"/>
  <c r="O823" i="26"/>
  <c r="P823" i="26" s="1"/>
  <c r="O822" i="26"/>
  <c r="P822" i="26" s="1"/>
  <c r="O821" i="26"/>
  <c r="P821" i="26" s="1"/>
  <c r="O820" i="26"/>
  <c r="P820" i="26" s="1"/>
  <c r="O819" i="26"/>
  <c r="P819" i="26" s="1"/>
  <c r="O818" i="26"/>
  <c r="P818" i="26" s="1"/>
  <c r="O817" i="26"/>
  <c r="P817" i="26" s="1"/>
  <c r="O816" i="26"/>
  <c r="P816" i="26" s="1"/>
  <c r="O815" i="26"/>
  <c r="P815" i="26" s="1"/>
  <c r="O814" i="26"/>
  <c r="P814" i="26" s="1"/>
  <c r="O813" i="26"/>
  <c r="P813" i="26" s="1"/>
  <c r="O812" i="26"/>
  <c r="P812" i="26" s="1"/>
  <c r="O811" i="26"/>
  <c r="P811" i="26" s="1"/>
  <c r="O810" i="26"/>
  <c r="P810" i="26" s="1"/>
  <c r="O809" i="26"/>
  <c r="P809" i="26" s="1"/>
  <c r="O808" i="26"/>
  <c r="P808" i="26" s="1"/>
  <c r="O807" i="26"/>
  <c r="P807" i="26" s="1"/>
  <c r="O806" i="26"/>
  <c r="P806" i="26" s="1"/>
  <c r="O805" i="26"/>
  <c r="P805" i="26" s="1"/>
  <c r="O804" i="26"/>
  <c r="P804" i="26" s="1"/>
  <c r="O803" i="26"/>
  <c r="P803" i="26" s="1"/>
  <c r="O802" i="26"/>
  <c r="P802" i="26" s="1"/>
  <c r="O801" i="26"/>
  <c r="P801" i="26" s="1"/>
  <c r="O800" i="26"/>
  <c r="P800" i="26" s="1"/>
  <c r="O799" i="26"/>
  <c r="P799" i="26" s="1"/>
  <c r="O798" i="26"/>
  <c r="P798" i="26" s="1"/>
  <c r="O797" i="26"/>
  <c r="P797" i="26" s="1"/>
  <c r="O796" i="26"/>
  <c r="P796" i="26" s="1"/>
  <c r="O795" i="26"/>
  <c r="P795" i="26" s="1"/>
  <c r="O794" i="26"/>
  <c r="P794" i="26" s="1"/>
  <c r="O793" i="26"/>
  <c r="P793" i="26" s="1"/>
  <c r="O792" i="26"/>
  <c r="P792" i="26" s="1"/>
  <c r="O791" i="26"/>
  <c r="P791" i="26" s="1"/>
  <c r="O790" i="26"/>
  <c r="P790" i="26" s="1"/>
  <c r="O789" i="26"/>
  <c r="P789" i="26" s="1"/>
  <c r="O788" i="26"/>
  <c r="P788" i="26" s="1"/>
  <c r="O787" i="26"/>
  <c r="P787" i="26" s="1"/>
  <c r="O786" i="26"/>
  <c r="P786" i="26" s="1"/>
  <c r="O785" i="26"/>
  <c r="P785" i="26" s="1"/>
  <c r="O784" i="26"/>
  <c r="P784" i="26" s="1"/>
  <c r="O783" i="26"/>
  <c r="P783" i="26" s="1"/>
  <c r="O782" i="26"/>
  <c r="P782" i="26" s="1"/>
  <c r="O781" i="26"/>
  <c r="P781" i="26" s="1"/>
  <c r="O780" i="26"/>
  <c r="P780" i="26" s="1"/>
  <c r="O779" i="26"/>
  <c r="P779" i="26" s="1"/>
  <c r="O778" i="26"/>
  <c r="P778" i="26" s="1"/>
  <c r="O777" i="26"/>
  <c r="P777" i="26" s="1"/>
  <c r="O776" i="26"/>
  <c r="P776" i="26" s="1"/>
  <c r="O775" i="26"/>
  <c r="P775" i="26" s="1"/>
  <c r="O774" i="26"/>
  <c r="P774" i="26" s="1"/>
  <c r="O773" i="26"/>
  <c r="P773" i="26" s="1"/>
  <c r="O772" i="26"/>
  <c r="P772" i="26" s="1"/>
  <c r="O771" i="26"/>
  <c r="P771" i="26" s="1"/>
  <c r="O770" i="26"/>
  <c r="P770" i="26" s="1"/>
  <c r="O769" i="26"/>
  <c r="P769" i="26" s="1"/>
  <c r="O768" i="26"/>
  <c r="P768" i="26" s="1"/>
  <c r="O767" i="26"/>
  <c r="P767" i="26" s="1"/>
  <c r="O766" i="26"/>
  <c r="P766" i="26" s="1"/>
  <c r="O765" i="26"/>
  <c r="P765" i="26" s="1"/>
  <c r="O764" i="26"/>
  <c r="P764" i="26" s="1"/>
  <c r="O763" i="26"/>
  <c r="P763" i="26" s="1"/>
  <c r="O762" i="26"/>
  <c r="P762" i="26" s="1"/>
  <c r="O761" i="26"/>
  <c r="P761" i="26" s="1"/>
  <c r="O760" i="26"/>
  <c r="P760" i="26" s="1"/>
  <c r="O759" i="26"/>
  <c r="P759" i="26" s="1"/>
  <c r="O758" i="26"/>
  <c r="P758" i="26" s="1"/>
  <c r="O757" i="26"/>
  <c r="P757" i="26" s="1"/>
  <c r="O756" i="26"/>
  <c r="P756" i="26" s="1"/>
  <c r="O755" i="26"/>
  <c r="P755" i="26" s="1"/>
  <c r="O754" i="26"/>
  <c r="P754" i="26" s="1"/>
  <c r="O753" i="26"/>
  <c r="P753" i="26" s="1"/>
  <c r="O752" i="26"/>
  <c r="P752" i="26" s="1"/>
  <c r="O751" i="26"/>
  <c r="P751" i="26" s="1"/>
  <c r="O750" i="26"/>
  <c r="P750" i="26" s="1"/>
  <c r="O749" i="26"/>
  <c r="P749" i="26" s="1"/>
  <c r="O748" i="26"/>
  <c r="P748" i="26" s="1"/>
  <c r="O747" i="26"/>
  <c r="P747" i="26" s="1"/>
  <c r="O746" i="26"/>
  <c r="P746" i="26" s="1"/>
  <c r="O745" i="26"/>
  <c r="P745" i="26" s="1"/>
  <c r="O744" i="26"/>
  <c r="P744" i="26" s="1"/>
  <c r="O743" i="26"/>
  <c r="P743" i="26" s="1"/>
  <c r="O742" i="26"/>
  <c r="P742" i="26" s="1"/>
  <c r="O741" i="26"/>
  <c r="P741" i="26" s="1"/>
  <c r="O740" i="26"/>
  <c r="P740" i="26" s="1"/>
  <c r="O739" i="26"/>
  <c r="P739" i="26" s="1"/>
  <c r="O738" i="26"/>
  <c r="P738" i="26" s="1"/>
  <c r="O737" i="26"/>
  <c r="P737" i="26" s="1"/>
  <c r="O736" i="26"/>
  <c r="P736" i="26" s="1"/>
  <c r="O735" i="26"/>
  <c r="P735" i="26" s="1"/>
  <c r="O734" i="26"/>
  <c r="P734" i="26" s="1"/>
  <c r="O733" i="26"/>
  <c r="P733" i="26" s="1"/>
  <c r="O732" i="26"/>
  <c r="P732" i="26" s="1"/>
  <c r="O731" i="26"/>
  <c r="P731" i="26" s="1"/>
  <c r="O730" i="26"/>
  <c r="P730" i="26" s="1"/>
  <c r="O729" i="26"/>
  <c r="P729" i="26" s="1"/>
  <c r="O728" i="26"/>
  <c r="P728" i="26" s="1"/>
  <c r="O727" i="26"/>
  <c r="P727" i="26" s="1"/>
  <c r="O726" i="26"/>
  <c r="P726" i="26" s="1"/>
  <c r="O725" i="26"/>
  <c r="P725" i="26" s="1"/>
  <c r="O724" i="26"/>
  <c r="P724" i="26" s="1"/>
  <c r="O723" i="26"/>
  <c r="P723" i="26" s="1"/>
  <c r="O722" i="26"/>
  <c r="P722" i="26" s="1"/>
  <c r="O721" i="26"/>
  <c r="P721" i="26" s="1"/>
  <c r="O720" i="26"/>
  <c r="P720" i="26" s="1"/>
  <c r="O719" i="26"/>
  <c r="P719" i="26" s="1"/>
  <c r="O718" i="26"/>
  <c r="P718" i="26" s="1"/>
  <c r="O717" i="26"/>
  <c r="P717" i="26" s="1"/>
  <c r="O716" i="26"/>
  <c r="P716" i="26" s="1"/>
  <c r="O715" i="26"/>
  <c r="P715" i="26" s="1"/>
  <c r="O714" i="26"/>
  <c r="P714" i="26" s="1"/>
  <c r="O713" i="26"/>
  <c r="P713" i="26" s="1"/>
  <c r="O712" i="26"/>
  <c r="P712" i="26" s="1"/>
  <c r="O711" i="26"/>
  <c r="P711" i="26" s="1"/>
  <c r="O710" i="26"/>
  <c r="P710" i="26" s="1"/>
  <c r="O709" i="26"/>
  <c r="P709" i="26" s="1"/>
  <c r="O708" i="26"/>
  <c r="P708" i="26" s="1"/>
  <c r="O707" i="26"/>
  <c r="P707" i="26" s="1"/>
  <c r="O706" i="26"/>
  <c r="P706" i="26" s="1"/>
  <c r="O705" i="26"/>
  <c r="P705" i="26" s="1"/>
  <c r="O704" i="26"/>
  <c r="P704" i="26" s="1"/>
  <c r="O703" i="26"/>
  <c r="P703" i="26" s="1"/>
  <c r="O702" i="26"/>
  <c r="P702" i="26" s="1"/>
  <c r="O701" i="26"/>
  <c r="P701" i="26" s="1"/>
  <c r="O700" i="26"/>
  <c r="P700" i="26" s="1"/>
  <c r="O699" i="26"/>
  <c r="P699" i="26" s="1"/>
  <c r="O698" i="26"/>
  <c r="P698" i="26" s="1"/>
  <c r="O697" i="26"/>
  <c r="P697" i="26" s="1"/>
  <c r="O696" i="26"/>
  <c r="P696" i="26" s="1"/>
  <c r="O695" i="26"/>
  <c r="P695" i="26" s="1"/>
  <c r="O694" i="26"/>
  <c r="P694" i="26" s="1"/>
  <c r="O693" i="26"/>
  <c r="P693" i="26" s="1"/>
  <c r="O692" i="26"/>
  <c r="P692" i="26" s="1"/>
  <c r="O691" i="26"/>
  <c r="P691" i="26" s="1"/>
  <c r="O690" i="26"/>
  <c r="P690" i="26" s="1"/>
  <c r="O689" i="26"/>
  <c r="P689" i="26" s="1"/>
  <c r="O688" i="26"/>
  <c r="P688" i="26" s="1"/>
  <c r="O687" i="26"/>
  <c r="P687" i="26" s="1"/>
  <c r="O686" i="26"/>
  <c r="P686" i="26" s="1"/>
  <c r="O685" i="26"/>
  <c r="P685" i="26" s="1"/>
  <c r="O684" i="26"/>
  <c r="P684" i="26" s="1"/>
  <c r="O683" i="26"/>
  <c r="P683" i="26" s="1"/>
  <c r="O682" i="26"/>
  <c r="P682" i="26" s="1"/>
  <c r="O681" i="26"/>
  <c r="P681" i="26" s="1"/>
  <c r="O680" i="26"/>
  <c r="P680" i="26" s="1"/>
  <c r="O679" i="26"/>
  <c r="P679" i="26" s="1"/>
  <c r="O678" i="26"/>
  <c r="P678" i="26" s="1"/>
  <c r="O677" i="26"/>
  <c r="P677" i="26" s="1"/>
  <c r="O676" i="26"/>
  <c r="P676" i="26" s="1"/>
  <c r="O675" i="26"/>
  <c r="P675" i="26" s="1"/>
  <c r="O674" i="26"/>
  <c r="P674" i="26" s="1"/>
  <c r="O673" i="26"/>
  <c r="P673" i="26" s="1"/>
  <c r="O672" i="26"/>
  <c r="P672" i="26" s="1"/>
  <c r="O671" i="26"/>
  <c r="P671" i="26" s="1"/>
  <c r="O670" i="26"/>
  <c r="P670" i="26" s="1"/>
  <c r="O669" i="26"/>
  <c r="P669" i="26" s="1"/>
  <c r="O668" i="26"/>
  <c r="P668" i="26" s="1"/>
  <c r="O667" i="26"/>
  <c r="P667" i="26" s="1"/>
  <c r="O666" i="26"/>
  <c r="P666" i="26" s="1"/>
  <c r="O665" i="26"/>
  <c r="P665" i="26" s="1"/>
  <c r="O664" i="26"/>
  <c r="P664" i="26" s="1"/>
  <c r="O663" i="26"/>
  <c r="P663" i="26" s="1"/>
  <c r="O662" i="26"/>
  <c r="P662" i="26" s="1"/>
  <c r="O661" i="26"/>
  <c r="P661" i="26" s="1"/>
  <c r="O660" i="26"/>
  <c r="P660" i="26" s="1"/>
  <c r="O659" i="26"/>
  <c r="P659" i="26" s="1"/>
  <c r="O658" i="26"/>
  <c r="P658" i="26" s="1"/>
  <c r="O657" i="26"/>
  <c r="P657" i="26" s="1"/>
  <c r="O656" i="26"/>
  <c r="P656" i="26" s="1"/>
  <c r="O655" i="26"/>
  <c r="P655" i="26" s="1"/>
  <c r="O654" i="26"/>
  <c r="P654" i="26" s="1"/>
  <c r="O653" i="26"/>
  <c r="P653" i="26" s="1"/>
  <c r="O652" i="26"/>
  <c r="P652" i="26" s="1"/>
  <c r="O651" i="26"/>
  <c r="P651" i="26" s="1"/>
  <c r="O650" i="26"/>
  <c r="P650" i="26" s="1"/>
  <c r="O649" i="26"/>
  <c r="P649" i="26" s="1"/>
  <c r="O648" i="26"/>
  <c r="P648" i="26" s="1"/>
  <c r="O647" i="26"/>
  <c r="P647" i="26" s="1"/>
  <c r="O646" i="26"/>
  <c r="P646" i="26" s="1"/>
  <c r="O645" i="26"/>
  <c r="P645" i="26" s="1"/>
  <c r="O644" i="26"/>
  <c r="P644" i="26" s="1"/>
  <c r="O643" i="26"/>
  <c r="P643" i="26" s="1"/>
  <c r="O642" i="26"/>
  <c r="P642" i="26" s="1"/>
  <c r="O641" i="26"/>
  <c r="P641" i="26" s="1"/>
  <c r="O640" i="26"/>
  <c r="P640" i="26" s="1"/>
  <c r="O639" i="26"/>
  <c r="P639" i="26" s="1"/>
  <c r="O638" i="26"/>
  <c r="P638" i="26" s="1"/>
  <c r="O637" i="26"/>
  <c r="P637" i="26" s="1"/>
  <c r="O636" i="26"/>
  <c r="P636" i="26" s="1"/>
  <c r="O635" i="26"/>
  <c r="P635" i="26" s="1"/>
  <c r="O634" i="26"/>
  <c r="P634" i="26" s="1"/>
  <c r="O633" i="26"/>
  <c r="P633" i="26" s="1"/>
  <c r="O632" i="26"/>
  <c r="P632" i="26" s="1"/>
  <c r="H4" i="25"/>
  <c r="H5" i="25"/>
  <c r="H9" i="25"/>
  <c r="H12" i="25"/>
  <c r="Y135" i="13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Y136" i="13"/>
  <c r="Y672" i="13"/>
  <c r="Y673" i="13"/>
  <c r="Y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7" i="13"/>
  <c r="Y138" i="13"/>
  <c r="Y139" i="13"/>
  <c r="Y140" i="13"/>
  <c r="Y141" i="13"/>
  <c r="Y142" i="13"/>
  <c r="Y143" i="13"/>
  <c r="Y144" i="13"/>
  <c r="Y145" i="13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4" i="13"/>
  <c r="Y245" i="13"/>
  <c r="Y246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2" i="13"/>
  <c r="Y273" i="13"/>
  <c r="Y274" i="13"/>
  <c r="Y275" i="13"/>
  <c r="Y276" i="13"/>
  <c r="Y277" i="13"/>
  <c r="Y278" i="13"/>
  <c r="Y279" i="13"/>
  <c r="Y280" i="13"/>
  <c r="Y281" i="13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4" i="13"/>
  <c r="Y385" i="13"/>
  <c r="Y386" i="13"/>
  <c r="Y387" i="13"/>
  <c r="Y388" i="13"/>
  <c r="Y389" i="13"/>
  <c r="Y390" i="13"/>
  <c r="Y391" i="13"/>
  <c r="Y392" i="13"/>
  <c r="Y393" i="13"/>
  <c r="Y394" i="13"/>
  <c r="Y395" i="13"/>
  <c r="Y396" i="13"/>
  <c r="Y397" i="13"/>
  <c r="Y398" i="13"/>
  <c r="Y399" i="13"/>
  <c r="Y400" i="13"/>
  <c r="Y401" i="13"/>
  <c r="Y402" i="13"/>
  <c r="Y403" i="13"/>
  <c r="Y404" i="13"/>
  <c r="Y405" i="13"/>
  <c r="Y406" i="13"/>
  <c r="Y407" i="13"/>
  <c r="Y408" i="13"/>
  <c r="Y409" i="13"/>
  <c r="Y410" i="13"/>
  <c r="Y411" i="13"/>
  <c r="Y412" i="13"/>
  <c r="Y413" i="13"/>
  <c r="Y414" i="13"/>
  <c r="Y415" i="13"/>
  <c r="Y416" i="13"/>
  <c r="Y417" i="13"/>
  <c r="Y418" i="13"/>
  <c r="Y419" i="13"/>
  <c r="Y420" i="13"/>
  <c r="Y421" i="13"/>
  <c r="Y422" i="13"/>
  <c r="Y423" i="13"/>
  <c r="Y424" i="13"/>
  <c r="Y425" i="13"/>
  <c r="Y426" i="13"/>
  <c r="Y427" i="13"/>
  <c r="Y428" i="13"/>
  <c r="Y429" i="13"/>
  <c r="Y430" i="13"/>
  <c r="Y431" i="13"/>
  <c r="Y432" i="13"/>
  <c r="Y433" i="13"/>
  <c r="Y434" i="13"/>
  <c r="Y435" i="13"/>
  <c r="Y436" i="13"/>
  <c r="Y437" i="13"/>
  <c r="Y438" i="13"/>
  <c r="Y439" i="13"/>
  <c r="Y440" i="13"/>
  <c r="Y441" i="13"/>
  <c r="Y442" i="13"/>
  <c r="Y443" i="13"/>
  <c r="Y444" i="13"/>
  <c r="Y445" i="13"/>
  <c r="Y446" i="13"/>
  <c r="Y447" i="13"/>
  <c r="Y448" i="13"/>
  <c r="Y449" i="13"/>
  <c r="Y450" i="13"/>
  <c r="Y451" i="13"/>
  <c r="Y452" i="13"/>
  <c r="Y453" i="13"/>
  <c r="Y454" i="13"/>
  <c r="Y455" i="13"/>
  <c r="Y456" i="13"/>
  <c r="Y457" i="13"/>
  <c r="Y458" i="13"/>
  <c r="Y459" i="13"/>
  <c r="Y460" i="13"/>
  <c r="Y461" i="13"/>
  <c r="Y462" i="13"/>
  <c r="Y463" i="13"/>
  <c r="Y464" i="13"/>
  <c r="Y465" i="13"/>
  <c r="Y466" i="13"/>
  <c r="Y467" i="13"/>
  <c r="Y468" i="13"/>
  <c r="Y469" i="13"/>
  <c r="Y470" i="13"/>
  <c r="Y471" i="13"/>
  <c r="Y472" i="13"/>
  <c r="Y473" i="13"/>
  <c r="Y474" i="13"/>
  <c r="Y475" i="13"/>
  <c r="Y476" i="13"/>
  <c r="Y477" i="13"/>
  <c r="Y478" i="13"/>
  <c r="Y479" i="13"/>
  <c r="Y480" i="13"/>
  <c r="Y481" i="13"/>
  <c r="Y482" i="13"/>
  <c r="Y483" i="13"/>
  <c r="Y484" i="13"/>
  <c r="Y485" i="13"/>
  <c r="Y486" i="13"/>
  <c r="Y487" i="13"/>
  <c r="Y488" i="13"/>
  <c r="Y489" i="13"/>
  <c r="Y490" i="13"/>
  <c r="Y491" i="13"/>
  <c r="Y492" i="13"/>
  <c r="Y493" i="13"/>
  <c r="Y494" i="13"/>
  <c r="Y495" i="13"/>
  <c r="Y496" i="13"/>
  <c r="Y497" i="13"/>
  <c r="Y498" i="13"/>
  <c r="Y499" i="13"/>
  <c r="Y500" i="13"/>
  <c r="Y501" i="13"/>
  <c r="Y502" i="13"/>
  <c r="Y503" i="13"/>
  <c r="Y504" i="13"/>
  <c r="Y505" i="13"/>
  <c r="Y506" i="13"/>
  <c r="Y507" i="13"/>
  <c r="Y508" i="13"/>
  <c r="Y509" i="13"/>
  <c r="Y510" i="13"/>
  <c r="Y511" i="13"/>
  <c r="Y512" i="13"/>
  <c r="Y513" i="13"/>
  <c r="Y514" i="13"/>
  <c r="Y515" i="13"/>
  <c r="Y516" i="13"/>
  <c r="Y517" i="13"/>
  <c r="Y518" i="13"/>
  <c r="Y519" i="13"/>
  <c r="Y520" i="13"/>
  <c r="Y521" i="13"/>
  <c r="Y522" i="13"/>
  <c r="Y523" i="13"/>
  <c r="Y524" i="13"/>
  <c r="Y525" i="13"/>
  <c r="Y526" i="13"/>
  <c r="Y527" i="13"/>
  <c r="Y528" i="13"/>
  <c r="Y529" i="13"/>
  <c r="Y530" i="13"/>
  <c r="Y531" i="13"/>
  <c r="Y532" i="13"/>
  <c r="Y533" i="13"/>
  <c r="Y534" i="13"/>
  <c r="Y535" i="13"/>
  <c r="Y536" i="13"/>
  <c r="Y537" i="13"/>
  <c r="Y538" i="13"/>
  <c r="Y539" i="13"/>
  <c r="Y540" i="13"/>
  <c r="Y541" i="13"/>
  <c r="Y542" i="13"/>
  <c r="Y543" i="13"/>
  <c r="Y544" i="13"/>
  <c r="Y545" i="13"/>
  <c r="Y546" i="13"/>
  <c r="Y547" i="13"/>
  <c r="Y548" i="13"/>
  <c r="Y549" i="13"/>
  <c r="Y550" i="13"/>
  <c r="Y551" i="13"/>
  <c r="Y552" i="13"/>
  <c r="Y553" i="13"/>
  <c r="Y554" i="13"/>
  <c r="Y555" i="13"/>
  <c r="Y556" i="13"/>
  <c r="Y557" i="13"/>
  <c r="Y558" i="13"/>
  <c r="Y559" i="13"/>
  <c r="Y560" i="13"/>
  <c r="Y561" i="13"/>
  <c r="Y562" i="13"/>
  <c r="Y563" i="13"/>
  <c r="Y564" i="13"/>
  <c r="Y565" i="13"/>
  <c r="Y566" i="13"/>
  <c r="Y567" i="13"/>
  <c r="Y568" i="13"/>
  <c r="Y569" i="13"/>
  <c r="Y570" i="13"/>
  <c r="Y571" i="13"/>
  <c r="Y572" i="13"/>
  <c r="Y573" i="13"/>
  <c r="Y574" i="13"/>
  <c r="Y575" i="13"/>
  <c r="Y576" i="13"/>
  <c r="Y577" i="13"/>
  <c r="Y578" i="13"/>
  <c r="Y579" i="13"/>
  <c r="Y580" i="13"/>
  <c r="Y581" i="13"/>
  <c r="Y582" i="13"/>
  <c r="Y583" i="13"/>
  <c r="Y584" i="13"/>
  <c r="Y585" i="13"/>
  <c r="Y586" i="13"/>
  <c r="Y587" i="13"/>
  <c r="Y588" i="13"/>
  <c r="Y589" i="13"/>
  <c r="Y590" i="13"/>
  <c r="Y591" i="13"/>
  <c r="Y592" i="13"/>
  <c r="Y593" i="13"/>
  <c r="Y594" i="13"/>
  <c r="Y595" i="13"/>
  <c r="Y596" i="13"/>
  <c r="Y597" i="13"/>
  <c r="Y598" i="13"/>
  <c r="Y599" i="13"/>
  <c r="Y600" i="13"/>
  <c r="Y601" i="13"/>
  <c r="Y602" i="13"/>
  <c r="Y603" i="13"/>
  <c r="Y604" i="13"/>
  <c r="Y605" i="13"/>
  <c r="Y606" i="13"/>
  <c r="Y607" i="13"/>
  <c r="Y608" i="13"/>
  <c r="Y609" i="13"/>
  <c r="Y610" i="13"/>
  <c r="Y611" i="13"/>
  <c r="Y612" i="13"/>
  <c r="Y613" i="13"/>
  <c r="Y614" i="13"/>
  <c r="Y615" i="13"/>
  <c r="Y616" i="13"/>
  <c r="Y617" i="13"/>
  <c r="Y618" i="13"/>
  <c r="Y619" i="13"/>
  <c r="Y620" i="13"/>
  <c r="Y621" i="13"/>
  <c r="Y622" i="13"/>
  <c r="Y623" i="13"/>
  <c r="Y624" i="13"/>
  <c r="Y625" i="13"/>
  <c r="Y626" i="13"/>
  <c r="Y627" i="13"/>
  <c r="Y628" i="13"/>
  <c r="Y629" i="13"/>
  <c r="Y630" i="13"/>
  <c r="Y631" i="13"/>
  <c r="Y632" i="13"/>
  <c r="Y633" i="13"/>
  <c r="Y634" i="13"/>
  <c r="Y635" i="13"/>
  <c r="Y636" i="13"/>
  <c r="Y637" i="13"/>
  <c r="Y638" i="13"/>
  <c r="Y639" i="13"/>
  <c r="Y640" i="13"/>
  <c r="Y641" i="13"/>
  <c r="Y642" i="13"/>
  <c r="Y643" i="13"/>
  <c r="Y644" i="13"/>
  <c r="Y645" i="13"/>
  <c r="Y646" i="13"/>
  <c r="Y647" i="13"/>
  <c r="Y648" i="13"/>
  <c r="Y649" i="13"/>
  <c r="Y650" i="13"/>
  <c r="Y651" i="13"/>
  <c r="Y652" i="13"/>
  <c r="Y653" i="13"/>
  <c r="Y654" i="13"/>
  <c r="Y655" i="13"/>
  <c r="Y656" i="13"/>
  <c r="Y657" i="13"/>
  <c r="Y658" i="13"/>
  <c r="Y659" i="13"/>
  <c r="Y660" i="13"/>
  <c r="Y661" i="13"/>
  <c r="Y662" i="13"/>
  <c r="Y663" i="13"/>
  <c r="Y664" i="13"/>
  <c r="Y665" i="13"/>
  <c r="Y666" i="13"/>
  <c r="Y667" i="13"/>
  <c r="Y668" i="13"/>
  <c r="Y669" i="13"/>
  <c r="Y670" i="13"/>
  <c r="Y671" i="13"/>
  <c r="Y674" i="13"/>
  <c r="Y675" i="13"/>
  <c r="Y676" i="13"/>
  <c r="Y677" i="13"/>
  <c r="Y678" i="13"/>
  <c r="Y679" i="13"/>
  <c r="Y680" i="13"/>
  <c r="Y681" i="13"/>
  <c r="Y682" i="13"/>
  <c r="Y683" i="13"/>
  <c r="Y684" i="13"/>
  <c r="Y685" i="13"/>
  <c r="Y686" i="13"/>
  <c r="Y687" i="13"/>
  <c r="Y688" i="13"/>
  <c r="Y689" i="13"/>
  <c r="Y690" i="13"/>
  <c r="Y691" i="13"/>
  <c r="Y692" i="13"/>
  <c r="Y693" i="13"/>
  <c r="Y694" i="13"/>
  <c r="Y695" i="13"/>
  <c r="Y696" i="13"/>
  <c r="Y697" i="13"/>
  <c r="Y698" i="13"/>
  <c r="Y699" i="13"/>
  <c r="Y700" i="13"/>
  <c r="Y701" i="13"/>
  <c r="Y702" i="13"/>
  <c r="Y703" i="13"/>
  <c r="Y704" i="13"/>
  <c r="Y705" i="13"/>
  <c r="Y706" i="13"/>
  <c r="Y707" i="13"/>
  <c r="Y708" i="13"/>
  <c r="Y709" i="13"/>
  <c r="Y710" i="13"/>
  <c r="Y711" i="13"/>
  <c r="Y712" i="13"/>
  <c r="Y713" i="13"/>
  <c r="Y714" i="13"/>
  <c r="Y715" i="13"/>
  <c r="Y716" i="13"/>
  <c r="Y717" i="13"/>
  <c r="Y718" i="13"/>
  <c r="Y719" i="13"/>
  <c r="Y720" i="13"/>
  <c r="Y721" i="13"/>
  <c r="Y722" i="13"/>
  <c r="Y723" i="13"/>
  <c r="Y724" i="13"/>
  <c r="Y725" i="13"/>
  <c r="Y726" i="13"/>
  <c r="Y727" i="13"/>
  <c r="Y728" i="13"/>
  <c r="Y729" i="13"/>
  <c r="Y730" i="13"/>
  <c r="Y731" i="13"/>
  <c r="Y732" i="13"/>
  <c r="Y733" i="13"/>
  <c r="Y734" i="13"/>
  <c r="Y735" i="13"/>
  <c r="Y736" i="13"/>
  <c r="Y737" i="13"/>
  <c r="Y738" i="13"/>
  <c r="Y739" i="13"/>
  <c r="Y740" i="13"/>
  <c r="Y741" i="13"/>
  <c r="Y742" i="13"/>
  <c r="Y743" i="13"/>
  <c r="Y744" i="13"/>
  <c r="Y745" i="13"/>
  <c r="Y746" i="13"/>
  <c r="Y747" i="13"/>
  <c r="Y748" i="13"/>
  <c r="Y749" i="13"/>
  <c r="Y750" i="13"/>
  <c r="Y751" i="13"/>
  <c r="Y752" i="13"/>
  <c r="Y753" i="13"/>
  <c r="Y754" i="13"/>
  <c r="Y755" i="13"/>
  <c r="Y756" i="13"/>
  <c r="Y757" i="13"/>
  <c r="Y758" i="13"/>
  <c r="Y759" i="13"/>
  <c r="Y760" i="13"/>
  <c r="Y761" i="13"/>
  <c r="Y762" i="13"/>
  <c r="Y763" i="13"/>
  <c r="Y764" i="13"/>
  <c r="Y765" i="13"/>
  <c r="Y766" i="13"/>
  <c r="Y767" i="13"/>
  <c r="Y768" i="13"/>
  <c r="Y769" i="13"/>
  <c r="Y770" i="13"/>
  <c r="Y771" i="13"/>
  <c r="Y772" i="13"/>
  <c r="Y773" i="13"/>
  <c r="Y774" i="13"/>
  <c r="Y775" i="13"/>
  <c r="Y776" i="13"/>
  <c r="Y777" i="13"/>
  <c r="Y778" i="13"/>
  <c r="Y779" i="13"/>
  <c r="Y780" i="13"/>
  <c r="Y781" i="13"/>
  <c r="Y782" i="13"/>
  <c r="Y783" i="13"/>
  <c r="Y784" i="13"/>
  <c r="Y785" i="13"/>
  <c r="Y786" i="13"/>
  <c r="Y787" i="13"/>
  <c r="Y788" i="13"/>
  <c r="Y789" i="13"/>
  <c r="Y790" i="13"/>
  <c r="Y791" i="13"/>
  <c r="Y792" i="13"/>
  <c r="Y793" i="13"/>
  <c r="Y794" i="13"/>
  <c r="Y795" i="13"/>
  <c r="Y796" i="13"/>
  <c r="Y797" i="13"/>
  <c r="Y798" i="13"/>
  <c r="Y799" i="13"/>
  <c r="Y800" i="13"/>
  <c r="Y801" i="13"/>
  <c r="Y802" i="13"/>
  <c r="Y803" i="13"/>
  <c r="Y804" i="13"/>
  <c r="Y805" i="13"/>
  <c r="Y806" i="13"/>
  <c r="Y807" i="13"/>
  <c r="Y808" i="13"/>
  <c r="Y809" i="13"/>
  <c r="Y810" i="13"/>
  <c r="Y811" i="13"/>
  <c r="Y812" i="13"/>
  <c r="Y813" i="13"/>
  <c r="Y814" i="13"/>
  <c r="Y815" i="13"/>
  <c r="Y816" i="13"/>
  <c r="Y817" i="13"/>
  <c r="Y818" i="13"/>
  <c r="Y819" i="13"/>
  <c r="Y820" i="13"/>
  <c r="Y821" i="13"/>
  <c r="Y822" i="13"/>
  <c r="Y823" i="13"/>
  <c r="Y824" i="13"/>
  <c r="Y825" i="13"/>
  <c r="Y826" i="13"/>
  <c r="Y827" i="13"/>
  <c r="Y828" i="13"/>
  <c r="Y829" i="13"/>
  <c r="Y830" i="13"/>
  <c r="Y831" i="13"/>
  <c r="Y832" i="13"/>
  <c r="Y833" i="13"/>
  <c r="Y834" i="13"/>
  <c r="Y835" i="13"/>
  <c r="Y836" i="13"/>
  <c r="Y837" i="13"/>
  <c r="Y838" i="13"/>
  <c r="Y839" i="13"/>
  <c r="Y840" i="13"/>
  <c r="Y841" i="13"/>
  <c r="Y842" i="13"/>
  <c r="Y843" i="13"/>
  <c r="Y844" i="13"/>
  <c r="Y845" i="13"/>
  <c r="Y846" i="13"/>
  <c r="Y847" i="13"/>
  <c r="Y848" i="13"/>
  <c r="Y849" i="13"/>
  <c r="Y850" i="13"/>
  <c r="Y851" i="13"/>
  <c r="Y852" i="13"/>
  <c r="Y853" i="13"/>
  <c r="Y854" i="13"/>
  <c r="Y855" i="13"/>
  <c r="Y856" i="13"/>
  <c r="Y857" i="13"/>
  <c r="Y858" i="13"/>
  <c r="Y859" i="13"/>
  <c r="Y860" i="13"/>
  <c r="Y861" i="13"/>
  <c r="Y862" i="13"/>
  <c r="Y863" i="13"/>
  <c r="Y864" i="13"/>
  <c r="Y865" i="13"/>
  <c r="Y866" i="13"/>
  <c r="Y867" i="13"/>
  <c r="Y868" i="13"/>
  <c r="Y869" i="13"/>
  <c r="Y870" i="13"/>
  <c r="Y871" i="13"/>
  <c r="Y872" i="13"/>
  <c r="Y873" i="13"/>
  <c r="Y874" i="13"/>
  <c r="Y875" i="13"/>
  <c r="Y876" i="13"/>
  <c r="Y877" i="13"/>
  <c r="Y878" i="13"/>
  <c r="Y879" i="13"/>
  <c r="Y880" i="13"/>
  <c r="Y881" i="13"/>
  <c r="Y882" i="13"/>
  <c r="Y883" i="13"/>
  <c r="Y884" i="13"/>
  <c r="Y885" i="13"/>
  <c r="Y886" i="13"/>
  <c r="Y887" i="13"/>
  <c r="Y888" i="13"/>
  <c r="Y889" i="13"/>
  <c r="Y890" i="13"/>
  <c r="Y891" i="13"/>
  <c r="Y892" i="13"/>
  <c r="Y893" i="13"/>
  <c r="Y894" i="13"/>
  <c r="Y895" i="13"/>
  <c r="Y896" i="13"/>
  <c r="Y897" i="13"/>
  <c r="Y898" i="13"/>
  <c r="Y899" i="13"/>
  <c r="Y900" i="13"/>
  <c r="Y901" i="13"/>
  <c r="Y902" i="13"/>
  <c r="Y903" i="13"/>
  <c r="Y904" i="13"/>
  <c r="Y905" i="13"/>
  <c r="Y906" i="13"/>
  <c r="Y907" i="13"/>
  <c r="Y908" i="13"/>
  <c r="Y909" i="13"/>
  <c r="Y910" i="13"/>
  <c r="Y911" i="13"/>
  <c r="Y912" i="13"/>
  <c r="Y913" i="13"/>
  <c r="Y914" i="13"/>
  <c r="Y915" i="13"/>
  <c r="Y916" i="13"/>
  <c r="Y917" i="13"/>
  <c r="Y918" i="13"/>
  <c r="Y919" i="13"/>
  <c r="Y920" i="13"/>
  <c r="Y921" i="13"/>
  <c r="Y922" i="13"/>
  <c r="Y923" i="13"/>
  <c r="Y924" i="13"/>
  <c r="Y925" i="13"/>
  <c r="Y926" i="13"/>
  <c r="Y927" i="13"/>
  <c r="Y928" i="13"/>
  <c r="Y929" i="13"/>
  <c r="Y930" i="13"/>
  <c r="Y931" i="13"/>
  <c r="Y932" i="13"/>
  <c r="Y933" i="13"/>
  <c r="Y934" i="13"/>
  <c r="Y935" i="13"/>
  <c r="Y936" i="13"/>
  <c r="Y937" i="13"/>
  <c r="Y938" i="13"/>
  <c r="Y939" i="13"/>
  <c r="Y940" i="13"/>
  <c r="Y941" i="13"/>
  <c r="Y942" i="13"/>
  <c r="Y943" i="13"/>
  <c r="Y944" i="13"/>
  <c r="Y945" i="13"/>
  <c r="Y946" i="13"/>
  <c r="Y947" i="13"/>
  <c r="Y948" i="13"/>
  <c r="Y949" i="13"/>
  <c r="Y950" i="13"/>
  <c r="Y951" i="13"/>
  <c r="Y952" i="13"/>
  <c r="Y953" i="13"/>
  <c r="Y954" i="13"/>
  <c r="Y955" i="13"/>
  <c r="Y956" i="13"/>
  <c r="Y957" i="13"/>
  <c r="Y958" i="13"/>
  <c r="Y959" i="13"/>
  <c r="Y960" i="13"/>
  <c r="Y961" i="13"/>
  <c r="Y962" i="13"/>
  <c r="Y963" i="13"/>
  <c r="Y964" i="13"/>
  <c r="Y965" i="13"/>
  <c r="Y966" i="13"/>
  <c r="Y967" i="13"/>
  <c r="Y968" i="13"/>
  <c r="Y969" i="13"/>
  <c r="Y970" i="13"/>
  <c r="Y971" i="13"/>
  <c r="Y972" i="13"/>
  <c r="Y973" i="13"/>
  <c r="Y974" i="13"/>
  <c r="Y975" i="13"/>
  <c r="Y976" i="13"/>
  <c r="Y977" i="13"/>
  <c r="Y978" i="13"/>
  <c r="Y979" i="13"/>
  <c r="Y980" i="13"/>
  <c r="Y981" i="13"/>
  <c r="Y982" i="13"/>
  <c r="Y983" i="13"/>
  <c r="Y984" i="13"/>
  <c r="Y985" i="13"/>
  <c r="Y986" i="13"/>
  <c r="Y987" i="13"/>
  <c r="Y988" i="13"/>
  <c r="Y989" i="13"/>
  <c r="Y990" i="13"/>
  <c r="Y991" i="13"/>
  <c r="Y992" i="13"/>
  <c r="Y993" i="13"/>
  <c r="Y994" i="13"/>
  <c r="Y995" i="13"/>
  <c r="Y996" i="13"/>
  <c r="Y997" i="13"/>
  <c r="Y998" i="13"/>
  <c r="Y999" i="13"/>
  <c r="Y1000" i="13"/>
  <c r="Y1001" i="13"/>
  <c r="Y1002" i="13"/>
  <c r="Y1003" i="13"/>
  <c r="Y1004" i="13"/>
  <c r="Y1005" i="13"/>
  <c r="Y1006" i="13"/>
  <c r="Y1007" i="13"/>
  <c r="Y1008" i="13"/>
  <c r="Y1009" i="13"/>
  <c r="Y1010" i="13"/>
  <c r="Y1011" i="13"/>
  <c r="Y1012" i="13"/>
  <c r="Y1013" i="13"/>
  <c r="Y1014" i="13"/>
  <c r="Y1015" i="13"/>
  <c r="Y1016" i="13"/>
  <c r="Y1017" i="13"/>
  <c r="Y1018" i="13"/>
  <c r="Y1019" i="13"/>
  <c r="Y1020" i="13"/>
  <c r="Y1021" i="13"/>
  <c r="Y1022" i="13"/>
  <c r="Y1023" i="13"/>
  <c r="Y1024" i="13"/>
  <c r="Y1025" i="13"/>
  <c r="Y1026" i="13"/>
  <c r="Y1027" i="13"/>
  <c r="Y1028" i="13"/>
  <c r="Y1029" i="13"/>
  <c r="Y1030" i="13"/>
  <c r="Y1031" i="13"/>
  <c r="Y1032" i="13"/>
  <c r="Y1033" i="13"/>
  <c r="Y1034" i="13"/>
  <c r="Y1035" i="13"/>
  <c r="Y1036" i="13"/>
  <c r="Y1037" i="13"/>
  <c r="Y1038" i="13"/>
  <c r="Y1039" i="13"/>
  <c r="Y1040" i="13"/>
  <c r="Y1041" i="13"/>
  <c r="Y1042" i="13"/>
  <c r="Y1043" i="13"/>
  <c r="Y1044" i="13"/>
  <c r="Y1045" i="13"/>
  <c r="Y1046" i="13"/>
  <c r="Y1047" i="13"/>
  <c r="Y1048" i="13"/>
  <c r="Y1049" i="13"/>
  <c r="Y1050" i="13"/>
  <c r="Y1051" i="13"/>
  <c r="Y1052" i="13"/>
  <c r="Y1053" i="13"/>
  <c r="Y1054" i="13"/>
  <c r="Y1055" i="13"/>
  <c r="Y1056" i="13"/>
  <c r="Y1057" i="13"/>
  <c r="Y1058" i="13"/>
  <c r="Y1059" i="13"/>
  <c r="Y1060" i="13"/>
  <c r="Y1061" i="13"/>
  <c r="Y1062" i="13"/>
  <c r="Y1063" i="13"/>
  <c r="Y1064" i="13"/>
  <c r="Y1065" i="13"/>
  <c r="Y1066" i="13"/>
  <c r="Y1067" i="13"/>
  <c r="Y1068" i="13"/>
  <c r="Y1069" i="13"/>
  <c r="Y1070" i="13"/>
  <c r="Y1071" i="13"/>
  <c r="Y1072" i="13"/>
  <c r="Y1073" i="13"/>
  <c r="Y1074" i="13"/>
  <c r="Y1075" i="13"/>
  <c r="Y1076" i="13"/>
  <c r="Y1077" i="13"/>
  <c r="Y1078" i="13"/>
  <c r="Y1079" i="13"/>
  <c r="Y1080" i="13"/>
  <c r="Y1081" i="13"/>
  <c r="Y1082" i="13"/>
  <c r="Y1083" i="13"/>
  <c r="Y1084" i="13"/>
  <c r="Y1085" i="13"/>
  <c r="Y1086" i="13"/>
  <c r="Y1087" i="13"/>
  <c r="Y1088" i="13"/>
  <c r="Y1089" i="13"/>
  <c r="Y1090" i="13"/>
  <c r="Y1091" i="13"/>
  <c r="Y1092" i="13"/>
  <c r="Y1093" i="13"/>
  <c r="Y1094" i="13"/>
  <c r="Y1095" i="13"/>
  <c r="Y1096" i="13"/>
  <c r="Y1097" i="13"/>
  <c r="Y1098" i="13"/>
  <c r="Y1099" i="13"/>
  <c r="Y1100" i="13"/>
  <c r="Y1101" i="13"/>
  <c r="Y1102" i="13"/>
  <c r="Y1103" i="13"/>
  <c r="Y1104" i="13"/>
  <c r="Y1105" i="13"/>
  <c r="Y1106" i="13"/>
  <c r="Y1107" i="13"/>
  <c r="Y1108" i="13"/>
  <c r="Y1109" i="13"/>
  <c r="Y1110" i="13"/>
  <c r="Y1111" i="13"/>
  <c r="Y1112" i="13"/>
  <c r="Y1113" i="13"/>
  <c r="Y1114" i="13"/>
  <c r="Y1115" i="13"/>
  <c r="Y1116" i="13"/>
  <c r="Y1117" i="13"/>
  <c r="Y1118" i="13"/>
  <c r="Y1119" i="13"/>
  <c r="Y1120" i="13"/>
  <c r="Y1121" i="13"/>
  <c r="Y1122" i="13"/>
  <c r="Y1123" i="13"/>
  <c r="Y1124" i="13"/>
  <c r="Y1125" i="13"/>
  <c r="Y1126" i="13"/>
  <c r="Y1127" i="13"/>
  <c r="Y1128" i="13"/>
  <c r="Y1129" i="13"/>
  <c r="Y1130" i="13"/>
  <c r="Y1131" i="13"/>
  <c r="Y1132" i="13"/>
  <c r="Y1133" i="13"/>
  <c r="Y1134" i="13"/>
  <c r="Y1135" i="13"/>
  <c r="Y1136" i="13"/>
  <c r="Y1137" i="13"/>
  <c r="Y1138" i="13"/>
  <c r="Y1139" i="13"/>
  <c r="Y1140" i="13"/>
  <c r="Y1141" i="13"/>
  <c r="Y1142" i="13"/>
  <c r="Y1143" i="13"/>
  <c r="Y1144" i="13"/>
  <c r="Y1145" i="13"/>
  <c r="Y1146" i="13"/>
  <c r="Y1147" i="13"/>
  <c r="Y1148" i="13"/>
  <c r="Y1149" i="13"/>
  <c r="Y1150" i="13"/>
  <c r="Y1151" i="13"/>
  <c r="Y1152" i="13"/>
  <c r="Y1153" i="13"/>
  <c r="Y1154" i="13"/>
  <c r="Y1155" i="13"/>
  <c r="Y1156" i="13"/>
  <c r="Y1157" i="13"/>
  <c r="Y1158" i="13"/>
  <c r="Y1159" i="13"/>
  <c r="Y1160" i="13"/>
  <c r="Y1161" i="13"/>
  <c r="Y1162" i="13"/>
  <c r="Y1163" i="13"/>
  <c r="Y1164" i="13"/>
  <c r="Y1165" i="13"/>
  <c r="Y1166" i="13"/>
  <c r="Y1167" i="13"/>
  <c r="Y1168" i="13"/>
  <c r="Y1169" i="13"/>
  <c r="Y1170" i="13"/>
  <c r="Y1171" i="13"/>
  <c r="Y1172" i="13"/>
  <c r="Y1173" i="13"/>
  <c r="Y1174" i="13"/>
  <c r="Y1175" i="13"/>
  <c r="Y1176" i="13"/>
  <c r="Y1177" i="13"/>
  <c r="Y1178" i="13"/>
  <c r="Y1179" i="13"/>
  <c r="Y1180" i="13"/>
  <c r="Y1181" i="13"/>
  <c r="Y1182" i="13"/>
  <c r="Y1183" i="13"/>
  <c r="Y1184" i="13"/>
  <c r="Y1185" i="13"/>
  <c r="Y1186" i="13"/>
  <c r="Y1187" i="13"/>
  <c r="Y1188" i="13"/>
  <c r="Y1189" i="13"/>
  <c r="Y1190" i="13"/>
  <c r="Y1191" i="13"/>
  <c r="Y1192" i="13"/>
  <c r="Y1193" i="13"/>
  <c r="Y1194" i="13"/>
  <c r="Y1195" i="13"/>
  <c r="Y1196" i="13"/>
  <c r="Y1197" i="13"/>
  <c r="Y1198" i="13"/>
  <c r="Y1199" i="13"/>
  <c r="Y1200" i="13"/>
  <c r="Y1201" i="13"/>
  <c r="Y1202" i="13"/>
  <c r="Y1203" i="13"/>
  <c r="Y1204" i="13"/>
  <c r="Y1205" i="13"/>
  <c r="Y1206" i="13"/>
  <c r="Y1207" i="13"/>
  <c r="Y1208" i="13"/>
  <c r="Y1209" i="13"/>
  <c r="Y1210" i="13"/>
  <c r="Y1211" i="13"/>
  <c r="Y1212" i="13"/>
  <c r="Y1213" i="13"/>
  <c r="Y1214" i="13"/>
  <c r="Y1215" i="13"/>
  <c r="Y1216" i="13"/>
  <c r="Y1217" i="13"/>
  <c r="Y1218" i="13"/>
  <c r="Y1219" i="13"/>
  <c r="Y1220" i="13"/>
  <c r="Y1221" i="13"/>
  <c r="Y1222" i="13"/>
  <c r="Y1223" i="13"/>
  <c r="Y1224" i="13"/>
  <c r="Y1225" i="13"/>
  <c r="Y1226" i="13"/>
  <c r="Y1227" i="13"/>
  <c r="Y1228" i="13"/>
  <c r="Y1229" i="13"/>
  <c r="Y1230" i="13"/>
  <c r="Y1231" i="13"/>
  <c r="Y1232" i="13"/>
  <c r="Y1233" i="13"/>
  <c r="Y1234" i="13"/>
  <c r="Y1235" i="13"/>
  <c r="Y1236" i="13"/>
  <c r="Y1237" i="13"/>
  <c r="Y1238" i="13"/>
  <c r="Y1239" i="13"/>
  <c r="Y1240" i="13"/>
  <c r="Y1241" i="13"/>
  <c r="Y1242" i="13"/>
  <c r="Y1243" i="13"/>
  <c r="Y1244" i="13"/>
  <c r="Y1245" i="13"/>
  <c r="Y1246" i="13"/>
  <c r="Y1247" i="13"/>
  <c r="Y1248" i="13"/>
  <c r="Y1249" i="13"/>
  <c r="Y1250" i="13"/>
  <c r="Y1251" i="13"/>
  <c r="Y1252" i="13"/>
  <c r="Y1253" i="13"/>
  <c r="Y1254" i="13"/>
  <c r="Y1255" i="13"/>
  <c r="Y1256" i="13"/>
  <c r="Y1257" i="13"/>
  <c r="Y1258" i="13"/>
  <c r="Y1259" i="13"/>
  <c r="Y1260" i="13"/>
  <c r="Y1261" i="13"/>
  <c r="Y1262" i="13"/>
  <c r="Y1263" i="13"/>
  <c r="Y1264" i="13"/>
  <c r="Y1265" i="13"/>
  <c r="Y1266" i="13"/>
  <c r="Y1267" i="13"/>
  <c r="Y1268" i="13"/>
  <c r="Y1269" i="13"/>
  <c r="Y1270" i="13"/>
  <c r="Y1271" i="13"/>
  <c r="Y1272" i="13"/>
  <c r="Y1273" i="13"/>
  <c r="Y1274" i="13"/>
  <c r="Y1275" i="13"/>
  <c r="Y1276" i="13"/>
  <c r="Y1277" i="13"/>
  <c r="Y1278" i="13"/>
  <c r="Y1279" i="13"/>
  <c r="Y1280" i="13"/>
  <c r="Y1281" i="13"/>
  <c r="Y1282" i="13"/>
  <c r="Y1283" i="13"/>
  <c r="Y1284" i="13"/>
  <c r="Y1285" i="13"/>
  <c r="Y1286" i="13"/>
  <c r="Y1287" i="13"/>
  <c r="Y1288" i="13"/>
  <c r="Y1289" i="13"/>
  <c r="Y1290" i="13"/>
  <c r="Y1291" i="13"/>
  <c r="Y1292" i="13"/>
  <c r="Y1293" i="13"/>
  <c r="Y1294" i="13"/>
  <c r="Y1295" i="13"/>
  <c r="Y1296" i="13"/>
  <c r="Y1297" i="13"/>
  <c r="Y1298" i="13"/>
  <c r="Y1299" i="13"/>
  <c r="Y1300" i="13"/>
  <c r="Y1301" i="13"/>
  <c r="Y1302" i="13"/>
  <c r="Y1303" i="13"/>
  <c r="Y1304" i="13"/>
  <c r="Y1305" i="13"/>
  <c r="Y1306" i="13"/>
  <c r="Y1307" i="13"/>
  <c r="Y1308" i="13"/>
  <c r="Y1309" i="13"/>
  <c r="Y1310" i="13"/>
  <c r="Y1311" i="13"/>
  <c r="Y1312" i="13"/>
  <c r="Y1313" i="13"/>
  <c r="Y1314" i="13"/>
  <c r="Y1315" i="13"/>
  <c r="Y1316" i="13"/>
  <c r="Y1317" i="13"/>
  <c r="Y1318" i="13"/>
  <c r="Y1319" i="13"/>
  <c r="Y1320" i="13"/>
  <c r="Y1321" i="13"/>
  <c r="Y1322" i="13"/>
  <c r="Y1323" i="13"/>
  <c r="Y1324" i="13"/>
  <c r="Y1325" i="13"/>
  <c r="Y1326" i="13"/>
  <c r="Y1327" i="13"/>
  <c r="Y1328" i="13"/>
  <c r="Y1329" i="13"/>
  <c r="Y1330" i="13"/>
  <c r="Y1331" i="13"/>
  <c r="Y1332" i="13"/>
  <c r="Y1333" i="13"/>
  <c r="Y1334" i="13"/>
  <c r="Y1335" i="13"/>
  <c r="Y1336" i="13"/>
  <c r="Y1337" i="13"/>
  <c r="Y1338" i="13"/>
  <c r="Y1339" i="13"/>
  <c r="Y1340" i="13"/>
  <c r="Y1341" i="13"/>
  <c r="Y1342" i="13"/>
  <c r="Y1343" i="13"/>
  <c r="Y1344" i="13"/>
  <c r="Y1345" i="13"/>
  <c r="Y1346" i="13"/>
  <c r="Y1347" i="13"/>
  <c r="Y1348" i="13"/>
  <c r="Y1349" i="13"/>
  <c r="Y1350" i="13"/>
  <c r="Y1351" i="13"/>
  <c r="Y1352" i="13"/>
  <c r="Y1353" i="13"/>
  <c r="Y1354" i="13"/>
  <c r="Y1355" i="13"/>
  <c r="Y1356" i="13"/>
  <c r="Y1357" i="13"/>
  <c r="Y1358" i="13"/>
  <c r="Y1359" i="13"/>
  <c r="Y1360" i="13"/>
  <c r="Y1361" i="13"/>
  <c r="Y1362" i="13"/>
  <c r="Y1363" i="13"/>
  <c r="Y1364" i="13"/>
  <c r="Y1365" i="13"/>
  <c r="Y1366" i="13"/>
  <c r="Y1367" i="13"/>
  <c r="Y1368" i="13"/>
  <c r="Y1369" i="13"/>
  <c r="Y1370" i="13"/>
  <c r="Y1371" i="13"/>
  <c r="Y1372" i="13"/>
  <c r="Y1373" i="13"/>
  <c r="Y1374" i="13"/>
  <c r="Y1375" i="13"/>
  <c r="Y1376" i="13"/>
  <c r="Y1377" i="13"/>
  <c r="Y1378" i="13"/>
  <c r="Y1379" i="13"/>
  <c r="Y1380" i="13"/>
  <c r="Y1381" i="13"/>
  <c r="Y1382" i="13"/>
  <c r="Y1383" i="13"/>
  <c r="Y1384" i="13"/>
  <c r="Y1385" i="13"/>
  <c r="Y1386" i="13"/>
  <c r="Y1387" i="13"/>
  <c r="Y1388" i="13"/>
  <c r="Y1389" i="13"/>
  <c r="Y1390" i="13"/>
  <c r="Y1391" i="13"/>
  <c r="Y1392" i="13"/>
  <c r="Y1393" i="13"/>
  <c r="Y1394" i="13"/>
  <c r="Y1395" i="13"/>
  <c r="Y1396" i="13"/>
  <c r="Y1397" i="13"/>
  <c r="Y1398" i="13"/>
  <c r="Y1399" i="13"/>
  <c r="Y1400" i="13"/>
  <c r="Y1401" i="13"/>
  <c r="Y1402" i="13"/>
  <c r="Y1403" i="13"/>
  <c r="Y1404" i="13"/>
  <c r="Y1405" i="13"/>
  <c r="Y1406" i="13"/>
  <c r="Y1407" i="13"/>
  <c r="Y1408" i="13"/>
  <c r="Y1409" i="13"/>
  <c r="Y1410" i="13"/>
  <c r="Y1411" i="13"/>
  <c r="Y1412" i="13"/>
  <c r="Y1413" i="13"/>
  <c r="Y1414" i="13"/>
  <c r="Y1415" i="13"/>
  <c r="Y1416" i="13"/>
  <c r="Y1417" i="13"/>
  <c r="Y1418" i="13"/>
  <c r="Y1419" i="13"/>
  <c r="Y1420" i="13"/>
  <c r="Y1421" i="13"/>
  <c r="Y1422" i="13"/>
  <c r="Y1423" i="13"/>
  <c r="Y1424" i="13"/>
  <c r="Y1425" i="13"/>
  <c r="Y1426" i="13"/>
  <c r="Y1427" i="13"/>
  <c r="Y1428" i="13"/>
  <c r="Y1429" i="13"/>
  <c r="Y1430" i="13"/>
  <c r="Y1431" i="13"/>
  <c r="Y1432" i="13"/>
  <c r="Y1433" i="13"/>
  <c r="Y1434" i="13"/>
  <c r="Y1435" i="13"/>
  <c r="Y1436" i="13"/>
  <c r="Y1437" i="13"/>
  <c r="Y1438" i="13"/>
  <c r="Y1439" i="13"/>
  <c r="Y1440" i="13"/>
  <c r="Y1441" i="13"/>
  <c r="Y1442" i="13"/>
  <c r="Y1443" i="13"/>
  <c r="Y1444" i="13"/>
  <c r="Y1445" i="13"/>
  <c r="Y1446" i="13"/>
  <c r="Y1447" i="13"/>
  <c r="Y1448" i="13"/>
  <c r="Y1449" i="13"/>
  <c r="Y1450" i="13"/>
  <c r="Y1451" i="13"/>
  <c r="Y1452" i="13"/>
  <c r="Y1453" i="13"/>
  <c r="Y1454" i="13"/>
  <c r="Y1455" i="13"/>
  <c r="Y1456" i="13"/>
  <c r="Y1457" i="13"/>
  <c r="Y1458" i="13"/>
  <c r="Y1459" i="13"/>
  <c r="Y1460" i="13"/>
  <c r="Y1461" i="13"/>
  <c r="Y1462" i="13"/>
  <c r="Y1463" i="13"/>
  <c r="Y1464" i="13"/>
  <c r="Y1465" i="13"/>
  <c r="Y1466" i="13"/>
  <c r="Y1467" i="13"/>
  <c r="Y1468" i="13"/>
  <c r="Y1469" i="13"/>
  <c r="Y1470" i="13"/>
  <c r="Y1471" i="13"/>
  <c r="Y1472" i="13"/>
  <c r="Y1473" i="13"/>
  <c r="Y1474" i="13"/>
  <c r="Y1475" i="13"/>
  <c r="Y1476" i="13"/>
  <c r="Y1477" i="13"/>
  <c r="Y1478" i="13"/>
  <c r="Y1479" i="13"/>
  <c r="Y1480" i="13"/>
  <c r="Y1481" i="13"/>
  <c r="Y1482" i="13"/>
  <c r="Y1483" i="13"/>
  <c r="Y1484" i="13"/>
  <c r="Y1485" i="13"/>
  <c r="Y1486" i="13"/>
  <c r="Y1487" i="13"/>
  <c r="Y1488" i="13"/>
  <c r="Y1489" i="13"/>
  <c r="Y1490" i="13"/>
  <c r="Y1491" i="13"/>
  <c r="Y1492" i="13"/>
  <c r="Y1493" i="13"/>
  <c r="Y1494" i="13"/>
  <c r="Y1495" i="13"/>
  <c r="Y1496" i="13"/>
  <c r="Y1497" i="13"/>
  <c r="Y1498" i="13"/>
  <c r="Y1499" i="13"/>
  <c r="Y1500" i="13"/>
  <c r="Y1501" i="13"/>
  <c r="Y1502" i="13"/>
  <c r="Y1503" i="13"/>
  <c r="Y1504" i="13"/>
  <c r="Y1505" i="13"/>
  <c r="Y1506" i="13"/>
  <c r="Y1507" i="13"/>
  <c r="Y1508" i="13"/>
  <c r="Y1509" i="13"/>
  <c r="Y1510" i="13"/>
  <c r="Y1511" i="13"/>
  <c r="Y1512" i="13"/>
  <c r="Y1513" i="13"/>
  <c r="Y1514" i="13"/>
  <c r="Y1515" i="13"/>
  <c r="Y1516" i="13"/>
  <c r="Y1517" i="13"/>
  <c r="Y1518" i="13"/>
  <c r="Y1519" i="13"/>
  <c r="Y1520" i="13"/>
  <c r="Y1521" i="13"/>
  <c r="Y1522" i="13"/>
  <c r="Y1523" i="13"/>
  <c r="Y1524" i="13"/>
  <c r="Y1525" i="13"/>
  <c r="Y1526" i="13"/>
  <c r="Y1527" i="13"/>
  <c r="Y1528" i="13"/>
  <c r="Y1529" i="13"/>
  <c r="Y1530" i="13"/>
  <c r="Y1531" i="13"/>
  <c r="Y1532" i="13"/>
  <c r="Y1533" i="13"/>
  <c r="Y1534" i="13"/>
  <c r="Y1535" i="13"/>
  <c r="Y1536" i="13"/>
  <c r="Y1537" i="13"/>
  <c r="Y1538" i="13"/>
  <c r="Y1539" i="13"/>
  <c r="Y1540" i="13"/>
  <c r="Y1541" i="13"/>
  <c r="Y1542" i="13"/>
  <c r="Y1543" i="13"/>
  <c r="Y1544" i="13"/>
  <c r="Y1545" i="13"/>
  <c r="Y1546" i="13"/>
  <c r="Y1547" i="13"/>
  <c r="Y1548" i="13"/>
  <c r="Y1549" i="13"/>
  <c r="Y1550" i="13"/>
  <c r="Y1551" i="13"/>
  <c r="Y1552" i="13"/>
  <c r="Y1553" i="13"/>
  <c r="Y1554" i="13"/>
  <c r="Y1555" i="13"/>
  <c r="Y1556" i="13"/>
  <c r="Y1557" i="13"/>
  <c r="Y1558" i="13"/>
  <c r="Y1559" i="13"/>
  <c r="Y1560" i="13"/>
  <c r="Y1561" i="13"/>
  <c r="Y1562" i="13"/>
  <c r="Y1563" i="13"/>
  <c r="Y1564" i="13"/>
  <c r="Y1565" i="13"/>
  <c r="Y1566" i="13"/>
  <c r="Y1567" i="13"/>
  <c r="Y1568" i="13"/>
  <c r="Y1569" i="13"/>
  <c r="Y1570" i="13"/>
  <c r="Y1571" i="13"/>
  <c r="Y1572" i="13"/>
  <c r="Y1573" i="13"/>
  <c r="Y1574" i="13"/>
  <c r="Y1575" i="13"/>
  <c r="Y1576" i="13"/>
  <c r="Y1577" i="13"/>
  <c r="Y1578" i="13"/>
  <c r="Y1579" i="13"/>
  <c r="Y1580" i="13"/>
  <c r="Y1581" i="13"/>
  <c r="Y1582" i="13"/>
  <c r="Y1583" i="13"/>
  <c r="Y1584" i="13"/>
  <c r="Y1585" i="13"/>
  <c r="Y1586" i="13"/>
  <c r="Y1587" i="13"/>
  <c r="Y1588" i="13"/>
  <c r="Y1589" i="13"/>
  <c r="Y1590" i="13"/>
  <c r="Y1591" i="13"/>
  <c r="Y1592" i="13"/>
  <c r="Y1593" i="13"/>
  <c r="Y1594" i="13"/>
  <c r="Y1595" i="13"/>
  <c r="Y1596" i="13"/>
  <c r="Y1597" i="13"/>
  <c r="Y1598" i="13"/>
  <c r="Y1599" i="13"/>
  <c r="Y1600" i="13"/>
  <c r="Y1601" i="13"/>
  <c r="Y1602" i="13"/>
  <c r="Y1603" i="13"/>
  <c r="Y1604" i="13"/>
  <c r="Y1605" i="13"/>
  <c r="Y1606" i="13"/>
  <c r="Y1607" i="13"/>
  <c r="Y1608" i="13"/>
  <c r="Y1609" i="13"/>
  <c r="Y1610" i="13"/>
  <c r="Y1611" i="13"/>
  <c r="Y1612" i="13"/>
  <c r="Y1613" i="13"/>
  <c r="Y1614" i="13"/>
  <c r="Y1615" i="13"/>
  <c r="Y1616" i="13"/>
  <c r="Y1617" i="13"/>
  <c r="Y1618" i="13"/>
  <c r="Y1619" i="13"/>
  <c r="Y1620" i="13"/>
  <c r="Y1621" i="13"/>
  <c r="Y1622" i="13"/>
  <c r="Y1623" i="13"/>
  <c r="Y1624" i="13"/>
  <c r="Y1625" i="13"/>
  <c r="Y1626" i="13"/>
  <c r="Y1627" i="13"/>
  <c r="Y1628" i="13"/>
  <c r="Y1629" i="13"/>
  <c r="Y1630" i="13"/>
  <c r="Y1631" i="13"/>
  <c r="Y1632" i="13"/>
  <c r="Y1633" i="13"/>
  <c r="Y1634" i="13"/>
  <c r="Y1635" i="13"/>
  <c r="Y1636" i="13"/>
  <c r="Y1637" i="13"/>
  <c r="Y1638" i="13"/>
  <c r="Y1639" i="13"/>
  <c r="Y1640" i="13"/>
  <c r="Y1641" i="13"/>
  <c r="Y1642" i="13"/>
  <c r="Y1643" i="13"/>
  <c r="Y1644" i="13"/>
  <c r="Y1645" i="13"/>
  <c r="Y1646" i="13"/>
  <c r="Y1647" i="13"/>
  <c r="Y1648" i="13"/>
  <c r="Y1649" i="13"/>
  <c r="Y1650" i="13"/>
  <c r="Y1651" i="13"/>
  <c r="Y1652" i="13"/>
  <c r="Y1653" i="13"/>
  <c r="Y1654" i="13"/>
  <c r="Y1655" i="13"/>
  <c r="Y1656" i="13"/>
  <c r="Y1657" i="13"/>
  <c r="Y1658" i="13"/>
  <c r="Y1659" i="13"/>
  <c r="Y1660" i="13"/>
  <c r="Y1661" i="13"/>
  <c r="Y1662" i="13"/>
  <c r="Y1663" i="13"/>
  <c r="Y1664" i="13"/>
  <c r="Y1665" i="13"/>
  <c r="Y1666" i="13"/>
  <c r="Y1667" i="13"/>
  <c r="Y1668" i="13"/>
  <c r="Y1669" i="13"/>
  <c r="Y1670" i="13"/>
  <c r="Y1671" i="13"/>
  <c r="Y1672" i="13"/>
  <c r="Y1673" i="13"/>
  <c r="Y1674" i="13"/>
  <c r="Y1675" i="13"/>
  <c r="Y1676" i="13"/>
  <c r="Y1677" i="13"/>
  <c r="Y1678" i="13"/>
  <c r="Y1679" i="13"/>
  <c r="Y1680" i="13"/>
  <c r="Y1681" i="13"/>
  <c r="Y1682" i="13"/>
  <c r="Y1683" i="13"/>
  <c r="Y1684" i="13"/>
  <c r="Y1685" i="13"/>
  <c r="Y1686" i="13"/>
  <c r="Y1687" i="13"/>
  <c r="Y1688" i="13"/>
  <c r="Y1689" i="13"/>
  <c r="Y1690" i="13"/>
  <c r="Y1691" i="13"/>
  <c r="Y1692" i="13"/>
  <c r="Y1693" i="13"/>
  <c r="Y1694" i="13"/>
  <c r="Y1695" i="13"/>
  <c r="Y1696" i="13"/>
  <c r="Y1697" i="13"/>
  <c r="Y1698" i="13"/>
  <c r="Y1699" i="13"/>
  <c r="Y1700" i="13"/>
  <c r="Y1701" i="13"/>
  <c r="Y1702" i="13"/>
  <c r="Y1703" i="13"/>
  <c r="Y1704" i="13"/>
  <c r="Y1705" i="13"/>
  <c r="Y1706" i="13"/>
  <c r="Y1707" i="13"/>
  <c r="Y1708" i="13"/>
  <c r="Y1709" i="13"/>
  <c r="Y1710" i="13"/>
  <c r="Y1711" i="13"/>
  <c r="Y1712" i="13"/>
  <c r="Y1713" i="13"/>
  <c r="Y1714" i="13"/>
  <c r="Y1715" i="13"/>
  <c r="Y1716" i="13"/>
  <c r="Y1717" i="13"/>
  <c r="Y1718" i="13"/>
  <c r="Y1719" i="13"/>
  <c r="Y1720" i="13"/>
  <c r="Y1721" i="13"/>
  <c r="Y1722" i="13"/>
  <c r="Y1723" i="13"/>
  <c r="Y1724" i="13"/>
  <c r="Y1725" i="13"/>
  <c r="Y1726" i="13"/>
  <c r="Y1727" i="13"/>
  <c r="Y1728" i="13"/>
  <c r="Y1729" i="13"/>
  <c r="Y1730" i="13"/>
  <c r="Y1731" i="13"/>
  <c r="Y1732" i="13"/>
  <c r="Y1733" i="13"/>
  <c r="Y1734" i="13"/>
  <c r="Y1735" i="13"/>
  <c r="Y1736" i="13"/>
  <c r="Y1737" i="13"/>
  <c r="Y1738" i="13"/>
  <c r="Y1739" i="13"/>
  <c r="Y1740" i="13"/>
  <c r="Y1741" i="13"/>
  <c r="Y1742" i="13"/>
  <c r="Y1743" i="13"/>
  <c r="Y1744" i="13"/>
  <c r="Y1745" i="13"/>
  <c r="Y1746" i="13"/>
  <c r="Y1747" i="13"/>
  <c r="Y1748" i="13"/>
  <c r="Y1749" i="13"/>
  <c r="Y1750" i="13"/>
  <c r="Y1751" i="13"/>
  <c r="Y1752" i="13"/>
  <c r="Y1753" i="13"/>
  <c r="Y1754" i="13"/>
  <c r="Y1755" i="13"/>
  <c r="Y1756" i="13"/>
  <c r="Y1757" i="13"/>
  <c r="Y1758" i="13"/>
  <c r="Y1759" i="13"/>
  <c r="Y1760" i="13"/>
  <c r="Y1761" i="13"/>
  <c r="Y1762" i="13"/>
  <c r="Y1763" i="13"/>
  <c r="Y1764" i="13"/>
  <c r="Y1765" i="13"/>
  <c r="Y1766" i="13"/>
  <c r="Y1767" i="13"/>
  <c r="Y1768" i="13"/>
  <c r="Y1769" i="13"/>
  <c r="Y1770" i="13"/>
  <c r="Y1771" i="13"/>
  <c r="Y1772" i="13"/>
  <c r="Y1773" i="13"/>
  <c r="Y1774" i="13"/>
  <c r="Y1775" i="13"/>
  <c r="Y1776" i="13"/>
  <c r="Y1777" i="13"/>
  <c r="Y1778" i="13"/>
  <c r="Y1779" i="13"/>
  <c r="Y1780" i="13"/>
  <c r="Y1781" i="13"/>
  <c r="Y1782" i="13"/>
  <c r="Y1783" i="13"/>
  <c r="Y1784" i="13"/>
  <c r="Y1785" i="13"/>
  <c r="Y1786" i="13"/>
  <c r="Y1787" i="13"/>
  <c r="Y1788" i="13"/>
  <c r="Y1789" i="13"/>
  <c r="Y1790" i="13"/>
  <c r="Y1791" i="13"/>
  <c r="Y1792" i="13"/>
  <c r="Y1793" i="13"/>
  <c r="Y1794" i="13"/>
  <c r="Y1795" i="13"/>
  <c r="Y1796" i="13"/>
  <c r="Y1797" i="13"/>
  <c r="Y1798" i="13"/>
  <c r="Y1799" i="13"/>
  <c r="Y1800" i="13"/>
  <c r="Y1801" i="13"/>
  <c r="Y1802" i="13"/>
  <c r="Y1803" i="13"/>
  <c r="Y1804" i="13"/>
  <c r="Y1805" i="13"/>
  <c r="Y1806" i="13"/>
  <c r="Y1807" i="13"/>
  <c r="Y1808" i="13"/>
  <c r="Y1809" i="13"/>
  <c r="Y1810" i="13"/>
  <c r="Y1811" i="13"/>
  <c r="Y1812" i="13"/>
  <c r="Y1813" i="13"/>
  <c r="Y1814" i="13"/>
  <c r="Y1815" i="13"/>
  <c r="Y1816" i="13"/>
  <c r="Y1817" i="13"/>
  <c r="Y1818" i="13"/>
  <c r="Y1819" i="13"/>
  <c r="Y1820" i="13"/>
  <c r="Y1821" i="13"/>
  <c r="Y1822" i="13"/>
  <c r="Y1823" i="13"/>
  <c r="Y1824" i="13"/>
  <c r="Y1825" i="13"/>
  <c r="Y1826" i="13"/>
  <c r="Y1827" i="13"/>
  <c r="Y1828" i="13"/>
  <c r="Y1829" i="13"/>
  <c r="Y1830" i="13"/>
  <c r="Y1831" i="13"/>
  <c r="Y1832" i="13"/>
  <c r="Y1833" i="13"/>
  <c r="Y1834" i="13"/>
  <c r="Y1835" i="13"/>
  <c r="Y1836" i="13"/>
  <c r="Y1837" i="13"/>
  <c r="Y1838" i="13"/>
  <c r="Y1839" i="13"/>
  <c r="Y1840" i="13"/>
  <c r="Y1841" i="13"/>
  <c r="Y1842" i="13"/>
  <c r="Y1843" i="13"/>
  <c r="Y1844" i="13"/>
  <c r="Y1845" i="13"/>
  <c r="Y1846" i="13"/>
  <c r="Y1847" i="13"/>
  <c r="Y1848" i="13"/>
  <c r="Y1849" i="13"/>
  <c r="Y1850" i="13"/>
  <c r="Y1851" i="13"/>
  <c r="Y1852" i="13"/>
  <c r="Y1853" i="13"/>
  <c r="Y1854" i="13"/>
  <c r="Y1855" i="13"/>
  <c r="Y1856" i="13"/>
  <c r="Y1857" i="13"/>
  <c r="Y1858" i="13"/>
  <c r="Y1859" i="13"/>
  <c r="Y1860" i="13"/>
  <c r="Y1861" i="13"/>
  <c r="Y1862" i="13"/>
  <c r="Y1863" i="13"/>
  <c r="Y1864" i="13"/>
  <c r="Y1865" i="13"/>
  <c r="Y1866" i="13"/>
  <c r="Y1867" i="13"/>
  <c r="Y1868" i="13"/>
  <c r="Y1869" i="13"/>
  <c r="Y1870" i="13"/>
  <c r="Y1871" i="13"/>
  <c r="Y1872" i="13"/>
  <c r="Y1873" i="13"/>
  <c r="Y1874" i="13"/>
  <c r="Y1875" i="13"/>
  <c r="Y1876" i="13"/>
  <c r="Y1877" i="13"/>
  <c r="Y1878" i="13"/>
  <c r="Y1879" i="13"/>
  <c r="Y1880" i="13"/>
  <c r="Y1881" i="13"/>
  <c r="Y1882" i="13"/>
  <c r="Y1883" i="13"/>
  <c r="Y1884" i="13"/>
  <c r="Y1885" i="13"/>
  <c r="Y1886" i="13"/>
  <c r="Y1887" i="13"/>
  <c r="Y1888" i="13"/>
  <c r="Y1889" i="13"/>
  <c r="Y1890" i="13"/>
  <c r="Y1891" i="13"/>
  <c r="Y1892" i="13"/>
  <c r="Y1893" i="13"/>
  <c r="Y1894" i="13"/>
  <c r="Y1895" i="13"/>
  <c r="Y1896" i="13"/>
  <c r="Y1897" i="13"/>
  <c r="Y1898" i="13"/>
  <c r="Y1899" i="13"/>
  <c r="Y1900" i="13"/>
  <c r="Y1901" i="13"/>
  <c r="Y1902" i="13"/>
  <c r="Y1903" i="13"/>
  <c r="Y1904" i="13"/>
  <c r="Y1905" i="13"/>
  <c r="Y1906" i="13"/>
  <c r="Y1907" i="13"/>
  <c r="Y1908" i="13"/>
  <c r="Y1909" i="13"/>
  <c r="Y1910" i="13"/>
  <c r="Y1911" i="13"/>
  <c r="Y1912" i="13"/>
  <c r="Y1913" i="13"/>
  <c r="Y1914" i="13"/>
  <c r="Y1915" i="13"/>
  <c r="Y1916" i="13"/>
  <c r="Y1917" i="13"/>
  <c r="Y1918" i="13"/>
  <c r="Y1919" i="13"/>
  <c r="Y1920" i="13"/>
  <c r="Y1921" i="13"/>
  <c r="Y1922" i="13"/>
  <c r="Y1923" i="13"/>
  <c r="Y1924" i="13"/>
  <c r="Y1925" i="13"/>
  <c r="Y1926" i="13"/>
  <c r="Y1927" i="13"/>
  <c r="Y1928" i="13"/>
  <c r="Y1929" i="13"/>
  <c r="Y1930" i="13"/>
  <c r="Y1931" i="13"/>
  <c r="Y1932" i="13"/>
  <c r="Y1933" i="13"/>
  <c r="Y1934" i="13"/>
  <c r="Y1935" i="13"/>
  <c r="Y1936" i="13"/>
  <c r="Y1937" i="13"/>
  <c r="Y1938" i="13"/>
  <c r="Y1939" i="13"/>
  <c r="Y1940" i="13"/>
  <c r="Y1941" i="13"/>
  <c r="Y1942" i="13"/>
  <c r="Y1943" i="13"/>
  <c r="Y1944" i="13"/>
  <c r="Y1945" i="13"/>
  <c r="Y1946" i="13"/>
  <c r="Y1947" i="13"/>
  <c r="Y1948" i="13"/>
  <c r="Y1949" i="13"/>
  <c r="Y1950" i="13"/>
  <c r="Y1951" i="13"/>
  <c r="Y1952" i="13"/>
  <c r="Y1953" i="13"/>
  <c r="Y1954" i="13"/>
  <c r="Y1955" i="13"/>
  <c r="Y1956" i="13"/>
  <c r="Y1957" i="13"/>
  <c r="Y1958" i="13"/>
  <c r="Y1959" i="13"/>
  <c r="Y1960" i="13"/>
  <c r="Y1961" i="13"/>
  <c r="Y1962" i="13"/>
  <c r="Y1963" i="13"/>
  <c r="Y1964" i="13"/>
  <c r="Y1965" i="13"/>
  <c r="Y1966" i="13"/>
  <c r="Y1967" i="13"/>
  <c r="Y1968" i="13"/>
  <c r="Y1969" i="13"/>
  <c r="Y1970" i="13"/>
  <c r="Y1971" i="13"/>
  <c r="Y1972" i="13"/>
  <c r="Y1973" i="13"/>
  <c r="Y1974" i="13"/>
  <c r="Y1975" i="13"/>
  <c r="Y1976" i="13"/>
  <c r="Y1977" i="13"/>
  <c r="Y1978" i="13"/>
  <c r="Y1979" i="13"/>
  <c r="Y1980" i="13"/>
  <c r="Y1981" i="13"/>
  <c r="Y1982" i="13"/>
  <c r="Y1983" i="13"/>
  <c r="Y1984" i="13"/>
  <c r="Y1985" i="13"/>
  <c r="Y1986" i="13"/>
  <c r="Y1987" i="13"/>
  <c r="Y1988" i="13"/>
  <c r="Y1989" i="13"/>
  <c r="Y1990" i="13"/>
  <c r="Y1991" i="13"/>
  <c r="Y1992" i="13"/>
  <c r="Y1993" i="13"/>
  <c r="Y1994" i="13"/>
  <c r="Y1995" i="13"/>
  <c r="Y1996" i="13"/>
  <c r="Y1997" i="13"/>
  <c r="Y1998" i="13"/>
  <c r="Y1999" i="13"/>
  <c r="Y2000" i="13"/>
  <c r="Y2001" i="13"/>
  <c r="Y2002" i="13"/>
  <c r="Y2003" i="13"/>
  <c r="Y2004" i="13"/>
  <c r="Y2005" i="13"/>
  <c r="Y2006" i="13"/>
  <c r="Y2007" i="13"/>
  <c r="Y2008" i="13"/>
  <c r="Y2009" i="13"/>
  <c r="Y2010" i="13"/>
  <c r="Y2011" i="13"/>
  <c r="Y2012" i="13"/>
  <c r="Y2013" i="13"/>
  <c r="Y2014" i="13"/>
  <c r="Y2015" i="13"/>
  <c r="Y2016" i="13"/>
  <c r="Y2017" i="13"/>
  <c r="Y2018" i="13"/>
  <c r="Y2019" i="13"/>
  <c r="Y2020" i="13"/>
  <c r="Y2021" i="13"/>
  <c r="Y2022" i="13"/>
  <c r="Y2023" i="13"/>
  <c r="Y2024" i="13"/>
  <c r="Y2025" i="13"/>
  <c r="Y2026" i="13"/>
  <c r="Y2027" i="13"/>
  <c r="Y2028" i="13"/>
  <c r="Y2029" i="13"/>
  <c r="Y2030" i="13"/>
  <c r="Y2031" i="13"/>
  <c r="Y2032" i="13"/>
  <c r="Y2033" i="13"/>
  <c r="Y2034" i="13"/>
  <c r="Y2035" i="13"/>
  <c r="Y2036" i="13"/>
  <c r="Y2037" i="13"/>
  <c r="Y2038" i="13"/>
  <c r="Y2039" i="13"/>
  <c r="Y2040" i="13"/>
  <c r="Y2041" i="13"/>
  <c r="Y2042" i="13"/>
  <c r="Y2043" i="13"/>
  <c r="Y2044" i="13"/>
  <c r="Y2045" i="13"/>
  <c r="Y2046" i="13"/>
  <c r="Y2047" i="13"/>
  <c r="Y2048" i="13"/>
  <c r="Y2049" i="13"/>
  <c r="Y2050" i="13"/>
  <c r="Y2051" i="13"/>
  <c r="Y2052" i="13"/>
  <c r="Y2053" i="13"/>
  <c r="Y2054" i="13"/>
  <c r="Y2055" i="13"/>
  <c r="Y2056" i="13"/>
  <c r="Y2057" i="13"/>
  <c r="Y2058" i="13"/>
  <c r="Y2059" i="13"/>
  <c r="Y2060" i="13"/>
  <c r="Y2061" i="13"/>
  <c r="Y2062" i="13"/>
  <c r="Y2063" i="13"/>
  <c r="Y2064" i="13"/>
  <c r="Y2065" i="13"/>
  <c r="Y2066" i="13"/>
  <c r="Y2067" i="13"/>
  <c r="Y2068" i="13"/>
  <c r="Y2069" i="13"/>
  <c r="Y2070" i="13"/>
  <c r="Y2071" i="13"/>
  <c r="Y2072" i="13"/>
  <c r="Y2073" i="13"/>
  <c r="Y2074" i="13"/>
  <c r="Y2075" i="13"/>
  <c r="Y2076" i="13"/>
  <c r="Y2077" i="13"/>
  <c r="Y2078" i="13"/>
  <c r="Y2079" i="13"/>
  <c r="Y2080" i="13"/>
  <c r="Y2081" i="13"/>
  <c r="Y2082" i="13"/>
  <c r="Y2083" i="13"/>
  <c r="Y2084" i="13"/>
  <c r="Y2085" i="13"/>
  <c r="Y2086" i="13"/>
  <c r="Y2087" i="13"/>
  <c r="Y2088" i="13"/>
  <c r="Y2089" i="13"/>
  <c r="Y2090" i="13"/>
  <c r="Y2091" i="13"/>
  <c r="Y2092" i="13"/>
  <c r="Y2093" i="13"/>
  <c r="Y2094" i="13"/>
  <c r="Y2095" i="13"/>
  <c r="Y2096" i="13"/>
  <c r="Y2097" i="13"/>
  <c r="Y2098" i="13"/>
  <c r="Y2099" i="13"/>
  <c r="Y2100" i="13"/>
  <c r="Y2101" i="13"/>
  <c r="Y2102" i="13"/>
  <c r="Y2103" i="13"/>
  <c r="Y2104" i="13"/>
  <c r="Y2105" i="13"/>
  <c r="Y2106" i="13"/>
  <c r="Y2107" i="13"/>
  <c r="Y2108" i="13"/>
  <c r="Y2109" i="13"/>
  <c r="Y2110" i="13"/>
  <c r="Y2111" i="13"/>
  <c r="Y2112" i="13"/>
  <c r="Y2113" i="13"/>
  <c r="Y2114" i="13"/>
  <c r="Y2115" i="13"/>
  <c r="Y2116" i="13"/>
  <c r="Y2117" i="13"/>
  <c r="Y2118" i="13"/>
  <c r="Y2119" i="13"/>
  <c r="Y2120" i="13"/>
  <c r="Y2121" i="13"/>
  <c r="Y2122" i="13"/>
  <c r="Y2123" i="13"/>
  <c r="Y2124" i="13"/>
  <c r="Y2125" i="13"/>
  <c r="Y2126" i="13"/>
  <c r="Y2127" i="13"/>
  <c r="Y2128" i="13"/>
  <c r="Y2129" i="13"/>
  <c r="Y2130" i="13"/>
  <c r="Y2131" i="13"/>
  <c r="Y2132" i="13"/>
  <c r="Y2133" i="13"/>
  <c r="Y2134" i="13"/>
  <c r="Y2135" i="13"/>
  <c r="Y2136" i="13"/>
  <c r="Y2137" i="13"/>
  <c r="Y2138" i="13"/>
  <c r="Y2139" i="13"/>
  <c r="Y2140" i="13"/>
  <c r="Y2141" i="13"/>
  <c r="Y2142" i="13"/>
  <c r="Y2143" i="13"/>
  <c r="Y2144" i="13"/>
  <c r="Y2145" i="13"/>
  <c r="Y2146" i="13"/>
  <c r="Y2147" i="13"/>
  <c r="Y2148" i="13"/>
  <c r="Y2149" i="13"/>
  <c r="Y2150" i="13"/>
  <c r="Y2151" i="13"/>
  <c r="Y2152" i="13"/>
  <c r="Y2153" i="13"/>
  <c r="Y2154" i="13"/>
  <c r="Y2155" i="13"/>
  <c r="Y2156" i="13"/>
  <c r="Y2157" i="13"/>
  <c r="Y2158" i="13"/>
  <c r="Y2159" i="13"/>
  <c r="Y2160" i="13"/>
  <c r="Y2161" i="13"/>
  <c r="Y2162" i="13"/>
  <c r="Y2163" i="13"/>
  <c r="Y2164" i="13"/>
  <c r="Y2165" i="13"/>
  <c r="Y2166" i="13"/>
  <c r="Y2167" i="13"/>
  <c r="Y2168" i="13"/>
  <c r="Y2169" i="13"/>
  <c r="Y2170" i="13"/>
  <c r="Y2171" i="13"/>
  <c r="Y2172" i="13"/>
  <c r="Y2173" i="13"/>
  <c r="Y2174" i="13"/>
  <c r="Y2175" i="13"/>
  <c r="Y2176" i="13"/>
  <c r="Y2177" i="13"/>
  <c r="Y2178" i="13"/>
  <c r="Y2179" i="13"/>
  <c r="Y2180" i="13"/>
  <c r="Y2181" i="13"/>
  <c r="Y2182" i="13"/>
  <c r="Y2183" i="13"/>
  <c r="Y2184" i="13"/>
  <c r="Y2185" i="13"/>
  <c r="Y2186" i="13"/>
  <c r="Y2187" i="13"/>
  <c r="Y2188" i="13"/>
  <c r="Y2189" i="13"/>
  <c r="Y2190" i="13"/>
  <c r="Y2191" i="13"/>
  <c r="Y2192" i="13"/>
  <c r="Y2193" i="13"/>
  <c r="Y2194" i="13"/>
  <c r="Y2195" i="13"/>
  <c r="Y2196" i="13"/>
  <c r="Y2197" i="13"/>
  <c r="Y2198" i="13"/>
  <c r="Y2199" i="13"/>
  <c r="Y2200" i="13"/>
  <c r="Y2201" i="13"/>
  <c r="Y2202" i="13"/>
  <c r="Y2203" i="13"/>
  <c r="Y2204" i="13"/>
  <c r="Y2205" i="13"/>
  <c r="Y2206" i="13"/>
  <c r="Y2207" i="13"/>
  <c r="Y2208" i="13"/>
  <c r="Y2209" i="13"/>
  <c r="Y2210" i="13"/>
  <c r="Y2211" i="13"/>
  <c r="Y2212" i="13"/>
  <c r="Y2213" i="13"/>
  <c r="Y2214" i="13"/>
  <c r="Y2215" i="13"/>
  <c r="Y2216" i="13"/>
  <c r="Y2217" i="13"/>
  <c r="Y2218" i="13"/>
  <c r="Y2219" i="13"/>
  <c r="Y2220" i="13"/>
  <c r="Y2221" i="13"/>
  <c r="Y2222" i="13"/>
  <c r="Y2223" i="13"/>
  <c r="Y2224" i="13"/>
  <c r="Y2225" i="13"/>
  <c r="Y2226" i="13"/>
  <c r="Y2227" i="13"/>
  <c r="Y2228" i="13"/>
  <c r="Y2229" i="13"/>
  <c r="Y2230" i="13"/>
  <c r="Y2231" i="13"/>
  <c r="Y2232" i="13"/>
  <c r="Y2233" i="13"/>
  <c r="Y2234" i="13"/>
  <c r="Y2235" i="13"/>
  <c r="Y2236" i="13"/>
  <c r="Y2237" i="13"/>
  <c r="Y2238" i="13"/>
  <c r="Y2239" i="13"/>
  <c r="Y2240" i="13"/>
  <c r="Y2241" i="13"/>
  <c r="Y2242" i="13"/>
  <c r="Y2243" i="13"/>
  <c r="Y2244" i="13"/>
  <c r="Y2245" i="13"/>
  <c r="Y2246" i="13"/>
  <c r="Y2247" i="13"/>
  <c r="Y2248" i="13"/>
  <c r="Y2249" i="13"/>
  <c r="Y2250" i="13"/>
  <c r="Y2251" i="13"/>
  <c r="Y2252" i="13"/>
  <c r="Y2253" i="13"/>
  <c r="Y2254" i="13"/>
  <c r="Y2255" i="13"/>
  <c r="Y2256" i="13"/>
  <c r="Y2257" i="13"/>
  <c r="Y2258" i="13"/>
  <c r="Y2259" i="13"/>
  <c r="Y2260" i="13"/>
  <c r="Y2261" i="13"/>
  <c r="Y2262" i="13"/>
  <c r="Y2263" i="13"/>
  <c r="Y2264" i="13"/>
  <c r="Y2265" i="13"/>
  <c r="Y2266" i="13"/>
  <c r="Y2267" i="13"/>
  <c r="Y2268" i="13"/>
  <c r="Y2269" i="13"/>
  <c r="Y2270" i="13"/>
  <c r="Y2271" i="13"/>
  <c r="Y2272" i="13"/>
  <c r="Y2273" i="13"/>
  <c r="Y2274" i="13"/>
  <c r="Y2275" i="13"/>
  <c r="Y2276" i="13"/>
  <c r="Y2277" i="13"/>
  <c r="Y2278" i="13"/>
  <c r="Y2279" i="13"/>
  <c r="Y2280" i="13"/>
  <c r="Y2281" i="13"/>
  <c r="Y2282" i="13"/>
  <c r="Y2283" i="13"/>
  <c r="Y2284" i="13"/>
  <c r="Y2285" i="13"/>
  <c r="Y2286" i="13"/>
  <c r="Y2287" i="13"/>
  <c r="Y2288" i="13"/>
  <c r="Y2289" i="13"/>
  <c r="Y2290" i="13"/>
  <c r="Y2291" i="13"/>
  <c r="Y2292" i="13"/>
  <c r="Y2293" i="13"/>
  <c r="Y2294" i="13"/>
  <c r="Y2295" i="13"/>
  <c r="Y2296" i="13"/>
  <c r="Y2297" i="13"/>
  <c r="Y2298" i="13"/>
  <c r="Y2299" i="13"/>
  <c r="Y2300" i="13"/>
  <c r="Y2301" i="13"/>
  <c r="Y2302" i="13"/>
  <c r="Y2303" i="13"/>
  <c r="Y2304" i="13"/>
  <c r="Y2305" i="13"/>
  <c r="Y2306" i="13"/>
  <c r="Y2307" i="13"/>
  <c r="Y2308" i="13"/>
  <c r="Y2309" i="13"/>
  <c r="Y2310" i="13"/>
  <c r="Y2311" i="13"/>
  <c r="Y2312" i="13"/>
  <c r="Y2313" i="13"/>
  <c r="Y2314" i="13"/>
  <c r="Y2315" i="13"/>
  <c r="Y2316" i="13"/>
  <c r="Y2317" i="13"/>
  <c r="Y2318" i="13"/>
  <c r="Y2319" i="13"/>
  <c r="Y2320" i="13"/>
  <c r="Y2321" i="13"/>
  <c r="Y2322" i="13"/>
  <c r="Y2323" i="13"/>
  <c r="Y2324" i="13"/>
  <c r="Y2325" i="13"/>
  <c r="Y2326" i="13"/>
  <c r="Y2327" i="13"/>
  <c r="Y2328" i="13"/>
  <c r="Y2329" i="13"/>
  <c r="Y2330" i="13"/>
  <c r="Y2331" i="13"/>
  <c r="Y2332" i="13"/>
  <c r="Y2333" i="13"/>
  <c r="Y2334" i="13"/>
  <c r="Y2335" i="13"/>
  <c r="Y2336" i="13"/>
  <c r="Y2337" i="13"/>
  <c r="Y2338" i="13"/>
  <c r="Y2339" i="13"/>
  <c r="Y2340" i="13"/>
  <c r="Y2341" i="13"/>
  <c r="Y2342" i="13"/>
  <c r="Y2343" i="13"/>
  <c r="Y2344" i="13"/>
  <c r="Y2345" i="13"/>
  <c r="Y2346" i="13"/>
  <c r="Y2347" i="13"/>
  <c r="Y2348" i="13"/>
  <c r="Y2349" i="13"/>
  <c r="Y2350" i="13"/>
  <c r="Y2351" i="13"/>
  <c r="Y2352" i="13"/>
  <c r="Y2353" i="13"/>
  <c r="Y2354" i="13"/>
  <c r="Y2355" i="13"/>
  <c r="Y2356" i="13"/>
  <c r="Y2357" i="13"/>
  <c r="Y2358" i="13"/>
  <c r="Y2359" i="13"/>
  <c r="Y2360" i="13"/>
  <c r="Y2361" i="13"/>
  <c r="Y2362" i="13"/>
  <c r="Y2363" i="13"/>
  <c r="Y2364" i="13"/>
  <c r="Y2365" i="13"/>
  <c r="Y2366" i="13"/>
  <c r="Y2367" i="13"/>
  <c r="Y2368" i="13"/>
  <c r="Y2369" i="13"/>
  <c r="Y2370" i="13"/>
  <c r="Y2371" i="13"/>
  <c r="Y2372" i="13"/>
  <c r="Y2373" i="13"/>
  <c r="Y2374" i="13"/>
  <c r="Y2375" i="13"/>
  <c r="Y2376" i="13"/>
  <c r="Y2377" i="13"/>
  <c r="Y2378" i="13"/>
  <c r="Y2379" i="13"/>
  <c r="Y2380" i="13"/>
  <c r="Y2381" i="13"/>
  <c r="Y2382" i="13"/>
  <c r="Y2383" i="13"/>
  <c r="Y2384" i="13"/>
  <c r="Y2385" i="13"/>
  <c r="Y2386" i="13"/>
  <c r="Y2387" i="13"/>
  <c r="Y2388" i="13"/>
  <c r="Y2389" i="13"/>
  <c r="Y2390" i="13"/>
  <c r="Y2391" i="13"/>
  <c r="Y2392" i="13"/>
  <c r="Y2393" i="13"/>
  <c r="Y2394" i="13"/>
  <c r="Y2395" i="13"/>
  <c r="Y2396" i="13"/>
  <c r="Y2397" i="13"/>
  <c r="Y2398" i="13"/>
  <c r="Y2399" i="13"/>
  <c r="Y2400" i="13"/>
  <c r="Y2401" i="13"/>
  <c r="Y2402" i="13"/>
  <c r="Y2403" i="13"/>
  <c r="Y2404" i="13"/>
  <c r="Y2405" i="13"/>
  <c r="Y2406" i="13"/>
  <c r="Y2407" i="13"/>
  <c r="Y2408" i="13"/>
  <c r="Y2409" i="13"/>
  <c r="Y2410" i="13"/>
  <c r="Y2411" i="13"/>
  <c r="Y2412" i="13"/>
  <c r="Y2413" i="13"/>
  <c r="Y2414" i="13"/>
  <c r="Y2415" i="13"/>
  <c r="Y2416" i="13"/>
  <c r="Y2417" i="13"/>
  <c r="Y2418" i="13"/>
  <c r="Y2419" i="13"/>
  <c r="Y2420" i="13"/>
  <c r="Y2421" i="13"/>
  <c r="Y2422" i="13"/>
  <c r="Y2423" i="13"/>
  <c r="Y2424" i="13"/>
  <c r="Y2425" i="13"/>
  <c r="Y2426" i="13"/>
  <c r="Y2427" i="13"/>
  <c r="Y2428" i="13"/>
  <c r="Y2429" i="13"/>
  <c r="Y2430" i="13"/>
  <c r="Y2431" i="13"/>
  <c r="Y2432" i="13"/>
  <c r="Y2433" i="13"/>
  <c r="Y2434" i="13"/>
  <c r="Y2435" i="13"/>
  <c r="Y2436" i="13"/>
  <c r="Y2437" i="13"/>
  <c r="Y2438" i="13"/>
  <c r="Y2439" i="13"/>
  <c r="Y2440" i="13"/>
  <c r="Y2441" i="13"/>
  <c r="Y2442" i="13"/>
  <c r="Y2443" i="13"/>
  <c r="Y2444" i="13"/>
  <c r="Y2445" i="13"/>
  <c r="Y2446" i="13"/>
  <c r="Y2447" i="13"/>
  <c r="Y2448" i="13"/>
  <c r="Y2449" i="13"/>
  <c r="Y2450" i="13"/>
  <c r="Y2451" i="13"/>
  <c r="Y2452" i="13"/>
  <c r="Y2453" i="13"/>
  <c r="Y2454" i="13"/>
  <c r="Y2455" i="13"/>
  <c r="Y2456" i="13"/>
  <c r="Y2457" i="13"/>
  <c r="Y2458" i="13"/>
  <c r="Y2459" i="13"/>
  <c r="Y2460" i="13"/>
  <c r="Y2461" i="13"/>
  <c r="Y2462" i="13"/>
  <c r="Y2463" i="13"/>
  <c r="Y2464" i="13"/>
  <c r="Y2465" i="13"/>
  <c r="Y2466" i="13"/>
  <c r="Y2467" i="13"/>
  <c r="Y2468" i="13"/>
  <c r="Y2469" i="13"/>
  <c r="Y2470" i="13"/>
  <c r="Y2471" i="13"/>
  <c r="Y2472" i="13"/>
  <c r="Y2473" i="13"/>
  <c r="Y2474" i="13"/>
  <c r="Y2475" i="13"/>
  <c r="Y2476" i="13"/>
  <c r="Y2477" i="13"/>
  <c r="Y2478" i="13"/>
  <c r="Y2479" i="13"/>
  <c r="Y2480" i="13"/>
  <c r="Y2481" i="13"/>
  <c r="Y2482" i="13"/>
  <c r="Y2483" i="13"/>
  <c r="Y2484" i="13"/>
  <c r="Y2485" i="13"/>
  <c r="Y2486" i="13"/>
  <c r="Y2487" i="13"/>
  <c r="Y2488" i="13"/>
  <c r="Y2489" i="13"/>
  <c r="Y2490" i="13"/>
  <c r="Y2491" i="13"/>
  <c r="Y2492" i="13"/>
  <c r="Y2493" i="13"/>
  <c r="Y2494" i="13"/>
  <c r="Y2495" i="13"/>
  <c r="Y2496" i="13"/>
  <c r="Y2497" i="13"/>
  <c r="Y2498" i="13"/>
  <c r="Y2499" i="13"/>
  <c r="Y2500" i="13"/>
  <c r="Y2501" i="13"/>
  <c r="Y2502" i="13"/>
  <c r="Y2503" i="13"/>
  <c r="Y2504" i="13"/>
  <c r="Y2505" i="13"/>
  <c r="Y2506" i="13"/>
  <c r="Y2507" i="13"/>
  <c r="Y2508" i="13"/>
  <c r="Y2509" i="13"/>
  <c r="Y2510" i="13"/>
  <c r="Y2511" i="13"/>
  <c r="Y2512" i="13"/>
  <c r="Y2513" i="13"/>
  <c r="Y2514" i="13"/>
  <c r="Y2515" i="13"/>
  <c r="Y2516" i="13"/>
  <c r="Y2517" i="13"/>
  <c r="Y2518" i="13"/>
  <c r="Y2519" i="13"/>
  <c r="Y2520" i="13"/>
  <c r="Y2521" i="13"/>
  <c r="Y2522" i="13"/>
  <c r="Y2523" i="13"/>
  <c r="Y2524" i="13"/>
  <c r="Y2525" i="13"/>
  <c r="Y2526" i="13"/>
  <c r="Y2527" i="13"/>
  <c r="Y2528" i="13"/>
  <c r="Y2529" i="13"/>
  <c r="Y2530" i="13"/>
  <c r="Y2531" i="13"/>
  <c r="Y2532" i="13"/>
  <c r="Y2533" i="13"/>
  <c r="Y2534" i="13"/>
  <c r="Y2535" i="13"/>
  <c r="Y2536" i="13"/>
  <c r="Y2537" i="13"/>
  <c r="Y2538" i="13"/>
  <c r="Y2539" i="13"/>
  <c r="Y2540" i="13"/>
  <c r="Y2541" i="13"/>
  <c r="Y2542" i="13"/>
  <c r="Y2543" i="13"/>
  <c r="Y2544" i="13"/>
  <c r="Y2545" i="13"/>
  <c r="Y2546" i="13"/>
  <c r="Y2547" i="13"/>
  <c r="Y2548" i="13"/>
  <c r="Y2549" i="13"/>
  <c r="Y2550" i="13"/>
  <c r="Y2551" i="13"/>
  <c r="Y2552" i="13"/>
  <c r="Y2553" i="13"/>
  <c r="Y2554" i="13"/>
  <c r="Y2555" i="13"/>
  <c r="Y2556" i="13"/>
  <c r="Y2557" i="13"/>
  <c r="Y2558" i="13"/>
  <c r="Y2559" i="13"/>
  <c r="Y2560" i="13"/>
  <c r="Y2561" i="13"/>
  <c r="Y2562" i="13"/>
  <c r="Y2563" i="13"/>
  <c r="Y2564" i="13"/>
  <c r="Y2565" i="13"/>
  <c r="Y2566" i="13"/>
  <c r="Y2567" i="13"/>
  <c r="Y2568" i="13"/>
  <c r="Y2569" i="13"/>
  <c r="Y2570" i="13"/>
  <c r="Y2571" i="13"/>
  <c r="Y2572" i="13"/>
  <c r="Y2573" i="13"/>
  <c r="Y2574" i="13"/>
  <c r="Y2575" i="13"/>
  <c r="Y2576" i="13"/>
  <c r="Y2577" i="13"/>
  <c r="Y2578" i="13"/>
  <c r="Y2579" i="13"/>
  <c r="Y2580" i="13"/>
  <c r="Y2581" i="13"/>
  <c r="Y2582" i="13"/>
  <c r="Y2583" i="13"/>
  <c r="Y2584" i="13"/>
  <c r="Y2585" i="13"/>
  <c r="Y2586" i="13"/>
  <c r="Y2587" i="13"/>
  <c r="Y2588" i="13"/>
  <c r="Y2589" i="13"/>
  <c r="Y2590" i="13"/>
  <c r="Y2591" i="13"/>
  <c r="Y2592" i="13"/>
  <c r="Y2593" i="13"/>
  <c r="Y2594" i="13"/>
  <c r="Y2595" i="13"/>
  <c r="Y2596" i="13"/>
  <c r="Y2597" i="13"/>
  <c r="Y2598" i="13"/>
  <c r="Y2599" i="13"/>
  <c r="Y2600" i="13"/>
  <c r="Y2601" i="13"/>
  <c r="Y2602" i="13"/>
  <c r="Y2603" i="13"/>
  <c r="Y2604" i="13"/>
  <c r="Y2605" i="13"/>
  <c r="Y2606" i="13"/>
  <c r="Y2607" i="13"/>
  <c r="Y2608" i="13"/>
  <c r="Y2609" i="13"/>
  <c r="Y2610" i="13"/>
  <c r="Y2611" i="13"/>
  <c r="Y2612" i="13"/>
  <c r="Y2613" i="13"/>
  <c r="Y2614" i="13"/>
  <c r="Y2615" i="13"/>
  <c r="Y2616" i="13"/>
  <c r="Y2617" i="13"/>
  <c r="Y2618" i="13"/>
  <c r="Y2619" i="13"/>
  <c r="Y2620" i="13"/>
  <c r="Y2621" i="13"/>
  <c r="Y2622" i="13"/>
  <c r="Y2623" i="13"/>
  <c r="Y2624" i="13"/>
  <c r="Y2625" i="13"/>
  <c r="Y2626" i="13"/>
  <c r="Y2627" i="13"/>
  <c r="Y2628" i="13"/>
  <c r="Y2629" i="13"/>
  <c r="Y2630" i="13"/>
  <c r="Y2631" i="13"/>
  <c r="Y2632" i="13"/>
  <c r="Y2633" i="13"/>
  <c r="Y2634" i="13"/>
  <c r="Y2635" i="13"/>
  <c r="Y2636" i="13"/>
  <c r="Y2637" i="13"/>
  <c r="Y2638" i="13"/>
  <c r="Y2639" i="13"/>
  <c r="Y2640" i="13"/>
  <c r="Y2641" i="13"/>
  <c r="Y2642" i="13"/>
  <c r="Y2643" i="13"/>
  <c r="Y2644" i="13"/>
  <c r="Y2645" i="13"/>
  <c r="Y2646" i="13"/>
  <c r="Y2647" i="13"/>
  <c r="Y2648" i="13"/>
  <c r="Y2649" i="13"/>
  <c r="Y2650" i="13"/>
  <c r="Y2651" i="13"/>
  <c r="Y2652" i="13"/>
  <c r="Y2653" i="13"/>
  <c r="Y2654" i="13"/>
  <c r="Y2655" i="13"/>
  <c r="Y2656" i="13"/>
  <c r="Y2657" i="13"/>
  <c r="Y2658" i="13"/>
  <c r="Y2659" i="13"/>
  <c r="Y2660" i="13"/>
  <c r="Y2661" i="13"/>
  <c r="Y2662" i="13"/>
  <c r="Y2663" i="13"/>
  <c r="Y2664" i="13"/>
  <c r="Y2665" i="13"/>
  <c r="Y2666" i="13"/>
  <c r="Y2667" i="13"/>
  <c r="Y2668" i="13"/>
  <c r="Y2669" i="13"/>
  <c r="Y2670" i="13"/>
  <c r="Y2671" i="13"/>
  <c r="Y2672" i="13"/>
  <c r="Y2673" i="13"/>
  <c r="Y2674" i="13"/>
  <c r="Y2675" i="13"/>
  <c r="Y2676" i="13"/>
  <c r="Y2677" i="13"/>
  <c r="Y2678" i="13"/>
  <c r="Y2679" i="13"/>
  <c r="Y2680" i="13"/>
  <c r="Y2681" i="13"/>
  <c r="Y2682" i="13"/>
  <c r="Y2683" i="13"/>
  <c r="Y2684" i="13"/>
  <c r="Y2685" i="13"/>
  <c r="Y2686" i="13"/>
  <c r="Y2687" i="13"/>
  <c r="Y2688" i="13"/>
  <c r="Y2689" i="13"/>
  <c r="Y2690" i="13"/>
  <c r="Y2691" i="13"/>
  <c r="Y2692" i="13"/>
  <c r="Y2693" i="13"/>
  <c r="Y2694" i="13"/>
  <c r="Y2695" i="13"/>
  <c r="Y2696" i="13"/>
  <c r="Y2697" i="13"/>
  <c r="Y2698" i="13"/>
  <c r="Y2699" i="13"/>
  <c r="Y2700" i="13"/>
  <c r="Y2701" i="13"/>
  <c r="Y2702" i="13"/>
  <c r="Y2703" i="13"/>
  <c r="Y2704" i="13"/>
  <c r="Y2705" i="13"/>
  <c r="Y2706" i="13"/>
  <c r="Y2707" i="13"/>
  <c r="Y2708" i="13"/>
  <c r="Y2709" i="13"/>
  <c r="Y2710" i="13"/>
  <c r="Y2711" i="13"/>
  <c r="Y2712" i="13"/>
  <c r="Y2713" i="13"/>
  <c r="Y2714" i="13"/>
  <c r="Y2715" i="13"/>
  <c r="Y2716" i="13"/>
  <c r="Y2717" i="13"/>
  <c r="Y2718" i="13"/>
  <c r="Y2719" i="13"/>
  <c r="Y2720" i="13"/>
  <c r="Y2721" i="13"/>
  <c r="Y2722" i="13"/>
  <c r="Y2723" i="13"/>
  <c r="Y2724" i="13"/>
  <c r="Y2725" i="13"/>
  <c r="Y2726" i="13"/>
  <c r="Y2727" i="13"/>
  <c r="Y2728" i="13"/>
  <c r="Y2729" i="13"/>
  <c r="Y2730" i="13"/>
  <c r="Y2731" i="13"/>
  <c r="Y2732" i="13"/>
  <c r="Y2733" i="13"/>
  <c r="Y2734" i="13"/>
  <c r="Y2735" i="13"/>
  <c r="Y2736" i="13"/>
  <c r="Y2737" i="13"/>
  <c r="Y2738" i="13"/>
  <c r="Y2739" i="13"/>
  <c r="Y2740" i="13"/>
  <c r="Y2741" i="13"/>
  <c r="Y2742" i="13"/>
  <c r="Y2743" i="13"/>
  <c r="Y2744" i="13"/>
  <c r="Y2745" i="13"/>
  <c r="Y2746" i="13"/>
  <c r="Y2747" i="13"/>
  <c r="Y2748" i="13"/>
  <c r="Y2749" i="13"/>
  <c r="Y2750" i="13"/>
  <c r="Y2751" i="13"/>
  <c r="Y2752" i="13"/>
  <c r="Y2753" i="13"/>
  <c r="Y2754" i="13"/>
  <c r="Y2755" i="13"/>
  <c r="Y2756" i="13"/>
  <c r="Y2757" i="13"/>
  <c r="Y2758" i="13"/>
  <c r="Y2759" i="13"/>
  <c r="Y2760" i="13"/>
  <c r="Y2761" i="13"/>
  <c r="Y2762" i="13"/>
  <c r="Y2763" i="13"/>
  <c r="Y2764" i="13"/>
  <c r="Y2765" i="13"/>
  <c r="Y2766" i="13"/>
  <c r="Y2767" i="13"/>
  <c r="Y2768" i="13"/>
  <c r="Y2769" i="13"/>
  <c r="Y2770" i="13"/>
  <c r="Y2771" i="13"/>
  <c r="Y2772" i="13"/>
  <c r="Y2773" i="13"/>
  <c r="Y2774" i="13"/>
  <c r="Y2775" i="13"/>
  <c r="Y2776" i="13"/>
  <c r="Y2777" i="13"/>
  <c r="Y2778" i="13"/>
  <c r="Y2779" i="13"/>
  <c r="Y2780" i="13"/>
  <c r="Y2781" i="13"/>
  <c r="Y2782" i="13"/>
  <c r="Y2783" i="13"/>
  <c r="Y2784" i="13"/>
  <c r="Y2785" i="13"/>
  <c r="Y2786" i="13"/>
  <c r="Y2787" i="13"/>
  <c r="Y2788" i="13"/>
  <c r="Y2789" i="13"/>
  <c r="Y2790" i="13"/>
  <c r="Y2791" i="13"/>
  <c r="Y2792" i="13"/>
  <c r="Y2793" i="13"/>
  <c r="Y2794" i="13"/>
  <c r="Y2795" i="13"/>
  <c r="Y2796" i="13"/>
  <c r="Y2797" i="13"/>
  <c r="Y2798" i="13"/>
  <c r="Y2799" i="13"/>
  <c r="Y2800" i="13"/>
  <c r="Y2801" i="13"/>
  <c r="Y2802" i="13"/>
  <c r="Y2803" i="13"/>
  <c r="Y2804" i="13"/>
  <c r="Y2805" i="13"/>
  <c r="Y2806" i="13"/>
  <c r="Y2807" i="13"/>
  <c r="Y2808" i="13"/>
  <c r="Y2809" i="13"/>
  <c r="Y2810" i="13"/>
  <c r="Y2811" i="13"/>
  <c r="Y2812" i="13"/>
  <c r="Y2813" i="13"/>
  <c r="Y2814" i="13"/>
  <c r="Y2815" i="13"/>
  <c r="Y2816" i="13"/>
  <c r="Y2817" i="13"/>
  <c r="Y2818" i="13"/>
  <c r="Y2819" i="13"/>
  <c r="Y2820" i="13"/>
  <c r="Y2821" i="13"/>
  <c r="Y2822" i="13"/>
  <c r="Y2823" i="13"/>
  <c r="Y2824" i="13"/>
  <c r="Y2825" i="13"/>
  <c r="Y2826" i="13"/>
  <c r="Y2827" i="13"/>
  <c r="Y2828" i="13"/>
  <c r="Y2829" i="13"/>
  <c r="Y2830" i="13"/>
  <c r="Y2831" i="13"/>
  <c r="Y2832" i="13"/>
  <c r="Y2833" i="13"/>
  <c r="Y2834" i="13"/>
  <c r="Y2835" i="13"/>
  <c r="Y2836" i="13"/>
  <c r="Y2837" i="13"/>
  <c r="Y2838" i="13"/>
  <c r="Y2839" i="13"/>
  <c r="Y2840" i="13"/>
  <c r="Y2841" i="13"/>
  <c r="Y2842" i="13"/>
  <c r="Y2843" i="13"/>
  <c r="Y2844" i="13"/>
  <c r="Y2845" i="13"/>
  <c r="Y2846" i="13"/>
  <c r="Y2847" i="13"/>
  <c r="Y2848" i="13"/>
  <c r="Y2849" i="13"/>
  <c r="Y2850" i="13"/>
  <c r="Y2851" i="13"/>
  <c r="Y2852" i="13"/>
  <c r="Y2853" i="13"/>
  <c r="Y2854" i="13"/>
  <c r="Y2855" i="13"/>
  <c r="Y2856" i="13"/>
  <c r="Y2857" i="13"/>
  <c r="Y2858" i="13"/>
  <c r="Y2859" i="13"/>
  <c r="Y2860" i="13"/>
  <c r="Y2861" i="13"/>
  <c r="Y2862" i="13"/>
  <c r="Y2863" i="13"/>
  <c r="Y2864" i="13"/>
  <c r="Y2865" i="13"/>
  <c r="Y2866" i="13"/>
  <c r="Y2867" i="13"/>
  <c r="Y2868" i="13"/>
  <c r="Y2869" i="13"/>
  <c r="Y2870" i="13"/>
  <c r="Y2871" i="13"/>
  <c r="Y2872" i="13"/>
  <c r="Y2873" i="13"/>
  <c r="Y2874" i="13"/>
  <c r="Y2875" i="13"/>
  <c r="Y2876" i="13"/>
  <c r="Y2877" i="13"/>
  <c r="Y2878" i="13"/>
  <c r="Y2879" i="13"/>
  <c r="Y2880" i="13"/>
  <c r="Y2881" i="13"/>
  <c r="Y2882" i="13"/>
  <c r="Y2883" i="13"/>
  <c r="Y2884" i="13"/>
  <c r="Y2885" i="13"/>
  <c r="Y2886" i="13"/>
  <c r="Y2887" i="13"/>
  <c r="Y2888" i="13"/>
  <c r="Y2889" i="13"/>
  <c r="Y2890" i="13"/>
  <c r="Y2891" i="13"/>
  <c r="Y2892" i="13"/>
  <c r="Y2893" i="13"/>
  <c r="Y2894" i="13"/>
  <c r="Y2895" i="13"/>
  <c r="Y2896" i="13"/>
  <c r="Y2897" i="13"/>
  <c r="Y2898" i="13"/>
  <c r="Y2899" i="13"/>
  <c r="Y2900" i="13"/>
  <c r="Y2901" i="13"/>
  <c r="Y2902" i="13"/>
  <c r="Y2903" i="13"/>
  <c r="Y2904" i="13"/>
  <c r="Y2905" i="13"/>
  <c r="Y2906" i="13"/>
  <c r="Y2907" i="13"/>
  <c r="Y2908" i="13"/>
  <c r="Y2909" i="13"/>
  <c r="Y2910" i="13"/>
  <c r="Y2911" i="13"/>
  <c r="Y2912" i="13"/>
  <c r="Y2913" i="13"/>
  <c r="Y2914" i="13"/>
  <c r="Y2915" i="13"/>
  <c r="Y2916" i="13"/>
  <c r="Y2917" i="13"/>
  <c r="Y2918" i="13"/>
  <c r="Y2919" i="13"/>
  <c r="Y2920" i="13"/>
  <c r="Y2921" i="13"/>
  <c r="Y2922" i="13"/>
  <c r="Y2923" i="13"/>
  <c r="Y2924" i="13"/>
  <c r="Y2925" i="13"/>
  <c r="Y2926" i="13"/>
  <c r="Y2927" i="13"/>
  <c r="Y2928" i="13"/>
  <c r="Y2929" i="13"/>
  <c r="Y2930" i="13"/>
  <c r="Y2931" i="13"/>
  <c r="Y2932" i="13"/>
  <c r="Y2933" i="13"/>
  <c r="Y2934" i="13"/>
  <c r="Y2935" i="13"/>
  <c r="Y2936" i="13"/>
  <c r="Y2937" i="13"/>
  <c r="Y2938" i="13"/>
  <c r="Y2939" i="13"/>
  <c r="Y2940" i="13"/>
  <c r="Y2941" i="13"/>
  <c r="Y2942" i="13"/>
  <c r="Y2943" i="13"/>
  <c r="Y2944" i="13"/>
  <c r="Y2945" i="13"/>
  <c r="Y2946" i="13"/>
  <c r="Y2947" i="13"/>
  <c r="Y2948" i="13"/>
  <c r="Y2949" i="13"/>
  <c r="Y2950" i="13"/>
  <c r="Y2951" i="13"/>
  <c r="Y2952" i="13"/>
  <c r="Y2953" i="13"/>
  <c r="Y2954" i="13"/>
  <c r="Y2955" i="13"/>
  <c r="Y2956" i="13"/>
  <c r="Y2957" i="13"/>
  <c r="Y2958" i="13"/>
  <c r="Y2959" i="13"/>
  <c r="Y2960" i="13"/>
  <c r="Y2961" i="13"/>
  <c r="Y2962" i="13"/>
  <c r="Y2963" i="13"/>
  <c r="Y2964" i="13"/>
  <c r="Y2965" i="13"/>
  <c r="Y2966" i="13"/>
  <c r="Y2967" i="13"/>
  <c r="Y2968" i="13"/>
  <c r="Y2969" i="13"/>
  <c r="Y2970" i="13"/>
  <c r="Y2971" i="13"/>
  <c r="Y2972" i="13"/>
  <c r="Y2973" i="13"/>
  <c r="Y2974" i="13"/>
  <c r="Y2975" i="13"/>
  <c r="Y2976" i="13"/>
  <c r="Y2977" i="13"/>
  <c r="Y2978" i="13"/>
  <c r="Y2979" i="13"/>
  <c r="Y2980" i="13"/>
  <c r="Y2981" i="13"/>
  <c r="Y2982" i="13"/>
  <c r="Y2983" i="13"/>
  <c r="Y2984" i="13"/>
  <c r="Y2985" i="13"/>
  <c r="Y2986" i="13"/>
  <c r="Y2987" i="13"/>
  <c r="Y2988" i="13"/>
  <c r="Y2989" i="13"/>
  <c r="Y2990" i="13"/>
  <c r="Y2991" i="13"/>
  <c r="Y2992" i="13"/>
  <c r="Y2993" i="13"/>
  <c r="Y2994" i="13"/>
  <c r="Y2995" i="13"/>
  <c r="Y2996" i="13"/>
  <c r="Y2997" i="13"/>
  <c r="Y2998" i="13"/>
  <c r="Y2999" i="13"/>
  <c r="Y3000" i="13"/>
  <c r="Y3001" i="13"/>
  <c r="Y3002" i="13"/>
  <c r="Y3003" i="13"/>
  <c r="Y3004" i="13"/>
  <c r="Y3005" i="13"/>
  <c r="Y3006" i="13"/>
  <c r="Y3007" i="13"/>
  <c r="Y3008" i="13"/>
  <c r="Y3009" i="13"/>
  <c r="Y3010" i="13"/>
  <c r="Y3011" i="13"/>
  <c r="Y3012" i="13"/>
  <c r="Y3013" i="13"/>
  <c r="Y3014" i="13"/>
  <c r="Y3015" i="13"/>
  <c r="Y3016" i="13"/>
  <c r="Y3017" i="13"/>
  <c r="Y3018" i="13"/>
  <c r="Y3019" i="13"/>
  <c r="Y3020" i="13"/>
  <c r="Y3021" i="13"/>
  <c r="Y3022" i="13"/>
  <c r="Y3023" i="13"/>
  <c r="Y3024" i="13"/>
  <c r="Y3025" i="13"/>
  <c r="Y3026" i="13"/>
  <c r="Y3027" i="13"/>
  <c r="Y3028" i="13"/>
  <c r="Y3029" i="13"/>
  <c r="Y3030" i="13"/>
  <c r="Y3031" i="13"/>
  <c r="Y3032" i="13"/>
  <c r="Y3033" i="13"/>
  <c r="Y3034" i="13"/>
  <c r="Y3035" i="13"/>
  <c r="Y3036" i="13"/>
  <c r="Y3037" i="13"/>
  <c r="Y3038" i="13"/>
  <c r="Y3039" i="13"/>
  <c r="Y3040" i="13"/>
  <c r="Y3041" i="13"/>
  <c r="Y3042" i="13"/>
  <c r="Y3043" i="13"/>
  <c r="Y3044" i="13"/>
  <c r="Y3045" i="13"/>
  <c r="Y3046" i="13"/>
  <c r="Y3047" i="13"/>
  <c r="Y3048" i="13"/>
  <c r="Y3049" i="13"/>
  <c r="Y3050" i="13"/>
  <c r="Y3051" i="13"/>
  <c r="Y3052" i="13"/>
  <c r="Y3053" i="13"/>
  <c r="Y3054" i="13"/>
  <c r="Y3055" i="13"/>
  <c r="Y3056" i="13"/>
  <c r="Y3057" i="13"/>
  <c r="Y3058" i="13"/>
  <c r="Y3059" i="13"/>
  <c r="Y3060" i="13"/>
  <c r="Y3061" i="13"/>
  <c r="Y3062" i="13"/>
  <c r="Y3063" i="13"/>
  <c r="Y3064" i="13"/>
  <c r="Y3065" i="13"/>
  <c r="Y3066" i="13"/>
  <c r="Y3067" i="13"/>
  <c r="Y3068" i="13"/>
  <c r="Y3069" i="13"/>
  <c r="Y3070" i="13"/>
  <c r="Y3071" i="13"/>
  <c r="Y3072" i="13"/>
  <c r="Y3073" i="13"/>
  <c r="Y3074" i="13"/>
  <c r="Y3075" i="13"/>
  <c r="Y3076" i="13"/>
  <c r="Y3077" i="13"/>
  <c r="Y3078" i="13"/>
  <c r="Y3079" i="13"/>
  <c r="Y3080" i="13"/>
  <c r="Y3081" i="13"/>
  <c r="Y3082" i="13"/>
  <c r="Y3083" i="13"/>
  <c r="Y3084" i="13"/>
  <c r="Y3085" i="13"/>
  <c r="Y3086" i="13"/>
  <c r="Y3087" i="13"/>
  <c r="Y3088" i="13"/>
  <c r="Y3089" i="13"/>
  <c r="Y3090" i="13"/>
  <c r="Y3091" i="13"/>
  <c r="Y3092" i="13"/>
  <c r="Y3093" i="13"/>
  <c r="Y3094" i="13"/>
  <c r="Y3095" i="13"/>
  <c r="Y3096" i="13"/>
  <c r="Y3097" i="13"/>
  <c r="Y3098" i="13"/>
  <c r="Y3099" i="13"/>
  <c r="Y3100" i="13"/>
  <c r="Y3101" i="13"/>
  <c r="Y3102" i="13"/>
  <c r="Y3103" i="13"/>
  <c r="Y3104" i="13"/>
  <c r="Y3105" i="13"/>
  <c r="Y3106" i="13"/>
  <c r="Y3107" i="13"/>
  <c r="Y3108" i="13"/>
  <c r="Y3109" i="13"/>
  <c r="Y3110" i="13"/>
  <c r="Y3111" i="13"/>
  <c r="Y3112" i="13"/>
  <c r="Y3113" i="13"/>
  <c r="Y3114" i="13"/>
  <c r="Y3115" i="13"/>
  <c r="Y3116" i="13"/>
  <c r="Y3117" i="13"/>
  <c r="Y3118" i="13"/>
  <c r="Y3119" i="13"/>
  <c r="Y3120" i="13"/>
  <c r="Y3121" i="13"/>
  <c r="Y3122" i="13"/>
  <c r="Y3123" i="13"/>
  <c r="Y3124" i="13"/>
  <c r="Y3125" i="13"/>
  <c r="Y3126" i="13"/>
  <c r="Y3127" i="13"/>
  <c r="Y3128" i="13"/>
  <c r="Y3129" i="13"/>
  <c r="Y3130" i="13"/>
  <c r="Y3131" i="13"/>
  <c r="Y3132" i="13"/>
  <c r="Y3133" i="13"/>
  <c r="Y3134" i="13"/>
  <c r="Y3135" i="13"/>
  <c r="Y3136" i="13"/>
  <c r="Y3137" i="13"/>
  <c r="Y3138" i="13"/>
  <c r="Y3139" i="13"/>
  <c r="Y3140" i="13"/>
  <c r="Y3141" i="13"/>
  <c r="Y3142" i="13"/>
  <c r="Y3143" i="13"/>
  <c r="Y3144" i="13"/>
  <c r="Y3145" i="13"/>
  <c r="Y3146" i="13"/>
  <c r="Y3147" i="13"/>
  <c r="Y3148" i="13"/>
  <c r="Y3149" i="13"/>
  <c r="Y3150" i="13"/>
  <c r="Y3151" i="13"/>
  <c r="Y3152" i="13"/>
  <c r="Y3153" i="13"/>
  <c r="Y3154" i="13"/>
  <c r="Y3155" i="13"/>
  <c r="Y3156" i="13"/>
  <c r="Y3157" i="13"/>
  <c r="Y3158" i="13"/>
  <c r="Y3159" i="13"/>
  <c r="Y3160" i="13"/>
  <c r="Y3161" i="13"/>
  <c r="Y3162" i="13"/>
  <c r="Y3163" i="13"/>
  <c r="Y3164" i="13"/>
  <c r="Y3165" i="13"/>
  <c r="Y3166" i="13"/>
  <c r="Y3167" i="13"/>
  <c r="Y3168" i="13"/>
  <c r="Y3169" i="13"/>
  <c r="Y3170" i="13"/>
  <c r="Y3171" i="13"/>
  <c r="Y3172" i="13"/>
  <c r="Y3173" i="13"/>
  <c r="Y3174" i="13"/>
  <c r="Y3175" i="13"/>
  <c r="Y3176" i="13"/>
  <c r="Y3177" i="13"/>
  <c r="Y3178" i="13"/>
  <c r="Y3179" i="13"/>
  <c r="Y3180" i="13"/>
  <c r="Y3181" i="13"/>
  <c r="Y3182" i="13"/>
  <c r="Y3183" i="13"/>
  <c r="Y3184" i="13"/>
  <c r="Y3185" i="13"/>
  <c r="Y3186" i="13"/>
  <c r="Y3187" i="13"/>
  <c r="Y3188" i="13"/>
  <c r="Y3189" i="13"/>
  <c r="Y3190" i="13"/>
  <c r="Y3191" i="13"/>
  <c r="Y3192" i="13"/>
  <c r="Y3193" i="13"/>
  <c r="Y3194" i="13"/>
  <c r="Y3195" i="13"/>
  <c r="Y3196" i="13"/>
  <c r="Y3197" i="13"/>
  <c r="Y3198" i="13"/>
  <c r="Y3199" i="13"/>
  <c r="Y3200" i="13"/>
  <c r="Y3201" i="13"/>
  <c r="Y3202" i="13"/>
  <c r="Y3203" i="13"/>
  <c r="Y3204" i="13"/>
  <c r="Y3205" i="13"/>
  <c r="Y3206" i="13"/>
  <c r="Y3207" i="13"/>
  <c r="Y3208" i="13"/>
  <c r="Y3209" i="13"/>
  <c r="Y3210" i="13"/>
  <c r="Y3211" i="13"/>
  <c r="Y3212" i="13"/>
  <c r="Y3213" i="13"/>
  <c r="Y3214" i="13"/>
  <c r="Y3215" i="13"/>
  <c r="Y3216" i="13"/>
  <c r="Y3217" i="13"/>
  <c r="Y3218" i="13"/>
  <c r="Y3219" i="13"/>
  <c r="Y3220" i="13"/>
  <c r="Y3221" i="13"/>
  <c r="Y3222" i="13"/>
  <c r="Y3223" i="13"/>
  <c r="Y3224" i="13"/>
  <c r="Y3225" i="13"/>
  <c r="Y3226" i="13"/>
  <c r="Y3227" i="13"/>
  <c r="Y3228" i="13"/>
  <c r="Y3229" i="13"/>
  <c r="Y3230" i="13"/>
  <c r="Y3231" i="13"/>
  <c r="Y3232" i="13"/>
  <c r="Y3233" i="13"/>
  <c r="Y3234" i="13"/>
  <c r="Y3235" i="13"/>
  <c r="Y3236" i="13"/>
  <c r="Y3237" i="13"/>
  <c r="Y3238" i="13"/>
  <c r="Y3239" i="13"/>
  <c r="Y3240" i="13"/>
  <c r="Y3241" i="13"/>
  <c r="Y3242" i="13"/>
  <c r="Y3243" i="13"/>
  <c r="Y3244" i="13"/>
  <c r="Y3245" i="13"/>
  <c r="Y3246" i="13"/>
  <c r="Y3247" i="13"/>
  <c r="Y3248" i="13"/>
  <c r="Y3249" i="13"/>
  <c r="Y3250" i="13"/>
  <c r="Y3251" i="13"/>
  <c r="Y3252" i="13"/>
  <c r="Y3253" i="13"/>
  <c r="Y3254" i="13"/>
  <c r="Y3255" i="13"/>
  <c r="Y3256" i="13"/>
  <c r="Y3257" i="13"/>
  <c r="Y3258" i="13"/>
  <c r="Y3259" i="13"/>
  <c r="Y3260" i="13"/>
  <c r="Y3261" i="13"/>
  <c r="Y3262" i="13"/>
  <c r="Y3263" i="13"/>
  <c r="Y3264" i="13"/>
  <c r="Y3265" i="13"/>
  <c r="Y3266" i="13"/>
  <c r="Y3267" i="13"/>
  <c r="Y3268" i="13"/>
  <c r="Y3269" i="13"/>
  <c r="Y3270" i="13"/>
  <c r="Y3271" i="13"/>
  <c r="Y3272" i="13"/>
  <c r="Y3273" i="13"/>
  <c r="Y3274" i="13"/>
  <c r="Y3275" i="13"/>
  <c r="Y3276" i="13"/>
  <c r="Y3277" i="13"/>
  <c r="Y3278" i="13"/>
  <c r="Y3279" i="13"/>
  <c r="Y3280" i="13"/>
  <c r="Y3281" i="13"/>
  <c r="Y3282" i="13"/>
  <c r="Y3283" i="13"/>
  <c r="Y3284" i="13"/>
  <c r="Y3285" i="13"/>
  <c r="Y3286" i="13"/>
  <c r="Y3287" i="13"/>
  <c r="Y3288" i="13"/>
  <c r="Y3289" i="13"/>
  <c r="Y3290" i="13"/>
  <c r="Y3291" i="13"/>
  <c r="Y3292" i="13"/>
  <c r="Y3293" i="13"/>
  <c r="Y3294" i="13"/>
  <c r="Y3295" i="13"/>
  <c r="Y3296" i="13"/>
  <c r="Y3297" i="13"/>
  <c r="Y3298" i="13"/>
  <c r="Y3299" i="13"/>
  <c r="Y3300" i="13"/>
  <c r="Y3301" i="13"/>
  <c r="Y3302" i="13"/>
  <c r="Y3303" i="13"/>
  <c r="Y3304" i="13"/>
  <c r="Y3305" i="13"/>
  <c r="Y3306" i="13"/>
  <c r="Y3307" i="13"/>
  <c r="Y3308" i="13"/>
  <c r="Y3309" i="13"/>
  <c r="Y3310" i="13"/>
  <c r="Y3311" i="13"/>
  <c r="Y3312" i="13"/>
  <c r="Y3313" i="13"/>
  <c r="Y3314" i="13"/>
  <c r="Y3315" i="13"/>
  <c r="Y3316" i="13"/>
  <c r="Y3317" i="13"/>
  <c r="Y3318" i="13"/>
  <c r="Y3319" i="13"/>
  <c r="Y3320" i="13"/>
  <c r="Y3321" i="13"/>
  <c r="Y3322" i="13"/>
  <c r="Y3323" i="13"/>
  <c r="Y3324" i="13"/>
  <c r="Y3325" i="13"/>
  <c r="Y3326" i="13"/>
  <c r="Y3327" i="13"/>
  <c r="Y3328" i="13"/>
  <c r="Y3329" i="13"/>
  <c r="Y3330" i="13"/>
  <c r="Y3331" i="13"/>
  <c r="Y3332" i="13"/>
  <c r="Y3333" i="13"/>
  <c r="Y3334" i="13"/>
  <c r="Y3335" i="13"/>
  <c r="Y3336" i="13"/>
  <c r="Y3337" i="13"/>
  <c r="Y3338" i="13"/>
  <c r="Y3339" i="13"/>
  <c r="Y3340" i="13"/>
  <c r="Y3341" i="13"/>
  <c r="Y3342" i="13"/>
  <c r="Y3343" i="13"/>
  <c r="Y3344" i="13"/>
  <c r="Y3345" i="13"/>
  <c r="Y3346" i="13"/>
  <c r="Y3347" i="13"/>
  <c r="Y3348" i="13"/>
  <c r="Y3349" i="13"/>
  <c r="Y3350" i="13"/>
  <c r="Y3351" i="13"/>
  <c r="Y3352" i="13"/>
  <c r="Y3353" i="13"/>
  <c r="Y3354" i="13"/>
  <c r="Y3355" i="13"/>
  <c r="Y3356" i="13"/>
  <c r="Y3357" i="13"/>
  <c r="Y3358" i="13"/>
  <c r="Y3359" i="13"/>
  <c r="Y3360" i="13"/>
  <c r="Y3361" i="13"/>
  <c r="Y3362" i="13"/>
  <c r="Y3363" i="13"/>
  <c r="Y3364" i="13"/>
  <c r="Y3365" i="13"/>
  <c r="Y3366" i="13"/>
  <c r="Y3367" i="13"/>
  <c r="Y3368" i="13"/>
  <c r="Y3369" i="13"/>
  <c r="Y3370" i="13"/>
  <c r="Y3371" i="13"/>
  <c r="Y3372" i="13"/>
  <c r="Y3373" i="13"/>
  <c r="Y3374" i="13"/>
  <c r="Y3375" i="13"/>
  <c r="Y3376" i="13"/>
  <c r="Y3377" i="13"/>
  <c r="Y3378" i="13"/>
  <c r="Y3379" i="13"/>
  <c r="Y3380" i="13"/>
  <c r="Y3381" i="13"/>
  <c r="Y3382" i="13"/>
  <c r="Y3383" i="13"/>
  <c r="Y3384" i="13"/>
  <c r="Y3385" i="13"/>
  <c r="Y3386" i="13"/>
  <c r="Y3387" i="13"/>
  <c r="Y3388" i="13"/>
  <c r="Y3389" i="13"/>
  <c r="Y3390" i="13"/>
  <c r="Y3391" i="13"/>
  <c r="Y3392" i="13"/>
  <c r="Y3393" i="13"/>
  <c r="Y3394" i="13"/>
  <c r="Y3395" i="13"/>
  <c r="Y3396" i="13"/>
  <c r="Y3397" i="13"/>
  <c r="Y3398" i="13"/>
  <c r="Y3399" i="13"/>
  <c r="Y3400" i="13"/>
  <c r="Y3401" i="13"/>
  <c r="Y3402" i="13"/>
  <c r="Y3403" i="13"/>
  <c r="Y3404" i="13"/>
  <c r="Y3405" i="13"/>
  <c r="Y3406" i="13"/>
  <c r="Y3407" i="13"/>
  <c r="Y3408" i="13"/>
  <c r="Y3409" i="13"/>
  <c r="Y3410" i="13"/>
  <c r="Y3411" i="13"/>
  <c r="Y3412" i="13"/>
  <c r="Y3413" i="13"/>
  <c r="Y3414" i="13"/>
  <c r="Y3415" i="13"/>
  <c r="Y3416" i="13"/>
  <c r="Y3417" i="13"/>
  <c r="Y3418" i="13"/>
  <c r="Y3419" i="13"/>
  <c r="Y3420" i="13"/>
  <c r="Y3421" i="13"/>
  <c r="Y3422" i="13"/>
  <c r="Y3423" i="13"/>
  <c r="Y3424" i="13"/>
  <c r="Y3425" i="13"/>
  <c r="Y3426" i="13"/>
  <c r="Y3427" i="13"/>
  <c r="Y3428" i="13"/>
  <c r="Y3429" i="13"/>
  <c r="Y3430" i="13"/>
  <c r="Y3431" i="13"/>
  <c r="Y3432" i="13"/>
  <c r="Y3433" i="13"/>
  <c r="Y3434" i="13"/>
  <c r="Y3435" i="13"/>
  <c r="Y3436" i="13"/>
  <c r="Y3437" i="13"/>
  <c r="Y3438" i="13"/>
  <c r="Y3439" i="13"/>
  <c r="Y3440" i="13"/>
  <c r="Y3441" i="13"/>
  <c r="Y3442" i="13"/>
  <c r="Y3443" i="13"/>
  <c r="Y3444" i="13"/>
  <c r="Y3445" i="13"/>
  <c r="Y3446" i="13"/>
  <c r="Y3447" i="13"/>
  <c r="Y3448" i="13"/>
  <c r="Y3449" i="13"/>
  <c r="Y3450" i="13"/>
  <c r="Y3451" i="13"/>
  <c r="Y3452" i="13"/>
  <c r="Y3453" i="13"/>
  <c r="Y3454" i="13"/>
  <c r="Y3455" i="13"/>
  <c r="Y3456" i="13"/>
  <c r="Y3457" i="13"/>
  <c r="Y3458" i="13"/>
  <c r="Y3459" i="13"/>
  <c r="Y3460" i="13"/>
  <c r="Y3461" i="13"/>
  <c r="Y3462" i="13"/>
  <c r="Y3463" i="13"/>
  <c r="Y3464" i="13"/>
  <c r="Y3465" i="13"/>
  <c r="Y3466" i="13"/>
  <c r="Y3467" i="13"/>
  <c r="Y3468" i="13"/>
  <c r="Y3469" i="13"/>
  <c r="Y3470" i="13"/>
  <c r="Y3471" i="13"/>
  <c r="Y3472" i="13"/>
  <c r="Y3473" i="13"/>
  <c r="Y3474" i="13"/>
  <c r="Y3475" i="13"/>
  <c r="Y3476" i="13"/>
  <c r="Y3477" i="13"/>
  <c r="Y3478" i="13"/>
  <c r="Y3479" i="13"/>
  <c r="Y3480" i="13"/>
  <c r="Y3481" i="13"/>
  <c r="Y3482" i="13"/>
  <c r="Y3483" i="13"/>
  <c r="Y3484" i="13"/>
  <c r="Y3485" i="13"/>
  <c r="Y3486" i="13"/>
  <c r="Y3487" i="13"/>
  <c r="Y3488" i="13"/>
  <c r="Y3489" i="13"/>
  <c r="Y3490" i="13"/>
  <c r="Y3491" i="13"/>
  <c r="Y3492" i="13"/>
  <c r="Y3493" i="13"/>
  <c r="Y3494" i="13"/>
  <c r="Y3495" i="13"/>
  <c r="Y3496" i="13"/>
  <c r="Y3497" i="13"/>
  <c r="Y3498" i="13"/>
  <c r="Y3499" i="13"/>
  <c r="Y3500" i="13"/>
  <c r="Y3501" i="13"/>
  <c r="Y3502" i="13"/>
  <c r="Y3503" i="13"/>
  <c r="Y3504" i="13"/>
  <c r="Y3505" i="13"/>
  <c r="Y3506" i="13"/>
  <c r="Y3507" i="13"/>
  <c r="Y3508" i="13"/>
  <c r="Y3509" i="13"/>
  <c r="Y3510" i="13"/>
  <c r="Y3511" i="13"/>
  <c r="Y3512" i="13"/>
  <c r="Y3513" i="13"/>
  <c r="Y3514" i="13"/>
  <c r="Y3515" i="13"/>
  <c r="Y3516" i="13"/>
  <c r="Y3517" i="13"/>
  <c r="Y3518" i="13"/>
  <c r="Y3519" i="13"/>
  <c r="Y3520" i="13"/>
  <c r="Y3521" i="13"/>
  <c r="Y3522" i="13"/>
  <c r="Y3523" i="13"/>
  <c r="Y3524" i="13"/>
  <c r="Y3525" i="13"/>
  <c r="Y3526" i="13"/>
  <c r="Y3527" i="13"/>
  <c r="Y3528" i="13"/>
  <c r="Y3529" i="13"/>
  <c r="Y3530" i="13"/>
  <c r="Y3531" i="13"/>
  <c r="Y3532" i="13"/>
  <c r="Y3533" i="13"/>
  <c r="Y3534" i="13"/>
  <c r="Y3535" i="13"/>
  <c r="Y3536" i="13"/>
  <c r="Y3537" i="13"/>
  <c r="Y3538" i="13"/>
  <c r="Y3539" i="13"/>
  <c r="Y3540" i="13"/>
  <c r="Y3541" i="13"/>
  <c r="Y3542" i="13"/>
  <c r="Y3543" i="13"/>
  <c r="Y3544" i="13"/>
  <c r="Y3545" i="13"/>
  <c r="Y3546" i="13"/>
  <c r="Y3547" i="13"/>
  <c r="Y3548" i="13"/>
  <c r="Y3549" i="13"/>
  <c r="Y3550" i="13"/>
  <c r="Y3551" i="13"/>
  <c r="Y3552" i="13"/>
  <c r="Y3553" i="13"/>
  <c r="Y3554" i="13"/>
  <c r="Y3555" i="13"/>
  <c r="Y3556" i="13"/>
  <c r="Y3557" i="13"/>
  <c r="Y3558" i="13"/>
  <c r="Y3559" i="13"/>
  <c r="Y3560" i="13"/>
  <c r="Y3561" i="13"/>
  <c r="Y3562" i="13"/>
  <c r="Y3563" i="13"/>
  <c r="Y3564" i="13"/>
  <c r="Y3565" i="13"/>
  <c r="Y3566" i="13"/>
  <c r="Y3567" i="13"/>
  <c r="Y3568" i="13"/>
  <c r="Y3569" i="13"/>
  <c r="Y3570" i="13"/>
  <c r="Y3571" i="13"/>
  <c r="Y3572" i="13"/>
  <c r="Y3573" i="13"/>
  <c r="Y3574" i="13"/>
  <c r="Y3575" i="13"/>
  <c r="Y3576" i="13"/>
  <c r="Y3577" i="13"/>
  <c r="Y3578" i="13"/>
  <c r="Y3579" i="13"/>
  <c r="Y3580" i="13"/>
  <c r="Y3581" i="13"/>
  <c r="Y3582" i="13"/>
  <c r="Y3583" i="13"/>
  <c r="Y3584" i="13"/>
  <c r="Y3585" i="13"/>
  <c r="Y3586" i="13"/>
  <c r="Y3587" i="13"/>
  <c r="Y3588" i="13"/>
  <c r="Y3589" i="13"/>
  <c r="Y3590" i="13"/>
  <c r="Y3591" i="13"/>
  <c r="Y3592" i="13"/>
  <c r="Y3593" i="13"/>
  <c r="Y3594" i="13"/>
  <c r="Y3595" i="13"/>
  <c r="Y3596" i="13"/>
  <c r="Y3597" i="13"/>
  <c r="Y3598" i="13"/>
  <c r="Y3599" i="13"/>
  <c r="Y3600" i="13"/>
  <c r="Y3601" i="13"/>
  <c r="Y3602" i="13"/>
  <c r="Y3603" i="13"/>
  <c r="Y3604" i="13"/>
  <c r="Y3605" i="13"/>
  <c r="Y3606" i="13"/>
  <c r="Y3607" i="13"/>
  <c r="Y3608" i="13"/>
  <c r="Y3609" i="13"/>
  <c r="Y3610" i="13"/>
  <c r="Y3611" i="13"/>
  <c r="Y3612" i="13"/>
  <c r="Y3613" i="13"/>
  <c r="Y3614" i="13"/>
  <c r="Y3615" i="13"/>
  <c r="Y3616" i="13"/>
  <c r="Y3617" i="13"/>
  <c r="Y3618" i="13"/>
  <c r="Y3619" i="13"/>
  <c r="Y3620" i="13"/>
  <c r="Y3621" i="13"/>
  <c r="Y3622" i="13"/>
  <c r="Y3623" i="13"/>
  <c r="Y3624" i="13"/>
  <c r="Y3625" i="13"/>
  <c r="Y3626" i="13"/>
  <c r="Y3627" i="13"/>
  <c r="Y3628" i="13"/>
  <c r="Y3629" i="13"/>
  <c r="Y3630" i="13"/>
  <c r="Y3631" i="13"/>
  <c r="Y3632" i="13"/>
  <c r="Y3633" i="13"/>
  <c r="Y3634" i="13"/>
  <c r="Y3635" i="13"/>
  <c r="Y3636" i="13"/>
  <c r="Y3637" i="13"/>
  <c r="Y3638" i="13"/>
  <c r="Y3639" i="13"/>
  <c r="Y3640" i="13"/>
  <c r="Y3641" i="13"/>
  <c r="Y3642" i="13"/>
  <c r="Y3643" i="13"/>
  <c r="Y3644" i="13"/>
  <c r="Y3645" i="13"/>
  <c r="Y3646" i="13"/>
  <c r="Y3647" i="13"/>
  <c r="Y3648" i="13"/>
  <c r="Y3649" i="13"/>
  <c r="Y3650" i="13"/>
  <c r="Y3651" i="13"/>
  <c r="Y3652" i="13"/>
  <c r="Y3653" i="13"/>
  <c r="Y3654" i="13"/>
  <c r="Y3655" i="13"/>
  <c r="Y3656" i="13"/>
  <c r="Y3657" i="13"/>
  <c r="Y3658" i="13"/>
  <c r="Y3659" i="13"/>
  <c r="Y3660" i="13"/>
  <c r="Y3661" i="13"/>
  <c r="Y3662" i="13"/>
  <c r="Y3663" i="13"/>
  <c r="Y3664" i="13"/>
  <c r="Y3665" i="13"/>
  <c r="Y3666" i="13"/>
  <c r="Y3667" i="13"/>
  <c r="Y3668" i="13"/>
  <c r="Y3669" i="13"/>
  <c r="Y3670" i="13"/>
  <c r="Y3671" i="13"/>
  <c r="Y3672" i="13"/>
  <c r="Y3673" i="13"/>
  <c r="Y3674" i="13"/>
  <c r="Y3675" i="13"/>
  <c r="Y3676" i="13"/>
  <c r="Y3677" i="13"/>
  <c r="Y3678" i="13"/>
  <c r="Y3679" i="13"/>
  <c r="Y3680" i="13"/>
  <c r="Y3681" i="13"/>
  <c r="Y3682" i="13"/>
  <c r="Y3683" i="13"/>
  <c r="Y3684" i="13"/>
  <c r="Y3685" i="13"/>
  <c r="Y3686" i="13"/>
  <c r="Y3687" i="13"/>
  <c r="Y3688" i="13"/>
  <c r="Y3689" i="13"/>
  <c r="Y3690" i="13"/>
  <c r="Y3691" i="13"/>
  <c r="Y3692" i="13"/>
  <c r="Y3693" i="13"/>
  <c r="Y3694" i="13"/>
  <c r="Y3695" i="13"/>
  <c r="Y3696" i="13"/>
  <c r="Y3697" i="13"/>
  <c r="Y3698" i="13"/>
  <c r="Y3699" i="13"/>
  <c r="Y3700" i="13"/>
  <c r="Y3701" i="13"/>
  <c r="Y3702" i="13"/>
  <c r="Y3703" i="13"/>
  <c r="Y3704" i="13"/>
  <c r="Y3705" i="13"/>
  <c r="Y3706" i="13"/>
  <c r="Y3707" i="13"/>
  <c r="Y3708" i="13"/>
  <c r="Y3709" i="13"/>
  <c r="Y3710" i="13"/>
  <c r="Y3711" i="13"/>
  <c r="Y3712" i="13"/>
  <c r="Y3713" i="13"/>
  <c r="Y3714" i="13"/>
  <c r="Y3715" i="13"/>
  <c r="Y3716" i="13"/>
  <c r="Y3717" i="13"/>
  <c r="Y3718" i="13"/>
  <c r="Y3719" i="13"/>
  <c r="Y3720" i="13"/>
  <c r="Y3721" i="13"/>
  <c r="Y3722" i="13"/>
  <c r="Y3723" i="13"/>
  <c r="Y3724" i="13"/>
  <c r="Y3725" i="13"/>
  <c r="Y3726" i="13"/>
  <c r="Y3727" i="13"/>
  <c r="Y3728" i="13"/>
  <c r="Y3729" i="13"/>
  <c r="Y3730" i="13"/>
  <c r="Y3731" i="13"/>
  <c r="Y3732" i="13"/>
  <c r="Y3733" i="13"/>
  <c r="Y3734" i="13"/>
  <c r="Y3735" i="13"/>
  <c r="Y3736" i="13"/>
  <c r="Y3737" i="13"/>
  <c r="Y3738" i="13"/>
  <c r="Y3739" i="13"/>
  <c r="Y3740" i="13"/>
  <c r="Y3741" i="13"/>
  <c r="Y3742" i="13"/>
  <c r="Y3743" i="13"/>
  <c r="Y3744" i="13"/>
  <c r="Y3745" i="13"/>
  <c r="Y3746" i="13"/>
  <c r="Y3747" i="13"/>
  <c r="Y3748" i="13"/>
  <c r="Y3749" i="13"/>
  <c r="Y3750" i="13"/>
  <c r="Y3751" i="13"/>
  <c r="Y3752" i="13"/>
  <c r="Y3753" i="13"/>
  <c r="Y3754" i="13"/>
  <c r="Y3755" i="13"/>
  <c r="Y3756" i="13"/>
  <c r="Y3757" i="13"/>
  <c r="Y3758" i="13"/>
  <c r="Y3759" i="13"/>
  <c r="Y3760" i="13"/>
  <c r="Y3761" i="13"/>
  <c r="Y3762" i="13"/>
  <c r="Y3763" i="13"/>
  <c r="Y3764" i="13"/>
  <c r="Y3765" i="13"/>
  <c r="Y3766" i="13"/>
  <c r="Y3767" i="13"/>
  <c r="Y3768" i="13"/>
  <c r="Y3769" i="13"/>
  <c r="Y3770" i="13"/>
  <c r="Y3771" i="13"/>
  <c r="Y3772" i="13"/>
  <c r="Y3773" i="13"/>
  <c r="Y3774" i="13"/>
  <c r="Y3775" i="13"/>
  <c r="Y3776" i="13"/>
  <c r="Y3777" i="13"/>
  <c r="Y3778" i="13"/>
  <c r="Y3779" i="13"/>
  <c r="Y3780" i="13"/>
  <c r="Y3781" i="13"/>
  <c r="Y3782" i="13"/>
  <c r="Y3783" i="13"/>
  <c r="Y3784" i="13"/>
  <c r="Y3785" i="13"/>
  <c r="Y3786" i="13"/>
  <c r="Y3787" i="13"/>
  <c r="Y3788" i="13"/>
  <c r="Y3789" i="13"/>
  <c r="Y3790" i="13"/>
  <c r="Y3791" i="13"/>
  <c r="Y3792" i="13"/>
  <c r="Y3793" i="13"/>
  <c r="Y3794" i="13"/>
  <c r="Y3795" i="13"/>
  <c r="Y3796" i="13"/>
  <c r="Y3797" i="13"/>
  <c r="Y3798" i="13"/>
  <c r="Y3799" i="13"/>
  <c r="Y3800" i="13"/>
  <c r="Y3801" i="13"/>
  <c r="Y3802" i="13"/>
  <c r="Y3803" i="13"/>
  <c r="Y3804" i="13"/>
  <c r="Y3805" i="13"/>
  <c r="Y3806" i="13"/>
  <c r="Y3807" i="13"/>
  <c r="Y3808" i="13"/>
  <c r="Y3809" i="13"/>
  <c r="Y3810" i="13"/>
  <c r="Y3811" i="13"/>
  <c r="Y3812" i="13"/>
  <c r="Y3813" i="13"/>
  <c r="Y3814" i="13"/>
  <c r="Y3815" i="13"/>
  <c r="Y3816" i="13"/>
  <c r="Y3817" i="13"/>
  <c r="Y3818" i="13"/>
  <c r="Y3819" i="13"/>
  <c r="Y3820" i="13"/>
  <c r="Y3821" i="13"/>
  <c r="Y3822" i="13"/>
  <c r="Y3823" i="13"/>
  <c r="Y3824" i="13"/>
  <c r="Y3825" i="13"/>
  <c r="Y3826" i="13"/>
  <c r="Y3827" i="13"/>
  <c r="Y3828" i="13"/>
  <c r="Y3829" i="13"/>
  <c r="Y3830" i="13"/>
  <c r="Y3831" i="13"/>
  <c r="Y3832" i="13"/>
  <c r="Y3833" i="13"/>
  <c r="Y3834" i="13"/>
  <c r="Y3835" i="13"/>
  <c r="Y3836" i="13"/>
  <c r="Y3837" i="13"/>
  <c r="Y3838" i="13"/>
  <c r="Y3839" i="13"/>
  <c r="Y3840" i="13"/>
  <c r="Y3841" i="13"/>
  <c r="Y3842" i="13"/>
  <c r="Y3843" i="13"/>
  <c r="Y3844" i="13"/>
  <c r="Y3845" i="13"/>
  <c r="Y3846" i="13"/>
  <c r="Y3847" i="13"/>
  <c r="Y3848" i="13"/>
  <c r="Y3849" i="13"/>
  <c r="Y3850" i="13"/>
  <c r="Y3851" i="13"/>
  <c r="Y3852" i="13"/>
  <c r="Y3853" i="13"/>
  <c r="Y3854" i="13"/>
  <c r="Y3855" i="13"/>
  <c r="Y3856" i="13"/>
  <c r="Y3857" i="13"/>
  <c r="Y3858" i="13"/>
  <c r="Y3859" i="13"/>
  <c r="Y3860" i="13"/>
  <c r="Y3861" i="13"/>
  <c r="Y3862" i="13"/>
  <c r="Y3863" i="13"/>
  <c r="Y3864" i="13"/>
  <c r="Y3865" i="13"/>
  <c r="Y3866" i="13"/>
  <c r="Y3867" i="13"/>
  <c r="Y3868" i="13"/>
  <c r="Y3869" i="13"/>
  <c r="Y3870" i="13"/>
  <c r="Y3871" i="13"/>
  <c r="Y3872" i="13"/>
  <c r="Y3873" i="13"/>
  <c r="Y3874" i="13"/>
  <c r="Y3875" i="13"/>
  <c r="Y3876" i="13"/>
  <c r="Y3877" i="13"/>
  <c r="Y3878" i="13"/>
  <c r="Y3879" i="13"/>
  <c r="Y3880" i="13"/>
  <c r="Y3881" i="13"/>
  <c r="Y3882" i="13"/>
  <c r="Y3883" i="13"/>
  <c r="Y3884" i="13"/>
  <c r="Y3885" i="13"/>
  <c r="Y3886" i="13"/>
  <c r="Y3887" i="13"/>
  <c r="Y3888" i="13"/>
  <c r="Y3889" i="13"/>
  <c r="Y3890" i="13"/>
  <c r="Y3891" i="13"/>
  <c r="Y3892" i="13"/>
  <c r="Y3893" i="13"/>
  <c r="Y3894" i="13"/>
  <c r="Y3895" i="13"/>
  <c r="Y3896" i="13"/>
  <c r="Y3897" i="13"/>
  <c r="Y3898" i="13"/>
  <c r="Y3899" i="13"/>
  <c r="Y3900" i="13"/>
  <c r="Y3901" i="13"/>
  <c r="Y3902" i="13"/>
  <c r="Y3903" i="13"/>
  <c r="Y3904" i="13"/>
  <c r="Y3905" i="13"/>
  <c r="Y3906" i="13"/>
  <c r="Y3907" i="13"/>
  <c r="Y3908" i="13"/>
  <c r="Y3909" i="13"/>
  <c r="Y3910" i="13"/>
  <c r="Y3911" i="13"/>
  <c r="Y3912" i="13"/>
  <c r="Y3913" i="13"/>
  <c r="Y3914" i="13"/>
  <c r="Y3915" i="13"/>
  <c r="Y3916" i="13"/>
  <c r="Y3917" i="13"/>
  <c r="Y3918" i="13"/>
  <c r="Y3919" i="13"/>
  <c r="Y3920" i="13"/>
  <c r="Y3921" i="13"/>
  <c r="Y3922" i="13"/>
  <c r="Y3923" i="13"/>
  <c r="Y3924" i="13"/>
  <c r="Y3925" i="13"/>
  <c r="Y3926" i="13"/>
  <c r="Y3927" i="13"/>
  <c r="Y3928" i="13"/>
  <c r="Y3929" i="13"/>
  <c r="Y3930" i="13"/>
  <c r="Y3931" i="13"/>
  <c r="Y3932" i="13"/>
  <c r="Y3933" i="13"/>
  <c r="Y3934" i="13"/>
  <c r="Y3935" i="13"/>
  <c r="Y3936" i="13"/>
  <c r="Y3937" i="13"/>
  <c r="Y3938" i="13"/>
  <c r="Y3939" i="13"/>
  <c r="Y3940" i="13"/>
  <c r="Y3941" i="13"/>
  <c r="Y3942" i="13"/>
  <c r="Y3943" i="13"/>
  <c r="Y3944" i="13"/>
  <c r="Y3945" i="13"/>
  <c r="Y3946" i="13"/>
  <c r="Y3947" i="13"/>
  <c r="Y3948" i="13"/>
  <c r="Y3949" i="13"/>
  <c r="Y3950" i="13"/>
  <c r="Y3951" i="13"/>
  <c r="Y3952" i="13"/>
  <c r="Y3953" i="13"/>
  <c r="Y3954" i="13"/>
  <c r="Y3955" i="13"/>
  <c r="Y3956" i="13"/>
  <c r="Y3957" i="13"/>
  <c r="Y3958" i="13"/>
  <c r="Y3959" i="13"/>
  <c r="Y3960" i="13"/>
  <c r="Y3961" i="13"/>
  <c r="Y3962" i="13"/>
  <c r="Y3963" i="13"/>
  <c r="Y3964" i="13"/>
  <c r="Y3965" i="13"/>
  <c r="Y3966" i="13"/>
  <c r="Y3967" i="13"/>
  <c r="Y3968" i="13"/>
  <c r="Y3969" i="13"/>
  <c r="Y3970" i="13"/>
  <c r="Y3971" i="13"/>
  <c r="Y3972" i="13"/>
  <c r="Y3973" i="13"/>
  <c r="Y3974" i="13"/>
  <c r="Y3975" i="13"/>
  <c r="Y3976" i="13"/>
  <c r="Y3977" i="13"/>
  <c r="Y3978" i="13"/>
  <c r="Y3979" i="13"/>
  <c r="Y3980" i="13"/>
  <c r="Y3981" i="13"/>
  <c r="Y3982" i="13"/>
  <c r="Y3983" i="13"/>
  <c r="Y3984" i="13"/>
  <c r="Y3985" i="13"/>
  <c r="Y3986" i="13"/>
  <c r="Y3987" i="13"/>
  <c r="Y3988" i="13"/>
  <c r="Y3989" i="13"/>
  <c r="Y3990" i="13"/>
  <c r="Y3991" i="13"/>
  <c r="Y3992" i="13"/>
  <c r="Y3993" i="13"/>
  <c r="Y3994" i="13"/>
  <c r="Y3995" i="13"/>
  <c r="Y3996" i="13"/>
  <c r="Y3997" i="13"/>
  <c r="Y3998" i="13"/>
  <c r="Y3999" i="13"/>
  <c r="Y4000" i="13"/>
  <c r="Y4001" i="13"/>
  <c r="Y4002" i="13"/>
  <c r="Y4003" i="13"/>
  <c r="Y4004" i="13"/>
  <c r="Y4005" i="13"/>
  <c r="Y4006" i="13"/>
  <c r="Y4007" i="13"/>
  <c r="Y4008" i="13"/>
  <c r="Y4009" i="13"/>
  <c r="Y4010" i="13"/>
  <c r="Y4011" i="13"/>
  <c r="Y4012" i="13"/>
  <c r="Y4013" i="13"/>
  <c r="Y4014" i="13"/>
  <c r="Y4015" i="13"/>
  <c r="Y4016" i="13"/>
  <c r="Y4017" i="13"/>
  <c r="Y4018" i="13"/>
  <c r="Y4019" i="13"/>
  <c r="Y4020" i="13"/>
  <c r="Y4021" i="13"/>
  <c r="Y4022" i="13"/>
  <c r="Y4023" i="13"/>
  <c r="Y4024" i="13"/>
  <c r="Y4025" i="13"/>
  <c r="Y4026" i="13"/>
  <c r="Y4027" i="13"/>
  <c r="Y4028" i="13"/>
  <c r="Y4029" i="13"/>
  <c r="Y4030" i="13"/>
  <c r="Y4031" i="13"/>
  <c r="Y4032" i="13"/>
  <c r="Y4033" i="13"/>
  <c r="Y4034" i="13"/>
  <c r="Y4035" i="13"/>
  <c r="Y4036" i="13"/>
  <c r="Y4037" i="13"/>
  <c r="Y4038" i="13"/>
  <c r="Y4039" i="13"/>
  <c r="Y4040" i="13"/>
  <c r="Y4041" i="13"/>
  <c r="Y4042" i="13"/>
  <c r="Y4043" i="13"/>
  <c r="Y4044" i="13"/>
  <c r="Y4045" i="13"/>
  <c r="Y4046" i="13"/>
  <c r="Y4047" i="13"/>
  <c r="Y4048" i="13"/>
  <c r="Y4049" i="13"/>
  <c r="Y4050" i="13"/>
  <c r="Y4051" i="13"/>
  <c r="Y4052" i="13"/>
  <c r="Y4053" i="13"/>
  <c r="Y4054" i="13"/>
  <c r="Y4055" i="13"/>
  <c r="Y4056" i="13"/>
  <c r="Y4057" i="13"/>
  <c r="Y4058" i="13"/>
  <c r="Y4059" i="13"/>
  <c r="Y4060" i="13"/>
  <c r="Y4061" i="13"/>
  <c r="Y4062" i="13"/>
  <c r="Y4063" i="13"/>
  <c r="Y4064" i="13"/>
  <c r="Y4065" i="13"/>
  <c r="Y4066" i="13"/>
  <c r="Y4067" i="13"/>
  <c r="Y4068" i="13"/>
  <c r="Y4069" i="13"/>
  <c r="Y4070" i="13"/>
  <c r="Y4071" i="13"/>
  <c r="Y4072" i="13"/>
  <c r="Y4073" i="13"/>
  <c r="Y4074" i="13"/>
  <c r="Y4075" i="13"/>
  <c r="Y4076" i="13"/>
  <c r="Y4077" i="13"/>
  <c r="Y4078" i="13"/>
  <c r="Y4079" i="13"/>
  <c r="Y4080" i="13"/>
  <c r="Y4081" i="13"/>
  <c r="Y4082" i="13"/>
  <c r="Y4083" i="13"/>
  <c r="Y4084" i="13"/>
  <c r="Y4085" i="13"/>
  <c r="Y4086" i="13"/>
  <c r="Y4087" i="13"/>
  <c r="Y4088" i="13"/>
  <c r="Y4089" i="13"/>
  <c r="Y4090" i="13"/>
  <c r="Y4091" i="13"/>
  <c r="Y4092" i="13"/>
  <c r="Y4093" i="13"/>
  <c r="Y4094" i="13"/>
  <c r="Y4095" i="13"/>
  <c r="Y4096" i="13"/>
  <c r="Y4097" i="13"/>
  <c r="Y4098" i="13"/>
  <c r="Y4099" i="13"/>
  <c r="Y4100" i="13"/>
  <c r="Y4101" i="13"/>
  <c r="Y4102" i="13"/>
  <c r="Y4103" i="13"/>
  <c r="Y4104" i="13"/>
  <c r="Y4105" i="13"/>
  <c r="Y4106" i="13"/>
  <c r="Y4107" i="13"/>
  <c r="Y4108" i="13"/>
  <c r="Y4109" i="13"/>
  <c r="Y4110" i="13"/>
  <c r="Y4111" i="13"/>
  <c r="Y4112" i="13"/>
  <c r="Y4113" i="13"/>
  <c r="Y4114" i="13"/>
  <c r="Y4115" i="13"/>
  <c r="Y4116" i="13"/>
  <c r="Y4117" i="13"/>
  <c r="Y4118" i="13"/>
  <c r="Y4119" i="13"/>
  <c r="Y4120" i="13"/>
  <c r="Y4121" i="13"/>
  <c r="Y4122" i="13"/>
  <c r="Y4123" i="13"/>
  <c r="Y4124" i="13"/>
  <c r="Y4125" i="13"/>
  <c r="Y4126" i="13"/>
  <c r="Y4127" i="13"/>
  <c r="Y4128" i="13"/>
  <c r="Y4129" i="13"/>
  <c r="Y4130" i="13"/>
  <c r="Y4131" i="13"/>
  <c r="Y4132" i="13"/>
  <c r="Y4133" i="13"/>
  <c r="Y4134" i="13"/>
  <c r="Y4135" i="13"/>
  <c r="Y4136" i="13"/>
  <c r="Y4137" i="13"/>
  <c r="Y4138" i="13"/>
  <c r="Y4139" i="13"/>
  <c r="Y4140" i="13"/>
  <c r="Y4141" i="13"/>
  <c r="Y4142" i="13"/>
  <c r="Y4143" i="13"/>
  <c r="Y4144" i="13"/>
  <c r="Y4145" i="13"/>
  <c r="Y4146" i="13"/>
  <c r="Y4147" i="13"/>
  <c r="Y4148" i="13"/>
  <c r="Y4149" i="13"/>
  <c r="Y4150" i="13"/>
  <c r="Y4151" i="13"/>
  <c r="Y4152" i="13"/>
  <c r="Y4153" i="13"/>
  <c r="Y4154" i="13"/>
  <c r="Y4155" i="13"/>
  <c r="Y4156" i="13"/>
  <c r="Y4157" i="13"/>
  <c r="Y4158" i="13"/>
  <c r="Y4159" i="13"/>
  <c r="Y4160" i="13"/>
  <c r="Y4161" i="13"/>
  <c r="Y4162" i="13"/>
  <c r="Y4163" i="13"/>
  <c r="Y4164" i="13"/>
  <c r="Y4165" i="13"/>
  <c r="Y4166" i="13"/>
  <c r="Y4167" i="13"/>
  <c r="Y4168" i="13"/>
  <c r="Y4169" i="13"/>
  <c r="Y3" i="13"/>
  <c r="J12" i="25" l="1"/>
  <c r="K12" i="25" s="1"/>
  <c r="L12" i="25" s="1"/>
  <c r="M12" i="25" s="1"/>
  <c r="N12" i="25" s="1"/>
  <c r="O12" i="25" s="1"/>
  <c r="K1" i="26" s="1"/>
  <c r="J9" i="25"/>
  <c r="K9" i="25" s="1"/>
  <c r="L9" i="25" s="1"/>
  <c r="M9" i="25" s="1"/>
  <c r="G8" i="25"/>
  <c r="H8" i="25" s="1"/>
  <c r="J4" i="25"/>
  <c r="K4" i="25" s="1"/>
  <c r="L4" i="25" s="1"/>
  <c r="M4" i="25" s="1"/>
  <c r="N4" i="25" s="1"/>
  <c r="O4" i="25" s="1"/>
  <c r="J5" i="25"/>
  <c r="K5" i="25" s="1"/>
  <c r="L5" i="25" s="1"/>
  <c r="M5" i="25" s="1"/>
  <c r="N5" i="25" s="1"/>
  <c r="O5" i="25" s="1"/>
  <c r="D1" i="26" s="1"/>
  <c r="W4168" i="13"/>
  <c r="X4168" i="13" s="1"/>
  <c r="Z4168" i="13" s="1"/>
  <c r="O4168" i="13"/>
  <c r="W4164" i="13"/>
  <c r="X4164" i="13" s="1"/>
  <c r="Z4164" i="13" s="1"/>
  <c r="O4164" i="13"/>
  <c r="W4160" i="13"/>
  <c r="X4160" i="13" s="1"/>
  <c r="Z4160" i="13" s="1"/>
  <c r="O4160" i="13"/>
  <c r="W4156" i="13"/>
  <c r="X4156" i="13" s="1"/>
  <c r="Z4156" i="13" s="1"/>
  <c r="O4156" i="13"/>
  <c r="W4152" i="13"/>
  <c r="X4152" i="13" s="1"/>
  <c r="Z4152" i="13" s="1"/>
  <c r="O4152" i="13"/>
  <c r="W4148" i="13"/>
  <c r="X4148" i="13" s="1"/>
  <c r="Z4148" i="13" s="1"/>
  <c r="O4148" i="13"/>
  <c r="W4144" i="13"/>
  <c r="X4144" i="13" s="1"/>
  <c r="Z4144" i="13" s="1"/>
  <c r="O4144" i="13"/>
  <c r="W4140" i="13"/>
  <c r="X4140" i="13" s="1"/>
  <c r="Z4140" i="13" s="1"/>
  <c r="O4140" i="13"/>
  <c r="W4136" i="13"/>
  <c r="X4136" i="13" s="1"/>
  <c r="Z4136" i="13" s="1"/>
  <c r="O4136" i="13"/>
  <c r="W4132" i="13"/>
  <c r="X4132" i="13" s="1"/>
  <c r="Z4132" i="13" s="1"/>
  <c r="O4132" i="13"/>
  <c r="W4128" i="13"/>
  <c r="X4128" i="13" s="1"/>
  <c r="Z4128" i="13" s="1"/>
  <c r="O4128" i="13"/>
  <c r="W4124" i="13"/>
  <c r="X4124" i="13" s="1"/>
  <c r="Z4124" i="13" s="1"/>
  <c r="O4124" i="13"/>
  <c r="W4120" i="13"/>
  <c r="X4120" i="13" s="1"/>
  <c r="Z4120" i="13" s="1"/>
  <c r="O4120" i="13"/>
  <c r="W4116" i="13"/>
  <c r="X4116" i="13" s="1"/>
  <c r="Z4116" i="13" s="1"/>
  <c r="O4116" i="13"/>
  <c r="W4112" i="13"/>
  <c r="X4112" i="13" s="1"/>
  <c r="Z4112" i="13" s="1"/>
  <c r="O4112" i="13"/>
  <c r="W4108" i="13"/>
  <c r="X4108" i="13" s="1"/>
  <c r="Z4108" i="13" s="1"/>
  <c r="O4108" i="13"/>
  <c r="W4104" i="13"/>
  <c r="X4104" i="13" s="1"/>
  <c r="Z4104" i="13" s="1"/>
  <c r="O4104" i="13"/>
  <c r="W4100" i="13"/>
  <c r="X4100" i="13" s="1"/>
  <c r="Z4100" i="13" s="1"/>
  <c r="O4100" i="13"/>
  <c r="W4096" i="13"/>
  <c r="X4096" i="13" s="1"/>
  <c r="Z4096" i="13" s="1"/>
  <c r="O4096" i="13"/>
  <c r="W4092" i="13"/>
  <c r="X4092" i="13" s="1"/>
  <c r="Z4092" i="13" s="1"/>
  <c r="O4092" i="13"/>
  <c r="W4088" i="13"/>
  <c r="X4088" i="13" s="1"/>
  <c r="Z4088" i="13" s="1"/>
  <c r="O4088" i="13"/>
  <c r="W4084" i="13"/>
  <c r="X4084" i="13" s="1"/>
  <c r="Z4084" i="13" s="1"/>
  <c r="O4084" i="13"/>
  <c r="W4080" i="13"/>
  <c r="X4080" i="13" s="1"/>
  <c r="Z4080" i="13" s="1"/>
  <c r="O4080" i="13"/>
  <c r="W4076" i="13"/>
  <c r="X4076" i="13" s="1"/>
  <c r="Z4076" i="13" s="1"/>
  <c r="O4076" i="13"/>
  <c r="W4072" i="13"/>
  <c r="X4072" i="13" s="1"/>
  <c r="Z4072" i="13" s="1"/>
  <c r="O4072" i="13"/>
  <c r="W4068" i="13"/>
  <c r="X4068" i="13" s="1"/>
  <c r="Z4068" i="13" s="1"/>
  <c r="O4068" i="13"/>
  <c r="W4064" i="13"/>
  <c r="X4064" i="13" s="1"/>
  <c r="Z4064" i="13" s="1"/>
  <c r="O4064" i="13"/>
  <c r="W4060" i="13"/>
  <c r="X4060" i="13" s="1"/>
  <c r="Z4060" i="13" s="1"/>
  <c r="O4060" i="13"/>
  <c r="W4056" i="13"/>
  <c r="X4056" i="13" s="1"/>
  <c r="Z4056" i="13" s="1"/>
  <c r="O4056" i="13"/>
  <c r="W4052" i="13"/>
  <c r="X4052" i="13" s="1"/>
  <c r="Z4052" i="13" s="1"/>
  <c r="O4052" i="13"/>
  <c r="W4048" i="13"/>
  <c r="X4048" i="13" s="1"/>
  <c r="Z4048" i="13" s="1"/>
  <c r="O4048" i="13"/>
  <c r="W4044" i="13"/>
  <c r="X4044" i="13" s="1"/>
  <c r="Z4044" i="13" s="1"/>
  <c r="O4044" i="13"/>
  <c r="W4040" i="13"/>
  <c r="X4040" i="13" s="1"/>
  <c r="Z4040" i="13" s="1"/>
  <c r="O4040" i="13"/>
  <c r="W4036" i="13"/>
  <c r="X4036" i="13" s="1"/>
  <c r="Z4036" i="13" s="1"/>
  <c r="O4036" i="13"/>
  <c r="W4032" i="13"/>
  <c r="X4032" i="13" s="1"/>
  <c r="Z4032" i="13" s="1"/>
  <c r="O4032" i="13"/>
  <c r="W4028" i="13"/>
  <c r="X4028" i="13" s="1"/>
  <c r="Z4028" i="13" s="1"/>
  <c r="O4028" i="13"/>
  <c r="W4024" i="13"/>
  <c r="X4024" i="13" s="1"/>
  <c r="Z4024" i="13" s="1"/>
  <c r="O4024" i="13"/>
  <c r="W4020" i="13"/>
  <c r="X4020" i="13" s="1"/>
  <c r="Z4020" i="13" s="1"/>
  <c r="O4020" i="13"/>
  <c r="W4016" i="13"/>
  <c r="X4016" i="13" s="1"/>
  <c r="Z4016" i="13" s="1"/>
  <c r="O4016" i="13"/>
  <c r="W4012" i="13"/>
  <c r="X4012" i="13" s="1"/>
  <c r="Z4012" i="13" s="1"/>
  <c r="O4012" i="13"/>
  <c r="W4008" i="13"/>
  <c r="X4008" i="13" s="1"/>
  <c r="Z4008" i="13" s="1"/>
  <c r="O4008" i="13"/>
  <c r="W4004" i="13"/>
  <c r="X4004" i="13" s="1"/>
  <c r="Z4004" i="13" s="1"/>
  <c r="O4004" i="13"/>
  <c r="W4000" i="13"/>
  <c r="X4000" i="13" s="1"/>
  <c r="Z4000" i="13" s="1"/>
  <c r="O4000" i="13"/>
  <c r="W3996" i="13"/>
  <c r="X3996" i="13" s="1"/>
  <c r="Z3996" i="13" s="1"/>
  <c r="O3996" i="13"/>
  <c r="W3992" i="13"/>
  <c r="X3992" i="13" s="1"/>
  <c r="Z3992" i="13" s="1"/>
  <c r="O3992" i="13"/>
  <c r="W3988" i="13"/>
  <c r="X3988" i="13" s="1"/>
  <c r="Z3988" i="13" s="1"/>
  <c r="O3988" i="13"/>
  <c r="W3984" i="13"/>
  <c r="X3984" i="13" s="1"/>
  <c r="Z3984" i="13" s="1"/>
  <c r="O3984" i="13"/>
  <c r="W3980" i="13"/>
  <c r="X3980" i="13" s="1"/>
  <c r="Z3980" i="13" s="1"/>
  <c r="O3980" i="13"/>
  <c r="W3976" i="13"/>
  <c r="X3976" i="13" s="1"/>
  <c r="Z3976" i="13" s="1"/>
  <c r="O3976" i="13"/>
  <c r="W3972" i="13"/>
  <c r="X3972" i="13" s="1"/>
  <c r="Z3972" i="13" s="1"/>
  <c r="O3972" i="13"/>
  <c r="W3968" i="13"/>
  <c r="X3968" i="13" s="1"/>
  <c r="Z3968" i="13" s="1"/>
  <c r="O3968" i="13"/>
  <c r="W3964" i="13"/>
  <c r="X3964" i="13" s="1"/>
  <c r="Z3964" i="13" s="1"/>
  <c r="O3964" i="13"/>
  <c r="W3960" i="13"/>
  <c r="X3960" i="13" s="1"/>
  <c r="Z3960" i="13" s="1"/>
  <c r="O3960" i="13"/>
  <c r="W3956" i="13"/>
  <c r="X3956" i="13" s="1"/>
  <c r="Z3956" i="13" s="1"/>
  <c r="O3956" i="13"/>
  <c r="W3952" i="13"/>
  <c r="X3952" i="13" s="1"/>
  <c r="Z3952" i="13" s="1"/>
  <c r="O3952" i="13"/>
  <c r="W3948" i="13"/>
  <c r="X3948" i="13" s="1"/>
  <c r="Z3948" i="13" s="1"/>
  <c r="O3948" i="13"/>
  <c r="W3944" i="13"/>
  <c r="X3944" i="13" s="1"/>
  <c r="Z3944" i="13" s="1"/>
  <c r="O3944" i="13"/>
  <c r="W3940" i="13"/>
  <c r="X3940" i="13" s="1"/>
  <c r="Z3940" i="13" s="1"/>
  <c r="O3940" i="13"/>
  <c r="W3936" i="13"/>
  <c r="X3936" i="13" s="1"/>
  <c r="Z3936" i="13" s="1"/>
  <c r="O3936" i="13"/>
  <c r="W3932" i="13"/>
  <c r="X3932" i="13" s="1"/>
  <c r="Z3932" i="13" s="1"/>
  <c r="O3932" i="13"/>
  <c r="W3928" i="13"/>
  <c r="X3928" i="13" s="1"/>
  <c r="Z3928" i="13" s="1"/>
  <c r="O3928" i="13"/>
  <c r="W3924" i="13"/>
  <c r="X3924" i="13" s="1"/>
  <c r="Z3924" i="13" s="1"/>
  <c r="O3924" i="13"/>
  <c r="W3920" i="13"/>
  <c r="X3920" i="13" s="1"/>
  <c r="Z3920" i="13" s="1"/>
  <c r="O3920" i="13"/>
  <c r="W3916" i="13"/>
  <c r="X3916" i="13" s="1"/>
  <c r="Z3916" i="13" s="1"/>
  <c r="O3916" i="13"/>
  <c r="W3912" i="13"/>
  <c r="X3912" i="13" s="1"/>
  <c r="Z3912" i="13" s="1"/>
  <c r="O3912" i="13"/>
  <c r="W3908" i="13"/>
  <c r="X3908" i="13" s="1"/>
  <c r="Z3908" i="13" s="1"/>
  <c r="O3908" i="13"/>
  <c r="W3904" i="13"/>
  <c r="X3904" i="13" s="1"/>
  <c r="Z3904" i="13" s="1"/>
  <c r="O3904" i="13"/>
  <c r="W3900" i="13"/>
  <c r="X3900" i="13" s="1"/>
  <c r="Z3900" i="13" s="1"/>
  <c r="O3900" i="13"/>
  <c r="W3896" i="13"/>
  <c r="X3896" i="13" s="1"/>
  <c r="Z3896" i="13" s="1"/>
  <c r="O3896" i="13"/>
  <c r="W3892" i="13"/>
  <c r="X3892" i="13" s="1"/>
  <c r="Z3892" i="13" s="1"/>
  <c r="O3892" i="13"/>
  <c r="W3888" i="13"/>
  <c r="X3888" i="13" s="1"/>
  <c r="Z3888" i="13" s="1"/>
  <c r="O3888" i="13"/>
  <c r="W3884" i="13"/>
  <c r="X3884" i="13" s="1"/>
  <c r="Z3884" i="13" s="1"/>
  <c r="O3884" i="13"/>
  <c r="W3880" i="13"/>
  <c r="X3880" i="13" s="1"/>
  <c r="Z3880" i="13" s="1"/>
  <c r="O3880" i="13"/>
  <c r="W3876" i="13"/>
  <c r="X3876" i="13" s="1"/>
  <c r="Z3876" i="13" s="1"/>
  <c r="O3876" i="13"/>
  <c r="W3872" i="13"/>
  <c r="X3872" i="13" s="1"/>
  <c r="Z3872" i="13" s="1"/>
  <c r="O3872" i="13"/>
  <c r="W3868" i="13"/>
  <c r="X3868" i="13" s="1"/>
  <c r="Z3868" i="13" s="1"/>
  <c r="O3868" i="13"/>
  <c r="W3864" i="13"/>
  <c r="X3864" i="13" s="1"/>
  <c r="Z3864" i="13" s="1"/>
  <c r="O3864" i="13"/>
  <c r="W3860" i="13"/>
  <c r="X3860" i="13" s="1"/>
  <c r="Z3860" i="13" s="1"/>
  <c r="O3860" i="13"/>
  <c r="W3856" i="13"/>
  <c r="X3856" i="13" s="1"/>
  <c r="Z3856" i="13" s="1"/>
  <c r="O3856" i="13"/>
  <c r="W3852" i="13"/>
  <c r="X3852" i="13" s="1"/>
  <c r="Z3852" i="13" s="1"/>
  <c r="O3852" i="13"/>
  <c r="W3848" i="13"/>
  <c r="X3848" i="13" s="1"/>
  <c r="Z3848" i="13" s="1"/>
  <c r="O3848" i="13"/>
  <c r="W3844" i="13"/>
  <c r="X3844" i="13" s="1"/>
  <c r="Z3844" i="13" s="1"/>
  <c r="O3844" i="13"/>
  <c r="W3840" i="13"/>
  <c r="X3840" i="13" s="1"/>
  <c r="Z3840" i="13" s="1"/>
  <c r="O3840" i="13"/>
  <c r="W3836" i="13"/>
  <c r="X3836" i="13" s="1"/>
  <c r="Z3836" i="13" s="1"/>
  <c r="O3836" i="13"/>
  <c r="W3832" i="13"/>
  <c r="X3832" i="13" s="1"/>
  <c r="Z3832" i="13" s="1"/>
  <c r="O3832" i="13"/>
  <c r="W3828" i="13"/>
  <c r="X3828" i="13" s="1"/>
  <c r="Z3828" i="13" s="1"/>
  <c r="O3828" i="13"/>
  <c r="W3824" i="13"/>
  <c r="X3824" i="13" s="1"/>
  <c r="Z3824" i="13" s="1"/>
  <c r="O3824" i="13"/>
  <c r="W3820" i="13"/>
  <c r="X3820" i="13" s="1"/>
  <c r="Z3820" i="13" s="1"/>
  <c r="O3820" i="13"/>
  <c r="W3816" i="13"/>
  <c r="X3816" i="13" s="1"/>
  <c r="Z3816" i="13" s="1"/>
  <c r="O3816" i="13"/>
  <c r="W3812" i="13"/>
  <c r="X3812" i="13" s="1"/>
  <c r="Z3812" i="13" s="1"/>
  <c r="O3812" i="13"/>
  <c r="W3808" i="13"/>
  <c r="X3808" i="13" s="1"/>
  <c r="Z3808" i="13" s="1"/>
  <c r="O3808" i="13"/>
  <c r="W3804" i="13"/>
  <c r="X3804" i="13" s="1"/>
  <c r="Z3804" i="13" s="1"/>
  <c r="O3804" i="13"/>
  <c r="W3800" i="13"/>
  <c r="X3800" i="13" s="1"/>
  <c r="Z3800" i="13" s="1"/>
  <c r="O3800" i="13"/>
  <c r="W3796" i="13"/>
  <c r="X3796" i="13" s="1"/>
  <c r="Z3796" i="13" s="1"/>
  <c r="O3796" i="13"/>
  <c r="W3792" i="13"/>
  <c r="X3792" i="13" s="1"/>
  <c r="Z3792" i="13" s="1"/>
  <c r="O3792" i="13"/>
  <c r="W3788" i="13"/>
  <c r="X3788" i="13" s="1"/>
  <c r="Z3788" i="13" s="1"/>
  <c r="O3788" i="13"/>
  <c r="W3784" i="13"/>
  <c r="X3784" i="13" s="1"/>
  <c r="Z3784" i="13" s="1"/>
  <c r="O3784" i="13"/>
  <c r="W3780" i="13"/>
  <c r="X3780" i="13" s="1"/>
  <c r="Z3780" i="13" s="1"/>
  <c r="O3780" i="13"/>
  <c r="W3776" i="13"/>
  <c r="X3776" i="13" s="1"/>
  <c r="Z3776" i="13" s="1"/>
  <c r="O3776" i="13"/>
  <c r="W3772" i="13"/>
  <c r="X3772" i="13" s="1"/>
  <c r="Z3772" i="13" s="1"/>
  <c r="O3772" i="13"/>
  <c r="W3768" i="13"/>
  <c r="X3768" i="13" s="1"/>
  <c r="Z3768" i="13" s="1"/>
  <c r="O3768" i="13"/>
  <c r="W3764" i="13"/>
  <c r="X3764" i="13" s="1"/>
  <c r="Z3764" i="13" s="1"/>
  <c r="O3764" i="13"/>
  <c r="W3760" i="13"/>
  <c r="X3760" i="13" s="1"/>
  <c r="Z3760" i="13" s="1"/>
  <c r="O3760" i="13"/>
  <c r="W3756" i="13"/>
  <c r="X3756" i="13" s="1"/>
  <c r="Z3756" i="13" s="1"/>
  <c r="O3756" i="13"/>
  <c r="W3752" i="13"/>
  <c r="X3752" i="13" s="1"/>
  <c r="Z3752" i="13" s="1"/>
  <c r="O3752" i="13"/>
  <c r="W3748" i="13"/>
  <c r="X3748" i="13" s="1"/>
  <c r="Z3748" i="13" s="1"/>
  <c r="O3748" i="13"/>
  <c r="W3744" i="13"/>
  <c r="X3744" i="13" s="1"/>
  <c r="Z3744" i="13" s="1"/>
  <c r="O3744" i="13"/>
  <c r="W3740" i="13"/>
  <c r="X3740" i="13" s="1"/>
  <c r="Z3740" i="13" s="1"/>
  <c r="O3740" i="13"/>
  <c r="W3736" i="13"/>
  <c r="X3736" i="13" s="1"/>
  <c r="Z3736" i="13" s="1"/>
  <c r="O3736" i="13"/>
  <c r="W3732" i="13"/>
  <c r="X3732" i="13" s="1"/>
  <c r="Z3732" i="13" s="1"/>
  <c r="O3732" i="13"/>
  <c r="W3728" i="13"/>
  <c r="X3728" i="13" s="1"/>
  <c r="Z3728" i="13" s="1"/>
  <c r="O3728" i="13"/>
  <c r="W3724" i="13"/>
  <c r="X3724" i="13" s="1"/>
  <c r="Z3724" i="13" s="1"/>
  <c r="O3724" i="13"/>
  <c r="W3720" i="13"/>
  <c r="X3720" i="13" s="1"/>
  <c r="Z3720" i="13" s="1"/>
  <c r="O3720" i="13"/>
  <c r="W3716" i="13"/>
  <c r="X3716" i="13" s="1"/>
  <c r="Z3716" i="13" s="1"/>
  <c r="O3716" i="13"/>
  <c r="W3712" i="13"/>
  <c r="X3712" i="13" s="1"/>
  <c r="Z3712" i="13" s="1"/>
  <c r="O3712" i="13"/>
  <c r="W3708" i="13"/>
  <c r="X3708" i="13" s="1"/>
  <c r="Z3708" i="13" s="1"/>
  <c r="O3708" i="13"/>
  <c r="W3704" i="13"/>
  <c r="X3704" i="13" s="1"/>
  <c r="Z3704" i="13" s="1"/>
  <c r="O3704" i="13"/>
  <c r="W3700" i="13"/>
  <c r="X3700" i="13" s="1"/>
  <c r="Z3700" i="13" s="1"/>
  <c r="O3700" i="13"/>
  <c r="W3696" i="13"/>
  <c r="X3696" i="13" s="1"/>
  <c r="Z3696" i="13" s="1"/>
  <c r="O3696" i="13"/>
  <c r="W3692" i="13"/>
  <c r="X3692" i="13" s="1"/>
  <c r="Z3692" i="13" s="1"/>
  <c r="O3692" i="13"/>
  <c r="W3688" i="13"/>
  <c r="X3688" i="13" s="1"/>
  <c r="Z3688" i="13" s="1"/>
  <c r="O3688" i="13"/>
  <c r="W3684" i="13"/>
  <c r="X3684" i="13" s="1"/>
  <c r="Z3684" i="13" s="1"/>
  <c r="O3684" i="13"/>
  <c r="W3680" i="13"/>
  <c r="X3680" i="13" s="1"/>
  <c r="Z3680" i="13" s="1"/>
  <c r="O3680" i="13"/>
  <c r="W3676" i="13"/>
  <c r="X3676" i="13" s="1"/>
  <c r="Z3676" i="13" s="1"/>
  <c r="O3676" i="13"/>
  <c r="W3672" i="13"/>
  <c r="X3672" i="13" s="1"/>
  <c r="Z3672" i="13" s="1"/>
  <c r="O3672" i="13"/>
  <c r="W3668" i="13"/>
  <c r="X3668" i="13" s="1"/>
  <c r="Z3668" i="13" s="1"/>
  <c r="O3668" i="13"/>
  <c r="W3664" i="13"/>
  <c r="X3664" i="13" s="1"/>
  <c r="Z3664" i="13" s="1"/>
  <c r="O3664" i="13"/>
  <c r="W3660" i="13"/>
  <c r="X3660" i="13" s="1"/>
  <c r="Z3660" i="13" s="1"/>
  <c r="O3660" i="13"/>
  <c r="W3656" i="13"/>
  <c r="X3656" i="13" s="1"/>
  <c r="Z3656" i="13" s="1"/>
  <c r="O3656" i="13"/>
  <c r="W3652" i="13"/>
  <c r="X3652" i="13" s="1"/>
  <c r="Z3652" i="13" s="1"/>
  <c r="O3652" i="13"/>
  <c r="W3648" i="13"/>
  <c r="X3648" i="13" s="1"/>
  <c r="Z3648" i="13" s="1"/>
  <c r="O3648" i="13"/>
  <c r="W3644" i="13"/>
  <c r="X3644" i="13" s="1"/>
  <c r="Z3644" i="13" s="1"/>
  <c r="O3644" i="13"/>
  <c r="W3640" i="13"/>
  <c r="X3640" i="13" s="1"/>
  <c r="Z3640" i="13" s="1"/>
  <c r="O3640" i="13"/>
  <c r="W3636" i="13"/>
  <c r="X3636" i="13" s="1"/>
  <c r="Z3636" i="13" s="1"/>
  <c r="O3636" i="13"/>
  <c r="W3632" i="13"/>
  <c r="X3632" i="13" s="1"/>
  <c r="Z3632" i="13" s="1"/>
  <c r="O3632" i="13"/>
  <c r="W3628" i="13"/>
  <c r="X3628" i="13" s="1"/>
  <c r="Z3628" i="13" s="1"/>
  <c r="O3628" i="13"/>
  <c r="W3624" i="13"/>
  <c r="X3624" i="13" s="1"/>
  <c r="Z3624" i="13" s="1"/>
  <c r="O3624" i="13"/>
  <c r="W3620" i="13"/>
  <c r="X3620" i="13" s="1"/>
  <c r="Z3620" i="13" s="1"/>
  <c r="O3620" i="13"/>
  <c r="W3616" i="13"/>
  <c r="X3616" i="13" s="1"/>
  <c r="Z3616" i="13" s="1"/>
  <c r="O3616" i="13"/>
  <c r="W3612" i="13"/>
  <c r="X3612" i="13" s="1"/>
  <c r="Z3612" i="13" s="1"/>
  <c r="O3612" i="13"/>
  <c r="W3608" i="13"/>
  <c r="X3608" i="13" s="1"/>
  <c r="Z3608" i="13" s="1"/>
  <c r="O3608" i="13"/>
  <c r="W3604" i="13"/>
  <c r="X3604" i="13" s="1"/>
  <c r="Z3604" i="13" s="1"/>
  <c r="O3604" i="13"/>
  <c r="W3600" i="13"/>
  <c r="X3600" i="13" s="1"/>
  <c r="Z3600" i="13" s="1"/>
  <c r="O3600" i="13"/>
  <c r="W3596" i="13"/>
  <c r="X3596" i="13" s="1"/>
  <c r="Z3596" i="13" s="1"/>
  <c r="O3596" i="13"/>
  <c r="W3592" i="13"/>
  <c r="X3592" i="13" s="1"/>
  <c r="Z3592" i="13" s="1"/>
  <c r="O3592" i="13"/>
  <c r="W3588" i="13"/>
  <c r="X3588" i="13" s="1"/>
  <c r="Z3588" i="13" s="1"/>
  <c r="O3588" i="13"/>
  <c r="W3584" i="13"/>
  <c r="X3584" i="13" s="1"/>
  <c r="Z3584" i="13" s="1"/>
  <c r="O3584" i="13"/>
  <c r="W3580" i="13"/>
  <c r="X3580" i="13" s="1"/>
  <c r="Z3580" i="13" s="1"/>
  <c r="O3580" i="13"/>
  <c r="W3576" i="13"/>
  <c r="X3576" i="13" s="1"/>
  <c r="Z3576" i="13" s="1"/>
  <c r="O3576" i="13"/>
  <c r="W3572" i="13"/>
  <c r="X3572" i="13" s="1"/>
  <c r="Z3572" i="13" s="1"/>
  <c r="O3572" i="13"/>
  <c r="W3568" i="13"/>
  <c r="X3568" i="13" s="1"/>
  <c r="Z3568" i="13" s="1"/>
  <c r="O3568" i="13"/>
  <c r="W3564" i="13"/>
  <c r="X3564" i="13" s="1"/>
  <c r="Z3564" i="13" s="1"/>
  <c r="O3564" i="13"/>
  <c r="W3560" i="13"/>
  <c r="X3560" i="13" s="1"/>
  <c r="Z3560" i="13" s="1"/>
  <c r="O3560" i="13"/>
  <c r="W3556" i="13"/>
  <c r="X3556" i="13" s="1"/>
  <c r="Z3556" i="13" s="1"/>
  <c r="O3556" i="13"/>
  <c r="W3552" i="13"/>
  <c r="X3552" i="13" s="1"/>
  <c r="Z3552" i="13" s="1"/>
  <c r="O3552" i="13"/>
  <c r="W3548" i="13"/>
  <c r="X3548" i="13" s="1"/>
  <c r="Z3548" i="13" s="1"/>
  <c r="O3548" i="13"/>
  <c r="W3544" i="13"/>
  <c r="X3544" i="13" s="1"/>
  <c r="Z3544" i="13" s="1"/>
  <c r="O3544" i="13"/>
  <c r="W3540" i="13"/>
  <c r="X3540" i="13" s="1"/>
  <c r="Z3540" i="13" s="1"/>
  <c r="O3540" i="13"/>
  <c r="W3536" i="13"/>
  <c r="X3536" i="13" s="1"/>
  <c r="Z3536" i="13" s="1"/>
  <c r="O3536" i="13"/>
  <c r="W3532" i="13"/>
  <c r="X3532" i="13" s="1"/>
  <c r="Z3532" i="13" s="1"/>
  <c r="O3532" i="13"/>
  <c r="W3528" i="13"/>
  <c r="X3528" i="13" s="1"/>
  <c r="Z3528" i="13" s="1"/>
  <c r="O3528" i="13"/>
  <c r="W3524" i="13"/>
  <c r="X3524" i="13" s="1"/>
  <c r="Z3524" i="13" s="1"/>
  <c r="O3524" i="13"/>
  <c r="W3520" i="13"/>
  <c r="X3520" i="13" s="1"/>
  <c r="Z3520" i="13" s="1"/>
  <c r="O3520" i="13"/>
  <c r="W3516" i="13"/>
  <c r="X3516" i="13" s="1"/>
  <c r="Z3516" i="13" s="1"/>
  <c r="O3516" i="13"/>
  <c r="W3512" i="13"/>
  <c r="X3512" i="13" s="1"/>
  <c r="Z3512" i="13" s="1"/>
  <c r="O3512" i="13"/>
  <c r="W3508" i="13"/>
  <c r="X3508" i="13" s="1"/>
  <c r="Z3508" i="13" s="1"/>
  <c r="O3508" i="13"/>
  <c r="W3504" i="13"/>
  <c r="X3504" i="13" s="1"/>
  <c r="Z3504" i="13" s="1"/>
  <c r="O3504" i="13"/>
  <c r="W3500" i="13"/>
  <c r="X3500" i="13" s="1"/>
  <c r="Z3500" i="13" s="1"/>
  <c r="O3500" i="13"/>
  <c r="W3496" i="13"/>
  <c r="X3496" i="13" s="1"/>
  <c r="Z3496" i="13" s="1"/>
  <c r="O3496" i="13"/>
  <c r="W3492" i="13"/>
  <c r="X3492" i="13" s="1"/>
  <c r="Z3492" i="13" s="1"/>
  <c r="O3492" i="13"/>
  <c r="W3488" i="13"/>
  <c r="X3488" i="13" s="1"/>
  <c r="Z3488" i="13" s="1"/>
  <c r="O3488" i="13"/>
  <c r="W3484" i="13"/>
  <c r="X3484" i="13" s="1"/>
  <c r="Z3484" i="13" s="1"/>
  <c r="O3484" i="13"/>
  <c r="W3480" i="13"/>
  <c r="X3480" i="13" s="1"/>
  <c r="Z3480" i="13" s="1"/>
  <c r="O3480" i="13"/>
  <c r="W3476" i="13"/>
  <c r="X3476" i="13" s="1"/>
  <c r="Z3476" i="13" s="1"/>
  <c r="O3476" i="13"/>
  <c r="W3472" i="13"/>
  <c r="X3472" i="13" s="1"/>
  <c r="Z3472" i="13" s="1"/>
  <c r="O3472" i="13"/>
  <c r="W3468" i="13"/>
  <c r="X3468" i="13" s="1"/>
  <c r="Z3468" i="13" s="1"/>
  <c r="O3468" i="13"/>
  <c r="W3464" i="13"/>
  <c r="X3464" i="13" s="1"/>
  <c r="Z3464" i="13" s="1"/>
  <c r="O3464" i="13"/>
  <c r="W3460" i="13"/>
  <c r="X3460" i="13" s="1"/>
  <c r="Z3460" i="13" s="1"/>
  <c r="O3460" i="13"/>
  <c r="W3456" i="13"/>
  <c r="X3456" i="13" s="1"/>
  <c r="Z3456" i="13" s="1"/>
  <c r="O3456" i="13"/>
  <c r="W3452" i="13"/>
  <c r="X3452" i="13" s="1"/>
  <c r="Z3452" i="13" s="1"/>
  <c r="O3452" i="13"/>
  <c r="W3448" i="13"/>
  <c r="X3448" i="13" s="1"/>
  <c r="Z3448" i="13" s="1"/>
  <c r="O3448" i="13"/>
  <c r="W3444" i="13"/>
  <c r="X3444" i="13" s="1"/>
  <c r="Z3444" i="13" s="1"/>
  <c r="O3444" i="13"/>
  <c r="W3440" i="13"/>
  <c r="X3440" i="13" s="1"/>
  <c r="Z3440" i="13" s="1"/>
  <c r="O3440" i="13"/>
  <c r="W3436" i="13"/>
  <c r="X3436" i="13" s="1"/>
  <c r="Z3436" i="13" s="1"/>
  <c r="O3436" i="13"/>
  <c r="W3432" i="13"/>
  <c r="X3432" i="13" s="1"/>
  <c r="Z3432" i="13" s="1"/>
  <c r="O3432" i="13"/>
  <c r="W3428" i="13"/>
  <c r="X3428" i="13" s="1"/>
  <c r="Z3428" i="13" s="1"/>
  <c r="O3428" i="13"/>
  <c r="W3424" i="13"/>
  <c r="X3424" i="13" s="1"/>
  <c r="Z3424" i="13" s="1"/>
  <c r="O3424" i="13"/>
  <c r="W3420" i="13"/>
  <c r="X3420" i="13" s="1"/>
  <c r="Z3420" i="13" s="1"/>
  <c r="O3420" i="13"/>
  <c r="W3416" i="13"/>
  <c r="X3416" i="13" s="1"/>
  <c r="Z3416" i="13" s="1"/>
  <c r="O3416" i="13"/>
  <c r="W3412" i="13"/>
  <c r="X3412" i="13" s="1"/>
  <c r="Z3412" i="13" s="1"/>
  <c r="O3412" i="13"/>
  <c r="W3408" i="13"/>
  <c r="X3408" i="13" s="1"/>
  <c r="Z3408" i="13" s="1"/>
  <c r="O3408" i="13"/>
  <c r="W3404" i="13"/>
  <c r="X3404" i="13" s="1"/>
  <c r="Z3404" i="13" s="1"/>
  <c r="O3404" i="13"/>
  <c r="W3400" i="13"/>
  <c r="X3400" i="13" s="1"/>
  <c r="Z3400" i="13" s="1"/>
  <c r="O3400" i="13"/>
  <c r="W3396" i="13"/>
  <c r="X3396" i="13" s="1"/>
  <c r="Z3396" i="13" s="1"/>
  <c r="O3396" i="13"/>
  <c r="W3392" i="13"/>
  <c r="X3392" i="13" s="1"/>
  <c r="Z3392" i="13" s="1"/>
  <c r="O3392" i="13"/>
  <c r="W3388" i="13"/>
  <c r="X3388" i="13" s="1"/>
  <c r="Z3388" i="13" s="1"/>
  <c r="O3388" i="13"/>
  <c r="W3384" i="13"/>
  <c r="X3384" i="13" s="1"/>
  <c r="Z3384" i="13" s="1"/>
  <c r="O3384" i="13"/>
  <c r="W3380" i="13"/>
  <c r="X3380" i="13" s="1"/>
  <c r="Z3380" i="13" s="1"/>
  <c r="O3380" i="13"/>
  <c r="W3376" i="13"/>
  <c r="X3376" i="13" s="1"/>
  <c r="Z3376" i="13" s="1"/>
  <c r="O3376" i="13"/>
  <c r="W3372" i="13"/>
  <c r="X3372" i="13" s="1"/>
  <c r="Z3372" i="13" s="1"/>
  <c r="O3372" i="13"/>
  <c r="W3368" i="13"/>
  <c r="X3368" i="13" s="1"/>
  <c r="Z3368" i="13" s="1"/>
  <c r="O3368" i="13"/>
  <c r="W3364" i="13"/>
  <c r="X3364" i="13" s="1"/>
  <c r="Z3364" i="13" s="1"/>
  <c r="O3364" i="13"/>
  <c r="W3360" i="13"/>
  <c r="X3360" i="13" s="1"/>
  <c r="Z3360" i="13" s="1"/>
  <c r="O3360" i="13"/>
  <c r="W3356" i="13"/>
  <c r="X3356" i="13" s="1"/>
  <c r="Z3356" i="13" s="1"/>
  <c r="O3356" i="13"/>
  <c r="W3352" i="13"/>
  <c r="X3352" i="13" s="1"/>
  <c r="Z3352" i="13" s="1"/>
  <c r="O3352" i="13"/>
  <c r="W3348" i="13"/>
  <c r="X3348" i="13" s="1"/>
  <c r="Z3348" i="13" s="1"/>
  <c r="O3348" i="13"/>
  <c r="W3344" i="13"/>
  <c r="X3344" i="13" s="1"/>
  <c r="Z3344" i="13" s="1"/>
  <c r="O3344" i="13"/>
  <c r="W3340" i="13"/>
  <c r="X3340" i="13" s="1"/>
  <c r="Z3340" i="13" s="1"/>
  <c r="O3340" i="13"/>
  <c r="W3336" i="13"/>
  <c r="X3336" i="13" s="1"/>
  <c r="Z3336" i="13" s="1"/>
  <c r="O3336" i="13"/>
  <c r="W3332" i="13"/>
  <c r="X3332" i="13" s="1"/>
  <c r="Z3332" i="13" s="1"/>
  <c r="O3332" i="13"/>
  <c r="W3328" i="13"/>
  <c r="X3328" i="13" s="1"/>
  <c r="Z3328" i="13" s="1"/>
  <c r="O3328" i="13"/>
  <c r="W3324" i="13"/>
  <c r="X3324" i="13" s="1"/>
  <c r="Z3324" i="13" s="1"/>
  <c r="O3324" i="13"/>
  <c r="W3320" i="13"/>
  <c r="X3320" i="13" s="1"/>
  <c r="Z3320" i="13" s="1"/>
  <c r="O3320" i="13"/>
  <c r="W3316" i="13"/>
  <c r="X3316" i="13" s="1"/>
  <c r="Z3316" i="13" s="1"/>
  <c r="O3316" i="13"/>
  <c r="W3312" i="13"/>
  <c r="X3312" i="13" s="1"/>
  <c r="Z3312" i="13" s="1"/>
  <c r="O3312" i="13"/>
  <c r="W3308" i="13"/>
  <c r="X3308" i="13" s="1"/>
  <c r="Z3308" i="13" s="1"/>
  <c r="O3308" i="13"/>
  <c r="W3304" i="13"/>
  <c r="X3304" i="13" s="1"/>
  <c r="Z3304" i="13" s="1"/>
  <c r="O3304" i="13"/>
  <c r="W3300" i="13"/>
  <c r="X3300" i="13" s="1"/>
  <c r="Z3300" i="13" s="1"/>
  <c r="O3300" i="13"/>
  <c r="W3296" i="13"/>
  <c r="X3296" i="13" s="1"/>
  <c r="Z3296" i="13" s="1"/>
  <c r="O3296" i="13"/>
  <c r="W3292" i="13"/>
  <c r="X3292" i="13" s="1"/>
  <c r="Z3292" i="13" s="1"/>
  <c r="O3292" i="13"/>
  <c r="W3288" i="13"/>
  <c r="X3288" i="13" s="1"/>
  <c r="Z3288" i="13" s="1"/>
  <c r="O3288" i="13"/>
  <c r="W3284" i="13"/>
  <c r="X3284" i="13" s="1"/>
  <c r="Z3284" i="13" s="1"/>
  <c r="O3284" i="13"/>
  <c r="W3280" i="13"/>
  <c r="X3280" i="13" s="1"/>
  <c r="Z3280" i="13" s="1"/>
  <c r="O3280" i="13"/>
  <c r="W3276" i="13"/>
  <c r="X3276" i="13" s="1"/>
  <c r="Z3276" i="13" s="1"/>
  <c r="O3276" i="13"/>
  <c r="W3272" i="13"/>
  <c r="X3272" i="13" s="1"/>
  <c r="Z3272" i="13" s="1"/>
  <c r="O3272" i="13"/>
  <c r="W3268" i="13"/>
  <c r="X3268" i="13" s="1"/>
  <c r="Z3268" i="13" s="1"/>
  <c r="O3268" i="13"/>
  <c r="W3264" i="13"/>
  <c r="X3264" i="13" s="1"/>
  <c r="Z3264" i="13" s="1"/>
  <c r="O3264" i="13"/>
  <c r="W3260" i="13"/>
  <c r="X3260" i="13" s="1"/>
  <c r="Z3260" i="13" s="1"/>
  <c r="O3260" i="13"/>
  <c r="W3256" i="13"/>
  <c r="X3256" i="13" s="1"/>
  <c r="Z3256" i="13" s="1"/>
  <c r="O3256" i="13"/>
  <c r="W3252" i="13"/>
  <c r="X3252" i="13" s="1"/>
  <c r="Z3252" i="13" s="1"/>
  <c r="O3252" i="13"/>
  <c r="W3248" i="13"/>
  <c r="X3248" i="13" s="1"/>
  <c r="Z3248" i="13" s="1"/>
  <c r="O3248" i="13"/>
  <c r="W3244" i="13"/>
  <c r="X3244" i="13" s="1"/>
  <c r="Z3244" i="13" s="1"/>
  <c r="O3244" i="13"/>
  <c r="W3240" i="13"/>
  <c r="X3240" i="13" s="1"/>
  <c r="Z3240" i="13" s="1"/>
  <c r="O3240" i="13"/>
  <c r="W3236" i="13"/>
  <c r="X3236" i="13" s="1"/>
  <c r="Z3236" i="13" s="1"/>
  <c r="O3236" i="13"/>
  <c r="W3232" i="13"/>
  <c r="X3232" i="13" s="1"/>
  <c r="Z3232" i="13" s="1"/>
  <c r="O3232" i="13"/>
  <c r="W3228" i="13"/>
  <c r="X3228" i="13" s="1"/>
  <c r="Z3228" i="13" s="1"/>
  <c r="O3228" i="13"/>
  <c r="W3224" i="13"/>
  <c r="X3224" i="13" s="1"/>
  <c r="Z3224" i="13" s="1"/>
  <c r="O3224" i="13"/>
  <c r="W3220" i="13"/>
  <c r="X3220" i="13" s="1"/>
  <c r="Z3220" i="13" s="1"/>
  <c r="O3220" i="13"/>
  <c r="W3216" i="13"/>
  <c r="X3216" i="13" s="1"/>
  <c r="Z3216" i="13" s="1"/>
  <c r="O3216" i="13"/>
  <c r="W3212" i="13"/>
  <c r="X3212" i="13" s="1"/>
  <c r="Z3212" i="13" s="1"/>
  <c r="O3212" i="13"/>
  <c r="W3208" i="13"/>
  <c r="X3208" i="13" s="1"/>
  <c r="Z3208" i="13" s="1"/>
  <c r="O3208" i="13"/>
  <c r="W3204" i="13"/>
  <c r="X3204" i="13" s="1"/>
  <c r="Z3204" i="13" s="1"/>
  <c r="O3204" i="13"/>
  <c r="W3200" i="13"/>
  <c r="X3200" i="13" s="1"/>
  <c r="Z3200" i="13" s="1"/>
  <c r="O3200" i="13"/>
  <c r="W3196" i="13"/>
  <c r="X3196" i="13" s="1"/>
  <c r="Z3196" i="13" s="1"/>
  <c r="O3196" i="13"/>
  <c r="W3192" i="13"/>
  <c r="X3192" i="13" s="1"/>
  <c r="Z3192" i="13" s="1"/>
  <c r="O3192" i="13"/>
  <c r="W3188" i="13"/>
  <c r="X3188" i="13" s="1"/>
  <c r="Z3188" i="13" s="1"/>
  <c r="O3188" i="13"/>
  <c r="W3184" i="13"/>
  <c r="X3184" i="13" s="1"/>
  <c r="Z3184" i="13" s="1"/>
  <c r="O3184" i="13"/>
  <c r="W3180" i="13"/>
  <c r="X3180" i="13" s="1"/>
  <c r="Z3180" i="13" s="1"/>
  <c r="O3180" i="13"/>
  <c r="W3176" i="13"/>
  <c r="X3176" i="13" s="1"/>
  <c r="Z3176" i="13" s="1"/>
  <c r="O3176" i="13"/>
  <c r="W3172" i="13"/>
  <c r="X3172" i="13" s="1"/>
  <c r="Z3172" i="13" s="1"/>
  <c r="O3172" i="13"/>
  <c r="W3168" i="13"/>
  <c r="X3168" i="13" s="1"/>
  <c r="Z3168" i="13" s="1"/>
  <c r="O3168" i="13"/>
  <c r="W3164" i="13"/>
  <c r="X3164" i="13" s="1"/>
  <c r="Z3164" i="13" s="1"/>
  <c r="O3164" i="13"/>
  <c r="W3160" i="13"/>
  <c r="X3160" i="13" s="1"/>
  <c r="Z3160" i="13" s="1"/>
  <c r="O3160" i="13"/>
  <c r="W3156" i="13"/>
  <c r="X3156" i="13" s="1"/>
  <c r="Z3156" i="13" s="1"/>
  <c r="O3156" i="13"/>
  <c r="W3152" i="13"/>
  <c r="X3152" i="13" s="1"/>
  <c r="Z3152" i="13" s="1"/>
  <c r="O3152" i="13"/>
  <c r="W3148" i="13"/>
  <c r="X3148" i="13" s="1"/>
  <c r="Z3148" i="13" s="1"/>
  <c r="O3148" i="13"/>
  <c r="W3144" i="13"/>
  <c r="X3144" i="13" s="1"/>
  <c r="Z3144" i="13" s="1"/>
  <c r="O3144" i="13"/>
  <c r="W3140" i="13"/>
  <c r="X3140" i="13" s="1"/>
  <c r="Z3140" i="13" s="1"/>
  <c r="O3140" i="13"/>
  <c r="W3136" i="13"/>
  <c r="X3136" i="13" s="1"/>
  <c r="Z3136" i="13" s="1"/>
  <c r="O3136" i="13"/>
  <c r="W3132" i="13"/>
  <c r="X3132" i="13" s="1"/>
  <c r="Z3132" i="13" s="1"/>
  <c r="O3132" i="13"/>
  <c r="W3128" i="13"/>
  <c r="X3128" i="13" s="1"/>
  <c r="Z3128" i="13" s="1"/>
  <c r="O3128" i="13"/>
  <c r="W3124" i="13"/>
  <c r="X3124" i="13" s="1"/>
  <c r="Z3124" i="13" s="1"/>
  <c r="O3124" i="13"/>
  <c r="W3120" i="13"/>
  <c r="X3120" i="13" s="1"/>
  <c r="Z3120" i="13" s="1"/>
  <c r="O3120" i="13"/>
  <c r="W3116" i="13"/>
  <c r="X3116" i="13" s="1"/>
  <c r="Z3116" i="13" s="1"/>
  <c r="O3116" i="13"/>
  <c r="W3112" i="13"/>
  <c r="X3112" i="13" s="1"/>
  <c r="Z3112" i="13" s="1"/>
  <c r="O3112" i="13"/>
  <c r="W3108" i="13"/>
  <c r="X3108" i="13" s="1"/>
  <c r="Z3108" i="13" s="1"/>
  <c r="O3108" i="13"/>
  <c r="W3104" i="13"/>
  <c r="X3104" i="13" s="1"/>
  <c r="Z3104" i="13" s="1"/>
  <c r="O3104" i="13"/>
  <c r="W3100" i="13"/>
  <c r="X3100" i="13" s="1"/>
  <c r="Z3100" i="13" s="1"/>
  <c r="O3100" i="13"/>
  <c r="W3096" i="13"/>
  <c r="X3096" i="13" s="1"/>
  <c r="Z3096" i="13" s="1"/>
  <c r="O3096" i="13"/>
  <c r="W3092" i="13"/>
  <c r="X3092" i="13" s="1"/>
  <c r="Z3092" i="13" s="1"/>
  <c r="O3092" i="13"/>
  <c r="W3088" i="13"/>
  <c r="X3088" i="13" s="1"/>
  <c r="Z3088" i="13" s="1"/>
  <c r="O3088" i="13"/>
  <c r="W3084" i="13"/>
  <c r="X3084" i="13" s="1"/>
  <c r="Z3084" i="13" s="1"/>
  <c r="O3084" i="13"/>
  <c r="W3080" i="13"/>
  <c r="X3080" i="13" s="1"/>
  <c r="Z3080" i="13" s="1"/>
  <c r="O3080" i="13"/>
  <c r="W3076" i="13"/>
  <c r="X3076" i="13" s="1"/>
  <c r="Z3076" i="13" s="1"/>
  <c r="O3076" i="13"/>
  <c r="W3072" i="13"/>
  <c r="X3072" i="13" s="1"/>
  <c r="Z3072" i="13" s="1"/>
  <c r="O3072" i="13"/>
  <c r="W3068" i="13"/>
  <c r="X3068" i="13" s="1"/>
  <c r="Z3068" i="13" s="1"/>
  <c r="O3068" i="13"/>
  <c r="W3064" i="13"/>
  <c r="X3064" i="13" s="1"/>
  <c r="Z3064" i="13" s="1"/>
  <c r="O3064" i="13"/>
  <c r="W3060" i="13"/>
  <c r="X3060" i="13" s="1"/>
  <c r="Z3060" i="13" s="1"/>
  <c r="O3060" i="13"/>
  <c r="W3056" i="13"/>
  <c r="X3056" i="13" s="1"/>
  <c r="Z3056" i="13" s="1"/>
  <c r="O3056" i="13"/>
  <c r="W3052" i="13"/>
  <c r="X3052" i="13" s="1"/>
  <c r="Z3052" i="13" s="1"/>
  <c r="O3052" i="13"/>
  <c r="W3048" i="13"/>
  <c r="X3048" i="13" s="1"/>
  <c r="Z3048" i="13" s="1"/>
  <c r="O3048" i="13"/>
  <c r="W3044" i="13"/>
  <c r="X3044" i="13" s="1"/>
  <c r="Z3044" i="13" s="1"/>
  <c r="O3044" i="13"/>
  <c r="W3040" i="13"/>
  <c r="X3040" i="13" s="1"/>
  <c r="Z3040" i="13" s="1"/>
  <c r="O3040" i="13"/>
  <c r="W3036" i="13"/>
  <c r="X3036" i="13" s="1"/>
  <c r="Z3036" i="13" s="1"/>
  <c r="O3036" i="13"/>
  <c r="W3032" i="13"/>
  <c r="X3032" i="13" s="1"/>
  <c r="Z3032" i="13" s="1"/>
  <c r="O3032" i="13"/>
  <c r="W3028" i="13"/>
  <c r="X3028" i="13" s="1"/>
  <c r="Z3028" i="13" s="1"/>
  <c r="O3028" i="13"/>
  <c r="W3024" i="13"/>
  <c r="X3024" i="13" s="1"/>
  <c r="Z3024" i="13" s="1"/>
  <c r="O3024" i="13"/>
  <c r="W3020" i="13"/>
  <c r="X3020" i="13" s="1"/>
  <c r="Z3020" i="13" s="1"/>
  <c r="O3020" i="13"/>
  <c r="W3016" i="13"/>
  <c r="X3016" i="13" s="1"/>
  <c r="Z3016" i="13" s="1"/>
  <c r="O3016" i="13"/>
  <c r="W3012" i="13"/>
  <c r="X3012" i="13" s="1"/>
  <c r="Z3012" i="13" s="1"/>
  <c r="O3012" i="13"/>
  <c r="W3008" i="13"/>
  <c r="X3008" i="13" s="1"/>
  <c r="Z3008" i="13" s="1"/>
  <c r="O3008" i="13"/>
  <c r="W3004" i="13"/>
  <c r="X3004" i="13" s="1"/>
  <c r="Z3004" i="13" s="1"/>
  <c r="O3004" i="13"/>
  <c r="W3000" i="13"/>
  <c r="X3000" i="13" s="1"/>
  <c r="Z3000" i="13" s="1"/>
  <c r="O3000" i="13"/>
  <c r="W2996" i="13"/>
  <c r="X2996" i="13" s="1"/>
  <c r="Z2996" i="13" s="1"/>
  <c r="O2996" i="13"/>
  <c r="W2992" i="13"/>
  <c r="X2992" i="13" s="1"/>
  <c r="Z2992" i="13" s="1"/>
  <c r="O2992" i="13"/>
  <c r="W2988" i="13"/>
  <c r="X2988" i="13" s="1"/>
  <c r="Z2988" i="13" s="1"/>
  <c r="O2988" i="13"/>
  <c r="W2984" i="13"/>
  <c r="X2984" i="13" s="1"/>
  <c r="Z2984" i="13" s="1"/>
  <c r="O2984" i="13"/>
  <c r="W2980" i="13"/>
  <c r="X2980" i="13" s="1"/>
  <c r="Z2980" i="13" s="1"/>
  <c r="O2980" i="13"/>
  <c r="W2976" i="13"/>
  <c r="X2976" i="13" s="1"/>
  <c r="Z2976" i="13" s="1"/>
  <c r="O2976" i="13"/>
  <c r="W2972" i="13"/>
  <c r="X2972" i="13" s="1"/>
  <c r="Z2972" i="13" s="1"/>
  <c r="O2972" i="13"/>
  <c r="W2968" i="13"/>
  <c r="X2968" i="13" s="1"/>
  <c r="Z2968" i="13" s="1"/>
  <c r="O2968" i="13"/>
  <c r="W2964" i="13"/>
  <c r="X2964" i="13" s="1"/>
  <c r="Z2964" i="13" s="1"/>
  <c r="O2964" i="13"/>
  <c r="W2960" i="13"/>
  <c r="X2960" i="13" s="1"/>
  <c r="Z2960" i="13" s="1"/>
  <c r="O2960" i="13"/>
  <c r="W2956" i="13"/>
  <c r="X2956" i="13" s="1"/>
  <c r="Z2956" i="13" s="1"/>
  <c r="O2956" i="13"/>
  <c r="W2952" i="13"/>
  <c r="X2952" i="13" s="1"/>
  <c r="Z2952" i="13" s="1"/>
  <c r="O2952" i="13"/>
  <c r="W2948" i="13"/>
  <c r="X2948" i="13" s="1"/>
  <c r="Z2948" i="13" s="1"/>
  <c r="O2948" i="13"/>
  <c r="W2944" i="13"/>
  <c r="X2944" i="13" s="1"/>
  <c r="Z2944" i="13" s="1"/>
  <c r="O2944" i="13"/>
  <c r="W2940" i="13"/>
  <c r="X2940" i="13" s="1"/>
  <c r="Z2940" i="13" s="1"/>
  <c r="O2940" i="13"/>
  <c r="W2936" i="13"/>
  <c r="X2936" i="13" s="1"/>
  <c r="Z2936" i="13" s="1"/>
  <c r="O2936" i="13"/>
  <c r="W2932" i="13"/>
  <c r="X2932" i="13" s="1"/>
  <c r="Z2932" i="13" s="1"/>
  <c r="O2932" i="13"/>
  <c r="W2928" i="13"/>
  <c r="X2928" i="13" s="1"/>
  <c r="Z2928" i="13" s="1"/>
  <c r="O2928" i="13"/>
  <c r="W2924" i="13"/>
  <c r="X2924" i="13" s="1"/>
  <c r="Z2924" i="13" s="1"/>
  <c r="O2924" i="13"/>
  <c r="W2920" i="13"/>
  <c r="X2920" i="13" s="1"/>
  <c r="Z2920" i="13" s="1"/>
  <c r="O2920" i="13"/>
  <c r="W2916" i="13"/>
  <c r="X2916" i="13" s="1"/>
  <c r="Z2916" i="13" s="1"/>
  <c r="O2916" i="13"/>
  <c r="W2912" i="13"/>
  <c r="X2912" i="13" s="1"/>
  <c r="Z2912" i="13" s="1"/>
  <c r="O2912" i="13"/>
  <c r="W2908" i="13"/>
  <c r="X2908" i="13" s="1"/>
  <c r="Z2908" i="13" s="1"/>
  <c r="O2908" i="13"/>
  <c r="W2904" i="13"/>
  <c r="X2904" i="13" s="1"/>
  <c r="Z2904" i="13" s="1"/>
  <c r="O2904" i="13"/>
  <c r="W2900" i="13"/>
  <c r="X2900" i="13" s="1"/>
  <c r="Z2900" i="13" s="1"/>
  <c r="O2900" i="13"/>
  <c r="W2896" i="13"/>
  <c r="X2896" i="13" s="1"/>
  <c r="Z2896" i="13" s="1"/>
  <c r="O2896" i="13"/>
  <c r="W2892" i="13"/>
  <c r="X2892" i="13" s="1"/>
  <c r="Z2892" i="13" s="1"/>
  <c r="O2892" i="13"/>
  <c r="W2888" i="13"/>
  <c r="X2888" i="13" s="1"/>
  <c r="Z2888" i="13" s="1"/>
  <c r="O2888" i="13"/>
  <c r="W2884" i="13"/>
  <c r="X2884" i="13" s="1"/>
  <c r="Z2884" i="13" s="1"/>
  <c r="O2884" i="13"/>
  <c r="W2880" i="13"/>
  <c r="X2880" i="13" s="1"/>
  <c r="Z2880" i="13" s="1"/>
  <c r="O2880" i="13"/>
  <c r="W2876" i="13"/>
  <c r="X2876" i="13" s="1"/>
  <c r="Z2876" i="13" s="1"/>
  <c r="O2876" i="13"/>
  <c r="W2872" i="13"/>
  <c r="X2872" i="13" s="1"/>
  <c r="Z2872" i="13" s="1"/>
  <c r="O2872" i="13"/>
  <c r="W2868" i="13"/>
  <c r="X2868" i="13" s="1"/>
  <c r="Z2868" i="13" s="1"/>
  <c r="O2868" i="13"/>
  <c r="W2864" i="13"/>
  <c r="X2864" i="13" s="1"/>
  <c r="Z2864" i="13" s="1"/>
  <c r="O2864" i="13"/>
  <c r="W2860" i="13"/>
  <c r="X2860" i="13" s="1"/>
  <c r="Z2860" i="13" s="1"/>
  <c r="O2860" i="13"/>
  <c r="W2856" i="13"/>
  <c r="X2856" i="13" s="1"/>
  <c r="Z2856" i="13" s="1"/>
  <c r="O2856" i="13"/>
  <c r="W2852" i="13"/>
  <c r="X2852" i="13" s="1"/>
  <c r="Z2852" i="13" s="1"/>
  <c r="O2852" i="13"/>
  <c r="W2848" i="13"/>
  <c r="X2848" i="13" s="1"/>
  <c r="Z2848" i="13" s="1"/>
  <c r="O2848" i="13"/>
  <c r="W2844" i="13"/>
  <c r="X2844" i="13" s="1"/>
  <c r="Z2844" i="13" s="1"/>
  <c r="O2844" i="13"/>
  <c r="W2840" i="13"/>
  <c r="X2840" i="13" s="1"/>
  <c r="Z2840" i="13" s="1"/>
  <c r="O2840" i="13"/>
  <c r="W2836" i="13"/>
  <c r="X2836" i="13" s="1"/>
  <c r="Z2836" i="13" s="1"/>
  <c r="O2836" i="13"/>
  <c r="W2832" i="13"/>
  <c r="X2832" i="13" s="1"/>
  <c r="Z2832" i="13" s="1"/>
  <c r="O2832" i="13"/>
  <c r="W2828" i="13"/>
  <c r="X2828" i="13" s="1"/>
  <c r="Z2828" i="13" s="1"/>
  <c r="O2828" i="13"/>
  <c r="W2824" i="13"/>
  <c r="X2824" i="13" s="1"/>
  <c r="Z2824" i="13" s="1"/>
  <c r="O2824" i="13"/>
  <c r="W2820" i="13"/>
  <c r="X2820" i="13" s="1"/>
  <c r="Z2820" i="13" s="1"/>
  <c r="O2820" i="13"/>
  <c r="W2816" i="13"/>
  <c r="X2816" i="13" s="1"/>
  <c r="Z2816" i="13" s="1"/>
  <c r="O2816" i="13"/>
  <c r="W2812" i="13"/>
  <c r="X2812" i="13" s="1"/>
  <c r="Z2812" i="13" s="1"/>
  <c r="O2812" i="13"/>
  <c r="W2808" i="13"/>
  <c r="X2808" i="13" s="1"/>
  <c r="Z2808" i="13" s="1"/>
  <c r="O2808" i="13"/>
  <c r="W2804" i="13"/>
  <c r="X2804" i="13" s="1"/>
  <c r="Z2804" i="13" s="1"/>
  <c r="O2804" i="13"/>
  <c r="W2800" i="13"/>
  <c r="X2800" i="13" s="1"/>
  <c r="Z2800" i="13" s="1"/>
  <c r="O2800" i="13"/>
  <c r="W2796" i="13"/>
  <c r="X2796" i="13" s="1"/>
  <c r="Z2796" i="13" s="1"/>
  <c r="O2796" i="13"/>
  <c r="W2792" i="13"/>
  <c r="X2792" i="13" s="1"/>
  <c r="Z2792" i="13" s="1"/>
  <c r="O2792" i="13"/>
  <c r="W2788" i="13"/>
  <c r="X2788" i="13" s="1"/>
  <c r="Z2788" i="13" s="1"/>
  <c r="O2788" i="13"/>
  <c r="W2784" i="13"/>
  <c r="X2784" i="13" s="1"/>
  <c r="Z2784" i="13" s="1"/>
  <c r="O2784" i="13"/>
  <c r="W2780" i="13"/>
  <c r="X2780" i="13" s="1"/>
  <c r="Z2780" i="13" s="1"/>
  <c r="O2780" i="13"/>
  <c r="W2776" i="13"/>
  <c r="X2776" i="13" s="1"/>
  <c r="Z2776" i="13" s="1"/>
  <c r="O2776" i="13"/>
  <c r="W2772" i="13"/>
  <c r="X2772" i="13" s="1"/>
  <c r="Z2772" i="13" s="1"/>
  <c r="O2772" i="13"/>
  <c r="W2768" i="13"/>
  <c r="X2768" i="13" s="1"/>
  <c r="Z2768" i="13" s="1"/>
  <c r="O2768" i="13"/>
  <c r="W2764" i="13"/>
  <c r="X2764" i="13" s="1"/>
  <c r="Z2764" i="13" s="1"/>
  <c r="O2764" i="13"/>
  <c r="W2760" i="13"/>
  <c r="X2760" i="13" s="1"/>
  <c r="Z2760" i="13" s="1"/>
  <c r="O2760" i="13"/>
  <c r="W2756" i="13"/>
  <c r="X2756" i="13" s="1"/>
  <c r="Z2756" i="13" s="1"/>
  <c r="O2756" i="13"/>
  <c r="W2752" i="13"/>
  <c r="X2752" i="13" s="1"/>
  <c r="Z2752" i="13" s="1"/>
  <c r="O2752" i="13"/>
  <c r="W2748" i="13"/>
  <c r="X2748" i="13" s="1"/>
  <c r="Z2748" i="13" s="1"/>
  <c r="O2748" i="13"/>
  <c r="W2744" i="13"/>
  <c r="X2744" i="13" s="1"/>
  <c r="Z2744" i="13" s="1"/>
  <c r="O2744" i="13"/>
  <c r="W2740" i="13"/>
  <c r="X2740" i="13" s="1"/>
  <c r="Z2740" i="13" s="1"/>
  <c r="O2740" i="13"/>
  <c r="W2736" i="13"/>
  <c r="X2736" i="13" s="1"/>
  <c r="Z2736" i="13" s="1"/>
  <c r="O2736" i="13"/>
  <c r="W2732" i="13"/>
  <c r="X2732" i="13" s="1"/>
  <c r="Z2732" i="13" s="1"/>
  <c r="O2732" i="13"/>
  <c r="W2728" i="13"/>
  <c r="X2728" i="13" s="1"/>
  <c r="Z2728" i="13" s="1"/>
  <c r="O2728" i="13"/>
  <c r="W2724" i="13"/>
  <c r="X2724" i="13" s="1"/>
  <c r="Z2724" i="13" s="1"/>
  <c r="O2724" i="13"/>
  <c r="W2720" i="13"/>
  <c r="X2720" i="13" s="1"/>
  <c r="Z2720" i="13" s="1"/>
  <c r="O2720" i="13"/>
  <c r="W2716" i="13"/>
  <c r="X2716" i="13" s="1"/>
  <c r="Z2716" i="13" s="1"/>
  <c r="O2716" i="13"/>
  <c r="W2712" i="13"/>
  <c r="X2712" i="13" s="1"/>
  <c r="Z2712" i="13" s="1"/>
  <c r="O2712" i="13"/>
  <c r="W2708" i="13"/>
  <c r="X2708" i="13" s="1"/>
  <c r="Z2708" i="13" s="1"/>
  <c r="O2708" i="13"/>
  <c r="W2704" i="13"/>
  <c r="X2704" i="13" s="1"/>
  <c r="Z2704" i="13" s="1"/>
  <c r="O2704" i="13"/>
  <c r="W2700" i="13"/>
  <c r="X2700" i="13" s="1"/>
  <c r="Z2700" i="13" s="1"/>
  <c r="O2700" i="13"/>
  <c r="W2696" i="13"/>
  <c r="X2696" i="13" s="1"/>
  <c r="Z2696" i="13" s="1"/>
  <c r="O2696" i="13"/>
  <c r="W2692" i="13"/>
  <c r="X2692" i="13" s="1"/>
  <c r="Z2692" i="13" s="1"/>
  <c r="O2692" i="13"/>
  <c r="W2688" i="13"/>
  <c r="X2688" i="13" s="1"/>
  <c r="Z2688" i="13" s="1"/>
  <c r="O2688" i="13"/>
  <c r="W2684" i="13"/>
  <c r="X2684" i="13" s="1"/>
  <c r="Z2684" i="13" s="1"/>
  <c r="O2684" i="13"/>
  <c r="W2680" i="13"/>
  <c r="X2680" i="13" s="1"/>
  <c r="Z2680" i="13" s="1"/>
  <c r="O2680" i="13"/>
  <c r="W2676" i="13"/>
  <c r="X2676" i="13" s="1"/>
  <c r="Z2676" i="13" s="1"/>
  <c r="O2676" i="13"/>
  <c r="W2672" i="13"/>
  <c r="X2672" i="13" s="1"/>
  <c r="Z2672" i="13" s="1"/>
  <c r="O2672" i="13"/>
  <c r="W2668" i="13"/>
  <c r="X2668" i="13" s="1"/>
  <c r="Z2668" i="13" s="1"/>
  <c r="O2668" i="13"/>
  <c r="W2664" i="13"/>
  <c r="X2664" i="13" s="1"/>
  <c r="Z2664" i="13" s="1"/>
  <c r="O2664" i="13"/>
  <c r="W2660" i="13"/>
  <c r="X2660" i="13" s="1"/>
  <c r="Z2660" i="13" s="1"/>
  <c r="O2660" i="13"/>
  <c r="W2656" i="13"/>
  <c r="X2656" i="13" s="1"/>
  <c r="Z2656" i="13" s="1"/>
  <c r="O2656" i="13"/>
  <c r="W2652" i="13"/>
  <c r="X2652" i="13" s="1"/>
  <c r="Z2652" i="13" s="1"/>
  <c r="O2652" i="13"/>
  <c r="W2648" i="13"/>
  <c r="X2648" i="13" s="1"/>
  <c r="Z2648" i="13" s="1"/>
  <c r="O2648" i="13"/>
  <c r="W2644" i="13"/>
  <c r="X2644" i="13" s="1"/>
  <c r="Z2644" i="13" s="1"/>
  <c r="O2644" i="13"/>
  <c r="W2640" i="13"/>
  <c r="X2640" i="13" s="1"/>
  <c r="Z2640" i="13" s="1"/>
  <c r="O2640" i="13"/>
  <c r="W2636" i="13"/>
  <c r="X2636" i="13" s="1"/>
  <c r="Z2636" i="13" s="1"/>
  <c r="O2636" i="13"/>
  <c r="W2632" i="13"/>
  <c r="X2632" i="13" s="1"/>
  <c r="Z2632" i="13" s="1"/>
  <c r="O2632" i="13"/>
  <c r="W2628" i="13"/>
  <c r="X2628" i="13" s="1"/>
  <c r="Z2628" i="13" s="1"/>
  <c r="O2628" i="13"/>
  <c r="W2624" i="13"/>
  <c r="X2624" i="13" s="1"/>
  <c r="Z2624" i="13" s="1"/>
  <c r="O2624" i="13"/>
  <c r="W2620" i="13"/>
  <c r="X2620" i="13" s="1"/>
  <c r="Z2620" i="13" s="1"/>
  <c r="O2620" i="13"/>
  <c r="W2616" i="13"/>
  <c r="X2616" i="13" s="1"/>
  <c r="Z2616" i="13" s="1"/>
  <c r="O2616" i="13"/>
  <c r="W2612" i="13"/>
  <c r="X2612" i="13" s="1"/>
  <c r="Z2612" i="13" s="1"/>
  <c r="O2612" i="13"/>
  <c r="W2608" i="13"/>
  <c r="X2608" i="13" s="1"/>
  <c r="Z2608" i="13" s="1"/>
  <c r="O2608" i="13"/>
  <c r="W2604" i="13"/>
  <c r="X2604" i="13" s="1"/>
  <c r="Z2604" i="13" s="1"/>
  <c r="O2604" i="13"/>
  <c r="W2600" i="13"/>
  <c r="X2600" i="13" s="1"/>
  <c r="Z2600" i="13" s="1"/>
  <c r="O2600" i="13"/>
  <c r="W2596" i="13"/>
  <c r="X2596" i="13" s="1"/>
  <c r="Z2596" i="13" s="1"/>
  <c r="O2596" i="13"/>
  <c r="W2592" i="13"/>
  <c r="X2592" i="13" s="1"/>
  <c r="Z2592" i="13" s="1"/>
  <c r="O2592" i="13"/>
  <c r="W2588" i="13"/>
  <c r="X2588" i="13" s="1"/>
  <c r="Z2588" i="13" s="1"/>
  <c r="O2588" i="13"/>
  <c r="W2584" i="13"/>
  <c r="X2584" i="13" s="1"/>
  <c r="Z2584" i="13" s="1"/>
  <c r="O2584" i="13"/>
  <c r="W2580" i="13"/>
  <c r="X2580" i="13" s="1"/>
  <c r="Z2580" i="13" s="1"/>
  <c r="O2580" i="13"/>
  <c r="W2576" i="13"/>
  <c r="X2576" i="13" s="1"/>
  <c r="Z2576" i="13" s="1"/>
  <c r="O2576" i="13"/>
  <c r="W2572" i="13"/>
  <c r="X2572" i="13" s="1"/>
  <c r="Z2572" i="13" s="1"/>
  <c r="O2572" i="13"/>
  <c r="W2568" i="13"/>
  <c r="X2568" i="13" s="1"/>
  <c r="Z2568" i="13" s="1"/>
  <c r="O2568" i="13"/>
  <c r="W2564" i="13"/>
  <c r="X2564" i="13" s="1"/>
  <c r="Z2564" i="13" s="1"/>
  <c r="O2564" i="13"/>
  <c r="W2560" i="13"/>
  <c r="X2560" i="13" s="1"/>
  <c r="Z2560" i="13" s="1"/>
  <c r="O2560" i="13"/>
  <c r="W2556" i="13"/>
  <c r="X2556" i="13" s="1"/>
  <c r="Z2556" i="13" s="1"/>
  <c r="O2556" i="13"/>
  <c r="W2552" i="13"/>
  <c r="X2552" i="13" s="1"/>
  <c r="Z2552" i="13" s="1"/>
  <c r="O2552" i="13"/>
  <c r="W2548" i="13"/>
  <c r="X2548" i="13" s="1"/>
  <c r="Z2548" i="13" s="1"/>
  <c r="O2548" i="13"/>
  <c r="W2544" i="13"/>
  <c r="X2544" i="13" s="1"/>
  <c r="Z2544" i="13" s="1"/>
  <c r="O2544" i="13"/>
  <c r="W2540" i="13"/>
  <c r="X2540" i="13" s="1"/>
  <c r="Z2540" i="13" s="1"/>
  <c r="O2540" i="13"/>
  <c r="W2536" i="13"/>
  <c r="X2536" i="13" s="1"/>
  <c r="Z2536" i="13" s="1"/>
  <c r="O2536" i="13"/>
  <c r="W2532" i="13"/>
  <c r="X2532" i="13" s="1"/>
  <c r="Z2532" i="13" s="1"/>
  <c r="O2532" i="13"/>
  <c r="W2528" i="13"/>
  <c r="X2528" i="13" s="1"/>
  <c r="Z2528" i="13" s="1"/>
  <c r="O2528" i="13"/>
  <c r="W2524" i="13"/>
  <c r="X2524" i="13" s="1"/>
  <c r="Z2524" i="13" s="1"/>
  <c r="O2524" i="13"/>
  <c r="W2520" i="13"/>
  <c r="X2520" i="13" s="1"/>
  <c r="Z2520" i="13" s="1"/>
  <c r="O2520" i="13"/>
  <c r="W2516" i="13"/>
  <c r="X2516" i="13" s="1"/>
  <c r="Z2516" i="13" s="1"/>
  <c r="O2516" i="13"/>
  <c r="W2512" i="13"/>
  <c r="X2512" i="13" s="1"/>
  <c r="Z2512" i="13" s="1"/>
  <c r="O2512" i="13"/>
  <c r="W2508" i="13"/>
  <c r="X2508" i="13" s="1"/>
  <c r="Z2508" i="13" s="1"/>
  <c r="O2508" i="13"/>
  <c r="W2504" i="13"/>
  <c r="X2504" i="13" s="1"/>
  <c r="Z2504" i="13" s="1"/>
  <c r="O2504" i="13"/>
  <c r="W2500" i="13"/>
  <c r="X2500" i="13" s="1"/>
  <c r="Z2500" i="13" s="1"/>
  <c r="O2500" i="13"/>
  <c r="W2496" i="13"/>
  <c r="X2496" i="13" s="1"/>
  <c r="Z2496" i="13" s="1"/>
  <c r="O2496" i="13"/>
  <c r="W2492" i="13"/>
  <c r="X2492" i="13" s="1"/>
  <c r="Z2492" i="13" s="1"/>
  <c r="O2492" i="13"/>
  <c r="W2488" i="13"/>
  <c r="X2488" i="13" s="1"/>
  <c r="Z2488" i="13" s="1"/>
  <c r="O2488" i="13"/>
  <c r="W2484" i="13"/>
  <c r="X2484" i="13" s="1"/>
  <c r="Z2484" i="13" s="1"/>
  <c r="O2484" i="13"/>
  <c r="W2480" i="13"/>
  <c r="X2480" i="13" s="1"/>
  <c r="Z2480" i="13" s="1"/>
  <c r="O2480" i="13"/>
  <c r="W2476" i="13"/>
  <c r="X2476" i="13" s="1"/>
  <c r="Z2476" i="13" s="1"/>
  <c r="O2476" i="13"/>
  <c r="W2472" i="13"/>
  <c r="X2472" i="13" s="1"/>
  <c r="Z2472" i="13" s="1"/>
  <c r="O2472" i="13"/>
  <c r="W2468" i="13"/>
  <c r="X2468" i="13" s="1"/>
  <c r="Z2468" i="13" s="1"/>
  <c r="O2468" i="13"/>
  <c r="W2464" i="13"/>
  <c r="X2464" i="13" s="1"/>
  <c r="Z2464" i="13" s="1"/>
  <c r="O2464" i="13"/>
  <c r="W2460" i="13"/>
  <c r="X2460" i="13" s="1"/>
  <c r="Z2460" i="13" s="1"/>
  <c r="O2460" i="13"/>
  <c r="W2456" i="13"/>
  <c r="X2456" i="13" s="1"/>
  <c r="Z2456" i="13" s="1"/>
  <c r="O2456" i="13"/>
  <c r="W2452" i="13"/>
  <c r="X2452" i="13" s="1"/>
  <c r="Z2452" i="13" s="1"/>
  <c r="O2452" i="13"/>
  <c r="W2448" i="13"/>
  <c r="X2448" i="13" s="1"/>
  <c r="Z2448" i="13" s="1"/>
  <c r="O2448" i="13"/>
  <c r="W2444" i="13"/>
  <c r="X2444" i="13" s="1"/>
  <c r="Z2444" i="13" s="1"/>
  <c r="O2444" i="13"/>
  <c r="W2440" i="13"/>
  <c r="X2440" i="13" s="1"/>
  <c r="Z2440" i="13" s="1"/>
  <c r="O2440" i="13"/>
  <c r="W2436" i="13"/>
  <c r="X2436" i="13" s="1"/>
  <c r="Z2436" i="13" s="1"/>
  <c r="O2436" i="13"/>
  <c r="W2432" i="13"/>
  <c r="X2432" i="13" s="1"/>
  <c r="Z2432" i="13" s="1"/>
  <c r="O2432" i="13"/>
  <c r="W2428" i="13"/>
  <c r="X2428" i="13" s="1"/>
  <c r="Z2428" i="13" s="1"/>
  <c r="O2428" i="13"/>
  <c r="W2424" i="13"/>
  <c r="X2424" i="13" s="1"/>
  <c r="Z2424" i="13" s="1"/>
  <c r="O2424" i="13"/>
  <c r="W2420" i="13"/>
  <c r="X2420" i="13" s="1"/>
  <c r="Z2420" i="13" s="1"/>
  <c r="O2420" i="13"/>
  <c r="W2416" i="13"/>
  <c r="X2416" i="13" s="1"/>
  <c r="Z2416" i="13" s="1"/>
  <c r="O2416" i="13"/>
  <c r="W2412" i="13"/>
  <c r="X2412" i="13" s="1"/>
  <c r="Z2412" i="13" s="1"/>
  <c r="O2412" i="13"/>
  <c r="W2408" i="13"/>
  <c r="X2408" i="13" s="1"/>
  <c r="Z2408" i="13" s="1"/>
  <c r="O2408" i="13"/>
  <c r="W2404" i="13"/>
  <c r="X2404" i="13" s="1"/>
  <c r="Z2404" i="13" s="1"/>
  <c r="O2404" i="13"/>
  <c r="W2400" i="13"/>
  <c r="X2400" i="13" s="1"/>
  <c r="Z2400" i="13" s="1"/>
  <c r="O2400" i="13"/>
  <c r="W2396" i="13"/>
  <c r="X2396" i="13" s="1"/>
  <c r="Z2396" i="13" s="1"/>
  <c r="O2396" i="13"/>
  <c r="W2392" i="13"/>
  <c r="X2392" i="13" s="1"/>
  <c r="Z2392" i="13" s="1"/>
  <c r="O2392" i="13"/>
  <c r="W2388" i="13"/>
  <c r="X2388" i="13" s="1"/>
  <c r="Z2388" i="13" s="1"/>
  <c r="O2388" i="13"/>
  <c r="W2384" i="13"/>
  <c r="X2384" i="13" s="1"/>
  <c r="Z2384" i="13" s="1"/>
  <c r="O2384" i="13"/>
  <c r="W2380" i="13"/>
  <c r="X2380" i="13" s="1"/>
  <c r="Z2380" i="13" s="1"/>
  <c r="O2380" i="13"/>
  <c r="W2376" i="13"/>
  <c r="X2376" i="13" s="1"/>
  <c r="Z2376" i="13" s="1"/>
  <c r="O2376" i="13"/>
  <c r="W2372" i="13"/>
  <c r="X2372" i="13" s="1"/>
  <c r="Z2372" i="13" s="1"/>
  <c r="O2372" i="13"/>
  <c r="W2368" i="13"/>
  <c r="X2368" i="13" s="1"/>
  <c r="Z2368" i="13" s="1"/>
  <c r="O2368" i="13"/>
  <c r="W2364" i="13"/>
  <c r="X2364" i="13" s="1"/>
  <c r="Z2364" i="13" s="1"/>
  <c r="O2364" i="13"/>
  <c r="W2360" i="13"/>
  <c r="X2360" i="13" s="1"/>
  <c r="Z2360" i="13" s="1"/>
  <c r="O2360" i="13"/>
  <c r="W2356" i="13"/>
  <c r="X2356" i="13" s="1"/>
  <c r="Z2356" i="13" s="1"/>
  <c r="O2356" i="13"/>
  <c r="W2352" i="13"/>
  <c r="X2352" i="13" s="1"/>
  <c r="Z2352" i="13" s="1"/>
  <c r="O2352" i="13"/>
  <c r="W2348" i="13"/>
  <c r="X2348" i="13" s="1"/>
  <c r="Z2348" i="13" s="1"/>
  <c r="O2348" i="13"/>
  <c r="W2344" i="13"/>
  <c r="X2344" i="13" s="1"/>
  <c r="Z2344" i="13" s="1"/>
  <c r="O2344" i="13"/>
  <c r="W2340" i="13"/>
  <c r="X2340" i="13" s="1"/>
  <c r="Z2340" i="13" s="1"/>
  <c r="O2340" i="13"/>
  <c r="W2336" i="13"/>
  <c r="X2336" i="13" s="1"/>
  <c r="Z2336" i="13" s="1"/>
  <c r="O2336" i="13"/>
  <c r="W2332" i="13"/>
  <c r="X2332" i="13" s="1"/>
  <c r="Z2332" i="13" s="1"/>
  <c r="O2332" i="13"/>
  <c r="W2328" i="13"/>
  <c r="X2328" i="13" s="1"/>
  <c r="Z2328" i="13" s="1"/>
  <c r="O2328" i="13"/>
  <c r="W2324" i="13"/>
  <c r="X2324" i="13" s="1"/>
  <c r="Z2324" i="13" s="1"/>
  <c r="O2324" i="13"/>
  <c r="W2320" i="13"/>
  <c r="X2320" i="13" s="1"/>
  <c r="Z2320" i="13" s="1"/>
  <c r="O2320" i="13"/>
  <c r="W2316" i="13"/>
  <c r="X2316" i="13" s="1"/>
  <c r="Z2316" i="13" s="1"/>
  <c r="O2316" i="13"/>
  <c r="W2312" i="13"/>
  <c r="X2312" i="13" s="1"/>
  <c r="Z2312" i="13" s="1"/>
  <c r="O2312" i="13"/>
  <c r="W2308" i="13"/>
  <c r="X2308" i="13" s="1"/>
  <c r="Z2308" i="13" s="1"/>
  <c r="O2308" i="13"/>
  <c r="W2304" i="13"/>
  <c r="X2304" i="13" s="1"/>
  <c r="Z2304" i="13" s="1"/>
  <c r="O2304" i="13"/>
  <c r="W2300" i="13"/>
  <c r="X2300" i="13" s="1"/>
  <c r="Z2300" i="13" s="1"/>
  <c r="O2300" i="13"/>
  <c r="W2296" i="13"/>
  <c r="X2296" i="13" s="1"/>
  <c r="Z2296" i="13" s="1"/>
  <c r="O2296" i="13"/>
  <c r="W2292" i="13"/>
  <c r="X2292" i="13" s="1"/>
  <c r="Z2292" i="13" s="1"/>
  <c r="O2292" i="13"/>
  <c r="W2288" i="13"/>
  <c r="X2288" i="13" s="1"/>
  <c r="Z2288" i="13" s="1"/>
  <c r="O2288" i="13"/>
  <c r="W2284" i="13"/>
  <c r="X2284" i="13" s="1"/>
  <c r="Z2284" i="13" s="1"/>
  <c r="O2284" i="13"/>
  <c r="W2280" i="13"/>
  <c r="X2280" i="13" s="1"/>
  <c r="Z2280" i="13" s="1"/>
  <c r="O2280" i="13"/>
  <c r="W2276" i="13"/>
  <c r="X2276" i="13" s="1"/>
  <c r="Z2276" i="13" s="1"/>
  <c r="O2276" i="13"/>
  <c r="W2272" i="13"/>
  <c r="X2272" i="13" s="1"/>
  <c r="Z2272" i="13" s="1"/>
  <c r="O2272" i="13"/>
  <c r="W2268" i="13"/>
  <c r="X2268" i="13" s="1"/>
  <c r="Z2268" i="13" s="1"/>
  <c r="O2268" i="13"/>
  <c r="W2264" i="13"/>
  <c r="X2264" i="13" s="1"/>
  <c r="Z2264" i="13" s="1"/>
  <c r="O2264" i="13"/>
  <c r="W2260" i="13"/>
  <c r="X2260" i="13" s="1"/>
  <c r="Z2260" i="13" s="1"/>
  <c r="O2260" i="13"/>
  <c r="W2256" i="13"/>
  <c r="X2256" i="13" s="1"/>
  <c r="Z2256" i="13" s="1"/>
  <c r="O2256" i="13"/>
  <c r="W2252" i="13"/>
  <c r="X2252" i="13" s="1"/>
  <c r="Z2252" i="13" s="1"/>
  <c r="O2252" i="13"/>
  <c r="W2248" i="13"/>
  <c r="X2248" i="13" s="1"/>
  <c r="Z2248" i="13" s="1"/>
  <c r="O2248" i="13"/>
  <c r="W2244" i="13"/>
  <c r="X2244" i="13" s="1"/>
  <c r="Z2244" i="13" s="1"/>
  <c r="O2244" i="13"/>
  <c r="W2240" i="13"/>
  <c r="X2240" i="13" s="1"/>
  <c r="Z2240" i="13" s="1"/>
  <c r="O2240" i="13"/>
  <c r="W2236" i="13"/>
  <c r="X2236" i="13" s="1"/>
  <c r="Z2236" i="13" s="1"/>
  <c r="O2236" i="13"/>
  <c r="W2232" i="13"/>
  <c r="X2232" i="13" s="1"/>
  <c r="Z2232" i="13" s="1"/>
  <c r="O2232" i="13"/>
  <c r="W2228" i="13"/>
  <c r="X2228" i="13" s="1"/>
  <c r="Z2228" i="13" s="1"/>
  <c r="O2228" i="13"/>
  <c r="W2224" i="13"/>
  <c r="X2224" i="13" s="1"/>
  <c r="Z2224" i="13" s="1"/>
  <c r="O2224" i="13"/>
  <c r="W2220" i="13"/>
  <c r="X2220" i="13" s="1"/>
  <c r="Z2220" i="13" s="1"/>
  <c r="O2220" i="13"/>
  <c r="W2216" i="13"/>
  <c r="X2216" i="13" s="1"/>
  <c r="Z2216" i="13" s="1"/>
  <c r="O2216" i="13"/>
  <c r="W2212" i="13"/>
  <c r="X2212" i="13" s="1"/>
  <c r="Z2212" i="13" s="1"/>
  <c r="O2212" i="13"/>
  <c r="W2208" i="13"/>
  <c r="X2208" i="13" s="1"/>
  <c r="Z2208" i="13" s="1"/>
  <c r="O2208" i="13"/>
  <c r="W2204" i="13"/>
  <c r="X2204" i="13" s="1"/>
  <c r="Z2204" i="13" s="1"/>
  <c r="O2204" i="13"/>
  <c r="W2200" i="13"/>
  <c r="X2200" i="13" s="1"/>
  <c r="Z2200" i="13" s="1"/>
  <c r="O2200" i="13"/>
  <c r="W2196" i="13"/>
  <c r="X2196" i="13" s="1"/>
  <c r="Z2196" i="13" s="1"/>
  <c r="O2196" i="13"/>
  <c r="W2192" i="13"/>
  <c r="X2192" i="13" s="1"/>
  <c r="Z2192" i="13" s="1"/>
  <c r="O2192" i="13"/>
  <c r="W2188" i="13"/>
  <c r="X2188" i="13" s="1"/>
  <c r="Z2188" i="13" s="1"/>
  <c r="O2188" i="13"/>
  <c r="W2184" i="13"/>
  <c r="X2184" i="13" s="1"/>
  <c r="Z2184" i="13" s="1"/>
  <c r="O2184" i="13"/>
  <c r="W2180" i="13"/>
  <c r="X2180" i="13" s="1"/>
  <c r="Z2180" i="13" s="1"/>
  <c r="O2180" i="13"/>
  <c r="W2176" i="13"/>
  <c r="X2176" i="13" s="1"/>
  <c r="Z2176" i="13" s="1"/>
  <c r="O2176" i="13"/>
  <c r="W2172" i="13"/>
  <c r="X2172" i="13" s="1"/>
  <c r="Z2172" i="13" s="1"/>
  <c r="O2172" i="13"/>
  <c r="W2168" i="13"/>
  <c r="X2168" i="13" s="1"/>
  <c r="Z2168" i="13" s="1"/>
  <c r="O2168" i="13"/>
  <c r="W2164" i="13"/>
  <c r="X2164" i="13" s="1"/>
  <c r="Z2164" i="13" s="1"/>
  <c r="O2164" i="13"/>
  <c r="W2160" i="13"/>
  <c r="X2160" i="13" s="1"/>
  <c r="Z2160" i="13" s="1"/>
  <c r="O2160" i="13"/>
  <c r="W2156" i="13"/>
  <c r="X2156" i="13" s="1"/>
  <c r="Z2156" i="13" s="1"/>
  <c r="O2156" i="13"/>
  <c r="W2152" i="13"/>
  <c r="X2152" i="13" s="1"/>
  <c r="Z2152" i="13" s="1"/>
  <c r="O2152" i="13"/>
  <c r="W2148" i="13"/>
  <c r="X2148" i="13" s="1"/>
  <c r="Z2148" i="13" s="1"/>
  <c r="O2148" i="13"/>
  <c r="W2144" i="13"/>
  <c r="X2144" i="13" s="1"/>
  <c r="Z2144" i="13" s="1"/>
  <c r="O2144" i="13"/>
  <c r="W2140" i="13"/>
  <c r="X2140" i="13" s="1"/>
  <c r="Z2140" i="13" s="1"/>
  <c r="O2140" i="13"/>
  <c r="W2136" i="13"/>
  <c r="X2136" i="13" s="1"/>
  <c r="Z2136" i="13" s="1"/>
  <c r="O2136" i="13"/>
  <c r="W2132" i="13"/>
  <c r="X2132" i="13" s="1"/>
  <c r="Z2132" i="13" s="1"/>
  <c r="O2132" i="13"/>
  <c r="W2128" i="13"/>
  <c r="X2128" i="13" s="1"/>
  <c r="Z2128" i="13" s="1"/>
  <c r="O2128" i="13"/>
  <c r="W2124" i="13"/>
  <c r="X2124" i="13" s="1"/>
  <c r="Z2124" i="13" s="1"/>
  <c r="O2124" i="13"/>
  <c r="W2120" i="13"/>
  <c r="X2120" i="13" s="1"/>
  <c r="Z2120" i="13" s="1"/>
  <c r="O2120" i="13"/>
  <c r="W2116" i="13"/>
  <c r="X2116" i="13" s="1"/>
  <c r="Z2116" i="13" s="1"/>
  <c r="O2116" i="13"/>
  <c r="W2112" i="13"/>
  <c r="X2112" i="13" s="1"/>
  <c r="Z2112" i="13" s="1"/>
  <c r="O2112" i="13"/>
  <c r="W2108" i="13"/>
  <c r="X2108" i="13" s="1"/>
  <c r="Z2108" i="13" s="1"/>
  <c r="O2108" i="13"/>
  <c r="W2104" i="13"/>
  <c r="X2104" i="13" s="1"/>
  <c r="Z2104" i="13" s="1"/>
  <c r="O2104" i="13"/>
  <c r="W2100" i="13"/>
  <c r="X2100" i="13" s="1"/>
  <c r="Z2100" i="13" s="1"/>
  <c r="O2100" i="13"/>
  <c r="W2096" i="13"/>
  <c r="X2096" i="13" s="1"/>
  <c r="Z2096" i="13" s="1"/>
  <c r="O2096" i="13"/>
  <c r="W2092" i="13"/>
  <c r="X2092" i="13" s="1"/>
  <c r="Z2092" i="13" s="1"/>
  <c r="O2092" i="13"/>
  <c r="W2088" i="13"/>
  <c r="X2088" i="13" s="1"/>
  <c r="Z2088" i="13" s="1"/>
  <c r="O2088" i="13"/>
  <c r="W2084" i="13"/>
  <c r="X2084" i="13" s="1"/>
  <c r="Z2084" i="13" s="1"/>
  <c r="O2084" i="13"/>
  <c r="W2080" i="13"/>
  <c r="X2080" i="13" s="1"/>
  <c r="Z2080" i="13" s="1"/>
  <c r="O2080" i="13"/>
  <c r="W2076" i="13"/>
  <c r="X2076" i="13" s="1"/>
  <c r="Z2076" i="13" s="1"/>
  <c r="O2076" i="13"/>
  <c r="W2072" i="13"/>
  <c r="X2072" i="13" s="1"/>
  <c r="Z2072" i="13" s="1"/>
  <c r="O2072" i="13"/>
  <c r="W2068" i="13"/>
  <c r="X2068" i="13" s="1"/>
  <c r="Z2068" i="13" s="1"/>
  <c r="O2068" i="13"/>
  <c r="W2064" i="13"/>
  <c r="X2064" i="13" s="1"/>
  <c r="Z2064" i="13" s="1"/>
  <c r="O2064" i="13"/>
  <c r="W2060" i="13"/>
  <c r="X2060" i="13" s="1"/>
  <c r="Z2060" i="13" s="1"/>
  <c r="O2060" i="13"/>
  <c r="W2056" i="13"/>
  <c r="X2056" i="13" s="1"/>
  <c r="Z2056" i="13" s="1"/>
  <c r="O2056" i="13"/>
  <c r="W2052" i="13"/>
  <c r="X2052" i="13" s="1"/>
  <c r="Z2052" i="13" s="1"/>
  <c r="O2052" i="13"/>
  <c r="W2048" i="13"/>
  <c r="X2048" i="13" s="1"/>
  <c r="Z2048" i="13" s="1"/>
  <c r="O2048" i="13"/>
  <c r="W2044" i="13"/>
  <c r="X2044" i="13" s="1"/>
  <c r="Z2044" i="13" s="1"/>
  <c r="O2044" i="13"/>
  <c r="W2040" i="13"/>
  <c r="X2040" i="13" s="1"/>
  <c r="Z2040" i="13" s="1"/>
  <c r="O2040" i="13"/>
  <c r="W2036" i="13"/>
  <c r="X2036" i="13" s="1"/>
  <c r="Z2036" i="13" s="1"/>
  <c r="O2036" i="13"/>
  <c r="W2032" i="13"/>
  <c r="X2032" i="13" s="1"/>
  <c r="Z2032" i="13" s="1"/>
  <c r="O2032" i="13"/>
  <c r="W2028" i="13"/>
  <c r="X2028" i="13" s="1"/>
  <c r="Z2028" i="13" s="1"/>
  <c r="O2028" i="13"/>
  <c r="W2024" i="13"/>
  <c r="X2024" i="13" s="1"/>
  <c r="Z2024" i="13" s="1"/>
  <c r="O2024" i="13"/>
  <c r="W2020" i="13"/>
  <c r="X2020" i="13" s="1"/>
  <c r="Z2020" i="13" s="1"/>
  <c r="O2020" i="13"/>
  <c r="W2016" i="13"/>
  <c r="X2016" i="13" s="1"/>
  <c r="Z2016" i="13" s="1"/>
  <c r="O2016" i="13"/>
  <c r="W2012" i="13"/>
  <c r="X2012" i="13" s="1"/>
  <c r="Z2012" i="13" s="1"/>
  <c r="O2012" i="13"/>
  <c r="W2008" i="13"/>
  <c r="X2008" i="13" s="1"/>
  <c r="Z2008" i="13" s="1"/>
  <c r="O2008" i="13"/>
  <c r="W2004" i="13"/>
  <c r="X2004" i="13" s="1"/>
  <c r="Z2004" i="13" s="1"/>
  <c r="O2004" i="13"/>
  <c r="W2000" i="13"/>
  <c r="X2000" i="13" s="1"/>
  <c r="Z2000" i="13" s="1"/>
  <c r="O2000" i="13"/>
  <c r="W1996" i="13"/>
  <c r="X1996" i="13" s="1"/>
  <c r="Z1996" i="13" s="1"/>
  <c r="O1996" i="13"/>
  <c r="W1992" i="13"/>
  <c r="X1992" i="13" s="1"/>
  <c r="Z1992" i="13" s="1"/>
  <c r="O1992" i="13"/>
  <c r="W1988" i="13"/>
  <c r="X1988" i="13" s="1"/>
  <c r="Z1988" i="13" s="1"/>
  <c r="O1988" i="13"/>
  <c r="W1984" i="13"/>
  <c r="X1984" i="13" s="1"/>
  <c r="Z1984" i="13" s="1"/>
  <c r="O1984" i="13"/>
  <c r="W1980" i="13"/>
  <c r="X1980" i="13" s="1"/>
  <c r="Z1980" i="13" s="1"/>
  <c r="O1980" i="13"/>
  <c r="W1976" i="13"/>
  <c r="X1976" i="13" s="1"/>
  <c r="Z1976" i="13" s="1"/>
  <c r="O1976" i="13"/>
  <c r="W1972" i="13"/>
  <c r="X1972" i="13" s="1"/>
  <c r="Z1972" i="13" s="1"/>
  <c r="O1972" i="13"/>
  <c r="W1968" i="13"/>
  <c r="X1968" i="13" s="1"/>
  <c r="Z1968" i="13" s="1"/>
  <c r="O1968" i="13"/>
  <c r="W1964" i="13"/>
  <c r="X1964" i="13" s="1"/>
  <c r="Z1964" i="13" s="1"/>
  <c r="O1964" i="13"/>
  <c r="W1960" i="13"/>
  <c r="X1960" i="13" s="1"/>
  <c r="Z1960" i="13" s="1"/>
  <c r="O1960" i="13"/>
  <c r="W1956" i="13"/>
  <c r="X1956" i="13" s="1"/>
  <c r="Z1956" i="13" s="1"/>
  <c r="O1956" i="13"/>
  <c r="W1952" i="13"/>
  <c r="X1952" i="13" s="1"/>
  <c r="Z1952" i="13" s="1"/>
  <c r="O1952" i="13"/>
  <c r="W1948" i="13"/>
  <c r="X1948" i="13" s="1"/>
  <c r="Z1948" i="13" s="1"/>
  <c r="O1948" i="13"/>
  <c r="W1944" i="13"/>
  <c r="X1944" i="13" s="1"/>
  <c r="Z1944" i="13" s="1"/>
  <c r="O1944" i="13"/>
  <c r="W1940" i="13"/>
  <c r="X1940" i="13" s="1"/>
  <c r="Z1940" i="13" s="1"/>
  <c r="O1940" i="13"/>
  <c r="W1936" i="13"/>
  <c r="X1936" i="13" s="1"/>
  <c r="Z1936" i="13" s="1"/>
  <c r="O1936" i="13"/>
  <c r="W1932" i="13"/>
  <c r="X1932" i="13" s="1"/>
  <c r="Z1932" i="13" s="1"/>
  <c r="O1932" i="13"/>
  <c r="W1928" i="13"/>
  <c r="X1928" i="13" s="1"/>
  <c r="Z1928" i="13" s="1"/>
  <c r="O1928" i="13"/>
  <c r="W1924" i="13"/>
  <c r="X1924" i="13" s="1"/>
  <c r="Z1924" i="13" s="1"/>
  <c r="O1924" i="13"/>
  <c r="W1920" i="13"/>
  <c r="X1920" i="13" s="1"/>
  <c r="Z1920" i="13" s="1"/>
  <c r="O1920" i="13"/>
  <c r="W1916" i="13"/>
  <c r="X1916" i="13" s="1"/>
  <c r="Z1916" i="13" s="1"/>
  <c r="O1916" i="13"/>
  <c r="W1912" i="13"/>
  <c r="X1912" i="13" s="1"/>
  <c r="Z1912" i="13" s="1"/>
  <c r="O1912" i="13"/>
  <c r="W1908" i="13"/>
  <c r="X1908" i="13" s="1"/>
  <c r="Z1908" i="13" s="1"/>
  <c r="O1908" i="13"/>
  <c r="W1904" i="13"/>
  <c r="X1904" i="13" s="1"/>
  <c r="Z1904" i="13" s="1"/>
  <c r="O1904" i="13"/>
  <c r="W1900" i="13"/>
  <c r="X1900" i="13" s="1"/>
  <c r="Z1900" i="13" s="1"/>
  <c r="O1900" i="13"/>
  <c r="W1896" i="13"/>
  <c r="X1896" i="13" s="1"/>
  <c r="Z1896" i="13" s="1"/>
  <c r="O1896" i="13"/>
  <c r="W1892" i="13"/>
  <c r="X1892" i="13" s="1"/>
  <c r="Z1892" i="13" s="1"/>
  <c r="O1892" i="13"/>
  <c r="W1888" i="13"/>
  <c r="X1888" i="13" s="1"/>
  <c r="Z1888" i="13" s="1"/>
  <c r="O1888" i="13"/>
  <c r="W1884" i="13"/>
  <c r="X1884" i="13" s="1"/>
  <c r="Z1884" i="13" s="1"/>
  <c r="O1884" i="13"/>
  <c r="W1880" i="13"/>
  <c r="X1880" i="13" s="1"/>
  <c r="Z1880" i="13" s="1"/>
  <c r="O1880" i="13"/>
  <c r="W1876" i="13"/>
  <c r="X1876" i="13" s="1"/>
  <c r="Z1876" i="13" s="1"/>
  <c r="O1876" i="13"/>
  <c r="W1872" i="13"/>
  <c r="X1872" i="13" s="1"/>
  <c r="Z1872" i="13" s="1"/>
  <c r="O1872" i="13"/>
  <c r="W1868" i="13"/>
  <c r="X1868" i="13" s="1"/>
  <c r="Z1868" i="13" s="1"/>
  <c r="O1868" i="13"/>
  <c r="W1864" i="13"/>
  <c r="X1864" i="13" s="1"/>
  <c r="Z1864" i="13" s="1"/>
  <c r="O1864" i="13"/>
  <c r="W1860" i="13"/>
  <c r="X1860" i="13" s="1"/>
  <c r="Z1860" i="13" s="1"/>
  <c r="O1860" i="13"/>
  <c r="W1856" i="13"/>
  <c r="X1856" i="13" s="1"/>
  <c r="Z1856" i="13" s="1"/>
  <c r="O1856" i="13"/>
  <c r="W1852" i="13"/>
  <c r="X1852" i="13" s="1"/>
  <c r="Z1852" i="13" s="1"/>
  <c r="O1852" i="13"/>
  <c r="W1848" i="13"/>
  <c r="X1848" i="13" s="1"/>
  <c r="Z1848" i="13" s="1"/>
  <c r="O1848" i="13"/>
  <c r="W1844" i="13"/>
  <c r="X1844" i="13" s="1"/>
  <c r="Z1844" i="13" s="1"/>
  <c r="O1844" i="13"/>
  <c r="W1840" i="13"/>
  <c r="X1840" i="13" s="1"/>
  <c r="Z1840" i="13" s="1"/>
  <c r="O1840" i="13"/>
  <c r="W1836" i="13"/>
  <c r="X1836" i="13" s="1"/>
  <c r="Z1836" i="13" s="1"/>
  <c r="O1836" i="13"/>
  <c r="W1832" i="13"/>
  <c r="X1832" i="13" s="1"/>
  <c r="Z1832" i="13" s="1"/>
  <c r="O1832" i="13"/>
  <c r="W1828" i="13"/>
  <c r="X1828" i="13" s="1"/>
  <c r="Z1828" i="13" s="1"/>
  <c r="O1828" i="13"/>
  <c r="W1824" i="13"/>
  <c r="X1824" i="13" s="1"/>
  <c r="Z1824" i="13" s="1"/>
  <c r="O1824" i="13"/>
  <c r="W1820" i="13"/>
  <c r="X1820" i="13" s="1"/>
  <c r="Z1820" i="13" s="1"/>
  <c r="O1820" i="13"/>
  <c r="W1816" i="13"/>
  <c r="X1816" i="13" s="1"/>
  <c r="Z1816" i="13" s="1"/>
  <c r="O1816" i="13"/>
  <c r="W1812" i="13"/>
  <c r="X1812" i="13" s="1"/>
  <c r="Z1812" i="13" s="1"/>
  <c r="O1812" i="13"/>
  <c r="W1808" i="13"/>
  <c r="X1808" i="13" s="1"/>
  <c r="Z1808" i="13" s="1"/>
  <c r="O1808" i="13"/>
  <c r="W1804" i="13"/>
  <c r="X1804" i="13" s="1"/>
  <c r="Z1804" i="13" s="1"/>
  <c r="O1804" i="13"/>
  <c r="W1800" i="13"/>
  <c r="X1800" i="13" s="1"/>
  <c r="Z1800" i="13" s="1"/>
  <c r="O1800" i="13"/>
  <c r="W1796" i="13"/>
  <c r="X1796" i="13" s="1"/>
  <c r="Z1796" i="13" s="1"/>
  <c r="O1796" i="13"/>
  <c r="W1792" i="13"/>
  <c r="X1792" i="13" s="1"/>
  <c r="Z1792" i="13" s="1"/>
  <c r="O1792" i="13"/>
  <c r="W1788" i="13"/>
  <c r="X1788" i="13" s="1"/>
  <c r="Z1788" i="13" s="1"/>
  <c r="O1788" i="13"/>
  <c r="W1784" i="13"/>
  <c r="X1784" i="13" s="1"/>
  <c r="Z1784" i="13" s="1"/>
  <c r="O1784" i="13"/>
  <c r="W1780" i="13"/>
  <c r="X1780" i="13" s="1"/>
  <c r="Z1780" i="13" s="1"/>
  <c r="O1780" i="13"/>
  <c r="W1776" i="13"/>
  <c r="X1776" i="13" s="1"/>
  <c r="Z1776" i="13" s="1"/>
  <c r="O1776" i="13"/>
  <c r="W1772" i="13"/>
  <c r="X1772" i="13" s="1"/>
  <c r="Z1772" i="13" s="1"/>
  <c r="O1772" i="13"/>
  <c r="W1768" i="13"/>
  <c r="X1768" i="13" s="1"/>
  <c r="Z1768" i="13" s="1"/>
  <c r="O1768" i="13"/>
  <c r="W1764" i="13"/>
  <c r="X1764" i="13" s="1"/>
  <c r="Z1764" i="13" s="1"/>
  <c r="O1764" i="13"/>
  <c r="W1760" i="13"/>
  <c r="X1760" i="13" s="1"/>
  <c r="Z1760" i="13" s="1"/>
  <c r="O1760" i="13"/>
  <c r="W1756" i="13"/>
  <c r="X1756" i="13" s="1"/>
  <c r="Z1756" i="13" s="1"/>
  <c r="O1756" i="13"/>
  <c r="W1752" i="13"/>
  <c r="X1752" i="13" s="1"/>
  <c r="Z1752" i="13" s="1"/>
  <c r="O1752" i="13"/>
  <c r="W1748" i="13"/>
  <c r="X1748" i="13" s="1"/>
  <c r="Z1748" i="13" s="1"/>
  <c r="O1748" i="13"/>
  <c r="W1744" i="13"/>
  <c r="X1744" i="13" s="1"/>
  <c r="Z1744" i="13" s="1"/>
  <c r="O1744" i="13"/>
  <c r="W1740" i="13"/>
  <c r="X1740" i="13" s="1"/>
  <c r="Z1740" i="13" s="1"/>
  <c r="O1740" i="13"/>
  <c r="W1736" i="13"/>
  <c r="X1736" i="13" s="1"/>
  <c r="Z1736" i="13" s="1"/>
  <c r="O1736" i="13"/>
  <c r="W1732" i="13"/>
  <c r="X1732" i="13" s="1"/>
  <c r="Z1732" i="13" s="1"/>
  <c r="O1732" i="13"/>
  <c r="W1728" i="13"/>
  <c r="X1728" i="13" s="1"/>
  <c r="Z1728" i="13" s="1"/>
  <c r="O1728" i="13"/>
  <c r="W1724" i="13"/>
  <c r="X1724" i="13" s="1"/>
  <c r="Z1724" i="13" s="1"/>
  <c r="O1724" i="13"/>
  <c r="W1720" i="13"/>
  <c r="X1720" i="13" s="1"/>
  <c r="Z1720" i="13" s="1"/>
  <c r="O1720" i="13"/>
  <c r="W1716" i="13"/>
  <c r="X1716" i="13" s="1"/>
  <c r="Z1716" i="13" s="1"/>
  <c r="O1716" i="13"/>
  <c r="W1712" i="13"/>
  <c r="X1712" i="13" s="1"/>
  <c r="Z1712" i="13" s="1"/>
  <c r="O1712" i="13"/>
  <c r="W1708" i="13"/>
  <c r="X1708" i="13" s="1"/>
  <c r="Z1708" i="13" s="1"/>
  <c r="O1708" i="13"/>
  <c r="W1704" i="13"/>
  <c r="X1704" i="13" s="1"/>
  <c r="Z1704" i="13" s="1"/>
  <c r="O1704" i="13"/>
  <c r="W1700" i="13"/>
  <c r="X1700" i="13" s="1"/>
  <c r="Z1700" i="13" s="1"/>
  <c r="O1700" i="13"/>
  <c r="W1696" i="13"/>
  <c r="X1696" i="13" s="1"/>
  <c r="Z1696" i="13" s="1"/>
  <c r="O1696" i="13"/>
  <c r="W1692" i="13"/>
  <c r="X1692" i="13" s="1"/>
  <c r="Z1692" i="13" s="1"/>
  <c r="O1692" i="13"/>
  <c r="W1688" i="13"/>
  <c r="X1688" i="13" s="1"/>
  <c r="Z1688" i="13" s="1"/>
  <c r="O1688" i="13"/>
  <c r="W1684" i="13"/>
  <c r="X1684" i="13" s="1"/>
  <c r="Z1684" i="13" s="1"/>
  <c r="O1684" i="13"/>
  <c r="W1680" i="13"/>
  <c r="X1680" i="13" s="1"/>
  <c r="Z1680" i="13" s="1"/>
  <c r="O1680" i="13"/>
  <c r="W1676" i="13"/>
  <c r="X1676" i="13" s="1"/>
  <c r="Z1676" i="13" s="1"/>
  <c r="O1676" i="13"/>
  <c r="W1672" i="13"/>
  <c r="X1672" i="13" s="1"/>
  <c r="Z1672" i="13" s="1"/>
  <c r="O1672" i="13"/>
  <c r="W1668" i="13"/>
  <c r="X1668" i="13" s="1"/>
  <c r="Z1668" i="13" s="1"/>
  <c r="O1668" i="13"/>
  <c r="W1664" i="13"/>
  <c r="X1664" i="13" s="1"/>
  <c r="Z1664" i="13" s="1"/>
  <c r="O1664" i="13"/>
  <c r="W1660" i="13"/>
  <c r="X1660" i="13" s="1"/>
  <c r="Z1660" i="13" s="1"/>
  <c r="O1660" i="13"/>
  <c r="W1656" i="13"/>
  <c r="X1656" i="13" s="1"/>
  <c r="Z1656" i="13" s="1"/>
  <c r="O1656" i="13"/>
  <c r="W1652" i="13"/>
  <c r="X1652" i="13" s="1"/>
  <c r="Z1652" i="13" s="1"/>
  <c r="O1652" i="13"/>
  <c r="W1648" i="13"/>
  <c r="X1648" i="13" s="1"/>
  <c r="Z1648" i="13" s="1"/>
  <c r="O1648" i="13"/>
  <c r="W1644" i="13"/>
  <c r="X1644" i="13" s="1"/>
  <c r="Z1644" i="13" s="1"/>
  <c r="O1644" i="13"/>
  <c r="W1640" i="13"/>
  <c r="X1640" i="13" s="1"/>
  <c r="Z1640" i="13" s="1"/>
  <c r="O1640" i="13"/>
  <c r="W1636" i="13"/>
  <c r="X1636" i="13" s="1"/>
  <c r="Z1636" i="13" s="1"/>
  <c r="O1636" i="13"/>
  <c r="W1632" i="13"/>
  <c r="X1632" i="13" s="1"/>
  <c r="Z1632" i="13" s="1"/>
  <c r="O1632" i="13"/>
  <c r="W1628" i="13"/>
  <c r="X1628" i="13" s="1"/>
  <c r="Z1628" i="13" s="1"/>
  <c r="O1628" i="13"/>
  <c r="W1624" i="13"/>
  <c r="X1624" i="13" s="1"/>
  <c r="Z1624" i="13" s="1"/>
  <c r="O1624" i="13"/>
  <c r="W1620" i="13"/>
  <c r="X1620" i="13" s="1"/>
  <c r="Z1620" i="13" s="1"/>
  <c r="O1620" i="13"/>
  <c r="W1616" i="13"/>
  <c r="X1616" i="13" s="1"/>
  <c r="Z1616" i="13" s="1"/>
  <c r="O1616" i="13"/>
  <c r="W1612" i="13"/>
  <c r="X1612" i="13" s="1"/>
  <c r="Z1612" i="13" s="1"/>
  <c r="O1612" i="13"/>
  <c r="W1608" i="13"/>
  <c r="X1608" i="13" s="1"/>
  <c r="Z1608" i="13" s="1"/>
  <c r="O1608" i="13"/>
  <c r="W1604" i="13"/>
  <c r="X1604" i="13" s="1"/>
  <c r="Z1604" i="13" s="1"/>
  <c r="O1604" i="13"/>
  <c r="W1600" i="13"/>
  <c r="X1600" i="13" s="1"/>
  <c r="Z1600" i="13" s="1"/>
  <c r="O1600" i="13"/>
  <c r="W1596" i="13"/>
  <c r="X1596" i="13" s="1"/>
  <c r="Z1596" i="13" s="1"/>
  <c r="O1596" i="13"/>
  <c r="W1592" i="13"/>
  <c r="X1592" i="13" s="1"/>
  <c r="Z1592" i="13" s="1"/>
  <c r="O1592" i="13"/>
  <c r="W1588" i="13"/>
  <c r="X1588" i="13" s="1"/>
  <c r="Z1588" i="13" s="1"/>
  <c r="O1588" i="13"/>
  <c r="W1584" i="13"/>
  <c r="X1584" i="13" s="1"/>
  <c r="Z1584" i="13" s="1"/>
  <c r="O1584" i="13"/>
  <c r="W1580" i="13"/>
  <c r="X1580" i="13" s="1"/>
  <c r="Z1580" i="13" s="1"/>
  <c r="O1580" i="13"/>
  <c r="W1576" i="13"/>
  <c r="X1576" i="13" s="1"/>
  <c r="Z1576" i="13" s="1"/>
  <c r="O1576" i="13"/>
  <c r="W1572" i="13"/>
  <c r="X1572" i="13" s="1"/>
  <c r="Z1572" i="13" s="1"/>
  <c r="O1572" i="13"/>
  <c r="W1568" i="13"/>
  <c r="X1568" i="13" s="1"/>
  <c r="Z1568" i="13" s="1"/>
  <c r="O1568" i="13"/>
  <c r="W1564" i="13"/>
  <c r="X1564" i="13" s="1"/>
  <c r="Z1564" i="13" s="1"/>
  <c r="O1564" i="13"/>
  <c r="W1560" i="13"/>
  <c r="X1560" i="13" s="1"/>
  <c r="Z1560" i="13" s="1"/>
  <c r="O1560" i="13"/>
  <c r="W1556" i="13"/>
  <c r="X1556" i="13" s="1"/>
  <c r="Z1556" i="13" s="1"/>
  <c r="O1556" i="13"/>
  <c r="W1552" i="13"/>
  <c r="X1552" i="13" s="1"/>
  <c r="Z1552" i="13" s="1"/>
  <c r="O1552" i="13"/>
  <c r="W1548" i="13"/>
  <c r="X1548" i="13" s="1"/>
  <c r="Z1548" i="13" s="1"/>
  <c r="O1548" i="13"/>
  <c r="W1544" i="13"/>
  <c r="X1544" i="13" s="1"/>
  <c r="Z1544" i="13" s="1"/>
  <c r="O1544" i="13"/>
  <c r="W1540" i="13"/>
  <c r="X1540" i="13" s="1"/>
  <c r="Z1540" i="13" s="1"/>
  <c r="O1540" i="13"/>
  <c r="W1536" i="13"/>
  <c r="X1536" i="13" s="1"/>
  <c r="Z1536" i="13" s="1"/>
  <c r="O1536" i="13"/>
  <c r="W1532" i="13"/>
  <c r="X1532" i="13" s="1"/>
  <c r="Z1532" i="13" s="1"/>
  <c r="O1532" i="13"/>
  <c r="W1528" i="13"/>
  <c r="X1528" i="13" s="1"/>
  <c r="Z1528" i="13" s="1"/>
  <c r="O1528" i="13"/>
  <c r="W1524" i="13"/>
  <c r="X1524" i="13" s="1"/>
  <c r="Z1524" i="13" s="1"/>
  <c r="O1524" i="13"/>
  <c r="W1520" i="13"/>
  <c r="X1520" i="13" s="1"/>
  <c r="Z1520" i="13" s="1"/>
  <c r="O1520" i="13"/>
  <c r="W1516" i="13"/>
  <c r="X1516" i="13" s="1"/>
  <c r="Z1516" i="13" s="1"/>
  <c r="O1516" i="13"/>
  <c r="W1512" i="13"/>
  <c r="X1512" i="13" s="1"/>
  <c r="Z1512" i="13" s="1"/>
  <c r="O1512" i="13"/>
  <c r="W1508" i="13"/>
  <c r="X1508" i="13" s="1"/>
  <c r="Z1508" i="13" s="1"/>
  <c r="O1508" i="13"/>
  <c r="W1504" i="13"/>
  <c r="X1504" i="13" s="1"/>
  <c r="Z1504" i="13" s="1"/>
  <c r="O1504" i="13"/>
  <c r="W1500" i="13"/>
  <c r="X1500" i="13" s="1"/>
  <c r="Z1500" i="13" s="1"/>
  <c r="O1500" i="13"/>
  <c r="W1496" i="13"/>
  <c r="X1496" i="13" s="1"/>
  <c r="Z1496" i="13" s="1"/>
  <c r="O1496" i="13"/>
  <c r="W1492" i="13"/>
  <c r="X1492" i="13" s="1"/>
  <c r="Z1492" i="13" s="1"/>
  <c r="O1492" i="13"/>
  <c r="W1488" i="13"/>
  <c r="X1488" i="13" s="1"/>
  <c r="Z1488" i="13" s="1"/>
  <c r="O1488" i="13"/>
  <c r="W1484" i="13"/>
  <c r="X1484" i="13" s="1"/>
  <c r="Z1484" i="13" s="1"/>
  <c r="O1484" i="13"/>
  <c r="W1480" i="13"/>
  <c r="X1480" i="13" s="1"/>
  <c r="Z1480" i="13" s="1"/>
  <c r="O1480" i="13"/>
  <c r="W1476" i="13"/>
  <c r="X1476" i="13" s="1"/>
  <c r="Z1476" i="13" s="1"/>
  <c r="O1476" i="13"/>
  <c r="W1472" i="13"/>
  <c r="X1472" i="13" s="1"/>
  <c r="Z1472" i="13" s="1"/>
  <c r="O1472" i="13"/>
  <c r="W1468" i="13"/>
  <c r="X1468" i="13" s="1"/>
  <c r="Z1468" i="13" s="1"/>
  <c r="O1468" i="13"/>
  <c r="W1464" i="13"/>
  <c r="X1464" i="13" s="1"/>
  <c r="Z1464" i="13" s="1"/>
  <c r="O1464" i="13"/>
  <c r="W1460" i="13"/>
  <c r="X1460" i="13" s="1"/>
  <c r="Z1460" i="13" s="1"/>
  <c r="O1460" i="13"/>
  <c r="W1456" i="13"/>
  <c r="X1456" i="13" s="1"/>
  <c r="Z1456" i="13" s="1"/>
  <c r="O1456" i="13"/>
  <c r="W1452" i="13"/>
  <c r="X1452" i="13" s="1"/>
  <c r="Z1452" i="13" s="1"/>
  <c r="O1452" i="13"/>
  <c r="W1448" i="13"/>
  <c r="X1448" i="13" s="1"/>
  <c r="Z1448" i="13" s="1"/>
  <c r="O1448" i="13"/>
  <c r="W1444" i="13"/>
  <c r="X1444" i="13" s="1"/>
  <c r="Z1444" i="13" s="1"/>
  <c r="O1444" i="13"/>
  <c r="W1440" i="13"/>
  <c r="X1440" i="13" s="1"/>
  <c r="Z1440" i="13" s="1"/>
  <c r="O1440" i="13"/>
  <c r="W1436" i="13"/>
  <c r="X1436" i="13" s="1"/>
  <c r="Z1436" i="13" s="1"/>
  <c r="O1436" i="13"/>
  <c r="W1432" i="13"/>
  <c r="X1432" i="13" s="1"/>
  <c r="Z1432" i="13" s="1"/>
  <c r="O1432" i="13"/>
  <c r="W1428" i="13"/>
  <c r="X1428" i="13" s="1"/>
  <c r="Z1428" i="13" s="1"/>
  <c r="O1428" i="13"/>
  <c r="W1424" i="13"/>
  <c r="X1424" i="13" s="1"/>
  <c r="Z1424" i="13" s="1"/>
  <c r="O1424" i="13"/>
  <c r="W1420" i="13"/>
  <c r="X1420" i="13" s="1"/>
  <c r="Z1420" i="13" s="1"/>
  <c r="O1420" i="13"/>
  <c r="W1416" i="13"/>
  <c r="X1416" i="13" s="1"/>
  <c r="Z1416" i="13" s="1"/>
  <c r="O1416" i="13"/>
  <c r="W1412" i="13"/>
  <c r="X1412" i="13" s="1"/>
  <c r="Z1412" i="13" s="1"/>
  <c r="O1412" i="13"/>
  <c r="W1408" i="13"/>
  <c r="X1408" i="13" s="1"/>
  <c r="Z1408" i="13" s="1"/>
  <c r="O1408" i="13"/>
  <c r="W1404" i="13"/>
  <c r="X1404" i="13" s="1"/>
  <c r="Z1404" i="13" s="1"/>
  <c r="O1404" i="13"/>
  <c r="W1400" i="13"/>
  <c r="X1400" i="13" s="1"/>
  <c r="Z1400" i="13" s="1"/>
  <c r="O1400" i="13"/>
  <c r="W1396" i="13"/>
  <c r="X1396" i="13" s="1"/>
  <c r="Z1396" i="13" s="1"/>
  <c r="O1396" i="13"/>
  <c r="W1392" i="13"/>
  <c r="X1392" i="13" s="1"/>
  <c r="Z1392" i="13" s="1"/>
  <c r="O1392" i="13"/>
  <c r="W1388" i="13"/>
  <c r="X1388" i="13" s="1"/>
  <c r="Z1388" i="13" s="1"/>
  <c r="O1388" i="13"/>
  <c r="W1384" i="13"/>
  <c r="X1384" i="13" s="1"/>
  <c r="Z1384" i="13" s="1"/>
  <c r="O1384" i="13"/>
  <c r="W1380" i="13"/>
  <c r="X1380" i="13" s="1"/>
  <c r="Z1380" i="13" s="1"/>
  <c r="O1380" i="13"/>
  <c r="W1376" i="13"/>
  <c r="X1376" i="13" s="1"/>
  <c r="Z1376" i="13" s="1"/>
  <c r="O1376" i="13"/>
  <c r="W1372" i="13"/>
  <c r="X1372" i="13" s="1"/>
  <c r="Z1372" i="13" s="1"/>
  <c r="O1372" i="13"/>
  <c r="W1368" i="13"/>
  <c r="X1368" i="13" s="1"/>
  <c r="Z1368" i="13" s="1"/>
  <c r="O1368" i="13"/>
  <c r="W1364" i="13"/>
  <c r="X1364" i="13" s="1"/>
  <c r="Z1364" i="13" s="1"/>
  <c r="O1364" i="13"/>
  <c r="W1360" i="13"/>
  <c r="X1360" i="13" s="1"/>
  <c r="Z1360" i="13" s="1"/>
  <c r="O1360" i="13"/>
  <c r="W1356" i="13"/>
  <c r="X1356" i="13" s="1"/>
  <c r="Z1356" i="13" s="1"/>
  <c r="O1356" i="13"/>
  <c r="W1352" i="13"/>
  <c r="X1352" i="13" s="1"/>
  <c r="Z1352" i="13" s="1"/>
  <c r="O1352" i="13"/>
  <c r="W1348" i="13"/>
  <c r="X1348" i="13" s="1"/>
  <c r="Z1348" i="13" s="1"/>
  <c r="O1348" i="13"/>
  <c r="W1344" i="13"/>
  <c r="X1344" i="13" s="1"/>
  <c r="Z1344" i="13" s="1"/>
  <c r="O1344" i="13"/>
  <c r="W1340" i="13"/>
  <c r="X1340" i="13" s="1"/>
  <c r="Z1340" i="13" s="1"/>
  <c r="O1340" i="13"/>
  <c r="W1336" i="13"/>
  <c r="X1336" i="13" s="1"/>
  <c r="Z1336" i="13" s="1"/>
  <c r="O1336" i="13"/>
  <c r="W1332" i="13"/>
  <c r="X1332" i="13" s="1"/>
  <c r="Z1332" i="13" s="1"/>
  <c r="O1332" i="13"/>
  <c r="W1328" i="13"/>
  <c r="X1328" i="13" s="1"/>
  <c r="Z1328" i="13" s="1"/>
  <c r="O1328" i="13"/>
  <c r="W1324" i="13"/>
  <c r="X1324" i="13" s="1"/>
  <c r="Z1324" i="13" s="1"/>
  <c r="O1324" i="13"/>
  <c r="W1320" i="13"/>
  <c r="X1320" i="13" s="1"/>
  <c r="Z1320" i="13" s="1"/>
  <c r="O1320" i="13"/>
  <c r="W1316" i="13"/>
  <c r="X1316" i="13" s="1"/>
  <c r="Z1316" i="13" s="1"/>
  <c r="O1316" i="13"/>
  <c r="W1312" i="13"/>
  <c r="X1312" i="13" s="1"/>
  <c r="Z1312" i="13" s="1"/>
  <c r="O1312" i="13"/>
  <c r="W1308" i="13"/>
  <c r="X1308" i="13" s="1"/>
  <c r="Z1308" i="13" s="1"/>
  <c r="O1308" i="13"/>
  <c r="W1304" i="13"/>
  <c r="X1304" i="13" s="1"/>
  <c r="Z1304" i="13" s="1"/>
  <c r="O1304" i="13"/>
  <c r="W1300" i="13"/>
  <c r="X1300" i="13" s="1"/>
  <c r="Z1300" i="13" s="1"/>
  <c r="O1300" i="13"/>
  <c r="W1296" i="13"/>
  <c r="X1296" i="13" s="1"/>
  <c r="Z1296" i="13" s="1"/>
  <c r="O1296" i="13"/>
  <c r="W1292" i="13"/>
  <c r="X1292" i="13" s="1"/>
  <c r="Z1292" i="13" s="1"/>
  <c r="O1292" i="13"/>
  <c r="W1288" i="13"/>
  <c r="X1288" i="13" s="1"/>
  <c r="Z1288" i="13" s="1"/>
  <c r="O1288" i="13"/>
  <c r="W1284" i="13"/>
  <c r="X1284" i="13" s="1"/>
  <c r="Z1284" i="13" s="1"/>
  <c r="O1284" i="13"/>
  <c r="W1280" i="13"/>
  <c r="X1280" i="13" s="1"/>
  <c r="Z1280" i="13" s="1"/>
  <c r="O1280" i="13"/>
  <c r="W1276" i="13"/>
  <c r="X1276" i="13" s="1"/>
  <c r="Z1276" i="13" s="1"/>
  <c r="O1276" i="13"/>
  <c r="W1272" i="13"/>
  <c r="X1272" i="13" s="1"/>
  <c r="Z1272" i="13" s="1"/>
  <c r="O1272" i="13"/>
  <c r="W1268" i="13"/>
  <c r="X1268" i="13" s="1"/>
  <c r="Z1268" i="13" s="1"/>
  <c r="O1268" i="13"/>
  <c r="W1264" i="13"/>
  <c r="X1264" i="13" s="1"/>
  <c r="Z1264" i="13" s="1"/>
  <c r="O1264" i="13"/>
  <c r="W1260" i="13"/>
  <c r="X1260" i="13" s="1"/>
  <c r="Z1260" i="13" s="1"/>
  <c r="O1260" i="13"/>
  <c r="W1256" i="13"/>
  <c r="X1256" i="13" s="1"/>
  <c r="Z1256" i="13" s="1"/>
  <c r="O1256" i="13"/>
  <c r="W1252" i="13"/>
  <c r="X1252" i="13" s="1"/>
  <c r="Z1252" i="13" s="1"/>
  <c r="O1252" i="13"/>
  <c r="W1248" i="13"/>
  <c r="X1248" i="13" s="1"/>
  <c r="Z1248" i="13" s="1"/>
  <c r="O1248" i="13"/>
  <c r="W1244" i="13"/>
  <c r="X1244" i="13" s="1"/>
  <c r="Z1244" i="13" s="1"/>
  <c r="O1244" i="13"/>
  <c r="W1240" i="13"/>
  <c r="X1240" i="13" s="1"/>
  <c r="Z1240" i="13" s="1"/>
  <c r="O1240" i="13"/>
  <c r="W1236" i="13"/>
  <c r="X1236" i="13" s="1"/>
  <c r="Z1236" i="13" s="1"/>
  <c r="O1236" i="13"/>
  <c r="W1232" i="13"/>
  <c r="X1232" i="13" s="1"/>
  <c r="Z1232" i="13" s="1"/>
  <c r="O1232" i="13"/>
  <c r="W1228" i="13"/>
  <c r="X1228" i="13" s="1"/>
  <c r="Z1228" i="13" s="1"/>
  <c r="O1228" i="13"/>
  <c r="W1224" i="13"/>
  <c r="X1224" i="13" s="1"/>
  <c r="Z1224" i="13" s="1"/>
  <c r="O1224" i="13"/>
  <c r="W1220" i="13"/>
  <c r="X1220" i="13" s="1"/>
  <c r="Z1220" i="13" s="1"/>
  <c r="O1220" i="13"/>
  <c r="W1216" i="13"/>
  <c r="X1216" i="13" s="1"/>
  <c r="Z1216" i="13" s="1"/>
  <c r="O1216" i="13"/>
  <c r="W1212" i="13"/>
  <c r="X1212" i="13" s="1"/>
  <c r="Z1212" i="13" s="1"/>
  <c r="O1212" i="13"/>
  <c r="W1208" i="13"/>
  <c r="X1208" i="13" s="1"/>
  <c r="Z1208" i="13" s="1"/>
  <c r="O1208" i="13"/>
  <c r="W1204" i="13"/>
  <c r="X1204" i="13" s="1"/>
  <c r="Z1204" i="13" s="1"/>
  <c r="O1204" i="13"/>
  <c r="W1200" i="13"/>
  <c r="X1200" i="13" s="1"/>
  <c r="Z1200" i="13" s="1"/>
  <c r="O1200" i="13"/>
  <c r="W1196" i="13"/>
  <c r="X1196" i="13" s="1"/>
  <c r="Z1196" i="13" s="1"/>
  <c r="O1196" i="13"/>
  <c r="W1192" i="13"/>
  <c r="X1192" i="13" s="1"/>
  <c r="Z1192" i="13" s="1"/>
  <c r="O1192" i="13"/>
  <c r="W1188" i="13"/>
  <c r="X1188" i="13" s="1"/>
  <c r="Z1188" i="13" s="1"/>
  <c r="O1188" i="13"/>
  <c r="W1184" i="13"/>
  <c r="X1184" i="13" s="1"/>
  <c r="Z1184" i="13" s="1"/>
  <c r="O1184" i="13"/>
  <c r="W1180" i="13"/>
  <c r="X1180" i="13" s="1"/>
  <c r="Z1180" i="13" s="1"/>
  <c r="O1180" i="13"/>
  <c r="W1176" i="13"/>
  <c r="X1176" i="13" s="1"/>
  <c r="Z1176" i="13" s="1"/>
  <c r="O1176" i="13"/>
  <c r="W1172" i="13"/>
  <c r="X1172" i="13" s="1"/>
  <c r="Z1172" i="13" s="1"/>
  <c r="O1172" i="13"/>
  <c r="W1168" i="13"/>
  <c r="X1168" i="13" s="1"/>
  <c r="Z1168" i="13" s="1"/>
  <c r="O1168" i="13"/>
  <c r="W1164" i="13"/>
  <c r="X1164" i="13" s="1"/>
  <c r="Z1164" i="13" s="1"/>
  <c r="O1164" i="13"/>
  <c r="W1160" i="13"/>
  <c r="X1160" i="13" s="1"/>
  <c r="Z1160" i="13" s="1"/>
  <c r="O1160" i="13"/>
  <c r="W1156" i="13"/>
  <c r="X1156" i="13" s="1"/>
  <c r="Z1156" i="13" s="1"/>
  <c r="O1156" i="13"/>
  <c r="W1152" i="13"/>
  <c r="X1152" i="13" s="1"/>
  <c r="Z1152" i="13" s="1"/>
  <c r="O1152" i="13"/>
  <c r="W1148" i="13"/>
  <c r="X1148" i="13" s="1"/>
  <c r="Z1148" i="13" s="1"/>
  <c r="O1148" i="13"/>
  <c r="W1144" i="13"/>
  <c r="X1144" i="13" s="1"/>
  <c r="Z1144" i="13" s="1"/>
  <c r="O1144" i="13"/>
  <c r="W1140" i="13"/>
  <c r="X1140" i="13" s="1"/>
  <c r="Z1140" i="13" s="1"/>
  <c r="O1140" i="13"/>
  <c r="W1136" i="13"/>
  <c r="X1136" i="13" s="1"/>
  <c r="Z1136" i="13" s="1"/>
  <c r="O1136" i="13"/>
  <c r="W1132" i="13"/>
  <c r="X1132" i="13" s="1"/>
  <c r="Z1132" i="13" s="1"/>
  <c r="O1132" i="13"/>
  <c r="W1128" i="13"/>
  <c r="X1128" i="13" s="1"/>
  <c r="Z1128" i="13" s="1"/>
  <c r="O1128" i="13"/>
  <c r="W1124" i="13"/>
  <c r="X1124" i="13" s="1"/>
  <c r="Z1124" i="13" s="1"/>
  <c r="O1124" i="13"/>
  <c r="W1120" i="13"/>
  <c r="X1120" i="13" s="1"/>
  <c r="Z1120" i="13" s="1"/>
  <c r="O1120" i="13"/>
  <c r="W1116" i="13"/>
  <c r="X1116" i="13" s="1"/>
  <c r="Z1116" i="13" s="1"/>
  <c r="O1116" i="13"/>
  <c r="W1112" i="13"/>
  <c r="X1112" i="13" s="1"/>
  <c r="Z1112" i="13" s="1"/>
  <c r="O1112" i="13"/>
  <c r="W1108" i="13"/>
  <c r="X1108" i="13" s="1"/>
  <c r="Z1108" i="13" s="1"/>
  <c r="O1108" i="13"/>
  <c r="W1104" i="13"/>
  <c r="X1104" i="13" s="1"/>
  <c r="Z1104" i="13" s="1"/>
  <c r="O1104" i="13"/>
  <c r="W1100" i="13"/>
  <c r="X1100" i="13" s="1"/>
  <c r="Z1100" i="13" s="1"/>
  <c r="O1100" i="13"/>
  <c r="W1096" i="13"/>
  <c r="X1096" i="13" s="1"/>
  <c r="Z1096" i="13" s="1"/>
  <c r="O1096" i="13"/>
  <c r="W1092" i="13"/>
  <c r="X1092" i="13" s="1"/>
  <c r="Z1092" i="13" s="1"/>
  <c r="O1092" i="13"/>
  <c r="W1088" i="13"/>
  <c r="X1088" i="13" s="1"/>
  <c r="Z1088" i="13" s="1"/>
  <c r="O1088" i="13"/>
  <c r="W1084" i="13"/>
  <c r="X1084" i="13" s="1"/>
  <c r="Z1084" i="13" s="1"/>
  <c r="O1084" i="13"/>
  <c r="W1080" i="13"/>
  <c r="X1080" i="13" s="1"/>
  <c r="Z1080" i="13" s="1"/>
  <c r="O1080" i="13"/>
  <c r="W1076" i="13"/>
  <c r="X1076" i="13" s="1"/>
  <c r="Z1076" i="13" s="1"/>
  <c r="O1076" i="13"/>
  <c r="W1072" i="13"/>
  <c r="X1072" i="13" s="1"/>
  <c r="Z1072" i="13" s="1"/>
  <c r="O1072" i="13"/>
  <c r="W1068" i="13"/>
  <c r="X1068" i="13" s="1"/>
  <c r="Z1068" i="13" s="1"/>
  <c r="O1068" i="13"/>
  <c r="W1064" i="13"/>
  <c r="X1064" i="13" s="1"/>
  <c r="Z1064" i="13" s="1"/>
  <c r="O1064" i="13"/>
  <c r="W1060" i="13"/>
  <c r="X1060" i="13" s="1"/>
  <c r="Z1060" i="13" s="1"/>
  <c r="O1060" i="13"/>
  <c r="W1056" i="13"/>
  <c r="X1056" i="13" s="1"/>
  <c r="Z1056" i="13" s="1"/>
  <c r="O1056" i="13"/>
  <c r="W1052" i="13"/>
  <c r="X1052" i="13" s="1"/>
  <c r="Z1052" i="13" s="1"/>
  <c r="O1052" i="13"/>
  <c r="W1048" i="13"/>
  <c r="X1048" i="13" s="1"/>
  <c r="Z1048" i="13" s="1"/>
  <c r="O1048" i="13"/>
  <c r="W1044" i="13"/>
  <c r="X1044" i="13" s="1"/>
  <c r="Z1044" i="13" s="1"/>
  <c r="O1044" i="13"/>
  <c r="W1040" i="13"/>
  <c r="X1040" i="13" s="1"/>
  <c r="Z1040" i="13" s="1"/>
  <c r="O1040" i="13"/>
  <c r="W1036" i="13"/>
  <c r="X1036" i="13" s="1"/>
  <c r="Z1036" i="13" s="1"/>
  <c r="O1036" i="13"/>
  <c r="W1032" i="13"/>
  <c r="X1032" i="13" s="1"/>
  <c r="Z1032" i="13" s="1"/>
  <c r="O1032" i="13"/>
  <c r="W1028" i="13"/>
  <c r="X1028" i="13" s="1"/>
  <c r="Z1028" i="13" s="1"/>
  <c r="O1028" i="13"/>
  <c r="W1024" i="13"/>
  <c r="X1024" i="13" s="1"/>
  <c r="Z1024" i="13" s="1"/>
  <c r="O1024" i="13"/>
  <c r="W1020" i="13"/>
  <c r="X1020" i="13" s="1"/>
  <c r="Z1020" i="13" s="1"/>
  <c r="O1020" i="13"/>
  <c r="W1016" i="13"/>
  <c r="X1016" i="13" s="1"/>
  <c r="Z1016" i="13" s="1"/>
  <c r="O1016" i="13"/>
  <c r="W1012" i="13"/>
  <c r="X1012" i="13" s="1"/>
  <c r="Z1012" i="13" s="1"/>
  <c r="O1012" i="13"/>
  <c r="W1008" i="13"/>
  <c r="X1008" i="13" s="1"/>
  <c r="Z1008" i="13" s="1"/>
  <c r="O1008" i="13"/>
  <c r="W1004" i="13"/>
  <c r="X1004" i="13" s="1"/>
  <c r="Z1004" i="13" s="1"/>
  <c r="O1004" i="13"/>
  <c r="W1000" i="13"/>
  <c r="X1000" i="13" s="1"/>
  <c r="Z1000" i="13" s="1"/>
  <c r="O1000" i="13"/>
  <c r="W996" i="13"/>
  <c r="X996" i="13" s="1"/>
  <c r="Z996" i="13" s="1"/>
  <c r="O996" i="13"/>
  <c r="W992" i="13"/>
  <c r="X992" i="13" s="1"/>
  <c r="Z992" i="13" s="1"/>
  <c r="O992" i="13"/>
  <c r="W988" i="13"/>
  <c r="X988" i="13" s="1"/>
  <c r="Z988" i="13" s="1"/>
  <c r="O988" i="13"/>
  <c r="W984" i="13"/>
  <c r="X984" i="13" s="1"/>
  <c r="Z984" i="13" s="1"/>
  <c r="O984" i="13"/>
  <c r="W980" i="13"/>
  <c r="X980" i="13" s="1"/>
  <c r="Z980" i="13" s="1"/>
  <c r="O980" i="13"/>
  <c r="W976" i="13"/>
  <c r="X976" i="13" s="1"/>
  <c r="Z976" i="13" s="1"/>
  <c r="O976" i="13"/>
  <c r="W972" i="13"/>
  <c r="X972" i="13" s="1"/>
  <c r="Z972" i="13" s="1"/>
  <c r="O972" i="13"/>
  <c r="W968" i="13"/>
  <c r="X968" i="13" s="1"/>
  <c r="Z968" i="13" s="1"/>
  <c r="O968" i="13"/>
  <c r="W964" i="13"/>
  <c r="X964" i="13" s="1"/>
  <c r="Z964" i="13" s="1"/>
  <c r="O964" i="13"/>
  <c r="W960" i="13"/>
  <c r="X960" i="13" s="1"/>
  <c r="Z960" i="13" s="1"/>
  <c r="O960" i="13"/>
  <c r="W956" i="13"/>
  <c r="X956" i="13" s="1"/>
  <c r="Z956" i="13" s="1"/>
  <c r="O956" i="13"/>
  <c r="W952" i="13"/>
  <c r="X952" i="13" s="1"/>
  <c r="Z952" i="13" s="1"/>
  <c r="O952" i="13"/>
  <c r="W948" i="13"/>
  <c r="X948" i="13" s="1"/>
  <c r="Z948" i="13" s="1"/>
  <c r="O948" i="13"/>
  <c r="W944" i="13"/>
  <c r="X944" i="13" s="1"/>
  <c r="Z944" i="13" s="1"/>
  <c r="O944" i="13"/>
  <c r="W940" i="13"/>
  <c r="X940" i="13" s="1"/>
  <c r="Z940" i="13" s="1"/>
  <c r="O940" i="13"/>
  <c r="W936" i="13"/>
  <c r="X936" i="13" s="1"/>
  <c r="Z936" i="13" s="1"/>
  <c r="O936" i="13"/>
  <c r="W932" i="13"/>
  <c r="X932" i="13" s="1"/>
  <c r="Z932" i="13" s="1"/>
  <c r="O932" i="13"/>
  <c r="W928" i="13"/>
  <c r="X928" i="13" s="1"/>
  <c r="Z928" i="13" s="1"/>
  <c r="O928" i="13"/>
  <c r="W924" i="13"/>
  <c r="X924" i="13" s="1"/>
  <c r="Z924" i="13" s="1"/>
  <c r="O924" i="13"/>
  <c r="W920" i="13"/>
  <c r="X920" i="13" s="1"/>
  <c r="Z920" i="13" s="1"/>
  <c r="O920" i="13"/>
  <c r="W916" i="13"/>
  <c r="X916" i="13" s="1"/>
  <c r="Z916" i="13" s="1"/>
  <c r="O916" i="13"/>
  <c r="W912" i="13"/>
  <c r="X912" i="13" s="1"/>
  <c r="Z912" i="13" s="1"/>
  <c r="O912" i="13"/>
  <c r="W908" i="13"/>
  <c r="X908" i="13" s="1"/>
  <c r="Z908" i="13" s="1"/>
  <c r="O908" i="13"/>
  <c r="W904" i="13"/>
  <c r="X904" i="13" s="1"/>
  <c r="Z904" i="13" s="1"/>
  <c r="O904" i="13"/>
  <c r="W900" i="13"/>
  <c r="X900" i="13" s="1"/>
  <c r="Z900" i="13" s="1"/>
  <c r="O900" i="13"/>
  <c r="W896" i="13"/>
  <c r="X896" i="13" s="1"/>
  <c r="Z896" i="13" s="1"/>
  <c r="O896" i="13"/>
  <c r="W892" i="13"/>
  <c r="X892" i="13" s="1"/>
  <c r="Z892" i="13" s="1"/>
  <c r="O892" i="13"/>
  <c r="W888" i="13"/>
  <c r="X888" i="13" s="1"/>
  <c r="Z888" i="13" s="1"/>
  <c r="O888" i="13"/>
  <c r="W884" i="13"/>
  <c r="X884" i="13" s="1"/>
  <c r="Z884" i="13" s="1"/>
  <c r="O884" i="13"/>
  <c r="W880" i="13"/>
  <c r="X880" i="13" s="1"/>
  <c r="Z880" i="13" s="1"/>
  <c r="O880" i="13"/>
  <c r="W876" i="13"/>
  <c r="X876" i="13" s="1"/>
  <c r="Z876" i="13" s="1"/>
  <c r="O876" i="13"/>
  <c r="W872" i="13"/>
  <c r="X872" i="13" s="1"/>
  <c r="Z872" i="13" s="1"/>
  <c r="O872" i="13"/>
  <c r="W868" i="13"/>
  <c r="X868" i="13" s="1"/>
  <c r="Z868" i="13" s="1"/>
  <c r="O868" i="13"/>
  <c r="W864" i="13"/>
  <c r="X864" i="13" s="1"/>
  <c r="Z864" i="13" s="1"/>
  <c r="O864" i="13"/>
  <c r="W860" i="13"/>
  <c r="X860" i="13" s="1"/>
  <c r="Z860" i="13" s="1"/>
  <c r="O860" i="13"/>
  <c r="W856" i="13"/>
  <c r="X856" i="13" s="1"/>
  <c r="Z856" i="13" s="1"/>
  <c r="O856" i="13"/>
  <c r="W852" i="13"/>
  <c r="X852" i="13" s="1"/>
  <c r="Z852" i="13" s="1"/>
  <c r="O852" i="13"/>
  <c r="W848" i="13"/>
  <c r="X848" i="13" s="1"/>
  <c r="Z848" i="13" s="1"/>
  <c r="O848" i="13"/>
  <c r="W844" i="13"/>
  <c r="X844" i="13" s="1"/>
  <c r="Z844" i="13" s="1"/>
  <c r="O844" i="13"/>
  <c r="W840" i="13"/>
  <c r="X840" i="13" s="1"/>
  <c r="Z840" i="13" s="1"/>
  <c r="O840" i="13"/>
  <c r="W836" i="13"/>
  <c r="X836" i="13" s="1"/>
  <c r="Z836" i="13" s="1"/>
  <c r="O836" i="13"/>
  <c r="W832" i="13"/>
  <c r="X832" i="13" s="1"/>
  <c r="Z832" i="13" s="1"/>
  <c r="O832" i="13"/>
  <c r="W828" i="13"/>
  <c r="X828" i="13" s="1"/>
  <c r="Z828" i="13" s="1"/>
  <c r="O828" i="13"/>
  <c r="W824" i="13"/>
  <c r="X824" i="13" s="1"/>
  <c r="Z824" i="13" s="1"/>
  <c r="O824" i="13"/>
  <c r="W820" i="13"/>
  <c r="X820" i="13" s="1"/>
  <c r="Z820" i="13" s="1"/>
  <c r="O820" i="13"/>
  <c r="W816" i="13"/>
  <c r="X816" i="13" s="1"/>
  <c r="Z816" i="13" s="1"/>
  <c r="O816" i="13"/>
  <c r="W812" i="13"/>
  <c r="X812" i="13" s="1"/>
  <c r="Z812" i="13" s="1"/>
  <c r="O812" i="13"/>
  <c r="W808" i="13"/>
  <c r="X808" i="13" s="1"/>
  <c r="Z808" i="13" s="1"/>
  <c r="O808" i="13"/>
  <c r="W804" i="13"/>
  <c r="X804" i="13" s="1"/>
  <c r="Z804" i="13" s="1"/>
  <c r="O804" i="13"/>
  <c r="W800" i="13"/>
  <c r="X800" i="13" s="1"/>
  <c r="Z800" i="13" s="1"/>
  <c r="O800" i="13"/>
  <c r="W796" i="13"/>
  <c r="X796" i="13" s="1"/>
  <c r="Z796" i="13" s="1"/>
  <c r="O796" i="13"/>
  <c r="W792" i="13"/>
  <c r="X792" i="13" s="1"/>
  <c r="Z792" i="13" s="1"/>
  <c r="O792" i="13"/>
  <c r="W788" i="13"/>
  <c r="X788" i="13" s="1"/>
  <c r="Z788" i="13" s="1"/>
  <c r="O788" i="13"/>
  <c r="W784" i="13"/>
  <c r="X784" i="13" s="1"/>
  <c r="Z784" i="13" s="1"/>
  <c r="O784" i="13"/>
  <c r="W780" i="13"/>
  <c r="X780" i="13" s="1"/>
  <c r="Z780" i="13" s="1"/>
  <c r="O780" i="13"/>
  <c r="W776" i="13"/>
  <c r="X776" i="13" s="1"/>
  <c r="Z776" i="13" s="1"/>
  <c r="O776" i="13"/>
  <c r="W772" i="13"/>
  <c r="X772" i="13" s="1"/>
  <c r="Z772" i="13" s="1"/>
  <c r="O772" i="13"/>
  <c r="W768" i="13"/>
  <c r="X768" i="13" s="1"/>
  <c r="Z768" i="13" s="1"/>
  <c r="O768" i="13"/>
  <c r="W764" i="13"/>
  <c r="X764" i="13" s="1"/>
  <c r="Z764" i="13" s="1"/>
  <c r="O764" i="13"/>
  <c r="W760" i="13"/>
  <c r="X760" i="13" s="1"/>
  <c r="Z760" i="13" s="1"/>
  <c r="O760" i="13"/>
  <c r="W756" i="13"/>
  <c r="X756" i="13" s="1"/>
  <c r="Z756" i="13" s="1"/>
  <c r="O756" i="13"/>
  <c r="W752" i="13"/>
  <c r="X752" i="13" s="1"/>
  <c r="Z752" i="13" s="1"/>
  <c r="O752" i="13"/>
  <c r="W748" i="13"/>
  <c r="X748" i="13" s="1"/>
  <c r="Z748" i="13" s="1"/>
  <c r="O748" i="13"/>
  <c r="W744" i="13"/>
  <c r="X744" i="13" s="1"/>
  <c r="Z744" i="13" s="1"/>
  <c r="O744" i="13"/>
  <c r="W740" i="13"/>
  <c r="X740" i="13" s="1"/>
  <c r="Z740" i="13" s="1"/>
  <c r="O740" i="13"/>
  <c r="W736" i="13"/>
  <c r="X736" i="13" s="1"/>
  <c r="Z736" i="13" s="1"/>
  <c r="O736" i="13"/>
  <c r="W732" i="13"/>
  <c r="X732" i="13" s="1"/>
  <c r="Z732" i="13" s="1"/>
  <c r="O732" i="13"/>
  <c r="W728" i="13"/>
  <c r="X728" i="13" s="1"/>
  <c r="Z728" i="13" s="1"/>
  <c r="O728" i="13"/>
  <c r="W724" i="13"/>
  <c r="X724" i="13" s="1"/>
  <c r="Z724" i="13" s="1"/>
  <c r="O724" i="13"/>
  <c r="W720" i="13"/>
  <c r="X720" i="13" s="1"/>
  <c r="Z720" i="13" s="1"/>
  <c r="O720" i="13"/>
  <c r="W716" i="13"/>
  <c r="X716" i="13" s="1"/>
  <c r="Z716" i="13" s="1"/>
  <c r="O716" i="13"/>
  <c r="W712" i="13"/>
  <c r="X712" i="13" s="1"/>
  <c r="Z712" i="13" s="1"/>
  <c r="O712" i="13"/>
  <c r="W708" i="13"/>
  <c r="X708" i="13" s="1"/>
  <c r="Z708" i="13" s="1"/>
  <c r="O708" i="13"/>
  <c r="W704" i="13"/>
  <c r="X704" i="13" s="1"/>
  <c r="Z704" i="13" s="1"/>
  <c r="O704" i="13"/>
  <c r="W700" i="13"/>
  <c r="X700" i="13" s="1"/>
  <c r="Z700" i="13" s="1"/>
  <c r="O700" i="13"/>
  <c r="W696" i="13"/>
  <c r="X696" i="13" s="1"/>
  <c r="Z696" i="13" s="1"/>
  <c r="O696" i="13"/>
  <c r="W692" i="13"/>
  <c r="X692" i="13" s="1"/>
  <c r="Z692" i="13" s="1"/>
  <c r="O692" i="13"/>
  <c r="W688" i="13"/>
  <c r="X688" i="13" s="1"/>
  <c r="Z688" i="13" s="1"/>
  <c r="O688" i="13"/>
  <c r="W684" i="13"/>
  <c r="X684" i="13" s="1"/>
  <c r="Z684" i="13" s="1"/>
  <c r="O684" i="13"/>
  <c r="W680" i="13"/>
  <c r="X680" i="13" s="1"/>
  <c r="Z680" i="13" s="1"/>
  <c r="O680" i="13"/>
  <c r="W676" i="13"/>
  <c r="X676" i="13" s="1"/>
  <c r="Z676" i="13" s="1"/>
  <c r="O676" i="13"/>
  <c r="W672" i="13"/>
  <c r="X672" i="13" s="1"/>
  <c r="Z672" i="13" s="1"/>
  <c r="O672" i="13"/>
  <c r="W668" i="13"/>
  <c r="X668" i="13" s="1"/>
  <c r="Z668" i="13" s="1"/>
  <c r="O668" i="13"/>
  <c r="W664" i="13"/>
  <c r="X664" i="13" s="1"/>
  <c r="Z664" i="13" s="1"/>
  <c r="O664" i="13"/>
  <c r="W660" i="13"/>
  <c r="X660" i="13" s="1"/>
  <c r="Z660" i="13" s="1"/>
  <c r="O660" i="13"/>
  <c r="W656" i="13"/>
  <c r="X656" i="13" s="1"/>
  <c r="Z656" i="13" s="1"/>
  <c r="O656" i="13"/>
  <c r="W652" i="13"/>
  <c r="X652" i="13" s="1"/>
  <c r="Z652" i="13" s="1"/>
  <c r="O652" i="13"/>
  <c r="W648" i="13"/>
  <c r="X648" i="13" s="1"/>
  <c r="Z648" i="13" s="1"/>
  <c r="O648" i="13"/>
  <c r="W644" i="13"/>
  <c r="X644" i="13" s="1"/>
  <c r="Z644" i="13" s="1"/>
  <c r="O644" i="13"/>
  <c r="W640" i="13"/>
  <c r="X640" i="13" s="1"/>
  <c r="Z640" i="13" s="1"/>
  <c r="O640" i="13"/>
  <c r="W636" i="13"/>
  <c r="X636" i="13" s="1"/>
  <c r="Z636" i="13" s="1"/>
  <c r="O636" i="13"/>
  <c r="W632" i="13"/>
  <c r="X632" i="13" s="1"/>
  <c r="Z632" i="13" s="1"/>
  <c r="O632" i="13"/>
  <c r="W628" i="13"/>
  <c r="X628" i="13" s="1"/>
  <c r="Z628" i="13" s="1"/>
  <c r="O628" i="13"/>
  <c r="W624" i="13"/>
  <c r="X624" i="13" s="1"/>
  <c r="Z624" i="13" s="1"/>
  <c r="O624" i="13"/>
  <c r="W620" i="13"/>
  <c r="X620" i="13" s="1"/>
  <c r="Z620" i="13" s="1"/>
  <c r="O620" i="13"/>
  <c r="W616" i="13"/>
  <c r="X616" i="13" s="1"/>
  <c r="Z616" i="13" s="1"/>
  <c r="O616" i="13"/>
  <c r="W612" i="13"/>
  <c r="X612" i="13" s="1"/>
  <c r="Z612" i="13" s="1"/>
  <c r="O612" i="13"/>
  <c r="W608" i="13"/>
  <c r="X608" i="13" s="1"/>
  <c r="Z608" i="13" s="1"/>
  <c r="O608" i="13"/>
  <c r="W604" i="13"/>
  <c r="X604" i="13" s="1"/>
  <c r="Z604" i="13" s="1"/>
  <c r="O604" i="13"/>
  <c r="W600" i="13"/>
  <c r="X600" i="13" s="1"/>
  <c r="Z600" i="13" s="1"/>
  <c r="O600" i="13"/>
  <c r="W596" i="13"/>
  <c r="X596" i="13" s="1"/>
  <c r="Z596" i="13" s="1"/>
  <c r="O596" i="13"/>
  <c r="W592" i="13"/>
  <c r="X592" i="13" s="1"/>
  <c r="Z592" i="13" s="1"/>
  <c r="O592" i="13"/>
  <c r="W588" i="13"/>
  <c r="X588" i="13" s="1"/>
  <c r="Z588" i="13" s="1"/>
  <c r="O588" i="13"/>
  <c r="W584" i="13"/>
  <c r="X584" i="13" s="1"/>
  <c r="Z584" i="13" s="1"/>
  <c r="O584" i="13"/>
  <c r="W580" i="13"/>
  <c r="X580" i="13" s="1"/>
  <c r="Z580" i="13" s="1"/>
  <c r="O580" i="13"/>
  <c r="W576" i="13"/>
  <c r="X576" i="13" s="1"/>
  <c r="Z576" i="13" s="1"/>
  <c r="O576" i="13"/>
  <c r="W572" i="13"/>
  <c r="X572" i="13" s="1"/>
  <c r="Z572" i="13" s="1"/>
  <c r="O572" i="13"/>
  <c r="W568" i="13"/>
  <c r="X568" i="13" s="1"/>
  <c r="Z568" i="13" s="1"/>
  <c r="O568" i="13"/>
  <c r="W564" i="13"/>
  <c r="X564" i="13" s="1"/>
  <c r="Z564" i="13" s="1"/>
  <c r="O564" i="13"/>
  <c r="W560" i="13"/>
  <c r="X560" i="13" s="1"/>
  <c r="Z560" i="13" s="1"/>
  <c r="O560" i="13"/>
  <c r="W556" i="13"/>
  <c r="X556" i="13" s="1"/>
  <c r="Z556" i="13" s="1"/>
  <c r="O556" i="13"/>
  <c r="W552" i="13"/>
  <c r="X552" i="13" s="1"/>
  <c r="Z552" i="13" s="1"/>
  <c r="O552" i="13"/>
  <c r="W548" i="13"/>
  <c r="X548" i="13" s="1"/>
  <c r="Z548" i="13" s="1"/>
  <c r="O548" i="13"/>
  <c r="W544" i="13"/>
  <c r="X544" i="13" s="1"/>
  <c r="Z544" i="13" s="1"/>
  <c r="O544" i="13"/>
  <c r="W540" i="13"/>
  <c r="X540" i="13" s="1"/>
  <c r="Z540" i="13" s="1"/>
  <c r="O540" i="13"/>
  <c r="W536" i="13"/>
  <c r="X536" i="13" s="1"/>
  <c r="Z536" i="13" s="1"/>
  <c r="O536" i="13"/>
  <c r="W532" i="13"/>
  <c r="X532" i="13" s="1"/>
  <c r="Z532" i="13" s="1"/>
  <c r="O532" i="13"/>
  <c r="W528" i="13"/>
  <c r="X528" i="13" s="1"/>
  <c r="Z528" i="13" s="1"/>
  <c r="O528" i="13"/>
  <c r="W524" i="13"/>
  <c r="X524" i="13" s="1"/>
  <c r="Z524" i="13" s="1"/>
  <c r="O524" i="13"/>
  <c r="W520" i="13"/>
  <c r="X520" i="13" s="1"/>
  <c r="Z520" i="13" s="1"/>
  <c r="O520" i="13"/>
  <c r="W516" i="13"/>
  <c r="X516" i="13" s="1"/>
  <c r="Z516" i="13" s="1"/>
  <c r="O516" i="13"/>
  <c r="W512" i="13"/>
  <c r="X512" i="13" s="1"/>
  <c r="Z512" i="13" s="1"/>
  <c r="O512" i="13"/>
  <c r="W508" i="13"/>
  <c r="X508" i="13" s="1"/>
  <c r="Z508" i="13" s="1"/>
  <c r="O508" i="13"/>
  <c r="W504" i="13"/>
  <c r="X504" i="13" s="1"/>
  <c r="Z504" i="13" s="1"/>
  <c r="O504" i="13"/>
  <c r="W500" i="13"/>
  <c r="X500" i="13" s="1"/>
  <c r="Z500" i="13" s="1"/>
  <c r="O500" i="13"/>
  <c r="W496" i="13"/>
  <c r="X496" i="13" s="1"/>
  <c r="Z496" i="13" s="1"/>
  <c r="O496" i="13"/>
  <c r="W492" i="13"/>
  <c r="X492" i="13" s="1"/>
  <c r="Z492" i="13" s="1"/>
  <c r="O492" i="13"/>
  <c r="W488" i="13"/>
  <c r="X488" i="13" s="1"/>
  <c r="Z488" i="13" s="1"/>
  <c r="O488" i="13"/>
  <c r="W484" i="13"/>
  <c r="X484" i="13" s="1"/>
  <c r="Z484" i="13" s="1"/>
  <c r="O484" i="13"/>
  <c r="W480" i="13"/>
  <c r="X480" i="13" s="1"/>
  <c r="Z480" i="13" s="1"/>
  <c r="O480" i="13"/>
  <c r="W476" i="13"/>
  <c r="X476" i="13" s="1"/>
  <c r="Z476" i="13" s="1"/>
  <c r="O476" i="13"/>
  <c r="W472" i="13"/>
  <c r="X472" i="13" s="1"/>
  <c r="Z472" i="13" s="1"/>
  <c r="O472" i="13"/>
  <c r="W468" i="13"/>
  <c r="X468" i="13" s="1"/>
  <c r="Z468" i="13" s="1"/>
  <c r="O468" i="13"/>
  <c r="W464" i="13"/>
  <c r="X464" i="13" s="1"/>
  <c r="Z464" i="13" s="1"/>
  <c r="O464" i="13"/>
  <c r="W460" i="13"/>
  <c r="X460" i="13" s="1"/>
  <c r="Z460" i="13" s="1"/>
  <c r="O460" i="13"/>
  <c r="W456" i="13"/>
  <c r="X456" i="13" s="1"/>
  <c r="Z456" i="13" s="1"/>
  <c r="O456" i="13"/>
  <c r="W452" i="13"/>
  <c r="X452" i="13" s="1"/>
  <c r="Z452" i="13" s="1"/>
  <c r="O452" i="13"/>
  <c r="W448" i="13"/>
  <c r="X448" i="13" s="1"/>
  <c r="Z448" i="13" s="1"/>
  <c r="O448" i="13"/>
  <c r="W444" i="13"/>
  <c r="X444" i="13" s="1"/>
  <c r="Z444" i="13" s="1"/>
  <c r="O444" i="13"/>
  <c r="W440" i="13"/>
  <c r="X440" i="13" s="1"/>
  <c r="Z440" i="13" s="1"/>
  <c r="O440" i="13"/>
  <c r="W436" i="13"/>
  <c r="X436" i="13" s="1"/>
  <c r="Z436" i="13" s="1"/>
  <c r="O436" i="13"/>
  <c r="W432" i="13"/>
  <c r="X432" i="13" s="1"/>
  <c r="Z432" i="13" s="1"/>
  <c r="O432" i="13"/>
  <c r="W428" i="13"/>
  <c r="X428" i="13" s="1"/>
  <c r="Z428" i="13" s="1"/>
  <c r="O428" i="13"/>
  <c r="W424" i="13"/>
  <c r="X424" i="13" s="1"/>
  <c r="Z424" i="13" s="1"/>
  <c r="O424" i="13"/>
  <c r="W420" i="13"/>
  <c r="X420" i="13" s="1"/>
  <c r="Z420" i="13" s="1"/>
  <c r="O420" i="13"/>
  <c r="W416" i="13"/>
  <c r="X416" i="13" s="1"/>
  <c r="Z416" i="13" s="1"/>
  <c r="O416" i="13"/>
  <c r="W412" i="13"/>
  <c r="X412" i="13" s="1"/>
  <c r="Z412" i="13" s="1"/>
  <c r="O412" i="13"/>
  <c r="W408" i="13"/>
  <c r="X408" i="13" s="1"/>
  <c r="Z408" i="13" s="1"/>
  <c r="O408" i="13"/>
  <c r="W404" i="13"/>
  <c r="X404" i="13" s="1"/>
  <c r="Z404" i="13" s="1"/>
  <c r="O404" i="13"/>
  <c r="W400" i="13"/>
  <c r="X400" i="13" s="1"/>
  <c r="Z400" i="13" s="1"/>
  <c r="O400" i="13"/>
  <c r="W396" i="13"/>
  <c r="X396" i="13" s="1"/>
  <c r="Z396" i="13" s="1"/>
  <c r="O396" i="13"/>
  <c r="W392" i="13"/>
  <c r="X392" i="13" s="1"/>
  <c r="Z392" i="13" s="1"/>
  <c r="O392" i="13"/>
  <c r="W388" i="13"/>
  <c r="X388" i="13" s="1"/>
  <c r="Z388" i="13" s="1"/>
  <c r="O388" i="13"/>
  <c r="W4167" i="13"/>
  <c r="X4167" i="13" s="1"/>
  <c r="Z4167" i="13" s="1"/>
  <c r="O4167" i="13"/>
  <c r="W4163" i="13"/>
  <c r="X4163" i="13" s="1"/>
  <c r="Z4163" i="13" s="1"/>
  <c r="O4163" i="13"/>
  <c r="W4159" i="13"/>
  <c r="X4159" i="13" s="1"/>
  <c r="Z4159" i="13" s="1"/>
  <c r="O4159" i="13"/>
  <c r="W4155" i="13"/>
  <c r="X4155" i="13" s="1"/>
  <c r="Z4155" i="13" s="1"/>
  <c r="O4155" i="13"/>
  <c r="W4151" i="13"/>
  <c r="X4151" i="13" s="1"/>
  <c r="Z4151" i="13" s="1"/>
  <c r="O4151" i="13"/>
  <c r="W4147" i="13"/>
  <c r="X4147" i="13" s="1"/>
  <c r="Z4147" i="13" s="1"/>
  <c r="O4147" i="13"/>
  <c r="W4143" i="13"/>
  <c r="X4143" i="13" s="1"/>
  <c r="Z4143" i="13" s="1"/>
  <c r="O4143" i="13"/>
  <c r="W4139" i="13"/>
  <c r="X4139" i="13" s="1"/>
  <c r="Z4139" i="13" s="1"/>
  <c r="O4139" i="13"/>
  <c r="W4135" i="13"/>
  <c r="X4135" i="13" s="1"/>
  <c r="Z4135" i="13" s="1"/>
  <c r="O4135" i="13"/>
  <c r="W4131" i="13"/>
  <c r="X4131" i="13" s="1"/>
  <c r="Z4131" i="13" s="1"/>
  <c r="O4131" i="13"/>
  <c r="W4127" i="13"/>
  <c r="X4127" i="13" s="1"/>
  <c r="Z4127" i="13" s="1"/>
  <c r="O4127" i="13"/>
  <c r="W4123" i="13"/>
  <c r="X4123" i="13" s="1"/>
  <c r="Z4123" i="13" s="1"/>
  <c r="O4123" i="13"/>
  <c r="W4119" i="13"/>
  <c r="X4119" i="13" s="1"/>
  <c r="Z4119" i="13" s="1"/>
  <c r="O4119" i="13"/>
  <c r="W4115" i="13"/>
  <c r="X4115" i="13" s="1"/>
  <c r="Z4115" i="13" s="1"/>
  <c r="O4115" i="13"/>
  <c r="W4111" i="13"/>
  <c r="X4111" i="13" s="1"/>
  <c r="Z4111" i="13" s="1"/>
  <c r="O4111" i="13"/>
  <c r="W4107" i="13"/>
  <c r="X4107" i="13" s="1"/>
  <c r="Z4107" i="13" s="1"/>
  <c r="O4107" i="13"/>
  <c r="W4103" i="13"/>
  <c r="X4103" i="13" s="1"/>
  <c r="Z4103" i="13" s="1"/>
  <c r="O4103" i="13"/>
  <c r="W4099" i="13"/>
  <c r="X4099" i="13" s="1"/>
  <c r="Z4099" i="13" s="1"/>
  <c r="O4099" i="13"/>
  <c r="W4095" i="13"/>
  <c r="X4095" i="13" s="1"/>
  <c r="Z4095" i="13" s="1"/>
  <c r="O4095" i="13"/>
  <c r="W4091" i="13"/>
  <c r="X4091" i="13" s="1"/>
  <c r="Z4091" i="13" s="1"/>
  <c r="O4091" i="13"/>
  <c r="W4087" i="13"/>
  <c r="X4087" i="13" s="1"/>
  <c r="Z4087" i="13" s="1"/>
  <c r="O4087" i="13"/>
  <c r="W4083" i="13"/>
  <c r="X4083" i="13" s="1"/>
  <c r="Z4083" i="13" s="1"/>
  <c r="O4083" i="13"/>
  <c r="W4079" i="13"/>
  <c r="X4079" i="13" s="1"/>
  <c r="Z4079" i="13" s="1"/>
  <c r="O4079" i="13"/>
  <c r="W4075" i="13"/>
  <c r="X4075" i="13" s="1"/>
  <c r="Z4075" i="13" s="1"/>
  <c r="O4075" i="13"/>
  <c r="W4071" i="13"/>
  <c r="X4071" i="13" s="1"/>
  <c r="Z4071" i="13" s="1"/>
  <c r="O4071" i="13"/>
  <c r="W4067" i="13"/>
  <c r="X4067" i="13" s="1"/>
  <c r="Z4067" i="13" s="1"/>
  <c r="O4067" i="13"/>
  <c r="W4063" i="13"/>
  <c r="X4063" i="13" s="1"/>
  <c r="Z4063" i="13" s="1"/>
  <c r="O4063" i="13"/>
  <c r="W4059" i="13"/>
  <c r="X4059" i="13" s="1"/>
  <c r="Z4059" i="13" s="1"/>
  <c r="O4059" i="13"/>
  <c r="W4055" i="13"/>
  <c r="X4055" i="13" s="1"/>
  <c r="Z4055" i="13" s="1"/>
  <c r="O4055" i="13"/>
  <c r="W4051" i="13"/>
  <c r="X4051" i="13" s="1"/>
  <c r="Z4051" i="13" s="1"/>
  <c r="O4051" i="13"/>
  <c r="W4047" i="13"/>
  <c r="X4047" i="13" s="1"/>
  <c r="Z4047" i="13" s="1"/>
  <c r="O4047" i="13"/>
  <c r="W4043" i="13"/>
  <c r="X4043" i="13" s="1"/>
  <c r="Z4043" i="13" s="1"/>
  <c r="O4043" i="13"/>
  <c r="W4039" i="13"/>
  <c r="X4039" i="13" s="1"/>
  <c r="Z4039" i="13" s="1"/>
  <c r="O4039" i="13"/>
  <c r="W4035" i="13"/>
  <c r="X4035" i="13" s="1"/>
  <c r="Z4035" i="13" s="1"/>
  <c r="O4035" i="13"/>
  <c r="W4031" i="13"/>
  <c r="X4031" i="13" s="1"/>
  <c r="Z4031" i="13" s="1"/>
  <c r="O4031" i="13"/>
  <c r="W4027" i="13"/>
  <c r="X4027" i="13" s="1"/>
  <c r="Z4027" i="13" s="1"/>
  <c r="O4027" i="13"/>
  <c r="W4023" i="13"/>
  <c r="X4023" i="13" s="1"/>
  <c r="Z4023" i="13" s="1"/>
  <c r="O4023" i="13"/>
  <c r="W4019" i="13"/>
  <c r="X4019" i="13" s="1"/>
  <c r="Z4019" i="13" s="1"/>
  <c r="O4019" i="13"/>
  <c r="W4015" i="13"/>
  <c r="X4015" i="13" s="1"/>
  <c r="Z4015" i="13" s="1"/>
  <c r="O4015" i="13"/>
  <c r="W4011" i="13"/>
  <c r="X4011" i="13" s="1"/>
  <c r="Z4011" i="13" s="1"/>
  <c r="O4011" i="13"/>
  <c r="W4007" i="13"/>
  <c r="X4007" i="13" s="1"/>
  <c r="Z4007" i="13" s="1"/>
  <c r="O4007" i="13"/>
  <c r="W4003" i="13"/>
  <c r="X4003" i="13" s="1"/>
  <c r="Z4003" i="13" s="1"/>
  <c r="O4003" i="13"/>
  <c r="W3999" i="13"/>
  <c r="X3999" i="13" s="1"/>
  <c r="Z3999" i="13" s="1"/>
  <c r="O3999" i="13"/>
  <c r="W3995" i="13"/>
  <c r="X3995" i="13" s="1"/>
  <c r="Z3995" i="13" s="1"/>
  <c r="O3995" i="13"/>
  <c r="W3991" i="13"/>
  <c r="X3991" i="13" s="1"/>
  <c r="Z3991" i="13" s="1"/>
  <c r="O3991" i="13"/>
  <c r="W3987" i="13"/>
  <c r="X3987" i="13" s="1"/>
  <c r="Z3987" i="13" s="1"/>
  <c r="O3987" i="13"/>
  <c r="W3983" i="13"/>
  <c r="X3983" i="13" s="1"/>
  <c r="Z3983" i="13" s="1"/>
  <c r="O3983" i="13"/>
  <c r="W3979" i="13"/>
  <c r="X3979" i="13" s="1"/>
  <c r="Z3979" i="13" s="1"/>
  <c r="O3979" i="13"/>
  <c r="W3975" i="13"/>
  <c r="X3975" i="13" s="1"/>
  <c r="Z3975" i="13" s="1"/>
  <c r="O3975" i="13"/>
  <c r="W3971" i="13"/>
  <c r="X3971" i="13" s="1"/>
  <c r="Z3971" i="13" s="1"/>
  <c r="O3971" i="13"/>
  <c r="W3967" i="13"/>
  <c r="X3967" i="13" s="1"/>
  <c r="Z3967" i="13" s="1"/>
  <c r="O3967" i="13"/>
  <c r="W3963" i="13"/>
  <c r="X3963" i="13" s="1"/>
  <c r="Z3963" i="13" s="1"/>
  <c r="O3963" i="13"/>
  <c r="W3959" i="13"/>
  <c r="X3959" i="13" s="1"/>
  <c r="Z3959" i="13" s="1"/>
  <c r="O3959" i="13"/>
  <c r="W3955" i="13"/>
  <c r="X3955" i="13" s="1"/>
  <c r="Z3955" i="13" s="1"/>
  <c r="O3955" i="13"/>
  <c r="W3951" i="13"/>
  <c r="X3951" i="13" s="1"/>
  <c r="Z3951" i="13" s="1"/>
  <c r="O3951" i="13"/>
  <c r="W3947" i="13"/>
  <c r="X3947" i="13" s="1"/>
  <c r="Z3947" i="13" s="1"/>
  <c r="O3947" i="13"/>
  <c r="W3943" i="13"/>
  <c r="X3943" i="13" s="1"/>
  <c r="Z3943" i="13" s="1"/>
  <c r="O3943" i="13"/>
  <c r="W3939" i="13"/>
  <c r="X3939" i="13" s="1"/>
  <c r="Z3939" i="13" s="1"/>
  <c r="O3939" i="13"/>
  <c r="W3935" i="13"/>
  <c r="X3935" i="13" s="1"/>
  <c r="Z3935" i="13" s="1"/>
  <c r="O3935" i="13"/>
  <c r="W3931" i="13"/>
  <c r="X3931" i="13" s="1"/>
  <c r="Z3931" i="13" s="1"/>
  <c r="O3931" i="13"/>
  <c r="W3927" i="13"/>
  <c r="X3927" i="13" s="1"/>
  <c r="Z3927" i="13" s="1"/>
  <c r="O3927" i="13"/>
  <c r="W3923" i="13"/>
  <c r="X3923" i="13" s="1"/>
  <c r="Z3923" i="13" s="1"/>
  <c r="O3923" i="13"/>
  <c r="W3919" i="13"/>
  <c r="X3919" i="13" s="1"/>
  <c r="Z3919" i="13" s="1"/>
  <c r="O3919" i="13"/>
  <c r="W3915" i="13"/>
  <c r="X3915" i="13" s="1"/>
  <c r="Z3915" i="13" s="1"/>
  <c r="O3915" i="13"/>
  <c r="W3911" i="13"/>
  <c r="X3911" i="13" s="1"/>
  <c r="Z3911" i="13" s="1"/>
  <c r="O3911" i="13"/>
  <c r="W3907" i="13"/>
  <c r="X3907" i="13" s="1"/>
  <c r="Z3907" i="13" s="1"/>
  <c r="O3907" i="13"/>
  <c r="W3903" i="13"/>
  <c r="X3903" i="13" s="1"/>
  <c r="Z3903" i="13" s="1"/>
  <c r="O3903" i="13"/>
  <c r="W3899" i="13"/>
  <c r="X3899" i="13" s="1"/>
  <c r="Z3899" i="13" s="1"/>
  <c r="O3899" i="13"/>
  <c r="W3895" i="13"/>
  <c r="X3895" i="13" s="1"/>
  <c r="Z3895" i="13" s="1"/>
  <c r="O3895" i="13"/>
  <c r="W3891" i="13"/>
  <c r="X3891" i="13" s="1"/>
  <c r="Z3891" i="13" s="1"/>
  <c r="O3891" i="13"/>
  <c r="W3887" i="13"/>
  <c r="X3887" i="13" s="1"/>
  <c r="Z3887" i="13" s="1"/>
  <c r="O3887" i="13"/>
  <c r="W3883" i="13"/>
  <c r="X3883" i="13" s="1"/>
  <c r="Z3883" i="13" s="1"/>
  <c r="O3883" i="13"/>
  <c r="W3879" i="13"/>
  <c r="X3879" i="13" s="1"/>
  <c r="Z3879" i="13" s="1"/>
  <c r="O3879" i="13"/>
  <c r="W3875" i="13"/>
  <c r="X3875" i="13" s="1"/>
  <c r="Z3875" i="13" s="1"/>
  <c r="O3875" i="13"/>
  <c r="W3871" i="13"/>
  <c r="X3871" i="13" s="1"/>
  <c r="Z3871" i="13" s="1"/>
  <c r="O3871" i="13"/>
  <c r="W3867" i="13"/>
  <c r="X3867" i="13" s="1"/>
  <c r="Z3867" i="13" s="1"/>
  <c r="O3867" i="13"/>
  <c r="W3863" i="13"/>
  <c r="X3863" i="13" s="1"/>
  <c r="Z3863" i="13" s="1"/>
  <c r="O3863" i="13"/>
  <c r="W3859" i="13"/>
  <c r="X3859" i="13" s="1"/>
  <c r="Z3859" i="13" s="1"/>
  <c r="O3859" i="13"/>
  <c r="W3855" i="13"/>
  <c r="X3855" i="13" s="1"/>
  <c r="Z3855" i="13" s="1"/>
  <c r="O3855" i="13"/>
  <c r="W3851" i="13"/>
  <c r="X3851" i="13" s="1"/>
  <c r="Z3851" i="13" s="1"/>
  <c r="O3851" i="13"/>
  <c r="W3847" i="13"/>
  <c r="X3847" i="13" s="1"/>
  <c r="Z3847" i="13" s="1"/>
  <c r="O3847" i="13"/>
  <c r="W3843" i="13"/>
  <c r="X3843" i="13" s="1"/>
  <c r="Z3843" i="13" s="1"/>
  <c r="O3843" i="13"/>
  <c r="W3839" i="13"/>
  <c r="X3839" i="13" s="1"/>
  <c r="Z3839" i="13" s="1"/>
  <c r="O3839" i="13"/>
  <c r="W3835" i="13"/>
  <c r="X3835" i="13" s="1"/>
  <c r="Z3835" i="13" s="1"/>
  <c r="O3835" i="13"/>
  <c r="W3831" i="13"/>
  <c r="X3831" i="13" s="1"/>
  <c r="Z3831" i="13" s="1"/>
  <c r="O3831" i="13"/>
  <c r="W3827" i="13"/>
  <c r="X3827" i="13" s="1"/>
  <c r="Z3827" i="13" s="1"/>
  <c r="O3827" i="13"/>
  <c r="W3823" i="13"/>
  <c r="X3823" i="13" s="1"/>
  <c r="Z3823" i="13" s="1"/>
  <c r="O3823" i="13"/>
  <c r="W3819" i="13"/>
  <c r="X3819" i="13" s="1"/>
  <c r="Z3819" i="13" s="1"/>
  <c r="O3819" i="13"/>
  <c r="W3815" i="13"/>
  <c r="X3815" i="13" s="1"/>
  <c r="Z3815" i="13" s="1"/>
  <c r="O3815" i="13"/>
  <c r="W3811" i="13"/>
  <c r="X3811" i="13" s="1"/>
  <c r="Z3811" i="13" s="1"/>
  <c r="O3811" i="13"/>
  <c r="W3807" i="13"/>
  <c r="X3807" i="13" s="1"/>
  <c r="Z3807" i="13" s="1"/>
  <c r="O3807" i="13"/>
  <c r="W3803" i="13"/>
  <c r="X3803" i="13" s="1"/>
  <c r="Z3803" i="13" s="1"/>
  <c r="O3803" i="13"/>
  <c r="W3799" i="13"/>
  <c r="X3799" i="13" s="1"/>
  <c r="Z3799" i="13" s="1"/>
  <c r="O3799" i="13"/>
  <c r="W3795" i="13"/>
  <c r="X3795" i="13" s="1"/>
  <c r="Z3795" i="13" s="1"/>
  <c r="O3795" i="13"/>
  <c r="W3791" i="13"/>
  <c r="X3791" i="13" s="1"/>
  <c r="Z3791" i="13" s="1"/>
  <c r="O3791" i="13"/>
  <c r="W3787" i="13"/>
  <c r="X3787" i="13" s="1"/>
  <c r="Z3787" i="13" s="1"/>
  <c r="O3787" i="13"/>
  <c r="W3783" i="13"/>
  <c r="X3783" i="13" s="1"/>
  <c r="Z3783" i="13" s="1"/>
  <c r="O3783" i="13"/>
  <c r="W3779" i="13"/>
  <c r="X3779" i="13" s="1"/>
  <c r="Z3779" i="13" s="1"/>
  <c r="O3779" i="13"/>
  <c r="W3775" i="13"/>
  <c r="X3775" i="13" s="1"/>
  <c r="Z3775" i="13" s="1"/>
  <c r="O3775" i="13"/>
  <c r="W3771" i="13"/>
  <c r="X3771" i="13" s="1"/>
  <c r="Z3771" i="13" s="1"/>
  <c r="O3771" i="13"/>
  <c r="W3767" i="13"/>
  <c r="X3767" i="13" s="1"/>
  <c r="Z3767" i="13" s="1"/>
  <c r="O3767" i="13"/>
  <c r="W3763" i="13"/>
  <c r="X3763" i="13" s="1"/>
  <c r="Z3763" i="13" s="1"/>
  <c r="O3763" i="13"/>
  <c r="W3759" i="13"/>
  <c r="X3759" i="13" s="1"/>
  <c r="Z3759" i="13" s="1"/>
  <c r="O3759" i="13"/>
  <c r="W3755" i="13"/>
  <c r="X3755" i="13" s="1"/>
  <c r="Z3755" i="13" s="1"/>
  <c r="O3755" i="13"/>
  <c r="W3751" i="13"/>
  <c r="X3751" i="13" s="1"/>
  <c r="Z3751" i="13" s="1"/>
  <c r="O3751" i="13"/>
  <c r="W3747" i="13"/>
  <c r="X3747" i="13" s="1"/>
  <c r="Z3747" i="13" s="1"/>
  <c r="O3747" i="13"/>
  <c r="W3743" i="13"/>
  <c r="X3743" i="13" s="1"/>
  <c r="Z3743" i="13" s="1"/>
  <c r="O3743" i="13"/>
  <c r="W3739" i="13"/>
  <c r="X3739" i="13" s="1"/>
  <c r="Z3739" i="13" s="1"/>
  <c r="O3739" i="13"/>
  <c r="W3735" i="13"/>
  <c r="X3735" i="13" s="1"/>
  <c r="Z3735" i="13" s="1"/>
  <c r="O3735" i="13"/>
  <c r="W3731" i="13"/>
  <c r="X3731" i="13" s="1"/>
  <c r="Z3731" i="13" s="1"/>
  <c r="O3731" i="13"/>
  <c r="W3727" i="13"/>
  <c r="X3727" i="13" s="1"/>
  <c r="Z3727" i="13" s="1"/>
  <c r="O3727" i="13"/>
  <c r="W3723" i="13"/>
  <c r="X3723" i="13" s="1"/>
  <c r="Z3723" i="13" s="1"/>
  <c r="O3723" i="13"/>
  <c r="W3719" i="13"/>
  <c r="X3719" i="13" s="1"/>
  <c r="Z3719" i="13" s="1"/>
  <c r="O3719" i="13"/>
  <c r="W3715" i="13"/>
  <c r="X3715" i="13" s="1"/>
  <c r="Z3715" i="13" s="1"/>
  <c r="O3715" i="13"/>
  <c r="W3711" i="13"/>
  <c r="X3711" i="13" s="1"/>
  <c r="Z3711" i="13" s="1"/>
  <c r="O3711" i="13"/>
  <c r="W3707" i="13"/>
  <c r="X3707" i="13" s="1"/>
  <c r="Z3707" i="13" s="1"/>
  <c r="O3707" i="13"/>
  <c r="W3703" i="13"/>
  <c r="X3703" i="13" s="1"/>
  <c r="Z3703" i="13" s="1"/>
  <c r="O3703" i="13"/>
  <c r="W3699" i="13"/>
  <c r="X3699" i="13" s="1"/>
  <c r="Z3699" i="13" s="1"/>
  <c r="O3699" i="13"/>
  <c r="W3695" i="13"/>
  <c r="X3695" i="13" s="1"/>
  <c r="Z3695" i="13" s="1"/>
  <c r="O3695" i="13"/>
  <c r="W3691" i="13"/>
  <c r="X3691" i="13" s="1"/>
  <c r="Z3691" i="13" s="1"/>
  <c r="O3691" i="13"/>
  <c r="W3687" i="13"/>
  <c r="X3687" i="13" s="1"/>
  <c r="Z3687" i="13" s="1"/>
  <c r="O3687" i="13"/>
  <c r="W3683" i="13"/>
  <c r="X3683" i="13" s="1"/>
  <c r="Z3683" i="13" s="1"/>
  <c r="O3683" i="13"/>
  <c r="W3679" i="13"/>
  <c r="X3679" i="13" s="1"/>
  <c r="Z3679" i="13" s="1"/>
  <c r="O3679" i="13"/>
  <c r="W3675" i="13"/>
  <c r="X3675" i="13" s="1"/>
  <c r="Z3675" i="13" s="1"/>
  <c r="O3675" i="13"/>
  <c r="W3671" i="13"/>
  <c r="X3671" i="13" s="1"/>
  <c r="Z3671" i="13" s="1"/>
  <c r="O3671" i="13"/>
  <c r="W3667" i="13"/>
  <c r="X3667" i="13" s="1"/>
  <c r="Z3667" i="13" s="1"/>
  <c r="O3667" i="13"/>
  <c r="W3663" i="13"/>
  <c r="X3663" i="13" s="1"/>
  <c r="Z3663" i="13" s="1"/>
  <c r="O3663" i="13"/>
  <c r="W3659" i="13"/>
  <c r="X3659" i="13" s="1"/>
  <c r="Z3659" i="13" s="1"/>
  <c r="O3659" i="13"/>
  <c r="W3655" i="13"/>
  <c r="X3655" i="13" s="1"/>
  <c r="Z3655" i="13" s="1"/>
  <c r="O3655" i="13"/>
  <c r="W3651" i="13"/>
  <c r="X3651" i="13" s="1"/>
  <c r="Z3651" i="13" s="1"/>
  <c r="O3651" i="13"/>
  <c r="W3647" i="13"/>
  <c r="X3647" i="13" s="1"/>
  <c r="Z3647" i="13" s="1"/>
  <c r="O3647" i="13"/>
  <c r="W3643" i="13"/>
  <c r="X3643" i="13" s="1"/>
  <c r="Z3643" i="13" s="1"/>
  <c r="O3643" i="13"/>
  <c r="W3639" i="13"/>
  <c r="X3639" i="13" s="1"/>
  <c r="Z3639" i="13" s="1"/>
  <c r="O3639" i="13"/>
  <c r="W3635" i="13"/>
  <c r="X3635" i="13" s="1"/>
  <c r="Z3635" i="13" s="1"/>
  <c r="O3635" i="13"/>
  <c r="W3631" i="13"/>
  <c r="X3631" i="13" s="1"/>
  <c r="Z3631" i="13" s="1"/>
  <c r="O3631" i="13"/>
  <c r="W3627" i="13"/>
  <c r="X3627" i="13" s="1"/>
  <c r="Z3627" i="13" s="1"/>
  <c r="O3627" i="13"/>
  <c r="W3623" i="13"/>
  <c r="X3623" i="13" s="1"/>
  <c r="Z3623" i="13" s="1"/>
  <c r="O3623" i="13"/>
  <c r="W3619" i="13"/>
  <c r="X3619" i="13" s="1"/>
  <c r="Z3619" i="13" s="1"/>
  <c r="O3619" i="13"/>
  <c r="W3615" i="13"/>
  <c r="X3615" i="13" s="1"/>
  <c r="Z3615" i="13" s="1"/>
  <c r="O3615" i="13"/>
  <c r="W3611" i="13"/>
  <c r="X3611" i="13" s="1"/>
  <c r="Z3611" i="13" s="1"/>
  <c r="O3611" i="13"/>
  <c r="W3607" i="13"/>
  <c r="X3607" i="13" s="1"/>
  <c r="Z3607" i="13" s="1"/>
  <c r="O3607" i="13"/>
  <c r="W3603" i="13"/>
  <c r="X3603" i="13" s="1"/>
  <c r="Z3603" i="13" s="1"/>
  <c r="O3603" i="13"/>
  <c r="W3599" i="13"/>
  <c r="X3599" i="13" s="1"/>
  <c r="Z3599" i="13" s="1"/>
  <c r="O3599" i="13"/>
  <c r="W3595" i="13"/>
  <c r="X3595" i="13" s="1"/>
  <c r="Z3595" i="13" s="1"/>
  <c r="O3595" i="13"/>
  <c r="W3591" i="13"/>
  <c r="X3591" i="13" s="1"/>
  <c r="Z3591" i="13" s="1"/>
  <c r="O3591" i="13"/>
  <c r="W3587" i="13"/>
  <c r="X3587" i="13" s="1"/>
  <c r="Z3587" i="13" s="1"/>
  <c r="O3587" i="13"/>
  <c r="W3583" i="13"/>
  <c r="X3583" i="13" s="1"/>
  <c r="Z3583" i="13" s="1"/>
  <c r="O3583" i="13"/>
  <c r="W3579" i="13"/>
  <c r="X3579" i="13" s="1"/>
  <c r="Z3579" i="13" s="1"/>
  <c r="O3579" i="13"/>
  <c r="W3575" i="13"/>
  <c r="X3575" i="13" s="1"/>
  <c r="Z3575" i="13" s="1"/>
  <c r="O3575" i="13"/>
  <c r="W3571" i="13"/>
  <c r="X3571" i="13" s="1"/>
  <c r="Z3571" i="13" s="1"/>
  <c r="O3571" i="13"/>
  <c r="W3567" i="13"/>
  <c r="X3567" i="13" s="1"/>
  <c r="Z3567" i="13" s="1"/>
  <c r="O3567" i="13"/>
  <c r="W3563" i="13"/>
  <c r="X3563" i="13" s="1"/>
  <c r="Z3563" i="13" s="1"/>
  <c r="O3563" i="13"/>
  <c r="W3559" i="13"/>
  <c r="X3559" i="13" s="1"/>
  <c r="Z3559" i="13" s="1"/>
  <c r="O3559" i="13"/>
  <c r="W3555" i="13"/>
  <c r="X3555" i="13" s="1"/>
  <c r="Z3555" i="13" s="1"/>
  <c r="O3555" i="13"/>
  <c r="W3551" i="13"/>
  <c r="X3551" i="13" s="1"/>
  <c r="Z3551" i="13" s="1"/>
  <c r="O3551" i="13"/>
  <c r="W3547" i="13"/>
  <c r="X3547" i="13" s="1"/>
  <c r="Z3547" i="13" s="1"/>
  <c r="O3547" i="13"/>
  <c r="W3543" i="13"/>
  <c r="X3543" i="13" s="1"/>
  <c r="Z3543" i="13" s="1"/>
  <c r="O3543" i="13"/>
  <c r="W3539" i="13"/>
  <c r="X3539" i="13" s="1"/>
  <c r="Z3539" i="13" s="1"/>
  <c r="O3539" i="13"/>
  <c r="W3535" i="13"/>
  <c r="X3535" i="13" s="1"/>
  <c r="Z3535" i="13" s="1"/>
  <c r="O3535" i="13"/>
  <c r="W3531" i="13"/>
  <c r="X3531" i="13" s="1"/>
  <c r="Z3531" i="13" s="1"/>
  <c r="O3531" i="13"/>
  <c r="W3527" i="13"/>
  <c r="X3527" i="13" s="1"/>
  <c r="Z3527" i="13" s="1"/>
  <c r="O3527" i="13"/>
  <c r="W3523" i="13"/>
  <c r="X3523" i="13" s="1"/>
  <c r="Z3523" i="13" s="1"/>
  <c r="O3523" i="13"/>
  <c r="W3519" i="13"/>
  <c r="X3519" i="13" s="1"/>
  <c r="Z3519" i="13" s="1"/>
  <c r="O3519" i="13"/>
  <c r="W3515" i="13"/>
  <c r="X3515" i="13" s="1"/>
  <c r="Z3515" i="13" s="1"/>
  <c r="O3515" i="13"/>
  <c r="W3511" i="13"/>
  <c r="X3511" i="13" s="1"/>
  <c r="Z3511" i="13" s="1"/>
  <c r="O3511" i="13"/>
  <c r="W3507" i="13"/>
  <c r="X3507" i="13" s="1"/>
  <c r="Z3507" i="13" s="1"/>
  <c r="O3507" i="13"/>
  <c r="W3503" i="13"/>
  <c r="X3503" i="13" s="1"/>
  <c r="Z3503" i="13" s="1"/>
  <c r="O3503" i="13"/>
  <c r="W3499" i="13"/>
  <c r="X3499" i="13" s="1"/>
  <c r="Z3499" i="13" s="1"/>
  <c r="O3499" i="13"/>
  <c r="W3495" i="13"/>
  <c r="X3495" i="13" s="1"/>
  <c r="Z3495" i="13" s="1"/>
  <c r="O3495" i="13"/>
  <c r="W3491" i="13"/>
  <c r="X3491" i="13" s="1"/>
  <c r="Z3491" i="13" s="1"/>
  <c r="O3491" i="13"/>
  <c r="W3487" i="13"/>
  <c r="X3487" i="13" s="1"/>
  <c r="Z3487" i="13" s="1"/>
  <c r="O3487" i="13"/>
  <c r="W3483" i="13"/>
  <c r="X3483" i="13" s="1"/>
  <c r="Z3483" i="13" s="1"/>
  <c r="O3483" i="13"/>
  <c r="W3479" i="13"/>
  <c r="X3479" i="13" s="1"/>
  <c r="Z3479" i="13" s="1"/>
  <c r="O3479" i="13"/>
  <c r="W3475" i="13"/>
  <c r="X3475" i="13" s="1"/>
  <c r="Z3475" i="13" s="1"/>
  <c r="O3475" i="13"/>
  <c r="W3471" i="13"/>
  <c r="X3471" i="13" s="1"/>
  <c r="Z3471" i="13" s="1"/>
  <c r="O3471" i="13"/>
  <c r="W3467" i="13"/>
  <c r="X3467" i="13" s="1"/>
  <c r="Z3467" i="13" s="1"/>
  <c r="O3467" i="13"/>
  <c r="W3463" i="13"/>
  <c r="X3463" i="13" s="1"/>
  <c r="Z3463" i="13" s="1"/>
  <c r="O3463" i="13"/>
  <c r="W3459" i="13"/>
  <c r="X3459" i="13" s="1"/>
  <c r="Z3459" i="13" s="1"/>
  <c r="O3459" i="13"/>
  <c r="W3455" i="13"/>
  <c r="X3455" i="13" s="1"/>
  <c r="Z3455" i="13" s="1"/>
  <c r="O3455" i="13"/>
  <c r="W3451" i="13"/>
  <c r="X3451" i="13" s="1"/>
  <c r="Z3451" i="13" s="1"/>
  <c r="O3451" i="13"/>
  <c r="W3447" i="13"/>
  <c r="X3447" i="13" s="1"/>
  <c r="Z3447" i="13" s="1"/>
  <c r="O3447" i="13"/>
  <c r="W3443" i="13"/>
  <c r="X3443" i="13" s="1"/>
  <c r="Z3443" i="13" s="1"/>
  <c r="O3443" i="13"/>
  <c r="W3439" i="13"/>
  <c r="X3439" i="13" s="1"/>
  <c r="Z3439" i="13" s="1"/>
  <c r="O3439" i="13"/>
  <c r="W3435" i="13"/>
  <c r="X3435" i="13" s="1"/>
  <c r="Z3435" i="13" s="1"/>
  <c r="O3435" i="13"/>
  <c r="W3431" i="13"/>
  <c r="X3431" i="13" s="1"/>
  <c r="Z3431" i="13" s="1"/>
  <c r="O3431" i="13"/>
  <c r="W3427" i="13"/>
  <c r="X3427" i="13" s="1"/>
  <c r="Z3427" i="13" s="1"/>
  <c r="O3427" i="13"/>
  <c r="W3423" i="13"/>
  <c r="X3423" i="13" s="1"/>
  <c r="Z3423" i="13" s="1"/>
  <c r="O3423" i="13"/>
  <c r="W3419" i="13"/>
  <c r="X3419" i="13" s="1"/>
  <c r="Z3419" i="13" s="1"/>
  <c r="O3419" i="13"/>
  <c r="W3415" i="13"/>
  <c r="X3415" i="13" s="1"/>
  <c r="Z3415" i="13" s="1"/>
  <c r="O3415" i="13"/>
  <c r="W3411" i="13"/>
  <c r="X3411" i="13" s="1"/>
  <c r="Z3411" i="13" s="1"/>
  <c r="O3411" i="13"/>
  <c r="W3407" i="13"/>
  <c r="X3407" i="13" s="1"/>
  <c r="Z3407" i="13" s="1"/>
  <c r="O3407" i="13"/>
  <c r="W3403" i="13"/>
  <c r="X3403" i="13" s="1"/>
  <c r="Z3403" i="13" s="1"/>
  <c r="O3403" i="13"/>
  <c r="W3399" i="13"/>
  <c r="X3399" i="13" s="1"/>
  <c r="Z3399" i="13" s="1"/>
  <c r="O3399" i="13"/>
  <c r="W3395" i="13"/>
  <c r="X3395" i="13" s="1"/>
  <c r="Z3395" i="13" s="1"/>
  <c r="O3395" i="13"/>
  <c r="W3391" i="13"/>
  <c r="X3391" i="13" s="1"/>
  <c r="Z3391" i="13" s="1"/>
  <c r="O3391" i="13"/>
  <c r="W3387" i="13"/>
  <c r="X3387" i="13" s="1"/>
  <c r="Z3387" i="13" s="1"/>
  <c r="O3387" i="13"/>
  <c r="W3383" i="13"/>
  <c r="X3383" i="13" s="1"/>
  <c r="Z3383" i="13" s="1"/>
  <c r="O3383" i="13"/>
  <c r="W3379" i="13"/>
  <c r="X3379" i="13" s="1"/>
  <c r="Z3379" i="13" s="1"/>
  <c r="O3379" i="13"/>
  <c r="W3375" i="13"/>
  <c r="X3375" i="13" s="1"/>
  <c r="Z3375" i="13" s="1"/>
  <c r="O3375" i="13"/>
  <c r="W3371" i="13"/>
  <c r="X3371" i="13" s="1"/>
  <c r="Z3371" i="13" s="1"/>
  <c r="O3371" i="13"/>
  <c r="W3367" i="13"/>
  <c r="X3367" i="13" s="1"/>
  <c r="Z3367" i="13" s="1"/>
  <c r="O3367" i="13"/>
  <c r="W3363" i="13"/>
  <c r="X3363" i="13" s="1"/>
  <c r="Z3363" i="13" s="1"/>
  <c r="O3363" i="13"/>
  <c r="W3359" i="13"/>
  <c r="X3359" i="13" s="1"/>
  <c r="Z3359" i="13" s="1"/>
  <c r="O3359" i="13"/>
  <c r="W3355" i="13"/>
  <c r="X3355" i="13" s="1"/>
  <c r="Z3355" i="13" s="1"/>
  <c r="O3355" i="13"/>
  <c r="W3351" i="13"/>
  <c r="X3351" i="13" s="1"/>
  <c r="Z3351" i="13" s="1"/>
  <c r="O3351" i="13"/>
  <c r="W3347" i="13"/>
  <c r="X3347" i="13" s="1"/>
  <c r="Z3347" i="13" s="1"/>
  <c r="O3347" i="13"/>
  <c r="W3343" i="13"/>
  <c r="X3343" i="13" s="1"/>
  <c r="Z3343" i="13" s="1"/>
  <c r="O3343" i="13"/>
  <c r="W3339" i="13"/>
  <c r="X3339" i="13" s="1"/>
  <c r="Z3339" i="13" s="1"/>
  <c r="O3339" i="13"/>
  <c r="W3335" i="13"/>
  <c r="X3335" i="13" s="1"/>
  <c r="Z3335" i="13" s="1"/>
  <c r="O3335" i="13"/>
  <c r="W3331" i="13"/>
  <c r="X3331" i="13" s="1"/>
  <c r="Z3331" i="13" s="1"/>
  <c r="O3331" i="13"/>
  <c r="W3327" i="13"/>
  <c r="X3327" i="13" s="1"/>
  <c r="Z3327" i="13" s="1"/>
  <c r="O3327" i="13"/>
  <c r="W3323" i="13"/>
  <c r="X3323" i="13" s="1"/>
  <c r="Z3323" i="13" s="1"/>
  <c r="O3323" i="13"/>
  <c r="W3319" i="13"/>
  <c r="X3319" i="13" s="1"/>
  <c r="Z3319" i="13" s="1"/>
  <c r="O3319" i="13"/>
  <c r="W3315" i="13"/>
  <c r="X3315" i="13" s="1"/>
  <c r="Z3315" i="13" s="1"/>
  <c r="O3315" i="13"/>
  <c r="W3311" i="13"/>
  <c r="X3311" i="13" s="1"/>
  <c r="Z3311" i="13" s="1"/>
  <c r="O3311" i="13"/>
  <c r="W3307" i="13"/>
  <c r="X3307" i="13" s="1"/>
  <c r="Z3307" i="13" s="1"/>
  <c r="O3307" i="13"/>
  <c r="W3303" i="13"/>
  <c r="X3303" i="13" s="1"/>
  <c r="Z3303" i="13" s="1"/>
  <c r="O3303" i="13"/>
  <c r="W3299" i="13"/>
  <c r="X3299" i="13" s="1"/>
  <c r="Z3299" i="13" s="1"/>
  <c r="O3299" i="13"/>
  <c r="W3295" i="13"/>
  <c r="X3295" i="13" s="1"/>
  <c r="Z3295" i="13" s="1"/>
  <c r="O3295" i="13"/>
  <c r="W3291" i="13"/>
  <c r="X3291" i="13" s="1"/>
  <c r="Z3291" i="13" s="1"/>
  <c r="O3291" i="13"/>
  <c r="W3287" i="13"/>
  <c r="X3287" i="13" s="1"/>
  <c r="Z3287" i="13" s="1"/>
  <c r="O3287" i="13"/>
  <c r="W3283" i="13"/>
  <c r="X3283" i="13" s="1"/>
  <c r="Z3283" i="13" s="1"/>
  <c r="O3283" i="13"/>
  <c r="W3279" i="13"/>
  <c r="X3279" i="13" s="1"/>
  <c r="Z3279" i="13" s="1"/>
  <c r="O3279" i="13"/>
  <c r="W3275" i="13"/>
  <c r="X3275" i="13" s="1"/>
  <c r="Z3275" i="13" s="1"/>
  <c r="O3275" i="13"/>
  <c r="W3271" i="13"/>
  <c r="X3271" i="13" s="1"/>
  <c r="Z3271" i="13" s="1"/>
  <c r="O3271" i="13"/>
  <c r="W3267" i="13"/>
  <c r="X3267" i="13" s="1"/>
  <c r="Z3267" i="13" s="1"/>
  <c r="O3267" i="13"/>
  <c r="W3263" i="13"/>
  <c r="X3263" i="13" s="1"/>
  <c r="Z3263" i="13" s="1"/>
  <c r="O3263" i="13"/>
  <c r="W3259" i="13"/>
  <c r="X3259" i="13" s="1"/>
  <c r="Z3259" i="13" s="1"/>
  <c r="O3259" i="13"/>
  <c r="W3255" i="13"/>
  <c r="X3255" i="13" s="1"/>
  <c r="Z3255" i="13" s="1"/>
  <c r="O3255" i="13"/>
  <c r="W3251" i="13"/>
  <c r="X3251" i="13" s="1"/>
  <c r="Z3251" i="13" s="1"/>
  <c r="O3251" i="13"/>
  <c r="W3247" i="13"/>
  <c r="X3247" i="13" s="1"/>
  <c r="Z3247" i="13" s="1"/>
  <c r="O3247" i="13"/>
  <c r="W3243" i="13"/>
  <c r="X3243" i="13" s="1"/>
  <c r="Z3243" i="13" s="1"/>
  <c r="O3243" i="13"/>
  <c r="W3239" i="13"/>
  <c r="X3239" i="13" s="1"/>
  <c r="Z3239" i="13" s="1"/>
  <c r="O3239" i="13"/>
  <c r="W3235" i="13"/>
  <c r="X3235" i="13" s="1"/>
  <c r="Z3235" i="13" s="1"/>
  <c r="O3235" i="13"/>
  <c r="W3231" i="13"/>
  <c r="X3231" i="13" s="1"/>
  <c r="Z3231" i="13" s="1"/>
  <c r="O3231" i="13"/>
  <c r="W3227" i="13"/>
  <c r="X3227" i="13" s="1"/>
  <c r="Z3227" i="13" s="1"/>
  <c r="O3227" i="13"/>
  <c r="W3223" i="13"/>
  <c r="X3223" i="13" s="1"/>
  <c r="Z3223" i="13" s="1"/>
  <c r="O3223" i="13"/>
  <c r="W3219" i="13"/>
  <c r="X3219" i="13" s="1"/>
  <c r="Z3219" i="13" s="1"/>
  <c r="O3219" i="13"/>
  <c r="W3215" i="13"/>
  <c r="X3215" i="13" s="1"/>
  <c r="Z3215" i="13" s="1"/>
  <c r="O3215" i="13"/>
  <c r="W3211" i="13"/>
  <c r="X3211" i="13" s="1"/>
  <c r="Z3211" i="13" s="1"/>
  <c r="O3211" i="13"/>
  <c r="W3207" i="13"/>
  <c r="X3207" i="13" s="1"/>
  <c r="Z3207" i="13" s="1"/>
  <c r="O3207" i="13"/>
  <c r="W3203" i="13"/>
  <c r="X3203" i="13" s="1"/>
  <c r="Z3203" i="13" s="1"/>
  <c r="O3203" i="13"/>
  <c r="W3199" i="13"/>
  <c r="X3199" i="13" s="1"/>
  <c r="Z3199" i="13" s="1"/>
  <c r="O3199" i="13"/>
  <c r="W3195" i="13"/>
  <c r="X3195" i="13" s="1"/>
  <c r="Z3195" i="13" s="1"/>
  <c r="O3195" i="13"/>
  <c r="W3191" i="13"/>
  <c r="X3191" i="13" s="1"/>
  <c r="Z3191" i="13" s="1"/>
  <c r="O3191" i="13"/>
  <c r="W3187" i="13"/>
  <c r="X3187" i="13" s="1"/>
  <c r="Z3187" i="13" s="1"/>
  <c r="O3187" i="13"/>
  <c r="W3183" i="13"/>
  <c r="X3183" i="13" s="1"/>
  <c r="Z3183" i="13" s="1"/>
  <c r="O3183" i="13"/>
  <c r="W3179" i="13"/>
  <c r="X3179" i="13" s="1"/>
  <c r="Z3179" i="13" s="1"/>
  <c r="O3179" i="13"/>
  <c r="W3175" i="13"/>
  <c r="X3175" i="13" s="1"/>
  <c r="Z3175" i="13" s="1"/>
  <c r="O3175" i="13"/>
  <c r="W3171" i="13"/>
  <c r="X3171" i="13" s="1"/>
  <c r="Z3171" i="13" s="1"/>
  <c r="O3171" i="13"/>
  <c r="W3167" i="13"/>
  <c r="X3167" i="13" s="1"/>
  <c r="Z3167" i="13" s="1"/>
  <c r="O3167" i="13"/>
  <c r="W3163" i="13"/>
  <c r="X3163" i="13" s="1"/>
  <c r="Z3163" i="13" s="1"/>
  <c r="O3163" i="13"/>
  <c r="W3159" i="13"/>
  <c r="X3159" i="13" s="1"/>
  <c r="Z3159" i="13" s="1"/>
  <c r="O3159" i="13"/>
  <c r="W3155" i="13"/>
  <c r="X3155" i="13" s="1"/>
  <c r="Z3155" i="13" s="1"/>
  <c r="O3155" i="13"/>
  <c r="W3151" i="13"/>
  <c r="X3151" i="13" s="1"/>
  <c r="Z3151" i="13" s="1"/>
  <c r="O3151" i="13"/>
  <c r="W3147" i="13"/>
  <c r="X3147" i="13" s="1"/>
  <c r="Z3147" i="13" s="1"/>
  <c r="O3147" i="13"/>
  <c r="W3143" i="13"/>
  <c r="X3143" i="13" s="1"/>
  <c r="Z3143" i="13" s="1"/>
  <c r="O3143" i="13"/>
  <c r="W3139" i="13"/>
  <c r="X3139" i="13" s="1"/>
  <c r="Z3139" i="13" s="1"/>
  <c r="O3139" i="13"/>
  <c r="W3135" i="13"/>
  <c r="X3135" i="13" s="1"/>
  <c r="Z3135" i="13" s="1"/>
  <c r="O3135" i="13"/>
  <c r="W3131" i="13"/>
  <c r="X3131" i="13" s="1"/>
  <c r="Z3131" i="13" s="1"/>
  <c r="O3131" i="13"/>
  <c r="W3127" i="13"/>
  <c r="X3127" i="13" s="1"/>
  <c r="Z3127" i="13" s="1"/>
  <c r="O3127" i="13"/>
  <c r="W3123" i="13"/>
  <c r="X3123" i="13" s="1"/>
  <c r="Z3123" i="13" s="1"/>
  <c r="O3123" i="13"/>
  <c r="W3119" i="13"/>
  <c r="X3119" i="13" s="1"/>
  <c r="Z3119" i="13" s="1"/>
  <c r="O3119" i="13"/>
  <c r="W3115" i="13"/>
  <c r="X3115" i="13" s="1"/>
  <c r="Z3115" i="13" s="1"/>
  <c r="O3115" i="13"/>
  <c r="W3111" i="13"/>
  <c r="X3111" i="13" s="1"/>
  <c r="Z3111" i="13" s="1"/>
  <c r="O3111" i="13"/>
  <c r="W3107" i="13"/>
  <c r="X3107" i="13" s="1"/>
  <c r="Z3107" i="13" s="1"/>
  <c r="O3107" i="13"/>
  <c r="W3103" i="13"/>
  <c r="X3103" i="13" s="1"/>
  <c r="Z3103" i="13" s="1"/>
  <c r="O3103" i="13"/>
  <c r="W3099" i="13"/>
  <c r="X3099" i="13" s="1"/>
  <c r="Z3099" i="13" s="1"/>
  <c r="O3099" i="13"/>
  <c r="W3095" i="13"/>
  <c r="X3095" i="13" s="1"/>
  <c r="Z3095" i="13" s="1"/>
  <c r="O3095" i="13"/>
  <c r="W3091" i="13"/>
  <c r="X3091" i="13" s="1"/>
  <c r="Z3091" i="13" s="1"/>
  <c r="O3091" i="13"/>
  <c r="W3087" i="13"/>
  <c r="X3087" i="13" s="1"/>
  <c r="Z3087" i="13" s="1"/>
  <c r="O3087" i="13"/>
  <c r="W3083" i="13"/>
  <c r="X3083" i="13" s="1"/>
  <c r="Z3083" i="13" s="1"/>
  <c r="O3083" i="13"/>
  <c r="W3079" i="13"/>
  <c r="X3079" i="13" s="1"/>
  <c r="Z3079" i="13" s="1"/>
  <c r="O3079" i="13"/>
  <c r="W3075" i="13"/>
  <c r="X3075" i="13" s="1"/>
  <c r="Z3075" i="13" s="1"/>
  <c r="O3075" i="13"/>
  <c r="W3071" i="13"/>
  <c r="X3071" i="13" s="1"/>
  <c r="Z3071" i="13" s="1"/>
  <c r="O3071" i="13"/>
  <c r="W3067" i="13"/>
  <c r="X3067" i="13" s="1"/>
  <c r="Z3067" i="13" s="1"/>
  <c r="O3067" i="13"/>
  <c r="W3063" i="13"/>
  <c r="X3063" i="13" s="1"/>
  <c r="Z3063" i="13" s="1"/>
  <c r="O3063" i="13"/>
  <c r="W3059" i="13"/>
  <c r="X3059" i="13" s="1"/>
  <c r="Z3059" i="13" s="1"/>
  <c r="O3059" i="13"/>
  <c r="W3055" i="13"/>
  <c r="X3055" i="13" s="1"/>
  <c r="Z3055" i="13" s="1"/>
  <c r="O3055" i="13"/>
  <c r="W3051" i="13"/>
  <c r="X3051" i="13" s="1"/>
  <c r="Z3051" i="13" s="1"/>
  <c r="O3051" i="13"/>
  <c r="W3047" i="13"/>
  <c r="X3047" i="13" s="1"/>
  <c r="Z3047" i="13" s="1"/>
  <c r="O3047" i="13"/>
  <c r="W3043" i="13"/>
  <c r="X3043" i="13" s="1"/>
  <c r="Z3043" i="13" s="1"/>
  <c r="O3043" i="13"/>
  <c r="W3039" i="13"/>
  <c r="X3039" i="13" s="1"/>
  <c r="Z3039" i="13" s="1"/>
  <c r="O3039" i="13"/>
  <c r="W3035" i="13"/>
  <c r="X3035" i="13" s="1"/>
  <c r="Z3035" i="13" s="1"/>
  <c r="O3035" i="13"/>
  <c r="W3031" i="13"/>
  <c r="X3031" i="13" s="1"/>
  <c r="Z3031" i="13" s="1"/>
  <c r="O3031" i="13"/>
  <c r="W3027" i="13"/>
  <c r="X3027" i="13" s="1"/>
  <c r="Z3027" i="13" s="1"/>
  <c r="O3027" i="13"/>
  <c r="W3023" i="13"/>
  <c r="X3023" i="13" s="1"/>
  <c r="Z3023" i="13" s="1"/>
  <c r="O3023" i="13"/>
  <c r="W3019" i="13"/>
  <c r="X3019" i="13" s="1"/>
  <c r="Z3019" i="13" s="1"/>
  <c r="O3019" i="13"/>
  <c r="W3015" i="13"/>
  <c r="X3015" i="13" s="1"/>
  <c r="Z3015" i="13" s="1"/>
  <c r="O3015" i="13"/>
  <c r="W3011" i="13"/>
  <c r="X3011" i="13" s="1"/>
  <c r="Z3011" i="13" s="1"/>
  <c r="O3011" i="13"/>
  <c r="W3007" i="13"/>
  <c r="X3007" i="13" s="1"/>
  <c r="Z3007" i="13" s="1"/>
  <c r="O3007" i="13"/>
  <c r="W3003" i="13"/>
  <c r="X3003" i="13" s="1"/>
  <c r="Z3003" i="13" s="1"/>
  <c r="O3003" i="13"/>
  <c r="W2999" i="13"/>
  <c r="X2999" i="13" s="1"/>
  <c r="Z2999" i="13" s="1"/>
  <c r="O2999" i="13"/>
  <c r="W2995" i="13"/>
  <c r="X2995" i="13" s="1"/>
  <c r="Z2995" i="13" s="1"/>
  <c r="O2995" i="13"/>
  <c r="W2991" i="13"/>
  <c r="X2991" i="13" s="1"/>
  <c r="Z2991" i="13" s="1"/>
  <c r="O2991" i="13"/>
  <c r="W2987" i="13"/>
  <c r="X2987" i="13" s="1"/>
  <c r="Z2987" i="13" s="1"/>
  <c r="O2987" i="13"/>
  <c r="W2983" i="13"/>
  <c r="X2983" i="13" s="1"/>
  <c r="Z2983" i="13" s="1"/>
  <c r="O2983" i="13"/>
  <c r="W2979" i="13"/>
  <c r="X2979" i="13" s="1"/>
  <c r="Z2979" i="13" s="1"/>
  <c r="O2979" i="13"/>
  <c r="W2975" i="13"/>
  <c r="X2975" i="13" s="1"/>
  <c r="Z2975" i="13" s="1"/>
  <c r="O2975" i="13"/>
  <c r="W2971" i="13"/>
  <c r="X2971" i="13" s="1"/>
  <c r="Z2971" i="13" s="1"/>
  <c r="O2971" i="13"/>
  <c r="W2967" i="13"/>
  <c r="X2967" i="13" s="1"/>
  <c r="Z2967" i="13" s="1"/>
  <c r="O2967" i="13"/>
  <c r="W2963" i="13"/>
  <c r="X2963" i="13" s="1"/>
  <c r="Z2963" i="13" s="1"/>
  <c r="O2963" i="13"/>
  <c r="W2959" i="13"/>
  <c r="X2959" i="13" s="1"/>
  <c r="Z2959" i="13" s="1"/>
  <c r="O2959" i="13"/>
  <c r="W2955" i="13"/>
  <c r="X2955" i="13" s="1"/>
  <c r="Z2955" i="13" s="1"/>
  <c r="O2955" i="13"/>
  <c r="W2951" i="13"/>
  <c r="X2951" i="13" s="1"/>
  <c r="Z2951" i="13" s="1"/>
  <c r="O2951" i="13"/>
  <c r="W2947" i="13"/>
  <c r="X2947" i="13" s="1"/>
  <c r="Z2947" i="13" s="1"/>
  <c r="O2947" i="13"/>
  <c r="W2943" i="13"/>
  <c r="X2943" i="13" s="1"/>
  <c r="Z2943" i="13" s="1"/>
  <c r="O2943" i="13"/>
  <c r="W2939" i="13"/>
  <c r="X2939" i="13" s="1"/>
  <c r="Z2939" i="13" s="1"/>
  <c r="O2939" i="13"/>
  <c r="W2935" i="13"/>
  <c r="X2935" i="13" s="1"/>
  <c r="Z2935" i="13" s="1"/>
  <c r="O2935" i="13"/>
  <c r="W2931" i="13"/>
  <c r="X2931" i="13" s="1"/>
  <c r="Z2931" i="13" s="1"/>
  <c r="O2931" i="13"/>
  <c r="W2927" i="13"/>
  <c r="X2927" i="13" s="1"/>
  <c r="Z2927" i="13" s="1"/>
  <c r="O2927" i="13"/>
  <c r="W2923" i="13"/>
  <c r="X2923" i="13" s="1"/>
  <c r="Z2923" i="13" s="1"/>
  <c r="O2923" i="13"/>
  <c r="W2919" i="13"/>
  <c r="X2919" i="13" s="1"/>
  <c r="Z2919" i="13" s="1"/>
  <c r="O2919" i="13"/>
  <c r="W2915" i="13"/>
  <c r="X2915" i="13" s="1"/>
  <c r="Z2915" i="13" s="1"/>
  <c r="O2915" i="13"/>
  <c r="W2911" i="13"/>
  <c r="X2911" i="13" s="1"/>
  <c r="Z2911" i="13" s="1"/>
  <c r="O2911" i="13"/>
  <c r="W2907" i="13"/>
  <c r="X2907" i="13" s="1"/>
  <c r="Z2907" i="13" s="1"/>
  <c r="O2907" i="13"/>
  <c r="W2903" i="13"/>
  <c r="X2903" i="13" s="1"/>
  <c r="Z2903" i="13" s="1"/>
  <c r="O2903" i="13"/>
  <c r="W2899" i="13"/>
  <c r="X2899" i="13" s="1"/>
  <c r="Z2899" i="13" s="1"/>
  <c r="O2899" i="13"/>
  <c r="W2895" i="13"/>
  <c r="X2895" i="13" s="1"/>
  <c r="Z2895" i="13" s="1"/>
  <c r="O2895" i="13"/>
  <c r="W2891" i="13"/>
  <c r="X2891" i="13" s="1"/>
  <c r="Z2891" i="13" s="1"/>
  <c r="O2891" i="13"/>
  <c r="W2887" i="13"/>
  <c r="X2887" i="13" s="1"/>
  <c r="Z2887" i="13" s="1"/>
  <c r="O2887" i="13"/>
  <c r="W2883" i="13"/>
  <c r="X2883" i="13" s="1"/>
  <c r="Z2883" i="13" s="1"/>
  <c r="O2883" i="13"/>
  <c r="W2879" i="13"/>
  <c r="X2879" i="13" s="1"/>
  <c r="Z2879" i="13" s="1"/>
  <c r="O2879" i="13"/>
  <c r="W2875" i="13"/>
  <c r="X2875" i="13" s="1"/>
  <c r="Z2875" i="13" s="1"/>
  <c r="O2875" i="13"/>
  <c r="W2871" i="13"/>
  <c r="X2871" i="13" s="1"/>
  <c r="Z2871" i="13" s="1"/>
  <c r="O2871" i="13"/>
  <c r="W2867" i="13"/>
  <c r="X2867" i="13" s="1"/>
  <c r="Z2867" i="13" s="1"/>
  <c r="O2867" i="13"/>
  <c r="W2863" i="13"/>
  <c r="X2863" i="13" s="1"/>
  <c r="Z2863" i="13" s="1"/>
  <c r="O2863" i="13"/>
  <c r="W2859" i="13"/>
  <c r="X2859" i="13" s="1"/>
  <c r="Z2859" i="13" s="1"/>
  <c r="O2859" i="13"/>
  <c r="W2855" i="13"/>
  <c r="X2855" i="13" s="1"/>
  <c r="Z2855" i="13" s="1"/>
  <c r="O2855" i="13"/>
  <c r="W2851" i="13"/>
  <c r="X2851" i="13" s="1"/>
  <c r="Z2851" i="13" s="1"/>
  <c r="O2851" i="13"/>
  <c r="W2847" i="13"/>
  <c r="X2847" i="13" s="1"/>
  <c r="Z2847" i="13" s="1"/>
  <c r="O2847" i="13"/>
  <c r="W2843" i="13"/>
  <c r="X2843" i="13" s="1"/>
  <c r="Z2843" i="13" s="1"/>
  <c r="O2843" i="13"/>
  <c r="W2839" i="13"/>
  <c r="X2839" i="13" s="1"/>
  <c r="Z2839" i="13" s="1"/>
  <c r="O2839" i="13"/>
  <c r="W2835" i="13"/>
  <c r="X2835" i="13" s="1"/>
  <c r="Z2835" i="13" s="1"/>
  <c r="O2835" i="13"/>
  <c r="W2831" i="13"/>
  <c r="X2831" i="13" s="1"/>
  <c r="Z2831" i="13" s="1"/>
  <c r="O2831" i="13"/>
  <c r="W2827" i="13"/>
  <c r="X2827" i="13" s="1"/>
  <c r="Z2827" i="13" s="1"/>
  <c r="O2827" i="13"/>
  <c r="W2823" i="13"/>
  <c r="X2823" i="13" s="1"/>
  <c r="Z2823" i="13" s="1"/>
  <c r="O2823" i="13"/>
  <c r="W2819" i="13"/>
  <c r="X2819" i="13" s="1"/>
  <c r="Z2819" i="13" s="1"/>
  <c r="O2819" i="13"/>
  <c r="W2815" i="13"/>
  <c r="X2815" i="13" s="1"/>
  <c r="Z2815" i="13" s="1"/>
  <c r="O2815" i="13"/>
  <c r="W2811" i="13"/>
  <c r="X2811" i="13" s="1"/>
  <c r="Z2811" i="13" s="1"/>
  <c r="O2811" i="13"/>
  <c r="W2807" i="13"/>
  <c r="X2807" i="13" s="1"/>
  <c r="Z2807" i="13" s="1"/>
  <c r="O2807" i="13"/>
  <c r="W2803" i="13"/>
  <c r="X2803" i="13" s="1"/>
  <c r="Z2803" i="13" s="1"/>
  <c r="O2803" i="13"/>
  <c r="W2799" i="13"/>
  <c r="X2799" i="13" s="1"/>
  <c r="Z2799" i="13" s="1"/>
  <c r="O2799" i="13"/>
  <c r="W2795" i="13"/>
  <c r="X2795" i="13" s="1"/>
  <c r="Z2795" i="13" s="1"/>
  <c r="O2795" i="13"/>
  <c r="W2791" i="13"/>
  <c r="X2791" i="13" s="1"/>
  <c r="Z2791" i="13" s="1"/>
  <c r="O2791" i="13"/>
  <c r="W2787" i="13"/>
  <c r="X2787" i="13" s="1"/>
  <c r="Z2787" i="13" s="1"/>
  <c r="O2787" i="13"/>
  <c r="W2783" i="13"/>
  <c r="X2783" i="13" s="1"/>
  <c r="Z2783" i="13" s="1"/>
  <c r="O2783" i="13"/>
  <c r="W2779" i="13"/>
  <c r="X2779" i="13" s="1"/>
  <c r="Z2779" i="13" s="1"/>
  <c r="O2779" i="13"/>
  <c r="W2775" i="13"/>
  <c r="X2775" i="13" s="1"/>
  <c r="Z2775" i="13" s="1"/>
  <c r="O2775" i="13"/>
  <c r="W2771" i="13"/>
  <c r="X2771" i="13" s="1"/>
  <c r="Z2771" i="13" s="1"/>
  <c r="O2771" i="13"/>
  <c r="W2767" i="13"/>
  <c r="X2767" i="13" s="1"/>
  <c r="Z2767" i="13" s="1"/>
  <c r="O2767" i="13"/>
  <c r="W2763" i="13"/>
  <c r="X2763" i="13" s="1"/>
  <c r="Z2763" i="13" s="1"/>
  <c r="O2763" i="13"/>
  <c r="W2759" i="13"/>
  <c r="X2759" i="13" s="1"/>
  <c r="Z2759" i="13" s="1"/>
  <c r="O2759" i="13"/>
  <c r="W2755" i="13"/>
  <c r="X2755" i="13" s="1"/>
  <c r="Z2755" i="13" s="1"/>
  <c r="O2755" i="13"/>
  <c r="W2751" i="13"/>
  <c r="X2751" i="13" s="1"/>
  <c r="Z2751" i="13" s="1"/>
  <c r="O2751" i="13"/>
  <c r="W2747" i="13"/>
  <c r="X2747" i="13" s="1"/>
  <c r="Z2747" i="13" s="1"/>
  <c r="O2747" i="13"/>
  <c r="W2743" i="13"/>
  <c r="X2743" i="13" s="1"/>
  <c r="Z2743" i="13" s="1"/>
  <c r="O2743" i="13"/>
  <c r="W2739" i="13"/>
  <c r="X2739" i="13" s="1"/>
  <c r="Z2739" i="13" s="1"/>
  <c r="O2739" i="13"/>
  <c r="W2735" i="13"/>
  <c r="X2735" i="13" s="1"/>
  <c r="Z2735" i="13" s="1"/>
  <c r="O2735" i="13"/>
  <c r="W2731" i="13"/>
  <c r="X2731" i="13" s="1"/>
  <c r="Z2731" i="13" s="1"/>
  <c r="O2731" i="13"/>
  <c r="W2727" i="13"/>
  <c r="X2727" i="13" s="1"/>
  <c r="Z2727" i="13" s="1"/>
  <c r="O2727" i="13"/>
  <c r="W2723" i="13"/>
  <c r="X2723" i="13" s="1"/>
  <c r="Z2723" i="13" s="1"/>
  <c r="O2723" i="13"/>
  <c r="W2719" i="13"/>
  <c r="X2719" i="13" s="1"/>
  <c r="Z2719" i="13" s="1"/>
  <c r="O2719" i="13"/>
  <c r="W2715" i="13"/>
  <c r="X2715" i="13" s="1"/>
  <c r="Z2715" i="13" s="1"/>
  <c r="O2715" i="13"/>
  <c r="W2711" i="13"/>
  <c r="X2711" i="13" s="1"/>
  <c r="Z2711" i="13" s="1"/>
  <c r="O2711" i="13"/>
  <c r="W2707" i="13"/>
  <c r="X2707" i="13" s="1"/>
  <c r="Z2707" i="13" s="1"/>
  <c r="O2707" i="13"/>
  <c r="W2703" i="13"/>
  <c r="X2703" i="13" s="1"/>
  <c r="Z2703" i="13" s="1"/>
  <c r="O2703" i="13"/>
  <c r="W2699" i="13"/>
  <c r="X2699" i="13" s="1"/>
  <c r="Z2699" i="13" s="1"/>
  <c r="O2699" i="13"/>
  <c r="W2695" i="13"/>
  <c r="X2695" i="13" s="1"/>
  <c r="Z2695" i="13" s="1"/>
  <c r="O2695" i="13"/>
  <c r="W2691" i="13"/>
  <c r="X2691" i="13" s="1"/>
  <c r="Z2691" i="13" s="1"/>
  <c r="O2691" i="13"/>
  <c r="W2687" i="13"/>
  <c r="X2687" i="13" s="1"/>
  <c r="Z2687" i="13" s="1"/>
  <c r="O2687" i="13"/>
  <c r="W2683" i="13"/>
  <c r="X2683" i="13" s="1"/>
  <c r="Z2683" i="13" s="1"/>
  <c r="O2683" i="13"/>
  <c r="W2679" i="13"/>
  <c r="X2679" i="13" s="1"/>
  <c r="Z2679" i="13" s="1"/>
  <c r="O2679" i="13"/>
  <c r="W2675" i="13"/>
  <c r="X2675" i="13" s="1"/>
  <c r="Z2675" i="13" s="1"/>
  <c r="O2675" i="13"/>
  <c r="W2671" i="13"/>
  <c r="X2671" i="13" s="1"/>
  <c r="Z2671" i="13" s="1"/>
  <c r="O2671" i="13"/>
  <c r="W2667" i="13"/>
  <c r="X2667" i="13" s="1"/>
  <c r="Z2667" i="13" s="1"/>
  <c r="O2667" i="13"/>
  <c r="W2663" i="13"/>
  <c r="X2663" i="13" s="1"/>
  <c r="Z2663" i="13" s="1"/>
  <c r="O2663" i="13"/>
  <c r="W2659" i="13"/>
  <c r="X2659" i="13" s="1"/>
  <c r="Z2659" i="13" s="1"/>
  <c r="O2659" i="13"/>
  <c r="W2655" i="13"/>
  <c r="X2655" i="13" s="1"/>
  <c r="Z2655" i="13" s="1"/>
  <c r="O2655" i="13"/>
  <c r="W2651" i="13"/>
  <c r="X2651" i="13" s="1"/>
  <c r="Z2651" i="13" s="1"/>
  <c r="O2651" i="13"/>
  <c r="W2647" i="13"/>
  <c r="X2647" i="13" s="1"/>
  <c r="Z2647" i="13" s="1"/>
  <c r="O2647" i="13"/>
  <c r="W2643" i="13"/>
  <c r="X2643" i="13" s="1"/>
  <c r="Z2643" i="13" s="1"/>
  <c r="O2643" i="13"/>
  <c r="W2639" i="13"/>
  <c r="X2639" i="13" s="1"/>
  <c r="Z2639" i="13" s="1"/>
  <c r="O2639" i="13"/>
  <c r="W2635" i="13"/>
  <c r="X2635" i="13" s="1"/>
  <c r="Z2635" i="13" s="1"/>
  <c r="O2635" i="13"/>
  <c r="W2631" i="13"/>
  <c r="X2631" i="13" s="1"/>
  <c r="Z2631" i="13" s="1"/>
  <c r="O2631" i="13"/>
  <c r="W2627" i="13"/>
  <c r="X2627" i="13" s="1"/>
  <c r="Z2627" i="13" s="1"/>
  <c r="O2627" i="13"/>
  <c r="W2623" i="13"/>
  <c r="X2623" i="13" s="1"/>
  <c r="Z2623" i="13" s="1"/>
  <c r="O2623" i="13"/>
  <c r="W2619" i="13"/>
  <c r="X2619" i="13" s="1"/>
  <c r="Z2619" i="13" s="1"/>
  <c r="O2619" i="13"/>
  <c r="W2615" i="13"/>
  <c r="X2615" i="13" s="1"/>
  <c r="Z2615" i="13" s="1"/>
  <c r="O2615" i="13"/>
  <c r="W2611" i="13"/>
  <c r="X2611" i="13" s="1"/>
  <c r="Z2611" i="13" s="1"/>
  <c r="O2611" i="13"/>
  <c r="W2607" i="13"/>
  <c r="X2607" i="13" s="1"/>
  <c r="Z2607" i="13" s="1"/>
  <c r="O2607" i="13"/>
  <c r="W2603" i="13"/>
  <c r="X2603" i="13" s="1"/>
  <c r="Z2603" i="13" s="1"/>
  <c r="O2603" i="13"/>
  <c r="W2599" i="13"/>
  <c r="X2599" i="13" s="1"/>
  <c r="Z2599" i="13" s="1"/>
  <c r="O2599" i="13"/>
  <c r="W2595" i="13"/>
  <c r="X2595" i="13" s="1"/>
  <c r="Z2595" i="13" s="1"/>
  <c r="O2595" i="13"/>
  <c r="W2591" i="13"/>
  <c r="X2591" i="13" s="1"/>
  <c r="Z2591" i="13" s="1"/>
  <c r="O2591" i="13"/>
  <c r="W2587" i="13"/>
  <c r="X2587" i="13" s="1"/>
  <c r="Z2587" i="13" s="1"/>
  <c r="O2587" i="13"/>
  <c r="W2583" i="13"/>
  <c r="X2583" i="13" s="1"/>
  <c r="Z2583" i="13" s="1"/>
  <c r="O2583" i="13"/>
  <c r="W2579" i="13"/>
  <c r="X2579" i="13" s="1"/>
  <c r="Z2579" i="13" s="1"/>
  <c r="O2579" i="13"/>
  <c r="W2575" i="13"/>
  <c r="X2575" i="13" s="1"/>
  <c r="Z2575" i="13" s="1"/>
  <c r="O2575" i="13"/>
  <c r="W2571" i="13"/>
  <c r="X2571" i="13" s="1"/>
  <c r="Z2571" i="13" s="1"/>
  <c r="O2571" i="13"/>
  <c r="W2567" i="13"/>
  <c r="X2567" i="13" s="1"/>
  <c r="Z2567" i="13" s="1"/>
  <c r="O2567" i="13"/>
  <c r="W2563" i="13"/>
  <c r="X2563" i="13" s="1"/>
  <c r="Z2563" i="13" s="1"/>
  <c r="O2563" i="13"/>
  <c r="W2559" i="13"/>
  <c r="X2559" i="13" s="1"/>
  <c r="Z2559" i="13" s="1"/>
  <c r="O2559" i="13"/>
  <c r="W2555" i="13"/>
  <c r="X2555" i="13" s="1"/>
  <c r="Z2555" i="13" s="1"/>
  <c r="O2555" i="13"/>
  <c r="W2551" i="13"/>
  <c r="X2551" i="13" s="1"/>
  <c r="Z2551" i="13" s="1"/>
  <c r="O2551" i="13"/>
  <c r="W2547" i="13"/>
  <c r="X2547" i="13" s="1"/>
  <c r="Z2547" i="13" s="1"/>
  <c r="O2547" i="13"/>
  <c r="W2543" i="13"/>
  <c r="X2543" i="13" s="1"/>
  <c r="Z2543" i="13" s="1"/>
  <c r="O2543" i="13"/>
  <c r="W2539" i="13"/>
  <c r="X2539" i="13" s="1"/>
  <c r="Z2539" i="13" s="1"/>
  <c r="O2539" i="13"/>
  <c r="W2535" i="13"/>
  <c r="X2535" i="13" s="1"/>
  <c r="Z2535" i="13" s="1"/>
  <c r="O2535" i="13"/>
  <c r="W2531" i="13"/>
  <c r="X2531" i="13" s="1"/>
  <c r="Z2531" i="13" s="1"/>
  <c r="O2531" i="13"/>
  <c r="W2527" i="13"/>
  <c r="X2527" i="13" s="1"/>
  <c r="Z2527" i="13" s="1"/>
  <c r="O2527" i="13"/>
  <c r="W2523" i="13"/>
  <c r="X2523" i="13" s="1"/>
  <c r="Z2523" i="13" s="1"/>
  <c r="O2523" i="13"/>
  <c r="W2519" i="13"/>
  <c r="X2519" i="13" s="1"/>
  <c r="Z2519" i="13" s="1"/>
  <c r="O2519" i="13"/>
  <c r="W2515" i="13"/>
  <c r="X2515" i="13" s="1"/>
  <c r="Z2515" i="13" s="1"/>
  <c r="O2515" i="13"/>
  <c r="W2511" i="13"/>
  <c r="X2511" i="13" s="1"/>
  <c r="Z2511" i="13" s="1"/>
  <c r="O2511" i="13"/>
  <c r="W2507" i="13"/>
  <c r="X2507" i="13" s="1"/>
  <c r="Z2507" i="13" s="1"/>
  <c r="O2507" i="13"/>
  <c r="W2503" i="13"/>
  <c r="X2503" i="13" s="1"/>
  <c r="Z2503" i="13" s="1"/>
  <c r="O2503" i="13"/>
  <c r="W2499" i="13"/>
  <c r="X2499" i="13" s="1"/>
  <c r="Z2499" i="13" s="1"/>
  <c r="O2499" i="13"/>
  <c r="W2495" i="13"/>
  <c r="X2495" i="13" s="1"/>
  <c r="Z2495" i="13" s="1"/>
  <c r="O2495" i="13"/>
  <c r="W2491" i="13"/>
  <c r="X2491" i="13" s="1"/>
  <c r="Z2491" i="13" s="1"/>
  <c r="O2491" i="13"/>
  <c r="W2487" i="13"/>
  <c r="X2487" i="13" s="1"/>
  <c r="Z2487" i="13" s="1"/>
  <c r="O2487" i="13"/>
  <c r="W2483" i="13"/>
  <c r="X2483" i="13" s="1"/>
  <c r="Z2483" i="13" s="1"/>
  <c r="O2483" i="13"/>
  <c r="W2479" i="13"/>
  <c r="X2479" i="13" s="1"/>
  <c r="Z2479" i="13" s="1"/>
  <c r="O2479" i="13"/>
  <c r="W2475" i="13"/>
  <c r="X2475" i="13" s="1"/>
  <c r="Z2475" i="13" s="1"/>
  <c r="O2475" i="13"/>
  <c r="W2471" i="13"/>
  <c r="X2471" i="13" s="1"/>
  <c r="Z2471" i="13" s="1"/>
  <c r="O2471" i="13"/>
  <c r="W2467" i="13"/>
  <c r="X2467" i="13" s="1"/>
  <c r="Z2467" i="13" s="1"/>
  <c r="O2467" i="13"/>
  <c r="W2463" i="13"/>
  <c r="X2463" i="13" s="1"/>
  <c r="Z2463" i="13" s="1"/>
  <c r="O2463" i="13"/>
  <c r="W2459" i="13"/>
  <c r="X2459" i="13" s="1"/>
  <c r="Z2459" i="13" s="1"/>
  <c r="O2459" i="13"/>
  <c r="W2455" i="13"/>
  <c r="X2455" i="13" s="1"/>
  <c r="Z2455" i="13" s="1"/>
  <c r="O2455" i="13"/>
  <c r="W2451" i="13"/>
  <c r="X2451" i="13" s="1"/>
  <c r="Z2451" i="13" s="1"/>
  <c r="O2451" i="13"/>
  <c r="W2447" i="13"/>
  <c r="X2447" i="13" s="1"/>
  <c r="Z2447" i="13" s="1"/>
  <c r="O2447" i="13"/>
  <c r="W2443" i="13"/>
  <c r="X2443" i="13" s="1"/>
  <c r="Z2443" i="13" s="1"/>
  <c r="O2443" i="13"/>
  <c r="W2439" i="13"/>
  <c r="X2439" i="13" s="1"/>
  <c r="Z2439" i="13" s="1"/>
  <c r="O2439" i="13"/>
  <c r="W2435" i="13"/>
  <c r="X2435" i="13" s="1"/>
  <c r="Z2435" i="13" s="1"/>
  <c r="O2435" i="13"/>
  <c r="W2431" i="13"/>
  <c r="X2431" i="13" s="1"/>
  <c r="Z2431" i="13" s="1"/>
  <c r="O2431" i="13"/>
  <c r="W2427" i="13"/>
  <c r="X2427" i="13" s="1"/>
  <c r="Z2427" i="13" s="1"/>
  <c r="O2427" i="13"/>
  <c r="W2423" i="13"/>
  <c r="X2423" i="13" s="1"/>
  <c r="Z2423" i="13" s="1"/>
  <c r="O2423" i="13"/>
  <c r="W2419" i="13"/>
  <c r="X2419" i="13" s="1"/>
  <c r="Z2419" i="13" s="1"/>
  <c r="O2419" i="13"/>
  <c r="W2415" i="13"/>
  <c r="X2415" i="13" s="1"/>
  <c r="Z2415" i="13" s="1"/>
  <c r="O2415" i="13"/>
  <c r="W2411" i="13"/>
  <c r="X2411" i="13" s="1"/>
  <c r="Z2411" i="13" s="1"/>
  <c r="O2411" i="13"/>
  <c r="W2407" i="13"/>
  <c r="X2407" i="13" s="1"/>
  <c r="Z2407" i="13" s="1"/>
  <c r="O2407" i="13"/>
  <c r="W2403" i="13"/>
  <c r="X2403" i="13" s="1"/>
  <c r="Z2403" i="13" s="1"/>
  <c r="O2403" i="13"/>
  <c r="W2399" i="13"/>
  <c r="X2399" i="13" s="1"/>
  <c r="Z2399" i="13" s="1"/>
  <c r="O2399" i="13"/>
  <c r="W2395" i="13"/>
  <c r="X2395" i="13" s="1"/>
  <c r="Z2395" i="13" s="1"/>
  <c r="O2395" i="13"/>
  <c r="W2391" i="13"/>
  <c r="X2391" i="13" s="1"/>
  <c r="Z2391" i="13" s="1"/>
  <c r="O2391" i="13"/>
  <c r="W2387" i="13"/>
  <c r="X2387" i="13" s="1"/>
  <c r="Z2387" i="13" s="1"/>
  <c r="O2387" i="13"/>
  <c r="W2383" i="13"/>
  <c r="X2383" i="13" s="1"/>
  <c r="Z2383" i="13" s="1"/>
  <c r="O2383" i="13"/>
  <c r="W2379" i="13"/>
  <c r="X2379" i="13" s="1"/>
  <c r="Z2379" i="13" s="1"/>
  <c r="O2379" i="13"/>
  <c r="W2375" i="13"/>
  <c r="X2375" i="13" s="1"/>
  <c r="Z2375" i="13" s="1"/>
  <c r="O2375" i="13"/>
  <c r="W2371" i="13"/>
  <c r="X2371" i="13" s="1"/>
  <c r="Z2371" i="13" s="1"/>
  <c r="O2371" i="13"/>
  <c r="W2367" i="13"/>
  <c r="X2367" i="13" s="1"/>
  <c r="Z2367" i="13" s="1"/>
  <c r="O2367" i="13"/>
  <c r="W2363" i="13"/>
  <c r="X2363" i="13" s="1"/>
  <c r="Z2363" i="13" s="1"/>
  <c r="O2363" i="13"/>
  <c r="W2359" i="13"/>
  <c r="X2359" i="13" s="1"/>
  <c r="Z2359" i="13" s="1"/>
  <c r="O2359" i="13"/>
  <c r="W2355" i="13"/>
  <c r="X2355" i="13" s="1"/>
  <c r="Z2355" i="13" s="1"/>
  <c r="O2355" i="13"/>
  <c r="W2351" i="13"/>
  <c r="X2351" i="13" s="1"/>
  <c r="Z2351" i="13" s="1"/>
  <c r="O2351" i="13"/>
  <c r="W2347" i="13"/>
  <c r="X2347" i="13" s="1"/>
  <c r="Z2347" i="13" s="1"/>
  <c r="O2347" i="13"/>
  <c r="W2343" i="13"/>
  <c r="X2343" i="13" s="1"/>
  <c r="Z2343" i="13" s="1"/>
  <c r="O2343" i="13"/>
  <c r="W2339" i="13"/>
  <c r="X2339" i="13" s="1"/>
  <c r="Z2339" i="13" s="1"/>
  <c r="O2339" i="13"/>
  <c r="W2335" i="13"/>
  <c r="X2335" i="13" s="1"/>
  <c r="Z2335" i="13" s="1"/>
  <c r="O2335" i="13"/>
  <c r="W2331" i="13"/>
  <c r="X2331" i="13" s="1"/>
  <c r="Z2331" i="13" s="1"/>
  <c r="O2331" i="13"/>
  <c r="W2327" i="13"/>
  <c r="X2327" i="13" s="1"/>
  <c r="Z2327" i="13" s="1"/>
  <c r="O2327" i="13"/>
  <c r="W2323" i="13"/>
  <c r="X2323" i="13" s="1"/>
  <c r="Z2323" i="13" s="1"/>
  <c r="O2323" i="13"/>
  <c r="W2319" i="13"/>
  <c r="X2319" i="13" s="1"/>
  <c r="Z2319" i="13" s="1"/>
  <c r="O2319" i="13"/>
  <c r="W2315" i="13"/>
  <c r="X2315" i="13" s="1"/>
  <c r="Z2315" i="13" s="1"/>
  <c r="O2315" i="13"/>
  <c r="W2311" i="13"/>
  <c r="X2311" i="13" s="1"/>
  <c r="Z2311" i="13" s="1"/>
  <c r="O2311" i="13"/>
  <c r="W2307" i="13"/>
  <c r="X2307" i="13" s="1"/>
  <c r="Z2307" i="13" s="1"/>
  <c r="O2307" i="13"/>
  <c r="W2303" i="13"/>
  <c r="X2303" i="13" s="1"/>
  <c r="Z2303" i="13" s="1"/>
  <c r="O2303" i="13"/>
  <c r="W2299" i="13"/>
  <c r="X2299" i="13" s="1"/>
  <c r="Z2299" i="13" s="1"/>
  <c r="O2299" i="13"/>
  <c r="W2295" i="13"/>
  <c r="X2295" i="13" s="1"/>
  <c r="Z2295" i="13" s="1"/>
  <c r="O2295" i="13"/>
  <c r="W2291" i="13"/>
  <c r="X2291" i="13" s="1"/>
  <c r="Z2291" i="13" s="1"/>
  <c r="O2291" i="13"/>
  <c r="W2287" i="13"/>
  <c r="X2287" i="13" s="1"/>
  <c r="Z2287" i="13" s="1"/>
  <c r="O2287" i="13"/>
  <c r="W2283" i="13"/>
  <c r="X2283" i="13" s="1"/>
  <c r="Z2283" i="13" s="1"/>
  <c r="O2283" i="13"/>
  <c r="W2279" i="13"/>
  <c r="X2279" i="13" s="1"/>
  <c r="Z2279" i="13" s="1"/>
  <c r="O2279" i="13"/>
  <c r="W2275" i="13"/>
  <c r="X2275" i="13" s="1"/>
  <c r="Z2275" i="13" s="1"/>
  <c r="O2275" i="13"/>
  <c r="W2271" i="13"/>
  <c r="X2271" i="13" s="1"/>
  <c r="Z2271" i="13" s="1"/>
  <c r="O2271" i="13"/>
  <c r="W2267" i="13"/>
  <c r="X2267" i="13" s="1"/>
  <c r="Z2267" i="13" s="1"/>
  <c r="O2267" i="13"/>
  <c r="W2263" i="13"/>
  <c r="X2263" i="13" s="1"/>
  <c r="Z2263" i="13" s="1"/>
  <c r="O2263" i="13"/>
  <c r="W2259" i="13"/>
  <c r="X2259" i="13" s="1"/>
  <c r="Z2259" i="13" s="1"/>
  <c r="O2259" i="13"/>
  <c r="W2255" i="13"/>
  <c r="X2255" i="13" s="1"/>
  <c r="Z2255" i="13" s="1"/>
  <c r="O2255" i="13"/>
  <c r="W2251" i="13"/>
  <c r="X2251" i="13" s="1"/>
  <c r="Z2251" i="13" s="1"/>
  <c r="O2251" i="13"/>
  <c r="W2247" i="13"/>
  <c r="X2247" i="13" s="1"/>
  <c r="Z2247" i="13" s="1"/>
  <c r="O2247" i="13"/>
  <c r="W2243" i="13"/>
  <c r="X2243" i="13" s="1"/>
  <c r="Z2243" i="13" s="1"/>
  <c r="O2243" i="13"/>
  <c r="W2239" i="13"/>
  <c r="X2239" i="13" s="1"/>
  <c r="Z2239" i="13" s="1"/>
  <c r="O2239" i="13"/>
  <c r="W2235" i="13"/>
  <c r="X2235" i="13" s="1"/>
  <c r="Z2235" i="13" s="1"/>
  <c r="O2235" i="13"/>
  <c r="W2231" i="13"/>
  <c r="X2231" i="13" s="1"/>
  <c r="Z2231" i="13" s="1"/>
  <c r="O2231" i="13"/>
  <c r="W2227" i="13"/>
  <c r="X2227" i="13" s="1"/>
  <c r="Z2227" i="13" s="1"/>
  <c r="O2227" i="13"/>
  <c r="W2223" i="13"/>
  <c r="X2223" i="13" s="1"/>
  <c r="Z2223" i="13" s="1"/>
  <c r="O2223" i="13"/>
  <c r="W2219" i="13"/>
  <c r="X2219" i="13" s="1"/>
  <c r="Z2219" i="13" s="1"/>
  <c r="O2219" i="13"/>
  <c r="W2215" i="13"/>
  <c r="X2215" i="13" s="1"/>
  <c r="Z2215" i="13" s="1"/>
  <c r="O2215" i="13"/>
  <c r="W2211" i="13"/>
  <c r="X2211" i="13" s="1"/>
  <c r="Z2211" i="13" s="1"/>
  <c r="O2211" i="13"/>
  <c r="W2207" i="13"/>
  <c r="X2207" i="13" s="1"/>
  <c r="Z2207" i="13" s="1"/>
  <c r="O2207" i="13"/>
  <c r="W2203" i="13"/>
  <c r="X2203" i="13" s="1"/>
  <c r="Z2203" i="13" s="1"/>
  <c r="O2203" i="13"/>
  <c r="W2199" i="13"/>
  <c r="X2199" i="13" s="1"/>
  <c r="Z2199" i="13" s="1"/>
  <c r="O2199" i="13"/>
  <c r="W2195" i="13"/>
  <c r="X2195" i="13" s="1"/>
  <c r="Z2195" i="13" s="1"/>
  <c r="O2195" i="13"/>
  <c r="W2191" i="13"/>
  <c r="X2191" i="13" s="1"/>
  <c r="Z2191" i="13" s="1"/>
  <c r="O2191" i="13"/>
  <c r="W2187" i="13"/>
  <c r="X2187" i="13" s="1"/>
  <c r="Z2187" i="13" s="1"/>
  <c r="O2187" i="13"/>
  <c r="W2183" i="13"/>
  <c r="X2183" i="13" s="1"/>
  <c r="Z2183" i="13" s="1"/>
  <c r="O2183" i="13"/>
  <c r="W2179" i="13"/>
  <c r="X2179" i="13" s="1"/>
  <c r="Z2179" i="13" s="1"/>
  <c r="O2179" i="13"/>
  <c r="W2175" i="13"/>
  <c r="X2175" i="13" s="1"/>
  <c r="Z2175" i="13" s="1"/>
  <c r="O2175" i="13"/>
  <c r="W2171" i="13"/>
  <c r="X2171" i="13" s="1"/>
  <c r="Z2171" i="13" s="1"/>
  <c r="O2171" i="13"/>
  <c r="W2167" i="13"/>
  <c r="X2167" i="13" s="1"/>
  <c r="Z2167" i="13" s="1"/>
  <c r="O2167" i="13"/>
  <c r="W2163" i="13"/>
  <c r="X2163" i="13" s="1"/>
  <c r="Z2163" i="13" s="1"/>
  <c r="O2163" i="13"/>
  <c r="W2159" i="13"/>
  <c r="X2159" i="13" s="1"/>
  <c r="Z2159" i="13" s="1"/>
  <c r="O2159" i="13"/>
  <c r="W2155" i="13"/>
  <c r="X2155" i="13" s="1"/>
  <c r="Z2155" i="13" s="1"/>
  <c r="O2155" i="13"/>
  <c r="W2151" i="13"/>
  <c r="X2151" i="13" s="1"/>
  <c r="Z2151" i="13" s="1"/>
  <c r="O2151" i="13"/>
  <c r="W2147" i="13"/>
  <c r="X2147" i="13" s="1"/>
  <c r="Z2147" i="13" s="1"/>
  <c r="O2147" i="13"/>
  <c r="W2143" i="13"/>
  <c r="X2143" i="13" s="1"/>
  <c r="Z2143" i="13" s="1"/>
  <c r="O2143" i="13"/>
  <c r="W2139" i="13"/>
  <c r="X2139" i="13" s="1"/>
  <c r="Z2139" i="13" s="1"/>
  <c r="O2139" i="13"/>
  <c r="W2135" i="13"/>
  <c r="X2135" i="13" s="1"/>
  <c r="Z2135" i="13" s="1"/>
  <c r="O2135" i="13"/>
  <c r="W2131" i="13"/>
  <c r="X2131" i="13" s="1"/>
  <c r="Z2131" i="13" s="1"/>
  <c r="O2131" i="13"/>
  <c r="W2127" i="13"/>
  <c r="X2127" i="13" s="1"/>
  <c r="Z2127" i="13" s="1"/>
  <c r="O2127" i="13"/>
  <c r="W2123" i="13"/>
  <c r="X2123" i="13" s="1"/>
  <c r="Z2123" i="13" s="1"/>
  <c r="O2123" i="13"/>
  <c r="W2119" i="13"/>
  <c r="X2119" i="13" s="1"/>
  <c r="Z2119" i="13" s="1"/>
  <c r="O2119" i="13"/>
  <c r="W2115" i="13"/>
  <c r="X2115" i="13" s="1"/>
  <c r="Z2115" i="13" s="1"/>
  <c r="O2115" i="13"/>
  <c r="W2111" i="13"/>
  <c r="X2111" i="13" s="1"/>
  <c r="Z2111" i="13" s="1"/>
  <c r="O2111" i="13"/>
  <c r="W2107" i="13"/>
  <c r="X2107" i="13" s="1"/>
  <c r="Z2107" i="13" s="1"/>
  <c r="O2107" i="13"/>
  <c r="W2103" i="13"/>
  <c r="X2103" i="13" s="1"/>
  <c r="Z2103" i="13" s="1"/>
  <c r="O2103" i="13"/>
  <c r="W2099" i="13"/>
  <c r="X2099" i="13" s="1"/>
  <c r="Z2099" i="13" s="1"/>
  <c r="O2099" i="13"/>
  <c r="W2095" i="13"/>
  <c r="X2095" i="13" s="1"/>
  <c r="Z2095" i="13" s="1"/>
  <c r="O2095" i="13"/>
  <c r="W2091" i="13"/>
  <c r="X2091" i="13" s="1"/>
  <c r="Z2091" i="13" s="1"/>
  <c r="O2091" i="13"/>
  <c r="W2087" i="13"/>
  <c r="X2087" i="13" s="1"/>
  <c r="Z2087" i="13" s="1"/>
  <c r="O2087" i="13"/>
  <c r="W2083" i="13"/>
  <c r="X2083" i="13" s="1"/>
  <c r="Z2083" i="13" s="1"/>
  <c r="O2083" i="13"/>
  <c r="W2079" i="13"/>
  <c r="X2079" i="13" s="1"/>
  <c r="Z2079" i="13" s="1"/>
  <c r="O2079" i="13"/>
  <c r="W2075" i="13"/>
  <c r="X2075" i="13" s="1"/>
  <c r="Z2075" i="13" s="1"/>
  <c r="O2075" i="13"/>
  <c r="W2071" i="13"/>
  <c r="X2071" i="13" s="1"/>
  <c r="Z2071" i="13" s="1"/>
  <c r="O2071" i="13"/>
  <c r="W2067" i="13"/>
  <c r="X2067" i="13" s="1"/>
  <c r="Z2067" i="13" s="1"/>
  <c r="O2067" i="13"/>
  <c r="W2063" i="13"/>
  <c r="X2063" i="13" s="1"/>
  <c r="Z2063" i="13" s="1"/>
  <c r="O2063" i="13"/>
  <c r="W2059" i="13"/>
  <c r="X2059" i="13" s="1"/>
  <c r="Z2059" i="13" s="1"/>
  <c r="O2059" i="13"/>
  <c r="W2055" i="13"/>
  <c r="X2055" i="13" s="1"/>
  <c r="Z2055" i="13" s="1"/>
  <c r="O2055" i="13"/>
  <c r="W2051" i="13"/>
  <c r="X2051" i="13" s="1"/>
  <c r="Z2051" i="13" s="1"/>
  <c r="O2051" i="13"/>
  <c r="W2047" i="13"/>
  <c r="X2047" i="13" s="1"/>
  <c r="Z2047" i="13" s="1"/>
  <c r="O2047" i="13"/>
  <c r="W2043" i="13"/>
  <c r="X2043" i="13" s="1"/>
  <c r="Z2043" i="13" s="1"/>
  <c r="O2043" i="13"/>
  <c r="W2039" i="13"/>
  <c r="X2039" i="13" s="1"/>
  <c r="Z2039" i="13" s="1"/>
  <c r="O2039" i="13"/>
  <c r="W2035" i="13"/>
  <c r="X2035" i="13" s="1"/>
  <c r="Z2035" i="13" s="1"/>
  <c r="O2035" i="13"/>
  <c r="W2031" i="13"/>
  <c r="X2031" i="13" s="1"/>
  <c r="Z2031" i="13" s="1"/>
  <c r="O2031" i="13"/>
  <c r="W2027" i="13"/>
  <c r="X2027" i="13" s="1"/>
  <c r="Z2027" i="13" s="1"/>
  <c r="O2027" i="13"/>
  <c r="W2023" i="13"/>
  <c r="X2023" i="13" s="1"/>
  <c r="Z2023" i="13" s="1"/>
  <c r="O2023" i="13"/>
  <c r="W2019" i="13"/>
  <c r="X2019" i="13" s="1"/>
  <c r="Z2019" i="13" s="1"/>
  <c r="O2019" i="13"/>
  <c r="W2015" i="13"/>
  <c r="X2015" i="13" s="1"/>
  <c r="Z2015" i="13" s="1"/>
  <c r="O2015" i="13"/>
  <c r="W2011" i="13"/>
  <c r="X2011" i="13" s="1"/>
  <c r="Z2011" i="13" s="1"/>
  <c r="O2011" i="13"/>
  <c r="W2007" i="13"/>
  <c r="X2007" i="13" s="1"/>
  <c r="Z2007" i="13" s="1"/>
  <c r="O2007" i="13"/>
  <c r="W2003" i="13"/>
  <c r="X2003" i="13" s="1"/>
  <c r="Z2003" i="13" s="1"/>
  <c r="O2003" i="13"/>
  <c r="W1999" i="13"/>
  <c r="X1999" i="13" s="1"/>
  <c r="Z1999" i="13" s="1"/>
  <c r="O1999" i="13"/>
  <c r="W1995" i="13"/>
  <c r="X1995" i="13" s="1"/>
  <c r="Z1995" i="13" s="1"/>
  <c r="O1995" i="13"/>
  <c r="W1991" i="13"/>
  <c r="X1991" i="13" s="1"/>
  <c r="Z1991" i="13" s="1"/>
  <c r="O1991" i="13"/>
  <c r="W1987" i="13"/>
  <c r="X1987" i="13" s="1"/>
  <c r="Z1987" i="13" s="1"/>
  <c r="O1987" i="13"/>
  <c r="W1983" i="13"/>
  <c r="X1983" i="13" s="1"/>
  <c r="Z1983" i="13" s="1"/>
  <c r="O1983" i="13"/>
  <c r="W1979" i="13"/>
  <c r="X1979" i="13" s="1"/>
  <c r="Z1979" i="13" s="1"/>
  <c r="O1979" i="13"/>
  <c r="W1975" i="13"/>
  <c r="X1975" i="13" s="1"/>
  <c r="Z1975" i="13" s="1"/>
  <c r="O1975" i="13"/>
  <c r="W1971" i="13"/>
  <c r="X1971" i="13" s="1"/>
  <c r="Z1971" i="13" s="1"/>
  <c r="O1971" i="13"/>
  <c r="W1967" i="13"/>
  <c r="X1967" i="13" s="1"/>
  <c r="Z1967" i="13" s="1"/>
  <c r="O1967" i="13"/>
  <c r="W1963" i="13"/>
  <c r="X1963" i="13" s="1"/>
  <c r="Z1963" i="13" s="1"/>
  <c r="O1963" i="13"/>
  <c r="W1959" i="13"/>
  <c r="X1959" i="13" s="1"/>
  <c r="Z1959" i="13" s="1"/>
  <c r="O1959" i="13"/>
  <c r="W1955" i="13"/>
  <c r="X1955" i="13" s="1"/>
  <c r="Z1955" i="13" s="1"/>
  <c r="O1955" i="13"/>
  <c r="W1951" i="13"/>
  <c r="X1951" i="13" s="1"/>
  <c r="Z1951" i="13" s="1"/>
  <c r="O1951" i="13"/>
  <c r="W1947" i="13"/>
  <c r="X1947" i="13" s="1"/>
  <c r="Z1947" i="13" s="1"/>
  <c r="O1947" i="13"/>
  <c r="W1943" i="13"/>
  <c r="X1943" i="13" s="1"/>
  <c r="Z1943" i="13" s="1"/>
  <c r="O1943" i="13"/>
  <c r="W1939" i="13"/>
  <c r="X1939" i="13" s="1"/>
  <c r="Z1939" i="13" s="1"/>
  <c r="O1939" i="13"/>
  <c r="W1935" i="13"/>
  <c r="X1935" i="13" s="1"/>
  <c r="Z1935" i="13" s="1"/>
  <c r="O1935" i="13"/>
  <c r="W1931" i="13"/>
  <c r="X1931" i="13" s="1"/>
  <c r="Z1931" i="13" s="1"/>
  <c r="O1931" i="13"/>
  <c r="W1927" i="13"/>
  <c r="X1927" i="13" s="1"/>
  <c r="Z1927" i="13" s="1"/>
  <c r="O1927" i="13"/>
  <c r="W1923" i="13"/>
  <c r="X1923" i="13" s="1"/>
  <c r="Z1923" i="13" s="1"/>
  <c r="O1923" i="13"/>
  <c r="W1919" i="13"/>
  <c r="X1919" i="13" s="1"/>
  <c r="Z1919" i="13" s="1"/>
  <c r="O1919" i="13"/>
  <c r="W1915" i="13"/>
  <c r="X1915" i="13" s="1"/>
  <c r="Z1915" i="13" s="1"/>
  <c r="O1915" i="13"/>
  <c r="W1911" i="13"/>
  <c r="X1911" i="13" s="1"/>
  <c r="Z1911" i="13" s="1"/>
  <c r="O1911" i="13"/>
  <c r="W1907" i="13"/>
  <c r="X1907" i="13" s="1"/>
  <c r="Z1907" i="13" s="1"/>
  <c r="O1907" i="13"/>
  <c r="W1903" i="13"/>
  <c r="X1903" i="13" s="1"/>
  <c r="Z1903" i="13" s="1"/>
  <c r="O1903" i="13"/>
  <c r="W1899" i="13"/>
  <c r="X1899" i="13" s="1"/>
  <c r="Z1899" i="13" s="1"/>
  <c r="O1899" i="13"/>
  <c r="W1895" i="13"/>
  <c r="X1895" i="13" s="1"/>
  <c r="Z1895" i="13" s="1"/>
  <c r="O1895" i="13"/>
  <c r="W1891" i="13"/>
  <c r="X1891" i="13" s="1"/>
  <c r="Z1891" i="13" s="1"/>
  <c r="O1891" i="13"/>
  <c r="W1887" i="13"/>
  <c r="X1887" i="13" s="1"/>
  <c r="Z1887" i="13" s="1"/>
  <c r="O1887" i="13"/>
  <c r="W1883" i="13"/>
  <c r="X1883" i="13" s="1"/>
  <c r="Z1883" i="13" s="1"/>
  <c r="O1883" i="13"/>
  <c r="W1879" i="13"/>
  <c r="X1879" i="13" s="1"/>
  <c r="Z1879" i="13" s="1"/>
  <c r="O1879" i="13"/>
  <c r="W1875" i="13"/>
  <c r="X1875" i="13" s="1"/>
  <c r="Z1875" i="13" s="1"/>
  <c r="O1875" i="13"/>
  <c r="W1871" i="13"/>
  <c r="X1871" i="13" s="1"/>
  <c r="Z1871" i="13" s="1"/>
  <c r="O1871" i="13"/>
  <c r="W1867" i="13"/>
  <c r="X1867" i="13" s="1"/>
  <c r="Z1867" i="13" s="1"/>
  <c r="O1867" i="13"/>
  <c r="W1863" i="13"/>
  <c r="X1863" i="13" s="1"/>
  <c r="Z1863" i="13" s="1"/>
  <c r="O1863" i="13"/>
  <c r="W1859" i="13"/>
  <c r="X1859" i="13" s="1"/>
  <c r="Z1859" i="13" s="1"/>
  <c r="O1859" i="13"/>
  <c r="W1855" i="13"/>
  <c r="X1855" i="13" s="1"/>
  <c r="Z1855" i="13" s="1"/>
  <c r="O1855" i="13"/>
  <c r="W1851" i="13"/>
  <c r="X1851" i="13" s="1"/>
  <c r="Z1851" i="13" s="1"/>
  <c r="O1851" i="13"/>
  <c r="W1847" i="13"/>
  <c r="X1847" i="13" s="1"/>
  <c r="Z1847" i="13" s="1"/>
  <c r="O1847" i="13"/>
  <c r="W1843" i="13"/>
  <c r="X1843" i="13" s="1"/>
  <c r="Z1843" i="13" s="1"/>
  <c r="O1843" i="13"/>
  <c r="W1839" i="13"/>
  <c r="X1839" i="13" s="1"/>
  <c r="Z1839" i="13" s="1"/>
  <c r="O1839" i="13"/>
  <c r="W1835" i="13"/>
  <c r="X1835" i="13" s="1"/>
  <c r="Z1835" i="13" s="1"/>
  <c r="O1835" i="13"/>
  <c r="W1831" i="13"/>
  <c r="X1831" i="13" s="1"/>
  <c r="Z1831" i="13" s="1"/>
  <c r="O1831" i="13"/>
  <c r="W1827" i="13"/>
  <c r="X1827" i="13" s="1"/>
  <c r="Z1827" i="13" s="1"/>
  <c r="O1827" i="13"/>
  <c r="W1823" i="13"/>
  <c r="X1823" i="13" s="1"/>
  <c r="Z1823" i="13" s="1"/>
  <c r="O1823" i="13"/>
  <c r="W1819" i="13"/>
  <c r="X1819" i="13" s="1"/>
  <c r="Z1819" i="13" s="1"/>
  <c r="O1819" i="13"/>
  <c r="W1815" i="13"/>
  <c r="X1815" i="13" s="1"/>
  <c r="Z1815" i="13" s="1"/>
  <c r="O1815" i="13"/>
  <c r="W1811" i="13"/>
  <c r="X1811" i="13" s="1"/>
  <c r="Z1811" i="13" s="1"/>
  <c r="O1811" i="13"/>
  <c r="W1807" i="13"/>
  <c r="X1807" i="13" s="1"/>
  <c r="Z1807" i="13" s="1"/>
  <c r="O1807" i="13"/>
  <c r="W1803" i="13"/>
  <c r="X1803" i="13" s="1"/>
  <c r="Z1803" i="13" s="1"/>
  <c r="O1803" i="13"/>
  <c r="W1799" i="13"/>
  <c r="X1799" i="13" s="1"/>
  <c r="Z1799" i="13" s="1"/>
  <c r="O1799" i="13"/>
  <c r="W1795" i="13"/>
  <c r="X1795" i="13" s="1"/>
  <c r="Z1795" i="13" s="1"/>
  <c r="O1795" i="13"/>
  <c r="W1791" i="13"/>
  <c r="X1791" i="13" s="1"/>
  <c r="Z1791" i="13" s="1"/>
  <c r="O1791" i="13"/>
  <c r="W1787" i="13"/>
  <c r="X1787" i="13" s="1"/>
  <c r="Z1787" i="13" s="1"/>
  <c r="O1787" i="13"/>
  <c r="W1783" i="13"/>
  <c r="X1783" i="13" s="1"/>
  <c r="Z1783" i="13" s="1"/>
  <c r="O1783" i="13"/>
  <c r="W1779" i="13"/>
  <c r="X1779" i="13" s="1"/>
  <c r="Z1779" i="13" s="1"/>
  <c r="O1779" i="13"/>
  <c r="W1775" i="13"/>
  <c r="X1775" i="13" s="1"/>
  <c r="Z1775" i="13" s="1"/>
  <c r="O1775" i="13"/>
  <c r="W1771" i="13"/>
  <c r="X1771" i="13" s="1"/>
  <c r="Z1771" i="13" s="1"/>
  <c r="O1771" i="13"/>
  <c r="W1767" i="13"/>
  <c r="X1767" i="13" s="1"/>
  <c r="Z1767" i="13" s="1"/>
  <c r="O1767" i="13"/>
  <c r="W1763" i="13"/>
  <c r="X1763" i="13" s="1"/>
  <c r="Z1763" i="13" s="1"/>
  <c r="O1763" i="13"/>
  <c r="W1759" i="13"/>
  <c r="X1759" i="13" s="1"/>
  <c r="Z1759" i="13" s="1"/>
  <c r="O1759" i="13"/>
  <c r="W1755" i="13"/>
  <c r="X1755" i="13" s="1"/>
  <c r="Z1755" i="13" s="1"/>
  <c r="O1755" i="13"/>
  <c r="W1751" i="13"/>
  <c r="X1751" i="13" s="1"/>
  <c r="Z1751" i="13" s="1"/>
  <c r="O1751" i="13"/>
  <c r="W1747" i="13"/>
  <c r="X1747" i="13" s="1"/>
  <c r="Z1747" i="13" s="1"/>
  <c r="O1747" i="13"/>
  <c r="W1743" i="13"/>
  <c r="X1743" i="13" s="1"/>
  <c r="Z1743" i="13" s="1"/>
  <c r="O1743" i="13"/>
  <c r="W1739" i="13"/>
  <c r="X1739" i="13" s="1"/>
  <c r="Z1739" i="13" s="1"/>
  <c r="O1739" i="13"/>
  <c r="W1735" i="13"/>
  <c r="X1735" i="13" s="1"/>
  <c r="Z1735" i="13" s="1"/>
  <c r="O1735" i="13"/>
  <c r="W1731" i="13"/>
  <c r="X1731" i="13" s="1"/>
  <c r="Z1731" i="13" s="1"/>
  <c r="O1731" i="13"/>
  <c r="W1727" i="13"/>
  <c r="X1727" i="13" s="1"/>
  <c r="Z1727" i="13" s="1"/>
  <c r="O1727" i="13"/>
  <c r="W1723" i="13"/>
  <c r="X1723" i="13" s="1"/>
  <c r="Z1723" i="13" s="1"/>
  <c r="O1723" i="13"/>
  <c r="W1719" i="13"/>
  <c r="X1719" i="13" s="1"/>
  <c r="Z1719" i="13" s="1"/>
  <c r="O1719" i="13"/>
  <c r="W1715" i="13"/>
  <c r="X1715" i="13" s="1"/>
  <c r="Z1715" i="13" s="1"/>
  <c r="O1715" i="13"/>
  <c r="W1711" i="13"/>
  <c r="X1711" i="13" s="1"/>
  <c r="Z1711" i="13" s="1"/>
  <c r="O1711" i="13"/>
  <c r="W1707" i="13"/>
  <c r="X1707" i="13" s="1"/>
  <c r="Z1707" i="13" s="1"/>
  <c r="O1707" i="13"/>
  <c r="W1703" i="13"/>
  <c r="X1703" i="13" s="1"/>
  <c r="Z1703" i="13" s="1"/>
  <c r="O1703" i="13"/>
  <c r="W1699" i="13"/>
  <c r="X1699" i="13" s="1"/>
  <c r="Z1699" i="13" s="1"/>
  <c r="O1699" i="13"/>
  <c r="W1695" i="13"/>
  <c r="X1695" i="13" s="1"/>
  <c r="Z1695" i="13" s="1"/>
  <c r="O1695" i="13"/>
  <c r="W1691" i="13"/>
  <c r="X1691" i="13" s="1"/>
  <c r="Z1691" i="13" s="1"/>
  <c r="O1691" i="13"/>
  <c r="W1687" i="13"/>
  <c r="X1687" i="13" s="1"/>
  <c r="Z1687" i="13" s="1"/>
  <c r="O1687" i="13"/>
  <c r="W1683" i="13"/>
  <c r="X1683" i="13" s="1"/>
  <c r="Z1683" i="13" s="1"/>
  <c r="O1683" i="13"/>
  <c r="W1679" i="13"/>
  <c r="X1679" i="13" s="1"/>
  <c r="Z1679" i="13" s="1"/>
  <c r="O1679" i="13"/>
  <c r="W1675" i="13"/>
  <c r="X1675" i="13" s="1"/>
  <c r="Z1675" i="13" s="1"/>
  <c r="O1675" i="13"/>
  <c r="W1671" i="13"/>
  <c r="X1671" i="13" s="1"/>
  <c r="Z1671" i="13" s="1"/>
  <c r="O1671" i="13"/>
  <c r="W1667" i="13"/>
  <c r="X1667" i="13" s="1"/>
  <c r="Z1667" i="13" s="1"/>
  <c r="O1667" i="13"/>
  <c r="W1663" i="13"/>
  <c r="X1663" i="13" s="1"/>
  <c r="Z1663" i="13" s="1"/>
  <c r="O1663" i="13"/>
  <c r="W1659" i="13"/>
  <c r="X1659" i="13" s="1"/>
  <c r="Z1659" i="13" s="1"/>
  <c r="O1659" i="13"/>
  <c r="W1655" i="13"/>
  <c r="X1655" i="13" s="1"/>
  <c r="Z1655" i="13" s="1"/>
  <c r="O1655" i="13"/>
  <c r="W1651" i="13"/>
  <c r="X1651" i="13" s="1"/>
  <c r="Z1651" i="13" s="1"/>
  <c r="O1651" i="13"/>
  <c r="W1647" i="13"/>
  <c r="X1647" i="13" s="1"/>
  <c r="Z1647" i="13" s="1"/>
  <c r="O1647" i="13"/>
  <c r="W1643" i="13"/>
  <c r="X1643" i="13" s="1"/>
  <c r="Z1643" i="13" s="1"/>
  <c r="O1643" i="13"/>
  <c r="W1639" i="13"/>
  <c r="X1639" i="13" s="1"/>
  <c r="Z1639" i="13" s="1"/>
  <c r="O1639" i="13"/>
  <c r="W1635" i="13"/>
  <c r="X1635" i="13" s="1"/>
  <c r="Z1635" i="13" s="1"/>
  <c r="O1635" i="13"/>
  <c r="W1631" i="13"/>
  <c r="X1631" i="13" s="1"/>
  <c r="Z1631" i="13" s="1"/>
  <c r="O1631" i="13"/>
  <c r="W1627" i="13"/>
  <c r="X1627" i="13" s="1"/>
  <c r="Z1627" i="13" s="1"/>
  <c r="O1627" i="13"/>
  <c r="W1623" i="13"/>
  <c r="X1623" i="13" s="1"/>
  <c r="Z1623" i="13" s="1"/>
  <c r="O1623" i="13"/>
  <c r="W1619" i="13"/>
  <c r="X1619" i="13" s="1"/>
  <c r="Z1619" i="13" s="1"/>
  <c r="O1619" i="13"/>
  <c r="W1615" i="13"/>
  <c r="X1615" i="13" s="1"/>
  <c r="Z1615" i="13" s="1"/>
  <c r="O1615" i="13"/>
  <c r="W1611" i="13"/>
  <c r="X1611" i="13" s="1"/>
  <c r="Z1611" i="13" s="1"/>
  <c r="O1611" i="13"/>
  <c r="W1607" i="13"/>
  <c r="X1607" i="13" s="1"/>
  <c r="Z1607" i="13" s="1"/>
  <c r="O1607" i="13"/>
  <c r="W1603" i="13"/>
  <c r="X1603" i="13" s="1"/>
  <c r="Z1603" i="13" s="1"/>
  <c r="O1603" i="13"/>
  <c r="W1599" i="13"/>
  <c r="X1599" i="13" s="1"/>
  <c r="Z1599" i="13" s="1"/>
  <c r="O1599" i="13"/>
  <c r="W1595" i="13"/>
  <c r="X1595" i="13" s="1"/>
  <c r="Z1595" i="13" s="1"/>
  <c r="O1595" i="13"/>
  <c r="W1591" i="13"/>
  <c r="X1591" i="13" s="1"/>
  <c r="Z1591" i="13" s="1"/>
  <c r="O1591" i="13"/>
  <c r="W1587" i="13"/>
  <c r="X1587" i="13" s="1"/>
  <c r="Z1587" i="13" s="1"/>
  <c r="O1587" i="13"/>
  <c r="W1583" i="13"/>
  <c r="X1583" i="13" s="1"/>
  <c r="Z1583" i="13" s="1"/>
  <c r="O1583" i="13"/>
  <c r="W1579" i="13"/>
  <c r="X1579" i="13" s="1"/>
  <c r="Z1579" i="13" s="1"/>
  <c r="O1579" i="13"/>
  <c r="W1575" i="13"/>
  <c r="X1575" i="13" s="1"/>
  <c r="Z1575" i="13" s="1"/>
  <c r="O1575" i="13"/>
  <c r="W1571" i="13"/>
  <c r="X1571" i="13" s="1"/>
  <c r="Z1571" i="13" s="1"/>
  <c r="O1571" i="13"/>
  <c r="W1567" i="13"/>
  <c r="X1567" i="13" s="1"/>
  <c r="Z1567" i="13" s="1"/>
  <c r="O1567" i="13"/>
  <c r="W1563" i="13"/>
  <c r="X1563" i="13" s="1"/>
  <c r="Z1563" i="13" s="1"/>
  <c r="O1563" i="13"/>
  <c r="W1559" i="13"/>
  <c r="X1559" i="13" s="1"/>
  <c r="Z1559" i="13" s="1"/>
  <c r="O1559" i="13"/>
  <c r="W1555" i="13"/>
  <c r="X1555" i="13" s="1"/>
  <c r="Z1555" i="13" s="1"/>
  <c r="O1555" i="13"/>
  <c r="W1551" i="13"/>
  <c r="X1551" i="13" s="1"/>
  <c r="Z1551" i="13" s="1"/>
  <c r="O1551" i="13"/>
  <c r="W1547" i="13"/>
  <c r="X1547" i="13" s="1"/>
  <c r="Z1547" i="13" s="1"/>
  <c r="O1547" i="13"/>
  <c r="W1543" i="13"/>
  <c r="X1543" i="13" s="1"/>
  <c r="Z1543" i="13" s="1"/>
  <c r="O1543" i="13"/>
  <c r="W1539" i="13"/>
  <c r="X1539" i="13" s="1"/>
  <c r="Z1539" i="13" s="1"/>
  <c r="O1539" i="13"/>
  <c r="W1535" i="13"/>
  <c r="X1535" i="13" s="1"/>
  <c r="Z1535" i="13" s="1"/>
  <c r="O1535" i="13"/>
  <c r="W1531" i="13"/>
  <c r="X1531" i="13" s="1"/>
  <c r="Z1531" i="13" s="1"/>
  <c r="O1531" i="13"/>
  <c r="W1527" i="13"/>
  <c r="X1527" i="13" s="1"/>
  <c r="Z1527" i="13" s="1"/>
  <c r="O1527" i="13"/>
  <c r="W1523" i="13"/>
  <c r="X1523" i="13" s="1"/>
  <c r="Z1523" i="13" s="1"/>
  <c r="O1523" i="13"/>
  <c r="W1519" i="13"/>
  <c r="X1519" i="13" s="1"/>
  <c r="Z1519" i="13" s="1"/>
  <c r="O1519" i="13"/>
  <c r="W1515" i="13"/>
  <c r="X1515" i="13" s="1"/>
  <c r="Z1515" i="13" s="1"/>
  <c r="O1515" i="13"/>
  <c r="W1511" i="13"/>
  <c r="X1511" i="13" s="1"/>
  <c r="Z1511" i="13" s="1"/>
  <c r="O1511" i="13"/>
  <c r="W1507" i="13"/>
  <c r="X1507" i="13" s="1"/>
  <c r="Z1507" i="13" s="1"/>
  <c r="O1507" i="13"/>
  <c r="W1503" i="13"/>
  <c r="X1503" i="13" s="1"/>
  <c r="Z1503" i="13" s="1"/>
  <c r="O1503" i="13"/>
  <c r="W1499" i="13"/>
  <c r="X1499" i="13" s="1"/>
  <c r="Z1499" i="13" s="1"/>
  <c r="O1499" i="13"/>
  <c r="W1495" i="13"/>
  <c r="X1495" i="13" s="1"/>
  <c r="Z1495" i="13" s="1"/>
  <c r="O1495" i="13"/>
  <c r="W1491" i="13"/>
  <c r="X1491" i="13" s="1"/>
  <c r="Z1491" i="13" s="1"/>
  <c r="O1491" i="13"/>
  <c r="W1487" i="13"/>
  <c r="X1487" i="13" s="1"/>
  <c r="Z1487" i="13" s="1"/>
  <c r="O1487" i="13"/>
  <c r="W1483" i="13"/>
  <c r="X1483" i="13" s="1"/>
  <c r="Z1483" i="13" s="1"/>
  <c r="O1483" i="13"/>
  <c r="W1479" i="13"/>
  <c r="X1479" i="13" s="1"/>
  <c r="Z1479" i="13" s="1"/>
  <c r="O1479" i="13"/>
  <c r="W1475" i="13"/>
  <c r="X1475" i="13" s="1"/>
  <c r="Z1475" i="13" s="1"/>
  <c r="O1475" i="13"/>
  <c r="W1471" i="13"/>
  <c r="X1471" i="13" s="1"/>
  <c r="Z1471" i="13" s="1"/>
  <c r="O1471" i="13"/>
  <c r="W1467" i="13"/>
  <c r="X1467" i="13" s="1"/>
  <c r="Z1467" i="13" s="1"/>
  <c r="O1467" i="13"/>
  <c r="W1463" i="13"/>
  <c r="X1463" i="13" s="1"/>
  <c r="Z1463" i="13" s="1"/>
  <c r="O1463" i="13"/>
  <c r="W1459" i="13"/>
  <c r="X1459" i="13" s="1"/>
  <c r="Z1459" i="13" s="1"/>
  <c r="O1459" i="13"/>
  <c r="W1455" i="13"/>
  <c r="X1455" i="13" s="1"/>
  <c r="Z1455" i="13" s="1"/>
  <c r="O1455" i="13"/>
  <c r="W1451" i="13"/>
  <c r="X1451" i="13" s="1"/>
  <c r="Z1451" i="13" s="1"/>
  <c r="O1451" i="13"/>
  <c r="W1447" i="13"/>
  <c r="X1447" i="13" s="1"/>
  <c r="Z1447" i="13" s="1"/>
  <c r="O1447" i="13"/>
  <c r="W1443" i="13"/>
  <c r="X1443" i="13" s="1"/>
  <c r="Z1443" i="13" s="1"/>
  <c r="O1443" i="13"/>
  <c r="W1439" i="13"/>
  <c r="X1439" i="13" s="1"/>
  <c r="Z1439" i="13" s="1"/>
  <c r="O1439" i="13"/>
  <c r="W1435" i="13"/>
  <c r="X1435" i="13" s="1"/>
  <c r="Z1435" i="13" s="1"/>
  <c r="O1435" i="13"/>
  <c r="W1431" i="13"/>
  <c r="X1431" i="13" s="1"/>
  <c r="Z1431" i="13" s="1"/>
  <c r="O1431" i="13"/>
  <c r="W1427" i="13"/>
  <c r="X1427" i="13" s="1"/>
  <c r="Z1427" i="13" s="1"/>
  <c r="O1427" i="13"/>
  <c r="W1423" i="13"/>
  <c r="X1423" i="13" s="1"/>
  <c r="Z1423" i="13" s="1"/>
  <c r="O1423" i="13"/>
  <c r="W1419" i="13"/>
  <c r="X1419" i="13" s="1"/>
  <c r="Z1419" i="13" s="1"/>
  <c r="O1419" i="13"/>
  <c r="W1415" i="13"/>
  <c r="X1415" i="13" s="1"/>
  <c r="Z1415" i="13" s="1"/>
  <c r="O1415" i="13"/>
  <c r="W1411" i="13"/>
  <c r="X1411" i="13" s="1"/>
  <c r="Z1411" i="13" s="1"/>
  <c r="O1411" i="13"/>
  <c r="W1407" i="13"/>
  <c r="X1407" i="13" s="1"/>
  <c r="Z1407" i="13" s="1"/>
  <c r="O1407" i="13"/>
  <c r="W1403" i="13"/>
  <c r="X1403" i="13" s="1"/>
  <c r="Z1403" i="13" s="1"/>
  <c r="O1403" i="13"/>
  <c r="W1399" i="13"/>
  <c r="X1399" i="13" s="1"/>
  <c r="Z1399" i="13" s="1"/>
  <c r="O1399" i="13"/>
  <c r="W1395" i="13"/>
  <c r="X1395" i="13" s="1"/>
  <c r="Z1395" i="13" s="1"/>
  <c r="O1395" i="13"/>
  <c r="W1391" i="13"/>
  <c r="X1391" i="13" s="1"/>
  <c r="Z1391" i="13" s="1"/>
  <c r="O1391" i="13"/>
  <c r="W1387" i="13"/>
  <c r="X1387" i="13" s="1"/>
  <c r="Z1387" i="13" s="1"/>
  <c r="O1387" i="13"/>
  <c r="W1383" i="13"/>
  <c r="X1383" i="13" s="1"/>
  <c r="Z1383" i="13" s="1"/>
  <c r="O1383" i="13"/>
  <c r="W1379" i="13"/>
  <c r="X1379" i="13" s="1"/>
  <c r="Z1379" i="13" s="1"/>
  <c r="O1379" i="13"/>
  <c r="W1375" i="13"/>
  <c r="X1375" i="13" s="1"/>
  <c r="Z1375" i="13" s="1"/>
  <c r="O1375" i="13"/>
  <c r="W1371" i="13"/>
  <c r="X1371" i="13" s="1"/>
  <c r="Z1371" i="13" s="1"/>
  <c r="O1371" i="13"/>
  <c r="W1367" i="13"/>
  <c r="X1367" i="13" s="1"/>
  <c r="Z1367" i="13" s="1"/>
  <c r="O1367" i="13"/>
  <c r="W1363" i="13"/>
  <c r="X1363" i="13" s="1"/>
  <c r="Z1363" i="13" s="1"/>
  <c r="O1363" i="13"/>
  <c r="W1359" i="13"/>
  <c r="X1359" i="13" s="1"/>
  <c r="Z1359" i="13" s="1"/>
  <c r="O1359" i="13"/>
  <c r="W1355" i="13"/>
  <c r="X1355" i="13" s="1"/>
  <c r="Z1355" i="13" s="1"/>
  <c r="O1355" i="13"/>
  <c r="W1351" i="13"/>
  <c r="X1351" i="13" s="1"/>
  <c r="Z1351" i="13" s="1"/>
  <c r="O1351" i="13"/>
  <c r="W1347" i="13"/>
  <c r="X1347" i="13" s="1"/>
  <c r="Z1347" i="13" s="1"/>
  <c r="O1347" i="13"/>
  <c r="W1343" i="13"/>
  <c r="X1343" i="13" s="1"/>
  <c r="Z1343" i="13" s="1"/>
  <c r="O1343" i="13"/>
  <c r="W1339" i="13"/>
  <c r="X1339" i="13" s="1"/>
  <c r="Z1339" i="13" s="1"/>
  <c r="O1339" i="13"/>
  <c r="W1335" i="13"/>
  <c r="X1335" i="13" s="1"/>
  <c r="Z1335" i="13" s="1"/>
  <c r="O1335" i="13"/>
  <c r="W1331" i="13"/>
  <c r="X1331" i="13" s="1"/>
  <c r="Z1331" i="13" s="1"/>
  <c r="O1331" i="13"/>
  <c r="W1327" i="13"/>
  <c r="X1327" i="13" s="1"/>
  <c r="Z1327" i="13" s="1"/>
  <c r="O1327" i="13"/>
  <c r="W1323" i="13"/>
  <c r="X1323" i="13" s="1"/>
  <c r="Z1323" i="13" s="1"/>
  <c r="O1323" i="13"/>
  <c r="W1319" i="13"/>
  <c r="X1319" i="13" s="1"/>
  <c r="Z1319" i="13" s="1"/>
  <c r="O1319" i="13"/>
  <c r="W1315" i="13"/>
  <c r="X1315" i="13" s="1"/>
  <c r="Z1315" i="13" s="1"/>
  <c r="O1315" i="13"/>
  <c r="W1311" i="13"/>
  <c r="X1311" i="13" s="1"/>
  <c r="Z1311" i="13" s="1"/>
  <c r="O1311" i="13"/>
  <c r="W1307" i="13"/>
  <c r="X1307" i="13" s="1"/>
  <c r="Z1307" i="13" s="1"/>
  <c r="O1307" i="13"/>
  <c r="W1303" i="13"/>
  <c r="X1303" i="13" s="1"/>
  <c r="Z1303" i="13" s="1"/>
  <c r="O1303" i="13"/>
  <c r="W1299" i="13"/>
  <c r="X1299" i="13" s="1"/>
  <c r="Z1299" i="13" s="1"/>
  <c r="O1299" i="13"/>
  <c r="W1295" i="13"/>
  <c r="X1295" i="13" s="1"/>
  <c r="Z1295" i="13" s="1"/>
  <c r="O1295" i="13"/>
  <c r="W1291" i="13"/>
  <c r="X1291" i="13" s="1"/>
  <c r="Z1291" i="13" s="1"/>
  <c r="O1291" i="13"/>
  <c r="W1287" i="13"/>
  <c r="X1287" i="13" s="1"/>
  <c r="Z1287" i="13" s="1"/>
  <c r="O1287" i="13"/>
  <c r="W1283" i="13"/>
  <c r="X1283" i="13" s="1"/>
  <c r="Z1283" i="13" s="1"/>
  <c r="O1283" i="13"/>
  <c r="W1279" i="13"/>
  <c r="X1279" i="13" s="1"/>
  <c r="Z1279" i="13" s="1"/>
  <c r="O1279" i="13"/>
  <c r="W1275" i="13"/>
  <c r="X1275" i="13" s="1"/>
  <c r="Z1275" i="13" s="1"/>
  <c r="O1275" i="13"/>
  <c r="W1271" i="13"/>
  <c r="X1271" i="13" s="1"/>
  <c r="Z1271" i="13" s="1"/>
  <c r="O1271" i="13"/>
  <c r="W1267" i="13"/>
  <c r="X1267" i="13" s="1"/>
  <c r="Z1267" i="13" s="1"/>
  <c r="O1267" i="13"/>
  <c r="W1263" i="13"/>
  <c r="X1263" i="13" s="1"/>
  <c r="Z1263" i="13" s="1"/>
  <c r="O1263" i="13"/>
  <c r="W1259" i="13"/>
  <c r="X1259" i="13" s="1"/>
  <c r="Z1259" i="13" s="1"/>
  <c r="O1259" i="13"/>
  <c r="W1255" i="13"/>
  <c r="X1255" i="13" s="1"/>
  <c r="Z1255" i="13" s="1"/>
  <c r="O1255" i="13"/>
  <c r="W1251" i="13"/>
  <c r="X1251" i="13" s="1"/>
  <c r="Z1251" i="13" s="1"/>
  <c r="O1251" i="13"/>
  <c r="W1247" i="13"/>
  <c r="X1247" i="13" s="1"/>
  <c r="Z1247" i="13" s="1"/>
  <c r="O1247" i="13"/>
  <c r="W1243" i="13"/>
  <c r="X1243" i="13" s="1"/>
  <c r="Z1243" i="13" s="1"/>
  <c r="O1243" i="13"/>
  <c r="W1239" i="13"/>
  <c r="X1239" i="13" s="1"/>
  <c r="Z1239" i="13" s="1"/>
  <c r="O1239" i="13"/>
  <c r="W1235" i="13"/>
  <c r="X1235" i="13" s="1"/>
  <c r="Z1235" i="13" s="1"/>
  <c r="O1235" i="13"/>
  <c r="W1231" i="13"/>
  <c r="X1231" i="13" s="1"/>
  <c r="Z1231" i="13" s="1"/>
  <c r="O1231" i="13"/>
  <c r="W1227" i="13"/>
  <c r="X1227" i="13" s="1"/>
  <c r="Z1227" i="13" s="1"/>
  <c r="O1227" i="13"/>
  <c r="W1223" i="13"/>
  <c r="X1223" i="13" s="1"/>
  <c r="Z1223" i="13" s="1"/>
  <c r="O1223" i="13"/>
  <c r="W1219" i="13"/>
  <c r="X1219" i="13" s="1"/>
  <c r="Z1219" i="13" s="1"/>
  <c r="O1219" i="13"/>
  <c r="W1215" i="13"/>
  <c r="X1215" i="13" s="1"/>
  <c r="Z1215" i="13" s="1"/>
  <c r="O1215" i="13"/>
  <c r="W1211" i="13"/>
  <c r="X1211" i="13" s="1"/>
  <c r="Z1211" i="13" s="1"/>
  <c r="O1211" i="13"/>
  <c r="W1207" i="13"/>
  <c r="X1207" i="13" s="1"/>
  <c r="Z1207" i="13" s="1"/>
  <c r="O1207" i="13"/>
  <c r="W1203" i="13"/>
  <c r="X1203" i="13" s="1"/>
  <c r="Z1203" i="13" s="1"/>
  <c r="O1203" i="13"/>
  <c r="W1199" i="13"/>
  <c r="X1199" i="13" s="1"/>
  <c r="Z1199" i="13" s="1"/>
  <c r="O1199" i="13"/>
  <c r="W1195" i="13"/>
  <c r="X1195" i="13" s="1"/>
  <c r="Z1195" i="13" s="1"/>
  <c r="O1195" i="13"/>
  <c r="W1191" i="13"/>
  <c r="X1191" i="13" s="1"/>
  <c r="Z1191" i="13" s="1"/>
  <c r="O1191" i="13"/>
  <c r="W1187" i="13"/>
  <c r="X1187" i="13" s="1"/>
  <c r="Z1187" i="13" s="1"/>
  <c r="O1187" i="13"/>
  <c r="W1183" i="13"/>
  <c r="X1183" i="13" s="1"/>
  <c r="Z1183" i="13" s="1"/>
  <c r="O1183" i="13"/>
  <c r="W1179" i="13"/>
  <c r="X1179" i="13" s="1"/>
  <c r="Z1179" i="13" s="1"/>
  <c r="O1179" i="13"/>
  <c r="W1175" i="13"/>
  <c r="X1175" i="13" s="1"/>
  <c r="Z1175" i="13" s="1"/>
  <c r="O1175" i="13"/>
  <c r="W1171" i="13"/>
  <c r="X1171" i="13" s="1"/>
  <c r="Z1171" i="13" s="1"/>
  <c r="O1171" i="13"/>
  <c r="W1167" i="13"/>
  <c r="X1167" i="13" s="1"/>
  <c r="Z1167" i="13" s="1"/>
  <c r="O1167" i="13"/>
  <c r="W1163" i="13"/>
  <c r="X1163" i="13" s="1"/>
  <c r="Z1163" i="13" s="1"/>
  <c r="O1163" i="13"/>
  <c r="W1159" i="13"/>
  <c r="X1159" i="13" s="1"/>
  <c r="Z1159" i="13" s="1"/>
  <c r="O1159" i="13"/>
  <c r="W1155" i="13"/>
  <c r="X1155" i="13" s="1"/>
  <c r="Z1155" i="13" s="1"/>
  <c r="O1155" i="13"/>
  <c r="W1151" i="13"/>
  <c r="X1151" i="13" s="1"/>
  <c r="Z1151" i="13" s="1"/>
  <c r="O1151" i="13"/>
  <c r="W1147" i="13"/>
  <c r="X1147" i="13" s="1"/>
  <c r="Z1147" i="13" s="1"/>
  <c r="O1147" i="13"/>
  <c r="W1143" i="13"/>
  <c r="X1143" i="13" s="1"/>
  <c r="Z1143" i="13" s="1"/>
  <c r="O1143" i="13"/>
  <c r="W1139" i="13"/>
  <c r="X1139" i="13" s="1"/>
  <c r="Z1139" i="13" s="1"/>
  <c r="O1139" i="13"/>
  <c r="W1135" i="13"/>
  <c r="X1135" i="13" s="1"/>
  <c r="Z1135" i="13" s="1"/>
  <c r="O1135" i="13"/>
  <c r="W1131" i="13"/>
  <c r="X1131" i="13" s="1"/>
  <c r="Z1131" i="13" s="1"/>
  <c r="O1131" i="13"/>
  <c r="W1127" i="13"/>
  <c r="X1127" i="13" s="1"/>
  <c r="Z1127" i="13" s="1"/>
  <c r="O1127" i="13"/>
  <c r="W1123" i="13"/>
  <c r="X1123" i="13" s="1"/>
  <c r="Z1123" i="13" s="1"/>
  <c r="O1123" i="13"/>
  <c r="W1119" i="13"/>
  <c r="X1119" i="13" s="1"/>
  <c r="Z1119" i="13" s="1"/>
  <c r="O1119" i="13"/>
  <c r="W1115" i="13"/>
  <c r="X1115" i="13" s="1"/>
  <c r="Z1115" i="13" s="1"/>
  <c r="O1115" i="13"/>
  <c r="W1111" i="13"/>
  <c r="X1111" i="13" s="1"/>
  <c r="Z1111" i="13" s="1"/>
  <c r="O1111" i="13"/>
  <c r="W1107" i="13"/>
  <c r="X1107" i="13" s="1"/>
  <c r="Z1107" i="13" s="1"/>
  <c r="O1107" i="13"/>
  <c r="W1103" i="13"/>
  <c r="X1103" i="13" s="1"/>
  <c r="Z1103" i="13" s="1"/>
  <c r="O1103" i="13"/>
  <c r="W1099" i="13"/>
  <c r="X1099" i="13" s="1"/>
  <c r="Z1099" i="13" s="1"/>
  <c r="O1099" i="13"/>
  <c r="W1095" i="13"/>
  <c r="X1095" i="13" s="1"/>
  <c r="Z1095" i="13" s="1"/>
  <c r="O1095" i="13"/>
  <c r="W1091" i="13"/>
  <c r="X1091" i="13" s="1"/>
  <c r="Z1091" i="13" s="1"/>
  <c r="O1091" i="13"/>
  <c r="W1087" i="13"/>
  <c r="X1087" i="13" s="1"/>
  <c r="Z1087" i="13" s="1"/>
  <c r="O1087" i="13"/>
  <c r="W1083" i="13"/>
  <c r="X1083" i="13" s="1"/>
  <c r="Z1083" i="13" s="1"/>
  <c r="O1083" i="13"/>
  <c r="W1079" i="13"/>
  <c r="X1079" i="13" s="1"/>
  <c r="Z1079" i="13" s="1"/>
  <c r="O1079" i="13"/>
  <c r="W1075" i="13"/>
  <c r="X1075" i="13" s="1"/>
  <c r="Z1075" i="13" s="1"/>
  <c r="O1075" i="13"/>
  <c r="W1071" i="13"/>
  <c r="X1071" i="13" s="1"/>
  <c r="Z1071" i="13" s="1"/>
  <c r="O1071" i="13"/>
  <c r="W1067" i="13"/>
  <c r="X1067" i="13" s="1"/>
  <c r="Z1067" i="13" s="1"/>
  <c r="O1067" i="13"/>
  <c r="W1063" i="13"/>
  <c r="X1063" i="13" s="1"/>
  <c r="Z1063" i="13" s="1"/>
  <c r="O1063" i="13"/>
  <c r="W1059" i="13"/>
  <c r="X1059" i="13" s="1"/>
  <c r="Z1059" i="13" s="1"/>
  <c r="O1059" i="13"/>
  <c r="W1055" i="13"/>
  <c r="X1055" i="13" s="1"/>
  <c r="Z1055" i="13" s="1"/>
  <c r="O1055" i="13"/>
  <c r="W1051" i="13"/>
  <c r="X1051" i="13" s="1"/>
  <c r="Z1051" i="13" s="1"/>
  <c r="O1051" i="13"/>
  <c r="W1047" i="13"/>
  <c r="X1047" i="13" s="1"/>
  <c r="Z1047" i="13" s="1"/>
  <c r="O1047" i="13"/>
  <c r="W1043" i="13"/>
  <c r="X1043" i="13" s="1"/>
  <c r="Z1043" i="13" s="1"/>
  <c r="O1043" i="13"/>
  <c r="W1039" i="13"/>
  <c r="X1039" i="13" s="1"/>
  <c r="Z1039" i="13" s="1"/>
  <c r="O1039" i="13"/>
  <c r="W1035" i="13"/>
  <c r="X1035" i="13" s="1"/>
  <c r="Z1035" i="13" s="1"/>
  <c r="O1035" i="13"/>
  <c r="W1031" i="13"/>
  <c r="X1031" i="13" s="1"/>
  <c r="Z1031" i="13" s="1"/>
  <c r="O1031" i="13"/>
  <c r="W1027" i="13"/>
  <c r="X1027" i="13" s="1"/>
  <c r="Z1027" i="13" s="1"/>
  <c r="O1027" i="13"/>
  <c r="W1023" i="13"/>
  <c r="X1023" i="13" s="1"/>
  <c r="Z1023" i="13" s="1"/>
  <c r="O1023" i="13"/>
  <c r="W1019" i="13"/>
  <c r="X1019" i="13" s="1"/>
  <c r="Z1019" i="13" s="1"/>
  <c r="O1019" i="13"/>
  <c r="W1015" i="13"/>
  <c r="X1015" i="13" s="1"/>
  <c r="Z1015" i="13" s="1"/>
  <c r="O1015" i="13"/>
  <c r="W1011" i="13"/>
  <c r="X1011" i="13" s="1"/>
  <c r="Z1011" i="13" s="1"/>
  <c r="O1011" i="13"/>
  <c r="W1007" i="13"/>
  <c r="X1007" i="13" s="1"/>
  <c r="Z1007" i="13" s="1"/>
  <c r="O1007" i="13"/>
  <c r="W1003" i="13"/>
  <c r="X1003" i="13" s="1"/>
  <c r="Z1003" i="13" s="1"/>
  <c r="O1003" i="13"/>
  <c r="W999" i="13"/>
  <c r="X999" i="13" s="1"/>
  <c r="Z999" i="13" s="1"/>
  <c r="O999" i="13"/>
  <c r="W995" i="13"/>
  <c r="X995" i="13" s="1"/>
  <c r="Z995" i="13" s="1"/>
  <c r="O995" i="13"/>
  <c r="W991" i="13"/>
  <c r="X991" i="13" s="1"/>
  <c r="Z991" i="13" s="1"/>
  <c r="O991" i="13"/>
  <c r="W987" i="13"/>
  <c r="X987" i="13" s="1"/>
  <c r="Z987" i="13" s="1"/>
  <c r="O987" i="13"/>
  <c r="W983" i="13"/>
  <c r="X983" i="13" s="1"/>
  <c r="Z983" i="13" s="1"/>
  <c r="O983" i="13"/>
  <c r="W979" i="13"/>
  <c r="X979" i="13" s="1"/>
  <c r="Z979" i="13" s="1"/>
  <c r="O979" i="13"/>
  <c r="W975" i="13"/>
  <c r="X975" i="13" s="1"/>
  <c r="Z975" i="13" s="1"/>
  <c r="O975" i="13"/>
  <c r="W971" i="13"/>
  <c r="X971" i="13" s="1"/>
  <c r="Z971" i="13" s="1"/>
  <c r="O971" i="13"/>
  <c r="W967" i="13"/>
  <c r="X967" i="13" s="1"/>
  <c r="Z967" i="13" s="1"/>
  <c r="O967" i="13"/>
  <c r="W963" i="13"/>
  <c r="X963" i="13" s="1"/>
  <c r="Z963" i="13" s="1"/>
  <c r="O963" i="13"/>
  <c r="W959" i="13"/>
  <c r="X959" i="13" s="1"/>
  <c r="Z959" i="13" s="1"/>
  <c r="O959" i="13"/>
  <c r="W955" i="13"/>
  <c r="X955" i="13" s="1"/>
  <c r="Z955" i="13" s="1"/>
  <c r="O955" i="13"/>
  <c r="W951" i="13"/>
  <c r="X951" i="13" s="1"/>
  <c r="Z951" i="13" s="1"/>
  <c r="O951" i="13"/>
  <c r="W947" i="13"/>
  <c r="X947" i="13" s="1"/>
  <c r="Z947" i="13" s="1"/>
  <c r="O947" i="13"/>
  <c r="W943" i="13"/>
  <c r="X943" i="13" s="1"/>
  <c r="Z943" i="13" s="1"/>
  <c r="O943" i="13"/>
  <c r="W939" i="13"/>
  <c r="X939" i="13" s="1"/>
  <c r="Z939" i="13" s="1"/>
  <c r="O939" i="13"/>
  <c r="W935" i="13"/>
  <c r="X935" i="13" s="1"/>
  <c r="Z935" i="13" s="1"/>
  <c r="O935" i="13"/>
  <c r="W931" i="13"/>
  <c r="X931" i="13" s="1"/>
  <c r="Z931" i="13" s="1"/>
  <c r="O931" i="13"/>
  <c r="W927" i="13"/>
  <c r="X927" i="13" s="1"/>
  <c r="Z927" i="13" s="1"/>
  <c r="O927" i="13"/>
  <c r="W923" i="13"/>
  <c r="X923" i="13" s="1"/>
  <c r="Z923" i="13" s="1"/>
  <c r="O923" i="13"/>
  <c r="W919" i="13"/>
  <c r="X919" i="13" s="1"/>
  <c r="Z919" i="13" s="1"/>
  <c r="O919" i="13"/>
  <c r="W915" i="13"/>
  <c r="X915" i="13" s="1"/>
  <c r="Z915" i="13" s="1"/>
  <c r="O915" i="13"/>
  <c r="W911" i="13"/>
  <c r="X911" i="13" s="1"/>
  <c r="Z911" i="13" s="1"/>
  <c r="O911" i="13"/>
  <c r="W907" i="13"/>
  <c r="X907" i="13" s="1"/>
  <c r="Z907" i="13" s="1"/>
  <c r="O907" i="13"/>
  <c r="W903" i="13"/>
  <c r="X903" i="13" s="1"/>
  <c r="Z903" i="13" s="1"/>
  <c r="O903" i="13"/>
  <c r="W899" i="13"/>
  <c r="X899" i="13" s="1"/>
  <c r="Z899" i="13" s="1"/>
  <c r="O899" i="13"/>
  <c r="W895" i="13"/>
  <c r="X895" i="13" s="1"/>
  <c r="Z895" i="13" s="1"/>
  <c r="O895" i="13"/>
  <c r="W891" i="13"/>
  <c r="X891" i="13" s="1"/>
  <c r="Z891" i="13" s="1"/>
  <c r="O891" i="13"/>
  <c r="W887" i="13"/>
  <c r="X887" i="13" s="1"/>
  <c r="Z887" i="13" s="1"/>
  <c r="O887" i="13"/>
  <c r="W883" i="13"/>
  <c r="X883" i="13" s="1"/>
  <c r="Z883" i="13" s="1"/>
  <c r="O883" i="13"/>
  <c r="W879" i="13"/>
  <c r="X879" i="13" s="1"/>
  <c r="Z879" i="13" s="1"/>
  <c r="O879" i="13"/>
  <c r="W875" i="13"/>
  <c r="X875" i="13" s="1"/>
  <c r="Z875" i="13" s="1"/>
  <c r="O875" i="13"/>
  <c r="W871" i="13"/>
  <c r="X871" i="13" s="1"/>
  <c r="Z871" i="13" s="1"/>
  <c r="O871" i="13"/>
  <c r="W867" i="13"/>
  <c r="X867" i="13" s="1"/>
  <c r="Z867" i="13" s="1"/>
  <c r="O867" i="13"/>
  <c r="W863" i="13"/>
  <c r="X863" i="13" s="1"/>
  <c r="Z863" i="13" s="1"/>
  <c r="O863" i="13"/>
  <c r="W859" i="13"/>
  <c r="X859" i="13" s="1"/>
  <c r="Z859" i="13" s="1"/>
  <c r="O859" i="13"/>
  <c r="W855" i="13"/>
  <c r="X855" i="13" s="1"/>
  <c r="Z855" i="13" s="1"/>
  <c r="O855" i="13"/>
  <c r="W851" i="13"/>
  <c r="X851" i="13" s="1"/>
  <c r="Z851" i="13" s="1"/>
  <c r="O851" i="13"/>
  <c r="W847" i="13"/>
  <c r="X847" i="13" s="1"/>
  <c r="Z847" i="13" s="1"/>
  <c r="O847" i="13"/>
  <c r="W843" i="13"/>
  <c r="X843" i="13" s="1"/>
  <c r="Z843" i="13" s="1"/>
  <c r="O843" i="13"/>
  <c r="W839" i="13"/>
  <c r="X839" i="13" s="1"/>
  <c r="Z839" i="13" s="1"/>
  <c r="O839" i="13"/>
  <c r="W835" i="13"/>
  <c r="X835" i="13" s="1"/>
  <c r="Z835" i="13" s="1"/>
  <c r="O835" i="13"/>
  <c r="W831" i="13"/>
  <c r="X831" i="13" s="1"/>
  <c r="Z831" i="13" s="1"/>
  <c r="O831" i="13"/>
  <c r="W827" i="13"/>
  <c r="X827" i="13" s="1"/>
  <c r="Z827" i="13" s="1"/>
  <c r="O827" i="13"/>
  <c r="W823" i="13"/>
  <c r="X823" i="13" s="1"/>
  <c r="Z823" i="13" s="1"/>
  <c r="O823" i="13"/>
  <c r="W819" i="13"/>
  <c r="X819" i="13" s="1"/>
  <c r="Z819" i="13" s="1"/>
  <c r="O819" i="13"/>
  <c r="W815" i="13"/>
  <c r="X815" i="13" s="1"/>
  <c r="Z815" i="13" s="1"/>
  <c r="O815" i="13"/>
  <c r="W811" i="13"/>
  <c r="X811" i="13" s="1"/>
  <c r="Z811" i="13" s="1"/>
  <c r="O811" i="13"/>
  <c r="W807" i="13"/>
  <c r="X807" i="13" s="1"/>
  <c r="Z807" i="13" s="1"/>
  <c r="O807" i="13"/>
  <c r="W803" i="13"/>
  <c r="X803" i="13" s="1"/>
  <c r="Z803" i="13" s="1"/>
  <c r="O803" i="13"/>
  <c r="W799" i="13"/>
  <c r="X799" i="13" s="1"/>
  <c r="Z799" i="13" s="1"/>
  <c r="O799" i="13"/>
  <c r="W795" i="13"/>
  <c r="X795" i="13" s="1"/>
  <c r="Z795" i="13" s="1"/>
  <c r="O795" i="13"/>
  <c r="W791" i="13"/>
  <c r="X791" i="13" s="1"/>
  <c r="Z791" i="13" s="1"/>
  <c r="O791" i="13"/>
  <c r="W787" i="13"/>
  <c r="X787" i="13" s="1"/>
  <c r="Z787" i="13" s="1"/>
  <c r="O787" i="13"/>
  <c r="W783" i="13"/>
  <c r="X783" i="13" s="1"/>
  <c r="Z783" i="13" s="1"/>
  <c r="O783" i="13"/>
  <c r="W779" i="13"/>
  <c r="X779" i="13" s="1"/>
  <c r="Z779" i="13" s="1"/>
  <c r="O779" i="13"/>
  <c r="W775" i="13"/>
  <c r="X775" i="13" s="1"/>
  <c r="Z775" i="13" s="1"/>
  <c r="O775" i="13"/>
  <c r="W771" i="13"/>
  <c r="X771" i="13" s="1"/>
  <c r="Z771" i="13" s="1"/>
  <c r="O771" i="13"/>
  <c r="W767" i="13"/>
  <c r="X767" i="13" s="1"/>
  <c r="Z767" i="13" s="1"/>
  <c r="O767" i="13"/>
  <c r="W763" i="13"/>
  <c r="X763" i="13" s="1"/>
  <c r="Z763" i="13" s="1"/>
  <c r="O763" i="13"/>
  <c r="W759" i="13"/>
  <c r="X759" i="13" s="1"/>
  <c r="Z759" i="13" s="1"/>
  <c r="O759" i="13"/>
  <c r="W755" i="13"/>
  <c r="X755" i="13" s="1"/>
  <c r="Z755" i="13" s="1"/>
  <c r="O755" i="13"/>
  <c r="W751" i="13"/>
  <c r="X751" i="13" s="1"/>
  <c r="Z751" i="13" s="1"/>
  <c r="O751" i="13"/>
  <c r="W747" i="13"/>
  <c r="X747" i="13" s="1"/>
  <c r="Z747" i="13" s="1"/>
  <c r="O747" i="13"/>
  <c r="W743" i="13"/>
  <c r="X743" i="13" s="1"/>
  <c r="Z743" i="13" s="1"/>
  <c r="O743" i="13"/>
  <c r="W739" i="13"/>
  <c r="X739" i="13" s="1"/>
  <c r="Z739" i="13" s="1"/>
  <c r="O739" i="13"/>
  <c r="W735" i="13"/>
  <c r="X735" i="13" s="1"/>
  <c r="Z735" i="13" s="1"/>
  <c r="O735" i="13"/>
  <c r="W731" i="13"/>
  <c r="X731" i="13" s="1"/>
  <c r="Z731" i="13" s="1"/>
  <c r="O731" i="13"/>
  <c r="W727" i="13"/>
  <c r="X727" i="13" s="1"/>
  <c r="Z727" i="13" s="1"/>
  <c r="O727" i="13"/>
  <c r="W723" i="13"/>
  <c r="X723" i="13" s="1"/>
  <c r="Z723" i="13" s="1"/>
  <c r="O723" i="13"/>
  <c r="W719" i="13"/>
  <c r="X719" i="13" s="1"/>
  <c r="Z719" i="13" s="1"/>
  <c r="O719" i="13"/>
  <c r="W715" i="13"/>
  <c r="X715" i="13" s="1"/>
  <c r="Z715" i="13" s="1"/>
  <c r="O715" i="13"/>
  <c r="W711" i="13"/>
  <c r="X711" i="13" s="1"/>
  <c r="Z711" i="13" s="1"/>
  <c r="O711" i="13"/>
  <c r="W707" i="13"/>
  <c r="X707" i="13" s="1"/>
  <c r="Z707" i="13" s="1"/>
  <c r="O707" i="13"/>
  <c r="W703" i="13"/>
  <c r="X703" i="13" s="1"/>
  <c r="Z703" i="13" s="1"/>
  <c r="O703" i="13"/>
  <c r="W699" i="13"/>
  <c r="X699" i="13" s="1"/>
  <c r="Z699" i="13" s="1"/>
  <c r="O699" i="13"/>
  <c r="W695" i="13"/>
  <c r="X695" i="13" s="1"/>
  <c r="Z695" i="13" s="1"/>
  <c r="O695" i="13"/>
  <c r="W691" i="13"/>
  <c r="X691" i="13" s="1"/>
  <c r="Z691" i="13" s="1"/>
  <c r="O691" i="13"/>
  <c r="W687" i="13"/>
  <c r="X687" i="13" s="1"/>
  <c r="Z687" i="13" s="1"/>
  <c r="O687" i="13"/>
  <c r="W683" i="13"/>
  <c r="X683" i="13" s="1"/>
  <c r="Z683" i="13" s="1"/>
  <c r="O683" i="13"/>
  <c r="W679" i="13"/>
  <c r="X679" i="13" s="1"/>
  <c r="Z679" i="13" s="1"/>
  <c r="O679" i="13"/>
  <c r="W675" i="13"/>
  <c r="X675" i="13" s="1"/>
  <c r="Z675" i="13" s="1"/>
  <c r="O675" i="13"/>
  <c r="W671" i="13"/>
  <c r="X671" i="13" s="1"/>
  <c r="Z671" i="13" s="1"/>
  <c r="O671" i="13"/>
  <c r="W667" i="13"/>
  <c r="X667" i="13" s="1"/>
  <c r="Z667" i="13" s="1"/>
  <c r="O667" i="13"/>
  <c r="W663" i="13"/>
  <c r="X663" i="13" s="1"/>
  <c r="Z663" i="13" s="1"/>
  <c r="O663" i="13"/>
  <c r="W659" i="13"/>
  <c r="X659" i="13" s="1"/>
  <c r="Z659" i="13" s="1"/>
  <c r="O659" i="13"/>
  <c r="W655" i="13"/>
  <c r="X655" i="13" s="1"/>
  <c r="Z655" i="13" s="1"/>
  <c r="O655" i="13"/>
  <c r="W651" i="13"/>
  <c r="X651" i="13" s="1"/>
  <c r="Z651" i="13" s="1"/>
  <c r="O651" i="13"/>
  <c r="W647" i="13"/>
  <c r="X647" i="13" s="1"/>
  <c r="Z647" i="13" s="1"/>
  <c r="O647" i="13"/>
  <c r="W643" i="13"/>
  <c r="X643" i="13" s="1"/>
  <c r="Z643" i="13" s="1"/>
  <c r="O643" i="13"/>
  <c r="W639" i="13"/>
  <c r="X639" i="13" s="1"/>
  <c r="Z639" i="13" s="1"/>
  <c r="O639" i="13"/>
  <c r="W635" i="13"/>
  <c r="X635" i="13" s="1"/>
  <c r="Z635" i="13" s="1"/>
  <c r="O635" i="13"/>
  <c r="W631" i="13"/>
  <c r="X631" i="13" s="1"/>
  <c r="Z631" i="13" s="1"/>
  <c r="O631" i="13"/>
  <c r="W627" i="13"/>
  <c r="X627" i="13" s="1"/>
  <c r="Z627" i="13" s="1"/>
  <c r="O627" i="13"/>
  <c r="W623" i="13"/>
  <c r="X623" i="13" s="1"/>
  <c r="Z623" i="13" s="1"/>
  <c r="O623" i="13"/>
  <c r="W619" i="13"/>
  <c r="X619" i="13" s="1"/>
  <c r="Z619" i="13" s="1"/>
  <c r="O619" i="13"/>
  <c r="W615" i="13"/>
  <c r="X615" i="13" s="1"/>
  <c r="Z615" i="13" s="1"/>
  <c r="O615" i="13"/>
  <c r="W611" i="13"/>
  <c r="X611" i="13" s="1"/>
  <c r="Z611" i="13" s="1"/>
  <c r="O611" i="13"/>
  <c r="W607" i="13"/>
  <c r="X607" i="13" s="1"/>
  <c r="Z607" i="13" s="1"/>
  <c r="O607" i="13"/>
  <c r="W603" i="13"/>
  <c r="X603" i="13" s="1"/>
  <c r="Z603" i="13" s="1"/>
  <c r="O603" i="13"/>
  <c r="W599" i="13"/>
  <c r="X599" i="13" s="1"/>
  <c r="Z599" i="13" s="1"/>
  <c r="O599" i="13"/>
  <c r="W595" i="13"/>
  <c r="X595" i="13" s="1"/>
  <c r="Z595" i="13" s="1"/>
  <c r="O595" i="13"/>
  <c r="W591" i="13"/>
  <c r="X591" i="13" s="1"/>
  <c r="Z591" i="13" s="1"/>
  <c r="O591" i="13"/>
  <c r="W587" i="13"/>
  <c r="X587" i="13" s="1"/>
  <c r="Z587" i="13" s="1"/>
  <c r="O587" i="13"/>
  <c r="W583" i="13"/>
  <c r="X583" i="13" s="1"/>
  <c r="Z583" i="13" s="1"/>
  <c r="O583" i="13"/>
  <c r="W579" i="13"/>
  <c r="X579" i="13" s="1"/>
  <c r="Z579" i="13" s="1"/>
  <c r="O579" i="13"/>
  <c r="W575" i="13"/>
  <c r="X575" i="13" s="1"/>
  <c r="Z575" i="13" s="1"/>
  <c r="O575" i="13"/>
  <c r="W571" i="13"/>
  <c r="X571" i="13" s="1"/>
  <c r="Z571" i="13" s="1"/>
  <c r="O571" i="13"/>
  <c r="W567" i="13"/>
  <c r="X567" i="13" s="1"/>
  <c r="Z567" i="13" s="1"/>
  <c r="O567" i="13"/>
  <c r="W563" i="13"/>
  <c r="X563" i="13" s="1"/>
  <c r="Z563" i="13" s="1"/>
  <c r="O563" i="13"/>
  <c r="W559" i="13"/>
  <c r="X559" i="13" s="1"/>
  <c r="Z559" i="13" s="1"/>
  <c r="O559" i="13"/>
  <c r="W555" i="13"/>
  <c r="X555" i="13" s="1"/>
  <c r="Z555" i="13" s="1"/>
  <c r="O555" i="13"/>
  <c r="W551" i="13"/>
  <c r="X551" i="13" s="1"/>
  <c r="Z551" i="13" s="1"/>
  <c r="O551" i="13"/>
  <c r="W547" i="13"/>
  <c r="X547" i="13" s="1"/>
  <c r="Z547" i="13" s="1"/>
  <c r="O547" i="13"/>
  <c r="W543" i="13"/>
  <c r="X543" i="13" s="1"/>
  <c r="Z543" i="13" s="1"/>
  <c r="O543" i="13"/>
  <c r="W539" i="13"/>
  <c r="X539" i="13" s="1"/>
  <c r="Z539" i="13" s="1"/>
  <c r="O539" i="13"/>
  <c r="W535" i="13"/>
  <c r="X535" i="13" s="1"/>
  <c r="Z535" i="13" s="1"/>
  <c r="O535" i="13"/>
  <c r="W531" i="13"/>
  <c r="X531" i="13" s="1"/>
  <c r="Z531" i="13" s="1"/>
  <c r="O531" i="13"/>
  <c r="W527" i="13"/>
  <c r="X527" i="13" s="1"/>
  <c r="Z527" i="13" s="1"/>
  <c r="O527" i="13"/>
  <c r="W523" i="13"/>
  <c r="X523" i="13" s="1"/>
  <c r="Z523" i="13" s="1"/>
  <c r="O523" i="13"/>
  <c r="W519" i="13"/>
  <c r="X519" i="13" s="1"/>
  <c r="Z519" i="13" s="1"/>
  <c r="O519" i="13"/>
  <c r="W515" i="13"/>
  <c r="X515" i="13" s="1"/>
  <c r="Z515" i="13" s="1"/>
  <c r="O515" i="13"/>
  <c r="W511" i="13"/>
  <c r="X511" i="13" s="1"/>
  <c r="Z511" i="13" s="1"/>
  <c r="O511" i="13"/>
  <c r="W507" i="13"/>
  <c r="X507" i="13" s="1"/>
  <c r="Z507" i="13" s="1"/>
  <c r="O507" i="13"/>
  <c r="W503" i="13"/>
  <c r="X503" i="13" s="1"/>
  <c r="Z503" i="13" s="1"/>
  <c r="O503" i="13"/>
  <c r="W499" i="13"/>
  <c r="X499" i="13" s="1"/>
  <c r="Z499" i="13" s="1"/>
  <c r="O499" i="13"/>
  <c r="W495" i="13"/>
  <c r="X495" i="13" s="1"/>
  <c r="Z495" i="13" s="1"/>
  <c r="O495" i="13"/>
  <c r="W491" i="13"/>
  <c r="X491" i="13" s="1"/>
  <c r="Z491" i="13" s="1"/>
  <c r="O491" i="13"/>
  <c r="W487" i="13"/>
  <c r="X487" i="13" s="1"/>
  <c r="Z487" i="13" s="1"/>
  <c r="O487" i="13"/>
  <c r="W483" i="13"/>
  <c r="X483" i="13" s="1"/>
  <c r="Z483" i="13" s="1"/>
  <c r="O483" i="13"/>
  <c r="W479" i="13"/>
  <c r="X479" i="13" s="1"/>
  <c r="Z479" i="13" s="1"/>
  <c r="O479" i="13"/>
  <c r="W475" i="13"/>
  <c r="X475" i="13" s="1"/>
  <c r="Z475" i="13" s="1"/>
  <c r="O475" i="13"/>
  <c r="W471" i="13"/>
  <c r="X471" i="13" s="1"/>
  <c r="Z471" i="13" s="1"/>
  <c r="O471" i="13"/>
  <c r="W467" i="13"/>
  <c r="X467" i="13" s="1"/>
  <c r="Z467" i="13" s="1"/>
  <c r="O467" i="13"/>
  <c r="W463" i="13"/>
  <c r="X463" i="13" s="1"/>
  <c r="Z463" i="13" s="1"/>
  <c r="O463" i="13"/>
  <c r="W459" i="13"/>
  <c r="X459" i="13" s="1"/>
  <c r="Z459" i="13" s="1"/>
  <c r="O459" i="13"/>
  <c r="W455" i="13"/>
  <c r="X455" i="13" s="1"/>
  <c r="Z455" i="13" s="1"/>
  <c r="O455" i="13"/>
  <c r="G10" i="25"/>
  <c r="I8" i="25"/>
  <c r="F6" i="25"/>
  <c r="W3" i="13"/>
  <c r="X3" i="13" s="1"/>
  <c r="Z3" i="13" s="1"/>
  <c r="O3" i="13"/>
  <c r="W4166" i="13"/>
  <c r="X4166" i="13" s="1"/>
  <c r="Z4166" i="13" s="1"/>
  <c r="O4166" i="13"/>
  <c r="W4162" i="13"/>
  <c r="X4162" i="13" s="1"/>
  <c r="Z4162" i="13" s="1"/>
  <c r="O4162" i="13"/>
  <c r="W4158" i="13"/>
  <c r="X4158" i="13" s="1"/>
  <c r="Z4158" i="13" s="1"/>
  <c r="O4158" i="13"/>
  <c r="W4154" i="13"/>
  <c r="X4154" i="13" s="1"/>
  <c r="Z4154" i="13" s="1"/>
  <c r="O4154" i="13"/>
  <c r="W4150" i="13"/>
  <c r="X4150" i="13" s="1"/>
  <c r="Z4150" i="13" s="1"/>
  <c r="O4150" i="13"/>
  <c r="W4146" i="13"/>
  <c r="X4146" i="13" s="1"/>
  <c r="Z4146" i="13" s="1"/>
  <c r="O4146" i="13"/>
  <c r="W4142" i="13"/>
  <c r="X4142" i="13" s="1"/>
  <c r="Z4142" i="13" s="1"/>
  <c r="O4142" i="13"/>
  <c r="W4138" i="13"/>
  <c r="X4138" i="13" s="1"/>
  <c r="Z4138" i="13" s="1"/>
  <c r="O4138" i="13"/>
  <c r="W4134" i="13"/>
  <c r="X4134" i="13" s="1"/>
  <c r="Z4134" i="13" s="1"/>
  <c r="O4134" i="13"/>
  <c r="W4130" i="13"/>
  <c r="X4130" i="13" s="1"/>
  <c r="Z4130" i="13" s="1"/>
  <c r="O4130" i="13"/>
  <c r="W4126" i="13"/>
  <c r="X4126" i="13" s="1"/>
  <c r="Z4126" i="13" s="1"/>
  <c r="O4126" i="13"/>
  <c r="W4122" i="13"/>
  <c r="X4122" i="13" s="1"/>
  <c r="Z4122" i="13" s="1"/>
  <c r="O4122" i="13"/>
  <c r="W4118" i="13"/>
  <c r="X4118" i="13" s="1"/>
  <c r="Z4118" i="13" s="1"/>
  <c r="O4118" i="13"/>
  <c r="W4114" i="13"/>
  <c r="X4114" i="13" s="1"/>
  <c r="Z4114" i="13" s="1"/>
  <c r="O4114" i="13"/>
  <c r="W4110" i="13"/>
  <c r="X4110" i="13" s="1"/>
  <c r="Z4110" i="13" s="1"/>
  <c r="O4110" i="13"/>
  <c r="W4106" i="13"/>
  <c r="X4106" i="13" s="1"/>
  <c r="Z4106" i="13" s="1"/>
  <c r="O4106" i="13"/>
  <c r="W4102" i="13"/>
  <c r="X4102" i="13" s="1"/>
  <c r="Z4102" i="13" s="1"/>
  <c r="O4102" i="13"/>
  <c r="W4098" i="13"/>
  <c r="X4098" i="13" s="1"/>
  <c r="Z4098" i="13" s="1"/>
  <c r="O4098" i="13"/>
  <c r="W4094" i="13"/>
  <c r="X4094" i="13" s="1"/>
  <c r="Z4094" i="13" s="1"/>
  <c r="O4094" i="13"/>
  <c r="W4090" i="13"/>
  <c r="X4090" i="13" s="1"/>
  <c r="Z4090" i="13" s="1"/>
  <c r="O4090" i="13"/>
  <c r="W4086" i="13"/>
  <c r="X4086" i="13" s="1"/>
  <c r="Z4086" i="13" s="1"/>
  <c r="O4086" i="13"/>
  <c r="W4082" i="13"/>
  <c r="X4082" i="13" s="1"/>
  <c r="Z4082" i="13" s="1"/>
  <c r="O4082" i="13"/>
  <c r="W4078" i="13"/>
  <c r="X4078" i="13" s="1"/>
  <c r="Z4078" i="13" s="1"/>
  <c r="O4078" i="13"/>
  <c r="W4074" i="13"/>
  <c r="X4074" i="13" s="1"/>
  <c r="Z4074" i="13" s="1"/>
  <c r="O4074" i="13"/>
  <c r="W4070" i="13"/>
  <c r="X4070" i="13" s="1"/>
  <c r="Z4070" i="13" s="1"/>
  <c r="O4070" i="13"/>
  <c r="W4066" i="13"/>
  <c r="X4066" i="13" s="1"/>
  <c r="Z4066" i="13" s="1"/>
  <c r="O4066" i="13"/>
  <c r="W4062" i="13"/>
  <c r="X4062" i="13" s="1"/>
  <c r="Z4062" i="13" s="1"/>
  <c r="O4062" i="13"/>
  <c r="W4058" i="13"/>
  <c r="X4058" i="13" s="1"/>
  <c r="Z4058" i="13" s="1"/>
  <c r="O4058" i="13"/>
  <c r="W4054" i="13"/>
  <c r="X4054" i="13" s="1"/>
  <c r="Z4054" i="13" s="1"/>
  <c r="O4054" i="13"/>
  <c r="W4050" i="13"/>
  <c r="X4050" i="13" s="1"/>
  <c r="Z4050" i="13" s="1"/>
  <c r="O4050" i="13"/>
  <c r="W4046" i="13"/>
  <c r="X4046" i="13" s="1"/>
  <c r="Z4046" i="13" s="1"/>
  <c r="O4046" i="13"/>
  <c r="W4042" i="13"/>
  <c r="X4042" i="13" s="1"/>
  <c r="Z4042" i="13" s="1"/>
  <c r="O4042" i="13"/>
  <c r="W4038" i="13"/>
  <c r="X4038" i="13" s="1"/>
  <c r="Z4038" i="13" s="1"/>
  <c r="O4038" i="13"/>
  <c r="W4034" i="13"/>
  <c r="X4034" i="13" s="1"/>
  <c r="Z4034" i="13" s="1"/>
  <c r="O4034" i="13"/>
  <c r="W4030" i="13"/>
  <c r="X4030" i="13" s="1"/>
  <c r="Z4030" i="13" s="1"/>
  <c r="O4030" i="13"/>
  <c r="W4026" i="13"/>
  <c r="X4026" i="13" s="1"/>
  <c r="Z4026" i="13" s="1"/>
  <c r="O4026" i="13"/>
  <c r="W4022" i="13"/>
  <c r="X4022" i="13" s="1"/>
  <c r="Z4022" i="13" s="1"/>
  <c r="O4022" i="13"/>
  <c r="W4018" i="13"/>
  <c r="X4018" i="13" s="1"/>
  <c r="Z4018" i="13" s="1"/>
  <c r="O4018" i="13"/>
  <c r="W4014" i="13"/>
  <c r="X4014" i="13" s="1"/>
  <c r="Z4014" i="13" s="1"/>
  <c r="O4014" i="13"/>
  <c r="W4010" i="13"/>
  <c r="X4010" i="13" s="1"/>
  <c r="Z4010" i="13" s="1"/>
  <c r="O4010" i="13"/>
  <c r="W4006" i="13"/>
  <c r="X4006" i="13" s="1"/>
  <c r="Z4006" i="13" s="1"/>
  <c r="O4006" i="13"/>
  <c r="W4002" i="13"/>
  <c r="X4002" i="13" s="1"/>
  <c r="Z4002" i="13" s="1"/>
  <c r="O4002" i="13"/>
  <c r="W3998" i="13"/>
  <c r="X3998" i="13" s="1"/>
  <c r="Z3998" i="13" s="1"/>
  <c r="O3998" i="13"/>
  <c r="W3994" i="13"/>
  <c r="X3994" i="13" s="1"/>
  <c r="Z3994" i="13" s="1"/>
  <c r="O3994" i="13"/>
  <c r="W3990" i="13"/>
  <c r="X3990" i="13" s="1"/>
  <c r="Z3990" i="13" s="1"/>
  <c r="O3990" i="13"/>
  <c r="W3986" i="13"/>
  <c r="X3986" i="13" s="1"/>
  <c r="Z3986" i="13" s="1"/>
  <c r="O3986" i="13"/>
  <c r="W3982" i="13"/>
  <c r="X3982" i="13" s="1"/>
  <c r="Z3982" i="13" s="1"/>
  <c r="O3982" i="13"/>
  <c r="W3978" i="13"/>
  <c r="X3978" i="13" s="1"/>
  <c r="Z3978" i="13" s="1"/>
  <c r="O3978" i="13"/>
  <c r="W3974" i="13"/>
  <c r="X3974" i="13" s="1"/>
  <c r="Z3974" i="13" s="1"/>
  <c r="O3974" i="13"/>
  <c r="W3970" i="13"/>
  <c r="X3970" i="13" s="1"/>
  <c r="Z3970" i="13" s="1"/>
  <c r="O3970" i="13"/>
  <c r="W3966" i="13"/>
  <c r="X3966" i="13" s="1"/>
  <c r="Z3966" i="13" s="1"/>
  <c r="O3966" i="13"/>
  <c r="W3962" i="13"/>
  <c r="X3962" i="13" s="1"/>
  <c r="Z3962" i="13" s="1"/>
  <c r="O3962" i="13"/>
  <c r="W3958" i="13"/>
  <c r="X3958" i="13" s="1"/>
  <c r="Z3958" i="13" s="1"/>
  <c r="O3958" i="13"/>
  <c r="W3954" i="13"/>
  <c r="X3954" i="13" s="1"/>
  <c r="Z3954" i="13" s="1"/>
  <c r="O3954" i="13"/>
  <c r="W3950" i="13"/>
  <c r="X3950" i="13" s="1"/>
  <c r="Z3950" i="13" s="1"/>
  <c r="O3950" i="13"/>
  <c r="W3946" i="13"/>
  <c r="X3946" i="13" s="1"/>
  <c r="Z3946" i="13" s="1"/>
  <c r="O3946" i="13"/>
  <c r="W3942" i="13"/>
  <c r="X3942" i="13" s="1"/>
  <c r="Z3942" i="13" s="1"/>
  <c r="O3942" i="13"/>
  <c r="W3938" i="13"/>
  <c r="X3938" i="13" s="1"/>
  <c r="Z3938" i="13" s="1"/>
  <c r="O3938" i="13"/>
  <c r="W3934" i="13"/>
  <c r="X3934" i="13" s="1"/>
  <c r="Z3934" i="13" s="1"/>
  <c r="O3934" i="13"/>
  <c r="W3930" i="13"/>
  <c r="X3930" i="13" s="1"/>
  <c r="Z3930" i="13" s="1"/>
  <c r="O3930" i="13"/>
  <c r="W3926" i="13"/>
  <c r="X3926" i="13" s="1"/>
  <c r="Z3926" i="13" s="1"/>
  <c r="O3926" i="13"/>
  <c r="W3922" i="13"/>
  <c r="X3922" i="13" s="1"/>
  <c r="Z3922" i="13" s="1"/>
  <c r="O3922" i="13"/>
  <c r="W3918" i="13"/>
  <c r="X3918" i="13" s="1"/>
  <c r="Z3918" i="13" s="1"/>
  <c r="O3918" i="13"/>
  <c r="W3914" i="13"/>
  <c r="X3914" i="13" s="1"/>
  <c r="Z3914" i="13" s="1"/>
  <c r="O3914" i="13"/>
  <c r="W3910" i="13"/>
  <c r="X3910" i="13" s="1"/>
  <c r="Z3910" i="13" s="1"/>
  <c r="O3910" i="13"/>
  <c r="W3906" i="13"/>
  <c r="X3906" i="13" s="1"/>
  <c r="Z3906" i="13" s="1"/>
  <c r="O3906" i="13"/>
  <c r="W3902" i="13"/>
  <c r="X3902" i="13" s="1"/>
  <c r="Z3902" i="13" s="1"/>
  <c r="O3902" i="13"/>
  <c r="W3898" i="13"/>
  <c r="X3898" i="13" s="1"/>
  <c r="Z3898" i="13" s="1"/>
  <c r="O3898" i="13"/>
  <c r="W3894" i="13"/>
  <c r="X3894" i="13" s="1"/>
  <c r="Z3894" i="13" s="1"/>
  <c r="O3894" i="13"/>
  <c r="W3890" i="13"/>
  <c r="X3890" i="13" s="1"/>
  <c r="Z3890" i="13" s="1"/>
  <c r="O3890" i="13"/>
  <c r="W3886" i="13"/>
  <c r="X3886" i="13" s="1"/>
  <c r="Z3886" i="13" s="1"/>
  <c r="O3886" i="13"/>
  <c r="W3882" i="13"/>
  <c r="X3882" i="13" s="1"/>
  <c r="Z3882" i="13" s="1"/>
  <c r="O3882" i="13"/>
  <c r="W3878" i="13"/>
  <c r="X3878" i="13" s="1"/>
  <c r="Z3878" i="13" s="1"/>
  <c r="O3878" i="13"/>
  <c r="W3874" i="13"/>
  <c r="X3874" i="13" s="1"/>
  <c r="Z3874" i="13" s="1"/>
  <c r="O3874" i="13"/>
  <c r="W3870" i="13"/>
  <c r="X3870" i="13" s="1"/>
  <c r="Z3870" i="13" s="1"/>
  <c r="O3870" i="13"/>
  <c r="W3866" i="13"/>
  <c r="X3866" i="13" s="1"/>
  <c r="Z3866" i="13" s="1"/>
  <c r="O3866" i="13"/>
  <c r="W3862" i="13"/>
  <c r="X3862" i="13" s="1"/>
  <c r="Z3862" i="13" s="1"/>
  <c r="O3862" i="13"/>
  <c r="W3858" i="13"/>
  <c r="X3858" i="13" s="1"/>
  <c r="Z3858" i="13" s="1"/>
  <c r="O3858" i="13"/>
  <c r="W3854" i="13"/>
  <c r="X3854" i="13" s="1"/>
  <c r="Z3854" i="13" s="1"/>
  <c r="O3854" i="13"/>
  <c r="W3850" i="13"/>
  <c r="X3850" i="13" s="1"/>
  <c r="Z3850" i="13" s="1"/>
  <c r="O3850" i="13"/>
  <c r="W3846" i="13"/>
  <c r="X3846" i="13" s="1"/>
  <c r="Z3846" i="13" s="1"/>
  <c r="O3846" i="13"/>
  <c r="W3842" i="13"/>
  <c r="X3842" i="13" s="1"/>
  <c r="Z3842" i="13" s="1"/>
  <c r="O3842" i="13"/>
  <c r="W3838" i="13"/>
  <c r="X3838" i="13" s="1"/>
  <c r="Z3838" i="13" s="1"/>
  <c r="O3838" i="13"/>
  <c r="W3834" i="13"/>
  <c r="X3834" i="13" s="1"/>
  <c r="Z3834" i="13" s="1"/>
  <c r="O3834" i="13"/>
  <c r="W3830" i="13"/>
  <c r="X3830" i="13" s="1"/>
  <c r="Z3830" i="13" s="1"/>
  <c r="O3830" i="13"/>
  <c r="W3826" i="13"/>
  <c r="X3826" i="13" s="1"/>
  <c r="Z3826" i="13" s="1"/>
  <c r="O3826" i="13"/>
  <c r="W3822" i="13"/>
  <c r="X3822" i="13" s="1"/>
  <c r="Z3822" i="13" s="1"/>
  <c r="O3822" i="13"/>
  <c r="W3818" i="13"/>
  <c r="X3818" i="13" s="1"/>
  <c r="Z3818" i="13" s="1"/>
  <c r="O3818" i="13"/>
  <c r="W3814" i="13"/>
  <c r="X3814" i="13" s="1"/>
  <c r="Z3814" i="13" s="1"/>
  <c r="O3814" i="13"/>
  <c r="W3810" i="13"/>
  <c r="X3810" i="13" s="1"/>
  <c r="Z3810" i="13" s="1"/>
  <c r="O3810" i="13"/>
  <c r="W3806" i="13"/>
  <c r="X3806" i="13" s="1"/>
  <c r="Z3806" i="13" s="1"/>
  <c r="O3806" i="13"/>
  <c r="W3802" i="13"/>
  <c r="X3802" i="13" s="1"/>
  <c r="Z3802" i="13" s="1"/>
  <c r="O3802" i="13"/>
  <c r="W3798" i="13"/>
  <c r="X3798" i="13" s="1"/>
  <c r="Z3798" i="13" s="1"/>
  <c r="O3798" i="13"/>
  <c r="W3794" i="13"/>
  <c r="X3794" i="13" s="1"/>
  <c r="Z3794" i="13" s="1"/>
  <c r="O3794" i="13"/>
  <c r="W3790" i="13"/>
  <c r="X3790" i="13" s="1"/>
  <c r="Z3790" i="13" s="1"/>
  <c r="O3790" i="13"/>
  <c r="W3786" i="13"/>
  <c r="X3786" i="13" s="1"/>
  <c r="Z3786" i="13" s="1"/>
  <c r="O3786" i="13"/>
  <c r="W3782" i="13"/>
  <c r="X3782" i="13" s="1"/>
  <c r="Z3782" i="13" s="1"/>
  <c r="O3782" i="13"/>
  <c r="W3778" i="13"/>
  <c r="X3778" i="13" s="1"/>
  <c r="Z3778" i="13" s="1"/>
  <c r="O3778" i="13"/>
  <c r="W3774" i="13"/>
  <c r="X3774" i="13" s="1"/>
  <c r="Z3774" i="13" s="1"/>
  <c r="O3774" i="13"/>
  <c r="W3770" i="13"/>
  <c r="X3770" i="13" s="1"/>
  <c r="Z3770" i="13" s="1"/>
  <c r="O3770" i="13"/>
  <c r="W3766" i="13"/>
  <c r="X3766" i="13" s="1"/>
  <c r="Z3766" i="13" s="1"/>
  <c r="O3766" i="13"/>
  <c r="W3762" i="13"/>
  <c r="X3762" i="13" s="1"/>
  <c r="Z3762" i="13" s="1"/>
  <c r="O3762" i="13"/>
  <c r="W3758" i="13"/>
  <c r="X3758" i="13" s="1"/>
  <c r="Z3758" i="13" s="1"/>
  <c r="O3758" i="13"/>
  <c r="W3754" i="13"/>
  <c r="X3754" i="13" s="1"/>
  <c r="Z3754" i="13" s="1"/>
  <c r="O3754" i="13"/>
  <c r="W3750" i="13"/>
  <c r="X3750" i="13" s="1"/>
  <c r="Z3750" i="13" s="1"/>
  <c r="O3750" i="13"/>
  <c r="W3746" i="13"/>
  <c r="X3746" i="13" s="1"/>
  <c r="Z3746" i="13" s="1"/>
  <c r="O3746" i="13"/>
  <c r="W3742" i="13"/>
  <c r="X3742" i="13" s="1"/>
  <c r="Z3742" i="13" s="1"/>
  <c r="O3742" i="13"/>
  <c r="W3738" i="13"/>
  <c r="X3738" i="13" s="1"/>
  <c r="Z3738" i="13" s="1"/>
  <c r="O3738" i="13"/>
  <c r="W3734" i="13"/>
  <c r="X3734" i="13" s="1"/>
  <c r="Z3734" i="13" s="1"/>
  <c r="O3734" i="13"/>
  <c r="W3730" i="13"/>
  <c r="X3730" i="13" s="1"/>
  <c r="Z3730" i="13" s="1"/>
  <c r="O3730" i="13"/>
  <c r="W3726" i="13"/>
  <c r="X3726" i="13" s="1"/>
  <c r="Z3726" i="13" s="1"/>
  <c r="O3726" i="13"/>
  <c r="W3722" i="13"/>
  <c r="X3722" i="13" s="1"/>
  <c r="Z3722" i="13" s="1"/>
  <c r="O3722" i="13"/>
  <c r="W3718" i="13"/>
  <c r="X3718" i="13" s="1"/>
  <c r="Z3718" i="13" s="1"/>
  <c r="O3718" i="13"/>
  <c r="W3714" i="13"/>
  <c r="X3714" i="13" s="1"/>
  <c r="Z3714" i="13" s="1"/>
  <c r="O3714" i="13"/>
  <c r="W3710" i="13"/>
  <c r="X3710" i="13" s="1"/>
  <c r="Z3710" i="13" s="1"/>
  <c r="O3710" i="13"/>
  <c r="W3706" i="13"/>
  <c r="X3706" i="13" s="1"/>
  <c r="Z3706" i="13" s="1"/>
  <c r="O3706" i="13"/>
  <c r="W3702" i="13"/>
  <c r="X3702" i="13" s="1"/>
  <c r="Z3702" i="13" s="1"/>
  <c r="O3702" i="13"/>
  <c r="W3698" i="13"/>
  <c r="X3698" i="13" s="1"/>
  <c r="Z3698" i="13" s="1"/>
  <c r="O3698" i="13"/>
  <c r="W3694" i="13"/>
  <c r="X3694" i="13" s="1"/>
  <c r="Z3694" i="13" s="1"/>
  <c r="O3694" i="13"/>
  <c r="W3690" i="13"/>
  <c r="X3690" i="13" s="1"/>
  <c r="Z3690" i="13" s="1"/>
  <c r="O3690" i="13"/>
  <c r="W3686" i="13"/>
  <c r="X3686" i="13" s="1"/>
  <c r="Z3686" i="13" s="1"/>
  <c r="O3686" i="13"/>
  <c r="W3682" i="13"/>
  <c r="X3682" i="13" s="1"/>
  <c r="Z3682" i="13" s="1"/>
  <c r="O3682" i="13"/>
  <c r="W3678" i="13"/>
  <c r="X3678" i="13" s="1"/>
  <c r="Z3678" i="13" s="1"/>
  <c r="O3678" i="13"/>
  <c r="W3674" i="13"/>
  <c r="X3674" i="13" s="1"/>
  <c r="Z3674" i="13" s="1"/>
  <c r="O3674" i="13"/>
  <c r="W3670" i="13"/>
  <c r="X3670" i="13" s="1"/>
  <c r="Z3670" i="13" s="1"/>
  <c r="O3670" i="13"/>
  <c r="W3666" i="13"/>
  <c r="X3666" i="13" s="1"/>
  <c r="Z3666" i="13" s="1"/>
  <c r="O3666" i="13"/>
  <c r="W3662" i="13"/>
  <c r="X3662" i="13" s="1"/>
  <c r="Z3662" i="13" s="1"/>
  <c r="O3662" i="13"/>
  <c r="W3658" i="13"/>
  <c r="X3658" i="13" s="1"/>
  <c r="Z3658" i="13" s="1"/>
  <c r="O3658" i="13"/>
  <c r="W3654" i="13"/>
  <c r="X3654" i="13" s="1"/>
  <c r="Z3654" i="13" s="1"/>
  <c r="O3654" i="13"/>
  <c r="W3650" i="13"/>
  <c r="X3650" i="13" s="1"/>
  <c r="Z3650" i="13" s="1"/>
  <c r="O3650" i="13"/>
  <c r="W3646" i="13"/>
  <c r="X3646" i="13" s="1"/>
  <c r="Z3646" i="13" s="1"/>
  <c r="O3646" i="13"/>
  <c r="W3642" i="13"/>
  <c r="X3642" i="13" s="1"/>
  <c r="Z3642" i="13" s="1"/>
  <c r="O3642" i="13"/>
  <c r="W3638" i="13"/>
  <c r="X3638" i="13" s="1"/>
  <c r="Z3638" i="13" s="1"/>
  <c r="O3638" i="13"/>
  <c r="W3634" i="13"/>
  <c r="X3634" i="13" s="1"/>
  <c r="Z3634" i="13" s="1"/>
  <c r="O3634" i="13"/>
  <c r="W3630" i="13"/>
  <c r="X3630" i="13" s="1"/>
  <c r="Z3630" i="13" s="1"/>
  <c r="O3630" i="13"/>
  <c r="W3626" i="13"/>
  <c r="X3626" i="13" s="1"/>
  <c r="Z3626" i="13" s="1"/>
  <c r="O3626" i="13"/>
  <c r="W3622" i="13"/>
  <c r="X3622" i="13" s="1"/>
  <c r="Z3622" i="13" s="1"/>
  <c r="O3622" i="13"/>
  <c r="W3618" i="13"/>
  <c r="X3618" i="13" s="1"/>
  <c r="Z3618" i="13" s="1"/>
  <c r="O3618" i="13"/>
  <c r="W3614" i="13"/>
  <c r="X3614" i="13" s="1"/>
  <c r="Z3614" i="13" s="1"/>
  <c r="O3614" i="13"/>
  <c r="W3610" i="13"/>
  <c r="X3610" i="13" s="1"/>
  <c r="Z3610" i="13" s="1"/>
  <c r="O3610" i="13"/>
  <c r="W3606" i="13"/>
  <c r="X3606" i="13" s="1"/>
  <c r="Z3606" i="13" s="1"/>
  <c r="O3606" i="13"/>
  <c r="W3602" i="13"/>
  <c r="X3602" i="13" s="1"/>
  <c r="Z3602" i="13" s="1"/>
  <c r="O3602" i="13"/>
  <c r="W3598" i="13"/>
  <c r="X3598" i="13" s="1"/>
  <c r="Z3598" i="13" s="1"/>
  <c r="O3598" i="13"/>
  <c r="W3594" i="13"/>
  <c r="X3594" i="13" s="1"/>
  <c r="Z3594" i="13" s="1"/>
  <c r="O3594" i="13"/>
  <c r="W3590" i="13"/>
  <c r="X3590" i="13" s="1"/>
  <c r="Z3590" i="13" s="1"/>
  <c r="O3590" i="13"/>
  <c r="W3586" i="13"/>
  <c r="X3586" i="13" s="1"/>
  <c r="Z3586" i="13" s="1"/>
  <c r="O3586" i="13"/>
  <c r="W3582" i="13"/>
  <c r="X3582" i="13" s="1"/>
  <c r="Z3582" i="13" s="1"/>
  <c r="O3582" i="13"/>
  <c r="W3578" i="13"/>
  <c r="X3578" i="13" s="1"/>
  <c r="Z3578" i="13" s="1"/>
  <c r="O3578" i="13"/>
  <c r="W3574" i="13"/>
  <c r="X3574" i="13" s="1"/>
  <c r="Z3574" i="13" s="1"/>
  <c r="O3574" i="13"/>
  <c r="W3570" i="13"/>
  <c r="X3570" i="13" s="1"/>
  <c r="Z3570" i="13" s="1"/>
  <c r="O3570" i="13"/>
  <c r="W3566" i="13"/>
  <c r="X3566" i="13" s="1"/>
  <c r="Z3566" i="13" s="1"/>
  <c r="O3566" i="13"/>
  <c r="W3562" i="13"/>
  <c r="X3562" i="13" s="1"/>
  <c r="Z3562" i="13" s="1"/>
  <c r="O3562" i="13"/>
  <c r="W3558" i="13"/>
  <c r="X3558" i="13" s="1"/>
  <c r="Z3558" i="13" s="1"/>
  <c r="O3558" i="13"/>
  <c r="W3554" i="13"/>
  <c r="X3554" i="13" s="1"/>
  <c r="Z3554" i="13" s="1"/>
  <c r="O3554" i="13"/>
  <c r="W3550" i="13"/>
  <c r="X3550" i="13" s="1"/>
  <c r="Z3550" i="13" s="1"/>
  <c r="O3550" i="13"/>
  <c r="W3546" i="13"/>
  <c r="X3546" i="13" s="1"/>
  <c r="Z3546" i="13" s="1"/>
  <c r="O3546" i="13"/>
  <c r="W3542" i="13"/>
  <c r="X3542" i="13" s="1"/>
  <c r="Z3542" i="13" s="1"/>
  <c r="O3542" i="13"/>
  <c r="W3538" i="13"/>
  <c r="X3538" i="13" s="1"/>
  <c r="Z3538" i="13" s="1"/>
  <c r="O3538" i="13"/>
  <c r="W3534" i="13"/>
  <c r="X3534" i="13" s="1"/>
  <c r="Z3534" i="13" s="1"/>
  <c r="O3534" i="13"/>
  <c r="W3530" i="13"/>
  <c r="X3530" i="13" s="1"/>
  <c r="Z3530" i="13" s="1"/>
  <c r="O3530" i="13"/>
  <c r="W3526" i="13"/>
  <c r="X3526" i="13" s="1"/>
  <c r="Z3526" i="13" s="1"/>
  <c r="O3526" i="13"/>
  <c r="W3522" i="13"/>
  <c r="X3522" i="13" s="1"/>
  <c r="Z3522" i="13" s="1"/>
  <c r="O3522" i="13"/>
  <c r="W3518" i="13"/>
  <c r="X3518" i="13" s="1"/>
  <c r="Z3518" i="13" s="1"/>
  <c r="O3518" i="13"/>
  <c r="W3514" i="13"/>
  <c r="X3514" i="13" s="1"/>
  <c r="Z3514" i="13" s="1"/>
  <c r="O3514" i="13"/>
  <c r="W3510" i="13"/>
  <c r="X3510" i="13" s="1"/>
  <c r="Z3510" i="13" s="1"/>
  <c r="O3510" i="13"/>
  <c r="W3506" i="13"/>
  <c r="X3506" i="13" s="1"/>
  <c r="Z3506" i="13" s="1"/>
  <c r="O3506" i="13"/>
  <c r="W3502" i="13"/>
  <c r="X3502" i="13" s="1"/>
  <c r="Z3502" i="13" s="1"/>
  <c r="O3502" i="13"/>
  <c r="W3498" i="13"/>
  <c r="X3498" i="13" s="1"/>
  <c r="Z3498" i="13" s="1"/>
  <c r="O3498" i="13"/>
  <c r="W3494" i="13"/>
  <c r="X3494" i="13" s="1"/>
  <c r="Z3494" i="13" s="1"/>
  <c r="O3494" i="13"/>
  <c r="W3490" i="13"/>
  <c r="X3490" i="13" s="1"/>
  <c r="Z3490" i="13" s="1"/>
  <c r="O3490" i="13"/>
  <c r="W3486" i="13"/>
  <c r="X3486" i="13" s="1"/>
  <c r="Z3486" i="13" s="1"/>
  <c r="O3486" i="13"/>
  <c r="W3482" i="13"/>
  <c r="X3482" i="13" s="1"/>
  <c r="Z3482" i="13" s="1"/>
  <c r="O3482" i="13"/>
  <c r="W3478" i="13"/>
  <c r="X3478" i="13" s="1"/>
  <c r="Z3478" i="13" s="1"/>
  <c r="O3478" i="13"/>
  <c r="W3474" i="13"/>
  <c r="X3474" i="13" s="1"/>
  <c r="Z3474" i="13" s="1"/>
  <c r="O3474" i="13"/>
  <c r="W3470" i="13"/>
  <c r="X3470" i="13" s="1"/>
  <c r="Z3470" i="13" s="1"/>
  <c r="O3470" i="13"/>
  <c r="W3466" i="13"/>
  <c r="X3466" i="13" s="1"/>
  <c r="Z3466" i="13" s="1"/>
  <c r="O3466" i="13"/>
  <c r="W3462" i="13"/>
  <c r="X3462" i="13" s="1"/>
  <c r="Z3462" i="13" s="1"/>
  <c r="O3462" i="13"/>
  <c r="W3458" i="13"/>
  <c r="X3458" i="13" s="1"/>
  <c r="Z3458" i="13" s="1"/>
  <c r="O3458" i="13"/>
  <c r="W3454" i="13"/>
  <c r="X3454" i="13" s="1"/>
  <c r="Z3454" i="13" s="1"/>
  <c r="O3454" i="13"/>
  <c r="W3450" i="13"/>
  <c r="X3450" i="13" s="1"/>
  <c r="Z3450" i="13" s="1"/>
  <c r="O3450" i="13"/>
  <c r="W3446" i="13"/>
  <c r="X3446" i="13" s="1"/>
  <c r="Z3446" i="13" s="1"/>
  <c r="O3446" i="13"/>
  <c r="W3442" i="13"/>
  <c r="X3442" i="13" s="1"/>
  <c r="Z3442" i="13" s="1"/>
  <c r="O3442" i="13"/>
  <c r="W3438" i="13"/>
  <c r="X3438" i="13" s="1"/>
  <c r="Z3438" i="13" s="1"/>
  <c r="O3438" i="13"/>
  <c r="W3434" i="13"/>
  <c r="X3434" i="13" s="1"/>
  <c r="Z3434" i="13" s="1"/>
  <c r="O3434" i="13"/>
  <c r="W3430" i="13"/>
  <c r="X3430" i="13" s="1"/>
  <c r="Z3430" i="13" s="1"/>
  <c r="O3430" i="13"/>
  <c r="W3426" i="13"/>
  <c r="X3426" i="13" s="1"/>
  <c r="Z3426" i="13" s="1"/>
  <c r="O3426" i="13"/>
  <c r="W3422" i="13"/>
  <c r="X3422" i="13" s="1"/>
  <c r="Z3422" i="13" s="1"/>
  <c r="O3422" i="13"/>
  <c r="W3418" i="13"/>
  <c r="X3418" i="13" s="1"/>
  <c r="Z3418" i="13" s="1"/>
  <c r="O3418" i="13"/>
  <c r="W3414" i="13"/>
  <c r="X3414" i="13" s="1"/>
  <c r="Z3414" i="13" s="1"/>
  <c r="O3414" i="13"/>
  <c r="W3410" i="13"/>
  <c r="X3410" i="13" s="1"/>
  <c r="Z3410" i="13" s="1"/>
  <c r="O3410" i="13"/>
  <c r="W3406" i="13"/>
  <c r="X3406" i="13" s="1"/>
  <c r="Z3406" i="13" s="1"/>
  <c r="O3406" i="13"/>
  <c r="W3402" i="13"/>
  <c r="X3402" i="13" s="1"/>
  <c r="Z3402" i="13" s="1"/>
  <c r="O3402" i="13"/>
  <c r="W3398" i="13"/>
  <c r="X3398" i="13" s="1"/>
  <c r="Z3398" i="13" s="1"/>
  <c r="O3398" i="13"/>
  <c r="W3394" i="13"/>
  <c r="X3394" i="13" s="1"/>
  <c r="Z3394" i="13" s="1"/>
  <c r="O3394" i="13"/>
  <c r="W3390" i="13"/>
  <c r="X3390" i="13" s="1"/>
  <c r="Z3390" i="13" s="1"/>
  <c r="O3390" i="13"/>
  <c r="W3386" i="13"/>
  <c r="X3386" i="13" s="1"/>
  <c r="Z3386" i="13" s="1"/>
  <c r="O3386" i="13"/>
  <c r="W3382" i="13"/>
  <c r="X3382" i="13" s="1"/>
  <c r="Z3382" i="13" s="1"/>
  <c r="O3382" i="13"/>
  <c r="W3378" i="13"/>
  <c r="X3378" i="13" s="1"/>
  <c r="Z3378" i="13" s="1"/>
  <c r="O3378" i="13"/>
  <c r="W3374" i="13"/>
  <c r="X3374" i="13" s="1"/>
  <c r="Z3374" i="13" s="1"/>
  <c r="O3374" i="13"/>
  <c r="W3370" i="13"/>
  <c r="X3370" i="13" s="1"/>
  <c r="Z3370" i="13" s="1"/>
  <c r="O3370" i="13"/>
  <c r="W3366" i="13"/>
  <c r="X3366" i="13" s="1"/>
  <c r="Z3366" i="13" s="1"/>
  <c r="O3366" i="13"/>
  <c r="W3362" i="13"/>
  <c r="X3362" i="13" s="1"/>
  <c r="Z3362" i="13" s="1"/>
  <c r="O3362" i="13"/>
  <c r="W3358" i="13"/>
  <c r="X3358" i="13" s="1"/>
  <c r="Z3358" i="13" s="1"/>
  <c r="O3358" i="13"/>
  <c r="W3354" i="13"/>
  <c r="X3354" i="13" s="1"/>
  <c r="Z3354" i="13" s="1"/>
  <c r="O3354" i="13"/>
  <c r="W3350" i="13"/>
  <c r="X3350" i="13" s="1"/>
  <c r="Z3350" i="13" s="1"/>
  <c r="O3350" i="13"/>
  <c r="W3346" i="13"/>
  <c r="X3346" i="13" s="1"/>
  <c r="Z3346" i="13" s="1"/>
  <c r="O3346" i="13"/>
  <c r="W3342" i="13"/>
  <c r="X3342" i="13" s="1"/>
  <c r="Z3342" i="13" s="1"/>
  <c r="O3342" i="13"/>
  <c r="W3338" i="13"/>
  <c r="X3338" i="13" s="1"/>
  <c r="Z3338" i="13" s="1"/>
  <c r="O3338" i="13"/>
  <c r="W3334" i="13"/>
  <c r="X3334" i="13" s="1"/>
  <c r="Z3334" i="13" s="1"/>
  <c r="O3334" i="13"/>
  <c r="W3330" i="13"/>
  <c r="X3330" i="13" s="1"/>
  <c r="Z3330" i="13" s="1"/>
  <c r="O3330" i="13"/>
  <c r="W3326" i="13"/>
  <c r="X3326" i="13" s="1"/>
  <c r="Z3326" i="13" s="1"/>
  <c r="O3326" i="13"/>
  <c r="W3322" i="13"/>
  <c r="X3322" i="13" s="1"/>
  <c r="Z3322" i="13" s="1"/>
  <c r="O3322" i="13"/>
  <c r="W3318" i="13"/>
  <c r="X3318" i="13" s="1"/>
  <c r="Z3318" i="13" s="1"/>
  <c r="O3318" i="13"/>
  <c r="W3314" i="13"/>
  <c r="X3314" i="13" s="1"/>
  <c r="Z3314" i="13" s="1"/>
  <c r="O3314" i="13"/>
  <c r="W3310" i="13"/>
  <c r="X3310" i="13" s="1"/>
  <c r="Z3310" i="13" s="1"/>
  <c r="O3310" i="13"/>
  <c r="W3306" i="13"/>
  <c r="X3306" i="13" s="1"/>
  <c r="Z3306" i="13" s="1"/>
  <c r="O3306" i="13"/>
  <c r="W3302" i="13"/>
  <c r="X3302" i="13" s="1"/>
  <c r="Z3302" i="13" s="1"/>
  <c r="O3302" i="13"/>
  <c r="W3298" i="13"/>
  <c r="X3298" i="13" s="1"/>
  <c r="Z3298" i="13" s="1"/>
  <c r="O3298" i="13"/>
  <c r="W3294" i="13"/>
  <c r="X3294" i="13" s="1"/>
  <c r="Z3294" i="13" s="1"/>
  <c r="O3294" i="13"/>
  <c r="W3290" i="13"/>
  <c r="X3290" i="13" s="1"/>
  <c r="Z3290" i="13" s="1"/>
  <c r="O3290" i="13"/>
  <c r="W3286" i="13"/>
  <c r="X3286" i="13" s="1"/>
  <c r="Z3286" i="13" s="1"/>
  <c r="O3286" i="13"/>
  <c r="W3282" i="13"/>
  <c r="X3282" i="13" s="1"/>
  <c r="Z3282" i="13" s="1"/>
  <c r="O3282" i="13"/>
  <c r="W3278" i="13"/>
  <c r="X3278" i="13" s="1"/>
  <c r="Z3278" i="13" s="1"/>
  <c r="O3278" i="13"/>
  <c r="W3274" i="13"/>
  <c r="X3274" i="13" s="1"/>
  <c r="Z3274" i="13" s="1"/>
  <c r="O3274" i="13"/>
  <c r="W3270" i="13"/>
  <c r="X3270" i="13" s="1"/>
  <c r="Z3270" i="13" s="1"/>
  <c r="O3270" i="13"/>
  <c r="W3266" i="13"/>
  <c r="X3266" i="13" s="1"/>
  <c r="Z3266" i="13" s="1"/>
  <c r="O3266" i="13"/>
  <c r="W3262" i="13"/>
  <c r="X3262" i="13" s="1"/>
  <c r="Z3262" i="13" s="1"/>
  <c r="O3262" i="13"/>
  <c r="W3258" i="13"/>
  <c r="X3258" i="13" s="1"/>
  <c r="Z3258" i="13" s="1"/>
  <c r="O3258" i="13"/>
  <c r="W3254" i="13"/>
  <c r="X3254" i="13" s="1"/>
  <c r="Z3254" i="13" s="1"/>
  <c r="O3254" i="13"/>
  <c r="W3250" i="13"/>
  <c r="X3250" i="13" s="1"/>
  <c r="Z3250" i="13" s="1"/>
  <c r="O3250" i="13"/>
  <c r="W3246" i="13"/>
  <c r="X3246" i="13" s="1"/>
  <c r="Z3246" i="13" s="1"/>
  <c r="O3246" i="13"/>
  <c r="W3242" i="13"/>
  <c r="X3242" i="13" s="1"/>
  <c r="Z3242" i="13" s="1"/>
  <c r="O3242" i="13"/>
  <c r="W3238" i="13"/>
  <c r="X3238" i="13" s="1"/>
  <c r="Z3238" i="13" s="1"/>
  <c r="O3238" i="13"/>
  <c r="W3234" i="13"/>
  <c r="X3234" i="13" s="1"/>
  <c r="Z3234" i="13" s="1"/>
  <c r="O3234" i="13"/>
  <c r="W3230" i="13"/>
  <c r="X3230" i="13" s="1"/>
  <c r="Z3230" i="13" s="1"/>
  <c r="O3230" i="13"/>
  <c r="W3226" i="13"/>
  <c r="X3226" i="13" s="1"/>
  <c r="Z3226" i="13" s="1"/>
  <c r="O3226" i="13"/>
  <c r="W3222" i="13"/>
  <c r="X3222" i="13" s="1"/>
  <c r="Z3222" i="13" s="1"/>
  <c r="O3222" i="13"/>
  <c r="W3218" i="13"/>
  <c r="X3218" i="13" s="1"/>
  <c r="Z3218" i="13" s="1"/>
  <c r="O3218" i="13"/>
  <c r="W3214" i="13"/>
  <c r="X3214" i="13" s="1"/>
  <c r="Z3214" i="13" s="1"/>
  <c r="O3214" i="13"/>
  <c r="W3210" i="13"/>
  <c r="X3210" i="13" s="1"/>
  <c r="Z3210" i="13" s="1"/>
  <c r="O3210" i="13"/>
  <c r="W3206" i="13"/>
  <c r="X3206" i="13" s="1"/>
  <c r="Z3206" i="13" s="1"/>
  <c r="O3206" i="13"/>
  <c r="W3202" i="13"/>
  <c r="X3202" i="13" s="1"/>
  <c r="Z3202" i="13" s="1"/>
  <c r="O3202" i="13"/>
  <c r="W3198" i="13"/>
  <c r="X3198" i="13" s="1"/>
  <c r="Z3198" i="13" s="1"/>
  <c r="O3198" i="13"/>
  <c r="W3194" i="13"/>
  <c r="X3194" i="13" s="1"/>
  <c r="Z3194" i="13" s="1"/>
  <c r="O3194" i="13"/>
  <c r="W3190" i="13"/>
  <c r="X3190" i="13" s="1"/>
  <c r="Z3190" i="13" s="1"/>
  <c r="O3190" i="13"/>
  <c r="W3186" i="13"/>
  <c r="X3186" i="13" s="1"/>
  <c r="Z3186" i="13" s="1"/>
  <c r="O3186" i="13"/>
  <c r="W3182" i="13"/>
  <c r="X3182" i="13" s="1"/>
  <c r="Z3182" i="13" s="1"/>
  <c r="O3182" i="13"/>
  <c r="W3178" i="13"/>
  <c r="X3178" i="13" s="1"/>
  <c r="Z3178" i="13" s="1"/>
  <c r="O3178" i="13"/>
  <c r="W3174" i="13"/>
  <c r="X3174" i="13" s="1"/>
  <c r="Z3174" i="13" s="1"/>
  <c r="O3174" i="13"/>
  <c r="W3170" i="13"/>
  <c r="X3170" i="13" s="1"/>
  <c r="Z3170" i="13" s="1"/>
  <c r="O3170" i="13"/>
  <c r="W3166" i="13"/>
  <c r="X3166" i="13" s="1"/>
  <c r="Z3166" i="13" s="1"/>
  <c r="O3166" i="13"/>
  <c r="W3162" i="13"/>
  <c r="X3162" i="13" s="1"/>
  <c r="Z3162" i="13" s="1"/>
  <c r="O3162" i="13"/>
  <c r="W3158" i="13"/>
  <c r="X3158" i="13" s="1"/>
  <c r="Z3158" i="13" s="1"/>
  <c r="O3158" i="13"/>
  <c r="W3154" i="13"/>
  <c r="X3154" i="13" s="1"/>
  <c r="Z3154" i="13" s="1"/>
  <c r="O3154" i="13"/>
  <c r="W3150" i="13"/>
  <c r="X3150" i="13" s="1"/>
  <c r="Z3150" i="13" s="1"/>
  <c r="O3150" i="13"/>
  <c r="W3146" i="13"/>
  <c r="X3146" i="13" s="1"/>
  <c r="Z3146" i="13" s="1"/>
  <c r="O3146" i="13"/>
  <c r="W3142" i="13"/>
  <c r="X3142" i="13" s="1"/>
  <c r="Z3142" i="13" s="1"/>
  <c r="O3142" i="13"/>
  <c r="W3138" i="13"/>
  <c r="X3138" i="13" s="1"/>
  <c r="Z3138" i="13" s="1"/>
  <c r="O3138" i="13"/>
  <c r="W3134" i="13"/>
  <c r="X3134" i="13" s="1"/>
  <c r="Z3134" i="13" s="1"/>
  <c r="O3134" i="13"/>
  <c r="W3130" i="13"/>
  <c r="X3130" i="13" s="1"/>
  <c r="Z3130" i="13" s="1"/>
  <c r="O3130" i="13"/>
  <c r="W3126" i="13"/>
  <c r="X3126" i="13" s="1"/>
  <c r="Z3126" i="13" s="1"/>
  <c r="O3126" i="13"/>
  <c r="W3122" i="13"/>
  <c r="X3122" i="13" s="1"/>
  <c r="Z3122" i="13" s="1"/>
  <c r="O3122" i="13"/>
  <c r="W3118" i="13"/>
  <c r="X3118" i="13" s="1"/>
  <c r="Z3118" i="13" s="1"/>
  <c r="O3118" i="13"/>
  <c r="W3114" i="13"/>
  <c r="X3114" i="13" s="1"/>
  <c r="Z3114" i="13" s="1"/>
  <c r="O3114" i="13"/>
  <c r="W3110" i="13"/>
  <c r="X3110" i="13" s="1"/>
  <c r="Z3110" i="13" s="1"/>
  <c r="O3110" i="13"/>
  <c r="W3106" i="13"/>
  <c r="X3106" i="13" s="1"/>
  <c r="Z3106" i="13" s="1"/>
  <c r="O3106" i="13"/>
  <c r="W3102" i="13"/>
  <c r="X3102" i="13" s="1"/>
  <c r="Z3102" i="13" s="1"/>
  <c r="O3102" i="13"/>
  <c r="W3098" i="13"/>
  <c r="X3098" i="13" s="1"/>
  <c r="Z3098" i="13" s="1"/>
  <c r="O3098" i="13"/>
  <c r="W3094" i="13"/>
  <c r="X3094" i="13" s="1"/>
  <c r="Z3094" i="13" s="1"/>
  <c r="O3094" i="13"/>
  <c r="W3090" i="13"/>
  <c r="X3090" i="13" s="1"/>
  <c r="Z3090" i="13" s="1"/>
  <c r="O3090" i="13"/>
  <c r="W3086" i="13"/>
  <c r="X3086" i="13" s="1"/>
  <c r="Z3086" i="13" s="1"/>
  <c r="O3086" i="13"/>
  <c r="W3082" i="13"/>
  <c r="X3082" i="13" s="1"/>
  <c r="Z3082" i="13" s="1"/>
  <c r="O3082" i="13"/>
  <c r="W3078" i="13"/>
  <c r="X3078" i="13" s="1"/>
  <c r="Z3078" i="13" s="1"/>
  <c r="O3078" i="13"/>
  <c r="W3074" i="13"/>
  <c r="X3074" i="13" s="1"/>
  <c r="Z3074" i="13" s="1"/>
  <c r="O3074" i="13"/>
  <c r="W3070" i="13"/>
  <c r="X3070" i="13" s="1"/>
  <c r="Z3070" i="13" s="1"/>
  <c r="O3070" i="13"/>
  <c r="W3066" i="13"/>
  <c r="X3066" i="13" s="1"/>
  <c r="Z3066" i="13" s="1"/>
  <c r="O3066" i="13"/>
  <c r="W3062" i="13"/>
  <c r="X3062" i="13" s="1"/>
  <c r="Z3062" i="13" s="1"/>
  <c r="O3062" i="13"/>
  <c r="W3058" i="13"/>
  <c r="X3058" i="13" s="1"/>
  <c r="Z3058" i="13" s="1"/>
  <c r="O3058" i="13"/>
  <c r="W3054" i="13"/>
  <c r="X3054" i="13" s="1"/>
  <c r="Z3054" i="13" s="1"/>
  <c r="O3054" i="13"/>
  <c r="W3050" i="13"/>
  <c r="X3050" i="13" s="1"/>
  <c r="Z3050" i="13" s="1"/>
  <c r="O3050" i="13"/>
  <c r="W3046" i="13"/>
  <c r="X3046" i="13" s="1"/>
  <c r="Z3046" i="13" s="1"/>
  <c r="O3046" i="13"/>
  <c r="W3042" i="13"/>
  <c r="X3042" i="13" s="1"/>
  <c r="Z3042" i="13" s="1"/>
  <c r="O3042" i="13"/>
  <c r="W3038" i="13"/>
  <c r="X3038" i="13" s="1"/>
  <c r="Z3038" i="13" s="1"/>
  <c r="O3038" i="13"/>
  <c r="W3034" i="13"/>
  <c r="X3034" i="13" s="1"/>
  <c r="Z3034" i="13" s="1"/>
  <c r="O3034" i="13"/>
  <c r="W3030" i="13"/>
  <c r="X3030" i="13" s="1"/>
  <c r="Z3030" i="13" s="1"/>
  <c r="O3030" i="13"/>
  <c r="W3026" i="13"/>
  <c r="X3026" i="13" s="1"/>
  <c r="Z3026" i="13" s="1"/>
  <c r="O3026" i="13"/>
  <c r="W3022" i="13"/>
  <c r="X3022" i="13" s="1"/>
  <c r="Z3022" i="13" s="1"/>
  <c r="O3022" i="13"/>
  <c r="W3018" i="13"/>
  <c r="X3018" i="13" s="1"/>
  <c r="Z3018" i="13" s="1"/>
  <c r="O3018" i="13"/>
  <c r="W3014" i="13"/>
  <c r="X3014" i="13" s="1"/>
  <c r="Z3014" i="13" s="1"/>
  <c r="O3014" i="13"/>
  <c r="W3010" i="13"/>
  <c r="X3010" i="13" s="1"/>
  <c r="Z3010" i="13" s="1"/>
  <c r="O3010" i="13"/>
  <c r="W3006" i="13"/>
  <c r="X3006" i="13" s="1"/>
  <c r="Z3006" i="13" s="1"/>
  <c r="O3006" i="13"/>
  <c r="W3002" i="13"/>
  <c r="X3002" i="13" s="1"/>
  <c r="Z3002" i="13" s="1"/>
  <c r="O3002" i="13"/>
  <c r="W2998" i="13"/>
  <c r="X2998" i="13" s="1"/>
  <c r="Z2998" i="13" s="1"/>
  <c r="O2998" i="13"/>
  <c r="W2994" i="13"/>
  <c r="X2994" i="13" s="1"/>
  <c r="Z2994" i="13" s="1"/>
  <c r="O2994" i="13"/>
  <c r="W2990" i="13"/>
  <c r="X2990" i="13" s="1"/>
  <c r="Z2990" i="13" s="1"/>
  <c r="O2990" i="13"/>
  <c r="W2986" i="13"/>
  <c r="X2986" i="13" s="1"/>
  <c r="Z2986" i="13" s="1"/>
  <c r="O2986" i="13"/>
  <c r="W2982" i="13"/>
  <c r="X2982" i="13" s="1"/>
  <c r="Z2982" i="13" s="1"/>
  <c r="O2982" i="13"/>
  <c r="W2978" i="13"/>
  <c r="X2978" i="13" s="1"/>
  <c r="Z2978" i="13" s="1"/>
  <c r="O2978" i="13"/>
  <c r="W2974" i="13"/>
  <c r="X2974" i="13" s="1"/>
  <c r="Z2974" i="13" s="1"/>
  <c r="O2974" i="13"/>
  <c r="W2970" i="13"/>
  <c r="X2970" i="13" s="1"/>
  <c r="Z2970" i="13" s="1"/>
  <c r="O2970" i="13"/>
  <c r="W2966" i="13"/>
  <c r="X2966" i="13" s="1"/>
  <c r="Z2966" i="13" s="1"/>
  <c r="O2966" i="13"/>
  <c r="W2962" i="13"/>
  <c r="X2962" i="13" s="1"/>
  <c r="Z2962" i="13" s="1"/>
  <c r="O2962" i="13"/>
  <c r="W2958" i="13"/>
  <c r="X2958" i="13" s="1"/>
  <c r="Z2958" i="13" s="1"/>
  <c r="O2958" i="13"/>
  <c r="W2954" i="13"/>
  <c r="X2954" i="13" s="1"/>
  <c r="Z2954" i="13" s="1"/>
  <c r="O2954" i="13"/>
  <c r="W2950" i="13"/>
  <c r="X2950" i="13" s="1"/>
  <c r="Z2950" i="13" s="1"/>
  <c r="O2950" i="13"/>
  <c r="W2946" i="13"/>
  <c r="X2946" i="13" s="1"/>
  <c r="Z2946" i="13" s="1"/>
  <c r="O2946" i="13"/>
  <c r="W2942" i="13"/>
  <c r="X2942" i="13" s="1"/>
  <c r="Z2942" i="13" s="1"/>
  <c r="O2942" i="13"/>
  <c r="W2938" i="13"/>
  <c r="X2938" i="13" s="1"/>
  <c r="Z2938" i="13" s="1"/>
  <c r="O2938" i="13"/>
  <c r="W2934" i="13"/>
  <c r="X2934" i="13" s="1"/>
  <c r="Z2934" i="13" s="1"/>
  <c r="O2934" i="13"/>
  <c r="W2930" i="13"/>
  <c r="X2930" i="13" s="1"/>
  <c r="Z2930" i="13" s="1"/>
  <c r="O2930" i="13"/>
  <c r="W2926" i="13"/>
  <c r="X2926" i="13" s="1"/>
  <c r="Z2926" i="13" s="1"/>
  <c r="O2926" i="13"/>
  <c r="W2922" i="13"/>
  <c r="X2922" i="13" s="1"/>
  <c r="Z2922" i="13" s="1"/>
  <c r="O2922" i="13"/>
  <c r="W2918" i="13"/>
  <c r="X2918" i="13" s="1"/>
  <c r="Z2918" i="13" s="1"/>
  <c r="O2918" i="13"/>
  <c r="W2914" i="13"/>
  <c r="X2914" i="13" s="1"/>
  <c r="Z2914" i="13" s="1"/>
  <c r="O2914" i="13"/>
  <c r="W2910" i="13"/>
  <c r="X2910" i="13" s="1"/>
  <c r="Z2910" i="13" s="1"/>
  <c r="O2910" i="13"/>
  <c r="W2906" i="13"/>
  <c r="X2906" i="13" s="1"/>
  <c r="Z2906" i="13" s="1"/>
  <c r="O2906" i="13"/>
  <c r="W2902" i="13"/>
  <c r="X2902" i="13" s="1"/>
  <c r="Z2902" i="13" s="1"/>
  <c r="O2902" i="13"/>
  <c r="W2898" i="13"/>
  <c r="X2898" i="13" s="1"/>
  <c r="Z2898" i="13" s="1"/>
  <c r="O2898" i="13"/>
  <c r="W2894" i="13"/>
  <c r="X2894" i="13" s="1"/>
  <c r="Z2894" i="13" s="1"/>
  <c r="O2894" i="13"/>
  <c r="W2890" i="13"/>
  <c r="X2890" i="13" s="1"/>
  <c r="Z2890" i="13" s="1"/>
  <c r="O2890" i="13"/>
  <c r="W2886" i="13"/>
  <c r="X2886" i="13" s="1"/>
  <c r="Z2886" i="13" s="1"/>
  <c r="O2886" i="13"/>
  <c r="W2882" i="13"/>
  <c r="X2882" i="13" s="1"/>
  <c r="Z2882" i="13" s="1"/>
  <c r="O2882" i="13"/>
  <c r="W2878" i="13"/>
  <c r="X2878" i="13" s="1"/>
  <c r="Z2878" i="13" s="1"/>
  <c r="O2878" i="13"/>
  <c r="W2874" i="13"/>
  <c r="X2874" i="13" s="1"/>
  <c r="Z2874" i="13" s="1"/>
  <c r="O2874" i="13"/>
  <c r="W2870" i="13"/>
  <c r="X2870" i="13" s="1"/>
  <c r="Z2870" i="13" s="1"/>
  <c r="O2870" i="13"/>
  <c r="W2866" i="13"/>
  <c r="X2866" i="13" s="1"/>
  <c r="Z2866" i="13" s="1"/>
  <c r="O2866" i="13"/>
  <c r="W2862" i="13"/>
  <c r="X2862" i="13" s="1"/>
  <c r="Z2862" i="13" s="1"/>
  <c r="O2862" i="13"/>
  <c r="W2858" i="13"/>
  <c r="X2858" i="13" s="1"/>
  <c r="Z2858" i="13" s="1"/>
  <c r="O2858" i="13"/>
  <c r="W2854" i="13"/>
  <c r="X2854" i="13" s="1"/>
  <c r="Z2854" i="13" s="1"/>
  <c r="O2854" i="13"/>
  <c r="W2850" i="13"/>
  <c r="X2850" i="13" s="1"/>
  <c r="Z2850" i="13" s="1"/>
  <c r="O2850" i="13"/>
  <c r="W2846" i="13"/>
  <c r="X2846" i="13" s="1"/>
  <c r="Z2846" i="13" s="1"/>
  <c r="O2846" i="13"/>
  <c r="W2842" i="13"/>
  <c r="X2842" i="13" s="1"/>
  <c r="Z2842" i="13" s="1"/>
  <c r="O2842" i="13"/>
  <c r="W2838" i="13"/>
  <c r="X2838" i="13" s="1"/>
  <c r="Z2838" i="13" s="1"/>
  <c r="O2838" i="13"/>
  <c r="W2834" i="13"/>
  <c r="X2834" i="13" s="1"/>
  <c r="Z2834" i="13" s="1"/>
  <c r="O2834" i="13"/>
  <c r="W2830" i="13"/>
  <c r="X2830" i="13" s="1"/>
  <c r="Z2830" i="13" s="1"/>
  <c r="O2830" i="13"/>
  <c r="W2826" i="13"/>
  <c r="X2826" i="13" s="1"/>
  <c r="Z2826" i="13" s="1"/>
  <c r="O2826" i="13"/>
  <c r="W2822" i="13"/>
  <c r="X2822" i="13" s="1"/>
  <c r="Z2822" i="13" s="1"/>
  <c r="O2822" i="13"/>
  <c r="W2818" i="13"/>
  <c r="X2818" i="13" s="1"/>
  <c r="Z2818" i="13" s="1"/>
  <c r="O2818" i="13"/>
  <c r="W2814" i="13"/>
  <c r="X2814" i="13" s="1"/>
  <c r="Z2814" i="13" s="1"/>
  <c r="O2814" i="13"/>
  <c r="W2810" i="13"/>
  <c r="X2810" i="13" s="1"/>
  <c r="Z2810" i="13" s="1"/>
  <c r="O2810" i="13"/>
  <c r="W2806" i="13"/>
  <c r="X2806" i="13" s="1"/>
  <c r="Z2806" i="13" s="1"/>
  <c r="O2806" i="13"/>
  <c r="W2802" i="13"/>
  <c r="X2802" i="13" s="1"/>
  <c r="Z2802" i="13" s="1"/>
  <c r="O2802" i="13"/>
  <c r="W2798" i="13"/>
  <c r="X2798" i="13" s="1"/>
  <c r="Z2798" i="13" s="1"/>
  <c r="O2798" i="13"/>
  <c r="W2794" i="13"/>
  <c r="X2794" i="13" s="1"/>
  <c r="Z2794" i="13" s="1"/>
  <c r="O2794" i="13"/>
  <c r="W2790" i="13"/>
  <c r="X2790" i="13" s="1"/>
  <c r="Z2790" i="13" s="1"/>
  <c r="O2790" i="13"/>
  <c r="W2786" i="13"/>
  <c r="X2786" i="13" s="1"/>
  <c r="Z2786" i="13" s="1"/>
  <c r="O2786" i="13"/>
  <c r="W2782" i="13"/>
  <c r="X2782" i="13" s="1"/>
  <c r="Z2782" i="13" s="1"/>
  <c r="O2782" i="13"/>
  <c r="W2778" i="13"/>
  <c r="X2778" i="13" s="1"/>
  <c r="Z2778" i="13" s="1"/>
  <c r="O2778" i="13"/>
  <c r="W2774" i="13"/>
  <c r="X2774" i="13" s="1"/>
  <c r="Z2774" i="13" s="1"/>
  <c r="O2774" i="13"/>
  <c r="W2770" i="13"/>
  <c r="X2770" i="13" s="1"/>
  <c r="Z2770" i="13" s="1"/>
  <c r="O2770" i="13"/>
  <c r="W2766" i="13"/>
  <c r="X2766" i="13" s="1"/>
  <c r="Z2766" i="13" s="1"/>
  <c r="O2766" i="13"/>
  <c r="W2762" i="13"/>
  <c r="X2762" i="13" s="1"/>
  <c r="Z2762" i="13" s="1"/>
  <c r="O2762" i="13"/>
  <c r="W2758" i="13"/>
  <c r="X2758" i="13" s="1"/>
  <c r="Z2758" i="13" s="1"/>
  <c r="O2758" i="13"/>
  <c r="W2754" i="13"/>
  <c r="X2754" i="13" s="1"/>
  <c r="Z2754" i="13" s="1"/>
  <c r="O2754" i="13"/>
  <c r="W2750" i="13"/>
  <c r="X2750" i="13" s="1"/>
  <c r="Z2750" i="13" s="1"/>
  <c r="O2750" i="13"/>
  <c r="W2746" i="13"/>
  <c r="X2746" i="13" s="1"/>
  <c r="Z2746" i="13" s="1"/>
  <c r="O2746" i="13"/>
  <c r="W2742" i="13"/>
  <c r="X2742" i="13" s="1"/>
  <c r="Z2742" i="13" s="1"/>
  <c r="O2742" i="13"/>
  <c r="W2738" i="13"/>
  <c r="X2738" i="13" s="1"/>
  <c r="Z2738" i="13" s="1"/>
  <c r="O2738" i="13"/>
  <c r="W2734" i="13"/>
  <c r="X2734" i="13" s="1"/>
  <c r="Z2734" i="13" s="1"/>
  <c r="O2734" i="13"/>
  <c r="W2730" i="13"/>
  <c r="X2730" i="13" s="1"/>
  <c r="Z2730" i="13" s="1"/>
  <c r="O2730" i="13"/>
  <c r="W2726" i="13"/>
  <c r="X2726" i="13" s="1"/>
  <c r="Z2726" i="13" s="1"/>
  <c r="O2726" i="13"/>
  <c r="W2722" i="13"/>
  <c r="X2722" i="13" s="1"/>
  <c r="Z2722" i="13" s="1"/>
  <c r="O2722" i="13"/>
  <c r="W2718" i="13"/>
  <c r="X2718" i="13" s="1"/>
  <c r="Z2718" i="13" s="1"/>
  <c r="O2718" i="13"/>
  <c r="W2714" i="13"/>
  <c r="X2714" i="13" s="1"/>
  <c r="Z2714" i="13" s="1"/>
  <c r="O2714" i="13"/>
  <c r="W2710" i="13"/>
  <c r="X2710" i="13" s="1"/>
  <c r="Z2710" i="13" s="1"/>
  <c r="O2710" i="13"/>
  <c r="W2706" i="13"/>
  <c r="X2706" i="13" s="1"/>
  <c r="Z2706" i="13" s="1"/>
  <c r="O2706" i="13"/>
  <c r="W2702" i="13"/>
  <c r="X2702" i="13" s="1"/>
  <c r="Z2702" i="13" s="1"/>
  <c r="O2702" i="13"/>
  <c r="W2698" i="13"/>
  <c r="X2698" i="13" s="1"/>
  <c r="Z2698" i="13" s="1"/>
  <c r="O2698" i="13"/>
  <c r="W2694" i="13"/>
  <c r="X2694" i="13" s="1"/>
  <c r="Z2694" i="13" s="1"/>
  <c r="O2694" i="13"/>
  <c r="W2690" i="13"/>
  <c r="X2690" i="13" s="1"/>
  <c r="Z2690" i="13" s="1"/>
  <c r="O2690" i="13"/>
  <c r="W2686" i="13"/>
  <c r="X2686" i="13" s="1"/>
  <c r="Z2686" i="13" s="1"/>
  <c r="O2686" i="13"/>
  <c r="W2682" i="13"/>
  <c r="X2682" i="13" s="1"/>
  <c r="Z2682" i="13" s="1"/>
  <c r="O2682" i="13"/>
  <c r="W2678" i="13"/>
  <c r="X2678" i="13" s="1"/>
  <c r="Z2678" i="13" s="1"/>
  <c r="O2678" i="13"/>
  <c r="W2674" i="13"/>
  <c r="X2674" i="13" s="1"/>
  <c r="Z2674" i="13" s="1"/>
  <c r="O2674" i="13"/>
  <c r="W2670" i="13"/>
  <c r="X2670" i="13" s="1"/>
  <c r="Z2670" i="13" s="1"/>
  <c r="O2670" i="13"/>
  <c r="W2666" i="13"/>
  <c r="X2666" i="13" s="1"/>
  <c r="Z2666" i="13" s="1"/>
  <c r="O2666" i="13"/>
  <c r="W2662" i="13"/>
  <c r="X2662" i="13" s="1"/>
  <c r="Z2662" i="13" s="1"/>
  <c r="O2662" i="13"/>
  <c r="W2658" i="13"/>
  <c r="X2658" i="13" s="1"/>
  <c r="Z2658" i="13" s="1"/>
  <c r="O2658" i="13"/>
  <c r="W2654" i="13"/>
  <c r="X2654" i="13" s="1"/>
  <c r="Z2654" i="13" s="1"/>
  <c r="O2654" i="13"/>
  <c r="W2650" i="13"/>
  <c r="X2650" i="13" s="1"/>
  <c r="Z2650" i="13" s="1"/>
  <c r="O2650" i="13"/>
  <c r="W2646" i="13"/>
  <c r="X2646" i="13" s="1"/>
  <c r="Z2646" i="13" s="1"/>
  <c r="O2646" i="13"/>
  <c r="W2642" i="13"/>
  <c r="X2642" i="13" s="1"/>
  <c r="Z2642" i="13" s="1"/>
  <c r="O2642" i="13"/>
  <c r="W2638" i="13"/>
  <c r="X2638" i="13" s="1"/>
  <c r="Z2638" i="13" s="1"/>
  <c r="O2638" i="13"/>
  <c r="W2634" i="13"/>
  <c r="X2634" i="13" s="1"/>
  <c r="Z2634" i="13" s="1"/>
  <c r="O2634" i="13"/>
  <c r="W2630" i="13"/>
  <c r="X2630" i="13" s="1"/>
  <c r="Z2630" i="13" s="1"/>
  <c r="O2630" i="13"/>
  <c r="W2626" i="13"/>
  <c r="X2626" i="13" s="1"/>
  <c r="Z2626" i="13" s="1"/>
  <c r="O2626" i="13"/>
  <c r="W2622" i="13"/>
  <c r="X2622" i="13" s="1"/>
  <c r="Z2622" i="13" s="1"/>
  <c r="O2622" i="13"/>
  <c r="W2618" i="13"/>
  <c r="X2618" i="13" s="1"/>
  <c r="Z2618" i="13" s="1"/>
  <c r="O2618" i="13"/>
  <c r="W2614" i="13"/>
  <c r="X2614" i="13" s="1"/>
  <c r="Z2614" i="13" s="1"/>
  <c r="O2614" i="13"/>
  <c r="W2610" i="13"/>
  <c r="X2610" i="13" s="1"/>
  <c r="Z2610" i="13" s="1"/>
  <c r="O2610" i="13"/>
  <c r="W2606" i="13"/>
  <c r="X2606" i="13" s="1"/>
  <c r="Z2606" i="13" s="1"/>
  <c r="O2606" i="13"/>
  <c r="W2602" i="13"/>
  <c r="X2602" i="13" s="1"/>
  <c r="Z2602" i="13" s="1"/>
  <c r="O2602" i="13"/>
  <c r="W2598" i="13"/>
  <c r="X2598" i="13" s="1"/>
  <c r="Z2598" i="13" s="1"/>
  <c r="O2598" i="13"/>
  <c r="W2594" i="13"/>
  <c r="X2594" i="13" s="1"/>
  <c r="Z2594" i="13" s="1"/>
  <c r="O2594" i="13"/>
  <c r="W2590" i="13"/>
  <c r="X2590" i="13" s="1"/>
  <c r="Z2590" i="13" s="1"/>
  <c r="O2590" i="13"/>
  <c r="W2586" i="13"/>
  <c r="X2586" i="13" s="1"/>
  <c r="Z2586" i="13" s="1"/>
  <c r="O2586" i="13"/>
  <c r="W2582" i="13"/>
  <c r="X2582" i="13" s="1"/>
  <c r="Z2582" i="13" s="1"/>
  <c r="O2582" i="13"/>
  <c r="W2578" i="13"/>
  <c r="X2578" i="13" s="1"/>
  <c r="Z2578" i="13" s="1"/>
  <c r="O2578" i="13"/>
  <c r="W2574" i="13"/>
  <c r="X2574" i="13" s="1"/>
  <c r="Z2574" i="13" s="1"/>
  <c r="O2574" i="13"/>
  <c r="W2570" i="13"/>
  <c r="X2570" i="13" s="1"/>
  <c r="Z2570" i="13" s="1"/>
  <c r="O2570" i="13"/>
  <c r="W2566" i="13"/>
  <c r="X2566" i="13" s="1"/>
  <c r="Z2566" i="13" s="1"/>
  <c r="O2566" i="13"/>
  <c r="W2562" i="13"/>
  <c r="X2562" i="13" s="1"/>
  <c r="Z2562" i="13" s="1"/>
  <c r="O2562" i="13"/>
  <c r="W2558" i="13"/>
  <c r="X2558" i="13" s="1"/>
  <c r="Z2558" i="13" s="1"/>
  <c r="O2558" i="13"/>
  <c r="W2554" i="13"/>
  <c r="X2554" i="13" s="1"/>
  <c r="Z2554" i="13" s="1"/>
  <c r="O2554" i="13"/>
  <c r="W2550" i="13"/>
  <c r="X2550" i="13" s="1"/>
  <c r="Z2550" i="13" s="1"/>
  <c r="O2550" i="13"/>
  <c r="W2546" i="13"/>
  <c r="X2546" i="13" s="1"/>
  <c r="Z2546" i="13" s="1"/>
  <c r="O2546" i="13"/>
  <c r="W2542" i="13"/>
  <c r="X2542" i="13" s="1"/>
  <c r="Z2542" i="13" s="1"/>
  <c r="O2542" i="13"/>
  <c r="W2538" i="13"/>
  <c r="X2538" i="13" s="1"/>
  <c r="Z2538" i="13" s="1"/>
  <c r="O2538" i="13"/>
  <c r="W2534" i="13"/>
  <c r="X2534" i="13" s="1"/>
  <c r="Z2534" i="13" s="1"/>
  <c r="O2534" i="13"/>
  <c r="W2530" i="13"/>
  <c r="X2530" i="13" s="1"/>
  <c r="Z2530" i="13" s="1"/>
  <c r="O2530" i="13"/>
  <c r="W2526" i="13"/>
  <c r="X2526" i="13" s="1"/>
  <c r="Z2526" i="13" s="1"/>
  <c r="O2526" i="13"/>
  <c r="W2522" i="13"/>
  <c r="X2522" i="13" s="1"/>
  <c r="Z2522" i="13" s="1"/>
  <c r="O2522" i="13"/>
  <c r="W2518" i="13"/>
  <c r="X2518" i="13" s="1"/>
  <c r="Z2518" i="13" s="1"/>
  <c r="O2518" i="13"/>
  <c r="W2514" i="13"/>
  <c r="X2514" i="13" s="1"/>
  <c r="Z2514" i="13" s="1"/>
  <c r="O2514" i="13"/>
  <c r="W2510" i="13"/>
  <c r="X2510" i="13" s="1"/>
  <c r="Z2510" i="13" s="1"/>
  <c r="O2510" i="13"/>
  <c r="W2506" i="13"/>
  <c r="X2506" i="13" s="1"/>
  <c r="Z2506" i="13" s="1"/>
  <c r="O2506" i="13"/>
  <c r="W2502" i="13"/>
  <c r="X2502" i="13" s="1"/>
  <c r="Z2502" i="13" s="1"/>
  <c r="O2502" i="13"/>
  <c r="W2498" i="13"/>
  <c r="X2498" i="13" s="1"/>
  <c r="Z2498" i="13" s="1"/>
  <c r="O2498" i="13"/>
  <c r="W2494" i="13"/>
  <c r="X2494" i="13" s="1"/>
  <c r="Z2494" i="13" s="1"/>
  <c r="O2494" i="13"/>
  <c r="W2490" i="13"/>
  <c r="X2490" i="13" s="1"/>
  <c r="Z2490" i="13" s="1"/>
  <c r="O2490" i="13"/>
  <c r="W2486" i="13"/>
  <c r="X2486" i="13" s="1"/>
  <c r="Z2486" i="13" s="1"/>
  <c r="O2486" i="13"/>
  <c r="W2482" i="13"/>
  <c r="X2482" i="13" s="1"/>
  <c r="Z2482" i="13" s="1"/>
  <c r="O2482" i="13"/>
  <c r="W2478" i="13"/>
  <c r="X2478" i="13" s="1"/>
  <c r="Z2478" i="13" s="1"/>
  <c r="O2478" i="13"/>
  <c r="W2474" i="13"/>
  <c r="X2474" i="13" s="1"/>
  <c r="Z2474" i="13" s="1"/>
  <c r="O2474" i="13"/>
  <c r="W2470" i="13"/>
  <c r="X2470" i="13" s="1"/>
  <c r="Z2470" i="13" s="1"/>
  <c r="O2470" i="13"/>
  <c r="W2466" i="13"/>
  <c r="X2466" i="13" s="1"/>
  <c r="Z2466" i="13" s="1"/>
  <c r="O2466" i="13"/>
  <c r="W2462" i="13"/>
  <c r="X2462" i="13" s="1"/>
  <c r="Z2462" i="13" s="1"/>
  <c r="O2462" i="13"/>
  <c r="W2458" i="13"/>
  <c r="X2458" i="13" s="1"/>
  <c r="Z2458" i="13" s="1"/>
  <c r="O2458" i="13"/>
  <c r="W2454" i="13"/>
  <c r="X2454" i="13" s="1"/>
  <c r="Z2454" i="13" s="1"/>
  <c r="O2454" i="13"/>
  <c r="W2450" i="13"/>
  <c r="X2450" i="13" s="1"/>
  <c r="Z2450" i="13" s="1"/>
  <c r="O2450" i="13"/>
  <c r="W2446" i="13"/>
  <c r="X2446" i="13" s="1"/>
  <c r="Z2446" i="13" s="1"/>
  <c r="O2446" i="13"/>
  <c r="W2442" i="13"/>
  <c r="X2442" i="13" s="1"/>
  <c r="Z2442" i="13" s="1"/>
  <c r="O2442" i="13"/>
  <c r="W2438" i="13"/>
  <c r="X2438" i="13" s="1"/>
  <c r="Z2438" i="13" s="1"/>
  <c r="O2438" i="13"/>
  <c r="W2434" i="13"/>
  <c r="X2434" i="13" s="1"/>
  <c r="Z2434" i="13" s="1"/>
  <c r="O2434" i="13"/>
  <c r="W2430" i="13"/>
  <c r="X2430" i="13" s="1"/>
  <c r="Z2430" i="13" s="1"/>
  <c r="O2430" i="13"/>
  <c r="W2426" i="13"/>
  <c r="X2426" i="13" s="1"/>
  <c r="Z2426" i="13" s="1"/>
  <c r="O2426" i="13"/>
  <c r="W2422" i="13"/>
  <c r="X2422" i="13" s="1"/>
  <c r="Z2422" i="13" s="1"/>
  <c r="O2422" i="13"/>
  <c r="W2418" i="13"/>
  <c r="X2418" i="13" s="1"/>
  <c r="Z2418" i="13" s="1"/>
  <c r="O2418" i="13"/>
  <c r="W2414" i="13"/>
  <c r="X2414" i="13" s="1"/>
  <c r="Z2414" i="13" s="1"/>
  <c r="O2414" i="13"/>
  <c r="W2410" i="13"/>
  <c r="X2410" i="13" s="1"/>
  <c r="Z2410" i="13" s="1"/>
  <c r="O2410" i="13"/>
  <c r="W2406" i="13"/>
  <c r="X2406" i="13" s="1"/>
  <c r="Z2406" i="13" s="1"/>
  <c r="O2406" i="13"/>
  <c r="W2402" i="13"/>
  <c r="X2402" i="13" s="1"/>
  <c r="Z2402" i="13" s="1"/>
  <c r="O2402" i="13"/>
  <c r="W2398" i="13"/>
  <c r="X2398" i="13" s="1"/>
  <c r="Z2398" i="13" s="1"/>
  <c r="O2398" i="13"/>
  <c r="W2394" i="13"/>
  <c r="X2394" i="13" s="1"/>
  <c r="Z2394" i="13" s="1"/>
  <c r="O2394" i="13"/>
  <c r="W2390" i="13"/>
  <c r="X2390" i="13" s="1"/>
  <c r="Z2390" i="13" s="1"/>
  <c r="O2390" i="13"/>
  <c r="W2386" i="13"/>
  <c r="X2386" i="13" s="1"/>
  <c r="Z2386" i="13" s="1"/>
  <c r="O2386" i="13"/>
  <c r="W2382" i="13"/>
  <c r="X2382" i="13" s="1"/>
  <c r="Z2382" i="13" s="1"/>
  <c r="O2382" i="13"/>
  <c r="W2378" i="13"/>
  <c r="X2378" i="13" s="1"/>
  <c r="Z2378" i="13" s="1"/>
  <c r="O2378" i="13"/>
  <c r="W2374" i="13"/>
  <c r="X2374" i="13" s="1"/>
  <c r="Z2374" i="13" s="1"/>
  <c r="O2374" i="13"/>
  <c r="W2370" i="13"/>
  <c r="X2370" i="13" s="1"/>
  <c r="Z2370" i="13" s="1"/>
  <c r="O2370" i="13"/>
  <c r="W2366" i="13"/>
  <c r="X2366" i="13" s="1"/>
  <c r="Z2366" i="13" s="1"/>
  <c r="O2366" i="13"/>
  <c r="W2362" i="13"/>
  <c r="X2362" i="13" s="1"/>
  <c r="Z2362" i="13" s="1"/>
  <c r="O2362" i="13"/>
  <c r="W2358" i="13"/>
  <c r="X2358" i="13" s="1"/>
  <c r="Z2358" i="13" s="1"/>
  <c r="O2358" i="13"/>
  <c r="W2354" i="13"/>
  <c r="X2354" i="13" s="1"/>
  <c r="Z2354" i="13" s="1"/>
  <c r="O2354" i="13"/>
  <c r="W2350" i="13"/>
  <c r="X2350" i="13" s="1"/>
  <c r="Z2350" i="13" s="1"/>
  <c r="O2350" i="13"/>
  <c r="W2346" i="13"/>
  <c r="X2346" i="13" s="1"/>
  <c r="Z2346" i="13" s="1"/>
  <c r="O2346" i="13"/>
  <c r="W2342" i="13"/>
  <c r="X2342" i="13" s="1"/>
  <c r="Z2342" i="13" s="1"/>
  <c r="O2342" i="13"/>
  <c r="W2338" i="13"/>
  <c r="X2338" i="13" s="1"/>
  <c r="Z2338" i="13" s="1"/>
  <c r="O2338" i="13"/>
  <c r="W2334" i="13"/>
  <c r="X2334" i="13" s="1"/>
  <c r="Z2334" i="13" s="1"/>
  <c r="O2334" i="13"/>
  <c r="W2330" i="13"/>
  <c r="X2330" i="13" s="1"/>
  <c r="Z2330" i="13" s="1"/>
  <c r="O2330" i="13"/>
  <c r="W2326" i="13"/>
  <c r="X2326" i="13" s="1"/>
  <c r="Z2326" i="13" s="1"/>
  <c r="O2326" i="13"/>
  <c r="W2322" i="13"/>
  <c r="X2322" i="13" s="1"/>
  <c r="Z2322" i="13" s="1"/>
  <c r="O2322" i="13"/>
  <c r="W2318" i="13"/>
  <c r="X2318" i="13" s="1"/>
  <c r="Z2318" i="13" s="1"/>
  <c r="O2318" i="13"/>
  <c r="W2314" i="13"/>
  <c r="X2314" i="13" s="1"/>
  <c r="Z2314" i="13" s="1"/>
  <c r="O2314" i="13"/>
  <c r="W2310" i="13"/>
  <c r="X2310" i="13" s="1"/>
  <c r="Z2310" i="13" s="1"/>
  <c r="O2310" i="13"/>
  <c r="W2306" i="13"/>
  <c r="X2306" i="13" s="1"/>
  <c r="Z2306" i="13" s="1"/>
  <c r="O2306" i="13"/>
  <c r="W2302" i="13"/>
  <c r="X2302" i="13" s="1"/>
  <c r="Z2302" i="13" s="1"/>
  <c r="O2302" i="13"/>
  <c r="W2298" i="13"/>
  <c r="X2298" i="13" s="1"/>
  <c r="Z2298" i="13" s="1"/>
  <c r="O2298" i="13"/>
  <c r="W2294" i="13"/>
  <c r="X2294" i="13" s="1"/>
  <c r="Z2294" i="13" s="1"/>
  <c r="O2294" i="13"/>
  <c r="W2290" i="13"/>
  <c r="X2290" i="13" s="1"/>
  <c r="Z2290" i="13" s="1"/>
  <c r="O2290" i="13"/>
  <c r="W2286" i="13"/>
  <c r="X2286" i="13" s="1"/>
  <c r="Z2286" i="13" s="1"/>
  <c r="O2286" i="13"/>
  <c r="W2282" i="13"/>
  <c r="X2282" i="13" s="1"/>
  <c r="Z2282" i="13" s="1"/>
  <c r="O2282" i="13"/>
  <c r="W2278" i="13"/>
  <c r="X2278" i="13" s="1"/>
  <c r="Z2278" i="13" s="1"/>
  <c r="O2278" i="13"/>
  <c r="W2274" i="13"/>
  <c r="X2274" i="13" s="1"/>
  <c r="Z2274" i="13" s="1"/>
  <c r="O2274" i="13"/>
  <c r="W2270" i="13"/>
  <c r="X2270" i="13" s="1"/>
  <c r="Z2270" i="13" s="1"/>
  <c r="O2270" i="13"/>
  <c r="W2266" i="13"/>
  <c r="X2266" i="13" s="1"/>
  <c r="Z2266" i="13" s="1"/>
  <c r="O2266" i="13"/>
  <c r="W2262" i="13"/>
  <c r="X2262" i="13" s="1"/>
  <c r="Z2262" i="13" s="1"/>
  <c r="O2262" i="13"/>
  <c r="W2258" i="13"/>
  <c r="X2258" i="13" s="1"/>
  <c r="Z2258" i="13" s="1"/>
  <c r="O2258" i="13"/>
  <c r="W2254" i="13"/>
  <c r="X2254" i="13" s="1"/>
  <c r="Z2254" i="13" s="1"/>
  <c r="O2254" i="13"/>
  <c r="W2250" i="13"/>
  <c r="X2250" i="13" s="1"/>
  <c r="Z2250" i="13" s="1"/>
  <c r="O2250" i="13"/>
  <c r="W2246" i="13"/>
  <c r="X2246" i="13" s="1"/>
  <c r="Z2246" i="13" s="1"/>
  <c r="O2246" i="13"/>
  <c r="W2242" i="13"/>
  <c r="X2242" i="13" s="1"/>
  <c r="Z2242" i="13" s="1"/>
  <c r="O2242" i="13"/>
  <c r="W2238" i="13"/>
  <c r="X2238" i="13" s="1"/>
  <c r="Z2238" i="13" s="1"/>
  <c r="O2238" i="13"/>
  <c r="W2234" i="13"/>
  <c r="X2234" i="13" s="1"/>
  <c r="Z2234" i="13" s="1"/>
  <c r="O2234" i="13"/>
  <c r="W2230" i="13"/>
  <c r="X2230" i="13" s="1"/>
  <c r="Z2230" i="13" s="1"/>
  <c r="O2230" i="13"/>
  <c r="W2226" i="13"/>
  <c r="X2226" i="13" s="1"/>
  <c r="Z2226" i="13" s="1"/>
  <c r="O2226" i="13"/>
  <c r="W2222" i="13"/>
  <c r="X2222" i="13" s="1"/>
  <c r="Z2222" i="13" s="1"/>
  <c r="O2222" i="13"/>
  <c r="W2218" i="13"/>
  <c r="X2218" i="13" s="1"/>
  <c r="Z2218" i="13" s="1"/>
  <c r="O2218" i="13"/>
  <c r="W2214" i="13"/>
  <c r="X2214" i="13" s="1"/>
  <c r="Z2214" i="13" s="1"/>
  <c r="O2214" i="13"/>
  <c r="W2210" i="13"/>
  <c r="X2210" i="13" s="1"/>
  <c r="Z2210" i="13" s="1"/>
  <c r="O2210" i="13"/>
  <c r="W2206" i="13"/>
  <c r="X2206" i="13" s="1"/>
  <c r="Z2206" i="13" s="1"/>
  <c r="O2206" i="13"/>
  <c r="W2202" i="13"/>
  <c r="X2202" i="13" s="1"/>
  <c r="Z2202" i="13" s="1"/>
  <c r="O2202" i="13"/>
  <c r="W2198" i="13"/>
  <c r="X2198" i="13" s="1"/>
  <c r="Z2198" i="13" s="1"/>
  <c r="O2198" i="13"/>
  <c r="W2194" i="13"/>
  <c r="X2194" i="13" s="1"/>
  <c r="Z2194" i="13" s="1"/>
  <c r="O2194" i="13"/>
  <c r="W2190" i="13"/>
  <c r="X2190" i="13" s="1"/>
  <c r="Z2190" i="13" s="1"/>
  <c r="O2190" i="13"/>
  <c r="W2186" i="13"/>
  <c r="X2186" i="13" s="1"/>
  <c r="Z2186" i="13" s="1"/>
  <c r="O2186" i="13"/>
  <c r="W2182" i="13"/>
  <c r="X2182" i="13" s="1"/>
  <c r="Z2182" i="13" s="1"/>
  <c r="O2182" i="13"/>
  <c r="W2178" i="13"/>
  <c r="X2178" i="13" s="1"/>
  <c r="Z2178" i="13" s="1"/>
  <c r="O2178" i="13"/>
  <c r="W2174" i="13"/>
  <c r="X2174" i="13" s="1"/>
  <c r="Z2174" i="13" s="1"/>
  <c r="O2174" i="13"/>
  <c r="W2170" i="13"/>
  <c r="X2170" i="13" s="1"/>
  <c r="Z2170" i="13" s="1"/>
  <c r="O2170" i="13"/>
  <c r="W2166" i="13"/>
  <c r="X2166" i="13" s="1"/>
  <c r="Z2166" i="13" s="1"/>
  <c r="O2166" i="13"/>
  <c r="W2162" i="13"/>
  <c r="X2162" i="13" s="1"/>
  <c r="Z2162" i="13" s="1"/>
  <c r="O2162" i="13"/>
  <c r="W2158" i="13"/>
  <c r="X2158" i="13" s="1"/>
  <c r="Z2158" i="13" s="1"/>
  <c r="O2158" i="13"/>
  <c r="W2154" i="13"/>
  <c r="X2154" i="13" s="1"/>
  <c r="Z2154" i="13" s="1"/>
  <c r="O2154" i="13"/>
  <c r="W2150" i="13"/>
  <c r="X2150" i="13" s="1"/>
  <c r="Z2150" i="13" s="1"/>
  <c r="O2150" i="13"/>
  <c r="W2146" i="13"/>
  <c r="X2146" i="13" s="1"/>
  <c r="Z2146" i="13" s="1"/>
  <c r="O2146" i="13"/>
  <c r="W2142" i="13"/>
  <c r="X2142" i="13" s="1"/>
  <c r="Z2142" i="13" s="1"/>
  <c r="O2142" i="13"/>
  <c r="W2138" i="13"/>
  <c r="X2138" i="13" s="1"/>
  <c r="Z2138" i="13" s="1"/>
  <c r="O2138" i="13"/>
  <c r="W2134" i="13"/>
  <c r="X2134" i="13" s="1"/>
  <c r="Z2134" i="13" s="1"/>
  <c r="O2134" i="13"/>
  <c r="W2130" i="13"/>
  <c r="X2130" i="13" s="1"/>
  <c r="Z2130" i="13" s="1"/>
  <c r="O2130" i="13"/>
  <c r="W2126" i="13"/>
  <c r="X2126" i="13" s="1"/>
  <c r="Z2126" i="13" s="1"/>
  <c r="O2126" i="13"/>
  <c r="W2122" i="13"/>
  <c r="X2122" i="13" s="1"/>
  <c r="Z2122" i="13" s="1"/>
  <c r="O2122" i="13"/>
  <c r="W2118" i="13"/>
  <c r="X2118" i="13" s="1"/>
  <c r="Z2118" i="13" s="1"/>
  <c r="O2118" i="13"/>
  <c r="W2114" i="13"/>
  <c r="X2114" i="13" s="1"/>
  <c r="Z2114" i="13" s="1"/>
  <c r="O2114" i="13"/>
  <c r="W2110" i="13"/>
  <c r="X2110" i="13" s="1"/>
  <c r="Z2110" i="13" s="1"/>
  <c r="O2110" i="13"/>
  <c r="W2106" i="13"/>
  <c r="X2106" i="13" s="1"/>
  <c r="Z2106" i="13" s="1"/>
  <c r="O2106" i="13"/>
  <c r="W2102" i="13"/>
  <c r="X2102" i="13" s="1"/>
  <c r="Z2102" i="13" s="1"/>
  <c r="O2102" i="13"/>
  <c r="W2098" i="13"/>
  <c r="X2098" i="13" s="1"/>
  <c r="Z2098" i="13" s="1"/>
  <c r="O2098" i="13"/>
  <c r="W2094" i="13"/>
  <c r="X2094" i="13" s="1"/>
  <c r="Z2094" i="13" s="1"/>
  <c r="O2094" i="13"/>
  <c r="W2090" i="13"/>
  <c r="X2090" i="13" s="1"/>
  <c r="Z2090" i="13" s="1"/>
  <c r="O2090" i="13"/>
  <c r="W2086" i="13"/>
  <c r="X2086" i="13" s="1"/>
  <c r="Z2086" i="13" s="1"/>
  <c r="O2086" i="13"/>
  <c r="W2082" i="13"/>
  <c r="X2082" i="13" s="1"/>
  <c r="Z2082" i="13" s="1"/>
  <c r="O2082" i="13"/>
  <c r="W2078" i="13"/>
  <c r="X2078" i="13" s="1"/>
  <c r="Z2078" i="13" s="1"/>
  <c r="O2078" i="13"/>
  <c r="W2074" i="13"/>
  <c r="X2074" i="13" s="1"/>
  <c r="Z2074" i="13" s="1"/>
  <c r="O2074" i="13"/>
  <c r="W2070" i="13"/>
  <c r="X2070" i="13" s="1"/>
  <c r="Z2070" i="13" s="1"/>
  <c r="O2070" i="13"/>
  <c r="W2066" i="13"/>
  <c r="X2066" i="13" s="1"/>
  <c r="Z2066" i="13" s="1"/>
  <c r="O2066" i="13"/>
  <c r="W2062" i="13"/>
  <c r="X2062" i="13" s="1"/>
  <c r="Z2062" i="13" s="1"/>
  <c r="O2062" i="13"/>
  <c r="W2058" i="13"/>
  <c r="X2058" i="13" s="1"/>
  <c r="Z2058" i="13" s="1"/>
  <c r="O2058" i="13"/>
  <c r="W2054" i="13"/>
  <c r="X2054" i="13" s="1"/>
  <c r="Z2054" i="13" s="1"/>
  <c r="O2054" i="13"/>
  <c r="W2050" i="13"/>
  <c r="X2050" i="13" s="1"/>
  <c r="Z2050" i="13" s="1"/>
  <c r="O2050" i="13"/>
  <c r="W2046" i="13"/>
  <c r="X2046" i="13" s="1"/>
  <c r="Z2046" i="13" s="1"/>
  <c r="O2046" i="13"/>
  <c r="W2042" i="13"/>
  <c r="X2042" i="13" s="1"/>
  <c r="Z2042" i="13" s="1"/>
  <c r="O2042" i="13"/>
  <c r="W2038" i="13"/>
  <c r="X2038" i="13" s="1"/>
  <c r="Z2038" i="13" s="1"/>
  <c r="O2038" i="13"/>
  <c r="W2034" i="13"/>
  <c r="X2034" i="13" s="1"/>
  <c r="Z2034" i="13" s="1"/>
  <c r="O2034" i="13"/>
  <c r="W2030" i="13"/>
  <c r="X2030" i="13" s="1"/>
  <c r="Z2030" i="13" s="1"/>
  <c r="O2030" i="13"/>
  <c r="W2026" i="13"/>
  <c r="X2026" i="13" s="1"/>
  <c r="Z2026" i="13" s="1"/>
  <c r="O2026" i="13"/>
  <c r="W2022" i="13"/>
  <c r="X2022" i="13" s="1"/>
  <c r="Z2022" i="13" s="1"/>
  <c r="O2022" i="13"/>
  <c r="W2018" i="13"/>
  <c r="X2018" i="13" s="1"/>
  <c r="Z2018" i="13" s="1"/>
  <c r="O2018" i="13"/>
  <c r="W2014" i="13"/>
  <c r="X2014" i="13" s="1"/>
  <c r="Z2014" i="13" s="1"/>
  <c r="O2014" i="13"/>
  <c r="W2010" i="13"/>
  <c r="X2010" i="13" s="1"/>
  <c r="Z2010" i="13" s="1"/>
  <c r="O2010" i="13"/>
  <c r="W2006" i="13"/>
  <c r="X2006" i="13" s="1"/>
  <c r="Z2006" i="13" s="1"/>
  <c r="O2006" i="13"/>
  <c r="W2002" i="13"/>
  <c r="X2002" i="13" s="1"/>
  <c r="Z2002" i="13" s="1"/>
  <c r="O2002" i="13"/>
  <c r="W1998" i="13"/>
  <c r="X1998" i="13" s="1"/>
  <c r="Z1998" i="13" s="1"/>
  <c r="O1998" i="13"/>
  <c r="W1994" i="13"/>
  <c r="X1994" i="13" s="1"/>
  <c r="Z1994" i="13" s="1"/>
  <c r="O1994" i="13"/>
  <c r="W1990" i="13"/>
  <c r="X1990" i="13" s="1"/>
  <c r="Z1990" i="13" s="1"/>
  <c r="O1990" i="13"/>
  <c r="W1986" i="13"/>
  <c r="X1986" i="13" s="1"/>
  <c r="Z1986" i="13" s="1"/>
  <c r="O1986" i="13"/>
  <c r="W1982" i="13"/>
  <c r="X1982" i="13" s="1"/>
  <c r="Z1982" i="13" s="1"/>
  <c r="O1982" i="13"/>
  <c r="W1978" i="13"/>
  <c r="X1978" i="13" s="1"/>
  <c r="Z1978" i="13" s="1"/>
  <c r="O1978" i="13"/>
  <c r="W1974" i="13"/>
  <c r="X1974" i="13" s="1"/>
  <c r="Z1974" i="13" s="1"/>
  <c r="O1974" i="13"/>
  <c r="W1970" i="13"/>
  <c r="X1970" i="13" s="1"/>
  <c r="Z1970" i="13" s="1"/>
  <c r="O1970" i="13"/>
  <c r="W1966" i="13"/>
  <c r="X1966" i="13" s="1"/>
  <c r="Z1966" i="13" s="1"/>
  <c r="O1966" i="13"/>
  <c r="W1962" i="13"/>
  <c r="X1962" i="13" s="1"/>
  <c r="Z1962" i="13" s="1"/>
  <c r="O1962" i="13"/>
  <c r="W1958" i="13"/>
  <c r="X1958" i="13" s="1"/>
  <c r="Z1958" i="13" s="1"/>
  <c r="O1958" i="13"/>
  <c r="W1954" i="13"/>
  <c r="X1954" i="13" s="1"/>
  <c r="Z1954" i="13" s="1"/>
  <c r="O1954" i="13"/>
  <c r="W1950" i="13"/>
  <c r="X1950" i="13" s="1"/>
  <c r="Z1950" i="13" s="1"/>
  <c r="O1950" i="13"/>
  <c r="W1946" i="13"/>
  <c r="X1946" i="13" s="1"/>
  <c r="Z1946" i="13" s="1"/>
  <c r="O1946" i="13"/>
  <c r="W1942" i="13"/>
  <c r="X1942" i="13" s="1"/>
  <c r="Z1942" i="13" s="1"/>
  <c r="O1942" i="13"/>
  <c r="W1938" i="13"/>
  <c r="X1938" i="13" s="1"/>
  <c r="Z1938" i="13" s="1"/>
  <c r="O1938" i="13"/>
  <c r="W1934" i="13"/>
  <c r="X1934" i="13" s="1"/>
  <c r="Z1934" i="13" s="1"/>
  <c r="O1934" i="13"/>
  <c r="W1930" i="13"/>
  <c r="X1930" i="13" s="1"/>
  <c r="Z1930" i="13" s="1"/>
  <c r="O1930" i="13"/>
  <c r="W1926" i="13"/>
  <c r="X1926" i="13" s="1"/>
  <c r="Z1926" i="13" s="1"/>
  <c r="O1926" i="13"/>
  <c r="W1922" i="13"/>
  <c r="X1922" i="13" s="1"/>
  <c r="Z1922" i="13" s="1"/>
  <c r="O1922" i="13"/>
  <c r="W1918" i="13"/>
  <c r="X1918" i="13" s="1"/>
  <c r="Z1918" i="13" s="1"/>
  <c r="O1918" i="13"/>
  <c r="W1914" i="13"/>
  <c r="X1914" i="13" s="1"/>
  <c r="Z1914" i="13" s="1"/>
  <c r="O1914" i="13"/>
  <c r="W1910" i="13"/>
  <c r="X1910" i="13" s="1"/>
  <c r="Z1910" i="13" s="1"/>
  <c r="O1910" i="13"/>
  <c r="W1906" i="13"/>
  <c r="X1906" i="13" s="1"/>
  <c r="Z1906" i="13" s="1"/>
  <c r="O1906" i="13"/>
  <c r="W1902" i="13"/>
  <c r="X1902" i="13" s="1"/>
  <c r="Z1902" i="13" s="1"/>
  <c r="O1902" i="13"/>
  <c r="W1898" i="13"/>
  <c r="X1898" i="13" s="1"/>
  <c r="Z1898" i="13" s="1"/>
  <c r="O1898" i="13"/>
  <c r="W1894" i="13"/>
  <c r="X1894" i="13" s="1"/>
  <c r="Z1894" i="13" s="1"/>
  <c r="O1894" i="13"/>
  <c r="W1890" i="13"/>
  <c r="X1890" i="13" s="1"/>
  <c r="Z1890" i="13" s="1"/>
  <c r="O1890" i="13"/>
  <c r="W1886" i="13"/>
  <c r="X1886" i="13" s="1"/>
  <c r="Z1886" i="13" s="1"/>
  <c r="O1886" i="13"/>
  <c r="W1882" i="13"/>
  <c r="X1882" i="13" s="1"/>
  <c r="Z1882" i="13" s="1"/>
  <c r="O1882" i="13"/>
  <c r="W1878" i="13"/>
  <c r="X1878" i="13" s="1"/>
  <c r="Z1878" i="13" s="1"/>
  <c r="O1878" i="13"/>
  <c r="W1874" i="13"/>
  <c r="X1874" i="13" s="1"/>
  <c r="Z1874" i="13" s="1"/>
  <c r="O1874" i="13"/>
  <c r="W1870" i="13"/>
  <c r="X1870" i="13" s="1"/>
  <c r="Z1870" i="13" s="1"/>
  <c r="O1870" i="13"/>
  <c r="W1866" i="13"/>
  <c r="X1866" i="13" s="1"/>
  <c r="Z1866" i="13" s="1"/>
  <c r="O1866" i="13"/>
  <c r="W1862" i="13"/>
  <c r="X1862" i="13" s="1"/>
  <c r="Z1862" i="13" s="1"/>
  <c r="O1862" i="13"/>
  <c r="W1858" i="13"/>
  <c r="X1858" i="13" s="1"/>
  <c r="Z1858" i="13" s="1"/>
  <c r="O1858" i="13"/>
  <c r="W1854" i="13"/>
  <c r="X1854" i="13" s="1"/>
  <c r="Z1854" i="13" s="1"/>
  <c r="O1854" i="13"/>
  <c r="W1850" i="13"/>
  <c r="X1850" i="13" s="1"/>
  <c r="Z1850" i="13" s="1"/>
  <c r="O1850" i="13"/>
  <c r="W1846" i="13"/>
  <c r="X1846" i="13" s="1"/>
  <c r="Z1846" i="13" s="1"/>
  <c r="O1846" i="13"/>
  <c r="W1842" i="13"/>
  <c r="X1842" i="13" s="1"/>
  <c r="Z1842" i="13" s="1"/>
  <c r="O1842" i="13"/>
  <c r="W1838" i="13"/>
  <c r="X1838" i="13" s="1"/>
  <c r="Z1838" i="13" s="1"/>
  <c r="O1838" i="13"/>
  <c r="W1834" i="13"/>
  <c r="X1834" i="13" s="1"/>
  <c r="Z1834" i="13" s="1"/>
  <c r="O1834" i="13"/>
  <c r="W1830" i="13"/>
  <c r="X1830" i="13" s="1"/>
  <c r="Z1830" i="13" s="1"/>
  <c r="O1830" i="13"/>
  <c r="W1826" i="13"/>
  <c r="X1826" i="13" s="1"/>
  <c r="Z1826" i="13" s="1"/>
  <c r="O1826" i="13"/>
  <c r="W1822" i="13"/>
  <c r="X1822" i="13" s="1"/>
  <c r="Z1822" i="13" s="1"/>
  <c r="O1822" i="13"/>
  <c r="W1818" i="13"/>
  <c r="X1818" i="13" s="1"/>
  <c r="Z1818" i="13" s="1"/>
  <c r="O1818" i="13"/>
  <c r="W1814" i="13"/>
  <c r="X1814" i="13" s="1"/>
  <c r="Z1814" i="13" s="1"/>
  <c r="O1814" i="13"/>
  <c r="W1810" i="13"/>
  <c r="X1810" i="13" s="1"/>
  <c r="Z1810" i="13" s="1"/>
  <c r="O1810" i="13"/>
  <c r="W1806" i="13"/>
  <c r="X1806" i="13" s="1"/>
  <c r="Z1806" i="13" s="1"/>
  <c r="O1806" i="13"/>
  <c r="W1802" i="13"/>
  <c r="X1802" i="13" s="1"/>
  <c r="Z1802" i="13" s="1"/>
  <c r="O1802" i="13"/>
  <c r="W1798" i="13"/>
  <c r="X1798" i="13" s="1"/>
  <c r="Z1798" i="13" s="1"/>
  <c r="O1798" i="13"/>
  <c r="W1794" i="13"/>
  <c r="X1794" i="13" s="1"/>
  <c r="Z1794" i="13" s="1"/>
  <c r="O1794" i="13"/>
  <c r="W1790" i="13"/>
  <c r="X1790" i="13" s="1"/>
  <c r="Z1790" i="13" s="1"/>
  <c r="O1790" i="13"/>
  <c r="W1786" i="13"/>
  <c r="X1786" i="13" s="1"/>
  <c r="Z1786" i="13" s="1"/>
  <c r="O1786" i="13"/>
  <c r="W1782" i="13"/>
  <c r="X1782" i="13" s="1"/>
  <c r="Z1782" i="13" s="1"/>
  <c r="O1782" i="13"/>
  <c r="W1778" i="13"/>
  <c r="X1778" i="13" s="1"/>
  <c r="Z1778" i="13" s="1"/>
  <c r="O1778" i="13"/>
  <c r="W1774" i="13"/>
  <c r="X1774" i="13" s="1"/>
  <c r="Z1774" i="13" s="1"/>
  <c r="O1774" i="13"/>
  <c r="W1770" i="13"/>
  <c r="X1770" i="13" s="1"/>
  <c r="Z1770" i="13" s="1"/>
  <c r="O1770" i="13"/>
  <c r="W1766" i="13"/>
  <c r="X1766" i="13" s="1"/>
  <c r="Z1766" i="13" s="1"/>
  <c r="O1766" i="13"/>
  <c r="W1762" i="13"/>
  <c r="X1762" i="13" s="1"/>
  <c r="Z1762" i="13" s="1"/>
  <c r="O1762" i="13"/>
  <c r="W1758" i="13"/>
  <c r="X1758" i="13" s="1"/>
  <c r="Z1758" i="13" s="1"/>
  <c r="O1758" i="13"/>
  <c r="W1754" i="13"/>
  <c r="X1754" i="13" s="1"/>
  <c r="Z1754" i="13" s="1"/>
  <c r="O1754" i="13"/>
  <c r="W1750" i="13"/>
  <c r="X1750" i="13" s="1"/>
  <c r="Z1750" i="13" s="1"/>
  <c r="O1750" i="13"/>
  <c r="W1746" i="13"/>
  <c r="X1746" i="13" s="1"/>
  <c r="Z1746" i="13" s="1"/>
  <c r="O1746" i="13"/>
  <c r="W1742" i="13"/>
  <c r="X1742" i="13" s="1"/>
  <c r="Z1742" i="13" s="1"/>
  <c r="O1742" i="13"/>
  <c r="W1738" i="13"/>
  <c r="X1738" i="13" s="1"/>
  <c r="Z1738" i="13" s="1"/>
  <c r="O1738" i="13"/>
  <c r="W1734" i="13"/>
  <c r="X1734" i="13" s="1"/>
  <c r="Z1734" i="13" s="1"/>
  <c r="O1734" i="13"/>
  <c r="W1730" i="13"/>
  <c r="X1730" i="13" s="1"/>
  <c r="Z1730" i="13" s="1"/>
  <c r="O1730" i="13"/>
  <c r="W1726" i="13"/>
  <c r="X1726" i="13" s="1"/>
  <c r="Z1726" i="13" s="1"/>
  <c r="O1726" i="13"/>
  <c r="W1722" i="13"/>
  <c r="X1722" i="13" s="1"/>
  <c r="Z1722" i="13" s="1"/>
  <c r="O1722" i="13"/>
  <c r="W1718" i="13"/>
  <c r="X1718" i="13" s="1"/>
  <c r="Z1718" i="13" s="1"/>
  <c r="O1718" i="13"/>
  <c r="W1714" i="13"/>
  <c r="X1714" i="13" s="1"/>
  <c r="Z1714" i="13" s="1"/>
  <c r="O1714" i="13"/>
  <c r="W1710" i="13"/>
  <c r="X1710" i="13" s="1"/>
  <c r="Z1710" i="13" s="1"/>
  <c r="O1710" i="13"/>
  <c r="W1706" i="13"/>
  <c r="X1706" i="13" s="1"/>
  <c r="Z1706" i="13" s="1"/>
  <c r="O1706" i="13"/>
  <c r="W1702" i="13"/>
  <c r="X1702" i="13" s="1"/>
  <c r="Z1702" i="13" s="1"/>
  <c r="O1702" i="13"/>
  <c r="W1698" i="13"/>
  <c r="X1698" i="13" s="1"/>
  <c r="Z1698" i="13" s="1"/>
  <c r="O1698" i="13"/>
  <c r="W1694" i="13"/>
  <c r="X1694" i="13" s="1"/>
  <c r="Z1694" i="13" s="1"/>
  <c r="O1694" i="13"/>
  <c r="W1690" i="13"/>
  <c r="X1690" i="13" s="1"/>
  <c r="Z1690" i="13" s="1"/>
  <c r="O1690" i="13"/>
  <c r="W1686" i="13"/>
  <c r="X1686" i="13" s="1"/>
  <c r="Z1686" i="13" s="1"/>
  <c r="O1686" i="13"/>
  <c r="W1682" i="13"/>
  <c r="X1682" i="13" s="1"/>
  <c r="Z1682" i="13" s="1"/>
  <c r="O1682" i="13"/>
  <c r="W1678" i="13"/>
  <c r="X1678" i="13" s="1"/>
  <c r="Z1678" i="13" s="1"/>
  <c r="O1678" i="13"/>
  <c r="W1674" i="13"/>
  <c r="X1674" i="13" s="1"/>
  <c r="Z1674" i="13" s="1"/>
  <c r="O1674" i="13"/>
  <c r="W1670" i="13"/>
  <c r="X1670" i="13" s="1"/>
  <c r="Z1670" i="13" s="1"/>
  <c r="O1670" i="13"/>
  <c r="W1666" i="13"/>
  <c r="X1666" i="13" s="1"/>
  <c r="Z1666" i="13" s="1"/>
  <c r="O1666" i="13"/>
  <c r="W1662" i="13"/>
  <c r="X1662" i="13" s="1"/>
  <c r="Z1662" i="13" s="1"/>
  <c r="O1662" i="13"/>
  <c r="W1658" i="13"/>
  <c r="X1658" i="13" s="1"/>
  <c r="Z1658" i="13" s="1"/>
  <c r="O1658" i="13"/>
  <c r="W1654" i="13"/>
  <c r="X1654" i="13" s="1"/>
  <c r="Z1654" i="13" s="1"/>
  <c r="O1654" i="13"/>
  <c r="W1650" i="13"/>
  <c r="X1650" i="13" s="1"/>
  <c r="Z1650" i="13" s="1"/>
  <c r="O1650" i="13"/>
  <c r="W1646" i="13"/>
  <c r="X1646" i="13" s="1"/>
  <c r="Z1646" i="13" s="1"/>
  <c r="O1646" i="13"/>
  <c r="W1642" i="13"/>
  <c r="X1642" i="13" s="1"/>
  <c r="Z1642" i="13" s="1"/>
  <c r="O1642" i="13"/>
  <c r="W1638" i="13"/>
  <c r="X1638" i="13" s="1"/>
  <c r="Z1638" i="13" s="1"/>
  <c r="O1638" i="13"/>
  <c r="W1634" i="13"/>
  <c r="X1634" i="13" s="1"/>
  <c r="Z1634" i="13" s="1"/>
  <c r="O1634" i="13"/>
  <c r="W1630" i="13"/>
  <c r="X1630" i="13" s="1"/>
  <c r="Z1630" i="13" s="1"/>
  <c r="O1630" i="13"/>
  <c r="W1626" i="13"/>
  <c r="X1626" i="13" s="1"/>
  <c r="Z1626" i="13" s="1"/>
  <c r="O1626" i="13"/>
  <c r="W1622" i="13"/>
  <c r="X1622" i="13" s="1"/>
  <c r="Z1622" i="13" s="1"/>
  <c r="O1622" i="13"/>
  <c r="W1618" i="13"/>
  <c r="X1618" i="13" s="1"/>
  <c r="Z1618" i="13" s="1"/>
  <c r="O1618" i="13"/>
  <c r="W1614" i="13"/>
  <c r="X1614" i="13" s="1"/>
  <c r="Z1614" i="13" s="1"/>
  <c r="O1614" i="13"/>
  <c r="W1610" i="13"/>
  <c r="X1610" i="13" s="1"/>
  <c r="Z1610" i="13" s="1"/>
  <c r="O1610" i="13"/>
  <c r="W1606" i="13"/>
  <c r="X1606" i="13" s="1"/>
  <c r="Z1606" i="13" s="1"/>
  <c r="O1606" i="13"/>
  <c r="W1602" i="13"/>
  <c r="X1602" i="13" s="1"/>
  <c r="Z1602" i="13" s="1"/>
  <c r="O1602" i="13"/>
  <c r="W1598" i="13"/>
  <c r="X1598" i="13" s="1"/>
  <c r="Z1598" i="13" s="1"/>
  <c r="O1598" i="13"/>
  <c r="W1594" i="13"/>
  <c r="X1594" i="13" s="1"/>
  <c r="Z1594" i="13" s="1"/>
  <c r="O1594" i="13"/>
  <c r="W1590" i="13"/>
  <c r="X1590" i="13" s="1"/>
  <c r="Z1590" i="13" s="1"/>
  <c r="O1590" i="13"/>
  <c r="W1586" i="13"/>
  <c r="X1586" i="13" s="1"/>
  <c r="Z1586" i="13" s="1"/>
  <c r="O1586" i="13"/>
  <c r="W1582" i="13"/>
  <c r="X1582" i="13" s="1"/>
  <c r="Z1582" i="13" s="1"/>
  <c r="O1582" i="13"/>
  <c r="W1578" i="13"/>
  <c r="X1578" i="13" s="1"/>
  <c r="Z1578" i="13" s="1"/>
  <c r="O1578" i="13"/>
  <c r="W1574" i="13"/>
  <c r="X1574" i="13" s="1"/>
  <c r="Z1574" i="13" s="1"/>
  <c r="O1574" i="13"/>
  <c r="W1570" i="13"/>
  <c r="X1570" i="13" s="1"/>
  <c r="Z1570" i="13" s="1"/>
  <c r="O1570" i="13"/>
  <c r="W1566" i="13"/>
  <c r="X1566" i="13" s="1"/>
  <c r="Z1566" i="13" s="1"/>
  <c r="O1566" i="13"/>
  <c r="W1562" i="13"/>
  <c r="X1562" i="13" s="1"/>
  <c r="Z1562" i="13" s="1"/>
  <c r="O1562" i="13"/>
  <c r="W1558" i="13"/>
  <c r="X1558" i="13" s="1"/>
  <c r="Z1558" i="13" s="1"/>
  <c r="O1558" i="13"/>
  <c r="W1554" i="13"/>
  <c r="X1554" i="13" s="1"/>
  <c r="Z1554" i="13" s="1"/>
  <c r="O1554" i="13"/>
  <c r="W1550" i="13"/>
  <c r="X1550" i="13" s="1"/>
  <c r="Z1550" i="13" s="1"/>
  <c r="O1550" i="13"/>
  <c r="W1546" i="13"/>
  <c r="X1546" i="13" s="1"/>
  <c r="Z1546" i="13" s="1"/>
  <c r="O1546" i="13"/>
  <c r="W1542" i="13"/>
  <c r="X1542" i="13" s="1"/>
  <c r="Z1542" i="13" s="1"/>
  <c r="O1542" i="13"/>
  <c r="W1538" i="13"/>
  <c r="X1538" i="13" s="1"/>
  <c r="Z1538" i="13" s="1"/>
  <c r="O1538" i="13"/>
  <c r="W1534" i="13"/>
  <c r="X1534" i="13" s="1"/>
  <c r="Z1534" i="13" s="1"/>
  <c r="O1534" i="13"/>
  <c r="W1530" i="13"/>
  <c r="X1530" i="13" s="1"/>
  <c r="Z1530" i="13" s="1"/>
  <c r="O1530" i="13"/>
  <c r="W1526" i="13"/>
  <c r="X1526" i="13" s="1"/>
  <c r="Z1526" i="13" s="1"/>
  <c r="O1526" i="13"/>
  <c r="W1522" i="13"/>
  <c r="X1522" i="13" s="1"/>
  <c r="Z1522" i="13" s="1"/>
  <c r="O1522" i="13"/>
  <c r="W1518" i="13"/>
  <c r="X1518" i="13" s="1"/>
  <c r="Z1518" i="13" s="1"/>
  <c r="O1518" i="13"/>
  <c r="W1514" i="13"/>
  <c r="X1514" i="13" s="1"/>
  <c r="Z1514" i="13" s="1"/>
  <c r="O1514" i="13"/>
  <c r="W1510" i="13"/>
  <c r="X1510" i="13" s="1"/>
  <c r="Z1510" i="13" s="1"/>
  <c r="O1510" i="13"/>
  <c r="W1506" i="13"/>
  <c r="X1506" i="13" s="1"/>
  <c r="Z1506" i="13" s="1"/>
  <c r="O1506" i="13"/>
  <c r="W1502" i="13"/>
  <c r="X1502" i="13" s="1"/>
  <c r="Z1502" i="13" s="1"/>
  <c r="O1502" i="13"/>
  <c r="W1498" i="13"/>
  <c r="X1498" i="13" s="1"/>
  <c r="Z1498" i="13" s="1"/>
  <c r="O1498" i="13"/>
  <c r="W1494" i="13"/>
  <c r="X1494" i="13" s="1"/>
  <c r="Z1494" i="13" s="1"/>
  <c r="O1494" i="13"/>
  <c r="W1490" i="13"/>
  <c r="X1490" i="13" s="1"/>
  <c r="Z1490" i="13" s="1"/>
  <c r="O1490" i="13"/>
  <c r="W1486" i="13"/>
  <c r="X1486" i="13" s="1"/>
  <c r="Z1486" i="13" s="1"/>
  <c r="O1486" i="13"/>
  <c r="W1482" i="13"/>
  <c r="X1482" i="13" s="1"/>
  <c r="Z1482" i="13" s="1"/>
  <c r="O1482" i="13"/>
  <c r="W1478" i="13"/>
  <c r="X1478" i="13" s="1"/>
  <c r="Z1478" i="13" s="1"/>
  <c r="O1478" i="13"/>
  <c r="W1474" i="13"/>
  <c r="X1474" i="13" s="1"/>
  <c r="Z1474" i="13" s="1"/>
  <c r="O1474" i="13"/>
  <c r="W1470" i="13"/>
  <c r="X1470" i="13" s="1"/>
  <c r="Z1470" i="13" s="1"/>
  <c r="O1470" i="13"/>
  <c r="W1466" i="13"/>
  <c r="X1466" i="13" s="1"/>
  <c r="Z1466" i="13" s="1"/>
  <c r="O1466" i="13"/>
  <c r="W1462" i="13"/>
  <c r="X1462" i="13" s="1"/>
  <c r="Z1462" i="13" s="1"/>
  <c r="O1462" i="13"/>
  <c r="W1458" i="13"/>
  <c r="X1458" i="13" s="1"/>
  <c r="Z1458" i="13" s="1"/>
  <c r="O1458" i="13"/>
  <c r="W1454" i="13"/>
  <c r="X1454" i="13" s="1"/>
  <c r="Z1454" i="13" s="1"/>
  <c r="O1454" i="13"/>
  <c r="W1450" i="13"/>
  <c r="X1450" i="13" s="1"/>
  <c r="Z1450" i="13" s="1"/>
  <c r="O1450" i="13"/>
  <c r="W1446" i="13"/>
  <c r="X1446" i="13" s="1"/>
  <c r="Z1446" i="13" s="1"/>
  <c r="O1446" i="13"/>
  <c r="W1442" i="13"/>
  <c r="X1442" i="13" s="1"/>
  <c r="Z1442" i="13" s="1"/>
  <c r="O1442" i="13"/>
  <c r="W1438" i="13"/>
  <c r="X1438" i="13" s="1"/>
  <c r="Z1438" i="13" s="1"/>
  <c r="O1438" i="13"/>
  <c r="W1434" i="13"/>
  <c r="X1434" i="13" s="1"/>
  <c r="Z1434" i="13" s="1"/>
  <c r="O1434" i="13"/>
  <c r="W1430" i="13"/>
  <c r="X1430" i="13" s="1"/>
  <c r="Z1430" i="13" s="1"/>
  <c r="O1430" i="13"/>
  <c r="W1426" i="13"/>
  <c r="X1426" i="13" s="1"/>
  <c r="Z1426" i="13" s="1"/>
  <c r="O1426" i="13"/>
  <c r="W1422" i="13"/>
  <c r="X1422" i="13" s="1"/>
  <c r="Z1422" i="13" s="1"/>
  <c r="O1422" i="13"/>
  <c r="W1418" i="13"/>
  <c r="X1418" i="13" s="1"/>
  <c r="Z1418" i="13" s="1"/>
  <c r="O1418" i="13"/>
  <c r="W1414" i="13"/>
  <c r="X1414" i="13" s="1"/>
  <c r="Z1414" i="13" s="1"/>
  <c r="O1414" i="13"/>
  <c r="W1410" i="13"/>
  <c r="X1410" i="13" s="1"/>
  <c r="Z1410" i="13" s="1"/>
  <c r="O1410" i="13"/>
  <c r="W1406" i="13"/>
  <c r="X1406" i="13" s="1"/>
  <c r="Z1406" i="13" s="1"/>
  <c r="O1406" i="13"/>
  <c r="W1402" i="13"/>
  <c r="X1402" i="13" s="1"/>
  <c r="Z1402" i="13" s="1"/>
  <c r="O1402" i="13"/>
  <c r="W1398" i="13"/>
  <c r="X1398" i="13" s="1"/>
  <c r="Z1398" i="13" s="1"/>
  <c r="O1398" i="13"/>
  <c r="W1394" i="13"/>
  <c r="X1394" i="13" s="1"/>
  <c r="Z1394" i="13" s="1"/>
  <c r="O1394" i="13"/>
  <c r="W1390" i="13"/>
  <c r="X1390" i="13" s="1"/>
  <c r="Z1390" i="13" s="1"/>
  <c r="O1390" i="13"/>
  <c r="W1386" i="13"/>
  <c r="X1386" i="13" s="1"/>
  <c r="Z1386" i="13" s="1"/>
  <c r="O1386" i="13"/>
  <c r="W1382" i="13"/>
  <c r="X1382" i="13" s="1"/>
  <c r="Z1382" i="13" s="1"/>
  <c r="O1382" i="13"/>
  <c r="W1378" i="13"/>
  <c r="X1378" i="13" s="1"/>
  <c r="Z1378" i="13" s="1"/>
  <c r="O1378" i="13"/>
  <c r="W1374" i="13"/>
  <c r="X1374" i="13" s="1"/>
  <c r="Z1374" i="13" s="1"/>
  <c r="O1374" i="13"/>
  <c r="W1370" i="13"/>
  <c r="X1370" i="13" s="1"/>
  <c r="Z1370" i="13" s="1"/>
  <c r="O1370" i="13"/>
  <c r="W1366" i="13"/>
  <c r="X1366" i="13" s="1"/>
  <c r="Z1366" i="13" s="1"/>
  <c r="O1366" i="13"/>
  <c r="W1362" i="13"/>
  <c r="X1362" i="13" s="1"/>
  <c r="Z1362" i="13" s="1"/>
  <c r="O1362" i="13"/>
  <c r="W1358" i="13"/>
  <c r="X1358" i="13" s="1"/>
  <c r="Z1358" i="13" s="1"/>
  <c r="O1358" i="13"/>
  <c r="W1354" i="13"/>
  <c r="X1354" i="13" s="1"/>
  <c r="Z1354" i="13" s="1"/>
  <c r="O1354" i="13"/>
  <c r="W1350" i="13"/>
  <c r="X1350" i="13" s="1"/>
  <c r="Z1350" i="13" s="1"/>
  <c r="O1350" i="13"/>
  <c r="W1346" i="13"/>
  <c r="X1346" i="13" s="1"/>
  <c r="Z1346" i="13" s="1"/>
  <c r="O1346" i="13"/>
  <c r="W1342" i="13"/>
  <c r="X1342" i="13" s="1"/>
  <c r="Z1342" i="13" s="1"/>
  <c r="O1342" i="13"/>
  <c r="W1338" i="13"/>
  <c r="X1338" i="13" s="1"/>
  <c r="Z1338" i="13" s="1"/>
  <c r="O1338" i="13"/>
  <c r="W1334" i="13"/>
  <c r="X1334" i="13" s="1"/>
  <c r="Z1334" i="13" s="1"/>
  <c r="O1334" i="13"/>
  <c r="W1330" i="13"/>
  <c r="X1330" i="13" s="1"/>
  <c r="Z1330" i="13" s="1"/>
  <c r="O1330" i="13"/>
  <c r="W1326" i="13"/>
  <c r="X1326" i="13" s="1"/>
  <c r="Z1326" i="13" s="1"/>
  <c r="O1326" i="13"/>
  <c r="W1322" i="13"/>
  <c r="X1322" i="13" s="1"/>
  <c r="Z1322" i="13" s="1"/>
  <c r="O1322" i="13"/>
  <c r="W1318" i="13"/>
  <c r="X1318" i="13" s="1"/>
  <c r="Z1318" i="13" s="1"/>
  <c r="O1318" i="13"/>
  <c r="W1314" i="13"/>
  <c r="X1314" i="13" s="1"/>
  <c r="Z1314" i="13" s="1"/>
  <c r="O1314" i="13"/>
  <c r="W1310" i="13"/>
  <c r="X1310" i="13" s="1"/>
  <c r="Z1310" i="13" s="1"/>
  <c r="O1310" i="13"/>
  <c r="W1306" i="13"/>
  <c r="X1306" i="13" s="1"/>
  <c r="Z1306" i="13" s="1"/>
  <c r="O1306" i="13"/>
  <c r="W1302" i="13"/>
  <c r="X1302" i="13" s="1"/>
  <c r="Z1302" i="13" s="1"/>
  <c r="O1302" i="13"/>
  <c r="W1298" i="13"/>
  <c r="X1298" i="13" s="1"/>
  <c r="Z1298" i="13" s="1"/>
  <c r="O1298" i="13"/>
  <c r="W1294" i="13"/>
  <c r="X1294" i="13" s="1"/>
  <c r="Z1294" i="13" s="1"/>
  <c r="O1294" i="13"/>
  <c r="W1290" i="13"/>
  <c r="X1290" i="13" s="1"/>
  <c r="Z1290" i="13" s="1"/>
  <c r="O1290" i="13"/>
  <c r="W1286" i="13"/>
  <c r="X1286" i="13" s="1"/>
  <c r="Z1286" i="13" s="1"/>
  <c r="O1286" i="13"/>
  <c r="W1282" i="13"/>
  <c r="X1282" i="13" s="1"/>
  <c r="Z1282" i="13" s="1"/>
  <c r="O1282" i="13"/>
  <c r="W1278" i="13"/>
  <c r="X1278" i="13" s="1"/>
  <c r="Z1278" i="13" s="1"/>
  <c r="O1278" i="13"/>
  <c r="W1274" i="13"/>
  <c r="X1274" i="13" s="1"/>
  <c r="Z1274" i="13" s="1"/>
  <c r="O1274" i="13"/>
  <c r="W1270" i="13"/>
  <c r="X1270" i="13" s="1"/>
  <c r="Z1270" i="13" s="1"/>
  <c r="O1270" i="13"/>
  <c r="W1266" i="13"/>
  <c r="X1266" i="13" s="1"/>
  <c r="Z1266" i="13" s="1"/>
  <c r="O1266" i="13"/>
  <c r="W1262" i="13"/>
  <c r="X1262" i="13" s="1"/>
  <c r="Z1262" i="13" s="1"/>
  <c r="O1262" i="13"/>
  <c r="W1258" i="13"/>
  <c r="X1258" i="13" s="1"/>
  <c r="Z1258" i="13" s="1"/>
  <c r="O1258" i="13"/>
  <c r="W1254" i="13"/>
  <c r="X1254" i="13" s="1"/>
  <c r="Z1254" i="13" s="1"/>
  <c r="O1254" i="13"/>
  <c r="W1250" i="13"/>
  <c r="X1250" i="13" s="1"/>
  <c r="Z1250" i="13" s="1"/>
  <c r="O1250" i="13"/>
  <c r="W1246" i="13"/>
  <c r="X1246" i="13" s="1"/>
  <c r="Z1246" i="13" s="1"/>
  <c r="O1246" i="13"/>
  <c r="W1242" i="13"/>
  <c r="X1242" i="13" s="1"/>
  <c r="Z1242" i="13" s="1"/>
  <c r="O1242" i="13"/>
  <c r="W1238" i="13"/>
  <c r="X1238" i="13" s="1"/>
  <c r="Z1238" i="13" s="1"/>
  <c r="O1238" i="13"/>
  <c r="W1234" i="13"/>
  <c r="X1234" i="13" s="1"/>
  <c r="Z1234" i="13" s="1"/>
  <c r="O1234" i="13"/>
  <c r="W1230" i="13"/>
  <c r="X1230" i="13" s="1"/>
  <c r="Z1230" i="13" s="1"/>
  <c r="O1230" i="13"/>
  <c r="W1226" i="13"/>
  <c r="X1226" i="13" s="1"/>
  <c r="Z1226" i="13" s="1"/>
  <c r="O1226" i="13"/>
  <c r="W1222" i="13"/>
  <c r="X1222" i="13" s="1"/>
  <c r="Z1222" i="13" s="1"/>
  <c r="O1222" i="13"/>
  <c r="W1218" i="13"/>
  <c r="X1218" i="13" s="1"/>
  <c r="Z1218" i="13" s="1"/>
  <c r="O1218" i="13"/>
  <c r="W1214" i="13"/>
  <c r="X1214" i="13" s="1"/>
  <c r="Z1214" i="13" s="1"/>
  <c r="O1214" i="13"/>
  <c r="W1210" i="13"/>
  <c r="X1210" i="13" s="1"/>
  <c r="Z1210" i="13" s="1"/>
  <c r="O1210" i="13"/>
  <c r="W1206" i="13"/>
  <c r="X1206" i="13" s="1"/>
  <c r="Z1206" i="13" s="1"/>
  <c r="O1206" i="13"/>
  <c r="W1202" i="13"/>
  <c r="X1202" i="13" s="1"/>
  <c r="Z1202" i="13" s="1"/>
  <c r="O1202" i="13"/>
  <c r="W1198" i="13"/>
  <c r="X1198" i="13" s="1"/>
  <c r="Z1198" i="13" s="1"/>
  <c r="O1198" i="13"/>
  <c r="W1194" i="13"/>
  <c r="X1194" i="13" s="1"/>
  <c r="Z1194" i="13" s="1"/>
  <c r="O1194" i="13"/>
  <c r="W1190" i="13"/>
  <c r="X1190" i="13" s="1"/>
  <c r="Z1190" i="13" s="1"/>
  <c r="O1190" i="13"/>
  <c r="W1186" i="13"/>
  <c r="X1186" i="13" s="1"/>
  <c r="Z1186" i="13" s="1"/>
  <c r="O1186" i="13"/>
  <c r="W1182" i="13"/>
  <c r="X1182" i="13" s="1"/>
  <c r="Z1182" i="13" s="1"/>
  <c r="O1182" i="13"/>
  <c r="W1178" i="13"/>
  <c r="X1178" i="13" s="1"/>
  <c r="Z1178" i="13" s="1"/>
  <c r="O1178" i="13"/>
  <c r="W1174" i="13"/>
  <c r="X1174" i="13" s="1"/>
  <c r="Z1174" i="13" s="1"/>
  <c r="O1174" i="13"/>
  <c r="W1170" i="13"/>
  <c r="X1170" i="13" s="1"/>
  <c r="Z1170" i="13" s="1"/>
  <c r="O1170" i="13"/>
  <c r="W1166" i="13"/>
  <c r="X1166" i="13" s="1"/>
  <c r="Z1166" i="13" s="1"/>
  <c r="O1166" i="13"/>
  <c r="W1162" i="13"/>
  <c r="X1162" i="13" s="1"/>
  <c r="Z1162" i="13" s="1"/>
  <c r="O1162" i="13"/>
  <c r="W1158" i="13"/>
  <c r="X1158" i="13" s="1"/>
  <c r="Z1158" i="13" s="1"/>
  <c r="O1158" i="13"/>
  <c r="W1154" i="13"/>
  <c r="X1154" i="13" s="1"/>
  <c r="Z1154" i="13" s="1"/>
  <c r="O1154" i="13"/>
  <c r="W1150" i="13"/>
  <c r="X1150" i="13" s="1"/>
  <c r="Z1150" i="13" s="1"/>
  <c r="O1150" i="13"/>
  <c r="W1146" i="13"/>
  <c r="X1146" i="13" s="1"/>
  <c r="Z1146" i="13" s="1"/>
  <c r="O1146" i="13"/>
  <c r="W1142" i="13"/>
  <c r="X1142" i="13" s="1"/>
  <c r="Z1142" i="13" s="1"/>
  <c r="O1142" i="13"/>
  <c r="W1138" i="13"/>
  <c r="X1138" i="13" s="1"/>
  <c r="Z1138" i="13" s="1"/>
  <c r="O1138" i="13"/>
  <c r="W1134" i="13"/>
  <c r="X1134" i="13" s="1"/>
  <c r="Z1134" i="13" s="1"/>
  <c r="O1134" i="13"/>
  <c r="W1130" i="13"/>
  <c r="X1130" i="13" s="1"/>
  <c r="Z1130" i="13" s="1"/>
  <c r="O1130" i="13"/>
  <c r="W1126" i="13"/>
  <c r="X1126" i="13" s="1"/>
  <c r="Z1126" i="13" s="1"/>
  <c r="O1126" i="13"/>
  <c r="W1122" i="13"/>
  <c r="X1122" i="13" s="1"/>
  <c r="Z1122" i="13" s="1"/>
  <c r="O1122" i="13"/>
  <c r="W1118" i="13"/>
  <c r="X1118" i="13" s="1"/>
  <c r="Z1118" i="13" s="1"/>
  <c r="O1118" i="13"/>
  <c r="W1114" i="13"/>
  <c r="X1114" i="13" s="1"/>
  <c r="Z1114" i="13" s="1"/>
  <c r="O1114" i="13"/>
  <c r="W1110" i="13"/>
  <c r="X1110" i="13" s="1"/>
  <c r="Z1110" i="13" s="1"/>
  <c r="O1110" i="13"/>
  <c r="W1106" i="13"/>
  <c r="X1106" i="13" s="1"/>
  <c r="Z1106" i="13" s="1"/>
  <c r="O1106" i="13"/>
  <c r="W1102" i="13"/>
  <c r="X1102" i="13" s="1"/>
  <c r="Z1102" i="13" s="1"/>
  <c r="O1102" i="13"/>
  <c r="W1098" i="13"/>
  <c r="X1098" i="13" s="1"/>
  <c r="Z1098" i="13" s="1"/>
  <c r="O1098" i="13"/>
  <c r="W1094" i="13"/>
  <c r="X1094" i="13" s="1"/>
  <c r="Z1094" i="13" s="1"/>
  <c r="O1094" i="13"/>
  <c r="W1090" i="13"/>
  <c r="X1090" i="13" s="1"/>
  <c r="Z1090" i="13" s="1"/>
  <c r="O1090" i="13"/>
  <c r="W1086" i="13"/>
  <c r="X1086" i="13" s="1"/>
  <c r="Z1086" i="13" s="1"/>
  <c r="O1086" i="13"/>
  <c r="W1082" i="13"/>
  <c r="X1082" i="13" s="1"/>
  <c r="Z1082" i="13" s="1"/>
  <c r="O1082" i="13"/>
  <c r="W1078" i="13"/>
  <c r="X1078" i="13" s="1"/>
  <c r="Z1078" i="13" s="1"/>
  <c r="O1078" i="13"/>
  <c r="W1074" i="13"/>
  <c r="X1074" i="13" s="1"/>
  <c r="Z1074" i="13" s="1"/>
  <c r="O1074" i="13"/>
  <c r="W1070" i="13"/>
  <c r="X1070" i="13" s="1"/>
  <c r="Z1070" i="13" s="1"/>
  <c r="O1070" i="13"/>
  <c r="W1066" i="13"/>
  <c r="X1066" i="13" s="1"/>
  <c r="Z1066" i="13" s="1"/>
  <c r="O1066" i="13"/>
  <c r="W1062" i="13"/>
  <c r="X1062" i="13" s="1"/>
  <c r="Z1062" i="13" s="1"/>
  <c r="O1062" i="13"/>
  <c r="W1058" i="13"/>
  <c r="X1058" i="13" s="1"/>
  <c r="Z1058" i="13" s="1"/>
  <c r="O1058" i="13"/>
  <c r="W1054" i="13"/>
  <c r="X1054" i="13" s="1"/>
  <c r="Z1054" i="13" s="1"/>
  <c r="O1054" i="13"/>
  <c r="W1050" i="13"/>
  <c r="X1050" i="13" s="1"/>
  <c r="Z1050" i="13" s="1"/>
  <c r="O1050" i="13"/>
  <c r="W1046" i="13"/>
  <c r="X1046" i="13" s="1"/>
  <c r="Z1046" i="13" s="1"/>
  <c r="O1046" i="13"/>
  <c r="W1042" i="13"/>
  <c r="X1042" i="13" s="1"/>
  <c r="Z1042" i="13" s="1"/>
  <c r="O1042" i="13"/>
  <c r="W1038" i="13"/>
  <c r="X1038" i="13" s="1"/>
  <c r="Z1038" i="13" s="1"/>
  <c r="O1038" i="13"/>
  <c r="W1034" i="13"/>
  <c r="X1034" i="13" s="1"/>
  <c r="Z1034" i="13" s="1"/>
  <c r="O1034" i="13"/>
  <c r="W1030" i="13"/>
  <c r="X1030" i="13" s="1"/>
  <c r="Z1030" i="13" s="1"/>
  <c r="O1030" i="13"/>
  <c r="W1026" i="13"/>
  <c r="X1026" i="13" s="1"/>
  <c r="Z1026" i="13" s="1"/>
  <c r="O1026" i="13"/>
  <c r="W1022" i="13"/>
  <c r="X1022" i="13" s="1"/>
  <c r="Z1022" i="13" s="1"/>
  <c r="O1022" i="13"/>
  <c r="W1018" i="13"/>
  <c r="X1018" i="13" s="1"/>
  <c r="Z1018" i="13" s="1"/>
  <c r="O1018" i="13"/>
  <c r="W1014" i="13"/>
  <c r="X1014" i="13" s="1"/>
  <c r="Z1014" i="13" s="1"/>
  <c r="O1014" i="13"/>
  <c r="W1010" i="13"/>
  <c r="X1010" i="13" s="1"/>
  <c r="Z1010" i="13" s="1"/>
  <c r="O1010" i="13"/>
  <c r="W1006" i="13"/>
  <c r="X1006" i="13" s="1"/>
  <c r="Z1006" i="13" s="1"/>
  <c r="O1006" i="13"/>
  <c r="W1002" i="13"/>
  <c r="X1002" i="13" s="1"/>
  <c r="Z1002" i="13" s="1"/>
  <c r="O1002" i="13"/>
  <c r="W998" i="13"/>
  <c r="X998" i="13" s="1"/>
  <c r="Z998" i="13" s="1"/>
  <c r="O998" i="13"/>
  <c r="W994" i="13"/>
  <c r="X994" i="13" s="1"/>
  <c r="Z994" i="13" s="1"/>
  <c r="O994" i="13"/>
  <c r="W990" i="13"/>
  <c r="X990" i="13" s="1"/>
  <c r="Z990" i="13" s="1"/>
  <c r="O990" i="13"/>
  <c r="W986" i="13"/>
  <c r="X986" i="13" s="1"/>
  <c r="Z986" i="13" s="1"/>
  <c r="O986" i="13"/>
  <c r="W982" i="13"/>
  <c r="X982" i="13" s="1"/>
  <c r="Z982" i="13" s="1"/>
  <c r="O982" i="13"/>
  <c r="W978" i="13"/>
  <c r="X978" i="13" s="1"/>
  <c r="Z978" i="13" s="1"/>
  <c r="O978" i="13"/>
  <c r="W974" i="13"/>
  <c r="X974" i="13" s="1"/>
  <c r="Z974" i="13" s="1"/>
  <c r="O974" i="13"/>
  <c r="W970" i="13"/>
  <c r="X970" i="13" s="1"/>
  <c r="Z970" i="13" s="1"/>
  <c r="O970" i="13"/>
  <c r="W966" i="13"/>
  <c r="X966" i="13" s="1"/>
  <c r="Z966" i="13" s="1"/>
  <c r="O966" i="13"/>
  <c r="W962" i="13"/>
  <c r="X962" i="13" s="1"/>
  <c r="Z962" i="13" s="1"/>
  <c r="O962" i="13"/>
  <c r="W958" i="13"/>
  <c r="X958" i="13" s="1"/>
  <c r="Z958" i="13" s="1"/>
  <c r="O958" i="13"/>
  <c r="W954" i="13"/>
  <c r="X954" i="13" s="1"/>
  <c r="Z954" i="13" s="1"/>
  <c r="O954" i="13"/>
  <c r="W950" i="13"/>
  <c r="X950" i="13" s="1"/>
  <c r="Z950" i="13" s="1"/>
  <c r="O950" i="13"/>
  <c r="W946" i="13"/>
  <c r="X946" i="13" s="1"/>
  <c r="Z946" i="13" s="1"/>
  <c r="O946" i="13"/>
  <c r="W942" i="13"/>
  <c r="X942" i="13" s="1"/>
  <c r="Z942" i="13" s="1"/>
  <c r="O942" i="13"/>
  <c r="W938" i="13"/>
  <c r="X938" i="13" s="1"/>
  <c r="Z938" i="13" s="1"/>
  <c r="O938" i="13"/>
  <c r="W934" i="13"/>
  <c r="X934" i="13" s="1"/>
  <c r="Z934" i="13" s="1"/>
  <c r="O934" i="13"/>
  <c r="W930" i="13"/>
  <c r="X930" i="13" s="1"/>
  <c r="Z930" i="13" s="1"/>
  <c r="O930" i="13"/>
  <c r="W926" i="13"/>
  <c r="X926" i="13" s="1"/>
  <c r="Z926" i="13" s="1"/>
  <c r="O926" i="13"/>
  <c r="W922" i="13"/>
  <c r="X922" i="13" s="1"/>
  <c r="Z922" i="13" s="1"/>
  <c r="O922" i="13"/>
  <c r="W918" i="13"/>
  <c r="X918" i="13" s="1"/>
  <c r="Z918" i="13" s="1"/>
  <c r="O918" i="13"/>
  <c r="W914" i="13"/>
  <c r="X914" i="13" s="1"/>
  <c r="Z914" i="13" s="1"/>
  <c r="O914" i="13"/>
  <c r="W910" i="13"/>
  <c r="X910" i="13" s="1"/>
  <c r="Z910" i="13" s="1"/>
  <c r="O910" i="13"/>
  <c r="W906" i="13"/>
  <c r="X906" i="13" s="1"/>
  <c r="Z906" i="13" s="1"/>
  <c r="O906" i="13"/>
  <c r="W902" i="13"/>
  <c r="X902" i="13" s="1"/>
  <c r="Z902" i="13" s="1"/>
  <c r="O902" i="13"/>
  <c r="W898" i="13"/>
  <c r="X898" i="13" s="1"/>
  <c r="Z898" i="13" s="1"/>
  <c r="O898" i="13"/>
  <c r="W894" i="13"/>
  <c r="X894" i="13" s="1"/>
  <c r="Z894" i="13" s="1"/>
  <c r="O894" i="13"/>
  <c r="W890" i="13"/>
  <c r="X890" i="13" s="1"/>
  <c r="Z890" i="13" s="1"/>
  <c r="O890" i="13"/>
  <c r="W886" i="13"/>
  <c r="X886" i="13" s="1"/>
  <c r="Z886" i="13" s="1"/>
  <c r="O886" i="13"/>
  <c r="W882" i="13"/>
  <c r="X882" i="13" s="1"/>
  <c r="Z882" i="13" s="1"/>
  <c r="O882" i="13"/>
  <c r="W878" i="13"/>
  <c r="X878" i="13" s="1"/>
  <c r="Z878" i="13" s="1"/>
  <c r="O878" i="13"/>
  <c r="W874" i="13"/>
  <c r="X874" i="13" s="1"/>
  <c r="Z874" i="13" s="1"/>
  <c r="O874" i="13"/>
  <c r="W870" i="13"/>
  <c r="X870" i="13" s="1"/>
  <c r="Z870" i="13" s="1"/>
  <c r="O870" i="13"/>
  <c r="W866" i="13"/>
  <c r="X866" i="13" s="1"/>
  <c r="Z866" i="13" s="1"/>
  <c r="O866" i="13"/>
  <c r="W862" i="13"/>
  <c r="X862" i="13" s="1"/>
  <c r="Z862" i="13" s="1"/>
  <c r="O862" i="13"/>
  <c r="W858" i="13"/>
  <c r="X858" i="13" s="1"/>
  <c r="Z858" i="13" s="1"/>
  <c r="O858" i="13"/>
  <c r="W854" i="13"/>
  <c r="X854" i="13" s="1"/>
  <c r="Z854" i="13" s="1"/>
  <c r="O854" i="13"/>
  <c r="W850" i="13"/>
  <c r="X850" i="13" s="1"/>
  <c r="Z850" i="13" s="1"/>
  <c r="O850" i="13"/>
  <c r="W846" i="13"/>
  <c r="X846" i="13" s="1"/>
  <c r="Z846" i="13" s="1"/>
  <c r="O846" i="13"/>
  <c r="W842" i="13"/>
  <c r="X842" i="13" s="1"/>
  <c r="Z842" i="13" s="1"/>
  <c r="O842" i="13"/>
  <c r="W838" i="13"/>
  <c r="X838" i="13" s="1"/>
  <c r="Z838" i="13" s="1"/>
  <c r="O838" i="13"/>
  <c r="W834" i="13"/>
  <c r="X834" i="13" s="1"/>
  <c r="Z834" i="13" s="1"/>
  <c r="O834" i="13"/>
  <c r="W830" i="13"/>
  <c r="X830" i="13" s="1"/>
  <c r="Z830" i="13" s="1"/>
  <c r="O830" i="13"/>
  <c r="W826" i="13"/>
  <c r="X826" i="13" s="1"/>
  <c r="Z826" i="13" s="1"/>
  <c r="O826" i="13"/>
  <c r="W822" i="13"/>
  <c r="X822" i="13" s="1"/>
  <c r="Z822" i="13" s="1"/>
  <c r="O822" i="13"/>
  <c r="W818" i="13"/>
  <c r="X818" i="13" s="1"/>
  <c r="Z818" i="13" s="1"/>
  <c r="O818" i="13"/>
  <c r="W814" i="13"/>
  <c r="X814" i="13" s="1"/>
  <c r="Z814" i="13" s="1"/>
  <c r="O814" i="13"/>
  <c r="W810" i="13"/>
  <c r="X810" i="13" s="1"/>
  <c r="Z810" i="13" s="1"/>
  <c r="O810" i="13"/>
  <c r="W806" i="13"/>
  <c r="X806" i="13" s="1"/>
  <c r="Z806" i="13" s="1"/>
  <c r="O806" i="13"/>
  <c r="W802" i="13"/>
  <c r="X802" i="13" s="1"/>
  <c r="Z802" i="13" s="1"/>
  <c r="O802" i="13"/>
  <c r="W798" i="13"/>
  <c r="X798" i="13" s="1"/>
  <c r="Z798" i="13" s="1"/>
  <c r="O798" i="13"/>
  <c r="W794" i="13"/>
  <c r="X794" i="13" s="1"/>
  <c r="Z794" i="13" s="1"/>
  <c r="O794" i="13"/>
  <c r="W790" i="13"/>
  <c r="X790" i="13" s="1"/>
  <c r="Z790" i="13" s="1"/>
  <c r="O790" i="13"/>
  <c r="W786" i="13"/>
  <c r="X786" i="13" s="1"/>
  <c r="Z786" i="13" s="1"/>
  <c r="O786" i="13"/>
  <c r="W782" i="13"/>
  <c r="X782" i="13" s="1"/>
  <c r="Z782" i="13" s="1"/>
  <c r="O782" i="13"/>
  <c r="W778" i="13"/>
  <c r="X778" i="13" s="1"/>
  <c r="Z778" i="13" s="1"/>
  <c r="O778" i="13"/>
  <c r="W774" i="13"/>
  <c r="X774" i="13" s="1"/>
  <c r="Z774" i="13" s="1"/>
  <c r="O774" i="13"/>
  <c r="W770" i="13"/>
  <c r="X770" i="13" s="1"/>
  <c r="Z770" i="13" s="1"/>
  <c r="O770" i="13"/>
  <c r="W766" i="13"/>
  <c r="X766" i="13" s="1"/>
  <c r="Z766" i="13" s="1"/>
  <c r="O766" i="13"/>
  <c r="W762" i="13"/>
  <c r="X762" i="13" s="1"/>
  <c r="Z762" i="13" s="1"/>
  <c r="O762" i="13"/>
  <c r="W758" i="13"/>
  <c r="X758" i="13" s="1"/>
  <c r="Z758" i="13" s="1"/>
  <c r="O758" i="13"/>
  <c r="W754" i="13"/>
  <c r="X754" i="13" s="1"/>
  <c r="Z754" i="13" s="1"/>
  <c r="O754" i="13"/>
  <c r="W750" i="13"/>
  <c r="X750" i="13" s="1"/>
  <c r="Z750" i="13" s="1"/>
  <c r="O750" i="13"/>
  <c r="W746" i="13"/>
  <c r="X746" i="13" s="1"/>
  <c r="Z746" i="13" s="1"/>
  <c r="O746" i="13"/>
  <c r="W742" i="13"/>
  <c r="X742" i="13" s="1"/>
  <c r="Z742" i="13" s="1"/>
  <c r="O742" i="13"/>
  <c r="W738" i="13"/>
  <c r="X738" i="13" s="1"/>
  <c r="Z738" i="13" s="1"/>
  <c r="O738" i="13"/>
  <c r="W734" i="13"/>
  <c r="X734" i="13" s="1"/>
  <c r="Z734" i="13" s="1"/>
  <c r="O734" i="13"/>
  <c r="W730" i="13"/>
  <c r="X730" i="13" s="1"/>
  <c r="Z730" i="13" s="1"/>
  <c r="O730" i="13"/>
  <c r="W726" i="13"/>
  <c r="X726" i="13" s="1"/>
  <c r="Z726" i="13" s="1"/>
  <c r="O726" i="13"/>
  <c r="W722" i="13"/>
  <c r="X722" i="13" s="1"/>
  <c r="Z722" i="13" s="1"/>
  <c r="O722" i="13"/>
  <c r="W718" i="13"/>
  <c r="X718" i="13" s="1"/>
  <c r="Z718" i="13" s="1"/>
  <c r="O718" i="13"/>
  <c r="W714" i="13"/>
  <c r="X714" i="13" s="1"/>
  <c r="Z714" i="13" s="1"/>
  <c r="O714" i="13"/>
  <c r="W710" i="13"/>
  <c r="X710" i="13" s="1"/>
  <c r="Z710" i="13" s="1"/>
  <c r="O710" i="13"/>
  <c r="W706" i="13"/>
  <c r="X706" i="13" s="1"/>
  <c r="Z706" i="13" s="1"/>
  <c r="O706" i="13"/>
  <c r="W702" i="13"/>
  <c r="X702" i="13" s="1"/>
  <c r="Z702" i="13" s="1"/>
  <c r="O702" i="13"/>
  <c r="W698" i="13"/>
  <c r="X698" i="13" s="1"/>
  <c r="Z698" i="13" s="1"/>
  <c r="O698" i="13"/>
  <c r="W694" i="13"/>
  <c r="X694" i="13" s="1"/>
  <c r="Z694" i="13" s="1"/>
  <c r="O694" i="13"/>
  <c r="W690" i="13"/>
  <c r="X690" i="13" s="1"/>
  <c r="Z690" i="13" s="1"/>
  <c r="O690" i="13"/>
  <c r="W686" i="13"/>
  <c r="X686" i="13" s="1"/>
  <c r="Z686" i="13" s="1"/>
  <c r="O686" i="13"/>
  <c r="W682" i="13"/>
  <c r="X682" i="13" s="1"/>
  <c r="Z682" i="13" s="1"/>
  <c r="O682" i="13"/>
  <c r="W678" i="13"/>
  <c r="X678" i="13" s="1"/>
  <c r="Z678" i="13" s="1"/>
  <c r="O678" i="13"/>
  <c r="W674" i="13"/>
  <c r="X674" i="13" s="1"/>
  <c r="Z674" i="13" s="1"/>
  <c r="O674" i="13"/>
  <c r="W670" i="13"/>
  <c r="X670" i="13" s="1"/>
  <c r="Z670" i="13" s="1"/>
  <c r="O670" i="13"/>
  <c r="W666" i="13"/>
  <c r="X666" i="13" s="1"/>
  <c r="Z666" i="13" s="1"/>
  <c r="O666" i="13"/>
  <c r="W662" i="13"/>
  <c r="X662" i="13" s="1"/>
  <c r="Z662" i="13" s="1"/>
  <c r="O662" i="13"/>
  <c r="W658" i="13"/>
  <c r="X658" i="13" s="1"/>
  <c r="Z658" i="13" s="1"/>
  <c r="O658" i="13"/>
  <c r="W654" i="13"/>
  <c r="X654" i="13" s="1"/>
  <c r="Z654" i="13" s="1"/>
  <c r="O654" i="13"/>
  <c r="W650" i="13"/>
  <c r="X650" i="13" s="1"/>
  <c r="Z650" i="13" s="1"/>
  <c r="O650" i="13"/>
  <c r="W646" i="13"/>
  <c r="X646" i="13" s="1"/>
  <c r="Z646" i="13" s="1"/>
  <c r="O646" i="13"/>
  <c r="W642" i="13"/>
  <c r="X642" i="13" s="1"/>
  <c r="Z642" i="13" s="1"/>
  <c r="O642" i="13"/>
  <c r="W638" i="13"/>
  <c r="X638" i="13" s="1"/>
  <c r="Z638" i="13" s="1"/>
  <c r="O638" i="13"/>
  <c r="W634" i="13"/>
  <c r="X634" i="13" s="1"/>
  <c r="Z634" i="13" s="1"/>
  <c r="O634" i="13"/>
  <c r="W630" i="13"/>
  <c r="X630" i="13" s="1"/>
  <c r="Z630" i="13" s="1"/>
  <c r="O630" i="13"/>
  <c r="W626" i="13"/>
  <c r="X626" i="13" s="1"/>
  <c r="Z626" i="13" s="1"/>
  <c r="O626" i="13"/>
  <c r="W622" i="13"/>
  <c r="X622" i="13" s="1"/>
  <c r="Z622" i="13" s="1"/>
  <c r="O622" i="13"/>
  <c r="W618" i="13"/>
  <c r="X618" i="13" s="1"/>
  <c r="Z618" i="13" s="1"/>
  <c r="O618" i="13"/>
  <c r="W614" i="13"/>
  <c r="X614" i="13" s="1"/>
  <c r="Z614" i="13" s="1"/>
  <c r="O614" i="13"/>
  <c r="W610" i="13"/>
  <c r="X610" i="13" s="1"/>
  <c r="Z610" i="13" s="1"/>
  <c r="O610" i="13"/>
  <c r="W606" i="13"/>
  <c r="X606" i="13" s="1"/>
  <c r="Z606" i="13" s="1"/>
  <c r="O606" i="13"/>
  <c r="W602" i="13"/>
  <c r="X602" i="13" s="1"/>
  <c r="Z602" i="13" s="1"/>
  <c r="O602" i="13"/>
  <c r="W598" i="13"/>
  <c r="X598" i="13" s="1"/>
  <c r="Z598" i="13" s="1"/>
  <c r="O598" i="13"/>
  <c r="W594" i="13"/>
  <c r="X594" i="13" s="1"/>
  <c r="Z594" i="13" s="1"/>
  <c r="O594" i="13"/>
  <c r="W590" i="13"/>
  <c r="X590" i="13" s="1"/>
  <c r="Z590" i="13" s="1"/>
  <c r="O590" i="13"/>
  <c r="W586" i="13"/>
  <c r="X586" i="13" s="1"/>
  <c r="Z586" i="13" s="1"/>
  <c r="O586" i="13"/>
  <c r="W582" i="13"/>
  <c r="X582" i="13" s="1"/>
  <c r="Z582" i="13" s="1"/>
  <c r="O582" i="13"/>
  <c r="W578" i="13"/>
  <c r="X578" i="13" s="1"/>
  <c r="Z578" i="13" s="1"/>
  <c r="O578" i="13"/>
  <c r="W574" i="13"/>
  <c r="X574" i="13" s="1"/>
  <c r="Z574" i="13" s="1"/>
  <c r="O574" i="13"/>
  <c r="W570" i="13"/>
  <c r="X570" i="13" s="1"/>
  <c r="Z570" i="13" s="1"/>
  <c r="O570" i="13"/>
  <c r="W566" i="13"/>
  <c r="X566" i="13" s="1"/>
  <c r="Z566" i="13" s="1"/>
  <c r="O566" i="13"/>
  <c r="W562" i="13"/>
  <c r="X562" i="13" s="1"/>
  <c r="Z562" i="13" s="1"/>
  <c r="O562" i="13"/>
  <c r="W558" i="13"/>
  <c r="X558" i="13" s="1"/>
  <c r="Z558" i="13" s="1"/>
  <c r="O558" i="13"/>
  <c r="W554" i="13"/>
  <c r="X554" i="13" s="1"/>
  <c r="Z554" i="13" s="1"/>
  <c r="O554" i="13"/>
  <c r="W550" i="13"/>
  <c r="X550" i="13" s="1"/>
  <c r="Z550" i="13" s="1"/>
  <c r="O550" i="13"/>
  <c r="W546" i="13"/>
  <c r="X546" i="13" s="1"/>
  <c r="Z546" i="13" s="1"/>
  <c r="O546" i="13"/>
  <c r="W542" i="13"/>
  <c r="X542" i="13" s="1"/>
  <c r="Z542" i="13" s="1"/>
  <c r="O542" i="13"/>
  <c r="W538" i="13"/>
  <c r="X538" i="13" s="1"/>
  <c r="Z538" i="13" s="1"/>
  <c r="O538" i="13"/>
  <c r="W534" i="13"/>
  <c r="X534" i="13" s="1"/>
  <c r="Z534" i="13" s="1"/>
  <c r="O534" i="13"/>
  <c r="W530" i="13"/>
  <c r="X530" i="13" s="1"/>
  <c r="Z530" i="13" s="1"/>
  <c r="O530" i="13"/>
  <c r="W526" i="13"/>
  <c r="X526" i="13" s="1"/>
  <c r="Z526" i="13" s="1"/>
  <c r="O526" i="13"/>
  <c r="W522" i="13"/>
  <c r="X522" i="13" s="1"/>
  <c r="Z522" i="13" s="1"/>
  <c r="O522" i="13"/>
  <c r="W518" i="13"/>
  <c r="X518" i="13" s="1"/>
  <c r="Z518" i="13" s="1"/>
  <c r="O518" i="13"/>
  <c r="W514" i="13"/>
  <c r="X514" i="13" s="1"/>
  <c r="Z514" i="13" s="1"/>
  <c r="O514" i="13"/>
  <c r="W510" i="13"/>
  <c r="X510" i="13" s="1"/>
  <c r="Z510" i="13" s="1"/>
  <c r="O510" i="13"/>
  <c r="W506" i="13"/>
  <c r="X506" i="13" s="1"/>
  <c r="Z506" i="13" s="1"/>
  <c r="O506" i="13"/>
  <c r="W502" i="13"/>
  <c r="X502" i="13" s="1"/>
  <c r="Z502" i="13" s="1"/>
  <c r="O502" i="13"/>
  <c r="W498" i="13"/>
  <c r="X498" i="13" s="1"/>
  <c r="Z498" i="13" s="1"/>
  <c r="O498" i="13"/>
  <c r="W494" i="13"/>
  <c r="X494" i="13" s="1"/>
  <c r="Z494" i="13" s="1"/>
  <c r="O494" i="13"/>
  <c r="W490" i="13"/>
  <c r="X490" i="13" s="1"/>
  <c r="Z490" i="13" s="1"/>
  <c r="O490" i="13"/>
  <c r="W486" i="13"/>
  <c r="X486" i="13" s="1"/>
  <c r="Z486" i="13" s="1"/>
  <c r="O486" i="13"/>
  <c r="W482" i="13"/>
  <c r="X482" i="13" s="1"/>
  <c r="Z482" i="13" s="1"/>
  <c r="O482" i="13"/>
  <c r="W478" i="13"/>
  <c r="X478" i="13" s="1"/>
  <c r="Z478" i="13" s="1"/>
  <c r="O478" i="13"/>
  <c r="W474" i="13"/>
  <c r="X474" i="13" s="1"/>
  <c r="Z474" i="13" s="1"/>
  <c r="O474" i="13"/>
  <c r="W470" i="13"/>
  <c r="X470" i="13" s="1"/>
  <c r="Z470" i="13" s="1"/>
  <c r="O470" i="13"/>
  <c r="W466" i="13"/>
  <c r="X466" i="13" s="1"/>
  <c r="Z466" i="13" s="1"/>
  <c r="O466" i="13"/>
  <c r="W462" i="13"/>
  <c r="X462" i="13" s="1"/>
  <c r="Z462" i="13" s="1"/>
  <c r="O462" i="13"/>
  <c r="W458" i="13"/>
  <c r="X458" i="13" s="1"/>
  <c r="Z458" i="13" s="1"/>
  <c r="O458" i="13"/>
  <c r="W454" i="13"/>
  <c r="X454" i="13" s="1"/>
  <c r="Z454" i="13" s="1"/>
  <c r="O454" i="13"/>
  <c r="W450" i="13"/>
  <c r="X450" i="13" s="1"/>
  <c r="Z450" i="13" s="1"/>
  <c r="O450" i="13"/>
  <c r="W446" i="13"/>
  <c r="X446" i="13" s="1"/>
  <c r="Z446" i="13" s="1"/>
  <c r="O446" i="13"/>
  <c r="W442" i="13"/>
  <c r="X442" i="13" s="1"/>
  <c r="Z442" i="13" s="1"/>
  <c r="O442" i="13"/>
  <c r="W438" i="13"/>
  <c r="X438" i="13" s="1"/>
  <c r="Z438" i="13" s="1"/>
  <c r="O438" i="13"/>
  <c r="W434" i="13"/>
  <c r="X434" i="13" s="1"/>
  <c r="Z434" i="13" s="1"/>
  <c r="O434" i="13"/>
  <c r="W430" i="13"/>
  <c r="X430" i="13" s="1"/>
  <c r="Z430" i="13" s="1"/>
  <c r="O430" i="13"/>
  <c r="W426" i="13"/>
  <c r="X426" i="13" s="1"/>
  <c r="Z426" i="13" s="1"/>
  <c r="O426" i="13"/>
  <c r="W422" i="13"/>
  <c r="X422" i="13" s="1"/>
  <c r="Z422" i="13" s="1"/>
  <c r="O422" i="13"/>
  <c r="W418" i="13"/>
  <c r="X418" i="13" s="1"/>
  <c r="Z418" i="13" s="1"/>
  <c r="O418" i="13"/>
  <c r="W414" i="13"/>
  <c r="X414" i="13" s="1"/>
  <c r="Z414" i="13" s="1"/>
  <c r="O414" i="13"/>
  <c r="W410" i="13"/>
  <c r="X410" i="13" s="1"/>
  <c r="Z410" i="13" s="1"/>
  <c r="O410" i="13"/>
  <c r="W406" i="13"/>
  <c r="X406" i="13" s="1"/>
  <c r="Z406" i="13" s="1"/>
  <c r="O406" i="13"/>
  <c r="W402" i="13"/>
  <c r="X402" i="13" s="1"/>
  <c r="Z402" i="13" s="1"/>
  <c r="O402" i="13"/>
  <c r="W398" i="13"/>
  <c r="X398" i="13" s="1"/>
  <c r="Z398" i="13" s="1"/>
  <c r="O398" i="13"/>
  <c r="W394" i="13"/>
  <c r="X394" i="13" s="1"/>
  <c r="Z394" i="13" s="1"/>
  <c r="O394" i="13"/>
  <c r="W390" i="13"/>
  <c r="X390" i="13" s="1"/>
  <c r="Z390" i="13" s="1"/>
  <c r="O390" i="13"/>
  <c r="W386" i="13"/>
  <c r="X386" i="13" s="1"/>
  <c r="Z386" i="13" s="1"/>
  <c r="O386" i="13"/>
  <c r="F10" i="25"/>
  <c r="W4169" i="13"/>
  <c r="X4169" i="13" s="1"/>
  <c r="Z4169" i="13" s="1"/>
  <c r="O4169" i="13"/>
  <c r="W4165" i="13"/>
  <c r="X4165" i="13" s="1"/>
  <c r="Z4165" i="13" s="1"/>
  <c r="O4165" i="13"/>
  <c r="W4161" i="13"/>
  <c r="X4161" i="13" s="1"/>
  <c r="Z4161" i="13" s="1"/>
  <c r="O4161" i="13"/>
  <c r="W4157" i="13"/>
  <c r="X4157" i="13" s="1"/>
  <c r="Z4157" i="13" s="1"/>
  <c r="O4157" i="13"/>
  <c r="W4153" i="13"/>
  <c r="X4153" i="13" s="1"/>
  <c r="Z4153" i="13" s="1"/>
  <c r="O4153" i="13"/>
  <c r="W4149" i="13"/>
  <c r="X4149" i="13" s="1"/>
  <c r="Z4149" i="13" s="1"/>
  <c r="O4149" i="13"/>
  <c r="W4145" i="13"/>
  <c r="X4145" i="13" s="1"/>
  <c r="Z4145" i="13" s="1"/>
  <c r="O4145" i="13"/>
  <c r="W4141" i="13"/>
  <c r="X4141" i="13" s="1"/>
  <c r="Z4141" i="13" s="1"/>
  <c r="O4141" i="13"/>
  <c r="W4137" i="13"/>
  <c r="X4137" i="13" s="1"/>
  <c r="Z4137" i="13" s="1"/>
  <c r="O4137" i="13"/>
  <c r="W4133" i="13"/>
  <c r="X4133" i="13" s="1"/>
  <c r="Z4133" i="13" s="1"/>
  <c r="O4133" i="13"/>
  <c r="W4129" i="13"/>
  <c r="X4129" i="13" s="1"/>
  <c r="Z4129" i="13" s="1"/>
  <c r="O4129" i="13"/>
  <c r="W4125" i="13"/>
  <c r="X4125" i="13" s="1"/>
  <c r="Z4125" i="13" s="1"/>
  <c r="O4125" i="13"/>
  <c r="W4121" i="13"/>
  <c r="X4121" i="13" s="1"/>
  <c r="Z4121" i="13" s="1"/>
  <c r="O4121" i="13"/>
  <c r="W4117" i="13"/>
  <c r="X4117" i="13" s="1"/>
  <c r="Z4117" i="13" s="1"/>
  <c r="O4117" i="13"/>
  <c r="W4113" i="13"/>
  <c r="X4113" i="13" s="1"/>
  <c r="Z4113" i="13" s="1"/>
  <c r="O4113" i="13"/>
  <c r="W4109" i="13"/>
  <c r="X4109" i="13" s="1"/>
  <c r="Z4109" i="13" s="1"/>
  <c r="O4109" i="13"/>
  <c r="W4105" i="13"/>
  <c r="X4105" i="13" s="1"/>
  <c r="Z4105" i="13" s="1"/>
  <c r="O4105" i="13"/>
  <c r="W4101" i="13"/>
  <c r="X4101" i="13" s="1"/>
  <c r="Z4101" i="13" s="1"/>
  <c r="O4101" i="13"/>
  <c r="W4097" i="13"/>
  <c r="X4097" i="13" s="1"/>
  <c r="Z4097" i="13" s="1"/>
  <c r="O4097" i="13"/>
  <c r="W4093" i="13"/>
  <c r="X4093" i="13" s="1"/>
  <c r="Z4093" i="13" s="1"/>
  <c r="O4093" i="13"/>
  <c r="W4089" i="13"/>
  <c r="X4089" i="13" s="1"/>
  <c r="Z4089" i="13" s="1"/>
  <c r="O4089" i="13"/>
  <c r="W4085" i="13"/>
  <c r="X4085" i="13" s="1"/>
  <c r="Z4085" i="13" s="1"/>
  <c r="O4085" i="13"/>
  <c r="W4081" i="13"/>
  <c r="X4081" i="13" s="1"/>
  <c r="Z4081" i="13" s="1"/>
  <c r="O4081" i="13"/>
  <c r="W4077" i="13"/>
  <c r="X4077" i="13" s="1"/>
  <c r="Z4077" i="13" s="1"/>
  <c r="O4077" i="13"/>
  <c r="W4073" i="13"/>
  <c r="X4073" i="13" s="1"/>
  <c r="Z4073" i="13" s="1"/>
  <c r="O4073" i="13"/>
  <c r="W4069" i="13"/>
  <c r="X4069" i="13" s="1"/>
  <c r="Z4069" i="13" s="1"/>
  <c r="O4069" i="13"/>
  <c r="W4065" i="13"/>
  <c r="X4065" i="13" s="1"/>
  <c r="Z4065" i="13" s="1"/>
  <c r="O4065" i="13"/>
  <c r="W4061" i="13"/>
  <c r="X4061" i="13" s="1"/>
  <c r="Z4061" i="13" s="1"/>
  <c r="O4061" i="13"/>
  <c r="W4057" i="13"/>
  <c r="X4057" i="13" s="1"/>
  <c r="Z4057" i="13" s="1"/>
  <c r="O4057" i="13"/>
  <c r="W4053" i="13"/>
  <c r="X4053" i="13" s="1"/>
  <c r="Z4053" i="13" s="1"/>
  <c r="O4053" i="13"/>
  <c r="W4049" i="13"/>
  <c r="X4049" i="13" s="1"/>
  <c r="Z4049" i="13" s="1"/>
  <c r="O4049" i="13"/>
  <c r="W4045" i="13"/>
  <c r="X4045" i="13" s="1"/>
  <c r="Z4045" i="13" s="1"/>
  <c r="O4045" i="13"/>
  <c r="W4041" i="13"/>
  <c r="X4041" i="13" s="1"/>
  <c r="Z4041" i="13" s="1"/>
  <c r="O4041" i="13"/>
  <c r="W4037" i="13"/>
  <c r="X4037" i="13" s="1"/>
  <c r="Z4037" i="13" s="1"/>
  <c r="O4037" i="13"/>
  <c r="W4033" i="13"/>
  <c r="X4033" i="13" s="1"/>
  <c r="Z4033" i="13" s="1"/>
  <c r="O4033" i="13"/>
  <c r="W4029" i="13"/>
  <c r="X4029" i="13" s="1"/>
  <c r="Z4029" i="13" s="1"/>
  <c r="O4029" i="13"/>
  <c r="W4025" i="13"/>
  <c r="X4025" i="13" s="1"/>
  <c r="Z4025" i="13" s="1"/>
  <c r="O4025" i="13"/>
  <c r="W4021" i="13"/>
  <c r="X4021" i="13" s="1"/>
  <c r="Z4021" i="13" s="1"/>
  <c r="O4021" i="13"/>
  <c r="W4017" i="13"/>
  <c r="X4017" i="13" s="1"/>
  <c r="Z4017" i="13" s="1"/>
  <c r="O4017" i="13"/>
  <c r="W4013" i="13"/>
  <c r="X4013" i="13" s="1"/>
  <c r="Z4013" i="13" s="1"/>
  <c r="O4013" i="13"/>
  <c r="W4009" i="13"/>
  <c r="X4009" i="13" s="1"/>
  <c r="Z4009" i="13" s="1"/>
  <c r="O4009" i="13"/>
  <c r="W4005" i="13"/>
  <c r="X4005" i="13" s="1"/>
  <c r="Z4005" i="13" s="1"/>
  <c r="O4005" i="13"/>
  <c r="W4001" i="13"/>
  <c r="X4001" i="13" s="1"/>
  <c r="Z4001" i="13" s="1"/>
  <c r="O4001" i="13"/>
  <c r="W3997" i="13"/>
  <c r="X3997" i="13" s="1"/>
  <c r="Z3997" i="13" s="1"/>
  <c r="O3997" i="13"/>
  <c r="W3993" i="13"/>
  <c r="X3993" i="13" s="1"/>
  <c r="Z3993" i="13" s="1"/>
  <c r="O3993" i="13"/>
  <c r="W3989" i="13"/>
  <c r="X3989" i="13" s="1"/>
  <c r="Z3989" i="13" s="1"/>
  <c r="O3989" i="13"/>
  <c r="W3985" i="13"/>
  <c r="X3985" i="13" s="1"/>
  <c r="Z3985" i="13" s="1"/>
  <c r="O3985" i="13"/>
  <c r="W3981" i="13"/>
  <c r="X3981" i="13" s="1"/>
  <c r="Z3981" i="13" s="1"/>
  <c r="O3981" i="13"/>
  <c r="W3977" i="13"/>
  <c r="X3977" i="13" s="1"/>
  <c r="Z3977" i="13" s="1"/>
  <c r="O3977" i="13"/>
  <c r="W3973" i="13"/>
  <c r="X3973" i="13" s="1"/>
  <c r="Z3973" i="13" s="1"/>
  <c r="O3973" i="13"/>
  <c r="W3969" i="13"/>
  <c r="X3969" i="13" s="1"/>
  <c r="Z3969" i="13" s="1"/>
  <c r="O3969" i="13"/>
  <c r="W3965" i="13"/>
  <c r="X3965" i="13" s="1"/>
  <c r="Z3965" i="13" s="1"/>
  <c r="O3965" i="13"/>
  <c r="W3961" i="13"/>
  <c r="X3961" i="13" s="1"/>
  <c r="Z3961" i="13" s="1"/>
  <c r="O3961" i="13"/>
  <c r="W3957" i="13"/>
  <c r="X3957" i="13" s="1"/>
  <c r="Z3957" i="13" s="1"/>
  <c r="O3957" i="13"/>
  <c r="W3953" i="13"/>
  <c r="X3953" i="13" s="1"/>
  <c r="Z3953" i="13" s="1"/>
  <c r="O3953" i="13"/>
  <c r="W3949" i="13"/>
  <c r="X3949" i="13" s="1"/>
  <c r="Z3949" i="13" s="1"/>
  <c r="O3949" i="13"/>
  <c r="W3945" i="13"/>
  <c r="X3945" i="13" s="1"/>
  <c r="Z3945" i="13" s="1"/>
  <c r="O3945" i="13"/>
  <c r="W3941" i="13"/>
  <c r="X3941" i="13" s="1"/>
  <c r="Z3941" i="13" s="1"/>
  <c r="O3941" i="13"/>
  <c r="W3937" i="13"/>
  <c r="X3937" i="13" s="1"/>
  <c r="Z3937" i="13" s="1"/>
  <c r="O3937" i="13"/>
  <c r="W3933" i="13"/>
  <c r="X3933" i="13" s="1"/>
  <c r="Z3933" i="13" s="1"/>
  <c r="O3933" i="13"/>
  <c r="W3929" i="13"/>
  <c r="X3929" i="13" s="1"/>
  <c r="Z3929" i="13" s="1"/>
  <c r="O3929" i="13"/>
  <c r="W3925" i="13"/>
  <c r="X3925" i="13" s="1"/>
  <c r="Z3925" i="13" s="1"/>
  <c r="O3925" i="13"/>
  <c r="W3921" i="13"/>
  <c r="X3921" i="13" s="1"/>
  <c r="Z3921" i="13" s="1"/>
  <c r="O3921" i="13"/>
  <c r="W3917" i="13"/>
  <c r="X3917" i="13" s="1"/>
  <c r="Z3917" i="13" s="1"/>
  <c r="O3917" i="13"/>
  <c r="W3913" i="13"/>
  <c r="X3913" i="13" s="1"/>
  <c r="Z3913" i="13" s="1"/>
  <c r="O3913" i="13"/>
  <c r="W3909" i="13"/>
  <c r="X3909" i="13" s="1"/>
  <c r="Z3909" i="13" s="1"/>
  <c r="O3909" i="13"/>
  <c r="W3905" i="13"/>
  <c r="X3905" i="13" s="1"/>
  <c r="Z3905" i="13" s="1"/>
  <c r="O3905" i="13"/>
  <c r="W3901" i="13"/>
  <c r="X3901" i="13" s="1"/>
  <c r="Z3901" i="13" s="1"/>
  <c r="O3901" i="13"/>
  <c r="W3897" i="13"/>
  <c r="X3897" i="13" s="1"/>
  <c r="Z3897" i="13" s="1"/>
  <c r="O3897" i="13"/>
  <c r="W3893" i="13"/>
  <c r="X3893" i="13" s="1"/>
  <c r="Z3893" i="13" s="1"/>
  <c r="O3893" i="13"/>
  <c r="W3889" i="13"/>
  <c r="X3889" i="13" s="1"/>
  <c r="Z3889" i="13" s="1"/>
  <c r="O3889" i="13"/>
  <c r="W3885" i="13"/>
  <c r="X3885" i="13" s="1"/>
  <c r="Z3885" i="13" s="1"/>
  <c r="O3885" i="13"/>
  <c r="W3881" i="13"/>
  <c r="X3881" i="13" s="1"/>
  <c r="Z3881" i="13" s="1"/>
  <c r="O3881" i="13"/>
  <c r="W3877" i="13"/>
  <c r="X3877" i="13" s="1"/>
  <c r="Z3877" i="13" s="1"/>
  <c r="O3877" i="13"/>
  <c r="W3873" i="13"/>
  <c r="X3873" i="13" s="1"/>
  <c r="Z3873" i="13" s="1"/>
  <c r="O3873" i="13"/>
  <c r="W3869" i="13"/>
  <c r="X3869" i="13" s="1"/>
  <c r="Z3869" i="13" s="1"/>
  <c r="O3869" i="13"/>
  <c r="W3865" i="13"/>
  <c r="X3865" i="13" s="1"/>
  <c r="Z3865" i="13" s="1"/>
  <c r="O3865" i="13"/>
  <c r="W3861" i="13"/>
  <c r="X3861" i="13" s="1"/>
  <c r="Z3861" i="13" s="1"/>
  <c r="O3861" i="13"/>
  <c r="W3857" i="13"/>
  <c r="X3857" i="13" s="1"/>
  <c r="Z3857" i="13" s="1"/>
  <c r="O3857" i="13"/>
  <c r="W3853" i="13"/>
  <c r="X3853" i="13" s="1"/>
  <c r="Z3853" i="13" s="1"/>
  <c r="O3853" i="13"/>
  <c r="W3849" i="13"/>
  <c r="X3849" i="13" s="1"/>
  <c r="Z3849" i="13" s="1"/>
  <c r="O3849" i="13"/>
  <c r="W3845" i="13"/>
  <c r="X3845" i="13" s="1"/>
  <c r="Z3845" i="13" s="1"/>
  <c r="O3845" i="13"/>
  <c r="W3841" i="13"/>
  <c r="X3841" i="13" s="1"/>
  <c r="Z3841" i="13" s="1"/>
  <c r="O3841" i="13"/>
  <c r="W3837" i="13"/>
  <c r="X3837" i="13" s="1"/>
  <c r="Z3837" i="13" s="1"/>
  <c r="O3837" i="13"/>
  <c r="W3833" i="13"/>
  <c r="X3833" i="13" s="1"/>
  <c r="Z3833" i="13" s="1"/>
  <c r="O3833" i="13"/>
  <c r="W3829" i="13"/>
  <c r="X3829" i="13" s="1"/>
  <c r="Z3829" i="13" s="1"/>
  <c r="O3829" i="13"/>
  <c r="W3825" i="13"/>
  <c r="X3825" i="13" s="1"/>
  <c r="Z3825" i="13" s="1"/>
  <c r="O3825" i="13"/>
  <c r="W3821" i="13"/>
  <c r="X3821" i="13" s="1"/>
  <c r="Z3821" i="13" s="1"/>
  <c r="O3821" i="13"/>
  <c r="W3817" i="13"/>
  <c r="X3817" i="13" s="1"/>
  <c r="Z3817" i="13" s="1"/>
  <c r="O3817" i="13"/>
  <c r="W3813" i="13"/>
  <c r="X3813" i="13" s="1"/>
  <c r="Z3813" i="13" s="1"/>
  <c r="O3813" i="13"/>
  <c r="W3809" i="13"/>
  <c r="X3809" i="13" s="1"/>
  <c r="Z3809" i="13" s="1"/>
  <c r="O3809" i="13"/>
  <c r="W3805" i="13"/>
  <c r="X3805" i="13" s="1"/>
  <c r="Z3805" i="13" s="1"/>
  <c r="O3805" i="13"/>
  <c r="W3801" i="13"/>
  <c r="X3801" i="13" s="1"/>
  <c r="Z3801" i="13" s="1"/>
  <c r="O3801" i="13"/>
  <c r="W3797" i="13"/>
  <c r="X3797" i="13" s="1"/>
  <c r="Z3797" i="13" s="1"/>
  <c r="O3797" i="13"/>
  <c r="W3793" i="13"/>
  <c r="X3793" i="13" s="1"/>
  <c r="Z3793" i="13" s="1"/>
  <c r="O3793" i="13"/>
  <c r="W3789" i="13"/>
  <c r="X3789" i="13" s="1"/>
  <c r="Z3789" i="13" s="1"/>
  <c r="O3789" i="13"/>
  <c r="W3785" i="13"/>
  <c r="X3785" i="13" s="1"/>
  <c r="Z3785" i="13" s="1"/>
  <c r="O3785" i="13"/>
  <c r="W3781" i="13"/>
  <c r="X3781" i="13" s="1"/>
  <c r="Z3781" i="13" s="1"/>
  <c r="O3781" i="13"/>
  <c r="W3777" i="13"/>
  <c r="X3777" i="13" s="1"/>
  <c r="Z3777" i="13" s="1"/>
  <c r="O3777" i="13"/>
  <c r="W3773" i="13"/>
  <c r="X3773" i="13" s="1"/>
  <c r="Z3773" i="13" s="1"/>
  <c r="O3773" i="13"/>
  <c r="W3769" i="13"/>
  <c r="X3769" i="13" s="1"/>
  <c r="Z3769" i="13" s="1"/>
  <c r="O3769" i="13"/>
  <c r="W3765" i="13"/>
  <c r="X3765" i="13" s="1"/>
  <c r="Z3765" i="13" s="1"/>
  <c r="O3765" i="13"/>
  <c r="W3761" i="13"/>
  <c r="X3761" i="13" s="1"/>
  <c r="Z3761" i="13" s="1"/>
  <c r="O3761" i="13"/>
  <c r="W3757" i="13"/>
  <c r="X3757" i="13" s="1"/>
  <c r="Z3757" i="13" s="1"/>
  <c r="O3757" i="13"/>
  <c r="W3753" i="13"/>
  <c r="X3753" i="13" s="1"/>
  <c r="Z3753" i="13" s="1"/>
  <c r="O3753" i="13"/>
  <c r="W3749" i="13"/>
  <c r="X3749" i="13" s="1"/>
  <c r="Z3749" i="13" s="1"/>
  <c r="O3749" i="13"/>
  <c r="W3745" i="13"/>
  <c r="X3745" i="13" s="1"/>
  <c r="Z3745" i="13" s="1"/>
  <c r="O3745" i="13"/>
  <c r="W3741" i="13"/>
  <c r="X3741" i="13" s="1"/>
  <c r="Z3741" i="13" s="1"/>
  <c r="O3741" i="13"/>
  <c r="W3737" i="13"/>
  <c r="X3737" i="13" s="1"/>
  <c r="Z3737" i="13" s="1"/>
  <c r="O3737" i="13"/>
  <c r="W3733" i="13"/>
  <c r="X3733" i="13" s="1"/>
  <c r="Z3733" i="13" s="1"/>
  <c r="O3733" i="13"/>
  <c r="W3729" i="13"/>
  <c r="X3729" i="13" s="1"/>
  <c r="Z3729" i="13" s="1"/>
  <c r="O3729" i="13"/>
  <c r="W3725" i="13"/>
  <c r="X3725" i="13" s="1"/>
  <c r="Z3725" i="13" s="1"/>
  <c r="O3725" i="13"/>
  <c r="W3721" i="13"/>
  <c r="X3721" i="13" s="1"/>
  <c r="Z3721" i="13" s="1"/>
  <c r="O3721" i="13"/>
  <c r="W3717" i="13"/>
  <c r="X3717" i="13" s="1"/>
  <c r="Z3717" i="13" s="1"/>
  <c r="O3717" i="13"/>
  <c r="W3713" i="13"/>
  <c r="X3713" i="13" s="1"/>
  <c r="Z3713" i="13" s="1"/>
  <c r="O3713" i="13"/>
  <c r="W3709" i="13"/>
  <c r="X3709" i="13" s="1"/>
  <c r="Z3709" i="13" s="1"/>
  <c r="O3709" i="13"/>
  <c r="W3705" i="13"/>
  <c r="X3705" i="13" s="1"/>
  <c r="Z3705" i="13" s="1"/>
  <c r="O3705" i="13"/>
  <c r="W3701" i="13"/>
  <c r="X3701" i="13" s="1"/>
  <c r="Z3701" i="13" s="1"/>
  <c r="O3701" i="13"/>
  <c r="W3697" i="13"/>
  <c r="X3697" i="13" s="1"/>
  <c r="Z3697" i="13" s="1"/>
  <c r="O3697" i="13"/>
  <c r="W3693" i="13"/>
  <c r="X3693" i="13" s="1"/>
  <c r="Z3693" i="13" s="1"/>
  <c r="O3693" i="13"/>
  <c r="W3689" i="13"/>
  <c r="X3689" i="13" s="1"/>
  <c r="Z3689" i="13" s="1"/>
  <c r="O3689" i="13"/>
  <c r="W3685" i="13"/>
  <c r="X3685" i="13" s="1"/>
  <c r="Z3685" i="13" s="1"/>
  <c r="O3685" i="13"/>
  <c r="W3681" i="13"/>
  <c r="X3681" i="13" s="1"/>
  <c r="Z3681" i="13" s="1"/>
  <c r="O3681" i="13"/>
  <c r="W3677" i="13"/>
  <c r="X3677" i="13" s="1"/>
  <c r="Z3677" i="13" s="1"/>
  <c r="O3677" i="13"/>
  <c r="W3673" i="13"/>
  <c r="X3673" i="13" s="1"/>
  <c r="Z3673" i="13" s="1"/>
  <c r="O3673" i="13"/>
  <c r="W3669" i="13"/>
  <c r="X3669" i="13" s="1"/>
  <c r="Z3669" i="13" s="1"/>
  <c r="O3669" i="13"/>
  <c r="W3665" i="13"/>
  <c r="X3665" i="13" s="1"/>
  <c r="Z3665" i="13" s="1"/>
  <c r="O3665" i="13"/>
  <c r="W3661" i="13"/>
  <c r="X3661" i="13" s="1"/>
  <c r="Z3661" i="13" s="1"/>
  <c r="O3661" i="13"/>
  <c r="W3657" i="13"/>
  <c r="X3657" i="13" s="1"/>
  <c r="Z3657" i="13" s="1"/>
  <c r="O3657" i="13"/>
  <c r="W3653" i="13"/>
  <c r="X3653" i="13" s="1"/>
  <c r="Z3653" i="13" s="1"/>
  <c r="O3653" i="13"/>
  <c r="W3649" i="13"/>
  <c r="X3649" i="13" s="1"/>
  <c r="Z3649" i="13" s="1"/>
  <c r="O3649" i="13"/>
  <c r="W3645" i="13"/>
  <c r="X3645" i="13" s="1"/>
  <c r="Z3645" i="13" s="1"/>
  <c r="O3645" i="13"/>
  <c r="W3641" i="13"/>
  <c r="X3641" i="13" s="1"/>
  <c r="Z3641" i="13" s="1"/>
  <c r="O3641" i="13"/>
  <c r="W3637" i="13"/>
  <c r="X3637" i="13" s="1"/>
  <c r="Z3637" i="13" s="1"/>
  <c r="O3637" i="13"/>
  <c r="W3633" i="13"/>
  <c r="X3633" i="13" s="1"/>
  <c r="Z3633" i="13" s="1"/>
  <c r="O3633" i="13"/>
  <c r="W3629" i="13"/>
  <c r="X3629" i="13" s="1"/>
  <c r="Z3629" i="13" s="1"/>
  <c r="O3629" i="13"/>
  <c r="W3625" i="13"/>
  <c r="X3625" i="13" s="1"/>
  <c r="Z3625" i="13" s="1"/>
  <c r="O3625" i="13"/>
  <c r="W3621" i="13"/>
  <c r="X3621" i="13" s="1"/>
  <c r="Z3621" i="13" s="1"/>
  <c r="O3621" i="13"/>
  <c r="W3617" i="13"/>
  <c r="X3617" i="13" s="1"/>
  <c r="Z3617" i="13" s="1"/>
  <c r="O3617" i="13"/>
  <c r="W3613" i="13"/>
  <c r="X3613" i="13" s="1"/>
  <c r="Z3613" i="13" s="1"/>
  <c r="O3613" i="13"/>
  <c r="W3609" i="13"/>
  <c r="X3609" i="13" s="1"/>
  <c r="Z3609" i="13" s="1"/>
  <c r="O3609" i="13"/>
  <c r="W3605" i="13"/>
  <c r="X3605" i="13" s="1"/>
  <c r="Z3605" i="13" s="1"/>
  <c r="O3605" i="13"/>
  <c r="W3601" i="13"/>
  <c r="X3601" i="13" s="1"/>
  <c r="Z3601" i="13" s="1"/>
  <c r="O3601" i="13"/>
  <c r="W3597" i="13"/>
  <c r="X3597" i="13" s="1"/>
  <c r="Z3597" i="13" s="1"/>
  <c r="O3597" i="13"/>
  <c r="W3593" i="13"/>
  <c r="X3593" i="13" s="1"/>
  <c r="Z3593" i="13" s="1"/>
  <c r="O3593" i="13"/>
  <c r="W3589" i="13"/>
  <c r="X3589" i="13" s="1"/>
  <c r="Z3589" i="13" s="1"/>
  <c r="O3589" i="13"/>
  <c r="W3585" i="13"/>
  <c r="X3585" i="13" s="1"/>
  <c r="Z3585" i="13" s="1"/>
  <c r="O3585" i="13"/>
  <c r="W3581" i="13"/>
  <c r="X3581" i="13" s="1"/>
  <c r="Z3581" i="13" s="1"/>
  <c r="O3581" i="13"/>
  <c r="W3577" i="13"/>
  <c r="X3577" i="13" s="1"/>
  <c r="Z3577" i="13" s="1"/>
  <c r="O3577" i="13"/>
  <c r="W3573" i="13"/>
  <c r="X3573" i="13" s="1"/>
  <c r="Z3573" i="13" s="1"/>
  <c r="O3573" i="13"/>
  <c r="W3569" i="13"/>
  <c r="X3569" i="13" s="1"/>
  <c r="Z3569" i="13" s="1"/>
  <c r="O3569" i="13"/>
  <c r="W3565" i="13"/>
  <c r="X3565" i="13" s="1"/>
  <c r="Z3565" i="13" s="1"/>
  <c r="O3565" i="13"/>
  <c r="W3561" i="13"/>
  <c r="X3561" i="13" s="1"/>
  <c r="Z3561" i="13" s="1"/>
  <c r="O3561" i="13"/>
  <c r="W3557" i="13"/>
  <c r="X3557" i="13" s="1"/>
  <c r="Z3557" i="13" s="1"/>
  <c r="O3557" i="13"/>
  <c r="W3553" i="13"/>
  <c r="X3553" i="13" s="1"/>
  <c r="Z3553" i="13" s="1"/>
  <c r="O3553" i="13"/>
  <c r="W3549" i="13"/>
  <c r="X3549" i="13" s="1"/>
  <c r="Z3549" i="13" s="1"/>
  <c r="O3549" i="13"/>
  <c r="W3545" i="13"/>
  <c r="X3545" i="13" s="1"/>
  <c r="Z3545" i="13" s="1"/>
  <c r="O3545" i="13"/>
  <c r="W3541" i="13"/>
  <c r="X3541" i="13" s="1"/>
  <c r="Z3541" i="13" s="1"/>
  <c r="O3541" i="13"/>
  <c r="W3537" i="13"/>
  <c r="X3537" i="13" s="1"/>
  <c r="Z3537" i="13" s="1"/>
  <c r="O3537" i="13"/>
  <c r="W3533" i="13"/>
  <c r="X3533" i="13" s="1"/>
  <c r="Z3533" i="13" s="1"/>
  <c r="O3533" i="13"/>
  <c r="W3529" i="13"/>
  <c r="X3529" i="13" s="1"/>
  <c r="Z3529" i="13" s="1"/>
  <c r="O3529" i="13"/>
  <c r="W3525" i="13"/>
  <c r="X3525" i="13" s="1"/>
  <c r="Z3525" i="13" s="1"/>
  <c r="O3525" i="13"/>
  <c r="W3521" i="13"/>
  <c r="X3521" i="13" s="1"/>
  <c r="Z3521" i="13" s="1"/>
  <c r="O3521" i="13"/>
  <c r="W3517" i="13"/>
  <c r="X3517" i="13" s="1"/>
  <c r="Z3517" i="13" s="1"/>
  <c r="O3517" i="13"/>
  <c r="W3513" i="13"/>
  <c r="X3513" i="13" s="1"/>
  <c r="Z3513" i="13" s="1"/>
  <c r="O3513" i="13"/>
  <c r="W3509" i="13"/>
  <c r="X3509" i="13" s="1"/>
  <c r="Z3509" i="13" s="1"/>
  <c r="O3509" i="13"/>
  <c r="W3505" i="13"/>
  <c r="X3505" i="13" s="1"/>
  <c r="Z3505" i="13" s="1"/>
  <c r="O3505" i="13"/>
  <c r="W3501" i="13"/>
  <c r="X3501" i="13" s="1"/>
  <c r="Z3501" i="13" s="1"/>
  <c r="O3501" i="13"/>
  <c r="W3497" i="13"/>
  <c r="X3497" i="13" s="1"/>
  <c r="Z3497" i="13" s="1"/>
  <c r="O3497" i="13"/>
  <c r="W3493" i="13"/>
  <c r="X3493" i="13" s="1"/>
  <c r="Z3493" i="13" s="1"/>
  <c r="O3493" i="13"/>
  <c r="W3489" i="13"/>
  <c r="X3489" i="13" s="1"/>
  <c r="Z3489" i="13" s="1"/>
  <c r="O3489" i="13"/>
  <c r="W3485" i="13"/>
  <c r="X3485" i="13" s="1"/>
  <c r="Z3485" i="13" s="1"/>
  <c r="O3485" i="13"/>
  <c r="W3481" i="13"/>
  <c r="X3481" i="13" s="1"/>
  <c r="Z3481" i="13" s="1"/>
  <c r="O3481" i="13"/>
  <c r="W3477" i="13"/>
  <c r="X3477" i="13" s="1"/>
  <c r="Z3477" i="13" s="1"/>
  <c r="O3477" i="13"/>
  <c r="W3473" i="13"/>
  <c r="X3473" i="13" s="1"/>
  <c r="Z3473" i="13" s="1"/>
  <c r="O3473" i="13"/>
  <c r="W3469" i="13"/>
  <c r="X3469" i="13" s="1"/>
  <c r="Z3469" i="13" s="1"/>
  <c r="O3469" i="13"/>
  <c r="W3465" i="13"/>
  <c r="X3465" i="13" s="1"/>
  <c r="Z3465" i="13" s="1"/>
  <c r="O3465" i="13"/>
  <c r="W3461" i="13"/>
  <c r="X3461" i="13" s="1"/>
  <c r="Z3461" i="13" s="1"/>
  <c r="O3461" i="13"/>
  <c r="W3457" i="13"/>
  <c r="X3457" i="13" s="1"/>
  <c r="Z3457" i="13" s="1"/>
  <c r="O3457" i="13"/>
  <c r="W3453" i="13"/>
  <c r="X3453" i="13" s="1"/>
  <c r="Z3453" i="13" s="1"/>
  <c r="O3453" i="13"/>
  <c r="W3449" i="13"/>
  <c r="X3449" i="13" s="1"/>
  <c r="Z3449" i="13" s="1"/>
  <c r="O3449" i="13"/>
  <c r="W3445" i="13"/>
  <c r="X3445" i="13" s="1"/>
  <c r="Z3445" i="13" s="1"/>
  <c r="O3445" i="13"/>
  <c r="W3441" i="13"/>
  <c r="X3441" i="13" s="1"/>
  <c r="Z3441" i="13" s="1"/>
  <c r="O3441" i="13"/>
  <c r="W3437" i="13"/>
  <c r="X3437" i="13" s="1"/>
  <c r="Z3437" i="13" s="1"/>
  <c r="O3437" i="13"/>
  <c r="W3433" i="13"/>
  <c r="X3433" i="13" s="1"/>
  <c r="Z3433" i="13" s="1"/>
  <c r="O3433" i="13"/>
  <c r="W3429" i="13"/>
  <c r="X3429" i="13" s="1"/>
  <c r="Z3429" i="13" s="1"/>
  <c r="O3429" i="13"/>
  <c r="W3425" i="13"/>
  <c r="X3425" i="13" s="1"/>
  <c r="Z3425" i="13" s="1"/>
  <c r="O3425" i="13"/>
  <c r="W3421" i="13"/>
  <c r="X3421" i="13" s="1"/>
  <c r="Z3421" i="13" s="1"/>
  <c r="O3421" i="13"/>
  <c r="W3417" i="13"/>
  <c r="X3417" i="13" s="1"/>
  <c r="Z3417" i="13" s="1"/>
  <c r="O3417" i="13"/>
  <c r="W3413" i="13"/>
  <c r="X3413" i="13" s="1"/>
  <c r="Z3413" i="13" s="1"/>
  <c r="O3413" i="13"/>
  <c r="W3409" i="13"/>
  <c r="X3409" i="13" s="1"/>
  <c r="Z3409" i="13" s="1"/>
  <c r="O3409" i="13"/>
  <c r="W3405" i="13"/>
  <c r="X3405" i="13" s="1"/>
  <c r="Z3405" i="13" s="1"/>
  <c r="O3405" i="13"/>
  <c r="W3401" i="13"/>
  <c r="X3401" i="13" s="1"/>
  <c r="Z3401" i="13" s="1"/>
  <c r="O3401" i="13"/>
  <c r="W3397" i="13"/>
  <c r="X3397" i="13" s="1"/>
  <c r="Z3397" i="13" s="1"/>
  <c r="O3397" i="13"/>
  <c r="W3393" i="13"/>
  <c r="X3393" i="13" s="1"/>
  <c r="Z3393" i="13" s="1"/>
  <c r="O3393" i="13"/>
  <c r="W3389" i="13"/>
  <c r="X3389" i="13" s="1"/>
  <c r="Z3389" i="13" s="1"/>
  <c r="O3389" i="13"/>
  <c r="W3385" i="13"/>
  <c r="X3385" i="13" s="1"/>
  <c r="Z3385" i="13" s="1"/>
  <c r="O3385" i="13"/>
  <c r="W3381" i="13"/>
  <c r="X3381" i="13" s="1"/>
  <c r="Z3381" i="13" s="1"/>
  <c r="O3381" i="13"/>
  <c r="W3377" i="13"/>
  <c r="X3377" i="13" s="1"/>
  <c r="Z3377" i="13" s="1"/>
  <c r="O3377" i="13"/>
  <c r="W3373" i="13"/>
  <c r="X3373" i="13" s="1"/>
  <c r="Z3373" i="13" s="1"/>
  <c r="O3373" i="13"/>
  <c r="W3369" i="13"/>
  <c r="X3369" i="13" s="1"/>
  <c r="Z3369" i="13" s="1"/>
  <c r="O3369" i="13"/>
  <c r="W3365" i="13"/>
  <c r="X3365" i="13" s="1"/>
  <c r="Z3365" i="13" s="1"/>
  <c r="O3365" i="13"/>
  <c r="W3361" i="13"/>
  <c r="X3361" i="13" s="1"/>
  <c r="Z3361" i="13" s="1"/>
  <c r="O3361" i="13"/>
  <c r="W3357" i="13"/>
  <c r="X3357" i="13" s="1"/>
  <c r="Z3357" i="13" s="1"/>
  <c r="O3357" i="13"/>
  <c r="W3353" i="13"/>
  <c r="X3353" i="13" s="1"/>
  <c r="Z3353" i="13" s="1"/>
  <c r="O3353" i="13"/>
  <c r="W3349" i="13"/>
  <c r="X3349" i="13" s="1"/>
  <c r="Z3349" i="13" s="1"/>
  <c r="O3349" i="13"/>
  <c r="W3345" i="13"/>
  <c r="X3345" i="13" s="1"/>
  <c r="Z3345" i="13" s="1"/>
  <c r="O3345" i="13"/>
  <c r="W3341" i="13"/>
  <c r="X3341" i="13" s="1"/>
  <c r="Z3341" i="13" s="1"/>
  <c r="O3341" i="13"/>
  <c r="W3337" i="13"/>
  <c r="X3337" i="13" s="1"/>
  <c r="Z3337" i="13" s="1"/>
  <c r="O3337" i="13"/>
  <c r="W3333" i="13"/>
  <c r="X3333" i="13" s="1"/>
  <c r="Z3333" i="13" s="1"/>
  <c r="O3333" i="13"/>
  <c r="W3329" i="13"/>
  <c r="X3329" i="13" s="1"/>
  <c r="Z3329" i="13" s="1"/>
  <c r="O3329" i="13"/>
  <c r="W3325" i="13"/>
  <c r="X3325" i="13" s="1"/>
  <c r="Z3325" i="13" s="1"/>
  <c r="O3325" i="13"/>
  <c r="W3321" i="13"/>
  <c r="X3321" i="13" s="1"/>
  <c r="Z3321" i="13" s="1"/>
  <c r="O3321" i="13"/>
  <c r="W3317" i="13"/>
  <c r="X3317" i="13" s="1"/>
  <c r="Z3317" i="13" s="1"/>
  <c r="O3317" i="13"/>
  <c r="W3313" i="13"/>
  <c r="X3313" i="13" s="1"/>
  <c r="Z3313" i="13" s="1"/>
  <c r="O3313" i="13"/>
  <c r="W3309" i="13"/>
  <c r="X3309" i="13" s="1"/>
  <c r="Z3309" i="13" s="1"/>
  <c r="O3309" i="13"/>
  <c r="W3305" i="13"/>
  <c r="X3305" i="13" s="1"/>
  <c r="Z3305" i="13" s="1"/>
  <c r="O3305" i="13"/>
  <c r="W3301" i="13"/>
  <c r="X3301" i="13" s="1"/>
  <c r="Z3301" i="13" s="1"/>
  <c r="O3301" i="13"/>
  <c r="W3297" i="13"/>
  <c r="X3297" i="13" s="1"/>
  <c r="Z3297" i="13" s="1"/>
  <c r="O3297" i="13"/>
  <c r="W3293" i="13"/>
  <c r="X3293" i="13" s="1"/>
  <c r="Z3293" i="13" s="1"/>
  <c r="O3293" i="13"/>
  <c r="W3289" i="13"/>
  <c r="X3289" i="13" s="1"/>
  <c r="Z3289" i="13" s="1"/>
  <c r="O3289" i="13"/>
  <c r="W3285" i="13"/>
  <c r="X3285" i="13" s="1"/>
  <c r="Z3285" i="13" s="1"/>
  <c r="O3285" i="13"/>
  <c r="W3281" i="13"/>
  <c r="X3281" i="13" s="1"/>
  <c r="Z3281" i="13" s="1"/>
  <c r="O3281" i="13"/>
  <c r="W3277" i="13"/>
  <c r="X3277" i="13" s="1"/>
  <c r="Z3277" i="13" s="1"/>
  <c r="O3277" i="13"/>
  <c r="W3273" i="13"/>
  <c r="X3273" i="13" s="1"/>
  <c r="Z3273" i="13" s="1"/>
  <c r="O3273" i="13"/>
  <c r="W3269" i="13"/>
  <c r="X3269" i="13" s="1"/>
  <c r="Z3269" i="13" s="1"/>
  <c r="O3269" i="13"/>
  <c r="W3265" i="13"/>
  <c r="X3265" i="13" s="1"/>
  <c r="Z3265" i="13" s="1"/>
  <c r="O3265" i="13"/>
  <c r="W3261" i="13"/>
  <c r="X3261" i="13" s="1"/>
  <c r="Z3261" i="13" s="1"/>
  <c r="O3261" i="13"/>
  <c r="W3257" i="13"/>
  <c r="X3257" i="13" s="1"/>
  <c r="Z3257" i="13" s="1"/>
  <c r="O3257" i="13"/>
  <c r="W3253" i="13"/>
  <c r="X3253" i="13" s="1"/>
  <c r="Z3253" i="13" s="1"/>
  <c r="O3253" i="13"/>
  <c r="W3249" i="13"/>
  <c r="X3249" i="13" s="1"/>
  <c r="Z3249" i="13" s="1"/>
  <c r="O3249" i="13"/>
  <c r="W3245" i="13"/>
  <c r="X3245" i="13" s="1"/>
  <c r="Z3245" i="13" s="1"/>
  <c r="O3245" i="13"/>
  <c r="W3241" i="13"/>
  <c r="X3241" i="13" s="1"/>
  <c r="Z3241" i="13" s="1"/>
  <c r="O3241" i="13"/>
  <c r="W3237" i="13"/>
  <c r="X3237" i="13" s="1"/>
  <c r="Z3237" i="13" s="1"/>
  <c r="O3237" i="13"/>
  <c r="W3233" i="13"/>
  <c r="X3233" i="13" s="1"/>
  <c r="Z3233" i="13" s="1"/>
  <c r="O3233" i="13"/>
  <c r="W3229" i="13"/>
  <c r="X3229" i="13" s="1"/>
  <c r="Z3229" i="13" s="1"/>
  <c r="O3229" i="13"/>
  <c r="W3225" i="13"/>
  <c r="X3225" i="13" s="1"/>
  <c r="Z3225" i="13" s="1"/>
  <c r="O3225" i="13"/>
  <c r="W3221" i="13"/>
  <c r="X3221" i="13" s="1"/>
  <c r="Z3221" i="13" s="1"/>
  <c r="O3221" i="13"/>
  <c r="W3217" i="13"/>
  <c r="X3217" i="13" s="1"/>
  <c r="Z3217" i="13" s="1"/>
  <c r="O3217" i="13"/>
  <c r="W3213" i="13"/>
  <c r="X3213" i="13" s="1"/>
  <c r="Z3213" i="13" s="1"/>
  <c r="O3213" i="13"/>
  <c r="W3209" i="13"/>
  <c r="X3209" i="13" s="1"/>
  <c r="Z3209" i="13" s="1"/>
  <c r="O3209" i="13"/>
  <c r="W3205" i="13"/>
  <c r="X3205" i="13" s="1"/>
  <c r="Z3205" i="13" s="1"/>
  <c r="O3205" i="13"/>
  <c r="W3201" i="13"/>
  <c r="X3201" i="13" s="1"/>
  <c r="Z3201" i="13" s="1"/>
  <c r="O3201" i="13"/>
  <c r="W3197" i="13"/>
  <c r="X3197" i="13" s="1"/>
  <c r="Z3197" i="13" s="1"/>
  <c r="O3197" i="13"/>
  <c r="W3193" i="13"/>
  <c r="X3193" i="13" s="1"/>
  <c r="Z3193" i="13" s="1"/>
  <c r="O3193" i="13"/>
  <c r="W3189" i="13"/>
  <c r="X3189" i="13" s="1"/>
  <c r="Z3189" i="13" s="1"/>
  <c r="O3189" i="13"/>
  <c r="W3185" i="13"/>
  <c r="X3185" i="13" s="1"/>
  <c r="Z3185" i="13" s="1"/>
  <c r="O3185" i="13"/>
  <c r="W3181" i="13"/>
  <c r="X3181" i="13" s="1"/>
  <c r="Z3181" i="13" s="1"/>
  <c r="O3181" i="13"/>
  <c r="W3177" i="13"/>
  <c r="X3177" i="13" s="1"/>
  <c r="Z3177" i="13" s="1"/>
  <c r="O3177" i="13"/>
  <c r="W3173" i="13"/>
  <c r="X3173" i="13" s="1"/>
  <c r="Z3173" i="13" s="1"/>
  <c r="O3173" i="13"/>
  <c r="W3169" i="13"/>
  <c r="X3169" i="13" s="1"/>
  <c r="Z3169" i="13" s="1"/>
  <c r="O3169" i="13"/>
  <c r="W3165" i="13"/>
  <c r="X3165" i="13" s="1"/>
  <c r="Z3165" i="13" s="1"/>
  <c r="O3165" i="13"/>
  <c r="W3161" i="13"/>
  <c r="X3161" i="13" s="1"/>
  <c r="Z3161" i="13" s="1"/>
  <c r="O3161" i="13"/>
  <c r="W3157" i="13"/>
  <c r="X3157" i="13" s="1"/>
  <c r="Z3157" i="13" s="1"/>
  <c r="O3157" i="13"/>
  <c r="W3153" i="13"/>
  <c r="X3153" i="13" s="1"/>
  <c r="Z3153" i="13" s="1"/>
  <c r="O3153" i="13"/>
  <c r="W3149" i="13"/>
  <c r="X3149" i="13" s="1"/>
  <c r="Z3149" i="13" s="1"/>
  <c r="O3149" i="13"/>
  <c r="W3145" i="13"/>
  <c r="X3145" i="13" s="1"/>
  <c r="Z3145" i="13" s="1"/>
  <c r="O3145" i="13"/>
  <c r="W3141" i="13"/>
  <c r="X3141" i="13" s="1"/>
  <c r="Z3141" i="13" s="1"/>
  <c r="O3141" i="13"/>
  <c r="W3137" i="13"/>
  <c r="X3137" i="13" s="1"/>
  <c r="Z3137" i="13" s="1"/>
  <c r="O3137" i="13"/>
  <c r="W3133" i="13"/>
  <c r="X3133" i="13" s="1"/>
  <c r="Z3133" i="13" s="1"/>
  <c r="O3133" i="13"/>
  <c r="W3129" i="13"/>
  <c r="X3129" i="13" s="1"/>
  <c r="Z3129" i="13" s="1"/>
  <c r="O3129" i="13"/>
  <c r="W3125" i="13"/>
  <c r="X3125" i="13" s="1"/>
  <c r="Z3125" i="13" s="1"/>
  <c r="O3125" i="13"/>
  <c r="W3121" i="13"/>
  <c r="X3121" i="13" s="1"/>
  <c r="Z3121" i="13" s="1"/>
  <c r="O3121" i="13"/>
  <c r="W3117" i="13"/>
  <c r="X3117" i="13" s="1"/>
  <c r="Z3117" i="13" s="1"/>
  <c r="O3117" i="13"/>
  <c r="W3113" i="13"/>
  <c r="X3113" i="13" s="1"/>
  <c r="Z3113" i="13" s="1"/>
  <c r="O3113" i="13"/>
  <c r="W3109" i="13"/>
  <c r="X3109" i="13" s="1"/>
  <c r="Z3109" i="13" s="1"/>
  <c r="O3109" i="13"/>
  <c r="W3105" i="13"/>
  <c r="X3105" i="13" s="1"/>
  <c r="Z3105" i="13" s="1"/>
  <c r="O3105" i="13"/>
  <c r="W3101" i="13"/>
  <c r="X3101" i="13" s="1"/>
  <c r="Z3101" i="13" s="1"/>
  <c r="O3101" i="13"/>
  <c r="W3097" i="13"/>
  <c r="X3097" i="13" s="1"/>
  <c r="Z3097" i="13" s="1"/>
  <c r="O3097" i="13"/>
  <c r="W3093" i="13"/>
  <c r="X3093" i="13" s="1"/>
  <c r="Z3093" i="13" s="1"/>
  <c r="O3093" i="13"/>
  <c r="W3089" i="13"/>
  <c r="X3089" i="13" s="1"/>
  <c r="Z3089" i="13" s="1"/>
  <c r="O3089" i="13"/>
  <c r="W3085" i="13"/>
  <c r="X3085" i="13" s="1"/>
  <c r="Z3085" i="13" s="1"/>
  <c r="O3085" i="13"/>
  <c r="W3081" i="13"/>
  <c r="X3081" i="13" s="1"/>
  <c r="Z3081" i="13" s="1"/>
  <c r="O3081" i="13"/>
  <c r="W3077" i="13"/>
  <c r="X3077" i="13" s="1"/>
  <c r="Z3077" i="13" s="1"/>
  <c r="O3077" i="13"/>
  <c r="W3073" i="13"/>
  <c r="X3073" i="13" s="1"/>
  <c r="Z3073" i="13" s="1"/>
  <c r="O3073" i="13"/>
  <c r="W3069" i="13"/>
  <c r="X3069" i="13" s="1"/>
  <c r="Z3069" i="13" s="1"/>
  <c r="O3069" i="13"/>
  <c r="W3065" i="13"/>
  <c r="X3065" i="13" s="1"/>
  <c r="Z3065" i="13" s="1"/>
  <c r="O3065" i="13"/>
  <c r="W3061" i="13"/>
  <c r="X3061" i="13" s="1"/>
  <c r="Z3061" i="13" s="1"/>
  <c r="O3061" i="13"/>
  <c r="W3057" i="13"/>
  <c r="X3057" i="13" s="1"/>
  <c r="Z3057" i="13" s="1"/>
  <c r="O3057" i="13"/>
  <c r="W3053" i="13"/>
  <c r="X3053" i="13" s="1"/>
  <c r="Z3053" i="13" s="1"/>
  <c r="O3053" i="13"/>
  <c r="W3049" i="13"/>
  <c r="X3049" i="13" s="1"/>
  <c r="Z3049" i="13" s="1"/>
  <c r="O3049" i="13"/>
  <c r="W3045" i="13"/>
  <c r="X3045" i="13" s="1"/>
  <c r="Z3045" i="13" s="1"/>
  <c r="O3045" i="13"/>
  <c r="W3041" i="13"/>
  <c r="X3041" i="13" s="1"/>
  <c r="Z3041" i="13" s="1"/>
  <c r="O3041" i="13"/>
  <c r="W3037" i="13"/>
  <c r="X3037" i="13" s="1"/>
  <c r="Z3037" i="13" s="1"/>
  <c r="O3037" i="13"/>
  <c r="W3033" i="13"/>
  <c r="X3033" i="13" s="1"/>
  <c r="Z3033" i="13" s="1"/>
  <c r="O3033" i="13"/>
  <c r="W3029" i="13"/>
  <c r="X3029" i="13" s="1"/>
  <c r="Z3029" i="13" s="1"/>
  <c r="O3029" i="13"/>
  <c r="W3025" i="13"/>
  <c r="X3025" i="13" s="1"/>
  <c r="Z3025" i="13" s="1"/>
  <c r="O3025" i="13"/>
  <c r="W3021" i="13"/>
  <c r="X3021" i="13" s="1"/>
  <c r="Z3021" i="13" s="1"/>
  <c r="O3021" i="13"/>
  <c r="W3017" i="13"/>
  <c r="X3017" i="13" s="1"/>
  <c r="Z3017" i="13" s="1"/>
  <c r="O3017" i="13"/>
  <c r="W3013" i="13"/>
  <c r="X3013" i="13" s="1"/>
  <c r="Z3013" i="13" s="1"/>
  <c r="O3013" i="13"/>
  <c r="W3009" i="13"/>
  <c r="X3009" i="13" s="1"/>
  <c r="Z3009" i="13" s="1"/>
  <c r="O3009" i="13"/>
  <c r="W3005" i="13"/>
  <c r="X3005" i="13" s="1"/>
  <c r="Z3005" i="13" s="1"/>
  <c r="O3005" i="13"/>
  <c r="W3001" i="13"/>
  <c r="X3001" i="13" s="1"/>
  <c r="Z3001" i="13" s="1"/>
  <c r="O3001" i="13"/>
  <c r="W2997" i="13"/>
  <c r="X2997" i="13" s="1"/>
  <c r="Z2997" i="13" s="1"/>
  <c r="O2997" i="13"/>
  <c r="W2993" i="13"/>
  <c r="X2993" i="13" s="1"/>
  <c r="Z2993" i="13" s="1"/>
  <c r="O2993" i="13"/>
  <c r="W2989" i="13"/>
  <c r="X2989" i="13" s="1"/>
  <c r="Z2989" i="13" s="1"/>
  <c r="O2989" i="13"/>
  <c r="W2985" i="13"/>
  <c r="X2985" i="13" s="1"/>
  <c r="Z2985" i="13" s="1"/>
  <c r="O2985" i="13"/>
  <c r="W2981" i="13"/>
  <c r="X2981" i="13" s="1"/>
  <c r="Z2981" i="13" s="1"/>
  <c r="O2981" i="13"/>
  <c r="W2977" i="13"/>
  <c r="X2977" i="13" s="1"/>
  <c r="Z2977" i="13" s="1"/>
  <c r="O2977" i="13"/>
  <c r="W2973" i="13"/>
  <c r="X2973" i="13" s="1"/>
  <c r="Z2973" i="13" s="1"/>
  <c r="O2973" i="13"/>
  <c r="W2969" i="13"/>
  <c r="X2969" i="13" s="1"/>
  <c r="Z2969" i="13" s="1"/>
  <c r="O2969" i="13"/>
  <c r="W2965" i="13"/>
  <c r="X2965" i="13" s="1"/>
  <c r="Z2965" i="13" s="1"/>
  <c r="O2965" i="13"/>
  <c r="W2961" i="13"/>
  <c r="X2961" i="13" s="1"/>
  <c r="Z2961" i="13" s="1"/>
  <c r="O2961" i="13"/>
  <c r="W2957" i="13"/>
  <c r="X2957" i="13" s="1"/>
  <c r="Z2957" i="13" s="1"/>
  <c r="O2957" i="13"/>
  <c r="W2953" i="13"/>
  <c r="X2953" i="13" s="1"/>
  <c r="Z2953" i="13" s="1"/>
  <c r="O2953" i="13"/>
  <c r="W2949" i="13"/>
  <c r="X2949" i="13" s="1"/>
  <c r="Z2949" i="13" s="1"/>
  <c r="O2949" i="13"/>
  <c r="W2945" i="13"/>
  <c r="X2945" i="13" s="1"/>
  <c r="Z2945" i="13" s="1"/>
  <c r="O2945" i="13"/>
  <c r="W2941" i="13"/>
  <c r="X2941" i="13" s="1"/>
  <c r="Z2941" i="13" s="1"/>
  <c r="O2941" i="13"/>
  <c r="W2937" i="13"/>
  <c r="X2937" i="13" s="1"/>
  <c r="Z2937" i="13" s="1"/>
  <c r="O2937" i="13"/>
  <c r="W2933" i="13"/>
  <c r="X2933" i="13" s="1"/>
  <c r="Z2933" i="13" s="1"/>
  <c r="O2933" i="13"/>
  <c r="W2929" i="13"/>
  <c r="X2929" i="13" s="1"/>
  <c r="Z2929" i="13" s="1"/>
  <c r="O2929" i="13"/>
  <c r="W2925" i="13"/>
  <c r="X2925" i="13" s="1"/>
  <c r="Z2925" i="13" s="1"/>
  <c r="O2925" i="13"/>
  <c r="W2921" i="13"/>
  <c r="X2921" i="13" s="1"/>
  <c r="Z2921" i="13" s="1"/>
  <c r="O2921" i="13"/>
  <c r="W2917" i="13"/>
  <c r="X2917" i="13" s="1"/>
  <c r="Z2917" i="13" s="1"/>
  <c r="O2917" i="13"/>
  <c r="W2913" i="13"/>
  <c r="X2913" i="13" s="1"/>
  <c r="Z2913" i="13" s="1"/>
  <c r="O2913" i="13"/>
  <c r="W2909" i="13"/>
  <c r="X2909" i="13" s="1"/>
  <c r="Z2909" i="13" s="1"/>
  <c r="O2909" i="13"/>
  <c r="W2905" i="13"/>
  <c r="X2905" i="13" s="1"/>
  <c r="Z2905" i="13" s="1"/>
  <c r="O2905" i="13"/>
  <c r="W2901" i="13"/>
  <c r="X2901" i="13" s="1"/>
  <c r="Z2901" i="13" s="1"/>
  <c r="O2901" i="13"/>
  <c r="W2897" i="13"/>
  <c r="X2897" i="13" s="1"/>
  <c r="Z2897" i="13" s="1"/>
  <c r="O2897" i="13"/>
  <c r="W2893" i="13"/>
  <c r="X2893" i="13" s="1"/>
  <c r="Z2893" i="13" s="1"/>
  <c r="O2893" i="13"/>
  <c r="W2889" i="13"/>
  <c r="X2889" i="13" s="1"/>
  <c r="Z2889" i="13" s="1"/>
  <c r="O2889" i="13"/>
  <c r="W2885" i="13"/>
  <c r="X2885" i="13" s="1"/>
  <c r="Z2885" i="13" s="1"/>
  <c r="O2885" i="13"/>
  <c r="W2881" i="13"/>
  <c r="X2881" i="13" s="1"/>
  <c r="Z2881" i="13" s="1"/>
  <c r="O2881" i="13"/>
  <c r="W2877" i="13"/>
  <c r="X2877" i="13" s="1"/>
  <c r="Z2877" i="13" s="1"/>
  <c r="O2877" i="13"/>
  <c r="W2873" i="13"/>
  <c r="X2873" i="13" s="1"/>
  <c r="Z2873" i="13" s="1"/>
  <c r="O2873" i="13"/>
  <c r="W2869" i="13"/>
  <c r="X2869" i="13" s="1"/>
  <c r="Z2869" i="13" s="1"/>
  <c r="O2869" i="13"/>
  <c r="W2865" i="13"/>
  <c r="X2865" i="13" s="1"/>
  <c r="Z2865" i="13" s="1"/>
  <c r="O2865" i="13"/>
  <c r="W2861" i="13"/>
  <c r="X2861" i="13" s="1"/>
  <c r="Z2861" i="13" s="1"/>
  <c r="O2861" i="13"/>
  <c r="W2857" i="13"/>
  <c r="X2857" i="13" s="1"/>
  <c r="Z2857" i="13" s="1"/>
  <c r="O2857" i="13"/>
  <c r="W2853" i="13"/>
  <c r="X2853" i="13" s="1"/>
  <c r="Z2853" i="13" s="1"/>
  <c r="O2853" i="13"/>
  <c r="W2849" i="13"/>
  <c r="X2849" i="13" s="1"/>
  <c r="Z2849" i="13" s="1"/>
  <c r="O2849" i="13"/>
  <c r="W2845" i="13"/>
  <c r="X2845" i="13" s="1"/>
  <c r="Z2845" i="13" s="1"/>
  <c r="O2845" i="13"/>
  <c r="W2841" i="13"/>
  <c r="X2841" i="13" s="1"/>
  <c r="Z2841" i="13" s="1"/>
  <c r="O2841" i="13"/>
  <c r="W2837" i="13"/>
  <c r="X2837" i="13" s="1"/>
  <c r="Z2837" i="13" s="1"/>
  <c r="O2837" i="13"/>
  <c r="W2833" i="13"/>
  <c r="X2833" i="13" s="1"/>
  <c r="Z2833" i="13" s="1"/>
  <c r="O2833" i="13"/>
  <c r="W2829" i="13"/>
  <c r="X2829" i="13" s="1"/>
  <c r="Z2829" i="13" s="1"/>
  <c r="O2829" i="13"/>
  <c r="W2825" i="13"/>
  <c r="X2825" i="13" s="1"/>
  <c r="Z2825" i="13" s="1"/>
  <c r="O2825" i="13"/>
  <c r="W2821" i="13"/>
  <c r="X2821" i="13" s="1"/>
  <c r="Z2821" i="13" s="1"/>
  <c r="O2821" i="13"/>
  <c r="W2817" i="13"/>
  <c r="X2817" i="13" s="1"/>
  <c r="Z2817" i="13" s="1"/>
  <c r="O2817" i="13"/>
  <c r="W2813" i="13"/>
  <c r="X2813" i="13" s="1"/>
  <c r="Z2813" i="13" s="1"/>
  <c r="O2813" i="13"/>
  <c r="W2809" i="13"/>
  <c r="X2809" i="13" s="1"/>
  <c r="Z2809" i="13" s="1"/>
  <c r="O2809" i="13"/>
  <c r="W2805" i="13"/>
  <c r="X2805" i="13" s="1"/>
  <c r="Z2805" i="13" s="1"/>
  <c r="O2805" i="13"/>
  <c r="W2801" i="13"/>
  <c r="X2801" i="13" s="1"/>
  <c r="Z2801" i="13" s="1"/>
  <c r="O2801" i="13"/>
  <c r="W2797" i="13"/>
  <c r="X2797" i="13" s="1"/>
  <c r="Z2797" i="13" s="1"/>
  <c r="O2797" i="13"/>
  <c r="W2793" i="13"/>
  <c r="X2793" i="13" s="1"/>
  <c r="Z2793" i="13" s="1"/>
  <c r="O2793" i="13"/>
  <c r="W2789" i="13"/>
  <c r="X2789" i="13" s="1"/>
  <c r="Z2789" i="13" s="1"/>
  <c r="O2789" i="13"/>
  <c r="W2785" i="13"/>
  <c r="X2785" i="13" s="1"/>
  <c r="Z2785" i="13" s="1"/>
  <c r="O2785" i="13"/>
  <c r="W2781" i="13"/>
  <c r="X2781" i="13" s="1"/>
  <c r="Z2781" i="13" s="1"/>
  <c r="O2781" i="13"/>
  <c r="W2777" i="13"/>
  <c r="X2777" i="13" s="1"/>
  <c r="Z2777" i="13" s="1"/>
  <c r="O2777" i="13"/>
  <c r="W2773" i="13"/>
  <c r="X2773" i="13" s="1"/>
  <c r="Z2773" i="13" s="1"/>
  <c r="O2773" i="13"/>
  <c r="W2769" i="13"/>
  <c r="X2769" i="13" s="1"/>
  <c r="Z2769" i="13" s="1"/>
  <c r="O2769" i="13"/>
  <c r="W2765" i="13"/>
  <c r="X2765" i="13" s="1"/>
  <c r="Z2765" i="13" s="1"/>
  <c r="O2765" i="13"/>
  <c r="W2761" i="13"/>
  <c r="X2761" i="13" s="1"/>
  <c r="Z2761" i="13" s="1"/>
  <c r="O2761" i="13"/>
  <c r="W2757" i="13"/>
  <c r="X2757" i="13" s="1"/>
  <c r="Z2757" i="13" s="1"/>
  <c r="O2757" i="13"/>
  <c r="W2753" i="13"/>
  <c r="X2753" i="13" s="1"/>
  <c r="Z2753" i="13" s="1"/>
  <c r="O2753" i="13"/>
  <c r="W2749" i="13"/>
  <c r="X2749" i="13" s="1"/>
  <c r="Z2749" i="13" s="1"/>
  <c r="O2749" i="13"/>
  <c r="W2745" i="13"/>
  <c r="X2745" i="13" s="1"/>
  <c r="Z2745" i="13" s="1"/>
  <c r="O2745" i="13"/>
  <c r="W2741" i="13"/>
  <c r="X2741" i="13" s="1"/>
  <c r="Z2741" i="13" s="1"/>
  <c r="O2741" i="13"/>
  <c r="W2737" i="13"/>
  <c r="X2737" i="13" s="1"/>
  <c r="Z2737" i="13" s="1"/>
  <c r="O2737" i="13"/>
  <c r="W2733" i="13"/>
  <c r="X2733" i="13" s="1"/>
  <c r="Z2733" i="13" s="1"/>
  <c r="O2733" i="13"/>
  <c r="W2729" i="13"/>
  <c r="X2729" i="13" s="1"/>
  <c r="Z2729" i="13" s="1"/>
  <c r="O2729" i="13"/>
  <c r="W2725" i="13"/>
  <c r="X2725" i="13" s="1"/>
  <c r="Z2725" i="13" s="1"/>
  <c r="O2725" i="13"/>
  <c r="W2721" i="13"/>
  <c r="X2721" i="13" s="1"/>
  <c r="Z2721" i="13" s="1"/>
  <c r="O2721" i="13"/>
  <c r="W2717" i="13"/>
  <c r="X2717" i="13" s="1"/>
  <c r="Z2717" i="13" s="1"/>
  <c r="O2717" i="13"/>
  <c r="W2713" i="13"/>
  <c r="X2713" i="13" s="1"/>
  <c r="Z2713" i="13" s="1"/>
  <c r="O2713" i="13"/>
  <c r="W2709" i="13"/>
  <c r="X2709" i="13" s="1"/>
  <c r="Z2709" i="13" s="1"/>
  <c r="O2709" i="13"/>
  <c r="W2705" i="13"/>
  <c r="X2705" i="13" s="1"/>
  <c r="Z2705" i="13" s="1"/>
  <c r="O2705" i="13"/>
  <c r="W2701" i="13"/>
  <c r="X2701" i="13" s="1"/>
  <c r="Z2701" i="13" s="1"/>
  <c r="O2701" i="13"/>
  <c r="W2697" i="13"/>
  <c r="X2697" i="13" s="1"/>
  <c r="Z2697" i="13" s="1"/>
  <c r="O2697" i="13"/>
  <c r="W2693" i="13"/>
  <c r="X2693" i="13" s="1"/>
  <c r="Z2693" i="13" s="1"/>
  <c r="O2693" i="13"/>
  <c r="W2689" i="13"/>
  <c r="X2689" i="13" s="1"/>
  <c r="Z2689" i="13" s="1"/>
  <c r="O2689" i="13"/>
  <c r="W2685" i="13"/>
  <c r="X2685" i="13" s="1"/>
  <c r="Z2685" i="13" s="1"/>
  <c r="O2685" i="13"/>
  <c r="W2681" i="13"/>
  <c r="X2681" i="13" s="1"/>
  <c r="Z2681" i="13" s="1"/>
  <c r="O2681" i="13"/>
  <c r="W2677" i="13"/>
  <c r="X2677" i="13" s="1"/>
  <c r="Z2677" i="13" s="1"/>
  <c r="O2677" i="13"/>
  <c r="W2673" i="13"/>
  <c r="X2673" i="13" s="1"/>
  <c r="Z2673" i="13" s="1"/>
  <c r="O2673" i="13"/>
  <c r="W2669" i="13"/>
  <c r="X2669" i="13" s="1"/>
  <c r="Z2669" i="13" s="1"/>
  <c r="O2669" i="13"/>
  <c r="W2665" i="13"/>
  <c r="X2665" i="13" s="1"/>
  <c r="Z2665" i="13" s="1"/>
  <c r="O2665" i="13"/>
  <c r="W2661" i="13"/>
  <c r="X2661" i="13" s="1"/>
  <c r="Z2661" i="13" s="1"/>
  <c r="O2661" i="13"/>
  <c r="W2657" i="13"/>
  <c r="X2657" i="13" s="1"/>
  <c r="Z2657" i="13" s="1"/>
  <c r="O2657" i="13"/>
  <c r="W2653" i="13"/>
  <c r="X2653" i="13" s="1"/>
  <c r="Z2653" i="13" s="1"/>
  <c r="O2653" i="13"/>
  <c r="W2649" i="13"/>
  <c r="X2649" i="13" s="1"/>
  <c r="Z2649" i="13" s="1"/>
  <c r="O2649" i="13"/>
  <c r="W2645" i="13"/>
  <c r="X2645" i="13" s="1"/>
  <c r="Z2645" i="13" s="1"/>
  <c r="O2645" i="13"/>
  <c r="W2641" i="13"/>
  <c r="X2641" i="13" s="1"/>
  <c r="Z2641" i="13" s="1"/>
  <c r="O2641" i="13"/>
  <c r="W2637" i="13"/>
  <c r="X2637" i="13" s="1"/>
  <c r="Z2637" i="13" s="1"/>
  <c r="O2637" i="13"/>
  <c r="W2633" i="13"/>
  <c r="X2633" i="13" s="1"/>
  <c r="Z2633" i="13" s="1"/>
  <c r="O2633" i="13"/>
  <c r="W2629" i="13"/>
  <c r="X2629" i="13" s="1"/>
  <c r="Z2629" i="13" s="1"/>
  <c r="O2629" i="13"/>
  <c r="W2625" i="13"/>
  <c r="X2625" i="13" s="1"/>
  <c r="Z2625" i="13" s="1"/>
  <c r="O2625" i="13"/>
  <c r="W2621" i="13"/>
  <c r="X2621" i="13" s="1"/>
  <c r="Z2621" i="13" s="1"/>
  <c r="O2621" i="13"/>
  <c r="W2617" i="13"/>
  <c r="X2617" i="13" s="1"/>
  <c r="Z2617" i="13" s="1"/>
  <c r="O2617" i="13"/>
  <c r="W2613" i="13"/>
  <c r="X2613" i="13" s="1"/>
  <c r="Z2613" i="13" s="1"/>
  <c r="O2613" i="13"/>
  <c r="W2609" i="13"/>
  <c r="X2609" i="13" s="1"/>
  <c r="Z2609" i="13" s="1"/>
  <c r="O2609" i="13"/>
  <c r="W2605" i="13"/>
  <c r="X2605" i="13" s="1"/>
  <c r="Z2605" i="13" s="1"/>
  <c r="O2605" i="13"/>
  <c r="W2601" i="13"/>
  <c r="X2601" i="13" s="1"/>
  <c r="Z2601" i="13" s="1"/>
  <c r="O2601" i="13"/>
  <c r="W2597" i="13"/>
  <c r="X2597" i="13" s="1"/>
  <c r="Z2597" i="13" s="1"/>
  <c r="O2597" i="13"/>
  <c r="W2593" i="13"/>
  <c r="X2593" i="13" s="1"/>
  <c r="Z2593" i="13" s="1"/>
  <c r="O2593" i="13"/>
  <c r="W2589" i="13"/>
  <c r="X2589" i="13" s="1"/>
  <c r="Z2589" i="13" s="1"/>
  <c r="O2589" i="13"/>
  <c r="W2585" i="13"/>
  <c r="X2585" i="13" s="1"/>
  <c r="Z2585" i="13" s="1"/>
  <c r="O2585" i="13"/>
  <c r="W2581" i="13"/>
  <c r="X2581" i="13" s="1"/>
  <c r="Z2581" i="13" s="1"/>
  <c r="O2581" i="13"/>
  <c r="W2577" i="13"/>
  <c r="X2577" i="13" s="1"/>
  <c r="Z2577" i="13" s="1"/>
  <c r="O2577" i="13"/>
  <c r="W2573" i="13"/>
  <c r="X2573" i="13" s="1"/>
  <c r="Z2573" i="13" s="1"/>
  <c r="O2573" i="13"/>
  <c r="W2569" i="13"/>
  <c r="X2569" i="13" s="1"/>
  <c r="Z2569" i="13" s="1"/>
  <c r="O2569" i="13"/>
  <c r="W2565" i="13"/>
  <c r="X2565" i="13" s="1"/>
  <c r="Z2565" i="13" s="1"/>
  <c r="O2565" i="13"/>
  <c r="W2561" i="13"/>
  <c r="X2561" i="13" s="1"/>
  <c r="Z2561" i="13" s="1"/>
  <c r="O2561" i="13"/>
  <c r="W2557" i="13"/>
  <c r="X2557" i="13" s="1"/>
  <c r="Z2557" i="13" s="1"/>
  <c r="O2557" i="13"/>
  <c r="W2553" i="13"/>
  <c r="X2553" i="13" s="1"/>
  <c r="Z2553" i="13" s="1"/>
  <c r="O2553" i="13"/>
  <c r="W2549" i="13"/>
  <c r="X2549" i="13" s="1"/>
  <c r="Z2549" i="13" s="1"/>
  <c r="O2549" i="13"/>
  <c r="W2545" i="13"/>
  <c r="X2545" i="13" s="1"/>
  <c r="Z2545" i="13" s="1"/>
  <c r="O2545" i="13"/>
  <c r="W2541" i="13"/>
  <c r="X2541" i="13" s="1"/>
  <c r="Z2541" i="13" s="1"/>
  <c r="O2541" i="13"/>
  <c r="W2537" i="13"/>
  <c r="X2537" i="13" s="1"/>
  <c r="Z2537" i="13" s="1"/>
  <c r="O2537" i="13"/>
  <c r="W2533" i="13"/>
  <c r="X2533" i="13" s="1"/>
  <c r="Z2533" i="13" s="1"/>
  <c r="O2533" i="13"/>
  <c r="W2529" i="13"/>
  <c r="X2529" i="13" s="1"/>
  <c r="Z2529" i="13" s="1"/>
  <c r="O2529" i="13"/>
  <c r="W2525" i="13"/>
  <c r="X2525" i="13" s="1"/>
  <c r="Z2525" i="13" s="1"/>
  <c r="O2525" i="13"/>
  <c r="W2521" i="13"/>
  <c r="X2521" i="13" s="1"/>
  <c r="Z2521" i="13" s="1"/>
  <c r="O2521" i="13"/>
  <c r="W2517" i="13"/>
  <c r="X2517" i="13" s="1"/>
  <c r="Z2517" i="13" s="1"/>
  <c r="O2517" i="13"/>
  <c r="W2513" i="13"/>
  <c r="X2513" i="13" s="1"/>
  <c r="Z2513" i="13" s="1"/>
  <c r="O2513" i="13"/>
  <c r="W2509" i="13"/>
  <c r="X2509" i="13" s="1"/>
  <c r="Z2509" i="13" s="1"/>
  <c r="O2509" i="13"/>
  <c r="W2505" i="13"/>
  <c r="X2505" i="13" s="1"/>
  <c r="Z2505" i="13" s="1"/>
  <c r="O2505" i="13"/>
  <c r="W2501" i="13"/>
  <c r="X2501" i="13" s="1"/>
  <c r="Z2501" i="13" s="1"/>
  <c r="O2501" i="13"/>
  <c r="W2497" i="13"/>
  <c r="X2497" i="13" s="1"/>
  <c r="Z2497" i="13" s="1"/>
  <c r="O2497" i="13"/>
  <c r="W2493" i="13"/>
  <c r="X2493" i="13" s="1"/>
  <c r="Z2493" i="13" s="1"/>
  <c r="O2493" i="13"/>
  <c r="W2489" i="13"/>
  <c r="X2489" i="13" s="1"/>
  <c r="Z2489" i="13" s="1"/>
  <c r="O2489" i="13"/>
  <c r="W2485" i="13"/>
  <c r="X2485" i="13" s="1"/>
  <c r="Z2485" i="13" s="1"/>
  <c r="O2485" i="13"/>
  <c r="W2481" i="13"/>
  <c r="X2481" i="13" s="1"/>
  <c r="Z2481" i="13" s="1"/>
  <c r="O2481" i="13"/>
  <c r="W2477" i="13"/>
  <c r="X2477" i="13" s="1"/>
  <c r="Z2477" i="13" s="1"/>
  <c r="O2477" i="13"/>
  <c r="W2473" i="13"/>
  <c r="X2473" i="13" s="1"/>
  <c r="Z2473" i="13" s="1"/>
  <c r="O2473" i="13"/>
  <c r="W2469" i="13"/>
  <c r="X2469" i="13" s="1"/>
  <c r="Z2469" i="13" s="1"/>
  <c r="O2469" i="13"/>
  <c r="W2465" i="13"/>
  <c r="X2465" i="13" s="1"/>
  <c r="Z2465" i="13" s="1"/>
  <c r="O2465" i="13"/>
  <c r="W2461" i="13"/>
  <c r="X2461" i="13" s="1"/>
  <c r="Z2461" i="13" s="1"/>
  <c r="O2461" i="13"/>
  <c r="W2457" i="13"/>
  <c r="X2457" i="13" s="1"/>
  <c r="Z2457" i="13" s="1"/>
  <c r="O2457" i="13"/>
  <c r="W2453" i="13"/>
  <c r="X2453" i="13" s="1"/>
  <c r="Z2453" i="13" s="1"/>
  <c r="O2453" i="13"/>
  <c r="W2449" i="13"/>
  <c r="X2449" i="13" s="1"/>
  <c r="Z2449" i="13" s="1"/>
  <c r="O2449" i="13"/>
  <c r="W2445" i="13"/>
  <c r="X2445" i="13" s="1"/>
  <c r="Z2445" i="13" s="1"/>
  <c r="O2445" i="13"/>
  <c r="W2441" i="13"/>
  <c r="X2441" i="13" s="1"/>
  <c r="Z2441" i="13" s="1"/>
  <c r="O2441" i="13"/>
  <c r="W2437" i="13"/>
  <c r="X2437" i="13" s="1"/>
  <c r="Z2437" i="13" s="1"/>
  <c r="O2437" i="13"/>
  <c r="W2433" i="13"/>
  <c r="X2433" i="13" s="1"/>
  <c r="Z2433" i="13" s="1"/>
  <c r="O2433" i="13"/>
  <c r="W2429" i="13"/>
  <c r="X2429" i="13" s="1"/>
  <c r="Z2429" i="13" s="1"/>
  <c r="O2429" i="13"/>
  <c r="W2425" i="13"/>
  <c r="X2425" i="13" s="1"/>
  <c r="Z2425" i="13" s="1"/>
  <c r="O2425" i="13"/>
  <c r="W2421" i="13"/>
  <c r="X2421" i="13" s="1"/>
  <c r="Z2421" i="13" s="1"/>
  <c r="O2421" i="13"/>
  <c r="W2417" i="13"/>
  <c r="X2417" i="13" s="1"/>
  <c r="Z2417" i="13" s="1"/>
  <c r="O2417" i="13"/>
  <c r="W2413" i="13"/>
  <c r="X2413" i="13" s="1"/>
  <c r="Z2413" i="13" s="1"/>
  <c r="O2413" i="13"/>
  <c r="W2409" i="13"/>
  <c r="X2409" i="13" s="1"/>
  <c r="Z2409" i="13" s="1"/>
  <c r="O2409" i="13"/>
  <c r="W2405" i="13"/>
  <c r="X2405" i="13" s="1"/>
  <c r="Z2405" i="13" s="1"/>
  <c r="O2405" i="13"/>
  <c r="W2401" i="13"/>
  <c r="X2401" i="13" s="1"/>
  <c r="Z2401" i="13" s="1"/>
  <c r="O2401" i="13"/>
  <c r="W2397" i="13"/>
  <c r="X2397" i="13" s="1"/>
  <c r="Z2397" i="13" s="1"/>
  <c r="O2397" i="13"/>
  <c r="W2393" i="13"/>
  <c r="X2393" i="13" s="1"/>
  <c r="Z2393" i="13" s="1"/>
  <c r="O2393" i="13"/>
  <c r="W2389" i="13"/>
  <c r="X2389" i="13" s="1"/>
  <c r="Z2389" i="13" s="1"/>
  <c r="O2389" i="13"/>
  <c r="W2385" i="13"/>
  <c r="X2385" i="13" s="1"/>
  <c r="Z2385" i="13" s="1"/>
  <c r="O2385" i="13"/>
  <c r="W2381" i="13"/>
  <c r="X2381" i="13" s="1"/>
  <c r="Z2381" i="13" s="1"/>
  <c r="O2381" i="13"/>
  <c r="W2377" i="13"/>
  <c r="X2377" i="13" s="1"/>
  <c r="Z2377" i="13" s="1"/>
  <c r="O2377" i="13"/>
  <c r="W2373" i="13"/>
  <c r="X2373" i="13" s="1"/>
  <c r="Z2373" i="13" s="1"/>
  <c r="O2373" i="13"/>
  <c r="W2369" i="13"/>
  <c r="X2369" i="13" s="1"/>
  <c r="Z2369" i="13" s="1"/>
  <c r="O2369" i="13"/>
  <c r="W2365" i="13"/>
  <c r="X2365" i="13" s="1"/>
  <c r="Z2365" i="13" s="1"/>
  <c r="O2365" i="13"/>
  <c r="W2361" i="13"/>
  <c r="X2361" i="13" s="1"/>
  <c r="Z2361" i="13" s="1"/>
  <c r="O2361" i="13"/>
  <c r="W2357" i="13"/>
  <c r="X2357" i="13" s="1"/>
  <c r="Z2357" i="13" s="1"/>
  <c r="O2357" i="13"/>
  <c r="W2353" i="13"/>
  <c r="X2353" i="13" s="1"/>
  <c r="Z2353" i="13" s="1"/>
  <c r="O2353" i="13"/>
  <c r="W2349" i="13"/>
  <c r="X2349" i="13" s="1"/>
  <c r="Z2349" i="13" s="1"/>
  <c r="O2349" i="13"/>
  <c r="W2345" i="13"/>
  <c r="X2345" i="13" s="1"/>
  <c r="Z2345" i="13" s="1"/>
  <c r="O2345" i="13"/>
  <c r="W2341" i="13"/>
  <c r="X2341" i="13" s="1"/>
  <c r="Z2341" i="13" s="1"/>
  <c r="O2341" i="13"/>
  <c r="W2337" i="13"/>
  <c r="X2337" i="13" s="1"/>
  <c r="Z2337" i="13" s="1"/>
  <c r="O2337" i="13"/>
  <c r="W2333" i="13"/>
  <c r="X2333" i="13" s="1"/>
  <c r="Z2333" i="13" s="1"/>
  <c r="O2333" i="13"/>
  <c r="W2329" i="13"/>
  <c r="X2329" i="13" s="1"/>
  <c r="Z2329" i="13" s="1"/>
  <c r="O2329" i="13"/>
  <c r="W2325" i="13"/>
  <c r="X2325" i="13" s="1"/>
  <c r="Z2325" i="13" s="1"/>
  <c r="O2325" i="13"/>
  <c r="W2321" i="13"/>
  <c r="X2321" i="13" s="1"/>
  <c r="Z2321" i="13" s="1"/>
  <c r="O2321" i="13"/>
  <c r="W2317" i="13"/>
  <c r="X2317" i="13" s="1"/>
  <c r="Z2317" i="13" s="1"/>
  <c r="O2317" i="13"/>
  <c r="W2313" i="13"/>
  <c r="X2313" i="13" s="1"/>
  <c r="Z2313" i="13" s="1"/>
  <c r="O2313" i="13"/>
  <c r="W2309" i="13"/>
  <c r="X2309" i="13" s="1"/>
  <c r="Z2309" i="13" s="1"/>
  <c r="O2309" i="13"/>
  <c r="W2305" i="13"/>
  <c r="X2305" i="13" s="1"/>
  <c r="Z2305" i="13" s="1"/>
  <c r="O2305" i="13"/>
  <c r="W2301" i="13"/>
  <c r="X2301" i="13" s="1"/>
  <c r="Z2301" i="13" s="1"/>
  <c r="O2301" i="13"/>
  <c r="W2297" i="13"/>
  <c r="X2297" i="13" s="1"/>
  <c r="Z2297" i="13" s="1"/>
  <c r="O2297" i="13"/>
  <c r="W2293" i="13"/>
  <c r="X2293" i="13" s="1"/>
  <c r="Z2293" i="13" s="1"/>
  <c r="O2293" i="13"/>
  <c r="W2289" i="13"/>
  <c r="X2289" i="13" s="1"/>
  <c r="Z2289" i="13" s="1"/>
  <c r="O2289" i="13"/>
  <c r="W2285" i="13"/>
  <c r="X2285" i="13" s="1"/>
  <c r="Z2285" i="13" s="1"/>
  <c r="O2285" i="13"/>
  <c r="W2281" i="13"/>
  <c r="X2281" i="13" s="1"/>
  <c r="Z2281" i="13" s="1"/>
  <c r="O2281" i="13"/>
  <c r="W2277" i="13"/>
  <c r="X2277" i="13" s="1"/>
  <c r="Z2277" i="13" s="1"/>
  <c r="O2277" i="13"/>
  <c r="W2273" i="13"/>
  <c r="X2273" i="13" s="1"/>
  <c r="Z2273" i="13" s="1"/>
  <c r="O2273" i="13"/>
  <c r="W2269" i="13"/>
  <c r="X2269" i="13" s="1"/>
  <c r="Z2269" i="13" s="1"/>
  <c r="O2269" i="13"/>
  <c r="W2265" i="13"/>
  <c r="X2265" i="13" s="1"/>
  <c r="Z2265" i="13" s="1"/>
  <c r="O2265" i="13"/>
  <c r="W2261" i="13"/>
  <c r="X2261" i="13" s="1"/>
  <c r="Z2261" i="13" s="1"/>
  <c r="O2261" i="13"/>
  <c r="W2257" i="13"/>
  <c r="X2257" i="13" s="1"/>
  <c r="Z2257" i="13" s="1"/>
  <c r="O2257" i="13"/>
  <c r="W2253" i="13"/>
  <c r="X2253" i="13" s="1"/>
  <c r="Z2253" i="13" s="1"/>
  <c r="O2253" i="13"/>
  <c r="W2249" i="13"/>
  <c r="X2249" i="13" s="1"/>
  <c r="Z2249" i="13" s="1"/>
  <c r="O2249" i="13"/>
  <c r="W2245" i="13"/>
  <c r="X2245" i="13" s="1"/>
  <c r="Z2245" i="13" s="1"/>
  <c r="O2245" i="13"/>
  <c r="W2241" i="13"/>
  <c r="X2241" i="13" s="1"/>
  <c r="Z2241" i="13" s="1"/>
  <c r="O2241" i="13"/>
  <c r="W2237" i="13"/>
  <c r="X2237" i="13" s="1"/>
  <c r="Z2237" i="13" s="1"/>
  <c r="O2237" i="13"/>
  <c r="W2233" i="13"/>
  <c r="X2233" i="13" s="1"/>
  <c r="Z2233" i="13" s="1"/>
  <c r="O2233" i="13"/>
  <c r="W2229" i="13"/>
  <c r="X2229" i="13" s="1"/>
  <c r="Z2229" i="13" s="1"/>
  <c r="O2229" i="13"/>
  <c r="W2225" i="13"/>
  <c r="X2225" i="13" s="1"/>
  <c r="Z2225" i="13" s="1"/>
  <c r="O2225" i="13"/>
  <c r="W2221" i="13"/>
  <c r="X2221" i="13" s="1"/>
  <c r="Z2221" i="13" s="1"/>
  <c r="O2221" i="13"/>
  <c r="W2217" i="13"/>
  <c r="X2217" i="13" s="1"/>
  <c r="Z2217" i="13" s="1"/>
  <c r="O2217" i="13"/>
  <c r="W2213" i="13"/>
  <c r="X2213" i="13" s="1"/>
  <c r="Z2213" i="13" s="1"/>
  <c r="O2213" i="13"/>
  <c r="W2209" i="13"/>
  <c r="X2209" i="13" s="1"/>
  <c r="Z2209" i="13" s="1"/>
  <c r="O2209" i="13"/>
  <c r="W2205" i="13"/>
  <c r="X2205" i="13" s="1"/>
  <c r="Z2205" i="13" s="1"/>
  <c r="O2205" i="13"/>
  <c r="W2201" i="13"/>
  <c r="X2201" i="13" s="1"/>
  <c r="Z2201" i="13" s="1"/>
  <c r="O2201" i="13"/>
  <c r="W2197" i="13"/>
  <c r="X2197" i="13" s="1"/>
  <c r="Z2197" i="13" s="1"/>
  <c r="O2197" i="13"/>
  <c r="W2193" i="13"/>
  <c r="X2193" i="13" s="1"/>
  <c r="Z2193" i="13" s="1"/>
  <c r="O2193" i="13"/>
  <c r="W2189" i="13"/>
  <c r="X2189" i="13" s="1"/>
  <c r="Z2189" i="13" s="1"/>
  <c r="O2189" i="13"/>
  <c r="W2185" i="13"/>
  <c r="X2185" i="13" s="1"/>
  <c r="Z2185" i="13" s="1"/>
  <c r="O2185" i="13"/>
  <c r="W2181" i="13"/>
  <c r="X2181" i="13" s="1"/>
  <c r="Z2181" i="13" s="1"/>
  <c r="O2181" i="13"/>
  <c r="W2177" i="13"/>
  <c r="X2177" i="13" s="1"/>
  <c r="Z2177" i="13" s="1"/>
  <c r="O2177" i="13"/>
  <c r="W2173" i="13"/>
  <c r="X2173" i="13" s="1"/>
  <c r="Z2173" i="13" s="1"/>
  <c r="O2173" i="13"/>
  <c r="W2169" i="13"/>
  <c r="X2169" i="13" s="1"/>
  <c r="Z2169" i="13" s="1"/>
  <c r="O2169" i="13"/>
  <c r="W2165" i="13"/>
  <c r="X2165" i="13" s="1"/>
  <c r="Z2165" i="13" s="1"/>
  <c r="O2165" i="13"/>
  <c r="W2161" i="13"/>
  <c r="X2161" i="13" s="1"/>
  <c r="Z2161" i="13" s="1"/>
  <c r="O2161" i="13"/>
  <c r="W2157" i="13"/>
  <c r="X2157" i="13" s="1"/>
  <c r="Z2157" i="13" s="1"/>
  <c r="O2157" i="13"/>
  <c r="W2153" i="13"/>
  <c r="X2153" i="13" s="1"/>
  <c r="Z2153" i="13" s="1"/>
  <c r="O2153" i="13"/>
  <c r="W2149" i="13"/>
  <c r="X2149" i="13" s="1"/>
  <c r="Z2149" i="13" s="1"/>
  <c r="O2149" i="13"/>
  <c r="W2145" i="13"/>
  <c r="X2145" i="13" s="1"/>
  <c r="Z2145" i="13" s="1"/>
  <c r="O2145" i="13"/>
  <c r="W2141" i="13"/>
  <c r="X2141" i="13" s="1"/>
  <c r="Z2141" i="13" s="1"/>
  <c r="O2141" i="13"/>
  <c r="W2137" i="13"/>
  <c r="X2137" i="13" s="1"/>
  <c r="Z2137" i="13" s="1"/>
  <c r="O2137" i="13"/>
  <c r="W2133" i="13"/>
  <c r="X2133" i="13" s="1"/>
  <c r="Z2133" i="13" s="1"/>
  <c r="O2133" i="13"/>
  <c r="W2129" i="13"/>
  <c r="X2129" i="13" s="1"/>
  <c r="Z2129" i="13" s="1"/>
  <c r="O2129" i="13"/>
  <c r="W2125" i="13"/>
  <c r="X2125" i="13" s="1"/>
  <c r="Z2125" i="13" s="1"/>
  <c r="O2125" i="13"/>
  <c r="W2121" i="13"/>
  <c r="X2121" i="13" s="1"/>
  <c r="Z2121" i="13" s="1"/>
  <c r="O2121" i="13"/>
  <c r="W2117" i="13"/>
  <c r="X2117" i="13" s="1"/>
  <c r="Z2117" i="13" s="1"/>
  <c r="O2117" i="13"/>
  <c r="W2113" i="13"/>
  <c r="X2113" i="13" s="1"/>
  <c r="Z2113" i="13" s="1"/>
  <c r="O2113" i="13"/>
  <c r="W2109" i="13"/>
  <c r="X2109" i="13" s="1"/>
  <c r="Z2109" i="13" s="1"/>
  <c r="O2109" i="13"/>
  <c r="W2105" i="13"/>
  <c r="X2105" i="13" s="1"/>
  <c r="Z2105" i="13" s="1"/>
  <c r="O2105" i="13"/>
  <c r="W2101" i="13"/>
  <c r="X2101" i="13" s="1"/>
  <c r="Z2101" i="13" s="1"/>
  <c r="O2101" i="13"/>
  <c r="W2097" i="13"/>
  <c r="X2097" i="13" s="1"/>
  <c r="Z2097" i="13" s="1"/>
  <c r="O2097" i="13"/>
  <c r="W2093" i="13"/>
  <c r="X2093" i="13" s="1"/>
  <c r="Z2093" i="13" s="1"/>
  <c r="O2093" i="13"/>
  <c r="W2089" i="13"/>
  <c r="X2089" i="13" s="1"/>
  <c r="Z2089" i="13" s="1"/>
  <c r="O2089" i="13"/>
  <c r="W2085" i="13"/>
  <c r="X2085" i="13" s="1"/>
  <c r="Z2085" i="13" s="1"/>
  <c r="O2085" i="13"/>
  <c r="W2081" i="13"/>
  <c r="X2081" i="13" s="1"/>
  <c r="Z2081" i="13" s="1"/>
  <c r="O2081" i="13"/>
  <c r="W2077" i="13"/>
  <c r="X2077" i="13" s="1"/>
  <c r="Z2077" i="13" s="1"/>
  <c r="O2077" i="13"/>
  <c r="W2073" i="13"/>
  <c r="X2073" i="13" s="1"/>
  <c r="Z2073" i="13" s="1"/>
  <c r="O2073" i="13"/>
  <c r="W2069" i="13"/>
  <c r="X2069" i="13" s="1"/>
  <c r="Z2069" i="13" s="1"/>
  <c r="O2069" i="13"/>
  <c r="W2065" i="13"/>
  <c r="X2065" i="13" s="1"/>
  <c r="Z2065" i="13" s="1"/>
  <c r="O2065" i="13"/>
  <c r="W2061" i="13"/>
  <c r="X2061" i="13" s="1"/>
  <c r="Z2061" i="13" s="1"/>
  <c r="O2061" i="13"/>
  <c r="W2057" i="13"/>
  <c r="X2057" i="13" s="1"/>
  <c r="Z2057" i="13" s="1"/>
  <c r="O2057" i="13"/>
  <c r="W2053" i="13"/>
  <c r="X2053" i="13" s="1"/>
  <c r="Z2053" i="13" s="1"/>
  <c r="O2053" i="13"/>
  <c r="W2049" i="13"/>
  <c r="X2049" i="13" s="1"/>
  <c r="Z2049" i="13" s="1"/>
  <c r="O2049" i="13"/>
  <c r="W2045" i="13"/>
  <c r="X2045" i="13" s="1"/>
  <c r="Z2045" i="13" s="1"/>
  <c r="O2045" i="13"/>
  <c r="W2041" i="13"/>
  <c r="X2041" i="13" s="1"/>
  <c r="Z2041" i="13" s="1"/>
  <c r="O2041" i="13"/>
  <c r="W2037" i="13"/>
  <c r="X2037" i="13" s="1"/>
  <c r="Z2037" i="13" s="1"/>
  <c r="O2037" i="13"/>
  <c r="W2033" i="13"/>
  <c r="X2033" i="13" s="1"/>
  <c r="Z2033" i="13" s="1"/>
  <c r="O2033" i="13"/>
  <c r="W2029" i="13"/>
  <c r="X2029" i="13" s="1"/>
  <c r="Z2029" i="13" s="1"/>
  <c r="O2029" i="13"/>
  <c r="W2025" i="13"/>
  <c r="X2025" i="13" s="1"/>
  <c r="Z2025" i="13" s="1"/>
  <c r="O2025" i="13"/>
  <c r="W2021" i="13"/>
  <c r="X2021" i="13" s="1"/>
  <c r="Z2021" i="13" s="1"/>
  <c r="O2021" i="13"/>
  <c r="W2017" i="13"/>
  <c r="X2017" i="13" s="1"/>
  <c r="Z2017" i="13" s="1"/>
  <c r="O2017" i="13"/>
  <c r="W2013" i="13"/>
  <c r="X2013" i="13" s="1"/>
  <c r="Z2013" i="13" s="1"/>
  <c r="O2013" i="13"/>
  <c r="W2009" i="13"/>
  <c r="X2009" i="13" s="1"/>
  <c r="Z2009" i="13" s="1"/>
  <c r="O2009" i="13"/>
  <c r="W2005" i="13"/>
  <c r="X2005" i="13" s="1"/>
  <c r="Z2005" i="13" s="1"/>
  <c r="O2005" i="13"/>
  <c r="W2001" i="13"/>
  <c r="X2001" i="13" s="1"/>
  <c r="Z2001" i="13" s="1"/>
  <c r="O2001" i="13"/>
  <c r="W1997" i="13"/>
  <c r="X1997" i="13" s="1"/>
  <c r="Z1997" i="13" s="1"/>
  <c r="O1997" i="13"/>
  <c r="W1993" i="13"/>
  <c r="X1993" i="13" s="1"/>
  <c r="Z1993" i="13" s="1"/>
  <c r="O1993" i="13"/>
  <c r="W1989" i="13"/>
  <c r="X1989" i="13" s="1"/>
  <c r="Z1989" i="13" s="1"/>
  <c r="O1989" i="13"/>
  <c r="W1985" i="13"/>
  <c r="X1985" i="13" s="1"/>
  <c r="Z1985" i="13" s="1"/>
  <c r="O1985" i="13"/>
  <c r="W1981" i="13"/>
  <c r="X1981" i="13" s="1"/>
  <c r="Z1981" i="13" s="1"/>
  <c r="O1981" i="13"/>
  <c r="W1977" i="13"/>
  <c r="X1977" i="13" s="1"/>
  <c r="Z1977" i="13" s="1"/>
  <c r="O1977" i="13"/>
  <c r="W1973" i="13"/>
  <c r="X1973" i="13" s="1"/>
  <c r="Z1973" i="13" s="1"/>
  <c r="O1973" i="13"/>
  <c r="W1969" i="13"/>
  <c r="X1969" i="13" s="1"/>
  <c r="Z1969" i="13" s="1"/>
  <c r="O1969" i="13"/>
  <c r="W1965" i="13"/>
  <c r="X1965" i="13" s="1"/>
  <c r="Z1965" i="13" s="1"/>
  <c r="O1965" i="13"/>
  <c r="W1961" i="13"/>
  <c r="X1961" i="13" s="1"/>
  <c r="Z1961" i="13" s="1"/>
  <c r="O1961" i="13"/>
  <c r="W1957" i="13"/>
  <c r="X1957" i="13" s="1"/>
  <c r="Z1957" i="13" s="1"/>
  <c r="O1957" i="13"/>
  <c r="W1953" i="13"/>
  <c r="X1953" i="13" s="1"/>
  <c r="Z1953" i="13" s="1"/>
  <c r="O1953" i="13"/>
  <c r="W1949" i="13"/>
  <c r="X1949" i="13" s="1"/>
  <c r="Z1949" i="13" s="1"/>
  <c r="O1949" i="13"/>
  <c r="W1945" i="13"/>
  <c r="X1945" i="13" s="1"/>
  <c r="Z1945" i="13" s="1"/>
  <c r="O1945" i="13"/>
  <c r="W1941" i="13"/>
  <c r="X1941" i="13" s="1"/>
  <c r="Z1941" i="13" s="1"/>
  <c r="O1941" i="13"/>
  <c r="W1937" i="13"/>
  <c r="X1937" i="13" s="1"/>
  <c r="Z1937" i="13" s="1"/>
  <c r="O1937" i="13"/>
  <c r="W1933" i="13"/>
  <c r="X1933" i="13" s="1"/>
  <c r="Z1933" i="13" s="1"/>
  <c r="O1933" i="13"/>
  <c r="W1929" i="13"/>
  <c r="X1929" i="13" s="1"/>
  <c r="Z1929" i="13" s="1"/>
  <c r="O1929" i="13"/>
  <c r="W1925" i="13"/>
  <c r="X1925" i="13" s="1"/>
  <c r="Z1925" i="13" s="1"/>
  <c r="O1925" i="13"/>
  <c r="W1921" i="13"/>
  <c r="X1921" i="13" s="1"/>
  <c r="Z1921" i="13" s="1"/>
  <c r="O1921" i="13"/>
  <c r="W1917" i="13"/>
  <c r="X1917" i="13" s="1"/>
  <c r="Z1917" i="13" s="1"/>
  <c r="O1917" i="13"/>
  <c r="W1913" i="13"/>
  <c r="X1913" i="13" s="1"/>
  <c r="Z1913" i="13" s="1"/>
  <c r="O1913" i="13"/>
  <c r="W1909" i="13"/>
  <c r="X1909" i="13" s="1"/>
  <c r="Z1909" i="13" s="1"/>
  <c r="O1909" i="13"/>
  <c r="W1905" i="13"/>
  <c r="X1905" i="13" s="1"/>
  <c r="Z1905" i="13" s="1"/>
  <c r="O1905" i="13"/>
  <c r="W1901" i="13"/>
  <c r="X1901" i="13" s="1"/>
  <c r="Z1901" i="13" s="1"/>
  <c r="O1901" i="13"/>
  <c r="W1897" i="13"/>
  <c r="X1897" i="13" s="1"/>
  <c r="Z1897" i="13" s="1"/>
  <c r="O1897" i="13"/>
  <c r="W1893" i="13"/>
  <c r="X1893" i="13" s="1"/>
  <c r="Z1893" i="13" s="1"/>
  <c r="O1893" i="13"/>
  <c r="W1889" i="13"/>
  <c r="X1889" i="13" s="1"/>
  <c r="Z1889" i="13" s="1"/>
  <c r="O1889" i="13"/>
  <c r="W1885" i="13"/>
  <c r="X1885" i="13" s="1"/>
  <c r="Z1885" i="13" s="1"/>
  <c r="O1885" i="13"/>
  <c r="W1881" i="13"/>
  <c r="X1881" i="13" s="1"/>
  <c r="Z1881" i="13" s="1"/>
  <c r="O1881" i="13"/>
  <c r="W1877" i="13"/>
  <c r="X1877" i="13" s="1"/>
  <c r="Z1877" i="13" s="1"/>
  <c r="O1877" i="13"/>
  <c r="W1873" i="13"/>
  <c r="X1873" i="13" s="1"/>
  <c r="Z1873" i="13" s="1"/>
  <c r="O1873" i="13"/>
  <c r="W1869" i="13"/>
  <c r="X1869" i="13" s="1"/>
  <c r="Z1869" i="13" s="1"/>
  <c r="O1869" i="13"/>
  <c r="W1865" i="13"/>
  <c r="X1865" i="13" s="1"/>
  <c r="Z1865" i="13" s="1"/>
  <c r="O1865" i="13"/>
  <c r="W1861" i="13"/>
  <c r="X1861" i="13" s="1"/>
  <c r="Z1861" i="13" s="1"/>
  <c r="O1861" i="13"/>
  <c r="W1857" i="13"/>
  <c r="X1857" i="13" s="1"/>
  <c r="Z1857" i="13" s="1"/>
  <c r="O1857" i="13"/>
  <c r="W1853" i="13"/>
  <c r="X1853" i="13" s="1"/>
  <c r="Z1853" i="13" s="1"/>
  <c r="O1853" i="13"/>
  <c r="W1849" i="13"/>
  <c r="X1849" i="13" s="1"/>
  <c r="Z1849" i="13" s="1"/>
  <c r="O1849" i="13"/>
  <c r="W1845" i="13"/>
  <c r="X1845" i="13" s="1"/>
  <c r="Z1845" i="13" s="1"/>
  <c r="O1845" i="13"/>
  <c r="W1841" i="13"/>
  <c r="X1841" i="13" s="1"/>
  <c r="Z1841" i="13" s="1"/>
  <c r="O1841" i="13"/>
  <c r="W1837" i="13"/>
  <c r="X1837" i="13" s="1"/>
  <c r="Z1837" i="13" s="1"/>
  <c r="O1837" i="13"/>
  <c r="W1833" i="13"/>
  <c r="X1833" i="13" s="1"/>
  <c r="Z1833" i="13" s="1"/>
  <c r="O1833" i="13"/>
  <c r="W1829" i="13"/>
  <c r="X1829" i="13" s="1"/>
  <c r="Z1829" i="13" s="1"/>
  <c r="O1829" i="13"/>
  <c r="W1825" i="13"/>
  <c r="X1825" i="13" s="1"/>
  <c r="Z1825" i="13" s="1"/>
  <c r="O1825" i="13"/>
  <c r="W1821" i="13"/>
  <c r="X1821" i="13" s="1"/>
  <c r="Z1821" i="13" s="1"/>
  <c r="O1821" i="13"/>
  <c r="W1817" i="13"/>
  <c r="X1817" i="13" s="1"/>
  <c r="Z1817" i="13" s="1"/>
  <c r="O1817" i="13"/>
  <c r="W1813" i="13"/>
  <c r="X1813" i="13" s="1"/>
  <c r="Z1813" i="13" s="1"/>
  <c r="O1813" i="13"/>
  <c r="W1809" i="13"/>
  <c r="X1809" i="13" s="1"/>
  <c r="Z1809" i="13" s="1"/>
  <c r="O1809" i="13"/>
  <c r="W1805" i="13"/>
  <c r="X1805" i="13" s="1"/>
  <c r="Z1805" i="13" s="1"/>
  <c r="O1805" i="13"/>
  <c r="W1801" i="13"/>
  <c r="X1801" i="13" s="1"/>
  <c r="Z1801" i="13" s="1"/>
  <c r="O1801" i="13"/>
  <c r="W1797" i="13"/>
  <c r="X1797" i="13" s="1"/>
  <c r="Z1797" i="13" s="1"/>
  <c r="O1797" i="13"/>
  <c r="W1793" i="13"/>
  <c r="X1793" i="13" s="1"/>
  <c r="Z1793" i="13" s="1"/>
  <c r="O1793" i="13"/>
  <c r="W1789" i="13"/>
  <c r="X1789" i="13" s="1"/>
  <c r="Z1789" i="13" s="1"/>
  <c r="O1789" i="13"/>
  <c r="W1785" i="13"/>
  <c r="X1785" i="13" s="1"/>
  <c r="Z1785" i="13" s="1"/>
  <c r="O1785" i="13"/>
  <c r="W1781" i="13"/>
  <c r="X1781" i="13" s="1"/>
  <c r="Z1781" i="13" s="1"/>
  <c r="O1781" i="13"/>
  <c r="W1777" i="13"/>
  <c r="X1777" i="13" s="1"/>
  <c r="Z1777" i="13" s="1"/>
  <c r="O1777" i="13"/>
  <c r="W1773" i="13"/>
  <c r="X1773" i="13" s="1"/>
  <c r="Z1773" i="13" s="1"/>
  <c r="O1773" i="13"/>
  <c r="W1769" i="13"/>
  <c r="X1769" i="13" s="1"/>
  <c r="Z1769" i="13" s="1"/>
  <c r="O1769" i="13"/>
  <c r="W1765" i="13"/>
  <c r="X1765" i="13" s="1"/>
  <c r="Z1765" i="13" s="1"/>
  <c r="O1765" i="13"/>
  <c r="W1761" i="13"/>
  <c r="X1761" i="13" s="1"/>
  <c r="Z1761" i="13" s="1"/>
  <c r="O1761" i="13"/>
  <c r="W1757" i="13"/>
  <c r="X1757" i="13" s="1"/>
  <c r="Z1757" i="13" s="1"/>
  <c r="O1757" i="13"/>
  <c r="W1753" i="13"/>
  <c r="X1753" i="13" s="1"/>
  <c r="Z1753" i="13" s="1"/>
  <c r="O1753" i="13"/>
  <c r="W1749" i="13"/>
  <c r="X1749" i="13" s="1"/>
  <c r="Z1749" i="13" s="1"/>
  <c r="O1749" i="13"/>
  <c r="W1745" i="13"/>
  <c r="X1745" i="13" s="1"/>
  <c r="Z1745" i="13" s="1"/>
  <c r="O1745" i="13"/>
  <c r="W1741" i="13"/>
  <c r="X1741" i="13" s="1"/>
  <c r="Z1741" i="13" s="1"/>
  <c r="O1741" i="13"/>
  <c r="W1737" i="13"/>
  <c r="X1737" i="13" s="1"/>
  <c r="Z1737" i="13" s="1"/>
  <c r="O1737" i="13"/>
  <c r="W1733" i="13"/>
  <c r="X1733" i="13" s="1"/>
  <c r="Z1733" i="13" s="1"/>
  <c r="O1733" i="13"/>
  <c r="W1729" i="13"/>
  <c r="X1729" i="13" s="1"/>
  <c r="Z1729" i="13" s="1"/>
  <c r="O1729" i="13"/>
  <c r="W1725" i="13"/>
  <c r="X1725" i="13" s="1"/>
  <c r="Z1725" i="13" s="1"/>
  <c r="O1725" i="13"/>
  <c r="W1721" i="13"/>
  <c r="X1721" i="13" s="1"/>
  <c r="Z1721" i="13" s="1"/>
  <c r="O1721" i="13"/>
  <c r="W1717" i="13"/>
  <c r="X1717" i="13" s="1"/>
  <c r="Z1717" i="13" s="1"/>
  <c r="O1717" i="13"/>
  <c r="W1713" i="13"/>
  <c r="X1713" i="13" s="1"/>
  <c r="Z1713" i="13" s="1"/>
  <c r="O1713" i="13"/>
  <c r="W1709" i="13"/>
  <c r="X1709" i="13" s="1"/>
  <c r="Z1709" i="13" s="1"/>
  <c r="O1709" i="13"/>
  <c r="W1705" i="13"/>
  <c r="X1705" i="13" s="1"/>
  <c r="Z1705" i="13" s="1"/>
  <c r="O1705" i="13"/>
  <c r="W1701" i="13"/>
  <c r="X1701" i="13" s="1"/>
  <c r="Z1701" i="13" s="1"/>
  <c r="O1701" i="13"/>
  <c r="W1697" i="13"/>
  <c r="X1697" i="13" s="1"/>
  <c r="Z1697" i="13" s="1"/>
  <c r="O1697" i="13"/>
  <c r="W1693" i="13"/>
  <c r="X1693" i="13" s="1"/>
  <c r="Z1693" i="13" s="1"/>
  <c r="O1693" i="13"/>
  <c r="W1689" i="13"/>
  <c r="X1689" i="13" s="1"/>
  <c r="Z1689" i="13" s="1"/>
  <c r="O1689" i="13"/>
  <c r="W1685" i="13"/>
  <c r="X1685" i="13" s="1"/>
  <c r="Z1685" i="13" s="1"/>
  <c r="O1685" i="13"/>
  <c r="W1681" i="13"/>
  <c r="X1681" i="13" s="1"/>
  <c r="Z1681" i="13" s="1"/>
  <c r="O1681" i="13"/>
  <c r="W1677" i="13"/>
  <c r="X1677" i="13" s="1"/>
  <c r="Z1677" i="13" s="1"/>
  <c r="O1677" i="13"/>
  <c r="W1673" i="13"/>
  <c r="X1673" i="13" s="1"/>
  <c r="Z1673" i="13" s="1"/>
  <c r="O1673" i="13"/>
  <c r="W1669" i="13"/>
  <c r="X1669" i="13" s="1"/>
  <c r="Z1669" i="13" s="1"/>
  <c r="O1669" i="13"/>
  <c r="W1665" i="13"/>
  <c r="X1665" i="13" s="1"/>
  <c r="Z1665" i="13" s="1"/>
  <c r="O1665" i="13"/>
  <c r="W1661" i="13"/>
  <c r="X1661" i="13" s="1"/>
  <c r="Z1661" i="13" s="1"/>
  <c r="O1661" i="13"/>
  <c r="W1657" i="13"/>
  <c r="X1657" i="13" s="1"/>
  <c r="Z1657" i="13" s="1"/>
  <c r="O1657" i="13"/>
  <c r="W1653" i="13"/>
  <c r="X1653" i="13" s="1"/>
  <c r="Z1653" i="13" s="1"/>
  <c r="O1653" i="13"/>
  <c r="W1649" i="13"/>
  <c r="X1649" i="13" s="1"/>
  <c r="Z1649" i="13" s="1"/>
  <c r="O1649" i="13"/>
  <c r="W1645" i="13"/>
  <c r="X1645" i="13" s="1"/>
  <c r="Z1645" i="13" s="1"/>
  <c r="O1645" i="13"/>
  <c r="W1641" i="13"/>
  <c r="X1641" i="13" s="1"/>
  <c r="Z1641" i="13" s="1"/>
  <c r="O1641" i="13"/>
  <c r="W1637" i="13"/>
  <c r="X1637" i="13" s="1"/>
  <c r="Z1637" i="13" s="1"/>
  <c r="O1637" i="13"/>
  <c r="W1633" i="13"/>
  <c r="X1633" i="13" s="1"/>
  <c r="Z1633" i="13" s="1"/>
  <c r="O1633" i="13"/>
  <c r="W1629" i="13"/>
  <c r="X1629" i="13" s="1"/>
  <c r="Z1629" i="13" s="1"/>
  <c r="O1629" i="13"/>
  <c r="W1625" i="13"/>
  <c r="X1625" i="13" s="1"/>
  <c r="Z1625" i="13" s="1"/>
  <c r="O1625" i="13"/>
  <c r="W1621" i="13"/>
  <c r="X1621" i="13" s="1"/>
  <c r="Z1621" i="13" s="1"/>
  <c r="O1621" i="13"/>
  <c r="W1617" i="13"/>
  <c r="X1617" i="13" s="1"/>
  <c r="Z1617" i="13" s="1"/>
  <c r="O1617" i="13"/>
  <c r="W1613" i="13"/>
  <c r="X1613" i="13" s="1"/>
  <c r="Z1613" i="13" s="1"/>
  <c r="O1613" i="13"/>
  <c r="W1609" i="13"/>
  <c r="X1609" i="13" s="1"/>
  <c r="Z1609" i="13" s="1"/>
  <c r="O1609" i="13"/>
  <c r="W1605" i="13"/>
  <c r="X1605" i="13" s="1"/>
  <c r="Z1605" i="13" s="1"/>
  <c r="O1605" i="13"/>
  <c r="W1601" i="13"/>
  <c r="X1601" i="13" s="1"/>
  <c r="Z1601" i="13" s="1"/>
  <c r="O1601" i="13"/>
  <c r="W1597" i="13"/>
  <c r="X1597" i="13" s="1"/>
  <c r="Z1597" i="13" s="1"/>
  <c r="O1597" i="13"/>
  <c r="W1593" i="13"/>
  <c r="X1593" i="13" s="1"/>
  <c r="Z1593" i="13" s="1"/>
  <c r="O1593" i="13"/>
  <c r="W1589" i="13"/>
  <c r="X1589" i="13" s="1"/>
  <c r="Z1589" i="13" s="1"/>
  <c r="O1589" i="13"/>
  <c r="W1585" i="13"/>
  <c r="X1585" i="13" s="1"/>
  <c r="Z1585" i="13" s="1"/>
  <c r="O1585" i="13"/>
  <c r="W1581" i="13"/>
  <c r="X1581" i="13" s="1"/>
  <c r="Z1581" i="13" s="1"/>
  <c r="O1581" i="13"/>
  <c r="W1577" i="13"/>
  <c r="X1577" i="13" s="1"/>
  <c r="Z1577" i="13" s="1"/>
  <c r="O1577" i="13"/>
  <c r="W1573" i="13"/>
  <c r="X1573" i="13" s="1"/>
  <c r="Z1573" i="13" s="1"/>
  <c r="O1573" i="13"/>
  <c r="W1569" i="13"/>
  <c r="X1569" i="13" s="1"/>
  <c r="Z1569" i="13" s="1"/>
  <c r="O1569" i="13"/>
  <c r="W1565" i="13"/>
  <c r="X1565" i="13" s="1"/>
  <c r="Z1565" i="13" s="1"/>
  <c r="O1565" i="13"/>
  <c r="W1561" i="13"/>
  <c r="X1561" i="13" s="1"/>
  <c r="Z1561" i="13" s="1"/>
  <c r="O1561" i="13"/>
  <c r="W1557" i="13"/>
  <c r="X1557" i="13" s="1"/>
  <c r="Z1557" i="13" s="1"/>
  <c r="O1557" i="13"/>
  <c r="W1553" i="13"/>
  <c r="X1553" i="13" s="1"/>
  <c r="Z1553" i="13" s="1"/>
  <c r="O1553" i="13"/>
  <c r="W1549" i="13"/>
  <c r="X1549" i="13" s="1"/>
  <c r="Z1549" i="13" s="1"/>
  <c r="O1549" i="13"/>
  <c r="W1545" i="13"/>
  <c r="X1545" i="13" s="1"/>
  <c r="Z1545" i="13" s="1"/>
  <c r="O1545" i="13"/>
  <c r="W1541" i="13"/>
  <c r="X1541" i="13" s="1"/>
  <c r="Z1541" i="13" s="1"/>
  <c r="O1541" i="13"/>
  <c r="W1537" i="13"/>
  <c r="X1537" i="13" s="1"/>
  <c r="Z1537" i="13" s="1"/>
  <c r="O1537" i="13"/>
  <c r="W1533" i="13"/>
  <c r="X1533" i="13" s="1"/>
  <c r="Z1533" i="13" s="1"/>
  <c r="O1533" i="13"/>
  <c r="W1529" i="13"/>
  <c r="X1529" i="13" s="1"/>
  <c r="Z1529" i="13" s="1"/>
  <c r="O1529" i="13"/>
  <c r="W1525" i="13"/>
  <c r="X1525" i="13" s="1"/>
  <c r="Z1525" i="13" s="1"/>
  <c r="O1525" i="13"/>
  <c r="W1521" i="13"/>
  <c r="X1521" i="13" s="1"/>
  <c r="Z1521" i="13" s="1"/>
  <c r="O1521" i="13"/>
  <c r="W1517" i="13"/>
  <c r="X1517" i="13" s="1"/>
  <c r="Z1517" i="13" s="1"/>
  <c r="O1517" i="13"/>
  <c r="W1513" i="13"/>
  <c r="X1513" i="13" s="1"/>
  <c r="Z1513" i="13" s="1"/>
  <c r="O1513" i="13"/>
  <c r="W1509" i="13"/>
  <c r="X1509" i="13" s="1"/>
  <c r="Z1509" i="13" s="1"/>
  <c r="O1509" i="13"/>
  <c r="W1505" i="13"/>
  <c r="X1505" i="13" s="1"/>
  <c r="Z1505" i="13" s="1"/>
  <c r="O1505" i="13"/>
  <c r="W1501" i="13"/>
  <c r="X1501" i="13" s="1"/>
  <c r="Z1501" i="13" s="1"/>
  <c r="O1501" i="13"/>
  <c r="W1497" i="13"/>
  <c r="X1497" i="13" s="1"/>
  <c r="Z1497" i="13" s="1"/>
  <c r="O1497" i="13"/>
  <c r="W1493" i="13"/>
  <c r="X1493" i="13" s="1"/>
  <c r="Z1493" i="13" s="1"/>
  <c r="O1493" i="13"/>
  <c r="W1489" i="13"/>
  <c r="X1489" i="13" s="1"/>
  <c r="Z1489" i="13" s="1"/>
  <c r="O1489" i="13"/>
  <c r="W1485" i="13"/>
  <c r="X1485" i="13" s="1"/>
  <c r="Z1485" i="13" s="1"/>
  <c r="O1485" i="13"/>
  <c r="W1481" i="13"/>
  <c r="X1481" i="13" s="1"/>
  <c r="Z1481" i="13" s="1"/>
  <c r="O1481" i="13"/>
  <c r="W1477" i="13"/>
  <c r="X1477" i="13" s="1"/>
  <c r="Z1477" i="13" s="1"/>
  <c r="O1477" i="13"/>
  <c r="W1473" i="13"/>
  <c r="X1473" i="13" s="1"/>
  <c r="Z1473" i="13" s="1"/>
  <c r="O1473" i="13"/>
  <c r="W1469" i="13"/>
  <c r="X1469" i="13" s="1"/>
  <c r="Z1469" i="13" s="1"/>
  <c r="O1469" i="13"/>
  <c r="W1465" i="13"/>
  <c r="X1465" i="13" s="1"/>
  <c r="Z1465" i="13" s="1"/>
  <c r="O1465" i="13"/>
  <c r="W1461" i="13"/>
  <c r="X1461" i="13" s="1"/>
  <c r="Z1461" i="13" s="1"/>
  <c r="O1461" i="13"/>
  <c r="W1457" i="13"/>
  <c r="X1457" i="13" s="1"/>
  <c r="Z1457" i="13" s="1"/>
  <c r="O1457" i="13"/>
  <c r="W1453" i="13"/>
  <c r="X1453" i="13" s="1"/>
  <c r="Z1453" i="13" s="1"/>
  <c r="O1453" i="13"/>
  <c r="W1449" i="13"/>
  <c r="X1449" i="13" s="1"/>
  <c r="Z1449" i="13" s="1"/>
  <c r="O1449" i="13"/>
  <c r="W1445" i="13"/>
  <c r="X1445" i="13" s="1"/>
  <c r="Z1445" i="13" s="1"/>
  <c r="O1445" i="13"/>
  <c r="W1441" i="13"/>
  <c r="X1441" i="13" s="1"/>
  <c r="Z1441" i="13" s="1"/>
  <c r="O1441" i="13"/>
  <c r="W1437" i="13"/>
  <c r="X1437" i="13" s="1"/>
  <c r="Z1437" i="13" s="1"/>
  <c r="O1437" i="13"/>
  <c r="W1433" i="13"/>
  <c r="X1433" i="13" s="1"/>
  <c r="Z1433" i="13" s="1"/>
  <c r="O1433" i="13"/>
  <c r="W1429" i="13"/>
  <c r="X1429" i="13" s="1"/>
  <c r="Z1429" i="13" s="1"/>
  <c r="O1429" i="13"/>
  <c r="W1425" i="13"/>
  <c r="X1425" i="13" s="1"/>
  <c r="Z1425" i="13" s="1"/>
  <c r="O1425" i="13"/>
  <c r="W1421" i="13"/>
  <c r="X1421" i="13" s="1"/>
  <c r="Z1421" i="13" s="1"/>
  <c r="O1421" i="13"/>
  <c r="W1417" i="13"/>
  <c r="X1417" i="13" s="1"/>
  <c r="Z1417" i="13" s="1"/>
  <c r="O1417" i="13"/>
  <c r="W1413" i="13"/>
  <c r="X1413" i="13" s="1"/>
  <c r="Z1413" i="13" s="1"/>
  <c r="O1413" i="13"/>
  <c r="W1409" i="13"/>
  <c r="X1409" i="13" s="1"/>
  <c r="Z1409" i="13" s="1"/>
  <c r="O1409" i="13"/>
  <c r="W1405" i="13"/>
  <c r="X1405" i="13" s="1"/>
  <c r="Z1405" i="13" s="1"/>
  <c r="O1405" i="13"/>
  <c r="W1401" i="13"/>
  <c r="X1401" i="13" s="1"/>
  <c r="Z1401" i="13" s="1"/>
  <c r="O1401" i="13"/>
  <c r="W1397" i="13"/>
  <c r="X1397" i="13" s="1"/>
  <c r="Z1397" i="13" s="1"/>
  <c r="O1397" i="13"/>
  <c r="W1393" i="13"/>
  <c r="X1393" i="13" s="1"/>
  <c r="Z1393" i="13" s="1"/>
  <c r="O1393" i="13"/>
  <c r="W1389" i="13"/>
  <c r="X1389" i="13" s="1"/>
  <c r="Z1389" i="13" s="1"/>
  <c r="O1389" i="13"/>
  <c r="W1385" i="13"/>
  <c r="X1385" i="13" s="1"/>
  <c r="Z1385" i="13" s="1"/>
  <c r="O1385" i="13"/>
  <c r="W1381" i="13"/>
  <c r="X1381" i="13" s="1"/>
  <c r="Z1381" i="13" s="1"/>
  <c r="O1381" i="13"/>
  <c r="W1377" i="13"/>
  <c r="X1377" i="13" s="1"/>
  <c r="Z1377" i="13" s="1"/>
  <c r="O1377" i="13"/>
  <c r="W1373" i="13"/>
  <c r="X1373" i="13" s="1"/>
  <c r="Z1373" i="13" s="1"/>
  <c r="O1373" i="13"/>
  <c r="W1369" i="13"/>
  <c r="X1369" i="13" s="1"/>
  <c r="Z1369" i="13" s="1"/>
  <c r="O1369" i="13"/>
  <c r="W1365" i="13"/>
  <c r="X1365" i="13" s="1"/>
  <c r="Z1365" i="13" s="1"/>
  <c r="O1365" i="13"/>
  <c r="W1361" i="13"/>
  <c r="X1361" i="13" s="1"/>
  <c r="Z1361" i="13" s="1"/>
  <c r="O1361" i="13"/>
  <c r="W1357" i="13"/>
  <c r="X1357" i="13" s="1"/>
  <c r="Z1357" i="13" s="1"/>
  <c r="O1357" i="13"/>
  <c r="W1353" i="13"/>
  <c r="X1353" i="13" s="1"/>
  <c r="Z1353" i="13" s="1"/>
  <c r="O1353" i="13"/>
  <c r="W1349" i="13"/>
  <c r="X1349" i="13" s="1"/>
  <c r="Z1349" i="13" s="1"/>
  <c r="O1349" i="13"/>
  <c r="W1345" i="13"/>
  <c r="X1345" i="13" s="1"/>
  <c r="Z1345" i="13" s="1"/>
  <c r="O1345" i="13"/>
  <c r="W1341" i="13"/>
  <c r="X1341" i="13" s="1"/>
  <c r="Z1341" i="13" s="1"/>
  <c r="O1341" i="13"/>
  <c r="W1337" i="13"/>
  <c r="X1337" i="13" s="1"/>
  <c r="Z1337" i="13" s="1"/>
  <c r="O1337" i="13"/>
  <c r="W1333" i="13"/>
  <c r="X1333" i="13" s="1"/>
  <c r="Z1333" i="13" s="1"/>
  <c r="O1333" i="13"/>
  <c r="W1329" i="13"/>
  <c r="X1329" i="13" s="1"/>
  <c r="Z1329" i="13" s="1"/>
  <c r="O1329" i="13"/>
  <c r="W1325" i="13"/>
  <c r="X1325" i="13" s="1"/>
  <c r="Z1325" i="13" s="1"/>
  <c r="O1325" i="13"/>
  <c r="W1321" i="13"/>
  <c r="X1321" i="13" s="1"/>
  <c r="Z1321" i="13" s="1"/>
  <c r="O1321" i="13"/>
  <c r="W1317" i="13"/>
  <c r="X1317" i="13" s="1"/>
  <c r="Z1317" i="13" s="1"/>
  <c r="O1317" i="13"/>
  <c r="W1313" i="13"/>
  <c r="X1313" i="13" s="1"/>
  <c r="Z1313" i="13" s="1"/>
  <c r="O1313" i="13"/>
  <c r="W1309" i="13"/>
  <c r="X1309" i="13" s="1"/>
  <c r="Z1309" i="13" s="1"/>
  <c r="O1309" i="13"/>
  <c r="W1305" i="13"/>
  <c r="X1305" i="13" s="1"/>
  <c r="Z1305" i="13" s="1"/>
  <c r="O1305" i="13"/>
  <c r="W1301" i="13"/>
  <c r="X1301" i="13" s="1"/>
  <c r="Z1301" i="13" s="1"/>
  <c r="O1301" i="13"/>
  <c r="W1297" i="13"/>
  <c r="X1297" i="13" s="1"/>
  <c r="Z1297" i="13" s="1"/>
  <c r="O1297" i="13"/>
  <c r="W1293" i="13"/>
  <c r="X1293" i="13" s="1"/>
  <c r="Z1293" i="13" s="1"/>
  <c r="O1293" i="13"/>
  <c r="W1289" i="13"/>
  <c r="X1289" i="13" s="1"/>
  <c r="Z1289" i="13" s="1"/>
  <c r="O1289" i="13"/>
  <c r="W1285" i="13"/>
  <c r="X1285" i="13" s="1"/>
  <c r="Z1285" i="13" s="1"/>
  <c r="O1285" i="13"/>
  <c r="W1281" i="13"/>
  <c r="X1281" i="13" s="1"/>
  <c r="Z1281" i="13" s="1"/>
  <c r="O1281" i="13"/>
  <c r="W1277" i="13"/>
  <c r="X1277" i="13" s="1"/>
  <c r="Z1277" i="13" s="1"/>
  <c r="O1277" i="13"/>
  <c r="W1273" i="13"/>
  <c r="X1273" i="13" s="1"/>
  <c r="Z1273" i="13" s="1"/>
  <c r="O1273" i="13"/>
  <c r="W1269" i="13"/>
  <c r="X1269" i="13" s="1"/>
  <c r="Z1269" i="13" s="1"/>
  <c r="O1269" i="13"/>
  <c r="W1265" i="13"/>
  <c r="X1265" i="13" s="1"/>
  <c r="Z1265" i="13" s="1"/>
  <c r="O1265" i="13"/>
  <c r="W1261" i="13"/>
  <c r="X1261" i="13" s="1"/>
  <c r="Z1261" i="13" s="1"/>
  <c r="O1261" i="13"/>
  <c r="W1257" i="13"/>
  <c r="X1257" i="13" s="1"/>
  <c r="Z1257" i="13" s="1"/>
  <c r="O1257" i="13"/>
  <c r="W1253" i="13"/>
  <c r="X1253" i="13" s="1"/>
  <c r="Z1253" i="13" s="1"/>
  <c r="O1253" i="13"/>
  <c r="W1249" i="13"/>
  <c r="X1249" i="13" s="1"/>
  <c r="Z1249" i="13" s="1"/>
  <c r="O1249" i="13"/>
  <c r="W1245" i="13"/>
  <c r="X1245" i="13" s="1"/>
  <c r="Z1245" i="13" s="1"/>
  <c r="O1245" i="13"/>
  <c r="W1241" i="13"/>
  <c r="X1241" i="13" s="1"/>
  <c r="Z1241" i="13" s="1"/>
  <c r="O1241" i="13"/>
  <c r="W1237" i="13"/>
  <c r="X1237" i="13" s="1"/>
  <c r="Z1237" i="13" s="1"/>
  <c r="O1237" i="13"/>
  <c r="W1233" i="13"/>
  <c r="X1233" i="13" s="1"/>
  <c r="Z1233" i="13" s="1"/>
  <c r="O1233" i="13"/>
  <c r="W1229" i="13"/>
  <c r="X1229" i="13" s="1"/>
  <c r="Z1229" i="13" s="1"/>
  <c r="O1229" i="13"/>
  <c r="W1225" i="13"/>
  <c r="X1225" i="13" s="1"/>
  <c r="Z1225" i="13" s="1"/>
  <c r="O1225" i="13"/>
  <c r="W1221" i="13"/>
  <c r="X1221" i="13" s="1"/>
  <c r="Z1221" i="13" s="1"/>
  <c r="O1221" i="13"/>
  <c r="W1217" i="13"/>
  <c r="X1217" i="13" s="1"/>
  <c r="Z1217" i="13" s="1"/>
  <c r="O1217" i="13"/>
  <c r="W1213" i="13"/>
  <c r="X1213" i="13" s="1"/>
  <c r="Z1213" i="13" s="1"/>
  <c r="O1213" i="13"/>
  <c r="W1209" i="13"/>
  <c r="X1209" i="13" s="1"/>
  <c r="Z1209" i="13" s="1"/>
  <c r="O1209" i="13"/>
  <c r="W1205" i="13"/>
  <c r="X1205" i="13" s="1"/>
  <c r="Z1205" i="13" s="1"/>
  <c r="O1205" i="13"/>
  <c r="W1201" i="13"/>
  <c r="X1201" i="13" s="1"/>
  <c r="Z1201" i="13" s="1"/>
  <c r="O1201" i="13"/>
  <c r="W1197" i="13"/>
  <c r="X1197" i="13" s="1"/>
  <c r="Z1197" i="13" s="1"/>
  <c r="O1197" i="13"/>
  <c r="W1193" i="13"/>
  <c r="X1193" i="13" s="1"/>
  <c r="Z1193" i="13" s="1"/>
  <c r="O1193" i="13"/>
  <c r="W1189" i="13"/>
  <c r="X1189" i="13" s="1"/>
  <c r="Z1189" i="13" s="1"/>
  <c r="O1189" i="13"/>
  <c r="W1185" i="13"/>
  <c r="X1185" i="13" s="1"/>
  <c r="Z1185" i="13" s="1"/>
  <c r="O1185" i="13"/>
  <c r="W1181" i="13"/>
  <c r="X1181" i="13" s="1"/>
  <c r="Z1181" i="13" s="1"/>
  <c r="O1181" i="13"/>
  <c r="W1177" i="13"/>
  <c r="X1177" i="13" s="1"/>
  <c r="Z1177" i="13" s="1"/>
  <c r="O1177" i="13"/>
  <c r="W1173" i="13"/>
  <c r="X1173" i="13" s="1"/>
  <c r="Z1173" i="13" s="1"/>
  <c r="O1173" i="13"/>
  <c r="W1169" i="13"/>
  <c r="X1169" i="13" s="1"/>
  <c r="Z1169" i="13" s="1"/>
  <c r="O1169" i="13"/>
  <c r="W1165" i="13"/>
  <c r="X1165" i="13" s="1"/>
  <c r="Z1165" i="13" s="1"/>
  <c r="O1165" i="13"/>
  <c r="W1161" i="13"/>
  <c r="X1161" i="13" s="1"/>
  <c r="Z1161" i="13" s="1"/>
  <c r="O1161" i="13"/>
  <c r="W1157" i="13"/>
  <c r="X1157" i="13" s="1"/>
  <c r="Z1157" i="13" s="1"/>
  <c r="O1157" i="13"/>
  <c r="W1153" i="13"/>
  <c r="X1153" i="13" s="1"/>
  <c r="Z1153" i="13" s="1"/>
  <c r="O1153" i="13"/>
  <c r="W1149" i="13"/>
  <c r="X1149" i="13" s="1"/>
  <c r="Z1149" i="13" s="1"/>
  <c r="O1149" i="13"/>
  <c r="W1145" i="13"/>
  <c r="X1145" i="13" s="1"/>
  <c r="Z1145" i="13" s="1"/>
  <c r="O1145" i="13"/>
  <c r="W1141" i="13"/>
  <c r="X1141" i="13" s="1"/>
  <c r="Z1141" i="13" s="1"/>
  <c r="O1141" i="13"/>
  <c r="W1137" i="13"/>
  <c r="X1137" i="13" s="1"/>
  <c r="Z1137" i="13" s="1"/>
  <c r="O1137" i="13"/>
  <c r="W1133" i="13"/>
  <c r="X1133" i="13" s="1"/>
  <c r="Z1133" i="13" s="1"/>
  <c r="O1133" i="13"/>
  <c r="W1129" i="13"/>
  <c r="X1129" i="13" s="1"/>
  <c r="Z1129" i="13" s="1"/>
  <c r="O1129" i="13"/>
  <c r="W1125" i="13"/>
  <c r="X1125" i="13" s="1"/>
  <c r="Z1125" i="13" s="1"/>
  <c r="O1125" i="13"/>
  <c r="W1121" i="13"/>
  <c r="X1121" i="13" s="1"/>
  <c r="Z1121" i="13" s="1"/>
  <c r="O1121" i="13"/>
  <c r="W1117" i="13"/>
  <c r="X1117" i="13" s="1"/>
  <c r="Z1117" i="13" s="1"/>
  <c r="O1117" i="13"/>
  <c r="W1113" i="13"/>
  <c r="X1113" i="13" s="1"/>
  <c r="Z1113" i="13" s="1"/>
  <c r="O1113" i="13"/>
  <c r="W1109" i="13"/>
  <c r="X1109" i="13" s="1"/>
  <c r="Z1109" i="13" s="1"/>
  <c r="O1109" i="13"/>
  <c r="W1105" i="13"/>
  <c r="X1105" i="13" s="1"/>
  <c r="Z1105" i="13" s="1"/>
  <c r="O1105" i="13"/>
  <c r="W1101" i="13"/>
  <c r="X1101" i="13" s="1"/>
  <c r="Z1101" i="13" s="1"/>
  <c r="O1101" i="13"/>
  <c r="W1097" i="13"/>
  <c r="X1097" i="13" s="1"/>
  <c r="Z1097" i="13" s="1"/>
  <c r="O1097" i="13"/>
  <c r="W1093" i="13"/>
  <c r="X1093" i="13" s="1"/>
  <c r="Z1093" i="13" s="1"/>
  <c r="O1093" i="13"/>
  <c r="W1089" i="13"/>
  <c r="X1089" i="13" s="1"/>
  <c r="Z1089" i="13" s="1"/>
  <c r="O1089" i="13"/>
  <c r="W1085" i="13"/>
  <c r="X1085" i="13" s="1"/>
  <c r="Z1085" i="13" s="1"/>
  <c r="O1085" i="13"/>
  <c r="W1081" i="13"/>
  <c r="X1081" i="13" s="1"/>
  <c r="Z1081" i="13" s="1"/>
  <c r="O1081" i="13"/>
  <c r="W1077" i="13"/>
  <c r="X1077" i="13" s="1"/>
  <c r="Z1077" i="13" s="1"/>
  <c r="O1077" i="13"/>
  <c r="W1073" i="13"/>
  <c r="X1073" i="13" s="1"/>
  <c r="Z1073" i="13" s="1"/>
  <c r="O1073" i="13"/>
  <c r="W1069" i="13"/>
  <c r="X1069" i="13" s="1"/>
  <c r="Z1069" i="13" s="1"/>
  <c r="O1069" i="13"/>
  <c r="W1065" i="13"/>
  <c r="X1065" i="13" s="1"/>
  <c r="Z1065" i="13" s="1"/>
  <c r="O1065" i="13"/>
  <c r="W1061" i="13"/>
  <c r="X1061" i="13" s="1"/>
  <c r="Z1061" i="13" s="1"/>
  <c r="O1061" i="13"/>
  <c r="W1057" i="13"/>
  <c r="X1057" i="13" s="1"/>
  <c r="Z1057" i="13" s="1"/>
  <c r="O1057" i="13"/>
  <c r="W1053" i="13"/>
  <c r="X1053" i="13" s="1"/>
  <c r="Z1053" i="13" s="1"/>
  <c r="O1053" i="13"/>
  <c r="W1049" i="13"/>
  <c r="X1049" i="13" s="1"/>
  <c r="Z1049" i="13" s="1"/>
  <c r="O1049" i="13"/>
  <c r="W1045" i="13"/>
  <c r="X1045" i="13" s="1"/>
  <c r="Z1045" i="13" s="1"/>
  <c r="O1045" i="13"/>
  <c r="W1041" i="13"/>
  <c r="X1041" i="13" s="1"/>
  <c r="Z1041" i="13" s="1"/>
  <c r="O1041" i="13"/>
  <c r="W1037" i="13"/>
  <c r="X1037" i="13" s="1"/>
  <c r="Z1037" i="13" s="1"/>
  <c r="O1037" i="13"/>
  <c r="W1033" i="13"/>
  <c r="X1033" i="13" s="1"/>
  <c r="Z1033" i="13" s="1"/>
  <c r="O1033" i="13"/>
  <c r="W1029" i="13"/>
  <c r="X1029" i="13" s="1"/>
  <c r="Z1029" i="13" s="1"/>
  <c r="O1029" i="13"/>
  <c r="W1025" i="13"/>
  <c r="X1025" i="13" s="1"/>
  <c r="Z1025" i="13" s="1"/>
  <c r="O1025" i="13"/>
  <c r="W1021" i="13"/>
  <c r="X1021" i="13" s="1"/>
  <c r="Z1021" i="13" s="1"/>
  <c r="O1021" i="13"/>
  <c r="W1017" i="13"/>
  <c r="X1017" i="13" s="1"/>
  <c r="Z1017" i="13" s="1"/>
  <c r="O1017" i="13"/>
  <c r="W1013" i="13"/>
  <c r="X1013" i="13" s="1"/>
  <c r="Z1013" i="13" s="1"/>
  <c r="O1013" i="13"/>
  <c r="W1009" i="13"/>
  <c r="X1009" i="13" s="1"/>
  <c r="Z1009" i="13" s="1"/>
  <c r="O1009" i="13"/>
  <c r="W1005" i="13"/>
  <c r="X1005" i="13" s="1"/>
  <c r="Z1005" i="13" s="1"/>
  <c r="O1005" i="13"/>
  <c r="W1001" i="13"/>
  <c r="X1001" i="13" s="1"/>
  <c r="Z1001" i="13" s="1"/>
  <c r="O1001" i="13"/>
  <c r="W997" i="13"/>
  <c r="X997" i="13" s="1"/>
  <c r="Z997" i="13" s="1"/>
  <c r="O997" i="13"/>
  <c r="W993" i="13"/>
  <c r="X993" i="13" s="1"/>
  <c r="Z993" i="13" s="1"/>
  <c r="O993" i="13"/>
  <c r="W989" i="13"/>
  <c r="X989" i="13" s="1"/>
  <c r="Z989" i="13" s="1"/>
  <c r="O989" i="13"/>
  <c r="W985" i="13"/>
  <c r="X985" i="13" s="1"/>
  <c r="Z985" i="13" s="1"/>
  <c r="O985" i="13"/>
  <c r="W981" i="13"/>
  <c r="X981" i="13" s="1"/>
  <c r="Z981" i="13" s="1"/>
  <c r="O981" i="13"/>
  <c r="W977" i="13"/>
  <c r="X977" i="13" s="1"/>
  <c r="Z977" i="13" s="1"/>
  <c r="O977" i="13"/>
  <c r="W973" i="13"/>
  <c r="X973" i="13" s="1"/>
  <c r="Z973" i="13" s="1"/>
  <c r="O973" i="13"/>
  <c r="W969" i="13"/>
  <c r="X969" i="13" s="1"/>
  <c r="Z969" i="13" s="1"/>
  <c r="O969" i="13"/>
  <c r="W965" i="13"/>
  <c r="X965" i="13" s="1"/>
  <c r="Z965" i="13" s="1"/>
  <c r="O965" i="13"/>
  <c r="W961" i="13"/>
  <c r="X961" i="13" s="1"/>
  <c r="Z961" i="13" s="1"/>
  <c r="O961" i="13"/>
  <c r="W957" i="13"/>
  <c r="X957" i="13" s="1"/>
  <c r="Z957" i="13" s="1"/>
  <c r="O957" i="13"/>
  <c r="W953" i="13"/>
  <c r="X953" i="13" s="1"/>
  <c r="Z953" i="13" s="1"/>
  <c r="O953" i="13"/>
  <c r="W949" i="13"/>
  <c r="X949" i="13" s="1"/>
  <c r="Z949" i="13" s="1"/>
  <c r="O949" i="13"/>
  <c r="W945" i="13"/>
  <c r="X945" i="13" s="1"/>
  <c r="Z945" i="13" s="1"/>
  <c r="O945" i="13"/>
  <c r="W941" i="13"/>
  <c r="X941" i="13" s="1"/>
  <c r="Z941" i="13" s="1"/>
  <c r="O941" i="13"/>
  <c r="W937" i="13"/>
  <c r="X937" i="13" s="1"/>
  <c r="Z937" i="13" s="1"/>
  <c r="O937" i="13"/>
  <c r="W933" i="13"/>
  <c r="X933" i="13" s="1"/>
  <c r="Z933" i="13" s="1"/>
  <c r="O933" i="13"/>
  <c r="W929" i="13"/>
  <c r="X929" i="13" s="1"/>
  <c r="Z929" i="13" s="1"/>
  <c r="O929" i="13"/>
  <c r="W925" i="13"/>
  <c r="X925" i="13" s="1"/>
  <c r="Z925" i="13" s="1"/>
  <c r="O925" i="13"/>
  <c r="W921" i="13"/>
  <c r="X921" i="13" s="1"/>
  <c r="Z921" i="13" s="1"/>
  <c r="O921" i="13"/>
  <c r="W917" i="13"/>
  <c r="X917" i="13" s="1"/>
  <c r="Z917" i="13" s="1"/>
  <c r="O917" i="13"/>
  <c r="W913" i="13"/>
  <c r="X913" i="13" s="1"/>
  <c r="Z913" i="13" s="1"/>
  <c r="O913" i="13"/>
  <c r="W909" i="13"/>
  <c r="X909" i="13" s="1"/>
  <c r="Z909" i="13" s="1"/>
  <c r="O909" i="13"/>
  <c r="W905" i="13"/>
  <c r="X905" i="13" s="1"/>
  <c r="Z905" i="13" s="1"/>
  <c r="O905" i="13"/>
  <c r="W901" i="13"/>
  <c r="X901" i="13" s="1"/>
  <c r="Z901" i="13" s="1"/>
  <c r="O901" i="13"/>
  <c r="W897" i="13"/>
  <c r="X897" i="13" s="1"/>
  <c r="Z897" i="13" s="1"/>
  <c r="O897" i="13"/>
  <c r="W893" i="13"/>
  <c r="X893" i="13" s="1"/>
  <c r="Z893" i="13" s="1"/>
  <c r="O893" i="13"/>
  <c r="W889" i="13"/>
  <c r="X889" i="13" s="1"/>
  <c r="Z889" i="13" s="1"/>
  <c r="O889" i="13"/>
  <c r="W885" i="13"/>
  <c r="X885" i="13" s="1"/>
  <c r="Z885" i="13" s="1"/>
  <c r="O885" i="13"/>
  <c r="W881" i="13"/>
  <c r="X881" i="13" s="1"/>
  <c r="Z881" i="13" s="1"/>
  <c r="O881" i="13"/>
  <c r="W877" i="13"/>
  <c r="X877" i="13" s="1"/>
  <c r="Z877" i="13" s="1"/>
  <c r="O877" i="13"/>
  <c r="W873" i="13"/>
  <c r="X873" i="13" s="1"/>
  <c r="Z873" i="13" s="1"/>
  <c r="O873" i="13"/>
  <c r="W869" i="13"/>
  <c r="X869" i="13" s="1"/>
  <c r="Z869" i="13" s="1"/>
  <c r="O869" i="13"/>
  <c r="W865" i="13"/>
  <c r="X865" i="13" s="1"/>
  <c r="Z865" i="13" s="1"/>
  <c r="O865" i="13"/>
  <c r="W861" i="13"/>
  <c r="X861" i="13" s="1"/>
  <c r="Z861" i="13" s="1"/>
  <c r="O861" i="13"/>
  <c r="W857" i="13"/>
  <c r="X857" i="13" s="1"/>
  <c r="Z857" i="13" s="1"/>
  <c r="O857" i="13"/>
  <c r="W853" i="13"/>
  <c r="X853" i="13" s="1"/>
  <c r="Z853" i="13" s="1"/>
  <c r="O853" i="13"/>
  <c r="W849" i="13"/>
  <c r="X849" i="13" s="1"/>
  <c r="Z849" i="13" s="1"/>
  <c r="O849" i="13"/>
  <c r="W845" i="13"/>
  <c r="X845" i="13" s="1"/>
  <c r="Z845" i="13" s="1"/>
  <c r="O845" i="13"/>
  <c r="W841" i="13"/>
  <c r="X841" i="13" s="1"/>
  <c r="Z841" i="13" s="1"/>
  <c r="O841" i="13"/>
  <c r="W837" i="13"/>
  <c r="X837" i="13" s="1"/>
  <c r="Z837" i="13" s="1"/>
  <c r="O837" i="13"/>
  <c r="W833" i="13"/>
  <c r="X833" i="13" s="1"/>
  <c r="Z833" i="13" s="1"/>
  <c r="O833" i="13"/>
  <c r="W829" i="13"/>
  <c r="X829" i="13" s="1"/>
  <c r="Z829" i="13" s="1"/>
  <c r="O829" i="13"/>
  <c r="W825" i="13"/>
  <c r="X825" i="13" s="1"/>
  <c r="Z825" i="13" s="1"/>
  <c r="O825" i="13"/>
  <c r="W821" i="13"/>
  <c r="X821" i="13" s="1"/>
  <c r="Z821" i="13" s="1"/>
  <c r="O821" i="13"/>
  <c r="W817" i="13"/>
  <c r="X817" i="13" s="1"/>
  <c r="Z817" i="13" s="1"/>
  <c r="O817" i="13"/>
  <c r="W813" i="13"/>
  <c r="X813" i="13" s="1"/>
  <c r="Z813" i="13" s="1"/>
  <c r="O813" i="13"/>
  <c r="W809" i="13"/>
  <c r="X809" i="13" s="1"/>
  <c r="Z809" i="13" s="1"/>
  <c r="O809" i="13"/>
  <c r="W805" i="13"/>
  <c r="X805" i="13" s="1"/>
  <c r="Z805" i="13" s="1"/>
  <c r="O805" i="13"/>
  <c r="W801" i="13"/>
  <c r="X801" i="13" s="1"/>
  <c r="Z801" i="13" s="1"/>
  <c r="O801" i="13"/>
  <c r="W797" i="13"/>
  <c r="X797" i="13" s="1"/>
  <c r="Z797" i="13" s="1"/>
  <c r="O797" i="13"/>
  <c r="W793" i="13"/>
  <c r="X793" i="13" s="1"/>
  <c r="Z793" i="13" s="1"/>
  <c r="O793" i="13"/>
  <c r="W789" i="13"/>
  <c r="X789" i="13" s="1"/>
  <c r="Z789" i="13" s="1"/>
  <c r="O789" i="13"/>
  <c r="W785" i="13"/>
  <c r="X785" i="13" s="1"/>
  <c r="Z785" i="13" s="1"/>
  <c r="O785" i="13"/>
  <c r="W781" i="13"/>
  <c r="X781" i="13" s="1"/>
  <c r="Z781" i="13" s="1"/>
  <c r="O781" i="13"/>
  <c r="W777" i="13"/>
  <c r="X777" i="13" s="1"/>
  <c r="Z777" i="13" s="1"/>
  <c r="O777" i="13"/>
  <c r="W773" i="13"/>
  <c r="X773" i="13" s="1"/>
  <c r="Z773" i="13" s="1"/>
  <c r="O773" i="13"/>
  <c r="W769" i="13"/>
  <c r="X769" i="13" s="1"/>
  <c r="Z769" i="13" s="1"/>
  <c r="O769" i="13"/>
  <c r="W765" i="13"/>
  <c r="X765" i="13" s="1"/>
  <c r="Z765" i="13" s="1"/>
  <c r="O765" i="13"/>
  <c r="W761" i="13"/>
  <c r="X761" i="13" s="1"/>
  <c r="Z761" i="13" s="1"/>
  <c r="O761" i="13"/>
  <c r="W757" i="13"/>
  <c r="X757" i="13" s="1"/>
  <c r="Z757" i="13" s="1"/>
  <c r="O757" i="13"/>
  <c r="W753" i="13"/>
  <c r="X753" i="13" s="1"/>
  <c r="Z753" i="13" s="1"/>
  <c r="O753" i="13"/>
  <c r="W749" i="13"/>
  <c r="X749" i="13" s="1"/>
  <c r="Z749" i="13" s="1"/>
  <c r="O749" i="13"/>
  <c r="W745" i="13"/>
  <c r="X745" i="13" s="1"/>
  <c r="Z745" i="13" s="1"/>
  <c r="O745" i="13"/>
  <c r="W741" i="13"/>
  <c r="X741" i="13" s="1"/>
  <c r="Z741" i="13" s="1"/>
  <c r="O741" i="13"/>
  <c r="W737" i="13"/>
  <c r="X737" i="13" s="1"/>
  <c r="Z737" i="13" s="1"/>
  <c r="O737" i="13"/>
  <c r="W733" i="13"/>
  <c r="X733" i="13" s="1"/>
  <c r="Z733" i="13" s="1"/>
  <c r="O733" i="13"/>
  <c r="W729" i="13"/>
  <c r="X729" i="13" s="1"/>
  <c r="Z729" i="13" s="1"/>
  <c r="O729" i="13"/>
  <c r="W725" i="13"/>
  <c r="X725" i="13" s="1"/>
  <c r="Z725" i="13" s="1"/>
  <c r="O725" i="13"/>
  <c r="W721" i="13"/>
  <c r="X721" i="13" s="1"/>
  <c r="Z721" i="13" s="1"/>
  <c r="O721" i="13"/>
  <c r="W717" i="13"/>
  <c r="X717" i="13" s="1"/>
  <c r="Z717" i="13" s="1"/>
  <c r="O717" i="13"/>
  <c r="W713" i="13"/>
  <c r="X713" i="13" s="1"/>
  <c r="Z713" i="13" s="1"/>
  <c r="O713" i="13"/>
  <c r="W709" i="13"/>
  <c r="X709" i="13" s="1"/>
  <c r="Z709" i="13" s="1"/>
  <c r="O709" i="13"/>
  <c r="W705" i="13"/>
  <c r="X705" i="13" s="1"/>
  <c r="Z705" i="13" s="1"/>
  <c r="O705" i="13"/>
  <c r="W701" i="13"/>
  <c r="X701" i="13" s="1"/>
  <c r="Z701" i="13" s="1"/>
  <c r="O701" i="13"/>
  <c r="W697" i="13"/>
  <c r="X697" i="13" s="1"/>
  <c r="Z697" i="13" s="1"/>
  <c r="O697" i="13"/>
  <c r="W693" i="13"/>
  <c r="X693" i="13" s="1"/>
  <c r="Z693" i="13" s="1"/>
  <c r="O693" i="13"/>
  <c r="W689" i="13"/>
  <c r="X689" i="13" s="1"/>
  <c r="Z689" i="13" s="1"/>
  <c r="O689" i="13"/>
  <c r="W685" i="13"/>
  <c r="X685" i="13" s="1"/>
  <c r="Z685" i="13" s="1"/>
  <c r="O685" i="13"/>
  <c r="W681" i="13"/>
  <c r="X681" i="13" s="1"/>
  <c r="Z681" i="13" s="1"/>
  <c r="O681" i="13"/>
  <c r="W677" i="13"/>
  <c r="X677" i="13" s="1"/>
  <c r="Z677" i="13" s="1"/>
  <c r="O677" i="13"/>
  <c r="W673" i="13"/>
  <c r="X673" i="13" s="1"/>
  <c r="Z673" i="13" s="1"/>
  <c r="O673" i="13"/>
  <c r="W669" i="13"/>
  <c r="X669" i="13" s="1"/>
  <c r="Z669" i="13" s="1"/>
  <c r="O669" i="13"/>
  <c r="W665" i="13"/>
  <c r="X665" i="13" s="1"/>
  <c r="Z665" i="13" s="1"/>
  <c r="O665" i="13"/>
  <c r="W661" i="13"/>
  <c r="X661" i="13" s="1"/>
  <c r="Z661" i="13" s="1"/>
  <c r="O661" i="13"/>
  <c r="W657" i="13"/>
  <c r="X657" i="13" s="1"/>
  <c r="Z657" i="13" s="1"/>
  <c r="O657" i="13"/>
  <c r="W653" i="13"/>
  <c r="X653" i="13" s="1"/>
  <c r="Z653" i="13" s="1"/>
  <c r="O653" i="13"/>
  <c r="W649" i="13"/>
  <c r="X649" i="13" s="1"/>
  <c r="Z649" i="13" s="1"/>
  <c r="O649" i="13"/>
  <c r="W645" i="13"/>
  <c r="X645" i="13" s="1"/>
  <c r="Z645" i="13" s="1"/>
  <c r="O645" i="13"/>
  <c r="W641" i="13"/>
  <c r="X641" i="13" s="1"/>
  <c r="Z641" i="13" s="1"/>
  <c r="O641" i="13"/>
  <c r="W637" i="13"/>
  <c r="X637" i="13" s="1"/>
  <c r="Z637" i="13" s="1"/>
  <c r="O637" i="13"/>
  <c r="W633" i="13"/>
  <c r="X633" i="13" s="1"/>
  <c r="Z633" i="13" s="1"/>
  <c r="O633" i="13"/>
  <c r="W629" i="13"/>
  <c r="X629" i="13" s="1"/>
  <c r="Z629" i="13" s="1"/>
  <c r="O629" i="13"/>
  <c r="W625" i="13"/>
  <c r="X625" i="13" s="1"/>
  <c r="Z625" i="13" s="1"/>
  <c r="O625" i="13"/>
  <c r="W621" i="13"/>
  <c r="X621" i="13" s="1"/>
  <c r="Z621" i="13" s="1"/>
  <c r="O621" i="13"/>
  <c r="W617" i="13"/>
  <c r="X617" i="13" s="1"/>
  <c r="Z617" i="13" s="1"/>
  <c r="O617" i="13"/>
  <c r="W613" i="13"/>
  <c r="X613" i="13" s="1"/>
  <c r="Z613" i="13" s="1"/>
  <c r="O613" i="13"/>
  <c r="W609" i="13"/>
  <c r="X609" i="13" s="1"/>
  <c r="Z609" i="13" s="1"/>
  <c r="O609" i="13"/>
  <c r="W605" i="13"/>
  <c r="X605" i="13" s="1"/>
  <c r="Z605" i="13" s="1"/>
  <c r="O605" i="13"/>
  <c r="W601" i="13"/>
  <c r="X601" i="13" s="1"/>
  <c r="Z601" i="13" s="1"/>
  <c r="O601" i="13"/>
  <c r="W597" i="13"/>
  <c r="X597" i="13" s="1"/>
  <c r="Z597" i="13" s="1"/>
  <c r="O597" i="13"/>
  <c r="W593" i="13"/>
  <c r="X593" i="13" s="1"/>
  <c r="Z593" i="13" s="1"/>
  <c r="O593" i="13"/>
  <c r="W589" i="13"/>
  <c r="X589" i="13" s="1"/>
  <c r="Z589" i="13" s="1"/>
  <c r="O589" i="13"/>
  <c r="W585" i="13"/>
  <c r="X585" i="13" s="1"/>
  <c r="Z585" i="13" s="1"/>
  <c r="O585" i="13"/>
  <c r="W581" i="13"/>
  <c r="X581" i="13" s="1"/>
  <c r="Z581" i="13" s="1"/>
  <c r="O581" i="13"/>
  <c r="W577" i="13"/>
  <c r="X577" i="13" s="1"/>
  <c r="Z577" i="13" s="1"/>
  <c r="O577" i="13"/>
  <c r="W573" i="13"/>
  <c r="X573" i="13" s="1"/>
  <c r="Z573" i="13" s="1"/>
  <c r="O573" i="13"/>
  <c r="W569" i="13"/>
  <c r="X569" i="13" s="1"/>
  <c r="Z569" i="13" s="1"/>
  <c r="O569" i="13"/>
  <c r="W565" i="13"/>
  <c r="X565" i="13" s="1"/>
  <c r="Z565" i="13" s="1"/>
  <c r="O565" i="13"/>
  <c r="W561" i="13"/>
  <c r="X561" i="13" s="1"/>
  <c r="Z561" i="13" s="1"/>
  <c r="O561" i="13"/>
  <c r="W557" i="13"/>
  <c r="X557" i="13" s="1"/>
  <c r="Z557" i="13" s="1"/>
  <c r="O557" i="13"/>
  <c r="W553" i="13"/>
  <c r="X553" i="13" s="1"/>
  <c r="Z553" i="13" s="1"/>
  <c r="O553" i="13"/>
  <c r="W549" i="13"/>
  <c r="X549" i="13" s="1"/>
  <c r="Z549" i="13" s="1"/>
  <c r="O549" i="13"/>
  <c r="W545" i="13"/>
  <c r="X545" i="13" s="1"/>
  <c r="Z545" i="13" s="1"/>
  <c r="O545" i="13"/>
  <c r="W541" i="13"/>
  <c r="X541" i="13" s="1"/>
  <c r="Z541" i="13" s="1"/>
  <c r="O541" i="13"/>
  <c r="W537" i="13"/>
  <c r="X537" i="13" s="1"/>
  <c r="Z537" i="13" s="1"/>
  <c r="O537" i="13"/>
  <c r="W533" i="13"/>
  <c r="X533" i="13" s="1"/>
  <c r="Z533" i="13" s="1"/>
  <c r="O533" i="13"/>
  <c r="W529" i="13"/>
  <c r="X529" i="13" s="1"/>
  <c r="Z529" i="13" s="1"/>
  <c r="O529" i="13"/>
  <c r="W525" i="13"/>
  <c r="X525" i="13" s="1"/>
  <c r="Z525" i="13" s="1"/>
  <c r="O525" i="13"/>
  <c r="W521" i="13"/>
  <c r="X521" i="13" s="1"/>
  <c r="Z521" i="13" s="1"/>
  <c r="O521" i="13"/>
  <c r="W517" i="13"/>
  <c r="X517" i="13" s="1"/>
  <c r="Z517" i="13" s="1"/>
  <c r="O517" i="13"/>
  <c r="W513" i="13"/>
  <c r="X513" i="13" s="1"/>
  <c r="Z513" i="13" s="1"/>
  <c r="O513" i="13"/>
  <c r="W509" i="13"/>
  <c r="X509" i="13" s="1"/>
  <c r="Z509" i="13" s="1"/>
  <c r="O509" i="13"/>
  <c r="W505" i="13"/>
  <c r="X505" i="13" s="1"/>
  <c r="Z505" i="13" s="1"/>
  <c r="O505" i="13"/>
  <c r="W501" i="13"/>
  <c r="X501" i="13" s="1"/>
  <c r="Z501" i="13" s="1"/>
  <c r="O501" i="13"/>
  <c r="W497" i="13"/>
  <c r="X497" i="13" s="1"/>
  <c r="Z497" i="13" s="1"/>
  <c r="O497" i="13"/>
  <c r="W493" i="13"/>
  <c r="X493" i="13" s="1"/>
  <c r="Z493" i="13" s="1"/>
  <c r="O493" i="13"/>
  <c r="W489" i="13"/>
  <c r="X489" i="13" s="1"/>
  <c r="Z489" i="13" s="1"/>
  <c r="O489" i="13"/>
  <c r="W485" i="13"/>
  <c r="X485" i="13" s="1"/>
  <c r="Z485" i="13" s="1"/>
  <c r="O485" i="13"/>
  <c r="W481" i="13"/>
  <c r="X481" i="13" s="1"/>
  <c r="Z481" i="13" s="1"/>
  <c r="O481" i="13"/>
  <c r="W477" i="13"/>
  <c r="X477" i="13" s="1"/>
  <c r="Z477" i="13" s="1"/>
  <c r="O477" i="13"/>
  <c r="W473" i="13"/>
  <c r="X473" i="13" s="1"/>
  <c r="Z473" i="13" s="1"/>
  <c r="O473" i="13"/>
  <c r="W469" i="13"/>
  <c r="X469" i="13" s="1"/>
  <c r="Z469" i="13" s="1"/>
  <c r="O469" i="13"/>
  <c r="W465" i="13"/>
  <c r="X465" i="13" s="1"/>
  <c r="Z465" i="13" s="1"/>
  <c r="O465" i="13"/>
  <c r="W461" i="13"/>
  <c r="X461" i="13" s="1"/>
  <c r="Z461" i="13" s="1"/>
  <c r="O461" i="13"/>
  <c r="W457" i="13"/>
  <c r="X457" i="13" s="1"/>
  <c r="Z457" i="13" s="1"/>
  <c r="O457" i="13"/>
  <c r="W453" i="13"/>
  <c r="X453" i="13" s="1"/>
  <c r="Z453" i="13" s="1"/>
  <c r="O453" i="13"/>
  <c r="W449" i="13"/>
  <c r="X449" i="13" s="1"/>
  <c r="Z449" i="13" s="1"/>
  <c r="O449" i="13"/>
  <c r="W445" i="13"/>
  <c r="X445" i="13" s="1"/>
  <c r="Z445" i="13" s="1"/>
  <c r="O445" i="13"/>
  <c r="W441" i="13"/>
  <c r="X441" i="13" s="1"/>
  <c r="Z441" i="13" s="1"/>
  <c r="O441" i="13"/>
  <c r="W437" i="13"/>
  <c r="X437" i="13" s="1"/>
  <c r="Z437" i="13" s="1"/>
  <c r="O437" i="13"/>
  <c r="W433" i="13"/>
  <c r="X433" i="13" s="1"/>
  <c r="Z433" i="13" s="1"/>
  <c r="O433" i="13"/>
  <c r="W429" i="13"/>
  <c r="X429" i="13" s="1"/>
  <c r="Z429" i="13" s="1"/>
  <c r="O429" i="13"/>
  <c r="W425" i="13"/>
  <c r="X425" i="13" s="1"/>
  <c r="Z425" i="13" s="1"/>
  <c r="O425" i="13"/>
  <c r="W421" i="13"/>
  <c r="X421" i="13" s="1"/>
  <c r="Z421" i="13" s="1"/>
  <c r="O421" i="13"/>
  <c r="W417" i="13"/>
  <c r="X417" i="13" s="1"/>
  <c r="Z417" i="13" s="1"/>
  <c r="O417" i="13"/>
  <c r="W413" i="13"/>
  <c r="X413" i="13" s="1"/>
  <c r="Z413" i="13" s="1"/>
  <c r="O413" i="13"/>
  <c r="W409" i="13"/>
  <c r="X409" i="13" s="1"/>
  <c r="Z409" i="13" s="1"/>
  <c r="O409" i="13"/>
  <c r="W405" i="13"/>
  <c r="X405" i="13" s="1"/>
  <c r="Z405" i="13" s="1"/>
  <c r="O405" i="13"/>
  <c r="W401" i="13"/>
  <c r="X401" i="13" s="1"/>
  <c r="Z401" i="13" s="1"/>
  <c r="O401" i="13"/>
  <c r="W397" i="13"/>
  <c r="X397" i="13" s="1"/>
  <c r="Z397" i="13" s="1"/>
  <c r="O397" i="13"/>
  <c r="W393" i="13"/>
  <c r="X393" i="13" s="1"/>
  <c r="Z393" i="13" s="1"/>
  <c r="O393" i="13"/>
  <c r="W389" i="13"/>
  <c r="X389" i="13" s="1"/>
  <c r="Z389" i="13" s="1"/>
  <c r="O389" i="13"/>
  <c r="W382" i="13"/>
  <c r="X382" i="13" s="1"/>
  <c r="Z382" i="13" s="1"/>
  <c r="O382" i="13"/>
  <c r="W378" i="13"/>
  <c r="X378" i="13" s="1"/>
  <c r="Z378" i="13" s="1"/>
  <c r="O378" i="13"/>
  <c r="W374" i="13"/>
  <c r="X374" i="13" s="1"/>
  <c r="Z374" i="13" s="1"/>
  <c r="O374" i="13"/>
  <c r="W370" i="13"/>
  <c r="X370" i="13" s="1"/>
  <c r="Z370" i="13" s="1"/>
  <c r="O370" i="13"/>
  <c r="W366" i="13"/>
  <c r="X366" i="13" s="1"/>
  <c r="Z366" i="13" s="1"/>
  <c r="O366" i="13"/>
  <c r="W362" i="13"/>
  <c r="X362" i="13" s="1"/>
  <c r="Z362" i="13" s="1"/>
  <c r="O362" i="13"/>
  <c r="W358" i="13"/>
  <c r="X358" i="13" s="1"/>
  <c r="Z358" i="13" s="1"/>
  <c r="O358" i="13"/>
  <c r="W354" i="13"/>
  <c r="X354" i="13" s="1"/>
  <c r="Z354" i="13" s="1"/>
  <c r="O354" i="13"/>
  <c r="W350" i="13"/>
  <c r="X350" i="13" s="1"/>
  <c r="Z350" i="13" s="1"/>
  <c r="O350" i="13"/>
  <c r="W346" i="13"/>
  <c r="X346" i="13" s="1"/>
  <c r="Z346" i="13" s="1"/>
  <c r="O346" i="13"/>
  <c r="W342" i="13"/>
  <c r="X342" i="13" s="1"/>
  <c r="Z342" i="13" s="1"/>
  <c r="O342" i="13"/>
  <c r="W338" i="13"/>
  <c r="X338" i="13" s="1"/>
  <c r="Z338" i="13" s="1"/>
  <c r="O338" i="13"/>
  <c r="W334" i="13"/>
  <c r="X334" i="13" s="1"/>
  <c r="Z334" i="13" s="1"/>
  <c r="O334" i="13"/>
  <c r="W330" i="13"/>
  <c r="X330" i="13" s="1"/>
  <c r="Z330" i="13" s="1"/>
  <c r="O330" i="13"/>
  <c r="W326" i="13"/>
  <c r="X326" i="13" s="1"/>
  <c r="Z326" i="13" s="1"/>
  <c r="O326" i="13"/>
  <c r="W322" i="13"/>
  <c r="X322" i="13" s="1"/>
  <c r="Z322" i="13" s="1"/>
  <c r="O322" i="13"/>
  <c r="W318" i="13"/>
  <c r="X318" i="13" s="1"/>
  <c r="Z318" i="13" s="1"/>
  <c r="O318" i="13"/>
  <c r="W314" i="13"/>
  <c r="X314" i="13" s="1"/>
  <c r="Z314" i="13" s="1"/>
  <c r="O314" i="13"/>
  <c r="W310" i="13"/>
  <c r="X310" i="13" s="1"/>
  <c r="Z310" i="13" s="1"/>
  <c r="O310" i="13"/>
  <c r="W306" i="13"/>
  <c r="X306" i="13" s="1"/>
  <c r="Z306" i="13" s="1"/>
  <c r="O306" i="13"/>
  <c r="W302" i="13"/>
  <c r="X302" i="13" s="1"/>
  <c r="Z302" i="13" s="1"/>
  <c r="O302" i="13"/>
  <c r="W298" i="13"/>
  <c r="X298" i="13" s="1"/>
  <c r="Z298" i="13" s="1"/>
  <c r="O298" i="13"/>
  <c r="W294" i="13"/>
  <c r="X294" i="13" s="1"/>
  <c r="Z294" i="13" s="1"/>
  <c r="O294" i="13"/>
  <c r="W290" i="13"/>
  <c r="X290" i="13" s="1"/>
  <c r="Z290" i="13" s="1"/>
  <c r="O290" i="13"/>
  <c r="W286" i="13"/>
  <c r="X286" i="13" s="1"/>
  <c r="Z286" i="13" s="1"/>
  <c r="O286" i="13"/>
  <c r="W282" i="13"/>
  <c r="X282" i="13" s="1"/>
  <c r="Z282" i="13" s="1"/>
  <c r="O282" i="13"/>
  <c r="W278" i="13"/>
  <c r="X278" i="13" s="1"/>
  <c r="Z278" i="13" s="1"/>
  <c r="O278" i="13"/>
  <c r="W274" i="13"/>
  <c r="X274" i="13" s="1"/>
  <c r="Z274" i="13" s="1"/>
  <c r="O274" i="13"/>
  <c r="W270" i="13"/>
  <c r="X270" i="13" s="1"/>
  <c r="Z270" i="13" s="1"/>
  <c r="O270" i="13"/>
  <c r="W266" i="13"/>
  <c r="X266" i="13" s="1"/>
  <c r="Z266" i="13" s="1"/>
  <c r="O266" i="13"/>
  <c r="W262" i="13"/>
  <c r="X262" i="13" s="1"/>
  <c r="Z262" i="13" s="1"/>
  <c r="O262" i="13"/>
  <c r="W258" i="13"/>
  <c r="X258" i="13" s="1"/>
  <c r="Z258" i="13" s="1"/>
  <c r="O258" i="13"/>
  <c r="W254" i="13"/>
  <c r="X254" i="13" s="1"/>
  <c r="Z254" i="13" s="1"/>
  <c r="O254" i="13"/>
  <c r="W250" i="13"/>
  <c r="X250" i="13" s="1"/>
  <c r="Z250" i="13" s="1"/>
  <c r="O250" i="13"/>
  <c r="W246" i="13"/>
  <c r="X246" i="13" s="1"/>
  <c r="Z246" i="13" s="1"/>
  <c r="O246" i="13"/>
  <c r="W242" i="13"/>
  <c r="X242" i="13" s="1"/>
  <c r="Z242" i="13" s="1"/>
  <c r="O242" i="13"/>
  <c r="W238" i="13"/>
  <c r="X238" i="13" s="1"/>
  <c r="Z238" i="13" s="1"/>
  <c r="O238" i="13"/>
  <c r="W234" i="13"/>
  <c r="X234" i="13" s="1"/>
  <c r="Z234" i="13" s="1"/>
  <c r="O234" i="13"/>
  <c r="W230" i="13"/>
  <c r="X230" i="13" s="1"/>
  <c r="Z230" i="13" s="1"/>
  <c r="O230" i="13"/>
  <c r="W226" i="13"/>
  <c r="X226" i="13" s="1"/>
  <c r="Z226" i="13" s="1"/>
  <c r="O226" i="13"/>
  <c r="W222" i="13"/>
  <c r="X222" i="13" s="1"/>
  <c r="Z222" i="13" s="1"/>
  <c r="O222" i="13"/>
  <c r="W218" i="13"/>
  <c r="X218" i="13" s="1"/>
  <c r="Z218" i="13" s="1"/>
  <c r="O218" i="13"/>
  <c r="W214" i="13"/>
  <c r="X214" i="13" s="1"/>
  <c r="Z214" i="13" s="1"/>
  <c r="O214" i="13"/>
  <c r="W210" i="13"/>
  <c r="X210" i="13" s="1"/>
  <c r="Z210" i="13" s="1"/>
  <c r="O210" i="13"/>
  <c r="W206" i="13"/>
  <c r="X206" i="13" s="1"/>
  <c r="Z206" i="13" s="1"/>
  <c r="O206" i="13"/>
  <c r="W202" i="13"/>
  <c r="X202" i="13" s="1"/>
  <c r="Z202" i="13" s="1"/>
  <c r="O202" i="13"/>
  <c r="W198" i="13"/>
  <c r="X198" i="13" s="1"/>
  <c r="Z198" i="13" s="1"/>
  <c r="O198" i="13"/>
  <c r="W194" i="13"/>
  <c r="X194" i="13" s="1"/>
  <c r="Z194" i="13" s="1"/>
  <c r="O194" i="13"/>
  <c r="W190" i="13"/>
  <c r="X190" i="13" s="1"/>
  <c r="Z190" i="13" s="1"/>
  <c r="O190" i="13"/>
  <c r="W186" i="13"/>
  <c r="X186" i="13" s="1"/>
  <c r="Z186" i="13" s="1"/>
  <c r="O186" i="13"/>
  <c r="W182" i="13"/>
  <c r="X182" i="13" s="1"/>
  <c r="Z182" i="13" s="1"/>
  <c r="O182" i="13"/>
  <c r="W178" i="13"/>
  <c r="X178" i="13" s="1"/>
  <c r="Z178" i="13" s="1"/>
  <c r="O178" i="13"/>
  <c r="W174" i="13"/>
  <c r="X174" i="13" s="1"/>
  <c r="Z174" i="13" s="1"/>
  <c r="O174" i="13"/>
  <c r="W170" i="13"/>
  <c r="X170" i="13" s="1"/>
  <c r="Z170" i="13" s="1"/>
  <c r="O170" i="13"/>
  <c r="W166" i="13"/>
  <c r="X166" i="13" s="1"/>
  <c r="Z166" i="13" s="1"/>
  <c r="O166" i="13"/>
  <c r="W162" i="13"/>
  <c r="X162" i="13" s="1"/>
  <c r="Z162" i="13" s="1"/>
  <c r="O162" i="13"/>
  <c r="W158" i="13"/>
  <c r="X158" i="13" s="1"/>
  <c r="Z158" i="13" s="1"/>
  <c r="O158" i="13"/>
  <c r="W154" i="13"/>
  <c r="X154" i="13" s="1"/>
  <c r="Z154" i="13" s="1"/>
  <c r="O154" i="13"/>
  <c r="W150" i="13"/>
  <c r="X150" i="13" s="1"/>
  <c r="Z150" i="13" s="1"/>
  <c r="O150" i="13"/>
  <c r="W146" i="13"/>
  <c r="X146" i="13" s="1"/>
  <c r="Z146" i="13" s="1"/>
  <c r="O146" i="13"/>
  <c r="W142" i="13"/>
  <c r="X142" i="13" s="1"/>
  <c r="Z142" i="13" s="1"/>
  <c r="O142" i="13"/>
  <c r="W138" i="13"/>
  <c r="X138" i="13" s="1"/>
  <c r="Z138" i="13" s="1"/>
  <c r="O138" i="13"/>
  <c r="W134" i="13"/>
  <c r="X134" i="13" s="1"/>
  <c r="Z134" i="13" s="1"/>
  <c r="O134" i="13"/>
  <c r="W130" i="13"/>
  <c r="X130" i="13" s="1"/>
  <c r="Z130" i="13" s="1"/>
  <c r="O130" i="13"/>
  <c r="W126" i="13"/>
  <c r="X126" i="13" s="1"/>
  <c r="Z126" i="13" s="1"/>
  <c r="O126" i="13"/>
  <c r="W122" i="13"/>
  <c r="X122" i="13" s="1"/>
  <c r="Z122" i="13" s="1"/>
  <c r="O122" i="13"/>
  <c r="W118" i="13"/>
  <c r="X118" i="13" s="1"/>
  <c r="Z118" i="13" s="1"/>
  <c r="O118" i="13"/>
  <c r="W114" i="13"/>
  <c r="X114" i="13" s="1"/>
  <c r="Z114" i="13" s="1"/>
  <c r="O114" i="13"/>
  <c r="W110" i="13"/>
  <c r="X110" i="13" s="1"/>
  <c r="Z110" i="13" s="1"/>
  <c r="O110" i="13"/>
  <c r="W106" i="13"/>
  <c r="X106" i="13" s="1"/>
  <c r="Z106" i="13" s="1"/>
  <c r="O106" i="13"/>
  <c r="W102" i="13"/>
  <c r="X102" i="13" s="1"/>
  <c r="Z102" i="13" s="1"/>
  <c r="O102" i="13"/>
  <c r="W98" i="13"/>
  <c r="X98" i="13" s="1"/>
  <c r="Z98" i="13" s="1"/>
  <c r="O98" i="13"/>
  <c r="W94" i="13"/>
  <c r="X94" i="13" s="1"/>
  <c r="Z94" i="13" s="1"/>
  <c r="O94" i="13"/>
  <c r="W90" i="13"/>
  <c r="X90" i="13" s="1"/>
  <c r="Z90" i="13" s="1"/>
  <c r="O90" i="13"/>
  <c r="W86" i="13"/>
  <c r="X86" i="13" s="1"/>
  <c r="Z86" i="13" s="1"/>
  <c r="O86" i="13"/>
  <c r="W82" i="13"/>
  <c r="X82" i="13" s="1"/>
  <c r="Z82" i="13" s="1"/>
  <c r="O82" i="13"/>
  <c r="W78" i="13"/>
  <c r="X78" i="13" s="1"/>
  <c r="Z78" i="13" s="1"/>
  <c r="O78" i="13"/>
  <c r="W74" i="13"/>
  <c r="X74" i="13" s="1"/>
  <c r="Z74" i="13" s="1"/>
  <c r="O74" i="13"/>
  <c r="W70" i="13"/>
  <c r="X70" i="13" s="1"/>
  <c r="Z70" i="13" s="1"/>
  <c r="O70" i="13"/>
  <c r="W66" i="13"/>
  <c r="X66" i="13" s="1"/>
  <c r="Z66" i="13" s="1"/>
  <c r="O66" i="13"/>
  <c r="W62" i="13"/>
  <c r="X62" i="13" s="1"/>
  <c r="Z62" i="13" s="1"/>
  <c r="O62" i="13"/>
  <c r="W58" i="13"/>
  <c r="X58" i="13" s="1"/>
  <c r="Z58" i="13" s="1"/>
  <c r="O58" i="13"/>
  <c r="W54" i="13"/>
  <c r="X54" i="13" s="1"/>
  <c r="Z54" i="13" s="1"/>
  <c r="O54" i="13"/>
  <c r="W50" i="13"/>
  <c r="X50" i="13" s="1"/>
  <c r="Z50" i="13" s="1"/>
  <c r="O50" i="13"/>
  <c r="W46" i="13"/>
  <c r="X46" i="13" s="1"/>
  <c r="Z46" i="13" s="1"/>
  <c r="O46" i="13"/>
  <c r="W42" i="13"/>
  <c r="X42" i="13" s="1"/>
  <c r="Z42" i="13" s="1"/>
  <c r="O42" i="13"/>
  <c r="W38" i="13"/>
  <c r="X38" i="13" s="1"/>
  <c r="Z38" i="13" s="1"/>
  <c r="O38" i="13"/>
  <c r="W34" i="13"/>
  <c r="X34" i="13" s="1"/>
  <c r="Z34" i="13" s="1"/>
  <c r="O34" i="13"/>
  <c r="W30" i="13"/>
  <c r="X30" i="13" s="1"/>
  <c r="Z30" i="13" s="1"/>
  <c r="O30" i="13"/>
  <c r="W26" i="13"/>
  <c r="X26" i="13" s="1"/>
  <c r="Z26" i="13" s="1"/>
  <c r="O26" i="13"/>
  <c r="W22" i="13"/>
  <c r="X22" i="13" s="1"/>
  <c r="Z22" i="13" s="1"/>
  <c r="O22" i="13"/>
  <c r="W18" i="13"/>
  <c r="X18" i="13" s="1"/>
  <c r="Z18" i="13" s="1"/>
  <c r="O18" i="13"/>
  <c r="W14" i="13"/>
  <c r="X14" i="13" s="1"/>
  <c r="Z14" i="13" s="1"/>
  <c r="O14" i="13"/>
  <c r="W10" i="13"/>
  <c r="X10" i="13" s="1"/>
  <c r="Z10" i="13" s="1"/>
  <c r="O10" i="13"/>
  <c r="W6" i="13"/>
  <c r="X6" i="13" s="1"/>
  <c r="Z6" i="13" s="1"/>
  <c r="O6" i="13"/>
  <c r="W385" i="13"/>
  <c r="X385" i="13" s="1"/>
  <c r="Z385" i="13" s="1"/>
  <c r="O385" i="13"/>
  <c r="W381" i="13"/>
  <c r="X381" i="13" s="1"/>
  <c r="Z381" i="13" s="1"/>
  <c r="O381" i="13"/>
  <c r="W377" i="13"/>
  <c r="X377" i="13" s="1"/>
  <c r="Z377" i="13" s="1"/>
  <c r="O377" i="13"/>
  <c r="W373" i="13"/>
  <c r="X373" i="13" s="1"/>
  <c r="Z373" i="13" s="1"/>
  <c r="O373" i="13"/>
  <c r="W369" i="13"/>
  <c r="X369" i="13" s="1"/>
  <c r="Z369" i="13" s="1"/>
  <c r="O369" i="13"/>
  <c r="W365" i="13"/>
  <c r="X365" i="13" s="1"/>
  <c r="Z365" i="13" s="1"/>
  <c r="O365" i="13"/>
  <c r="W361" i="13"/>
  <c r="X361" i="13" s="1"/>
  <c r="Z361" i="13" s="1"/>
  <c r="O361" i="13"/>
  <c r="W357" i="13"/>
  <c r="X357" i="13" s="1"/>
  <c r="Z357" i="13" s="1"/>
  <c r="O357" i="13"/>
  <c r="W353" i="13"/>
  <c r="X353" i="13" s="1"/>
  <c r="Z353" i="13" s="1"/>
  <c r="O353" i="13"/>
  <c r="W349" i="13"/>
  <c r="X349" i="13" s="1"/>
  <c r="Z349" i="13" s="1"/>
  <c r="O349" i="13"/>
  <c r="W345" i="13"/>
  <c r="X345" i="13" s="1"/>
  <c r="Z345" i="13" s="1"/>
  <c r="O345" i="13"/>
  <c r="W341" i="13"/>
  <c r="X341" i="13" s="1"/>
  <c r="Z341" i="13" s="1"/>
  <c r="O341" i="13"/>
  <c r="W337" i="13"/>
  <c r="X337" i="13" s="1"/>
  <c r="Z337" i="13" s="1"/>
  <c r="O337" i="13"/>
  <c r="W333" i="13"/>
  <c r="X333" i="13" s="1"/>
  <c r="Z333" i="13" s="1"/>
  <c r="O333" i="13"/>
  <c r="W329" i="13"/>
  <c r="X329" i="13" s="1"/>
  <c r="Z329" i="13" s="1"/>
  <c r="O329" i="13"/>
  <c r="W325" i="13"/>
  <c r="X325" i="13" s="1"/>
  <c r="Z325" i="13" s="1"/>
  <c r="O325" i="13"/>
  <c r="W321" i="13"/>
  <c r="X321" i="13" s="1"/>
  <c r="Z321" i="13" s="1"/>
  <c r="O321" i="13"/>
  <c r="W317" i="13"/>
  <c r="X317" i="13" s="1"/>
  <c r="Z317" i="13" s="1"/>
  <c r="O317" i="13"/>
  <c r="W313" i="13"/>
  <c r="X313" i="13" s="1"/>
  <c r="Z313" i="13" s="1"/>
  <c r="O313" i="13"/>
  <c r="W309" i="13"/>
  <c r="X309" i="13" s="1"/>
  <c r="Z309" i="13" s="1"/>
  <c r="O309" i="13"/>
  <c r="W305" i="13"/>
  <c r="X305" i="13" s="1"/>
  <c r="Z305" i="13" s="1"/>
  <c r="O305" i="13"/>
  <c r="W301" i="13"/>
  <c r="X301" i="13" s="1"/>
  <c r="Z301" i="13" s="1"/>
  <c r="O301" i="13"/>
  <c r="W297" i="13"/>
  <c r="X297" i="13" s="1"/>
  <c r="Z297" i="13" s="1"/>
  <c r="O297" i="13"/>
  <c r="W293" i="13"/>
  <c r="X293" i="13" s="1"/>
  <c r="Z293" i="13" s="1"/>
  <c r="O293" i="13"/>
  <c r="W289" i="13"/>
  <c r="X289" i="13" s="1"/>
  <c r="Z289" i="13" s="1"/>
  <c r="O289" i="13"/>
  <c r="W285" i="13"/>
  <c r="X285" i="13" s="1"/>
  <c r="Z285" i="13" s="1"/>
  <c r="O285" i="13"/>
  <c r="W281" i="13"/>
  <c r="X281" i="13" s="1"/>
  <c r="Z281" i="13" s="1"/>
  <c r="O281" i="13"/>
  <c r="W277" i="13"/>
  <c r="X277" i="13" s="1"/>
  <c r="Z277" i="13" s="1"/>
  <c r="O277" i="13"/>
  <c r="W273" i="13"/>
  <c r="X273" i="13" s="1"/>
  <c r="Z273" i="13" s="1"/>
  <c r="O273" i="13"/>
  <c r="W269" i="13"/>
  <c r="X269" i="13" s="1"/>
  <c r="Z269" i="13" s="1"/>
  <c r="O269" i="13"/>
  <c r="W265" i="13"/>
  <c r="X265" i="13" s="1"/>
  <c r="Z265" i="13" s="1"/>
  <c r="O265" i="13"/>
  <c r="W261" i="13"/>
  <c r="X261" i="13" s="1"/>
  <c r="Z261" i="13" s="1"/>
  <c r="O261" i="13"/>
  <c r="W257" i="13"/>
  <c r="X257" i="13" s="1"/>
  <c r="Z257" i="13" s="1"/>
  <c r="O257" i="13"/>
  <c r="W253" i="13"/>
  <c r="X253" i="13" s="1"/>
  <c r="Z253" i="13" s="1"/>
  <c r="O253" i="13"/>
  <c r="W249" i="13"/>
  <c r="X249" i="13" s="1"/>
  <c r="Z249" i="13" s="1"/>
  <c r="O249" i="13"/>
  <c r="W245" i="13"/>
  <c r="X245" i="13" s="1"/>
  <c r="Z245" i="13" s="1"/>
  <c r="O245" i="13"/>
  <c r="W241" i="13"/>
  <c r="X241" i="13" s="1"/>
  <c r="Z241" i="13" s="1"/>
  <c r="O241" i="13"/>
  <c r="W237" i="13"/>
  <c r="X237" i="13" s="1"/>
  <c r="Z237" i="13" s="1"/>
  <c r="O237" i="13"/>
  <c r="W233" i="13"/>
  <c r="X233" i="13" s="1"/>
  <c r="Z233" i="13" s="1"/>
  <c r="O233" i="13"/>
  <c r="W229" i="13"/>
  <c r="X229" i="13" s="1"/>
  <c r="Z229" i="13" s="1"/>
  <c r="O229" i="13"/>
  <c r="W225" i="13"/>
  <c r="X225" i="13" s="1"/>
  <c r="Z225" i="13" s="1"/>
  <c r="O225" i="13"/>
  <c r="W221" i="13"/>
  <c r="X221" i="13" s="1"/>
  <c r="Z221" i="13" s="1"/>
  <c r="O221" i="13"/>
  <c r="W217" i="13"/>
  <c r="X217" i="13" s="1"/>
  <c r="Z217" i="13" s="1"/>
  <c r="O217" i="13"/>
  <c r="W213" i="13"/>
  <c r="X213" i="13" s="1"/>
  <c r="Z213" i="13" s="1"/>
  <c r="O213" i="13"/>
  <c r="W209" i="13"/>
  <c r="X209" i="13" s="1"/>
  <c r="Z209" i="13" s="1"/>
  <c r="O209" i="13"/>
  <c r="W205" i="13"/>
  <c r="X205" i="13" s="1"/>
  <c r="Z205" i="13" s="1"/>
  <c r="O205" i="13"/>
  <c r="W201" i="13"/>
  <c r="X201" i="13" s="1"/>
  <c r="Z201" i="13" s="1"/>
  <c r="O201" i="13"/>
  <c r="W197" i="13"/>
  <c r="X197" i="13" s="1"/>
  <c r="Z197" i="13" s="1"/>
  <c r="O197" i="13"/>
  <c r="W193" i="13"/>
  <c r="X193" i="13" s="1"/>
  <c r="Z193" i="13" s="1"/>
  <c r="O193" i="13"/>
  <c r="W189" i="13"/>
  <c r="X189" i="13" s="1"/>
  <c r="Z189" i="13" s="1"/>
  <c r="O189" i="13"/>
  <c r="W185" i="13"/>
  <c r="X185" i="13" s="1"/>
  <c r="Z185" i="13" s="1"/>
  <c r="O185" i="13"/>
  <c r="W181" i="13"/>
  <c r="X181" i="13" s="1"/>
  <c r="Z181" i="13" s="1"/>
  <c r="O181" i="13"/>
  <c r="W177" i="13"/>
  <c r="X177" i="13" s="1"/>
  <c r="Z177" i="13" s="1"/>
  <c r="O177" i="13"/>
  <c r="W173" i="13"/>
  <c r="X173" i="13" s="1"/>
  <c r="Z173" i="13" s="1"/>
  <c r="O173" i="13"/>
  <c r="W169" i="13"/>
  <c r="X169" i="13" s="1"/>
  <c r="Z169" i="13" s="1"/>
  <c r="O169" i="13"/>
  <c r="W165" i="13"/>
  <c r="X165" i="13" s="1"/>
  <c r="Z165" i="13" s="1"/>
  <c r="O165" i="13"/>
  <c r="W161" i="13"/>
  <c r="X161" i="13" s="1"/>
  <c r="Z161" i="13" s="1"/>
  <c r="O161" i="13"/>
  <c r="W157" i="13"/>
  <c r="X157" i="13" s="1"/>
  <c r="Z157" i="13" s="1"/>
  <c r="O157" i="13"/>
  <c r="W153" i="13"/>
  <c r="X153" i="13" s="1"/>
  <c r="Z153" i="13" s="1"/>
  <c r="O153" i="13"/>
  <c r="W149" i="13"/>
  <c r="X149" i="13" s="1"/>
  <c r="Z149" i="13" s="1"/>
  <c r="O149" i="13"/>
  <c r="W145" i="13"/>
  <c r="X145" i="13" s="1"/>
  <c r="Z145" i="13" s="1"/>
  <c r="O145" i="13"/>
  <c r="W141" i="13"/>
  <c r="X141" i="13" s="1"/>
  <c r="Z141" i="13" s="1"/>
  <c r="O141" i="13"/>
  <c r="W137" i="13"/>
  <c r="X137" i="13" s="1"/>
  <c r="Z137" i="13" s="1"/>
  <c r="O137" i="13"/>
  <c r="W133" i="13"/>
  <c r="X133" i="13" s="1"/>
  <c r="Z133" i="13" s="1"/>
  <c r="O133" i="13"/>
  <c r="W129" i="13"/>
  <c r="X129" i="13" s="1"/>
  <c r="Z129" i="13" s="1"/>
  <c r="O129" i="13"/>
  <c r="W125" i="13"/>
  <c r="X125" i="13" s="1"/>
  <c r="Z125" i="13" s="1"/>
  <c r="O125" i="13"/>
  <c r="W121" i="13"/>
  <c r="X121" i="13" s="1"/>
  <c r="Z121" i="13" s="1"/>
  <c r="O121" i="13"/>
  <c r="W117" i="13"/>
  <c r="X117" i="13" s="1"/>
  <c r="Z117" i="13" s="1"/>
  <c r="O117" i="13"/>
  <c r="W113" i="13"/>
  <c r="X113" i="13" s="1"/>
  <c r="Z113" i="13" s="1"/>
  <c r="O113" i="13"/>
  <c r="W109" i="13"/>
  <c r="X109" i="13" s="1"/>
  <c r="Z109" i="13" s="1"/>
  <c r="O109" i="13"/>
  <c r="W105" i="13"/>
  <c r="X105" i="13" s="1"/>
  <c r="Z105" i="13" s="1"/>
  <c r="O105" i="13"/>
  <c r="W101" i="13"/>
  <c r="X101" i="13" s="1"/>
  <c r="Z101" i="13" s="1"/>
  <c r="O101" i="13"/>
  <c r="W97" i="13"/>
  <c r="X97" i="13" s="1"/>
  <c r="Z97" i="13" s="1"/>
  <c r="O97" i="13"/>
  <c r="W93" i="13"/>
  <c r="X93" i="13" s="1"/>
  <c r="Z93" i="13" s="1"/>
  <c r="O93" i="13"/>
  <c r="W89" i="13"/>
  <c r="X89" i="13" s="1"/>
  <c r="Z89" i="13" s="1"/>
  <c r="O89" i="13"/>
  <c r="W85" i="13"/>
  <c r="X85" i="13" s="1"/>
  <c r="Z85" i="13" s="1"/>
  <c r="O85" i="13"/>
  <c r="W81" i="13"/>
  <c r="X81" i="13" s="1"/>
  <c r="Z81" i="13" s="1"/>
  <c r="O81" i="13"/>
  <c r="W77" i="13"/>
  <c r="X77" i="13" s="1"/>
  <c r="Z77" i="13" s="1"/>
  <c r="O77" i="13"/>
  <c r="W73" i="13"/>
  <c r="X73" i="13" s="1"/>
  <c r="Z73" i="13" s="1"/>
  <c r="O73" i="13"/>
  <c r="W69" i="13"/>
  <c r="X69" i="13" s="1"/>
  <c r="Z69" i="13" s="1"/>
  <c r="O69" i="13"/>
  <c r="W65" i="13"/>
  <c r="X65" i="13" s="1"/>
  <c r="Z65" i="13" s="1"/>
  <c r="O65" i="13"/>
  <c r="W61" i="13"/>
  <c r="X61" i="13" s="1"/>
  <c r="Z61" i="13" s="1"/>
  <c r="O61" i="13"/>
  <c r="W57" i="13"/>
  <c r="X57" i="13" s="1"/>
  <c r="Z57" i="13" s="1"/>
  <c r="O57" i="13"/>
  <c r="W53" i="13"/>
  <c r="X53" i="13" s="1"/>
  <c r="Z53" i="13" s="1"/>
  <c r="O53" i="13"/>
  <c r="W49" i="13"/>
  <c r="X49" i="13" s="1"/>
  <c r="Z49" i="13" s="1"/>
  <c r="O49" i="13"/>
  <c r="W45" i="13"/>
  <c r="X45" i="13" s="1"/>
  <c r="Z45" i="13" s="1"/>
  <c r="O45" i="13"/>
  <c r="W41" i="13"/>
  <c r="X41" i="13" s="1"/>
  <c r="Z41" i="13" s="1"/>
  <c r="O41" i="13"/>
  <c r="W37" i="13"/>
  <c r="X37" i="13" s="1"/>
  <c r="Z37" i="13" s="1"/>
  <c r="O37" i="13"/>
  <c r="W33" i="13"/>
  <c r="X33" i="13" s="1"/>
  <c r="Z33" i="13" s="1"/>
  <c r="O33" i="13"/>
  <c r="W29" i="13"/>
  <c r="X29" i="13" s="1"/>
  <c r="Z29" i="13" s="1"/>
  <c r="O29" i="13"/>
  <c r="W25" i="13"/>
  <c r="X25" i="13" s="1"/>
  <c r="Z25" i="13" s="1"/>
  <c r="O25" i="13"/>
  <c r="W21" i="13"/>
  <c r="X21" i="13" s="1"/>
  <c r="Z21" i="13" s="1"/>
  <c r="O21" i="13"/>
  <c r="W17" i="13"/>
  <c r="X17" i="13" s="1"/>
  <c r="Z17" i="13" s="1"/>
  <c r="O17" i="13"/>
  <c r="W13" i="13"/>
  <c r="X13" i="13" s="1"/>
  <c r="Z13" i="13" s="1"/>
  <c r="O13" i="13"/>
  <c r="W9" i="13"/>
  <c r="X9" i="13" s="1"/>
  <c r="Z9" i="13" s="1"/>
  <c r="O9" i="13"/>
  <c r="W5" i="13"/>
  <c r="X5" i="13" s="1"/>
  <c r="Z5" i="13" s="1"/>
  <c r="O5" i="13"/>
  <c r="W384" i="13"/>
  <c r="X384" i="13" s="1"/>
  <c r="Z384" i="13" s="1"/>
  <c r="O384" i="13"/>
  <c r="W380" i="13"/>
  <c r="X380" i="13" s="1"/>
  <c r="Z380" i="13" s="1"/>
  <c r="O380" i="13"/>
  <c r="W376" i="13"/>
  <c r="X376" i="13" s="1"/>
  <c r="Z376" i="13" s="1"/>
  <c r="O376" i="13"/>
  <c r="W372" i="13"/>
  <c r="X372" i="13" s="1"/>
  <c r="Z372" i="13" s="1"/>
  <c r="O372" i="13"/>
  <c r="W368" i="13"/>
  <c r="X368" i="13" s="1"/>
  <c r="Z368" i="13" s="1"/>
  <c r="O368" i="13"/>
  <c r="W364" i="13"/>
  <c r="X364" i="13" s="1"/>
  <c r="Z364" i="13" s="1"/>
  <c r="O364" i="13"/>
  <c r="W360" i="13"/>
  <c r="X360" i="13" s="1"/>
  <c r="Z360" i="13" s="1"/>
  <c r="O360" i="13"/>
  <c r="W356" i="13"/>
  <c r="X356" i="13" s="1"/>
  <c r="Z356" i="13" s="1"/>
  <c r="O356" i="13"/>
  <c r="W352" i="13"/>
  <c r="X352" i="13" s="1"/>
  <c r="Z352" i="13" s="1"/>
  <c r="O352" i="13"/>
  <c r="W348" i="13"/>
  <c r="X348" i="13" s="1"/>
  <c r="Z348" i="13" s="1"/>
  <c r="O348" i="13"/>
  <c r="W344" i="13"/>
  <c r="X344" i="13" s="1"/>
  <c r="Z344" i="13" s="1"/>
  <c r="O344" i="13"/>
  <c r="W340" i="13"/>
  <c r="X340" i="13" s="1"/>
  <c r="Z340" i="13" s="1"/>
  <c r="O340" i="13"/>
  <c r="W336" i="13"/>
  <c r="X336" i="13" s="1"/>
  <c r="Z336" i="13" s="1"/>
  <c r="O336" i="13"/>
  <c r="W332" i="13"/>
  <c r="X332" i="13" s="1"/>
  <c r="Z332" i="13" s="1"/>
  <c r="O332" i="13"/>
  <c r="W328" i="13"/>
  <c r="X328" i="13" s="1"/>
  <c r="Z328" i="13" s="1"/>
  <c r="O328" i="13"/>
  <c r="W324" i="13"/>
  <c r="X324" i="13" s="1"/>
  <c r="Z324" i="13" s="1"/>
  <c r="O324" i="13"/>
  <c r="W320" i="13"/>
  <c r="X320" i="13" s="1"/>
  <c r="Z320" i="13" s="1"/>
  <c r="O320" i="13"/>
  <c r="W316" i="13"/>
  <c r="X316" i="13" s="1"/>
  <c r="Z316" i="13" s="1"/>
  <c r="O316" i="13"/>
  <c r="W312" i="13"/>
  <c r="X312" i="13" s="1"/>
  <c r="Z312" i="13" s="1"/>
  <c r="O312" i="13"/>
  <c r="W308" i="13"/>
  <c r="X308" i="13" s="1"/>
  <c r="Z308" i="13" s="1"/>
  <c r="O308" i="13"/>
  <c r="W304" i="13"/>
  <c r="X304" i="13" s="1"/>
  <c r="Z304" i="13" s="1"/>
  <c r="O304" i="13"/>
  <c r="W300" i="13"/>
  <c r="X300" i="13" s="1"/>
  <c r="Z300" i="13" s="1"/>
  <c r="O300" i="13"/>
  <c r="W296" i="13"/>
  <c r="X296" i="13" s="1"/>
  <c r="Z296" i="13" s="1"/>
  <c r="O296" i="13"/>
  <c r="W292" i="13"/>
  <c r="X292" i="13" s="1"/>
  <c r="Z292" i="13" s="1"/>
  <c r="O292" i="13"/>
  <c r="W288" i="13"/>
  <c r="X288" i="13" s="1"/>
  <c r="Z288" i="13" s="1"/>
  <c r="O288" i="13"/>
  <c r="W284" i="13"/>
  <c r="X284" i="13" s="1"/>
  <c r="Z284" i="13" s="1"/>
  <c r="O284" i="13"/>
  <c r="W280" i="13"/>
  <c r="X280" i="13" s="1"/>
  <c r="Z280" i="13" s="1"/>
  <c r="O280" i="13"/>
  <c r="W276" i="13"/>
  <c r="X276" i="13" s="1"/>
  <c r="Z276" i="13" s="1"/>
  <c r="O276" i="13"/>
  <c r="W272" i="13"/>
  <c r="X272" i="13" s="1"/>
  <c r="Z272" i="13" s="1"/>
  <c r="O272" i="13"/>
  <c r="W268" i="13"/>
  <c r="X268" i="13" s="1"/>
  <c r="Z268" i="13" s="1"/>
  <c r="O268" i="13"/>
  <c r="W264" i="13"/>
  <c r="X264" i="13" s="1"/>
  <c r="Z264" i="13" s="1"/>
  <c r="O264" i="13"/>
  <c r="W260" i="13"/>
  <c r="X260" i="13" s="1"/>
  <c r="Z260" i="13" s="1"/>
  <c r="O260" i="13"/>
  <c r="W256" i="13"/>
  <c r="X256" i="13" s="1"/>
  <c r="Z256" i="13" s="1"/>
  <c r="O256" i="13"/>
  <c r="W252" i="13"/>
  <c r="X252" i="13" s="1"/>
  <c r="Z252" i="13" s="1"/>
  <c r="O252" i="13"/>
  <c r="W248" i="13"/>
  <c r="X248" i="13" s="1"/>
  <c r="Z248" i="13" s="1"/>
  <c r="O248" i="13"/>
  <c r="W244" i="13"/>
  <c r="X244" i="13" s="1"/>
  <c r="Z244" i="13" s="1"/>
  <c r="O244" i="13"/>
  <c r="W240" i="13"/>
  <c r="X240" i="13" s="1"/>
  <c r="Z240" i="13" s="1"/>
  <c r="O240" i="13"/>
  <c r="W236" i="13"/>
  <c r="X236" i="13" s="1"/>
  <c r="Z236" i="13" s="1"/>
  <c r="O236" i="13"/>
  <c r="W232" i="13"/>
  <c r="X232" i="13" s="1"/>
  <c r="Z232" i="13" s="1"/>
  <c r="O232" i="13"/>
  <c r="W228" i="13"/>
  <c r="X228" i="13" s="1"/>
  <c r="Z228" i="13" s="1"/>
  <c r="O228" i="13"/>
  <c r="W224" i="13"/>
  <c r="X224" i="13" s="1"/>
  <c r="Z224" i="13" s="1"/>
  <c r="O224" i="13"/>
  <c r="W220" i="13"/>
  <c r="X220" i="13" s="1"/>
  <c r="Z220" i="13" s="1"/>
  <c r="O220" i="13"/>
  <c r="W216" i="13"/>
  <c r="X216" i="13" s="1"/>
  <c r="Z216" i="13" s="1"/>
  <c r="O216" i="13"/>
  <c r="W212" i="13"/>
  <c r="X212" i="13" s="1"/>
  <c r="Z212" i="13" s="1"/>
  <c r="O212" i="13"/>
  <c r="W208" i="13"/>
  <c r="X208" i="13" s="1"/>
  <c r="Z208" i="13" s="1"/>
  <c r="O208" i="13"/>
  <c r="W204" i="13"/>
  <c r="X204" i="13" s="1"/>
  <c r="Z204" i="13" s="1"/>
  <c r="O204" i="13"/>
  <c r="W200" i="13"/>
  <c r="X200" i="13" s="1"/>
  <c r="Z200" i="13" s="1"/>
  <c r="O200" i="13"/>
  <c r="W196" i="13"/>
  <c r="X196" i="13" s="1"/>
  <c r="Z196" i="13" s="1"/>
  <c r="O196" i="13"/>
  <c r="W192" i="13"/>
  <c r="X192" i="13" s="1"/>
  <c r="Z192" i="13" s="1"/>
  <c r="O192" i="13"/>
  <c r="W188" i="13"/>
  <c r="X188" i="13" s="1"/>
  <c r="Z188" i="13" s="1"/>
  <c r="O188" i="13"/>
  <c r="W184" i="13"/>
  <c r="X184" i="13" s="1"/>
  <c r="Z184" i="13" s="1"/>
  <c r="O184" i="13"/>
  <c r="W180" i="13"/>
  <c r="X180" i="13" s="1"/>
  <c r="Z180" i="13" s="1"/>
  <c r="O180" i="13"/>
  <c r="W176" i="13"/>
  <c r="X176" i="13" s="1"/>
  <c r="Z176" i="13" s="1"/>
  <c r="O176" i="13"/>
  <c r="W172" i="13"/>
  <c r="X172" i="13" s="1"/>
  <c r="Z172" i="13" s="1"/>
  <c r="O172" i="13"/>
  <c r="W168" i="13"/>
  <c r="X168" i="13" s="1"/>
  <c r="Z168" i="13" s="1"/>
  <c r="O168" i="13"/>
  <c r="W164" i="13"/>
  <c r="X164" i="13" s="1"/>
  <c r="Z164" i="13" s="1"/>
  <c r="O164" i="13"/>
  <c r="W160" i="13"/>
  <c r="X160" i="13" s="1"/>
  <c r="Z160" i="13" s="1"/>
  <c r="O160" i="13"/>
  <c r="W156" i="13"/>
  <c r="X156" i="13" s="1"/>
  <c r="Z156" i="13" s="1"/>
  <c r="O156" i="13"/>
  <c r="W152" i="13"/>
  <c r="X152" i="13" s="1"/>
  <c r="Z152" i="13" s="1"/>
  <c r="O152" i="13"/>
  <c r="W148" i="13"/>
  <c r="X148" i="13" s="1"/>
  <c r="Z148" i="13" s="1"/>
  <c r="O148" i="13"/>
  <c r="W144" i="13"/>
  <c r="X144" i="13" s="1"/>
  <c r="Z144" i="13" s="1"/>
  <c r="O144" i="13"/>
  <c r="W140" i="13"/>
  <c r="X140" i="13" s="1"/>
  <c r="Z140" i="13" s="1"/>
  <c r="O140" i="13"/>
  <c r="W136" i="13"/>
  <c r="X136" i="13" s="1"/>
  <c r="Z136" i="13" s="1"/>
  <c r="O136" i="13"/>
  <c r="W132" i="13"/>
  <c r="X132" i="13" s="1"/>
  <c r="Z132" i="13" s="1"/>
  <c r="O132" i="13"/>
  <c r="W128" i="13"/>
  <c r="X128" i="13" s="1"/>
  <c r="Z128" i="13" s="1"/>
  <c r="O128" i="13"/>
  <c r="W124" i="13"/>
  <c r="X124" i="13" s="1"/>
  <c r="Z124" i="13" s="1"/>
  <c r="O124" i="13"/>
  <c r="W120" i="13"/>
  <c r="X120" i="13" s="1"/>
  <c r="Z120" i="13" s="1"/>
  <c r="O120" i="13"/>
  <c r="W116" i="13"/>
  <c r="X116" i="13" s="1"/>
  <c r="Z116" i="13" s="1"/>
  <c r="O116" i="13"/>
  <c r="W112" i="13"/>
  <c r="X112" i="13" s="1"/>
  <c r="Z112" i="13" s="1"/>
  <c r="O112" i="13"/>
  <c r="W108" i="13"/>
  <c r="X108" i="13" s="1"/>
  <c r="Z108" i="13" s="1"/>
  <c r="O108" i="13"/>
  <c r="W104" i="13"/>
  <c r="X104" i="13" s="1"/>
  <c r="Z104" i="13" s="1"/>
  <c r="O104" i="13"/>
  <c r="W100" i="13"/>
  <c r="X100" i="13" s="1"/>
  <c r="Z100" i="13" s="1"/>
  <c r="O100" i="13"/>
  <c r="W96" i="13"/>
  <c r="X96" i="13" s="1"/>
  <c r="Z96" i="13" s="1"/>
  <c r="O96" i="13"/>
  <c r="W92" i="13"/>
  <c r="X92" i="13" s="1"/>
  <c r="Z92" i="13" s="1"/>
  <c r="O92" i="13"/>
  <c r="W88" i="13"/>
  <c r="X88" i="13" s="1"/>
  <c r="Z88" i="13" s="1"/>
  <c r="O88" i="13"/>
  <c r="W84" i="13"/>
  <c r="X84" i="13" s="1"/>
  <c r="Z84" i="13" s="1"/>
  <c r="O84" i="13"/>
  <c r="W80" i="13"/>
  <c r="X80" i="13" s="1"/>
  <c r="Z80" i="13" s="1"/>
  <c r="O80" i="13"/>
  <c r="W76" i="13"/>
  <c r="X76" i="13" s="1"/>
  <c r="Z76" i="13" s="1"/>
  <c r="O76" i="13"/>
  <c r="W72" i="13"/>
  <c r="X72" i="13" s="1"/>
  <c r="Z72" i="13" s="1"/>
  <c r="O72" i="13"/>
  <c r="W68" i="13"/>
  <c r="X68" i="13" s="1"/>
  <c r="Z68" i="13" s="1"/>
  <c r="O68" i="13"/>
  <c r="W64" i="13"/>
  <c r="X64" i="13" s="1"/>
  <c r="Z64" i="13" s="1"/>
  <c r="O64" i="13"/>
  <c r="W60" i="13"/>
  <c r="X60" i="13" s="1"/>
  <c r="Z60" i="13" s="1"/>
  <c r="O60" i="13"/>
  <c r="W56" i="13"/>
  <c r="X56" i="13" s="1"/>
  <c r="Z56" i="13" s="1"/>
  <c r="O56" i="13"/>
  <c r="W52" i="13"/>
  <c r="X52" i="13" s="1"/>
  <c r="Z52" i="13" s="1"/>
  <c r="O52" i="13"/>
  <c r="W48" i="13"/>
  <c r="X48" i="13" s="1"/>
  <c r="Z48" i="13" s="1"/>
  <c r="O48" i="13"/>
  <c r="W44" i="13"/>
  <c r="X44" i="13" s="1"/>
  <c r="Z44" i="13" s="1"/>
  <c r="O44" i="13"/>
  <c r="W40" i="13"/>
  <c r="X40" i="13" s="1"/>
  <c r="Z40" i="13" s="1"/>
  <c r="O40" i="13"/>
  <c r="W36" i="13"/>
  <c r="X36" i="13" s="1"/>
  <c r="Z36" i="13" s="1"/>
  <c r="O36" i="13"/>
  <c r="W32" i="13"/>
  <c r="X32" i="13" s="1"/>
  <c r="Z32" i="13" s="1"/>
  <c r="O32" i="13"/>
  <c r="W28" i="13"/>
  <c r="X28" i="13" s="1"/>
  <c r="Z28" i="13" s="1"/>
  <c r="O28" i="13"/>
  <c r="W24" i="13"/>
  <c r="X24" i="13" s="1"/>
  <c r="Z24" i="13" s="1"/>
  <c r="O24" i="13"/>
  <c r="W20" i="13"/>
  <c r="X20" i="13" s="1"/>
  <c r="Z20" i="13" s="1"/>
  <c r="O20" i="13"/>
  <c r="W16" i="13"/>
  <c r="X16" i="13" s="1"/>
  <c r="Z16" i="13" s="1"/>
  <c r="O16" i="13"/>
  <c r="W12" i="13"/>
  <c r="X12" i="13" s="1"/>
  <c r="Z12" i="13" s="1"/>
  <c r="O12" i="13"/>
  <c r="W8" i="13"/>
  <c r="X8" i="13" s="1"/>
  <c r="Z8" i="13" s="1"/>
  <c r="O8" i="13"/>
  <c r="W4" i="13"/>
  <c r="X4" i="13" s="1"/>
  <c r="Z4" i="13" s="1"/>
  <c r="O4" i="13"/>
  <c r="W451" i="13"/>
  <c r="X451" i="13" s="1"/>
  <c r="Z451" i="13" s="1"/>
  <c r="O451" i="13"/>
  <c r="W447" i="13"/>
  <c r="X447" i="13" s="1"/>
  <c r="Z447" i="13" s="1"/>
  <c r="O447" i="13"/>
  <c r="W443" i="13"/>
  <c r="X443" i="13" s="1"/>
  <c r="Z443" i="13" s="1"/>
  <c r="O443" i="13"/>
  <c r="W439" i="13"/>
  <c r="X439" i="13" s="1"/>
  <c r="Z439" i="13" s="1"/>
  <c r="O439" i="13"/>
  <c r="W435" i="13"/>
  <c r="X435" i="13" s="1"/>
  <c r="Z435" i="13" s="1"/>
  <c r="O435" i="13"/>
  <c r="W431" i="13"/>
  <c r="X431" i="13" s="1"/>
  <c r="Z431" i="13" s="1"/>
  <c r="O431" i="13"/>
  <c r="W427" i="13"/>
  <c r="X427" i="13" s="1"/>
  <c r="Z427" i="13" s="1"/>
  <c r="O427" i="13"/>
  <c r="W423" i="13"/>
  <c r="X423" i="13" s="1"/>
  <c r="Z423" i="13" s="1"/>
  <c r="O423" i="13"/>
  <c r="W419" i="13"/>
  <c r="X419" i="13" s="1"/>
  <c r="Z419" i="13" s="1"/>
  <c r="O419" i="13"/>
  <c r="W415" i="13"/>
  <c r="X415" i="13" s="1"/>
  <c r="Z415" i="13" s="1"/>
  <c r="O415" i="13"/>
  <c r="W411" i="13"/>
  <c r="X411" i="13" s="1"/>
  <c r="Z411" i="13" s="1"/>
  <c r="O411" i="13"/>
  <c r="W407" i="13"/>
  <c r="X407" i="13" s="1"/>
  <c r="Z407" i="13" s="1"/>
  <c r="O407" i="13"/>
  <c r="W403" i="13"/>
  <c r="X403" i="13" s="1"/>
  <c r="Z403" i="13" s="1"/>
  <c r="O403" i="13"/>
  <c r="W399" i="13"/>
  <c r="X399" i="13" s="1"/>
  <c r="Z399" i="13" s="1"/>
  <c r="O399" i="13"/>
  <c r="W395" i="13"/>
  <c r="X395" i="13" s="1"/>
  <c r="Z395" i="13" s="1"/>
  <c r="O395" i="13"/>
  <c r="W391" i="13"/>
  <c r="X391" i="13" s="1"/>
  <c r="Z391" i="13" s="1"/>
  <c r="O391" i="13"/>
  <c r="W387" i="13"/>
  <c r="X387" i="13" s="1"/>
  <c r="Z387" i="13" s="1"/>
  <c r="O387" i="13"/>
  <c r="W383" i="13"/>
  <c r="X383" i="13" s="1"/>
  <c r="Z383" i="13" s="1"/>
  <c r="O383" i="13"/>
  <c r="W379" i="13"/>
  <c r="X379" i="13" s="1"/>
  <c r="Z379" i="13" s="1"/>
  <c r="O379" i="13"/>
  <c r="W375" i="13"/>
  <c r="X375" i="13" s="1"/>
  <c r="Z375" i="13" s="1"/>
  <c r="O375" i="13"/>
  <c r="W371" i="13"/>
  <c r="X371" i="13" s="1"/>
  <c r="Z371" i="13" s="1"/>
  <c r="O371" i="13"/>
  <c r="W367" i="13"/>
  <c r="X367" i="13" s="1"/>
  <c r="Z367" i="13" s="1"/>
  <c r="O367" i="13"/>
  <c r="W363" i="13"/>
  <c r="X363" i="13" s="1"/>
  <c r="Z363" i="13" s="1"/>
  <c r="O363" i="13"/>
  <c r="W359" i="13"/>
  <c r="X359" i="13" s="1"/>
  <c r="Z359" i="13" s="1"/>
  <c r="O359" i="13"/>
  <c r="W355" i="13"/>
  <c r="X355" i="13" s="1"/>
  <c r="Z355" i="13" s="1"/>
  <c r="O355" i="13"/>
  <c r="W351" i="13"/>
  <c r="X351" i="13" s="1"/>
  <c r="Z351" i="13" s="1"/>
  <c r="O351" i="13"/>
  <c r="W347" i="13"/>
  <c r="X347" i="13" s="1"/>
  <c r="Z347" i="13" s="1"/>
  <c r="O347" i="13"/>
  <c r="W343" i="13"/>
  <c r="X343" i="13" s="1"/>
  <c r="Z343" i="13" s="1"/>
  <c r="O343" i="13"/>
  <c r="W339" i="13"/>
  <c r="X339" i="13" s="1"/>
  <c r="Z339" i="13" s="1"/>
  <c r="O339" i="13"/>
  <c r="W335" i="13"/>
  <c r="X335" i="13" s="1"/>
  <c r="Z335" i="13" s="1"/>
  <c r="O335" i="13"/>
  <c r="W331" i="13"/>
  <c r="X331" i="13" s="1"/>
  <c r="Z331" i="13" s="1"/>
  <c r="O331" i="13"/>
  <c r="W327" i="13"/>
  <c r="X327" i="13" s="1"/>
  <c r="Z327" i="13" s="1"/>
  <c r="O327" i="13"/>
  <c r="W323" i="13"/>
  <c r="X323" i="13" s="1"/>
  <c r="Z323" i="13" s="1"/>
  <c r="O323" i="13"/>
  <c r="W319" i="13"/>
  <c r="X319" i="13" s="1"/>
  <c r="Z319" i="13" s="1"/>
  <c r="O319" i="13"/>
  <c r="W315" i="13"/>
  <c r="X315" i="13" s="1"/>
  <c r="Z315" i="13" s="1"/>
  <c r="O315" i="13"/>
  <c r="W311" i="13"/>
  <c r="X311" i="13" s="1"/>
  <c r="Z311" i="13" s="1"/>
  <c r="O311" i="13"/>
  <c r="W307" i="13"/>
  <c r="X307" i="13" s="1"/>
  <c r="Z307" i="13" s="1"/>
  <c r="O307" i="13"/>
  <c r="W303" i="13"/>
  <c r="X303" i="13" s="1"/>
  <c r="Z303" i="13" s="1"/>
  <c r="O303" i="13"/>
  <c r="W299" i="13"/>
  <c r="X299" i="13" s="1"/>
  <c r="Z299" i="13" s="1"/>
  <c r="O299" i="13"/>
  <c r="W295" i="13"/>
  <c r="X295" i="13" s="1"/>
  <c r="Z295" i="13" s="1"/>
  <c r="O295" i="13"/>
  <c r="W291" i="13"/>
  <c r="X291" i="13" s="1"/>
  <c r="Z291" i="13" s="1"/>
  <c r="O291" i="13"/>
  <c r="W287" i="13"/>
  <c r="X287" i="13" s="1"/>
  <c r="Z287" i="13" s="1"/>
  <c r="O287" i="13"/>
  <c r="W283" i="13"/>
  <c r="X283" i="13" s="1"/>
  <c r="Z283" i="13" s="1"/>
  <c r="O283" i="13"/>
  <c r="W279" i="13"/>
  <c r="X279" i="13" s="1"/>
  <c r="Z279" i="13" s="1"/>
  <c r="O279" i="13"/>
  <c r="W275" i="13"/>
  <c r="X275" i="13" s="1"/>
  <c r="Z275" i="13" s="1"/>
  <c r="O275" i="13"/>
  <c r="W271" i="13"/>
  <c r="X271" i="13" s="1"/>
  <c r="Z271" i="13" s="1"/>
  <c r="O271" i="13"/>
  <c r="W267" i="13"/>
  <c r="X267" i="13" s="1"/>
  <c r="Z267" i="13" s="1"/>
  <c r="O267" i="13"/>
  <c r="W263" i="13"/>
  <c r="X263" i="13" s="1"/>
  <c r="Z263" i="13" s="1"/>
  <c r="O263" i="13"/>
  <c r="W259" i="13"/>
  <c r="X259" i="13" s="1"/>
  <c r="Z259" i="13" s="1"/>
  <c r="O259" i="13"/>
  <c r="W255" i="13"/>
  <c r="X255" i="13" s="1"/>
  <c r="Z255" i="13" s="1"/>
  <c r="O255" i="13"/>
  <c r="W251" i="13"/>
  <c r="X251" i="13" s="1"/>
  <c r="Z251" i="13" s="1"/>
  <c r="O251" i="13"/>
  <c r="W247" i="13"/>
  <c r="X247" i="13" s="1"/>
  <c r="Z247" i="13" s="1"/>
  <c r="O247" i="13"/>
  <c r="W243" i="13"/>
  <c r="X243" i="13" s="1"/>
  <c r="Z243" i="13" s="1"/>
  <c r="O243" i="13"/>
  <c r="W239" i="13"/>
  <c r="X239" i="13" s="1"/>
  <c r="Z239" i="13" s="1"/>
  <c r="O239" i="13"/>
  <c r="W235" i="13"/>
  <c r="X235" i="13" s="1"/>
  <c r="Z235" i="13" s="1"/>
  <c r="O235" i="13"/>
  <c r="W231" i="13"/>
  <c r="X231" i="13" s="1"/>
  <c r="Z231" i="13" s="1"/>
  <c r="O231" i="13"/>
  <c r="W227" i="13"/>
  <c r="X227" i="13" s="1"/>
  <c r="Z227" i="13" s="1"/>
  <c r="O227" i="13"/>
  <c r="W223" i="13"/>
  <c r="X223" i="13" s="1"/>
  <c r="Z223" i="13" s="1"/>
  <c r="O223" i="13"/>
  <c r="W219" i="13"/>
  <c r="X219" i="13" s="1"/>
  <c r="Z219" i="13" s="1"/>
  <c r="O219" i="13"/>
  <c r="W215" i="13"/>
  <c r="X215" i="13" s="1"/>
  <c r="Z215" i="13" s="1"/>
  <c r="O215" i="13"/>
  <c r="W211" i="13"/>
  <c r="X211" i="13" s="1"/>
  <c r="Z211" i="13" s="1"/>
  <c r="O211" i="13"/>
  <c r="W207" i="13"/>
  <c r="X207" i="13" s="1"/>
  <c r="Z207" i="13" s="1"/>
  <c r="O207" i="13"/>
  <c r="W203" i="13"/>
  <c r="X203" i="13" s="1"/>
  <c r="Z203" i="13" s="1"/>
  <c r="O203" i="13"/>
  <c r="W199" i="13"/>
  <c r="X199" i="13" s="1"/>
  <c r="Z199" i="13" s="1"/>
  <c r="O199" i="13"/>
  <c r="W195" i="13"/>
  <c r="X195" i="13" s="1"/>
  <c r="Z195" i="13" s="1"/>
  <c r="O195" i="13"/>
  <c r="W191" i="13"/>
  <c r="X191" i="13" s="1"/>
  <c r="Z191" i="13" s="1"/>
  <c r="O191" i="13"/>
  <c r="W187" i="13"/>
  <c r="X187" i="13" s="1"/>
  <c r="Z187" i="13" s="1"/>
  <c r="O187" i="13"/>
  <c r="W183" i="13"/>
  <c r="X183" i="13" s="1"/>
  <c r="Z183" i="13" s="1"/>
  <c r="O183" i="13"/>
  <c r="W179" i="13"/>
  <c r="X179" i="13" s="1"/>
  <c r="Z179" i="13" s="1"/>
  <c r="O179" i="13"/>
  <c r="W175" i="13"/>
  <c r="X175" i="13" s="1"/>
  <c r="Z175" i="13" s="1"/>
  <c r="O175" i="13"/>
  <c r="W171" i="13"/>
  <c r="X171" i="13" s="1"/>
  <c r="Z171" i="13" s="1"/>
  <c r="O171" i="13"/>
  <c r="W167" i="13"/>
  <c r="X167" i="13" s="1"/>
  <c r="Z167" i="13" s="1"/>
  <c r="O167" i="13"/>
  <c r="W163" i="13"/>
  <c r="X163" i="13" s="1"/>
  <c r="Z163" i="13" s="1"/>
  <c r="O163" i="13"/>
  <c r="W159" i="13"/>
  <c r="X159" i="13" s="1"/>
  <c r="Z159" i="13" s="1"/>
  <c r="O159" i="13"/>
  <c r="W155" i="13"/>
  <c r="X155" i="13" s="1"/>
  <c r="Z155" i="13" s="1"/>
  <c r="O155" i="13"/>
  <c r="W151" i="13"/>
  <c r="X151" i="13" s="1"/>
  <c r="Z151" i="13" s="1"/>
  <c r="O151" i="13"/>
  <c r="W147" i="13"/>
  <c r="X147" i="13" s="1"/>
  <c r="Z147" i="13" s="1"/>
  <c r="O147" i="13"/>
  <c r="W143" i="13"/>
  <c r="X143" i="13" s="1"/>
  <c r="Z143" i="13" s="1"/>
  <c r="O143" i="13"/>
  <c r="W139" i="13"/>
  <c r="X139" i="13" s="1"/>
  <c r="Z139" i="13" s="1"/>
  <c r="O139" i="13"/>
  <c r="W135" i="13"/>
  <c r="X135" i="13" s="1"/>
  <c r="Z135" i="13" s="1"/>
  <c r="O135" i="13"/>
  <c r="W131" i="13"/>
  <c r="X131" i="13" s="1"/>
  <c r="Z131" i="13" s="1"/>
  <c r="O131" i="13"/>
  <c r="W127" i="13"/>
  <c r="X127" i="13" s="1"/>
  <c r="Z127" i="13" s="1"/>
  <c r="O127" i="13"/>
  <c r="W123" i="13"/>
  <c r="X123" i="13" s="1"/>
  <c r="Z123" i="13" s="1"/>
  <c r="O123" i="13"/>
  <c r="W119" i="13"/>
  <c r="X119" i="13" s="1"/>
  <c r="Z119" i="13" s="1"/>
  <c r="O119" i="13"/>
  <c r="W115" i="13"/>
  <c r="X115" i="13" s="1"/>
  <c r="Z115" i="13" s="1"/>
  <c r="O115" i="13"/>
  <c r="W111" i="13"/>
  <c r="X111" i="13" s="1"/>
  <c r="Z111" i="13" s="1"/>
  <c r="O111" i="13"/>
  <c r="W107" i="13"/>
  <c r="X107" i="13" s="1"/>
  <c r="Z107" i="13" s="1"/>
  <c r="O107" i="13"/>
  <c r="W103" i="13"/>
  <c r="X103" i="13" s="1"/>
  <c r="Z103" i="13" s="1"/>
  <c r="O103" i="13"/>
  <c r="W99" i="13"/>
  <c r="X99" i="13" s="1"/>
  <c r="Z99" i="13" s="1"/>
  <c r="O99" i="13"/>
  <c r="W95" i="13"/>
  <c r="X95" i="13" s="1"/>
  <c r="Z95" i="13" s="1"/>
  <c r="O95" i="13"/>
  <c r="W91" i="13"/>
  <c r="X91" i="13" s="1"/>
  <c r="Z91" i="13" s="1"/>
  <c r="O91" i="13"/>
  <c r="W87" i="13"/>
  <c r="X87" i="13" s="1"/>
  <c r="Z87" i="13" s="1"/>
  <c r="O87" i="13"/>
  <c r="W83" i="13"/>
  <c r="X83" i="13" s="1"/>
  <c r="Z83" i="13" s="1"/>
  <c r="O83" i="13"/>
  <c r="W79" i="13"/>
  <c r="X79" i="13" s="1"/>
  <c r="Z79" i="13" s="1"/>
  <c r="O79" i="13"/>
  <c r="W75" i="13"/>
  <c r="X75" i="13" s="1"/>
  <c r="Z75" i="13" s="1"/>
  <c r="O75" i="13"/>
  <c r="W71" i="13"/>
  <c r="X71" i="13" s="1"/>
  <c r="Z71" i="13" s="1"/>
  <c r="O71" i="13"/>
  <c r="W67" i="13"/>
  <c r="X67" i="13" s="1"/>
  <c r="Z67" i="13" s="1"/>
  <c r="O67" i="13"/>
  <c r="W63" i="13"/>
  <c r="X63" i="13" s="1"/>
  <c r="Z63" i="13" s="1"/>
  <c r="O63" i="13"/>
  <c r="W59" i="13"/>
  <c r="X59" i="13" s="1"/>
  <c r="Z59" i="13" s="1"/>
  <c r="O59" i="13"/>
  <c r="W55" i="13"/>
  <c r="X55" i="13" s="1"/>
  <c r="Z55" i="13" s="1"/>
  <c r="O55" i="13"/>
  <c r="W51" i="13"/>
  <c r="X51" i="13" s="1"/>
  <c r="Z51" i="13" s="1"/>
  <c r="O51" i="13"/>
  <c r="W47" i="13"/>
  <c r="X47" i="13" s="1"/>
  <c r="Z47" i="13" s="1"/>
  <c r="O47" i="13"/>
  <c r="W43" i="13"/>
  <c r="X43" i="13" s="1"/>
  <c r="Z43" i="13" s="1"/>
  <c r="O43" i="13"/>
  <c r="W39" i="13"/>
  <c r="X39" i="13" s="1"/>
  <c r="Z39" i="13" s="1"/>
  <c r="O39" i="13"/>
  <c r="W35" i="13"/>
  <c r="X35" i="13" s="1"/>
  <c r="Z35" i="13" s="1"/>
  <c r="O35" i="13"/>
  <c r="W31" i="13"/>
  <c r="X31" i="13" s="1"/>
  <c r="Z31" i="13" s="1"/>
  <c r="O31" i="13"/>
  <c r="W27" i="13"/>
  <c r="X27" i="13" s="1"/>
  <c r="Z27" i="13" s="1"/>
  <c r="O27" i="13"/>
  <c r="W23" i="13"/>
  <c r="X23" i="13" s="1"/>
  <c r="Z23" i="13" s="1"/>
  <c r="O23" i="13"/>
  <c r="W19" i="13"/>
  <c r="X19" i="13" s="1"/>
  <c r="Z19" i="13" s="1"/>
  <c r="O19" i="13"/>
  <c r="W15" i="13"/>
  <c r="X15" i="13" s="1"/>
  <c r="Z15" i="13" s="1"/>
  <c r="O15" i="13"/>
  <c r="W11" i="13"/>
  <c r="X11" i="13" s="1"/>
  <c r="Z11" i="13" s="1"/>
  <c r="O11" i="13"/>
  <c r="W7" i="13"/>
  <c r="X7" i="13" s="1"/>
  <c r="Z7" i="13" s="1"/>
  <c r="O7" i="13"/>
  <c r="C1" i="26" l="1"/>
  <c r="AA398" i="13"/>
  <c r="AD398" i="13"/>
  <c r="AF398" i="13"/>
  <c r="AC398" i="13"/>
  <c r="AB398" i="13"/>
  <c r="S398" i="13"/>
  <c r="AE398" i="13"/>
  <c r="AB430" i="13"/>
  <c r="AA430" i="13"/>
  <c r="AF430" i="13"/>
  <c r="S430" i="13"/>
  <c r="AE430" i="13"/>
  <c r="AD430" i="13"/>
  <c r="AC430" i="13"/>
  <c r="S462" i="13"/>
  <c r="AF462" i="13"/>
  <c r="AC462" i="13"/>
  <c r="AD462" i="13"/>
  <c r="AA462" i="13"/>
  <c r="AB462" i="13"/>
  <c r="AE462" i="13"/>
  <c r="S486" i="13"/>
  <c r="AE486" i="13"/>
  <c r="AA486" i="13"/>
  <c r="AC486" i="13"/>
  <c r="AF486" i="13"/>
  <c r="AB486" i="13"/>
  <c r="AD486" i="13"/>
  <c r="S518" i="13"/>
  <c r="AD518" i="13"/>
  <c r="AA518" i="13"/>
  <c r="AF518" i="13"/>
  <c r="AB518" i="13"/>
  <c r="AC518" i="13"/>
  <c r="AE518" i="13"/>
  <c r="AC558" i="13"/>
  <c r="AA558" i="13"/>
  <c r="AE558" i="13"/>
  <c r="S558" i="13"/>
  <c r="AF558" i="13"/>
  <c r="AD558" i="13"/>
  <c r="AB558" i="13"/>
  <c r="AD590" i="13"/>
  <c r="AE590" i="13"/>
  <c r="AB590" i="13"/>
  <c r="AA590" i="13"/>
  <c r="AF590" i="13"/>
  <c r="S590" i="13"/>
  <c r="AC590" i="13"/>
  <c r="S614" i="13"/>
  <c r="AC614" i="13"/>
  <c r="AB614" i="13"/>
  <c r="AE614" i="13"/>
  <c r="AF614" i="13"/>
  <c r="AA614" i="13"/>
  <c r="AD614" i="13"/>
  <c r="S646" i="13"/>
  <c r="AF646" i="13"/>
  <c r="AA646" i="13"/>
  <c r="AD646" i="13"/>
  <c r="AC646" i="13"/>
  <c r="AB646" i="13"/>
  <c r="AE646" i="13"/>
  <c r="S686" i="13"/>
  <c r="AB686" i="13"/>
  <c r="AA686" i="13"/>
  <c r="AF686" i="13"/>
  <c r="AE686" i="13"/>
  <c r="AC686" i="13"/>
  <c r="AD686" i="13"/>
  <c r="AC718" i="13"/>
  <c r="AE718" i="13"/>
  <c r="S718" i="13"/>
  <c r="AB718" i="13"/>
  <c r="AF718" i="13"/>
  <c r="AD718" i="13"/>
  <c r="AA718" i="13"/>
  <c r="AD750" i="13"/>
  <c r="AE750" i="13"/>
  <c r="S750" i="13"/>
  <c r="AB750" i="13"/>
  <c r="AA750" i="13"/>
  <c r="AF750" i="13"/>
  <c r="AC750" i="13"/>
  <c r="AD782" i="13"/>
  <c r="AA782" i="13"/>
  <c r="AB782" i="13"/>
  <c r="S782" i="13"/>
  <c r="AE782" i="13"/>
  <c r="AF782" i="13"/>
  <c r="AC782" i="13"/>
  <c r="AF814" i="13"/>
  <c r="AA814" i="13"/>
  <c r="AD814" i="13"/>
  <c r="S814" i="13"/>
  <c r="AE814" i="13"/>
  <c r="AC814" i="13"/>
  <c r="AB814" i="13"/>
  <c r="AE846" i="13"/>
  <c r="AD846" i="13"/>
  <c r="AB846" i="13"/>
  <c r="S846" i="13"/>
  <c r="AF846" i="13"/>
  <c r="AA846" i="13"/>
  <c r="AC846" i="13"/>
  <c r="S870" i="13"/>
  <c r="AE870" i="13"/>
  <c r="AD870" i="13"/>
  <c r="AB870" i="13"/>
  <c r="AC870" i="13"/>
  <c r="AF870" i="13"/>
  <c r="AA870" i="13"/>
  <c r="S910" i="13"/>
  <c r="AE910" i="13"/>
  <c r="AC910" i="13"/>
  <c r="AB910" i="13"/>
  <c r="AD910" i="13"/>
  <c r="AA910" i="13"/>
  <c r="AF910" i="13"/>
  <c r="S942" i="13"/>
  <c r="AB942" i="13"/>
  <c r="AA942" i="13"/>
  <c r="AF942" i="13"/>
  <c r="AC942" i="13"/>
  <c r="AD942" i="13"/>
  <c r="AE942" i="13"/>
  <c r="AE966" i="13"/>
  <c r="AC966" i="13"/>
  <c r="AA966" i="13"/>
  <c r="S966" i="13"/>
  <c r="AB966" i="13"/>
  <c r="AD966" i="13"/>
  <c r="AF966" i="13"/>
  <c r="AF998" i="13"/>
  <c r="AC998" i="13"/>
  <c r="AD998" i="13"/>
  <c r="AE998" i="13"/>
  <c r="S998" i="13"/>
  <c r="AB998" i="13"/>
  <c r="AA998" i="13"/>
  <c r="AB1030" i="13"/>
  <c r="AE1030" i="13"/>
  <c r="AF1030" i="13"/>
  <c r="AA1030" i="13"/>
  <c r="AC1030" i="13"/>
  <c r="S1030" i="13"/>
  <c r="AD1030" i="13"/>
  <c r="AE1070" i="13"/>
  <c r="AF1070" i="13"/>
  <c r="S1070" i="13"/>
  <c r="AD1070" i="13"/>
  <c r="AA1070" i="13"/>
  <c r="AB1070" i="13"/>
  <c r="AC1070" i="13"/>
  <c r="AB1094" i="13"/>
  <c r="AC1094" i="13"/>
  <c r="AE1094" i="13"/>
  <c r="S1094" i="13"/>
  <c r="AD1094" i="13"/>
  <c r="AF1094" i="13"/>
  <c r="AA1094" i="13"/>
  <c r="AD1126" i="13"/>
  <c r="S1126" i="13"/>
  <c r="AC1126" i="13"/>
  <c r="AA1126" i="13"/>
  <c r="AF1126" i="13"/>
  <c r="AE1126" i="13"/>
  <c r="AB1126" i="13"/>
  <c r="S1166" i="13"/>
  <c r="AA1166" i="13"/>
  <c r="AB1166" i="13"/>
  <c r="AC1166" i="13"/>
  <c r="AE1166" i="13"/>
  <c r="AD1166" i="13"/>
  <c r="AF1166" i="13"/>
  <c r="AA1198" i="13"/>
  <c r="AD1198" i="13"/>
  <c r="S1198" i="13"/>
  <c r="AE1198" i="13"/>
  <c r="AB1198" i="13"/>
  <c r="AC1198" i="13"/>
  <c r="AF1198" i="13"/>
  <c r="AD1222" i="13"/>
  <c r="AF1222" i="13"/>
  <c r="S1222" i="13"/>
  <c r="AC1222" i="13"/>
  <c r="AA1222" i="13"/>
  <c r="AB1222" i="13"/>
  <c r="AE1222" i="13"/>
  <c r="AF1254" i="13"/>
  <c r="AA1254" i="13"/>
  <c r="AC1254" i="13"/>
  <c r="S1254" i="13"/>
  <c r="AE1254" i="13"/>
  <c r="AB1254" i="13"/>
  <c r="AD1254" i="13"/>
  <c r="AB1286" i="13"/>
  <c r="AA1286" i="13"/>
  <c r="S1286" i="13"/>
  <c r="AF1286" i="13"/>
  <c r="AE1286" i="13"/>
  <c r="AD1286" i="13"/>
  <c r="AC1286" i="13"/>
  <c r="AD1318" i="13"/>
  <c r="AF1318" i="13"/>
  <c r="S1318" i="13"/>
  <c r="AC1318" i="13"/>
  <c r="AB1318" i="13"/>
  <c r="AA1318" i="13"/>
  <c r="AE1318" i="13"/>
  <c r="AC1350" i="13"/>
  <c r="AA1350" i="13"/>
  <c r="AB1350" i="13"/>
  <c r="AD1350" i="13"/>
  <c r="S1350" i="13"/>
  <c r="AE1350" i="13"/>
  <c r="AF1350" i="13"/>
  <c r="S1382" i="13"/>
  <c r="AF1382" i="13"/>
  <c r="AA1382" i="13"/>
  <c r="AC1382" i="13"/>
  <c r="AE1382" i="13"/>
  <c r="AB1382" i="13"/>
  <c r="AD1382" i="13"/>
  <c r="AC1414" i="13"/>
  <c r="AE1414" i="13"/>
  <c r="AB1414" i="13"/>
  <c r="AD1414" i="13"/>
  <c r="S1414" i="13"/>
  <c r="AF1414" i="13"/>
  <c r="AA1414" i="13"/>
  <c r="AE1446" i="13"/>
  <c r="AD1446" i="13"/>
  <c r="AC1446" i="13"/>
  <c r="S1446" i="13"/>
  <c r="AB1446" i="13"/>
  <c r="AA1446" i="13"/>
  <c r="AF1446" i="13"/>
  <c r="AE1478" i="13"/>
  <c r="S1478" i="13"/>
  <c r="AB1478" i="13"/>
  <c r="AD1478" i="13"/>
  <c r="AC1478" i="13"/>
  <c r="AA1478" i="13"/>
  <c r="AF1478" i="13"/>
  <c r="S1510" i="13"/>
  <c r="AD1510" i="13"/>
  <c r="AC1510" i="13"/>
  <c r="AB1510" i="13"/>
  <c r="AA1510" i="13"/>
  <c r="AF1510" i="13"/>
  <c r="AE1510" i="13"/>
  <c r="S1542" i="13"/>
  <c r="AD1542" i="13"/>
  <c r="AB1542" i="13"/>
  <c r="AE1542" i="13"/>
  <c r="AC1542" i="13"/>
  <c r="AF1542" i="13"/>
  <c r="AA1542" i="13"/>
  <c r="AF1574" i="13"/>
  <c r="AA1574" i="13"/>
  <c r="AB1574" i="13"/>
  <c r="AE1574" i="13"/>
  <c r="AC1574" i="13"/>
  <c r="S1574" i="13"/>
  <c r="AD1574" i="13"/>
  <c r="S1606" i="13"/>
  <c r="AE1606" i="13"/>
  <c r="AA1606" i="13"/>
  <c r="AC1606" i="13"/>
  <c r="AD1606" i="13"/>
  <c r="AF1606" i="13"/>
  <c r="AB1606" i="13"/>
  <c r="AC1638" i="13"/>
  <c r="AA1638" i="13"/>
  <c r="AD1638" i="13"/>
  <c r="AF1638" i="13"/>
  <c r="AE1638" i="13"/>
  <c r="AB1638" i="13"/>
  <c r="S1638" i="13"/>
  <c r="AE1670" i="13"/>
  <c r="AF1670" i="13"/>
  <c r="AB1670" i="13"/>
  <c r="S1670" i="13"/>
  <c r="AC1670" i="13"/>
  <c r="AA1670" i="13"/>
  <c r="AD1670" i="13"/>
  <c r="AE1702" i="13"/>
  <c r="AC1702" i="13"/>
  <c r="AD1702" i="13"/>
  <c r="AF1702" i="13"/>
  <c r="AA1702" i="13"/>
  <c r="AB1702" i="13"/>
  <c r="S1702" i="13"/>
  <c r="AB1742" i="13"/>
  <c r="AA1742" i="13"/>
  <c r="AF1742" i="13"/>
  <c r="S1742" i="13"/>
  <c r="AE1742" i="13"/>
  <c r="AD1742" i="13"/>
  <c r="AC1742" i="13"/>
  <c r="AB1774" i="13"/>
  <c r="AD1774" i="13"/>
  <c r="AC1774" i="13"/>
  <c r="S1774" i="13"/>
  <c r="AA1774" i="13"/>
  <c r="AF1774" i="13"/>
  <c r="AE1774" i="13"/>
  <c r="AB1806" i="13"/>
  <c r="AD1806" i="13"/>
  <c r="S1806" i="13"/>
  <c r="AF1806" i="13"/>
  <c r="AC1806" i="13"/>
  <c r="AA1806" i="13"/>
  <c r="AE1806" i="13"/>
  <c r="AD1838" i="13"/>
  <c r="AE1838" i="13"/>
  <c r="S1838" i="13"/>
  <c r="AA1838" i="13"/>
  <c r="AB1838" i="13"/>
  <c r="AF1838" i="13"/>
  <c r="AC1838" i="13"/>
  <c r="AF1870" i="13"/>
  <c r="AD1870" i="13"/>
  <c r="T1870" i="13"/>
  <c r="AC1870" i="13"/>
  <c r="U1870" i="13"/>
  <c r="AB1870" i="13"/>
  <c r="AA1870" i="13"/>
  <c r="AE1870" i="13"/>
  <c r="S1870" i="13"/>
  <c r="S1902" i="13"/>
  <c r="AF1902" i="13"/>
  <c r="AA1902" i="13"/>
  <c r="AB1902" i="13"/>
  <c r="AC1902" i="13"/>
  <c r="AD1902" i="13"/>
  <c r="AE1902" i="13"/>
  <c r="S1934" i="13"/>
  <c r="AB1934" i="13"/>
  <c r="AC1934" i="13"/>
  <c r="AA1934" i="13"/>
  <c r="AD1934" i="13"/>
  <c r="AE1934" i="13"/>
  <c r="AF1934" i="13"/>
  <c r="AD1966" i="13"/>
  <c r="AB1966" i="13"/>
  <c r="S1966" i="13"/>
  <c r="AF1966" i="13"/>
  <c r="AC1966" i="13"/>
  <c r="AA1966" i="13"/>
  <c r="AE1966" i="13"/>
  <c r="AE1998" i="13"/>
  <c r="AD1998" i="13"/>
  <c r="AB1998" i="13"/>
  <c r="S1998" i="13"/>
  <c r="AF1998" i="13"/>
  <c r="AC1998" i="13"/>
  <c r="AA1998" i="13"/>
  <c r="S2030" i="13"/>
  <c r="AE2030" i="13"/>
  <c r="AA2030" i="13"/>
  <c r="AB2030" i="13"/>
  <c r="AD2030" i="13"/>
  <c r="AC2030" i="13"/>
  <c r="AF2030" i="13"/>
  <c r="S2062" i="13"/>
  <c r="AF2062" i="13"/>
  <c r="AC2062" i="13"/>
  <c r="AA2062" i="13"/>
  <c r="AE2062" i="13"/>
  <c r="AD2062" i="13"/>
  <c r="AB2062" i="13"/>
  <c r="AE2086" i="13"/>
  <c r="AC2086" i="13"/>
  <c r="AF2086" i="13"/>
  <c r="S2086" i="13"/>
  <c r="AB2086" i="13"/>
  <c r="AD2086" i="13"/>
  <c r="AA2086" i="13"/>
  <c r="S2118" i="13"/>
  <c r="AF2118" i="13"/>
  <c r="AA2118" i="13"/>
  <c r="AC2118" i="13"/>
  <c r="AB2118" i="13"/>
  <c r="AE2118" i="13"/>
  <c r="AD2118" i="13"/>
  <c r="S2150" i="13"/>
  <c r="AF2150" i="13"/>
  <c r="AC2150" i="13"/>
  <c r="AA2150" i="13"/>
  <c r="AE2150" i="13"/>
  <c r="AD2150" i="13"/>
  <c r="AB2150" i="13"/>
  <c r="S2182" i="13"/>
  <c r="AA2182" i="13"/>
  <c r="AB2182" i="13"/>
  <c r="AE2182" i="13"/>
  <c r="AD2182" i="13"/>
  <c r="AC2182" i="13"/>
  <c r="AF2182" i="13"/>
  <c r="AE2214" i="13"/>
  <c r="AC2214" i="13"/>
  <c r="AF2214" i="13"/>
  <c r="S2214" i="13"/>
  <c r="AB2214" i="13"/>
  <c r="AD2214" i="13"/>
  <c r="AA2214" i="13"/>
  <c r="AE2254" i="13"/>
  <c r="AD2254" i="13"/>
  <c r="AC2254" i="13"/>
  <c r="AF2254" i="13"/>
  <c r="S2254" i="13"/>
  <c r="AA2254" i="13"/>
  <c r="AB2254" i="13"/>
  <c r="AF2286" i="13"/>
  <c r="AD2286" i="13"/>
  <c r="AA2286" i="13"/>
  <c r="AB2286" i="13"/>
  <c r="S2286" i="13"/>
  <c r="AE2286" i="13"/>
  <c r="AC2286" i="13"/>
  <c r="AA2318" i="13"/>
  <c r="AB2318" i="13"/>
  <c r="AE2318" i="13"/>
  <c r="S2318" i="13"/>
  <c r="AF2318" i="13"/>
  <c r="AD2318" i="13"/>
  <c r="AC2318" i="13"/>
  <c r="AC2350" i="13"/>
  <c r="AD2350" i="13"/>
  <c r="AB2350" i="13"/>
  <c r="AE2350" i="13"/>
  <c r="AF2350" i="13"/>
  <c r="AA2350" i="13"/>
  <c r="S2350" i="13"/>
  <c r="S2382" i="13"/>
  <c r="AE2382" i="13"/>
  <c r="AC2382" i="13"/>
  <c r="AA2382" i="13"/>
  <c r="AB2382" i="13"/>
  <c r="AD2382" i="13"/>
  <c r="AF2382" i="13"/>
  <c r="S2422" i="13"/>
  <c r="AE2422" i="13"/>
  <c r="AC2422" i="13"/>
  <c r="AB2422" i="13"/>
  <c r="AF2422" i="13"/>
  <c r="AA2422" i="13"/>
  <c r="AD2422" i="13"/>
  <c r="S2462" i="13"/>
  <c r="AB2462" i="13"/>
  <c r="AE2462" i="13"/>
  <c r="AD2462" i="13"/>
  <c r="AC2462" i="13"/>
  <c r="AA2462" i="13"/>
  <c r="AF2462" i="13"/>
  <c r="AE2494" i="13"/>
  <c r="AD2494" i="13"/>
  <c r="AB2494" i="13"/>
  <c r="S2494" i="13"/>
  <c r="AC2494" i="13"/>
  <c r="AF2494" i="13"/>
  <c r="AA2494" i="13"/>
  <c r="AE2518" i="13"/>
  <c r="AD2518" i="13"/>
  <c r="AB2518" i="13"/>
  <c r="S2518" i="13"/>
  <c r="AC2518" i="13"/>
  <c r="AF2518" i="13"/>
  <c r="AA2518" i="13"/>
  <c r="AC2550" i="13"/>
  <c r="AD2550" i="13"/>
  <c r="AE2550" i="13"/>
  <c r="S2550" i="13"/>
  <c r="AB2550" i="13"/>
  <c r="AA2550" i="13"/>
  <c r="AF2550" i="13"/>
  <c r="AC2574" i="13"/>
  <c r="AD2574" i="13"/>
  <c r="AA2574" i="13"/>
  <c r="AF2574" i="13"/>
  <c r="S2574" i="13"/>
  <c r="AE2574" i="13"/>
  <c r="AB2574" i="13"/>
  <c r="S2606" i="13"/>
  <c r="AF2606" i="13"/>
  <c r="AC2606" i="13"/>
  <c r="AA2606" i="13"/>
  <c r="AE2606" i="13"/>
  <c r="AB2606" i="13"/>
  <c r="AD2606" i="13"/>
  <c r="AA2630" i="13"/>
  <c r="S2630" i="13"/>
  <c r="AE2630" i="13"/>
  <c r="AC2630" i="13"/>
  <c r="AF2630" i="13"/>
  <c r="AD2630" i="13"/>
  <c r="AB2630" i="13"/>
  <c r="S2662" i="13"/>
  <c r="AE2662" i="13"/>
  <c r="AF2662" i="13"/>
  <c r="AC2662" i="13"/>
  <c r="AD2662" i="13"/>
  <c r="AA2662" i="13"/>
  <c r="AB2662" i="13"/>
  <c r="S2694" i="13"/>
  <c r="AE2694" i="13"/>
  <c r="AD2694" i="13"/>
  <c r="AF2694" i="13"/>
  <c r="AC2694" i="13"/>
  <c r="AB2694" i="13"/>
  <c r="AA2694" i="13"/>
  <c r="AD2726" i="13"/>
  <c r="AC2726" i="13"/>
  <c r="AB2726" i="13"/>
  <c r="AA2726" i="13"/>
  <c r="AF2726" i="13"/>
  <c r="S2726" i="13"/>
  <c r="AE2726" i="13"/>
  <c r="AD2758" i="13"/>
  <c r="AA2758" i="13"/>
  <c r="AF2758" i="13"/>
  <c r="S2758" i="13"/>
  <c r="AE2758" i="13"/>
  <c r="AB2758" i="13"/>
  <c r="AC2758" i="13"/>
  <c r="AD2790" i="13"/>
  <c r="AA2790" i="13"/>
  <c r="AB2790" i="13"/>
  <c r="S2790" i="13"/>
  <c r="AE2790" i="13"/>
  <c r="AF2790" i="13"/>
  <c r="AC2790" i="13"/>
  <c r="AF2822" i="13"/>
  <c r="AE2822" i="13"/>
  <c r="AD2822" i="13"/>
  <c r="AA2822" i="13"/>
  <c r="S2822" i="13"/>
  <c r="AB2822" i="13"/>
  <c r="AC2822" i="13"/>
  <c r="S2854" i="13"/>
  <c r="AE2854" i="13"/>
  <c r="AB2854" i="13"/>
  <c r="AD2854" i="13"/>
  <c r="AF2854" i="13"/>
  <c r="AA2854" i="13"/>
  <c r="AC2854" i="13"/>
  <c r="AF2886" i="13"/>
  <c r="AA2886" i="13"/>
  <c r="AC2886" i="13"/>
  <c r="AD2886" i="13"/>
  <c r="S2886" i="13"/>
  <c r="AB2886" i="13"/>
  <c r="AE2886" i="13"/>
  <c r="AF2918" i="13"/>
  <c r="AA2918" i="13"/>
  <c r="AC2918" i="13"/>
  <c r="AD2918" i="13"/>
  <c r="AB2918" i="13"/>
  <c r="AE2918" i="13"/>
  <c r="S2918" i="13"/>
  <c r="AA2950" i="13"/>
  <c r="AD2950" i="13"/>
  <c r="AE2950" i="13"/>
  <c r="AF2950" i="13"/>
  <c r="AB2950" i="13"/>
  <c r="AC2950" i="13"/>
  <c r="S2950" i="13"/>
  <c r="AF2982" i="13"/>
  <c r="S2982" i="13"/>
  <c r="AA2982" i="13"/>
  <c r="AC2982" i="13"/>
  <c r="AE2982" i="13"/>
  <c r="AB2982" i="13"/>
  <c r="AD2982" i="13"/>
  <c r="S3014" i="13"/>
  <c r="AE3014" i="13"/>
  <c r="AF3014" i="13"/>
  <c r="AD3014" i="13"/>
  <c r="AC3014" i="13"/>
  <c r="AA3014" i="13"/>
  <c r="AB3014" i="13"/>
  <c r="S3046" i="13"/>
  <c r="AA3046" i="13"/>
  <c r="AB3046" i="13"/>
  <c r="AE3046" i="13"/>
  <c r="AC3046" i="13"/>
  <c r="AD3046" i="13"/>
  <c r="AF3046" i="13"/>
  <c r="S3078" i="13"/>
  <c r="AB3078" i="13"/>
  <c r="AC3078" i="13"/>
  <c r="AF3078" i="13"/>
  <c r="AA3078" i="13"/>
  <c r="AD3078" i="13"/>
  <c r="AE3078" i="13"/>
  <c r="AA3118" i="13"/>
  <c r="AB3118" i="13"/>
  <c r="AD3118" i="13"/>
  <c r="AF3118" i="13"/>
  <c r="AC3118" i="13"/>
  <c r="S3118" i="13"/>
  <c r="AE3118" i="13"/>
  <c r="AE3134" i="13"/>
  <c r="AD3134" i="13"/>
  <c r="AB3134" i="13"/>
  <c r="S3134" i="13"/>
  <c r="AC3134" i="13"/>
  <c r="AF3134" i="13"/>
  <c r="AA3134" i="13"/>
  <c r="AE3182" i="13"/>
  <c r="AA3182" i="13"/>
  <c r="AC3182" i="13"/>
  <c r="AF3182" i="13"/>
  <c r="S3182" i="13"/>
  <c r="AB3182" i="13"/>
  <c r="AD3182" i="13"/>
  <c r="AE3214" i="13"/>
  <c r="AB3214" i="13"/>
  <c r="AC3214" i="13"/>
  <c r="AF3214" i="13"/>
  <c r="S3214" i="13"/>
  <c r="AA3214" i="13"/>
  <c r="AD3214" i="13"/>
  <c r="S3246" i="13"/>
  <c r="AC3246" i="13"/>
  <c r="AD3246" i="13"/>
  <c r="AA3246" i="13"/>
  <c r="AB3246" i="13"/>
  <c r="AF3246" i="13"/>
  <c r="AE3246" i="13"/>
  <c r="AC3278" i="13"/>
  <c r="AD3278" i="13"/>
  <c r="AF3278" i="13"/>
  <c r="AB3278" i="13"/>
  <c r="AA3278" i="13"/>
  <c r="AE3278" i="13"/>
  <c r="S3278" i="13"/>
  <c r="AA3310" i="13"/>
  <c r="AD3310" i="13"/>
  <c r="S3310" i="13"/>
  <c r="AF3310" i="13"/>
  <c r="AE3310" i="13"/>
  <c r="AC3310" i="13"/>
  <c r="AB3310" i="13"/>
  <c r="S3342" i="13"/>
  <c r="AB3342" i="13"/>
  <c r="AC3342" i="13"/>
  <c r="AE3342" i="13"/>
  <c r="AA3342" i="13"/>
  <c r="AD3342" i="13"/>
  <c r="AF3342" i="13"/>
  <c r="AC3374" i="13"/>
  <c r="AB3374" i="13"/>
  <c r="S3374" i="13"/>
  <c r="AA3374" i="13"/>
  <c r="AE3374" i="13"/>
  <c r="AF3374" i="13"/>
  <c r="AD3374" i="13"/>
  <c r="AC3406" i="13"/>
  <c r="S3406" i="13"/>
  <c r="AD3406" i="13"/>
  <c r="AF3406" i="13"/>
  <c r="AB3406" i="13"/>
  <c r="AE3406" i="13"/>
  <c r="AA3406" i="13"/>
  <c r="S3438" i="13"/>
  <c r="AA3438" i="13"/>
  <c r="AE3438" i="13"/>
  <c r="AF3438" i="13"/>
  <c r="AD3438" i="13"/>
  <c r="AC3438" i="13"/>
  <c r="AB3438" i="13"/>
  <c r="AC3470" i="13"/>
  <c r="AB3470" i="13"/>
  <c r="AA3470" i="13"/>
  <c r="AE3470" i="13"/>
  <c r="S3470" i="13"/>
  <c r="AF3470" i="13"/>
  <c r="AD3470" i="13"/>
  <c r="AD3502" i="13"/>
  <c r="AC3502" i="13"/>
  <c r="S3502" i="13"/>
  <c r="AB3502" i="13"/>
  <c r="AA3502" i="13"/>
  <c r="AE3502" i="13"/>
  <c r="AF3502" i="13"/>
  <c r="AF3534" i="13"/>
  <c r="AD3534" i="13"/>
  <c r="AC3534" i="13"/>
  <c r="AE3534" i="13"/>
  <c r="S3534" i="13"/>
  <c r="AA3534" i="13"/>
  <c r="AB3534" i="13"/>
  <c r="AC3566" i="13"/>
  <c r="AB3566" i="13"/>
  <c r="AA3566" i="13"/>
  <c r="S3566" i="13"/>
  <c r="AE3566" i="13"/>
  <c r="AF3566" i="13"/>
  <c r="AD3566" i="13"/>
  <c r="AA3598" i="13"/>
  <c r="AE3598" i="13"/>
  <c r="AF3598" i="13"/>
  <c r="AD3598" i="13"/>
  <c r="AB3598" i="13"/>
  <c r="AC3598" i="13"/>
  <c r="S3598" i="13"/>
  <c r="AB3630" i="13"/>
  <c r="AA3630" i="13"/>
  <c r="AE3630" i="13"/>
  <c r="S3630" i="13"/>
  <c r="AF3630" i="13"/>
  <c r="AD3630" i="13"/>
  <c r="AC3630" i="13"/>
  <c r="S3662" i="13"/>
  <c r="AB3662" i="13"/>
  <c r="AA3662" i="13"/>
  <c r="AE3662" i="13"/>
  <c r="AF3662" i="13"/>
  <c r="AD3662" i="13"/>
  <c r="AC3662" i="13"/>
  <c r="AE3686" i="13"/>
  <c r="AA3686" i="13"/>
  <c r="AD3686" i="13"/>
  <c r="AF3686" i="13"/>
  <c r="S3686" i="13"/>
  <c r="AB3686" i="13"/>
  <c r="AC3686" i="13"/>
  <c r="AB3718" i="13"/>
  <c r="AC3718" i="13"/>
  <c r="AE3718" i="13"/>
  <c r="AA3718" i="13"/>
  <c r="AD3718" i="13"/>
  <c r="AF3718" i="13"/>
  <c r="S3718" i="13"/>
  <c r="AE3750" i="13"/>
  <c r="AD3750" i="13"/>
  <c r="AA3750" i="13"/>
  <c r="S3750" i="13"/>
  <c r="AC3750" i="13"/>
  <c r="AF3750" i="13"/>
  <c r="AB3750" i="13"/>
  <c r="S3782" i="13"/>
  <c r="AF3782" i="13"/>
  <c r="AD3782" i="13"/>
  <c r="AC3782" i="13"/>
  <c r="AB3782" i="13"/>
  <c r="AA3782" i="13"/>
  <c r="AE3782" i="13"/>
  <c r="AC3814" i="13"/>
  <c r="AB3814" i="13"/>
  <c r="AA3814" i="13"/>
  <c r="S3814" i="13"/>
  <c r="AE3814" i="13"/>
  <c r="AF3814" i="13"/>
  <c r="AD3814" i="13"/>
  <c r="AD3846" i="13"/>
  <c r="AB3846" i="13"/>
  <c r="AE3846" i="13"/>
  <c r="AC3846" i="13"/>
  <c r="AA3846" i="13"/>
  <c r="S3846" i="13"/>
  <c r="AF3846" i="13"/>
  <c r="S3878" i="13"/>
  <c r="AE3878" i="13"/>
  <c r="AA3878" i="13"/>
  <c r="AD3878" i="13"/>
  <c r="AF3878" i="13"/>
  <c r="AC3878" i="13"/>
  <c r="AB3878" i="13"/>
  <c r="S3910" i="13"/>
  <c r="AE3910" i="13"/>
  <c r="AA3910" i="13"/>
  <c r="AD3910" i="13"/>
  <c r="AC3910" i="13"/>
  <c r="AB3910" i="13"/>
  <c r="AF3910" i="13"/>
  <c r="AB3942" i="13"/>
  <c r="AA3942" i="13"/>
  <c r="AE3942" i="13"/>
  <c r="S3942" i="13"/>
  <c r="AF3942" i="13"/>
  <c r="AD3942" i="13"/>
  <c r="AC3942" i="13"/>
  <c r="AA3974" i="13"/>
  <c r="AC3974" i="13"/>
  <c r="AE3974" i="13"/>
  <c r="S3974" i="13"/>
  <c r="AF3974" i="13"/>
  <c r="AB3974" i="13"/>
  <c r="AD3974" i="13"/>
  <c r="AD687" i="13"/>
  <c r="AF687" i="13"/>
  <c r="AC687" i="13"/>
  <c r="AE687" i="13"/>
  <c r="S687" i="13"/>
  <c r="AA687" i="13"/>
  <c r="AB687" i="13"/>
  <c r="AB386" i="13"/>
  <c r="AE386" i="13"/>
  <c r="AA386" i="13"/>
  <c r="AD386" i="13"/>
  <c r="S386" i="13"/>
  <c r="AF386" i="13"/>
  <c r="AC386" i="13"/>
  <c r="AA410" i="13"/>
  <c r="AC410" i="13"/>
  <c r="AE410" i="13"/>
  <c r="AF410" i="13"/>
  <c r="AB410" i="13"/>
  <c r="S410" i="13"/>
  <c r="AD410" i="13"/>
  <c r="AE426" i="13"/>
  <c r="AC426" i="13"/>
  <c r="AF426" i="13"/>
  <c r="AB426" i="13"/>
  <c r="S426" i="13"/>
  <c r="AA426" i="13"/>
  <c r="AD426" i="13"/>
  <c r="S442" i="13"/>
  <c r="AE442" i="13"/>
  <c r="AB442" i="13"/>
  <c r="AA442" i="13"/>
  <c r="AF442" i="13"/>
  <c r="AD442" i="13"/>
  <c r="AC442" i="13"/>
  <c r="S458" i="13"/>
  <c r="AF458" i="13"/>
  <c r="AA458" i="13"/>
  <c r="AB458" i="13"/>
  <c r="AE458" i="13"/>
  <c r="AD458" i="13"/>
  <c r="AC458" i="13"/>
  <c r="AD474" i="13"/>
  <c r="AB474" i="13"/>
  <c r="AC474" i="13"/>
  <c r="S474" i="13"/>
  <c r="AF474" i="13"/>
  <c r="AA474" i="13"/>
  <c r="AE474" i="13"/>
  <c r="AD490" i="13"/>
  <c r="AA490" i="13"/>
  <c r="AB490" i="13"/>
  <c r="AF490" i="13"/>
  <c r="AC490" i="13"/>
  <c r="AE490" i="13"/>
  <c r="S490" i="13"/>
  <c r="S506" i="13"/>
  <c r="AC506" i="13"/>
  <c r="AD506" i="13"/>
  <c r="AA506" i="13"/>
  <c r="AE506" i="13"/>
  <c r="AB506" i="13"/>
  <c r="AF506" i="13"/>
  <c r="S522" i="13"/>
  <c r="AE522" i="13"/>
  <c r="AB522" i="13"/>
  <c r="AC522" i="13"/>
  <c r="AF522" i="13"/>
  <c r="AD522" i="13"/>
  <c r="AA522" i="13"/>
  <c r="AC538" i="13"/>
  <c r="AE538" i="13"/>
  <c r="S538" i="13"/>
  <c r="AD538" i="13"/>
  <c r="AB538" i="13"/>
  <c r="AA538" i="13"/>
  <c r="AF538" i="13"/>
  <c r="AE554" i="13"/>
  <c r="AD554" i="13"/>
  <c r="AA554" i="13"/>
  <c r="S554" i="13"/>
  <c r="AC554" i="13"/>
  <c r="AF554" i="13"/>
  <c r="AB554" i="13"/>
  <c r="AA570" i="13"/>
  <c r="AF570" i="13"/>
  <c r="AC570" i="13"/>
  <c r="AD570" i="13"/>
  <c r="AE570" i="13"/>
  <c r="S570" i="13"/>
  <c r="AB570" i="13"/>
  <c r="S586" i="13"/>
  <c r="AC586" i="13"/>
  <c r="AB586" i="13"/>
  <c r="AE586" i="13"/>
  <c r="AA586" i="13"/>
  <c r="AD586" i="13"/>
  <c r="AF586" i="13"/>
  <c r="S602" i="13"/>
  <c r="AF602" i="13"/>
  <c r="AD602" i="13"/>
  <c r="AA602" i="13"/>
  <c r="AE602" i="13"/>
  <c r="AB602" i="13"/>
  <c r="AC602" i="13"/>
  <c r="AF618" i="13"/>
  <c r="AC618" i="13"/>
  <c r="AE618" i="13"/>
  <c r="S618" i="13"/>
  <c r="AB618" i="13"/>
  <c r="AA618" i="13"/>
  <c r="AD618" i="13"/>
  <c r="AA634" i="13"/>
  <c r="AB634" i="13"/>
  <c r="AC634" i="13"/>
  <c r="S634" i="13"/>
  <c r="AF634" i="13"/>
  <c r="AE634" i="13"/>
  <c r="AD634" i="13"/>
  <c r="AD650" i="13"/>
  <c r="AB650" i="13"/>
  <c r="AA650" i="13"/>
  <c r="AF650" i="13"/>
  <c r="AE650" i="13"/>
  <c r="S650" i="13"/>
  <c r="AC650" i="13"/>
  <c r="AA674" i="13"/>
  <c r="AB674" i="13"/>
  <c r="AE674" i="13"/>
  <c r="AC674" i="13"/>
  <c r="AD674" i="13"/>
  <c r="S674" i="13"/>
  <c r="AF674" i="13"/>
  <c r="S690" i="13"/>
  <c r="AA690" i="13"/>
  <c r="AC690" i="13"/>
  <c r="AE690" i="13"/>
  <c r="AD690" i="13"/>
  <c r="AF690" i="13"/>
  <c r="AB690" i="13"/>
  <c r="AC706" i="13"/>
  <c r="AB706" i="13"/>
  <c r="S706" i="13"/>
  <c r="AA706" i="13"/>
  <c r="AD706" i="13"/>
  <c r="AE706" i="13"/>
  <c r="AF706" i="13"/>
  <c r="S722" i="13"/>
  <c r="AF722" i="13"/>
  <c r="AC722" i="13"/>
  <c r="AD722" i="13"/>
  <c r="AA722" i="13"/>
  <c r="AB722" i="13"/>
  <c r="AE722" i="13"/>
  <c r="S738" i="13"/>
  <c r="AC738" i="13"/>
  <c r="AF738" i="13"/>
  <c r="AA738" i="13"/>
  <c r="AE738" i="13"/>
  <c r="AD738" i="13"/>
  <c r="AB738" i="13"/>
  <c r="S754" i="13"/>
  <c r="AF754" i="13"/>
  <c r="AE754" i="13"/>
  <c r="AD754" i="13"/>
  <c r="AC754" i="13"/>
  <c r="AB754" i="13"/>
  <c r="AA754" i="13"/>
  <c r="AE770" i="13"/>
  <c r="AF770" i="13"/>
  <c r="S770" i="13"/>
  <c r="AD770" i="13"/>
  <c r="AC770" i="13"/>
  <c r="AA770" i="13"/>
  <c r="AB770" i="13"/>
  <c r="S786" i="13"/>
  <c r="AE786" i="13"/>
  <c r="AD786" i="13"/>
  <c r="AC786" i="13"/>
  <c r="AB786" i="13"/>
  <c r="AA786" i="13"/>
  <c r="AF786" i="13"/>
  <c r="AA802" i="13"/>
  <c r="AE802" i="13"/>
  <c r="AB802" i="13"/>
  <c r="AD802" i="13"/>
  <c r="S802" i="13"/>
  <c r="AF802" i="13"/>
  <c r="AC802" i="13"/>
  <c r="AF818" i="13"/>
  <c r="AC818" i="13"/>
  <c r="AA818" i="13"/>
  <c r="S818" i="13"/>
  <c r="AE818" i="13"/>
  <c r="AB818" i="13"/>
  <c r="AD818" i="13"/>
  <c r="AA834" i="13"/>
  <c r="S834" i="13"/>
  <c r="AE834" i="13"/>
  <c r="AB834" i="13"/>
  <c r="AD834" i="13"/>
  <c r="AF834" i="13"/>
  <c r="AC834" i="13"/>
  <c r="AB850" i="13"/>
  <c r="AD850" i="13"/>
  <c r="AF850" i="13"/>
  <c r="AC850" i="13"/>
  <c r="AA850" i="13"/>
  <c r="S850" i="13"/>
  <c r="AE850" i="13"/>
  <c r="AF866" i="13"/>
  <c r="AA866" i="13"/>
  <c r="AD866" i="13"/>
  <c r="S866" i="13"/>
  <c r="AE866" i="13"/>
  <c r="AC866" i="13"/>
  <c r="AB866" i="13"/>
  <c r="S882" i="13"/>
  <c r="AE882" i="13"/>
  <c r="AD882" i="13"/>
  <c r="AB882" i="13"/>
  <c r="AF882" i="13"/>
  <c r="AA882" i="13"/>
  <c r="AC882" i="13"/>
  <c r="AD898" i="13"/>
  <c r="AF898" i="13"/>
  <c r="AB898" i="13"/>
  <c r="AA898" i="13"/>
  <c r="S898" i="13"/>
  <c r="AC898" i="13"/>
  <c r="AE898" i="13"/>
  <c r="AE914" i="13"/>
  <c r="AA914" i="13"/>
  <c r="AD914" i="13"/>
  <c r="S914" i="13"/>
  <c r="AC914" i="13"/>
  <c r="AF914" i="13"/>
  <c r="AB914" i="13"/>
  <c r="S930" i="13"/>
  <c r="AB930" i="13"/>
  <c r="AA930" i="13"/>
  <c r="AC930" i="13"/>
  <c r="AE930" i="13"/>
  <c r="AF930" i="13"/>
  <c r="AD930" i="13"/>
  <c r="AA946" i="13"/>
  <c r="AC946" i="13"/>
  <c r="S946" i="13"/>
  <c r="AE946" i="13"/>
  <c r="AF946" i="13"/>
  <c r="AD946" i="13"/>
  <c r="AB946" i="13"/>
  <c r="S962" i="13"/>
  <c r="AD962" i="13"/>
  <c r="AA962" i="13"/>
  <c r="AE962" i="13"/>
  <c r="AC962" i="13"/>
  <c r="AB962" i="13"/>
  <c r="AF962" i="13"/>
  <c r="AD978" i="13"/>
  <c r="AA978" i="13"/>
  <c r="AB978" i="13"/>
  <c r="AE978" i="13"/>
  <c r="S978" i="13"/>
  <c r="AF978" i="13"/>
  <c r="AC978" i="13"/>
  <c r="S994" i="13"/>
  <c r="AD994" i="13"/>
  <c r="AF994" i="13"/>
  <c r="AC994" i="13"/>
  <c r="AA994" i="13"/>
  <c r="AE994" i="13"/>
  <c r="AB994" i="13"/>
  <c r="AE1010" i="13"/>
  <c r="AC1010" i="13"/>
  <c r="AB1010" i="13"/>
  <c r="S1010" i="13"/>
  <c r="AD1010" i="13"/>
  <c r="AF1010" i="13"/>
  <c r="AA1010" i="13"/>
  <c r="AC1026" i="13"/>
  <c r="AD1026" i="13"/>
  <c r="AA1026" i="13"/>
  <c r="AF1026" i="13"/>
  <c r="S1026" i="13"/>
  <c r="AE1026" i="13"/>
  <c r="AB1026" i="13"/>
  <c r="AB1042" i="13"/>
  <c r="AC1042" i="13"/>
  <c r="AE1042" i="13"/>
  <c r="S1042" i="13"/>
  <c r="AD1042" i="13"/>
  <c r="AF1042" i="13"/>
  <c r="AA1042" i="13"/>
  <c r="AA1058" i="13"/>
  <c r="AD1058" i="13"/>
  <c r="AE1058" i="13"/>
  <c r="AC1058" i="13"/>
  <c r="AB1058" i="13"/>
  <c r="S1058" i="13"/>
  <c r="AF1058" i="13"/>
  <c r="AA1074" i="13"/>
  <c r="AE1074" i="13"/>
  <c r="AD1074" i="13"/>
  <c r="AB1074" i="13"/>
  <c r="S1074" i="13"/>
  <c r="AC1074" i="13"/>
  <c r="AF1074" i="13"/>
  <c r="AF1090" i="13"/>
  <c r="AC1090" i="13"/>
  <c r="AD1090" i="13"/>
  <c r="AE1090" i="13"/>
  <c r="S1090" i="13"/>
  <c r="AB1090" i="13"/>
  <c r="AA1090" i="13"/>
  <c r="AE1106" i="13"/>
  <c r="AF1106" i="13"/>
  <c r="AC1106" i="13"/>
  <c r="AA1106" i="13"/>
  <c r="S1106" i="13"/>
  <c r="AD1106" i="13"/>
  <c r="AB1106" i="13"/>
  <c r="S1122" i="13"/>
  <c r="AD1122" i="13"/>
  <c r="AF1122" i="13"/>
  <c r="AB1122" i="13"/>
  <c r="AE1122" i="13"/>
  <c r="AC1122" i="13"/>
  <c r="AA1122" i="13"/>
  <c r="S1138" i="13"/>
  <c r="AA1138" i="13"/>
  <c r="AF1138" i="13"/>
  <c r="AE1138" i="13"/>
  <c r="AD1138" i="13"/>
  <c r="AC1138" i="13"/>
  <c r="AB1138" i="13"/>
  <c r="AA1162" i="13"/>
  <c r="AF1162" i="13"/>
  <c r="S1162" i="13"/>
  <c r="AE1162" i="13"/>
  <c r="AB1162" i="13"/>
  <c r="AC1162" i="13"/>
  <c r="AD1162" i="13"/>
  <c r="AA1178" i="13"/>
  <c r="AE1178" i="13"/>
  <c r="AB1178" i="13"/>
  <c r="AC1178" i="13"/>
  <c r="AF1178" i="13"/>
  <c r="AD1178" i="13"/>
  <c r="S1178" i="13"/>
  <c r="S1194" i="13"/>
  <c r="AE1194" i="13"/>
  <c r="AC1194" i="13"/>
  <c r="AD1194" i="13"/>
  <c r="AB1194" i="13"/>
  <c r="AA1194" i="13"/>
  <c r="AF1194" i="13"/>
  <c r="S1210" i="13"/>
  <c r="AB1210" i="13"/>
  <c r="AC1210" i="13"/>
  <c r="AF1210" i="13"/>
  <c r="AA1210" i="13"/>
  <c r="AD1210" i="13"/>
  <c r="AE1210" i="13"/>
  <c r="AC1226" i="13"/>
  <c r="AF1226" i="13"/>
  <c r="AA1226" i="13"/>
  <c r="AB1226" i="13"/>
  <c r="AE1226" i="13"/>
  <c r="AD1226" i="13"/>
  <c r="S1226" i="13"/>
  <c r="AD1242" i="13"/>
  <c r="AA1242" i="13"/>
  <c r="AC1242" i="13"/>
  <c r="AB1242" i="13"/>
  <c r="S1242" i="13"/>
  <c r="AE1242" i="13"/>
  <c r="AF1242" i="13"/>
  <c r="S1258" i="13"/>
  <c r="AF1258" i="13"/>
  <c r="AD1258" i="13"/>
  <c r="AE1258" i="13"/>
  <c r="AA1258" i="13"/>
  <c r="AB1258" i="13"/>
  <c r="AC1258" i="13"/>
  <c r="AB1274" i="13"/>
  <c r="AC1274" i="13"/>
  <c r="AF1274" i="13"/>
  <c r="S1274" i="13"/>
  <c r="AD1274" i="13"/>
  <c r="AA1274" i="13"/>
  <c r="AE1274" i="13"/>
  <c r="AE1290" i="13"/>
  <c r="S1290" i="13"/>
  <c r="AB1290" i="13"/>
  <c r="AC1290" i="13"/>
  <c r="AF1290" i="13"/>
  <c r="AA1290" i="13"/>
  <c r="AD1290" i="13"/>
  <c r="AE1306" i="13"/>
  <c r="AD1306" i="13"/>
  <c r="AF1306" i="13"/>
  <c r="S1306" i="13"/>
  <c r="AC1306" i="13"/>
  <c r="AB1306" i="13"/>
  <c r="AA1306" i="13"/>
  <c r="AA1322" i="13"/>
  <c r="AF1322" i="13"/>
  <c r="S1322" i="13"/>
  <c r="AC1322" i="13"/>
  <c r="AB1322" i="13"/>
  <c r="AE1322" i="13"/>
  <c r="AD1322" i="13"/>
  <c r="AE1338" i="13"/>
  <c r="AB1338" i="13"/>
  <c r="AD1338" i="13"/>
  <c r="S1338" i="13"/>
  <c r="AF1338" i="13"/>
  <c r="AC1338" i="13"/>
  <c r="AA1338" i="13"/>
  <c r="S1354" i="13"/>
  <c r="AD1354" i="13"/>
  <c r="AB1354" i="13"/>
  <c r="AA1354" i="13"/>
  <c r="AC1354" i="13"/>
  <c r="AE1354" i="13"/>
  <c r="AF1354" i="13"/>
  <c r="AE1370" i="13"/>
  <c r="S1370" i="13"/>
  <c r="AB1370" i="13"/>
  <c r="AC1370" i="13"/>
  <c r="AF1370" i="13"/>
  <c r="AA1370" i="13"/>
  <c r="AD1370" i="13"/>
  <c r="S1386" i="13"/>
  <c r="AE1386" i="13"/>
  <c r="AD1386" i="13"/>
  <c r="AC1386" i="13"/>
  <c r="AF1386" i="13"/>
  <c r="AA1386" i="13"/>
  <c r="AB1386" i="13"/>
  <c r="AE1402" i="13"/>
  <c r="AB1402" i="13"/>
  <c r="AC1402" i="13"/>
  <c r="AF1402" i="13"/>
  <c r="S1402" i="13"/>
  <c r="AA1402" i="13"/>
  <c r="AD1402" i="13"/>
  <c r="S1418" i="13"/>
  <c r="AB1418" i="13"/>
  <c r="AA1418" i="13"/>
  <c r="AF1418" i="13"/>
  <c r="AC1418" i="13"/>
  <c r="AD1418" i="13"/>
  <c r="AE1418" i="13"/>
  <c r="AA1434" i="13"/>
  <c r="S1434" i="13"/>
  <c r="AE1434" i="13"/>
  <c r="AD1434" i="13"/>
  <c r="AF1434" i="13"/>
  <c r="AC1434" i="13"/>
  <c r="AB1434" i="13"/>
  <c r="AC1450" i="13"/>
  <c r="AE1450" i="13"/>
  <c r="AD1450" i="13"/>
  <c r="AA1450" i="13"/>
  <c r="AF1450" i="13"/>
  <c r="S1450" i="13"/>
  <c r="AB1450" i="13"/>
  <c r="AA1466" i="13"/>
  <c r="AD1466" i="13"/>
  <c r="S1466" i="13"/>
  <c r="AE1466" i="13"/>
  <c r="AC1466" i="13"/>
  <c r="AB1466" i="13"/>
  <c r="AF1466" i="13"/>
  <c r="S1490" i="13"/>
  <c r="AF1490" i="13"/>
  <c r="AC1490" i="13"/>
  <c r="AA1490" i="13"/>
  <c r="AE1490" i="13"/>
  <c r="AB1490" i="13"/>
  <c r="AD1490" i="13"/>
  <c r="AB1506" i="13"/>
  <c r="AD1506" i="13"/>
  <c r="AA1506" i="13"/>
  <c r="AF1506" i="13"/>
  <c r="S1506" i="13"/>
  <c r="AE1506" i="13"/>
  <c r="AC1506" i="13"/>
  <c r="AB1522" i="13"/>
  <c r="AA1522" i="13"/>
  <c r="AF1522" i="13"/>
  <c r="AE1522" i="13"/>
  <c r="AD1522" i="13"/>
  <c r="S1522" i="13"/>
  <c r="AC1522" i="13"/>
  <c r="S1538" i="13"/>
  <c r="AC1538" i="13"/>
  <c r="AB1538" i="13"/>
  <c r="AE1538" i="13"/>
  <c r="AF1538" i="13"/>
  <c r="AD1538" i="13"/>
  <c r="AA1538" i="13"/>
  <c r="S1554" i="13"/>
  <c r="AD1554" i="13"/>
  <c r="AA1554" i="13"/>
  <c r="AF1554" i="13"/>
  <c r="AE1554" i="13"/>
  <c r="AB1554" i="13"/>
  <c r="AC1554" i="13"/>
  <c r="S1570" i="13"/>
  <c r="AB1570" i="13"/>
  <c r="AA1570" i="13"/>
  <c r="AF1570" i="13"/>
  <c r="AE1570" i="13"/>
  <c r="AD1570" i="13"/>
  <c r="AC1570" i="13"/>
  <c r="AB1586" i="13"/>
  <c r="S1586" i="13"/>
  <c r="AF1586" i="13"/>
  <c r="AA1586" i="13"/>
  <c r="AD1586" i="13"/>
  <c r="AE1586" i="13"/>
  <c r="AC1586" i="13"/>
  <c r="AB1602" i="13"/>
  <c r="AD1602" i="13"/>
  <c r="AE1602" i="13"/>
  <c r="S1602" i="13"/>
  <c r="AC1602" i="13"/>
  <c r="AF1602" i="13"/>
  <c r="AA1602" i="13"/>
  <c r="AC1618" i="13"/>
  <c r="AB1618" i="13"/>
  <c r="AA1618" i="13"/>
  <c r="AF1618" i="13"/>
  <c r="S1618" i="13"/>
  <c r="AE1618" i="13"/>
  <c r="AD1618" i="13"/>
  <c r="S1634" i="13"/>
  <c r="AB1634" i="13"/>
  <c r="AE1634" i="13"/>
  <c r="AF1634" i="13"/>
  <c r="AA1634" i="13"/>
  <c r="AD1634" i="13"/>
  <c r="AC1634" i="13"/>
  <c r="S1650" i="13"/>
  <c r="AF1650" i="13"/>
  <c r="AA1650" i="13"/>
  <c r="AD1650" i="13"/>
  <c r="AE1650" i="13"/>
  <c r="AC1650" i="13"/>
  <c r="AB1650" i="13"/>
  <c r="S1666" i="13"/>
  <c r="AF1666" i="13"/>
  <c r="AD1666" i="13"/>
  <c r="AA1666" i="13"/>
  <c r="AC1666" i="13"/>
  <c r="AB1666" i="13"/>
  <c r="AE1666" i="13"/>
  <c r="AA1682" i="13"/>
  <c r="AF1682" i="13"/>
  <c r="AE1682" i="13"/>
  <c r="AB1682" i="13"/>
  <c r="AC1682" i="13"/>
  <c r="S1682" i="13"/>
  <c r="AD1682" i="13"/>
  <c r="AB1698" i="13"/>
  <c r="AF1698" i="13"/>
  <c r="AA1698" i="13"/>
  <c r="AD1698" i="13"/>
  <c r="S1698" i="13"/>
  <c r="AE1698" i="13"/>
  <c r="AC1698" i="13"/>
  <c r="AD1714" i="13"/>
  <c r="AF1714" i="13"/>
  <c r="AC1714" i="13"/>
  <c r="AB1714" i="13"/>
  <c r="S1714" i="13"/>
  <c r="AE1714" i="13"/>
  <c r="AA1714" i="13"/>
  <c r="AF1730" i="13"/>
  <c r="AC1730" i="13"/>
  <c r="AA1730" i="13"/>
  <c r="AB1730" i="13"/>
  <c r="AE1730" i="13"/>
  <c r="AD1730" i="13"/>
  <c r="S1730" i="13"/>
  <c r="AB1746" i="13"/>
  <c r="AA1746" i="13"/>
  <c r="AD1746" i="13"/>
  <c r="S1746" i="13"/>
  <c r="AE1746" i="13"/>
  <c r="AF1746" i="13"/>
  <c r="AC1746" i="13"/>
  <c r="AB1762" i="13"/>
  <c r="AA1762" i="13"/>
  <c r="S1762" i="13"/>
  <c r="AF1762" i="13"/>
  <c r="AE1762" i="13"/>
  <c r="AC1762" i="13"/>
  <c r="AD1762" i="13"/>
  <c r="S1778" i="13"/>
  <c r="AE1778" i="13"/>
  <c r="AA1778" i="13"/>
  <c r="AF1778" i="13"/>
  <c r="AD1778" i="13"/>
  <c r="AB1778" i="13"/>
  <c r="AC1778" i="13"/>
  <c r="S1794" i="13"/>
  <c r="AD1794" i="13"/>
  <c r="AF1794" i="13"/>
  <c r="AE1794" i="13"/>
  <c r="AA1794" i="13"/>
  <c r="AC1794" i="13"/>
  <c r="AB1794" i="13"/>
  <c r="S1810" i="13"/>
  <c r="AD1810" i="13"/>
  <c r="AF1810" i="13"/>
  <c r="AA1810" i="13"/>
  <c r="AC1810" i="13"/>
  <c r="AE1810" i="13"/>
  <c r="AB1810" i="13"/>
  <c r="AA1826" i="13"/>
  <c r="S1826" i="13"/>
  <c r="AE1826" i="13"/>
  <c r="AB1826" i="13"/>
  <c r="AD1826" i="13"/>
  <c r="AF1826" i="13"/>
  <c r="AC1826" i="13"/>
  <c r="AB1842" i="13"/>
  <c r="AA1842" i="13"/>
  <c r="S1842" i="13"/>
  <c r="AD1842" i="13"/>
  <c r="AF1842" i="13"/>
  <c r="AC1842" i="13"/>
  <c r="AE1842" i="13"/>
  <c r="S1858" i="13"/>
  <c r="AF1858" i="13"/>
  <c r="AC1858" i="13"/>
  <c r="AA1858" i="13"/>
  <c r="AE1858" i="13"/>
  <c r="AD1858" i="13"/>
  <c r="AB1858" i="13"/>
  <c r="S1874" i="13"/>
  <c r="AE1874" i="13"/>
  <c r="AB1874" i="13"/>
  <c r="AF1874" i="13"/>
  <c r="AC1874" i="13"/>
  <c r="AD1874" i="13"/>
  <c r="AA1874" i="13"/>
  <c r="AD1890" i="13"/>
  <c r="AB1890" i="13"/>
  <c r="S1890" i="13"/>
  <c r="AF1890" i="13"/>
  <c r="AC1890" i="13"/>
  <c r="AA1890" i="13"/>
  <c r="AE1890" i="13"/>
  <c r="AD1906" i="13"/>
  <c r="AA1906" i="13"/>
  <c r="AF1906" i="13"/>
  <c r="S1906" i="13"/>
  <c r="AB1906" i="13"/>
  <c r="AC1906" i="13"/>
  <c r="AE1906" i="13"/>
  <c r="AC1922" i="13"/>
  <c r="AE1922" i="13"/>
  <c r="AA1922" i="13"/>
  <c r="AF1922" i="13"/>
  <c r="AB1922" i="13"/>
  <c r="AD1922" i="13"/>
  <c r="S1922" i="13"/>
  <c r="AC1938" i="13"/>
  <c r="AF1938" i="13"/>
  <c r="S1938" i="13"/>
  <c r="AA1938" i="13"/>
  <c r="AB1938" i="13"/>
  <c r="AE1938" i="13"/>
  <c r="AD1938" i="13"/>
  <c r="AE1954" i="13"/>
  <c r="AD1954" i="13"/>
  <c r="AC1954" i="13"/>
  <c r="AF1954" i="13"/>
  <c r="S1954" i="13"/>
  <c r="AA1954" i="13"/>
  <c r="AB1954" i="13"/>
  <c r="AE1970" i="13"/>
  <c r="AD1970" i="13"/>
  <c r="AC1970" i="13"/>
  <c r="AF1970" i="13"/>
  <c r="S1970" i="13"/>
  <c r="AA1970" i="13"/>
  <c r="AB1970" i="13"/>
  <c r="S1986" i="13"/>
  <c r="AD1986" i="13"/>
  <c r="AC1986" i="13"/>
  <c r="AF1986" i="13"/>
  <c r="AE1986" i="13"/>
  <c r="AB1986" i="13"/>
  <c r="AA1986" i="13"/>
  <c r="S2002" i="13"/>
  <c r="AE2002" i="13"/>
  <c r="AC2002" i="13"/>
  <c r="AD2002" i="13"/>
  <c r="AF2002" i="13"/>
  <c r="AA2002" i="13"/>
  <c r="AB2002" i="13"/>
  <c r="AB2018" i="13"/>
  <c r="AF2018" i="13"/>
  <c r="AC2018" i="13"/>
  <c r="AA2018" i="13"/>
  <c r="AE2018" i="13"/>
  <c r="AD2018" i="13"/>
  <c r="S2018" i="13"/>
  <c r="AC2034" i="13"/>
  <c r="AF2034" i="13"/>
  <c r="S2034" i="13"/>
  <c r="AA2034" i="13"/>
  <c r="AB2034" i="13"/>
  <c r="AE2034" i="13"/>
  <c r="AD2034" i="13"/>
  <c r="AA2050" i="13"/>
  <c r="AB2050" i="13"/>
  <c r="AE2050" i="13"/>
  <c r="S2050" i="13"/>
  <c r="AD2050" i="13"/>
  <c r="AC2050" i="13"/>
  <c r="AF2050" i="13"/>
  <c r="S2066" i="13"/>
  <c r="AA2066" i="13"/>
  <c r="AD2066" i="13"/>
  <c r="AB2066" i="13"/>
  <c r="AF2066" i="13"/>
  <c r="AC2066" i="13"/>
  <c r="AE2066" i="13"/>
  <c r="AC2082" i="13"/>
  <c r="AF2082" i="13"/>
  <c r="S2082" i="13"/>
  <c r="AA2082" i="13"/>
  <c r="AB2082" i="13"/>
  <c r="AE2082" i="13"/>
  <c r="AD2082" i="13"/>
  <c r="AE2098" i="13"/>
  <c r="AD2098" i="13"/>
  <c r="AC2098" i="13"/>
  <c r="AF2098" i="13"/>
  <c r="S2098" i="13"/>
  <c r="AA2098" i="13"/>
  <c r="AB2098" i="13"/>
  <c r="AE2114" i="13"/>
  <c r="AD2114" i="13"/>
  <c r="AC2114" i="13"/>
  <c r="AF2114" i="13"/>
  <c r="S2114" i="13"/>
  <c r="AA2114" i="13"/>
  <c r="AB2114" i="13"/>
  <c r="AF2130" i="13"/>
  <c r="AA2130" i="13"/>
  <c r="AB2130" i="13"/>
  <c r="AE2130" i="13"/>
  <c r="AC2130" i="13"/>
  <c r="S2130" i="13"/>
  <c r="AD2130" i="13"/>
  <c r="AC2146" i="13"/>
  <c r="AA2146" i="13"/>
  <c r="AE2146" i="13"/>
  <c r="AF2146" i="13"/>
  <c r="S2146" i="13"/>
  <c r="AB2146" i="13"/>
  <c r="AD2146" i="13"/>
  <c r="AE2162" i="13"/>
  <c r="AB2162" i="13"/>
  <c r="AD2162" i="13"/>
  <c r="S2162" i="13"/>
  <c r="AF2162" i="13"/>
  <c r="AA2162" i="13"/>
  <c r="AC2162" i="13"/>
  <c r="AD2178" i="13"/>
  <c r="AC2178" i="13"/>
  <c r="AF2178" i="13"/>
  <c r="S2178" i="13"/>
  <c r="AA2178" i="13"/>
  <c r="AB2178" i="13"/>
  <c r="AE2178" i="13"/>
  <c r="AE2194" i="13"/>
  <c r="AD2194" i="13"/>
  <c r="AC2194" i="13"/>
  <c r="AF2194" i="13"/>
  <c r="S2194" i="13"/>
  <c r="AA2194" i="13"/>
  <c r="AB2194" i="13"/>
  <c r="S2210" i="13"/>
  <c r="AA2210" i="13"/>
  <c r="AB2210" i="13"/>
  <c r="AE2210" i="13"/>
  <c r="AD2210" i="13"/>
  <c r="AC2210" i="13"/>
  <c r="AF2210" i="13"/>
  <c r="AA2226" i="13"/>
  <c r="AB2226" i="13"/>
  <c r="AE2226" i="13"/>
  <c r="S2226" i="13"/>
  <c r="AD2226" i="13"/>
  <c r="AC2226" i="13"/>
  <c r="AF2226" i="13"/>
  <c r="AE2242" i="13"/>
  <c r="S2242" i="13"/>
  <c r="AD2242" i="13"/>
  <c r="AC2242" i="13"/>
  <c r="AF2242" i="13"/>
  <c r="AA2242" i="13"/>
  <c r="AB2242" i="13"/>
  <c r="S2258" i="13"/>
  <c r="AB2258" i="13"/>
  <c r="AF2258" i="13"/>
  <c r="AC2258" i="13"/>
  <c r="AA2258" i="13"/>
  <c r="AE2258" i="13"/>
  <c r="AD2258" i="13"/>
  <c r="S2274" i="13"/>
  <c r="AC2274" i="13"/>
  <c r="AF2274" i="13"/>
  <c r="AD2274" i="13"/>
  <c r="AA2274" i="13"/>
  <c r="AE2274" i="13"/>
  <c r="AB2274" i="13"/>
  <c r="AC2290" i="13"/>
  <c r="AB2290" i="13"/>
  <c r="AA2290" i="13"/>
  <c r="S2290" i="13"/>
  <c r="AD2290" i="13"/>
  <c r="AE2290" i="13"/>
  <c r="AF2290" i="13"/>
  <c r="S2306" i="13"/>
  <c r="AF2306" i="13"/>
  <c r="AA2306" i="13"/>
  <c r="AC2306" i="13"/>
  <c r="AE2306" i="13"/>
  <c r="AD2306" i="13"/>
  <c r="AB2306" i="13"/>
  <c r="AB2322" i="13"/>
  <c r="AE2322" i="13"/>
  <c r="S2322" i="13"/>
  <c r="AF2322" i="13"/>
  <c r="AA2322" i="13"/>
  <c r="AD2322" i="13"/>
  <c r="AC2322" i="13"/>
  <c r="AC2338" i="13"/>
  <c r="AB2338" i="13"/>
  <c r="AA2338" i="13"/>
  <c r="S2338" i="13"/>
  <c r="AF2338" i="13"/>
  <c r="AE2338" i="13"/>
  <c r="AD2338" i="13"/>
  <c r="AD2354" i="13"/>
  <c r="AC2354" i="13"/>
  <c r="AB2354" i="13"/>
  <c r="AE2354" i="13"/>
  <c r="S2354" i="13"/>
  <c r="AF2354" i="13"/>
  <c r="AA2354" i="13"/>
  <c r="AE2370" i="13"/>
  <c r="S2370" i="13"/>
  <c r="AD2370" i="13"/>
  <c r="AF2370" i="13"/>
  <c r="AC2370" i="13"/>
  <c r="AA2370" i="13"/>
  <c r="AB2370" i="13"/>
  <c r="AD2386" i="13"/>
  <c r="AC2386" i="13"/>
  <c r="AB2386" i="13"/>
  <c r="AA2386" i="13"/>
  <c r="S2386" i="13"/>
  <c r="AF2386" i="13"/>
  <c r="AE2386" i="13"/>
  <c r="AE2402" i="13"/>
  <c r="AD2402" i="13"/>
  <c r="AC2402" i="13"/>
  <c r="AA2402" i="13"/>
  <c r="S2402" i="13"/>
  <c r="AF2402" i="13"/>
  <c r="AB2402" i="13"/>
  <c r="AC2418" i="13"/>
  <c r="AD2418" i="13"/>
  <c r="AA2418" i="13"/>
  <c r="AB2418" i="13"/>
  <c r="S2418" i="13"/>
  <c r="AE2418" i="13"/>
  <c r="AF2418" i="13"/>
  <c r="AB2434" i="13"/>
  <c r="S2434" i="13"/>
  <c r="AF2434" i="13"/>
  <c r="AA2434" i="13"/>
  <c r="AD2434" i="13"/>
  <c r="AE2434" i="13"/>
  <c r="AC2434" i="13"/>
  <c r="S2458" i="13"/>
  <c r="AC2458" i="13"/>
  <c r="AB2458" i="13"/>
  <c r="AA2458" i="13"/>
  <c r="AE2458" i="13"/>
  <c r="AD2458" i="13"/>
  <c r="AF2458" i="13"/>
  <c r="AA2474" i="13"/>
  <c r="S2474" i="13"/>
  <c r="AE2474" i="13"/>
  <c r="AD2474" i="13"/>
  <c r="AB2474" i="13"/>
  <c r="AC2474" i="13"/>
  <c r="AF2474" i="13"/>
  <c r="S2490" i="13"/>
  <c r="AC2490" i="13"/>
  <c r="AB2490" i="13"/>
  <c r="AA2490" i="13"/>
  <c r="AE2490" i="13"/>
  <c r="AD2490" i="13"/>
  <c r="AF2490" i="13"/>
  <c r="AC2602" i="13"/>
  <c r="AB2602" i="13"/>
  <c r="AA2602" i="13"/>
  <c r="S2602" i="13"/>
  <c r="AE2602" i="13"/>
  <c r="AD2602" i="13"/>
  <c r="AF2602" i="13"/>
  <c r="AB2610" i="13"/>
  <c r="AE2610" i="13"/>
  <c r="S2610" i="13"/>
  <c r="AF2610" i="13"/>
  <c r="AC2610" i="13"/>
  <c r="AD2610" i="13"/>
  <c r="AA2610" i="13"/>
  <c r="AB2626" i="13"/>
  <c r="AF2626" i="13"/>
  <c r="AA2626" i="13"/>
  <c r="AD2626" i="13"/>
  <c r="S2626" i="13"/>
  <c r="AE2626" i="13"/>
  <c r="AC2626" i="13"/>
  <c r="AE2642" i="13"/>
  <c r="S2642" i="13"/>
  <c r="AB2642" i="13"/>
  <c r="AC2642" i="13"/>
  <c r="AD2642" i="13"/>
  <c r="AA2642" i="13"/>
  <c r="AF2642" i="13"/>
  <c r="S2658" i="13"/>
  <c r="AE2658" i="13"/>
  <c r="AC2658" i="13"/>
  <c r="AB2658" i="13"/>
  <c r="AF2658" i="13"/>
  <c r="AA2658" i="13"/>
  <c r="AD2658" i="13"/>
  <c r="S2674" i="13"/>
  <c r="AF2674" i="13"/>
  <c r="AA2674" i="13"/>
  <c r="AD2674" i="13"/>
  <c r="AE2674" i="13"/>
  <c r="AC2674" i="13"/>
  <c r="AB2674" i="13"/>
  <c r="S2690" i="13"/>
  <c r="AE2690" i="13"/>
  <c r="AC2690" i="13"/>
  <c r="AB2690" i="13"/>
  <c r="AF2690" i="13"/>
  <c r="AA2690" i="13"/>
  <c r="AD2690" i="13"/>
  <c r="AF2706" i="13"/>
  <c r="AA2706" i="13"/>
  <c r="AD2706" i="13"/>
  <c r="AC2706" i="13"/>
  <c r="S2706" i="13"/>
  <c r="AB2706" i="13"/>
  <c r="AE2706" i="13"/>
  <c r="AA2730" i="13"/>
  <c r="AD2730" i="13"/>
  <c r="S2730" i="13"/>
  <c r="AE2730" i="13"/>
  <c r="AC2730" i="13"/>
  <c r="AF2730" i="13"/>
  <c r="AB2730" i="13"/>
  <c r="S2746" i="13"/>
  <c r="AB2746" i="13"/>
  <c r="AD2746" i="13"/>
  <c r="AC2746" i="13"/>
  <c r="AA2746" i="13"/>
  <c r="AF2746" i="13"/>
  <c r="AE2746" i="13"/>
  <c r="S2754" i="13"/>
  <c r="AE2754" i="13"/>
  <c r="AF2754" i="13"/>
  <c r="AC2754" i="13"/>
  <c r="AD2754" i="13"/>
  <c r="AA2754" i="13"/>
  <c r="AB2754" i="13"/>
  <c r="AC2778" i="13"/>
  <c r="AD2778" i="13"/>
  <c r="AE2778" i="13"/>
  <c r="S2778" i="13"/>
  <c r="AB2778" i="13"/>
  <c r="AA2778" i="13"/>
  <c r="AF2778" i="13"/>
  <c r="AF2786" i="13"/>
  <c r="AE2786" i="13"/>
  <c r="AA2786" i="13"/>
  <c r="AD2786" i="13"/>
  <c r="S2786" i="13"/>
  <c r="AB2786" i="13"/>
  <c r="AC2786" i="13"/>
  <c r="AB2802" i="13"/>
  <c r="AA2802" i="13"/>
  <c r="S2802" i="13"/>
  <c r="AF2802" i="13"/>
  <c r="AE2802" i="13"/>
  <c r="AD2802" i="13"/>
  <c r="AC2802" i="13"/>
  <c r="AC2818" i="13"/>
  <c r="AD2818" i="13"/>
  <c r="AB2818" i="13"/>
  <c r="S2818" i="13"/>
  <c r="AA2818" i="13"/>
  <c r="AF2818" i="13"/>
  <c r="AE2818" i="13"/>
  <c r="AD2834" i="13"/>
  <c r="AE2834" i="13"/>
  <c r="AC2834" i="13"/>
  <c r="AA2834" i="13"/>
  <c r="AF2834" i="13"/>
  <c r="AB2834" i="13"/>
  <c r="S2834" i="13"/>
  <c r="S2850" i="13"/>
  <c r="AB2850" i="13"/>
  <c r="AD2850" i="13"/>
  <c r="AF2850" i="13"/>
  <c r="AE2850" i="13"/>
  <c r="AC2850" i="13"/>
  <c r="AA2850" i="13"/>
  <c r="AA2866" i="13"/>
  <c r="AD2866" i="13"/>
  <c r="S2866" i="13"/>
  <c r="AE2866" i="13"/>
  <c r="AC2866" i="13"/>
  <c r="AB2866" i="13"/>
  <c r="AF2866" i="13"/>
  <c r="AA2882" i="13"/>
  <c r="AF2882" i="13"/>
  <c r="S2882" i="13"/>
  <c r="AE2882" i="13"/>
  <c r="AB2882" i="13"/>
  <c r="AC2882" i="13"/>
  <c r="AD2882" i="13"/>
  <c r="S2906" i="13"/>
  <c r="AB2906" i="13"/>
  <c r="AC2906" i="13"/>
  <c r="AF2906" i="13"/>
  <c r="AE2906" i="13"/>
  <c r="AD2906" i="13"/>
  <c r="AA2906" i="13"/>
  <c r="AC2922" i="13"/>
  <c r="AA2922" i="13"/>
  <c r="AF2922" i="13"/>
  <c r="S2922" i="13"/>
  <c r="AD2922" i="13"/>
  <c r="AE2922" i="13"/>
  <c r="AB2922" i="13"/>
  <c r="S2938" i="13"/>
  <c r="AE2938" i="13"/>
  <c r="AB2938" i="13"/>
  <c r="AC2938" i="13"/>
  <c r="AD2938" i="13"/>
  <c r="AA2938" i="13"/>
  <c r="AF2938" i="13"/>
  <c r="AC2954" i="13"/>
  <c r="AD2954" i="13"/>
  <c r="AA2954" i="13"/>
  <c r="AB2954" i="13"/>
  <c r="S2954" i="13"/>
  <c r="AE2954" i="13"/>
  <c r="AF2954" i="13"/>
  <c r="S2970" i="13"/>
  <c r="AF2970" i="13"/>
  <c r="AE2970" i="13"/>
  <c r="AC2970" i="13"/>
  <c r="AD2970" i="13"/>
  <c r="AB2970" i="13"/>
  <c r="AA2970" i="13"/>
  <c r="AD2986" i="13"/>
  <c r="AE2986" i="13"/>
  <c r="AF2986" i="13"/>
  <c r="AB2986" i="13"/>
  <c r="AA2986" i="13"/>
  <c r="AC2986" i="13"/>
  <c r="S2986" i="13"/>
  <c r="AA3002" i="13"/>
  <c r="AF3002" i="13"/>
  <c r="S3002" i="13"/>
  <c r="AE3002" i="13"/>
  <c r="AD3002" i="13"/>
  <c r="AC3002" i="13"/>
  <c r="AB3002" i="13"/>
  <c r="AA3018" i="13"/>
  <c r="AD3018" i="13"/>
  <c r="AE3018" i="13"/>
  <c r="S3018" i="13"/>
  <c r="AB3018" i="13"/>
  <c r="AC3018" i="13"/>
  <c r="AF3018" i="13"/>
  <c r="AF3034" i="13"/>
  <c r="AC3034" i="13"/>
  <c r="AD3034" i="13"/>
  <c r="AA3034" i="13"/>
  <c r="S3034" i="13"/>
  <c r="AB3034" i="13"/>
  <c r="AE3034" i="13"/>
  <c r="AC3050" i="13"/>
  <c r="AD3050" i="13"/>
  <c r="AF3050" i="13"/>
  <c r="AA3050" i="13"/>
  <c r="AB3050" i="13"/>
  <c r="S3050" i="13"/>
  <c r="AE3050" i="13"/>
  <c r="AD3066" i="13"/>
  <c r="AC3066" i="13"/>
  <c r="S3066" i="13"/>
  <c r="AE3066" i="13"/>
  <c r="AF3066" i="13"/>
  <c r="AA3066" i="13"/>
  <c r="AB3066" i="13"/>
  <c r="AE3082" i="13"/>
  <c r="AB3082" i="13"/>
  <c r="AC3082" i="13"/>
  <c r="AF3082" i="13"/>
  <c r="S3082" i="13"/>
  <c r="AA3082" i="13"/>
  <c r="AD3082" i="13"/>
  <c r="S3098" i="13"/>
  <c r="AE3098" i="13"/>
  <c r="AC3098" i="13"/>
  <c r="AD3098" i="13"/>
  <c r="AB3098" i="13"/>
  <c r="AA3098" i="13"/>
  <c r="AF3098" i="13"/>
  <c r="S3114" i="13"/>
  <c r="AF3114" i="13"/>
  <c r="AA3114" i="13"/>
  <c r="AC3114" i="13"/>
  <c r="AE3114" i="13"/>
  <c r="AB3114" i="13"/>
  <c r="AD3114" i="13"/>
  <c r="AE3130" i="13"/>
  <c r="AD3130" i="13"/>
  <c r="AC3130" i="13"/>
  <c r="S3130" i="13"/>
  <c r="AF3130" i="13"/>
  <c r="AA3130" i="13"/>
  <c r="AB3130" i="13"/>
  <c r="AD3146" i="13"/>
  <c r="AE3146" i="13"/>
  <c r="S3146" i="13"/>
  <c r="AB3146" i="13"/>
  <c r="AA3146" i="13"/>
  <c r="AF3146" i="13"/>
  <c r="AC3146" i="13"/>
  <c r="AC3162" i="13"/>
  <c r="AB3162" i="13"/>
  <c r="AA3162" i="13"/>
  <c r="AF3162" i="13"/>
  <c r="S3162" i="13"/>
  <c r="AE3162" i="13"/>
  <c r="AD3162" i="13"/>
  <c r="AA3178" i="13"/>
  <c r="AB3178" i="13"/>
  <c r="AE3178" i="13"/>
  <c r="AC3178" i="13"/>
  <c r="AD3178" i="13"/>
  <c r="S3178" i="13"/>
  <c r="AF3178" i="13"/>
  <c r="AB3194" i="13"/>
  <c r="AA3194" i="13"/>
  <c r="S3194" i="13"/>
  <c r="AF3194" i="13"/>
  <c r="AD3194" i="13"/>
  <c r="AC3194" i="13"/>
  <c r="AE3194" i="13"/>
  <c r="S3218" i="13"/>
  <c r="AE3218" i="13"/>
  <c r="AC3218" i="13"/>
  <c r="AA3218" i="13"/>
  <c r="AF3218" i="13"/>
  <c r="AD3218" i="13"/>
  <c r="AB3218" i="13"/>
  <c r="AC3234" i="13"/>
  <c r="S3234" i="13"/>
  <c r="AB3234" i="13"/>
  <c r="AA3234" i="13"/>
  <c r="AE3234" i="13"/>
  <c r="AF3234" i="13"/>
  <c r="AD3234" i="13"/>
  <c r="S3250" i="13"/>
  <c r="AE3250" i="13"/>
  <c r="AA3250" i="13"/>
  <c r="AC3250" i="13"/>
  <c r="AF3250" i="13"/>
  <c r="AB3250" i="13"/>
  <c r="AD3250" i="13"/>
  <c r="AA3266" i="13"/>
  <c r="AE3266" i="13"/>
  <c r="AF3266" i="13"/>
  <c r="AD3266" i="13"/>
  <c r="S3266" i="13"/>
  <c r="AC3266" i="13"/>
  <c r="AB3266" i="13"/>
  <c r="AD3314" i="13"/>
  <c r="AC3314" i="13"/>
  <c r="AB3314" i="13"/>
  <c r="AF3314" i="13"/>
  <c r="S3314" i="13"/>
  <c r="AE3314" i="13"/>
  <c r="AA3314" i="13"/>
  <c r="S3322" i="13"/>
  <c r="AE3322" i="13"/>
  <c r="AC3322" i="13"/>
  <c r="AB3322" i="13"/>
  <c r="AA3322" i="13"/>
  <c r="AF3322" i="13"/>
  <c r="AD3322" i="13"/>
  <c r="S3330" i="13"/>
  <c r="AB3330" i="13"/>
  <c r="AC3330" i="13"/>
  <c r="AE3330" i="13"/>
  <c r="AF3330" i="13"/>
  <c r="AD3330" i="13"/>
  <c r="AA3330" i="13"/>
  <c r="AB3338" i="13"/>
  <c r="AA3338" i="13"/>
  <c r="AC3338" i="13"/>
  <c r="AF3338" i="13"/>
  <c r="S3338" i="13"/>
  <c r="AE3338" i="13"/>
  <c r="AD3338" i="13"/>
  <c r="AB3346" i="13"/>
  <c r="AF3346" i="13"/>
  <c r="AE3346" i="13"/>
  <c r="AC3346" i="13"/>
  <c r="AD3346" i="13"/>
  <c r="S3346" i="13"/>
  <c r="AA3346" i="13"/>
  <c r="S3354" i="13"/>
  <c r="AC3354" i="13"/>
  <c r="AA3354" i="13"/>
  <c r="AE3354" i="13"/>
  <c r="AF3354" i="13"/>
  <c r="AB3354" i="13"/>
  <c r="AD3354" i="13"/>
  <c r="AB3362" i="13"/>
  <c r="AA3362" i="13"/>
  <c r="AD3362" i="13"/>
  <c r="S3362" i="13"/>
  <c r="AF3362" i="13"/>
  <c r="AE3362" i="13"/>
  <c r="AC3362" i="13"/>
  <c r="S3370" i="13"/>
  <c r="AB3370" i="13"/>
  <c r="AD3370" i="13"/>
  <c r="AE3370" i="13"/>
  <c r="AA3370" i="13"/>
  <c r="AC3370" i="13"/>
  <c r="AF3370" i="13"/>
  <c r="S3378" i="13"/>
  <c r="AE3378" i="13"/>
  <c r="AF3378" i="13"/>
  <c r="AA3378" i="13"/>
  <c r="AD3378" i="13"/>
  <c r="AB3378" i="13"/>
  <c r="AC3378" i="13"/>
  <c r="AA3386" i="13"/>
  <c r="AB3386" i="13"/>
  <c r="AF3386" i="13"/>
  <c r="AE3386" i="13"/>
  <c r="AD3386" i="13"/>
  <c r="S3386" i="13"/>
  <c r="AC3386" i="13"/>
  <c r="AA3394" i="13"/>
  <c r="AE3394" i="13"/>
  <c r="AF3394" i="13"/>
  <c r="AC3394" i="13"/>
  <c r="S3394" i="13"/>
  <c r="AD3394" i="13"/>
  <c r="AB3394" i="13"/>
  <c r="AA3402" i="13"/>
  <c r="AD3402" i="13"/>
  <c r="AF3402" i="13"/>
  <c r="AE3402" i="13"/>
  <c r="AC3402" i="13"/>
  <c r="S3402" i="13"/>
  <c r="AB3402" i="13"/>
  <c r="AA3410" i="13"/>
  <c r="AD3410" i="13"/>
  <c r="AC3410" i="13"/>
  <c r="S3410" i="13"/>
  <c r="AB3410" i="13"/>
  <c r="AF3410" i="13"/>
  <c r="AE3410" i="13"/>
  <c r="AF3418" i="13"/>
  <c r="AA3418" i="13"/>
  <c r="AC3418" i="13"/>
  <c r="AD3418" i="13"/>
  <c r="AB3418" i="13"/>
  <c r="AE3418" i="13"/>
  <c r="S3418" i="13"/>
  <c r="S3426" i="13"/>
  <c r="AF3426" i="13"/>
  <c r="AD3426" i="13"/>
  <c r="AC3426" i="13"/>
  <c r="AE3426" i="13"/>
  <c r="AA3426" i="13"/>
  <c r="AB3426" i="13"/>
  <c r="S3434" i="13"/>
  <c r="AB3434" i="13"/>
  <c r="AD3434" i="13"/>
  <c r="AE3434" i="13"/>
  <c r="AA3434" i="13"/>
  <c r="AC3434" i="13"/>
  <c r="AF3434" i="13"/>
  <c r="AA3442" i="13"/>
  <c r="AD3442" i="13"/>
  <c r="AF3442" i="13"/>
  <c r="AE3442" i="13"/>
  <c r="AC3442" i="13"/>
  <c r="AB3442" i="13"/>
  <c r="S3442" i="13"/>
  <c r="S3450" i="13"/>
  <c r="AC3450" i="13"/>
  <c r="AF3450" i="13"/>
  <c r="AB3450" i="13"/>
  <c r="AA3450" i="13"/>
  <c r="AD3450" i="13"/>
  <c r="AE3450" i="13"/>
  <c r="AD3458" i="13"/>
  <c r="AC3458" i="13"/>
  <c r="S3458" i="13"/>
  <c r="AE3458" i="13"/>
  <c r="AF3458" i="13"/>
  <c r="AB3458" i="13"/>
  <c r="AA3458" i="13"/>
  <c r="AD3466" i="13"/>
  <c r="AC3466" i="13"/>
  <c r="S3466" i="13"/>
  <c r="AB3466" i="13"/>
  <c r="AA3466" i="13"/>
  <c r="AE3466" i="13"/>
  <c r="AF3466" i="13"/>
  <c r="S3474" i="13"/>
  <c r="AC3474" i="13"/>
  <c r="AA3474" i="13"/>
  <c r="AE3474" i="13"/>
  <c r="AF3474" i="13"/>
  <c r="AD3474" i="13"/>
  <c r="AB3474" i="13"/>
  <c r="AA3482" i="13"/>
  <c r="AC3482" i="13"/>
  <c r="S3482" i="13"/>
  <c r="AF3482" i="13"/>
  <c r="AD3482" i="13"/>
  <c r="AB3482" i="13"/>
  <c r="AE3482" i="13"/>
  <c r="AA3490" i="13"/>
  <c r="AC3490" i="13"/>
  <c r="AF3490" i="13"/>
  <c r="AE3490" i="13"/>
  <c r="S3490" i="13"/>
  <c r="AD3490" i="13"/>
  <c r="AB3490" i="13"/>
  <c r="AF3498" i="13"/>
  <c r="AC3498" i="13"/>
  <c r="AA3498" i="13"/>
  <c r="S3498" i="13"/>
  <c r="AD3498" i="13"/>
  <c r="AE3498" i="13"/>
  <c r="AB3498" i="13"/>
  <c r="AE3506" i="13"/>
  <c r="S3506" i="13"/>
  <c r="AA3506" i="13"/>
  <c r="AD3506" i="13"/>
  <c r="AF3506" i="13"/>
  <c r="AB3506" i="13"/>
  <c r="AC3506" i="13"/>
  <c r="AF3522" i="13"/>
  <c r="AC3522" i="13"/>
  <c r="AD3522" i="13"/>
  <c r="AE3522" i="13"/>
  <c r="S3522" i="13"/>
  <c r="AA3522" i="13"/>
  <c r="AB3522" i="13"/>
  <c r="AC3530" i="13"/>
  <c r="AF3530" i="13"/>
  <c r="S3530" i="13"/>
  <c r="AD3530" i="13"/>
  <c r="AB3530" i="13"/>
  <c r="AE3530" i="13"/>
  <c r="AA3530" i="13"/>
  <c r="S3538" i="13"/>
  <c r="AF3538" i="13"/>
  <c r="AD3538" i="13"/>
  <c r="AA3538" i="13"/>
  <c r="AE3538" i="13"/>
  <c r="AC3538" i="13"/>
  <c r="AB3538" i="13"/>
  <c r="AB3546" i="13"/>
  <c r="AE3546" i="13"/>
  <c r="AA3546" i="13"/>
  <c r="AC3546" i="13"/>
  <c r="S3546" i="13"/>
  <c r="AF3546" i="13"/>
  <c r="AD3546" i="13"/>
  <c r="S3554" i="13"/>
  <c r="AB3554" i="13"/>
  <c r="AC3554" i="13"/>
  <c r="AF3554" i="13"/>
  <c r="AD3554" i="13"/>
  <c r="AA3554" i="13"/>
  <c r="AE3554" i="13"/>
  <c r="AF3562" i="13"/>
  <c r="AC3562" i="13"/>
  <c r="AA3562" i="13"/>
  <c r="S3562" i="13"/>
  <c r="AD3562" i="13"/>
  <c r="AE3562" i="13"/>
  <c r="AB3562" i="13"/>
  <c r="AD3570" i="13"/>
  <c r="AF3570" i="13"/>
  <c r="S3570" i="13"/>
  <c r="AB3570" i="13"/>
  <c r="AC3570" i="13"/>
  <c r="AE3570" i="13"/>
  <c r="AA3570" i="13"/>
  <c r="AE3578" i="13"/>
  <c r="AA3578" i="13"/>
  <c r="AC3578" i="13"/>
  <c r="S3578" i="13"/>
  <c r="AF3578" i="13"/>
  <c r="AD3578" i="13"/>
  <c r="AB3578" i="13"/>
  <c r="AF3586" i="13"/>
  <c r="S3586" i="13"/>
  <c r="AC3586" i="13"/>
  <c r="AD3586" i="13"/>
  <c r="AE3586" i="13"/>
  <c r="AA3586" i="13"/>
  <c r="AB3586" i="13"/>
  <c r="S3594" i="13"/>
  <c r="AD3594" i="13"/>
  <c r="AA3594" i="13"/>
  <c r="AE3594" i="13"/>
  <c r="AF3594" i="13"/>
  <c r="AC3594" i="13"/>
  <c r="AB3594" i="13"/>
  <c r="AE3602" i="13"/>
  <c r="AD3602" i="13"/>
  <c r="AA3602" i="13"/>
  <c r="S3602" i="13"/>
  <c r="AF3602" i="13"/>
  <c r="AB3602" i="13"/>
  <c r="AC3602" i="13"/>
  <c r="AA3610" i="13"/>
  <c r="AC3610" i="13"/>
  <c r="S3610" i="13"/>
  <c r="AF3610" i="13"/>
  <c r="AD3610" i="13"/>
  <c r="AB3610" i="13"/>
  <c r="AE3610" i="13"/>
  <c r="S3618" i="13"/>
  <c r="AF3618" i="13"/>
  <c r="AB3618" i="13"/>
  <c r="AD3618" i="13"/>
  <c r="AC3618" i="13"/>
  <c r="AA3618" i="13"/>
  <c r="AE3618" i="13"/>
  <c r="S3626" i="13"/>
  <c r="AD3626" i="13"/>
  <c r="AF3626" i="13"/>
  <c r="AB3626" i="13"/>
  <c r="AA3626" i="13"/>
  <c r="AC3626" i="13"/>
  <c r="AE3626" i="13"/>
  <c r="S3634" i="13"/>
  <c r="T3634" i="13"/>
  <c r="AD3634" i="13"/>
  <c r="AB3634" i="13"/>
  <c r="U3634" i="13"/>
  <c r="AA3634" i="13"/>
  <c r="AF3634" i="13"/>
  <c r="AE3634" i="13"/>
  <c r="AC3634" i="13"/>
  <c r="AB3642" i="13"/>
  <c r="AD3642" i="13"/>
  <c r="AE3642" i="13"/>
  <c r="S3642" i="13"/>
  <c r="AA3642" i="13"/>
  <c r="AC3642" i="13"/>
  <c r="AF3642" i="13"/>
  <c r="AD3650" i="13"/>
  <c r="AC3650" i="13"/>
  <c r="AA3650" i="13"/>
  <c r="S3650" i="13"/>
  <c r="AB3650" i="13"/>
  <c r="AE3650" i="13"/>
  <c r="AF3650" i="13"/>
  <c r="AD3658" i="13"/>
  <c r="AF3658" i="13"/>
  <c r="AC3658" i="13"/>
  <c r="AB3658" i="13"/>
  <c r="AA3658" i="13"/>
  <c r="S3658" i="13"/>
  <c r="AE3658" i="13"/>
  <c r="S3666" i="13"/>
  <c r="AF3666" i="13"/>
  <c r="AE3666" i="13"/>
  <c r="AC3666" i="13"/>
  <c r="AB3666" i="13"/>
  <c r="AA3666" i="13"/>
  <c r="AD3666" i="13"/>
  <c r="S3674" i="13"/>
  <c r="AF3674" i="13"/>
  <c r="AD3674" i="13"/>
  <c r="AC3674" i="13"/>
  <c r="AE3674" i="13"/>
  <c r="AA3674" i="13"/>
  <c r="AB3674" i="13"/>
  <c r="S3682" i="13"/>
  <c r="AF3682" i="13"/>
  <c r="AD3682" i="13"/>
  <c r="AC3682" i="13"/>
  <c r="AE3682" i="13"/>
  <c r="AA3682" i="13"/>
  <c r="AB3682" i="13"/>
  <c r="AE3690" i="13"/>
  <c r="AC3690" i="13"/>
  <c r="AF3690" i="13"/>
  <c r="AB3690" i="13"/>
  <c r="AA3690" i="13"/>
  <c r="AD3690" i="13"/>
  <c r="S3690" i="13"/>
  <c r="AB3698" i="13"/>
  <c r="AA3698" i="13"/>
  <c r="AD3698" i="13"/>
  <c r="S3698" i="13"/>
  <c r="AF3698" i="13"/>
  <c r="AE3698" i="13"/>
  <c r="AC3698" i="13"/>
  <c r="AC3706" i="13"/>
  <c r="AF3706" i="13"/>
  <c r="S3706" i="13"/>
  <c r="AB3706" i="13"/>
  <c r="AD3706" i="13"/>
  <c r="AE3706" i="13"/>
  <c r="AA3706" i="13"/>
  <c r="S3714" i="13"/>
  <c r="AC3714" i="13"/>
  <c r="AD3714" i="13"/>
  <c r="AA3714" i="13"/>
  <c r="AE3714" i="13"/>
  <c r="AF3714" i="13"/>
  <c r="AB3714" i="13"/>
  <c r="AF3722" i="13"/>
  <c r="AB3722" i="13"/>
  <c r="AD3722" i="13"/>
  <c r="S3722" i="13"/>
  <c r="AE3722" i="13"/>
  <c r="AC3722" i="13"/>
  <c r="AA3722" i="13"/>
  <c r="S3730" i="13"/>
  <c r="AC3730" i="13"/>
  <c r="AF3730" i="13"/>
  <c r="AE3730" i="13"/>
  <c r="AB3730" i="13"/>
  <c r="AA3730" i="13"/>
  <c r="AD3730" i="13"/>
  <c r="AE3738" i="13"/>
  <c r="AC3738" i="13"/>
  <c r="AF3738" i="13"/>
  <c r="AB3738" i="13"/>
  <c r="AD3738" i="13"/>
  <c r="S3738" i="13"/>
  <c r="AA3738" i="13"/>
  <c r="S3746" i="13"/>
  <c r="AE3746" i="13"/>
  <c r="AA3746" i="13"/>
  <c r="AB3746" i="13"/>
  <c r="AF3746" i="13"/>
  <c r="AD3746" i="13"/>
  <c r="AC3746" i="13"/>
  <c r="AA3754" i="13"/>
  <c r="AD3754" i="13"/>
  <c r="AF3754" i="13"/>
  <c r="AB3754" i="13"/>
  <c r="AC3754" i="13"/>
  <c r="S3754" i="13"/>
  <c r="AE3754" i="13"/>
  <c r="AA3762" i="13"/>
  <c r="AE3762" i="13"/>
  <c r="AF3762" i="13"/>
  <c r="AD3762" i="13"/>
  <c r="AC3762" i="13"/>
  <c r="S3762" i="13"/>
  <c r="AB3762" i="13"/>
  <c r="AC3770" i="13"/>
  <c r="AF3770" i="13"/>
  <c r="S3770" i="13"/>
  <c r="AB3770" i="13"/>
  <c r="AD3770" i="13"/>
  <c r="AE3770" i="13"/>
  <c r="AA3770" i="13"/>
  <c r="AF3778" i="13"/>
  <c r="S3778" i="13"/>
  <c r="AD3778" i="13"/>
  <c r="AC3778" i="13"/>
  <c r="AB3778" i="13"/>
  <c r="AA3778" i="13"/>
  <c r="AE3778" i="13"/>
  <c r="S3786" i="13"/>
  <c r="AF3786" i="13"/>
  <c r="AB3786" i="13"/>
  <c r="AD3786" i="13"/>
  <c r="AE3786" i="13"/>
  <c r="AC3786" i="13"/>
  <c r="AA3786" i="13"/>
  <c r="AF3794" i="13"/>
  <c r="S3794" i="13"/>
  <c r="AB3794" i="13"/>
  <c r="AC3794" i="13"/>
  <c r="AD3794" i="13"/>
  <c r="AE3794" i="13"/>
  <c r="AA3794" i="13"/>
  <c r="S3802" i="13"/>
  <c r="AD3802" i="13"/>
  <c r="AA3802" i="13"/>
  <c r="AE3802" i="13"/>
  <c r="AF3802" i="13"/>
  <c r="AB3802" i="13"/>
  <c r="AC3802" i="13"/>
  <c r="AD3810" i="13"/>
  <c r="AE3810" i="13"/>
  <c r="AC3810" i="13"/>
  <c r="AB3810" i="13"/>
  <c r="AA3810" i="13"/>
  <c r="S3810" i="13"/>
  <c r="AF3810" i="13"/>
  <c r="S3818" i="13"/>
  <c r="AC3818" i="13"/>
  <c r="AA3818" i="13"/>
  <c r="AB3818" i="13"/>
  <c r="AF3818" i="13"/>
  <c r="AE3818" i="13"/>
  <c r="AD3818" i="13"/>
  <c r="AE3826" i="13"/>
  <c r="AA3826" i="13"/>
  <c r="AF3826" i="13"/>
  <c r="AD3826" i="13"/>
  <c r="AB3826" i="13"/>
  <c r="AC3826" i="13"/>
  <c r="S3826" i="13"/>
  <c r="AC3834" i="13"/>
  <c r="AB3834" i="13"/>
  <c r="AA3834" i="13"/>
  <c r="AD3834" i="13"/>
  <c r="S3834" i="13"/>
  <c r="AF3834" i="13"/>
  <c r="AE3834" i="13"/>
  <c r="AA3842" i="13"/>
  <c r="AD3842" i="13"/>
  <c r="AE3842" i="13"/>
  <c r="S3842" i="13"/>
  <c r="AC3842" i="13"/>
  <c r="AF3842" i="13"/>
  <c r="AB3842" i="13"/>
  <c r="AD3850" i="13"/>
  <c r="AB3850" i="13"/>
  <c r="S3850" i="13"/>
  <c r="AC3850" i="13"/>
  <c r="AF3850" i="13"/>
  <c r="AE3850" i="13"/>
  <c r="AA3850" i="13"/>
  <c r="AE3858" i="13"/>
  <c r="AB3858" i="13"/>
  <c r="S3858" i="13"/>
  <c r="AC3858" i="13"/>
  <c r="AF3858" i="13"/>
  <c r="AA3858" i="13"/>
  <c r="AD3858" i="13"/>
  <c r="S3866" i="13"/>
  <c r="AD3866" i="13"/>
  <c r="AC3866" i="13"/>
  <c r="AB3866" i="13"/>
  <c r="AA3866" i="13"/>
  <c r="AE3866" i="13"/>
  <c r="AF3866" i="13"/>
  <c r="AA3874" i="13"/>
  <c r="AD3874" i="13"/>
  <c r="AB3874" i="13"/>
  <c r="S3874" i="13"/>
  <c r="AE3874" i="13"/>
  <c r="AC3874" i="13"/>
  <c r="AF3874" i="13"/>
  <c r="AA3882" i="13"/>
  <c r="AB3882" i="13"/>
  <c r="AF3882" i="13"/>
  <c r="AE3882" i="13"/>
  <c r="AD3882" i="13"/>
  <c r="S3882" i="13"/>
  <c r="AC3882" i="13"/>
  <c r="AD3890" i="13"/>
  <c r="AE3890" i="13"/>
  <c r="S3890" i="13"/>
  <c r="AF3890" i="13"/>
  <c r="AA3890" i="13"/>
  <c r="AB3890" i="13"/>
  <c r="AC3890" i="13"/>
  <c r="AB3898" i="13"/>
  <c r="AF3898" i="13"/>
  <c r="AE3898" i="13"/>
  <c r="AA3898" i="13"/>
  <c r="AD3898" i="13"/>
  <c r="S3898" i="13"/>
  <c r="AC3898" i="13"/>
  <c r="AA3906" i="13"/>
  <c r="AB3906" i="13"/>
  <c r="S3906" i="13"/>
  <c r="AF3906" i="13"/>
  <c r="AE3906" i="13"/>
  <c r="AD3906" i="13"/>
  <c r="AC3906" i="13"/>
  <c r="S3914" i="13"/>
  <c r="AF3914" i="13"/>
  <c r="AB3914" i="13"/>
  <c r="AA3914" i="13"/>
  <c r="AE3914" i="13"/>
  <c r="AC3914" i="13"/>
  <c r="AD3914" i="13"/>
  <c r="S3922" i="13"/>
  <c r="AD3922" i="13"/>
  <c r="AF3922" i="13"/>
  <c r="AA3922" i="13"/>
  <c r="AE3922" i="13"/>
  <c r="AC3922" i="13"/>
  <c r="AB3922" i="13"/>
  <c r="S3930" i="13"/>
  <c r="AE3930" i="13"/>
  <c r="AB3930" i="13"/>
  <c r="AA3930" i="13"/>
  <c r="AD3930" i="13"/>
  <c r="AC3930" i="13"/>
  <c r="AF3930" i="13"/>
  <c r="AA3938" i="13"/>
  <c r="AC3938" i="13"/>
  <c r="S3938" i="13"/>
  <c r="AF3938" i="13"/>
  <c r="AE3938" i="13"/>
  <c r="AD3938" i="13"/>
  <c r="AB3938" i="13"/>
  <c r="AB3946" i="13"/>
  <c r="AC3946" i="13"/>
  <c r="AA3946" i="13"/>
  <c r="S3946" i="13"/>
  <c r="AF3946" i="13"/>
  <c r="AE3946" i="13"/>
  <c r="AD3946" i="13"/>
  <c r="AC3954" i="13"/>
  <c r="AE3954" i="13"/>
  <c r="S3954" i="13"/>
  <c r="AD3954" i="13"/>
  <c r="AA3954" i="13"/>
  <c r="AF3954" i="13"/>
  <c r="AB3954" i="13"/>
  <c r="AA3962" i="13"/>
  <c r="AD3962" i="13"/>
  <c r="AF3962" i="13"/>
  <c r="S3962" i="13"/>
  <c r="AB3962" i="13"/>
  <c r="AC3962" i="13"/>
  <c r="AE3962" i="13"/>
  <c r="AA3970" i="13"/>
  <c r="AC3970" i="13"/>
  <c r="AF3970" i="13"/>
  <c r="S3970" i="13"/>
  <c r="AB3970" i="13"/>
  <c r="AD3970" i="13"/>
  <c r="AE3970" i="13"/>
  <c r="AC3978" i="13"/>
  <c r="AA3978" i="13"/>
  <c r="AB3978" i="13"/>
  <c r="S3978" i="13"/>
  <c r="AF3978" i="13"/>
  <c r="AE3978" i="13"/>
  <c r="AD3978" i="13"/>
  <c r="AB3986" i="13"/>
  <c r="AD3986" i="13"/>
  <c r="AC3986" i="13"/>
  <c r="S3986" i="13"/>
  <c r="AA3986" i="13"/>
  <c r="AE3986" i="13"/>
  <c r="AF3986" i="13"/>
  <c r="S3994" i="13"/>
  <c r="AD3994" i="13"/>
  <c r="AA3994" i="13"/>
  <c r="AE3994" i="13"/>
  <c r="AF3994" i="13"/>
  <c r="AC3994" i="13"/>
  <c r="AB3994" i="13"/>
  <c r="AD4002" i="13"/>
  <c r="AA4002" i="13"/>
  <c r="AE4002" i="13"/>
  <c r="T4002" i="13"/>
  <c r="U4002" i="13"/>
  <c r="AF4002" i="13"/>
  <c r="AC4002" i="13"/>
  <c r="S4002" i="13"/>
  <c r="AB4002" i="13"/>
  <c r="AC4010" i="13"/>
  <c r="AF4010" i="13"/>
  <c r="AA4010" i="13"/>
  <c r="AD4010" i="13"/>
  <c r="AE4010" i="13"/>
  <c r="S4010" i="13"/>
  <c r="AB4010" i="13"/>
  <c r="S4018" i="13"/>
  <c r="AA4018" i="13"/>
  <c r="AE4018" i="13"/>
  <c r="AD4018" i="13"/>
  <c r="AC4018" i="13"/>
  <c r="AF4018" i="13"/>
  <c r="AB4018" i="13"/>
  <c r="AB4026" i="13"/>
  <c r="AA4026" i="13"/>
  <c r="AE4026" i="13"/>
  <c r="S4026" i="13"/>
  <c r="AD4026" i="13"/>
  <c r="AC4026" i="13"/>
  <c r="AF4026" i="13"/>
  <c r="S4034" i="13"/>
  <c r="AA4034" i="13"/>
  <c r="AD4034" i="13"/>
  <c r="AE4034" i="13"/>
  <c r="AC4034" i="13"/>
  <c r="AB4034" i="13"/>
  <c r="AF4034" i="13"/>
  <c r="AD4042" i="13"/>
  <c r="S4042" i="13"/>
  <c r="AB4042" i="13"/>
  <c r="AA4042" i="13"/>
  <c r="AE4042" i="13"/>
  <c r="AC4042" i="13"/>
  <c r="AF4042" i="13"/>
  <c r="AE4050" i="13"/>
  <c r="AB4050" i="13"/>
  <c r="S4050" i="13"/>
  <c r="AA4050" i="13"/>
  <c r="AC4050" i="13"/>
  <c r="AD4050" i="13"/>
  <c r="AF4050" i="13"/>
  <c r="S4058" i="13"/>
  <c r="AB4058" i="13"/>
  <c r="AF4058" i="13"/>
  <c r="AE4058" i="13"/>
  <c r="AA4058" i="13"/>
  <c r="AC4058" i="13"/>
  <c r="AD4058" i="13"/>
  <c r="AB4066" i="13"/>
  <c r="AF4066" i="13"/>
  <c r="AE4066" i="13"/>
  <c r="AA4066" i="13"/>
  <c r="S4066" i="13"/>
  <c r="AC4066" i="13"/>
  <c r="AD4066" i="13"/>
  <c r="S4074" i="13"/>
  <c r="AC4074" i="13"/>
  <c r="U4074" i="13"/>
  <c r="AB4074" i="13"/>
  <c r="AF4074" i="13"/>
  <c r="AD4074" i="13"/>
  <c r="T4074" i="13"/>
  <c r="AA4074" i="13"/>
  <c r="AE4074" i="13"/>
  <c r="S4082" i="13"/>
  <c r="AC4082" i="13"/>
  <c r="AA4082" i="13"/>
  <c r="AB4082" i="13"/>
  <c r="AF4082" i="13"/>
  <c r="AE4082" i="13"/>
  <c r="AD4082" i="13"/>
  <c r="AD4090" i="13"/>
  <c r="AA4090" i="13"/>
  <c r="S4090" i="13"/>
  <c r="AC4090" i="13"/>
  <c r="AE4090" i="13"/>
  <c r="AF4090" i="13"/>
  <c r="AB4090" i="13"/>
  <c r="AF4098" i="13"/>
  <c r="AE4098" i="13"/>
  <c r="AC4098" i="13"/>
  <c r="AA4098" i="13"/>
  <c r="S4098" i="13"/>
  <c r="AB4098" i="13"/>
  <c r="AD4098" i="13"/>
  <c r="AE4106" i="13"/>
  <c r="AD4106" i="13"/>
  <c r="AF4106" i="13"/>
  <c r="S4106" i="13"/>
  <c r="AC4106" i="13"/>
  <c r="AB4106" i="13"/>
  <c r="AA4106" i="13"/>
  <c r="S4114" i="13"/>
  <c r="AF4114" i="13"/>
  <c r="AC4114" i="13"/>
  <c r="AD4114" i="13"/>
  <c r="AE4114" i="13"/>
  <c r="AA4114" i="13"/>
  <c r="AB4114" i="13"/>
  <c r="AF4122" i="13"/>
  <c r="AB4122" i="13"/>
  <c r="AD4122" i="13"/>
  <c r="AE4122" i="13"/>
  <c r="S4122" i="13"/>
  <c r="AC4122" i="13"/>
  <c r="AA4122" i="13"/>
  <c r="S4130" i="13"/>
  <c r="AA4130" i="13"/>
  <c r="AE4130" i="13"/>
  <c r="AF4130" i="13"/>
  <c r="AB4130" i="13"/>
  <c r="AD4130" i="13"/>
  <c r="AC4130" i="13"/>
  <c r="AB4138" i="13"/>
  <c r="AA4138" i="13"/>
  <c r="AC4138" i="13"/>
  <c r="S4138" i="13"/>
  <c r="AD4138" i="13"/>
  <c r="AF4138" i="13"/>
  <c r="AE4138" i="13"/>
  <c r="AC4146" i="13"/>
  <c r="AA4146" i="13"/>
  <c r="AB4146" i="13"/>
  <c r="AD4146" i="13"/>
  <c r="S4146" i="13"/>
  <c r="AE4146" i="13"/>
  <c r="AF4146" i="13"/>
  <c r="AC4154" i="13"/>
  <c r="AD4154" i="13"/>
  <c r="AA4154" i="13"/>
  <c r="AE4154" i="13"/>
  <c r="S4154" i="13"/>
  <c r="AF4154" i="13"/>
  <c r="AB4154" i="13"/>
  <c r="AA4162" i="13"/>
  <c r="AC4162" i="13"/>
  <c r="AD4162" i="13"/>
  <c r="S4162" i="13"/>
  <c r="AB4162" i="13"/>
  <c r="AF4162" i="13"/>
  <c r="AE4162" i="13"/>
  <c r="AD3" i="13"/>
  <c r="AB3" i="13"/>
  <c r="AE3" i="13"/>
  <c r="AA3" i="13"/>
  <c r="AC3" i="13"/>
  <c r="AF3" i="13"/>
  <c r="S3" i="13"/>
  <c r="AF459" i="13"/>
  <c r="AB459" i="13"/>
  <c r="AA459" i="13"/>
  <c r="S459" i="13"/>
  <c r="AD459" i="13"/>
  <c r="AE459" i="13"/>
  <c r="AC459" i="13"/>
  <c r="AD467" i="13"/>
  <c r="AE467" i="13"/>
  <c r="AC467" i="13"/>
  <c r="S467" i="13"/>
  <c r="AA467" i="13"/>
  <c r="AB467" i="13"/>
  <c r="AF467" i="13"/>
  <c r="AC475" i="13"/>
  <c r="AF475" i="13"/>
  <c r="AE475" i="13"/>
  <c r="S475" i="13"/>
  <c r="AB475" i="13"/>
  <c r="AD475" i="13"/>
  <c r="AA475" i="13"/>
  <c r="S483" i="13"/>
  <c r="AE483" i="13"/>
  <c r="AF483" i="13"/>
  <c r="AA483" i="13"/>
  <c r="AC483" i="13"/>
  <c r="AD483" i="13"/>
  <c r="AB483" i="13"/>
  <c r="AE491" i="13"/>
  <c r="AF491" i="13"/>
  <c r="S491" i="13"/>
  <c r="AB491" i="13"/>
  <c r="AC491" i="13"/>
  <c r="AD491" i="13"/>
  <c r="AA491" i="13"/>
  <c r="AF499" i="13"/>
  <c r="AE499" i="13"/>
  <c r="AD499" i="13"/>
  <c r="S499" i="13"/>
  <c r="AC499" i="13"/>
  <c r="AA499" i="13"/>
  <c r="AB499" i="13"/>
  <c r="AB507" i="13"/>
  <c r="AC507" i="13"/>
  <c r="AA507" i="13"/>
  <c r="AE507" i="13"/>
  <c r="S507" i="13"/>
  <c r="AF507" i="13"/>
  <c r="AD507" i="13"/>
  <c r="S515" i="13"/>
  <c r="AB515" i="13"/>
  <c r="AE515" i="13"/>
  <c r="AD515" i="13"/>
  <c r="AA515" i="13"/>
  <c r="AC515" i="13"/>
  <c r="AF515" i="13"/>
  <c r="S523" i="13"/>
  <c r="AF523" i="13"/>
  <c r="AD523" i="13"/>
  <c r="AE523" i="13"/>
  <c r="AB523" i="13"/>
  <c r="AA523" i="13"/>
  <c r="AC523" i="13"/>
  <c r="AC531" i="13"/>
  <c r="AE531" i="13"/>
  <c r="AB531" i="13"/>
  <c r="AF531" i="13"/>
  <c r="AD531" i="13"/>
  <c r="S531" i="13"/>
  <c r="AA531" i="13"/>
  <c r="S539" i="13"/>
  <c r="AA539" i="13"/>
  <c r="AB539" i="13"/>
  <c r="AF539" i="13"/>
  <c r="AD539" i="13"/>
  <c r="AC539" i="13"/>
  <c r="AE539" i="13"/>
  <c r="AE547" i="13"/>
  <c r="AF547" i="13"/>
  <c r="AD547" i="13"/>
  <c r="AA547" i="13"/>
  <c r="S547" i="13"/>
  <c r="AB547" i="13"/>
  <c r="AC547" i="13"/>
  <c r="AC555" i="13"/>
  <c r="AF555" i="13"/>
  <c r="AB555" i="13"/>
  <c r="AE555" i="13"/>
  <c r="AD555" i="13"/>
  <c r="S555" i="13"/>
  <c r="AA555" i="13"/>
  <c r="AD563" i="13"/>
  <c r="AE563" i="13"/>
  <c r="AF563" i="13"/>
  <c r="S563" i="13"/>
  <c r="AA563" i="13"/>
  <c r="AB563" i="13"/>
  <c r="AC563" i="13"/>
  <c r="S571" i="13"/>
  <c r="AA571" i="13"/>
  <c r="AC571" i="13"/>
  <c r="AF571" i="13"/>
  <c r="AB571" i="13"/>
  <c r="AE571" i="13"/>
  <c r="AD571" i="13"/>
  <c r="S579" i="13"/>
  <c r="AA579" i="13"/>
  <c r="AB579" i="13"/>
  <c r="AD579" i="13"/>
  <c r="AF579" i="13"/>
  <c r="AC579" i="13"/>
  <c r="AE579" i="13"/>
  <c r="S587" i="13"/>
  <c r="AA587" i="13"/>
  <c r="AB587" i="13"/>
  <c r="AF587" i="13"/>
  <c r="AE587" i="13"/>
  <c r="AD587" i="13"/>
  <c r="AC587" i="13"/>
  <c r="AF595" i="13"/>
  <c r="AC595" i="13"/>
  <c r="AB595" i="13"/>
  <c r="S595" i="13"/>
  <c r="AE595" i="13"/>
  <c r="AA595" i="13"/>
  <c r="AD595" i="13"/>
  <c r="S603" i="13"/>
  <c r="AC603" i="13"/>
  <c r="AE603" i="13"/>
  <c r="AF603" i="13"/>
  <c r="AB603" i="13"/>
  <c r="AD603" i="13"/>
  <c r="AA603" i="13"/>
  <c r="AC611" i="13"/>
  <c r="AE611" i="13"/>
  <c r="S611" i="13"/>
  <c r="AA611" i="13"/>
  <c r="AD611" i="13"/>
  <c r="AF611" i="13"/>
  <c r="AB611" i="13"/>
  <c r="S619" i="13"/>
  <c r="AE619" i="13"/>
  <c r="AF619" i="13"/>
  <c r="AD619" i="13"/>
  <c r="AC619" i="13"/>
  <c r="AB619" i="13"/>
  <c r="AA619" i="13"/>
  <c r="AC627" i="13"/>
  <c r="AB627" i="13"/>
  <c r="S627" i="13"/>
  <c r="AA627" i="13"/>
  <c r="AD627" i="13"/>
  <c r="AF627" i="13"/>
  <c r="AE627" i="13"/>
  <c r="AD635" i="13"/>
  <c r="AC635" i="13"/>
  <c r="AA635" i="13"/>
  <c r="AE635" i="13"/>
  <c r="S635" i="13"/>
  <c r="AF635" i="13"/>
  <c r="AB635" i="13"/>
  <c r="AC643" i="13"/>
  <c r="AB643" i="13"/>
  <c r="S643" i="13"/>
  <c r="AA643" i="13"/>
  <c r="AE643" i="13"/>
  <c r="AF643" i="13"/>
  <c r="AD643" i="13"/>
  <c r="AF651" i="13"/>
  <c r="AB651" i="13"/>
  <c r="AA651" i="13"/>
  <c r="S651" i="13"/>
  <c r="AE651" i="13"/>
  <c r="AC651" i="13"/>
  <c r="AD651" i="13"/>
  <c r="AD659" i="13"/>
  <c r="AC659" i="13"/>
  <c r="AE659" i="13"/>
  <c r="S659" i="13"/>
  <c r="AA659" i="13"/>
  <c r="AB659" i="13"/>
  <c r="AF659" i="13"/>
  <c r="AA667" i="13"/>
  <c r="AB667" i="13"/>
  <c r="AF667" i="13"/>
  <c r="S667" i="13"/>
  <c r="AE667" i="13"/>
  <c r="AC667" i="13"/>
  <c r="AD667" i="13"/>
  <c r="AD675" i="13"/>
  <c r="AB675" i="13"/>
  <c r="AA675" i="13"/>
  <c r="AC675" i="13"/>
  <c r="AF675" i="13"/>
  <c r="AE675" i="13"/>
  <c r="S675" i="13"/>
  <c r="S683" i="13"/>
  <c r="AA683" i="13"/>
  <c r="AE683" i="13"/>
  <c r="AD683" i="13"/>
  <c r="AF683" i="13"/>
  <c r="AC683" i="13"/>
  <c r="AB683" i="13"/>
  <c r="AE691" i="13"/>
  <c r="AA691" i="13"/>
  <c r="AC691" i="13"/>
  <c r="S691" i="13"/>
  <c r="AF691" i="13"/>
  <c r="AD691" i="13"/>
  <c r="AB691" i="13"/>
  <c r="AF699" i="13"/>
  <c r="AD699" i="13"/>
  <c r="AC699" i="13"/>
  <c r="AB699" i="13"/>
  <c r="S699" i="13"/>
  <c r="AA699" i="13"/>
  <c r="AE699" i="13"/>
  <c r="S707" i="13"/>
  <c r="AF707" i="13"/>
  <c r="AD707" i="13"/>
  <c r="AA707" i="13"/>
  <c r="AC707" i="13"/>
  <c r="AE707" i="13"/>
  <c r="AB707" i="13"/>
  <c r="AF715" i="13"/>
  <c r="S715" i="13"/>
  <c r="AA715" i="13"/>
  <c r="AB715" i="13"/>
  <c r="AC715" i="13"/>
  <c r="AE715" i="13"/>
  <c r="AD715" i="13"/>
  <c r="S723" i="13"/>
  <c r="AE723" i="13"/>
  <c r="AA723" i="13"/>
  <c r="AF723" i="13"/>
  <c r="AD723" i="13"/>
  <c r="AB723" i="13"/>
  <c r="AC723" i="13"/>
  <c r="S731" i="13"/>
  <c r="AB731" i="13"/>
  <c r="AA731" i="13"/>
  <c r="AD731" i="13"/>
  <c r="AF731" i="13"/>
  <c r="AE731" i="13"/>
  <c r="AC731" i="13"/>
  <c r="S739" i="13"/>
  <c r="AE739" i="13"/>
  <c r="AB739" i="13"/>
  <c r="AD739" i="13"/>
  <c r="AF739" i="13"/>
  <c r="AC739" i="13"/>
  <c r="AA739" i="13"/>
  <c r="S747" i="13"/>
  <c r="AE747" i="13"/>
  <c r="AF747" i="13"/>
  <c r="AD747" i="13"/>
  <c r="AA747" i="13"/>
  <c r="AB747" i="13"/>
  <c r="AC747" i="13"/>
  <c r="AD755" i="13"/>
  <c r="S755" i="13"/>
  <c r="AA755" i="13"/>
  <c r="AE755" i="13"/>
  <c r="AB755" i="13"/>
  <c r="AF755" i="13"/>
  <c r="AC755" i="13"/>
  <c r="AB763" i="13"/>
  <c r="AD763" i="13"/>
  <c r="AC763" i="13"/>
  <c r="AE763" i="13"/>
  <c r="S763" i="13"/>
  <c r="AF763" i="13"/>
  <c r="AA763" i="13"/>
  <c r="S771" i="13"/>
  <c r="AE771" i="13"/>
  <c r="AC771" i="13"/>
  <c r="AF771" i="13"/>
  <c r="AA771" i="13"/>
  <c r="AB771" i="13"/>
  <c r="AD771" i="13"/>
  <c r="AD779" i="13"/>
  <c r="AC779" i="13"/>
  <c r="AB779" i="13"/>
  <c r="S779" i="13"/>
  <c r="AA779" i="13"/>
  <c r="AE779" i="13"/>
  <c r="AF779" i="13"/>
  <c r="S787" i="13"/>
  <c r="AF787" i="13"/>
  <c r="AD787" i="13"/>
  <c r="AC787" i="13"/>
  <c r="AE787" i="13"/>
  <c r="AA787" i="13"/>
  <c r="AB787" i="13"/>
  <c r="AF795" i="13"/>
  <c r="AE795" i="13"/>
  <c r="S795" i="13"/>
  <c r="AC795" i="13"/>
  <c r="AA795" i="13"/>
  <c r="AB795" i="13"/>
  <c r="AD795" i="13"/>
  <c r="AA803" i="13"/>
  <c r="AF803" i="13"/>
  <c r="AB803" i="13"/>
  <c r="AC803" i="13"/>
  <c r="S803" i="13"/>
  <c r="AE803" i="13"/>
  <c r="AD803" i="13"/>
  <c r="S811" i="13"/>
  <c r="T811" i="13"/>
  <c r="U811" i="13"/>
  <c r="AE811" i="13"/>
  <c r="AD811" i="13"/>
  <c r="AB811" i="13"/>
  <c r="AF811" i="13"/>
  <c r="AC811" i="13"/>
  <c r="AA811" i="13"/>
  <c r="AB819" i="13"/>
  <c r="AF819" i="13"/>
  <c r="AC819" i="13"/>
  <c r="AA819" i="13"/>
  <c r="S819" i="13"/>
  <c r="AD819" i="13"/>
  <c r="AE819" i="13"/>
  <c r="AD827" i="13"/>
  <c r="AC827" i="13"/>
  <c r="AB827" i="13"/>
  <c r="AE827" i="13"/>
  <c r="AF827" i="13"/>
  <c r="AA827" i="13"/>
  <c r="S827" i="13"/>
  <c r="S835" i="13"/>
  <c r="AF835" i="13"/>
  <c r="AD835" i="13"/>
  <c r="AB835" i="13"/>
  <c r="AE835" i="13"/>
  <c r="AA835" i="13"/>
  <c r="AC835" i="13"/>
  <c r="AB843" i="13"/>
  <c r="AF843" i="13"/>
  <c r="AE843" i="13"/>
  <c r="S843" i="13"/>
  <c r="AC843" i="13"/>
  <c r="AA843" i="13"/>
  <c r="AD843" i="13"/>
  <c r="AB851" i="13"/>
  <c r="S851" i="13"/>
  <c r="AF851" i="13"/>
  <c r="AC851" i="13"/>
  <c r="AA851" i="13"/>
  <c r="AE851" i="13"/>
  <c r="AD851" i="13"/>
  <c r="S859" i="13"/>
  <c r="AD859" i="13"/>
  <c r="AA859" i="13"/>
  <c r="AB859" i="13"/>
  <c r="AF859" i="13"/>
  <c r="AE859" i="13"/>
  <c r="AC859" i="13"/>
  <c r="AA867" i="13"/>
  <c r="AC867" i="13"/>
  <c r="AF867" i="13"/>
  <c r="S867" i="13"/>
  <c r="AD867" i="13"/>
  <c r="AB867" i="13"/>
  <c r="AE867" i="13"/>
  <c r="AC875" i="13"/>
  <c r="AF875" i="13"/>
  <c r="S875" i="13"/>
  <c r="AD875" i="13"/>
  <c r="AE875" i="13"/>
  <c r="AA875" i="13"/>
  <c r="AB875" i="13"/>
  <c r="S883" i="13"/>
  <c r="AE883" i="13"/>
  <c r="AF883" i="13"/>
  <c r="AC883" i="13"/>
  <c r="AD883" i="13"/>
  <c r="AB883" i="13"/>
  <c r="AA883" i="13"/>
  <c r="AB891" i="13"/>
  <c r="AC891" i="13"/>
  <c r="AD891" i="13"/>
  <c r="S891" i="13"/>
  <c r="AA891" i="13"/>
  <c r="AE891" i="13"/>
  <c r="AF891" i="13"/>
  <c r="S899" i="13"/>
  <c r="AF899" i="13"/>
  <c r="AE899" i="13"/>
  <c r="AC899" i="13"/>
  <c r="AD899" i="13"/>
  <c r="AA899" i="13"/>
  <c r="AB899" i="13"/>
  <c r="AE907" i="13"/>
  <c r="AA907" i="13"/>
  <c r="AD907" i="13"/>
  <c r="S907" i="13"/>
  <c r="AC907" i="13"/>
  <c r="AB907" i="13"/>
  <c r="AF907" i="13"/>
  <c r="S915" i="13"/>
  <c r="AB915" i="13"/>
  <c r="AD915" i="13"/>
  <c r="AF915" i="13"/>
  <c r="AC915" i="13"/>
  <c r="AE915" i="13"/>
  <c r="AA915" i="13"/>
  <c r="AA923" i="13"/>
  <c r="S923" i="13"/>
  <c r="AC923" i="13"/>
  <c r="AD923" i="13"/>
  <c r="AB923" i="13"/>
  <c r="AE923" i="13"/>
  <c r="AF923" i="13"/>
  <c r="AD931" i="13"/>
  <c r="AA931" i="13"/>
  <c r="S931" i="13"/>
  <c r="AE931" i="13"/>
  <c r="AB931" i="13"/>
  <c r="AC931" i="13"/>
  <c r="AF931" i="13"/>
  <c r="AD939" i="13"/>
  <c r="AF939" i="13"/>
  <c r="S939" i="13"/>
  <c r="AC939" i="13"/>
  <c r="AA939" i="13"/>
  <c r="AB939" i="13"/>
  <c r="AE939" i="13"/>
  <c r="AC947" i="13"/>
  <c r="AF947" i="13"/>
  <c r="AD947" i="13"/>
  <c r="AE947" i="13"/>
  <c r="AB947" i="13"/>
  <c r="AA947" i="13"/>
  <c r="S947" i="13"/>
  <c r="AB955" i="13"/>
  <c r="AE955" i="13"/>
  <c r="AA955" i="13"/>
  <c r="AC955" i="13"/>
  <c r="S955" i="13"/>
  <c r="AF955" i="13"/>
  <c r="AD955" i="13"/>
  <c r="AD963" i="13"/>
  <c r="AC963" i="13"/>
  <c r="AB963" i="13"/>
  <c r="AE963" i="13"/>
  <c r="S963" i="13"/>
  <c r="AF963" i="13"/>
  <c r="AA963" i="13"/>
  <c r="S971" i="13"/>
  <c r="AA971" i="13"/>
  <c r="AD971" i="13"/>
  <c r="AE971" i="13"/>
  <c r="AC971" i="13"/>
  <c r="AF971" i="13"/>
  <c r="AB971" i="13"/>
  <c r="AF979" i="13"/>
  <c r="AA979" i="13"/>
  <c r="S979" i="13"/>
  <c r="AC979" i="13"/>
  <c r="AD979" i="13"/>
  <c r="AB979" i="13"/>
  <c r="AE979" i="13"/>
  <c r="AA987" i="13"/>
  <c r="AD987" i="13"/>
  <c r="AF987" i="13"/>
  <c r="AC987" i="13"/>
  <c r="AE987" i="13"/>
  <c r="S987" i="13"/>
  <c r="AB987" i="13"/>
  <c r="AB995" i="13"/>
  <c r="AE995" i="13"/>
  <c r="AC995" i="13"/>
  <c r="AA995" i="13"/>
  <c r="S995" i="13"/>
  <c r="AD995" i="13"/>
  <c r="AF995" i="13"/>
  <c r="AB1003" i="13"/>
  <c r="AE1003" i="13"/>
  <c r="AC1003" i="13"/>
  <c r="AA1003" i="13"/>
  <c r="S1003" i="13"/>
  <c r="AD1003" i="13"/>
  <c r="AF1003" i="13"/>
  <c r="AC1011" i="13"/>
  <c r="AF1011" i="13"/>
  <c r="S1011" i="13"/>
  <c r="AB1011" i="13"/>
  <c r="AD1011" i="13"/>
  <c r="AA1011" i="13"/>
  <c r="AE1011" i="13"/>
  <c r="AC1019" i="13"/>
  <c r="AD1019" i="13"/>
  <c r="AF1019" i="13"/>
  <c r="S1019" i="13"/>
  <c r="AA1019" i="13"/>
  <c r="AB1019" i="13"/>
  <c r="AE1019" i="13"/>
  <c r="S1027" i="13"/>
  <c r="AD1027" i="13"/>
  <c r="AF1027" i="13"/>
  <c r="AB1027" i="13"/>
  <c r="AC1027" i="13"/>
  <c r="AE1027" i="13"/>
  <c r="AA1027" i="13"/>
  <c r="AB1035" i="13"/>
  <c r="AE1035" i="13"/>
  <c r="S1035" i="13"/>
  <c r="AD1035" i="13"/>
  <c r="AA1035" i="13"/>
  <c r="AF1035" i="13"/>
  <c r="AC1035" i="13"/>
  <c r="S1043" i="13"/>
  <c r="AA1043" i="13"/>
  <c r="AD1043" i="13"/>
  <c r="AF1043" i="13"/>
  <c r="AE1043" i="13"/>
  <c r="AC1043" i="13"/>
  <c r="AB1043" i="13"/>
  <c r="AD1051" i="13"/>
  <c r="AE1051" i="13"/>
  <c r="S1051" i="13"/>
  <c r="AB1051" i="13"/>
  <c r="AA1051" i="13"/>
  <c r="AF1051" i="13"/>
  <c r="AC1051" i="13"/>
  <c r="S1059" i="13"/>
  <c r="AD1059" i="13"/>
  <c r="AA1059" i="13"/>
  <c r="AB1059" i="13"/>
  <c r="AE1059" i="13"/>
  <c r="AC1059" i="13"/>
  <c r="AF1059" i="13"/>
  <c r="S1067" i="13"/>
  <c r="AB1067" i="13"/>
  <c r="AE1067" i="13"/>
  <c r="AD1067" i="13"/>
  <c r="AA1067" i="13"/>
  <c r="AF1067" i="13"/>
  <c r="AC1067" i="13"/>
  <c r="AB1075" i="13"/>
  <c r="AE1075" i="13"/>
  <c r="S1075" i="13"/>
  <c r="AC1075" i="13"/>
  <c r="AD1075" i="13"/>
  <c r="AA1075" i="13"/>
  <c r="AF1075" i="13"/>
  <c r="S1083" i="13"/>
  <c r="AB1083" i="13"/>
  <c r="AF1083" i="13"/>
  <c r="AA1083" i="13"/>
  <c r="AE1083" i="13"/>
  <c r="AC1083" i="13"/>
  <c r="AD1083" i="13"/>
  <c r="AF1091" i="13"/>
  <c r="AB1091" i="13"/>
  <c r="AA1091" i="13"/>
  <c r="AC1091" i="13"/>
  <c r="S1091" i="13"/>
  <c r="AD1091" i="13"/>
  <c r="AE1091" i="13"/>
  <c r="S1099" i="13"/>
  <c r="AE1099" i="13"/>
  <c r="AF1099" i="13"/>
  <c r="AC1099" i="13"/>
  <c r="AD1099" i="13"/>
  <c r="AB1099" i="13"/>
  <c r="AA1099" i="13"/>
  <c r="S1107" i="13"/>
  <c r="AA1107" i="13"/>
  <c r="AF1107" i="13"/>
  <c r="AC1107" i="13"/>
  <c r="AB1107" i="13"/>
  <c r="AE1107" i="13"/>
  <c r="AD1107" i="13"/>
  <c r="AF1115" i="13"/>
  <c r="AA1115" i="13"/>
  <c r="S1115" i="13"/>
  <c r="AC1115" i="13"/>
  <c r="AD1115" i="13"/>
  <c r="AE1115" i="13"/>
  <c r="AB1115" i="13"/>
  <c r="S1123" i="13"/>
  <c r="AB1123" i="13"/>
  <c r="AE1123" i="13"/>
  <c r="AA1123" i="13"/>
  <c r="AD1123" i="13"/>
  <c r="AF1123" i="13"/>
  <c r="AC1123" i="13"/>
  <c r="AC1131" i="13"/>
  <c r="AB1131" i="13"/>
  <c r="AA1131" i="13"/>
  <c r="AF1131" i="13"/>
  <c r="AE1131" i="13"/>
  <c r="S1131" i="13"/>
  <c r="AD1131" i="13"/>
  <c r="S1139" i="13"/>
  <c r="AC1139" i="13"/>
  <c r="AB1139" i="13"/>
  <c r="AD1139" i="13"/>
  <c r="AF1139" i="13"/>
  <c r="AA1139" i="13"/>
  <c r="AE1139" i="13"/>
  <c r="AD1147" i="13"/>
  <c r="AB1147" i="13"/>
  <c r="AE1147" i="13"/>
  <c r="S1147" i="13"/>
  <c r="AF1147" i="13"/>
  <c r="AC1147" i="13"/>
  <c r="AA1147" i="13"/>
  <c r="AA1155" i="13"/>
  <c r="AB1155" i="13"/>
  <c r="AE1155" i="13"/>
  <c r="S1155" i="13"/>
  <c r="AF1155" i="13"/>
  <c r="AD1155" i="13"/>
  <c r="AC1155" i="13"/>
  <c r="S1163" i="13"/>
  <c r="AD1163" i="13"/>
  <c r="AB1163" i="13"/>
  <c r="AE1163" i="13"/>
  <c r="AC1163" i="13"/>
  <c r="AA1163" i="13"/>
  <c r="AF1163" i="13"/>
  <c r="S1171" i="13"/>
  <c r="AD1171" i="13"/>
  <c r="AF1171" i="13"/>
  <c r="AE1171" i="13"/>
  <c r="AC1171" i="13"/>
  <c r="AA1171" i="13"/>
  <c r="AB1171" i="13"/>
  <c r="AF1179" i="13"/>
  <c r="AE1179" i="13"/>
  <c r="AA1179" i="13"/>
  <c r="S1179" i="13"/>
  <c r="AC1179" i="13"/>
  <c r="AD1179" i="13"/>
  <c r="AB1179" i="13"/>
  <c r="S1187" i="13"/>
  <c r="AB1187" i="13"/>
  <c r="AA1187" i="13"/>
  <c r="AF1187" i="13"/>
  <c r="AD1187" i="13"/>
  <c r="AC1187" i="13"/>
  <c r="AE1187" i="13"/>
  <c r="S1195" i="13"/>
  <c r="AD1195" i="13"/>
  <c r="AC1195" i="13"/>
  <c r="AA1195" i="13"/>
  <c r="AF1195" i="13"/>
  <c r="AE1195" i="13"/>
  <c r="AB1195" i="13"/>
  <c r="AA1203" i="13"/>
  <c r="AF1203" i="13"/>
  <c r="AE1203" i="13"/>
  <c r="AD1203" i="13"/>
  <c r="S1203" i="13"/>
  <c r="AC1203" i="13"/>
  <c r="AB1203" i="13"/>
  <c r="AE1211" i="13"/>
  <c r="AF1211" i="13"/>
  <c r="S1211" i="13"/>
  <c r="AA1211" i="13"/>
  <c r="AC1211" i="13"/>
  <c r="AD1211" i="13"/>
  <c r="AB1211" i="13"/>
  <c r="AB1219" i="13"/>
  <c r="AE1219" i="13"/>
  <c r="S1219" i="13"/>
  <c r="AF1219" i="13"/>
  <c r="AC1219" i="13"/>
  <c r="AA1219" i="13"/>
  <c r="AD1219" i="13"/>
  <c r="S1227" i="13"/>
  <c r="AB1227" i="13"/>
  <c r="AE1227" i="13"/>
  <c r="AF1227" i="13"/>
  <c r="AD1227" i="13"/>
  <c r="AC1227" i="13"/>
  <c r="AA1227" i="13"/>
  <c r="AB1235" i="13"/>
  <c r="AE1235" i="13"/>
  <c r="AF1235" i="13"/>
  <c r="S1235" i="13"/>
  <c r="AA1235" i="13"/>
  <c r="AC1235" i="13"/>
  <c r="AD1235" i="13"/>
  <c r="S1243" i="13"/>
  <c r="AD1243" i="13"/>
  <c r="AF1243" i="13"/>
  <c r="AE1243" i="13"/>
  <c r="AC1243" i="13"/>
  <c r="AA1243" i="13"/>
  <c r="AB1243" i="13"/>
  <c r="S1251" i="13"/>
  <c r="AC1251" i="13"/>
  <c r="AE1251" i="13"/>
  <c r="AA1251" i="13"/>
  <c r="AF1251" i="13"/>
  <c r="AD1251" i="13"/>
  <c r="AB1251" i="13"/>
  <c r="AC1259" i="13"/>
  <c r="AB1259" i="13"/>
  <c r="AE1259" i="13"/>
  <c r="AA1259" i="13"/>
  <c r="S1259" i="13"/>
  <c r="AD1259" i="13"/>
  <c r="AF1259" i="13"/>
  <c r="AA1267" i="13"/>
  <c r="AC1267" i="13"/>
  <c r="AD1267" i="13"/>
  <c r="S1267" i="13"/>
  <c r="AB1267" i="13"/>
  <c r="AE1267" i="13"/>
  <c r="AF1267" i="13"/>
  <c r="S1275" i="13"/>
  <c r="AB1275" i="13"/>
  <c r="AE1275" i="13"/>
  <c r="AD1275" i="13"/>
  <c r="AC1275" i="13"/>
  <c r="AA1275" i="13"/>
  <c r="AF1275" i="13"/>
  <c r="AC1283" i="13"/>
  <c r="AB1283" i="13"/>
  <c r="S1283" i="13"/>
  <c r="AE1283" i="13"/>
  <c r="AF1283" i="13"/>
  <c r="AA1283" i="13"/>
  <c r="AD1283" i="13"/>
  <c r="AC1291" i="13"/>
  <c r="AF1291" i="13"/>
  <c r="AE1291" i="13"/>
  <c r="AA1291" i="13"/>
  <c r="AB1291" i="13"/>
  <c r="AD1291" i="13"/>
  <c r="S1291" i="13"/>
  <c r="AD1299" i="13"/>
  <c r="S1299" i="13"/>
  <c r="AA1299" i="13"/>
  <c r="AB1299" i="13"/>
  <c r="AE1299" i="13"/>
  <c r="AF1299" i="13"/>
  <c r="AC1299" i="13"/>
  <c r="AE1307" i="13"/>
  <c r="AA1307" i="13"/>
  <c r="S1307" i="13"/>
  <c r="AB1307" i="13"/>
  <c r="AC1307" i="13"/>
  <c r="AF1307" i="13"/>
  <c r="AD1307" i="13"/>
  <c r="S1315" i="13"/>
  <c r="AA1315" i="13"/>
  <c r="AC1315" i="13"/>
  <c r="AD1315" i="13"/>
  <c r="AB1315" i="13"/>
  <c r="AE1315" i="13"/>
  <c r="AF1315" i="13"/>
  <c r="AB1323" i="13"/>
  <c r="AA1323" i="13"/>
  <c r="AF1323" i="13"/>
  <c r="S1323" i="13"/>
  <c r="AD1323" i="13"/>
  <c r="AC1323" i="13"/>
  <c r="AE1323" i="13"/>
  <c r="AB1331" i="13"/>
  <c r="AA1331" i="13"/>
  <c r="AC1331" i="13"/>
  <c r="S1331" i="13"/>
  <c r="AD1331" i="13"/>
  <c r="AE1331" i="13"/>
  <c r="AF1331" i="13"/>
  <c r="AA1339" i="13"/>
  <c r="S1339" i="13"/>
  <c r="AD1339" i="13"/>
  <c r="AB1339" i="13"/>
  <c r="AE1339" i="13"/>
  <c r="AF1339" i="13"/>
  <c r="AC1339" i="13"/>
  <c r="AF1347" i="13"/>
  <c r="AE1347" i="13"/>
  <c r="AA1347" i="13"/>
  <c r="AB1347" i="13"/>
  <c r="AD1347" i="13"/>
  <c r="S1347" i="13"/>
  <c r="AC1347" i="13"/>
  <c r="S1355" i="13"/>
  <c r="AB1355" i="13"/>
  <c r="AE1355" i="13"/>
  <c r="AD1355" i="13"/>
  <c r="AA1355" i="13"/>
  <c r="AF1355" i="13"/>
  <c r="AC1355" i="13"/>
  <c r="S1363" i="13"/>
  <c r="AB1363" i="13"/>
  <c r="AC1363" i="13"/>
  <c r="AF1363" i="13"/>
  <c r="AD1363" i="13"/>
  <c r="AA1363" i="13"/>
  <c r="AE1363" i="13"/>
  <c r="AA1371" i="13"/>
  <c r="AC1371" i="13"/>
  <c r="S1371" i="13"/>
  <c r="AD1371" i="13"/>
  <c r="AE1371" i="13"/>
  <c r="AB1371" i="13"/>
  <c r="AF1371" i="13"/>
  <c r="AA1379" i="13"/>
  <c r="S1379" i="13"/>
  <c r="AB1379" i="13"/>
  <c r="AE1379" i="13"/>
  <c r="AD1379" i="13"/>
  <c r="AC1379" i="13"/>
  <c r="AF1379" i="13"/>
  <c r="S1387" i="13"/>
  <c r="AA1387" i="13"/>
  <c r="AB1387" i="13"/>
  <c r="AE1387" i="13"/>
  <c r="AD1387" i="13"/>
  <c r="AC1387" i="13"/>
  <c r="AF1387" i="13"/>
  <c r="S1395" i="13"/>
  <c r="AF1395" i="13"/>
  <c r="AA1395" i="13"/>
  <c r="AE1395" i="13"/>
  <c r="AD1395" i="13"/>
  <c r="AC1395" i="13"/>
  <c r="AB1395" i="13"/>
  <c r="AD1403" i="13"/>
  <c r="AE1403" i="13"/>
  <c r="AB1403" i="13"/>
  <c r="AC1403" i="13"/>
  <c r="AF1403" i="13"/>
  <c r="S1403" i="13"/>
  <c r="AA1403" i="13"/>
  <c r="S1411" i="13"/>
  <c r="AA1411" i="13"/>
  <c r="AC1411" i="13"/>
  <c r="AF1411" i="13"/>
  <c r="AD1411" i="13"/>
  <c r="AE1411" i="13"/>
  <c r="AB1411" i="13"/>
  <c r="AF1419" i="13"/>
  <c r="AA1419" i="13"/>
  <c r="AB1419" i="13"/>
  <c r="AC1419" i="13"/>
  <c r="AD1419" i="13"/>
  <c r="AE1419" i="13"/>
  <c r="S1419" i="13"/>
  <c r="AD1427" i="13"/>
  <c r="AB1427" i="13"/>
  <c r="AC1427" i="13"/>
  <c r="S1427" i="13"/>
  <c r="AF1427" i="13"/>
  <c r="AE1427" i="13"/>
  <c r="AA1427" i="13"/>
  <c r="S1435" i="13"/>
  <c r="AA1435" i="13"/>
  <c r="AF1435" i="13"/>
  <c r="AE1435" i="13"/>
  <c r="AC1435" i="13"/>
  <c r="AD1435" i="13"/>
  <c r="AB1435" i="13"/>
  <c r="AD1443" i="13"/>
  <c r="S1443" i="13"/>
  <c r="AB1443" i="13"/>
  <c r="AE1443" i="13"/>
  <c r="AA1443" i="13"/>
  <c r="AF1443" i="13"/>
  <c r="AC1443" i="13"/>
  <c r="S1451" i="13"/>
  <c r="AC1451" i="13"/>
  <c r="AF1451" i="13"/>
  <c r="AB1451" i="13"/>
  <c r="AE1451" i="13"/>
  <c r="AD1451" i="13"/>
  <c r="AA1451" i="13"/>
  <c r="AD1459" i="13"/>
  <c r="AE1459" i="13"/>
  <c r="AB1459" i="13"/>
  <c r="AC1459" i="13"/>
  <c r="S1459" i="13"/>
  <c r="AF1459" i="13"/>
  <c r="AA1459" i="13"/>
  <c r="AF1467" i="13"/>
  <c r="AA1467" i="13"/>
  <c r="AC1467" i="13"/>
  <c r="AD1467" i="13"/>
  <c r="AE1467" i="13"/>
  <c r="AB1467" i="13"/>
  <c r="S1467" i="13"/>
  <c r="S1475" i="13"/>
  <c r="AD1475" i="13"/>
  <c r="AC1475" i="13"/>
  <c r="AE1475" i="13"/>
  <c r="AB1475" i="13"/>
  <c r="AA1475" i="13"/>
  <c r="AF1475" i="13"/>
  <c r="AD1483" i="13"/>
  <c r="AE1483" i="13"/>
  <c r="AB1483" i="13"/>
  <c r="S1483" i="13"/>
  <c r="AF1483" i="13"/>
  <c r="AA1483" i="13"/>
  <c r="AC1483" i="13"/>
  <c r="S1491" i="13"/>
  <c r="AB1491" i="13"/>
  <c r="AD1491" i="13"/>
  <c r="AF1491" i="13"/>
  <c r="AE1491" i="13"/>
  <c r="AC1491" i="13"/>
  <c r="AA1491" i="13"/>
  <c r="AB1499" i="13"/>
  <c r="AF1499" i="13"/>
  <c r="AA1499" i="13"/>
  <c r="AC1499" i="13"/>
  <c r="S1499" i="13"/>
  <c r="AD1499" i="13"/>
  <c r="AE1499" i="13"/>
  <c r="AD1507" i="13"/>
  <c r="AB1507" i="13"/>
  <c r="AE1507" i="13"/>
  <c r="AF1507" i="13"/>
  <c r="S1507" i="13"/>
  <c r="AA1507" i="13"/>
  <c r="AC1507" i="13"/>
  <c r="AE1515" i="13"/>
  <c r="AC1515" i="13"/>
  <c r="AF1515" i="13"/>
  <c r="AA1515" i="13"/>
  <c r="AD1515" i="13"/>
  <c r="S1515" i="13"/>
  <c r="AB1515" i="13"/>
  <c r="AF1523" i="13"/>
  <c r="AD1523" i="13"/>
  <c r="AC1523" i="13"/>
  <c r="S1523" i="13"/>
  <c r="AE1523" i="13"/>
  <c r="AB1523" i="13"/>
  <c r="AA1523" i="13"/>
  <c r="AD1531" i="13"/>
  <c r="AB1531" i="13"/>
  <c r="AE1531" i="13"/>
  <c r="AF1531" i="13"/>
  <c r="S1531" i="13"/>
  <c r="AA1531" i="13"/>
  <c r="AC1531" i="13"/>
  <c r="AB1539" i="13"/>
  <c r="AA1539" i="13"/>
  <c r="S1539" i="13"/>
  <c r="AF1539" i="13"/>
  <c r="AD1539" i="13"/>
  <c r="AC1539" i="13"/>
  <c r="AE1539" i="13"/>
  <c r="AB1547" i="13"/>
  <c r="AE1547" i="13"/>
  <c r="AF1547" i="13"/>
  <c r="S1547" i="13"/>
  <c r="AD1547" i="13"/>
  <c r="AC1547" i="13"/>
  <c r="AA1547" i="13"/>
  <c r="AC1555" i="13"/>
  <c r="AE1555" i="13"/>
  <c r="AB1555" i="13"/>
  <c r="AF1555" i="13"/>
  <c r="AD1555" i="13"/>
  <c r="S1555" i="13"/>
  <c r="AA1555" i="13"/>
  <c r="AB1563" i="13"/>
  <c r="AE1563" i="13"/>
  <c r="AF1563" i="13"/>
  <c r="S1563" i="13"/>
  <c r="AA1563" i="13"/>
  <c r="AC1563" i="13"/>
  <c r="AD1563" i="13"/>
  <c r="AC1571" i="13"/>
  <c r="AE1571" i="13"/>
  <c r="AB1571" i="13"/>
  <c r="AA1571" i="13"/>
  <c r="S1571" i="13"/>
  <c r="AF1571" i="13"/>
  <c r="AD1571" i="13"/>
  <c r="S1579" i="13"/>
  <c r="AD1579" i="13"/>
  <c r="AC1579" i="13"/>
  <c r="AA1579" i="13"/>
  <c r="AB1579" i="13"/>
  <c r="AE1579" i="13"/>
  <c r="AF1579" i="13"/>
  <c r="S1587" i="13"/>
  <c r="AA1587" i="13"/>
  <c r="AC1587" i="13"/>
  <c r="AD1587" i="13"/>
  <c r="AB1587" i="13"/>
  <c r="AE1587" i="13"/>
  <c r="AF1587" i="13"/>
  <c r="AF1595" i="13"/>
  <c r="AA1595" i="13"/>
  <c r="AE1595" i="13"/>
  <c r="AC1595" i="13"/>
  <c r="S1595" i="13"/>
  <c r="AB1595" i="13"/>
  <c r="AD1595" i="13"/>
  <c r="AC1603" i="13"/>
  <c r="AB1603" i="13"/>
  <c r="AA1603" i="13"/>
  <c r="AF1603" i="13"/>
  <c r="AD1603" i="13"/>
  <c r="AE1603" i="13"/>
  <c r="S1603" i="13"/>
  <c r="S1611" i="13"/>
  <c r="AB1611" i="13"/>
  <c r="AE1611" i="13"/>
  <c r="AF1611" i="13"/>
  <c r="AA1611" i="13"/>
  <c r="AC1611" i="13"/>
  <c r="AD1611" i="13"/>
  <c r="AE1619" i="13"/>
  <c r="AB1619" i="13"/>
  <c r="AA1619" i="13"/>
  <c r="S1619" i="13"/>
  <c r="AF1619" i="13"/>
  <c r="AD1619" i="13"/>
  <c r="AC1619" i="13"/>
  <c r="AA1627" i="13"/>
  <c r="AC1627" i="13"/>
  <c r="AD1627" i="13"/>
  <c r="S1627" i="13"/>
  <c r="AB1627" i="13"/>
  <c r="AE1627" i="13"/>
  <c r="AF1627" i="13"/>
  <c r="AB1635" i="13"/>
  <c r="AA1635" i="13"/>
  <c r="AF1635" i="13"/>
  <c r="AD1635" i="13"/>
  <c r="AC1635" i="13"/>
  <c r="S1635" i="13"/>
  <c r="AE1635" i="13"/>
  <c r="AB1643" i="13"/>
  <c r="AE1643" i="13"/>
  <c r="AF1643" i="13"/>
  <c r="S1643" i="13"/>
  <c r="AA1643" i="13"/>
  <c r="AC1643" i="13"/>
  <c r="AD1643" i="13"/>
  <c r="AD1651" i="13"/>
  <c r="AC1651" i="13"/>
  <c r="AF1651" i="13"/>
  <c r="S1651" i="13"/>
  <c r="AA1651" i="13"/>
  <c r="AE1651" i="13"/>
  <c r="AB1651" i="13"/>
  <c r="AD1659" i="13"/>
  <c r="S1659" i="13"/>
  <c r="AB1659" i="13"/>
  <c r="AE1659" i="13"/>
  <c r="AF1659" i="13"/>
  <c r="AA1659" i="13"/>
  <c r="AC1659" i="13"/>
  <c r="S1667" i="13"/>
  <c r="AA1667" i="13"/>
  <c r="AC1667" i="13"/>
  <c r="AD1667" i="13"/>
  <c r="AB1667" i="13"/>
  <c r="AE1667" i="13"/>
  <c r="AF1667" i="13"/>
  <c r="AA1675" i="13"/>
  <c r="AC1675" i="13"/>
  <c r="S1675" i="13"/>
  <c r="AB1675" i="13"/>
  <c r="AE1675" i="13"/>
  <c r="AF1675" i="13"/>
  <c r="AD1675" i="13"/>
  <c r="S1683" i="13"/>
  <c r="AA1683" i="13"/>
  <c r="AD1683" i="13"/>
  <c r="AE1683" i="13"/>
  <c r="AB1683" i="13"/>
  <c r="AC1683" i="13"/>
  <c r="AF1683" i="13"/>
  <c r="AC1691" i="13"/>
  <c r="AF1691" i="13"/>
  <c r="AB1691" i="13"/>
  <c r="AA1691" i="13"/>
  <c r="AE1691" i="13"/>
  <c r="S1691" i="13"/>
  <c r="AD1691" i="13"/>
  <c r="S1699" i="13"/>
  <c r="AB1699" i="13"/>
  <c r="AE1699" i="13"/>
  <c r="AF1699" i="13"/>
  <c r="AA1699" i="13"/>
  <c r="AC1699" i="13"/>
  <c r="AD1699" i="13"/>
  <c r="S1707" i="13"/>
  <c r="AB1707" i="13"/>
  <c r="AE1707" i="13"/>
  <c r="AF1707" i="13"/>
  <c r="AA1707" i="13"/>
  <c r="AC1707" i="13"/>
  <c r="AD1707" i="13"/>
  <c r="AB1715" i="13"/>
  <c r="AE1715" i="13"/>
  <c r="AC1715" i="13"/>
  <c r="AA1715" i="13"/>
  <c r="AF1715" i="13"/>
  <c r="AD1715" i="13"/>
  <c r="S1715" i="13"/>
  <c r="AE1723" i="13"/>
  <c r="AF1723" i="13"/>
  <c r="AA1723" i="13"/>
  <c r="AC1723" i="13"/>
  <c r="AD1723" i="13"/>
  <c r="S1723" i="13"/>
  <c r="AB1723" i="13"/>
  <c r="S1731" i="13"/>
  <c r="AD1731" i="13"/>
  <c r="AB1731" i="13"/>
  <c r="AE1731" i="13"/>
  <c r="AC1731" i="13"/>
  <c r="AA1731" i="13"/>
  <c r="AF1731" i="13"/>
  <c r="AA1739" i="13"/>
  <c r="AF1739" i="13"/>
  <c r="S1739" i="13"/>
  <c r="AD1739" i="13"/>
  <c r="AE1739" i="13"/>
  <c r="AB1739" i="13"/>
  <c r="AC1739" i="13"/>
  <c r="AE1747" i="13"/>
  <c r="AB1747" i="13"/>
  <c r="AA1747" i="13"/>
  <c r="S1747" i="13"/>
  <c r="AD1747" i="13"/>
  <c r="AC1747" i="13"/>
  <c r="AF1747" i="13"/>
  <c r="S1755" i="13"/>
  <c r="AD1755" i="13"/>
  <c r="AC1755" i="13"/>
  <c r="AF1755" i="13"/>
  <c r="AB1755" i="13"/>
  <c r="AA1755" i="13"/>
  <c r="AE1755" i="13"/>
  <c r="AC1763" i="13"/>
  <c r="AB1763" i="13"/>
  <c r="S1763" i="13"/>
  <c r="AE1763" i="13"/>
  <c r="AF1763" i="13"/>
  <c r="AA1763" i="13"/>
  <c r="AD1763" i="13"/>
  <c r="AB1771" i="13"/>
  <c r="AE1771" i="13"/>
  <c r="AF1771" i="13"/>
  <c r="S1771" i="13"/>
  <c r="AA1771" i="13"/>
  <c r="AC1771" i="13"/>
  <c r="AD1771" i="13"/>
  <c r="AE1779" i="13"/>
  <c r="AF1779" i="13"/>
  <c r="AA1779" i="13"/>
  <c r="AB1779" i="13"/>
  <c r="AD1779" i="13"/>
  <c r="S1779" i="13"/>
  <c r="AC1779" i="13"/>
  <c r="AF1787" i="13"/>
  <c r="AA1787" i="13"/>
  <c r="AC1787" i="13"/>
  <c r="S1787" i="13"/>
  <c r="AD1787" i="13"/>
  <c r="AE1787" i="13"/>
  <c r="AB1787" i="13"/>
  <c r="AE1795" i="13"/>
  <c r="AD1795" i="13"/>
  <c r="AA1795" i="13"/>
  <c r="AF1795" i="13"/>
  <c r="S1795" i="13"/>
  <c r="AC1795" i="13"/>
  <c r="AB1795" i="13"/>
  <c r="AE1803" i="13"/>
  <c r="AF1803" i="13"/>
  <c r="S1803" i="13"/>
  <c r="AA1803" i="13"/>
  <c r="AC1803" i="13"/>
  <c r="AD1803" i="13"/>
  <c r="AB1803" i="13"/>
  <c r="S1811" i="13"/>
  <c r="AE1811" i="13"/>
  <c r="AF1811" i="13"/>
  <c r="AD1811" i="13"/>
  <c r="AB1811" i="13"/>
  <c r="AA1811" i="13"/>
  <c r="AC1811" i="13"/>
  <c r="S1819" i="13"/>
  <c r="AA1819" i="13"/>
  <c r="AE1819" i="13"/>
  <c r="AD1819" i="13"/>
  <c r="AB1819" i="13"/>
  <c r="AC1819" i="13"/>
  <c r="AF1819" i="13"/>
  <c r="AD1827" i="13"/>
  <c r="AB1827" i="13"/>
  <c r="S1827" i="13"/>
  <c r="AE1827" i="13"/>
  <c r="AA1827" i="13"/>
  <c r="AF1827" i="13"/>
  <c r="AC1827" i="13"/>
  <c r="AA1835" i="13"/>
  <c r="AF1835" i="13"/>
  <c r="AD1835" i="13"/>
  <c r="AB1835" i="13"/>
  <c r="AE1835" i="13"/>
  <c r="S1835" i="13"/>
  <c r="AC1835" i="13"/>
  <c r="AC1843" i="13"/>
  <c r="U1843" i="13"/>
  <c r="S1843" i="13"/>
  <c r="AF1843" i="13"/>
  <c r="AD1843" i="13"/>
  <c r="AB1843" i="13"/>
  <c r="T1843" i="13"/>
  <c r="AE1843" i="13"/>
  <c r="AA1843" i="13"/>
  <c r="AB1851" i="13"/>
  <c r="S1851" i="13"/>
  <c r="T1851" i="13"/>
  <c r="AF1851" i="13"/>
  <c r="U1851" i="13"/>
  <c r="AA1851" i="13"/>
  <c r="AD1851" i="13"/>
  <c r="AC1851" i="13"/>
  <c r="AE1851" i="13"/>
  <c r="AB1859" i="13"/>
  <c r="AE1859" i="13"/>
  <c r="AD1859" i="13"/>
  <c r="AC1859" i="13"/>
  <c r="AA1859" i="13"/>
  <c r="S1859" i="13"/>
  <c r="AF1859" i="13"/>
  <c r="AC1867" i="13"/>
  <c r="AA1867" i="13"/>
  <c r="AD1867" i="13"/>
  <c r="S1867" i="13"/>
  <c r="AF1867" i="13"/>
  <c r="AE1867" i="13"/>
  <c r="AB1867" i="13"/>
  <c r="S1875" i="13"/>
  <c r="AC1875" i="13"/>
  <c r="AF1875" i="13"/>
  <c r="AA1875" i="13"/>
  <c r="AD1875" i="13"/>
  <c r="U1875" i="13"/>
  <c r="AE1875" i="13"/>
  <c r="T1875" i="13"/>
  <c r="AB1875" i="13"/>
  <c r="AE1883" i="13"/>
  <c r="AA1883" i="13"/>
  <c r="AC1883" i="13"/>
  <c r="AF1883" i="13"/>
  <c r="AB1883" i="13"/>
  <c r="S1883" i="13"/>
  <c r="AD1883" i="13"/>
  <c r="AB1891" i="13"/>
  <c r="S1891" i="13"/>
  <c r="AD1891" i="13"/>
  <c r="AF1891" i="13"/>
  <c r="AE1891" i="13"/>
  <c r="AC1891" i="13"/>
  <c r="AA1891" i="13"/>
  <c r="AB1899" i="13"/>
  <c r="AD1899" i="13"/>
  <c r="AE1899" i="13"/>
  <c r="AF1899" i="13"/>
  <c r="S1899" i="13"/>
  <c r="AC1899" i="13"/>
  <c r="AA1899" i="13"/>
  <c r="S1907" i="13"/>
  <c r="AF1907" i="13"/>
  <c r="AE1907" i="13"/>
  <c r="AB1907" i="13"/>
  <c r="AD1907" i="13"/>
  <c r="AA1907" i="13"/>
  <c r="AC1907" i="13"/>
  <c r="AE1915" i="13"/>
  <c r="AD1915" i="13"/>
  <c r="AC1915" i="13"/>
  <c r="AF1915" i="13"/>
  <c r="AB1915" i="13"/>
  <c r="S1915" i="13"/>
  <c r="AA1915" i="13"/>
  <c r="S1923" i="13"/>
  <c r="AD1923" i="13"/>
  <c r="AC1923" i="13"/>
  <c r="AB1923" i="13"/>
  <c r="AA1923" i="13"/>
  <c r="AF1923" i="13"/>
  <c r="AE1923" i="13"/>
  <c r="AD1931" i="13"/>
  <c r="S1931" i="13"/>
  <c r="AF1931" i="13"/>
  <c r="AC1931" i="13"/>
  <c r="AB1931" i="13"/>
  <c r="AE1931" i="13"/>
  <c r="AA1931" i="13"/>
  <c r="S1939" i="13"/>
  <c r="AD1939" i="13"/>
  <c r="AE1939" i="13"/>
  <c r="AA1939" i="13"/>
  <c r="AF1939" i="13"/>
  <c r="AB1939" i="13"/>
  <c r="AC1939" i="13"/>
  <c r="AF1947" i="13"/>
  <c r="S1947" i="13"/>
  <c r="AA1947" i="13"/>
  <c r="AB1947" i="13"/>
  <c r="AE1947" i="13"/>
  <c r="AD1947" i="13"/>
  <c r="AC1947" i="13"/>
  <c r="S1955" i="13"/>
  <c r="AC1955" i="13"/>
  <c r="AF1955" i="13"/>
  <c r="AB1955" i="13"/>
  <c r="AD1955" i="13"/>
  <c r="AE1955" i="13"/>
  <c r="AA1955" i="13"/>
  <c r="AF1963" i="13"/>
  <c r="AB1963" i="13"/>
  <c r="AC1963" i="13"/>
  <c r="S1963" i="13"/>
  <c r="AD1963" i="13"/>
  <c r="AE1963" i="13"/>
  <c r="AA1963" i="13"/>
  <c r="AB1971" i="13"/>
  <c r="AE1971" i="13"/>
  <c r="S1971" i="13"/>
  <c r="AD1971" i="13"/>
  <c r="AC1971" i="13"/>
  <c r="AA1971" i="13"/>
  <c r="AF1971" i="13"/>
  <c r="AC1979" i="13"/>
  <c r="AE1979" i="13"/>
  <c r="AF1979" i="13"/>
  <c r="AA1979" i="13"/>
  <c r="AB1979" i="13"/>
  <c r="S1979" i="13"/>
  <c r="AD1979" i="13"/>
  <c r="AA1987" i="13"/>
  <c r="AF1987" i="13"/>
  <c r="AB1987" i="13"/>
  <c r="AC1987" i="13"/>
  <c r="S1987" i="13"/>
  <c r="AD1987" i="13"/>
  <c r="AE1987" i="13"/>
  <c r="AC1995" i="13"/>
  <c r="AB1995" i="13"/>
  <c r="AE1995" i="13"/>
  <c r="AA1995" i="13"/>
  <c r="AD1995" i="13"/>
  <c r="S1995" i="13"/>
  <c r="AF1995" i="13"/>
  <c r="AB2003" i="13"/>
  <c r="AC2003" i="13"/>
  <c r="AF2003" i="13"/>
  <c r="AE2003" i="13"/>
  <c r="S2003" i="13"/>
  <c r="AA2003" i="13"/>
  <c r="AD2003" i="13"/>
  <c r="AB2011" i="13"/>
  <c r="AA2011" i="13"/>
  <c r="AE2011" i="13"/>
  <c r="AD2011" i="13"/>
  <c r="AF2011" i="13"/>
  <c r="S2011" i="13"/>
  <c r="AC2011" i="13"/>
  <c r="AE2019" i="13"/>
  <c r="AA2019" i="13"/>
  <c r="AC2019" i="13"/>
  <c r="AB2019" i="13"/>
  <c r="S2019" i="13"/>
  <c r="AD2019" i="13"/>
  <c r="AF2019" i="13"/>
  <c r="AA2027" i="13"/>
  <c r="AF2027" i="13"/>
  <c r="AB2027" i="13"/>
  <c r="S2027" i="13"/>
  <c r="AD2027" i="13"/>
  <c r="AC2027" i="13"/>
  <c r="AE2027" i="13"/>
  <c r="S2035" i="13"/>
  <c r="AB2035" i="13"/>
  <c r="AD2035" i="13"/>
  <c r="AF2035" i="13"/>
  <c r="AA2035" i="13"/>
  <c r="AC2035" i="13"/>
  <c r="AE2035" i="13"/>
  <c r="AE2043" i="13"/>
  <c r="AC2043" i="13"/>
  <c r="AB2043" i="13"/>
  <c r="AD2043" i="13"/>
  <c r="AF2043" i="13"/>
  <c r="AA2043" i="13"/>
  <c r="S2043" i="13"/>
  <c r="S2051" i="13"/>
  <c r="AD2051" i="13"/>
  <c r="AA2051" i="13"/>
  <c r="AE2051" i="13"/>
  <c r="AF2051" i="13"/>
  <c r="AB2051" i="13"/>
  <c r="AC2051" i="13"/>
  <c r="AB2059" i="13"/>
  <c r="S2059" i="13"/>
  <c r="AD2059" i="13"/>
  <c r="AA2059" i="13"/>
  <c r="AE2059" i="13"/>
  <c r="AF2059" i="13"/>
  <c r="AC2059" i="13"/>
  <c r="AF2067" i="13"/>
  <c r="AB2067" i="13"/>
  <c r="AE2067" i="13"/>
  <c r="S2067" i="13"/>
  <c r="AD2067" i="13"/>
  <c r="AC2067" i="13"/>
  <c r="AA2067" i="13"/>
  <c r="S2075" i="13"/>
  <c r="AC2075" i="13"/>
  <c r="AA2075" i="13"/>
  <c r="AD2075" i="13"/>
  <c r="AF2075" i="13"/>
  <c r="AE2075" i="13"/>
  <c r="AB2075" i="13"/>
  <c r="AE2083" i="13"/>
  <c r="AA2083" i="13"/>
  <c r="AF2083" i="13"/>
  <c r="S2083" i="13"/>
  <c r="AC2083" i="13"/>
  <c r="AB2083" i="13"/>
  <c r="AD2083" i="13"/>
  <c r="AB2091" i="13"/>
  <c r="AA2091" i="13"/>
  <c r="AE2091" i="13"/>
  <c r="AD2091" i="13"/>
  <c r="S2091" i="13"/>
  <c r="AC2091" i="13"/>
  <c r="AF2091" i="13"/>
  <c r="S2099" i="13"/>
  <c r="AF2099" i="13"/>
  <c r="AA2099" i="13"/>
  <c r="AB2099" i="13"/>
  <c r="AE2099" i="13"/>
  <c r="AD2099" i="13"/>
  <c r="AC2099" i="13"/>
  <c r="AE2107" i="13"/>
  <c r="AC2107" i="13"/>
  <c r="S2107" i="13"/>
  <c r="AA2107" i="13"/>
  <c r="AD2107" i="13"/>
  <c r="AB2107" i="13"/>
  <c r="AF2107" i="13"/>
  <c r="AF2115" i="13"/>
  <c r="AE2115" i="13"/>
  <c r="AB2115" i="13"/>
  <c r="S2115" i="13"/>
  <c r="AC2115" i="13"/>
  <c r="AA2115" i="13"/>
  <c r="AD2115" i="13"/>
  <c r="AA2123" i="13"/>
  <c r="AF2123" i="13"/>
  <c r="AB2123" i="13"/>
  <c r="AC2123" i="13"/>
  <c r="S2123" i="13"/>
  <c r="AD2123" i="13"/>
  <c r="AE2123" i="13"/>
  <c r="AF2131" i="13"/>
  <c r="AD2131" i="13"/>
  <c r="AE2131" i="13"/>
  <c r="AC2131" i="13"/>
  <c r="S2131" i="13"/>
  <c r="AB2131" i="13"/>
  <c r="AA2131" i="13"/>
  <c r="AB2139" i="13"/>
  <c r="AA2139" i="13"/>
  <c r="AE2139" i="13"/>
  <c r="AD2139" i="13"/>
  <c r="S2139" i="13"/>
  <c r="AC2139" i="13"/>
  <c r="AF2139" i="13"/>
  <c r="AA2147" i="13"/>
  <c r="AC2147" i="13"/>
  <c r="S2147" i="13"/>
  <c r="AF2147" i="13"/>
  <c r="AB2147" i="13"/>
  <c r="AD2147" i="13"/>
  <c r="AE2147" i="13"/>
  <c r="S2155" i="13"/>
  <c r="AF2155" i="13"/>
  <c r="AB2155" i="13"/>
  <c r="AC2155" i="13"/>
  <c r="AD2155" i="13"/>
  <c r="AA2155" i="13"/>
  <c r="AE2155" i="13"/>
  <c r="AC2163" i="13"/>
  <c r="S2163" i="13"/>
  <c r="AD2163" i="13"/>
  <c r="AF2163" i="13"/>
  <c r="AA2163" i="13"/>
  <c r="AB2163" i="13"/>
  <c r="AE2163" i="13"/>
  <c r="S2171" i="13"/>
  <c r="AF2171" i="13"/>
  <c r="AA2171" i="13"/>
  <c r="AE2171" i="13"/>
  <c r="AD2171" i="13"/>
  <c r="AC2171" i="13"/>
  <c r="AB2171" i="13"/>
  <c r="AB2179" i="13"/>
  <c r="AE2179" i="13"/>
  <c r="AC2179" i="13"/>
  <c r="AF2179" i="13"/>
  <c r="AD2179" i="13"/>
  <c r="S2179" i="13"/>
  <c r="AA2179" i="13"/>
  <c r="AF2187" i="13"/>
  <c r="AB2187" i="13"/>
  <c r="AC2187" i="13"/>
  <c r="S2187" i="13"/>
  <c r="AE2187" i="13"/>
  <c r="AA2187" i="13"/>
  <c r="AD2187" i="13"/>
  <c r="AC2195" i="13"/>
  <c r="AE2195" i="13"/>
  <c r="AB2195" i="13"/>
  <c r="AD2195" i="13"/>
  <c r="S2195" i="13"/>
  <c r="AA2195" i="13"/>
  <c r="AF2195" i="13"/>
  <c r="AB2203" i="13"/>
  <c r="AF2203" i="13"/>
  <c r="AD2203" i="13"/>
  <c r="S2203" i="13"/>
  <c r="AA2203" i="13"/>
  <c r="AE2203" i="13"/>
  <c r="AC2203" i="13"/>
  <c r="AB2211" i="13"/>
  <c r="S2211" i="13"/>
  <c r="AD2211" i="13"/>
  <c r="AA2211" i="13"/>
  <c r="AC2211" i="13"/>
  <c r="AF2211" i="13"/>
  <c r="AE2211" i="13"/>
  <c r="AF2219" i="13"/>
  <c r="AC2219" i="13"/>
  <c r="AE2219" i="13"/>
  <c r="S2219" i="13"/>
  <c r="AA2219" i="13"/>
  <c r="AD2219" i="13"/>
  <c r="AB2219" i="13"/>
  <c r="AD2227" i="13"/>
  <c r="AF2227" i="13"/>
  <c r="AE2227" i="13"/>
  <c r="AA2227" i="13"/>
  <c r="S2227" i="13"/>
  <c r="AB2227" i="13"/>
  <c r="AC2227" i="13"/>
  <c r="AD2235" i="13"/>
  <c r="AA2235" i="13"/>
  <c r="AF2235" i="13"/>
  <c r="AB2235" i="13"/>
  <c r="AC2235" i="13"/>
  <c r="S2235" i="13"/>
  <c r="AE2235" i="13"/>
  <c r="AF2243" i="13"/>
  <c r="AE2243" i="13"/>
  <c r="AB2243" i="13"/>
  <c r="S2243" i="13"/>
  <c r="AD2243" i="13"/>
  <c r="AA2243" i="13"/>
  <c r="AC2243" i="13"/>
  <c r="AF2251" i="13"/>
  <c r="AE2251" i="13"/>
  <c r="AC2251" i="13"/>
  <c r="S2251" i="13"/>
  <c r="AD2251" i="13"/>
  <c r="AA2251" i="13"/>
  <c r="AB2251" i="13"/>
  <c r="AA2259" i="13"/>
  <c r="AD2259" i="13"/>
  <c r="AB2259" i="13"/>
  <c r="AF2259" i="13"/>
  <c r="AE2259" i="13"/>
  <c r="AC2259" i="13"/>
  <c r="S2259" i="13"/>
  <c r="AA2267" i="13"/>
  <c r="AE2267" i="13"/>
  <c r="AC2267" i="13"/>
  <c r="AB2267" i="13"/>
  <c r="S2267" i="13"/>
  <c r="AD2267" i="13"/>
  <c r="AF2267" i="13"/>
  <c r="S2275" i="13"/>
  <c r="AF2275" i="13"/>
  <c r="AD2275" i="13"/>
  <c r="AC2275" i="13"/>
  <c r="AB2275" i="13"/>
  <c r="AA2275" i="13"/>
  <c r="AE2275" i="13"/>
  <c r="AF2283" i="13"/>
  <c r="AE2283" i="13"/>
  <c r="AC2283" i="13"/>
  <c r="AB2283" i="13"/>
  <c r="S2283" i="13"/>
  <c r="AD2283" i="13"/>
  <c r="AA2283" i="13"/>
  <c r="AB2291" i="13"/>
  <c r="AE2291" i="13"/>
  <c r="AF2291" i="13"/>
  <c r="S2291" i="13"/>
  <c r="AC2291" i="13"/>
  <c r="AA2291" i="13"/>
  <c r="AD2291" i="13"/>
  <c r="AA2299" i="13"/>
  <c r="AC2299" i="13"/>
  <c r="AE2299" i="13"/>
  <c r="AB2299" i="13"/>
  <c r="AD2299" i="13"/>
  <c r="AF2299" i="13"/>
  <c r="S2299" i="13"/>
  <c r="S2307" i="13"/>
  <c r="AF2307" i="13"/>
  <c r="AA2307" i="13"/>
  <c r="AE2307" i="13"/>
  <c r="AD2307" i="13"/>
  <c r="AB2307" i="13"/>
  <c r="AC2307" i="13"/>
  <c r="AA2315" i="13"/>
  <c r="AE2315" i="13"/>
  <c r="S2315" i="13"/>
  <c r="AF2315" i="13"/>
  <c r="AC2315" i="13"/>
  <c r="AB2315" i="13"/>
  <c r="AD2315" i="13"/>
  <c r="AC2323" i="13"/>
  <c r="AF2323" i="13"/>
  <c r="S2323" i="13"/>
  <c r="AB2323" i="13"/>
  <c r="AA2323" i="13"/>
  <c r="AD2323" i="13"/>
  <c r="AE2323" i="13"/>
  <c r="S2331" i="13"/>
  <c r="AA2331" i="13"/>
  <c r="AD2331" i="13"/>
  <c r="AC2331" i="13"/>
  <c r="AF2331" i="13"/>
  <c r="AB2331" i="13"/>
  <c r="AE2331" i="13"/>
  <c r="AF2339" i="13"/>
  <c r="AE2339" i="13"/>
  <c r="AD2339" i="13"/>
  <c r="AA2339" i="13"/>
  <c r="AC2339" i="13"/>
  <c r="S2339" i="13"/>
  <c r="AB2339" i="13"/>
  <c r="AD2347" i="13"/>
  <c r="AB2347" i="13"/>
  <c r="AF2347" i="13"/>
  <c r="AC2347" i="13"/>
  <c r="AE2347" i="13"/>
  <c r="S2347" i="13"/>
  <c r="AA2347" i="13"/>
  <c r="S2355" i="13"/>
  <c r="AE2355" i="13"/>
  <c r="AC2355" i="13"/>
  <c r="AB2355" i="13"/>
  <c r="AA2355" i="13"/>
  <c r="AD2355" i="13"/>
  <c r="AF2355" i="13"/>
  <c r="S2363" i="13"/>
  <c r="AA2363" i="13"/>
  <c r="AE2363" i="13"/>
  <c r="AF2363" i="13"/>
  <c r="AD2363" i="13"/>
  <c r="AC2363" i="13"/>
  <c r="AB2363" i="13"/>
  <c r="AB2371" i="13"/>
  <c r="AF2371" i="13"/>
  <c r="AE2371" i="13"/>
  <c r="AA2371" i="13"/>
  <c r="AD2371" i="13"/>
  <c r="AC2371" i="13"/>
  <c r="S2371" i="13"/>
  <c r="AB2379" i="13"/>
  <c r="AE2379" i="13"/>
  <c r="AA2379" i="13"/>
  <c r="AC2379" i="13"/>
  <c r="AF2379" i="13"/>
  <c r="S2379" i="13"/>
  <c r="AD2379" i="13"/>
  <c r="AB2387" i="13"/>
  <c r="S2387" i="13"/>
  <c r="AF2387" i="13"/>
  <c r="AC2387" i="13"/>
  <c r="AD2387" i="13"/>
  <c r="AE2387" i="13"/>
  <c r="AA2387" i="13"/>
  <c r="AA2395" i="13"/>
  <c r="AC2395" i="13"/>
  <c r="S2395" i="13"/>
  <c r="AF2395" i="13"/>
  <c r="AE2395" i="13"/>
  <c r="AB2395" i="13"/>
  <c r="AD2395" i="13"/>
  <c r="AA2403" i="13"/>
  <c r="AD2403" i="13"/>
  <c r="AC2403" i="13"/>
  <c r="S2403" i="13"/>
  <c r="AB2403" i="13"/>
  <c r="AF2403" i="13"/>
  <c r="AE2403" i="13"/>
  <c r="S2411" i="13"/>
  <c r="AD2411" i="13"/>
  <c r="AF2411" i="13"/>
  <c r="AE2411" i="13"/>
  <c r="AA2411" i="13"/>
  <c r="AB2411" i="13"/>
  <c r="AC2411" i="13"/>
  <c r="S2419" i="13"/>
  <c r="AF2419" i="13"/>
  <c r="AB2419" i="13"/>
  <c r="AC2419" i="13"/>
  <c r="AA2419" i="13"/>
  <c r="AD2419" i="13"/>
  <c r="AE2419" i="13"/>
  <c r="S2427" i="13"/>
  <c r="AA2427" i="13"/>
  <c r="AD2427" i="13"/>
  <c r="AF2427" i="13"/>
  <c r="AE2427" i="13"/>
  <c r="AC2427" i="13"/>
  <c r="AB2427" i="13"/>
  <c r="AD2435" i="13"/>
  <c r="AE2435" i="13"/>
  <c r="AF2435" i="13"/>
  <c r="AC2435" i="13"/>
  <c r="AB2435" i="13"/>
  <c r="AA2435" i="13"/>
  <c r="S2435" i="13"/>
  <c r="AF2443" i="13"/>
  <c r="AC2443" i="13"/>
  <c r="AE2443" i="13"/>
  <c r="AA2443" i="13"/>
  <c r="S2443" i="13"/>
  <c r="AB2443" i="13"/>
  <c r="AD2443" i="13"/>
  <c r="AC2451" i="13"/>
  <c r="AB2451" i="13"/>
  <c r="AA2451" i="13"/>
  <c r="S2451" i="13"/>
  <c r="AD2451" i="13"/>
  <c r="AF2451" i="13"/>
  <c r="AE2451" i="13"/>
  <c r="S2459" i="13"/>
  <c r="AA2459" i="13"/>
  <c r="AB2459" i="13"/>
  <c r="AF2459" i="13"/>
  <c r="AD2459" i="13"/>
  <c r="AC2459" i="13"/>
  <c r="AE2459" i="13"/>
  <c r="S2467" i="13"/>
  <c r="AE2467" i="13"/>
  <c r="AA2467" i="13"/>
  <c r="AC2467" i="13"/>
  <c r="AF2467" i="13"/>
  <c r="AB2467" i="13"/>
  <c r="AD2467" i="13"/>
  <c r="S2475" i="13"/>
  <c r="AA2475" i="13"/>
  <c r="AF2475" i="13"/>
  <c r="AC2475" i="13"/>
  <c r="AB2475" i="13"/>
  <c r="AD2475" i="13"/>
  <c r="AE2475" i="13"/>
  <c r="AB2483" i="13"/>
  <c r="AD2483" i="13"/>
  <c r="AA2483" i="13"/>
  <c r="AC2483" i="13"/>
  <c r="S2483" i="13"/>
  <c r="AF2483" i="13"/>
  <c r="AE2483" i="13"/>
  <c r="AA2491" i="13"/>
  <c r="AF2491" i="13"/>
  <c r="AB2491" i="13"/>
  <c r="AC2491" i="13"/>
  <c r="S2491" i="13"/>
  <c r="AD2491" i="13"/>
  <c r="AE2491" i="13"/>
  <c r="S2499" i="13"/>
  <c r="AD2499" i="13"/>
  <c r="AE2499" i="13"/>
  <c r="AF2499" i="13"/>
  <c r="AC2499" i="13"/>
  <c r="AB2499" i="13"/>
  <c r="AA2499" i="13"/>
  <c r="AF2507" i="13"/>
  <c r="AB2507" i="13"/>
  <c r="AC2507" i="13"/>
  <c r="S2507" i="13"/>
  <c r="AA2507" i="13"/>
  <c r="AE2507" i="13"/>
  <c r="AD2507" i="13"/>
  <c r="AE2515" i="13"/>
  <c r="AC2515" i="13"/>
  <c r="AB2515" i="13"/>
  <c r="S2515" i="13"/>
  <c r="AA2515" i="13"/>
  <c r="AD2515" i="13"/>
  <c r="AF2515" i="13"/>
  <c r="S2523" i="13"/>
  <c r="AE2523" i="13"/>
  <c r="AF2523" i="13"/>
  <c r="AA2523" i="13"/>
  <c r="AC2523" i="13"/>
  <c r="AD2523" i="13"/>
  <c r="AB2523" i="13"/>
  <c r="AB2531" i="13"/>
  <c r="AC2531" i="13"/>
  <c r="AE2531" i="13"/>
  <c r="S2531" i="13"/>
  <c r="AA2531" i="13"/>
  <c r="AD2531" i="13"/>
  <c r="AF2531" i="13"/>
  <c r="AE2539" i="13"/>
  <c r="AC2539" i="13"/>
  <c r="AA2539" i="13"/>
  <c r="AF2539" i="13"/>
  <c r="S2539" i="13"/>
  <c r="AD2539" i="13"/>
  <c r="AB2539" i="13"/>
  <c r="AC2547" i="13"/>
  <c r="AE2547" i="13"/>
  <c r="AA2547" i="13"/>
  <c r="AD2547" i="13"/>
  <c r="S2547" i="13"/>
  <c r="AF2547" i="13"/>
  <c r="AB2547" i="13"/>
  <c r="AE2555" i="13"/>
  <c r="AB2555" i="13"/>
  <c r="AF2555" i="13"/>
  <c r="AA2555" i="13"/>
  <c r="S2555" i="13"/>
  <c r="AC2555" i="13"/>
  <c r="AD2555" i="13"/>
  <c r="S2563" i="13"/>
  <c r="AB2563" i="13"/>
  <c r="AD2563" i="13"/>
  <c r="AA2563" i="13"/>
  <c r="AC2563" i="13"/>
  <c r="AF2563" i="13"/>
  <c r="AE2563" i="13"/>
  <c r="AA2571" i="13"/>
  <c r="AB2571" i="13"/>
  <c r="AC2571" i="13"/>
  <c r="AE2571" i="13"/>
  <c r="AF2571" i="13"/>
  <c r="S2571" i="13"/>
  <c r="AD2571" i="13"/>
  <c r="AD2579" i="13"/>
  <c r="AC2579" i="13"/>
  <c r="AB2579" i="13"/>
  <c r="S2579" i="13"/>
  <c r="AA2579" i="13"/>
  <c r="AE2579" i="13"/>
  <c r="AF2579" i="13"/>
  <c r="S2587" i="13"/>
  <c r="AE2587" i="13"/>
  <c r="AC2587" i="13"/>
  <c r="AB2587" i="13"/>
  <c r="AA2587" i="13"/>
  <c r="AD2587" i="13"/>
  <c r="AF2587" i="13"/>
  <c r="AA2595" i="13"/>
  <c r="AE2595" i="13"/>
  <c r="S2595" i="13"/>
  <c r="AF2595" i="13"/>
  <c r="AC2595" i="13"/>
  <c r="AB2595" i="13"/>
  <c r="AD2595" i="13"/>
  <c r="S2603" i="13"/>
  <c r="AE2603" i="13"/>
  <c r="AB2603" i="13"/>
  <c r="AF2603" i="13"/>
  <c r="AD2603" i="13"/>
  <c r="AC2603" i="13"/>
  <c r="AA2603" i="13"/>
  <c r="S2611" i="13"/>
  <c r="AA2611" i="13"/>
  <c r="AB2611" i="13"/>
  <c r="AF2611" i="13"/>
  <c r="AD2611" i="13"/>
  <c r="AC2611" i="13"/>
  <c r="AE2611" i="13"/>
  <c r="AB2619" i="13"/>
  <c r="AD2619" i="13"/>
  <c r="AC2619" i="13"/>
  <c r="AF2619" i="13"/>
  <c r="AA2619" i="13"/>
  <c r="AE2619" i="13"/>
  <c r="S2619" i="13"/>
  <c r="AC2627" i="13"/>
  <c r="AB2627" i="13"/>
  <c r="AE2627" i="13"/>
  <c r="AF2627" i="13"/>
  <c r="S2627" i="13"/>
  <c r="AA2627" i="13"/>
  <c r="AD2627" i="13"/>
  <c r="AF2635" i="13"/>
  <c r="AB2635" i="13"/>
  <c r="AC2635" i="13"/>
  <c r="S2635" i="13"/>
  <c r="AD2635" i="13"/>
  <c r="AA2635" i="13"/>
  <c r="AE2635" i="13"/>
  <c r="AB2643" i="13"/>
  <c r="S2643" i="13"/>
  <c r="AD2643" i="13"/>
  <c r="AA2643" i="13"/>
  <c r="AE2643" i="13"/>
  <c r="AF2643" i="13"/>
  <c r="AC2643" i="13"/>
  <c r="AD2651" i="13"/>
  <c r="AE2651" i="13"/>
  <c r="AC2651" i="13"/>
  <c r="AA2651" i="13"/>
  <c r="AB2651" i="13"/>
  <c r="S2651" i="13"/>
  <c r="AF2651" i="13"/>
  <c r="S2659" i="13"/>
  <c r="AF2659" i="13"/>
  <c r="AA2659" i="13"/>
  <c r="AE2659" i="13"/>
  <c r="AD2659" i="13"/>
  <c r="AC2659" i="13"/>
  <c r="AB2659" i="13"/>
  <c r="AD2667" i="13"/>
  <c r="AA2667" i="13"/>
  <c r="AE2667" i="13"/>
  <c r="AB2667" i="13"/>
  <c r="S2667" i="13"/>
  <c r="AC2667" i="13"/>
  <c r="AF2667" i="13"/>
  <c r="S2675" i="13"/>
  <c r="AF2675" i="13"/>
  <c r="AB2675" i="13"/>
  <c r="AD2675" i="13"/>
  <c r="AE2675" i="13"/>
  <c r="AC2675" i="13"/>
  <c r="AA2675" i="13"/>
  <c r="AA2683" i="13"/>
  <c r="AC2683" i="13"/>
  <c r="S2683" i="13"/>
  <c r="AF2683" i="13"/>
  <c r="AE2683" i="13"/>
  <c r="AB2683" i="13"/>
  <c r="AD2683" i="13"/>
  <c r="AA2691" i="13"/>
  <c r="AE2691" i="13"/>
  <c r="AF2691" i="13"/>
  <c r="S2691" i="13"/>
  <c r="AC2691" i="13"/>
  <c r="AB2691" i="13"/>
  <c r="AD2691" i="13"/>
  <c r="AB2699" i="13"/>
  <c r="AF2699" i="13"/>
  <c r="AE2699" i="13"/>
  <c r="AD2699" i="13"/>
  <c r="S2699" i="13"/>
  <c r="AC2699" i="13"/>
  <c r="AA2699" i="13"/>
  <c r="AB2707" i="13"/>
  <c r="AD2707" i="13"/>
  <c r="AA2707" i="13"/>
  <c r="AC2707" i="13"/>
  <c r="S2707" i="13"/>
  <c r="AF2707" i="13"/>
  <c r="AE2707" i="13"/>
  <c r="AC2715" i="13"/>
  <c r="AD2715" i="13"/>
  <c r="AE2715" i="13"/>
  <c r="AB2715" i="13"/>
  <c r="S2715" i="13"/>
  <c r="AF2715" i="13"/>
  <c r="AA2715" i="13"/>
  <c r="AA2723" i="13"/>
  <c r="AE2723" i="13"/>
  <c r="AC2723" i="13"/>
  <c r="AD2723" i="13"/>
  <c r="AF2723" i="13"/>
  <c r="S2723" i="13"/>
  <c r="AB2723" i="13"/>
  <c r="AC2731" i="13"/>
  <c r="AD2731" i="13"/>
  <c r="S2731" i="13"/>
  <c r="AA2731" i="13"/>
  <c r="AB2731" i="13"/>
  <c r="AE2731" i="13"/>
  <c r="AF2731" i="13"/>
  <c r="AE2739" i="13"/>
  <c r="AC2739" i="13"/>
  <c r="AD2739" i="13"/>
  <c r="AF2739" i="13"/>
  <c r="AB2739" i="13"/>
  <c r="AA2739" i="13"/>
  <c r="S2739" i="13"/>
  <c r="AF2747" i="13"/>
  <c r="AA2747" i="13"/>
  <c r="AE2747" i="13"/>
  <c r="AD2747" i="13"/>
  <c r="S2747" i="13"/>
  <c r="AC2747" i="13"/>
  <c r="AB2747" i="13"/>
  <c r="AB2755" i="13"/>
  <c r="AD2755" i="13"/>
  <c r="AC2755" i="13"/>
  <c r="AA2755" i="13"/>
  <c r="S2755" i="13"/>
  <c r="AE2755" i="13"/>
  <c r="AF2755" i="13"/>
  <c r="AB2763" i="13"/>
  <c r="AE2763" i="13"/>
  <c r="S2763" i="13"/>
  <c r="AA2763" i="13"/>
  <c r="AC2763" i="13"/>
  <c r="AF2763" i="13"/>
  <c r="AD2763" i="13"/>
  <c r="AF2771" i="13"/>
  <c r="AD2771" i="13"/>
  <c r="S2771" i="13"/>
  <c r="AC2771" i="13"/>
  <c r="AB2771" i="13"/>
  <c r="AA2771" i="13"/>
  <c r="AE2771" i="13"/>
  <c r="AA2779" i="13"/>
  <c r="S2779" i="13"/>
  <c r="AF2779" i="13"/>
  <c r="AE2779" i="13"/>
  <c r="AB2779" i="13"/>
  <c r="AC2779" i="13"/>
  <c r="AD2779" i="13"/>
  <c r="AB2787" i="13"/>
  <c r="AD2787" i="13"/>
  <c r="AC2787" i="13"/>
  <c r="AA2787" i="13"/>
  <c r="S2787" i="13"/>
  <c r="AE2787" i="13"/>
  <c r="AF2787" i="13"/>
  <c r="S2795" i="13"/>
  <c r="AF2795" i="13"/>
  <c r="AC2795" i="13"/>
  <c r="AB2795" i="13"/>
  <c r="AD2795" i="13"/>
  <c r="AA2795" i="13"/>
  <c r="AE2795" i="13"/>
  <c r="S2803" i="13"/>
  <c r="AF2803" i="13"/>
  <c r="AE2803" i="13"/>
  <c r="AC2803" i="13"/>
  <c r="AB2803" i="13"/>
  <c r="AA2803" i="13"/>
  <c r="AD2803" i="13"/>
  <c r="AE2811" i="13"/>
  <c r="AA2811" i="13"/>
  <c r="AC2811" i="13"/>
  <c r="AB2811" i="13"/>
  <c r="AF2811" i="13"/>
  <c r="AD2811" i="13"/>
  <c r="S2811" i="13"/>
  <c r="AC2819" i="13"/>
  <c r="AA2819" i="13"/>
  <c r="S2819" i="13"/>
  <c r="AB2819" i="13"/>
  <c r="AF2819" i="13"/>
  <c r="AE2819" i="13"/>
  <c r="AD2819" i="13"/>
  <c r="S2827" i="13"/>
  <c r="AE2827" i="13"/>
  <c r="AA2827" i="13"/>
  <c r="AB2827" i="13"/>
  <c r="AD2827" i="13"/>
  <c r="AC2827" i="13"/>
  <c r="AF2827" i="13"/>
  <c r="AF2835" i="13"/>
  <c r="AE2835" i="13"/>
  <c r="S2835" i="13"/>
  <c r="AC2835" i="13"/>
  <c r="AD2835" i="13"/>
  <c r="AA2835" i="13"/>
  <c r="AB2835" i="13"/>
  <c r="S2843" i="13"/>
  <c r="AE2843" i="13"/>
  <c r="AB2843" i="13"/>
  <c r="AC2843" i="13"/>
  <c r="AD2843" i="13"/>
  <c r="AA2843" i="13"/>
  <c r="AF2843" i="13"/>
  <c r="AA2851" i="13"/>
  <c r="AB2851" i="13"/>
  <c r="AF2851" i="13"/>
  <c r="AE2851" i="13"/>
  <c r="S2851" i="13"/>
  <c r="AC2851" i="13"/>
  <c r="AD2851" i="13"/>
  <c r="AF2859" i="13"/>
  <c r="AC2859" i="13"/>
  <c r="AA2859" i="13"/>
  <c r="AB2859" i="13"/>
  <c r="AE2859" i="13"/>
  <c r="S2859" i="13"/>
  <c r="AD2859" i="13"/>
  <c r="AF2867" i="13"/>
  <c r="AB2867" i="13"/>
  <c r="AC2867" i="13"/>
  <c r="S2867" i="13"/>
  <c r="AE2867" i="13"/>
  <c r="AA2867" i="13"/>
  <c r="AD2867" i="13"/>
  <c r="S2875" i="13"/>
  <c r="AD2875" i="13"/>
  <c r="AF2875" i="13"/>
  <c r="AE2875" i="13"/>
  <c r="AC2875" i="13"/>
  <c r="AB2875" i="13"/>
  <c r="AA2875" i="13"/>
  <c r="AC2883" i="13"/>
  <c r="AE2883" i="13"/>
  <c r="AA2883" i="13"/>
  <c r="AB2883" i="13"/>
  <c r="S2883" i="13"/>
  <c r="AF2883" i="13"/>
  <c r="AD2883" i="13"/>
  <c r="AB2891" i="13"/>
  <c r="S2891" i="13"/>
  <c r="AF2891" i="13"/>
  <c r="AD2891" i="13"/>
  <c r="AE2891" i="13"/>
  <c r="AC2891" i="13"/>
  <c r="AA2891" i="13"/>
  <c r="S2899" i="13"/>
  <c r="AF2899" i="13"/>
  <c r="AD2899" i="13"/>
  <c r="AC2899" i="13"/>
  <c r="AE2899" i="13"/>
  <c r="AA2899" i="13"/>
  <c r="AB2899" i="13"/>
  <c r="S2907" i="13"/>
  <c r="AC2907" i="13"/>
  <c r="AA2907" i="13"/>
  <c r="AF2907" i="13"/>
  <c r="AE2907" i="13"/>
  <c r="AD2907" i="13"/>
  <c r="AB2907" i="13"/>
  <c r="AA2915" i="13"/>
  <c r="AD2915" i="13"/>
  <c r="AF2915" i="13"/>
  <c r="AB2915" i="13"/>
  <c r="AC2915" i="13"/>
  <c r="S2915" i="13"/>
  <c r="AE2915" i="13"/>
  <c r="S2923" i="13"/>
  <c r="AE2923" i="13"/>
  <c r="AA2923" i="13"/>
  <c r="AD2923" i="13"/>
  <c r="AF2923" i="13"/>
  <c r="AB2923" i="13"/>
  <c r="AC2923" i="13"/>
  <c r="S2931" i="13"/>
  <c r="AB2931" i="13"/>
  <c r="AA2931" i="13"/>
  <c r="AD2931" i="13"/>
  <c r="AF2931" i="13"/>
  <c r="AE2931" i="13"/>
  <c r="AC2931" i="13"/>
  <c r="S2939" i="13"/>
  <c r="AF2939" i="13"/>
  <c r="AE2939" i="13"/>
  <c r="AC2939" i="13"/>
  <c r="AD2939" i="13"/>
  <c r="AA2939" i="13"/>
  <c r="AB2939" i="13"/>
  <c r="AA2947" i="13"/>
  <c r="AB2947" i="13"/>
  <c r="S2947" i="13"/>
  <c r="AF2947" i="13"/>
  <c r="AD2947" i="13"/>
  <c r="AC2947" i="13"/>
  <c r="AE2947" i="13"/>
  <c r="AE2955" i="13"/>
  <c r="AA2955" i="13"/>
  <c r="AB2955" i="13"/>
  <c r="S2955" i="13"/>
  <c r="AF2955" i="13"/>
  <c r="AD2955" i="13"/>
  <c r="AC2955" i="13"/>
  <c r="S2963" i="13"/>
  <c r="AF2963" i="13"/>
  <c r="AB2963" i="13"/>
  <c r="AC2963" i="13"/>
  <c r="AE2963" i="13"/>
  <c r="AA2963" i="13"/>
  <c r="AD2963" i="13"/>
  <c r="AC2971" i="13"/>
  <c r="AE2971" i="13"/>
  <c r="AA2971" i="13"/>
  <c r="AD2971" i="13"/>
  <c r="S2971" i="13"/>
  <c r="AF2971" i="13"/>
  <c r="AB2971" i="13"/>
  <c r="AC2979" i="13"/>
  <c r="AE2979" i="13"/>
  <c r="AA2979" i="13"/>
  <c r="AD2979" i="13"/>
  <c r="S2979" i="13"/>
  <c r="AF2979" i="13"/>
  <c r="AB2979" i="13"/>
  <c r="S2987" i="13"/>
  <c r="AC2987" i="13"/>
  <c r="AE2987" i="13"/>
  <c r="AF2987" i="13"/>
  <c r="AB2987" i="13"/>
  <c r="AA2987" i="13"/>
  <c r="AD2987" i="13"/>
  <c r="AB2995" i="13"/>
  <c r="AF2995" i="13"/>
  <c r="AE2995" i="13"/>
  <c r="AA2995" i="13"/>
  <c r="AD2995" i="13"/>
  <c r="S2995" i="13"/>
  <c r="AC2995" i="13"/>
  <c r="AA3003" i="13"/>
  <c r="S3003" i="13"/>
  <c r="AC3003" i="13"/>
  <c r="AE3003" i="13"/>
  <c r="AB3003" i="13"/>
  <c r="AD3003" i="13"/>
  <c r="AF3003" i="13"/>
  <c r="S3011" i="13"/>
  <c r="AF3011" i="13"/>
  <c r="AB3011" i="13"/>
  <c r="AC3011" i="13"/>
  <c r="AD3011" i="13"/>
  <c r="AE3011" i="13"/>
  <c r="AA3011" i="13"/>
  <c r="S3019" i="13"/>
  <c r="AC3019" i="13"/>
  <c r="AB3019" i="13"/>
  <c r="AA3019" i="13"/>
  <c r="AF3019" i="13"/>
  <c r="AD3019" i="13"/>
  <c r="AE3019" i="13"/>
  <c r="AA3027" i="13"/>
  <c r="S3027" i="13"/>
  <c r="AF3027" i="13"/>
  <c r="AB3027" i="13"/>
  <c r="AC3027" i="13"/>
  <c r="AD3027" i="13"/>
  <c r="AE3027" i="13"/>
  <c r="S3035" i="13"/>
  <c r="AF3035" i="13"/>
  <c r="AB3035" i="13"/>
  <c r="AC3035" i="13"/>
  <c r="AA3035" i="13"/>
  <c r="AE3035" i="13"/>
  <c r="AD3035" i="13"/>
  <c r="AC3043" i="13"/>
  <c r="AD3043" i="13"/>
  <c r="AF3043" i="13"/>
  <c r="AB3043" i="13"/>
  <c r="AA3043" i="13"/>
  <c r="S3043" i="13"/>
  <c r="AE3043" i="13"/>
  <c r="AC3051" i="13"/>
  <c r="AA3051" i="13"/>
  <c r="AE3051" i="13"/>
  <c r="AF3051" i="13"/>
  <c r="AD3051" i="13"/>
  <c r="AB3051" i="13"/>
  <c r="S3051" i="13"/>
  <c r="S3059" i="13"/>
  <c r="AE3059" i="13"/>
  <c r="AF3059" i="13"/>
  <c r="AB3059" i="13"/>
  <c r="AC3059" i="13"/>
  <c r="AD3059" i="13"/>
  <c r="AA3059" i="13"/>
  <c r="AF3067" i="13"/>
  <c r="AA3067" i="13"/>
  <c r="S3067" i="13"/>
  <c r="AC3067" i="13"/>
  <c r="AD3067" i="13"/>
  <c r="AE3067" i="13"/>
  <c r="AB3067" i="13"/>
  <c r="S3075" i="13"/>
  <c r="AB3075" i="13"/>
  <c r="AE3075" i="13"/>
  <c r="AA3075" i="13"/>
  <c r="AD3075" i="13"/>
  <c r="AF3075" i="13"/>
  <c r="AC3075" i="13"/>
  <c r="S3083" i="13"/>
  <c r="AE3083" i="13"/>
  <c r="AF3083" i="13"/>
  <c r="AB3083" i="13"/>
  <c r="AD3083" i="13"/>
  <c r="AC3083" i="13"/>
  <c r="AA3083" i="13"/>
  <c r="S3091" i="13"/>
  <c r="AC3091" i="13"/>
  <c r="AA3091" i="13"/>
  <c r="AE3091" i="13"/>
  <c r="AD3091" i="13"/>
  <c r="AF3091" i="13"/>
  <c r="AB3091" i="13"/>
  <c r="AB3099" i="13"/>
  <c r="AC3099" i="13"/>
  <c r="S3099" i="13"/>
  <c r="AD3099" i="13"/>
  <c r="AE3099" i="13"/>
  <c r="AA3099" i="13"/>
  <c r="AF3099" i="13"/>
  <c r="AA3107" i="13"/>
  <c r="AC3107" i="13"/>
  <c r="AE3107" i="13"/>
  <c r="S3107" i="13"/>
  <c r="AB3107" i="13"/>
  <c r="AF3107" i="13"/>
  <c r="AD3107" i="13"/>
  <c r="AB3115" i="13"/>
  <c r="AF3115" i="13"/>
  <c r="AC3115" i="13"/>
  <c r="S3115" i="13"/>
  <c r="AE3115" i="13"/>
  <c r="AD3115" i="13"/>
  <c r="AA3115" i="13"/>
  <c r="S3123" i="13"/>
  <c r="AD3123" i="13"/>
  <c r="AA3123" i="13"/>
  <c r="AE3123" i="13"/>
  <c r="AC3123" i="13"/>
  <c r="AB3123" i="13"/>
  <c r="AF3123" i="13"/>
  <c r="S3131" i="13"/>
  <c r="AD3131" i="13"/>
  <c r="AA3131" i="13"/>
  <c r="AC3131" i="13"/>
  <c r="AF3131" i="13"/>
  <c r="AE3131" i="13"/>
  <c r="AB3131" i="13"/>
  <c r="S3139" i="13"/>
  <c r="AE3139" i="13"/>
  <c r="AB3139" i="13"/>
  <c r="AA3139" i="13"/>
  <c r="AF3139" i="13"/>
  <c r="AD3139" i="13"/>
  <c r="AC3139" i="13"/>
  <c r="AB3147" i="13"/>
  <c r="AD3147" i="13"/>
  <c r="AC3147" i="13"/>
  <c r="AA3147" i="13"/>
  <c r="S3147" i="13"/>
  <c r="AE3147" i="13"/>
  <c r="AF3147" i="13"/>
  <c r="S3155" i="13"/>
  <c r="AA3155" i="13"/>
  <c r="AE3155" i="13"/>
  <c r="AF3155" i="13"/>
  <c r="AB3155" i="13"/>
  <c r="AC3155" i="13"/>
  <c r="AD3155" i="13"/>
  <c r="AB3163" i="13"/>
  <c r="AC3163" i="13"/>
  <c r="S3163" i="13"/>
  <c r="AD3163" i="13"/>
  <c r="AE3163" i="13"/>
  <c r="AA3163" i="13"/>
  <c r="AF3163" i="13"/>
  <c r="AA3171" i="13"/>
  <c r="AB3171" i="13"/>
  <c r="AF3171" i="13"/>
  <c r="S3171" i="13"/>
  <c r="AD3171" i="13"/>
  <c r="AE3171" i="13"/>
  <c r="AC3171" i="13"/>
  <c r="AE3179" i="13"/>
  <c r="AF3179" i="13"/>
  <c r="AB3179" i="13"/>
  <c r="S3179" i="13"/>
  <c r="AD3179" i="13"/>
  <c r="AC3179" i="13"/>
  <c r="AA3179" i="13"/>
  <c r="AB3187" i="13"/>
  <c r="AC3187" i="13"/>
  <c r="S3187" i="13"/>
  <c r="AD3187" i="13"/>
  <c r="AE3187" i="13"/>
  <c r="AA3187" i="13"/>
  <c r="AF3187" i="13"/>
  <c r="AD3195" i="13"/>
  <c r="AC3195" i="13"/>
  <c r="AA3195" i="13"/>
  <c r="S3195" i="13"/>
  <c r="AE3195" i="13"/>
  <c r="AF3195" i="13"/>
  <c r="AB3195" i="13"/>
  <c r="AF3203" i="13"/>
  <c r="AB3203" i="13"/>
  <c r="AC3203" i="13"/>
  <c r="S3203" i="13"/>
  <c r="AD3203" i="13"/>
  <c r="AE3203" i="13"/>
  <c r="AA3203" i="13"/>
  <c r="AC3211" i="13"/>
  <c r="AF3211" i="13"/>
  <c r="S3211" i="13"/>
  <c r="AE3211" i="13"/>
  <c r="AA3211" i="13"/>
  <c r="AB3211" i="13"/>
  <c r="AD3211" i="13"/>
  <c r="S3219" i="13"/>
  <c r="AD3219" i="13"/>
  <c r="AE3219" i="13"/>
  <c r="AA3219" i="13"/>
  <c r="AF3219" i="13"/>
  <c r="AB3219" i="13"/>
  <c r="AC3219" i="13"/>
  <c r="AA3227" i="13"/>
  <c r="S3227" i="13"/>
  <c r="AD3227" i="13"/>
  <c r="AB3227" i="13"/>
  <c r="AF3227" i="13"/>
  <c r="AE3227" i="13"/>
  <c r="AC3227" i="13"/>
  <c r="AC3235" i="13"/>
  <c r="AE3235" i="13"/>
  <c r="AF3235" i="13"/>
  <c r="AA3235" i="13"/>
  <c r="AB3235" i="13"/>
  <c r="S3235" i="13"/>
  <c r="AD3235" i="13"/>
  <c r="AD3243" i="13"/>
  <c r="AB3243" i="13"/>
  <c r="AC3243" i="13"/>
  <c r="S3243" i="13"/>
  <c r="AE3243" i="13"/>
  <c r="AF3243" i="13"/>
  <c r="AA3243" i="13"/>
  <c r="AC3251" i="13"/>
  <c r="AE3251" i="13"/>
  <c r="AD3251" i="13"/>
  <c r="AF3251" i="13"/>
  <c r="AB3251" i="13"/>
  <c r="AA3251" i="13"/>
  <c r="S3251" i="13"/>
  <c r="AB3259" i="13"/>
  <c r="AD3259" i="13"/>
  <c r="AC3259" i="13"/>
  <c r="AA3259" i="13"/>
  <c r="S3259" i="13"/>
  <c r="AE3259" i="13"/>
  <c r="AF3259" i="13"/>
  <c r="S3267" i="13"/>
  <c r="AE3267" i="13"/>
  <c r="AD3267" i="13"/>
  <c r="AC3267" i="13"/>
  <c r="AA3267" i="13"/>
  <c r="AF3267" i="13"/>
  <c r="AB3267" i="13"/>
  <c r="S3275" i="13"/>
  <c r="AC3275" i="13"/>
  <c r="AE3275" i="13"/>
  <c r="AB3275" i="13"/>
  <c r="AF3275" i="13"/>
  <c r="AD3275" i="13"/>
  <c r="AA3275" i="13"/>
  <c r="AB3283" i="13"/>
  <c r="S3283" i="13"/>
  <c r="AF3283" i="13"/>
  <c r="AA3283" i="13"/>
  <c r="AC3283" i="13"/>
  <c r="AD3283" i="13"/>
  <c r="AE3283" i="13"/>
  <c r="AA3291" i="13"/>
  <c r="AC3291" i="13"/>
  <c r="AB3291" i="13"/>
  <c r="AE3291" i="13"/>
  <c r="AF3291" i="13"/>
  <c r="S3291" i="13"/>
  <c r="AD3291" i="13"/>
  <c r="AD3299" i="13"/>
  <c r="AE3299" i="13"/>
  <c r="AA3299" i="13"/>
  <c r="AF3299" i="13"/>
  <c r="AB3299" i="13"/>
  <c r="AC3299" i="13"/>
  <c r="S3299" i="13"/>
  <c r="AC3307" i="13"/>
  <c r="AF3307" i="13"/>
  <c r="AA3307" i="13"/>
  <c r="AB3307" i="13"/>
  <c r="AD3307" i="13"/>
  <c r="AE3307" i="13"/>
  <c r="S3307" i="13"/>
  <c r="S3315" i="13"/>
  <c r="AD3315" i="13"/>
  <c r="AE3315" i="13"/>
  <c r="AB3315" i="13"/>
  <c r="AF3315" i="13"/>
  <c r="AA3315" i="13"/>
  <c r="AC3315" i="13"/>
  <c r="AD3323" i="13"/>
  <c r="AF3323" i="13"/>
  <c r="AB3323" i="13"/>
  <c r="AA3323" i="13"/>
  <c r="AE3323" i="13"/>
  <c r="S3323" i="13"/>
  <c r="AC3323" i="13"/>
  <c r="AD3331" i="13"/>
  <c r="AB3331" i="13"/>
  <c r="AF3331" i="13"/>
  <c r="AC3331" i="13"/>
  <c r="AA3331" i="13"/>
  <c r="AE3331" i="13"/>
  <c r="S3331" i="13"/>
  <c r="AB3339" i="13"/>
  <c r="AD3339" i="13"/>
  <c r="AC3339" i="13"/>
  <c r="AA3339" i="13"/>
  <c r="S3339" i="13"/>
  <c r="AE3339" i="13"/>
  <c r="AF3339" i="13"/>
  <c r="AA3347" i="13"/>
  <c r="AC3347" i="13"/>
  <c r="AD3347" i="13"/>
  <c r="AE3347" i="13"/>
  <c r="AB3347" i="13"/>
  <c r="S3347" i="13"/>
  <c r="AF3347" i="13"/>
  <c r="AE3355" i="13"/>
  <c r="AA3355" i="13"/>
  <c r="AB3355" i="13"/>
  <c r="S3355" i="13"/>
  <c r="AD3355" i="13"/>
  <c r="AC3355" i="13"/>
  <c r="AF3355" i="13"/>
  <c r="S3363" i="13"/>
  <c r="AF3363" i="13"/>
  <c r="AA3363" i="13"/>
  <c r="AC3363" i="13"/>
  <c r="AD3363" i="13"/>
  <c r="AE3363" i="13"/>
  <c r="AB3363" i="13"/>
  <c r="AC3371" i="13"/>
  <c r="AA3371" i="13"/>
  <c r="S3371" i="13"/>
  <c r="AE3371" i="13"/>
  <c r="AF3371" i="13"/>
  <c r="AB3371" i="13"/>
  <c r="AD3371" i="13"/>
  <c r="AD3379" i="13"/>
  <c r="AE3379" i="13"/>
  <c r="AB3379" i="13"/>
  <c r="S3379" i="13"/>
  <c r="AF3379" i="13"/>
  <c r="AA3379" i="13"/>
  <c r="AC3379" i="13"/>
  <c r="AD3387" i="13"/>
  <c r="AC3387" i="13"/>
  <c r="AF3387" i="13"/>
  <c r="AA3387" i="13"/>
  <c r="AB3387" i="13"/>
  <c r="AE3387" i="13"/>
  <c r="S3387" i="13"/>
  <c r="AE3395" i="13"/>
  <c r="AF3395" i="13"/>
  <c r="AA3395" i="13"/>
  <c r="AC3395" i="13"/>
  <c r="AD3395" i="13"/>
  <c r="AB3395" i="13"/>
  <c r="S3395" i="13"/>
  <c r="AC3403" i="13"/>
  <c r="AB3403" i="13"/>
  <c r="S3403" i="13"/>
  <c r="AF3403" i="13"/>
  <c r="AE3403" i="13"/>
  <c r="AA3403" i="13"/>
  <c r="AD3403" i="13"/>
  <c r="S3411" i="13"/>
  <c r="AD3411" i="13"/>
  <c r="AE3411" i="13"/>
  <c r="AB3411" i="13"/>
  <c r="AF3411" i="13"/>
  <c r="AA3411" i="13"/>
  <c r="AC3411" i="13"/>
  <c r="S3419" i="13"/>
  <c r="AC3419" i="13"/>
  <c r="AE3419" i="13"/>
  <c r="AA3419" i="13"/>
  <c r="AF3419" i="13"/>
  <c r="AD3419" i="13"/>
  <c r="AB3419" i="13"/>
  <c r="S3427" i="13"/>
  <c r="AE3427" i="13"/>
  <c r="AC3427" i="13"/>
  <c r="AA3427" i="13"/>
  <c r="AD3427" i="13"/>
  <c r="AF3427" i="13"/>
  <c r="AB3427" i="13"/>
  <c r="AC3435" i="13"/>
  <c r="AF3435" i="13"/>
  <c r="AA3435" i="13"/>
  <c r="AB3435" i="13"/>
  <c r="S3435" i="13"/>
  <c r="AD3435" i="13"/>
  <c r="AE3435" i="13"/>
  <c r="S3443" i="13"/>
  <c r="AD3443" i="13"/>
  <c r="AE3443" i="13"/>
  <c r="AB3443" i="13"/>
  <c r="AF3443" i="13"/>
  <c r="AA3443" i="13"/>
  <c r="AC3443" i="13"/>
  <c r="S3451" i="13"/>
  <c r="AD3451" i="13"/>
  <c r="AB3451" i="13"/>
  <c r="AC3451" i="13"/>
  <c r="AF3451" i="13"/>
  <c r="AA3451" i="13"/>
  <c r="AE3451" i="13"/>
  <c r="S3459" i="13"/>
  <c r="AC3459" i="13"/>
  <c r="AF3459" i="13"/>
  <c r="AA3459" i="13"/>
  <c r="AE3459" i="13"/>
  <c r="AB3459" i="13"/>
  <c r="AD3459" i="13"/>
  <c r="S3467" i="13"/>
  <c r="AE3467" i="13"/>
  <c r="AC3467" i="13"/>
  <c r="AF3467" i="13"/>
  <c r="AD3467" i="13"/>
  <c r="AB3467" i="13"/>
  <c r="AA3467" i="13"/>
  <c r="AA3475" i="13"/>
  <c r="AF3475" i="13"/>
  <c r="AB3475" i="13"/>
  <c r="AC3475" i="13"/>
  <c r="S3475" i="13"/>
  <c r="AD3475" i="13"/>
  <c r="AE3475" i="13"/>
  <c r="AB3483" i="13"/>
  <c r="AE3483" i="13"/>
  <c r="AD3483" i="13"/>
  <c r="AF3483" i="13"/>
  <c r="AA3483" i="13"/>
  <c r="S3483" i="13"/>
  <c r="AC3483" i="13"/>
  <c r="AF3491" i="13"/>
  <c r="AB3491" i="13"/>
  <c r="AC3491" i="13"/>
  <c r="S3491" i="13"/>
  <c r="AD3491" i="13"/>
  <c r="AE3491" i="13"/>
  <c r="AA3491" i="13"/>
  <c r="AE3499" i="13"/>
  <c r="AF3499" i="13"/>
  <c r="AB3499" i="13"/>
  <c r="S3499" i="13"/>
  <c r="AD3499" i="13"/>
  <c r="AC3499" i="13"/>
  <c r="AA3499" i="13"/>
  <c r="S3507" i="13"/>
  <c r="AD3507" i="13"/>
  <c r="AE3507" i="13"/>
  <c r="AF3507" i="13"/>
  <c r="AA3507" i="13"/>
  <c r="AB3507" i="13"/>
  <c r="AC3507" i="13"/>
  <c r="AB3515" i="13"/>
  <c r="S3515" i="13"/>
  <c r="AD3515" i="13"/>
  <c r="AC3515" i="13"/>
  <c r="AA3515" i="13"/>
  <c r="AE3515" i="13"/>
  <c r="AF3515" i="13"/>
  <c r="S3523" i="13"/>
  <c r="AA3523" i="13"/>
  <c r="AD3523" i="13"/>
  <c r="AE3523" i="13"/>
  <c r="AB3523" i="13"/>
  <c r="AC3523" i="13"/>
  <c r="AF3523" i="13"/>
  <c r="AF3531" i="13"/>
  <c r="AE3531" i="13"/>
  <c r="AD3531" i="13"/>
  <c r="S3531" i="13"/>
  <c r="AA3531" i="13"/>
  <c r="AC3531" i="13"/>
  <c r="AB3531" i="13"/>
  <c r="S3539" i="13"/>
  <c r="AD3539" i="13"/>
  <c r="AE3539" i="13"/>
  <c r="AA3539" i="13"/>
  <c r="AF3539" i="13"/>
  <c r="AB3539" i="13"/>
  <c r="AC3539" i="13"/>
  <c r="AC3547" i="13"/>
  <c r="AE3547" i="13"/>
  <c r="AA3547" i="13"/>
  <c r="AD3547" i="13"/>
  <c r="AB3547" i="13"/>
  <c r="S3547" i="13"/>
  <c r="AF3547" i="13"/>
  <c r="AF3555" i="13"/>
  <c r="S3555" i="13"/>
  <c r="AA3555" i="13"/>
  <c r="AB3555" i="13"/>
  <c r="AC3555" i="13"/>
  <c r="AD3555" i="13"/>
  <c r="AE3555" i="13"/>
  <c r="AF3563" i="13"/>
  <c r="AB3563" i="13"/>
  <c r="AD3563" i="13"/>
  <c r="AC3563" i="13"/>
  <c r="AA3563" i="13"/>
  <c r="AE3563" i="13"/>
  <c r="S3563" i="13"/>
  <c r="AD3571" i="13"/>
  <c r="AF3571" i="13"/>
  <c r="AA3571" i="13"/>
  <c r="AC3571" i="13"/>
  <c r="AE3571" i="13"/>
  <c r="AB3571" i="13"/>
  <c r="S3571" i="13"/>
  <c r="AC3579" i="13"/>
  <c r="AA3579" i="13"/>
  <c r="S3579" i="13"/>
  <c r="AE3579" i="13"/>
  <c r="AF3579" i="13"/>
  <c r="AB3579" i="13"/>
  <c r="AD3579" i="13"/>
  <c r="AC3587" i="13"/>
  <c r="AA3587" i="13"/>
  <c r="AE3587" i="13"/>
  <c r="AF3587" i="13"/>
  <c r="AD3587" i="13"/>
  <c r="AB3587" i="13"/>
  <c r="S3587" i="13"/>
  <c r="AB3595" i="13"/>
  <c r="AE3595" i="13"/>
  <c r="AF3595" i="13"/>
  <c r="AA3595" i="13"/>
  <c r="AD3595" i="13"/>
  <c r="S3595" i="13"/>
  <c r="AC3595" i="13"/>
  <c r="S3603" i="13"/>
  <c r="AD3603" i="13"/>
  <c r="AE3603" i="13"/>
  <c r="AA3603" i="13"/>
  <c r="AF3603" i="13"/>
  <c r="AB3603" i="13"/>
  <c r="AC3603" i="13"/>
  <c r="AC3611" i="13"/>
  <c r="AF3611" i="13"/>
  <c r="AE3611" i="13"/>
  <c r="AA3611" i="13"/>
  <c r="AD3611" i="13"/>
  <c r="S3611" i="13"/>
  <c r="AB3611" i="13"/>
  <c r="AA3619" i="13"/>
  <c r="AB3619" i="13"/>
  <c r="AC3619" i="13"/>
  <c r="S3619" i="13"/>
  <c r="AD3619" i="13"/>
  <c r="AE3619" i="13"/>
  <c r="AF3619" i="13"/>
  <c r="S3627" i="13"/>
  <c r="AD3627" i="13"/>
  <c r="AC3627" i="13"/>
  <c r="AA3627" i="13"/>
  <c r="AE3627" i="13"/>
  <c r="AF3627" i="13"/>
  <c r="AB3627" i="13"/>
  <c r="AF3635" i="13"/>
  <c r="AB3635" i="13"/>
  <c r="AC3635" i="13"/>
  <c r="S3635" i="13"/>
  <c r="AD3635" i="13"/>
  <c r="AE3635" i="13"/>
  <c r="AA3635" i="13"/>
  <c r="AD3643" i="13"/>
  <c r="AC3643" i="13"/>
  <c r="AF3643" i="13"/>
  <c r="S3643" i="13"/>
  <c r="AE3643" i="13"/>
  <c r="AA3643" i="13"/>
  <c r="AB3643" i="13"/>
  <c r="AD3651" i="13"/>
  <c r="AE3651" i="13"/>
  <c r="AA3651" i="13"/>
  <c r="S3651" i="13"/>
  <c r="AF3651" i="13"/>
  <c r="AB3651" i="13"/>
  <c r="AC3651" i="13"/>
  <c r="S3659" i="13"/>
  <c r="AD3659" i="13"/>
  <c r="AF3659" i="13"/>
  <c r="T3659" i="13"/>
  <c r="AB3659" i="13"/>
  <c r="AE3659" i="13"/>
  <c r="AA3659" i="13"/>
  <c r="AC3659" i="13"/>
  <c r="U3659" i="13"/>
  <c r="AB3667" i="13"/>
  <c r="AD3667" i="13"/>
  <c r="AC3667" i="13"/>
  <c r="AA3667" i="13"/>
  <c r="S3667" i="13"/>
  <c r="AE3667" i="13"/>
  <c r="AF3667" i="13"/>
  <c r="S3675" i="13"/>
  <c r="AA3675" i="13"/>
  <c r="AC3675" i="13"/>
  <c r="AD3675" i="13"/>
  <c r="AB3675" i="13"/>
  <c r="AE3675" i="13"/>
  <c r="AF3675" i="13"/>
  <c r="S3683" i="13"/>
  <c r="AB3683" i="13"/>
  <c r="AD3683" i="13"/>
  <c r="AC3683" i="13"/>
  <c r="AE3683" i="13"/>
  <c r="AA3683" i="13"/>
  <c r="AF3683" i="13"/>
  <c r="AC3691" i="13"/>
  <c r="AA3691" i="13"/>
  <c r="AB3691" i="13"/>
  <c r="S3691" i="13"/>
  <c r="AD3691" i="13"/>
  <c r="AE3691" i="13"/>
  <c r="AF3691" i="13"/>
  <c r="AA3699" i="13"/>
  <c r="AB3699" i="13"/>
  <c r="S3699" i="13"/>
  <c r="AF3699" i="13"/>
  <c r="AD3699" i="13"/>
  <c r="AC3699" i="13"/>
  <c r="AE3699" i="13"/>
  <c r="AE3707" i="13"/>
  <c r="AF3707" i="13"/>
  <c r="S3707" i="13"/>
  <c r="AA3707" i="13"/>
  <c r="AC3707" i="13"/>
  <c r="AD3707" i="13"/>
  <c r="AB3707" i="13"/>
  <c r="AF3715" i="13"/>
  <c r="AD3715" i="13"/>
  <c r="AE3715" i="13"/>
  <c r="AB3715" i="13"/>
  <c r="AA3715" i="13"/>
  <c r="AC3715" i="13"/>
  <c r="S3715" i="13"/>
  <c r="AA3723" i="13"/>
  <c r="AD3723" i="13"/>
  <c r="AC3723" i="13"/>
  <c r="AB3723" i="13"/>
  <c r="S3723" i="13"/>
  <c r="AE3723" i="13"/>
  <c r="AF3723" i="13"/>
  <c r="AE3731" i="13"/>
  <c r="AA3731" i="13"/>
  <c r="AD3731" i="13"/>
  <c r="S3731" i="13"/>
  <c r="AF3731" i="13"/>
  <c r="AB3731" i="13"/>
  <c r="AC3731" i="13"/>
  <c r="S3739" i="13"/>
  <c r="AF3739" i="13"/>
  <c r="AB3739" i="13"/>
  <c r="AE3739" i="13"/>
  <c r="AC3739" i="13"/>
  <c r="AA3739" i="13"/>
  <c r="AD3739" i="13"/>
  <c r="AC3747" i="13"/>
  <c r="S3747" i="13"/>
  <c r="AE3747" i="13"/>
  <c r="AA3747" i="13"/>
  <c r="AB3747" i="13"/>
  <c r="AF3747" i="13"/>
  <c r="AD3747" i="13"/>
  <c r="S3755" i="13"/>
  <c r="AB3755" i="13"/>
  <c r="AA3755" i="13"/>
  <c r="AF3755" i="13"/>
  <c r="AE3755" i="13"/>
  <c r="AC3755" i="13"/>
  <c r="AD3755" i="13"/>
  <c r="AA3763" i="13"/>
  <c r="AD3763" i="13"/>
  <c r="AF3763" i="13"/>
  <c r="AB3763" i="13"/>
  <c r="AC3763" i="13"/>
  <c r="S3763" i="13"/>
  <c r="AE3763" i="13"/>
  <c r="AE3771" i="13"/>
  <c r="AF3771" i="13"/>
  <c r="S3771" i="13"/>
  <c r="AA3771" i="13"/>
  <c r="AC3771" i="13"/>
  <c r="AD3771" i="13"/>
  <c r="AB3771" i="13"/>
  <c r="AF3779" i="13"/>
  <c r="AD3779" i="13"/>
  <c r="AC3779" i="13"/>
  <c r="S3779" i="13"/>
  <c r="AE3779" i="13"/>
  <c r="AA3779" i="13"/>
  <c r="AB3779" i="13"/>
  <c r="S3787" i="13"/>
  <c r="AD3787" i="13"/>
  <c r="AE3787" i="13"/>
  <c r="AB3787" i="13"/>
  <c r="AF3787" i="13"/>
  <c r="AA3787" i="13"/>
  <c r="AC3787" i="13"/>
  <c r="AB3795" i="13"/>
  <c r="AF3795" i="13"/>
  <c r="AE3795" i="13"/>
  <c r="AA3795" i="13"/>
  <c r="AD3795" i="13"/>
  <c r="AC3795" i="13"/>
  <c r="S3795" i="13"/>
  <c r="AB3803" i="13"/>
  <c r="AC3803" i="13"/>
  <c r="AD3803" i="13"/>
  <c r="S3803" i="13"/>
  <c r="AA3803" i="13"/>
  <c r="AE3803" i="13"/>
  <c r="AF3803" i="13"/>
  <c r="AF3811" i="13"/>
  <c r="AB3811" i="13"/>
  <c r="S3811" i="13"/>
  <c r="AC3811" i="13"/>
  <c r="AA3811" i="13"/>
  <c r="AE3811" i="13"/>
  <c r="AD3811" i="13"/>
  <c r="S3819" i="13"/>
  <c r="AB3819" i="13"/>
  <c r="AC3819" i="13"/>
  <c r="AD3819" i="13"/>
  <c r="AA3819" i="13"/>
  <c r="AE3819" i="13"/>
  <c r="AF3819" i="13"/>
  <c r="AA3827" i="13"/>
  <c r="AB3827" i="13"/>
  <c r="AF3827" i="13"/>
  <c r="AD3827" i="13"/>
  <c r="AC3827" i="13"/>
  <c r="S3827" i="13"/>
  <c r="AE3827" i="13"/>
  <c r="AD3835" i="13"/>
  <c r="AA3835" i="13"/>
  <c r="AE3835" i="13"/>
  <c r="AF3835" i="13"/>
  <c r="S3835" i="13"/>
  <c r="AB3835" i="13"/>
  <c r="AC3835" i="13"/>
  <c r="S3843" i="13"/>
  <c r="AA3843" i="13"/>
  <c r="AE3843" i="13"/>
  <c r="AF3843" i="13"/>
  <c r="AC3843" i="13"/>
  <c r="AD3843" i="13"/>
  <c r="AB3843" i="13"/>
  <c r="AD3851" i="13"/>
  <c r="AC3851" i="13"/>
  <c r="AF3851" i="13"/>
  <c r="S3851" i="13"/>
  <c r="AE3851" i="13"/>
  <c r="AA3851" i="13"/>
  <c r="AB3851" i="13"/>
  <c r="S3859" i="13"/>
  <c r="AE3859" i="13"/>
  <c r="AF3859" i="13"/>
  <c r="AA3859" i="13"/>
  <c r="AC3859" i="13"/>
  <c r="AB3859" i="13"/>
  <c r="AD3859" i="13"/>
  <c r="S3867" i="13"/>
  <c r="AB3867" i="13"/>
  <c r="AC3867" i="13"/>
  <c r="AD3867" i="13"/>
  <c r="AA3867" i="13"/>
  <c r="AE3867" i="13"/>
  <c r="AF3867" i="13"/>
  <c r="S3875" i="13"/>
  <c r="AE3875" i="13"/>
  <c r="AA3875" i="13"/>
  <c r="AB3875" i="13"/>
  <c r="AF3875" i="13"/>
  <c r="AD3875" i="13"/>
  <c r="AC3875" i="13"/>
  <c r="S3883" i="13"/>
  <c r="AF3883" i="13"/>
  <c r="AD3883" i="13"/>
  <c r="AE3883" i="13"/>
  <c r="AB3883" i="13"/>
  <c r="AA3883" i="13"/>
  <c r="AC3883" i="13"/>
  <c r="AA3891" i="13"/>
  <c r="AB3891" i="13"/>
  <c r="AF3891" i="13"/>
  <c r="AD3891" i="13"/>
  <c r="AC3891" i="13"/>
  <c r="S3891" i="13"/>
  <c r="AE3891" i="13"/>
  <c r="S3899" i="13"/>
  <c r="AB3899" i="13"/>
  <c r="AD3899" i="13"/>
  <c r="AF3899" i="13"/>
  <c r="AA3899" i="13"/>
  <c r="AE3899" i="13"/>
  <c r="AC3899" i="13"/>
  <c r="AC3907" i="13"/>
  <c r="AF3907" i="13"/>
  <c r="AE3907" i="13"/>
  <c r="AA3907" i="13"/>
  <c r="AB3907" i="13"/>
  <c r="S3907" i="13"/>
  <c r="AD3907" i="13"/>
  <c r="AF3915" i="13"/>
  <c r="AE3915" i="13"/>
  <c r="AC3915" i="13"/>
  <c r="S3915" i="13"/>
  <c r="AD3915" i="13"/>
  <c r="AA3915" i="13"/>
  <c r="AB3915" i="13"/>
  <c r="S3923" i="13"/>
  <c r="AF3923" i="13"/>
  <c r="AD3923" i="13"/>
  <c r="AC3923" i="13"/>
  <c r="AE3923" i="13"/>
  <c r="AA3923" i="13"/>
  <c r="AB3923" i="13"/>
  <c r="AD3931" i="13"/>
  <c r="AA3931" i="13"/>
  <c r="AE3931" i="13"/>
  <c r="AF3931" i="13"/>
  <c r="S3931" i="13"/>
  <c r="AB3931" i="13"/>
  <c r="AC3931" i="13"/>
  <c r="S3939" i="13"/>
  <c r="AE3939" i="13"/>
  <c r="AA3939" i="13"/>
  <c r="AD3939" i="13"/>
  <c r="AF3939" i="13"/>
  <c r="AB3939" i="13"/>
  <c r="AC3939" i="13"/>
  <c r="AA3947" i="13"/>
  <c r="AE3947" i="13"/>
  <c r="AF3947" i="13"/>
  <c r="S3947" i="13"/>
  <c r="AB3947" i="13"/>
  <c r="AC3947" i="13"/>
  <c r="AD3947" i="13"/>
  <c r="S3955" i="13"/>
  <c r="AE3955" i="13"/>
  <c r="AA3955" i="13"/>
  <c r="AB3955" i="13"/>
  <c r="AD3955" i="13"/>
  <c r="AC3955" i="13"/>
  <c r="AF3955" i="13"/>
  <c r="S3963" i="13"/>
  <c r="AB3963" i="13"/>
  <c r="AF3963" i="13"/>
  <c r="AE3963" i="13"/>
  <c r="AA3963" i="13"/>
  <c r="AD3963" i="13"/>
  <c r="AC3963" i="13"/>
  <c r="AB3971" i="13"/>
  <c r="AD3971" i="13"/>
  <c r="AC3971" i="13"/>
  <c r="AA3971" i="13"/>
  <c r="S3971" i="13"/>
  <c r="AE3971" i="13"/>
  <c r="AF3971" i="13"/>
  <c r="AD3979" i="13"/>
  <c r="AA3979" i="13"/>
  <c r="AE3979" i="13"/>
  <c r="AF3979" i="13"/>
  <c r="S3979" i="13"/>
  <c r="AB3979" i="13"/>
  <c r="AC3979" i="13"/>
  <c r="S3987" i="13"/>
  <c r="AA3987" i="13"/>
  <c r="AD3987" i="13"/>
  <c r="AE3987" i="13"/>
  <c r="AF3987" i="13"/>
  <c r="AB3987" i="13"/>
  <c r="AC3987" i="13"/>
  <c r="AE3995" i="13"/>
  <c r="AF3995" i="13"/>
  <c r="S3995" i="13"/>
  <c r="AB3995" i="13"/>
  <c r="AC3995" i="13"/>
  <c r="AD3995" i="13"/>
  <c r="AA3995" i="13"/>
  <c r="AD4003" i="13"/>
  <c r="AE4003" i="13"/>
  <c r="AA4003" i="13"/>
  <c r="S4003" i="13"/>
  <c r="AF4003" i="13"/>
  <c r="AB4003" i="13"/>
  <c r="AC4003" i="13"/>
  <c r="AD4011" i="13"/>
  <c r="AB4011" i="13"/>
  <c r="S4011" i="13"/>
  <c r="AA4011" i="13"/>
  <c r="AE4011" i="13"/>
  <c r="AF4011" i="13"/>
  <c r="AC4011" i="13"/>
  <c r="AF4019" i="13"/>
  <c r="AA4019" i="13"/>
  <c r="AC4019" i="13"/>
  <c r="S4019" i="13"/>
  <c r="AD4019" i="13"/>
  <c r="AE4019" i="13"/>
  <c r="AB4019" i="13"/>
  <c r="S4027" i="13"/>
  <c r="AE4027" i="13"/>
  <c r="AF4027" i="13"/>
  <c r="AB4027" i="13"/>
  <c r="AD4027" i="13"/>
  <c r="AC4027" i="13"/>
  <c r="AA4027" i="13"/>
  <c r="AD4035" i="13"/>
  <c r="AE4035" i="13"/>
  <c r="AA4035" i="13"/>
  <c r="S4035" i="13"/>
  <c r="AF4035" i="13"/>
  <c r="AB4035" i="13"/>
  <c r="AC4035" i="13"/>
  <c r="S4043" i="13"/>
  <c r="AD4043" i="13"/>
  <c r="AC4043" i="13"/>
  <c r="AA4043" i="13"/>
  <c r="AE4043" i="13"/>
  <c r="AF4043" i="13"/>
  <c r="AB4043" i="13"/>
  <c r="S4051" i="13"/>
  <c r="AB4051" i="13"/>
  <c r="AF4051" i="13"/>
  <c r="AC4051" i="13"/>
  <c r="AD4051" i="13"/>
  <c r="AA4051" i="13"/>
  <c r="AE4051" i="13"/>
  <c r="S4059" i="13"/>
  <c r="AA4059" i="13"/>
  <c r="AC4059" i="13"/>
  <c r="AB4059" i="13"/>
  <c r="AE4059" i="13"/>
  <c r="AD4059" i="13"/>
  <c r="AF4059" i="13"/>
  <c r="AF4067" i="13"/>
  <c r="S4067" i="13"/>
  <c r="AD4067" i="13"/>
  <c r="AE4067" i="13"/>
  <c r="AB4067" i="13"/>
  <c r="AA4067" i="13"/>
  <c r="AC4067" i="13"/>
  <c r="S4075" i="13"/>
  <c r="AF4075" i="13"/>
  <c r="AD4075" i="13"/>
  <c r="AE4075" i="13"/>
  <c r="AC4075" i="13"/>
  <c r="AA4075" i="13"/>
  <c r="AB4075" i="13"/>
  <c r="AD4083" i="13"/>
  <c r="AA4083" i="13"/>
  <c r="AE4083" i="13"/>
  <c r="AC4083" i="13"/>
  <c r="S4083" i="13"/>
  <c r="AB4083" i="13"/>
  <c r="AF4083" i="13"/>
  <c r="AE4091" i="13"/>
  <c r="AF4091" i="13"/>
  <c r="S4091" i="13"/>
  <c r="AB4091" i="13"/>
  <c r="AC4091" i="13"/>
  <c r="AD4091" i="13"/>
  <c r="AA4091" i="13"/>
  <c r="AE4099" i="13"/>
  <c r="AC4099" i="13"/>
  <c r="S4099" i="13"/>
  <c r="AB4099" i="13"/>
  <c r="AF4099" i="13"/>
  <c r="AD4099" i="13"/>
  <c r="AA4099" i="13"/>
  <c r="AA4107" i="13"/>
  <c r="AC4107" i="13"/>
  <c r="AB4107" i="13"/>
  <c r="AE4107" i="13"/>
  <c r="S4107" i="13"/>
  <c r="AD4107" i="13"/>
  <c r="AF4107" i="13"/>
  <c r="S4115" i="13"/>
  <c r="AF4115" i="13"/>
  <c r="AD4115" i="13"/>
  <c r="AC4115" i="13"/>
  <c r="AB4115" i="13"/>
  <c r="AA4115" i="13"/>
  <c r="AE4115" i="13"/>
  <c r="AA4123" i="13"/>
  <c r="AC4123" i="13"/>
  <c r="AD4123" i="13"/>
  <c r="S4123" i="13"/>
  <c r="AE4123" i="13"/>
  <c r="AF4123" i="13"/>
  <c r="AB4123" i="13"/>
  <c r="AA4131" i="13"/>
  <c r="AB4131" i="13"/>
  <c r="AF4131" i="13"/>
  <c r="AE4131" i="13"/>
  <c r="AC4131" i="13"/>
  <c r="S4131" i="13"/>
  <c r="AD4131" i="13"/>
  <c r="AF4139" i="13"/>
  <c r="AC4139" i="13"/>
  <c r="AB4139" i="13"/>
  <c r="S4139" i="13"/>
  <c r="AE4139" i="13"/>
  <c r="AA4139" i="13"/>
  <c r="AD4139" i="13"/>
  <c r="S4147" i="13"/>
  <c r="AF4147" i="13"/>
  <c r="AD4147" i="13"/>
  <c r="AC4147" i="13"/>
  <c r="AE4147" i="13"/>
  <c r="AA4147" i="13"/>
  <c r="AB4147" i="13"/>
  <c r="AC4155" i="13"/>
  <c r="AD4155" i="13"/>
  <c r="AA4155" i="13"/>
  <c r="AB4155" i="13"/>
  <c r="S4155" i="13"/>
  <c r="AF4155" i="13"/>
  <c r="AE4155" i="13"/>
  <c r="S4163" i="13"/>
  <c r="AB4163" i="13"/>
  <c r="AA4163" i="13"/>
  <c r="AD4163" i="13"/>
  <c r="AF4163" i="13"/>
  <c r="AE4163" i="13"/>
  <c r="AC4163" i="13"/>
  <c r="AF388" i="13"/>
  <c r="AB388" i="13"/>
  <c r="AE388" i="13"/>
  <c r="S388" i="13"/>
  <c r="AD388" i="13"/>
  <c r="AA388" i="13"/>
  <c r="AC388" i="13"/>
  <c r="AC396" i="13"/>
  <c r="AF396" i="13"/>
  <c r="U396" i="13"/>
  <c r="AB396" i="13"/>
  <c r="S396" i="13"/>
  <c r="AA396" i="13"/>
  <c r="AE396" i="13"/>
  <c r="T396" i="13"/>
  <c r="AD396" i="13"/>
  <c r="AC404" i="13"/>
  <c r="AF404" i="13"/>
  <c r="AB404" i="13"/>
  <c r="AD404" i="13"/>
  <c r="AE404" i="13"/>
  <c r="S404" i="13"/>
  <c r="AA404" i="13"/>
  <c r="S412" i="13"/>
  <c r="AE412" i="13"/>
  <c r="AC412" i="13"/>
  <c r="AD412" i="13"/>
  <c r="AF412" i="13"/>
  <c r="AB412" i="13"/>
  <c r="AA412" i="13"/>
  <c r="S420" i="13"/>
  <c r="AF420" i="13"/>
  <c r="AE420" i="13"/>
  <c r="AD420" i="13"/>
  <c r="AC420" i="13"/>
  <c r="AA420" i="13"/>
  <c r="AB420" i="13"/>
  <c r="AB428" i="13"/>
  <c r="AC428" i="13"/>
  <c r="AE428" i="13"/>
  <c r="S428" i="13"/>
  <c r="AD428" i="13"/>
  <c r="AA428" i="13"/>
  <c r="AF428" i="13"/>
  <c r="AA436" i="13"/>
  <c r="AF436" i="13"/>
  <c r="AB436" i="13"/>
  <c r="AC436" i="13"/>
  <c r="S436" i="13"/>
  <c r="AE436" i="13"/>
  <c r="AD436" i="13"/>
  <c r="S444" i="13"/>
  <c r="AA444" i="13"/>
  <c r="AE444" i="13"/>
  <c r="AD444" i="13"/>
  <c r="AF444" i="13"/>
  <c r="AB444" i="13"/>
  <c r="AC444" i="13"/>
  <c r="S452" i="13"/>
  <c r="AE452" i="13"/>
  <c r="AF452" i="13"/>
  <c r="AA452" i="13"/>
  <c r="AB452" i="13"/>
  <c r="AC452" i="13"/>
  <c r="AD452" i="13"/>
  <c r="AF460" i="13"/>
  <c r="AC460" i="13"/>
  <c r="S460" i="13"/>
  <c r="AB460" i="13"/>
  <c r="AA460" i="13"/>
  <c r="AD460" i="13"/>
  <c r="AE460" i="13"/>
  <c r="S468" i="13"/>
  <c r="AB468" i="13"/>
  <c r="AE468" i="13"/>
  <c r="AD468" i="13"/>
  <c r="AA468" i="13"/>
  <c r="AC468" i="13"/>
  <c r="AF468" i="13"/>
  <c r="AC476" i="13"/>
  <c r="AB476" i="13"/>
  <c r="AA476" i="13"/>
  <c r="S476" i="13"/>
  <c r="AD476" i="13"/>
  <c r="AE476" i="13"/>
  <c r="AF476" i="13"/>
  <c r="S484" i="13"/>
  <c r="AA484" i="13"/>
  <c r="AB484" i="13"/>
  <c r="AD484" i="13"/>
  <c r="AC484" i="13"/>
  <c r="AE484" i="13"/>
  <c r="AF484" i="13"/>
  <c r="AE492" i="13"/>
  <c r="AA492" i="13"/>
  <c r="AD492" i="13"/>
  <c r="AC492" i="13"/>
  <c r="AF492" i="13"/>
  <c r="AB492" i="13"/>
  <c r="S492" i="13"/>
  <c r="S500" i="13"/>
  <c r="AD500" i="13"/>
  <c r="AF500" i="13"/>
  <c r="AE500" i="13"/>
  <c r="AA500" i="13"/>
  <c r="AC500" i="13"/>
  <c r="AB500" i="13"/>
  <c r="S508" i="13"/>
  <c r="AA508" i="13"/>
  <c r="AB508" i="13"/>
  <c r="AC508" i="13"/>
  <c r="AD508" i="13"/>
  <c r="AF508" i="13"/>
  <c r="AE508" i="13"/>
  <c r="AE516" i="13"/>
  <c r="AF516" i="13"/>
  <c r="AD516" i="13"/>
  <c r="AC516" i="13"/>
  <c r="AB516" i="13"/>
  <c r="AA516" i="13"/>
  <c r="S516" i="13"/>
  <c r="S524" i="13"/>
  <c r="AD524" i="13"/>
  <c r="AB524" i="13"/>
  <c r="AF524" i="13"/>
  <c r="AE524" i="13"/>
  <c r="AC524" i="13"/>
  <c r="AA524" i="13"/>
  <c r="AD532" i="13"/>
  <c r="S532" i="13"/>
  <c r="AC532" i="13"/>
  <c r="AA532" i="13"/>
  <c r="AB532" i="13"/>
  <c r="AF532" i="13"/>
  <c r="AE532" i="13"/>
  <c r="AB540" i="13"/>
  <c r="AE540" i="13"/>
  <c r="AF540" i="13"/>
  <c r="AA540" i="13"/>
  <c r="AD540" i="13"/>
  <c r="AC540" i="13"/>
  <c r="S540" i="13"/>
  <c r="AE548" i="13"/>
  <c r="S548" i="13"/>
  <c r="AA548" i="13"/>
  <c r="AD548" i="13"/>
  <c r="AF548" i="13"/>
  <c r="AB548" i="13"/>
  <c r="AC548" i="13"/>
  <c r="AF556" i="13"/>
  <c r="S556" i="13"/>
  <c r="AA556" i="13"/>
  <c r="AC556" i="13"/>
  <c r="AE556" i="13"/>
  <c r="AD556" i="13"/>
  <c r="AB556" i="13"/>
  <c r="S564" i="13"/>
  <c r="AB564" i="13"/>
  <c r="AD564" i="13"/>
  <c r="AE564" i="13"/>
  <c r="AA564" i="13"/>
  <c r="AC564" i="13"/>
  <c r="AF564" i="13"/>
  <c r="AE572" i="13"/>
  <c r="AB572" i="13"/>
  <c r="AA572" i="13"/>
  <c r="AF572" i="13"/>
  <c r="AD572" i="13"/>
  <c r="S572" i="13"/>
  <c r="AC572" i="13"/>
  <c r="AA580" i="13"/>
  <c r="AB580" i="13"/>
  <c r="AE580" i="13"/>
  <c r="AC580" i="13"/>
  <c r="AF580" i="13"/>
  <c r="AD580" i="13"/>
  <c r="S580" i="13"/>
  <c r="S588" i="13"/>
  <c r="AF588" i="13"/>
  <c r="AD588" i="13"/>
  <c r="AB588" i="13"/>
  <c r="AE588" i="13"/>
  <c r="AA588" i="13"/>
  <c r="AC588" i="13"/>
  <c r="S596" i="13"/>
  <c r="AA596" i="13"/>
  <c r="AB596" i="13"/>
  <c r="AD596" i="13"/>
  <c r="AE596" i="13"/>
  <c r="AF596" i="13"/>
  <c r="AC596" i="13"/>
  <c r="AF604" i="13"/>
  <c r="AD604" i="13"/>
  <c r="S604" i="13"/>
  <c r="AB604" i="13"/>
  <c r="AA604" i="13"/>
  <c r="AE604" i="13"/>
  <c r="AC604" i="13"/>
  <c r="AC612" i="13"/>
  <c r="AE612" i="13"/>
  <c r="AA612" i="13"/>
  <c r="AD612" i="13"/>
  <c r="S612" i="13"/>
  <c r="AF612" i="13"/>
  <c r="AB612" i="13"/>
  <c r="AC620" i="13"/>
  <c r="AD620" i="13"/>
  <c r="AB620" i="13"/>
  <c r="AA620" i="13"/>
  <c r="S620" i="13"/>
  <c r="AE620" i="13"/>
  <c r="AF620" i="13"/>
  <c r="AD628" i="13"/>
  <c r="AF628" i="13"/>
  <c r="AB628" i="13"/>
  <c r="AC628" i="13"/>
  <c r="AE628" i="13"/>
  <c r="S628" i="13"/>
  <c r="AA628" i="13"/>
  <c r="AA636" i="13"/>
  <c r="AC636" i="13"/>
  <c r="AF636" i="13"/>
  <c r="S636" i="13"/>
  <c r="AE636" i="13"/>
  <c r="AD636" i="13"/>
  <c r="AB636" i="13"/>
  <c r="S644" i="13"/>
  <c r="AD644" i="13"/>
  <c r="AA644" i="13"/>
  <c r="AB644" i="13"/>
  <c r="AF644" i="13"/>
  <c r="AE644" i="13"/>
  <c r="AC644" i="13"/>
  <c r="S652" i="13"/>
  <c r="AA652" i="13"/>
  <c r="AB652" i="13"/>
  <c r="AF652" i="13"/>
  <c r="AE652" i="13"/>
  <c r="AC652" i="13"/>
  <c r="AD652" i="13"/>
  <c r="AD660" i="13"/>
  <c r="AA660" i="13"/>
  <c r="AF660" i="13"/>
  <c r="AB660" i="13"/>
  <c r="AC660" i="13"/>
  <c r="S660" i="13"/>
  <c r="AE660" i="13"/>
  <c r="AD668" i="13"/>
  <c r="AF668" i="13"/>
  <c r="AB668" i="13"/>
  <c r="AA668" i="13"/>
  <c r="AE668" i="13"/>
  <c r="S668" i="13"/>
  <c r="AC668" i="13"/>
  <c r="AB676" i="13"/>
  <c r="AA676" i="13"/>
  <c r="S676" i="13"/>
  <c r="AE676" i="13"/>
  <c r="AD676" i="13"/>
  <c r="AC676" i="13"/>
  <c r="AF676" i="13"/>
  <c r="S684" i="13"/>
  <c r="AC684" i="13"/>
  <c r="AD684" i="13"/>
  <c r="AE684" i="13"/>
  <c r="AA684" i="13"/>
  <c r="AB684" i="13"/>
  <c r="AF684" i="13"/>
  <c r="S692" i="13"/>
  <c r="AE692" i="13"/>
  <c r="AD692" i="13"/>
  <c r="AC692" i="13"/>
  <c r="AA692" i="13"/>
  <c r="AB692" i="13"/>
  <c r="AF692" i="13"/>
  <c r="AF700" i="13"/>
  <c r="S700" i="13"/>
  <c r="AC700" i="13"/>
  <c r="AD700" i="13"/>
  <c r="AB700" i="13"/>
  <c r="AA700" i="13"/>
  <c r="AE700" i="13"/>
  <c r="S708" i="13"/>
  <c r="AE708" i="13"/>
  <c r="AF708" i="13"/>
  <c r="AC708" i="13"/>
  <c r="AA708" i="13"/>
  <c r="AB708" i="13"/>
  <c r="AD708" i="13"/>
  <c r="AF716" i="13"/>
  <c r="AD716" i="13"/>
  <c r="AC716" i="13"/>
  <c r="AB716" i="13"/>
  <c r="AE716" i="13"/>
  <c r="S716" i="13"/>
  <c r="AA716" i="13"/>
  <c r="AF724" i="13"/>
  <c r="AD724" i="13"/>
  <c r="AB724" i="13"/>
  <c r="S724" i="13"/>
  <c r="AE724" i="13"/>
  <c r="AA724" i="13"/>
  <c r="AC724" i="13"/>
  <c r="AC732" i="13"/>
  <c r="AA732" i="13"/>
  <c r="AB732" i="13"/>
  <c r="S732" i="13"/>
  <c r="AF732" i="13"/>
  <c r="AE732" i="13"/>
  <c r="AD732" i="13"/>
  <c r="S740" i="13"/>
  <c r="AD740" i="13"/>
  <c r="AA740" i="13"/>
  <c r="AB740" i="13"/>
  <c r="AF740" i="13"/>
  <c r="AC740" i="13"/>
  <c r="AE740" i="13"/>
  <c r="AC748" i="13"/>
  <c r="AD748" i="13"/>
  <c r="AE748" i="13"/>
  <c r="S748" i="13"/>
  <c r="AA748" i="13"/>
  <c r="AB748" i="13"/>
  <c r="AF748" i="13"/>
  <c r="AE756" i="13"/>
  <c r="AA756" i="13"/>
  <c r="AD756" i="13"/>
  <c r="S756" i="13"/>
  <c r="AF756" i="13"/>
  <c r="AC756" i="13"/>
  <c r="AB756" i="13"/>
  <c r="AA764" i="13"/>
  <c r="AC764" i="13"/>
  <c r="AF764" i="13"/>
  <c r="S764" i="13"/>
  <c r="AB764" i="13"/>
  <c r="AD764" i="13"/>
  <c r="AE764" i="13"/>
  <c r="AE772" i="13"/>
  <c r="AA772" i="13"/>
  <c r="AC772" i="13"/>
  <c r="AB772" i="13"/>
  <c r="S772" i="13"/>
  <c r="AD772" i="13"/>
  <c r="AF772" i="13"/>
  <c r="AD780" i="13"/>
  <c r="AC780" i="13"/>
  <c r="S780" i="13"/>
  <c r="AA780" i="13"/>
  <c r="AE780" i="13"/>
  <c r="AF780" i="13"/>
  <c r="AB780" i="13"/>
  <c r="AB788" i="13"/>
  <c r="AE788" i="13"/>
  <c r="AA788" i="13"/>
  <c r="AC788" i="13"/>
  <c r="S788" i="13"/>
  <c r="AF788" i="13"/>
  <c r="AD788" i="13"/>
  <c r="AA796" i="13"/>
  <c r="AF796" i="13"/>
  <c r="AB796" i="13"/>
  <c r="AD796" i="13"/>
  <c r="S796" i="13"/>
  <c r="AE796" i="13"/>
  <c r="AC796" i="13"/>
  <c r="AA804" i="13"/>
  <c r="AC804" i="13"/>
  <c r="AF804" i="13"/>
  <c r="S804" i="13"/>
  <c r="AB804" i="13"/>
  <c r="AD804" i="13"/>
  <c r="AE804" i="13"/>
  <c r="AD812" i="13"/>
  <c r="AC812" i="13"/>
  <c r="S812" i="13"/>
  <c r="AA812" i="13"/>
  <c r="AE812" i="13"/>
  <c r="AF812" i="13"/>
  <c r="AB812" i="13"/>
  <c r="AC820" i="13"/>
  <c r="AE820" i="13"/>
  <c r="S820" i="13"/>
  <c r="AD820" i="13"/>
  <c r="AA820" i="13"/>
  <c r="AF820" i="13"/>
  <c r="AB820" i="13"/>
  <c r="S828" i="13"/>
  <c r="AE828" i="13"/>
  <c r="AA828" i="13"/>
  <c r="AC828" i="13"/>
  <c r="AF828" i="13"/>
  <c r="AB828" i="13"/>
  <c r="AD828" i="13"/>
  <c r="AA836" i="13"/>
  <c r="AB836" i="13"/>
  <c r="AC836" i="13"/>
  <c r="AD836" i="13"/>
  <c r="S836" i="13"/>
  <c r="AF836" i="13"/>
  <c r="AE836" i="13"/>
  <c r="S844" i="13"/>
  <c r="AE844" i="13"/>
  <c r="AB844" i="13"/>
  <c r="AD844" i="13"/>
  <c r="AF844" i="13"/>
  <c r="AC844" i="13"/>
  <c r="AA844" i="13"/>
  <c r="S852" i="13"/>
  <c r="AE852" i="13"/>
  <c r="AA852" i="13"/>
  <c r="AC852" i="13"/>
  <c r="AF852" i="13"/>
  <c r="AB852" i="13"/>
  <c r="AD852" i="13"/>
  <c r="AA860" i="13"/>
  <c r="AF860" i="13"/>
  <c r="S860" i="13"/>
  <c r="AB860" i="13"/>
  <c r="AD860" i="13"/>
  <c r="AC860" i="13"/>
  <c r="AE860" i="13"/>
  <c r="AA868" i="13"/>
  <c r="AC868" i="13"/>
  <c r="AF868" i="13"/>
  <c r="S868" i="13"/>
  <c r="AB868" i="13"/>
  <c r="AD868" i="13"/>
  <c r="AE868" i="13"/>
  <c r="AE876" i="13"/>
  <c r="AD876" i="13"/>
  <c r="AC876" i="13"/>
  <c r="S876" i="13"/>
  <c r="AA876" i="13"/>
  <c r="AB876" i="13"/>
  <c r="AF876" i="13"/>
  <c r="S884" i="13"/>
  <c r="AD884" i="13"/>
  <c r="AC884" i="13"/>
  <c r="AA884" i="13"/>
  <c r="AB884" i="13"/>
  <c r="AF884" i="13"/>
  <c r="AE884" i="13"/>
  <c r="AB892" i="13"/>
  <c r="AA892" i="13"/>
  <c r="AD892" i="13"/>
  <c r="S892" i="13"/>
  <c r="AF892" i="13"/>
  <c r="AE892" i="13"/>
  <c r="AC892" i="13"/>
  <c r="AF900" i="13"/>
  <c r="AE900" i="13"/>
  <c r="AC900" i="13"/>
  <c r="AB900" i="13"/>
  <c r="AA900" i="13"/>
  <c r="S900" i="13"/>
  <c r="AD900" i="13"/>
  <c r="AA908" i="13"/>
  <c r="AE908" i="13"/>
  <c r="AF908" i="13"/>
  <c r="AC908" i="13"/>
  <c r="AD908" i="13"/>
  <c r="S908" i="13"/>
  <c r="AB908" i="13"/>
  <c r="AD916" i="13"/>
  <c r="AC916" i="13"/>
  <c r="S916" i="13"/>
  <c r="AA916" i="13"/>
  <c r="AB916" i="13"/>
  <c r="AF916" i="13"/>
  <c r="AE916" i="13"/>
  <c r="AA924" i="13"/>
  <c r="AB924" i="13"/>
  <c r="AD924" i="13"/>
  <c r="S924" i="13"/>
  <c r="AE924" i="13"/>
  <c r="AF924" i="13"/>
  <c r="AC924" i="13"/>
  <c r="AC932" i="13"/>
  <c r="AF932" i="13"/>
  <c r="AE932" i="13"/>
  <c r="S932" i="13"/>
  <c r="AD932" i="13"/>
  <c r="AB932" i="13"/>
  <c r="AA932" i="13"/>
  <c r="AB940" i="13"/>
  <c r="AE940" i="13"/>
  <c r="AA940" i="13"/>
  <c r="AC940" i="13"/>
  <c r="S940" i="13"/>
  <c r="AF940" i="13"/>
  <c r="AD940" i="13"/>
  <c r="S948" i="13"/>
  <c r="AD948" i="13"/>
  <c r="AA948" i="13"/>
  <c r="AE948" i="13"/>
  <c r="AF948" i="13"/>
  <c r="AB948" i="13"/>
  <c r="AC948" i="13"/>
  <c r="AB956" i="13"/>
  <c r="AA956" i="13"/>
  <c r="AC956" i="13"/>
  <c r="AF956" i="13"/>
  <c r="S956" i="13"/>
  <c r="AD956" i="13"/>
  <c r="AE956" i="13"/>
  <c r="AB964" i="13"/>
  <c r="AE964" i="13"/>
  <c r="AA964" i="13"/>
  <c r="AD964" i="13"/>
  <c r="S964" i="13"/>
  <c r="AF964" i="13"/>
  <c r="AC964" i="13"/>
  <c r="S972" i="13"/>
  <c r="AD972" i="13"/>
  <c r="AB972" i="13"/>
  <c r="AA972" i="13"/>
  <c r="AF972" i="13"/>
  <c r="AC972" i="13"/>
  <c r="AE972" i="13"/>
  <c r="AD980" i="13"/>
  <c r="AE980" i="13"/>
  <c r="AF980" i="13"/>
  <c r="AC980" i="13"/>
  <c r="S980" i="13"/>
  <c r="AA980" i="13"/>
  <c r="AB980" i="13"/>
  <c r="S988" i="13"/>
  <c r="AD988" i="13"/>
  <c r="AC988" i="13"/>
  <c r="AA988" i="13"/>
  <c r="AE988" i="13"/>
  <c r="AF988" i="13"/>
  <c r="AB988" i="13"/>
  <c r="AA996" i="13"/>
  <c r="AB996" i="13"/>
  <c r="AF996" i="13"/>
  <c r="S996" i="13"/>
  <c r="AE996" i="13"/>
  <c r="AD996" i="13"/>
  <c r="AC996" i="13"/>
  <c r="S1004" i="13"/>
  <c r="AB1004" i="13"/>
  <c r="AD1004" i="13"/>
  <c r="AE1004" i="13"/>
  <c r="AC1004" i="13"/>
  <c r="AF1004" i="13"/>
  <c r="AA1004" i="13"/>
  <c r="S1012" i="13"/>
  <c r="AC1012" i="13"/>
  <c r="AD1012" i="13"/>
  <c r="AE1012" i="13"/>
  <c r="AF1012" i="13"/>
  <c r="AB1012" i="13"/>
  <c r="AA1012" i="13"/>
  <c r="AA1020" i="13"/>
  <c r="S1020" i="13"/>
  <c r="AC1020" i="13"/>
  <c r="AF1020" i="13"/>
  <c r="AB1020" i="13"/>
  <c r="AD1020" i="13"/>
  <c r="AE1020" i="13"/>
  <c r="S1028" i="13"/>
  <c r="AE1028" i="13"/>
  <c r="AA1028" i="13"/>
  <c r="AB1028" i="13"/>
  <c r="AF1028" i="13"/>
  <c r="AD1028" i="13"/>
  <c r="AC1028" i="13"/>
  <c r="AF1036" i="13"/>
  <c r="AC1036" i="13"/>
  <c r="AB1036" i="13"/>
  <c r="S1036" i="13"/>
  <c r="AD1036" i="13"/>
  <c r="AA1036" i="13"/>
  <c r="AE1036" i="13"/>
  <c r="S1044" i="13"/>
  <c r="AD1044" i="13"/>
  <c r="AA1044" i="13"/>
  <c r="AC1044" i="13"/>
  <c r="AF1044" i="13"/>
  <c r="AB1044" i="13"/>
  <c r="AE1044" i="13"/>
  <c r="AE1052" i="13"/>
  <c r="AC1052" i="13"/>
  <c r="AA1052" i="13"/>
  <c r="S1052" i="13"/>
  <c r="AB1052" i="13"/>
  <c r="AF1052" i="13"/>
  <c r="AD1052" i="13"/>
  <c r="S1060" i="13"/>
  <c r="AF1060" i="13"/>
  <c r="AB1060" i="13"/>
  <c r="AC1060" i="13"/>
  <c r="AD1060" i="13"/>
  <c r="AA1060" i="13"/>
  <c r="AE1060" i="13"/>
  <c r="S1068" i="13"/>
  <c r="AB1068" i="13"/>
  <c r="AA1068" i="13"/>
  <c r="AD1068" i="13"/>
  <c r="AF1068" i="13"/>
  <c r="AE1068" i="13"/>
  <c r="AC1068" i="13"/>
  <c r="S1076" i="13"/>
  <c r="AE1076" i="13"/>
  <c r="AF1076" i="13"/>
  <c r="AC1076" i="13"/>
  <c r="AA1076" i="13"/>
  <c r="AB1076" i="13"/>
  <c r="AD1076" i="13"/>
  <c r="AC1084" i="13"/>
  <c r="S1084" i="13"/>
  <c r="AA1084" i="13"/>
  <c r="AD1084" i="13"/>
  <c r="AE1084" i="13"/>
  <c r="AB1084" i="13"/>
  <c r="AF1084" i="13"/>
  <c r="AB1092" i="13"/>
  <c r="AD1092" i="13"/>
  <c r="S1092" i="13"/>
  <c r="AE1092" i="13"/>
  <c r="AC1092" i="13"/>
  <c r="AA1092" i="13"/>
  <c r="AF1092" i="13"/>
  <c r="S1100" i="13"/>
  <c r="AE1100" i="13"/>
  <c r="AD1100" i="13"/>
  <c r="AB1100" i="13"/>
  <c r="AF1100" i="13"/>
  <c r="AC1100" i="13"/>
  <c r="AA1100" i="13"/>
  <c r="S1108" i="13"/>
  <c r="AB1108" i="13"/>
  <c r="AD1108" i="13"/>
  <c r="AE1108" i="13"/>
  <c r="AA1108" i="13"/>
  <c r="AC1108" i="13"/>
  <c r="AF1108" i="13"/>
  <c r="AD1116" i="13"/>
  <c r="AA1116" i="13"/>
  <c r="AC1116" i="13"/>
  <c r="AB1116" i="13"/>
  <c r="AF1116" i="13"/>
  <c r="AE1116" i="13"/>
  <c r="S1116" i="13"/>
  <c r="AF1124" i="13"/>
  <c r="AA1124" i="13"/>
  <c r="AC1124" i="13"/>
  <c r="AE1124" i="13"/>
  <c r="S1124" i="13"/>
  <c r="AD1124" i="13"/>
  <c r="AB1124" i="13"/>
  <c r="AA1132" i="13"/>
  <c r="AB1132" i="13"/>
  <c r="AC1132" i="13"/>
  <c r="AF1132" i="13"/>
  <c r="AE1132" i="13"/>
  <c r="S1132" i="13"/>
  <c r="AD1132" i="13"/>
  <c r="AA1140" i="13"/>
  <c r="AC1140" i="13"/>
  <c r="S1140" i="13"/>
  <c r="AF1140" i="13"/>
  <c r="AD1140" i="13"/>
  <c r="AB1140" i="13"/>
  <c r="AE1140" i="13"/>
  <c r="AC1148" i="13"/>
  <c r="AE1148" i="13"/>
  <c r="AD1148" i="13"/>
  <c r="AF1148" i="13"/>
  <c r="AA1148" i="13"/>
  <c r="S1148" i="13"/>
  <c r="AB1148" i="13"/>
  <c r="S1156" i="13"/>
  <c r="AA1156" i="13"/>
  <c r="AB1156" i="13"/>
  <c r="AF1156" i="13"/>
  <c r="AE1156" i="13"/>
  <c r="AC1156" i="13"/>
  <c r="AD1156" i="13"/>
  <c r="AA1164" i="13"/>
  <c r="AE1164" i="13"/>
  <c r="S1164" i="13"/>
  <c r="AF1164" i="13"/>
  <c r="AD1164" i="13"/>
  <c r="AC1164" i="13"/>
  <c r="AB1164" i="13"/>
  <c r="AB1172" i="13"/>
  <c r="AF1172" i="13"/>
  <c r="AD1172" i="13"/>
  <c r="AA1172" i="13"/>
  <c r="AE1172" i="13"/>
  <c r="AC1172" i="13"/>
  <c r="S1172" i="13"/>
  <c r="AD1180" i="13"/>
  <c r="AC1180" i="13"/>
  <c r="AA1180" i="13"/>
  <c r="AE1180" i="13"/>
  <c r="S1180" i="13"/>
  <c r="AF1180" i="13"/>
  <c r="AB1180" i="13"/>
  <c r="S1188" i="13"/>
  <c r="AC1188" i="13"/>
  <c r="AF1188" i="13"/>
  <c r="AB1188" i="13"/>
  <c r="AE1188" i="13"/>
  <c r="AD1188" i="13"/>
  <c r="AA1188" i="13"/>
  <c r="AA1196" i="13"/>
  <c r="AE1196" i="13"/>
  <c r="S1196" i="13"/>
  <c r="AF1196" i="13"/>
  <c r="AB1196" i="13"/>
  <c r="AD1196" i="13"/>
  <c r="AC1196" i="13"/>
  <c r="AC1204" i="13"/>
  <c r="AA1204" i="13"/>
  <c r="AE1204" i="13"/>
  <c r="S1204" i="13"/>
  <c r="AF1204" i="13"/>
  <c r="AB1204" i="13"/>
  <c r="AD1204" i="13"/>
  <c r="S1212" i="13"/>
  <c r="AA1212" i="13"/>
  <c r="AC1212" i="13"/>
  <c r="AF1212" i="13"/>
  <c r="AB1212" i="13"/>
  <c r="AD1212" i="13"/>
  <c r="AE1212" i="13"/>
  <c r="AE1220" i="13"/>
  <c r="AA1220" i="13"/>
  <c r="S1220" i="13"/>
  <c r="AD1220" i="13"/>
  <c r="AF1220" i="13"/>
  <c r="AB1220" i="13"/>
  <c r="AC1220" i="13"/>
  <c r="AB1228" i="13"/>
  <c r="AF1228" i="13"/>
  <c r="AA1228" i="13"/>
  <c r="S1228" i="13"/>
  <c r="AD1228" i="13"/>
  <c r="AE1228" i="13"/>
  <c r="AC1228" i="13"/>
  <c r="AA1236" i="13"/>
  <c r="AE1236" i="13"/>
  <c r="AD1236" i="13"/>
  <c r="S1236" i="13"/>
  <c r="AF1236" i="13"/>
  <c r="AC1236" i="13"/>
  <c r="AB1236" i="13"/>
  <c r="AA1244" i="13"/>
  <c r="AC1244" i="13"/>
  <c r="AF1244" i="13"/>
  <c r="AD1244" i="13"/>
  <c r="AB1244" i="13"/>
  <c r="S1244" i="13"/>
  <c r="AE1244" i="13"/>
  <c r="S1252" i="13"/>
  <c r="AF1252" i="13"/>
  <c r="AE1252" i="13"/>
  <c r="AA1252" i="13"/>
  <c r="AD1252" i="13"/>
  <c r="AB1252" i="13"/>
  <c r="AC1252" i="13"/>
  <c r="AB1260" i="13"/>
  <c r="AD1260" i="13"/>
  <c r="AE1260" i="13"/>
  <c r="AA1260" i="13"/>
  <c r="AF1260" i="13"/>
  <c r="AC1260" i="13"/>
  <c r="S1260" i="13"/>
  <c r="AE1268" i="13"/>
  <c r="AF1268" i="13"/>
  <c r="AC1268" i="13"/>
  <c r="AA1268" i="13"/>
  <c r="S1268" i="13"/>
  <c r="AB1268" i="13"/>
  <c r="AD1268" i="13"/>
  <c r="S1276" i="13"/>
  <c r="AE1276" i="13"/>
  <c r="AA1276" i="13"/>
  <c r="AC1276" i="13"/>
  <c r="AF1276" i="13"/>
  <c r="AD1276" i="13"/>
  <c r="AB1276" i="13"/>
  <c r="AB1284" i="13"/>
  <c r="AF1284" i="13"/>
  <c r="AC1284" i="13"/>
  <c r="AE1284" i="13"/>
  <c r="S1284" i="13"/>
  <c r="AD1284" i="13"/>
  <c r="AA1284" i="13"/>
  <c r="S1292" i="13"/>
  <c r="AE1292" i="13"/>
  <c r="AA1292" i="13"/>
  <c r="AD1292" i="13"/>
  <c r="AF1292" i="13"/>
  <c r="AC1292" i="13"/>
  <c r="AB1292" i="13"/>
  <c r="AB1300" i="13"/>
  <c r="AD1300" i="13"/>
  <c r="AE1300" i="13"/>
  <c r="AC1300" i="13"/>
  <c r="AA1300" i="13"/>
  <c r="S1300" i="13"/>
  <c r="AF1300" i="13"/>
  <c r="AB1308" i="13"/>
  <c r="AE1308" i="13"/>
  <c r="AA1308" i="13"/>
  <c r="AD1308" i="13"/>
  <c r="S1308" i="13"/>
  <c r="AF1308" i="13"/>
  <c r="AC1308" i="13"/>
  <c r="AE1316" i="13"/>
  <c r="AA1316" i="13"/>
  <c r="AC1316" i="13"/>
  <c r="AF1316" i="13"/>
  <c r="S1316" i="13"/>
  <c r="AD1316" i="13"/>
  <c r="AB1316" i="13"/>
  <c r="AB1324" i="13"/>
  <c r="S1324" i="13"/>
  <c r="AE1324" i="13"/>
  <c r="AA1324" i="13"/>
  <c r="AC1324" i="13"/>
  <c r="AF1324" i="13"/>
  <c r="AD1324" i="13"/>
  <c r="AD1332" i="13"/>
  <c r="AA1332" i="13"/>
  <c r="AB1332" i="13"/>
  <c r="S1332" i="13"/>
  <c r="AF1332" i="13"/>
  <c r="AC1332" i="13"/>
  <c r="AE1332" i="13"/>
  <c r="S1340" i="13"/>
  <c r="AB1340" i="13"/>
  <c r="AD1340" i="13"/>
  <c r="AE1340" i="13"/>
  <c r="AA1340" i="13"/>
  <c r="AC1340" i="13"/>
  <c r="AF1340" i="13"/>
  <c r="AC1348" i="13"/>
  <c r="AB1348" i="13"/>
  <c r="S1348" i="13"/>
  <c r="AD1348" i="13"/>
  <c r="AA1348" i="13"/>
  <c r="AE1348" i="13"/>
  <c r="AF1348" i="13"/>
  <c r="AA1356" i="13"/>
  <c r="AE1356" i="13"/>
  <c r="AF1356" i="13"/>
  <c r="AC1356" i="13"/>
  <c r="AB1356" i="13"/>
  <c r="S1356" i="13"/>
  <c r="AD1356" i="13"/>
  <c r="AE1364" i="13"/>
  <c r="AC1364" i="13"/>
  <c r="AA1364" i="13"/>
  <c r="S1364" i="13"/>
  <c r="AF1364" i="13"/>
  <c r="AB1364" i="13"/>
  <c r="AD1364" i="13"/>
  <c r="AE1372" i="13"/>
  <c r="AF1372" i="13"/>
  <c r="AA1372" i="13"/>
  <c r="AD1372" i="13"/>
  <c r="S1372" i="13"/>
  <c r="AB1372" i="13"/>
  <c r="AC1372" i="13"/>
  <c r="AB1380" i="13"/>
  <c r="AC1380" i="13"/>
  <c r="AE1380" i="13"/>
  <c r="AF1380" i="13"/>
  <c r="AD1380" i="13"/>
  <c r="S1380" i="13"/>
  <c r="AA1380" i="13"/>
  <c r="AF1388" i="13"/>
  <c r="AA1388" i="13"/>
  <c r="S1388" i="13"/>
  <c r="AC1388" i="13"/>
  <c r="AD1388" i="13"/>
  <c r="AB1388" i="13"/>
  <c r="AE1388" i="13"/>
  <c r="AC1396" i="13"/>
  <c r="AF1396" i="13"/>
  <c r="S1396" i="13"/>
  <c r="AD1396" i="13"/>
  <c r="AA1396" i="13"/>
  <c r="AB1396" i="13"/>
  <c r="AE1396" i="13"/>
  <c r="S1404" i="13"/>
  <c r="AE1404" i="13"/>
  <c r="AC1404" i="13"/>
  <c r="AA1404" i="13"/>
  <c r="AF1404" i="13"/>
  <c r="AB1404" i="13"/>
  <c r="AD1404" i="13"/>
  <c r="AD1412" i="13"/>
  <c r="AE1412" i="13"/>
  <c r="AB1412" i="13"/>
  <c r="S1412" i="13"/>
  <c r="AF1412" i="13"/>
  <c r="AC1412" i="13"/>
  <c r="AA1412" i="13"/>
  <c r="AF1420" i="13"/>
  <c r="AB1420" i="13"/>
  <c r="AD1420" i="13"/>
  <c r="S1420" i="13"/>
  <c r="AE1420" i="13"/>
  <c r="AC1420" i="13"/>
  <c r="AA1420" i="13"/>
  <c r="AF1428" i="13"/>
  <c r="AB1428" i="13"/>
  <c r="AD1428" i="13"/>
  <c r="S1428" i="13"/>
  <c r="AE1428" i="13"/>
  <c r="AC1428" i="13"/>
  <c r="AA1428" i="13"/>
  <c r="AB1436" i="13"/>
  <c r="S1436" i="13"/>
  <c r="AE1436" i="13"/>
  <c r="AF1436" i="13"/>
  <c r="AC1436" i="13"/>
  <c r="AD1436" i="13"/>
  <c r="AA1436" i="13"/>
  <c r="S1444" i="13"/>
  <c r="AC1444" i="13"/>
  <c r="AA1444" i="13"/>
  <c r="AE1444" i="13"/>
  <c r="AF1444" i="13"/>
  <c r="AB1444" i="13"/>
  <c r="AD1444" i="13"/>
  <c r="S1452" i="13"/>
  <c r="AB1452" i="13"/>
  <c r="AA1452" i="13"/>
  <c r="AC1452" i="13"/>
  <c r="AF1452" i="13"/>
  <c r="AD1452" i="13"/>
  <c r="AE1452" i="13"/>
  <c r="S1460" i="13"/>
  <c r="AD1460" i="13"/>
  <c r="AA1460" i="13"/>
  <c r="AB1460" i="13"/>
  <c r="AE1460" i="13"/>
  <c r="AC1460" i="13"/>
  <c r="AF1460" i="13"/>
  <c r="AC1468" i="13"/>
  <c r="AD1468" i="13"/>
  <c r="AF1468" i="13"/>
  <c r="AB1468" i="13"/>
  <c r="AE1468" i="13"/>
  <c r="AA1468" i="13"/>
  <c r="S1468" i="13"/>
  <c r="S1476" i="13"/>
  <c r="AB1476" i="13"/>
  <c r="AA1476" i="13"/>
  <c r="AD1476" i="13"/>
  <c r="AF1476" i="13"/>
  <c r="AE1476" i="13"/>
  <c r="AC1476" i="13"/>
  <c r="AC1484" i="13"/>
  <c r="S1484" i="13"/>
  <c r="AA1484" i="13"/>
  <c r="AB1484" i="13"/>
  <c r="AF1484" i="13"/>
  <c r="AE1484" i="13"/>
  <c r="AD1484" i="13"/>
  <c r="S1492" i="13"/>
  <c r="AA1492" i="13"/>
  <c r="AB1492" i="13"/>
  <c r="AD1492" i="13"/>
  <c r="AC1492" i="13"/>
  <c r="AE1492" i="13"/>
  <c r="AF1492" i="13"/>
  <c r="AF1500" i="13"/>
  <c r="AC1500" i="13"/>
  <c r="AB1500" i="13"/>
  <c r="AE1500" i="13"/>
  <c r="S1500" i="13"/>
  <c r="AD1500" i="13"/>
  <c r="AA1500" i="13"/>
  <c r="AD1508" i="13"/>
  <c r="AE1508" i="13"/>
  <c r="AA1508" i="13"/>
  <c r="S1508" i="13"/>
  <c r="AB1508" i="13"/>
  <c r="AC1508" i="13"/>
  <c r="AF1508" i="13"/>
  <c r="AD1516" i="13"/>
  <c r="AC1516" i="13"/>
  <c r="S1516" i="13"/>
  <c r="AB1516" i="13"/>
  <c r="AE1516" i="13"/>
  <c r="AF1516" i="13"/>
  <c r="AA1516" i="13"/>
  <c r="AD1524" i="13"/>
  <c r="AA1524" i="13"/>
  <c r="AE1524" i="13"/>
  <c r="S1524" i="13"/>
  <c r="AF1524" i="13"/>
  <c r="AC1524" i="13"/>
  <c r="AB1524" i="13"/>
  <c r="AA1532" i="13"/>
  <c r="AC1532" i="13"/>
  <c r="AF1532" i="13"/>
  <c r="S1532" i="13"/>
  <c r="AB1532" i="13"/>
  <c r="AD1532" i="13"/>
  <c r="AE1532" i="13"/>
  <c r="S1540" i="13"/>
  <c r="AC1540" i="13"/>
  <c r="AA1540" i="13"/>
  <c r="AE1540" i="13"/>
  <c r="AF1540" i="13"/>
  <c r="AB1540" i="13"/>
  <c r="AD1540" i="13"/>
  <c r="S1548" i="13"/>
  <c r="AA1548" i="13"/>
  <c r="AC1548" i="13"/>
  <c r="AD1548" i="13"/>
  <c r="AB1548" i="13"/>
  <c r="AF1548" i="13"/>
  <c r="AE1548" i="13"/>
  <c r="S1556" i="13"/>
  <c r="AC1556" i="13"/>
  <c r="AA1556" i="13"/>
  <c r="AB1556" i="13"/>
  <c r="AF1556" i="13"/>
  <c r="AE1556" i="13"/>
  <c r="AD1556" i="13"/>
  <c r="S1564" i="13"/>
  <c r="AC1564" i="13"/>
  <c r="AA1564" i="13"/>
  <c r="AB1564" i="13"/>
  <c r="AF1564" i="13"/>
  <c r="AE1564" i="13"/>
  <c r="AD1564" i="13"/>
  <c r="S1572" i="13"/>
  <c r="AC1572" i="13"/>
  <c r="AA1572" i="13"/>
  <c r="AE1572" i="13"/>
  <c r="AF1572" i="13"/>
  <c r="AB1572" i="13"/>
  <c r="AD1572" i="13"/>
  <c r="AF1580" i="13"/>
  <c r="AB1580" i="13"/>
  <c r="S1580" i="13"/>
  <c r="AD1580" i="13"/>
  <c r="AC1580" i="13"/>
  <c r="AA1580" i="13"/>
  <c r="AE1580" i="13"/>
  <c r="S1588" i="13"/>
  <c r="AF1588" i="13"/>
  <c r="AB1588" i="13"/>
  <c r="AA1588" i="13"/>
  <c r="AE1588" i="13"/>
  <c r="AD1588" i="13"/>
  <c r="AC1588" i="13"/>
  <c r="S1596" i="13"/>
  <c r="AC1596" i="13"/>
  <c r="AA1596" i="13"/>
  <c r="AB1596" i="13"/>
  <c r="AF1596" i="13"/>
  <c r="AE1596" i="13"/>
  <c r="AD1596" i="13"/>
  <c r="AD1604" i="13"/>
  <c r="S1604" i="13"/>
  <c r="AC1604" i="13"/>
  <c r="AA1604" i="13"/>
  <c r="AB1604" i="13"/>
  <c r="AF1604" i="13"/>
  <c r="AE1604" i="13"/>
  <c r="AA1612" i="13"/>
  <c r="AC1612" i="13"/>
  <c r="AF1612" i="13"/>
  <c r="S1612" i="13"/>
  <c r="AB1612" i="13"/>
  <c r="AD1612" i="13"/>
  <c r="AE1612" i="13"/>
  <c r="AE1620" i="13"/>
  <c r="AF1620" i="13"/>
  <c r="S1620" i="13"/>
  <c r="AD1620" i="13"/>
  <c r="AA1620" i="13"/>
  <c r="AC1620" i="13"/>
  <c r="AB1620" i="13"/>
  <c r="AB1628" i="13"/>
  <c r="AD1628" i="13"/>
  <c r="AE1628" i="13"/>
  <c r="S1628" i="13"/>
  <c r="AA1628" i="13"/>
  <c r="AC1628" i="13"/>
  <c r="AF1628" i="13"/>
  <c r="AD1636" i="13"/>
  <c r="S1636" i="13"/>
  <c r="AC1636" i="13"/>
  <c r="AA1636" i="13"/>
  <c r="AB1636" i="13"/>
  <c r="AF1636" i="13"/>
  <c r="AE1636" i="13"/>
  <c r="S1644" i="13"/>
  <c r="AE1644" i="13"/>
  <c r="AF1644" i="13"/>
  <c r="AC1644" i="13"/>
  <c r="AD1644" i="13"/>
  <c r="AB1644" i="13"/>
  <c r="AA1644" i="13"/>
  <c r="AD1652" i="13"/>
  <c r="S1652" i="13"/>
  <c r="AC1652" i="13"/>
  <c r="AA1652" i="13"/>
  <c r="AB1652" i="13"/>
  <c r="AF1652" i="13"/>
  <c r="AE1652" i="13"/>
  <c r="AA1660" i="13"/>
  <c r="AE1660" i="13"/>
  <c r="S1660" i="13"/>
  <c r="AF1660" i="13"/>
  <c r="AB1660" i="13"/>
  <c r="AD1660" i="13"/>
  <c r="AC1660" i="13"/>
  <c r="AF1668" i="13"/>
  <c r="AE1668" i="13"/>
  <c r="AD1668" i="13"/>
  <c r="S1668" i="13"/>
  <c r="AC1668" i="13"/>
  <c r="AA1668" i="13"/>
  <c r="AB1668" i="13"/>
  <c r="AA1676" i="13"/>
  <c r="AB1676" i="13"/>
  <c r="S1676" i="13"/>
  <c r="AF1676" i="13"/>
  <c r="AE1676" i="13"/>
  <c r="AD1676" i="13"/>
  <c r="AC1676" i="13"/>
  <c r="S1684" i="13"/>
  <c r="AD1684" i="13"/>
  <c r="AC1684" i="13"/>
  <c r="AB1684" i="13"/>
  <c r="AA1684" i="13"/>
  <c r="AE1684" i="13"/>
  <c r="AF1684" i="13"/>
  <c r="AE1692" i="13"/>
  <c r="AA1692" i="13"/>
  <c r="AB1692" i="13"/>
  <c r="AF1692" i="13"/>
  <c r="AC1692" i="13"/>
  <c r="S1692" i="13"/>
  <c r="AD1692" i="13"/>
  <c r="AD1700" i="13"/>
  <c r="S1700" i="13"/>
  <c r="AC1700" i="13"/>
  <c r="AA1700" i="13"/>
  <c r="AE1700" i="13"/>
  <c r="AF1700" i="13"/>
  <c r="AB1700" i="13"/>
  <c r="AE1708" i="13"/>
  <c r="AA1708" i="13"/>
  <c r="AC1708" i="13"/>
  <c r="AF1708" i="13"/>
  <c r="S1708" i="13"/>
  <c r="AB1708" i="13"/>
  <c r="AD1708" i="13"/>
  <c r="AF1716" i="13"/>
  <c r="AE1716" i="13"/>
  <c r="AD1716" i="13"/>
  <c r="S1716" i="13"/>
  <c r="AC1716" i="13"/>
  <c r="AA1716" i="13"/>
  <c r="AB1716" i="13"/>
  <c r="AF1724" i="13"/>
  <c r="AE1724" i="13"/>
  <c r="AD1724" i="13"/>
  <c r="AC1724" i="13"/>
  <c r="AA1724" i="13"/>
  <c r="AB1724" i="13"/>
  <c r="S1724" i="13"/>
  <c r="AD1732" i="13"/>
  <c r="S1732" i="13"/>
  <c r="AC1732" i="13"/>
  <c r="AA1732" i="13"/>
  <c r="AE1732" i="13"/>
  <c r="AF1732" i="13"/>
  <c r="AB1732" i="13"/>
  <c r="S1740" i="13"/>
  <c r="AF1740" i="13"/>
  <c r="AB1740" i="13"/>
  <c r="AD1740" i="13"/>
  <c r="AE1740" i="13"/>
  <c r="AC1740" i="13"/>
  <c r="AA1740" i="13"/>
  <c r="AA1748" i="13"/>
  <c r="S1748" i="13"/>
  <c r="AD1748" i="13"/>
  <c r="AC1748" i="13"/>
  <c r="AB1748" i="13"/>
  <c r="AE1748" i="13"/>
  <c r="AF1748" i="13"/>
  <c r="AB1756" i="13"/>
  <c r="AD1756" i="13"/>
  <c r="AE1756" i="13"/>
  <c r="AC1756" i="13"/>
  <c r="AA1756" i="13"/>
  <c r="S1756" i="13"/>
  <c r="AF1756" i="13"/>
  <c r="AF1764" i="13"/>
  <c r="AB1764" i="13"/>
  <c r="AD1764" i="13"/>
  <c r="S1764" i="13"/>
  <c r="AC1764" i="13"/>
  <c r="AA1764" i="13"/>
  <c r="AE1764" i="13"/>
  <c r="AE1772" i="13"/>
  <c r="S1772" i="13"/>
  <c r="AF1772" i="13"/>
  <c r="AC1772" i="13"/>
  <c r="AD1772" i="13"/>
  <c r="AB1772" i="13"/>
  <c r="AA1772" i="13"/>
  <c r="S1780" i="13"/>
  <c r="AE1780" i="13"/>
  <c r="AC1780" i="13"/>
  <c r="AD1780" i="13"/>
  <c r="AB1780" i="13"/>
  <c r="AA1780" i="13"/>
  <c r="AF1780" i="13"/>
  <c r="S1788" i="13"/>
  <c r="AE1788" i="13"/>
  <c r="AB1788" i="13"/>
  <c r="AC1788" i="13"/>
  <c r="AA1788" i="13"/>
  <c r="AF1788" i="13"/>
  <c r="AD1788" i="13"/>
  <c r="AE1796" i="13"/>
  <c r="S1796" i="13"/>
  <c r="AB1796" i="13"/>
  <c r="AC1796" i="13"/>
  <c r="AF1796" i="13"/>
  <c r="AD1796" i="13"/>
  <c r="AA1796" i="13"/>
  <c r="S1804" i="13"/>
  <c r="AB1804" i="13"/>
  <c r="AE1804" i="13"/>
  <c r="AD1804" i="13"/>
  <c r="AC1804" i="13"/>
  <c r="AF1804" i="13"/>
  <c r="AA1804" i="13"/>
  <c r="S1812" i="13"/>
  <c r="AD1812" i="13"/>
  <c r="AB1812" i="13"/>
  <c r="AA1812" i="13"/>
  <c r="AF1812" i="13"/>
  <c r="AC1812" i="13"/>
  <c r="AE1812" i="13"/>
  <c r="S1820" i="13"/>
  <c r="AA1820" i="13"/>
  <c r="AD1820" i="13"/>
  <c r="AB1820" i="13"/>
  <c r="AF1820" i="13"/>
  <c r="AC1820" i="13"/>
  <c r="AE1820" i="13"/>
  <c r="S1828" i="13"/>
  <c r="AA1828" i="13"/>
  <c r="AD1828" i="13"/>
  <c r="AB1828" i="13"/>
  <c r="AF1828" i="13"/>
  <c r="AC1828" i="13"/>
  <c r="AE1828" i="13"/>
  <c r="AE1836" i="13"/>
  <c r="AF1836" i="13"/>
  <c r="S1836" i="13"/>
  <c r="AA1836" i="13"/>
  <c r="AB1836" i="13"/>
  <c r="AD1836" i="13"/>
  <c r="AC1836" i="13"/>
  <c r="AB1844" i="13"/>
  <c r="AD1844" i="13"/>
  <c r="AA1844" i="13"/>
  <c r="AE1844" i="13"/>
  <c r="S1844" i="13"/>
  <c r="AF1844" i="13"/>
  <c r="AC1844" i="13"/>
  <c r="S1852" i="13"/>
  <c r="AC1852" i="13"/>
  <c r="AB1852" i="13"/>
  <c r="AD1852" i="13"/>
  <c r="AA1852" i="13"/>
  <c r="AF1852" i="13"/>
  <c r="AE1852" i="13"/>
  <c r="AC1860" i="13"/>
  <c r="AA1860" i="13"/>
  <c r="AB1860" i="13"/>
  <c r="S1860" i="13"/>
  <c r="AF1860" i="13"/>
  <c r="AD1860" i="13"/>
  <c r="AE1860" i="13"/>
  <c r="AB1868" i="13"/>
  <c r="AD1868" i="13"/>
  <c r="S1868" i="13"/>
  <c r="AE1868" i="13"/>
  <c r="AA1868" i="13"/>
  <c r="AC1868" i="13"/>
  <c r="AF1868" i="13"/>
  <c r="S1876" i="13"/>
  <c r="AD1876" i="13"/>
  <c r="T1876" i="13"/>
  <c r="AF1876" i="13"/>
  <c r="AA1876" i="13"/>
  <c r="AC1876" i="13"/>
  <c r="AB1876" i="13"/>
  <c r="AE1876" i="13"/>
  <c r="U1876" i="13"/>
  <c r="AB1884" i="13"/>
  <c r="AC1884" i="13"/>
  <c r="AA1884" i="13"/>
  <c r="S1884" i="13"/>
  <c r="AD1884" i="13"/>
  <c r="AF1884" i="13"/>
  <c r="AE1884" i="13"/>
  <c r="AE1892" i="13"/>
  <c r="AC1892" i="13"/>
  <c r="AF1892" i="13"/>
  <c r="S1892" i="13"/>
  <c r="AD1892" i="13"/>
  <c r="AA1892" i="13"/>
  <c r="AB1892" i="13"/>
  <c r="AC1900" i="13"/>
  <c r="AE1900" i="13"/>
  <c r="AA1900" i="13"/>
  <c r="AD1900" i="13"/>
  <c r="AB1900" i="13"/>
  <c r="AF1900" i="13"/>
  <c r="S1900" i="13"/>
  <c r="AB1908" i="13"/>
  <c r="AA1908" i="13"/>
  <c r="S1908" i="13"/>
  <c r="AC1908" i="13"/>
  <c r="AF1908" i="13"/>
  <c r="AE1908" i="13"/>
  <c r="AD1908" i="13"/>
  <c r="AB1916" i="13"/>
  <c r="AE1916" i="13"/>
  <c r="AC1916" i="13"/>
  <c r="AF1916" i="13"/>
  <c r="AD1916" i="13"/>
  <c r="S1916" i="13"/>
  <c r="AA1916" i="13"/>
  <c r="AA1924" i="13"/>
  <c r="AB1924" i="13"/>
  <c r="S1924" i="13"/>
  <c r="AF1924" i="13"/>
  <c r="AE1924" i="13"/>
  <c r="AD1924" i="13"/>
  <c r="AC1924" i="13"/>
  <c r="AD1932" i="13"/>
  <c r="AB1932" i="13"/>
  <c r="AA1932" i="13"/>
  <c r="AE1932" i="13"/>
  <c r="AC1932" i="13"/>
  <c r="AF1932" i="13"/>
  <c r="S1932" i="13"/>
  <c r="AC1940" i="13"/>
  <c r="AD1940" i="13"/>
  <c r="AB1940" i="13"/>
  <c r="AA1940" i="13"/>
  <c r="AF1940" i="13"/>
  <c r="S1940" i="13"/>
  <c r="AE1940" i="13"/>
  <c r="AF1948" i="13"/>
  <c r="AA1948" i="13"/>
  <c r="AE1948" i="13"/>
  <c r="S1948" i="13"/>
  <c r="AD1948" i="13"/>
  <c r="AB1948" i="13"/>
  <c r="AC1948" i="13"/>
  <c r="AA1956" i="13"/>
  <c r="AE1956" i="13"/>
  <c r="AD1956" i="13"/>
  <c r="AC1956" i="13"/>
  <c r="AB1956" i="13"/>
  <c r="AF1956" i="13"/>
  <c r="S1956" i="13"/>
  <c r="AE1964" i="13"/>
  <c r="AB1964" i="13"/>
  <c r="AC1964" i="13"/>
  <c r="S1964" i="13"/>
  <c r="AF1964" i="13"/>
  <c r="AA1964" i="13"/>
  <c r="AD1964" i="13"/>
  <c r="AE1972" i="13"/>
  <c r="S1972" i="13"/>
  <c r="AF1972" i="13"/>
  <c r="AD1972" i="13"/>
  <c r="AA1972" i="13"/>
  <c r="AB1972" i="13"/>
  <c r="AC1972" i="13"/>
  <c r="AB1980" i="13"/>
  <c r="AC1980" i="13"/>
  <c r="AE1980" i="13"/>
  <c r="AF1980" i="13"/>
  <c r="S1980" i="13"/>
  <c r="AA1980" i="13"/>
  <c r="AD1980" i="13"/>
  <c r="AD1988" i="13"/>
  <c r="AB1988" i="13"/>
  <c r="AC1988" i="13"/>
  <c r="AF1988" i="13"/>
  <c r="AE1988" i="13"/>
  <c r="AA1988" i="13"/>
  <c r="S1988" i="13"/>
  <c r="AE1996" i="13"/>
  <c r="AC1996" i="13"/>
  <c r="AD1996" i="13"/>
  <c r="AA1996" i="13"/>
  <c r="S1996" i="13"/>
  <c r="AB1996" i="13"/>
  <c r="AF1996" i="13"/>
  <c r="AE2004" i="13"/>
  <c r="AA2004" i="13"/>
  <c r="AC2004" i="13"/>
  <c r="S2004" i="13"/>
  <c r="AF2004" i="13"/>
  <c r="AD2004" i="13"/>
  <c r="AB2004" i="13"/>
  <c r="AA2012" i="13"/>
  <c r="AE2012" i="13"/>
  <c r="AD2012" i="13"/>
  <c r="AC2012" i="13"/>
  <c r="AF2012" i="13"/>
  <c r="S2012" i="13"/>
  <c r="AB2012" i="13"/>
  <c r="S2020" i="13"/>
  <c r="AC2020" i="13"/>
  <c r="AF2020" i="13"/>
  <c r="AA2020" i="13"/>
  <c r="AE2020" i="13"/>
  <c r="AD2020" i="13"/>
  <c r="AB2020" i="13"/>
  <c r="AC2028" i="13"/>
  <c r="AA2028" i="13"/>
  <c r="AF2028" i="13"/>
  <c r="S2028" i="13"/>
  <c r="AD2028" i="13"/>
  <c r="AE2028" i="13"/>
  <c r="AB2028" i="13"/>
  <c r="AD2036" i="13"/>
  <c r="AA2036" i="13"/>
  <c r="AB2036" i="13"/>
  <c r="S2036" i="13"/>
  <c r="AF2036" i="13"/>
  <c r="AC2036" i="13"/>
  <c r="AE2036" i="13"/>
  <c r="AA2044" i="13"/>
  <c r="AF2044" i="13"/>
  <c r="AB2044" i="13"/>
  <c r="AC2044" i="13"/>
  <c r="S2044" i="13"/>
  <c r="AD2044" i="13"/>
  <c r="AE2044" i="13"/>
  <c r="S2052" i="13"/>
  <c r="AC2052" i="13"/>
  <c r="AB2052" i="13"/>
  <c r="AF2052" i="13"/>
  <c r="AE2052" i="13"/>
  <c r="AA2052" i="13"/>
  <c r="AD2052" i="13"/>
  <c r="AB2060" i="13"/>
  <c r="AC2060" i="13"/>
  <c r="AE2060" i="13"/>
  <c r="S2060" i="13"/>
  <c r="AD2060" i="13"/>
  <c r="AA2060" i="13"/>
  <c r="AF2060" i="13"/>
  <c r="AA2068" i="13"/>
  <c r="AF2068" i="13"/>
  <c r="AB2068" i="13"/>
  <c r="AC2068" i="13"/>
  <c r="S2068" i="13"/>
  <c r="AE2068" i="13"/>
  <c r="AD2068" i="13"/>
  <c r="AE2076" i="13"/>
  <c r="AA2076" i="13"/>
  <c r="AB2076" i="13"/>
  <c r="AC2076" i="13"/>
  <c r="S2076" i="13"/>
  <c r="AF2076" i="13"/>
  <c r="AD2076" i="13"/>
  <c r="AB2084" i="13"/>
  <c r="AF2084" i="13"/>
  <c r="S2084" i="13"/>
  <c r="AE2084" i="13"/>
  <c r="AD2084" i="13"/>
  <c r="AC2084" i="13"/>
  <c r="AA2084" i="13"/>
  <c r="S2092" i="13"/>
  <c r="AA2092" i="13"/>
  <c r="AC2092" i="13"/>
  <c r="AB2092" i="13"/>
  <c r="AE2092" i="13"/>
  <c r="AF2092" i="13"/>
  <c r="AD2092" i="13"/>
  <c r="S2100" i="13"/>
  <c r="AA2100" i="13"/>
  <c r="AE2100" i="13"/>
  <c r="AF2100" i="13"/>
  <c r="AB2100" i="13"/>
  <c r="AC2100" i="13"/>
  <c r="AD2100" i="13"/>
  <c r="AE2108" i="13"/>
  <c r="AD2108" i="13"/>
  <c r="AA2108" i="13"/>
  <c r="AF2108" i="13"/>
  <c r="AC2108" i="13"/>
  <c r="AB2108" i="13"/>
  <c r="S2108" i="13"/>
  <c r="S2116" i="13"/>
  <c r="AE2116" i="13"/>
  <c r="AA2116" i="13"/>
  <c r="AF2116" i="13"/>
  <c r="AD2116" i="13"/>
  <c r="AC2116" i="13"/>
  <c r="AB2116" i="13"/>
  <c r="AB2124" i="13"/>
  <c r="AF2124" i="13"/>
  <c r="AA2124" i="13"/>
  <c r="AE2124" i="13"/>
  <c r="AD2124" i="13"/>
  <c r="S2124" i="13"/>
  <c r="AC2124" i="13"/>
  <c r="S2132" i="13"/>
  <c r="AD2132" i="13"/>
  <c r="AF2132" i="13"/>
  <c r="AC2132" i="13"/>
  <c r="AE2132" i="13"/>
  <c r="AA2132" i="13"/>
  <c r="AB2132" i="13"/>
  <c r="AF2140" i="13"/>
  <c r="AC2140" i="13"/>
  <c r="AD2140" i="13"/>
  <c r="S2140" i="13"/>
  <c r="AE2140" i="13"/>
  <c r="AB2140" i="13"/>
  <c r="AA2140" i="13"/>
  <c r="AD2148" i="13"/>
  <c r="AC2148" i="13"/>
  <c r="AA2148" i="13"/>
  <c r="AE2148" i="13"/>
  <c r="AF2148" i="13"/>
  <c r="S2148" i="13"/>
  <c r="AB2148" i="13"/>
  <c r="S2156" i="13"/>
  <c r="AF2156" i="13"/>
  <c r="AD2156" i="13"/>
  <c r="AB2156" i="13"/>
  <c r="AC2156" i="13"/>
  <c r="AA2156" i="13"/>
  <c r="AE2156" i="13"/>
  <c r="S2164" i="13"/>
  <c r="AD2164" i="13"/>
  <c r="AE2164" i="13"/>
  <c r="AF2164" i="13"/>
  <c r="AB2164" i="13"/>
  <c r="AC2164" i="13"/>
  <c r="AA2164" i="13"/>
  <c r="AB2172" i="13"/>
  <c r="AE2172" i="13"/>
  <c r="AF2172" i="13"/>
  <c r="AA2172" i="13"/>
  <c r="S2172" i="13"/>
  <c r="AC2172" i="13"/>
  <c r="AD2172" i="13"/>
  <c r="AB2180" i="13"/>
  <c r="AF2180" i="13"/>
  <c r="AE2180" i="13"/>
  <c r="AC2180" i="13"/>
  <c r="S2180" i="13"/>
  <c r="AD2180" i="13"/>
  <c r="AA2180" i="13"/>
  <c r="S2188" i="13"/>
  <c r="AB2188" i="13"/>
  <c r="AE2188" i="13"/>
  <c r="AF2188" i="13"/>
  <c r="AD2188" i="13"/>
  <c r="AC2188" i="13"/>
  <c r="AA2188" i="13"/>
  <c r="AD2196" i="13"/>
  <c r="AA2196" i="13"/>
  <c r="AB2196" i="13"/>
  <c r="AC2196" i="13"/>
  <c r="S2196" i="13"/>
  <c r="AE2196" i="13"/>
  <c r="AF2196" i="13"/>
  <c r="S2204" i="13"/>
  <c r="AA2204" i="13"/>
  <c r="AF2204" i="13"/>
  <c r="AD2204" i="13"/>
  <c r="AB2204" i="13"/>
  <c r="AC2204" i="13"/>
  <c r="AE2204" i="13"/>
  <c r="AB2212" i="13"/>
  <c r="AF2212" i="13"/>
  <c r="S2212" i="13"/>
  <c r="AE2212" i="13"/>
  <c r="AA2212" i="13"/>
  <c r="AD2212" i="13"/>
  <c r="AC2212" i="13"/>
  <c r="AF2220" i="13"/>
  <c r="AE2220" i="13"/>
  <c r="AA2220" i="13"/>
  <c r="S2220" i="13"/>
  <c r="AC2220" i="13"/>
  <c r="AD2220" i="13"/>
  <c r="AB2220" i="13"/>
  <c r="AF2228" i="13"/>
  <c r="AE2228" i="13"/>
  <c r="AC2228" i="13"/>
  <c r="AB2228" i="13"/>
  <c r="S2228" i="13"/>
  <c r="AA2228" i="13"/>
  <c r="AD2228" i="13"/>
  <c r="S2236" i="13"/>
  <c r="AB2236" i="13"/>
  <c r="AF2236" i="13"/>
  <c r="AD2236" i="13"/>
  <c r="AA2236" i="13"/>
  <c r="AE2236" i="13"/>
  <c r="AC2236" i="13"/>
  <c r="AF2244" i="13"/>
  <c r="AB2244" i="13"/>
  <c r="AC2244" i="13"/>
  <c r="S2244" i="13"/>
  <c r="AE2244" i="13"/>
  <c r="AD2244" i="13"/>
  <c r="AA2244" i="13"/>
  <c r="AC2252" i="13"/>
  <c r="AF2252" i="13"/>
  <c r="AB2252" i="13"/>
  <c r="AE2252" i="13"/>
  <c r="AA2252" i="13"/>
  <c r="AD2252" i="13"/>
  <c r="S2252" i="13"/>
  <c r="S2260" i="13"/>
  <c r="AE2260" i="13"/>
  <c r="AD2260" i="13"/>
  <c r="AA2260" i="13"/>
  <c r="AF2260" i="13"/>
  <c r="AB2260" i="13"/>
  <c r="AC2260" i="13"/>
  <c r="AA2268" i="13"/>
  <c r="AD2268" i="13"/>
  <c r="AF2268" i="13"/>
  <c r="S2268" i="13"/>
  <c r="AB2268" i="13"/>
  <c r="AC2268" i="13"/>
  <c r="AE2268" i="13"/>
  <c r="AB2276" i="13"/>
  <c r="AF2276" i="13"/>
  <c r="AE2276" i="13"/>
  <c r="S2276" i="13"/>
  <c r="AD2276" i="13"/>
  <c r="AC2276" i="13"/>
  <c r="AA2276" i="13"/>
  <c r="AA2284" i="13"/>
  <c r="AB2284" i="13"/>
  <c r="S2284" i="13"/>
  <c r="AE2284" i="13"/>
  <c r="AF2284" i="13"/>
  <c r="AC2284" i="13"/>
  <c r="AD2284" i="13"/>
  <c r="AA2292" i="13"/>
  <c r="AB2292" i="13"/>
  <c r="AF2292" i="13"/>
  <c r="AE2292" i="13"/>
  <c r="AC2292" i="13"/>
  <c r="AD2292" i="13"/>
  <c r="S2292" i="13"/>
  <c r="AD2300" i="13"/>
  <c r="AA2300" i="13"/>
  <c r="AF2300" i="13"/>
  <c r="S2300" i="13"/>
  <c r="AE2300" i="13"/>
  <c r="AB2300" i="13"/>
  <c r="AC2300" i="13"/>
  <c r="AE2308" i="13"/>
  <c r="AA2308" i="13"/>
  <c r="AD2308" i="13"/>
  <c r="AC2308" i="13"/>
  <c r="AF2308" i="13"/>
  <c r="S2308" i="13"/>
  <c r="AB2308" i="13"/>
  <c r="S2316" i="13"/>
  <c r="AE2316" i="13"/>
  <c r="AC2316" i="13"/>
  <c r="AF2316" i="13"/>
  <c r="AB2316" i="13"/>
  <c r="AD2316" i="13"/>
  <c r="AA2316" i="13"/>
  <c r="AC2324" i="13"/>
  <c r="AD2324" i="13"/>
  <c r="AB2324" i="13"/>
  <c r="AF2324" i="13"/>
  <c r="S2324" i="13"/>
  <c r="AE2324" i="13"/>
  <c r="AA2324" i="13"/>
  <c r="AF2332" i="13"/>
  <c r="AD2332" i="13"/>
  <c r="AC2332" i="13"/>
  <c r="S2332" i="13"/>
  <c r="AA2332" i="13"/>
  <c r="AB2332" i="13"/>
  <c r="AE2332" i="13"/>
  <c r="S2340" i="13"/>
  <c r="AE2340" i="13"/>
  <c r="AC2340" i="13"/>
  <c r="AD2340" i="13"/>
  <c r="AF2340" i="13"/>
  <c r="AB2340" i="13"/>
  <c r="AA2340" i="13"/>
  <c r="S2348" i="13"/>
  <c r="AF2348" i="13"/>
  <c r="AB2348" i="13"/>
  <c r="AC2348" i="13"/>
  <c r="AE2348" i="13"/>
  <c r="AD2348" i="13"/>
  <c r="AA2348" i="13"/>
  <c r="S2356" i="13"/>
  <c r="AA2356" i="13"/>
  <c r="AB2356" i="13"/>
  <c r="AF2356" i="13"/>
  <c r="AD2356" i="13"/>
  <c r="AC2356" i="13"/>
  <c r="AE2356" i="13"/>
  <c r="AC2364" i="13"/>
  <c r="AF2364" i="13"/>
  <c r="AA2364" i="13"/>
  <c r="AD2364" i="13"/>
  <c r="AE2364" i="13"/>
  <c r="AB2364" i="13"/>
  <c r="S2364" i="13"/>
  <c r="AA2372" i="13"/>
  <c r="AF2372" i="13"/>
  <c r="AB2372" i="13"/>
  <c r="AC2372" i="13"/>
  <c r="AE2372" i="13"/>
  <c r="S2372" i="13"/>
  <c r="AD2372" i="13"/>
  <c r="AB2380" i="13"/>
  <c r="AC2380" i="13"/>
  <c r="AD2380" i="13"/>
  <c r="S2380" i="13"/>
  <c r="AA2380" i="13"/>
  <c r="AE2380" i="13"/>
  <c r="AF2380" i="13"/>
  <c r="AC2388" i="13"/>
  <c r="AA2388" i="13"/>
  <c r="AE2388" i="13"/>
  <c r="S2388" i="13"/>
  <c r="AB2388" i="13"/>
  <c r="AD2388" i="13"/>
  <c r="AF2388" i="13"/>
  <c r="S2396" i="13"/>
  <c r="AD2396" i="13"/>
  <c r="AB2396" i="13"/>
  <c r="AA2396" i="13"/>
  <c r="AF2396" i="13"/>
  <c r="AC2396" i="13"/>
  <c r="AE2396" i="13"/>
  <c r="S2404" i="13"/>
  <c r="AF2404" i="13"/>
  <c r="AB2404" i="13"/>
  <c r="AD2404" i="13"/>
  <c r="AC2404" i="13"/>
  <c r="AA2404" i="13"/>
  <c r="AE2404" i="13"/>
  <c r="S2412" i="13"/>
  <c r="AD2412" i="13"/>
  <c r="AF2412" i="13"/>
  <c r="AE2412" i="13"/>
  <c r="AC2412" i="13"/>
  <c r="AA2412" i="13"/>
  <c r="AB2412" i="13"/>
  <c r="AB2420" i="13"/>
  <c r="AF2420" i="13"/>
  <c r="S2420" i="13"/>
  <c r="AE2420" i="13"/>
  <c r="AC2420" i="13"/>
  <c r="AD2420" i="13"/>
  <c r="AA2420" i="13"/>
  <c r="S2428" i="13"/>
  <c r="AA2428" i="13"/>
  <c r="AB2428" i="13"/>
  <c r="AF2428" i="13"/>
  <c r="AD2428" i="13"/>
  <c r="AC2428" i="13"/>
  <c r="AE2428" i="13"/>
  <c r="S2436" i="13"/>
  <c r="AE2436" i="13"/>
  <c r="AF2436" i="13"/>
  <c r="AA2436" i="13"/>
  <c r="AD2436" i="13"/>
  <c r="AC2436" i="13"/>
  <c r="AB2436" i="13"/>
  <c r="AD2444" i="13"/>
  <c r="AC2444" i="13"/>
  <c r="AB2444" i="13"/>
  <c r="S2444" i="13"/>
  <c r="AA2444" i="13"/>
  <c r="AF2444" i="13"/>
  <c r="AE2444" i="13"/>
  <c r="AC2452" i="13"/>
  <c r="AB2452" i="13"/>
  <c r="AE2452" i="13"/>
  <c r="AF2452" i="13"/>
  <c r="S2452" i="13"/>
  <c r="AD2452" i="13"/>
  <c r="AA2452" i="13"/>
  <c r="S2460" i="13"/>
  <c r="AE2460" i="13"/>
  <c r="AF2460" i="13"/>
  <c r="AB2460" i="13"/>
  <c r="AA2460" i="13"/>
  <c r="AD2460" i="13"/>
  <c r="AC2460" i="13"/>
  <c r="S2468" i="13"/>
  <c r="AA2468" i="13"/>
  <c r="AD2468" i="13"/>
  <c r="AF2468" i="13"/>
  <c r="AB2468" i="13"/>
  <c r="AC2468" i="13"/>
  <c r="AE2468" i="13"/>
  <c r="AD2476" i="13"/>
  <c r="AF2476" i="13"/>
  <c r="S2476" i="13"/>
  <c r="AC2476" i="13"/>
  <c r="AA2476" i="13"/>
  <c r="AB2476" i="13"/>
  <c r="AE2476" i="13"/>
  <c r="AD2484" i="13"/>
  <c r="AB2484" i="13"/>
  <c r="AA2484" i="13"/>
  <c r="AE2484" i="13"/>
  <c r="S2484" i="13"/>
  <c r="AF2484" i="13"/>
  <c r="AC2484" i="13"/>
  <c r="AE2492" i="13"/>
  <c r="AB2492" i="13"/>
  <c r="AC2492" i="13"/>
  <c r="S2492" i="13"/>
  <c r="AF2492" i="13"/>
  <c r="AD2492" i="13"/>
  <c r="AA2492" i="13"/>
  <c r="AF2500" i="13"/>
  <c r="AC2500" i="13"/>
  <c r="AA2500" i="13"/>
  <c r="AD2500" i="13"/>
  <c r="AE2500" i="13"/>
  <c r="AB2500" i="13"/>
  <c r="S2500" i="13"/>
  <c r="S2508" i="13"/>
  <c r="AD2508" i="13"/>
  <c r="AC2508" i="13"/>
  <c r="AF2508" i="13"/>
  <c r="AE2508" i="13"/>
  <c r="AB2508" i="13"/>
  <c r="AA2508" i="13"/>
  <c r="AE2516" i="13"/>
  <c r="AF2516" i="13"/>
  <c r="AC2516" i="13"/>
  <c r="AD2516" i="13"/>
  <c r="S2516" i="13"/>
  <c r="AA2516" i="13"/>
  <c r="AB2516" i="13"/>
  <c r="AD2524" i="13"/>
  <c r="AC2524" i="13"/>
  <c r="AF2524" i="13"/>
  <c r="S2524" i="13"/>
  <c r="AA2524" i="13"/>
  <c r="AB2524" i="13"/>
  <c r="AE2524" i="13"/>
  <c r="AB2532" i="13"/>
  <c r="AD2532" i="13"/>
  <c r="AF2532" i="13"/>
  <c r="AA2532" i="13"/>
  <c r="AC2532" i="13"/>
  <c r="S2532" i="13"/>
  <c r="AE2532" i="13"/>
  <c r="AA2540" i="13"/>
  <c r="AD2540" i="13"/>
  <c r="AF2540" i="13"/>
  <c r="S2540" i="13"/>
  <c r="AB2540" i="13"/>
  <c r="AE2540" i="13"/>
  <c r="AC2540" i="13"/>
  <c r="S2548" i="13"/>
  <c r="AE2548" i="13"/>
  <c r="AD2548" i="13"/>
  <c r="AF2548" i="13"/>
  <c r="AC2548" i="13"/>
  <c r="AA2548" i="13"/>
  <c r="AB2548" i="13"/>
  <c r="S2556" i="13"/>
  <c r="AA2556" i="13"/>
  <c r="AF2556" i="13"/>
  <c r="AD2556" i="13"/>
  <c r="AE2556" i="13"/>
  <c r="AB2556" i="13"/>
  <c r="AC2556" i="13"/>
  <c r="S2564" i="13"/>
  <c r="AA2564" i="13"/>
  <c r="AD2564" i="13"/>
  <c r="AE2564" i="13"/>
  <c r="AF2564" i="13"/>
  <c r="AC2564" i="13"/>
  <c r="AB2564" i="13"/>
  <c r="AB2572" i="13"/>
  <c r="AA2572" i="13"/>
  <c r="S2572" i="13"/>
  <c r="AD2572" i="13"/>
  <c r="AC2572" i="13"/>
  <c r="AF2572" i="13"/>
  <c r="AE2572" i="13"/>
  <c r="AF2580" i="13"/>
  <c r="AB2580" i="13"/>
  <c r="AA2580" i="13"/>
  <c r="AC2580" i="13"/>
  <c r="AE2580" i="13"/>
  <c r="S2580" i="13"/>
  <c r="AD2580" i="13"/>
  <c r="AC2588" i="13"/>
  <c r="AB2588" i="13"/>
  <c r="AA2588" i="13"/>
  <c r="S2588" i="13"/>
  <c r="AD2588" i="13"/>
  <c r="AE2588" i="13"/>
  <c r="AF2588" i="13"/>
  <c r="S2596" i="13"/>
  <c r="AA2596" i="13"/>
  <c r="AC2596" i="13"/>
  <c r="AE2596" i="13"/>
  <c r="AB2596" i="13"/>
  <c r="AF2596" i="13"/>
  <c r="AD2596" i="13"/>
  <c r="AD2604" i="13"/>
  <c r="AC2604" i="13"/>
  <c r="AE2604" i="13"/>
  <c r="S2604" i="13"/>
  <c r="AB2604" i="13"/>
  <c r="AA2604" i="13"/>
  <c r="AF2604" i="13"/>
  <c r="AF2612" i="13"/>
  <c r="AE2612" i="13"/>
  <c r="S2612" i="13"/>
  <c r="AB2612" i="13"/>
  <c r="AC2612" i="13"/>
  <c r="AA2612" i="13"/>
  <c r="AD2612" i="13"/>
  <c r="S2620" i="13"/>
  <c r="AD2620" i="13"/>
  <c r="AA2620" i="13"/>
  <c r="AC2620" i="13"/>
  <c r="AF2620" i="13"/>
  <c r="AB2620" i="13"/>
  <c r="AE2620" i="13"/>
  <c r="S2628" i="13"/>
  <c r="AE2628" i="13"/>
  <c r="AB2628" i="13"/>
  <c r="AA2628" i="13"/>
  <c r="AD2628" i="13"/>
  <c r="AF2628" i="13"/>
  <c r="AC2628" i="13"/>
  <c r="AB2636" i="13"/>
  <c r="AD2636" i="13"/>
  <c r="AA2636" i="13"/>
  <c r="AF2636" i="13"/>
  <c r="S2636" i="13"/>
  <c r="AE2636" i="13"/>
  <c r="AC2636" i="13"/>
  <c r="S2644" i="13"/>
  <c r="AE2644" i="13"/>
  <c r="AD2644" i="13"/>
  <c r="AC2644" i="13"/>
  <c r="AF2644" i="13"/>
  <c r="AA2644" i="13"/>
  <c r="AB2644" i="13"/>
  <c r="S2652" i="13"/>
  <c r="AE2652" i="13"/>
  <c r="AC2652" i="13"/>
  <c r="AB2652" i="13"/>
  <c r="AD2652" i="13"/>
  <c r="AA2652" i="13"/>
  <c r="AF2652" i="13"/>
  <c r="AE2660" i="13"/>
  <c r="AB2660" i="13"/>
  <c r="AA2660" i="13"/>
  <c r="AF2660" i="13"/>
  <c r="S2660" i="13"/>
  <c r="AC2660" i="13"/>
  <c r="AD2660" i="13"/>
  <c r="S2668" i="13"/>
  <c r="AE2668" i="13"/>
  <c r="AF2668" i="13"/>
  <c r="AB2668" i="13"/>
  <c r="AC2668" i="13"/>
  <c r="AA2668" i="13"/>
  <c r="AD2668" i="13"/>
  <c r="S2676" i="13"/>
  <c r="AF2676" i="13"/>
  <c r="AC2676" i="13"/>
  <c r="AB2676" i="13"/>
  <c r="AD2676" i="13"/>
  <c r="AE2676" i="13"/>
  <c r="AA2676" i="13"/>
  <c r="AF2684" i="13"/>
  <c r="AA2684" i="13"/>
  <c r="AD2684" i="13"/>
  <c r="AC2684" i="13"/>
  <c r="AB2684" i="13"/>
  <c r="AE2684" i="13"/>
  <c r="S2684" i="13"/>
  <c r="S2692" i="13"/>
  <c r="AD2692" i="13"/>
  <c r="AA2692" i="13"/>
  <c r="AF2692" i="13"/>
  <c r="AE2692" i="13"/>
  <c r="AB2692" i="13"/>
  <c r="AC2692" i="13"/>
  <c r="AA2700" i="13"/>
  <c r="AD2700" i="13"/>
  <c r="AC2700" i="13"/>
  <c r="AB2700" i="13"/>
  <c r="S2700" i="13"/>
  <c r="AF2700" i="13"/>
  <c r="AE2700" i="13"/>
  <c r="AD2708" i="13"/>
  <c r="S2708" i="13"/>
  <c r="AE2708" i="13"/>
  <c r="AF2708" i="13"/>
  <c r="AB2708" i="13"/>
  <c r="AC2708" i="13"/>
  <c r="AA2708" i="13"/>
  <c r="AF2716" i="13"/>
  <c r="AE2716" i="13"/>
  <c r="S2716" i="13"/>
  <c r="AB2716" i="13"/>
  <c r="AC2716" i="13"/>
  <c r="AD2716" i="13"/>
  <c r="AA2716" i="13"/>
  <c r="AA2724" i="13"/>
  <c r="S2724" i="13"/>
  <c r="AD2724" i="13"/>
  <c r="AC2724" i="13"/>
  <c r="AE2724" i="13"/>
  <c r="AF2724" i="13"/>
  <c r="AB2724" i="13"/>
  <c r="AA2732" i="13"/>
  <c r="S2732" i="13"/>
  <c r="AB2732" i="13"/>
  <c r="AF2732" i="13"/>
  <c r="AE2732" i="13"/>
  <c r="AC2732" i="13"/>
  <c r="AD2732" i="13"/>
  <c r="AD2740" i="13"/>
  <c r="AF2740" i="13"/>
  <c r="AE2740" i="13"/>
  <c r="AA2740" i="13"/>
  <c r="AB2740" i="13"/>
  <c r="S2740" i="13"/>
  <c r="AC2740" i="13"/>
  <c r="S2748" i="13"/>
  <c r="AD2748" i="13"/>
  <c r="AC2748" i="13"/>
  <c r="AA2748" i="13"/>
  <c r="AE2748" i="13"/>
  <c r="AB2748" i="13"/>
  <c r="AF2748" i="13"/>
  <c r="AC2756" i="13"/>
  <c r="AA2756" i="13"/>
  <c r="AD2756" i="13"/>
  <c r="AE2756" i="13"/>
  <c r="AF2756" i="13"/>
  <c r="AB2756" i="13"/>
  <c r="S2756" i="13"/>
  <c r="S2764" i="13"/>
  <c r="AB2764" i="13"/>
  <c r="AC2764" i="13"/>
  <c r="AD2764" i="13"/>
  <c r="AA2764" i="13"/>
  <c r="AF2764" i="13"/>
  <c r="AE2764" i="13"/>
  <c r="AA2772" i="13"/>
  <c r="AF2772" i="13"/>
  <c r="AC2772" i="13"/>
  <c r="S2772" i="13"/>
  <c r="AB2772" i="13"/>
  <c r="AD2772" i="13"/>
  <c r="AE2772" i="13"/>
  <c r="S2780" i="13"/>
  <c r="AD2780" i="13"/>
  <c r="AF2780" i="13"/>
  <c r="AA2780" i="13"/>
  <c r="AE2780" i="13"/>
  <c r="AB2780" i="13"/>
  <c r="AC2780" i="13"/>
  <c r="S2788" i="13"/>
  <c r="AE2788" i="13"/>
  <c r="AB2788" i="13"/>
  <c r="AF2788" i="13"/>
  <c r="AD2788" i="13"/>
  <c r="AC2788" i="13"/>
  <c r="AA2788" i="13"/>
  <c r="S2796" i="13"/>
  <c r="AD2796" i="13"/>
  <c r="AF2796" i="13"/>
  <c r="AE2796" i="13"/>
  <c r="AA2796" i="13"/>
  <c r="AB2796" i="13"/>
  <c r="AC2796" i="13"/>
  <c r="S2804" i="13"/>
  <c r="AB2804" i="13"/>
  <c r="AA2804" i="13"/>
  <c r="AF2804" i="13"/>
  <c r="AE2804" i="13"/>
  <c r="AC2804" i="13"/>
  <c r="AD2804" i="13"/>
  <c r="AA2812" i="13"/>
  <c r="AE2812" i="13"/>
  <c r="AB2812" i="13"/>
  <c r="AF2812" i="13"/>
  <c r="S2812" i="13"/>
  <c r="AD2812" i="13"/>
  <c r="AC2812" i="13"/>
  <c r="S2820" i="13"/>
  <c r="AF2820" i="13"/>
  <c r="AE2820" i="13"/>
  <c r="AB2820" i="13"/>
  <c r="AA2820" i="13"/>
  <c r="AD2820" i="13"/>
  <c r="AC2820" i="13"/>
  <c r="AF2828" i="13"/>
  <c r="AA2828" i="13"/>
  <c r="AD2828" i="13"/>
  <c r="S2828" i="13"/>
  <c r="AE2828" i="13"/>
  <c r="AC2828" i="13"/>
  <c r="AB2828" i="13"/>
  <c r="AA2836" i="13"/>
  <c r="AC2836" i="13"/>
  <c r="AE2836" i="13"/>
  <c r="S2836" i="13"/>
  <c r="AF2836" i="13"/>
  <c r="AB2836" i="13"/>
  <c r="AD2836" i="13"/>
  <c r="S2844" i="13"/>
  <c r="AD2844" i="13"/>
  <c r="AB2844" i="13"/>
  <c r="AC2844" i="13"/>
  <c r="AA2844" i="13"/>
  <c r="AF2844" i="13"/>
  <c r="AE2844" i="13"/>
  <c r="AC2852" i="13"/>
  <c r="AA2852" i="13"/>
  <c r="AD2852" i="13"/>
  <c r="S2852" i="13"/>
  <c r="AE2852" i="13"/>
  <c r="AB2852" i="13"/>
  <c r="AF2852" i="13"/>
  <c r="AC2860" i="13"/>
  <c r="AA2860" i="13"/>
  <c r="AB2860" i="13"/>
  <c r="AE2860" i="13"/>
  <c r="S2860" i="13"/>
  <c r="AF2860" i="13"/>
  <c r="AD2860" i="13"/>
  <c r="AB2868" i="13"/>
  <c r="AC2868" i="13"/>
  <c r="AD2868" i="13"/>
  <c r="AF2868" i="13"/>
  <c r="AA2868" i="13"/>
  <c r="S2868" i="13"/>
  <c r="AE2868" i="13"/>
  <c r="AE2876" i="13"/>
  <c r="AA2876" i="13"/>
  <c r="AF2876" i="13"/>
  <c r="AC2876" i="13"/>
  <c r="S2876" i="13"/>
  <c r="AB2876" i="13"/>
  <c r="AD2876" i="13"/>
  <c r="AE2884" i="13"/>
  <c r="AA2884" i="13"/>
  <c r="AC2884" i="13"/>
  <c r="S2884" i="13"/>
  <c r="AD2884" i="13"/>
  <c r="AF2884" i="13"/>
  <c r="AB2884" i="13"/>
  <c r="S2892" i="13"/>
  <c r="AD2892" i="13"/>
  <c r="AF2892" i="13"/>
  <c r="AA2892" i="13"/>
  <c r="AE2892" i="13"/>
  <c r="AB2892" i="13"/>
  <c r="AC2892" i="13"/>
  <c r="S2900" i="13"/>
  <c r="AA2900" i="13"/>
  <c r="AD2900" i="13"/>
  <c r="AE2900" i="13"/>
  <c r="AF2900" i="13"/>
  <c r="AB2900" i="13"/>
  <c r="AC2900" i="13"/>
  <c r="AB2908" i="13"/>
  <c r="AC2908" i="13"/>
  <c r="AD2908" i="13"/>
  <c r="AF2908" i="13"/>
  <c r="AA2908" i="13"/>
  <c r="S2908" i="13"/>
  <c r="AE2908" i="13"/>
  <c r="AA2916" i="13"/>
  <c r="AE2916" i="13"/>
  <c r="AB2916" i="13"/>
  <c r="AC2916" i="13"/>
  <c r="S2916" i="13"/>
  <c r="AD2916" i="13"/>
  <c r="AF2916" i="13"/>
  <c r="AD2924" i="13"/>
  <c r="AC2924" i="13"/>
  <c r="AB2924" i="13"/>
  <c r="AE2924" i="13"/>
  <c r="S2924" i="13"/>
  <c r="AF2924" i="13"/>
  <c r="AA2924" i="13"/>
  <c r="AB2932" i="13"/>
  <c r="AD2932" i="13"/>
  <c r="AC2932" i="13"/>
  <c r="AA2932" i="13"/>
  <c r="S2932" i="13"/>
  <c r="AF2932" i="13"/>
  <c r="AE2932" i="13"/>
  <c r="AF2940" i="13"/>
  <c r="AA2940" i="13"/>
  <c r="AB2940" i="13"/>
  <c r="AE2940" i="13"/>
  <c r="S2940" i="13"/>
  <c r="AD2940" i="13"/>
  <c r="AC2940" i="13"/>
  <c r="S2948" i="13"/>
  <c r="AF2948" i="13"/>
  <c r="AA2948" i="13"/>
  <c r="AC2948" i="13"/>
  <c r="AE2948" i="13"/>
  <c r="AD2948" i="13"/>
  <c r="AB2948" i="13"/>
  <c r="S2956" i="13"/>
  <c r="AD2956" i="13"/>
  <c r="AC2956" i="13"/>
  <c r="AF2956" i="13"/>
  <c r="AA2956" i="13"/>
  <c r="AB2956" i="13"/>
  <c r="AE2956" i="13"/>
  <c r="AD2964" i="13"/>
  <c r="AC2964" i="13"/>
  <c r="AB2964" i="13"/>
  <c r="AA2964" i="13"/>
  <c r="S2964" i="13"/>
  <c r="AF2964" i="13"/>
  <c r="AE2964" i="13"/>
  <c r="AC2972" i="13"/>
  <c r="AB2972" i="13"/>
  <c r="AF2972" i="13"/>
  <c r="AD2972" i="13"/>
  <c r="AE2972" i="13"/>
  <c r="AA2972" i="13"/>
  <c r="S2972" i="13"/>
  <c r="AF2980" i="13"/>
  <c r="AA2980" i="13"/>
  <c r="S2980" i="13"/>
  <c r="AB2980" i="13"/>
  <c r="AE2980" i="13"/>
  <c r="AD2980" i="13"/>
  <c r="AC2980" i="13"/>
  <c r="AF2988" i="13"/>
  <c r="AE2988" i="13"/>
  <c r="AB2988" i="13"/>
  <c r="AC2988" i="13"/>
  <c r="AD2988" i="13"/>
  <c r="S2988" i="13"/>
  <c r="AA2988" i="13"/>
  <c r="AC2996" i="13"/>
  <c r="S2996" i="13"/>
  <c r="AA2996" i="13"/>
  <c r="AD2996" i="13"/>
  <c r="AB2996" i="13"/>
  <c r="AE2996" i="13"/>
  <c r="AF2996" i="13"/>
  <c r="AB3004" i="13"/>
  <c r="S3004" i="13"/>
  <c r="AD3004" i="13"/>
  <c r="AA3004" i="13"/>
  <c r="AC3004" i="13"/>
  <c r="AE3004" i="13"/>
  <c r="AF3004" i="13"/>
  <c r="AB3012" i="13"/>
  <c r="S3012" i="13"/>
  <c r="AE3012" i="13"/>
  <c r="AC3012" i="13"/>
  <c r="AF3012" i="13"/>
  <c r="AD3012" i="13"/>
  <c r="AA3012" i="13"/>
  <c r="AA3020" i="13"/>
  <c r="AC3020" i="13"/>
  <c r="S3020" i="13"/>
  <c r="AE3020" i="13"/>
  <c r="AF3020" i="13"/>
  <c r="AB3020" i="13"/>
  <c r="AD3020" i="13"/>
  <c r="AB3028" i="13"/>
  <c r="AD3028" i="13"/>
  <c r="AA3028" i="13"/>
  <c r="AC3028" i="13"/>
  <c r="S3028" i="13"/>
  <c r="AE3028" i="13"/>
  <c r="AF3028" i="13"/>
  <c r="S3036" i="13"/>
  <c r="AC3036" i="13"/>
  <c r="AE3036" i="13"/>
  <c r="AB3036" i="13"/>
  <c r="AD3036" i="13"/>
  <c r="AF3036" i="13"/>
  <c r="AA3036" i="13"/>
  <c r="AE3044" i="13"/>
  <c r="AB3044" i="13"/>
  <c r="AA3044" i="13"/>
  <c r="AD3044" i="13"/>
  <c r="AC3044" i="13"/>
  <c r="AF3044" i="13"/>
  <c r="S3044" i="13"/>
  <c r="S3052" i="13"/>
  <c r="AE3052" i="13"/>
  <c r="AF3052" i="13"/>
  <c r="AB3052" i="13"/>
  <c r="AD3052" i="13"/>
  <c r="AA3052" i="13"/>
  <c r="AC3052" i="13"/>
  <c r="S3060" i="13"/>
  <c r="AB3060" i="13"/>
  <c r="AF3060" i="13"/>
  <c r="AD3060" i="13"/>
  <c r="AC3060" i="13"/>
  <c r="AA3060" i="13"/>
  <c r="AE3060" i="13"/>
  <c r="S3068" i="13"/>
  <c r="AC3068" i="13"/>
  <c r="AE3068" i="13"/>
  <c r="AA3068" i="13"/>
  <c r="AB3068" i="13"/>
  <c r="AF3068" i="13"/>
  <c r="AD3068" i="13"/>
  <c r="AA3076" i="13"/>
  <c r="AE3076" i="13"/>
  <c r="AB3076" i="13"/>
  <c r="S3076" i="13"/>
  <c r="AD3076" i="13"/>
  <c r="AC3076" i="13"/>
  <c r="AF3076" i="13"/>
  <c r="AB3084" i="13"/>
  <c r="AA3084" i="13"/>
  <c r="AC3084" i="13"/>
  <c r="S3084" i="13"/>
  <c r="AF3084" i="13"/>
  <c r="AD3084" i="13"/>
  <c r="AE3084" i="13"/>
  <c r="AC3092" i="13"/>
  <c r="AD3092" i="13"/>
  <c r="AA3092" i="13"/>
  <c r="AF3092" i="13"/>
  <c r="S3092" i="13"/>
  <c r="AE3092" i="13"/>
  <c r="AB3092" i="13"/>
  <c r="S3100" i="13"/>
  <c r="AE3100" i="13"/>
  <c r="AB3100" i="13"/>
  <c r="AA3100" i="13"/>
  <c r="AD3100" i="13"/>
  <c r="AC3100" i="13"/>
  <c r="AF3100" i="13"/>
  <c r="AC3108" i="13"/>
  <c r="AF3108" i="13"/>
  <c r="AD3108" i="13"/>
  <c r="S3108" i="13"/>
  <c r="AE3108" i="13"/>
  <c r="AA3108" i="13"/>
  <c r="AB3108" i="13"/>
  <c r="AB3116" i="13"/>
  <c r="AC3116" i="13"/>
  <c r="AA3116" i="13"/>
  <c r="S3116" i="13"/>
  <c r="AF3116" i="13"/>
  <c r="AD3116" i="13"/>
  <c r="AE3116" i="13"/>
  <c r="S3124" i="13"/>
  <c r="AA3124" i="13"/>
  <c r="AE3124" i="13"/>
  <c r="AF3124" i="13"/>
  <c r="AB3124" i="13"/>
  <c r="AC3124" i="13"/>
  <c r="AD3124" i="13"/>
  <c r="AF3132" i="13"/>
  <c r="AD3132" i="13"/>
  <c r="S3132" i="13"/>
  <c r="AA3132" i="13"/>
  <c r="AC3132" i="13"/>
  <c r="AB3132" i="13"/>
  <c r="AE3132" i="13"/>
  <c r="AB3140" i="13"/>
  <c r="S3140" i="13"/>
  <c r="AE3140" i="13"/>
  <c r="AF3140" i="13"/>
  <c r="AD3140" i="13"/>
  <c r="AA3140" i="13"/>
  <c r="AC3140" i="13"/>
  <c r="AB3148" i="13"/>
  <c r="AD3148" i="13"/>
  <c r="AC3148" i="13"/>
  <c r="AA3148" i="13"/>
  <c r="S3148" i="13"/>
  <c r="AF3148" i="13"/>
  <c r="AE3148" i="13"/>
  <c r="AB3156" i="13"/>
  <c r="AC3156" i="13"/>
  <c r="AE3156" i="13"/>
  <c r="AA3156" i="13"/>
  <c r="S3156" i="13"/>
  <c r="AF3156" i="13"/>
  <c r="AD3156" i="13"/>
  <c r="S3164" i="13"/>
  <c r="AD3164" i="13"/>
  <c r="AE3164" i="13"/>
  <c r="AC3164" i="13"/>
  <c r="AF3164" i="13"/>
  <c r="AB3164" i="13"/>
  <c r="AA3164" i="13"/>
  <c r="S3172" i="13"/>
  <c r="AB3172" i="13"/>
  <c r="AC3172" i="13"/>
  <c r="AF3172" i="13"/>
  <c r="AD3172" i="13"/>
  <c r="AA3172" i="13"/>
  <c r="AE3172" i="13"/>
  <c r="S3180" i="13"/>
  <c r="AC3180" i="13"/>
  <c r="AA3180" i="13"/>
  <c r="AF3180" i="13"/>
  <c r="AD3180" i="13"/>
  <c r="AE3180" i="13"/>
  <c r="AB3180" i="13"/>
  <c r="S3188" i="13"/>
  <c r="AB3188" i="13"/>
  <c r="AC3188" i="13"/>
  <c r="AF3188" i="13"/>
  <c r="AD3188" i="13"/>
  <c r="AE3188" i="13"/>
  <c r="AA3188" i="13"/>
  <c r="S3196" i="13"/>
  <c r="AF3196" i="13"/>
  <c r="AE3196" i="13"/>
  <c r="AB3196" i="13"/>
  <c r="AD3196" i="13"/>
  <c r="AC3196" i="13"/>
  <c r="AA3196" i="13"/>
  <c r="S3204" i="13"/>
  <c r="AF3204" i="13"/>
  <c r="AE3204" i="13"/>
  <c r="AA3204" i="13"/>
  <c r="AD3204" i="13"/>
  <c r="AB3204" i="13"/>
  <c r="AC3204" i="13"/>
  <c r="AC3212" i="13"/>
  <c r="AA3212" i="13"/>
  <c r="S3212" i="13"/>
  <c r="AE3212" i="13"/>
  <c r="AD3212" i="13"/>
  <c r="AB3212" i="13"/>
  <c r="AF3212" i="13"/>
  <c r="S3220" i="13"/>
  <c r="AF3220" i="13"/>
  <c r="AE3220" i="13"/>
  <c r="AA3220" i="13"/>
  <c r="AD3220" i="13"/>
  <c r="AB3220" i="13"/>
  <c r="AC3220" i="13"/>
  <c r="AB3228" i="13"/>
  <c r="S3228" i="13"/>
  <c r="AE3228" i="13"/>
  <c r="AC3228" i="13"/>
  <c r="AD3228" i="13"/>
  <c r="AF3228" i="13"/>
  <c r="AA3228" i="13"/>
  <c r="S3236" i="13"/>
  <c r="AD3236" i="13"/>
  <c r="AB3236" i="13"/>
  <c r="AA3236" i="13"/>
  <c r="AE3236" i="13"/>
  <c r="AC3236" i="13"/>
  <c r="AF3236" i="13"/>
  <c r="AF3244" i="13"/>
  <c r="S3244" i="13"/>
  <c r="AE3244" i="13"/>
  <c r="AC3244" i="13"/>
  <c r="AA3244" i="13"/>
  <c r="AD3244" i="13"/>
  <c r="AB3244" i="13"/>
  <c r="AA3252" i="13"/>
  <c r="S3252" i="13"/>
  <c r="AD3252" i="13"/>
  <c r="AB3252" i="13"/>
  <c r="AC3252" i="13"/>
  <c r="AE3252" i="13"/>
  <c r="AF3252" i="13"/>
  <c r="AC3260" i="13"/>
  <c r="AD3260" i="13"/>
  <c r="AE3260" i="13"/>
  <c r="S3260" i="13"/>
  <c r="AB3260" i="13"/>
  <c r="AA3260" i="13"/>
  <c r="AF3260" i="13"/>
  <c r="AA3268" i="13"/>
  <c r="AB3268" i="13"/>
  <c r="S3268" i="13"/>
  <c r="AD3268" i="13"/>
  <c r="AF3268" i="13"/>
  <c r="AC3268" i="13"/>
  <c r="AE3268" i="13"/>
  <c r="S3276" i="13"/>
  <c r="AA3276" i="13"/>
  <c r="AD3276" i="13"/>
  <c r="AC3276" i="13"/>
  <c r="AB3276" i="13"/>
  <c r="AE3276" i="13"/>
  <c r="AF3276" i="13"/>
  <c r="AF3284" i="13"/>
  <c r="AB3284" i="13"/>
  <c r="AD3284" i="13"/>
  <c r="AC3284" i="13"/>
  <c r="S3284" i="13"/>
  <c r="AA3284" i="13"/>
  <c r="AE3284" i="13"/>
  <c r="S3292" i="13"/>
  <c r="AB3292" i="13"/>
  <c r="AC3292" i="13"/>
  <c r="AF3292" i="13"/>
  <c r="AE3292" i="13"/>
  <c r="AD3292" i="13"/>
  <c r="AA3292" i="13"/>
  <c r="AA3300" i="13"/>
  <c r="AF3300" i="13"/>
  <c r="S3300" i="13"/>
  <c r="AD3300" i="13"/>
  <c r="AE3300" i="13"/>
  <c r="AC3300" i="13"/>
  <c r="AB3300" i="13"/>
  <c r="AD3308" i="13"/>
  <c r="AC3308" i="13"/>
  <c r="S3308" i="13"/>
  <c r="AB3308" i="13"/>
  <c r="AE3308" i="13"/>
  <c r="AF3308" i="13"/>
  <c r="AA3308" i="13"/>
  <c r="AB3316" i="13"/>
  <c r="AA3316" i="13"/>
  <c r="AE3316" i="13"/>
  <c r="AF3316" i="13"/>
  <c r="AC3316" i="13"/>
  <c r="AD3316" i="13"/>
  <c r="S3316" i="13"/>
  <c r="AF3324" i="13"/>
  <c r="AE3324" i="13"/>
  <c r="AC3324" i="13"/>
  <c r="AB3324" i="13"/>
  <c r="S3324" i="13"/>
  <c r="AD3324" i="13"/>
  <c r="AA3324" i="13"/>
  <c r="AA3332" i="13"/>
  <c r="S3332" i="13"/>
  <c r="AD3332" i="13"/>
  <c r="AB3332" i="13"/>
  <c r="AC3332" i="13"/>
  <c r="AE3332" i="13"/>
  <c r="AF3332" i="13"/>
  <c r="S3340" i="13"/>
  <c r="AD3340" i="13"/>
  <c r="AF3340" i="13"/>
  <c r="AA3340" i="13"/>
  <c r="AE3340" i="13"/>
  <c r="AB3340" i="13"/>
  <c r="AC3340" i="13"/>
  <c r="S3348" i="13"/>
  <c r="AD3348" i="13"/>
  <c r="AC3348" i="13"/>
  <c r="AB3348" i="13"/>
  <c r="AA3348" i="13"/>
  <c r="AE3348" i="13"/>
  <c r="AF3348" i="13"/>
  <c r="AF3356" i="13"/>
  <c r="AC3356" i="13"/>
  <c r="AD3356" i="13"/>
  <c r="AE3356" i="13"/>
  <c r="S3356" i="13"/>
  <c r="AB3356" i="13"/>
  <c r="AA3356" i="13"/>
  <c r="S3364" i="13"/>
  <c r="AD3364" i="13"/>
  <c r="AF3364" i="13"/>
  <c r="AC3364" i="13"/>
  <c r="AE3364" i="13"/>
  <c r="AA3364" i="13"/>
  <c r="AB3364" i="13"/>
  <c r="S3372" i="13"/>
  <c r="AB3372" i="13"/>
  <c r="AC3372" i="13"/>
  <c r="AA3372" i="13"/>
  <c r="AD3372" i="13"/>
  <c r="AF3372" i="13"/>
  <c r="AE3372" i="13"/>
  <c r="S3380" i="13"/>
  <c r="AD3380" i="13"/>
  <c r="AB3380" i="13"/>
  <c r="AF3380" i="13"/>
  <c r="AC3380" i="13"/>
  <c r="AA3380" i="13"/>
  <c r="AE3380" i="13"/>
  <c r="AE3388" i="13"/>
  <c r="AB3388" i="13"/>
  <c r="AC3388" i="13"/>
  <c r="S3388" i="13"/>
  <c r="AF3388" i="13"/>
  <c r="AD3388" i="13"/>
  <c r="AA3388" i="13"/>
  <c r="AF3396" i="13"/>
  <c r="S3396" i="13"/>
  <c r="AC3396" i="13"/>
  <c r="AA3396" i="13"/>
  <c r="AB3396" i="13"/>
  <c r="AD3396" i="13"/>
  <c r="AE3396" i="13"/>
  <c r="S3404" i="13"/>
  <c r="AF3404" i="13"/>
  <c r="AD3404" i="13"/>
  <c r="AA3404" i="13"/>
  <c r="AE3404" i="13"/>
  <c r="AB3404" i="13"/>
  <c r="AC3404" i="13"/>
  <c r="AC3412" i="13"/>
  <c r="AB3412" i="13"/>
  <c r="S3412" i="13"/>
  <c r="AF3412" i="13"/>
  <c r="AA3412" i="13"/>
  <c r="AE3412" i="13"/>
  <c r="AD3412" i="13"/>
  <c r="S3420" i="13"/>
  <c r="AF3420" i="13"/>
  <c r="AD3420" i="13"/>
  <c r="AA3420" i="13"/>
  <c r="AE3420" i="13"/>
  <c r="AB3420" i="13"/>
  <c r="AC3420" i="13"/>
  <c r="AF3428" i="13"/>
  <c r="AC3428" i="13"/>
  <c r="AA3428" i="13"/>
  <c r="AB3428" i="13"/>
  <c r="AD3428" i="13"/>
  <c r="AE3428" i="13"/>
  <c r="S3428" i="13"/>
  <c r="AB3436" i="13"/>
  <c r="AC3436" i="13"/>
  <c r="S3436" i="13"/>
  <c r="AF3436" i="13"/>
  <c r="AD3436" i="13"/>
  <c r="AA3436" i="13"/>
  <c r="AE3436" i="13"/>
  <c r="S3444" i="13"/>
  <c r="AD3444" i="13"/>
  <c r="AF3444" i="13"/>
  <c r="AA3444" i="13"/>
  <c r="AC3444" i="13"/>
  <c r="AB3444" i="13"/>
  <c r="AE3444" i="13"/>
  <c r="AB3452" i="13"/>
  <c r="AC3452" i="13"/>
  <c r="S3452" i="13"/>
  <c r="AD3452" i="13"/>
  <c r="AF3452" i="13"/>
  <c r="AA3452" i="13"/>
  <c r="AE3452" i="13"/>
  <c r="AA3460" i="13"/>
  <c r="AC3460" i="13"/>
  <c r="AE3460" i="13"/>
  <c r="S3460" i="13"/>
  <c r="AF3460" i="13"/>
  <c r="AD3460" i="13"/>
  <c r="AB3460" i="13"/>
  <c r="S3468" i="13"/>
  <c r="AF3468" i="13"/>
  <c r="AB3468" i="13"/>
  <c r="AA3468" i="13"/>
  <c r="AC3468" i="13"/>
  <c r="AE3468" i="13"/>
  <c r="AD3468" i="13"/>
  <c r="AF3476" i="13"/>
  <c r="AA3476" i="13"/>
  <c r="AE3476" i="13"/>
  <c r="S3476" i="13"/>
  <c r="AD3476" i="13"/>
  <c r="AC3476" i="13"/>
  <c r="AB3476" i="13"/>
  <c r="S3484" i="13"/>
  <c r="AA3484" i="13"/>
  <c r="AB3484" i="13"/>
  <c r="AF3484" i="13"/>
  <c r="AD3484" i="13"/>
  <c r="AC3484" i="13"/>
  <c r="AE3484" i="13"/>
  <c r="AA3492" i="13"/>
  <c r="AC3492" i="13"/>
  <c r="AE3492" i="13"/>
  <c r="S3492" i="13"/>
  <c r="AF3492" i="13"/>
  <c r="AD3492" i="13"/>
  <c r="AB3492" i="13"/>
  <c r="AA3500" i="13"/>
  <c r="AF3500" i="13"/>
  <c r="AC3500" i="13"/>
  <c r="S3500" i="13"/>
  <c r="AB3500" i="13"/>
  <c r="AE3500" i="13"/>
  <c r="AD3500" i="13"/>
  <c r="AB3508" i="13"/>
  <c r="AA3508" i="13"/>
  <c r="AF3508" i="13"/>
  <c r="S3508" i="13"/>
  <c r="AD3508" i="13"/>
  <c r="AE3508" i="13"/>
  <c r="AC3508" i="13"/>
  <c r="AF3516" i="13"/>
  <c r="AE3516" i="13"/>
  <c r="S3516" i="13"/>
  <c r="AB3516" i="13"/>
  <c r="AA3516" i="13"/>
  <c r="AD3516" i="13"/>
  <c r="AC3516" i="13"/>
  <c r="AA3524" i="13"/>
  <c r="AD3524" i="13"/>
  <c r="AB3524" i="13"/>
  <c r="AE3524" i="13"/>
  <c r="S3524" i="13"/>
  <c r="AF3524" i="13"/>
  <c r="AC3524" i="13"/>
  <c r="AA3532" i="13"/>
  <c r="AB3532" i="13"/>
  <c r="AE3532" i="13"/>
  <c r="AF3532" i="13"/>
  <c r="AC3532" i="13"/>
  <c r="S3532" i="13"/>
  <c r="AD3532" i="13"/>
  <c r="AE3540" i="13"/>
  <c r="AA3540" i="13"/>
  <c r="AC3540" i="13"/>
  <c r="AF3540" i="13"/>
  <c r="S3540" i="13"/>
  <c r="AB3540" i="13"/>
  <c r="AD3540" i="13"/>
  <c r="AC3548" i="13"/>
  <c r="AF3548" i="13"/>
  <c r="AA3548" i="13"/>
  <c r="AB3548" i="13"/>
  <c r="S3548" i="13"/>
  <c r="AE3548" i="13"/>
  <c r="AD3548" i="13"/>
  <c r="S3556" i="13"/>
  <c r="AF3556" i="13"/>
  <c r="AB3556" i="13"/>
  <c r="AE3556" i="13"/>
  <c r="AA3556" i="13"/>
  <c r="AD3556" i="13"/>
  <c r="AC3556" i="13"/>
  <c r="AE3564" i="13"/>
  <c r="AC3564" i="13"/>
  <c r="AB3564" i="13"/>
  <c r="S3564" i="13"/>
  <c r="AF3564" i="13"/>
  <c r="AA3564" i="13"/>
  <c r="AD3564" i="13"/>
  <c r="S3572" i="13"/>
  <c r="AE3572" i="13"/>
  <c r="AC3572" i="13"/>
  <c r="AA3572" i="13"/>
  <c r="AD3572" i="13"/>
  <c r="AB3572" i="13"/>
  <c r="AF3572" i="13"/>
  <c r="S3580" i="13"/>
  <c r="AD3580" i="13"/>
  <c r="AA3580" i="13"/>
  <c r="AE3580" i="13"/>
  <c r="AB3580" i="13"/>
  <c r="AC3580" i="13"/>
  <c r="AF3580" i="13"/>
  <c r="AE3588" i="13"/>
  <c r="AD3588" i="13"/>
  <c r="AC3588" i="13"/>
  <c r="S3588" i="13"/>
  <c r="AA3588" i="13"/>
  <c r="AB3588" i="13"/>
  <c r="AF3588" i="13"/>
  <c r="S3596" i="13"/>
  <c r="AA3596" i="13"/>
  <c r="AC3596" i="13"/>
  <c r="AD3596" i="13"/>
  <c r="AF3596" i="13"/>
  <c r="AE3596" i="13"/>
  <c r="AB3596" i="13"/>
  <c r="AB3604" i="13"/>
  <c r="AF3604" i="13"/>
  <c r="AE3604" i="13"/>
  <c r="AA3604" i="13"/>
  <c r="AC3604" i="13"/>
  <c r="AD3604" i="13"/>
  <c r="S3604" i="13"/>
  <c r="AF3612" i="13"/>
  <c r="AA3612" i="13"/>
  <c r="AD3612" i="13"/>
  <c r="AE3612" i="13"/>
  <c r="AC3612" i="13"/>
  <c r="S3612" i="13"/>
  <c r="AB3612" i="13"/>
  <c r="AC3620" i="13"/>
  <c r="AB3620" i="13"/>
  <c r="AF3620" i="13"/>
  <c r="AA3620" i="13"/>
  <c r="AE3620" i="13"/>
  <c r="S3620" i="13"/>
  <c r="AD3620" i="13"/>
  <c r="S3628" i="13"/>
  <c r="AA3628" i="13"/>
  <c r="AB3628" i="13"/>
  <c r="AE3628" i="13"/>
  <c r="AD3628" i="13"/>
  <c r="AF3628" i="13"/>
  <c r="AC3628" i="13"/>
  <c r="S3636" i="13"/>
  <c r="AE3636" i="13"/>
  <c r="AD3636" i="13"/>
  <c r="U3636" i="13"/>
  <c r="AA3636" i="13"/>
  <c r="AC3636" i="13"/>
  <c r="AB3636" i="13"/>
  <c r="T3636" i="13"/>
  <c r="AF3636" i="13"/>
  <c r="AC3644" i="13"/>
  <c r="AA3644" i="13"/>
  <c r="AB3644" i="13"/>
  <c r="AD3644" i="13"/>
  <c r="AE3644" i="13"/>
  <c r="AF3644" i="13"/>
  <c r="S3644" i="13"/>
  <c r="AB3652" i="13"/>
  <c r="AC3652" i="13"/>
  <c r="AD3652" i="13"/>
  <c r="S3652" i="13"/>
  <c r="AF3652" i="13"/>
  <c r="AE3652" i="13"/>
  <c r="AA3652" i="13"/>
  <c r="S3660" i="13"/>
  <c r="T3660" i="13"/>
  <c r="AA3660" i="13"/>
  <c r="AE3660" i="13"/>
  <c r="AC3660" i="13"/>
  <c r="AB3660" i="13"/>
  <c r="AD3660" i="13"/>
  <c r="AF3660" i="13"/>
  <c r="U3660" i="13"/>
  <c r="AD3668" i="13"/>
  <c r="AB3668" i="13"/>
  <c r="AE3668" i="13"/>
  <c r="S3668" i="13"/>
  <c r="AF3668" i="13"/>
  <c r="AC3668" i="13"/>
  <c r="AA3668" i="13"/>
  <c r="AF3676" i="13"/>
  <c r="AC3676" i="13"/>
  <c r="AB3676" i="13"/>
  <c r="S3676" i="13"/>
  <c r="AE3676" i="13"/>
  <c r="AA3676" i="13"/>
  <c r="AD3676" i="13"/>
  <c r="AB3684" i="13"/>
  <c r="AC3684" i="13"/>
  <c r="S3684" i="13"/>
  <c r="AF3684" i="13"/>
  <c r="AE3684" i="13"/>
  <c r="AA3684" i="13"/>
  <c r="AD3684" i="13"/>
  <c r="S3692" i="13"/>
  <c r="AE3692" i="13"/>
  <c r="AD3692" i="13"/>
  <c r="AA3692" i="13"/>
  <c r="AB3692" i="13"/>
  <c r="AC3692" i="13"/>
  <c r="AF3692" i="13"/>
  <c r="S3700" i="13"/>
  <c r="AB3700" i="13"/>
  <c r="AD3700" i="13"/>
  <c r="AF3700" i="13"/>
  <c r="AC3700" i="13"/>
  <c r="AE3700" i="13"/>
  <c r="AA3700" i="13"/>
  <c r="S3708" i="13"/>
  <c r="AD3708" i="13"/>
  <c r="AE3708" i="13"/>
  <c r="AB3708" i="13"/>
  <c r="AC3708" i="13"/>
  <c r="AA3708" i="13"/>
  <c r="AF3708" i="13"/>
  <c r="AD3716" i="13"/>
  <c r="AB3716" i="13"/>
  <c r="S3716" i="13"/>
  <c r="AF3716" i="13"/>
  <c r="AA3716" i="13"/>
  <c r="AE3716" i="13"/>
  <c r="AC3716" i="13"/>
  <c r="AD3724" i="13"/>
  <c r="AB3724" i="13"/>
  <c r="AE3724" i="13"/>
  <c r="S3724" i="13"/>
  <c r="AF3724" i="13"/>
  <c r="AC3724" i="13"/>
  <c r="AA3724" i="13"/>
  <c r="AC3732" i="13"/>
  <c r="AA3732" i="13"/>
  <c r="S3732" i="13"/>
  <c r="AE3732" i="13"/>
  <c r="AF3732" i="13"/>
  <c r="AD3732" i="13"/>
  <c r="AB3732" i="13"/>
  <c r="AB3740" i="13"/>
  <c r="AA3740" i="13"/>
  <c r="AF3740" i="13"/>
  <c r="S3740" i="13"/>
  <c r="AE3740" i="13"/>
  <c r="AC3740" i="13"/>
  <c r="AD3740" i="13"/>
  <c r="AA3748" i="13"/>
  <c r="AD3748" i="13"/>
  <c r="AB3748" i="13"/>
  <c r="AC3748" i="13"/>
  <c r="S3748" i="13"/>
  <c r="AF3748" i="13"/>
  <c r="AE3748" i="13"/>
  <c r="AC3756" i="13"/>
  <c r="AF3756" i="13"/>
  <c r="S3756" i="13"/>
  <c r="AE3756" i="13"/>
  <c r="AD3756" i="13"/>
  <c r="AA3756" i="13"/>
  <c r="AB3756" i="13"/>
  <c r="AE3764" i="13"/>
  <c r="AA3764" i="13"/>
  <c r="AB3764" i="13"/>
  <c r="AD3764" i="13"/>
  <c r="AF3764" i="13"/>
  <c r="S3764" i="13"/>
  <c r="AC3764" i="13"/>
  <c r="AA3772" i="13"/>
  <c r="AF3772" i="13"/>
  <c r="AC3772" i="13"/>
  <c r="AD3772" i="13"/>
  <c r="S3772" i="13"/>
  <c r="AE3772" i="13"/>
  <c r="AB3772" i="13"/>
  <c r="AD3780" i="13"/>
  <c r="AB3780" i="13"/>
  <c r="AC3780" i="13"/>
  <c r="S3780" i="13"/>
  <c r="AF3780" i="13"/>
  <c r="AA3780" i="13"/>
  <c r="AE3780" i="13"/>
  <c r="AD3788" i="13"/>
  <c r="AE3788" i="13"/>
  <c r="AA3788" i="13"/>
  <c r="S3788" i="13"/>
  <c r="AB3788" i="13"/>
  <c r="AC3788" i="13"/>
  <c r="AF3788" i="13"/>
  <c r="AB3796" i="13"/>
  <c r="AA3796" i="13"/>
  <c r="AD3796" i="13"/>
  <c r="S3796" i="13"/>
  <c r="AE3796" i="13"/>
  <c r="AF3796" i="13"/>
  <c r="AC3796" i="13"/>
  <c r="AA3804" i="13"/>
  <c r="AC3804" i="13"/>
  <c r="S3804" i="13"/>
  <c r="AD3804" i="13"/>
  <c r="AE3804" i="13"/>
  <c r="AF3804" i="13"/>
  <c r="AB3804" i="13"/>
  <c r="S3812" i="13"/>
  <c r="AB3812" i="13"/>
  <c r="AA3812" i="13"/>
  <c r="AF3812" i="13"/>
  <c r="AD3812" i="13"/>
  <c r="AC3812" i="13"/>
  <c r="AE3812" i="13"/>
  <c r="AD3820" i="13"/>
  <c r="AC3820" i="13"/>
  <c r="AA3820" i="13"/>
  <c r="S3820" i="13"/>
  <c r="AF3820" i="13"/>
  <c r="AE3820" i="13"/>
  <c r="AB3820" i="13"/>
  <c r="AB3828" i="13"/>
  <c r="AC3828" i="13"/>
  <c r="AF3828" i="13"/>
  <c r="AD3828" i="13"/>
  <c r="AA3828" i="13"/>
  <c r="S3828" i="13"/>
  <c r="AE3828" i="13"/>
  <c r="AF3836" i="13"/>
  <c r="AA3836" i="13"/>
  <c r="AE3836" i="13"/>
  <c r="S3836" i="13"/>
  <c r="AB3836" i="13"/>
  <c r="AD3836" i="13"/>
  <c r="AC3836" i="13"/>
  <c r="AE3844" i="13"/>
  <c r="AC3844" i="13"/>
  <c r="AB3844" i="13"/>
  <c r="S3844" i="13"/>
  <c r="AD3844" i="13"/>
  <c r="AA3844" i="13"/>
  <c r="AF3844" i="13"/>
  <c r="S3852" i="13"/>
  <c r="AA3852" i="13"/>
  <c r="AB3852" i="13"/>
  <c r="AF3852" i="13"/>
  <c r="AE3852" i="13"/>
  <c r="AC3852" i="13"/>
  <c r="AD3852" i="13"/>
  <c r="AD3860" i="13"/>
  <c r="AC3860" i="13"/>
  <c r="S3860" i="13"/>
  <c r="AE3860" i="13"/>
  <c r="AF3860" i="13"/>
  <c r="AB3860" i="13"/>
  <c r="AA3860" i="13"/>
  <c r="S3868" i="13"/>
  <c r="AC3868" i="13"/>
  <c r="AB3868" i="13"/>
  <c r="AD3868" i="13"/>
  <c r="AA3868" i="13"/>
  <c r="AE3868" i="13"/>
  <c r="AF3868" i="13"/>
  <c r="AD3876" i="13"/>
  <c r="AA3876" i="13"/>
  <c r="S3876" i="13"/>
  <c r="AB3876" i="13"/>
  <c r="AE3876" i="13"/>
  <c r="AF3876" i="13"/>
  <c r="AC3876" i="13"/>
  <c r="AE3884" i="13"/>
  <c r="AC3884" i="13"/>
  <c r="AF3884" i="13"/>
  <c r="AD3884" i="13"/>
  <c r="S3884" i="13"/>
  <c r="AB3884" i="13"/>
  <c r="AA3884" i="13"/>
  <c r="AF3892" i="13"/>
  <c r="S3892" i="13"/>
  <c r="AA3892" i="13"/>
  <c r="AC3892" i="13"/>
  <c r="AE3892" i="13"/>
  <c r="AB3892" i="13"/>
  <c r="AD3892" i="13"/>
  <c r="AA3900" i="13"/>
  <c r="AD3900" i="13"/>
  <c r="AB3900" i="13"/>
  <c r="AF3900" i="13"/>
  <c r="S3900" i="13"/>
  <c r="AE3900" i="13"/>
  <c r="AC3900" i="13"/>
  <c r="S3908" i="13"/>
  <c r="AF3908" i="13"/>
  <c r="AD3908" i="13"/>
  <c r="AC3908" i="13"/>
  <c r="AA3908" i="13"/>
  <c r="AB3908" i="13"/>
  <c r="AE3908" i="13"/>
  <c r="AB3916" i="13"/>
  <c r="AA3916" i="13"/>
  <c r="AE3916" i="13"/>
  <c r="AD3916" i="13"/>
  <c r="AC3916" i="13"/>
  <c r="S3916" i="13"/>
  <c r="AF3916" i="13"/>
  <c r="AC3924" i="13"/>
  <c r="S3924" i="13"/>
  <c r="AB3924" i="13"/>
  <c r="AE3924" i="13"/>
  <c r="AD3924" i="13"/>
  <c r="AA3924" i="13"/>
  <c r="AF3924" i="13"/>
  <c r="AA3932" i="13"/>
  <c r="AF3932" i="13"/>
  <c r="AC3932" i="13"/>
  <c r="S3932" i="13"/>
  <c r="AB3932" i="13"/>
  <c r="AD3932" i="13"/>
  <c r="AE3932" i="13"/>
  <c r="S3940" i="13"/>
  <c r="AE3940" i="13"/>
  <c r="AF3940" i="13"/>
  <c r="AC3940" i="13"/>
  <c r="AD3940" i="13"/>
  <c r="AA3940" i="13"/>
  <c r="AB3940" i="13"/>
  <c r="AD3948" i="13"/>
  <c r="AF3948" i="13"/>
  <c r="AA3948" i="13"/>
  <c r="S3948" i="13"/>
  <c r="AB3948" i="13"/>
  <c r="AC3948" i="13"/>
  <c r="AE3948" i="13"/>
  <c r="AD3956" i="13"/>
  <c r="AA3956" i="13"/>
  <c r="AE3956" i="13"/>
  <c r="AC3956" i="13"/>
  <c r="S3956" i="13"/>
  <c r="AB3956" i="13"/>
  <c r="AF3956" i="13"/>
  <c r="S3964" i="13"/>
  <c r="AD3964" i="13"/>
  <c r="AB3964" i="13"/>
  <c r="AF3964" i="13"/>
  <c r="AE3964" i="13"/>
  <c r="AC3964" i="13"/>
  <c r="AA3964" i="13"/>
  <c r="S3972" i="13"/>
  <c r="AD3972" i="13"/>
  <c r="AE3972" i="13"/>
  <c r="AB3972" i="13"/>
  <c r="AA3972" i="13"/>
  <c r="AC3972" i="13"/>
  <c r="AF3972" i="13"/>
  <c r="AE3980" i="13"/>
  <c r="AA3980" i="13"/>
  <c r="AC3980" i="13"/>
  <c r="AF3980" i="13"/>
  <c r="AB3980" i="13"/>
  <c r="AD3980" i="13"/>
  <c r="S3980" i="13"/>
  <c r="AC3988" i="13"/>
  <c r="AD3988" i="13"/>
  <c r="AA3988" i="13"/>
  <c r="AF3988" i="13"/>
  <c r="S3988" i="13"/>
  <c r="AE3988" i="13"/>
  <c r="AB3988" i="13"/>
  <c r="AD3996" i="13"/>
  <c r="AF3996" i="13"/>
  <c r="AB3996" i="13"/>
  <c r="S3996" i="13"/>
  <c r="AA3996" i="13"/>
  <c r="AC3996" i="13"/>
  <c r="AE3996" i="13"/>
  <c r="AA4004" i="13"/>
  <c r="AF4004" i="13"/>
  <c r="S4004" i="13"/>
  <c r="AE4004" i="13"/>
  <c r="AD4004" i="13"/>
  <c r="AC4004" i="13"/>
  <c r="AB4004" i="13"/>
  <c r="S4012" i="13"/>
  <c r="AB4012" i="13"/>
  <c r="AE4012" i="13"/>
  <c r="AF4012" i="13"/>
  <c r="AA4012" i="13"/>
  <c r="AD4012" i="13"/>
  <c r="AC4012" i="13"/>
  <c r="AE4020" i="13"/>
  <c r="AB4020" i="13"/>
  <c r="AC4020" i="13"/>
  <c r="S4020" i="13"/>
  <c r="AD4020" i="13"/>
  <c r="AF4020" i="13"/>
  <c r="AA4020" i="13"/>
  <c r="S4028" i="13"/>
  <c r="AF4028" i="13"/>
  <c r="AE4028" i="13"/>
  <c r="AC4028" i="13"/>
  <c r="AD4028" i="13"/>
  <c r="AB4028" i="13"/>
  <c r="AA4028" i="13"/>
  <c r="S4036" i="13"/>
  <c r="AD4036" i="13"/>
  <c r="AF4036" i="13"/>
  <c r="AA4036" i="13"/>
  <c r="AE4036" i="13"/>
  <c r="AB4036" i="13"/>
  <c r="AC4036" i="13"/>
  <c r="S4044" i="13"/>
  <c r="AD4044" i="13"/>
  <c r="AA4044" i="13"/>
  <c r="AF4044" i="13"/>
  <c r="AE4044" i="13"/>
  <c r="AC4044" i="13"/>
  <c r="AB4044" i="13"/>
  <c r="S4052" i="13"/>
  <c r="AD4052" i="13"/>
  <c r="AF4052" i="13"/>
  <c r="AA4052" i="13"/>
  <c r="AE4052" i="13"/>
  <c r="AB4052" i="13"/>
  <c r="AC4052" i="13"/>
  <c r="AD4060" i="13"/>
  <c r="AB4060" i="13"/>
  <c r="AA4060" i="13"/>
  <c r="S4060" i="13"/>
  <c r="AE4060" i="13"/>
  <c r="AF4060" i="13"/>
  <c r="AC4060" i="13"/>
  <c r="S4068" i="13"/>
  <c r="AD4068" i="13"/>
  <c r="AF4068" i="13"/>
  <c r="AE4068" i="13"/>
  <c r="AB4068" i="13"/>
  <c r="AA4068" i="13"/>
  <c r="AC4068" i="13"/>
  <c r="AF4076" i="13"/>
  <c r="AD4076" i="13"/>
  <c r="S4076" i="13"/>
  <c r="AB4076" i="13"/>
  <c r="AE4076" i="13"/>
  <c r="AC4076" i="13"/>
  <c r="AA4076" i="13"/>
  <c r="S4084" i="13"/>
  <c r="AC4084" i="13"/>
  <c r="AA4084" i="13"/>
  <c r="AF4084" i="13"/>
  <c r="AD4084" i="13"/>
  <c r="AB4084" i="13"/>
  <c r="AE4084" i="13"/>
  <c r="S4092" i="13"/>
  <c r="AA4092" i="13"/>
  <c r="AD4092" i="13"/>
  <c r="AE4092" i="13"/>
  <c r="AF4092" i="13"/>
  <c r="AB4092" i="13"/>
  <c r="AC4092" i="13"/>
  <c r="AF4100" i="13"/>
  <c r="AE4100" i="13"/>
  <c r="S4100" i="13"/>
  <c r="AD4100" i="13"/>
  <c r="AC4100" i="13"/>
  <c r="AA4100" i="13"/>
  <c r="AB4100" i="13"/>
  <c r="AA4108" i="13"/>
  <c r="AD4108" i="13"/>
  <c r="AC4108" i="13"/>
  <c r="AE4108" i="13"/>
  <c r="AF4108" i="13"/>
  <c r="AB4108" i="13"/>
  <c r="S4108" i="13"/>
  <c r="AD4116" i="13"/>
  <c r="AC4116" i="13"/>
  <c r="AA4116" i="13"/>
  <c r="S4116" i="13"/>
  <c r="AF4116" i="13"/>
  <c r="AE4116" i="13"/>
  <c r="AB4116" i="13"/>
  <c r="AF4124" i="13"/>
  <c r="AB4124" i="13"/>
  <c r="AA4124" i="13"/>
  <c r="S4124" i="13"/>
  <c r="AC4124" i="13"/>
  <c r="AE4124" i="13"/>
  <c r="AD4124" i="13"/>
  <c r="AC4132" i="13"/>
  <c r="S4132" i="13"/>
  <c r="AB4132" i="13"/>
  <c r="AE4132" i="13"/>
  <c r="AA4132" i="13"/>
  <c r="AD4132" i="13"/>
  <c r="AF4132" i="13"/>
  <c r="S4140" i="13"/>
  <c r="AB4140" i="13"/>
  <c r="AA4140" i="13"/>
  <c r="AD4140" i="13"/>
  <c r="AE4140" i="13"/>
  <c r="AF4140" i="13"/>
  <c r="AC4140" i="13"/>
  <c r="S4148" i="13"/>
  <c r="AE4148" i="13"/>
  <c r="AC4148" i="13"/>
  <c r="AD4148" i="13"/>
  <c r="AF4148" i="13"/>
  <c r="AA4148" i="13"/>
  <c r="AB4148" i="13"/>
  <c r="S4156" i="13"/>
  <c r="AE4156" i="13"/>
  <c r="AF4156" i="13"/>
  <c r="AC4156" i="13"/>
  <c r="AA4156" i="13"/>
  <c r="AD4156" i="13"/>
  <c r="AB4156" i="13"/>
  <c r="AA4164" i="13"/>
  <c r="AC4164" i="13"/>
  <c r="S4164" i="13"/>
  <c r="AF4164" i="13"/>
  <c r="AD4164" i="13"/>
  <c r="AE4164" i="13"/>
  <c r="AB4164" i="13"/>
  <c r="AB406" i="13"/>
  <c r="AD406" i="13"/>
  <c r="S406" i="13"/>
  <c r="AF406" i="13"/>
  <c r="AC406" i="13"/>
  <c r="AA406" i="13"/>
  <c r="AE406" i="13"/>
  <c r="AA438" i="13"/>
  <c r="AE438" i="13"/>
  <c r="AC438" i="13"/>
  <c r="AF438" i="13"/>
  <c r="S438" i="13"/>
  <c r="AD438" i="13"/>
  <c r="AB438" i="13"/>
  <c r="AA470" i="13"/>
  <c r="AC470" i="13"/>
  <c r="AB470" i="13"/>
  <c r="S470" i="13"/>
  <c r="AD470" i="13"/>
  <c r="AF470" i="13"/>
  <c r="AE470" i="13"/>
  <c r="AA502" i="13"/>
  <c r="AE502" i="13"/>
  <c r="AD502" i="13"/>
  <c r="S502" i="13"/>
  <c r="AB502" i="13"/>
  <c r="AF502" i="13"/>
  <c r="AC502" i="13"/>
  <c r="AB534" i="13"/>
  <c r="AC534" i="13"/>
  <c r="AD534" i="13"/>
  <c r="AA534" i="13"/>
  <c r="AF534" i="13"/>
  <c r="S534" i="13"/>
  <c r="AE534" i="13"/>
  <c r="AE566" i="13"/>
  <c r="AF566" i="13"/>
  <c r="AB566" i="13"/>
  <c r="AA566" i="13"/>
  <c r="S566" i="13"/>
  <c r="AC566" i="13"/>
  <c r="AD566" i="13"/>
  <c r="AE598" i="13"/>
  <c r="AC598" i="13"/>
  <c r="AB598" i="13"/>
  <c r="S598" i="13"/>
  <c r="AD598" i="13"/>
  <c r="AF598" i="13"/>
  <c r="AA598" i="13"/>
  <c r="AD630" i="13"/>
  <c r="AF630" i="13"/>
  <c r="AB630" i="13"/>
  <c r="S630" i="13"/>
  <c r="AE630" i="13"/>
  <c r="AC630" i="13"/>
  <c r="AA630" i="13"/>
  <c r="AE662" i="13"/>
  <c r="S662" i="13"/>
  <c r="AD662" i="13"/>
  <c r="AC662" i="13"/>
  <c r="AF662" i="13"/>
  <c r="AA662" i="13"/>
  <c r="AB662" i="13"/>
  <c r="AA702" i="13"/>
  <c r="S702" i="13"/>
  <c r="AB702" i="13"/>
  <c r="AE702" i="13"/>
  <c r="AF702" i="13"/>
  <c r="AD702" i="13"/>
  <c r="AC702" i="13"/>
  <c r="S734" i="13"/>
  <c r="AE734" i="13"/>
  <c r="AC734" i="13"/>
  <c r="AA734" i="13"/>
  <c r="AB734" i="13"/>
  <c r="AD734" i="13"/>
  <c r="AF734" i="13"/>
  <c r="AC766" i="13"/>
  <c r="AD766" i="13"/>
  <c r="AA766" i="13"/>
  <c r="AF766" i="13"/>
  <c r="S766" i="13"/>
  <c r="AE766" i="13"/>
  <c r="AB766" i="13"/>
  <c r="AD790" i="13"/>
  <c r="AF790" i="13"/>
  <c r="AB790" i="13"/>
  <c r="AA790" i="13"/>
  <c r="AE790" i="13"/>
  <c r="S790" i="13"/>
  <c r="AC790" i="13"/>
  <c r="AB822" i="13"/>
  <c r="AD822" i="13"/>
  <c r="AE822" i="13"/>
  <c r="S822" i="13"/>
  <c r="AA822" i="13"/>
  <c r="AC822" i="13"/>
  <c r="AF822" i="13"/>
  <c r="S854" i="13"/>
  <c r="AF854" i="13"/>
  <c r="AD854" i="13"/>
  <c r="AC854" i="13"/>
  <c r="AE854" i="13"/>
  <c r="AB854" i="13"/>
  <c r="AA854" i="13"/>
  <c r="S886" i="13"/>
  <c r="AC886" i="13"/>
  <c r="AE886" i="13"/>
  <c r="AB886" i="13"/>
  <c r="AF886" i="13"/>
  <c r="AD886" i="13"/>
  <c r="AA886" i="13"/>
  <c r="S918" i="13"/>
  <c r="AA918" i="13"/>
  <c r="AF918" i="13"/>
  <c r="AE918" i="13"/>
  <c r="AD918" i="13"/>
  <c r="AC918" i="13"/>
  <c r="AB918" i="13"/>
  <c r="AA950" i="13"/>
  <c r="S950" i="13"/>
  <c r="AE950" i="13"/>
  <c r="AD950" i="13"/>
  <c r="AB950" i="13"/>
  <c r="AC950" i="13"/>
  <c r="AF950" i="13"/>
  <c r="S982" i="13"/>
  <c r="AB982" i="13"/>
  <c r="AC982" i="13"/>
  <c r="AF982" i="13"/>
  <c r="AA982" i="13"/>
  <c r="AD982" i="13"/>
  <c r="AE982" i="13"/>
  <c r="AC1014" i="13"/>
  <c r="AD1014" i="13"/>
  <c r="AA1014" i="13"/>
  <c r="S1014" i="13"/>
  <c r="AB1014" i="13"/>
  <c r="AE1014" i="13"/>
  <c r="AF1014" i="13"/>
  <c r="AA1046" i="13"/>
  <c r="AE1046" i="13"/>
  <c r="AD1046" i="13"/>
  <c r="AF1046" i="13"/>
  <c r="S1046" i="13"/>
  <c r="AC1046" i="13"/>
  <c r="AB1046" i="13"/>
  <c r="S1078" i="13"/>
  <c r="AA1078" i="13"/>
  <c r="AB1078" i="13"/>
  <c r="AD1078" i="13"/>
  <c r="AF1078" i="13"/>
  <c r="AE1078" i="13"/>
  <c r="AC1078" i="13"/>
  <c r="S1110" i="13"/>
  <c r="AA1110" i="13"/>
  <c r="AB1110" i="13"/>
  <c r="AE1110" i="13"/>
  <c r="AD1110" i="13"/>
  <c r="AC1110" i="13"/>
  <c r="AF1110" i="13"/>
  <c r="S1142" i="13"/>
  <c r="AA1142" i="13"/>
  <c r="AC1142" i="13"/>
  <c r="AE1142" i="13"/>
  <c r="AF1142" i="13"/>
  <c r="AB1142" i="13"/>
  <c r="AD1142" i="13"/>
  <c r="AF1174" i="13"/>
  <c r="AA1174" i="13"/>
  <c r="AD1174" i="13"/>
  <c r="S1174" i="13"/>
  <c r="AE1174" i="13"/>
  <c r="AC1174" i="13"/>
  <c r="AB1174" i="13"/>
  <c r="AE1206" i="13"/>
  <c r="AA1206" i="13"/>
  <c r="AB1206" i="13"/>
  <c r="AF1206" i="13"/>
  <c r="AC1206" i="13"/>
  <c r="AD1206" i="13"/>
  <c r="S1206" i="13"/>
  <c r="S1238" i="13"/>
  <c r="AD1238" i="13"/>
  <c r="AB1238" i="13"/>
  <c r="AE1238" i="13"/>
  <c r="AA1238" i="13"/>
  <c r="AC1238" i="13"/>
  <c r="AF1238" i="13"/>
  <c r="S1278" i="13"/>
  <c r="AF1278" i="13"/>
  <c r="AE1278" i="13"/>
  <c r="AD1278" i="13"/>
  <c r="AA1278" i="13"/>
  <c r="AB1278" i="13"/>
  <c r="AC1278" i="13"/>
  <c r="AA1310" i="13"/>
  <c r="AD1310" i="13"/>
  <c r="AF1310" i="13"/>
  <c r="AB1310" i="13"/>
  <c r="AC1310" i="13"/>
  <c r="AE1310" i="13"/>
  <c r="S1310" i="13"/>
  <c r="AC1342" i="13"/>
  <c r="S1342" i="13"/>
  <c r="AB1342" i="13"/>
  <c r="AA1342" i="13"/>
  <c r="AF1342" i="13"/>
  <c r="AE1342" i="13"/>
  <c r="AD1342" i="13"/>
  <c r="AA1374" i="13"/>
  <c r="AF1374" i="13"/>
  <c r="AE1374" i="13"/>
  <c r="AC1374" i="13"/>
  <c r="AD1374" i="13"/>
  <c r="AB1374" i="13"/>
  <c r="S1374" i="13"/>
  <c r="AE1406" i="13"/>
  <c r="S1406" i="13"/>
  <c r="AF1406" i="13"/>
  <c r="AA1406" i="13"/>
  <c r="AD1406" i="13"/>
  <c r="AC1406" i="13"/>
  <c r="AB1406" i="13"/>
  <c r="S1438" i="13"/>
  <c r="AC1438" i="13"/>
  <c r="AD1438" i="13"/>
  <c r="AB1438" i="13"/>
  <c r="AA1438" i="13"/>
  <c r="AF1438" i="13"/>
  <c r="AE1438" i="13"/>
  <c r="S1470" i="13"/>
  <c r="AE1470" i="13"/>
  <c r="AC1470" i="13"/>
  <c r="AB1470" i="13"/>
  <c r="AF1470" i="13"/>
  <c r="AA1470" i="13"/>
  <c r="AD1470" i="13"/>
  <c r="AD1502" i="13"/>
  <c r="AC1502" i="13"/>
  <c r="AB1502" i="13"/>
  <c r="AF1502" i="13"/>
  <c r="AA1502" i="13"/>
  <c r="S1502" i="13"/>
  <c r="AE1502" i="13"/>
  <c r="AB1534" i="13"/>
  <c r="AC1534" i="13"/>
  <c r="AE1534" i="13"/>
  <c r="S1534" i="13"/>
  <c r="AD1534" i="13"/>
  <c r="AF1534" i="13"/>
  <c r="AA1534" i="13"/>
  <c r="AA1558" i="13"/>
  <c r="S1558" i="13"/>
  <c r="AE1558" i="13"/>
  <c r="AB1558" i="13"/>
  <c r="AC1558" i="13"/>
  <c r="AF1558" i="13"/>
  <c r="AD1558" i="13"/>
  <c r="AB1590" i="13"/>
  <c r="AE1590" i="13"/>
  <c r="S1590" i="13"/>
  <c r="AF1590" i="13"/>
  <c r="AA1590" i="13"/>
  <c r="AC1590" i="13"/>
  <c r="AD1590" i="13"/>
  <c r="AE1622" i="13"/>
  <c r="AD1622" i="13"/>
  <c r="AC1622" i="13"/>
  <c r="S1622" i="13"/>
  <c r="AB1622" i="13"/>
  <c r="AA1622" i="13"/>
  <c r="AF1622" i="13"/>
  <c r="AB1654" i="13"/>
  <c r="AA1654" i="13"/>
  <c r="AD1654" i="13"/>
  <c r="S1654" i="13"/>
  <c r="AE1654" i="13"/>
  <c r="AF1654" i="13"/>
  <c r="AC1654" i="13"/>
  <c r="AD1686" i="13"/>
  <c r="AB1686" i="13"/>
  <c r="S1686" i="13"/>
  <c r="AA1686" i="13"/>
  <c r="AF1686" i="13"/>
  <c r="AE1686" i="13"/>
  <c r="AC1686" i="13"/>
  <c r="AC1718" i="13"/>
  <c r="AF1718" i="13"/>
  <c r="AA1718" i="13"/>
  <c r="AD1718" i="13"/>
  <c r="S1718" i="13"/>
  <c r="AE1718" i="13"/>
  <c r="AB1718" i="13"/>
  <c r="AA1750" i="13"/>
  <c r="AD1750" i="13"/>
  <c r="AE1750" i="13"/>
  <c r="S1750" i="13"/>
  <c r="AB1750" i="13"/>
  <c r="AC1750" i="13"/>
  <c r="AF1750" i="13"/>
  <c r="S1782" i="13"/>
  <c r="AE1782" i="13"/>
  <c r="AD1782" i="13"/>
  <c r="AF1782" i="13"/>
  <c r="AB1782" i="13"/>
  <c r="AC1782" i="13"/>
  <c r="AA1782" i="13"/>
  <c r="S1814" i="13"/>
  <c r="AA1814" i="13"/>
  <c r="AD1814" i="13"/>
  <c r="AE1814" i="13"/>
  <c r="AB1814" i="13"/>
  <c r="AC1814" i="13"/>
  <c r="AF1814" i="13"/>
  <c r="AC1846" i="13"/>
  <c r="AD1846" i="13"/>
  <c r="S1846" i="13"/>
  <c r="AE1846" i="13"/>
  <c r="AF1846" i="13"/>
  <c r="AB1846" i="13"/>
  <c r="AA1846" i="13"/>
  <c r="S1878" i="13"/>
  <c r="AA1878" i="13"/>
  <c r="AB1878" i="13"/>
  <c r="AE1878" i="13"/>
  <c r="AD1878" i="13"/>
  <c r="AC1878" i="13"/>
  <c r="AF1878" i="13"/>
  <c r="S1910" i="13"/>
  <c r="AB1910" i="13"/>
  <c r="AF1910" i="13"/>
  <c r="AE1910" i="13"/>
  <c r="AA1910" i="13"/>
  <c r="AC1910" i="13"/>
  <c r="AD1910" i="13"/>
  <c r="S1942" i="13"/>
  <c r="AF1942" i="13"/>
  <c r="AC1942" i="13"/>
  <c r="AA1942" i="13"/>
  <c r="AE1942" i="13"/>
  <c r="AD1942" i="13"/>
  <c r="AB1942" i="13"/>
  <c r="S1974" i="13"/>
  <c r="AA1974" i="13"/>
  <c r="AC1974" i="13"/>
  <c r="AD1974" i="13"/>
  <c r="AB1974" i="13"/>
  <c r="AF1974" i="13"/>
  <c r="AE1974" i="13"/>
  <c r="S2006" i="13"/>
  <c r="AA2006" i="13"/>
  <c r="AC2006" i="13"/>
  <c r="AB2006" i="13"/>
  <c r="AD2006" i="13"/>
  <c r="AE2006" i="13"/>
  <c r="AF2006" i="13"/>
  <c r="AE2038" i="13"/>
  <c r="AD2038" i="13"/>
  <c r="AB2038" i="13"/>
  <c r="S2038" i="13"/>
  <c r="AF2038" i="13"/>
  <c r="AC2038" i="13"/>
  <c r="AA2038" i="13"/>
  <c r="S2070" i="13"/>
  <c r="AF2070" i="13"/>
  <c r="AA2070" i="13"/>
  <c r="AC2070" i="13"/>
  <c r="AE2070" i="13"/>
  <c r="AD2070" i="13"/>
  <c r="AB2070" i="13"/>
  <c r="AF2102" i="13"/>
  <c r="AC2102" i="13"/>
  <c r="AA2102" i="13"/>
  <c r="S2102" i="13"/>
  <c r="AE2102" i="13"/>
  <c r="AD2102" i="13"/>
  <c r="AB2102" i="13"/>
  <c r="AC2142" i="13"/>
  <c r="AF2142" i="13"/>
  <c r="S2142" i="13"/>
  <c r="AB2142" i="13"/>
  <c r="AD2142" i="13"/>
  <c r="AA2142" i="13"/>
  <c r="AE2142" i="13"/>
  <c r="S2166" i="13"/>
  <c r="AF2166" i="13"/>
  <c r="AC2166" i="13"/>
  <c r="AA2166" i="13"/>
  <c r="AE2166" i="13"/>
  <c r="AD2166" i="13"/>
  <c r="AB2166" i="13"/>
  <c r="AB2198" i="13"/>
  <c r="AF2198" i="13"/>
  <c r="AD2198" i="13"/>
  <c r="S2198" i="13"/>
  <c r="AA2198" i="13"/>
  <c r="AE2198" i="13"/>
  <c r="AC2198" i="13"/>
  <c r="S2230" i="13"/>
  <c r="AF2230" i="13"/>
  <c r="AB2230" i="13"/>
  <c r="AC2230" i="13"/>
  <c r="AE2230" i="13"/>
  <c r="AD2230" i="13"/>
  <c r="AA2230" i="13"/>
  <c r="AA2270" i="13"/>
  <c r="AC2270" i="13"/>
  <c r="S2270" i="13"/>
  <c r="AE2270" i="13"/>
  <c r="AF2270" i="13"/>
  <c r="AD2270" i="13"/>
  <c r="AB2270" i="13"/>
  <c r="AB2294" i="13"/>
  <c r="AF2294" i="13"/>
  <c r="AC2294" i="13"/>
  <c r="AD2294" i="13"/>
  <c r="AA2294" i="13"/>
  <c r="S2294" i="13"/>
  <c r="AE2294" i="13"/>
  <c r="AF2326" i="13"/>
  <c r="AB2326" i="13"/>
  <c r="AA2326" i="13"/>
  <c r="S2326" i="13"/>
  <c r="AC2326" i="13"/>
  <c r="AD2326" i="13"/>
  <c r="AE2326" i="13"/>
  <c r="S2358" i="13"/>
  <c r="AD2358" i="13"/>
  <c r="AC2358" i="13"/>
  <c r="AE2358" i="13"/>
  <c r="AF2358" i="13"/>
  <c r="AB2358" i="13"/>
  <c r="AA2358" i="13"/>
  <c r="AC2390" i="13"/>
  <c r="AF2390" i="13"/>
  <c r="S2390" i="13"/>
  <c r="AD2390" i="13"/>
  <c r="AB2390" i="13"/>
  <c r="AA2390" i="13"/>
  <c r="AE2390" i="13"/>
  <c r="AA2414" i="13"/>
  <c r="AE2414" i="13"/>
  <c r="AB2414" i="13"/>
  <c r="AD2414" i="13"/>
  <c r="S2414" i="13"/>
  <c r="AF2414" i="13"/>
  <c r="AC2414" i="13"/>
  <c r="AC2446" i="13"/>
  <c r="AA2446" i="13"/>
  <c r="S2446" i="13"/>
  <c r="AB2446" i="13"/>
  <c r="AD2446" i="13"/>
  <c r="AF2446" i="13"/>
  <c r="AE2446" i="13"/>
  <c r="AE2478" i="13"/>
  <c r="AA2478" i="13"/>
  <c r="AC2478" i="13"/>
  <c r="AB2478" i="13"/>
  <c r="S2478" i="13"/>
  <c r="AD2478" i="13"/>
  <c r="AF2478" i="13"/>
  <c r="S2526" i="13"/>
  <c r="AA2526" i="13"/>
  <c r="AE2526" i="13"/>
  <c r="AD2526" i="13"/>
  <c r="AB2526" i="13"/>
  <c r="AF2526" i="13"/>
  <c r="AC2526" i="13"/>
  <c r="AF2558" i="13"/>
  <c r="AE2558" i="13"/>
  <c r="S2558" i="13"/>
  <c r="AC2558" i="13"/>
  <c r="AD2558" i="13"/>
  <c r="AB2558" i="13"/>
  <c r="AA2558" i="13"/>
  <c r="AD2590" i="13"/>
  <c r="AC2590" i="13"/>
  <c r="S2590" i="13"/>
  <c r="AB2590" i="13"/>
  <c r="AA2590" i="13"/>
  <c r="AE2590" i="13"/>
  <c r="AF2590" i="13"/>
  <c r="AE2622" i="13"/>
  <c r="AD2622" i="13"/>
  <c r="AB2622" i="13"/>
  <c r="S2622" i="13"/>
  <c r="AC2622" i="13"/>
  <c r="AF2622" i="13"/>
  <c r="AA2622" i="13"/>
  <c r="AF2654" i="13"/>
  <c r="AA2654" i="13"/>
  <c r="AD2654" i="13"/>
  <c r="AE2654" i="13"/>
  <c r="S2654" i="13"/>
  <c r="AB2654" i="13"/>
  <c r="AC2654" i="13"/>
  <c r="S2686" i="13"/>
  <c r="AC2686" i="13"/>
  <c r="AD2686" i="13"/>
  <c r="AA2686" i="13"/>
  <c r="AB2686" i="13"/>
  <c r="AE2686" i="13"/>
  <c r="AF2686" i="13"/>
  <c r="S2718" i="13"/>
  <c r="AD2718" i="13"/>
  <c r="AE2718" i="13"/>
  <c r="AB2718" i="13"/>
  <c r="AA2718" i="13"/>
  <c r="AF2718" i="13"/>
  <c r="AC2718" i="13"/>
  <c r="AB2750" i="13"/>
  <c r="AF2750" i="13"/>
  <c r="AA2750" i="13"/>
  <c r="AD2750" i="13"/>
  <c r="S2750" i="13"/>
  <c r="AE2750" i="13"/>
  <c r="AC2750" i="13"/>
  <c r="AC2782" i="13"/>
  <c r="AF2782" i="13"/>
  <c r="S2782" i="13"/>
  <c r="AA2782" i="13"/>
  <c r="AD2782" i="13"/>
  <c r="AE2782" i="13"/>
  <c r="AB2782" i="13"/>
  <c r="S2814" i="13"/>
  <c r="AC2814" i="13"/>
  <c r="AF2814" i="13"/>
  <c r="AA2814" i="13"/>
  <c r="AE2814" i="13"/>
  <c r="AD2814" i="13"/>
  <c r="AB2814" i="13"/>
  <c r="AF2838" i="13"/>
  <c r="AE2838" i="13"/>
  <c r="AB2838" i="13"/>
  <c r="S2838" i="13"/>
  <c r="AD2838" i="13"/>
  <c r="AA2838" i="13"/>
  <c r="AC2838" i="13"/>
  <c r="AF2870" i="13"/>
  <c r="S2870" i="13"/>
  <c r="AC2870" i="13"/>
  <c r="AD2870" i="13"/>
  <c r="AE2870" i="13"/>
  <c r="AB2870" i="13"/>
  <c r="AA2870" i="13"/>
  <c r="AC2902" i="13"/>
  <c r="AD2902" i="13"/>
  <c r="AA2902" i="13"/>
  <c r="AB2902" i="13"/>
  <c r="S2902" i="13"/>
  <c r="AE2902" i="13"/>
  <c r="AF2902" i="13"/>
  <c r="AC2934" i="13"/>
  <c r="AF2934" i="13"/>
  <c r="S2934" i="13"/>
  <c r="AA2934" i="13"/>
  <c r="AD2934" i="13"/>
  <c r="AB2934" i="13"/>
  <c r="AE2934" i="13"/>
  <c r="AD2966" i="13"/>
  <c r="AE2966" i="13"/>
  <c r="S2966" i="13"/>
  <c r="AB2966" i="13"/>
  <c r="AC2966" i="13"/>
  <c r="AF2966" i="13"/>
  <c r="AA2966" i="13"/>
  <c r="S2998" i="13"/>
  <c r="AB2998" i="13"/>
  <c r="AA2998" i="13"/>
  <c r="AF2998" i="13"/>
  <c r="AC2998" i="13"/>
  <c r="AD2998" i="13"/>
  <c r="AE2998" i="13"/>
  <c r="S3030" i="13"/>
  <c r="AB3030" i="13"/>
  <c r="AA3030" i="13"/>
  <c r="AF3030" i="13"/>
  <c r="AE3030" i="13"/>
  <c r="AD3030" i="13"/>
  <c r="AC3030" i="13"/>
  <c r="AD3062" i="13"/>
  <c r="AA3062" i="13"/>
  <c r="AF3062" i="13"/>
  <c r="S3062" i="13"/>
  <c r="AE3062" i="13"/>
  <c r="AB3062" i="13"/>
  <c r="AC3062" i="13"/>
  <c r="S3094" i="13"/>
  <c r="AA3094" i="13"/>
  <c r="AD3094" i="13"/>
  <c r="AC3094" i="13"/>
  <c r="AB3094" i="13"/>
  <c r="AF3094" i="13"/>
  <c r="AE3094" i="13"/>
  <c r="S3126" i="13"/>
  <c r="AD3126" i="13"/>
  <c r="AF3126" i="13"/>
  <c r="AC3126" i="13"/>
  <c r="AA3126" i="13"/>
  <c r="AB3126" i="13"/>
  <c r="AE3126" i="13"/>
  <c r="AA3158" i="13"/>
  <c r="AE3158" i="13"/>
  <c r="AD3158" i="13"/>
  <c r="AB3158" i="13"/>
  <c r="S3158" i="13"/>
  <c r="AC3158" i="13"/>
  <c r="AF3158" i="13"/>
  <c r="AF3174" i="13"/>
  <c r="AA3174" i="13"/>
  <c r="S3174" i="13"/>
  <c r="AD3174" i="13"/>
  <c r="AC3174" i="13"/>
  <c r="AB3174" i="13"/>
  <c r="AE3174" i="13"/>
  <c r="AA3206" i="13"/>
  <c r="AD3206" i="13"/>
  <c r="AC3206" i="13"/>
  <c r="AF3206" i="13"/>
  <c r="AB3206" i="13"/>
  <c r="S3206" i="13"/>
  <c r="AE3206" i="13"/>
  <c r="S3238" i="13"/>
  <c r="AF3238" i="13"/>
  <c r="AC3238" i="13"/>
  <c r="AD3238" i="13"/>
  <c r="AE3238" i="13"/>
  <c r="AA3238" i="13"/>
  <c r="AB3238" i="13"/>
  <c r="AB3262" i="13"/>
  <c r="AA3262" i="13"/>
  <c r="AE3262" i="13"/>
  <c r="S3262" i="13"/>
  <c r="AF3262" i="13"/>
  <c r="AD3262" i="13"/>
  <c r="AC3262" i="13"/>
  <c r="S3294" i="13"/>
  <c r="AF3294" i="13"/>
  <c r="AE3294" i="13"/>
  <c r="AC3294" i="13"/>
  <c r="AB3294" i="13"/>
  <c r="AA3294" i="13"/>
  <c r="AD3294" i="13"/>
  <c r="AF3326" i="13"/>
  <c r="AD3326" i="13"/>
  <c r="AC3326" i="13"/>
  <c r="AB3326" i="13"/>
  <c r="S3326" i="13"/>
  <c r="AA3326" i="13"/>
  <c r="AE3326" i="13"/>
  <c r="S3358" i="13"/>
  <c r="AB3358" i="13"/>
  <c r="AF3358" i="13"/>
  <c r="AE3358" i="13"/>
  <c r="AC3358" i="13"/>
  <c r="AD3358" i="13"/>
  <c r="AA3358" i="13"/>
  <c r="AB3390" i="13"/>
  <c r="AC3390" i="13"/>
  <c r="AE3390" i="13"/>
  <c r="AA3390" i="13"/>
  <c r="AF3390" i="13"/>
  <c r="AD3390" i="13"/>
  <c r="S3390" i="13"/>
  <c r="AC3422" i="13"/>
  <c r="AB3422" i="13"/>
  <c r="AA3422" i="13"/>
  <c r="AE3422" i="13"/>
  <c r="S3422" i="13"/>
  <c r="AF3422" i="13"/>
  <c r="AD3422" i="13"/>
  <c r="AB3454" i="13"/>
  <c r="AA3454" i="13"/>
  <c r="AE3454" i="13"/>
  <c r="S3454" i="13"/>
  <c r="AF3454" i="13"/>
  <c r="AD3454" i="13"/>
  <c r="AC3454" i="13"/>
  <c r="AA3486" i="13"/>
  <c r="S3486" i="13"/>
  <c r="AD3486" i="13"/>
  <c r="AF3486" i="13"/>
  <c r="AB3486" i="13"/>
  <c r="AC3486" i="13"/>
  <c r="AE3486" i="13"/>
  <c r="AA3526" i="13"/>
  <c r="AE3526" i="13"/>
  <c r="AF3526" i="13"/>
  <c r="S3526" i="13"/>
  <c r="AD3526" i="13"/>
  <c r="AC3526" i="13"/>
  <c r="AB3526" i="13"/>
  <c r="S3550" i="13"/>
  <c r="AE3550" i="13"/>
  <c r="AA3550" i="13"/>
  <c r="AD3550" i="13"/>
  <c r="AF3550" i="13"/>
  <c r="AB3550" i="13"/>
  <c r="AC3550" i="13"/>
  <c r="AE3582" i="13"/>
  <c r="AC3582" i="13"/>
  <c r="AD3582" i="13"/>
  <c r="AF3582" i="13"/>
  <c r="AB3582" i="13"/>
  <c r="S3582" i="13"/>
  <c r="AA3582" i="13"/>
  <c r="AA3614" i="13"/>
  <c r="AE3614" i="13"/>
  <c r="S3614" i="13"/>
  <c r="AF3614" i="13"/>
  <c r="AD3614" i="13"/>
  <c r="AC3614" i="13"/>
  <c r="AB3614" i="13"/>
  <c r="AB3646" i="13"/>
  <c r="AA3646" i="13"/>
  <c r="AE3646" i="13"/>
  <c r="S3646" i="13"/>
  <c r="AF3646" i="13"/>
  <c r="AD3646" i="13"/>
  <c r="AC3646" i="13"/>
  <c r="AB3670" i="13"/>
  <c r="AF3670" i="13"/>
  <c r="S3670" i="13"/>
  <c r="AE3670" i="13"/>
  <c r="AC3670" i="13"/>
  <c r="AD3670" i="13"/>
  <c r="AA3670" i="13"/>
  <c r="S3710" i="13"/>
  <c r="AE3710" i="13"/>
  <c r="AF3710" i="13"/>
  <c r="AD3710" i="13"/>
  <c r="AC3710" i="13"/>
  <c r="AB3710" i="13"/>
  <c r="AA3710" i="13"/>
  <c r="AB3742" i="13"/>
  <c r="AD3742" i="13"/>
  <c r="AA3742" i="13"/>
  <c r="AE3742" i="13"/>
  <c r="AC3742" i="13"/>
  <c r="AF3742" i="13"/>
  <c r="S3742" i="13"/>
  <c r="AE3774" i="13"/>
  <c r="AA3774" i="13"/>
  <c r="AD3774" i="13"/>
  <c r="AF3774" i="13"/>
  <c r="S3774" i="13"/>
  <c r="AB3774" i="13"/>
  <c r="AC3774" i="13"/>
  <c r="S3806" i="13"/>
  <c r="AB3806" i="13"/>
  <c r="AA3806" i="13"/>
  <c r="AE3806" i="13"/>
  <c r="AF3806" i="13"/>
  <c r="AD3806" i="13"/>
  <c r="AC3806" i="13"/>
  <c r="AE3838" i="13"/>
  <c r="AD3838" i="13"/>
  <c r="AA3838" i="13"/>
  <c r="AC3838" i="13"/>
  <c r="S3838" i="13"/>
  <c r="AB3838" i="13"/>
  <c r="AF3838" i="13"/>
  <c r="AC3862" i="13"/>
  <c r="AB3862" i="13"/>
  <c r="AA3862" i="13"/>
  <c r="AE3862" i="13"/>
  <c r="S3862" i="13"/>
  <c r="AF3862" i="13"/>
  <c r="AD3862" i="13"/>
  <c r="AA3902" i="13"/>
  <c r="AF3902" i="13"/>
  <c r="AB3902" i="13"/>
  <c r="AD3902" i="13"/>
  <c r="S3902" i="13"/>
  <c r="AE3902" i="13"/>
  <c r="AC3902" i="13"/>
  <c r="AB3934" i="13"/>
  <c r="AA3934" i="13"/>
  <c r="AE3934" i="13"/>
  <c r="S3934" i="13"/>
  <c r="AF3934" i="13"/>
  <c r="AD3934" i="13"/>
  <c r="AC3934" i="13"/>
  <c r="S3966" i="13"/>
  <c r="AF3966" i="13"/>
  <c r="AD3966" i="13"/>
  <c r="AC3966" i="13"/>
  <c r="AB3966" i="13"/>
  <c r="AA3966" i="13"/>
  <c r="AE3966" i="13"/>
  <c r="AA3998" i="13"/>
  <c r="AE3998" i="13"/>
  <c r="AF3998" i="13"/>
  <c r="AC3998" i="13"/>
  <c r="AD3998" i="13"/>
  <c r="S3998" i="13"/>
  <c r="AB3998" i="13"/>
  <c r="AF679" i="13"/>
  <c r="AA679" i="13"/>
  <c r="AC679" i="13"/>
  <c r="S679" i="13"/>
  <c r="AD679" i="13"/>
  <c r="AE679" i="13"/>
  <c r="AB679" i="13"/>
  <c r="S394" i="13"/>
  <c r="T394" i="13"/>
  <c r="AD394" i="13"/>
  <c r="AE394" i="13"/>
  <c r="AA394" i="13"/>
  <c r="U394" i="13"/>
  <c r="AF394" i="13"/>
  <c r="AC394" i="13"/>
  <c r="AB394" i="13"/>
  <c r="U402" i="13"/>
  <c r="AC402" i="13"/>
  <c r="AD402" i="13"/>
  <c r="AA402" i="13"/>
  <c r="T402" i="13"/>
  <c r="AF402" i="13"/>
  <c r="S402" i="13"/>
  <c r="AB402" i="13"/>
  <c r="AE402" i="13"/>
  <c r="S418" i="13"/>
  <c r="AD418" i="13"/>
  <c r="AE418" i="13"/>
  <c r="AA418" i="13"/>
  <c r="AC418" i="13"/>
  <c r="AF418" i="13"/>
  <c r="AB418" i="13"/>
  <c r="AE434" i="13"/>
  <c r="AB434" i="13"/>
  <c r="AF434" i="13"/>
  <c r="AD434" i="13"/>
  <c r="AC434" i="13"/>
  <c r="S434" i="13"/>
  <c r="AA434" i="13"/>
  <c r="AB450" i="13"/>
  <c r="AD450" i="13"/>
  <c r="S450" i="13"/>
  <c r="AF450" i="13"/>
  <c r="AC450" i="13"/>
  <c r="AA450" i="13"/>
  <c r="AE450" i="13"/>
  <c r="AE466" i="13"/>
  <c r="AD466" i="13"/>
  <c r="AB466" i="13"/>
  <c r="S466" i="13"/>
  <c r="AC466" i="13"/>
  <c r="AF466" i="13"/>
  <c r="AA466" i="13"/>
  <c r="AA482" i="13"/>
  <c r="AD482" i="13"/>
  <c r="S482" i="13"/>
  <c r="AB482" i="13"/>
  <c r="AC482" i="13"/>
  <c r="AF482" i="13"/>
  <c r="AE482" i="13"/>
  <c r="AF498" i="13"/>
  <c r="AA498" i="13"/>
  <c r="AB498" i="13"/>
  <c r="AD498" i="13"/>
  <c r="S498" i="13"/>
  <c r="AC498" i="13"/>
  <c r="AE498" i="13"/>
  <c r="AB514" i="13"/>
  <c r="AC514" i="13"/>
  <c r="S514" i="13"/>
  <c r="AF514" i="13"/>
  <c r="AD514" i="13"/>
  <c r="AA514" i="13"/>
  <c r="AE514" i="13"/>
  <c r="AD530" i="13"/>
  <c r="AB530" i="13"/>
  <c r="S530" i="13"/>
  <c r="AF530" i="13"/>
  <c r="AC530" i="13"/>
  <c r="AA530" i="13"/>
  <c r="AE530" i="13"/>
  <c r="S546" i="13"/>
  <c r="AC546" i="13"/>
  <c r="AE546" i="13"/>
  <c r="AD546" i="13"/>
  <c r="AA546" i="13"/>
  <c r="AF546" i="13"/>
  <c r="AB546" i="13"/>
  <c r="S562" i="13"/>
  <c r="AF562" i="13"/>
  <c r="AD562" i="13"/>
  <c r="AA562" i="13"/>
  <c r="AE562" i="13"/>
  <c r="AB562" i="13"/>
  <c r="AC562" i="13"/>
  <c r="S578" i="13"/>
  <c r="AD578" i="13"/>
  <c r="AA578" i="13"/>
  <c r="AB578" i="13"/>
  <c r="AE578" i="13"/>
  <c r="AF578" i="13"/>
  <c r="AC578" i="13"/>
  <c r="S594" i="13"/>
  <c r="AE594" i="13"/>
  <c r="AC594" i="13"/>
  <c r="AA594" i="13"/>
  <c r="AB594" i="13"/>
  <c r="AD594" i="13"/>
  <c r="AF594" i="13"/>
  <c r="AA610" i="13"/>
  <c r="AD610" i="13"/>
  <c r="AC610" i="13"/>
  <c r="S610" i="13"/>
  <c r="AB610" i="13"/>
  <c r="AE610" i="13"/>
  <c r="AF610" i="13"/>
  <c r="S626" i="13"/>
  <c r="AF626" i="13"/>
  <c r="AD626" i="13"/>
  <c r="AA626" i="13"/>
  <c r="AE626" i="13"/>
  <c r="AB626" i="13"/>
  <c r="AC626" i="13"/>
  <c r="S642" i="13"/>
  <c r="AA642" i="13"/>
  <c r="AF642" i="13"/>
  <c r="AE642" i="13"/>
  <c r="AD642" i="13"/>
  <c r="AC642" i="13"/>
  <c r="AB642" i="13"/>
  <c r="S658" i="13"/>
  <c r="AE658" i="13"/>
  <c r="AB658" i="13"/>
  <c r="AC658" i="13"/>
  <c r="AD658" i="13"/>
  <c r="AA658" i="13"/>
  <c r="AF658" i="13"/>
  <c r="AF666" i="13"/>
  <c r="AE666" i="13"/>
  <c r="AA666" i="13"/>
  <c r="S666" i="13"/>
  <c r="AB666" i="13"/>
  <c r="AC666" i="13"/>
  <c r="AD666" i="13"/>
  <c r="S682" i="13"/>
  <c r="AE682" i="13"/>
  <c r="AF682" i="13"/>
  <c r="AC682" i="13"/>
  <c r="AB682" i="13"/>
  <c r="AA682" i="13"/>
  <c r="AD682" i="13"/>
  <c r="AB698" i="13"/>
  <c r="AC698" i="13"/>
  <c r="AD698" i="13"/>
  <c r="S698" i="13"/>
  <c r="AA698" i="13"/>
  <c r="AF698" i="13"/>
  <c r="AE698" i="13"/>
  <c r="AF714" i="13"/>
  <c r="AC714" i="13"/>
  <c r="AA714" i="13"/>
  <c r="S714" i="13"/>
  <c r="AE714" i="13"/>
  <c r="AB714" i="13"/>
  <c r="AD714" i="13"/>
  <c r="AB730" i="13"/>
  <c r="AC730" i="13"/>
  <c r="AF730" i="13"/>
  <c r="AE730" i="13"/>
  <c r="AD730" i="13"/>
  <c r="S730" i="13"/>
  <c r="AA730" i="13"/>
  <c r="AC746" i="13"/>
  <c r="AB746" i="13"/>
  <c r="AA746" i="13"/>
  <c r="S746" i="13"/>
  <c r="AF746" i="13"/>
  <c r="AE746" i="13"/>
  <c r="AD746" i="13"/>
  <c r="S762" i="13"/>
  <c r="AF762" i="13"/>
  <c r="AA762" i="13"/>
  <c r="AB762" i="13"/>
  <c r="AE762" i="13"/>
  <c r="AD762" i="13"/>
  <c r="AC762" i="13"/>
  <c r="AC778" i="13"/>
  <c r="S778" i="13"/>
  <c r="AB778" i="13"/>
  <c r="AA778" i="13"/>
  <c r="AF778" i="13"/>
  <c r="AE778" i="13"/>
  <c r="AD778" i="13"/>
  <c r="S794" i="13"/>
  <c r="AD794" i="13"/>
  <c r="AA794" i="13"/>
  <c r="AB794" i="13"/>
  <c r="AF794" i="13"/>
  <c r="AC794" i="13"/>
  <c r="AE794" i="13"/>
  <c r="AC810" i="13"/>
  <c r="S810" i="13"/>
  <c r="AB810" i="13"/>
  <c r="AA810" i="13"/>
  <c r="AF810" i="13"/>
  <c r="AE810" i="13"/>
  <c r="AD810" i="13"/>
  <c r="AC826" i="13"/>
  <c r="AB826" i="13"/>
  <c r="AA826" i="13"/>
  <c r="AF826" i="13"/>
  <c r="S826" i="13"/>
  <c r="AE826" i="13"/>
  <c r="AD826" i="13"/>
  <c r="AA842" i="13"/>
  <c r="AC842" i="13"/>
  <c r="AE842" i="13"/>
  <c r="AD842" i="13"/>
  <c r="AB842" i="13"/>
  <c r="S842" i="13"/>
  <c r="AF842" i="13"/>
  <c r="AF858" i="13"/>
  <c r="S858" i="13"/>
  <c r="AB858" i="13"/>
  <c r="AD858" i="13"/>
  <c r="AC858" i="13"/>
  <c r="AA858" i="13"/>
  <c r="AE858" i="13"/>
  <c r="AA874" i="13"/>
  <c r="AD874" i="13"/>
  <c r="S874" i="13"/>
  <c r="AE874" i="13"/>
  <c r="AC874" i="13"/>
  <c r="AB874" i="13"/>
  <c r="AF874" i="13"/>
  <c r="AE890" i="13"/>
  <c r="AF890" i="13"/>
  <c r="S890" i="13"/>
  <c r="AD890" i="13"/>
  <c r="AC890" i="13"/>
  <c r="AA890" i="13"/>
  <c r="AB890" i="13"/>
  <c r="AC906" i="13"/>
  <c r="AB906" i="13"/>
  <c r="AA906" i="13"/>
  <c r="AF906" i="13"/>
  <c r="AE906" i="13"/>
  <c r="S906" i="13"/>
  <c r="AD906" i="13"/>
  <c r="S922" i="13"/>
  <c r="AA922" i="13"/>
  <c r="AB922" i="13"/>
  <c r="AE922" i="13"/>
  <c r="AF922" i="13"/>
  <c r="AC922" i="13"/>
  <c r="AD922" i="13"/>
  <c r="AA938" i="13"/>
  <c r="AD938" i="13"/>
  <c r="AE938" i="13"/>
  <c r="AC938" i="13"/>
  <c r="AF938" i="13"/>
  <c r="S938" i="13"/>
  <c r="AB938" i="13"/>
  <c r="S954" i="13"/>
  <c r="AD954" i="13"/>
  <c r="AC954" i="13"/>
  <c r="AE954" i="13"/>
  <c r="AB954" i="13"/>
  <c r="AA954" i="13"/>
  <c r="AF954" i="13"/>
  <c r="AC970" i="13"/>
  <c r="AE970" i="13"/>
  <c r="S970" i="13"/>
  <c r="AD970" i="13"/>
  <c r="AA970" i="13"/>
  <c r="AB970" i="13"/>
  <c r="AF970" i="13"/>
  <c r="AA986" i="13"/>
  <c r="AF986" i="13"/>
  <c r="AD986" i="13"/>
  <c r="AB986" i="13"/>
  <c r="S986" i="13"/>
  <c r="AC986" i="13"/>
  <c r="AE986" i="13"/>
  <c r="AB1002" i="13"/>
  <c r="AD1002" i="13"/>
  <c r="S1002" i="13"/>
  <c r="AF1002" i="13"/>
  <c r="AC1002" i="13"/>
  <c r="AA1002" i="13"/>
  <c r="AE1002" i="13"/>
  <c r="AE1018" i="13"/>
  <c r="S1018" i="13"/>
  <c r="AC1018" i="13"/>
  <c r="AD1018" i="13"/>
  <c r="AB1018" i="13"/>
  <c r="AA1018" i="13"/>
  <c r="AF1018" i="13"/>
  <c r="AA1034" i="13"/>
  <c r="AC1034" i="13"/>
  <c r="S1034" i="13"/>
  <c r="AE1034" i="13"/>
  <c r="AD1034" i="13"/>
  <c r="AB1034" i="13"/>
  <c r="AF1034" i="13"/>
  <c r="S1050" i="13"/>
  <c r="AA1050" i="13"/>
  <c r="AD1050" i="13"/>
  <c r="AE1050" i="13"/>
  <c r="AB1050" i="13"/>
  <c r="AC1050" i="13"/>
  <c r="AF1050" i="13"/>
  <c r="AC1066" i="13"/>
  <c r="AB1066" i="13"/>
  <c r="AA1066" i="13"/>
  <c r="AF1066" i="13"/>
  <c r="S1066" i="13"/>
  <c r="AE1066" i="13"/>
  <c r="AD1066" i="13"/>
  <c r="S1082" i="13"/>
  <c r="AA1082" i="13"/>
  <c r="AF1082" i="13"/>
  <c r="AE1082" i="13"/>
  <c r="AB1082" i="13"/>
  <c r="AD1082" i="13"/>
  <c r="AC1082" i="13"/>
  <c r="AA1098" i="13"/>
  <c r="AD1098" i="13"/>
  <c r="S1098" i="13"/>
  <c r="AE1098" i="13"/>
  <c r="AC1098" i="13"/>
  <c r="AB1098" i="13"/>
  <c r="AF1098" i="13"/>
  <c r="AC1114" i="13"/>
  <c r="AB1114" i="13"/>
  <c r="AE1114" i="13"/>
  <c r="S1114" i="13"/>
  <c r="AF1114" i="13"/>
  <c r="AA1114" i="13"/>
  <c r="AD1114" i="13"/>
  <c r="AE1130" i="13"/>
  <c r="S1130" i="13"/>
  <c r="AB1130" i="13"/>
  <c r="AC1130" i="13"/>
  <c r="AF1130" i="13"/>
  <c r="AA1130" i="13"/>
  <c r="AD1130" i="13"/>
  <c r="AF1146" i="13"/>
  <c r="AB1146" i="13"/>
  <c r="AD1146" i="13"/>
  <c r="AE1146" i="13"/>
  <c r="AA1146" i="13"/>
  <c r="AC1146" i="13"/>
  <c r="S1146" i="13"/>
  <c r="AE1154" i="13"/>
  <c r="AF1154" i="13"/>
  <c r="AC1154" i="13"/>
  <c r="S1154" i="13"/>
  <c r="AA1154" i="13"/>
  <c r="AB1154" i="13"/>
  <c r="AD1154" i="13"/>
  <c r="S1170" i="13"/>
  <c r="AF1170" i="13"/>
  <c r="AA1170" i="13"/>
  <c r="AD1170" i="13"/>
  <c r="AE1170" i="13"/>
  <c r="AC1170" i="13"/>
  <c r="AB1170" i="13"/>
  <c r="AB1186" i="13"/>
  <c r="AA1186" i="13"/>
  <c r="AD1186" i="13"/>
  <c r="S1186" i="13"/>
  <c r="AE1186" i="13"/>
  <c r="AF1186" i="13"/>
  <c r="AC1186" i="13"/>
  <c r="AF1202" i="13"/>
  <c r="AA1202" i="13"/>
  <c r="AB1202" i="13"/>
  <c r="AD1202" i="13"/>
  <c r="AE1202" i="13"/>
  <c r="S1202" i="13"/>
  <c r="AC1202" i="13"/>
  <c r="S1218" i="13"/>
  <c r="AC1218" i="13"/>
  <c r="AF1218" i="13"/>
  <c r="AB1218" i="13"/>
  <c r="AE1218" i="13"/>
  <c r="AA1218" i="13"/>
  <c r="AD1218" i="13"/>
  <c r="S1234" i="13"/>
  <c r="AF1234" i="13"/>
  <c r="AC1234" i="13"/>
  <c r="AA1234" i="13"/>
  <c r="AE1234" i="13"/>
  <c r="AB1234" i="13"/>
  <c r="AD1234" i="13"/>
  <c r="AD1250" i="13"/>
  <c r="AE1250" i="13"/>
  <c r="AB1250" i="13"/>
  <c r="AA1250" i="13"/>
  <c r="S1250" i="13"/>
  <c r="AC1250" i="13"/>
  <c r="AF1250" i="13"/>
  <c r="S1266" i="13"/>
  <c r="AA1266" i="13"/>
  <c r="AC1266" i="13"/>
  <c r="AB1266" i="13"/>
  <c r="AD1266" i="13"/>
  <c r="AF1266" i="13"/>
  <c r="AE1266" i="13"/>
  <c r="AF1282" i="13"/>
  <c r="AC1282" i="13"/>
  <c r="AD1282" i="13"/>
  <c r="AE1282" i="13"/>
  <c r="S1282" i="13"/>
  <c r="AB1282" i="13"/>
  <c r="AA1282" i="13"/>
  <c r="S1298" i="13"/>
  <c r="AD1298" i="13"/>
  <c r="AF1298" i="13"/>
  <c r="AB1298" i="13"/>
  <c r="AC1298" i="13"/>
  <c r="AE1298" i="13"/>
  <c r="AA1298" i="13"/>
  <c r="AC1314" i="13"/>
  <c r="AD1314" i="13"/>
  <c r="AF1314" i="13"/>
  <c r="AA1314" i="13"/>
  <c r="AB1314" i="13"/>
  <c r="AE1314" i="13"/>
  <c r="S1314" i="13"/>
  <c r="S1330" i="13"/>
  <c r="AB1330" i="13"/>
  <c r="AC1330" i="13"/>
  <c r="AE1330" i="13"/>
  <c r="AF1330" i="13"/>
  <c r="AD1330" i="13"/>
  <c r="AA1330" i="13"/>
  <c r="AF1346" i="13"/>
  <c r="AD1346" i="13"/>
  <c r="AB1346" i="13"/>
  <c r="S1346" i="13"/>
  <c r="AC1346" i="13"/>
  <c r="AE1346" i="13"/>
  <c r="AA1346" i="13"/>
  <c r="AB1362" i="13"/>
  <c r="AC1362" i="13"/>
  <c r="AF1362" i="13"/>
  <c r="S1362" i="13"/>
  <c r="AA1362" i="13"/>
  <c r="AD1362" i="13"/>
  <c r="AE1362" i="13"/>
  <c r="AB1378" i="13"/>
  <c r="AD1378" i="13"/>
  <c r="S1378" i="13"/>
  <c r="AF1378" i="13"/>
  <c r="AC1378" i="13"/>
  <c r="AA1378" i="13"/>
  <c r="AE1378" i="13"/>
  <c r="AC1394" i="13"/>
  <c r="AA1394" i="13"/>
  <c r="S1394" i="13"/>
  <c r="AD1394" i="13"/>
  <c r="AE1394" i="13"/>
  <c r="AB1394" i="13"/>
  <c r="AF1394" i="13"/>
  <c r="AA1410" i="13"/>
  <c r="AF1410" i="13"/>
  <c r="S1410" i="13"/>
  <c r="AE1410" i="13"/>
  <c r="AD1410" i="13"/>
  <c r="AC1410" i="13"/>
  <c r="AB1410" i="13"/>
  <c r="AA1426" i="13"/>
  <c r="AD1426" i="13"/>
  <c r="S1426" i="13"/>
  <c r="AE1426" i="13"/>
  <c r="AC1426" i="13"/>
  <c r="AB1426" i="13"/>
  <c r="AF1426" i="13"/>
  <c r="S1442" i="13"/>
  <c r="AD1442" i="13"/>
  <c r="AB1442" i="13"/>
  <c r="AE1442" i="13"/>
  <c r="AF1442" i="13"/>
  <c r="AC1442" i="13"/>
  <c r="AA1442" i="13"/>
  <c r="S1458" i="13"/>
  <c r="AF1458" i="13"/>
  <c r="AD1458" i="13"/>
  <c r="AE1458" i="13"/>
  <c r="AC1458" i="13"/>
  <c r="AA1458" i="13"/>
  <c r="AB1458" i="13"/>
  <c r="AC1474" i="13"/>
  <c r="AA1474" i="13"/>
  <c r="AB1474" i="13"/>
  <c r="S1474" i="13"/>
  <c r="AD1474" i="13"/>
  <c r="AE1474" i="13"/>
  <c r="AF1474" i="13"/>
  <c r="AC1482" i="13"/>
  <c r="AA1482" i="13"/>
  <c r="AF1482" i="13"/>
  <c r="S1482" i="13"/>
  <c r="AB1482" i="13"/>
  <c r="AE1482" i="13"/>
  <c r="AD1482" i="13"/>
  <c r="S1498" i="13"/>
  <c r="AB1498" i="13"/>
  <c r="AE1498" i="13"/>
  <c r="AC1498" i="13"/>
  <c r="AF1498" i="13"/>
  <c r="AA1498" i="13"/>
  <c r="AD1498" i="13"/>
  <c r="S1514" i="13"/>
  <c r="AE1514" i="13"/>
  <c r="AB1514" i="13"/>
  <c r="AA1514" i="13"/>
  <c r="AC1514" i="13"/>
  <c r="AF1514" i="13"/>
  <c r="AD1514" i="13"/>
  <c r="AF1530" i="13"/>
  <c r="S1530" i="13"/>
  <c r="AB1530" i="13"/>
  <c r="AA1530" i="13"/>
  <c r="AC1530" i="13"/>
  <c r="AE1530" i="13"/>
  <c r="AD1530" i="13"/>
  <c r="AA1546" i="13"/>
  <c r="AF1546" i="13"/>
  <c r="S1546" i="13"/>
  <c r="AE1546" i="13"/>
  <c r="AB1546" i="13"/>
  <c r="AC1546" i="13"/>
  <c r="AD1546" i="13"/>
  <c r="S1562" i="13"/>
  <c r="AF1562" i="13"/>
  <c r="AA1562" i="13"/>
  <c r="AB1562" i="13"/>
  <c r="AE1562" i="13"/>
  <c r="AC1562" i="13"/>
  <c r="AD1562" i="13"/>
  <c r="AC1578" i="13"/>
  <c r="AF1578" i="13"/>
  <c r="AA1578" i="13"/>
  <c r="AB1578" i="13"/>
  <c r="S1578" i="13"/>
  <c r="AE1578" i="13"/>
  <c r="AD1578" i="13"/>
  <c r="AC1594" i="13"/>
  <c r="AD1594" i="13"/>
  <c r="AE1594" i="13"/>
  <c r="S1594" i="13"/>
  <c r="AB1594" i="13"/>
  <c r="AA1594" i="13"/>
  <c r="AF1594" i="13"/>
  <c r="S1610" i="13"/>
  <c r="AC1610" i="13"/>
  <c r="AA1610" i="13"/>
  <c r="AF1610" i="13"/>
  <c r="AE1610" i="13"/>
  <c r="AB1610" i="13"/>
  <c r="AD1610" i="13"/>
  <c r="AD1626" i="13"/>
  <c r="AA1626" i="13"/>
  <c r="AB1626" i="13"/>
  <c r="AC1626" i="13"/>
  <c r="AE1626" i="13"/>
  <c r="S1626" i="13"/>
  <c r="AF1626" i="13"/>
  <c r="AF1642" i="13"/>
  <c r="AE1642" i="13"/>
  <c r="AD1642" i="13"/>
  <c r="AA1642" i="13"/>
  <c r="S1642" i="13"/>
  <c r="AB1642" i="13"/>
  <c r="AC1642" i="13"/>
  <c r="AD1658" i="13"/>
  <c r="AC1658" i="13"/>
  <c r="AB1658" i="13"/>
  <c r="AA1658" i="13"/>
  <c r="S1658" i="13"/>
  <c r="AF1658" i="13"/>
  <c r="AE1658" i="13"/>
  <c r="AC1674" i="13"/>
  <c r="AD1674" i="13"/>
  <c r="AB1674" i="13"/>
  <c r="AE1674" i="13"/>
  <c r="AF1674" i="13"/>
  <c r="AA1674" i="13"/>
  <c r="S1674" i="13"/>
  <c r="AA1690" i="13"/>
  <c r="AF1690" i="13"/>
  <c r="S1690" i="13"/>
  <c r="AE1690" i="13"/>
  <c r="AB1690" i="13"/>
  <c r="AC1690" i="13"/>
  <c r="AD1690" i="13"/>
  <c r="AF1706" i="13"/>
  <c r="AA1706" i="13"/>
  <c r="AC1706" i="13"/>
  <c r="AD1706" i="13"/>
  <c r="S1706" i="13"/>
  <c r="AB1706" i="13"/>
  <c r="AE1706" i="13"/>
  <c r="AF1722" i="13"/>
  <c r="AA1722" i="13"/>
  <c r="AB1722" i="13"/>
  <c r="S1722" i="13"/>
  <c r="AE1722" i="13"/>
  <c r="AD1722" i="13"/>
  <c r="AC1722" i="13"/>
  <c r="AD1738" i="13"/>
  <c r="AE1738" i="13"/>
  <c r="AB1738" i="13"/>
  <c r="AA1738" i="13"/>
  <c r="AF1738" i="13"/>
  <c r="S1738" i="13"/>
  <c r="AC1738" i="13"/>
  <c r="AF1754" i="13"/>
  <c r="AB1754" i="13"/>
  <c r="S1754" i="13"/>
  <c r="AD1754" i="13"/>
  <c r="AE1754" i="13"/>
  <c r="AC1754" i="13"/>
  <c r="AA1754" i="13"/>
  <c r="AC1770" i="13"/>
  <c r="AB1770" i="13"/>
  <c r="AA1770" i="13"/>
  <c r="AF1770" i="13"/>
  <c r="S1770" i="13"/>
  <c r="AE1770" i="13"/>
  <c r="AD1770" i="13"/>
  <c r="AE1786" i="13"/>
  <c r="AC1786" i="13"/>
  <c r="AB1786" i="13"/>
  <c r="S1786" i="13"/>
  <c r="AF1786" i="13"/>
  <c r="AA1786" i="13"/>
  <c r="AD1786" i="13"/>
  <c r="AC1802" i="13"/>
  <c r="AA1802" i="13"/>
  <c r="AB1802" i="13"/>
  <c r="AD1802" i="13"/>
  <c r="S1802" i="13"/>
  <c r="AF1802" i="13"/>
  <c r="AE1802" i="13"/>
  <c r="AA1818" i="13"/>
  <c r="AD1818" i="13"/>
  <c r="AE1818" i="13"/>
  <c r="AC1818" i="13"/>
  <c r="AB1818" i="13"/>
  <c r="S1818" i="13"/>
  <c r="AF1818" i="13"/>
  <c r="AF1834" i="13"/>
  <c r="AB1834" i="13"/>
  <c r="AC1834" i="13"/>
  <c r="S1834" i="13"/>
  <c r="AD1834" i="13"/>
  <c r="AA1834" i="13"/>
  <c r="AE1834" i="13"/>
  <c r="S1850" i="13"/>
  <c r="AE1850" i="13"/>
  <c r="AD1850" i="13"/>
  <c r="AA1850" i="13"/>
  <c r="AF1850" i="13"/>
  <c r="AB1850" i="13"/>
  <c r="AC1850" i="13"/>
  <c r="S1866" i="13"/>
  <c r="AB1866" i="13"/>
  <c r="AD1866" i="13"/>
  <c r="AE1866" i="13"/>
  <c r="AA1866" i="13"/>
  <c r="AC1866" i="13"/>
  <c r="AF1866" i="13"/>
  <c r="AE1882" i="13"/>
  <c r="AA1882" i="13"/>
  <c r="AC1882" i="13"/>
  <c r="S1882" i="13"/>
  <c r="AF1882" i="13"/>
  <c r="AB1882" i="13"/>
  <c r="AD1882" i="13"/>
  <c r="S1898" i="13"/>
  <c r="AC1898" i="13"/>
  <c r="AE1898" i="13"/>
  <c r="AF1898" i="13"/>
  <c r="AB1898" i="13"/>
  <c r="AD1898" i="13"/>
  <c r="AA1898" i="13"/>
  <c r="S1914" i="13"/>
  <c r="AF1914" i="13"/>
  <c r="AA1914" i="13"/>
  <c r="AB1914" i="13"/>
  <c r="AC1914" i="13"/>
  <c r="AD1914" i="13"/>
  <c r="AE1914" i="13"/>
  <c r="AD1930" i="13"/>
  <c r="AE1930" i="13"/>
  <c r="S1930" i="13"/>
  <c r="AF1930" i="13"/>
  <c r="AA1930" i="13"/>
  <c r="AB1930" i="13"/>
  <c r="AC1930" i="13"/>
  <c r="AD1946" i="13"/>
  <c r="AA1946" i="13"/>
  <c r="S1946" i="13"/>
  <c r="AF1946" i="13"/>
  <c r="AE1946" i="13"/>
  <c r="AB1946" i="13"/>
  <c r="AC1946" i="13"/>
  <c r="S1962" i="13"/>
  <c r="AF1962" i="13"/>
  <c r="AE1962" i="13"/>
  <c r="AB1962" i="13"/>
  <c r="AC1962" i="13"/>
  <c r="AD1962" i="13"/>
  <c r="AA1962" i="13"/>
  <c r="AC1978" i="13"/>
  <c r="AD1978" i="13"/>
  <c r="AA1978" i="13"/>
  <c r="S1978" i="13"/>
  <c r="AF1978" i="13"/>
  <c r="AE1978" i="13"/>
  <c r="AB1978" i="13"/>
  <c r="AB1994" i="13"/>
  <c r="AC1994" i="13"/>
  <c r="AD1994" i="13"/>
  <c r="AE1994" i="13"/>
  <c r="S1994" i="13"/>
  <c r="AF1994" i="13"/>
  <c r="AA1994" i="13"/>
  <c r="S2010" i="13"/>
  <c r="AF2010" i="13"/>
  <c r="AA2010" i="13"/>
  <c r="AB2010" i="13"/>
  <c r="AC2010" i="13"/>
  <c r="AD2010" i="13"/>
  <c r="AE2010" i="13"/>
  <c r="AC2026" i="13"/>
  <c r="AD2026" i="13"/>
  <c r="AE2026" i="13"/>
  <c r="S2026" i="13"/>
  <c r="AF2026" i="13"/>
  <c r="AA2026" i="13"/>
  <c r="AB2026" i="13"/>
  <c r="S2042" i="13"/>
  <c r="AE2042" i="13"/>
  <c r="AB2042" i="13"/>
  <c r="AD2042" i="13"/>
  <c r="AF2042" i="13"/>
  <c r="AA2042" i="13"/>
  <c r="AC2042" i="13"/>
  <c r="AD2058" i="13"/>
  <c r="AE2058" i="13"/>
  <c r="AF2058" i="13"/>
  <c r="AA2058" i="13"/>
  <c r="AB2058" i="13"/>
  <c r="S2058" i="13"/>
  <c r="AC2058" i="13"/>
  <c r="S2074" i="13"/>
  <c r="AC2074" i="13"/>
  <c r="AD2074" i="13"/>
  <c r="AE2074" i="13"/>
  <c r="AF2074" i="13"/>
  <c r="AA2074" i="13"/>
  <c r="AB2074" i="13"/>
  <c r="AD2090" i="13"/>
  <c r="AA2090" i="13"/>
  <c r="S2090" i="13"/>
  <c r="AF2090" i="13"/>
  <c r="AE2090" i="13"/>
  <c r="AB2090" i="13"/>
  <c r="AC2090" i="13"/>
  <c r="S2106" i="13"/>
  <c r="AC2106" i="13"/>
  <c r="AD2106" i="13"/>
  <c r="AE2106" i="13"/>
  <c r="AF2106" i="13"/>
  <c r="AA2106" i="13"/>
  <c r="AB2106" i="13"/>
  <c r="AB2122" i="13"/>
  <c r="S2122" i="13"/>
  <c r="AC2122" i="13"/>
  <c r="AD2122" i="13"/>
  <c r="AA2122" i="13"/>
  <c r="AF2122" i="13"/>
  <c r="AE2122" i="13"/>
  <c r="AD2138" i="13"/>
  <c r="AA2138" i="13"/>
  <c r="S2138" i="13"/>
  <c r="AF2138" i="13"/>
  <c r="AE2138" i="13"/>
  <c r="AB2138" i="13"/>
  <c r="AC2138" i="13"/>
  <c r="AD2154" i="13"/>
  <c r="AA2154" i="13"/>
  <c r="AF2154" i="13"/>
  <c r="AE2154" i="13"/>
  <c r="AB2154" i="13"/>
  <c r="S2154" i="13"/>
  <c r="AC2154" i="13"/>
  <c r="AB2170" i="13"/>
  <c r="AC2170" i="13"/>
  <c r="AD2170" i="13"/>
  <c r="AA2170" i="13"/>
  <c r="S2170" i="13"/>
  <c r="AF2170" i="13"/>
  <c r="AE2170" i="13"/>
  <c r="AC2186" i="13"/>
  <c r="AD2186" i="13"/>
  <c r="AA2186" i="13"/>
  <c r="S2186" i="13"/>
  <c r="AF2186" i="13"/>
  <c r="AE2186" i="13"/>
  <c r="AB2186" i="13"/>
  <c r="S2202" i="13"/>
  <c r="AB2202" i="13"/>
  <c r="AD2202" i="13"/>
  <c r="AC2202" i="13"/>
  <c r="AE2202" i="13"/>
  <c r="AA2202" i="13"/>
  <c r="AF2202" i="13"/>
  <c r="AD2218" i="13"/>
  <c r="AE2218" i="13"/>
  <c r="AF2218" i="13"/>
  <c r="AA2218" i="13"/>
  <c r="AB2218" i="13"/>
  <c r="S2218" i="13"/>
  <c r="AC2218" i="13"/>
  <c r="S2234" i="13"/>
  <c r="AF2234" i="13"/>
  <c r="AE2234" i="13"/>
  <c r="AB2234" i="13"/>
  <c r="AC2234" i="13"/>
  <c r="AD2234" i="13"/>
  <c r="AA2234" i="13"/>
  <c r="AF2250" i="13"/>
  <c r="AA2250" i="13"/>
  <c r="AB2250" i="13"/>
  <c r="AE2250" i="13"/>
  <c r="AC2250" i="13"/>
  <c r="AD2250" i="13"/>
  <c r="S2250" i="13"/>
  <c r="AC2266" i="13"/>
  <c r="AB2266" i="13"/>
  <c r="S2266" i="13"/>
  <c r="AA2266" i="13"/>
  <c r="AD2266" i="13"/>
  <c r="AF2266" i="13"/>
  <c r="AE2266" i="13"/>
  <c r="S2282" i="13"/>
  <c r="AF2282" i="13"/>
  <c r="AC2282" i="13"/>
  <c r="AA2282" i="13"/>
  <c r="AE2282" i="13"/>
  <c r="AD2282" i="13"/>
  <c r="AB2282" i="13"/>
  <c r="AF2298" i="13"/>
  <c r="AA2298" i="13"/>
  <c r="AB2298" i="13"/>
  <c r="S2298" i="13"/>
  <c r="AE2298" i="13"/>
  <c r="AD2298" i="13"/>
  <c r="AC2298" i="13"/>
  <c r="AC2314" i="13"/>
  <c r="AF2314" i="13"/>
  <c r="AA2314" i="13"/>
  <c r="AD2314" i="13"/>
  <c r="AE2314" i="13"/>
  <c r="S2314" i="13"/>
  <c r="AB2314" i="13"/>
  <c r="S2330" i="13"/>
  <c r="AA2330" i="13"/>
  <c r="AD2330" i="13"/>
  <c r="AE2330" i="13"/>
  <c r="AB2330" i="13"/>
  <c r="AC2330" i="13"/>
  <c r="AF2330" i="13"/>
  <c r="S2346" i="13"/>
  <c r="AB2346" i="13"/>
  <c r="AC2346" i="13"/>
  <c r="AF2346" i="13"/>
  <c r="AA2346" i="13"/>
  <c r="AD2346" i="13"/>
  <c r="AE2346" i="13"/>
  <c r="AD2362" i="13"/>
  <c r="S2362" i="13"/>
  <c r="AB2362" i="13"/>
  <c r="AA2362" i="13"/>
  <c r="AC2362" i="13"/>
  <c r="AE2362" i="13"/>
  <c r="AF2362" i="13"/>
  <c r="AA2378" i="13"/>
  <c r="AD2378" i="13"/>
  <c r="AE2378" i="13"/>
  <c r="S2378" i="13"/>
  <c r="AB2378" i="13"/>
  <c r="AC2378" i="13"/>
  <c r="AF2378" i="13"/>
  <c r="AA2394" i="13"/>
  <c r="S2394" i="13"/>
  <c r="AE2394" i="13"/>
  <c r="AD2394" i="13"/>
  <c r="AB2394" i="13"/>
  <c r="AC2394" i="13"/>
  <c r="AF2394" i="13"/>
  <c r="AC2410" i="13"/>
  <c r="AF2410" i="13"/>
  <c r="AA2410" i="13"/>
  <c r="S2410" i="13"/>
  <c r="AE2410" i="13"/>
  <c r="AD2410" i="13"/>
  <c r="AB2410" i="13"/>
  <c r="AA2426" i="13"/>
  <c r="AB2426" i="13"/>
  <c r="S2426" i="13"/>
  <c r="AE2426" i="13"/>
  <c r="AC2426" i="13"/>
  <c r="AD2426" i="13"/>
  <c r="AF2426" i="13"/>
  <c r="AA2442" i="13"/>
  <c r="AB2442" i="13"/>
  <c r="AE2442" i="13"/>
  <c r="AF2442" i="13"/>
  <c r="AC2442" i="13"/>
  <c r="AD2442" i="13"/>
  <c r="S2442" i="13"/>
  <c r="AE2450" i="13"/>
  <c r="AB2450" i="13"/>
  <c r="S2450" i="13"/>
  <c r="AC2450" i="13"/>
  <c r="AD2450" i="13"/>
  <c r="AA2450" i="13"/>
  <c r="AF2450" i="13"/>
  <c r="AF2466" i="13"/>
  <c r="AA2466" i="13"/>
  <c r="AD2466" i="13"/>
  <c r="S2466" i="13"/>
  <c r="AE2466" i="13"/>
  <c r="AC2466" i="13"/>
  <c r="AB2466" i="13"/>
  <c r="AB2482" i="13"/>
  <c r="AE2482" i="13"/>
  <c r="AF2482" i="13"/>
  <c r="AA2482" i="13"/>
  <c r="AD2482" i="13"/>
  <c r="S2482" i="13"/>
  <c r="AC2482" i="13"/>
  <c r="AB2498" i="13"/>
  <c r="AF2498" i="13"/>
  <c r="AA2498" i="13"/>
  <c r="AD2498" i="13"/>
  <c r="S2498" i="13"/>
  <c r="AE2498" i="13"/>
  <c r="AC2498" i="13"/>
  <c r="AA2506" i="13"/>
  <c r="AC2506" i="13"/>
  <c r="S2506" i="13"/>
  <c r="AD2506" i="13"/>
  <c r="AE2506" i="13"/>
  <c r="AF2506" i="13"/>
  <c r="AB2506" i="13"/>
  <c r="AF2514" i="13"/>
  <c r="S2514" i="13"/>
  <c r="AB2514" i="13"/>
  <c r="AA2514" i="13"/>
  <c r="AD2514" i="13"/>
  <c r="AE2514" i="13"/>
  <c r="AC2514" i="13"/>
  <c r="AD2522" i="13"/>
  <c r="AB2522" i="13"/>
  <c r="S2522" i="13"/>
  <c r="AC2522" i="13"/>
  <c r="AF2522" i="13"/>
  <c r="AA2522" i="13"/>
  <c r="AE2522" i="13"/>
  <c r="AE2530" i="13"/>
  <c r="AC2530" i="13"/>
  <c r="AB2530" i="13"/>
  <c r="S2530" i="13"/>
  <c r="AF2530" i="13"/>
  <c r="AA2530" i="13"/>
  <c r="AD2530" i="13"/>
  <c r="AC2538" i="13"/>
  <c r="AB2538" i="13"/>
  <c r="AA2538" i="13"/>
  <c r="S2538" i="13"/>
  <c r="AE2538" i="13"/>
  <c r="AD2538" i="13"/>
  <c r="AF2538" i="13"/>
  <c r="AD2546" i="13"/>
  <c r="AC2546" i="13"/>
  <c r="AB2546" i="13"/>
  <c r="AA2546" i="13"/>
  <c r="S2546" i="13"/>
  <c r="AF2546" i="13"/>
  <c r="AE2546" i="13"/>
  <c r="AD2554" i="13"/>
  <c r="AF2554" i="13"/>
  <c r="S2554" i="13"/>
  <c r="AC2554" i="13"/>
  <c r="AB2554" i="13"/>
  <c r="AA2554" i="13"/>
  <c r="AE2554" i="13"/>
  <c r="AC2562" i="13"/>
  <c r="AE2562" i="13"/>
  <c r="AD2562" i="13"/>
  <c r="S2562" i="13"/>
  <c r="AA2562" i="13"/>
  <c r="AF2562" i="13"/>
  <c r="AB2562" i="13"/>
  <c r="S2570" i="13"/>
  <c r="AB2570" i="13"/>
  <c r="AE2570" i="13"/>
  <c r="AF2570" i="13"/>
  <c r="AA2570" i="13"/>
  <c r="AD2570" i="13"/>
  <c r="AC2570" i="13"/>
  <c r="S2578" i="13"/>
  <c r="AD2578" i="13"/>
  <c r="AA2578" i="13"/>
  <c r="AB2578" i="13"/>
  <c r="AC2578" i="13"/>
  <c r="AF2578" i="13"/>
  <c r="AE2578" i="13"/>
  <c r="S2586" i="13"/>
  <c r="AD2586" i="13"/>
  <c r="AC2586" i="13"/>
  <c r="AB2586" i="13"/>
  <c r="AA2586" i="13"/>
  <c r="AF2586" i="13"/>
  <c r="AE2586" i="13"/>
  <c r="S2594" i="13"/>
  <c r="AA2594" i="13"/>
  <c r="AB2594" i="13"/>
  <c r="AE2594" i="13"/>
  <c r="AF2594" i="13"/>
  <c r="AC2594" i="13"/>
  <c r="AD2594" i="13"/>
  <c r="S2618" i="13"/>
  <c r="AC2618" i="13"/>
  <c r="AB2618" i="13"/>
  <c r="AA2618" i="13"/>
  <c r="AE2618" i="13"/>
  <c r="AD2618" i="13"/>
  <c r="AF2618" i="13"/>
  <c r="AC2634" i="13"/>
  <c r="AB2634" i="13"/>
  <c r="AE2634" i="13"/>
  <c r="S2634" i="13"/>
  <c r="AF2634" i="13"/>
  <c r="AA2634" i="13"/>
  <c r="AD2634" i="13"/>
  <c r="S2650" i="13"/>
  <c r="AE2650" i="13"/>
  <c r="AD2650" i="13"/>
  <c r="AB2650" i="13"/>
  <c r="AC2650" i="13"/>
  <c r="AF2650" i="13"/>
  <c r="AA2650" i="13"/>
  <c r="AE2666" i="13"/>
  <c r="AC2666" i="13"/>
  <c r="AF2666" i="13"/>
  <c r="AA2666" i="13"/>
  <c r="AD2666" i="13"/>
  <c r="S2666" i="13"/>
  <c r="AB2666" i="13"/>
  <c r="S2682" i="13"/>
  <c r="AE2682" i="13"/>
  <c r="AC2682" i="13"/>
  <c r="AB2682" i="13"/>
  <c r="AF2682" i="13"/>
  <c r="AA2682" i="13"/>
  <c r="AD2682" i="13"/>
  <c r="AD2698" i="13"/>
  <c r="S2698" i="13"/>
  <c r="AA2698" i="13"/>
  <c r="AB2698" i="13"/>
  <c r="AE2698" i="13"/>
  <c r="AF2698" i="13"/>
  <c r="AC2698" i="13"/>
  <c r="AA2714" i="13"/>
  <c r="AB2714" i="13"/>
  <c r="AE2714" i="13"/>
  <c r="AD2714" i="13"/>
  <c r="S2714" i="13"/>
  <c r="AC2714" i="13"/>
  <c r="AF2714" i="13"/>
  <c r="AF2722" i="13"/>
  <c r="AA2722" i="13"/>
  <c r="AD2722" i="13"/>
  <c r="S2722" i="13"/>
  <c r="AE2722" i="13"/>
  <c r="AC2722" i="13"/>
  <c r="AB2722" i="13"/>
  <c r="S2738" i="13"/>
  <c r="AE2738" i="13"/>
  <c r="AC2738" i="13"/>
  <c r="AD2738" i="13"/>
  <c r="AB2738" i="13"/>
  <c r="AA2738" i="13"/>
  <c r="AF2738" i="13"/>
  <c r="AF2762" i="13"/>
  <c r="AA2762" i="13"/>
  <c r="AB2762" i="13"/>
  <c r="S2762" i="13"/>
  <c r="AE2762" i="13"/>
  <c r="AD2762" i="13"/>
  <c r="AC2762" i="13"/>
  <c r="AF2770" i="13"/>
  <c r="AA2770" i="13"/>
  <c r="AC2770" i="13"/>
  <c r="AE2770" i="13"/>
  <c r="AB2770" i="13"/>
  <c r="AD2770" i="13"/>
  <c r="S2770" i="13"/>
  <c r="S2794" i="13"/>
  <c r="AA2794" i="13"/>
  <c r="AF2794" i="13"/>
  <c r="AE2794" i="13"/>
  <c r="AC2794" i="13"/>
  <c r="AD2794" i="13"/>
  <c r="AB2794" i="13"/>
  <c r="S2810" i="13"/>
  <c r="AE2810" i="13"/>
  <c r="AC2810" i="13"/>
  <c r="AB2810" i="13"/>
  <c r="AF2810" i="13"/>
  <c r="AA2810" i="13"/>
  <c r="AD2810" i="13"/>
  <c r="AC2826" i="13"/>
  <c r="AF2826" i="13"/>
  <c r="S2826" i="13"/>
  <c r="AA2826" i="13"/>
  <c r="AD2826" i="13"/>
  <c r="AE2826" i="13"/>
  <c r="AB2826" i="13"/>
  <c r="AA2842" i="13"/>
  <c r="AC2842" i="13"/>
  <c r="AD2842" i="13"/>
  <c r="S2842" i="13"/>
  <c r="AB2842" i="13"/>
  <c r="AE2842" i="13"/>
  <c r="AF2842" i="13"/>
  <c r="S2858" i="13"/>
  <c r="AB2858" i="13"/>
  <c r="AC2858" i="13"/>
  <c r="AF2858" i="13"/>
  <c r="AA2858" i="13"/>
  <c r="AD2858" i="13"/>
  <c r="AE2858" i="13"/>
  <c r="AB2874" i="13"/>
  <c r="AA2874" i="13"/>
  <c r="AF2874" i="13"/>
  <c r="S2874" i="13"/>
  <c r="AE2874" i="13"/>
  <c r="AD2874" i="13"/>
  <c r="AC2874" i="13"/>
  <c r="S2890" i="13"/>
  <c r="AF2890" i="13"/>
  <c r="AA2890" i="13"/>
  <c r="AB2890" i="13"/>
  <c r="AE2890" i="13"/>
  <c r="AD2890" i="13"/>
  <c r="AC2890" i="13"/>
  <c r="S2898" i="13"/>
  <c r="AC2898" i="13"/>
  <c r="AA2898" i="13"/>
  <c r="AD2898" i="13"/>
  <c r="AE2898" i="13"/>
  <c r="AB2898" i="13"/>
  <c r="AF2898" i="13"/>
  <c r="AF2914" i="13"/>
  <c r="AC2914" i="13"/>
  <c r="S2914" i="13"/>
  <c r="AE2914" i="13"/>
  <c r="AA2914" i="13"/>
  <c r="AD2914" i="13"/>
  <c r="AB2914" i="13"/>
  <c r="AC2930" i="13"/>
  <c r="AD2930" i="13"/>
  <c r="AB2930" i="13"/>
  <c r="AA2930" i="13"/>
  <c r="S2930" i="13"/>
  <c r="AF2930" i="13"/>
  <c r="AE2930" i="13"/>
  <c r="AA2946" i="13"/>
  <c r="AE2946" i="13"/>
  <c r="S2946" i="13"/>
  <c r="AF2946" i="13"/>
  <c r="AD2946" i="13"/>
  <c r="AB2946" i="13"/>
  <c r="AC2946" i="13"/>
  <c r="AA2962" i="13"/>
  <c r="AF2962" i="13"/>
  <c r="S2962" i="13"/>
  <c r="AE2962" i="13"/>
  <c r="AB2962" i="13"/>
  <c r="AC2962" i="13"/>
  <c r="AD2962" i="13"/>
  <c r="AC2978" i="13"/>
  <c r="AF2978" i="13"/>
  <c r="S2978" i="13"/>
  <c r="AD2978" i="13"/>
  <c r="AE2978" i="13"/>
  <c r="AB2978" i="13"/>
  <c r="AA2978" i="13"/>
  <c r="S2994" i="13"/>
  <c r="AE2994" i="13"/>
  <c r="AC2994" i="13"/>
  <c r="AB2994" i="13"/>
  <c r="AF2994" i="13"/>
  <c r="AA2994" i="13"/>
  <c r="AD2994" i="13"/>
  <c r="AA3010" i="13"/>
  <c r="AD3010" i="13"/>
  <c r="AC3010" i="13"/>
  <c r="AE3010" i="13"/>
  <c r="S3010" i="13"/>
  <c r="AB3010" i="13"/>
  <c r="AF3010" i="13"/>
  <c r="S3026" i="13"/>
  <c r="AD3026" i="13"/>
  <c r="AB3026" i="13"/>
  <c r="AA3026" i="13"/>
  <c r="AC3026" i="13"/>
  <c r="AE3026" i="13"/>
  <c r="AF3026" i="13"/>
  <c r="AE3042" i="13"/>
  <c r="AC3042" i="13"/>
  <c r="AD3042" i="13"/>
  <c r="AF3042" i="13"/>
  <c r="S3042" i="13"/>
  <c r="AA3042" i="13"/>
  <c r="AB3042" i="13"/>
  <c r="S3058" i="13"/>
  <c r="AE3058" i="13"/>
  <c r="AB3058" i="13"/>
  <c r="AD3058" i="13"/>
  <c r="AC3058" i="13"/>
  <c r="AA3058" i="13"/>
  <c r="AF3058" i="13"/>
  <c r="S3074" i="13"/>
  <c r="AE3074" i="13"/>
  <c r="AD3074" i="13"/>
  <c r="AC3074" i="13"/>
  <c r="AB3074" i="13"/>
  <c r="AA3074" i="13"/>
  <c r="AF3074" i="13"/>
  <c r="AC3090" i="13"/>
  <c r="AF3090" i="13"/>
  <c r="AA3090" i="13"/>
  <c r="AD3090" i="13"/>
  <c r="AE3090" i="13"/>
  <c r="S3090" i="13"/>
  <c r="AB3090" i="13"/>
  <c r="S3106" i="13"/>
  <c r="AE3106" i="13"/>
  <c r="AF3106" i="13"/>
  <c r="AC3106" i="13"/>
  <c r="AD3106" i="13"/>
  <c r="AA3106" i="13"/>
  <c r="AB3106" i="13"/>
  <c r="AB3122" i="13"/>
  <c r="AC3122" i="13"/>
  <c r="AF3122" i="13"/>
  <c r="S3122" i="13"/>
  <c r="AA3122" i="13"/>
  <c r="AD3122" i="13"/>
  <c r="AE3122" i="13"/>
  <c r="AF3138" i="13"/>
  <c r="AB3138" i="13"/>
  <c r="AC3138" i="13"/>
  <c r="AE3138" i="13"/>
  <c r="S3138" i="13"/>
  <c r="AD3138" i="13"/>
  <c r="AA3138" i="13"/>
  <c r="AF3154" i="13"/>
  <c r="AB3154" i="13"/>
  <c r="AE3154" i="13"/>
  <c r="S3154" i="13"/>
  <c r="AA3154" i="13"/>
  <c r="AD3154" i="13"/>
  <c r="AC3154" i="13"/>
  <c r="AE3170" i="13"/>
  <c r="AB3170" i="13"/>
  <c r="AC3170" i="13"/>
  <c r="S3170" i="13"/>
  <c r="AF3170" i="13"/>
  <c r="AD3170" i="13"/>
  <c r="AA3170" i="13"/>
  <c r="AC3186" i="13"/>
  <c r="AA3186" i="13"/>
  <c r="AB3186" i="13"/>
  <c r="AE3186" i="13"/>
  <c r="AD3186" i="13"/>
  <c r="S3186" i="13"/>
  <c r="AF3186" i="13"/>
  <c r="AD3202" i="13"/>
  <c r="AA3202" i="13"/>
  <c r="AE3202" i="13"/>
  <c r="S3202" i="13"/>
  <c r="AF3202" i="13"/>
  <c r="AB3202" i="13"/>
  <c r="AC3202" i="13"/>
  <c r="AA3210" i="13"/>
  <c r="AD3210" i="13"/>
  <c r="AF3210" i="13"/>
  <c r="AE3210" i="13"/>
  <c r="AC3210" i="13"/>
  <c r="S3210" i="13"/>
  <c r="AB3210" i="13"/>
  <c r="S3226" i="13"/>
  <c r="AE3226" i="13"/>
  <c r="AC3226" i="13"/>
  <c r="AD3226" i="13"/>
  <c r="AA3226" i="13"/>
  <c r="AB3226" i="13"/>
  <c r="AF3226" i="13"/>
  <c r="AD3242" i="13"/>
  <c r="AF3242" i="13"/>
  <c r="AB3242" i="13"/>
  <c r="AA3242" i="13"/>
  <c r="S3242" i="13"/>
  <c r="AE3242" i="13"/>
  <c r="AC3242" i="13"/>
  <c r="S3258" i="13"/>
  <c r="AA3258" i="13"/>
  <c r="AC3258" i="13"/>
  <c r="AF3258" i="13"/>
  <c r="AD3258" i="13"/>
  <c r="AE3258" i="13"/>
  <c r="AB3258" i="13"/>
  <c r="S3274" i="13"/>
  <c r="AB3274" i="13"/>
  <c r="AC3274" i="13"/>
  <c r="AF3274" i="13"/>
  <c r="AD3274" i="13"/>
  <c r="AA3274" i="13"/>
  <c r="AE3274" i="13"/>
  <c r="AC3282" i="13"/>
  <c r="AB3282" i="13"/>
  <c r="AA3282" i="13"/>
  <c r="AD3282" i="13"/>
  <c r="S3282" i="13"/>
  <c r="AF3282" i="13"/>
  <c r="AE3282" i="13"/>
  <c r="AD3290" i="13"/>
  <c r="AC3290" i="13"/>
  <c r="AA3290" i="13"/>
  <c r="AB3290" i="13"/>
  <c r="S3290" i="13"/>
  <c r="AF3290" i="13"/>
  <c r="AE3290" i="13"/>
  <c r="AB3298" i="13"/>
  <c r="AF3298" i="13"/>
  <c r="AE3298" i="13"/>
  <c r="AA3298" i="13"/>
  <c r="AD3298" i="13"/>
  <c r="S3298" i="13"/>
  <c r="AC3298" i="13"/>
  <c r="AA3306" i="13"/>
  <c r="AC3306" i="13"/>
  <c r="S3306" i="13"/>
  <c r="AF3306" i="13"/>
  <c r="AB3306" i="13"/>
  <c r="AE3306" i="13"/>
  <c r="AD3306" i="13"/>
  <c r="AE3514" i="13"/>
  <c r="AA3514" i="13"/>
  <c r="AC3514" i="13"/>
  <c r="S3514" i="13"/>
  <c r="AF3514" i="13"/>
  <c r="AD3514" i="13"/>
  <c r="AB3514" i="13"/>
  <c r="AF7" i="13"/>
  <c r="AA7" i="13"/>
  <c r="AC7" i="13"/>
  <c r="S7" i="13"/>
  <c r="AD7" i="13"/>
  <c r="AE7" i="13"/>
  <c r="AB7" i="13"/>
  <c r="S15" i="13"/>
  <c r="AA15" i="13"/>
  <c r="AF15" i="13"/>
  <c r="AD15" i="13"/>
  <c r="AE15" i="13"/>
  <c r="AC15" i="13"/>
  <c r="AB15" i="13"/>
  <c r="AB23" i="13"/>
  <c r="AF23" i="13"/>
  <c r="AA23" i="13"/>
  <c r="AC23" i="13"/>
  <c r="S23" i="13"/>
  <c r="AD23" i="13"/>
  <c r="AE23" i="13"/>
  <c r="AB31" i="13"/>
  <c r="AA31" i="13"/>
  <c r="AF31" i="13"/>
  <c r="AD31" i="13"/>
  <c r="AC31" i="13"/>
  <c r="AE31" i="13"/>
  <c r="S31" i="13"/>
  <c r="S39" i="13"/>
  <c r="AA39" i="13"/>
  <c r="AD39" i="13"/>
  <c r="AB39" i="13"/>
  <c r="AF39" i="13"/>
  <c r="AC39" i="13"/>
  <c r="AE39" i="13"/>
  <c r="S47" i="13"/>
  <c r="AA47" i="13"/>
  <c r="AD47" i="13"/>
  <c r="AB47" i="13"/>
  <c r="AF47" i="13"/>
  <c r="AC47" i="13"/>
  <c r="AE47" i="13"/>
  <c r="AA55" i="13"/>
  <c r="S55" i="13"/>
  <c r="AD55" i="13"/>
  <c r="AB55" i="13"/>
  <c r="AC55" i="13"/>
  <c r="AF55" i="13"/>
  <c r="AE55" i="13"/>
  <c r="S63" i="13"/>
  <c r="AF63" i="13"/>
  <c r="AA63" i="13"/>
  <c r="AD63" i="13"/>
  <c r="AE63" i="13"/>
  <c r="AB63" i="13"/>
  <c r="AC63" i="13"/>
  <c r="AD71" i="13"/>
  <c r="AB71" i="13"/>
  <c r="AE71" i="13"/>
  <c r="S71" i="13"/>
  <c r="AF71" i="13"/>
  <c r="AC71" i="13"/>
  <c r="AA71" i="13"/>
  <c r="AC79" i="13"/>
  <c r="AB79" i="13"/>
  <c r="AA79" i="13"/>
  <c r="AD79" i="13"/>
  <c r="S79" i="13"/>
  <c r="AE79" i="13"/>
  <c r="AF79" i="13"/>
  <c r="AE87" i="13"/>
  <c r="AB87" i="13"/>
  <c r="AD87" i="13"/>
  <c r="S87" i="13"/>
  <c r="AF87" i="13"/>
  <c r="AC87" i="13"/>
  <c r="AA87" i="13"/>
  <c r="AB95" i="13"/>
  <c r="AD95" i="13"/>
  <c r="S95" i="13"/>
  <c r="AF95" i="13"/>
  <c r="AC95" i="13"/>
  <c r="AA95" i="13"/>
  <c r="AE95" i="13"/>
  <c r="S103" i="13"/>
  <c r="AE103" i="13"/>
  <c r="AC103" i="13"/>
  <c r="AF103" i="13"/>
  <c r="AA103" i="13"/>
  <c r="AD103" i="13"/>
  <c r="AB103" i="13"/>
  <c r="AB111" i="13"/>
  <c r="AD111" i="13"/>
  <c r="AE111" i="13"/>
  <c r="AC111" i="13"/>
  <c r="S111" i="13"/>
  <c r="AA111" i="13"/>
  <c r="AF111" i="13"/>
  <c r="S119" i="13"/>
  <c r="AB119" i="13"/>
  <c r="AC119" i="13"/>
  <c r="AF119" i="13"/>
  <c r="AA119" i="13"/>
  <c r="AD119" i="13"/>
  <c r="AE119" i="13"/>
  <c r="S127" i="13"/>
  <c r="AD127" i="13"/>
  <c r="AC127" i="13"/>
  <c r="AB127" i="13"/>
  <c r="AF127" i="13"/>
  <c r="AA127" i="13"/>
  <c r="AE127" i="13"/>
  <c r="AD135" i="13"/>
  <c r="AE135" i="13"/>
  <c r="AA135" i="13"/>
  <c r="S135" i="13"/>
  <c r="AC135" i="13"/>
  <c r="AF135" i="13"/>
  <c r="AB135" i="13"/>
  <c r="AE143" i="13"/>
  <c r="AB143" i="13"/>
  <c r="S143" i="13"/>
  <c r="AC143" i="13"/>
  <c r="AA143" i="13"/>
  <c r="AF143" i="13"/>
  <c r="AD143" i="13"/>
  <c r="AA151" i="13"/>
  <c r="AE151" i="13"/>
  <c r="AF151" i="13"/>
  <c r="S151" i="13"/>
  <c r="AB151" i="13"/>
  <c r="AC151" i="13"/>
  <c r="AD151" i="13"/>
  <c r="S159" i="13"/>
  <c r="AD159" i="13"/>
  <c r="AE159" i="13"/>
  <c r="AF159" i="13"/>
  <c r="AA159" i="13"/>
  <c r="AB159" i="13"/>
  <c r="AC159" i="13"/>
  <c r="S167" i="13"/>
  <c r="AE167" i="13"/>
  <c r="AC167" i="13"/>
  <c r="AB167" i="13"/>
  <c r="AA167" i="13"/>
  <c r="AD167" i="13"/>
  <c r="AF167" i="13"/>
  <c r="AA175" i="13"/>
  <c r="AC175" i="13"/>
  <c r="AE175" i="13"/>
  <c r="AB175" i="13"/>
  <c r="AF175" i="13"/>
  <c r="S175" i="13"/>
  <c r="AD175" i="13"/>
  <c r="AB183" i="13"/>
  <c r="AF183" i="13"/>
  <c r="AA183" i="13"/>
  <c r="AC183" i="13"/>
  <c r="S183" i="13"/>
  <c r="AD183" i="13"/>
  <c r="AE183" i="13"/>
  <c r="AD191" i="13"/>
  <c r="AA191" i="13"/>
  <c r="AE191" i="13"/>
  <c r="S191" i="13"/>
  <c r="AF191" i="13"/>
  <c r="AC191" i="13"/>
  <c r="AB191" i="13"/>
  <c r="AB199" i="13"/>
  <c r="AD199" i="13"/>
  <c r="AA199" i="13"/>
  <c r="AC199" i="13"/>
  <c r="S199" i="13"/>
  <c r="AF199" i="13"/>
  <c r="AE199" i="13"/>
  <c r="AB207" i="13"/>
  <c r="AC207" i="13"/>
  <c r="S207" i="13"/>
  <c r="AD207" i="13"/>
  <c r="AE207" i="13"/>
  <c r="AA207" i="13"/>
  <c r="AF207" i="13"/>
  <c r="AA215" i="13"/>
  <c r="AD215" i="13"/>
  <c r="S215" i="13"/>
  <c r="AF215" i="13"/>
  <c r="AC215" i="13"/>
  <c r="AE215" i="13"/>
  <c r="AB215" i="13"/>
  <c r="AC223" i="13"/>
  <c r="AB223" i="13"/>
  <c r="S223" i="13"/>
  <c r="AF223" i="13"/>
  <c r="AD223" i="13"/>
  <c r="AE223" i="13"/>
  <c r="AA223" i="13"/>
  <c r="S231" i="13"/>
  <c r="AD231" i="13"/>
  <c r="AA231" i="13"/>
  <c r="AE231" i="13"/>
  <c r="AC231" i="13"/>
  <c r="AB231" i="13"/>
  <c r="AF231" i="13"/>
  <c r="AD239" i="13"/>
  <c r="AA239" i="13"/>
  <c r="AC239" i="13"/>
  <c r="AB239" i="13"/>
  <c r="AE239" i="13"/>
  <c r="AF239" i="13"/>
  <c r="S239" i="13"/>
  <c r="AC247" i="13"/>
  <c r="AD247" i="13"/>
  <c r="AE247" i="13"/>
  <c r="AF247" i="13"/>
  <c r="AB247" i="13"/>
  <c r="S247" i="13"/>
  <c r="AA247" i="13"/>
  <c r="S255" i="13"/>
  <c r="AD255" i="13"/>
  <c r="AE255" i="13"/>
  <c r="AA255" i="13"/>
  <c r="AF255" i="13"/>
  <c r="AB255" i="13"/>
  <c r="AC255" i="13"/>
  <c r="S263" i="13"/>
  <c r="AB263" i="13"/>
  <c r="AA263" i="13"/>
  <c r="AD263" i="13"/>
  <c r="AF263" i="13"/>
  <c r="AC263" i="13"/>
  <c r="AE263" i="13"/>
  <c r="AA271" i="13"/>
  <c r="AF271" i="13"/>
  <c r="AD271" i="13"/>
  <c r="AC271" i="13"/>
  <c r="AB271" i="13"/>
  <c r="S271" i="13"/>
  <c r="AE271" i="13"/>
  <c r="S279" i="13"/>
  <c r="AF279" i="13"/>
  <c r="AD279" i="13"/>
  <c r="AC279" i="13"/>
  <c r="AA279" i="13"/>
  <c r="AE279" i="13"/>
  <c r="AB279" i="13"/>
  <c r="AA287" i="13"/>
  <c r="AE287" i="13"/>
  <c r="AB287" i="13"/>
  <c r="S287" i="13"/>
  <c r="AC287" i="13"/>
  <c r="AF287" i="13"/>
  <c r="AD287" i="13"/>
  <c r="S295" i="13"/>
  <c r="AF295" i="13"/>
  <c r="AE295" i="13"/>
  <c r="AA295" i="13"/>
  <c r="AD295" i="13"/>
  <c r="AB295" i="13"/>
  <c r="AC295" i="13"/>
  <c r="S303" i="13"/>
  <c r="AC303" i="13"/>
  <c r="AF303" i="13"/>
  <c r="AA303" i="13"/>
  <c r="AB303" i="13"/>
  <c r="AD303" i="13"/>
  <c r="AE303" i="13"/>
  <c r="AA311" i="13"/>
  <c r="AD311" i="13"/>
  <c r="AB311" i="13"/>
  <c r="AC311" i="13"/>
  <c r="S311" i="13"/>
  <c r="AF311" i="13"/>
  <c r="AE311" i="13"/>
  <c r="S319" i="13"/>
  <c r="AC319" i="13"/>
  <c r="AF319" i="13"/>
  <c r="AD319" i="13"/>
  <c r="AA319" i="13"/>
  <c r="AE319" i="13"/>
  <c r="AB319" i="13"/>
  <c r="AD327" i="13"/>
  <c r="AB327" i="13"/>
  <c r="AC327" i="13"/>
  <c r="S327" i="13"/>
  <c r="AF327" i="13"/>
  <c r="AE327" i="13"/>
  <c r="AA327" i="13"/>
  <c r="AF335" i="13"/>
  <c r="AE335" i="13"/>
  <c r="AB335" i="13"/>
  <c r="S335" i="13"/>
  <c r="AC335" i="13"/>
  <c r="AA335" i="13"/>
  <c r="AD335" i="13"/>
  <c r="AB343" i="13"/>
  <c r="AE343" i="13"/>
  <c r="S343" i="13"/>
  <c r="AF343" i="13"/>
  <c r="AC343" i="13"/>
  <c r="AA343" i="13"/>
  <c r="AD343" i="13"/>
  <c r="AE351" i="13"/>
  <c r="S351" i="13"/>
  <c r="AD351" i="13"/>
  <c r="AC351" i="13"/>
  <c r="AF351" i="13"/>
  <c r="AB351" i="13"/>
  <c r="AA351" i="13"/>
  <c r="AB359" i="13"/>
  <c r="AC359" i="13"/>
  <c r="S359" i="13"/>
  <c r="AF359" i="13"/>
  <c r="AE359" i="13"/>
  <c r="AA359" i="13"/>
  <c r="AD359" i="13"/>
  <c r="AA367" i="13"/>
  <c r="S367" i="13"/>
  <c r="AD367" i="13"/>
  <c r="AE367" i="13"/>
  <c r="AF367" i="13"/>
  <c r="AC367" i="13"/>
  <c r="AB367" i="13"/>
  <c r="AC375" i="13"/>
  <c r="AF375" i="13"/>
  <c r="AA375" i="13"/>
  <c r="S375" i="13"/>
  <c r="AD375" i="13"/>
  <c r="AE375" i="13"/>
  <c r="AB375" i="13"/>
  <c r="S383" i="13"/>
  <c r="AC383" i="13"/>
  <c r="AF383" i="13"/>
  <c r="AA383" i="13"/>
  <c r="AD383" i="13"/>
  <c r="AE383" i="13"/>
  <c r="AB383" i="13"/>
  <c r="AB391" i="13"/>
  <c r="AA391" i="13"/>
  <c r="AE391" i="13"/>
  <c r="AD391" i="13"/>
  <c r="AC391" i="13"/>
  <c r="S391" i="13"/>
  <c r="AF391" i="13"/>
  <c r="AD399" i="13"/>
  <c r="AC399" i="13"/>
  <c r="AE399" i="13"/>
  <c r="S399" i="13"/>
  <c r="AB399" i="13"/>
  <c r="AA399" i="13"/>
  <c r="AF399" i="13"/>
  <c r="AA407" i="13"/>
  <c r="AB407" i="13"/>
  <c r="AF407" i="13"/>
  <c r="AE407" i="13"/>
  <c r="AC407" i="13"/>
  <c r="S407" i="13"/>
  <c r="AD407" i="13"/>
  <c r="S415" i="13"/>
  <c r="AD415" i="13"/>
  <c r="AB415" i="13"/>
  <c r="AF415" i="13"/>
  <c r="AE415" i="13"/>
  <c r="AA415" i="13"/>
  <c r="AC415" i="13"/>
  <c r="AF423" i="13"/>
  <c r="AC423" i="13"/>
  <c r="AB423" i="13"/>
  <c r="AA423" i="13"/>
  <c r="AE423" i="13"/>
  <c r="AD423" i="13"/>
  <c r="S423" i="13"/>
  <c r="AD431" i="13"/>
  <c r="S431" i="13"/>
  <c r="AB431" i="13"/>
  <c r="AE431" i="13"/>
  <c r="AA431" i="13"/>
  <c r="AC431" i="13"/>
  <c r="AF431" i="13"/>
  <c r="AD439" i="13"/>
  <c r="AA439" i="13"/>
  <c r="S439" i="13"/>
  <c r="AC439" i="13"/>
  <c r="AE439" i="13"/>
  <c r="AF439" i="13"/>
  <c r="AB439" i="13"/>
  <c r="AA447" i="13"/>
  <c r="AE447" i="13"/>
  <c r="S447" i="13"/>
  <c r="AD447" i="13"/>
  <c r="AC447" i="13"/>
  <c r="AB447" i="13"/>
  <c r="AF447" i="13"/>
  <c r="S4" i="13"/>
  <c r="AA4" i="13"/>
  <c r="AF4" i="13"/>
  <c r="AD4" i="13"/>
  <c r="AC4" i="13"/>
  <c r="AB4" i="13"/>
  <c r="AE4" i="13"/>
  <c r="S12" i="13"/>
  <c r="AC12" i="13"/>
  <c r="AD12" i="13"/>
  <c r="AE12" i="13"/>
  <c r="AF12" i="13"/>
  <c r="AB12" i="13"/>
  <c r="AA12" i="13"/>
  <c r="S20" i="13"/>
  <c r="AE20" i="13"/>
  <c r="AD20" i="13"/>
  <c r="AA20" i="13"/>
  <c r="AF20" i="13"/>
  <c r="AB20" i="13"/>
  <c r="AC20" i="13"/>
  <c r="S28" i="13"/>
  <c r="AF28" i="13"/>
  <c r="AB28" i="13"/>
  <c r="AA28" i="13"/>
  <c r="AE28" i="13"/>
  <c r="AC28" i="13"/>
  <c r="AD28" i="13"/>
  <c r="S36" i="13"/>
  <c r="AC36" i="13"/>
  <c r="AF36" i="13"/>
  <c r="AD36" i="13"/>
  <c r="AA36" i="13"/>
  <c r="AE36" i="13"/>
  <c r="AB36" i="13"/>
  <c r="AA44" i="13"/>
  <c r="AC44" i="13"/>
  <c r="AD44" i="13"/>
  <c r="S44" i="13"/>
  <c r="AE44" i="13"/>
  <c r="AF44" i="13"/>
  <c r="AB44" i="13"/>
  <c r="AD52" i="13"/>
  <c r="AF52" i="13"/>
  <c r="AB52" i="13"/>
  <c r="AC52" i="13"/>
  <c r="S52" i="13"/>
  <c r="AE52" i="13"/>
  <c r="AA52" i="13"/>
  <c r="AA60" i="13"/>
  <c r="AD60" i="13"/>
  <c r="AB60" i="13"/>
  <c r="AC60" i="13"/>
  <c r="S60" i="13"/>
  <c r="AF60" i="13"/>
  <c r="AE60" i="13"/>
  <c r="AD68" i="13"/>
  <c r="AF68" i="13"/>
  <c r="AB68" i="13"/>
  <c r="S68" i="13"/>
  <c r="AA68" i="13"/>
  <c r="AC68" i="13"/>
  <c r="AE68" i="13"/>
  <c r="AF76" i="13"/>
  <c r="AC76" i="13"/>
  <c r="AE76" i="13"/>
  <c r="S76" i="13"/>
  <c r="AD76" i="13"/>
  <c r="AB76" i="13"/>
  <c r="AA76" i="13"/>
  <c r="AC84" i="13"/>
  <c r="AE84" i="13"/>
  <c r="S84" i="13"/>
  <c r="AD84" i="13"/>
  <c r="AF84" i="13"/>
  <c r="AB84" i="13"/>
  <c r="AA84" i="13"/>
  <c r="AC92" i="13"/>
  <c r="AE92" i="13"/>
  <c r="S92" i="13"/>
  <c r="AD92" i="13"/>
  <c r="AF92" i="13"/>
  <c r="AB92" i="13"/>
  <c r="AA92" i="13"/>
  <c r="S100" i="13"/>
  <c r="AB100" i="13"/>
  <c r="AA100" i="13"/>
  <c r="AF100" i="13"/>
  <c r="AE100" i="13"/>
  <c r="AD100" i="13"/>
  <c r="AC100" i="13"/>
  <c r="AC108" i="13"/>
  <c r="AB108" i="13"/>
  <c r="AD108" i="13"/>
  <c r="S108" i="13"/>
  <c r="AE108" i="13"/>
  <c r="AA108" i="13"/>
  <c r="AF108" i="13"/>
  <c r="AD116" i="13"/>
  <c r="AB116" i="13"/>
  <c r="S116" i="13"/>
  <c r="AE116" i="13"/>
  <c r="AF116" i="13"/>
  <c r="AC116" i="13"/>
  <c r="AA116" i="13"/>
  <c r="AD124" i="13"/>
  <c r="AB124" i="13"/>
  <c r="AF124" i="13"/>
  <c r="S124" i="13"/>
  <c r="AE124" i="13"/>
  <c r="AA124" i="13"/>
  <c r="AC124" i="13"/>
  <c r="S132" i="13"/>
  <c r="AE132" i="13"/>
  <c r="AD132" i="13"/>
  <c r="AB132" i="13"/>
  <c r="AA132" i="13"/>
  <c r="AF132" i="13"/>
  <c r="T132" i="13"/>
  <c r="U132" i="13"/>
  <c r="AC132" i="13"/>
  <c r="S140" i="13"/>
  <c r="AB140" i="13"/>
  <c r="AC140" i="13"/>
  <c r="AF140" i="13"/>
  <c r="AE140" i="13"/>
  <c r="AD140" i="13"/>
  <c r="AA140" i="13"/>
  <c r="S148" i="13"/>
  <c r="AF148" i="13"/>
  <c r="AE148" i="13"/>
  <c r="AC148" i="13"/>
  <c r="AA148" i="13"/>
  <c r="AB148" i="13"/>
  <c r="AD148" i="13"/>
  <c r="AE156" i="13"/>
  <c r="AB156" i="13"/>
  <c r="AD156" i="13"/>
  <c r="S156" i="13"/>
  <c r="AF156" i="13"/>
  <c r="AC156" i="13"/>
  <c r="AA156" i="13"/>
  <c r="AA164" i="13"/>
  <c r="AB164" i="13"/>
  <c r="S164" i="13"/>
  <c r="AE164" i="13"/>
  <c r="AF164" i="13"/>
  <c r="AC164" i="13"/>
  <c r="AD164" i="13"/>
  <c r="AB172" i="13"/>
  <c r="AE172" i="13"/>
  <c r="AF172" i="13"/>
  <c r="AD172" i="13"/>
  <c r="AA172" i="13"/>
  <c r="S172" i="13"/>
  <c r="AC172" i="13"/>
  <c r="AF180" i="13"/>
  <c r="AB180" i="13"/>
  <c r="AD180" i="13"/>
  <c r="S180" i="13"/>
  <c r="AC180" i="13"/>
  <c r="AA180" i="13"/>
  <c r="AE180" i="13"/>
  <c r="AE188" i="13"/>
  <c r="S188" i="13"/>
  <c r="AF188" i="13"/>
  <c r="AC188" i="13"/>
  <c r="AD188" i="13"/>
  <c r="AA188" i="13"/>
  <c r="AB188" i="13"/>
  <c r="AB196" i="13"/>
  <c r="AC196" i="13"/>
  <c r="AF196" i="13"/>
  <c r="AD196" i="13"/>
  <c r="AA196" i="13"/>
  <c r="S196" i="13"/>
  <c r="AE196" i="13"/>
  <c r="AF204" i="13"/>
  <c r="S204" i="13"/>
  <c r="AD204" i="13"/>
  <c r="AB204" i="13"/>
  <c r="AE204" i="13"/>
  <c r="AA204" i="13"/>
  <c r="AC204" i="13"/>
  <c r="AF212" i="13"/>
  <c r="AD212" i="13"/>
  <c r="AE212" i="13"/>
  <c r="AB212" i="13"/>
  <c r="AA212" i="13"/>
  <c r="AC212" i="13"/>
  <c r="S212" i="13"/>
  <c r="S220" i="13"/>
  <c r="AE220" i="13"/>
  <c r="AF220" i="13"/>
  <c r="AC220" i="13"/>
  <c r="AD220" i="13"/>
  <c r="AA220" i="13"/>
  <c r="AB220" i="13"/>
  <c r="AD228" i="13"/>
  <c r="AB228" i="13"/>
  <c r="AF228" i="13"/>
  <c r="S228" i="13"/>
  <c r="AA228" i="13"/>
  <c r="AC228" i="13"/>
  <c r="AE228" i="13"/>
  <c r="S236" i="13"/>
  <c r="AF236" i="13"/>
  <c r="AA236" i="13"/>
  <c r="AE236" i="13"/>
  <c r="U236" i="13"/>
  <c r="AC236" i="13"/>
  <c r="T236" i="13"/>
  <c r="AD236" i="13"/>
  <c r="AB236" i="13"/>
  <c r="AB244" i="13"/>
  <c r="AE244" i="13"/>
  <c r="AA244" i="13"/>
  <c r="AD244" i="13"/>
  <c r="S244" i="13"/>
  <c r="AF244" i="13"/>
  <c r="AC244" i="13"/>
  <c r="S252" i="13"/>
  <c r="AD252" i="13"/>
  <c r="AF252" i="13"/>
  <c r="AA252" i="13"/>
  <c r="AE252" i="13"/>
  <c r="AC252" i="13"/>
  <c r="AB252" i="13"/>
  <c r="AD260" i="13"/>
  <c r="AB260" i="13"/>
  <c r="AA260" i="13"/>
  <c r="AC260" i="13"/>
  <c r="AF260" i="13"/>
  <c r="S260" i="13"/>
  <c r="AE260" i="13"/>
  <c r="AC268" i="13"/>
  <c r="S268" i="13"/>
  <c r="AE268" i="13"/>
  <c r="AF268" i="13"/>
  <c r="AB268" i="13"/>
  <c r="AD268" i="13"/>
  <c r="AA268" i="13"/>
  <c r="AB276" i="13"/>
  <c r="AD276" i="13"/>
  <c r="S276" i="13"/>
  <c r="AE276" i="13"/>
  <c r="AF276" i="13"/>
  <c r="AC276" i="13"/>
  <c r="AA276" i="13"/>
  <c r="AB284" i="13"/>
  <c r="S284" i="13"/>
  <c r="AF284" i="13"/>
  <c r="AD284" i="13"/>
  <c r="AC284" i="13"/>
  <c r="AE284" i="13"/>
  <c r="AA284" i="13"/>
  <c r="AC292" i="13"/>
  <c r="AD292" i="13"/>
  <c r="AB292" i="13"/>
  <c r="AF292" i="13"/>
  <c r="AE292" i="13"/>
  <c r="S292" i="13"/>
  <c r="AA292" i="13"/>
  <c r="S300" i="13"/>
  <c r="AE300" i="13"/>
  <c r="AF300" i="13"/>
  <c r="AC300" i="13"/>
  <c r="AA300" i="13"/>
  <c r="AB300" i="13"/>
  <c r="AD300" i="13"/>
  <c r="S308" i="13"/>
  <c r="AF308" i="13"/>
  <c r="AD308" i="13"/>
  <c r="AB308" i="13"/>
  <c r="AE308" i="13"/>
  <c r="AA308" i="13"/>
  <c r="AC308" i="13"/>
  <c r="AD316" i="13"/>
  <c r="AE316" i="13"/>
  <c r="S316" i="13"/>
  <c r="AA316" i="13"/>
  <c r="AB316" i="13"/>
  <c r="AF316" i="13"/>
  <c r="AC316" i="13"/>
  <c r="S324" i="13"/>
  <c r="AC324" i="13"/>
  <c r="AB324" i="13"/>
  <c r="AF324" i="13"/>
  <c r="AE324" i="13"/>
  <c r="AA324" i="13"/>
  <c r="AD324" i="13"/>
  <c r="AD332" i="13"/>
  <c r="AC332" i="13"/>
  <c r="S332" i="13"/>
  <c r="AA332" i="13"/>
  <c r="AE332" i="13"/>
  <c r="AF332" i="13"/>
  <c r="AB332" i="13"/>
  <c r="AA340" i="13"/>
  <c r="AB340" i="13"/>
  <c r="S340" i="13"/>
  <c r="AF340" i="13"/>
  <c r="AC340" i="13"/>
  <c r="AD340" i="13"/>
  <c r="AE340" i="13"/>
  <c r="AC348" i="13"/>
  <c r="AF348" i="13"/>
  <c r="S348" i="13"/>
  <c r="AD348" i="13"/>
  <c r="AB348" i="13"/>
  <c r="AA348" i="13"/>
  <c r="AE348" i="13"/>
  <c r="AF356" i="13"/>
  <c r="AB356" i="13"/>
  <c r="AD356" i="13"/>
  <c r="AC356" i="13"/>
  <c r="S356" i="13"/>
  <c r="AA356" i="13"/>
  <c r="AE356" i="13"/>
  <c r="AE364" i="13"/>
  <c r="AA364" i="13"/>
  <c r="AC364" i="13"/>
  <c r="AD364" i="13"/>
  <c r="S364" i="13"/>
  <c r="AB364" i="13"/>
  <c r="AF364" i="13"/>
  <c r="AB372" i="13"/>
  <c r="S372" i="13"/>
  <c r="AE372" i="13"/>
  <c r="AA372" i="13"/>
  <c r="AD372" i="13"/>
  <c r="AF372" i="13"/>
  <c r="AC372" i="13"/>
  <c r="AB380" i="13"/>
  <c r="AD380" i="13"/>
  <c r="S380" i="13"/>
  <c r="AE380" i="13"/>
  <c r="AC380" i="13"/>
  <c r="AA380" i="13"/>
  <c r="AF380" i="13"/>
  <c r="AD5" i="13"/>
  <c r="AB5" i="13"/>
  <c r="S5" i="13"/>
  <c r="AF5" i="13"/>
  <c r="AC5" i="13"/>
  <c r="AE5" i="13"/>
  <c r="AA5" i="13"/>
  <c r="S13" i="13"/>
  <c r="AC13" i="13"/>
  <c r="AA13" i="13"/>
  <c r="AE13" i="13"/>
  <c r="AD13" i="13"/>
  <c r="AB13" i="13"/>
  <c r="AF13" i="13"/>
  <c r="S21" i="13"/>
  <c r="AE21" i="13"/>
  <c r="AB21" i="13"/>
  <c r="AC21" i="13"/>
  <c r="AD21" i="13"/>
  <c r="AA21" i="13"/>
  <c r="AF21" i="13"/>
  <c r="AA29" i="13"/>
  <c r="AD29" i="13"/>
  <c r="AF29" i="13"/>
  <c r="AB29" i="13"/>
  <c r="AE29" i="13"/>
  <c r="AC29" i="13"/>
  <c r="S29" i="13"/>
  <c r="AD37" i="13"/>
  <c r="AF37" i="13"/>
  <c r="AE37" i="13"/>
  <c r="AB37" i="13"/>
  <c r="AA37" i="13"/>
  <c r="AC37" i="13"/>
  <c r="S37" i="13"/>
  <c r="S45" i="13"/>
  <c r="AC45" i="13"/>
  <c r="AF45" i="13"/>
  <c r="AD45" i="13"/>
  <c r="AA45" i="13"/>
  <c r="AE45" i="13"/>
  <c r="AB45" i="13"/>
  <c r="AF53" i="13"/>
  <c r="S53" i="13"/>
  <c r="AE53" i="13"/>
  <c r="AD53" i="13"/>
  <c r="AA53" i="13"/>
  <c r="AB53" i="13"/>
  <c r="AC53" i="13"/>
  <c r="AE61" i="13"/>
  <c r="AB61" i="13"/>
  <c r="AC61" i="13"/>
  <c r="S61" i="13"/>
  <c r="AF61" i="13"/>
  <c r="AD61" i="13"/>
  <c r="AA61" i="13"/>
  <c r="S69" i="13"/>
  <c r="AF69" i="13"/>
  <c r="AD69" i="13"/>
  <c r="AA69" i="13"/>
  <c r="AC69" i="13"/>
  <c r="AB69" i="13"/>
  <c r="AE69" i="13"/>
  <c r="AF77" i="13"/>
  <c r="AA77" i="13"/>
  <c r="AD77" i="13"/>
  <c r="S77" i="13"/>
  <c r="AE77" i="13"/>
  <c r="AC77" i="13"/>
  <c r="AB77" i="13"/>
  <c r="AD85" i="13"/>
  <c r="AC85" i="13"/>
  <c r="AB85" i="13"/>
  <c r="AE85" i="13"/>
  <c r="AF85" i="13"/>
  <c r="S85" i="13"/>
  <c r="AA85" i="13"/>
  <c r="AD93" i="13"/>
  <c r="AC93" i="13"/>
  <c r="AA93" i="13"/>
  <c r="S93" i="13"/>
  <c r="AB93" i="13"/>
  <c r="AE93" i="13"/>
  <c r="AF93" i="13"/>
  <c r="AE101" i="13"/>
  <c r="AD101" i="13"/>
  <c r="AA101" i="13"/>
  <c r="AB101" i="13"/>
  <c r="S101" i="13"/>
  <c r="AC101" i="13"/>
  <c r="AF101" i="13"/>
  <c r="AB109" i="13"/>
  <c r="S109" i="13"/>
  <c r="AF109" i="13"/>
  <c r="AC109" i="13"/>
  <c r="AA109" i="13"/>
  <c r="AE109" i="13"/>
  <c r="AD109" i="13"/>
  <c r="AA117" i="13"/>
  <c r="AE117" i="13"/>
  <c r="AB117" i="13"/>
  <c r="S117" i="13"/>
  <c r="AF117" i="13"/>
  <c r="AD117" i="13"/>
  <c r="AC117" i="13"/>
  <c r="AF125" i="13"/>
  <c r="AB125" i="13"/>
  <c r="AD125" i="13"/>
  <c r="AC125" i="13"/>
  <c r="S125" i="13"/>
  <c r="AA125" i="13"/>
  <c r="AE125" i="13"/>
  <c r="S133" i="13"/>
  <c r="AF133" i="13"/>
  <c r="AA133" i="13"/>
  <c r="AC133" i="13"/>
  <c r="AE133" i="13"/>
  <c r="AD133" i="13"/>
  <c r="AB133" i="13"/>
  <c r="AF141" i="13"/>
  <c r="AA141" i="13"/>
  <c r="AC141" i="13"/>
  <c r="S141" i="13"/>
  <c r="AE141" i="13"/>
  <c r="AD141" i="13"/>
  <c r="AB141" i="13"/>
  <c r="AF149" i="13"/>
  <c r="AD149" i="13"/>
  <c r="S149" i="13"/>
  <c r="AB149" i="13"/>
  <c r="AC149" i="13"/>
  <c r="AE149" i="13"/>
  <c r="AA149" i="13"/>
  <c r="S157" i="13"/>
  <c r="AD157" i="13"/>
  <c r="AB157" i="13"/>
  <c r="AA157" i="13"/>
  <c r="AC157" i="13"/>
  <c r="AE157" i="13"/>
  <c r="AF157" i="13"/>
  <c r="S165" i="13"/>
  <c r="AF165" i="13"/>
  <c r="AD165" i="13"/>
  <c r="AB165" i="13"/>
  <c r="AC165" i="13"/>
  <c r="AE165" i="13"/>
  <c r="AA165" i="13"/>
  <c r="AF173" i="13"/>
  <c r="S173" i="13"/>
  <c r="AE173" i="13"/>
  <c r="AC173" i="13"/>
  <c r="AD173" i="13"/>
  <c r="AB173" i="13"/>
  <c r="AA173" i="13"/>
  <c r="AE181" i="13"/>
  <c r="AB181" i="13"/>
  <c r="AC181" i="13"/>
  <c r="S181" i="13"/>
  <c r="AF181" i="13"/>
  <c r="AA181" i="13"/>
  <c r="AD181" i="13"/>
  <c r="AA189" i="13"/>
  <c r="AF189" i="13"/>
  <c r="S189" i="13"/>
  <c r="AE189" i="13"/>
  <c r="AB189" i="13"/>
  <c r="AC189" i="13"/>
  <c r="AD189" i="13"/>
  <c r="AC197" i="13"/>
  <c r="AB197" i="13"/>
  <c r="AA197" i="13"/>
  <c r="AD197" i="13"/>
  <c r="S197" i="13"/>
  <c r="AE197" i="13"/>
  <c r="AF197" i="13"/>
  <c r="AE205" i="13"/>
  <c r="AD205" i="13"/>
  <c r="AC205" i="13"/>
  <c r="AF205" i="13"/>
  <c r="S205" i="13"/>
  <c r="AB205" i="13"/>
  <c r="AA205" i="13"/>
  <c r="AC213" i="13"/>
  <c r="AA213" i="13"/>
  <c r="AB213" i="13"/>
  <c r="AF213" i="13"/>
  <c r="S213" i="13"/>
  <c r="AD213" i="13"/>
  <c r="AE213" i="13"/>
  <c r="AA221" i="13"/>
  <c r="AC221" i="13"/>
  <c r="S221" i="13"/>
  <c r="AE221" i="13"/>
  <c r="AF221" i="13"/>
  <c r="AB221" i="13"/>
  <c r="AD221" i="13"/>
  <c r="S229" i="13"/>
  <c r="AE229" i="13"/>
  <c r="AB229" i="13"/>
  <c r="AC229" i="13"/>
  <c r="AD229" i="13"/>
  <c r="AA229" i="13"/>
  <c r="AF229" i="13"/>
  <c r="AA237" i="13"/>
  <c r="S237" i="13"/>
  <c r="AF237" i="13"/>
  <c r="AC237" i="13"/>
  <c r="AB237" i="13"/>
  <c r="AE237" i="13"/>
  <c r="AD237" i="13"/>
  <c r="AB245" i="13"/>
  <c r="AC245" i="13"/>
  <c r="AE245" i="13"/>
  <c r="AD245" i="13"/>
  <c r="AA245" i="13"/>
  <c r="S245" i="13"/>
  <c r="AF245" i="13"/>
  <c r="S253" i="13"/>
  <c r="AA253" i="13"/>
  <c r="AD253" i="13"/>
  <c r="AC253" i="13"/>
  <c r="AB253" i="13"/>
  <c r="AF253" i="13"/>
  <c r="AE253" i="13"/>
  <c r="S261" i="13"/>
  <c r="AC261" i="13"/>
  <c r="AE261" i="13"/>
  <c r="AF261" i="13"/>
  <c r="AB261" i="13"/>
  <c r="AD261" i="13"/>
  <c r="AA261" i="13"/>
  <c r="AC269" i="13"/>
  <c r="AB269" i="13"/>
  <c r="S269" i="13"/>
  <c r="AA269" i="13"/>
  <c r="AD269" i="13"/>
  <c r="AF269" i="13"/>
  <c r="AE269" i="13"/>
  <c r="AB277" i="13"/>
  <c r="AD277" i="13"/>
  <c r="AE277" i="13"/>
  <c r="S277" i="13"/>
  <c r="AF277" i="13"/>
  <c r="AC277" i="13"/>
  <c r="AA277" i="13"/>
  <c r="S285" i="13"/>
  <c r="AE285" i="13"/>
  <c r="AA285" i="13"/>
  <c r="AF285" i="13"/>
  <c r="AC285" i="13"/>
  <c r="AD285" i="13"/>
  <c r="AB285" i="13"/>
  <c r="AC293" i="13"/>
  <c r="AF293" i="13"/>
  <c r="AD293" i="13"/>
  <c r="AE293" i="13"/>
  <c r="S293" i="13"/>
  <c r="AA293" i="13"/>
  <c r="AB293" i="13"/>
  <c r="AF301" i="13"/>
  <c r="AC301" i="13"/>
  <c r="AA301" i="13"/>
  <c r="S301" i="13"/>
  <c r="AE301" i="13"/>
  <c r="AD301" i="13"/>
  <c r="AB301" i="13"/>
  <c r="AD309" i="13"/>
  <c r="AA309" i="13"/>
  <c r="AB309" i="13"/>
  <c r="AE309" i="13"/>
  <c r="S309" i="13"/>
  <c r="AF309" i="13"/>
  <c r="AC309" i="13"/>
  <c r="S317" i="13"/>
  <c r="AD317" i="13"/>
  <c r="AF317" i="13"/>
  <c r="AC317" i="13"/>
  <c r="AA317" i="13"/>
  <c r="AB317" i="13"/>
  <c r="AE317" i="13"/>
  <c r="AD325" i="13"/>
  <c r="AC325" i="13"/>
  <c r="AF325" i="13"/>
  <c r="S325" i="13"/>
  <c r="AE325" i="13"/>
  <c r="AA325" i="13"/>
  <c r="AB325" i="13"/>
  <c r="S333" i="13"/>
  <c r="AB333" i="13"/>
  <c r="AC333" i="13"/>
  <c r="AF333" i="13"/>
  <c r="AD333" i="13"/>
  <c r="AA333" i="13"/>
  <c r="AE333" i="13"/>
  <c r="AB341" i="13"/>
  <c r="AA341" i="13"/>
  <c r="AF341" i="13"/>
  <c r="AD341" i="13"/>
  <c r="AC341" i="13"/>
  <c r="S341" i="13"/>
  <c r="AE341" i="13"/>
  <c r="AA349" i="13"/>
  <c r="AB349" i="13"/>
  <c r="AE349" i="13"/>
  <c r="S349" i="13"/>
  <c r="AF349" i="13"/>
  <c r="AC349" i="13"/>
  <c r="AD349" i="13"/>
  <c r="AE357" i="13"/>
  <c r="AB357" i="13"/>
  <c r="AA357" i="13"/>
  <c r="AD357" i="13"/>
  <c r="S357" i="13"/>
  <c r="AC357" i="13"/>
  <c r="AF357" i="13"/>
  <c r="S365" i="13"/>
  <c r="AC365" i="13"/>
  <c r="AF365" i="13"/>
  <c r="AE365" i="13"/>
  <c r="AB365" i="13"/>
  <c r="AD365" i="13"/>
  <c r="AA365" i="13"/>
  <c r="S373" i="13"/>
  <c r="AE373" i="13"/>
  <c r="AD373" i="13"/>
  <c r="AB373" i="13"/>
  <c r="AF373" i="13"/>
  <c r="AC373" i="13"/>
  <c r="AA373" i="13"/>
  <c r="AB381" i="13"/>
  <c r="AD381" i="13"/>
  <c r="AA381" i="13"/>
  <c r="AC381" i="13"/>
  <c r="AF381" i="13"/>
  <c r="AE381" i="13"/>
  <c r="S381" i="13"/>
  <c r="S6" i="13"/>
  <c r="AB6" i="13"/>
  <c r="AE6" i="13"/>
  <c r="AA6" i="13"/>
  <c r="AF6" i="13"/>
  <c r="AD6" i="13"/>
  <c r="AC6" i="13"/>
  <c r="AB14" i="13"/>
  <c r="AE14" i="13"/>
  <c r="AA14" i="13"/>
  <c r="AF14" i="13"/>
  <c r="AD14" i="13"/>
  <c r="S14" i="13"/>
  <c r="AC14" i="13"/>
  <c r="S22" i="13"/>
  <c r="AC22" i="13"/>
  <c r="AB22" i="13"/>
  <c r="AF22" i="13"/>
  <c r="AE22" i="13"/>
  <c r="AA22" i="13"/>
  <c r="AD22" i="13"/>
  <c r="S30" i="13"/>
  <c r="AE30" i="13"/>
  <c r="AD30" i="13"/>
  <c r="AA30" i="13"/>
  <c r="AC30" i="13"/>
  <c r="AF30" i="13"/>
  <c r="AB30" i="13"/>
  <c r="AA38" i="13"/>
  <c r="AE38" i="13"/>
  <c r="AC38" i="13"/>
  <c r="AF38" i="13"/>
  <c r="S38" i="13"/>
  <c r="AD38" i="13"/>
  <c r="AB38" i="13"/>
  <c r="AF46" i="13"/>
  <c r="AB46" i="13"/>
  <c r="S46" i="13"/>
  <c r="AC46" i="13"/>
  <c r="AE46" i="13"/>
  <c r="AD46" i="13"/>
  <c r="AA46" i="13"/>
  <c r="AA54" i="13"/>
  <c r="AC54" i="13"/>
  <c r="S54" i="13"/>
  <c r="AF54" i="13"/>
  <c r="AD54" i="13"/>
  <c r="AB54" i="13"/>
  <c r="AE54" i="13"/>
  <c r="S62" i="13"/>
  <c r="AE62" i="13"/>
  <c r="AC62" i="13"/>
  <c r="AA62" i="13"/>
  <c r="AF62" i="13"/>
  <c r="AB62" i="13"/>
  <c r="AD62" i="13"/>
  <c r="S70" i="13"/>
  <c r="AB70" i="13"/>
  <c r="AC70" i="13"/>
  <c r="AE70" i="13"/>
  <c r="AD70" i="13"/>
  <c r="AA70" i="13"/>
  <c r="AF70" i="13"/>
  <c r="S78" i="13"/>
  <c r="AD78" i="13"/>
  <c r="AE78" i="13"/>
  <c r="AF78" i="13"/>
  <c r="AB78" i="13"/>
  <c r="AC78" i="13"/>
  <c r="AA78" i="13"/>
  <c r="AC86" i="13"/>
  <c r="AB86" i="13"/>
  <c r="S86" i="13"/>
  <c r="AD86" i="13"/>
  <c r="AF86" i="13"/>
  <c r="AA86" i="13"/>
  <c r="AE86" i="13"/>
  <c r="S94" i="13"/>
  <c r="AE94" i="13"/>
  <c r="AC94" i="13"/>
  <c r="AA94" i="13"/>
  <c r="AF94" i="13"/>
  <c r="AB94" i="13"/>
  <c r="AD94" i="13"/>
  <c r="AB102" i="13"/>
  <c r="AC102" i="13"/>
  <c r="AE102" i="13"/>
  <c r="S102" i="13"/>
  <c r="AD102" i="13"/>
  <c r="AA102" i="13"/>
  <c r="AF102" i="13"/>
  <c r="AB110" i="13"/>
  <c r="AE110" i="13"/>
  <c r="AA110" i="13"/>
  <c r="AD110" i="13"/>
  <c r="S110" i="13"/>
  <c r="AF110" i="13"/>
  <c r="AC110" i="13"/>
  <c r="S118" i="13"/>
  <c r="AE118" i="13"/>
  <c r="AC118" i="13"/>
  <c r="AB118" i="13"/>
  <c r="AD118" i="13"/>
  <c r="AF118" i="13"/>
  <c r="AA118" i="13"/>
  <c r="S126" i="13"/>
  <c r="AF126" i="13"/>
  <c r="AD126" i="13"/>
  <c r="AB126" i="13"/>
  <c r="AE126" i="13"/>
  <c r="AA126" i="13"/>
  <c r="AC126" i="13"/>
  <c r="AC134" i="13"/>
  <c r="AD134" i="13"/>
  <c r="S134" i="13"/>
  <c r="AA134" i="13"/>
  <c r="AF134" i="13"/>
  <c r="AE134" i="13"/>
  <c r="AB134" i="13"/>
  <c r="AF142" i="13"/>
  <c r="AB142" i="13"/>
  <c r="AC142" i="13"/>
  <c r="AE142" i="13"/>
  <c r="S142" i="13"/>
  <c r="AD142" i="13"/>
  <c r="AA142" i="13"/>
  <c r="AF150" i="13"/>
  <c r="AC150" i="13"/>
  <c r="S150" i="13"/>
  <c r="AE150" i="13"/>
  <c r="AD150" i="13"/>
  <c r="AA150" i="13"/>
  <c r="AB150" i="13"/>
  <c r="AA158" i="13"/>
  <c r="AB158" i="13"/>
  <c r="AE158" i="13"/>
  <c r="AF158" i="13"/>
  <c r="AC158" i="13"/>
  <c r="S158" i="13"/>
  <c r="AD158" i="13"/>
  <c r="AB166" i="13"/>
  <c r="AE166" i="13"/>
  <c r="AD166" i="13"/>
  <c r="AC166" i="13"/>
  <c r="S166" i="13"/>
  <c r="AF166" i="13"/>
  <c r="AA166" i="13"/>
  <c r="AC174" i="13"/>
  <c r="AF174" i="13"/>
  <c r="AA174" i="13"/>
  <c r="AB174" i="13"/>
  <c r="AD174" i="13"/>
  <c r="S174" i="13"/>
  <c r="AE174" i="13"/>
  <c r="AA182" i="13"/>
  <c r="AC182" i="13"/>
  <c r="AE182" i="13"/>
  <c r="S182" i="13"/>
  <c r="AD182" i="13"/>
  <c r="AB182" i="13"/>
  <c r="AF182" i="13"/>
  <c r="AB190" i="13"/>
  <c r="AE190" i="13"/>
  <c r="AC190" i="13"/>
  <c r="AD190" i="13"/>
  <c r="AA190" i="13"/>
  <c r="AF190" i="13"/>
  <c r="S190" i="13"/>
  <c r="AB198" i="13"/>
  <c r="AA198" i="13"/>
  <c r="S198" i="13"/>
  <c r="AE198" i="13"/>
  <c r="AF198" i="13"/>
  <c r="AC198" i="13"/>
  <c r="AD198" i="13"/>
  <c r="S206" i="13"/>
  <c r="AA206" i="13"/>
  <c r="AF206" i="13"/>
  <c r="AC206" i="13"/>
  <c r="AB206" i="13"/>
  <c r="AD206" i="13"/>
  <c r="AE206" i="13"/>
  <c r="AB214" i="13"/>
  <c r="AE214" i="13"/>
  <c r="AA214" i="13"/>
  <c r="AC214" i="13"/>
  <c r="S214" i="13"/>
  <c r="AF214" i="13"/>
  <c r="AD214" i="13"/>
  <c r="S222" i="13"/>
  <c r="AF222" i="13"/>
  <c r="AC222" i="13"/>
  <c r="AA222" i="13"/>
  <c r="AE222" i="13"/>
  <c r="AD222" i="13"/>
  <c r="AB222" i="13"/>
  <c r="AB230" i="13"/>
  <c r="AF230" i="13"/>
  <c r="AE230" i="13"/>
  <c r="AA230" i="13"/>
  <c r="AD230" i="13"/>
  <c r="AC230" i="13"/>
  <c r="S230" i="13"/>
  <c r="AF238" i="13"/>
  <c r="AE238" i="13"/>
  <c r="AC238" i="13"/>
  <c r="S238" i="13"/>
  <c r="AB238" i="13"/>
  <c r="AA238" i="13"/>
  <c r="AD238" i="13"/>
  <c r="AE246" i="13"/>
  <c r="AB246" i="13"/>
  <c r="AC246" i="13"/>
  <c r="AA246" i="13"/>
  <c r="AF246" i="13"/>
  <c r="S246" i="13"/>
  <c r="AD246" i="13"/>
  <c r="S254" i="13"/>
  <c r="AE254" i="13"/>
  <c r="AA254" i="13"/>
  <c r="AD254" i="13"/>
  <c r="AF254" i="13"/>
  <c r="AC254" i="13"/>
  <c r="AB254" i="13"/>
  <c r="S262" i="13"/>
  <c r="AB262" i="13"/>
  <c r="AC262" i="13"/>
  <c r="AD262" i="13"/>
  <c r="AA262" i="13"/>
  <c r="AE262" i="13"/>
  <c r="AF262" i="13"/>
  <c r="AF270" i="13"/>
  <c r="AE270" i="13"/>
  <c r="AC270" i="13"/>
  <c r="AD270" i="13"/>
  <c r="S270" i="13"/>
  <c r="AA270" i="13"/>
  <c r="AB270" i="13"/>
  <c r="S278" i="13"/>
  <c r="AA278" i="13"/>
  <c r="AD278" i="13"/>
  <c r="AF278" i="13"/>
  <c r="AE278" i="13"/>
  <c r="AC278" i="13"/>
  <c r="AB278" i="13"/>
  <c r="AB286" i="13"/>
  <c r="AA286" i="13"/>
  <c r="AE286" i="13"/>
  <c r="S286" i="13"/>
  <c r="AC286" i="13"/>
  <c r="AD286" i="13"/>
  <c r="AF286" i="13"/>
  <c r="S294" i="13"/>
  <c r="AF294" i="13"/>
  <c r="AD294" i="13"/>
  <c r="AB294" i="13"/>
  <c r="AE294" i="13"/>
  <c r="AA294" i="13"/>
  <c r="AC294" i="13"/>
  <c r="AB302" i="13"/>
  <c r="AA302" i="13"/>
  <c r="AC302" i="13"/>
  <c r="AF302" i="13"/>
  <c r="S302" i="13"/>
  <c r="AD302" i="13"/>
  <c r="AE302" i="13"/>
  <c r="AF310" i="13"/>
  <c r="AC310" i="13"/>
  <c r="AE310" i="13"/>
  <c r="S310" i="13"/>
  <c r="AA310" i="13"/>
  <c r="AD310" i="13"/>
  <c r="AB310" i="13"/>
  <c r="AC318" i="13"/>
  <c r="AF318" i="13"/>
  <c r="S318" i="13"/>
  <c r="AB318" i="13"/>
  <c r="AD318" i="13"/>
  <c r="AE318" i="13"/>
  <c r="AA318" i="13"/>
  <c r="AC326" i="13"/>
  <c r="AA326" i="13"/>
  <c r="S326" i="13"/>
  <c r="AD326" i="13"/>
  <c r="AF326" i="13"/>
  <c r="AE326" i="13"/>
  <c r="AB326" i="13"/>
  <c r="S334" i="13"/>
  <c r="AD334" i="13"/>
  <c r="AA334" i="13"/>
  <c r="AB334" i="13"/>
  <c r="AE334" i="13"/>
  <c r="AC334" i="13"/>
  <c r="AF334" i="13"/>
  <c r="AB342" i="13"/>
  <c r="AC342" i="13"/>
  <c r="AA342" i="13"/>
  <c r="S342" i="13"/>
  <c r="AD342" i="13"/>
  <c r="AF342" i="13"/>
  <c r="AE342" i="13"/>
  <c r="AF350" i="13"/>
  <c r="AE350" i="13"/>
  <c r="AC350" i="13"/>
  <c r="AB350" i="13"/>
  <c r="S350" i="13"/>
  <c r="AA350" i="13"/>
  <c r="AD350" i="13"/>
  <c r="S358" i="13"/>
  <c r="AD358" i="13"/>
  <c r="AE358" i="13"/>
  <c r="AB358" i="13"/>
  <c r="AA358" i="13"/>
  <c r="AC358" i="13"/>
  <c r="AF358" i="13"/>
  <c r="AB366" i="13"/>
  <c r="AE366" i="13"/>
  <c r="AA366" i="13"/>
  <c r="AD366" i="13"/>
  <c r="S366" i="13"/>
  <c r="AF366" i="13"/>
  <c r="AC366" i="13"/>
  <c r="AA374" i="13"/>
  <c r="AD374" i="13"/>
  <c r="S374" i="13"/>
  <c r="AF374" i="13"/>
  <c r="AC374" i="13"/>
  <c r="AB374" i="13"/>
  <c r="AE374" i="13"/>
  <c r="AF382" i="13"/>
  <c r="AE382" i="13"/>
  <c r="AD382" i="13"/>
  <c r="AC382" i="13"/>
  <c r="S382" i="13"/>
  <c r="AA382" i="13"/>
  <c r="AB382" i="13"/>
  <c r="S393" i="13"/>
  <c r="AE393" i="13"/>
  <c r="AF393" i="13"/>
  <c r="AB393" i="13"/>
  <c r="AD393" i="13"/>
  <c r="AA393" i="13"/>
  <c r="AC393" i="13"/>
  <c r="AC401" i="13"/>
  <c r="AE401" i="13"/>
  <c r="AB401" i="13"/>
  <c r="AA401" i="13"/>
  <c r="AD401" i="13"/>
  <c r="S401" i="13"/>
  <c r="AF401" i="13"/>
  <c r="AE409" i="13"/>
  <c r="AB409" i="13"/>
  <c r="AA409" i="13"/>
  <c r="AD409" i="13"/>
  <c r="S409" i="13"/>
  <c r="AC409" i="13"/>
  <c r="AF409" i="13"/>
  <c r="AA417" i="13"/>
  <c r="AB417" i="13"/>
  <c r="AE417" i="13"/>
  <c r="S417" i="13"/>
  <c r="AF417" i="13"/>
  <c r="AC417" i="13"/>
  <c r="AD417" i="13"/>
  <c r="AF425" i="13"/>
  <c r="AA425" i="13"/>
  <c r="S425" i="13"/>
  <c r="AC425" i="13"/>
  <c r="AE425" i="13"/>
  <c r="AD425" i="13"/>
  <c r="AB425" i="13"/>
  <c r="AD433" i="13"/>
  <c r="AA433" i="13"/>
  <c r="AE433" i="13"/>
  <c r="AB433" i="13"/>
  <c r="AC433" i="13"/>
  <c r="S433" i="13"/>
  <c r="AF433" i="13"/>
  <c r="S441" i="13"/>
  <c r="AD441" i="13"/>
  <c r="AC441" i="13"/>
  <c r="AF441" i="13"/>
  <c r="AE441" i="13"/>
  <c r="AB441" i="13"/>
  <c r="AA441" i="13"/>
  <c r="AB449" i="13"/>
  <c r="AD449" i="13"/>
  <c r="AC449" i="13"/>
  <c r="S449" i="13"/>
  <c r="AE449" i="13"/>
  <c r="AF449" i="13"/>
  <c r="AA449" i="13"/>
  <c r="S457" i="13"/>
  <c r="AA457" i="13"/>
  <c r="AC457" i="13"/>
  <c r="AE457" i="13"/>
  <c r="AD457" i="13"/>
  <c r="AB457" i="13"/>
  <c r="AF457" i="13"/>
  <c r="S465" i="13"/>
  <c r="AF465" i="13"/>
  <c r="AE465" i="13"/>
  <c r="AA465" i="13"/>
  <c r="AD465" i="13"/>
  <c r="AB465" i="13"/>
  <c r="AC465" i="13"/>
  <c r="AD473" i="13"/>
  <c r="AB473" i="13"/>
  <c r="S473" i="13"/>
  <c r="AA473" i="13"/>
  <c r="AC473" i="13"/>
  <c r="AF473" i="13"/>
  <c r="AE473" i="13"/>
  <c r="S481" i="13"/>
  <c r="AD481" i="13"/>
  <c r="AA481" i="13"/>
  <c r="AF481" i="13"/>
  <c r="AE481" i="13"/>
  <c r="AC481" i="13"/>
  <c r="AB481" i="13"/>
  <c r="AF489" i="13"/>
  <c r="AA489" i="13"/>
  <c r="AD489" i="13"/>
  <c r="S489" i="13"/>
  <c r="AE489" i="13"/>
  <c r="AB489" i="13"/>
  <c r="AC489" i="13"/>
  <c r="S497" i="13"/>
  <c r="AD497" i="13"/>
  <c r="AB497" i="13"/>
  <c r="AC497" i="13"/>
  <c r="AF497" i="13"/>
  <c r="AA497" i="13"/>
  <c r="AE497" i="13"/>
  <c r="AF505" i="13"/>
  <c r="AE505" i="13"/>
  <c r="AD505" i="13"/>
  <c r="S505" i="13"/>
  <c r="AA505" i="13"/>
  <c r="AB505" i="13"/>
  <c r="AC505" i="13"/>
  <c r="S513" i="13"/>
  <c r="AC513" i="13"/>
  <c r="AA513" i="13"/>
  <c r="AE513" i="13"/>
  <c r="AB513" i="13"/>
  <c r="AD513" i="13"/>
  <c r="AF513" i="13"/>
  <c r="AF521" i="13"/>
  <c r="S521" i="13"/>
  <c r="AC521" i="13"/>
  <c r="AD521" i="13"/>
  <c r="AA521" i="13"/>
  <c r="AB521" i="13"/>
  <c r="AE521" i="13"/>
  <c r="AE529" i="13"/>
  <c r="S529" i="13"/>
  <c r="AB529" i="13"/>
  <c r="AD529" i="13"/>
  <c r="AF529" i="13"/>
  <c r="AA529" i="13"/>
  <c r="AC529" i="13"/>
  <c r="AC537" i="13"/>
  <c r="AF537" i="13"/>
  <c r="AD537" i="13"/>
  <c r="AA537" i="13"/>
  <c r="AB537" i="13"/>
  <c r="S537" i="13"/>
  <c r="AE537" i="13"/>
  <c r="AD545" i="13"/>
  <c r="AE545" i="13"/>
  <c r="S545" i="13"/>
  <c r="AA545" i="13"/>
  <c r="AF545" i="13"/>
  <c r="AB545" i="13"/>
  <c r="AC545" i="13"/>
  <c r="AE553" i="13"/>
  <c r="AD553" i="13"/>
  <c r="AC553" i="13"/>
  <c r="AB553" i="13"/>
  <c r="AA553" i="13"/>
  <c r="AF553" i="13"/>
  <c r="S553" i="13"/>
  <c r="S561" i="13"/>
  <c r="AF561" i="13"/>
  <c r="AC561" i="13"/>
  <c r="AA561" i="13"/>
  <c r="AE561" i="13"/>
  <c r="AB561" i="13"/>
  <c r="AD561" i="13"/>
  <c r="AA569" i="13"/>
  <c r="AC569" i="13"/>
  <c r="AF569" i="13"/>
  <c r="S569" i="13"/>
  <c r="AE569" i="13"/>
  <c r="AB569" i="13"/>
  <c r="AD569" i="13"/>
  <c r="S577" i="13"/>
  <c r="AF577" i="13"/>
  <c r="AD577" i="13"/>
  <c r="AB577" i="13"/>
  <c r="AC577" i="13"/>
  <c r="AA577" i="13"/>
  <c r="AE577" i="13"/>
  <c r="AE585" i="13"/>
  <c r="AD585" i="13"/>
  <c r="S585" i="13"/>
  <c r="AF585" i="13"/>
  <c r="AB585" i="13"/>
  <c r="AC585" i="13"/>
  <c r="AA585" i="13"/>
  <c r="AC593" i="13"/>
  <c r="AD593" i="13"/>
  <c r="S593" i="13"/>
  <c r="AE593" i="13"/>
  <c r="AF593" i="13"/>
  <c r="AA593" i="13"/>
  <c r="AB593" i="13"/>
  <c r="AE601" i="13"/>
  <c r="AD601" i="13"/>
  <c r="AA601" i="13"/>
  <c r="AF601" i="13"/>
  <c r="S601" i="13"/>
  <c r="AC601" i="13"/>
  <c r="AB601" i="13"/>
  <c r="AE609" i="13"/>
  <c r="AD609" i="13"/>
  <c r="AB609" i="13"/>
  <c r="S609" i="13"/>
  <c r="AF609" i="13"/>
  <c r="AC609" i="13"/>
  <c r="AA609" i="13"/>
  <c r="AF617" i="13"/>
  <c r="AE617" i="13"/>
  <c r="S617" i="13"/>
  <c r="AC617" i="13"/>
  <c r="AA617" i="13"/>
  <c r="AB617" i="13"/>
  <c r="AD617" i="13"/>
  <c r="S625" i="13"/>
  <c r="AC625" i="13"/>
  <c r="AB625" i="13"/>
  <c r="AE625" i="13"/>
  <c r="AD625" i="13"/>
  <c r="AA625" i="13"/>
  <c r="AF625" i="13"/>
  <c r="S633" i="13"/>
  <c r="AB633" i="13"/>
  <c r="AE633" i="13"/>
  <c r="AF633" i="13"/>
  <c r="AD633" i="13"/>
  <c r="AA633" i="13"/>
  <c r="AC633" i="13"/>
  <c r="AB641" i="13"/>
  <c r="AE641" i="13"/>
  <c r="AD641" i="13"/>
  <c r="AF641" i="13"/>
  <c r="S641" i="13"/>
  <c r="AA641" i="13"/>
  <c r="AC641" i="13"/>
  <c r="AC649" i="13"/>
  <c r="AE649" i="13"/>
  <c r="AB649" i="13"/>
  <c r="AA649" i="13"/>
  <c r="S649" i="13"/>
  <c r="AF649" i="13"/>
  <c r="AD649" i="13"/>
  <c r="AC657" i="13"/>
  <c r="AA657" i="13"/>
  <c r="S657" i="13"/>
  <c r="AE657" i="13"/>
  <c r="AD657" i="13"/>
  <c r="AB657" i="13"/>
  <c r="AF657" i="13"/>
  <c r="AE665" i="13"/>
  <c r="AB665" i="13"/>
  <c r="AA665" i="13"/>
  <c r="AD665" i="13"/>
  <c r="S665" i="13"/>
  <c r="AC665" i="13"/>
  <c r="AF665" i="13"/>
  <c r="S673" i="13"/>
  <c r="AA673" i="13"/>
  <c r="AD673" i="13"/>
  <c r="AB673" i="13"/>
  <c r="AF673" i="13"/>
  <c r="AC673" i="13"/>
  <c r="AE673" i="13"/>
  <c r="AA681" i="13"/>
  <c r="AE681" i="13"/>
  <c r="AC681" i="13"/>
  <c r="AF681" i="13"/>
  <c r="S681" i="13"/>
  <c r="AD681" i="13"/>
  <c r="AB681" i="13"/>
  <c r="AF689" i="13"/>
  <c r="AC689" i="13"/>
  <c r="AB689" i="13"/>
  <c r="AD689" i="13"/>
  <c r="S689" i="13"/>
  <c r="AA689" i="13"/>
  <c r="AE689" i="13"/>
  <c r="S697" i="13"/>
  <c r="AE697" i="13"/>
  <c r="AA697" i="13"/>
  <c r="AF697" i="13"/>
  <c r="AC697" i="13"/>
  <c r="AD697" i="13"/>
  <c r="AB697" i="13"/>
  <c r="S705" i="13"/>
  <c r="AA705" i="13"/>
  <c r="AE705" i="13"/>
  <c r="AB705" i="13"/>
  <c r="AC705" i="13"/>
  <c r="AF705" i="13"/>
  <c r="AD705" i="13"/>
  <c r="S713" i="13"/>
  <c r="AE713" i="13"/>
  <c r="AB713" i="13"/>
  <c r="AA713" i="13"/>
  <c r="AF713" i="13"/>
  <c r="AC713" i="13"/>
  <c r="AD713" i="13"/>
  <c r="AF721" i="13"/>
  <c r="AE721" i="13"/>
  <c r="AD721" i="13"/>
  <c r="S721" i="13"/>
  <c r="AA721" i="13"/>
  <c r="AB721" i="13"/>
  <c r="AC721" i="13"/>
  <c r="AD729" i="13"/>
  <c r="AA729" i="13"/>
  <c r="AB729" i="13"/>
  <c r="AE729" i="13"/>
  <c r="S729" i="13"/>
  <c r="AF729" i="13"/>
  <c r="AC729" i="13"/>
  <c r="AC737" i="13"/>
  <c r="AA737" i="13"/>
  <c r="AE737" i="13"/>
  <c r="AB737" i="13"/>
  <c r="AD737" i="13"/>
  <c r="AF737" i="13"/>
  <c r="S737" i="13"/>
  <c r="S745" i="13"/>
  <c r="AD745" i="13"/>
  <c r="AA745" i="13"/>
  <c r="AC745" i="13"/>
  <c r="AF745" i="13"/>
  <c r="AE745" i="13"/>
  <c r="AB745" i="13"/>
  <c r="AC753" i="13"/>
  <c r="AB753" i="13"/>
  <c r="AE753" i="13"/>
  <c r="S753" i="13"/>
  <c r="AF753" i="13"/>
  <c r="AA753" i="13"/>
  <c r="AD753" i="13"/>
  <c r="AA761" i="13"/>
  <c r="AC761" i="13"/>
  <c r="AF761" i="13"/>
  <c r="AE761" i="13"/>
  <c r="AB761" i="13"/>
  <c r="AD761" i="13"/>
  <c r="S761" i="13"/>
  <c r="S769" i="13"/>
  <c r="AC769" i="13"/>
  <c r="AD769" i="13"/>
  <c r="AE769" i="13"/>
  <c r="AB769" i="13"/>
  <c r="AA769" i="13"/>
  <c r="AF769" i="13"/>
  <c r="S777" i="13"/>
  <c r="AC777" i="13"/>
  <c r="AA777" i="13"/>
  <c r="AE777" i="13"/>
  <c r="AF777" i="13"/>
  <c r="AD777" i="13"/>
  <c r="AB777" i="13"/>
  <c r="S785" i="13"/>
  <c r="AC785" i="13"/>
  <c r="AF785" i="13"/>
  <c r="AE785" i="13"/>
  <c r="AB785" i="13"/>
  <c r="AD785" i="13"/>
  <c r="AA785" i="13"/>
  <c r="S793" i="13"/>
  <c r="AA793" i="13"/>
  <c r="AC793" i="13"/>
  <c r="AB793" i="13"/>
  <c r="AF793" i="13"/>
  <c r="AD793" i="13"/>
  <c r="AE793" i="13"/>
  <c r="AB801" i="13"/>
  <c r="AA801" i="13"/>
  <c r="AF801" i="13"/>
  <c r="S801" i="13"/>
  <c r="AC801" i="13"/>
  <c r="AE801" i="13"/>
  <c r="AD801" i="13"/>
  <c r="S809" i="13"/>
  <c r="AB809" i="13"/>
  <c r="AD809" i="13"/>
  <c r="AC809" i="13"/>
  <c r="AA809" i="13"/>
  <c r="AE809" i="13"/>
  <c r="AF809" i="13"/>
  <c r="AA817" i="13"/>
  <c r="AF817" i="13"/>
  <c r="AC817" i="13"/>
  <c r="AE817" i="13"/>
  <c r="AD817" i="13"/>
  <c r="S817" i="13"/>
  <c r="AB817" i="13"/>
  <c r="AB825" i="13"/>
  <c r="AD825" i="13"/>
  <c r="AA825" i="13"/>
  <c r="AC825" i="13"/>
  <c r="AF825" i="13"/>
  <c r="AE825" i="13"/>
  <c r="S825" i="13"/>
  <c r="S833" i="13"/>
  <c r="AF833" i="13"/>
  <c r="AD833" i="13"/>
  <c r="AC833" i="13"/>
  <c r="AA833" i="13"/>
  <c r="AB833" i="13"/>
  <c r="AE833" i="13"/>
  <c r="AD841" i="13"/>
  <c r="AE841" i="13"/>
  <c r="S841" i="13"/>
  <c r="AA841" i="13"/>
  <c r="AC841" i="13"/>
  <c r="AB841" i="13"/>
  <c r="AF841" i="13"/>
  <c r="AB849" i="13"/>
  <c r="AF849" i="13"/>
  <c r="AA849" i="13"/>
  <c r="AC849" i="13"/>
  <c r="S849" i="13"/>
  <c r="AD849" i="13"/>
  <c r="AE849" i="13"/>
  <c r="AB857" i="13"/>
  <c r="AD857" i="13"/>
  <c r="AC857" i="13"/>
  <c r="S857" i="13"/>
  <c r="AA857" i="13"/>
  <c r="AE857" i="13"/>
  <c r="AF857" i="13"/>
  <c r="S865" i="13"/>
  <c r="AD865" i="13"/>
  <c r="AE865" i="13"/>
  <c r="AC865" i="13"/>
  <c r="AB865" i="13"/>
  <c r="AA865" i="13"/>
  <c r="AF865" i="13"/>
  <c r="AB873" i="13"/>
  <c r="AF873" i="13"/>
  <c r="AD873" i="13"/>
  <c r="AE873" i="13"/>
  <c r="S873" i="13"/>
  <c r="AA873" i="13"/>
  <c r="AC873" i="13"/>
  <c r="AB881" i="13"/>
  <c r="AD881" i="13"/>
  <c r="AC881" i="13"/>
  <c r="S881" i="13"/>
  <c r="AA881" i="13"/>
  <c r="AE881" i="13"/>
  <c r="AF881" i="13"/>
  <c r="AE889" i="13"/>
  <c r="AF889" i="13"/>
  <c r="AD889" i="13"/>
  <c r="AA889" i="13"/>
  <c r="AC889" i="13"/>
  <c r="AB889" i="13"/>
  <c r="S889" i="13"/>
  <c r="AF897" i="13"/>
  <c r="AD897" i="13"/>
  <c r="AE897" i="13"/>
  <c r="S897" i="13"/>
  <c r="AA897" i="13"/>
  <c r="AC897" i="13"/>
  <c r="AB897" i="13"/>
  <c r="AB905" i="13"/>
  <c r="AD905" i="13"/>
  <c r="AC905" i="13"/>
  <c r="S905" i="13"/>
  <c r="AA905" i="13"/>
  <c r="AE905" i="13"/>
  <c r="AF905" i="13"/>
  <c r="AC913" i="13"/>
  <c r="AA913" i="13"/>
  <c r="S913" i="13"/>
  <c r="AE913" i="13"/>
  <c r="AD913" i="13"/>
  <c r="AB913" i="13"/>
  <c r="AF913" i="13"/>
  <c r="AB921" i="13"/>
  <c r="AF921" i="13"/>
  <c r="AC921" i="13"/>
  <c r="AA921" i="13"/>
  <c r="S921" i="13"/>
  <c r="AE921" i="13"/>
  <c r="AD921" i="13"/>
  <c r="AF929" i="13"/>
  <c r="AC929" i="13"/>
  <c r="AD929" i="13"/>
  <c r="AE929" i="13"/>
  <c r="S929" i="13"/>
  <c r="AB929" i="13"/>
  <c r="AA929" i="13"/>
  <c r="AA937" i="13"/>
  <c r="AC937" i="13"/>
  <c r="AF937" i="13"/>
  <c r="AD937" i="13"/>
  <c r="AB937" i="13"/>
  <c r="S937" i="13"/>
  <c r="AE937" i="13"/>
  <c r="S945" i="13"/>
  <c r="AC945" i="13"/>
  <c r="AB945" i="13"/>
  <c r="AD945" i="13"/>
  <c r="AE945" i="13"/>
  <c r="AA945" i="13"/>
  <c r="AF945" i="13"/>
  <c r="AB953" i="13"/>
  <c r="S953" i="13"/>
  <c r="AC953" i="13"/>
  <c r="AD953" i="13"/>
  <c r="AA953" i="13"/>
  <c r="AE953" i="13"/>
  <c r="AF953" i="13"/>
  <c r="S961" i="13"/>
  <c r="AF961" i="13"/>
  <c r="AB961" i="13"/>
  <c r="AD961" i="13"/>
  <c r="AA961" i="13"/>
  <c r="AE961" i="13"/>
  <c r="AC961" i="13"/>
  <c r="S969" i="13"/>
  <c r="AF969" i="13"/>
  <c r="AC969" i="13"/>
  <c r="AD969" i="13"/>
  <c r="AA969" i="13"/>
  <c r="AB969" i="13"/>
  <c r="AE969" i="13"/>
  <c r="AD977" i="13"/>
  <c r="AE977" i="13"/>
  <c r="S977" i="13"/>
  <c r="AB977" i="13"/>
  <c r="AA977" i="13"/>
  <c r="AF977" i="13"/>
  <c r="AC977" i="13"/>
  <c r="S985" i="13"/>
  <c r="AD985" i="13"/>
  <c r="AB985" i="13"/>
  <c r="AC985" i="13"/>
  <c r="AA985" i="13"/>
  <c r="AE985" i="13"/>
  <c r="AF985" i="13"/>
  <c r="AD993" i="13"/>
  <c r="AE993" i="13"/>
  <c r="S993" i="13"/>
  <c r="AB993" i="13"/>
  <c r="AA993" i="13"/>
  <c r="AF993" i="13"/>
  <c r="AC993" i="13"/>
  <c r="S1001" i="13"/>
  <c r="AF1001" i="13"/>
  <c r="AA1001" i="13"/>
  <c r="AD1001" i="13"/>
  <c r="AC1001" i="13"/>
  <c r="AB1001" i="13"/>
  <c r="AE1001" i="13"/>
  <c r="S1009" i="13"/>
  <c r="AF1009" i="13"/>
  <c r="AB1009" i="13"/>
  <c r="AA1009" i="13"/>
  <c r="AC1009" i="13"/>
  <c r="AD1009" i="13"/>
  <c r="AE1009" i="13"/>
  <c r="S1017" i="13"/>
  <c r="AF1017" i="13"/>
  <c r="AA1017" i="13"/>
  <c r="AD1017" i="13"/>
  <c r="AE1017" i="13"/>
  <c r="AB1017" i="13"/>
  <c r="AC1017" i="13"/>
  <c r="AF1025" i="13"/>
  <c r="AD1025" i="13"/>
  <c r="AC1025" i="13"/>
  <c r="AA1025" i="13"/>
  <c r="S1025" i="13"/>
  <c r="AB1025" i="13"/>
  <c r="AE1025" i="13"/>
  <c r="AB1033" i="13"/>
  <c r="AA1033" i="13"/>
  <c r="AF1033" i="13"/>
  <c r="AD1033" i="13"/>
  <c r="AC1033" i="13"/>
  <c r="S1033" i="13"/>
  <c r="AE1033" i="13"/>
  <c r="AC1041" i="13"/>
  <c r="S1041" i="13"/>
  <c r="AB1041" i="13"/>
  <c r="AF1041" i="13"/>
  <c r="AA1041" i="13"/>
  <c r="AE1041" i="13"/>
  <c r="AD1041" i="13"/>
  <c r="AB1049" i="13"/>
  <c r="AF1049" i="13"/>
  <c r="AC1049" i="13"/>
  <c r="AD1049" i="13"/>
  <c r="S1049" i="13"/>
  <c r="AE1049" i="13"/>
  <c r="AA1049" i="13"/>
  <c r="AB1057" i="13"/>
  <c r="AD1057" i="13"/>
  <c r="AF1057" i="13"/>
  <c r="AC1057" i="13"/>
  <c r="AE1057" i="13"/>
  <c r="AA1057" i="13"/>
  <c r="S1057" i="13"/>
  <c r="AB1065" i="13"/>
  <c r="AA1065" i="13"/>
  <c r="AF1065" i="13"/>
  <c r="S1065" i="13"/>
  <c r="AC1065" i="13"/>
  <c r="AD1065" i="13"/>
  <c r="AE1065" i="13"/>
  <c r="AA1073" i="13"/>
  <c r="AB1073" i="13"/>
  <c r="S1073" i="13"/>
  <c r="AD1073" i="13"/>
  <c r="AC1073" i="13"/>
  <c r="AE1073" i="13"/>
  <c r="AF1073" i="13"/>
  <c r="AC1081" i="13"/>
  <c r="AA1081" i="13"/>
  <c r="S1081" i="13"/>
  <c r="AE1081" i="13"/>
  <c r="AD1081" i="13"/>
  <c r="AB1081" i="13"/>
  <c r="AF1081" i="13"/>
  <c r="AE1089" i="13"/>
  <c r="AB1089" i="13"/>
  <c r="AA1089" i="13"/>
  <c r="S1089" i="13"/>
  <c r="AD1089" i="13"/>
  <c r="AC1089" i="13"/>
  <c r="AF1089" i="13"/>
  <c r="AE1097" i="13"/>
  <c r="S1097" i="13"/>
  <c r="AC1097" i="13"/>
  <c r="AA1097" i="13"/>
  <c r="AF1097" i="13"/>
  <c r="AB1097" i="13"/>
  <c r="AD1097" i="13"/>
  <c r="S1105" i="13"/>
  <c r="AB1105" i="13"/>
  <c r="AA1105" i="13"/>
  <c r="AD1105" i="13"/>
  <c r="AC1105" i="13"/>
  <c r="AF1105" i="13"/>
  <c r="AE1105" i="13"/>
  <c r="AE1113" i="13"/>
  <c r="AA1113" i="13"/>
  <c r="AC1113" i="13"/>
  <c r="AD1113" i="13"/>
  <c r="S1113" i="13"/>
  <c r="AB1113" i="13"/>
  <c r="AF1113" i="13"/>
  <c r="AD1121" i="13"/>
  <c r="AA1121" i="13"/>
  <c r="AB1121" i="13"/>
  <c r="AC1121" i="13"/>
  <c r="S1121" i="13"/>
  <c r="AF1121" i="13"/>
  <c r="AE1121" i="13"/>
  <c r="S1129" i="13"/>
  <c r="AA1129" i="13"/>
  <c r="AE1129" i="13"/>
  <c r="AC1129" i="13"/>
  <c r="AB1129" i="13"/>
  <c r="AF1129" i="13"/>
  <c r="AD1129" i="13"/>
  <c r="AD1137" i="13"/>
  <c r="AA1137" i="13"/>
  <c r="AF1137" i="13"/>
  <c r="AB1137" i="13"/>
  <c r="AE1137" i="13"/>
  <c r="AC1137" i="13"/>
  <c r="S1137" i="13"/>
  <c r="AF1145" i="13"/>
  <c r="AB1145" i="13"/>
  <c r="AD1145" i="13"/>
  <c r="AC1145" i="13"/>
  <c r="AA1145" i="13"/>
  <c r="AE1145" i="13"/>
  <c r="S1145" i="13"/>
  <c r="AD1153" i="13"/>
  <c r="AF1153" i="13"/>
  <c r="AC1153" i="13"/>
  <c r="AB1153" i="13"/>
  <c r="S1153" i="13"/>
  <c r="AE1153" i="13"/>
  <c r="AA1153" i="13"/>
  <c r="S1161" i="13"/>
  <c r="AB1161" i="13"/>
  <c r="AD1161" i="13"/>
  <c r="AC1161" i="13"/>
  <c r="AE1161" i="13"/>
  <c r="AA1161" i="13"/>
  <c r="AF1161" i="13"/>
  <c r="AB1169" i="13"/>
  <c r="AA1169" i="13"/>
  <c r="AD1169" i="13"/>
  <c r="AC1169" i="13"/>
  <c r="AE1169" i="13"/>
  <c r="AF1169" i="13"/>
  <c r="S1169" i="13"/>
  <c r="S1177" i="13"/>
  <c r="AC1177" i="13"/>
  <c r="AB1177" i="13"/>
  <c r="AD1177" i="13"/>
  <c r="AF1177" i="13"/>
  <c r="AA1177" i="13"/>
  <c r="AE1177" i="13"/>
  <c r="S1185" i="13"/>
  <c r="AE1185" i="13"/>
  <c r="AC1185" i="13"/>
  <c r="AB1185" i="13"/>
  <c r="AF1185" i="13"/>
  <c r="AD1185" i="13"/>
  <c r="AA1185" i="13"/>
  <c r="AC1193" i="13"/>
  <c r="S1193" i="13"/>
  <c r="AA1193" i="13"/>
  <c r="AE1193" i="13"/>
  <c r="AB1193" i="13"/>
  <c r="AD1193" i="13"/>
  <c r="AF1193" i="13"/>
  <c r="S1201" i="13"/>
  <c r="AA1201" i="13"/>
  <c r="AF1201" i="13"/>
  <c r="AC1201" i="13"/>
  <c r="AD1201" i="13"/>
  <c r="AB1201" i="13"/>
  <c r="AE1201" i="13"/>
  <c r="S1209" i="13"/>
  <c r="AA1209" i="13"/>
  <c r="AE1209" i="13"/>
  <c r="AF1209" i="13"/>
  <c r="AD1209" i="13"/>
  <c r="AB1209" i="13"/>
  <c r="AC1209" i="13"/>
  <c r="S1217" i="13"/>
  <c r="AC1217" i="13"/>
  <c r="AE1217" i="13"/>
  <c r="AB1217" i="13"/>
  <c r="AA1217" i="13"/>
  <c r="AD1217" i="13"/>
  <c r="AF1217" i="13"/>
  <c r="AF1225" i="13"/>
  <c r="AE1225" i="13"/>
  <c r="AB1225" i="13"/>
  <c r="AD1225" i="13"/>
  <c r="S1225" i="13"/>
  <c r="AA1225" i="13"/>
  <c r="AC1225" i="13"/>
  <c r="AE1233" i="13"/>
  <c r="AD1233" i="13"/>
  <c r="AB1233" i="13"/>
  <c r="S1233" i="13"/>
  <c r="AF1233" i="13"/>
  <c r="AA1233" i="13"/>
  <c r="AC1233" i="13"/>
  <c r="S1241" i="13"/>
  <c r="AC1241" i="13"/>
  <c r="AF1241" i="13"/>
  <c r="AD1241" i="13"/>
  <c r="AB1241" i="13"/>
  <c r="AE1241" i="13"/>
  <c r="AA1241" i="13"/>
  <c r="AF1249" i="13"/>
  <c r="AC1249" i="13"/>
  <c r="S1249" i="13"/>
  <c r="AA1249" i="13"/>
  <c r="AD1249" i="13"/>
  <c r="AE1249" i="13"/>
  <c r="AB1249" i="13"/>
  <c r="S1257" i="13"/>
  <c r="AA1257" i="13"/>
  <c r="AB1257" i="13"/>
  <c r="AC1257" i="13"/>
  <c r="AF1257" i="13"/>
  <c r="AE1257" i="13"/>
  <c r="AD1257" i="13"/>
  <c r="AF1265" i="13"/>
  <c r="AE1265" i="13"/>
  <c r="AB1265" i="13"/>
  <c r="S1265" i="13"/>
  <c r="AD1265" i="13"/>
  <c r="AA1265" i="13"/>
  <c r="AC1265" i="13"/>
  <c r="S1273" i="13"/>
  <c r="AE1273" i="13"/>
  <c r="AA1273" i="13"/>
  <c r="AC1273" i="13"/>
  <c r="AB1273" i="13"/>
  <c r="AF1273" i="13"/>
  <c r="AD1273" i="13"/>
  <c r="AD1281" i="13"/>
  <c r="AF1281" i="13"/>
  <c r="S1281" i="13"/>
  <c r="AC1281" i="13"/>
  <c r="AB1281" i="13"/>
  <c r="AA1281" i="13"/>
  <c r="AE1281" i="13"/>
  <c r="AF1289" i="13"/>
  <c r="S1289" i="13"/>
  <c r="AB1289" i="13"/>
  <c r="AD1289" i="13"/>
  <c r="AE1289" i="13"/>
  <c r="AC1289" i="13"/>
  <c r="AA1289" i="13"/>
  <c r="S1297" i="13"/>
  <c r="AE1297" i="13"/>
  <c r="AB1297" i="13"/>
  <c r="AC1297" i="13"/>
  <c r="AA1297" i="13"/>
  <c r="AD1297" i="13"/>
  <c r="AF1297" i="13"/>
  <c r="AB1305" i="13"/>
  <c r="AC1305" i="13"/>
  <c r="AF1305" i="13"/>
  <c r="S1305" i="13"/>
  <c r="AE1305" i="13"/>
  <c r="AA1305" i="13"/>
  <c r="AD1305" i="13"/>
  <c r="AF1313" i="13"/>
  <c r="AC1313" i="13"/>
  <c r="S1313" i="13"/>
  <c r="AB1313" i="13"/>
  <c r="AD1313" i="13"/>
  <c r="AA1313" i="13"/>
  <c r="AE1313" i="13"/>
  <c r="AC1321" i="13"/>
  <c r="AB1321" i="13"/>
  <c r="AF1321" i="13"/>
  <c r="S1321" i="13"/>
  <c r="AA1321" i="13"/>
  <c r="AD1321" i="13"/>
  <c r="AE1321" i="13"/>
  <c r="AF1329" i="13"/>
  <c r="AA1329" i="13"/>
  <c r="S1329" i="13"/>
  <c r="AB1329" i="13"/>
  <c r="AE1329" i="13"/>
  <c r="AC1329" i="13"/>
  <c r="AD1329" i="13"/>
  <c r="AC1337" i="13"/>
  <c r="AA1337" i="13"/>
  <c r="AF1337" i="13"/>
  <c r="AE1337" i="13"/>
  <c r="AD1337" i="13"/>
  <c r="S1337" i="13"/>
  <c r="AB1337" i="13"/>
  <c r="AE1345" i="13"/>
  <c r="AB1345" i="13"/>
  <c r="AF1345" i="13"/>
  <c r="AC1345" i="13"/>
  <c r="AD1345" i="13"/>
  <c r="AA1345" i="13"/>
  <c r="S1345" i="13"/>
  <c r="S1353" i="13"/>
  <c r="AB1353" i="13"/>
  <c r="AA1353" i="13"/>
  <c r="AC1353" i="13"/>
  <c r="AD1353" i="13"/>
  <c r="AF1353" i="13"/>
  <c r="AE1353" i="13"/>
  <c r="AE1361" i="13"/>
  <c r="S1361" i="13"/>
  <c r="AC1361" i="13"/>
  <c r="AB1361" i="13"/>
  <c r="AD1361" i="13"/>
  <c r="AA1361" i="13"/>
  <c r="AF1361" i="13"/>
  <c r="AF1369" i="13"/>
  <c r="AC1369" i="13"/>
  <c r="AD1369" i="13"/>
  <c r="S1369" i="13"/>
  <c r="AE1369" i="13"/>
  <c r="AB1369" i="13"/>
  <c r="AA1369" i="13"/>
  <c r="S1377" i="13"/>
  <c r="AC1377" i="13"/>
  <c r="AE1377" i="13"/>
  <c r="AF1377" i="13"/>
  <c r="AD1377" i="13"/>
  <c r="AB1377" i="13"/>
  <c r="AA1377" i="13"/>
  <c r="S1385" i="13"/>
  <c r="AF1385" i="13"/>
  <c r="AA1385" i="13"/>
  <c r="AB1385" i="13"/>
  <c r="AD1385" i="13"/>
  <c r="AE1385" i="13"/>
  <c r="AC1385" i="13"/>
  <c r="AF1393" i="13"/>
  <c r="AA1393" i="13"/>
  <c r="AD1393" i="13"/>
  <c r="S1393" i="13"/>
  <c r="AB1393" i="13"/>
  <c r="AC1393" i="13"/>
  <c r="AE1393" i="13"/>
  <c r="AF1401" i="13"/>
  <c r="S1401" i="13"/>
  <c r="AA1401" i="13"/>
  <c r="AD1401" i="13"/>
  <c r="AE1401" i="13"/>
  <c r="AC1401" i="13"/>
  <c r="AB1401" i="13"/>
  <c r="S1409" i="13"/>
  <c r="AB1409" i="13"/>
  <c r="AD1409" i="13"/>
  <c r="AC1409" i="13"/>
  <c r="AA1409" i="13"/>
  <c r="AF1409" i="13"/>
  <c r="AE1409" i="13"/>
  <c r="S1417" i="13"/>
  <c r="AE1417" i="13"/>
  <c r="AD1417" i="13"/>
  <c r="AC1417" i="13"/>
  <c r="AF1417" i="13"/>
  <c r="AA1417" i="13"/>
  <c r="AB1417" i="13"/>
  <c r="AD1425" i="13"/>
  <c r="S1425" i="13"/>
  <c r="AF1425" i="13"/>
  <c r="AE1425" i="13"/>
  <c r="AA1425" i="13"/>
  <c r="AB1425" i="13"/>
  <c r="AC1425" i="13"/>
  <c r="S1433" i="13"/>
  <c r="AB1433" i="13"/>
  <c r="AE1433" i="13"/>
  <c r="AA1433" i="13"/>
  <c r="AC1433" i="13"/>
  <c r="AF1433" i="13"/>
  <c r="AD1433" i="13"/>
  <c r="AC1441" i="13"/>
  <c r="AB1441" i="13"/>
  <c r="AE1441" i="13"/>
  <c r="S1441" i="13"/>
  <c r="AD1441" i="13"/>
  <c r="AA1441" i="13"/>
  <c r="AF1441" i="13"/>
  <c r="AB1449" i="13"/>
  <c r="S1449" i="13"/>
  <c r="AE1449" i="13"/>
  <c r="AC1449" i="13"/>
  <c r="AA1449" i="13"/>
  <c r="AF1449" i="13"/>
  <c r="AD1449" i="13"/>
  <c r="S1457" i="13"/>
  <c r="AF1457" i="13"/>
  <c r="AA1457" i="13"/>
  <c r="AD1457" i="13"/>
  <c r="AB1457" i="13"/>
  <c r="AC1457" i="13"/>
  <c r="AE1457" i="13"/>
  <c r="AC1465" i="13"/>
  <c r="AB1465" i="13"/>
  <c r="S1465" i="13"/>
  <c r="AF1465" i="13"/>
  <c r="AA1465" i="13"/>
  <c r="AD1465" i="13"/>
  <c r="AE1465" i="13"/>
  <c r="AB1473" i="13"/>
  <c r="AC1473" i="13"/>
  <c r="AD1473" i="13"/>
  <c r="S1473" i="13"/>
  <c r="AF1473" i="13"/>
  <c r="AE1473" i="13"/>
  <c r="AA1473" i="13"/>
  <c r="AC1481" i="13"/>
  <c r="AA1481" i="13"/>
  <c r="AD1481" i="13"/>
  <c r="AF1481" i="13"/>
  <c r="S1481" i="13"/>
  <c r="AB1481" i="13"/>
  <c r="AE1481" i="13"/>
  <c r="S1489" i="13"/>
  <c r="AF1489" i="13"/>
  <c r="AD1489" i="13"/>
  <c r="AA1489" i="13"/>
  <c r="AE1489" i="13"/>
  <c r="AC1489" i="13"/>
  <c r="AB1489" i="13"/>
  <c r="AE1497" i="13"/>
  <c r="AD1497" i="13"/>
  <c r="AC1497" i="13"/>
  <c r="S1497" i="13"/>
  <c r="AF1497" i="13"/>
  <c r="AA1497" i="13"/>
  <c r="AB1497" i="13"/>
  <c r="AC1505" i="13"/>
  <c r="AF1505" i="13"/>
  <c r="AD1505" i="13"/>
  <c r="AE1505" i="13"/>
  <c r="S1505" i="13"/>
  <c r="AA1505" i="13"/>
  <c r="AB1505" i="13"/>
  <c r="AA1513" i="13"/>
  <c r="AB1513" i="13"/>
  <c r="S1513" i="13"/>
  <c r="AE1513" i="13"/>
  <c r="AD1513" i="13"/>
  <c r="AC1513" i="13"/>
  <c r="AF1513" i="13"/>
  <c r="AF1521" i="13"/>
  <c r="AB1521" i="13"/>
  <c r="AD1521" i="13"/>
  <c r="AE1521" i="13"/>
  <c r="S1521" i="13"/>
  <c r="AC1521" i="13"/>
  <c r="AA1521" i="13"/>
  <c r="AD1529" i="13"/>
  <c r="AC1529" i="13"/>
  <c r="AA1529" i="13"/>
  <c r="AF1529" i="13"/>
  <c r="S1529" i="13"/>
  <c r="AE1529" i="13"/>
  <c r="AB1529" i="13"/>
  <c r="AE1537" i="13"/>
  <c r="AD1537" i="13"/>
  <c r="AF1537" i="13"/>
  <c r="S1537" i="13"/>
  <c r="AA1537" i="13"/>
  <c r="AC1537" i="13"/>
  <c r="AB1537" i="13"/>
  <c r="AA1545" i="13"/>
  <c r="S1545" i="13"/>
  <c r="AE1545" i="13"/>
  <c r="AC1545" i="13"/>
  <c r="AB1545" i="13"/>
  <c r="AF1545" i="13"/>
  <c r="AD1545" i="13"/>
  <c r="S1553" i="13"/>
  <c r="AD1553" i="13"/>
  <c r="AC1553" i="13"/>
  <c r="AF1553" i="13"/>
  <c r="AB1553" i="13"/>
  <c r="AA1553" i="13"/>
  <c r="AE1553" i="13"/>
  <c r="S1561" i="13"/>
  <c r="AF1561" i="13"/>
  <c r="AA1561" i="13"/>
  <c r="AD1561" i="13"/>
  <c r="AE1561" i="13"/>
  <c r="AC1561" i="13"/>
  <c r="AB1561" i="13"/>
  <c r="AB1569" i="13"/>
  <c r="AD1569" i="13"/>
  <c r="S1569" i="13"/>
  <c r="AE1569" i="13"/>
  <c r="AF1569" i="13"/>
  <c r="AA1569" i="13"/>
  <c r="AC1569" i="13"/>
  <c r="AB1577" i="13"/>
  <c r="AC1577" i="13"/>
  <c r="AA1577" i="13"/>
  <c r="AF1577" i="13"/>
  <c r="S1577" i="13"/>
  <c r="AE1577" i="13"/>
  <c r="AD1577" i="13"/>
  <c r="AC1585" i="13"/>
  <c r="AD1585" i="13"/>
  <c r="S1585" i="13"/>
  <c r="AF1585" i="13"/>
  <c r="AA1585" i="13"/>
  <c r="AB1585" i="13"/>
  <c r="AE1585" i="13"/>
  <c r="S1593" i="13"/>
  <c r="AA1593" i="13"/>
  <c r="AD1593" i="13"/>
  <c r="AE1593" i="13"/>
  <c r="AC1593" i="13"/>
  <c r="AB1593" i="13"/>
  <c r="AF1593" i="13"/>
  <c r="AF1601" i="13"/>
  <c r="AB1601" i="13"/>
  <c r="AE1601" i="13"/>
  <c r="S1601" i="13"/>
  <c r="AC1601" i="13"/>
  <c r="AD1601" i="13"/>
  <c r="AA1601" i="13"/>
  <c r="S1609" i="13"/>
  <c r="AA1609" i="13"/>
  <c r="AF1609" i="13"/>
  <c r="AC1609" i="13"/>
  <c r="AE1609" i="13"/>
  <c r="AD1609" i="13"/>
  <c r="AB1609" i="13"/>
  <c r="AC1617" i="13"/>
  <c r="AE1617" i="13"/>
  <c r="AA1617" i="13"/>
  <c r="AB1617" i="13"/>
  <c r="S1617" i="13"/>
  <c r="AD1617" i="13"/>
  <c r="AF1617" i="13"/>
  <c r="AA1625" i="13"/>
  <c r="AC1625" i="13"/>
  <c r="S1625" i="13"/>
  <c r="AD1625" i="13"/>
  <c r="AE1625" i="13"/>
  <c r="AF1625" i="13"/>
  <c r="AB1625" i="13"/>
  <c r="AC1633" i="13"/>
  <c r="AA1633" i="13"/>
  <c r="S1633" i="13"/>
  <c r="AB1633" i="13"/>
  <c r="AD1633" i="13"/>
  <c r="AF1633" i="13"/>
  <c r="AE1633" i="13"/>
  <c r="AD1641" i="13"/>
  <c r="AB1641" i="13"/>
  <c r="S1641" i="13"/>
  <c r="AC1641" i="13"/>
  <c r="AE1641" i="13"/>
  <c r="AF1641" i="13"/>
  <c r="AA1641" i="13"/>
  <c r="S1649" i="13"/>
  <c r="AF1649" i="13"/>
  <c r="AD1649" i="13"/>
  <c r="AB1649" i="13"/>
  <c r="AE1649" i="13"/>
  <c r="AC1649" i="13"/>
  <c r="AA1649" i="13"/>
  <c r="S1657" i="13"/>
  <c r="AC1657" i="13"/>
  <c r="AA1657" i="13"/>
  <c r="AB1657" i="13"/>
  <c r="AE1657" i="13"/>
  <c r="AF1657" i="13"/>
  <c r="AD1657" i="13"/>
  <c r="AA1665" i="13"/>
  <c r="AD1665" i="13"/>
  <c r="S1665" i="13"/>
  <c r="AB1665" i="13"/>
  <c r="AF1665" i="13"/>
  <c r="AC1665" i="13"/>
  <c r="AE1665" i="13"/>
  <c r="AC1673" i="13"/>
  <c r="AA1673" i="13"/>
  <c r="AD1673" i="13"/>
  <c r="S1673" i="13"/>
  <c r="AE1673" i="13"/>
  <c r="AF1673" i="13"/>
  <c r="AB1673" i="13"/>
  <c r="S1681" i="13"/>
  <c r="AC1681" i="13"/>
  <c r="AA1681" i="13"/>
  <c r="AE1681" i="13"/>
  <c r="AF1681" i="13"/>
  <c r="AB1681" i="13"/>
  <c r="AD1681" i="13"/>
  <c r="S1689" i="13"/>
  <c r="AE1689" i="13"/>
  <c r="AC1689" i="13"/>
  <c r="AD1689" i="13"/>
  <c r="AF1689" i="13"/>
  <c r="AA1689" i="13"/>
  <c r="AB1689" i="13"/>
  <c r="AF1697" i="13"/>
  <c r="AB1697" i="13"/>
  <c r="AA1697" i="13"/>
  <c r="S1697" i="13"/>
  <c r="AE1697" i="13"/>
  <c r="AD1697" i="13"/>
  <c r="AC1697" i="13"/>
  <c r="S1705" i="13"/>
  <c r="AE1705" i="13"/>
  <c r="AB1705" i="13"/>
  <c r="AC1705" i="13"/>
  <c r="AF1705" i="13"/>
  <c r="AA1705" i="13"/>
  <c r="AD1705" i="13"/>
  <c r="AB1713" i="13"/>
  <c r="AC1713" i="13"/>
  <c r="AE1713" i="13"/>
  <c r="AA1713" i="13"/>
  <c r="AD1713" i="13"/>
  <c r="S1713" i="13"/>
  <c r="AF1713" i="13"/>
  <c r="AE1721" i="13"/>
  <c r="AC1721" i="13"/>
  <c r="AB1721" i="13"/>
  <c r="S1721" i="13"/>
  <c r="AF1721" i="13"/>
  <c r="AD1721" i="13"/>
  <c r="AA1721" i="13"/>
  <c r="AC1729" i="13"/>
  <c r="AB1729" i="13"/>
  <c r="AD1729" i="13"/>
  <c r="AF1729" i="13"/>
  <c r="S1729" i="13"/>
  <c r="AA1729" i="13"/>
  <c r="AE1729" i="13"/>
  <c r="AB1737" i="13"/>
  <c r="AF1737" i="13"/>
  <c r="AD1737" i="13"/>
  <c r="AE1737" i="13"/>
  <c r="AC1737" i="13"/>
  <c r="S1737" i="13"/>
  <c r="AA1737" i="13"/>
  <c r="AD1745" i="13"/>
  <c r="AF1745" i="13"/>
  <c r="AB1745" i="13"/>
  <c r="AE1745" i="13"/>
  <c r="AC1745" i="13"/>
  <c r="S1745" i="13"/>
  <c r="AA1745" i="13"/>
  <c r="AB1753" i="13"/>
  <c r="AD1753" i="13"/>
  <c r="S1753" i="13"/>
  <c r="AA1753" i="13"/>
  <c r="AC1753" i="13"/>
  <c r="AE1753" i="13"/>
  <c r="AF1753" i="13"/>
  <c r="AF1761" i="13"/>
  <c r="AB1761" i="13"/>
  <c r="AA1761" i="13"/>
  <c r="S1761" i="13"/>
  <c r="AE1761" i="13"/>
  <c r="AD1761" i="13"/>
  <c r="AC1761" i="13"/>
  <c r="AD1769" i="13"/>
  <c r="AB1769" i="13"/>
  <c r="AA1769" i="13"/>
  <c r="AF1769" i="13"/>
  <c r="S1769" i="13"/>
  <c r="AE1769" i="13"/>
  <c r="AC1769" i="13"/>
  <c r="S1777" i="13"/>
  <c r="AD1777" i="13"/>
  <c r="AE1777" i="13"/>
  <c r="AC1777" i="13"/>
  <c r="AF1777" i="13"/>
  <c r="AA1777" i="13"/>
  <c r="AB1777" i="13"/>
  <c r="AF1785" i="13"/>
  <c r="AC1785" i="13"/>
  <c r="AA1785" i="13"/>
  <c r="AE1785" i="13"/>
  <c r="S1785" i="13"/>
  <c r="AB1785" i="13"/>
  <c r="AD1785" i="13"/>
  <c r="S1793" i="13"/>
  <c r="AE1793" i="13"/>
  <c r="AD1793" i="13"/>
  <c r="AC1793" i="13"/>
  <c r="AF1793" i="13"/>
  <c r="AB1793" i="13"/>
  <c r="AA1793" i="13"/>
  <c r="AD1801" i="13"/>
  <c r="AB1801" i="13"/>
  <c r="AA1801" i="13"/>
  <c r="AE1801" i="13"/>
  <c r="AF1801" i="13"/>
  <c r="AC1801" i="13"/>
  <c r="S1801" i="13"/>
  <c r="S1809" i="13"/>
  <c r="AA1809" i="13"/>
  <c r="AE1809" i="13"/>
  <c r="AC1809" i="13"/>
  <c r="AB1809" i="13"/>
  <c r="AD1809" i="13"/>
  <c r="AF1809" i="13"/>
  <c r="AD1817" i="13"/>
  <c r="AB1817" i="13"/>
  <c r="AF1817" i="13"/>
  <c r="AA1817" i="13"/>
  <c r="S1817" i="13"/>
  <c r="AC1817" i="13"/>
  <c r="AE1817" i="13"/>
  <c r="AC1825" i="13"/>
  <c r="AF1825" i="13"/>
  <c r="AB1825" i="13"/>
  <c r="AA1825" i="13"/>
  <c r="S1825" i="13"/>
  <c r="AE1825" i="13"/>
  <c r="AD1825" i="13"/>
  <c r="S1833" i="13"/>
  <c r="AE1833" i="13"/>
  <c r="AA1833" i="13"/>
  <c r="AC1833" i="13"/>
  <c r="AD1833" i="13"/>
  <c r="AB1833" i="13"/>
  <c r="AF1833" i="13"/>
  <c r="AD1841" i="13"/>
  <c r="AE1841" i="13"/>
  <c r="AA1841" i="13"/>
  <c r="AF1841" i="13"/>
  <c r="S1841" i="13"/>
  <c r="AB1841" i="13"/>
  <c r="AC1841" i="13"/>
  <c r="AC1849" i="13"/>
  <c r="AA1849" i="13"/>
  <c r="AD1849" i="13"/>
  <c r="S1849" i="13"/>
  <c r="AF1849" i="13"/>
  <c r="AE1849" i="13"/>
  <c r="AB1849" i="13"/>
  <c r="AE1857" i="13"/>
  <c r="AB1857" i="13"/>
  <c r="AA1857" i="13"/>
  <c r="S1857" i="13"/>
  <c r="AF1857" i="13"/>
  <c r="AD1857" i="13"/>
  <c r="AC1857" i="13"/>
  <c r="S1865" i="13"/>
  <c r="AC1865" i="13"/>
  <c r="AD1865" i="13"/>
  <c r="AF1865" i="13"/>
  <c r="AE1865" i="13"/>
  <c r="AA1865" i="13"/>
  <c r="AB1865" i="13"/>
  <c r="S1873" i="13"/>
  <c r="AE1873" i="13"/>
  <c r="AF1873" i="13"/>
  <c r="U1873" i="13"/>
  <c r="AA1873" i="13"/>
  <c r="AC1873" i="13"/>
  <c r="AD1873" i="13"/>
  <c r="T1873" i="13"/>
  <c r="AB1873" i="13"/>
  <c r="AA1881" i="13"/>
  <c r="AF1881" i="13"/>
  <c r="AD1881" i="13"/>
  <c r="AB1881" i="13"/>
  <c r="AC1881" i="13"/>
  <c r="AE1881" i="13"/>
  <c r="S1881" i="13"/>
  <c r="AE1889" i="13"/>
  <c r="AB1889" i="13"/>
  <c r="AA1889" i="13"/>
  <c r="S1889" i="13"/>
  <c r="AF1889" i="13"/>
  <c r="AD1889" i="13"/>
  <c r="AC1889" i="13"/>
  <c r="S1897" i="13"/>
  <c r="AD1897" i="13"/>
  <c r="AB1897" i="13"/>
  <c r="AE1897" i="13"/>
  <c r="AA1897" i="13"/>
  <c r="AF1897" i="13"/>
  <c r="AC1897" i="13"/>
  <c r="AB1905" i="13"/>
  <c r="AD1905" i="13"/>
  <c r="AA1905" i="13"/>
  <c r="S1905" i="13"/>
  <c r="AC1905" i="13"/>
  <c r="AF1905" i="13"/>
  <c r="AE1905" i="13"/>
  <c r="S1913" i="13"/>
  <c r="AE1913" i="13"/>
  <c r="AF1913" i="13"/>
  <c r="AA1913" i="13"/>
  <c r="AD1913" i="13"/>
  <c r="AC1913" i="13"/>
  <c r="AB1913" i="13"/>
  <c r="S1921" i="13"/>
  <c r="AC1921" i="13"/>
  <c r="AD1921" i="13"/>
  <c r="AE1921" i="13"/>
  <c r="AB1921" i="13"/>
  <c r="AA1921" i="13"/>
  <c r="AF1921" i="13"/>
  <c r="AA1929" i="13"/>
  <c r="AE1929" i="13"/>
  <c r="AC1929" i="13"/>
  <c r="S1929" i="13"/>
  <c r="AF1929" i="13"/>
  <c r="AD1929" i="13"/>
  <c r="AB1929" i="13"/>
  <c r="AC1937" i="13"/>
  <c r="AD1937" i="13"/>
  <c r="S1937" i="13"/>
  <c r="AE1937" i="13"/>
  <c r="AB1937" i="13"/>
  <c r="AA1937" i="13"/>
  <c r="AF1937" i="13"/>
  <c r="AC1945" i="13"/>
  <c r="AE1945" i="13"/>
  <c r="S1945" i="13"/>
  <c r="AB1945" i="13"/>
  <c r="AD1945" i="13"/>
  <c r="AF1945" i="13"/>
  <c r="AA1945" i="13"/>
  <c r="S1953" i="13"/>
  <c r="AF1953" i="13"/>
  <c r="AC1953" i="13"/>
  <c r="AD1953" i="13"/>
  <c r="AE1953" i="13"/>
  <c r="AB1953" i="13"/>
  <c r="AA1953" i="13"/>
  <c r="AD1961" i="13"/>
  <c r="AE1961" i="13"/>
  <c r="AB1961" i="13"/>
  <c r="AA1961" i="13"/>
  <c r="AF1961" i="13"/>
  <c r="S1961" i="13"/>
  <c r="AC1961" i="13"/>
  <c r="AD1969" i="13"/>
  <c r="AC1969" i="13"/>
  <c r="AF1969" i="13"/>
  <c r="AE1969" i="13"/>
  <c r="AB1969" i="13"/>
  <c r="AA1969" i="13"/>
  <c r="S1969" i="13"/>
  <c r="AA1977" i="13"/>
  <c r="AC1977" i="13"/>
  <c r="S1977" i="13"/>
  <c r="AD1977" i="13"/>
  <c r="AF1977" i="13"/>
  <c r="AB1977" i="13"/>
  <c r="AE1977" i="13"/>
  <c r="S1985" i="13"/>
  <c r="AB1985" i="13"/>
  <c r="AA1985" i="13"/>
  <c r="AD1985" i="13"/>
  <c r="AC1985" i="13"/>
  <c r="AF1985" i="13"/>
  <c r="AE1985" i="13"/>
  <c r="AA1993" i="13"/>
  <c r="AD1993" i="13"/>
  <c r="AC1993" i="13"/>
  <c r="AF1993" i="13"/>
  <c r="S1993" i="13"/>
  <c r="AE1993" i="13"/>
  <c r="AB1993" i="13"/>
  <c r="AD2001" i="13"/>
  <c r="S2001" i="13"/>
  <c r="AC2001" i="13"/>
  <c r="AF2001" i="13"/>
  <c r="AE2001" i="13"/>
  <c r="AB2001" i="13"/>
  <c r="AA2001" i="13"/>
  <c r="AD2009" i="13"/>
  <c r="AC2009" i="13"/>
  <c r="AB2009" i="13"/>
  <c r="S2009" i="13"/>
  <c r="AE2009" i="13"/>
  <c r="AF2009" i="13"/>
  <c r="AA2009" i="13"/>
  <c r="S2017" i="13"/>
  <c r="AE2017" i="13"/>
  <c r="AB2017" i="13"/>
  <c r="AA2017" i="13"/>
  <c r="AD2017" i="13"/>
  <c r="AF2017" i="13"/>
  <c r="AC2017" i="13"/>
  <c r="S2025" i="13"/>
  <c r="AE2025" i="13"/>
  <c r="AF2025" i="13"/>
  <c r="AA2025" i="13"/>
  <c r="AD2025" i="13"/>
  <c r="AC2025" i="13"/>
  <c r="AB2025" i="13"/>
  <c r="AB2033" i="13"/>
  <c r="AA2033" i="13"/>
  <c r="AD2033" i="13"/>
  <c r="S2033" i="13"/>
  <c r="AC2033" i="13"/>
  <c r="AF2033" i="13"/>
  <c r="AE2033" i="13"/>
  <c r="S2041" i="13"/>
  <c r="AF2041" i="13"/>
  <c r="AC2041" i="13"/>
  <c r="AA2041" i="13"/>
  <c r="AE2041" i="13"/>
  <c r="AD2041" i="13"/>
  <c r="AB2041" i="13"/>
  <c r="AC2049" i="13"/>
  <c r="AF2049" i="13"/>
  <c r="AE2049" i="13"/>
  <c r="S2049" i="13"/>
  <c r="AB2049" i="13"/>
  <c r="AA2049" i="13"/>
  <c r="AD2049" i="13"/>
  <c r="S2057" i="13"/>
  <c r="AB2057" i="13"/>
  <c r="AD2057" i="13"/>
  <c r="AF2057" i="13"/>
  <c r="AA2057" i="13"/>
  <c r="AC2057" i="13"/>
  <c r="AE2057" i="13"/>
  <c r="S2065" i="13"/>
  <c r="AB2065" i="13"/>
  <c r="AA2065" i="13"/>
  <c r="AD2065" i="13"/>
  <c r="AC2065" i="13"/>
  <c r="AF2065" i="13"/>
  <c r="AE2065" i="13"/>
  <c r="AC2073" i="13"/>
  <c r="AB2073" i="13"/>
  <c r="S2073" i="13"/>
  <c r="AE2073" i="13"/>
  <c r="AF2073" i="13"/>
  <c r="AA2073" i="13"/>
  <c r="AD2073" i="13"/>
  <c r="S2081" i="13"/>
  <c r="AB2081" i="13"/>
  <c r="AA2081" i="13"/>
  <c r="AD2081" i="13"/>
  <c r="AC2081" i="13"/>
  <c r="AF2081" i="13"/>
  <c r="AE2081" i="13"/>
  <c r="AC2089" i="13"/>
  <c r="AB2089" i="13"/>
  <c r="S2089" i="13"/>
  <c r="AE2089" i="13"/>
  <c r="AF2089" i="13"/>
  <c r="AA2089" i="13"/>
  <c r="AD2089" i="13"/>
  <c r="AD2097" i="13"/>
  <c r="AC2097" i="13"/>
  <c r="AF2097" i="13"/>
  <c r="AE2097" i="13"/>
  <c r="S2097" i="13"/>
  <c r="AB2097" i="13"/>
  <c r="AA2097" i="13"/>
  <c r="AA2105" i="13"/>
  <c r="AD2105" i="13"/>
  <c r="AC2105" i="13"/>
  <c r="AF2105" i="13"/>
  <c r="S2105" i="13"/>
  <c r="AE2105" i="13"/>
  <c r="AB2105" i="13"/>
  <c r="AC2113" i="13"/>
  <c r="AA2113" i="13"/>
  <c r="AE2113" i="13"/>
  <c r="S2113" i="13"/>
  <c r="AF2113" i="13"/>
  <c r="AD2113" i="13"/>
  <c r="AB2113" i="13"/>
  <c r="AD2121" i="13"/>
  <c r="AC2121" i="13"/>
  <c r="AF2121" i="13"/>
  <c r="S2121" i="13"/>
  <c r="AE2121" i="13"/>
  <c r="AB2121" i="13"/>
  <c r="AA2121" i="13"/>
  <c r="AD2129" i="13"/>
  <c r="S2129" i="13"/>
  <c r="AC2129" i="13"/>
  <c r="AF2129" i="13"/>
  <c r="AE2129" i="13"/>
  <c r="AB2129" i="13"/>
  <c r="AA2129" i="13"/>
  <c r="AD2137" i="13"/>
  <c r="AC2137" i="13"/>
  <c r="AB2137" i="13"/>
  <c r="S2137" i="13"/>
  <c r="AE2137" i="13"/>
  <c r="AF2137" i="13"/>
  <c r="AA2137" i="13"/>
  <c r="AC2145" i="13"/>
  <c r="AF2145" i="13"/>
  <c r="AE2145" i="13"/>
  <c r="S2145" i="13"/>
  <c r="AB2145" i="13"/>
  <c r="AA2145" i="13"/>
  <c r="AD2145" i="13"/>
  <c r="AD2153" i="13"/>
  <c r="AC2153" i="13"/>
  <c r="AB2153" i="13"/>
  <c r="S2153" i="13"/>
  <c r="AE2153" i="13"/>
  <c r="AF2153" i="13"/>
  <c r="AA2153" i="13"/>
  <c r="AF2161" i="13"/>
  <c r="AE2161" i="13"/>
  <c r="AB2161" i="13"/>
  <c r="AA2161" i="13"/>
  <c r="AD2161" i="13"/>
  <c r="S2161" i="13"/>
  <c r="AC2161" i="13"/>
  <c r="AF2169" i="13"/>
  <c r="AD2169" i="13"/>
  <c r="AC2169" i="13"/>
  <c r="AE2169" i="13"/>
  <c r="AB2169" i="13"/>
  <c r="AA2169" i="13"/>
  <c r="S2169" i="13"/>
  <c r="S2177" i="13"/>
  <c r="AB2177" i="13"/>
  <c r="AA2177" i="13"/>
  <c r="AD2177" i="13"/>
  <c r="AC2177" i="13"/>
  <c r="AF2177" i="13"/>
  <c r="AE2177" i="13"/>
  <c r="AE2185" i="13"/>
  <c r="AA2185" i="13"/>
  <c r="AC2185" i="13"/>
  <c r="AD2185" i="13"/>
  <c r="AB2185" i="13"/>
  <c r="AF2185" i="13"/>
  <c r="S2185" i="13"/>
  <c r="AC2193" i="13"/>
  <c r="AF2193" i="13"/>
  <c r="AE2193" i="13"/>
  <c r="S2193" i="13"/>
  <c r="AB2193" i="13"/>
  <c r="AA2193" i="13"/>
  <c r="AD2193" i="13"/>
  <c r="S2201" i="13"/>
  <c r="AD2201" i="13"/>
  <c r="AC2201" i="13"/>
  <c r="AF2201" i="13"/>
  <c r="AE2201" i="13"/>
  <c r="AB2201" i="13"/>
  <c r="AA2201" i="13"/>
  <c r="S2209" i="13"/>
  <c r="AD2209" i="13"/>
  <c r="AA2209" i="13"/>
  <c r="AB2209" i="13"/>
  <c r="AC2209" i="13"/>
  <c r="AF2209" i="13"/>
  <c r="AE2209" i="13"/>
  <c r="AA2217" i="13"/>
  <c r="AD2217" i="13"/>
  <c r="AC2217" i="13"/>
  <c r="AB2217" i="13"/>
  <c r="S2217" i="13"/>
  <c r="AE2217" i="13"/>
  <c r="AF2217" i="13"/>
  <c r="AF2225" i="13"/>
  <c r="AE2225" i="13"/>
  <c r="AB2225" i="13"/>
  <c r="AA2225" i="13"/>
  <c r="AD2225" i="13"/>
  <c r="S2225" i="13"/>
  <c r="AC2225" i="13"/>
  <c r="S2233" i="13"/>
  <c r="AF2233" i="13"/>
  <c r="AA2233" i="13"/>
  <c r="AC2233" i="13"/>
  <c r="AE2233" i="13"/>
  <c r="AB2233" i="13"/>
  <c r="AD2233" i="13"/>
  <c r="AD2241" i="13"/>
  <c r="AC2241" i="13"/>
  <c r="AF2241" i="13"/>
  <c r="AE2241" i="13"/>
  <c r="S2241" i="13"/>
  <c r="AB2241" i="13"/>
  <c r="AA2241" i="13"/>
  <c r="AD2249" i="13"/>
  <c r="AC2249" i="13"/>
  <c r="AF2249" i="13"/>
  <c r="S2249" i="13"/>
  <c r="AE2249" i="13"/>
  <c r="AB2249" i="13"/>
  <c r="AA2249" i="13"/>
  <c r="AB2257" i="13"/>
  <c r="AA2257" i="13"/>
  <c r="AD2257" i="13"/>
  <c r="S2257" i="13"/>
  <c r="AC2257" i="13"/>
  <c r="AF2257" i="13"/>
  <c r="AE2257" i="13"/>
  <c r="AC2265" i="13"/>
  <c r="AF2265" i="13"/>
  <c r="S2265" i="13"/>
  <c r="AE2265" i="13"/>
  <c r="AB2265" i="13"/>
  <c r="AA2265" i="13"/>
  <c r="AD2265" i="13"/>
  <c r="AB2273" i="13"/>
  <c r="AC2273" i="13"/>
  <c r="S2273" i="13"/>
  <c r="AF2273" i="13"/>
  <c r="AA2273" i="13"/>
  <c r="AD2273" i="13"/>
  <c r="AE2273" i="13"/>
  <c r="S2281" i="13"/>
  <c r="AE2281" i="13"/>
  <c r="AF2281" i="13"/>
  <c r="AA2281" i="13"/>
  <c r="AD2281" i="13"/>
  <c r="AC2281" i="13"/>
  <c r="AB2281" i="13"/>
  <c r="S2289" i="13"/>
  <c r="AA2289" i="13"/>
  <c r="AC2289" i="13"/>
  <c r="AF2289" i="13"/>
  <c r="AE2289" i="13"/>
  <c r="AD2289" i="13"/>
  <c r="AB2289" i="13"/>
  <c r="AD2297" i="13"/>
  <c r="AC2297" i="13"/>
  <c r="S2297" i="13"/>
  <c r="AB2297" i="13"/>
  <c r="AE2297" i="13"/>
  <c r="AF2297" i="13"/>
  <c r="AA2297" i="13"/>
  <c r="AF2305" i="13"/>
  <c r="AC2305" i="13"/>
  <c r="AD2305" i="13"/>
  <c r="AE2305" i="13"/>
  <c r="AA2305" i="13"/>
  <c r="AB2305" i="13"/>
  <c r="S2305" i="13"/>
  <c r="S2313" i="13"/>
  <c r="AA2313" i="13"/>
  <c r="AB2313" i="13"/>
  <c r="AE2313" i="13"/>
  <c r="AF2313" i="13"/>
  <c r="AD2313" i="13"/>
  <c r="AC2313" i="13"/>
  <c r="AE2321" i="13"/>
  <c r="AB2321" i="13"/>
  <c r="AA2321" i="13"/>
  <c r="S2321" i="13"/>
  <c r="AF2321" i="13"/>
  <c r="AC2321" i="13"/>
  <c r="AD2321" i="13"/>
  <c r="AE2329" i="13"/>
  <c r="S2329" i="13"/>
  <c r="AF2329" i="13"/>
  <c r="AA2329" i="13"/>
  <c r="AD2329" i="13"/>
  <c r="AC2329" i="13"/>
  <c r="AB2329" i="13"/>
  <c r="AC2337" i="13"/>
  <c r="AB2337" i="13"/>
  <c r="AA2337" i="13"/>
  <c r="S2337" i="13"/>
  <c r="AF2337" i="13"/>
  <c r="AE2337" i="13"/>
  <c r="AD2337" i="13"/>
  <c r="AC2345" i="13"/>
  <c r="AA2345" i="13"/>
  <c r="S2345" i="13"/>
  <c r="AE2345" i="13"/>
  <c r="AD2345" i="13"/>
  <c r="AB2345" i="13"/>
  <c r="AF2345" i="13"/>
  <c r="AD2353" i="13"/>
  <c r="AA2353" i="13"/>
  <c r="AB2353" i="13"/>
  <c r="S2353" i="13"/>
  <c r="AC2353" i="13"/>
  <c r="AF2353" i="13"/>
  <c r="AE2353" i="13"/>
  <c r="S2361" i="13"/>
  <c r="AF2361" i="13"/>
  <c r="AC2361" i="13"/>
  <c r="AD2361" i="13"/>
  <c r="AE2361" i="13"/>
  <c r="AB2361" i="13"/>
  <c r="AA2361" i="13"/>
  <c r="AC2369" i="13"/>
  <c r="AD2369" i="13"/>
  <c r="S2369" i="13"/>
  <c r="AE2369" i="13"/>
  <c r="AA2369" i="13"/>
  <c r="AB2369" i="13"/>
  <c r="AF2369" i="13"/>
  <c r="AB2377" i="13"/>
  <c r="AE2377" i="13"/>
  <c r="AD2377" i="13"/>
  <c r="AC2377" i="13"/>
  <c r="S2377" i="13"/>
  <c r="AA2377" i="13"/>
  <c r="AF2377" i="13"/>
  <c r="S2385" i="13"/>
  <c r="AF2385" i="13"/>
  <c r="AA2385" i="13"/>
  <c r="AD2385" i="13"/>
  <c r="AC2385" i="13"/>
  <c r="AB2385" i="13"/>
  <c r="AE2385" i="13"/>
  <c r="AB2393" i="13"/>
  <c r="AF2393" i="13"/>
  <c r="AC2393" i="13"/>
  <c r="AA2393" i="13"/>
  <c r="S2393" i="13"/>
  <c r="AE2393" i="13"/>
  <c r="AD2393" i="13"/>
  <c r="AC2401" i="13"/>
  <c r="AD2401" i="13"/>
  <c r="AE2401" i="13"/>
  <c r="S2401" i="13"/>
  <c r="AA2401" i="13"/>
  <c r="AB2401" i="13"/>
  <c r="AF2401" i="13"/>
  <c r="AB2409" i="13"/>
  <c r="AC2409" i="13"/>
  <c r="AF2409" i="13"/>
  <c r="AE2409" i="13"/>
  <c r="AD2409" i="13"/>
  <c r="S2409" i="13"/>
  <c r="AA2409" i="13"/>
  <c r="AA2417" i="13"/>
  <c r="S2417" i="13"/>
  <c r="AB2417" i="13"/>
  <c r="AE2417" i="13"/>
  <c r="AD2417" i="13"/>
  <c r="AC2417" i="13"/>
  <c r="AF2417" i="13"/>
  <c r="AF2425" i="13"/>
  <c r="AD2425" i="13"/>
  <c r="AB2425" i="13"/>
  <c r="S2425" i="13"/>
  <c r="AA2425" i="13"/>
  <c r="AC2425" i="13"/>
  <c r="AE2425" i="13"/>
  <c r="AB2433" i="13"/>
  <c r="AF2433" i="13"/>
  <c r="AC2433" i="13"/>
  <c r="AD2433" i="13"/>
  <c r="S2433" i="13"/>
  <c r="AE2433" i="13"/>
  <c r="AA2433" i="13"/>
  <c r="AE2441" i="13"/>
  <c r="AF2441" i="13"/>
  <c r="AB2441" i="13"/>
  <c r="AC2441" i="13"/>
  <c r="S2441" i="13"/>
  <c r="AA2441" i="13"/>
  <c r="AD2441" i="13"/>
  <c r="S2449" i="13"/>
  <c r="AB2449" i="13"/>
  <c r="AD2449" i="13"/>
  <c r="AA2449" i="13"/>
  <c r="AF2449" i="13"/>
  <c r="AE2449" i="13"/>
  <c r="AC2449" i="13"/>
  <c r="AD2457" i="13"/>
  <c r="AC2457" i="13"/>
  <c r="AE2457" i="13"/>
  <c r="AA2457" i="13"/>
  <c r="S2457" i="13"/>
  <c r="AF2457" i="13"/>
  <c r="AB2457" i="13"/>
  <c r="S2465" i="13"/>
  <c r="AB2465" i="13"/>
  <c r="AC2465" i="13"/>
  <c r="AE2465" i="13"/>
  <c r="AD2465" i="13"/>
  <c r="AF2465" i="13"/>
  <c r="AA2465" i="13"/>
  <c r="S2473" i="13"/>
  <c r="AC2473" i="13"/>
  <c r="AD2473" i="13"/>
  <c r="AA2473" i="13"/>
  <c r="AE2473" i="13"/>
  <c r="AB2473" i="13"/>
  <c r="AF2473" i="13"/>
  <c r="AB2481" i="13"/>
  <c r="AE2481" i="13"/>
  <c r="S2481" i="13"/>
  <c r="AA2481" i="13"/>
  <c r="AC2481" i="13"/>
  <c r="AF2481" i="13"/>
  <c r="AD2481" i="13"/>
  <c r="AD2489" i="13"/>
  <c r="AB2489" i="13"/>
  <c r="S2489" i="13"/>
  <c r="AA2489" i="13"/>
  <c r="AF2489" i="13"/>
  <c r="AE2489" i="13"/>
  <c r="AC2489" i="13"/>
  <c r="AC2497" i="13"/>
  <c r="AE2497" i="13"/>
  <c r="AD2497" i="13"/>
  <c r="AA2497" i="13"/>
  <c r="AB2497" i="13"/>
  <c r="S2497" i="13"/>
  <c r="AF2497" i="13"/>
  <c r="AC2505" i="13"/>
  <c r="AE2505" i="13"/>
  <c r="AF2505" i="13"/>
  <c r="S2505" i="13"/>
  <c r="AD2505" i="13"/>
  <c r="AB2505" i="13"/>
  <c r="AA2505" i="13"/>
  <c r="AB2513" i="13"/>
  <c r="AD2513" i="13"/>
  <c r="AF2513" i="13"/>
  <c r="S2513" i="13"/>
  <c r="AA2513" i="13"/>
  <c r="AC2513" i="13"/>
  <c r="AE2513" i="13"/>
  <c r="AA2521" i="13"/>
  <c r="AC2521" i="13"/>
  <c r="AD2521" i="13"/>
  <c r="AB2521" i="13"/>
  <c r="S2521" i="13"/>
  <c r="AF2521" i="13"/>
  <c r="AE2521" i="13"/>
  <c r="AD2529" i="13"/>
  <c r="AF2529" i="13"/>
  <c r="AA2529" i="13"/>
  <c r="S2529" i="13"/>
  <c r="AE2529" i="13"/>
  <c r="AC2529" i="13"/>
  <c r="AB2529" i="13"/>
  <c r="AB2537" i="13"/>
  <c r="AF2537" i="13"/>
  <c r="AC2537" i="13"/>
  <c r="AD2537" i="13"/>
  <c r="S2537" i="13"/>
  <c r="AE2537" i="13"/>
  <c r="AA2537" i="13"/>
  <c r="AF2545" i="13"/>
  <c r="AE2545" i="13"/>
  <c r="AD2545" i="13"/>
  <c r="S2545" i="13"/>
  <c r="AB2545" i="13"/>
  <c r="AC2545" i="13"/>
  <c r="AA2545" i="13"/>
  <c r="AA2553" i="13"/>
  <c r="S2553" i="13"/>
  <c r="AB2553" i="13"/>
  <c r="AF2553" i="13"/>
  <c r="AC2553" i="13"/>
  <c r="AD2553" i="13"/>
  <c r="AE2553" i="13"/>
  <c r="S2561" i="13"/>
  <c r="AF2561" i="13"/>
  <c r="AC2561" i="13"/>
  <c r="AE2561" i="13"/>
  <c r="AD2561" i="13"/>
  <c r="AA2561" i="13"/>
  <c r="AB2561" i="13"/>
  <c r="AF2569" i="13"/>
  <c r="AB2569" i="13"/>
  <c r="AE2569" i="13"/>
  <c r="AD2569" i="13"/>
  <c r="AC2569" i="13"/>
  <c r="S2569" i="13"/>
  <c r="AA2569" i="13"/>
  <c r="S2577" i="13"/>
  <c r="AA2577" i="13"/>
  <c r="AB2577" i="13"/>
  <c r="AF2577" i="13"/>
  <c r="AC2577" i="13"/>
  <c r="AD2577" i="13"/>
  <c r="AE2577" i="13"/>
  <c r="AE2585" i="13"/>
  <c r="AA2585" i="13"/>
  <c r="AD2585" i="13"/>
  <c r="AC2585" i="13"/>
  <c r="S2585" i="13"/>
  <c r="AB2585" i="13"/>
  <c r="AF2585" i="13"/>
  <c r="AD2593" i="13"/>
  <c r="AE2593" i="13"/>
  <c r="AB2593" i="13"/>
  <c r="S2593" i="13"/>
  <c r="AC2593" i="13"/>
  <c r="AA2593" i="13"/>
  <c r="AF2593" i="13"/>
  <c r="AD2601" i="13"/>
  <c r="AB2601" i="13"/>
  <c r="AF2601" i="13"/>
  <c r="S2601" i="13"/>
  <c r="AA2601" i="13"/>
  <c r="AC2601" i="13"/>
  <c r="AE2601" i="13"/>
  <c r="S2609" i="13"/>
  <c r="AC2609" i="13"/>
  <c r="AB2609" i="13"/>
  <c r="AF2609" i="13"/>
  <c r="AE2609" i="13"/>
  <c r="AA2609" i="13"/>
  <c r="AD2609" i="13"/>
  <c r="AC2617" i="13"/>
  <c r="AE2617" i="13"/>
  <c r="AB2617" i="13"/>
  <c r="S2617" i="13"/>
  <c r="AD2617" i="13"/>
  <c r="AA2617" i="13"/>
  <c r="AF2617" i="13"/>
  <c r="AC2625" i="13"/>
  <c r="AD2625" i="13"/>
  <c r="AE2625" i="13"/>
  <c r="S2625" i="13"/>
  <c r="AB2625" i="13"/>
  <c r="AA2625" i="13"/>
  <c r="AF2625" i="13"/>
  <c r="AB2633" i="13"/>
  <c r="AF2633" i="13"/>
  <c r="AE2633" i="13"/>
  <c r="S2633" i="13"/>
  <c r="AD2633" i="13"/>
  <c r="AC2633" i="13"/>
  <c r="AA2633" i="13"/>
  <c r="AB2641" i="13"/>
  <c r="AD2641" i="13"/>
  <c r="AF2641" i="13"/>
  <c r="S2641" i="13"/>
  <c r="AC2641" i="13"/>
  <c r="AA2641" i="13"/>
  <c r="AE2641" i="13"/>
  <c r="S2649" i="13"/>
  <c r="AA2649" i="13"/>
  <c r="AF2649" i="13"/>
  <c r="AE2649" i="13"/>
  <c r="AB2649" i="13"/>
  <c r="AC2649" i="13"/>
  <c r="AD2649" i="13"/>
  <c r="S2657" i="13"/>
  <c r="AE2657" i="13"/>
  <c r="AA2657" i="13"/>
  <c r="AB2657" i="13"/>
  <c r="AF2657" i="13"/>
  <c r="AD2657" i="13"/>
  <c r="AC2657" i="13"/>
  <c r="AA2665" i="13"/>
  <c r="AB2665" i="13"/>
  <c r="S2665" i="13"/>
  <c r="AC2665" i="13"/>
  <c r="AD2665" i="13"/>
  <c r="AE2665" i="13"/>
  <c r="AF2665" i="13"/>
  <c r="AB2673" i="13"/>
  <c r="AA2673" i="13"/>
  <c r="AD2673" i="13"/>
  <c r="AC2673" i="13"/>
  <c r="AE2673" i="13"/>
  <c r="AF2673" i="13"/>
  <c r="S2673" i="13"/>
  <c r="S2681" i="13"/>
  <c r="AC2681" i="13"/>
  <c r="AF2681" i="13"/>
  <c r="AE2681" i="13"/>
  <c r="AB2681" i="13"/>
  <c r="AA2681" i="13"/>
  <c r="AD2681" i="13"/>
  <c r="S2689" i="13"/>
  <c r="AD2689" i="13"/>
  <c r="AB2689" i="13"/>
  <c r="AE2689" i="13"/>
  <c r="AA2689" i="13"/>
  <c r="AC2689" i="13"/>
  <c r="AF2689" i="13"/>
  <c r="S2697" i="13"/>
  <c r="AC2697" i="13"/>
  <c r="AB2697" i="13"/>
  <c r="AE2697" i="13"/>
  <c r="AF2697" i="13"/>
  <c r="AA2697" i="13"/>
  <c r="AD2697" i="13"/>
  <c r="AF2705" i="13"/>
  <c r="AB2705" i="13"/>
  <c r="AC2705" i="13"/>
  <c r="S2705" i="13"/>
  <c r="AE2705" i="13"/>
  <c r="AA2705" i="13"/>
  <c r="AD2705" i="13"/>
  <c r="AF2713" i="13"/>
  <c r="AA2713" i="13"/>
  <c r="AE2713" i="13"/>
  <c r="S2713" i="13"/>
  <c r="AC2713" i="13"/>
  <c r="AB2713" i="13"/>
  <c r="AD2713" i="13"/>
  <c r="AD2721" i="13"/>
  <c r="AA2721" i="13"/>
  <c r="S2721" i="13"/>
  <c r="AE2721" i="13"/>
  <c r="AF2721" i="13"/>
  <c r="AB2721" i="13"/>
  <c r="AC2721" i="13"/>
  <c r="AE2729" i="13"/>
  <c r="AC2729" i="13"/>
  <c r="AD2729" i="13"/>
  <c r="S2729" i="13"/>
  <c r="AA2729" i="13"/>
  <c r="AB2729" i="13"/>
  <c r="AF2729" i="13"/>
  <c r="AE2737" i="13"/>
  <c r="AD2737" i="13"/>
  <c r="AB2737" i="13"/>
  <c r="S2737" i="13"/>
  <c r="AC2737" i="13"/>
  <c r="AF2737" i="13"/>
  <c r="AA2737" i="13"/>
  <c r="AA2745" i="13"/>
  <c r="S2745" i="13"/>
  <c r="AD2745" i="13"/>
  <c r="AC2745" i="13"/>
  <c r="AF2745" i="13"/>
  <c r="AE2745" i="13"/>
  <c r="AB2745" i="13"/>
  <c r="AB2753" i="13"/>
  <c r="AC2753" i="13"/>
  <c r="AF2753" i="13"/>
  <c r="AA2753" i="13"/>
  <c r="S2753" i="13"/>
  <c r="AD2753" i="13"/>
  <c r="AE2753" i="13"/>
  <c r="AB2761" i="13"/>
  <c r="AC2761" i="13"/>
  <c r="AE2761" i="13"/>
  <c r="S2761" i="13"/>
  <c r="AD2761" i="13"/>
  <c r="AA2761" i="13"/>
  <c r="AF2761" i="13"/>
  <c r="AB2769" i="13"/>
  <c r="AE2769" i="13"/>
  <c r="AD2769" i="13"/>
  <c r="AA2769" i="13"/>
  <c r="AC2769" i="13"/>
  <c r="AF2769" i="13"/>
  <c r="S2769" i="13"/>
  <c r="S2777" i="13"/>
  <c r="AB2777" i="13"/>
  <c r="AC2777" i="13"/>
  <c r="AD2777" i="13"/>
  <c r="AE2777" i="13"/>
  <c r="AF2777" i="13"/>
  <c r="AA2777" i="13"/>
  <c r="S2785" i="13"/>
  <c r="AE2785" i="13"/>
  <c r="AD2785" i="13"/>
  <c r="AA2785" i="13"/>
  <c r="AB2785" i="13"/>
  <c r="AC2785" i="13"/>
  <c r="AF2785" i="13"/>
  <c r="AF2793" i="13"/>
  <c r="AB2793" i="13"/>
  <c r="AC2793" i="13"/>
  <c r="AA2793" i="13"/>
  <c r="S2793" i="13"/>
  <c r="AE2793" i="13"/>
  <c r="AD2793" i="13"/>
  <c r="AE2801" i="13"/>
  <c r="AD2801" i="13"/>
  <c r="AA2801" i="13"/>
  <c r="AB2801" i="13"/>
  <c r="S2801" i="13"/>
  <c r="AC2801" i="13"/>
  <c r="AF2801" i="13"/>
  <c r="AB2809" i="13"/>
  <c r="AE2809" i="13"/>
  <c r="AA2809" i="13"/>
  <c r="AF2809" i="13"/>
  <c r="AD2809" i="13"/>
  <c r="S2809" i="13"/>
  <c r="AC2809" i="13"/>
  <c r="AC2817" i="13"/>
  <c r="AB2817" i="13"/>
  <c r="AE2817" i="13"/>
  <c r="AF2817" i="13"/>
  <c r="AA2817" i="13"/>
  <c r="S2817" i="13"/>
  <c r="AD2817" i="13"/>
  <c r="AA2825" i="13"/>
  <c r="AF2825" i="13"/>
  <c r="S2825" i="13"/>
  <c r="AD2825" i="13"/>
  <c r="AE2825" i="13"/>
  <c r="AB2825" i="13"/>
  <c r="AC2825" i="13"/>
  <c r="S2833" i="13"/>
  <c r="AF2833" i="13"/>
  <c r="AC2833" i="13"/>
  <c r="AD2833" i="13"/>
  <c r="AE2833" i="13"/>
  <c r="AB2833" i="13"/>
  <c r="AA2833" i="13"/>
  <c r="S2841" i="13"/>
  <c r="AF2841" i="13"/>
  <c r="AD2841" i="13"/>
  <c r="AA2841" i="13"/>
  <c r="AC2841" i="13"/>
  <c r="AE2841" i="13"/>
  <c r="AB2841" i="13"/>
  <c r="AA2849" i="13"/>
  <c r="AD2849" i="13"/>
  <c r="S2849" i="13"/>
  <c r="AC2849" i="13"/>
  <c r="AF2849" i="13"/>
  <c r="AB2849" i="13"/>
  <c r="AE2849" i="13"/>
  <c r="AA2857" i="13"/>
  <c r="AB2857" i="13"/>
  <c r="S2857" i="13"/>
  <c r="AD2857" i="13"/>
  <c r="AF2857" i="13"/>
  <c r="AC2857" i="13"/>
  <c r="AE2857" i="13"/>
  <c r="S2865" i="13"/>
  <c r="AB2865" i="13"/>
  <c r="AA2865" i="13"/>
  <c r="AC2865" i="13"/>
  <c r="AF2865" i="13"/>
  <c r="AD2865" i="13"/>
  <c r="AE2865" i="13"/>
  <c r="AA2873" i="13"/>
  <c r="AC2873" i="13"/>
  <c r="S2873" i="13"/>
  <c r="AE2873" i="13"/>
  <c r="AF2873" i="13"/>
  <c r="AB2873" i="13"/>
  <c r="AD2873" i="13"/>
  <c r="AE2881" i="13"/>
  <c r="AB2881" i="13"/>
  <c r="AD2881" i="13"/>
  <c r="AC2881" i="13"/>
  <c r="AA2881" i="13"/>
  <c r="S2881" i="13"/>
  <c r="AF2881" i="13"/>
  <c r="AA2889" i="13"/>
  <c r="AB2889" i="13"/>
  <c r="S2889" i="13"/>
  <c r="AE2889" i="13"/>
  <c r="AC2889" i="13"/>
  <c r="AF2889" i="13"/>
  <c r="AD2889" i="13"/>
  <c r="AC2897" i="13"/>
  <c r="AF2897" i="13"/>
  <c r="AD2897" i="13"/>
  <c r="AB2897" i="13"/>
  <c r="AE2897" i="13"/>
  <c r="AA2897" i="13"/>
  <c r="S2897" i="13"/>
  <c r="AD2905" i="13"/>
  <c r="AC2905" i="13"/>
  <c r="AA2905" i="13"/>
  <c r="S2905" i="13"/>
  <c r="AE2905" i="13"/>
  <c r="AB2905" i="13"/>
  <c r="AF2905" i="13"/>
  <c r="AD2913" i="13"/>
  <c r="AA2913" i="13"/>
  <c r="AC2913" i="13"/>
  <c r="AF2913" i="13"/>
  <c r="S2913" i="13"/>
  <c r="AE2913" i="13"/>
  <c r="AB2913" i="13"/>
  <c r="AC2921" i="13"/>
  <c r="AE2921" i="13"/>
  <c r="AB2921" i="13"/>
  <c r="AD2921" i="13"/>
  <c r="S2921" i="13"/>
  <c r="AF2921" i="13"/>
  <c r="AA2921" i="13"/>
  <c r="S2929" i="13"/>
  <c r="AE2929" i="13"/>
  <c r="AD2929" i="13"/>
  <c r="AC2929" i="13"/>
  <c r="AB2929" i="13"/>
  <c r="AA2929" i="13"/>
  <c r="AF2929" i="13"/>
  <c r="AA2937" i="13"/>
  <c r="AF2937" i="13"/>
  <c r="S2937" i="13"/>
  <c r="AC2937" i="13"/>
  <c r="AD2937" i="13"/>
  <c r="AB2937" i="13"/>
  <c r="AE2937" i="13"/>
  <c r="AA2945" i="13"/>
  <c r="AC2945" i="13"/>
  <c r="S2945" i="13"/>
  <c r="AB2945" i="13"/>
  <c r="AD2945" i="13"/>
  <c r="AE2945" i="13"/>
  <c r="AF2945" i="13"/>
  <c r="AD2953" i="13"/>
  <c r="AB2953" i="13"/>
  <c r="AA2953" i="13"/>
  <c r="S2953" i="13"/>
  <c r="AF2953" i="13"/>
  <c r="AC2953" i="13"/>
  <c r="AE2953" i="13"/>
  <c r="AA2961" i="13"/>
  <c r="AB2961" i="13"/>
  <c r="AC2961" i="13"/>
  <c r="S2961" i="13"/>
  <c r="AF2961" i="13"/>
  <c r="AE2961" i="13"/>
  <c r="AD2961" i="13"/>
  <c r="S2969" i="13"/>
  <c r="AB2969" i="13"/>
  <c r="AD2969" i="13"/>
  <c r="AC2969" i="13"/>
  <c r="AA2969" i="13"/>
  <c r="AE2969" i="13"/>
  <c r="AF2969" i="13"/>
  <c r="AC2977" i="13"/>
  <c r="AF2977" i="13"/>
  <c r="AE2977" i="13"/>
  <c r="S2977" i="13"/>
  <c r="AB2977" i="13"/>
  <c r="AA2977" i="13"/>
  <c r="AD2977" i="13"/>
  <c r="S2985" i="13"/>
  <c r="AE2985" i="13"/>
  <c r="AB2985" i="13"/>
  <c r="AA2985" i="13"/>
  <c r="AF2985" i="13"/>
  <c r="AD2985" i="13"/>
  <c r="AC2985" i="13"/>
  <c r="AD2993" i="13"/>
  <c r="AF2993" i="13"/>
  <c r="S2993" i="13"/>
  <c r="AC2993" i="13"/>
  <c r="AA2993" i="13"/>
  <c r="AB2993" i="13"/>
  <c r="AE2993" i="13"/>
  <c r="AF3001" i="13"/>
  <c r="AD3001" i="13"/>
  <c r="AA3001" i="13"/>
  <c r="S3001" i="13"/>
  <c r="AB3001" i="13"/>
  <c r="AC3001" i="13"/>
  <c r="AE3001" i="13"/>
  <c r="AD3009" i="13"/>
  <c r="AC3009" i="13"/>
  <c r="AB3009" i="13"/>
  <c r="S3009" i="13"/>
  <c r="AE3009" i="13"/>
  <c r="AA3009" i="13"/>
  <c r="AF3009" i="13"/>
  <c r="AD3017" i="13"/>
  <c r="AF3017" i="13"/>
  <c r="AA3017" i="13"/>
  <c r="AB3017" i="13"/>
  <c r="AE3017" i="13"/>
  <c r="S3017" i="13"/>
  <c r="AC3017" i="13"/>
  <c r="S3025" i="13"/>
  <c r="AE3025" i="13"/>
  <c r="AB3025" i="13"/>
  <c r="AF3025" i="13"/>
  <c r="AD3025" i="13"/>
  <c r="AC3025" i="13"/>
  <c r="AA3025" i="13"/>
  <c r="AD3033" i="13"/>
  <c r="AA3033" i="13"/>
  <c r="AC3033" i="13"/>
  <c r="AB3033" i="13"/>
  <c r="S3033" i="13"/>
  <c r="AE3033" i="13"/>
  <c r="AF3033" i="13"/>
  <c r="S3041" i="13"/>
  <c r="AE3041" i="13"/>
  <c r="AD3041" i="13"/>
  <c r="AA3041" i="13"/>
  <c r="AB3041" i="13"/>
  <c r="AC3041" i="13"/>
  <c r="AF3041" i="13"/>
  <c r="AB3049" i="13"/>
  <c r="AF3049" i="13"/>
  <c r="AC3049" i="13"/>
  <c r="AA3049" i="13"/>
  <c r="S3049" i="13"/>
  <c r="AE3049" i="13"/>
  <c r="AD3049" i="13"/>
  <c r="AD3057" i="13"/>
  <c r="AE3057" i="13"/>
  <c r="AF3057" i="13"/>
  <c r="S3057" i="13"/>
  <c r="AC3057" i="13"/>
  <c r="AA3057" i="13"/>
  <c r="AB3057" i="13"/>
  <c r="S3065" i="13"/>
  <c r="AC3065" i="13"/>
  <c r="AA3065" i="13"/>
  <c r="AF3065" i="13"/>
  <c r="AB3065" i="13"/>
  <c r="AD3065" i="13"/>
  <c r="AE3065" i="13"/>
  <c r="AE3073" i="13"/>
  <c r="AB3073" i="13"/>
  <c r="AD3073" i="13"/>
  <c r="S3073" i="13"/>
  <c r="AF3073" i="13"/>
  <c r="AA3073" i="13"/>
  <c r="AC3073" i="13"/>
  <c r="AF3081" i="13"/>
  <c r="AD3081" i="13"/>
  <c r="AE3081" i="13"/>
  <c r="AC3081" i="13"/>
  <c r="S3081" i="13"/>
  <c r="AB3081" i="13"/>
  <c r="AA3081" i="13"/>
  <c r="S3089" i="13"/>
  <c r="AF3089" i="13"/>
  <c r="AD3089" i="13"/>
  <c r="AC3089" i="13"/>
  <c r="AA3089" i="13"/>
  <c r="AE3089" i="13"/>
  <c r="AB3089" i="13"/>
  <c r="AB3097" i="13"/>
  <c r="AC3097" i="13"/>
  <c r="S3097" i="13"/>
  <c r="AE3097" i="13"/>
  <c r="AF3097" i="13"/>
  <c r="AA3097" i="13"/>
  <c r="AD3097" i="13"/>
  <c r="AB3105" i="13"/>
  <c r="AF3105" i="13"/>
  <c r="AE3105" i="13"/>
  <c r="AC3105" i="13"/>
  <c r="AA3105" i="13"/>
  <c r="AD3105" i="13"/>
  <c r="S3105" i="13"/>
  <c r="AE3113" i="13"/>
  <c r="AD3113" i="13"/>
  <c r="AA3113" i="13"/>
  <c r="AC3113" i="13"/>
  <c r="S3113" i="13"/>
  <c r="AB3113" i="13"/>
  <c r="AF3113" i="13"/>
  <c r="AE3121" i="13"/>
  <c r="AF3121" i="13"/>
  <c r="AA3121" i="13"/>
  <c r="S3121" i="13"/>
  <c r="AB3121" i="13"/>
  <c r="AC3121" i="13"/>
  <c r="AD3121" i="13"/>
  <c r="AE3129" i="13"/>
  <c r="AA3129" i="13"/>
  <c r="AD3129" i="13"/>
  <c r="S3129" i="13"/>
  <c r="AB3129" i="13"/>
  <c r="AF3129" i="13"/>
  <c r="AC3129" i="13"/>
  <c r="AB3137" i="13"/>
  <c r="AE3137" i="13"/>
  <c r="AF3137" i="13"/>
  <c r="S3137" i="13"/>
  <c r="AC3137" i="13"/>
  <c r="AD3137" i="13"/>
  <c r="AA3137" i="13"/>
  <c r="AD3145" i="13"/>
  <c r="AA3145" i="13"/>
  <c r="AF3145" i="13"/>
  <c r="AE3145" i="13"/>
  <c r="AB3145" i="13"/>
  <c r="S3145" i="13"/>
  <c r="AC3145" i="13"/>
  <c r="AE3153" i="13"/>
  <c r="AF3153" i="13"/>
  <c r="S3153" i="13"/>
  <c r="AA3153" i="13"/>
  <c r="AD3153" i="13"/>
  <c r="AC3153" i="13"/>
  <c r="AB3153" i="13"/>
  <c r="S3161" i="13"/>
  <c r="AC3161" i="13"/>
  <c r="AA3161" i="13"/>
  <c r="AB3161" i="13"/>
  <c r="AE3161" i="13"/>
  <c r="AD3161" i="13"/>
  <c r="AF3161" i="13"/>
  <c r="AC3169" i="13"/>
  <c r="AA3169" i="13"/>
  <c r="AF3169" i="13"/>
  <c r="S3169" i="13"/>
  <c r="AD3169" i="13"/>
  <c r="AE3169" i="13"/>
  <c r="AB3169" i="13"/>
  <c r="S3177" i="13"/>
  <c r="AD3177" i="13"/>
  <c r="AB3177" i="13"/>
  <c r="AC3177" i="13"/>
  <c r="AA3177" i="13"/>
  <c r="AE3177" i="13"/>
  <c r="AF3177" i="13"/>
  <c r="AC3185" i="13"/>
  <c r="AA3185" i="13"/>
  <c r="AE3185" i="13"/>
  <c r="AD3185" i="13"/>
  <c r="S3185" i="13"/>
  <c r="AB3185" i="13"/>
  <c r="AF3185" i="13"/>
  <c r="S3193" i="13"/>
  <c r="AE3193" i="13"/>
  <c r="AB3193" i="13"/>
  <c r="AD3193" i="13"/>
  <c r="AF3193" i="13"/>
  <c r="AC3193" i="13"/>
  <c r="AA3193" i="13"/>
  <c r="AC3201" i="13"/>
  <c r="AA3201" i="13"/>
  <c r="AD3201" i="13"/>
  <c r="AE3201" i="13"/>
  <c r="S3201" i="13"/>
  <c r="AF3201" i="13"/>
  <c r="AB3201" i="13"/>
  <c r="AA3209" i="13"/>
  <c r="AE3209" i="13"/>
  <c r="AB3209" i="13"/>
  <c r="AC3209" i="13"/>
  <c r="S3209" i="13"/>
  <c r="AF3209" i="13"/>
  <c r="AD3209" i="13"/>
  <c r="AD3217" i="13"/>
  <c r="AE3217" i="13"/>
  <c r="AC3217" i="13"/>
  <c r="AA3217" i="13"/>
  <c r="S3217" i="13"/>
  <c r="AF3217" i="13"/>
  <c r="AB3217" i="13"/>
  <c r="AC3225" i="13"/>
  <c r="S3225" i="13"/>
  <c r="AA3225" i="13"/>
  <c r="AF3225" i="13"/>
  <c r="AB3225" i="13"/>
  <c r="AD3225" i="13"/>
  <c r="AE3225" i="13"/>
  <c r="S3233" i="13"/>
  <c r="AE3233" i="13"/>
  <c r="AF3233" i="13"/>
  <c r="AA3233" i="13"/>
  <c r="AD3233" i="13"/>
  <c r="AB3233" i="13"/>
  <c r="AC3233" i="13"/>
  <c r="S3241" i="13"/>
  <c r="AB3241" i="13"/>
  <c r="AD3241" i="13"/>
  <c r="AE3241" i="13"/>
  <c r="AF3241" i="13"/>
  <c r="AA3241" i="13"/>
  <c r="AC3241" i="13"/>
  <c r="AF3249" i="13"/>
  <c r="AB3249" i="13"/>
  <c r="AC3249" i="13"/>
  <c r="AE3249" i="13"/>
  <c r="AD3249" i="13"/>
  <c r="AA3249" i="13"/>
  <c r="S3249" i="13"/>
  <c r="AB3257" i="13"/>
  <c r="AC3257" i="13"/>
  <c r="AA3257" i="13"/>
  <c r="S3257" i="13"/>
  <c r="AD3257" i="13"/>
  <c r="AF3257" i="13"/>
  <c r="AE3257" i="13"/>
  <c r="AE3265" i="13"/>
  <c r="AC3265" i="13"/>
  <c r="AB3265" i="13"/>
  <c r="S3265" i="13"/>
  <c r="AF3265" i="13"/>
  <c r="AD3265" i="13"/>
  <c r="AA3265" i="13"/>
  <c r="AA3273" i="13"/>
  <c r="AB3273" i="13"/>
  <c r="AD3273" i="13"/>
  <c r="S3273" i="13"/>
  <c r="AF3273" i="13"/>
  <c r="AC3273" i="13"/>
  <c r="AE3273" i="13"/>
  <c r="AE3281" i="13"/>
  <c r="AD3281" i="13"/>
  <c r="AA3281" i="13"/>
  <c r="AF3281" i="13"/>
  <c r="S3281" i="13"/>
  <c r="AB3281" i="13"/>
  <c r="AC3281" i="13"/>
  <c r="AA3289" i="13"/>
  <c r="AF3289" i="13"/>
  <c r="AC3289" i="13"/>
  <c r="AB3289" i="13"/>
  <c r="S3289" i="13"/>
  <c r="AE3289" i="13"/>
  <c r="AD3289" i="13"/>
  <c r="AD3297" i="13"/>
  <c r="AC3297" i="13"/>
  <c r="S3297" i="13"/>
  <c r="AA3297" i="13"/>
  <c r="AE3297" i="13"/>
  <c r="AB3297" i="13"/>
  <c r="AF3297" i="13"/>
  <c r="AB3305" i="13"/>
  <c r="AA3305" i="13"/>
  <c r="AD3305" i="13"/>
  <c r="AC3305" i="13"/>
  <c r="S3305" i="13"/>
  <c r="AE3305" i="13"/>
  <c r="AF3305" i="13"/>
  <c r="AB3313" i="13"/>
  <c r="AD3313" i="13"/>
  <c r="AE3313" i="13"/>
  <c r="AF3313" i="13"/>
  <c r="S3313" i="13"/>
  <c r="AA3313" i="13"/>
  <c r="AC3313" i="13"/>
  <c r="AA3321" i="13"/>
  <c r="AF3321" i="13"/>
  <c r="AE3321" i="13"/>
  <c r="AC3321" i="13"/>
  <c r="S3321" i="13"/>
  <c r="AB3321" i="13"/>
  <c r="AD3321" i="13"/>
  <c r="S3329" i="13"/>
  <c r="AA3329" i="13"/>
  <c r="AC3329" i="13"/>
  <c r="AB3329" i="13"/>
  <c r="AF3329" i="13"/>
  <c r="AE3329" i="13"/>
  <c r="AD3329" i="13"/>
  <c r="AC3337" i="13"/>
  <c r="AB3337" i="13"/>
  <c r="AE3337" i="13"/>
  <c r="S3337" i="13"/>
  <c r="AF3337" i="13"/>
  <c r="AA3337" i="13"/>
  <c r="AD3337" i="13"/>
  <c r="AA3345" i="13"/>
  <c r="AD3345" i="13"/>
  <c r="AB3345" i="13"/>
  <c r="AF3345" i="13"/>
  <c r="AE3345" i="13"/>
  <c r="AC3345" i="13"/>
  <c r="S3345" i="13"/>
  <c r="AE3353" i="13"/>
  <c r="AB3353" i="13"/>
  <c r="AA3353" i="13"/>
  <c r="S3353" i="13"/>
  <c r="AC3353" i="13"/>
  <c r="AD3353" i="13"/>
  <c r="AF3353" i="13"/>
  <c r="AD3361" i="13"/>
  <c r="AB3361" i="13"/>
  <c r="S3361" i="13"/>
  <c r="AC3361" i="13"/>
  <c r="AE3361" i="13"/>
  <c r="AF3361" i="13"/>
  <c r="AA3361" i="13"/>
  <c r="AB3369" i="13"/>
  <c r="AD3369" i="13"/>
  <c r="S3369" i="13"/>
  <c r="AE3369" i="13"/>
  <c r="AC3369" i="13"/>
  <c r="AF3369" i="13"/>
  <c r="AA3369" i="13"/>
  <c r="AA3377" i="13"/>
  <c r="AF3377" i="13"/>
  <c r="S3377" i="13"/>
  <c r="AB3377" i="13"/>
  <c r="AD3377" i="13"/>
  <c r="AE3377" i="13"/>
  <c r="AC3377" i="13"/>
  <c r="AB3385" i="13"/>
  <c r="AA3385" i="13"/>
  <c r="AD3385" i="13"/>
  <c r="S3385" i="13"/>
  <c r="AC3385" i="13"/>
  <c r="AF3385" i="13"/>
  <c r="AE3385" i="13"/>
  <c r="AC3393" i="13"/>
  <c r="AE3393" i="13"/>
  <c r="S3393" i="13"/>
  <c r="AF3393" i="13"/>
  <c r="AA3393" i="13"/>
  <c r="AD3393" i="13"/>
  <c r="AB3393" i="13"/>
  <c r="S3401" i="13"/>
  <c r="AF3401" i="13"/>
  <c r="AA3401" i="13"/>
  <c r="AD3401" i="13"/>
  <c r="AC3401" i="13"/>
  <c r="AB3401" i="13"/>
  <c r="AE3401" i="13"/>
  <c r="AF3409" i="13"/>
  <c r="AE3409" i="13"/>
  <c r="S3409" i="13"/>
  <c r="AD3409" i="13"/>
  <c r="AC3409" i="13"/>
  <c r="AB3409" i="13"/>
  <c r="AA3409" i="13"/>
  <c r="S3417" i="13"/>
  <c r="AB3417" i="13"/>
  <c r="AE3417" i="13"/>
  <c r="AF3417" i="13"/>
  <c r="AA3417" i="13"/>
  <c r="AD3417" i="13"/>
  <c r="AC3417" i="13"/>
  <c r="S3425" i="13"/>
  <c r="AD3425" i="13"/>
  <c r="AE3425" i="13"/>
  <c r="AC3425" i="13"/>
  <c r="AF3425" i="13"/>
  <c r="AB3425" i="13"/>
  <c r="AA3425" i="13"/>
  <c r="AB3433" i="13"/>
  <c r="AE3433" i="13"/>
  <c r="S3433" i="13"/>
  <c r="AF3433" i="13"/>
  <c r="AA3433" i="13"/>
  <c r="AD3433" i="13"/>
  <c r="AC3433" i="13"/>
  <c r="AC3441" i="13"/>
  <c r="AE3441" i="13"/>
  <c r="S3441" i="13"/>
  <c r="AF3441" i="13"/>
  <c r="AA3441" i="13"/>
  <c r="AD3441" i="13"/>
  <c r="AB3441" i="13"/>
  <c r="AE3449" i="13"/>
  <c r="S3449" i="13"/>
  <c r="AB3449" i="13"/>
  <c r="AA3449" i="13"/>
  <c r="AD3449" i="13"/>
  <c r="AC3449" i="13"/>
  <c r="AF3449" i="13"/>
  <c r="AE3457" i="13"/>
  <c r="AF3457" i="13"/>
  <c r="S3457" i="13"/>
  <c r="AA3457" i="13"/>
  <c r="AC3457" i="13"/>
  <c r="AB3457" i="13"/>
  <c r="AD3457" i="13"/>
  <c r="S3465" i="13"/>
  <c r="AE3465" i="13"/>
  <c r="AF3465" i="13"/>
  <c r="AA3465" i="13"/>
  <c r="AC3465" i="13"/>
  <c r="AB3465" i="13"/>
  <c r="AD3465" i="13"/>
  <c r="AD3473" i="13"/>
  <c r="AB3473" i="13"/>
  <c r="S3473" i="13"/>
  <c r="AC3473" i="13"/>
  <c r="AE3473" i="13"/>
  <c r="AF3473" i="13"/>
  <c r="AA3473" i="13"/>
  <c r="AA3481" i="13"/>
  <c r="AD3481" i="13"/>
  <c r="AB3481" i="13"/>
  <c r="S3481" i="13"/>
  <c r="AC3481" i="13"/>
  <c r="AE3481" i="13"/>
  <c r="AF3481" i="13"/>
  <c r="S3489" i="13"/>
  <c r="AB3489" i="13"/>
  <c r="AA3489" i="13"/>
  <c r="AE3489" i="13"/>
  <c r="AC3489" i="13"/>
  <c r="AD3489" i="13"/>
  <c r="AF3489" i="13"/>
  <c r="AD3497" i="13"/>
  <c r="AB3497" i="13"/>
  <c r="S3497" i="13"/>
  <c r="AC3497" i="13"/>
  <c r="AE3497" i="13"/>
  <c r="AF3497" i="13"/>
  <c r="AA3497" i="13"/>
  <c r="S3505" i="13"/>
  <c r="AC3505" i="13"/>
  <c r="AE3505" i="13"/>
  <c r="AF3505" i="13"/>
  <c r="AA3505" i="13"/>
  <c r="AD3505" i="13"/>
  <c r="AB3505" i="13"/>
  <c r="AC3513" i="13"/>
  <c r="AD3513" i="13"/>
  <c r="AE3513" i="13"/>
  <c r="AF3513" i="13"/>
  <c r="AB3513" i="13"/>
  <c r="AA3513" i="13"/>
  <c r="S3513" i="13"/>
  <c r="S3521" i="13"/>
  <c r="AF3521" i="13"/>
  <c r="AE3521" i="13"/>
  <c r="AD3521" i="13"/>
  <c r="AB3521" i="13"/>
  <c r="AC3521" i="13"/>
  <c r="AA3521" i="13"/>
  <c r="AB3529" i="13"/>
  <c r="AC3529" i="13"/>
  <c r="AE3529" i="13"/>
  <c r="S3529" i="13"/>
  <c r="AF3529" i="13"/>
  <c r="AA3529" i="13"/>
  <c r="AD3529" i="13"/>
  <c r="AF3537" i="13"/>
  <c r="AA3537" i="13"/>
  <c r="AD3537" i="13"/>
  <c r="S3537" i="13"/>
  <c r="AB3537" i="13"/>
  <c r="AC3537" i="13"/>
  <c r="AE3537" i="13"/>
  <c r="S3545" i="13"/>
  <c r="AA3545" i="13"/>
  <c r="AE3545" i="13"/>
  <c r="AF3545" i="13"/>
  <c r="AB3545" i="13"/>
  <c r="AD3545" i="13"/>
  <c r="AC3545" i="13"/>
  <c r="AF3553" i="13"/>
  <c r="AA3553" i="13"/>
  <c r="AD3553" i="13"/>
  <c r="AB3553" i="13"/>
  <c r="S3553" i="13"/>
  <c r="AC3553" i="13"/>
  <c r="AE3553" i="13"/>
  <c r="S3561" i="13"/>
  <c r="AC3561" i="13"/>
  <c r="AE3561" i="13"/>
  <c r="AF3561" i="13"/>
  <c r="AA3561" i="13"/>
  <c r="AD3561" i="13"/>
  <c r="AB3561" i="13"/>
  <c r="S3569" i="13"/>
  <c r="AE3569" i="13"/>
  <c r="AF3569" i="13"/>
  <c r="AA3569" i="13"/>
  <c r="AD3569" i="13"/>
  <c r="AB3569" i="13"/>
  <c r="AC3569" i="13"/>
  <c r="S3577" i="13"/>
  <c r="AE3577" i="13"/>
  <c r="AC3577" i="13"/>
  <c r="AA3577" i="13"/>
  <c r="AD3577" i="13"/>
  <c r="AB3577" i="13"/>
  <c r="AF3577" i="13"/>
  <c r="AA3585" i="13"/>
  <c r="AD3585" i="13"/>
  <c r="AB3585" i="13"/>
  <c r="S3585" i="13"/>
  <c r="AC3585" i="13"/>
  <c r="AE3585" i="13"/>
  <c r="AF3585" i="13"/>
  <c r="S3593" i="13"/>
  <c r="AC3593" i="13"/>
  <c r="AE3593" i="13"/>
  <c r="AF3593" i="13"/>
  <c r="AA3593" i="13"/>
  <c r="AD3593" i="13"/>
  <c r="AB3593" i="13"/>
  <c r="AA3601" i="13"/>
  <c r="AE3601" i="13"/>
  <c r="AF3601" i="13"/>
  <c r="AD3601" i="13"/>
  <c r="AB3601" i="13"/>
  <c r="AC3601" i="13"/>
  <c r="S3601" i="13"/>
  <c r="S3609" i="13"/>
  <c r="AC3609" i="13"/>
  <c r="AE3609" i="13"/>
  <c r="AF3609" i="13"/>
  <c r="AA3609" i="13"/>
  <c r="AD3609" i="13"/>
  <c r="AB3609" i="13"/>
  <c r="S3617" i="13"/>
  <c r="AB3617" i="13"/>
  <c r="AF3617" i="13"/>
  <c r="AE3617" i="13"/>
  <c r="AD3617" i="13"/>
  <c r="AA3617" i="13"/>
  <c r="AC3617" i="13"/>
  <c r="AA3625" i="13"/>
  <c r="AD3625" i="13"/>
  <c r="AB3625" i="13"/>
  <c r="S3625" i="13"/>
  <c r="AC3625" i="13"/>
  <c r="AE3625" i="13"/>
  <c r="AF3625" i="13"/>
  <c r="S3633" i="13"/>
  <c r="AC3633" i="13"/>
  <c r="AB3633" i="13"/>
  <c r="AF3633" i="13"/>
  <c r="AA3633" i="13"/>
  <c r="AD3633" i="13"/>
  <c r="AE3633" i="13"/>
  <c r="S3641" i="13"/>
  <c r="AF3641" i="13"/>
  <c r="AC3641" i="13"/>
  <c r="AB3641" i="13"/>
  <c r="AE3641" i="13"/>
  <c r="AD3641" i="13"/>
  <c r="AA3641" i="13"/>
  <c r="AC3649" i="13"/>
  <c r="AA3649" i="13"/>
  <c r="AD3649" i="13"/>
  <c r="AB3649" i="13"/>
  <c r="AE3649" i="13"/>
  <c r="AF3649" i="13"/>
  <c r="S3649" i="13"/>
  <c r="AE3657" i="13"/>
  <c r="AA3657" i="13"/>
  <c r="AD3657" i="13"/>
  <c r="AB3657" i="13"/>
  <c r="S3657" i="13"/>
  <c r="AC3657" i="13"/>
  <c r="AF3657" i="13"/>
  <c r="AD3665" i="13"/>
  <c r="AC3665" i="13"/>
  <c r="S3665" i="13"/>
  <c r="AB3665" i="13"/>
  <c r="AF3665" i="13"/>
  <c r="AE3665" i="13"/>
  <c r="AA3665" i="13"/>
  <c r="AF3673" i="13"/>
  <c r="AE3673" i="13"/>
  <c r="AA3673" i="13"/>
  <c r="S3673" i="13"/>
  <c r="AD3673" i="13"/>
  <c r="AC3673" i="13"/>
  <c r="AB3673" i="13"/>
  <c r="AE3681" i="13"/>
  <c r="AD3681" i="13"/>
  <c r="S3681" i="13"/>
  <c r="AC3681" i="13"/>
  <c r="AF3681" i="13"/>
  <c r="AA3681" i="13"/>
  <c r="AB3681" i="13"/>
  <c r="AB3689" i="13"/>
  <c r="AC3689" i="13"/>
  <c r="S3689" i="13"/>
  <c r="AF3689" i="13"/>
  <c r="AE3689" i="13"/>
  <c r="AA3689" i="13"/>
  <c r="AD3689" i="13"/>
  <c r="AB3697" i="13"/>
  <c r="AD3697" i="13"/>
  <c r="AC3697" i="13"/>
  <c r="S3697" i="13"/>
  <c r="AE3697" i="13"/>
  <c r="AA3697" i="13"/>
  <c r="AF3697" i="13"/>
  <c r="AD3705" i="13"/>
  <c r="S3705" i="13"/>
  <c r="AA3705" i="13"/>
  <c r="AC3705" i="13"/>
  <c r="AB3705" i="13"/>
  <c r="AE3705" i="13"/>
  <c r="AF3705" i="13"/>
  <c r="S3713" i="13"/>
  <c r="AF3713" i="13"/>
  <c r="AB3713" i="13"/>
  <c r="AA3713" i="13"/>
  <c r="AE3713" i="13"/>
  <c r="AC3713" i="13"/>
  <c r="AD3713" i="13"/>
  <c r="AA3721" i="13"/>
  <c r="AE3721" i="13"/>
  <c r="S3721" i="13"/>
  <c r="AB3721" i="13"/>
  <c r="AD3721" i="13"/>
  <c r="AF3721" i="13"/>
  <c r="AC3721" i="13"/>
  <c r="AB3729" i="13"/>
  <c r="AA3729" i="13"/>
  <c r="AE3729" i="13"/>
  <c r="S3729" i="13"/>
  <c r="AC3729" i="13"/>
  <c r="AD3729" i="13"/>
  <c r="AF3729" i="13"/>
  <c r="AE3737" i="13"/>
  <c r="AC3737" i="13"/>
  <c r="S3737" i="13"/>
  <c r="AB3737" i="13"/>
  <c r="AF3737" i="13"/>
  <c r="AD3737" i="13"/>
  <c r="AA3737" i="13"/>
  <c r="AB3745" i="13"/>
  <c r="AA3745" i="13"/>
  <c r="AE3745" i="13"/>
  <c r="S3745" i="13"/>
  <c r="AC3745" i="13"/>
  <c r="AD3745" i="13"/>
  <c r="AF3745" i="13"/>
  <c r="AC3753" i="13"/>
  <c r="S3753" i="13"/>
  <c r="AA3753" i="13"/>
  <c r="AF3753" i="13"/>
  <c r="AE3753" i="13"/>
  <c r="AD3753" i="13"/>
  <c r="AB3753" i="13"/>
  <c r="AB3761" i="13"/>
  <c r="AA3761" i="13"/>
  <c r="AE3761" i="13"/>
  <c r="S3761" i="13"/>
  <c r="AC3761" i="13"/>
  <c r="AD3761" i="13"/>
  <c r="AF3761" i="13"/>
  <c r="AB3769" i="13"/>
  <c r="AF3769" i="13"/>
  <c r="AA3769" i="13"/>
  <c r="AC3769" i="13"/>
  <c r="S3769" i="13"/>
  <c r="AD3769" i="13"/>
  <c r="AE3769" i="13"/>
  <c r="AA3777" i="13"/>
  <c r="S3777" i="13"/>
  <c r="AE3777" i="13"/>
  <c r="AC3777" i="13"/>
  <c r="AB3777" i="13"/>
  <c r="AF3777" i="13"/>
  <c r="AD3777" i="13"/>
  <c r="AD3785" i="13"/>
  <c r="AB3785" i="13"/>
  <c r="AC3785" i="13"/>
  <c r="S3785" i="13"/>
  <c r="AF3785" i="13"/>
  <c r="AE3785" i="13"/>
  <c r="AA3785" i="13"/>
  <c r="AA3793" i="13"/>
  <c r="AF3793" i="13"/>
  <c r="S3793" i="13"/>
  <c r="AB3793" i="13"/>
  <c r="AD3793" i="13"/>
  <c r="AE3793" i="13"/>
  <c r="AC3793" i="13"/>
  <c r="S3801" i="13"/>
  <c r="AC3801" i="13"/>
  <c r="AB3801" i="13"/>
  <c r="AA3801" i="13"/>
  <c r="AF3801" i="13"/>
  <c r="AD3801" i="13"/>
  <c r="AE3801" i="13"/>
  <c r="AE3809" i="13"/>
  <c r="AC3809" i="13"/>
  <c r="AA3809" i="13"/>
  <c r="AF3809" i="13"/>
  <c r="S3809" i="13"/>
  <c r="AB3809" i="13"/>
  <c r="AD3809" i="13"/>
  <c r="S3817" i="13"/>
  <c r="AA3817" i="13"/>
  <c r="AC3817" i="13"/>
  <c r="AB3817" i="13"/>
  <c r="AD3817" i="13"/>
  <c r="AE3817" i="13"/>
  <c r="AF3817" i="13"/>
  <c r="AE3825" i="13"/>
  <c r="AA3825" i="13"/>
  <c r="AF3825" i="13"/>
  <c r="AB3825" i="13"/>
  <c r="AD3825" i="13"/>
  <c r="S3825" i="13"/>
  <c r="AC3825" i="13"/>
  <c r="S3833" i="13"/>
  <c r="AE3833" i="13"/>
  <c r="AD3833" i="13"/>
  <c r="AA3833" i="13"/>
  <c r="AF3833" i="13"/>
  <c r="AB3833" i="13"/>
  <c r="AC3833" i="13"/>
  <c r="AE3841" i="13"/>
  <c r="AD3841" i="13"/>
  <c r="AA3841" i="13"/>
  <c r="S3841" i="13"/>
  <c r="AF3841" i="13"/>
  <c r="AB3841" i="13"/>
  <c r="AC3841" i="13"/>
  <c r="AF3849" i="13"/>
  <c r="AA3849" i="13"/>
  <c r="AD3849" i="13"/>
  <c r="AB3849" i="13"/>
  <c r="S3849" i="13"/>
  <c r="AC3849" i="13"/>
  <c r="AE3849" i="13"/>
  <c r="AA3857" i="13"/>
  <c r="AD3857" i="13"/>
  <c r="AB3857" i="13"/>
  <c r="S3857" i="13"/>
  <c r="AC3857" i="13"/>
  <c r="AE3857" i="13"/>
  <c r="AF3857" i="13"/>
  <c r="AE3865" i="13"/>
  <c r="AC3865" i="13"/>
  <c r="AB3865" i="13"/>
  <c r="AD3865" i="13"/>
  <c r="AF3865" i="13"/>
  <c r="S3865" i="13"/>
  <c r="AA3865" i="13"/>
  <c r="AA3873" i="13"/>
  <c r="AD3873" i="13"/>
  <c r="AB3873" i="13"/>
  <c r="S3873" i="13"/>
  <c r="AC3873" i="13"/>
  <c r="AE3873" i="13"/>
  <c r="AF3873" i="13"/>
  <c r="S3881" i="13"/>
  <c r="AB3881" i="13"/>
  <c r="AE3881" i="13"/>
  <c r="AF3881" i="13"/>
  <c r="AA3881" i="13"/>
  <c r="AC3881" i="13"/>
  <c r="AD3881" i="13"/>
  <c r="AF3889" i="13"/>
  <c r="AD3889" i="13"/>
  <c r="AB3889" i="13"/>
  <c r="AA3889" i="13"/>
  <c r="S3889" i="13"/>
  <c r="AE3889" i="13"/>
  <c r="AC3889" i="13"/>
  <c r="S3897" i="13"/>
  <c r="AE3897" i="13"/>
  <c r="AD3897" i="13"/>
  <c r="AA3897" i="13"/>
  <c r="AC3897" i="13"/>
  <c r="AB3897" i="13"/>
  <c r="AF3897" i="13"/>
  <c r="AE3905" i="13"/>
  <c r="AC3905" i="13"/>
  <c r="AA3905" i="13"/>
  <c r="AF3905" i="13"/>
  <c r="S3905" i="13"/>
  <c r="AB3905" i="13"/>
  <c r="AD3905" i="13"/>
  <c r="AD3913" i="13"/>
  <c r="S3913" i="13"/>
  <c r="AB3913" i="13"/>
  <c r="AA3913" i="13"/>
  <c r="AC3913" i="13"/>
  <c r="AF3913" i="13"/>
  <c r="AE3913" i="13"/>
  <c r="AD3921" i="13"/>
  <c r="AB3921" i="13"/>
  <c r="AF3921" i="13"/>
  <c r="S3921" i="13"/>
  <c r="AE3921" i="13"/>
  <c r="AA3921" i="13"/>
  <c r="AC3921" i="13"/>
  <c r="AD3929" i="13"/>
  <c r="AE3929" i="13"/>
  <c r="AA3929" i="13"/>
  <c r="AC3929" i="13"/>
  <c r="S3929" i="13"/>
  <c r="AF3929" i="13"/>
  <c r="AB3929" i="13"/>
  <c r="AC3937" i="13"/>
  <c r="AF3937" i="13"/>
  <c r="AA3937" i="13"/>
  <c r="S3937" i="13"/>
  <c r="AB3937" i="13"/>
  <c r="AE3937" i="13"/>
  <c r="AD3937" i="13"/>
  <c r="S3945" i="13"/>
  <c r="AC3945" i="13"/>
  <c r="AE3945" i="13"/>
  <c r="AF3945" i="13"/>
  <c r="AA3945" i="13"/>
  <c r="AD3945" i="13"/>
  <c r="AB3945" i="13"/>
  <c r="AD3953" i="13"/>
  <c r="AB3953" i="13"/>
  <c r="S3953" i="13"/>
  <c r="AC3953" i="13"/>
  <c r="AE3953" i="13"/>
  <c r="AF3953" i="13"/>
  <c r="AA3953" i="13"/>
  <c r="AD3961" i="13"/>
  <c r="AB3961" i="13"/>
  <c r="S3961" i="13"/>
  <c r="AC3961" i="13"/>
  <c r="AE3961" i="13"/>
  <c r="AF3961" i="13"/>
  <c r="AA3961" i="13"/>
  <c r="AF3969" i="13"/>
  <c r="AA3969" i="13"/>
  <c r="AD3969" i="13"/>
  <c r="AE3969" i="13"/>
  <c r="S3969" i="13"/>
  <c r="AC3969" i="13"/>
  <c r="AB3969" i="13"/>
  <c r="S3977" i="13"/>
  <c r="AB3977" i="13"/>
  <c r="AC3977" i="13"/>
  <c r="AE3977" i="13"/>
  <c r="AF3977" i="13"/>
  <c r="AA3977" i="13"/>
  <c r="AD3977" i="13"/>
  <c r="AC3985" i="13"/>
  <c r="S3985" i="13"/>
  <c r="AD3985" i="13"/>
  <c r="AB3985" i="13"/>
  <c r="AF3985" i="13"/>
  <c r="AA3985" i="13"/>
  <c r="AE3985" i="13"/>
  <c r="AE3993" i="13"/>
  <c r="S3993" i="13"/>
  <c r="AD3993" i="13"/>
  <c r="AB3993" i="13"/>
  <c r="AC3993" i="13"/>
  <c r="AA3993" i="13"/>
  <c r="AF3993" i="13"/>
  <c r="S4001" i="13"/>
  <c r="AC4001" i="13"/>
  <c r="AB4001" i="13"/>
  <c r="AF4001" i="13"/>
  <c r="AA4001" i="13"/>
  <c r="AD4001" i="13"/>
  <c r="AE4001" i="13"/>
  <c r="AD4009" i="13"/>
  <c r="AB4009" i="13"/>
  <c r="S4009" i="13"/>
  <c r="AC4009" i="13"/>
  <c r="AF4009" i="13"/>
  <c r="T4009" i="13"/>
  <c r="AE4009" i="13"/>
  <c r="U4009" i="13"/>
  <c r="AA4009" i="13"/>
  <c r="AD4017" i="13"/>
  <c r="AB4017" i="13"/>
  <c r="S4017" i="13"/>
  <c r="AC4017" i="13"/>
  <c r="AF4017" i="13"/>
  <c r="AE4017" i="13"/>
  <c r="AA4017" i="13"/>
  <c r="AC4025" i="13"/>
  <c r="AA4025" i="13"/>
  <c r="AD4025" i="13"/>
  <c r="AF4025" i="13"/>
  <c r="AE4025" i="13"/>
  <c r="AB4025" i="13"/>
  <c r="S4025" i="13"/>
  <c r="AB4033" i="13"/>
  <c r="AA4033" i="13"/>
  <c r="AE4033" i="13"/>
  <c r="S4033" i="13"/>
  <c r="AC4033" i="13"/>
  <c r="AD4033" i="13"/>
  <c r="AF4033" i="13"/>
  <c r="AD4041" i="13"/>
  <c r="AB4041" i="13"/>
  <c r="S4041" i="13"/>
  <c r="AC4041" i="13"/>
  <c r="AF4041" i="13"/>
  <c r="AE4041" i="13"/>
  <c r="AA4041" i="13"/>
  <c r="AE4049" i="13"/>
  <c r="AA4049" i="13"/>
  <c r="AC4049" i="13"/>
  <c r="AD4049" i="13"/>
  <c r="AB4049" i="13"/>
  <c r="S4049" i="13"/>
  <c r="AF4049" i="13"/>
  <c r="AE4057" i="13"/>
  <c r="AB4057" i="13"/>
  <c r="AD4057" i="13"/>
  <c r="AA4057" i="13"/>
  <c r="S4057" i="13"/>
  <c r="AC4057" i="13"/>
  <c r="AF4057" i="13"/>
  <c r="AC4065" i="13"/>
  <c r="AA4065" i="13"/>
  <c r="S4065" i="13"/>
  <c r="AE4065" i="13"/>
  <c r="AB4065" i="13"/>
  <c r="AD4065" i="13"/>
  <c r="AF4065" i="13"/>
  <c r="AD4073" i="13"/>
  <c r="AA4073" i="13"/>
  <c r="S4073" i="13"/>
  <c r="AF4073" i="13"/>
  <c r="AE4073" i="13"/>
  <c r="AB4073" i="13"/>
  <c r="AC4073" i="13"/>
  <c r="AD4081" i="13"/>
  <c r="AF4081" i="13"/>
  <c r="AC4081" i="13"/>
  <c r="AB4081" i="13"/>
  <c r="S4081" i="13"/>
  <c r="AE4081" i="13"/>
  <c r="AA4081" i="13"/>
  <c r="AB4089" i="13"/>
  <c r="AA4089" i="13"/>
  <c r="S4089" i="13"/>
  <c r="AD4089" i="13"/>
  <c r="AE4089" i="13"/>
  <c r="AF4089" i="13"/>
  <c r="AC4089" i="13"/>
  <c r="S4097" i="13"/>
  <c r="AE4097" i="13"/>
  <c r="AB4097" i="13"/>
  <c r="AA4097" i="13"/>
  <c r="AD4097" i="13"/>
  <c r="AC4097" i="13"/>
  <c r="AF4097" i="13"/>
  <c r="AB4105" i="13"/>
  <c r="AE4105" i="13"/>
  <c r="AA4105" i="13"/>
  <c r="AF4105" i="13"/>
  <c r="S4105" i="13"/>
  <c r="AD4105" i="13"/>
  <c r="AC4105" i="13"/>
  <c r="AF4113" i="13"/>
  <c r="AC4113" i="13"/>
  <c r="AA4113" i="13"/>
  <c r="S4113" i="13"/>
  <c r="AE4113" i="13"/>
  <c r="AD4113" i="13"/>
  <c r="AB4113" i="13"/>
  <c r="AF4121" i="13"/>
  <c r="S4121" i="13"/>
  <c r="AE4121" i="13"/>
  <c r="AD4121" i="13"/>
  <c r="AC4121" i="13"/>
  <c r="AB4121" i="13"/>
  <c r="AA4121" i="13"/>
  <c r="AE4129" i="13"/>
  <c r="AC4129" i="13"/>
  <c r="AB4129" i="13"/>
  <c r="AA4129" i="13"/>
  <c r="AF4129" i="13"/>
  <c r="S4129" i="13"/>
  <c r="AD4129" i="13"/>
  <c r="AC4137" i="13"/>
  <c r="AB4137" i="13"/>
  <c r="S4137" i="13"/>
  <c r="AE4137" i="13"/>
  <c r="AD4137" i="13"/>
  <c r="AA4137" i="13"/>
  <c r="AF4137" i="13"/>
  <c r="AB4145" i="13"/>
  <c r="AD4145" i="13"/>
  <c r="S4145" i="13"/>
  <c r="AF4145" i="13"/>
  <c r="AE4145" i="13"/>
  <c r="AA4145" i="13"/>
  <c r="AC4145" i="13"/>
  <c r="AF4153" i="13"/>
  <c r="AE4153" i="13"/>
  <c r="S4153" i="13"/>
  <c r="AD4153" i="13"/>
  <c r="AC4153" i="13"/>
  <c r="AB4153" i="13"/>
  <c r="AA4153" i="13"/>
  <c r="AF4161" i="13"/>
  <c r="AA4161" i="13"/>
  <c r="AB4161" i="13"/>
  <c r="S4161" i="13"/>
  <c r="AD4161" i="13"/>
  <c r="AE4161" i="13"/>
  <c r="AC4161" i="13"/>
  <c r="AF4169" i="13"/>
  <c r="AA4169" i="13"/>
  <c r="AB4169" i="13"/>
  <c r="AD4169" i="13"/>
  <c r="S4169" i="13"/>
  <c r="AC4169" i="13"/>
  <c r="AE4169" i="13"/>
  <c r="G7" i="25"/>
  <c r="I6" i="25"/>
  <c r="H6" i="25"/>
  <c r="AE390" i="13"/>
  <c r="AA390" i="13"/>
  <c r="AB390" i="13"/>
  <c r="AF390" i="13"/>
  <c r="AD390" i="13"/>
  <c r="S390" i="13"/>
  <c r="AC390" i="13"/>
  <c r="S422" i="13"/>
  <c r="AC422" i="13"/>
  <c r="AA422" i="13"/>
  <c r="AB422" i="13"/>
  <c r="AD422" i="13"/>
  <c r="AF422" i="13"/>
  <c r="AE422" i="13"/>
  <c r="AE454" i="13"/>
  <c r="AD454" i="13"/>
  <c r="AB454" i="13"/>
  <c r="S454" i="13"/>
  <c r="AF454" i="13"/>
  <c r="AA454" i="13"/>
  <c r="AC454" i="13"/>
  <c r="S494" i="13"/>
  <c r="AD494" i="13"/>
  <c r="AF494" i="13"/>
  <c r="AC494" i="13"/>
  <c r="AA494" i="13"/>
  <c r="AE494" i="13"/>
  <c r="AB494" i="13"/>
  <c r="AF526" i="13"/>
  <c r="AC526" i="13"/>
  <c r="AA526" i="13"/>
  <c r="S526" i="13"/>
  <c r="AD526" i="13"/>
  <c r="AE526" i="13"/>
  <c r="AB526" i="13"/>
  <c r="S550" i="13"/>
  <c r="AC550" i="13"/>
  <c r="AD550" i="13"/>
  <c r="AA550" i="13"/>
  <c r="AB550" i="13"/>
  <c r="AF550" i="13"/>
  <c r="AE550" i="13"/>
  <c r="AC582" i="13"/>
  <c r="AD582" i="13"/>
  <c r="AA582" i="13"/>
  <c r="S582" i="13"/>
  <c r="AE582" i="13"/>
  <c r="AB582" i="13"/>
  <c r="AF582" i="13"/>
  <c r="AD622" i="13"/>
  <c r="AC622" i="13"/>
  <c r="AB622" i="13"/>
  <c r="AE622" i="13"/>
  <c r="S622" i="13"/>
  <c r="AF622" i="13"/>
  <c r="AA622" i="13"/>
  <c r="AB670" i="13"/>
  <c r="AA670" i="13"/>
  <c r="S670" i="13"/>
  <c r="AF670" i="13"/>
  <c r="AC670" i="13"/>
  <c r="AD670" i="13"/>
  <c r="AE670" i="13"/>
  <c r="AE694" i="13"/>
  <c r="AD694" i="13"/>
  <c r="AC694" i="13"/>
  <c r="S694" i="13"/>
  <c r="AF694" i="13"/>
  <c r="AA694" i="13"/>
  <c r="AB694" i="13"/>
  <c r="AD726" i="13"/>
  <c r="AA726" i="13"/>
  <c r="S726" i="13"/>
  <c r="AB726" i="13"/>
  <c r="AC726" i="13"/>
  <c r="AF726" i="13"/>
  <c r="AE726" i="13"/>
  <c r="AB758" i="13"/>
  <c r="AD758" i="13"/>
  <c r="AE758" i="13"/>
  <c r="AC758" i="13"/>
  <c r="AA758" i="13"/>
  <c r="S758" i="13"/>
  <c r="AF758" i="13"/>
  <c r="AF798" i="13"/>
  <c r="AA798" i="13"/>
  <c r="AC798" i="13"/>
  <c r="S798" i="13"/>
  <c r="AE798" i="13"/>
  <c r="AD798" i="13"/>
  <c r="AB798" i="13"/>
  <c r="S830" i="13"/>
  <c r="AD830" i="13"/>
  <c r="AB830" i="13"/>
  <c r="AE830" i="13"/>
  <c r="AC830" i="13"/>
  <c r="AA830" i="13"/>
  <c r="AF830" i="13"/>
  <c r="S862" i="13"/>
  <c r="AA862" i="13"/>
  <c r="AD862" i="13"/>
  <c r="AB862" i="13"/>
  <c r="AC862" i="13"/>
  <c r="AF862" i="13"/>
  <c r="AE862" i="13"/>
  <c r="AC894" i="13"/>
  <c r="AD894" i="13"/>
  <c r="AA894" i="13"/>
  <c r="S894" i="13"/>
  <c r="AB894" i="13"/>
  <c r="AE894" i="13"/>
  <c r="AF894" i="13"/>
  <c r="S926" i="13"/>
  <c r="AD926" i="13"/>
  <c r="AC926" i="13"/>
  <c r="AA926" i="13"/>
  <c r="AE926" i="13"/>
  <c r="AF926" i="13"/>
  <c r="AB926" i="13"/>
  <c r="AA958" i="13"/>
  <c r="AF958" i="13"/>
  <c r="S958" i="13"/>
  <c r="AE958" i="13"/>
  <c r="AD958" i="13"/>
  <c r="AC958" i="13"/>
  <c r="AB958" i="13"/>
  <c r="AB990" i="13"/>
  <c r="AA990" i="13"/>
  <c r="AF990" i="13"/>
  <c r="AE990" i="13"/>
  <c r="AD990" i="13"/>
  <c r="S990" i="13"/>
  <c r="AC990" i="13"/>
  <c r="S1022" i="13"/>
  <c r="AF1022" i="13"/>
  <c r="AA1022" i="13"/>
  <c r="AB1022" i="13"/>
  <c r="AE1022" i="13"/>
  <c r="AD1022" i="13"/>
  <c r="AC1022" i="13"/>
  <c r="AC1054" i="13"/>
  <c r="AF1054" i="13"/>
  <c r="AA1054" i="13"/>
  <c r="AD1054" i="13"/>
  <c r="AE1054" i="13"/>
  <c r="S1054" i="13"/>
  <c r="AB1054" i="13"/>
  <c r="S1086" i="13"/>
  <c r="AD1086" i="13"/>
  <c r="AF1086" i="13"/>
  <c r="AC1086" i="13"/>
  <c r="AB1086" i="13"/>
  <c r="AE1086" i="13"/>
  <c r="AA1086" i="13"/>
  <c r="S1118" i="13"/>
  <c r="AA1118" i="13"/>
  <c r="AC1118" i="13"/>
  <c r="AE1118" i="13"/>
  <c r="AF1118" i="13"/>
  <c r="AB1118" i="13"/>
  <c r="AD1118" i="13"/>
  <c r="AD1150" i="13"/>
  <c r="AB1150" i="13"/>
  <c r="AC1150" i="13"/>
  <c r="AE1150" i="13"/>
  <c r="AF1150" i="13"/>
  <c r="S1150" i="13"/>
  <c r="AA1150" i="13"/>
  <c r="S1182" i="13"/>
  <c r="AB1182" i="13"/>
  <c r="AA1182" i="13"/>
  <c r="AD1182" i="13"/>
  <c r="AE1182" i="13"/>
  <c r="AC1182" i="13"/>
  <c r="AF1182" i="13"/>
  <c r="S1214" i="13"/>
  <c r="AD1214" i="13"/>
  <c r="AE1214" i="13"/>
  <c r="AB1214" i="13"/>
  <c r="AA1214" i="13"/>
  <c r="AC1214" i="13"/>
  <c r="AF1214" i="13"/>
  <c r="S1246" i="13"/>
  <c r="AB1246" i="13"/>
  <c r="AF1246" i="13"/>
  <c r="AC1246" i="13"/>
  <c r="AE1246" i="13"/>
  <c r="AD1246" i="13"/>
  <c r="AA1246" i="13"/>
  <c r="S1270" i="13"/>
  <c r="AB1270" i="13"/>
  <c r="AD1270" i="13"/>
  <c r="AA1270" i="13"/>
  <c r="AC1270" i="13"/>
  <c r="AE1270" i="13"/>
  <c r="AF1270" i="13"/>
  <c r="S1302" i="13"/>
  <c r="AF1302" i="13"/>
  <c r="AE1302" i="13"/>
  <c r="AA1302" i="13"/>
  <c r="AD1302" i="13"/>
  <c r="AC1302" i="13"/>
  <c r="AB1302" i="13"/>
  <c r="AF1334" i="13"/>
  <c r="AB1334" i="13"/>
  <c r="AA1334" i="13"/>
  <c r="AD1334" i="13"/>
  <c r="AE1334" i="13"/>
  <c r="AC1334" i="13"/>
  <c r="S1334" i="13"/>
  <c r="AF1366" i="13"/>
  <c r="AE1366" i="13"/>
  <c r="AC1366" i="13"/>
  <c r="AB1366" i="13"/>
  <c r="S1366" i="13"/>
  <c r="AD1366" i="13"/>
  <c r="AA1366" i="13"/>
  <c r="AA1398" i="13"/>
  <c r="AC1398" i="13"/>
  <c r="AE1398" i="13"/>
  <c r="AD1398" i="13"/>
  <c r="S1398" i="13"/>
  <c r="AB1398" i="13"/>
  <c r="AF1398" i="13"/>
  <c r="S1430" i="13"/>
  <c r="AD1430" i="13"/>
  <c r="AF1430" i="13"/>
  <c r="AE1430" i="13"/>
  <c r="AC1430" i="13"/>
  <c r="AA1430" i="13"/>
  <c r="AB1430" i="13"/>
  <c r="AB1462" i="13"/>
  <c r="AC1462" i="13"/>
  <c r="S1462" i="13"/>
  <c r="AF1462" i="13"/>
  <c r="AD1462" i="13"/>
  <c r="AA1462" i="13"/>
  <c r="AE1462" i="13"/>
  <c r="S1494" i="13"/>
  <c r="AE1494" i="13"/>
  <c r="AF1494" i="13"/>
  <c r="AD1494" i="13"/>
  <c r="AA1494" i="13"/>
  <c r="AB1494" i="13"/>
  <c r="AC1494" i="13"/>
  <c r="S1526" i="13"/>
  <c r="AA1526" i="13"/>
  <c r="AD1526" i="13"/>
  <c r="AB1526" i="13"/>
  <c r="AC1526" i="13"/>
  <c r="AE1526" i="13"/>
  <c r="AF1526" i="13"/>
  <c r="AB1566" i="13"/>
  <c r="AD1566" i="13"/>
  <c r="S1566" i="13"/>
  <c r="AF1566" i="13"/>
  <c r="AC1566" i="13"/>
  <c r="AA1566" i="13"/>
  <c r="AE1566" i="13"/>
  <c r="AF1598" i="13"/>
  <c r="AA1598" i="13"/>
  <c r="AD1598" i="13"/>
  <c r="S1598" i="13"/>
  <c r="AE1598" i="13"/>
  <c r="AB1598" i="13"/>
  <c r="AC1598" i="13"/>
  <c r="AD1630" i="13"/>
  <c r="AC1630" i="13"/>
  <c r="AB1630" i="13"/>
  <c r="AA1630" i="13"/>
  <c r="AF1630" i="13"/>
  <c r="S1630" i="13"/>
  <c r="AE1630" i="13"/>
  <c r="AA1662" i="13"/>
  <c r="AD1662" i="13"/>
  <c r="S1662" i="13"/>
  <c r="AE1662" i="13"/>
  <c r="AF1662" i="13"/>
  <c r="AC1662" i="13"/>
  <c r="AB1662" i="13"/>
  <c r="S1694" i="13"/>
  <c r="AD1694" i="13"/>
  <c r="AF1694" i="13"/>
  <c r="AE1694" i="13"/>
  <c r="AB1694" i="13"/>
  <c r="AC1694" i="13"/>
  <c r="AA1694" i="13"/>
  <c r="S1726" i="13"/>
  <c r="AE1726" i="13"/>
  <c r="AD1726" i="13"/>
  <c r="AA1726" i="13"/>
  <c r="AB1726" i="13"/>
  <c r="AC1726" i="13"/>
  <c r="AF1726" i="13"/>
  <c r="AD1758" i="13"/>
  <c r="AA1758" i="13"/>
  <c r="S1758" i="13"/>
  <c r="AB1758" i="13"/>
  <c r="AE1758" i="13"/>
  <c r="AF1758" i="13"/>
  <c r="AC1758" i="13"/>
  <c r="S1790" i="13"/>
  <c r="AE1790" i="13"/>
  <c r="AD1790" i="13"/>
  <c r="AC1790" i="13"/>
  <c r="AF1790" i="13"/>
  <c r="AA1790" i="13"/>
  <c r="AB1790" i="13"/>
  <c r="AC1830" i="13"/>
  <c r="AF1830" i="13"/>
  <c r="AA1830" i="13"/>
  <c r="AD1830" i="13"/>
  <c r="AE1830" i="13"/>
  <c r="S1830" i="13"/>
  <c r="AB1830" i="13"/>
  <c r="S1862" i="13"/>
  <c r="AB1862" i="13"/>
  <c r="AD1862" i="13"/>
  <c r="AF1862" i="13"/>
  <c r="AA1862" i="13"/>
  <c r="T1862" i="13"/>
  <c r="AE1862" i="13"/>
  <c r="U1862" i="13"/>
  <c r="AC1862" i="13"/>
  <c r="S1894" i="13"/>
  <c r="AF1894" i="13"/>
  <c r="AA1894" i="13"/>
  <c r="AB1894" i="13"/>
  <c r="AC1894" i="13"/>
  <c r="AD1894" i="13"/>
  <c r="AE1894" i="13"/>
  <c r="AC1926" i="13"/>
  <c r="AA1926" i="13"/>
  <c r="S1926" i="13"/>
  <c r="AD1926" i="13"/>
  <c r="AB1926" i="13"/>
  <c r="AF1926" i="13"/>
  <c r="AE1926" i="13"/>
  <c r="AA1958" i="13"/>
  <c r="AE1958" i="13"/>
  <c r="AC1958" i="13"/>
  <c r="AF1958" i="13"/>
  <c r="S1958" i="13"/>
  <c r="AB1958" i="13"/>
  <c r="AD1958" i="13"/>
  <c r="S1990" i="13"/>
  <c r="AF1990" i="13"/>
  <c r="AA1990" i="13"/>
  <c r="AC1990" i="13"/>
  <c r="AE1990" i="13"/>
  <c r="AD1990" i="13"/>
  <c r="AB1990" i="13"/>
  <c r="AA2022" i="13"/>
  <c r="AF2022" i="13"/>
  <c r="AE2022" i="13"/>
  <c r="S2022" i="13"/>
  <c r="AB2022" i="13"/>
  <c r="AC2022" i="13"/>
  <c r="AD2022" i="13"/>
  <c r="S2054" i="13"/>
  <c r="AA2054" i="13"/>
  <c r="AC2054" i="13"/>
  <c r="AF2054" i="13"/>
  <c r="AE2054" i="13"/>
  <c r="AD2054" i="13"/>
  <c r="AB2054" i="13"/>
  <c r="S2094" i="13"/>
  <c r="AA2094" i="13"/>
  <c r="AE2094" i="13"/>
  <c r="AF2094" i="13"/>
  <c r="AB2094" i="13"/>
  <c r="AD2094" i="13"/>
  <c r="AC2094" i="13"/>
  <c r="AF2126" i="13"/>
  <c r="AC2126" i="13"/>
  <c r="AE2126" i="13"/>
  <c r="S2126" i="13"/>
  <c r="AD2126" i="13"/>
  <c r="AA2126" i="13"/>
  <c r="AB2126" i="13"/>
  <c r="S2158" i="13"/>
  <c r="AA2158" i="13"/>
  <c r="AC2158" i="13"/>
  <c r="AB2158" i="13"/>
  <c r="AD2158" i="13"/>
  <c r="AE2158" i="13"/>
  <c r="AF2158" i="13"/>
  <c r="AE2190" i="13"/>
  <c r="AA2190" i="13"/>
  <c r="AC2190" i="13"/>
  <c r="AD2190" i="13"/>
  <c r="S2190" i="13"/>
  <c r="AB2190" i="13"/>
  <c r="AF2190" i="13"/>
  <c r="AD2222" i="13"/>
  <c r="AB2222" i="13"/>
  <c r="S2222" i="13"/>
  <c r="AF2222" i="13"/>
  <c r="AC2222" i="13"/>
  <c r="AA2222" i="13"/>
  <c r="AE2222" i="13"/>
  <c r="S2246" i="13"/>
  <c r="AC2246" i="13"/>
  <c r="AA2246" i="13"/>
  <c r="AD2246" i="13"/>
  <c r="AB2246" i="13"/>
  <c r="AF2246" i="13"/>
  <c r="AE2246" i="13"/>
  <c r="S2278" i="13"/>
  <c r="AD2278" i="13"/>
  <c r="AC2278" i="13"/>
  <c r="AB2278" i="13"/>
  <c r="AF2278" i="13"/>
  <c r="AA2278" i="13"/>
  <c r="AE2278" i="13"/>
  <c r="S2310" i="13"/>
  <c r="AD2310" i="13"/>
  <c r="AF2310" i="13"/>
  <c r="AB2310" i="13"/>
  <c r="AC2310" i="13"/>
  <c r="AE2310" i="13"/>
  <c r="AA2310" i="13"/>
  <c r="AC2342" i="13"/>
  <c r="AA2342" i="13"/>
  <c r="AD2342" i="13"/>
  <c r="AB2342" i="13"/>
  <c r="AE2342" i="13"/>
  <c r="AF2342" i="13"/>
  <c r="S2342" i="13"/>
  <c r="AB2374" i="13"/>
  <c r="AA2374" i="13"/>
  <c r="AF2374" i="13"/>
  <c r="AE2374" i="13"/>
  <c r="AC2374" i="13"/>
  <c r="S2374" i="13"/>
  <c r="AD2374" i="13"/>
  <c r="AA2406" i="13"/>
  <c r="AC2406" i="13"/>
  <c r="AB2406" i="13"/>
  <c r="S2406" i="13"/>
  <c r="AD2406" i="13"/>
  <c r="AF2406" i="13"/>
  <c r="AE2406" i="13"/>
  <c r="S2438" i="13"/>
  <c r="AE2438" i="13"/>
  <c r="AB2438" i="13"/>
  <c r="AD2438" i="13"/>
  <c r="AF2438" i="13"/>
  <c r="AC2438" i="13"/>
  <c r="AA2438" i="13"/>
  <c r="AF2470" i="13"/>
  <c r="AC2470" i="13"/>
  <c r="AA2470" i="13"/>
  <c r="S2470" i="13"/>
  <c r="AE2470" i="13"/>
  <c r="AB2470" i="13"/>
  <c r="AD2470" i="13"/>
  <c r="AB2502" i="13"/>
  <c r="AD2502" i="13"/>
  <c r="S2502" i="13"/>
  <c r="AF2502" i="13"/>
  <c r="AC2502" i="13"/>
  <c r="AA2502" i="13"/>
  <c r="AE2502" i="13"/>
  <c r="AA2534" i="13"/>
  <c r="AE2534" i="13"/>
  <c r="AB2534" i="13"/>
  <c r="AD2534" i="13"/>
  <c r="S2534" i="13"/>
  <c r="AF2534" i="13"/>
  <c r="AC2534" i="13"/>
  <c r="AD2566" i="13"/>
  <c r="AA2566" i="13"/>
  <c r="S2566" i="13"/>
  <c r="AB2566" i="13"/>
  <c r="AC2566" i="13"/>
  <c r="AF2566" i="13"/>
  <c r="AE2566" i="13"/>
  <c r="AA2598" i="13"/>
  <c r="AC2598" i="13"/>
  <c r="AB2598" i="13"/>
  <c r="S2598" i="13"/>
  <c r="AD2598" i="13"/>
  <c r="AF2598" i="13"/>
  <c r="AE2598" i="13"/>
  <c r="AC2638" i="13"/>
  <c r="AE2638" i="13"/>
  <c r="AB2638" i="13"/>
  <c r="S2638" i="13"/>
  <c r="AF2638" i="13"/>
  <c r="AA2638" i="13"/>
  <c r="AD2638" i="13"/>
  <c r="AA2670" i="13"/>
  <c r="AE2670" i="13"/>
  <c r="AD2670" i="13"/>
  <c r="AB2670" i="13"/>
  <c r="S2670" i="13"/>
  <c r="AC2670" i="13"/>
  <c r="AF2670" i="13"/>
  <c r="S2702" i="13"/>
  <c r="AA2702" i="13"/>
  <c r="AF2702" i="13"/>
  <c r="AE2702" i="13"/>
  <c r="AB2702" i="13"/>
  <c r="AC2702" i="13"/>
  <c r="AD2702" i="13"/>
  <c r="AB2734" i="13"/>
  <c r="AC2734" i="13"/>
  <c r="AF2734" i="13"/>
  <c r="S2734" i="13"/>
  <c r="AA2734" i="13"/>
  <c r="AD2734" i="13"/>
  <c r="AE2734" i="13"/>
  <c r="AF2774" i="13"/>
  <c r="AA2774" i="13"/>
  <c r="AD2774" i="13"/>
  <c r="AE2774" i="13"/>
  <c r="S2774" i="13"/>
  <c r="AB2774" i="13"/>
  <c r="AC2774" i="13"/>
  <c r="AA2806" i="13"/>
  <c r="AB2806" i="13"/>
  <c r="AE2806" i="13"/>
  <c r="AD2806" i="13"/>
  <c r="AF2806" i="13"/>
  <c r="S2806" i="13"/>
  <c r="AC2806" i="13"/>
  <c r="AF2846" i="13"/>
  <c r="AE2846" i="13"/>
  <c r="AC2846" i="13"/>
  <c r="S2846" i="13"/>
  <c r="AD2846" i="13"/>
  <c r="AB2846" i="13"/>
  <c r="AA2846" i="13"/>
  <c r="AC2878" i="13"/>
  <c r="AD2878" i="13"/>
  <c r="AB2878" i="13"/>
  <c r="AE2878" i="13"/>
  <c r="AF2878" i="13"/>
  <c r="S2878" i="13"/>
  <c r="AA2878" i="13"/>
  <c r="S2910" i="13"/>
  <c r="AC2910" i="13"/>
  <c r="AD2910" i="13"/>
  <c r="AB2910" i="13"/>
  <c r="AE2910" i="13"/>
  <c r="AF2910" i="13"/>
  <c r="AA2910" i="13"/>
  <c r="AF2942" i="13"/>
  <c r="AA2942" i="13"/>
  <c r="AD2942" i="13"/>
  <c r="AE2942" i="13"/>
  <c r="S2942" i="13"/>
  <c r="AB2942" i="13"/>
  <c r="AC2942" i="13"/>
  <c r="AC2974" i="13"/>
  <c r="S2974" i="13"/>
  <c r="AA2974" i="13"/>
  <c r="AB2974" i="13"/>
  <c r="AD2974" i="13"/>
  <c r="AF2974" i="13"/>
  <c r="AE2974" i="13"/>
  <c r="AC3006" i="13"/>
  <c r="AD3006" i="13"/>
  <c r="AA3006" i="13"/>
  <c r="S3006" i="13"/>
  <c r="AB3006" i="13"/>
  <c r="AE3006" i="13"/>
  <c r="AF3006" i="13"/>
  <c r="AC3038" i="13"/>
  <c r="AA3038" i="13"/>
  <c r="AF3038" i="13"/>
  <c r="AE3038" i="13"/>
  <c r="AD3038" i="13"/>
  <c r="S3038" i="13"/>
  <c r="AB3038" i="13"/>
  <c r="S3070" i="13"/>
  <c r="AB3070" i="13"/>
  <c r="AA3070" i="13"/>
  <c r="AC3070" i="13"/>
  <c r="AE3070" i="13"/>
  <c r="AF3070" i="13"/>
  <c r="AD3070" i="13"/>
  <c r="S3102" i="13"/>
  <c r="AB3102" i="13"/>
  <c r="AE3102" i="13"/>
  <c r="AF3102" i="13"/>
  <c r="AC3102" i="13"/>
  <c r="AD3102" i="13"/>
  <c r="AA3102" i="13"/>
  <c r="AC3150" i="13"/>
  <c r="AD3150" i="13"/>
  <c r="S3150" i="13"/>
  <c r="AF3150" i="13"/>
  <c r="AE3150" i="13"/>
  <c r="AB3150" i="13"/>
  <c r="AA3150" i="13"/>
  <c r="S3190" i="13"/>
  <c r="AC3190" i="13"/>
  <c r="AB3190" i="13"/>
  <c r="AA3190" i="13"/>
  <c r="AF3190" i="13"/>
  <c r="AD3190" i="13"/>
  <c r="AE3190" i="13"/>
  <c r="S3222" i="13"/>
  <c r="AE3222" i="13"/>
  <c r="AC3222" i="13"/>
  <c r="AA3222" i="13"/>
  <c r="AD3222" i="13"/>
  <c r="AB3222" i="13"/>
  <c r="AF3222" i="13"/>
  <c r="S3254" i="13"/>
  <c r="AF3254" i="13"/>
  <c r="AB3254" i="13"/>
  <c r="AE3254" i="13"/>
  <c r="AD3254" i="13"/>
  <c r="AA3254" i="13"/>
  <c r="AC3254" i="13"/>
  <c r="S3286" i="13"/>
  <c r="AD3286" i="13"/>
  <c r="AC3286" i="13"/>
  <c r="AB3286" i="13"/>
  <c r="AE3286" i="13"/>
  <c r="AF3286" i="13"/>
  <c r="AA3286" i="13"/>
  <c r="S3318" i="13"/>
  <c r="AB3318" i="13"/>
  <c r="AD3318" i="13"/>
  <c r="AF3318" i="13"/>
  <c r="AC3318" i="13"/>
  <c r="AA3318" i="13"/>
  <c r="AE3318" i="13"/>
  <c r="AA3350" i="13"/>
  <c r="AE3350" i="13"/>
  <c r="AF3350" i="13"/>
  <c r="S3350" i="13"/>
  <c r="AD3350" i="13"/>
  <c r="AC3350" i="13"/>
  <c r="AB3350" i="13"/>
  <c r="AC3382" i="13"/>
  <c r="AB3382" i="13"/>
  <c r="S3382" i="13"/>
  <c r="AA3382" i="13"/>
  <c r="AE3382" i="13"/>
  <c r="AF3382" i="13"/>
  <c r="AD3382" i="13"/>
  <c r="AA3414" i="13"/>
  <c r="AF3414" i="13"/>
  <c r="AE3414" i="13"/>
  <c r="AB3414" i="13"/>
  <c r="AC3414" i="13"/>
  <c r="S3414" i="13"/>
  <c r="AD3414" i="13"/>
  <c r="AC3446" i="13"/>
  <c r="AD3446" i="13"/>
  <c r="AB3446" i="13"/>
  <c r="AA3446" i="13"/>
  <c r="AE3446" i="13"/>
  <c r="S3446" i="13"/>
  <c r="AF3446" i="13"/>
  <c r="AE3478" i="13"/>
  <c r="AA3478" i="13"/>
  <c r="AC3478" i="13"/>
  <c r="AF3478" i="13"/>
  <c r="S3478" i="13"/>
  <c r="AB3478" i="13"/>
  <c r="AD3478" i="13"/>
  <c r="AF3510" i="13"/>
  <c r="AD3510" i="13"/>
  <c r="AA3510" i="13"/>
  <c r="AB3510" i="13"/>
  <c r="AC3510" i="13"/>
  <c r="AE3510" i="13"/>
  <c r="S3510" i="13"/>
  <c r="AD3558" i="13"/>
  <c r="AB3558" i="13"/>
  <c r="AF3558" i="13"/>
  <c r="AA3558" i="13"/>
  <c r="AE3558" i="13"/>
  <c r="S3558" i="13"/>
  <c r="AC3558" i="13"/>
  <c r="S3590" i="13"/>
  <c r="AA3590" i="13"/>
  <c r="AB3590" i="13"/>
  <c r="AF3590" i="13"/>
  <c r="AD3590" i="13"/>
  <c r="AC3590" i="13"/>
  <c r="AE3590" i="13"/>
  <c r="S3622" i="13"/>
  <c r="AF3622" i="13"/>
  <c r="AD3622" i="13"/>
  <c r="AC3622" i="13"/>
  <c r="AB3622" i="13"/>
  <c r="AA3622" i="13"/>
  <c r="AE3622" i="13"/>
  <c r="AD3654" i="13"/>
  <c r="AF3654" i="13"/>
  <c r="AC3654" i="13"/>
  <c r="AA3654" i="13"/>
  <c r="AB3654" i="13"/>
  <c r="AE3654" i="13"/>
  <c r="S3654" i="13"/>
  <c r="S3694" i="13"/>
  <c r="AB3694" i="13"/>
  <c r="AC3694" i="13"/>
  <c r="AE3694" i="13"/>
  <c r="AA3694" i="13"/>
  <c r="AD3694" i="13"/>
  <c r="AF3694" i="13"/>
  <c r="AE3726" i="13"/>
  <c r="AF3726" i="13"/>
  <c r="S3726" i="13"/>
  <c r="AD3726" i="13"/>
  <c r="AA3726" i="13"/>
  <c r="AB3726" i="13"/>
  <c r="AC3726" i="13"/>
  <c r="AE3758" i="13"/>
  <c r="AC3758" i="13"/>
  <c r="AD3758" i="13"/>
  <c r="AA3758" i="13"/>
  <c r="S3758" i="13"/>
  <c r="AB3758" i="13"/>
  <c r="AF3758" i="13"/>
  <c r="AE3790" i="13"/>
  <c r="AD3790" i="13"/>
  <c r="U3790" i="13"/>
  <c r="AF3790" i="13"/>
  <c r="AC3790" i="13"/>
  <c r="AA3790" i="13"/>
  <c r="AB3790" i="13"/>
  <c r="T3790" i="13"/>
  <c r="S3790" i="13"/>
  <c r="S3822" i="13"/>
  <c r="AC3822" i="13"/>
  <c r="AB3822" i="13"/>
  <c r="AA3822" i="13"/>
  <c r="AE3822" i="13"/>
  <c r="AF3822" i="13"/>
  <c r="AD3822" i="13"/>
  <c r="S3854" i="13"/>
  <c r="AA3854" i="13"/>
  <c r="AB3854" i="13"/>
  <c r="AF3854" i="13"/>
  <c r="AD3854" i="13"/>
  <c r="AC3854" i="13"/>
  <c r="AE3854" i="13"/>
  <c r="AB3886" i="13"/>
  <c r="AE3886" i="13"/>
  <c r="AF3886" i="13"/>
  <c r="S3886" i="13"/>
  <c r="AC3886" i="13"/>
  <c r="AA3886" i="13"/>
  <c r="AD3886" i="13"/>
  <c r="AA3918" i="13"/>
  <c r="AE3918" i="13"/>
  <c r="S3918" i="13"/>
  <c r="AF3918" i="13"/>
  <c r="AD3918" i="13"/>
  <c r="AC3918" i="13"/>
  <c r="AB3918" i="13"/>
  <c r="AF3950" i="13"/>
  <c r="S3950" i="13"/>
  <c r="AE3950" i="13"/>
  <c r="AC3950" i="13"/>
  <c r="AD3950" i="13"/>
  <c r="AA3950" i="13"/>
  <c r="AB3950" i="13"/>
  <c r="AE3990" i="13"/>
  <c r="AD3990" i="13"/>
  <c r="AC3990" i="13"/>
  <c r="AF3990" i="13"/>
  <c r="AA3990" i="13"/>
  <c r="S3990" i="13"/>
  <c r="AB3990" i="13"/>
  <c r="S4014" i="13"/>
  <c r="AC4014" i="13"/>
  <c r="AD4014" i="13"/>
  <c r="AF4014" i="13"/>
  <c r="AB4014" i="13"/>
  <c r="AA4014" i="13"/>
  <c r="AE4014" i="13"/>
  <c r="AB4030" i="13"/>
  <c r="AF4030" i="13"/>
  <c r="AE4030" i="13"/>
  <c r="AC4030" i="13"/>
  <c r="AD4030" i="13"/>
  <c r="AA4030" i="13"/>
  <c r="S4030" i="13"/>
  <c r="AC4046" i="13"/>
  <c r="S4046" i="13"/>
  <c r="AB4046" i="13"/>
  <c r="AF4046" i="13"/>
  <c r="AD4046" i="13"/>
  <c r="AE4046" i="13"/>
  <c r="AA4046" i="13"/>
  <c r="AE4062" i="13"/>
  <c r="AC4062" i="13"/>
  <c r="S4062" i="13"/>
  <c r="AF4062" i="13"/>
  <c r="AB4062" i="13"/>
  <c r="AA4062" i="13"/>
  <c r="AD4062" i="13"/>
  <c r="S4070" i="13"/>
  <c r="U4070" i="13"/>
  <c r="AF4070" i="13"/>
  <c r="AE4070" i="13"/>
  <c r="T4070" i="13"/>
  <c r="AB4070" i="13"/>
  <c r="AA4070" i="13"/>
  <c r="AC4070" i="13"/>
  <c r="AD4070" i="13"/>
  <c r="AC4086" i="13"/>
  <c r="AA4086" i="13"/>
  <c r="AB4086" i="13"/>
  <c r="S4086" i="13"/>
  <c r="AF4086" i="13"/>
  <c r="AE4086" i="13"/>
  <c r="AD4086" i="13"/>
  <c r="AB4102" i="13"/>
  <c r="AA4102" i="13"/>
  <c r="AC4102" i="13"/>
  <c r="S4102" i="13"/>
  <c r="AF4102" i="13"/>
  <c r="AE4102" i="13"/>
  <c r="AD4102" i="13"/>
  <c r="AA4118" i="13"/>
  <c r="AF4118" i="13"/>
  <c r="AB4118" i="13"/>
  <c r="AD4118" i="13"/>
  <c r="S4118" i="13"/>
  <c r="AE4118" i="13"/>
  <c r="AC4118" i="13"/>
  <c r="S4134" i="13"/>
  <c r="AB4134" i="13"/>
  <c r="AA4134" i="13"/>
  <c r="AE4134" i="13"/>
  <c r="AD4134" i="13"/>
  <c r="AC4134" i="13"/>
  <c r="AF4134" i="13"/>
  <c r="S4150" i="13"/>
  <c r="AE4150" i="13"/>
  <c r="AF4150" i="13"/>
  <c r="AD4150" i="13"/>
  <c r="AA4150" i="13"/>
  <c r="AB4150" i="13"/>
  <c r="AC4150" i="13"/>
  <c r="S4166" i="13"/>
  <c r="AD4166" i="13"/>
  <c r="AF4166" i="13"/>
  <c r="AB4166" i="13"/>
  <c r="AA4166" i="13"/>
  <c r="AC4166" i="13"/>
  <c r="AE4166" i="13"/>
  <c r="AC455" i="13"/>
  <c r="AA455" i="13"/>
  <c r="AF455" i="13"/>
  <c r="S455" i="13"/>
  <c r="AB455" i="13"/>
  <c r="AD455" i="13"/>
  <c r="AE455" i="13"/>
  <c r="AF471" i="13"/>
  <c r="AD471" i="13"/>
  <c r="AB471" i="13"/>
  <c r="S471" i="13"/>
  <c r="AE471" i="13"/>
  <c r="AA471" i="13"/>
  <c r="AC471" i="13"/>
  <c r="S487" i="13"/>
  <c r="AE487" i="13"/>
  <c r="AB487" i="13"/>
  <c r="AA487" i="13"/>
  <c r="AD487" i="13"/>
  <c r="AF487" i="13"/>
  <c r="AC487" i="13"/>
  <c r="AD503" i="13"/>
  <c r="AE503" i="13"/>
  <c r="AF503" i="13"/>
  <c r="S503" i="13"/>
  <c r="AB503" i="13"/>
  <c r="AC503" i="13"/>
  <c r="AA503" i="13"/>
  <c r="S519" i="13"/>
  <c r="AC519" i="13"/>
  <c r="AF519" i="13"/>
  <c r="AD519" i="13"/>
  <c r="AB519" i="13"/>
  <c r="AE519" i="13"/>
  <c r="AA519" i="13"/>
  <c r="AC535" i="13"/>
  <c r="AA535" i="13"/>
  <c r="S535" i="13"/>
  <c r="AE535" i="13"/>
  <c r="AD535" i="13"/>
  <c r="AF535" i="13"/>
  <c r="AB535" i="13"/>
  <c r="S551" i="13"/>
  <c r="AF551" i="13"/>
  <c r="AE551" i="13"/>
  <c r="AA551" i="13"/>
  <c r="AD551" i="13"/>
  <c r="AB551" i="13"/>
  <c r="AC551" i="13"/>
  <c r="AB575" i="13"/>
  <c r="AC575" i="13"/>
  <c r="S575" i="13"/>
  <c r="AD575" i="13"/>
  <c r="AA575" i="13"/>
  <c r="AE575" i="13"/>
  <c r="AF575" i="13"/>
  <c r="AC583" i="13"/>
  <c r="AB583" i="13"/>
  <c r="S583" i="13"/>
  <c r="AE583" i="13"/>
  <c r="AA583" i="13"/>
  <c r="AF583" i="13"/>
  <c r="AD583" i="13"/>
  <c r="S607" i="13"/>
  <c r="AF607" i="13"/>
  <c r="AC607" i="13"/>
  <c r="AB607" i="13"/>
  <c r="AD607" i="13"/>
  <c r="AA607" i="13"/>
  <c r="AE607" i="13"/>
  <c r="AD623" i="13"/>
  <c r="AA623" i="13"/>
  <c r="S623" i="13"/>
  <c r="AB623" i="13"/>
  <c r="AC623" i="13"/>
  <c r="AF623" i="13"/>
  <c r="AE623" i="13"/>
  <c r="S631" i="13"/>
  <c r="AD631" i="13"/>
  <c r="AF631" i="13"/>
  <c r="AC631" i="13"/>
  <c r="AA631" i="13"/>
  <c r="AB631" i="13"/>
  <c r="AE631" i="13"/>
  <c r="AF647" i="13"/>
  <c r="AC647" i="13"/>
  <c r="AB647" i="13"/>
  <c r="S647" i="13"/>
  <c r="AD647" i="13"/>
  <c r="AA647" i="13"/>
  <c r="AE647" i="13"/>
  <c r="AE663" i="13"/>
  <c r="AB663" i="13"/>
  <c r="AA663" i="13"/>
  <c r="S663" i="13"/>
  <c r="AD663" i="13"/>
  <c r="AF663" i="13"/>
  <c r="AC663" i="13"/>
  <c r="AC703" i="13"/>
  <c r="AD703" i="13"/>
  <c r="AA703" i="13"/>
  <c r="AB703" i="13"/>
  <c r="S703" i="13"/>
  <c r="AF703" i="13"/>
  <c r="AE703" i="13"/>
  <c r="AB719" i="13"/>
  <c r="S719" i="13"/>
  <c r="AF719" i="13"/>
  <c r="AC719" i="13"/>
  <c r="AD719" i="13"/>
  <c r="AE719" i="13"/>
  <c r="AA719" i="13"/>
  <c r="AC735" i="13"/>
  <c r="S735" i="13"/>
  <c r="AE735" i="13"/>
  <c r="AA735" i="13"/>
  <c r="AB735" i="13"/>
  <c r="AF735" i="13"/>
  <c r="AD735" i="13"/>
  <c r="AB751" i="13"/>
  <c r="AF751" i="13"/>
  <c r="AA751" i="13"/>
  <c r="AC751" i="13"/>
  <c r="S751" i="13"/>
  <c r="AD751" i="13"/>
  <c r="AE751" i="13"/>
  <c r="AD767" i="13"/>
  <c r="AE767" i="13"/>
  <c r="AA767" i="13"/>
  <c r="S767" i="13"/>
  <c r="AB767" i="13"/>
  <c r="AC767" i="13"/>
  <c r="AF767" i="13"/>
  <c r="AA783" i="13"/>
  <c r="AD783" i="13"/>
  <c r="AC783" i="13"/>
  <c r="S783" i="13"/>
  <c r="AF783" i="13"/>
  <c r="AE783" i="13"/>
  <c r="AB783" i="13"/>
  <c r="AD799" i="13"/>
  <c r="AA799" i="13"/>
  <c r="AE799" i="13"/>
  <c r="S799" i="13"/>
  <c r="AF799" i="13"/>
  <c r="AC799" i="13"/>
  <c r="AB799" i="13"/>
  <c r="AF815" i="13"/>
  <c r="AC815" i="13"/>
  <c r="AB815" i="13"/>
  <c r="S815" i="13"/>
  <c r="AA815" i="13"/>
  <c r="AE815" i="13"/>
  <c r="AD815" i="13"/>
  <c r="S831" i="13"/>
  <c r="AA831" i="13"/>
  <c r="AD831" i="13"/>
  <c r="AF831" i="13"/>
  <c r="AE831" i="13"/>
  <c r="AC831" i="13"/>
  <c r="AB831" i="13"/>
  <c r="AA847" i="13"/>
  <c r="AB847" i="13"/>
  <c r="AC847" i="13"/>
  <c r="S847" i="13"/>
  <c r="AF847" i="13"/>
  <c r="AD847" i="13"/>
  <c r="AE847" i="13"/>
  <c r="S863" i="13"/>
  <c r="AF863" i="13"/>
  <c r="AB863" i="13"/>
  <c r="AC863" i="13"/>
  <c r="AD863" i="13"/>
  <c r="AA863" i="13"/>
  <c r="AE863" i="13"/>
  <c r="S879" i="13"/>
  <c r="AA879" i="13"/>
  <c r="AF879" i="13"/>
  <c r="AD879" i="13"/>
  <c r="AB879" i="13"/>
  <c r="AE879" i="13"/>
  <c r="AC879" i="13"/>
  <c r="S895" i="13"/>
  <c r="AD895" i="13"/>
  <c r="AC895" i="13"/>
  <c r="AB895" i="13"/>
  <c r="AA895" i="13"/>
  <c r="AF895" i="13"/>
  <c r="AE895" i="13"/>
  <c r="AB911" i="13"/>
  <c r="AD911" i="13"/>
  <c r="AF911" i="13"/>
  <c r="AE911" i="13"/>
  <c r="S911" i="13"/>
  <c r="AA911" i="13"/>
  <c r="AC911" i="13"/>
  <c r="AC927" i="13"/>
  <c r="AB927" i="13"/>
  <c r="S927" i="13"/>
  <c r="AA927" i="13"/>
  <c r="AE927" i="13"/>
  <c r="AF927" i="13"/>
  <c r="AD927" i="13"/>
  <c r="S943" i="13"/>
  <c r="AD943" i="13"/>
  <c r="AE943" i="13"/>
  <c r="AB943" i="13"/>
  <c r="AF943" i="13"/>
  <c r="AA943" i="13"/>
  <c r="AC943" i="13"/>
  <c r="AB959" i="13"/>
  <c r="AA959" i="13"/>
  <c r="AD959" i="13"/>
  <c r="S959" i="13"/>
  <c r="AC959" i="13"/>
  <c r="AE959" i="13"/>
  <c r="AF959" i="13"/>
  <c r="AC975" i="13"/>
  <c r="AE975" i="13"/>
  <c r="S975" i="13"/>
  <c r="AA975" i="13"/>
  <c r="AB975" i="13"/>
  <c r="AD975" i="13"/>
  <c r="AF975" i="13"/>
  <c r="AB991" i="13"/>
  <c r="AC991" i="13"/>
  <c r="AE991" i="13"/>
  <c r="S991" i="13"/>
  <c r="AA991" i="13"/>
  <c r="AD991" i="13"/>
  <c r="AF991" i="13"/>
  <c r="AE1007" i="13"/>
  <c r="AA1007" i="13"/>
  <c r="AB1007" i="13"/>
  <c r="AC1007" i="13"/>
  <c r="S1007" i="13"/>
  <c r="AF1007" i="13"/>
  <c r="AD1007" i="13"/>
  <c r="S1031" i="13"/>
  <c r="AA1031" i="13"/>
  <c r="AB1031" i="13"/>
  <c r="AE1031" i="13"/>
  <c r="AF1031" i="13"/>
  <c r="AD1031" i="13"/>
  <c r="AC1031" i="13"/>
  <c r="S1047" i="13"/>
  <c r="AA1047" i="13"/>
  <c r="AB1047" i="13"/>
  <c r="AF1047" i="13"/>
  <c r="AD1047" i="13"/>
  <c r="AE1047" i="13"/>
  <c r="AC1047" i="13"/>
  <c r="S1063" i="13"/>
  <c r="AD1063" i="13"/>
  <c r="AB1063" i="13"/>
  <c r="AA1063" i="13"/>
  <c r="AF1063" i="13"/>
  <c r="AE1063" i="13"/>
  <c r="AC1063" i="13"/>
  <c r="S1079" i="13"/>
  <c r="AB1079" i="13"/>
  <c r="AF1079" i="13"/>
  <c r="AE1079" i="13"/>
  <c r="AA1079" i="13"/>
  <c r="AC1079" i="13"/>
  <c r="AD1079" i="13"/>
  <c r="S1095" i="13"/>
  <c r="AA1095" i="13"/>
  <c r="AE1095" i="13"/>
  <c r="AF1095" i="13"/>
  <c r="AD1095" i="13"/>
  <c r="AC1095" i="13"/>
  <c r="AB1095" i="13"/>
  <c r="AD1111" i="13"/>
  <c r="AA1111" i="13"/>
  <c r="AC1111" i="13"/>
  <c r="AF1111" i="13"/>
  <c r="S1111" i="13"/>
  <c r="AB1111" i="13"/>
  <c r="AE1111" i="13"/>
  <c r="S1127" i="13"/>
  <c r="AC1127" i="13"/>
  <c r="AB1127" i="13"/>
  <c r="AE1127" i="13"/>
  <c r="AD1127" i="13"/>
  <c r="AA1127" i="13"/>
  <c r="AF1127" i="13"/>
  <c r="AE1143" i="13"/>
  <c r="AC1143" i="13"/>
  <c r="AB1143" i="13"/>
  <c r="AD1143" i="13"/>
  <c r="S1143" i="13"/>
  <c r="AF1143" i="13"/>
  <c r="AA1143" i="13"/>
  <c r="AE1159" i="13"/>
  <c r="AC1159" i="13"/>
  <c r="AD1159" i="13"/>
  <c r="S1159" i="13"/>
  <c r="AB1159" i="13"/>
  <c r="AA1159" i="13"/>
  <c r="AF1159" i="13"/>
  <c r="AD1175" i="13"/>
  <c r="AE1175" i="13"/>
  <c r="AA1175" i="13"/>
  <c r="S1175" i="13"/>
  <c r="AC1175" i="13"/>
  <c r="AF1175" i="13"/>
  <c r="AB1175" i="13"/>
  <c r="AE1191" i="13"/>
  <c r="AD1191" i="13"/>
  <c r="AB1191" i="13"/>
  <c r="AF1191" i="13"/>
  <c r="AC1191" i="13"/>
  <c r="S1191" i="13"/>
  <c r="AA1191" i="13"/>
  <c r="S1207" i="13"/>
  <c r="AB1207" i="13"/>
  <c r="AD1207" i="13"/>
  <c r="AF1207" i="13"/>
  <c r="AE1207" i="13"/>
  <c r="AC1207" i="13"/>
  <c r="AA1207" i="13"/>
  <c r="S1223" i="13"/>
  <c r="AA1223" i="13"/>
  <c r="AE1223" i="13"/>
  <c r="AC1223" i="13"/>
  <c r="AB1223" i="13"/>
  <c r="AD1223" i="13"/>
  <c r="AF1223" i="13"/>
  <c r="AE1239" i="13"/>
  <c r="AC1239" i="13"/>
  <c r="S1239" i="13"/>
  <c r="AB1239" i="13"/>
  <c r="AD1239" i="13"/>
  <c r="AF1239" i="13"/>
  <c r="AA1239" i="13"/>
  <c r="S1255" i="13"/>
  <c r="AF1255" i="13"/>
  <c r="AC1255" i="13"/>
  <c r="AA1255" i="13"/>
  <c r="AB1255" i="13"/>
  <c r="AD1255" i="13"/>
  <c r="AE1255" i="13"/>
  <c r="AC1271" i="13"/>
  <c r="AE1271" i="13"/>
  <c r="AB1271" i="13"/>
  <c r="AD1271" i="13"/>
  <c r="S1271" i="13"/>
  <c r="AF1271" i="13"/>
  <c r="AA1271" i="13"/>
  <c r="AC1287" i="13"/>
  <c r="S1287" i="13"/>
  <c r="AB1287" i="13"/>
  <c r="AE1287" i="13"/>
  <c r="AF1287" i="13"/>
  <c r="AD1287" i="13"/>
  <c r="AA1287" i="13"/>
  <c r="AF1311" i="13"/>
  <c r="AC1311" i="13"/>
  <c r="AE1311" i="13"/>
  <c r="AA1311" i="13"/>
  <c r="AB1311" i="13"/>
  <c r="AD1311" i="13"/>
  <c r="S1311" i="13"/>
  <c r="AE1327" i="13"/>
  <c r="AF1327" i="13"/>
  <c r="AC1327" i="13"/>
  <c r="AD1327" i="13"/>
  <c r="AB1327" i="13"/>
  <c r="S1327" i="13"/>
  <c r="AA1327" i="13"/>
  <c r="AD1343" i="13"/>
  <c r="AA1343" i="13"/>
  <c r="S1343" i="13"/>
  <c r="AF1343" i="13"/>
  <c r="AE1343" i="13"/>
  <c r="AC1343" i="13"/>
  <c r="AB1343" i="13"/>
  <c r="S1359" i="13"/>
  <c r="AA1359" i="13"/>
  <c r="AD1359" i="13"/>
  <c r="AE1359" i="13"/>
  <c r="AB1359" i="13"/>
  <c r="AC1359" i="13"/>
  <c r="AF1359" i="13"/>
  <c r="AC1375" i="13"/>
  <c r="AB1375" i="13"/>
  <c r="AE1375" i="13"/>
  <c r="AD1375" i="13"/>
  <c r="S1375" i="13"/>
  <c r="AA1375" i="13"/>
  <c r="AF1375" i="13"/>
  <c r="S1391" i="13"/>
  <c r="AF1391" i="13"/>
  <c r="AC1391" i="13"/>
  <c r="AD1391" i="13"/>
  <c r="AA1391" i="13"/>
  <c r="AE1391" i="13"/>
  <c r="AB1391" i="13"/>
  <c r="AE1407" i="13"/>
  <c r="AF1407" i="13"/>
  <c r="S1407" i="13"/>
  <c r="AB1407" i="13"/>
  <c r="AC1407" i="13"/>
  <c r="AA1407" i="13"/>
  <c r="AD1407" i="13"/>
  <c r="AF1423" i="13"/>
  <c r="AC1423" i="13"/>
  <c r="AE1423" i="13"/>
  <c r="AB1423" i="13"/>
  <c r="S1423" i="13"/>
  <c r="AD1423" i="13"/>
  <c r="AA1423" i="13"/>
  <c r="S1439" i="13"/>
  <c r="AA1439" i="13"/>
  <c r="AE1439" i="13"/>
  <c r="AB1439" i="13"/>
  <c r="AD1439" i="13"/>
  <c r="AF1439" i="13"/>
  <c r="AC1439" i="13"/>
  <c r="AE1455" i="13"/>
  <c r="AA1455" i="13"/>
  <c r="AC1455" i="13"/>
  <c r="AD1455" i="13"/>
  <c r="S1455" i="13"/>
  <c r="AB1455" i="13"/>
  <c r="AF1455" i="13"/>
  <c r="AB1479" i="13"/>
  <c r="AA1479" i="13"/>
  <c r="AF1479" i="13"/>
  <c r="AD1479" i="13"/>
  <c r="AE1479" i="13"/>
  <c r="S1479" i="13"/>
  <c r="AC1479" i="13"/>
  <c r="S1495" i="13"/>
  <c r="AA1495" i="13"/>
  <c r="AF1495" i="13"/>
  <c r="AE1495" i="13"/>
  <c r="AC1495" i="13"/>
  <c r="AD1495" i="13"/>
  <c r="AB1495" i="13"/>
  <c r="AB1511" i="13"/>
  <c r="AA1511" i="13"/>
  <c r="AC1511" i="13"/>
  <c r="AE1511" i="13"/>
  <c r="S1511" i="13"/>
  <c r="AF1511" i="13"/>
  <c r="AD1511" i="13"/>
  <c r="AE1527" i="13"/>
  <c r="AB1527" i="13"/>
  <c r="AD1527" i="13"/>
  <c r="S1527" i="13"/>
  <c r="AF1527" i="13"/>
  <c r="AA1527" i="13"/>
  <c r="AC1527" i="13"/>
  <c r="S1543" i="13"/>
  <c r="AF1543" i="13"/>
  <c r="AC1543" i="13"/>
  <c r="AE1543" i="13"/>
  <c r="AD1543" i="13"/>
  <c r="AB1543" i="13"/>
  <c r="AA1543" i="13"/>
  <c r="AA1559" i="13"/>
  <c r="AD1559" i="13"/>
  <c r="AB1559" i="13"/>
  <c r="AE1559" i="13"/>
  <c r="S1559" i="13"/>
  <c r="AF1559" i="13"/>
  <c r="AC1559" i="13"/>
  <c r="AF1575" i="13"/>
  <c r="AC1575" i="13"/>
  <c r="AE1575" i="13"/>
  <c r="AD1575" i="13"/>
  <c r="AB1575" i="13"/>
  <c r="AA1575" i="13"/>
  <c r="S1575" i="13"/>
  <c r="AE1591" i="13"/>
  <c r="AB1591" i="13"/>
  <c r="AA1591" i="13"/>
  <c r="AC1591" i="13"/>
  <c r="S1591" i="13"/>
  <c r="AD1591" i="13"/>
  <c r="AF1591" i="13"/>
  <c r="S1607" i="13"/>
  <c r="AB1607" i="13"/>
  <c r="AD1607" i="13"/>
  <c r="AF1607" i="13"/>
  <c r="AA1607" i="13"/>
  <c r="AC1607" i="13"/>
  <c r="AE1607" i="13"/>
  <c r="AA1623" i="13"/>
  <c r="S1623" i="13"/>
  <c r="AB1623" i="13"/>
  <c r="AD1623" i="13"/>
  <c r="AF1623" i="13"/>
  <c r="AE1623" i="13"/>
  <c r="AC1623" i="13"/>
  <c r="S1639" i="13"/>
  <c r="AA1639" i="13"/>
  <c r="AF1639" i="13"/>
  <c r="AD1639" i="13"/>
  <c r="AB1639" i="13"/>
  <c r="AC1639" i="13"/>
  <c r="AE1639" i="13"/>
  <c r="AB1655" i="13"/>
  <c r="AE1655" i="13"/>
  <c r="AA1655" i="13"/>
  <c r="S1655" i="13"/>
  <c r="AC1655" i="13"/>
  <c r="AF1655" i="13"/>
  <c r="AD1655" i="13"/>
  <c r="AC1671" i="13"/>
  <c r="AA1671" i="13"/>
  <c r="AB1671" i="13"/>
  <c r="S1671" i="13"/>
  <c r="AF1671" i="13"/>
  <c r="AE1671" i="13"/>
  <c r="AD1671" i="13"/>
  <c r="S1687" i="13"/>
  <c r="AA1687" i="13"/>
  <c r="AB1687" i="13"/>
  <c r="AD1687" i="13"/>
  <c r="AF1687" i="13"/>
  <c r="AE1687" i="13"/>
  <c r="AC1687" i="13"/>
  <c r="AB1703" i="13"/>
  <c r="AC1703" i="13"/>
  <c r="AE1703" i="13"/>
  <c r="S1703" i="13"/>
  <c r="AA1703" i="13"/>
  <c r="AF1703" i="13"/>
  <c r="AD1703" i="13"/>
  <c r="AE1719" i="13"/>
  <c r="AB1719" i="13"/>
  <c r="S1719" i="13"/>
  <c r="AC1719" i="13"/>
  <c r="AD1719" i="13"/>
  <c r="AA1719" i="13"/>
  <c r="AF1719" i="13"/>
  <c r="AC1735" i="13"/>
  <c r="AA1735" i="13"/>
  <c r="S1735" i="13"/>
  <c r="AB1735" i="13"/>
  <c r="AD1735" i="13"/>
  <c r="AF1735" i="13"/>
  <c r="AE1735" i="13"/>
  <c r="S1751" i="13"/>
  <c r="AC1751" i="13"/>
  <c r="AB1751" i="13"/>
  <c r="AD1751" i="13"/>
  <c r="AF1751" i="13"/>
  <c r="AA1751" i="13"/>
  <c r="AE1751" i="13"/>
  <c r="AE1767" i="13"/>
  <c r="AC1767" i="13"/>
  <c r="AA1767" i="13"/>
  <c r="S1767" i="13"/>
  <c r="AB1767" i="13"/>
  <c r="AF1767" i="13"/>
  <c r="AD1767" i="13"/>
  <c r="AA1783" i="13"/>
  <c r="AC1783" i="13"/>
  <c r="S1783" i="13"/>
  <c r="AE1783" i="13"/>
  <c r="AD1783" i="13"/>
  <c r="AB1783" i="13"/>
  <c r="AF1783" i="13"/>
  <c r="AA1807" i="13"/>
  <c r="S1807" i="13"/>
  <c r="AF1807" i="13"/>
  <c r="AC1807" i="13"/>
  <c r="AE1807" i="13"/>
  <c r="AD1807" i="13"/>
  <c r="AB1807" i="13"/>
  <c r="S1815" i="13"/>
  <c r="AD1815" i="13"/>
  <c r="AF1815" i="13"/>
  <c r="AA1815" i="13"/>
  <c r="AE1815" i="13"/>
  <c r="AC1815" i="13"/>
  <c r="AB1815" i="13"/>
  <c r="AD1839" i="13"/>
  <c r="S1839" i="13"/>
  <c r="AA1839" i="13"/>
  <c r="AC1839" i="13"/>
  <c r="AE1839" i="13"/>
  <c r="AB1839" i="13"/>
  <c r="AF1839" i="13"/>
  <c r="AD1855" i="13"/>
  <c r="AA1855" i="13"/>
  <c r="AC1855" i="13"/>
  <c r="S1855" i="13"/>
  <c r="AF1855" i="13"/>
  <c r="AE1855" i="13"/>
  <c r="AB1855" i="13"/>
  <c r="S1871" i="13"/>
  <c r="AC1871" i="13"/>
  <c r="AF1871" i="13"/>
  <c r="AB1871" i="13"/>
  <c r="AA1871" i="13"/>
  <c r="AE1871" i="13"/>
  <c r="AD1871" i="13"/>
  <c r="S1887" i="13"/>
  <c r="AA1887" i="13"/>
  <c r="AE1887" i="13"/>
  <c r="AB1887" i="13"/>
  <c r="AC1887" i="13"/>
  <c r="AF1887" i="13"/>
  <c r="AD1887" i="13"/>
  <c r="AB1903" i="13"/>
  <c r="AD1903" i="13"/>
  <c r="AE1903" i="13"/>
  <c r="AF1903" i="13"/>
  <c r="S1903" i="13"/>
  <c r="AC1903" i="13"/>
  <c r="AA1903" i="13"/>
  <c r="S1919" i="13"/>
  <c r="AC1919" i="13"/>
  <c r="AB1919" i="13"/>
  <c r="AE1919" i="13"/>
  <c r="AA1919" i="13"/>
  <c r="AD1919" i="13"/>
  <c r="AF1919" i="13"/>
  <c r="AE1935" i="13"/>
  <c r="S1935" i="13"/>
  <c r="AC1935" i="13"/>
  <c r="AD1935" i="13"/>
  <c r="AA1935" i="13"/>
  <c r="AB1935" i="13"/>
  <c r="AF1935" i="13"/>
  <c r="AB1951" i="13"/>
  <c r="AA1951" i="13"/>
  <c r="S1951" i="13"/>
  <c r="AE1951" i="13"/>
  <c r="AF1951" i="13"/>
  <c r="AC1951" i="13"/>
  <c r="AD1951" i="13"/>
  <c r="S1967" i="13"/>
  <c r="AB1967" i="13"/>
  <c r="AF1967" i="13"/>
  <c r="AE1967" i="13"/>
  <c r="AD1967" i="13"/>
  <c r="AC1967" i="13"/>
  <c r="AA1967" i="13"/>
  <c r="AF1983" i="13"/>
  <c r="AE1983" i="13"/>
  <c r="AC1983" i="13"/>
  <c r="S1983" i="13"/>
  <c r="AB1983" i="13"/>
  <c r="AA1983" i="13"/>
  <c r="AD1983" i="13"/>
  <c r="AE1999" i="13"/>
  <c r="AA1999" i="13"/>
  <c r="AC1999" i="13"/>
  <c r="S1999" i="13"/>
  <c r="AF1999" i="13"/>
  <c r="AD1999" i="13"/>
  <c r="AB1999" i="13"/>
  <c r="AB2015" i="13"/>
  <c r="AC2015" i="13"/>
  <c r="S2015" i="13"/>
  <c r="AE2015" i="13"/>
  <c r="AD2015" i="13"/>
  <c r="AA2015" i="13"/>
  <c r="AF2015" i="13"/>
  <c r="AE2031" i="13"/>
  <c r="AC2031" i="13"/>
  <c r="AB2031" i="13"/>
  <c r="S2031" i="13"/>
  <c r="AD2031" i="13"/>
  <c r="AA2031" i="13"/>
  <c r="AF2031" i="13"/>
  <c r="S2047" i="13"/>
  <c r="AE2047" i="13"/>
  <c r="AB2047" i="13"/>
  <c r="AC2047" i="13"/>
  <c r="AF2047" i="13"/>
  <c r="AD2047" i="13"/>
  <c r="AA2047" i="13"/>
  <c r="AC2063" i="13"/>
  <c r="AB2063" i="13"/>
  <c r="AA2063" i="13"/>
  <c r="AD2063" i="13"/>
  <c r="AF2063" i="13"/>
  <c r="S2063" i="13"/>
  <c r="AE2063" i="13"/>
  <c r="AA2079" i="13"/>
  <c r="AF2079" i="13"/>
  <c r="AB2079" i="13"/>
  <c r="AC2079" i="13"/>
  <c r="S2079" i="13"/>
  <c r="AE2079" i="13"/>
  <c r="AD2079" i="13"/>
  <c r="AC2095" i="13"/>
  <c r="AD2095" i="13"/>
  <c r="S2095" i="13"/>
  <c r="AA2095" i="13"/>
  <c r="AE2095" i="13"/>
  <c r="AB2095" i="13"/>
  <c r="AF2095" i="13"/>
  <c r="AE2111" i="13"/>
  <c r="AD2111" i="13"/>
  <c r="AF2111" i="13"/>
  <c r="S2111" i="13"/>
  <c r="AC2111" i="13"/>
  <c r="AB2111" i="13"/>
  <c r="AA2111" i="13"/>
  <c r="AB2127" i="13"/>
  <c r="AC2127" i="13"/>
  <c r="S2127" i="13"/>
  <c r="AE2127" i="13"/>
  <c r="AD2127" i="13"/>
  <c r="AA2127" i="13"/>
  <c r="AF2127" i="13"/>
  <c r="S2151" i="13"/>
  <c r="AD2151" i="13"/>
  <c r="AC2151" i="13"/>
  <c r="AA2151" i="13"/>
  <c r="AF2151" i="13"/>
  <c r="AB2151" i="13"/>
  <c r="AE2151" i="13"/>
  <c r="S2167" i="13"/>
  <c r="AF2167" i="13"/>
  <c r="AA2167" i="13"/>
  <c r="AE2167" i="13"/>
  <c r="AC2167" i="13"/>
  <c r="AD2167" i="13"/>
  <c r="AB2167" i="13"/>
  <c r="AC2183" i="13"/>
  <c r="AD2183" i="13"/>
  <c r="S2183" i="13"/>
  <c r="AE2183" i="13"/>
  <c r="AB2183" i="13"/>
  <c r="AA2183" i="13"/>
  <c r="AF2183" i="13"/>
  <c r="S2199" i="13"/>
  <c r="AB2199" i="13"/>
  <c r="AC2199" i="13"/>
  <c r="AE2199" i="13"/>
  <c r="AA2199" i="13"/>
  <c r="AD2199" i="13"/>
  <c r="AF2199" i="13"/>
  <c r="AE2215" i="13"/>
  <c r="AB2215" i="13"/>
  <c r="AA2215" i="13"/>
  <c r="S2215" i="13"/>
  <c r="AD2215" i="13"/>
  <c r="AF2215" i="13"/>
  <c r="AC2215" i="13"/>
  <c r="S2231" i="13"/>
  <c r="AA2231" i="13"/>
  <c r="AB2231" i="13"/>
  <c r="AE2231" i="13"/>
  <c r="AD2231" i="13"/>
  <c r="AF2231" i="13"/>
  <c r="AC2231" i="13"/>
  <c r="S2247" i="13"/>
  <c r="AA2247" i="13"/>
  <c r="AF2247" i="13"/>
  <c r="AC2247" i="13"/>
  <c r="AD2247" i="13"/>
  <c r="AE2247" i="13"/>
  <c r="AB2247" i="13"/>
  <c r="S2263" i="13"/>
  <c r="AA2263" i="13"/>
  <c r="AD2263" i="13"/>
  <c r="AF2263" i="13"/>
  <c r="AE2263" i="13"/>
  <c r="AC2263" i="13"/>
  <c r="AB2263" i="13"/>
  <c r="S2279" i="13"/>
  <c r="AE2279" i="13"/>
  <c r="AB2279" i="13"/>
  <c r="AA2279" i="13"/>
  <c r="AC2279" i="13"/>
  <c r="AF2279" i="13"/>
  <c r="AD2279" i="13"/>
  <c r="AC2295" i="13"/>
  <c r="S2295" i="13"/>
  <c r="AF2295" i="13"/>
  <c r="AB2295" i="13"/>
  <c r="AE2295" i="13"/>
  <c r="AD2295" i="13"/>
  <c r="AA2295" i="13"/>
  <c r="AD2311" i="13"/>
  <c r="S2311" i="13"/>
  <c r="AE2311" i="13"/>
  <c r="AA2311" i="13"/>
  <c r="AB2311" i="13"/>
  <c r="AF2311" i="13"/>
  <c r="AC2311" i="13"/>
  <c r="AF2327" i="13"/>
  <c r="AB2327" i="13"/>
  <c r="AC2327" i="13"/>
  <c r="S2327" i="13"/>
  <c r="AD2327" i="13"/>
  <c r="AE2327" i="13"/>
  <c r="AA2327" i="13"/>
  <c r="AB2343" i="13"/>
  <c r="AC2343" i="13"/>
  <c r="AA2343" i="13"/>
  <c r="AD2343" i="13"/>
  <c r="AE2343" i="13"/>
  <c r="AF2343" i="13"/>
  <c r="S2343" i="13"/>
  <c r="AC2359" i="13"/>
  <c r="AE2359" i="13"/>
  <c r="AA2359" i="13"/>
  <c r="AD2359" i="13"/>
  <c r="S2359" i="13"/>
  <c r="AF2359" i="13"/>
  <c r="AB2359" i="13"/>
  <c r="AF2375" i="13"/>
  <c r="AE2375" i="13"/>
  <c r="AC2375" i="13"/>
  <c r="S2375" i="13"/>
  <c r="AB2375" i="13"/>
  <c r="AA2375" i="13"/>
  <c r="AD2375" i="13"/>
  <c r="AB2391" i="13"/>
  <c r="AA2391" i="13"/>
  <c r="AE2391" i="13"/>
  <c r="S2391" i="13"/>
  <c r="AF2391" i="13"/>
  <c r="AD2391" i="13"/>
  <c r="AC2391" i="13"/>
  <c r="AA2415" i="13"/>
  <c r="AE2415" i="13"/>
  <c r="AC2415" i="13"/>
  <c r="S2415" i="13"/>
  <c r="AB2415" i="13"/>
  <c r="AF2415" i="13"/>
  <c r="AD2415" i="13"/>
  <c r="S2431" i="13"/>
  <c r="AC2431" i="13"/>
  <c r="AA2431" i="13"/>
  <c r="AF2431" i="13"/>
  <c r="AD2431" i="13"/>
  <c r="AB2431" i="13"/>
  <c r="AE2431" i="13"/>
  <c r="AE2447" i="13"/>
  <c r="AC2447" i="13"/>
  <c r="S2447" i="13"/>
  <c r="AB2447" i="13"/>
  <c r="AA2447" i="13"/>
  <c r="AF2447" i="13"/>
  <c r="AD2447" i="13"/>
  <c r="S2463" i="13"/>
  <c r="AD2463" i="13"/>
  <c r="AB2463" i="13"/>
  <c r="AE2463" i="13"/>
  <c r="AF2463" i="13"/>
  <c r="AC2463" i="13"/>
  <c r="AA2463" i="13"/>
  <c r="AA2479" i="13"/>
  <c r="AB2479" i="13"/>
  <c r="AF2479" i="13"/>
  <c r="AD2479" i="13"/>
  <c r="AC2479" i="13"/>
  <c r="AE2479" i="13"/>
  <c r="S2479" i="13"/>
  <c r="AC2495" i="13"/>
  <c r="AE2495" i="13"/>
  <c r="AA2495" i="13"/>
  <c r="AD2495" i="13"/>
  <c r="S2495" i="13"/>
  <c r="AF2495" i="13"/>
  <c r="AB2495" i="13"/>
  <c r="S2511" i="13"/>
  <c r="AD2511" i="13"/>
  <c r="AA2511" i="13"/>
  <c r="AE2511" i="13"/>
  <c r="AC2511" i="13"/>
  <c r="AB2511" i="13"/>
  <c r="AF2511" i="13"/>
  <c r="AD2527" i="13"/>
  <c r="AF2527" i="13"/>
  <c r="AE2527" i="13"/>
  <c r="AA2527" i="13"/>
  <c r="S2527" i="13"/>
  <c r="AB2527" i="13"/>
  <c r="AC2527" i="13"/>
  <c r="S2543" i="13"/>
  <c r="AA2543" i="13"/>
  <c r="AB2543" i="13"/>
  <c r="AC2543" i="13"/>
  <c r="AF2543" i="13"/>
  <c r="AE2543" i="13"/>
  <c r="AD2543" i="13"/>
  <c r="AE2559" i="13"/>
  <c r="AF2559" i="13"/>
  <c r="S2559" i="13"/>
  <c r="AB2559" i="13"/>
  <c r="AA2559" i="13"/>
  <c r="AD2559" i="13"/>
  <c r="AC2559" i="13"/>
  <c r="S2575" i="13"/>
  <c r="AD2575" i="13"/>
  <c r="AB2575" i="13"/>
  <c r="AC2575" i="13"/>
  <c r="AF2575" i="13"/>
  <c r="AE2575" i="13"/>
  <c r="AA2575" i="13"/>
  <c r="AF2591" i="13"/>
  <c r="AD2591" i="13"/>
  <c r="S2591" i="13"/>
  <c r="AB2591" i="13"/>
  <c r="AC2591" i="13"/>
  <c r="AA2591" i="13"/>
  <c r="AE2591" i="13"/>
  <c r="AB2607" i="13"/>
  <c r="AA2607" i="13"/>
  <c r="AF2607" i="13"/>
  <c r="S2607" i="13"/>
  <c r="AE2607" i="13"/>
  <c r="AD2607" i="13"/>
  <c r="AC2607" i="13"/>
  <c r="S2623" i="13"/>
  <c r="AD2623" i="13"/>
  <c r="AC2623" i="13"/>
  <c r="AA2623" i="13"/>
  <c r="AF2623" i="13"/>
  <c r="AB2623" i="13"/>
  <c r="AE2623" i="13"/>
  <c r="S2639" i="13"/>
  <c r="AA2639" i="13"/>
  <c r="AE2639" i="13"/>
  <c r="AD2639" i="13"/>
  <c r="AB2639" i="13"/>
  <c r="AC2639" i="13"/>
  <c r="AF2639" i="13"/>
  <c r="AF2655" i="13"/>
  <c r="AB2655" i="13"/>
  <c r="AE2655" i="13"/>
  <c r="S2655" i="13"/>
  <c r="AD2655" i="13"/>
  <c r="AC2655" i="13"/>
  <c r="AA2655" i="13"/>
  <c r="S2671" i="13"/>
  <c r="AD2671" i="13"/>
  <c r="AA2671" i="13"/>
  <c r="AC2671" i="13"/>
  <c r="AF2671" i="13"/>
  <c r="AE2671" i="13"/>
  <c r="AB2671" i="13"/>
  <c r="AB2687" i="13"/>
  <c r="AF2687" i="13"/>
  <c r="AA2687" i="13"/>
  <c r="AD2687" i="13"/>
  <c r="AC2687" i="13"/>
  <c r="AE2687" i="13"/>
  <c r="S2687" i="13"/>
  <c r="AE2703" i="13"/>
  <c r="AA2703" i="13"/>
  <c r="AB2703" i="13"/>
  <c r="AC2703" i="13"/>
  <c r="AD2703" i="13"/>
  <c r="S2703" i="13"/>
  <c r="AF2703" i="13"/>
  <c r="AB2719" i="13"/>
  <c r="AE2719" i="13"/>
  <c r="AA2719" i="13"/>
  <c r="S2719" i="13"/>
  <c r="AF2719" i="13"/>
  <c r="AC2719" i="13"/>
  <c r="AD2719" i="13"/>
  <c r="AC2735" i="13"/>
  <c r="S2735" i="13"/>
  <c r="AE2735" i="13"/>
  <c r="AA2735" i="13"/>
  <c r="AB2735" i="13"/>
  <c r="AF2735" i="13"/>
  <c r="AD2735" i="13"/>
  <c r="AB2751" i="13"/>
  <c r="AD2751" i="13"/>
  <c r="AC2751" i="13"/>
  <c r="AA2751" i="13"/>
  <c r="S2751" i="13"/>
  <c r="AE2751" i="13"/>
  <c r="AF2751" i="13"/>
  <c r="AB2767" i="13"/>
  <c r="AC2767" i="13"/>
  <c r="S2767" i="13"/>
  <c r="AD2767" i="13"/>
  <c r="AE2767" i="13"/>
  <c r="AA2767" i="13"/>
  <c r="AF2767" i="13"/>
  <c r="S2783" i="13"/>
  <c r="AE2783" i="13"/>
  <c r="AD2783" i="13"/>
  <c r="AA2783" i="13"/>
  <c r="AF2783" i="13"/>
  <c r="AC2783" i="13"/>
  <c r="AB2783" i="13"/>
  <c r="AD2799" i="13"/>
  <c r="AE2799" i="13"/>
  <c r="S2799" i="13"/>
  <c r="AA2799" i="13"/>
  <c r="AF2799" i="13"/>
  <c r="AB2799" i="13"/>
  <c r="AC2799" i="13"/>
  <c r="AD2815" i="13"/>
  <c r="AA2815" i="13"/>
  <c r="AE2815" i="13"/>
  <c r="S2815" i="13"/>
  <c r="AF2815" i="13"/>
  <c r="AC2815" i="13"/>
  <c r="AB2815" i="13"/>
  <c r="AB2831" i="13"/>
  <c r="AD2831" i="13"/>
  <c r="AC2831" i="13"/>
  <c r="AA2831" i="13"/>
  <c r="S2831" i="13"/>
  <c r="AE2831" i="13"/>
  <c r="AF2831" i="13"/>
  <c r="AB2847" i="13"/>
  <c r="AF2847" i="13"/>
  <c r="AD2847" i="13"/>
  <c r="AA2847" i="13"/>
  <c r="S2847" i="13"/>
  <c r="AE2847" i="13"/>
  <c r="AC2847" i="13"/>
  <c r="S2863" i="13"/>
  <c r="AD2863" i="13"/>
  <c r="AA2863" i="13"/>
  <c r="AC2863" i="13"/>
  <c r="AF2863" i="13"/>
  <c r="AE2863" i="13"/>
  <c r="AB2863" i="13"/>
  <c r="S2879" i="13"/>
  <c r="AF2879" i="13"/>
  <c r="AE2879" i="13"/>
  <c r="AC2879" i="13"/>
  <c r="AB2879" i="13"/>
  <c r="AA2879" i="13"/>
  <c r="AD2879" i="13"/>
  <c r="AB2895" i="13"/>
  <c r="AA2895" i="13"/>
  <c r="S2895" i="13"/>
  <c r="AC2895" i="13"/>
  <c r="AE2895" i="13"/>
  <c r="AF2895" i="13"/>
  <c r="AD2895" i="13"/>
  <c r="S2911" i="13"/>
  <c r="AE2911" i="13"/>
  <c r="AC2911" i="13"/>
  <c r="AB2911" i="13"/>
  <c r="AF2911" i="13"/>
  <c r="AD2911" i="13"/>
  <c r="AA2911" i="13"/>
  <c r="S2927" i="13"/>
  <c r="AB2927" i="13"/>
  <c r="AA2927" i="13"/>
  <c r="AD2927" i="13"/>
  <c r="AC2927" i="13"/>
  <c r="AE2927" i="13"/>
  <c r="AF2927" i="13"/>
  <c r="AD2943" i="13"/>
  <c r="AA2943" i="13"/>
  <c r="AE2943" i="13"/>
  <c r="AF2943" i="13"/>
  <c r="S2943" i="13"/>
  <c r="AB2943" i="13"/>
  <c r="AC2943" i="13"/>
  <c r="AA2959" i="13"/>
  <c r="AE2959" i="13"/>
  <c r="AF2959" i="13"/>
  <c r="S2959" i="13"/>
  <c r="AB2959" i="13"/>
  <c r="AC2959" i="13"/>
  <c r="AD2959" i="13"/>
  <c r="S2975" i="13"/>
  <c r="AD2975" i="13"/>
  <c r="AA2975" i="13"/>
  <c r="AC2975" i="13"/>
  <c r="AF2975" i="13"/>
  <c r="AE2975" i="13"/>
  <c r="AB2975" i="13"/>
  <c r="S2999" i="13"/>
  <c r="AF2999" i="13"/>
  <c r="AB2999" i="13"/>
  <c r="AC2999" i="13"/>
  <c r="AE2999" i="13"/>
  <c r="AA2999" i="13"/>
  <c r="AD2999" i="13"/>
  <c r="AF3015" i="13"/>
  <c r="AB3015" i="13"/>
  <c r="AE3015" i="13"/>
  <c r="S3015" i="13"/>
  <c r="AD3015" i="13"/>
  <c r="AC3015" i="13"/>
  <c r="AA3015" i="13"/>
  <c r="AC3031" i="13"/>
  <c r="AA3031" i="13"/>
  <c r="S3031" i="13"/>
  <c r="AE3031" i="13"/>
  <c r="AF3031" i="13"/>
  <c r="AB3031" i="13"/>
  <c r="AD3031" i="13"/>
  <c r="AC3047" i="13"/>
  <c r="AA3047" i="13"/>
  <c r="S3047" i="13"/>
  <c r="AE3047" i="13"/>
  <c r="AF3047" i="13"/>
  <c r="AB3047" i="13"/>
  <c r="AD3047" i="13"/>
  <c r="AC3063" i="13"/>
  <c r="AB3063" i="13"/>
  <c r="AF3063" i="13"/>
  <c r="S3063" i="13"/>
  <c r="AD3063" i="13"/>
  <c r="AA3063" i="13"/>
  <c r="AE3063" i="13"/>
  <c r="AF3079" i="13"/>
  <c r="AB3079" i="13"/>
  <c r="AC3079" i="13"/>
  <c r="AD3079" i="13"/>
  <c r="S3079" i="13"/>
  <c r="AA3079" i="13"/>
  <c r="AE3079" i="13"/>
  <c r="AB3095" i="13"/>
  <c r="AC3095" i="13"/>
  <c r="S3095" i="13"/>
  <c r="AD3095" i="13"/>
  <c r="AE3095" i="13"/>
  <c r="AA3095" i="13"/>
  <c r="AF3095" i="13"/>
  <c r="AC3111" i="13"/>
  <c r="AD3111" i="13"/>
  <c r="S3111" i="13"/>
  <c r="AA3111" i="13"/>
  <c r="AB3111" i="13"/>
  <c r="AF3111" i="13"/>
  <c r="AE3111" i="13"/>
  <c r="AD3127" i="13"/>
  <c r="AC3127" i="13"/>
  <c r="AA3127" i="13"/>
  <c r="S3127" i="13"/>
  <c r="AE3127" i="13"/>
  <c r="AF3127" i="13"/>
  <c r="AB3127" i="13"/>
  <c r="AF3143" i="13"/>
  <c r="AB3143" i="13"/>
  <c r="AE3143" i="13"/>
  <c r="S3143" i="13"/>
  <c r="AD3143" i="13"/>
  <c r="AC3143" i="13"/>
  <c r="AA3143" i="13"/>
  <c r="AC3159" i="13"/>
  <c r="AA3159" i="13"/>
  <c r="S3159" i="13"/>
  <c r="AE3159" i="13"/>
  <c r="AF3159" i="13"/>
  <c r="AB3159" i="13"/>
  <c r="AD3159" i="13"/>
  <c r="AA3175" i="13"/>
  <c r="AF3175" i="13"/>
  <c r="AE3175" i="13"/>
  <c r="AB3175" i="13"/>
  <c r="AD3175" i="13"/>
  <c r="S3175" i="13"/>
  <c r="AC3175" i="13"/>
  <c r="AF3191" i="13"/>
  <c r="AE3191" i="13"/>
  <c r="AB3191" i="13"/>
  <c r="AA3191" i="13"/>
  <c r="S3191" i="13"/>
  <c r="AC3191" i="13"/>
  <c r="AD3191" i="13"/>
  <c r="S3207" i="13"/>
  <c r="AB3207" i="13"/>
  <c r="AA3207" i="13"/>
  <c r="AC3207" i="13"/>
  <c r="AF3207" i="13"/>
  <c r="AD3207" i="13"/>
  <c r="AE3207" i="13"/>
  <c r="U3223" i="13"/>
  <c r="AF3223" i="13"/>
  <c r="AD3223" i="13"/>
  <c r="T3223" i="13"/>
  <c r="AE3223" i="13"/>
  <c r="AB3223" i="13"/>
  <c r="AC3223" i="13"/>
  <c r="S3223" i="13"/>
  <c r="AA3223" i="13"/>
  <c r="S3239" i="13"/>
  <c r="AB3239" i="13"/>
  <c r="AD3239" i="13"/>
  <c r="AA3239" i="13"/>
  <c r="AE3239" i="13"/>
  <c r="AC3239" i="13"/>
  <c r="AF3239" i="13"/>
  <c r="AF3255" i="13"/>
  <c r="AD3255" i="13"/>
  <c r="AE3255" i="13"/>
  <c r="AB3255" i="13"/>
  <c r="S3255" i="13"/>
  <c r="AA3255" i="13"/>
  <c r="AC3255" i="13"/>
  <c r="S3279" i="13"/>
  <c r="AE3279" i="13"/>
  <c r="AF3279" i="13"/>
  <c r="AD3279" i="13"/>
  <c r="AA3279" i="13"/>
  <c r="AC3279" i="13"/>
  <c r="AB3279" i="13"/>
  <c r="AD3295" i="13"/>
  <c r="AC3295" i="13"/>
  <c r="AE3295" i="13"/>
  <c r="S3295" i="13"/>
  <c r="AA3295" i="13"/>
  <c r="AB3295" i="13"/>
  <c r="AF3295" i="13"/>
  <c r="AF3311" i="13"/>
  <c r="AD3311" i="13"/>
  <c r="AE3311" i="13"/>
  <c r="AA3311" i="13"/>
  <c r="S3311" i="13"/>
  <c r="AB3311" i="13"/>
  <c r="AC3311" i="13"/>
  <c r="AE3327" i="13"/>
  <c r="AB3327" i="13"/>
  <c r="AA3327" i="13"/>
  <c r="AD3327" i="13"/>
  <c r="S3327" i="13"/>
  <c r="AF3327" i="13"/>
  <c r="AC3327" i="13"/>
  <c r="AE3343" i="13"/>
  <c r="S3343" i="13"/>
  <c r="AC3343" i="13"/>
  <c r="AA3343" i="13"/>
  <c r="AB3343" i="13"/>
  <c r="AF3343" i="13"/>
  <c r="AD3343" i="13"/>
  <c r="AA3359" i="13"/>
  <c r="AD3359" i="13"/>
  <c r="S3359" i="13"/>
  <c r="AF3359" i="13"/>
  <c r="AB3359" i="13"/>
  <c r="AE3359" i="13"/>
  <c r="AC3359" i="13"/>
  <c r="AF3375" i="13"/>
  <c r="S3375" i="13"/>
  <c r="AA3375" i="13"/>
  <c r="AB3375" i="13"/>
  <c r="AE3375" i="13"/>
  <c r="AD3375" i="13"/>
  <c r="AC3375" i="13"/>
  <c r="AE3391" i="13"/>
  <c r="AC3391" i="13"/>
  <c r="S3391" i="13"/>
  <c r="AA3391" i="13"/>
  <c r="AB3391" i="13"/>
  <c r="AF3391" i="13"/>
  <c r="AD3391" i="13"/>
  <c r="AF3407" i="13"/>
  <c r="AD3407" i="13"/>
  <c r="AE3407" i="13"/>
  <c r="AA3407" i="13"/>
  <c r="S3407" i="13"/>
  <c r="AB3407" i="13"/>
  <c r="AC3407" i="13"/>
  <c r="AE3423" i="13"/>
  <c r="S3423" i="13"/>
  <c r="AA3423" i="13"/>
  <c r="AF3423" i="13"/>
  <c r="AC3423" i="13"/>
  <c r="AD3423" i="13"/>
  <c r="AB3423" i="13"/>
  <c r="AB3447" i="13"/>
  <c r="S3447" i="13"/>
  <c r="AF3447" i="13"/>
  <c r="AE3447" i="13"/>
  <c r="AC3447" i="13"/>
  <c r="AA3447" i="13"/>
  <c r="AD3447" i="13"/>
  <c r="S3463" i="13"/>
  <c r="AC3463" i="13"/>
  <c r="AF3463" i="13"/>
  <c r="AD3463" i="13"/>
  <c r="AA3463" i="13"/>
  <c r="AE3463" i="13"/>
  <c r="AB3463" i="13"/>
  <c r="AB3479" i="13"/>
  <c r="AF3479" i="13"/>
  <c r="AE3479" i="13"/>
  <c r="AA3479" i="13"/>
  <c r="S3479" i="13"/>
  <c r="AD3479" i="13"/>
  <c r="AC3479" i="13"/>
  <c r="AA3495" i="13"/>
  <c r="AF3495" i="13"/>
  <c r="AE3495" i="13"/>
  <c r="AC3495" i="13"/>
  <c r="S3495" i="13"/>
  <c r="AB3495" i="13"/>
  <c r="AD3495" i="13"/>
  <c r="S3511" i="13"/>
  <c r="AF3511" i="13"/>
  <c r="AE3511" i="13"/>
  <c r="AC3511" i="13"/>
  <c r="AA3511" i="13"/>
  <c r="AD3511" i="13"/>
  <c r="AB3511" i="13"/>
  <c r="AB3527" i="13"/>
  <c r="S3527" i="13"/>
  <c r="AF3527" i="13"/>
  <c r="AE3527" i="13"/>
  <c r="AA3527" i="13"/>
  <c r="AC3527" i="13"/>
  <c r="AD3527" i="13"/>
  <c r="AD3543" i="13"/>
  <c r="AA3543" i="13"/>
  <c r="AB3543" i="13"/>
  <c r="S3543" i="13"/>
  <c r="AF3543" i="13"/>
  <c r="AC3543" i="13"/>
  <c r="AE3543" i="13"/>
  <c r="S3559" i="13"/>
  <c r="AD3559" i="13"/>
  <c r="AA3559" i="13"/>
  <c r="AE3559" i="13"/>
  <c r="AF3559" i="13"/>
  <c r="AC3559" i="13"/>
  <c r="AB3559" i="13"/>
  <c r="AD3575" i="13"/>
  <c r="AB3575" i="13"/>
  <c r="AA3575" i="13"/>
  <c r="AE3575" i="13"/>
  <c r="S3575" i="13"/>
  <c r="AF3575" i="13"/>
  <c r="AC3575" i="13"/>
  <c r="AC3591" i="13"/>
  <c r="AD3591" i="13"/>
  <c r="AA3591" i="13"/>
  <c r="AE3591" i="13"/>
  <c r="S3591" i="13"/>
  <c r="AF3591" i="13"/>
  <c r="AB3591" i="13"/>
  <c r="AF3615" i="13"/>
  <c r="AB3615" i="13"/>
  <c r="AD3615" i="13"/>
  <c r="S3615" i="13"/>
  <c r="AE3615" i="13"/>
  <c r="AA3615" i="13"/>
  <c r="AC3615" i="13"/>
  <c r="AA3631" i="13"/>
  <c r="AB3631" i="13"/>
  <c r="AF3631" i="13"/>
  <c r="AC3631" i="13"/>
  <c r="AE3631" i="13"/>
  <c r="S3631" i="13"/>
  <c r="AD3631" i="13"/>
  <c r="S3647" i="13"/>
  <c r="AE3647" i="13"/>
  <c r="AD3647" i="13"/>
  <c r="T3647" i="13"/>
  <c r="AB3647" i="13"/>
  <c r="AA3647" i="13"/>
  <c r="AC3647" i="13"/>
  <c r="AF3647" i="13"/>
  <c r="U3647" i="13"/>
  <c r="AC3663" i="13"/>
  <c r="AF3663" i="13"/>
  <c r="AB3663" i="13"/>
  <c r="S3663" i="13"/>
  <c r="AA3663" i="13"/>
  <c r="AE3663" i="13"/>
  <c r="AD3663" i="13"/>
  <c r="S3679" i="13"/>
  <c r="AE3679" i="13"/>
  <c r="AA3679" i="13"/>
  <c r="AC3679" i="13"/>
  <c r="AD3679" i="13"/>
  <c r="AF3679" i="13"/>
  <c r="AB3679" i="13"/>
  <c r="AE3695" i="13"/>
  <c r="AB3695" i="13"/>
  <c r="AA3695" i="13"/>
  <c r="AC3695" i="13"/>
  <c r="S3695" i="13"/>
  <c r="AD3695" i="13"/>
  <c r="AF3695" i="13"/>
  <c r="S3711" i="13"/>
  <c r="AC3711" i="13"/>
  <c r="AD3711" i="13"/>
  <c r="AE3711" i="13"/>
  <c r="AF3711" i="13"/>
  <c r="AB3711" i="13"/>
  <c r="AA3711" i="13"/>
  <c r="AF3727" i="13"/>
  <c r="S3727" i="13"/>
  <c r="AA3727" i="13"/>
  <c r="AE3727" i="13"/>
  <c r="AB3727" i="13"/>
  <c r="AD3727" i="13"/>
  <c r="AC3727" i="13"/>
  <c r="AB3751" i="13"/>
  <c r="S3751" i="13"/>
  <c r="AF3751" i="13"/>
  <c r="AC3751" i="13"/>
  <c r="AE3751" i="13"/>
  <c r="AA3751" i="13"/>
  <c r="AD3751" i="13"/>
  <c r="AA3767" i="13"/>
  <c r="AF3767" i="13"/>
  <c r="AB3767" i="13"/>
  <c r="AD3767" i="13"/>
  <c r="AC3767" i="13"/>
  <c r="S3767" i="13"/>
  <c r="AE3767" i="13"/>
  <c r="S3783" i="13"/>
  <c r="AE3783" i="13"/>
  <c r="AF3783" i="13"/>
  <c r="AA3783" i="13"/>
  <c r="AB3783" i="13"/>
  <c r="AC3783" i="13"/>
  <c r="AD3783" i="13"/>
  <c r="S3799" i="13"/>
  <c r="AC3799" i="13"/>
  <c r="AA3799" i="13"/>
  <c r="AD3799" i="13"/>
  <c r="AF3799" i="13"/>
  <c r="AE3799" i="13"/>
  <c r="AB3799" i="13"/>
  <c r="AE3815" i="13"/>
  <c r="AB3815" i="13"/>
  <c r="AF3815" i="13"/>
  <c r="S3815" i="13"/>
  <c r="AC3815" i="13"/>
  <c r="AA3815" i="13"/>
  <c r="AD3815" i="13"/>
  <c r="AF3831" i="13"/>
  <c r="AB3831" i="13"/>
  <c r="AA3831" i="13"/>
  <c r="AE3831" i="13"/>
  <c r="AD3831" i="13"/>
  <c r="AC3831" i="13"/>
  <c r="S3831" i="13"/>
  <c r="AE3847" i="13"/>
  <c r="AB3847" i="13"/>
  <c r="AC3847" i="13"/>
  <c r="AA3847" i="13"/>
  <c r="AD3847" i="13"/>
  <c r="S3847" i="13"/>
  <c r="AF3847" i="13"/>
  <c r="AC3863" i="13"/>
  <c r="S3863" i="13"/>
  <c r="AD3863" i="13"/>
  <c r="AF3863" i="13"/>
  <c r="AE3863" i="13"/>
  <c r="AB3863" i="13"/>
  <c r="AA3863" i="13"/>
  <c r="AF3879" i="13"/>
  <c r="AE3879" i="13"/>
  <c r="AC3879" i="13"/>
  <c r="AD3879" i="13"/>
  <c r="S3879" i="13"/>
  <c r="AA3879" i="13"/>
  <c r="AB3879" i="13"/>
  <c r="S3895" i="13"/>
  <c r="AF3895" i="13"/>
  <c r="AE3895" i="13"/>
  <c r="AB3895" i="13"/>
  <c r="AD3895" i="13"/>
  <c r="AA3895" i="13"/>
  <c r="AC3895" i="13"/>
  <c r="AD3911" i="13"/>
  <c r="AA3911" i="13"/>
  <c r="AC3911" i="13"/>
  <c r="S3911" i="13"/>
  <c r="AF3911" i="13"/>
  <c r="AE3911" i="13"/>
  <c r="AB3911" i="13"/>
  <c r="AE3927" i="13"/>
  <c r="AB3927" i="13"/>
  <c r="AC3927" i="13"/>
  <c r="AA3927" i="13"/>
  <c r="AD3927" i="13"/>
  <c r="S3927" i="13"/>
  <c r="AF3927" i="13"/>
  <c r="AD3943" i="13"/>
  <c r="AC3943" i="13"/>
  <c r="AB3943" i="13"/>
  <c r="AA3943" i="13"/>
  <c r="AF3943" i="13"/>
  <c r="AE3943" i="13"/>
  <c r="S3943" i="13"/>
  <c r="AE3959" i="13"/>
  <c r="AB3959" i="13"/>
  <c r="AC3959" i="13"/>
  <c r="AA3959" i="13"/>
  <c r="S3959" i="13"/>
  <c r="AF3959" i="13"/>
  <c r="AD3959" i="13"/>
  <c r="AD3983" i="13"/>
  <c r="AE3983" i="13"/>
  <c r="S3983" i="13"/>
  <c r="AA3983" i="13"/>
  <c r="AF3983" i="13"/>
  <c r="AC3983" i="13"/>
  <c r="AB3983" i="13"/>
  <c r="AD3999" i="13"/>
  <c r="AF3999" i="13"/>
  <c r="AA3999" i="13"/>
  <c r="S3999" i="13"/>
  <c r="AC3999" i="13"/>
  <c r="AB3999" i="13"/>
  <c r="AE3999" i="13"/>
  <c r="AE4015" i="13"/>
  <c r="AF4015" i="13"/>
  <c r="AC4015" i="13"/>
  <c r="AB4015" i="13"/>
  <c r="S4015" i="13"/>
  <c r="AA4015" i="13"/>
  <c r="AD4015" i="13"/>
  <c r="AA4031" i="13"/>
  <c r="AE4031" i="13"/>
  <c r="AF4031" i="13"/>
  <c r="AB4031" i="13"/>
  <c r="AD4031" i="13"/>
  <c r="AC4031" i="13"/>
  <c r="S4031" i="13"/>
  <c r="AE4047" i="13"/>
  <c r="S4047" i="13"/>
  <c r="AD4047" i="13"/>
  <c r="AA4047" i="13"/>
  <c r="AB4047" i="13"/>
  <c r="AF4047" i="13"/>
  <c r="AC4047" i="13"/>
  <c r="S4063" i="13"/>
  <c r="AF4063" i="13"/>
  <c r="AA4063" i="13"/>
  <c r="AC4063" i="13"/>
  <c r="AE4063" i="13"/>
  <c r="AB4063" i="13"/>
  <c r="AD4063" i="13"/>
  <c r="AC4079" i="13"/>
  <c r="AD4079" i="13"/>
  <c r="S4079" i="13"/>
  <c r="AB4079" i="13"/>
  <c r="AA4079" i="13"/>
  <c r="AF4079" i="13"/>
  <c r="AE4079" i="13"/>
  <c r="AA4095" i="13"/>
  <c r="S4095" i="13"/>
  <c r="AC4095" i="13"/>
  <c r="AB4095" i="13"/>
  <c r="AF4095" i="13"/>
  <c r="AD4095" i="13"/>
  <c r="AE4095" i="13"/>
  <c r="AA4111" i="13"/>
  <c r="AB4111" i="13"/>
  <c r="AC4111" i="13"/>
  <c r="AD4111" i="13"/>
  <c r="S4111" i="13"/>
  <c r="AE4111" i="13"/>
  <c r="AF4111" i="13"/>
  <c r="S4127" i="13"/>
  <c r="AE4127" i="13"/>
  <c r="AB4127" i="13"/>
  <c r="AD4127" i="13"/>
  <c r="AF4127" i="13"/>
  <c r="AC4127" i="13"/>
  <c r="AA4127" i="13"/>
  <c r="AE4143" i="13"/>
  <c r="AC4143" i="13"/>
  <c r="S4143" i="13"/>
  <c r="AA4143" i="13"/>
  <c r="AB4143" i="13"/>
  <c r="AD4143" i="13"/>
  <c r="AF4143" i="13"/>
  <c r="AC4167" i="13"/>
  <c r="AB4167" i="13"/>
  <c r="AA4167" i="13"/>
  <c r="AE4167" i="13"/>
  <c r="S4167" i="13"/>
  <c r="AD4167" i="13"/>
  <c r="AF4167" i="13"/>
  <c r="AD400" i="13"/>
  <c r="AA400" i="13"/>
  <c r="AE400" i="13"/>
  <c r="AF400" i="13"/>
  <c r="AC400" i="13"/>
  <c r="AB400" i="13"/>
  <c r="S400" i="13"/>
  <c r="AB416" i="13"/>
  <c r="AC416" i="13"/>
  <c r="AE416" i="13"/>
  <c r="AD416" i="13"/>
  <c r="AA416" i="13"/>
  <c r="S416" i="13"/>
  <c r="AF416" i="13"/>
  <c r="S432" i="13"/>
  <c r="AE432" i="13"/>
  <c r="AD432" i="13"/>
  <c r="AB432" i="13"/>
  <c r="AF432" i="13"/>
  <c r="AA432" i="13"/>
  <c r="AC432" i="13"/>
  <c r="S448" i="13"/>
  <c r="AA448" i="13"/>
  <c r="AD448" i="13"/>
  <c r="AF448" i="13"/>
  <c r="AE448" i="13"/>
  <c r="AC448" i="13"/>
  <c r="AB448" i="13"/>
  <c r="S464" i="13"/>
  <c r="AB464" i="13"/>
  <c r="AC464" i="13"/>
  <c r="AD464" i="13"/>
  <c r="AA464" i="13"/>
  <c r="AE464" i="13"/>
  <c r="AF464" i="13"/>
  <c r="AA480" i="13"/>
  <c r="AE480" i="13"/>
  <c r="AF480" i="13"/>
  <c r="S480" i="13"/>
  <c r="AB480" i="13"/>
  <c r="AC480" i="13"/>
  <c r="AD480" i="13"/>
  <c r="AB496" i="13"/>
  <c r="AF496" i="13"/>
  <c r="S496" i="13"/>
  <c r="AE496" i="13"/>
  <c r="AA496" i="13"/>
  <c r="AD496" i="13"/>
  <c r="AC496" i="13"/>
  <c r="S512" i="13"/>
  <c r="AC512" i="13"/>
  <c r="AA512" i="13"/>
  <c r="AD512" i="13"/>
  <c r="AE512" i="13"/>
  <c r="AB512" i="13"/>
  <c r="AF512" i="13"/>
  <c r="AB528" i="13"/>
  <c r="AC528" i="13"/>
  <c r="AE528" i="13"/>
  <c r="AF528" i="13"/>
  <c r="AD528" i="13"/>
  <c r="AA528" i="13"/>
  <c r="S528" i="13"/>
  <c r="AC544" i="13"/>
  <c r="S544" i="13"/>
  <c r="AB544" i="13"/>
  <c r="AD544" i="13"/>
  <c r="AF544" i="13"/>
  <c r="AA544" i="13"/>
  <c r="AE544" i="13"/>
  <c r="S560" i="13"/>
  <c r="AB560" i="13"/>
  <c r="AE560" i="13"/>
  <c r="AF560" i="13"/>
  <c r="AD560" i="13"/>
  <c r="AA560" i="13"/>
  <c r="AC560" i="13"/>
  <c r="S576" i="13"/>
  <c r="AD576" i="13"/>
  <c r="AE576" i="13"/>
  <c r="AB576" i="13"/>
  <c r="AC576" i="13"/>
  <c r="AF576" i="13"/>
  <c r="AA576" i="13"/>
  <c r="AE592" i="13"/>
  <c r="AD592" i="13"/>
  <c r="AC592" i="13"/>
  <c r="AF592" i="13"/>
  <c r="AB592" i="13"/>
  <c r="S592" i="13"/>
  <c r="AA592" i="13"/>
  <c r="AC608" i="13"/>
  <c r="S608" i="13"/>
  <c r="AF608" i="13"/>
  <c r="AB608" i="13"/>
  <c r="AD608" i="13"/>
  <c r="AE608" i="13"/>
  <c r="AA608" i="13"/>
  <c r="S624" i="13"/>
  <c r="AB624" i="13"/>
  <c r="AD624" i="13"/>
  <c r="AE624" i="13"/>
  <c r="AA624" i="13"/>
  <c r="AC624" i="13"/>
  <c r="AF624" i="13"/>
  <c r="AD640" i="13"/>
  <c r="AC640" i="13"/>
  <c r="S640" i="13"/>
  <c r="AB640" i="13"/>
  <c r="AF640" i="13"/>
  <c r="AE640" i="13"/>
  <c r="AA640" i="13"/>
  <c r="AD656" i="13"/>
  <c r="AA656" i="13"/>
  <c r="AC656" i="13"/>
  <c r="AF656" i="13"/>
  <c r="AB656" i="13"/>
  <c r="S656" i="13"/>
  <c r="AE656" i="13"/>
  <c r="S680" i="13"/>
  <c r="AF680" i="13"/>
  <c r="AE680" i="13"/>
  <c r="AC680" i="13"/>
  <c r="AB680" i="13"/>
  <c r="AA680" i="13"/>
  <c r="AD680" i="13"/>
  <c r="S696" i="13"/>
  <c r="AD696" i="13"/>
  <c r="AE696" i="13"/>
  <c r="AB696" i="13"/>
  <c r="AA696" i="13"/>
  <c r="AC696" i="13"/>
  <c r="AF696" i="13"/>
  <c r="AC712" i="13"/>
  <c r="AD712" i="13"/>
  <c r="AB712" i="13"/>
  <c r="AF712" i="13"/>
  <c r="S712" i="13"/>
  <c r="AE712" i="13"/>
  <c r="AA712" i="13"/>
  <c r="AB728" i="13"/>
  <c r="AF728" i="13"/>
  <c r="S728" i="13"/>
  <c r="AE728" i="13"/>
  <c r="AA728" i="13"/>
  <c r="AC728" i="13"/>
  <c r="AD728" i="13"/>
  <c r="AF744" i="13"/>
  <c r="AE744" i="13"/>
  <c r="AD744" i="13"/>
  <c r="AC744" i="13"/>
  <c r="S744" i="13"/>
  <c r="AA744" i="13"/>
  <c r="AB744" i="13"/>
  <c r="S760" i="13"/>
  <c r="AD760" i="13"/>
  <c r="AB760" i="13"/>
  <c r="AC760" i="13"/>
  <c r="AE760" i="13"/>
  <c r="AA760" i="13"/>
  <c r="AF760" i="13"/>
  <c r="AA776" i="13"/>
  <c r="AC776" i="13"/>
  <c r="AB776" i="13"/>
  <c r="S776" i="13"/>
  <c r="AD776" i="13"/>
  <c r="AF776" i="13"/>
  <c r="AE776" i="13"/>
  <c r="AF792" i="13"/>
  <c r="AB792" i="13"/>
  <c r="AA792" i="13"/>
  <c r="S792" i="13"/>
  <c r="AE792" i="13"/>
  <c r="AD792" i="13"/>
  <c r="AC792" i="13"/>
  <c r="S808" i="13"/>
  <c r="AE808" i="13"/>
  <c r="AA808" i="13"/>
  <c r="AC808" i="13"/>
  <c r="AF808" i="13"/>
  <c r="AB808" i="13"/>
  <c r="AD808" i="13"/>
  <c r="AD824" i="13"/>
  <c r="AC824" i="13"/>
  <c r="S824" i="13"/>
  <c r="AA824" i="13"/>
  <c r="AE824" i="13"/>
  <c r="AF824" i="13"/>
  <c r="AB824" i="13"/>
  <c r="S840" i="13"/>
  <c r="AE840" i="13"/>
  <c r="AA840" i="13"/>
  <c r="AB840" i="13"/>
  <c r="AF840" i="13"/>
  <c r="AD840" i="13"/>
  <c r="AC840" i="13"/>
  <c r="AB856" i="13"/>
  <c r="S856" i="13"/>
  <c r="AF856" i="13"/>
  <c r="AD856" i="13"/>
  <c r="AC856" i="13"/>
  <c r="AA856" i="13"/>
  <c r="AE856" i="13"/>
  <c r="AC872" i="13"/>
  <c r="AA872" i="13"/>
  <c r="AB872" i="13"/>
  <c r="AD872" i="13"/>
  <c r="S872" i="13"/>
  <c r="AE872" i="13"/>
  <c r="AF872" i="13"/>
  <c r="AB888" i="13"/>
  <c r="AC888" i="13"/>
  <c r="AD888" i="13"/>
  <c r="AE888" i="13"/>
  <c r="S888" i="13"/>
  <c r="AF888" i="13"/>
  <c r="AA888" i="13"/>
  <c r="AA904" i="13"/>
  <c r="AB904" i="13"/>
  <c r="S904" i="13"/>
  <c r="AF904" i="13"/>
  <c r="AE904" i="13"/>
  <c r="AD904" i="13"/>
  <c r="AC904" i="13"/>
  <c r="AF920" i="13"/>
  <c r="AB920" i="13"/>
  <c r="AD920" i="13"/>
  <c r="AC920" i="13"/>
  <c r="S920" i="13"/>
  <c r="AA920" i="13"/>
  <c r="AE920" i="13"/>
  <c r="AB936" i="13"/>
  <c r="AE936" i="13"/>
  <c r="AA936" i="13"/>
  <c r="AD936" i="13"/>
  <c r="S936" i="13"/>
  <c r="AF936" i="13"/>
  <c r="AC936" i="13"/>
  <c r="AA952" i="13"/>
  <c r="AB952" i="13"/>
  <c r="AC952" i="13"/>
  <c r="AE952" i="13"/>
  <c r="AD952" i="13"/>
  <c r="S952" i="13"/>
  <c r="AF952" i="13"/>
  <c r="AE968" i="13"/>
  <c r="AA968" i="13"/>
  <c r="AC968" i="13"/>
  <c r="S968" i="13"/>
  <c r="AF968" i="13"/>
  <c r="AD968" i="13"/>
  <c r="AB968" i="13"/>
  <c r="AA984" i="13"/>
  <c r="AC984" i="13"/>
  <c r="AF984" i="13"/>
  <c r="S984" i="13"/>
  <c r="AD984" i="13"/>
  <c r="AE984" i="13"/>
  <c r="AB984" i="13"/>
  <c r="AE1000" i="13"/>
  <c r="AA1000" i="13"/>
  <c r="AD1000" i="13"/>
  <c r="S1000" i="13"/>
  <c r="AF1000" i="13"/>
  <c r="AC1000" i="13"/>
  <c r="AB1000" i="13"/>
  <c r="AC1016" i="13"/>
  <c r="AE1016" i="13"/>
  <c r="S1016" i="13"/>
  <c r="AD1016" i="13"/>
  <c r="AA1016" i="13"/>
  <c r="AB1016" i="13"/>
  <c r="AF1016" i="13"/>
  <c r="S1024" i="13"/>
  <c r="AE1024" i="13"/>
  <c r="AB1024" i="13"/>
  <c r="AD1024" i="13"/>
  <c r="AC1024" i="13"/>
  <c r="AA1024" i="13"/>
  <c r="AF1024" i="13"/>
  <c r="S1032" i="13"/>
  <c r="AC1032" i="13"/>
  <c r="AF1032" i="13"/>
  <c r="AB1032" i="13"/>
  <c r="AE1032" i="13"/>
  <c r="AD1032" i="13"/>
  <c r="AA1032" i="13"/>
  <c r="AB1040" i="13"/>
  <c r="S1040" i="13"/>
  <c r="AE1040" i="13"/>
  <c r="AD1040" i="13"/>
  <c r="AF1040" i="13"/>
  <c r="AC1040" i="13"/>
  <c r="AA1040" i="13"/>
  <c r="S1048" i="13"/>
  <c r="AE1048" i="13"/>
  <c r="AC1048" i="13"/>
  <c r="AD1048" i="13"/>
  <c r="AF1048" i="13"/>
  <c r="AB1048" i="13"/>
  <c r="AA1048" i="13"/>
  <c r="AC1056" i="13"/>
  <c r="AE1056" i="13"/>
  <c r="AA1056" i="13"/>
  <c r="S1056" i="13"/>
  <c r="AB1056" i="13"/>
  <c r="AF1056" i="13"/>
  <c r="AD1056" i="13"/>
  <c r="AC1072" i="13"/>
  <c r="AE1072" i="13"/>
  <c r="AA1072" i="13"/>
  <c r="AD1072" i="13"/>
  <c r="AF1072" i="13"/>
  <c r="AB1072" i="13"/>
  <c r="S1072" i="13"/>
  <c r="AC1080" i="13"/>
  <c r="AB1080" i="13"/>
  <c r="AA1080" i="13"/>
  <c r="AD1080" i="13"/>
  <c r="S1080" i="13"/>
  <c r="AF1080" i="13"/>
  <c r="AE1080" i="13"/>
  <c r="S1088" i="13"/>
  <c r="AF1088" i="13"/>
  <c r="AB1088" i="13"/>
  <c r="AC1088" i="13"/>
  <c r="AE1088" i="13"/>
  <c r="AA1088" i="13"/>
  <c r="AD1088" i="13"/>
  <c r="AF1096" i="13"/>
  <c r="AA1096" i="13"/>
  <c r="S1096" i="13"/>
  <c r="AD1096" i="13"/>
  <c r="AC1096" i="13"/>
  <c r="AB1096" i="13"/>
  <c r="AE1096" i="13"/>
  <c r="S1104" i="13"/>
  <c r="AF1104" i="13"/>
  <c r="AB1104" i="13"/>
  <c r="AD1104" i="13"/>
  <c r="AE1104" i="13"/>
  <c r="AC1104" i="13"/>
  <c r="AA1104" i="13"/>
  <c r="AF1112" i="13"/>
  <c r="AB1112" i="13"/>
  <c r="AD1112" i="13"/>
  <c r="S1112" i="13"/>
  <c r="AE1112" i="13"/>
  <c r="AC1112" i="13"/>
  <c r="AA1112" i="13"/>
  <c r="AF1120" i="13"/>
  <c r="AD1120" i="13"/>
  <c r="AE1120" i="13"/>
  <c r="AC1120" i="13"/>
  <c r="AB1120" i="13"/>
  <c r="AA1120" i="13"/>
  <c r="S1120" i="13"/>
  <c r="S1128" i="13"/>
  <c r="AE1128" i="13"/>
  <c r="AD1128" i="13"/>
  <c r="AB1128" i="13"/>
  <c r="AA1128" i="13"/>
  <c r="AF1128" i="13"/>
  <c r="AC1128" i="13"/>
  <c r="S1136" i="13"/>
  <c r="AC1136" i="13"/>
  <c r="AD1136" i="13"/>
  <c r="AE1136" i="13"/>
  <c r="AA1136" i="13"/>
  <c r="AF1136" i="13"/>
  <c r="AB1136" i="13"/>
  <c r="AA1144" i="13"/>
  <c r="S1144" i="13"/>
  <c r="AE1144" i="13"/>
  <c r="AF1144" i="13"/>
  <c r="AB1144" i="13"/>
  <c r="AC1144" i="13"/>
  <c r="AD1144" i="13"/>
  <c r="S1152" i="13"/>
  <c r="AD1152" i="13"/>
  <c r="AF1152" i="13"/>
  <c r="AA1152" i="13"/>
  <c r="AE1152" i="13"/>
  <c r="AC1152" i="13"/>
  <c r="AB1152" i="13"/>
  <c r="S1160" i="13"/>
  <c r="AB1160" i="13"/>
  <c r="AD1160" i="13"/>
  <c r="AC1160" i="13"/>
  <c r="AF1160" i="13"/>
  <c r="AE1160" i="13"/>
  <c r="AA1160" i="13"/>
  <c r="AE1168" i="13"/>
  <c r="AD1168" i="13"/>
  <c r="AC1168" i="13"/>
  <c r="S1168" i="13"/>
  <c r="AA1168" i="13"/>
  <c r="AB1168" i="13"/>
  <c r="AF1168" i="13"/>
  <c r="S1176" i="13"/>
  <c r="AD1176" i="13"/>
  <c r="AC1176" i="13"/>
  <c r="AB1176" i="13"/>
  <c r="AF1176" i="13"/>
  <c r="AE1176" i="13"/>
  <c r="AA1176" i="13"/>
  <c r="AE1184" i="13"/>
  <c r="AA1184" i="13"/>
  <c r="AD1184" i="13"/>
  <c r="S1184" i="13"/>
  <c r="AF1184" i="13"/>
  <c r="AC1184" i="13"/>
  <c r="AB1184" i="13"/>
  <c r="S1192" i="13"/>
  <c r="AB1192" i="13"/>
  <c r="AC1192" i="13"/>
  <c r="AE1192" i="13"/>
  <c r="AF1192" i="13"/>
  <c r="AD1192" i="13"/>
  <c r="AA1192" i="13"/>
  <c r="S1200" i="13"/>
  <c r="AB1200" i="13"/>
  <c r="AE1200" i="13"/>
  <c r="AC1200" i="13"/>
  <c r="AA1200" i="13"/>
  <c r="AD1200" i="13"/>
  <c r="AF1200" i="13"/>
  <c r="AD1208" i="13"/>
  <c r="AA1208" i="13"/>
  <c r="S1208" i="13"/>
  <c r="AC1208" i="13"/>
  <c r="AF1208" i="13"/>
  <c r="AE1208" i="13"/>
  <c r="AB1208" i="13"/>
  <c r="AC1216" i="13"/>
  <c r="AB1216" i="13"/>
  <c r="S1216" i="13"/>
  <c r="AD1216" i="13"/>
  <c r="AA1216" i="13"/>
  <c r="AE1216" i="13"/>
  <c r="AF1216" i="13"/>
  <c r="AE1224" i="13"/>
  <c r="AD1224" i="13"/>
  <c r="AC1224" i="13"/>
  <c r="AF1224" i="13"/>
  <c r="AB1224" i="13"/>
  <c r="AA1224" i="13"/>
  <c r="S1224" i="13"/>
  <c r="S1232" i="13"/>
  <c r="AE1232" i="13"/>
  <c r="AF1232" i="13"/>
  <c r="AC1232" i="13"/>
  <c r="AD1232" i="13"/>
  <c r="AB1232" i="13"/>
  <c r="AA1232" i="13"/>
  <c r="AE1240" i="13"/>
  <c r="S1240" i="13"/>
  <c r="AA1240" i="13"/>
  <c r="AB1240" i="13"/>
  <c r="AF1240" i="13"/>
  <c r="AD1240" i="13"/>
  <c r="AC1240" i="13"/>
  <c r="S1248" i="13"/>
  <c r="AC1248" i="13"/>
  <c r="AF1248" i="13"/>
  <c r="AB1248" i="13"/>
  <c r="AE1248" i="13"/>
  <c r="AD1248" i="13"/>
  <c r="AA1248" i="13"/>
  <c r="AB1256" i="13"/>
  <c r="S1256" i="13"/>
  <c r="AE1256" i="13"/>
  <c r="AA1256" i="13"/>
  <c r="AD1256" i="13"/>
  <c r="AF1256" i="13"/>
  <c r="AC1256" i="13"/>
  <c r="AB1264" i="13"/>
  <c r="AE1264" i="13"/>
  <c r="AD1264" i="13"/>
  <c r="AF1264" i="13"/>
  <c r="AA1264" i="13"/>
  <c r="AC1264" i="13"/>
  <c r="S1264" i="13"/>
  <c r="AA1272" i="13"/>
  <c r="AD1272" i="13"/>
  <c r="AF1272" i="13"/>
  <c r="AC1272" i="13"/>
  <c r="AB1272" i="13"/>
  <c r="S1272" i="13"/>
  <c r="AE1272" i="13"/>
  <c r="AA1280" i="13"/>
  <c r="AB1280" i="13"/>
  <c r="AF1280" i="13"/>
  <c r="S1280" i="13"/>
  <c r="AE1280" i="13"/>
  <c r="AC1280" i="13"/>
  <c r="AD1280" i="13"/>
  <c r="S1288" i="13"/>
  <c r="AF1288" i="13"/>
  <c r="AE1288" i="13"/>
  <c r="AC1288" i="13"/>
  <c r="AB1288" i="13"/>
  <c r="AA1288" i="13"/>
  <c r="AD1288" i="13"/>
  <c r="S1296" i="13"/>
  <c r="AD1296" i="13"/>
  <c r="AC1296" i="13"/>
  <c r="AE1296" i="13"/>
  <c r="AA1296" i="13"/>
  <c r="AB1296" i="13"/>
  <c r="AF1296" i="13"/>
  <c r="AB1304" i="13"/>
  <c r="S1304" i="13"/>
  <c r="AE1304" i="13"/>
  <c r="AA1304" i="13"/>
  <c r="AD1304" i="13"/>
  <c r="AF1304" i="13"/>
  <c r="AC1304" i="13"/>
  <c r="S1312" i="13"/>
  <c r="AA1312" i="13"/>
  <c r="AB1312" i="13"/>
  <c r="AF1312" i="13"/>
  <c r="AD1312" i="13"/>
  <c r="AC1312" i="13"/>
  <c r="AE1312" i="13"/>
  <c r="AA1320" i="13"/>
  <c r="AD1320" i="13"/>
  <c r="AF1320" i="13"/>
  <c r="AC1320" i="13"/>
  <c r="AB1320" i="13"/>
  <c r="S1320" i="13"/>
  <c r="AE1320" i="13"/>
  <c r="AE1328" i="13"/>
  <c r="AC1328" i="13"/>
  <c r="AB1328" i="13"/>
  <c r="S1328" i="13"/>
  <c r="AA1328" i="13"/>
  <c r="AD1328" i="13"/>
  <c r="AF1328" i="13"/>
  <c r="AC1336" i="13"/>
  <c r="AF1336" i="13"/>
  <c r="AB1336" i="13"/>
  <c r="AE1336" i="13"/>
  <c r="AA1336" i="13"/>
  <c r="S1336" i="13"/>
  <c r="AD1336" i="13"/>
  <c r="S1344" i="13"/>
  <c r="AE1344" i="13"/>
  <c r="AB1344" i="13"/>
  <c r="AD1344" i="13"/>
  <c r="AA1344" i="13"/>
  <c r="AF1344" i="13"/>
  <c r="AC1344" i="13"/>
  <c r="AC1352" i="13"/>
  <c r="AB1352" i="13"/>
  <c r="S1352" i="13"/>
  <c r="AD1352" i="13"/>
  <c r="AF1352" i="13"/>
  <c r="AE1352" i="13"/>
  <c r="AA1352" i="13"/>
  <c r="AF1360" i="13"/>
  <c r="AC1360" i="13"/>
  <c r="AD1360" i="13"/>
  <c r="AB1360" i="13"/>
  <c r="S1360" i="13"/>
  <c r="AA1360" i="13"/>
  <c r="AE1360" i="13"/>
  <c r="AB1368" i="13"/>
  <c r="AE1368" i="13"/>
  <c r="AD1368" i="13"/>
  <c r="AA1368" i="13"/>
  <c r="S1368" i="13"/>
  <c r="AC1368" i="13"/>
  <c r="AF1368" i="13"/>
  <c r="S1376" i="13"/>
  <c r="AC1376" i="13"/>
  <c r="AA1376" i="13"/>
  <c r="AD1376" i="13"/>
  <c r="AF1376" i="13"/>
  <c r="AE1376" i="13"/>
  <c r="AB1376" i="13"/>
  <c r="AB1384" i="13"/>
  <c r="AF1384" i="13"/>
  <c r="S1384" i="13"/>
  <c r="AE1384" i="13"/>
  <c r="AA1384" i="13"/>
  <c r="AC1384" i="13"/>
  <c r="AD1384" i="13"/>
  <c r="S1392" i="13"/>
  <c r="AD1392" i="13"/>
  <c r="AC1392" i="13"/>
  <c r="AA1392" i="13"/>
  <c r="AB1392" i="13"/>
  <c r="AF1392" i="13"/>
  <c r="AE1392" i="13"/>
  <c r="S1400" i="13"/>
  <c r="AF1400" i="13"/>
  <c r="AC1400" i="13"/>
  <c r="AB1400" i="13"/>
  <c r="AE1400" i="13"/>
  <c r="AA1400" i="13"/>
  <c r="AD1400" i="13"/>
  <c r="S1408" i="13"/>
  <c r="AD1408" i="13"/>
  <c r="AB1408" i="13"/>
  <c r="AC1408" i="13"/>
  <c r="AE1408" i="13"/>
  <c r="AF1408" i="13"/>
  <c r="AA1408" i="13"/>
  <c r="AB1416" i="13"/>
  <c r="AC1416" i="13"/>
  <c r="AE1416" i="13"/>
  <c r="S1416" i="13"/>
  <c r="AF1416" i="13"/>
  <c r="AD1416" i="13"/>
  <c r="AA1416" i="13"/>
  <c r="AE1424" i="13"/>
  <c r="AC1424" i="13"/>
  <c r="AA1424" i="13"/>
  <c r="AF1424" i="13"/>
  <c r="S1424" i="13"/>
  <c r="AB1424" i="13"/>
  <c r="AD1424" i="13"/>
  <c r="S1432" i="13"/>
  <c r="AD1432" i="13"/>
  <c r="AC1432" i="13"/>
  <c r="AF1432" i="13"/>
  <c r="AE1432" i="13"/>
  <c r="AB1432" i="13"/>
  <c r="AA1432" i="13"/>
  <c r="S1440" i="13"/>
  <c r="AB1440" i="13"/>
  <c r="AC1440" i="13"/>
  <c r="AF1440" i="13"/>
  <c r="AA1440" i="13"/>
  <c r="AD1440" i="13"/>
  <c r="AE1440" i="13"/>
  <c r="AB1448" i="13"/>
  <c r="AD1448" i="13"/>
  <c r="AE1448" i="13"/>
  <c r="S1448" i="13"/>
  <c r="AA1448" i="13"/>
  <c r="AC1448" i="13"/>
  <c r="AF1448" i="13"/>
  <c r="S1456" i="13"/>
  <c r="AE1456" i="13"/>
  <c r="AA1456" i="13"/>
  <c r="AD1456" i="13"/>
  <c r="AF1456" i="13"/>
  <c r="AB1456" i="13"/>
  <c r="AC1456" i="13"/>
  <c r="AB1464" i="13"/>
  <c r="AD1464" i="13"/>
  <c r="AE1464" i="13"/>
  <c r="AC1464" i="13"/>
  <c r="AA1464" i="13"/>
  <c r="S1464" i="13"/>
  <c r="AF1464" i="13"/>
  <c r="AC1472" i="13"/>
  <c r="AE1472" i="13"/>
  <c r="AD1472" i="13"/>
  <c r="AB1472" i="13"/>
  <c r="S1472" i="13"/>
  <c r="AA1472" i="13"/>
  <c r="AF1472" i="13"/>
  <c r="AA1480" i="13"/>
  <c r="AD1480" i="13"/>
  <c r="S1480" i="13"/>
  <c r="AF1480" i="13"/>
  <c r="AC1480" i="13"/>
  <c r="AB1480" i="13"/>
  <c r="AE1480" i="13"/>
  <c r="AB1488" i="13"/>
  <c r="AC1488" i="13"/>
  <c r="AA1488" i="13"/>
  <c r="S1488" i="13"/>
  <c r="AD1488" i="13"/>
  <c r="AF1488" i="13"/>
  <c r="AE1488" i="13"/>
  <c r="S1496" i="13"/>
  <c r="AA1496" i="13"/>
  <c r="AE1496" i="13"/>
  <c r="AF1496" i="13"/>
  <c r="AB1496" i="13"/>
  <c r="AD1496" i="13"/>
  <c r="AC1496" i="13"/>
  <c r="AA1504" i="13"/>
  <c r="AC1504" i="13"/>
  <c r="AF1504" i="13"/>
  <c r="S1504" i="13"/>
  <c r="AB1504" i="13"/>
  <c r="AD1504" i="13"/>
  <c r="AE1504" i="13"/>
  <c r="S1512" i="13"/>
  <c r="AA1512" i="13"/>
  <c r="AE1512" i="13"/>
  <c r="AD1512" i="13"/>
  <c r="AB1512" i="13"/>
  <c r="AC1512" i="13"/>
  <c r="AF1512" i="13"/>
  <c r="S1520" i="13"/>
  <c r="AB1520" i="13"/>
  <c r="AD1520" i="13"/>
  <c r="AE1520" i="13"/>
  <c r="AA1520" i="13"/>
  <c r="AC1520" i="13"/>
  <c r="AF1520" i="13"/>
  <c r="AF1528" i="13"/>
  <c r="AE1528" i="13"/>
  <c r="AD1528" i="13"/>
  <c r="S1528" i="13"/>
  <c r="AC1528" i="13"/>
  <c r="AA1528" i="13"/>
  <c r="AB1528" i="13"/>
  <c r="S1536" i="13"/>
  <c r="AF1536" i="13"/>
  <c r="AD1536" i="13"/>
  <c r="AC1536" i="13"/>
  <c r="AE1536" i="13"/>
  <c r="AA1536" i="13"/>
  <c r="AB1536" i="13"/>
  <c r="AE1544" i="13"/>
  <c r="AD1544" i="13"/>
  <c r="AC1544" i="13"/>
  <c r="AB1544" i="13"/>
  <c r="AF1544" i="13"/>
  <c r="AA1544" i="13"/>
  <c r="S1544" i="13"/>
  <c r="AD1552" i="13"/>
  <c r="AC1552" i="13"/>
  <c r="AE1552" i="13"/>
  <c r="AF1552" i="13"/>
  <c r="S1552" i="13"/>
  <c r="AA1552" i="13"/>
  <c r="AB1552" i="13"/>
  <c r="AB1560" i="13"/>
  <c r="AF1560" i="13"/>
  <c r="S1560" i="13"/>
  <c r="AE1560" i="13"/>
  <c r="AD1560" i="13"/>
  <c r="AC1560" i="13"/>
  <c r="AA1560" i="13"/>
  <c r="AA1568" i="13"/>
  <c r="AB1568" i="13"/>
  <c r="AF1568" i="13"/>
  <c r="S1568" i="13"/>
  <c r="AE1568" i="13"/>
  <c r="AD1568" i="13"/>
  <c r="AC1568" i="13"/>
  <c r="S1576" i="13"/>
  <c r="AE1576" i="13"/>
  <c r="AA1576" i="13"/>
  <c r="AB1576" i="13"/>
  <c r="AF1576" i="13"/>
  <c r="AD1576" i="13"/>
  <c r="AC1576" i="13"/>
  <c r="AA1584" i="13"/>
  <c r="AE1584" i="13"/>
  <c r="AB1584" i="13"/>
  <c r="AF1584" i="13"/>
  <c r="AD1584" i="13"/>
  <c r="AC1584" i="13"/>
  <c r="S1584" i="13"/>
  <c r="AD1592" i="13"/>
  <c r="AB1592" i="13"/>
  <c r="AA1592" i="13"/>
  <c r="AE1592" i="13"/>
  <c r="AF1592" i="13"/>
  <c r="S1592" i="13"/>
  <c r="AC1592" i="13"/>
  <c r="AF1600" i="13"/>
  <c r="S1600" i="13"/>
  <c r="AA1600" i="13"/>
  <c r="AE1600" i="13"/>
  <c r="AC1600" i="13"/>
  <c r="AD1600" i="13"/>
  <c r="AB1600" i="13"/>
  <c r="AF1608" i="13"/>
  <c r="AB1608" i="13"/>
  <c r="AA1608" i="13"/>
  <c r="S1608" i="13"/>
  <c r="AE1608" i="13"/>
  <c r="AD1608" i="13"/>
  <c r="AC1608" i="13"/>
  <c r="AB1616" i="13"/>
  <c r="AC1616" i="13"/>
  <c r="AA1616" i="13"/>
  <c r="AF1616" i="13"/>
  <c r="S1616" i="13"/>
  <c r="AD1616" i="13"/>
  <c r="AE1616" i="13"/>
  <c r="S1624" i="13"/>
  <c r="AE1624" i="13"/>
  <c r="AC1624" i="13"/>
  <c r="AD1624" i="13"/>
  <c r="AF1624" i="13"/>
  <c r="AB1624" i="13"/>
  <c r="AA1624" i="13"/>
  <c r="AE1632" i="13"/>
  <c r="AA1632" i="13"/>
  <c r="AC1632" i="13"/>
  <c r="S1632" i="13"/>
  <c r="AD1632" i="13"/>
  <c r="AB1632" i="13"/>
  <c r="AF1632" i="13"/>
  <c r="AF1640" i="13"/>
  <c r="AE1640" i="13"/>
  <c r="AD1640" i="13"/>
  <c r="AB1640" i="13"/>
  <c r="S1640" i="13"/>
  <c r="AA1640" i="13"/>
  <c r="AC1640" i="13"/>
  <c r="AE1648" i="13"/>
  <c r="AB1648" i="13"/>
  <c r="S1648" i="13"/>
  <c r="AA1648" i="13"/>
  <c r="AF1648" i="13"/>
  <c r="AC1648" i="13"/>
  <c r="AD1648" i="13"/>
  <c r="S1656" i="13"/>
  <c r="AB1656" i="13"/>
  <c r="AF1656" i="13"/>
  <c r="AE1656" i="13"/>
  <c r="AA1656" i="13"/>
  <c r="AD1656" i="13"/>
  <c r="AC1656" i="13"/>
  <c r="S1664" i="13"/>
  <c r="AE1664" i="13"/>
  <c r="AA1664" i="13"/>
  <c r="AD1664" i="13"/>
  <c r="AC1664" i="13"/>
  <c r="AB1664" i="13"/>
  <c r="AF1664" i="13"/>
  <c r="AF1672" i="13"/>
  <c r="AB1672" i="13"/>
  <c r="AA1672" i="13"/>
  <c r="S1672" i="13"/>
  <c r="AE1672" i="13"/>
  <c r="AD1672" i="13"/>
  <c r="AC1672" i="13"/>
  <c r="AF1680" i="13"/>
  <c r="AB1680" i="13"/>
  <c r="AC1680" i="13"/>
  <c r="S1680" i="13"/>
  <c r="AD1680" i="13"/>
  <c r="AA1680" i="13"/>
  <c r="AE1680" i="13"/>
  <c r="S1688" i="13"/>
  <c r="AA1688" i="13"/>
  <c r="AC1688" i="13"/>
  <c r="AF1688" i="13"/>
  <c r="AB1688" i="13"/>
  <c r="AD1688" i="13"/>
  <c r="AE1688" i="13"/>
  <c r="S1696" i="13"/>
  <c r="AE1696" i="13"/>
  <c r="AF1696" i="13"/>
  <c r="AC1696" i="13"/>
  <c r="AA1696" i="13"/>
  <c r="AB1696" i="13"/>
  <c r="AD1696" i="13"/>
  <c r="AB1704" i="13"/>
  <c r="AA1704" i="13"/>
  <c r="S1704" i="13"/>
  <c r="AE1704" i="13"/>
  <c r="AF1704" i="13"/>
  <c r="AC1704" i="13"/>
  <c r="AD1704" i="13"/>
  <c r="AF1712" i="13"/>
  <c r="AB1712" i="13"/>
  <c r="AD1712" i="13"/>
  <c r="AC1712" i="13"/>
  <c r="AA1712" i="13"/>
  <c r="S1712" i="13"/>
  <c r="AE1712" i="13"/>
  <c r="AB1720" i="13"/>
  <c r="AF1720" i="13"/>
  <c r="AE1720" i="13"/>
  <c r="AC1720" i="13"/>
  <c r="S1720" i="13"/>
  <c r="AD1720" i="13"/>
  <c r="AA1720" i="13"/>
  <c r="AC1728" i="13"/>
  <c r="AF1728" i="13"/>
  <c r="AB1728" i="13"/>
  <c r="AE1728" i="13"/>
  <c r="AA1728" i="13"/>
  <c r="S1728" i="13"/>
  <c r="AD1728" i="13"/>
  <c r="AB1736" i="13"/>
  <c r="AF1736" i="13"/>
  <c r="S1736" i="13"/>
  <c r="AE1736" i="13"/>
  <c r="AA1736" i="13"/>
  <c r="AC1736" i="13"/>
  <c r="AD1736" i="13"/>
  <c r="S1744" i="13"/>
  <c r="AB1744" i="13"/>
  <c r="AC1744" i="13"/>
  <c r="AD1744" i="13"/>
  <c r="AA1744" i="13"/>
  <c r="AE1744" i="13"/>
  <c r="AF1744" i="13"/>
  <c r="AD1752" i="13"/>
  <c r="AC1752" i="13"/>
  <c r="S1752" i="13"/>
  <c r="AB1752" i="13"/>
  <c r="AE1752" i="13"/>
  <c r="AF1752" i="13"/>
  <c r="AA1752" i="13"/>
  <c r="S1760" i="13"/>
  <c r="AC1760" i="13"/>
  <c r="AF1760" i="13"/>
  <c r="AA1760" i="13"/>
  <c r="AB1760" i="13"/>
  <c r="AD1760" i="13"/>
  <c r="AE1760" i="13"/>
  <c r="AD1768" i="13"/>
  <c r="AA1768" i="13"/>
  <c r="AE1768" i="13"/>
  <c r="S1768" i="13"/>
  <c r="AF1768" i="13"/>
  <c r="AC1768" i="13"/>
  <c r="AB1768" i="13"/>
  <c r="AF1776" i="13"/>
  <c r="AC1776" i="13"/>
  <c r="AA1776" i="13"/>
  <c r="S1776" i="13"/>
  <c r="AD1776" i="13"/>
  <c r="AB1776" i="13"/>
  <c r="AE1776" i="13"/>
  <c r="S1784" i="13"/>
  <c r="AC1784" i="13"/>
  <c r="AE1784" i="13"/>
  <c r="AD1784" i="13"/>
  <c r="AA1784" i="13"/>
  <c r="AB1784" i="13"/>
  <c r="AF1784" i="13"/>
  <c r="AC1792" i="13"/>
  <c r="AD1792" i="13"/>
  <c r="AE1792" i="13"/>
  <c r="AA1792" i="13"/>
  <c r="AB1792" i="13"/>
  <c r="AF1792" i="13"/>
  <c r="S1792" i="13"/>
  <c r="S1800" i="13"/>
  <c r="AC1800" i="13"/>
  <c r="AF1800" i="13"/>
  <c r="AB1800" i="13"/>
  <c r="AD1800" i="13"/>
  <c r="AA1800" i="13"/>
  <c r="AE1800" i="13"/>
  <c r="S1808" i="13"/>
  <c r="AC1808" i="13"/>
  <c r="AB1808" i="13"/>
  <c r="AD1808" i="13"/>
  <c r="AA1808" i="13"/>
  <c r="AF1808" i="13"/>
  <c r="AE1808" i="13"/>
  <c r="S1816" i="13"/>
  <c r="AA1816" i="13"/>
  <c r="AB1816" i="13"/>
  <c r="AD1816" i="13"/>
  <c r="AE1816" i="13"/>
  <c r="AF1816" i="13"/>
  <c r="AC1816" i="13"/>
  <c r="AA1824" i="13"/>
  <c r="S1824" i="13"/>
  <c r="AF1824" i="13"/>
  <c r="AE1824" i="13"/>
  <c r="AB1824" i="13"/>
  <c r="AD1824" i="13"/>
  <c r="AC1824" i="13"/>
  <c r="S1832" i="13"/>
  <c r="AF1832" i="13"/>
  <c r="AA1832" i="13"/>
  <c r="AD1832" i="13"/>
  <c r="AB1832" i="13"/>
  <c r="AE1832" i="13"/>
  <c r="AC1832" i="13"/>
  <c r="AA1840" i="13"/>
  <c r="AC1840" i="13"/>
  <c r="AF1840" i="13"/>
  <c r="S1840" i="13"/>
  <c r="AE1840" i="13"/>
  <c r="AD1840" i="13"/>
  <c r="AB1840" i="13"/>
  <c r="S1848" i="13"/>
  <c r="AB1848" i="13"/>
  <c r="AF1848" i="13"/>
  <c r="AC1848" i="13"/>
  <c r="AD1848" i="13"/>
  <c r="AE1848" i="13"/>
  <c r="AA1848" i="13"/>
  <c r="S1856" i="13"/>
  <c r="AF1856" i="13"/>
  <c r="AC1856" i="13"/>
  <c r="AB1856" i="13"/>
  <c r="AA1856" i="13"/>
  <c r="AE1856" i="13"/>
  <c r="AD1856" i="13"/>
  <c r="S1864" i="13"/>
  <c r="AF1864" i="13"/>
  <c r="AD1864" i="13"/>
  <c r="T1864" i="13"/>
  <c r="AB1864" i="13"/>
  <c r="U1864" i="13"/>
  <c r="AC1864" i="13"/>
  <c r="AE1864" i="13"/>
  <c r="AA1864" i="13"/>
  <c r="S1872" i="13"/>
  <c r="AF1872" i="13"/>
  <c r="AE1872" i="13"/>
  <c r="AC1872" i="13"/>
  <c r="AB1872" i="13"/>
  <c r="AA1872" i="13"/>
  <c r="AD1872" i="13"/>
  <c r="AC1880" i="13"/>
  <c r="AB1880" i="13"/>
  <c r="S1880" i="13"/>
  <c r="AD1880" i="13"/>
  <c r="AA1880" i="13"/>
  <c r="AE1880" i="13"/>
  <c r="AF1880" i="13"/>
  <c r="AF1888" i="13"/>
  <c r="AA1888" i="13"/>
  <c r="AC1888" i="13"/>
  <c r="AE1888" i="13"/>
  <c r="S1888" i="13"/>
  <c r="AB1888" i="13"/>
  <c r="AD1888" i="13"/>
  <c r="AB1896" i="13"/>
  <c r="S1896" i="13"/>
  <c r="AA1896" i="13"/>
  <c r="AE1896" i="13"/>
  <c r="AF1896" i="13"/>
  <c r="AC1896" i="13"/>
  <c r="AD1896" i="13"/>
  <c r="AC1904" i="13"/>
  <c r="AE1904" i="13"/>
  <c r="AF1904" i="13"/>
  <c r="AD1904" i="13"/>
  <c r="AB1904" i="13"/>
  <c r="AA1904" i="13"/>
  <c r="S1904" i="13"/>
  <c r="AB1912" i="13"/>
  <c r="AA1912" i="13"/>
  <c r="AC1912" i="13"/>
  <c r="S1912" i="13"/>
  <c r="AF1912" i="13"/>
  <c r="AE1912" i="13"/>
  <c r="AD1912" i="13"/>
  <c r="AB1920" i="13"/>
  <c r="AD1920" i="13"/>
  <c r="S1920" i="13"/>
  <c r="AF1920" i="13"/>
  <c r="AC1920" i="13"/>
  <c r="AA1920" i="13"/>
  <c r="AE1920" i="13"/>
  <c r="S1928" i="13"/>
  <c r="AA1928" i="13"/>
  <c r="AB1928" i="13"/>
  <c r="AF1928" i="13"/>
  <c r="AE1928" i="13"/>
  <c r="AC1928" i="13"/>
  <c r="AD1928" i="13"/>
  <c r="AF1936" i="13"/>
  <c r="AC1936" i="13"/>
  <c r="AD1936" i="13"/>
  <c r="S1936" i="13"/>
  <c r="AB1936" i="13"/>
  <c r="AA1936" i="13"/>
  <c r="AE1936" i="13"/>
  <c r="AC1944" i="13"/>
  <c r="AE1944" i="13"/>
  <c r="AF1944" i="13"/>
  <c r="AA1944" i="13"/>
  <c r="AD1944" i="13"/>
  <c r="AB1944" i="13"/>
  <c r="S1944" i="13"/>
  <c r="AF1952" i="13"/>
  <c r="AD1952" i="13"/>
  <c r="S1952" i="13"/>
  <c r="AA1952" i="13"/>
  <c r="AC1952" i="13"/>
  <c r="AB1952" i="13"/>
  <c r="AE1952" i="13"/>
  <c r="S1960" i="13"/>
  <c r="AC1960" i="13"/>
  <c r="AB1960" i="13"/>
  <c r="AF1960" i="13"/>
  <c r="AA1960" i="13"/>
  <c r="AD1960" i="13"/>
  <c r="AE1960" i="13"/>
  <c r="AB1968" i="13"/>
  <c r="AF1968" i="13"/>
  <c r="AA1968" i="13"/>
  <c r="AC1968" i="13"/>
  <c r="S1968" i="13"/>
  <c r="AE1968" i="13"/>
  <c r="AD1968" i="13"/>
  <c r="AB1976" i="13"/>
  <c r="AA1976" i="13"/>
  <c r="AC1976" i="13"/>
  <c r="AE1976" i="13"/>
  <c r="S1976" i="13"/>
  <c r="AD1976" i="13"/>
  <c r="AF1976" i="13"/>
  <c r="S1984" i="13"/>
  <c r="AB1984" i="13"/>
  <c r="AA1984" i="13"/>
  <c r="AE1984" i="13"/>
  <c r="AF1984" i="13"/>
  <c r="AC1984" i="13"/>
  <c r="AD1984" i="13"/>
  <c r="AD1992" i="13"/>
  <c r="AB1992" i="13"/>
  <c r="S1992" i="13"/>
  <c r="AC1992" i="13"/>
  <c r="AA1992" i="13"/>
  <c r="AE1992" i="13"/>
  <c r="AF1992" i="13"/>
  <c r="AD2000" i="13"/>
  <c r="AB2000" i="13"/>
  <c r="AF2000" i="13"/>
  <c r="AA2000" i="13"/>
  <c r="AE2000" i="13"/>
  <c r="S2000" i="13"/>
  <c r="AC2000" i="13"/>
  <c r="S2008" i="13"/>
  <c r="AF2008" i="13"/>
  <c r="AB2008" i="13"/>
  <c r="AC2008" i="13"/>
  <c r="AE2008" i="13"/>
  <c r="AD2008" i="13"/>
  <c r="AA2008" i="13"/>
  <c r="S2016" i="13"/>
  <c r="AE2016" i="13"/>
  <c r="AD2016" i="13"/>
  <c r="AF2016" i="13"/>
  <c r="AB2016" i="13"/>
  <c r="AA2016" i="13"/>
  <c r="AC2016" i="13"/>
  <c r="AD2024" i="13"/>
  <c r="AE2024" i="13"/>
  <c r="AB2024" i="13"/>
  <c r="S2024" i="13"/>
  <c r="AF2024" i="13"/>
  <c r="AC2024" i="13"/>
  <c r="AA2024" i="13"/>
  <c r="S2032" i="13"/>
  <c r="AE2032" i="13"/>
  <c r="AC2032" i="13"/>
  <c r="AA2032" i="13"/>
  <c r="AF2032" i="13"/>
  <c r="AD2032" i="13"/>
  <c r="AB2032" i="13"/>
  <c r="S2040" i="13"/>
  <c r="AD2040" i="13"/>
  <c r="AB2040" i="13"/>
  <c r="AA2040" i="13"/>
  <c r="AE2040" i="13"/>
  <c r="AF2040" i="13"/>
  <c r="AC2040" i="13"/>
  <c r="AC2048" i="13"/>
  <c r="AF2048" i="13"/>
  <c r="AA2048" i="13"/>
  <c r="AB2048" i="13"/>
  <c r="S2048" i="13"/>
  <c r="AE2048" i="13"/>
  <c r="AD2048" i="13"/>
  <c r="AC2056" i="13"/>
  <c r="AF2056" i="13"/>
  <c r="AD2056" i="13"/>
  <c r="AB2056" i="13"/>
  <c r="AE2056" i="13"/>
  <c r="S2056" i="13"/>
  <c r="AA2056" i="13"/>
  <c r="S2064" i="13"/>
  <c r="AA2064" i="13"/>
  <c r="AC2064" i="13"/>
  <c r="AB2064" i="13"/>
  <c r="AE2064" i="13"/>
  <c r="AD2064" i="13"/>
  <c r="AF2064" i="13"/>
  <c r="S2072" i="13"/>
  <c r="AE2072" i="13"/>
  <c r="AD2072" i="13"/>
  <c r="AA2072" i="13"/>
  <c r="AB2072" i="13"/>
  <c r="AC2072" i="13"/>
  <c r="AF2072" i="13"/>
  <c r="S2080" i="13"/>
  <c r="AD2080" i="13"/>
  <c r="AF2080" i="13"/>
  <c r="AB2080" i="13"/>
  <c r="AC2080" i="13"/>
  <c r="AA2080" i="13"/>
  <c r="AE2080" i="13"/>
  <c r="AB2088" i="13"/>
  <c r="S2088" i="13"/>
  <c r="AF2088" i="13"/>
  <c r="AC2088" i="13"/>
  <c r="AA2088" i="13"/>
  <c r="AD2088" i="13"/>
  <c r="AE2088" i="13"/>
  <c r="AF2096" i="13"/>
  <c r="AC2096" i="13"/>
  <c r="AD2096" i="13"/>
  <c r="AE2096" i="13"/>
  <c r="AA2096" i="13"/>
  <c r="AB2096" i="13"/>
  <c r="S2096" i="13"/>
  <c r="AA2104" i="13"/>
  <c r="AD2104" i="13"/>
  <c r="AF2104" i="13"/>
  <c r="S2104" i="13"/>
  <c r="AB2104" i="13"/>
  <c r="AC2104" i="13"/>
  <c r="AE2104" i="13"/>
  <c r="S2112" i="13"/>
  <c r="AB2112" i="13"/>
  <c r="AE2112" i="13"/>
  <c r="AC2112" i="13"/>
  <c r="AA2112" i="13"/>
  <c r="AF2112" i="13"/>
  <c r="AD2112" i="13"/>
  <c r="AF2120" i="13"/>
  <c r="AC2120" i="13"/>
  <c r="AB2120" i="13"/>
  <c r="S2120" i="13"/>
  <c r="AE2120" i="13"/>
  <c r="AA2120" i="13"/>
  <c r="AD2120" i="13"/>
  <c r="AB2128" i="13"/>
  <c r="AF2128" i="13"/>
  <c r="AA2128" i="13"/>
  <c r="AC2128" i="13"/>
  <c r="S2128" i="13"/>
  <c r="AE2128" i="13"/>
  <c r="AD2128" i="13"/>
  <c r="AE2136" i="13"/>
  <c r="S2136" i="13"/>
  <c r="AF2136" i="13"/>
  <c r="AC2136" i="13"/>
  <c r="AB2136" i="13"/>
  <c r="AD2136" i="13"/>
  <c r="AA2136" i="13"/>
  <c r="AF2144" i="13"/>
  <c r="AE2144" i="13"/>
  <c r="AD2144" i="13"/>
  <c r="S2144" i="13"/>
  <c r="AB2144" i="13"/>
  <c r="AA2144" i="13"/>
  <c r="AC2144" i="13"/>
  <c r="S2152" i="13"/>
  <c r="AE2152" i="13"/>
  <c r="AA2152" i="13"/>
  <c r="AC2152" i="13"/>
  <c r="AF2152" i="13"/>
  <c r="AD2152" i="13"/>
  <c r="AB2152" i="13"/>
  <c r="AE2160" i="13"/>
  <c r="AB2160" i="13"/>
  <c r="AF2160" i="13"/>
  <c r="S2160" i="13"/>
  <c r="AA2160" i="13"/>
  <c r="AC2160" i="13"/>
  <c r="AD2160" i="13"/>
  <c r="S2168" i="13"/>
  <c r="AA2168" i="13"/>
  <c r="AC2168" i="13"/>
  <c r="AE2168" i="13"/>
  <c r="AD2168" i="13"/>
  <c r="AF2168" i="13"/>
  <c r="AB2168" i="13"/>
  <c r="S2176" i="13"/>
  <c r="AE2176" i="13"/>
  <c r="AD2176" i="13"/>
  <c r="AB2176" i="13"/>
  <c r="AC2176" i="13"/>
  <c r="AA2176" i="13"/>
  <c r="AF2176" i="13"/>
  <c r="AE2184" i="13"/>
  <c r="AA2184" i="13"/>
  <c r="AC2184" i="13"/>
  <c r="S2184" i="13"/>
  <c r="AF2184" i="13"/>
  <c r="AD2184" i="13"/>
  <c r="AB2184" i="13"/>
  <c r="AF2192" i="13"/>
  <c r="AE2192" i="13"/>
  <c r="AD2192" i="13"/>
  <c r="S2192" i="13"/>
  <c r="AC2192" i="13"/>
  <c r="AA2192" i="13"/>
  <c r="AB2192" i="13"/>
  <c r="S2200" i="13"/>
  <c r="AA2200" i="13"/>
  <c r="AD2200" i="13"/>
  <c r="AE2200" i="13"/>
  <c r="AC2200" i="13"/>
  <c r="AF2200" i="13"/>
  <c r="AB2200" i="13"/>
  <c r="AF2208" i="13"/>
  <c r="AB2208" i="13"/>
  <c r="S2208" i="13"/>
  <c r="AA2208" i="13"/>
  <c r="AD2208" i="13"/>
  <c r="AC2208" i="13"/>
  <c r="AE2208" i="13"/>
  <c r="AF2216" i="13"/>
  <c r="AB2216" i="13"/>
  <c r="AC2216" i="13"/>
  <c r="S2216" i="13"/>
  <c r="AD2216" i="13"/>
  <c r="AA2216" i="13"/>
  <c r="AE2216" i="13"/>
  <c r="AA2224" i="13"/>
  <c r="AE2224" i="13"/>
  <c r="S2224" i="13"/>
  <c r="AB2224" i="13"/>
  <c r="AC2224" i="13"/>
  <c r="AD2224" i="13"/>
  <c r="AF2224" i="13"/>
  <c r="AB2232" i="13"/>
  <c r="AD2232" i="13"/>
  <c r="AC2232" i="13"/>
  <c r="AA2232" i="13"/>
  <c r="AE2232" i="13"/>
  <c r="AF2232" i="13"/>
  <c r="S2232" i="13"/>
  <c r="S2240" i="13"/>
  <c r="AA2240" i="13"/>
  <c r="AF2240" i="13"/>
  <c r="AD2240" i="13"/>
  <c r="AC2240" i="13"/>
  <c r="AE2240" i="13"/>
  <c r="AB2240" i="13"/>
  <c r="AE2248" i="13"/>
  <c r="AC2248" i="13"/>
  <c r="AA2248" i="13"/>
  <c r="S2248" i="13"/>
  <c r="AF2248" i="13"/>
  <c r="AB2248" i="13"/>
  <c r="AD2248" i="13"/>
  <c r="AC2256" i="13"/>
  <c r="AA2256" i="13"/>
  <c r="AF2256" i="13"/>
  <c r="S2256" i="13"/>
  <c r="AE2256" i="13"/>
  <c r="AD2256" i="13"/>
  <c r="AB2256" i="13"/>
  <c r="S2264" i="13"/>
  <c r="AA2264" i="13"/>
  <c r="AD2264" i="13"/>
  <c r="AC2264" i="13"/>
  <c r="AB2264" i="13"/>
  <c r="AF2264" i="13"/>
  <c r="AE2264" i="13"/>
  <c r="AD2272" i="13"/>
  <c r="AC2272" i="13"/>
  <c r="AA2272" i="13"/>
  <c r="S2272" i="13"/>
  <c r="AF2272" i="13"/>
  <c r="AE2272" i="13"/>
  <c r="AB2272" i="13"/>
  <c r="AC2280" i="13"/>
  <c r="AE2280" i="13"/>
  <c r="S2280" i="13"/>
  <c r="AA2280" i="13"/>
  <c r="AB2280" i="13"/>
  <c r="AF2280" i="13"/>
  <c r="AD2280" i="13"/>
  <c r="AA2288" i="13"/>
  <c r="AB2288" i="13"/>
  <c r="AE2288" i="13"/>
  <c r="S2288" i="13"/>
  <c r="AF2288" i="13"/>
  <c r="AC2288" i="13"/>
  <c r="AD2288" i="13"/>
  <c r="AE2296" i="13"/>
  <c r="AA2296" i="13"/>
  <c r="AD2296" i="13"/>
  <c r="AF2296" i="13"/>
  <c r="S2296" i="13"/>
  <c r="AC2296" i="13"/>
  <c r="AB2296" i="13"/>
  <c r="S2304" i="13"/>
  <c r="AB2304" i="13"/>
  <c r="AC2304" i="13"/>
  <c r="AF2304" i="13"/>
  <c r="AA2304" i="13"/>
  <c r="AD2304" i="13"/>
  <c r="AE2304" i="13"/>
  <c r="AC2312" i="13"/>
  <c r="AB2312" i="13"/>
  <c r="AA2312" i="13"/>
  <c r="S2312" i="13"/>
  <c r="AE2312" i="13"/>
  <c r="AF2312" i="13"/>
  <c r="AD2312" i="13"/>
  <c r="AA2320" i="13"/>
  <c r="AC2320" i="13"/>
  <c r="S2320" i="13"/>
  <c r="AD2320" i="13"/>
  <c r="AF2320" i="13"/>
  <c r="AB2320" i="13"/>
  <c r="AE2320" i="13"/>
  <c r="AC2328" i="13"/>
  <c r="AB2328" i="13"/>
  <c r="S2328" i="13"/>
  <c r="AE2328" i="13"/>
  <c r="AF2328" i="13"/>
  <c r="AD2328" i="13"/>
  <c r="AA2328" i="13"/>
  <c r="AD2336" i="13"/>
  <c r="AF2336" i="13"/>
  <c r="AB2336" i="13"/>
  <c r="S2336" i="13"/>
  <c r="AE2336" i="13"/>
  <c r="AA2336" i="13"/>
  <c r="AC2336" i="13"/>
  <c r="AD2344" i="13"/>
  <c r="AF2344" i="13"/>
  <c r="AE2344" i="13"/>
  <c r="AB2344" i="13"/>
  <c r="AC2344" i="13"/>
  <c r="S2344" i="13"/>
  <c r="AA2344" i="13"/>
  <c r="AD2352" i="13"/>
  <c r="AB2352" i="13"/>
  <c r="AC2352" i="13"/>
  <c r="S2352" i="13"/>
  <c r="AE2352" i="13"/>
  <c r="AF2352" i="13"/>
  <c r="AA2352" i="13"/>
  <c r="AA2360" i="13"/>
  <c r="AC2360" i="13"/>
  <c r="AF2360" i="13"/>
  <c r="AE2360" i="13"/>
  <c r="AD2360" i="13"/>
  <c r="S2360" i="13"/>
  <c r="AB2360" i="13"/>
  <c r="AE2368" i="13"/>
  <c r="AF2368" i="13"/>
  <c r="AB2368" i="13"/>
  <c r="AD2368" i="13"/>
  <c r="AC2368" i="13"/>
  <c r="AA2368" i="13"/>
  <c r="S2368" i="13"/>
  <c r="AA2376" i="13"/>
  <c r="S2376" i="13"/>
  <c r="AE2376" i="13"/>
  <c r="AC2376" i="13"/>
  <c r="AF2376" i="13"/>
  <c r="AD2376" i="13"/>
  <c r="AB2376" i="13"/>
  <c r="AB2384" i="13"/>
  <c r="AC2384" i="13"/>
  <c r="S2384" i="13"/>
  <c r="AE2384" i="13"/>
  <c r="AA2384" i="13"/>
  <c r="AF2384" i="13"/>
  <c r="AD2384" i="13"/>
  <c r="AA2392" i="13"/>
  <c r="AC2392" i="13"/>
  <c r="AE2392" i="13"/>
  <c r="AB2392" i="13"/>
  <c r="AD2392" i="13"/>
  <c r="AF2392" i="13"/>
  <c r="S2392" i="13"/>
  <c r="S2400" i="13"/>
  <c r="AB2400" i="13"/>
  <c r="AA2400" i="13"/>
  <c r="AC2400" i="13"/>
  <c r="AD2400" i="13"/>
  <c r="AF2400" i="13"/>
  <c r="AE2400" i="13"/>
  <c r="S2408" i="13"/>
  <c r="AE2408" i="13"/>
  <c r="AC2408" i="13"/>
  <c r="AD2408" i="13"/>
  <c r="AA2408" i="13"/>
  <c r="AB2408" i="13"/>
  <c r="AF2408" i="13"/>
  <c r="AC2416" i="13"/>
  <c r="AE2416" i="13"/>
  <c r="S2416" i="13"/>
  <c r="AA2416" i="13"/>
  <c r="AF2416" i="13"/>
  <c r="AD2416" i="13"/>
  <c r="AB2416" i="13"/>
  <c r="AC2424" i="13"/>
  <c r="AA2424" i="13"/>
  <c r="S2424" i="13"/>
  <c r="AD2424" i="13"/>
  <c r="AE2424" i="13"/>
  <c r="AF2424" i="13"/>
  <c r="AB2424" i="13"/>
  <c r="S2432" i="13"/>
  <c r="AB2432" i="13"/>
  <c r="AA2432" i="13"/>
  <c r="AE2432" i="13"/>
  <c r="AD2432" i="13"/>
  <c r="AF2432" i="13"/>
  <c r="AC2432" i="13"/>
  <c r="AB2440" i="13"/>
  <c r="AA2440" i="13"/>
  <c r="AD2440" i="13"/>
  <c r="S2440" i="13"/>
  <c r="AC2440" i="13"/>
  <c r="AF2440" i="13"/>
  <c r="AE2440" i="13"/>
  <c r="AD2448" i="13"/>
  <c r="AB2448" i="13"/>
  <c r="AF2448" i="13"/>
  <c r="S2448" i="13"/>
  <c r="AA2448" i="13"/>
  <c r="AC2448" i="13"/>
  <c r="AE2448" i="13"/>
  <c r="S2456" i="13"/>
  <c r="AA2456" i="13"/>
  <c r="AE2456" i="13"/>
  <c r="AF2456" i="13"/>
  <c r="AC2456" i="13"/>
  <c r="AD2456" i="13"/>
  <c r="AB2456" i="13"/>
  <c r="S2464" i="13"/>
  <c r="AB2464" i="13"/>
  <c r="AF2464" i="13"/>
  <c r="AC2464" i="13"/>
  <c r="AE2464" i="13"/>
  <c r="AD2464" i="13"/>
  <c r="AA2464" i="13"/>
  <c r="AF2472" i="13"/>
  <c r="AE2472" i="13"/>
  <c r="AD2472" i="13"/>
  <c r="AC2472" i="13"/>
  <c r="S2472" i="13"/>
  <c r="AB2472" i="13"/>
  <c r="AA2472" i="13"/>
  <c r="AD2480" i="13"/>
  <c r="AB2480" i="13"/>
  <c r="AF2480" i="13"/>
  <c r="AE2480" i="13"/>
  <c r="AC2480" i="13"/>
  <c r="S2480" i="13"/>
  <c r="AA2480" i="13"/>
  <c r="AD2488" i="13"/>
  <c r="AC2488" i="13"/>
  <c r="AE2488" i="13"/>
  <c r="AA2488" i="13"/>
  <c r="AB2488" i="13"/>
  <c r="S2488" i="13"/>
  <c r="AF2488" i="13"/>
  <c r="AB2496" i="13"/>
  <c r="AA2496" i="13"/>
  <c r="AC2496" i="13"/>
  <c r="S2496" i="13"/>
  <c r="AF2496" i="13"/>
  <c r="AE2496" i="13"/>
  <c r="AD2496" i="13"/>
  <c r="AC2504" i="13"/>
  <c r="AB2504" i="13"/>
  <c r="S2504" i="13"/>
  <c r="AD2504" i="13"/>
  <c r="AA2504" i="13"/>
  <c r="AE2504" i="13"/>
  <c r="AF2504" i="13"/>
  <c r="AF2512" i="13"/>
  <c r="AB2512" i="13"/>
  <c r="S2512" i="13"/>
  <c r="AA2512" i="13"/>
  <c r="AD2512" i="13"/>
  <c r="AC2512" i="13"/>
  <c r="AE2512" i="13"/>
  <c r="AA2520" i="13"/>
  <c r="AF2520" i="13"/>
  <c r="S2520" i="13"/>
  <c r="AE2520" i="13"/>
  <c r="AB2520" i="13"/>
  <c r="AD2520" i="13"/>
  <c r="AC2520" i="13"/>
  <c r="S2528" i="13"/>
  <c r="AB2528" i="13"/>
  <c r="AC2528" i="13"/>
  <c r="AA2528" i="13"/>
  <c r="AF2528" i="13"/>
  <c r="AE2528" i="13"/>
  <c r="AD2528" i="13"/>
  <c r="AB2536" i="13"/>
  <c r="AA2536" i="13"/>
  <c r="AE2536" i="13"/>
  <c r="S2536" i="13"/>
  <c r="AF2536" i="13"/>
  <c r="AC2536" i="13"/>
  <c r="AD2536" i="13"/>
  <c r="S2544" i="13"/>
  <c r="AB2544" i="13"/>
  <c r="AF2544" i="13"/>
  <c r="AC2544" i="13"/>
  <c r="AA2544" i="13"/>
  <c r="AE2544" i="13"/>
  <c r="AD2544" i="13"/>
  <c r="S2552" i="13"/>
  <c r="AF2552" i="13"/>
  <c r="AA2552" i="13"/>
  <c r="AB2552" i="13"/>
  <c r="AE2552" i="13"/>
  <c r="AC2552" i="13"/>
  <c r="AD2552" i="13"/>
  <c r="S2560" i="13"/>
  <c r="AD2560" i="13"/>
  <c r="AA2560" i="13"/>
  <c r="AF2560" i="13"/>
  <c r="AC2560" i="13"/>
  <c r="AE2560" i="13"/>
  <c r="AB2560" i="13"/>
  <c r="S2568" i="13"/>
  <c r="AA2568" i="13"/>
  <c r="AF2568" i="13"/>
  <c r="AC2568" i="13"/>
  <c r="AB2568" i="13"/>
  <c r="AD2568" i="13"/>
  <c r="AE2568" i="13"/>
  <c r="AC2576" i="13"/>
  <c r="AD2576" i="13"/>
  <c r="S2576" i="13"/>
  <c r="AE2576" i="13"/>
  <c r="AA2576" i="13"/>
  <c r="AF2576" i="13"/>
  <c r="AB2576" i="13"/>
  <c r="AA2584" i="13"/>
  <c r="AB2584" i="13"/>
  <c r="AC2584" i="13"/>
  <c r="S2584" i="13"/>
  <c r="AF2584" i="13"/>
  <c r="AE2584" i="13"/>
  <c r="AD2584" i="13"/>
  <c r="AA2592" i="13"/>
  <c r="AF2592" i="13"/>
  <c r="AC2592" i="13"/>
  <c r="AD2592" i="13"/>
  <c r="S2592" i="13"/>
  <c r="AE2592" i="13"/>
  <c r="AB2592" i="13"/>
  <c r="S2600" i="13"/>
  <c r="AA2600" i="13"/>
  <c r="AB2600" i="13"/>
  <c r="AE2600" i="13"/>
  <c r="AD2600" i="13"/>
  <c r="AC2600" i="13"/>
  <c r="AF2600" i="13"/>
  <c r="AA2608" i="13"/>
  <c r="AF2608" i="13"/>
  <c r="AD2608" i="13"/>
  <c r="S2608" i="13"/>
  <c r="AB2608" i="13"/>
  <c r="AC2608" i="13"/>
  <c r="AE2608" i="13"/>
  <c r="AE2616" i="13"/>
  <c r="AB2616" i="13"/>
  <c r="AC2616" i="13"/>
  <c r="S2616" i="13"/>
  <c r="AD2616" i="13"/>
  <c r="AA2616" i="13"/>
  <c r="AF2616" i="13"/>
  <c r="AA2624" i="13"/>
  <c r="AB2624" i="13"/>
  <c r="AF2624" i="13"/>
  <c r="S2624" i="13"/>
  <c r="AC2624" i="13"/>
  <c r="AD2624" i="13"/>
  <c r="AE2624" i="13"/>
  <c r="AB2632" i="13"/>
  <c r="AC2632" i="13"/>
  <c r="S2632" i="13"/>
  <c r="AF2632" i="13"/>
  <c r="AA2632" i="13"/>
  <c r="AD2632" i="13"/>
  <c r="AE2632" i="13"/>
  <c r="S2640" i="13"/>
  <c r="AC2640" i="13"/>
  <c r="AB2640" i="13"/>
  <c r="AF2640" i="13"/>
  <c r="AE2640" i="13"/>
  <c r="AA2640" i="13"/>
  <c r="AD2640" i="13"/>
  <c r="AE2648" i="13"/>
  <c r="AF2648" i="13"/>
  <c r="AB2648" i="13"/>
  <c r="AC2648" i="13"/>
  <c r="S2648" i="13"/>
  <c r="AD2648" i="13"/>
  <c r="AA2648" i="13"/>
  <c r="AD2656" i="13"/>
  <c r="AB2656" i="13"/>
  <c r="AC2656" i="13"/>
  <c r="AA2656" i="13"/>
  <c r="S2656" i="13"/>
  <c r="AE2656" i="13"/>
  <c r="AF2656" i="13"/>
  <c r="AC2664" i="13"/>
  <c r="AB2664" i="13"/>
  <c r="AA2664" i="13"/>
  <c r="AF2664" i="13"/>
  <c r="AD2664" i="13"/>
  <c r="S2664" i="13"/>
  <c r="AE2664" i="13"/>
  <c r="AD2672" i="13"/>
  <c r="AB2672" i="13"/>
  <c r="AC2672" i="13"/>
  <c r="S2672" i="13"/>
  <c r="AF2672" i="13"/>
  <c r="AA2672" i="13"/>
  <c r="AE2672" i="13"/>
  <c r="S2680" i="13"/>
  <c r="AA2680" i="13"/>
  <c r="AD2680" i="13"/>
  <c r="AE2680" i="13"/>
  <c r="AC2680" i="13"/>
  <c r="AF2680" i="13"/>
  <c r="AB2680" i="13"/>
  <c r="AA2688" i="13"/>
  <c r="AC2688" i="13"/>
  <c r="S2688" i="13"/>
  <c r="AD2688" i="13"/>
  <c r="AB2688" i="13"/>
  <c r="AF2688" i="13"/>
  <c r="AE2688" i="13"/>
  <c r="AE2696" i="13"/>
  <c r="AD2696" i="13"/>
  <c r="AA2696" i="13"/>
  <c r="S2696" i="13"/>
  <c r="AB2696" i="13"/>
  <c r="AC2696" i="13"/>
  <c r="AF2696" i="13"/>
  <c r="AB2704" i="13"/>
  <c r="AC2704" i="13"/>
  <c r="S2704" i="13"/>
  <c r="AE2704" i="13"/>
  <c r="AF2704" i="13"/>
  <c r="AA2704" i="13"/>
  <c r="AD2704" i="13"/>
  <c r="S2712" i="13"/>
  <c r="AE2712" i="13"/>
  <c r="AB2712" i="13"/>
  <c r="AC2712" i="13"/>
  <c r="AF2712" i="13"/>
  <c r="AD2712" i="13"/>
  <c r="AA2712" i="13"/>
  <c r="AA2720" i="13"/>
  <c r="AB2720" i="13"/>
  <c r="AD2720" i="13"/>
  <c r="AE2720" i="13"/>
  <c r="S2720" i="13"/>
  <c r="AC2720" i="13"/>
  <c r="AF2720" i="13"/>
  <c r="AC2728" i="13"/>
  <c r="AD2728" i="13"/>
  <c r="AF2728" i="13"/>
  <c r="S2728" i="13"/>
  <c r="AA2728" i="13"/>
  <c r="AE2728" i="13"/>
  <c r="AB2728" i="13"/>
  <c r="S2736" i="13"/>
  <c r="AD2736" i="13"/>
  <c r="AE2736" i="13"/>
  <c r="AB2736" i="13"/>
  <c r="AA2736" i="13"/>
  <c r="AF2736" i="13"/>
  <c r="AC2736" i="13"/>
  <c r="AD2744" i="13"/>
  <c r="AA2744" i="13"/>
  <c r="AB2744" i="13"/>
  <c r="AC2744" i="13"/>
  <c r="S2744" i="13"/>
  <c r="AF2744" i="13"/>
  <c r="AE2744" i="13"/>
  <c r="AB2752" i="13"/>
  <c r="AE2752" i="13"/>
  <c r="AC2752" i="13"/>
  <c r="AA2752" i="13"/>
  <c r="S2752" i="13"/>
  <c r="AF2752" i="13"/>
  <c r="AD2752" i="13"/>
  <c r="AD2760" i="13"/>
  <c r="S2760" i="13"/>
  <c r="AC2760" i="13"/>
  <c r="AB2760" i="13"/>
  <c r="AA2760" i="13"/>
  <c r="AF2760" i="13"/>
  <c r="AE2760" i="13"/>
  <c r="AC2768" i="13"/>
  <c r="AB2768" i="13"/>
  <c r="S2768" i="13"/>
  <c r="AA2768" i="13"/>
  <c r="AE2768" i="13"/>
  <c r="AF2768" i="13"/>
  <c r="AD2768" i="13"/>
  <c r="AE2776" i="13"/>
  <c r="AF2776" i="13"/>
  <c r="AC2776" i="13"/>
  <c r="AD2776" i="13"/>
  <c r="S2776" i="13"/>
  <c r="AA2776" i="13"/>
  <c r="AB2776" i="13"/>
  <c r="AE2784" i="13"/>
  <c r="AC2784" i="13"/>
  <c r="AF2784" i="13"/>
  <c r="AA2784" i="13"/>
  <c r="S2784" i="13"/>
  <c r="AB2784" i="13"/>
  <c r="AD2784" i="13"/>
  <c r="AD2792" i="13"/>
  <c r="AB2792" i="13"/>
  <c r="S2792" i="13"/>
  <c r="AC2792" i="13"/>
  <c r="AE2792" i="13"/>
  <c r="AF2792" i="13"/>
  <c r="AA2792" i="13"/>
  <c r="AA2800" i="13"/>
  <c r="AF2800" i="13"/>
  <c r="AC2800" i="13"/>
  <c r="S2800" i="13"/>
  <c r="AB2800" i="13"/>
  <c r="AD2800" i="13"/>
  <c r="AE2800" i="13"/>
  <c r="S2808" i="13"/>
  <c r="AF2808" i="13"/>
  <c r="AA2808" i="13"/>
  <c r="AD2808" i="13"/>
  <c r="AE2808" i="13"/>
  <c r="AB2808" i="13"/>
  <c r="AC2808" i="13"/>
  <c r="S2816" i="13"/>
  <c r="AE2816" i="13"/>
  <c r="AD2816" i="13"/>
  <c r="AB2816" i="13"/>
  <c r="AF2816" i="13"/>
  <c r="AC2816" i="13"/>
  <c r="AA2816" i="13"/>
  <c r="AA2824" i="13"/>
  <c r="S2824" i="13"/>
  <c r="AE2824" i="13"/>
  <c r="AB2824" i="13"/>
  <c r="AD2824" i="13"/>
  <c r="AF2824" i="13"/>
  <c r="AC2824" i="13"/>
  <c r="S2832" i="13"/>
  <c r="AD2832" i="13"/>
  <c r="AB2832" i="13"/>
  <c r="AC2832" i="13"/>
  <c r="AE2832" i="13"/>
  <c r="AF2832" i="13"/>
  <c r="AA2832" i="13"/>
  <c r="AF2840" i="13"/>
  <c r="AE2840" i="13"/>
  <c r="S2840" i="13"/>
  <c r="AA2840" i="13"/>
  <c r="AD2840" i="13"/>
  <c r="AC2840" i="13"/>
  <c r="AB2840" i="13"/>
  <c r="S2848" i="13"/>
  <c r="AA2848" i="13"/>
  <c r="AF2848" i="13"/>
  <c r="AB2848" i="13"/>
  <c r="AD2848" i="13"/>
  <c r="AC2848" i="13"/>
  <c r="AE2848" i="13"/>
  <c r="AE2856" i="13"/>
  <c r="AB2856" i="13"/>
  <c r="AC2856" i="13"/>
  <c r="S2856" i="13"/>
  <c r="AD2856" i="13"/>
  <c r="AF2856" i="13"/>
  <c r="AA2856" i="13"/>
  <c r="AF2864" i="13"/>
  <c r="AD2864" i="13"/>
  <c r="AA2864" i="13"/>
  <c r="AB2864" i="13"/>
  <c r="AC2864" i="13"/>
  <c r="AE2864" i="13"/>
  <c r="S2864" i="13"/>
  <c r="S2872" i="13"/>
  <c r="AE2872" i="13"/>
  <c r="AF2872" i="13"/>
  <c r="AB2872" i="13"/>
  <c r="AC2872" i="13"/>
  <c r="AA2872" i="13"/>
  <c r="AD2872" i="13"/>
  <c r="S2880" i="13"/>
  <c r="AC2880" i="13"/>
  <c r="AF2880" i="13"/>
  <c r="AA2880" i="13"/>
  <c r="AB2880" i="13"/>
  <c r="AD2880" i="13"/>
  <c r="AE2880" i="13"/>
  <c r="AD2888" i="13"/>
  <c r="S2888" i="13"/>
  <c r="AB2888" i="13"/>
  <c r="AC2888" i="13"/>
  <c r="AF2888" i="13"/>
  <c r="AE2888" i="13"/>
  <c r="AA2888" i="13"/>
  <c r="AC2896" i="13"/>
  <c r="AE2896" i="13"/>
  <c r="S2896" i="13"/>
  <c r="AA2896" i="13"/>
  <c r="AD2896" i="13"/>
  <c r="AF2896" i="13"/>
  <c r="AB2896" i="13"/>
  <c r="S2904" i="13"/>
  <c r="AF2904" i="13"/>
  <c r="AC2904" i="13"/>
  <c r="AA2904" i="13"/>
  <c r="AD2904" i="13"/>
  <c r="AE2904" i="13"/>
  <c r="AB2904" i="13"/>
  <c r="S2912" i="13"/>
  <c r="AB2912" i="13"/>
  <c r="AE2912" i="13"/>
  <c r="AD2912" i="13"/>
  <c r="AA2912" i="13"/>
  <c r="AF2912" i="13"/>
  <c r="AC2912" i="13"/>
  <c r="S2920" i="13"/>
  <c r="AA2920" i="13"/>
  <c r="AD2920" i="13"/>
  <c r="AE2920" i="13"/>
  <c r="AC2920" i="13"/>
  <c r="AF2920" i="13"/>
  <c r="AB2920" i="13"/>
  <c r="AC2928" i="13"/>
  <c r="AE2928" i="13"/>
  <c r="S2928" i="13"/>
  <c r="AD2928" i="13"/>
  <c r="AA2928" i="13"/>
  <c r="AF2928" i="13"/>
  <c r="AB2928" i="13"/>
  <c r="AD2936" i="13"/>
  <c r="S2936" i="13"/>
  <c r="AF2936" i="13"/>
  <c r="AA2936" i="13"/>
  <c r="AC2936" i="13"/>
  <c r="AE2936" i="13"/>
  <c r="AB2936" i="13"/>
  <c r="AE2944" i="13"/>
  <c r="AF2944" i="13"/>
  <c r="AA2944" i="13"/>
  <c r="AC2944" i="13"/>
  <c r="AB2944" i="13"/>
  <c r="AD2944" i="13"/>
  <c r="S2944" i="13"/>
  <c r="S2952" i="13"/>
  <c r="AE2952" i="13"/>
  <c r="AC2952" i="13"/>
  <c r="AA2952" i="13"/>
  <c r="AB2952" i="13"/>
  <c r="AF2952" i="13"/>
  <c r="AD2952" i="13"/>
  <c r="AC2960" i="13"/>
  <c r="AB2960" i="13"/>
  <c r="AA2960" i="13"/>
  <c r="AF2960" i="13"/>
  <c r="AD2960" i="13"/>
  <c r="AE2960" i="13"/>
  <c r="S2960" i="13"/>
  <c r="AB2968" i="13"/>
  <c r="S2968" i="13"/>
  <c r="AF2968" i="13"/>
  <c r="AA2968" i="13"/>
  <c r="AC2968" i="13"/>
  <c r="AE2968" i="13"/>
  <c r="AD2968" i="13"/>
  <c r="S2976" i="13"/>
  <c r="AA2976" i="13"/>
  <c r="AC2976" i="13"/>
  <c r="AE2976" i="13"/>
  <c r="AB2976" i="13"/>
  <c r="AF2976" i="13"/>
  <c r="AD2976" i="13"/>
  <c r="AF2984" i="13"/>
  <c r="AD2984" i="13"/>
  <c r="AE2984" i="13"/>
  <c r="S2984" i="13"/>
  <c r="AA2984" i="13"/>
  <c r="AB2984" i="13"/>
  <c r="AC2984" i="13"/>
  <c r="AF2992" i="13"/>
  <c r="AA2992" i="13"/>
  <c r="AB2992" i="13"/>
  <c r="S2992" i="13"/>
  <c r="AD2992" i="13"/>
  <c r="AE2992" i="13"/>
  <c r="AC2992" i="13"/>
  <c r="AF3000" i="13"/>
  <c r="AC3000" i="13"/>
  <c r="AA3000" i="13"/>
  <c r="S3000" i="13"/>
  <c r="AD3000" i="13"/>
  <c r="AE3000" i="13"/>
  <c r="AB3000" i="13"/>
  <c r="S3008" i="13"/>
  <c r="AE3008" i="13"/>
  <c r="AF3008" i="13"/>
  <c r="AA3008" i="13"/>
  <c r="AD3008" i="13"/>
  <c r="AB3008" i="13"/>
  <c r="AC3008" i="13"/>
  <c r="S3016" i="13"/>
  <c r="AC3016" i="13"/>
  <c r="AE3016" i="13"/>
  <c r="AB3016" i="13"/>
  <c r="AF3016" i="13"/>
  <c r="AD3016" i="13"/>
  <c r="AA3016" i="13"/>
  <c r="AE3024" i="13"/>
  <c r="AF3024" i="13"/>
  <c r="AA3024" i="13"/>
  <c r="S3024" i="13"/>
  <c r="AC3024" i="13"/>
  <c r="AD3024" i="13"/>
  <c r="AB3024" i="13"/>
  <c r="S3032" i="13"/>
  <c r="AE3032" i="13"/>
  <c r="AC3032" i="13"/>
  <c r="AF3032" i="13"/>
  <c r="AD3032" i="13"/>
  <c r="AB3032" i="13"/>
  <c r="AA3032" i="13"/>
  <c r="S3040" i="13"/>
  <c r="AF3040" i="13"/>
  <c r="AA3040" i="13"/>
  <c r="AB3040" i="13"/>
  <c r="AD3040" i="13"/>
  <c r="AE3040" i="13"/>
  <c r="AC3040" i="13"/>
  <c r="S3048" i="13"/>
  <c r="AF3048" i="13"/>
  <c r="AE3048" i="13"/>
  <c r="AA3048" i="13"/>
  <c r="AB3048" i="13"/>
  <c r="AC3048" i="13"/>
  <c r="AD3048" i="13"/>
  <c r="S3056" i="13"/>
  <c r="AB3056" i="13"/>
  <c r="AF3056" i="13"/>
  <c r="AE3056" i="13"/>
  <c r="AD3056" i="13"/>
  <c r="AA3056" i="13"/>
  <c r="AC3056" i="13"/>
  <c r="S3064" i="13"/>
  <c r="AE3064" i="13"/>
  <c r="AB3064" i="13"/>
  <c r="AC3064" i="13"/>
  <c r="AA3064" i="13"/>
  <c r="AD3064" i="13"/>
  <c r="AF3064" i="13"/>
  <c r="S3072" i="13"/>
  <c r="AE3072" i="13"/>
  <c r="AA3072" i="13"/>
  <c r="AD3072" i="13"/>
  <c r="AC3072" i="13"/>
  <c r="AB3072" i="13"/>
  <c r="AF3072" i="13"/>
  <c r="S3080" i="13"/>
  <c r="AE3080" i="13"/>
  <c r="AB3080" i="13"/>
  <c r="AD3080" i="13"/>
  <c r="AF3080" i="13"/>
  <c r="AA3080" i="13"/>
  <c r="AC3080" i="13"/>
  <c r="S3088" i="13"/>
  <c r="AF3088" i="13"/>
  <c r="AD3088" i="13"/>
  <c r="AA3088" i="13"/>
  <c r="AC3088" i="13"/>
  <c r="AE3088" i="13"/>
  <c r="AB3088" i="13"/>
  <c r="AA3096" i="13"/>
  <c r="S3096" i="13"/>
  <c r="AF3096" i="13"/>
  <c r="AB3096" i="13"/>
  <c r="AD3096" i="13"/>
  <c r="AC3096" i="13"/>
  <c r="AE3096" i="13"/>
  <c r="S3104" i="13"/>
  <c r="AD3104" i="13"/>
  <c r="AF3104" i="13"/>
  <c r="AB3104" i="13"/>
  <c r="AE3104" i="13"/>
  <c r="AA3104" i="13"/>
  <c r="AC3104" i="13"/>
  <c r="S3112" i="13"/>
  <c r="AF3112" i="13"/>
  <c r="AA3112" i="13"/>
  <c r="AC3112" i="13"/>
  <c r="AD3112" i="13"/>
  <c r="AB3112" i="13"/>
  <c r="AE3112" i="13"/>
  <c r="S3120" i="13"/>
  <c r="AD3120" i="13"/>
  <c r="AB3120" i="13"/>
  <c r="AC3120" i="13"/>
  <c r="AA3120" i="13"/>
  <c r="AF3120" i="13"/>
  <c r="AE3120" i="13"/>
  <c r="S3128" i="13"/>
  <c r="AF3128" i="13"/>
  <c r="AA3128" i="13"/>
  <c r="AB3128" i="13"/>
  <c r="AE3128" i="13"/>
  <c r="AC3128" i="13"/>
  <c r="AD3128" i="13"/>
  <c r="S3136" i="13"/>
  <c r="AA3136" i="13"/>
  <c r="AC3136" i="13"/>
  <c r="AD3136" i="13"/>
  <c r="AE3136" i="13"/>
  <c r="AF3136" i="13"/>
  <c r="AB3136" i="13"/>
  <c r="AD3144" i="13"/>
  <c r="AA3144" i="13"/>
  <c r="AC3144" i="13"/>
  <c r="AB3144" i="13"/>
  <c r="AF3144" i="13"/>
  <c r="S3144" i="13"/>
  <c r="AE3144" i="13"/>
  <c r="AD3152" i="13"/>
  <c r="AA3152" i="13"/>
  <c r="AB3152" i="13"/>
  <c r="S3152" i="13"/>
  <c r="AF3152" i="13"/>
  <c r="AC3152" i="13"/>
  <c r="AE3152" i="13"/>
  <c r="AB3160" i="13"/>
  <c r="AD3160" i="13"/>
  <c r="AF3160" i="13"/>
  <c r="AC3160" i="13"/>
  <c r="AA3160" i="13"/>
  <c r="S3160" i="13"/>
  <c r="AE3160" i="13"/>
  <c r="AB3168" i="13"/>
  <c r="AE3168" i="13"/>
  <c r="AA3168" i="13"/>
  <c r="AC3168" i="13"/>
  <c r="S3168" i="13"/>
  <c r="AD3168" i="13"/>
  <c r="AF3168" i="13"/>
  <c r="AC3176" i="13"/>
  <c r="AB3176" i="13"/>
  <c r="AE3176" i="13"/>
  <c r="AF3176" i="13"/>
  <c r="S3176" i="13"/>
  <c r="AA3176" i="13"/>
  <c r="AD3176" i="13"/>
  <c r="AE3184" i="13"/>
  <c r="AD3184" i="13"/>
  <c r="AF3184" i="13"/>
  <c r="S3184" i="13"/>
  <c r="AB3184" i="13"/>
  <c r="AA3184" i="13"/>
  <c r="AC3184" i="13"/>
  <c r="AE3192" i="13"/>
  <c r="AF3192" i="13"/>
  <c r="AB3192" i="13"/>
  <c r="S3192" i="13"/>
  <c r="AC3192" i="13"/>
  <c r="AD3192" i="13"/>
  <c r="AA3192" i="13"/>
  <c r="AA3200" i="13"/>
  <c r="AE3200" i="13"/>
  <c r="AB3200" i="13"/>
  <c r="AF3200" i="13"/>
  <c r="S3200" i="13"/>
  <c r="AC3200" i="13"/>
  <c r="AD3200" i="13"/>
  <c r="S3208" i="13"/>
  <c r="AC3208" i="13"/>
  <c r="AD3208" i="13"/>
  <c r="AF3208" i="13"/>
  <c r="AA3208" i="13"/>
  <c r="AE3208" i="13"/>
  <c r="AB3208" i="13"/>
  <c r="AE3216" i="13"/>
  <c r="AB3216" i="13"/>
  <c r="AF3216" i="13"/>
  <c r="AC3216" i="13"/>
  <c r="AD3216" i="13"/>
  <c r="S3216" i="13"/>
  <c r="AA3216" i="13"/>
  <c r="AF3224" i="13"/>
  <c r="AD3224" i="13"/>
  <c r="S3224" i="13"/>
  <c r="AC3224" i="13"/>
  <c r="AB3224" i="13"/>
  <c r="AE3224" i="13"/>
  <c r="AA3224" i="13"/>
  <c r="AD3232" i="13"/>
  <c r="AB3232" i="13"/>
  <c r="AF3232" i="13"/>
  <c r="AE3232" i="13"/>
  <c r="S3232" i="13"/>
  <c r="AC3232" i="13"/>
  <c r="AA3232" i="13"/>
  <c r="S3240" i="13"/>
  <c r="AD3240" i="13"/>
  <c r="AC3240" i="13"/>
  <c r="AF3240" i="13"/>
  <c r="AB3240" i="13"/>
  <c r="AA3240" i="13"/>
  <c r="AE3240" i="13"/>
  <c r="S3248" i="13"/>
  <c r="AC3248" i="13"/>
  <c r="AF3248" i="13"/>
  <c r="AB3248" i="13"/>
  <c r="AE3248" i="13"/>
  <c r="AD3248" i="13"/>
  <c r="AA3248" i="13"/>
  <c r="AC3256" i="13"/>
  <c r="AA3256" i="13"/>
  <c r="AB3256" i="13"/>
  <c r="AF3256" i="13"/>
  <c r="S3256" i="13"/>
  <c r="AD3256" i="13"/>
  <c r="AE3256" i="13"/>
  <c r="AF3264" i="13"/>
  <c r="AD3264" i="13"/>
  <c r="AB3264" i="13"/>
  <c r="AA3264" i="13"/>
  <c r="S3264" i="13"/>
  <c r="AE3264" i="13"/>
  <c r="AC3264" i="13"/>
  <c r="S3272" i="13"/>
  <c r="AD3272" i="13"/>
  <c r="AF3272" i="13"/>
  <c r="AC3272" i="13"/>
  <c r="AE3272" i="13"/>
  <c r="AB3272" i="13"/>
  <c r="AA3272" i="13"/>
  <c r="AA3280" i="13"/>
  <c r="AE3280" i="13"/>
  <c r="AF3280" i="13"/>
  <c r="AB3280" i="13"/>
  <c r="S3280" i="13"/>
  <c r="AC3280" i="13"/>
  <c r="AD3280" i="13"/>
  <c r="S3288" i="13"/>
  <c r="AE3288" i="13"/>
  <c r="AC3288" i="13"/>
  <c r="AB3288" i="13"/>
  <c r="AD3288" i="13"/>
  <c r="AA3288" i="13"/>
  <c r="AF3288" i="13"/>
  <c r="AE3296" i="13"/>
  <c r="AC3296" i="13"/>
  <c r="AF3296" i="13"/>
  <c r="AD3296" i="13"/>
  <c r="AA3296" i="13"/>
  <c r="S3296" i="13"/>
  <c r="AB3296" i="13"/>
  <c r="S3304" i="13"/>
  <c r="AE3304" i="13"/>
  <c r="AB3304" i="13"/>
  <c r="AA3304" i="13"/>
  <c r="AD3304" i="13"/>
  <c r="AF3304" i="13"/>
  <c r="AC3304" i="13"/>
  <c r="S3312" i="13"/>
  <c r="AD3312" i="13"/>
  <c r="AC3312" i="13"/>
  <c r="AF3312" i="13"/>
  <c r="AA3312" i="13"/>
  <c r="AB3312" i="13"/>
  <c r="AE3312" i="13"/>
  <c r="AD3320" i="13"/>
  <c r="AA3320" i="13"/>
  <c r="AC3320" i="13"/>
  <c r="AF3320" i="13"/>
  <c r="AE3320" i="13"/>
  <c r="S3320" i="13"/>
  <c r="AB3320" i="13"/>
  <c r="S3328" i="13"/>
  <c r="AB3328" i="13"/>
  <c r="AC3328" i="13"/>
  <c r="AA3328" i="13"/>
  <c r="AD3328" i="13"/>
  <c r="AF3328" i="13"/>
  <c r="AE3328" i="13"/>
  <c r="AF3336" i="13"/>
  <c r="AC3336" i="13"/>
  <c r="AB3336" i="13"/>
  <c r="S3336" i="13"/>
  <c r="AA3336" i="13"/>
  <c r="AD3336" i="13"/>
  <c r="AE3336" i="13"/>
  <c r="AE3344" i="13"/>
  <c r="AB3344" i="13"/>
  <c r="AA3344" i="13"/>
  <c r="S3344" i="13"/>
  <c r="AD3344" i="13"/>
  <c r="AC3344" i="13"/>
  <c r="AF3344" i="13"/>
  <c r="AE3352" i="13"/>
  <c r="AF3352" i="13"/>
  <c r="AC3352" i="13"/>
  <c r="AD3352" i="13"/>
  <c r="S3352" i="13"/>
  <c r="AA3352" i="13"/>
  <c r="AB3352" i="13"/>
  <c r="S3360" i="13"/>
  <c r="AC3360" i="13"/>
  <c r="AF3360" i="13"/>
  <c r="AD3360" i="13"/>
  <c r="AA3360" i="13"/>
  <c r="AB3360" i="13"/>
  <c r="AE3360" i="13"/>
  <c r="AB3368" i="13"/>
  <c r="AE3368" i="13"/>
  <c r="S3368" i="13"/>
  <c r="AD3368" i="13"/>
  <c r="AC3368" i="13"/>
  <c r="AF3368" i="13"/>
  <c r="AA3368" i="13"/>
  <c r="AE3376" i="13"/>
  <c r="AF3376" i="13"/>
  <c r="AC3376" i="13"/>
  <c r="AB3376" i="13"/>
  <c r="S3376" i="13"/>
  <c r="AA3376" i="13"/>
  <c r="AD3376" i="13"/>
  <c r="AF3384" i="13"/>
  <c r="AE3384" i="13"/>
  <c r="AB3384" i="13"/>
  <c r="AA3384" i="13"/>
  <c r="S3384" i="13"/>
  <c r="AD3384" i="13"/>
  <c r="AC3384" i="13"/>
  <c r="AF3392" i="13"/>
  <c r="AC3392" i="13"/>
  <c r="AD3392" i="13"/>
  <c r="S3392" i="13"/>
  <c r="AA3392" i="13"/>
  <c r="AB3392" i="13"/>
  <c r="AE3392" i="13"/>
  <c r="AB3400" i="13"/>
  <c r="AE3400" i="13"/>
  <c r="S3400" i="13"/>
  <c r="AD3400" i="13"/>
  <c r="AC3400" i="13"/>
  <c r="AF3400" i="13"/>
  <c r="AA3400" i="13"/>
  <c r="AD3408" i="13"/>
  <c r="AE3408" i="13"/>
  <c r="AB3408" i="13"/>
  <c r="AC3408" i="13"/>
  <c r="S3408" i="13"/>
  <c r="AA3408" i="13"/>
  <c r="AF3408" i="13"/>
  <c r="AE3416" i="13"/>
  <c r="AF3416" i="13"/>
  <c r="AC3416" i="13"/>
  <c r="AB3416" i="13"/>
  <c r="S3416" i="13"/>
  <c r="AA3416" i="13"/>
  <c r="AD3416" i="13"/>
  <c r="AB3424" i="13"/>
  <c r="AA3424" i="13"/>
  <c r="AD3424" i="13"/>
  <c r="AC3424" i="13"/>
  <c r="AF3424" i="13"/>
  <c r="S3424" i="13"/>
  <c r="AE3424" i="13"/>
  <c r="AB3432" i="13"/>
  <c r="AF3432" i="13"/>
  <c r="AD3432" i="13"/>
  <c r="AE3432" i="13"/>
  <c r="S3432" i="13"/>
  <c r="AC3432" i="13"/>
  <c r="AA3432" i="13"/>
  <c r="AB3440" i="13"/>
  <c r="AC3440" i="13"/>
  <c r="AA3440" i="13"/>
  <c r="AD3440" i="13"/>
  <c r="S3440" i="13"/>
  <c r="AE3440" i="13"/>
  <c r="AF3440" i="13"/>
  <c r="AD3448" i="13"/>
  <c r="AA3448" i="13"/>
  <c r="AF3448" i="13"/>
  <c r="AC3448" i="13"/>
  <c r="AB3448" i="13"/>
  <c r="S3448" i="13"/>
  <c r="AE3448" i="13"/>
  <c r="S3456" i="13"/>
  <c r="AA3456" i="13"/>
  <c r="AB3456" i="13"/>
  <c r="AF3456" i="13"/>
  <c r="AD3456" i="13"/>
  <c r="AE3456" i="13"/>
  <c r="AC3456" i="13"/>
  <c r="S3464" i="13"/>
  <c r="AD3464" i="13"/>
  <c r="AC3464" i="13"/>
  <c r="AE3464" i="13"/>
  <c r="AB3464" i="13"/>
  <c r="AA3464" i="13"/>
  <c r="AF3464" i="13"/>
  <c r="AE3472" i="13"/>
  <c r="AF3472" i="13"/>
  <c r="AC3472" i="13"/>
  <c r="AD3472" i="13"/>
  <c r="S3472" i="13"/>
  <c r="AA3472" i="13"/>
  <c r="AB3472" i="13"/>
  <c r="AA3480" i="13"/>
  <c r="AB3480" i="13"/>
  <c r="AE3480" i="13"/>
  <c r="S3480" i="13"/>
  <c r="AF3480" i="13"/>
  <c r="AC3480" i="13"/>
  <c r="AD3480" i="13"/>
  <c r="AF3488" i="13"/>
  <c r="AC3488" i="13"/>
  <c r="AB3488" i="13"/>
  <c r="S3488" i="13"/>
  <c r="AA3488" i="13"/>
  <c r="AD3488" i="13"/>
  <c r="AE3488" i="13"/>
  <c r="AB3496" i="13"/>
  <c r="AC3496" i="13"/>
  <c r="S3496" i="13"/>
  <c r="AD3496" i="13"/>
  <c r="AE3496" i="13"/>
  <c r="AF3496" i="13"/>
  <c r="AA3496" i="13"/>
  <c r="AF3504" i="13"/>
  <c r="AE3504" i="13"/>
  <c r="AB3504" i="13"/>
  <c r="AA3504" i="13"/>
  <c r="S3504" i="13"/>
  <c r="AD3504" i="13"/>
  <c r="AC3504" i="13"/>
  <c r="AE3512" i="13"/>
  <c r="AD3512" i="13"/>
  <c r="AC3512" i="13"/>
  <c r="AF3512" i="13"/>
  <c r="S3512" i="13"/>
  <c r="AA3512" i="13"/>
  <c r="AB3512" i="13"/>
  <c r="AF3520" i="13"/>
  <c r="AA3520" i="13"/>
  <c r="AB3520" i="13"/>
  <c r="AE3520" i="13"/>
  <c r="S3520" i="13"/>
  <c r="AD3520" i="13"/>
  <c r="AC3520" i="13"/>
  <c r="S3528" i="13"/>
  <c r="AA3528" i="13"/>
  <c r="AF3528" i="13"/>
  <c r="AE3528" i="13"/>
  <c r="AD3528" i="13"/>
  <c r="AC3528" i="13"/>
  <c r="AB3528" i="13"/>
  <c r="S3536" i="13"/>
  <c r="AD3536" i="13"/>
  <c r="AC3536" i="13"/>
  <c r="AF3536" i="13"/>
  <c r="AE3536" i="13"/>
  <c r="AB3536" i="13"/>
  <c r="AA3536" i="13"/>
  <c r="AE3544" i="13"/>
  <c r="AD3544" i="13"/>
  <c r="AC3544" i="13"/>
  <c r="AF3544" i="13"/>
  <c r="S3544" i="13"/>
  <c r="AA3544" i="13"/>
  <c r="AB3544" i="13"/>
  <c r="AF3552" i="13"/>
  <c r="AA3552" i="13"/>
  <c r="AB3552" i="13"/>
  <c r="AE3552" i="13"/>
  <c r="S3552" i="13"/>
  <c r="AD3552" i="13"/>
  <c r="AC3552" i="13"/>
  <c r="S3560" i="13"/>
  <c r="AB3560" i="13"/>
  <c r="AE3560" i="13"/>
  <c r="AA3560" i="13"/>
  <c r="AC3560" i="13"/>
  <c r="AF3560" i="13"/>
  <c r="AD3560" i="13"/>
  <c r="S3568" i="13"/>
  <c r="AA3568" i="13"/>
  <c r="AD3568" i="13"/>
  <c r="AE3568" i="13"/>
  <c r="AF3568" i="13"/>
  <c r="AC3568" i="13"/>
  <c r="AB3568" i="13"/>
  <c r="AB3576" i="13"/>
  <c r="AA3576" i="13"/>
  <c r="AF3576" i="13"/>
  <c r="AC3576" i="13"/>
  <c r="AD3576" i="13"/>
  <c r="S3576" i="13"/>
  <c r="AE3576" i="13"/>
  <c r="AC3584" i="13"/>
  <c r="AD3584" i="13"/>
  <c r="S3584" i="13"/>
  <c r="AA3584" i="13"/>
  <c r="AB3584" i="13"/>
  <c r="AE3584" i="13"/>
  <c r="AF3584" i="13"/>
  <c r="S3592" i="13"/>
  <c r="AA3592" i="13"/>
  <c r="AE3592" i="13"/>
  <c r="AB3592" i="13"/>
  <c r="AC3592" i="13"/>
  <c r="AF3592" i="13"/>
  <c r="AD3592" i="13"/>
  <c r="S3600" i="13"/>
  <c r="AD3600" i="13"/>
  <c r="AC3600" i="13"/>
  <c r="AF3600" i="13"/>
  <c r="AA3600" i="13"/>
  <c r="AB3600" i="13"/>
  <c r="AE3600" i="13"/>
  <c r="AD3608" i="13"/>
  <c r="AC3608" i="13"/>
  <c r="AB3608" i="13"/>
  <c r="S3608" i="13"/>
  <c r="AA3608" i="13"/>
  <c r="AF3608" i="13"/>
  <c r="AE3608" i="13"/>
  <c r="S3616" i="13"/>
  <c r="AE3616" i="13"/>
  <c r="AB3616" i="13"/>
  <c r="AA3616" i="13"/>
  <c r="AD3616" i="13"/>
  <c r="AC3616" i="13"/>
  <c r="AF3616" i="13"/>
  <c r="AF3624" i="13"/>
  <c r="AD3624" i="13"/>
  <c r="AE3624" i="13"/>
  <c r="S3624" i="13"/>
  <c r="AB3624" i="13"/>
  <c r="AC3624" i="13"/>
  <c r="AA3624" i="13"/>
  <c r="AC3632" i="13"/>
  <c r="AD3632" i="13"/>
  <c r="S3632" i="13"/>
  <c r="AA3632" i="13"/>
  <c r="AB3632" i="13"/>
  <c r="AE3632" i="13"/>
  <c r="AF3632" i="13"/>
  <c r="S3640" i="13"/>
  <c r="AA3640" i="13"/>
  <c r="AC3640" i="13"/>
  <c r="AD3640" i="13"/>
  <c r="AB3640" i="13"/>
  <c r="AE3640" i="13"/>
  <c r="AF3640" i="13"/>
  <c r="S3648" i="13"/>
  <c r="T3648" i="13"/>
  <c r="AF3648" i="13"/>
  <c r="AB3648" i="13"/>
  <c r="AC3648" i="13"/>
  <c r="AA3648" i="13"/>
  <c r="U3648" i="13"/>
  <c r="AD3648" i="13"/>
  <c r="AE3648" i="13"/>
  <c r="AE3656" i="13"/>
  <c r="S3656" i="13"/>
  <c r="AF3656" i="13"/>
  <c r="AC3656" i="13"/>
  <c r="AD3656" i="13"/>
  <c r="AA3656" i="13"/>
  <c r="AB3656" i="13"/>
  <c r="AD3664" i="13"/>
  <c r="AC3664" i="13"/>
  <c r="AB3664" i="13"/>
  <c r="S3664" i="13"/>
  <c r="AA3664" i="13"/>
  <c r="AF3664" i="13"/>
  <c r="AE3664" i="13"/>
  <c r="S3672" i="13"/>
  <c r="AF3672" i="13"/>
  <c r="AA3672" i="13"/>
  <c r="AD3672" i="13"/>
  <c r="AC3672" i="13"/>
  <c r="AB3672" i="13"/>
  <c r="AE3672" i="13"/>
  <c r="S3680" i="13"/>
  <c r="AC3680" i="13"/>
  <c r="AA3680" i="13"/>
  <c r="AB3680" i="13"/>
  <c r="AE3680" i="13"/>
  <c r="AD3680" i="13"/>
  <c r="AF3680" i="13"/>
  <c r="AE3688" i="13"/>
  <c r="AB3688" i="13"/>
  <c r="AA3688" i="13"/>
  <c r="S3688" i="13"/>
  <c r="AF3688" i="13"/>
  <c r="AC3688" i="13"/>
  <c r="AD3688" i="13"/>
  <c r="AE3696" i="13"/>
  <c r="AF3696" i="13"/>
  <c r="AC3696" i="13"/>
  <c r="AD3696" i="13"/>
  <c r="S3696" i="13"/>
  <c r="AA3696" i="13"/>
  <c r="AB3696" i="13"/>
  <c r="AB3704" i="13"/>
  <c r="AE3704" i="13"/>
  <c r="S3704" i="13"/>
  <c r="AF3704" i="13"/>
  <c r="AC3704" i="13"/>
  <c r="AD3704" i="13"/>
  <c r="AA3704" i="13"/>
  <c r="S3712" i="13"/>
  <c r="AC3712" i="13"/>
  <c r="AE3712" i="13"/>
  <c r="AB3712" i="13"/>
  <c r="AF3712" i="13"/>
  <c r="AD3712" i="13"/>
  <c r="AA3712" i="13"/>
  <c r="S3720" i="13"/>
  <c r="AB3720" i="13"/>
  <c r="AA3720" i="13"/>
  <c r="AF3720" i="13"/>
  <c r="AD3720" i="13"/>
  <c r="AC3720" i="13"/>
  <c r="AE3720" i="13"/>
  <c r="AF3728" i="13"/>
  <c r="AC3728" i="13"/>
  <c r="AB3728" i="13"/>
  <c r="AE3728" i="13"/>
  <c r="S3728" i="13"/>
  <c r="AD3728" i="13"/>
  <c r="AA3728" i="13"/>
  <c r="S3736" i="13"/>
  <c r="AA3736" i="13"/>
  <c r="AD3736" i="13"/>
  <c r="AE3736" i="13"/>
  <c r="AB3736" i="13"/>
  <c r="AC3736" i="13"/>
  <c r="AF3736" i="13"/>
  <c r="AB3744" i="13"/>
  <c r="AA3744" i="13"/>
  <c r="S3744" i="13"/>
  <c r="AD3744" i="13"/>
  <c r="AE3744" i="13"/>
  <c r="AF3744" i="13"/>
  <c r="AC3744" i="13"/>
  <c r="AC3752" i="13"/>
  <c r="AB3752" i="13"/>
  <c r="S3752" i="13"/>
  <c r="AA3752" i="13"/>
  <c r="AD3752" i="13"/>
  <c r="AE3752" i="13"/>
  <c r="AF3752" i="13"/>
  <c r="AB3760" i="13"/>
  <c r="AE3760" i="13"/>
  <c r="S3760" i="13"/>
  <c r="AD3760" i="13"/>
  <c r="AA3760" i="13"/>
  <c r="AF3760" i="13"/>
  <c r="AC3760" i="13"/>
  <c r="AB3768" i="13"/>
  <c r="AC3768" i="13"/>
  <c r="AF3768" i="13"/>
  <c r="S3768" i="13"/>
  <c r="AA3768" i="13"/>
  <c r="AD3768" i="13"/>
  <c r="AE3768" i="13"/>
  <c r="AC3776" i="13"/>
  <c r="AD3776" i="13"/>
  <c r="AB3776" i="13"/>
  <c r="AA3776" i="13"/>
  <c r="S3776" i="13"/>
  <c r="AF3776" i="13"/>
  <c r="AE3776" i="13"/>
  <c r="AC3784" i="13"/>
  <c r="AB3784" i="13"/>
  <c r="AD3784" i="13"/>
  <c r="AF3784" i="13"/>
  <c r="S3784" i="13"/>
  <c r="AA3784" i="13"/>
  <c r="AE3784" i="13"/>
  <c r="S3792" i="13"/>
  <c r="AD3792" i="13"/>
  <c r="AE3792" i="13"/>
  <c r="AF3792" i="13"/>
  <c r="AC3792" i="13"/>
  <c r="AB3792" i="13"/>
  <c r="AA3792" i="13"/>
  <c r="S3800" i="13"/>
  <c r="AA3800" i="13"/>
  <c r="AF3800" i="13"/>
  <c r="AE3800" i="13"/>
  <c r="AD3800" i="13"/>
  <c r="AC3800" i="13"/>
  <c r="AB3800" i="13"/>
  <c r="AA3808" i="13"/>
  <c r="AB3808" i="13"/>
  <c r="S3808" i="13"/>
  <c r="AC3808" i="13"/>
  <c r="AF3808" i="13"/>
  <c r="AD3808" i="13"/>
  <c r="AE3808" i="13"/>
  <c r="AA3816" i="13"/>
  <c r="AF3816" i="13"/>
  <c r="AE3816" i="13"/>
  <c r="S3816" i="13"/>
  <c r="AB3816" i="13"/>
  <c r="AC3816" i="13"/>
  <c r="AD3816" i="13"/>
  <c r="AF3824" i="13"/>
  <c r="AC3824" i="13"/>
  <c r="AB3824" i="13"/>
  <c r="AE3824" i="13"/>
  <c r="S3824" i="13"/>
  <c r="AD3824" i="13"/>
  <c r="AA3824" i="13"/>
  <c r="S3832" i="13"/>
  <c r="AA3832" i="13"/>
  <c r="AF3832" i="13"/>
  <c r="AE3832" i="13"/>
  <c r="AB3832" i="13"/>
  <c r="AC3832" i="13"/>
  <c r="AD3832" i="13"/>
  <c r="AB3840" i="13"/>
  <c r="AA3840" i="13"/>
  <c r="S3840" i="13"/>
  <c r="AD3840" i="13"/>
  <c r="AE3840" i="13"/>
  <c r="AF3840" i="13"/>
  <c r="AC3840" i="13"/>
  <c r="S3848" i="13"/>
  <c r="AF3848" i="13"/>
  <c r="AB3848" i="13"/>
  <c r="AA3848" i="13"/>
  <c r="AE3848" i="13"/>
  <c r="AD3848" i="13"/>
  <c r="AC3848" i="13"/>
  <c r="AE3856" i="13"/>
  <c r="AD3856" i="13"/>
  <c r="AC3856" i="13"/>
  <c r="AB3856" i="13"/>
  <c r="S3856" i="13"/>
  <c r="AF3856" i="13"/>
  <c r="AA3856" i="13"/>
  <c r="AD3864" i="13"/>
  <c r="AC3864" i="13"/>
  <c r="AB3864" i="13"/>
  <c r="S3864" i="13"/>
  <c r="AA3864" i="13"/>
  <c r="AF3864" i="13"/>
  <c r="AE3864" i="13"/>
  <c r="AF3872" i="13"/>
  <c r="AC3872" i="13"/>
  <c r="AB3872" i="13"/>
  <c r="AE3872" i="13"/>
  <c r="S3872" i="13"/>
  <c r="AD3872" i="13"/>
  <c r="AA3872" i="13"/>
  <c r="AC3880" i="13"/>
  <c r="AE3880" i="13"/>
  <c r="AB3880" i="13"/>
  <c r="AA3880" i="13"/>
  <c r="AD3880" i="13"/>
  <c r="AF3880" i="13"/>
  <c r="S3880" i="13"/>
  <c r="AA3888" i="13"/>
  <c r="AE3888" i="13"/>
  <c r="S3888" i="13"/>
  <c r="AC3888" i="13"/>
  <c r="AF3888" i="13"/>
  <c r="AD3888" i="13"/>
  <c r="AB3888" i="13"/>
  <c r="S3896" i="13"/>
  <c r="AC3896" i="13"/>
  <c r="AA3896" i="13"/>
  <c r="AB3896" i="13"/>
  <c r="AE3896" i="13"/>
  <c r="AD3896" i="13"/>
  <c r="AF3896" i="13"/>
  <c r="AC3904" i="13"/>
  <c r="AE3904" i="13"/>
  <c r="AF3904" i="13"/>
  <c r="AB3904" i="13"/>
  <c r="S3904" i="13"/>
  <c r="AA3904" i="13"/>
  <c r="AD3904" i="13"/>
  <c r="AC3912" i="13"/>
  <c r="AA3912" i="13"/>
  <c r="S3912" i="13"/>
  <c r="AB3912" i="13"/>
  <c r="AE3912" i="13"/>
  <c r="AD3912" i="13"/>
  <c r="AF3912" i="13"/>
  <c r="AF3920" i="13"/>
  <c r="AB3920" i="13"/>
  <c r="AA3920" i="13"/>
  <c r="S3920" i="13"/>
  <c r="AD3920" i="13"/>
  <c r="AC3920" i="13"/>
  <c r="AE3920" i="13"/>
  <c r="AE3928" i="13"/>
  <c r="AF3928" i="13"/>
  <c r="AC3928" i="13"/>
  <c r="AB3928" i="13"/>
  <c r="S3928" i="13"/>
  <c r="AA3928" i="13"/>
  <c r="AD3928" i="13"/>
  <c r="AE3936" i="13"/>
  <c r="AB3936" i="13"/>
  <c r="AC3936" i="13"/>
  <c r="AD3936" i="13"/>
  <c r="S3936" i="13"/>
  <c r="AA3936" i="13"/>
  <c r="AF3936" i="13"/>
  <c r="AF3944" i="13"/>
  <c r="AC3944" i="13"/>
  <c r="AB3944" i="13"/>
  <c r="AA3944" i="13"/>
  <c r="S3944" i="13"/>
  <c r="AD3944" i="13"/>
  <c r="AE3944" i="13"/>
  <c r="AD3952" i="13"/>
  <c r="AC3952" i="13"/>
  <c r="AB3952" i="13"/>
  <c r="S3952" i="13"/>
  <c r="AA3952" i="13"/>
  <c r="AF3952" i="13"/>
  <c r="AE3952" i="13"/>
  <c r="AF3960" i="13"/>
  <c r="AC3960" i="13"/>
  <c r="AB3960" i="13"/>
  <c r="AE3960" i="13"/>
  <c r="S3960" i="13"/>
  <c r="AD3960" i="13"/>
  <c r="AA3960" i="13"/>
  <c r="S3968" i="13"/>
  <c r="AA3968" i="13"/>
  <c r="AF3968" i="13"/>
  <c r="AE3968" i="13"/>
  <c r="AB3968" i="13"/>
  <c r="AC3968" i="13"/>
  <c r="AD3968" i="13"/>
  <c r="AB3976" i="13"/>
  <c r="AA3976" i="13"/>
  <c r="AD3976" i="13"/>
  <c r="AE3976" i="13"/>
  <c r="AF3976" i="13"/>
  <c r="S3976" i="13"/>
  <c r="AC3976" i="13"/>
  <c r="S3984" i="13"/>
  <c r="AA3984" i="13"/>
  <c r="AF3984" i="13"/>
  <c r="AE3984" i="13"/>
  <c r="AD3984" i="13"/>
  <c r="AC3984" i="13"/>
  <c r="AB3984" i="13"/>
  <c r="T3992" i="13"/>
  <c r="AD3992" i="13"/>
  <c r="S3992" i="13"/>
  <c r="AA3992" i="13"/>
  <c r="AC3992" i="13"/>
  <c r="AB3992" i="13"/>
  <c r="AF3992" i="13"/>
  <c r="AE3992" i="13"/>
  <c r="U3992" i="13"/>
  <c r="AD4000" i="13"/>
  <c r="AF4000" i="13"/>
  <c r="AC4000" i="13"/>
  <c r="AE4000" i="13"/>
  <c r="AB4000" i="13"/>
  <c r="AA4000" i="13"/>
  <c r="S4000" i="13"/>
  <c r="AB4008" i="13"/>
  <c r="AF4008" i="13"/>
  <c r="S4008" i="13"/>
  <c r="AE4008" i="13"/>
  <c r="U4008" i="13"/>
  <c r="T4008" i="13"/>
  <c r="AD4008" i="13"/>
  <c r="AC4008" i="13"/>
  <c r="AA4008" i="13"/>
  <c r="AE4016" i="13"/>
  <c r="AF4016" i="13"/>
  <c r="AC4016" i="13"/>
  <c r="AB4016" i="13"/>
  <c r="S4016" i="13"/>
  <c r="AA4016" i="13"/>
  <c r="AD4016" i="13"/>
  <c r="AF4024" i="13"/>
  <c r="AE4024" i="13"/>
  <c r="S4024" i="13"/>
  <c r="AC4024" i="13"/>
  <c r="AD4024" i="13"/>
  <c r="AB4024" i="13"/>
  <c r="AA4024" i="13"/>
  <c r="AB4032" i="13"/>
  <c r="AA4032" i="13"/>
  <c r="S4032" i="13"/>
  <c r="AD4032" i="13"/>
  <c r="AC4032" i="13"/>
  <c r="AF4032" i="13"/>
  <c r="AE4032" i="13"/>
  <c r="AC4040" i="13"/>
  <c r="AE4040" i="13"/>
  <c r="S4040" i="13"/>
  <c r="AA4040" i="13"/>
  <c r="AB4040" i="13"/>
  <c r="AD4040" i="13"/>
  <c r="AF4040" i="13"/>
  <c r="S4048" i="13"/>
  <c r="AA4048" i="13"/>
  <c r="AC4048" i="13"/>
  <c r="AF4048" i="13"/>
  <c r="AB4048" i="13"/>
  <c r="AE4048" i="13"/>
  <c r="AD4048" i="13"/>
  <c r="AF4056" i="13"/>
  <c r="AC4056" i="13"/>
  <c r="AA4056" i="13"/>
  <c r="AE4056" i="13"/>
  <c r="AD4056" i="13"/>
  <c r="AB4056" i="13"/>
  <c r="S4056" i="13"/>
  <c r="AF4064" i="13"/>
  <c r="AA4064" i="13"/>
  <c r="AB4064" i="13"/>
  <c r="AE4064" i="13"/>
  <c r="S4064" i="13"/>
  <c r="AD4064" i="13"/>
  <c r="AC4064" i="13"/>
  <c r="AA4072" i="13"/>
  <c r="AE4072" i="13"/>
  <c r="AB4072" i="13"/>
  <c r="AC4072" i="13"/>
  <c r="S4072" i="13"/>
  <c r="AD4072" i="13"/>
  <c r="AF4072" i="13"/>
  <c r="S4080" i="13"/>
  <c r="AB4080" i="13"/>
  <c r="AA4080" i="13"/>
  <c r="AC4080" i="13"/>
  <c r="AE4080" i="13"/>
  <c r="AF4080" i="13"/>
  <c r="AD4080" i="13"/>
  <c r="AC4088" i="13"/>
  <c r="AD4088" i="13"/>
  <c r="S4088" i="13"/>
  <c r="AB4088" i="13"/>
  <c r="AF4088" i="13"/>
  <c r="AE4088" i="13"/>
  <c r="AA4088" i="13"/>
  <c r="AB4096" i="13"/>
  <c r="S4096" i="13"/>
  <c r="AE4096" i="13"/>
  <c r="AF4096" i="13"/>
  <c r="AC4096" i="13"/>
  <c r="AD4096" i="13"/>
  <c r="AA4096" i="13"/>
  <c r="AF4104" i="13"/>
  <c r="AC4104" i="13"/>
  <c r="S4104" i="13"/>
  <c r="AE4104" i="13"/>
  <c r="AB4104" i="13"/>
  <c r="AA4104" i="13"/>
  <c r="AD4104" i="13"/>
  <c r="S4112" i="13"/>
  <c r="AD4112" i="13"/>
  <c r="AE4112" i="13"/>
  <c r="AC4112" i="13"/>
  <c r="AA4112" i="13"/>
  <c r="AB4112" i="13"/>
  <c r="AF4112" i="13"/>
  <c r="AC4120" i="13"/>
  <c r="AE4120" i="13"/>
  <c r="AB4120" i="13"/>
  <c r="AF4120" i="13"/>
  <c r="AA4120" i="13"/>
  <c r="S4120" i="13"/>
  <c r="AD4120" i="13"/>
  <c r="AE4128" i="13"/>
  <c r="AA4128" i="13"/>
  <c r="S4128" i="13"/>
  <c r="AC4128" i="13"/>
  <c r="AD4128" i="13"/>
  <c r="AB4128" i="13"/>
  <c r="AF4128" i="13"/>
  <c r="S4136" i="13"/>
  <c r="AC4136" i="13"/>
  <c r="AA4136" i="13"/>
  <c r="AF4136" i="13"/>
  <c r="AD4136" i="13"/>
  <c r="AE4136" i="13"/>
  <c r="AB4136" i="13"/>
  <c r="AC4144" i="13"/>
  <c r="AE4144" i="13"/>
  <c r="AF4144" i="13"/>
  <c r="S4144" i="13"/>
  <c r="AA4144" i="13"/>
  <c r="AB4144" i="13"/>
  <c r="AD4144" i="13"/>
  <c r="S4152" i="13"/>
  <c r="AE4152" i="13"/>
  <c r="AB4152" i="13"/>
  <c r="AD4152" i="13"/>
  <c r="AA4152" i="13"/>
  <c r="AC4152" i="13"/>
  <c r="AF4152" i="13"/>
  <c r="S4160" i="13"/>
  <c r="AA4160" i="13"/>
  <c r="AC4160" i="13"/>
  <c r="AE4160" i="13"/>
  <c r="AD4160" i="13"/>
  <c r="AB4160" i="13"/>
  <c r="AF4160" i="13"/>
  <c r="AD4168" i="13"/>
  <c r="AE4168" i="13"/>
  <c r="AF4168" i="13"/>
  <c r="AC4168" i="13"/>
  <c r="AA4168" i="13"/>
  <c r="AB4168" i="13"/>
  <c r="S4168" i="13"/>
  <c r="G11" i="25"/>
  <c r="I10" i="25"/>
  <c r="AE414" i="13"/>
  <c r="AC414" i="13"/>
  <c r="AF414" i="13"/>
  <c r="S414" i="13"/>
  <c r="AD414" i="13"/>
  <c r="AB414" i="13"/>
  <c r="AA414" i="13"/>
  <c r="AA446" i="13"/>
  <c r="AD446" i="13"/>
  <c r="AE446" i="13"/>
  <c r="AC446" i="13"/>
  <c r="AB446" i="13"/>
  <c r="S446" i="13"/>
  <c r="AF446" i="13"/>
  <c r="AD478" i="13"/>
  <c r="AC478" i="13"/>
  <c r="AA478" i="13"/>
  <c r="AB478" i="13"/>
  <c r="AE478" i="13"/>
  <c r="S478" i="13"/>
  <c r="AF478" i="13"/>
  <c r="S510" i="13"/>
  <c r="AC510" i="13"/>
  <c r="AB510" i="13"/>
  <c r="AF510" i="13"/>
  <c r="AD510" i="13"/>
  <c r="AE510" i="13"/>
  <c r="AA510" i="13"/>
  <c r="AD542" i="13"/>
  <c r="S542" i="13"/>
  <c r="AE542" i="13"/>
  <c r="AB542" i="13"/>
  <c r="AA542" i="13"/>
  <c r="AF542" i="13"/>
  <c r="AC542" i="13"/>
  <c r="S574" i="13"/>
  <c r="AF574" i="13"/>
  <c r="AD574" i="13"/>
  <c r="AC574" i="13"/>
  <c r="AA574" i="13"/>
  <c r="AB574" i="13"/>
  <c r="AE574" i="13"/>
  <c r="S606" i="13"/>
  <c r="AB606" i="13"/>
  <c r="AC606" i="13"/>
  <c r="AD606" i="13"/>
  <c r="AA606" i="13"/>
  <c r="AF606" i="13"/>
  <c r="AE606" i="13"/>
  <c r="S638" i="13"/>
  <c r="AF638" i="13"/>
  <c r="AD638" i="13"/>
  <c r="AA638" i="13"/>
  <c r="AE638" i="13"/>
  <c r="AB638" i="13"/>
  <c r="AC638" i="13"/>
  <c r="AA654" i="13"/>
  <c r="AB654" i="13"/>
  <c r="AC654" i="13"/>
  <c r="S654" i="13"/>
  <c r="AF654" i="13"/>
  <c r="AE654" i="13"/>
  <c r="AD654" i="13"/>
  <c r="AA678" i="13"/>
  <c r="AF678" i="13"/>
  <c r="S678" i="13"/>
  <c r="AD678" i="13"/>
  <c r="AC678" i="13"/>
  <c r="AE678" i="13"/>
  <c r="AB678" i="13"/>
  <c r="AD710" i="13"/>
  <c r="S710" i="13"/>
  <c r="AA710" i="13"/>
  <c r="AB710" i="13"/>
  <c r="AC710" i="13"/>
  <c r="AF710" i="13"/>
  <c r="AE710" i="13"/>
  <c r="AF742" i="13"/>
  <c r="AA742" i="13"/>
  <c r="AD742" i="13"/>
  <c r="AE742" i="13"/>
  <c r="S742" i="13"/>
  <c r="AB742" i="13"/>
  <c r="AC742" i="13"/>
  <c r="AA774" i="13"/>
  <c r="AE774" i="13"/>
  <c r="AD774" i="13"/>
  <c r="AC774" i="13"/>
  <c r="AB774" i="13"/>
  <c r="S774" i="13"/>
  <c r="AF774" i="13"/>
  <c r="AD806" i="13"/>
  <c r="AA806" i="13"/>
  <c r="AC806" i="13"/>
  <c r="AE806" i="13"/>
  <c r="AB806" i="13"/>
  <c r="S806" i="13"/>
  <c r="AF806" i="13"/>
  <c r="AB838" i="13"/>
  <c r="AF838" i="13"/>
  <c r="AC838" i="13"/>
  <c r="S838" i="13"/>
  <c r="AA838" i="13"/>
  <c r="AD838" i="13"/>
  <c r="AE838" i="13"/>
  <c r="S878" i="13"/>
  <c r="AF878" i="13"/>
  <c r="AD878" i="13"/>
  <c r="AB878" i="13"/>
  <c r="AC878" i="13"/>
  <c r="AA878" i="13"/>
  <c r="AE878" i="13"/>
  <c r="S902" i="13"/>
  <c r="AF902" i="13"/>
  <c r="AD902" i="13"/>
  <c r="AA902" i="13"/>
  <c r="AC902" i="13"/>
  <c r="AE902" i="13"/>
  <c r="AB902" i="13"/>
  <c r="AC934" i="13"/>
  <c r="AB934" i="13"/>
  <c r="AA934" i="13"/>
  <c r="AF934" i="13"/>
  <c r="AE934" i="13"/>
  <c r="S934" i="13"/>
  <c r="AD934" i="13"/>
  <c r="AD974" i="13"/>
  <c r="AC974" i="13"/>
  <c r="AB974" i="13"/>
  <c r="AA974" i="13"/>
  <c r="S974" i="13"/>
  <c r="AF974" i="13"/>
  <c r="AE974" i="13"/>
  <c r="AA1006" i="13"/>
  <c r="AD1006" i="13"/>
  <c r="AE1006" i="13"/>
  <c r="AB1006" i="13"/>
  <c r="AC1006" i="13"/>
  <c r="AF1006" i="13"/>
  <c r="S1006" i="13"/>
  <c r="AF1038" i="13"/>
  <c r="AC1038" i="13"/>
  <c r="AA1038" i="13"/>
  <c r="S1038" i="13"/>
  <c r="AD1038" i="13"/>
  <c r="AE1038" i="13"/>
  <c r="AB1038" i="13"/>
  <c r="AE1062" i="13"/>
  <c r="AB1062" i="13"/>
  <c r="AC1062" i="13"/>
  <c r="AF1062" i="13"/>
  <c r="S1062" i="13"/>
  <c r="AD1062" i="13"/>
  <c r="AA1062" i="13"/>
  <c r="S1102" i="13"/>
  <c r="AA1102" i="13"/>
  <c r="AC1102" i="13"/>
  <c r="AB1102" i="13"/>
  <c r="AF1102" i="13"/>
  <c r="AD1102" i="13"/>
  <c r="AE1102" i="13"/>
  <c r="AA1134" i="13"/>
  <c r="AD1134" i="13"/>
  <c r="AF1134" i="13"/>
  <c r="AB1134" i="13"/>
  <c r="AE1134" i="13"/>
  <c r="S1134" i="13"/>
  <c r="AC1134" i="13"/>
  <c r="S1158" i="13"/>
  <c r="AB1158" i="13"/>
  <c r="AA1158" i="13"/>
  <c r="AC1158" i="13"/>
  <c r="AE1158" i="13"/>
  <c r="AD1158" i="13"/>
  <c r="AF1158" i="13"/>
  <c r="AF1190" i="13"/>
  <c r="AC1190" i="13"/>
  <c r="AD1190" i="13"/>
  <c r="AA1190" i="13"/>
  <c r="S1190" i="13"/>
  <c r="AB1190" i="13"/>
  <c r="AE1190" i="13"/>
  <c r="AC1230" i="13"/>
  <c r="AE1230" i="13"/>
  <c r="S1230" i="13"/>
  <c r="AB1230" i="13"/>
  <c r="AD1230" i="13"/>
  <c r="AA1230" i="13"/>
  <c r="AF1230" i="13"/>
  <c r="AE1262" i="13"/>
  <c r="AC1262" i="13"/>
  <c r="AB1262" i="13"/>
  <c r="S1262" i="13"/>
  <c r="AF1262" i="13"/>
  <c r="AA1262" i="13"/>
  <c r="AD1262" i="13"/>
  <c r="AB1294" i="13"/>
  <c r="AE1294" i="13"/>
  <c r="AF1294" i="13"/>
  <c r="AA1294" i="13"/>
  <c r="AC1294" i="13"/>
  <c r="S1294" i="13"/>
  <c r="AD1294" i="13"/>
  <c r="AB1326" i="13"/>
  <c r="AC1326" i="13"/>
  <c r="S1326" i="13"/>
  <c r="AF1326" i="13"/>
  <c r="AE1326" i="13"/>
  <c r="AD1326" i="13"/>
  <c r="AA1326" i="13"/>
  <c r="S1358" i="13"/>
  <c r="AC1358" i="13"/>
  <c r="AF1358" i="13"/>
  <c r="AA1358" i="13"/>
  <c r="AE1358" i="13"/>
  <c r="AD1358" i="13"/>
  <c r="AB1358" i="13"/>
  <c r="AD1390" i="13"/>
  <c r="AB1390" i="13"/>
  <c r="S1390" i="13"/>
  <c r="AC1390" i="13"/>
  <c r="AF1390" i="13"/>
  <c r="AA1390" i="13"/>
  <c r="AE1390" i="13"/>
  <c r="S1422" i="13"/>
  <c r="AF1422" i="13"/>
  <c r="AE1422" i="13"/>
  <c r="AD1422" i="13"/>
  <c r="AC1422" i="13"/>
  <c r="AB1422" i="13"/>
  <c r="AA1422" i="13"/>
  <c r="AC1454" i="13"/>
  <c r="AB1454" i="13"/>
  <c r="AA1454" i="13"/>
  <c r="S1454" i="13"/>
  <c r="AF1454" i="13"/>
  <c r="AE1454" i="13"/>
  <c r="AD1454" i="13"/>
  <c r="S1486" i="13"/>
  <c r="AC1486" i="13"/>
  <c r="AF1486" i="13"/>
  <c r="AA1486" i="13"/>
  <c r="AE1486" i="13"/>
  <c r="AD1486" i="13"/>
  <c r="AB1486" i="13"/>
  <c r="AF1518" i="13"/>
  <c r="S1518" i="13"/>
  <c r="AB1518" i="13"/>
  <c r="AC1518" i="13"/>
  <c r="AE1518" i="13"/>
  <c r="AD1518" i="13"/>
  <c r="AA1518" i="13"/>
  <c r="AF1550" i="13"/>
  <c r="AC1550" i="13"/>
  <c r="AD1550" i="13"/>
  <c r="AA1550" i="13"/>
  <c r="S1550" i="13"/>
  <c r="AB1550" i="13"/>
  <c r="AE1550" i="13"/>
  <c r="AC1582" i="13"/>
  <c r="AD1582" i="13"/>
  <c r="AE1582" i="13"/>
  <c r="S1582" i="13"/>
  <c r="AB1582" i="13"/>
  <c r="AA1582" i="13"/>
  <c r="AF1582" i="13"/>
  <c r="S1614" i="13"/>
  <c r="AD1614" i="13"/>
  <c r="AB1614" i="13"/>
  <c r="AE1614" i="13"/>
  <c r="AF1614" i="13"/>
  <c r="AC1614" i="13"/>
  <c r="AA1614" i="13"/>
  <c r="S1646" i="13"/>
  <c r="AE1646" i="13"/>
  <c r="AD1646" i="13"/>
  <c r="AC1646" i="13"/>
  <c r="AF1646" i="13"/>
  <c r="AA1646" i="13"/>
  <c r="AB1646" i="13"/>
  <c r="AE1678" i="13"/>
  <c r="AB1678" i="13"/>
  <c r="AD1678" i="13"/>
  <c r="S1678" i="13"/>
  <c r="AF1678" i="13"/>
  <c r="AC1678" i="13"/>
  <c r="AA1678" i="13"/>
  <c r="AF1710" i="13"/>
  <c r="AB1710" i="13"/>
  <c r="S1710" i="13"/>
  <c r="AE1710" i="13"/>
  <c r="AD1710" i="13"/>
  <c r="AC1710" i="13"/>
  <c r="AA1710" i="13"/>
  <c r="AA1734" i="13"/>
  <c r="AD1734" i="13"/>
  <c r="S1734" i="13"/>
  <c r="AB1734" i="13"/>
  <c r="AC1734" i="13"/>
  <c r="AE1734" i="13"/>
  <c r="AF1734" i="13"/>
  <c r="AE1766" i="13"/>
  <c r="AC1766" i="13"/>
  <c r="S1766" i="13"/>
  <c r="AA1766" i="13"/>
  <c r="AF1766" i="13"/>
  <c r="AB1766" i="13"/>
  <c r="AD1766" i="13"/>
  <c r="S1798" i="13"/>
  <c r="AB1798" i="13"/>
  <c r="AC1798" i="13"/>
  <c r="AF1798" i="13"/>
  <c r="AA1798" i="13"/>
  <c r="AD1798" i="13"/>
  <c r="AE1798" i="13"/>
  <c r="S1822" i="13"/>
  <c r="AF1822" i="13"/>
  <c r="AE1822" i="13"/>
  <c r="AC1822" i="13"/>
  <c r="AA1822" i="13"/>
  <c r="AB1822" i="13"/>
  <c r="AD1822" i="13"/>
  <c r="AB1854" i="13"/>
  <c r="AC1854" i="13"/>
  <c r="AD1854" i="13"/>
  <c r="AE1854" i="13"/>
  <c r="S1854" i="13"/>
  <c r="AF1854" i="13"/>
  <c r="AA1854" i="13"/>
  <c r="AD1886" i="13"/>
  <c r="AC1886" i="13"/>
  <c r="AF1886" i="13"/>
  <c r="S1886" i="13"/>
  <c r="AA1886" i="13"/>
  <c r="AB1886" i="13"/>
  <c r="AE1886" i="13"/>
  <c r="S1918" i="13"/>
  <c r="AF1918" i="13"/>
  <c r="AD1918" i="13"/>
  <c r="AA1918" i="13"/>
  <c r="AC1918" i="13"/>
  <c r="AB1918" i="13"/>
  <c r="AE1918" i="13"/>
  <c r="AB1950" i="13"/>
  <c r="AF1950" i="13"/>
  <c r="AE1950" i="13"/>
  <c r="AA1950" i="13"/>
  <c r="S1950" i="13"/>
  <c r="AD1950" i="13"/>
  <c r="AC1950" i="13"/>
  <c r="AD1982" i="13"/>
  <c r="AB1982" i="13"/>
  <c r="AF1982" i="13"/>
  <c r="AC1982" i="13"/>
  <c r="AA1982" i="13"/>
  <c r="S1982" i="13"/>
  <c r="AE1982" i="13"/>
  <c r="S2014" i="13"/>
  <c r="AC2014" i="13"/>
  <c r="AA2014" i="13"/>
  <c r="AD2014" i="13"/>
  <c r="AE2014" i="13"/>
  <c r="AF2014" i="13"/>
  <c r="AB2014" i="13"/>
  <c r="AD2046" i="13"/>
  <c r="AE2046" i="13"/>
  <c r="AF2046" i="13"/>
  <c r="AB2046" i="13"/>
  <c r="S2046" i="13"/>
  <c r="AC2046" i="13"/>
  <c r="AA2046" i="13"/>
  <c r="AD2078" i="13"/>
  <c r="AB2078" i="13"/>
  <c r="S2078" i="13"/>
  <c r="AF2078" i="13"/>
  <c r="AC2078" i="13"/>
  <c r="AA2078" i="13"/>
  <c r="AE2078" i="13"/>
  <c r="AC2110" i="13"/>
  <c r="AD2110" i="13"/>
  <c r="AB2110" i="13"/>
  <c r="AF2110" i="13"/>
  <c r="AE2110" i="13"/>
  <c r="S2110" i="13"/>
  <c r="AA2110" i="13"/>
  <c r="AF2134" i="13"/>
  <c r="AC2134" i="13"/>
  <c r="AB2134" i="13"/>
  <c r="AA2134" i="13"/>
  <c r="AD2134" i="13"/>
  <c r="S2134" i="13"/>
  <c r="AE2134" i="13"/>
  <c r="AF2174" i="13"/>
  <c r="AB2174" i="13"/>
  <c r="AC2174" i="13"/>
  <c r="S2174" i="13"/>
  <c r="AA2174" i="13"/>
  <c r="AE2174" i="13"/>
  <c r="AD2174" i="13"/>
  <c r="S2206" i="13"/>
  <c r="AF2206" i="13"/>
  <c r="AE2206" i="13"/>
  <c r="AC2206" i="13"/>
  <c r="AA2206" i="13"/>
  <c r="AD2206" i="13"/>
  <c r="AB2206" i="13"/>
  <c r="AF2238" i="13"/>
  <c r="AB2238" i="13"/>
  <c r="AC2238" i="13"/>
  <c r="S2238" i="13"/>
  <c r="AE2238" i="13"/>
  <c r="AD2238" i="13"/>
  <c r="AA2238" i="13"/>
  <c r="AE2262" i="13"/>
  <c r="AA2262" i="13"/>
  <c r="AC2262" i="13"/>
  <c r="AD2262" i="13"/>
  <c r="S2262" i="13"/>
  <c r="AB2262" i="13"/>
  <c r="AF2262" i="13"/>
  <c r="AE2302" i="13"/>
  <c r="AD2302" i="13"/>
  <c r="S2302" i="13"/>
  <c r="AB2302" i="13"/>
  <c r="AA2302" i="13"/>
  <c r="AC2302" i="13"/>
  <c r="AF2302" i="13"/>
  <c r="S2334" i="13"/>
  <c r="AF2334" i="13"/>
  <c r="AC2334" i="13"/>
  <c r="AA2334" i="13"/>
  <c r="AE2334" i="13"/>
  <c r="AB2334" i="13"/>
  <c r="AD2334" i="13"/>
  <c r="AB2366" i="13"/>
  <c r="AD2366" i="13"/>
  <c r="AF2366" i="13"/>
  <c r="AA2366" i="13"/>
  <c r="AC2366" i="13"/>
  <c r="AE2366" i="13"/>
  <c r="S2366" i="13"/>
  <c r="AA2398" i="13"/>
  <c r="AE2398" i="13"/>
  <c r="AB2398" i="13"/>
  <c r="AD2398" i="13"/>
  <c r="S2398" i="13"/>
  <c r="AF2398" i="13"/>
  <c r="AC2398" i="13"/>
  <c r="AC2430" i="13"/>
  <c r="AF2430" i="13"/>
  <c r="S2430" i="13"/>
  <c r="AD2430" i="13"/>
  <c r="AB2430" i="13"/>
  <c r="AA2430" i="13"/>
  <c r="AE2430" i="13"/>
  <c r="AD2454" i="13"/>
  <c r="AB2454" i="13"/>
  <c r="S2454" i="13"/>
  <c r="AC2454" i="13"/>
  <c r="AF2454" i="13"/>
  <c r="AA2454" i="13"/>
  <c r="AE2454" i="13"/>
  <c r="AF2486" i="13"/>
  <c r="S2486" i="13"/>
  <c r="AA2486" i="13"/>
  <c r="AC2486" i="13"/>
  <c r="AE2486" i="13"/>
  <c r="AB2486" i="13"/>
  <c r="AD2486" i="13"/>
  <c r="AA2510" i="13"/>
  <c r="AC2510" i="13"/>
  <c r="AE2510" i="13"/>
  <c r="S2510" i="13"/>
  <c r="AF2510" i="13"/>
  <c r="AD2510" i="13"/>
  <c r="AB2510" i="13"/>
  <c r="AC2542" i="13"/>
  <c r="AA2542" i="13"/>
  <c r="AE2542" i="13"/>
  <c r="AB2542" i="13"/>
  <c r="S2542" i="13"/>
  <c r="AD2542" i="13"/>
  <c r="AF2542" i="13"/>
  <c r="S2582" i="13"/>
  <c r="AC2582" i="13"/>
  <c r="AF2582" i="13"/>
  <c r="AA2582" i="13"/>
  <c r="AE2582" i="13"/>
  <c r="AD2582" i="13"/>
  <c r="AB2582" i="13"/>
  <c r="AB2614" i="13"/>
  <c r="AA2614" i="13"/>
  <c r="AF2614" i="13"/>
  <c r="S2614" i="13"/>
  <c r="AE2614" i="13"/>
  <c r="AC2614" i="13"/>
  <c r="AD2614" i="13"/>
  <c r="S2646" i="13"/>
  <c r="AE2646" i="13"/>
  <c r="AB2646" i="13"/>
  <c r="AC2646" i="13"/>
  <c r="AD2646" i="13"/>
  <c r="AA2646" i="13"/>
  <c r="AF2646" i="13"/>
  <c r="S2678" i="13"/>
  <c r="AF2678" i="13"/>
  <c r="AE2678" i="13"/>
  <c r="AD2678" i="13"/>
  <c r="AC2678" i="13"/>
  <c r="AB2678" i="13"/>
  <c r="AA2678" i="13"/>
  <c r="AA2710" i="13"/>
  <c r="S2710" i="13"/>
  <c r="AE2710" i="13"/>
  <c r="AD2710" i="13"/>
  <c r="AB2710" i="13"/>
  <c r="AC2710" i="13"/>
  <c r="AF2710" i="13"/>
  <c r="S2742" i="13"/>
  <c r="AE2742" i="13"/>
  <c r="AB2742" i="13"/>
  <c r="AD2742" i="13"/>
  <c r="AF2742" i="13"/>
  <c r="AA2742" i="13"/>
  <c r="AC2742" i="13"/>
  <c r="AF2766" i="13"/>
  <c r="AC2766" i="13"/>
  <c r="AD2766" i="13"/>
  <c r="AE2766" i="13"/>
  <c r="S2766" i="13"/>
  <c r="AA2766" i="13"/>
  <c r="AB2766" i="13"/>
  <c r="S2798" i="13"/>
  <c r="AD2798" i="13"/>
  <c r="AC2798" i="13"/>
  <c r="AF2798" i="13"/>
  <c r="AA2798" i="13"/>
  <c r="AB2798" i="13"/>
  <c r="AE2798" i="13"/>
  <c r="AE2830" i="13"/>
  <c r="AD2830" i="13"/>
  <c r="AA2830" i="13"/>
  <c r="S2830" i="13"/>
  <c r="AB2830" i="13"/>
  <c r="AC2830" i="13"/>
  <c r="AF2830" i="13"/>
  <c r="S2862" i="13"/>
  <c r="AD2862" i="13"/>
  <c r="AC2862" i="13"/>
  <c r="AA2862" i="13"/>
  <c r="AE2862" i="13"/>
  <c r="AB2862" i="13"/>
  <c r="AF2862" i="13"/>
  <c r="S2894" i="13"/>
  <c r="AF2894" i="13"/>
  <c r="AE2894" i="13"/>
  <c r="AC2894" i="13"/>
  <c r="AA2894" i="13"/>
  <c r="AB2894" i="13"/>
  <c r="AD2894" i="13"/>
  <c r="S2926" i="13"/>
  <c r="AB2926" i="13"/>
  <c r="AC2926" i="13"/>
  <c r="AD2926" i="13"/>
  <c r="AA2926" i="13"/>
  <c r="AE2926" i="13"/>
  <c r="AF2926" i="13"/>
  <c r="S2958" i="13"/>
  <c r="AB2958" i="13"/>
  <c r="AC2958" i="13"/>
  <c r="AF2958" i="13"/>
  <c r="AE2958" i="13"/>
  <c r="AD2958" i="13"/>
  <c r="AA2958" i="13"/>
  <c r="S2990" i="13"/>
  <c r="AD2990" i="13"/>
  <c r="AE2990" i="13"/>
  <c r="AC2990" i="13"/>
  <c r="AF2990" i="13"/>
  <c r="AB2990" i="13"/>
  <c r="AA2990" i="13"/>
  <c r="S3022" i="13"/>
  <c r="AD3022" i="13"/>
  <c r="AA3022" i="13"/>
  <c r="AB3022" i="13"/>
  <c r="AE3022" i="13"/>
  <c r="AF3022" i="13"/>
  <c r="AC3022" i="13"/>
  <c r="S3054" i="13"/>
  <c r="AD3054" i="13"/>
  <c r="AA3054" i="13"/>
  <c r="AB3054" i="13"/>
  <c r="AF3054" i="13"/>
  <c r="AE3054" i="13"/>
  <c r="AC3054" i="13"/>
  <c r="AB3086" i="13"/>
  <c r="AA3086" i="13"/>
  <c r="S3086" i="13"/>
  <c r="AF3086" i="13"/>
  <c r="AE3086" i="13"/>
  <c r="AD3086" i="13"/>
  <c r="AC3086" i="13"/>
  <c r="AA3110" i="13"/>
  <c r="S3110" i="13"/>
  <c r="AF3110" i="13"/>
  <c r="AD3110" i="13"/>
  <c r="AC3110" i="13"/>
  <c r="AB3110" i="13"/>
  <c r="AE3110" i="13"/>
  <c r="S3142" i="13"/>
  <c r="AB3142" i="13"/>
  <c r="AF3142" i="13"/>
  <c r="AA3142" i="13"/>
  <c r="AC3142" i="13"/>
  <c r="AE3142" i="13"/>
  <c r="AD3142" i="13"/>
  <c r="AB3166" i="13"/>
  <c r="AA3166" i="13"/>
  <c r="AD3166" i="13"/>
  <c r="S3166" i="13"/>
  <c r="AC3166" i="13"/>
  <c r="AE3166" i="13"/>
  <c r="AF3166" i="13"/>
  <c r="S3198" i="13"/>
  <c r="AD3198" i="13"/>
  <c r="AF3198" i="13"/>
  <c r="U3198" i="13"/>
  <c r="AB3198" i="13"/>
  <c r="AC3198" i="13"/>
  <c r="AE3198" i="13"/>
  <c r="T3198" i="13"/>
  <c r="AA3198" i="13"/>
  <c r="AC3230" i="13"/>
  <c r="AA3230" i="13"/>
  <c r="AB3230" i="13"/>
  <c r="AD3230" i="13"/>
  <c r="S3230" i="13"/>
  <c r="AE3230" i="13"/>
  <c r="AF3230" i="13"/>
  <c r="AA3270" i="13"/>
  <c r="AB3270" i="13"/>
  <c r="AC3270" i="13"/>
  <c r="AE3270" i="13"/>
  <c r="AF3270" i="13"/>
  <c r="S3270" i="13"/>
  <c r="AD3270" i="13"/>
  <c r="AD3302" i="13"/>
  <c r="AF3302" i="13"/>
  <c r="AB3302" i="13"/>
  <c r="AA3302" i="13"/>
  <c r="AE3302" i="13"/>
  <c r="S3302" i="13"/>
  <c r="AC3302" i="13"/>
  <c r="S3334" i="13"/>
  <c r="AE3334" i="13"/>
  <c r="AB3334" i="13"/>
  <c r="AA3334" i="13"/>
  <c r="AF3334" i="13"/>
  <c r="AD3334" i="13"/>
  <c r="AC3334" i="13"/>
  <c r="S3366" i="13"/>
  <c r="AE3366" i="13"/>
  <c r="AC3366" i="13"/>
  <c r="AD3366" i="13"/>
  <c r="AA3366" i="13"/>
  <c r="AB3366" i="13"/>
  <c r="AF3366" i="13"/>
  <c r="S3398" i="13"/>
  <c r="AA3398" i="13"/>
  <c r="AE3398" i="13"/>
  <c r="AF3398" i="13"/>
  <c r="AD3398" i="13"/>
  <c r="AC3398" i="13"/>
  <c r="AB3398" i="13"/>
  <c r="AC3430" i="13"/>
  <c r="AB3430" i="13"/>
  <c r="S3430" i="13"/>
  <c r="AA3430" i="13"/>
  <c r="AE3430" i="13"/>
  <c r="AF3430" i="13"/>
  <c r="AD3430" i="13"/>
  <c r="S3462" i="13"/>
  <c r="AF3462" i="13"/>
  <c r="AD3462" i="13"/>
  <c r="AC3462" i="13"/>
  <c r="AB3462" i="13"/>
  <c r="AA3462" i="13"/>
  <c r="AE3462" i="13"/>
  <c r="S3494" i="13"/>
  <c r="AC3494" i="13"/>
  <c r="AB3494" i="13"/>
  <c r="AA3494" i="13"/>
  <c r="AE3494" i="13"/>
  <c r="AF3494" i="13"/>
  <c r="AD3494" i="13"/>
  <c r="AC3518" i="13"/>
  <c r="AB3518" i="13"/>
  <c r="S3518" i="13"/>
  <c r="AA3518" i="13"/>
  <c r="AE3518" i="13"/>
  <c r="AF3518" i="13"/>
  <c r="AD3518" i="13"/>
  <c r="AE3542" i="13"/>
  <c r="S3542" i="13"/>
  <c r="AC3542" i="13"/>
  <c r="AA3542" i="13"/>
  <c r="AB3542" i="13"/>
  <c r="AF3542" i="13"/>
  <c r="AD3542" i="13"/>
  <c r="AA3574" i="13"/>
  <c r="AB3574" i="13"/>
  <c r="AF3574" i="13"/>
  <c r="AE3574" i="13"/>
  <c r="AC3574" i="13"/>
  <c r="AD3574" i="13"/>
  <c r="S3574" i="13"/>
  <c r="S3606" i="13"/>
  <c r="AD3606" i="13"/>
  <c r="AA3606" i="13"/>
  <c r="AB3606" i="13"/>
  <c r="AF3606" i="13"/>
  <c r="AE3606" i="13"/>
  <c r="AC3606" i="13"/>
  <c r="AB3638" i="13"/>
  <c r="AA3638" i="13"/>
  <c r="AE3638" i="13"/>
  <c r="S3638" i="13"/>
  <c r="AF3638" i="13"/>
  <c r="AD3638" i="13"/>
  <c r="AC3638" i="13"/>
  <c r="AB3678" i="13"/>
  <c r="AD3678" i="13"/>
  <c r="AC3678" i="13"/>
  <c r="AF3678" i="13"/>
  <c r="S3678" i="13"/>
  <c r="AE3678" i="13"/>
  <c r="AA3678" i="13"/>
  <c r="AC3702" i="13"/>
  <c r="AB3702" i="13"/>
  <c r="AA3702" i="13"/>
  <c r="S3702" i="13"/>
  <c r="AE3702" i="13"/>
  <c r="AF3702" i="13"/>
  <c r="AD3702" i="13"/>
  <c r="AD3734" i="13"/>
  <c r="AC3734" i="13"/>
  <c r="AB3734" i="13"/>
  <c r="AF3734" i="13"/>
  <c r="S3734" i="13"/>
  <c r="AE3734" i="13"/>
  <c r="AA3734" i="13"/>
  <c r="AD3766" i="13"/>
  <c r="S3766" i="13"/>
  <c r="AF3766" i="13"/>
  <c r="AA3766" i="13"/>
  <c r="AB3766" i="13"/>
  <c r="AC3766" i="13"/>
  <c r="AE3766" i="13"/>
  <c r="S3798" i="13"/>
  <c r="AE3798" i="13"/>
  <c r="AF3798" i="13"/>
  <c r="AD3798" i="13"/>
  <c r="AC3798" i="13"/>
  <c r="AB3798" i="13"/>
  <c r="AA3798" i="13"/>
  <c r="AD3830" i="13"/>
  <c r="AC3830" i="13"/>
  <c r="AB3830" i="13"/>
  <c r="AA3830" i="13"/>
  <c r="S3830" i="13"/>
  <c r="AE3830" i="13"/>
  <c r="AF3830" i="13"/>
  <c r="S3870" i="13"/>
  <c r="AF3870" i="13"/>
  <c r="AD3870" i="13"/>
  <c r="AC3870" i="13"/>
  <c r="AB3870" i="13"/>
  <c r="AA3870" i="13"/>
  <c r="AE3870" i="13"/>
  <c r="AD3894" i="13"/>
  <c r="AC3894" i="13"/>
  <c r="S3894" i="13"/>
  <c r="AB3894" i="13"/>
  <c r="AA3894" i="13"/>
  <c r="AE3894" i="13"/>
  <c r="AF3894" i="13"/>
  <c r="AD3926" i="13"/>
  <c r="AB3926" i="13"/>
  <c r="AA3926" i="13"/>
  <c r="AF3926" i="13"/>
  <c r="AE3926" i="13"/>
  <c r="AC3926" i="13"/>
  <c r="S3926" i="13"/>
  <c r="S3958" i="13"/>
  <c r="AC3958" i="13"/>
  <c r="AB3958" i="13"/>
  <c r="AA3958" i="13"/>
  <c r="AD3958" i="13"/>
  <c r="AF3958" i="13"/>
  <c r="AE3958" i="13"/>
  <c r="AC3982" i="13"/>
  <c r="AE3982" i="13"/>
  <c r="S3982" i="13"/>
  <c r="AA3982" i="13"/>
  <c r="AB3982" i="13"/>
  <c r="AF3982" i="13"/>
  <c r="AD3982" i="13"/>
  <c r="S4006" i="13"/>
  <c r="AF4006" i="13"/>
  <c r="AD4006" i="13"/>
  <c r="AC4006" i="13"/>
  <c r="AB4006" i="13"/>
  <c r="AA4006" i="13"/>
  <c r="AE4006" i="13"/>
  <c r="AA4022" i="13"/>
  <c r="AB4022" i="13"/>
  <c r="AF4022" i="13"/>
  <c r="S4022" i="13"/>
  <c r="AE4022" i="13"/>
  <c r="AC4022" i="13"/>
  <c r="AD4022" i="13"/>
  <c r="S4038" i="13"/>
  <c r="AF4038" i="13"/>
  <c r="AD4038" i="13"/>
  <c r="AC4038" i="13"/>
  <c r="AB4038" i="13"/>
  <c r="AA4038" i="13"/>
  <c r="AE4038" i="13"/>
  <c r="AF4054" i="13"/>
  <c r="AB4054" i="13"/>
  <c r="AD4054" i="13"/>
  <c r="AE4054" i="13"/>
  <c r="S4054" i="13"/>
  <c r="AA4054" i="13"/>
  <c r="AC4054" i="13"/>
  <c r="S4078" i="13"/>
  <c r="AC4078" i="13"/>
  <c r="AF4078" i="13"/>
  <c r="AE4078" i="13"/>
  <c r="AA4078" i="13"/>
  <c r="AD4078" i="13"/>
  <c r="AB4078" i="13"/>
  <c r="AB4094" i="13"/>
  <c r="AE4094" i="13"/>
  <c r="AA4094" i="13"/>
  <c r="AD4094" i="13"/>
  <c r="AF4094" i="13"/>
  <c r="S4094" i="13"/>
  <c r="AC4094" i="13"/>
  <c r="AB4110" i="13"/>
  <c r="AC4110" i="13"/>
  <c r="AD4110" i="13"/>
  <c r="S4110" i="13"/>
  <c r="AA4110" i="13"/>
  <c r="AE4110" i="13"/>
  <c r="AF4110" i="13"/>
  <c r="AC4126" i="13"/>
  <c r="AD4126" i="13"/>
  <c r="AA4126" i="13"/>
  <c r="AE4126" i="13"/>
  <c r="S4126" i="13"/>
  <c r="AF4126" i="13"/>
  <c r="AB4126" i="13"/>
  <c r="AE4142" i="13"/>
  <c r="AC4142" i="13"/>
  <c r="AB4142" i="13"/>
  <c r="S4142" i="13"/>
  <c r="AA4142" i="13"/>
  <c r="AD4142" i="13"/>
  <c r="AF4142" i="13"/>
  <c r="AC4158" i="13"/>
  <c r="AB4158" i="13"/>
  <c r="AA4158" i="13"/>
  <c r="AD4158" i="13"/>
  <c r="S4158" i="13"/>
  <c r="AF4158" i="13"/>
  <c r="AE4158" i="13"/>
  <c r="J8" i="25"/>
  <c r="K8" i="25" s="1"/>
  <c r="L8" i="25" s="1"/>
  <c r="M8" i="25" s="1"/>
  <c r="AF463" i="13"/>
  <c r="AE463" i="13"/>
  <c r="AB463" i="13"/>
  <c r="S463" i="13"/>
  <c r="AD463" i="13"/>
  <c r="AA463" i="13"/>
  <c r="AC463" i="13"/>
  <c r="AA479" i="13"/>
  <c r="AE479" i="13"/>
  <c r="S479" i="13"/>
  <c r="AD479" i="13"/>
  <c r="AB479" i="13"/>
  <c r="AF479" i="13"/>
  <c r="AC479" i="13"/>
  <c r="AF495" i="13"/>
  <c r="AA495" i="13"/>
  <c r="AE495" i="13"/>
  <c r="AD495" i="13"/>
  <c r="S495" i="13"/>
  <c r="AB495" i="13"/>
  <c r="AC495" i="13"/>
  <c r="AC511" i="13"/>
  <c r="AA511" i="13"/>
  <c r="AE511" i="13"/>
  <c r="S511" i="13"/>
  <c r="AD511" i="13"/>
  <c r="AB511" i="13"/>
  <c r="AF511" i="13"/>
  <c r="S527" i="13"/>
  <c r="AA527" i="13"/>
  <c r="AE527" i="13"/>
  <c r="AB527" i="13"/>
  <c r="AD527" i="13"/>
  <c r="AC527" i="13"/>
  <c r="AF527" i="13"/>
  <c r="S543" i="13"/>
  <c r="AA543" i="13"/>
  <c r="AB543" i="13"/>
  <c r="AF543" i="13"/>
  <c r="AE543" i="13"/>
  <c r="AC543" i="13"/>
  <c r="AD543" i="13"/>
  <c r="S559" i="13"/>
  <c r="AA559" i="13"/>
  <c r="AD559" i="13"/>
  <c r="AF559" i="13"/>
  <c r="AB559" i="13"/>
  <c r="AC559" i="13"/>
  <c r="AE559" i="13"/>
  <c r="AE567" i="13"/>
  <c r="AC567" i="13"/>
  <c r="AD567" i="13"/>
  <c r="S567" i="13"/>
  <c r="AB567" i="13"/>
  <c r="AF567" i="13"/>
  <c r="AA567" i="13"/>
  <c r="AA591" i="13"/>
  <c r="S591" i="13"/>
  <c r="AD591" i="13"/>
  <c r="AB591" i="13"/>
  <c r="AE591" i="13"/>
  <c r="AF591" i="13"/>
  <c r="AC591" i="13"/>
  <c r="AC599" i="13"/>
  <c r="AA599" i="13"/>
  <c r="S599" i="13"/>
  <c r="AE599" i="13"/>
  <c r="AF599" i="13"/>
  <c r="AB599" i="13"/>
  <c r="AD599" i="13"/>
  <c r="AF615" i="13"/>
  <c r="AA615" i="13"/>
  <c r="AE615" i="13"/>
  <c r="AD615" i="13"/>
  <c r="S615" i="13"/>
  <c r="AB615" i="13"/>
  <c r="AC615" i="13"/>
  <c r="AE639" i="13"/>
  <c r="S639" i="13"/>
  <c r="AB639" i="13"/>
  <c r="AF639" i="13"/>
  <c r="AD639" i="13"/>
  <c r="AA639" i="13"/>
  <c r="AC639" i="13"/>
  <c r="S655" i="13"/>
  <c r="AA655" i="13"/>
  <c r="AC655" i="13"/>
  <c r="AE655" i="13"/>
  <c r="AB655" i="13"/>
  <c r="AD655" i="13"/>
  <c r="AF655" i="13"/>
  <c r="S671" i="13"/>
  <c r="AD671" i="13"/>
  <c r="AF671" i="13"/>
  <c r="AC671" i="13"/>
  <c r="AA671" i="13"/>
  <c r="AB671" i="13"/>
  <c r="AE671" i="13"/>
  <c r="S695" i="13"/>
  <c r="AB695" i="13"/>
  <c r="AF695" i="13"/>
  <c r="AD695" i="13"/>
  <c r="AA695" i="13"/>
  <c r="AC695" i="13"/>
  <c r="AE695" i="13"/>
  <c r="AC711" i="13"/>
  <c r="AA711" i="13"/>
  <c r="AD711" i="13"/>
  <c r="AB711" i="13"/>
  <c r="S711" i="13"/>
  <c r="AF711" i="13"/>
  <c r="AE711" i="13"/>
  <c r="AF727" i="13"/>
  <c r="AE727" i="13"/>
  <c r="AC727" i="13"/>
  <c r="S727" i="13"/>
  <c r="AA727" i="13"/>
  <c r="AB727" i="13"/>
  <c r="AD727" i="13"/>
  <c r="AB743" i="13"/>
  <c r="AD743" i="13"/>
  <c r="AA743" i="13"/>
  <c r="AE743" i="13"/>
  <c r="S743" i="13"/>
  <c r="AF743" i="13"/>
  <c r="AC743" i="13"/>
  <c r="AA759" i="13"/>
  <c r="AD759" i="13"/>
  <c r="AB759" i="13"/>
  <c r="AE759" i="13"/>
  <c r="S759" i="13"/>
  <c r="AF759" i="13"/>
  <c r="AC759" i="13"/>
  <c r="S775" i="13"/>
  <c r="AC775" i="13"/>
  <c r="AF775" i="13"/>
  <c r="AB775" i="13"/>
  <c r="AA775" i="13"/>
  <c r="AE775" i="13"/>
  <c r="AD775" i="13"/>
  <c r="AA791" i="13"/>
  <c r="AC791" i="13"/>
  <c r="S791" i="13"/>
  <c r="AD791" i="13"/>
  <c r="AB791" i="13"/>
  <c r="AF791" i="13"/>
  <c r="AE791" i="13"/>
  <c r="AE807" i="13"/>
  <c r="AC807" i="13"/>
  <c r="S807" i="13"/>
  <c r="AB807" i="13"/>
  <c r="AF807" i="13"/>
  <c r="AD807" i="13"/>
  <c r="AA807" i="13"/>
  <c r="AA823" i="13"/>
  <c r="AF823" i="13"/>
  <c r="S823" i="13"/>
  <c r="AD823" i="13"/>
  <c r="AB823" i="13"/>
  <c r="AC823" i="13"/>
  <c r="AE823" i="13"/>
  <c r="AE839" i="13"/>
  <c r="AC839" i="13"/>
  <c r="S839" i="13"/>
  <c r="AB839" i="13"/>
  <c r="AA839" i="13"/>
  <c r="AD839" i="13"/>
  <c r="AF839" i="13"/>
  <c r="S855" i="13"/>
  <c r="AF855" i="13"/>
  <c r="AA855" i="13"/>
  <c r="AE855" i="13"/>
  <c r="AC855" i="13"/>
  <c r="AB855" i="13"/>
  <c r="AD855" i="13"/>
  <c r="S871" i="13"/>
  <c r="AE871" i="13"/>
  <c r="AB871" i="13"/>
  <c r="AD871" i="13"/>
  <c r="AF871" i="13"/>
  <c r="AC871" i="13"/>
  <c r="AA871" i="13"/>
  <c r="AC887" i="13"/>
  <c r="AA887" i="13"/>
  <c r="AB887" i="13"/>
  <c r="AD887" i="13"/>
  <c r="S887" i="13"/>
  <c r="AF887" i="13"/>
  <c r="AE887" i="13"/>
  <c r="AF903" i="13"/>
  <c r="AA903" i="13"/>
  <c r="AC903" i="13"/>
  <c r="AB903" i="13"/>
  <c r="S903" i="13"/>
  <c r="AD903" i="13"/>
  <c r="AE903" i="13"/>
  <c r="S919" i="13"/>
  <c r="AA919" i="13"/>
  <c r="AE919" i="13"/>
  <c r="AD919" i="13"/>
  <c r="AF919" i="13"/>
  <c r="AC919" i="13"/>
  <c r="AB919" i="13"/>
  <c r="AC935" i="13"/>
  <c r="AD935" i="13"/>
  <c r="S935" i="13"/>
  <c r="AA935" i="13"/>
  <c r="AE935" i="13"/>
  <c r="AF935" i="13"/>
  <c r="AB935" i="13"/>
  <c r="AE951" i="13"/>
  <c r="AC951" i="13"/>
  <c r="AB951" i="13"/>
  <c r="AA951" i="13"/>
  <c r="S951" i="13"/>
  <c r="AF951" i="13"/>
  <c r="AD951" i="13"/>
  <c r="AF967" i="13"/>
  <c r="AB967" i="13"/>
  <c r="AC967" i="13"/>
  <c r="S967" i="13"/>
  <c r="AD967" i="13"/>
  <c r="AE967" i="13"/>
  <c r="AA967" i="13"/>
  <c r="S983" i="13"/>
  <c r="AF983" i="13"/>
  <c r="AA983" i="13"/>
  <c r="AC983" i="13"/>
  <c r="AD983" i="13"/>
  <c r="AB983" i="13"/>
  <c r="AE983" i="13"/>
  <c r="S999" i="13"/>
  <c r="AE999" i="13"/>
  <c r="AA999" i="13"/>
  <c r="AB999" i="13"/>
  <c r="AF999" i="13"/>
  <c r="AC999" i="13"/>
  <c r="AD999" i="13"/>
  <c r="S1015" i="13"/>
  <c r="AB1015" i="13"/>
  <c r="AC1015" i="13"/>
  <c r="AA1015" i="13"/>
  <c r="AF1015" i="13"/>
  <c r="AD1015" i="13"/>
  <c r="AE1015" i="13"/>
  <c r="S1023" i="13"/>
  <c r="AD1023" i="13"/>
  <c r="AA1023" i="13"/>
  <c r="AE1023" i="13"/>
  <c r="AC1023" i="13"/>
  <c r="AB1023" i="13"/>
  <c r="AF1023" i="13"/>
  <c r="S1039" i="13"/>
  <c r="AD1039" i="13"/>
  <c r="AC1039" i="13"/>
  <c r="AE1039" i="13"/>
  <c r="AA1039" i="13"/>
  <c r="AF1039" i="13"/>
  <c r="AB1039" i="13"/>
  <c r="S1055" i="13"/>
  <c r="AE1055" i="13"/>
  <c r="AF1055" i="13"/>
  <c r="AB1055" i="13"/>
  <c r="AD1055" i="13"/>
  <c r="AC1055" i="13"/>
  <c r="AA1055" i="13"/>
  <c r="S1071" i="13"/>
  <c r="AA1071" i="13"/>
  <c r="AB1071" i="13"/>
  <c r="AC1071" i="13"/>
  <c r="AE1071" i="13"/>
  <c r="AF1071" i="13"/>
  <c r="AD1071" i="13"/>
  <c r="AA1087" i="13"/>
  <c r="AB1087" i="13"/>
  <c r="AD1087" i="13"/>
  <c r="AF1087" i="13"/>
  <c r="AE1087" i="13"/>
  <c r="S1087" i="13"/>
  <c r="AC1087" i="13"/>
  <c r="AC1103" i="13"/>
  <c r="S1103" i="13"/>
  <c r="AA1103" i="13"/>
  <c r="AF1103" i="13"/>
  <c r="AB1103" i="13"/>
  <c r="AD1103" i="13"/>
  <c r="AE1103" i="13"/>
  <c r="S1119" i="13"/>
  <c r="AA1119" i="13"/>
  <c r="AE1119" i="13"/>
  <c r="AC1119" i="13"/>
  <c r="AF1119" i="13"/>
  <c r="AB1119" i="13"/>
  <c r="AD1119" i="13"/>
  <c r="AA1135" i="13"/>
  <c r="AC1135" i="13"/>
  <c r="AB1135" i="13"/>
  <c r="AF1135" i="13"/>
  <c r="AE1135" i="13"/>
  <c r="AD1135" i="13"/>
  <c r="S1135" i="13"/>
  <c r="S1151" i="13"/>
  <c r="AC1151" i="13"/>
  <c r="AB1151" i="13"/>
  <c r="AE1151" i="13"/>
  <c r="AA1151" i="13"/>
  <c r="AD1151" i="13"/>
  <c r="AF1151" i="13"/>
  <c r="AF1167" i="13"/>
  <c r="AC1167" i="13"/>
  <c r="AD1167" i="13"/>
  <c r="S1167" i="13"/>
  <c r="AE1167" i="13"/>
  <c r="AB1167" i="13"/>
  <c r="AA1167" i="13"/>
  <c r="AE1183" i="13"/>
  <c r="AF1183" i="13"/>
  <c r="AA1183" i="13"/>
  <c r="S1183" i="13"/>
  <c r="AD1183" i="13"/>
  <c r="AC1183" i="13"/>
  <c r="AB1183" i="13"/>
  <c r="S1199" i="13"/>
  <c r="AB1199" i="13"/>
  <c r="AA1199" i="13"/>
  <c r="AF1199" i="13"/>
  <c r="AC1199" i="13"/>
  <c r="AE1199" i="13"/>
  <c r="AD1199" i="13"/>
  <c r="S1215" i="13"/>
  <c r="AC1215" i="13"/>
  <c r="AE1215" i="13"/>
  <c r="AA1215" i="13"/>
  <c r="AB1215" i="13"/>
  <c r="AD1215" i="13"/>
  <c r="AF1215" i="13"/>
  <c r="AE1231" i="13"/>
  <c r="AF1231" i="13"/>
  <c r="AA1231" i="13"/>
  <c r="AB1231" i="13"/>
  <c r="S1231" i="13"/>
  <c r="AD1231" i="13"/>
  <c r="AC1231" i="13"/>
  <c r="S1247" i="13"/>
  <c r="AD1247" i="13"/>
  <c r="AC1247" i="13"/>
  <c r="AF1247" i="13"/>
  <c r="AB1247" i="13"/>
  <c r="AA1247" i="13"/>
  <c r="AE1247" i="13"/>
  <c r="AE1263" i="13"/>
  <c r="AD1263" i="13"/>
  <c r="S1263" i="13"/>
  <c r="AB1263" i="13"/>
  <c r="AA1263" i="13"/>
  <c r="AF1263" i="13"/>
  <c r="AC1263" i="13"/>
  <c r="AF1279" i="13"/>
  <c r="AD1279" i="13"/>
  <c r="AE1279" i="13"/>
  <c r="S1279" i="13"/>
  <c r="AA1279" i="13"/>
  <c r="AB1279" i="13"/>
  <c r="AC1279" i="13"/>
  <c r="AC1295" i="13"/>
  <c r="AA1295" i="13"/>
  <c r="AF1295" i="13"/>
  <c r="S1295" i="13"/>
  <c r="AD1295" i="13"/>
  <c r="AE1295" i="13"/>
  <c r="AB1295" i="13"/>
  <c r="S1303" i="13"/>
  <c r="AC1303" i="13"/>
  <c r="AA1303" i="13"/>
  <c r="AB1303" i="13"/>
  <c r="AF1303" i="13"/>
  <c r="AE1303" i="13"/>
  <c r="AD1303" i="13"/>
  <c r="S1319" i="13"/>
  <c r="AA1319" i="13"/>
  <c r="AF1319" i="13"/>
  <c r="AD1319" i="13"/>
  <c r="AC1319" i="13"/>
  <c r="AE1319" i="13"/>
  <c r="AB1319" i="13"/>
  <c r="AA1335" i="13"/>
  <c r="AF1335" i="13"/>
  <c r="S1335" i="13"/>
  <c r="AE1335" i="13"/>
  <c r="AC1335" i="13"/>
  <c r="AB1335" i="13"/>
  <c r="AD1335" i="13"/>
  <c r="AC1351" i="13"/>
  <c r="S1351" i="13"/>
  <c r="AD1351" i="13"/>
  <c r="AB1351" i="13"/>
  <c r="AA1351" i="13"/>
  <c r="AF1351" i="13"/>
  <c r="AE1351" i="13"/>
  <c r="AE1367" i="13"/>
  <c r="AA1367" i="13"/>
  <c r="S1367" i="13"/>
  <c r="AB1367" i="13"/>
  <c r="AC1367" i="13"/>
  <c r="AF1367" i="13"/>
  <c r="AD1367" i="13"/>
  <c r="AA1383" i="13"/>
  <c r="AC1383" i="13"/>
  <c r="AB1383" i="13"/>
  <c r="S1383" i="13"/>
  <c r="AD1383" i="13"/>
  <c r="AF1383" i="13"/>
  <c r="AE1383" i="13"/>
  <c r="S1399" i="13"/>
  <c r="AD1399" i="13"/>
  <c r="AF1399" i="13"/>
  <c r="AC1399" i="13"/>
  <c r="AE1399" i="13"/>
  <c r="AB1399" i="13"/>
  <c r="AA1399" i="13"/>
  <c r="AA1415" i="13"/>
  <c r="S1415" i="13"/>
  <c r="AC1415" i="13"/>
  <c r="AB1415" i="13"/>
  <c r="AE1415" i="13"/>
  <c r="AF1415" i="13"/>
  <c r="AD1415" i="13"/>
  <c r="AD1431" i="13"/>
  <c r="AA1431" i="13"/>
  <c r="S1431" i="13"/>
  <c r="AB1431" i="13"/>
  <c r="AE1431" i="13"/>
  <c r="AF1431" i="13"/>
  <c r="AC1431" i="13"/>
  <c r="AB1447" i="13"/>
  <c r="AE1447" i="13"/>
  <c r="AC1447" i="13"/>
  <c r="AF1447" i="13"/>
  <c r="AD1447" i="13"/>
  <c r="AA1447" i="13"/>
  <c r="S1447" i="13"/>
  <c r="S1463" i="13"/>
  <c r="AC1463" i="13"/>
  <c r="AB1463" i="13"/>
  <c r="AA1463" i="13"/>
  <c r="AF1463" i="13"/>
  <c r="AD1463" i="13"/>
  <c r="AE1463" i="13"/>
  <c r="AE1471" i="13"/>
  <c r="AA1471" i="13"/>
  <c r="S1471" i="13"/>
  <c r="AC1471" i="13"/>
  <c r="AF1471" i="13"/>
  <c r="AB1471" i="13"/>
  <c r="AD1471" i="13"/>
  <c r="S1487" i="13"/>
  <c r="AE1487" i="13"/>
  <c r="AC1487" i="13"/>
  <c r="AD1487" i="13"/>
  <c r="AB1487" i="13"/>
  <c r="AA1487" i="13"/>
  <c r="AF1487" i="13"/>
  <c r="AE1503" i="13"/>
  <c r="AF1503" i="13"/>
  <c r="S1503" i="13"/>
  <c r="AA1503" i="13"/>
  <c r="AC1503" i="13"/>
  <c r="AD1503" i="13"/>
  <c r="AB1503" i="13"/>
  <c r="AD1519" i="13"/>
  <c r="S1519" i="13"/>
  <c r="AB1519" i="13"/>
  <c r="AE1519" i="13"/>
  <c r="AF1519" i="13"/>
  <c r="AA1519" i="13"/>
  <c r="AC1519" i="13"/>
  <c r="S1535" i="13"/>
  <c r="AD1535" i="13"/>
  <c r="AB1535" i="13"/>
  <c r="AE1535" i="13"/>
  <c r="AF1535" i="13"/>
  <c r="AA1535" i="13"/>
  <c r="AC1535" i="13"/>
  <c r="S1551" i="13"/>
  <c r="AE1551" i="13"/>
  <c r="AA1551" i="13"/>
  <c r="AB1551" i="13"/>
  <c r="AC1551" i="13"/>
  <c r="AF1551" i="13"/>
  <c r="AD1551" i="13"/>
  <c r="S1567" i="13"/>
  <c r="AF1567" i="13"/>
  <c r="AD1567" i="13"/>
  <c r="AC1567" i="13"/>
  <c r="AA1567" i="13"/>
  <c r="AB1567" i="13"/>
  <c r="AE1567" i="13"/>
  <c r="AF1583" i="13"/>
  <c r="AB1583" i="13"/>
  <c r="S1583" i="13"/>
  <c r="AD1583" i="13"/>
  <c r="AE1583" i="13"/>
  <c r="AC1583" i="13"/>
  <c r="AA1583" i="13"/>
  <c r="S1599" i="13"/>
  <c r="AB1599" i="13"/>
  <c r="AC1599" i="13"/>
  <c r="AE1599" i="13"/>
  <c r="AF1599" i="13"/>
  <c r="AD1599" i="13"/>
  <c r="AA1599" i="13"/>
  <c r="AF1615" i="13"/>
  <c r="AE1615" i="13"/>
  <c r="AC1615" i="13"/>
  <c r="AD1615" i="13"/>
  <c r="S1615" i="13"/>
  <c r="AB1615" i="13"/>
  <c r="AA1615" i="13"/>
  <c r="AA1631" i="13"/>
  <c r="AF1631" i="13"/>
  <c r="AC1631" i="13"/>
  <c r="AD1631" i="13"/>
  <c r="AE1631" i="13"/>
  <c r="S1631" i="13"/>
  <c r="AB1631" i="13"/>
  <c r="S1647" i="13"/>
  <c r="AD1647" i="13"/>
  <c r="AB1647" i="13"/>
  <c r="AE1647" i="13"/>
  <c r="AC1647" i="13"/>
  <c r="AA1647" i="13"/>
  <c r="AF1647" i="13"/>
  <c r="AD1663" i="13"/>
  <c r="S1663" i="13"/>
  <c r="AE1663" i="13"/>
  <c r="AC1663" i="13"/>
  <c r="AF1663" i="13"/>
  <c r="AA1663" i="13"/>
  <c r="AB1663" i="13"/>
  <c r="S1679" i="13"/>
  <c r="AC1679" i="13"/>
  <c r="AB1679" i="13"/>
  <c r="AA1679" i="13"/>
  <c r="AF1679" i="13"/>
  <c r="AD1679" i="13"/>
  <c r="AE1679" i="13"/>
  <c r="AA1695" i="13"/>
  <c r="AB1695" i="13"/>
  <c r="AC1695" i="13"/>
  <c r="AD1695" i="13"/>
  <c r="S1695" i="13"/>
  <c r="AE1695" i="13"/>
  <c r="AF1695" i="13"/>
  <c r="S1711" i="13"/>
  <c r="AB1711" i="13"/>
  <c r="AE1711" i="13"/>
  <c r="AF1711" i="13"/>
  <c r="AD1711" i="13"/>
  <c r="AC1711" i="13"/>
  <c r="AA1711" i="13"/>
  <c r="AD1727" i="13"/>
  <c r="AC1727" i="13"/>
  <c r="AF1727" i="13"/>
  <c r="AA1727" i="13"/>
  <c r="AE1727" i="13"/>
  <c r="AB1727" i="13"/>
  <c r="S1727" i="13"/>
  <c r="AC1743" i="13"/>
  <c r="AE1743" i="13"/>
  <c r="AD1743" i="13"/>
  <c r="AA1743" i="13"/>
  <c r="AF1743" i="13"/>
  <c r="S1743" i="13"/>
  <c r="AB1743" i="13"/>
  <c r="S1759" i="13"/>
  <c r="AD1759" i="13"/>
  <c r="AB1759" i="13"/>
  <c r="AC1759" i="13"/>
  <c r="AF1759" i="13"/>
  <c r="AA1759" i="13"/>
  <c r="AE1759" i="13"/>
  <c r="AB1775" i="13"/>
  <c r="AA1775" i="13"/>
  <c r="AD1775" i="13"/>
  <c r="AF1775" i="13"/>
  <c r="S1775" i="13"/>
  <c r="AC1775" i="13"/>
  <c r="AE1775" i="13"/>
  <c r="S1791" i="13"/>
  <c r="AA1791" i="13"/>
  <c r="AC1791" i="13"/>
  <c r="AF1791" i="13"/>
  <c r="AE1791" i="13"/>
  <c r="AD1791" i="13"/>
  <c r="AB1791" i="13"/>
  <c r="AA1799" i="13"/>
  <c r="AE1799" i="13"/>
  <c r="AC1799" i="13"/>
  <c r="AB1799" i="13"/>
  <c r="S1799" i="13"/>
  <c r="AD1799" i="13"/>
  <c r="AF1799" i="13"/>
  <c r="AC1823" i="13"/>
  <c r="AD1823" i="13"/>
  <c r="S1823" i="13"/>
  <c r="AE1823" i="13"/>
  <c r="AB1823" i="13"/>
  <c r="AA1823" i="13"/>
  <c r="AF1823" i="13"/>
  <c r="AD1831" i="13"/>
  <c r="AE1831" i="13"/>
  <c r="AA1831" i="13"/>
  <c r="AF1831" i="13"/>
  <c r="AB1831" i="13"/>
  <c r="AC1831" i="13"/>
  <c r="S1831" i="13"/>
  <c r="S1847" i="13"/>
  <c r="AC1847" i="13"/>
  <c r="AA1847" i="13"/>
  <c r="AB1847" i="13"/>
  <c r="AE1847" i="13"/>
  <c r="AD1847" i="13"/>
  <c r="AF1847" i="13"/>
  <c r="S1863" i="13"/>
  <c r="AE1863" i="13"/>
  <c r="AC1863" i="13"/>
  <c r="U1863" i="13"/>
  <c r="AA1863" i="13"/>
  <c r="AD1863" i="13"/>
  <c r="AF1863" i="13"/>
  <c r="T1863" i="13"/>
  <c r="AB1863" i="13"/>
  <c r="AE1879" i="13"/>
  <c r="AF1879" i="13"/>
  <c r="S1879" i="13"/>
  <c r="AD1879" i="13"/>
  <c r="AB1879" i="13"/>
  <c r="AC1879" i="13"/>
  <c r="AA1879" i="13"/>
  <c r="S1895" i="13"/>
  <c r="AA1895" i="13"/>
  <c r="AB1895" i="13"/>
  <c r="AF1895" i="13"/>
  <c r="AE1895" i="13"/>
  <c r="AC1895" i="13"/>
  <c r="AD1895" i="13"/>
  <c r="S1911" i="13"/>
  <c r="AB1911" i="13"/>
  <c r="AA1911" i="13"/>
  <c r="AD1911" i="13"/>
  <c r="AF1911" i="13"/>
  <c r="AE1911" i="13"/>
  <c r="AC1911" i="13"/>
  <c r="S1927" i="13"/>
  <c r="AF1927" i="13"/>
  <c r="AD1927" i="13"/>
  <c r="AC1927" i="13"/>
  <c r="AB1927" i="13"/>
  <c r="AE1927" i="13"/>
  <c r="AA1927" i="13"/>
  <c r="S1943" i="13"/>
  <c r="AD1943" i="13"/>
  <c r="AE1943" i="13"/>
  <c r="AB1943" i="13"/>
  <c r="AF1943" i="13"/>
  <c r="AA1943" i="13"/>
  <c r="AC1943" i="13"/>
  <c r="AB1959" i="13"/>
  <c r="AA1959" i="13"/>
  <c r="AE1959" i="13"/>
  <c r="S1959" i="13"/>
  <c r="AF1959" i="13"/>
  <c r="AD1959" i="13"/>
  <c r="AC1959" i="13"/>
  <c r="S1975" i="13"/>
  <c r="AF1975" i="13"/>
  <c r="AD1975" i="13"/>
  <c r="AC1975" i="13"/>
  <c r="AE1975" i="13"/>
  <c r="AA1975" i="13"/>
  <c r="AB1975" i="13"/>
  <c r="AA1991" i="13"/>
  <c r="AC1991" i="13"/>
  <c r="AD1991" i="13"/>
  <c r="AE1991" i="13"/>
  <c r="AF1991" i="13"/>
  <c r="S1991" i="13"/>
  <c r="AB1991" i="13"/>
  <c r="AA2007" i="13"/>
  <c r="AF2007" i="13"/>
  <c r="AD2007" i="13"/>
  <c r="AB2007" i="13"/>
  <c r="AC2007" i="13"/>
  <c r="AE2007" i="13"/>
  <c r="S2007" i="13"/>
  <c r="AF2023" i="13"/>
  <c r="S2023" i="13"/>
  <c r="AC2023" i="13"/>
  <c r="AD2023" i="13"/>
  <c r="AB2023" i="13"/>
  <c r="AA2023" i="13"/>
  <c r="AE2023" i="13"/>
  <c r="AE2039" i="13"/>
  <c r="S2039" i="13"/>
  <c r="AD2039" i="13"/>
  <c r="AF2039" i="13"/>
  <c r="AB2039" i="13"/>
  <c r="AC2039" i="13"/>
  <c r="AA2039" i="13"/>
  <c r="S2055" i="13"/>
  <c r="AF2055" i="13"/>
  <c r="AE2055" i="13"/>
  <c r="AB2055" i="13"/>
  <c r="AD2055" i="13"/>
  <c r="AA2055" i="13"/>
  <c r="AC2055" i="13"/>
  <c r="AF2071" i="13"/>
  <c r="AD2071" i="13"/>
  <c r="AA2071" i="13"/>
  <c r="AB2071" i="13"/>
  <c r="S2071" i="13"/>
  <c r="AE2071" i="13"/>
  <c r="AC2071" i="13"/>
  <c r="S2087" i="13"/>
  <c r="AA2087" i="13"/>
  <c r="AC2087" i="13"/>
  <c r="AF2087" i="13"/>
  <c r="AE2087" i="13"/>
  <c r="AB2087" i="13"/>
  <c r="AD2087" i="13"/>
  <c r="AC2103" i="13"/>
  <c r="AE2103" i="13"/>
  <c r="AA2103" i="13"/>
  <c r="AB2103" i="13"/>
  <c r="S2103" i="13"/>
  <c r="AF2103" i="13"/>
  <c r="AD2103" i="13"/>
  <c r="S2119" i="13"/>
  <c r="AE2119" i="13"/>
  <c r="AF2119" i="13"/>
  <c r="AB2119" i="13"/>
  <c r="AD2119" i="13"/>
  <c r="AA2119" i="13"/>
  <c r="AC2119" i="13"/>
  <c r="S2135" i="13"/>
  <c r="AA2135" i="13"/>
  <c r="AD2135" i="13"/>
  <c r="AB2135" i="13"/>
  <c r="AC2135" i="13"/>
  <c r="AF2135" i="13"/>
  <c r="AE2135" i="13"/>
  <c r="AA2143" i="13"/>
  <c r="AE2143" i="13"/>
  <c r="AD2143" i="13"/>
  <c r="AB2143" i="13"/>
  <c r="AC2143" i="13"/>
  <c r="AF2143" i="13"/>
  <c r="S2143" i="13"/>
  <c r="AB2159" i="13"/>
  <c r="AE2159" i="13"/>
  <c r="AA2159" i="13"/>
  <c r="AD2159" i="13"/>
  <c r="S2159" i="13"/>
  <c r="AF2159" i="13"/>
  <c r="AC2159" i="13"/>
  <c r="AC2175" i="13"/>
  <c r="AB2175" i="13"/>
  <c r="S2175" i="13"/>
  <c r="AA2175" i="13"/>
  <c r="AD2175" i="13"/>
  <c r="AF2175" i="13"/>
  <c r="AE2175" i="13"/>
  <c r="S2191" i="13"/>
  <c r="AE2191" i="13"/>
  <c r="AC2191" i="13"/>
  <c r="AA2191" i="13"/>
  <c r="AF2191" i="13"/>
  <c r="AB2191" i="13"/>
  <c r="AD2191" i="13"/>
  <c r="AF2207" i="13"/>
  <c r="AB2207" i="13"/>
  <c r="AC2207" i="13"/>
  <c r="S2207" i="13"/>
  <c r="AE2207" i="13"/>
  <c r="AD2207" i="13"/>
  <c r="AA2207" i="13"/>
  <c r="AC2223" i="13"/>
  <c r="AB2223" i="13"/>
  <c r="AA2223" i="13"/>
  <c r="AD2223" i="13"/>
  <c r="S2223" i="13"/>
  <c r="AF2223" i="13"/>
  <c r="AE2223" i="13"/>
  <c r="AD2239" i="13"/>
  <c r="AA2239" i="13"/>
  <c r="S2239" i="13"/>
  <c r="AC2239" i="13"/>
  <c r="AE2239" i="13"/>
  <c r="AF2239" i="13"/>
  <c r="AB2239" i="13"/>
  <c r="AF2255" i="13"/>
  <c r="AC2255" i="13"/>
  <c r="AE2255" i="13"/>
  <c r="S2255" i="13"/>
  <c r="AA2255" i="13"/>
  <c r="AD2255" i="13"/>
  <c r="AB2255" i="13"/>
  <c r="AD2271" i="13"/>
  <c r="AC2271" i="13"/>
  <c r="AB2271" i="13"/>
  <c r="S2271" i="13"/>
  <c r="AE2271" i="13"/>
  <c r="AA2271" i="13"/>
  <c r="AF2271" i="13"/>
  <c r="AB2287" i="13"/>
  <c r="AF2287" i="13"/>
  <c r="S2287" i="13"/>
  <c r="AD2287" i="13"/>
  <c r="AA2287" i="13"/>
  <c r="AE2287" i="13"/>
  <c r="AC2287" i="13"/>
  <c r="AB2303" i="13"/>
  <c r="AE2303" i="13"/>
  <c r="S2303" i="13"/>
  <c r="AD2303" i="13"/>
  <c r="AC2303" i="13"/>
  <c r="AA2303" i="13"/>
  <c r="AF2303" i="13"/>
  <c r="AC2319" i="13"/>
  <c r="AE2319" i="13"/>
  <c r="AB2319" i="13"/>
  <c r="AA2319" i="13"/>
  <c r="AF2319" i="13"/>
  <c r="S2319" i="13"/>
  <c r="AD2319" i="13"/>
  <c r="AB2335" i="13"/>
  <c r="AC2335" i="13"/>
  <c r="S2335" i="13"/>
  <c r="AD2335" i="13"/>
  <c r="AE2335" i="13"/>
  <c r="AA2335" i="13"/>
  <c r="AF2335" i="13"/>
  <c r="AB2351" i="13"/>
  <c r="S2351" i="13"/>
  <c r="AD2351" i="13"/>
  <c r="AA2351" i="13"/>
  <c r="AC2351" i="13"/>
  <c r="AF2351" i="13"/>
  <c r="AE2351" i="13"/>
  <c r="S2367" i="13"/>
  <c r="AA2367" i="13"/>
  <c r="AD2367" i="13"/>
  <c r="AF2367" i="13"/>
  <c r="AB2367" i="13"/>
  <c r="AC2367" i="13"/>
  <c r="AE2367" i="13"/>
  <c r="S2383" i="13"/>
  <c r="AF2383" i="13"/>
  <c r="AE2383" i="13"/>
  <c r="AA2383" i="13"/>
  <c r="AD2383" i="13"/>
  <c r="AB2383" i="13"/>
  <c r="AC2383" i="13"/>
  <c r="AB2399" i="13"/>
  <c r="AC2399" i="13"/>
  <c r="AE2399" i="13"/>
  <c r="AF2399" i="13"/>
  <c r="AA2399" i="13"/>
  <c r="AD2399" i="13"/>
  <c r="S2399" i="13"/>
  <c r="AB2407" i="13"/>
  <c r="AF2407" i="13"/>
  <c r="S2407" i="13"/>
  <c r="AD2407" i="13"/>
  <c r="AA2407" i="13"/>
  <c r="AE2407" i="13"/>
  <c r="AC2407" i="13"/>
  <c r="S2423" i="13"/>
  <c r="AD2423" i="13"/>
  <c r="AA2423" i="13"/>
  <c r="AF2423" i="13"/>
  <c r="AB2423" i="13"/>
  <c r="AC2423" i="13"/>
  <c r="AE2423" i="13"/>
  <c r="S2439" i="13"/>
  <c r="AD2439" i="13"/>
  <c r="AB2439" i="13"/>
  <c r="AE2439" i="13"/>
  <c r="AC2439" i="13"/>
  <c r="AF2439" i="13"/>
  <c r="AA2439" i="13"/>
  <c r="AE2455" i="13"/>
  <c r="AC2455" i="13"/>
  <c r="AF2455" i="13"/>
  <c r="AA2455" i="13"/>
  <c r="S2455" i="13"/>
  <c r="AB2455" i="13"/>
  <c r="AD2455" i="13"/>
  <c r="S2471" i="13"/>
  <c r="AA2471" i="13"/>
  <c r="AE2471" i="13"/>
  <c r="AD2471" i="13"/>
  <c r="AF2471" i="13"/>
  <c r="AC2471" i="13"/>
  <c r="AB2471" i="13"/>
  <c r="AD2487" i="13"/>
  <c r="AE2487" i="13"/>
  <c r="S2487" i="13"/>
  <c r="AF2487" i="13"/>
  <c r="AB2487" i="13"/>
  <c r="AC2487" i="13"/>
  <c r="AA2487" i="13"/>
  <c r="S2503" i="13"/>
  <c r="AC2503" i="13"/>
  <c r="AF2503" i="13"/>
  <c r="AD2503" i="13"/>
  <c r="AA2503" i="13"/>
  <c r="AB2503" i="13"/>
  <c r="AE2503" i="13"/>
  <c r="AD2519" i="13"/>
  <c r="AE2519" i="13"/>
  <c r="AA2519" i="13"/>
  <c r="AC2519" i="13"/>
  <c r="S2519" i="13"/>
  <c r="AF2519" i="13"/>
  <c r="AB2519" i="13"/>
  <c r="AF2535" i="13"/>
  <c r="AD2535" i="13"/>
  <c r="AC2535" i="13"/>
  <c r="AB2535" i="13"/>
  <c r="S2535" i="13"/>
  <c r="AA2535" i="13"/>
  <c r="AE2535" i="13"/>
  <c r="S2551" i="13"/>
  <c r="AB2551" i="13"/>
  <c r="AA2551" i="13"/>
  <c r="AD2551" i="13"/>
  <c r="AF2551" i="13"/>
  <c r="AC2551" i="13"/>
  <c r="AE2551" i="13"/>
  <c r="AE2567" i="13"/>
  <c r="AC2567" i="13"/>
  <c r="AA2567" i="13"/>
  <c r="AF2567" i="13"/>
  <c r="S2567" i="13"/>
  <c r="AD2567" i="13"/>
  <c r="AB2567" i="13"/>
  <c r="S2583" i="13"/>
  <c r="AC2583" i="13"/>
  <c r="AD2583" i="13"/>
  <c r="AF2583" i="13"/>
  <c r="AE2583" i="13"/>
  <c r="AB2583" i="13"/>
  <c r="AA2583" i="13"/>
  <c r="AD2599" i="13"/>
  <c r="AE2599" i="13"/>
  <c r="S2599" i="13"/>
  <c r="AA2599" i="13"/>
  <c r="AF2599" i="13"/>
  <c r="AB2599" i="13"/>
  <c r="AC2599" i="13"/>
  <c r="S2615" i="13"/>
  <c r="AB2615" i="13"/>
  <c r="AD2615" i="13"/>
  <c r="AC2615" i="13"/>
  <c r="AA2615" i="13"/>
  <c r="AF2615" i="13"/>
  <c r="AE2615" i="13"/>
  <c r="AF2631" i="13"/>
  <c r="AD2631" i="13"/>
  <c r="AE2631" i="13"/>
  <c r="S2631" i="13"/>
  <c r="AC2631" i="13"/>
  <c r="AA2631" i="13"/>
  <c r="AB2631" i="13"/>
  <c r="S2647" i="13"/>
  <c r="AC2647" i="13"/>
  <c r="AF2647" i="13"/>
  <c r="AA2647" i="13"/>
  <c r="AB2647" i="13"/>
  <c r="AE2647" i="13"/>
  <c r="AD2647" i="13"/>
  <c r="S2663" i="13"/>
  <c r="AB2663" i="13"/>
  <c r="AD2663" i="13"/>
  <c r="AA2663" i="13"/>
  <c r="AC2663" i="13"/>
  <c r="AF2663" i="13"/>
  <c r="AE2663" i="13"/>
  <c r="S2679" i="13"/>
  <c r="AF2679" i="13"/>
  <c r="AE2679" i="13"/>
  <c r="AA2679" i="13"/>
  <c r="AC2679" i="13"/>
  <c r="AD2679" i="13"/>
  <c r="AB2679" i="13"/>
  <c r="S2695" i="13"/>
  <c r="AF2695" i="13"/>
  <c r="AC2695" i="13"/>
  <c r="AB2695" i="13"/>
  <c r="AD2695" i="13"/>
  <c r="AA2695" i="13"/>
  <c r="AE2695" i="13"/>
  <c r="AB2711" i="13"/>
  <c r="AC2711" i="13"/>
  <c r="S2711" i="13"/>
  <c r="AD2711" i="13"/>
  <c r="AA2711" i="13"/>
  <c r="AE2711" i="13"/>
  <c r="AF2711" i="13"/>
  <c r="AD2727" i="13"/>
  <c r="AA2727" i="13"/>
  <c r="AE2727" i="13"/>
  <c r="S2727" i="13"/>
  <c r="AF2727" i="13"/>
  <c r="AC2727" i="13"/>
  <c r="AB2727" i="13"/>
  <c r="AB2743" i="13"/>
  <c r="AD2743" i="13"/>
  <c r="AC2743" i="13"/>
  <c r="AF2743" i="13"/>
  <c r="S2743" i="13"/>
  <c r="AE2743" i="13"/>
  <c r="AA2743" i="13"/>
  <c r="S2759" i="13"/>
  <c r="AF2759" i="13"/>
  <c r="AB2759" i="13"/>
  <c r="AC2759" i="13"/>
  <c r="AD2759" i="13"/>
  <c r="AE2759" i="13"/>
  <c r="AA2759" i="13"/>
  <c r="AD2775" i="13"/>
  <c r="AC2775" i="13"/>
  <c r="AA2775" i="13"/>
  <c r="S2775" i="13"/>
  <c r="AE2775" i="13"/>
  <c r="AF2775" i="13"/>
  <c r="AB2775" i="13"/>
  <c r="S2791" i="13"/>
  <c r="AD2791" i="13"/>
  <c r="AC2791" i="13"/>
  <c r="AB2791" i="13"/>
  <c r="AF2791" i="13"/>
  <c r="AE2791" i="13"/>
  <c r="AA2791" i="13"/>
  <c r="AC2807" i="13"/>
  <c r="AA2807" i="13"/>
  <c r="S2807" i="13"/>
  <c r="AE2807" i="13"/>
  <c r="AF2807" i="13"/>
  <c r="AB2807" i="13"/>
  <c r="AD2807" i="13"/>
  <c r="AC2823" i="13"/>
  <c r="AB2823" i="13"/>
  <c r="AA2823" i="13"/>
  <c r="AE2823" i="13"/>
  <c r="AF2823" i="13"/>
  <c r="S2823" i="13"/>
  <c r="AD2823" i="13"/>
  <c r="S2839" i="13"/>
  <c r="AE2839" i="13"/>
  <c r="AA2839" i="13"/>
  <c r="AB2839" i="13"/>
  <c r="AF2839" i="13"/>
  <c r="AD2839" i="13"/>
  <c r="AC2839" i="13"/>
  <c r="AD2855" i="13"/>
  <c r="AC2855" i="13"/>
  <c r="AE2855" i="13"/>
  <c r="AF2855" i="13"/>
  <c r="S2855" i="13"/>
  <c r="AB2855" i="13"/>
  <c r="AA2855" i="13"/>
  <c r="AD2871" i="13"/>
  <c r="AA2871" i="13"/>
  <c r="AE2871" i="13"/>
  <c r="AF2871" i="13"/>
  <c r="S2871" i="13"/>
  <c r="AB2871" i="13"/>
  <c r="AC2871" i="13"/>
  <c r="S2887" i="13"/>
  <c r="AC2887" i="13"/>
  <c r="AE2887" i="13"/>
  <c r="AA2887" i="13"/>
  <c r="AB2887" i="13"/>
  <c r="AF2887" i="13"/>
  <c r="AD2887" i="13"/>
  <c r="AE2903" i="13"/>
  <c r="AF2903" i="13"/>
  <c r="S2903" i="13"/>
  <c r="AB2903" i="13"/>
  <c r="AC2903" i="13"/>
  <c r="AD2903" i="13"/>
  <c r="AA2903" i="13"/>
  <c r="S2919" i="13"/>
  <c r="AB2919" i="13"/>
  <c r="AC2919" i="13"/>
  <c r="AD2919" i="13"/>
  <c r="AA2919" i="13"/>
  <c r="AE2919" i="13"/>
  <c r="AF2919" i="13"/>
  <c r="AA2935" i="13"/>
  <c r="S2935" i="13"/>
  <c r="AE2935" i="13"/>
  <c r="AC2935" i="13"/>
  <c r="AB2935" i="13"/>
  <c r="AF2935" i="13"/>
  <c r="AD2935" i="13"/>
  <c r="AB2951" i="13"/>
  <c r="AA2951" i="13"/>
  <c r="AE2951" i="13"/>
  <c r="AF2951" i="13"/>
  <c r="S2951" i="13"/>
  <c r="AD2951" i="13"/>
  <c r="AC2951" i="13"/>
  <c r="AC2967" i="13"/>
  <c r="AA2967" i="13"/>
  <c r="AE2967" i="13"/>
  <c r="AD2967" i="13"/>
  <c r="AF2967" i="13"/>
  <c r="S2967" i="13"/>
  <c r="AB2967" i="13"/>
  <c r="S2983" i="13"/>
  <c r="AA2983" i="13"/>
  <c r="AD2983" i="13"/>
  <c r="AC2983" i="13"/>
  <c r="AF2983" i="13"/>
  <c r="AE2983" i="13"/>
  <c r="AB2983" i="13"/>
  <c r="AA2991" i="13"/>
  <c r="AF2991" i="13"/>
  <c r="AD2991" i="13"/>
  <c r="S2991" i="13"/>
  <c r="AB2991" i="13"/>
  <c r="AC2991" i="13"/>
  <c r="AE2991" i="13"/>
  <c r="AD3007" i="13"/>
  <c r="AC3007" i="13"/>
  <c r="AA3007" i="13"/>
  <c r="S3007" i="13"/>
  <c r="AE3007" i="13"/>
  <c r="AF3007" i="13"/>
  <c r="AB3007" i="13"/>
  <c r="AD3023" i="13"/>
  <c r="AA3023" i="13"/>
  <c r="S3023" i="13"/>
  <c r="AE3023" i="13"/>
  <c r="AB3023" i="13"/>
  <c r="AF3023" i="13"/>
  <c r="AC3023" i="13"/>
  <c r="AD3039" i="13"/>
  <c r="AC3039" i="13"/>
  <c r="AA3039" i="13"/>
  <c r="AF3039" i="13"/>
  <c r="S3039" i="13"/>
  <c r="AB3039" i="13"/>
  <c r="AE3039" i="13"/>
  <c r="S3055" i="13"/>
  <c r="AE3055" i="13"/>
  <c r="AF3055" i="13"/>
  <c r="AB3055" i="13"/>
  <c r="AD3055" i="13"/>
  <c r="AC3055" i="13"/>
  <c r="AA3055" i="13"/>
  <c r="AC3071" i="13"/>
  <c r="AD3071" i="13"/>
  <c r="AB3071" i="13"/>
  <c r="S3071" i="13"/>
  <c r="AF3071" i="13"/>
  <c r="AE3071" i="13"/>
  <c r="AA3071" i="13"/>
  <c r="S3087" i="13"/>
  <c r="AD3087" i="13"/>
  <c r="AC3087" i="13"/>
  <c r="AA3087" i="13"/>
  <c r="AF3087" i="13"/>
  <c r="AB3087" i="13"/>
  <c r="AE3087" i="13"/>
  <c r="S3103" i="13"/>
  <c r="AF3103" i="13"/>
  <c r="AA3103" i="13"/>
  <c r="AC3103" i="13"/>
  <c r="AD3103" i="13"/>
  <c r="AE3103" i="13"/>
  <c r="AB3103" i="13"/>
  <c r="AC3119" i="13"/>
  <c r="AB3119" i="13"/>
  <c r="S3119" i="13"/>
  <c r="AA3119" i="13"/>
  <c r="AE3119" i="13"/>
  <c r="AF3119" i="13"/>
  <c r="AD3119" i="13"/>
  <c r="AF3135" i="13"/>
  <c r="AB3135" i="13"/>
  <c r="AC3135" i="13"/>
  <c r="S3135" i="13"/>
  <c r="AD3135" i="13"/>
  <c r="AE3135" i="13"/>
  <c r="AA3135" i="13"/>
  <c r="AA3151" i="13"/>
  <c r="AD3151" i="13"/>
  <c r="S3151" i="13"/>
  <c r="AF3151" i="13"/>
  <c r="AB3151" i="13"/>
  <c r="AC3151" i="13"/>
  <c r="AE3151" i="13"/>
  <c r="AD3167" i="13"/>
  <c r="AA3167" i="13"/>
  <c r="AE3167" i="13"/>
  <c r="AB3167" i="13"/>
  <c r="S3167" i="13"/>
  <c r="AC3167" i="13"/>
  <c r="AF3167" i="13"/>
  <c r="S3183" i="13"/>
  <c r="AA3183" i="13"/>
  <c r="AF3183" i="13"/>
  <c r="AD3183" i="13"/>
  <c r="AE3183" i="13"/>
  <c r="AC3183" i="13"/>
  <c r="AB3183" i="13"/>
  <c r="AE3199" i="13"/>
  <c r="AC3199" i="13"/>
  <c r="AD3199" i="13"/>
  <c r="AF3199" i="13"/>
  <c r="S3199" i="13"/>
  <c r="AB3199" i="13"/>
  <c r="AA3199" i="13"/>
  <c r="AE3215" i="13"/>
  <c r="AD3215" i="13"/>
  <c r="S3215" i="13"/>
  <c r="AA3215" i="13"/>
  <c r="AB3215" i="13"/>
  <c r="AF3215" i="13"/>
  <c r="AC3215" i="13"/>
  <c r="S3231" i="13"/>
  <c r="AE3231" i="13"/>
  <c r="AF3231" i="13"/>
  <c r="AD3231" i="13"/>
  <c r="AB3231" i="13"/>
  <c r="AA3231" i="13"/>
  <c r="AC3231" i="13"/>
  <c r="AE3247" i="13"/>
  <c r="AB3247" i="13"/>
  <c r="AF3247" i="13"/>
  <c r="AC3247" i="13"/>
  <c r="AD3247" i="13"/>
  <c r="S3247" i="13"/>
  <c r="AA3247" i="13"/>
  <c r="AE3263" i="13"/>
  <c r="S3263" i="13"/>
  <c r="AD3263" i="13"/>
  <c r="AF3263" i="13"/>
  <c r="AC3263" i="13"/>
  <c r="AB3263" i="13"/>
  <c r="AA3263" i="13"/>
  <c r="AA3271" i="13"/>
  <c r="AE3271" i="13"/>
  <c r="AC3271" i="13"/>
  <c r="AD3271" i="13"/>
  <c r="AF3271" i="13"/>
  <c r="S3271" i="13"/>
  <c r="AB3271" i="13"/>
  <c r="S3287" i="13"/>
  <c r="AD3287" i="13"/>
  <c r="AC3287" i="13"/>
  <c r="AB3287" i="13"/>
  <c r="AF3287" i="13"/>
  <c r="AA3287" i="13"/>
  <c r="AE3287" i="13"/>
  <c r="AF3303" i="13"/>
  <c r="AB3303" i="13"/>
  <c r="AE3303" i="13"/>
  <c r="AA3303" i="13"/>
  <c r="AC3303" i="13"/>
  <c r="AD3303" i="13"/>
  <c r="S3303" i="13"/>
  <c r="AF3319" i="13"/>
  <c r="AB3319" i="13"/>
  <c r="AD3319" i="13"/>
  <c r="S3319" i="13"/>
  <c r="AA3319" i="13"/>
  <c r="AC3319" i="13"/>
  <c r="AE3319" i="13"/>
  <c r="AA3335" i="13"/>
  <c r="AF3335" i="13"/>
  <c r="S3335" i="13"/>
  <c r="AB3335" i="13"/>
  <c r="AE3335" i="13"/>
  <c r="AD3335" i="13"/>
  <c r="AC3335" i="13"/>
  <c r="S3351" i="13"/>
  <c r="AB3351" i="13"/>
  <c r="AF3351" i="13"/>
  <c r="AD3351" i="13"/>
  <c r="AC3351" i="13"/>
  <c r="AE3351" i="13"/>
  <c r="AA3351" i="13"/>
  <c r="AD3367" i="13"/>
  <c r="AA3367" i="13"/>
  <c r="AC3367" i="13"/>
  <c r="AB3367" i="13"/>
  <c r="AE3367" i="13"/>
  <c r="S3367" i="13"/>
  <c r="AF3367" i="13"/>
  <c r="AC3383" i="13"/>
  <c r="AE3383" i="13"/>
  <c r="AF3383" i="13"/>
  <c r="AA3383" i="13"/>
  <c r="AB3383" i="13"/>
  <c r="S3383" i="13"/>
  <c r="AD3383" i="13"/>
  <c r="AB3399" i="13"/>
  <c r="S3399" i="13"/>
  <c r="AD3399" i="13"/>
  <c r="AF3399" i="13"/>
  <c r="AA3399" i="13"/>
  <c r="AE3399" i="13"/>
  <c r="AC3399" i="13"/>
  <c r="AD3415" i="13"/>
  <c r="AA3415" i="13"/>
  <c r="AC3415" i="13"/>
  <c r="AE3415" i="13"/>
  <c r="S3415" i="13"/>
  <c r="AF3415" i="13"/>
  <c r="AB3415" i="13"/>
  <c r="AF3431" i="13"/>
  <c r="AC3431" i="13"/>
  <c r="AB3431" i="13"/>
  <c r="AE3431" i="13"/>
  <c r="AA3431" i="13"/>
  <c r="S3431" i="13"/>
  <c r="AD3431" i="13"/>
  <c r="S3439" i="13"/>
  <c r="AF3439" i="13"/>
  <c r="AB3439" i="13"/>
  <c r="AC3439" i="13"/>
  <c r="AD3439" i="13"/>
  <c r="AA3439" i="13"/>
  <c r="AE3439" i="13"/>
  <c r="AB3455" i="13"/>
  <c r="AC3455" i="13"/>
  <c r="S3455" i="13"/>
  <c r="AD3455" i="13"/>
  <c r="AE3455" i="13"/>
  <c r="AA3455" i="13"/>
  <c r="AF3455" i="13"/>
  <c r="AA3471" i="13"/>
  <c r="S3471" i="13"/>
  <c r="AD3471" i="13"/>
  <c r="AF3471" i="13"/>
  <c r="AC3471" i="13"/>
  <c r="AE3471" i="13"/>
  <c r="AB3471" i="13"/>
  <c r="AA3487" i="13"/>
  <c r="AD3487" i="13"/>
  <c r="S3487" i="13"/>
  <c r="AF3487" i="13"/>
  <c r="AC3487" i="13"/>
  <c r="AE3487" i="13"/>
  <c r="AB3487" i="13"/>
  <c r="AB3503" i="13"/>
  <c r="AE3503" i="13"/>
  <c r="AA3503" i="13"/>
  <c r="AD3503" i="13"/>
  <c r="AC3503" i="13"/>
  <c r="AF3503" i="13"/>
  <c r="S3503" i="13"/>
  <c r="AA3519" i="13"/>
  <c r="AE3519" i="13"/>
  <c r="S3519" i="13"/>
  <c r="AF3519" i="13"/>
  <c r="AD3519" i="13"/>
  <c r="AB3519" i="13"/>
  <c r="AC3519" i="13"/>
  <c r="AE3535" i="13"/>
  <c r="AA3535" i="13"/>
  <c r="AC3535" i="13"/>
  <c r="AD3535" i="13"/>
  <c r="S3535" i="13"/>
  <c r="AB3535" i="13"/>
  <c r="AF3535" i="13"/>
  <c r="AF3551" i="13"/>
  <c r="AA3551" i="13"/>
  <c r="AE3551" i="13"/>
  <c r="AC3551" i="13"/>
  <c r="AD3551" i="13"/>
  <c r="S3551" i="13"/>
  <c r="AB3551" i="13"/>
  <c r="AE3567" i="13"/>
  <c r="AA3567" i="13"/>
  <c r="AB3567" i="13"/>
  <c r="AC3567" i="13"/>
  <c r="AF3567" i="13"/>
  <c r="S3567" i="13"/>
  <c r="AD3567" i="13"/>
  <c r="AD3583" i="13"/>
  <c r="AE3583" i="13"/>
  <c r="AF3583" i="13"/>
  <c r="AC3583" i="13"/>
  <c r="AB3583" i="13"/>
  <c r="AA3583" i="13"/>
  <c r="S3583" i="13"/>
  <c r="AA3599" i="13"/>
  <c r="AB3599" i="13"/>
  <c r="S3599" i="13"/>
  <c r="AD3599" i="13"/>
  <c r="AF3599" i="13"/>
  <c r="AE3599" i="13"/>
  <c r="AC3599" i="13"/>
  <c r="AC3607" i="13"/>
  <c r="AE3607" i="13"/>
  <c r="AB3607" i="13"/>
  <c r="S3607" i="13"/>
  <c r="AA3607" i="13"/>
  <c r="AD3607" i="13"/>
  <c r="AF3607" i="13"/>
  <c r="S3623" i="13"/>
  <c r="AC3623" i="13"/>
  <c r="AE3623" i="13"/>
  <c r="AB3623" i="13"/>
  <c r="AD3623" i="13"/>
  <c r="AA3623" i="13"/>
  <c r="AF3623" i="13"/>
  <c r="S3639" i="13"/>
  <c r="AB3639" i="13"/>
  <c r="AD3639" i="13"/>
  <c r="AA3639" i="13"/>
  <c r="AF3639" i="13"/>
  <c r="AE3639" i="13"/>
  <c r="AC3639" i="13"/>
  <c r="AC3655" i="13"/>
  <c r="S3655" i="13"/>
  <c r="AB3655" i="13"/>
  <c r="AA3655" i="13"/>
  <c r="AE3655" i="13"/>
  <c r="AF3655" i="13"/>
  <c r="AD3655" i="13"/>
  <c r="AE3671" i="13"/>
  <c r="AA3671" i="13"/>
  <c r="AC3671" i="13"/>
  <c r="S3671" i="13"/>
  <c r="AF3671" i="13"/>
  <c r="AD3671" i="13"/>
  <c r="AB3671" i="13"/>
  <c r="S3687" i="13"/>
  <c r="AB3687" i="13"/>
  <c r="AC3687" i="13"/>
  <c r="AE3687" i="13"/>
  <c r="AD3687" i="13"/>
  <c r="AF3687" i="13"/>
  <c r="T3687" i="13"/>
  <c r="AA3687" i="13"/>
  <c r="U3687" i="13"/>
  <c r="S3703" i="13"/>
  <c r="AB3703" i="13"/>
  <c r="AD3703" i="13"/>
  <c r="AF3703" i="13"/>
  <c r="AA3703" i="13"/>
  <c r="AC3703" i="13"/>
  <c r="AE3703" i="13"/>
  <c r="AB3719" i="13"/>
  <c r="AE3719" i="13"/>
  <c r="AD3719" i="13"/>
  <c r="AF3719" i="13"/>
  <c r="AA3719" i="13"/>
  <c r="S3719" i="13"/>
  <c r="AC3719" i="13"/>
  <c r="AC3735" i="13"/>
  <c r="AA3735" i="13"/>
  <c r="AB3735" i="13"/>
  <c r="AD3735" i="13"/>
  <c r="AF3735" i="13"/>
  <c r="S3735" i="13"/>
  <c r="AE3735" i="13"/>
  <c r="AD3743" i="13"/>
  <c r="AB3743" i="13"/>
  <c r="AC3743" i="13"/>
  <c r="AA3743" i="13"/>
  <c r="AF3743" i="13"/>
  <c r="AE3743" i="13"/>
  <c r="S3743" i="13"/>
  <c r="AC3759" i="13"/>
  <c r="S3759" i="13"/>
  <c r="AF3759" i="13"/>
  <c r="AA3759" i="13"/>
  <c r="AE3759" i="13"/>
  <c r="AD3759" i="13"/>
  <c r="AB3759" i="13"/>
  <c r="AA3775" i="13"/>
  <c r="AF3775" i="13"/>
  <c r="S3775" i="13"/>
  <c r="AD3775" i="13"/>
  <c r="AC3775" i="13"/>
  <c r="AE3775" i="13"/>
  <c r="AB3775" i="13"/>
  <c r="S3791" i="13"/>
  <c r="AD3791" i="13"/>
  <c r="AA3791" i="13"/>
  <c r="AC3791" i="13"/>
  <c r="AF3791" i="13"/>
  <c r="AE3791" i="13"/>
  <c r="AB3791" i="13"/>
  <c r="AA3807" i="13"/>
  <c r="S3807" i="13"/>
  <c r="AC3807" i="13"/>
  <c r="AE3807" i="13"/>
  <c r="AF3807" i="13"/>
  <c r="AB3807" i="13"/>
  <c r="AD3807" i="13"/>
  <c r="AB3823" i="13"/>
  <c r="S3823" i="13"/>
  <c r="AA3823" i="13"/>
  <c r="AE3823" i="13"/>
  <c r="AD3823" i="13"/>
  <c r="AC3823" i="13"/>
  <c r="AF3823" i="13"/>
  <c r="AB3839" i="13"/>
  <c r="S3839" i="13"/>
  <c r="AE3839" i="13"/>
  <c r="AC3839" i="13"/>
  <c r="AD3839" i="13"/>
  <c r="AF3839" i="13"/>
  <c r="AA3839" i="13"/>
  <c r="AA3855" i="13"/>
  <c r="AD3855" i="13"/>
  <c r="AB3855" i="13"/>
  <c r="AF3855" i="13"/>
  <c r="S3855" i="13"/>
  <c r="AE3855" i="13"/>
  <c r="AC3855" i="13"/>
  <c r="AE3871" i="13"/>
  <c r="AF3871" i="13"/>
  <c r="AD3871" i="13"/>
  <c r="AC3871" i="13"/>
  <c r="AA3871" i="13"/>
  <c r="AB3871" i="13"/>
  <c r="S3871" i="13"/>
  <c r="AA3887" i="13"/>
  <c r="AE3887" i="13"/>
  <c r="AD3887" i="13"/>
  <c r="S3887" i="13"/>
  <c r="AC3887" i="13"/>
  <c r="AB3887" i="13"/>
  <c r="AF3887" i="13"/>
  <c r="AC3903" i="13"/>
  <c r="AF3903" i="13"/>
  <c r="AB3903" i="13"/>
  <c r="S3903" i="13"/>
  <c r="AA3903" i="13"/>
  <c r="AE3903" i="13"/>
  <c r="AD3903" i="13"/>
  <c r="S3919" i="13"/>
  <c r="AD3919" i="13"/>
  <c r="AA3919" i="13"/>
  <c r="AE3919" i="13"/>
  <c r="AF3919" i="13"/>
  <c r="AC3919" i="13"/>
  <c r="AB3919" i="13"/>
  <c r="AD3935" i="13"/>
  <c r="AF3935" i="13"/>
  <c r="AC3935" i="13"/>
  <c r="S3935" i="13"/>
  <c r="AA3935" i="13"/>
  <c r="AB3935" i="13"/>
  <c r="AE3935" i="13"/>
  <c r="S3951" i="13"/>
  <c r="AF3951" i="13"/>
  <c r="AC3951" i="13"/>
  <c r="AD3951" i="13"/>
  <c r="AE3951" i="13"/>
  <c r="AA3951" i="13"/>
  <c r="AB3951" i="13"/>
  <c r="AA3967" i="13"/>
  <c r="AC3967" i="13"/>
  <c r="AF3967" i="13"/>
  <c r="AE3967" i="13"/>
  <c r="AB3967" i="13"/>
  <c r="S3967" i="13"/>
  <c r="AD3967" i="13"/>
  <c r="S3975" i="13"/>
  <c r="AC3975" i="13"/>
  <c r="AF3975" i="13"/>
  <c r="AB3975" i="13"/>
  <c r="AA3975" i="13"/>
  <c r="AE3975" i="13"/>
  <c r="AD3975" i="13"/>
  <c r="AB3991" i="13"/>
  <c r="S3991" i="13"/>
  <c r="AD3991" i="13"/>
  <c r="AA3991" i="13"/>
  <c r="AC3991" i="13"/>
  <c r="AF3991" i="13"/>
  <c r="AE3991" i="13"/>
  <c r="S4007" i="13"/>
  <c r="AC4007" i="13"/>
  <c r="T4007" i="13"/>
  <c r="AA4007" i="13"/>
  <c r="AF4007" i="13"/>
  <c r="AE4007" i="13"/>
  <c r="U4007" i="13"/>
  <c r="AD4007" i="13"/>
  <c r="AB4007" i="13"/>
  <c r="S4023" i="13"/>
  <c r="AC4023" i="13"/>
  <c r="AF4023" i="13"/>
  <c r="AB4023" i="13"/>
  <c r="AD4023" i="13"/>
  <c r="AE4023" i="13"/>
  <c r="AA4023" i="13"/>
  <c r="AE4039" i="13"/>
  <c r="AD4039" i="13"/>
  <c r="AA4039" i="13"/>
  <c r="AC4039" i="13"/>
  <c r="S4039" i="13"/>
  <c r="AF4039" i="13"/>
  <c r="AB4039" i="13"/>
  <c r="S4055" i="13"/>
  <c r="AD4055" i="13"/>
  <c r="AC4055" i="13"/>
  <c r="AA4055" i="13"/>
  <c r="AF4055" i="13"/>
  <c r="AE4055" i="13"/>
  <c r="AB4055" i="13"/>
  <c r="S4071" i="13"/>
  <c r="AD4071" i="13"/>
  <c r="AE4071" i="13"/>
  <c r="AA4071" i="13"/>
  <c r="AF4071" i="13"/>
  <c r="AB4071" i="13"/>
  <c r="AC4071" i="13"/>
  <c r="AE4087" i="13"/>
  <c r="AB4087" i="13"/>
  <c r="S4087" i="13"/>
  <c r="AA4087" i="13"/>
  <c r="AC4087" i="13"/>
  <c r="AD4087" i="13"/>
  <c r="AF4087" i="13"/>
  <c r="S4103" i="13"/>
  <c r="AA4103" i="13"/>
  <c r="AB4103" i="13"/>
  <c r="AD4103" i="13"/>
  <c r="AE4103" i="13"/>
  <c r="AC4103" i="13"/>
  <c r="AF4103" i="13"/>
  <c r="AA4119" i="13"/>
  <c r="AF4119" i="13"/>
  <c r="AD4119" i="13"/>
  <c r="AC4119" i="13"/>
  <c r="AB4119" i="13"/>
  <c r="AE4119" i="13"/>
  <c r="S4119" i="13"/>
  <c r="AD4135" i="13"/>
  <c r="AB4135" i="13"/>
  <c r="AE4135" i="13"/>
  <c r="AC4135" i="13"/>
  <c r="S4135" i="13"/>
  <c r="AA4135" i="13"/>
  <c r="AF4135" i="13"/>
  <c r="AB4151" i="13"/>
  <c r="AE4151" i="13"/>
  <c r="AF4151" i="13"/>
  <c r="S4151" i="13"/>
  <c r="AA4151" i="13"/>
  <c r="AC4151" i="13"/>
  <c r="AD4151" i="13"/>
  <c r="AA4159" i="13"/>
  <c r="AB4159" i="13"/>
  <c r="AF4159" i="13"/>
  <c r="AD4159" i="13"/>
  <c r="AC4159" i="13"/>
  <c r="S4159" i="13"/>
  <c r="AE4159" i="13"/>
  <c r="S392" i="13"/>
  <c r="AF392" i="13"/>
  <c r="AD392" i="13"/>
  <c r="AC392" i="13"/>
  <c r="AE392" i="13"/>
  <c r="AA392" i="13"/>
  <c r="AB392" i="13"/>
  <c r="AD408" i="13"/>
  <c r="AA408" i="13"/>
  <c r="AE408" i="13"/>
  <c r="AC408" i="13"/>
  <c r="S408" i="13"/>
  <c r="AB408" i="13"/>
  <c r="AF408" i="13"/>
  <c r="AA424" i="13"/>
  <c r="AD424" i="13"/>
  <c r="AC424" i="13"/>
  <c r="S424" i="13"/>
  <c r="AF424" i="13"/>
  <c r="AB424" i="13"/>
  <c r="AE424" i="13"/>
  <c r="S440" i="13"/>
  <c r="AF440" i="13"/>
  <c r="AB440" i="13"/>
  <c r="AE440" i="13"/>
  <c r="AA440" i="13"/>
  <c r="AD440" i="13"/>
  <c r="AC440" i="13"/>
  <c r="AC456" i="13"/>
  <c r="AF456" i="13"/>
  <c r="S456" i="13"/>
  <c r="AE456" i="13"/>
  <c r="AD456" i="13"/>
  <c r="AA456" i="13"/>
  <c r="AB456" i="13"/>
  <c r="S472" i="13"/>
  <c r="AF472" i="13"/>
  <c r="AC472" i="13"/>
  <c r="AD472" i="13"/>
  <c r="AB472" i="13"/>
  <c r="AE472" i="13"/>
  <c r="AA472" i="13"/>
  <c r="S488" i="13"/>
  <c r="AF488" i="13"/>
  <c r="AA488" i="13"/>
  <c r="AD488" i="13"/>
  <c r="AB488" i="13"/>
  <c r="AE488" i="13"/>
  <c r="AC488" i="13"/>
  <c r="S504" i="13"/>
  <c r="AC504" i="13"/>
  <c r="AF504" i="13"/>
  <c r="AB504" i="13"/>
  <c r="AD504" i="13"/>
  <c r="AA504" i="13"/>
  <c r="AE504" i="13"/>
  <c r="AD520" i="13"/>
  <c r="AF520" i="13"/>
  <c r="AA520" i="13"/>
  <c r="AB520" i="13"/>
  <c r="AC520" i="13"/>
  <c r="S520" i="13"/>
  <c r="AE520" i="13"/>
  <c r="AB536" i="13"/>
  <c r="AF536" i="13"/>
  <c r="AD536" i="13"/>
  <c r="AA536" i="13"/>
  <c r="S536" i="13"/>
  <c r="AE536" i="13"/>
  <c r="AC536" i="13"/>
  <c r="AF552" i="13"/>
  <c r="AE552" i="13"/>
  <c r="AD552" i="13"/>
  <c r="AB552" i="13"/>
  <c r="S552" i="13"/>
  <c r="AA552" i="13"/>
  <c r="AC552" i="13"/>
  <c r="S568" i="13"/>
  <c r="AD568" i="13"/>
  <c r="AB568" i="13"/>
  <c r="AC568" i="13"/>
  <c r="AE568" i="13"/>
  <c r="AF568" i="13"/>
  <c r="AA568" i="13"/>
  <c r="AC584" i="13"/>
  <c r="S584" i="13"/>
  <c r="AD584" i="13"/>
  <c r="AB584" i="13"/>
  <c r="AF584" i="13"/>
  <c r="AE584" i="13"/>
  <c r="AA584" i="13"/>
  <c r="S600" i="13"/>
  <c r="AA600" i="13"/>
  <c r="AB600" i="13"/>
  <c r="AF600" i="13"/>
  <c r="AE600" i="13"/>
  <c r="AC600" i="13"/>
  <c r="AD600" i="13"/>
  <c r="S616" i="13"/>
  <c r="AC616" i="13"/>
  <c r="AA616" i="13"/>
  <c r="AB616" i="13"/>
  <c r="AF616" i="13"/>
  <c r="AE616" i="13"/>
  <c r="AD616" i="13"/>
  <c r="AC632" i="13"/>
  <c r="AF632" i="13"/>
  <c r="AE632" i="13"/>
  <c r="AB632" i="13"/>
  <c r="S632" i="13"/>
  <c r="AD632" i="13"/>
  <c r="AA632" i="13"/>
  <c r="AB648" i="13"/>
  <c r="AE648" i="13"/>
  <c r="AA648" i="13"/>
  <c r="AD648" i="13"/>
  <c r="S648" i="13"/>
  <c r="AF648" i="13"/>
  <c r="AC648" i="13"/>
  <c r="AB664" i="13"/>
  <c r="S664" i="13"/>
  <c r="AD664" i="13"/>
  <c r="AA664" i="13"/>
  <c r="AE664" i="13"/>
  <c r="AF664" i="13"/>
  <c r="AC664" i="13"/>
  <c r="S672" i="13"/>
  <c r="AA672" i="13"/>
  <c r="AB672" i="13"/>
  <c r="AC672" i="13"/>
  <c r="AE672" i="13"/>
  <c r="AD672" i="13"/>
  <c r="AF672" i="13"/>
  <c r="AD688" i="13"/>
  <c r="AE688" i="13"/>
  <c r="S688" i="13"/>
  <c r="AF688" i="13"/>
  <c r="AA688" i="13"/>
  <c r="AB688" i="13"/>
  <c r="AC688" i="13"/>
  <c r="S704" i="13"/>
  <c r="AA704" i="13"/>
  <c r="AC704" i="13"/>
  <c r="AE704" i="13"/>
  <c r="AB704" i="13"/>
  <c r="AF704" i="13"/>
  <c r="AD704" i="13"/>
  <c r="AC720" i="13"/>
  <c r="AB720" i="13"/>
  <c r="S720" i="13"/>
  <c r="AD720" i="13"/>
  <c r="AF720" i="13"/>
  <c r="AA720" i="13"/>
  <c r="AE720" i="13"/>
  <c r="AA736" i="13"/>
  <c r="AC736" i="13"/>
  <c r="S736" i="13"/>
  <c r="AF736" i="13"/>
  <c r="AD736" i="13"/>
  <c r="AB736" i="13"/>
  <c r="AE736" i="13"/>
  <c r="S752" i="13"/>
  <c r="AD752" i="13"/>
  <c r="AE752" i="13"/>
  <c r="AB752" i="13"/>
  <c r="AF752" i="13"/>
  <c r="AC752" i="13"/>
  <c r="AA752" i="13"/>
  <c r="S768" i="13"/>
  <c r="AA768" i="13"/>
  <c r="AB768" i="13"/>
  <c r="AF768" i="13"/>
  <c r="AD768" i="13"/>
  <c r="AC768" i="13"/>
  <c r="AE768" i="13"/>
  <c r="AC784" i="13"/>
  <c r="AD784" i="13"/>
  <c r="AE784" i="13"/>
  <c r="S784" i="13"/>
  <c r="AA784" i="13"/>
  <c r="AB784" i="13"/>
  <c r="AF784" i="13"/>
  <c r="S800" i="13"/>
  <c r="AB800" i="13"/>
  <c r="AC800" i="13"/>
  <c r="AF800" i="13"/>
  <c r="AE800" i="13"/>
  <c r="AA800" i="13"/>
  <c r="AD800" i="13"/>
  <c r="AB816" i="13"/>
  <c r="AA816" i="13"/>
  <c r="S816" i="13"/>
  <c r="AD816" i="13"/>
  <c r="AF816" i="13"/>
  <c r="AE816" i="13"/>
  <c r="AC816" i="13"/>
  <c r="S832" i="13"/>
  <c r="AA832" i="13"/>
  <c r="AB832" i="13"/>
  <c r="AF832" i="13"/>
  <c r="AE832" i="13"/>
  <c r="AC832" i="13"/>
  <c r="AD832" i="13"/>
  <c r="S848" i="13"/>
  <c r="AF848" i="13"/>
  <c r="AD848" i="13"/>
  <c r="AC848" i="13"/>
  <c r="AE848" i="13"/>
  <c r="AA848" i="13"/>
  <c r="AB848" i="13"/>
  <c r="S864" i="13"/>
  <c r="AC864" i="13"/>
  <c r="AB864" i="13"/>
  <c r="AA864" i="13"/>
  <c r="AE864" i="13"/>
  <c r="AF864" i="13"/>
  <c r="AD864" i="13"/>
  <c r="AD880" i="13"/>
  <c r="AE880" i="13"/>
  <c r="S880" i="13"/>
  <c r="AA880" i="13"/>
  <c r="AB880" i="13"/>
  <c r="AF880" i="13"/>
  <c r="AC880" i="13"/>
  <c r="AF896" i="13"/>
  <c r="AD896" i="13"/>
  <c r="AC896" i="13"/>
  <c r="AE896" i="13"/>
  <c r="AA896" i="13"/>
  <c r="AB896" i="13"/>
  <c r="S896" i="13"/>
  <c r="AC912" i="13"/>
  <c r="AF912" i="13"/>
  <c r="AB912" i="13"/>
  <c r="AA912" i="13"/>
  <c r="S912" i="13"/>
  <c r="AE912" i="13"/>
  <c r="AD912" i="13"/>
  <c r="AE928" i="13"/>
  <c r="AF928" i="13"/>
  <c r="AC928" i="13"/>
  <c r="AA928" i="13"/>
  <c r="S928" i="13"/>
  <c r="AD928" i="13"/>
  <c r="AB928" i="13"/>
  <c r="AB944" i="13"/>
  <c r="AE944" i="13"/>
  <c r="AA944" i="13"/>
  <c r="AC944" i="13"/>
  <c r="S944" i="13"/>
  <c r="AF944" i="13"/>
  <c r="AD944" i="13"/>
  <c r="AC960" i="13"/>
  <c r="AF960" i="13"/>
  <c r="S960" i="13"/>
  <c r="AD960" i="13"/>
  <c r="AB960" i="13"/>
  <c r="AE960" i="13"/>
  <c r="AA960" i="13"/>
  <c r="AA976" i="13"/>
  <c r="AD976" i="13"/>
  <c r="AF976" i="13"/>
  <c r="AC976" i="13"/>
  <c r="AB976" i="13"/>
  <c r="S976" i="13"/>
  <c r="AE976" i="13"/>
  <c r="S992" i="13"/>
  <c r="AE992" i="13"/>
  <c r="AC992" i="13"/>
  <c r="AF992" i="13"/>
  <c r="AB992" i="13"/>
  <c r="AD992" i="13"/>
  <c r="AA992" i="13"/>
  <c r="AA1008" i="13"/>
  <c r="AE1008" i="13"/>
  <c r="S1008" i="13"/>
  <c r="AF1008" i="13"/>
  <c r="AC1008" i="13"/>
  <c r="AD1008" i="13"/>
  <c r="AB1008" i="13"/>
  <c r="S1064" i="13"/>
  <c r="AF1064" i="13"/>
  <c r="AB1064" i="13"/>
  <c r="AC1064" i="13"/>
  <c r="AE1064" i="13"/>
  <c r="AA1064" i="13"/>
  <c r="AD1064" i="13"/>
  <c r="S11" i="13"/>
  <c r="AC11" i="13"/>
  <c r="AB11" i="13"/>
  <c r="AE11" i="13"/>
  <c r="AD11" i="13"/>
  <c r="AF11" i="13"/>
  <c r="AA11" i="13"/>
  <c r="S19" i="13"/>
  <c r="AF19" i="13"/>
  <c r="AE19" i="13"/>
  <c r="AC19" i="13"/>
  <c r="AD19" i="13"/>
  <c r="AB19" i="13"/>
  <c r="AA19" i="13"/>
  <c r="S27" i="13"/>
  <c r="AB27" i="13"/>
  <c r="AE27" i="13"/>
  <c r="AD27" i="13"/>
  <c r="AC27" i="13"/>
  <c r="AF27" i="13"/>
  <c r="AA27" i="13"/>
  <c r="AF35" i="13"/>
  <c r="AA35" i="13"/>
  <c r="AB35" i="13"/>
  <c r="AE35" i="13"/>
  <c r="AC35" i="13"/>
  <c r="S35" i="13"/>
  <c r="AD35" i="13"/>
  <c r="AA43" i="13"/>
  <c r="AF43" i="13"/>
  <c r="AE43" i="13"/>
  <c r="AB43" i="13"/>
  <c r="AD43" i="13"/>
  <c r="AC43" i="13"/>
  <c r="S43" i="13"/>
  <c r="S51" i="13"/>
  <c r="AF51" i="13"/>
  <c r="AC51" i="13"/>
  <c r="AD51" i="13"/>
  <c r="AE51" i="13"/>
  <c r="AB51" i="13"/>
  <c r="AA51" i="13"/>
  <c r="S59" i="13"/>
  <c r="AA59" i="13"/>
  <c r="AF59" i="13"/>
  <c r="AD59" i="13"/>
  <c r="AE59" i="13"/>
  <c r="AC59" i="13"/>
  <c r="AB59" i="13"/>
  <c r="AF67" i="13"/>
  <c r="S67" i="13"/>
  <c r="AB67" i="13"/>
  <c r="AE67" i="13"/>
  <c r="AD67" i="13"/>
  <c r="AC67" i="13"/>
  <c r="AA67" i="13"/>
  <c r="AC75" i="13"/>
  <c r="AE75" i="13"/>
  <c r="AA75" i="13"/>
  <c r="AD75" i="13"/>
  <c r="S75" i="13"/>
  <c r="AB75" i="13"/>
  <c r="AF75" i="13"/>
  <c r="AC83" i="13"/>
  <c r="AD83" i="13"/>
  <c r="S83" i="13"/>
  <c r="AB83" i="13"/>
  <c r="AE83" i="13"/>
  <c r="AA83" i="13"/>
  <c r="AF83" i="13"/>
  <c r="AE91" i="13"/>
  <c r="AA91" i="13"/>
  <c r="S91" i="13"/>
  <c r="AC91" i="13"/>
  <c r="AF91" i="13"/>
  <c r="AB91" i="13"/>
  <c r="AD91" i="13"/>
  <c r="S99" i="13"/>
  <c r="AD99" i="13"/>
  <c r="AC99" i="13"/>
  <c r="AF99" i="13"/>
  <c r="AE99" i="13"/>
  <c r="AB99" i="13"/>
  <c r="AA99" i="13"/>
  <c r="AB107" i="13"/>
  <c r="S107" i="13"/>
  <c r="AF107" i="13"/>
  <c r="AD107" i="13"/>
  <c r="AC107" i="13"/>
  <c r="AE107" i="13"/>
  <c r="AA107" i="13"/>
  <c r="S115" i="13"/>
  <c r="AA115" i="13"/>
  <c r="AD115" i="13"/>
  <c r="AB115" i="13"/>
  <c r="AC115" i="13"/>
  <c r="AE115" i="13"/>
  <c r="AF115" i="13"/>
  <c r="S123" i="13"/>
  <c r="AA123" i="13"/>
  <c r="AE123" i="13"/>
  <c r="AB123" i="13"/>
  <c r="AD123" i="13"/>
  <c r="AF123" i="13"/>
  <c r="AC123" i="13"/>
  <c r="S131" i="13"/>
  <c r="AB131" i="13"/>
  <c r="AE131" i="13"/>
  <c r="T131" i="13"/>
  <c r="AF131" i="13"/>
  <c r="AD131" i="13"/>
  <c r="AA131" i="13"/>
  <c r="U131" i="13"/>
  <c r="AC131" i="13"/>
  <c r="S139" i="13"/>
  <c r="AD139" i="13"/>
  <c r="AA139" i="13"/>
  <c r="AB139" i="13"/>
  <c r="AF139" i="13"/>
  <c r="AE139" i="13"/>
  <c r="AC139" i="13"/>
  <c r="AE147" i="13"/>
  <c r="AB147" i="13"/>
  <c r="AC147" i="13"/>
  <c r="AF147" i="13"/>
  <c r="AA147" i="13"/>
  <c r="S147" i="13"/>
  <c r="AD147" i="13"/>
  <c r="AE155" i="13"/>
  <c r="AA155" i="13"/>
  <c r="AB155" i="13"/>
  <c r="AD155" i="13"/>
  <c r="S155" i="13"/>
  <c r="AF155" i="13"/>
  <c r="AC155" i="13"/>
  <c r="AF163" i="13"/>
  <c r="AA163" i="13"/>
  <c r="AD163" i="13"/>
  <c r="AE163" i="13"/>
  <c r="S163" i="13"/>
  <c r="AC163" i="13"/>
  <c r="AB163" i="13"/>
  <c r="AB171" i="13"/>
  <c r="AA171" i="13"/>
  <c r="S171" i="13"/>
  <c r="AE171" i="13"/>
  <c r="AF171" i="13"/>
  <c r="AC171" i="13"/>
  <c r="AD171" i="13"/>
  <c r="AC179" i="13"/>
  <c r="AD179" i="13"/>
  <c r="AB179" i="13"/>
  <c r="AF179" i="13"/>
  <c r="AE179" i="13"/>
  <c r="AA179" i="13"/>
  <c r="S179" i="13"/>
  <c r="AD187" i="13"/>
  <c r="AB187" i="13"/>
  <c r="S187" i="13"/>
  <c r="AA187" i="13"/>
  <c r="AF187" i="13"/>
  <c r="AC187" i="13"/>
  <c r="AE187" i="13"/>
  <c r="S195" i="13"/>
  <c r="AC195" i="13"/>
  <c r="AA195" i="13"/>
  <c r="AF195" i="13"/>
  <c r="AB195" i="13"/>
  <c r="AD195" i="13"/>
  <c r="AE195" i="13"/>
  <c r="AC203" i="13"/>
  <c r="AD203" i="13"/>
  <c r="AA203" i="13"/>
  <c r="AB203" i="13"/>
  <c r="S203" i="13"/>
  <c r="AF203" i="13"/>
  <c r="AE203" i="13"/>
  <c r="AA211" i="13"/>
  <c r="AE211" i="13"/>
  <c r="AC211" i="13"/>
  <c r="S211" i="13"/>
  <c r="AB211" i="13"/>
  <c r="AF211" i="13"/>
  <c r="AD211" i="13"/>
  <c r="S219" i="13"/>
  <c r="AD219" i="13"/>
  <c r="AE219" i="13"/>
  <c r="AC219" i="13"/>
  <c r="AA219" i="13"/>
  <c r="AB219" i="13"/>
  <c r="AF219" i="13"/>
  <c r="AC227" i="13"/>
  <c r="AF227" i="13"/>
  <c r="AD227" i="13"/>
  <c r="S227" i="13"/>
  <c r="AB227" i="13"/>
  <c r="AE227" i="13"/>
  <c r="AA227" i="13"/>
  <c r="S235" i="13"/>
  <c r="AC235" i="13"/>
  <c r="AD235" i="13"/>
  <c r="AB235" i="13"/>
  <c r="AF235" i="13"/>
  <c r="AE235" i="13"/>
  <c r="AA235" i="13"/>
  <c r="S243" i="13"/>
  <c r="AE243" i="13"/>
  <c r="AC243" i="13"/>
  <c r="AA243" i="13"/>
  <c r="AB243" i="13"/>
  <c r="AF243" i="13"/>
  <c r="AD243" i="13"/>
  <c r="S251" i="13"/>
  <c r="AF251" i="13"/>
  <c r="AE251" i="13"/>
  <c r="AB251" i="13"/>
  <c r="AD251" i="13"/>
  <c r="AA251" i="13"/>
  <c r="AC251" i="13"/>
  <c r="AA259" i="13"/>
  <c r="AC259" i="13"/>
  <c r="S259" i="13"/>
  <c r="AF259" i="13"/>
  <c r="AE259" i="13"/>
  <c r="AB259" i="13"/>
  <c r="AD259" i="13"/>
  <c r="AD267" i="13"/>
  <c r="AA267" i="13"/>
  <c r="AE267" i="13"/>
  <c r="AF267" i="13"/>
  <c r="S267" i="13"/>
  <c r="AC267" i="13"/>
  <c r="AB267" i="13"/>
  <c r="S275" i="13"/>
  <c r="AC275" i="13"/>
  <c r="AB275" i="13"/>
  <c r="AD275" i="13"/>
  <c r="AF275" i="13"/>
  <c r="AE275" i="13"/>
  <c r="AA275" i="13"/>
  <c r="S283" i="13"/>
  <c r="AF283" i="13"/>
  <c r="AC283" i="13"/>
  <c r="AA283" i="13"/>
  <c r="AD283" i="13"/>
  <c r="AB283" i="13"/>
  <c r="AE283" i="13"/>
  <c r="AA291" i="13"/>
  <c r="AB291" i="13"/>
  <c r="AD291" i="13"/>
  <c r="S291" i="13"/>
  <c r="AE291" i="13"/>
  <c r="AF291" i="13"/>
  <c r="AC291" i="13"/>
  <c r="AF299" i="13"/>
  <c r="AE299" i="13"/>
  <c r="AD299" i="13"/>
  <c r="S299" i="13"/>
  <c r="AC299" i="13"/>
  <c r="AB299" i="13"/>
  <c r="AA299" i="13"/>
  <c r="AA307" i="13"/>
  <c r="AD307" i="13"/>
  <c r="AB307" i="13"/>
  <c r="AC307" i="13"/>
  <c r="S307" i="13"/>
  <c r="AF307" i="13"/>
  <c r="AE307" i="13"/>
  <c r="S315" i="13"/>
  <c r="AC315" i="13"/>
  <c r="AF315" i="13"/>
  <c r="AD315" i="13"/>
  <c r="AB315" i="13"/>
  <c r="AE315" i="13"/>
  <c r="AA315" i="13"/>
  <c r="AB323" i="13"/>
  <c r="AC323" i="13"/>
  <c r="AF323" i="13"/>
  <c r="AE323" i="13"/>
  <c r="AA323" i="13"/>
  <c r="S323" i="13"/>
  <c r="AD323" i="13"/>
  <c r="AB331" i="13"/>
  <c r="AC331" i="13"/>
  <c r="S331" i="13"/>
  <c r="AF331" i="13"/>
  <c r="AE331" i="13"/>
  <c r="AA331" i="13"/>
  <c r="AD331" i="13"/>
  <c r="S339" i="13"/>
  <c r="AE339" i="13"/>
  <c r="AC339" i="13"/>
  <c r="AB339" i="13"/>
  <c r="AA339" i="13"/>
  <c r="AF339" i="13"/>
  <c r="AD339" i="13"/>
  <c r="AA347" i="13"/>
  <c r="AD347" i="13"/>
  <c r="AB347" i="13"/>
  <c r="AC347" i="13"/>
  <c r="S347" i="13"/>
  <c r="AF347" i="13"/>
  <c r="AE347" i="13"/>
  <c r="AE355" i="13"/>
  <c r="AA355" i="13"/>
  <c r="AC355" i="13"/>
  <c r="AF355" i="13"/>
  <c r="AD355" i="13"/>
  <c r="S355" i="13"/>
  <c r="AB355" i="13"/>
  <c r="S363" i="13"/>
  <c r="AF363" i="13"/>
  <c r="AE363" i="13"/>
  <c r="AA363" i="13"/>
  <c r="AD363" i="13"/>
  <c r="AB363" i="13"/>
  <c r="AC363" i="13"/>
  <c r="AF371" i="13"/>
  <c r="AB371" i="13"/>
  <c r="AD371" i="13"/>
  <c r="S371" i="13"/>
  <c r="AE371" i="13"/>
  <c r="AA371" i="13"/>
  <c r="AC371" i="13"/>
  <c r="AA379" i="13"/>
  <c r="AC379" i="13"/>
  <c r="AB379" i="13"/>
  <c r="AD379" i="13"/>
  <c r="S379" i="13"/>
  <c r="AF379" i="13"/>
  <c r="AE379" i="13"/>
  <c r="AB387" i="13"/>
  <c r="S387" i="13"/>
  <c r="AC387" i="13"/>
  <c r="AE387" i="13"/>
  <c r="AA387" i="13"/>
  <c r="AD387" i="13"/>
  <c r="AF387" i="13"/>
  <c r="AB395" i="13"/>
  <c r="AF395" i="13"/>
  <c r="T395" i="13"/>
  <c r="AC395" i="13"/>
  <c r="S395" i="13"/>
  <c r="AE395" i="13"/>
  <c r="AD395" i="13"/>
  <c r="AA395" i="13"/>
  <c r="U395" i="13"/>
  <c r="S403" i="13"/>
  <c r="AD403" i="13"/>
  <c r="AA403" i="13"/>
  <c r="AC403" i="13"/>
  <c r="AF403" i="13"/>
  <c r="AE403" i="13"/>
  <c r="T403" i="13"/>
  <c r="AB403" i="13"/>
  <c r="U403" i="13"/>
  <c r="AC411" i="13"/>
  <c r="AB411" i="13"/>
  <c r="AF411" i="13"/>
  <c r="S411" i="13"/>
  <c r="AD411" i="13"/>
  <c r="AA411" i="13"/>
  <c r="AE411" i="13"/>
  <c r="S419" i="13"/>
  <c r="AC419" i="13"/>
  <c r="AD419" i="13"/>
  <c r="AB419" i="13"/>
  <c r="AA419" i="13"/>
  <c r="AF419" i="13"/>
  <c r="AE419" i="13"/>
  <c r="AB427" i="13"/>
  <c r="AD427" i="13"/>
  <c r="AA427" i="13"/>
  <c r="AF427" i="13"/>
  <c r="AE427" i="13"/>
  <c r="S427" i="13"/>
  <c r="AC427" i="13"/>
  <c r="S435" i="13"/>
  <c r="AF435" i="13"/>
  <c r="AA435" i="13"/>
  <c r="AE435" i="13"/>
  <c r="AC435" i="13"/>
  <c r="AB435" i="13"/>
  <c r="AD435" i="13"/>
  <c r="AC443" i="13"/>
  <c r="AF443" i="13"/>
  <c r="AE443" i="13"/>
  <c r="S443" i="13"/>
  <c r="AD443" i="13"/>
  <c r="AB443" i="13"/>
  <c r="AA443" i="13"/>
  <c r="AF451" i="13"/>
  <c r="AB451" i="13"/>
  <c r="AD451" i="13"/>
  <c r="S451" i="13"/>
  <c r="AC451" i="13"/>
  <c r="AA451" i="13"/>
  <c r="AE451" i="13"/>
  <c r="S8" i="13"/>
  <c r="AF8" i="13"/>
  <c r="AA8" i="13"/>
  <c r="AB8" i="13"/>
  <c r="AE8" i="13"/>
  <c r="AD8" i="13"/>
  <c r="AC8" i="13"/>
  <c r="S16" i="13"/>
  <c r="AF16" i="13"/>
  <c r="AA16" i="13"/>
  <c r="AB16" i="13"/>
  <c r="AE16" i="13"/>
  <c r="AD16" i="13"/>
  <c r="AC16" i="13"/>
  <c r="S24" i="13"/>
  <c r="AC24" i="13"/>
  <c r="AD24" i="13"/>
  <c r="AE24" i="13"/>
  <c r="AF24" i="13"/>
  <c r="AB24" i="13"/>
  <c r="AA24" i="13"/>
  <c r="AD32" i="13"/>
  <c r="AC32" i="13"/>
  <c r="AB32" i="13"/>
  <c r="AE32" i="13"/>
  <c r="AF32" i="13"/>
  <c r="AA32" i="13"/>
  <c r="S32" i="13"/>
  <c r="AB40" i="13"/>
  <c r="AE40" i="13"/>
  <c r="AD40" i="13"/>
  <c r="AA40" i="13"/>
  <c r="S40" i="13"/>
  <c r="AC40" i="13"/>
  <c r="AF40" i="13"/>
  <c r="AB48" i="13"/>
  <c r="AD48" i="13"/>
  <c r="AA48" i="13"/>
  <c r="AF48" i="13"/>
  <c r="S48" i="13"/>
  <c r="AC48" i="13"/>
  <c r="AE48" i="13"/>
  <c r="AE56" i="13"/>
  <c r="AD56" i="13"/>
  <c r="AC56" i="13"/>
  <c r="S56" i="13"/>
  <c r="AA56" i="13"/>
  <c r="AB56" i="13"/>
  <c r="AF56" i="13"/>
  <c r="S64" i="13"/>
  <c r="AC64" i="13"/>
  <c r="AD64" i="13"/>
  <c r="AF64" i="13"/>
  <c r="AB64" i="13"/>
  <c r="AE64" i="13"/>
  <c r="AA64" i="13"/>
  <c r="AA72" i="13"/>
  <c r="AF72" i="13"/>
  <c r="AD72" i="13"/>
  <c r="AE72" i="13"/>
  <c r="S72" i="13"/>
  <c r="AC72" i="13"/>
  <c r="AB72" i="13"/>
  <c r="S80" i="13"/>
  <c r="AF80" i="13"/>
  <c r="AA80" i="13"/>
  <c r="AC80" i="13"/>
  <c r="AE80" i="13"/>
  <c r="AD80" i="13"/>
  <c r="AB80" i="13"/>
  <c r="S88" i="13"/>
  <c r="AD88" i="13"/>
  <c r="AE88" i="13"/>
  <c r="AF88" i="13"/>
  <c r="AB88" i="13"/>
  <c r="AC88" i="13"/>
  <c r="AA88" i="13"/>
  <c r="AD96" i="13"/>
  <c r="AF96" i="13"/>
  <c r="AC96" i="13"/>
  <c r="S96" i="13"/>
  <c r="AE96" i="13"/>
  <c r="AA96" i="13"/>
  <c r="AB96" i="13"/>
  <c r="AB104" i="13"/>
  <c r="AC104" i="13"/>
  <c r="AA104" i="13"/>
  <c r="S104" i="13"/>
  <c r="AD104" i="13"/>
  <c r="AE104" i="13"/>
  <c r="AF104" i="13"/>
  <c r="AD112" i="13"/>
  <c r="AC112" i="13"/>
  <c r="AF112" i="13"/>
  <c r="S112" i="13"/>
  <c r="AE112" i="13"/>
  <c r="AA112" i="13"/>
  <c r="AB112" i="13"/>
  <c r="AF120" i="13"/>
  <c r="AA120" i="13"/>
  <c r="S120" i="13"/>
  <c r="AE120" i="13"/>
  <c r="AD120" i="13"/>
  <c r="AB120" i="13"/>
  <c r="AC120" i="13"/>
  <c r="AA128" i="13"/>
  <c r="AC128" i="13"/>
  <c r="AF128" i="13"/>
  <c r="AD128" i="13"/>
  <c r="AB128" i="13"/>
  <c r="S128" i="13"/>
  <c r="AE128" i="13"/>
  <c r="AF136" i="13"/>
  <c r="AA136" i="13"/>
  <c r="AE136" i="13"/>
  <c r="AC136" i="13"/>
  <c r="AD136" i="13"/>
  <c r="AB136" i="13"/>
  <c r="S136" i="13"/>
  <c r="AF144" i="13"/>
  <c r="AA144" i="13"/>
  <c r="AB144" i="13"/>
  <c r="S144" i="13"/>
  <c r="AE144" i="13"/>
  <c r="AC144" i="13"/>
  <c r="AD144" i="13"/>
  <c r="AA152" i="13"/>
  <c r="AE152" i="13"/>
  <c r="AB152" i="13"/>
  <c r="AD152" i="13"/>
  <c r="S152" i="13"/>
  <c r="AF152" i="13"/>
  <c r="AC152" i="13"/>
  <c r="AF160" i="13"/>
  <c r="AE160" i="13"/>
  <c r="AD160" i="13"/>
  <c r="S160" i="13"/>
  <c r="AA160" i="13"/>
  <c r="AB160" i="13"/>
  <c r="AC160" i="13"/>
  <c r="AE168" i="13"/>
  <c r="AC168" i="13"/>
  <c r="AA168" i="13"/>
  <c r="S168" i="13"/>
  <c r="AD168" i="13"/>
  <c r="AB168" i="13"/>
  <c r="AF168" i="13"/>
  <c r="AA176" i="13"/>
  <c r="S176" i="13"/>
  <c r="AC176" i="13"/>
  <c r="AE176" i="13"/>
  <c r="AF176" i="13"/>
  <c r="AD176" i="13"/>
  <c r="AB176" i="13"/>
  <c r="AA184" i="13"/>
  <c r="S184" i="13"/>
  <c r="AE184" i="13"/>
  <c r="AB184" i="13"/>
  <c r="AD184" i="13"/>
  <c r="AF184" i="13"/>
  <c r="AC184" i="13"/>
  <c r="AD192" i="13"/>
  <c r="AF192" i="13"/>
  <c r="AB192" i="13"/>
  <c r="S192" i="13"/>
  <c r="AE192" i="13"/>
  <c r="AC192" i="13"/>
  <c r="AA192" i="13"/>
  <c r="AB200" i="13"/>
  <c r="AD200" i="13"/>
  <c r="S200" i="13"/>
  <c r="AF200" i="13"/>
  <c r="AC200" i="13"/>
  <c r="AA200" i="13"/>
  <c r="AE200" i="13"/>
  <c r="AE208" i="13"/>
  <c r="AC208" i="13"/>
  <c r="AB208" i="13"/>
  <c r="S208" i="13"/>
  <c r="AD208" i="13"/>
  <c r="AF208" i="13"/>
  <c r="AA208" i="13"/>
  <c r="AB216" i="13"/>
  <c r="AC216" i="13"/>
  <c r="S216" i="13"/>
  <c r="AF216" i="13"/>
  <c r="AD216" i="13"/>
  <c r="AA216" i="13"/>
  <c r="AE216" i="13"/>
  <c r="AE224" i="13"/>
  <c r="AB224" i="13"/>
  <c r="AD224" i="13"/>
  <c r="S224" i="13"/>
  <c r="AF224" i="13"/>
  <c r="AC224" i="13"/>
  <c r="AA224" i="13"/>
  <c r="AC232" i="13"/>
  <c r="AF232" i="13"/>
  <c r="S232" i="13"/>
  <c r="AA232" i="13"/>
  <c r="AD232" i="13"/>
  <c r="AB232" i="13"/>
  <c r="AE232" i="13"/>
  <c r="S240" i="13"/>
  <c r="AC240" i="13"/>
  <c r="AE240" i="13"/>
  <c r="AB240" i="13"/>
  <c r="AF240" i="13"/>
  <c r="T240" i="13"/>
  <c r="AA240" i="13"/>
  <c r="U240" i="13"/>
  <c r="AD240" i="13"/>
  <c r="AB248" i="13"/>
  <c r="AF248" i="13"/>
  <c r="AD248" i="13"/>
  <c r="S248" i="13"/>
  <c r="AC248" i="13"/>
  <c r="AE248" i="13"/>
  <c r="AA248" i="13"/>
  <c r="AB256" i="13"/>
  <c r="AC256" i="13"/>
  <c r="AA256" i="13"/>
  <c r="S256" i="13"/>
  <c r="AD256" i="13"/>
  <c r="AF256" i="13"/>
  <c r="AE256" i="13"/>
  <c r="AE264" i="13"/>
  <c r="AD264" i="13"/>
  <c r="AA264" i="13"/>
  <c r="S264" i="13"/>
  <c r="AF264" i="13"/>
  <c r="AC264" i="13"/>
  <c r="AB264" i="13"/>
  <c r="AB272" i="13"/>
  <c r="AE272" i="13"/>
  <c r="AC272" i="13"/>
  <c r="AF272" i="13"/>
  <c r="S272" i="13"/>
  <c r="AD272" i="13"/>
  <c r="AA272" i="13"/>
  <c r="S280" i="13"/>
  <c r="AF280" i="13"/>
  <c r="AE280" i="13"/>
  <c r="AC280" i="13"/>
  <c r="AD280" i="13"/>
  <c r="AA280" i="13"/>
  <c r="AB280" i="13"/>
  <c r="AC288" i="13"/>
  <c r="AA288" i="13"/>
  <c r="S288" i="13"/>
  <c r="AD288" i="13"/>
  <c r="AF288" i="13"/>
  <c r="AE288" i="13"/>
  <c r="AB288" i="13"/>
  <c r="AA296" i="13"/>
  <c r="AE296" i="13"/>
  <c r="S296" i="13"/>
  <c r="AF296" i="13"/>
  <c r="AC296" i="13"/>
  <c r="AB296" i="13"/>
  <c r="AD296" i="13"/>
  <c r="S304" i="13"/>
  <c r="AE304" i="13"/>
  <c r="AF304" i="13"/>
  <c r="AC304" i="13"/>
  <c r="AA304" i="13"/>
  <c r="AB304" i="13"/>
  <c r="AD304" i="13"/>
  <c r="AE312" i="13"/>
  <c r="S312" i="13"/>
  <c r="AA312" i="13"/>
  <c r="AD312" i="13"/>
  <c r="AF312" i="13"/>
  <c r="AC312" i="13"/>
  <c r="AB312" i="13"/>
  <c r="AC320" i="13"/>
  <c r="AA320" i="13"/>
  <c r="AB320" i="13"/>
  <c r="AF320" i="13"/>
  <c r="S320" i="13"/>
  <c r="AE320" i="13"/>
  <c r="AD320" i="13"/>
  <c r="AB328" i="13"/>
  <c r="AF328" i="13"/>
  <c r="AC328" i="13"/>
  <c r="AE328" i="13"/>
  <c r="S328" i="13"/>
  <c r="AD328" i="13"/>
  <c r="AA328" i="13"/>
  <c r="AC336" i="13"/>
  <c r="AB336" i="13"/>
  <c r="AF336" i="13"/>
  <c r="AE336" i="13"/>
  <c r="AD336" i="13"/>
  <c r="S336" i="13"/>
  <c r="AA336" i="13"/>
  <c r="AA344" i="13"/>
  <c r="AD344" i="13"/>
  <c r="S344" i="13"/>
  <c r="AF344" i="13"/>
  <c r="AC344" i="13"/>
  <c r="AB344" i="13"/>
  <c r="AE344" i="13"/>
  <c r="S352" i="13"/>
  <c r="AA352" i="13"/>
  <c r="AE352" i="13"/>
  <c r="AC352" i="13"/>
  <c r="AF352" i="13"/>
  <c r="AD352" i="13"/>
  <c r="AB352" i="13"/>
  <c r="AA360" i="13"/>
  <c r="AD360" i="13"/>
  <c r="S360" i="13"/>
  <c r="AF360" i="13"/>
  <c r="AC360" i="13"/>
  <c r="AB360" i="13"/>
  <c r="AE360" i="13"/>
  <c r="AA368" i="13"/>
  <c r="AC368" i="13"/>
  <c r="S368" i="13"/>
  <c r="AF368" i="13"/>
  <c r="AD368" i="13"/>
  <c r="AB368" i="13"/>
  <c r="AE368" i="13"/>
  <c r="AD376" i="13"/>
  <c r="AA376" i="13"/>
  <c r="S376" i="13"/>
  <c r="AB376" i="13"/>
  <c r="AF376" i="13"/>
  <c r="AE376" i="13"/>
  <c r="AC376" i="13"/>
  <c r="S384" i="13"/>
  <c r="AB384" i="13"/>
  <c r="AA384" i="13"/>
  <c r="AD384" i="13"/>
  <c r="AC384" i="13"/>
  <c r="AF384" i="13"/>
  <c r="AE384" i="13"/>
  <c r="S9" i="13"/>
  <c r="AC9" i="13"/>
  <c r="AF9" i="13"/>
  <c r="AA9" i="13"/>
  <c r="AB9" i="13"/>
  <c r="AE9" i="13"/>
  <c r="AD9" i="13"/>
  <c r="AC17" i="13"/>
  <c r="AD17" i="13"/>
  <c r="AA17" i="13"/>
  <c r="AB17" i="13"/>
  <c r="AE17" i="13"/>
  <c r="S17" i="13"/>
  <c r="AF17" i="13"/>
  <c r="AA25" i="13"/>
  <c r="AC25" i="13"/>
  <c r="S25" i="13"/>
  <c r="AF25" i="13"/>
  <c r="AB25" i="13"/>
  <c r="AD25" i="13"/>
  <c r="AE25" i="13"/>
  <c r="S33" i="13"/>
  <c r="AB33" i="13"/>
  <c r="AC33" i="13"/>
  <c r="AF33" i="13"/>
  <c r="AA33" i="13"/>
  <c r="AD33" i="13"/>
  <c r="AE33" i="13"/>
  <c r="AD41" i="13"/>
  <c r="AE41" i="13"/>
  <c r="S41" i="13"/>
  <c r="AB41" i="13"/>
  <c r="AA41" i="13"/>
  <c r="AF41" i="13"/>
  <c r="AC41" i="13"/>
  <c r="AA49" i="13"/>
  <c r="AD49" i="13"/>
  <c r="AF49" i="13"/>
  <c r="AB49" i="13"/>
  <c r="AC49" i="13"/>
  <c r="S49" i="13"/>
  <c r="AE49" i="13"/>
  <c r="AF57" i="13"/>
  <c r="AD57" i="13"/>
  <c r="AB57" i="13"/>
  <c r="S57" i="13"/>
  <c r="AA57" i="13"/>
  <c r="AE57" i="13"/>
  <c r="AC57" i="13"/>
  <c r="S65" i="13"/>
  <c r="AA65" i="13"/>
  <c r="AC65" i="13"/>
  <c r="AD65" i="13"/>
  <c r="AE65" i="13"/>
  <c r="AF65" i="13"/>
  <c r="AB65" i="13"/>
  <c r="S73" i="13"/>
  <c r="AC73" i="13"/>
  <c r="AB73" i="13"/>
  <c r="AA73" i="13"/>
  <c r="AE73" i="13"/>
  <c r="AD73" i="13"/>
  <c r="AF73" i="13"/>
  <c r="AC81" i="13"/>
  <c r="AE81" i="13"/>
  <c r="AD81" i="13"/>
  <c r="AB81" i="13"/>
  <c r="S81" i="13"/>
  <c r="AA81" i="13"/>
  <c r="AF81" i="13"/>
  <c r="S89" i="13"/>
  <c r="AF89" i="13"/>
  <c r="AE89" i="13"/>
  <c r="AA89" i="13"/>
  <c r="AC89" i="13"/>
  <c r="AB89" i="13"/>
  <c r="AD89" i="13"/>
  <c r="S97" i="13"/>
  <c r="AF97" i="13"/>
  <c r="AC97" i="13"/>
  <c r="AA97" i="13"/>
  <c r="AE97" i="13"/>
  <c r="AD97" i="13"/>
  <c r="AB97" i="13"/>
  <c r="AA105" i="13"/>
  <c r="AC105" i="13"/>
  <c r="AB105" i="13"/>
  <c r="AE105" i="13"/>
  <c r="S105" i="13"/>
  <c r="AF105" i="13"/>
  <c r="AD105" i="13"/>
  <c r="S113" i="13"/>
  <c r="AE113" i="13"/>
  <c r="AA113" i="13"/>
  <c r="AF113" i="13"/>
  <c r="AB113" i="13"/>
  <c r="AC113" i="13"/>
  <c r="AD113" i="13"/>
  <c r="AF121" i="13"/>
  <c r="AA121" i="13"/>
  <c r="S121" i="13"/>
  <c r="AE121" i="13"/>
  <c r="AB121" i="13"/>
  <c r="AD121" i="13"/>
  <c r="AC121" i="13"/>
  <c r="S129" i="13"/>
  <c r="AD129" i="13"/>
  <c r="AC129" i="13"/>
  <c r="AB129" i="13"/>
  <c r="AE129" i="13"/>
  <c r="AF129" i="13"/>
  <c r="AA129" i="13"/>
  <c r="S137" i="13"/>
  <c r="AA137" i="13"/>
  <c r="AF137" i="13"/>
  <c r="AB137" i="13"/>
  <c r="AE137" i="13"/>
  <c r="AC137" i="13"/>
  <c r="AD137" i="13"/>
  <c r="AA145" i="13"/>
  <c r="AF145" i="13"/>
  <c r="S145" i="13"/>
  <c r="AE145" i="13"/>
  <c r="AD145" i="13"/>
  <c r="AB145" i="13"/>
  <c r="AC145" i="13"/>
  <c r="S153" i="13"/>
  <c r="AC153" i="13"/>
  <c r="AA153" i="13"/>
  <c r="AE153" i="13"/>
  <c r="AB153" i="13"/>
  <c r="AD153" i="13"/>
  <c r="AF153" i="13"/>
  <c r="AF161" i="13"/>
  <c r="AB161" i="13"/>
  <c r="AE161" i="13"/>
  <c r="AD161" i="13"/>
  <c r="AA161" i="13"/>
  <c r="S161" i="13"/>
  <c r="AC161" i="13"/>
  <c r="S169" i="13"/>
  <c r="AA169" i="13"/>
  <c r="AD169" i="13"/>
  <c r="AC169" i="13"/>
  <c r="AB169" i="13"/>
  <c r="AF169" i="13"/>
  <c r="AE169" i="13"/>
  <c r="AF177" i="13"/>
  <c r="S177" i="13"/>
  <c r="AC177" i="13"/>
  <c r="AD177" i="13"/>
  <c r="AA177" i="13"/>
  <c r="AB177" i="13"/>
  <c r="AE177" i="13"/>
  <c r="S185" i="13"/>
  <c r="AF185" i="13"/>
  <c r="AA185" i="13"/>
  <c r="AC185" i="13"/>
  <c r="AE185" i="13"/>
  <c r="AB185" i="13"/>
  <c r="AD185" i="13"/>
  <c r="S193" i="13"/>
  <c r="AF193" i="13"/>
  <c r="AD193" i="13"/>
  <c r="AA193" i="13"/>
  <c r="AE193" i="13"/>
  <c r="AB193" i="13"/>
  <c r="AC193" i="13"/>
  <c r="AA201" i="13"/>
  <c r="S201" i="13"/>
  <c r="AE201" i="13"/>
  <c r="AD201" i="13"/>
  <c r="AB201" i="13"/>
  <c r="AC201" i="13"/>
  <c r="AF201" i="13"/>
  <c r="AD209" i="13"/>
  <c r="AC209" i="13"/>
  <c r="AE209" i="13"/>
  <c r="AF209" i="13"/>
  <c r="AA209" i="13"/>
  <c r="AB209" i="13"/>
  <c r="S209" i="13"/>
  <c r="AE217" i="13"/>
  <c r="AB217" i="13"/>
  <c r="AC217" i="13"/>
  <c r="S217" i="13"/>
  <c r="AF217" i="13"/>
  <c r="AA217" i="13"/>
  <c r="AD217" i="13"/>
  <c r="AE225" i="13"/>
  <c r="AD225" i="13"/>
  <c r="AA225" i="13"/>
  <c r="S225" i="13"/>
  <c r="AC225" i="13"/>
  <c r="AF225" i="13"/>
  <c r="AB225" i="13"/>
  <c r="AC233" i="13"/>
  <c r="AA233" i="13"/>
  <c r="AB233" i="13"/>
  <c r="AE233" i="13"/>
  <c r="AF233" i="13"/>
  <c r="AD233" i="13"/>
  <c r="S233" i="13"/>
  <c r="S241" i="13"/>
  <c r="AB241" i="13"/>
  <c r="AF241" i="13"/>
  <c r="AD241" i="13"/>
  <c r="AE241" i="13"/>
  <c r="AC241" i="13"/>
  <c r="AA241" i="13"/>
  <c r="AF249" i="13"/>
  <c r="AC249" i="13"/>
  <c r="AA249" i="13"/>
  <c r="AE249" i="13"/>
  <c r="S249" i="13"/>
  <c r="AD249" i="13"/>
  <c r="AB249" i="13"/>
  <c r="AC257" i="13"/>
  <c r="AE257" i="13"/>
  <c r="S257" i="13"/>
  <c r="AB257" i="13"/>
  <c r="AF257" i="13"/>
  <c r="AD257" i="13"/>
  <c r="AA257" i="13"/>
  <c r="AB265" i="13"/>
  <c r="AD265" i="13"/>
  <c r="AE265" i="13"/>
  <c r="AA265" i="13"/>
  <c r="AC265" i="13"/>
  <c r="S265" i="13"/>
  <c r="AF265" i="13"/>
  <c r="S273" i="13"/>
  <c r="AB273" i="13"/>
  <c r="AA273" i="13"/>
  <c r="AD273" i="13"/>
  <c r="AF273" i="13"/>
  <c r="AC273" i="13"/>
  <c r="AE273" i="13"/>
  <c r="AF281" i="13"/>
  <c r="S281" i="13"/>
  <c r="AC281" i="13"/>
  <c r="AB281" i="13"/>
  <c r="AE281" i="13"/>
  <c r="AD281" i="13"/>
  <c r="AA281" i="13"/>
  <c r="S289" i="13"/>
  <c r="AA289" i="13"/>
  <c r="AB289" i="13"/>
  <c r="AF289" i="13"/>
  <c r="AD289" i="13"/>
  <c r="AE289" i="13"/>
  <c r="AC289" i="13"/>
  <c r="AF297" i="13"/>
  <c r="AA297" i="13"/>
  <c r="S297" i="13"/>
  <c r="AC297" i="13"/>
  <c r="AB297" i="13"/>
  <c r="AD297" i="13"/>
  <c r="AE297" i="13"/>
  <c r="S305" i="13"/>
  <c r="AD305" i="13"/>
  <c r="AB305" i="13"/>
  <c r="AA305" i="13"/>
  <c r="AE305" i="13"/>
  <c r="AC305" i="13"/>
  <c r="AF305" i="13"/>
  <c r="AC313" i="13"/>
  <c r="AF313" i="13"/>
  <c r="AE313" i="13"/>
  <c r="AD313" i="13"/>
  <c r="S313" i="13"/>
  <c r="AA313" i="13"/>
  <c r="AB313" i="13"/>
  <c r="S321" i="13"/>
  <c r="AD321" i="13"/>
  <c r="AA321" i="13"/>
  <c r="AB321" i="13"/>
  <c r="AC321" i="13"/>
  <c r="AF321" i="13"/>
  <c r="AE321" i="13"/>
  <c r="S329" i="13"/>
  <c r="AC329" i="13"/>
  <c r="AE329" i="13"/>
  <c r="AD329" i="13"/>
  <c r="AA329" i="13"/>
  <c r="AF329" i="13"/>
  <c r="AB329" i="13"/>
  <c r="S337" i="13"/>
  <c r="AC337" i="13"/>
  <c r="AB337" i="13"/>
  <c r="AA337" i="13"/>
  <c r="AE337" i="13"/>
  <c r="AD337" i="13"/>
  <c r="AF337" i="13"/>
  <c r="AF345" i="13"/>
  <c r="AE345" i="13"/>
  <c r="AB345" i="13"/>
  <c r="AC345" i="13"/>
  <c r="S345" i="13"/>
  <c r="AD345" i="13"/>
  <c r="AA345" i="13"/>
  <c r="AA353" i="13"/>
  <c r="AC353" i="13"/>
  <c r="S353" i="13"/>
  <c r="AF353" i="13"/>
  <c r="AD353" i="13"/>
  <c r="AB353" i="13"/>
  <c r="AE353" i="13"/>
  <c r="AB361" i="13"/>
  <c r="AF361" i="13"/>
  <c r="AA361" i="13"/>
  <c r="S361" i="13"/>
  <c r="AC361" i="13"/>
  <c r="AE361" i="13"/>
  <c r="AD361" i="13"/>
  <c r="S369" i="13"/>
  <c r="AA369" i="13"/>
  <c r="AC369" i="13"/>
  <c r="AF369" i="13"/>
  <c r="AD369" i="13"/>
  <c r="AB369" i="13"/>
  <c r="AE369" i="13"/>
  <c r="S377" i="13"/>
  <c r="AA377" i="13"/>
  <c r="AB377" i="13"/>
  <c r="AE377" i="13"/>
  <c r="AD377" i="13"/>
  <c r="AC377" i="13"/>
  <c r="AF377" i="13"/>
  <c r="AB385" i="13"/>
  <c r="AF385" i="13"/>
  <c r="AD385" i="13"/>
  <c r="S385" i="13"/>
  <c r="AA385" i="13"/>
  <c r="AC385" i="13"/>
  <c r="AE385" i="13"/>
  <c r="AE10" i="13"/>
  <c r="AD10" i="13"/>
  <c r="AA10" i="13"/>
  <c r="S10" i="13"/>
  <c r="AB10" i="13"/>
  <c r="AF10" i="13"/>
  <c r="AC10" i="13"/>
  <c r="S18" i="13"/>
  <c r="AE18" i="13"/>
  <c r="AB18" i="13"/>
  <c r="AC18" i="13"/>
  <c r="AF18" i="13"/>
  <c r="AD18" i="13"/>
  <c r="AA18" i="13"/>
  <c r="AB26" i="13"/>
  <c r="AC26" i="13"/>
  <c r="AD26" i="13"/>
  <c r="AA26" i="13"/>
  <c r="AE26" i="13"/>
  <c r="S26" i="13"/>
  <c r="AF26" i="13"/>
  <c r="AD34" i="13"/>
  <c r="AE34" i="13"/>
  <c r="AA34" i="13"/>
  <c r="AB34" i="13"/>
  <c r="AF34" i="13"/>
  <c r="S34" i="13"/>
  <c r="AC34" i="13"/>
  <c r="S42" i="13"/>
  <c r="AC42" i="13"/>
  <c r="AE42" i="13"/>
  <c r="AA42" i="13"/>
  <c r="AD42" i="13"/>
  <c r="AB42" i="13"/>
  <c r="AF42" i="13"/>
  <c r="S50" i="13"/>
  <c r="AF50" i="13"/>
  <c r="AC50" i="13"/>
  <c r="AB50" i="13"/>
  <c r="AE50" i="13"/>
  <c r="AA50" i="13"/>
  <c r="AD50" i="13"/>
  <c r="AB58" i="13"/>
  <c r="AC58" i="13"/>
  <c r="S58" i="13"/>
  <c r="AE58" i="13"/>
  <c r="AD58" i="13"/>
  <c r="AA58" i="13"/>
  <c r="AF58" i="13"/>
  <c r="AA66" i="13"/>
  <c r="AC66" i="13"/>
  <c r="S66" i="13"/>
  <c r="AF66" i="13"/>
  <c r="AD66" i="13"/>
  <c r="AB66" i="13"/>
  <c r="AE66" i="13"/>
  <c r="S74" i="13"/>
  <c r="AD74" i="13"/>
  <c r="AC74" i="13"/>
  <c r="AB74" i="13"/>
  <c r="AF74" i="13"/>
  <c r="AE74" i="13"/>
  <c r="AA74" i="13"/>
  <c r="AB82" i="13"/>
  <c r="AA82" i="13"/>
  <c r="AE82" i="13"/>
  <c r="AF82" i="13"/>
  <c r="AD82" i="13"/>
  <c r="S82" i="13"/>
  <c r="AC82" i="13"/>
  <c r="AB90" i="13"/>
  <c r="AA90" i="13"/>
  <c r="AE90" i="13"/>
  <c r="AF90" i="13"/>
  <c r="S90" i="13"/>
  <c r="AD90" i="13"/>
  <c r="AC90" i="13"/>
  <c r="AB98" i="13"/>
  <c r="AA98" i="13"/>
  <c r="AE98" i="13"/>
  <c r="S98" i="13"/>
  <c r="AF98" i="13"/>
  <c r="AC98" i="13"/>
  <c r="AD98" i="13"/>
  <c r="AF106" i="13"/>
  <c r="AB106" i="13"/>
  <c r="AC106" i="13"/>
  <c r="S106" i="13"/>
  <c r="AE106" i="13"/>
  <c r="AA106" i="13"/>
  <c r="AD106" i="13"/>
  <c r="AD114" i="13"/>
  <c r="AC114" i="13"/>
  <c r="AA114" i="13"/>
  <c r="S114" i="13"/>
  <c r="AB114" i="13"/>
  <c r="AF114" i="13"/>
  <c r="AE114" i="13"/>
  <c r="S122" i="13"/>
  <c r="AF122" i="13"/>
  <c r="AB122" i="13"/>
  <c r="AD122" i="13"/>
  <c r="AE122" i="13"/>
  <c r="AA122" i="13"/>
  <c r="AC122" i="13"/>
  <c r="AE130" i="13"/>
  <c r="AF130" i="13"/>
  <c r="AC130" i="13"/>
  <c r="AA130" i="13"/>
  <c r="S130" i="13"/>
  <c r="AB130" i="13"/>
  <c r="AD130" i="13"/>
  <c r="AE138" i="13"/>
  <c r="AF138" i="13"/>
  <c r="AC138" i="13"/>
  <c r="AA138" i="13"/>
  <c r="AB138" i="13"/>
  <c r="AD138" i="13"/>
  <c r="S138" i="13"/>
  <c r="AA146" i="13"/>
  <c r="AD146" i="13"/>
  <c r="AF146" i="13"/>
  <c r="S146" i="13"/>
  <c r="AB146" i="13"/>
  <c r="AC146" i="13"/>
  <c r="AE146" i="13"/>
  <c r="S154" i="13"/>
  <c r="AA154" i="13"/>
  <c r="AE154" i="13"/>
  <c r="AF154" i="13"/>
  <c r="AD154" i="13"/>
  <c r="AC154" i="13"/>
  <c r="AB154" i="13"/>
  <c r="AA162" i="13"/>
  <c r="AF162" i="13"/>
  <c r="AB162" i="13"/>
  <c r="AC162" i="13"/>
  <c r="AE162" i="13"/>
  <c r="S162" i="13"/>
  <c r="AD162" i="13"/>
  <c r="AC170" i="13"/>
  <c r="S170" i="13"/>
  <c r="AF170" i="13"/>
  <c r="AB170" i="13"/>
  <c r="AA170" i="13"/>
  <c r="AE170" i="13"/>
  <c r="AD170" i="13"/>
  <c r="AE178" i="13"/>
  <c r="AD178" i="13"/>
  <c r="AC178" i="13"/>
  <c r="S178" i="13"/>
  <c r="AF178" i="13"/>
  <c r="AA178" i="13"/>
  <c r="AB178" i="13"/>
  <c r="AA186" i="13"/>
  <c r="AC186" i="13"/>
  <c r="S186" i="13"/>
  <c r="AF186" i="13"/>
  <c r="AD186" i="13"/>
  <c r="AB186" i="13"/>
  <c r="AE186" i="13"/>
  <c r="AF194" i="13"/>
  <c r="AB194" i="13"/>
  <c r="AD194" i="13"/>
  <c r="AE194" i="13"/>
  <c r="S194" i="13"/>
  <c r="AA194" i="13"/>
  <c r="AC194" i="13"/>
  <c r="S202" i="13"/>
  <c r="AC202" i="13"/>
  <c r="AA202" i="13"/>
  <c r="AB202" i="13"/>
  <c r="AE202" i="13"/>
  <c r="AD202" i="13"/>
  <c r="AF202" i="13"/>
  <c r="AD210" i="13"/>
  <c r="AF210" i="13"/>
  <c r="AA210" i="13"/>
  <c r="S210" i="13"/>
  <c r="AB210" i="13"/>
  <c r="AC210" i="13"/>
  <c r="AE210" i="13"/>
  <c r="AD218" i="13"/>
  <c r="AA218" i="13"/>
  <c r="S218" i="13"/>
  <c r="AB218" i="13"/>
  <c r="AC218" i="13"/>
  <c r="AE218" i="13"/>
  <c r="AF218" i="13"/>
  <c r="AF226" i="13"/>
  <c r="S226" i="13"/>
  <c r="AC226" i="13"/>
  <c r="AD226" i="13"/>
  <c r="AB226" i="13"/>
  <c r="AA226" i="13"/>
  <c r="AE226" i="13"/>
  <c r="AC234" i="13"/>
  <c r="AB234" i="13"/>
  <c r="S234" i="13"/>
  <c r="AD234" i="13"/>
  <c r="AF234" i="13"/>
  <c r="AE234" i="13"/>
  <c r="AA234" i="13"/>
  <c r="AB242" i="13"/>
  <c r="S242" i="13"/>
  <c r="AE242" i="13"/>
  <c r="AA242" i="13"/>
  <c r="AD242" i="13"/>
  <c r="AF242" i="13"/>
  <c r="AC242" i="13"/>
  <c r="AC250" i="13"/>
  <c r="AA250" i="13"/>
  <c r="AD250" i="13"/>
  <c r="AF250" i="13"/>
  <c r="AB250" i="13"/>
  <c r="S250" i="13"/>
  <c r="AE250" i="13"/>
  <c r="AB258" i="13"/>
  <c r="AD258" i="13"/>
  <c r="AA258" i="13"/>
  <c r="AC258" i="13"/>
  <c r="S258" i="13"/>
  <c r="AF258" i="13"/>
  <c r="AE258" i="13"/>
  <c r="AB266" i="13"/>
  <c r="S266" i="13"/>
  <c r="AE266" i="13"/>
  <c r="AC266" i="13"/>
  <c r="AA266" i="13"/>
  <c r="AD266" i="13"/>
  <c r="AF266" i="13"/>
  <c r="AA274" i="13"/>
  <c r="AF274" i="13"/>
  <c r="AB274" i="13"/>
  <c r="S274" i="13"/>
  <c r="AC274" i="13"/>
  <c r="AE274" i="13"/>
  <c r="AD274" i="13"/>
  <c r="AC282" i="13"/>
  <c r="AF282" i="13"/>
  <c r="AB282" i="13"/>
  <c r="AD282" i="13"/>
  <c r="AE282" i="13"/>
  <c r="S282" i="13"/>
  <c r="AA282" i="13"/>
  <c r="S290" i="13"/>
  <c r="AE290" i="13"/>
  <c r="AA290" i="13"/>
  <c r="AB290" i="13"/>
  <c r="AF290" i="13"/>
  <c r="AD290" i="13"/>
  <c r="AC290" i="13"/>
  <c r="AF298" i="13"/>
  <c r="AD298" i="13"/>
  <c r="AE298" i="13"/>
  <c r="AB298" i="13"/>
  <c r="AA298" i="13"/>
  <c r="AC298" i="13"/>
  <c r="S298" i="13"/>
  <c r="AC306" i="13"/>
  <c r="AF306" i="13"/>
  <c r="S306" i="13"/>
  <c r="AD306" i="13"/>
  <c r="AA306" i="13"/>
  <c r="AB306" i="13"/>
  <c r="AE306" i="13"/>
  <c r="S314" i="13"/>
  <c r="AA314" i="13"/>
  <c r="AE314" i="13"/>
  <c r="AF314" i="13"/>
  <c r="AB314" i="13"/>
  <c r="AC314" i="13"/>
  <c r="AD314" i="13"/>
  <c r="AE322" i="13"/>
  <c r="AA322" i="13"/>
  <c r="AC322" i="13"/>
  <c r="AF322" i="13"/>
  <c r="S322" i="13"/>
  <c r="AB322" i="13"/>
  <c r="AD322" i="13"/>
  <c r="AF330" i="13"/>
  <c r="AC330" i="13"/>
  <c r="AA330" i="13"/>
  <c r="S330" i="13"/>
  <c r="AD330" i="13"/>
  <c r="AE330" i="13"/>
  <c r="AB330" i="13"/>
  <c r="S338" i="13"/>
  <c r="AC338" i="13"/>
  <c r="AD338" i="13"/>
  <c r="AE338" i="13"/>
  <c r="AB338" i="13"/>
  <c r="AA338" i="13"/>
  <c r="AF338" i="13"/>
  <c r="AE346" i="13"/>
  <c r="AA346" i="13"/>
  <c r="AD346" i="13"/>
  <c r="S346" i="13"/>
  <c r="AF346" i="13"/>
  <c r="AC346" i="13"/>
  <c r="AB346" i="13"/>
  <c r="S354" i="13"/>
  <c r="AA354" i="13"/>
  <c r="AD354" i="13"/>
  <c r="AB354" i="13"/>
  <c r="AF354" i="13"/>
  <c r="AE354" i="13"/>
  <c r="AC354" i="13"/>
  <c r="S362" i="13"/>
  <c r="AD362" i="13"/>
  <c r="AA362" i="13"/>
  <c r="AB362" i="13"/>
  <c r="AE362" i="13"/>
  <c r="AC362" i="13"/>
  <c r="AF362" i="13"/>
  <c r="S370" i="13"/>
  <c r="AE370" i="13"/>
  <c r="AA370" i="13"/>
  <c r="AD370" i="13"/>
  <c r="AF370" i="13"/>
  <c r="AC370" i="13"/>
  <c r="AB370" i="13"/>
  <c r="AD378" i="13"/>
  <c r="AF378" i="13"/>
  <c r="AB378" i="13"/>
  <c r="AA378" i="13"/>
  <c r="S378" i="13"/>
  <c r="AE378" i="13"/>
  <c r="AC378" i="13"/>
  <c r="AE389" i="13"/>
  <c r="AB389" i="13"/>
  <c r="AD389" i="13"/>
  <c r="S389" i="13"/>
  <c r="AF389" i="13"/>
  <c r="AA389" i="13"/>
  <c r="AC389" i="13"/>
  <c r="S397" i="13"/>
  <c r="AA397" i="13"/>
  <c r="T397" i="13"/>
  <c r="AC397" i="13"/>
  <c r="AE397" i="13"/>
  <c r="AF397" i="13"/>
  <c r="AB397" i="13"/>
  <c r="AD397" i="13"/>
  <c r="U397" i="13"/>
  <c r="AB405" i="13"/>
  <c r="S405" i="13"/>
  <c r="AC405" i="13"/>
  <c r="AA405" i="13"/>
  <c r="AE405" i="13"/>
  <c r="AF405" i="13"/>
  <c r="AD405" i="13"/>
  <c r="AE413" i="13"/>
  <c r="AB413" i="13"/>
  <c r="AA413" i="13"/>
  <c r="AD413" i="13"/>
  <c r="S413" i="13"/>
  <c r="AC413" i="13"/>
  <c r="AF413" i="13"/>
  <c r="AB421" i="13"/>
  <c r="AE421" i="13"/>
  <c r="S421" i="13"/>
  <c r="AF421" i="13"/>
  <c r="AA421" i="13"/>
  <c r="AD421" i="13"/>
  <c r="AC421" i="13"/>
  <c r="AF429" i="13"/>
  <c r="AC429" i="13"/>
  <c r="AB429" i="13"/>
  <c r="S429" i="13"/>
  <c r="AA429" i="13"/>
  <c r="AD429" i="13"/>
  <c r="AE429" i="13"/>
  <c r="AB437" i="13"/>
  <c r="AC437" i="13"/>
  <c r="S437" i="13"/>
  <c r="AF437" i="13"/>
  <c r="AE437" i="13"/>
  <c r="AD437" i="13"/>
  <c r="AA437" i="13"/>
  <c r="AE445" i="13"/>
  <c r="AB445" i="13"/>
  <c r="AC445" i="13"/>
  <c r="AD445" i="13"/>
  <c r="S445" i="13"/>
  <c r="AA445" i="13"/>
  <c r="AF445" i="13"/>
  <c r="AB453" i="13"/>
  <c r="AE453" i="13"/>
  <c r="S453" i="13"/>
  <c r="AF453" i="13"/>
  <c r="AA453" i="13"/>
  <c r="AD453" i="13"/>
  <c r="AC453" i="13"/>
  <c r="S461" i="13"/>
  <c r="AE461" i="13"/>
  <c r="AC461" i="13"/>
  <c r="AB461" i="13"/>
  <c r="AF461" i="13"/>
  <c r="AA461" i="13"/>
  <c r="AD461" i="13"/>
  <c r="AC469" i="13"/>
  <c r="AB469" i="13"/>
  <c r="S469" i="13"/>
  <c r="AD469" i="13"/>
  <c r="AA469" i="13"/>
  <c r="AE469" i="13"/>
  <c r="AF469" i="13"/>
  <c r="AE477" i="13"/>
  <c r="AB477" i="13"/>
  <c r="AC477" i="13"/>
  <c r="S477" i="13"/>
  <c r="AF477" i="13"/>
  <c r="AD477" i="13"/>
  <c r="AA477" i="13"/>
  <c r="AF485" i="13"/>
  <c r="AB485" i="13"/>
  <c r="AD485" i="13"/>
  <c r="AC485" i="13"/>
  <c r="AA485" i="13"/>
  <c r="AE485" i="13"/>
  <c r="S485" i="13"/>
  <c r="AF493" i="13"/>
  <c r="AC493" i="13"/>
  <c r="AD493" i="13"/>
  <c r="S493" i="13"/>
  <c r="AE493" i="13"/>
  <c r="AA493" i="13"/>
  <c r="AB493" i="13"/>
  <c r="S501" i="13"/>
  <c r="AF501" i="13"/>
  <c r="AE501" i="13"/>
  <c r="AA501" i="13"/>
  <c r="AC501" i="13"/>
  <c r="AB501" i="13"/>
  <c r="AD501" i="13"/>
  <c r="AB509" i="13"/>
  <c r="AA509" i="13"/>
  <c r="AF509" i="13"/>
  <c r="S509" i="13"/>
  <c r="AD509" i="13"/>
  <c r="AE509" i="13"/>
  <c r="AC509" i="13"/>
  <c r="AB517" i="13"/>
  <c r="AD517" i="13"/>
  <c r="AF517" i="13"/>
  <c r="AC517" i="13"/>
  <c r="S517" i="13"/>
  <c r="AA517" i="13"/>
  <c r="AE517" i="13"/>
  <c r="AE525" i="13"/>
  <c r="AC525" i="13"/>
  <c r="AF525" i="13"/>
  <c r="AD525" i="13"/>
  <c r="S525" i="13"/>
  <c r="AB525" i="13"/>
  <c r="AA525" i="13"/>
  <c r="AC533" i="13"/>
  <c r="AD533" i="13"/>
  <c r="AB533" i="13"/>
  <c r="AA533" i="13"/>
  <c r="AF533" i="13"/>
  <c r="S533" i="13"/>
  <c r="AE533" i="13"/>
  <c r="AB541" i="13"/>
  <c r="AD541" i="13"/>
  <c r="AF541" i="13"/>
  <c r="S541" i="13"/>
  <c r="AA541" i="13"/>
  <c r="AC541" i="13"/>
  <c r="AE541" i="13"/>
  <c r="AC549" i="13"/>
  <c r="AE549" i="13"/>
  <c r="AB549" i="13"/>
  <c r="AA549" i="13"/>
  <c r="S549" i="13"/>
  <c r="AF549" i="13"/>
  <c r="AD549" i="13"/>
  <c r="AE557" i="13"/>
  <c r="AB557" i="13"/>
  <c r="AD557" i="13"/>
  <c r="AF557" i="13"/>
  <c r="AA557" i="13"/>
  <c r="AC557" i="13"/>
  <c r="S557" i="13"/>
  <c r="S565" i="13"/>
  <c r="AF565" i="13"/>
  <c r="AC565" i="13"/>
  <c r="AA565" i="13"/>
  <c r="AD565" i="13"/>
  <c r="AB565" i="13"/>
  <c r="AE565" i="13"/>
  <c r="AF573" i="13"/>
  <c r="AC573" i="13"/>
  <c r="AB573" i="13"/>
  <c r="AE573" i="13"/>
  <c r="S573" i="13"/>
  <c r="AD573" i="13"/>
  <c r="AA573" i="13"/>
  <c r="AD581" i="13"/>
  <c r="S581" i="13"/>
  <c r="AA581" i="13"/>
  <c r="AF581" i="13"/>
  <c r="AC581" i="13"/>
  <c r="AB581" i="13"/>
  <c r="AE581" i="13"/>
  <c r="AF589" i="13"/>
  <c r="AA589" i="13"/>
  <c r="AC589" i="13"/>
  <c r="S589" i="13"/>
  <c r="AD589" i="13"/>
  <c r="AB589" i="13"/>
  <c r="AE589" i="13"/>
  <c r="AD597" i="13"/>
  <c r="AE597" i="13"/>
  <c r="AB597" i="13"/>
  <c r="AC597" i="13"/>
  <c r="S597" i="13"/>
  <c r="AF597" i="13"/>
  <c r="AA597" i="13"/>
  <c r="AD605" i="13"/>
  <c r="AC605" i="13"/>
  <c r="AB605" i="13"/>
  <c r="AE605" i="13"/>
  <c r="S605" i="13"/>
  <c r="AF605" i="13"/>
  <c r="AA605" i="13"/>
  <c r="S613" i="13"/>
  <c r="AA613" i="13"/>
  <c r="AC613" i="13"/>
  <c r="AE613" i="13"/>
  <c r="AB613" i="13"/>
  <c r="AD613" i="13"/>
  <c r="AF613" i="13"/>
  <c r="AB621" i="13"/>
  <c r="AA621" i="13"/>
  <c r="AD621" i="13"/>
  <c r="S621" i="13"/>
  <c r="AE621" i="13"/>
  <c r="AF621" i="13"/>
  <c r="AC621" i="13"/>
  <c r="AF629" i="13"/>
  <c r="AC629" i="13"/>
  <c r="AA629" i="13"/>
  <c r="S629" i="13"/>
  <c r="AE629" i="13"/>
  <c r="AD629" i="13"/>
  <c r="AB629" i="13"/>
  <c r="AF637" i="13"/>
  <c r="AC637" i="13"/>
  <c r="AD637" i="13"/>
  <c r="AE637" i="13"/>
  <c r="S637" i="13"/>
  <c r="AB637" i="13"/>
  <c r="AA637" i="13"/>
  <c r="S645" i="13"/>
  <c r="AF645" i="13"/>
  <c r="AD645" i="13"/>
  <c r="AB645" i="13"/>
  <c r="AC645" i="13"/>
  <c r="AA645" i="13"/>
  <c r="AE645" i="13"/>
  <c r="AF653" i="13"/>
  <c r="AB653" i="13"/>
  <c r="S653" i="13"/>
  <c r="AD653" i="13"/>
  <c r="AA653" i="13"/>
  <c r="AC653" i="13"/>
  <c r="AE653" i="13"/>
  <c r="S661" i="13"/>
  <c r="AE661" i="13"/>
  <c r="AD661" i="13"/>
  <c r="AB661" i="13"/>
  <c r="AF661" i="13"/>
  <c r="AC661" i="13"/>
  <c r="AA661" i="13"/>
  <c r="S669" i="13"/>
  <c r="AF669" i="13"/>
  <c r="AD669" i="13"/>
  <c r="AE669" i="13"/>
  <c r="AC669" i="13"/>
  <c r="AB669" i="13"/>
  <c r="AA669" i="13"/>
  <c r="S677" i="13"/>
  <c r="AC677" i="13"/>
  <c r="AD677" i="13"/>
  <c r="AE677" i="13"/>
  <c r="AF677" i="13"/>
  <c r="AB677" i="13"/>
  <c r="AA677" i="13"/>
  <c r="S685" i="13"/>
  <c r="AD685" i="13"/>
  <c r="AF685" i="13"/>
  <c r="AC685" i="13"/>
  <c r="AA685" i="13"/>
  <c r="AE685" i="13"/>
  <c r="AB685" i="13"/>
  <c r="S693" i="13"/>
  <c r="AE693" i="13"/>
  <c r="AA693" i="13"/>
  <c r="AB693" i="13"/>
  <c r="AC693" i="13"/>
  <c r="AD693" i="13"/>
  <c r="AF693" i="13"/>
  <c r="AC701" i="13"/>
  <c r="S701" i="13"/>
  <c r="AE701" i="13"/>
  <c r="AF701" i="13"/>
  <c r="AB701" i="13"/>
  <c r="AD701" i="13"/>
  <c r="AA701" i="13"/>
  <c r="S709" i="13"/>
  <c r="AE709" i="13"/>
  <c r="AD709" i="13"/>
  <c r="AF709" i="13"/>
  <c r="AB709" i="13"/>
  <c r="AA709" i="13"/>
  <c r="AC709" i="13"/>
  <c r="AD717" i="13"/>
  <c r="AC717" i="13"/>
  <c r="AB717" i="13"/>
  <c r="AE717" i="13"/>
  <c r="AF717" i="13"/>
  <c r="S717" i="13"/>
  <c r="AA717" i="13"/>
  <c r="S725" i="13"/>
  <c r="AB725" i="13"/>
  <c r="AC725" i="13"/>
  <c r="AF725" i="13"/>
  <c r="AA725" i="13"/>
  <c r="AD725" i="13"/>
  <c r="AE725" i="13"/>
  <c r="AB733" i="13"/>
  <c r="AE733" i="13"/>
  <c r="AA733" i="13"/>
  <c r="AD733" i="13"/>
  <c r="AF733" i="13"/>
  <c r="AC733" i="13"/>
  <c r="S733" i="13"/>
  <c r="AB741" i="13"/>
  <c r="AC741" i="13"/>
  <c r="AF741" i="13"/>
  <c r="AD741" i="13"/>
  <c r="AA741" i="13"/>
  <c r="S741" i="13"/>
  <c r="AE741" i="13"/>
  <c r="AF749" i="13"/>
  <c r="S749" i="13"/>
  <c r="AC749" i="13"/>
  <c r="AD749" i="13"/>
  <c r="AE749" i="13"/>
  <c r="AB749" i="13"/>
  <c r="AA749" i="13"/>
  <c r="AD757" i="13"/>
  <c r="AE757" i="13"/>
  <c r="S757" i="13"/>
  <c r="AB757" i="13"/>
  <c r="AC757" i="13"/>
  <c r="AF757" i="13"/>
  <c r="AA757" i="13"/>
  <c r="AD765" i="13"/>
  <c r="AB765" i="13"/>
  <c r="AF765" i="13"/>
  <c r="AE765" i="13"/>
  <c r="AA765" i="13"/>
  <c r="AC765" i="13"/>
  <c r="S765" i="13"/>
  <c r="AC773" i="13"/>
  <c r="AA773" i="13"/>
  <c r="S773" i="13"/>
  <c r="AD773" i="13"/>
  <c r="AE773" i="13"/>
  <c r="AB773" i="13"/>
  <c r="AF773" i="13"/>
  <c r="AA781" i="13"/>
  <c r="AB781" i="13"/>
  <c r="S781" i="13"/>
  <c r="AC781" i="13"/>
  <c r="AF781" i="13"/>
  <c r="AD781" i="13"/>
  <c r="AE781" i="13"/>
  <c r="AC789" i="13"/>
  <c r="AB789" i="13"/>
  <c r="S789" i="13"/>
  <c r="AE789" i="13"/>
  <c r="AF789" i="13"/>
  <c r="AD789" i="13"/>
  <c r="AA789" i="13"/>
  <c r="AA797" i="13"/>
  <c r="S797" i="13"/>
  <c r="AB797" i="13"/>
  <c r="AD797" i="13"/>
  <c r="AF797" i="13"/>
  <c r="AE797" i="13"/>
  <c r="AC797" i="13"/>
  <c r="AC805" i="13"/>
  <c r="AF805" i="13"/>
  <c r="S805" i="13"/>
  <c r="AD805" i="13"/>
  <c r="AA805" i="13"/>
  <c r="AE805" i="13"/>
  <c r="AB805" i="13"/>
  <c r="AC813" i="13"/>
  <c r="AE813" i="13"/>
  <c r="AB813" i="13"/>
  <c r="AD813" i="13"/>
  <c r="S813" i="13"/>
  <c r="AF813" i="13"/>
  <c r="AA813" i="13"/>
  <c r="S821" i="13"/>
  <c r="AA821" i="13"/>
  <c r="AB821" i="13"/>
  <c r="AD821" i="13"/>
  <c r="AF821" i="13"/>
  <c r="AC821" i="13"/>
  <c r="AE821" i="13"/>
  <c r="AB829" i="13"/>
  <c r="AA829" i="13"/>
  <c r="AF829" i="13"/>
  <c r="AD829" i="13"/>
  <c r="AC829" i="13"/>
  <c r="S829" i="13"/>
  <c r="AE829" i="13"/>
  <c r="AC837" i="13"/>
  <c r="AF837" i="13"/>
  <c r="S837" i="13"/>
  <c r="AD837" i="13"/>
  <c r="AE837" i="13"/>
  <c r="AA837" i="13"/>
  <c r="AB837" i="13"/>
  <c r="AE845" i="13"/>
  <c r="S845" i="13"/>
  <c r="AC845" i="13"/>
  <c r="AB845" i="13"/>
  <c r="AA845" i="13"/>
  <c r="AF845" i="13"/>
  <c r="AD845" i="13"/>
  <c r="S853" i="13"/>
  <c r="AF853" i="13"/>
  <c r="AA853" i="13"/>
  <c r="AD853" i="13"/>
  <c r="AE853" i="13"/>
  <c r="AB853" i="13"/>
  <c r="AC853" i="13"/>
  <c r="AD861" i="13"/>
  <c r="AE861" i="13"/>
  <c r="AB861" i="13"/>
  <c r="AC861" i="13"/>
  <c r="S861" i="13"/>
  <c r="AF861" i="13"/>
  <c r="AA861" i="13"/>
  <c r="S869" i="13"/>
  <c r="AB869" i="13"/>
  <c r="AE869" i="13"/>
  <c r="AF869" i="13"/>
  <c r="AA869" i="13"/>
  <c r="AC869" i="13"/>
  <c r="AD869" i="13"/>
  <c r="AC877" i="13"/>
  <c r="AA877" i="13"/>
  <c r="S877" i="13"/>
  <c r="AE877" i="13"/>
  <c r="AD877" i="13"/>
  <c r="AB877" i="13"/>
  <c r="AF877" i="13"/>
  <c r="AA885" i="13"/>
  <c r="AC885" i="13"/>
  <c r="AE885" i="13"/>
  <c r="AD885" i="13"/>
  <c r="AB885" i="13"/>
  <c r="S885" i="13"/>
  <c r="AF885" i="13"/>
  <c r="AE893" i="13"/>
  <c r="AB893" i="13"/>
  <c r="AA893" i="13"/>
  <c r="S893" i="13"/>
  <c r="AF893" i="13"/>
  <c r="AD893" i="13"/>
  <c r="AC893" i="13"/>
  <c r="AA901" i="13"/>
  <c r="AC901" i="13"/>
  <c r="S901" i="13"/>
  <c r="AE901" i="13"/>
  <c r="AD901" i="13"/>
  <c r="AB901" i="13"/>
  <c r="AF901" i="13"/>
  <c r="AC909" i="13"/>
  <c r="AB909" i="13"/>
  <c r="S909" i="13"/>
  <c r="AF909" i="13"/>
  <c r="AE909" i="13"/>
  <c r="AD909" i="13"/>
  <c r="AA909" i="13"/>
  <c r="AF917" i="13"/>
  <c r="S917" i="13"/>
  <c r="AD917" i="13"/>
  <c r="AC917" i="13"/>
  <c r="AA917" i="13"/>
  <c r="AB917" i="13"/>
  <c r="AE917" i="13"/>
  <c r="S925" i="13"/>
  <c r="AD925" i="13"/>
  <c r="AF925" i="13"/>
  <c r="AC925" i="13"/>
  <c r="AB925" i="13"/>
  <c r="AE925" i="13"/>
  <c r="AA925" i="13"/>
  <c r="AD933" i="13"/>
  <c r="AA933" i="13"/>
  <c r="S933" i="13"/>
  <c r="AF933" i="13"/>
  <c r="AE933" i="13"/>
  <c r="AC933" i="13"/>
  <c r="AB933" i="13"/>
  <c r="AF941" i="13"/>
  <c r="S941" i="13"/>
  <c r="AA941" i="13"/>
  <c r="AD941" i="13"/>
  <c r="AC941" i="13"/>
  <c r="AB941" i="13"/>
  <c r="AE941" i="13"/>
  <c r="AD949" i="13"/>
  <c r="AC949" i="13"/>
  <c r="AA949" i="13"/>
  <c r="AF949" i="13"/>
  <c r="S949" i="13"/>
  <c r="AE949" i="13"/>
  <c r="AB949" i="13"/>
  <c r="AB957" i="13"/>
  <c r="AA957" i="13"/>
  <c r="AF957" i="13"/>
  <c r="AD957" i="13"/>
  <c r="AC957" i="13"/>
  <c r="S957" i="13"/>
  <c r="AE957" i="13"/>
  <c r="AF965" i="13"/>
  <c r="AE965" i="13"/>
  <c r="AD965" i="13"/>
  <c r="AB965" i="13"/>
  <c r="S965" i="13"/>
  <c r="AC965" i="13"/>
  <c r="AA965" i="13"/>
  <c r="AE973" i="13"/>
  <c r="AB973" i="13"/>
  <c r="AD973" i="13"/>
  <c r="S973" i="13"/>
  <c r="AF973" i="13"/>
  <c r="AA973" i="13"/>
  <c r="AC973" i="13"/>
  <c r="AF981" i="13"/>
  <c r="AC981" i="13"/>
  <c r="AD981" i="13"/>
  <c r="AA981" i="13"/>
  <c r="S981" i="13"/>
  <c r="AB981" i="13"/>
  <c r="AE981" i="13"/>
  <c r="AF989" i="13"/>
  <c r="AE989" i="13"/>
  <c r="AD989" i="13"/>
  <c r="AC989" i="13"/>
  <c r="AA989" i="13"/>
  <c r="S989" i="13"/>
  <c r="AB989" i="13"/>
  <c r="AC997" i="13"/>
  <c r="S997" i="13"/>
  <c r="AF997" i="13"/>
  <c r="AA997" i="13"/>
  <c r="AD997" i="13"/>
  <c r="AE997" i="13"/>
  <c r="AB997" i="13"/>
  <c r="AC1005" i="13"/>
  <c r="AD1005" i="13"/>
  <c r="AE1005" i="13"/>
  <c r="AF1005" i="13"/>
  <c r="AA1005" i="13"/>
  <c r="S1005" i="13"/>
  <c r="AB1005" i="13"/>
  <c r="AC1013" i="13"/>
  <c r="S1013" i="13"/>
  <c r="AD1013" i="13"/>
  <c r="AA1013" i="13"/>
  <c r="AB1013" i="13"/>
  <c r="AE1013" i="13"/>
  <c r="AF1013" i="13"/>
  <c r="AC1021" i="13"/>
  <c r="AB1021" i="13"/>
  <c r="AA1021" i="13"/>
  <c r="AF1021" i="13"/>
  <c r="AD1021" i="13"/>
  <c r="AE1021" i="13"/>
  <c r="S1021" i="13"/>
  <c r="S1029" i="13"/>
  <c r="AF1029" i="13"/>
  <c r="AA1029" i="13"/>
  <c r="AD1029" i="13"/>
  <c r="AB1029" i="13"/>
  <c r="AC1029" i="13"/>
  <c r="AE1029" i="13"/>
  <c r="AB1037" i="13"/>
  <c r="S1037" i="13"/>
  <c r="AF1037" i="13"/>
  <c r="AC1037" i="13"/>
  <c r="AD1037" i="13"/>
  <c r="AE1037" i="13"/>
  <c r="AA1037" i="13"/>
  <c r="S1045" i="13"/>
  <c r="AD1045" i="13"/>
  <c r="AC1045" i="13"/>
  <c r="AB1045" i="13"/>
  <c r="AE1045" i="13"/>
  <c r="AF1045" i="13"/>
  <c r="AA1045" i="13"/>
  <c r="S1053" i="13"/>
  <c r="AC1053" i="13"/>
  <c r="AB1053" i="13"/>
  <c r="AE1053" i="13"/>
  <c r="AF1053" i="13"/>
  <c r="AA1053" i="13"/>
  <c r="AD1053" i="13"/>
  <c r="AA1061" i="13"/>
  <c r="AE1061" i="13"/>
  <c r="AD1061" i="13"/>
  <c r="AF1061" i="13"/>
  <c r="AC1061" i="13"/>
  <c r="AB1061" i="13"/>
  <c r="S1061" i="13"/>
  <c r="AC1069" i="13"/>
  <c r="AA1069" i="13"/>
  <c r="AE1069" i="13"/>
  <c r="AD1069" i="13"/>
  <c r="AB1069" i="13"/>
  <c r="S1069" i="13"/>
  <c r="AF1069" i="13"/>
  <c r="AA1077" i="13"/>
  <c r="AD1077" i="13"/>
  <c r="AC1077" i="13"/>
  <c r="AF1077" i="13"/>
  <c r="S1077" i="13"/>
  <c r="AE1077" i="13"/>
  <c r="AB1077" i="13"/>
  <c r="AE1085" i="13"/>
  <c r="AC1085" i="13"/>
  <c r="AD1085" i="13"/>
  <c r="AA1085" i="13"/>
  <c r="AB1085" i="13"/>
  <c r="AF1085" i="13"/>
  <c r="S1085" i="13"/>
  <c r="AC1093" i="13"/>
  <c r="AB1093" i="13"/>
  <c r="AE1093" i="13"/>
  <c r="S1093" i="13"/>
  <c r="AF1093" i="13"/>
  <c r="AA1093" i="13"/>
  <c r="AD1093" i="13"/>
  <c r="AD1101" i="13"/>
  <c r="AA1101" i="13"/>
  <c r="AB1101" i="13"/>
  <c r="AC1101" i="13"/>
  <c r="S1101" i="13"/>
  <c r="AF1101" i="13"/>
  <c r="AE1101" i="13"/>
  <c r="AA1109" i="13"/>
  <c r="S1109" i="13"/>
  <c r="AD1109" i="13"/>
  <c r="AC1109" i="13"/>
  <c r="AF1109" i="13"/>
  <c r="AE1109" i="13"/>
  <c r="AB1109" i="13"/>
  <c r="AD1117" i="13"/>
  <c r="AA1117" i="13"/>
  <c r="AB1117" i="13"/>
  <c r="S1117" i="13"/>
  <c r="AC1117" i="13"/>
  <c r="AF1117" i="13"/>
  <c r="AE1117" i="13"/>
  <c r="S1125" i="13"/>
  <c r="AF1125" i="13"/>
  <c r="AA1125" i="13"/>
  <c r="AC1125" i="13"/>
  <c r="AB1125" i="13"/>
  <c r="AE1125" i="13"/>
  <c r="AD1125" i="13"/>
  <c r="S1133" i="13"/>
  <c r="AE1133" i="13"/>
  <c r="AF1133" i="13"/>
  <c r="AA1133" i="13"/>
  <c r="AD1133" i="13"/>
  <c r="AC1133" i="13"/>
  <c r="AB1133" i="13"/>
  <c r="S1141" i="13"/>
  <c r="AA1141" i="13"/>
  <c r="AC1141" i="13"/>
  <c r="AB1141" i="13"/>
  <c r="AE1141" i="13"/>
  <c r="AD1141" i="13"/>
  <c r="AF1141" i="13"/>
  <c r="AB1149" i="13"/>
  <c r="AA1149" i="13"/>
  <c r="AF1149" i="13"/>
  <c r="AD1149" i="13"/>
  <c r="AE1149" i="13"/>
  <c r="AC1149" i="13"/>
  <c r="S1149" i="13"/>
  <c r="AF1157" i="13"/>
  <c r="AB1157" i="13"/>
  <c r="AE1157" i="13"/>
  <c r="S1157" i="13"/>
  <c r="AD1157" i="13"/>
  <c r="AC1157" i="13"/>
  <c r="AA1157" i="13"/>
  <c r="S1165" i="13"/>
  <c r="AA1165" i="13"/>
  <c r="AE1165" i="13"/>
  <c r="AD1165" i="13"/>
  <c r="AF1165" i="13"/>
  <c r="AB1165" i="13"/>
  <c r="AC1165" i="13"/>
  <c r="AA1173" i="13"/>
  <c r="AC1173" i="13"/>
  <c r="AE1173" i="13"/>
  <c r="S1173" i="13"/>
  <c r="AD1173" i="13"/>
  <c r="AF1173" i="13"/>
  <c r="AB1173" i="13"/>
  <c r="S1181" i="13"/>
  <c r="AD1181" i="13"/>
  <c r="AF1181" i="13"/>
  <c r="AB1181" i="13"/>
  <c r="AA1181" i="13"/>
  <c r="AC1181" i="13"/>
  <c r="AE1181" i="13"/>
  <c r="AF1189" i="13"/>
  <c r="S1189" i="13"/>
  <c r="AD1189" i="13"/>
  <c r="AC1189" i="13"/>
  <c r="AA1189" i="13"/>
  <c r="AE1189" i="13"/>
  <c r="AB1189" i="13"/>
  <c r="S1197" i="13"/>
  <c r="AD1197" i="13"/>
  <c r="AA1197" i="13"/>
  <c r="AF1197" i="13"/>
  <c r="AC1197" i="13"/>
  <c r="AB1197" i="13"/>
  <c r="AE1197" i="13"/>
  <c r="AD1205" i="13"/>
  <c r="AA1205" i="13"/>
  <c r="AF1205" i="13"/>
  <c r="AE1205" i="13"/>
  <c r="AB1205" i="13"/>
  <c r="AC1205" i="13"/>
  <c r="S1205" i="13"/>
  <c r="S1213" i="13"/>
  <c r="AF1213" i="13"/>
  <c r="AB1213" i="13"/>
  <c r="AA1213" i="13"/>
  <c r="AE1213" i="13"/>
  <c r="AD1213" i="13"/>
  <c r="AC1213" i="13"/>
  <c r="AC1221" i="13"/>
  <c r="AA1221" i="13"/>
  <c r="AF1221" i="13"/>
  <c r="S1221" i="13"/>
  <c r="AB1221" i="13"/>
  <c r="AE1221" i="13"/>
  <c r="AD1221" i="13"/>
  <c r="AE1229" i="13"/>
  <c r="AC1229" i="13"/>
  <c r="AD1229" i="13"/>
  <c r="S1229" i="13"/>
  <c r="AB1229" i="13"/>
  <c r="AF1229" i="13"/>
  <c r="AA1229" i="13"/>
  <c r="AC1237" i="13"/>
  <c r="AD1237" i="13"/>
  <c r="S1237" i="13"/>
  <c r="AE1237" i="13"/>
  <c r="AA1237" i="13"/>
  <c r="AF1237" i="13"/>
  <c r="AB1237" i="13"/>
  <c r="AF1245" i="13"/>
  <c r="AB1245" i="13"/>
  <c r="AE1245" i="13"/>
  <c r="S1245" i="13"/>
  <c r="AC1245" i="13"/>
  <c r="AD1245" i="13"/>
  <c r="AA1245" i="13"/>
  <c r="AD1253" i="13"/>
  <c r="AC1253" i="13"/>
  <c r="AF1253" i="13"/>
  <c r="S1253" i="13"/>
  <c r="AE1253" i="13"/>
  <c r="AA1253" i="13"/>
  <c r="AB1253" i="13"/>
  <c r="S1261" i="13"/>
  <c r="AB1261" i="13"/>
  <c r="AA1261" i="13"/>
  <c r="AD1261" i="13"/>
  <c r="AC1261" i="13"/>
  <c r="AF1261" i="13"/>
  <c r="AE1261" i="13"/>
  <c r="S1269" i="13"/>
  <c r="AC1269" i="13"/>
  <c r="AA1269" i="13"/>
  <c r="AE1269" i="13"/>
  <c r="AB1269" i="13"/>
  <c r="AF1269" i="13"/>
  <c r="AD1269" i="13"/>
  <c r="AC1277" i="13"/>
  <c r="AB1277" i="13"/>
  <c r="AF1277" i="13"/>
  <c r="AD1277" i="13"/>
  <c r="S1277" i="13"/>
  <c r="AA1277" i="13"/>
  <c r="AE1277" i="13"/>
  <c r="AF1285" i="13"/>
  <c r="S1285" i="13"/>
  <c r="AC1285" i="13"/>
  <c r="AB1285" i="13"/>
  <c r="AE1285" i="13"/>
  <c r="AD1285" i="13"/>
  <c r="AA1285" i="13"/>
  <c r="S1293" i="13"/>
  <c r="AE1293" i="13"/>
  <c r="AF1293" i="13"/>
  <c r="AC1293" i="13"/>
  <c r="AD1293" i="13"/>
  <c r="AB1293" i="13"/>
  <c r="AA1293" i="13"/>
  <c r="AE1301" i="13"/>
  <c r="AB1301" i="13"/>
  <c r="AA1301" i="13"/>
  <c r="S1301" i="13"/>
  <c r="AD1301" i="13"/>
  <c r="AF1301" i="13"/>
  <c r="AC1301" i="13"/>
  <c r="AC1309" i="13"/>
  <c r="AA1309" i="13"/>
  <c r="AD1309" i="13"/>
  <c r="AF1309" i="13"/>
  <c r="AB1309" i="13"/>
  <c r="S1309" i="13"/>
  <c r="AE1309" i="13"/>
  <c r="AD1317" i="13"/>
  <c r="AE1317" i="13"/>
  <c r="AF1317" i="13"/>
  <c r="S1317" i="13"/>
  <c r="AA1317" i="13"/>
  <c r="AB1317" i="13"/>
  <c r="AC1317" i="13"/>
  <c r="AC1325" i="13"/>
  <c r="S1325" i="13"/>
  <c r="AD1325" i="13"/>
  <c r="AB1325" i="13"/>
  <c r="AA1325" i="13"/>
  <c r="AE1325" i="13"/>
  <c r="AF1325" i="13"/>
  <c r="AB1333" i="13"/>
  <c r="AD1333" i="13"/>
  <c r="AC1333" i="13"/>
  <c r="AA1333" i="13"/>
  <c r="S1333" i="13"/>
  <c r="AE1333" i="13"/>
  <c r="AF1333" i="13"/>
  <c r="AD1341" i="13"/>
  <c r="AE1341" i="13"/>
  <c r="AF1341" i="13"/>
  <c r="AA1341" i="13"/>
  <c r="S1341" i="13"/>
  <c r="AB1341" i="13"/>
  <c r="AC1341" i="13"/>
  <c r="AF1349" i="13"/>
  <c r="AB1349" i="13"/>
  <c r="S1349" i="13"/>
  <c r="AA1349" i="13"/>
  <c r="AD1349" i="13"/>
  <c r="AE1349" i="13"/>
  <c r="AC1349" i="13"/>
  <c r="AA1357" i="13"/>
  <c r="AD1357" i="13"/>
  <c r="AB1357" i="13"/>
  <c r="AC1357" i="13"/>
  <c r="S1357" i="13"/>
  <c r="AE1357" i="13"/>
  <c r="AF1357" i="13"/>
  <c r="AD1365" i="13"/>
  <c r="AB1365" i="13"/>
  <c r="AA1365" i="13"/>
  <c r="S1365" i="13"/>
  <c r="AE1365" i="13"/>
  <c r="AF1365" i="13"/>
  <c r="AC1365" i="13"/>
  <c r="AF1373" i="13"/>
  <c r="AB1373" i="13"/>
  <c r="S1373" i="13"/>
  <c r="AA1373" i="13"/>
  <c r="AC1373" i="13"/>
  <c r="AD1373" i="13"/>
  <c r="AE1373" i="13"/>
  <c r="S1381" i="13"/>
  <c r="AC1381" i="13"/>
  <c r="AA1381" i="13"/>
  <c r="AE1381" i="13"/>
  <c r="AB1381" i="13"/>
  <c r="AF1381" i="13"/>
  <c r="AD1381" i="13"/>
  <c r="AC1389" i="13"/>
  <c r="AD1389" i="13"/>
  <c r="AB1389" i="13"/>
  <c r="AA1389" i="13"/>
  <c r="S1389" i="13"/>
  <c r="AE1389" i="13"/>
  <c r="AF1389" i="13"/>
  <c r="AE1397" i="13"/>
  <c r="AD1397" i="13"/>
  <c r="AC1397" i="13"/>
  <c r="AB1397" i="13"/>
  <c r="S1397" i="13"/>
  <c r="AA1397" i="13"/>
  <c r="AF1397" i="13"/>
  <c r="AC1405" i="13"/>
  <c r="AB1405" i="13"/>
  <c r="S1405" i="13"/>
  <c r="AE1405" i="13"/>
  <c r="AF1405" i="13"/>
  <c r="AA1405" i="13"/>
  <c r="AD1405" i="13"/>
  <c r="AF1413" i="13"/>
  <c r="AB1413" i="13"/>
  <c r="S1413" i="13"/>
  <c r="AA1413" i="13"/>
  <c r="AD1413" i="13"/>
  <c r="AE1413" i="13"/>
  <c r="AC1413" i="13"/>
  <c r="AF1421" i="13"/>
  <c r="AD1421" i="13"/>
  <c r="AA1421" i="13"/>
  <c r="AE1421" i="13"/>
  <c r="AC1421" i="13"/>
  <c r="S1421" i="13"/>
  <c r="AB1421" i="13"/>
  <c r="AE1429" i="13"/>
  <c r="AB1429" i="13"/>
  <c r="S1429" i="13"/>
  <c r="AF1429" i="13"/>
  <c r="AA1429" i="13"/>
  <c r="AD1429" i="13"/>
  <c r="AC1429" i="13"/>
  <c r="AB1437" i="13"/>
  <c r="AA1437" i="13"/>
  <c r="AD1437" i="13"/>
  <c r="AC1437" i="13"/>
  <c r="AF1437" i="13"/>
  <c r="S1437" i="13"/>
  <c r="AE1437" i="13"/>
  <c r="AF1445" i="13"/>
  <c r="AB1445" i="13"/>
  <c r="AC1445" i="13"/>
  <c r="S1445" i="13"/>
  <c r="AD1445" i="13"/>
  <c r="AE1445" i="13"/>
  <c r="AA1445" i="13"/>
  <c r="AB1453" i="13"/>
  <c r="AA1453" i="13"/>
  <c r="S1453" i="13"/>
  <c r="AD1453" i="13"/>
  <c r="AF1453" i="13"/>
  <c r="AC1453" i="13"/>
  <c r="AE1453" i="13"/>
  <c r="S1461" i="13"/>
  <c r="AE1461" i="13"/>
  <c r="AD1461" i="13"/>
  <c r="AB1461" i="13"/>
  <c r="AF1461" i="13"/>
  <c r="AC1461" i="13"/>
  <c r="AA1461" i="13"/>
  <c r="S1469" i="13"/>
  <c r="AE1469" i="13"/>
  <c r="AA1469" i="13"/>
  <c r="AD1469" i="13"/>
  <c r="AF1469" i="13"/>
  <c r="AB1469" i="13"/>
  <c r="AC1469" i="13"/>
  <c r="AD1477" i="13"/>
  <c r="AC1477" i="13"/>
  <c r="AF1477" i="13"/>
  <c r="AE1477" i="13"/>
  <c r="S1477" i="13"/>
  <c r="AA1477" i="13"/>
  <c r="AB1477" i="13"/>
  <c r="S1485" i="13"/>
  <c r="AD1485" i="13"/>
  <c r="AF1485" i="13"/>
  <c r="AB1485" i="13"/>
  <c r="AE1485" i="13"/>
  <c r="AC1485" i="13"/>
  <c r="AA1485" i="13"/>
  <c r="S1493" i="13"/>
  <c r="AD1493" i="13"/>
  <c r="AA1493" i="13"/>
  <c r="AB1493" i="13"/>
  <c r="AF1493" i="13"/>
  <c r="AE1493" i="13"/>
  <c r="AC1493" i="13"/>
  <c r="S1501" i="13"/>
  <c r="AC1501" i="13"/>
  <c r="AB1501" i="13"/>
  <c r="AD1501" i="13"/>
  <c r="AE1501" i="13"/>
  <c r="AF1501" i="13"/>
  <c r="AA1501" i="13"/>
  <c r="S1509" i="13"/>
  <c r="AE1509" i="13"/>
  <c r="AA1509" i="13"/>
  <c r="AC1509" i="13"/>
  <c r="AB1509" i="13"/>
  <c r="AF1509" i="13"/>
  <c r="AD1509" i="13"/>
  <c r="S1517" i="13"/>
  <c r="AE1517" i="13"/>
  <c r="AA1517" i="13"/>
  <c r="AD1517" i="13"/>
  <c r="AF1517" i="13"/>
  <c r="AB1517" i="13"/>
  <c r="AC1517" i="13"/>
  <c r="AE1525" i="13"/>
  <c r="AB1525" i="13"/>
  <c r="AA1525" i="13"/>
  <c r="AD1525" i="13"/>
  <c r="S1525" i="13"/>
  <c r="AC1525" i="13"/>
  <c r="AF1525" i="13"/>
  <c r="AD1533" i="13"/>
  <c r="AC1533" i="13"/>
  <c r="AA1533" i="13"/>
  <c r="S1533" i="13"/>
  <c r="AE1533" i="13"/>
  <c r="AB1533" i="13"/>
  <c r="AF1533" i="13"/>
  <c r="AA1541" i="13"/>
  <c r="AD1541" i="13"/>
  <c r="AB1541" i="13"/>
  <c r="AC1541" i="13"/>
  <c r="S1541" i="13"/>
  <c r="AF1541" i="13"/>
  <c r="AE1541" i="13"/>
  <c r="AA1549" i="13"/>
  <c r="AF1549" i="13"/>
  <c r="S1549" i="13"/>
  <c r="AB1549" i="13"/>
  <c r="AC1549" i="13"/>
  <c r="AE1549" i="13"/>
  <c r="AD1549" i="13"/>
  <c r="AC1557" i="13"/>
  <c r="S1557" i="13"/>
  <c r="AE1557" i="13"/>
  <c r="AA1557" i="13"/>
  <c r="AB1557" i="13"/>
  <c r="AD1557" i="13"/>
  <c r="AF1557" i="13"/>
  <c r="AF1565" i="13"/>
  <c r="AC1565" i="13"/>
  <c r="S1565" i="13"/>
  <c r="AB1565" i="13"/>
  <c r="AA1565" i="13"/>
  <c r="AE1565" i="13"/>
  <c r="AD1565" i="13"/>
  <c r="AF1573" i="13"/>
  <c r="AC1573" i="13"/>
  <c r="AA1573" i="13"/>
  <c r="S1573" i="13"/>
  <c r="AD1573" i="13"/>
  <c r="AB1573" i="13"/>
  <c r="AE1573" i="13"/>
  <c r="AA1581" i="13"/>
  <c r="AC1581" i="13"/>
  <c r="AB1581" i="13"/>
  <c r="S1581" i="13"/>
  <c r="AD1581" i="13"/>
  <c r="AE1581" i="13"/>
  <c r="AF1581" i="13"/>
  <c r="AC1589" i="13"/>
  <c r="S1589" i="13"/>
  <c r="AE1589" i="13"/>
  <c r="AA1589" i="13"/>
  <c r="AB1589" i="13"/>
  <c r="AD1589" i="13"/>
  <c r="AF1589" i="13"/>
  <c r="AF1597" i="13"/>
  <c r="AA1597" i="13"/>
  <c r="AC1597" i="13"/>
  <c r="AB1597" i="13"/>
  <c r="S1597" i="13"/>
  <c r="AE1597" i="13"/>
  <c r="AD1597" i="13"/>
  <c r="AE1605" i="13"/>
  <c r="AC1605" i="13"/>
  <c r="AA1605" i="13"/>
  <c r="AB1605" i="13"/>
  <c r="AF1605" i="13"/>
  <c r="AD1605" i="13"/>
  <c r="S1605" i="13"/>
  <c r="S1613" i="13"/>
  <c r="AB1613" i="13"/>
  <c r="AC1613" i="13"/>
  <c r="AE1613" i="13"/>
  <c r="AD1613" i="13"/>
  <c r="AA1613" i="13"/>
  <c r="AF1613" i="13"/>
  <c r="AF1621" i="13"/>
  <c r="AE1621" i="13"/>
  <c r="AA1621" i="13"/>
  <c r="S1621" i="13"/>
  <c r="AD1621" i="13"/>
  <c r="AB1621" i="13"/>
  <c r="AC1621" i="13"/>
  <c r="AF1629" i="13"/>
  <c r="AD1629" i="13"/>
  <c r="S1629" i="13"/>
  <c r="AC1629" i="13"/>
  <c r="AA1629" i="13"/>
  <c r="AE1629" i="13"/>
  <c r="AB1629" i="13"/>
  <c r="S1637" i="13"/>
  <c r="AC1637" i="13"/>
  <c r="AB1637" i="13"/>
  <c r="AE1637" i="13"/>
  <c r="AF1637" i="13"/>
  <c r="AA1637" i="13"/>
  <c r="AD1637" i="13"/>
  <c r="AC1645" i="13"/>
  <c r="AD1645" i="13"/>
  <c r="AB1645" i="13"/>
  <c r="AA1645" i="13"/>
  <c r="S1645" i="13"/>
  <c r="AE1645" i="13"/>
  <c r="AF1645" i="13"/>
  <c r="AB1653" i="13"/>
  <c r="AC1653" i="13"/>
  <c r="AF1653" i="13"/>
  <c r="AE1653" i="13"/>
  <c r="AA1653" i="13"/>
  <c r="S1653" i="13"/>
  <c r="AD1653" i="13"/>
  <c r="AF1661" i="13"/>
  <c r="AC1661" i="13"/>
  <c r="S1661" i="13"/>
  <c r="AA1661" i="13"/>
  <c r="AD1661" i="13"/>
  <c r="AE1661" i="13"/>
  <c r="AB1661" i="13"/>
  <c r="S1669" i="13"/>
  <c r="AE1669" i="13"/>
  <c r="AA1669" i="13"/>
  <c r="AF1669" i="13"/>
  <c r="AD1669" i="13"/>
  <c r="AB1669" i="13"/>
  <c r="AC1669" i="13"/>
  <c r="AD1677" i="13"/>
  <c r="AB1677" i="13"/>
  <c r="AF1677" i="13"/>
  <c r="S1677" i="13"/>
  <c r="AE1677" i="13"/>
  <c r="AA1677" i="13"/>
  <c r="AC1677" i="13"/>
  <c r="S1685" i="13"/>
  <c r="AD1685" i="13"/>
  <c r="AB1685" i="13"/>
  <c r="AC1685" i="13"/>
  <c r="AF1685" i="13"/>
  <c r="AE1685" i="13"/>
  <c r="AA1685" i="13"/>
  <c r="AD1693" i="13"/>
  <c r="AC1693" i="13"/>
  <c r="AB1693" i="13"/>
  <c r="S1693" i="13"/>
  <c r="AF1693" i="13"/>
  <c r="AA1693" i="13"/>
  <c r="AE1693" i="13"/>
  <c r="S1701" i="13"/>
  <c r="AE1701" i="13"/>
  <c r="AA1701" i="13"/>
  <c r="AB1701" i="13"/>
  <c r="AF1701" i="13"/>
  <c r="AD1701" i="13"/>
  <c r="AC1701" i="13"/>
  <c r="AC1709" i="13"/>
  <c r="AE1709" i="13"/>
  <c r="AF1709" i="13"/>
  <c r="AD1709" i="13"/>
  <c r="S1709" i="13"/>
  <c r="AA1709" i="13"/>
  <c r="AB1709" i="13"/>
  <c r="AD1717" i="13"/>
  <c r="AF1717" i="13"/>
  <c r="AC1717" i="13"/>
  <c r="S1717" i="13"/>
  <c r="AE1717" i="13"/>
  <c r="AA1717" i="13"/>
  <c r="AB1717" i="13"/>
  <c r="AB1725" i="13"/>
  <c r="AC1725" i="13"/>
  <c r="AA1725" i="13"/>
  <c r="S1725" i="13"/>
  <c r="AE1725" i="13"/>
  <c r="AD1725" i="13"/>
  <c r="AF1725" i="13"/>
  <c r="S1733" i="13"/>
  <c r="AF1733" i="13"/>
  <c r="AD1733" i="13"/>
  <c r="AC1733" i="13"/>
  <c r="AE1733" i="13"/>
  <c r="AB1733" i="13"/>
  <c r="AA1733" i="13"/>
  <c r="S1741" i="13"/>
  <c r="AE1741" i="13"/>
  <c r="AC1741" i="13"/>
  <c r="AA1741" i="13"/>
  <c r="AD1741" i="13"/>
  <c r="AF1741" i="13"/>
  <c r="AB1741" i="13"/>
  <c r="S1749" i="13"/>
  <c r="AD1749" i="13"/>
  <c r="AB1749" i="13"/>
  <c r="AE1749" i="13"/>
  <c r="AF1749" i="13"/>
  <c r="AC1749" i="13"/>
  <c r="AA1749" i="13"/>
  <c r="S1757" i="13"/>
  <c r="AB1757" i="13"/>
  <c r="AF1757" i="13"/>
  <c r="AA1757" i="13"/>
  <c r="AC1757" i="13"/>
  <c r="AE1757" i="13"/>
  <c r="AD1757" i="13"/>
  <c r="S1765" i="13"/>
  <c r="AB1765" i="13"/>
  <c r="AF1765" i="13"/>
  <c r="AC1765" i="13"/>
  <c r="AA1765" i="13"/>
  <c r="AD1765" i="13"/>
  <c r="AE1765" i="13"/>
  <c r="S1773" i="13"/>
  <c r="AE1773" i="13"/>
  <c r="AF1773" i="13"/>
  <c r="AB1773" i="13"/>
  <c r="AC1773" i="13"/>
  <c r="AD1773" i="13"/>
  <c r="AA1773" i="13"/>
  <c r="S1781" i="13"/>
  <c r="AD1781" i="13"/>
  <c r="AE1781" i="13"/>
  <c r="AC1781" i="13"/>
  <c r="AF1781" i="13"/>
  <c r="AA1781" i="13"/>
  <c r="AB1781" i="13"/>
  <c r="AC1789" i="13"/>
  <c r="AB1789" i="13"/>
  <c r="AF1789" i="13"/>
  <c r="S1789" i="13"/>
  <c r="AE1789" i="13"/>
  <c r="AA1789" i="13"/>
  <c r="AD1789" i="13"/>
  <c r="AF1797" i="13"/>
  <c r="AB1797" i="13"/>
  <c r="AA1797" i="13"/>
  <c r="S1797" i="13"/>
  <c r="AE1797" i="13"/>
  <c r="AD1797" i="13"/>
  <c r="AC1797" i="13"/>
  <c r="AC1805" i="13"/>
  <c r="AB1805" i="13"/>
  <c r="AD1805" i="13"/>
  <c r="S1805" i="13"/>
  <c r="AA1805" i="13"/>
  <c r="AF1805" i="13"/>
  <c r="AE1805" i="13"/>
  <c r="AF1813" i="13"/>
  <c r="AD1813" i="13"/>
  <c r="AB1813" i="13"/>
  <c r="S1813" i="13"/>
  <c r="AA1813" i="13"/>
  <c r="AE1813" i="13"/>
  <c r="AC1813" i="13"/>
  <c r="AA1821" i="13"/>
  <c r="AD1821" i="13"/>
  <c r="AB1821" i="13"/>
  <c r="AF1821" i="13"/>
  <c r="S1821" i="13"/>
  <c r="AE1821" i="13"/>
  <c r="AC1821" i="13"/>
  <c r="AC1829" i="13"/>
  <c r="AF1829" i="13"/>
  <c r="AB1829" i="13"/>
  <c r="AA1829" i="13"/>
  <c r="S1829" i="13"/>
  <c r="AE1829" i="13"/>
  <c r="AD1829" i="13"/>
  <c r="AF1837" i="13"/>
  <c r="AB1837" i="13"/>
  <c r="AC1837" i="13"/>
  <c r="AD1837" i="13"/>
  <c r="AA1837" i="13"/>
  <c r="S1837" i="13"/>
  <c r="AE1837" i="13"/>
  <c r="S1845" i="13"/>
  <c r="AB1845" i="13"/>
  <c r="AA1845" i="13"/>
  <c r="AD1845" i="13"/>
  <c r="AF1845" i="13"/>
  <c r="T1845" i="13"/>
  <c r="AC1845" i="13"/>
  <c r="U1845" i="13"/>
  <c r="AE1845" i="13"/>
  <c r="S1853" i="13"/>
  <c r="AB1853" i="13"/>
  <c r="AE1853" i="13"/>
  <c r="AF1853" i="13"/>
  <c r="AC1853" i="13"/>
  <c r="AA1853" i="13"/>
  <c r="AD1853" i="13"/>
  <c r="AB1861" i="13"/>
  <c r="AE1861" i="13"/>
  <c r="AC1861" i="13"/>
  <c r="AA1861" i="13"/>
  <c r="S1861" i="13"/>
  <c r="AD1861" i="13"/>
  <c r="AF1861" i="13"/>
  <c r="S1869" i="13"/>
  <c r="AA1869" i="13"/>
  <c r="AE1869" i="13"/>
  <c r="T1869" i="13"/>
  <c r="AB1869" i="13"/>
  <c r="AC1869" i="13"/>
  <c r="AF1869" i="13"/>
  <c r="U1869" i="13"/>
  <c r="AD1869" i="13"/>
  <c r="AB1877" i="13"/>
  <c r="AA1877" i="13"/>
  <c r="AF1877" i="13"/>
  <c r="AE1877" i="13"/>
  <c r="S1877" i="13"/>
  <c r="AC1877" i="13"/>
  <c r="AD1877" i="13"/>
  <c r="S1885" i="13"/>
  <c r="AC1885" i="13"/>
  <c r="AF1885" i="13"/>
  <c r="AD1885" i="13"/>
  <c r="AE1885" i="13"/>
  <c r="AA1885" i="13"/>
  <c r="AB1885" i="13"/>
  <c r="AB1893" i="13"/>
  <c r="AA1893" i="13"/>
  <c r="S1893" i="13"/>
  <c r="AE1893" i="13"/>
  <c r="AD1893" i="13"/>
  <c r="AF1893" i="13"/>
  <c r="AC1893" i="13"/>
  <c r="AE1901" i="13"/>
  <c r="AA1901" i="13"/>
  <c r="AC1901" i="13"/>
  <c r="AD1901" i="13"/>
  <c r="AB1901" i="13"/>
  <c r="S1901" i="13"/>
  <c r="AF1901" i="13"/>
  <c r="AA1909" i="13"/>
  <c r="AB1909" i="13"/>
  <c r="AC1909" i="13"/>
  <c r="S1909" i="13"/>
  <c r="AD1909" i="13"/>
  <c r="AE1909" i="13"/>
  <c r="AF1909" i="13"/>
  <c r="AD1917" i="13"/>
  <c r="AE1917" i="13"/>
  <c r="AA1917" i="13"/>
  <c r="AB1917" i="13"/>
  <c r="S1917" i="13"/>
  <c r="AC1917" i="13"/>
  <c r="AF1917" i="13"/>
  <c r="AE1925" i="13"/>
  <c r="AC1925" i="13"/>
  <c r="AF1925" i="13"/>
  <c r="S1925" i="13"/>
  <c r="AA1925" i="13"/>
  <c r="AB1925" i="13"/>
  <c r="AD1925" i="13"/>
  <c r="AF1933" i="13"/>
  <c r="AC1933" i="13"/>
  <c r="AA1933" i="13"/>
  <c r="AE1933" i="13"/>
  <c r="AD1933" i="13"/>
  <c r="AB1933" i="13"/>
  <c r="S1933" i="13"/>
  <c r="AB1941" i="13"/>
  <c r="S1941" i="13"/>
  <c r="AF1941" i="13"/>
  <c r="AC1941" i="13"/>
  <c r="AD1941" i="13"/>
  <c r="AE1941" i="13"/>
  <c r="AA1941" i="13"/>
  <c r="S1949" i="13"/>
  <c r="AE1949" i="13"/>
  <c r="AF1949" i="13"/>
  <c r="AA1949" i="13"/>
  <c r="AD1949" i="13"/>
  <c r="AC1949" i="13"/>
  <c r="AB1949" i="13"/>
  <c r="AC1957" i="13"/>
  <c r="AD1957" i="13"/>
  <c r="S1957" i="13"/>
  <c r="AE1957" i="13"/>
  <c r="AA1957" i="13"/>
  <c r="AB1957" i="13"/>
  <c r="AF1957" i="13"/>
  <c r="AD1965" i="13"/>
  <c r="AC1965" i="13"/>
  <c r="AB1965" i="13"/>
  <c r="AA1965" i="13"/>
  <c r="AF1965" i="13"/>
  <c r="AE1965" i="13"/>
  <c r="S1965" i="13"/>
  <c r="AA1973" i="13"/>
  <c r="AF1973" i="13"/>
  <c r="S1973" i="13"/>
  <c r="AC1973" i="13"/>
  <c r="AD1973" i="13"/>
  <c r="AE1973" i="13"/>
  <c r="AB1973" i="13"/>
  <c r="AA1981" i="13"/>
  <c r="AE1981" i="13"/>
  <c r="AD1981" i="13"/>
  <c r="S1981" i="13"/>
  <c r="AC1981" i="13"/>
  <c r="AB1981" i="13"/>
  <c r="AF1981" i="13"/>
  <c r="S1989" i="13"/>
  <c r="AE1989" i="13"/>
  <c r="AA1989" i="13"/>
  <c r="AC1989" i="13"/>
  <c r="AB1989" i="13"/>
  <c r="AD1989" i="13"/>
  <c r="AF1989" i="13"/>
  <c r="S1997" i="13"/>
  <c r="AA1997" i="13"/>
  <c r="AC1997" i="13"/>
  <c r="AD1997" i="13"/>
  <c r="AE1997" i="13"/>
  <c r="AB1997" i="13"/>
  <c r="AF1997" i="13"/>
  <c r="AD2005" i="13"/>
  <c r="AA2005" i="13"/>
  <c r="AF2005" i="13"/>
  <c r="S2005" i="13"/>
  <c r="AC2005" i="13"/>
  <c r="AB2005" i="13"/>
  <c r="AE2005" i="13"/>
  <c r="S2013" i="13"/>
  <c r="AF2013" i="13"/>
  <c r="AA2013" i="13"/>
  <c r="AD2013" i="13"/>
  <c r="AC2013" i="13"/>
  <c r="AB2013" i="13"/>
  <c r="AE2013" i="13"/>
  <c r="AA2021" i="13"/>
  <c r="AB2021" i="13"/>
  <c r="S2021" i="13"/>
  <c r="AC2021" i="13"/>
  <c r="AF2021" i="13"/>
  <c r="AE2021" i="13"/>
  <c r="AD2021" i="13"/>
  <c r="AD2029" i="13"/>
  <c r="AE2029" i="13"/>
  <c r="AB2029" i="13"/>
  <c r="AC2029" i="13"/>
  <c r="S2029" i="13"/>
  <c r="AF2029" i="13"/>
  <c r="AA2029" i="13"/>
  <c r="AD2037" i="13"/>
  <c r="AA2037" i="13"/>
  <c r="AF2037" i="13"/>
  <c r="S2037" i="13"/>
  <c r="AC2037" i="13"/>
  <c r="AB2037" i="13"/>
  <c r="AE2037" i="13"/>
  <c r="S2045" i="13"/>
  <c r="AC2045" i="13"/>
  <c r="AE2045" i="13"/>
  <c r="AF2045" i="13"/>
  <c r="AD2045" i="13"/>
  <c r="AA2045" i="13"/>
  <c r="AB2045" i="13"/>
  <c r="AB2053" i="13"/>
  <c r="AD2053" i="13"/>
  <c r="AF2053" i="13"/>
  <c r="AE2053" i="13"/>
  <c r="AA2053" i="13"/>
  <c r="AC2053" i="13"/>
  <c r="S2053" i="13"/>
  <c r="AB2061" i="13"/>
  <c r="AD2061" i="13"/>
  <c r="AE2061" i="13"/>
  <c r="S2061" i="13"/>
  <c r="AF2061" i="13"/>
  <c r="AA2061" i="13"/>
  <c r="AC2061" i="13"/>
  <c r="AA2069" i="13"/>
  <c r="AB2069" i="13"/>
  <c r="S2069" i="13"/>
  <c r="AC2069" i="13"/>
  <c r="AD2069" i="13"/>
  <c r="AE2069" i="13"/>
  <c r="AF2069" i="13"/>
  <c r="S2077" i="13"/>
  <c r="AF2077" i="13"/>
  <c r="AC2077" i="13"/>
  <c r="AD2077" i="13"/>
  <c r="AA2077" i="13"/>
  <c r="AB2077" i="13"/>
  <c r="AE2077" i="13"/>
  <c r="AF2085" i="13"/>
  <c r="AA2085" i="13"/>
  <c r="AC2085" i="13"/>
  <c r="S2085" i="13"/>
  <c r="AD2085" i="13"/>
  <c r="AE2085" i="13"/>
  <c r="AB2085" i="13"/>
  <c r="AA2093" i="13"/>
  <c r="AC2093" i="13"/>
  <c r="AB2093" i="13"/>
  <c r="S2093" i="13"/>
  <c r="AD2093" i="13"/>
  <c r="AE2093" i="13"/>
  <c r="AF2093" i="13"/>
  <c r="AA2101" i="13"/>
  <c r="AF2101" i="13"/>
  <c r="S2101" i="13"/>
  <c r="AC2101" i="13"/>
  <c r="AD2101" i="13"/>
  <c r="AE2101" i="13"/>
  <c r="AB2101" i="13"/>
  <c r="S2109" i="13"/>
  <c r="AB2109" i="13"/>
  <c r="AE2109" i="13"/>
  <c r="AD2109" i="13"/>
  <c r="AC2109" i="13"/>
  <c r="AF2109" i="13"/>
  <c r="AA2109" i="13"/>
  <c r="AB2117" i="13"/>
  <c r="AC2117" i="13"/>
  <c r="S2117" i="13"/>
  <c r="AF2117" i="13"/>
  <c r="AE2117" i="13"/>
  <c r="AD2117" i="13"/>
  <c r="AA2117" i="13"/>
  <c r="AA2125" i="13"/>
  <c r="AC2125" i="13"/>
  <c r="AF2125" i="13"/>
  <c r="S2125" i="13"/>
  <c r="AD2125" i="13"/>
  <c r="AE2125" i="13"/>
  <c r="AB2125" i="13"/>
  <c r="AE2133" i="13"/>
  <c r="AF2133" i="13"/>
  <c r="AA2133" i="13"/>
  <c r="AB2133" i="13"/>
  <c r="S2133" i="13"/>
  <c r="AC2133" i="13"/>
  <c r="AD2133" i="13"/>
  <c r="AD2141" i="13"/>
  <c r="AA2141" i="13"/>
  <c r="AB2141" i="13"/>
  <c r="AE2141" i="13"/>
  <c r="S2141" i="13"/>
  <c r="AF2141" i="13"/>
  <c r="AC2141" i="13"/>
  <c r="AC2149" i="13"/>
  <c r="AF2149" i="13"/>
  <c r="AE2149" i="13"/>
  <c r="S2149" i="13"/>
  <c r="AB2149" i="13"/>
  <c r="AD2149" i="13"/>
  <c r="AA2149" i="13"/>
  <c r="AB2157" i="13"/>
  <c r="AC2157" i="13"/>
  <c r="S2157" i="13"/>
  <c r="AF2157" i="13"/>
  <c r="AA2157" i="13"/>
  <c r="AD2157" i="13"/>
  <c r="AE2157" i="13"/>
  <c r="AE2165" i="13"/>
  <c r="AD2165" i="13"/>
  <c r="AA2165" i="13"/>
  <c r="AF2165" i="13"/>
  <c r="S2165" i="13"/>
  <c r="AC2165" i="13"/>
  <c r="AB2165" i="13"/>
  <c r="AF2173" i="13"/>
  <c r="AA2173" i="13"/>
  <c r="AC2173" i="13"/>
  <c r="AB2173" i="13"/>
  <c r="AE2173" i="13"/>
  <c r="AD2173" i="13"/>
  <c r="S2173" i="13"/>
  <c r="S2181" i="13"/>
  <c r="AF2181" i="13"/>
  <c r="AA2181" i="13"/>
  <c r="AD2181" i="13"/>
  <c r="AC2181" i="13"/>
  <c r="AB2181" i="13"/>
  <c r="AE2181" i="13"/>
  <c r="AD2189" i="13"/>
  <c r="AB2189" i="13"/>
  <c r="AF2189" i="13"/>
  <c r="AC2189" i="13"/>
  <c r="AE2189" i="13"/>
  <c r="S2189" i="13"/>
  <c r="AA2189" i="13"/>
  <c r="S2197" i="13"/>
  <c r="AA2197" i="13"/>
  <c r="AC2197" i="13"/>
  <c r="AB2197" i="13"/>
  <c r="AE2197" i="13"/>
  <c r="AF2197" i="13"/>
  <c r="AD2197" i="13"/>
  <c r="AE2205" i="13"/>
  <c r="AF2205" i="13"/>
  <c r="AD2205" i="13"/>
  <c r="AB2205" i="13"/>
  <c r="AC2205" i="13"/>
  <c r="AA2205" i="13"/>
  <c r="S2205" i="13"/>
  <c r="S2213" i="13"/>
  <c r="AD2213" i="13"/>
  <c r="AA2213" i="13"/>
  <c r="AB2213" i="13"/>
  <c r="AC2213" i="13"/>
  <c r="AF2213" i="13"/>
  <c r="AE2213" i="13"/>
  <c r="AA2221" i="13"/>
  <c r="AC2221" i="13"/>
  <c r="S2221" i="13"/>
  <c r="AB2221" i="13"/>
  <c r="AF2221" i="13"/>
  <c r="AD2221" i="13"/>
  <c r="AE2221" i="13"/>
  <c r="AA2229" i="13"/>
  <c r="AF2229" i="13"/>
  <c r="S2229" i="13"/>
  <c r="AC2229" i="13"/>
  <c r="AD2229" i="13"/>
  <c r="AE2229" i="13"/>
  <c r="AB2229" i="13"/>
  <c r="S2237" i="13"/>
  <c r="AC2237" i="13"/>
  <c r="AB2237" i="13"/>
  <c r="AF2237" i="13"/>
  <c r="AA2237" i="13"/>
  <c r="AE2237" i="13"/>
  <c r="AD2237" i="13"/>
  <c r="AA2245" i="13"/>
  <c r="AB2245" i="13"/>
  <c r="AC2245" i="13"/>
  <c r="S2245" i="13"/>
  <c r="AF2245" i="13"/>
  <c r="AE2245" i="13"/>
  <c r="AD2245" i="13"/>
  <c r="S2253" i="13"/>
  <c r="AE2253" i="13"/>
  <c r="AC2253" i="13"/>
  <c r="AA2253" i="13"/>
  <c r="AF2253" i="13"/>
  <c r="AB2253" i="13"/>
  <c r="AD2253" i="13"/>
  <c r="AD2261" i="13"/>
  <c r="AA2261" i="13"/>
  <c r="AC2261" i="13"/>
  <c r="S2261" i="13"/>
  <c r="AB2261" i="13"/>
  <c r="AE2261" i="13"/>
  <c r="AF2261" i="13"/>
  <c r="AB2269" i="13"/>
  <c r="S2269" i="13"/>
  <c r="AE2269" i="13"/>
  <c r="AA2269" i="13"/>
  <c r="AC2269" i="13"/>
  <c r="AD2269" i="13"/>
  <c r="AF2269" i="13"/>
  <c r="AC2277" i="13"/>
  <c r="AB2277" i="13"/>
  <c r="S2277" i="13"/>
  <c r="AE2277" i="13"/>
  <c r="AF2277" i="13"/>
  <c r="AA2277" i="13"/>
  <c r="AD2277" i="13"/>
  <c r="AD2285" i="13"/>
  <c r="AF2285" i="13"/>
  <c r="AA2285" i="13"/>
  <c r="AE2285" i="13"/>
  <c r="S2285" i="13"/>
  <c r="AC2285" i="13"/>
  <c r="AB2285" i="13"/>
  <c r="AC2293" i="13"/>
  <c r="AF2293" i="13"/>
  <c r="AE2293" i="13"/>
  <c r="S2293" i="13"/>
  <c r="AB2293" i="13"/>
  <c r="AA2293" i="13"/>
  <c r="AD2293" i="13"/>
  <c r="S2301" i="13"/>
  <c r="AC2301" i="13"/>
  <c r="AB2301" i="13"/>
  <c r="AA2301" i="13"/>
  <c r="AF2301" i="13"/>
  <c r="AE2301" i="13"/>
  <c r="AD2301" i="13"/>
  <c r="AB2309" i="13"/>
  <c r="AE2309" i="13"/>
  <c r="S2309" i="13"/>
  <c r="AF2309" i="13"/>
  <c r="AA2309" i="13"/>
  <c r="AD2309" i="13"/>
  <c r="AC2309" i="13"/>
  <c r="AE2317" i="13"/>
  <c r="AB2317" i="13"/>
  <c r="S2317" i="13"/>
  <c r="AC2317" i="13"/>
  <c r="AF2317" i="13"/>
  <c r="AD2317" i="13"/>
  <c r="AA2317" i="13"/>
  <c r="AB2325" i="13"/>
  <c r="AF2325" i="13"/>
  <c r="AC2325" i="13"/>
  <c r="AA2325" i="13"/>
  <c r="S2325" i="13"/>
  <c r="AE2325" i="13"/>
  <c r="AD2325" i="13"/>
  <c r="S2333" i="13"/>
  <c r="AA2333" i="13"/>
  <c r="AE2333" i="13"/>
  <c r="AF2333" i="13"/>
  <c r="AB2333" i="13"/>
  <c r="AD2333" i="13"/>
  <c r="AC2333" i="13"/>
  <c r="AB2341" i="13"/>
  <c r="AF2341" i="13"/>
  <c r="AC2341" i="13"/>
  <c r="AA2341" i="13"/>
  <c r="S2341" i="13"/>
  <c r="AE2341" i="13"/>
  <c r="AD2341" i="13"/>
  <c r="AC2349" i="13"/>
  <c r="AD2349" i="13"/>
  <c r="S2349" i="13"/>
  <c r="AA2349" i="13"/>
  <c r="AF2349" i="13"/>
  <c r="AB2349" i="13"/>
  <c r="AE2349" i="13"/>
  <c r="AB2357" i="13"/>
  <c r="AF2357" i="13"/>
  <c r="AD2357" i="13"/>
  <c r="AE2357" i="13"/>
  <c r="S2357" i="13"/>
  <c r="AA2357" i="13"/>
  <c r="AC2357" i="13"/>
  <c r="AE2365" i="13"/>
  <c r="AA2365" i="13"/>
  <c r="AF2365" i="13"/>
  <c r="AC2365" i="13"/>
  <c r="AB2365" i="13"/>
  <c r="S2365" i="13"/>
  <c r="AD2365" i="13"/>
  <c r="S2373" i="13"/>
  <c r="AD2373" i="13"/>
  <c r="AC2373" i="13"/>
  <c r="AA2373" i="13"/>
  <c r="AF2373" i="13"/>
  <c r="AB2373" i="13"/>
  <c r="AE2373" i="13"/>
  <c r="AF2381" i="13"/>
  <c r="AA2381" i="13"/>
  <c r="AE2381" i="13"/>
  <c r="AB2381" i="13"/>
  <c r="AD2381" i="13"/>
  <c r="S2381" i="13"/>
  <c r="AC2381" i="13"/>
  <c r="AA2389" i="13"/>
  <c r="AB2389" i="13"/>
  <c r="S2389" i="13"/>
  <c r="AC2389" i="13"/>
  <c r="AF2389" i="13"/>
  <c r="AE2389" i="13"/>
  <c r="AD2389" i="13"/>
  <c r="AB2397" i="13"/>
  <c r="AC2397" i="13"/>
  <c r="S2397" i="13"/>
  <c r="AF2397" i="13"/>
  <c r="AA2397" i="13"/>
  <c r="AD2397" i="13"/>
  <c r="AE2397" i="13"/>
  <c r="AF2405" i="13"/>
  <c r="AA2405" i="13"/>
  <c r="AD2405" i="13"/>
  <c r="AE2405" i="13"/>
  <c r="AB2405" i="13"/>
  <c r="S2405" i="13"/>
  <c r="AC2405" i="13"/>
  <c r="AC2413" i="13"/>
  <c r="AF2413" i="13"/>
  <c r="AD2413" i="13"/>
  <c r="AB2413" i="13"/>
  <c r="AA2413" i="13"/>
  <c r="AE2413" i="13"/>
  <c r="S2413" i="13"/>
  <c r="AC2421" i="13"/>
  <c r="AA2421" i="13"/>
  <c r="S2421" i="13"/>
  <c r="AE2421" i="13"/>
  <c r="AD2421" i="13"/>
  <c r="AB2421" i="13"/>
  <c r="AF2421" i="13"/>
  <c r="AF2429" i="13"/>
  <c r="S2429" i="13"/>
  <c r="AA2429" i="13"/>
  <c r="AE2429" i="13"/>
  <c r="AB2429" i="13"/>
  <c r="AC2429" i="13"/>
  <c r="AD2429" i="13"/>
  <c r="AB2437" i="13"/>
  <c r="AF2437" i="13"/>
  <c r="AD2437" i="13"/>
  <c r="AE2437" i="13"/>
  <c r="S2437" i="13"/>
  <c r="AA2437" i="13"/>
  <c r="AC2437" i="13"/>
  <c r="S2445" i="13"/>
  <c r="AB2445" i="13"/>
  <c r="AC2445" i="13"/>
  <c r="AF2445" i="13"/>
  <c r="AD2445" i="13"/>
  <c r="AA2445" i="13"/>
  <c r="AE2445" i="13"/>
  <c r="AF2453" i="13"/>
  <c r="AC2453" i="13"/>
  <c r="AA2453" i="13"/>
  <c r="AD2453" i="13"/>
  <c r="AB2453" i="13"/>
  <c r="AE2453" i="13"/>
  <c r="S2453" i="13"/>
  <c r="AE2461" i="13"/>
  <c r="AA2461" i="13"/>
  <c r="AD2461" i="13"/>
  <c r="S2461" i="13"/>
  <c r="AB2461" i="13"/>
  <c r="AF2461" i="13"/>
  <c r="AC2461" i="13"/>
  <c r="S2469" i="13"/>
  <c r="AE2469" i="13"/>
  <c r="AD2469" i="13"/>
  <c r="AB2469" i="13"/>
  <c r="AF2469" i="13"/>
  <c r="AC2469" i="13"/>
  <c r="AA2469" i="13"/>
  <c r="AD2477" i="13"/>
  <c r="AC2477" i="13"/>
  <c r="S2477" i="13"/>
  <c r="AA2477" i="13"/>
  <c r="AE2477" i="13"/>
  <c r="AF2477" i="13"/>
  <c r="AB2477" i="13"/>
  <c r="AB2485" i="13"/>
  <c r="AE2485" i="13"/>
  <c r="AA2485" i="13"/>
  <c r="AC2485" i="13"/>
  <c r="S2485" i="13"/>
  <c r="AD2485" i="13"/>
  <c r="AF2485" i="13"/>
  <c r="AB2493" i="13"/>
  <c r="S2493" i="13"/>
  <c r="AF2493" i="13"/>
  <c r="AD2493" i="13"/>
  <c r="AE2493" i="13"/>
  <c r="AA2493" i="13"/>
  <c r="AC2493" i="13"/>
  <c r="S2501" i="13"/>
  <c r="AA2501" i="13"/>
  <c r="AC2501" i="13"/>
  <c r="AB2501" i="13"/>
  <c r="AF2501" i="13"/>
  <c r="AE2501" i="13"/>
  <c r="AD2501" i="13"/>
  <c r="AD2509" i="13"/>
  <c r="AA2509" i="13"/>
  <c r="AE2509" i="13"/>
  <c r="S2509" i="13"/>
  <c r="AF2509" i="13"/>
  <c r="AC2509" i="13"/>
  <c r="AB2509" i="13"/>
  <c r="AA2517" i="13"/>
  <c r="AC2517" i="13"/>
  <c r="AB2517" i="13"/>
  <c r="AF2517" i="13"/>
  <c r="AE2517" i="13"/>
  <c r="S2517" i="13"/>
  <c r="AD2517" i="13"/>
  <c r="S2525" i="13"/>
  <c r="AB2525" i="13"/>
  <c r="AD2525" i="13"/>
  <c r="AE2525" i="13"/>
  <c r="AC2525" i="13"/>
  <c r="AA2525" i="13"/>
  <c r="AF2525" i="13"/>
  <c r="AE2533" i="13"/>
  <c r="AB2533" i="13"/>
  <c r="AD2533" i="13"/>
  <c r="AC2533" i="13"/>
  <c r="S2533" i="13"/>
  <c r="AA2533" i="13"/>
  <c r="AF2533" i="13"/>
  <c r="S2541" i="13"/>
  <c r="AE2541" i="13"/>
  <c r="AC2541" i="13"/>
  <c r="AA2541" i="13"/>
  <c r="AF2541" i="13"/>
  <c r="AD2541" i="13"/>
  <c r="AB2541" i="13"/>
  <c r="AB2549" i="13"/>
  <c r="AF2549" i="13"/>
  <c r="S2549" i="13"/>
  <c r="AA2549" i="13"/>
  <c r="AD2549" i="13"/>
  <c r="AE2549" i="13"/>
  <c r="AC2549" i="13"/>
  <c r="AC2557" i="13"/>
  <c r="AB2557" i="13"/>
  <c r="AF2557" i="13"/>
  <c r="S2557" i="13"/>
  <c r="AD2557" i="13"/>
  <c r="AA2557" i="13"/>
  <c r="AE2557" i="13"/>
  <c r="AA2565" i="13"/>
  <c r="S2565" i="13"/>
  <c r="AC2565" i="13"/>
  <c r="AE2565" i="13"/>
  <c r="AF2565" i="13"/>
  <c r="AD2565" i="13"/>
  <c r="AB2565" i="13"/>
  <c r="S2573" i="13"/>
  <c r="AE2573" i="13"/>
  <c r="AC2573" i="13"/>
  <c r="AB2573" i="13"/>
  <c r="AF2573" i="13"/>
  <c r="AA2573" i="13"/>
  <c r="AD2573" i="13"/>
  <c r="S2581" i="13"/>
  <c r="AF2581" i="13"/>
  <c r="AB2581" i="13"/>
  <c r="AD2581" i="13"/>
  <c r="AA2581" i="13"/>
  <c r="AC2581" i="13"/>
  <c r="AE2581" i="13"/>
  <c r="AA2589" i="13"/>
  <c r="AB2589" i="13"/>
  <c r="S2589" i="13"/>
  <c r="AC2589" i="13"/>
  <c r="AD2589" i="13"/>
  <c r="AF2589" i="13"/>
  <c r="AE2589" i="13"/>
  <c r="AB2597" i="13"/>
  <c r="AF2597" i="13"/>
  <c r="S2597" i="13"/>
  <c r="AE2597" i="13"/>
  <c r="AC2597" i="13"/>
  <c r="AD2597" i="13"/>
  <c r="AA2597" i="13"/>
  <c r="AB2605" i="13"/>
  <c r="AA2605" i="13"/>
  <c r="AE2605" i="13"/>
  <c r="S2605" i="13"/>
  <c r="AC2605" i="13"/>
  <c r="AD2605" i="13"/>
  <c r="AF2605" i="13"/>
  <c r="S2613" i="13"/>
  <c r="AE2613" i="13"/>
  <c r="AF2613" i="13"/>
  <c r="AD2613" i="13"/>
  <c r="AA2613" i="13"/>
  <c r="AB2613" i="13"/>
  <c r="AC2613" i="13"/>
  <c r="S2621" i="13"/>
  <c r="AC2621" i="13"/>
  <c r="AD2621" i="13"/>
  <c r="AF2621" i="13"/>
  <c r="AE2621" i="13"/>
  <c r="AA2621" i="13"/>
  <c r="AB2621" i="13"/>
  <c r="AB2629" i="13"/>
  <c r="AC2629" i="13"/>
  <c r="S2629" i="13"/>
  <c r="AA2629" i="13"/>
  <c r="AF2629" i="13"/>
  <c r="AE2629" i="13"/>
  <c r="AD2629" i="13"/>
  <c r="AC2637" i="13"/>
  <c r="AD2637" i="13"/>
  <c r="AF2637" i="13"/>
  <c r="S2637" i="13"/>
  <c r="AB2637" i="13"/>
  <c r="AA2637" i="13"/>
  <c r="AE2637" i="13"/>
  <c r="AD2645" i="13"/>
  <c r="AF2645" i="13"/>
  <c r="S2645" i="13"/>
  <c r="AB2645" i="13"/>
  <c r="AA2645" i="13"/>
  <c r="AE2645" i="13"/>
  <c r="AC2645" i="13"/>
  <c r="AF2653" i="13"/>
  <c r="AE2653" i="13"/>
  <c r="AA2653" i="13"/>
  <c r="S2653" i="13"/>
  <c r="AD2653" i="13"/>
  <c r="AB2653" i="13"/>
  <c r="AC2653" i="13"/>
  <c r="AA2661" i="13"/>
  <c r="AB2661" i="13"/>
  <c r="AC2661" i="13"/>
  <c r="AE2661" i="13"/>
  <c r="AF2661" i="13"/>
  <c r="S2661" i="13"/>
  <c r="AD2661" i="13"/>
  <c r="AA2669" i="13"/>
  <c r="AC2669" i="13"/>
  <c r="AB2669" i="13"/>
  <c r="AE2669" i="13"/>
  <c r="S2669" i="13"/>
  <c r="AF2669" i="13"/>
  <c r="AD2669" i="13"/>
  <c r="S2677" i="13"/>
  <c r="AE2677" i="13"/>
  <c r="AD2677" i="13"/>
  <c r="AC2677" i="13"/>
  <c r="AF2677" i="13"/>
  <c r="AB2677" i="13"/>
  <c r="AA2677" i="13"/>
  <c r="AA2685" i="13"/>
  <c r="AB2685" i="13"/>
  <c r="AC2685" i="13"/>
  <c r="S2685" i="13"/>
  <c r="AE2685" i="13"/>
  <c r="AF2685" i="13"/>
  <c r="AD2685" i="13"/>
  <c r="AD2693" i="13"/>
  <c r="S2693" i="13"/>
  <c r="AC2693" i="13"/>
  <c r="AB2693" i="13"/>
  <c r="AE2693" i="13"/>
  <c r="AA2693" i="13"/>
  <c r="AF2693" i="13"/>
  <c r="S2701" i="13"/>
  <c r="AE2701" i="13"/>
  <c r="AA2701" i="13"/>
  <c r="AD2701" i="13"/>
  <c r="AF2701" i="13"/>
  <c r="AB2701" i="13"/>
  <c r="AC2701" i="13"/>
  <c r="AB2709" i="13"/>
  <c r="AC2709" i="13"/>
  <c r="AA2709" i="13"/>
  <c r="S2709" i="13"/>
  <c r="AD2709" i="13"/>
  <c r="AE2709" i="13"/>
  <c r="AF2709" i="13"/>
  <c r="AF2717" i="13"/>
  <c r="AA2717" i="13"/>
  <c r="S2717" i="13"/>
  <c r="AC2717" i="13"/>
  <c r="AE2717" i="13"/>
  <c r="AB2717" i="13"/>
  <c r="AD2717" i="13"/>
  <c r="AB2725" i="13"/>
  <c r="AA2725" i="13"/>
  <c r="AC2725" i="13"/>
  <c r="AE2725" i="13"/>
  <c r="AD2725" i="13"/>
  <c r="S2725" i="13"/>
  <c r="AF2725" i="13"/>
  <c r="AB2733" i="13"/>
  <c r="AA2733" i="13"/>
  <c r="S2733" i="13"/>
  <c r="AE2733" i="13"/>
  <c r="AD2733" i="13"/>
  <c r="AC2733" i="13"/>
  <c r="AF2733" i="13"/>
  <c r="AA2741" i="13"/>
  <c r="AD2741" i="13"/>
  <c r="AC2741" i="13"/>
  <c r="AB2741" i="13"/>
  <c r="S2741" i="13"/>
  <c r="AF2741" i="13"/>
  <c r="AE2741" i="13"/>
  <c r="AD2749" i="13"/>
  <c r="AE2749" i="13"/>
  <c r="AF2749" i="13"/>
  <c r="AA2749" i="13"/>
  <c r="S2749" i="13"/>
  <c r="AC2749" i="13"/>
  <c r="AB2749" i="13"/>
  <c r="AF2757" i="13"/>
  <c r="AE2757" i="13"/>
  <c r="AA2757" i="13"/>
  <c r="AB2757" i="13"/>
  <c r="S2757" i="13"/>
  <c r="AD2757" i="13"/>
  <c r="AC2757" i="13"/>
  <c r="S2765" i="13"/>
  <c r="AE2765" i="13"/>
  <c r="AD2765" i="13"/>
  <c r="AC2765" i="13"/>
  <c r="AF2765" i="13"/>
  <c r="AB2765" i="13"/>
  <c r="AA2765" i="13"/>
  <c r="AF2773" i="13"/>
  <c r="AC2773" i="13"/>
  <c r="AA2773" i="13"/>
  <c r="AE2773" i="13"/>
  <c r="AB2773" i="13"/>
  <c r="AD2773" i="13"/>
  <c r="S2773" i="13"/>
  <c r="AF2781" i="13"/>
  <c r="AB2781" i="13"/>
  <c r="AA2781" i="13"/>
  <c r="S2781" i="13"/>
  <c r="AE2781" i="13"/>
  <c r="AD2781" i="13"/>
  <c r="AC2781" i="13"/>
  <c r="AC2789" i="13"/>
  <c r="S2789" i="13"/>
  <c r="AE2789" i="13"/>
  <c r="AA2789" i="13"/>
  <c r="AF2789" i="13"/>
  <c r="AD2789" i="13"/>
  <c r="AB2789" i="13"/>
  <c r="AF2797" i="13"/>
  <c r="AA2797" i="13"/>
  <c r="AB2797" i="13"/>
  <c r="S2797" i="13"/>
  <c r="AD2797" i="13"/>
  <c r="AC2797" i="13"/>
  <c r="AE2797" i="13"/>
  <c r="S2805" i="13"/>
  <c r="AA2805" i="13"/>
  <c r="AD2805" i="13"/>
  <c r="AE2805" i="13"/>
  <c r="AC2805" i="13"/>
  <c r="AB2805" i="13"/>
  <c r="AF2805" i="13"/>
  <c r="AF2813" i="13"/>
  <c r="AB2813" i="13"/>
  <c r="AA2813" i="13"/>
  <c r="S2813" i="13"/>
  <c r="AE2813" i="13"/>
  <c r="AD2813" i="13"/>
  <c r="AC2813" i="13"/>
  <c r="AB2821" i="13"/>
  <c r="AA2821" i="13"/>
  <c r="AC2821" i="13"/>
  <c r="AD2821" i="13"/>
  <c r="AF2821" i="13"/>
  <c r="AE2821" i="13"/>
  <c r="S2821" i="13"/>
  <c r="AB2829" i="13"/>
  <c r="AD2829" i="13"/>
  <c r="AF2829" i="13"/>
  <c r="S2829" i="13"/>
  <c r="AA2829" i="13"/>
  <c r="AC2829" i="13"/>
  <c r="AE2829" i="13"/>
  <c r="AA2837" i="13"/>
  <c r="AB2837" i="13"/>
  <c r="S2837" i="13"/>
  <c r="AC2837" i="13"/>
  <c r="AD2837" i="13"/>
  <c r="AF2837" i="13"/>
  <c r="AE2837" i="13"/>
  <c r="AE2845" i="13"/>
  <c r="AC2845" i="13"/>
  <c r="AD2845" i="13"/>
  <c r="AF2845" i="13"/>
  <c r="AB2845" i="13"/>
  <c r="AA2845" i="13"/>
  <c r="S2845" i="13"/>
  <c r="AD2853" i="13"/>
  <c r="AF2853" i="13"/>
  <c r="S2853" i="13"/>
  <c r="AB2853" i="13"/>
  <c r="AA2853" i="13"/>
  <c r="AE2853" i="13"/>
  <c r="AC2853" i="13"/>
  <c r="AD2861" i="13"/>
  <c r="AE2861" i="13"/>
  <c r="AF2861" i="13"/>
  <c r="AA2861" i="13"/>
  <c r="AB2861" i="13"/>
  <c r="S2861" i="13"/>
  <c r="AC2861" i="13"/>
  <c r="AD2869" i="13"/>
  <c r="AF2869" i="13"/>
  <c r="AA2869" i="13"/>
  <c r="AC2869" i="13"/>
  <c r="S2869" i="13"/>
  <c r="AE2869" i="13"/>
  <c r="AB2869" i="13"/>
  <c r="AF2877" i="13"/>
  <c r="AB2877" i="13"/>
  <c r="AC2877" i="13"/>
  <c r="S2877" i="13"/>
  <c r="AA2877" i="13"/>
  <c r="AD2877" i="13"/>
  <c r="AE2877" i="13"/>
  <c r="AF2885" i="13"/>
  <c r="AE2885" i="13"/>
  <c r="AD2885" i="13"/>
  <c r="AA2885" i="13"/>
  <c r="S2885" i="13"/>
  <c r="AB2885" i="13"/>
  <c r="AC2885" i="13"/>
  <c r="AC2893" i="13"/>
  <c r="AD2893" i="13"/>
  <c r="AB2893" i="13"/>
  <c r="S2893" i="13"/>
  <c r="AE2893" i="13"/>
  <c r="AF2893" i="13"/>
  <c r="AA2893" i="13"/>
  <c r="AF2901" i="13"/>
  <c r="AE2901" i="13"/>
  <c r="AD2901" i="13"/>
  <c r="AC2901" i="13"/>
  <c r="S2901" i="13"/>
  <c r="AB2901" i="13"/>
  <c r="AA2901" i="13"/>
  <c r="AB2909" i="13"/>
  <c r="AD2909" i="13"/>
  <c r="AF2909" i="13"/>
  <c r="S2909" i="13"/>
  <c r="AE2909" i="13"/>
  <c r="AC2909" i="13"/>
  <c r="AA2909" i="13"/>
  <c r="AD2917" i="13"/>
  <c r="S2917" i="13"/>
  <c r="AE2917" i="13"/>
  <c r="AA2917" i="13"/>
  <c r="AB2917" i="13"/>
  <c r="AC2917" i="13"/>
  <c r="AF2917" i="13"/>
  <c r="AA2925" i="13"/>
  <c r="AD2925" i="13"/>
  <c r="S2925" i="13"/>
  <c r="AB2925" i="13"/>
  <c r="AC2925" i="13"/>
  <c r="AF2925" i="13"/>
  <c r="AE2925" i="13"/>
  <c r="AE2933" i="13"/>
  <c r="S2933" i="13"/>
  <c r="AB2933" i="13"/>
  <c r="AF2933" i="13"/>
  <c r="AD2933" i="13"/>
  <c r="AA2933" i="13"/>
  <c r="AC2933" i="13"/>
  <c r="S2941" i="13"/>
  <c r="AE2941" i="13"/>
  <c r="AA2941" i="13"/>
  <c r="AC2941" i="13"/>
  <c r="AF2941" i="13"/>
  <c r="AB2941" i="13"/>
  <c r="AD2941" i="13"/>
  <c r="AB2949" i="13"/>
  <c r="AF2949" i="13"/>
  <c r="AE2949" i="13"/>
  <c r="AC2949" i="13"/>
  <c r="AA2949" i="13"/>
  <c r="S2949" i="13"/>
  <c r="AD2949" i="13"/>
  <c r="AA2957" i="13"/>
  <c r="AC2957" i="13"/>
  <c r="S2957" i="13"/>
  <c r="AE2957" i="13"/>
  <c r="AB2957" i="13"/>
  <c r="AD2957" i="13"/>
  <c r="AF2957" i="13"/>
  <c r="AC2965" i="13"/>
  <c r="AF2965" i="13"/>
  <c r="AA2965" i="13"/>
  <c r="AE2965" i="13"/>
  <c r="S2965" i="13"/>
  <c r="AD2965" i="13"/>
  <c r="AB2965" i="13"/>
  <c r="AC2973" i="13"/>
  <c r="AB2973" i="13"/>
  <c r="AF2973" i="13"/>
  <c r="S2973" i="13"/>
  <c r="AE2973" i="13"/>
  <c r="AD2973" i="13"/>
  <c r="AA2973" i="13"/>
  <c r="AA2981" i="13"/>
  <c r="AE2981" i="13"/>
  <c r="S2981" i="13"/>
  <c r="AC2981" i="13"/>
  <c r="AD2981" i="13"/>
  <c r="AB2981" i="13"/>
  <c r="AF2981" i="13"/>
  <c r="S2989" i="13"/>
  <c r="AC2989" i="13"/>
  <c r="AB2989" i="13"/>
  <c r="AF2989" i="13"/>
  <c r="AE2989" i="13"/>
  <c r="AD2989" i="13"/>
  <c r="AA2989" i="13"/>
  <c r="S2997" i="13"/>
  <c r="AE2997" i="13"/>
  <c r="AC2997" i="13"/>
  <c r="AA2997" i="13"/>
  <c r="AF2997" i="13"/>
  <c r="AD2997" i="13"/>
  <c r="AB2997" i="13"/>
  <c r="AE3005" i="13"/>
  <c r="AD3005" i="13"/>
  <c r="AB3005" i="13"/>
  <c r="AC3005" i="13"/>
  <c r="AA3005" i="13"/>
  <c r="S3005" i="13"/>
  <c r="AF3005" i="13"/>
  <c r="AD3013" i="13"/>
  <c r="AB3013" i="13"/>
  <c r="AC3013" i="13"/>
  <c r="AF3013" i="13"/>
  <c r="S3013" i="13"/>
  <c r="AE3013" i="13"/>
  <c r="AA3013" i="13"/>
  <c r="AF3021" i="13"/>
  <c r="AE3021" i="13"/>
  <c r="AD3021" i="13"/>
  <c r="AC3021" i="13"/>
  <c r="S3021" i="13"/>
  <c r="AB3021" i="13"/>
  <c r="AA3021" i="13"/>
  <c r="S3029" i="13"/>
  <c r="AE3029" i="13"/>
  <c r="AB3029" i="13"/>
  <c r="AA3029" i="13"/>
  <c r="AF3029" i="13"/>
  <c r="AD3029" i="13"/>
  <c r="AC3029" i="13"/>
  <c r="AC3037" i="13"/>
  <c r="AF3037" i="13"/>
  <c r="AD3037" i="13"/>
  <c r="AE3037" i="13"/>
  <c r="S3037" i="13"/>
  <c r="AA3037" i="13"/>
  <c r="AB3037" i="13"/>
  <c r="S3045" i="13"/>
  <c r="AC3045" i="13"/>
  <c r="AA3045" i="13"/>
  <c r="AB3045" i="13"/>
  <c r="AF3045" i="13"/>
  <c r="AD3045" i="13"/>
  <c r="AE3045" i="13"/>
  <c r="S3053" i="13"/>
  <c r="AB3053" i="13"/>
  <c r="AC3053" i="13"/>
  <c r="AF3053" i="13"/>
  <c r="AE3053" i="13"/>
  <c r="AD3053" i="13"/>
  <c r="AA3053" i="13"/>
  <c r="S3061" i="13"/>
  <c r="AE3061" i="13"/>
  <c r="AD3061" i="13"/>
  <c r="AC3061" i="13"/>
  <c r="AF3061" i="13"/>
  <c r="AB3061" i="13"/>
  <c r="AA3061" i="13"/>
  <c r="AA3069" i="13"/>
  <c r="AC3069" i="13"/>
  <c r="S3069" i="13"/>
  <c r="AB3069" i="13"/>
  <c r="AD3069" i="13"/>
  <c r="AF3069" i="13"/>
  <c r="AE3069" i="13"/>
  <c r="AD3077" i="13"/>
  <c r="AF3077" i="13"/>
  <c r="S3077" i="13"/>
  <c r="AB3077" i="13"/>
  <c r="AC3077" i="13"/>
  <c r="AE3077" i="13"/>
  <c r="AA3077" i="13"/>
  <c r="AA3085" i="13"/>
  <c r="AD3085" i="13"/>
  <c r="AC3085" i="13"/>
  <c r="AB3085" i="13"/>
  <c r="S3085" i="13"/>
  <c r="AF3085" i="13"/>
  <c r="AE3085" i="13"/>
  <c r="AE3093" i="13"/>
  <c r="AC3093" i="13"/>
  <c r="S3093" i="13"/>
  <c r="AB3093" i="13"/>
  <c r="AF3093" i="13"/>
  <c r="AA3093" i="13"/>
  <c r="AD3093" i="13"/>
  <c r="AE3101" i="13"/>
  <c r="AC3101" i="13"/>
  <c r="AA3101" i="13"/>
  <c r="AB3101" i="13"/>
  <c r="S3101" i="13"/>
  <c r="AD3101" i="13"/>
  <c r="AF3101" i="13"/>
  <c r="AC3109" i="13"/>
  <c r="AB3109" i="13"/>
  <c r="AD3109" i="13"/>
  <c r="AE3109" i="13"/>
  <c r="AA3109" i="13"/>
  <c r="AF3109" i="13"/>
  <c r="S3109" i="13"/>
  <c r="S3117" i="13"/>
  <c r="AB3117" i="13"/>
  <c r="AA3117" i="13"/>
  <c r="AE3117" i="13"/>
  <c r="AF3117" i="13"/>
  <c r="AD3117" i="13"/>
  <c r="AC3117" i="13"/>
  <c r="AA3125" i="13"/>
  <c r="AC3125" i="13"/>
  <c r="AD3125" i="13"/>
  <c r="AB3125" i="13"/>
  <c r="S3125" i="13"/>
  <c r="AE3125" i="13"/>
  <c r="AF3125" i="13"/>
  <c r="AA3133" i="13"/>
  <c r="AE3133" i="13"/>
  <c r="S3133" i="13"/>
  <c r="AD3133" i="13"/>
  <c r="AF3133" i="13"/>
  <c r="AC3133" i="13"/>
  <c r="AB3133" i="13"/>
  <c r="AD3141" i="13"/>
  <c r="AB3141" i="13"/>
  <c r="S3141" i="13"/>
  <c r="AA3141" i="13"/>
  <c r="AF3141" i="13"/>
  <c r="AC3141" i="13"/>
  <c r="AE3141" i="13"/>
  <c r="AC3149" i="13"/>
  <c r="AF3149" i="13"/>
  <c r="AB3149" i="13"/>
  <c r="AD3149" i="13"/>
  <c r="S3149" i="13"/>
  <c r="AE3149" i="13"/>
  <c r="AA3149" i="13"/>
  <c r="AC3157" i="13"/>
  <c r="AF3157" i="13"/>
  <c r="AB3157" i="13"/>
  <c r="AA3157" i="13"/>
  <c r="S3157" i="13"/>
  <c r="AE3157" i="13"/>
  <c r="AD3157" i="13"/>
  <c r="AC3165" i="13"/>
  <c r="AD3165" i="13"/>
  <c r="AA3165" i="13"/>
  <c r="S3165" i="13"/>
  <c r="AB3165" i="13"/>
  <c r="AF3165" i="13"/>
  <c r="AE3165" i="13"/>
  <c r="AA3173" i="13"/>
  <c r="AE3173" i="13"/>
  <c r="AF3173" i="13"/>
  <c r="AB3173" i="13"/>
  <c r="AD3173" i="13"/>
  <c r="S3173" i="13"/>
  <c r="AC3173" i="13"/>
  <c r="AC3181" i="13"/>
  <c r="AB3181" i="13"/>
  <c r="AF3181" i="13"/>
  <c r="S3181" i="13"/>
  <c r="AA3181" i="13"/>
  <c r="AD3181" i="13"/>
  <c r="AE3181" i="13"/>
  <c r="AC3189" i="13"/>
  <c r="AD3189" i="13"/>
  <c r="AF3189" i="13"/>
  <c r="S3189" i="13"/>
  <c r="AB3189" i="13"/>
  <c r="AA3189" i="13"/>
  <c r="AE3189" i="13"/>
  <c r="S3197" i="13"/>
  <c r="AB3197" i="13"/>
  <c r="AF3197" i="13"/>
  <c r="AE3197" i="13"/>
  <c r="AC3197" i="13"/>
  <c r="AA3197" i="13"/>
  <c r="AD3197" i="13"/>
  <c r="AF3205" i="13"/>
  <c r="AE3205" i="13"/>
  <c r="AD3205" i="13"/>
  <c r="AB3205" i="13"/>
  <c r="S3205" i="13"/>
  <c r="AC3205" i="13"/>
  <c r="AA3205" i="13"/>
  <c r="AB3213" i="13"/>
  <c r="AD3213" i="13"/>
  <c r="AA3213" i="13"/>
  <c r="S3213" i="13"/>
  <c r="AC3213" i="13"/>
  <c r="AE3213" i="13"/>
  <c r="AF3213" i="13"/>
  <c r="AC3221" i="13"/>
  <c r="AE3221" i="13"/>
  <c r="S3221" i="13"/>
  <c r="AF3221" i="13"/>
  <c r="AB3221" i="13"/>
  <c r="AD3221" i="13"/>
  <c r="AA3221" i="13"/>
  <c r="AA3229" i="13"/>
  <c r="AF3229" i="13"/>
  <c r="AC3229" i="13"/>
  <c r="AD3229" i="13"/>
  <c r="AB3229" i="13"/>
  <c r="AE3229" i="13"/>
  <c r="S3229" i="13"/>
  <c r="S3237" i="13"/>
  <c r="AC3237" i="13"/>
  <c r="AB3237" i="13"/>
  <c r="AF3237" i="13"/>
  <c r="AD3237" i="13"/>
  <c r="AA3237" i="13"/>
  <c r="AE3237" i="13"/>
  <c r="AE3245" i="13"/>
  <c r="AA3245" i="13"/>
  <c r="AC3245" i="13"/>
  <c r="AB3245" i="13"/>
  <c r="AF3245" i="13"/>
  <c r="S3245" i="13"/>
  <c r="AD3245" i="13"/>
  <c r="AC3253" i="13"/>
  <c r="AA3253" i="13"/>
  <c r="AE3253" i="13"/>
  <c r="AF3253" i="13"/>
  <c r="AD3253" i="13"/>
  <c r="AB3253" i="13"/>
  <c r="S3253" i="13"/>
  <c r="S3261" i="13"/>
  <c r="AE3261" i="13"/>
  <c r="AA3261" i="13"/>
  <c r="AC3261" i="13"/>
  <c r="AB3261" i="13"/>
  <c r="AF3261" i="13"/>
  <c r="AD3261" i="13"/>
  <c r="AC3269" i="13"/>
  <c r="AB3269" i="13"/>
  <c r="S3269" i="13"/>
  <c r="AE3269" i="13"/>
  <c r="AF3269" i="13"/>
  <c r="AA3269" i="13"/>
  <c r="AD3269" i="13"/>
  <c r="AC3277" i="13"/>
  <c r="S3277" i="13"/>
  <c r="AB3277" i="13"/>
  <c r="AD3277" i="13"/>
  <c r="AF3277" i="13"/>
  <c r="AA3277" i="13"/>
  <c r="AE3277" i="13"/>
  <c r="S3285" i="13"/>
  <c r="AF3285" i="13"/>
  <c r="AC3285" i="13"/>
  <c r="AA3285" i="13"/>
  <c r="AE3285" i="13"/>
  <c r="AD3285" i="13"/>
  <c r="AB3285" i="13"/>
  <c r="S3293" i="13"/>
  <c r="AE3293" i="13"/>
  <c r="AC3293" i="13"/>
  <c r="AD3293" i="13"/>
  <c r="AA3293" i="13"/>
  <c r="AB3293" i="13"/>
  <c r="AF3293" i="13"/>
  <c r="S3301" i="13"/>
  <c r="AB3301" i="13"/>
  <c r="AA3301" i="13"/>
  <c r="AF3301" i="13"/>
  <c r="AD3301" i="13"/>
  <c r="AE3301" i="13"/>
  <c r="AC3301" i="13"/>
  <c r="AF3309" i="13"/>
  <c r="AE3309" i="13"/>
  <c r="AD3309" i="13"/>
  <c r="AC3309" i="13"/>
  <c r="S3309" i="13"/>
  <c r="AA3309" i="13"/>
  <c r="AB3309" i="13"/>
  <c r="S3317" i="13"/>
  <c r="AF3317" i="13"/>
  <c r="AA3317" i="13"/>
  <c r="AC3317" i="13"/>
  <c r="AE3317" i="13"/>
  <c r="AB3317" i="13"/>
  <c r="AD3317" i="13"/>
  <c r="S3325" i="13"/>
  <c r="AC3325" i="13"/>
  <c r="AE3325" i="13"/>
  <c r="AA3325" i="13"/>
  <c r="AD3325" i="13"/>
  <c r="AB3325" i="13"/>
  <c r="AF3325" i="13"/>
  <c r="AE3333" i="13"/>
  <c r="AB3333" i="13"/>
  <c r="AA3333" i="13"/>
  <c r="S3333" i="13"/>
  <c r="AF3333" i="13"/>
  <c r="AC3333" i="13"/>
  <c r="AD3333" i="13"/>
  <c r="AB3341" i="13"/>
  <c r="AD3341" i="13"/>
  <c r="AF3341" i="13"/>
  <c r="S3341" i="13"/>
  <c r="AA3341" i="13"/>
  <c r="AE3341" i="13"/>
  <c r="AC3341" i="13"/>
  <c r="AE3349" i="13"/>
  <c r="AD3349" i="13"/>
  <c r="AC3349" i="13"/>
  <c r="S3349" i="13"/>
  <c r="AB3349" i="13"/>
  <c r="AA3349" i="13"/>
  <c r="AF3349" i="13"/>
  <c r="AC3357" i="13"/>
  <c r="S3357" i="13"/>
  <c r="AB3357" i="13"/>
  <c r="AA3357" i="13"/>
  <c r="AE3357" i="13"/>
  <c r="AF3357" i="13"/>
  <c r="AD3357" i="13"/>
  <c r="AC3365" i="13"/>
  <c r="S3365" i="13"/>
  <c r="AE3365" i="13"/>
  <c r="AB3365" i="13"/>
  <c r="AA3365" i="13"/>
  <c r="AF3365" i="13"/>
  <c r="AD3365" i="13"/>
  <c r="S3373" i="13"/>
  <c r="AE3373" i="13"/>
  <c r="AD3373" i="13"/>
  <c r="AC3373" i="13"/>
  <c r="AA3373" i="13"/>
  <c r="AB3373" i="13"/>
  <c r="AF3373" i="13"/>
  <c r="AC3381" i="13"/>
  <c r="AB3381" i="13"/>
  <c r="AA3381" i="13"/>
  <c r="AF3381" i="13"/>
  <c r="S3381" i="13"/>
  <c r="AD3381" i="13"/>
  <c r="AE3381" i="13"/>
  <c r="AC3389" i="13"/>
  <c r="S3389" i="13"/>
  <c r="AF3389" i="13"/>
  <c r="AB3389" i="13"/>
  <c r="AA3389" i="13"/>
  <c r="AE3389" i="13"/>
  <c r="AD3389" i="13"/>
  <c r="AA3397" i="13"/>
  <c r="AD3397" i="13"/>
  <c r="S3397" i="13"/>
  <c r="AB3397" i="13"/>
  <c r="AF3397" i="13"/>
  <c r="AE3397" i="13"/>
  <c r="AC3397" i="13"/>
  <c r="AC3405" i="13"/>
  <c r="AB3405" i="13"/>
  <c r="AF3405" i="13"/>
  <c r="AE3405" i="13"/>
  <c r="AA3405" i="13"/>
  <c r="S3405" i="13"/>
  <c r="AD3405" i="13"/>
  <c r="S3413" i="13"/>
  <c r="AD3413" i="13"/>
  <c r="AC3413" i="13"/>
  <c r="AE3413" i="13"/>
  <c r="AF3413" i="13"/>
  <c r="AA3413" i="13"/>
  <c r="AB3413" i="13"/>
  <c r="S3421" i="13"/>
  <c r="AF3421" i="13"/>
  <c r="AC3421" i="13"/>
  <c r="AE3421" i="13"/>
  <c r="AB3421" i="13"/>
  <c r="AD3421" i="13"/>
  <c r="AA3421" i="13"/>
  <c r="AB3429" i="13"/>
  <c r="AA3429" i="13"/>
  <c r="AF3429" i="13"/>
  <c r="AD3429" i="13"/>
  <c r="AC3429" i="13"/>
  <c r="S3429" i="13"/>
  <c r="AE3429" i="13"/>
  <c r="AC3437" i="13"/>
  <c r="AF3437" i="13"/>
  <c r="AB3437" i="13"/>
  <c r="AA3437" i="13"/>
  <c r="S3437" i="13"/>
  <c r="AE3437" i="13"/>
  <c r="AD3437" i="13"/>
  <c r="S3445" i="13"/>
  <c r="AF3445" i="13"/>
  <c r="U3445" i="13"/>
  <c r="T3445" i="13"/>
  <c r="AD3445" i="13"/>
  <c r="AC3445" i="13"/>
  <c r="AB3445" i="13"/>
  <c r="AE3445" i="13"/>
  <c r="AA3445" i="13"/>
  <c r="S3453" i="13"/>
  <c r="AD3453" i="13"/>
  <c r="AB3453" i="13"/>
  <c r="AE3453" i="13"/>
  <c r="AF3453" i="13"/>
  <c r="AC3453" i="13"/>
  <c r="AA3453" i="13"/>
  <c r="AF3461" i="13"/>
  <c r="AE3461" i="13"/>
  <c r="AB3461" i="13"/>
  <c r="S3461" i="13"/>
  <c r="AD3461" i="13"/>
  <c r="AC3461" i="13"/>
  <c r="AA3461" i="13"/>
  <c r="AA3469" i="13"/>
  <c r="AD3469" i="13"/>
  <c r="AC3469" i="13"/>
  <c r="AF3469" i="13"/>
  <c r="S3469" i="13"/>
  <c r="AE3469" i="13"/>
  <c r="AB3469" i="13"/>
  <c r="S3477" i="13"/>
  <c r="AE3477" i="13"/>
  <c r="AF3477" i="13"/>
  <c r="AD3477" i="13"/>
  <c r="AC3477" i="13"/>
  <c r="AB3477" i="13"/>
  <c r="AA3477" i="13"/>
  <c r="AA3485" i="13"/>
  <c r="AC3485" i="13"/>
  <c r="AD3485" i="13"/>
  <c r="AE3485" i="13"/>
  <c r="AB3485" i="13"/>
  <c r="S3485" i="13"/>
  <c r="AF3485" i="13"/>
  <c r="AC3493" i="13"/>
  <c r="AB3493" i="13"/>
  <c r="S3493" i="13"/>
  <c r="AE3493" i="13"/>
  <c r="AD3493" i="13"/>
  <c r="AA3493" i="13"/>
  <c r="AF3493" i="13"/>
  <c r="AE3501" i="13"/>
  <c r="AB3501" i="13"/>
  <c r="AA3501" i="13"/>
  <c r="S3501" i="13"/>
  <c r="AD3501" i="13"/>
  <c r="AC3501" i="13"/>
  <c r="AF3501" i="13"/>
  <c r="AD3509" i="13"/>
  <c r="AB3509" i="13"/>
  <c r="S3509" i="13"/>
  <c r="AA3509" i="13"/>
  <c r="AC3509" i="13"/>
  <c r="AF3509" i="13"/>
  <c r="AE3509" i="13"/>
  <c r="AA3517" i="13"/>
  <c r="AD3517" i="13"/>
  <c r="AF3517" i="13"/>
  <c r="AC3517" i="13"/>
  <c r="AB3517" i="13"/>
  <c r="AE3517" i="13"/>
  <c r="S3517" i="13"/>
  <c r="AB3525" i="13"/>
  <c r="AA3525" i="13"/>
  <c r="S3525" i="13"/>
  <c r="AF3525" i="13"/>
  <c r="AD3525" i="13"/>
  <c r="AC3525" i="13"/>
  <c r="AE3525" i="13"/>
  <c r="AA3533" i="13"/>
  <c r="S3533" i="13"/>
  <c r="AD3533" i="13"/>
  <c r="AC3533" i="13"/>
  <c r="AB3533" i="13"/>
  <c r="AE3533" i="13"/>
  <c r="AF3533" i="13"/>
  <c r="AB3541" i="13"/>
  <c r="AC3541" i="13"/>
  <c r="AD3541" i="13"/>
  <c r="AF3541" i="13"/>
  <c r="S3541" i="13"/>
  <c r="AA3541" i="13"/>
  <c r="AE3541" i="13"/>
  <c r="AD3549" i="13"/>
  <c r="AA3549" i="13"/>
  <c r="S3549" i="13"/>
  <c r="AC3549" i="13"/>
  <c r="AF3549" i="13"/>
  <c r="AE3549" i="13"/>
  <c r="AB3549" i="13"/>
  <c r="AB3557" i="13"/>
  <c r="AD3557" i="13"/>
  <c r="S3557" i="13"/>
  <c r="AF3557" i="13"/>
  <c r="AA3557" i="13"/>
  <c r="AC3557" i="13"/>
  <c r="AE3557" i="13"/>
  <c r="S3565" i="13"/>
  <c r="AD3565" i="13"/>
  <c r="AC3565" i="13"/>
  <c r="AB3565" i="13"/>
  <c r="AE3565" i="13"/>
  <c r="AF3565" i="13"/>
  <c r="AA3565" i="13"/>
  <c r="AE3573" i="13"/>
  <c r="AD3573" i="13"/>
  <c r="AB3573" i="13"/>
  <c r="S3573" i="13"/>
  <c r="AA3573" i="13"/>
  <c r="AC3573" i="13"/>
  <c r="AF3573" i="13"/>
  <c r="AC3581" i="13"/>
  <c r="AA3581" i="13"/>
  <c r="S3581" i="13"/>
  <c r="AF3581" i="13"/>
  <c r="AD3581" i="13"/>
  <c r="AE3581" i="13"/>
  <c r="AB3581" i="13"/>
  <c r="S3589" i="13"/>
  <c r="AA3589" i="13"/>
  <c r="AC3589" i="13"/>
  <c r="AB3589" i="13"/>
  <c r="AE3589" i="13"/>
  <c r="AF3589" i="13"/>
  <c r="AD3589" i="13"/>
  <c r="AE3597" i="13"/>
  <c r="AB3597" i="13"/>
  <c r="AA3597" i="13"/>
  <c r="S3597" i="13"/>
  <c r="AD3597" i="13"/>
  <c r="AC3597" i="13"/>
  <c r="AF3597" i="13"/>
  <c r="AD3605" i="13"/>
  <c r="AF3605" i="13"/>
  <c r="S3605" i="13"/>
  <c r="AA3605" i="13"/>
  <c r="AE3605" i="13"/>
  <c r="AB3605" i="13"/>
  <c r="AC3605" i="13"/>
  <c r="S3613" i="13"/>
  <c r="AE3613" i="13"/>
  <c r="AA3613" i="13"/>
  <c r="AD3613" i="13"/>
  <c r="AB3613" i="13"/>
  <c r="AC3613" i="13"/>
  <c r="AF3613" i="13"/>
  <c r="AB3621" i="13"/>
  <c r="AA3621" i="13"/>
  <c r="S3621" i="13"/>
  <c r="AF3621" i="13"/>
  <c r="AD3621" i="13"/>
  <c r="AC3621" i="13"/>
  <c r="AE3621" i="13"/>
  <c r="AD3629" i="13"/>
  <c r="AC3629" i="13"/>
  <c r="AF3629" i="13"/>
  <c r="S3629" i="13"/>
  <c r="AE3629" i="13"/>
  <c r="AB3629" i="13"/>
  <c r="AA3629" i="13"/>
  <c r="S3637" i="13"/>
  <c r="AD3637" i="13"/>
  <c r="AF3637" i="13"/>
  <c r="U3637" i="13"/>
  <c r="AB3637" i="13"/>
  <c r="AC3637" i="13"/>
  <c r="AE3637" i="13"/>
  <c r="T3637" i="13"/>
  <c r="AA3637" i="13"/>
  <c r="AB3645" i="13"/>
  <c r="AD3645" i="13"/>
  <c r="AE3645" i="13"/>
  <c r="AF3645" i="13"/>
  <c r="S3645" i="13"/>
  <c r="AC3645" i="13"/>
  <c r="AA3645" i="13"/>
  <c r="AF3653" i="13"/>
  <c r="AB3653" i="13"/>
  <c r="AA3653" i="13"/>
  <c r="S3653" i="13"/>
  <c r="AE3653" i="13"/>
  <c r="AD3653" i="13"/>
  <c r="AC3653" i="13"/>
  <c r="AF3661" i="13"/>
  <c r="AD3661" i="13"/>
  <c r="AB3661" i="13"/>
  <c r="S3661" i="13"/>
  <c r="AA3661" i="13"/>
  <c r="AC3661" i="13"/>
  <c r="AE3661" i="13"/>
  <c r="S3669" i="13"/>
  <c r="AD3669" i="13"/>
  <c r="AB3669" i="13"/>
  <c r="AE3669" i="13"/>
  <c r="AF3669" i="13"/>
  <c r="AA3669" i="13"/>
  <c r="AC3669" i="13"/>
  <c r="AB3677" i="13"/>
  <c r="AE3677" i="13"/>
  <c r="AC3677" i="13"/>
  <c r="AA3677" i="13"/>
  <c r="S3677" i="13"/>
  <c r="AF3677" i="13"/>
  <c r="AD3677" i="13"/>
  <c r="AC3685" i="13"/>
  <c r="AA3685" i="13"/>
  <c r="S3685" i="13"/>
  <c r="AD3685" i="13"/>
  <c r="AF3685" i="13"/>
  <c r="AB3685" i="13"/>
  <c r="AE3685" i="13"/>
  <c r="S3693" i="13"/>
  <c r="AA3693" i="13"/>
  <c r="AF3693" i="13"/>
  <c r="AB3693" i="13"/>
  <c r="AC3693" i="13"/>
  <c r="AD3693" i="13"/>
  <c r="AE3693" i="13"/>
  <c r="AC3701" i="13"/>
  <c r="AB3701" i="13"/>
  <c r="AA3701" i="13"/>
  <c r="AE3701" i="13"/>
  <c r="S3701" i="13"/>
  <c r="AD3701" i="13"/>
  <c r="AF3701" i="13"/>
  <c r="AC3709" i="13"/>
  <c r="AF3709" i="13"/>
  <c r="S3709" i="13"/>
  <c r="AB3709" i="13"/>
  <c r="AD3709" i="13"/>
  <c r="AA3709" i="13"/>
  <c r="AE3709" i="13"/>
  <c r="AF3717" i="13"/>
  <c r="AE3717" i="13"/>
  <c r="AC3717" i="13"/>
  <c r="AD3717" i="13"/>
  <c r="S3717" i="13"/>
  <c r="AA3717" i="13"/>
  <c r="AB3717" i="13"/>
  <c r="AE3725" i="13"/>
  <c r="AF3725" i="13"/>
  <c r="AD3725" i="13"/>
  <c r="S3725" i="13"/>
  <c r="AC3725" i="13"/>
  <c r="AB3725" i="13"/>
  <c r="AA3725" i="13"/>
  <c r="AB3733" i="13"/>
  <c r="AF3733" i="13"/>
  <c r="AC3733" i="13"/>
  <c r="AA3733" i="13"/>
  <c r="S3733" i="13"/>
  <c r="AE3733" i="13"/>
  <c r="AD3733" i="13"/>
  <c r="AD3741" i="13"/>
  <c r="AB3741" i="13"/>
  <c r="AF3741" i="13"/>
  <c r="S3741" i="13"/>
  <c r="AA3741" i="13"/>
  <c r="AC3741" i="13"/>
  <c r="AE3741" i="13"/>
  <c r="AE3749" i="13"/>
  <c r="AA3749" i="13"/>
  <c r="AF3749" i="13"/>
  <c r="AC3749" i="13"/>
  <c r="S3749" i="13"/>
  <c r="AB3749" i="13"/>
  <c r="AD3749" i="13"/>
  <c r="S3757" i="13"/>
  <c r="AE3757" i="13"/>
  <c r="AA3757" i="13"/>
  <c r="AD3757" i="13"/>
  <c r="AC3757" i="13"/>
  <c r="AB3757" i="13"/>
  <c r="AF3757" i="13"/>
  <c r="AC3765" i="13"/>
  <c r="AB3765" i="13"/>
  <c r="S3765" i="13"/>
  <c r="AE3765" i="13"/>
  <c r="AA3765" i="13"/>
  <c r="AF3765" i="13"/>
  <c r="AD3765" i="13"/>
  <c r="AA3773" i="13"/>
  <c r="AD3773" i="13"/>
  <c r="S3773" i="13"/>
  <c r="AC3773" i="13"/>
  <c r="AE3773" i="13"/>
  <c r="AF3773" i="13"/>
  <c r="AB3773" i="13"/>
  <c r="S3781" i="13"/>
  <c r="AB3781" i="13"/>
  <c r="AA3781" i="13"/>
  <c r="AF3781" i="13"/>
  <c r="AD3781" i="13"/>
  <c r="AC3781" i="13"/>
  <c r="AE3781" i="13"/>
  <c r="AE3789" i="13"/>
  <c r="S3789" i="13"/>
  <c r="AA3789" i="13"/>
  <c r="AC3789" i="13"/>
  <c r="AD3789" i="13"/>
  <c r="AB3789" i="13"/>
  <c r="AF3789" i="13"/>
  <c r="AC3797" i="13"/>
  <c r="AA3797" i="13"/>
  <c r="AE3797" i="13"/>
  <c r="AB3797" i="13"/>
  <c r="AD3797" i="13"/>
  <c r="S3797" i="13"/>
  <c r="AF3797" i="13"/>
  <c r="AB3805" i="13"/>
  <c r="AD3805" i="13"/>
  <c r="S3805" i="13"/>
  <c r="AF3805" i="13"/>
  <c r="AA3805" i="13"/>
  <c r="AC3805" i="13"/>
  <c r="AE3805" i="13"/>
  <c r="AD3813" i="13"/>
  <c r="AB3813" i="13"/>
  <c r="AE3813" i="13"/>
  <c r="AA3813" i="13"/>
  <c r="S3813" i="13"/>
  <c r="AC3813" i="13"/>
  <c r="AF3813" i="13"/>
  <c r="AE3821" i="13"/>
  <c r="AB3821" i="13"/>
  <c r="AA3821" i="13"/>
  <c r="AD3821" i="13"/>
  <c r="S3821" i="13"/>
  <c r="AC3821" i="13"/>
  <c r="AF3821" i="13"/>
  <c r="AA3829" i="13"/>
  <c r="AE3829" i="13"/>
  <c r="AD3829" i="13"/>
  <c r="AF3829" i="13"/>
  <c r="AB3829" i="13"/>
  <c r="AC3829" i="13"/>
  <c r="S3829" i="13"/>
  <c r="S3837" i="13"/>
  <c r="AF3837" i="13"/>
  <c r="AA3837" i="13"/>
  <c r="AC3837" i="13"/>
  <c r="AE3837" i="13"/>
  <c r="AB3837" i="13"/>
  <c r="AD3837" i="13"/>
  <c r="S3845" i="13"/>
  <c r="AA3845" i="13"/>
  <c r="AD3845" i="13"/>
  <c r="AB3845" i="13"/>
  <c r="AF3845" i="13"/>
  <c r="AE3845" i="13"/>
  <c r="AC3845" i="13"/>
  <c r="AF3853" i="13"/>
  <c r="AA3853" i="13"/>
  <c r="AD3853" i="13"/>
  <c r="S3853" i="13"/>
  <c r="AC3853" i="13"/>
  <c r="AB3853" i="13"/>
  <c r="AE3853" i="13"/>
  <c r="AA3861" i="13"/>
  <c r="AD3861" i="13"/>
  <c r="AF3861" i="13"/>
  <c r="S3861" i="13"/>
  <c r="AC3861" i="13"/>
  <c r="AB3861" i="13"/>
  <c r="AE3861" i="13"/>
  <c r="AC3869" i="13"/>
  <c r="AE3869" i="13"/>
  <c r="AB3869" i="13"/>
  <c r="AA3869" i="13"/>
  <c r="S3869" i="13"/>
  <c r="AF3869" i="13"/>
  <c r="AD3869" i="13"/>
  <c r="AD3877" i="13"/>
  <c r="AE3877" i="13"/>
  <c r="AF3877" i="13"/>
  <c r="AA3877" i="13"/>
  <c r="AB3877" i="13"/>
  <c r="S3877" i="13"/>
  <c r="AC3877" i="13"/>
  <c r="AC3885" i="13"/>
  <c r="AB3885" i="13"/>
  <c r="AE3885" i="13"/>
  <c r="S3885" i="13"/>
  <c r="AF3885" i="13"/>
  <c r="AA3885" i="13"/>
  <c r="AD3885" i="13"/>
  <c r="AB3893" i="13"/>
  <c r="AD3893" i="13"/>
  <c r="AF3893" i="13"/>
  <c r="AE3893" i="13"/>
  <c r="S3893" i="13"/>
  <c r="AA3893" i="13"/>
  <c r="AC3893" i="13"/>
  <c r="AC3901" i="13"/>
  <c r="AD3901" i="13"/>
  <c r="AA3901" i="13"/>
  <c r="S3901" i="13"/>
  <c r="AB3901" i="13"/>
  <c r="AE3901" i="13"/>
  <c r="AF3901" i="13"/>
  <c r="AB3909" i="13"/>
  <c r="S3909" i="13"/>
  <c r="AC3909" i="13"/>
  <c r="AD3909" i="13"/>
  <c r="AE3909" i="13"/>
  <c r="AF3909" i="13"/>
  <c r="AA3909" i="13"/>
  <c r="S3917" i="13"/>
  <c r="AC3917" i="13"/>
  <c r="AF3917" i="13"/>
  <c r="AE3917" i="13"/>
  <c r="AB3917" i="13"/>
  <c r="AA3917" i="13"/>
  <c r="AD3917" i="13"/>
  <c r="AF3925" i="13"/>
  <c r="AC3925" i="13"/>
  <c r="AB3925" i="13"/>
  <c r="AD3925" i="13"/>
  <c r="S3925" i="13"/>
  <c r="AA3925" i="13"/>
  <c r="AE3925" i="13"/>
  <c r="AF3933" i="13"/>
  <c r="AE3933" i="13"/>
  <c r="AD3933" i="13"/>
  <c r="AC3933" i="13"/>
  <c r="S3933" i="13"/>
  <c r="AB3933" i="13"/>
  <c r="AA3933" i="13"/>
  <c r="AB3941" i="13"/>
  <c r="AA3941" i="13"/>
  <c r="AF3941" i="13"/>
  <c r="S3941" i="13"/>
  <c r="AC3941" i="13"/>
  <c r="AD3941" i="13"/>
  <c r="AE3941" i="13"/>
  <c r="AB3949" i="13"/>
  <c r="AF3949" i="13"/>
  <c r="AC3949" i="13"/>
  <c r="AD3949" i="13"/>
  <c r="S3949" i="13"/>
  <c r="AE3949" i="13"/>
  <c r="AA3949" i="13"/>
  <c r="AC3957" i="13"/>
  <c r="AF3957" i="13"/>
  <c r="AE3957" i="13"/>
  <c r="S3957" i="13"/>
  <c r="AB3957" i="13"/>
  <c r="AD3957" i="13"/>
  <c r="AA3957" i="13"/>
  <c r="AE3965" i="13"/>
  <c r="AA3965" i="13"/>
  <c r="AF3965" i="13"/>
  <c r="AC3965" i="13"/>
  <c r="S3965" i="13"/>
  <c r="AB3965" i="13"/>
  <c r="AD3965" i="13"/>
  <c r="AD3973" i="13"/>
  <c r="AE3973" i="13"/>
  <c r="AB3973" i="13"/>
  <c r="AA3973" i="13"/>
  <c r="AF3973" i="13"/>
  <c r="S3973" i="13"/>
  <c r="AC3973" i="13"/>
  <c r="S3981" i="13"/>
  <c r="AC3981" i="13"/>
  <c r="AA3981" i="13"/>
  <c r="AD3981" i="13"/>
  <c r="AB3981" i="13"/>
  <c r="AE3981" i="13"/>
  <c r="AF3981" i="13"/>
  <c r="S3989" i="13"/>
  <c r="AE3989" i="13"/>
  <c r="AA3989" i="13"/>
  <c r="AC3989" i="13"/>
  <c r="AB3989" i="13"/>
  <c r="AD3989" i="13"/>
  <c r="AF3989" i="13"/>
  <c r="S3997" i="13"/>
  <c r="AC3997" i="13"/>
  <c r="AD3997" i="13"/>
  <c r="AE3997" i="13"/>
  <c r="AF3997" i="13"/>
  <c r="AA3997" i="13"/>
  <c r="AB3997" i="13"/>
  <c r="S4005" i="13"/>
  <c r="AD4005" i="13"/>
  <c r="AC4005" i="13"/>
  <c r="AB4005" i="13"/>
  <c r="AE4005" i="13"/>
  <c r="AF4005" i="13"/>
  <c r="AA4005" i="13"/>
  <c r="S4013" i="13"/>
  <c r="AE4013" i="13"/>
  <c r="AC4013" i="13"/>
  <c r="AD4013" i="13"/>
  <c r="AA4013" i="13"/>
  <c r="AB4013" i="13"/>
  <c r="AF4013" i="13"/>
  <c r="AD4021" i="13"/>
  <c r="AB4021" i="13"/>
  <c r="AC4021" i="13"/>
  <c r="AE4021" i="13"/>
  <c r="AF4021" i="13"/>
  <c r="AA4021" i="13"/>
  <c r="S4021" i="13"/>
  <c r="S4029" i="13"/>
  <c r="AF4029" i="13"/>
  <c r="AE4029" i="13"/>
  <c r="AA4029" i="13"/>
  <c r="AD4029" i="13"/>
  <c r="AC4029" i="13"/>
  <c r="AB4029" i="13"/>
  <c r="S4037" i="13"/>
  <c r="AA4037" i="13"/>
  <c r="AB4037" i="13"/>
  <c r="AD4037" i="13"/>
  <c r="AE4037" i="13"/>
  <c r="AF4037" i="13"/>
  <c r="AC4037" i="13"/>
  <c r="S4045" i="13"/>
  <c r="AC4045" i="13"/>
  <c r="AD4045" i="13"/>
  <c r="AF4045" i="13"/>
  <c r="AE4045" i="13"/>
  <c r="AA4045" i="13"/>
  <c r="AB4045" i="13"/>
  <c r="AA4053" i="13"/>
  <c r="S4053" i="13"/>
  <c r="AD4053" i="13"/>
  <c r="AB4053" i="13"/>
  <c r="AC4053" i="13"/>
  <c r="AF4053" i="13"/>
  <c r="AE4053" i="13"/>
  <c r="AC4061" i="13"/>
  <c r="AD4061" i="13"/>
  <c r="S4061" i="13"/>
  <c r="AF4061" i="13"/>
  <c r="AE4061" i="13"/>
  <c r="AA4061" i="13"/>
  <c r="AB4061" i="13"/>
  <c r="AC4069" i="13"/>
  <c r="AB4069" i="13"/>
  <c r="S4069" i="13"/>
  <c r="AD4069" i="13"/>
  <c r="T4069" i="13"/>
  <c r="AF4069" i="13"/>
  <c r="AA4069" i="13"/>
  <c r="U4069" i="13"/>
  <c r="AE4069" i="13"/>
  <c r="AC4077" i="13"/>
  <c r="AE4077" i="13"/>
  <c r="S4077" i="13"/>
  <c r="AF4077" i="13"/>
  <c r="AB4077" i="13"/>
  <c r="AA4077" i="13"/>
  <c r="AD4077" i="13"/>
  <c r="S4085" i="13"/>
  <c r="AA4085" i="13"/>
  <c r="AE4085" i="13"/>
  <c r="AC4085" i="13"/>
  <c r="AB4085" i="13"/>
  <c r="AF4085" i="13"/>
  <c r="AD4085" i="13"/>
  <c r="AF4093" i="13"/>
  <c r="AD4093" i="13"/>
  <c r="AA4093" i="13"/>
  <c r="AE4093" i="13"/>
  <c r="S4093" i="13"/>
  <c r="AC4093" i="13"/>
  <c r="AB4093" i="13"/>
  <c r="AF4101" i="13"/>
  <c r="AC4101" i="13"/>
  <c r="AB4101" i="13"/>
  <c r="AA4101" i="13"/>
  <c r="AD4101" i="13"/>
  <c r="AE4101" i="13"/>
  <c r="S4101" i="13"/>
  <c r="AF4109" i="13"/>
  <c r="S4109" i="13"/>
  <c r="AB4109" i="13"/>
  <c r="AA4109" i="13"/>
  <c r="AE4109" i="13"/>
  <c r="AC4109" i="13"/>
  <c r="AD4109" i="13"/>
  <c r="S4117" i="13"/>
  <c r="AA4117" i="13"/>
  <c r="AD4117" i="13"/>
  <c r="AE4117" i="13"/>
  <c r="AC4117" i="13"/>
  <c r="AB4117" i="13"/>
  <c r="AF4117" i="13"/>
  <c r="AC4125" i="13"/>
  <c r="S4125" i="13"/>
  <c r="AF4125" i="13"/>
  <c r="AB4125" i="13"/>
  <c r="AA4125" i="13"/>
  <c r="AE4125" i="13"/>
  <c r="AD4125" i="13"/>
  <c r="S4133" i="13"/>
  <c r="AC4133" i="13"/>
  <c r="AB4133" i="13"/>
  <c r="AF4133" i="13"/>
  <c r="AD4133" i="13"/>
  <c r="AA4133" i="13"/>
  <c r="AE4133" i="13"/>
  <c r="AE4141" i="13"/>
  <c r="AD4141" i="13"/>
  <c r="AC4141" i="13"/>
  <c r="S4141" i="13"/>
  <c r="AF4141" i="13"/>
  <c r="AB4141" i="13"/>
  <c r="AA4141" i="13"/>
  <c r="S4149" i="13"/>
  <c r="AF4149" i="13"/>
  <c r="AE4149" i="13"/>
  <c r="AB4149" i="13"/>
  <c r="AC4149" i="13"/>
  <c r="AA4149" i="13"/>
  <c r="AD4149" i="13"/>
  <c r="S4157" i="13"/>
  <c r="AF4157" i="13"/>
  <c r="AE4157" i="13"/>
  <c r="AA4157" i="13"/>
  <c r="AD4157" i="13"/>
  <c r="AC4157" i="13"/>
  <c r="AB4157" i="13"/>
  <c r="AE4165" i="13"/>
  <c r="AF4165" i="13"/>
  <c r="S4165" i="13"/>
  <c r="AB4165" i="13"/>
  <c r="AA4165" i="13"/>
  <c r="AC4165" i="13"/>
  <c r="AD4165" i="13"/>
  <c r="H10" i="25"/>
  <c r="H7" i="25" l="1"/>
  <c r="I7" i="25"/>
  <c r="E74" i="22"/>
  <c r="F74" i="22"/>
  <c r="E36" i="22"/>
  <c r="D74" i="22"/>
  <c r="F36" i="22"/>
  <c r="G36" i="22"/>
  <c r="G74" i="22"/>
  <c r="D36" i="22"/>
  <c r="L12" i="22"/>
  <c r="J12" i="22"/>
  <c r="O46" i="22"/>
  <c r="F54" i="22"/>
  <c r="J46" i="22"/>
  <c r="I12" i="22"/>
  <c r="R54" i="22"/>
  <c r="F8" i="22"/>
  <c r="Q12" i="22"/>
  <c r="O12" i="22"/>
  <c r="D46" i="22"/>
  <c r="I46" i="22"/>
  <c r="M50" i="22"/>
  <c r="F12" i="22"/>
  <c r="P50" i="22"/>
  <c r="D12" i="22"/>
  <c r="O8" i="22"/>
  <c r="G46" i="22"/>
  <c r="K50" i="22"/>
  <c r="O54" i="22"/>
  <c r="M8" i="22"/>
  <c r="M54" i="22"/>
  <c r="P8" i="22"/>
  <c r="O16" i="22"/>
  <c r="I16" i="22"/>
  <c r="R50" i="22"/>
  <c r="E46" i="22"/>
  <c r="I50" i="22"/>
  <c r="E16" i="22"/>
  <c r="E50" i="22"/>
  <c r="G8" i="22"/>
  <c r="P16" i="22"/>
  <c r="R16" i="22"/>
  <c r="G50" i="22"/>
  <c r="H50" i="22"/>
  <c r="L54" i="22"/>
  <c r="J16" i="22"/>
  <c r="H8" i="22"/>
  <c r="G16" i="22"/>
  <c r="R12" i="22"/>
  <c r="J50" i="22"/>
  <c r="N54" i="22"/>
  <c r="R46" i="22"/>
  <c r="K16" i="22"/>
  <c r="Q46" i="22"/>
  <c r="Q8" i="22"/>
  <c r="M12" i="22"/>
  <c r="K12" i="22"/>
  <c r="Q54" i="22"/>
  <c r="D50" i="22"/>
  <c r="H54" i="22"/>
  <c r="K46" i="22"/>
  <c r="D8" i="22"/>
  <c r="P12" i="22"/>
  <c r="N12" i="22"/>
  <c r="F50" i="22"/>
  <c r="J54" i="22"/>
  <c r="K54" i="22"/>
  <c r="L8" i="22"/>
  <c r="L46" i="22"/>
  <c r="I8" i="22"/>
  <c r="E12" i="22"/>
  <c r="Q16" i="22"/>
  <c r="I54" i="22"/>
  <c r="M46" i="22"/>
  <c r="Q50" i="22"/>
  <c r="H16" i="22"/>
  <c r="F46" i="22"/>
  <c r="R8" i="22"/>
  <c r="L16" i="22"/>
  <c r="N16" i="22"/>
  <c r="P46" i="22"/>
  <c r="G54" i="22"/>
  <c r="N8" i="22"/>
  <c r="N50" i="22"/>
  <c r="E8" i="22"/>
  <c r="K8" i="22"/>
  <c r="M16" i="22"/>
  <c r="E54" i="22"/>
  <c r="N46" i="22"/>
  <c r="H12" i="22"/>
  <c r="O50" i="22"/>
  <c r="J8" i="22"/>
  <c r="D16" i="22"/>
  <c r="F16" i="22"/>
  <c r="H46" i="22"/>
  <c r="L50" i="22"/>
  <c r="P54" i="22"/>
  <c r="G12" i="22"/>
  <c r="D54" i="22"/>
  <c r="S20" i="22"/>
  <c r="P20" i="22"/>
  <c r="Y58" i="22"/>
  <c r="E20" i="22"/>
  <c r="W20" i="22"/>
  <c r="X20" i="22"/>
  <c r="F58" i="22"/>
  <c r="R20" i="22"/>
  <c r="AA20" i="22"/>
  <c r="J20" i="22"/>
  <c r="J58" i="22"/>
  <c r="T20" i="22"/>
  <c r="I20" i="22"/>
  <c r="Z20" i="22"/>
  <c r="R58" i="22"/>
  <c r="L58" i="22"/>
  <c r="M20" i="22"/>
  <c r="D58" i="22"/>
  <c r="V58" i="22"/>
  <c r="E58" i="22"/>
  <c r="Q20" i="22"/>
  <c r="H58" i="22"/>
  <c r="Z58" i="22"/>
  <c r="H20" i="22"/>
  <c r="Y20" i="22"/>
  <c r="P58" i="22"/>
  <c r="K58" i="22"/>
  <c r="G58" i="22"/>
  <c r="D20" i="22"/>
  <c r="T58" i="22"/>
  <c r="O58" i="22"/>
  <c r="W58" i="22"/>
  <c r="L20" i="22"/>
  <c r="X58" i="22"/>
  <c r="S58" i="22"/>
  <c r="U58" i="22"/>
  <c r="F20" i="22"/>
  <c r="I58" i="22"/>
  <c r="AA58" i="22"/>
  <c r="G20" i="22"/>
  <c r="N20" i="22"/>
  <c r="M58" i="22"/>
  <c r="O20" i="22"/>
  <c r="K20" i="22"/>
  <c r="V20" i="22"/>
  <c r="Q58" i="22"/>
  <c r="U20" i="22"/>
  <c r="N58" i="22"/>
  <c r="J10" i="25"/>
  <c r="K10" i="25" s="1"/>
  <c r="L10" i="25" s="1"/>
  <c r="M10" i="25" s="1"/>
  <c r="N9" i="25" s="1"/>
  <c r="O9" i="25" s="1"/>
  <c r="H1" i="26" s="1"/>
  <c r="D70" i="22"/>
  <c r="E32" i="22"/>
  <c r="E70" i="22"/>
  <c r="D32" i="22"/>
  <c r="H11" i="25"/>
  <c r="H14" i="25" s="1"/>
  <c r="I11" i="25"/>
  <c r="N6" i="25"/>
  <c r="O6" i="25" s="1"/>
  <c r="J6" i="25"/>
  <c r="K6" i="25" s="1"/>
  <c r="L6" i="25" s="1"/>
  <c r="M6" i="25" s="1"/>
  <c r="C15" i="25"/>
  <c r="AE28" i="24" l="1"/>
  <c r="L67" i="24"/>
  <c r="L66" i="24"/>
  <c r="L68" i="24"/>
  <c r="F67" i="24"/>
  <c r="F66" i="24"/>
  <c r="F68" i="24"/>
  <c r="AK28" i="24"/>
  <c r="V66" i="24"/>
  <c r="V67" i="24"/>
  <c r="V68" i="24"/>
  <c r="K30" i="24"/>
  <c r="K29" i="24"/>
  <c r="K28" i="24"/>
  <c r="Z68" i="24"/>
  <c r="Z67" i="24"/>
  <c r="Z66" i="24"/>
  <c r="C18" i="25"/>
  <c r="G17" i="25" s="1"/>
  <c r="C17" i="25"/>
  <c r="F16" i="25" s="1"/>
  <c r="C16" i="25"/>
  <c r="O62" i="24"/>
  <c r="K62" i="24"/>
  <c r="K64" i="24"/>
  <c r="K63" i="24"/>
  <c r="L26" i="24"/>
  <c r="L25" i="24"/>
  <c r="L24" i="24"/>
  <c r="G58" i="24"/>
  <c r="E58" i="24"/>
  <c r="L58" i="24"/>
  <c r="T20" i="24"/>
  <c r="R20" i="24"/>
  <c r="E20" i="24"/>
  <c r="D54" i="24"/>
  <c r="H46" i="24"/>
  <c r="O50" i="24"/>
  <c r="M16" i="24"/>
  <c r="N8" i="24"/>
  <c r="L16" i="24"/>
  <c r="Q50" i="24"/>
  <c r="E12" i="24"/>
  <c r="K54" i="24"/>
  <c r="P12" i="24"/>
  <c r="D50" i="24"/>
  <c r="Q8" i="24"/>
  <c r="N54" i="24"/>
  <c r="H8" i="24"/>
  <c r="G50" i="24"/>
  <c r="E50" i="24"/>
  <c r="R50" i="24"/>
  <c r="M54" i="24"/>
  <c r="G46" i="24"/>
  <c r="F12" i="24"/>
  <c r="O12" i="24"/>
  <c r="I12" i="24"/>
  <c r="J12" i="24"/>
  <c r="G36" i="24"/>
  <c r="F74" i="24"/>
  <c r="N58" i="24"/>
  <c r="H20" i="24"/>
  <c r="Y28" i="24"/>
  <c r="R30" i="24"/>
  <c r="R28" i="24"/>
  <c r="R29" i="24"/>
  <c r="I67" i="24"/>
  <c r="I68" i="24"/>
  <c r="I66" i="24"/>
  <c r="O68" i="24"/>
  <c r="O67" i="24"/>
  <c r="O66" i="24"/>
  <c r="D28" i="24"/>
  <c r="N30" i="24"/>
  <c r="N29" i="24"/>
  <c r="N28" i="24"/>
  <c r="O29" i="24"/>
  <c r="O28" i="24"/>
  <c r="O30" i="24"/>
  <c r="K67" i="24"/>
  <c r="K68" i="24"/>
  <c r="K66" i="24"/>
  <c r="E68" i="24"/>
  <c r="E67" i="24"/>
  <c r="E66" i="24"/>
  <c r="AM66" i="24"/>
  <c r="L29" i="24"/>
  <c r="L30" i="24"/>
  <c r="L28" i="24"/>
  <c r="F30" i="24"/>
  <c r="F28" i="24"/>
  <c r="F29" i="24"/>
  <c r="U29" i="24"/>
  <c r="U30" i="24"/>
  <c r="U28" i="24"/>
  <c r="AA68" i="24"/>
  <c r="AA66" i="24"/>
  <c r="AA67" i="24"/>
  <c r="M66" i="24"/>
  <c r="M68" i="24"/>
  <c r="M67" i="24"/>
  <c r="S67" i="24"/>
  <c r="S66" i="24"/>
  <c r="S68" i="24"/>
  <c r="H28" i="24"/>
  <c r="H30" i="24"/>
  <c r="H29" i="24"/>
  <c r="AK66" i="24"/>
  <c r="D32" i="24"/>
  <c r="M24" i="24"/>
  <c r="K24" i="24"/>
  <c r="K25" i="24"/>
  <c r="K26" i="24"/>
  <c r="D24" i="24"/>
  <c r="J25" i="24"/>
  <c r="J26" i="24"/>
  <c r="J24" i="24"/>
  <c r="I64" i="24"/>
  <c r="I62" i="24"/>
  <c r="I63" i="24"/>
  <c r="O24" i="24"/>
  <c r="U20" i="24"/>
  <c r="O20" i="24"/>
  <c r="AA58" i="24"/>
  <c r="S58" i="24"/>
  <c r="O58" i="24"/>
  <c r="K58" i="24"/>
  <c r="Z58" i="24"/>
  <c r="V58" i="24"/>
  <c r="R58" i="24"/>
  <c r="J58" i="24"/>
  <c r="F58" i="24"/>
  <c r="Y58" i="24"/>
  <c r="G12" i="24"/>
  <c r="F16" i="24"/>
  <c r="H12" i="24"/>
  <c r="K8" i="24"/>
  <c r="G54" i="24"/>
  <c r="R8" i="24"/>
  <c r="M46" i="24"/>
  <c r="I8" i="24"/>
  <c r="J54" i="24"/>
  <c r="D8" i="24"/>
  <c r="Q54" i="24"/>
  <c r="Q46" i="24"/>
  <c r="J50" i="24"/>
  <c r="J16" i="24"/>
  <c r="R16" i="24"/>
  <c r="E16" i="24"/>
  <c r="I16" i="24"/>
  <c r="M8" i="24"/>
  <c r="O8" i="24"/>
  <c r="M50" i="24"/>
  <c r="Q12" i="24"/>
  <c r="J46" i="24"/>
  <c r="L12" i="24"/>
  <c r="F36" i="24"/>
  <c r="E74" i="24"/>
  <c r="AL66" i="24"/>
  <c r="X66" i="24"/>
  <c r="W29" i="24"/>
  <c r="W28" i="24"/>
  <c r="W30" i="24"/>
  <c r="AA30" i="24"/>
  <c r="AA29" i="24"/>
  <c r="AA28" i="24"/>
  <c r="AD68" i="24"/>
  <c r="AD66" i="24"/>
  <c r="AD67" i="24"/>
  <c r="R67" i="24"/>
  <c r="R66" i="24"/>
  <c r="R68" i="24"/>
  <c r="P66" i="24"/>
  <c r="P67" i="24"/>
  <c r="P68" i="24"/>
  <c r="G62" i="24"/>
  <c r="M62" i="24"/>
  <c r="G20" i="24"/>
  <c r="U58" i="24"/>
  <c r="G68" i="24"/>
  <c r="G67" i="24"/>
  <c r="G66" i="24"/>
  <c r="AI28" i="24"/>
  <c r="V28" i="24"/>
  <c r="V30" i="24"/>
  <c r="V29" i="24"/>
  <c r="AG28" i="24"/>
  <c r="AD29" i="24"/>
  <c r="AD30" i="24"/>
  <c r="AD28" i="24"/>
  <c r="Q67" i="24"/>
  <c r="Q66" i="24"/>
  <c r="Q68" i="24"/>
  <c r="G30" i="24"/>
  <c r="G28" i="24"/>
  <c r="G29" i="24"/>
  <c r="D66" i="24"/>
  <c r="N68" i="24"/>
  <c r="N67" i="24"/>
  <c r="N66" i="24"/>
  <c r="E70" i="24"/>
  <c r="J63" i="24"/>
  <c r="J62" i="24"/>
  <c r="J64" i="24"/>
  <c r="M58" i="24"/>
  <c r="P58" i="24"/>
  <c r="H58" i="24"/>
  <c r="D58" i="24"/>
  <c r="Z20" i="24"/>
  <c r="J20" i="24"/>
  <c r="X20" i="24"/>
  <c r="P20" i="24"/>
  <c r="P54" i="24"/>
  <c r="D16" i="24"/>
  <c r="N46" i="24"/>
  <c r="E8" i="24"/>
  <c r="P46" i="24"/>
  <c r="F46" i="24"/>
  <c r="I54" i="24"/>
  <c r="L46" i="24"/>
  <c r="F50" i="24"/>
  <c r="K46" i="24"/>
  <c r="K12" i="24"/>
  <c r="K16" i="24"/>
  <c r="R12" i="24"/>
  <c r="L54" i="24"/>
  <c r="P16" i="24"/>
  <c r="I50" i="24"/>
  <c r="O16" i="24"/>
  <c r="O54" i="24"/>
  <c r="D12" i="24"/>
  <c r="I46" i="24"/>
  <c r="F8" i="24"/>
  <c r="F54" i="24"/>
  <c r="D36" i="24"/>
  <c r="D74" i="24"/>
  <c r="N7" i="25"/>
  <c r="O7" i="25" s="1"/>
  <c r="F1" i="26" s="1"/>
  <c r="J7" i="25"/>
  <c r="K7" i="25" s="1"/>
  <c r="L7" i="25" s="1"/>
  <c r="M7" i="25" s="1"/>
  <c r="AM28" i="24"/>
  <c r="J30" i="24"/>
  <c r="J29" i="24"/>
  <c r="J28" i="24"/>
  <c r="T66" i="24"/>
  <c r="T68" i="24"/>
  <c r="T67" i="24"/>
  <c r="AJ28" i="24"/>
  <c r="D70" i="24"/>
  <c r="F62" i="24"/>
  <c r="K20" i="24"/>
  <c r="W58" i="24"/>
  <c r="AC30" i="24"/>
  <c r="AC28" i="24"/>
  <c r="AC29" i="24"/>
  <c r="J66" i="24"/>
  <c r="J67" i="24"/>
  <c r="J68" i="24"/>
  <c r="AJ66" i="24"/>
  <c r="AF28" i="24"/>
  <c r="AH66" i="24"/>
  <c r="AF66" i="24"/>
  <c r="H68" i="24"/>
  <c r="H66" i="24"/>
  <c r="H67" i="24"/>
  <c r="AG66" i="24"/>
  <c r="AB67" i="24"/>
  <c r="AB68" i="24"/>
  <c r="AB66" i="24"/>
  <c r="E1" i="26"/>
  <c r="N62" i="24"/>
  <c r="N24" i="24"/>
  <c r="E62" i="24"/>
  <c r="G24" i="24"/>
  <c r="D62" i="24"/>
  <c r="Q58" i="24"/>
  <c r="I58" i="24"/>
  <c r="X58" i="24"/>
  <c r="T58" i="24"/>
  <c r="AL28" i="24"/>
  <c r="E30" i="24"/>
  <c r="E29" i="24"/>
  <c r="E28" i="24"/>
  <c r="M29" i="24"/>
  <c r="M30" i="24"/>
  <c r="M28" i="24"/>
  <c r="U66" i="24"/>
  <c r="U67" i="24"/>
  <c r="U68" i="24"/>
  <c r="P30" i="24"/>
  <c r="P29" i="24"/>
  <c r="P28" i="24"/>
  <c r="AB29" i="24"/>
  <c r="AB30" i="24"/>
  <c r="AB28" i="24"/>
  <c r="Z28" i="24"/>
  <c r="Z30" i="24"/>
  <c r="Z29" i="24"/>
  <c r="AH28" i="24"/>
  <c r="I30" i="24"/>
  <c r="I29" i="24"/>
  <c r="I28" i="24"/>
  <c r="AC68" i="24"/>
  <c r="AC66" i="24"/>
  <c r="AC67" i="24"/>
  <c r="AI66" i="24"/>
  <c r="X28" i="24"/>
  <c r="S30" i="24"/>
  <c r="S28" i="24"/>
  <c r="S29" i="24"/>
  <c r="W68" i="24"/>
  <c r="W66" i="24"/>
  <c r="W67" i="24"/>
  <c r="Q30" i="24"/>
  <c r="Q28" i="24"/>
  <c r="Q29" i="24"/>
  <c r="Y66" i="24"/>
  <c r="AE66" i="24"/>
  <c r="T28" i="24"/>
  <c r="T30" i="24"/>
  <c r="T29" i="24"/>
  <c r="N11" i="25"/>
  <c r="O11" i="25" s="1"/>
  <c r="J1" i="26" s="1"/>
  <c r="J11" i="25"/>
  <c r="K11" i="25" s="1"/>
  <c r="L11" i="25" s="1"/>
  <c r="M11" i="25" s="1"/>
  <c r="E32" i="24"/>
  <c r="N10" i="25"/>
  <c r="O10" i="25" s="1"/>
  <c r="I1" i="26" s="1"/>
  <c r="I26" i="24"/>
  <c r="I25" i="24"/>
  <c r="I24" i="24"/>
  <c r="H24" i="24"/>
  <c r="E24" i="24"/>
  <c r="L62" i="24"/>
  <c r="L63" i="24"/>
  <c r="L64" i="24"/>
  <c r="F24" i="24"/>
  <c r="H62" i="24"/>
  <c r="V20" i="24"/>
  <c r="N20" i="24"/>
  <c r="F20" i="24"/>
  <c r="L20" i="24"/>
  <c r="D20" i="24"/>
  <c r="Y20" i="24"/>
  <c r="Q20" i="24"/>
  <c r="M20" i="24"/>
  <c r="I20" i="24"/>
  <c r="AA20" i="24"/>
  <c r="W20" i="24"/>
  <c r="S20" i="24"/>
  <c r="L50" i="24"/>
  <c r="J8" i="24"/>
  <c r="E54" i="24"/>
  <c r="N50" i="24"/>
  <c r="N16" i="24"/>
  <c r="H16" i="24"/>
  <c r="Q16" i="24"/>
  <c r="L8" i="24"/>
  <c r="N12" i="24"/>
  <c r="H54" i="24"/>
  <c r="M12" i="24"/>
  <c r="R46" i="24"/>
  <c r="G16" i="24"/>
  <c r="H50" i="24"/>
  <c r="G8" i="24"/>
  <c r="E46" i="24"/>
  <c r="P8" i="24"/>
  <c r="K50" i="24"/>
  <c r="P50" i="24"/>
  <c r="D46" i="24"/>
  <c r="R54" i="24"/>
  <c r="O46" i="24"/>
  <c r="G74" i="24"/>
  <c r="E36" i="24"/>
  <c r="I16" i="25" l="1"/>
  <c r="J16" i="25" s="1"/>
  <c r="K16" i="25" s="1"/>
  <c r="L16" i="25" s="1"/>
  <c r="M16" i="25" s="1"/>
  <c r="N16" i="25" s="1"/>
  <c r="H16" i="25"/>
  <c r="H17" i="25"/>
  <c r="I17" i="25"/>
  <c r="J17" i="25" s="1"/>
  <c r="K17" i="25" s="1"/>
  <c r="L17" i="25" s="1"/>
  <c r="M17" i="25" s="1"/>
  <c r="N17" i="25" s="1"/>
  <c r="O17" i="25" s="1"/>
  <c r="O16" i="25" l="1"/>
  <c r="N8" i="25"/>
  <c r="O8" i="25" s="1"/>
  <c r="G1" i="26" l="1"/>
  <c r="O14" i="25"/>
  <c r="N632" i="26" l="1"/>
  <c r="N568" i="26"/>
  <c r="N591" i="26"/>
  <c r="N527" i="26"/>
  <c r="N463" i="26"/>
  <c r="N399" i="26"/>
  <c r="N335" i="26"/>
  <c r="Q335" i="26" s="1"/>
  <c r="R335" i="26" s="1"/>
  <c r="L335" i="13" s="1"/>
  <c r="N335" i="13" s="1"/>
  <c r="N590" i="26"/>
  <c r="N490" i="26"/>
  <c r="N405" i="26"/>
  <c r="N320" i="26"/>
  <c r="Q320" i="26" s="1"/>
  <c r="R320" i="26" s="1"/>
  <c r="L320" i="13" s="1"/>
  <c r="N320" i="13" s="1"/>
  <c r="N249" i="26"/>
  <c r="N629" i="26"/>
  <c r="N516" i="26"/>
  <c r="N430" i="26"/>
  <c r="Q430" i="26" s="1"/>
  <c r="R430" i="26" s="1"/>
  <c r="L430" i="13" s="1"/>
  <c r="N430" i="13" s="1"/>
  <c r="N345" i="26"/>
  <c r="N268" i="26"/>
  <c r="N204" i="26"/>
  <c r="N140" i="26"/>
  <c r="Q140" i="26" s="1"/>
  <c r="R140" i="26" s="1"/>
  <c r="L140" i="13" s="1"/>
  <c r="N140" i="13" s="1"/>
  <c r="N76" i="26"/>
  <c r="N12" i="26"/>
  <c r="N530" i="26"/>
  <c r="N445" i="26"/>
  <c r="Q445" i="26" s="1"/>
  <c r="R445" i="26" s="1"/>
  <c r="L445" i="13" s="1"/>
  <c r="N445" i="13" s="1"/>
  <c r="N454" i="26"/>
  <c r="N263" i="26"/>
  <c r="N153" i="26"/>
  <c r="N67" i="26"/>
  <c r="N534" i="26"/>
  <c r="N301" i="26"/>
  <c r="N585" i="26"/>
  <c r="N374" i="26"/>
  <c r="Q374" i="26" s="1"/>
  <c r="R374" i="26" s="1"/>
  <c r="L374" i="13" s="1"/>
  <c r="N374" i="13" s="1"/>
  <c r="N59" i="26"/>
  <c r="N122" i="26"/>
  <c r="N596" i="26"/>
  <c r="N619" i="26"/>
  <c r="Q619" i="26" s="1"/>
  <c r="R619" i="26" s="1"/>
  <c r="L619" i="13" s="1"/>
  <c r="N619" i="13" s="1"/>
  <c r="N555" i="26"/>
  <c r="N491" i="26"/>
  <c r="N427" i="26"/>
  <c r="N363" i="26"/>
  <c r="Q363" i="26" s="1"/>
  <c r="R363" i="26" s="1"/>
  <c r="L363" i="13" s="1"/>
  <c r="N363" i="13" s="1"/>
  <c r="N299" i="26"/>
  <c r="N528" i="26"/>
  <c r="N442" i="26"/>
  <c r="N357" i="26"/>
  <c r="Q357" i="26" s="1"/>
  <c r="R357" i="26" s="1"/>
  <c r="L357" i="13" s="1"/>
  <c r="N357" i="13" s="1"/>
  <c r="N277" i="26"/>
  <c r="N213" i="26"/>
  <c r="N557" i="26"/>
  <c r="N468" i="26"/>
  <c r="Q468" i="26" s="1"/>
  <c r="R468" i="26" s="1"/>
  <c r="L468" i="13" s="1"/>
  <c r="N468" i="13" s="1"/>
  <c r="N382" i="26"/>
  <c r="N297" i="26"/>
  <c r="N232" i="26"/>
  <c r="N168" i="26"/>
  <c r="N104" i="26"/>
  <c r="N40" i="26"/>
  <c r="N578" i="26"/>
  <c r="N482" i="26"/>
  <c r="Q482" i="26" s="1"/>
  <c r="R482" i="26" s="1"/>
  <c r="L482" i="13" s="1"/>
  <c r="N482" i="13" s="1"/>
  <c r="N397" i="26"/>
  <c r="N328" i="26"/>
  <c r="N191" i="26"/>
  <c r="N105" i="26"/>
  <c r="Q105" i="26" s="1"/>
  <c r="R105" i="26" s="1"/>
  <c r="L105" i="13" s="1"/>
  <c r="N105" i="13" s="1"/>
  <c r="N19" i="26"/>
  <c r="N369" i="26"/>
  <c r="N106" i="26"/>
  <c r="N588" i="26"/>
  <c r="Q588" i="26" s="1"/>
  <c r="R588" i="26" s="1"/>
  <c r="L588" i="13" s="1"/>
  <c r="N588" i="13" s="1"/>
  <c r="N611" i="26"/>
  <c r="N547" i="26"/>
  <c r="N483" i="26"/>
  <c r="N419" i="26"/>
  <c r="Q419" i="26" s="1"/>
  <c r="R419" i="26" s="1"/>
  <c r="L419" i="13" s="1"/>
  <c r="N419" i="13" s="1"/>
  <c r="N355" i="26"/>
  <c r="N630" i="26"/>
  <c r="N517" i="26"/>
  <c r="N432" i="26"/>
  <c r="Q432" i="26" s="1"/>
  <c r="R432" i="26" s="1"/>
  <c r="L432" i="13" s="1"/>
  <c r="N432" i="13" s="1"/>
  <c r="N346" i="26"/>
  <c r="N269" i="26"/>
  <c r="N205" i="26"/>
  <c r="N542" i="26"/>
  <c r="Q542" i="26" s="1"/>
  <c r="R542" i="26" s="1"/>
  <c r="L542" i="13" s="1"/>
  <c r="N542" i="13" s="1"/>
  <c r="N457" i="26"/>
  <c r="N372" i="26"/>
  <c r="N288" i="26"/>
  <c r="N224" i="26"/>
  <c r="Q224" i="26" s="1"/>
  <c r="R224" i="26" s="1"/>
  <c r="L224" i="13" s="1"/>
  <c r="N224" i="13" s="1"/>
  <c r="N160" i="26"/>
  <c r="N96" i="26"/>
  <c r="N32" i="26"/>
  <c r="N562" i="26"/>
  <c r="Q562" i="26" s="1"/>
  <c r="R562" i="26" s="1"/>
  <c r="L562" i="13" s="1"/>
  <c r="N562" i="13" s="1"/>
  <c r="N472" i="26"/>
  <c r="N569" i="26"/>
  <c r="N306" i="26"/>
  <c r="N179" i="26"/>
  <c r="Q179" i="26" s="1"/>
  <c r="R179" i="26" s="1"/>
  <c r="L179" i="13" s="1"/>
  <c r="N179" i="13" s="1"/>
  <c r="N94" i="26"/>
  <c r="N9" i="26"/>
  <c r="N348" i="26"/>
  <c r="N70" i="26"/>
  <c r="N161" i="26"/>
  <c r="N396" i="26"/>
  <c r="N181" i="26"/>
  <c r="N66" i="26"/>
  <c r="Q66" i="26" s="1"/>
  <c r="R66" i="26" s="1"/>
  <c r="L66" i="13" s="1"/>
  <c r="N66" i="13" s="1"/>
  <c r="N344" i="26"/>
  <c r="N165" i="26"/>
  <c r="N43" i="26"/>
  <c r="N278" i="26"/>
  <c r="Q278" i="26" s="1"/>
  <c r="R278" i="26" s="1"/>
  <c r="L278" i="13" s="1"/>
  <c r="N278" i="13" s="1"/>
  <c r="N49" i="26"/>
  <c r="N154" i="26"/>
  <c r="N90" i="26"/>
  <c r="N145" i="26"/>
  <c r="Q145" i="26" s="1"/>
  <c r="R145" i="26" s="1"/>
  <c r="L145" i="13" s="1"/>
  <c r="N145" i="13" s="1"/>
  <c r="N270" i="26"/>
  <c r="N260" i="26"/>
  <c r="N226" i="26"/>
  <c r="N134" i="26"/>
  <c r="N228" i="26"/>
  <c r="N385" i="26"/>
  <c r="N439" i="26"/>
  <c r="N581" i="26"/>
  <c r="N602" i="26"/>
  <c r="N155" i="26"/>
  <c r="N171" i="26"/>
  <c r="N437" i="26"/>
  <c r="Q437" i="26" s="1"/>
  <c r="R437" i="26" s="1"/>
  <c r="L437" i="13" s="1"/>
  <c r="N437" i="13" s="1"/>
  <c r="N91" i="26"/>
  <c r="N471" i="26"/>
  <c r="N193" i="26"/>
  <c r="N20" i="26"/>
  <c r="Q20" i="26" s="1"/>
  <c r="R20" i="26" s="1"/>
  <c r="L20" i="13" s="1"/>
  <c r="N20" i="13" s="1"/>
  <c r="N316" i="26"/>
  <c r="N102" i="26"/>
  <c r="N545" i="26"/>
  <c r="N519" i="26"/>
  <c r="Q519" i="26" s="1"/>
  <c r="R519" i="26" s="1"/>
  <c r="L519" i="13" s="1"/>
  <c r="N519" i="13" s="1"/>
  <c r="N420" i="26"/>
  <c r="N142" i="26"/>
  <c r="N259" i="26"/>
  <c r="N438" i="26"/>
  <c r="Q438" i="26" s="1"/>
  <c r="R438" i="26" s="1"/>
  <c r="L438" i="13" s="1"/>
  <c r="N438" i="13" s="1"/>
  <c r="N82" i="26"/>
  <c r="N462" i="26"/>
  <c r="N242" i="26"/>
  <c r="N631" i="26"/>
  <c r="N180" i="26"/>
  <c r="N121" i="26"/>
  <c r="N615" i="26"/>
  <c r="N18" i="26"/>
  <c r="Q18" i="26" s="1"/>
  <c r="R18" i="26" s="1"/>
  <c r="L18" i="13" s="1"/>
  <c r="N18" i="13" s="1"/>
  <c r="N407" i="26"/>
  <c r="N212" i="26"/>
  <c r="N27" i="26"/>
  <c r="N135" i="26"/>
  <c r="Q135" i="26" s="1"/>
  <c r="R135" i="26" s="1"/>
  <c r="L135" i="13" s="1"/>
  <c r="N135" i="13" s="1"/>
  <c r="N54" i="26"/>
  <c r="N334" i="26"/>
  <c r="N198" i="26"/>
  <c r="N77" i="26"/>
  <c r="Q77" i="26" s="1"/>
  <c r="R77" i="26" s="1"/>
  <c r="L77" i="13" s="1"/>
  <c r="N77" i="13" s="1"/>
  <c r="N592" i="26"/>
  <c r="N185" i="26"/>
  <c r="N600" i="26"/>
  <c r="N495" i="26"/>
  <c r="Q495" i="26" s="1"/>
  <c r="R495" i="26" s="1"/>
  <c r="L495" i="13" s="1"/>
  <c r="N495" i="13" s="1"/>
  <c r="N303" i="26"/>
  <c r="N362" i="26"/>
  <c r="N565" i="26"/>
  <c r="N302" i="26"/>
  <c r="Q302" i="26" s="1"/>
  <c r="R302" i="26" s="1"/>
  <c r="L302" i="13" s="1"/>
  <c r="N302" i="13" s="1"/>
  <c r="N108" i="26"/>
  <c r="N488" i="26"/>
  <c r="N199" i="26"/>
  <c r="N380" i="26"/>
  <c r="Q380" i="26" s="1"/>
  <c r="R380" i="26" s="1"/>
  <c r="L380" i="13" s="1"/>
  <c r="N380" i="13" s="1"/>
  <c r="N173" i="26"/>
  <c r="N564" i="26"/>
  <c r="N459" i="26"/>
  <c r="N582" i="26"/>
  <c r="N314" i="26"/>
  <c r="N621" i="26"/>
  <c r="N340" i="26"/>
  <c r="N136" i="26"/>
  <c r="Q136" i="26" s="1"/>
  <c r="R136" i="26" s="1"/>
  <c r="L136" i="13" s="1"/>
  <c r="N136" i="13" s="1"/>
  <c r="N525" i="26"/>
  <c r="N255" i="26"/>
  <c r="N513" i="26"/>
  <c r="N556" i="26"/>
  <c r="Q556" i="26" s="1"/>
  <c r="R556" i="26" s="1"/>
  <c r="L556" i="13" s="1"/>
  <c r="N556" i="13" s="1"/>
  <c r="N451" i="26"/>
  <c r="N323" i="26"/>
  <c r="N389" i="26"/>
  <c r="N616" i="26"/>
  <c r="Q616" i="26" s="1"/>
  <c r="R616" i="26" s="1"/>
  <c r="L616" i="13" s="1"/>
  <c r="N616" i="13" s="1"/>
  <c r="N552" i="26"/>
  <c r="N575" i="26"/>
  <c r="N511" i="26"/>
  <c r="N447" i="26"/>
  <c r="Q447" i="26" s="1"/>
  <c r="R447" i="26" s="1"/>
  <c r="L447" i="13" s="1"/>
  <c r="N447" i="13" s="1"/>
  <c r="N383" i="26"/>
  <c r="N319" i="26"/>
  <c r="N558" i="26"/>
  <c r="N469" i="26"/>
  <c r="Q469" i="26" s="1"/>
  <c r="R469" i="26" s="1"/>
  <c r="L469" i="13" s="1"/>
  <c r="N469" i="13" s="1"/>
  <c r="N384" i="26"/>
  <c r="N298" i="26"/>
  <c r="N233" i="26"/>
  <c r="N597" i="26"/>
  <c r="Q597" i="26" s="1"/>
  <c r="R597" i="26" s="1"/>
  <c r="L597" i="13" s="1"/>
  <c r="N597" i="13" s="1"/>
  <c r="N494" i="26"/>
  <c r="N409" i="26"/>
  <c r="N324" i="26"/>
  <c r="N252" i="26"/>
  <c r="Q252" i="26" s="1"/>
  <c r="R252" i="26" s="1"/>
  <c r="L252" i="13" s="1"/>
  <c r="N252" i="13" s="1"/>
  <c r="N188" i="26"/>
  <c r="N124" i="26"/>
  <c r="N60" i="26"/>
  <c r="N618" i="26"/>
  <c r="Q618" i="26" s="1"/>
  <c r="R618" i="26" s="1"/>
  <c r="L618" i="13" s="1"/>
  <c r="N618" i="13" s="1"/>
  <c r="N509" i="26"/>
  <c r="N424" i="26"/>
  <c r="N381" i="26"/>
  <c r="N231" i="26"/>
  <c r="Q231" i="26" s="1"/>
  <c r="R231" i="26" s="1"/>
  <c r="L231" i="13" s="1"/>
  <c r="N231" i="13" s="1"/>
  <c r="N131" i="26"/>
  <c r="N46" i="26"/>
  <c r="N449" i="26"/>
  <c r="N183" i="26"/>
  <c r="Q183" i="26" s="1"/>
  <c r="R183" i="26" s="1"/>
  <c r="L183" i="13" s="1"/>
  <c r="N183" i="13" s="1"/>
  <c r="N211" i="26"/>
  <c r="N251" i="26"/>
  <c r="N617" i="26"/>
  <c r="N65" i="26"/>
  <c r="Q65" i="26" s="1"/>
  <c r="R65" i="26" s="1"/>
  <c r="L65" i="13" s="1"/>
  <c r="N65" i="13" s="1"/>
  <c r="N580" i="26"/>
  <c r="N603" i="26"/>
  <c r="N539" i="26"/>
  <c r="N475" i="26"/>
  <c r="N411" i="26"/>
  <c r="N347" i="26"/>
  <c r="N614" i="26"/>
  <c r="N506" i="26"/>
  <c r="Q506" i="26" s="1"/>
  <c r="R506" i="26" s="1"/>
  <c r="L506" i="13" s="1"/>
  <c r="N506" i="13" s="1"/>
  <c r="N421" i="26"/>
  <c r="N336" i="26"/>
  <c r="N261" i="26"/>
  <c r="N197" i="26"/>
  <c r="Q197" i="26" s="1"/>
  <c r="R197" i="26" s="1"/>
  <c r="L197" i="13" s="1"/>
  <c r="N197" i="13" s="1"/>
  <c r="N532" i="26"/>
  <c r="N446" i="26"/>
  <c r="N361" i="26"/>
  <c r="N280" i="26"/>
  <c r="Q280" i="26" s="1"/>
  <c r="R280" i="26" s="1"/>
  <c r="L280" i="13" s="1"/>
  <c r="N280" i="13" s="1"/>
  <c r="N216" i="26"/>
  <c r="N152" i="26"/>
  <c r="N88" i="26"/>
  <c r="N24" i="26"/>
  <c r="Q24" i="26" s="1"/>
  <c r="R24" i="26" s="1"/>
  <c r="L24" i="13" s="1"/>
  <c r="N24" i="13" s="1"/>
  <c r="N546" i="26"/>
  <c r="N461" i="26"/>
  <c r="N518" i="26"/>
  <c r="N287" i="26"/>
  <c r="Q287" i="26" s="1"/>
  <c r="R287" i="26" s="1"/>
  <c r="L287" i="13" s="1"/>
  <c r="N287" i="13" s="1"/>
  <c r="N169" i="26"/>
  <c r="N83" i="26"/>
  <c r="N625" i="26"/>
  <c r="N326" i="26"/>
  <c r="Q326" i="26" s="1"/>
  <c r="R326" i="26" s="1"/>
  <c r="L326" i="13" s="1"/>
  <c r="N326" i="13" s="1"/>
  <c r="N42" i="26"/>
  <c r="N572" i="26"/>
  <c r="N595" i="26"/>
  <c r="N531" i="26"/>
  <c r="N467" i="26"/>
  <c r="N403" i="26"/>
  <c r="N339" i="26"/>
  <c r="N598" i="26"/>
  <c r="Q598" i="26" s="1"/>
  <c r="R598" i="26" s="1"/>
  <c r="L598" i="13" s="1"/>
  <c r="N598" i="13" s="1"/>
  <c r="N496" i="26"/>
  <c r="N410" i="26"/>
  <c r="N325" i="26"/>
  <c r="N253" i="26"/>
  <c r="Q253" i="26" s="1"/>
  <c r="R253" i="26" s="1"/>
  <c r="L253" i="13" s="1"/>
  <c r="N253" i="13" s="1"/>
  <c r="N189" i="26"/>
  <c r="N521" i="26"/>
  <c r="N436" i="26"/>
  <c r="N350" i="26"/>
  <c r="N272" i="26"/>
  <c r="N208" i="26"/>
  <c r="N144" i="26"/>
  <c r="N80" i="26"/>
  <c r="Q80" i="26" s="1"/>
  <c r="R80" i="26" s="1"/>
  <c r="L80" i="13" s="1"/>
  <c r="N80" i="13" s="1"/>
  <c r="N16" i="26"/>
  <c r="N536" i="26"/>
  <c r="N450" i="26"/>
  <c r="N476" i="26"/>
  <c r="Q476" i="26" s="1"/>
  <c r="R476" i="26" s="1"/>
  <c r="L476" i="13" s="1"/>
  <c r="N476" i="13" s="1"/>
  <c r="N271" i="26"/>
  <c r="N158" i="26"/>
  <c r="N73" i="26"/>
  <c r="N561" i="26"/>
  <c r="N150" i="26"/>
  <c r="N13" i="26"/>
  <c r="N103" i="26"/>
  <c r="N310" i="26"/>
  <c r="Q310" i="26" s="1"/>
  <c r="R310" i="26" s="1"/>
  <c r="L310" i="13" s="1"/>
  <c r="N310" i="13" s="1"/>
  <c r="N151" i="26"/>
  <c r="N38" i="26"/>
  <c r="N282" i="26"/>
  <c r="N129" i="26"/>
  <c r="Q129" i="26" s="1"/>
  <c r="R129" i="26" s="1"/>
  <c r="L129" i="13" s="1"/>
  <c r="N129" i="13" s="1"/>
  <c r="N15" i="26"/>
  <c r="N214" i="26"/>
  <c r="N529" i="26"/>
  <c r="N97" i="26"/>
  <c r="Q97" i="26" s="1"/>
  <c r="R97" i="26" s="1"/>
  <c r="L97" i="13" s="1"/>
  <c r="N97" i="13" s="1"/>
  <c r="N524" i="26"/>
  <c r="N87" i="26"/>
  <c r="N227" i="26"/>
  <c r="N391" i="26"/>
  <c r="Q391" i="26" s="1"/>
  <c r="R391" i="26" s="1"/>
  <c r="L391" i="13" s="1"/>
  <c r="N391" i="13" s="1"/>
  <c r="N68" i="26"/>
  <c r="N75" i="26"/>
  <c r="N178" i="26"/>
  <c r="N6" i="26"/>
  <c r="N119" i="26"/>
  <c r="N317" i="26"/>
  <c r="N109" i="26"/>
  <c r="N375" i="26"/>
  <c r="Q375" i="26" s="1"/>
  <c r="R375" i="26" s="1"/>
  <c r="L375" i="13" s="1"/>
  <c r="N375" i="13" s="1"/>
  <c r="N373" i="26"/>
  <c r="N498" i="26"/>
  <c r="N187" i="26"/>
  <c r="N273" i="26"/>
  <c r="Q273" i="26" s="1"/>
  <c r="R273" i="26" s="1"/>
  <c r="L273" i="13" s="1"/>
  <c r="N273" i="13" s="1"/>
  <c r="N37" i="26"/>
  <c r="N416" i="26"/>
  <c r="N541" i="26"/>
  <c r="N332" i="26"/>
  <c r="Q332" i="26" s="1"/>
  <c r="R332" i="26" s="1"/>
  <c r="L332" i="13" s="1"/>
  <c r="N332" i="13" s="1"/>
  <c r="N21" i="26"/>
  <c r="N309" i="26"/>
  <c r="N492" i="26"/>
  <c r="N130" i="26"/>
  <c r="Q130" i="26" s="1"/>
  <c r="R130" i="26" s="1"/>
  <c r="L130" i="13" s="1"/>
  <c r="N130" i="13" s="1"/>
  <c r="N522" i="26"/>
  <c r="N53" i="26"/>
  <c r="N559" i="26"/>
  <c r="N367" i="26"/>
  <c r="Q367" i="26" s="1"/>
  <c r="R367" i="26" s="1"/>
  <c r="L367" i="13" s="1"/>
  <c r="N367" i="13" s="1"/>
  <c r="N448" i="26"/>
  <c r="N217" i="26"/>
  <c r="N388" i="26"/>
  <c r="N172" i="26"/>
  <c r="Q172" i="26" s="1"/>
  <c r="R172" i="26" s="1"/>
  <c r="L172" i="13" s="1"/>
  <c r="N172" i="13" s="1"/>
  <c r="N586" i="26"/>
  <c r="N338" i="26"/>
  <c r="N25" i="26"/>
  <c r="N146" i="26"/>
  <c r="Q146" i="26" s="1"/>
  <c r="R146" i="26" s="1"/>
  <c r="L146" i="13" s="1"/>
  <c r="N146" i="13" s="1"/>
  <c r="N628" i="26"/>
  <c r="N523" i="26"/>
  <c r="N331" i="26"/>
  <c r="N400" i="26"/>
  <c r="N510" i="26"/>
  <c r="N264" i="26"/>
  <c r="N72" i="26"/>
  <c r="N440" i="26"/>
  <c r="Q440" i="26" s="1"/>
  <c r="R440" i="26" s="1"/>
  <c r="L440" i="13" s="1"/>
  <c r="N440" i="13" s="1"/>
  <c r="N147" i="26"/>
  <c r="N258" i="26"/>
  <c r="N579" i="26"/>
  <c r="N387" i="26"/>
  <c r="Q387" i="26" s="1"/>
  <c r="R387" i="26" s="1"/>
  <c r="L387" i="13" s="1"/>
  <c r="N387" i="13" s="1"/>
  <c r="N474" i="26"/>
  <c r="N237" i="26"/>
  <c r="N584" i="26"/>
  <c r="N607" i="26"/>
  <c r="Q607" i="26" s="1"/>
  <c r="R607" i="26" s="1"/>
  <c r="L607" i="13" s="1"/>
  <c r="N607" i="13" s="1"/>
  <c r="N543" i="26"/>
  <c r="N479" i="26"/>
  <c r="N415" i="26"/>
  <c r="N351" i="26"/>
  <c r="Q351" i="26" s="1"/>
  <c r="R351" i="26" s="1"/>
  <c r="L351" i="13" s="1"/>
  <c r="N351" i="13" s="1"/>
  <c r="N622" i="26"/>
  <c r="N512" i="26"/>
  <c r="N426" i="26"/>
  <c r="N341" i="26"/>
  <c r="Q341" i="26" s="1"/>
  <c r="R341" i="26" s="1"/>
  <c r="L341" i="13" s="1"/>
  <c r="N341" i="13" s="1"/>
  <c r="N265" i="26"/>
  <c r="N201" i="26"/>
  <c r="N537" i="26"/>
  <c r="N452" i="26"/>
  <c r="Q452" i="26" s="1"/>
  <c r="R452" i="26" s="1"/>
  <c r="L452" i="13" s="1"/>
  <c r="N452" i="13" s="1"/>
  <c r="N366" i="26"/>
  <c r="N284" i="26"/>
  <c r="N220" i="26"/>
  <c r="N156" i="26"/>
  <c r="N92" i="26"/>
  <c r="N28" i="26"/>
  <c r="N554" i="26"/>
  <c r="N466" i="26"/>
  <c r="Q466" i="26" s="1"/>
  <c r="R466" i="26" s="1"/>
  <c r="L466" i="13" s="1"/>
  <c r="N466" i="13" s="1"/>
  <c r="N540" i="26"/>
  <c r="N296" i="26"/>
  <c r="N174" i="26"/>
  <c r="N89" i="26"/>
  <c r="Q89" i="26" s="1"/>
  <c r="R89" i="26" s="1"/>
  <c r="L89" i="13" s="1"/>
  <c r="N89" i="13" s="1"/>
  <c r="N3" i="26"/>
  <c r="N337" i="26"/>
  <c r="N55" i="26"/>
  <c r="N33" i="26"/>
  <c r="N117" i="26"/>
  <c r="N186" i="26"/>
  <c r="N612" i="26"/>
  <c r="N548" i="26"/>
  <c r="Q548" i="26" s="1"/>
  <c r="R548" i="26" s="1"/>
  <c r="L548" i="13" s="1"/>
  <c r="N548" i="13" s="1"/>
  <c r="N571" i="26"/>
  <c r="N507" i="26"/>
  <c r="N443" i="26"/>
  <c r="N379" i="26"/>
  <c r="Q379" i="26" s="1"/>
  <c r="R379" i="26" s="1"/>
  <c r="L379" i="13" s="1"/>
  <c r="N379" i="13" s="1"/>
  <c r="N315" i="26"/>
  <c r="N550" i="26"/>
  <c r="N464" i="26"/>
  <c r="N378" i="26"/>
  <c r="Q378" i="26" s="1"/>
  <c r="R378" i="26" s="1"/>
  <c r="L378" i="13" s="1"/>
  <c r="N378" i="13" s="1"/>
  <c r="N293" i="26"/>
  <c r="N229" i="26"/>
  <c r="N589" i="26"/>
  <c r="N489" i="26"/>
  <c r="N404" i="26"/>
  <c r="N318" i="26"/>
  <c r="N248" i="26"/>
  <c r="N184" i="26"/>
  <c r="Q184" i="26" s="1"/>
  <c r="R184" i="26" s="1"/>
  <c r="L184" i="13" s="1"/>
  <c r="N184" i="13" s="1"/>
  <c r="N120" i="26"/>
  <c r="N56" i="26"/>
  <c r="N610" i="26"/>
  <c r="N504" i="26"/>
  <c r="Q504" i="26" s="1"/>
  <c r="R504" i="26" s="1"/>
  <c r="L504" i="13" s="1"/>
  <c r="N504" i="13" s="1"/>
  <c r="N418" i="26"/>
  <c r="N370" i="26"/>
  <c r="N223" i="26"/>
  <c r="N126" i="26"/>
  <c r="Q126" i="26" s="1"/>
  <c r="R126" i="26" s="1"/>
  <c r="L126" i="13" s="1"/>
  <c r="N126" i="13" s="1"/>
  <c r="N41" i="26"/>
  <c r="N428" i="26"/>
  <c r="N170" i="26"/>
  <c r="N604" i="26"/>
  <c r="N627" i="26"/>
  <c r="N563" i="26"/>
  <c r="N499" i="26"/>
  <c r="N435" i="26"/>
  <c r="Q435" i="26" s="1"/>
  <c r="R435" i="26" s="1"/>
  <c r="L435" i="13" s="1"/>
  <c r="N435" i="13" s="1"/>
  <c r="N371" i="26"/>
  <c r="N307" i="26"/>
  <c r="N538" i="26"/>
  <c r="N453" i="26"/>
  <c r="Q453" i="26" s="1"/>
  <c r="R453" i="26" s="1"/>
  <c r="L453" i="13" s="1"/>
  <c r="N453" i="13" s="1"/>
  <c r="N368" i="26"/>
  <c r="N285" i="26"/>
  <c r="N221" i="26"/>
  <c r="N573" i="26"/>
  <c r="Q573" i="26" s="1"/>
  <c r="R573" i="26" s="1"/>
  <c r="L573" i="13" s="1"/>
  <c r="N573" i="13" s="1"/>
  <c r="N478" i="26"/>
  <c r="N393" i="26"/>
  <c r="N308" i="26"/>
  <c r="N240" i="26"/>
  <c r="Q240" i="26" s="1"/>
  <c r="R240" i="26" s="1"/>
  <c r="L240" i="13" s="1"/>
  <c r="N240" i="13" s="1"/>
  <c r="N176" i="26"/>
  <c r="N112" i="26"/>
  <c r="N48" i="26"/>
  <c r="N594" i="26"/>
  <c r="Q594" i="26" s="1"/>
  <c r="R594" i="26" s="1"/>
  <c r="L594" i="13" s="1"/>
  <c r="N594" i="13" s="1"/>
  <c r="N493" i="26"/>
  <c r="N408" i="26"/>
  <c r="N349" i="26"/>
  <c r="N207" i="26"/>
  <c r="Q207" i="26" s="1"/>
  <c r="R207" i="26" s="1"/>
  <c r="L207" i="13" s="1"/>
  <c r="N207" i="13" s="1"/>
  <c r="N115" i="26"/>
  <c r="N30" i="26"/>
  <c r="N390" i="26"/>
  <c r="N141" i="26"/>
  <c r="Q141" i="26" s="1"/>
  <c r="R141" i="26" s="1"/>
  <c r="L141" i="13" s="1"/>
  <c r="N141" i="13" s="1"/>
  <c r="N234" i="26"/>
  <c r="N577" i="26"/>
  <c r="N219" i="26"/>
  <c r="N95" i="26"/>
  <c r="N465" i="26"/>
  <c r="N195" i="26"/>
  <c r="N71" i="26"/>
  <c r="N364" i="26"/>
  <c r="Q364" i="26" s="1"/>
  <c r="R364" i="26" s="1"/>
  <c r="L364" i="13" s="1"/>
  <c r="N364" i="13" s="1"/>
  <c r="N98" i="26"/>
  <c r="N222" i="26"/>
  <c r="N300" i="26"/>
  <c r="N210" i="26"/>
  <c r="Q210" i="26" s="1"/>
  <c r="R210" i="26" s="1"/>
  <c r="L210" i="13" s="1"/>
  <c r="N210" i="13" s="1"/>
  <c r="N422" i="26"/>
  <c r="N93" i="26"/>
  <c r="N505" i="26"/>
  <c r="N57" i="26"/>
  <c r="Q57" i="26" s="1"/>
  <c r="R57" i="26" s="1"/>
  <c r="L57" i="13" s="1"/>
  <c r="N57" i="13" s="1"/>
  <c r="N138" i="26"/>
  <c r="N460" i="26"/>
  <c r="N26" i="26"/>
  <c r="N11" i="26"/>
  <c r="Q11" i="26" s="1"/>
  <c r="R11" i="26" s="1"/>
  <c r="L11" i="13" s="1"/>
  <c r="N11" i="13" s="1"/>
  <c r="N275" i="26"/>
  <c r="N86" i="26"/>
  <c r="N69" i="26"/>
  <c r="N503" i="26"/>
  <c r="Q503" i="26" s="1"/>
  <c r="R503" i="26" s="1"/>
  <c r="L503" i="13" s="1"/>
  <c r="N503" i="13" s="1"/>
  <c r="N544" i="26"/>
  <c r="N225" i="26"/>
  <c r="N313" i="26"/>
  <c r="N52" i="26"/>
  <c r="Q52" i="26" s="1"/>
  <c r="R52" i="26" s="1"/>
  <c r="L52" i="13" s="1"/>
  <c r="N52" i="13" s="1"/>
  <c r="N360" i="26"/>
  <c r="N406" i="26"/>
  <c r="N61" i="26"/>
  <c r="N365" i="26"/>
  <c r="Q365" i="26" s="1"/>
  <c r="R365" i="26" s="1"/>
  <c r="L365" i="13" s="1"/>
  <c r="N365" i="13" s="1"/>
  <c r="N63" i="26"/>
  <c r="N295" i="26"/>
  <c r="N377" i="26"/>
  <c r="N99" i="26"/>
  <c r="Q99" i="26" s="1"/>
  <c r="R99" i="26" s="1"/>
  <c r="L99" i="13" s="1"/>
  <c r="N99" i="13" s="1"/>
  <c r="N553" i="26"/>
  <c r="N34" i="26"/>
  <c r="N535" i="26"/>
  <c r="N606" i="26"/>
  <c r="Q606" i="26" s="1"/>
  <c r="R606" i="26" s="1"/>
  <c r="L606" i="13" s="1"/>
  <c r="N606" i="13" s="1"/>
  <c r="N257" i="26"/>
  <c r="N356" i="26"/>
  <c r="N84" i="26"/>
  <c r="N497" i="26"/>
  <c r="Q497" i="26" s="1"/>
  <c r="R497" i="26" s="1"/>
  <c r="L497" i="13" s="1"/>
  <c r="N497" i="13" s="1"/>
  <c r="N593" i="26"/>
  <c r="N118" i="26"/>
  <c r="N159" i="26"/>
  <c r="N291" i="26"/>
  <c r="Q291" i="26" s="1"/>
  <c r="R291" i="26" s="1"/>
  <c r="L291" i="13" s="1"/>
  <c r="N291" i="13" s="1"/>
  <c r="N29" i="26"/>
  <c r="N162" i="26"/>
  <c r="N202" i="26"/>
  <c r="N583" i="26"/>
  <c r="Q583" i="26" s="1"/>
  <c r="R583" i="26" s="1"/>
  <c r="L583" i="13" s="1"/>
  <c r="N583" i="13" s="1"/>
  <c r="N574" i="26"/>
  <c r="N613" i="26"/>
  <c r="N132" i="26"/>
  <c r="N247" i="26"/>
  <c r="Q247" i="26" s="1"/>
  <c r="R247" i="26" s="1"/>
  <c r="L247" i="13" s="1"/>
  <c r="N247" i="13" s="1"/>
  <c r="N190" i="26"/>
  <c r="N386" i="26"/>
  <c r="N321" i="26"/>
  <c r="N111" i="26"/>
  <c r="Q111" i="26" s="1"/>
  <c r="R111" i="26" s="1"/>
  <c r="L111" i="13" s="1"/>
  <c r="N111" i="13" s="1"/>
  <c r="N250" i="26"/>
  <c r="N486" i="26"/>
  <c r="N487" i="26"/>
  <c r="N209" i="26"/>
  <c r="N570" i="26"/>
  <c r="N133" i="26"/>
  <c r="N609" i="26"/>
  <c r="N560" i="26"/>
  <c r="Q560" i="26" s="1"/>
  <c r="R560" i="26" s="1"/>
  <c r="L560" i="13" s="1"/>
  <c r="N560" i="13" s="1"/>
  <c r="N23" i="26"/>
  <c r="N107" i="26"/>
  <c r="N353" i="26"/>
  <c r="N608" i="26"/>
  <c r="Q608" i="26" s="1"/>
  <c r="R608" i="26" s="1"/>
  <c r="L608" i="13" s="1"/>
  <c r="N608" i="13" s="1"/>
  <c r="N458" i="26"/>
  <c r="N244" i="26"/>
  <c r="N215" i="26"/>
  <c r="N274" i="26"/>
  <c r="Q274" i="26" s="1"/>
  <c r="R274" i="26" s="1"/>
  <c r="L274" i="13" s="1"/>
  <c r="N274" i="13" s="1"/>
  <c r="N167" i="26"/>
  <c r="N164" i="26"/>
  <c r="N218" i="26"/>
  <c r="N139" i="26"/>
  <c r="Q139" i="26" s="1"/>
  <c r="R139" i="26" s="1"/>
  <c r="L139" i="13" s="1"/>
  <c r="N139" i="13" s="1"/>
  <c r="N501" i="26"/>
  <c r="N276" i="26"/>
  <c r="N279" i="26"/>
  <c r="N5" i="26"/>
  <c r="Q5" i="26" s="1"/>
  <c r="R5" i="26" s="1"/>
  <c r="L5" i="13" s="1"/>
  <c r="N5" i="13" s="1"/>
  <c r="N206" i="26"/>
  <c r="N85" i="26"/>
  <c r="N125" i="26"/>
  <c r="N480" i="26"/>
  <c r="Q480" i="26" s="1"/>
  <c r="R480" i="26" s="1"/>
  <c r="L480" i="13" s="1"/>
  <c r="N480" i="13" s="1"/>
  <c r="N4" i="26"/>
  <c r="N481" i="26"/>
  <c r="N235" i="26"/>
  <c r="N50" i="26"/>
  <c r="Q50" i="26" s="1"/>
  <c r="R50" i="26" s="1"/>
  <c r="L50" i="13" s="1"/>
  <c r="N50" i="13" s="1"/>
  <c r="N359" i="26"/>
  <c r="N601" i="26"/>
  <c r="N113" i="26"/>
  <c r="N177" i="26"/>
  <c r="Q177" i="26" s="1"/>
  <c r="R177" i="26" s="1"/>
  <c r="L177" i="13" s="1"/>
  <c r="N177" i="13" s="1"/>
  <c r="N484" i="26"/>
  <c r="N376" i="26"/>
  <c r="N7" i="26"/>
  <c r="N36" i="26"/>
  <c r="Q36" i="26" s="1"/>
  <c r="R36" i="26" s="1"/>
  <c r="L36" i="13" s="1"/>
  <c r="N36" i="13" s="1"/>
  <c r="N576" i="26"/>
  <c r="N526" i="26"/>
  <c r="N163" i="26"/>
  <c r="N45" i="26"/>
  <c r="Q45" i="26" s="1"/>
  <c r="R45" i="26" s="1"/>
  <c r="L45" i="13" s="1"/>
  <c r="N45" i="13" s="1"/>
  <c r="N342" i="26"/>
  <c r="N455" i="26"/>
  <c r="N520" i="26"/>
  <c r="N114" i="26"/>
  <c r="Q114" i="26" s="1"/>
  <c r="R114" i="26" s="1"/>
  <c r="L114" i="13" s="1"/>
  <c r="N114" i="13" s="1"/>
  <c r="N417" i="26"/>
  <c r="N292" i="26"/>
  <c r="N243" i="26"/>
  <c r="N623" i="26"/>
  <c r="Q623" i="26" s="1"/>
  <c r="R623" i="26" s="1"/>
  <c r="L623" i="13" s="1"/>
  <c r="N623" i="13" s="1"/>
  <c r="N431" i="26"/>
  <c r="N533" i="26"/>
  <c r="N281" i="26"/>
  <c r="N473" i="26"/>
  <c r="Q473" i="26" s="1"/>
  <c r="R473" i="26" s="1"/>
  <c r="L473" i="13" s="1"/>
  <c r="N473" i="13" s="1"/>
  <c r="N236" i="26"/>
  <c r="N44" i="26"/>
  <c r="N402" i="26"/>
  <c r="N110" i="26"/>
  <c r="Q110" i="26" s="1"/>
  <c r="R110" i="26" s="1"/>
  <c r="L110" i="13" s="1"/>
  <c r="N110" i="13" s="1"/>
  <c r="N127" i="26"/>
  <c r="N322" i="26"/>
  <c r="N587" i="26"/>
  <c r="N395" i="26"/>
  <c r="Q395" i="26" s="1"/>
  <c r="R395" i="26" s="1"/>
  <c r="L395" i="13" s="1"/>
  <c r="N395" i="13" s="1"/>
  <c r="N485" i="26"/>
  <c r="N245" i="26"/>
  <c r="N425" i="26"/>
  <c r="N200" i="26"/>
  <c r="Q200" i="26" s="1"/>
  <c r="R200" i="26" s="1"/>
  <c r="L200" i="13" s="1"/>
  <c r="N200" i="13" s="1"/>
  <c r="N8" i="26"/>
  <c r="N433" i="26"/>
  <c r="N62" i="26"/>
  <c r="N620" i="26"/>
  <c r="Q620" i="26" s="1"/>
  <c r="R620" i="26" s="1"/>
  <c r="L620" i="13" s="1"/>
  <c r="N620" i="13" s="1"/>
  <c r="N515" i="26"/>
  <c r="N566" i="26"/>
  <c r="N304" i="26"/>
  <c r="N283" i="26"/>
  <c r="Q283" i="26" s="1"/>
  <c r="R283" i="26" s="1"/>
  <c r="L283" i="13" s="1"/>
  <c r="N283" i="13" s="1"/>
  <c r="N78" i="26"/>
  <c r="N327" i="26"/>
  <c r="N100" i="26"/>
  <c r="N128" i="26"/>
  <c r="Q128" i="26" s="1"/>
  <c r="R128" i="26" s="1"/>
  <c r="L128" i="13" s="1"/>
  <c r="N128" i="13" s="1"/>
  <c r="N51" i="26"/>
  <c r="N312" i="26"/>
  <c r="N58" i="26"/>
  <c r="N35" i="26"/>
  <c r="Q35" i="26" s="1"/>
  <c r="R35" i="26" s="1"/>
  <c r="L35" i="13" s="1"/>
  <c r="N35" i="13" s="1"/>
  <c r="N267" i="26"/>
  <c r="N254" i="26"/>
  <c r="N241" i="26"/>
  <c r="N358" i="26"/>
  <c r="Q358" i="26" s="1"/>
  <c r="R358" i="26" s="1"/>
  <c r="L358" i="13" s="1"/>
  <c r="N358" i="13" s="1"/>
  <c r="N305" i="26"/>
  <c r="N81" i="26"/>
  <c r="N329" i="26"/>
  <c r="N64" i="26"/>
  <c r="Q64" i="26" s="1"/>
  <c r="R64" i="26" s="1"/>
  <c r="L64" i="13" s="1"/>
  <c r="N64" i="13" s="1"/>
  <c r="N392" i="26"/>
  <c r="N470" i="26"/>
  <c r="N262" i="26"/>
  <c r="N101" i="26"/>
  <c r="N39" i="26"/>
  <c r="N394" i="26"/>
  <c r="N182" i="26"/>
  <c r="N401" i="26"/>
  <c r="Q401" i="26" s="1"/>
  <c r="R401" i="26" s="1"/>
  <c r="L401" i="13" s="1"/>
  <c r="N401" i="13" s="1"/>
  <c r="N398" i="26"/>
  <c r="N175" i="26"/>
  <c r="N549" i="26"/>
  <c r="N599" i="26"/>
  <c r="Q599" i="26" s="1"/>
  <c r="R599" i="26" s="1"/>
  <c r="L599" i="13" s="1"/>
  <c r="N599" i="13" s="1"/>
  <c r="N148" i="26"/>
  <c r="N230" i="26"/>
  <c r="N354" i="26"/>
  <c r="N196" i="26"/>
  <c r="Q196" i="26" s="1"/>
  <c r="R196" i="26" s="1"/>
  <c r="L196" i="13" s="1"/>
  <c r="N196" i="13" s="1"/>
  <c r="N22" i="26"/>
  <c r="N551" i="26"/>
  <c r="N143" i="26"/>
  <c r="N605" i="26"/>
  <c r="Q605" i="26" s="1"/>
  <c r="R605" i="26" s="1"/>
  <c r="L605" i="13" s="1"/>
  <c r="N605" i="13" s="1"/>
  <c r="N256" i="26"/>
  <c r="N626" i="26"/>
  <c r="N239" i="26"/>
  <c r="N203" i="26"/>
  <c r="Q203" i="26" s="1"/>
  <c r="R203" i="26" s="1"/>
  <c r="L203" i="13" s="1"/>
  <c r="N203" i="13" s="1"/>
  <c r="N123" i="26"/>
  <c r="N502" i="26"/>
  <c r="N294" i="26"/>
  <c r="N412" i="26"/>
  <c r="Q412" i="26" s="1"/>
  <c r="R412" i="26" s="1"/>
  <c r="L412" i="13" s="1"/>
  <c r="N412" i="13" s="1"/>
  <c r="N266" i="26"/>
  <c r="N567" i="26"/>
  <c r="N116" i="26"/>
  <c r="N74" i="26"/>
  <c r="Q74" i="26" s="1"/>
  <c r="R74" i="26" s="1"/>
  <c r="L74" i="13" s="1"/>
  <c r="N74" i="13" s="1"/>
  <c r="N477" i="26"/>
  <c r="N343" i="26"/>
  <c r="N456" i="26"/>
  <c r="N508" i="26"/>
  <c r="Q508" i="26" s="1"/>
  <c r="R508" i="26" s="1"/>
  <c r="L508" i="13" s="1"/>
  <c r="N508" i="13" s="1"/>
  <c r="N624" i="26"/>
  <c r="N434" i="26"/>
  <c r="N286" i="26"/>
  <c r="N352" i="26"/>
  <c r="N500" i="26"/>
  <c r="N192" i="26"/>
  <c r="N514" i="26"/>
  <c r="N137" i="26"/>
  <c r="N333" i="26"/>
  <c r="N10" i="26"/>
  <c r="N149" i="26"/>
  <c r="N31" i="26"/>
  <c r="Q31" i="26" s="1"/>
  <c r="R31" i="26" s="1"/>
  <c r="L31" i="13" s="1"/>
  <c r="N31" i="13" s="1"/>
  <c r="N14" i="26"/>
  <c r="N311" i="26"/>
  <c r="N413" i="26"/>
  <c r="N290" i="26"/>
  <c r="N166" i="26"/>
  <c r="N330" i="26"/>
  <c r="N79" i="26"/>
  <c r="N444" i="26"/>
  <c r="Q444" i="26" s="1"/>
  <c r="R444" i="26" s="1"/>
  <c r="L444" i="13" s="1"/>
  <c r="N444" i="13" s="1"/>
  <c r="N17" i="26"/>
  <c r="N414" i="26"/>
  <c r="N429" i="26"/>
  <c r="N47" i="26"/>
  <c r="Q47" i="26" s="1"/>
  <c r="R47" i="26" s="1"/>
  <c r="L47" i="13" s="1"/>
  <c r="N47" i="13" s="1"/>
  <c r="N238" i="26"/>
  <c r="N157" i="26"/>
  <c r="N289" i="26"/>
  <c r="N423" i="26"/>
  <c r="Q423" i="26" s="1"/>
  <c r="R423" i="26" s="1"/>
  <c r="L423" i="13" s="1"/>
  <c r="N423" i="13" s="1"/>
  <c r="N441" i="26"/>
  <c r="N246" i="26"/>
  <c r="N194" i="26"/>
  <c r="N633" i="26"/>
  <c r="Q633" i="26" s="1"/>
  <c r="R633" i="26" s="1"/>
  <c r="L633" i="13" s="1"/>
  <c r="N633" i="13" s="1"/>
  <c r="N697" i="26"/>
  <c r="Q697" i="26" s="1"/>
  <c r="R697" i="26" s="1"/>
  <c r="L697" i="13" s="1"/>
  <c r="N697" i="13" s="1"/>
  <c r="N761" i="26"/>
  <c r="N825" i="26"/>
  <c r="N638" i="26"/>
  <c r="Q638" i="26" s="1"/>
  <c r="R638" i="26" s="1"/>
  <c r="L638" i="13" s="1"/>
  <c r="N638" i="13" s="1"/>
  <c r="N702" i="26"/>
  <c r="Q702" i="26" s="1"/>
  <c r="R702" i="26" s="1"/>
  <c r="L702" i="13" s="1"/>
  <c r="N702" i="13" s="1"/>
  <c r="N766" i="26"/>
  <c r="N830" i="26"/>
  <c r="N894" i="26"/>
  <c r="Q894" i="26" s="1"/>
  <c r="R894" i="26" s="1"/>
  <c r="L894" i="13" s="1"/>
  <c r="N894" i="13" s="1"/>
  <c r="N958" i="26"/>
  <c r="Q958" i="26" s="1"/>
  <c r="R958" i="26" s="1"/>
  <c r="L958" i="13" s="1"/>
  <c r="N958" i="13" s="1"/>
  <c r="N696" i="26"/>
  <c r="N760" i="26"/>
  <c r="N824" i="26"/>
  <c r="Q824" i="26" s="1"/>
  <c r="R824" i="26" s="1"/>
  <c r="L824" i="13" s="1"/>
  <c r="N824" i="13" s="1"/>
  <c r="N888" i="26"/>
  <c r="Q888" i="26" s="1"/>
  <c r="R888" i="26" s="1"/>
  <c r="L888" i="13" s="1"/>
  <c r="N888" i="13" s="1"/>
  <c r="N952" i="26"/>
  <c r="N795" i="26"/>
  <c r="N965" i="26"/>
  <c r="Q965" i="26" s="1"/>
  <c r="R965" i="26" s="1"/>
  <c r="L965" i="13" s="1"/>
  <c r="N965" i="13" s="1"/>
  <c r="N767" i="26"/>
  <c r="Q767" i="26" s="1"/>
  <c r="R767" i="26" s="1"/>
  <c r="L767" i="13" s="1"/>
  <c r="N767" i="13" s="1"/>
  <c r="N787" i="26"/>
  <c r="N962" i="26"/>
  <c r="N1029" i="26"/>
  <c r="N1093" i="26"/>
  <c r="Q1093" i="26" s="1"/>
  <c r="R1093" i="26" s="1"/>
  <c r="L1093" i="13" s="1"/>
  <c r="N1093" i="13" s="1"/>
  <c r="N1157" i="26"/>
  <c r="N885" i="26"/>
  <c r="N1035" i="26"/>
  <c r="Q1035" i="26" s="1"/>
  <c r="R1035" i="26" s="1"/>
  <c r="L1035" i="13" s="1"/>
  <c r="N1035" i="13" s="1"/>
  <c r="N1120" i="26"/>
  <c r="Q1120" i="26" s="1"/>
  <c r="R1120" i="26" s="1"/>
  <c r="L1120" i="13" s="1"/>
  <c r="N1120" i="13" s="1"/>
  <c r="N1205" i="26"/>
  <c r="N1269" i="26"/>
  <c r="N1333" i="26"/>
  <c r="N1010" i="26"/>
  <c r="N1095" i="26"/>
  <c r="N1180" i="26"/>
  <c r="N1250" i="26"/>
  <c r="N1007" i="26"/>
  <c r="Q1007" i="26" s="1"/>
  <c r="R1007" i="26" s="1"/>
  <c r="L1007" i="13" s="1"/>
  <c r="N1007" i="13" s="1"/>
  <c r="N1092" i="26"/>
  <c r="N1178" i="26"/>
  <c r="N1248" i="26"/>
  <c r="Q1248" i="26" s="1"/>
  <c r="R1248" i="26" s="1"/>
  <c r="L1248" i="13" s="1"/>
  <c r="N1248" i="13" s="1"/>
  <c r="N1312" i="26"/>
  <c r="Q1312" i="26" s="1"/>
  <c r="R1312" i="26" s="1"/>
  <c r="L1312" i="13" s="1"/>
  <c r="N1312" i="13" s="1"/>
  <c r="N1376" i="26"/>
  <c r="N1440" i="26"/>
  <c r="N1504" i="26"/>
  <c r="Q1504" i="26" s="1"/>
  <c r="R1504" i="26" s="1"/>
  <c r="L1504" i="13" s="1"/>
  <c r="N1504" i="13" s="1"/>
  <c r="N1568" i="26"/>
  <c r="Q1568" i="26" s="1"/>
  <c r="R1568" i="26" s="1"/>
  <c r="L1568" i="13" s="1"/>
  <c r="N1568" i="13" s="1"/>
  <c r="N1102" i="26"/>
  <c r="N1319" i="26"/>
  <c r="N1410" i="26"/>
  <c r="Q1410" i="26" s="1"/>
  <c r="R1410" i="26" s="1"/>
  <c r="L1410" i="13" s="1"/>
  <c r="N1410" i="13" s="1"/>
  <c r="N1495" i="26"/>
  <c r="N637" i="26"/>
  <c r="N701" i="26"/>
  <c r="N765" i="26"/>
  <c r="Q765" i="26" s="1"/>
  <c r="R765" i="26" s="1"/>
  <c r="L765" i="13" s="1"/>
  <c r="N765" i="13" s="1"/>
  <c r="N829" i="26"/>
  <c r="Q829" i="26" s="1"/>
  <c r="R829" i="26" s="1"/>
  <c r="L829" i="13" s="1"/>
  <c r="N829" i="13" s="1"/>
  <c r="N642" i="26"/>
  <c r="N706" i="26"/>
  <c r="N770" i="26"/>
  <c r="Q770" i="26" s="1"/>
  <c r="R770" i="26" s="1"/>
  <c r="L770" i="13" s="1"/>
  <c r="N770" i="13" s="1"/>
  <c r="N834" i="26"/>
  <c r="Q834" i="26" s="1"/>
  <c r="R834" i="26" s="1"/>
  <c r="L834" i="13" s="1"/>
  <c r="N834" i="13" s="1"/>
  <c r="N898" i="26"/>
  <c r="N636" i="26"/>
  <c r="N700" i="26"/>
  <c r="Q700" i="26" s="1"/>
  <c r="R700" i="26" s="1"/>
  <c r="L700" i="13" s="1"/>
  <c r="N700" i="13" s="1"/>
  <c r="N764" i="26"/>
  <c r="Q764" i="26" s="1"/>
  <c r="R764" i="26" s="1"/>
  <c r="L764" i="13" s="1"/>
  <c r="N764" i="13" s="1"/>
  <c r="N828" i="26"/>
  <c r="N892" i="26"/>
  <c r="N956" i="26"/>
  <c r="Q956" i="26" s="1"/>
  <c r="R956" i="26" s="1"/>
  <c r="L956" i="13" s="1"/>
  <c r="N956" i="13" s="1"/>
  <c r="N811" i="26"/>
  <c r="Q811" i="26" s="1"/>
  <c r="R811" i="26" s="1"/>
  <c r="L811" i="13" s="1"/>
  <c r="N811" i="13" s="1"/>
  <c r="N970" i="26"/>
  <c r="N783" i="26"/>
  <c r="N803" i="26"/>
  <c r="Q803" i="26" s="1"/>
  <c r="R803" i="26" s="1"/>
  <c r="L803" i="13" s="1"/>
  <c r="N803" i="13" s="1"/>
  <c r="N967" i="26"/>
  <c r="Q967" i="26" s="1"/>
  <c r="R967" i="26" s="1"/>
  <c r="L967" i="13" s="1"/>
  <c r="N967" i="13" s="1"/>
  <c r="N1033" i="26"/>
  <c r="N1097" i="26"/>
  <c r="N1161" i="26"/>
  <c r="Q1161" i="26" s="1"/>
  <c r="R1161" i="26" s="1"/>
  <c r="L1161" i="13" s="1"/>
  <c r="N1161" i="13" s="1"/>
  <c r="N901" i="26"/>
  <c r="Q901" i="26" s="1"/>
  <c r="R901" i="26" s="1"/>
  <c r="L901" i="13" s="1"/>
  <c r="N901" i="13" s="1"/>
  <c r="N1040" i="26"/>
  <c r="N1126" i="26"/>
  <c r="N1209" i="26"/>
  <c r="Q1209" i="26" s="1"/>
  <c r="R1209" i="26" s="1"/>
  <c r="L1209" i="13" s="1"/>
  <c r="N1209" i="13" s="1"/>
  <c r="N1273" i="26"/>
  <c r="Q1273" i="26" s="1"/>
  <c r="R1273" i="26" s="1"/>
  <c r="L1273" i="13" s="1"/>
  <c r="N1273" i="13" s="1"/>
  <c r="N663" i="26"/>
  <c r="N1015" i="26"/>
  <c r="N1100" i="26"/>
  <c r="Q1100" i="26" s="1"/>
  <c r="R1100" i="26" s="1"/>
  <c r="L1100" i="13" s="1"/>
  <c r="N1100" i="13" s="1"/>
  <c r="N1186" i="26"/>
  <c r="Q1186" i="26" s="1"/>
  <c r="R1186" i="26" s="1"/>
  <c r="L1186" i="13" s="1"/>
  <c r="N1186" i="13" s="1"/>
  <c r="N1254" i="26"/>
  <c r="N1012" i="26"/>
  <c r="N1098" i="26"/>
  <c r="Q1098" i="26" s="1"/>
  <c r="R1098" i="26" s="1"/>
  <c r="L1098" i="13" s="1"/>
  <c r="N1098" i="13" s="1"/>
  <c r="N1183" i="26"/>
  <c r="Q1183" i="26" s="1"/>
  <c r="R1183" i="26" s="1"/>
  <c r="L1183" i="13" s="1"/>
  <c r="N1183" i="13" s="1"/>
  <c r="N1252" i="26"/>
  <c r="N1316" i="26"/>
  <c r="N1380" i="26"/>
  <c r="Q1380" i="26" s="1"/>
  <c r="R1380" i="26" s="1"/>
  <c r="L1380" i="13" s="1"/>
  <c r="N1380" i="13" s="1"/>
  <c r="N1444" i="26"/>
  <c r="Q1444" i="26" s="1"/>
  <c r="R1444" i="26" s="1"/>
  <c r="L1444" i="13" s="1"/>
  <c r="N1444" i="13" s="1"/>
  <c r="N1508" i="26"/>
  <c r="N1572" i="26"/>
  <c r="N1123" i="26"/>
  <c r="Q1123" i="26" s="1"/>
  <c r="R1123" i="26" s="1"/>
  <c r="L1123" i="13" s="1"/>
  <c r="N1123" i="13" s="1"/>
  <c r="N1327" i="26"/>
  <c r="Q1327" i="26" s="1"/>
  <c r="R1327" i="26" s="1"/>
  <c r="L1327" i="13" s="1"/>
  <c r="N1327" i="13" s="1"/>
  <c r="N1415" i="26"/>
  <c r="N673" i="26"/>
  <c r="N737" i="26"/>
  <c r="Q737" i="26" s="1"/>
  <c r="R737" i="26" s="1"/>
  <c r="L737" i="13" s="1"/>
  <c r="N737" i="13" s="1"/>
  <c r="N801" i="26"/>
  <c r="Q801" i="26" s="1"/>
  <c r="R801" i="26" s="1"/>
  <c r="L801" i="13" s="1"/>
  <c r="N801" i="13" s="1"/>
  <c r="N865" i="26"/>
  <c r="N678" i="26"/>
  <c r="N742" i="26"/>
  <c r="Q742" i="26" s="1"/>
  <c r="R742" i="26" s="1"/>
  <c r="L742" i="13" s="1"/>
  <c r="N742" i="13" s="1"/>
  <c r="N806" i="26"/>
  <c r="Q806" i="26" s="1"/>
  <c r="R806" i="26" s="1"/>
  <c r="L806" i="13" s="1"/>
  <c r="N806" i="13" s="1"/>
  <c r="N870" i="26"/>
  <c r="N934" i="26"/>
  <c r="N672" i="26"/>
  <c r="Q672" i="26" s="1"/>
  <c r="R672" i="26" s="1"/>
  <c r="L672" i="13" s="1"/>
  <c r="N672" i="13" s="1"/>
  <c r="N736" i="26"/>
  <c r="Q736" i="26" s="1"/>
  <c r="R736" i="26" s="1"/>
  <c r="L736" i="13" s="1"/>
  <c r="N736" i="13" s="1"/>
  <c r="N800" i="26"/>
  <c r="N864" i="26"/>
  <c r="N928" i="26"/>
  <c r="Q928" i="26" s="1"/>
  <c r="R928" i="26" s="1"/>
  <c r="L928" i="13" s="1"/>
  <c r="N928" i="13" s="1"/>
  <c r="N699" i="26"/>
  <c r="Q699" i="26" s="1"/>
  <c r="R699" i="26" s="1"/>
  <c r="L699" i="13" s="1"/>
  <c r="N699" i="13" s="1"/>
  <c r="N919" i="26"/>
  <c r="N671" i="26"/>
  <c r="N691" i="26"/>
  <c r="N915" i="26"/>
  <c r="Q915" i="26" s="1"/>
  <c r="R915" i="26" s="1"/>
  <c r="L915" i="13" s="1"/>
  <c r="N915" i="13" s="1"/>
  <c r="N1005" i="26"/>
  <c r="N1069" i="26"/>
  <c r="N1133" i="26"/>
  <c r="Q1133" i="26" s="1"/>
  <c r="R1133" i="26" s="1"/>
  <c r="L1133" i="13" s="1"/>
  <c r="N1133" i="13" s="1"/>
  <c r="N1197" i="26"/>
  <c r="Q1197" i="26" s="1"/>
  <c r="R1197" i="26" s="1"/>
  <c r="L1197" i="13" s="1"/>
  <c r="N1197" i="13" s="1"/>
  <c r="N1003" i="26"/>
  <c r="N1088" i="26"/>
  <c r="N1174" i="26"/>
  <c r="N1245" i="26"/>
  <c r="Q1245" i="26" s="1"/>
  <c r="R1245" i="26" s="1"/>
  <c r="L1245" i="13" s="1"/>
  <c r="N1245" i="13" s="1"/>
  <c r="N1309" i="26"/>
  <c r="N966" i="26"/>
  <c r="N1063" i="26"/>
  <c r="N1148" i="26"/>
  <c r="Q1148" i="26" s="1"/>
  <c r="R1148" i="26" s="1"/>
  <c r="L1148" i="13" s="1"/>
  <c r="N1148" i="13" s="1"/>
  <c r="N1226" i="26"/>
  <c r="N961" i="26"/>
  <c r="N1060" i="26"/>
  <c r="Q1060" i="26" s="1"/>
  <c r="R1060" i="26" s="1"/>
  <c r="L1060" i="13" s="1"/>
  <c r="N1060" i="13" s="1"/>
  <c r="N1146" i="26"/>
  <c r="Q1146" i="26" s="1"/>
  <c r="R1146" i="26" s="1"/>
  <c r="L1146" i="13" s="1"/>
  <c r="N1146" i="13" s="1"/>
  <c r="N1224" i="26"/>
  <c r="N1288" i="26"/>
  <c r="N1352" i="26"/>
  <c r="Q1352" i="26" s="1"/>
  <c r="R1352" i="26" s="1"/>
  <c r="L1352" i="13" s="1"/>
  <c r="N1352" i="13" s="1"/>
  <c r="N1416" i="26"/>
  <c r="Q1416" i="26" s="1"/>
  <c r="R1416" i="26" s="1"/>
  <c r="L1416" i="13" s="1"/>
  <c r="N1416" i="13" s="1"/>
  <c r="N1480" i="26"/>
  <c r="N1544" i="26"/>
  <c r="N957" i="26"/>
  <c r="Q957" i="26" s="1"/>
  <c r="R957" i="26" s="1"/>
  <c r="L957" i="13" s="1"/>
  <c r="N957" i="13" s="1"/>
  <c r="N645" i="26"/>
  <c r="Q645" i="26" s="1"/>
  <c r="R645" i="26" s="1"/>
  <c r="L645" i="13" s="1"/>
  <c r="N645" i="13" s="1"/>
  <c r="N709" i="26"/>
  <c r="N773" i="26"/>
  <c r="N837" i="26"/>
  <c r="N650" i="26"/>
  <c r="Q650" i="26" s="1"/>
  <c r="R650" i="26" s="1"/>
  <c r="L650" i="13" s="1"/>
  <c r="N650" i="13" s="1"/>
  <c r="N714" i="26"/>
  <c r="N778" i="26"/>
  <c r="N842" i="26"/>
  <c r="Q842" i="26" s="1"/>
  <c r="R842" i="26" s="1"/>
  <c r="L842" i="13" s="1"/>
  <c r="N842" i="13" s="1"/>
  <c r="N906" i="26"/>
  <c r="Q906" i="26" s="1"/>
  <c r="R906" i="26" s="1"/>
  <c r="L906" i="13" s="1"/>
  <c r="N906" i="13" s="1"/>
  <c r="N644" i="26"/>
  <c r="N708" i="26"/>
  <c r="N772" i="26"/>
  <c r="Q772" i="26" s="1"/>
  <c r="R772" i="26" s="1"/>
  <c r="L772" i="13" s="1"/>
  <c r="N772" i="13" s="1"/>
  <c r="N836" i="26"/>
  <c r="Q836" i="26" s="1"/>
  <c r="R836" i="26" s="1"/>
  <c r="L836" i="13" s="1"/>
  <c r="N836" i="13" s="1"/>
  <c r="N900" i="26"/>
  <c r="N964" i="26"/>
  <c r="N843" i="26"/>
  <c r="Q843" i="26" s="1"/>
  <c r="R843" i="26" s="1"/>
  <c r="L843" i="13" s="1"/>
  <c r="N843" i="13" s="1"/>
  <c r="N979" i="26"/>
  <c r="Q979" i="26" s="1"/>
  <c r="R979" i="26" s="1"/>
  <c r="L979" i="13" s="1"/>
  <c r="N979" i="13" s="1"/>
  <c r="N815" i="26"/>
  <c r="N835" i="26"/>
  <c r="N977" i="26"/>
  <c r="Q977" i="26" s="1"/>
  <c r="R977" i="26" s="1"/>
  <c r="L977" i="13" s="1"/>
  <c r="N977" i="13" s="1"/>
  <c r="N1041" i="26"/>
  <c r="Q1041" i="26" s="1"/>
  <c r="R1041" i="26" s="1"/>
  <c r="L1041" i="13" s="1"/>
  <c r="N1041" i="13" s="1"/>
  <c r="N1105" i="26"/>
  <c r="N1169" i="26"/>
  <c r="N933" i="26"/>
  <c r="Q933" i="26" s="1"/>
  <c r="R933" i="26" s="1"/>
  <c r="L933" i="13" s="1"/>
  <c r="N933" i="13" s="1"/>
  <c r="N1051" i="26"/>
  <c r="Q1051" i="26" s="1"/>
  <c r="R1051" i="26" s="1"/>
  <c r="L1051" i="13" s="1"/>
  <c r="N1051" i="13" s="1"/>
  <c r="N1136" i="26"/>
  <c r="N1217" i="26"/>
  <c r="N1281" i="26"/>
  <c r="Q1281" i="26" s="1"/>
  <c r="R1281" i="26" s="1"/>
  <c r="L1281" i="13" s="1"/>
  <c r="N1281" i="13" s="1"/>
  <c r="N791" i="26"/>
  <c r="Q791" i="26" s="1"/>
  <c r="R791" i="26" s="1"/>
  <c r="L791" i="13" s="1"/>
  <c r="N791" i="13" s="1"/>
  <c r="N1026" i="26"/>
  <c r="N1111" i="26"/>
  <c r="N1196" i="26"/>
  <c r="Q1196" i="26" s="1"/>
  <c r="R1196" i="26" s="1"/>
  <c r="L1196" i="13" s="1"/>
  <c r="N1196" i="13" s="1"/>
  <c r="N759" i="26"/>
  <c r="N1023" i="26"/>
  <c r="N1108" i="26"/>
  <c r="N1194" i="26"/>
  <c r="Q1194" i="26" s="1"/>
  <c r="R1194" i="26" s="1"/>
  <c r="L1194" i="13" s="1"/>
  <c r="N1194" i="13" s="1"/>
  <c r="N1260" i="26"/>
  <c r="Q1260" i="26" s="1"/>
  <c r="R1260" i="26" s="1"/>
  <c r="L1260" i="13" s="1"/>
  <c r="N1260" i="13" s="1"/>
  <c r="N1324" i="26"/>
  <c r="N1388" i="26"/>
  <c r="N1452" i="26"/>
  <c r="Q1452" i="26" s="1"/>
  <c r="R1452" i="26" s="1"/>
  <c r="L1452" i="13" s="1"/>
  <c r="N1452" i="13" s="1"/>
  <c r="N1516" i="26"/>
  <c r="Q1516" i="26" s="1"/>
  <c r="R1516" i="26" s="1"/>
  <c r="L1516" i="13" s="1"/>
  <c r="N1516" i="13" s="1"/>
  <c r="N1580" i="26"/>
  <c r="N1166" i="26"/>
  <c r="N1341" i="26"/>
  <c r="Q1341" i="26" s="1"/>
  <c r="R1341" i="26" s="1"/>
  <c r="L1341" i="13" s="1"/>
  <c r="N1341" i="13" s="1"/>
  <c r="N1426" i="26"/>
  <c r="Q1426" i="26" s="1"/>
  <c r="R1426" i="26" s="1"/>
  <c r="L1426" i="13" s="1"/>
  <c r="N1426" i="13" s="1"/>
  <c r="N1511" i="26"/>
  <c r="N1597" i="26"/>
  <c r="N1661" i="26"/>
  <c r="Q1661" i="26" s="1"/>
  <c r="R1661" i="26" s="1"/>
  <c r="L1661" i="13" s="1"/>
  <c r="N1661" i="13" s="1"/>
  <c r="N969" i="26"/>
  <c r="Q969" i="26" s="1"/>
  <c r="R969" i="26" s="1"/>
  <c r="L969" i="13" s="1"/>
  <c r="N969" i="13" s="1"/>
  <c r="N1274" i="26"/>
  <c r="N1379" i="26"/>
  <c r="N1465" i="26"/>
  <c r="Q1465" i="26" s="1"/>
  <c r="R1465" i="26" s="1"/>
  <c r="L1465" i="13" s="1"/>
  <c r="N1465" i="13" s="1"/>
  <c r="N1550" i="26"/>
  <c r="Q1550" i="26" s="1"/>
  <c r="R1550" i="26" s="1"/>
  <c r="L1550" i="13" s="1"/>
  <c r="N1550" i="13" s="1"/>
  <c r="N1626" i="26"/>
  <c r="N1215" i="26"/>
  <c r="N1354" i="26"/>
  <c r="Q1354" i="26" s="1"/>
  <c r="R1354" i="26" s="1"/>
  <c r="L1354" i="13" s="1"/>
  <c r="N1354" i="13" s="1"/>
  <c r="N1501" i="26"/>
  <c r="Q1501" i="26" s="1"/>
  <c r="R1501" i="26" s="1"/>
  <c r="L1501" i="13" s="1"/>
  <c r="N1501" i="13" s="1"/>
  <c r="N1625" i="26"/>
  <c r="N1713" i="26"/>
  <c r="N1290" i="26"/>
  <c r="Q1290" i="26" s="1"/>
  <c r="R1290" i="26" s="1"/>
  <c r="L1290" i="13" s="1"/>
  <c r="N1290" i="13" s="1"/>
  <c r="N1417" i="26"/>
  <c r="Q1417" i="26" s="1"/>
  <c r="R1417" i="26" s="1"/>
  <c r="L1417" i="13" s="1"/>
  <c r="N1417" i="13" s="1"/>
  <c r="N1534" i="26"/>
  <c r="N1634" i="26"/>
  <c r="N1291" i="26"/>
  <c r="Q1291" i="26" s="1"/>
  <c r="R1291" i="26" s="1"/>
  <c r="L1291" i="13" s="1"/>
  <c r="N1291" i="13" s="1"/>
  <c r="N1407" i="26"/>
  <c r="Q1407" i="26" s="1"/>
  <c r="R1407" i="26" s="1"/>
  <c r="L1407" i="13" s="1"/>
  <c r="N1407" i="13" s="1"/>
  <c r="N1493" i="26"/>
  <c r="N1578" i="26"/>
  <c r="N1647" i="26"/>
  <c r="Q1647" i="26" s="1"/>
  <c r="R1647" i="26" s="1"/>
  <c r="L1647" i="13" s="1"/>
  <c r="N1647" i="13" s="1"/>
  <c r="N1711" i="26"/>
  <c r="Q1711" i="26" s="1"/>
  <c r="R1711" i="26" s="1"/>
  <c r="L1711" i="13" s="1"/>
  <c r="N1711" i="13" s="1"/>
  <c r="N1775" i="26"/>
  <c r="N1839" i="26"/>
  <c r="N1903" i="26"/>
  <c r="Q1903" i="26" s="1"/>
  <c r="R1903" i="26" s="1"/>
  <c r="L1903" i="13" s="1"/>
  <c r="N1903" i="13" s="1"/>
  <c r="N1294" i="26"/>
  <c r="Q1294" i="26" s="1"/>
  <c r="R1294" i="26" s="1"/>
  <c r="L1294" i="13" s="1"/>
  <c r="N1294" i="13" s="1"/>
  <c r="N1636" i="26"/>
  <c r="N1748" i="26"/>
  <c r="N1833" i="26"/>
  <c r="Q1833" i="26" s="1"/>
  <c r="R1833" i="26" s="1"/>
  <c r="L1833" i="13" s="1"/>
  <c r="N1833" i="13" s="1"/>
  <c r="N1918" i="26"/>
  <c r="Q1918" i="26" s="1"/>
  <c r="R1918" i="26" s="1"/>
  <c r="L1918" i="13" s="1"/>
  <c r="N1918" i="13" s="1"/>
  <c r="N1989" i="26"/>
  <c r="N2053" i="26"/>
  <c r="N1462" i="26"/>
  <c r="Q1462" i="26" s="1"/>
  <c r="R1462" i="26" s="1"/>
  <c r="L1462" i="13" s="1"/>
  <c r="N1462" i="13" s="1"/>
  <c r="N1694" i="26"/>
  <c r="Q1694" i="26" s="1"/>
  <c r="R1694" i="26" s="1"/>
  <c r="L1694" i="13" s="1"/>
  <c r="N1694" i="13" s="1"/>
  <c r="N1786" i="26"/>
  <c r="N1872" i="26"/>
  <c r="N1954" i="26"/>
  <c r="Q1954" i="26" s="1"/>
  <c r="R1954" i="26" s="1"/>
  <c r="L1954" i="13" s="1"/>
  <c r="N1954" i="13" s="1"/>
  <c r="N1531" i="26"/>
  <c r="Q1531" i="26" s="1"/>
  <c r="R1531" i="26" s="1"/>
  <c r="L1531" i="13" s="1"/>
  <c r="N1531" i="13" s="1"/>
  <c r="N1718" i="26"/>
  <c r="N1804" i="26"/>
  <c r="N1889" i="26"/>
  <c r="N1967" i="26"/>
  <c r="Q1967" i="26" s="1"/>
  <c r="R1967" i="26" s="1"/>
  <c r="L1967" i="13" s="1"/>
  <c r="N1967" i="13" s="1"/>
  <c r="N2031" i="26"/>
  <c r="N1345" i="26"/>
  <c r="N1650" i="26"/>
  <c r="N1757" i="26"/>
  <c r="Q1757" i="26" s="1"/>
  <c r="R1757" i="26" s="1"/>
  <c r="L1757" i="13" s="1"/>
  <c r="N1757" i="13" s="1"/>
  <c r="N1842" i="26"/>
  <c r="N1928" i="26"/>
  <c r="N1996" i="26"/>
  <c r="Q1996" i="26" s="1"/>
  <c r="R1996" i="26" s="1"/>
  <c r="L1996" i="13" s="1"/>
  <c r="N1996" i="13" s="1"/>
  <c r="N2060" i="26"/>
  <c r="Q2060" i="26" s="1"/>
  <c r="R2060" i="26" s="1"/>
  <c r="L2060" i="13" s="1"/>
  <c r="N2060" i="13" s="1"/>
  <c r="N2124" i="26"/>
  <c r="N2188" i="26"/>
  <c r="N2252" i="26"/>
  <c r="Q2252" i="26" s="1"/>
  <c r="R2252" i="26" s="1"/>
  <c r="L2252" i="13" s="1"/>
  <c r="N2252" i="13" s="1"/>
  <c r="N2316" i="26"/>
  <c r="Q2316" i="26" s="1"/>
  <c r="R2316" i="26" s="1"/>
  <c r="L2316" i="13" s="1"/>
  <c r="N2316" i="13" s="1"/>
  <c r="N2095" i="26"/>
  <c r="N2181" i="26"/>
  <c r="N2266" i="26"/>
  <c r="Q2266" i="26" s="1"/>
  <c r="R2266" i="26" s="1"/>
  <c r="L2266" i="13" s="1"/>
  <c r="N2266" i="13" s="1"/>
  <c r="N2346" i="26"/>
  <c r="Q2346" i="26" s="1"/>
  <c r="R2346" i="26" s="1"/>
  <c r="L2346" i="13" s="1"/>
  <c r="N2346" i="13" s="1"/>
  <c r="N2410" i="26"/>
  <c r="N2474" i="26"/>
  <c r="N2538" i="26"/>
  <c r="Q2538" i="26" s="1"/>
  <c r="R2538" i="26" s="1"/>
  <c r="L2538" i="13" s="1"/>
  <c r="N2538" i="13" s="1"/>
  <c r="N2602" i="26"/>
  <c r="Q2602" i="26" s="1"/>
  <c r="R2602" i="26" s="1"/>
  <c r="L2602" i="13" s="1"/>
  <c r="N2602" i="13" s="1"/>
  <c r="N2666" i="26"/>
  <c r="N2730" i="26"/>
  <c r="N1994" i="26"/>
  <c r="Q1994" i="26" s="1"/>
  <c r="R1994" i="26" s="1"/>
  <c r="L1994" i="13" s="1"/>
  <c r="N1994" i="13" s="1"/>
  <c r="N2129" i="26"/>
  <c r="Q2129" i="26" s="1"/>
  <c r="R2129" i="26" s="1"/>
  <c r="L2129" i="13" s="1"/>
  <c r="N2129" i="13" s="1"/>
  <c r="N2214" i="26"/>
  <c r="N2299" i="26"/>
  <c r="N2371" i="26"/>
  <c r="Q2371" i="26" s="1"/>
  <c r="R2371" i="26" s="1"/>
  <c r="L2371" i="13" s="1"/>
  <c r="N2371" i="13" s="1"/>
  <c r="N2435" i="26"/>
  <c r="Q2435" i="26" s="1"/>
  <c r="R2435" i="26" s="1"/>
  <c r="L2435" i="13" s="1"/>
  <c r="N2435" i="13" s="1"/>
  <c r="N2499" i="26"/>
  <c r="N2563" i="26"/>
  <c r="N2627" i="26"/>
  <c r="Q2627" i="26" s="1"/>
  <c r="R2627" i="26" s="1"/>
  <c r="L2627" i="13" s="1"/>
  <c r="N2627" i="13" s="1"/>
  <c r="N1982" i="26"/>
  <c r="Q1982" i="26" s="1"/>
  <c r="R1982" i="26" s="1"/>
  <c r="L1982" i="13" s="1"/>
  <c r="N1982" i="13" s="1"/>
  <c r="N2125" i="26"/>
  <c r="N2210" i="26"/>
  <c r="N2295" i="26"/>
  <c r="Q2295" i="26" s="1"/>
  <c r="R2295" i="26" s="1"/>
  <c r="L2295" i="13" s="1"/>
  <c r="N2295" i="13" s="1"/>
  <c r="N2368" i="26"/>
  <c r="Q2368" i="26" s="1"/>
  <c r="R2368" i="26" s="1"/>
  <c r="L2368" i="13" s="1"/>
  <c r="N2368" i="13" s="1"/>
  <c r="N2432" i="26"/>
  <c r="N2496" i="26"/>
  <c r="N2560" i="26"/>
  <c r="Q2560" i="26" s="1"/>
  <c r="R2560" i="26" s="1"/>
  <c r="L2560" i="13" s="1"/>
  <c r="N2560" i="13" s="1"/>
  <c r="N2624" i="26"/>
  <c r="Q2624" i="26" s="1"/>
  <c r="R2624" i="26" s="1"/>
  <c r="L2624" i="13" s="1"/>
  <c r="N2624" i="13" s="1"/>
  <c r="N2050" i="26"/>
  <c r="N2147" i="26"/>
  <c r="N1399" i="26"/>
  <c r="Q1399" i="26" s="1"/>
  <c r="R1399" i="26" s="1"/>
  <c r="L1399" i="13" s="1"/>
  <c r="N1399" i="13" s="1"/>
  <c r="N1586" i="26"/>
  <c r="Q1586" i="26" s="1"/>
  <c r="R1586" i="26" s="1"/>
  <c r="L1586" i="13" s="1"/>
  <c r="N1586" i="13" s="1"/>
  <c r="N1673" i="26"/>
  <c r="N1171" i="26"/>
  <c r="N1369" i="26"/>
  <c r="Q1369" i="26" s="1"/>
  <c r="R1369" i="26" s="1"/>
  <c r="L1369" i="13" s="1"/>
  <c r="N1369" i="13" s="1"/>
  <c r="N1481" i="26"/>
  <c r="Q1481" i="26" s="1"/>
  <c r="R1481" i="26" s="1"/>
  <c r="L1481" i="13" s="1"/>
  <c r="N1481" i="13" s="1"/>
  <c r="N1598" i="26"/>
  <c r="N1176" i="26"/>
  <c r="N1370" i="26"/>
  <c r="Q1370" i="26" s="1"/>
  <c r="R1370" i="26" s="1"/>
  <c r="L1370" i="13" s="1"/>
  <c r="N1370" i="13" s="1"/>
  <c r="N1455" i="26"/>
  <c r="Q1455" i="26" s="1"/>
  <c r="R1455" i="26" s="1"/>
  <c r="L1455" i="13" s="1"/>
  <c r="N1455" i="13" s="1"/>
  <c r="N1541" i="26"/>
  <c r="N1619" i="26"/>
  <c r="N1683" i="26"/>
  <c r="Q1683" i="26" s="1"/>
  <c r="R1683" i="26" s="1"/>
  <c r="L1683" i="13" s="1"/>
  <c r="N1683" i="13" s="1"/>
  <c r="N1747" i="26"/>
  <c r="Q1747" i="26" s="1"/>
  <c r="R1747" i="26" s="1"/>
  <c r="L1747" i="13" s="1"/>
  <c r="N1747" i="13" s="1"/>
  <c r="N1811" i="26"/>
  <c r="N1875" i="26"/>
  <c r="N1939" i="26"/>
  <c r="Q1939" i="26" s="1"/>
  <c r="R1939" i="26" s="1"/>
  <c r="L1939" i="13" s="1"/>
  <c r="N1939" i="13" s="1"/>
  <c r="N1499" i="26"/>
  <c r="Q1499" i="26" s="1"/>
  <c r="R1499" i="26" s="1"/>
  <c r="L1499" i="13" s="1"/>
  <c r="N1499" i="13" s="1"/>
  <c r="N1708" i="26"/>
  <c r="N1796" i="26"/>
  <c r="N1881" i="26"/>
  <c r="Q1881" i="26" s="1"/>
  <c r="R1881" i="26" s="1"/>
  <c r="L1881" i="13" s="1"/>
  <c r="N1881" i="13" s="1"/>
  <c r="N1961" i="26"/>
  <c r="Q1961" i="26" s="1"/>
  <c r="R1961" i="26" s="1"/>
  <c r="L1961" i="13" s="1"/>
  <c r="N1961" i="13" s="1"/>
  <c r="N2025" i="26"/>
  <c r="N1302" i="26"/>
  <c r="N1638" i="26"/>
  <c r="Q1638" i="26" s="1"/>
  <c r="R1638" i="26" s="1"/>
  <c r="L1638" i="13" s="1"/>
  <c r="N1638" i="13" s="1"/>
  <c r="N1749" i="26"/>
  <c r="Q1749" i="26" s="1"/>
  <c r="R1749" i="26" s="1"/>
  <c r="L1749" i="13" s="1"/>
  <c r="N1749" i="13" s="1"/>
  <c r="N1834" i="26"/>
  <c r="N1920" i="26"/>
  <c r="N1382" i="26"/>
  <c r="N1664" i="26"/>
  <c r="Q1664" i="26" s="1"/>
  <c r="R1664" i="26" s="1"/>
  <c r="L1664" i="13" s="1"/>
  <c r="N1664" i="13" s="1"/>
  <c r="N1766" i="26"/>
  <c r="N1852" i="26"/>
  <c r="N1937" i="26"/>
  <c r="Q1937" i="26" s="1"/>
  <c r="R1937" i="26" s="1"/>
  <c r="L1937" i="13" s="1"/>
  <c r="N1937" i="13" s="1"/>
  <c r="N2003" i="26"/>
  <c r="Q2003" i="26" s="1"/>
  <c r="R2003" i="26" s="1"/>
  <c r="L2003" i="13" s="1"/>
  <c r="N2003" i="13" s="1"/>
  <c r="N2067" i="26"/>
  <c r="N1537" i="26"/>
  <c r="N1720" i="26"/>
  <c r="Q1720" i="26" s="1"/>
  <c r="R1720" i="26" s="1"/>
  <c r="L1720" i="13" s="1"/>
  <c r="N1720" i="13" s="1"/>
  <c r="N1805" i="26"/>
  <c r="Q1805" i="26" s="1"/>
  <c r="R1805" i="26" s="1"/>
  <c r="L1805" i="13" s="1"/>
  <c r="N1805" i="13" s="1"/>
  <c r="N1890" i="26"/>
  <c r="N1968" i="26"/>
  <c r="N2032" i="26"/>
  <c r="Q2032" i="26" s="1"/>
  <c r="R2032" i="26" s="1"/>
  <c r="L2032" i="13" s="1"/>
  <c r="N2032" i="13" s="1"/>
  <c r="N2096" i="26"/>
  <c r="Q2096" i="26" s="1"/>
  <c r="R2096" i="26" s="1"/>
  <c r="L2096" i="13" s="1"/>
  <c r="N2096" i="13" s="1"/>
  <c r="N2160" i="26"/>
  <c r="N2224" i="26"/>
  <c r="N2288" i="26"/>
  <c r="Q2288" i="26" s="1"/>
  <c r="R2288" i="26" s="1"/>
  <c r="L2288" i="13" s="1"/>
  <c r="N2288" i="13" s="1"/>
  <c r="N2038" i="26"/>
  <c r="Q2038" i="26" s="1"/>
  <c r="R2038" i="26" s="1"/>
  <c r="L2038" i="13" s="1"/>
  <c r="N2038" i="13" s="1"/>
  <c r="N2143" i="26"/>
  <c r="N2229" i="26"/>
  <c r="N2314" i="26"/>
  <c r="Q2314" i="26" s="1"/>
  <c r="R2314" i="26" s="1"/>
  <c r="L2314" i="13" s="1"/>
  <c r="N2314" i="13" s="1"/>
  <c r="N2382" i="26"/>
  <c r="Q2382" i="26" s="1"/>
  <c r="R2382" i="26" s="1"/>
  <c r="L2382" i="13" s="1"/>
  <c r="N2382" i="13" s="1"/>
  <c r="N2446" i="26"/>
  <c r="N2510" i="26"/>
  <c r="N2574" i="26"/>
  <c r="Q2574" i="26" s="1"/>
  <c r="R2574" i="26" s="1"/>
  <c r="L2574" i="13" s="1"/>
  <c r="N2574" i="13" s="1"/>
  <c r="N2638" i="26"/>
  <c r="Q2638" i="26" s="1"/>
  <c r="R2638" i="26" s="1"/>
  <c r="L2638" i="13" s="1"/>
  <c r="N2638" i="13" s="1"/>
  <c r="N2702" i="26"/>
  <c r="N2766" i="26"/>
  <c r="N2091" i="26"/>
  <c r="N2177" i="26"/>
  <c r="Q2177" i="26" s="1"/>
  <c r="R2177" i="26" s="1"/>
  <c r="L2177" i="13" s="1"/>
  <c r="N2177" i="13" s="1"/>
  <c r="N2262" i="26"/>
  <c r="N2343" i="26"/>
  <c r="N2407" i="26"/>
  <c r="Q2407" i="26" s="1"/>
  <c r="R2407" i="26" s="1"/>
  <c r="L2407" i="13" s="1"/>
  <c r="N2407" i="13" s="1"/>
  <c r="N2471" i="26"/>
  <c r="Q2471" i="26" s="1"/>
  <c r="R2471" i="26" s="1"/>
  <c r="L2471" i="13" s="1"/>
  <c r="N2471" i="13" s="1"/>
  <c r="N2535" i="26"/>
  <c r="N2599" i="26"/>
  <c r="N2663" i="26"/>
  <c r="Q2663" i="26" s="1"/>
  <c r="R2663" i="26" s="1"/>
  <c r="L2663" i="13" s="1"/>
  <c r="N2663" i="13" s="1"/>
  <c r="N2087" i="26"/>
  <c r="Q2087" i="26" s="1"/>
  <c r="R2087" i="26" s="1"/>
  <c r="L2087" i="13" s="1"/>
  <c r="N2087" i="13" s="1"/>
  <c r="N2173" i="26"/>
  <c r="N2258" i="26"/>
  <c r="N2340" i="26"/>
  <c r="Q2340" i="26" s="1"/>
  <c r="R2340" i="26" s="1"/>
  <c r="L2340" i="13" s="1"/>
  <c r="N2340" i="13" s="1"/>
  <c r="N2404" i="26"/>
  <c r="Q2404" i="26" s="1"/>
  <c r="R2404" i="26" s="1"/>
  <c r="L2404" i="13" s="1"/>
  <c r="N2404" i="13" s="1"/>
  <c r="N2468" i="26"/>
  <c r="N2532" i="26"/>
  <c r="N2596" i="26"/>
  <c r="Q2596" i="26" s="1"/>
  <c r="R2596" i="26" s="1"/>
  <c r="L2596" i="13" s="1"/>
  <c r="N2596" i="13" s="1"/>
  <c r="N1522" i="26"/>
  <c r="Q1522" i="26" s="1"/>
  <c r="R1522" i="26" s="1"/>
  <c r="L1522" i="13" s="1"/>
  <c r="N1522" i="13" s="1"/>
  <c r="N1637" i="26"/>
  <c r="N909" i="26"/>
  <c r="N1314" i="26"/>
  <c r="Q1314" i="26" s="1"/>
  <c r="R1314" i="26" s="1"/>
  <c r="L1314" i="13" s="1"/>
  <c r="N1314" i="13" s="1"/>
  <c r="N1433" i="26"/>
  <c r="Q1433" i="26" s="1"/>
  <c r="R1433" i="26" s="1"/>
  <c r="L1433" i="13" s="1"/>
  <c r="N1433" i="13" s="1"/>
  <c r="N1545" i="26"/>
  <c r="N978" i="26"/>
  <c r="N1315" i="26"/>
  <c r="Q1315" i="26" s="1"/>
  <c r="R1315" i="26" s="1"/>
  <c r="L1315" i="13" s="1"/>
  <c r="N1315" i="13" s="1"/>
  <c r="N1418" i="26"/>
  <c r="Q1418" i="26" s="1"/>
  <c r="R1418" i="26" s="1"/>
  <c r="L1418" i="13" s="1"/>
  <c r="N1418" i="13" s="1"/>
  <c r="N1503" i="26"/>
  <c r="N1589" i="26"/>
  <c r="N649" i="26"/>
  <c r="Q649" i="26" s="1"/>
  <c r="R649" i="26" s="1"/>
  <c r="L649" i="13" s="1"/>
  <c r="N649" i="13" s="1"/>
  <c r="N713" i="26"/>
  <c r="Q713" i="26" s="1"/>
  <c r="R713" i="26" s="1"/>
  <c r="L713" i="13" s="1"/>
  <c r="N713" i="13" s="1"/>
  <c r="N777" i="26"/>
  <c r="N841" i="26"/>
  <c r="N654" i="26"/>
  <c r="Q654" i="26" s="1"/>
  <c r="R654" i="26" s="1"/>
  <c r="L654" i="13" s="1"/>
  <c r="N654" i="13" s="1"/>
  <c r="N718" i="26"/>
  <c r="Q718" i="26" s="1"/>
  <c r="R718" i="26" s="1"/>
  <c r="L718" i="13" s="1"/>
  <c r="N718" i="13" s="1"/>
  <c r="N782" i="26"/>
  <c r="N846" i="26"/>
  <c r="N910" i="26"/>
  <c r="Q910" i="26" s="1"/>
  <c r="R910" i="26" s="1"/>
  <c r="L910" i="13" s="1"/>
  <c r="N910" i="13" s="1"/>
  <c r="N648" i="26"/>
  <c r="Q648" i="26" s="1"/>
  <c r="R648" i="26" s="1"/>
  <c r="L648" i="13" s="1"/>
  <c r="N648" i="13" s="1"/>
  <c r="N712" i="26"/>
  <c r="N776" i="26"/>
  <c r="N840" i="26"/>
  <c r="N904" i="26"/>
  <c r="Q904" i="26" s="1"/>
  <c r="R904" i="26" s="1"/>
  <c r="L904" i="13" s="1"/>
  <c r="N904" i="13" s="1"/>
  <c r="N968" i="26"/>
  <c r="N859" i="26"/>
  <c r="N983" i="26"/>
  <c r="Q983" i="26" s="1"/>
  <c r="R983" i="26" s="1"/>
  <c r="L983" i="13" s="1"/>
  <c r="N983" i="13" s="1"/>
  <c r="N831" i="26"/>
  <c r="Q831" i="26" s="1"/>
  <c r="R831" i="26" s="1"/>
  <c r="L831" i="13" s="1"/>
  <c r="N831" i="13" s="1"/>
  <c r="N851" i="26"/>
  <c r="N981" i="26"/>
  <c r="N1045" i="26"/>
  <c r="Q1045" i="26" s="1"/>
  <c r="R1045" i="26" s="1"/>
  <c r="L1045" i="13" s="1"/>
  <c r="N1045" i="13" s="1"/>
  <c r="N1109" i="26"/>
  <c r="Q1109" i="26" s="1"/>
  <c r="R1109" i="26" s="1"/>
  <c r="L1109" i="13" s="1"/>
  <c r="N1109" i="13" s="1"/>
  <c r="N1173" i="26"/>
  <c r="N949" i="26"/>
  <c r="N1056" i="26"/>
  <c r="N1142" i="26"/>
  <c r="Q1142" i="26" s="1"/>
  <c r="R1142" i="26" s="1"/>
  <c r="L1142" i="13" s="1"/>
  <c r="N1142" i="13" s="1"/>
  <c r="N1221" i="26"/>
  <c r="N1285" i="26"/>
  <c r="N855" i="26"/>
  <c r="Q855" i="26" s="1"/>
  <c r="R855" i="26" s="1"/>
  <c r="L855" i="13" s="1"/>
  <c r="N855" i="13" s="1"/>
  <c r="N1031" i="26"/>
  <c r="Q1031" i="26" s="1"/>
  <c r="R1031" i="26" s="1"/>
  <c r="L1031" i="13" s="1"/>
  <c r="N1031" i="13" s="1"/>
  <c r="N1116" i="26"/>
  <c r="N1202" i="26"/>
  <c r="N823" i="26"/>
  <c r="Q823" i="26" s="1"/>
  <c r="R823" i="26" s="1"/>
  <c r="L823" i="13" s="1"/>
  <c r="N823" i="13" s="1"/>
  <c r="N1028" i="26"/>
  <c r="Q1028" i="26" s="1"/>
  <c r="R1028" i="26" s="1"/>
  <c r="L1028" i="13" s="1"/>
  <c r="N1028" i="13" s="1"/>
  <c r="N1114" i="26"/>
  <c r="N1199" i="26"/>
  <c r="N1264" i="26"/>
  <c r="Q1264" i="26" s="1"/>
  <c r="R1264" i="26" s="1"/>
  <c r="L1264" i="13" s="1"/>
  <c r="N1264" i="13" s="1"/>
  <c r="N1328" i="26"/>
  <c r="Q1328" i="26" s="1"/>
  <c r="R1328" i="26" s="1"/>
  <c r="L1328" i="13" s="1"/>
  <c r="N1328" i="13" s="1"/>
  <c r="N1392" i="26"/>
  <c r="N1456" i="26"/>
  <c r="N1520" i="26"/>
  <c r="Q1520" i="26" s="1"/>
  <c r="R1520" i="26" s="1"/>
  <c r="L1520" i="13" s="1"/>
  <c r="N1520" i="13" s="1"/>
  <c r="N1584" i="26"/>
  <c r="Q1584" i="26" s="1"/>
  <c r="R1584" i="26" s="1"/>
  <c r="L1584" i="13" s="1"/>
  <c r="N1584" i="13" s="1"/>
  <c r="N1187" i="26"/>
  <c r="N1346" i="26"/>
  <c r="N1431" i="26"/>
  <c r="N1517" i="26"/>
  <c r="Q1517" i="26" s="1"/>
  <c r="R1517" i="26" s="1"/>
  <c r="L1517" i="13" s="1"/>
  <c r="N1517" i="13" s="1"/>
  <c r="N653" i="26"/>
  <c r="N717" i="26"/>
  <c r="N781" i="26"/>
  <c r="Q781" i="26" s="1"/>
  <c r="R781" i="26" s="1"/>
  <c r="L781" i="13" s="1"/>
  <c r="N781" i="13" s="1"/>
  <c r="N845" i="26"/>
  <c r="Q845" i="26" s="1"/>
  <c r="R845" i="26" s="1"/>
  <c r="L845" i="13" s="1"/>
  <c r="N845" i="13" s="1"/>
  <c r="N658" i="26"/>
  <c r="N722" i="26"/>
  <c r="N786" i="26"/>
  <c r="Q786" i="26" s="1"/>
  <c r="R786" i="26" s="1"/>
  <c r="L786" i="13" s="1"/>
  <c r="N786" i="13" s="1"/>
  <c r="N850" i="26"/>
  <c r="Q850" i="26" s="1"/>
  <c r="R850" i="26" s="1"/>
  <c r="L850" i="13" s="1"/>
  <c r="N850" i="13" s="1"/>
  <c r="N914" i="26"/>
  <c r="N652" i="26"/>
  <c r="N716" i="26"/>
  <c r="N780" i="26"/>
  <c r="Q780" i="26" s="1"/>
  <c r="R780" i="26" s="1"/>
  <c r="L780" i="13" s="1"/>
  <c r="N780" i="13" s="1"/>
  <c r="N844" i="26"/>
  <c r="N908" i="26"/>
  <c r="N972" i="26"/>
  <c r="Q972" i="26" s="1"/>
  <c r="R972" i="26" s="1"/>
  <c r="L972" i="13" s="1"/>
  <c r="N972" i="13" s="1"/>
  <c r="N875" i="26"/>
  <c r="Q875" i="26" s="1"/>
  <c r="R875" i="26" s="1"/>
  <c r="L875" i="13" s="1"/>
  <c r="N875" i="13" s="1"/>
  <c r="N987" i="26"/>
  <c r="N847" i="26"/>
  <c r="N867" i="26"/>
  <c r="Q867" i="26" s="1"/>
  <c r="R867" i="26" s="1"/>
  <c r="L867" i="13" s="1"/>
  <c r="N867" i="13" s="1"/>
  <c r="N985" i="26"/>
  <c r="Q985" i="26" s="1"/>
  <c r="R985" i="26" s="1"/>
  <c r="L985" i="13" s="1"/>
  <c r="N985" i="13" s="1"/>
  <c r="N1049" i="26"/>
  <c r="N1113" i="26"/>
  <c r="N1177" i="26"/>
  <c r="Q1177" i="26" s="1"/>
  <c r="R1177" i="26" s="1"/>
  <c r="L1177" i="13" s="1"/>
  <c r="N1177" i="13" s="1"/>
  <c r="N963" i="26"/>
  <c r="Q963" i="26" s="1"/>
  <c r="R963" i="26" s="1"/>
  <c r="L963" i="13" s="1"/>
  <c r="N963" i="13" s="1"/>
  <c r="N1062" i="26"/>
  <c r="N1147" i="26"/>
  <c r="N1225" i="26"/>
  <c r="Q1225" i="26" s="1"/>
  <c r="R1225" i="26" s="1"/>
  <c r="L1225" i="13" s="1"/>
  <c r="N1225" i="13" s="1"/>
  <c r="N1289" i="26"/>
  <c r="Q1289" i="26" s="1"/>
  <c r="R1289" i="26" s="1"/>
  <c r="L1289" i="13" s="1"/>
  <c r="N1289" i="13" s="1"/>
  <c r="N889" i="26"/>
  <c r="N1036" i="26"/>
  <c r="N1122" i="26"/>
  <c r="Q1122" i="26" s="1"/>
  <c r="R1122" i="26" s="1"/>
  <c r="L1122" i="13" s="1"/>
  <c r="N1122" i="13" s="1"/>
  <c r="N1206" i="26"/>
  <c r="Q1206" i="26" s="1"/>
  <c r="R1206" i="26" s="1"/>
  <c r="L1206" i="13" s="1"/>
  <c r="N1206" i="13" s="1"/>
  <c r="N879" i="26"/>
  <c r="N1034" i="26"/>
  <c r="N1119" i="26"/>
  <c r="Q1119" i="26" s="1"/>
  <c r="R1119" i="26" s="1"/>
  <c r="L1119" i="13" s="1"/>
  <c r="N1119" i="13" s="1"/>
  <c r="N1204" i="26"/>
  <c r="Q1204" i="26" s="1"/>
  <c r="R1204" i="26" s="1"/>
  <c r="L1204" i="13" s="1"/>
  <c r="N1204" i="13" s="1"/>
  <c r="N1268" i="26"/>
  <c r="N1332" i="26"/>
  <c r="N1396" i="26"/>
  <c r="Q1396" i="26" s="1"/>
  <c r="R1396" i="26" s="1"/>
  <c r="L1396" i="13" s="1"/>
  <c r="N1396" i="13" s="1"/>
  <c r="N1460" i="26"/>
  <c r="Q1460" i="26" s="1"/>
  <c r="R1460" i="26" s="1"/>
  <c r="L1460" i="13" s="1"/>
  <c r="N1460" i="13" s="1"/>
  <c r="N1524" i="26"/>
  <c r="N1588" i="26"/>
  <c r="N1207" i="26"/>
  <c r="Q1207" i="26" s="1"/>
  <c r="R1207" i="26" s="1"/>
  <c r="L1207" i="13" s="1"/>
  <c r="N1207" i="13" s="1"/>
  <c r="N1351" i="26"/>
  <c r="Q1351" i="26" s="1"/>
  <c r="R1351" i="26" s="1"/>
  <c r="L1351" i="13" s="1"/>
  <c r="N1351" i="13" s="1"/>
  <c r="N1437" i="26"/>
  <c r="N689" i="26"/>
  <c r="N753" i="26"/>
  <c r="Q753" i="26" s="1"/>
  <c r="R753" i="26" s="1"/>
  <c r="L753" i="13" s="1"/>
  <c r="N753" i="13" s="1"/>
  <c r="N817" i="26"/>
  <c r="Q817" i="26" s="1"/>
  <c r="R817" i="26" s="1"/>
  <c r="L817" i="13" s="1"/>
  <c r="N817" i="13" s="1"/>
  <c r="N881" i="26"/>
  <c r="N694" i="26"/>
  <c r="N758" i="26"/>
  <c r="Q758" i="26" s="1"/>
  <c r="R758" i="26" s="1"/>
  <c r="L758" i="13" s="1"/>
  <c r="N758" i="13" s="1"/>
  <c r="N822" i="26"/>
  <c r="Q822" i="26" s="1"/>
  <c r="R822" i="26" s="1"/>
  <c r="L822" i="13" s="1"/>
  <c r="N822" i="13" s="1"/>
  <c r="N886" i="26"/>
  <c r="N950" i="26"/>
  <c r="N688" i="26"/>
  <c r="Q688" i="26" s="1"/>
  <c r="R688" i="26" s="1"/>
  <c r="L688" i="13" s="1"/>
  <c r="N688" i="13" s="1"/>
  <c r="N752" i="26"/>
  <c r="Q752" i="26" s="1"/>
  <c r="R752" i="26" s="1"/>
  <c r="L752" i="13" s="1"/>
  <c r="N752" i="13" s="1"/>
  <c r="N816" i="26"/>
  <c r="N880" i="26"/>
  <c r="N944" i="26"/>
  <c r="N763" i="26"/>
  <c r="Q763" i="26" s="1"/>
  <c r="R763" i="26" s="1"/>
  <c r="L763" i="13" s="1"/>
  <c r="N763" i="13" s="1"/>
  <c r="N951" i="26"/>
  <c r="N735" i="26"/>
  <c r="N755" i="26"/>
  <c r="Q755" i="26" s="1"/>
  <c r="R755" i="26" s="1"/>
  <c r="L755" i="13" s="1"/>
  <c r="N755" i="13" s="1"/>
  <c r="N947" i="26"/>
  <c r="Q947" i="26" s="1"/>
  <c r="R947" i="26" s="1"/>
  <c r="L947" i="13" s="1"/>
  <c r="N947" i="13" s="1"/>
  <c r="N1021" i="26"/>
  <c r="N1085" i="26"/>
  <c r="N1149" i="26"/>
  <c r="Q1149" i="26" s="1"/>
  <c r="R1149" i="26" s="1"/>
  <c r="L1149" i="13" s="1"/>
  <c r="N1149" i="13" s="1"/>
  <c r="N775" i="26"/>
  <c r="Q775" i="26" s="1"/>
  <c r="R775" i="26" s="1"/>
  <c r="L775" i="13" s="1"/>
  <c r="N775" i="13" s="1"/>
  <c r="N1024" i="26"/>
  <c r="N1110" i="26"/>
  <c r="N1195" i="26"/>
  <c r="Q1195" i="26" s="1"/>
  <c r="R1195" i="26" s="1"/>
  <c r="L1195" i="13" s="1"/>
  <c r="N1195" i="13" s="1"/>
  <c r="N1261" i="26"/>
  <c r="Q1261" i="26" s="1"/>
  <c r="R1261" i="26" s="1"/>
  <c r="L1261" i="13" s="1"/>
  <c r="N1261" i="13" s="1"/>
  <c r="N1325" i="26"/>
  <c r="N999" i="26"/>
  <c r="N1084" i="26"/>
  <c r="Q1084" i="26" s="1"/>
  <c r="R1084" i="26" s="1"/>
  <c r="L1084" i="13" s="1"/>
  <c r="N1084" i="13" s="1"/>
  <c r="N1170" i="26"/>
  <c r="Q1170" i="26" s="1"/>
  <c r="R1170" i="26" s="1"/>
  <c r="L1170" i="13" s="1"/>
  <c r="N1170" i="13" s="1"/>
  <c r="N1242" i="26"/>
  <c r="N996" i="26"/>
  <c r="N1082" i="26"/>
  <c r="N1167" i="26"/>
  <c r="Q1167" i="26" s="1"/>
  <c r="R1167" i="26" s="1"/>
  <c r="L1167" i="13" s="1"/>
  <c r="N1167" i="13" s="1"/>
  <c r="N1240" i="26"/>
  <c r="N1304" i="26"/>
  <c r="N1368" i="26"/>
  <c r="N1432" i="26"/>
  <c r="Q1432" i="26" s="1"/>
  <c r="R1432" i="26" s="1"/>
  <c r="L1432" i="13" s="1"/>
  <c r="N1432" i="13" s="1"/>
  <c r="N1496" i="26"/>
  <c r="N1560" i="26"/>
  <c r="N1059" i="26"/>
  <c r="Q1059" i="26" s="1"/>
  <c r="R1059" i="26" s="1"/>
  <c r="L1059" i="13" s="1"/>
  <c r="N1059" i="13" s="1"/>
  <c r="N661" i="26"/>
  <c r="Q661" i="26" s="1"/>
  <c r="R661" i="26" s="1"/>
  <c r="L661" i="13" s="1"/>
  <c r="N661" i="13" s="1"/>
  <c r="N725" i="26"/>
  <c r="N789" i="26"/>
  <c r="N853" i="26"/>
  <c r="Q853" i="26" s="1"/>
  <c r="R853" i="26" s="1"/>
  <c r="L853" i="13" s="1"/>
  <c r="N853" i="13" s="1"/>
  <c r="N666" i="26"/>
  <c r="Q666" i="26" s="1"/>
  <c r="R666" i="26" s="1"/>
  <c r="L666" i="13" s="1"/>
  <c r="N666" i="13" s="1"/>
  <c r="N730" i="26"/>
  <c r="N794" i="26"/>
  <c r="N858" i="26"/>
  <c r="Q858" i="26" s="1"/>
  <c r="R858" i="26" s="1"/>
  <c r="L858" i="13" s="1"/>
  <c r="N858" i="13" s="1"/>
  <c r="N922" i="26"/>
  <c r="Q922" i="26" s="1"/>
  <c r="R922" i="26" s="1"/>
  <c r="L922" i="13" s="1"/>
  <c r="N922" i="13" s="1"/>
  <c r="N660" i="26"/>
  <c r="N724" i="26"/>
  <c r="N788" i="26"/>
  <c r="Q788" i="26" s="1"/>
  <c r="R788" i="26" s="1"/>
  <c r="L788" i="13" s="1"/>
  <c r="N788" i="13" s="1"/>
  <c r="N852" i="26"/>
  <c r="Q852" i="26" s="1"/>
  <c r="R852" i="26" s="1"/>
  <c r="L852" i="13" s="1"/>
  <c r="N852" i="13" s="1"/>
  <c r="N916" i="26"/>
  <c r="N651" i="26"/>
  <c r="N895" i="26"/>
  <c r="Q895" i="26" s="1"/>
  <c r="R895" i="26" s="1"/>
  <c r="L895" i="13" s="1"/>
  <c r="N895" i="13" s="1"/>
  <c r="N995" i="26"/>
  <c r="Q995" i="26" s="1"/>
  <c r="R995" i="26" s="1"/>
  <c r="L995" i="13" s="1"/>
  <c r="N995" i="13" s="1"/>
  <c r="N643" i="26"/>
  <c r="N891" i="26"/>
  <c r="N993" i="26"/>
  <c r="Q993" i="26" s="1"/>
  <c r="R993" i="26" s="1"/>
  <c r="L993" i="13" s="1"/>
  <c r="N993" i="13" s="1"/>
  <c r="N1057" i="26"/>
  <c r="Q1057" i="26" s="1"/>
  <c r="R1057" i="26" s="1"/>
  <c r="L1057" i="13" s="1"/>
  <c r="N1057" i="13" s="1"/>
  <c r="N1121" i="26"/>
  <c r="N1185" i="26"/>
  <c r="N982" i="26"/>
  <c r="N1072" i="26"/>
  <c r="Q1072" i="26" s="1"/>
  <c r="R1072" i="26" s="1"/>
  <c r="L1072" i="13" s="1"/>
  <c r="N1072" i="13" s="1"/>
  <c r="N1158" i="26"/>
  <c r="N1233" i="26"/>
  <c r="N1297" i="26"/>
  <c r="Q1297" i="26" s="1"/>
  <c r="R1297" i="26" s="1"/>
  <c r="L1297" i="13" s="1"/>
  <c r="N1297" i="13" s="1"/>
  <c r="N921" i="26"/>
  <c r="Q921" i="26" s="1"/>
  <c r="R921" i="26" s="1"/>
  <c r="L921" i="13" s="1"/>
  <c r="N921" i="13" s="1"/>
  <c r="N1047" i="26"/>
  <c r="N1132" i="26"/>
  <c r="N1214" i="26"/>
  <c r="N913" i="26"/>
  <c r="Q913" i="26" s="1"/>
  <c r="R913" i="26" s="1"/>
  <c r="L913" i="13" s="1"/>
  <c r="N913" i="13" s="1"/>
  <c r="N1044" i="26"/>
  <c r="N1130" i="26"/>
  <c r="N1212" i="26"/>
  <c r="Q1212" i="26" s="1"/>
  <c r="R1212" i="26" s="1"/>
  <c r="L1212" i="13" s="1"/>
  <c r="N1212" i="13" s="1"/>
  <c r="N1276" i="26"/>
  <c r="Q1276" i="26" s="1"/>
  <c r="R1276" i="26" s="1"/>
  <c r="L1276" i="13" s="1"/>
  <c r="N1276" i="13" s="1"/>
  <c r="N1340" i="26"/>
  <c r="N1404" i="26"/>
  <c r="N1468" i="26"/>
  <c r="Q1468" i="26" s="1"/>
  <c r="R1468" i="26" s="1"/>
  <c r="L1468" i="13" s="1"/>
  <c r="N1468" i="13" s="1"/>
  <c r="N1532" i="26"/>
  <c r="Q1532" i="26" s="1"/>
  <c r="R1532" i="26" s="1"/>
  <c r="L1532" i="13" s="1"/>
  <c r="N1532" i="13" s="1"/>
  <c r="N1596" i="26"/>
  <c r="N1239" i="26"/>
  <c r="N1362" i="26"/>
  <c r="Q1362" i="26" s="1"/>
  <c r="R1362" i="26" s="1"/>
  <c r="L1362" i="13" s="1"/>
  <c r="N1362" i="13" s="1"/>
  <c r="N1447" i="26"/>
  <c r="Q1447" i="26" s="1"/>
  <c r="R1447" i="26" s="1"/>
  <c r="L1447" i="13" s="1"/>
  <c r="N1447" i="13" s="1"/>
  <c r="N1533" i="26"/>
  <c r="N1613" i="26"/>
  <c r="N1677" i="26"/>
  <c r="Q1677" i="26" s="1"/>
  <c r="R1677" i="26" s="1"/>
  <c r="L1677" i="13" s="1"/>
  <c r="N1677" i="13" s="1"/>
  <c r="N1064" i="26"/>
  <c r="N1306" i="26"/>
  <c r="N1401" i="26"/>
  <c r="N1486" i="26"/>
  <c r="Q1486" i="26" s="1"/>
  <c r="R1486" i="26" s="1"/>
  <c r="L1486" i="13" s="1"/>
  <c r="N1486" i="13" s="1"/>
  <c r="N1571" i="26"/>
  <c r="Q1571" i="26" s="1"/>
  <c r="R1571" i="26" s="1"/>
  <c r="L1571" i="13" s="1"/>
  <c r="N1571" i="13" s="1"/>
  <c r="N925" i="26"/>
  <c r="N1267" i="26"/>
  <c r="N1271" i="26"/>
  <c r="N1543" i="26"/>
  <c r="Q1543" i="26" s="1"/>
  <c r="R1543" i="26" s="1"/>
  <c r="L1543" i="13" s="1"/>
  <c r="N1543" i="13" s="1"/>
  <c r="N1649" i="26"/>
  <c r="N1022" i="26"/>
  <c r="N1330" i="26"/>
  <c r="Q1330" i="26" s="1"/>
  <c r="R1330" i="26" s="1"/>
  <c r="L1330" i="13" s="1"/>
  <c r="N1330" i="13" s="1"/>
  <c r="N1449" i="26"/>
  <c r="Q1449" i="26" s="1"/>
  <c r="R1449" i="26" s="1"/>
  <c r="L1449" i="13" s="1"/>
  <c r="N1449" i="13" s="1"/>
  <c r="N1561" i="26"/>
  <c r="N1027" i="26"/>
  <c r="N1338" i="26"/>
  <c r="Q1338" i="26" s="1"/>
  <c r="R1338" i="26" s="1"/>
  <c r="L1338" i="13" s="1"/>
  <c r="N1338" i="13" s="1"/>
  <c r="N1429" i="26"/>
  <c r="Q1429" i="26" s="1"/>
  <c r="R1429" i="26" s="1"/>
  <c r="L1429" i="13" s="1"/>
  <c r="N1429" i="13" s="1"/>
  <c r="N1514" i="26"/>
  <c r="N1599" i="26"/>
  <c r="N1663" i="26"/>
  <c r="N1727" i="26"/>
  <c r="Q1727" i="26" s="1"/>
  <c r="R1727" i="26" s="1"/>
  <c r="L1727" i="13" s="1"/>
  <c r="N1727" i="13" s="1"/>
  <c r="N1791" i="26"/>
  <c r="N1855" i="26"/>
  <c r="N1919" i="26"/>
  <c r="Q1919" i="26" s="1"/>
  <c r="R1919" i="26" s="1"/>
  <c r="L1919" i="13" s="1"/>
  <c r="N1919" i="13" s="1"/>
  <c r="N1393" i="26"/>
  <c r="Q1393" i="26" s="1"/>
  <c r="R1393" i="26" s="1"/>
  <c r="L1393" i="13" s="1"/>
  <c r="N1393" i="13" s="1"/>
  <c r="N1668" i="26"/>
  <c r="N1769" i="26"/>
  <c r="N1854" i="26"/>
  <c r="Q1854" i="26" s="1"/>
  <c r="R1854" i="26" s="1"/>
  <c r="L1854" i="13" s="1"/>
  <c r="N1854" i="13" s="1"/>
  <c r="N1940" i="26"/>
  <c r="Q1940" i="26" s="1"/>
  <c r="R1940" i="26" s="1"/>
  <c r="L1940" i="13" s="1"/>
  <c r="N1940" i="13" s="1"/>
  <c r="N2005" i="26"/>
  <c r="N941" i="26"/>
  <c r="N1547" i="26"/>
  <c r="Q1547" i="26" s="1"/>
  <c r="R1547" i="26" s="1"/>
  <c r="L1547" i="13" s="1"/>
  <c r="N1547" i="13" s="1"/>
  <c r="N1722" i="26"/>
  <c r="Q1722" i="26" s="1"/>
  <c r="R1722" i="26" s="1"/>
  <c r="L1722" i="13" s="1"/>
  <c r="N1722" i="13" s="1"/>
  <c r="N1808" i="26"/>
  <c r="N1893" i="26"/>
  <c r="N1235" i="26"/>
  <c r="Q1235" i="26" s="1"/>
  <c r="R1235" i="26" s="1"/>
  <c r="L1235" i="13" s="1"/>
  <c r="N1235" i="13" s="1"/>
  <c r="N1612" i="26"/>
  <c r="Q1612" i="26" s="1"/>
  <c r="R1612" i="26" s="1"/>
  <c r="L1612" i="13" s="1"/>
  <c r="N1612" i="13" s="1"/>
  <c r="N1740" i="26"/>
  <c r="N1825" i="26"/>
  <c r="N1910" i="26"/>
  <c r="Q1910" i="26" s="1"/>
  <c r="R1910" i="26" s="1"/>
  <c r="L1910" i="13" s="1"/>
  <c r="N1910" i="13" s="1"/>
  <c r="N1983" i="26"/>
  <c r="Q1983" i="26" s="1"/>
  <c r="R1983" i="26" s="1"/>
  <c r="L1983" i="13" s="1"/>
  <c r="N1983" i="13" s="1"/>
  <c r="N2047" i="26"/>
  <c r="N1430" i="26"/>
  <c r="N1682" i="26"/>
  <c r="Q1682" i="26" s="1"/>
  <c r="R1682" i="26" s="1"/>
  <c r="L1682" i="13" s="1"/>
  <c r="N1682" i="13" s="1"/>
  <c r="N1778" i="26"/>
  <c r="Q1778" i="26" s="1"/>
  <c r="R1778" i="26" s="1"/>
  <c r="L1778" i="13" s="1"/>
  <c r="N1778" i="13" s="1"/>
  <c r="N1864" i="26"/>
  <c r="N1948" i="26"/>
  <c r="N2012" i="26"/>
  <c r="Q2012" i="26" s="1"/>
  <c r="R2012" i="26" s="1"/>
  <c r="L2012" i="13" s="1"/>
  <c r="N2012" i="13" s="1"/>
  <c r="N2076" i="26"/>
  <c r="Q2076" i="26" s="1"/>
  <c r="R2076" i="26" s="1"/>
  <c r="L2076" i="13" s="1"/>
  <c r="N2076" i="13" s="1"/>
  <c r="N2140" i="26"/>
  <c r="N2204" i="26"/>
  <c r="N2268" i="26"/>
  <c r="Q2268" i="26" s="1"/>
  <c r="R2268" i="26" s="1"/>
  <c r="L2268" i="13" s="1"/>
  <c r="N2268" i="13" s="1"/>
  <c r="N1958" i="26"/>
  <c r="Q1958" i="26" s="1"/>
  <c r="R1958" i="26" s="1"/>
  <c r="L1958" i="13" s="1"/>
  <c r="N1958" i="13" s="1"/>
  <c r="N2117" i="26"/>
  <c r="N2202" i="26"/>
  <c r="N2287" i="26"/>
  <c r="Q2287" i="26" s="1"/>
  <c r="R2287" i="26" s="1"/>
  <c r="L2287" i="13" s="1"/>
  <c r="N2287" i="13" s="1"/>
  <c r="N2362" i="26"/>
  <c r="Q2362" i="26" s="1"/>
  <c r="R2362" i="26" s="1"/>
  <c r="L2362" i="13" s="1"/>
  <c r="N2362" i="13" s="1"/>
  <c r="N2426" i="26"/>
  <c r="N2490" i="26"/>
  <c r="N2554" i="26"/>
  <c r="Q2554" i="26" s="1"/>
  <c r="R2554" i="26" s="1"/>
  <c r="L2554" i="13" s="1"/>
  <c r="N2554" i="13" s="1"/>
  <c r="N2618" i="26"/>
  <c r="Q2618" i="26" s="1"/>
  <c r="R2618" i="26" s="1"/>
  <c r="L2618" i="13" s="1"/>
  <c r="N2618" i="13" s="1"/>
  <c r="N2682" i="26"/>
  <c r="N2746" i="26"/>
  <c r="N2058" i="26"/>
  <c r="Q2058" i="26" s="1"/>
  <c r="R2058" i="26" s="1"/>
  <c r="L2058" i="13" s="1"/>
  <c r="N2058" i="13" s="1"/>
  <c r="N2150" i="26"/>
  <c r="Q2150" i="26" s="1"/>
  <c r="R2150" i="26" s="1"/>
  <c r="L2150" i="13" s="1"/>
  <c r="N2150" i="13" s="1"/>
  <c r="N2235" i="26"/>
  <c r="N2321" i="26"/>
  <c r="N2387" i="26"/>
  <c r="Q2387" i="26" s="1"/>
  <c r="R2387" i="26" s="1"/>
  <c r="L2387" i="13" s="1"/>
  <c r="N2387" i="13" s="1"/>
  <c r="N2451" i="26"/>
  <c r="Q2451" i="26" s="1"/>
  <c r="R2451" i="26" s="1"/>
  <c r="L2451" i="13" s="1"/>
  <c r="N2451" i="13" s="1"/>
  <c r="N2515" i="26"/>
  <c r="N2579" i="26"/>
  <c r="N2643" i="26"/>
  <c r="N2046" i="26"/>
  <c r="Q2046" i="26" s="1"/>
  <c r="R2046" i="26" s="1"/>
  <c r="L2046" i="13" s="1"/>
  <c r="N2046" i="13" s="1"/>
  <c r="N2146" i="26"/>
  <c r="N2231" i="26"/>
  <c r="N2317" i="26"/>
  <c r="Q2317" i="26" s="1"/>
  <c r="R2317" i="26" s="1"/>
  <c r="L2317" i="13" s="1"/>
  <c r="N2317" i="13" s="1"/>
  <c r="N2384" i="26"/>
  <c r="Q2384" i="26" s="1"/>
  <c r="R2384" i="26" s="1"/>
  <c r="L2384" i="13" s="1"/>
  <c r="N2384" i="13" s="1"/>
  <c r="N2448" i="26"/>
  <c r="N2512" i="26"/>
  <c r="N2576" i="26"/>
  <c r="Q2576" i="26" s="1"/>
  <c r="R2576" i="26" s="1"/>
  <c r="L2576" i="13" s="1"/>
  <c r="N2576" i="13" s="1"/>
  <c r="N2640" i="26"/>
  <c r="Q2640" i="26" s="1"/>
  <c r="R2640" i="26" s="1"/>
  <c r="L2640" i="13" s="1"/>
  <c r="N2640" i="13" s="1"/>
  <c r="N2083" i="26"/>
  <c r="N2169" i="26"/>
  <c r="N1463" i="26"/>
  <c r="Q1463" i="26" s="1"/>
  <c r="R1463" i="26" s="1"/>
  <c r="L1463" i="13" s="1"/>
  <c r="N1463" i="13" s="1"/>
  <c r="N1609" i="26"/>
  <c r="Q1609" i="26" s="1"/>
  <c r="R1609" i="26" s="1"/>
  <c r="L1609" i="13" s="1"/>
  <c r="N1609" i="13" s="1"/>
  <c r="N1697" i="26"/>
  <c r="N1258" i="26"/>
  <c r="N1395" i="26"/>
  <c r="Q1395" i="26" s="1"/>
  <c r="R1395" i="26" s="1"/>
  <c r="L1395" i="13" s="1"/>
  <c r="N1395" i="13" s="1"/>
  <c r="N1513" i="26"/>
  <c r="Q1513" i="26" s="1"/>
  <c r="R1513" i="26" s="1"/>
  <c r="L1513" i="13" s="1"/>
  <c r="N1513" i="13" s="1"/>
  <c r="N1618" i="26"/>
  <c r="N1259" i="26"/>
  <c r="N1391" i="26"/>
  <c r="Q1391" i="26" s="1"/>
  <c r="R1391" i="26" s="1"/>
  <c r="L1391" i="13" s="1"/>
  <c r="N1391" i="13" s="1"/>
  <c r="N1477" i="26"/>
  <c r="Q1477" i="26" s="1"/>
  <c r="R1477" i="26" s="1"/>
  <c r="L1477" i="13" s="1"/>
  <c r="N1477" i="13" s="1"/>
  <c r="N1562" i="26"/>
  <c r="N1635" i="26"/>
  <c r="N1699" i="26"/>
  <c r="Q1699" i="26" s="1"/>
  <c r="R1699" i="26" s="1"/>
  <c r="L1699" i="13" s="1"/>
  <c r="N1699" i="13" s="1"/>
  <c r="N1763" i="26"/>
  <c r="Q1763" i="26" s="1"/>
  <c r="R1763" i="26" s="1"/>
  <c r="L1763" i="13" s="1"/>
  <c r="N1763" i="13" s="1"/>
  <c r="N1827" i="26"/>
  <c r="N1891" i="26"/>
  <c r="N1118" i="26"/>
  <c r="Q1118" i="26" s="1"/>
  <c r="R1118" i="26" s="1"/>
  <c r="L1118" i="13" s="1"/>
  <c r="N1118" i="13" s="1"/>
  <c r="N1585" i="26"/>
  <c r="Q1585" i="26" s="1"/>
  <c r="R1585" i="26" s="1"/>
  <c r="L1585" i="13" s="1"/>
  <c r="N1585" i="13" s="1"/>
  <c r="N1732" i="26"/>
  <c r="N1817" i="26"/>
  <c r="N1902" i="26"/>
  <c r="Q1902" i="26" s="1"/>
  <c r="R1902" i="26" s="1"/>
  <c r="L1902" i="13" s="1"/>
  <c r="N1902" i="13" s="1"/>
  <c r="N1977" i="26"/>
  <c r="Q1977" i="26" s="1"/>
  <c r="R1977" i="26" s="1"/>
  <c r="L1977" i="13" s="1"/>
  <c r="N1977" i="13" s="1"/>
  <c r="N2041" i="26"/>
  <c r="N1398" i="26"/>
  <c r="N1670" i="26"/>
  <c r="Q1670" i="26" s="1"/>
  <c r="R1670" i="26" s="1"/>
  <c r="L1670" i="13" s="1"/>
  <c r="N1670" i="13" s="1"/>
  <c r="N1770" i="26"/>
  <c r="Q1770" i="26" s="1"/>
  <c r="R1770" i="26" s="1"/>
  <c r="L1770" i="13" s="1"/>
  <c r="N1770" i="13" s="1"/>
  <c r="N1856" i="26"/>
  <c r="N1941" i="26"/>
  <c r="N1467" i="26"/>
  <c r="Q1467" i="26" s="1"/>
  <c r="R1467" i="26" s="1"/>
  <c r="L1467" i="13" s="1"/>
  <c r="N1467" i="13" s="1"/>
  <c r="N1696" i="26"/>
  <c r="Q1696" i="26" s="1"/>
  <c r="R1696" i="26" s="1"/>
  <c r="L1696" i="13" s="1"/>
  <c r="N1696" i="13" s="1"/>
  <c r="N1788" i="26"/>
  <c r="N1873" i="26"/>
  <c r="N1955" i="26"/>
  <c r="N2019" i="26"/>
  <c r="Q2019" i="26" s="1"/>
  <c r="R2019" i="26" s="1"/>
  <c r="L2019" i="13" s="1"/>
  <c r="N2019" i="13" s="1"/>
  <c r="N1251" i="26"/>
  <c r="N1616" i="26"/>
  <c r="N1741" i="26"/>
  <c r="Q1741" i="26" s="1"/>
  <c r="R1741" i="26" s="1"/>
  <c r="L1741" i="13" s="1"/>
  <c r="N1741" i="13" s="1"/>
  <c r="N1826" i="26"/>
  <c r="Q1826" i="26" s="1"/>
  <c r="R1826" i="26" s="1"/>
  <c r="L1826" i="13" s="1"/>
  <c r="N1826" i="13" s="1"/>
  <c r="N1912" i="26"/>
  <c r="N1984" i="26"/>
  <c r="N2048" i="26"/>
  <c r="Q2048" i="26" s="1"/>
  <c r="R2048" i="26" s="1"/>
  <c r="L2048" i="13" s="1"/>
  <c r="N2048" i="13" s="1"/>
  <c r="N2112" i="26"/>
  <c r="Q2112" i="26" s="1"/>
  <c r="R2112" i="26" s="1"/>
  <c r="L2112" i="13" s="1"/>
  <c r="N2112" i="13" s="1"/>
  <c r="N2176" i="26"/>
  <c r="N2240" i="26"/>
  <c r="N2304" i="26"/>
  <c r="Q2304" i="26" s="1"/>
  <c r="R2304" i="26" s="1"/>
  <c r="L2304" i="13" s="1"/>
  <c r="N2304" i="13" s="1"/>
  <c r="N2079" i="26"/>
  <c r="Q2079" i="26" s="1"/>
  <c r="R2079" i="26" s="1"/>
  <c r="L2079" i="13" s="1"/>
  <c r="N2079" i="13" s="1"/>
  <c r="N2165" i="26"/>
  <c r="N2250" i="26"/>
  <c r="N2334" i="26"/>
  <c r="Q2334" i="26" s="1"/>
  <c r="R2334" i="26" s="1"/>
  <c r="L2334" i="13" s="1"/>
  <c r="N2334" i="13" s="1"/>
  <c r="N2398" i="26"/>
  <c r="Q2398" i="26" s="1"/>
  <c r="R2398" i="26" s="1"/>
  <c r="L2398" i="13" s="1"/>
  <c r="N2398" i="13" s="1"/>
  <c r="N2462" i="26"/>
  <c r="N2526" i="26"/>
  <c r="N2590" i="26"/>
  <c r="Q2590" i="26" s="1"/>
  <c r="R2590" i="26" s="1"/>
  <c r="L2590" i="13" s="1"/>
  <c r="N2590" i="13" s="1"/>
  <c r="N2654" i="26"/>
  <c r="Q2654" i="26" s="1"/>
  <c r="R2654" i="26" s="1"/>
  <c r="L2654" i="13" s="1"/>
  <c r="N2654" i="13" s="1"/>
  <c r="N2718" i="26"/>
  <c r="N2782" i="26"/>
  <c r="N2113" i="26"/>
  <c r="Q2113" i="26" s="1"/>
  <c r="R2113" i="26" s="1"/>
  <c r="L2113" i="13" s="1"/>
  <c r="N2113" i="13" s="1"/>
  <c r="N2198" i="26"/>
  <c r="Q2198" i="26" s="1"/>
  <c r="R2198" i="26" s="1"/>
  <c r="L2198" i="13" s="1"/>
  <c r="N2198" i="13" s="1"/>
  <c r="N2283" i="26"/>
  <c r="N2359" i="26"/>
  <c r="N2423" i="26"/>
  <c r="N2487" i="26"/>
  <c r="Q2487" i="26" s="1"/>
  <c r="R2487" i="26" s="1"/>
  <c r="L2487" i="13" s="1"/>
  <c r="N2487" i="13" s="1"/>
  <c r="N2551" i="26"/>
  <c r="N2615" i="26"/>
  <c r="N2679" i="26"/>
  <c r="Q2679" i="26" s="1"/>
  <c r="R2679" i="26" s="1"/>
  <c r="L2679" i="13" s="1"/>
  <c r="N2679" i="13" s="1"/>
  <c r="N2109" i="26"/>
  <c r="Q2109" i="26" s="1"/>
  <c r="R2109" i="26" s="1"/>
  <c r="L2109" i="13" s="1"/>
  <c r="N2109" i="13" s="1"/>
  <c r="N2194" i="26"/>
  <c r="N2279" i="26"/>
  <c r="N2356" i="26"/>
  <c r="Q2356" i="26" s="1"/>
  <c r="R2356" i="26" s="1"/>
  <c r="L2356" i="13" s="1"/>
  <c r="N2356" i="13" s="1"/>
  <c r="N2420" i="26"/>
  <c r="Q2420" i="26" s="1"/>
  <c r="R2420" i="26" s="1"/>
  <c r="L2420" i="13" s="1"/>
  <c r="N2420" i="13" s="1"/>
  <c r="N2484" i="26"/>
  <c r="N2548" i="26"/>
  <c r="N1335" i="26"/>
  <c r="Q1335" i="26" s="1"/>
  <c r="R1335" i="26" s="1"/>
  <c r="L1335" i="13" s="1"/>
  <c r="N1335" i="13" s="1"/>
  <c r="N1565" i="26"/>
  <c r="Q1565" i="26" s="1"/>
  <c r="R1565" i="26" s="1"/>
  <c r="L1565" i="13" s="1"/>
  <c r="N1565" i="13" s="1"/>
  <c r="N1657" i="26"/>
  <c r="N1086" i="26"/>
  <c r="N1347" i="26"/>
  <c r="N665" i="26"/>
  <c r="Q665" i="26" s="1"/>
  <c r="R665" i="26" s="1"/>
  <c r="L665" i="13" s="1"/>
  <c r="N665" i="13" s="1"/>
  <c r="N729" i="26"/>
  <c r="N793" i="26"/>
  <c r="N857" i="26"/>
  <c r="Q857" i="26" s="1"/>
  <c r="R857" i="26" s="1"/>
  <c r="L857" i="13" s="1"/>
  <c r="N857" i="13" s="1"/>
  <c r="N670" i="26"/>
  <c r="Q670" i="26" s="1"/>
  <c r="R670" i="26" s="1"/>
  <c r="L670" i="13" s="1"/>
  <c r="N670" i="13" s="1"/>
  <c r="N734" i="26"/>
  <c r="N798" i="26"/>
  <c r="N862" i="26"/>
  <c r="Q862" i="26" s="1"/>
  <c r="R862" i="26" s="1"/>
  <c r="L862" i="13" s="1"/>
  <c r="N862" i="13" s="1"/>
  <c r="N926" i="26"/>
  <c r="Q926" i="26" s="1"/>
  <c r="R926" i="26" s="1"/>
  <c r="L926" i="13" s="1"/>
  <c r="N926" i="13" s="1"/>
  <c r="N664" i="26"/>
  <c r="N728" i="26"/>
  <c r="N792" i="26"/>
  <c r="Q792" i="26" s="1"/>
  <c r="R792" i="26" s="1"/>
  <c r="L792" i="13" s="1"/>
  <c r="N792" i="13" s="1"/>
  <c r="N856" i="26"/>
  <c r="Q856" i="26" s="1"/>
  <c r="R856" i="26" s="1"/>
  <c r="L856" i="13" s="1"/>
  <c r="N856" i="13" s="1"/>
  <c r="N920" i="26"/>
  <c r="N667" i="26"/>
  <c r="N903" i="26"/>
  <c r="Q903" i="26" s="1"/>
  <c r="R903" i="26" s="1"/>
  <c r="L903" i="13" s="1"/>
  <c r="N903" i="13" s="1"/>
  <c r="N639" i="26"/>
  <c r="Q639" i="26" s="1"/>
  <c r="R639" i="26" s="1"/>
  <c r="L639" i="13" s="1"/>
  <c r="N639" i="13" s="1"/>
  <c r="N659" i="26"/>
  <c r="N899" i="26"/>
  <c r="N997" i="26"/>
  <c r="Q997" i="26" s="1"/>
  <c r="R997" i="26" s="1"/>
  <c r="L997" i="13" s="1"/>
  <c r="N997" i="13" s="1"/>
  <c r="N1061" i="26"/>
  <c r="Q1061" i="26" s="1"/>
  <c r="R1061" i="26" s="1"/>
  <c r="L1061" i="13" s="1"/>
  <c r="N1061" i="13" s="1"/>
  <c r="N1125" i="26"/>
  <c r="N1189" i="26"/>
  <c r="N990" i="26"/>
  <c r="Q990" i="26" s="1"/>
  <c r="R990" i="26" s="1"/>
  <c r="L990" i="13" s="1"/>
  <c r="N990" i="13" s="1"/>
  <c r="N1078" i="26"/>
  <c r="Q1078" i="26" s="1"/>
  <c r="R1078" i="26" s="1"/>
  <c r="L1078" i="13" s="1"/>
  <c r="N1078" i="13" s="1"/>
  <c r="N1163" i="26"/>
  <c r="N1237" i="26"/>
  <c r="N1301" i="26"/>
  <c r="Q1301" i="26" s="1"/>
  <c r="R1301" i="26" s="1"/>
  <c r="L1301" i="13" s="1"/>
  <c r="N1301" i="13" s="1"/>
  <c r="N937" i="26"/>
  <c r="Q937" i="26" s="1"/>
  <c r="R937" i="26" s="1"/>
  <c r="L937" i="13" s="1"/>
  <c r="N937" i="13" s="1"/>
  <c r="N1052" i="26"/>
  <c r="N1138" i="26"/>
  <c r="N1218" i="26"/>
  <c r="Q1218" i="26" s="1"/>
  <c r="R1218" i="26" s="1"/>
  <c r="L1218" i="13" s="1"/>
  <c r="N1218" i="13" s="1"/>
  <c r="N929" i="26"/>
  <c r="Q929" i="26" s="1"/>
  <c r="R929" i="26" s="1"/>
  <c r="L929" i="13" s="1"/>
  <c r="N929" i="13" s="1"/>
  <c r="N1050" i="26"/>
  <c r="N1135" i="26"/>
  <c r="N1216" i="26"/>
  <c r="Q1216" i="26" s="1"/>
  <c r="R1216" i="26" s="1"/>
  <c r="L1216" i="13" s="1"/>
  <c r="N1216" i="13" s="1"/>
  <c r="N1280" i="26"/>
  <c r="Q1280" i="26" s="1"/>
  <c r="R1280" i="26" s="1"/>
  <c r="L1280" i="13" s="1"/>
  <c r="N1280" i="13" s="1"/>
  <c r="N1344" i="26"/>
  <c r="N1408" i="26"/>
  <c r="N1472" i="26"/>
  <c r="Q1472" i="26" s="1"/>
  <c r="R1472" i="26" s="1"/>
  <c r="L1472" i="13" s="1"/>
  <c r="N1472" i="13" s="1"/>
  <c r="N1536" i="26"/>
  <c r="Q1536" i="26" s="1"/>
  <c r="R1536" i="26" s="1"/>
  <c r="L1536" i="13" s="1"/>
  <c r="N1536" i="13" s="1"/>
  <c r="N679" i="26"/>
  <c r="N1255" i="26"/>
  <c r="N1367" i="26"/>
  <c r="Q1367" i="26" s="1"/>
  <c r="R1367" i="26" s="1"/>
  <c r="L1367" i="13" s="1"/>
  <c r="N1367" i="13" s="1"/>
  <c r="N1453" i="26"/>
  <c r="Q1453" i="26" s="1"/>
  <c r="R1453" i="26" s="1"/>
  <c r="L1453" i="13" s="1"/>
  <c r="N1453" i="13" s="1"/>
  <c r="N1538" i="26"/>
  <c r="N669" i="26"/>
  <c r="N733" i="26"/>
  <c r="Q733" i="26" s="1"/>
  <c r="R733" i="26" s="1"/>
  <c r="L733" i="13" s="1"/>
  <c r="N733" i="13" s="1"/>
  <c r="N797" i="26"/>
  <c r="Q797" i="26" s="1"/>
  <c r="R797" i="26" s="1"/>
  <c r="L797" i="13" s="1"/>
  <c r="N797" i="13" s="1"/>
  <c r="N861" i="26"/>
  <c r="N674" i="26"/>
  <c r="N738" i="26"/>
  <c r="Q738" i="26" s="1"/>
  <c r="R738" i="26" s="1"/>
  <c r="L738" i="13" s="1"/>
  <c r="N738" i="13" s="1"/>
  <c r="N802" i="26"/>
  <c r="Q802" i="26" s="1"/>
  <c r="R802" i="26" s="1"/>
  <c r="L802" i="13" s="1"/>
  <c r="N802" i="13" s="1"/>
  <c r="N866" i="26"/>
  <c r="N930" i="26"/>
  <c r="N668" i="26"/>
  <c r="Q668" i="26" s="1"/>
  <c r="R668" i="26" s="1"/>
  <c r="L668" i="13" s="1"/>
  <c r="N668" i="13" s="1"/>
  <c r="N732" i="26"/>
  <c r="Q732" i="26" s="1"/>
  <c r="R732" i="26" s="1"/>
  <c r="L732" i="13" s="1"/>
  <c r="N732" i="13" s="1"/>
  <c r="N796" i="26"/>
  <c r="N860" i="26"/>
  <c r="N924" i="26"/>
  <c r="Q924" i="26" s="1"/>
  <c r="R924" i="26" s="1"/>
  <c r="L924" i="13" s="1"/>
  <c r="N924" i="13" s="1"/>
  <c r="N683" i="26"/>
  <c r="Q683" i="26" s="1"/>
  <c r="R683" i="26" s="1"/>
  <c r="L683" i="13" s="1"/>
  <c r="N683" i="13" s="1"/>
  <c r="N911" i="26"/>
  <c r="N655" i="26"/>
  <c r="N675" i="26"/>
  <c r="Q675" i="26" s="1"/>
  <c r="R675" i="26" s="1"/>
  <c r="L675" i="13" s="1"/>
  <c r="N675" i="13" s="1"/>
  <c r="N907" i="26"/>
  <c r="Q907" i="26" s="1"/>
  <c r="R907" i="26" s="1"/>
  <c r="L907" i="13" s="1"/>
  <c r="N907" i="13" s="1"/>
  <c r="N1001" i="26"/>
  <c r="N1065" i="26"/>
  <c r="N1129" i="26"/>
  <c r="N1193" i="26"/>
  <c r="Q1193" i="26" s="1"/>
  <c r="R1193" i="26" s="1"/>
  <c r="L1193" i="13" s="1"/>
  <c r="N1193" i="13" s="1"/>
  <c r="N998" i="26"/>
  <c r="N1083" i="26"/>
  <c r="N1168" i="26"/>
  <c r="N1241" i="26"/>
  <c r="Q1241" i="26" s="1"/>
  <c r="R1241" i="26" s="1"/>
  <c r="L1241" i="13" s="1"/>
  <c r="N1241" i="13" s="1"/>
  <c r="N1305" i="26"/>
  <c r="N953" i="26"/>
  <c r="N1058" i="26"/>
  <c r="Q1058" i="26" s="1"/>
  <c r="R1058" i="26" s="1"/>
  <c r="L1058" i="13" s="1"/>
  <c r="N1058" i="13" s="1"/>
  <c r="N1143" i="26"/>
  <c r="Q1143" i="26" s="1"/>
  <c r="R1143" i="26" s="1"/>
  <c r="L1143" i="13" s="1"/>
  <c r="N1143" i="13" s="1"/>
  <c r="N1222" i="26"/>
  <c r="N945" i="26"/>
  <c r="N1055" i="26"/>
  <c r="Q1055" i="26" s="1"/>
  <c r="R1055" i="26" s="1"/>
  <c r="L1055" i="13" s="1"/>
  <c r="N1055" i="13" s="1"/>
  <c r="N1140" i="26"/>
  <c r="Q1140" i="26" s="1"/>
  <c r="R1140" i="26" s="1"/>
  <c r="L1140" i="13" s="1"/>
  <c r="N1140" i="13" s="1"/>
  <c r="N1220" i="26"/>
  <c r="N1284" i="26"/>
  <c r="N1348" i="26"/>
  <c r="Q1348" i="26" s="1"/>
  <c r="R1348" i="26" s="1"/>
  <c r="L1348" i="13" s="1"/>
  <c r="N1348" i="13" s="1"/>
  <c r="N1412" i="26"/>
  <c r="Q1412" i="26" s="1"/>
  <c r="R1412" i="26" s="1"/>
  <c r="L1412" i="13" s="1"/>
  <c r="N1412" i="13" s="1"/>
  <c r="N1476" i="26"/>
  <c r="N1540" i="26"/>
  <c r="N893" i="26"/>
  <c r="Q893" i="26" s="1"/>
  <c r="R893" i="26" s="1"/>
  <c r="L893" i="13" s="1"/>
  <c r="N893" i="13" s="1"/>
  <c r="N1263" i="26"/>
  <c r="Q1263" i="26" s="1"/>
  <c r="R1263" i="26" s="1"/>
  <c r="L1263" i="13" s="1"/>
  <c r="N1263" i="13" s="1"/>
  <c r="N1373" i="26"/>
  <c r="N641" i="26"/>
  <c r="N705" i="26"/>
  <c r="Q705" i="26" s="1"/>
  <c r="R705" i="26" s="1"/>
  <c r="L705" i="13" s="1"/>
  <c r="N705" i="13" s="1"/>
  <c r="N769" i="26"/>
  <c r="Q769" i="26" s="1"/>
  <c r="R769" i="26" s="1"/>
  <c r="L769" i="13" s="1"/>
  <c r="N769" i="13" s="1"/>
  <c r="N833" i="26"/>
  <c r="N646" i="26"/>
  <c r="N710" i="26"/>
  <c r="Q710" i="26" s="1"/>
  <c r="R710" i="26" s="1"/>
  <c r="L710" i="13" s="1"/>
  <c r="N710" i="13" s="1"/>
  <c r="N774" i="26"/>
  <c r="Q774" i="26" s="1"/>
  <c r="R774" i="26" s="1"/>
  <c r="L774" i="13" s="1"/>
  <c r="N774" i="13" s="1"/>
  <c r="N838" i="26"/>
  <c r="N902" i="26"/>
  <c r="N640" i="26"/>
  <c r="Q640" i="26" s="1"/>
  <c r="R640" i="26" s="1"/>
  <c r="L640" i="13" s="1"/>
  <c r="N640" i="13" s="1"/>
  <c r="N704" i="26"/>
  <c r="Q704" i="26" s="1"/>
  <c r="R704" i="26" s="1"/>
  <c r="L704" i="13" s="1"/>
  <c r="N704" i="13" s="1"/>
  <c r="N768" i="26"/>
  <c r="N832" i="26"/>
  <c r="N896" i="26"/>
  <c r="Q896" i="26" s="1"/>
  <c r="R896" i="26" s="1"/>
  <c r="L896" i="13" s="1"/>
  <c r="N896" i="13" s="1"/>
  <c r="N960" i="26"/>
  <c r="Q960" i="26" s="1"/>
  <c r="R960" i="26" s="1"/>
  <c r="L960" i="13" s="1"/>
  <c r="N960" i="13" s="1"/>
  <c r="N827" i="26"/>
  <c r="N975" i="26"/>
  <c r="N799" i="26"/>
  <c r="Q799" i="26" s="1"/>
  <c r="R799" i="26" s="1"/>
  <c r="L799" i="13" s="1"/>
  <c r="N799" i="13" s="1"/>
  <c r="N819" i="26"/>
  <c r="Q819" i="26" s="1"/>
  <c r="R819" i="26" s="1"/>
  <c r="L819" i="13" s="1"/>
  <c r="N819" i="13" s="1"/>
  <c r="N973" i="26"/>
  <c r="N1037" i="26"/>
  <c r="N1101" i="26"/>
  <c r="N1165" i="26"/>
  <c r="Q1165" i="26" s="1"/>
  <c r="R1165" i="26" s="1"/>
  <c r="L1165" i="13" s="1"/>
  <c r="N1165" i="13" s="1"/>
  <c r="N917" i="26"/>
  <c r="N1046" i="26"/>
  <c r="N1131" i="26"/>
  <c r="Q1131" i="26" s="1"/>
  <c r="R1131" i="26" s="1"/>
  <c r="L1131" i="13" s="1"/>
  <c r="N1131" i="13" s="1"/>
  <c r="N1213" i="26"/>
  <c r="Q1213" i="26" s="1"/>
  <c r="R1213" i="26" s="1"/>
  <c r="L1213" i="13" s="1"/>
  <c r="N1213" i="13" s="1"/>
  <c r="N1277" i="26"/>
  <c r="N727" i="26"/>
  <c r="N1020" i="26"/>
  <c r="Q1020" i="26" s="1"/>
  <c r="R1020" i="26" s="1"/>
  <c r="L1020" i="13" s="1"/>
  <c r="N1020" i="13" s="1"/>
  <c r="N1106" i="26"/>
  <c r="Q1106" i="26" s="1"/>
  <c r="R1106" i="26" s="1"/>
  <c r="L1106" i="13" s="1"/>
  <c r="N1106" i="13" s="1"/>
  <c r="N1191" i="26"/>
  <c r="N695" i="26"/>
  <c r="N1018" i="26"/>
  <c r="Q1018" i="26" s="1"/>
  <c r="R1018" i="26" s="1"/>
  <c r="L1018" i="13" s="1"/>
  <c r="N1018" i="13" s="1"/>
  <c r="N1103" i="26"/>
  <c r="Q1103" i="26" s="1"/>
  <c r="R1103" i="26" s="1"/>
  <c r="L1103" i="13" s="1"/>
  <c r="N1103" i="13" s="1"/>
  <c r="N1188" i="26"/>
  <c r="N1256" i="26"/>
  <c r="N1320" i="26"/>
  <c r="Q1320" i="26" s="1"/>
  <c r="R1320" i="26" s="1"/>
  <c r="L1320" i="13" s="1"/>
  <c r="N1320" i="13" s="1"/>
  <c r="N1384" i="26"/>
  <c r="Q1384" i="26" s="1"/>
  <c r="R1384" i="26" s="1"/>
  <c r="L1384" i="13" s="1"/>
  <c r="N1384" i="13" s="1"/>
  <c r="N1448" i="26"/>
  <c r="N1512" i="26"/>
  <c r="N1576" i="26"/>
  <c r="Q1576" i="26" s="1"/>
  <c r="R1576" i="26" s="1"/>
  <c r="L1576" i="13" s="1"/>
  <c r="N1576" i="13" s="1"/>
  <c r="N1144" i="26"/>
  <c r="Q1144" i="26" s="1"/>
  <c r="R1144" i="26" s="1"/>
  <c r="L1144" i="13" s="1"/>
  <c r="N1144" i="13" s="1"/>
  <c r="N677" i="26"/>
  <c r="N741" i="26"/>
  <c r="N805" i="26"/>
  <c r="Q805" i="26" s="1"/>
  <c r="R805" i="26" s="1"/>
  <c r="L805" i="13" s="1"/>
  <c r="N805" i="13" s="1"/>
  <c r="N869" i="26"/>
  <c r="Q869" i="26" s="1"/>
  <c r="R869" i="26" s="1"/>
  <c r="L869" i="13" s="1"/>
  <c r="N869" i="13" s="1"/>
  <c r="N682" i="26"/>
  <c r="N746" i="26"/>
  <c r="N810" i="26"/>
  <c r="Q810" i="26" s="1"/>
  <c r="R810" i="26" s="1"/>
  <c r="L810" i="13" s="1"/>
  <c r="N810" i="13" s="1"/>
  <c r="N874" i="26"/>
  <c r="Q874" i="26" s="1"/>
  <c r="R874" i="26" s="1"/>
  <c r="L874" i="13" s="1"/>
  <c r="N874" i="13" s="1"/>
  <c r="N938" i="26"/>
  <c r="N676" i="26"/>
  <c r="N740" i="26"/>
  <c r="N804" i="26"/>
  <c r="Q804" i="26" s="1"/>
  <c r="R804" i="26" s="1"/>
  <c r="L804" i="13" s="1"/>
  <c r="N804" i="13" s="1"/>
  <c r="N868" i="26"/>
  <c r="N932" i="26"/>
  <c r="N715" i="26"/>
  <c r="N927" i="26"/>
  <c r="Q927" i="26" s="1"/>
  <c r="R927" i="26" s="1"/>
  <c r="L927" i="13" s="1"/>
  <c r="N927" i="13" s="1"/>
  <c r="N687" i="26"/>
  <c r="N707" i="26"/>
  <c r="N923" i="26"/>
  <c r="Q923" i="26" s="1"/>
  <c r="R923" i="26" s="1"/>
  <c r="L923" i="13" s="1"/>
  <c r="N923" i="13" s="1"/>
  <c r="N1009" i="26"/>
  <c r="Q1009" i="26" s="1"/>
  <c r="R1009" i="26" s="1"/>
  <c r="L1009" i="13" s="1"/>
  <c r="N1009" i="13" s="1"/>
  <c r="N1073" i="26"/>
  <c r="N1137" i="26"/>
  <c r="N1201" i="26"/>
  <c r="Q1201" i="26" s="1"/>
  <c r="R1201" i="26" s="1"/>
  <c r="L1201" i="13" s="1"/>
  <c r="N1201" i="13" s="1"/>
  <c r="N1008" i="26"/>
  <c r="Q1008" i="26" s="1"/>
  <c r="R1008" i="26" s="1"/>
  <c r="L1008" i="13" s="1"/>
  <c r="N1008" i="13" s="1"/>
  <c r="N1094" i="26"/>
  <c r="N1179" i="26"/>
  <c r="N1249" i="26"/>
  <c r="Q1249" i="26" s="1"/>
  <c r="R1249" i="26" s="1"/>
  <c r="L1249" i="13" s="1"/>
  <c r="N1249" i="13" s="1"/>
  <c r="N1313" i="26"/>
  <c r="Q1313" i="26" s="1"/>
  <c r="R1313" i="26" s="1"/>
  <c r="L1313" i="13" s="1"/>
  <c r="N1313" i="13" s="1"/>
  <c r="N976" i="26"/>
  <c r="N1068" i="26"/>
  <c r="N1154" i="26"/>
  <c r="Q1154" i="26" s="1"/>
  <c r="R1154" i="26" s="1"/>
  <c r="L1154" i="13" s="1"/>
  <c r="N1154" i="13" s="1"/>
  <c r="N1230" i="26"/>
  <c r="Q1230" i="26" s="1"/>
  <c r="R1230" i="26" s="1"/>
  <c r="L1230" i="13" s="1"/>
  <c r="N1230" i="13" s="1"/>
  <c r="N971" i="26"/>
  <c r="N1066" i="26"/>
  <c r="N1151" i="26"/>
  <c r="Q1151" i="26" s="1"/>
  <c r="R1151" i="26" s="1"/>
  <c r="L1151" i="13" s="1"/>
  <c r="N1151" i="13" s="1"/>
  <c r="N1228" i="26"/>
  <c r="Q1228" i="26" s="1"/>
  <c r="R1228" i="26" s="1"/>
  <c r="L1228" i="13" s="1"/>
  <c r="N1228" i="13" s="1"/>
  <c r="N1292" i="26"/>
  <c r="N1356" i="26"/>
  <c r="N1420" i="26"/>
  <c r="Q1420" i="26" s="1"/>
  <c r="R1420" i="26" s="1"/>
  <c r="L1420" i="13" s="1"/>
  <c r="N1420" i="13" s="1"/>
  <c r="N1484" i="26"/>
  <c r="Q1484" i="26" s="1"/>
  <c r="R1484" i="26" s="1"/>
  <c r="L1484" i="13" s="1"/>
  <c r="N1484" i="13" s="1"/>
  <c r="N1548" i="26"/>
  <c r="N994" i="26"/>
  <c r="N1279" i="26"/>
  <c r="Q1279" i="26" s="1"/>
  <c r="R1279" i="26" s="1"/>
  <c r="L1279" i="13" s="1"/>
  <c r="N1279" i="13" s="1"/>
  <c r="N1383" i="26"/>
  <c r="Q1383" i="26" s="1"/>
  <c r="R1383" i="26" s="1"/>
  <c r="L1383" i="13" s="1"/>
  <c r="N1383" i="13" s="1"/>
  <c r="N1469" i="26"/>
  <c r="N1554" i="26"/>
  <c r="N1629" i="26"/>
  <c r="Q1629" i="26" s="1"/>
  <c r="R1629" i="26" s="1"/>
  <c r="L1629" i="13" s="1"/>
  <c r="N1629" i="13" s="1"/>
  <c r="N1693" i="26"/>
  <c r="Q1693" i="26" s="1"/>
  <c r="R1693" i="26" s="1"/>
  <c r="L1693" i="13" s="1"/>
  <c r="N1693" i="13" s="1"/>
  <c r="N1150" i="26"/>
  <c r="N1337" i="26"/>
  <c r="N1422" i="26"/>
  <c r="Q1422" i="26" s="1"/>
  <c r="R1422" i="26" s="1"/>
  <c r="L1422" i="13" s="1"/>
  <c r="N1422" i="13" s="1"/>
  <c r="N1507" i="26"/>
  <c r="Q1507" i="26" s="1"/>
  <c r="R1507" i="26" s="1"/>
  <c r="L1507" i="13" s="1"/>
  <c r="N1507" i="13" s="1"/>
  <c r="N1593" i="26"/>
  <c r="N1048" i="26"/>
  <c r="N1299" i="26"/>
  <c r="Q1299" i="26" s="1"/>
  <c r="R1299" i="26" s="1"/>
  <c r="L1299" i="13" s="1"/>
  <c r="N1299" i="13" s="1"/>
  <c r="N1378" i="26"/>
  <c r="Q1378" i="26" s="1"/>
  <c r="R1378" i="26" s="1"/>
  <c r="L1378" i="13" s="1"/>
  <c r="N1378" i="13" s="1"/>
  <c r="N1581" i="26"/>
  <c r="N1669" i="26"/>
  <c r="N1128" i="26"/>
  <c r="Q1128" i="26" s="1"/>
  <c r="R1128" i="26" s="1"/>
  <c r="L1128" i="13" s="1"/>
  <c r="N1128" i="13" s="1"/>
  <c r="N1363" i="26"/>
  <c r="Q1363" i="26" s="1"/>
  <c r="R1363" i="26" s="1"/>
  <c r="L1363" i="13" s="1"/>
  <c r="N1363" i="13" s="1"/>
  <c r="N1475" i="26"/>
  <c r="N1587" i="26"/>
  <c r="N1155" i="26"/>
  <c r="Q1155" i="26" s="1"/>
  <c r="R1155" i="26" s="1"/>
  <c r="L1155" i="13" s="1"/>
  <c r="N1155" i="13" s="1"/>
  <c r="N1365" i="26"/>
  <c r="Q1365" i="26" s="1"/>
  <c r="R1365" i="26" s="1"/>
  <c r="L1365" i="13" s="1"/>
  <c r="N1365" i="13" s="1"/>
  <c r="N1450" i="26"/>
  <c r="N1535" i="26"/>
  <c r="N1615" i="26"/>
  <c r="Q1615" i="26" s="1"/>
  <c r="R1615" i="26" s="1"/>
  <c r="L1615" i="13" s="1"/>
  <c r="N1615" i="13" s="1"/>
  <c r="N1679" i="26"/>
  <c r="Q1679" i="26" s="1"/>
  <c r="R1679" i="26" s="1"/>
  <c r="L1679" i="13" s="1"/>
  <c r="N1679" i="13" s="1"/>
  <c r="N1743" i="26"/>
  <c r="N1807" i="26"/>
  <c r="N1871" i="26"/>
  <c r="Q1871" i="26" s="1"/>
  <c r="R1871" i="26" s="1"/>
  <c r="L1871" i="13" s="1"/>
  <c r="N1871" i="13" s="1"/>
  <c r="N1935" i="26"/>
  <c r="Q1935" i="26" s="1"/>
  <c r="R1935" i="26" s="1"/>
  <c r="L1935" i="13" s="1"/>
  <c r="N1935" i="13" s="1"/>
  <c r="N1478" i="26"/>
  <c r="N1700" i="26"/>
  <c r="N1790" i="26"/>
  <c r="N1876" i="26"/>
  <c r="Q1876" i="26" s="1"/>
  <c r="R1876" i="26" s="1"/>
  <c r="L1876" i="13" s="1"/>
  <c r="N1876" i="13" s="1"/>
  <c r="N1957" i="26"/>
  <c r="N2021" i="26"/>
  <c r="N1270" i="26"/>
  <c r="Q1270" i="26" s="1"/>
  <c r="R1270" i="26" s="1"/>
  <c r="L1270" i="13" s="1"/>
  <c r="N1270" i="13" s="1"/>
  <c r="N1624" i="26"/>
  <c r="N1744" i="26"/>
  <c r="N1829" i="26"/>
  <c r="N1914" i="26"/>
  <c r="Q1914" i="26" s="1"/>
  <c r="R1914" i="26" s="1"/>
  <c r="L1914" i="13" s="1"/>
  <c r="N1914" i="13" s="1"/>
  <c r="N1361" i="26"/>
  <c r="Q1361" i="26" s="1"/>
  <c r="R1361" i="26" s="1"/>
  <c r="L1361" i="13" s="1"/>
  <c r="N1361" i="13" s="1"/>
  <c r="N1656" i="26"/>
  <c r="N1761" i="26"/>
  <c r="N1846" i="26"/>
  <c r="N1932" i="26"/>
  <c r="Q1932" i="26" s="1"/>
  <c r="R1932" i="26" s="1"/>
  <c r="L1932" i="13" s="1"/>
  <c r="N1932" i="13" s="1"/>
  <c r="N1999" i="26"/>
  <c r="N2063" i="26"/>
  <c r="N1515" i="26"/>
  <c r="Q1515" i="26" s="1"/>
  <c r="R1515" i="26" s="1"/>
  <c r="L1515" i="13" s="1"/>
  <c r="N1515" i="13" s="1"/>
  <c r="N1714" i="26"/>
  <c r="Q1714" i="26" s="1"/>
  <c r="R1714" i="26" s="1"/>
  <c r="L1714" i="13" s="1"/>
  <c r="N1714" i="13" s="1"/>
  <c r="N1800" i="26"/>
  <c r="N1885" i="26"/>
  <c r="N1964" i="26"/>
  <c r="N2028" i="26"/>
  <c r="Q2028" i="26" s="1"/>
  <c r="R2028" i="26" s="1"/>
  <c r="L2028" i="13" s="1"/>
  <c r="N2028" i="13" s="1"/>
  <c r="N2092" i="26"/>
  <c r="N2156" i="26"/>
  <c r="N2220" i="26"/>
  <c r="Q2220" i="26" s="1"/>
  <c r="R2220" i="26" s="1"/>
  <c r="L2220" i="13" s="1"/>
  <c r="N2220" i="13" s="1"/>
  <c r="N2284" i="26"/>
  <c r="Q2284" i="26" s="1"/>
  <c r="R2284" i="26" s="1"/>
  <c r="L2284" i="13" s="1"/>
  <c r="N2284" i="13" s="1"/>
  <c r="N2022" i="26"/>
  <c r="N2138" i="26"/>
  <c r="N2223" i="26"/>
  <c r="Q2223" i="26" s="1"/>
  <c r="R2223" i="26" s="1"/>
  <c r="L2223" i="13" s="1"/>
  <c r="N2223" i="13" s="1"/>
  <c r="N2309" i="26"/>
  <c r="Q2309" i="26" s="1"/>
  <c r="R2309" i="26" s="1"/>
  <c r="L2309" i="13" s="1"/>
  <c r="N2309" i="13" s="1"/>
  <c r="N2378" i="26"/>
  <c r="N2442" i="26"/>
  <c r="N2506" i="26"/>
  <c r="Q2506" i="26" s="1"/>
  <c r="R2506" i="26" s="1"/>
  <c r="L2506" i="13" s="1"/>
  <c r="N2506" i="13" s="1"/>
  <c r="N2570" i="26"/>
  <c r="Q2570" i="26" s="1"/>
  <c r="R2570" i="26" s="1"/>
  <c r="L2570" i="13" s="1"/>
  <c r="N2570" i="13" s="1"/>
  <c r="N2634" i="26"/>
  <c r="N2698" i="26"/>
  <c r="N2762" i="26"/>
  <c r="Q2762" i="26" s="1"/>
  <c r="R2762" i="26" s="1"/>
  <c r="L2762" i="13" s="1"/>
  <c r="N2762" i="13" s="1"/>
  <c r="N2086" i="26"/>
  <c r="Q2086" i="26" s="1"/>
  <c r="R2086" i="26" s="1"/>
  <c r="L2086" i="13" s="1"/>
  <c r="N2086" i="13" s="1"/>
  <c r="N2171" i="26"/>
  <c r="N2257" i="26"/>
  <c r="N2339" i="26"/>
  <c r="Q2339" i="26" s="1"/>
  <c r="R2339" i="26" s="1"/>
  <c r="L2339" i="13" s="1"/>
  <c r="N2339" i="13" s="1"/>
  <c r="N2403" i="26"/>
  <c r="Q2403" i="26" s="1"/>
  <c r="R2403" i="26" s="1"/>
  <c r="L2403" i="13" s="1"/>
  <c r="N2403" i="13" s="1"/>
  <c r="N2467" i="26"/>
  <c r="N2531" i="26"/>
  <c r="N2595" i="26"/>
  <c r="N2659" i="26"/>
  <c r="Q2659" i="26" s="1"/>
  <c r="R2659" i="26" s="1"/>
  <c r="L2659" i="13" s="1"/>
  <c r="N2659" i="13" s="1"/>
  <c r="N2082" i="26"/>
  <c r="N2167" i="26"/>
  <c r="N2253" i="26"/>
  <c r="Q2253" i="26" s="1"/>
  <c r="R2253" i="26" s="1"/>
  <c r="L2253" i="13" s="1"/>
  <c r="N2253" i="13" s="1"/>
  <c r="N2336" i="26"/>
  <c r="Q2336" i="26" s="1"/>
  <c r="R2336" i="26" s="1"/>
  <c r="L2336" i="13" s="1"/>
  <c r="N2336" i="13" s="1"/>
  <c r="N2400" i="26"/>
  <c r="N2464" i="26"/>
  <c r="N2528" i="26"/>
  <c r="Q2528" i="26" s="1"/>
  <c r="R2528" i="26" s="1"/>
  <c r="L2528" i="13" s="1"/>
  <c r="N2528" i="13" s="1"/>
  <c r="N2592" i="26"/>
  <c r="Q2592" i="26" s="1"/>
  <c r="R2592" i="26" s="1"/>
  <c r="L2592" i="13" s="1"/>
  <c r="N2592" i="13" s="1"/>
  <c r="N2656" i="26"/>
  <c r="N2105" i="26"/>
  <c r="N2190" i="26"/>
  <c r="N1506" i="26"/>
  <c r="Q1506" i="26" s="1"/>
  <c r="R1506" i="26" s="1"/>
  <c r="L1506" i="13" s="1"/>
  <c r="N1506" i="13" s="1"/>
  <c r="N1633" i="26"/>
  <c r="N743" i="26"/>
  <c r="N1298" i="26"/>
  <c r="Q1298" i="26" s="1"/>
  <c r="R1298" i="26" s="1"/>
  <c r="L1298" i="13" s="1"/>
  <c r="N1298" i="13" s="1"/>
  <c r="N1427" i="26"/>
  <c r="Q1427" i="26" s="1"/>
  <c r="R1427" i="26" s="1"/>
  <c r="L1427" i="13" s="1"/>
  <c r="N1427" i="13" s="1"/>
  <c r="N1539" i="26"/>
  <c r="N807" i="26"/>
  <c r="N1307" i="26"/>
  <c r="Q1307" i="26" s="1"/>
  <c r="R1307" i="26" s="1"/>
  <c r="L1307" i="13" s="1"/>
  <c r="N1307" i="13" s="1"/>
  <c r="N1413" i="26"/>
  <c r="Q1413" i="26" s="1"/>
  <c r="R1413" i="26" s="1"/>
  <c r="L1413" i="13" s="1"/>
  <c r="N1413" i="13" s="1"/>
  <c r="N1498" i="26"/>
  <c r="N1583" i="26"/>
  <c r="N1651" i="26"/>
  <c r="Q1651" i="26" s="1"/>
  <c r="R1651" i="26" s="1"/>
  <c r="L1651" i="13" s="1"/>
  <c r="N1651" i="13" s="1"/>
  <c r="N1715" i="26"/>
  <c r="Q1715" i="26" s="1"/>
  <c r="R1715" i="26" s="1"/>
  <c r="L1715" i="13" s="1"/>
  <c r="N1715" i="13" s="1"/>
  <c r="N1779" i="26"/>
  <c r="N1843" i="26"/>
  <c r="N1907" i="26"/>
  <c r="Q1907" i="26" s="1"/>
  <c r="R1907" i="26" s="1"/>
  <c r="L1907" i="13" s="1"/>
  <c r="N1907" i="13" s="1"/>
  <c r="N1326" i="26"/>
  <c r="Q1326" i="26" s="1"/>
  <c r="R1326" i="26" s="1"/>
  <c r="L1326" i="13" s="1"/>
  <c r="N1326" i="13" s="1"/>
  <c r="N1644" i="26"/>
  <c r="N1753" i="26"/>
  <c r="N1838" i="26"/>
  <c r="Q1838" i="26" s="1"/>
  <c r="R1838" i="26" s="1"/>
  <c r="L1838" i="13" s="1"/>
  <c r="N1838" i="13" s="1"/>
  <c r="N1924" i="26"/>
  <c r="Q1924" i="26" s="1"/>
  <c r="R1924" i="26" s="1"/>
  <c r="L1924" i="13" s="1"/>
  <c r="N1924" i="13" s="1"/>
  <c r="N1993" i="26"/>
  <c r="N2057" i="26"/>
  <c r="N1483" i="26"/>
  <c r="Q1483" i="26" s="1"/>
  <c r="R1483" i="26" s="1"/>
  <c r="L1483" i="13" s="1"/>
  <c r="N1483" i="13" s="1"/>
  <c r="N1702" i="26"/>
  <c r="Q1702" i="26" s="1"/>
  <c r="R1702" i="26" s="1"/>
  <c r="L1702" i="13" s="1"/>
  <c r="N1702" i="13" s="1"/>
  <c r="N1792" i="26"/>
  <c r="N1877" i="26"/>
  <c r="N986" i="26"/>
  <c r="Q986" i="26" s="1"/>
  <c r="R986" i="26" s="1"/>
  <c r="L986" i="13" s="1"/>
  <c r="N986" i="13" s="1"/>
  <c r="N1553" i="26"/>
  <c r="Q1553" i="26" s="1"/>
  <c r="R1553" i="26" s="1"/>
  <c r="L1553" i="13" s="1"/>
  <c r="N1553" i="13" s="1"/>
  <c r="N1724" i="26"/>
  <c r="N1809" i="26"/>
  <c r="N1894" i="26"/>
  <c r="Q1894" i="26" s="1"/>
  <c r="R1894" i="26" s="1"/>
  <c r="L1894" i="13" s="1"/>
  <c r="N1894" i="13" s="1"/>
  <c r="N1971" i="26"/>
  <c r="Q1971" i="26" s="1"/>
  <c r="R1971" i="26" s="1"/>
  <c r="L1971" i="13" s="1"/>
  <c r="N1971" i="13" s="1"/>
  <c r="N2035" i="26"/>
  <c r="N1366" i="26"/>
  <c r="N1658" i="26"/>
  <c r="Q1658" i="26" s="1"/>
  <c r="R1658" i="26" s="1"/>
  <c r="L1658" i="13" s="1"/>
  <c r="N1658" i="13" s="1"/>
  <c r="N1762" i="26"/>
  <c r="Q1762" i="26" s="1"/>
  <c r="R1762" i="26" s="1"/>
  <c r="L1762" i="13" s="1"/>
  <c r="N1762" i="13" s="1"/>
  <c r="N1848" i="26"/>
  <c r="N1933" i="26"/>
  <c r="N2000" i="26"/>
  <c r="Q2000" i="26" s="1"/>
  <c r="R2000" i="26" s="1"/>
  <c r="L2000" i="13" s="1"/>
  <c r="N2000" i="13" s="1"/>
  <c r="N2064" i="26"/>
  <c r="Q2064" i="26" s="1"/>
  <c r="R2064" i="26" s="1"/>
  <c r="L2064" i="13" s="1"/>
  <c r="N2064" i="13" s="1"/>
  <c r="N2128" i="26"/>
  <c r="N2192" i="26"/>
  <c r="N2256" i="26"/>
  <c r="N2320" i="26"/>
  <c r="Q2320" i="26" s="1"/>
  <c r="R2320" i="26" s="1"/>
  <c r="L2320" i="13" s="1"/>
  <c r="N2320" i="13" s="1"/>
  <c r="N2101" i="26"/>
  <c r="N2186" i="26"/>
  <c r="N2271" i="26"/>
  <c r="Q2271" i="26" s="1"/>
  <c r="R2271" i="26" s="1"/>
  <c r="L2271" i="13" s="1"/>
  <c r="N2271" i="13" s="1"/>
  <c r="N2350" i="26"/>
  <c r="Q2350" i="26" s="1"/>
  <c r="R2350" i="26" s="1"/>
  <c r="L2350" i="13" s="1"/>
  <c r="N2350" i="13" s="1"/>
  <c r="N2414" i="26"/>
  <c r="N2478" i="26"/>
  <c r="N2542" i="26"/>
  <c r="Q2542" i="26" s="1"/>
  <c r="R2542" i="26" s="1"/>
  <c r="L2542" i="13" s="1"/>
  <c r="N2542" i="13" s="1"/>
  <c r="N2606" i="26"/>
  <c r="Q2606" i="26" s="1"/>
  <c r="R2606" i="26" s="1"/>
  <c r="L2606" i="13" s="1"/>
  <c r="N2606" i="13" s="1"/>
  <c r="N2670" i="26"/>
  <c r="N2734" i="26"/>
  <c r="N2010" i="26"/>
  <c r="Q2010" i="26" s="1"/>
  <c r="R2010" i="26" s="1"/>
  <c r="L2010" i="13" s="1"/>
  <c r="N2010" i="13" s="1"/>
  <c r="N2134" i="26"/>
  <c r="Q2134" i="26" s="1"/>
  <c r="R2134" i="26" s="1"/>
  <c r="L2134" i="13" s="1"/>
  <c r="N2134" i="13" s="1"/>
  <c r="N2219" i="26"/>
  <c r="N2305" i="26"/>
  <c r="N2375" i="26"/>
  <c r="Q2375" i="26" s="1"/>
  <c r="R2375" i="26" s="1"/>
  <c r="L2375" i="13" s="1"/>
  <c r="N2375" i="13" s="1"/>
  <c r="N2439" i="26"/>
  <c r="Q2439" i="26" s="1"/>
  <c r="R2439" i="26" s="1"/>
  <c r="L2439" i="13" s="1"/>
  <c r="N2439" i="13" s="1"/>
  <c r="N681" i="26"/>
  <c r="N745" i="26"/>
  <c r="N809" i="26"/>
  <c r="N873" i="26"/>
  <c r="Q873" i="26" s="1"/>
  <c r="R873" i="26" s="1"/>
  <c r="L873" i="13" s="1"/>
  <c r="N873" i="13" s="1"/>
  <c r="N686" i="26"/>
  <c r="N750" i="26"/>
  <c r="N814" i="26"/>
  <c r="Q814" i="26" s="1"/>
  <c r="R814" i="26" s="1"/>
  <c r="L814" i="13" s="1"/>
  <c r="N814" i="13" s="1"/>
  <c r="N878" i="26"/>
  <c r="Q878" i="26" s="1"/>
  <c r="R878" i="26" s="1"/>
  <c r="L878" i="13" s="1"/>
  <c r="N878" i="13" s="1"/>
  <c r="N942" i="26"/>
  <c r="N680" i="26"/>
  <c r="N744" i="26"/>
  <c r="Q744" i="26" s="1"/>
  <c r="R744" i="26" s="1"/>
  <c r="L744" i="13" s="1"/>
  <c r="N744" i="13" s="1"/>
  <c r="N808" i="26"/>
  <c r="Q808" i="26" s="1"/>
  <c r="R808" i="26" s="1"/>
  <c r="L808" i="13" s="1"/>
  <c r="N808" i="13" s="1"/>
  <c r="N872" i="26"/>
  <c r="N936" i="26"/>
  <c r="N731" i="26"/>
  <c r="Q731" i="26" s="1"/>
  <c r="R731" i="26" s="1"/>
  <c r="L731" i="13" s="1"/>
  <c r="N731" i="13" s="1"/>
  <c r="N935" i="26"/>
  <c r="Q935" i="26" s="1"/>
  <c r="R935" i="26" s="1"/>
  <c r="L935" i="13" s="1"/>
  <c r="N935" i="13" s="1"/>
  <c r="N703" i="26"/>
  <c r="N723" i="26"/>
  <c r="N931" i="26"/>
  <c r="N1013" i="26"/>
  <c r="Q1013" i="26" s="1"/>
  <c r="R1013" i="26" s="1"/>
  <c r="L1013" i="13" s="1"/>
  <c r="N1013" i="13" s="1"/>
  <c r="N1077" i="26"/>
  <c r="N1141" i="26"/>
  <c r="N647" i="26"/>
  <c r="N1014" i="26"/>
  <c r="Q1014" i="26" s="1"/>
  <c r="R1014" i="26" s="1"/>
  <c r="L1014" i="13" s="1"/>
  <c r="N1014" i="13" s="1"/>
  <c r="N1099" i="26"/>
  <c r="N1184" i="26"/>
  <c r="N1253" i="26"/>
  <c r="Q1253" i="26" s="1"/>
  <c r="R1253" i="26" s="1"/>
  <c r="L1253" i="13" s="1"/>
  <c r="N1253" i="13" s="1"/>
  <c r="N1317" i="26"/>
  <c r="Q1317" i="26" s="1"/>
  <c r="R1317" i="26" s="1"/>
  <c r="L1317" i="13" s="1"/>
  <c r="N1317" i="13" s="1"/>
  <c r="N984" i="26"/>
  <c r="N1074" i="26"/>
  <c r="N1159" i="26"/>
  <c r="Q1159" i="26" s="1"/>
  <c r="R1159" i="26" s="1"/>
  <c r="L1159" i="13" s="1"/>
  <c r="N1159" i="13" s="1"/>
  <c r="N1234" i="26"/>
  <c r="Q1234" i="26" s="1"/>
  <c r="R1234" i="26" s="1"/>
  <c r="L1234" i="13" s="1"/>
  <c r="N1234" i="13" s="1"/>
  <c r="N980" i="26"/>
  <c r="N1071" i="26"/>
  <c r="N1156" i="26"/>
  <c r="Q1156" i="26" s="1"/>
  <c r="R1156" i="26" s="1"/>
  <c r="L1156" i="13" s="1"/>
  <c r="N1156" i="13" s="1"/>
  <c r="N1232" i="26"/>
  <c r="Q1232" i="26" s="1"/>
  <c r="R1232" i="26" s="1"/>
  <c r="L1232" i="13" s="1"/>
  <c r="N1232" i="13" s="1"/>
  <c r="N1296" i="26"/>
  <c r="N1360" i="26"/>
  <c r="N1424" i="26"/>
  <c r="Q1424" i="26" s="1"/>
  <c r="R1424" i="26" s="1"/>
  <c r="L1424" i="13" s="1"/>
  <c r="N1424" i="13" s="1"/>
  <c r="N1488" i="26"/>
  <c r="Q1488" i="26" s="1"/>
  <c r="R1488" i="26" s="1"/>
  <c r="L1488" i="13" s="1"/>
  <c r="N1488" i="13" s="1"/>
  <c r="N1552" i="26"/>
  <c r="N1016" i="26"/>
  <c r="N1287" i="26"/>
  <c r="Q1287" i="26" s="1"/>
  <c r="R1287" i="26" s="1"/>
  <c r="L1287" i="13" s="1"/>
  <c r="N1287" i="13" s="1"/>
  <c r="N1389" i="26"/>
  <c r="Q1389" i="26" s="1"/>
  <c r="R1389" i="26" s="1"/>
  <c r="L1389" i="13" s="1"/>
  <c r="N1389" i="13" s="1"/>
  <c r="N1474" i="26"/>
  <c r="N1559" i="26"/>
  <c r="N685" i="26"/>
  <c r="Q685" i="26" s="1"/>
  <c r="R685" i="26" s="1"/>
  <c r="L685" i="13" s="1"/>
  <c r="N685" i="13" s="1"/>
  <c r="N749" i="26"/>
  <c r="Q749" i="26" s="1"/>
  <c r="R749" i="26" s="1"/>
  <c r="L749" i="13" s="1"/>
  <c r="N749" i="13" s="1"/>
  <c r="N813" i="26"/>
  <c r="N877" i="26"/>
  <c r="N690" i="26"/>
  <c r="Q690" i="26" s="1"/>
  <c r="R690" i="26" s="1"/>
  <c r="L690" i="13" s="1"/>
  <c r="N690" i="13" s="1"/>
  <c r="N754" i="26"/>
  <c r="Q754" i="26" s="1"/>
  <c r="R754" i="26" s="1"/>
  <c r="L754" i="13" s="1"/>
  <c r="N754" i="13" s="1"/>
  <c r="N818" i="26"/>
  <c r="N882" i="26"/>
  <c r="N946" i="26"/>
  <c r="Q946" i="26" s="1"/>
  <c r="R946" i="26" s="1"/>
  <c r="L946" i="13" s="1"/>
  <c r="N946" i="13" s="1"/>
  <c r="N684" i="26"/>
  <c r="Q684" i="26" s="1"/>
  <c r="R684" i="26" s="1"/>
  <c r="L684" i="13" s="1"/>
  <c r="N684" i="13" s="1"/>
  <c r="N748" i="26"/>
  <c r="N812" i="26"/>
  <c r="N876" i="26"/>
  <c r="Q876" i="26" s="1"/>
  <c r="R876" i="26" s="1"/>
  <c r="L876" i="13" s="1"/>
  <c r="N876" i="13" s="1"/>
  <c r="N940" i="26"/>
  <c r="Q940" i="26" s="1"/>
  <c r="R940" i="26" s="1"/>
  <c r="L940" i="13" s="1"/>
  <c r="N940" i="13" s="1"/>
  <c r="N747" i="26"/>
  <c r="N943" i="26"/>
  <c r="N719" i="26"/>
  <c r="Q719" i="26" s="1"/>
  <c r="R719" i="26" s="1"/>
  <c r="L719" i="13" s="1"/>
  <c r="N719" i="13" s="1"/>
  <c r="N739" i="26"/>
  <c r="Q739" i="26" s="1"/>
  <c r="R739" i="26" s="1"/>
  <c r="L739" i="13" s="1"/>
  <c r="N739" i="13" s="1"/>
  <c r="N939" i="26"/>
  <c r="N1017" i="26"/>
  <c r="N1081" i="26"/>
  <c r="Q1081" i="26" s="1"/>
  <c r="R1081" i="26" s="1"/>
  <c r="L1081" i="13" s="1"/>
  <c r="N1081" i="13" s="1"/>
  <c r="N1145" i="26"/>
  <c r="Q1145" i="26" s="1"/>
  <c r="R1145" i="26" s="1"/>
  <c r="L1145" i="13" s="1"/>
  <c r="N1145" i="13" s="1"/>
  <c r="N711" i="26"/>
  <c r="N1019" i="26"/>
  <c r="N1104" i="26"/>
  <c r="Q1104" i="26" s="1"/>
  <c r="R1104" i="26" s="1"/>
  <c r="L1104" i="13" s="1"/>
  <c r="N1104" i="13" s="1"/>
  <c r="N1190" i="26"/>
  <c r="Q1190" i="26" s="1"/>
  <c r="R1190" i="26" s="1"/>
  <c r="L1190" i="13" s="1"/>
  <c r="N1190" i="13" s="1"/>
  <c r="N1257" i="26"/>
  <c r="N1321" i="26"/>
  <c r="N992" i="26"/>
  <c r="Q992" i="26" s="1"/>
  <c r="R992" i="26" s="1"/>
  <c r="L992" i="13" s="1"/>
  <c r="N992" i="13" s="1"/>
  <c r="N1079" i="26"/>
  <c r="Q1079" i="26" s="1"/>
  <c r="R1079" i="26" s="1"/>
  <c r="L1079" i="13" s="1"/>
  <c r="N1079" i="13" s="1"/>
  <c r="N1164" i="26"/>
  <c r="N1238" i="26"/>
  <c r="N988" i="26"/>
  <c r="N1076" i="26"/>
  <c r="Q1076" i="26" s="1"/>
  <c r="R1076" i="26" s="1"/>
  <c r="L1076" i="13" s="1"/>
  <c r="N1076" i="13" s="1"/>
  <c r="N1162" i="26"/>
  <c r="N1236" i="26"/>
  <c r="N1300" i="26"/>
  <c r="Q1300" i="26" s="1"/>
  <c r="R1300" i="26" s="1"/>
  <c r="L1300" i="13" s="1"/>
  <c r="N1300" i="13" s="1"/>
  <c r="N1364" i="26"/>
  <c r="Q1364" i="26" s="1"/>
  <c r="R1364" i="26" s="1"/>
  <c r="L1364" i="13" s="1"/>
  <c r="N1364" i="13" s="1"/>
  <c r="N1428" i="26"/>
  <c r="N1492" i="26"/>
  <c r="N1556" i="26"/>
  <c r="Q1556" i="26" s="1"/>
  <c r="R1556" i="26" s="1"/>
  <c r="L1556" i="13" s="1"/>
  <c r="N1556" i="13" s="1"/>
  <c r="N1038" i="26"/>
  <c r="Q1038" i="26" s="1"/>
  <c r="R1038" i="26" s="1"/>
  <c r="L1038" i="13" s="1"/>
  <c r="N1038" i="13" s="1"/>
  <c r="N1295" i="26"/>
  <c r="N1394" i="26"/>
  <c r="N657" i="26"/>
  <c r="Q657" i="26" s="1"/>
  <c r="R657" i="26" s="1"/>
  <c r="L657" i="13" s="1"/>
  <c r="N657" i="13" s="1"/>
  <c r="N721" i="26"/>
  <c r="Q721" i="26" s="1"/>
  <c r="R721" i="26" s="1"/>
  <c r="L721" i="13" s="1"/>
  <c r="N721" i="13" s="1"/>
  <c r="N785" i="26"/>
  <c r="N849" i="26"/>
  <c r="N662" i="26"/>
  <c r="Q662" i="26" s="1"/>
  <c r="R662" i="26" s="1"/>
  <c r="L662" i="13" s="1"/>
  <c r="N662" i="13" s="1"/>
  <c r="N726" i="26"/>
  <c r="Q726" i="26" s="1"/>
  <c r="R726" i="26" s="1"/>
  <c r="L726" i="13" s="1"/>
  <c r="N726" i="13" s="1"/>
  <c r="N790" i="26"/>
  <c r="N854" i="26"/>
  <c r="N918" i="26"/>
  <c r="Q918" i="26" s="1"/>
  <c r="R918" i="26" s="1"/>
  <c r="L918" i="13" s="1"/>
  <c r="N918" i="13" s="1"/>
  <c r="N656" i="26"/>
  <c r="Q656" i="26" s="1"/>
  <c r="R656" i="26" s="1"/>
  <c r="L656" i="13" s="1"/>
  <c r="N656" i="13" s="1"/>
  <c r="N720" i="26"/>
  <c r="N784" i="26"/>
  <c r="N848" i="26"/>
  <c r="Q848" i="26" s="1"/>
  <c r="R848" i="26" s="1"/>
  <c r="L848" i="13" s="1"/>
  <c r="N848" i="13" s="1"/>
  <c r="N912" i="26"/>
  <c r="Q912" i="26" s="1"/>
  <c r="R912" i="26" s="1"/>
  <c r="L912" i="13" s="1"/>
  <c r="N912" i="13" s="1"/>
  <c r="N635" i="26"/>
  <c r="N887" i="26"/>
  <c r="N991" i="26"/>
  <c r="Q991" i="26" s="1"/>
  <c r="R991" i="26" s="1"/>
  <c r="L991" i="13" s="1"/>
  <c r="N991" i="13" s="1"/>
  <c r="N863" i="26"/>
  <c r="Q863" i="26" s="1"/>
  <c r="R863" i="26" s="1"/>
  <c r="L863" i="13" s="1"/>
  <c r="N863" i="13" s="1"/>
  <c r="N883" i="26"/>
  <c r="N989" i="26"/>
  <c r="N1053" i="26"/>
  <c r="Q1053" i="26" s="1"/>
  <c r="R1053" i="26" s="1"/>
  <c r="L1053" i="13" s="1"/>
  <c r="N1053" i="13" s="1"/>
  <c r="N1117" i="26"/>
  <c r="Q1117" i="26" s="1"/>
  <c r="R1117" i="26" s="1"/>
  <c r="L1117" i="13" s="1"/>
  <c r="N1117" i="13" s="1"/>
  <c r="N1181" i="26"/>
  <c r="N974" i="26"/>
  <c r="N1067" i="26"/>
  <c r="Q1067" i="26" s="1"/>
  <c r="R1067" i="26" s="1"/>
  <c r="L1067" i="13" s="1"/>
  <c r="N1067" i="13" s="1"/>
  <c r="N1152" i="26"/>
  <c r="Q1152" i="26" s="1"/>
  <c r="R1152" i="26" s="1"/>
  <c r="L1152" i="13" s="1"/>
  <c r="N1152" i="13" s="1"/>
  <c r="N1229" i="26"/>
  <c r="N1293" i="26"/>
  <c r="N905" i="26"/>
  <c r="Q905" i="26" s="1"/>
  <c r="R905" i="26" s="1"/>
  <c r="L905" i="13" s="1"/>
  <c r="N905" i="13" s="1"/>
  <c r="N1042" i="26"/>
  <c r="Q1042" i="26" s="1"/>
  <c r="R1042" i="26" s="1"/>
  <c r="L1042" i="13" s="1"/>
  <c r="N1042" i="13" s="1"/>
  <c r="N1127" i="26"/>
  <c r="N1210" i="26"/>
  <c r="N897" i="26"/>
  <c r="N1039" i="26"/>
  <c r="Q1039" i="26" s="1"/>
  <c r="R1039" i="26" s="1"/>
  <c r="L1039" i="13" s="1"/>
  <c r="N1039" i="13" s="1"/>
  <c r="N1124" i="26"/>
  <c r="N1208" i="26"/>
  <c r="N1272" i="26"/>
  <c r="Q1272" i="26" s="1"/>
  <c r="R1272" i="26" s="1"/>
  <c r="L1272" i="13" s="1"/>
  <c r="N1272" i="13" s="1"/>
  <c r="N1336" i="26"/>
  <c r="Q1336" i="26" s="1"/>
  <c r="R1336" i="26" s="1"/>
  <c r="L1336" i="13" s="1"/>
  <c r="N1336" i="13" s="1"/>
  <c r="N1400" i="26"/>
  <c r="N1464" i="26"/>
  <c r="N1528" i="26"/>
  <c r="N1592" i="26"/>
  <c r="Q1592" i="26" s="1"/>
  <c r="R1592" i="26" s="1"/>
  <c r="L1592" i="13" s="1"/>
  <c r="N1592" i="13" s="1"/>
  <c r="N1223" i="26"/>
  <c r="N693" i="26"/>
  <c r="N757" i="26"/>
  <c r="Q757" i="26" s="1"/>
  <c r="R757" i="26" s="1"/>
  <c r="L757" i="13" s="1"/>
  <c r="N757" i="13" s="1"/>
  <c r="N821" i="26"/>
  <c r="Q821" i="26" s="1"/>
  <c r="R821" i="26" s="1"/>
  <c r="L821" i="13" s="1"/>
  <c r="N821" i="13" s="1"/>
  <c r="N634" i="26"/>
  <c r="N698" i="26"/>
  <c r="N762" i="26"/>
  <c r="Q762" i="26" s="1"/>
  <c r="R762" i="26" s="1"/>
  <c r="L762" i="13" s="1"/>
  <c r="N762" i="13" s="1"/>
  <c r="N826" i="26"/>
  <c r="Q826" i="26" s="1"/>
  <c r="R826" i="26" s="1"/>
  <c r="L826" i="13" s="1"/>
  <c r="N826" i="13" s="1"/>
  <c r="N890" i="26"/>
  <c r="N954" i="26"/>
  <c r="N692" i="26"/>
  <c r="Q692" i="26" s="1"/>
  <c r="R692" i="26" s="1"/>
  <c r="L692" i="13" s="1"/>
  <c r="N692" i="13" s="1"/>
  <c r="N756" i="26"/>
  <c r="Q756" i="26" s="1"/>
  <c r="R756" i="26" s="1"/>
  <c r="L756" i="13" s="1"/>
  <c r="N756" i="13" s="1"/>
  <c r="N820" i="26"/>
  <c r="N884" i="26"/>
  <c r="N948" i="26"/>
  <c r="Q948" i="26" s="1"/>
  <c r="R948" i="26" s="1"/>
  <c r="L948" i="13" s="1"/>
  <c r="N948" i="13" s="1"/>
  <c r="N779" i="26"/>
  <c r="Q779" i="26" s="1"/>
  <c r="R779" i="26" s="1"/>
  <c r="L779" i="13" s="1"/>
  <c r="N779" i="13" s="1"/>
  <c r="N959" i="26"/>
  <c r="N751" i="26"/>
  <c r="N771" i="26"/>
  <c r="Q771" i="26" s="1"/>
  <c r="R771" i="26" s="1"/>
  <c r="L771" i="13" s="1"/>
  <c r="N771" i="13" s="1"/>
  <c r="N955" i="26"/>
  <c r="Q955" i="26" s="1"/>
  <c r="R955" i="26" s="1"/>
  <c r="L955" i="13" s="1"/>
  <c r="N955" i="13" s="1"/>
  <c r="N1025" i="26"/>
  <c r="N1089" i="26"/>
  <c r="N1153" i="26"/>
  <c r="Q1153" i="26" s="1"/>
  <c r="R1153" i="26" s="1"/>
  <c r="L1153" i="13" s="1"/>
  <c r="N1153" i="13" s="1"/>
  <c r="N839" i="26"/>
  <c r="Q839" i="26" s="1"/>
  <c r="R839" i="26" s="1"/>
  <c r="L839" i="13" s="1"/>
  <c r="N839" i="13" s="1"/>
  <c r="N1030" i="26"/>
  <c r="N1115" i="26"/>
  <c r="N1200" i="26"/>
  <c r="Q1200" i="26" s="1"/>
  <c r="R1200" i="26" s="1"/>
  <c r="L1200" i="13" s="1"/>
  <c r="N1200" i="13" s="1"/>
  <c r="N1265" i="26"/>
  <c r="Q1265" i="26" s="1"/>
  <c r="R1265" i="26" s="1"/>
  <c r="L1265" i="13" s="1"/>
  <c r="N1265" i="13" s="1"/>
  <c r="N1329" i="26"/>
  <c r="N1004" i="26"/>
  <c r="N1090" i="26"/>
  <c r="Q1090" i="26" s="1"/>
  <c r="R1090" i="26" s="1"/>
  <c r="L1090" i="13" s="1"/>
  <c r="N1090" i="13" s="1"/>
  <c r="N1175" i="26"/>
  <c r="Q1175" i="26" s="1"/>
  <c r="R1175" i="26" s="1"/>
  <c r="L1175" i="13" s="1"/>
  <c r="N1175" i="13" s="1"/>
  <c r="N1246" i="26"/>
  <c r="N1002" i="26"/>
  <c r="N1087" i="26"/>
  <c r="Q1087" i="26" s="1"/>
  <c r="R1087" i="26" s="1"/>
  <c r="L1087" i="13" s="1"/>
  <c r="N1087" i="13" s="1"/>
  <c r="N1172" i="26"/>
  <c r="Q1172" i="26" s="1"/>
  <c r="R1172" i="26" s="1"/>
  <c r="L1172" i="13" s="1"/>
  <c r="N1172" i="13" s="1"/>
  <c r="N1244" i="26"/>
  <c r="N1308" i="26"/>
  <c r="N1372" i="26"/>
  <c r="Q1372" i="26" s="1"/>
  <c r="R1372" i="26" s="1"/>
  <c r="L1372" i="13" s="1"/>
  <c r="N1372" i="13" s="1"/>
  <c r="N1436" i="26"/>
  <c r="Q1436" i="26" s="1"/>
  <c r="R1436" i="26" s="1"/>
  <c r="L1436" i="13" s="1"/>
  <c r="N1436" i="13" s="1"/>
  <c r="N1500" i="26"/>
  <c r="N1564" i="26"/>
  <c r="N1080" i="26"/>
  <c r="N1311" i="26"/>
  <c r="Q1311" i="26" s="1"/>
  <c r="R1311" i="26" s="1"/>
  <c r="L1311" i="13" s="1"/>
  <c r="N1311" i="13" s="1"/>
  <c r="N1405" i="26"/>
  <c r="N1490" i="26"/>
  <c r="N1575" i="26"/>
  <c r="N1645" i="26"/>
  <c r="Q1645" i="26" s="1"/>
  <c r="R1645" i="26" s="1"/>
  <c r="L1645" i="13" s="1"/>
  <c r="N1645" i="13" s="1"/>
  <c r="N1709" i="26"/>
  <c r="N1227" i="26"/>
  <c r="N1358" i="26"/>
  <c r="Q1358" i="26" s="1"/>
  <c r="R1358" i="26" s="1"/>
  <c r="L1358" i="13" s="1"/>
  <c r="N1358" i="13" s="1"/>
  <c r="N1443" i="26"/>
  <c r="Q1443" i="26" s="1"/>
  <c r="R1443" i="26" s="1"/>
  <c r="L1443" i="13" s="1"/>
  <c r="N1443" i="13" s="1"/>
  <c r="N1529" i="26"/>
  <c r="N1610" i="26"/>
  <c r="N1134" i="26"/>
  <c r="Q1134" i="26" s="1"/>
  <c r="R1134" i="26" s="1"/>
  <c r="L1134" i="13" s="1"/>
  <c r="N1134" i="13" s="1"/>
  <c r="N1331" i="26"/>
  <c r="Q1331" i="26" s="1"/>
  <c r="R1331" i="26" s="1"/>
  <c r="L1331" i="13" s="1"/>
  <c r="N1331" i="13" s="1"/>
  <c r="N1458" i="26"/>
  <c r="N1605" i="26"/>
  <c r="N1689" i="26"/>
  <c r="Q1689" i="26" s="1"/>
  <c r="R1689" i="26" s="1"/>
  <c r="L1689" i="13" s="1"/>
  <c r="N1689" i="13" s="1"/>
  <c r="N1243" i="26"/>
  <c r="Q1243" i="26" s="1"/>
  <c r="R1243" i="26" s="1"/>
  <c r="L1243" i="13" s="1"/>
  <c r="N1243" i="13" s="1"/>
  <c r="N1390" i="26"/>
  <c r="N1502" i="26"/>
  <c r="N1614" i="26"/>
  <c r="Q1614" i="26" s="1"/>
  <c r="R1614" i="26" s="1"/>
  <c r="L1614" i="13" s="1"/>
  <c r="N1614" i="13" s="1"/>
  <c r="N1247" i="26"/>
  <c r="Q1247" i="26" s="1"/>
  <c r="R1247" i="26" s="1"/>
  <c r="L1247" i="13" s="1"/>
  <c r="N1247" i="13" s="1"/>
  <c r="N1386" i="26"/>
  <c r="N1471" i="26"/>
  <c r="N1557" i="26"/>
  <c r="Q1557" i="26" s="1"/>
  <c r="R1557" i="26" s="1"/>
  <c r="L1557" i="13" s="1"/>
  <c r="N1557" i="13" s="1"/>
  <c r="N1631" i="26"/>
  <c r="Q1631" i="26" s="1"/>
  <c r="R1631" i="26" s="1"/>
  <c r="L1631" i="13" s="1"/>
  <c r="N1631" i="13" s="1"/>
  <c r="N1695" i="26"/>
  <c r="N1759" i="26"/>
  <c r="N1823" i="26"/>
  <c r="Q1823" i="26" s="1"/>
  <c r="R1823" i="26" s="1"/>
  <c r="L1823" i="13" s="1"/>
  <c r="N1823" i="13" s="1"/>
  <c r="N1887" i="26"/>
  <c r="Q1887" i="26" s="1"/>
  <c r="R1887" i="26" s="1"/>
  <c r="L1887" i="13" s="1"/>
  <c r="N1887" i="13" s="1"/>
  <c r="N1032" i="26"/>
  <c r="N1563" i="26"/>
  <c r="N1726" i="26"/>
  <c r="Q1726" i="26" s="1"/>
  <c r="R1726" i="26" s="1"/>
  <c r="L1726" i="13" s="1"/>
  <c r="N1726" i="13" s="1"/>
  <c r="N1812" i="26"/>
  <c r="Q1812" i="26" s="1"/>
  <c r="R1812" i="26" s="1"/>
  <c r="L1812" i="13" s="1"/>
  <c r="N1812" i="13" s="1"/>
  <c r="N1897" i="26"/>
  <c r="N1973" i="26"/>
  <c r="N2037" i="26"/>
  <c r="Q2037" i="26" s="1"/>
  <c r="R2037" i="26" s="1"/>
  <c r="L2037" i="13" s="1"/>
  <c r="N2037" i="13" s="1"/>
  <c r="N1377" i="26"/>
  <c r="Q1377" i="26" s="1"/>
  <c r="R1377" i="26" s="1"/>
  <c r="L1377" i="13" s="1"/>
  <c r="N1377" i="13" s="1"/>
  <c r="N1662" i="26"/>
  <c r="N1765" i="26"/>
  <c r="N1850" i="26"/>
  <c r="N1936" i="26"/>
  <c r="Q1936" i="26" s="1"/>
  <c r="R1936" i="26" s="1"/>
  <c r="L1936" i="13" s="1"/>
  <c r="N1936" i="13" s="1"/>
  <c r="N1446" i="26"/>
  <c r="N1688" i="26"/>
  <c r="N1782" i="26"/>
  <c r="Q1782" i="26" s="1"/>
  <c r="R1782" i="26" s="1"/>
  <c r="L1782" i="13" s="1"/>
  <c r="N1782" i="13" s="1"/>
  <c r="N1868" i="26"/>
  <c r="Q1868" i="26" s="1"/>
  <c r="R1868" i="26" s="1"/>
  <c r="L1868" i="13" s="1"/>
  <c r="N1868" i="13" s="1"/>
  <c r="N1951" i="26"/>
  <c r="N2015" i="26"/>
  <c r="N1182" i="26"/>
  <c r="Q1182" i="26" s="1"/>
  <c r="R1182" i="26" s="1"/>
  <c r="L1182" i="13" s="1"/>
  <c r="N1182" i="13" s="1"/>
  <c r="N1600" i="26"/>
  <c r="Q1600" i="26" s="1"/>
  <c r="R1600" i="26" s="1"/>
  <c r="L1600" i="13" s="1"/>
  <c r="N1600" i="13" s="1"/>
  <c r="N1736" i="26"/>
  <c r="N1821" i="26"/>
  <c r="N1906" i="26"/>
  <c r="Q1906" i="26" s="1"/>
  <c r="R1906" i="26" s="1"/>
  <c r="L1906" i="13" s="1"/>
  <c r="N1906" i="13" s="1"/>
  <c r="N1980" i="26"/>
  <c r="Q1980" i="26" s="1"/>
  <c r="R1980" i="26" s="1"/>
  <c r="L1980" i="13" s="1"/>
  <c r="N1980" i="13" s="1"/>
  <c r="N2044" i="26"/>
  <c r="N2108" i="26"/>
  <c r="N2172" i="26"/>
  <c r="Q2172" i="26" s="1"/>
  <c r="R2172" i="26" s="1"/>
  <c r="L2172" i="13" s="1"/>
  <c r="N2172" i="13" s="1"/>
  <c r="N2236" i="26"/>
  <c r="Q2236" i="26" s="1"/>
  <c r="R2236" i="26" s="1"/>
  <c r="L2236" i="13" s="1"/>
  <c r="N2236" i="13" s="1"/>
  <c r="N2300" i="26"/>
  <c r="N2074" i="26"/>
  <c r="N2159" i="26"/>
  <c r="N2245" i="26"/>
  <c r="Q2245" i="26" s="1"/>
  <c r="R2245" i="26" s="1"/>
  <c r="L2245" i="13" s="1"/>
  <c r="N2245" i="13" s="1"/>
  <c r="N2330" i="26"/>
  <c r="N2394" i="26"/>
  <c r="N2458" i="26"/>
  <c r="Q2458" i="26" s="1"/>
  <c r="R2458" i="26" s="1"/>
  <c r="L2458" i="13" s="1"/>
  <c r="N2458" i="13" s="1"/>
  <c r="N2522" i="26"/>
  <c r="Q2522" i="26" s="1"/>
  <c r="R2522" i="26" s="1"/>
  <c r="L2522" i="13" s="1"/>
  <c r="N2522" i="13" s="1"/>
  <c r="N2586" i="26"/>
  <c r="N2650" i="26"/>
  <c r="N2714" i="26"/>
  <c r="Q2714" i="26" s="1"/>
  <c r="R2714" i="26" s="1"/>
  <c r="L2714" i="13" s="1"/>
  <c r="N2714" i="13" s="1"/>
  <c r="N2778" i="26"/>
  <c r="Q2778" i="26" s="1"/>
  <c r="R2778" i="26" s="1"/>
  <c r="L2778" i="13" s="1"/>
  <c r="N2778" i="13" s="1"/>
  <c r="N2107" i="26"/>
  <c r="N2193" i="26"/>
  <c r="N2278" i="26"/>
  <c r="Q2278" i="26" s="1"/>
  <c r="R2278" i="26" s="1"/>
  <c r="L2278" i="13" s="1"/>
  <c r="N2278" i="13" s="1"/>
  <c r="N2355" i="26"/>
  <c r="Q2355" i="26" s="1"/>
  <c r="R2355" i="26" s="1"/>
  <c r="L2355" i="13" s="1"/>
  <c r="N2355" i="13" s="1"/>
  <c r="N2419" i="26"/>
  <c r="N2483" i="26"/>
  <c r="N2547" i="26"/>
  <c r="Q2547" i="26" s="1"/>
  <c r="R2547" i="26" s="1"/>
  <c r="L2547" i="13" s="1"/>
  <c r="N2547" i="13" s="1"/>
  <c r="N2611" i="26"/>
  <c r="Q2611" i="26" s="1"/>
  <c r="R2611" i="26" s="1"/>
  <c r="L2611" i="13" s="1"/>
  <c r="N2611" i="13" s="1"/>
  <c r="N2675" i="26"/>
  <c r="N2103" i="26"/>
  <c r="N2189" i="26"/>
  <c r="Q2189" i="26" s="1"/>
  <c r="R2189" i="26" s="1"/>
  <c r="L2189" i="13" s="1"/>
  <c r="N2189" i="13" s="1"/>
  <c r="N2274" i="26"/>
  <c r="Q2274" i="26" s="1"/>
  <c r="R2274" i="26" s="1"/>
  <c r="L2274" i="13" s="1"/>
  <c r="N2274" i="13" s="1"/>
  <c r="N2352" i="26"/>
  <c r="N2416" i="26"/>
  <c r="N2480" i="26"/>
  <c r="Q2480" i="26" s="1"/>
  <c r="R2480" i="26" s="1"/>
  <c r="L2480" i="13" s="1"/>
  <c r="N2480" i="13" s="1"/>
  <c r="N2544" i="26"/>
  <c r="Q2544" i="26" s="1"/>
  <c r="R2544" i="26" s="1"/>
  <c r="L2544" i="13" s="1"/>
  <c r="N2544" i="13" s="1"/>
  <c r="N2608" i="26"/>
  <c r="N1986" i="26"/>
  <c r="N2126" i="26"/>
  <c r="Q2126" i="26" s="1"/>
  <c r="R2126" i="26" s="1"/>
  <c r="L2126" i="13" s="1"/>
  <c r="N2126" i="13" s="1"/>
  <c r="N1303" i="26"/>
  <c r="Q1303" i="26" s="1"/>
  <c r="R1303" i="26" s="1"/>
  <c r="L1303" i="13" s="1"/>
  <c r="N1303" i="13" s="1"/>
  <c r="N1549" i="26"/>
  <c r="N1653" i="26"/>
  <c r="N1043" i="26"/>
  <c r="Q1043" i="26" s="1"/>
  <c r="R1043" i="26" s="1"/>
  <c r="L1043" i="13" s="1"/>
  <c r="N1043" i="13" s="1"/>
  <c r="N1342" i="26"/>
  <c r="Q1342" i="26" s="1"/>
  <c r="R1342" i="26" s="1"/>
  <c r="L1342" i="13" s="1"/>
  <c r="N1342" i="13" s="1"/>
  <c r="N1454" i="26"/>
  <c r="N1566" i="26"/>
  <c r="N1070" i="26"/>
  <c r="Q1070" i="26" s="1"/>
  <c r="R1070" i="26" s="1"/>
  <c r="L1070" i="13" s="1"/>
  <c r="N1070" i="13" s="1"/>
  <c r="N1343" i="26"/>
  <c r="Q1343" i="26" s="1"/>
  <c r="R1343" i="26" s="1"/>
  <c r="L1343" i="13" s="1"/>
  <c r="N1343" i="13" s="1"/>
  <c r="N1434" i="26"/>
  <c r="N1519" i="26"/>
  <c r="N1603" i="26"/>
  <c r="Q1603" i="26" s="1"/>
  <c r="R1603" i="26" s="1"/>
  <c r="L1603" i="13" s="1"/>
  <c r="N1603" i="13" s="1"/>
  <c r="N1667" i="26"/>
  <c r="Q1667" i="26" s="1"/>
  <c r="R1667" i="26" s="1"/>
  <c r="L1667" i="13" s="1"/>
  <c r="N1667" i="13" s="1"/>
  <c r="N1731" i="26"/>
  <c r="N1795" i="26"/>
  <c r="N1859" i="26"/>
  <c r="Q1859" i="26" s="1"/>
  <c r="R1859" i="26" s="1"/>
  <c r="L1859" i="13" s="1"/>
  <c r="N1859" i="13" s="1"/>
  <c r="N1923" i="26"/>
  <c r="Q1923" i="26" s="1"/>
  <c r="R1923" i="26" s="1"/>
  <c r="L1923" i="13" s="1"/>
  <c r="N1923" i="13" s="1"/>
  <c r="N1414" i="26"/>
  <c r="N1676" i="26"/>
  <c r="N1774" i="26"/>
  <c r="Q1774" i="26" s="1"/>
  <c r="R1774" i="26" s="1"/>
  <c r="L1774" i="13" s="1"/>
  <c r="N1774" i="13" s="1"/>
  <c r="N1860" i="26"/>
  <c r="Q1860" i="26" s="1"/>
  <c r="R1860" i="26" s="1"/>
  <c r="L1860" i="13" s="1"/>
  <c r="N1860" i="13" s="1"/>
  <c r="N1945" i="26"/>
  <c r="N2009" i="26"/>
  <c r="N1054" i="26"/>
  <c r="N1569" i="26"/>
  <c r="Q1569" i="26" s="1"/>
  <c r="R1569" i="26" s="1"/>
  <c r="L1569" i="13" s="1"/>
  <c r="N1569" i="13" s="1"/>
  <c r="N1728" i="26"/>
  <c r="N1813" i="26"/>
  <c r="N1898" i="26"/>
  <c r="Q1898" i="26" s="1"/>
  <c r="R1898" i="26" s="1"/>
  <c r="L1898" i="13" s="1"/>
  <c r="N1898" i="13" s="1"/>
  <c r="N1278" i="26"/>
  <c r="Q1278" i="26" s="1"/>
  <c r="R1278" i="26" s="1"/>
  <c r="L1278" i="13" s="1"/>
  <c r="N1278" i="13" s="1"/>
  <c r="N1628" i="26"/>
  <c r="N1745" i="26"/>
  <c r="N1830" i="26"/>
  <c r="Q1830" i="26" s="1"/>
  <c r="R1830" i="26" s="1"/>
  <c r="L1830" i="13" s="1"/>
  <c r="N1830" i="13" s="1"/>
  <c r="N1916" i="26"/>
  <c r="Q1916" i="26" s="1"/>
  <c r="R1916" i="26" s="1"/>
  <c r="L1916" i="13" s="1"/>
  <c r="N1916" i="13" s="1"/>
  <c r="N1987" i="26"/>
  <c r="N2051" i="26"/>
  <c r="N1451" i="26"/>
  <c r="Q1451" i="26" s="1"/>
  <c r="R1451" i="26" s="1"/>
  <c r="L1451" i="13" s="1"/>
  <c r="N1451" i="13" s="1"/>
  <c r="N1690" i="26"/>
  <c r="Q1690" i="26" s="1"/>
  <c r="R1690" i="26" s="1"/>
  <c r="L1690" i="13" s="1"/>
  <c r="N1690" i="13" s="1"/>
  <c r="N1784" i="26"/>
  <c r="N1869" i="26"/>
  <c r="N1952" i="26"/>
  <c r="Q1952" i="26" s="1"/>
  <c r="R1952" i="26" s="1"/>
  <c r="L1952" i="13" s="1"/>
  <c r="N1952" i="13" s="1"/>
  <c r="N2016" i="26"/>
  <c r="Q2016" i="26" s="1"/>
  <c r="R2016" i="26" s="1"/>
  <c r="L2016" i="13" s="1"/>
  <c r="N2016" i="13" s="1"/>
  <c r="N2080" i="26"/>
  <c r="N2144" i="26"/>
  <c r="N2208" i="26"/>
  <c r="Q2208" i="26" s="1"/>
  <c r="R2208" i="26" s="1"/>
  <c r="L2208" i="13" s="1"/>
  <c r="N2208" i="13" s="1"/>
  <c r="N2272" i="26"/>
  <c r="Q2272" i="26" s="1"/>
  <c r="R2272" i="26" s="1"/>
  <c r="L2272" i="13" s="1"/>
  <c r="N2272" i="13" s="1"/>
  <c r="N1974" i="26"/>
  <c r="N2122" i="26"/>
  <c r="N2207" i="26"/>
  <c r="N2293" i="26"/>
  <c r="Q2293" i="26" s="1"/>
  <c r="R2293" i="26" s="1"/>
  <c r="L2293" i="13" s="1"/>
  <c r="N2293" i="13" s="1"/>
  <c r="N2366" i="26"/>
  <c r="N2430" i="26"/>
  <c r="N2494" i="26"/>
  <c r="N2558" i="26"/>
  <c r="Q2558" i="26" s="1"/>
  <c r="R2558" i="26" s="1"/>
  <c r="L2558" i="13" s="1"/>
  <c r="N2558" i="13" s="1"/>
  <c r="N2622" i="26"/>
  <c r="N2686" i="26"/>
  <c r="N2750" i="26"/>
  <c r="Q2750" i="26" s="1"/>
  <c r="R2750" i="26" s="1"/>
  <c r="L2750" i="13" s="1"/>
  <c r="N2750" i="13" s="1"/>
  <c r="N2070" i="26"/>
  <c r="Q2070" i="26" s="1"/>
  <c r="R2070" i="26" s="1"/>
  <c r="L2070" i="13" s="1"/>
  <c r="N2070" i="13" s="1"/>
  <c r="N2155" i="26"/>
  <c r="N2241" i="26"/>
  <c r="N2326" i="26"/>
  <c r="Q2326" i="26" s="1"/>
  <c r="R2326" i="26" s="1"/>
  <c r="L2326" i="13" s="1"/>
  <c r="N2326" i="13" s="1"/>
  <c r="N2391" i="26"/>
  <c r="Q2391" i="26" s="1"/>
  <c r="R2391" i="26" s="1"/>
  <c r="L2391" i="13" s="1"/>
  <c r="N2391" i="13" s="1"/>
  <c r="N2455" i="26"/>
  <c r="N2519" i="26"/>
  <c r="N2583" i="26"/>
  <c r="Q2583" i="26" s="1"/>
  <c r="R2583" i="26" s="1"/>
  <c r="L2583" i="13" s="1"/>
  <c r="N2583" i="13" s="1"/>
  <c r="N2647" i="26"/>
  <c r="Q2647" i="26" s="1"/>
  <c r="R2647" i="26" s="1"/>
  <c r="L2647" i="13" s="1"/>
  <c r="N2647" i="13" s="1"/>
  <c r="N2062" i="26"/>
  <c r="N2151" i="26"/>
  <c r="N2237" i="26"/>
  <c r="Q2237" i="26" s="1"/>
  <c r="R2237" i="26" s="1"/>
  <c r="L2237" i="13" s="1"/>
  <c r="N2237" i="13" s="1"/>
  <c r="N2322" i="26"/>
  <c r="Q2322" i="26" s="1"/>
  <c r="R2322" i="26" s="1"/>
  <c r="L2322" i="13" s="1"/>
  <c r="N2322" i="13" s="1"/>
  <c r="N2388" i="26"/>
  <c r="N2452" i="26"/>
  <c r="N2516" i="26"/>
  <c r="Q2516" i="26" s="1"/>
  <c r="R2516" i="26" s="1"/>
  <c r="L2516" i="13" s="1"/>
  <c r="N2516" i="13" s="1"/>
  <c r="N2580" i="26"/>
  <c r="Q2580" i="26" s="1"/>
  <c r="R2580" i="26" s="1"/>
  <c r="L2580" i="13" s="1"/>
  <c r="N2580" i="13" s="1"/>
  <c r="N1479" i="26"/>
  <c r="N1617" i="26"/>
  <c r="N1701" i="26"/>
  <c r="Q1701" i="26" s="1"/>
  <c r="R1701" i="26" s="1"/>
  <c r="L1701" i="13" s="1"/>
  <c r="N1701" i="13" s="1"/>
  <c r="N1266" i="26"/>
  <c r="Q1266" i="26" s="1"/>
  <c r="R1266" i="26" s="1"/>
  <c r="L1266" i="13" s="1"/>
  <c r="N1266" i="13" s="1"/>
  <c r="N1406" i="26"/>
  <c r="N1518" i="26"/>
  <c r="N1622" i="26"/>
  <c r="Q1622" i="26" s="1"/>
  <c r="R1622" i="26" s="1"/>
  <c r="L1622" i="13" s="1"/>
  <c r="N1622" i="13" s="1"/>
  <c r="N1275" i="26"/>
  <c r="Q1275" i="26" s="1"/>
  <c r="R1275" i="26" s="1"/>
  <c r="L1275" i="13" s="1"/>
  <c r="N1275" i="13" s="1"/>
  <c r="N1397" i="26"/>
  <c r="N1482" i="26"/>
  <c r="N1567" i="26"/>
  <c r="Q1567" i="26" s="1"/>
  <c r="R1567" i="26" s="1"/>
  <c r="L1567" i="13" s="1"/>
  <c r="N1567" i="13" s="1"/>
  <c r="N1639" i="26"/>
  <c r="Q1639" i="26" s="1"/>
  <c r="R1639" i="26" s="1"/>
  <c r="L1639" i="13" s="1"/>
  <c r="N1639" i="13" s="1"/>
  <c r="N1703" i="26"/>
  <c r="N1767" i="26"/>
  <c r="N1831" i="26"/>
  <c r="Q1831" i="26" s="1"/>
  <c r="R1831" i="26" s="1"/>
  <c r="L1831" i="13" s="1"/>
  <c r="N1831" i="13" s="1"/>
  <c r="N2503" i="26"/>
  <c r="Q2503" i="26" s="1"/>
  <c r="R2503" i="26" s="1"/>
  <c r="L2503" i="13" s="1"/>
  <c r="N2503" i="13" s="1"/>
  <c r="N2130" i="26"/>
  <c r="N2436" i="26"/>
  <c r="N1591" i="26"/>
  <c r="Q1591" i="26" s="1"/>
  <c r="R1591" i="26" s="1"/>
  <c r="L1591" i="13" s="1"/>
  <c r="N1591" i="13" s="1"/>
  <c r="N1459" i="26"/>
  <c r="Q1459" i="26" s="1"/>
  <c r="R1459" i="26" s="1"/>
  <c r="L1459" i="13" s="1"/>
  <c r="N1459" i="13" s="1"/>
  <c r="N1091" i="26"/>
  <c r="N1439" i="26"/>
  <c r="N1607" i="26"/>
  <c r="Q1607" i="26" s="1"/>
  <c r="R1607" i="26" s="1"/>
  <c r="L1607" i="13" s="1"/>
  <c r="N1607" i="13" s="1"/>
  <c r="N1687" i="26"/>
  <c r="Q1687" i="26" s="1"/>
  <c r="R1687" i="26" s="1"/>
  <c r="L1687" i="13" s="1"/>
  <c r="N1687" i="13" s="1"/>
  <c r="N1783" i="26"/>
  <c r="N1863" i="26"/>
  <c r="N1927" i="26"/>
  <c r="Q1927" i="26" s="1"/>
  <c r="R1927" i="26" s="1"/>
  <c r="L1927" i="13" s="1"/>
  <c r="N1927" i="13" s="1"/>
  <c r="N1435" i="26"/>
  <c r="Q1435" i="26" s="1"/>
  <c r="R1435" i="26" s="1"/>
  <c r="L1435" i="13" s="1"/>
  <c r="N1435" i="13" s="1"/>
  <c r="N1684" i="26"/>
  <c r="N1780" i="26"/>
  <c r="N1865" i="26"/>
  <c r="Q1865" i="26" s="1"/>
  <c r="R1865" i="26" s="1"/>
  <c r="L1865" i="13" s="1"/>
  <c r="N1865" i="13" s="1"/>
  <c r="N1949" i="26"/>
  <c r="Q1949" i="26" s="1"/>
  <c r="R1949" i="26" s="1"/>
  <c r="L1949" i="13" s="1"/>
  <c r="N1949" i="13" s="1"/>
  <c r="N2013" i="26"/>
  <c r="N1139" i="26"/>
  <c r="N1590" i="26"/>
  <c r="Q1590" i="26" s="1"/>
  <c r="R1590" i="26" s="1"/>
  <c r="L1590" i="13" s="1"/>
  <c r="N1590" i="13" s="1"/>
  <c r="N1733" i="26"/>
  <c r="Q1733" i="26" s="1"/>
  <c r="R1733" i="26" s="1"/>
  <c r="L1733" i="13" s="1"/>
  <c r="N1733" i="13" s="1"/>
  <c r="N1818" i="26"/>
  <c r="N1904" i="26"/>
  <c r="N1310" i="26"/>
  <c r="Q1310" i="26" s="1"/>
  <c r="R1310" i="26" s="1"/>
  <c r="L1310" i="13" s="1"/>
  <c r="N1310" i="13" s="1"/>
  <c r="N1640" i="26"/>
  <c r="Q1640" i="26" s="1"/>
  <c r="R1640" i="26" s="1"/>
  <c r="L1640" i="13" s="1"/>
  <c r="N1640" i="13" s="1"/>
  <c r="N1750" i="26"/>
  <c r="N1836" i="26"/>
  <c r="N1921" i="26"/>
  <c r="Q1921" i="26" s="1"/>
  <c r="R1921" i="26" s="1"/>
  <c r="L1921" i="13" s="1"/>
  <c r="N1921" i="13" s="1"/>
  <c r="N1991" i="26"/>
  <c r="Q1991" i="26" s="1"/>
  <c r="R1991" i="26" s="1"/>
  <c r="L1991" i="13" s="1"/>
  <c r="N1991" i="13" s="1"/>
  <c r="N2055" i="26"/>
  <c r="N1473" i="26"/>
  <c r="N1698" i="26"/>
  <c r="Q1698" i="26" s="1"/>
  <c r="R1698" i="26" s="1"/>
  <c r="L1698" i="13" s="1"/>
  <c r="N1698" i="13" s="1"/>
  <c r="N1789" i="26"/>
  <c r="Q1789" i="26" s="1"/>
  <c r="R1789" i="26" s="1"/>
  <c r="L1789" i="13" s="1"/>
  <c r="N1789" i="13" s="1"/>
  <c r="N1874" i="26"/>
  <c r="N1956" i="26"/>
  <c r="N2020" i="26"/>
  <c r="N2084" i="26"/>
  <c r="Q2084" i="26" s="1"/>
  <c r="R2084" i="26" s="1"/>
  <c r="L2084" i="13" s="1"/>
  <c r="N2084" i="13" s="1"/>
  <c r="N2148" i="26"/>
  <c r="N2212" i="26"/>
  <c r="N2276" i="26"/>
  <c r="Q2276" i="26" s="1"/>
  <c r="R2276" i="26" s="1"/>
  <c r="L2276" i="13" s="1"/>
  <c r="N2276" i="13" s="1"/>
  <c r="N1990" i="26"/>
  <c r="Q1990" i="26" s="1"/>
  <c r="R1990" i="26" s="1"/>
  <c r="L1990" i="13" s="1"/>
  <c r="N1990" i="13" s="1"/>
  <c r="N2127" i="26"/>
  <c r="N2213" i="26"/>
  <c r="N2298" i="26"/>
  <c r="Q2298" i="26" s="1"/>
  <c r="R2298" i="26" s="1"/>
  <c r="L2298" i="13" s="1"/>
  <c r="N2298" i="13" s="1"/>
  <c r="N2370" i="26"/>
  <c r="Q2370" i="26" s="1"/>
  <c r="R2370" i="26" s="1"/>
  <c r="L2370" i="13" s="1"/>
  <c r="N2370" i="13" s="1"/>
  <c r="N2434" i="26"/>
  <c r="N2498" i="26"/>
  <c r="N2562" i="26"/>
  <c r="N2626" i="26"/>
  <c r="Q2626" i="26" s="1"/>
  <c r="R2626" i="26" s="1"/>
  <c r="L2626" i="13" s="1"/>
  <c r="N2626" i="13" s="1"/>
  <c r="N2690" i="26"/>
  <c r="N2754" i="26"/>
  <c r="N2075" i="26"/>
  <c r="Q2075" i="26" s="1"/>
  <c r="R2075" i="26" s="1"/>
  <c r="L2075" i="13" s="1"/>
  <c r="N2075" i="13" s="1"/>
  <c r="N2161" i="26"/>
  <c r="Q2161" i="26" s="1"/>
  <c r="R2161" i="26" s="1"/>
  <c r="L2161" i="13" s="1"/>
  <c r="N2161" i="13" s="1"/>
  <c r="N2246" i="26"/>
  <c r="N2331" i="26"/>
  <c r="N2395" i="26"/>
  <c r="Q2395" i="26" s="1"/>
  <c r="R2395" i="26" s="1"/>
  <c r="L2395" i="13" s="1"/>
  <c r="N2395" i="13" s="1"/>
  <c r="N2459" i="26"/>
  <c r="Q2459" i="26" s="1"/>
  <c r="R2459" i="26" s="1"/>
  <c r="L2459" i="13" s="1"/>
  <c r="N2459" i="13" s="1"/>
  <c r="N2523" i="26"/>
  <c r="N2587" i="26"/>
  <c r="N2651" i="26"/>
  <c r="Q2651" i="26" s="1"/>
  <c r="R2651" i="26" s="1"/>
  <c r="L2651" i="13" s="1"/>
  <c r="N2651" i="13" s="1"/>
  <c r="N2071" i="26"/>
  <c r="Q2071" i="26" s="1"/>
  <c r="R2071" i="26" s="1"/>
  <c r="L2071" i="13" s="1"/>
  <c r="N2071" i="13" s="1"/>
  <c r="N2157" i="26"/>
  <c r="N2242" i="26"/>
  <c r="N2327" i="26"/>
  <c r="N2392" i="26"/>
  <c r="Q2392" i="26" s="1"/>
  <c r="R2392" i="26" s="1"/>
  <c r="L2392" i="13" s="1"/>
  <c r="N2392" i="13" s="1"/>
  <c r="N1527" i="26"/>
  <c r="N1641" i="26"/>
  <c r="N1000" i="26"/>
  <c r="N1322" i="26"/>
  <c r="Q1322" i="26" s="1"/>
  <c r="R1322" i="26" s="1"/>
  <c r="L1322" i="13" s="1"/>
  <c r="N1322" i="13" s="1"/>
  <c r="N1438" i="26"/>
  <c r="N1555" i="26"/>
  <c r="N1006" i="26"/>
  <c r="Q1006" i="26" s="1"/>
  <c r="R1006" i="26" s="1"/>
  <c r="L1006" i="13" s="1"/>
  <c r="N1006" i="13" s="1"/>
  <c r="N1323" i="26"/>
  <c r="Q1323" i="26" s="1"/>
  <c r="R1323" i="26" s="1"/>
  <c r="L1323" i="13" s="1"/>
  <c r="N1323" i="13" s="1"/>
  <c r="N1423" i="26"/>
  <c r="N1509" i="26"/>
  <c r="N1594" i="26"/>
  <c r="N1659" i="26"/>
  <c r="Q1659" i="26" s="1"/>
  <c r="R1659" i="26" s="1"/>
  <c r="L1659" i="13" s="1"/>
  <c r="N1659" i="13" s="1"/>
  <c r="N1723" i="26"/>
  <c r="N1787" i="26"/>
  <c r="N1851" i="26"/>
  <c r="N1915" i="26"/>
  <c r="Q1915" i="26" s="1"/>
  <c r="R1915" i="26" s="1"/>
  <c r="L1915" i="13" s="1"/>
  <c r="N1915" i="13" s="1"/>
  <c r="N1371" i="26"/>
  <c r="N1660" i="26"/>
  <c r="N1764" i="26"/>
  <c r="Q1764" i="26" s="1"/>
  <c r="R1764" i="26" s="1"/>
  <c r="L1764" i="13" s="1"/>
  <c r="N1764" i="13" s="1"/>
  <c r="N1849" i="26"/>
  <c r="Q1849" i="26" s="1"/>
  <c r="R1849" i="26" s="1"/>
  <c r="L1849" i="13" s="1"/>
  <c r="N1849" i="13" s="1"/>
  <c r="N1934" i="26"/>
  <c r="N2001" i="26"/>
  <c r="N2065" i="26"/>
  <c r="Q2065" i="26" s="1"/>
  <c r="R2065" i="26" s="1"/>
  <c r="L2065" i="13" s="1"/>
  <c r="N2065" i="13" s="1"/>
  <c r="N1526" i="26"/>
  <c r="Q1526" i="26" s="1"/>
  <c r="R1526" i="26" s="1"/>
  <c r="L1526" i="13" s="1"/>
  <c r="N1526" i="13" s="1"/>
  <c r="N1717" i="26"/>
  <c r="N1802" i="26"/>
  <c r="N1888" i="26"/>
  <c r="Q1888" i="26" s="1"/>
  <c r="R1888" i="26" s="1"/>
  <c r="L1888" i="13" s="1"/>
  <c r="N1888" i="13" s="1"/>
  <c r="N1160" i="26"/>
  <c r="Q1160" i="26" s="1"/>
  <c r="R1160" i="26" s="1"/>
  <c r="L1160" i="13" s="1"/>
  <c r="N1160" i="13" s="1"/>
  <c r="N1595" i="26"/>
  <c r="N1734" i="26"/>
  <c r="N1820" i="26"/>
  <c r="Q1820" i="26" s="1"/>
  <c r="R1820" i="26" s="1"/>
  <c r="L1820" i="13" s="1"/>
  <c r="N1820" i="13" s="1"/>
  <c r="N1905" i="26"/>
  <c r="Q1905" i="26" s="1"/>
  <c r="R1905" i="26" s="1"/>
  <c r="L1905" i="13" s="1"/>
  <c r="N1905" i="13" s="1"/>
  <c r="N1979" i="26"/>
  <c r="N2043" i="26"/>
  <c r="N1409" i="26"/>
  <c r="N1674" i="26"/>
  <c r="Q1674" i="26" s="1"/>
  <c r="R1674" i="26" s="1"/>
  <c r="L1674" i="13" s="1"/>
  <c r="N1674" i="13" s="1"/>
  <c r="N1773" i="26"/>
  <c r="N1858" i="26"/>
  <c r="N1944" i="26"/>
  <c r="N2008" i="26"/>
  <c r="Q2008" i="26" s="1"/>
  <c r="R2008" i="26" s="1"/>
  <c r="L2008" i="13" s="1"/>
  <c r="N2008" i="13" s="1"/>
  <c r="N2072" i="26"/>
  <c r="N2136" i="26"/>
  <c r="N2200" i="26"/>
  <c r="Q2200" i="26" s="1"/>
  <c r="R2200" i="26" s="1"/>
  <c r="L2200" i="13" s="1"/>
  <c r="N2200" i="13" s="1"/>
  <c r="N2264" i="26"/>
  <c r="Q2264" i="26" s="1"/>
  <c r="R2264" i="26" s="1"/>
  <c r="L2264" i="13" s="1"/>
  <c r="N2264" i="13" s="1"/>
  <c r="N2328" i="26"/>
  <c r="N2111" i="26"/>
  <c r="N2197" i="26"/>
  <c r="Q2197" i="26" s="1"/>
  <c r="R2197" i="26" s="1"/>
  <c r="L2197" i="13" s="1"/>
  <c r="N2197" i="13" s="1"/>
  <c r="N2282" i="26"/>
  <c r="Q2282" i="26" s="1"/>
  <c r="R2282" i="26" s="1"/>
  <c r="L2282" i="13" s="1"/>
  <c r="N2282" i="13" s="1"/>
  <c r="N2358" i="26"/>
  <c r="N2422" i="26"/>
  <c r="N2486" i="26"/>
  <c r="Q2486" i="26" s="1"/>
  <c r="R2486" i="26" s="1"/>
  <c r="L2486" i="13" s="1"/>
  <c r="N2486" i="13" s="1"/>
  <c r="N2550" i="26"/>
  <c r="Q2550" i="26" s="1"/>
  <c r="R2550" i="26" s="1"/>
  <c r="L2550" i="13" s="1"/>
  <c r="N2550" i="13" s="1"/>
  <c r="N2614" i="26"/>
  <c r="N2678" i="26"/>
  <c r="N2742" i="26"/>
  <c r="Q2742" i="26" s="1"/>
  <c r="R2742" i="26" s="1"/>
  <c r="L2742" i="13" s="1"/>
  <c r="N2742" i="13" s="1"/>
  <c r="N2042" i="26"/>
  <c r="Q2042" i="26" s="1"/>
  <c r="R2042" i="26" s="1"/>
  <c r="L2042" i="13" s="1"/>
  <c r="N2042" i="13" s="1"/>
  <c r="N2145" i="26"/>
  <c r="N2230" i="26"/>
  <c r="N2315" i="26"/>
  <c r="Q2315" i="26" s="1"/>
  <c r="R2315" i="26" s="1"/>
  <c r="L2315" i="13" s="1"/>
  <c r="N2315" i="13" s="1"/>
  <c r="N2383" i="26"/>
  <c r="Q2383" i="26" s="1"/>
  <c r="R2383" i="26" s="1"/>
  <c r="L2383" i="13" s="1"/>
  <c r="N2383" i="13" s="1"/>
  <c r="N2447" i="26"/>
  <c r="N2511" i="26"/>
  <c r="N2575" i="26"/>
  <c r="Q2575" i="26" s="1"/>
  <c r="R2575" i="26" s="1"/>
  <c r="L2575" i="13" s="1"/>
  <c r="N2575" i="13" s="1"/>
  <c r="N2639" i="26"/>
  <c r="Q2639" i="26" s="1"/>
  <c r="R2639" i="26" s="1"/>
  <c r="L2639" i="13" s="1"/>
  <c r="N2639" i="13" s="1"/>
  <c r="N2030" i="26"/>
  <c r="N2141" i="26"/>
  <c r="N2226" i="26"/>
  <c r="Q2226" i="26" s="1"/>
  <c r="R2226" i="26" s="1"/>
  <c r="L2226" i="13" s="1"/>
  <c r="N2226" i="13" s="1"/>
  <c r="N2311" i="26"/>
  <c r="Q2311" i="26" s="1"/>
  <c r="R2311" i="26" s="1"/>
  <c r="L2311" i="13" s="1"/>
  <c r="N2311" i="13" s="1"/>
  <c r="N2380" i="26"/>
  <c r="N2444" i="26"/>
  <c r="N2508" i="26"/>
  <c r="Q2508" i="26" s="1"/>
  <c r="R2508" i="26" s="1"/>
  <c r="L2508" i="13" s="1"/>
  <c r="N2508" i="13" s="1"/>
  <c r="N2572" i="26"/>
  <c r="Q2572" i="26" s="1"/>
  <c r="R2572" i="26" s="1"/>
  <c r="L2572" i="13" s="1"/>
  <c r="N2572" i="13" s="1"/>
  <c r="N2636" i="26"/>
  <c r="N2078" i="26"/>
  <c r="N2163" i="26"/>
  <c r="Q2163" i="26" s="1"/>
  <c r="R2163" i="26" s="1"/>
  <c r="L2163" i="13" s="1"/>
  <c r="N2163" i="13" s="1"/>
  <c r="N2249" i="26"/>
  <c r="Q2249" i="26" s="1"/>
  <c r="R2249" i="26" s="1"/>
  <c r="L2249" i="13" s="1"/>
  <c r="N2249" i="13" s="1"/>
  <c r="N2333" i="26"/>
  <c r="N2397" i="26"/>
  <c r="N2461" i="26"/>
  <c r="N2525" i="26"/>
  <c r="Q2525" i="26" s="1"/>
  <c r="R2525" i="26" s="1"/>
  <c r="L2525" i="13" s="1"/>
  <c r="N2525" i="13" s="1"/>
  <c r="N2589" i="26"/>
  <c r="N2653" i="26"/>
  <c r="N2717" i="26"/>
  <c r="Q2717" i="26" s="1"/>
  <c r="R2717" i="26" s="1"/>
  <c r="L2717" i="13" s="1"/>
  <c r="N2717" i="13" s="1"/>
  <c r="N2781" i="26"/>
  <c r="Q2781" i="26" s="1"/>
  <c r="R2781" i="26" s="1"/>
  <c r="L2781" i="13" s="1"/>
  <c r="N2781" i="13" s="1"/>
  <c r="N2845" i="26"/>
  <c r="N2536" i="26"/>
  <c r="N2073" i="26"/>
  <c r="Q2073" i="26" s="1"/>
  <c r="R2073" i="26" s="1"/>
  <c r="L2073" i="13" s="1"/>
  <c r="N2073" i="13" s="1"/>
  <c r="N2233" i="26"/>
  <c r="Q2233" i="26" s="1"/>
  <c r="R2233" i="26" s="1"/>
  <c r="L2233" i="13" s="1"/>
  <c r="N2233" i="13" s="1"/>
  <c r="N2341" i="26"/>
  <c r="N2425" i="26"/>
  <c r="N2513" i="26"/>
  <c r="Q2513" i="26" s="1"/>
  <c r="R2513" i="26" s="1"/>
  <c r="L2513" i="13" s="1"/>
  <c r="N2513" i="13" s="1"/>
  <c r="N2597" i="26"/>
  <c r="Q2597" i="26" s="1"/>
  <c r="R2597" i="26" s="1"/>
  <c r="L2597" i="13" s="1"/>
  <c r="N2597" i="13" s="1"/>
  <c r="N2681" i="26"/>
  <c r="N2769" i="26"/>
  <c r="N2853" i="26"/>
  <c r="Q2853" i="26" s="1"/>
  <c r="R2853" i="26" s="1"/>
  <c r="L2853" i="13" s="1"/>
  <c r="N2853" i="13" s="1"/>
  <c r="N2921" i="26"/>
  <c r="Q2921" i="26" s="1"/>
  <c r="R2921" i="26" s="1"/>
  <c r="L2921" i="13" s="1"/>
  <c r="N2921" i="13" s="1"/>
  <c r="N2985" i="26"/>
  <c r="N3049" i="26"/>
  <c r="N2740" i="26"/>
  <c r="Q2740" i="26" s="1"/>
  <c r="R2740" i="26" s="1"/>
  <c r="L2740" i="13" s="1"/>
  <c r="N2740" i="13" s="1"/>
  <c r="N2840" i="26"/>
  <c r="Q2840" i="26" s="1"/>
  <c r="R2840" i="26" s="1"/>
  <c r="L2840" i="13" s="1"/>
  <c r="N2840" i="13" s="1"/>
  <c r="N2926" i="26"/>
  <c r="N3011" i="26"/>
  <c r="N3092" i="26"/>
  <c r="Q3092" i="26" s="1"/>
  <c r="R3092" i="26" s="1"/>
  <c r="L3092" i="13" s="1"/>
  <c r="N3092" i="13" s="1"/>
  <c r="N3156" i="26"/>
  <c r="Q3156" i="26" s="1"/>
  <c r="R3156" i="26" s="1"/>
  <c r="L3156" i="13" s="1"/>
  <c r="N3156" i="13" s="1"/>
  <c r="N3220" i="26"/>
  <c r="N3284" i="26"/>
  <c r="N3348" i="26"/>
  <c r="Q3348" i="26" s="1"/>
  <c r="R3348" i="26" s="1"/>
  <c r="L3348" i="13" s="1"/>
  <c r="N3348" i="13" s="1"/>
  <c r="N3412" i="26"/>
  <c r="Q3412" i="26" s="1"/>
  <c r="R3412" i="26" s="1"/>
  <c r="L3412" i="13" s="1"/>
  <c r="N3412" i="13" s="1"/>
  <c r="N3476" i="26"/>
  <c r="N3540" i="26"/>
  <c r="N2703" i="26"/>
  <c r="Q2703" i="26" s="1"/>
  <c r="R2703" i="26" s="1"/>
  <c r="L2703" i="13" s="1"/>
  <c r="N2703" i="13" s="1"/>
  <c r="N2815" i="26"/>
  <c r="Q2815" i="26" s="1"/>
  <c r="R2815" i="26" s="1"/>
  <c r="L2815" i="13" s="1"/>
  <c r="N2815" i="13" s="1"/>
  <c r="N2900" i="26"/>
  <c r="N2986" i="26"/>
  <c r="N3071" i="26"/>
  <c r="Q3071" i="26" s="1"/>
  <c r="R3071" i="26" s="1"/>
  <c r="L3071" i="13" s="1"/>
  <c r="N3071" i="13" s="1"/>
  <c r="N3137" i="26"/>
  <c r="Q3137" i="26" s="1"/>
  <c r="R3137" i="26" s="1"/>
  <c r="L3137" i="13" s="1"/>
  <c r="N3137" i="13" s="1"/>
  <c r="N3201" i="26"/>
  <c r="N3265" i="26"/>
  <c r="N3329" i="26"/>
  <c r="Q3329" i="26" s="1"/>
  <c r="R3329" i="26" s="1"/>
  <c r="L3329" i="13" s="1"/>
  <c r="N3329" i="13" s="1"/>
  <c r="N3393" i="26"/>
  <c r="Q3393" i="26" s="1"/>
  <c r="R3393" i="26" s="1"/>
  <c r="L3393" i="13" s="1"/>
  <c r="N3393" i="13" s="1"/>
  <c r="N3457" i="26"/>
  <c r="N2752" i="26"/>
  <c r="N2848" i="26"/>
  <c r="Q2848" i="26" s="1"/>
  <c r="R2848" i="26" s="1"/>
  <c r="L2848" i="13" s="1"/>
  <c r="N2848" i="13" s="1"/>
  <c r="N2934" i="26"/>
  <c r="Q2934" i="26" s="1"/>
  <c r="R2934" i="26" s="1"/>
  <c r="L2934" i="13" s="1"/>
  <c r="N2934" i="13" s="1"/>
  <c r="N3019" i="26"/>
  <c r="N3098" i="26"/>
  <c r="N3162" i="26"/>
  <c r="Q3162" i="26" s="1"/>
  <c r="R3162" i="26" s="1"/>
  <c r="L3162" i="13" s="1"/>
  <c r="N3162" i="13" s="1"/>
  <c r="N3226" i="26"/>
  <c r="Q3226" i="26" s="1"/>
  <c r="R3226" i="26" s="1"/>
  <c r="L3226" i="13" s="1"/>
  <c r="N3226" i="13" s="1"/>
  <c r="N3290" i="26"/>
  <c r="Q3290" i="26" s="1"/>
  <c r="R3290" i="26" s="1"/>
  <c r="L3290" i="13" s="1"/>
  <c r="N3290" i="13" s="1"/>
  <c r="N3354" i="26"/>
  <c r="N3418" i="26"/>
  <c r="Q3418" i="26" s="1"/>
  <c r="R3418" i="26" s="1"/>
  <c r="L3418" i="13" s="1"/>
  <c r="N3418" i="13" s="1"/>
  <c r="N2715" i="26"/>
  <c r="Q2715" i="26" s="1"/>
  <c r="R2715" i="26" s="1"/>
  <c r="L2715" i="13" s="1"/>
  <c r="N2715" i="13" s="1"/>
  <c r="N2823" i="26"/>
  <c r="N2908" i="26"/>
  <c r="N2994" i="26"/>
  <c r="N3079" i="26"/>
  <c r="Q3079" i="26" s="1"/>
  <c r="R3079" i="26" s="1"/>
  <c r="L3079" i="13" s="1"/>
  <c r="N3079" i="13" s="1"/>
  <c r="N3143" i="26"/>
  <c r="N3207" i="26"/>
  <c r="N3271" i="26"/>
  <c r="Q3271" i="26" s="1"/>
  <c r="R3271" i="26" s="1"/>
  <c r="L3271" i="13" s="1"/>
  <c r="N3271" i="13" s="1"/>
  <c r="N3335" i="26"/>
  <c r="Q3335" i="26" s="1"/>
  <c r="R3335" i="26" s="1"/>
  <c r="L3335" i="13" s="1"/>
  <c r="N3335" i="13" s="1"/>
  <c r="N3399" i="26"/>
  <c r="N3463" i="26"/>
  <c r="N3527" i="26"/>
  <c r="Q3527" i="26" s="1"/>
  <c r="R3527" i="26" s="1"/>
  <c r="L3527" i="13" s="1"/>
  <c r="N3527" i="13" s="1"/>
  <c r="N3591" i="26"/>
  <c r="Q3591" i="26" s="1"/>
  <c r="R3591" i="26" s="1"/>
  <c r="L3591" i="13" s="1"/>
  <c r="N3591" i="13" s="1"/>
  <c r="N3655" i="26"/>
  <c r="N3719" i="26"/>
  <c r="N3783" i="26"/>
  <c r="N3847" i="26"/>
  <c r="Q3847" i="26" s="1"/>
  <c r="R3847" i="26" s="1"/>
  <c r="L3847" i="13" s="1"/>
  <c r="N3847" i="13" s="1"/>
  <c r="N3554" i="26"/>
  <c r="N3652" i="26"/>
  <c r="N3737" i="26"/>
  <c r="Q3737" i="26" s="1"/>
  <c r="R3737" i="26" s="1"/>
  <c r="L3737" i="13" s="1"/>
  <c r="N3737" i="13" s="1"/>
  <c r="N3822" i="26"/>
  <c r="Q3822" i="26" s="1"/>
  <c r="R3822" i="26" s="1"/>
  <c r="L3822" i="13" s="1"/>
  <c r="N3822" i="13" s="1"/>
  <c r="N3922" i="26"/>
  <c r="N4066" i="26"/>
  <c r="N3983" i="26"/>
  <c r="Q3983" i="26" s="1"/>
  <c r="R3983" i="26" s="1"/>
  <c r="L3983" i="13" s="1"/>
  <c r="N3983" i="13" s="1"/>
  <c r="N4131" i="26"/>
  <c r="Q4131" i="26" s="1"/>
  <c r="R4131" i="26" s="1"/>
  <c r="L4131" i="13" s="1"/>
  <c r="N4131" i="13" s="1"/>
  <c r="N3501" i="26"/>
  <c r="N3616" i="26"/>
  <c r="N3701" i="26"/>
  <c r="N3786" i="26"/>
  <c r="Q3786" i="26" s="1"/>
  <c r="R3786" i="26" s="1"/>
  <c r="L3786" i="13" s="1"/>
  <c r="N3786" i="13" s="1"/>
  <c r="N3871" i="26"/>
  <c r="N3935" i="26"/>
  <c r="N4163" i="26"/>
  <c r="N3534" i="26"/>
  <c r="Q3534" i="26" s="1"/>
  <c r="R3534" i="26" s="1"/>
  <c r="L3534" i="13" s="1"/>
  <c r="N3534" i="13" s="1"/>
  <c r="N3638" i="26"/>
  <c r="N3724" i="26"/>
  <c r="N3809" i="26"/>
  <c r="Q3809" i="26" s="1"/>
  <c r="R3809" i="26" s="1"/>
  <c r="L3809" i="13" s="1"/>
  <c r="N3809" i="13" s="1"/>
  <c r="N3888" i="26"/>
  <c r="Q3888" i="26" s="1"/>
  <c r="R3888" i="26" s="1"/>
  <c r="L3888" i="13" s="1"/>
  <c r="N3888" i="13" s="1"/>
  <c r="N3952" i="26"/>
  <c r="N4016" i="26"/>
  <c r="N2488" i="26"/>
  <c r="Q2488" i="26" s="1"/>
  <c r="R2488" i="26" s="1"/>
  <c r="L2488" i="13" s="1"/>
  <c r="N2488" i="13" s="1"/>
  <c r="N2002" i="26"/>
  <c r="Q2002" i="26" s="1"/>
  <c r="R2002" i="26" s="1"/>
  <c r="L2002" i="13" s="1"/>
  <c r="N2002" i="13" s="1"/>
  <c r="N2211" i="26"/>
  <c r="N2323" i="26"/>
  <c r="N2409" i="26"/>
  <c r="Q2409" i="26" s="1"/>
  <c r="R2409" i="26" s="1"/>
  <c r="L2409" i="13" s="1"/>
  <c r="N2409" i="13" s="1"/>
  <c r="N2497" i="26"/>
  <c r="Q2497" i="26" s="1"/>
  <c r="R2497" i="26" s="1"/>
  <c r="L2497" i="13" s="1"/>
  <c r="N2497" i="13" s="1"/>
  <c r="N2581" i="26"/>
  <c r="N2665" i="26"/>
  <c r="N2753" i="26"/>
  <c r="Q2753" i="26" s="1"/>
  <c r="R2753" i="26" s="1"/>
  <c r="L2753" i="13" s="1"/>
  <c r="N2753" i="13" s="1"/>
  <c r="N2837" i="26"/>
  <c r="Q2837" i="26" s="1"/>
  <c r="R2837" i="26" s="1"/>
  <c r="L2837" i="13" s="1"/>
  <c r="N2837" i="13" s="1"/>
  <c r="N2909" i="26"/>
  <c r="N2973" i="26"/>
  <c r="N3037" i="26"/>
  <c r="Q3037" i="26" s="1"/>
  <c r="R3037" i="26" s="1"/>
  <c r="L3037" i="13" s="1"/>
  <c r="N3037" i="13" s="1"/>
  <c r="N2716" i="26"/>
  <c r="Q2716" i="26" s="1"/>
  <c r="R2716" i="26" s="1"/>
  <c r="L2716" i="13" s="1"/>
  <c r="N2716" i="13" s="1"/>
  <c r="N2824" i="26"/>
  <c r="N2910" i="26"/>
  <c r="N2995" i="26"/>
  <c r="Q2995" i="26" s="1"/>
  <c r="R2995" i="26" s="1"/>
  <c r="L2995" i="13" s="1"/>
  <c r="N2995" i="13" s="1"/>
  <c r="N3080" i="26"/>
  <c r="Q3080" i="26" s="1"/>
  <c r="R3080" i="26" s="1"/>
  <c r="L3080" i="13" s="1"/>
  <c r="N3080" i="13" s="1"/>
  <c r="N3144" i="26"/>
  <c r="N3208" i="26"/>
  <c r="N3272" i="26"/>
  <c r="Q3272" i="26" s="1"/>
  <c r="R3272" i="26" s="1"/>
  <c r="L3272" i="13" s="1"/>
  <c r="N3272" i="13" s="1"/>
  <c r="N3336" i="26"/>
  <c r="Q3336" i="26" s="1"/>
  <c r="R3336" i="26" s="1"/>
  <c r="L3336" i="13" s="1"/>
  <c r="N3336" i="13" s="1"/>
  <c r="N3400" i="26"/>
  <c r="N3464" i="26"/>
  <c r="N3528" i="26"/>
  <c r="Q3528" i="26" s="1"/>
  <c r="R3528" i="26" s="1"/>
  <c r="L3528" i="13" s="1"/>
  <c r="N3528" i="13" s="1"/>
  <c r="N2672" i="26"/>
  <c r="Q2672" i="26" s="1"/>
  <c r="R2672" i="26" s="1"/>
  <c r="L2672" i="13" s="1"/>
  <c r="N2672" i="13" s="1"/>
  <c r="N2799" i="26"/>
  <c r="N2884" i="26"/>
  <c r="N2970" i="26"/>
  <c r="Q2970" i="26" s="1"/>
  <c r="R2970" i="26" s="1"/>
  <c r="L2970" i="13" s="1"/>
  <c r="N2970" i="13" s="1"/>
  <c r="N3055" i="26"/>
  <c r="Q3055" i="26" s="1"/>
  <c r="R3055" i="26" s="1"/>
  <c r="L3055" i="13" s="1"/>
  <c r="N3055" i="13" s="1"/>
  <c r="N3125" i="26"/>
  <c r="N3189" i="26"/>
  <c r="N3253" i="26"/>
  <c r="N3317" i="26"/>
  <c r="Q3317" i="26" s="1"/>
  <c r="R3317" i="26" s="1"/>
  <c r="L3317" i="13" s="1"/>
  <c r="N3317" i="13" s="1"/>
  <c r="N3381" i="26"/>
  <c r="N3445" i="26"/>
  <c r="N2728" i="26"/>
  <c r="Q2728" i="26" s="1"/>
  <c r="R2728" i="26" s="1"/>
  <c r="L2728" i="13" s="1"/>
  <c r="N2728" i="13" s="1"/>
  <c r="N2832" i="26"/>
  <c r="Q2832" i="26" s="1"/>
  <c r="R2832" i="26" s="1"/>
  <c r="L2832" i="13" s="1"/>
  <c r="N2832" i="13" s="1"/>
  <c r="N2918" i="26"/>
  <c r="N3003" i="26"/>
  <c r="N3086" i="26"/>
  <c r="Q3086" i="26" s="1"/>
  <c r="R3086" i="26" s="1"/>
  <c r="L3086" i="13" s="1"/>
  <c r="N3086" i="13" s="1"/>
  <c r="N3150" i="26"/>
  <c r="Q3150" i="26" s="1"/>
  <c r="R3150" i="26" s="1"/>
  <c r="L3150" i="13" s="1"/>
  <c r="N3150" i="13" s="1"/>
  <c r="N3214" i="26"/>
  <c r="N3278" i="26"/>
  <c r="N3342" i="26"/>
  <c r="Q3342" i="26" s="1"/>
  <c r="R3342" i="26" s="1"/>
  <c r="L3342" i="13" s="1"/>
  <c r="N3342" i="13" s="1"/>
  <c r="N3406" i="26"/>
  <c r="Q3406" i="26" s="1"/>
  <c r="R3406" i="26" s="1"/>
  <c r="L3406" i="13" s="1"/>
  <c r="N3406" i="13" s="1"/>
  <c r="N2691" i="26"/>
  <c r="N2807" i="26"/>
  <c r="N2892" i="26"/>
  <c r="N2978" i="26"/>
  <c r="Q2978" i="26" s="1"/>
  <c r="R2978" i="26" s="1"/>
  <c r="L2978" i="13" s="1"/>
  <c r="N2978" i="13" s="1"/>
  <c r="N3063" i="26"/>
  <c r="N3131" i="26"/>
  <c r="N3195" i="26"/>
  <c r="Q3195" i="26" s="1"/>
  <c r="R3195" i="26" s="1"/>
  <c r="L3195" i="13" s="1"/>
  <c r="N3195" i="13" s="1"/>
  <c r="N3259" i="26"/>
  <c r="Q3259" i="26" s="1"/>
  <c r="R3259" i="26" s="1"/>
  <c r="L3259" i="13" s="1"/>
  <c r="N3259" i="13" s="1"/>
  <c r="N3323" i="26"/>
  <c r="N3387" i="26"/>
  <c r="N3451" i="26"/>
  <c r="Q3451" i="26" s="1"/>
  <c r="R3451" i="26" s="1"/>
  <c r="L3451" i="13" s="1"/>
  <c r="N3451" i="13" s="1"/>
  <c r="N3515" i="26"/>
  <c r="Q3515" i="26" s="1"/>
  <c r="R3515" i="26" s="1"/>
  <c r="L3515" i="13" s="1"/>
  <c r="N3515" i="13" s="1"/>
  <c r="N3579" i="26"/>
  <c r="N3643" i="26"/>
  <c r="N3707" i="26"/>
  <c r="N3771" i="26"/>
  <c r="Q3771" i="26" s="1"/>
  <c r="R3771" i="26" s="1"/>
  <c r="L3771" i="13" s="1"/>
  <c r="N3771" i="13" s="1"/>
  <c r="N3835" i="26"/>
  <c r="N3530" i="26"/>
  <c r="N3636" i="26"/>
  <c r="Q3636" i="26" s="1"/>
  <c r="R3636" i="26" s="1"/>
  <c r="L3636" i="13" s="1"/>
  <c r="N3636" i="13" s="1"/>
  <c r="N3721" i="26"/>
  <c r="Q3721" i="26" s="1"/>
  <c r="R3721" i="26" s="1"/>
  <c r="L3721" i="13" s="1"/>
  <c r="N3721" i="13" s="1"/>
  <c r="N3806" i="26"/>
  <c r="N3894" i="26"/>
  <c r="N4038" i="26"/>
  <c r="Q4038" i="26" s="1"/>
  <c r="R4038" i="26" s="1"/>
  <c r="L4038" i="13" s="1"/>
  <c r="N4038" i="13" s="1"/>
  <c r="N3947" i="26"/>
  <c r="Q3947" i="26" s="1"/>
  <c r="R3947" i="26" s="1"/>
  <c r="L3947" i="13" s="1"/>
  <c r="N3947" i="13" s="1"/>
  <c r="N4095" i="26"/>
  <c r="N3470" i="26"/>
  <c r="N3600" i="26"/>
  <c r="Q3600" i="26" s="1"/>
  <c r="R3600" i="26" s="1"/>
  <c r="L3600" i="13" s="1"/>
  <c r="N3600" i="13" s="1"/>
  <c r="N3685" i="26"/>
  <c r="Q3685" i="26" s="1"/>
  <c r="R3685" i="26" s="1"/>
  <c r="L3685" i="13" s="1"/>
  <c r="N3685" i="13" s="1"/>
  <c r="N3770" i="26"/>
  <c r="N3856" i="26"/>
  <c r="N3923" i="26"/>
  <c r="N4123" i="26"/>
  <c r="Q4123" i="26" s="1"/>
  <c r="R4123" i="26" s="1"/>
  <c r="L4123" i="13" s="1"/>
  <c r="N4123" i="13" s="1"/>
  <c r="N3510" i="26"/>
  <c r="N3622" i="26"/>
  <c r="N3708" i="26"/>
  <c r="Q3708" i="26" s="1"/>
  <c r="R3708" i="26" s="1"/>
  <c r="L3708" i="13" s="1"/>
  <c r="N3708" i="13" s="1"/>
  <c r="N2504" i="26"/>
  <c r="Q2504" i="26" s="1"/>
  <c r="R2504" i="26" s="1"/>
  <c r="L2504" i="13" s="1"/>
  <c r="N2504" i="13" s="1"/>
  <c r="N2018" i="26"/>
  <c r="N2217" i="26"/>
  <c r="N2329" i="26"/>
  <c r="N2417" i="26"/>
  <c r="Q2417" i="26" s="1"/>
  <c r="R2417" i="26" s="1"/>
  <c r="L2417" i="13" s="1"/>
  <c r="N2417" i="13" s="1"/>
  <c r="N2501" i="26"/>
  <c r="N2585" i="26"/>
  <c r="N2673" i="26"/>
  <c r="Q2673" i="26" s="1"/>
  <c r="R2673" i="26" s="1"/>
  <c r="L2673" i="13" s="1"/>
  <c r="N2673" i="13" s="1"/>
  <c r="N2757" i="26"/>
  <c r="Q2757" i="26" s="1"/>
  <c r="R2757" i="26" s="1"/>
  <c r="L2757" i="13" s="1"/>
  <c r="N2757" i="13" s="1"/>
  <c r="N2841" i="26"/>
  <c r="N2913" i="26"/>
  <c r="N2977" i="26"/>
  <c r="Q2977" i="26" s="1"/>
  <c r="R2977" i="26" s="1"/>
  <c r="L2977" i="13" s="1"/>
  <c r="N2977" i="13" s="1"/>
  <c r="N3041" i="26"/>
  <c r="Q3041" i="26" s="1"/>
  <c r="R3041" i="26" s="1"/>
  <c r="L3041" i="13" s="1"/>
  <c r="N3041" i="13" s="1"/>
  <c r="N2724" i="26"/>
  <c r="N2830" i="26"/>
  <c r="N2915" i="26"/>
  <c r="Q2915" i="26" s="1"/>
  <c r="R2915" i="26" s="1"/>
  <c r="L2915" i="13" s="1"/>
  <c r="N2915" i="13" s="1"/>
  <c r="N3000" i="26"/>
  <c r="Q3000" i="26" s="1"/>
  <c r="R3000" i="26" s="1"/>
  <c r="L3000" i="13" s="1"/>
  <c r="N3000" i="13" s="1"/>
  <c r="N3084" i="26"/>
  <c r="N3148" i="26"/>
  <c r="N3212" i="26"/>
  <c r="Q3212" i="26" s="1"/>
  <c r="R3212" i="26" s="1"/>
  <c r="L3212" i="13" s="1"/>
  <c r="N3212" i="13" s="1"/>
  <c r="N3276" i="26"/>
  <c r="Q3276" i="26" s="1"/>
  <c r="R3276" i="26" s="1"/>
  <c r="L3276" i="13" s="1"/>
  <c r="N3276" i="13" s="1"/>
  <c r="N3340" i="26"/>
  <c r="N3404" i="26"/>
  <c r="N3468" i="26"/>
  <c r="Q3468" i="26" s="1"/>
  <c r="R3468" i="26" s="1"/>
  <c r="L3468" i="13" s="1"/>
  <c r="N3468" i="13" s="1"/>
  <c r="N3532" i="26"/>
  <c r="Q3532" i="26" s="1"/>
  <c r="R3532" i="26" s="1"/>
  <c r="L3532" i="13" s="1"/>
  <c r="N3532" i="13" s="1"/>
  <c r="N2687" i="26"/>
  <c r="N2804" i="26"/>
  <c r="N2890" i="26"/>
  <c r="Q2890" i="26" s="1"/>
  <c r="R2890" i="26" s="1"/>
  <c r="L2890" i="13" s="1"/>
  <c r="N2890" i="13" s="1"/>
  <c r="N2975" i="26"/>
  <c r="Q2975" i="26" s="1"/>
  <c r="R2975" i="26" s="1"/>
  <c r="L2975" i="13" s="1"/>
  <c r="N2975" i="13" s="1"/>
  <c r="N3060" i="26"/>
  <c r="N3129" i="26"/>
  <c r="N3193" i="26"/>
  <c r="Q3193" i="26" s="1"/>
  <c r="R3193" i="26" s="1"/>
  <c r="L3193" i="13" s="1"/>
  <c r="N3193" i="13" s="1"/>
  <c r="N3257" i="26"/>
  <c r="Q3257" i="26" s="1"/>
  <c r="R3257" i="26" s="1"/>
  <c r="L3257" i="13" s="1"/>
  <c r="N3257" i="13" s="1"/>
  <c r="N3321" i="26"/>
  <c r="N3385" i="26"/>
  <c r="N3449" i="26"/>
  <c r="Q3449" i="26" s="1"/>
  <c r="R3449" i="26" s="1"/>
  <c r="L3449" i="13" s="1"/>
  <c r="N3449" i="13" s="1"/>
  <c r="N2736" i="26"/>
  <c r="Q2736" i="26" s="1"/>
  <c r="R2736" i="26" s="1"/>
  <c r="L2736" i="13" s="1"/>
  <c r="N2736" i="13" s="1"/>
  <c r="N2838" i="26"/>
  <c r="N2923" i="26"/>
  <c r="N3008" i="26"/>
  <c r="Q3008" i="26" s="1"/>
  <c r="R3008" i="26" s="1"/>
  <c r="L3008" i="13" s="1"/>
  <c r="N3008" i="13" s="1"/>
  <c r="N3090" i="26"/>
  <c r="Q3090" i="26" s="1"/>
  <c r="R3090" i="26" s="1"/>
  <c r="L3090" i="13" s="1"/>
  <c r="N3090" i="13" s="1"/>
  <c r="N3154" i="26"/>
  <c r="N3218" i="26"/>
  <c r="N3282" i="26"/>
  <c r="Q3282" i="26" s="1"/>
  <c r="R3282" i="26" s="1"/>
  <c r="L3282" i="13" s="1"/>
  <c r="N3282" i="13" s="1"/>
  <c r="N3346" i="26"/>
  <c r="Q3346" i="26" s="1"/>
  <c r="R3346" i="26" s="1"/>
  <c r="L3346" i="13" s="1"/>
  <c r="N3346" i="13" s="1"/>
  <c r="N3410" i="26"/>
  <c r="N2699" i="26"/>
  <c r="N2812" i="26"/>
  <c r="Q2812" i="26" s="1"/>
  <c r="R2812" i="26" s="1"/>
  <c r="L2812" i="13" s="1"/>
  <c r="N2812" i="13" s="1"/>
  <c r="N2898" i="26"/>
  <c r="Q2898" i="26" s="1"/>
  <c r="R2898" i="26" s="1"/>
  <c r="L2898" i="13" s="1"/>
  <c r="N2898" i="13" s="1"/>
  <c r="N2983" i="26"/>
  <c r="N3068" i="26"/>
  <c r="N3135" i="26"/>
  <c r="Q3135" i="26" s="1"/>
  <c r="R3135" i="26" s="1"/>
  <c r="L3135" i="13" s="1"/>
  <c r="N3135" i="13" s="1"/>
  <c r="N3199" i="26"/>
  <c r="Q3199" i="26" s="1"/>
  <c r="R3199" i="26" s="1"/>
  <c r="L3199" i="13" s="1"/>
  <c r="N3199" i="13" s="1"/>
  <c r="N3263" i="26"/>
  <c r="N2567" i="26"/>
  <c r="N2215" i="26"/>
  <c r="Q2215" i="26" s="1"/>
  <c r="R2215" i="26" s="1"/>
  <c r="L2215" i="13" s="1"/>
  <c r="N2215" i="13" s="1"/>
  <c r="N2500" i="26"/>
  <c r="Q2500" i="26" s="1"/>
  <c r="R2500" i="26" s="1"/>
  <c r="L2500" i="13" s="1"/>
  <c r="N2500" i="13" s="1"/>
  <c r="N1681" i="26"/>
  <c r="N1491" i="26"/>
  <c r="N1198" i="26"/>
  <c r="Q1198" i="26" s="1"/>
  <c r="R1198" i="26" s="1"/>
  <c r="L1198" i="13" s="1"/>
  <c r="N1198" i="13" s="1"/>
  <c r="N1461" i="26"/>
  <c r="Q1461" i="26" s="1"/>
  <c r="R1461" i="26" s="1"/>
  <c r="L1461" i="13" s="1"/>
  <c r="N1461" i="13" s="1"/>
  <c r="N1623" i="26"/>
  <c r="N1719" i="26"/>
  <c r="N1799" i="26"/>
  <c r="Q1799" i="26" s="1"/>
  <c r="R1799" i="26" s="1"/>
  <c r="L1799" i="13" s="1"/>
  <c r="N1799" i="13" s="1"/>
  <c r="N1879" i="26"/>
  <c r="Q1879" i="26" s="1"/>
  <c r="R1879" i="26" s="1"/>
  <c r="L1879" i="13" s="1"/>
  <c r="N1879" i="13" s="1"/>
  <c r="N1943" i="26"/>
  <c r="N1521" i="26"/>
  <c r="N1716" i="26"/>
  <c r="N1801" i="26"/>
  <c r="Q1801" i="26" s="1"/>
  <c r="R1801" i="26" s="1"/>
  <c r="L1801" i="13" s="1"/>
  <c r="N1801" i="13" s="1"/>
  <c r="N1886" i="26"/>
  <c r="N1965" i="26"/>
  <c r="N2029" i="26"/>
  <c r="Q2029" i="26" s="1"/>
  <c r="R2029" i="26" s="1"/>
  <c r="L2029" i="13" s="1"/>
  <c r="N2029" i="13" s="1"/>
  <c r="N1334" i="26"/>
  <c r="Q1334" i="26" s="1"/>
  <c r="R1334" i="26" s="1"/>
  <c r="L1334" i="13" s="1"/>
  <c r="N1334" i="13" s="1"/>
  <c r="N1646" i="26"/>
  <c r="N1754" i="26"/>
  <c r="N1840" i="26"/>
  <c r="Q1840" i="26" s="1"/>
  <c r="R1840" i="26" s="1"/>
  <c r="L1840" i="13" s="1"/>
  <c r="N1840" i="13" s="1"/>
  <c r="N1925" i="26"/>
  <c r="Q1925" i="26" s="1"/>
  <c r="R1925" i="26" s="1"/>
  <c r="L1925" i="13" s="1"/>
  <c r="N1925" i="13" s="1"/>
  <c r="N1403" i="26"/>
  <c r="N1672" i="26"/>
  <c r="N1772" i="26"/>
  <c r="Q1772" i="26" s="1"/>
  <c r="R1772" i="26" s="1"/>
  <c r="L1772" i="13" s="1"/>
  <c r="N1772" i="13" s="1"/>
  <c r="N1857" i="26"/>
  <c r="Q1857" i="26" s="1"/>
  <c r="R1857" i="26" s="1"/>
  <c r="L1857" i="13" s="1"/>
  <c r="N1857" i="13" s="1"/>
  <c r="N1942" i="26"/>
  <c r="N2007" i="26"/>
  <c r="N1011" i="26"/>
  <c r="Q1011" i="26" s="1"/>
  <c r="R1011" i="26" s="1"/>
  <c r="L1011" i="13" s="1"/>
  <c r="N1011" i="13" s="1"/>
  <c r="N1558" i="26"/>
  <c r="Q1558" i="26" s="1"/>
  <c r="R1558" i="26" s="1"/>
  <c r="L1558" i="13" s="1"/>
  <c r="N1558" i="13" s="1"/>
  <c r="N1725" i="26"/>
  <c r="N1810" i="26"/>
  <c r="N1896" i="26"/>
  <c r="Q1896" i="26" s="1"/>
  <c r="R1896" i="26" s="1"/>
  <c r="L1896" i="13" s="1"/>
  <c r="N1896" i="13" s="1"/>
  <c r="N1972" i="26"/>
  <c r="Q1972" i="26" s="1"/>
  <c r="R1972" i="26" s="1"/>
  <c r="L1972" i="13" s="1"/>
  <c r="N1972" i="13" s="1"/>
  <c r="N2036" i="26"/>
  <c r="Q2036" i="26" s="1"/>
  <c r="R2036" i="26" s="1"/>
  <c r="L2036" i="13" s="1"/>
  <c r="N2036" i="13" s="1"/>
  <c r="N2100" i="26"/>
  <c r="N2164" i="26"/>
  <c r="Q2164" i="26" s="1"/>
  <c r="R2164" i="26" s="1"/>
  <c r="L2164" i="13" s="1"/>
  <c r="N2164" i="13" s="1"/>
  <c r="N2228" i="26"/>
  <c r="Q2228" i="26" s="1"/>
  <c r="R2228" i="26" s="1"/>
  <c r="L2228" i="13" s="1"/>
  <c r="N2228" i="13" s="1"/>
  <c r="N2292" i="26"/>
  <c r="N2054" i="26"/>
  <c r="N2149" i="26"/>
  <c r="Q2149" i="26" s="1"/>
  <c r="R2149" i="26" s="1"/>
  <c r="L2149" i="13" s="1"/>
  <c r="N2149" i="13" s="1"/>
  <c r="N2234" i="26"/>
  <c r="Q2234" i="26" s="1"/>
  <c r="R2234" i="26" s="1"/>
  <c r="L2234" i="13" s="1"/>
  <c r="N2234" i="13" s="1"/>
  <c r="N2319" i="26"/>
  <c r="Q2319" i="26" s="1"/>
  <c r="R2319" i="26" s="1"/>
  <c r="L2319" i="13" s="1"/>
  <c r="N2319" i="13" s="1"/>
  <c r="N2386" i="26"/>
  <c r="N2450" i="26"/>
  <c r="Q2450" i="26" s="1"/>
  <c r="R2450" i="26" s="1"/>
  <c r="L2450" i="13" s="1"/>
  <c r="N2450" i="13" s="1"/>
  <c r="N2514" i="26"/>
  <c r="Q2514" i="26" s="1"/>
  <c r="R2514" i="26" s="1"/>
  <c r="L2514" i="13" s="1"/>
  <c r="N2514" i="13" s="1"/>
  <c r="N2578" i="26"/>
  <c r="N2642" i="26"/>
  <c r="N2706" i="26"/>
  <c r="Q2706" i="26" s="1"/>
  <c r="R2706" i="26" s="1"/>
  <c r="L2706" i="13" s="1"/>
  <c r="N2706" i="13" s="1"/>
  <c r="N2770" i="26"/>
  <c r="Q2770" i="26" s="1"/>
  <c r="R2770" i="26" s="1"/>
  <c r="L2770" i="13" s="1"/>
  <c r="N2770" i="13" s="1"/>
  <c r="N2097" i="26"/>
  <c r="Q2097" i="26" s="1"/>
  <c r="R2097" i="26" s="1"/>
  <c r="L2097" i="13" s="1"/>
  <c r="N2097" i="13" s="1"/>
  <c r="N2182" i="26"/>
  <c r="N2267" i="26"/>
  <c r="Q2267" i="26" s="1"/>
  <c r="R2267" i="26" s="1"/>
  <c r="L2267" i="13" s="1"/>
  <c r="N2267" i="13" s="1"/>
  <c r="N2347" i="26"/>
  <c r="Q2347" i="26" s="1"/>
  <c r="R2347" i="26" s="1"/>
  <c r="L2347" i="13" s="1"/>
  <c r="N2347" i="13" s="1"/>
  <c r="N2411" i="26"/>
  <c r="Q2411" i="26" s="1"/>
  <c r="R2411" i="26" s="1"/>
  <c r="L2411" i="13" s="1"/>
  <c r="N2411" i="13" s="1"/>
  <c r="N2475" i="26"/>
  <c r="N2539" i="26"/>
  <c r="Q2539" i="26" s="1"/>
  <c r="R2539" i="26" s="1"/>
  <c r="L2539" i="13" s="1"/>
  <c r="N2539" i="13" s="1"/>
  <c r="N2603" i="26"/>
  <c r="Q2603" i="26" s="1"/>
  <c r="R2603" i="26" s="1"/>
  <c r="L2603" i="13" s="1"/>
  <c r="N2603" i="13" s="1"/>
  <c r="N2667" i="26"/>
  <c r="N2093" i="26"/>
  <c r="N2178" i="26"/>
  <c r="Q2178" i="26" s="1"/>
  <c r="R2178" i="26" s="1"/>
  <c r="L2178" i="13" s="1"/>
  <c r="N2178" i="13" s="1"/>
  <c r="N2263" i="26"/>
  <c r="Q2263" i="26" s="1"/>
  <c r="R2263" i="26" s="1"/>
  <c r="L2263" i="13" s="1"/>
  <c r="N2263" i="13" s="1"/>
  <c r="N2344" i="26"/>
  <c r="N1357" i="26"/>
  <c r="N1570" i="26"/>
  <c r="Q1570" i="26" s="1"/>
  <c r="R1570" i="26" s="1"/>
  <c r="L1570" i="13" s="1"/>
  <c r="N1570" i="13" s="1"/>
  <c r="N1665" i="26"/>
  <c r="Q1665" i="26" s="1"/>
  <c r="R1665" i="26" s="1"/>
  <c r="L1665" i="13" s="1"/>
  <c r="N1665" i="13" s="1"/>
  <c r="N1107" i="26"/>
  <c r="Q1107" i="26" s="1"/>
  <c r="R1107" i="26" s="1"/>
  <c r="L1107" i="13" s="1"/>
  <c r="N1107" i="13" s="1"/>
  <c r="N1353" i="26"/>
  <c r="N1470" i="26"/>
  <c r="Q1470" i="26" s="1"/>
  <c r="R1470" i="26" s="1"/>
  <c r="L1470" i="13" s="1"/>
  <c r="N1470" i="13" s="1"/>
  <c r="N1582" i="26"/>
  <c r="Q1582" i="26" s="1"/>
  <c r="R1582" i="26" s="1"/>
  <c r="L1582" i="13" s="1"/>
  <c r="N1582" i="13" s="1"/>
  <c r="N1112" i="26"/>
  <c r="N1359" i="26"/>
  <c r="N1445" i="26"/>
  <c r="Q1445" i="26" s="1"/>
  <c r="R1445" i="26" s="1"/>
  <c r="L1445" i="13" s="1"/>
  <c r="N1445" i="13" s="1"/>
  <c r="N1530" i="26"/>
  <c r="Q1530" i="26" s="1"/>
  <c r="R1530" i="26" s="1"/>
  <c r="L1530" i="13" s="1"/>
  <c r="N1530" i="13" s="1"/>
  <c r="N1611" i="26"/>
  <c r="N1675" i="26"/>
  <c r="N1739" i="26"/>
  <c r="Q1739" i="26" s="1"/>
  <c r="R1739" i="26" s="1"/>
  <c r="L1739" i="13" s="1"/>
  <c r="N1739" i="13" s="1"/>
  <c r="N1803" i="26"/>
  <c r="Q1803" i="26" s="1"/>
  <c r="R1803" i="26" s="1"/>
  <c r="L1803" i="13" s="1"/>
  <c r="N1803" i="13" s="1"/>
  <c r="N1867" i="26"/>
  <c r="N1931" i="26"/>
  <c r="N1457" i="26"/>
  <c r="N1692" i="26"/>
  <c r="Q1692" i="26" s="1"/>
  <c r="R1692" i="26" s="1"/>
  <c r="L1692" i="13" s="1"/>
  <c r="N1692" i="13" s="1"/>
  <c r="N1785" i="26"/>
  <c r="N1870" i="26"/>
  <c r="N1953" i="26"/>
  <c r="Q1953" i="26" s="1"/>
  <c r="R1953" i="26" s="1"/>
  <c r="L1953" i="13" s="1"/>
  <c r="N1953" i="13" s="1"/>
  <c r="N2017" i="26"/>
  <c r="Q2017" i="26" s="1"/>
  <c r="R2017" i="26" s="1"/>
  <c r="L2017" i="13" s="1"/>
  <c r="N2017" i="13" s="1"/>
  <c r="N1219" i="26"/>
  <c r="N1608" i="26"/>
  <c r="N1738" i="26"/>
  <c r="Q1738" i="26" s="1"/>
  <c r="R1738" i="26" s="1"/>
  <c r="L1738" i="13" s="1"/>
  <c r="N1738" i="13" s="1"/>
  <c r="N1824" i="26"/>
  <c r="Q1824" i="26" s="1"/>
  <c r="R1824" i="26" s="1"/>
  <c r="L1824" i="13" s="1"/>
  <c r="N1824" i="13" s="1"/>
  <c r="N1909" i="26"/>
  <c r="N1339" i="26"/>
  <c r="N1648" i="26"/>
  <c r="Q1648" i="26" s="1"/>
  <c r="R1648" i="26" s="1"/>
  <c r="L1648" i="13" s="1"/>
  <c r="N1648" i="13" s="1"/>
  <c r="N1756" i="26"/>
  <c r="Q1756" i="26" s="1"/>
  <c r="R1756" i="26" s="1"/>
  <c r="L1756" i="13" s="1"/>
  <c r="N1756" i="13" s="1"/>
  <c r="N1841" i="26"/>
  <c r="Q1841" i="26" s="1"/>
  <c r="R1841" i="26" s="1"/>
  <c r="L1841" i="13" s="1"/>
  <c r="N1841" i="13" s="1"/>
  <c r="N1926" i="26"/>
  <c r="N1995" i="26"/>
  <c r="Q1995" i="26" s="1"/>
  <c r="R1995" i="26" s="1"/>
  <c r="L1995" i="13" s="1"/>
  <c r="N1995" i="13" s="1"/>
  <c r="N2059" i="26"/>
  <c r="Q2059" i="26" s="1"/>
  <c r="R2059" i="26" s="1"/>
  <c r="L2059" i="13" s="1"/>
  <c r="N2059" i="13" s="1"/>
  <c r="N1494" i="26"/>
  <c r="N1706" i="26"/>
  <c r="N1794" i="26"/>
  <c r="Q1794" i="26" s="1"/>
  <c r="R1794" i="26" s="1"/>
  <c r="L1794" i="13" s="1"/>
  <c r="N1794" i="13" s="1"/>
  <c r="N1880" i="26"/>
  <c r="Q1880" i="26" s="1"/>
  <c r="R1880" i="26" s="1"/>
  <c r="L1880" i="13" s="1"/>
  <c r="N1880" i="13" s="1"/>
  <c r="N1960" i="26"/>
  <c r="N2024" i="26"/>
  <c r="N2088" i="26"/>
  <c r="Q2088" i="26" s="1"/>
  <c r="R2088" i="26" s="1"/>
  <c r="L2088" i="13" s="1"/>
  <c r="N2088" i="13" s="1"/>
  <c r="N2152" i="26"/>
  <c r="Q2152" i="26" s="1"/>
  <c r="R2152" i="26" s="1"/>
  <c r="L2152" i="13" s="1"/>
  <c r="N2152" i="13" s="1"/>
  <c r="N2216" i="26"/>
  <c r="Q2216" i="26" s="1"/>
  <c r="R2216" i="26" s="1"/>
  <c r="L2216" i="13" s="1"/>
  <c r="N2216" i="13" s="1"/>
  <c r="N2280" i="26"/>
  <c r="N2006" i="26"/>
  <c r="Q2006" i="26" s="1"/>
  <c r="R2006" i="26" s="1"/>
  <c r="L2006" i="13" s="1"/>
  <c r="N2006" i="13" s="1"/>
  <c r="N2133" i="26"/>
  <c r="Q2133" i="26" s="1"/>
  <c r="R2133" i="26" s="1"/>
  <c r="L2133" i="13" s="1"/>
  <c r="N2133" i="13" s="1"/>
  <c r="N2218" i="26"/>
  <c r="N2303" i="26"/>
  <c r="N2374" i="26"/>
  <c r="Q2374" i="26" s="1"/>
  <c r="R2374" i="26" s="1"/>
  <c r="L2374" i="13" s="1"/>
  <c r="N2374" i="13" s="1"/>
  <c r="N2438" i="26"/>
  <c r="Q2438" i="26" s="1"/>
  <c r="R2438" i="26" s="1"/>
  <c r="L2438" i="13" s="1"/>
  <c r="N2438" i="13" s="1"/>
  <c r="N2502" i="26"/>
  <c r="N2566" i="26"/>
  <c r="N2630" i="26"/>
  <c r="Q2630" i="26" s="1"/>
  <c r="R2630" i="26" s="1"/>
  <c r="L2630" i="13" s="1"/>
  <c r="N2630" i="13" s="1"/>
  <c r="N2694" i="26"/>
  <c r="Q2694" i="26" s="1"/>
  <c r="R2694" i="26" s="1"/>
  <c r="L2694" i="13" s="1"/>
  <c r="N2694" i="13" s="1"/>
  <c r="N2758" i="26"/>
  <c r="N2081" i="26"/>
  <c r="N2166" i="26"/>
  <c r="Q2166" i="26" s="1"/>
  <c r="R2166" i="26" s="1"/>
  <c r="L2166" i="13" s="1"/>
  <c r="N2166" i="13" s="1"/>
  <c r="N2251" i="26"/>
  <c r="Q2251" i="26" s="1"/>
  <c r="R2251" i="26" s="1"/>
  <c r="L2251" i="13" s="1"/>
  <c r="N2251" i="13" s="1"/>
  <c r="N2335" i="26"/>
  <c r="N2399" i="26"/>
  <c r="N2463" i="26"/>
  <c r="N2527" i="26"/>
  <c r="Q2527" i="26" s="1"/>
  <c r="R2527" i="26" s="1"/>
  <c r="L2527" i="13" s="1"/>
  <c r="N2527" i="13" s="1"/>
  <c r="N2591" i="26"/>
  <c r="N2655" i="26"/>
  <c r="N2077" i="26"/>
  <c r="Q2077" i="26" s="1"/>
  <c r="R2077" i="26" s="1"/>
  <c r="L2077" i="13" s="1"/>
  <c r="N2077" i="13" s="1"/>
  <c r="N2162" i="26"/>
  <c r="Q2162" i="26" s="1"/>
  <c r="R2162" i="26" s="1"/>
  <c r="L2162" i="13" s="1"/>
  <c r="N2162" i="13" s="1"/>
  <c r="N2247" i="26"/>
  <c r="N2332" i="26"/>
  <c r="N2396" i="26"/>
  <c r="Q2396" i="26" s="1"/>
  <c r="R2396" i="26" s="1"/>
  <c r="L2396" i="13" s="1"/>
  <c r="N2396" i="13" s="1"/>
  <c r="N2460" i="26"/>
  <c r="Q2460" i="26" s="1"/>
  <c r="R2460" i="26" s="1"/>
  <c r="L2460" i="13" s="1"/>
  <c r="N2460" i="13" s="1"/>
  <c r="N2524" i="26"/>
  <c r="Q2524" i="26" s="1"/>
  <c r="R2524" i="26" s="1"/>
  <c r="L2524" i="13" s="1"/>
  <c r="N2524" i="13" s="1"/>
  <c r="N2588" i="26"/>
  <c r="N2652" i="26"/>
  <c r="Q2652" i="26" s="1"/>
  <c r="R2652" i="26" s="1"/>
  <c r="L2652" i="13" s="1"/>
  <c r="N2652" i="13" s="1"/>
  <c r="N2099" i="26"/>
  <c r="Q2099" i="26" s="1"/>
  <c r="R2099" i="26" s="1"/>
  <c r="L2099" i="13" s="1"/>
  <c r="N2099" i="13" s="1"/>
  <c r="N2185" i="26"/>
  <c r="N2270" i="26"/>
  <c r="N2349" i="26"/>
  <c r="Q2349" i="26" s="1"/>
  <c r="R2349" i="26" s="1"/>
  <c r="L2349" i="13" s="1"/>
  <c r="N2349" i="13" s="1"/>
  <c r="N2413" i="26"/>
  <c r="Q2413" i="26" s="1"/>
  <c r="R2413" i="26" s="1"/>
  <c r="L2413" i="13" s="1"/>
  <c r="N2413" i="13" s="1"/>
  <c r="N2477" i="26"/>
  <c r="N2541" i="26"/>
  <c r="N2605" i="26"/>
  <c r="Q2605" i="26" s="1"/>
  <c r="R2605" i="26" s="1"/>
  <c r="L2605" i="13" s="1"/>
  <c r="N2605" i="13" s="1"/>
  <c r="N2669" i="26"/>
  <c r="Q2669" i="26" s="1"/>
  <c r="R2669" i="26" s="1"/>
  <c r="L2669" i="13" s="1"/>
  <c r="N2669" i="13" s="1"/>
  <c r="N2733" i="26"/>
  <c r="N2797" i="26"/>
  <c r="N2861" i="26"/>
  <c r="N2600" i="26"/>
  <c r="Q2600" i="26" s="1"/>
  <c r="R2600" i="26" s="1"/>
  <c r="L2600" i="13" s="1"/>
  <c r="N2600" i="13" s="1"/>
  <c r="N2115" i="26"/>
  <c r="N2259" i="26"/>
  <c r="N2361" i="26"/>
  <c r="Q2361" i="26" s="1"/>
  <c r="R2361" i="26" s="1"/>
  <c r="L2361" i="13" s="1"/>
  <c r="N2361" i="13" s="1"/>
  <c r="N2449" i="26"/>
  <c r="Q2449" i="26" s="1"/>
  <c r="R2449" i="26" s="1"/>
  <c r="L2449" i="13" s="1"/>
  <c r="N2449" i="13" s="1"/>
  <c r="N2533" i="26"/>
  <c r="N2617" i="26"/>
  <c r="N2705" i="26"/>
  <c r="Q2705" i="26" s="1"/>
  <c r="R2705" i="26" s="1"/>
  <c r="L2705" i="13" s="1"/>
  <c r="N2705" i="13" s="1"/>
  <c r="N2789" i="26"/>
  <c r="Q2789" i="26" s="1"/>
  <c r="R2789" i="26" s="1"/>
  <c r="L2789" i="13" s="1"/>
  <c r="N2789" i="13" s="1"/>
  <c r="N2873" i="26"/>
  <c r="N2937" i="26"/>
  <c r="N3001" i="26"/>
  <c r="Q3001" i="26" s="1"/>
  <c r="R3001" i="26" s="1"/>
  <c r="L3001" i="13" s="1"/>
  <c r="N3001" i="13" s="1"/>
  <c r="N3065" i="26"/>
  <c r="Q3065" i="26" s="1"/>
  <c r="R3065" i="26" s="1"/>
  <c r="L3065" i="13" s="1"/>
  <c r="N3065" i="13" s="1"/>
  <c r="N2772" i="26"/>
  <c r="N2862" i="26"/>
  <c r="N2947" i="26"/>
  <c r="Q2947" i="26" s="1"/>
  <c r="R2947" i="26" s="1"/>
  <c r="L2947" i="13" s="1"/>
  <c r="N2947" i="13" s="1"/>
  <c r="N3032" i="26"/>
  <c r="Q3032" i="26" s="1"/>
  <c r="R3032" i="26" s="1"/>
  <c r="L3032" i="13" s="1"/>
  <c r="N3032" i="13" s="1"/>
  <c r="N3108" i="26"/>
  <c r="N3172" i="26"/>
  <c r="N3236" i="26"/>
  <c r="Q3236" i="26" s="1"/>
  <c r="R3236" i="26" s="1"/>
  <c r="L3236" i="13" s="1"/>
  <c r="N3236" i="13" s="1"/>
  <c r="N3300" i="26"/>
  <c r="Q3300" i="26" s="1"/>
  <c r="R3300" i="26" s="1"/>
  <c r="L3300" i="13" s="1"/>
  <c r="N3300" i="13" s="1"/>
  <c r="N3364" i="26"/>
  <c r="N3428" i="26"/>
  <c r="N3492" i="26"/>
  <c r="Q3492" i="26" s="1"/>
  <c r="R3492" i="26" s="1"/>
  <c r="L3492" i="13" s="1"/>
  <c r="N3492" i="13" s="1"/>
  <c r="N3556" i="26"/>
  <c r="Q3556" i="26" s="1"/>
  <c r="R3556" i="26" s="1"/>
  <c r="L3556" i="13" s="1"/>
  <c r="N3556" i="13" s="1"/>
  <c r="N2735" i="26"/>
  <c r="N2836" i="26"/>
  <c r="N2922" i="26"/>
  <c r="Q2922" i="26" s="1"/>
  <c r="R2922" i="26" s="1"/>
  <c r="L2922" i="13" s="1"/>
  <c r="N2922" i="13" s="1"/>
  <c r="N3007" i="26"/>
  <c r="Q3007" i="26" s="1"/>
  <c r="R3007" i="26" s="1"/>
  <c r="L3007" i="13" s="1"/>
  <c r="N3007" i="13" s="1"/>
  <c r="N3089" i="26"/>
  <c r="N3153" i="26"/>
  <c r="N3217" i="26"/>
  <c r="Q3217" i="26" s="1"/>
  <c r="R3217" i="26" s="1"/>
  <c r="L3217" i="13" s="1"/>
  <c r="N3217" i="13" s="1"/>
  <c r="N3281" i="26"/>
  <c r="Q3281" i="26" s="1"/>
  <c r="R3281" i="26" s="1"/>
  <c r="L3281" i="13" s="1"/>
  <c r="N3281" i="13" s="1"/>
  <c r="N3345" i="26"/>
  <c r="N3409" i="26"/>
  <c r="N3473" i="26"/>
  <c r="Q3473" i="26" s="1"/>
  <c r="R3473" i="26" s="1"/>
  <c r="L3473" i="13" s="1"/>
  <c r="N3473" i="13" s="1"/>
  <c r="N2784" i="26"/>
  <c r="Q2784" i="26" s="1"/>
  <c r="R2784" i="26" s="1"/>
  <c r="L2784" i="13" s="1"/>
  <c r="N2784" i="13" s="1"/>
  <c r="N2870" i="26"/>
  <c r="N2955" i="26"/>
  <c r="N3040" i="26"/>
  <c r="Q3040" i="26" s="1"/>
  <c r="R3040" i="26" s="1"/>
  <c r="L3040" i="13" s="1"/>
  <c r="N3040" i="13" s="1"/>
  <c r="N3114" i="26"/>
  <c r="Q3114" i="26" s="1"/>
  <c r="R3114" i="26" s="1"/>
  <c r="L3114" i="13" s="1"/>
  <c r="N3114" i="13" s="1"/>
  <c r="N3178" i="26"/>
  <c r="N3242" i="26"/>
  <c r="N3306" i="26"/>
  <c r="Q3306" i="26" s="1"/>
  <c r="R3306" i="26" s="1"/>
  <c r="L3306" i="13" s="1"/>
  <c r="N3306" i="13" s="1"/>
  <c r="N3370" i="26"/>
  <c r="Q3370" i="26" s="1"/>
  <c r="R3370" i="26" s="1"/>
  <c r="L3370" i="13" s="1"/>
  <c r="N3370" i="13" s="1"/>
  <c r="N3434" i="26"/>
  <c r="N2747" i="26"/>
  <c r="N2844" i="26"/>
  <c r="Q2844" i="26" s="1"/>
  <c r="R2844" i="26" s="1"/>
  <c r="L2844" i="13" s="1"/>
  <c r="N2844" i="13" s="1"/>
  <c r="N2930" i="26"/>
  <c r="Q2930" i="26" s="1"/>
  <c r="R2930" i="26" s="1"/>
  <c r="L2930" i="13" s="1"/>
  <c r="N2930" i="13" s="1"/>
  <c r="N3015" i="26"/>
  <c r="N3095" i="26"/>
  <c r="N3159" i="26"/>
  <c r="Q3159" i="26" s="1"/>
  <c r="R3159" i="26" s="1"/>
  <c r="L3159" i="13" s="1"/>
  <c r="N3159" i="13" s="1"/>
  <c r="N3223" i="26"/>
  <c r="Q3223" i="26" s="1"/>
  <c r="R3223" i="26" s="1"/>
  <c r="L3223" i="13" s="1"/>
  <c r="N3223" i="13" s="1"/>
  <c r="N3287" i="26"/>
  <c r="N3351" i="26"/>
  <c r="N3415" i="26"/>
  <c r="Q3415" i="26" s="1"/>
  <c r="R3415" i="26" s="1"/>
  <c r="L3415" i="13" s="1"/>
  <c r="N3415" i="13" s="1"/>
  <c r="N3479" i="26"/>
  <c r="Q3479" i="26" s="1"/>
  <c r="R3479" i="26" s="1"/>
  <c r="L3479" i="13" s="1"/>
  <c r="N3479" i="13" s="1"/>
  <c r="N3543" i="26"/>
  <c r="N3607" i="26"/>
  <c r="N3671" i="26"/>
  <c r="Q3671" i="26" s="1"/>
  <c r="R3671" i="26" s="1"/>
  <c r="L3671" i="13" s="1"/>
  <c r="N3671" i="13" s="1"/>
  <c r="N3735" i="26"/>
  <c r="Q3735" i="26" s="1"/>
  <c r="R3735" i="26" s="1"/>
  <c r="L3735" i="13" s="1"/>
  <c r="N3735" i="13" s="1"/>
  <c r="N3799" i="26"/>
  <c r="N3863" i="26"/>
  <c r="N3586" i="26"/>
  <c r="Q3586" i="26" s="1"/>
  <c r="R3586" i="26" s="1"/>
  <c r="L3586" i="13" s="1"/>
  <c r="N3586" i="13" s="1"/>
  <c r="N3673" i="26"/>
  <c r="Q3673" i="26" s="1"/>
  <c r="R3673" i="26" s="1"/>
  <c r="L3673" i="13" s="1"/>
  <c r="N3673" i="13" s="1"/>
  <c r="N3758" i="26"/>
  <c r="Q3758" i="26" s="1"/>
  <c r="R3758" i="26" s="1"/>
  <c r="L3758" i="13" s="1"/>
  <c r="N3758" i="13" s="1"/>
  <c r="N3844" i="26"/>
  <c r="N3958" i="26"/>
  <c r="Q3958" i="26" s="1"/>
  <c r="R3958" i="26" s="1"/>
  <c r="L3958" i="13" s="1"/>
  <c r="N3958" i="13" s="1"/>
  <c r="N4102" i="26"/>
  <c r="Q4102" i="26" s="1"/>
  <c r="R4102" i="26" s="1"/>
  <c r="L4102" i="13" s="1"/>
  <c r="N4102" i="13" s="1"/>
  <c r="N4015" i="26"/>
  <c r="N4040" i="26"/>
  <c r="N3533" i="26"/>
  <c r="Q3533" i="26" s="1"/>
  <c r="R3533" i="26" s="1"/>
  <c r="L3533" i="13" s="1"/>
  <c r="N3533" i="13" s="1"/>
  <c r="N3637" i="26"/>
  <c r="Q3637" i="26" s="1"/>
  <c r="R3637" i="26" s="1"/>
  <c r="L3637" i="13" s="1"/>
  <c r="N3637" i="13" s="1"/>
  <c r="N3722" i="26"/>
  <c r="N3808" i="26"/>
  <c r="N3887" i="26"/>
  <c r="Q3887" i="26" s="1"/>
  <c r="R3887" i="26" s="1"/>
  <c r="L3887" i="13" s="1"/>
  <c r="N3887" i="13" s="1"/>
  <c r="N3971" i="26"/>
  <c r="Q3971" i="26" s="1"/>
  <c r="R3971" i="26" s="1"/>
  <c r="L3971" i="13" s="1"/>
  <c r="N3971" i="13" s="1"/>
  <c r="N4100" i="26"/>
  <c r="Q4100" i="26" s="1"/>
  <c r="R4100" i="26" s="1"/>
  <c r="L4100" i="13" s="1"/>
  <c r="N4100" i="13" s="1"/>
  <c r="N3566" i="26"/>
  <c r="N3660" i="26"/>
  <c r="Q3660" i="26" s="1"/>
  <c r="R3660" i="26" s="1"/>
  <c r="L3660" i="13" s="1"/>
  <c r="N3660" i="13" s="1"/>
  <c r="N3745" i="26"/>
  <c r="Q3745" i="26" s="1"/>
  <c r="R3745" i="26" s="1"/>
  <c r="L3745" i="13" s="1"/>
  <c r="N3745" i="13" s="1"/>
  <c r="N3830" i="26"/>
  <c r="N3904" i="26"/>
  <c r="N3968" i="26"/>
  <c r="Q3968" i="26" s="1"/>
  <c r="R3968" i="26" s="1"/>
  <c r="L3968" i="13" s="1"/>
  <c r="N3968" i="13" s="1"/>
  <c r="N4032" i="26"/>
  <c r="Q4032" i="26" s="1"/>
  <c r="R4032" i="26" s="1"/>
  <c r="L4032" i="13" s="1"/>
  <c r="N4032" i="13" s="1"/>
  <c r="N2552" i="26"/>
  <c r="N2089" i="26"/>
  <c r="N2238" i="26"/>
  <c r="Q2238" i="26" s="1"/>
  <c r="R2238" i="26" s="1"/>
  <c r="L2238" i="13" s="1"/>
  <c r="N2238" i="13" s="1"/>
  <c r="N2345" i="26"/>
  <c r="Q2345" i="26" s="1"/>
  <c r="R2345" i="26" s="1"/>
  <c r="L2345" i="13" s="1"/>
  <c r="N2345" i="13" s="1"/>
  <c r="N2433" i="26"/>
  <c r="Q2433" i="26" s="1"/>
  <c r="R2433" i="26" s="1"/>
  <c r="L2433" i="13" s="1"/>
  <c r="N2433" i="13" s="1"/>
  <c r="N2517" i="26"/>
  <c r="N2601" i="26"/>
  <c r="Q2601" i="26" s="1"/>
  <c r="R2601" i="26" s="1"/>
  <c r="L2601" i="13" s="1"/>
  <c r="N2601" i="13" s="1"/>
  <c r="N2689" i="26"/>
  <c r="Q2689" i="26" s="1"/>
  <c r="R2689" i="26" s="1"/>
  <c r="L2689" i="13" s="1"/>
  <c r="N2689" i="13" s="1"/>
  <c r="N2773" i="26"/>
  <c r="N2857" i="26"/>
  <c r="N2925" i="26"/>
  <c r="Q2925" i="26" s="1"/>
  <c r="R2925" i="26" s="1"/>
  <c r="L2925" i="13" s="1"/>
  <c r="N2925" i="13" s="1"/>
  <c r="N2989" i="26"/>
  <c r="Q2989" i="26" s="1"/>
  <c r="R2989" i="26" s="1"/>
  <c r="L2989" i="13" s="1"/>
  <c r="N2989" i="13" s="1"/>
  <c r="N3053" i="26"/>
  <c r="Q3053" i="26" s="1"/>
  <c r="R3053" i="26" s="1"/>
  <c r="L3053" i="13" s="1"/>
  <c r="N3053" i="13" s="1"/>
  <c r="N2748" i="26"/>
  <c r="N2846" i="26"/>
  <c r="Q2846" i="26" s="1"/>
  <c r="R2846" i="26" s="1"/>
  <c r="L2846" i="13" s="1"/>
  <c r="N2846" i="13" s="1"/>
  <c r="N2931" i="26"/>
  <c r="Q2931" i="26" s="1"/>
  <c r="R2931" i="26" s="1"/>
  <c r="L2931" i="13" s="1"/>
  <c r="N2931" i="13" s="1"/>
  <c r="N3016" i="26"/>
  <c r="N3096" i="26"/>
  <c r="N3160" i="26"/>
  <c r="Q3160" i="26" s="1"/>
  <c r="R3160" i="26" s="1"/>
  <c r="L3160" i="13" s="1"/>
  <c r="N3160" i="13" s="1"/>
  <c r="N3224" i="26"/>
  <c r="Q3224" i="26" s="1"/>
  <c r="R3224" i="26" s="1"/>
  <c r="L3224" i="13" s="1"/>
  <c r="N3224" i="13" s="1"/>
  <c r="N3288" i="26"/>
  <c r="N3352" i="26"/>
  <c r="N3416" i="26"/>
  <c r="Q3416" i="26" s="1"/>
  <c r="R3416" i="26" s="1"/>
  <c r="L3416" i="13" s="1"/>
  <c r="N3416" i="13" s="1"/>
  <c r="N3480" i="26"/>
  <c r="Q3480" i="26" s="1"/>
  <c r="R3480" i="26" s="1"/>
  <c r="L3480" i="13" s="1"/>
  <c r="N3480" i="13" s="1"/>
  <c r="N3544" i="26"/>
  <c r="Q3544" i="26" s="1"/>
  <c r="R3544" i="26" s="1"/>
  <c r="L3544" i="13" s="1"/>
  <c r="N3544" i="13" s="1"/>
  <c r="N2711" i="26"/>
  <c r="N2820" i="26"/>
  <c r="Q2820" i="26" s="1"/>
  <c r="R2820" i="26" s="1"/>
  <c r="L2820" i="13" s="1"/>
  <c r="N2820" i="13" s="1"/>
  <c r="N2906" i="26"/>
  <c r="Q2906" i="26" s="1"/>
  <c r="R2906" i="26" s="1"/>
  <c r="L2906" i="13" s="1"/>
  <c r="N2906" i="13" s="1"/>
  <c r="N2991" i="26"/>
  <c r="N3076" i="26"/>
  <c r="N3141" i="26"/>
  <c r="N3205" i="26"/>
  <c r="Q3205" i="26" s="1"/>
  <c r="R3205" i="26" s="1"/>
  <c r="L3205" i="13" s="1"/>
  <c r="N3205" i="13" s="1"/>
  <c r="N3269" i="26"/>
  <c r="N3333" i="26"/>
  <c r="N3397" i="26"/>
  <c r="Q3397" i="26" s="1"/>
  <c r="R3397" i="26" s="1"/>
  <c r="L3397" i="13" s="1"/>
  <c r="N3397" i="13" s="1"/>
  <c r="N3461" i="26"/>
  <c r="Q3461" i="26" s="1"/>
  <c r="R3461" i="26" s="1"/>
  <c r="L3461" i="13" s="1"/>
  <c r="N3461" i="13" s="1"/>
  <c r="N2760" i="26"/>
  <c r="N2854" i="26"/>
  <c r="N2939" i="26"/>
  <c r="Q2939" i="26" s="1"/>
  <c r="R2939" i="26" s="1"/>
  <c r="L2939" i="13" s="1"/>
  <c r="N2939" i="13" s="1"/>
  <c r="N3024" i="26"/>
  <c r="Q3024" i="26" s="1"/>
  <c r="R3024" i="26" s="1"/>
  <c r="L3024" i="13" s="1"/>
  <c r="N3024" i="13" s="1"/>
  <c r="N3102" i="26"/>
  <c r="N3166" i="26"/>
  <c r="N3230" i="26"/>
  <c r="Q3230" i="26" s="1"/>
  <c r="R3230" i="26" s="1"/>
  <c r="L3230" i="13" s="1"/>
  <c r="N3230" i="13" s="1"/>
  <c r="N3294" i="26"/>
  <c r="Q3294" i="26" s="1"/>
  <c r="R3294" i="26" s="1"/>
  <c r="L3294" i="13" s="1"/>
  <c r="N3294" i="13" s="1"/>
  <c r="N3358" i="26"/>
  <c r="N3422" i="26"/>
  <c r="N2723" i="26"/>
  <c r="N2828" i="26"/>
  <c r="Q2828" i="26" s="1"/>
  <c r="R2828" i="26" s="1"/>
  <c r="L2828" i="13" s="1"/>
  <c r="N2828" i="13" s="1"/>
  <c r="N2914" i="26"/>
  <c r="N2999" i="26"/>
  <c r="N3083" i="26"/>
  <c r="Q3083" i="26" s="1"/>
  <c r="R3083" i="26" s="1"/>
  <c r="L3083" i="13" s="1"/>
  <c r="N3083" i="13" s="1"/>
  <c r="N3147" i="26"/>
  <c r="Q3147" i="26" s="1"/>
  <c r="R3147" i="26" s="1"/>
  <c r="L3147" i="13" s="1"/>
  <c r="N3147" i="13" s="1"/>
  <c r="N3211" i="26"/>
  <c r="N3275" i="26"/>
  <c r="N3339" i="26"/>
  <c r="Q3339" i="26" s="1"/>
  <c r="R3339" i="26" s="1"/>
  <c r="L3339" i="13" s="1"/>
  <c r="N3339" i="13" s="1"/>
  <c r="N3403" i="26"/>
  <c r="Q3403" i="26" s="1"/>
  <c r="R3403" i="26" s="1"/>
  <c r="L3403" i="13" s="1"/>
  <c r="N3403" i="13" s="1"/>
  <c r="N3467" i="26"/>
  <c r="N3531" i="26"/>
  <c r="N3595" i="26"/>
  <c r="Q3595" i="26" s="1"/>
  <c r="R3595" i="26" s="1"/>
  <c r="L3595" i="13" s="1"/>
  <c r="N3595" i="13" s="1"/>
  <c r="N3659" i="26"/>
  <c r="Q3659" i="26" s="1"/>
  <c r="R3659" i="26" s="1"/>
  <c r="L3659" i="13" s="1"/>
  <c r="N3659" i="13" s="1"/>
  <c r="N3723" i="26"/>
  <c r="N3787" i="26"/>
  <c r="N3851" i="26"/>
  <c r="Q3851" i="26" s="1"/>
  <c r="R3851" i="26" s="1"/>
  <c r="L3851" i="13" s="1"/>
  <c r="N3851" i="13" s="1"/>
  <c r="N3562" i="26"/>
  <c r="Q3562" i="26" s="1"/>
  <c r="R3562" i="26" s="1"/>
  <c r="L3562" i="13" s="1"/>
  <c r="N3562" i="13" s="1"/>
  <c r="N3657" i="26"/>
  <c r="N3742" i="26"/>
  <c r="N3828" i="26"/>
  <c r="N3930" i="26"/>
  <c r="Q3930" i="26" s="1"/>
  <c r="R3930" i="26" s="1"/>
  <c r="L3930" i="13" s="1"/>
  <c r="N3930" i="13" s="1"/>
  <c r="N4074" i="26"/>
  <c r="N3987" i="26"/>
  <c r="N4143" i="26"/>
  <c r="Q4143" i="26" s="1"/>
  <c r="R4143" i="26" s="1"/>
  <c r="L4143" i="13" s="1"/>
  <c r="N4143" i="13" s="1"/>
  <c r="N3509" i="26"/>
  <c r="Q3509" i="26" s="1"/>
  <c r="R3509" i="26" s="1"/>
  <c r="L3509" i="13" s="1"/>
  <c r="N3509" i="13" s="1"/>
  <c r="N3621" i="26"/>
  <c r="N3706" i="26"/>
  <c r="N3792" i="26"/>
  <c r="Q3792" i="26" s="1"/>
  <c r="R3792" i="26" s="1"/>
  <c r="L3792" i="13" s="1"/>
  <c r="N3792" i="13" s="1"/>
  <c r="N3875" i="26"/>
  <c r="Q3875" i="26" s="1"/>
  <c r="R3875" i="26" s="1"/>
  <c r="L3875" i="13" s="1"/>
  <c r="N3875" i="13" s="1"/>
  <c r="N3943" i="26"/>
  <c r="Q3943" i="26" s="1"/>
  <c r="R3943" i="26" s="1"/>
  <c r="L3943" i="13" s="1"/>
  <c r="N3943" i="13" s="1"/>
  <c r="N4044" i="26"/>
  <c r="N3542" i="26"/>
  <c r="Q3542" i="26" s="1"/>
  <c r="R3542" i="26" s="1"/>
  <c r="L3542" i="13" s="1"/>
  <c r="N3542" i="13" s="1"/>
  <c r="N3644" i="26"/>
  <c r="Q3644" i="26" s="1"/>
  <c r="R3644" i="26" s="1"/>
  <c r="L3644" i="13" s="1"/>
  <c r="N3644" i="13" s="1"/>
  <c r="N3729" i="26"/>
  <c r="N2568" i="26"/>
  <c r="N2094" i="26"/>
  <c r="Q2094" i="26" s="1"/>
  <c r="R2094" i="26" s="1"/>
  <c r="L2094" i="13" s="1"/>
  <c r="N2094" i="13" s="1"/>
  <c r="N2243" i="26"/>
  <c r="Q2243" i="26" s="1"/>
  <c r="R2243" i="26" s="1"/>
  <c r="L2243" i="13" s="1"/>
  <c r="N2243" i="13" s="1"/>
  <c r="N2353" i="26"/>
  <c r="N2437" i="26"/>
  <c r="N2521" i="26"/>
  <c r="Q2521" i="26" s="1"/>
  <c r="R2521" i="26" s="1"/>
  <c r="L2521" i="13" s="1"/>
  <c r="N2521" i="13" s="1"/>
  <c r="N2609" i="26"/>
  <c r="Q2609" i="26" s="1"/>
  <c r="R2609" i="26" s="1"/>
  <c r="L2609" i="13" s="1"/>
  <c r="N2609" i="13" s="1"/>
  <c r="N2693" i="26"/>
  <c r="N2777" i="26"/>
  <c r="N2865" i="26"/>
  <c r="Q2865" i="26" s="1"/>
  <c r="R2865" i="26" s="1"/>
  <c r="L2865" i="13" s="1"/>
  <c r="N2865" i="13" s="1"/>
  <c r="N2929" i="26"/>
  <c r="Q2929" i="26" s="1"/>
  <c r="R2929" i="26" s="1"/>
  <c r="L2929" i="13" s="1"/>
  <c r="N2929" i="13" s="1"/>
  <c r="N2993" i="26"/>
  <c r="N3057" i="26"/>
  <c r="N2756" i="26"/>
  <c r="Q2756" i="26" s="1"/>
  <c r="R2756" i="26" s="1"/>
  <c r="L2756" i="13" s="1"/>
  <c r="N2756" i="13" s="1"/>
  <c r="N2851" i="26"/>
  <c r="Q2851" i="26" s="1"/>
  <c r="R2851" i="26" s="1"/>
  <c r="L2851" i="13" s="1"/>
  <c r="N2851" i="13" s="1"/>
  <c r="N2936" i="26"/>
  <c r="N3022" i="26"/>
  <c r="N3100" i="26"/>
  <c r="Q3100" i="26" s="1"/>
  <c r="R3100" i="26" s="1"/>
  <c r="L3100" i="13" s="1"/>
  <c r="N3100" i="13" s="1"/>
  <c r="N3164" i="26"/>
  <c r="Q3164" i="26" s="1"/>
  <c r="R3164" i="26" s="1"/>
  <c r="L3164" i="13" s="1"/>
  <c r="N3164" i="13" s="1"/>
  <c r="N3228" i="26"/>
  <c r="N3292" i="26"/>
  <c r="N3356" i="26"/>
  <c r="Q3356" i="26" s="1"/>
  <c r="R3356" i="26" s="1"/>
  <c r="L3356" i="13" s="1"/>
  <c r="N3356" i="13" s="1"/>
  <c r="N3420" i="26"/>
  <c r="Q3420" i="26" s="1"/>
  <c r="R3420" i="26" s="1"/>
  <c r="L3420" i="13" s="1"/>
  <c r="N3420" i="13" s="1"/>
  <c r="N3484" i="26"/>
  <c r="N3548" i="26"/>
  <c r="N2719" i="26"/>
  <c r="Q2719" i="26" s="1"/>
  <c r="R2719" i="26" s="1"/>
  <c r="L2719" i="13" s="1"/>
  <c r="N2719" i="13" s="1"/>
  <c r="N2826" i="26"/>
  <c r="Q2826" i="26" s="1"/>
  <c r="R2826" i="26" s="1"/>
  <c r="L2826" i="13" s="1"/>
  <c r="N2826" i="13" s="1"/>
  <c r="N2911" i="26"/>
  <c r="Q2911" i="26" s="1"/>
  <c r="R2911" i="26" s="1"/>
  <c r="L2911" i="13" s="1"/>
  <c r="N2911" i="13" s="1"/>
  <c r="N2996" i="26"/>
  <c r="N3081" i="26"/>
  <c r="Q3081" i="26" s="1"/>
  <c r="R3081" i="26" s="1"/>
  <c r="L3081" i="13" s="1"/>
  <c r="N3081" i="13" s="1"/>
  <c r="N3145" i="26"/>
  <c r="Q3145" i="26" s="1"/>
  <c r="R3145" i="26" s="1"/>
  <c r="L3145" i="13" s="1"/>
  <c r="N3145" i="13" s="1"/>
  <c r="N3209" i="26"/>
  <c r="N3273" i="26"/>
  <c r="N3337" i="26"/>
  <c r="Q3337" i="26" s="1"/>
  <c r="R3337" i="26" s="1"/>
  <c r="L3337" i="13" s="1"/>
  <c r="N3337" i="13" s="1"/>
  <c r="N3401" i="26"/>
  <c r="Q3401" i="26" s="1"/>
  <c r="R3401" i="26" s="1"/>
  <c r="L3401" i="13" s="1"/>
  <c r="N3401" i="13" s="1"/>
  <c r="N3465" i="26"/>
  <c r="Q3465" i="26" s="1"/>
  <c r="R3465" i="26" s="1"/>
  <c r="L3465" i="13" s="1"/>
  <c r="N3465" i="13" s="1"/>
  <c r="N2768" i="26"/>
  <c r="N2859" i="26"/>
  <c r="Q2859" i="26" s="1"/>
  <c r="R2859" i="26" s="1"/>
  <c r="L2859" i="13" s="1"/>
  <c r="N2859" i="13" s="1"/>
  <c r="N2944" i="26"/>
  <c r="Q2944" i="26" s="1"/>
  <c r="R2944" i="26" s="1"/>
  <c r="L2944" i="13" s="1"/>
  <c r="N2944" i="13" s="1"/>
  <c r="N3030" i="26"/>
  <c r="N2631" i="26"/>
  <c r="N2301" i="26"/>
  <c r="Q2301" i="26" s="1"/>
  <c r="R2301" i="26" s="1"/>
  <c r="L2301" i="13" s="1"/>
  <c r="N2301" i="13" s="1"/>
  <c r="N2564" i="26"/>
  <c r="Q2564" i="26" s="1"/>
  <c r="R2564" i="26" s="1"/>
  <c r="L2564" i="13" s="1"/>
  <c r="N2564" i="13" s="1"/>
  <c r="N1192" i="26"/>
  <c r="Q1192" i="26" s="1"/>
  <c r="R1192" i="26" s="1"/>
  <c r="L1192" i="13" s="1"/>
  <c r="N1192" i="13" s="1"/>
  <c r="N1577" i="26"/>
  <c r="N1349" i="26"/>
  <c r="Q1349" i="26" s="1"/>
  <c r="R1349" i="26" s="1"/>
  <c r="L1349" i="13" s="1"/>
  <c r="N1349" i="13" s="1"/>
  <c r="N1525" i="26"/>
  <c r="Q1525" i="26" s="1"/>
  <c r="R1525" i="26" s="1"/>
  <c r="L1525" i="13" s="1"/>
  <c r="N1525" i="13" s="1"/>
  <c r="N1655" i="26"/>
  <c r="N1735" i="26"/>
  <c r="N1815" i="26"/>
  <c r="Q1815" i="26" s="1"/>
  <c r="R1815" i="26" s="1"/>
  <c r="L1815" i="13" s="1"/>
  <c r="N1815" i="13" s="1"/>
  <c r="N1895" i="26"/>
  <c r="Q1895" i="26" s="1"/>
  <c r="R1895" i="26" s="1"/>
  <c r="L1895" i="13" s="1"/>
  <c r="N1895" i="13" s="1"/>
  <c r="N1203" i="26"/>
  <c r="N1604" i="26"/>
  <c r="N1737" i="26"/>
  <c r="Q1737" i="26" s="1"/>
  <c r="R1737" i="26" s="1"/>
  <c r="L1737" i="13" s="1"/>
  <c r="N1737" i="13" s="1"/>
  <c r="N1822" i="26"/>
  <c r="Q1822" i="26" s="1"/>
  <c r="R1822" i="26" s="1"/>
  <c r="L1822" i="13" s="1"/>
  <c r="N1822" i="13" s="1"/>
  <c r="N1908" i="26"/>
  <c r="N1981" i="26"/>
  <c r="N2045" i="26"/>
  <c r="Q2045" i="26" s="1"/>
  <c r="R2045" i="26" s="1"/>
  <c r="L2045" i="13" s="1"/>
  <c r="N2045" i="13" s="1"/>
  <c r="N1419" i="26"/>
  <c r="Q1419" i="26" s="1"/>
  <c r="R1419" i="26" s="1"/>
  <c r="L1419" i="13" s="1"/>
  <c r="N1419" i="13" s="1"/>
  <c r="N1678" i="26"/>
  <c r="Q1678" i="26" s="1"/>
  <c r="R1678" i="26" s="1"/>
  <c r="L1678" i="13" s="1"/>
  <c r="N1678" i="13" s="1"/>
  <c r="N1776" i="26"/>
  <c r="N1861" i="26"/>
  <c r="Q1861" i="26" s="1"/>
  <c r="R1861" i="26" s="1"/>
  <c r="L1861" i="13" s="1"/>
  <c r="N1861" i="13" s="1"/>
  <c r="N1946" i="26"/>
  <c r="Q1946" i="26" s="1"/>
  <c r="R1946" i="26" s="1"/>
  <c r="L1946" i="13" s="1"/>
  <c r="N1946" i="13" s="1"/>
  <c r="N1489" i="26"/>
  <c r="N1704" i="26"/>
  <c r="N1793" i="26"/>
  <c r="Q1793" i="26" s="1"/>
  <c r="R1793" i="26" s="1"/>
  <c r="L1793" i="13" s="1"/>
  <c r="N1793" i="13" s="1"/>
  <c r="N1878" i="26"/>
  <c r="Q1878" i="26" s="1"/>
  <c r="R1878" i="26" s="1"/>
  <c r="L1878" i="13" s="1"/>
  <c r="N1878" i="13" s="1"/>
  <c r="N1959" i="26"/>
  <c r="Q1959" i="26" s="1"/>
  <c r="R1959" i="26" s="1"/>
  <c r="L1959" i="13" s="1"/>
  <c r="N1959" i="13" s="1"/>
  <c r="N2023" i="26"/>
  <c r="N1286" i="26"/>
  <c r="Q1286" i="26" s="1"/>
  <c r="R1286" i="26" s="1"/>
  <c r="L1286" i="13" s="1"/>
  <c r="N1286" i="13" s="1"/>
  <c r="N1632" i="26"/>
  <c r="Q1632" i="26" s="1"/>
  <c r="R1632" i="26" s="1"/>
  <c r="L1632" i="13" s="1"/>
  <c r="N1632" i="13" s="1"/>
  <c r="N1746" i="26"/>
  <c r="N1832" i="26"/>
  <c r="N1917" i="26"/>
  <c r="Q1917" i="26" s="1"/>
  <c r="R1917" i="26" s="1"/>
  <c r="L1917" i="13" s="1"/>
  <c r="N1917" i="13" s="1"/>
  <c r="N1988" i="26"/>
  <c r="Q1988" i="26" s="1"/>
  <c r="R1988" i="26" s="1"/>
  <c r="L1988" i="13" s="1"/>
  <c r="N1988" i="13" s="1"/>
  <c r="N2052" i="26"/>
  <c r="N2116" i="26"/>
  <c r="N2180" i="26"/>
  <c r="N2244" i="26"/>
  <c r="Q2244" i="26" s="1"/>
  <c r="R2244" i="26" s="1"/>
  <c r="L2244" i="13" s="1"/>
  <c r="N2244" i="13" s="1"/>
  <c r="N2308" i="26"/>
  <c r="N2085" i="26"/>
  <c r="N2170" i="26"/>
  <c r="Q2170" i="26" s="1"/>
  <c r="R2170" i="26" s="1"/>
  <c r="L2170" i="13" s="1"/>
  <c r="N2170" i="13" s="1"/>
  <c r="N2255" i="26"/>
  <c r="Q2255" i="26" s="1"/>
  <c r="R2255" i="26" s="1"/>
  <c r="L2255" i="13" s="1"/>
  <c r="N2255" i="13" s="1"/>
  <c r="N2338" i="26"/>
  <c r="N2402" i="26"/>
  <c r="N2466" i="26"/>
  <c r="Q2466" i="26" s="1"/>
  <c r="R2466" i="26" s="1"/>
  <c r="L2466" i="13" s="1"/>
  <c r="N2466" i="13" s="1"/>
  <c r="N2530" i="26"/>
  <c r="Q2530" i="26" s="1"/>
  <c r="R2530" i="26" s="1"/>
  <c r="L2530" i="13" s="1"/>
  <c r="N2530" i="13" s="1"/>
  <c r="N2594" i="26"/>
  <c r="N2658" i="26"/>
  <c r="N2722" i="26"/>
  <c r="N1962" i="26"/>
  <c r="Q1962" i="26" s="1"/>
  <c r="R1962" i="26" s="1"/>
  <c r="L1962" i="13" s="1"/>
  <c r="N1962" i="13" s="1"/>
  <c r="N2118" i="26"/>
  <c r="Q2118" i="26" s="1"/>
  <c r="R2118" i="26" s="1"/>
  <c r="L2118" i="13" s="1"/>
  <c r="N2118" i="13" s="1"/>
  <c r="N2203" i="26"/>
  <c r="N2289" i="26"/>
  <c r="N2363" i="26"/>
  <c r="Q2363" i="26" s="1"/>
  <c r="R2363" i="26" s="1"/>
  <c r="L2363" i="13" s="1"/>
  <c r="N2363" i="13" s="1"/>
  <c r="N2427" i="26"/>
  <c r="N2491" i="26"/>
  <c r="N2555" i="26"/>
  <c r="Q2555" i="26" s="1"/>
  <c r="R2555" i="26" s="1"/>
  <c r="L2555" i="13" s="1"/>
  <c r="N2555" i="13" s="1"/>
  <c r="N2619" i="26"/>
  <c r="Q2619" i="26" s="1"/>
  <c r="R2619" i="26" s="1"/>
  <c r="L2619" i="13" s="1"/>
  <c r="N2619" i="13" s="1"/>
  <c r="N2683" i="26"/>
  <c r="N2114" i="26"/>
  <c r="N2199" i="26"/>
  <c r="Q2199" i="26" s="1"/>
  <c r="R2199" i="26" s="1"/>
  <c r="L2199" i="13" s="1"/>
  <c r="N2199" i="13" s="1"/>
  <c r="N2285" i="26"/>
  <c r="Q2285" i="26" s="1"/>
  <c r="R2285" i="26" s="1"/>
  <c r="L2285" i="13" s="1"/>
  <c r="N2285" i="13" s="1"/>
  <c r="N2360" i="26"/>
  <c r="Q2360" i="26" s="1"/>
  <c r="R2360" i="26" s="1"/>
  <c r="L2360" i="13" s="1"/>
  <c r="N2360" i="13" s="1"/>
  <c r="N1442" i="26"/>
  <c r="N1601" i="26"/>
  <c r="Q1601" i="26" s="1"/>
  <c r="R1601" i="26" s="1"/>
  <c r="L1601" i="13" s="1"/>
  <c r="N1601" i="13" s="1"/>
  <c r="N1685" i="26"/>
  <c r="Q1685" i="26" s="1"/>
  <c r="R1685" i="26" s="1"/>
  <c r="L1685" i="13" s="1"/>
  <c r="N1685" i="13" s="1"/>
  <c r="N1211" i="26"/>
  <c r="N1385" i="26"/>
  <c r="N1497" i="26"/>
  <c r="Q1497" i="26" s="1"/>
  <c r="R1497" i="26" s="1"/>
  <c r="L1497" i="13" s="1"/>
  <c r="N1497" i="13" s="1"/>
  <c r="N1606" i="26"/>
  <c r="Q1606" i="26" s="1"/>
  <c r="R1606" i="26" s="1"/>
  <c r="L1606" i="13" s="1"/>
  <c r="N1606" i="13" s="1"/>
  <c r="N1231" i="26"/>
  <c r="N1381" i="26"/>
  <c r="N1466" i="26"/>
  <c r="Q1466" i="26" s="1"/>
  <c r="R1466" i="26" s="1"/>
  <c r="L1466" i="13" s="1"/>
  <c r="N1466" i="13" s="1"/>
  <c r="N1551" i="26"/>
  <c r="Q1551" i="26" s="1"/>
  <c r="R1551" i="26" s="1"/>
  <c r="L1551" i="13" s="1"/>
  <c r="N1551" i="13" s="1"/>
  <c r="N1627" i="26"/>
  <c r="N1691" i="26"/>
  <c r="N1755" i="26"/>
  <c r="Q1755" i="26" s="1"/>
  <c r="R1755" i="26" s="1"/>
  <c r="L1755" i="13" s="1"/>
  <c r="N1755" i="13" s="1"/>
  <c r="N1819" i="26"/>
  <c r="Q1819" i="26" s="1"/>
  <c r="R1819" i="26" s="1"/>
  <c r="L1819" i="13" s="1"/>
  <c r="N1819" i="13" s="1"/>
  <c r="N1883" i="26"/>
  <c r="N871" i="26"/>
  <c r="N1542" i="26"/>
  <c r="Q1542" i="26" s="1"/>
  <c r="R1542" i="26" s="1"/>
  <c r="L1542" i="13" s="1"/>
  <c r="N1542" i="13" s="1"/>
  <c r="N1721" i="26"/>
  <c r="Q1721" i="26" s="1"/>
  <c r="R1721" i="26" s="1"/>
  <c r="L1721" i="13" s="1"/>
  <c r="N1721" i="13" s="1"/>
  <c r="N1806" i="26"/>
  <c r="N1892" i="26"/>
  <c r="N1969" i="26"/>
  <c r="Q1969" i="26" s="1"/>
  <c r="R1969" i="26" s="1"/>
  <c r="L1969" i="13" s="1"/>
  <c r="N1969" i="13" s="1"/>
  <c r="N2033" i="26"/>
  <c r="Q2033" i="26" s="1"/>
  <c r="R2033" i="26" s="1"/>
  <c r="L2033" i="13" s="1"/>
  <c r="N2033" i="13" s="1"/>
  <c r="N1355" i="26"/>
  <c r="Q1355" i="26" s="1"/>
  <c r="R1355" i="26" s="1"/>
  <c r="L1355" i="13" s="1"/>
  <c r="N1355" i="13" s="1"/>
  <c r="N1654" i="26"/>
  <c r="N1760" i="26"/>
  <c r="Q1760" i="26" s="1"/>
  <c r="R1760" i="26" s="1"/>
  <c r="L1760" i="13" s="1"/>
  <c r="N1760" i="13" s="1"/>
  <c r="N1845" i="26"/>
  <c r="Q1845" i="26" s="1"/>
  <c r="R1845" i="26" s="1"/>
  <c r="L1845" i="13" s="1"/>
  <c r="N1845" i="13" s="1"/>
  <c r="N1930" i="26"/>
  <c r="N1425" i="26"/>
  <c r="N1680" i="26"/>
  <c r="Q1680" i="26" s="1"/>
  <c r="R1680" i="26" s="1"/>
  <c r="L1680" i="13" s="1"/>
  <c r="N1680" i="13" s="1"/>
  <c r="N1777" i="26"/>
  <c r="Q1777" i="26" s="1"/>
  <c r="R1777" i="26" s="1"/>
  <c r="L1777" i="13" s="1"/>
  <c r="N1777" i="13" s="1"/>
  <c r="N1862" i="26"/>
  <c r="Q1862" i="26" s="1"/>
  <c r="R1862" i="26" s="1"/>
  <c r="L1862" i="13" s="1"/>
  <c r="N1862" i="13" s="1"/>
  <c r="N1947" i="26"/>
  <c r="N2011" i="26"/>
  <c r="Q2011" i="26" s="1"/>
  <c r="R2011" i="26" s="1"/>
  <c r="L2011" i="13" s="1"/>
  <c r="N2011" i="13" s="1"/>
  <c r="N1096" i="26"/>
  <c r="Q1096" i="26" s="1"/>
  <c r="R1096" i="26" s="1"/>
  <c r="L1096" i="13" s="1"/>
  <c r="N1096" i="13" s="1"/>
  <c r="N1579" i="26"/>
  <c r="Q1579" i="26" s="1"/>
  <c r="R1579" i="26" s="1"/>
  <c r="L1579" i="13" s="1"/>
  <c r="N1579" i="13" s="1"/>
  <c r="N1730" i="26"/>
  <c r="N1816" i="26"/>
  <c r="Q1816" i="26" s="1"/>
  <c r="R1816" i="26" s="1"/>
  <c r="L1816" i="13" s="1"/>
  <c r="N1816" i="13" s="1"/>
  <c r="N1901" i="26"/>
  <c r="Q1901" i="26" s="1"/>
  <c r="R1901" i="26" s="1"/>
  <c r="L1901" i="13" s="1"/>
  <c r="N1901" i="13" s="1"/>
  <c r="N1976" i="26"/>
  <c r="N2040" i="26"/>
  <c r="N2104" i="26"/>
  <c r="N2168" i="26"/>
  <c r="Q2168" i="26" s="1"/>
  <c r="R2168" i="26" s="1"/>
  <c r="L2168" i="13" s="1"/>
  <c r="N2168" i="13" s="1"/>
  <c r="N2232" i="26"/>
  <c r="N2296" i="26"/>
  <c r="N2069" i="26"/>
  <c r="Q2069" i="26" s="1"/>
  <c r="R2069" i="26" s="1"/>
  <c r="L2069" i="13" s="1"/>
  <c r="N2069" i="13" s="1"/>
  <c r="N2154" i="26"/>
  <c r="Q2154" i="26" s="1"/>
  <c r="R2154" i="26" s="1"/>
  <c r="L2154" i="13" s="1"/>
  <c r="N2154" i="13" s="1"/>
  <c r="N2239" i="26"/>
  <c r="N2325" i="26"/>
  <c r="N2390" i="26"/>
  <c r="N2454" i="26"/>
  <c r="Q2454" i="26" s="1"/>
  <c r="R2454" i="26" s="1"/>
  <c r="L2454" i="13" s="1"/>
  <c r="N2454" i="13" s="1"/>
  <c r="N2518" i="26"/>
  <c r="N2582" i="26"/>
  <c r="N2646" i="26"/>
  <c r="Q2646" i="26" s="1"/>
  <c r="R2646" i="26" s="1"/>
  <c r="L2646" i="13" s="1"/>
  <c r="N2646" i="13" s="1"/>
  <c r="N2710" i="26"/>
  <c r="Q2710" i="26" s="1"/>
  <c r="R2710" i="26" s="1"/>
  <c r="L2710" i="13" s="1"/>
  <c r="N2710" i="13" s="1"/>
  <c r="N2774" i="26"/>
  <c r="N2102" i="26"/>
  <c r="N2187" i="26"/>
  <c r="Q2187" i="26" s="1"/>
  <c r="R2187" i="26" s="1"/>
  <c r="L2187" i="13" s="1"/>
  <c r="N2187" i="13" s="1"/>
  <c r="N2273" i="26"/>
  <c r="Q2273" i="26" s="1"/>
  <c r="R2273" i="26" s="1"/>
  <c r="L2273" i="13" s="1"/>
  <c r="N2273" i="13" s="1"/>
  <c r="N2351" i="26"/>
  <c r="N2415" i="26"/>
  <c r="N2479" i="26"/>
  <c r="Q2479" i="26" s="1"/>
  <c r="R2479" i="26" s="1"/>
  <c r="L2479" i="13" s="1"/>
  <c r="N2479" i="13" s="1"/>
  <c r="N2543" i="26"/>
  <c r="Q2543" i="26" s="1"/>
  <c r="R2543" i="26" s="1"/>
  <c r="L2543" i="13" s="1"/>
  <c r="N2543" i="13" s="1"/>
  <c r="N2607" i="26"/>
  <c r="N2671" i="26"/>
  <c r="N2098" i="26"/>
  <c r="N2183" i="26"/>
  <c r="Q2183" i="26" s="1"/>
  <c r="R2183" i="26" s="1"/>
  <c r="L2183" i="13" s="1"/>
  <c r="N2183" i="13" s="1"/>
  <c r="N2269" i="26"/>
  <c r="N2348" i="26"/>
  <c r="N2412" i="26"/>
  <c r="Q2412" i="26" s="1"/>
  <c r="R2412" i="26" s="1"/>
  <c r="L2412" i="13" s="1"/>
  <c r="N2412" i="13" s="1"/>
  <c r="N2476" i="26"/>
  <c r="Q2476" i="26" s="1"/>
  <c r="R2476" i="26" s="1"/>
  <c r="L2476" i="13" s="1"/>
  <c r="N2476" i="13" s="1"/>
  <c r="N2540" i="26"/>
  <c r="N2604" i="26"/>
  <c r="N1970" i="26"/>
  <c r="Q1970" i="26" s="1"/>
  <c r="R1970" i="26" s="1"/>
  <c r="L1970" i="13" s="1"/>
  <c r="N1970" i="13" s="1"/>
  <c r="N2121" i="26"/>
  <c r="Q2121" i="26" s="1"/>
  <c r="R2121" i="26" s="1"/>
  <c r="L2121" i="13" s="1"/>
  <c r="N2121" i="13" s="1"/>
  <c r="N2206" i="26"/>
  <c r="N2291" i="26"/>
  <c r="N2365" i="26"/>
  <c r="Q2365" i="26" s="1"/>
  <c r="R2365" i="26" s="1"/>
  <c r="L2365" i="13" s="1"/>
  <c r="N2365" i="13" s="1"/>
  <c r="N2429" i="26"/>
  <c r="Q2429" i="26" s="1"/>
  <c r="R2429" i="26" s="1"/>
  <c r="L2429" i="13" s="1"/>
  <c r="N2429" i="13" s="1"/>
  <c r="N2493" i="26"/>
  <c r="N2557" i="26"/>
  <c r="N2621" i="26"/>
  <c r="N2685" i="26"/>
  <c r="Q2685" i="26" s="1"/>
  <c r="R2685" i="26" s="1"/>
  <c r="L2685" i="13" s="1"/>
  <c r="N2685" i="13" s="1"/>
  <c r="N2749" i="26"/>
  <c r="N2813" i="26"/>
  <c r="N2408" i="26"/>
  <c r="Q2408" i="26" s="1"/>
  <c r="R2408" i="26" s="1"/>
  <c r="L2408" i="13" s="1"/>
  <c r="N2408" i="13" s="1"/>
  <c r="N2632" i="26"/>
  <c r="Q2632" i="26" s="1"/>
  <c r="R2632" i="26" s="1"/>
  <c r="L2632" i="13" s="1"/>
  <c r="N2632" i="13" s="1"/>
  <c r="N2158" i="26"/>
  <c r="N2286" i="26"/>
  <c r="N2385" i="26"/>
  <c r="Q2385" i="26" s="1"/>
  <c r="R2385" i="26" s="1"/>
  <c r="L2385" i="13" s="1"/>
  <c r="N2385" i="13" s="1"/>
  <c r="N2469" i="26"/>
  <c r="Q2469" i="26" s="1"/>
  <c r="R2469" i="26" s="1"/>
  <c r="L2469" i="13" s="1"/>
  <c r="N2469" i="13" s="1"/>
  <c r="N2553" i="26"/>
  <c r="Q2553" i="26" s="1"/>
  <c r="R2553" i="26" s="1"/>
  <c r="L2553" i="13" s="1"/>
  <c r="N2553" i="13" s="1"/>
  <c r="N2641" i="26"/>
  <c r="N2725" i="26"/>
  <c r="Q2725" i="26" s="1"/>
  <c r="R2725" i="26" s="1"/>
  <c r="L2725" i="13" s="1"/>
  <c r="N2725" i="13" s="1"/>
  <c r="N2809" i="26"/>
  <c r="Q2809" i="26" s="1"/>
  <c r="R2809" i="26" s="1"/>
  <c r="L2809" i="13" s="1"/>
  <c r="N2809" i="13" s="1"/>
  <c r="N2889" i="26"/>
  <c r="N2953" i="26"/>
  <c r="N3017" i="26"/>
  <c r="Q3017" i="26" s="1"/>
  <c r="R3017" i="26" s="1"/>
  <c r="L3017" i="13" s="1"/>
  <c r="N3017" i="13" s="1"/>
  <c r="N2668" i="26"/>
  <c r="Q2668" i="26" s="1"/>
  <c r="R2668" i="26" s="1"/>
  <c r="L2668" i="13" s="1"/>
  <c r="N2668" i="13" s="1"/>
  <c r="N2798" i="26"/>
  <c r="Q2798" i="26" s="1"/>
  <c r="R2798" i="26" s="1"/>
  <c r="L2798" i="13" s="1"/>
  <c r="N2798" i="13" s="1"/>
  <c r="N2883" i="26"/>
  <c r="N2968" i="26"/>
  <c r="Q2968" i="26" s="1"/>
  <c r="R2968" i="26" s="1"/>
  <c r="L2968" i="13" s="1"/>
  <c r="N2968" i="13" s="1"/>
  <c r="N3054" i="26"/>
  <c r="Q3054" i="26" s="1"/>
  <c r="R3054" i="26" s="1"/>
  <c r="L3054" i="13" s="1"/>
  <c r="N3054" i="13" s="1"/>
  <c r="N3124" i="26"/>
  <c r="Q3124" i="26" s="1"/>
  <c r="R3124" i="26" s="1"/>
  <c r="L3124" i="13" s="1"/>
  <c r="N3124" i="13" s="1"/>
  <c r="N3188" i="26"/>
  <c r="N3252" i="26"/>
  <c r="Q3252" i="26" s="1"/>
  <c r="R3252" i="26" s="1"/>
  <c r="L3252" i="13" s="1"/>
  <c r="N3252" i="13" s="1"/>
  <c r="N3316" i="26"/>
  <c r="Q3316" i="26" s="1"/>
  <c r="R3316" i="26" s="1"/>
  <c r="L3316" i="13" s="1"/>
  <c r="N3316" i="13" s="1"/>
  <c r="N3380" i="26"/>
  <c r="Q3380" i="26" s="1"/>
  <c r="R3380" i="26" s="1"/>
  <c r="L3380" i="13" s="1"/>
  <c r="N3380" i="13" s="1"/>
  <c r="N3444" i="26"/>
  <c r="N3508" i="26"/>
  <c r="Q3508" i="26" s="1"/>
  <c r="R3508" i="26" s="1"/>
  <c r="L3508" i="13" s="1"/>
  <c r="N3508" i="13" s="1"/>
  <c r="N3572" i="26"/>
  <c r="Q3572" i="26" s="1"/>
  <c r="R3572" i="26" s="1"/>
  <c r="L3572" i="13" s="1"/>
  <c r="N3572" i="13" s="1"/>
  <c r="N2767" i="26"/>
  <c r="N2858" i="26"/>
  <c r="N2943" i="26"/>
  <c r="Q2943" i="26" s="1"/>
  <c r="R2943" i="26" s="1"/>
  <c r="L2943" i="13" s="1"/>
  <c r="N2943" i="13" s="1"/>
  <c r="N3028" i="26"/>
  <c r="Q3028" i="26" s="1"/>
  <c r="R3028" i="26" s="1"/>
  <c r="L3028" i="13" s="1"/>
  <c r="N3028" i="13" s="1"/>
  <c r="N3105" i="26"/>
  <c r="N3169" i="26"/>
  <c r="N3233" i="26"/>
  <c r="Q3233" i="26" s="1"/>
  <c r="R3233" i="26" s="1"/>
  <c r="L3233" i="13" s="1"/>
  <c r="N3233" i="13" s="1"/>
  <c r="N3297" i="26"/>
  <c r="Q3297" i="26" s="1"/>
  <c r="R3297" i="26" s="1"/>
  <c r="L3297" i="13" s="1"/>
  <c r="N3297" i="13" s="1"/>
  <c r="N3361" i="26"/>
  <c r="N3425" i="26"/>
  <c r="N2688" i="26"/>
  <c r="Q2688" i="26" s="1"/>
  <c r="R2688" i="26" s="1"/>
  <c r="L2688" i="13" s="1"/>
  <c r="N2688" i="13" s="1"/>
  <c r="N2806" i="26"/>
  <c r="Q2806" i="26" s="1"/>
  <c r="R2806" i="26" s="1"/>
  <c r="L2806" i="13" s="1"/>
  <c r="N2806" i="13" s="1"/>
  <c r="N2891" i="26"/>
  <c r="N2976" i="26"/>
  <c r="N3062" i="26"/>
  <c r="Q3062" i="26" s="1"/>
  <c r="R3062" i="26" s="1"/>
  <c r="L3062" i="13" s="1"/>
  <c r="N3062" i="13" s="1"/>
  <c r="N3130" i="26"/>
  <c r="Q3130" i="26" s="1"/>
  <c r="R3130" i="26" s="1"/>
  <c r="L3130" i="13" s="1"/>
  <c r="N3130" i="13" s="1"/>
  <c r="N3194" i="26"/>
  <c r="Q3194" i="26" s="1"/>
  <c r="R3194" i="26" s="1"/>
  <c r="L3194" i="13" s="1"/>
  <c r="N3194" i="13" s="1"/>
  <c r="N3258" i="26"/>
  <c r="N3322" i="26"/>
  <c r="Q3322" i="26" s="1"/>
  <c r="R3322" i="26" s="1"/>
  <c r="L3322" i="13" s="1"/>
  <c r="N3322" i="13" s="1"/>
  <c r="N3386" i="26"/>
  <c r="Q3386" i="26" s="1"/>
  <c r="R3386" i="26" s="1"/>
  <c r="L3386" i="13" s="1"/>
  <c r="N3386" i="13" s="1"/>
  <c r="N3450" i="26"/>
  <c r="Q3450" i="26" s="1"/>
  <c r="R3450" i="26" s="1"/>
  <c r="L3450" i="13" s="1"/>
  <c r="N3450" i="13" s="1"/>
  <c r="N2779" i="26"/>
  <c r="N2866" i="26"/>
  <c r="Q2866" i="26" s="1"/>
  <c r="R2866" i="26" s="1"/>
  <c r="L2866" i="13" s="1"/>
  <c r="N2866" i="13" s="1"/>
  <c r="N2951" i="26"/>
  <c r="Q2951" i="26" s="1"/>
  <c r="R2951" i="26" s="1"/>
  <c r="L2951" i="13" s="1"/>
  <c r="N2951" i="13" s="1"/>
  <c r="N3036" i="26"/>
  <c r="Q3036" i="26" s="1"/>
  <c r="R3036" i="26" s="1"/>
  <c r="L3036" i="13" s="1"/>
  <c r="N3036" i="13" s="1"/>
  <c r="N3111" i="26"/>
  <c r="N3175" i="26"/>
  <c r="Q3175" i="26" s="1"/>
  <c r="R3175" i="26" s="1"/>
  <c r="L3175" i="13" s="1"/>
  <c r="N3175" i="13" s="1"/>
  <c r="N3239" i="26"/>
  <c r="Q3239" i="26" s="1"/>
  <c r="R3239" i="26" s="1"/>
  <c r="L3239" i="13" s="1"/>
  <c r="N3239" i="13" s="1"/>
  <c r="N3303" i="26"/>
  <c r="N3367" i="26"/>
  <c r="N3431" i="26"/>
  <c r="Q3431" i="26" s="1"/>
  <c r="R3431" i="26" s="1"/>
  <c r="L3431" i="13" s="1"/>
  <c r="N3431" i="13" s="1"/>
  <c r="N3495" i="26"/>
  <c r="Q3495" i="26" s="1"/>
  <c r="R3495" i="26" s="1"/>
  <c r="L3495" i="13" s="1"/>
  <c r="N3495" i="13" s="1"/>
  <c r="N3559" i="26"/>
  <c r="N3623" i="26"/>
  <c r="N3687" i="26"/>
  <c r="Q3687" i="26" s="1"/>
  <c r="R3687" i="26" s="1"/>
  <c r="L3687" i="13" s="1"/>
  <c r="N3687" i="13" s="1"/>
  <c r="N3751" i="26"/>
  <c r="Q3751" i="26" s="1"/>
  <c r="R3751" i="26" s="1"/>
  <c r="L3751" i="13" s="1"/>
  <c r="N3751" i="13" s="1"/>
  <c r="N3815" i="26"/>
  <c r="N3490" i="26"/>
  <c r="N3609" i="26"/>
  <c r="Q3609" i="26" s="1"/>
  <c r="R3609" i="26" s="1"/>
  <c r="L3609" i="13" s="1"/>
  <c r="N3609" i="13" s="1"/>
  <c r="N3694" i="26"/>
  <c r="Q3694" i="26" s="1"/>
  <c r="R3694" i="26" s="1"/>
  <c r="L3694" i="13" s="1"/>
  <c r="N3694" i="13" s="1"/>
  <c r="N3780" i="26"/>
  <c r="N3865" i="26"/>
  <c r="N3998" i="26"/>
  <c r="Q3998" i="26" s="1"/>
  <c r="R3998" i="26" s="1"/>
  <c r="L3998" i="13" s="1"/>
  <c r="N3998" i="13" s="1"/>
  <c r="N4134" i="26"/>
  <c r="Q4134" i="26" s="1"/>
  <c r="R4134" i="26" s="1"/>
  <c r="L4134" i="13" s="1"/>
  <c r="N4134" i="13" s="1"/>
  <c r="N4059" i="26"/>
  <c r="N4108" i="26"/>
  <c r="N3565" i="26"/>
  <c r="Q3565" i="26" s="1"/>
  <c r="R3565" i="26" s="1"/>
  <c r="L3565" i="13" s="1"/>
  <c r="N3565" i="13" s="1"/>
  <c r="N3658" i="26"/>
  <c r="Q3658" i="26" s="1"/>
  <c r="R3658" i="26" s="1"/>
  <c r="L3658" i="13" s="1"/>
  <c r="N3658" i="13" s="1"/>
  <c r="N3744" i="26"/>
  <c r="Q3744" i="26" s="1"/>
  <c r="R3744" i="26" s="1"/>
  <c r="L3744" i="13" s="1"/>
  <c r="N3744" i="13" s="1"/>
  <c r="N3829" i="26"/>
  <c r="N3903" i="26"/>
  <c r="Q3903" i="26" s="1"/>
  <c r="R3903" i="26" s="1"/>
  <c r="L3903" i="13" s="1"/>
  <c r="N3903" i="13" s="1"/>
  <c r="N4027" i="26"/>
  <c r="Q4027" i="26" s="1"/>
  <c r="R4027" i="26" s="1"/>
  <c r="L4027" i="13" s="1"/>
  <c r="N4027" i="13" s="1"/>
  <c r="N4168" i="26"/>
  <c r="N3596" i="26"/>
  <c r="N3681" i="26"/>
  <c r="Q3681" i="26" s="1"/>
  <c r="R3681" i="26" s="1"/>
  <c r="L3681" i="13" s="1"/>
  <c r="N3681" i="13" s="1"/>
  <c r="N3766" i="26"/>
  <c r="Q3766" i="26" s="1"/>
  <c r="R3766" i="26" s="1"/>
  <c r="L3766" i="13" s="1"/>
  <c r="N3766" i="13" s="1"/>
  <c r="N3852" i="26"/>
  <c r="N3920" i="26"/>
  <c r="N3984" i="26"/>
  <c r="Q3984" i="26" s="1"/>
  <c r="R3984" i="26" s="1"/>
  <c r="L3984" i="13" s="1"/>
  <c r="N3984" i="13" s="1"/>
  <c r="N4096" i="26"/>
  <c r="Q4096" i="26" s="1"/>
  <c r="R4096" i="26" s="1"/>
  <c r="L4096" i="13" s="1"/>
  <c r="N4096" i="13" s="1"/>
  <c r="N2612" i="26"/>
  <c r="N2131" i="26"/>
  <c r="N2265" i="26"/>
  <c r="Q2265" i="26" s="1"/>
  <c r="R2265" i="26" s="1"/>
  <c r="L2265" i="13" s="1"/>
  <c r="N2265" i="13" s="1"/>
  <c r="N2369" i="26"/>
  <c r="Q2369" i="26" s="1"/>
  <c r="R2369" i="26" s="1"/>
  <c r="L2369" i="13" s="1"/>
  <c r="N2369" i="13" s="1"/>
  <c r="N2453" i="26"/>
  <c r="N2537" i="26"/>
  <c r="N2625" i="26"/>
  <c r="Q2625" i="26" s="1"/>
  <c r="R2625" i="26" s="1"/>
  <c r="L2625" i="13" s="1"/>
  <c r="N2625" i="13" s="1"/>
  <c r="N2709" i="26"/>
  <c r="Q2709" i="26" s="1"/>
  <c r="R2709" i="26" s="1"/>
  <c r="L2709" i="13" s="1"/>
  <c r="N2709" i="13" s="1"/>
  <c r="N2793" i="26"/>
  <c r="Q2793" i="26" s="1"/>
  <c r="R2793" i="26" s="1"/>
  <c r="L2793" i="13" s="1"/>
  <c r="N2793" i="13" s="1"/>
  <c r="N2877" i="26"/>
  <c r="N2941" i="26"/>
  <c r="Q2941" i="26" s="1"/>
  <c r="R2941" i="26" s="1"/>
  <c r="L2941" i="13" s="1"/>
  <c r="N2941" i="13" s="1"/>
  <c r="N3005" i="26"/>
  <c r="Q3005" i="26" s="1"/>
  <c r="R3005" i="26" s="1"/>
  <c r="L3005" i="13" s="1"/>
  <c r="N3005" i="13" s="1"/>
  <c r="N3069" i="26"/>
  <c r="Q3069" i="26" s="1"/>
  <c r="R3069" i="26" s="1"/>
  <c r="L3069" i="13" s="1"/>
  <c r="N3069" i="13" s="1"/>
  <c r="N2780" i="26"/>
  <c r="N2867" i="26"/>
  <c r="Q2867" i="26" s="1"/>
  <c r="R2867" i="26" s="1"/>
  <c r="L2867" i="13" s="1"/>
  <c r="N2867" i="13" s="1"/>
  <c r="N2952" i="26"/>
  <c r="Q2952" i="26" s="1"/>
  <c r="R2952" i="26" s="1"/>
  <c r="L2952" i="13" s="1"/>
  <c r="N2952" i="13" s="1"/>
  <c r="N3038" i="26"/>
  <c r="N3112" i="26"/>
  <c r="N3176" i="26"/>
  <c r="Q3176" i="26" s="1"/>
  <c r="R3176" i="26" s="1"/>
  <c r="L3176" i="13" s="1"/>
  <c r="N3176" i="13" s="1"/>
  <c r="N3240" i="26"/>
  <c r="Q3240" i="26" s="1"/>
  <c r="R3240" i="26" s="1"/>
  <c r="L3240" i="13" s="1"/>
  <c r="N3240" i="13" s="1"/>
  <c r="N3304" i="26"/>
  <c r="N3368" i="26"/>
  <c r="N3432" i="26"/>
  <c r="Q3432" i="26" s="1"/>
  <c r="R3432" i="26" s="1"/>
  <c r="L3432" i="13" s="1"/>
  <c r="N3432" i="13" s="1"/>
  <c r="N3496" i="26"/>
  <c r="Q3496" i="26" s="1"/>
  <c r="R3496" i="26" s="1"/>
  <c r="L3496" i="13" s="1"/>
  <c r="N3496" i="13" s="1"/>
  <c r="N3560" i="26"/>
  <c r="N2743" i="26"/>
  <c r="N2842" i="26"/>
  <c r="Q2842" i="26" s="1"/>
  <c r="R2842" i="26" s="1"/>
  <c r="L2842" i="13" s="1"/>
  <c r="N2842" i="13" s="1"/>
  <c r="N2927" i="26"/>
  <c r="Q2927" i="26" s="1"/>
  <c r="R2927" i="26" s="1"/>
  <c r="L2927" i="13" s="1"/>
  <c r="N2927" i="13" s="1"/>
  <c r="N3012" i="26"/>
  <c r="Q3012" i="26" s="1"/>
  <c r="R3012" i="26" s="1"/>
  <c r="L3012" i="13" s="1"/>
  <c r="N3012" i="13" s="1"/>
  <c r="N3093" i="26"/>
  <c r="N3157" i="26"/>
  <c r="Q3157" i="26" s="1"/>
  <c r="R3157" i="26" s="1"/>
  <c r="L3157" i="13" s="1"/>
  <c r="N3157" i="13" s="1"/>
  <c r="N3221" i="26"/>
  <c r="Q3221" i="26" s="1"/>
  <c r="R3221" i="26" s="1"/>
  <c r="L3221" i="13" s="1"/>
  <c r="N3221" i="13" s="1"/>
  <c r="N3285" i="26"/>
  <c r="Q3285" i="26" s="1"/>
  <c r="R3285" i="26" s="1"/>
  <c r="L3285" i="13" s="1"/>
  <c r="N3285" i="13" s="1"/>
  <c r="N3349" i="26"/>
  <c r="N3413" i="26"/>
  <c r="N3477" i="26"/>
  <c r="Q3477" i="26" s="1"/>
  <c r="R3477" i="26" s="1"/>
  <c r="L3477" i="13" s="1"/>
  <c r="N3477" i="13" s="1"/>
  <c r="N2790" i="26"/>
  <c r="N2875" i="26"/>
  <c r="N2960" i="26"/>
  <c r="N3046" i="26"/>
  <c r="Q3046" i="26" s="1"/>
  <c r="R3046" i="26" s="1"/>
  <c r="L3046" i="13" s="1"/>
  <c r="N3046" i="13" s="1"/>
  <c r="N3118" i="26"/>
  <c r="Q3118" i="26" s="1"/>
  <c r="R3118" i="26" s="1"/>
  <c r="L3118" i="13" s="1"/>
  <c r="N3118" i="13" s="1"/>
  <c r="N3182" i="26"/>
  <c r="N3246" i="26"/>
  <c r="Q3246" i="26" s="1"/>
  <c r="R3246" i="26" s="1"/>
  <c r="L3246" i="13" s="1"/>
  <c r="N3246" i="13" s="1"/>
  <c r="N3310" i="26"/>
  <c r="Q3310" i="26" s="1"/>
  <c r="R3310" i="26" s="1"/>
  <c r="L3310" i="13" s="1"/>
  <c r="N3310" i="13" s="1"/>
  <c r="N3374" i="26"/>
  <c r="Q3374" i="26" s="1"/>
  <c r="R3374" i="26" s="1"/>
  <c r="L3374" i="13" s="1"/>
  <c r="N3374" i="13" s="1"/>
  <c r="N3438" i="26"/>
  <c r="N2755" i="26"/>
  <c r="Q2755" i="26" s="1"/>
  <c r="R2755" i="26" s="1"/>
  <c r="L2755" i="13" s="1"/>
  <c r="N2755" i="13" s="1"/>
  <c r="N2850" i="26"/>
  <c r="Q2850" i="26" s="1"/>
  <c r="R2850" i="26" s="1"/>
  <c r="L2850" i="13" s="1"/>
  <c r="N2850" i="13" s="1"/>
  <c r="N2935" i="26"/>
  <c r="Q2935" i="26" s="1"/>
  <c r="R2935" i="26" s="1"/>
  <c r="L2935" i="13" s="1"/>
  <c r="N2935" i="13" s="1"/>
  <c r="N3020" i="26"/>
  <c r="N3099" i="26"/>
  <c r="Q3099" i="26" s="1"/>
  <c r="R3099" i="26" s="1"/>
  <c r="L3099" i="13" s="1"/>
  <c r="N3099" i="13" s="1"/>
  <c r="N3163" i="26"/>
  <c r="Q3163" i="26" s="1"/>
  <c r="R3163" i="26" s="1"/>
  <c r="L3163" i="13" s="1"/>
  <c r="N3163" i="13" s="1"/>
  <c r="N3227" i="26"/>
  <c r="Q3227" i="26" s="1"/>
  <c r="R3227" i="26" s="1"/>
  <c r="L3227" i="13" s="1"/>
  <c r="N3227" i="13" s="1"/>
  <c r="N3291" i="26"/>
  <c r="N3355" i="26"/>
  <c r="Q3355" i="26" s="1"/>
  <c r="R3355" i="26" s="1"/>
  <c r="L3355" i="13" s="1"/>
  <c r="N3355" i="13" s="1"/>
  <c r="N3419" i="26"/>
  <c r="Q3419" i="26" s="1"/>
  <c r="R3419" i="26" s="1"/>
  <c r="L3419" i="13" s="1"/>
  <c r="N3419" i="13" s="1"/>
  <c r="N3483" i="26"/>
  <c r="Q3483" i="26" s="1"/>
  <c r="R3483" i="26" s="1"/>
  <c r="L3483" i="13" s="1"/>
  <c r="N3483" i="13" s="1"/>
  <c r="N3547" i="26"/>
  <c r="N3611" i="26"/>
  <c r="Q3611" i="26" s="1"/>
  <c r="R3611" i="26" s="1"/>
  <c r="L3611" i="13" s="1"/>
  <c r="N3611" i="13" s="1"/>
  <c r="N3675" i="26"/>
  <c r="Q3675" i="26" s="1"/>
  <c r="R3675" i="26" s="1"/>
  <c r="L3675" i="13" s="1"/>
  <c r="N3675" i="13" s="1"/>
  <c r="N3739" i="26"/>
  <c r="Q3739" i="26" s="1"/>
  <c r="R3739" i="26" s="1"/>
  <c r="L3739" i="13" s="1"/>
  <c r="N3739" i="13" s="1"/>
  <c r="N3803" i="26"/>
  <c r="N3867" i="26"/>
  <c r="Q3867" i="26" s="1"/>
  <c r="R3867" i="26" s="1"/>
  <c r="L3867" i="13" s="1"/>
  <c r="N3867" i="13" s="1"/>
  <c r="N3593" i="26"/>
  <c r="Q3593" i="26" s="1"/>
  <c r="R3593" i="26" s="1"/>
  <c r="L3593" i="13" s="1"/>
  <c r="N3593" i="13" s="1"/>
  <c r="N3678" i="26"/>
  <c r="N3764" i="26"/>
  <c r="N3849" i="26"/>
  <c r="Q3849" i="26" s="1"/>
  <c r="R3849" i="26" s="1"/>
  <c r="L3849" i="13" s="1"/>
  <c r="N3849" i="13" s="1"/>
  <c r="N3970" i="26"/>
  <c r="Q3970" i="26" s="1"/>
  <c r="R3970" i="26" s="1"/>
  <c r="L3970" i="13" s="1"/>
  <c r="N3970" i="13" s="1"/>
  <c r="N4110" i="26"/>
  <c r="Q4110" i="26" s="1"/>
  <c r="R4110" i="26" s="1"/>
  <c r="L4110" i="13" s="1"/>
  <c r="N4110" i="13" s="1"/>
  <c r="N4023" i="26"/>
  <c r="N4056" i="26"/>
  <c r="Q4056" i="26" s="1"/>
  <c r="R4056" i="26" s="1"/>
  <c r="L4056" i="13" s="1"/>
  <c r="N4056" i="13" s="1"/>
  <c r="N3541" i="26"/>
  <c r="Q3541" i="26" s="1"/>
  <c r="R3541" i="26" s="1"/>
  <c r="L3541" i="13" s="1"/>
  <c r="N3541" i="13" s="1"/>
  <c r="N3642" i="26"/>
  <c r="Q3642" i="26" s="1"/>
  <c r="R3642" i="26" s="1"/>
  <c r="L3642" i="13" s="1"/>
  <c r="N3642" i="13" s="1"/>
  <c r="N3728" i="26"/>
  <c r="N3813" i="26"/>
  <c r="Q3813" i="26" s="1"/>
  <c r="R3813" i="26" s="1"/>
  <c r="L3813" i="13" s="1"/>
  <c r="N3813" i="13" s="1"/>
  <c r="N3891" i="26"/>
  <c r="Q3891" i="26" s="1"/>
  <c r="R3891" i="26" s="1"/>
  <c r="L3891" i="13" s="1"/>
  <c r="N3891" i="13" s="1"/>
  <c r="N3979" i="26"/>
  <c r="N4116" i="26"/>
  <c r="N3574" i="26"/>
  <c r="Q3574" i="26" s="1"/>
  <c r="R3574" i="26" s="1"/>
  <c r="L3574" i="13" s="1"/>
  <c r="N3574" i="13" s="1"/>
  <c r="N3665" i="26"/>
  <c r="Q3665" i="26" s="1"/>
  <c r="R3665" i="26" s="1"/>
  <c r="L3665" i="13" s="1"/>
  <c r="N3665" i="13" s="1"/>
  <c r="N3750" i="26"/>
  <c r="Q3750" i="26" s="1"/>
  <c r="R3750" i="26" s="1"/>
  <c r="L3750" i="13" s="1"/>
  <c r="N3750" i="13" s="1"/>
  <c r="N2616" i="26"/>
  <c r="N2137" i="26"/>
  <c r="Q2137" i="26" s="1"/>
  <c r="R2137" i="26" s="1"/>
  <c r="L2137" i="13" s="1"/>
  <c r="N2137" i="13" s="1"/>
  <c r="N2275" i="26"/>
  <c r="Q2275" i="26" s="1"/>
  <c r="R2275" i="26" s="1"/>
  <c r="L2275" i="13" s="1"/>
  <c r="N2275" i="13" s="1"/>
  <c r="N2373" i="26"/>
  <c r="N2457" i="26"/>
  <c r="N2545" i="26"/>
  <c r="Q2545" i="26" s="1"/>
  <c r="R2545" i="26" s="1"/>
  <c r="L2545" i="13" s="1"/>
  <c r="N2545" i="13" s="1"/>
  <c r="N2629" i="26"/>
  <c r="Q2629" i="26" s="1"/>
  <c r="R2629" i="26" s="1"/>
  <c r="L2629" i="13" s="1"/>
  <c r="N2629" i="13" s="1"/>
  <c r="N2713" i="26"/>
  <c r="Q2713" i="26" s="1"/>
  <c r="R2713" i="26" s="1"/>
  <c r="L2713" i="13" s="1"/>
  <c r="N2713" i="13" s="1"/>
  <c r="N2801" i="26"/>
  <c r="N2881" i="26"/>
  <c r="N2945" i="26"/>
  <c r="Q2945" i="26" s="1"/>
  <c r="R2945" i="26" s="1"/>
  <c r="L2945" i="13" s="1"/>
  <c r="N2945" i="13" s="1"/>
  <c r="N3009" i="26"/>
  <c r="Q3009" i="26" s="1"/>
  <c r="R3009" i="26" s="1"/>
  <c r="L3009" i="13" s="1"/>
  <c r="N3009" i="13" s="1"/>
  <c r="N3073" i="26"/>
  <c r="N2787" i="26"/>
  <c r="Q2787" i="26" s="1"/>
  <c r="R2787" i="26" s="1"/>
  <c r="L2787" i="13" s="1"/>
  <c r="N2787" i="13" s="1"/>
  <c r="N2872" i="26"/>
  <c r="Q2872" i="26" s="1"/>
  <c r="R2872" i="26" s="1"/>
  <c r="L2872" i="13" s="1"/>
  <c r="N2872" i="13" s="1"/>
  <c r="N2958" i="26"/>
  <c r="Q2958" i="26" s="1"/>
  <c r="R2958" i="26" s="1"/>
  <c r="L2958" i="13" s="1"/>
  <c r="N2958" i="13" s="1"/>
  <c r="N3043" i="26"/>
  <c r="N3116" i="26"/>
  <c r="Q3116" i="26" s="1"/>
  <c r="R3116" i="26" s="1"/>
  <c r="L3116" i="13" s="1"/>
  <c r="N3116" i="13" s="1"/>
  <c r="N3180" i="26"/>
  <c r="Q3180" i="26" s="1"/>
  <c r="R3180" i="26" s="1"/>
  <c r="L3180" i="13" s="1"/>
  <c r="N3180" i="13" s="1"/>
  <c r="N3244" i="26"/>
  <c r="Q3244" i="26" s="1"/>
  <c r="R3244" i="26" s="1"/>
  <c r="L3244" i="13" s="1"/>
  <c r="N3244" i="13" s="1"/>
  <c r="N3308" i="26"/>
  <c r="N3372" i="26"/>
  <c r="Q3372" i="26" s="1"/>
  <c r="R3372" i="26" s="1"/>
  <c r="L3372" i="13" s="1"/>
  <c r="N3372" i="13" s="1"/>
  <c r="N3436" i="26"/>
  <c r="Q3436" i="26" s="1"/>
  <c r="R3436" i="26" s="1"/>
  <c r="L3436" i="13" s="1"/>
  <c r="N3436" i="13" s="1"/>
  <c r="N3500" i="26"/>
  <c r="Q3500" i="26" s="1"/>
  <c r="R3500" i="26" s="1"/>
  <c r="L3500" i="13" s="1"/>
  <c r="N3500" i="13" s="1"/>
  <c r="N3564" i="26"/>
  <c r="N1998" i="26"/>
  <c r="Q1998" i="26" s="1"/>
  <c r="R1998" i="26" s="1"/>
  <c r="L1998" i="13" s="1"/>
  <c r="N1998" i="13" s="1"/>
  <c r="N2372" i="26"/>
  <c r="Q2372" i="26" s="1"/>
  <c r="R2372" i="26" s="1"/>
  <c r="L2372" i="13" s="1"/>
  <c r="N2372" i="13" s="1"/>
  <c r="N1421" i="26"/>
  <c r="Q1421" i="26" s="1"/>
  <c r="R1421" i="26" s="1"/>
  <c r="L1421" i="13" s="1"/>
  <c r="N1421" i="13" s="1"/>
  <c r="N1374" i="26"/>
  <c r="N1602" i="26"/>
  <c r="N1375" i="26"/>
  <c r="Q1375" i="26" s="1"/>
  <c r="R1375" i="26" s="1"/>
  <c r="L1375" i="13" s="1"/>
  <c r="N1375" i="13" s="1"/>
  <c r="N1546" i="26"/>
  <c r="N1671" i="26"/>
  <c r="N1751" i="26"/>
  <c r="Q1751" i="26" s="1"/>
  <c r="R1751" i="26" s="1"/>
  <c r="L1751" i="13" s="1"/>
  <c r="N1751" i="13" s="1"/>
  <c r="N1847" i="26"/>
  <c r="Q1847" i="26" s="1"/>
  <c r="R1847" i="26" s="1"/>
  <c r="L1847" i="13" s="1"/>
  <c r="N1847" i="13" s="1"/>
  <c r="N1911" i="26"/>
  <c r="N1350" i="26"/>
  <c r="N1652" i="26"/>
  <c r="Q1652" i="26" s="1"/>
  <c r="R1652" i="26" s="1"/>
  <c r="L1652" i="13" s="1"/>
  <c r="N1652" i="13" s="1"/>
  <c r="N1758" i="26"/>
  <c r="Q1758" i="26" s="1"/>
  <c r="R1758" i="26" s="1"/>
  <c r="L1758" i="13" s="1"/>
  <c r="N1758" i="13" s="1"/>
  <c r="N1844" i="26"/>
  <c r="Q1844" i="26" s="1"/>
  <c r="R1844" i="26" s="1"/>
  <c r="L1844" i="13" s="1"/>
  <c r="N1844" i="13" s="1"/>
  <c r="N1929" i="26"/>
  <c r="N1997" i="26"/>
  <c r="Q1997" i="26" s="1"/>
  <c r="R1997" i="26" s="1"/>
  <c r="L1997" i="13" s="1"/>
  <c r="N1997" i="13" s="1"/>
  <c r="N2061" i="26"/>
  <c r="Q2061" i="26" s="1"/>
  <c r="R2061" i="26" s="1"/>
  <c r="L2061" i="13" s="1"/>
  <c r="N2061" i="13" s="1"/>
  <c r="N1505" i="26"/>
  <c r="Q1505" i="26" s="1"/>
  <c r="R1505" i="26" s="1"/>
  <c r="L1505" i="13" s="1"/>
  <c r="N1505" i="13" s="1"/>
  <c r="N1710" i="26"/>
  <c r="N1797" i="26"/>
  <c r="Q1797" i="26" s="1"/>
  <c r="R1797" i="26" s="1"/>
  <c r="L1797" i="13" s="1"/>
  <c r="N1797" i="13" s="1"/>
  <c r="N1882" i="26"/>
  <c r="Q1882" i="26" s="1"/>
  <c r="R1882" i="26" s="1"/>
  <c r="L1882" i="13" s="1"/>
  <c r="N1882" i="13" s="1"/>
  <c r="N1075" i="26"/>
  <c r="Q1075" i="26" s="1"/>
  <c r="R1075" i="26" s="1"/>
  <c r="L1075" i="13" s="1"/>
  <c r="N1075" i="13" s="1"/>
  <c r="N1574" i="26"/>
  <c r="N1729" i="26"/>
  <c r="Q1729" i="26" s="1"/>
  <c r="R1729" i="26" s="1"/>
  <c r="L1729" i="13" s="1"/>
  <c r="N1729" i="13" s="1"/>
  <c r="N1814" i="26"/>
  <c r="Q1814" i="26" s="1"/>
  <c r="R1814" i="26" s="1"/>
  <c r="L1814" i="13" s="1"/>
  <c r="N1814" i="13" s="1"/>
  <c r="N1900" i="26"/>
  <c r="N1975" i="26"/>
  <c r="N2039" i="26"/>
  <c r="Q2039" i="26" s="1"/>
  <c r="R2039" i="26" s="1"/>
  <c r="L2039" i="13" s="1"/>
  <c r="N2039" i="13" s="1"/>
  <c r="N1387" i="26"/>
  <c r="Q1387" i="26" s="1"/>
  <c r="R1387" i="26" s="1"/>
  <c r="L1387" i="13" s="1"/>
  <c r="N1387" i="13" s="1"/>
  <c r="N1666" i="26"/>
  <c r="N1768" i="26"/>
  <c r="N1853" i="26"/>
  <c r="Q1853" i="26" s="1"/>
  <c r="R1853" i="26" s="1"/>
  <c r="L1853" i="13" s="1"/>
  <c r="N1853" i="13" s="1"/>
  <c r="N1938" i="26"/>
  <c r="Q1938" i="26" s="1"/>
  <c r="R1938" i="26" s="1"/>
  <c r="L1938" i="13" s="1"/>
  <c r="N1938" i="13" s="1"/>
  <c r="N2004" i="26"/>
  <c r="Q2004" i="26" s="1"/>
  <c r="R2004" i="26" s="1"/>
  <c r="L2004" i="13" s="1"/>
  <c r="N2004" i="13" s="1"/>
  <c r="N2068" i="26"/>
  <c r="N2132" i="26"/>
  <c r="Q2132" i="26" s="1"/>
  <c r="R2132" i="26" s="1"/>
  <c r="L2132" i="13" s="1"/>
  <c r="N2132" i="13" s="1"/>
  <c r="N2196" i="26"/>
  <c r="Q2196" i="26" s="1"/>
  <c r="R2196" i="26" s="1"/>
  <c r="L2196" i="13" s="1"/>
  <c r="N2196" i="13" s="1"/>
  <c r="N2260" i="26"/>
  <c r="Q2260" i="26" s="1"/>
  <c r="R2260" i="26" s="1"/>
  <c r="L2260" i="13" s="1"/>
  <c r="N2260" i="13" s="1"/>
  <c r="N2324" i="26"/>
  <c r="N2106" i="26"/>
  <c r="Q2106" i="26" s="1"/>
  <c r="R2106" i="26" s="1"/>
  <c r="L2106" i="13" s="1"/>
  <c r="N2106" i="13" s="1"/>
  <c r="N2191" i="26"/>
  <c r="Q2191" i="26" s="1"/>
  <c r="R2191" i="26" s="1"/>
  <c r="L2191" i="13" s="1"/>
  <c r="N2191" i="13" s="1"/>
  <c r="N2277" i="26"/>
  <c r="Q2277" i="26" s="1"/>
  <c r="R2277" i="26" s="1"/>
  <c r="L2277" i="13" s="1"/>
  <c r="N2277" i="13" s="1"/>
  <c r="N2354" i="26"/>
  <c r="N2418" i="26"/>
  <c r="Q2418" i="26" s="1"/>
  <c r="R2418" i="26" s="1"/>
  <c r="L2418" i="13" s="1"/>
  <c r="N2418" i="13" s="1"/>
  <c r="N2482" i="26"/>
  <c r="Q2482" i="26" s="1"/>
  <c r="R2482" i="26" s="1"/>
  <c r="L2482" i="13" s="1"/>
  <c r="N2482" i="13" s="1"/>
  <c r="N2546" i="26"/>
  <c r="N2610" i="26"/>
  <c r="N2674" i="26"/>
  <c r="Q2674" i="26" s="1"/>
  <c r="R2674" i="26" s="1"/>
  <c r="L2674" i="13" s="1"/>
  <c r="N2674" i="13" s="1"/>
  <c r="N2738" i="26"/>
  <c r="Q2738" i="26" s="1"/>
  <c r="R2738" i="26" s="1"/>
  <c r="L2738" i="13" s="1"/>
  <c r="N2738" i="13" s="1"/>
  <c r="N2026" i="26"/>
  <c r="N2139" i="26"/>
  <c r="N2225" i="26"/>
  <c r="Q2225" i="26" s="1"/>
  <c r="R2225" i="26" s="1"/>
  <c r="L2225" i="13" s="1"/>
  <c r="N2225" i="13" s="1"/>
  <c r="N2310" i="26"/>
  <c r="Q2310" i="26" s="1"/>
  <c r="R2310" i="26" s="1"/>
  <c r="L2310" i="13" s="1"/>
  <c r="N2310" i="13" s="1"/>
  <c r="N2379" i="26"/>
  <c r="Q2379" i="26" s="1"/>
  <c r="R2379" i="26" s="1"/>
  <c r="L2379" i="13" s="1"/>
  <c r="N2379" i="13" s="1"/>
  <c r="N2443" i="26"/>
  <c r="N2507" i="26"/>
  <c r="Q2507" i="26" s="1"/>
  <c r="R2507" i="26" s="1"/>
  <c r="L2507" i="13" s="1"/>
  <c r="N2507" i="13" s="1"/>
  <c r="N2571" i="26"/>
  <c r="Q2571" i="26" s="1"/>
  <c r="R2571" i="26" s="1"/>
  <c r="L2571" i="13" s="1"/>
  <c r="N2571" i="13" s="1"/>
  <c r="N2635" i="26"/>
  <c r="Q2635" i="26" s="1"/>
  <c r="R2635" i="26" s="1"/>
  <c r="L2635" i="13" s="1"/>
  <c r="N2635" i="13" s="1"/>
  <c r="N2014" i="26"/>
  <c r="N2135" i="26"/>
  <c r="Q2135" i="26" s="1"/>
  <c r="R2135" i="26" s="1"/>
  <c r="L2135" i="13" s="1"/>
  <c r="N2135" i="13" s="1"/>
  <c r="N2221" i="26"/>
  <c r="Q2221" i="26" s="1"/>
  <c r="R2221" i="26" s="1"/>
  <c r="L2221" i="13" s="1"/>
  <c r="N2221" i="13" s="1"/>
  <c r="N2306" i="26"/>
  <c r="Q2306" i="26" s="1"/>
  <c r="R2306" i="26" s="1"/>
  <c r="L2306" i="13" s="1"/>
  <c r="N2306" i="13" s="1"/>
  <c r="N2376" i="26"/>
  <c r="N1485" i="26"/>
  <c r="Q1485" i="26" s="1"/>
  <c r="R1485" i="26" s="1"/>
  <c r="L1485" i="13" s="1"/>
  <c r="N1485" i="13" s="1"/>
  <c r="N1621" i="26"/>
  <c r="Q1621" i="26" s="1"/>
  <c r="R1621" i="26" s="1"/>
  <c r="L1621" i="13" s="1"/>
  <c r="N1621" i="13" s="1"/>
  <c r="N1705" i="26"/>
  <c r="N1282" i="26"/>
  <c r="N1411" i="26"/>
  <c r="Q1411" i="26" s="1"/>
  <c r="R1411" i="26" s="1"/>
  <c r="L1411" i="13" s="1"/>
  <c r="N1411" i="13" s="1"/>
  <c r="N1523" i="26"/>
  <c r="Q1523" i="26" s="1"/>
  <c r="R1523" i="26" s="1"/>
  <c r="L1523" i="13" s="1"/>
  <c r="N1523" i="13" s="1"/>
  <c r="N1630" i="26"/>
  <c r="N1283" i="26"/>
  <c r="N1402" i="26"/>
  <c r="Q1402" i="26" s="1"/>
  <c r="R1402" i="26" s="1"/>
  <c r="L1402" i="13" s="1"/>
  <c r="N1402" i="13" s="1"/>
  <c r="N1487" i="26"/>
  <c r="Q1487" i="26" s="1"/>
  <c r="R1487" i="26" s="1"/>
  <c r="L1487" i="13" s="1"/>
  <c r="N1487" i="13" s="1"/>
  <c r="N1573" i="26"/>
  <c r="N1643" i="26"/>
  <c r="N1707" i="26"/>
  <c r="Q1707" i="26" s="1"/>
  <c r="R1707" i="26" s="1"/>
  <c r="L1707" i="13" s="1"/>
  <c r="N1707" i="13" s="1"/>
  <c r="N1771" i="26"/>
  <c r="Q1771" i="26" s="1"/>
  <c r="R1771" i="26" s="1"/>
  <c r="L1771" i="13" s="1"/>
  <c r="N1771" i="13" s="1"/>
  <c r="N1835" i="26"/>
  <c r="N1899" i="26"/>
  <c r="N1262" i="26"/>
  <c r="Q1262" i="26" s="1"/>
  <c r="R1262" i="26" s="1"/>
  <c r="L1262" i="13" s="1"/>
  <c r="N1262" i="13" s="1"/>
  <c r="N1620" i="26"/>
  <c r="Q1620" i="26" s="1"/>
  <c r="R1620" i="26" s="1"/>
  <c r="L1620" i="13" s="1"/>
  <c r="N1620" i="13" s="1"/>
  <c r="N1742" i="26"/>
  <c r="Q1742" i="26" s="1"/>
  <c r="R1742" i="26" s="1"/>
  <c r="L1742" i="13" s="1"/>
  <c r="N1742" i="13" s="1"/>
  <c r="N1828" i="26"/>
  <c r="N1913" i="26"/>
  <c r="Q1913" i="26" s="1"/>
  <c r="R1913" i="26" s="1"/>
  <c r="L1913" i="13" s="1"/>
  <c r="N1913" i="13" s="1"/>
  <c r="N1985" i="26"/>
  <c r="Q1985" i="26" s="1"/>
  <c r="R1985" i="26" s="1"/>
  <c r="L1985" i="13" s="1"/>
  <c r="N1985" i="13" s="1"/>
  <c r="N2049" i="26"/>
  <c r="N1441" i="26"/>
  <c r="N1686" i="26"/>
  <c r="Q1686" i="26" s="1"/>
  <c r="R1686" i="26" s="1"/>
  <c r="L1686" i="13" s="1"/>
  <c r="N1686" i="13" s="1"/>
  <c r="N1781" i="26"/>
  <c r="Q1781" i="26" s="1"/>
  <c r="R1781" i="26" s="1"/>
  <c r="L1781" i="13" s="1"/>
  <c r="N1781" i="13" s="1"/>
  <c r="N1866" i="26"/>
  <c r="N1950" i="26"/>
  <c r="N1510" i="26"/>
  <c r="Q1510" i="26" s="1"/>
  <c r="R1510" i="26" s="1"/>
  <c r="L1510" i="13" s="1"/>
  <c r="N1510" i="13" s="1"/>
  <c r="N1712" i="26"/>
  <c r="Q1712" i="26" s="1"/>
  <c r="R1712" i="26" s="1"/>
  <c r="L1712" i="13" s="1"/>
  <c r="N1712" i="13" s="1"/>
  <c r="N1798" i="26"/>
  <c r="Q1798" i="26" s="1"/>
  <c r="R1798" i="26" s="1"/>
  <c r="L1798" i="13" s="1"/>
  <c r="N1798" i="13" s="1"/>
  <c r="N1884" i="26"/>
  <c r="N1963" i="26"/>
  <c r="Q1963" i="26" s="1"/>
  <c r="R1963" i="26" s="1"/>
  <c r="L1963" i="13" s="1"/>
  <c r="N1963" i="13" s="1"/>
  <c r="N2027" i="26"/>
  <c r="Q2027" i="26" s="1"/>
  <c r="R2027" i="26" s="1"/>
  <c r="L2027" i="13" s="1"/>
  <c r="N2027" i="13" s="1"/>
  <c r="N1318" i="26"/>
  <c r="Q1318" i="26" s="1"/>
  <c r="R1318" i="26" s="1"/>
  <c r="L1318" i="13" s="1"/>
  <c r="N1318" i="13" s="1"/>
  <c r="N1642" i="26"/>
  <c r="N1752" i="26"/>
  <c r="Q1752" i="26" s="1"/>
  <c r="R1752" i="26" s="1"/>
  <c r="L1752" i="13" s="1"/>
  <c r="N1752" i="13" s="1"/>
  <c r="N1837" i="26"/>
  <c r="Q1837" i="26" s="1"/>
  <c r="R1837" i="26" s="1"/>
  <c r="L1837" i="13" s="1"/>
  <c r="N1837" i="13" s="1"/>
  <c r="N1922" i="26"/>
  <c r="Q1922" i="26" s="1"/>
  <c r="R1922" i="26" s="1"/>
  <c r="L1922" i="13" s="1"/>
  <c r="N1922" i="13" s="1"/>
  <c r="N1992" i="26"/>
  <c r="N2056" i="26"/>
  <c r="Q2056" i="26" s="1"/>
  <c r="R2056" i="26" s="1"/>
  <c r="L2056" i="13" s="1"/>
  <c r="N2056" i="13" s="1"/>
  <c r="N2120" i="26"/>
  <c r="Q2120" i="26" s="1"/>
  <c r="R2120" i="26" s="1"/>
  <c r="L2120" i="13" s="1"/>
  <c r="N2120" i="13" s="1"/>
  <c r="N2184" i="26"/>
  <c r="Q2184" i="26" s="1"/>
  <c r="R2184" i="26" s="1"/>
  <c r="L2184" i="13" s="1"/>
  <c r="N2184" i="13" s="1"/>
  <c r="N2248" i="26"/>
  <c r="N2312" i="26"/>
  <c r="Q2312" i="26" s="1"/>
  <c r="R2312" i="26" s="1"/>
  <c r="L2312" i="13" s="1"/>
  <c r="N2312" i="13" s="1"/>
  <c r="N2090" i="26"/>
  <c r="Q2090" i="26" s="1"/>
  <c r="R2090" i="26" s="1"/>
  <c r="L2090" i="13" s="1"/>
  <c r="N2090" i="13" s="1"/>
  <c r="N2175" i="26"/>
  <c r="Q2175" i="26" s="1"/>
  <c r="R2175" i="26" s="1"/>
  <c r="L2175" i="13" s="1"/>
  <c r="N2175" i="13" s="1"/>
  <c r="N2261" i="26"/>
  <c r="N2342" i="26"/>
  <c r="Q2342" i="26" s="1"/>
  <c r="R2342" i="26" s="1"/>
  <c r="L2342" i="13" s="1"/>
  <c r="N2342" i="13" s="1"/>
  <c r="N2406" i="26"/>
  <c r="Q2406" i="26" s="1"/>
  <c r="R2406" i="26" s="1"/>
  <c r="L2406" i="13" s="1"/>
  <c r="N2406" i="13" s="1"/>
  <c r="N2470" i="26"/>
  <c r="Q2470" i="26" s="1"/>
  <c r="R2470" i="26" s="1"/>
  <c r="L2470" i="13" s="1"/>
  <c r="N2470" i="13" s="1"/>
  <c r="N2534" i="26"/>
  <c r="N2598" i="26"/>
  <c r="Q2598" i="26" s="1"/>
  <c r="R2598" i="26" s="1"/>
  <c r="L2598" i="13" s="1"/>
  <c r="N2598" i="13" s="1"/>
  <c r="N2662" i="26"/>
  <c r="Q2662" i="26" s="1"/>
  <c r="R2662" i="26" s="1"/>
  <c r="L2662" i="13" s="1"/>
  <c r="N2662" i="13" s="1"/>
  <c r="N2726" i="26"/>
  <c r="Q2726" i="26" s="1"/>
  <c r="R2726" i="26" s="1"/>
  <c r="L2726" i="13" s="1"/>
  <c r="N2726" i="13" s="1"/>
  <c r="N1978" i="26"/>
  <c r="N2123" i="26"/>
  <c r="Q2123" i="26" s="1"/>
  <c r="R2123" i="26" s="1"/>
  <c r="L2123" i="13" s="1"/>
  <c r="N2123" i="13" s="1"/>
  <c r="N2209" i="26"/>
  <c r="Q2209" i="26" s="1"/>
  <c r="R2209" i="26" s="1"/>
  <c r="L2209" i="13" s="1"/>
  <c r="N2209" i="13" s="1"/>
  <c r="N2294" i="26"/>
  <c r="N2367" i="26"/>
  <c r="N2431" i="26"/>
  <c r="Q2431" i="26" s="1"/>
  <c r="R2431" i="26" s="1"/>
  <c r="L2431" i="13" s="1"/>
  <c r="N2431" i="13" s="1"/>
  <c r="N2495" i="26"/>
  <c r="Q2495" i="26" s="1"/>
  <c r="R2495" i="26" s="1"/>
  <c r="L2495" i="13" s="1"/>
  <c r="N2495" i="13" s="1"/>
  <c r="N2559" i="26"/>
  <c r="N2623" i="26"/>
  <c r="N1966" i="26"/>
  <c r="Q1966" i="26" s="1"/>
  <c r="R1966" i="26" s="1"/>
  <c r="L1966" i="13" s="1"/>
  <c r="N1966" i="13" s="1"/>
  <c r="N2119" i="26"/>
  <c r="Q2119" i="26" s="1"/>
  <c r="R2119" i="26" s="1"/>
  <c r="L2119" i="13" s="1"/>
  <c r="N2119" i="13" s="1"/>
  <c r="N2205" i="26"/>
  <c r="N2290" i="26"/>
  <c r="N2364" i="26"/>
  <c r="Q2364" i="26" s="1"/>
  <c r="R2364" i="26" s="1"/>
  <c r="L2364" i="13" s="1"/>
  <c r="N2364" i="13" s="1"/>
  <c r="N2428" i="26"/>
  <c r="Q2428" i="26" s="1"/>
  <c r="R2428" i="26" s="1"/>
  <c r="L2428" i="13" s="1"/>
  <c r="N2428" i="13" s="1"/>
  <c r="N2492" i="26"/>
  <c r="Q2492" i="26" s="1"/>
  <c r="R2492" i="26" s="1"/>
  <c r="L2492" i="13" s="1"/>
  <c r="N2492" i="13" s="1"/>
  <c r="N2556" i="26"/>
  <c r="N2620" i="26"/>
  <c r="Q2620" i="26" s="1"/>
  <c r="R2620" i="26" s="1"/>
  <c r="L2620" i="13" s="1"/>
  <c r="N2620" i="13" s="1"/>
  <c r="N2034" i="26"/>
  <c r="Q2034" i="26" s="1"/>
  <c r="R2034" i="26" s="1"/>
  <c r="L2034" i="13" s="1"/>
  <c r="N2034" i="13" s="1"/>
  <c r="N2142" i="26"/>
  <c r="N2227" i="26"/>
  <c r="N2313" i="26"/>
  <c r="Q2313" i="26" s="1"/>
  <c r="R2313" i="26" s="1"/>
  <c r="L2313" i="13" s="1"/>
  <c r="N2313" i="13" s="1"/>
  <c r="N2381" i="26"/>
  <c r="Q2381" i="26" s="1"/>
  <c r="R2381" i="26" s="1"/>
  <c r="L2381" i="13" s="1"/>
  <c r="N2381" i="13" s="1"/>
  <c r="N2445" i="26"/>
  <c r="Q2445" i="26" s="1"/>
  <c r="R2445" i="26" s="1"/>
  <c r="L2445" i="13" s="1"/>
  <c r="N2445" i="13" s="1"/>
  <c r="N2509" i="26"/>
  <c r="N2573" i="26"/>
  <c r="Q2573" i="26" s="1"/>
  <c r="R2573" i="26" s="1"/>
  <c r="L2573" i="13" s="1"/>
  <c r="N2573" i="13" s="1"/>
  <c r="N2637" i="26"/>
  <c r="Q2637" i="26" s="1"/>
  <c r="R2637" i="26" s="1"/>
  <c r="L2637" i="13" s="1"/>
  <c r="N2637" i="13" s="1"/>
  <c r="N2701" i="26"/>
  <c r="N2765" i="26"/>
  <c r="N2829" i="26"/>
  <c r="Q2829" i="26" s="1"/>
  <c r="R2829" i="26" s="1"/>
  <c r="L2829" i="13" s="1"/>
  <c r="N2829" i="13" s="1"/>
  <c r="N2472" i="26"/>
  <c r="Q2472" i="26" s="1"/>
  <c r="R2472" i="26" s="1"/>
  <c r="L2472" i="13" s="1"/>
  <c r="N2472" i="13" s="1"/>
  <c r="N2664" i="26"/>
  <c r="N2201" i="26"/>
  <c r="N2318" i="26"/>
  <c r="Q2318" i="26" s="1"/>
  <c r="R2318" i="26" s="1"/>
  <c r="L2318" i="13" s="1"/>
  <c r="N2318" i="13" s="1"/>
  <c r="N2405" i="26"/>
  <c r="Q2405" i="26" s="1"/>
  <c r="R2405" i="26" s="1"/>
  <c r="L2405" i="13" s="1"/>
  <c r="N2405" i="13" s="1"/>
  <c r="N2489" i="26"/>
  <c r="Q2489" i="26" s="1"/>
  <c r="R2489" i="26" s="1"/>
  <c r="L2489" i="13" s="1"/>
  <c r="N2489" i="13" s="1"/>
  <c r="N2577" i="26"/>
  <c r="N2661" i="26"/>
  <c r="Q2661" i="26" s="1"/>
  <c r="R2661" i="26" s="1"/>
  <c r="L2661" i="13" s="1"/>
  <c r="N2661" i="13" s="1"/>
  <c r="N2745" i="26"/>
  <c r="Q2745" i="26" s="1"/>
  <c r="R2745" i="26" s="1"/>
  <c r="L2745" i="13" s="1"/>
  <c r="N2745" i="13" s="1"/>
  <c r="N2833" i="26"/>
  <c r="Q2833" i="26" s="1"/>
  <c r="R2833" i="26" s="1"/>
  <c r="L2833" i="13" s="1"/>
  <c r="N2833" i="13" s="1"/>
  <c r="N2905" i="26"/>
  <c r="N2969" i="26"/>
  <c r="Q2969" i="26" s="1"/>
  <c r="R2969" i="26" s="1"/>
  <c r="L2969" i="13" s="1"/>
  <c r="N2969" i="13" s="1"/>
  <c r="N3033" i="26"/>
  <c r="Q3033" i="26" s="1"/>
  <c r="R3033" i="26" s="1"/>
  <c r="L3033" i="13" s="1"/>
  <c r="N3033" i="13" s="1"/>
  <c r="N2708" i="26"/>
  <c r="Q2708" i="26" s="1"/>
  <c r="R2708" i="26" s="1"/>
  <c r="L2708" i="13" s="1"/>
  <c r="N2708" i="13" s="1"/>
  <c r="N2819" i="26"/>
  <c r="N2904" i="26"/>
  <c r="Q2904" i="26" s="1"/>
  <c r="R2904" i="26" s="1"/>
  <c r="L2904" i="13" s="1"/>
  <c r="N2904" i="13" s="1"/>
  <c r="N2990" i="26"/>
  <c r="Q2990" i="26" s="1"/>
  <c r="R2990" i="26" s="1"/>
  <c r="L2990" i="13" s="1"/>
  <c r="N2990" i="13" s="1"/>
  <c r="N3075" i="26"/>
  <c r="Q3075" i="26" s="1"/>
  <c r="R3075" i="26" s="1"/>
  <c r="L3075" i="13" s="1"/>
  <c r="N3075" i="13" s="1"/>
  <c r="N3140" i="26"/>
  <c r="N3204" i="26"/>
  <c r="Q3204" i="26" s="1"/>
  <c r="R3204" i="26" s="1"/>
  <c r="L3204" i="13" s="1"/>
  <c r="N3204" i="13" s="1"/>
  <c r="N3268" i="26"/>
  <c r="Q3268" i="26" s="1"/>
  <c r="R3268" i="26" s="1"/>
  <c r="L3268" i="13" s="1"/>
  <c r="N3268" i="13" s="1"/>
  <c r="N3332" i="26"/>
  <c r="Q3332" i="26" s="1"/>
  <c r="R3332" i="26" s="1"/>
  <c r="L3332" i="13" s="1"/>
  <c r="N3332" i="13" s="1"/>
  <c r="N3396" i="26"/>
  <c r="N3460" i="26"/>
  <c r="Q3460" i="26" s="1"/>
  <c r="R3460" i="26" s="1"/>
  <c r="L3460" i="13" s="1"/>
  <c r="N3460" i="13" s="1"/>
  <c r="N3524" i="26"/>
  <c r="Q3524" i="26" s="1"/>
  <c r="R3524" i="26" s="1"/>
  <c r="L3524" i="13" s="1"/>
  <c r="N3524" i="13" s="1"/>
  <c r="N3588" i="26"/>
  <c r="Q3588" i="26" s="1"/>
  <c r="R3588" i="26" s="1"/>
  <c r="L3588" i="13" s="1"/>
  <c r="N3588" i="13" s="1"/>
  <c r="N2794" i="26"/>
  <c r="N2879" i="26"/>
  <c r="Q2879" i="26" s="1"/>
  <c r="R2879" i="26" s="1"/>
  <c r="L2879" i="13" s="1"/>
  <c r="N2879" i="13" s="1"/>
  <c r="N2964" i="26"/>
  <c r="Q2964" i="26" s="1"/>
  <c r="R2964" i="26" s="1"/>
  <c r="L2964" i="13" s="1"/>
  <c r="N2964" i="13" s="1"/>
  <c r="N3050" i="26"/>
  <c r="Q3050" i="26" s="1"/>
  <c r="R3050" i="26" s="1"/>
  <c r="L3050" i="13" s="1"/>
  <c r="N3050" i="13" s="1"/>
  <c r="N3121" i="26"/>
  <c r="N3185" i="26"/>
  <c r="Q3185" i="26" s="1"/>
  <c r="R3185" i="26" s="1"/>
  <c r="L3185" i="13" s="1"/>
  <c r="N3185" i="13" s="1"/>
  <c r="N3249" i="26"/>
  <c r="Q3249" i="26" s="1"/>
  <c r="R3249" i="26" s="1"/>
  <c r="L3249" i="13" s="1"/>
  <c r="N3249" i="13" s="1"/>
  <c r="N3313" i="26"/>
  <c r="Q3313" i="26" s="1"/>
  <c r="R3313" i="26" s="1"/>
  <c r="L3313" i="13" s="1"/>
  <c r="N3313" i="13" s="1"/>
  <c r="N3377" i="26"/>
  <c r="N3441" i="26"/>
  <c r="Q3441" i="26" s="1"/>
  <c r="R3441" i="26" s="1"/>
  <c r="L3441" i="13" s="1"/>
  <c r="N3441" i="13" s="1"/>
  <c r="N2720" i="26"/>
  <c r="Q2720" i="26" s="1"/>
  <c r="R2720" i="26" s="1"/>
  <c r="L2720" i="13" s="1"/>
  <c r="N2720" i="13" s="1"/>
  <c r="N2827" i="26"/>
  <c r="Q2827" i="26" s="1"/>
  <c r="R2827" i="26" s="1"/>
  <c r="L2827" i="13" s="1"/>
  <c r="N2827" i="13" s="1"/>
  <c r="N2912" i="26"/>
  <c r="N2998" i="26"/>
  <c r="Q2998" i="26" s="1"/>
  <c r="R2998" i="26" s="1"/>
  <c r="L2998" i="13" s="1"/>
  <c r="N2998" i="13" s="1"/>
  <c r="N3082" i="26"/>
  <c r="Q3082" i="26" s="1"/>
  <c r="R3082" i="26" s="1"/>
  <c r="L3082" i="13" s="1"/>
  <c r="N3082" i="13" s="1"/>
  <c r="N3146" i="26"/>
  <c r="Q3146" i="26" s="1"/>
  <c r="R3146" i="26" s="1"/>
  <c r="L3146" i="13" s="1"/>
  <c r="N3146" i="13" s="1"/>
  <c r="N3210" i="26"/>
  <c r="N3274" i="26"/>
  <c r="Q3274" i="26" s="1"/>
  <c r="R3274" i="26" s="1"/>
  <c r="L3274" i="13" s="1"/>
  <c r="N3274" i="13" s="1"/>
  <c r="N3338" i="26"/>
  <c r="Q3338" i="26" s="1"/>
  <c r="R3338" i="26" s="1"/>
  <c r="L3338" i="13" s="1"/>
  <c r="N3338" i="13" s="1"/>
  <c r="N3402" i="26"/>
  <c r="Q3402" i="26" s="1"/>
  <c r="R3402" i="26" s="1"/>
  <c r="L3402" i="13" s="1"/>
  <c r="N3402" i="13" s="1"/>
  <c r="N2680" i="26"/>
  <c r="N2802" i="26"/>
  <c r="Q2802" i="26" s="1"/>
  <c r="R2802" i="26" s="1"/>
  <c r="L2802" i="13" s="1"/>
  <c r="N2802" i="13" s="1"/>
  <c r="N2887" i="26"/>
  <c r="Q2887" i="26" s="1"/>
  <c r="R2887" i="26" s="1"/>
  <c r="L2887" i="13" s="1"/>
  <c r="N2887" i="13" s="1"/>
  <c r="N2972" i="26"/>
  <c r="Q2972" i="26" s="1"/>
  <c r="R2972" i="26" s="1"/>
  <c r="L2972" i="13" s="1"/>
  <c r="N2972" i="13" s="1"/>
  <c r="N3058" i="26"/>
  <c r="N3127" i="26"/>
  <c r="Q3127" i="26" s="1"/>
  <c r="R3127" i="26" s="1"/>
  <c r="L3127" i="13" s="1"/>
  <c r="N3127" i="13" s="1"/>
  <c r="N3191" i="26"/>
  <c r="Q3191" i="26" s="1"/>
  <c r="R3191" i="26" s="1"/>
  <c r="L3191" i="13" s="1"/>
  <c r="N3191" i="13" s="1"/>
  <c r="N3255" i="26"/>
  <c r="Q3255" i="26" s="1"/>
  <c r="R3255" i="26" s="1"/>
  <c r="L3255" i="13" s="1"/>
  <c r="N3255" i="13" s="1"/>
  <c r="N3319" i="26"/>
  <c r="N3383" i="26"/>
  <c r="Q3383" i="26" s="1"/>
  <c r="R3383" i="26" s="1"/>
  <c r="L3383" i="13" s="1"/>
  <c r="N3383" i="13" s="1"/>
  <c r="N3447" i="26"/>
  <c r="Q3447" i="26" s="1"/>
  <c r="R3447" i="26" s="1"/>
  <c r="L3447" i="13" s="1"/>
  <c r="N3447" i="13" s="1"/>
  <c r="N3511" i="26"/>
  <c r="Q3511" i="26" s="1"/>
  <c r="R3511" i="26" s="1"/>
  <c r="L3511" i="13" s="1"/>
  <c r="N3511" i="13" s="1"/>
  <c r="N3575" i="26"/>
  <c r="N3639" i="26"/>
  <c r="Q3639" i="26" s="1"/>
  <c r="R3639" i="26" s="1"/>
  <c r="L3639" i="13" s="1"/>
  <c r="N3639" i="13" s="1"/>
  <c r="N3703" i="26"/>
  <c r="Q3703" i="26" s="1"/>
  <c r="R3703" i="26" s="1"/>
  <c r="L3703" i="13" s="1"/>
  <c r="N3703" i="13" s="1"/>
  <c r="N3767" i="26"/>
  <c r="Q3767" i="26" s="1"/>
  <c r="R3767" i="26" s="1"/>
  <c r="L3767" i="13" s="1"/>
  <c r="N3767" i="13" s="1"/>
  <c r="N3831" i="26"/>
  <c r="N3522" i="26"/>
  <c r="Q3522" i="26" s="1"/>
  <c r="R3522" i="26" s="1"/>
  <c r="L3522" i="13" s="1"/>
  <c r="N3522" i="13" s="1"/>
  <c r="N3630" i="26"/>
  <c r="Q3630" i="26" s="1"/>
  <c r="R3630" i="26" s="1"/>
  <c r="L3630" i="13" s="1"/>
  <c r="N3630" i="13" s="1"/>
  <c r="N3716" i="26"/>
  <c r="Q3716" i="26" s="1"/>
  <c r="R3716" i="26" s="1"/>
  <c r="L3716" i="13" s="1"/>
  <c r="N3716" i="13" s="1"/>
  <c r="N3801" i="26"/>
  <c r="N3886" i="26"/>
  <c r="Q3886" i="26" s="1"/>
  <c r="R3886" i="26" s="1"/>
  <c r="L3886" i="13" s="1"/>
  <c r="N3886" i="13" s="1"/>
  <c r="N4030" i="26"/>
  <c r="Q4030" i="26" s="1"/>
  <c r="R4030" i="26" s="1"/>
  <c r="L4030" i="13" s="1"/>
  <c r="N4030" i="13" s="1"/>
  <c r="N4166" i="26"/>
  <c r="N4083" i="26"/>
  <c r="N4160" i="26"/>
  <c r="Q4160" i="26" s="1"/>
  <c r="R4160" i="26" s="1"/>
  <c r="L4160" i="13" s="1"/>
  <c r="N4160" i="13" s="1"/>
  <c r="N3594" i="26"/>
  <c r="Q3594" i="26" s="1"/>
  <c r="R3594" i="26" s="1"/>
  <c r="L3594" i="13" s="1"/>
  <c r="N3594" i="13" s="1"/>
  <c r="N3680" i="26"/>
  <c r="Q3680" i="26" s="1"/>
  <c r="R3680" i="26" s="1"/>
  <c r="L3680" i="13" s="1"/>
  <c r="N3680" i="13" s="1"/>
  <c r="N3765" i="26"/>
  <c r="N3850" i="26"/>
  <c r="Q3850" i="26" s="1"/>
  <c r="R3850" i="26" s="1"/>
  <c r="L3850" i="13" s="1"/>
  <c r="N3850" i="13" s="1"/>
  <c r="N3919" i="26"/>
  <c r="Q3919" i="26" s="1"/>
  <c r="R3919" i="26" s="1"/>
  <c r="L3919" i="13" s="1"/>
  <c r="N3919" i="13" s="1"/>
  <c r="N4111" i="26"/>
  <c r="Q4111" i="26" s="1"/>
  <c r="R4111" i="26" s="1"/>
  <c r="L4111" i="13" s="1"/>
  <c r="N4111" i="13" s="1"/>
  <c r="N3502" i="26"/>
  <c r="N3617" i="26"/>
  <c r="Q3617" i="26" s="1"/>
  <c r="R3617" i="26" s="1"/>
  <c r="L3617" i="13" s="1"/>
  <c r="N3617" i="13" s="1"/>
  <c r="N3702" i="26"/>
  <c r="Q3702" i="26" s="1"/>
  <c r="R3702" i="26" s="1"/>
  <c r="L3702" i="13" s="1"/>
  <c r="N3702" i="13" s="1"/>
  <c r="N3788" i="26"/>
  <c r="Q3788" i="26" s="1"/>
  <c r="R3788" i="26" s="1"/>
  <c r="L3788" i="13" s="1"/>
  <c r="N3788" i="13" s="1"/>
  <c r="N3872" i="26"/>
  <c r="N3936" i="26"/>
  <c r="Q3936" i="26" s="1"/>
  <c r="R3936" i="26" s="1"/>
  <c r="L3936" i="13" s="1"/>
  <c r="N3936" i="13" s="1"/>
  <c r="N4000" i="26"/>
  <c r="Q4000" i="26" s="1"/>
  <c r="R4000" i="26" s="1"/>
  <c r="L4000" i="13" s="1"/>
  <c r="N4000" i="13" s="1"/>
  <c r="N2424" i="26"/>
  <c r="Q2424" i="26" s="1"/>
  <c r="R2424" i="26" s="1"/>
  <c r="L2424" i="13" s="1"/>
  <c r="N2424" i="13" s="1"/>
  <c r="N2644" i="26"/>
  <c r="N2174" i="26"/>
  <c r="N2297" i="26"/>
  <c r="Q2297" i="26" s="1"/>
  <c r="R2297" i="26" s="1"/>
  <c r="L2297" i="13" s="1"/>
  <c r="N2297" i="13" s="1"/>
  <c r="N2389" i="26"/>
  <c r="Q2389" i="26" s="1"/>
  <c r="R2389" i="26" s="1"/>
  <c r="L2389" i="13" s="1"/>
  <c r="N2389" i="13" s="1"/>
  <c r="N2473" i="26"/>
  <c r="N2561" i="26"/>
  <c r="Q2561" i="26" s="1"/>
  <c r="R2561" i="26" s="1"/>
  <c r="L2561" i="13" s="1"/>
  <c r="N2561" i="13" s="1"/>
  <c r="N2645" i="26"/>
  <c r="Q2645" i="26" s="1"/>
  <c r="R2645" i="26" s="1"/>
  <c r="L2645" i="13" s="1"/>
  <c r="N2645" i="13" s="1"/>
  <c r="N2729" i="26"/>
  <c r="Q2729" i="26" s="1"/>
  <c r="R2729" i="26" s="1"/>
  <c r="L2729" i="13" s="1"/>
  <c r="N2729" i="13" s="1"/>
  <c r="N2817" i="26"/>
  <c r="N2893" i="26"/>
  <c r="Q2893" i="26" s="1"/>
  <c r="R2893" i="26" s="1"/>
  <c r="L2893" i="13" s="1"/>
  <c r="N2893" i="13" s="1"/>
  <c r="N2957" i="26"/>
  <c r="Q2957" i="26" s="1"/>
  <c r="R2957" i="26" s="1"/>
  <c r="L2957" i="13" s="1"/>
  <c r="N2957" i="13" s="1"/>
  <c r="N3021" i="26"/>
  <c r="Q3021" i="26" s="1"/>
  <c r="R3021" i="26" s="1"/>
  <c r="L3021" i="13" s="1"/>
  <c r="N3021" i="13" s="1"/>
  <c r="N2684" i="26"/>
  <c r="N2803" i="26"/>
  <c r="Q2803" i="26" s="1"/>
  <c r="R2803" i="26" s="1"/>
  <c r="L2803" i="13" s="1"/>
  <c r="N2803" i="13" s="1"/>
  <c r="N2888" i="26"/>
  <c r="Q2888" i="26" s="1"/>
  <c r="R2888" i="26" s="1"/>
  <c r="L2888" i="13" s="1"/>
  <c r="N2888" i="13" s="1"/>
  <c r="N2974" i="26"/>
  <c r="Q2974" i="26" s="1"/>
  <c r="R2974" i="26" s="1"/>
  <c r="L2974" i="13" s="1"/>
  <c r="N2974" i="13" s="1"/>
  <c r="N3059" i="26"/>
  <c r="N3128" i="26"/>
  <c r="Q3128" i="26" s="1"/>
  <c r="R3128" i="26" s="1"/>
  <c r="L3128" i="13" s="1"/>
  <c r="N3128" i="13" s="1"/>
  <c r="N3192" i="26"/>
  <c r="Q3192" i="26" s="1"/>
  <c r="R3192" i="26" s="1"/>
  <c r="L3192" i="13" s="1"/>
  <c r="N3192" i="13" s="1"/>
  <c r="N3256" i="26"/>
  <c r="Q3256" i="26" s="1"/>
  <c r="R3256" i="26" s="1"/>
  <c r="L3256" i="13" s="1"/>
  <c r="N3256" i="13" s="1"/>
  <c r="N3320" i="26"/>
  <c r="N3576" i="26"/>
  <c r="Q3576" i="26" s="1"/>
  <c r="R3576" i="26" s="1"/>
  <c r="L3576" i="13" s="1"/>
  <c r="N3576" i="13" s="1"/>
  <c r="N3034" i="26"/>
  <c r="Q3034" i="26" s="1"/>
  <c r="R3034" i="26" s="1"/>
  <c r="L3034" i="13" s="1"/>
  <c r="N3034" i="13" s="1"/>
  <c r="N3301" i="26"/>
  <c r="Q3301" i="26" s="1"/>
  <c r="R3301" i="26" s="1"/>
  <c r="L3301" i="13" s="1"/>
  <c r="N3301" i="13" s="1"/>
  <c r="N2811" i="26"/>
  <c r="N3134" i="26"/>
  <c r="Q3134" i="26" s="1"/>
  <c r="R3134" i="26" s="1"/>
  <c r="L3134" i="13" s="1"/>
  <c r="N3134" i="13" s="1"/>
  <c r="N3390" i="26"/>
  <c r="Q3390" i="26" s="1"/>
  <c r="R3390" i="26" s="1"/>
  <c r="L3390" i="13" s="1"/>
  <c r="N3390" i="13" s="1"/>
  <c r="N2956" i="26"/>
  <c r="Q2956" i="26" s="1"/>
  <c r="R2956" i="26" s="1"/>
  <c r="L2956" i="13" s="1"/>
  <c r="N2956" i="13" s="1"/>
  <c r="N3243" i="26"/>
  <c r="N3499" i="26"/>
  <c r="Q3499" i="26" s="1"/>
  <c r="R3499" i="26" s="1"/>
  <c r="L3499" i="13" s="1"/>
  <c r="N3499" i="13" s="1"/>
  <c r="N3755" i="26"/>
  <c r="Q3755" i="26" s="1"/>
  <c r="R3755" i="26" s="1"/>
  <c r="L3755" i="13" s="1"/>
  <c r="N3755" i="13" s="1"/>
  <c r="N3700" i="26"/>
  <c r="Q3700" i="26" s="1"/>
  <c r="R3700" i="26" s="1"/>
  <c r="L3700" i="13" s="1"/>
  <c r="N3700" i="13" s="1"/>
  <c r="N4142" i="26"/>
  <c r="N3664" i="26"/>
  <c r="Q3664" i="26" s="1"/>
  <c r="R3664" i="26" s="1"/>
  <c r="L3664" i="13" s="1"/>
  <c r="N3664" i="13" s="1"/>
  <c r="N4047" i="26"/>
  <c r="Q4047" i="26" s="1"/>
  <c r="R4047" i="26" s="1"/>
  <c r="L4047" i="13" s="1"/>
  <c r="N4047" i="13" s="1"/>
  <c r="N2440" i="26"/>
  <c r="Q2440" i="26" s="1"/>
  <c r="R2440" i="26" s="1"/>
  <c r="L2440" i="13" s="1"/>
  <c r="N2440" i="13" s="1"/>
  <c r="N2393" i="26"/>
  <c r="N2737" i="26"/>
  <c r="Q2737" i="26" s="1"/>
  <c r="R2737" i="26" s="1"/>
  <c r="L2737" i="13" s="1"/>
  <c r="N2737" i="13" s="1"/>
  <c r="N3025" i="26"/>
  <c r="Q3025" i="26" s="1"/>
  <c r="R3025" i="26" s="1"/>
  <c r="L3025" i="13" s="1"/>
  <c r="N3025" i="13" s="1"/>
  <c r="N2979" i="26"/>
  <c r="Q2979" i="26" s="1"/>
  <c r="R2979" i="26" s="1"/>
  <c r="L2979" i="13" s="1"/>
  <c r="N2979" i="13" s="1"/>
  <c r="N3260" i="26"/>
  <c r="N3516" i="26"/>
  <c r="Q3516" i="26" s="1"/>
  <c r="R3516" i="26" s="1"/>
  <c r="L3516" i="13" s="1"/>
  <c r="N3516" i="13" s="1"/>
  <c r="N2847" i="26"/>
  <c r="Q2847" i="26" s="1"/>
  <c r="R2847" i="26" s="1"/>
  <c r="L2847" i="13" s="1"/>
  <c r="N2847" i="13" s="1"/>
  <c r="N3018" i="26"/>
  <c r="Q3018" i="26" s="1"/>
  <c r="R3018" i="26" s="1"/>
  <c r="L3018" i="13" s="1"/>
  <c r="N3018" i="13" s="1"/>
  <c r="N3161" i="26"/>
  <c r="N3289" i="26"/>
  <c r="Q3289" i="26" s="1"/>
  <c r="R3289" i="26" s="1"/>
  <c r="L3289" i="13" s="1"/>
  <c r="N3289" i="13" s="1"/>
  <c r="N3417" i="26"/>
  <c r="Q3417" i="26" s="1"/>
  <c r="R3417" i="26" s="1"/>
  <c r="L3417" i="13" s="1"/>
  <c r="N3417" i="13" s="1"/>
  <c r="N2795" i="26"/>
  <c r="Q2795" i="26" s="1"/>
  <c r="R2795" i="26" s="1"/>
  <c r="L2795" i="13" s="1"/>
  <c r="N2795" i="13" s="1"/>
  <c r="N2966" i="26"/>
  <c r="N3106" i="26"/>
  <c r="Q3106" i="26" s="1"/>
  <c r="R3106" i="26" s="1"/>
  <c r="L3106" i="13" s="1"/>
  <c r="N3106" i="13" s="1"/>
  <c r="N3186" i="26"/>
  <c r="Q3186" i="26" s="1"/>
  <c r="R3186" i="26" s="1"/>
  <c r="L3186" i="13" s="1"/>
  <c r="N3186" i="13" s="1"/>
  <c r="N3266" i="26"/>
  <c r="Q3266" i="26" s="1"/>
  <c r="R3266" i="26" s="1"/>
  <c r="L3266" i="13" s="1"/>
  <c r="N3266" i="13" s="1"/>
  <c r="N3362" i="26"/>
  <c r="N3442" i="26"/>
  <c r="Q3442" i="26" s="1"/>
  <c r="R3442" i="26" s="1"/>
  <c r="L3442" i="13" s="1"/>
  <c r="N3442" i="13" s="1"/>
  <c r="N2791" i="26"/>
  <c r="Q2791" i="26" s="1"/>
  <c r="R2791" i="26" s="1"/>
  <c r="L2791" i="13" s="1"/>
  <c r="N2791" i="13" s="1"/>
  <c r="N2919" i="26"/>
  <c r="Q2919" i="26" s="1"/>
  <c r="R2919" i="26" s="1"/>
  <c r="L2919" i="13" s="1"/>
  <c r="N2919" i="13" s="1"/>
  <c r="N3026" i="26"/>
  <c r="N3119" i="26"/>
  <c r="Q3119" i="26" s="1"/>
  <c r="R3119" i="26" s="1"/>
  <c r="L3119" i="13" s="1"/>
  <c r="N3119" i="13" s="1"/>
  <c r="N3215" i="26"/>
  <c r="Q3215" i="26" s="1"/>
  <c r="R3215" i="26" s="1"/>
  <c r="L3215" i="13" s="1"/>
  <c r="N3215" i="13" s="1"/>
  <c r="N3295" i="26"/>
  <c r="Q3295" i="26" s="1"/>
  <c r="R3295" i="26" s="1"/>
  <c r="L3295" i="13" s="1"/>
  <c r="N3295" i="13" s="1"/>
  <c r="N3359" i="26"/>
  <c r="N3423" i="26"/>
  <c r="Q3423" i="26" s="1"/>
  <c r="R3423" i="26" s="1"/>
  <c r="L3423" i="13" s="1"/>
  <c r="N3423" i="13" s="1"/>
  <c r="N3487" i="26"/>
  <c r="Q3487" i="26" s="1"/>
  <c r="R3487" i="26" s="1"/>
  <c r="L3487" i="13" s="1"/>
  <c r="N3487" i="13" s="1"/>
  <c r="N3551" i="26"/>
  <c r="Q3551" i="26" s="1"/>
  <c r="R3551" i="26" s="1"/>
  <c r="L3551" i="13" s="1"/>
  <c r="N3551" i="13" s="1"/>
  <c r="N3615" i="26"/>
  <c r="N3679" i="26"/>
  <c r="Q3679" i="26" s="1"/>
  <c r="R3679" i="26" s="1"/>
  <c r="L3679" i="13" s="1"/>
  <c r="N3679" i="13" s="1"/>
  <c r="N3743" i="26"/>
  <c r="Q3743" i="26" s="1"/>
  <c r="R3743" i="26" s="1"/>
  <c r="L3743" i="13" s="1"/>
  <c r="N3743" i="13" s="1"/>
  <c r="N3807" i="26"/>
  <c r="Q3807" i="26" s="1"/>
  <c r="R3807" i="26" s="1"/>
  <c r="L3807" i="13" s="1"/>
  <c r="N3807" i="13" s="1"/>
  <c r="N3466" i="26"/>
  <c r="N3598" i="26"/>
  <c r="Q3598" i="26" s="1"/>
  <c r="R3598" i="26" s="1"/>
  <c r="L3598" i="13" s="1"/>
  <c r="N3598" i="13" s="1"/>
  <c r="N3684" i="26"/>
  <c r="Q3684" i="26" s="1"/>
  <c r="R3684" i="26" s="1"/>
  <c r="L3684" i="13" s="1"/>
  <c r="N3684" i="13" s="1"/>
  <c r="N3769" i="26"/>
  <c r="Q3769" i="26" s="1"/>
  <c r="R3769" i="26" s="1"/>
  <c r="L3769" i="13" s="1"/>
  <c r="N3769" i="13" s="1"/>
  <c r="N3854" i="26"/>
  <c r="N3978" i="26"/>
  <c r="Q3978" i="26" s="1"/>
  <c r="R3978" i="26" s="1"/>
  <c r="L3978" i="13" s="1"/>
  <c r="N3978" i="13" s="1"/>
  <c r="N4118" i="26"/>
  <c r="Q4118" i="26" s="1"/>
  <c r="R4118" i="26" s="1"/>
  <c r="L4118" i="13" s="1"/>
  <c r="N4118" i="13" s="1"/>
  <c r="N4035" i="26"/>
  <c r="Q4035" i="26" s="1"/>
  <c r="R4035" i="26" s="1"/>
  <c r="L4035" i="13" s="1"/>
  <c r="N4035" i="13" s="1"/>
  <c r="N4072" i="26"/>
  <c r="N3549" i="26"/>
  <c r="Q3549" i="26" s="1"/>
  <c r="R3549" i="26" s="1"/>
  <c r="L3549" i="13" s="1"/>
  <c r="N3549" i="13" s="1"/>
  <c r="N3648" i="26"/>
  <c r="Q3648" i="26" s="1"/>
  <c r="R3648" i="26" s="1"/>
  <c r="L3648" i="13" s="1"/>
  <c r="N3648" i="13" s="1"/>
  <c r="N3733" i="26"/>
  <c r="Q3733" i="26" s="1"/>
  <c r="R3733" i="26" s="1"/>
  <c r="L3733" i="13" s="1"/>
  <c r="N3733" i="13" s="1"/>
  <c r="N3818" i="26"/>
  <c r="N3895" i="26"/>
  <c r="Q3895" i="26" s="1"/>
  <c r="R3895" i="26" s="1"/>
  <c r="L3895" i="13" s="1"/>
  <c r="N3895" i="13" s="1"/>
  <c r="N3995" i="26"/>
  <c r="Q3995" i="26" s="1"/>
  <c r="R3995" i="26" s="1"/>
  <c r="L3995" i="13" s="1"/>
  <c r="N3995" i="13" s="1"/>
  <c r="N2628" i="26"/>
  <c r="Q2628" i="26" s="1"/>
  <c r="R2628" i="26" s="1"/>
  <c r="L2628" i="13" s="1"/>
  <c r="N2628" i="13" s="1"/>
  <c r="N2153" i="26"/>
  <c r="N2281" i="26"/>
  <c r="Q2281" i="26" s="1"/>
  <c r="R2281" i="26" s="1"/>
  <c r="L2281" i="13" s="1"/>
  <c r="N2281" i="13" s="1"/>
  <c r="N2377" i="26"/>
  <c r="Q2377" i="26" s="1"/>
  <c r="R2377" i="26" s="1"/>
  <c r="L2377" i="13" s="1"/>
  <c r="N2377" i="13" s="1"/>
  <c r="N2465" i="26"/>
  <c r="Q2465" i="26" s="1"/>
  <c r="R2465" i="26" s="1"/>
  <c r="L2465" i="13" s="1"/>
  <c r="N2465" i="13" s="1"/>
  <c r="N2549" i="26"/>
  <c r="N2633" i="26"/>
  <c r="Q2633" i="26" s="1"/>
  <c r="R2633" i="26" s="1"/>
  <c r="L2633" i="13" s="1"/>
  <c r="N2633" i="13" s="1"/>
  <c r="N2721" i="26"/>
  <c r="Q2721" i="26" s="1"/>
  <c r="R2721" i="26" s="1"/>
  <c r="L2721" i="13" s="1"/>
  <c r="N2721" i="13" s="1"/>
  <c r="N2805" i="26"/>
  <c r="Q2805" i="26" s="1"/>
  <c r="R2805" i="26" s="1"/>
  <c r="L2805" i="13" s="1"/>
  <c r="N2805" i="13" s="1"/>
  <c r="N2885" i="26"/>
  <c r="N2949" i="26"/>
  <c r="Q2949" i="26" s="1"/>
  <c r="R2949" i="26" s="1"/>
  <c r="L2949" i="13" s="1"/>
  <c r="N2949" i="13" s="1"/>
  <c r="N3013" i="26"/>
  <c r="Q3013" i="26" s="1"/>
  <c r="R3013" i="26" s="1"/>
  <c r="L3013" i="13" s="1"/>
  <c r="N3013" i="13" s="1"/>
  <c r="N3077" i="26"/>
  <c r="Q3077" i="26" s="1"/>
  <c r="R3077" i="26" s="1"/>
  <c r="L3077" i="13" s="1"/>
  <c r="N3077" i="13" s="1"/>
  <c r="N2792" i="26"/>
  <c r="N2878" i="26"/>
  <c r="Q2878" i="26" s="1"/>
  <c r="R2878" i="26" s="1"/>
  <c r="L2878" i="13" s="1"/>
  <c r="N2878" i="13" s="1"/>
  <c r="N2963" i="26"/>
  <c r="Q2963" i="26" s="1"/>
  <c r="R2963" i="26" s="1"/>
  <c r="L2963" i="13" s="1"/>
  <c r="N2963" i="13" s="1"/>
  <c r="N3048" i="26"/>
  <c r="Q3048" i="26" s="1"/>
  <c r="R3048" i="26" s="1"/>
  <c r="L3048" i="13" s="1"/>
  <c r="N3048" i="13" s="1"/>
  <c r="N3120" i="26"/>
  <c r="N3184" i="26"/>
  <c r="Q3184" i="26" s="1"/>
  <c r="R3184" i="26" s="1"/>
  <c r="L3184" i="13" s="1"/>
  <c r="N3184" i="13" s="1"/>
  <c r="N3248" i="26"/>
  <c r="Q3248" i="26" s="1"/>
  <c r="R3248" i="26" s="1"/>
  <c r="L3248" i="13" s="1"/>
  <c r="N3248" i="13" s="1"/>
  <c r="N3312" i="26"/>
  <c r="Q3312" i="26" s="1"/>
  <c r="R3312" i="26" s="1"/>
  <c r="L3312" i="13" s="1"/>
  <c r="N3312" i="13" s="1"/>
  <c r="N3376" i="26"/>
  <c r="N3440" i="26"/>
  <c r="Q3440" i="26" s="1"/>
  <c r="R3440" i="26" s="1"/>
  <c r="L3440" i="13" s="1"/>
  <c r="N3440" i="13" s="1"/>
  <c r="N3504" i="26"/>
  <c r="Q3504" i="26" s="1"/>
  <c r="R3504" i="26" s="1"/>
  <c r="L3504" i="13" s="1"/>
  <c r="N3504" i="13" s="1"/>
  <c r="N3568" i="26"/>
  <c r="Q3568" i="26" s="1"/>
  <c r="R3568" i="26" s="1"/>
  <c r="L3568" i="13" s="1"/>
  <c r="N3568" i="13" s="1"/>
  <c r="N2759" i="26"/>
  <c r="N2852" i="26"/>
  <c r="Q2852" i="26" s="1"/>
  <c r="R2852" i="26" s="1"/>
  <c r="L2852" i="13" s="1"/>
  <c r="N2852" i="13" s="1"/>
  <c r="N2938" i="26"/>
  <c r="Q2938" i="26" s="1"/>
  <c r="R2938" i="26" s="1"/>
  <c r="L2938" i="13" s="1"/>
  <c r="N2938" i="13" s="1"/>
  <c r="N3023" i="26"/>
  <c r="Q3023" i="26" s="1"/>
  <c r="R3023" i="26" s="1"/>
  <c r="L3023" i="13" s="1"/>
  <c r="N3023" i="13" s="1"/>
  <c r="N3101" i="26"/>
  <c r="N3165" i="26"/>
  <c r="Q3165" i="26" s="1"/>
  <c r="R3165" i="26" s="1"/>
  <c r="L3165" i="13" s="1"/>
  <c r="N3165" i="13" s="1"/>
  <c r="N3229" i="26"/>
  <c r="Q3229" i="26" s="1"/>
  <c r="R3229" i="26" s="1"/>
  <c r="L3229" i="13" s="1"/>
  <c r="N3229" i="13" s="1"/>
  <c r="N3293" i="26"/>
  <c r="Q3293" i="26" s="1"/>
  <c r="R3293" i="26" s="1"/>
  <c r="L3293" i="13" s="1"/>
  <c r="N3293" i="13" s="1"/>
  <c r="N3357" i="26"/>
  <c r="N3421" i="26"/>
  <c r="Q3421" i="26" s="1"/>
  <c r="R3421" i="26" s="1"/>
  <c r="L3421" i="13" s="1"/>
  <c r="N3421" i="13" s="1"/>
  <c r="N2676" i="26"/>
  <c r="Q2676" i="26" s="1"/>
  <c r="R2676" i="26" s="1"/>
  <c r="L2676" i="13" s="1"/>
  <c r="N2676" i="13" s="1"/>
  <c r="N2800" i="26"/>
  <c r="Q2800" i="26" s="1"/>
  <c r="R2800" i="26" s="1"/>
  <c r="L2800" i="13" s="1"/>
  <c r="N2800" i="13" s="1"/>
  <c r="N2886" i="26"/>
  <c r="N2971" i="26"/>
  <c r="Q2971" i="26" s="1"/>
  <c r="R2971" i="26" s="1"/>
  <c r="L2971" i="13" s="1"/>
  <c r="N2971" i="13" s="1"/>
  <c r="N3056" i="26"/>
  <c r="Q3056" i="26" s="1"/>
  <c r="R3056" i="26" s="1"/>
  <c r="L3056" i="13" s="1"/>
  <c r="N3056" i="13" s="1"/>
  <c r="N3126" i="26"/>
  <c r="Q3126" i="26" s="1"/>
  <c r="R3126" i="26" s="1"/>
  <c r="L3126" i="13" s="1"/>
  <c r="N3126" i="13" s="1"/>
  <c r="N3190" i="26"/>
  <c r="N3254" i="26"/>
  <c r="Q3254" i="26" s="1"/>
  <c r="R3254" i="26" s="1"/>
  <c r="L3254" i="13" s="1"/>
  <c r="N3254" i="13" s="1"/>
  <c r="N3318" i="26"/>
  <c r="Q3318" i="26" s="1"/>
  <c r="R3318" i="26" s="1"/>
  <c r="L3318" i="13" s="1"/>
  <c r="N3318" i="13" s="1"/>
  <c r="N3382" i="26"/>
  <c r="Q3382" i="26" s="1"/>
  <c r="R3382" i="26" s="1"/>
  <c r="L3382" i="13" s="1"/>
  <c r="N3382" i="13" s="1"/>
  <c r="N3446" i="26"/>
  <c r="N2771" i="26"/>
  <c r="Q2771" i="26" s="1"/>
  <c r="R2771" i="26" s="1"/>
  <c r="L2771" i="13" s="1"/>
  <c r="N2771" i="13" s="1"/>
  <c r="N2860" i="26"/>
  <c r="Q2860" i="26" s="1"/>
  <c r="R2860" i="26" s="1"/>
  <c r="L2860" i="13" s="1"/>
  <c r="N2860" i="13" s="1"/>
  <c r="N2946" i="26"/>
  <c r="Q2946" i="26" s="1"/>
  <c r="R2946" i="26" s="1"/>
  <c r="L2946" i="13" s="1"/>
  <c r="N2946" i="13" s="1"/>
  <c r="N3031" i="26"/>
  <c r="N3107" i="26"/>
  <c r="Q3107" i="26" s="1"/>
  <c r="R3107" i="26" s="1"/>
  <c r="L3107" i="13" s="1"/>
  <c r="N3107" i="13" s="1"/>
  <c r="N3171" i="26"/>
  <c r="Q3171" i="26" s="1"/>
  <c r="R3171" i="26" s="1"/>
  <c r="L3171" i="13" s="1"/>
  <c r="N3171" i="13" s="1"/>
  <c r="N3235" i="26"/>
  <c r="Q3235" i="26" s="1"/>
  <c r="R3235" i="26" s="1"/>
  <c r="L3235" i="13" s="1"/>
  <c r="N3235" i="13" s="1"/>
  <c r="N3299" i="26"/>
  <c r="N3363" i="26"/>
  <c r="Q3363" i="26" s="1"/>
  <c r="R3363" i="26" s="1"/>
  <c r="L3363" i="13" s="1"/>
  <c r="N3363" i="13" s="1"/>
  <c r="N3427" i="26"/>
  <c r="Q3427" i="26" s="1"/>
  <c r="R3427" i="26" s="1"/>
  <c r="L3427" i="13" s="1"/>
  <c r="N3427" i="13" s="1"/>
  <c r="N3491" i="26"/>
  <c r="Q3491" i="26" s="1"/>
  <c r="R3491" i="26" s="1"/>
  <c r="L3491" i="13" s="1"/>
  <c r="N3491" i="13" s="1"/>
  <c r="N3555" i="26"/>
  <c r="N3619" i="26"/>
  <c r="Q3619" i="26" s="1"/>
  <c r="R3619" i="26" s="1"/>
  <c r="L3619" i="13" s="1"/>
  <c r="N3619" i="13" s="1"/>
  <c r="N3683" i="26"/>
  <c r="Q3683" i="26" s="1"/>
  <c r="R3683" i="26" s="1"/>
  <c r="L3683" i="13" s="1"/>
  <c r="N3683" i="13" s="1"/>
  <c r="N3747" i="26"/>
  <c r="Q3747" i="26" s="1"/>
  <c r="R3747" i="26" s="1"/>
  <c r="L3747" i="13" s="1"/>
  <c r="N3747" i="13" s="1"/>
  <c r="N3811" i="26"/>
  <c r="N3482" i="26"/>
  <c r="Q3482" i="26" s="1"/>
  <c r="R3482" i="26" s="1"/>
  <c r="L3482" i="13" s="1"/>
  <c r="N3482" i="13" s="1"/>
  <c r="N3604" i="26"/>
  <c r="Q3604" i="26" s="1"/>
  <c r="R3604" i="26" s="1"/>
  <c r="L3604" i="13" s="1"/>
  <c r="N3604" i="13" s="1"/>
  <c r="N3689" i="26"/>
  <c r="Q3689" i="26" s="1"/>
  <c r="R3689" i="26" s="1"/>
  <c r="L3689" i="13" s="1"/>
  <c r="N3689" i="13" s="1"/>
  <c r="N3774" i="26"/>
  <c r="N3860" i="26"/>
  <c r="Q3860" i="26" s="1"/>
  <c r="R3860" i="26" s="1"/>
  <c r="L3860" i="13" s="1"/>
  <c r="N3860" i="13" s="1"/>
  <c r="N3986" i="26"/>
  <c r="Q3986" i="26" s="1"/>
  <c r="R3986" i="26" s="1"/>
  <c r="L3986" i="13" s="1"/>
  <c r="N3986" i="13" s="1"/>
  <c r="N4126" i="26"/>
  <c r="Q4126" i="26" s="1"/>
  <c r="R4126" i="26" s="1"/>
  <c r="L4126" i="13" s="1"/>
  <c r="N4126" i="13" s="1"/>
  <c r="N4043" i="26"/>
  <c r="N4092" i="26"/>
  <c r="Q4092" i="26" s="1"/>
  <c r="R4092" i="26" s="1"/>
  <c r="L4092" i="13" s="1"/>
  <c r="N4092" i="13" s="1"/>
  <c r="N3557" i="26"/>
  <c r="Q3557" i="26" s="1"/>
  <c r="R3557" i="26" s="1"/>
  <c r="L3557" i="13" s="1"/>
  <c r="N3557" i="13" s="1"/>
  <c r="N3653" i="26"/>
  <c r="Q3653" i="26" s="1"/>
  <c r="R3653" i="26" s="1"/>
  <c r="L3653" i="13" s="1"/>
  <c r="N3653" i="13" s="1"/>
  <c r="N3738" i="26"/>
  <c r="N3824" i="26"/>
  <c r="Q3824" i="26" s="1"/>
  <c r="R3824" i="26" s="1"/>
  <c r="L3824" i="13" s="1"/>
  <c r="N3824" i="13" s="1"/>
  <c r="N3899" i="26"/>
  <c r="Q3899" i="26" s="1"/>
  <c r="R3899" i="26" s="1"/>
  <c r="L3899" i="13" s="1"/>
  <c r="N3899" i="13" s="1"/>
  <c r="N4003" i="26"/>
  <c r="Q4003" i="26" s="1"/>
  <c r="R4003" i="26" s="1"/>
  <c r="L4003" i="13" s="1"/>
  <c r="N4003" i="13" s="1"/>
  <c r="N4152" i="26"/>
  <c r="N3590" i="26"/>
  <c r="Q3590" i="26" s="1"/>
  <c r="R3590" i="26" s="1"/>
  <c r="L3590" i="13" s="1"/>
  <c r="N3590" i="13" s="1"/>
  <c r="N3676" i="26"/>
  <c r="Q3676" i="26" s="1"/>
  <c r="R3676" i="26" s="1"/>
  <c r="L3676" i="13" s="1"/>
  <c r="N3676" i="13" s="1"/>
  <c r="N3761" i="26"/>
  <c r="Q3761" i="26" s="1"/>
  <c r="R3761" i="26" s="1"/>
  <c r="L3761" i="13" s="1"/>
  <c r="N3761" i="13" s="1"/>
  <c r="N3846" i="26"/>
  <c r="N3916" i="26"/>
  <c r="Q3916" i="26" s="1"/>
  <c r="R3916" i="26" s="1"/>
  <c r="L3916" i="13" s="1"/>
  <c r="N3916" i="13" s="1"/>
  <c r="N3980" i="26"/>
  <c r="Q3980" i="26" s="1"/>
  <c r="R3980" i="26" s="1"/>
  <c r="L3980" i="13" s="1"/>
  <c r="N3980" i="13" s="1"/>
  <c r="N4080" i="26"/>
  <c r="Q4080" i="26" s="1"/>
  <c r="R4080" i="26" s="1"/>
  <c r="L4080" i="13" s="1"/>
  <c r="N4080" i="13" s="1"/>
  <c r="N3569" i="26"/>
  <c r="N3661" i="26"/>
  <c r="Q3661" i="26" s="1"/>
  <c r="R3661" i="26" s="1"/>
  <c r="L3661" i="13" s="1"/>
  <c r="N3661" i="13" s="1"/>
  <c r="N3746" i="26"/>
  <c r="Q3746" i="26" s="1"/>
  <c r="R3746" i="26" s="1"/>
  <c r="L3746" i="13" s="1"/>
  <c r="N3746" i="13" s="1"/>
  <c r="N3832" i="26"/>
  <c r="Q3832" i="26" s="1"/>
  <c r="R3832" i="26" s="1"/>
  <c r="L3832" i="13" s="1"/>
  <c r="N3832" i="13" s="1"/>
  <c r="N3905" i="26"/>
  <c r="N3969" i="26"/>
  <c r="Q3969" i="26" s="1"/>
  <c r="R3969" i="26" s="1"/>
  <c r="L3969" i="13" s="1"/>
  <c r="N3969" i="13" s="1"/>
  <c r="N4033" i="26"/>
  <c r="Q4033" i="26" s="1"/>
  <c r="R4033" i="26" s="1"/>
  <c r="L4033" i="13" s="1"/>
  <c r="N4033" i="13" s="1"/>
  <c r="N4097" i="26"/>
  <c r="N4161" i="26"/>
  <c r="N3486" i="26"/>
  <c r="Q3486" i="26" s="1"/>
  <c r="R3486" i="26" s="1"/>
  <c r="L3486" i="13" s="1"/>
  <c r="N3486" i="13" s="1"/>
  <c r="N3814" i="26"/>
  <c r="Q3814" i="26" s="1"/>
  <c r="R3814" i="26" s="1"/>
  <c r="L3814" i="13" s="1"/>
  <c r="N3814" i="13" s="1"/>
  <c r="N3956" i="26"/>
  <c r="Q3956" i="26" s="1"/>
  <c r="R3956" i="26" s="1"/>
  <c r="L3956" i="13" s="1"/>
  <c r="N3956" i="13" s="1"/>
  <c r="N3497" i="26"/>
  <c r="N3645" i="26"/>
  <c r="Q3645" i="26" s="1"/>
  <c r="R3645" i="26" s="1"/>
  <c r="L3645" i="13" s="1"/>
  <c r="N3645" i="13" s="1"/>
  <c r="N3757" i="26"/>
  <c r="Q3757" i="26" s="1"/>
  <c r="R3757" i="26" s="1"/>
  <c r="L3757" i="13" s="1"/>
  <c r="N3757" i="13" s="1"/>
  <c r="N3869" i="26"/>
  <c r="Q3869" i="26" s="1"/>
  <c r="R3869" i="26" s="1"/>
  <c r="L3869" i="13" s="1"/>
  <c r="N3869" i="13" s="1"/>
  <c r="N3957" i="26"/>
  <c r="N4061" i="26"/>
  <c r="Q4061" i="26" s="1"/>
  <c r="R4061" i="26" s="1"/>
  <c r="L4061" i="13" s="1"/>
  <c r="N4061" i="13" s="1"/>
  <c r="N3974" i="26"/>
  <c r="Q3974" i="26" s="1"/>
  <c r="R3974" i="26" s="1"/>
  <c r="L3974" i="13" s="1"/>
  <c r="N3974" i="13" s="1"/>
  <c r="N4079" i="26"/>
  <c r="Q4079" i="26" s="1"/>
  <c r="R4079" i="26" s="1"/>
  <c r="L4079" i="13" s="1"/>
  <c r="N4079" i="13" s="1"/>
  <c r="N3991" i="26"/>
  <c r="N4104" i="26"/>
  <c r="Q4104" i="26" s="1"/>
  <c r="R4104" i="26" s="1"/>
  <c r="L4104" i="13" s="1"/>
  <c r="N4104" i="13" s="1"/>
  <c r="N3713" i="26"/>
  <c r="Q3713" i="26" s="1"/>
  <c r="R3713" i="26" s="1"/>
  <c r="L3713" i="13" s="1"/>
  <c r="N3713" i="13" s="1"/>
  <c r="N3896" i="26"/>
  <c r="Q3896" i="26" s="1"/>
  <c r="R3896" i="26" s="1"/>
  <c r="L3896" i="13" s="1"/>
  <c r="N3896" i="13" s="1"/>
  <c r="N4024" i="26"/>
  <c r="N3592" i="26"/>
  <c r="Q3592" i="26" s="1"/>
  <c r="R3592" i="26" s="1"/>
  <c r="L3592" i="13" s="1"/>
  <c r="N3592" i="13" s="1"/>
  <c r="N3709" i="26"/>
  <c r="Q3709" i="26" s="1"/>
  <c r="R3709" i="26" s="1"/>
  <c r="L3709" i="13" s="1"/>
  <c r="N3709" i="13" s="1"/>
  <c r="N3821" i="26"/>
  <c r="Q3821" i="26" s="1"/>
  <c r="R3821" i="26" s="1"/>
  <c r="L3821" i="13" s="1"/>
  <c r="N3821" i="13" s="1"/>
  <c r="N3917" i="26"/>
  <c r="N4005" i="26"/>
  <c r="Q4005" i="26" s="1"/>
  <c r="R4005" i="26" s="1"/>
  <c r="L4005" i="13" s="1"/>
  <c r="N4005" i="13" s="1"/>
  <c r="N3926" i="26"/>
  <c r="Q3926" i="26" s="1"/>
  <c r="R3926" i="26" s="1"/>
  <c r="L3926" i="13" s="1"/>
  <c r="N3926" i="13" s="1"/>
  <c r="N3550" i="26"/>
  <c r="Q3550" i="26" s="1"/>
  <c r="R3550" i="26" s="1"/>
  <c r="L3550" i="13" s="1"/>
  <c r="N3550" i="13" s="1"/>
  <c r="N3972" i="26"/>
  <c r="N3656" i="26"/>
  <c r="Q3656" i="26" s="1"/>
  <c r="R3656" i="26" s="1"/>
  <c r="L3656" i="13" s="1"/>
  <c r="N3656" i="13" s="1"/>
  <c r="N3881" i="26"/>
  <c r="Q3881" i="26" s="1"/>
  <c r="R3881" i="26" s="1"/>
  <c r="L3881" i="13" s="1"/>
  <c r="N3881" i="13" s="1"/>
  <c r="N4053" i="26"/>
  <c r="Q4053" i="26" s="1"/>
  <c r="R4053" i="26" s="1"/>
  <c r="L4053" i="13" s="1"/>
  <c r="N4053" i="13" s="1"/>
  <c r="N3962" i="26"/>
  <c r="N4099" i="26"/>
  <c r="Q4099" i="26" s="1"/>
  <c r="R4099" i="26" s="1"/>
  <c r="L4099" i="13" s="1"/>
  <c r="N4099" i="13" s="1"/>
  <c r="N3880" i="26"/>
  <c r="Q3880" i="26" s="1"/>
  <c r="R3880" i="26" s="1"/>
  <c r="L3880" i="13" s="1"/>
  <c r="N3880" i="13" s="1"/>
  <c r="N3577" i="26"/>
  <c r="Q3577" i="26" s="1"/>
  <c r="R3577" i="26" s="1"/>
  <c r="L3577" i="13" s="1"/>
  <c r="N3577" i="13" s="1"/>
  <c r="N3805" i="26"/>
  <c r="N3993" i="26"/>
  <c r="Q3993" i="26" s="1"/>
  <c r="R3993" i="26" s="1"/>
  <c r="L3993" i="13" s="1"/>
  <c r="N3993" i="13" s="1"/>
  <c r="N4165" i="26"/>
  <c r="Q4165" i="26" s="1"/>
  <c r="R4165" i="26" s="1"/>
  <c r="L4165" i="13" s="1"/>
  <c r="N4165" i="13" s="1"/>
  <c r="N4114" i="26"/>
  <c r="Q4114" i="26" s="1"/>
  <c r="R4114" i="26" s="1"/>
  <c r="L4114" i="13" s="1"/>
  <c r="N4114" i="13" s="1"/>
  <c r="N4112" i="26"/>
  <c r="N4076" i="26"/>
  <c r="Q4076" i="26" s="1"/>
  <c r="R4076" i="26" s="1"/>
  <c r="L4076" i="13" s="1"/>
  <c r="N4076" i="13" s="1"/>
  <c r="N4011" i="26"/>
  <c r="Q4011" i="26" s="1"/>
  <c r="R4011" i="26" s="1"/>
  <c r="L4011" i="13" s="1"/>
  <c r="N4011" i="13" s="1"/>
  <c r="N4156" i="26"/>
  <c r="Q4156" i="26" s="1"/>
  <c r="R4156" i="26" s="1"/>
  <c r="L4156" i="13" s="1"/>
  <c r="N4156" i="13" s="1"/>
  <c r="N4060" i="26"/>
  <c r="N3837" i="26"/>
  <c r="Q3837" i="26" s="1"/>
  <c r="R3837" i="26" s="1"/>
  <c r="L3837" i="13" s="1"/>
  <c r="N3837" i="13" s="1"/>
  <c r="N4013" i="26"/>
  <c r="Q4013" i="26" s="1"/>
  <c r="R4013" i="26" s="1"/>
  <c r="L4013" i="13" s="1"/>
  <c r="N4013" i="13" s="1"/>
  <c r="N4026" i="26"/>
  <c r="Q4026" i="26" s="1"/>
  <c r="R4026" i="26" s="1"/>
  <c r="L4026" i="13" s="1"/>
  <c r="N4026" i="13" s="1"/>
  <c r="N4021" i="26"/>
  <c r="N4128" i="26"/>
  <c r="Q4128" i="26" s="1"/>
  <c r="R4128" i="26" s="1"/>
  <c r="L4128" i="13" s="1"/>
  <c r="N4128" i="13" s="1"/>
  <c r="N4018" i="26"/>
  <c r="Q4018" i="26" s="1"/>
  <c r="R4018" i="26" s="1"/>
  <c r="L4018" i="13" s="1"/>
  <c r="N4018" i="13" s="1"/>
  <c r="N3944" i="26"/>
  <c r="Q3944" i="26" s="1"/>
  <c r="R3944" i="26" s="1"/>
  <c r="L3944" i="13" s="1"/>
  <c r="N3944" i="13" s="1"/>
  <c r="N3949" i="26"/>
  <c r="N4054" i="26"/>
  <c r="Q4054" i="26" s="1"/>
  <c r="R4054" i="26" s="1"/>
  <c r="L4054" i="13" s="1"/>
  <c r="N4054" i="13" s="1"/>
  <c r="N4002" i="26"/>
  <c r="Q4002" i="26" s="1"/>
  <c r="R4002" i="26" s="1"/>
  <c r="L4002" i="13" s="1"/>
  <c r="N4002" i="13" s="1"/>
  <c r="N3384" i="26"/>
  <c r="Q3384" i="26" s="1"/>
  <c r="R3384" i="26" s="1"/>
  <c r="L3384" i="13" s="1"/>
  <c r="N3384" i="13" s="1"/>
  <c r="N2775" i="26"/>
  <c r="N3109" i="26"/>
  <c r="Q3109" i="26" s="1"/>
  <c r="R3109" i="26" s="1"/>
  <c r="L3109" i="13" s="1"/>
  <c r="N3109" i="13" s="1"/>
  <c r="N3365" i="26"/>
  <c r="Q3365" i="26" s="1"/>
  <c r="R3365" i="26" s="1"/>
  <c r="L3365" i="13" s="1"/>
  <c r="N3365" i="13" s="1"/>
  <c r="N2896" i="26"/>
  <c r="Q2896" i="26" s="1"/>
  <c r="R2896" i="26" s="1"/>
  <c r="L2896" i="13" s="1"/>
  <c r="N2896" i="13" s="1"/>
  <c r="N3198" i="26"/>
  <c r="N3454" i="26"/>
  <c r="Q3454" i="26" s="1"/>
  <c r="R3454" i="26" s="1"/>
  <c r="L3454" i="13" s="1"/>
  <c r="N3454" i="13" s="1"/>
  <c r="N3042" i="26"/>
  <c r="Q3042" i="26" s="1"/>
  <c r="R3042" i="26" s="1"/>
  <c r="L3042" i="13" s="1"/>
  <c r="N3042" i="13" s="1"/>
  <c r="N3307" i="26"/>
  <c r="Q3307" i="26" s="1"/>
  <c r="R3307" i="26" s="1"/>
  <c r="L3307" i="13" s="1"/>
  <c r="N3307" i="13" s="1"/>
  <c r="N3563" i="26"/>
  <c r="N3819" i="26"/>
  <c r="Q3819" i="26" s="1"/>
  <c r="R3819" i="26" s="1"/>
  <c r="L3819" i="13" s="1"/>
  <c r="N3819" i="13" s="1"/>
  <c r="N3785" i="26"/>
  <c r="Q3785" i="26" s="1"/>
  <c r="R3785" i="26" s="1"/>
  <c r="L3785" i="13" s="1"/>
  <c r="N3785" i="13" s="1"/>
  <c r="N4067" i="26"/>
  <c r="Q4067" i="26" s="1"/>
  <c r="R4067" i="26" s="1"/>
  <c r="L4067" i="13" s="1"/>
  <c r="N4067" i="13" s="1"/>
  <c r="N3749" i="26"/>
  <c r="N3474" i="26"/>
  <c r="Q3474" i="26" s="1"/>
  <c r="R3474" i="26" s="1"/>
  <c r="L3474" i="13" s="1"/>
  <c r="N3474" i="13" s="1"/>
  <c r="N2648" i="26"/>
  <c r="Q2648" i="26" s="1"/>
  <c r="R2648" i="26" s="1"/>
  <c r="L2648" i="13" s="1"/>
  <c r="N2648" i="13" s="1"/>
  <c r="N2481" i="26"/>
  <c r="Q2481" i="26" s="1"/>
  <c r="R2481" i="26" s="1"/>
  <c r="L2481" i="13" s="1"/>
  <c r="N2481" i="13" s="1"/>
  <c r="N2821" i="26"/>
  <c r="N2692" i="26"/>
  <c r="Q2692" i="26" s="1"/>
  <c r="R2692" i="26" s="1"/>
  <c r="L2692" i="13" s="1"/>
  <c r="N2692" i="13" s="1"/>
  <c r="N3064" i="26"/>
  <c r="Q3064" i="26" s="1"/>
  <c r="R3064" i="26" s="1"/>
  <c r="L3064" i="13" s="1"/>
  <c r="N3064" i="13" s="1"/>
  <c r="N3324" i="26"/>
  <c r="Q3324" i="26" s="1"/>
  <c r="R3324" i="26" s="1"/>
  <c r="L3324" i="13" s="1"/>
  <c r="N3324" i="13" s="1"/>
  <c r="N3580" i="26"/>
  <c r="N2868" i="26"/>
  <c r="Q2868" i="26" s="1"/>
  <c r="R2868" i="26" s="1"/>
  <c r="L2868" i="13" s="1"/>
  <c r="N2868" i="13" s="1"/>
  <c r="N3039" i="26"/>
  <c r="Q3039" i="26" s="1"/>
  <c r="R3039" i="26" s="1"/>
  <c r="L3039" i="13" s="1"/>
  <c r="N3039" i="13" s="1"/>
  <c r="N3177" i="26"/>
  <c r="Q3177" i="26" s="1"/>
  <c r="R3177" i="26" s="1"/>
  <c r="L3177" i="13" s="1"/>
  <c r="N3177" i="13" s="1"/>
  <c r="N3305" i="26"/>
  <c r="N3433" i="26"/>
  <c r="Q3433" i="26" s="1"/>
  <c r="R3433" i="26" s="1"/>
  <c r="L3433" i="13" s="1"/>
  <c r="N3433" i="13" s="1"/>
  <c r="N2816" i="26"/>
  <c r="Q2816" i="26" s="1"/>
  <c r="R2816" i="26" s="1"/>
  <c r="L2816" i="13" s="1"/>
  <c r="N2816" i="13" s="1"/>
  <c r="N2987" i="26"/>
  <c r="N3122" i="26"/>
  <c r="N3202" i="26"/>
  <c r="Q3202" i="26" s="1"/>
  <c r="R3202" i="26" s="1"/>
  <c r="L3202" i="13" s="1"/>
  <c r="N3202" i="13" s="1"/>
  <c r="N3298" i="26"/>
  <c r="Q3298" i="26" s="1"/>
  <c r="R3298" i="26" s="1"/>
  <c r="L3298" i="13" s="1"/>
  <c r="N3298" i="13" s="1"/>
  <c r="N3378" i="26"/>
  <c r="Q3378" i="26" s="1"/>
  <c r="R3378" i="26" s="1"/>
  <c r="L3378" i="13" s="1"/>
  <c r="N3378" i="13" s="1"/>
  <c r="N3458" i="26"/>
  <c r="N2834" i="26"/>
  <c r="Q2834" i="26" s="1"/>
  <c r="R2834" i="26" s="1"/>
  <c r="L2834" i="13" s="1"/>
  <c r="N2834" i="13" s="1"/>
  <c r="N2940" i="26"/>
  <c r="Q2940" i="26" s="1"/>
  <c r="R2940" i="26" s="1"/>
  <c r="L2940" i="13" s="1"/>
  <c r="N2940" i="13" s="1"/>
  <c r="N3047" i="26"/>
  <c r="Q3047" i="26" s="1"/>
  <c r="R3047" i="26" s="1"/>
  <c r="L3047" i="13" s="1"/>
  <c r="N3047" i="13" s="1"/>
  <c r="N3151" i="26"/>
  <c r="N3231" i="26"/>
  <c r="Q3231" i="26" s="1"/>
  <c r="R3231" i="26" s="1"/>
  <c r="L3231" i="13" s="1"/>
  <c r="N3231" i="13" s="1"/>
  <c r="N3311" i="26"/>
  <c r="Q3311" i="26" s="1"/>
  <c r="R3311" i="26" s="1"/>
  <c r="L3311" i="13" s="1"/>
  <c r="N3311" i="13" s="1"/>
  <c r="N3375" i="26"/>
  <c r="Q3375" i="26" s="1"/>
  <c r="R3375" i="26" s="1"/>
  <c r="L3375" i="13" s="1"/>
  <c r="N3375" i="13" s="1"/>
  <c r="N3439" i="26"/>
  <c r="N3503" i="26"/>
  <c r="Q3503" i="26" s="1"/>
  <c r="R3503" i="26" s="1"/>
  <c r="L3503" i="13" s="1"/>
  <c r="N3503" i="13" s="1"/>
  <c r="N3567" i="26"/>
  <c r="Q3567" i="26" s="1"/>
  <c r="R3567" i="26" s="1"/>
  <c r="L3567" i="13" s="1"/>
  <c r="N3567" i="13" s="1"/>
  <c r="N3631" i="26"/>
  <c r="Q3631" i="26" s="1"/>
  <c r="R3631" i="26" s="1"/>
  <c r="L3631" i="13" s="1"/>
  <c r="N3631" i="13" s="1"/>
  <c r="N3695" i="26"/>
  <c r="N3759" i="26"/>
  <c r="Q3759" i="26" s="1"/>
  <c r="R3759" i="26" s="1"/>
  <c r="L3759" i="13" s="1"/>
  <c r="N3759" i="13" s="1"/>
  <c r="N3823" i="26"/>
  <c r="Q3823" i="26" s="1"/>
  <c r="R3823" i="26" s="1"/>
  <c r="L3823" i="13" s="1"/>
  <c r="N3823" i="13" s="1"/>
  <c r="N3506" i="26"/>
  <c r="Q3506" i="26" s="1"/>
  <c r="R3506" i="26" s="1"/>
  <c r="L3506" i="13" s="1"/>
  <c r="N3506" i="13" s="1"/>
  <c r="N3620" i="26"/>
  <c r="N3705" i="26"/>
  <c r="Q3705" i="26" s="1"/>
  <c r="R3705" i="26" s="1"/>
  <c r="L3705" i="13" s="1"/>
  <c r="N3705" i="13" s="1"/>
  <c r="N3790" i="26"/>
  <c r="Q3790" i="26" s="1"/>
  <c r="R3790" i="26" s="1"/>
  <c r="L3790" i="13" s="1"/>
  <c r="N3790" i="13" s="1"/>
  <c r="N3878" i="26"/>
  <c r="Q3878" i="26" s="1"/>
  <c r="R3878" i="26" s="1"/>
  <c r="L3878" i="13" s="1"/>
  <c r="N3878" i="13" s="1"/>
  <c r="N4014" i="26"/>
  <c r="N4150" i="26"/>
  <c r="Q4150" i="26" s="1"/>
  <c r="R4150" i="26" s="1"/>
  <c r="L4150" i="13" s="1"/>
  <c r="N4150" i="13" s="1"/>
  <c r="N4071" i="26"/>
  <c r="Q4071" i="26" s="1"/>
  <c r="R4071" i="26" s="1"/>
  <c r="L4071" i="13" s="1"/>
  <c r="N4071" i="13" s="1"/>
  <c r="N4132" i="26"/>
  <c r="Q4132" i="26" s="1"/>
  <c r="R4132" i="26" s="1"/>
  <c r="L4132" i="13" s="1"/>
  <c r="N4132" i="13" s="1"/>
  <c r="N3581" i="26"/>
  <c r="N3669" i="26"/>
  <c r="Q3669" i="26" s="1"/>
  <c r="R3669" i="26" s="1"/>
  <c r="L3669" i="13" s="1"/>
  <c r="N3669" i="13" s="1"/>
  <c r="N3754" i="26"/>
  <c r="Q3754" i="26" s="1"/>
  <c r="R3754" i="26" s="1"/>
  <c r="L3754" i="13" s="1"/>
  <c r="N3754" i="13" s="1"/>
  <c r="N3840" i="26"/>
  <c r="Q3840" i="26" s="1"/>
  <c r="R3840" i="26" s="1"/>
  <c r="L3840" i="13" s="1"/>
  <c r="N3840" i="13" s="1"/>
  <c r="N3911" i="26"/>
  <c r="N2456" i="26"/>
  <c r="Q2456" i="26" s="1"/>
  <c r="R2456" i="26" s="1"/>
  <c r="L2456" i="13" s="1"/>
  <c r="N2456" i="13" s="1"/>
  <c r="N2660" i="26"/>
  <c r="Q2660" i="26" s="1"/>
  <c r="R2660" i="26" s="1"/>
  <c r="L2660" i="13" s="1"/>
  <c r="N2660" i="13" s="1"/>
  <c r="N2195" i="26"/>
  <c r="Q2195" i="26" s="1"/>
  <c r="R2195" i="26" s="1"/>
  <c r="L2195" i="13" s="1"/>
  <c r="N2195" i="13" s="1"/>
  <c r="N2307" i="26"/>
  <c r="N2401" i="26"/>
  <c r="Q2401" i="26" s="1"/>
  <c r="R2401" i="26" s="1"/>
  <c r="L2401" i="13" s="1"/>
  <c r="N2401" i="13" s="1"/>
  <c r="N2485" i="26"/>
  <c r="Q2485" i="26" s="1"/>
  <c r="R2485" i="26" s="1"/>
  <c r="L2485" i="13" s="1"/>
  <c r="N2485" i="13" s="1"/>
  <c r="N2569" i="26"/>
  <c r="Q2569" i="26" s="1"/>
  <c r="R2569" i="26" s="1"/>
  <c r="L2569" i="13" s="1"/>
  <c r="N2569" i="13" s="1"/>
  <c r="N2657" i="26"/>
  <c r="N2741" i="26"/>
  <c r="Q2741" i="26" s="1"/>
  <c r="R2741" i="26" s="1"/>
  <c r="L2741" i="13" s="1"/>
  <c r="N2741" i="13" s="1"/>
  <c r="N2825" i="26"/>
  <c r="Q2825" i="26" s="1"/>
  <c r="R2825" i="26" s="1"/>
  <c r="L2825" i="13" s="1"/>
  <c r="N2825" i="13" s="1"/>
  <c r="N2901" i="26"/>
  <c r="Q2901" i="26" s="1"/>
  <c r="R2901" i="26" s="1"/>
  <c r="L2901" i="13" s="1"/>
  <c r="N2901" i="13" s="1"/>
  <c r="N2965" i="26"/>
  <c r="N3029" i="26"/>
  <c r="Q3029" i="26" s="1"/>
  <c r="R3029" i="26" s="1"/>
  <c r="L3029" i="13" s="1"/>
  <c r="N3029" i="13" s="1"/>
  <c r="N2700" i="26"/>
  <c r="Q2700" i="26" s="1"/>
  <c r="R2700" i="26" s="1"/>
  <c r="L2700" i="13" s="1"/>
  <c r="N2700" i="13" s="1"/>
  <c r="N2814" i="26"/>
  <c r="Q2814" i="26" s="1"/>
  <c r="R2814" i="26" s="1"/>
  <c r="L2814" i="13" s="1"/>
  <c r="N2814" i="13" s="1"/>
  <c r="N2899" i="26"/>
  <c r="N2984" i="26"/>
  <c r="Q2984" i="26" s="1"/>
  <c r="R2984" i="26" s="1"/>
  <c r="L2984" i="13" s="1"/>
  <c r="N2984" i="13" s="1"/>
  <c r="N3070" i="26"/>
  <c r="Q3070" i="26" s="1"/>
  <c r="R3070" i="26" s="1"/>
  <c r="L3070" i="13" s="1"/>
  <c r="N3070" i="13" s="1"/>
  <c r="N3136" i="26"/>
  <c r="Q3136" i="26" s="1"/>
  <c r="R3136" i="26" s="1"/>
  <c r="L3136" i="13" s="1"/>
  <c r="N3136" i="13" s="1"/>
  <c r="N3200" i="26"/>
  <c r="N3264" i="26"/>
  <c r="Q3264" i="26" s="1"/>
  <c r="R3264" i="26" s="1"/>
  <c r="L3264" i="13" s="1"/>
  <c r="N3264" i="13" s="1"/>
  <c r="N3328" i="26"/>
  <c r="Q3328" i="26" s="1"/>
  <c r="R3328" i="26" s="1"/>
  <c r="L3328" i="13" s="1"/>
  <c r="N3328" i="13" s="1"/>
  <c r="N3392" i="26"/>
  <c r="Q3392" i="26" s="1"/>
  <c r="R3392" i="26" s="1"/>
  <c r="L3392" i="13" s="1"/>
  <c r="N3392" i="13" s="1"/>
  <c r="N3456" i="26"/>
  <c r="N3520" i="26"/>
  <c r="Q3520" i="26" s="1"/>
  <c r="R3520" i="26" s="1"/>
  <c r="L3520" i="13" s="1"/>
  <c r="N3520" i="13" s="1"/>
  <c r="N3584" i="26"/>
  <c r="Q3584" i="26" s="1"/>
  <c r="R3584" i="26" s="1"/>
  <c r="L3584" i="13" s="1"/>
  <c r="N3584" i="13" s="1"/>
  <c r="N2788" i="26"/>
  <c r="Q2788" i="26" s="1"/>
  <c r="R2788" i="26" s="1"/>
  <c r="L2788" i="13" s="1"/>
  <c r="N2788" i="13" s="1"/>
  <c r="N2874" i="26"/>
  <c r="N2959" i="26"/>
  <c r="Q2959" i="26" s="1"/>
  <c r="R2959" i="26" s="1"/>
  <c r="L2959" i="13" s="1"/>
  <c r="N2959" i="13" s="1"/>
  <c r="N3044" i="26"/>
  <c r="Q3044" i="26" s="1"/>
  <c r="R3044" i="26" s="1"/>
  <c r="L3044" i="13" s="1"/>
  <c r="N3044" i="13" s="1"/>
  <c r="N3117" i="26"/>
  <c r="Q3117" i="26" s="1"/>
  <c r="R3117" i="26" s="1"/>
  <c r="L3117" i="13" s="1"/>
  <c r="N3117" i="13" s="1"/>
  <c r="N3181" i="26"/>
  <c r="N3245" i="26"/>
  <c r="Q3245" i="26" s="1"/>
  <c r="R3245" i="26" s="1"/>
  <c r="L3245" i="13" s="1"/>
  <c r="N3245" i="13" s="1"/>
  <c r="N3309" i="26"/>
  <c r="Q3309" i="26" s="1"/>
  <c r="R3309" i="26" s="1"/>
  <c r="L3309" i="13" s="1"/>
  <c r="N3309" i="13" s="1"/>
  <c r="N3373" i="26"/>
  <c r="Q3373" i="26" s="1"/>
  <c r="R3373" i="26" s="1"/>
  <c r="L3373" i="13" s="1"/>
  <c r="N3373" i="13" s="1"/>
  <c r="N3437" i="26"/>
  <c r="N2712" i="26"/>
  <c r="Q2712" i="26" s="1"/>
  <c r="R2712" i="26" s="1"/>
  <c r="L2712" i="13" s="1"/>
  <c r="N2712" i="13" s="1"/>
  <c r="N2822" i="26"/>
  <c r="Q2822" i="26" s="1"/>
  <c r="R2822" i="26" s="1"/>
  <c r="L2822" i="13" s="1"/>
  <c r="N2822" i="13" s="1"/>
  <c r="N2907" i="26"/>
  <c r="Q2907" i="26" s="1"/>
  <c r="R2907" i="26" s="1"/>
  <c r="L2907" i="13" s="1"/>
  <c r="N2907" i="13" s="1"/>
  <c r="N2992" i="26"/>
  <c r="N3078" i="26"/>
  <c r="Q3078" i="26" s="1"/>
  <c r="R3078" i="26" s="1"/>
  <c r="L3078" i="13" s="1"/>
  <c r="N3078" i="13" s="1"/>
  <c r="N3142" i="26"/>
  <c r="Q3142" i="26" s="1"/>
  <c r="R3142" i="26" s="1"/>
  <c r="L3142" i="13" s="1"/>
  <c r="N3142" i="13" s="1"/>
  <c r="N3206" i="26"/>
  <c r="Q3206" i="26" s="1"/>
  <c r="R3206" i="26" s="1"/>
  <c r="L3206" i="13" s="1"/>
  <c r="N3206" i="13" s="1"/>
  <c r="N3270" i="26"/>
  <c r="N3334" i="26"/>
  <c r="Q3334" i="26" s="1"/>
  <c r="R3334" i="26" s="1"/>
  <c r="L3334" i="13" s="1"/>
  <c r="N3334" i="13" s="1"/>
  <c r="N3398" i="26"/>
  <c r="Q3398" i="26" s="1"/>
  <c r="R3398" i="26" s="1"/>
  <c r="L3398" i="13" s="1"/>
  <c r="N3398" i="13" s="1"/>
  <c r="N3462" i="26"/>
  <c r="Q3462" i="26" s="1"/>
  <c r="R3462" i="26" s="1"/>
  <c r="L3462" i="13" s="1"/>
  <c r="N3462" i="13" s="1"/>
  <c r="N2796" i="26"/>
  <c r="N2882" i="26"/>
  <c r="Q2882" i="26" s="1"/>
  <c r="R2882" i="26" s="1"/>
  <c r="L2882" i="13" s="1"/>
  <c r="N2882" i="13" s="1"/>
  <c r="N2967" i="26"/>
  <c r="Q2967" i="26" s="1"/>
  <c r="R2967" i="26" s="1"/>
  <c r="L2967" i="13" s="1"/>
  <c r="N2967" i="13" s="1"/>
  <c r="N3052" i="26"/>
  <c r="Q3052" i="26" s="1"/>
  <c r="R3052" i="26" s="1"/>
  <c r="L3052" i="13" s="1"/>
  <c r="N3052" i="13" s="1"/>
  <c r="N3123" i="26"/>
  <c r="N3187" i="26"/>
  <c r="Q3187" i="26" s="1"/>
  <c r="R3187" i="26" s="1"/>
  <c r="L3187" i="13" s="1"/>
  <c r="N3187" i="13" s="1"/>
  <c r="N3251" i="26"/>
  <c r="Q3251" i="26" s="1"/>
  <c r="R3251" i="26" s="1"/>
  <c r="L3251" i="13" s="1"/>
  <c r="N3251" i="13" s="1"/>
  <c r="N3315" i="26"/>
  <c r="Q3315" i="26" s="1"/>
  <c r="R3315" i="26" s="1"/>
  <c r="L3315" i="13" s="1"/>
  <c r="N3315" i="13" s="1"/>
  <c r="N3379" i="26"/>
  <c r="N3443" i="26"/>
  <c r="N3507" i="26"/>
  <c r="Q3507" i="26" s="1"/>
  <c r="R3507" i="26" s="1"/>
  <c r="L3507" i="13" s="1"/>
  <c r="N3507" i="13" s="1"/>
  <c r="N3571" i="26"/>
  <c r="Q3571" i="26" s="1"/>
  <c r="R3571" i="26" s="1"/>
  <c r="L3571" i="13" s="1"/>
  <c r="N3571" i="13" s="1"/>
  <c r="N3635" i="26"/>
  <c r="N3699" i="26"/>
  <c r="Q3699" i="26" s="1"/>
  <c r="R3699" i="26" s="1"/>
  <c r="L3699" i="13" s="1"/>
  <c r="N3699" i="13" s="1"/>
  <c r="N3763" i="26"/>
  <c r="Q3763" i="26" s="1"/>
  <c r="R3763" i="26" s="1"/>
  <c r="L3763" i="13" s="1"/>
  <c r="N3763" i="13" s="1"/>
  <c r="N3827" i="26"/>
  <c r="Q3827" i="26" s="1"/>
  <c r="R3827" i="26" s="1"/>
  <c r="L3827" i="13" s="1"/>
  <c r="N3827" i="13" s="1"/>
  <c r="N3514" i="26"/>
  <c r="N3625" i="26"/>
  <c r="Q3625" i="26" s="1"/>
  <c r="R3625" i="26" s="1"/>
  <c r="L3625" i="13" s="1"/>
  <c r="N3625" i="13" s="1"/>
  <c r="N3710" i="26"/>
  <c r="Q3710" i="26" s="1"/>
  <c r="R3710" i="26" s="1"/>
  <c r="L3710" i="13" s="1"/>
  <c r="N3710" i="13" s="1"/>
  <c r="N3796" i="26"/>
  <c r="Q3796" i="26" s="1"/>
  <c r="R3796" i="26" s="1"/>
  <c r="L3796" i="13" s="1"/>
  <c r="N3796" i="13" s="1"/>
  <c r="N3882" i="26"/>
  <c r="N4022" i="26"/>
  <c r="Q4022" i="26" s="1"/>
  <c r="R4022" i="26" s="1"/>
  <c r="L4022" i="13" s="1"/>
  <c r="N4022" i="13" s="1"/>
  <c r="N4158" i="26"/>
  <c r="Q4158" i="26" s="1"/>
  <c r="R4158" i="26" s="1"/>
  <c r="L4158" i="13" s="1"/>
  <c r="N4158" i="13" s="1"/>
  <c r="N4075" i="26"/>
  <c r="Q4075" i="26" s="1"/>
  <c r="R4075" i="26" s="1"/>
  <c r="L4075" i="13" s="1"/>
  <c r="N4075" i="13" s="1"/>
  <c r="N4148" i="26"/>
  <c r="N3589" i="26"/>
  <c r="Q3589" i="26" s="1"/>
  <c r="R3589" i="26" s="1"/>
  <c r="L3589" i="13" s="1"/>
  <c r="N3589" i="13" s="1"/>
  <c r="N3674" i="26"/>
  <c r="Q3674" i="26" s="1"/>
  <c r="R3674" i="26" s="1"/>
  <c r="L3674" i="13" s="1"/>
  <c r="N3674" i="13" s="1"/>
  <c r="N3760" i="26"/>
  <c r="Q3760" i="26" s="1"/>
  <c r="R3760" i="26" s="1"/>
  <c r="L3760" i="13" s="1"/>
  <c r="N3760" i="13" s="1"/>
  <c r="N3845" i="26"/>
  <c r="N3915" i="26"/>
  <c r="Q3915" i="26" s="1"/>
  <c r="R3915" i="26" s="1"/>
  <c r="L3915" i="13" s="1"/>
  <c r="N3915" i="13" s="1"/>
  <c r="N4091" i="26"/>
  <c r="Q4091" i="26" s="1"/>
  <c r="R4091" i="26" s="1"/>
  <c r="L4091" i="13" s="1"/>
  <c r="N4091" i="13" s="1"/>
  <c r="N3494" i="26"/>
  <c r="Q3494" i="26" s="1"/>
  <c r="R3494" i="26" s="1"/>
  <c r="L3494" i="13" s="1"/>
  <c r="N3494" i="13" s="1"/>
  <c r="N3612" i="26"/>
  <c r="N3697" i="26"/>
  <c r="Q3697" i="26" s="1"/>
  <c r="R3697" i="26" s="1"/>
  <c r="L3697" i="13" s="1"/>
  <c r="N3697" i="13" s="1"/>
  <c r="N3782" i="26"/>
  <c r="Q3782" i="26" s="1"/>
  <c r="R3782" i="26" s="1"/>
  <c r="L3782" i="13" s="1"/>
  <c r="N3782" i="13" s="1"/>
  <c r="N3868" i="26"/>
  <c r="Q3868" i="26" s="1"/>
  <c r="R3868" i="26" s="1"/>
  <c r="L3868" i="13" s="1"/>
  <c r="N3868" i="13" s="1"/>
  <c r="N3932" i="26"/>
  <c r="N3996" i="26"/>
  <c r="Q3996" i="26" s="1"/>
  <c r="R3996" i="26" s="1"/>
  <c r="L3996" i="13" s="1"/>
  <c r="N3996" i="13" s="1"/>
  <c r="N4164" i="26"/>
  <c r="Q4164" i="26" s="1"/>
  <c r="R4164" i="26" s="1"/>
  <c r="L4164" i="13" s="1"/>
  <c r="N4164" i="13" s="1"/>
  <c r="N3597" i="26"/>
  <c r="Q3597" i="26" s="1"/>
  <c r="R3597" i="26" s="1"/>
  <c r="L3597" i="13" s="1"/>
  <c r="N3597" i="13" s="1"/>
  <c r="N3682" i="26"/>
  <c r="N3768" i="26"/>
  <c r="Q3768" i="26" s="1"/>
  <c r="R3768" i="26" s="1"/>
  <c r="L3768" i="13" s="1"/>
  <c r="N3768" i="13" s="1"/>
  <c r="N3853" i="26"/>
  <c r="Q3853" i="26" s="1"/>
  <c r="R3853" i="26" s="1"/>
  <c r="L3853" i="13" s="1"/>
  <c r="N3853" i="13" s="1"/>
  <c r="N3921" i="26"/>
  <c r="Q3921" i="26" s="1"/>
  <c r="R3921" i="26" s="1"/>
  <c r="L3921" i="13" s="1"/>
  <c r="N3921" i="13" s="1"/>
  <c r="N3985" i="26"/>
  <c r="N4049" i="26"/>
  <c r="N4113" i="26"/>
  <c r="Q4113" i="26" s="1"/>
  <c r="R4113" i="26" s="1"/>
  <c r="L4113" i="13" s="1"/>
  <c r="N4113" i="13" s="1"/>
  <c r="N3890" i="26"/>
  <c r="Q3890" i="26" s="1"/>
  <c r="R3890" i="26" s="1"/>
  <c r="L3890" i="13" s="1"/>
  <c r="N3890" i="13" s="1"/>
  <c r="N3606" i="26"/>
  <c r="N3857" i="26"/>
  <c r="Q3857" i="26" s="1"/>
  <c r="R3857" i="26" s="1"/>
  <c r="L3857" i="13" s="1"/>
  <c r="N3857" i="13" s="1"/>
  <c r="N3988" i="26"/>
  <c r="Q3988" i="26" s="1"/>
  <c r="R3988" i="26" s="1"/>
  <c r="L3988" i="13" s="1"/>
  <c r="N3988" i="13" s="1"/>
  <c r="N3545" i="26"/>
  <c r="Q3545" i="26" s="1"/>
  <c r="R3545" i="26" s="1"/>
  <c r="L3545" i="13" s="1"/>
  <c r="N3545" i="13" s="1"/>
  <c r="N3672" i="26"/>
  <c r="N3784" i="26"/>
  <c r="Q3784" i="26" s="1"/>
  <c r="R3784" i="26" s="1"/>
  <c r="L3784" i="13" s="1"/>
  <c r="N3784" i="13" s="1"/>
  <c r="N3893" i="26"/>
  <c r="Q3893" i="26" s="1"/>
  <c r="R3893" i="26" s="1"/>
  <c r="L3893" i="13" s="1"/>
  <c r="N3893" i="13" s="1"/>
  <c r="N3977" i="26"/>
  <c r="Q3977" i="26" s="1"/>
  <c r="R3977" i="26" s="1"/>
  <c r="L3977" i="13" s="1"/>
  <c r="N3977" i="13" s="1"/>
  <c r="N4085" i="26"/>
  <c r="N4034" i="26"/>
  <c r="Q4034" i="26" s="1"/>
  <c r="R4034" i="26" s="1"/>
  <c r="L4034" i="13" s="1"/>
  <c r="N4034" i="13" s="1"/>
  <c r="N4159" i="26"/>
  <c r="Q4159" i="26" s="1"/>
  <c r="R4159" i="26" s="1"/>
  <c r="L4159" i="13" s="1"/>
  <c r="N4159" i="13" s="1"/>
  <c r="N4127" i="26"/>
  <c r="Q4127" i="26" s="1"/>
  <c r="R4127" i="26" s="1"/>
  <c r="L4127" i="13" s="1"/>
  <c r="N4127" i="13" s="1"/>
  <c r="N4135" i="26"/>
  <c r="N3777" i="26"/>
  <c r="N3928" i="26"/>
  <c r="Q3928" i="26" s="1"/>
  <c r="R3928" i="26" s="1"/>
  <c r="L3928" i="13" s="1"/>
  <c r="N3928" i="13" s="1"/>
  <c r="N4144" i="26"/>
  <c r="Q4144" i="26" s="1"/>
  <c r="R4144" i="26" s="1"/>
  <c r="L4144" i="13" s="1"/>
  <c r="N4144" i="13" s="1"/>
  <c r="N3624" i="26"/>
  <c r="N3736" i="26"/>
  <c r="Q3736" i="26" s="1"/>
  <c r="R3736" i="26" s="1"/>
  <c r="L3736" i="13" s="1"/>
  <c r="N3736" i="13" s="1"/>
  <c r="N3848" i="26"/>
  <c r="Q3848" i="26" s="1"/>
  <c r="R3848" i="26" s="1"/>
  <c r="L3848" i="13" s="1"/>
  <c r="N3848" i="13" s="1"/>
  <c r="N3941" i="26"/>
  <c r="Q3941" i="26" s="1"/>
  <c r="R3941" i="26" s="1"/>
  <c r="L3941" i="13" s="1"/>
  <c r="N3941" i="13" s="1"/>
  <c r="N4025" i="26"/>
  <c r="N4109" i="26"/>
  <c r="Q4109" i="26" s="1"/>
  <c r="R4109" i="26" s="1"/>
  <c r="L4109" i="13" s="1"/>
  <c r="N4109" i="13" s="1"/>
  <c r="N3982" i="26"/>
  <c r="Q3982" i="26" s="1"/>
  <c r="R3982" i="26" s="1"/>
  <c r="L3982" i="13" s="1"/>
  <c r="N3982" i="13" s="1"/>
  <c r="N4036" i="26"/>
  <c r="Q4036" i="26" s="1"/>
  <c r="R4036" i="26" s="1"/>
  <c r="L4036" i="13" s="1"/>
  <c r="N4036" i="13" s="1"/>
  <c r="N3649" i="26"/>
  <c r="N3876" i="26"/>
  <c r="Q3876" i="26" s="1"/>
  <c r="R3876" i="26" s="1"/>
  <c r="L3876" i="13" s="1"/>
  <c r="N3876" i="13" s="1"/>
  <c r="N4004" i="26"/>
  <c r="Q4004" i="26" s="1"/>
  <c r="R4004" i="26" s="1"/>
  <c r="L4004" i="13" s="1"/>
  <c r="N4004" i="13" s="1"/>
  <c r="N3561" i="26"/>
  <c r="Q3561" i="26" s="1"/>
  <c r="R3561" i="26" s="1"/>
  <c r="L3561" i="13" s="1"/>
  <c r="N3561" i="13" s="1"/>
  <c r="N3688" i="26"/>
  <c r="N3800" i="26"/>
  <c r="Q3800" i="26" s="1"/>
  <c r="R3800" i="26" s="1"/>
  <c r="L3800" i="13" s="1"/>
  <c r="N3800" i="13" s="1"/>
  <c r="N3901" i="26"/>
  <c r="Q3901" i="26" s="1"/>
  <c r="R3901" i="26" s="1"/>
  <c r="L3901" i="13" s="1"/>
  <c r="N3901" i="13" s="1"/>
  <c r="N3989" i="26"/>
  <c r="Q3989" i="26" s="1"/>
  <c r="R3989" i="26" s="1"/>
  <c r="L3989" i="13" s="1"/>
  <c r="N3989" i="13" s="1"/>
  <c r="N4073" i="26"/>
  <c r="N4157" i="26"/>
  <c r="Q4157" i="26" s="1"/>
  <c r="R4157" i="26" s="1"/>
  <c r="L4157" i="13" s="1"/>
  <c r="N4157" i="13" s="1"/>
  <c r="N4106" i="26"/>
  <c r="Q4106" i="26" s="1"/>
  <c r="R4106" i="26" s="1"/>
  <c r="L4106" i="13" s="1"/>
  <c r="N4106" i="13" s="1"/>
  <c r="N3912" i="26"/>
  <c r="Q3912" i="26" s="1"/>
  <c r="R3912" i="26" s="1"/>
  <c r="L3912" i="13" s="1"/>
  <c r="N3912" i="13" s="1"/>
  <c r="N3720" i="26"/>
  <c r="N4101" i="26"/>
  <c r="Q4101" i="26" s="1"/>
  <c r="R4101" i="26" s="1"/>
  <c r="L4101" i="13" s="1"/>
  <c r="N4101" i="13" s="1"/>
  <c r="N4146" i="26"/>
  <c r="Q4146" i="26" s="1"/>
  <c r="R4146" i="26" s="1"/>
  <c r="L4146" i="13" s="1"/>
  <c r="N4146" i="13" s="1"/>
  <c r="N3967" i="26"/>
  <c r="Q3967" i="26" s="1"/>
  <c r="R3967" i="26" s="1"/>
  <c r="L3967" i="13" s="1"/>
  <c r="N3967" i="13" s="1"/>
  <c r="N4052" i="26"/>
  <c r="N3798" i="26"/>
  <c r="N3752" i="26"/>
  <c r="Q3752" i="26" s="1"/>
  <c r="R3752" i="26" s="1"/>
  <c r="L3752" i="13" s="1"/>
  <c r="N3752" i="13" s="1"/>
  <c r="N4121" i="26"/>
  <c r="Q4121" i="26" s="1"/>
  <c r="R4121" i="26" s="1"/>
  <c r="L4121" i="13" s="1"/>
  <c r="N4121" i="13" s="1"/>
  <c r="N4151" i="26"/>
  <c r="N3870" i="26"/>
  <c r="Q3870" i="26" s="1"/>
  <c r="R3870" i="26" s="1"/>
  <c r="L3870" i="13" s="1"/>
  <c r="N3870" i="13" s="1"/>
  <c r="N3448" i="26"/>
  <c r="Q3448" i="26" s="1"/>
  <c r="R3448" i="26" s="1"/>
  <c r="L3448" i="13" s="1"/>
  <c r="N3448" i="13" s="1"/>
  <c r="N2863" i="26"/>
  <c r="Q2863" i="26" s="1"/>
  <c r="R2863" i="26" s="1"/>
  <c r="L2863" i="13" s="1"/>
  <c r="N2863" i="13" s="1"/>
  <c r="N3173" i="26"/>
  <c r="N3429" i="26"/>
  <c r="Q3429" i="26" s="1"/>
  <c r="R3429" i="26" s="1"/>
  <c r="L3429" i="13" s="1"/>
  <c r="N3429" i="13" s="1"/>
  <c r="N2982" i="26"/>
  <c r="Q2982" i="26" s="1"/>
  <c r="R2982" i="26" s="1"/>
  <c r="L2982" i="13" s="1"/>
  <c r="N2982" i="13" s="1"/>
  <c r="N3262" i="26"/>
  <c r="N2786" i="26"/>
  <c r="N3115" i="26"/>
  <c r="Q3115" i="26" s="1"/>
  <c r="R3115" i="26" s="1"/>
  <c r="L3115" i="13" s="1"/>
  <c r="N3115" i="13" s="1"/>
  <c r="N3371" i="26"/>
  <c r="Q3371" i="26" s="1"/>
  <c r="R3371" i="26" s="1"/>
  <c r="L3371" i="13" s="1"/>
  <c r="N3371" i="13" s="1"/>
  <c r="N3627" i="26"/>
  <c r="Q3627" i="26" s="1"/>
  <c r="R3627" i="26" s="1"/>
  <c r="L3627" i="13" s="1"/>
  <c r="N3627" i="13" s="1"/>
  <c r="N3498" i="26"/>
  <c r="N3874" i="26"/>
  <c r="Q3874" i="26" s="1"/>
  <c r="R3874" i="26" s="1"/>
  <c r="L3874" i="13" s="1"/>
  <c r="N3874" i="13" s="1"/>
  <c r="N4120" i="26"/>
  <c r="Q4120" i="26" s="1"/>
  <c r="R4120" i="26" s="1"/>
  <c r="L4120" i="13" s="1"/>
  <c r="N4120" i="13" s="1"/>
  <c r="N3834" i="26"/>
  <c r="Q3834" i="26" s="1"/>
  <c r="R3834" i="26" s="1"/>
  <c r="L3834" i="13" s="1"/>
  <c r="N3834" i="13" s="1"/>
  <c r="N3601" i="26"/>
  <c r="N2179" i="26"/>
  <c r="Q2179" i="26" s="1"/>
  <c r="R2179" i="26" s="1"/>
  <c r="L2179" i="13" s="1"/>
  <c r="N2179" i="13" s="1"/>
  <c r="N2565" i="26"/>
  <c r="Q2565" i="26" s="1"/>
  <c r="R2565" i="26" s="1"/>
  <c r="L2565" i="13" s="1"/>
  <c r="N2565" i="13" s="1"/>
  <c r="N2897" i="26"/>
  <c r="Q2897" i="26" s="1"/>
  <c r="R2897" i="26" s="1"/>
  <c r="L2897" i="13" s="1"/>
  <c r="N2897" i="13" s="1"/>
  <c r="N2808" i="26"/>
  <c r="N3132" i="26"/>
  <c r="Q3132" i="26" s="1"/>
  <c r="R3132" i="26" s="1"/>
  <c r="L3132" i="13" s="1"/>
  <c r="N3132" i="13" s="1"/>
  <c r="N3388" i="26"/>
  <c r="Q3388" i="26" s="1"/>
  <c r="R3388" i="26" s="1"/>
  <c r="L3388" i="13" s="1"/>
  <c r="N3388" i="13" s="1"/>
  <c r="N2751" i="26"/>
  <c r="Q2751" i="26" s="1"/>
  <c r="R2751" i="26" s="1"/>
  <c r="L2751" i="13" s="1"/>
  <c r="N2751" i="13" s="1"/>
  <c r="N2932" i="26"/>
  <c r="N3097" i="26"/>
  <c r="Q3097" i="26" s="1"/>
  <c r="R3097" i="26" s="1"/>
  <c r="L3097" i="13" s="1"/>
  <c r="N3097" i="13" s="1"/>
  <c r="N3225" i="26"/>
  <c r="Q3225" i="26" s="1"/>
  <c r="R3225" i="26" s="1"/>
  <c r="L3225" i="13" s="1"/>
  <c r="N3225" i="13" s="1"/>
  <c r="N3353" i="26"/>
  <c r="Q3353" i="26" s="1"/>
  <c r="R3353" i="26" s="1"/>
  <c r="L3353" i="13" s="1"/>
  <c r="N3353" i="13" s="1"/>
  <c r="N3481" i="26"/>
  <c r="N2880" i="26"/>
  <c r="Q2880" i="26" s="1"/>
  <c r="R2880" i="26" s="1"/>
  <c r="L2880" i="13" s="1"/>
  <c r="N2880" i="13" s="1"/>
  <c r="N3051" i="26"/>
  <c r="Q3051" i="26" s="1"/>
  <c r="R3051" i="26" s="1"/>
  <c r="L3051" i="13" s="1"/>
  <c r="N3051" i="13" s="1"/>
  <c r="N3138" i="26"/>
  <c r="Q3138" i="26" s="1"/>
  <c r="R3138" i="26" s="1"/>
  <c r="L3138" i="13" s="1"/>
  <c r="N3138" i="13" s="1"/>
  <c r="N3234" i="26"/>
  <c r="N3314" i="26"/>
  <c r="N3394" i="26"/>
  <c r="Q3394" i="26" s="1"/>
  <c r="R3394" i="26" s="1"/>
  <c r="L3394" i="13" s="1"/>
  <c r="N3394" i="13" s="1"/>
  <c r="N2731" i="26"/>
  <c r="Q2731" i="26" s="1"/>
  <c r="R2731" i="26" s="1"/>
  <c r="L2731" i="13" s="1"/>
  <c r="N2731" i="13" s="1"/>
  <c r="N2855" i="26"/>
  <c r="N2962" i="26"/>
  <c r="Q2962" i="26" s="1"/>
  <c r="R2962" i="26" s="1"/>
  <c r="L2962" i="13" s="1"/>
  <c r="N2962" i="13" s="1"/>
  <c r="N3087" i="26"/>
  <c r="Q3087" i="26" s="1"/>
  <c r="R3087" i="26" s="1"/>
  <c r="L3087" i="13" s="1"/>
  <c r="N3087" i="13" s="1"/>
  <c r="N3167" i="26"/>
  <c r="Q3167" i="26" s="1"/>
  <c r="R3167" i="26" s="1"/>
  <c r="L3167" i="13" s="1"/>
  <c r="N3167" i="13" s="1"/>
  <c r="N3247" i="26"/>
  <c r="N3327" i="26"/>
  <c r="Q3327" i="26" s="1"/>
  <c r="R3327" i="26" s="1"/>
  <c r="L3327" i="13" s="1"/>
  <c r="N3327" i="13" s="1"/>
  <c r="N3391" i="26"/>
  <c r="Q3391" i="26" s="1"/>
  <c r="R3391" i="26" s="1"/>
  <c r="L3391" i="13" s="1"/>
  <c r="N3391" i="13" s="1"/>
  <c r="N3455" i="26"/>
  <c r="Q3455" i="26" s="1"/>
  <c r="R3455" i="26" s="1"/>
  <c r="L3455" i="13" s="1"/>
  <c r="N3455" i="13" s="1"/>
  <c r="N3519" i="26"/>
  <c r="N3583" i="26"/>
  <c r="Q3583" i="26" s="1"/>
  <c r="R3583" i="26" s="1"/>
  <c r="L3583" i="13" s="1"/>
  <c r="N3583" i="13" s="1"/>
  <c r="N3647" i="26"/>
  <c r="Q3647" i="26" s="1"/>
  <c r="R3647" i="26" s="1"/>
  <c r="L3647" i="13" s="1"/>
  <c r="N3647" i="13" s="1"/>
  <c r="N3711" i="26"/>
  <c r="Q3711" i="26" s="1"/>
  <c r="R3711" i="26" s="1"/>
  <c r="L3711" i="13" s="1"/>
  <c r="N3711" i="13" s="1"/>
  <c r="N3775" i="26"/>
  <c r="N3839" i="26"/>
  <c r="Q3839" i="26" s="1"/>
  <c r="R3839" i="26" s="1"/>
  <c r="L3839" i="13" s="1"/>
  <c r="N3839" i="13" s="1"/>
  <c r="N3538" i="26"/>
  <c r="Q3538" i="26" s="1"/>
  <c r="R3538" i="26" s="1"/>
  <c r="L3538" i="13" s="1"/>
  <c r="N3538" i="13" s="1"/>
  <c r="N3641" i="26"/>
  <c r="Q3641" i="26" s="1"/>
  <c r="R3641" i="26" s="1"/>
  <c r="L3641" i="13" s="1"/>
  <c r="N3641" i="13" s="1"/>
  <c r="N3726" i="26"/>
  <c r="N3812" i="26"/>
  <c r="Q3812" i="26" s="1"/>
  <c r="R3812" i="26" s="1"/>
  <c r="L3812" i="13" s="1"/>
  <c r="N3812" i="13" s="1"/>
  <c r="N3902" i="26"/>
  <c r="Q3902" i="26" s="1"/>
  <c r="R3902" i="26" s="1"/>
  <c r="L3902" i="13" s="1"/>
  <c r="N3902" i="13" s="1"/>
  <c r="N4046" i="26"/>
  <c r="Q4046" i="26" s="1"/>
  <c r="R4046" i="26" s="1"/>
  <c r="L4046" i="13" s="1"/>
  <c r="N4046" i="13" s="1"/>
  <c r="N3955" i="26"/>
  <c r="N4107" i="26"/>
  <c r="Q4107" i="26" s="1"/>
  <c r="R4107" i="26" s="1"/>
  <c r="L4107" i="13" s="1"/>
  <c r="N4107" i="13" s="1"/>
  <c r="N3485" i="26"/>
  <c r="Q3485" i="26" s="1"/>
  <c r="R3485" i="26" s="1"/>
  <c r="L3485" i="13" s="1"/>
  <c r="N3485" i="13" s="1"/>
  <c r="N3605" i="26"/>
  <c r="Q3605" i="26" s="1"/>
  <c r="R3605" i="26" s="1"/>
  <c r="L3605" i="13" s="1"/>
  <c r="N3605" i="13" s="1"/>
  <c r="N3690" i="26"/>
  <c r="N3776" i="26"/>
  <c r="Q3776" i="26" s="1"/>
  <c r="R3776" i="26" s="1"/>
  <c r="L3776" i="13" s="1"/>
  <c r="N3776" i="13" s="1"/>
  <c r="N3861" i="26"/>
  <c r="Q3861" i="26" s="1"/>
  <c r="R3861" i="26" s="1"/>
  <c r="L3861" i="13" s="1"/>
  <c r="N3861" i="13" s="1"/>
  <c r="N3927" i="26"/>
  <c r="Q3927" i="26" s="1"/>
  <c r="R3927" i="26" s="1"/>
  <c r="L3927" i="13" s="1"/>
  <c r="N3927" i="13" s="1"/>
  <c r="N2520" i="26"/>
  <c r="N2066" i="26"/>
  <c r="Q2066" i="26" s="1"/>
  <c r="R2066" i="26" s="1"/>
  <c r="L2066" i="13" s="1"/>
  <c r="N2066" i="13" s="1"/>
  <c r="N2222" i="26"/>
  <c r="Q2222" i="26" s="1"/>
  <c r="R2222" i="26" s="1"/>
  <c r="L2222" i="13" s="1"/>
  <c r="N2222" i="13" s="1"/>
  <c r="N2337" i="26"/>
  <c r="Q2337" i="26" s="1"/>
  <c r="R2337" i="26" s="1"/>
  <c r="L2337" i="13" s="1"/>
  <c r="N2337" i="13" s="1"/>
  <c r="N2421" i="26"/>
  <c r="N2505" i="26"/>
  <c r="Q2505" i="26" s="1"/>
  <c r="R2505" i="26" s="1"/>
  <c r="L2505" i="13" s="1"/>
  <c r="N2505" i="13" s="1"/>
  <c r="N2593" i="26"/>
  <c r="Q2593" i="26" s="1"/>
  <c r="R2593" i="26" s="1"/>
  <c r="L2593" i="13" s="1"/>
  <c r="N2593" i="13" s="1"/>
  <c r="N2677" i="26"/>
  <c r="Q2677" i="26" s="1"/>
  <c r="R2677" i="26" s="1"/>
  <c r="L2677" i="13" s="1"/>
  <c r="N2677" i="13" s="1"/>
  <c r="N2761" i="26"/>
  <c r="N2849" i="26"/>
  <c r="Q2849" i="26" s="1"/>
  <c r="R2849" i="26" s="1"/>
  <c r="L2849" i="13" s="1"/>
  <c r="N2849" i="13" s="1"/>
  <c r="N2917" i="26"/>
  <c r="Q2917" i="26" s="1"/>
  <c r="R2917" i="26" s="1"/>
  <c r="L2917" i="13" s="1"/>
  <c r="N2917" i="13" s="1"/>
  <c r="N2981" i="26"/>
  <c r="Q2981" i="26" s="1"/>
  <c r="R2981" i="26" s="1"/>
  <c r="L2981" i="13" s="1"/>
  <c r="N2981" i="13" s="1"/>
  <c r="N3045" i="26"/>
  <c r="N2732" i="26"/>
  <c r="Q2732" i="26" s="1"/>
  <c r="R2732" i="26" s="1"/>
  <c r="L2732" i="13" s="1"/>
  <c r="N2732" i="13" s="1"/>
  <c r="N2835" i="26"/>
  <c r="Q2835" i="26" s="1"/>
  <c r="R2835" i="26" s="1"/>
  <c r="L2835" i="13" s="1"/>
  <c r="N2835" i="13" s="1"/>
  <c r="N2920" i="26"/>
  <c r="Q2920" i="26" s="1"/>
  <c r="R2920" i="26" s="1"/>
  <c r="L2920" i="13" s="1"/>
  <c r="N2920" i="13" s="1"/>
  <c r="N3006" i="26"/>
  <c r="N3088" i="26"/>
  <c r="Q3088" i="26" s="1"/>
  <c r="R3088" i="26" s="1"/>
  <c r="L3088" i="13" s="1"/>
  <c r="N3088" i="13" s="1"/>
  <c r="N3152" i="26"/>
  <c r="Q3152" i="26" s="1"/>
  <c r="R3152" i="26" s="1"/>
  <c r="L3152" i="13" s="1"/>
  <c r="N3152" i="13" s="1"/>
  <c r="N3216" i="26"/>
  <c r="Q3216" i="26" s="1"/>
  <c r="R3216" i="26" s="1"/>
  <c r="L3216" i="13" s="1"/>
  <c r="N3216" i="13" s="1"/>
  <c r="N3280" i="26"/>
  <c r="N3344" i="26"/>
  <c r="Q3344" i="26" s="1"/>
  <c r="R3344" i="26" s="1"/>
  <c r="L3344" i="13" s="1"/>
  <c r="N3344" i="13" s="1"/>
  <c r="N3408" i="26"/>
  <c r="Q3408" i="26" s="1"/>
  <c r="R3408" i="26" s="1"/>
  <c r="L3408" i="13" s="1"/>
  <c r="N3408" i="13" s="1"/>
  <c r="N3472" i="26"/>
  <c r="Q3472" i="26" s="1"/>
  <c r="R3472" i="26" s="1"/>
  <c r="L3472" i="13" s="1"/>
  <c r="N3472" i="13" s="1"/>
  <c r="N3536" i="26"/>
  <c r="N2695" i="26"/>
  <c r="Q2695" i="26" s="1"/>
  <c r="R2695" i="26" s="1"/>
  <c r="L2695" i="13" s="1"/>
  <c r="N2695" i="13" s="1"/>
  <c r="N2810" i="26"/>
  <c r="Q2810" i="26" s="1"/>
  <c r="R2810" i="26" s="1"/>
  <c r="L2810" i="13" s="1"/>
  <c r="N2810" i="13" s="1"/>
  <c r="N2895" i="26"/>
  <c r="Q2895" i="26" s="1"/>
  <c r="R2895" i="26" s="1"/>
  <c r="L2895" i="13" s="1"/>
  <c r="N2895" i="13" s="1"/>
  <c r="N2980" i="26"/>
  <c r="N3066" i="26"/>
  <c r="Q3066" i="26" s="1"/>
  <c r="R3066" i="26" s="1"/>
  <c r="L3066" i="13" s="1"/>
  <c r="N3066" i="13" s="1"/>
  <c r="N3133" i="26"/>
  <c r="Q3133" i="26" s="1"/>
  <c r="R3133" i="26" s="1"/>
  <c r="L3133" i="13" s="1"/>
  <c r="N3133" i="13" s="1"/>
  <c r="N3197" i="26"/>
  <c r="Q3197" i="26" s="1"/>
  <c r="R3197" i="26" s="1"/>
  <c r="L3197" i="13" s="1"/>
  <c r="N3197" i="13" s="1"/>
  <c r="N3261" i="26"/>
  <c r="N3325" i="26"/>
  <c r="Q3325" i="26" s="1"/>
  <c r="R3325" i="26" s="1"/>
  <c r="L3325" i="13" s="1"/>
  <c r="N3325" i="13" s="1"/>
  <c r="N3389" i="26"/>
  <c r="Q3389" i="26" s="1"/>
  <c r="R3389" i="26" s="1"/>
  <c r="L3389" i="13" s="1"/>
  <c r="N3389" i="13" s="1"/>
  <c r="N3453" i="26"/>
  <c r="Q3453" i="26" s="1"/>
  <c r="R3453" i="26" s="1"/>
  <c r="L3453" i="13" s="1"/>
  <c r="N3453" i="13" s="1"/>
  <c r="N2744" i="26"/>
  <c r="N2843" i="26"/>
  <c r="Q2843" i="26" s="1"/>
  <c r="R2843" i="26" s="1"/>
  <c r="L2843" i="13" s="1"/>
  <c r="N2843" i="13" s="1"/>
  <c r="N2928" i="26"/>
  <c r="Q2928" i="26" s="1"/>
  <c r="R2928" i="26" s="1"/>
  <c r="L2928" i="13" s="1"/>
  <c r="N2928" i="13" s="1"/>
  <c r="N3014" i="26"/>
  <c r="Q3014" i="26" s="1"/>
  <c r="R3014" i="26" s="1"/>
  <c r="L3014" i="13" s="1"/>
  <c r="N3014" i="13" s="1"/>
  <c r="N3094" i="26"/>
  <c r="N3158" i="26"/>
  <c r="Q3158" i="26" s="1"/>
  <c r="R3158" i="26" s="1"/>
  <c r="L3158" i="13" s="1"/>
  <c r="N3158" i="13" s="1"/>
  <c r="N3222" i="26"/>
  <c r="Q3222" i="26" s="1"/>
  <c r="R3222" i="26" s="1"/>
  <c r="L3222" i="13" s="1"/>
  <c r="N3222" i="13" s="1"/>
  <c r="N3286" i="26"/>
  <c r="Q3286" i="26" s="1"/>
  <c r="R3286" i="26" s="1"/>
  <c r="L3286" i="13" s="1"/>
  <c r="N3286" i="13" s="1"/>
  <c r="N3350" i="26"/>
  <c r="N3414" i="26"/>
  <c r="Q3414" i="26" s="1"/>
  <c r="R3414" i="26" s="1"/>
  <c r="L3414" i="13" s="1"/>
  <c r="N3414" i="13" s="1"/>
  <c r="N2707" i="26"/>
  <c r="Q2707" i="26" s="1"/>
  <c r="R2707" i="26" s="1"/>
  <c r="L2707" i="13" s="1"/>
  <c r="N2707" i="13" s="1"/>
  <c r="N2818" i="26"/>
  <c r="Q2818" i="26" s="1"/>
  <c r="R2818" i="26" s="1"/>
  <c r="L2818" i="13" s="1"/>
  <c r="N2818" i="13" s="1"/>
  <c r="N2903" i="26"/>
  <c r="N2988" i="26"/>
  <c r="Q2988" i="26" s="1"/>
  <c r="R2988" i="26" s="1"/>
  <c r="L2988" i="13" s="1"/>
  <c r="N2988" i="13" s="1"/>
  <c r="N3074" i="26"/>
  <c r="Q3074" i="26" s="1"/>
  <c r="R3074" i="26" s="1"/>
  <c r="L3074" i="13" s="1"/>
  <c r="N3074" i="13" s="1"/>
  <c r="N3139" i="26"/>
  <c r="Q3139" i="26" s="1"/>
  <c r="R3139" i="26" s="1"/>
  <c r="L3139" i="13" s="1"/>
  <c r="N3139" i="13" s="1"/>
  <c r="N3203" i="26"/>
  <c r="N3267" i="26"/>
  <c r="Q3267" i="26" s="1"/>
  <c r="R3267" i="26" s="1"/>
  <c r="L3267" i="13" s="1"/>
  <c r="N3267" i="13" s="1"/>
  <c r="N3331" i="26"/>
  <c r="Q3331" i="26" s="1"/>
  <c r="R3331" i="26" s="1"/>
  <c r="L3331" i="13" s="1"/>
  <c r="N3331" i="13" s="1"/>
  <c r="N3395" i="26"/>
  <c r="Q3395" i="26" s="1"/>
  <c r="R3395" i="26" s="1"/>
  <c r="L3395" i="13" s="1"/>
  <c r="N3395" i="13" s="1"/>
  <c r="N3459" i="26"/>
  <c r="N3523" i="26"/>
  <c r="Q3523" i="26" s="1"/>
  <c r="R3523" i="26" s="1"/>
  <c r="L3523" i="13" s="1"/>
  <c r="N3523" i="13" s="1"/>
  <c r="N3587" i="26"/>
  <c r="Q3587" i="26" s="1"/>
  <c r="R3587" i="26" s="1"/>
  <c r="L3587" i="13" s="1"/>
  <c r="N3587" i="13" s="1"/>
  <c r="N3651" i="26"/>
  <c r="Q3651" i="26" s="1"/>
  <c r="R3651" i="26" s="1"/>
  <c r="L3651" i="13" s="1"/>
  <c r="N3651" i="13" s="1"/>
  <c r="N3715" i="26"/>
  <c r="N3779" i="26"/>
  <c r="Q3779" i="26" s="1"/>
  <c r="R3779" i="26" s="1"/>
  <c r="L3779" i="13" s="1"/>
  <c r="N3779" i="13" s="1"/>
  <c r="N3843" i="26"/>
  <c r="Q3843" i="26" s="1"/>
  <c r="R3843" i="26" s="1"/>
  <c r="L3843" i="13" s="1"/>
  <c r="N3843" i="13" s="1"/>
  <c r="N3546" i="26"/>
  <c r="Q3546" i="26" s="1"/>
  <c r="R3546" i="26" s="1"/>
  <c r="L3546" i="13" s="1"/>
  <c r="N3546" i="13" s="1"/>
  <c r="N3646" i="26"/>
  <c r="N3732" i="26"/>
  <c r="Q3732" i="26" s="1"/>
  <c r="R3732" i="26" s="1"/>
  <c r="L3732" i="13" s="1"/>
  <c r="N3732" i="13" s="1"/>
  <c r="N3817" i="26"/>
  <c r="Q3817" i="26" s="1"/>
  <c r="R3817" i="26" s="1"/>
  <c r="L3817" i="13" s="1"/>
  <c r="N3817" i="13" s="1"/>
  <c r="N3910" i="26"/>
  <c r="Q3910" i="26" s="1"/>
  <c r="R3910" i="26" s="1"/>
  <c r="L3910" i="13" s="1"/>
  <c r="N3910" i="13" s="1"/>
  <c r="N4058" i="26"/>
  <c r="N3975" i="26"/>
  <c r="Q3975" i="26" s="1"/>
  <c r="R3975" i="26" s="1"/>
  <c r="L3975" i="13" s="1"/>
  <c r="N3975" i="13" s="1"/>
  <c r="N4119" i="26"/>
  <c r="Q4119" i="26" s="1"/>
  <c r="R4119" i="26" s="1"/>
  <c r="L4119" i="13" s="1"/>
  <c r="N4119" i="13" s="1"/>
  <c r="N3493" i="26"/>
  <c r="Q3493" i="26" s="1"/>
  <c r="R3493" i="26" s="1"/>
  <c r="L3493" i="13" s="1"/>
  <c r="N3493" i="13" s="1"/>
  <c r="N3610" i="26"/>
  <c r="N3696" i="26"/>
  <c r="Q3696" i="26" s="1"/>
  <c r="R3696" i="26" s="1"/>
  <c r="L3696" i="13" s="1"/>
  <c r="N3696" i="13" s="1"/>
  <c r="N3781" i="26"/>
  <c r="Q3781" i="26" s="1"/>
  <c r="R3781" i="26" s="1"/>
  <c r="L3781" i="13" s="1"/>
  <c r="N3781" i="13" s="1"/>
  <c r="N3866" i="26"/>
  <c r="Q3866" i="26" s="1"/>
  <c r="R3866" i="26" s="1"/>
  <c r="L3866" i="13" s="1"/>
  <c r="N3866" i="13" s="1"/>
  <c r="N3931" i="26"/>
  <c r="N4147" i="26"/>
  <c r="Q4147" i="26" s="1"/>
  <c r="R4147" i="26" s="1"/>
  <c r="L4147" i="13" s="1"/>
  <c r="N4147" i="13" s="1"/>
  <c r="N3526" i="26"/>
  <c r="Q3526" i="26" s="1"/>
  <c r="R3526" i="26" s="1"/>
  <c r="L3526" i="13" s="1"/>
  <c r="N3526" i="13" s="1"/>
  <c r="N3633" i="26"/>
  <c r="Q3633" i="26" s="1"/>
  <c r="R3633" i="26" s="1"/>
  <c r="L3633" i="13" s="1"/>
  <c r="N3633" i="13" s="1"/>
  <c r="N3718" i="26"/>
  <c r="N3804" i="26"/>
  <c r="Q3804" i="26" s="1"/>
  <c r="R3804" i="26" s="1"/>
  <c r="L3804" i="13" s="1"/>
  <c r="N3804" i="13" s="1"/>
  <c r="N3884" i="26"/>
  <c r="Q3884" i="26" s="1"/>
  <c r="R3884" i="26" s="1"/>
  <c r="L3884" i="13" s="1"/>
  <c r="N3884" i="13" s="1"/>
  <c r="N3948" i="26"/>
  <c r="Q3948" i="26" s="1"/>
  <c r="R3948" i="26" s="1"/>
  <c r="L3948" i="13" s="1"/>
  <c r="N3948" i="13" s="1"/>
  <c r="N4012" i="26"/>
  <c r="N3505" i="26"/>
  <c r="Q3505" i="26" s="1"/>
  <c r="R3505" i="26" s="1"/>
  <c r="L3505" i="13" s="1"/>
  <c r="N3505" i="13" s="1"/>
  <c r="N3618" i="26"/>
  <c r="Q3618" i="26" s="1"/>
  <c r="R3618" i="26" s="1"/>
  <c r="L3618" i="13" s="1"/>
  <c r="N3618" i="13" s="1"/>
  <c r="N3704" i="26"/>
  <c r="Q3704" i="26" s="1"/>
  <c r="R3704" i="26" s="1"/>
  <c r="L3704" i="13" s="1"/>
  <c r="N3704" i="13" s="1"/>
  <c r="N3789" i="26"/>
  <c r="N3873" i="26"/>
  <c r="Q3873" i="26" s="1"/>
  <c r="R3873" i="26" s="1"/>
  <c r="L3873" i="13" s="1"/>
  <c r="N3873" i="13" s="1"/>
  <c r="N3937" i="26"/>
  <c r="Q3937" i="26" s="1"/>
  <c r="R3937" i="26" s="1"/>
  <c r="L3937" i="13" s="1"/>
  <c r="N3937" i="13" s="1"/>
  <c r="N4001" i="26"/>
  <c r="Q4001" i="26" s="1"/>
  <c r="R4001" i="26" s="1"/>
  <c r="L4001" i="13" s="1"/>
  <c r="N4001" i="13" s="1"/>
  <c r="N4065" i="26"/>
  <c r="N4129" i="26"/>
  <c r="Q4129" i="26" s="1"/>
  <c r="R4129" i="26" s="1"/>
  <c r="L4129" i="13" s="1"/>
  <c r="N4129" i="13" s="1"/>
  <c r="N3918" i="26"/>
  <c r="Q3918" i="26" s="1"/>
  <c r="R3918" i="26" s="1"/>
  <c r="L3918" i="13" s="1"/>
  <c r="N3918" i="13" s="1"/>
  <c r="N3692" i="26"/>
  <c r="Q3692" i="26" s="1"/>
  <c r="R3692" i="26" s="1"/>
  <c r="L3692" i="13" s="1"/>
  <c r="N3692" i="13" s="1"/>
  <c r="N3892" i="26"/>
  <c r="N4020" i="26"/>
  <c r="Q4020" i="26" s="1"/>
  <c r="R4020" i="26" s="1"/>
  <c r="L4020" i="13" s="1"/>
  <c r="N4020" i="13" s="1"/>
  <c r="N3585" i="26"/>
  <c r="Q3585" i="26" s="1"/>
  <c r="R3585" i="26" s="1"/>
  <c r="L3585" i="13" s="1"/>
  <c r="N3585" i="13" s="1"/>
  <c r="N3698" i="26"/>
  <c r="Q3698" i="26" s="1"/>
  <c r="R3698" i="26" s="1"/>
  <c r="L3698" i="13" s="1"/>
  <c r="N3698" i="13" s="1"/>
  <c r="N3816" i="26"/>
  <c r="N3913" i="26"/>
  <c r="Q3913" i="26" s="1"/>
  <c r="R3913" i="26" s="1"/>
  <c r="L3913" i="13" s="1"/>
  <c r="N3913" i="13" s="1"/>
  <c r="N3997" i="26"/>
  <c r="Q3997" i="26" s="1"/>
  <c r="R3997" i="26" s="1"/>
  <c r="L3997" i="13" s="1"/>
  <c r="N3997" i="13" s="1"/>
  <c r="N4125" i="26"/>
  <c r="Q4125" i="26" s="1"/>
  <c r="R4125" i="26" s="1"/>
  <c r="L4125" i="13" s="1"/>
  <c r="N4125" i="13" s="1"/>
  <c r="N4090" i="26"/>
  <c r="N3954" i="26"/>
  <c r="Q3954" i="26" s="1"/>
  <c r="R3954" i="26" s="1"/>
  <c r="L3954" i="13" s="1"/>
  <c r="N3954" i="13" s="1"/>
  <c r="N4140" i="26"/>
  <c r="Q4140" i="26" s="1"/>
  <c r="R4140" i="26" s="1"/>
  <c r="L4140" i="13" s="1"/>
  <c r="N4140" i="13" s="1"/>
  <c r="N3518" i="26"/>
  <c r="N3820" i="26"/>
  <c r="N3960" i="26"/>
  <c r="Q3960" i="26" s="1"/>
  <c r="R3960" i="26" s="1"/>
  <c r="L3960" i="13" s="1"/>
  <c r="N3960" i="13" s="1"/>
  <c r="N3513" i="26"/>
  <c r="Q3513" i="26" s="1"/>
  <c r="R3513" i="26" s="1"/>
  <c r="L3513" i="13" s="1"/>
  <c r="N3513" i="13" s="1"/>
  <c r="N3650" i="26"/>
  <c r="Q3650" i="26" s="1"/>
  <c r="R3650" i="26" s="1"/>
  <c r="L3650" i="13" s="1"/>
  <c r="N3650" i="13" s="1"/>
  <c r="N3762" i="26"/>
  <c r="N3877" i="26"/>
  <c r="Q3877" i="26" s="1"/>
  <c r="R3877" i="26" s="1"/>
  <c r="L3877" i="13" s="1"/>
  <c r="N3877" i="13" s="1"/>
  <c r="N3961" i="26"/>
  <c r="Q3961" i="26" s="1"/>
  <c r="R3961" i="26" s="1"/>
  <c r="L3961" i="13" s="1"/>
  <c r="N3961" i="13" s="1"/>
  <c r="N4045" i="26"/>
  <c r="Q4045" i="26" s="1"/>
  <c r="R4045" i="26" s="1"/>
  <c r="L4045" i="13" s="1"/>
  <c r="N4045" i="13" s="1"/>
  <c r="N4133" i="26"/>
  <c r="N4042" i="26"/>
  <c r="Q4042" i="26" s="1"/>
  <c r="R4042" i="26" s="1"/>
  <c r="L4042" i="13" s="1"/>
  <c r="N4042" i="13" s="1"/>
  <c r="N4139" i="26"/>
  <c r="Q4139" i="26" s="1"/>
  <c r="R4139" i="26" s="1"/>
  <c r="L4139" i="13" s="1"/>
  <c r="N4139" i="13" s="1"/>
  <c r="N3734" i="26"/>
  <c r="N3908" i="26"/>
  <c r="N4048" i="26"/>
  <c r="N3602" i="26"/>
  <c r="Q3602" i="26" s="1"/>
  <c r="R3602" i="26" s="1"/>
  <c r="L3602" i="13" s="1"/>
  <c r="N3602" i="13" s="1"/>
  <c r="N3714" i="26"/>
  <c r="Q3714" i="26" s="1"/>
  <c r="R3714" i="26" s="1"/>
  <c r="L3714" i="13" s="1"/>
  <c r="N3714" i="13" s="1"/>
  <c r="N3826" i="26"/>
  <c r="N3925" i="26"/>
  <c r="Q3925" i="26" s="1"/>
  <c r="R3925" i="26" s="1"/>
  <c r="L3925" i="13" s="1"/>
  <c r="N3925" i="13" s="1"/>
  <c r="N4009" i="26"/>
  <c r="Q4009" i="26" s="1"/>
  <c r="R4009" i="26" s="1"/>
  <c r="L4009" i="13" s="1"/>
  <c r="N4009" i="13" s="1"/>
  <c r="N4093" i="26"/>
  <c r="Q4093" i="26" s="1"/>
  <c r="R4093" i="26" s="1"/>
  <c r="L4093" i="13" s="1"/>
  <c r="N4093" i="13" s="1"/>
  <c r="N3898" i="26"/>
  <c r="N4138" i="26"/>
  <c r="Q4138" i="26" s="1"/>
  <c r="R4138" i="26" s="1"/>
  <c r="L4138" i="13" s="1"/>
  <c r="N4138" i="13" s="1"/>
  <c r="N3634" i="26"/>
  <c r="Q3634" i="26" s="1"/>
  <c r="R3634" i="26" s="1"/>
  <c r="L3634" i="13" s="1"/>
  <c r="N3634" i="13" s="1"/>
  <c r="N4037" i="26"/>
  <c r="Q4037" i="26" s="1"/>
  <c r="R4037" i="26" s="1"/>
  <c r="L4037" i="13" s="1"/>
  <c r="N4037" i="13" s="1"/>
  <c r="N3963" i="26"/>
  <c r="N4031" i="26"/>
  <c r="Q4031" i="26" s="1"/>
  <c r="R4031" i="26" s="1"/>
  <c r="L4031" i="13" s="1"/>
  <c r="N4031" i="13" s="1"/>
  <c r="N3512" i="26"/>
  <c r="Q3512" i="26" s="1"/>
  <c r="R3512" i="26" s="1"/>
  <c r="L3512" i="13" s="1"/>
  <c r="N3512" i="13" s="1"/>
  <c r="N2948" i="26"/>
  <c r="Q2948" i="26" s="1"/>
  <c r="R2948" i="26" s="1"/>
  <c r="L2948" i="13" s="1"/>
  <c r="N2948" i="13" s="1"/>
  <c r="N3237" i="26"/>
  <c r="N2696" i="26"/>
  <c r="Q2696" i="26" s="1"/>
  <c r="R2696" i="26" s="1"/>
  <c r="L2696" i="13" s="1"/>
  <c r="N2696" i="13" s="1"/>
  <c r="N3067" i="26"/>
  <c r="Q3067" i="26" s="1"/>
  <c r="R3067" i="26" s="1"/>
  <c r="L3067" i="13" s="1"/>
  <c r="N3067" i="13" s="1"/>
  <c r="N3326" i="26"/>
  <c r="Q3326" i="26" s="1"/>
  <c r="R3326" i="26" s="1"/>
  <c r="L3326" i="13" s="1"/>
  <c r="N3326" i="13" s="1"/>
  <c r="N2871" i="26"/>
  <c r="N3179" i="26"/>
  <c r="Q3179" i="26" s="1"/>
  <c r="R3179" i="26" s="1"/>
  <c r="L3179" i="13" s="1"/>
  <c r="N3179" i="13" s="1"/>
  <c r="N3435" i="26"/>
  <c r="Q3435" i="26" s="1"/>
  <c r="R3435" i="26" s="1"/>
  <c r="L3435" i="13" s="1"/>
  <c r="N3435" i="13" s="1"/>
  <c r="N3691" i="26"/>
  <c r="Q3691" i="26" s="1"/>
  <c r="R3691" i="26" s="1"/>
  <c r="L3691" i="13" s="1"/>
  <c r="N3691" i="13" s="1"/>
  <c r="N3614" i="26"/>
  <c r="N4006" i="26"/>
  <c r="Q4006" i="26" s="1"/>
  <c r="R4006" i="26" s="1"/>
  <c r="L4006" i="13" s="1"/>
  <c r="N4006" i="13" s="1"/>
  <c r="N3573" i="26"/>
  <c r="Q3573" i="26" s="1"/>
  <c r="R3573" i="26" s="1"/>
  <c r="L3573" i="13" s="1"/>
  <c r="N3573" i="13" s="1"/>
  <c r="N3907" i="26"/>
  <c r="Q3907" i="26" s="1"/>
  <c r="R3907" i="26" s="1"/>
  <c r="L3907" i="13" s="1"/>
  <c r="N3907" i="13" s="1"/>
  <c r="N3686" i="26"/>
  <c r="N2302" i="26"/>
  <c r="N2649" i="26"/>
  <c r="Q2649" i="26" s="1"/>
  <c r="R2649" i="26" s="1"/>
  <c r="L2649" i="13" s="1"/>
  <c r="N2649" i="13" s="1"/>
  <c r="N2961" i="26"/>
  <c r="Q2961" i="26" s="1"/>
  <c r="R2961" i="26" s="1"/>
  <c r="L2961" i="13" s="1"/>
  <c r="N2961" i="13" s="1"/>
  <c r="N2894" i="26"/>
  <c r="N3196" i="26"/>
  <c r="Q3196" i="26" s="1"/>
  <c r="R3196" i="26" s="1"/>
  <c r="L3196" i="13" s="1"/>
  <c r="N3196" i="13" s="1"/>
  <c r="N3452" i="26"/>
  <c r="Q3452" i="26" s="1"/>
  <c r="R3452" i="26" s="1"/>
  <c r="L3452" i="13" s="1"/>
  <c r="N3452" i="13" s="1"/>
  <c r="N2783" i="26"/>
  <c r="Q2783" i="26" s="1"/>
  <c r="R2783" i="26" s="1"/>
  <c r="L2783" i="13" s="1"/>
  <c r="N2783" i="13" s="1"/>
  <c r="N2954" i="26"/>
  <c r="N3113" i="26"/>
  <c r="Q3113" i="26" s="1"/>
  <c r="R3113" i="26" s="1"/>
  <c r="L3113" i="13" s="1"/>
  <c r="N3113" i="13" s="1"/>
  <c r="N3241" i="26"/>
  <c r="Q3241" i="26" s="1"/>
  <c r="R3241" i="26" s="1"/>
  <c r="L3241" i="13" s="1"/>
  <c r="N3241" i="13" s="1"/>
  <c r="N3369" i="26"/>
  <c r="Q3369" i="26" s="1"/>
  <c r="R3369" i="26" s="1"/>
  <c r="L3369" i="13" s="1"/>
  <c r="N3369" i="13" s="1"/>
  <c r="N2704" i="26"/>
  <c r="N2902" i="26"/>
  <c r="Q2902" i="26" s="1"/>
  <c r="R2902" i="26" s="1"/>
  <c r="L2902" i="13" s="1"/>
  <c r="N2902" i="13" s="1"/>
  <c r="N3072" i="26"/>
  <c r="Q3072" i="26" s="1"/>
  <c r="R3072" i="26" s="1"/>
  <c r="L3072" i="13" s="1"/>
  <c r="N3072" i="13" s="1"/>
  <c r="N3170" i="26"/>
  <c r="Q3170" i="26" s="1"/>
  <c r="R3170" i="26" s="1"/>
  <c r="L3170" i="13" s="1"/>
  <c r="N3170" i="13" s="1"/>
  <c r="N3250" i="26"/>
  <c r="N3330" i="26"/>
  <c r="Q3330" i="26" s="1"/>
  <c r="R3330" i="26" s="1"/>
  <c r="L3330" i="13" s="1"/>
  <c r="N3330" i="13" s="1"/>
  <c r="N3426" i="26"/>
  <c r="Q3426" i="26" s="1"/>
  <c r="R3426" i="26" s="1"/>
  <c r="L3426" i="13" s="1"/>
  <c r="N3426" i="13" s="1"/>
  <c r="N2763" i="26"/>
  <c r="Q2763" i="26" s="1"/>
  <c r="R2763" i="26" s="1"/>
  <c r="L2763" i="13" s="1"/>
  <c r="N2763" i="13" s="1"/>
  <c r="N2876" i="26"/>
  <c r="N3004" i="26"/>
  <c r="Q3004" i="26" s="1"/>
  <c r="R3004" i="26" s="1"/>
  <c r="L3004" i="13" s="1"/>
  <c r="N3004" i="13" s="1"/>
  <c r="N3103" i="26"/>
  <c r="Q3103" i="26" s="1"/>
  <c r="R3103" i="26" s="1"/>
  <c r="L3103" i="13" s="1"/>
  <c r="N3103" i="13" s="1"/>
  <c r="N3183" i="26"/>
  <c r="Q3183" i="26" s="1"/>
  <c r="R3183" i="26" s="1"/>
  <c r="L3183" i="13" s="1"/>
  <c r="N3183" i="13" s="1"/>
  <c r="N3279" i="26"/>
  <c r="N3343" i="26"/>
  <c r="Q3343" i="26" s="1"/>
  <c r="R3343" i="26" s="1"/>
  <c r="L3343" i="13" s="1"/>
  <c r="N3343" i="13" s="1"/>
  <c r="N3407" i="26"/>
  <c r="Q3407" i="26" s="1"/>
  <c r="R3407" i="26" s="1"/>
  <c r="L3407" i="13" s="1"/>
  <c r="N3407" i="13" s="1"/>
  <c r="N3471" i="26"/>
  <c r="Q3471" i="26" s="1"/>
  <c r="R3471" i="26" s="1"/>
  <c r="L3471" i="13" s="1"/>
  <c r="N3471" i="13" s="1"/>
  <c r="N3535" i="26"/>
  <c r="N3599" i="26"/>
  <c r="Q3599" i="26" s="1"/>
  <c r="R3599" i="26" s="1"/>
  <c r="L3599" i="13" s="1"/>
  <c r="N3599" i="13" s="1"/>
  <c r="N3663" i="26"/>
  <c r="Q3663" i="26" s="1"/>
  <c r="R3663" i="26" s="1"/>
  <c r="L3663" i="13" s="1"/>
  <c r="N3663" i="13" s="1"/>
  <c r="N3727" i="26"/>
  <c r="Q3727" i="26" s="1"/>
  <c r="R3727" i="26" s="1"/>
  <c r="L3727" i="13" s="1"/>
  <c r="N3727" i="13" s="1"/>
  <c r="N3791" i="26"/>
  <c r="N3855" i="26"/>
  <c r="Q3855" i="26" s="1"/>
  <c r="R3855" i="26" s="1"/>
  <c r="L3855" i="13" s="1"/>
  <c r="N3855" i="13" s="1"/>
  <c r="N3570" i="26"/>
  <c r="Q3570" i="26" s="1"/>
  <c r="R3570" i="26" s="1"/>
  <c r="L3570" i="13" s="1"/>
  <c r="N3570" i="13" s="1"/>
  <c r="N3662" i="26"/>
  <c r="Q3662" i="26" s="1"/>
  <c r="R3662" i="26" s="1"/>
  <c r="L3662" i="13" s="1"/>
  <c r="N3662" i="13" s="1"/>
  <c r="N3748" i="26"/>
  <c r="N3833" i="26"/>
  <c r="Q3833" i="26" s="1"/>
  <c r="R3833" i="26" s="1"/>
  <c r="L3833" i="13" s="1"/>
  <c r="N3833" i="13" s="1"/>
  <c r="N3938" i="26"/>
  <c r="Q3938" i="26" s="1"/>
  <c r="R3938" i="26" s="1"/>
  <c r="L3938" i="13" s="1"/>
  <c r="N3938" i="13" s="1"/>
  <c r="N4086" i="26"/>
  <c r="Q4086" i="26" s="1"/>
  <c r="R4086" i="26" s="1"/>
  <c r="L4086" i="13" s="1"/>
  <c r="N4086" i="13" s="1"/>
  <c r="N3999" i="26"/>
  <c r="N4155" i="26"/>
  <c r="Q4155" i="26" s="1"/>
  <c r="R4155" i="26" s="1"/>
  <c r="L4155" i="13" s="1"/>
  <c r="N4155" i="13" s="1"/>
  <c r="N3517" i="26"/>
  <c r="Q3517" i="26" s="1"/>
  <c r="R3517" i="26" s="1"/>
  <c r="L3517" i="13" s="1"/>
  <c r="N3517" i="13" s="1"/>
  <c r="N3626" i="26"/>
  <c r="Q3626" i="26" s="1"/>
  <c r="R3626" i="26" s="1"/>
  <c r="L3626" i="13" s="1"/>
  <c r="N3626" i="13" s="1"/>
  <c r="N3712" i="26"/>
  <c r="N3797" i="26"/>
  <c r="Q3797" i="26" s="1"/>
  <c r="R3797" i="26" s="1"/>
  <c r="L3797" i="13" s="1"/>
  <c r="N3797" i="13" s="1"/>
  <c r="N3879" i="26"/>
  <c r="Q3879" i="26" s="1"/>
  <c r="R3879" i="26" s="1"/>
  <c r="L3879" i="13" s="1"/>
  <c r="N3879" i="13" s="1"/>
  <c r="N3951" i="26"/>
  <c r="N2584" i="26"/>
  <c r="N2110" i="26"/>
  <c r="Q2110" i="26" s="1"/>
  <c r="R2110" i="26" s="1"/>
  <c r="L2110" i="13" s="1"/>
  <c r="N2110" i="13" s="1"/>
  <c r="N2254" i="26"/>
  <c r="Q2254" i="26" s="1"/>
  <c r="R2254" i="26" s="1"/>
  <c r="L2254" i="13" s="1"/>
  <c r="N2254" i="13" s="1"/>
  <c r="N2357" i="26"/>
  <c r="Q2357" i="26" s="1"/>
  <c r="R2357" i="26" s="1"/>
  <c r="L2357" i="13" s="1"/>
  <c r="N2357" i="13" s="1"/>
  <c r="N2441" i="26"/>
  <c r="N2529" i="26"/>
  <c r="Q2529" i="26" s="1"/>
  <c r="R2529" i="26" s="1"/>
  <c r="L2529" i="13" s="1"/>
  <c r="N2529" i="13" s="1"/>
  <c r="N2613" i="26"/>
  <c r="Q2613" i="26" s="1"/>
  <c r="R2613" i="26" s="1"/>
  <c r="L2613" i="13" s="1"/>
  <c r="N2613" i="13" s="1"/>
  <c r="N2697" i="26"/>
  <c r="Q2697" i="26" s="1"/>
  <c r="R2697" i="26" s="1"/>
  <c r="L2697" i="13" s="1"/>
  <c r="N2697" i="13" s="1"/>
  <c r="N2785" i="26"/>
  <c r="N2869" i="26"/>
  <c r="Q2869" i="26" s="1"/>
  <c r="R2869" i="26" s="1"/>
  <c r="L2869" i="13" s="1"/>
  <c r="N2869" i="13" s="1"/>
  <c r="N2933" i="26"/>
  <c r="Q2933" i="26" s="1"/>
  <c r="R2933" i="26" s="1"/>
  <c r="L2933" i="13" s="1"/>
  <c r="N2933" i="13" s="1"/>
  <c r="N2997" i="26"/>
  <c r="Q2997" i="26" s="1"/>
  <c r="R2997" i="26" s="1"/>
  <c r="L2997" i="13" s="1"/>
  <c r="N2997" i="13" s="1"/>
  <c r="N3061" i="26"/>
  <c r="N2764" i="26"/>
  <c r="Q2764" i="26" s="1"/>
  <c r="R2764" i="26" s="1"/>
  <c r="L2764" i="13" s="1"/>
  <c r="N2764" i="13" s="1"/>
  <c r="N2856" i="26"/>
  <c r="Q2856" i="26" s="1"/>
  <c r="R2856" i="26" s="1"/>
  <c r="L2856" i="13" s="1"/>
  <c r="N2856" i="13" s="1"/>
  <c r="N2942" i="26"/>
  <c r="Q2942" i="26" s="1"/>
  <c r="R2942" i="26" s="1"/>
  <c r="L2942" i="13" s="1"/>
  <c r="N2942" i="13" s="1"/>
  <c r="N3027" i="26"/>
  <c r="N3104" i="26"/>
  <c r="Q3104" i="26" s="1"/>
  <c r="R3104" i="26" s="1"/>
  <c r="L3104" i="13" s="1"/>
  <c r="N3104" i="13" s="1"/>
  <c r="N3168" i="26"/>
  <c r="Q3168" i="26" s="1"/>
  <c r="R3168" i="26" s="1"/>
  <c r="L3168" i="13" s="1"/>
  <c r="N3168" i="13" s="1"/>
  <c r="N3232" i="26"/>
  <c r="Q3232" i="26" s="1"/>
  <c r="R3232" i="26" s="1"/>
  <c r="L3232" i="13" s="1"/>
  <c r="N3232" i="13" s="1"/>
  <c r="N3296" i="26"/>
  <c r="N3360" i="26"/>
  <c r="Q3360" i="26" s="1"/>
  <c r="R3360" i="26" s="1"/>
  <c r="L3360" i="13" s="1"/>
  <c r="N3360" i="13" s="1"/>
  <c r="N3424" i="26"/>
  <c r="Q3424" i="26" s="1"/>
  <c r="R3424" i="26" s="1"/>
  <c r="L3424" i="13" s="1"/>
  <c r="N3424" i="13" s="1"/>
  <c r="N3488" i="26"/>
  <c r="Q3488" i="26" s="1"/>
  <c r="R3488" i="26" s="1"/>
  <c r="L3488" i="13" s="1"/>
  <c r="N3488" i="13" s="1"/>
  <c r="N3552" i="26"/>
  <c r="N2727" i="26"/>
  <c r="Q2727" i="26" s="1"/>
  <c r="R2727" i="26" s="1"/>
  <c r="L2727" i="13" s="1"/>
  <c r="N2727" i="13" s="1"/>
  <c r="N2831" i="26"/>
  <c r="Q2831" i="26" s="1"/>
  <c r="R2831" i="26" s="1"/>
  <c r="L2831" i="13" s="1"/>
  <c r="N2831" i="13" s="1"/>
  <c r="N2916" i="26"/>
  <c r="Q2916" i="26" s="1"/>
  <c r="R2916" i="26" s="1"/>
  <c r="L2916" i="13" s="1"/>
  <c r="N2916" i="13" s="1"/>
  <c r="N3002" i="26"/>
  <c r="N3085" i="26"/>
  <c r="Q3085" i="26" s="1"/>
  <c r="R3085" i="26" s="1"/>
  <c r="L3085" i="13" s="1"/>
  <c r="N3085" i="13" s="1"/>
  <c r="N3149" i="26"/>
  <c r="Q3149" i="26" s="1"/>
  <c r="R3149" i="26" s="1"/>
  <c r="L3149" i="13" s="1"/>
  <c r="N3149" i="13" s="1"/>
  <c r="N3213" i="26"/>
  <c r="Q3213" i="26" s="1"/>
  <c r="R3213" i="26" s="1"/>
  <c r="L3213" i="13" s="1"/>
  <c r="N3213" i="13" s="1"/>
  <c r="N3277" i="26"/>
  <c r="N3341" i="26"/>
  <c r="Q3341" i="26" s="1"/>
  <c r="R3341" i="26" s="1"/>
  <c r="L3341" i="13" s="1"/>
  <c r="N3341" i="13" s="1"/>
  <c r="N3405" i="26"/>
  <c r="Q3405" i="26" s="1"/>
  <c r="R3405" i="26" s="1"/>
  <c r="L3405" i="13" s="1"/>
  <c r="N3405" i="13" s="1"/>
  <c r="N3469" i="26"/>
  <c r="Q3469" i="26" s="1"/>
  <c r="R3469" i="26" s="1"/>
  <c r="L3469" i="13" s="1"/>
  <c r="N3469" i="13" s="1"/>
  <c r="N2776" i="26"/>
  <c r="N2864" i="26"/>
  <c r="Q2864" i="26" s="1"/>
  <c r="R2864" i="26" s="1"/>
  <c r="L2864" i="13" s="1"/>
  <c r="N2864" i="13" s="1"/>
  <c r="N2950" i="26"/>
  <c r="Q2950" i="26" s="1"/>
  <c r="R2950" i="26" s="1"/>
  <c r="L2950" i="13" s="1"/>
  <c r="N2950" i="13" s="1"/>
  <c r="N3035" i="26"/>
  <c r="Q3035" i="26" s="1"/>
  <c r="R3035" i="26" s="1"/>
  <c r="L3035" i="13" s="1"/>
  <c r="N3035" i="13" s="1"/>
  <c r="N3110" i="26"/>
  <c r="N3174" i="26"/>
  <c r="Q3174" i="26" s="1"/>
  <c r="R3174" i="26" s="1"/>
  <c r="L3174" i="13" s="1"/>
  <c r="N3174" i="13" s="1"/>
  <c r="N3238" i="26"/>
  <c r="Q3238" i="26" s="1"/>
  <c r="R3238" i="26" s="1"/>
  <c r="L3238" i="13" s="1"/>
  <c r="N3238" i="13" s="1"/>
  <c r="N3302" i="26"/>
  <c r="Q3302" i="26" s="1"/>
  <c r="R3302" i="26" s="1"/>
  <c r="L3302" i="13" s="1"/>
  <c r="N3302" i="13" s="1"/>
  <c r="N3366" i="26"/>
  <c r="N3430" i="26"/>
  <c r="Q3430" i="26" s="1"/>
  <c r="R3430" i="26" s="1"/>
  <c r="L3430" i="13" s="1"/>
  <c r="N3430" i="13" s="1"/>
  <c r="N2739" i="26"/>
  <c r="Q2739" i="26" s="1"/>
  <c r="R2739" i="26" s="1"/>
  <c r="L2739" i="13" s="1"/>
  <c r="N2739" i="13" s="1"/>
  <c r="N2839" i="26"/>
  <c r="Q2839" i="26" s="1"/>
  <c r="R2839" i="26" s="1"/>
  <c r="L2839" i="13" s="1"/>
  <c r="N2839" i="13" s="1"/>
  <c r="N2924" i="26"/>
  <c r="N3010" i="26"/>
  <c r="Q3010" i="26" s="1"/>
  <c r="R3010" i="26" s="1"/>
  <c r="L3010" i="13" s="1"/>
  <c r="N3010" i="13" s="1"/>
  <c r="N3091" i="26"/>
  <c r="Q3091" i="26" s="1"/>
  <c r="R3091" i="26" s="1"/>
  <c r="L3091" i="13" s="1"/>
  <c r="N3091" i="13" s="1"/>
  <c r="N3155" i="26"/>
  <c r="Q3155" i="26" s="1"/>
  <c r="R3155" i="26" s="1"/>
  <c r="L3155" i="13" s="1"/>
  <c r="N3155" i="13" s="1"/>
  <c r="N3219" i="26"/>
  <c r="N3283" i="26"/>
  <c r="Q3283" i="26" s="1"/>
  <c r="R3283" i="26" s="1"/>
  <c r="L3283" i="13" s="1"/>
  <c r="N3283" i="13" s="1"/>
  <c r="N3347" i="26"/>
  <c r="Q3347" i="26" s="1"/>
  <c r="R3347" i="26" s="1"/>
  <c r="L3347" i="13" s="1"/>
  <c r="N3347" i="13" s="1"/>
  <c r="N3411" i="26"/>
  <c r="Q3411" i="26" s="1"/>
  <c r="R3411" i="26" s="1"/>
  <c r="L3411" i="13" s="1"/>
  <c r="N3411" i="13" s="1"/>
  <c r="N3475" i="26"/>
  <c r="N3539" i="26"/>
  <c r="Q3539" i="26" s="1"/>
  <c r="R3539" i="26" s="1"/>
  <c r="L3539" i="13" s="1"/>
  <c r="N3539" i="13" s="1"/>
  <c r="N3603" i="26"/>
  <c r="Q3603" i="26" s="1"/>
  <c r="R3603" i="26" s="1"/>
  <c r="L3603" i="13" s="1"/>
  <c r="N3603" i="13" s="1"/>
  <c r="N3667" i="26"/>
  <c r="Q3667" i="26" s="1"/>
  <c r="R3667" i="26" s="1"/>
  <c r="L3667" i="13" s="1"/>
  <c r="N3667" i="13" s="1"/>
  <c r="N3731" i="26"/>
  <c r="N3795" i="26"/>
  <c r="Q3795" i="26" s="1"/>
  <c r="R3795" i="26" s="1"/>
  <c r="L3795" i="13" s="1"/>
  <c r="N3795" i="13" s="1"/>
  <c r="N3859" i="26"/>
  <c r="Q3859" i="26" s="1"/>
  <c r="R3859" i="26" s="1"/>
  <c r="L3859" i="13" s="1"/>
  <c r="N3859" i="13" s="1"/>
  <c r="N3578" i="26"/>
  <c r="Q3578" i="26" s="1"/>
  <c r="R3578" i="26" s="1"/>
  <c r="L3578" i="13" s="1"/>
  <c r="N3578" i="13" s="1"/>
  <c r="N3668" i="26"/>
  <c r="N3753" i="26"/>
  <c r="Q3753" i="26" s="1"/>
  <c r="R3753" i="26" s="1"/>
  <c r="L3753" i="13" s="1"/>
  <c r="N3753" i="13" s="1"/>
  <c r="N3838" i="26"/>
  <c r="Q3838" i="26" s="1"/>
  <c r="R3838" i="26" s="1"/>
  <c r="L3838" i="13" s="1"/>
  <c r="N3838" i="13" s="1"/>
  <c r="N3950" i="26"/>
  <c r="Q3950" i="26" s="1"/>
  <c r="R3950" i="26" s="1"/>
  <c r="L3950" i="13" s="1"/>
  <c r="N3950" i="13" s="1"/>
  <c r="N4094" i="26"/>
  <c r="N4007" i="26"/>
  <c r="Q4007" i="26" s="1"/>
  <c r="R4007" i="26" s="1"/>
  <c r="L4007" i="13" s="1"/>
  <c r="N4007" i="13" s="1"/>
  <c r="N4167" i="26"/>
  <c r="Q4167" i="26" s="1"/>
  <c r="R4167" i="26" s="1"/>
  <c r="L4167" i="13" s="1"/>
  <c r="N4167" i="13" s="1"/>
  <c r="N3525" i="26"/>
  <c r="Q3525" i="26" s="1"/>
  <c r="R3525" i="26" s="1"/>
  <c r="L3525" i="13" s="1"/>
  <c r="N3525" i="13" s="1"/>
  <c r="N3632" i="26"/>
  <c r="N3717" i="26"/>
  <c r="Q3717" i="26" s="1"/>
  <c r="R3717" i="26" s="1"/>
  <c r="L3717" i="13" s="1"/>
  <c r="N3717" i="13" s="1"/>
  <c r="N3802" i="26"/>
  <c r="Q3802" i="26" s="1"/>
  <c r="R3802" i="26" s="1"/>
  <c r="L3802" i="13" s="1"/>
  <c r="N3802" i="13" s="1"/>
  <c r="N3883" i="26"/>
  <c r="Q3883" i="26" s="1"/>
  <c r="R3883" i="26" s="1"/>
  <c r="L3883" i="13" s="1"/>
  <c r="N3883" i="13" s="1"/>
  <c r="N3959" i="26"/>
  <c r="N4084" i="26"/>
  <c r="Q4084" i="26" s="1"/>
  <c r="R4084" i="26" s="1"/>
  <c r="L4084" i="13" s="1"/>
  <c r="N4084" i="13" s="1"/>
  <c r="N3558" i="26"/>
  <c r="Q3558" i="26" s="1"/>
  <c r="R3558" i="26" s="1"/>
  <c r="L3558" i="13" s="1"/>
  <c r="N3558" i="13" s="1"/>
  <c r="N3654" i="26"/>
  <c r="Q3654" i="26" s="1"/>
  <c r="R3654" i="26" s="1"/>
  <c r="L3654" i="13" s="1"/>
  <c r="N3654" i="13" s="1"/>
  <c r="N3740" i="26"/>
  <c r="N3825" i="26"/>
  <c r="Q3825" i="26" s="1"/>
  <c r="R3825" i="26" s="1"/>
  <c r="L3825" i="13" s="1"/>
  <c r="N3825" i="13" s="1"/>
  <c r="N3900" i="26"/>
  <c r="Q3900" i="26" s="1"/>
  <c r="R3900" i="26" s="1"/>
  <c r="L3900" i="13" s="1"/>
  <c r="N3900" i="13" s="1"/>
  <c r="N3964" i="26"/>
  <c r="Q3964" i="26" s="1"/>
  <c r="R3964" i="26" s="1"/>
  <c r="L3964" i="13" s="1"/>
  <c r="N3964" i="13" s="1"/>
  <c r="N4028" i="26"/>
  <c r="N3537" i="26"/>
  <c r="Q3537" i="26" s="1"/>
  <c r="R3537" i="26" s="1"/>
  <c r="L3537" i="13" s="1"/>
  <c r="N3537" i="13" s="1"/>
  <c r="N3640" i="26"/>
  <c r="Q3640" i="26" s="1"/>
  <c r="R3640" i="26" s="1"/>
  <c r="L3640" i="13" s="1"/>
  <c r="N3640" i="13" s="1"/>
  <c r="N3725" i="26"/>
  <c r="Q3725" i="26" s="1"/>
  <c r="R3725" i="26" s="1"/>
  <c r="L3725" i="13" s="1"/>
  <c r="N3725" i="13" s="1"/>
  <c r="N3810" i="26"/>
  <c r="N3889" i="26"/>
  <c r="Q3889" i="26" s="1"/>
  <c r="R3889" i="26" s="1"/>
  <c r="L3889" i="13" s="1"/>
  <c r="N3889" i="13" s="1"/>
  <c r="N3953" i="26"/>
  <c r="Q3953" i="26" s="1"/>
  <c r="R3953" i="26" s="1"/>
  <c r="L3953" i="13" s="1"/>
  <c r="N3953" i="13" s="1"/>
  <c r="N4017" i="26"/>
  <c r="Q4017" i="26" s="1"/>
  <c r="R4017" i="26" s="1"/>
  <c r="L4017" i="13" s="1"/>
  <c r="N4017" i="13" s="1"/>
  <c r="N4081" i="26"/>
  <c r="N4145" i="26"/>
  <c r="Q4145" i="26" s="1"/>
  <c r="R4145" i="26" s="1"/>
  <c r="L4145" i="13" s="1"/>
  <c r="N4145" i="13" s="1"/>
  <c r="N4055" i="26"/>
  <c r="Q4055" i="26" s="1"/>
  <c r="R4055" i="26" s="1"/>
  <c r="L4055" i="13" s="1"/>
  <c r="N4055" i="13" s="1"/>
  <c r="N3772" i="26"/>
  <c r="Q3772" i="26" s="1"/>
  <c r="R3772" i="26" s="1"/>
  <c r="L3772" i="13" s="1"/>
  <c r="N3772" i="13" s="1"/>
  <c r="N3924" i="26"/>
  <c r="N4124" i="26"/>
  <c r="Q4124" i="26" s="1"/>
  <c r="R4124" i="26" s="1"/>
  <c r="L4124" i="13" s="1"/>
  <c r="N4124" i="13" s="1"/>
  <c r="N3613" i="26"/>
  <c r="Q3613" i="26" s="1"/>
  <c r="R3613" i="26" s="1"/>
  <c r="L3613" i="13" s="1"/>
  <c r="N3613" i="13" s="1"/>
  <c r="N3730" i="26"/>
  <c r="Q3730" i="26" s="1"/>
  <c r="R3730" i="26" s="1"/>
  <c r="L3730" i="13" s="1"/>
  <c r="N3730" i="13" s="1"/>
  <c r="N3842" i="26"/>
  <c r="N3933" i="26"/>
  <c r="Q3933" i="26" s="1"/>
  <c r="R3933" i="26" s="1"/>
  <c r="L3933" i="13" s="1"/>
  <c r="N3933" i="13" s="1"/>
  <c r="N4041" i="26"/>
  <c r="Q4041" i="26" s="1"/>
  <c r="R4041" i="26" s="1"/>
  <c r="L4041" i="13" s="1"/>
  <c r="N4041" i="13" s="1"/>
  <c r="N3914" i="26"/>
  <c r="Q3914" i="26" s="1"/>
  <c r="R3914" i="26" s="1"/>
  <c r="L3914" i="13" s="1"/>
  <c r="N3914" i="13" s="1"/>
  <c r="N4154" i="26"/>
  <c r="N4070" i="26"/>
  <c r="Q4070" i="26" s="1"/>
  <c r="R4070" i="26" s="1"/>
  <c r="L4070" i="13" s="1"/>
  <c r="N4070" i="13" s="1"/>
  <c r="N4051" i="26"/>
  <c r="Q4051" i="26" s="1"/>
  <c r="R4051" i="26" s="1"/>
  <c r="L4051" i="13" s="1"/>
  <c r="N4051" i="13" s="1"/>
  <c r="N3628" i="26"/>
  <c r="Q3628" i="26" s="1"/>
  <c r="R3628" i="26" s="1"/>
  <c r="L3628" i="13" s="1"/>
  <c r="N3628" i="13" s="1"/>
  <c r="N3862" i="26"/>
  <c r="N3992" i="26"/>
  <c r="Q3992" i="26" s="1"/>
  <c r="R3992" i="26" s="1"/>
  <c r="L3992" i="13" s="1"/>
  <c r="N3992" i="13" s="1"/>
  <c r="N3553" i="26"/>
  <c r="Q3553" i="26" s="1"/>
  <c r="R3553" i="26" s="1"/>
  <c r="L3553" i="13" s="1"/>
  <c r="N3553" i="13" s="1"/>
  <c r="N3677" i="26"/>
  <c r="Q3677" i="26" s="1"/>
  <c r="R3677" i="26" s="1"/>
  <c r="L3677" i="13" s="1"/>
  <c r="N3677" i="13" s="1"/>
  <c r="N3794" i="26"/>
  <c r="N3897" i="26"/>
  <c r="Q3897" i="26" s="1"/>
  <c r="R3897" i="26" s="1"/>
  <c r="L3897" i="13" s="1"/>
  <c r="N3897" i="13" s="1"/>
  <c r="N3981" i="26"/>
  <c r="Q3981" i="26" s="1"/>
  <c r="R3981" i="26" s="1"/>
  <c r="L3981" i="13" s="1"/>
  <c r="N3981" i="13" s="1"/>
  <c r="N4069" i="26"/>
  <c r="Q4069" i="26" s="1"/>
  <c r="R4069" i="26" s="1"/>
  <c r="L4069" i="13" s="1"/>
  <c r="N4069" i="13" s="1"/>
  <c r="N4153" i="26"/>
  <c r="N4130" i="26"/>
  <c r="Q4130" i="26" s="1"/>
  <c r="R4130" i="26" s="1"/>
  <c r="L4130" i="13" s="1"/>
  <c r="N4130" i="13" s="1"/>
  <c r="N4068" i="26"/>
  <c r="Q4068" i="26" s="1"/>
  <c r="R4068" i="26" s="1"/>
  <c r="L4068" i="13" s="1"/>
  <c r="N4068" i="13" s="1"/>
  <c r="N3793" i="26"/>
  <c r="Q3793" i="26" s="1"/>
  <c r="R3793" i="26" s="1"/>
  <c r="L3793" i="13" s="1"/>
  <c r="N3793" i="13" s="1"/>
  <c r="N3940" i="26"/>
  <c r="N3478" i="26"/>
  <c r="Q3478" i="26" s="1"/>
  <c r="R3478" i="26" s="1"/>
  <c r="L3478" i="13" s="1"/>
  <c r="N3478" i="13" s="1"/>
  <c r="N3629" i="26"/>
  <c r="Q3629" i="26" s="1"/>
  <c r="R3629" i="26" s="1"/>
  <c r="L3629" i="13" s="1"/>
  <c r="N3629" i="13" s="1"/>
  <c r="N3741" i="26"/>
  <c r="Q3741" i="26" s="1"/>
  <c r="R3741" i="26" s="1"/>
  <c r="L3741" i="13" s="1"/>
  <c r="N3741" i="13" s="1"/>
  <c r="N3858" i="26"/>
  <c r="N3945" i="26"/>
  <c r="Q3945" i="26" s="1"/>
  <c r="R3945" i="26" s="1"/>
  <c r="L3945" i="13" s="1"/>
  <c r="N3945" i="13" s="1"/>
  <c r="N4029" i="26"/>
  <c r="Q4029" i="26" s="1"/>
  <c r="R4029" i="26" s="1"/>
  <c r="L4029" i="13" s="1"/>
  <c r="N4029" i="13" s="1"/>
  <c r="N4117" i="26"/>
  <c r="Q4117" i="26" s="1"/>
  <c r="R4117" i="26" s="1"/>
  <c r="L4117" i="13" s="1"/>
  <c r="N4117" i="13" s="1"/>
  <c r="N3934" i="26"/>
  <c r="N4050" i="26"/>
  <c r="Q4050" i="26" s="1"/>
  <c r="R4050" i="26" s="1"/>
  <c r="L4050" i="13" s="1"/>
  <c r="N4050" i="13" s="1"/>
  <c r="N3939" i="26"/>
  <c r="Q3939" i="26" s="1"/>
  <c r="R3939" i="26" s="1"/>
  <c r="L3939" i="13" s="1"/>
  <c r="N3939" i="13" s="1"/>
  <c r="N3582" i="26"/>
  <c r="Q3582" i="26" s="1"/>
  <c r="R3582" i="26" s="1"/>
  <c r="L3582" i="13" s="1"/>
  <c r="N3582" i="13" s="1"/>
  <c r="N3841" i="26"/>
  <c r="N3976" i="26"/>
  <c r="Q3976" i="26" s="1"/>
  <c r="R3976" i="26" s="1"/>
  <c r="L3976" i="13" s="1"/>
  <c r="N3976" i="13" s="1"/>
  <c r="N3529" i="26"/>
  <c r="Q3529" i="26" s="1"/>
  <c r="R3529" i="26" s="1"/>
  <c r="L3529" i="13" s="1"/>
  <c r="N3529" i="13" s="1"/>
  <c r="N3666" i="26"/>
  <c r="Q3666" i="26" s="1"/>
  <c r="R3666" i="26" s="1"/>
  <c r="L3666" i="13" s="1"/>
  <c r="N3666" i="13" s="1"/>
  <c r="N3778" i="26"/>
  <c r="N3885" i="26"/>
  <c r="Q3885" i="26" s="1"/>
  <c r="R3885" i="26" s="1"/>
  <c r="L3885" i="13" s="1"/>
  <c r="N3885" i="13" s="1"/>
  <c r="N3973" i="26"/>
  <c r="Q3973" i="26" s="1"/>
  <c r="R3973" i="26" s="1"/>
  <c r="L3973" i="13" s="1"/>
  <c r="N3973" i="13" s="1"/>
  <c r="N4057" i="26"/>
  <c r="Q4057" i="26" s="1"/>
  <c r="R4057" i="26" s="1"/>
  <c r="L4057" i="13" s="1"/>
  <c r="N4057" i="13" s="1"/>
  <c r="N4141" i="26"/>
  <c r="N3966" i="26"/>
  <c r="Q3966" i="26" s="1"/>
  <c r="R3966" i="26" s="1"/>
  <c r="L3966" i="13" s="1"/>
  <c r="N3966" i="13" s="1"/>
  <c r="N4082" i="26"/>
  <c r="Q4082" i="26" s="1"/>
  <c r="R4082" i="26" s="1"/>
  <c r="L4082" i="13" s="1"/>
  <c r="N4082" i="13" s="1"/>
  <c r="N4019" i="26"/>
  <c r="Q4019" i="26" s="1"/>
  <c r="R4019" i="26" s="1"/>
  <c r="L4019" i="13" s="1"/>
  <c r="N4019" i="13" s="1"/>
  <c r="N4064" i="26"/>
  <c r="N4149" i="26"/>
  <c r="Q4149" i="26" s="1"/>
  <c r="R4149" i="26" s="1"/>
  <c r="L4149" i="13" s="1"/>
  <c r="N4149" i="13" s="1"/>
  <c r="N4062" i="26"/>
  <c r="Q4062" i="26" s="1"/>
  <c r="R4062" i="26" s="1"/>
  <c r="L4062" i="13" s="1"/>
  <c r="N4062" i="13" s="1"/>
  <c r="N4115" i="26"/>
  <c r="Q4115" i="26" s="1"/>
  <c r="R4115" i="26" s="1"/>
  <c r="L4115" i="13" s="1"/>
  <c r="N4115" i="13" s="1"/>
  <c r="N4010" i="26"/>
  <c r="N4088" i="26"/>
  <c r="Q4088" i="26" s="1"/>
  <c r="R4088" i="26" s="1"/>
  <c r="L4088" i="13" s="1"/>
  <c r="N4088" i="13" s="1"/>
  <c r="N4089" i="26"/>
  <c r="Q4089" i="26" s="1"/>
  <c r="R4089" i="26" s="1"/>
  <c r="L4089" i="13" s="1"/>
  <c r="N4089" i="13" s="1"/>
  <c r="N4039" i="26"/>
  <c r="Q4039" i="26" s="1"/>
  <c r="R4039" i="26" s="1"/>
  <c r="L4039" i="13" s="1"/>
  <c r="N4039" i="13" s="1"/>
  <c r="N3836" i="26"/>
  <c r="N3521" i="26"/>
  <c r="Q3521" i="26" s="1"/>
  <c r="R3521" i="26" s="1"/>
  <c r="L3521" i="13" s="1"/>
  <c r="N3521" i="13" s="1"/>
  <c r="N3773" i="26"/>
  <c r="Q3773" i="26" s="1"/>
  <c r="R3773" i="26" s="1"/>
  <c r="L3773" i="13" s="1"/>
  <c r="N3773" i="13" s="1"/>
  <c r="N3965" i="26"/>
  <c r="Q3965" i="26" s="1"/>
  <c r="R3965" i="26" s="1"/>
  <c r="L3965" i="13" s="1"/>
  <c r="N3965" i="13" s="1"/>
  <c r="N4137" i="26"/>
  <c r="N4078" i="26"/>
  <c r="Q4078" i="26" s="1"/>
  <c r="R4078" i="26" s="1"/>
  <c r="L4078" i="13" s="1"/>
  <c r="N4078" i="13" s="1"/>
  <c r="N3670" i="26"/>
  <c r="Q3670" i="26" s="1"/>
  <c r="R3670" i="26" s="1"/>
  <c r="L3670" i="13" s="1"/>
  <c r="N3670" i="13" s="1"/>
  <c r="N4008" i="26"/>
  <c r="Q4008" i="26" s="1"/>
  <c r="R4008" i="26" s="1"/>
  <c r="L4008" i="13" s="1"/>
  <c r="N4008" i="13" s="1"/>
  <c r="N3693" i="26"/>
  <c r="N3909" i="26"/>
  <c r="Q3909" i="26" s="1"/>
  <c r="R3909" i="26" s="1"/>
  <c r="L3909" i="13" s="1"/>
  <c r="N3909" i="13" s="1"/>
  <c r="N4077" i="26"/>
  <c r="Q4077" i="26" s="1"/>
  <c r="R4077" i="26" s="1"/>
  <c r="L4077" i="13" s="1"/>
  <c r="N4077" i="13" s="1"/>
  <c r="N3994" i="26"/>
  <c r="Q3994" i="26" s="1"/>
  <c r="R3994" i="26" s="1"/>
  <c r="L3994" i="13" s="1"/>
  <c r="N3994" i="13" s="1"/>
  <c r="N4063" i="26"/>
  <c r="N4169" i="26"/>
  <c r="Q4169" i="26" s="1"/>
  <c r="R4169" i="26" s="1"/>
  <c r="L4169" i="13" s="1"/>
  <c r="N4169" i="13" s="1"/>
  <c r="N4122" i="26"/>
  <c r="Q4122" i="26" s="1"/>
  <c r="R4122" i="26" s="1"/>
  <c r="L4122" i="13" s="1"/>
  <c r="N4122" i="13" s="1"/>
  <c r="N4098" i="26"/>
  <c r="Q4098" i="26" s="1"/>
  <c r="R4098" i="26" s="1"/>
  <c r="L4098" i="13" s="1"/>
  <c r="N4098" i="13" s="1"/>
  <c r="N3990" i="26"/>
  <c r="N3756" i="26"/>
  <c r="Q3756" i="26" s="1"/>
  <c r="R3756" i="26" s="1"/>
  <c r="L3756" i="13" s="1"/>
  <c r="N3756" i="13" s="1"/>
  <c r="N3608" i="26"/>
  <c r="Q3608" i="26" s="1"/>
  <c r="R3608" i="26" s="1"/>
  <c r="L3608" i="13" s="1"/>
  <c r="N3608" i="13" s="1"/>
  <c r="N3929" i="26"/>
  <c r="Q3929" i="26" s="1"/>
  <c r="R3929" i="26" s="1"/>
  <c r="L3929" i="13" s="1"/>
  <c r="N3929" i="13" s="1"/>
  <c r="N3906" i="26"/>
  <c r="N4103" i="26"/>
  <c r="Q4103" i="26" s="1"/>
  <c r="R4103" i="26" s="1"/>
  <c r="L4103" i="13" s="1"/>
  <c r="N4103" i="13" s="1"/>
  <c r="N3946" i="26"/>
  <c r="Q3946" i="26" s="1"/>
  <c r="R3946" i="26" s="1"/>
  <c r="L3946" i="13" s="1"/>
  <c r="N3946" i="13" s="1"/>
  <c r="N4162" i="26"/>
  <c r="Q4162" i="26" s="1"/>
  <c r="R4162" i="26" s="1"/>
  <c r="L4162" i="13" s="1"/>
  <c r="N4162" i="13" s="1"/>
  <c r="N4136" i="26"/>
  <c r="N3489" i="26"/>
  <c r="Q3489" i="26" s="1"/>
  <c r="R3489" i="26" s="1"/>
  <c r="L3489" i="13" s="1"/>
  <c r="N3489" i="13" s="1"/>
  <c r="N3864" i="26"/>
  <c r="Q3864" i="26" s="1"/>
  <c r="R3864" i="26" s="1"/>
  <c r="L3864" i="13" s="1"/>
  <c r="N3864" i="13" s="1"/>
  <c r="N3942" i="26"/>
  <c r="Q3942" i="26" s="1"/>
  <c r="R3942" i="26" s="1"/>
  <c r="L3942" i="13" s="1"/>
  <c r="N3942" i="13" s="1"/>
  <c r="N4105" i="26"/>
  <c r="N4087" i="26"/>
  <c r="Q4087" i="26" s="1"/>
  <c r="R4087" i="26" s="1"/>
  <c r="L4087" i="13" s="1"/>
  <c r="N4087" i="13" s="1"/>
  <c r="Q2448" i="26"/>
  <c r="R2448" i="26" s="1"/>
  <c r="L2448" i="13" s="1"/>
  <c r="N2448" i="13" s="1"/>
  <c r="Q2512" i="26"/>
  <c r="R2512" i="26" s="1"/>
  <c r="L2512" i="13" s="1"/>
  <c r="N2512" i="13" s="1"/>
  <c r="Q2704" i="26"/>
  <c r="R2704" i="26" s="1"/>
  <c r="L2704" i="13" s="1"/>
  <c r="N2704" i="13" s="1"/>
  <c r="Q2960" i="26"/>
  <c r="R2960" i="26" s="1"/>
  <c r="L2960" i="13" s="1"/>
  <c r="N2960" i="13" s="1"/>
  <c r="Q2331" i="26"/>
  <c r="R2331" i="26" s="1"/>
  <c r="L2331" i="13" s="1"/>
  <c r="N2331" i="13" s="1"/>
  <c r="Q3061" i="26"/>
  <c r="R3061" i="26" s="1"/>
  <c r="L3061" i="13" s="1"/>
  <c r="N3061" i="13" s="1"/>
  <c r="Q3319" i="26"/>
  <c r="R3319" i="26" s="1"/>
  <c r="L3319" i="13" s="1"/>
  <c r="N3319" i="13" s="1"/>
  <c r="Q3871" i="26"/>
  <c r="R3871" i="26" s="1"/>
  <c r="L3871" i="13" s="1"/>
  <c r="N3871" i="13" s="1"/>
  <c r="Q3858" i="26"/>
  <c r="R3858" i="26" s="1"/>
  <c r="L3858" i="13" s="1"/>
  <c r="N3858" i="13" s="1"/>
  <c r="Q7" i="26"/>
  <c r="R7" i="26" s="1"/>
  <c r="L7" i="13" s="1"/>
  <c r="N7" i="13" s="1"/>
  <c r="Q23" i="26"/>
  <c r="R23" i="26" s="1"/>
  <c r="L23" i="13" s="1"/>
  <c r="N23" i="13" s="1"/>
  <c r="Q39" i="26"/>
  <c r="R39" i="26" s="1"/>
  <c r="L39" i="13" s="1"/>
  <c r="N39" i="13" s="1"/>
  <c r="Q55" i="26"/>
  <c r="R55" i="26" s="1"/>
  <c r="L55" i="13" s="1"/>
  <c r="N55" i="13" s="1"/>
  <c r="Q71" i="26"/>
  <c r="R71" i="26" s="1"/>
  <c r="L71" i="13" s="1"/>
  <c r="N71" i="13" s="1"/>
  <c r="Q87" i="26"/>
  <c r="R87" i="26" s="1"/>
  <c r="L87" i="13" s="1"/>
  <c r="N87" i="13" s="1"/>
  <c r="Q103" i="26"/>
  <c r="R103" i="26" s="1"/>
  <c r="L103" i="13" s="1"/>
  <c r="N103" i="13" s="1"/>
  <c r="Q119" i="26"/>
  <c r="R119" i="26" s="1"/>
  <c r="L119" i="13" s="1"/>
  <c r="N119" i="13" s="1"/>
  <c r="Q151" i="26"/>
  <c r="R151" i="26" s="1"/>
  <c r="L151" i="13" s="1"/>
  <c r="N151" i="13" s="1"/>
  <c r="Q170" i="26"/>
  <c r="R170" i="26" s="1"/>
  <c r="L170" i="13" s="1"/>
  <c r="N170" i="13" s="1"/>
  <c r="Q186" i="26"/>
  <c r="R186" i="26" s="1"/>
  <c r="L186" i="13" s="1"/>
  <c r="N186" i="13" s="1"/>
  <c r="Q202" i="26"/>
  <c r="R202" i="26" s="1"/>
  <c r="L202" i="13" s="1"/>
  <c r="N202" i="13" s="1"/>
  <c r="Q218" i="26"/>
  <c r="R218" i="26" s="1"/>
  <c r="L218" i="13" s="1"/>
  <c r="N218" i="13" s="1"/>
  <c r="Q234" i="26"/>
  <c r="R234" i="26" s="1"/>
  <c r="L234" i="13" s="1"/>
  <c r="N234" i="13" s="1"/>
  <c r="Q245" i="26"/>
  <c r="R245" i="26" s="1"/>
  <c r="L245" i="13" s="1"/>
  <c r="N245" i="13" s="1"/>
  <c r="Q263" i="26"/>
  <c r="R263" i="26" s="1"/>
  <c r="L263" i="13" s="1"/>
  <c r="N263" i="13" s="1"/>
  <c r="Q279" i="26"/>
  <c r="R279" i="26" s="1"/>
  <c r="L279" i="13" s="1"/>
  <c r="N279" i="13" s="1"/>
  <c r="Q295" i="26"/>
  <c r="R295" i="26" s="1"/>
  <c r="L295" i="13" s="1"/>
  <c r="N295" i="13" s="1"/>
  <c r="Q311" i="26"/>
  <c r="R311" i="26" s="1"/>
  <c r="L311" i="13" s="1"/>
  <c r="N311" i="13" s="1"/>
  <c r="Q327" i="26"/>
  <c r="R327" i="26" s="1"/>
  <c r="L327" i="13" s="1"/>
  <c r="N327" i="13" s="1"/>
  <c r="Q343" i="26"/>
  <c r="R343" i="26" s="1"/>
  <c r="L343" i="13" s="1"/>
  <c r="N343" i="13" s="1"/>
  <c r="Q359" i="26"/>
  <c r="R359" i="26" s="1"/>
  <c r="L359" i="13" s="1"/>
  <c r="N359" i="13" s="1"/>
  <c r="Q383" i="26"/>
  <c r="R383" i="26" s="1"/>
  <c r="L383" i="13" s="1"/>
  <c r="N383" i="13" s="1"/>
  <c r="Q439" i="26"/>
  <c r="R439" i="26" s="1"/>
  <c r="L439" i="13" s="1"/>
  <c r="N439" i="13" s="1"/>
  <c r="Q455" i="26"/>
  <c r="R455" i="26" s="1"/>
  <c r="L455" i="13" s="1"/>
  <c r="N455" i="13" s="1"/>
  <c r="Q471" i="26"/>
  <c r="R471" i="26" s="1"/>
  <c r="L471" i="13" s="1"/>
  <c r="N471" i="13" s="1"/>
  <c r="Q487" i="26"/>
  <c r="R487" i="26" s="1"/>
  <c r="L487" i="13" s="1"/>
  <c r="N487" i="13" s="1"/>
  <c r="Q535" i="26"/>
  <c r="R535" i="26" s="1"/>
  <c r="L535" i="13" s="1"/>
  <c r="N535" i="13" s="1"/>
  <c r="Q397" i="26"/>
  <c r="R397" i="26" s="1"/>
  <c r="L397" i="13" s="1"/>
  <c r="N397" i="13" s="1"/>
  <c r="Q555" i="26"/>
  <c r="R555" i="26" s="1"/>
  <c r="L555" i="13" s="1"/>
  <c r="N555" i="13" s="1"/>
  <c r="Q586" i="26"/>
  <c r="R586" i="26" s="1"/>
  <c r="L586" i="13" s="1"/>
  <c r="N586" i="13" s="1"/>
  <c r="Q602" i="26"/>
  <c r="R602" i="26" s="1"/>
  <c r="L602" i="13" s="1"/>
  <c r="N602" i="13" s="1"/>
  <c r="Q655" i="26"/>
  <c r="R655" i="26" s="1"/>
  <c r="L655" i="13" s="1"/>
  <c r="N655" i="13" s="1"/>
  <c r="Q687" i="26"/>
  <c r="R687" i="26" s="1"/>
  <c r="L687" i="13" s="1"/>
  <c r="N687" i="13" s="1"/>
  <c r="Q660" i="26"/>
  <c r="R660" i="26" s="1"/>
  <c r="L660" i="13" s="1"/>
  <c r="N660" i="13" s="1"/>
  <c r="Q724" i="26"/>
  <c r="R724" i="26" s="1"/>
  <c r="L724" i="13" s="1"/>
  <c r="N724" i="13" s="1"/>
  <c r="Q882" i="26"/>
  <c r="R882" i="26" s="1"/>
  <c r="L882" i="13" s="1"/>
  <c r="N882" i="13" s="1"/>
  <c r="Q914" i="26"/>
  <c r="R914" i="26" s="1"/>
  <c r="L914" i="13" s="1"/>
  <c r="N914" i="13" s="1"/>
  <c r="Q978" i="26"/>
  <c r="R978" i="26" s="1"/>
  <c r="L978" i="13" s="1"/>
  <c r="N978" i="13" s="1"/>
  <c r="Q1010" i="26"/>
  <c r="R1010" i="26" s="1"/>
  <c r="L1010" i="13" s="1"/>
  <c r="N1010" i="13" s="1"/>
  <c r="Q1074" i="26"/>
  <c r="R1074" i="26" s="1"/>
  <c r="L1074" i="13" s="1"/>
  <c r="N1074" i="13" s="1"/>
  <c r="Q865" i="26"/>
  <c r="R865" i="26" s="1"/>
  <c r="L865" i="13" s="1"/>
  <c r="N865" i="13" s="1"/>
  <c r="Q897" i="26"/>
  <c r="R897" i="26" s="1"/>
  <c r="L897" i="13" s="1"/>
  <c r="N897" i="13" s="1"/>
  <c r="Q961" i="26"/>
  <c r="R961" i="26" s="1"/>
  <c r="L961" i="13" s="1"/>
  <c r="N961" i="13" s="1"/>
  <c r="Q1025" i="26"/>
  <c r="R1025" i="26" s="1"/>
  <c r="L1025" i="13" s="1"/>
  <c r="N1025" i="13" s="1"/>
  <c r="Q1236" i="26"/>
  <c r="R1236" i="26" s="1"/>
  <c r="L1236" i="13" s="1"/>
  <c r="N1236" i="13" s="1"/>
  <c r="Q1268" i="26"/>
  <c r="R1268" i="26" s="1"/>
  <c r="L1268" i="13" s="1"/>
  <c r="N1268" i="13" s="1"/>
  <c r="Q1332" i="26"/>
  <c r="R1332" i="26" s="1"/>
  <c r="L1332" i="13" s="1"/>
  <c r="N1332" i="13" s="1"/>
  <c r="Q1428" i="26"/>
  <c r="R1428" i="26" s="1"/>
  <c r="L1428" i="13" s="1"/>
  <c r="N1428" i="13" s="1"/>
  <c r="Q1492" i="26"/>
  <c r="R1492" i="26" s="1"/>
  <c r="L1492" i="13" s="1"/>
  <c r="N1492" i="13" s="1"/>
  <c r="Q1524" i="26"/>
  <c r="R1524" i="26" s="1"/>
  <c r="L1524" i="13" s="1"/>
  <c r="N1524" i="13" s="1"/>
  <c r="Q1588" i="26"/>
  <c r="R1588" i="26" s="1"/>
  <c r="L1588" i="13" s="1"/>
  <c r="N1588" i="13" s="1"/>
  <c r="Q1121" i="26"/>
  <c r="R1121" i="26" s="1"/>
  <c r="L1121" i="13" s="1"/>
  <c r="N1121" i="13" s="1"/>
  <c r="Q1229" i="26"/>
  <c r="R1229" i="26" s="1"/>
  <c r="L1229" i="13" s="1"/>
  <c r="N1229" i="13" s="1"/>
  <c r="Q1293" i="26"/>
  <c r="R1293" i="26" s="1"/>
  <c r="L1293" i="13" s="1"/>
  <c r="N1293" i="13" s="1"/>
  <c r="Q1325" i="26"/>
  <c r="R1325" i="26" s="1"/>
  <c r="L1325" i="13" s="1"/>
  <c r="N1325" i="13" s="1"/>
  <c r="Q1357" i="26"/>
  <c r="R1357" i="26" s="1"/>
  <c r="L1357" i="13" s="1"/>
  <c r="N1357" i="13" s="1"/>
  <c r="Q1549" i="26"/>
  <c r="R1549" i="26" s="1"/>
  <c r="L1549" i="13" s="1"/>
  <c r="N1549" i="13" s="1"/>
  <c r="Q1581" i="26"/>
  <c r="R1581" i="26" s="1"/>
  <c r="L1581" i="13" s="1"/>
  <c r="N1581" i="13" s="1"/>
  <c r="Q1613" i="26"/>
  <c r="R1613" i="26" s="1"/>
  <c r="L1613" i="13" s="1"/>
  <c r="N1613" i="13" s="1"/>
  <c r="Q1684" i="26"/>
  <c r="R1684" i="26" s="1"/>
  <c r="L1684" i="13" s="1"/>
  <c r="N1684" i="13" s="1"/>
  <c r="Q1748" i="26"/>
  <c r="R1748" i="26" s="1"/>
  <c r="L1748" i="13" s="1"/>
  <c r="N1748" i="13" s="1"/>
  <c r="Q1800" i="26"/>
  <c r="R1800" i="26" s="1"/>
  <c r="L1800" i="13" s="1"/>
  <c r="N1800" i="13" s="1"/>
  <c r="Q1832" i="26"/>
  <c r="R1832" i="26" s="1"/>
  <c r="L1832" i="13" s="1"/>
  <c r="N1832" i="13" s="1"/>
  <c r="Q1864" i="26"/>
  <c r="R1864" i="26" s="1"/>
  <c r="L1864" i="13" s="1"/>
  <c r="N1864" i="13" s="1"/>
  <c r="Q1928" i="26"/>
  <c r="R1928" i="26" s="1"/>
  <c r="L1928" i="13" s="1"/>
  <c r="N1928" i="13" s="1"/>
  <c r="Q1960" i="26"/>
  <c r="R1960" i="26" s="1"/>
  <c r="L1960" i="13" s="1"/>
  <c r="N1960" i="13" s="1"/>
  <c r="Q1992" i="26"/>
  <c r="R1992" i="26" s="1"/>
  <c r="L1992" i="13" s="1"/>
  <c r="N1992" i="13" s="1"/>
  <c r="Q2024" i="26"/>
  <c r="R2024" i="26" s="1"/>
  <c r="L2024" i="13" s="1"/>
  <c r="N2024" i="13" s="1"/>
  <c r="Q2248" i="26"/>
  <c r="R2248" i="26" s="1"/>
  <c r="L2248" i="13" s="1"/>
  <c r="N2248" i="13" s="1"/>
  <c r="Q2280" i="26"/>
  <c r="R2280" i="26" s="1"/>
  <c r="L2280" i="13" s="1"/>
  <c r="N2280" i="13" s="1"/>
  <c r="Q1697" i="26"/>
  <c r="R1697" i="26" s="1"/>
  <c r="L1697" i="13" s="1"/>
  <c r="N1697" i="13" s="1"/>
  <c r="Q1761" i="26"/>
  <c r="R1761" i="26" s="1"/>
  <c r="L1761" i="13" s="1"/>
  <c r="N1761" i="13" s="1"/>
  <c r="Q1706" i="26"/>
  <c r="R1706" i="26" s="1"/>
  <c r="L1706" i="13" s="1"/>
  <c r="N1706" i="13" s="1"/>
  <c r="Q1811" i="26"/>
  <c r="R1811" i="26" s="1"/>
  <c r="L1811" i="13" s="1"/>
  <c r="N1811" i="13" s="1"/>
  <c r="Q1843" i="26"/>
  <c r="R1843" i="26" s="1"/>
  <c r="L1843" i="13" s="1"/>
  <c r="N1843" i="13" s="1"/>
  <c r="Q1875" i="26"/>
  <c r="R1875" i="26" s="1"/>
  <c r="L1875" i="13" s="1"/>
  <c r="N1875" i="13" s="1"/>
  <c r="Q2035" i="26"/>
  <c r="R2035" i="26" s="1"/>
  <c r="L2035" i="13" s="1"/>
  <c r="N2035" i="13" s="1"/>
  <c r="Q2067" i="26"/>
  <c r="R2067" i="26" s="1"/>
  <c r="L2067" i="13" s="1"/>
  <c r="N2067" i="13" s="1"/>
  <c r="Q2131" i="26"/>
  <c r="R2131" i="26" s="1"/>
  <c r="L2131" i="13" s="1"/>
  <c r="N2131" i="13" s="1"/>
  <c r="Q2227" i="26"/>
  <c r="R2227" i="26" s="1"/>
  <c r="L2227" i="13" s="1"/>
  <c r="N2227" i="13" s="1"/>
  <c r="Q2259" i="26"/>
  <c r="R2259" i="26" s="1"/>
  <c r="L2259" i="13" s="1"/>
  <c r="N2259" i="13" s="1"/>
  <c r="Q2291" i="26"/>
  <c r="R2291" i="26" s="1"/>
  <c r="L2291" i="13" s="1"/>
  <c r="N2291" i="13" s="1"/>
  <c r="Q2425" i="26"/>
  <c r="R2425" i="26" s="1"/>
  <c r="L2425" i="13" s="1"/>
  <c r="N2425" i="13" s="1"/>
  <c r="Q2457" i="26"/>
  <c r="R2457" i="26" s="1"/>
  <c r="L2457" i="13" s="1"/>
  <c r="N2457" i="13" s="1"/>
  <c r="Q2585" i="26"/>
  <c r="R2585" i="26" s="1"/>
  <c r="L2585" i="13" s="1"/>
  <c r="N2585" i="13" s="1"/>
  <c r="Q2617" i="26"/>
  <c r="R2617" i="26" s="1"/>
  <c r="L2617" i="13" s="1"/>
  <c r="N2617" i="13" s="1"/>
  <c r="Q2329" i="26"/>
  <c r="R2329" i="26" s="1"/>
  <c r="L2329" i="13" s="1"/>
  <c r="N2329" i="13" s="1"/>
  <c r="Q2394" i="26"/>
  <c r="R2394" i="26" s="1"/>
  <c r="L2394" i="13" s="1"/>
  <c r="N2394" i="13" s="1"/>
  <c r="Q2416" i="26"/>
  <c r="R2416" i="26" s="1"/>
  <c r="L2416" i="13" s="1"/>
  <c r="N2416" i="13" s="1"/>
  <c r="Q2608" i="26"/>
  <c r="R2608" i="26" s="1"/>
  <c r="L2608" i="13" s="1"/>
  <c r="N2608" i="13" s="1"/>
  <c r="Q2768" i="26"/>
  <c r="R2768" i="26" s="1"/>
  <c r="L2768" i="13" s="1"/>
  <c r="N2768" i="13" s="1"/>
  <c r="Q2992" i="26"/>
  <c r="R2992" i="26" s="1"/>
  <c r="L2992" i="13" s="1"/>
  <c r="N2992" i="13" s="1"/>
  <c r="Q2885" i="26"/>
  <c r="R2885" i="26" s="1"/>
  <c r="L2885" i="13" s="1"/>
  <c r="N2885" i="13" s="1"/>
  <c r="Q3151" i="26"/>
  <c r="R3151" i="26" s="1"/>
  <c r="L3151" i="13" s="1"/>
  <c r="N3151" i="13" s="1"/>
  <c r="Q3247" i="26"/>
  <c r="R3247" i="26" s="1"/>
  <c r="L3247" i="13" s="1"/>
  <c r="N3247" i="13" s="1"/>
  <c r="Q3279" i="26"/>
  <c r="R3279" i="26" s="1"/>
  <c r="L3279" i="13" s="1"/>
  <c r="N3279" i="13" s="1"/>
  <c r="Q3439" i="26"/>
  <c r="R3439" i="26" s="1"/>
  <c r="L3439" i="13" s="1"/>
  <c r="N3439" i="13" s="1"/>
  <c r="Q3098" i="26"/>
  <c r="R3098" i="26" s="1"/>
  <c r="L3098" i="13" s="1"/>
  <c r="N3098" i="13" s="1"/>
  <c r="Q3258" i="26"/>
  <c r="R3258" i="26" s="1"/>
  <c r="L3258" i="13" s="1"/>
  <c r="N3258" i="13" s="1"/>
  <c r="Q3354" i="26"/>
  <c r="R3354" i="26" s="1"/>
  <c r="L3354" i="13" s="1"/>
  <c r="N3354" i="13" s="1"/>
  <c r="Q3514" i="26"/>
  <c r="R3514" i="26" s="1"/>
  <c r="L3514" i="13" s="1"/>
  <c r="N3514" i="13" s="1"/>
  <c r="Q3657" i="26"/>
  <c r="R3657" i="26" s="1"/>
  <c r="L3657" i="13" s="1"/>
  <c r="N3657" i="13" s="1"/>
  <c r="Q4073" i="26"/>
  <c r="R4073" i="26" s="1"/>
  <c r="L4073" i="13" s="1"/>
  <c r="N4073" i="13" s="1"/>
  <c r="Q4105" i="26"/>
  <c r="R4105" i="26" s="1"/>
  <c r="L4105" i="13" s="1"/>
  <c r="N4105" i="13" s="1"/>
  <c r="Q4137" i="26"/>
  <c r="R4137" i="26" s="1"/>
  <c r="L4137" i="13" s="1"/>
  <c r="N4137" i="13" s="1"/>
  <c r="Q3606" i="26"/>
  <c r="R3606" i="26" s="1"/>
  <c r="L3606" i="13" s="1"/>
  <c r="N3606" i="13" s="1"/>
  <c r="Q3563" i="26"/>
  <c r="R3563" i="26" s="1"/>
  <c r="L3563" i="13" s="1"/>
  <c r="N3563" i="13" s="1"/>
  <c r="Q3672" i="26"/>
  <c r="R3672" i="26" s="1"/>
  <c r="L3672" i="13" s="1"/>
  <c r="N3672" i="13" s="1"/>
  <c r="Q4024" i="26"/>
  <c r="R4024" i="26" s="1"/>
  <c r="L4024" i="13" s="1"/>
  <c r="N4024" i="13" s="1"/>
  <c r="Q4152" i="26"/>
  <c r="R4152" i="26" s="1"/>
  <c r="L4152" i="13" s="1"/>
  <c r="N4152" i="13" s="1"/>
  <c r="Q16" i="26"/>
  <c r="R16" i="26" s="1"/>
  <c r="L16" i="13" s="1"/>
  <c r="N16" i="13" s="1"/>
  <c r="Q32" i="26"/>
  <c r="R32" i="26" s="1"/>
  <c r="L32" i="13" s="1"/>
  <c r="N32" i="13" s="1"/>
  <c r="Q48" i="26"/>
  <c r="R48" i="26" s="1"/>
  <c r="L48" i="13" s="1"/>
  <c r="N48" i="13" s="1"/>
  <c r="Q96" i="26"/>
  <c r="R96" i="26" s="1"/>
  <c r="L96" i="13" s="1"/>
  <c r="N96" i="13" s="1"/>
  <c r="Q112" i="26"/>
  <c r="R112" i="26" s="1"/>
  <c r="L112" i="13" s="1"/>
  <c r="N112" i="13" s="1"/>
  <c r="Q144" i="26"/>
  <c r="R144" i="26" s="1"/>
  <c r="L144" i="13" s="1"/>
  <c r="N144" i="13" s="1"/>
  <c r="Q160" i="26"/>
  <c r="R160" i="26" s="1"/>
  <c r="L160" i="13" s="1"/>
  <c r="N160" i="13" s="1"/>
  <c r="Q195" i="26"/>
  <c r="R195" i="26" s="1"/>
  <c r="L195" i="13" s="1"/>
  <c r="N195" i="13" s="1"/>
  <c r="Q211" i="26"/>
  <c r="R211" i="26" s="1"/>
  <c r="L211" i="13" s="1"/>
  <c r="N211" i="13" s="1"/>
  <c r="Q227" i="26"/>
  <c r="R227" i="26" s="1"/>
  <c r="L227" i="13" s="1"/>
  <c r="N227" i="13" s="1"/>
  <c r="Q243" i="26"/>
  <c r="R243" i="26" s="1"/>
  <c r="L243" i="13" s="1"/>
  <c r="N243" i="13" s="1"/>
  <c r="Q256" i="26"/>
  <c r="R256" i="26" s="1"/>
  <c r="L256" i="13" s="1"/>
  <c r="N256" i="13" s="1"/>
  <c r="Q272" i="26"/>
  <c r="R272" i="26" s="1"/>
  <c r="L272" i="13" s="1"/>
  <c r="N272" i="13" s="1"/>
  <c r="Q288" i="26"/>
  <c r="R288" i="26" s="1"/>
  <c r="L288" i="13" s="1"/>
  <c r="N288" i="13" s="1"/>
  <c r="Q304" i="26"/>
  <c r="R304" i="26" s="1"/>
  <c r="L304" i="13" s="1"/>
  <c r="N304" i="13" s="1"/>
  <c r="Q336" i="26"/>
  <c r="R336" i="26" s="1"/>
  <c r="L336" i="13" s="1"/>
  <c r="N336" i="13" s="1"/>
  <c r="Q352" i="26"/>
  <c r="R352" i="26" s="1"/>
  <c r="L352" i="13" s="1"/>
  <c r="N352" i="13" s="1"/>
  <c r="Q368" i="26"/>
  <c r="R368" i="26" s="1"/>
  <c r="L368" i="13" s="1"/>
  <c r="N368" i="13" s="1"/>
  <c r="Q416" i="26"/>
  <c r="R416" i="26" s="1"/>
  <c r="L416" i="13" s="1"/>
  <c r="N416" i="13" s="1"/>
  <c r="Q448" i="26"/>
  <c r="R448" i="26" s="1"/>
  <c r="L448" i="13" s="1"/>
  <c r="N448" i="13" s="1"/>
  <c r="Q464" i="26"/>
  <c r="R464" i="26" s="1"/>
  <c r="L464" i="13" s="1"/>
  <c r="N464" i="13" s="1"/>
  <c r="Q496" i="26"/>
  <c r="R496" i="26" s="1"/>
  <c r="L496" i="13" s="1"/>
  <c r="N496" i="13" s="1"/>
  <c r="Q512" i="26"/>
  <c r="R512" i="26" s="1"/>
  <c r="L512" i="13" s="1"/>
  <c r="N512" i="13" s="1"/>
  <c r="Q528" i="26"/>
  <c r="R528" i="26" s="1"/>
  <c r="L528" i="13" s="1"/>
  <c r="N528" i="13" s="1"/>
  <c r="Q544" i="26"/>
  <c r="R544" i="26" s="1"/>
  <c r="L544" i="13" s="1"/>
  <c r="N544" i="13" s="1"/>
  <c r="Q414" i="26"/>
  <c r="R414" i="26" s="1"/>
  <c r="L414" i="13" s="1"/>
  <c r="N414" i="13" s="1"/>
  <c r="Q392" i="26"/>
  <c r="R392" i="26" s="1"/>
  <c r="L392" i="13" s="1"/>
  <c r="N392" i="13" s="1"/>
  <c r="Q579" i="26"/>
  <c r="R579" i="26" s="1"/>
  <c r="L579" i="13" s="1"/>
  <c r="N579" i="13" s="1"/>
  <c r="Q595" i="26"/>
  <c r="R595" i="26" s="1"/>
  <c r="L595" i="13" s="1"/>
  <c r="N595" i="13" s="1"/>
  <c r="Q611" i="26"/>
  <c r="R611" i="26" s="1"/>
  <c r="L611" i="13" s="1"/>
  <c r="N611" i="13" s="1"/>
  <c r="Q627" i="26"/>
  <c r="R627" i="26" s="1"/>
  <c r="L627" i="13" s="1"/>
  <c r="N627" i="13" s="1"/>
  <c r="Q673" i="26"/>
  <c r="R673" i="26" s="1"/>
  <c r="L673" i="13" s="1"/>
  <c r="N673" i="13" s="1"/>
  <c r="Q565" i="26"/>
  <c r="R565" i="26" s="1"/>
  <c r="L565" i="13" s="1"/>
  <c r="N565" i="13" s="1"/>
  <c r="Q646" i="26"/>
  <c r="R646" i="26" s="1"/>
  <c r="L646" i="13" s="1"/>
  <c r="N646" i="13" s="1"/>
  <c r="Q678" i="26"/>
  <c r="R678" i="26" s="1"/>
  <c r="L678" i="13" s="1"/>
  <c r="N678" i="13" s="1"/>
  <c r="Q835" i="26"/>
  <c r="R835" i="26" s="1"/>
  <c r="L835" i="13" s="1"/>
  <c r="N835" i="13" s="1"/>
  <c r="Q868" i="26"/>
  <c r="R868" i="26" s="1"/>
  <c r="L868" i="13" s="1"/>
  <c r="N868" i="13" s="1"/>
  <c r="Q900" i="26"/>
  <c r="R900" i="26" s="1"/>
  <c r="L900" i="13" s="1"/>
  <c r="N900" i="13" s="1"/>
  <c r="Q932" i="26"/>
  <c r="R932" i="26" s="1"/>
  <c r="L932" i="13" s="1"/>
  <c r="N932" i="13" s="1"/>
  <c r="Q964" i="26"/>
  <c r="R964" i="26" s="1"/>
  <c r="L964" i="13" s="1"/>
  <c r="N964" i="13" s="1"/>
  <c r="Q996" i="26"/>
  <c r="R996" i="26" s="1"/>
  <c r="L996" i="13" s="1"/>
  <c r="N996" i="13" s="1"/>
  <c r="Q735" i="26"/>
  <c r="R735" i="26" s="1"/>
  <c r="L735" i="13" s="1"/>
  <c r="N735" i="13" s="1"/>
  <c r="Q828" i="26"/>
  <c r="R828" i="26" s="1"/>
  <c r="L828" i="13" s="1"/>
  <c r="N828" i="13" s="1"/>
  <c r="Q851" i="26"/>
  <c r="R851" i="26" s="1"/>
  <c r="L851" i="13" s="1"/>
  <c r="N851" i="13" s="1"/>
  <c r="Q883" i="26"/>
  <c r="R883" i="26" s="1"/>
  <c r="L883" i="13" s="1"/>
  <c r="N883" i="13" s="1"/>
  <c r="Q798" i="26"/>
  <c r="R798" i="26" s="1"/>
  <c r="L798" i="13" s="1"/>
  <c r="N798" i="13" s="1"/>
  <c r="Q1158" i="26"/>
  <c r="R1158" i="26" s="1"/>
  <c r="L1158" i="13" s="1"/>
  <c r="N1158" i="13" s="1"/>
  <c r="Q1222" i="26"/>
  <c r="R1222" i="26" s="1"/>
  <c r="L1222" i="13" s="1"/>
  <c r="N1222" i="13" s="1"/>
  <c r="Q1254" i="26"/>
  <c r="R1254" i="26" s="1"/>
  <c r="L1254" i="13" s="1"/>
  <c r="N1254" i="13" s="1"/>
  <c r="Q1350" i="26"/>
  <c r="R1350" i="26" s="1"/>
  <c r="L1350" i="13" s="1"/>
  <c r="N1350" i="13" s="1"/>
  <c r="Q1382" i="26"/>
  <c r="R1382" i="26" s="1"/>
  <c r="L1382" i="13" s="1"/>
  <c r="N1382" i="13" s="1"/>
  <c r="Q1414" i="26"/>
  <c r="R1414" i="26" s="1"/>
  <c r="L1414" i="13" s="1"/>
  <c r="N1414" i="13" s="1"/>
  <c r="Q1446" i="26"/>
  <c r="R1446" i="26" s="1"/>
  <c r="L1446" i="13" s="1"/>
  <c r="N1446" i="13" s="1"/>
  <c r="Q1478" i="26"/>
  <c r="R1478" i="26" s="1"/>
  <c r="L1478" i="13" s="1"/>
  <c r="N1478" i="13" s="1"/>
  <c r="Q1574" i="26"/>
  <c r="R1574" i="26" s="1"/>
  <c r="L1574" i="13" s="1"/>
  <c r="N1574" i="13" s="1"/>
  <c r="Q1215" i="26"/>
  <c r="R1215" i="26" s="1"/>
  <c r="L1215" i="13" s="1"/>
  <c r="N1215" i="13" s="1"/>
  <c r="Q1439" i="26"/>
  <c r="R1439" i="26" s="1"/>
  <c r="L1439" i="13" s="1"/>
  <c r="N1439" i="13" s="1"/>
  <c r="Q1471" i="26"/>
  <c r="R1471" i="26" s="1"/>
  <c r="L1471" i="13" s="1"/>
  <c r="N1471" i="13" s="1"/>
  <c r="Q1503" i="26"/>
  <c r="R1503" i="26" s="1"/>
  <c r="L1503" i="13" s="1"/>
  <c r="N1503" i="13" s="1"/>
  <c r="Q1535" i="26"/>
  <c r="R1535" i="26" s="1"/>
  <c r="L1535" i="13" s="1"/>
  <c r="N1535" i="13" s="1"/>
  <c r="Q1599" i="26"/>
  <c r="R1599" i="26" s="1"/>
  <c r="L1599" i="13" s="1"/>
  <c r="N1599" i="13" s="1"/>
  <c r="Q1663" i="26"/>
  <c r="R1663" i="26" s="1"/>
  <c r="L1663" i="13" s="1"/>
  <c r="N1663" i="13" s="1"/>
  <c r="Q1784" i="26"/>
  <c r="R1784" i="26" s="1"/>
  <c r="L1784" i="13" s="1"/>
  <c r="N1784" i="13" s="1"/>
  <c r="Q1818" i="26"/>
  <c r="R1818" i="26" s="1"/>
  <c r="L1818" i="13" s="1"/>
  <c r="N1818" i="13" s="1"/>
  <c r="Q1850" i="26"/>
  <c r="R1850" i="26" s="1"/>
  <c r="L1850" i="13" s="1"/>
  <c r="N1850" i="13" s="1"/>
  <c r="Q1978" i="26"/>
  <c r="R1978" i="26" s="1"/>
  <c r="L1978" i="13" s="1"/>
  <c r="N1978" i="13" s="1"/>
  <c r="Q2074" i="26"/>
  <c r="R2074" i="26" s="1"/>
  <c r="L2074" i="13" s="1"/>
  <c r="N2074" i="13" s="1"/>
  <c r="Q2138" i="26"/>
  <c r="R2138" i="26" s="1"/>
  <c r="L2138" i="13" s="1"/>
  <c r="N2138" i="13" s="1"/>
  <c r="Q2202" i="26"/>
  <c r="R2202" i="26" s="1"/>
  <c r="L2202" i="13" s="1"/>
  <c r="N2202" i="13" s="1"/>
  <c r="Q1669" i="26"/>
  <c r="R1669" i="26" s="1"/>
  <c r="L1669" i="13" s="1"/>
  <c r="N1669" i="13" s="1"/>
  <c r="Q1829" i="26"/>
  <c r="R1829" i="26" s="1"/>
  <c r="L1829" i="13" s="1"/>
  <c r="N1829" i="13" s="1"/>
  <c r="Q1893" i="26"/>
  <c r="R1893" i="26" s="1"/>
  <c r="L1893" i="13" s="1"/>
  <c r="N1893" i="13" s="1"/>
  <c r="Q1957" i="26"/>
  <c r="R1957" i="26" s="1"/>
  <c r="L1957" i="13" s="1"/>
  <c r="N1957" i="13" s="1"/>
  <c r="Q1989" i="26"/>
  <c r="R1989" i="26" s="1"/>
  <c r="L1989" i="13" s="1"/>
  <c r="N1989" i="13" s="1"/>
  <c r="Q2021" i="26"/>
  <c r="R2021" i="26" s="1"/>
  <c r="L2021" i="13" s="1"/>
  <c r="N2021" i="13" s="1"/>
  <c r="Q2053" i="26"/>
  <c r="R2053" i="26" s="1"/>
  <c r="L2053" i="13" s="1"/>
  <c r="N2053" i="13" s="1"/>
  <c r="Q2085" i="26"/>
  <c r="R2085" i="26" s="1"/>
  <c r="L2085" i="13" s="1"/>
  <c r="N2085" i="13" s="1"/>
  <c r="Q2117" i="26"/>
  <c r="R2117" i="26" s="1"/>
  <c r="L2117" i="13" s="1"/>
  <c r="N2117" i="13" s="1"/>
  <c r="Q2181" i="26"/>
  <c r="R2181" i="26" s="1"/>
  <c r="L2181" i="13" s="1"/>
  <c r="N2181" i="13" s="1"/>
  <c r="Q2213" i="26"/>
  <c r="R2213" i="26" s="1"/>
  <c r="L2213" i="13" s="1"/>
  <c r="N2213" i="13" s="1"/>
  <c r="Q2348" i="26"/>
  <c r="R2348" i="26" s="1"/>
  <c r="L2348" i="13" s="1"/>
  <c r="N2348" i="13" s="1"/>
  <c r="Q2443" i="26"/>
  <c r="R2443" i="26" s="1"/>
  <c r="L2443" i="13" s="1"/>
  <c r="N2443" i="13" s="1"/>
  <c r="Q2475" i="26"/>
  <c r="R2475" i="26" s="1"/>
  <c r="L2475" i="13" s="1"/>
  <c r="N2475" i="13" s="1"/>
  <c r="Q2667" i="26"/>
  <c r="R2667" i="26" s="1"/>
  <c r="L2667" i="13" s="1"/>
  <c r="N2667" i="13" s="1"/>
  <c r="Q2367" i="26"/>
  <c r="R2367" i="26" s="1"/>
  <c r="L2367" i="13" s="1"/>
  <c r="N2367" i="13" s="1"/>
  <c r="Q2410" i="26"/>
  <c r="R2410" i="26" s="1"/>
  <c r="L2410" i="13" s="1"/>
  <c r="N2410" i="13" s="1"/>
  <c r="Q2442" i="26"/>
  <c r="R2442" i="26" s="1"/>
  <c r="L2442" i="13" s="1"/>
  <c r="N2442" i="13" s="1"/>
  <c r="Q2474" i="26"/>
  <c r="R2474" i="26" s="1"/>
  <c r="L2474" i="13" s="1"/>
  <c r="N2474" i="13" s="1"/>
  <c r="Q2634" i="26"/>
  <c r="R2634" i="26" s="1"/>
  <c r="L2634" i="13" s="1"/>
  <c r="N2634" i="13" s="1"/>
  <c r="Q2666" i="26"/>
  <c r="R2666" i="26" s="1"/>
  <c r="L2666" i="13" s="1"/>
  <c r="N2666" i="13" s="1"/>
  <c r="Q2698" i="26"/>
  <c r="R2698" i="26" s="1"/>
  <c r="L2698" i="13" s="1"/>
  <c r="N2698" i="13" s="1"/>
  <c r="Q2730" i="26"/>
  <c r="R2730" i="26" s="1"/>
  <c r="L2730" i="13" s="1"/>
  <c r="N2730" i="13" s="1"/>
  <c r="Q2794" i="26"/>
  <c r="R2794" i="26" s="1"/>
  <c r="L2794" i="13" s="1"/>
  <c r="N2794" i="13" s="1"/>
  <c r="Q2858" i="26"/>
  <c r="R2858" i="26" s="1"/>
  <c r="L2858" i="13" s="1"/>
  <c r="N2858" i="13" s="1"/>
  <c r="Q2954" i="26"/>
  <c r="R2954" i="26" s="1"/>
  <c r="L2954" i="13" s="1"/>
  <c r="N2954" i="13" s="1"/>
  <c r="Q2986" i="26"/>
  <c r="R2986" i="26" s="1"/>
  <c r="L2986" i="13" s="1"/>
  <c r="N2986" i="13" s="1"/>
  <c r="Q2366" i="26"/>
  <c r="R2366" i="26" s="1"/>
  <c r="L2366" i="13" s="1"/>
  <c r="N2366" i="13" s="1"/>
  <c r="Q2747" i="26"/>
  <c r="R2747" i="26" s="1"/>
  <c r="L2747" i="13" s="1"/>
  <c r="N2747" i="13" s="1"/>
  <c r="Q2875" i="26"/>
  <c r="R2875" i="26" s="1"/>
  <c r="L2875" i="13" s="1"/>
  <c r="N2875" i="13" s="1"/>
  <c r="Q3003" i="26"/>
  <c r="R3003" i="26" s="1"/>
  <c r="L3003" i="13" s="1"/>
  <c r="N3003" i="13" s="1"/>
  <c r="Q2765" i="26"/>
  <c r="R2765" i="26" s="1"/>
  <c r="L2765" i="13" s="1"/>
  <c r="N2765" i="13" s="1"/>
  <c r="Q3161" i="26"/>
  <c r="R3161" i="26" s="1"/>
  <c r="L3161" i="13" s="1"/>
  <c r="N3161" i="13" s="1"/>
  <c r="Q2855" i="26"/>
  <c r="R2855" i="26" s="1"/>
  <c r="L2855" i="13" s="1"/>
  <c r="N2855" i="13" s="1"/>
  <c r="Q3060" i="26"/>
  <c r="R3060" i="26" s="1"/>
  <c r="L3060" i="13" s="1"/>
  <c r="N3060" i="13" s="1"/>
  <c r="Q3188" i="26"/>
  <c r="R3188" i="26" s="1"/>
  <c r="L3188" i="13" s="1"/>
  <c r="N3188" i="13" s="1"/>
  <c r="Q3308" i="26"/>
  <c r="R3308" i="26" s="1"/>
  <c r="L3308" i="13" s="1"/>
  <c r="N3308" i="13" s="1"/>
  <c r="Q3548" i="26"/>
  <c r="R3548" i="26" s="1"/>
  <c r="L3548" i="13" s="1"/>
  <c r="N3548" i="13" s="1"/>
  <c r="Q3731" i="26"/>
  <c r="R3731" i="26" s="1"/>
  <c r="L3731" i="13" s="1"/>
  <c r="N3731" i="13" s="1"/>
  <c r="Q3923" i="26"/>
  <c r="R3923" i="26" s="1"/>
  <c r="L3923" i="13" s="1"/>
  <c r="N3923" i="13" s="1"/>
  <c r="Q3987" i="26"/>
  <c r="R3987" i="26" s="1"/>
  <c r="L3987" i="13" s="1"/>
  <c r="N3987" i="13" s="1"/>
  <c r="Q3682" i="26"/>
  <c r="R3682" i="26" s="1"/>
  <c r="L3682" i="13" s="1"/>
  <c r="N3682" i="13" s="1"/>
  <c r="Q3922" i="26"/>
  <c r="R3922" i="26" s="1"/>
  <c r="L3922" i="13" s="1"/>
  <c r="N3922" i="13" s="1"/>
  <c r="Q6" i="26"/>
  <c r="R6" i="26" s="1"/>
  <c r="L6" i="13" s="1"/>
  <c r="N6" i="13" s="1"/>
  <c r="Q22" i="26"/>
  <c r="R22" i="26" s="1"/>
  <c r="L22" i="13" s="1"/>
  <c r="N22" i="13" s="1"/>
  <c r="Q38" i="26"/>
  <c r="R38" i="26" s="1"/>
  <c r="L38" i="13" s="1"/>
  <c r="N38" i="13" s="1"/>
  <c r="Q54" i="26"/>
  <c r="R54" i="26" s="1"/>
  <c r="L54" i="13" s="1"/>
  <c r="N54" i="13" s="1"/>
  <c r="Q70" i="26"/>
  <c r="R70" i="26" s="1"/>
  <c r="L70" i="13" s="1"/>
  <c r="N70" i="13" s="1"/>
  <c r="Q86" i="26"/>
  <c r="R86" i="26" s="1"/>
  <c r="L86" i="13" s="1"/>
  <c r="N86" i="13" s="1"/>
  <c r="Q102" i="26"/>
  <c r="R102" i="26" s="1"/>
  <c r="L102" i="13" s="1"/>
  <c r="N102" i="13" s="1"/>
  <c r="Q118" i="26"/>
  <c r="R118" i="26" s="1"/>
  <c r="L118" i="13" s="1"/>
  <c r="N118" i="13" s="1"/>
  <c r="Q134" i="26"/>
  <c r="R134" i="26" s="1"/>
  <c r="L134" i="13" s="1"/>
  <c r="N134" i="13" s="1"/>
  <c r="Q150" i="26"/>
  <c r="R150" i="26" s="1"/>
  <c r="L150" i="13" s="1"/>
  <c r="N150" i="13" s="1"/>
  <c r="Q169" i="26"/>
  <c r="R169" i="26" s="1"/>
  <c r="L169" i="13" s="1"/>
  <c r="N169" i="13" s="1"/>
  <c r="Q185" i="26"/>
  <c r="R185" i="26" s="1"/>
  <c r="L185" i="13" s="1"/>
  <c r="N185" i="13" s="1"/>
  <c r="Q201" i="26"/>
  <c r="R201" i="26" s="1"/>
  <c r="L201" i="13" s="1"/>
  <c r="N201" i="13" s="1"/>
  <c r="Q217" i="26"/>
  <c r="R217" i="26" s="1"/>
  <c r="L217" i="13" s="1"/>
  <c r="N217" i="13" s="1"/>
  <c r="Q233" i="26"/>
  <c r="R233" i="26" s="1"/>
  <c r="L233" i="13" s="1"/>
  <c r="N233" i="13" s="1"/>
  <c r="Q241" i="26"/>
  <c r="R241" i="26" s="1"/>
  <c r="L241" i="13" s="1"/>
  <c r="N241" i="13" s="1"/>
  <c r="Q262" i="26"/>
  <c r="R262" i="26" s="1"/>
  <c r="L262" i="13" s="1"/>
  <c r="N262" i="13" s="1"/>
  <c r="Q294" i="26"/>
  <c r="R294" i="26" s="1"/>
  <c r="L294" i="13" s="1"/>
  <c r="N294" i="13" s="1"/>
  <c r="Q342" i="26"/>
  <c r="R342" i="26" s="1"/>
  <c r="L342" i="13" s="1"/>
  <c r="N342" i="13" s="1"/>
  <c r="Q422" i="26"/>
  <c r="R422" i="26" s="1"/>
  <c r="L422" i="13" s="1"/>
  <c r="N422" i="13" s="1"/>
  <c r="Q454" i="26"/>
  <c r="R454" i="26" s="1"/>
  <c r="L454" i="13" s="1"/>
  <c r="N454" i="13" s="1"/>
  <c r="Q470" i="26"/>
  <c r="R470" i="26" s="1"/>
  <c r="L470" i="13" s="1"/>
  <c r="N470" i="13" s="1"/>
  <c r="Q486" i="26"/>
  <c r="R486" i="26" s="1"/>
  <c r="L486" i="13" s="1"/>
  <c r="N486" i="13" s="1"/>
  <c r="Q502" i="26"/>
  <c r="R502" i="26" s="1"/>
  <c r="L502" i="13" s="1"/>
  <c r="N502" i="13" s="1"/>
  <c r="Q518" i="26"/>
  <c r="R518" i="26" s="1"/>
  <c r="L518" i="13" s="1"/>
  <c r="N518" i="13" s="1"/>
  <c r="Q534" i="26"/>
  <c r="R534" i="26" s="1"/>
  <c r="L534" i="13" s="1"/>
  <c r="N534" i="13" s="1"/>
  <c r="Q393" i="26"/>
  <c r="R393" i="26" s="1"/>
  <c r="L393" i="13" s="1"/>
  <c r="N393" i="13" s="1"/>
  <c r="Q551" i="26"/>
  <c r="R551" i="26" s="1"/>
  <c r="L551" i="13" s="1"/>
  <c r="N551" i="13" s="1"/>
  <c r="Q585" i="26"/>
  <c r="R585" i="26" s="1"/>
  <c r="L585" i="13" s="1"/>
  <c r="N585" i="13" s="1"/>
  <c r="Q601" i="26"/>
  <c r="R601" i="26" s="1"/>
  <c r="L601" i="13" s="1"/>
  <c r="N601" i="13" s="1"/>
  <c r="Q617" i="26"/>
  <c r="R617" i="26" s="1"/>
  <c r="L617" i="13" s="1"/>
  <c r="N617" i="13" s="1"/>
  <c r="Q636" i="26"/>
  <c r="R636" i="26" s="1"/>
  <c r="L636" i="13" s="1"/>
  <c r="N636" i="13" s="1"/>
  <c r="Q653" i="26"/>
  <c r="R653" i="26" s="1"/>
  <c r="L653" i="13" s="1"/>
  <c r="N653" i="13" s="1"/>
  <c r="Q552" i="26"/>
  <c r="R552" i="26" s="1"/>
  <c r="L552" i="13" s="1"/>
  <c r="N552" i="13" s="1"/>
  <c r="Q658" i="26"/>
  <c r="R658" i="26" s="1"/>
  <c r="L658" i="13" s="1"/>
  <c r="N658" i="13" s="1"/>
  <c r="Q722" i="26"/>
  <c r="R722" i="26" s="1"/>
  <c r="L722" i="13" s="1"/>
  <c r="N722" i="13" s="1"/>
  <c r="Q795" i="26"/>
  <c r="R795" i="26" s="1"/>
  <c r="L795" i="13" s="1"/>
  <c r="N795" i="13" s="1"/>
  <c r="Q880" i="26"/>
  <c r="R880" i="26" s="1"/>
  <c r="L880" i="13" s="1"/>
  <c r="N880" i="13" s="1"/>
  <c r="Q944" i="26"/>
  <c r="R944" i="26" s="1"/>
  <c r="L944" i="13" s="1"/>
  <c r="N944" i="13" s="1"/>
  <c r="Q976" i="26"/>
  <c r="R976" i="26" s="1"/>
  <c r="L976" i="13" s="1"/>
  <c r="N976" i="13" s="1"/>
  <c r="Q1040" i="26"/>
  <c r="R1040" i="26" s="1"/>
  <c r="L1040" i="13" s="1"/>
  <c r="N1040" i="13" s="1"/>
  <c r="Q783" i="26"/>
  <c r="R783" i="26" s="1"/>
  <c r="L783" i="13" s="1"/>
  <c r="N783" i="13" s="1"/>
  <c r="Q729" i="26"/>
  <c r="R729" i="26" s="1"/>
  <c r="L729" i="13" s="1"/>
  <c r="N729" i="13" s="1"/>
  <c r="Q825" i="26"/>
  <c r="R825" i="26" s="1"/>
  <c r="L825" i="13" s="1"/>
  <c r="N825" i="13" s="1"/>
  <c r="Q959" i="26"/>
  <c r="R959" i="26" s="1"/>
  <c r="L959" i="13" s="1"/>
  <c r="N959" i="13" s="1"/>
  <c r="Q1023" i="26"/>
  <c r="R1023" i="26" s="1"/>
  <c r="L1023" i="13" s="1"/>
  <c r="N1023" i="13" s="1"/>
  <c r="Q723" i="26"/>
  <c r="R723" i="26" s="1"/>
  <c r="L723" i="13" s="1"/>
  <c r="N723" i="13" s="1"/>
  <c r="Q1138" i="26"/>
  <c r="R1138" i="26" s="1"/>
  <c r="L1138" i="13" s="1"/>
  <c r="N1138" i="13" s="1"/>
  <c r="Q1202" i="26"/>
  <c r="R1202" i="26" s="1"/>
  <c r="L1202" i="13" s="1"/>
  <c r="N1202" i="13" s="1"/>
  <c r="Q1394" i="26"/>
  <c r="R1394" i="26" s="1"/>
  <c r="L1394" i="13" s="1"/>
  <c r="N1394" i="13" s="1"/>
  <c r="Q1458" i="26"/>
  <c r="R1458" i="26" s="1"/>
  <c r="L1458" i="13" s="1"/>
  <c r="N1458" i="13" s="1"/>
  <c r="Q1490" i="26"/>
  <c r="R1490" i="26" s="1"/>
  <c r="L1490" i="13" s="1"/>
  <c r="N1490" i="13" s="1"/>
  <c r="Q1554" i="26"/>
  <c r="R1554" i="26" s="1"/>
  <c r="L1554" i="13" s="1"/>
  <c r="N1554" i="13" s="1"/>
  <c r="Q1618" i="26"/>
  <c r="R1618" i="26" s="1"/>
  <c r="L1618" i="13" s="1"/>
  <c r="N1618" i="13" s="1"/>
  <c r="Q1650" i="26"/>
  <c r="R1650" i="26" s="1"/>
  <c r="L1650" i="13" s="1"/>
  <c r="N1650" i="13" s="1"/>
  <c r="Q1130" i="26"/>
  <c r="R1130" i="26" s="1"/>
  <c r="L1130" i="13" s="1"/>
  <c r="N1130" i="13" s="1"/>
  <c r="Q1163" i="26"/>
  <c r="R1163" i="26" s="1"/>
  <c r="L1163" i="13" s="1"/>
  <c r="N1163" i="13" s="1"/>
  <c r="Q1227" i="26"/>
  <c r="R1227" i="26" s="1"/>
  <c r="L1227" i="13" s="1"/>
  <c r="N1227" i="13" s="1"/>
  <c r="Q1259" i="26"/>
  <c r="R1259" i="26" s="1"/>
  <c r="L1259" i="13" s="1"/>
  <c r="N1259" i="13" s="1"/>
  <c r="Q1611" i="26"/>
  <c r="R1611" i="26" s="1"/>
  <c r="L1611" i="13" s="1"/>
  <c r="N1611" i="13" s="1"/>
  <c r="Q1643" i="26"/>
  <c r="R1643" i="26" s="1"/>
  <c r="L1643" i="13" s="1"/>
  <c r="N1643" i="13" s="1"/>
  <c r="Q1744" i="26"/>
  <c r="R1744" i="26" s="1"/>
  <c r="L1744" i="13" s="1"/>
  <c r="N1744" i="13" s="1"/>
  <c r="Q1926" i="26"/>
  <c r="R1926" i="26" s="1"/>
  <c r="L1926" i="13" s="1"/>
  <c r="N1926" i="13" s="1"/>
  <c r="Q2022" i="26"/>
  <c r="R2022" i="26" s="1"/>
  <c r="L2022" i="13" s="1"/>
  <c r="N2022" i="13" s="1"/>
  <c r="Q2054" i="26"/>
  <c r="R2054" i="26" s="1"/>
  <c r="L2054" i="13" s="1"/>
  <c r="N2054" i="13" s="1"/>
  <c r="Q2182" i="26"/>
  <c r="R2182" i="26" s="1"/>
  <c r="L2182" i="13" s="1"/>
  <c r="N2182" i="13" s="1"/>
  <c r="Q2214" i="26"/>
  <c r="R2214" i="26" s="1"/>
  <c r="L2214" i="13" s="1"/>
  <c r="N2214" i="13" s="1"/>
  <c r="Q2246" i="26"/>
  <c r="R2246" i="26" s="1"/>
  <c r="L2246" i="13" s="1"/>
  <c r="N2246" i="13" s="1"/>
  <c r="Q1766" i="26"/>
  <c r="R1766" i="26" s="1"/>
  <c r="L1766" i="13" s="1"/>
  <c r="N1766" i="13" s="1"/>
  <c r="Q1809" i="26"/>
  <c r="R1809" i="26" s="1"/>
  <c r="L1809" i="13" s="1"/>
  <c r="N1809" i="13" s="1"/>
  <c r="Q1873" i="26"/>
  <c r="R1873" i="26" s="1"/>
  <c r="L1873" i="13" s="1"/>
  <c r="N1873" i="13" s="1"/>
  <c r="Q2001" i="26"/>
  <c r="R2001" i="26" s="1"/>
  <c r="L2001" i="13" s="1"/>
  <c r="N2001" i="13" s="1"/>
  <c r="Q2193" i="26"/>
  <c r="R2193" i="26" s="1"/>
  <c r="L2193" i="13" s="1"/>
  <c r="N2193" i="13" s="1"/>
  <c r="Q2257" i="26"/>
  <c r="R2257" i="26" s="1"/>
  <c r="L2257" i="13" s="1"/>
  <c r="N2257" i="13" s="1"/>
  <c r="Q1675" i="26"/>
  <c r="R1675" i="26" s="1"/>
  <c r="L1675" i="13" s="1"/>
  <c r="N1675" i="13" s="1"/>
  <c r="Q2388" i="26"/>
  <c r="R2388" i="26" s="1"/>
  <c r="L2388" i="13" s="1"/>
  <c r="N2388" i="13" s="1"/>
  <c r="Q2535" i="26"/>
  <c r="R2535" i="26" s="1"/>
  <c r="L2535" i="13" s="1"/>
  <c r="N2535" i="13" s="1"/>
  <c r="Q2567" i="26"/>
  <c r="R2567" i="26" s="1"/>
  <c r="L2567" i="13" s="1"/>
  <c r="N2567" i="13" s="1"/>
  <c r="Q2599" i="26"/>
  <c r="R2599" i="26" s="1"/>
  <c r="L2599" i="13" s="1"/>
  <c r="N2599" i="13" s="1"/>
  <c r="Q2631" i="26"/>
  <c r="R2631" i="26" s="1"/>
  <c r="L2631" i="13" s="1"/>
  <c r="N2631" i="13" s="1"/>
  <c r="Q2359" i="26"/>
  <c r="R2359" i="26" s="1"/>
  <c r="L2359" i="13" s="1"/>
  <c r="N2359" i="13" s="1"/>
  <c r="Q2323" i="26"/>
  <c r="R2323" i="26" s="1"/>
  <c r="L2323" i="13" s="1"/>
  <c r="N2323" i="13" s="1"/>
  <c r="Q2430" i="26"/>
  <c r="R2430" i="26" s="1"/>
  <c r="L2430" i="13" s="1"/>
  <c r="N2430" i="13" s="1"/>
  <c r="Q2462" i="26"/>
  <c r="R2462" i="26" s="1"/>
  <c r="L2462" i="13" s="1"/>
  <c r="N2462" i="13" s="1"/>
  <c r="Q2494" i="26"/>
  <c r="R2494" i="26" s="1"/>
  <c r="L2494" i="13" s="1"/>
  <c r="N2494" i="13" s="1"/>
  <c r="Q2526" i="26"/>
  <c r="R2526" i="26" s="1"/>
  <c r="L2526" i="13" s="1"/>
  <c r="N2526" i="13" s="1"/>
  <c r="Q2622" i="26"/>
  <c r="R2622" i="26" s="1"/>
  <c r="L2622" i="13" s="1"/>
  <c r="N2622" i="13" s="1"/>
  <c r="Q2686" i="26"/>
  <c r="R2686" i="26" s="1"/>
  <c r="L2686" i="13" s="1"/>
  <c r="N2686" i="13" s="1"/>
  <c r="Q2758" i="26"/>
  <c r="R2758" i="26" s="1"/>
  <c r="L2758" i="13" s="1"/>
  <c r="N2758" i="13" s="1"/>
  <c r="Q2830" i="26"/>
  <c r="R2830" i="26" s="1"/>
  <c r="L2830" i="13" s="1"/>
  <c r="N2830" i="13" s="1"/>
  <c r="Q2870" i="26"/>
  <c r="R2870" i="26" s="1"/>
  <c r="L2870" i="13" s="1"/>
  <c r="N2870" i="13" s="1"/>
  <c r="Q2918" i="26"/>
  <c r="R2918" i="26" s="1"/>
  <c r="L2918" i="13" s="1"/>
  <c r="N2918" i="13" s="1"/>
  <c r="Q3349" i="26"/>
  <c r="R3349" i="26" s="1"/>
  <c r="L3349" i="13" s="1"/>
  <c r="N3349" i="13" s="1"/>
  <c r="Q3437" i="26"/>
  <c r="R3437" i="26" s="1"/>
  <c r="L3437" i="13" s="1"/>
  <c r="N3437" i="13" s="1"/>
  <c r="Q2775" i="26"/>
  <c r="R2775" i="26" s="1"/>
  <c r="L2775" i="13" s="1"/>
  <c r="N2775" i="13" s="1"/>
  <c r="Q3601" i="26"/>
  <c r="R3601" i="26" s="1"/>
  <c r="L3601" i="13" s="1"/>
  <c r="N3601" i="13" s="1"/>
  <c r="Q3911" i="26"/>
  <c r="R3911" i="26" s="1"/>
  <c r="L3911" i="13" s="1"/>
  <c r="N3911" i="13" s="1"/>
  <c r="Q4095" i="26"/>
  <c r="R4095" i="26" s="1"/>
  <c r="L4095" i="13" s="1"/>
  <c r="N4095" i="13" s="1"/>
  <c r="Q3726" i="26"/>
  <c r="R3726" i="26" s="1"/>
  <c r="L3726" i="13" s="1"/>
  <c r="N3726" i="13" s="1"/>
  <c r="Q3990" i="26"/>
  <c r="R3990" i="26" s="1"/>
  <c r="L3990" i="13" s="1"/>
  <c r="N3990" i="13" s="1"/>
  <c r="Q3089" i="26"/>
  <c r="R3089" i="26" s="1"/>
  <c r="L3089" i="13" s="1"/>
  <c r="N3089" i="13" s="1"/>
  <c r="Q3153" i="26"/>
  <c r="R3153" i="26" s="1"/>
  <c r="L3153" i="13" s="1"/>
  <c r="N3153" i="13" s="1"/>
  <c r="Q3273" i="26"/>
  <c r="R3273" i="26" s="1"/>
  <c r="L3273" i="13" s="1"/>
  <c r="N3273" i="13" s="1"/>
  <c r="Q2759" i="26"/>
  <c r="R2759" i="26" s="1"/>
  <c r="L2759" i="13" s="1"/>
  <c r="N2759" i="13" s="1"/>
  <c r="Q2993" i="26"/>
  <c r="R2993" i="26" s="1"/>
  <c r="L2993" i="13" s="1"/>
  <c r="N2993" i="13" s="1"/>
  <c r="Q3084" i="26"/>
  <c r="R3084" i="26" s="1"/>
  <c r="L3084" i="13" s="1"/>
  <c r="N3084" i="13" s="1"/>
  <c r="Q3148" i="26"/>
  <c r="R3148" i="26" s="1"/>
  <c r="L3148" i="13" s="1"/>
  <c r="N3148" i="13" s="1"/>
  <c r="Q3220" i="26"/>
  <c r="R3220" i="26" s="1"/>
  <c r="L3220" i="13" s="1"/>
  <c r="N3220" i="13" s="1"/>
  <c r="Q3284" i="26"/>
  <c r="R3284" i="26" s="1"/>
  <c r="L3284" i="13" s="1"/>
  <c r="N3284" i="13" s="1"/>
  <c r="Q3340" i="26"/>
  <c r="R3340" i="26" s="1"/>
  <c r="L3340" i="13" s="1"/>
  <c r="N3340" i="13" s="1"/>
  <c r="Q3476" i="26"/>
  <c r="R3476" i="26" s="1"/>
  <c r="L3476" i="13" s="1"/>
  <c r="N3476" i="13" s="1"/>
  <c r="Q3564" i="26"/>
  <c r="R3564" i="26" s="1"/>
  <c r="L3564" i="13" s="1"/>
  <c r="N3564" i="13" s="1"/>
  <c r="Q3715" i="26"/>
  <c r="R3715" i="26" s="1"/>
  <c r="L3715" i="13" s="1"/>
  <c r="N3715" i="13" s="1"/>
  <c r="Q3787" i="26"/>
  <c r="R3787" i="26" s="1"/>
  <c r="L3787" i="13" s="1"/>
  <c r="N3787" i="13" s="1"/>
  <c r="Q3979" i="26"/>
  <c r="R3979" i="26" s="1"/>
  <c r="L3979" i="13" s="1"/>
  <c r="N3979" i="13" s="1"/>
  <c r="Q4043" i="26"/>
  <c r="R4043" i="26" s="1"/>
  <c r="L4043" i="13" s="1"/>
  <c r="N4043" i="13" s="1"/>
  <c r="Q3738" i="26"/>
  <c r="R3738" i="26" s="1"/>
  <c r="L3738" i="13" s="1"/>
  <c r="N3738" i="13" s="1"/>
  <c r="Q3810" i="26"/>
  <c r="R3810" i="26" s="1"/>
  <c r="L3810" i="13" s="1"/>
  <c r="N3810" i="13" s="1"/>
  <c r="Q3882" i="26"/>
  <c r="R3882" i="26" s="1"/>
  <c r="L3882" i="13" s="1"/>
  <c r="N3882" i="13" s="1"/>
  <c r="Q2910" i="26"/>
  <c r="R2910" i="26" s="1"/>
  <c r="L2910" i="13" s="1"/>
  <c r="N2910" i="13" s="1"/>
  <c r="Q3006" i="26"/>
  <c r="R3006" i="26" s="1"/>
  <c r="L3006" i="13" s="1"/>
  <c r="N3006" i="13" s="1"/>
  <c r="Q2749" i="26"/>
  <c r="R2749" i="26" s="1"/>
  <c r="L2749" i="13" s="1"/>
  <c r="N2749" i="13" s="1"/>
  <c r="Q3045" i="26"/>
  <c r="R3045" i="26" s="1"/>
  <c r="L3045" i="13" s="1"/>
  <c r="N3045" i="13" s="1"/>
  <c r="Q3501" i="26"/>
  <c r="R3501" i="26" s="1"/>
  <c r="L3501" i="13" s="1"/>
  <c r="N3501" i="13" s="1"/>
  <c r="Q2999" i="26"/>
  <c r="R2999" i="26" s="1"/>
  <c r="L2999" i="13" s="1"/>
  <c r="N2999" i="13" s="1"/>
  <c r="Q3112" i="26"/>
  <c r="R3112" i="26" s="1"/>
  <c r="L3112" i="13" s="1"/>
  <c r="N3112" i="13" s="1"/>
  <c r="Q3208" i="26"/>
  <c r="R3208" i="26" s="1"/>
  <c r="L3208" i="13" s="1"/>
  <c r="N3208" i="13" s="1"/>
  <c r="Q3296" i="26"/>
  <c r="R3296" i="26" s="1"/>
  <c r="L3296" i="13" s="1"/>
  <c r="N3296" i="13" s="1"/>
  <c r="Q3775" i="26"/>
  <c r="R3775" i="26" s="1"/>
  <c r="L3775" i="13" s="1"/>
  <c r="N3775" i="13" s="1"/>
  <c r="Q3863" i="26"/>
  <c r="R3863" i="26" s="1"/>
  <c r="L3863" i="13" s="1"/>
  <c r="N3863" i="13" s="1"/>
  <c r="Q3718" i="26"/>
  <c r="R3718" i="26" s="1"/>
  <c r="L3718" i="13" s="1"/>
  <c r="N3718" i="13" s="1"/>
  <c r="Q13" i="26"/>
  <c r="R13" i="26" s="1"/>
  <c r="L13" i="13" s="1"/>
  <c r="N13" i="13" s="1"/>
  <c r="Q29" i="26"/>
  <c r="R29" i="26" s="1"/>
  <c r="L29" i="13" s="1"/>
  <c r="N29" i="13" s="1"/>
  <c r="Q61" i="26"/>
  <c r="R61" i="26" s="1"/>
  <c r="L61" i="13" s="1"/>
  <c r="N61" i="13" s="1"/>
  <c r="Q93" i="26"/>
  <c r="R93" i="26" s="1"/>
  <c r="L93" i="13" s="1"/>
  <c r="N93" i="13" s="1"/>
  <c r="Q109" i="26"/>
  <c r="R109" i="26" s="1"/>
  <c r="L109" i="13" s="1"/>
  <c r="N109" i="13" s="1"/>
  <c r="Q125" i="26"/>
  <c r="R125" i="26" s="1"/>
  <c r="L125" i="13" s="1"/>
  <c r="N125" i="13" s="1"/>
  <c r="Q157" i="26"/>
  <c r="R157" i="26" s="1"/>
  <c r="L157" i="13" s="1"/>
  <c r="N157" i="13" s="1"/>
  <c r="Q176" i="26"/>
  <c r="R176" i="26" s="1"/>
  <c r="L176" i="13" s="1"/>
  <c r="N176" i="13" s="1"/>
  <c r="Q192" i="26"/>
  <c r="R192" i="26" s="1"/>
  <c r="L192" i="13" s="1"/>
  <c r="N192" i="13" s="1"/>
  <c r="Q208" i="26"/>
  <c r="R208" i="26" s="1"/>
  <c r="L208" i="13" s="1"/>
  <c r="N208" i="13" s="1"/>
  <c r="Q168" i="26"/>
  <c r="R168" i="26" s="1"/>
  <c r="L168" i="13" s="1"/>
  <c r="N168" i="13" s="1"/>
  <c r="Q269" i="26"/>
  <c r="R269" i="26" s="1"/>
  <c r="L269" i="13" s="1"/>
  <c r="N269" i="13" s="1"/>
  <c r="Q285" i="26"/>
  <c r="R285" i="26" s="1"/>
  <c r="L285" i="13" s="1"/>
  <c r="N285" i="13" s="1"/>
  <c r="Q301" i="26"/>
  <c r="R301" i="26" s="1"/>
  <c r="L301" i="13" s="1"/>
  <c r="N301" i="13" s="1"/>
  <c r="Q317" i="26"/>
  <c r="R317" i="26" s="1"/>
  <c r="L317" i="13" s="1"/>
  <c r="N317" i="13" s="1"/>
  <c r="Q333" i="26"/>
  <c r="R333" i="26" s="1"/>
  <c r="L333" i="13" s="1"/>
  <c r="N333" i="13" s="1"/>
  <c r="Q349" i="26"/>
  <c r="R349" i="26" s="1"/>
  <c r="L349" i="13" s="1"/>
  <c r="N349" i="13" s="1"/>
  <c r="Q407" i="26"/>
  <c r="R407" i="26" s="1"/>
  <c r="L407" i="13" s="1"/>
  <c r="N407" i="13" s="1"/>
  <c r="Q429" i="26"/>
  <c r="R429" i="26" s="1"/>
  <c r="L429" i="13" s="1"/>
  <c r="N429" i="13" s="1"/>
  <c r="Q461" i="26"/>
  <c r="R461" i="26" s="1"/>
  <c r="L461" i="13" s="1"/>
  <c r="N461" i="13" s="1"/>
  <c r="Q477" i="26"/>
  <c r="R477" i="26" s="1"/>
  <c r="L477" i="13" s="1"/>
  <c r="N477" i="13" s="1"/>
  <c r="Q493" i="26"/>
  <c r="R493" i="26" s="1"/>
  <c r="L493" i="13" s="1"/>
  <c r="N493" i="13" s="1"/>
  <c r="Q509" i="26"/>
  <c r="R509" i="26" s="1"/>
  <c r="L509" i="13" s="1"/>
  <c r="N509" i="13" s="1"/>
  <c r="Q525" i="26"/>
  <c r="R525" i="26" s="1"/>
  <c r="L525" i="13" s="1"/>
  <c r="N525" i="13" s="1"/>
  <c r="Q541" i="26"/>
  <c r="R541" i="26" s="1"/>
  <c r="L541" i="13" s="1"/>
  <c r="N541" i="13" s="1"/>
  <c r="Q402" i="26"/>
  <c r="R402" i="26" s="1"/>
  <c r="L402" i="13" s="1"/>
  <c r="N402" i="13" s="1"/>
  <c r="Q576" i="26"/>
  <c r="R576" i="26" s="1"/>
  <c r="L576" i="13" s="1"/>
  <c r="N576" i="13" s="1"/>
  <c r="Q592" i="26"/>
  <c r="R592" i="26" s="1"/>
  <c r="L592" i="13" s="1"/>
  <c r="N592" i="13" s="1"/>
  <c r="Q624" i="26"/>
  <c r="R624" i="26" s="1"/>
  <c r="L624" i="13" s="1"/>
  <c r="N624" i="13" s="1"/>
  <c r="Q570" i="26"/>
  <c r="R570" i="26" s="1"/>
  <c r="L570" i="13" s="1"/>
  <c r="N570" i="13" s="1"/>
  <c r="Q667" i="26"/>
  <c r="R667" i="26" s="1"/>
  <c r="L667" i="13" s="1"/>
  <c r="N667" i="13" s="1"/>
  <c r="Q553" i="26"/>
  <c r="R553" i="26" s="1"/>
  <c r="L553" i="13" s="1"/>
  <c r="N553" i="13" s="1"/>
  <c r="Q637" i="26"/>
  <c r="R637" i="26" s="1"/>
  <c r="L637" i="13" s="1"/>
  <c r="N637" i="13" s="1"/>
  <c r="Q768" i="26"/>
  <c r="R768" i="26" s="1"/>
  <c r="L768" i="13" s="1"/>
  <c r="N768" i="13" s="1"/>
  <c r="Q725" i="26"/>
  <c r="R725" i="26" s="1"/>
  <c r="L725" i="13" s="1"/>
  <c r="N725" i="13" s="1"/>
  <c r="Q1022" i="26"/>
  <c r="R1022" i="26" s="1"/>
  <c r="L1022" i="13" s="1"/>
  <c r="N1022" i="13" s="1"/>
  <c r="Q1054" i="26"/>
  <c r="R1054" i="26" s="1"/>
  <c r="L1054" i="13" s="1"/>
  <c r="N1054" i="13" s="1"/>
  <c r="Q711" i="26"/>
  <c r="R711" i="26" s="1"/>
  <c r="L711" i="13" s="1"/>
  <c r="N711" i="13" s="1"/>
  <c r="Q816" i="26"/>
  <c r="R816" i="26" s="1"/>
  <c r="L816" i="13" s="1"/>
  <c r="N816" i="13" s="1"/>
  <c r="Q785" i="26"/>
  <c r="R785" i="26" s="1"/>
  <c r="L785" i="13" s="1"/>
  <c r="N785" i="13" s="1"/>
  <c r="Q877" i="26"/>
  <c r="R877" i="26" s="1"/>
  <c r="L877" i="13" s="1"/>
  <c r="N877" i="13" s="1"/>
  <c r="Q909" i="26"/>
  <c r="R909" i="26" s="1"/>
  <c r="L909" i="13" s="1"/>
  <c r="N909" i="13" s="1"/>
  <c r="Q941" i="26"/>
  <c r="R941" i="26" s="1"/>
  <c r="L941" i="13" s="1"/>
  <c r="N941" i="13" s="1"/>
  <c r="Q973" i="26"/>
  <c r="R973" i="26" s="1"/>
  <c r="L973" i="13" s="1"/>
  <c r="N973" i="13" s="1"/>
  <c r="Q1005" i="26"/>
  <c r="R1005" i="26" s="1"/>
  <c r="L1005" i="13" s="1"/>
  <c r="N1005" i="13" s="1"/>
  <c r="Q1037" i="26"/>
  <c r="R1037" i="26" s="1"/>
  <c r="L1037" i="13" s="1"/>
  <c r="N1037" i="13" s="1"/>
  <c r="Q1069" i="26"/>
  <c r="R1069" i="26" s="1"/>
  <c r="L1069" i="13" s="1"/>
  <c r="N1069" i="13" s="1"/>
  <c r="Q1095" i="26"/>
  <c r="R1095" i="26" s="1"/>
  <c r="L1095" i="13" s="1"/>
  <c r="N1095" i="13" s="1"/>
  <c r="Q1108" i="26"/>
  <c r="R1108" i="26" s="1"/>
  <c r="L1108" i="13" s="1"/>
  <c r="N1108" i="13" s="1"/>
  <c r="Q1184" i="26"/>
  <c r="R1184" i="26" s="1"/>
  <c r="L1184" i="13" s="1"/>
  <c r="N1184" i="13" s="1"/>
  <c r="Q1344" i="26"/>
  <c r="R1344" i="26" s="1"/>
  <c r="L1344" i="13" s="1"/>
  <c r="N1344" i="13" s="1"/>
  <c r="Q1376" i="26"/>
  <c r="R1376" i="26" s="1"/>
  <c r="L1376" i="13" s="1"/>
  <c r="N1376" i="13" s="1"/>
  <c r="Q1408" i="26"/>
  <c r="R1408" i="26" s="1"/>
  <c r="L1408" i="13" s="1"/>
  <c r="N1408" i="13" s="1"/>
  <c r="Q1440" i="26"/>
  <c r="R1440" i="26" s="1"/>
  <c r="L1440" i="13" s="1"/>
  <c r="N1440" i="13" s="1"/>
  <c r="Q1094" i="26"/>
  <c r="R1094" i="26" s="1"/>
  <c r="L1094" i="13" s="1"/>
  <c r="N1094" i="13" s="1"/>
  <c r="Q1305" i="26"/>
  <c r="R1305" i="26" s="1"/>
  <c r="L1305" i="13" s="1"/>
  <c r="N1305" i="13" s="1"/>
  <c r="Q1337" i="26"/>
  <c r="R1337" i="26" s="1"/>
  <c r="L1337" i="13" s="1"/>
  <c r="N1337" i="13" s="1"/>
  <c r="Q1401" i="26"/>
  <c r="R1401" i="26" s="1"/>
  <c r="L1401" i="13" s="1"/>
  <c r="N1401" i="13" s="1"/>
  <c r="Q1529" i="26"/>
  <c r="R1529" i="26" s="1"/>
  <c r="L1529" i="13" s="1"/>
  <c r="N1529" i="13" s="1"/>
  <c r="Q1561" i="26"/>
  <c r="R1561" i="26" s="1"/>
  <c r="L1561" i="13" s="1"/>
  <c r="N1561" i="13" s="1"/>
  <c r="Q1593" i="26"/>
  <c r="R1593" i="26" s="1"/>
  <c r="L1593" i="13" s="1"/>
  <c r="N1593" i="13" s="1"/>
  <c r="Q1625" i="26"/>
  <c r="R1625" i="26" s="1"/>
  <c r="L1625" i="13" s="1"/>
  <c r="N1625" i="13" s="1"/>
  <c r="Q1657" i="26"/>
  <c r="R1657" i="26" s="1"/>
  <c r="L1657" i="13" s="1"/>
  <c r="N1657" i="13" s="1"/>
  <c r="Q1708" i="26"/>
  <c r="R1708" i="26" s="1"/>
  <c r="L1708" i="13" s="1"/>
  <c r="N1708" i="13" s="1"/>
  <c r="Q1908" i="26"/>
  <c r="R1908" i="26" s="1"/>
  <c r="L1908" i="13" s="1"/>
  <c r="N1908" i="13" s="1"/>
  <c r="Q2068" i="26"/>
  <c r="R2068" i="26" s="1"/>
  <c r="L2068" i="13" s="1"/>
  <c r="N2068" i="13" s="1"/>
  <c r="Q2100" i="26"/>
  <c r="R2100" i="26" s="1"/>
  <c r="L2100" i="13" s="1"/>
  <c r="N2100" i="13" s="1"/>
  <c r="Q2292" i="26"/>
  <c r="R2292" i="26" s="1"/>
  <c r="L2292" i="13" s="1"/>
  <c r="N2292" i="13" s="1"/>
  <c r="Q2324" i="26"/>
  <c r="R2324" i="26" s="1"/>
  <c r="L2324" i="13" s="1"/>
  <c r="N2324" i="13" s="1"/>
  <c r="Q1785" i="26"/>
  <c r="R1785" i="26" s="1"/>
  <c r="L1785" i="13" s="1"/>
  <c r="N1785" i="13" s="1"/>
  <c r="Q1730" i="26"/>
  <c r="R1730" i="26" s="1"/>
  <c r="L1730" i="13" s="1"/>
  <c r="N1730" i="13" s="1"/>
  <c r="Q1791" i="26"/>
  <c r="R1791" i="26" s="1"/>
  <c r="L1791" i="13" s="1"/>
  <c r="N1791" i="13" s="1"/>
  <c r="Q1855" i="26"/>
  <c r="R1855" i="26" s="1"/>
  <c r="L1855" i="13" s="1"/>
  <c r="N1855" i="13" s="1"/>
  <c r="Q1951" i="26"/>
  <c r="R1951" i="26" s="1"/>
  <c r="L1951" i="13" s="1"/>
  <c r="N1951" i="13" s="1"/>
  <c r="Q2015" i="26"/>
  <c r="R2015" i="26" s="1"/>
  <c r="L2015" i="13" s="1"/>
  <c r="N2015" i="13" s="1"/>
  <c r="Q2047" i="26"/>
  <c r="R2047" i="26" s="1"/>
  <c r="L2047" i="13" s="1"/>
  <c r="N2047" i="13" s="1"/>
  <c r="Q2111" i="26"/>
  <c r="R2111" i="26" s="1"/>
  <c r="L2111" i="13" s="1"/>
  <c r="N2111" i="13" s="1"/>
  <c r="Q2143" i="26"/>
  <c r="R2143" i="26" s="1"/>
  <c r="L2143" i="13" s="1"/>
  <c r="N2143" i="13" s="1"/>
  <c r="Q2207" i="26"/>
  <c r="R2207" i="26" s="1"/>
  <c r="L2207" i="13" s="1"/>
  <c r="N2207" i="13" s="1"/>
  <c r="Q2239" i="26"/>
  <c r="R2239" i="26" s="1"/>
  <c r="L2239" i="13" s="1"/>
  <c r="N2239" i="13" s="1"/>
  <c r="Q2437" i="26"/>
  <c r="R2437" i="26" s="1"/>
  <c r="L2437" i="13" s="1"/>
  <c r="N2437" i="13" s="1"/>
  <c r="Q2501" i="26"/>
  <c r="R2501" i="26" s="1"/>
  <c r="L2501" i="13" s="1"/>
  <c r="N2501" i="13" s="1"/>
  <c r="Q2533" i="26"/>
  <c r="R2533" i="26" s="1"/>
  <c r="L2533" i="13" s="1"/>
  <c r="N2533" i="13" s="1"/>
  <c r="Q2354" i="26"/>
  <c r="R2354" i="26" s="1"/>
  <c r="L2354" i="13" s="1"/>
  <c r="N2354" i="13" s="1"/>
  <c r="Q2556" i="26"/>
  <c r="R2556" i="26" s="1"/>
  <c r="L2556" i="13" s="1"/>
  <c r="N2556" i="13" s="1"/>
  <c r="Q2588" i="26"/>
  <c r="R2588" i="26" s="1"/>
  <c r="L2588" i="13" s="1"/>
  <c r="N2588" i="13" s="1"/>
  <c r="Q2684" i="26"/>
  <c r="R2684" i="26" s="1"/>
  <c r="L2684" i="13" s="1"/>
  <c r="N2684" i="13" s="1"/>
  <c r="Q2748" i="26"/>
  <c r="R2748" i="26" s="1"/>
  <c r="L2748" i="13" s="1"/>
  <c r="N2748" i="13" s="1"/>
  <c r="Q2780" i="26"/>
  <c r="R2780" i="26" s="1"/>
  <c r="L2780" i="13" s="1"/>
  <c r="N2780" i="13" s="1"/>
  <c r="Q2876" i="26"/>
  <c r="R2876" i="26" s="1"/>
  <c r="L2876" i="13" s="1"/>
  <c r="N2876" i="13" s="1"/>
  <c r="Q2908" i="26"/>
  <c r="R2908" i="26" s="1"/>
  <c r="L2908" i="13" s="1"/>
  <c r="N2908" i="13" s="1"/>
  <c r="Q3131" i="26"/>
  <c r="R3131" i="26" s="1"/>
  <c r="L3131" i="13" s="1"/>
  <c r="N3131" i="13" s="1"/>
  <c r="Q3291" i="26"/>
  <c r="R3291" i="26" s="1"/>
  <c r="L3291" i="13" s="1"/>
  <c r="N3291" i="13" s="1"/>
  <c r="Q3323" i="26"/>
  <c r="R3323" i="26" s="1"/>
  <c r="L3323" i="13" s="1"/>
  <c r="N3323" i="13" s="1"/>
  <c r="Q3387" i="26"/>
  <c r="R3387" i="26" s="1"/>
  <c r="L3387" i="13" s="1"/>
  <c r="N3387" i="13" s="1"/>
  <c r="Q2841" i="26"/>
  <c r="R2841" i="26" s="1"/>
  <c r="L2841" i="13" s="1"/>
  <c r="N2841" i="13" s="1"/>
  <c r="Q3110" i="26"/>
  <c r="R3110" i="26" s="1"/>
  <c r="L3110" i="13" s="1"/>
  <c r="N3110" i="13" s="1"/>
  <c r="Q3270" i="26"/>
  <c r="R3270" i="26" s="1"/>
  <c r="L3270" i="13" s="1"/>
  <c r="N3270" i="13" s="1"/>
  <c r="Q3366" i="26"/>
  <c r="R3366" i="26" s="1"/>
  <c r="L3366" i="13" s="1"/>
  <c r="N3366" i="13" s="1"/>
  <c r="Q3701" i="26"/>
  <c r="R3701" i="26" s="1"/>
  <c r="L3701" i="13" s="1"/>
  <c r="N3701" i="13" s="1"/>
  <c r="Q3765" i="26"/>
  <c r="R3765" i="26" s="1"/>
  <c r="L3765" i="13" s="1"/>
  <c r="N3765" i="13" s="1"/>
  <c r="Q3829" i="26"/>
  <c r="R3829" i="26" s="1"/>
  <c r="L3829" i="13" s="1"/>
  <c r="N3829" i="13" s="1"/>
  <c r="Q3957" i="26"/>
  <c r="R3957" i="26" s="1"/>
  <c r="L3957" i="13" s="1"/>
  <c r="N3957" i="13" s="1"/>
  <c r="Q4021" i="26"/>
  <c r="R4021" i="26" s="1"/>
  <c r="L4021" i="13" s="1"/>
  <c r="N4021" i="13" s="1"/>
  <c r="Q4085" i="26"/>
  <c r="R4085" i="26" s="1"/>
  <c r="L4085" i="13" s="1"/>
  <c r="N4085" i="13" s="1"/>
  <c r="Q3632" i="26"/>
  <c r="R3632" i="26" s="1"/>
  <c r="L3632" i="13" s="1"/>
  <c r="N3632" i="13" s="1"/>
  <c r="Q3652" i="26"/>
  <c r="R3652" i="26" s="1"/>
  <c r="L3652" i="13" s="1"/>
  <c r="N3652" i="13" s="1"/>
  <c r="Q3748" i="26"/>
  <c r="R3748" i="26" s="1"/>
  <c r="L3748" i="13" s="1"/>
  <c r="N3748" i="13" s="1"/>
  <c r="Q3780" i="26"/>
  <c r="R3780" i="26" s="1"/>
  <c r="L3780" i="13" s="1"/>
  <c r="N3780" i="13" s="1"/>
  <c r="Q3844" i="26"/>
  <c r="R3844" i="26" s="1"/>
  <c r="L3844" i="13" s="1"/>
  <c r="N3844" i="13" s="1"/>
  <c r="Q3908" i="26"/>
  <c r="R3908" i="26" s="1"/>
  <c r="L3908" i="13" s="1"/>
  <c r="N3908" i="13" s="1"/>
  <c r="Q3940" i="26"/>
  <c r="R3940" i="26" s="1"/>
  <c r="L3940" i="13" s="1"/>
  <c r="N3940" i="13" s="1"/>
  <c r="Q3972" i="26"/>
  <c r="R3972" i="26" s="1"/>
  <c r="L3972" i="13" s="1"/>
  <c r="N3972" i="13" s="1"/>
  <c r="Q3596" i="26"/>
  <c r="R3596" i="26" s="1"/>
  <c r="L3596" i="13" s="1"/>
  <c r="N3596" i="13" s="1"/>
  <c r="Q2423" i="26"/>
  <c r="R2423" i="26" s="1"/>
  <c r="L2423" i="13" s="1"/>
  <c r="N2423" i="13" s="1"/>
  <c r="Q2699" i="26"/>
  <c r="R2699" i="26" s="1"/>
  <c r="L2699" i="13" s="1"/>
  <c r="N2699" i="13" s="1"/>
  <c r="Q3261" i="26"/>
  <c r="R3261" i="26" s="1"/>
  <c r="L3261" i="13" s="1"/>
  <c r="N3261" i="13" s="1"/>
  <c r="Q3120" i="26"/>
  <c r="R3120" i="26" s="1"/>
  <c r="L3120" i="13" s="1"/>
  <c r="N3120" i="13" s="1"/>
  <c r="Q3854" i="26"/>
  <c r="R3854" i="26" s="1"/>
  <c r="L3854" i="13" s="1"/>
  <c r="N3854" i="13" s="1"/>
  <c r="Q4094" i="26"/>
  <c r="R4094" i="26" s="1"/>
  <c r="L4094" i="13" s="1"/>
  <c r="N4094" i="13" s="1"/>
  <c r="Q27" i="26"/>
  <c r="R27" i="26" s="1"/>
  <c r="L27" i="13" s="1"/>
  <c r="N27" i="13" s="1"/>
  <c r="Q43" i="26"/>
  <c r="R43" i="26" s="1"/>
  <c r="L43" i="13" s="1"/>
  <c r="N43" i="13" s="1"/>
  <c r="Q59" i="26"/>
  <c r="R59" i="26" s="1"/>
  <c r="L59" i="13" s="1"/>
  <c r="N59" i="13" s="1"/>
  <c r="Q75" i="26"/>
  <c r="R75" i="26" s="1"/>
  <c r="L75" i="13" s="1"/>
  <c r="N75" i="13" s="1"/>
  <c r="Q91" i="26"/>
  <c r="R91" i="26" s="1"/>
  <c r="L91" i="13" s="1"/>
  <c r="N91" i="13" s="1"/>
  <c r="Q107" i="26"/>
  <c r="R107" i="26" s="1"/>
  <c r="L107" i="13" s="1"/>
  <c r="N107" i="13" s="1"/>
  <c r="Q123" i="26"/>
  <c r="R123" i="26" s="1"/>
  <c r="L123" i="13" s="1"/>
  <c r="N123" i="13" s="1"/>
  <c r="Q155" i="26"/>
  <c r="R155" i="26" s="1"/>
  <c r="L155" i="13" s="1"/>
  <c r="N155" i="13" s="1"/>
  <c r="Q174" i="26"/>
  <c r="R174" i="26" s="1"/>
  <c r="L174" i="13" s="1"/>
  <c r="N174" i="13" s="1"/>
  <c r="Q190" i="26"/>
  <c r="R190" i="26" s="1"/>
  <c r="L190" i="13" s="1"/>
  <c r="N190" i="13" s="1"/>
  <c r="Q206" i="26"/>
  <c r="R206" i="26" s="1"/>
  <c r="L206" i="13" s="1"/>
  <c r="N206" i="13" s="1"/>
  <c r="Q222" i="26"/>
  <c r="R222" i="26" s="1"/>
  <c r="L222" i="13" s="1"/>
  <c r="N222" i="13" s="1"/>
  <c r="Q238" i="26"/>
  <c r="R238" i="26" s="1"/>
  <c r="L238" i="13" s="1"/>
  <c r="N238" i="13" s="1"/>
  <c r="Q248" i="26"/>
  <c r="R248" i="26" s="1"/>
  <c r="L248" i="13" s="1"/>
  <c r="N248" i="13" s="1"/>
  <c r="Q267" i="26"/>
  <c r="R267" i="26" s="1"/>
  <c r="L267" i="13" s="1"/>
  <c r="N267" i="13" s="1"/>
  <c r="Q299" i="26"/>
  <c r="R299" i="26" s="1"/>
  <c r="L299" i="13" s="1"/>
  <c r="N299" i="13" s="1"/>
  <c r="Q315" i="26"/>
  <c r="R315" i="26" s="1"/>
  <c r="L315" i="13" s="1"/>
  <c r="N315" i="13" s="1"/>
  <c r="Q331" i="26"/>
  <c r="R331" i="26" s="1"/>
  <c r="L331" i="13" s="1"/>
  <c r="N331" i="13" s="1"/>
  <c r="Q347" i="26"/>
  <c r="R347" i="26" s="1"/>
  <c r="L347" i="13" s="1"/>
  <c r="N347" i="13" s="1"/>
  <c r="Q399" i="26"/>
  <c r="R399" i="26" s="1"/>
  <c r="L399" i="13" s="1"/>
  <c r="N399" i="13" s="1"/>
  <c r="Q427" i="26"/>
  <c r="R427" i="26" s="1"/>
  <c r="L427" i="13" s="1"/>
  <c r="N427" i="13" s="1"/>
  <c r="Q443" i="26"/>
  <c r="R443" i="26" s="1"/>
  <c r="L443" i="13" s="1"/>
  <c r="N443" i="13" s="1"/>
  <c r="Q459" i="26"/>
  <c r="R459" i="26" s="1"/>
  <c r="L459" i="13" s="1"/>
  <c r="N459" i="13" s="1"/>
  <c r="Q475" i="26"/>
  <c r="R475" i="26" s="1"/>
  <c r="L475" i="13" s="1"/>
  <c r="N475" i="13" s="1"/>
  <c r="Q491" i="26"/>
  <c r="R491" i="26" s="1"/>
  <c r="L491" i="13" s="1"/>
  <c r="N491" i="13" s="1"/>
  <c r="Q507" i="26"/>
  <c r="R507" i="26" s="1"/>
  <c r="L507" i="13" s="1"/>
  <c r="N507" i="13" s="1"/>
  <c r="Q523" i="26"/>
  <c r="R523" i="26" s="1"/>
  <c r="L523" i="13" s="1"/>
  <c r="N523" i="13" s="1"/>
  <c r="Q539" i="26"/>
  <c r="R539" i="26" s="1"/>
  <c r="L539" i="13" s="1"/>
  <c r="N539" i="13" s="1"/>
  <c r="Q394" i="26"/>
  <c r="R394" i="26" s="1"/>
  <c r="L394" i="13" s="1"/>
  <c r="N394" i="13" s="1"/>
  <c r="Q413" i="26"/>
  <c r="R413" i="26" s="1"/>
  <c r="L413" i="13" s="1"/>
  <c r="N413" i="13" s="1"/>
  <c r="Q571" i="26"/>
  <c r="R571" i="26" s="1"/>
  <c r="L571" i="13" s="1"/>
  <c r="N571" i="13" s="1"/>
  <c r="Q590" i="26"/>
  <c r="R590" i="26" s="1"/>
  <c r="L590" i="13" s="1"/>
  <c r="N590" i="13" s="1"/>
  <c r="Q622" i="26"/>
  <c r="R622" i="26" s="1"/>
  <c r="L622" i="13" s="1"/>
  <c r="N622" i="13" s="1"/>
  <c r="Q663" i="26"/>
  <c r="R663" i="26" s="1"/>
  <c r="L663" i="13" s="1"/>
  <c r="N663" i="13" s="1"/>
  <c r="Q695" i="26"/>
  <c r="R695" i="26" s="1"/>
  <c r="L695" i="13" s="1"/>
  <c r="N695" i="13" s="1"/>
  <c r="Q572" i="26"/>
  <c r="R572" i="26" s="1"/>
  <c r="L572" i="13" s="1"/>
  <c r="N572" i="13" s="1"/>
  <c r="Q709" i="26"/>
  <c r="R709" i="26" s="1"/>
  <c r="L709" i="13" s="1"/>
  <c r="N709" i="13" s="1"/>
  <c r="Q815" i="26"/>
  <c r="R815" i="26" s="1"/>
  <c r="L815" i="13" s="1"/>
  <c r="N815" i="13" s="1"/>
  <c r="Q890" i="26"/>
  <c r="R890" i="26" s="1"/>
  <c r="L890" i="13" s="1"/>
  <c r="N890" i="13" s="1"/>
  <c r="Q954" i="26"/>
  <c r="R954" i="26" s="1"/>
  <c r="L954" i="13" s="1"/>
  <c r="N954" i="13" s="1"/>
  <c r="Q1050" i="26"/>
  <c r="R1050" i="26" s="1"/>
  <c r="L1050" i="13" s="1"/>
  <c r="N1050" i="13" s="1"/>
  <c r="Q1082" i="26"/>
  <c r="R1082" i="26" s="1"/>
  <c r="L1082" i="13" s="1"/>
  <c r="N1082" i="13" s="1"/>
  <c r="Q841" i="26"/>
  <c r="R841" i="26" s="1"/>
  <c r="L841" i="13" s="1"/>
  <c r="N841" i="13" s="1"/>
  <c r="Q1001" i="26"/>
  <c r="R1001" i="26" s="1"/>
  <c r="L1001" i="13" s="1"/>
  <c r="N1001" i="13" s="1"/>
  <c r="Q1033" i="26"/>
  <c r="R1033" i="26" s="1"/>
  <c r="L1033" i="13" s="1"/>
  <c r="N1033" i="13" s="1"/>
  <c r="Q1065" i="26"/>
  <c r="R1065" i="26" s="1"/>
  <c r="L1065" i="13" s="1"/>
  <c r="N1065" i="13" s="1"/>
  <c r="Q1180" i="26"/>
  <c r="R1180" i="26" s="1"/>
  <c r="L1180" i="13" s="1"/>
  <c r="N1180" i="13" s="1"/>
  <c r="Q1244" i="26"/>
  <c r="R1244" i="26" s="1"/>
  <c r="L1244" i="13" s="1"/>
  <c r="N1244" i="13" s="1"/>
  <c r="Q1308" i="26"/>
  <c r="R1308" i="26" s="1"/>
  <c r="L1308" i="13" s="1"/>
  <c r="N1308" i="13" s="1"/>
  <c r="Q1340" i="26"/>
  <c r="R1340" i="26" s="1"/>
  <c r="L1340" i="13" s="1"/>
  <c r="N1340" i="13" s="1"/>
  <c r="Q1404" i="26"/>
  <c r="R1404" i="26" s="1"/>
  <c r="L1404" i="13" s="1"/>
  <c r="N1404" i="13" s="1"/>
  <c r="Q1500" i="26"/>
  <c r="R1500" i="26" s="1"/>
  <c r="L1500" i="13" s="1"/>
  <c r="N1500" i="13" s="1"/>
  <c r="Q1564" i="26"/>
  <c r="R1564" i="26" s="1"/>
  <c r="L1564" i="13" s="1"/>
  <c r="N1564" i="13" s="1"/>
  <c r="Q1596" i="26"/>
  <c r="R1596" i="26" s="1"/>
  <c r="L1596" i="13" s="1"/>
  <c r="N1596" i="13" s="1"/>
  <c r="Q1628" i="26"/>
  <c r="R1628" i="26" s="1"/>
  <c r="L1628" i="13" s="1"/>
  <c r="N1628" i="13" s="1"/>
  <c r="Q1660" i="26"/>
  <c r="R1660" i="26" s="1"/>
  <c r="L1660" i="13" s="1"/>
  <c r="N1660" i="13" s="1"/>
  <c r="Q1086" i="26"/>
  <c r="R1086" i="26" s="1"/>
  <c r="L1086" i="13" s="1"/>
  <c r="N1086" i="13" s="1"/>
  <c r="Q1141" i="26"/>
  <c r="R1141" i="26" s="1"/>
  <c r="L1141" i="13" s="1"/>
  <c r="N1141" i="13" s="1"/>
  <c r="Q1173" i="26"/>
  <c r="R1173" i="26" s="1"/>
  <c r="L1173" i="13" s="1"/>
  <c r="N1173" i="13" s="1"/>
  <c r="Q1205" i="26"/>
  <c r="R1205" i="26" s="1"/>
  <c r="L1205" i="13" s="1"/>
  <c r="N1205" i="13" s="1"/>
  <c r="Q1237" i="26"/>
  <c r="R1237" i="26" s="1"/>
  <c r="L1237" i="13" s="1"/>
  <c r="N1237" i="13" s="1"/>
  <c r="Q1269" i="26"/>
  <c r="R1269" i="26" s="1"/>
  <c r="L1269" i="13" s="1"/>
  <c r="N1269" i="13" s="1"/>
  <c r="Q1333" i="26"/>
  <c r="R1333" i="26" s="1"/>
  <c r="L1333" i="13" s="1"/>
  <c r="N1333" i="13" s="1"/>
  <c r="Q1397" i="26"/>
  <c r="R1397" i="26" s="1"/>
  <c r="L1397" i="13" s="1"/>
  <c r="N1397" i="13" s="1"/>
  <c r="Q1493" i="26"/>
  <c r="R1493" i="26" s="1"/>
  <c r="L1493" i="13" s="1"/>
  <c r="N1493" i="13" s="1"/>
  <c r="Q1589" i="26"/>
  <c r="R1589" i="26" s="1"/>
  <c r="L1589" i="13" s="1"/>
  <c r="N1589" i="13" s="1"/>
  <c r="Q1653" i="26"/>
  <c r="R1653" i="26" s="1"/>
  <c r="L1653" i="13" s="1"/>
  <c r="N1653" i="13" s="1"/>
  <c r="Q1700" i="26"/>
  <c r="R1700" i="26" s="1"/>
  <c r="L1700" i="13" s="1"/>
  <c r="N1700" i="13" s="1"/>
  <c r="Q1808" i="26"/>
  <c r="R1808" i="26" s="1"/>
  <c r="L1808" i="13" s="1"/>
  <c r="N1808" i="13" s="1"/>
  <c r="Q1872" i="26"/>
  <c r="R1872" i="26" s="1"/>
  <c r="L1872" i="13" s="1"/>
  <c r="N1872" i="13" s="1"/>
  <c r="Q1904" i="26"/>
  <c r="R1904" i="26" s="1"/>
  <c r="L1904" i="13" s="1"/>
  <c r="N1904" i="13" s="1"/>
  <c r="Q1968" i="26"/>
  <c r="R1968" i="26" s="1"/>
  <c r="L1968" i="13" s="1"/>
  <c r="N1968" i="13" s="1"/>
  <c r="Q2128" i="26"/>
  <c r="R2128" i="26" s="1"/>
  <c r="L2128" i="13" s="1"/>
  <c r="N2128" i="13" s="1"/>
  <c r="Q2160" i="26"/>
  <c r="R2160" i="26" s="1"/>
  <c r="L2160" i="13" s="1"/>
  <c r="N2160" i="13" s="1"/>
  <c r="Q2192" i="26"/>
  <c r="R2192" i="26" s="1"/>
  <c r="L2192" i="13" s="1"/>
  <c r="N2192" i="13" s="1"/>
  <c r="Q2224" i="26"/>
  <c r="R2224" i="26" s="1"/>
  <c r="L2224" i="13" s="1"/>
  <c r="N2224" i="13" s="1"/>
  <c r="Q2256" i="26"/>
  <c r="R2256" i="26" s="1"/>
  <c r="L2256" i="13" s="1"/>
  <c r="N2256" i="13" s="1"/>
  <c r="Q1713" i="26"/>
  <c r="R1713" i="26" s="1"/>
  <c r="L1713" i="13" s="1"/>
  <c r="N1713" i="13" s="1"/>
  <c r="Q1786" i="26"/>
  <c r="R1786" i="26" s="1"/>
  <c r="L1786" i="13" s="1"/>
  <c r="N1786" i="13" s="1"/>
  <c r="Q1851" i="26"/>
  <c r="R1851" i="26" s="1"/>
  <c r="L1851" i="13" s="1"/>
  <c r="N1851" i="13" s="1"/>
  <c r="Q1883" i="26"/>
  <c r="R1883" i="26" s="1"/>
  <c r="L1883" i="13" s="1"/>
  <c r="N1883" i="13" s="1"/>
  <c r="Q1947" i="26"/>
  <c r="R1947" i="26" s="1"/>
  <c r="L1947" i="13" s="1"/>
  <c r="N1947" i="13" s="1"/>
  <c r="Q1979" i="26"/>
  <c r="R1979" i="26" s="1"/>
  <c r="L1979" i="13" s="1"/>
  <c r="N1979" i="13" s="1"/>
  <c r="Q2043" i="26"/>
  <c r="R2043" i="26" s="1"/>
  <c r="L2043" i="13" s="1"/>
  <c r="N2043" i="13" s="1"/>
  <c r="Q2107" i="26"/>
  <c r="R2107" i="26" s="1"/>
  <c r="L2107" i="13" s="1"/>
  <c r="N2107" i="13" s="1"/>
  <c r="Q2139" i="26"/>
  <c r="R2139" i="26" s="1"/>
  <c r="L2139" i="13" s="1"/>
  <c r="N2139" i="13" s="1"/>
  <c r="Q2171" i="26"/>
  <c r="R2171" i="26" s="1"/>
  <c r="L2171" i="13" s="1"/>
  <c r="N2171" i="13" s="1"/>
  <c r="Q2203" i="26"/>
  <c r="R2203" i="26" s="1"/>
  <c r="L2203" i="13" s="1"/>
  <c r="N2203" i="13" s="1"/>
  <c r="Q2235" i="26"/>
  <c r="R2235" i="26" s="1"/>
  <c r="L2235" i="13" s="1"/>
  <c r="N2235" i="13" s="1"/>
  <c r="Q1743" i="26"/>
  <c r="R1743" i="26" s="1"/>
  <c r="L1743" i="13" s="1"/>
  <c r="N1743" i="13" s="1"/>
  <c r="Q2327" i="26"/>
  <c r="R2327" i="26" s="1"/>
  <c r="L2327" i="13" s="1"/>
  <c r="N2327" i="13" s="1"/>
  <c r="Q2393" i="26"/>
  <c r="R2393" i="26" s="1"/>
  <c r="L2393" i="13" s="1"/>
  <c r="N2393" i="13" s="1"/>
  <c r="Q2657" i="26"/>
  <c r="R2657" i="26" s="1"/>
  <c r="L2657" i="13" s="1"/>
  <c r="N2657" i="13" s="1"/>
  <c r="Q2299" i="26"/>
  <c r="R2299" i="26" s="1"/>
  <c r="L2299" i="13" s="1"/>
  <c r="N2299" i="13" s="1"/>
  <c r="Q2376" i="26"/>
  <c r="R2376" i="26" s="1"/>
  <c r="L2376" i="13" s="1"/>
  <c r="N2376" i="13" s="1"/>
  <c r="Q2520" i="26"/>
  <c r="R2520" i="26" s="1"/>
  <c r="L2520" i="13" s="1"/>
  <c r="N2520" i="13" s="1"/>
  <c r="Q2552" i="26"/>
  <c r="R2552" i="26" s="1"/>
  <c r="L2552" i="13" s="1"/>
  <c r="N2552" i="13" s="1"/>
  <c r="Q2584" i="26"/>
  <c r="R2584" i="26" s="1"/>
  <c r="L2584" i="13" s="1"/>
  <c r="N2584" i="13" s="1"/>
  <c r="Q2616" i="26"/>
  <c r="R2616" i="26" s="1"/>
  <c r="L2616" i="13" s="1"/>
  <c r="N2616" i="13" s="1"/>
  <c r="Q2680" i="26"/>
  <c r="R2680" i="26" s="1"/>
  <c r="L2680" i="13" s="1"/>
  <c r="N2680" i="13" s="1"/>
  <c r="Q2744" i="26"/>
  <c r="R2744" i="26" s="1"/>
  <c r="L2744" i="13" s="1"/>
  <c r="N2744" i="13" s="1"/>
  <c r="Q2776" i="26"/>
  <c r="R2776" i="26" s="1"/>
  <c r="L2776" i="13" s="1"/>
  <c r="N2776" i="13" s="1"/>
  <c r="Q2808" i="26"/>
  <c r="R2808" i="26" s="1"/>
  <c r="L2808" i="13" s="1"/>
  <c r="N2808" i="13" s="1"/>
  <c r="Q2936" i="26"/>
  <c r="R2936" i="26" s="1"/>
  <c r="L2936" i="13" s="1"/>
  <c r="N2936" i="13" s="1"/>
  <c r="Q2899" i="26"/>
  <c r="R2899" i="26" s="1"/>
  <c r="L2899" i="13" s="1"/>
  <c r="N2899" i="13" s="1"/>
  <c r="Q3031" i="26"/>
  <c r="R3031" i="26" s="1"/>
  <c r="L3031" i="13" s="1"/>
  <c r="N3031" i="13" s="1"/>
  <c r="Q3063" i="26"/>
  <c r="R3063" i="26" s="1"/>
  <c r="L3063" i="13" s="1"/>
  <c r="N3063" i="13" s="1"/>
  <c r="Q3095" i="26"/>
  <c r="R3095" i="26" s="1"/>
  <c r="L3095" i="13" s="1"/>
  <c r="N3095" i="13" s="1"/>
  <c r="Q3287" i="26"/>
  <c r="R3287" i="26" s="1"/>
  <c r="L3287" i="13" s="1"/>
  <c r="N3287" i="13" s="1"/>
  <c r="Q3351" i="26"/>
  <c r="R3351" i="26" s="1"/>
  <c r="L3351" i="13" s="1"/>
  <c r="N3351" i="13" s="1"/>
  <c r="Q2687" i="26"/>
  <c r="R2687" i="26" s="1"/>
  <c r="L2687" i="13" s="1"/>
  <c r="N2687" i="13" s="1"/>
  <c r="Q2953" i="26"/>
  <c r="R2953" i="26" s="1"/>
  <c r="L2953" i="13" s="1"/>
  <c r="N2953" i="13" s="1"/>
  <c r="Q3234" i="26"/>
  <c r="R3234" i="26" s="1"/>
  <c r="L3234" i="13" s="1"/>
  <c r="N3234" i="13" s="1"/>
  <c r="Q3362" i="26"/>
  <c r="R3362" i="26" s="1"/>
  <c r="L3362" i="13" s="1"/>
  <c r="N3362" i="13" s="1"/>
  <c r="Q3458" i="26"/>
  <c r="R3458" i="26" s="1"/>
  <c r="L3458" i="13" s="1"/>
  <c r="N3458" i="13" s="1"/>
  <c r="Q3490" i="26"/>
  <c r="R3490" i="26" s="1"/>
  <c r="L3490" i="13" s="1"/>
  <c r="N3490" i="13" s="1"/>
  <c r="Q3554" i="26"/>
  <c r="R3554" i="26" s="1"/>
  <c r="L3554" i="13" s="1"/>
  <c r="N3554" i="13" s="1"/>
  <c r="Q3535" i="26"/>
  <c r="R3535" i="26" s="1"/>
  <c r="L3535" i="13" s="1"/>
  <c r="N3535" i="13" s="1"/>
  <c r="Q3621" i="26"/>
  <c r="R3621" i="26" s="1"/>
  <c r="L3621" i="13" s="1"/>
  <c r="N3621" i="13" s="1"/>
  <c r="Q3729" i="26"/>
  <c r="R3729" i="26" s="1"/>
  <c r="L3729" i="13" s="1"/>
  <c r="N3729" i="13" s="1"/>
  <c r="Q3985" i="26"/>
  <c r="R3985" i="26" s="1"/>
  <c r="L3985" i="13" s="1"/>
  <c r="N3985" i="13" s="1"/>
  <c r="Q4049" i="26"/>
  <c r="R4049" i="26" s="1"/>
  <c r="L4049" i="13" s="1"/>
  <c r="N4049" i="13" s="1"/>
  <c r="Q4081" i="26"/>
  <c r="R4081" i="26" s="1"/>
  <c r="L4081" i="13" s="1"/>
  <c r="N4081" i="13" s="1"/>
  <c r="Q3624" i="26"/>
  <c r="R3624" i="26" s="1"/>
  <c r="L3624" i="13" s="1"/>
  <c r="N3624" i="13" s="1"/>
  <c r="Q3712" i="26"/>
  <c r="R3712" i="26" s="1"/>
  <c r="L3712" i="13" s="1"/>
  <c r="N3712" i="13" s="1"/>
  <c r="Q3808" i="26"/>
  <c r="R3808" i="26" s="1"/>
  <c r="L3808" i="13" s="1"/>
  <c r="N3808" i="13" s="1"/>
  <c r="Q3872" i="26"/>
  <c r="R3872" i="26" s="1"/>
  <c r="L3872" i="13" s="1"/>
  <c r="N3872" i="13" s="1"/>
  <c r="Q3904" i="26"/>
  <c r="R3904" i="26" s="1"/>
  <c r="L3904" i="13" s="1"/>
  <c r="N3904" i="13" s="1"/>
  <c r="Q4064" i="26"/>
  <c r="R4064" i="26" s="1"/>
  <c r="L4064" i="13" s="1"/>
  <c r="N4064" i="13" s="1"/>
  <c r="Q4" i="26"/>
  <c r="R4" i="26" s="1"/>
  <c r="L4" i="13" s="1"/>
  <c r="N4" i="13" s="1"/>
  <c r="Q68" i="26"/>
  <c r="R68" i="26" s="1"/>
  <c r="L68" i="13" s="1"/>
  <c r="N68" i="13" s="1"/>
  <c r="Q84" i="26"/>
  <c r="R84" i="26" s="1"/>
  <c r="L84" i="13" s="1"/>
  <c r="N84" i="13" s="1"/>
  <c r="Q100" i="26"/>
  <c r="R100" i="26" s="1"/>
  <c r="L100" i="13" s="1"/>
  <c r="N100" i="13" s="1"/>
  <c r="Q116" i="26"/>
  <c r="R116" i="26" s="1"/>
  <c r="L116" i="13" s="1"/>
  <c r="N116" i="13" s="1"/>
  <c r="Q132" i="26"/>
  <c r="R132" i="26" s="1"/>
  <c r="L132" i="13" s="1"/>
  <c r="N132" i="13" s="1"/>
  <c r="Q148" i="26"/>
  <c r="R148" i="26" s="1"/>
  <c r="L148" i="13" s="1"/>
  <c r="N148" i="13" s="1"/>
  <c r="Q164" i="26"/>
  <c r="R164" i="26" s="1"/>
  <c r="L164" i="13" s="1"/>
  <c r="N164" i="13" s="1"/>
  <c r="Q199" i="26"/>
  <c r="R199" i="26" s="1"/>
  <c r="L199" i="13" s="1"/>
  <c r="N199" i="13" s="1"/>
  <c r="Q215" i="26"/>
  <c r="R215" i="26" s="1"/>
  <c r="L215" i="13" s="1"/>
  <c r="N215" i="13" s="1"/>
  <c r="Q246" i="26"/>
  <c r="R246" i="26" s="1"/>
  <c r="L246" i="13" s="1"/>
  <c r="N246" i="13" s="1"/>
  <c r="Q260" i="26"/>
  <c r="R260" i="26" s="1"/>
  <c r="L260" i="13" s="1"/>
  <c r="N260" i="13" s="1"/>
  <c r="Q276" i="26"/>
  <c r="R276" i="26" s="1"/>
  <c r="L276" i="13" s="1"/>
  <c r="N276" i="13" s="1"/>
  <c r="Q292" i="26"/>
  <c r="R292" i="26" s="1"/>
  <c r="L292" i="13" s="1"/>
  <c r="N292" i="13" s="1"/>
  <c r="Q308" i="26"/>
  <c r="R308" i="26" s="1"/>
  <c r="L308" i="13" s="1"/>
  <c r="N308" i="13" s="1"/>
  <c r="Q324" i="26"/>
  <c r="R324" i="26" s="1"/>
  <c r="L324" i="13" s="1"/>
  <c r="N324" i="13" s="1"/>
  <c r="Q340" i="26"/>
  <c r="R340" i="26" s="1"/>
  <c r="L340" i="13" s="1"/>
  <c r="N340" i="13" s="1"/>
  <c r="Q356" i="26"/>
  <c r="R356" i="26" s="1"/>
  <c r="L356" i="13" s="1"/>
  <c r="N356" i="13" s="1"/>
  <c r="Q372" i="26"/>
  <c r="R372" i="26" s="1"/>
  <c r="L372" i="13" s="1"/>
  <c r="N372" i="13" s="1"/>
  <c r="Q420" i="26"/>
  <c r="R420" i="26" s="1"/>
  <c r="L420" i="13" s="1"/>
  <c r="N420" i="13" s="1"/>
  <c r="Q436" i="26"/>
  <c r="R436" i="26" s="1"/>
  <c r="L436" i="13" s="1"/>
  <c r="N436" i="13" s="1"/>
  <c r="Q484" i="26"/>
  <c r="R484" i="26" s="1"/>
  <c r="L484" i="13" s="1"/>
  <c r="N484" i="13" s="1"/>
  <c r="Q500" i="26"/>
  <c r="R500" i="26" s="1"/>
  <c r="L500" i="13" s="1"/>
  <c r="N500" i="13" s="1"/>
  <c r="Q516" i="26"/>
  <c r="R516" i="26" s="1"/>
  <c r="L516" i="13" s="1"/>
  <c r="N516" i="13" s="1"/>
  <c r="Q532" i="26"/>
  <c r="R532" i="26" s="1"/>
  <c r="L532" i="13" s="1"/>
  <c r="N532" i="13" s="1"/>
  <c r="Q385" i="26"/>
  <c r="R385" i="26" s="1"/>
  <c r="L385" i="13" s="1"/>
  <c r="N385" i="13" s="1"/>
  <c r="Q408" i="26"/>
  <c r="R408" i="26" s="1"/>
  <c r="L408" i="13" s="1"/>
  <c r="N408" i="13" s="1"/>
  <c r="Q615" i="26"/>
  <c r="R615" i="26" s="1"/>
  <c r="L615" i="13" s="1"/>
  <c r="N615" i="13" s="1"/>
  <c r="Q631" i="26"/>
  <c r="R631" i="26" s="1"/>
  <c r="L631" i="13" s="1"/>
  <c r="N631" i="13" s="1"/>
  <c r="Q681" i="26"/>
  <c r="R681" i="26" s="1"/>
  <c r="L681" i="13" s="1"/>
  <c r="N681" i="13" s="1"/>
  <c r="Q686" i="26"/>
  <c r="R686" i="26" s="1"/>
  <c r="L686" i="13" s="1"/>
  <c r="N686" i="13" s="1"/>
  <c r="Q750" i="26"/>
  <c r="R750" i="26" s="1"/>
  <c r="L750" i="13" s="1"/>
  <c r="N750" i="13" s="1"/>
  <c r="Q782" i="26"/>
  <c r="R782" i="26" s="1"/>
  <c r="L782" i="13" s="1"/>
  <c r="N782" i="13" s="1"/>
  <c r="Q844" i="26"/>
  <c r="R844" i="26" s="1"/>
  <c r="L844" i="13" s="1"/>
  <c r="N844" i="13" s="1"/>
  <c r="Q908" i="26"/>
  <c r="R908" i="26" s="1"/>
  <c r="L908" i="13" s="1"/>
  <c r="N908" i="13" s="1"/>
  <c r="Q1004" i="26"/>
  <c r="R1004" i="26" s="1"/>
  <c r="L1004" i="13" s="1"/>
  <c r="N1004" i="13" s="1"/>
  <c r="Q1036" i="26"/>
  <c r="R1036" i="26" s="1"/>
  <c r="L1036" i="13" s="1"/>
  <c r="N1036" i="13" s="1"/>
  <c r="Q1068" i="26"/>
  <c r="R1068" i="26" s="1"/>
  <c r="L1068" i="13" s="1"/>
  <c r="N1068" i="13" s="1"/>
  <c r="Q859" i="26"/>
  <c r="R859" i="26" s="1"/>
  <c r="L859" i="13" s="1"/>
  <c r="N859" i="13" s="1"/>
  <c r="Q891" i="26"/>
  <c r="R891" i="26" s="1"/>
  <c r="L891" i="13" s="1"/>
  <c r="N891" i="13" s="1"/>
  <c r="Q987" i="26"/>
  <c r="R987" i="26" s="1"/>
  <c r="L987" i="13" s="1"/>
  <c r="N987" i="13" s="1"/>
  <c r="Q1019" i="26"/>
  <c r="R1019" i="26" s="1"/>
  <c r="L1019" i="13" s="1"/>
  <c r="N1019" i="13" s="1"/>
  <c r="Q707" i="26"/>
  <c r="R707" i="26" s="1"/>
  <c r="L707" i="13" s="1"/>
  <c r="N707" i="13" s="1"/>
  <c r="Q1166" i="26"/>
  <c r="R1166" i="26" s="1"/>
  <c r="L1166" i="13" s="1"/>
  <c r="N1166" i="13" s="1"/>
  <c r="Q1390" i="26"/>
  <c r="R1390" i="26" s="1"/>
  <c r="L1390" i="13" s="1"/>
  <c r="N1390" i="13" s="1"/>
  <c r="Q1454" i="26"/>
  <c r="R1454" i="26" s="1"/>
  <c r="L1454" i="13" s="1"/>
  <c r="N1454" i="13" s="1"/>
  <c r="Q1518" i="26"/>
  <c r="R1518" i="26" s="1"/>
  <c r="L1518" i="13" s="1"/>
  <c r="N1518" i="13" s="1"/>
  <c r="Q1646" i="26"/>
  <c r="R1646" i="26" s="1"/>
  <c r="L1646" i="13" s="1"/>
  <c r="N1646" i="13" s="1"/>
  <c r="Q1191" i="26"/>
  <c r="R1191" i="26" s="1"/>
  <c r="L1191" i="13" s="1"/>
  <c r="N1191" i="13" s="1"/>
  <c r="Q1223" i="26"/>
  <c r="R1223" i="26" s="1"/>
  <c r="L1223" i="13" s="1"/>
  <c r="N1223" i="13" s="1"/>
  <c r="Q1255" i="26"/>
  <c r="R1255" i="26" s="1"/>
  <c r="L1255" i="13" s="1"/>
  <c r="N1255" i="13" s="1"/>
  <c r="Q1319" i="26"/>
  <c r="R1319" i="26" s="1"/>
  <c r="L1319" i="13" s="1"/>
  <c r="N1319" i="13" s="1"/>
  <c r="Q1415" i="26"/>
  <c r="R1415" i="26" s="1"/>
  <c r="L1415" i="13" s="1"/>
  <c r="N1415" i="13" s="1"/>
  <c r="Q1479" i="26"/>
  <c r="R1479" i="26" s="1"/>
  <c r="L1479" i="13" s="1"/>
  <c r="N1479" i="13" s="1"/>
  <c r="Q1511" i="26"/>
  <c r="R1511" i="26" s="1"/>
  <c r="L1511" i="13" s="1"/>
  <c r="N1511" i="13" s="1"/>
  <c r="Q1575" i="26"/>
  <c r="R1575" i="26" s="1"/>
  <c r="L1575" i="13" s="1"/>
  <c r="N1575" i="13" s="1"/>
  <c r="Q1672" i="26"/>
  <c r="R1672" i="26" s="1"/>
  <c r="L1672" i="13" s="1"/>
  <c r="N1672" i="13" s="1"/>
  <c r="Q1736" i="26"/>
  <c r="R1736" i="26" s="1"/>
  <c r="L1736" i="13" s="1"/>
  <c r="N1736" i="13" s="1"/>
  <c r="Q1858" i="26"/>
  <c r="R1858" i="26" s="1"/>
  <c r="L1858" i="13" s="1"/>
  <c r="N1858" i="13" s="1"/>
  <c r="Q1890" i="26"/>
  <c r="R1890" i="26" s="1"/>
  <c r="L1890" i="13" s="1"/>
  <c r="N1890" i="13" s="1"/>
  <c r="Q1986" i="26"/>
  <c r="R1986" i="26" s="1"/>
  <c r="L1986" i="13" s="1"/>
  <c r="N1986" i="13" s="1"/>
  <c r="Q2018" i="26"/>
  <c r="R2018" i="26" s="1"/>
  <c r="L2018" i="13" s="1"/>
  <c r="N2018" i="13" s="1"/>
  <c r="Q2050" i="26"/>
  <c r="R2050" i="26" s="1"/>
  <c r="L2050" i="13" s="1"/>
  <c r="N2050" i="13" s="1"/>
  <c r="Q2082" i="26"/>
  <c r="R2082" i="26" s="1"/>
  <c r="L2082" i="13" s="1"/>
  <c r="N2082" i="13" s="1"/>
  <c r="Q2114" i="26"/>
  <c r="R2114" i="26" s="1"/>
  <c r="L2114" i="13" s="1"/>
  <c r="N2114" i="13" s="1"/>
  <c r="Q2146" i="26"/>
  <c r="R2146" i="26" s="1"/>
  <c r="L2146" i="13" s="1"/>
  <c r="N2146" i="13" s="1"/>
  <c r="Q2210" i="26"/>
  <c r="R2210" i="26" s="1"/>
  <c r="L2210" i="13" s="1"/>
  <c r="N2210" i="13" s="1"/>
  <c r="Q2242" i="26"/>
  <c r="R2242" i="26" s="1"/>
  <c r="L2242" i="13" s="1"/>
  <c r="N2242" i="13" s="1"/>
  <c r="Q1869" i="26"/>
  <c r="R1869" i="26" s="1"/>
  <c r="L1869" i="13" s="1"/>
  <c r="N1869" i="13" s="1"/>
  <c r="Q1933" i="26"/>
  <c r="R1933" i="26" s="1"/>
  <c r="L1933" i="13" s="1"/>
  <c r="N1933" i="13" s="1"/>
  <c r="Q1965" i="26"/>
  <c r="R1965" i="26" s="1"/>
  <c r="L1965" i="13" s="1"/>
  <c r="N1965" i="13" s="1"/>
  <c r="Q2093" i="26"/>
  <c r="R2093" i="26" s="1"/>
  <c r="L2093" i="13" s="1"/>
  <c r="N2093" i="13" s="1"/>
  <c r="Q2125" i="26"/>
  <c r="R2125" i="26" s="1"/>
  <c r="L2125" i="13" s="1"/>
  <c r="N2125" i="13" s="1"/>
  <c r="Q2157" i="26"/>
  <c r="R2157" i="26" s="1"/>
  <c r="L2157" i="13" s="1"/>
  <c r="N2157" i="13" s="1"/>
  <c r="Q1779" i="26"/>
  <c r="R1779" i="26" s="1"/>
  <c r="L1779" i="13" s="1"/>
  <c r="N1779" i="13" s="1"/>
  <c r="Q2419" i="26"/>
  <c r="R2419" i="26" s="1"/>
  <c r="L2419" i="13" s="1"/>
  <c r="N2419" i="13" s="1"/>
  <c r="Q2483" i="26"/>
  <c r="R2483" i="26" s="1"/>
  <c r="L2483" i="13" s="1"/>
  <c r="N2483" i="13" s="1"/>
  <c r="Q2515" i="26"/>
  <c r="R2515" i="26" s="1"/>
  <c r="L2515" i="13" s="1"/>
  <c r="N2515" i="13" s="1"/>
  <c r="Q2579" i="26"/>
  <c r="R2579" i="26" s="1"/>
  <c r="L2579" i="13" s="1"/>
  <c r="N2579" i="13" s="1"/>
  <c r="Q2643" i="26"/>
  <c r="R2643" i="26" s="1"/>
  <c r="L2643" i="13" s="1"/>
  <c r="N2643" i="13" s="1"/>
  <c r="Q2305" i="26"/>
  <c r="R2305" i="26" s="1"/>
  <c r="L2305" i="13" s="1"/>
  <c r="N2305" i="13" s="1"/>
  <c r="Q2546" i="26"/>
  <c r="R2546" i="26" s="1"/>
  <c r="L2546" i="13" s="1"/>
  <c r="N2546" i="13" s="1"/>
  <c r="Q2578" i="26"/>
  <c r="R2578" i="26" s="1"/>
  <c r="L2578" i="13" s="1"/>
  <c r="N2578" i="13" s="1"/>
  <c r="Q2610" i="26"/>
  <c r="R2610" i="26" s="1"/>
  <c r="L2610" i="13" s="1"/>
  <c r="N2610" i="13" s="1"/>
  <c r="Q2642" i="26"/>
  <c r="R2642" i="26" s="1"/>
  <c r="L2642" i="13" s="1"/>
  <c r="N2642" i="13" s="1"/>
  <c r="Q2994" i="26"/>
  <c r="R2994" i="26" s="1"/>
  <c r="L2994" i="13" s="1"/>
  <c r="N2994" i="13" s="1"/>
  <c r="Q2779" i="26"/>
  <c r="R2779" i="26" s="1"/>
  <c r="L2779" i="13" s="1"/>
  <c r="N2779" i="13" s="1"/>
  <c r="Q3030" i="26"/>
  <c r="R3030" i="26" s="1"/>
  <c r="L3030" i="13" s="1"/>
  <c r="N3030" i="13" s="1"/>
  <c r="Q2797" i="26"/>
  <c r="R2797" i="26" s="1"/>
  <c r="L2797" i="13" s="1"/>
  <c r="N2797" i="13" s="1"/>
  <c r="Q3049" i="26"/>
  <c r="R3049" i="26" s="1"/>
  <c r="L3049" i="13" s="1"/>
  <c r="N3049" i="13" s="1"/>
  <c r="Q3321" i="26"/>
  <c r="R3321" i="26" s="1"/>
  <c r="L3321" i="13" s="1"/>
  <c r="N3321" i="13" s="1"/>
  <c r="Q3385" i="26"/>
  <c r="R3385" i="26" s="1"/>
  <c r="L3385" i="13" s="1"/>
  <c r="N3385" i="13" s="1"/>
  <c r="Q2769" i="26"/>
  <c r="R2769" i="26" s="1"/>
  <c r="L2769" i="13" s="1"/>
  <c r="N2769" i="13" s="1"/>
  <c r="Q3076" i="26"/>
  <c r="R3076" i="26" s="1"/>
  <c r="L3076" i="13" s="1"/>
  <c r="N3076" i="13" s="1"/>
  <c r="Q3140" i="26"/>
  <c r="R3140" i="26" s="1"/>
  <c r="L3140" i="13" s="1"/>
  <c r="N3140" i="13" s="1"/>
  <c r="Q3260" i="26"/>
  <c r="R3260" i="26" s="1"/>
  <c r="L3260" i="13" s="1"/>
  <c r="N3260" i="13" s="1"/>
  <c r="Q3811" i="26"/>
  <c r="R3811" i="26" s="1"/>
  <c r="L3811" i="13" s="1"/>
  <c r="N3811" i="13" s="1"/>
  <c r="Q3622" i="26"/>
  <c r="R3622" i="26" s="1"/>
  <c r="L3622" i="13" s="1"/>
  <c r="N3622" i="13" s="1"/>
  <c r="Q3762" i="26"/>
  <c r="R3762" i="26" s="1"/>
  <c r="L3762" i="13" s="1"/>
  <c r="N3762" i="13" s="1"/>
  <c r="Q3818" i="26"/>
  <c r="R3818" i="26" s="1"/>
  <c r="L3818" i="13" s="1"/>
  <c r="N3818" i="13" s="1"/>
  <c r="Q4058" i="26"/>
  <c r="R4058" i="26" s="1"/>
  <c r="L4058" i="13" s="1"/>
  <c r="N4058" i="13" s="1"/>
  <c r="Q10" i="26"/>
  <c r="R10" i="26" s="1"/>
  <c r="L10" i="13" s="1"/>
  <c r="N10" i="13" s="1"/>
  <c r="Q26" i="26"/>
  <c r="R26" i="26" s="1"/>
  <c r="L26" i="13" s="1"/>
  <c r="N26" i="13" s="1"/>
  <c r="Q42" i="26"/>
  <c r="R42" i="26" s="1"/>
  <c r="L42" i="13" s="1"/>
  <c r="N42" i="13" s="1"/>
  <c r="Q58" i="26"/>
  <c r="R58" i="26" s="1"/>
  <c r="L58" i="13" s="1"/>
  <c r="N58" i="13" s="1"/>
  <c r="Q90" i="26"/>
  <c r="R90" i="26" s="1"/>
  <c r="L90" i="13" s="1"/>
  <c r="N90" i="13" s="1"/>
  <c r="Q106" i="26"/>
  <c r="R106" i="26" s="1"/>
  <c r="L106" i="13" s="1"/>
  <c r="N106" i="13" s="1"/>
  <c r="Q122" i="26"/>
  <c r="R122" i="26" s="1"/>
  <c r="L122" i="13" s="1"/>
  <c r="N122" i="13" s="1"/>
  <c r="Q138" i="26"/>
  <c r="R138" i="26" s="1"/>
  <c r="L138" i="13" s="1"/>
  <c r="N138" i="13" s="1"/>
  <c r="Q154" i="26"/>
  <c r="R154" i="26" s="1"/>
  <c r="L154" i="13" s="1"/>
  <c r="N154" i="13" s="1"/>
  <c r="Q173" i="26"/>
  <c r="R173" i="26" s="1"/>
  <c r="L173" i="13" s="1"/>
  <c r="N173" i="13" s="1"/>
  <c r="Q189" i="26"/>
  <c r="R189" i="26" s="1"/>
  <c r="L189" i="13" s="1"/>
  <c r="N189" i="13" s="1"/>
  <c r="Q205" i="26"/>
  <c r="R205" i="26" s="1"/>
  <c r="L205" i="13" s="1"/>
  <c r="N205" i="13" s="1"/>
  <c r="Q221" i="26"/>
  <c r="R221" i="26" s="1"/>
  <c r="L221" i="13" s="1"/>
  <c r="N221" i="13" s="1"/>
  <c r="Q237" i="26"/>
  <c r="R237" i="26" s="1"/>
  <c r="L237" i="13" s="1"/>
  <c r="N237" i="13" s="1"/>
  <c r="Q244" i="26"/>
  <c r="R244" i="26" s="1"/>
  <c r="L244" i="13" s="1"/>
  <c r="N244" i="13" s="1"/>
  <c r="Q266" i="26"/>
  <c r="R266" i="26" s="1"/>
  <c r="L266" i="13" s="1"/>
  <c r="N266" i="13" s="1"/>
  <c r="Q282" i="26"/>
  <c r="R282" i="26" s="1"/>
  <c r="L282" i="13" s="1"/>
  <c r="N282" i="13" s="1"/>
  <c r="Q298" i="26"/>
  <c r="R298" i="26" s="1"/>
  <c r="L298" i="13" s="1"/>
  <c r="N298" i="13" s="1"/>
  <c r="Q314" i="26"/>
  <c r="R314" i="26" s="1"/>
  <c r="L314" i="13" s="1"/>
  <c r="N314" i="13" s="1"/>
  <c r="Q330" i="26"/>
  <c r="R330" i="26" s="1"/>
  <c r="L330" i="13" s="1"/>
  <c r="N330" i="13" s="1"/>
  <c r="Q346" i="26"/>
  <c r="R346" i="26" s="1"/>
  <c r="L346" i="13" s="1"/>
  <c r="N346" i="13" s="1"/>
  <c r="Q362" i="26"/>
  <c r="R362" i="26" s="1"/>
  <c r="L362" i="13" s="1"/>
  <c r="N362" i="13" s="1"/>
  <c r="Q426" i="26"/>
  <c r="R426" i="26" s="1"/>
  <c r="L426" i="13" s="1"/>
  <c r="N426" i="13" s="1"/>
  <c r="Q442" i="26"/>
  <c r="R442" i="26" s="1"/>
  <c r="L442" i="13" s="1"/>
  <c r="N442" i="13" s="1"/>
  <c r="Q458" i="26"/>
  <c r="R458" i="26" s="1"/>
  <c r="L458" i="13" s="1"/>
  <c r="N458" i="13" s="1"/>
  <c r="Q474" i="26"/>
  <c r="R474" i="26" s="1"/>
  <c r="L474" i="13" s="1"/>
  <c r="N474" i="13" s="1"/>
  <c r="Q490" i="26"/>
  <c r="R490" i="26" s="1"/>
  <c r="L490" i="13" s="1"/>
  <c r="N490" i="13" s="1"/>
  <c r="Q522" i="26"/>
  <c r="R522" i="26" s="1"/>
  <c r="L522" i="13" s="1"/>
  <c r="N522" i="13" s="1"/>
  <c r="Q538" i="26"/>
  <c r="R538" i="26" s="1"/>
  <c r="L538" i="13" s="1"/>
  <c r="N538" i="13" s="1"/>
  <c r="Q390" i="26"/>
  <c r="R390" i="26" s="1"/>
  <c r="L390" i="13" s="1"/>
  <c r="N390" i="13" s="1"/>
  <c r="Q409" i="26"/>
  <c r="R409" i="26" s="1"/>
  <c r="L409" i="13" s="1"/>
  <c r="N409" i="13" s="1"/>
  <c r="Q567" i="26"/>
  <c r="R567" i="26" s="1"/>
  <c r="L567" i="13" s="1"/>
  <c r="N567" i="13" s="1"/>
  <c r="Q589" i="26"/>
  <c r="R589" i="26" s="1"/>
  <c r="L589" i="13" s="1"/>
  <c r="N589" i="13" s="1"/>
  <c r="Q621" i="26"/>
  <c r="R621" i="26" s="1"/>
  <c r="L621" i="13" s="1"/>
  <c r="N621" i="13" s="1"/>
  <c r="Q558" i="26"/>
  <c r="R558" i="26" s="1"/>
  <c r="L558" i="13" s="1"/>
  <c r="N558" i="13" s="1"/>
  <c r="Q693" i="26"/>
  <c r="R693" i="26" s="1"/>
  <c r="L693" i="13" s="1"/>
  <c r="N693" i="13" s="1"/>
  <c r="Q568" i="26"/>
  <c r="R568" i="26" s="1"/>
  <c r="L568" i="13" s="1"/>
  <c r="N568" i="13" s="1"/>
  <c r="Q698" i="26"/>
  <c r="R698" i="26" s="1"/>
  <c r="L698" i="13" s="1"/>
  <c r="N698" i="13" s="1"/>
  <c r="Q730" i="26"/>
  <c r="R730" i="26" s="1"/>
  <c r="L730" i="13" s="1"/>
  <c r="N730" i="13" s="1"/>
  <c r="Q701" i="26"/>
  <c r="R701" i="26" s="1"/>
  <c r="L701" i="13" s="1"/>
  <c r="N701" i="13" s="1"/>
  <c r="Q920" i="26"/>
  <c r="R920" i="26" s="1"/>
  <c r="L920" i="13" s="1"/>
  <c r="N920" i="13" s="1"/>
  <c r="Q952" i="26"/>
  <c r="R952" i="26" s="1"/>
  <c r="L952" i="13" s="1"/>
  <c r="N952" i="13" s="1"/>
  <c r="Q984" i="26"/>
  <c r="R984" i="26" s="1"/>
  <c r="L984" i="13" s="1"/>
  <c r="N984" i="13" s="1"/>
  <c r="Q1016" i="26"/>
  <c r="R1016" i="26" s="1"/>
  <c r="L1016" i="13" s="1"/>
  <c r="N1016" i="13" s="1"/>
  <c r="Q1048" i="26"/>
  <c r="R1048" i="26" s="1"/>
  <c r="L1048" i="13" s="1"/>
  <c r="N1048" i="13" s="1"/>
  <c r="Q1080" i="26"/>
  <c r="R1080" i="26" s="1"/>
  <c r="L1080" i="13" s="1"/>
  <c r="N1080" i="13" s="1"/>
  <c r="Q761" i="26"/>
  <c r="R761" i="26" s="1"/>
  <c r="L761" i="13" s="1"/>
  <c r="N761" i="13" s="1"/>
  <c r="Q871" i="26"/>
  <c r="R871" i="26" s="1"/>
  <c r="L871" i="13" s="1"/>
  <c r="N871" i="13" s="1"/>
  <c r="Q999" i="26"/>
  <c r="R999" i="26" s="1"/>
  <c r="L999" i="13" s="1"/>
  <c r="N999" i="13" s="1"/>
  <c r="Q1063" i="26"/>
  <c r="R1063" i="26" s="1"/>
  <c r="L1063" i="13" s="1"/>
  <c r="N1063" i="13" s="1"/>
  <c r="Q1083" i="26"/>
  <c r="R1083" i="26" s="1"/>
  <c r="L1083" i="13" s="1"/>
  <c r="N1083" i="13" s="1"/>
  <c r="Q1178" i="26"/>
  <c r="R1178" i="26" s="1"/>
  <c r="L1178" i="13" s="1"/>
  <c r="N1178" i="13" s="1"/>
  <c r="Q1210" i="26"/>
  <c r="R1210" i="26" s="1"/>
  <c r="L1210" i="13" s="1"/>
  <c r="N1210" i="13" s="1"/>
  <c r="Q1242" i="26"/>
  <c r="R1242" i="26" s="1"/>
  <c r="L1242" i="13" s="1"/>
  <c r="N1242" i="13" s="1"/>
  <c r="Q1274" i="26"/>
  <c r="R1274" i="26" s="1"/>
  <c r="L1274" i="13" s="1"/>
  <c r="N1274" i="13" s="1"/>
  <c r="Q1306" i="26"/>
  <c r="R1306" i="26" s="1"/>
  <c r="L1306" i="13" s="1"/>
  <c r="N1306" i="13" s="1"/>
  <c r="Q1434" i="26"/>
  <c r="R1434" i="26" s="1"/>
  <c r="L1434" i="13" s="1"/>
  <c r="N1434" i="13" s="1"/>
  <c r="Q1498" i="26"/>
  <c r="R1498" i="26" s="1"/>
  <c r="L1498" i="13" s="1"/>
  <c r="N1498" i="13" s="1"/>
  <c r="Q1562" i="26"/>
  <c r="R1562" i="26" s="1"/>
  <c r="L1562" i="13" s="1"/>
  <c r="N1562" i="13" s="1"/>
  <c r="Q1594" i="26"/>
  <c r="R1594" i="26" s="1"/>
  <c r="L1594" i="13" s="1"/>
  <c r="N1594" i="13" s="1"/>
  <c r="Q1626" i="26"/>
  <c r="R1626" i="26" s="1"/>
  <c r="L1626" i="13" s="1"/>
  <c r="N1626" i="13" s="1"/>
  <c r="Q1139" i="26"/>
  <c r="R1139" i="26" s="1"/>
  <c r="L1139" i="13" s="1"/>
  <c r="N1139" i="13" s="1"/>
  <c r="Q1171" i="26"/>
  <c r="R1171" i="26" s="1"/>
  <c r="L1171" i="13" s="1"/>
  <c r="N1171" i="13" s="1"/>
  <c r="Q1203" i="26"/>
  <c r="R1203" i="26" s="1"/>
  <c r="L1203" i="13" s="1"/>
  <c r="N1203" i="13" s="1"/>
  <c r="Q1267" i="26"/>
  <c r="R1267" i="26" s="1"/>
  <c r="L1267" i="13" s="1"/>
  <c r="N1267" i="13" s="1"/>
  <c r="Q1491" i="26"/>
  <c r="R1491" i="26" s="1"/>
  <c r="L1491" i="13" s="1"/>
  <c r="N1491" i="13" s="1"/>
  <c r="Q1555" i="26"/>
  <c r="R1555" i="26" s="1"/>
  <c r="L1555" i="13" s="1"/>
  <c r="N1555" i="13" s="1"/>
  <c r="Q1587" i="26"/>
  <c r="R1587" i="26" s="1"/>
  <c r="L1587" i="13" s="1"/>
  <c r="N1587" i="13" s="1"/>
  <c r="Q1619" i="26"/>
  <c r="R1619" i="26" s="1"/>
  <c r="L1619" i="13" s="1"/>
  <c r="N1619" i="13" s="1"/>
  <c r="Q1806" i="26"/>
  <c r="R1806" i="26" s="1"/>
  <c r="L1806" i="13" s="1"/>
  <c r="N1806" i="13" s="1"/>
  <c r="Q1870" i="26"/>
  <c r="R1870" i="26" s="1"/>
  <c r="L1870" i="13" s="1"/>
  <c r="N1870" i="13" s="1"/>
  <c r="Q1934" i="26"/>
  <c r="R1934" i="26" s="1"/>
  <c r="L1934" i="13" s="1"/>
  <c r="N1934" i="13" s="1"/>
  <c r="Q2030" i="26"/>
  <c r="R2030" i="26" s="1"/>
  <c r="L2030" i="13" s="1"/>
  <c r="N2030" i="13" s="1"/>
  <c r="Q2062" i="26"/>
  <c r="R2062" i="26" s="1"/>
  <c r="L2062" i="13" s="1"/>
  <c r="N2062" i="13" s="1"/>
  <c r="Q2158" i="26"/>
  <c r="R2158" i="26" s="1"/>
  <c r="L2158" i="13" s="1"/>
  <c r="N2158" i="13" s="1"/>
  <c r="Q2190" i="26"/>
  <c r="R2190" i="26" s="1"/>
  <c r="L2190" i="13" s="1"/>
  <c r="N2190" i="13" s="1"/>
  <c r="Q2286" i="26"/>
  <c r="R2286" i="26" s="1"/>
  <c r="L2286" i="13" s="1"/>
  <c r="N2286" i="13" s="1"/>
  <c r="Q1709" i="26"/>
  <c r="R1709" i="26" s="1"/>
  <c r="L1709" i="13" s="1"/>
  <c r="N1709" i="13" s="1"/>
  <c r="Q1773" i="26"/>
  <c r="R1773" i="26" s="1"/>
  <c r="L1773" i="13" s="1"/>
  <c r="N1773" i="13" s="1"/>
  <c r="Q1718" i="26"/>
  <c r="R1718" i="26" s="1"/>
  <c r="L1718" i="13" s="1"/>
  <c r="N1718" i="13" s="1"/>
  <c r="Q1817" i="26"/>
  <c r="R1817" i="26" s="1"/>
  <c r="L1817" i="13" s="1"/>
  <c r="N1817" i="13" s="1"/>
  <c r="Q1945" i="26"/>
  <c r="R1945" i="26" s="1"/>
  <c r="L1945" i="13" s="1"/>
  <c r="N1945" i="13" s="1"/>
  <c r="Q2009" i="26"/>
  <c r="R2009" i="26" s="1"/>
  <c r="L2009" i="13" s="1"/>
  <c r="N2009" i="13" s="1"/>
  <c r="Q2041" i="26"/>
  <c r="R2041" i="26" s="1"/>
  <c r="L2041" i="13" s="1"/>
  <c r="N2041" i="13" s="1"/>
  <c r="Q2105" i="26"/>
  <c r="R2105" i="26" s="1"/>
  <c r="L2105" i="13" s="1"/>
  <c r="N2105" i="13" s="1"/>
  <c r="Q2169" i="26"/>
  <c r="R2169" i="26" s="1"/>
  <c r="L2169" i="13" s="1"/>
  <c r="N2169" i="13" s="1"/>
  <c r="Q2201" i="26"/>
  <c r="R2201" i="26" s="1"/>
  <c r="L2201" i="13" s="1"/>
  <c r="N2201" i="13" s="1"/>
  <c r="Q1691" i="26"/>
  <c r="R1691" i="26" s="1"/>
  <c r="L1691" i="13" s="1"/>
  <c r="N1691" i="13" s="1"/>
  <c r="Q2447" i="26"/>
  <c r="R2447" i="26" s="1"/>
  <c r="L2447" i="13" s="1"/>
  <c r="N2447" i="13" s="1"/>
  <c r="Q2511" i="26"/>
  <c r="R2511" i="26" s="1"/>
  <c r="L2511" i="13" s="1"/>
  <c r="N2511" i="13" s="1"/>
  <c r="Q2607" i="26"/>
  <c r="R2607" i="26" s="1"/>
  <c r="L2607" i="13" s="1"/>
  <c r="N2607" i="13" s="1"/>
  <c r="Q2671" i="26"/>
  <c r="R2671" i="26" s="1"/>
  <c r="L2671" i="13" s="1"/>
  <c r="N2671" i="13" s="1"/>
  <c r="Q2502" i="26"/>
  <c r="R2502" i="26" s="1"/>
  <c r="L2502" i="13" s="1"/>
  <c r="N2502" i="13" s="1"/>
  <c r="Q2534" i="26"/>
  <c r="R2534" i="26" s="1"/>
  <c r="L2534" i="13" s="1"/>
  <c r="N2534" i="13" s="1"/>
  <c r="Q2566" i="26"/>
  <c r="R2566" i="26" s="1"/>
  <c r="L2566" i="13" s="1"/>
  <c r="N2566" i="13" s="1"/>
  <c r="Q2734" i="26"/>
  <c r="R2734" i="26" s="1"/>
  <c r="L2734" i="13" s="1"/>
  <c r="N2734" i="13" s="1"/>
  <c r="Q2766" i="26"/>
  <c r="R2766" i="26" s="1"/>
  <c r="L2766" i="13" s="1"/>
  <c r="N2766" i="13" s="1"/>
  <c r="Q2838" i="26"/>
  <c r="R2838" i="26" s="1"/>
  <c r="L2838" i="13" s="1"/>
  <c r="N2838" i="13" s="1"/>
  <c r="Q2877" i="26"/>
  <c r="R2877" i="26" s="1"/>
  <c r="L2877" i="13" s="1"/>
  <c r="N2877" i="13" s="1"/>
  <c r="Q3173" i="26"/>
  <c r="R3173" i="26" s="1"/>
  <c r="L3173" i="13" s="1"/>
  <c r="N3173" i="13" s="1"/>
  <c r="Q3269" i="26"/>
  <c r="R3269" i="26" s="1"/>
  <c r="L3269" i="13" s="1"/>
  <c r="N3269" i="13" s="1"/>
  <c r="Q2871" i="26"/>
  <c r="R2871" i="26" s="1"/>
  <c r="L2871" i="13" s="1"/>
  <c r="N2871" i="13" s="1"/>
  <c r="Q3352" i="26"/>
  <c r="R3352" i="26" s="1"/>
  <c r="L3352" i="13" s="1"/>
  <c r="N3352" i="13" s="1"/>
  <c r="Q3536" i="26"/>
  <c r="R3536" i="26" s="1"/>
  <c r="L3536" i="13" s="1"/>
  <c r="N3536" i="13" s="1"/>
  <c r="Q3831" i="26"/>
  <c r="R3831" i="26" s="1"/>
  <c r="L3831" i="13" s="1"/>
  <c r="N3831" i="13" s="1"/>
  <c r="Q3935" i="26"/>
  <c r="R3935" i="26" s="1"/>
  <c r="L3935" i="13" s="1"/>
  <c r="N3935" i="13" s="1"/>
  <c r="Q3846" i="26"/>
  <c r="R3846" i="26" s="1"/>
  <c r="L3846" i="13" s="1"/>
  <c r="N3846" i="13" s="1"/>
  <c r="Q4014" i="26"/>
  <c r="R4014" i="26" s="1"/>
  <c r="L4014" i="13" s="1"/>
  <c r="N4014" i="13" s="1"/>
  <c r="Q3616" i="26"/>
  <c r="R3616" i="26" s="1"/>
  <c r="L3616" i="13" s="1"/>
  <c r="N3616" i="13" s="1"/>
  <c r="Q3105" i="26"/>
  <c r="R3105" i="26" s="1"/>
  <c r="L3105" i="13" s="1"/>
  <c r="N3105" i="13" s="1"/>
  <c r="Q3169" i="26"/>
  <c r="R3169" i="26" s="1"/>
  <c r="L3169" i="13" s="1"/>
  <c r="N3169" i="13" s="1"/>
  <c r="Q3345" i="26"/>
  <c r="R3345" i="26" s="1"/>
  <c r="L3345" i="13" s="1"/>
  <c r="N3345" i="13" s="1"/>
  <c r="Q3409" i="26"/>
  <c r="R3409" i="26" s="1"/>
  <c r="L3409" i="13" s="1"/>
  <c r="N3409" i="13" s="1"/>
  <c r="Q3481" i="26"/>
  <c r="R3481" i="26" s="1"/>
  <c r="L3481" i="13" s="1"/>
  <c r="N3481" i="13" s="1"/>
  <c r="Q2823" i="26"/>
  <c r="R2823" i="26" s="1"/>
  <c r="L2823" i="13" s="1"/>
  <c r="N2823" i="13" s="1"/>
  <c r="Q3428" i="26"/>
  <c r="R3428" i="26" s="1"/>
  <c r="L3428" i="13" s="1"/>
  <c r="N3428" i="13" s="1"/>
  <c r="Q3803" i="26"/>
  <c r="R3803" i="26" s="1"/>
  <c r="L3803" i="13" s="1"/>
  <c r="N3803" i="13" s="1"/>
  <c r="Q3931" i="26"/>
  <c r="R3931" i="26" s="1"/>
  <c r="L3931" i="13" s="1"/>
  <c r="N3931" i="13" s="1"/>
  <c r="Q4059" i="26"/>
  <c r="R4059" i="26" s="1"/>
  <c r="L4059" i="13" s="1"/>
  <c r="N4059" i="13" s="1"/>
  <c r="Q3607" i="26"/>
  <c r="R3607" i="26" s="1"/>
  <c r="L3607" i="13" s="1"/>
  <c r="N3607" i="13" s="1"/>
  <c r="Q3690" i="26"/>
  <c r="R3690" i="26" s="1"/>
  <c r="L3690" i="13" s="1"/>
  <c r="N3690" i="13" s="1"/>
  <c r="Q3898" i="26"/>
  <c r="R3898" i="26" s="1"/>
  <c r="L3898" i="13" s="1"/>
  <c r="N3898" i="13" s="1"/>
  <c r="Q2325" i="26"/>
  <c r="R2325" i="26" s="1"/>
  <c r="L2325" i="13" s="1"/>
  <c r="N2325" i="13" s="1"/>
  <c r="Q2845" i="26"/>
  <c r="R2845" i="26" s="1"/>
  <c r="L2845" i="13" s="1"/>
  <c r="N2845" i="13" s="1"/>
  <c r="Q3253" i="26"/>
  <c r="R3253" i="26" s="1"/>
  <c r="L3253" i="13" s="1"/>
  <c r="N3253" i="13" s="1"/>
  <c r="Q2743" i="26"/>
  <c r="R2743" i="26" s="1"/>
  <c r="L2743" i="13" s="1"/>
  <c r="N2743" i="13" s="1"/>
  <c r="Q3320" i="26"/>
  <c r="R3320" i="26" s="1"/>
  <c r="L3320" i="13" s="1"/>
  <c r="N3320" i="13" s="1"/>
  <c r="Q3791" i="26"/>
  <c r="R3791" i="26" s="1"/>
  <c r="L3791" i="13" s="1"/>
  <c r="N3791" i="13" s="1"/>
  <c r="Q4063" i="26"/>
  <c r="R4063" i="26" s="1"/>
  <c r="L4063" i="13" s="1"/>
  <c r="N4063" i="13" s="1"/>
  <c r="Q3646" i="26"/>
  <c r="R3646" i="26" s="1"/>
  <c r="L3646" i="13" s="1"/>
  <c r="N3646" i="13" s="1"/>
  <c r="Q3742" i="26"/>
  <c r="R3742" i="26" s="1"/>
  <c r="L3742" i="13" s="1"/>
  <c r="N3742" i="13" s="1"/>
  <c r="Q17" i="26"/>
  <c r="R17" i="26" s="1"/>
  <c r="L17" i="13" s="1"/>
  <c r="N17" i="13" s="1"/>
  <c r="Q33" i="26"/>
  <c r="R33" i="26" s="1"/>
  <c r="L33" i="13" s="1"/>
  <c r="N33" i="13" s="1"/>
  <c r="Q49" i="26"/>
  <c r="R49" i="26" s="1"/>
  <c r="L49" i="13" s="1"/>
  <c r="N49" i="13" s="1"/>
  <c r="Q81" i="26"/>
  <c r="R81" i="26" s="1"/>
  <c r="L81" i="13" s="1"/>
  <c r="N81" i="13" s="1"/>
  <c r="Q113" i="26"/>
  <c r="R113" i="26" s="1"/>
  <c r="L113" i="13" s="1"/>
  <c r="N113" i="13" s="1"/>
  <c r="Q161" i="26"/>
  <c r="R161" i="26" s="1"/>
  <c r="L161" i="13" s="1"/>
  <c r="N161" i="13" s="1"/>
  <c r="Q180" i="26"/>
  <c r="R180" i="26" s="1"/>
  <c r="L180" i="13" s="1"/>
  <c r="N180" i="13" s="1"/>
  <c r="Q212" i="26"/>
  <c r="R212" i="26" s="1"/>
  <c r="L212" i="13" s="1"/>
  <c r="N212" i="13" s="1"/>
  <c r="Q228" i="26"/>
  <c r="R228" i="26" s="1"/>
  <c r="L228" i="13" s="1"/>
  <c r="N228" i="13" s="1"/>
  <c r="Q257" i="26"/>
  <c r="R257" i="26" s="1"/>
  <c r="L257" i="13" s="1"/>
  <c r="N257" i="13" s="1"/>
  <c r="Q289" i="26"/>
  <c r="R289" i="26" s="1"/>
  <c r="L289" i="13" s="1"/>
  <c r="N289" i="13" s="1"/>
  <c r="Q305" i="26"/>
  <c r="R305" i="26" s="1"/>
  <c r="L305" i="13" s="1"/>
  <c r="N305" i="13" s="1"/>
  <c r="Q321" i="26"/>
  <c r="R321" i="26" s="1"/>
  <c r="L321" i="13" s="1"/>
  <c r="N321" i="13" s="1"/>
  <c r="Q337" i="26"/>
  <c r="R337" i="26" s="1"/>
  <c r="L337" i="13" s="1"/>
  <c r="N337" i="13" s="1"/>
  <c r="Q353" i="26"/>
  <c r="R353" i="26" s="1"/>
  <c r="L353" i="13" s="1"/>
  <c r="N353" i="13" s="1"/>
  <c r="Q369" i="26"/>
  <c r="R369" i="26" s="1"/>
  <c r="L369" i="13" s="1"/>
  <c r="N369" i="13" s="1"/>
  <c r="Q417" i="26"/>
  <c r="R417" i="26" s="1"/>
  <c r="L417" i="13" s="1"/>
  <c r="N417" i="13" s="1"/>
  <c r="Q433" i="26"/>
  <c r="R433" i="26" s="1"/>
  <c r="L433" i="13" s="1"/>
  <c r="N433" i="13" s="1"/>
  <c r="Q449" i="26"/>
  <c r="R449" i="26" s="1"/>
  <c r="L449" i="13" s="1"/>
  <c r="N449" i="13" s="1"/>
  <c r="Q465" i="26"/>
  <c r="R465" i="26" s="1"/>
  <c r="L465" i="13" s="1"/>
  <c r="N465" i="13" s="1"/>
  <c r="Q481" i="26"/>
  <c r="R481" i="26" s="1"/>
  <c r="L481" i="13" s="1"/>
  <c r="N481" i="13" s="1"/>
  <c r="Q513" i="26"/>
  <c r="R513" i="26" s="1"/>
  <c r="L513" i="13" s="1"/>
  <c r="N513" i="13" s="1"/>
  <c r="Q529" i="26"/>
  <c r="R529" i="26" s="1"/>
  <c r="L529" i="13" s="1"/>
  <c r="N529" i="13" s="1"/>
  <c r="Q545" i="26"/>
  <c r="R545" i="26" s="1"/>
  <c r="L545" i="13" s="1"/>
  <c r="N545" i="13" s="1"/>
  <c r="Q373" i="26"/>
  <c r="R373" i="26" s="1"/>
  <c r="L373" i="13" s="1"/>
  <c r="N373" i="13" s="1"/>
  <c r="Q396" i="26"/>
  <c r="R396" i="26" s="1"/>
  <c r="L396" i="13" s="1"/>
  <c r="N396" i="13" s="1"/>
  <c r="Q580" i="26"/>
  <c r="R580" i="26" s="1"/>
  <c r="L580" i="13" s="1"/>
  <c r="N580" i="13" s="1"/>
  <c r="Q596" i="26"/>
  <c r="R596" i="26" s="1"/>
  <c r="L596" i="13" s="1"/>
  <c r="N596" i="13" s="1"/>
  <c r="Q612" i="26"/>
  <c r="R612" i="26" s="1"/>
  <c r="L612" i="13" s="1"/>
  <c r="N612" i="13" s="1"/>
  <c r="Q628" i="26"/>
  <c r="R628" i="26" s="1"/>
  <c r="L628" i="13" s="1"/>
  <c r="N628" i="13" s="1"/>
  <c r="Q643" i="26"/>
  <c r="R643" i="26" s="1"/>
  <c r="L643" i="13" s="1"/>
  <c r="N643" i="13" s="1"/>
  <c r="Q569" i="26"/>
  <c r="R569" i="26" s="1"/>
  <c r="L569" i="13" s="1"/>
  <c r="N569" i="13" s="1"/>
  <c r="Q680" i="26"/>
  <c r="R680" i="26" s="1"/>
  <c r="L680" i="13" s="1"/>
  <c r="N680" i="13" s="1"/>
  <c r="Q712" i="26"/>
  <c r="R712" i="26" s="1"/>
  <c r="L712" i="13" s="1"/>
  <c r="N712" i="13" s="1"/>
  <c r="Q776" i="26"/>
  <c r="R776" i="26" s="1"/>
  <c r="L776" i="13" s="1"/>
  <c r="N776" i="13" s="1"/>
  <c r="Q838" i="26"/>
  <c r="R838" i="26" s="1"/>
  <c r="L838" i="13" s="1"/>
  <c r="N838" i="13" s="1"/>
  <c r="Q870" i="26"/>
  <c r="R870" i="26" s="1"/>
  <c r="L870" i="13" s="1"/>
  <c r="N870" i="13" s="1"/>
  <c r="Q902" i="26"/>
  <c r="R902" i="26" s="1"/>
  <c r="L902" i="13" s="1"/>
  <c r="N902" i="13" s="1"/>
  <c r="Q934" i="26"/>
  <c r="R934" i="26" s="1"/>
  <c r="L934" i="13" s="1"/>
  <c r="N934" i="13" s="1"/>
  <c r="Q966" i="26"/>
  <c r="R966" i="26" s="1"/>
  <c r="L966" i="13" s="1"/>
  <c r="N966" i="13" s="1"/>
  <c r="Q998" i="26"/>
  <c r="R998" i="26" s="1"/>
  <c r="L998" i="13" s="1"/>
  <c r="N998" i="13" s="1"/>
  <c r="Q1030" i="26"/>
  <c r="R1030" i="26" s="1"/>
  <c r="L1030" i="13" s="1"/>
  <c r="N1030" i="13" s="1"/>
  <c r="Q1062" i="26"/>
  <c r="R1062" i="26" s="1"/>
  <c r="L1062" i="13" s="1"/>
  <c r="N1062" i="13" s="1"/>
  <c r="Q743" i="26"/>
  <c r="R743" i="26" s="1"/>
  <c r="L743" i="13" s="1"/>
  <c r="N743" i="13" s="1"/>
  <c r="Q832" i="26"/>
  <c r="R832" i="26" s="1"/>
  <c r="L832" i="13" s="1"/>
  <c r="N832" i="13" s="1"/>
  <c r="Q885" i="26"/>
  <c r="R885" i="26" s="1"/>
  <c r="L885" i="13" s="1"/>
  <c r="N885" i="13" s="1"/>
  <c r="Q917" i="26"/>
  <c r="R917" i="26" s="1"/>
  <c r="L917" i="13" s="1"/>
  <c r="N917" i="13" s="1"/>
  <c r="Q949" i="26"/>
  <c r="R949" i="26" s="1"/>
  <c r="L949" i="13" s="1"/>
  <c r="N949" i="13" s="1"/>
  <c r="Q981" i="26"/>
  <c r="R981" i="26" s="1"/>
  <c r="L981" i="13" s="1"/>
  <c r="N981" i="13" s="1"/>
  <c r="Q1077" i="26"/>
  <c r="R1077" i="26" s="1"/>
  <c r="L1077" i="13" s="1"/>
  <c r="N1077" i="13" s="1"/>
  <c r="Q1111" i="26"/>
  <c r="R1111" i="26" s="1"/>
  <c r="L1111" i="13" s="1"/>
  <c r="N1111" i="13" s="1"/>
  <c r="Q1124" i="26"/>
  <c r="R1124" i="26" s="1"/>
  <c r="L1124" i="13" s="1"/>
  <c r="N1124" i="13" s="1"/>
  <c r="Q1224" i="26"/>
  <c r="R1224" i="26" s="1"/>
  <c r="L1224" i="13" s="1"/>
  <c r="N1224" i="13" s="1"/>
  <c r="Q1256" i="26"/>
  <c r="R1256" i="26" s="1"/>
  <c r="L1256" i="13" s="1"/>
  <c r="N1256" i="13" s="1"/>
  <c r="Q1288" i="26"/>
  <c r="R1288" i="26" s="1"/>
  <c r="L1288" i="13" s="1"/>
  <c r="N1288" i="13" s="1"/>
  <c r="Q1448" i="26"/>
  <c r="R1448" i="26" s="1"/>
  <c r="L1448" i="13" s="1"/>
  <c r="N1448" i="13" s="1"/>
  <c r="Q1480" i="26"/>
  <c r="R1480" i="26" s="1"/>
  <c r="L1480" i="13" s="1"/>
  <c r="N1480" i="13" s="1"/>
  <c r="Q1512" i="26"/>
  <c r="R1512" i="26" s="1"/>
  <c r="L1512" i="13" s="1"/>
  <c r="N1512" i="13" s="1"/>
  <c r="Q1544" i="26"/>
  <c r="R1544" i="26" s="1"/>
  <c r="L1544" i="13" s="1"/>
  <c r="N1544" i="13" s="1"/>
  <c r="Q1608" i="26"/>
  <c r="R1608" i="26" s="1"/>
  <c r="L1608" i="13" s="1"/>
  <c r="N1608" i="13" s="1"/>
  <c r="Q1097" i="26"/>
  <c r="R1097" i="26" s="1"/>
  <c r="L1097" i="13" s="1"/>
  <c r="N1097" i="13" s="1"/>
  <c r="Q1110" i="26"/>
  <c r="R1110" i="26" s="1"/>
  <c r="L1110" i="13" s="1"/>
  <c r="N1110" i="13" s="1"/>
  <c r="Q1185" i="26"/>
  <c r="R1185" i="26" s="1"/>
  <c r="L1185" i="13" s="1"/>
  <c r="N1185" i="13" s="1"/>
  <c r="Q1217" i="26"/>
  <c r="R1217" i="26" s="1"/>
  <c r="L1217" i="13" s="1"/>
  <c r="N1217" i="13" s="1"/>
  <c r="Q1345" i="26"/>
  <c r="R1345" i="26" s="1"/>
  <c r="L1345" i="13" s="1"/>
  <c r="N1345" i="13" s="1"/>
  <c r="Q1409" i="26"/>
  <c r="R1409" i="26" s="1"/>
  <c r="L1409" i="13" s="1"/>
  <c r="N1409" i="13" s="1"/>
  <c r="Q1441" i="26"/>
  <c r="R1441" i="26" s="1"/>
  <c r="L1441" i="13" s="1"/>
  <c r="N1441" i="13" s="1"/>
  <c r="Q1473" i="26"/>
  <c r="R1473" i="26" s="1"/>
  <c r="L1473" i="13" s="1"/>
  <c r="N1473" i="13" s="1"/>
  <c r="Q1537" i="26"/>
  <c r="R1537" i="26" s="1"/>
  <c r="L1537" i="13" s="1"/>
  <c r="N1537" i="13" s="1"/>
  <c r="Q1633" i="26"/>
  <c r="R1633" i="26" s="1"/>
  <c r="L1633" i="13" s="1"/>
  <c r="N1633" i="13" s="1"/>
  <c r="Q1724" i="26"/>
  <c r="R1724" i="26" s="1"/>
  <c r="L1724" i="13" s="1"/>
  <c r="N1724" i="13" s="1"/>
  <c r="Q1788" i="26"/>
  <c r="R1788" i="26" s="1"/>
  <c r="L1788" i="13" s="1"/>
  <c r="N1788" i="13" s="1"/>
  <c r="Q1852" i="26"/>
  <c r="R1852" i="26" s="1"/>
  <c r="L1852" i="13" s="1"/>
  <c r="N1852" i="13" s="1"/>
  <c r="Q1884" i="26"/>
  <c r="R1884" i="26" s="1"/>
  <c r="L1884" i="13" s="1"/>
  <c r="N1884" i="13" s="1"/>
  <c r="Q1948" i="26"/>
  <c r="R1948" i="26" s="1"/>
  <c r="L1948" i="13" s="1"/>
  <c r="N1948" i="13" s="1"/>
  <c r="Q2044" i="26"/>
  <c r="R2044" i="26" s="1"/>
  <c r="L2044" i="13" s="1"/>
  <c r="N2044" i="13" s="1"/>
  <c r="Q2108" i="26"/>
  <c r="R2108" i="26" s="1"/>
  <c r="L2108" i="13" s="1"/>
  <c r="N2108" i="13" s="1"/>
  <c r="Q2140" i="26"/>
  <c r="R2140" i="26" s="1"/>
  <c r="L2140" i="13" s="1"/>
  <c r="N2140" i="13" s="1"/>
  <c r="Q2204" i="26"/>
  <c r="R2204" i="26" s="1"/>
  <c r="L2204" i="13" s="1"/>
  <c r="N2204" i="13" s="1"/>
  <c r="Q2300" i="26"/>
  <c r="R2300" i="26" s="1"/>
  <c r="L2300" i="13" s="1"/>
  <c r="N2300" i="13" s="1"/>
  <c r="Q1673" i="26"/>
  <c r="R1673" i="26" s="1"/>
  <c r="L1673" i="13" s="1"/>
  <c r="N1673" i="13" s="1"/>
  <c r="Q1746" i="26"/>
  <c r="R1746" i="26" s="1"/>
  <c r="L1746" i="13" s="1"/>
  <c r="N1746" i="13" s="1"/>
  <c r="Q1863" i="26"/>
  <c r="R1863" i="26" s="1"/>
  <c r="L1863" i="13" s="1"/>
  <c r="N1863" i="13" s="1"/>
  <c r="Q2023" i="26"/>
  <c r="R2023" i="26" s="1"/>
  <c r="L2023" i="13" s="1"/>
  <c r="N2023" i="13" s="1"/>
  <c r="Q2055" i="26"/>
  <c r="R2055" i="26" s="1"/>
  <c r="L2055" i="13" s="1"/>
  <c r="N2055" i="13" s="1"/>
  <c r="Q2151" i="26"/>
  <c r="R2151" i="26" s="1"/>
  <c r="L2151" i="13" s="1"/>
  <c r="N2151" i="13" s="1"/>
  <c r="Q2247" i="26"/>
  <c r="R2247" i="26" s="1"/>
  <c r="L2247" i="13" s="1"/>
  <c r="N2247" i="13" s="1"/>
  <c r="Q2279" i="26"/>
  <c r="R2279" i="26" s="1"/>
  <c r="L2279" i="13" s="1"/>
  <c r="N2279" i="13" s="1"/>
  <c r="Q1703" i="26"/>
  <c r="R1703" i="26" s="1"/>
  <c r="L1703" i="13" s="1"/>
  <c r="N1703" i="13" s="1"/>
  <c r="Q1767" i="26"/>
  <c r="R1767" i="26" s="1"/>
  <c r="L1767" i="13" s="1"/>
  <c r="N1767" i="13" s="1"/>
  <c r="Q2353" i="26"/>
  <c r="R2353" i="26" s="1"/>
  <c r="L2353" i="13" s="1"/>
  <c r="N2353" i="13" s="1"/>
  <c r="Q2477" i="26"/>
  <c r="R2477" i="26" s="1"/>
  <c r="L2477" i="13" s="1"/>
  <c r="N2477" i="13" s="1"/>
  <c r="Q2509" i="26"/>
  <c r="R2509" i="26" s="1"/>
  <c r="L2509" i="13" s="1"/>
  <c r="N2509" i="13" s="1"/>
  <c r="Q2541" i="26"/>
  <c r="R2541" i="26" s="1"/>
  <c r="L2541" i="13" s="1"/>
  <c r="N2541" i="13" s="1"/>
  <c r="Q2338" i="26"/>
  <c r="R2338" i="26" s="1"/>
  <c r="L2338" i="13" s="1"/>
  <c r="N2338" i="13" s="1"/>
  <c r="Q2400" i="26"/>
  <c r="R2400" i="26" s="1"/>
  <c r="L2400" i="13" s="1"/>
  <c r="N2400" i="13" s="1"/>
  <c r="Q2436" i="26"/>
  <c r="R2436" i="26" s="1"/>
  <c r="L2436" i="13" s="1"/>
  <c r="N2436" i="13" s="1"/>
  <c r="Q2468" i="26"/>
  <c r="R2468" i="26" s="1"/>
  <c r="L2468" i="13" s="1"/>
  <c r="N2468" i="13" s="1"/>
  <c r="Q2532" i="26"/>
  <c r="R2532" i="26" s="1"/>
  <c r="L2532" i="13" s="1"/>
  <c r="N2532" i="13" s="1"/>
  <c r="Q2724" i="26"/>
  <c r="R2724" i="26" s="1"/>
  <c r="L2724" i="13" s="1"/>
  <c r="N2724" i="13" s="1"/>
  <c r="Q2884" i="26"/>
  <c r="R2884" i="26" s="1"/>
  <c r="L2884" i="13" s="1"/>
  <c r="N2884" i="13" s="1"/>
  <c r="Q2980" i="26"/>
  <c r="R2980" i="26" s="1"/>
  <c r="L2980" i="13" s="1"/>
  <c r="N2980" i="13" s="1"/>
  <c r="Q2691" i="26"/>
  <c r="R2691" i="26" s="1"/>
  <c r="L2691" i="13" s="1"/>
  <c r="N2691" i="13" s="1"/>
  <c r="Q2819" i="26"/>
  <c r="R2819" i="26" s="1"/>
  <c r="L2819" i="13" s="1"/>
  <c r="N2819" i="13" s="1"/>
  <c r="Q2965" i="26"/>
  <c r="R2965" i="26" s="1"/>
  <c r="L2965" i="13" s="1"/>
  <c r="N2965" i="13" s="1"/>
  <c r="Q3043" i="26"/>
  <c r="R3043" i="26" s="1"/>
  <c r="L3043" i="13" s="1"/>
  <c r="N3043" i="13" s="1"/>
  <c r="Q3203" i="26"/>
  <c r="R3203" i="26" s="1"/>
  <c r="L3203" i="13" s="1"/>
  <c r="N3203" i="13" s="1"/>
  <c r="Q3299" i="26"/>
  <c r="R3299" i="26" s="1"/>
  <c r="L3299" i="13" s="1"/>
  <c r="N3299" i="13" s="1"/>
  <c r="Q3459" i="26"/>
  <c r="R3459" i="26" s="1"/>
  <c r="L3459" i="13" s="1"/>
  <c r="N3459" i="13" s="1"/>
  <c r="Q2735" i="26"/>
  <c r="R2735" i="26" s="1"/>
  <c r="L2735" i="13" s="1"/>
  <c r="N2735" i="13" s="1"/>
  <c r="Q2991" i="26"/>
  <c r="R2991" i="26" s="1"/>
  <c r="L2991" i="13" s="1"/>
  <c r="N2991" i="13" s="1"/>
  <c r="Q2873" i="26"/>
  <c r="R2873" i="26" s="1"/>
  <c r="L2873" i="13" s="1"/>
  <c r="N2873" i="13" s="1"/>
  <c r="Q3182" i="26"/>
  <c r="R3182" i="26" s="1"/>
  <c r="L3182" i="13" s="1"/>
  <c r="N3182" i="13" s="1"/>
  <c r="Q3214" i="26"/>
  <c r="R3214" i="26" s="1"/>
  <c r="L3214" i="13" s="1"/>
  <c r="N3214" i="13" s="1"/>
  <c r="Q3278" i="26"/>
  <c r="R3278" i="26" s="1"/>
  <c r="L3278" i="13" s="1"/>
  <c r="N3278" i="13" s="1"/>
  <c r="Q3438" i="26"/>
  <c r="R3438" i="26" s="1"/>
  <c r="L3438" i="13" s="1"/>
  <c r="N3438" i="13" s="1"/>
  <c r="Q3470" i="26"/>
  <c r="R3470" i="26" s="1"/>
  <c r="L3470" i="13" s="1"/>
  <c r="N3470" i="13" s="1"/>
  <c r="Q3502" i="26"/>
  <c r="R3502" i="26" s="1"/>
  <c r="L3502" i="13" s="1"/>
  <c r="N3502" i="13" s="1"/>
  <c r="Q3566" i="26"/>
  <c r="R3566" i="26" s="1"/>
  <c r="L3566" i="13" s="1"/>
  <c r="N3566" i="13" s="1"/>
  <c r="Q3581" i="26"/>
  <c r="R3581" i="26" s="1"/>
  <c r="L3581" i="13" s="1"/>
  <c r="N3581" i="13" s="1"/>
  <c r="Q3805" i="26"/>
  <c r="R3805" i="26" s="1"/>
  <c r="L3805" i="13" s="1"/>
  <c r="N3805" i="13" s="1"/>
  <c r="Q3724" i="26"/>
  <c r="R3724" i="26" s="1"/>
  <c r="L3724" i="13" s="1"/>
  <c r="N3724" i="13" s="1"/>
  <c r="Q3820" i="26"/>
  <c r="R3820" i="26" s="1"/>
  <c r="L3820" i="13" s="1"/>
  <c r="N3820" i="13" s="1"/>
  <c r="Q3852" i="26"/>
  <c r="R3852" i="26" s="1"/>
  <c r="L3852" i="13" s="1"/>
  <c r="N3852" i="13" s="1"/>
  <c r="Q4012" i="26"/>
  <c r="R4012" i="26" s="1"/>
  <c r="L4012" i="13" s="1"/>
  <c r="N4012" i="13" s="1"/>
  <c r="Q4044" i="26"/>
  <c r="R4044" i="26" s="1"/>
  <c r="L4044" i="13" s="1"/>
  <c r="N4044" i="13" s="1"/>
  <c r="Q4108" i="26"/>
  <c r="R4108" i="26" s="1"/>
  <c r="L4108" i="13" s="1"/>
  <c r="N4108" i="13" s="1"/>
  <c r="Q3612" i="26"/>
  <c r="R3612" i="26" s="1"/>
  <c r="L3612" i="13" s="1"/>
  <c r="N3612" i="13" s="1"/>
  <c r="Q2782" i="26"/>
  <c r="R2782" i="26" s="1"/>
  <c r="L2782" i="13" s="1"/>
  <c r="N2782" i="13" s="1"/>
  <c r="Q2813" i="26"/>
  <c r="R2813" i="26" s="1"/>
  <c r="L2813" i="13" s="1"/>
  <c r="N2813" i="13" s="1"/>
  <c r="Q3189" i="26"/>
  <c r="R3189" i="26" s="1"/>
  <c r="L3189" i="13" s="1"/>
  <c r="N3189" i="13" s="1"/>
  <c r="Q3144" i="26"/>
  <c r="R3144" i="26" s="1"/>
  <c r="L3144" i="13" s="1"/>
  <c r="N3144" i="13" s="1"/>
  <c r="Q3464" i="26"/>
  <c r="R3464" i="26" s="1"/>
  <c r="L3464" i="13" s="1"/>
  <c r="N3464" i="13" s="1"/>
  <c r="Q3799" i="26"/>
  <c r="R3799" i="26" s="1"/>
  <c r="L3799" i="13" s="1"/>
  <c r="N3799" i="13" s="1"/>
  <c r="Q3999" i="26"/>
  <c r="R3999" i="26" s="1"/>
  <c r="L3999" i="13" s="1"/>
  <c r="N3999" i="13" s="1"/>
  <c r="Q3686" i="26"/>
  <c r="R3686" i="26" s="1"/>
  <c r="L3686" i="13" s="1"/>
  <c r="N3686" i="13" s="1"/>
  <c r="Q15" i="26"/>
  <c r="R15" i="26" s="1"/>
  <c r="L15" i="13" s="1"/>
  <c r="N15" i="13" s="1"/>
  <c r="Q63" i="26"/>
  <c r="R63" i="26" s="1"/>
  <c r="L63" i="13" s="1"/>
  <c r="N63" i="13" s="1"/>
  <c r="Q79" i="26"/>
  <c r="R79" i="26" s="1"/>
  <c r="L79" i="13" s="1"/>
  <c r="N79" i="13" s="1"/>
  <c r="Q95" i="26"/>
  <c r="R95" i="26" s="1"/>
  <c r="L95" i="13" s="1"/>
  <c r="N95" i="13" s="1"/>
  <c r="Q127" i="26"/>
  <c r="R127" i="26" s="1"/>
  <c r="L127" i="13" s="1"/>
  <c r="N127" i="13" s="1"/>
  <c r="Q143" i="26"/>
  <c r="R143" i="26" s="1"/>
  <c r="L143" i="13" s="1"/>
  <c r="N143" i="13" s="1"/>
  <c r="Q159" i="26"/>
  <c r="R159" i="26" s="1"/>
  <c r="L159" i="13" s="1"/>
  <c r="N159" i="13" s="1"/>
  <c r="Q178" i="26"/>
  <c r="R178" i="26" s="1"/>
  <c r="L178" i="13" s="1"/>
  <c r="N178" i="13" s="1"/>
  <c r="Q194" i="26"/>
  <c r="R194" i="26" s="1"/>
  <c r="L194" i="13" s="1"/>
  <c r="N194" i="13" s="1"/>
  <c r="Q226" i="26"/>
  <c r="R226" i="26" s="1"/>
  <c r="L226" i="13" s="1"/>
  <c r="N226" i="13" s="1"/>
  <c r="Q166" i="26"/>
  <c r="R166" i="26" s="1"/>
  <c r="L166" i="13" s="1"/>
  <c r="N166" i="13" s="1"/>
  <c r="Q255" i="26"/>
  <c r="R255" i="26" s="1"/>
  <c r="L255" i="13" s="1"/>
  <c r="N255" i="13" s="1"/>
  <c r="Q271" i="26"/>
  <c r="R271" i="26" s="1"/>
  <c r="L271" i="13" s="1"/>
  <c r="N271" i="13" s="1"/>
  <c r="Q303" i="26"/>
  <c r="R303" i="26" s="1"/>
  <c r="L303" i="13" s="1"/>
  <c r="N303" i="13" s="1"/>
  <c r="Q319" i="26"/>
  <c r="R319" i="26" s="1"/>
  <c r="L319" i="13" s="1"/>
  <c r="N319" i="13" s="1"/>
  <c r="Q415" i="26"/>
  <c r="R415" i="26" s="1"/>
  <c r="L415" i="13" s="1"/>
  <c r="N415" i="13" s="1"/>
  <c r="Q431" i="26"/>
  <c r="R431" i="26" s="1"/>
  <c r="L431" i="13" s="1"/>
  <c r="N431" i="13" s="1"/>
  <c r="Q463" i="26"/>
  <c r="R463" i="26" s="1"/>
  <c r="L463" i="13" s="1"/>
  <c r="N463" i="13" s="1"/>
  <c r="Q479" i="26"/>
  <c r="R479" i="26" s="1"/>
  <c r="L479" i="13" s="1"/>
  <c r="N479" i="13" s="1"/>
  <c r="Q511" i="26"/>
  <c r="R511" i="26" s="1"/>
  <c r="L511" i="13" s="1"/>
  <c r="N511" i="13" s="1"/>
  <c r="Q527" i="26"/>
  <c r="R527" i="26" s="1"/>
  <c r="L527" i="13" s="1"/>
  <c r="N527" i="13" s="1"/>
  <c r="Q543" i="26"/>
  <c r="R543" i="26" s="1"/>
  <c r="L543" i="13" s="1"/>
  <c r="N543" i="13" s="1"/>
  <c r="Q410" i="26"/>
  <c r="R410" i="26" s="1"/>
  <c r="L410" i="13" s="1"/>
  <c r="N410" i="13" s="1"/>
  <c r="Q388" i="26"/>
  <c r="R388" i="26" s="1"/>
  <c r="L388" i="13" s="1"/>
  <c r="N388" i="13" s="1"/>
  <c r="Q578" i="26"/>
  <c r="R578" i="26" s="1"/>
  <c r="L578" i="13" s="1"/>
  <c r="N578" i="13" s="1"/>
  <c r="Q610" i="26"/>
  <c r="R610" i="26" s="1"/>
  <c r="L610" i="13" s="1"/>
  <c r="N610" i="13" s="1"/>
  <c r="Q626" i="26"/>
  <c r="R626" i="26" s="1"/>
  <c r="L626" i="13" s="1"/>
  <c r="N626" i="13" s="1"/>
  <c r="Q635" i="26"/>
  <c r="R635" i="26" s="1"/>
  <c r="L635" i="13" s="1"/>
  <c r="N635" i="13" s="1"/>
  <c r="Q671" i="26"/>
  <c r="R671" i="26" s="1"/>
  <c r="L671" i="13" s="1"/>
  <c r="N671" i="13" s="1"/>
  <c r="Q561" i="26"/>
  <c r="R561" i="26" s="1"/>
  <c r="L561" i="13" s="1"/>
  <c r="N561" i="13" s="1"/>
  <c r="Q644" i="26"/>
  <c r="R644" i="26" s="1"/>
  <c r="L644" i="13" s="1"/>
  <c r="N644" i="13" s="1"/>
  <c r="Q676" i="26"/>
  <c r="R676" i="26" s="1"/>
  <c r="L676" i="13" s="1"/>
  <c r="N676" i="13" s="1"/>
  <c r="Q708" i="26"/>
  <c r="R708" i="26" s="1"/>
  <c r="L708" i="13" s="1"/>
  <c r="N708" i="13" s="1"/>
  <c r="Q740" i="26"/>
  <c r="R740" i="26" s="1"/>
  <c r="L740" i="13" s="1"/>
  <c r="N740" i="13" s="1"/>
  <c r="Q741" i="26"/>
  <c r="R741" i="26" s="1"/>
  <c r="L741" i="13" s="1"/>
  <c r="N741" i="13" s="1"/>
  <c r="Q866" i="26"/>
  <c r="R866" i="26" s="1"/>
  <c r="L866" i="13" s="1"/>
  <c r="N866" i="13" s="1"/>
  <c r="Q898" i="26"/>
  <c r="R898" i="26" s="1"/>
  <c r="L898" i="13" s="1"/>
  <c r="N898" i="13" s="1"/>
  <c r="Q930" i="26"/>
  <c r="R930" i="26" s="1"/>
  <c r="L930" i="13" s="1"/>
  <c r="N930" i="13" s="1"/>
  <c r="Q962" i="26"/>
  <c r="R962" i="26" s="1"/>
  <c r="L962" i="13" s="1"/>
  <c r="N962" i="13" s="1"/>
  <c r="Q994" i="26"/>
  <c r="R994" i="26" s="1"/>
  <c r="L994" i="13" s="1"/>
  <c r="N994" i="13" s="1"/>
  <c r="Q1026" i="26"/>
  <c r="R1026" i="26" s="1"/>
  <c r="L1026" i="13" s="1"/>
  <c r="N1026" i="13" s="1"/>
  <c r="Q727" i="26"/>
  <c r="R727" i="26" s="1"/>
  <c r="L727" i="13" s="1"/>
  <c r="N727" i="13" s="1"/>
  <c r="Q849" i="26"/>
  <c r="R849" i="26" s="1"/>
  <c r="L849" i="13" s="1"/>
  <c r="N849" i="13" s="1"/>
  <c r="Q881" i="26"/>
  <c r="R881" i="26" s="1"/>
  <c r="L881" i="13" s="1"/>
  <c r="N881" i="13" s="1"/>
  <c r="Q945" i="26"/>
  <c r="R945" i="26" s="1"/>
  <c r="L945" i="13" s="1"/>
  <c r="N945" i="13" s="1"/>
  <c r="Q1073" i="26"/>
  <c r="R1073" i="26" s="1"/>
  <c r="L1073" i="13" s="1"/>
  <c r="N1073" i="13" s="1"/>
  <c r="Q794" i="26"/>
  <c r="R794" i="26" s="1"/>
  <c r="L794" i="13" s="1"/>
  <c r="N794" i="13" s="1"/>
  <c r="Q1116" i="26"/>
  <c r="R1116" i="26" s="1"/>
  <c r="L1116" i="13" s="1"/>
  <c r="N1116" i="13" s="1"/>
  <c r="Q1188" i="26"/>
  <c r="R1188" i="26" s="1"/>
  <c r="L1188" i="13" s="1"/>
  <c r="N1188" i="13" s="1"/>
  <c r="Q1220" i="26"/>
  <c r="R1220" i="26" s="1"/>
  <c r="L1220" i="13" s="1"/>
  <c r="N1220" i="13" s="1"/>
  <c r="Q1252" i="26"/>
  <c r="R1252" i="26" s="1"/>
  <c r="L1252" i="13" s="1"/>
  <c r="N1252" i="13" s="1"/>
  <c r="Q1284" i="26"/>
  <c r="R1284" i="26" s="1"/>
  <c r="L1284" i="13" s="1"/>
  <c r="N1284" i="13" s="1"/>
  <c r="Q1316" i="26"/>
  <c r="R1316" i="26" s="1"/>
  <c r="L1316" i="13" s="1"/>
  <c r="N1316" i="13" s="1"/>
  <c r="Q1476" i="26"/>
  <c r="R1476" i="26" s="1"/>
  <c r="L1476" i="13" s="1"/>
  <c r="N1476" i="13" s="1"/>
  <c r="Q1508" i="26"/>
  <c r="R1508" i="26" s="1"/>
  <c r="L1508" i="13" s="1"/>
  <c r="N1508" i="13" s="1"/>
  <c r="Q1540" i="26"/>
  <c r="R1540" i="26" s="1"/>
  <c r="L1540" i="13" s="1"/>
  <c r="N1540" i="13" s="1"/>
  <c r="Q1572" i="26"/>
  <c r="R1572" i="26" s="1"/>
  <c r="L1572" i="13" s="1"/>
  <c r="N1572" i="13" s="1"/>
  <c r="Q1604" i="26"/>
  <c r="R1604" i="26" s="1"/>
  <c r="L1604" i="13" s="1"/>
  <c r="N1604" i="13" s="1"/>
  <c r="Q1636" i="26"/>
  <c r="R1636" i="26" s="1"/>
  <c r="L1636" i="13" s="1"/>
  <c r="N1636" i="13" s="1"/>
  <c r="Q1089" i="26"/>
  <c r="R1089" i="26" s="1"/>
  <c r="L1089" i="13" s="1"/>
  <c r="N1089" i="13" s="1"/>
  <c r="Q1102" i="26"/>
  <c r="R1102" i="26" s="1"/>
  <c r="L1102" i="13" s="1"/>
  <c r="N1102" i="13" s="1"/>
  <c r="Q1181" i="26"/>
  <c r="R1181" i="26" s="1"/>
  <c r="L1181" i="13" s="1"/>
  <c r="N1181" i="13" s="1"/>
  <c r="Q1277" i="26"/>
  <c r="R1277" i="26" s="1"/>
  <c r="L1277" i="13" s="1"/>
  <c r="N1277" i="13" s="1"/>
  <c r="Q1309" i="26"/>
  <c r="R1309" i="26" s="1"/>
  <c r="L1309" i="13" s="1"/>
  <c r="N1309" i="13" s="1"/>
  <c r="Q1373" i="26"/>
  <c r="R1373" i="26" s="1"/>
  <c r="L1373" i="13" s="1"/>
  <c r="N1373" i="13" s="1"/>
  <c r="Q1405" i="26"/>
  <c r="R1405" i="26" s="1"/>
  <c r="L1405" i="13" s="1"/>
  <c r="N1405" i="13" s="1"/>
  <c r="Q1437" i="26"/>
  <c r="R1437" i="26" s="1"/>
  <c r="L1437" i="13" s="1"/>
  <c r="N1437" i="13" s="1"/>
  <c r="Q1469" i="26"/>
  <c r="R1469" i="26" s="1"/>
  <c r="L1469" i="13" s="1"/>
  <c r="N1469" i="13" s="1"/>
  <c r="Q1533" i="26"/>
  <c r="R1533" i="26" s="1"/>
  <c r="L1533" i="13" s="1"/>
  <c r="N1533" i="13" s="1"/>
  <c r="Q1597" i="26"/>
  <c r="R1597" i="26" s="1"/>
  <c r="L1597" i="13" s="1"/>
  <c r="N1597" i="13" s="1"/>
  <c r="Q1716" i="26"/>
  <c r="R1716" i="26" s="1"/>
  <c r="L1716" i="13" s="1"/>
  <c r="N1716" i="13" s="1"/>
  <c r="Q1780" i="26"/>
  <c r="R1780" i="26" s="1"/>
  <c r="L1780" i="13" s="1"/>
  <c r="N1780" i="13" s="1"/>
  <c r="Q1848" i="26"/>
  <c r="R1848" i="26" s="1"/>
  <c r="L1848" i="13" s="1"/>
  <c r="N1848" i="13" s="1"/>
  <c r="Q1912" i="26"/>
  <c r="R1912" i="26" s="1"/>
  <c r="L1912" i="13" s="1"/>
  <c r="N1912" i="13" s="1"/>
  <c r="Q1944" i="26"/>
  <c r="R1944" i="26" s="1"/>
  <c r="L1944" i="13" s="1"/>
  <c r="N1944" i="13" s="1"/>
  <c r="Q1976" i="26"/>
  <c r="R1976" i="26" s="1"/>
  <c r="L1976" i="13" s="1"/>
  <c r="N1976" i="13" s="1"/>
  <c r="Q2040" i="26"/>
  <c r="R2040" i="26" s="1"/>
  <c r="L2040" i="13" s="1"/>
  <c r="N2040" i="13" s="1"/>
  <c r="Q2072" i="26"/>
  <c r="R2072" i="26" s="1"/>
  <c r="L2072" i="13" s="1"/>
  <c r="N2072" i="13" s="1"/>
  <c r="Q2104" i="26"/>
  <c r="R2104" i="26" s="1"/>
  <c r="L2104" i="13" s="1"/>
  <c r="N2104" i="13" s="1"/>
  <c r="Q2136" i="26"/>
  <c r="R2136" i="26" s="1"/>
  <c r="L2136" i="13" s="1"/>
  <c r="N2136" i="13" s="1"/>
  <c r="Q2232" i="26"/>
  <c r="R2232" i="26" s="1"/>
  <c r="L2232" i="13" s="1"/>
  <c r="N2232" i="13" s="1"/>
  <c r="Q2296" i="26"/>
  <c r="R2296" i="26" s="1"/>
  <c r="L2296" i="13" s="1"/>
  <c r="N2296" i="13" s="1"/>
  <c r="Q2328" i="26"/>
  <c r="R2328" i="26" s="1"/>
  <c r="L2328" i="13" s="1"/>
  <c r="N2328" i="13" s="1"/>
  <c r="Q1795" i="26"/>
  <c r="R1795" i="26" s="1"/>
  <c r="L1795" i="13" s="1"/>
  <c r="N1795" i="13" s="1"/>
  <c r="Q1827" i="26"/>
  <c r="R1827" i="26" s="1"/>
  <c r="L1827" i="13" s="1"/>
  <c r="N1827" i="13" s="1"/>
  <c r="Q1891" i="26"/>
  <c r="R1891" i="26" s="1"/>
  <c r="L1891" i="13" s="1"/>
  <c r="N1891" i="13" s="1"/>
  <c r="Q1955" i="26"/>
  <c r="R1955" i="26" s="1"/>
  <c r="L1955" i="13" s="1"/>
  <c r="N1955" i="13" s="1"/>
  <c r="Q1987" i="26"/>
  <c r="R1987" i="26" s="1"/>
  <c r="L1987" i="13" s="1"/>
  <c r="N1987" i="13" s="1"/>
  <c r="Q2051" i="26"/>
  <c r="R2051" i="26" s="1"/>
  <c r="L2051" i="13" s="1"/>
  <c r="N2051" i="13" s="1"/>
  <c r="Q2083" i="26"/>
  <c r="R2083" i="26" s="1"/>
  <c r="L2083" i="13" s="1"/>
  <c r="N2083" i="13" s="1"/>
  <c r="Q2115" i="26"/>
  <c r="R2115" i="26" s="1"/>
  <c r="L2115" i="13" s="1"/>
  <c r="N2115" i="13" s="1"/>
  <c r="Q2147" i="26"/>
  <c r="R2147" i="26" s="1"/>
  <c r="L2147" i="13" s="1"/>
  <c r="N2147" i="13" s="1"/>
  <c r="Q2211" i="26"/>
  <c r="R2211" i="26" s="1"/>
  <c r="L2211" i="13" s="1"/>
  <c r="N2211" i="13" s="1"/>
  <c r="Q1695" i="26"/>
  <c r="R1695" i="26" s="1"/>
  <c r="L1695" i="13" s="1"/>
  <c r="N1695" i="13" s="1"/>
  <c r="Q1759" i="26"/>
  <c r="R1759" i="26" s="1"/>
  <c r="L1759" i="13" s="1"/>
  <c r="N1759" i="13" s="1"/>
  <c r="Q2344" i="26"/>
  <c r="R2344" i="26" s="1"/>
  <c r="L2344" i="13" s="1"/>
  <c r="N2344" i="13" s="1"/>
  <c r="Q2441" i="26"/>
  <c r="R2441" i="26" s="1"/>
  <c r="L2441" i="13" s="1"/>
  <c r="N2441" i="13" s="1"/>
  <c r="Q2473" i="26"/>
  <c r="R2473" i="26" s="1"/>
  <c r="L2473" i="13" s="1"/>
  <c r="N2473" i="13" s="1"/>
  <c r="Q2537" i="26"/>
  <c r="R2537" i="26" s="1"/>
  <c r="L2537" i="13" s="1"/>
  <c r="N2537" i="13" s="1"/>
  <c r="Q2665" i="26"/>
  <c r="R2665" i="26" s="1"/>
  <c r="L2665" i="13" s="1"/>
  <c r="N2665" i="13" s="1"/>
  <c r="Q2330" i="26"/>
  <c r="R2330" i="26" s="1"/>
  <c r="L2330" i="13" s="1"/>
  <c r="N2330" i="13" s="1"/>
  <c r="Q2432" i="26"/>
  <c r="R2432" i="26" s="1"/>
  <c r="L2432" i="13" s="1"/>
  <c r="N2432" i="13" s="1"/>
  <c r="Q2464" i="26"/>
  <c r="R2464" i="26" s="1"/>
  <c r="L2464" i="13" s="1"/>
  <c r="N2464" i="13" s="1"/>
  <c r="Q2496" i="26"/>
  <c r="R2496" i="26" s="1"/>
  <c r="L2496" i="13" s="1"/>
  <c r="N2496" i="13" s="1"/>
  <c r="Q2656" i="26"/>
  <c r="R2656" i="26" s="1"/>
  <c r="L2656" i="13" s="1"/>
  <c r="N2656" i="13" s="1"/>
  <c r="Q2752" i="26"/>
  <c r="R2752" i="26" s="1"/>
  <c r="L2752" i="13" s="1"/>
  <c r="N2752" i="13" s="1"/>
  <c r="Q2912" i="26"/>
  <c r="R2912" i="26" s="1"/>
  <c r="L2912" i="13" s="1"/>
  <c r="N2912" i="13" s="1"/>
  <c r="Q2976" i="26"/>
  <c r="R2976" i="26" s="1"/>
  <c r="L2976" i="13" s="1"/>
  <c r="N2976" i="13" s="1"/>
  <c r="Q2675" i="26"/>
  <c r="R2675" i="26" s="1"/>
  <c r="L2675" i="13" s="1"/>
  <c r="N2675" i="13" s="1"/>
  <c r="Q2693" i="26"/>
  <c r="R2693" i="26" s="1"/>
  <c r="L2693" i="13" s="1"/>
  <c r="N2693" i="13" s="1"/>
  <c r="Q2821" i="26"/>
  <c r="R2821" i="26" s="1"/>
  <c r="L2821" i="13" s="1"/>
  <c r="N2821" i="13" s="1"/>
  <c r="Q3263" i="26"/>
  <c r="R3263" i="26" s="1"/>
  <c r="L3263" i="13" s="1"/>
  <c r="N3263" i="13" s="1"/>
  <c r="Q3359" i="26"/>
  <c r="R3359" i="26" s="1"/>
  <c r="L3359" i="13" s="1"/>
  <c r="N3359" i="13" s="1"/>
  <c r="Q2857" i="26"/>
  <c r="R2857" i="26" s="1"/>
  <c r="L2857" i="13" s="1"/>
  <c r="N2857" i="13" s="1"/>
  <c r="Q2985" i="26"/>
  <c r="R2985" i="26" s="1"/>
  <c r="L2985" i="13" s="1"/>
  <c r="N2985" i="13" s="1"/>
  <c r="Q3178" i="26"/>
  <c r="R3178" i="26" s="1"/>
  <c r="L3178" i="13" s="1"/>
  <c r="N3178" i="13" s="1"/>
  <c r="Q3210" i="26"/>
  <c r="R3210" i="26" s="1"/>
  <c r="L3210" i="13" s="1"/>
  <c r="N3210" i="13" s="1"/>
  <c r="Q3242" i="26"/>
  <c r="R3242" i="26" s="1"/>
  <c r="L3242" i="13" s="1"/>
  <c r="N3242" i="13" s="1"/>
  <c r="Q3434" i="26"/>
  <c r="R3434" i="26" s="1"/>
  <c r="L3434" i="13" s="1"/>
  <c r="N3434" i="13" s="1"/>
  <c r="Q3466" i="26"/>
  <c r="R3466" i="26" s="1"/>
  <c r="L3466" i="13" s="1"/>
  <c r="N3466" i="13" s="1"/>
  <c r="Q3498" i="26"/>
  <c r="R3498" i="26" s="1"/>
  <c r="L3498" i="13" s="1"/>
  <c r="N3498" i="13" s="1"/>
  <c r="Q3530" i="26"/>
  <c r="R3530" i="26" s="1"/>
  <c r="L3530" i="13" s="1"/>
  <c r="N3530" i="13" s="1"/>
  <c r="Q3801" i="26"/>
  <c r="R3801" i="26" s="1"/>
  <c r="L3801" i="13" s="1"/>
  <c r="N3801" i="13" s="1"/>
  <c r="Q3865" i="26"/>
  <c r="R3865" i="26" s="1"/>
  <c r="L3865" i="13" s="1"/>
  <c r="N3865" i="13" s="1"/>
  <c r="Q4025" i="26"/>
  <c r="R4025" i="26" s="1"/>
  <c r="L4025" i="13" s="1"/>
  <c r="N4025" i="13" s="1"/>
  <c r="Q4153" i="26"/>
  <c r="R4153" i="26" s="1"/>
  <c r="L4153" i="13" s="1"/>
  <c r="N4153" i="13" s="1"/>
  <c r="Q3569" i="26"/>
  <c r="R3569" i="26" s="1"/>
  <c r="L3569" i="13" s="1"/>
  <c r="N3569" i="13" s="1"/>
  <c r="Q3688" i="26"/>
  <c r="R3688" i="26" s="1"/>
  <c r="L3688" i="13" s="1"/>
  <c r="N3688" i="13" s="1"/>
  <c r="Q3720" i="26"/>
  <c r="R3720" i="26" s="1"/>
  <c r="L3720" i="13" s="1"/>
  <c r="N3720" i="13" s="1"/>
  <c r="Q3816" i="26"/>
  <c r="R3816" i="26" s="1"/>
  <c r="L3816" i="13" s="1"/>
  <c r="N3816" i="13" s="1"/>
  <c r="Q4040" i="26"/>
  <c r="R4040" i="26" s="1"/>
  <c r="L4040" i="13" s="1"/>
  <c r="N4040" i="13" s="1"/>
  <c r="Q4072" i="26"/>
  <c r="R4072" i="26" s="1"/>
  <c r="L4072" i="13" s="1"/>
  <c r="N4072" i="13" s="1"/>
  <c r="Q4136" i="26"/>
  <c r="R4136" i="26" s="1"/>
  <c r="L4136" i="13" s="1"/>
  <c r="N4136" i="13" s="1"/>
  <c r="Q4168" i="26"/>
  <c r="R4168" i="26" s="1"/>
  <c r="L4168" i="13" s="1"/>
  <c r="N4168" i="13" s="1"/>
  <c r="Q8" i="26"/>
  <c r="R8" i="26" s="1"/>
  <c r="L8" i="13" s="1"/>
  <c r="N8" i="13" s="1"/>
  <c r="Q40" i="26"/>
  <c r="R40" i="26" s="1"/>
  <c r="L40" i="13" s="1"/>
  <c r="N40" i="13" s="1"/>
  <c r="Q56" i="26"/>
  <c r="R56" i="26" s="1"/>
  <c r="L56" i="13" s="1"/>
  <c r="N56" i="13" s="1"/>
  <c r="Q72" i="26"/>
  <c r="R72" i="26" s="1"/>
  <c r="L72" i="13" s="1"/>
  <c r="N72" i="13" s="1"/>
  <c r="Q88" i="26"/>
  <c r="R88" i="26" s="1"/>
  <c r="L88" i="13" s="1"/>
  <c r="N88" i="13" s="1"/>
  <c r="Q104" i="26"/>
  <c r="R104" i="26" s="1"/>
  <c r="L104" i="13" s="1"/>
  <c r="N104" i="13" s="1"/>
  <c r="Q120" i="26"/>
  <c r="R120" i="26" s="1"/>
  <c r="L120" i="13" s="1"/>
  <c r="N120" i="13" s="1"/>
  <c r="Q152" i="26"/>
  <c r="R152" i="26" s="1"/>
  <c r="L152" i="13" s="1"/>
  <c r="N152" i="13" s="1"/>
  <c r="Q171" i="26"/>
  <c r="R171" i="26" s="1"/>
  <c r="L171" i="13" s="1"/>
  <c r="N171" i="13" s="1"/>
  <c r="Q187" i="26"/>
  <c r="R187" i="26" s="1"/>
  <c r="L187" i="13" s="1"/>
  <c r="N187" i="13" s="1"/>
  <c r="Q219" i="26"/>
  <c r="R219" i="26" s="1"/>
  <c r="L219" i="13" s="1"/>
  <c r="N219" i="13" s="1"/>
  <c r="Q235" i="26"/>
  <c r="R235" i="26" s="1"/>
  <c r="L235" i="13" s="1"/>
  <c r="N235" i="13" s="1"/>
  <c r="Q249" i="26"/>
  <c r="R249" i="26" s="1"/>
  <c r="L249" i="13" s="1"/>
  <c r="N249" i="13" s="1"/>
  <c r="Q264" i="26"/>
  <c r="R264" i="26" s="1"/>
  <c r="L264" i="13" s="1"/>
  <c r="N264" i="13" s="1"/>
  <c r="Q296" i="26"/>
  <c r="R296" i="26" s="1"/>
  <c r="L296" i="13" s="1"/>
  <c r="N296" i="13" s="1"/>
  <c r="Q312" i="26"/>
  <c r="R312" i="26" s="1"/>
  <c r="L312" i="13" s="1"/>
  <c r="N312" i="13" s="1"/>
  <c r="Q328" i="26"/>
  <c r="R328" i="26" s="1"/>
  <c r="L328" i="13" s="1"/>
  <c r="N328" i="13" s="1"/>
  <c r="Q344" i="26"/>
  <c r="R344" i="26" s="1"/>
  <c r="L344" i="13" s="1"/>
  <c r="N344" i="13" s="1"/>
  <c r="Q360" i="26"/>
  <c r="R360" i="26" s="1"/>
  <c r="L360" i="13" s="1"/>
  <c r="N360" i="13" s="1"/>
  <c r="Q424" i="26"/>
  <c r="R424" i="26" s="1"/>
  <c r="L424" i="13" s="1"/>
  <c r="N424" i="13" s="1"/>
  <c r="Q456" i="26"/>
  <c r="R456" i="26" s="1"/>
  <c r="L456" i="13" s="1"/>
  <c r="N456" i="13" s="1"/>
  <c r="Q472" i="26"/>
  <c r="R472" i="26" s="1"/>
  <c r="L472" i="13" s="1"/>
  <c r="N472" i="13" s="1"/>
  <c r="Q488" i="26"/>
  <c r="R488" i="26" s="1"/>
  <c r="L488" i="13" s="1"/>
  <c r="N488" i="13" s="1"/>
  <c r="Q520" i="26"/>
  <c r="R520" i="26" s="1"/>
  <c r="L520" i="13" s="1"/>
  <c r="N520" i="13" s="1"/>
  <c r="Q536" i="26"/>
  <c r="R536" i="26" s="1"/>
  <c r="L536" i="13" s="1"/>
  <c r="N536" i="13" s="1"/>
  <c r="Q382" i="26"/>
  <c r="R382" i="26" s="1"/>
  <c r="L382" i="13" s="1"/>
  <c r="N382" i="13" s="1"/>
  <c r="Q559" i="26"/>
  <c r="R559" i="26" s="1"/>
  <c r="L559" i="13" s="1"/>
  <c r="N559" i="13" s="1"/>
  <c r="Q587" i="26"/>
  <c r="R587" i="26" s="1"/>
  <c r="L587" i="13" s="1"/>
  <c r="N587" i="13" s="1"/>
  <c r="Q603" i="26"/>
  <c r="R603" i="26" s="1"/>
  <c r="L603" i="13" s="1"/>
  <c r="N603" i="13" s="1"/>
  <c r="Q550" i="26"/>
  <c r="R550" i="26" s="1"/>
  <c r="L550" i="13" s="1"/>
  <c r="N550" i="13" s="1"/>
  <c r="Q689" i="26"/>
  <c r="R689" i="26" s="1"/>
  <c r="L689" i="13" s="1"/>
  <c r="N689" i="13" s="1"/>
  <c r="Q694" i="26"/>
  <c r="R694" i="26" s="1"/>
  <c r="L694" i="13" s="1"/>
  <c r="N694" i="13" s="1"/>
  <c r="Q790" i="26"/>
  <c r="R790" i="26" s="1"/>
  <c r="L790" i="13" s="1"/>
  <c r="N790" i="13" s="1"/>
  <c r="Q884" i="26"/>
  <c r="R884" i="26" s="1"/>
  <c r="L884" i="13" s="1"/>
  <c r="N884" i="13" s="1"/>
  <c r="Q916" i="26"/>
  <c r="R916" i="26" s="1"/>
  <c r="L916" i="13" s="1"/>
  <c r="N916" i="13" s="1"/>
  <c r="Q980" i="26"/>
  <c r="R980" i="26" s="1"/>
  <c r="L980" i="13" s="1"/>
  <c r="N980" i="13" s="1"/>
  <c r="Q1012" i="26"/>
  <c r="R1012" i="26" s="1"/>
  <c r="L1012" i="13" s="1"/>
  <c r="N1012" i="13" s="1"/>
  <c r="Q1044" i="26"/>
  <c r="R1044" i="26" s="1"/>
  <c r="L1044" i="13" s="1"/>
  <c r="N1044" i="13" s="1"/>
  <c r="Q796" i="26"/>
  <c r="R796" i="26" s="1"/>
  <c r="L796" i="13" s="1"/>
  <c r="N796" i="13" s="1"/>
  <c r="Q745" i="26"/>
  <c r="R745" i="26" s="1"/>
  <c r="L745" i="13" s="1"/>
  <c r="N745" i="13" s="1"/>
  <c r="Q833" i="26"/>
  <c r="R833" i="26" s="1"/>
  <c r="L833" i="13" s="1"/>
  <c r="N833" i="13" s="1"/>
  <c r="Q899" i="26"/>
  <c r="R899" i="26" s="1"/>
  <c r="L899" i="13" s="1"/>
  <c r="N899" i="13" s="1"/>
  <c r="Q931" i="26"/>
  <c r="R931" i="26" s="1"/>
  <c r="L931" i="13" s="1"/>
  <c r="N931" i="13" s="1"/>
  <c r="Q1027" i="26"/>
  <c r="R1027" i="26" s="1"/>
  <c r="L1027" i="13" s="1"/>
  <c r="N1027" i="13" s="1"/>
  <c r="Q830" i="26"/>
  <c r="R830" i="26" s="1"/>
  <c r="L830" i="13" s="1"/>
  <c r="N830" i="13" s="1"/>
  <c r="Q1088" i="26"/>
  <c r="R1088" i="26" s="1"/>
  <c r="L1088" i="13" s="1"/>
  <c r="N1088" i="13" s="1"/>
  <c r="Q1174" i="26"/>
  <c r="R1174" i="26" s="1"/>
  <c r="L1174" i="13" s="1"/>
  <c r="N1174" i="13" s="1"/>
  <c r="Q1238" i="26"/>
  <c r="R1238" i="26" s="1"/>
  <c r="L1238" i="13" s="1"/>
  <c r="N1238" i="13" s="1"/>
  <c r="Q1302" i="26"/>
  <c r="R1302" i="26" s="1"/>
  <c r="L1302" i="13" s="1"/>
  <c r="N1302" i="13" s="1"/>
  <c r="Q1366" i="26"/>
  <c r="R1366" i="26" s="1"/>
  <c r="L1366" i="13" s="1"/>
  <c r="N1366" i="13" s="1"/>
  <c r="Q1398" i="26"/>
  <c r="R1398" i="26" s="1"/>
  <c r="L1398" i="13" s="1"/>
  <c r="N1398" i="13" s="1"/>
  <c r="Q1430" i="26"/>
  <c r="R1430" i="26" s="1"/>
  <c r="L1430" i="13" s="1"/>
  <c r="N1430" i="13" s="1"/>
  <c r="Q1494" i="26"/>
  <c r="R1494" i="26" s="1"/>
  <c r="L1494" i="13" s="1"/>
  <c r="N1494" i="13" s="1"/>
  <c r="Q1654" i="26"/>
  <c r="R1654" i="26" s="1"/>
  <c r="L1654" i="13" s="1"/>
  <c r="N1654" i="13" s="1"/>
  <c r="Q1125" i="26"/>
  <c r="R1125" i="26" s="1"/>
  <c r="L1125" i="13" s="1"/>
  <c r="N1125" i="13" s="1"/>
  <c r="Q1135" i="26"/>
  <c r="R1135" i="26" s="1"/>
  <c r="L1135" i="13" s="1"/>
  <c r="N1135" i="13" s="1"/>
  <c r="Q1199" i="26"/>
  <c r="R1199" i="26" s="1"/>
  <c r="L1199" i="13" s="1"/>
  <c r="N1199" i="13" s="1"/>
  <c r="Q1231" i="26"/>
  <c r="R1231" i="26" s="1"/>
  <c r="L1231" i="13" s="1"/>
  <c r="N1231" i="13" s="1"/>
  <c r="Q1295" i="26"/>
  <c r="R1295" i="26" s="1"/>
  <c r="L1295" i="13" s="1"/>
  <c r="N1295" i="13" s="1"/>
  <c r="Q1359" i="26"/>
  <c r="R1359" i="26" s="1"/>
  <c r="L1359" i="13" s="1"/>
  <c r="N1359" i="13" s="1"/>
  <c r="Q1423" i="26"/>
  <c r="R1423" i="26" s="1"/>
  <c r="L1423" i="13" s="1"/>
  <c r="N1423" i="13" s="1"/>
  <c r="Q1519" i="26"/>
  <c r="R1519" i="26" s="1"/>
  <c r="L1519" i="13" s="1"/>
  <c r="N1519" i="13" s="1"/>
  <c r="Q1583" i="26"/>
  <c r="R1583" i="26" s="1"/>
  <c r="L1583" i="13" s="1"/>
  <c r="N1583" i="13" s="1"/>
  <c r="Q1688" i="26"/>
  <c r="R1688" i="26" s="1"/>
  <c r="L1688" i="13" s="1"/>
  <c r="N1688" i="13" s="1"/>
  <c r="Q1802" i="26"/>
  <c r="R1802" i="26" s="1"/>
  <c r="L1802" i="13" s="1"/>
  <c r="N1802" i="13" s="1"/>
  <c r="Q1834" i="26"/>
  <c r="R1834" i="26" s="1"/>
  <c r="L1834" i="13" s="1"/>
  <c r="N1834" i="13" s="1"/>
  <c r="Q1866" i="26"/>
  <c r="R1866" i="26" s="1"/>
  <c r="L1866" i="13" s="1"/>
  <c r="N1866" i="13" s="1"/>
  <c r="Q1930" i="26"/>
  <c r="R1930" i="26" s="1"/>
  <c r="L1930" i="13" s="1"/>
  <c r="N1930" i="13" s="1"/>
  <c r="Q2026" i="26"/>
  <c r="R2026" i="26" s="1"/>
  <c r="L2026" i="13" s="1"/>
  <c r="N2026" i="13" s="1"/>
  <c r="Q2122" i="26"/>
  <c r="R2122" i="26" s="1"/>
  <c r="L2122" i="13" s="1"/>
  <c r="N2122" i="13" s="1"/>
  <c r="Q2186" i="26"/>
  <c r="R2186" i="26" s="1"/>
  <c r="L2186" i="13" s="1"/>
  <c r="N2186" i="13" s="1"/>
  <c r="Q2218" i="26"/>
  <c r="R2218" i="26" s="1"/>
  <c r="L2218" i="13" s="1"/>
  <c r="N2218" i="13" s="1"/>
  <c r="Q2250" i="26"/>
  <c r="R2250" i="26" s="1"/>
  <c r="L2250" i="13" s="1"/>
  <c r="N2250" i="13" s="1"/>
  <c r="Q1765" i="26"/>
  <c r="R1765" i="26" s="1"/>
  <c r="L1765" i="13" s="1"/>
  <c r="N1765" i="13" s="1"/>
  <c r="Q1710" i="26"/>
  <c r="R1710" i="26" s="1"/>
  <c r="L1710" i="13" s="1"/>
  <c r="N1710" i="13" s="1"/>
  <c r="Q1813" i="26"/>
  <c r="R1813" i="26" s="1"/>
  <c r="L1813" i="13" s="1"/>
  <c r="N1813" i="13" s="1"/>
  <c r="Q1877" i="26"/>
  <c r="R1877" i="26" s="1"/>
  <c r="L1877" i="13" s="1"/>
  <c r="N1877" i="13" s="1"/>
  <c r="Q1909" i="26"/>
  <c r="R1909" i="26" s="1"/>
  <c r="L1909" i="13" s="1"/>
  <c r="N1909" i="13" s="1"/>
  <c r="Q1941" i="26"/>
  <c r="R1941" i="26" s="1"/>
  <c r="L1941" i="13" s="1"/>
  <c r="N1941" i="13" s="1"/>
  <c r="Q1973" i="26"/>
  <c r="R1973" i="26" s="1"/>
  <c r="L1973" i="13" s="1"/>
  <c r="N1973" i="13" s="1"/>
  <c r="Q2005" i="26"/>
  <c r="R2005" i="26" s="1"/>
  <c r="L2005" i="13" s="1"/>
  <c r="N2005" i="13" s="1"/>
  <c r="Q2101" i="26"/>
  <c r="R2101" i="26" s="1"/>
  <c r="L2101" i="13" s="1"/>
  <c r="N2101" i="13" s="1"/>
  <c r="Q2165" i="26"/>
  <c r="R2165" i="26" s="1"/>
  <c r="L2165" i="13" s="1"/>
  <c r="N2165" i="13" s="1"/>
  <c r="Q2229" i="26"/>
  <c r="R2229" i="26" s="1"/>
  <c r="L2229" i="13" s="1"/>
  <c r="N2229" i="13" s="1"/>
  <c r="Q2261" i="26"/>
  <c r="R2261" i="26" s="1"/>
  <c r="L2261" i="13" s="1"/>
  <c r="N2261" i="13" s="1"/>
  <c r="Q1666" i="26"/>
  <c r="R1666" i="26" s="1"/>
  <c r="L1666" i="13" s="1"/>
  <c r="N1666" i="13" s="1"/>
  <c r="Q1731" i="26"/>
  <c r="R1731" i="26" s="1"/>
  <c r="L1731" i="13" s="1"/>
  <c r="N1731" i="13" s="1"/>
  <c r="Q2303" i="26"/>
  <c r="R2303" i="26" s="1"/>
  <c r="L2303" i="13" s="1"/>
  <c r="N2303" i="13" s="1"/>
  <c r="Q2380" i="26"/>
  <c r="R2380" i="26" s="1"/>
  <c r="L2380" i="13" s="1"/>
  <c r="N2380" i="13" s="1"/>
  <c r="Q2427" i="26"/>
  <c r="R2427" i="26" s="1"/>
  <c r="L2427" i="13" s="1"/>
  <c r="N2427" i="13" s="1"/>
  <c r="Q2491" i="26"/>
  <c r="R2491" i="26" s="1"/>
  <c r="L2491" i="13" s="1"/>
  <c r="N2491" i="13" s="1"/>
  <c r="Q2523" i="26"/>
  <c r="R2523" i="26" s="1"/>
  <c r="L2523" i="13" s="1"/>
  <c r="N2523" i="13" s="1"/>
  <c r="Q2587" i="26"/>
  <c r="R2587" i="26" s="1"/>
  <c r="L2587" i="13" s="1"/>
  <c r="N2587" i="13" s="1"/>
  <c r="Q2333" i="26"/>
  <c r="R2333" i="26" s="1"/>
  <c r="L2333" i="13" s="1"/>
  <c r="N2333" i="13" s="1"/>
  <c r="Q2399" i="26"/>
  <c r="R2399" i="26" s="1"/>
  <c r="L2399" i="13" s="1"/>
  <c r="N2399" i="13" s="1"/>
  <c r="Q2426" i="26"/>
  <c r="R2426" i="26" s="1"/>
  <c r="L2426" i="13" s="1"/>
  <c r="N2426" i="13" s="1"/>
  <c r="Q2490" i="26"/>
  <c r="R2490" i="26" s="1"/>
  <c r="L2490" i="13" s="1"/>
  <c r="N2490" i="13" s="1"/>
  <c r="Q2586" i="26"/>
  <c r="R2586" i="26" s="1"/>
  <c r="L2586" i="13" s="1"/>
  <c r="N2586" i="13" s="1"/>
  <c r="Q2650" i="26"/>
  <c r="R2650" i="26" s="1"/>
  <c r="L2650" i="13" s="1"/>
  <c r="N2650" i="13" s="1"/>
  <c r="Q2682" i="26"/>
  <c r="R2682" i="26" s="1"/>
  <c r="L2682" i="13" s="1"/>
  <c r="N2682" i="13" s="1"/>
  <c r="Q2746" i="26"/>
  <c r="R2746" i="26" s="1"/>
  <c r="L2746" i="13" s="1"/>
  <c r="N2746" i="13" s="1"/>
  <c r="Q2874" i="26"/>
  <c r="R2874" i="26" s="1"/>
  <c r="L2874" i="13" s="1"/>
  <c r="N2874" i="13" s="1"/>
  <c r="Q3002" i="26"/>
  <c r="R3002" i="26" s="1"/>
  <c r="L3002" i="13" s="1"/>
  <c r="N3002" i="13" s="1"/>
  <c r="Q2335" i="26"/>
  <c r="R2335" i="26" s="1"/>
  <c r="L2335" i="13" s="1"/>
  <c r="N2335" i="13" s="1"/>
  <c r="Q2811" i="26"/>
  <c r="R2811" i="26" s="1"/>
  <c r="L2811" i="13" s="1"/>
  <c r="N2811" i="13" s="1"/>
  <c r="Q2701" i="26"/>
  <c r="R2701" i="26" s="1"/>
  <c r="L2701" i="13" s="1"/>
  <c r="N2701" i="13" s="1"/>
  <c r="Q3129" i="26"/>
  <c r="R3129" i="26" s="1"/>
  <c r="L3129" i="13" s="1"/>
  <c r="N3129" i="13" s="1"/>
  <c r="Q3457" i="26"/>
  <c r="R3457" i="26" s="1"/>
  <c r="L3457" i="13" s="1"/>
  <c r="N3457" i="13" s="1"/>
  <c r="Q2801" i="26"/>
  <c r="R2801" i="26" s="1"/>
  <c r="L2801" i="13" s="1"/>
  <c r="N2801" i="13" s="1"/>
  <c r="Q3404" i="26"/>
  <c r="R3404" i="26" s="1"/>
  <c r="L3404" i="13" s="1"/>
  <c r="N3404" i="13" s="1"/>
  <c r="Q3707" i="26"/>
  <c r="R3707" i="26" s="1"/>
  <c r="L3707" i="13" s="1"/>
  <c r="N3707" i="13" s="1"/>
  <c r="Q3955" i="26"/>
  <c r="R3955" i="26" s="1"/>
  <c r="L3955" i="13" s="1"/>
  <c r="N3955" i="13" s="1"/>
  <c r="Q4083" i="26"/>
  <c r="R4083" i="26" s="1"/>
  <c r="L4083" i="13" s="1"/>
  <c r="N4083" i="13" s="1"/>
  <c r="Q3770" i="26"/>
  <c r="R3770" i="26" s="1"/>
  <c r="L3770" i="13" s="1"/>
  <c r="N3770" i="13" s="1"/>
  <c r="Q3826" i="26"/>
  <c r="R3826" i="26" s="1"/>
  <c r="L3826" i="13" s="1"/>
  <c r="N3826" i="13" s="1"/>
  <c r="Q4010" i="26"/>
  <c r="R4010" i="26" s="1"/>
  <c r="L4010" i="13" s="1"/>
  <c r="N4010" i="13" s="1"/>
  <c r="Q4074" i="26"/>
  <c r="R4074" i="26" s="1"/>
  <c r="L4074" i="13" s="1"/>
  <c r="N4074" i="13" s="1"/>
  <c r="Q14" i="26"/>
  <c r="R14" i="26" s="1"/>
  <c r="L14" i="13" s="1"/>
  <c r="N14" i="13" s="1"/>
  <c r="Q30" i="26"/>
  <c r="R30" i="26" s="1"/>
  <c r="L30" i="13" s="1"/>
  <c r="N30" i="13" s="1"/>
  <c r="Q46" i="26"/>
  <c r="R46" i="26" s="1"/>
  <c r="L46" i="13" s="1"/>
  <c r="N46" i="13" s="1"/>
  <c r="Q62" i="26"/>
  <c r="R62" i="26" s="1"/>
  <c r="L62" i="13" s="1"/>
  <c r="N62" i="13" s="1"/>
  <c r="Q78" i="26"/>
  <c r="R78" i="26" s="1"/>
  <c r="L78" i="13" s="1"/>
  <c r="N78" i="13" s="1"/>
  <c r="Q94" i="26"/>
  <c r="R94" i="26" s="1"/>
  <c r="L94" i="13" s="1"/>
  <c r="N94" i="13" s="1"/>
  <c r="Q142" i="26"/>
  <c r="R142" i="26" s="1"/>
  <c r="L142" i="13" s="1"/>
  <c r="N142" i="13" s="1"/>
  <c r="Q158" i="26"/>
  <c r="R158" i="26" s="1"/>
  <c r="L158" i="13" s="1"/>
  <c r="N158" i="13" s="1"/>
  <c r="Q193" i="26"/>
  <c r="R193" i="26" s="1"/>
  <c r="L193" i="13" s="1"/>
  <c r="N193" i="13" s="1"/>
  <c r="Q209" i="26"/>
  <c r="R209" i="26" s="1"/>
  <c r="L209" i="13" s="1"/>
  <c r="N209" i="13" s="1"/>
  <c r="Q225" i="26"/>
  <c r="R225" i="26" s="1"/>
  <c r="L225" i="13" s="1"/>
  <c r="N225" i="13" s="1"/>
  <c r="Q167" i="26"/>
  <c r="R167" i="26" s="1"/>
  <c r="L167" i="13" s="1"/>
  <c r="N167" i="13" s="1"/>
  <c r="Q254" i="26"/>
  <c r="R254" i="26" s="1"/>
  <c r="L254" i="13" s="1"/>
  <c r="N254" i="13" s="1"/>
  <c r="Q270" i="26"/>
  <c r="R270" i="26" s="1"/>
  <c r="L270" i="13" s="1"/>
  <c r="N270" i="13" s="1"/>
  <c r="Q286" i="26"/>
  <c r="R286" i="26" s="1"/>
  <c r="L286" i="13" s="1"/>
  <c r="N286" i="13" s="1"/>
  <c r="Q318" i="26"/>
  <c r="R318" i="26" s="1"/>
  <c r="L318" i="13" s="1"/>
  <c r="N318" i="13" s="1"/>
  <c r="Q334" i="26"/>
  <c r="R334" i="26" s="1"/>
  <c r="L334" i="13" s="1"/>
  <c r="N334" i="13" s="1"/>
  <c r="Q350" i="26"/>
  <c r="R350" i="26" s="1"/>
  <c r="L350" i="13" s="1"/>
  <c r="N350" i="13" s="1"/>
  <c r="Q366" i="26"/>
  <c r="R366" i="26" s="1"/>
  <c r="L366" i="13" s="1"/>
  <c r="N366" i="13" s="1"/>
  <c r="Q411" i="26"/>
  <c r="R411" i="26" s="1"/>
  <c r="L411" i="13" s="1"/>
  <c r="N411" i="13" s="1"/>
  <c r="Q446" i="26"/>
  <c r="R446" i="26" s="1"/>
  <c r="L446" i="13" s="1"/>
  <c r="N446" i="13" s="1"/>
  <c r="Q462" i="26"/>
  <c r="R462" i="26" s="1"/>
  <c r="L462" i="13" s="1"/>
  <c r="N462" i="13" s="1"/>
  <c r="Q478" i="26"/>
  <c r="R478" i="26" s="1"/>
  <c r="L478" i="13" s="1"/>
  <c r="N478" i="13" s="1"/>
  <c r="Q494" i="26"/>
  <c r="R494" i="26" s="1"/>
  <c r="L494" i="13" s="1"/>
  <c r="N494" i="13" s="1"/>
  <c r="Q510" i="26"/>
  <c r="R510" i="26" s="1"/>
  <c r="L510" i="13" s="1"/>
  <c r="N510" i="13" s="1"/>
  <c r="Q526" i="26"/>
  <c r="R526" i="26" s="1"/>
  <c r="L526" i="13" s="1"/>
  <c r="N526" i="13" s="1"/>
  <c r="Q406" i="26"/>
  <c r="R406" i="26" s="1"/>
  <c r="L406" i="13" s="1"/>
  <c r="N406" i="13" s="1"/>
  <c r="Q384" i="26"/>
  <c r="R384" i="26" s="1"/>
  <c r="L384" i="13" s="1"/>
  <c r="N384" i="13" s="1"/>
  <c r="Q577" i="26"/>
  <c r="R577" i="26" s="1"/>
  <c r="L577" i="13" s="1"/>
  <c r="N577" i="13" s="1"/>
  <c r="Q593" i="26"/>
  <c r="R593" i="26" s="1"/>
  <c r="L593" i="13" s="1"/>
  <c r="N593" i="13" s="1"/>
  <c r="Q609" i="26"/>
  <c r="R609" i="26" s="1"/>
  <c r="L609" i="13" s="1"/>
  <c r="N609" i="13" s="1"/>
  <c r="Q625" i="26"/>
  <c r="R625" i="26" s="1"/>
  <c r="L625" i="13" s="1"/>
  <c r="N625" i="13" s="1"/>
  <c r="Q574" i="26"/>
  <c r="R574" i="26" s="1"/>
  <c r="L574" i="13" s="1"/>
  <c r="N574" i="13" s="1"/>
  <c r="Q669" i="26"/>
  <c r="R669" i="26" s="1"/>
  <c r="L669" i="13" s="1"/>
  <c r="N669" i="13" s="1"/>
  <c r="Q557" i="26"/>
  <c r="R557" i="26" s="1"/>
  <c r="L557" i="13" s="1"/>
  <c r="N557" i="13" s="1"/>
  <c r="Q641" i="26"/>
  <c r="R641" i="26" s="1"/>
  <c r="L641" i="13" s="1"/>
  <c r="N641" i="13" s="1"/>
  <c r="Q674" i="26"/>
  <c r="R674" i="26" s="1"/>
  <c r="L674" i="13" s="1"/>
  <c r="N674" i="13" s="1"/>
  <c r="Q706" i="26"/>
  <c r="R706" i="26" s="1"/>
  <c r="L706" i="13" s="1"/>
  <c r="N706" i="13" s="1"/>
  <c r="Q827" i="26"/>
  <c r="R827" i="26" s="1"/>
  <c r="L827" i="13" s="1"/>
  <c r="N827" i="13" s="1"/>
  <c r="Q864" i="26"/>
  <c r="R864" i="26" s="1"/>
  <c r="L864" i="13" s="1"/>
  <c r="N864" i="13" s="1"/>
  <c r="Q1024" i="26"/>
  <c r="R1024" i="26" s="1"/>
  <c r="L1024" i="13" s="1"/>
  <c r="N1024" i="13" s="1"/>
  <c r="Q1056" i="26"/>
  <c r="R1056" i="26" s="1"/>
  <c r="L1056" i="13" s="1"/>
  <c r="N1056" i="13" s="1"/>
  <c r="Q820" i="26"/>
  <c r="R820" i="26" s="1"/>
  <c r="L820" i="13" s="1"/>
  <c r="N820" i="13" s="1"/>
  <c r="Q793" i="26"/>
  <c r="R793" i="26" s="1"/>
  <c r="L793" i="13" s="1"/>
  <c r="N793" i="13" s="1"/>
  <c r="Q847" i="26"/>
  <c r="R847" i="26" s="1"/>
  <c r="L847" i="13" s="1"/>
  <c r="N847" i="13" s="1"/>
  <c r="Q879" i="26"/>
  <c r="R879" i="26" s="1"/>
  <c r="L879" i="13" s="1"/>
  <c r="N879" i="13" s="1"/>
  <c r="Q911" i="26"/>
  <c r="R911" i="26" s="1"/>
  <c r="L911" i="13" s="1"/>
  <c r="N911" i="13" s="1"/>
  <c r="Q943" i="26"/>
  <c r="R943" i="26" s="1"/>
  <c r="L943" i="13" s="1"/>
  <c r="N943" i="13" s="1"/>
  <c r="Q975" i="26"/>
  <c r="R975" i="26" s="1"/>
  <c r="L975" i="13" s="1"/>
  <c r="N975" i="13" s="1"/>
  <c r="Q1071" i="26"/>
  <c r="R1071" i="26" s="1"/>
  <c r="L1071" i="13" s="1"/>
  <c r="N1071" i="13" s="1"/>
  <c r="Q787" i="26"/>
  <c r="R787" i="26" s="1"/>
  <c r="L787" i="13" s="1"/>
  <c r="N787" i="13" s="1"/>
  <c r="Q1099" i="26"/>
  <c r="R1099" i="26" s="1"/>
  <c r="L1099" i="13" s="1"/>
  <c r="N1099" i="13" s="1"/>
  <c r="Q1112" i="26"/>
  <c r="R1112" i="26" s="1"/>
  <c r="L1112" i="13" s="1"/>
  <c r="N1112" i="13" s="1"/>
  <c r="Q1250" i="26"/>
  <c r="R1250" i="26" s="1"/>
  <c r="L1250" i="13" s="1"/>
  <c r="N1250" i="13" s="1"/>
  <c r="Q1282" i="26"/>
  <c r="R1282" i="26" s="1"/>
  <c r="L1282" i="13" s="1"/>
  <c r="N1282" i="13" s="1"/>
  <c r="Q1346" i="26"/>
  <c r="R1346" i="26" s="1"/>
  <c r="L1346" i="13" s="1"/>
  <c r="N1346" i="13" s="1"/>
  <c r="Q1442" i="26"/>
  <c r="R1442" i="26" s="1"/>
  <c r="L1442" i="13" s="1"/>
  <c r="N1442" i="13" s="1"/>
  <c r="Q1474" i="26"/>
  <c r="R1474" i="26" s="1"/>
  <c r="L1474" i="13" s="1"/>
  <c r="N1474" i="13" s="1"/>
  <c r="Q1538" i="26"/>
  <c r="R1538" i="26" s="1"/>
  <c r="L1538" i="13" s="1"/>
  <c r="N1538" i="13" s="1"/>
  <c r="Q1602" i="26"/>
  <c r="R1602" i="26" s="1"/>
  <c r="L1602" i="13" s="1"/>
  <c r="N1602" i="13" s="1"/>
  <c r="Q1634" i="26"/>
  <c r="R1634" i="26" s="1"/>
  <c r="L1634" i="13" s="1"/>
  <c r="N1634" i="13" s="1"/>
  <c r="Q1085" i="26"/>
  <c r="R1085" i="26" s="1"/>
  <c r="L1085" i="13" s="1"/>
  <c r="N1085" i="13" s="1"/>
  <c r="Q1147" i="26"/>
  <c r="R1147" i="26" s="1"/>
  <c r="L1147" i="13" s="1"/>
  <c r="N1147" i="13" s="1"/>
  <c r="Q1179" i="26"/>
  <c r="R1179" i="26" s="1"/>
  <c r="L1179" i="13" s="1"/>
  <c r="N1179" i="13" s="1"/>
  <c r="Q1211" i="26"/>
  <c r="R1211" i="26" s="1"/>
  <c r="L1211" i="13" s="1"/>
  <c r="N1211" i="13" s="1"/>
  <c r="Q1339" i="26"/>
  <c r="R1339" i="26" s="1"/>
  <c r="L1339" i="13" s="1"/>
  <c r="N1339" i="13" s="1"/>
  <c r="Q1371" i="26"/>
  <c r="R1371" i="26" s="1"/>
  <c r="L1371" i="13" s="1"/>
  <c r="N1371" i="13" s="1"/>
  <c r="Q1403" i="26"/>
  <c r="R1403" i="26" s="1"/>
  <c r="L1403" i="13" s="1"/>
  <c r="N1403" i="13" s="1"/>
  <c r="Q1563" i="26"/>
  <c r="R1563" i="26" s="1"/>
  <c r="L1563" i="13" s="1"/>
  <c r="N1563" i="13" s="1"/>
  <c r="Q1595" i="26"/>
  <c r="R1595" i="26" s="1"/>
  <c r="L1595" i="13" s="1"/>
  <c r="N1595" i="13" s="1"/>
  <c r="Q1627" i="26"/>
  <c r="R1627" i="26" s="1"/>
  <c r="L1627" i="13" s="1"/>
  <c r="N1627" i="13" s="1"/>
  <c r="Q1776" i="26"/>
  <c r="R1776" i="26" s="1"/>
  <c r="L1776" i="13" s="1"/>
  <c r="N1776" i="13" s="1"/>
  <c r="Q1846" i="26"/>
  <c r="R1846" i="26" s="1"/>
  <c r="L1846" i="13" s="1"/>
  <c r="N1846" i="13" s="1"/>
  <c r="Q1942" i="26"/>
  <c r="R1942" i="26" s="1"/>
  <c r="L1942" i="13" s="1"/>
  <c r="N1942" i="13" s="1"/>
  <c r="Q1974" i="26"/>
  <c r="R1974" i="26" s="1"/>
  <c r="L1974" i="13" s="1"/>
  <c r="N1974" i="13" s="1"/>
  <c r="Q2102" i="26"/>
  <c r="R2102" i="26" s="1"/>
  <c r="L2102" i="13" s="1"/>
  <c r="N2102" i="13" s="1"/>
  <c r="Q2230" i="26"/>
  <c r="R2230" i="26" s="1"/>
  <c r="L2230" i="13" s="1"/>
  <c r="N2230" i="13" s="1"/>
  <c r="Q2262" i="26"/>
  <c r="R2262" i="26" s="1"/>
  <c r="L2262" i="13" s="1"/>
  <c r="N2262" i="13" s="1"/>
  <c r="Q2294" i="26"/>
  <c r="R2294" i="26" s="1"/>
  <c r="L2294" i="13" s="1"/>
  <c r="N2294" i="13" s="1"/>
  <c r="Q1725" i="26"/>
  <c r="R1725" i="26" s="1"/>
  <c r="L1725" i="13" s="1"/>
  <c r="N1725" i="13" s="1"/>
  <c r="Q1734" i="26"/>
  <c r="R1734" i="26" s="1"/>
  <c r="L1734" i="13" s="1"/>
  <c r="N1734" i="13" s="1"/>
  <c r="Q1825" i="26"/>
  <c r="R1825" i="26" s="1"/>
  <c r="L1825" i="13" s="1"/>
  <c r="N1825" i="13" s="1"/>
  <c r="Q1889" i="26"/>
  <c r="R1889" i="26" s="1"/>
  <c r="L1889" i="13" s="1"/>
  <c r="N1889" i="13" s="1"/>
  <c r="Q2049" i="26"/>
  <c r="R2049" i="26" s="1"/>
  <c r="L2049" i="13" s="1"/>
  <c r="N2049" i="13" s="1"/>
  <c r="Q2081" i="26"/>
  <c r="R2081" i="26" s="1"/>
  <c r="L2081" i="13" s="1"/>
  <c r="N2081" i="13" s="1"/>
  <c r="Q2145" i="26"/>
  <c r="R2145" i="26" s="1"/>
  <c r="L2145" i="13" s="1"/>
  <c r="N2145" i="13" s="1"/>
  <c r="Q2241" i="26"/>
  <c r="R2241" i="26" s="1"/>
  <c r="L2241" i="13" s="1"/>
  <c r="N2241" i="13" s="1"/>
  <c r="Q2415" i="26"/>
  <c r="R2415" i="26" s="1"/>
  <c r="L2415" i="13" s="1"/>
  <c r="N2415" i="13" s="1"/>
  <c r="Q2455" i="26"/>
  <c r="R2455" i="26" s="1"/>
  <c r="L2455" i="13" s="1"/>
  <c r="N2455" i="13" s="1"/>
  <c r="Q2519" i="26"/>
  <c r="R2519" i="26" s="1"/>
  <c r="L2519" i="13" s="1"/>
  <c r="N2519" i="13" s="1"/>
  <c r="Q2551" i="26"/>
  <c r="R2551" i="26" s="1"/>
  <c r="L2551" i="13" s="1"/>
  <c r="N2551" i="13" s="1"/>
  <c r="Q2615" i="26"/>
  <c r="R2615" i="26" s="1"/>
  <c r="L2615" i="13" s="1"/>
  <c r="N2615" i="13" s="1"/>
  <c r="Q2321" i="26"/>
  <c r="R2321" i="26" s="1"/>
  <c r="L2321" i="13" s="1"/>
  <c r="N2321" i="13" s="1"/>
  <c r="Q2414" i="26"/>
  <c r="R2414" i="26" s="1"/>
  <c r="L2414" i="13" s="1"/>
  <c r="N2414" i="13" s="1"/>
  <c r="Q2446" i="26"/>
  <c r="R2446" i="26" s="1"/>
  <c r="L2446" i="13" s="1"/>
  <c r="N2446" i="13" s="1"/>
  <c r="Q2478" i="26"/>
  <c r="R2478" i="26" s="1"/>
  <c r="L2478" i="13" s="1"/>
  <c r="N2478" i="13" s="1"/>
  <c r="Q2510" i="26"/>
  <c r="R2510" i="26" s="1"/>
  <c r="L2510" i="13" s="1"/>
  <c r="N2510" i="13" s="1"/>
  <c r="Q2670" i="26"/>
  <c r="R2670" i="26" s="1"/>
  <c r="L2670" i="13" s="1"/>
  <c r="N2670" i="13" s="1"/>
  <c r="Q2702" i="26"/>
  <c r="R2702" i="26" s="1"/>
  <c r="L2702" i="13" s="1"/>
  <c r="N2702" i="13" s="1"/>
  <c r="Q2774" i="26"/>
  <c r="R2774" i="26" s="1"/>
  <c r="L2774" i="13" s="1"/>
  <c r="N2774" i="13" s="1"/>
  <c r="Q2894" i="26"/>
  <c r="R2894" i="26" s="1"/>
  <c r="L2894" i="13" s="1"/>
  <c r="N2894" i="13" s="1"/>
  <c r="Q2358" i="26"/>
  <c r="R2358" i="26" s="1"/>
  <c r="L2358" i="13" s="1"/>
  <c r="N2358" i="13" s="1"/>
  <c r="Q2955" i="26"/>
  <c r="R2955" i="26" s="1"/>
  <c r="L2955" i="13" s="1"/>
  <c r="N2955" i="13" s="1"/>
  <c r="Q2973" i="26"/>
  <c r="R2973" i="26" s="1"/>
  <c r="L2973" i="13" s="1"/>
  <c r="N2973" i="13" s="1"/>
  <c r="Q3101" i="26"/>
  <c r="R3101" i="26" s="1"/>
  <c r="L3101" i="13" s="1"/>
  <c r="N3101" i="13" s="1"/>
  <c r="Q3200" i="26"/>
  <c r="R3200" i="26" s="1"/>
  <c r="L3200" i="13" s="1"/>
  <c r="N3200" i="13" s="1"/>
  <c r="Q3288" i="26"/>
  <c r="R3288" i="26" s="1"/>
  <c r="L3288" i="13" s="1"/>
  <c r="N3288" i="13" s="1"/>
  <c r="Q3376" i="26"/>
  <c r="R3376" i="26" s="1"/>
  <c r="L3376" i="13" s="1"/>
  <c r="N3376" i="13" s="1"/>
  <c r="Q3560" i="26"/>
  <c r="R3560" i="26" s="1"/>
  <c r="L3560" i="13" s="1"/>
  <c r="N3560" i="13" s="1"/>
  <c r="Q3959" i="26"/>
  <c r="R3959" i="26" s="1"/>
  <c r="L3959" i="13" s="1"/>
  <c r="N3959" i="13" s="1"/>
  <c r="Q4135" i="26"/>
  <c r="R4135" i="26" s="1"/>
  <c r="L4135" i="13" s="1"/>
  <c r="N4135" i="13" s="1"/>
  <c r="Q3635" i="26"/>
  <c r="R3635" i="26" s="1"/>
  <c r="L3635" i="13" s="1"/>
  <c r="N3635" i="13" s="1"/>
  <c r="Q3678" i="26"/>
  <c r="R3678" i="26" s="1"/>
  <c r="L3678" i="13" s="1"/>
  <c r="N3678" i="13" s="1"/>
  <c r="Q3774" i="26"/>
  <c r="R3774" i="26" s="1"/>
  <c r="L3774" i="13" s="1"/>
  <c r="N3774" i="13" s="1"/>
  <c r="Q3057" i="26"/>
  <c r="R3057" i="26" s="1"/>
  <c r="L3057" i="13" s="1"/>
  <c r="N3057" i="13" s="1"/>
  <c r="Q3121" i="26"/>
  <c r="R3121" i="26" s="1"/>
  <c r="L3121" i="13" s="1"/>
  <c r="N3121" i="13" s="1"/>
  <c r="Q3305" i="26"/>
  <c r="R3305" i="26" s="1"/>
  <c r="L3305" i="13" s="1"/>
  <c r="N3305" i="13" s="1"/>
  <c r="Q3361" i="26"/>
  <c r="R3361" i="26" s="1"/>
  <c r="L3361" i="13" s="1"/>
  <c r="N3361" i="13" s="1"/>
  <c r="Q3425" i="26"/>
  <c r="R3425" i="26" s="1"/>
  <c r="L3425" i="13" s="1"/>
  <c r="N3425" i="13" s="1"/>
  <c r="Q3497" i="26"/>
  <c r="R3497" i="26" s="1"/>
  <c r="L3497" i="13" s="1"/>
  <c r="N3497" i="13" s="1"/>
  <c r="Q3444" i="26"/>
  <c r="R3444" i="26" s="1"/>
  <c r="L3444" i="13" s="1"/>
  <c r="N3444" i="13" s="1"/>
  <c r="Q3575" i="26"/>
  <c r="R3575" i="26" s="1"/>
  <c r="L3575" i="13" s="1"/>
  <c r="N3575" i="13" s="1"/>
  <c r="Q3610" i="26"/>
  <c r="R3610" i="26" s="1"/>
  <c r="L3610" i="13" s="1"/>
  <c r="N3610" i="13" s="1"/>
  <c r="Q3638" i="26"/>
  <c r="R3638" i="26" s="1"/>
  <c r="L3638" i="13" s="1"/>
  <c r="N3638" i="13" s="1"/>
  <c r="Q3706" i="26"/>
  <c r="R3706" i="26" s="1"/>
  <c r="L3706" i="13" s="1"/>
  <c r="N3706" i="13" s="1"/>
  <c r="Q3778" i="26"/>
  <c r="R3778" i="26" s="1"/>
  <c r="L3778" i="13" s="1"/>
  <c r="N3778" i="13" s="1"/>
  <c r="Q2718" i="26"/>
  <c r="R2718" i="26" s="1"/>
  <c r="L2718" i="13" s="1"/>
  <c r="N2718" i="13" s="1"/>
  <c r="Q2966" i="26"/>
  <c r="R2966" i="26" s="1"/>
  <c r="L2966" i="13" s="1"/>
  <c r="N2966" i="13" s="1"/>
  <c r="Q2923" i="26"/>
  <c r="R2923" i="26" s="1"/>
  <c r="L2923" i="13" s="1"/>
  <c r="N2923" i="13" s="1"/>
  <c r="Q3093" i="26"/>
  <c r="R3093" i="26" s="1"/>
  <c r="L3093" i="13" s="1"/>
  <c r="N3093" i="13" s="1"/>
  <c r="Q3181" i="26"/>
  <c r="R3181" i="26" s="1"/>
  <c r="L3181" i="13" s="1"/>
  <c r="N3181" i="13" s="1"/>
  <c r="Q3277" i="26"/>
  <c r="R3277" i="26" s="1"/>
  <c r="L3277" i="13" s="1"/>
  <c r="N3277" i="13" s="1"/>
  <c r="Q3357" i="26"/>
  <c r="R3357" i="26" s="1"/>
  <c r="L3357" i="13" s="1"/>
  <c r="N3357" i="13" s="1"/>
  <c r="Q2807" i="26"/>
  <c r="R2807" i="26" s="1"/>
  <c r="L2807" i="13" s="1"/>
  <c r="N2807" i="13" s="1"/>
  <c r="Q2817" i="26"/>
  <c r="R2817" i="26" s="1"/>
  <c r="L2817" i="13" s="1"/>
  <c r="N2817" i="13" s="1"/>
  <c r="Q3815" i="26"/>
  <c r="R3815" i="26" s="1"/>
  <c r="L3815" i="13" s="1"/>
  <c r="N3815" i="13" s="1"/>
  <c r="Q3991" i="26"/>
  <c r="R3991" i="26" s="1"/>
  <c r="L3991" i="13" s="1"/>
  <c r="N3991" i="13" s="1"/>
  <c r="Q3862" i="26"/>
  <c r="R3862" i="26" s="1"/>
  <c r="L3862" i="13" s="1"/>
  <c r="N3862" i="13" s="1"/>
  <c r="Q4142" i="26"/>
  <c r="R4142" i="26" s="1"/>
  <c r="L4142" i="13" s="1"/>
  <c r="N4142" i="13" s="1"/>
  <c r="Q21" i="26"/>
  <c r="R21" i="26" s="1"/>
  <c r="L21" i="13" s="1"/>
  <c r="N21" i="13" s="1"/>
  <c r="Q37" i="26"/>
  <c r="R37" i="26" s="1"/>
  <c r="L37" i="13" s="1"/>
  <c r="N37" i="13" s="1"/>
  <c r="Q53" i="26"/>
  <c r="R53" i="26" s="1"/>
  <c r="L53" i="13" s="1"/>
  <c r="N53" i="13" s="1"/>
  <c r="Q69" i="26"/>
  <c r="R69" i="26" s="1"/>
  <c r="L69" i="13" s="1"/>
  <c r="N69" i="13" s="1"/>
  <c r="Q85" i="26"/>
  <c r="R85" i="26" s="1"/>
  <c r="L85" i="13" s="1"/>
  <c r="N85" i="13" s="1"/>
  <c r="Q101" i="26"/>
  <c r="R101" i="26" s="1"/>
  <c r="L101" i="13" s="1"/>
  <c r="N101" i="13" s="1"/>
  <c r="Q117" i="26"/>
  <c r="R117" i="26" s="1"/>
  <c r="L117" i="13" s="1"/>
  <c r="N117" i="13" s="1"/>
  <c r="Q133" i="26"/>
  <c r="R133" i="26" s="1"/>
  <c r="L133" i="13" s="1"/>
  <c r="N133" i="13" s="1"/>
  <c r="Q149" i="26"/>
  <c r="R149" i="26" s="1"/>
  <c r="L149" i="13" s="1"/>
  <c r="N149" i="13" s="1"/>
  <c r="Q165" i="26"/>
  <c r="R165" i="26" s="1"/>
  <c r="L165" i="13" s="1"/>
  <c r="N165" i="13" s="1"/>
  <c r="Q216" i="26"/>
  <c r="R216" i="26" s="1"/>
  <c r="L216" i="13" s="1"/>
  <c r="N216" i="13" s="1"/>
  <c r="Q232" i="26"/>
  <c r="R232" i="26" s="1"/>
  <c r="L232" i="13" s="1"/>
  <c r="N232" i="13" s="1"/>
  <c r="Q250" i="26"/>
  <c r="R250" i="26" s="1"/>
  <c r="L250" i="13" s="1"/>
  <c r="N250" i="13" s="1"/>
  <c r="Q261" i="26"/>
  <c r="R261" i="26" s="1"/>
  <c r="L261" i="13" s="1"/>
  <c r="N261" i="13" s="1"/>
  <c r="Q277" i="26"/>
  <c r="R277" i="26" s="1"/>
  <c r="L277" i="13" s="1"/>
  <c r="N277" i="13" s="1"/>
  <c r="Q293" i="26"/>
  <c r="R293" i="26" s="1"/>
  <c r="L293" i="13" s="1"/>
  <c r="N293" i="13" s="1"/>
  <c r="Q309" i="26"/>
  <c r="R309" i="26" s="1"/>
  <c r="L309" i="13" s="1"/>
  <c r="N309" i="13" s="1"/>
  <c r="Q325" i="26"/>
  <c r="R325" i="26" s="1"/>
  <c r="L325" i="13" s="1"/>
  <c r="N325" i="13" s="1"/>
  <c r="Q421" i="26"/>
  <c r="R421" i="26" s="1"/>
  <c r="L421" i="13" s="1"/>
  <c r="N421" i="13" s="1"/>
  <c r="Q485" i="26"/>
  <c r="R485" i="26" s="1"/>
  <c r="L485" i="13" s="1"/>
  <c r="N485" i="13" s="1"/>
  <c r="Q501" i="26"/>
  <c r="R501" i="26" s="1"/>
  <c r="L501" i="13" s="1"/>
  <c r="N501" i="13" s="1"/>
  <c r="Q517" i="26"/>
  <c r="R517" i="26" s="1"/>
  <c r="L517" i="13" s="1"/>
  <c r="N517" i="13" s="1"/>
  <c r="Q533" i="26"/>
  <c r="R533" i="26" s="1"/>
  <c r="L533" i="13" s="1"/>
  <c r="N533" i="13" s="1"/>
  <c r="Q549" i="26"/>
  <c r="R549" i="26" s="1"/>
  <c r="L549" i="13" s="1"/>
  <c r="N549" i="13" s="1"/>
  <c r="Q389" i="26"/>
  <c r="R389" i="26" s="1"/>
  <c r="L389" i="13" s="1"/>
  <c r="N389" i="13" s="1"/>
  <c r="Q584" i="26"/>
  <c r="R584" i="26" s="1"/>
  <c r="L584" i="13" s="1"/>
  <c r="N584" i="13" s="1"/>
  <c r="Q600" i="26"/>
  <c r="R600" i="26" s="1"/>
  <c r="L600" i="13" s="1"/>
  <c r="N600" i="13" s="1"/>
  <c r="Q632" i="26"/>
  <c r="R632" i="26" s="1"/>
  <c r="L632" i="13" s="1"/>
  <c r="N632" i="13" s="1"/>
  <c r="Q651" i="26"/>
  <c r="R651" i="26" s="1"/>
  <c r="L651" i="13" s="1"/>
  <c r="N651" i="13" s="1"/>
  <c r="Q642" i="26"/>
  <c r="R642" i="26" s="1"/>
  <c r="L642" i="13" s="1"/>
  <c r="N642" i="13" s="1"/>
  <c r="Q720" i="26"/>
  <c r="R720" i="26" s="1"/>
  <c r="L720" i="13" s="1"/>
  <c r="N720" i="13" s="1"/>
  <c r="Q784" i="26"/>
  <c r="R784" i="26" s="1"/>
  <c r="L784" i="13" s="1"/>
  <c r="N784" i="13" s="1"/>
  <c r="Q789" i="26"/>
  <c r="R789" i="26" s="1"/>
  <c r="L789" i="13" s="1"/>
  <c r="N789" i="13" s="1"/>
  <c r="Q846" i="26"/>
  <c r="R846" i="26" s="1"/>
  <c r="L846" i="13" s="1"/>
  <c r="N846" i="13" s="1"/>
  <c r="Q942" i="26"/>
  <c r="R942" i="26" s="1"/>
  <c r="L942" i="13" s="1"/>
  <c r="N942" i="13" s="1"/>
  <c r="Q974" i="26"/>
  <c r="R974" i="26" s="1"/>
  <c r="L974" i="13" s="1"/>
  <c r="N974" i="13" s="1"/>
  <c r="Q861" i="26"/>
  <c r="R861" i="26" s="1"/>
  <c r="L861" i="13" s="1"/>
  <c r="N861" i="13" s="1"/>
  <c r="Q925" i="26"/>
  <c r="R925" i="26" s="1"/>
  <c r="L925" i="13" s="1"/>
  <c r="N925" i="13" s="1"/>
  <c r="Q989" i="26"/>
  <c r="R989" i="26" s="1"/>
  <c r="L989" i="13" s="1"/>
  <c r="N989" i="13" s="1"/>
  <c r="Q1021" i="26"/>
  <c r="R1021" i="26" s="1"/>
  <c r="L1021" i="13" s="1"/>
  <c r="N1021" i="13" s="1"/>
  <c r="Q715" i="26"/>
  <c r="R715" i="26" s="1"/>
  <c r="L715" i="13" s="1"/>
  <c r="N715" i="13" s="1"/>
  <c r="Q818" i="26"/>
  <c r="R818" i="26" s="1"/>
  <c r="L818" i="13" s="1"/>
  <c r="N818" i="13" s="1"/>
  <c r="Q1127" i="26"/>
  <c r="R1127" i="26" s="1"/>
  <c r="L1127" i="13" s="1"/>
  <c r="N1127" i="13" s="1"/>
  <c r="Q1136" i="26"/>
  <c r="R1136" i="26" s="1"/>
  <c r="L1136" i="13" s="1"/>
  <c r="N1136" i="13" s="1"/>
  <c r="Q1168" i="26"/>
  <c r="R1168" i="26" s="1"/>
  <c r="L1168" i="13" s="1"/>
  <c r="N1168" i="13" s="1"/>
  <c r="Q1296" i="26"/>
  <c r="R1296" i="26" s="1"/>
  <c r="L1296" i="13" s="1"/>
  <c r="N1296" i="13" s="1"/>
  <c r="Q1360" i="26"/>
  <c r="R1360" i="26" s="1"/>
  <c r="L1360" i="13" s="1"/>
  <c r="N1360" i="13" s="1"/>
  <c r="Q1392" i="26"/>
  <c r="R1392" i="26" s="1"/>
  <c r="L1392" i="13" s="1"/>
  <c r="N1392" i="13" s="1"/>
  <c r="Q1456" i="26"/>
  <c r="R1456" i="26" s="1"/>
  <c r="L1456" i="13" s="1"/>
  <c r="N1456" i="13" s="1"/>
  <c r="Q1552" i="26"/>
  <c r="R1552" i="26" s="1"/>
  <c r="L1552" i="13" s="1"/>
  <c r="N1552" i="13" s="1"/>
  <c r="Q1616" i="26"/>
  <c r="R1616" i="26" s="1"/>
  <c r="L1616" i="13" s="1"/>
  <c r="N1616" i="13" s="1"/>
  <c r="Q1113" i="26"/>
  <c r="R1113" i="26" s="1"/>
  <c r="L1113" i="13" s="1"/>
  <c r="N1113" i="13" s="1"/>
  <c r="Q1126" i="26"/>
  <c r="R1126" i="26" s="1"/>
  <c r="L1126" i="13" s="1"/>
  <c r="N1126" i="13" s="1"/>
  <c r="Q1257" i="26"/>
  <c r="R1257" i="26" s="1"/>
  <c r="L1257" i="13" s="1"/>
  <c r="N1257" i="13" s="1"/>
  <c r="Q1321" i="26"/>
  <c r="R1321" i="26" s="1"/>
  <c r="L1321" i="13" s="1"/>
  <c r="N1321" i="13" s="1"/>
  <c r="Q1353" i="26"/>
  <c r="R1353" i="26" s="1"/>
  <c r="L1353" i="13" s="1"/>
  <c r="N1353" i="13" s="1"/>
  <c r="Q1385" i="26"/>
  <c r="R1385" i="26" s="1"/>
  <c r="L1385" i="13" s="1"/>
  <c r="N1385" i="13" s="1"/>
  <c r="Q1545" i="26"/>
  <c r="R1545" i="26" s="1"/>
  <c r="L1545" i="13" s="1"/>
  <c r="N1545" i="13" s="1"/>
  <c r="Q1577" i="26"/>
  <c r="R1577" i="26" s="1"/>
  <c r="L1577" i="13" s="1"/>
  <c r="N1577" i="13" s="1"/>
  <c r="Q1641" i="26"/>
  <c r="R1641" i="26" s="1"/>
  <c r="L1641" i="13" s="1"/>
  <c r="N1641" i="13" s="1"/>
  <c r="Q1676" i="26"/>
  <c r="R1676" i="26" s="1"/>
  <c r="L1676" i="13" s="1"/>
  <c r="N1676" i="13" s="1"/>
  <c r="Q1740" i="26"/>
  <c r="R1740" i="26" s="1"/>
  <c r="L1740" i="13" s="1"/>
  <c r="N1740" i="13" s="1"/>
  <c r="Q1796" i="26"/>
  <c r="R1796" i="26" s="1"/>
  <c r="L1796" i="13" s="1"/>
  <c r="N1796" i="13" s="1"/>
  <c r="Q1828" i="26"/>
  <c r="R1828" i="26" s="1"/>
  <c r="L1828" i="13" s="1"/>
  <c r="N1828" i="13" s="1"/>
  <c r="Q1892" i="26"/>
  <c r="R1892" i="26" s="1"/>
  <c r="L1892" i="13" s="1"/>
  <c r="N1892" i="13" s="1"/>
  <c r="Q1956" i="26"/>
  <c r="R1956" i="26" s="1"/>
  <c r="L1956" i="13" s="1"/>
  <c r="N1956" i="13" s="1"/>
  <c r="Q2020" i="26"/>
  <c r="R2020" i="26" s="1"/>
  <c r="L2020" i="13" s="1"/>
  <c r="N2020" i="13" s="1"/>
  <c r="Q2052" i="26"/>
  <c r="R2052" i="26" s="1"/>
  <c r="L2052" i="13" s="1"/>
  <c r="N2052" i="13" s="1"/>
  <c r="Q2116" i="26"/>
  <c r="R2116" i="26" s="1"/>
  <c r="L2116" i="13" s="1"/>
  <c r="N2116" i="13" s="1"/>
  <c r="Q2148" i="26"/>
  <c r="R2148" i="26" s="1"/>
  <c r="L2148" i="13" s="1"/>
  <c r="N2148" i="13" s="1"/>
  <c r="Q2180" i="26"/>
  <c r="R2180" i="26" s="1"/>
  <c r="L2180" i="13" s="1"/>
  <c r="N2180" i="13" s="1"/>
  <c r="Q2212" i="26"/>
  <c r="R2212" i="26" s="1"/>
  <c r="L2212" i="13" s="1"/>
  <c r="N2212" i="13" s="1"/>
  <c r="Q2308" i="26"/>
  <c r="R2308" i="26" s="1"/>
  <c r="L2308" i="13" s="1"/>
  <c r="N2308" i="13" s="1"/>
  <c r="Q1753" i="26"/>
  <c r="R1753" i="26" s="1"/>
  <c r="L1753" i="13" s="1"/>
  <c r="N1753" i="13" s="1"/>
  <c r="Q1807" i="26"/>
  <c r="R1807" i="26" s="1"/>
  <c r="L1807" i="13" s="1"/>
  <c r="N1807" i="13" s="1"/>
  <c r="Q1839" i="26"/>
  <c r="R1839" i="26" s="1"/>
  <c r="L1839" i="13" s="1"/>
  <c r="N1839" i="13" s="1"/>
  <c r="Q1999" i="26"/>
  <c r="R1999" i="26" s="1"/>
  <c r="L1999" i="13" s="1"/>
  <c r="N1999" i="13" s="1"/>
  <c r="Q2031" i="26"/>
  <c r="R2031" i="26" s="1"/>
  <c r="L2031" i="13" s="1"/>
  <c r="N2031" i="13" s="1"/>
  <c r="Q2063" i="26"/>
  <c r="R2063" i="26" s="1"/>
  <c r="L2063" i="13" s="1"/>
  <c r="N2063" i="13" s="1"/>
  <c r="Q2095" i="26"/>
  <c r="R2095" i="26" s="1"/>
  <c r="L2095" i="13" s="1"/>
  <c r="N2095" i="13" s="1"/>
  <c r="Q2127" i="26"/>
  <c r="R2127" i="26" s="1"/>
  <c r="L2127" i="13" s="1"/>
  <c r="N2127" i="13" s="1"/>
  <c r="Q2159" i="26"/>
  <c r="R2159" i="26" s="1"/>
  <c r="L2159" i="13" s="1"/>
  <c r="N2159" i="13" s="1"/>
  <c r="Q1719" i="26"/>
  <c r="R1719" i="26" s="1"/>
  <c r="L1719" i="13" s="1"/>
  <c r="N1719" i="13" s="1"/>
  <c r="Q1783" i="26"/>
  <c r="R1783" i="26" s="1"/>
  <c r="L1783" i="13" s="1"/>
  <c r="N1783" i="13" s="1"/>
  <c r="Q2421" i="26"/>
  <c r="R2421" i="26" s="1"/>
  <c r="L2421" i="13" s="1"/>
  <c r="N2421" i="13" s="1"/>
  <c r="Q2453" i="26"/>
  <c r="R2453" i="26" s="1"/>
  <c r="L2453" i="13" s="1"/>
  <c r="N2453" i="13" s="1"/>
  <c r="Q2517" i="26"/>
  <c r="R2517" i="26" s="1"/>
  <c r="L2517" i="13" s="1"/>
  <c r="N2517" i="13" s="1"/>
  <c r="Q2549" i="26"/>
  <c r="R2549" i="26" s="1"/>
  <c r="L2549" i="13" s="1"/>
  <c r="N2549" i="13" s="1"/>
  <c r="Q2581" i="26"/>
  <c r="R2581" i="26" s="1"/>
  <c r="L2581" i="13" s="1"/>
  <c r="N2581" i="13" s="1"/>
  <c r="Q2386" i="26"/>
  <c r="R2386" i="26" s="1"/>
  <c r="L2386" i="13" s="1"/>
  <c r="N2386" i="13" s="1"/>
  <c r="Q2352" i="26"/>
  <c r="R2352" i="26" s="1"/>
  <c r="L2352" i="13" s="1"/>
  <c r="N2352" i="13" s="1"/>
  <c r="Q2444" i="26"/>
  <c r="R2444" i="26" s="1"/>
  <c r="L2444" i="13" s="1"/>
  <c r="N2444" i="13" s="1"/>
  <c r="Q2540" i="26"/>
  <c r="R2540" i="26" s="1"/>
  <c r="L2540" i="13" s="1"/>
  <c r="N2540" i="13" s="1"/>
  <c r="Q2604" i="26"/>
  <c r="R2604" i="26" s="1"/>
  <c r="L2604" i="13" s="1"/>
  <c r="N2604" i="13" s="1"/>
  <c r="Q2636" i="26"/>
  <c r="R2636" i="26" s="1"/>
  <c r="L2636" i="13" s="1"/>
  <c r="N2636" i="13" s="1"/>
  <c r="Q2796" i="26"/>
  <c r="R2796" i="26" s="1"/>
  <c r="L2796" i="13" s="1"/>
  <c r="N2796" i="13" s="1"/>
  <c r="Q2892" i="26"/>
  <c r="R2892" i="26" s="1"/>
  <c r="L2892" i="13" s="1"/>
  <c r="N2892" i="13" s="1"/>
  <c r="Q2924" i="26"/>
  <c r="R2924" i="26" s="1"/>
  <c r="L2924" i="13" s="1"/>
  <c r="N2924" i="13" s="1"/>
  <c r="Q3020" i="26"/>
  <c r="R3020" i="26" s="1"/>
  <c r="L3020" i="13" s="1"/>
  <c r="N3020" i="13" s="1"/>
  <c r="Q2723" i="26"/>
  <c r="R2723" i="26" s="1"/>
  <c r="L2723" i="13" s="1"/>
  <c r="N2723" i="13" s="1"/>
  <c r="Q3211" i="26"/>
  <c r="R3211" i="26" s="1"/>
  <c r="L3211" i="13" s="1"/>
  <c r="N3211" i="13" s="1"/>
  <c r="Q3243" i="26"/>
  <c r="R3243" i="26" s="1"/>
  <c r="L3243" i="13" s="1"/>
  <c r="N3243" i="13" s="1"/>
  <c r="Q3275" i="26"/>
  <c r="R3275" i="26" s="1"/>
  <c r="L3275" i="13" s="1"/>
  <c r="N3275" i="13" s="1"/>
  <c r="Q3467" i="26"/>
  <c r="R3467" i="26" s="1"/>
  <c r="L3467" i="13" s="1"/>
  <c r="N3467" i="13" s="1"/>
  <c r="Q2767" i="26"/>
  <c r="R2767" i="26" s="1"/>
  <c r="L2767" i="13" s="1"/>
  <c r="N2767" i="13" s="1"/>
  <c r="Q3022" i="26"/>
  <c r="R3022" i="26" s="1"/>
  <c r="L3022" i="13" s="1"/>
  <c r="N3022" i="13" s="1"/>
  <c r="Q2777" i="26"/>
  <c r="R2777" i="26" s="1"/>
  <c r="L2777" i="13" s="1"/>
  <c r="N2777" i="13" s="1"/>
  <c r="Q2905" i="26"/>
  <c r="R2905" i="26" s="1"/>
  <c r="L2905" i="13" s="1"/>
  <c r="N2905" i="13" s="1"/>
  <c r="Q3027" i="26"/>
  <c r="R3027" i="26" s="1"/>
  <c r="L3027" i="13" s="1"/>
  <c r="N3027" i="13" s="1"/>
  <c r="Q3094" i="26"/>
  <c r="R3094" i="26" s="1"/>
  <c r="L3094" i="13" s="1"/>
  <c r="N3094" i="13" s="1"/>
  <c r="Q3190" i="26"/>
  <c r="R3190" i="26" s="1"/>
  <c r="L3190" i="13" s="1"/>
  <c r="N3190" i="13" s="1"/>
  <c r="Q3350" i="26"/>
  <c r="R3350" i="26" s="1"/>
  <c r="L3350" i="13" s="1"/>
  <c r="N3350" i="13" s="1"/>
  <c r="Q3446" i="26"/>
  <c r="R3446" i="26" s="1"/>
  <c r="L3446" i="13" s="1"/>
  <c r="N3446" i="13" s="1"/>
  <c r="Q3510" i="26"/>
  <c r="R3510" i="26" s="1"/>
  <c r="L3510" i="13" s="1"/>
  <c r="N3510" i="13" s="1"/>
  <c r="Q3749" i="26"/>
  <c r="R3749" i="26" s="1"/>
  <c r="L3749" i="13" s="1"/>
  <c r="N3749" i="13" s="1"/>
  <c r="Q3845" i="26"/>
  <c r="R3845" i="26" s="1"/>
  <c r="L3845" i="13" s="1"/>
  <c r="N3845" i="13" s="1"/>
  <c r="Q4133" i="26"/>
  <c r="R4133" i="26" s="1"/>
  <c r="L4133" i="13" s="1"/>
  <c r="N4133" i="13" s="1"/>
  <c r="Q3547" i="26"/>
  <c r="R3547" i="26" s="1"/>
  <c r="L3547" i="13" s="1"/>
  <c r="N3547" i="13" s="1"/>
  <c r="Q3668" i="26"/>
  <c r="R3668" i="26" s="1"/>
  <c r="L3668" i="13" s="1"/>
  <c r="N3668" i="13" s="1"/>
  <c r="Q3764" i="26"/>
  <c r="R3764" i="26" s="1"/>
  <c r="L3764" i="13" s="1"/>
  <c r="N3764" i="13" s="1"/>
  <c r="Q3828" i="26"/>
  <c r="R3828" i="26" s="1"/>
  <c r="L3828" i="13" s="1"/>
  <c r="N3828" i="13" s="1"/>
  <c r="Q3892" i="26"/>
  <c r="R3892" i="26" s="1"/>
  <c r="L3892" i="13" s="1"/>
  <c r="N3892" i="13" s="1"/>
  <c r="Q3924" i="26"/>
  <c r="R3924" i="26" s="1"/>
  <c r="L3924" i="13" s="1"/>
  <c r="N3924" i="13" s="1"/>
  <c r="Q4052" i="26"/>
  <c r="R4052" i="26" s="1"/>
  <c r="L4052" i="13" s="1"/>
  <c r="N4052" i="13" s="1"/>
  <c r="Q4116" i="26"/>
  <c r="R4116" i="26" s="1"/>
  <c r="L4116" i="13" s="1"/>
  <c r="N4116" i="13" s="1"/>
  <c r="Q4148" i="26"/>
  <c r="R4148" i="26" s="1"/>
  <c r="L4148" i="13" s="1"/>
  <c r="N4148" i="13" s="1"/>
  <c r="Q2886" i="26"/>
  <c r="R2886" i="26" s="1"/>
  <c r="L2886" i="13" s="1"/>
  <c r="N2886" i="13" s="1"/>
  <c r="Q2891" i="26"/>
  <c r="R2891" i="26" s="1"/>
  <c r="L2891" i="13" s="1"/>
  <c r="N2891" i="13" s="1"/>
  <c r="Q2909" i="26"/>
  <c r="R2909" i="26" s="1"/>
  <c r="L2909" i="13" s="1"/>
  <c r="N2909" i="13" s="1"/>
  <c r="Q2711" i="26"/>
  <c r="R2711" i="26" s="1"/>
  <c r="L2711" i="13" s="1"/>
  <c r="N2711" i="13" s="1"/>
  <c r="Q2785" i="26"/>
  <c r="R2785" i="26" s="1"/>
  <c r="L2785" i="13" s="1"/>
  <c r="N2785" i="13" s="1"/>
  <c r="Q3280" i="26"/>
  <c r="R3280" i="26" s="1"/>
  <c r="L3280" i="13" s="1"/>
  <c r="N3280" i="13" s="1"/>
  <c r="Q3559" i="26"/>
  <c r="R3559" i="26" s="1"/>
  <c r="L3559" i="13" s="1"/>
  <c r="N3559" i="13" s="1"/>
  <c r="Q3719" i="26"/>
  <c r="R3719" i="26" s="1"/>
  <c r="L3719" i="13" s="1"/>
  <c r="N3719" i="13" s="1"/>
  <c r="Q4023" i="26"/>
  <c r="R4023" i="26" s="1"/>
  <c r="L4023" i="13" s="1"/>
  <c r="N4023" i="13" s="1"/>
  <c r="Q3555" i="26"/>
  <c r="R3555" i="26" s="1"/>
  <c r="L3555" i="13" s="1"/>
  <c r="N3555" i="13" s="1"/>
  <c r="Q3806" i="26"/>
  <c r="R3806" i="26" s="1"/>
  <c r="L3806" i="13" s="1"/>
  <c r="N3806" i="13" s="1"/>
  <c r="Q3" i="26"/>
  <c r="R3" i="26" s="1"/>
  <c r="L3" i="13" s="1"/>
  <c r="N3" i="13" s="1"/>
  <c r="Q19" i="26"/>
  <c r="R19" i="26" s="1"/>
  <c r="L19" i="13" s="1"/>
  <c r="N19" i="13" s="1"/>
  <c r="Q51" i="26"/>
  <c r="R51" i="26" s="1"/>
  <c r="L51" i="13" s="1"/>
  <c r="N51" i="13" s="1"/>
  <c r="Q67" i="26"/>
  <c r="R67" i="26" s="1"/>
  <c r="L67" i="13" s="1"/>
  <c r="N67" i="13" s="1"/>
  <c r="Q83" i="26"/>
  <c r="R83" i="26" s="1"/>
  <c r="L83" i="13" s="1"/>
  <c r="N83" i="13" s="1"/>
  <c r="Q115" i="26"/>
  <c r="R115" i="26" s="1"/>
  <c r="L115" i="13" s="1"/>
  <c r="N115" i="13" s="1"/>
  <c r="Q131" i="26"/>
  <c r="R131" i="26" s="1"/>
  <c r="L131" i="13" s="1"/>
  <c r="N131" i="13" s="1"/>
  <c r="Q147" i="26"/>
  <c r="R147" i="26" s="1"/>
  <c r="L147" i="13" s="1"/>
  <c r="N147" i="13" s="1"/>
  <c r="Q163" i="26"/>
  <c r="R163" i="26" s="1"/>
  <c r="L163" i="13" s="1"/>
  <c r="N163" i="13" s="1"/>
  <c r="Q182" i="26"/>
  <c r="R182" i="26" s="1"/>
  <c r="L182" i="13" s="1"/>
  <c r="N182" i="13" s="1"/>
  <c r="Q198" i="26"/>
  <c r="R198" i="26" s="1"/>
  <c r="L198" i="13" s="1"/>
  <c r="N198" i="13" s="1"/>
  <c r="Q214" i="26"/>
  <c r="R214" i="26" s="1"/>
  <c r="L214" i="13" s="1"/>
  <c r="N214" i="13" s="1"/>
  <c r="Q230" i="26"/>
  <c r="R230" i="26" s="1"/>
  <c r="L230" i="13" s="1"/>
  <c r="N230" i="13" s="1"/>
  <c r="Q242" i="26"/>
  <c r="R242" i="26" s="1"/>
  <c r="L242" i="13" s="1"/>
  <c r="N242" i="13" s="1"/>
  <c r="Q259" i="26"/>
  <c r="R259" i="26" s="1"/>
  <c r="L259" i="13" s="1"/>
  <c r="N259" i="13" s="1"/>
  <c r="Q275" i="26"/>
  <c r="R275" i="26" s="1"/>
  <c r="L275" i="13" s="1"/>
  <c r="N275" i="13" s="1"/>
  <c r="Q307" i="26"/>
  <c r="R307" i="26" s="1"/>
  <c r="L307" i="13" s="1"/>
  <c r="N307" i="13" s="1"/>
  <c r="Q323" i="26"/>
  <c r="R323" i="26" s="1"/>
  <c r="L323" i="13" s="1"/>
  <c r="N323" i="13" s="1"/>
  <c r="Q339" i="26"/>
  <c r="R339" i="26" s="1"/>
  <c r="L339" i="13" s="1"/>
  <c r="N339" i="13" s="1"/>
  <c r="Q355" i="26"/>
  <c r="R355" i="26" s="1"/>
  <c r="L355" i="13" s="1"/>
  <c r="N355" i="13" s="1"/>
  <c r="Q371" i="26"/>
  <c r="R371" i="26" s="1"/>
  <c r="L371" i="13" s="1"/>
  <c r="N371" i="13" s="1"/>
  <c r="Q451" i="26"/>
  <c r="R451" i="26" s="1"/>
  <c r="L451" i="13" s="1"/>
  <c r="N451" i="13" s="1"/>
  <c r="Q467" i="26"/>
  <c r="R467" i="26" s="1"/>
  <c r="L467" i="13" s="1"/>
  <c r="N467" i="13" s="1"/>
  <c r="Q483" i="26"/>
  <c r="R483" i="26" s="1"/>
  <c r="L483" i="13" s="1"/>
  <c r="N483" i="13" s="1"/>
  <c r="Q499" i="26"/>
  <c r="R499" i="26" s="1"/>
  <c r="L499" i="13" s="1"/>
  <c r="N499" i="13" s="1"/>
  <c r="Q515" i="26"/>
  <c r="R515" i="26" s="1"/>
  <c r="L515" i="13" s="1"/>
  <c r="N515" i="13" s="1"/>
  <c r="Q531" i="26"/>
  <c r="R531" i="26" s="1"/>
  <c r="L531" i="13" s="1"/>
  <c r="N531" i="13" s="1"/>
  <c r="Q547" i="26"/>
  <c r="R547" i="26" s="1"/>
  <c r="L547" i="13" s="1"/>
  <c r="N547" i="13" s="1"/>
  <c r="Q381" i="26"/>
  <c r="R381" i="26" s="1"/>
  <c r="L381" i="13" s="1"/>
  <c r="N381" i="13" s="1"/>
  <c r="Q404" i="26"/>
  <c r="R404" i="26" s="1"/>
  <c r="L404" i="13" s="1"/>
  <c r="N404" i="13" s="1"/>
  <c r="Q582" i="26"/>
  <c r="R582" i="26" s="1"/>
  <c r="L582" i="13" s="1"/>
  <c r="N582" i="13" s="1"/>
  <c r="Q614" i="26"/>
  <c r="R614" i="26" s="1"/>
  <c r="L614" i="13" s="1"/>
  <c r="N614" i="13" s="1"/>
  <c r="Q630" i="26"/>
  <c r="R630" i="26" s="1"/>
  <c r="L630" i="13" s="1"/>
  <c r="N630" i="13" s="1"/>
  <c r="Q647" i="26"/>
  <c r="R647" i="26" s="1"/>
  <c r="L647" i="13" s="1"/>
  <c r="N647" i="13" s="1"/>
  <c r="Q679" i="26"/>
  <c r="R679" i="26" s="1"/>
  <c r="L679" i="13" s="1"/>
  <c r="N679" i="13" s="1"/>
  <c r="Q634" i="26"/>
  <c r="R634" i="26" s="1"/>
  <c r="L634" i="13" s="1"/>
  <c r="N634" i="13" s="1"/>
  <c r="Q652" i="26"/>
  <c r="R652" i="26" s="1"/>
  <c r="L652" i="13" s="1"/>
  <c r="N652" i="13" s="1"/>
  <c r="Q716" i="26"/>
  <c r="R716" i="26" s="1"/>
  <c r="L716" i="13" s="1"/>
  <c r="N716" i="13" s="1"/>
  <c r="Q748" i="26"/>
  <c r="R748" i="26" s="1"/>
  <c r="L748" i="13" s="1"/>
  <c r="N748" i="13" s="1"/>
  <c r="Q773" i="26"/>
  <c r="R773" i="26" s="1"/>
  <c r="L773" i="13" s="1"/>
  <c r="N773" i="13" s="1"/>
  <c r="Q938" i="26"/>
  <c r="R938" i="26" s="1"/>
  <c r="L938" i="13" s="1"/>
  <c r="N938" i="13" s="1"/>
  <c r="Q970" i="26"/>
  <c r="R970" i="26" s="1"/>
  <c r="L970" i="13" s="1"/>
  <c r="N970" i="13" s="1"/>
  <c r="Q1002" i="26"/>
  <c r="R1002" i="26" s="1"/>
  <c r="L1002" i="13" s="1"/>
  <c r="N1002" i="13" s="1"/>
  <c r="Q1034" i="26"/>
  <c r="R1034" i="26" s="1"/>
  <c r="L1034" i="13" s="1"/>
  <c r="N1034" i="13" s="1"/>
  <c r="Q1066" i="26"/>
  <c r="R1066" i="26" s="1"/>
  <c r="L1066" i="13" s="1"/>
  <c r="N1066" i="13" s="1"/>
  <c r="Q759" i="26"/>
  <c r="R759" i="26" s="1"/>
  <c r="L759" i="13" s="1"/>
  <c r="N759" i="13" s="1"/>
  <c r="Q813" i="26"/>
  <c r="R813" i="26" s="1"/>
  <c r="L813" i="13" s="1"/>
  <c r="N813" i="13" s="1"/>
  <c r="Q889" i="26"/>
  <c r="R889" i="26" s="1"/>
  <c r="L889" i="13" s="1"/>
  <c r="N889" i="13" s="1"/>
  <c r="Q953" i="26"/>
  <c r="R953" i="26" s="1"/>
  <c r="L953" i="13" s="1"/>
  <c r="N953" i="13" s="1"/>
  <c r="Q1017" i="26"/>
  <c r="R1017" i="26" s="1"/>
  <c r="L1017" i="13" s="1"/>
  <c r="N1017" i="13" s="1"/>
  <c r="Q1049" i="26"/>
  <c r="R1049" i="26" s="1"/>
  <c r="L1049" i="13" s="1"/>
  <c r="N1049" i="13" s="1"/>
  <c r="Q1132" i="26"/>
  <c r="R1132" i="26" s="1"/>
  <c r="L1132" i="13" s="1"/>
  <c r="N1132" i="13" s="1"/>
  <c r="Q1164" i="26"/>
  <c r="R1164" i="26" s="1"/>
  <c r="L1164" i="13" s="1"/>
  <c r="N1164" i="13" s="1"/>
  <c r="Q1292" i="26"/>
  <c r="R1292" i="26" s="1"/>
  <c r="L1292" i="13" s="1"/>
  <c r="N1292" i="13" s="1"/>
  <c r="Q1324" i="26"/>
  <c r="R1324" i="26" s="1"/>
  <c r="L1324" i="13" s="1"/>
  <c r="N1324" i="13" s="1"/>
  <c r="Q1356" i="26"/>
  <c r="R1356" i="26" s="1"/>
  <c r="L1356" i="13" s="1"/>
  <c r="N1356" i="13" s="1"/>
  <c r="Q1388" i="26"/>
  <c r="R1388" i="26" s="1"/>
  <c r="L1388" i="13" s="1"/>
  <c r="N1388" i="13" s="1"/>
  <c r="Q1548" i="26"/>
  <c r="R1548" i="26" s="1"/>
  <c r="L1548" i="13" s="1"/>
  <c r="N1548" i="13" s="1"/>
  <c r="Q1580" i="26"/>
  <c r="R1580" i="26" s="1"/>
  <c r="L1580" i="13" s="1"/>
  <c r="N1580" i="13" s="1"/>
  <c r="Q1644" i="26"/>
  <c r="R1644" i="26" s="1"/>
  <c r="L1644" i="13" s="1"/>
  <c r="N1644" i="13" s="1"/>
  <c r="Q1105" i="26"/>
  <c r="R1105" i="26" s="1"/>
  <c r="L1105" i="13" s="1"/>
  <c r="N1105" i="13" s="1"/>
  <c r="Q1157" i="26"/>
  <c r="R1157" i="26" s="1"/>
  <c r="L1157" i="13" s="1"/>
  <c r="N1157" i="13" s="1"/>
  <c r="Q1189" i="26"/>
  <c r="R1189" i="26" s="1"/>
  <c r="L1189" i="13" s="1"/>
  <c r="N1189" i="13" s="1"/>
  <c r="Q1221" i="26"/>
  <c r="R1221" i="26" s="1"/>
  <c r="L1221" i="13" s="1"/>
  <c r="N1221" i="13" s="1"/>
  <c r="Q1285" i="26"/>
  <c r="R1285" i="26" s="1"/>
  <c r="L1285" i="13" s="1"/>
  <c r="N1285" i="13" s="1"/>
  <c r="Q1381" i="26"/>
  <c r="R1381" i="26" s="1"/>
  <c r="L1381" i="13" s="1"/>
  <c r="N1381" i="13" s="1"/>
  <c r="Q1509" i="26"/>
  <c r="R1509" i="26" s="1"/>
  <c r="L1509" i="13" s="1"/>
  <c r="N1509" i="13" s="1"/>
  <c r="Q1541" i="26"/>
  <c r="R1541" i="26" s="1"/>
  <c r="L1541" i="13" s="1"/>
  <c r="N1541" i="13" s="1"/>
  <c r="Q1573" i="26"/>
  <c r="R1573" i="26" s="1"/>
  <c r="L1573" i="13" s="1"/>
  <c r="N1573" i="13" s="1"/>
  <c r="Q1605" i="26"/>
  <c r="R1605" i="26" s="1"/>
  <c r="L1605" i="13" s="1"/>
  <c r="N1605" i="13" s="1"/>
  <c r="Q1637" i="26"/>
  <c r="R1637" i="26" s="1"/>
  <c r="L1637" i="13" s="1"/>
  <c r="N1637" i="13" s="1"/>
  <c r="Q1668" i="26"/>
  <c r="R1668" i="26" s="1"/>
  <c r="L1668" i="13" s="1"/>
  <c r="N1668" i="13" s="1"/>
  <c r="Q1732" i="26"/>
  <c r="R1732" i="26" s="1"/>
  <c r="L1732" i="13" s="1"/>
  <c r="N1732" i="13" s="1"/>
  <c r="Q1792" i="26"/>
  <c r="R1792" i="26" s="1"/>
  <c r="L1792" i="13" s="1"/>
  <c r="N1792" i="13" s="1"/>
  <c r="Q1856" i="26"/>
  <c r="R1856" i="26" s="1"/>
  <c r="L1856" i="13" s="1"/>
  <c r="N1856" i="13" s="1"/>
  <c r="Q1920" i="26"/>
  <c r="R1920" i="26" s="1"/>
  <c r="L1920" i="13" s="1"/>
  <c r="N1920" i="13" s="1"/>
  <c r="Q1984" i="26"/>
  <c r="R1984" i="26" s="1"/>
  <c r="L1984" i="13" s="1"/>
  <c r="N1984" i="13" s="1"/>
  <c r="Q2080" i="26"/>
  <c r="R2080" i="26" s="1"/>
  <c r="L2080" i="13" s="1"/>
  <c r="N2080" i="13" s="1"/>
  <c r="Q2144" i="26"/>
  <c r="R2144" i="26" s="1"/>
  <c r="L2144" i="13" s="1"/>
  <c r="N2144" i="13" s="1"/>
  <c r="Q2176" i="26"/>
  <c r="R2176" i="26" s="1"/>
  <c r="L2176" i="13" s="1"/>
  <c r="N2176" i="13" s="1"/>
  <c r="Q2240" i="26"/>
  <c r="R2240" i="26" s="1"/>
  <c r="L2240" i="13" s="1"/>
  <c r="N2240" i="13" s="1"/>
  <c r="Q1681" i="26"/>
  <c r="R1681" i="26" s="1"/>
  <c r="L1681" i="13" s="1"/>
  <c r="N1681" i="13" s="1"/>
  <c r="Q1745" i="26"/>
  <c r="R1745" i="26" s="1"/>
  <c r="L1745" i="13" s="1"/>
  <c r="N1745" i="13" s="1"/>
  <c r="Q1754" i="26"/>
  <c r="R1754" i="26" s="1"/>
  <c r="L1754" i="13" s="1"/>
  <c r="N1754" i="13" s="1"/>
  <c r="Q1835" i="26"/>
  <c r="R1835" i="26" s="1"/>
  <c r="L1835" i="13" s="1"/>
  <c r="N1835" i="13" s="1"/>
  <c r="Q1867" i="26"/>
  <c r="R1867" i="26" s="1"/>
  <c r="L1867" i="13" s="1"/>
  <c r="N1867" i="13" s="1"/>
  <c r="Q1899" i="26"/>
  <c r="R1899" i="26" s="1"/>
  <c r="L1899" i="13" s="1"/>
  <c r="N1899" i="13" s="1"/>
  <c r="Q1931" i="26"/>
  <c r="R1931" i="26" s="1"/>
  <c r="L1931" i="13" s="1"/>
  <c r="N1931" i="13" s="1"/>
  <c r="Q2091" i="26"/>
  <c r="R2091" i="26" s="1"/>
  <c r="L2091" i="13" s="1"/>
  <c r="N2091" i="13" s="1"/>
  <c r="Q2155" i="26"/>
  <c r="R2155" i="26" s="1"/>
  <c r="L2155" i="13" s="1"/>
  <c r="N2155" i="13" s="1"/>
  <c r="Q2219" i="26"/>
  <c r="R2219" i="26" s="1"/>
  <c r="L2219" i="13" s="1"/>
  <c r="N2219" i="13" s="1"/>
  <c r="Q2283" i="26"/>
  <c r="R2283" i="26" s="1"/>
  <c r="L2283" i="13" s="1"/>
  <c r="N2283" i="13" s="1"/>
  <c r="Q1775" i="26"/>
  <c r="R1775" i="26" s="1"/>
  <c r="L1775" i="13" s="1"/>
  <c r="N1775" i="13" s="1"/>
  <c r="Q2577" i="26"/>
  <c r="R2577" i="26" s="1"/>
  <c r="L2577" i="13" s="1"/>
  <c r="N2577" i="13" s="1"/>
  <c r="Q2641" i="26"/>
  <c r="R2641" i="26" s="1"/>
  <c r="L2641" i="13" s="1"/>
  <c r="N2641" i="13" s="1"/>
  <c r="Q2378" i="26"/>
  <c r="R2378" i="26" s="1"/>
  <c r="L2378" i="13" s="1"/>
  <c r="N2378" i="13" s="1"/>
  <c r="Q2536" i="26"/>
  <c r="R2536" i="26" s="1"/>
  <c r="L2536" i="13" s="1"/>
  <c r="N2536" i="13" s="1"/>
  <c r="Q2568" i="26"/>
  <c r="R2568" i="26" s="1"/>
  <c r="L2568" i="13" s="1"/>
  <c r="N2568" i="13" s="1"/>
  <c r="Q2664" i="26"/>
  <c r="R2664" i="26" s="1"/>
  <c r="L2664" i="13" s="1"/>
  <c r="N2664" i="13" s="1"/>
  <c r="Q2760" i="26"/>
  <c r="R2760" i="26" s="1"/>
  <c r="L2760" i="13" s="1"/>
  <c r="N2760" i="13" s="1"/>
  <c r="Q2792" i="26"/>
  <c r="R2792" i="26" s="1"/>
  <c r="L2792" i="13" s="1"/>
  <c r="N2792" i="13" s="1"/>
  <c r="Q2824" i="26"/>
  <c r="R2824" i="26" s="1"/>
  <c r="L2824" i="13" s="1"/>
  <c r="N2824" i="13" s="1"/>
  <c r="Q3016" i="26"/>
  <c r="R3016" i="26" s="1"/>
  <c r="L3016" i="13" s="1"/>
  <c r="N3016" i="13" s="1"/>
  <c r="Q3111" i="26"/>
  <c r="R3111" i="26" s="1"/>
  <c r="L3111" i="13" s="1"/>
  <c r="N3111" i="13" s="1"/>
  <c r="Q3143" i="26"/>
  <c r="R3143" i="26" s="1"/>
  <c r="L3143" i="13" s="1"/>
  <c r="N3143" i="13" s="1"/>
  <c r="Q3207" i="26"/>
  <c r="R3207" i="26" s="1"/>
  <c r="L3207" i="13" s="1"/>
  <c r="N3207" i="13" s="1"/>
  <c r="Q3303" i="26"/>
  <c r="R3303" i="26" s="1"/>
  <c r="L3303" i="13" s="1"/>
  <c r="N3303" i="13" s="1"/>
  <c r="Q3367" i="26"/>
  <c r="R3367" i="26" s="1"/>
  <c r="L3367" i="13" s="1"/>
  <c r="N3367" i="13" s="1"/>
  <c r="Q3399" i="26"/>
  <c r="R3399" i="26" s="1"/>
  <c r="L3399" i="13" s="1"/>
  <c r="N3399" i="13" s="1"/>
  <c r="Q3463" i="26"/>
  <c r="R3463" i="26" s="1"/>
  <c r="L3463" i="13" s="1"/>
  <c r="N3463" i="13" s="1"/>
  <c r="Q2761" i="26"/>
  <c r="R2761" i="26" s="1"/>
  <c r="L2761" i="13" s="1"/>
  <c r="N2761" i="13" s="1"/>
  <c r="Q2889" i="26"/>
  <c r="R2889" i="26" s="1"/>
  <c r="L2889" i="13" s="1"/>
  <c r="N2889" i="13" s="1"/>
  <c r="Q3058" i="26"/>
  <c r="R3058" i="26" s="1"/>
  <c r="L3058" i="13" s="1"/>
  <c r="N3058" i="13" s="1"/>
  <c r="Q3122" i="26"/>
  <c r="R3122" i="26" s="1"/>
  <c r="L3122" i="13" s="1"/>
  <c r="N3122" i="13" s="1"/>
  <c r="Q3154" i="26"/>
  <c r="R3154" i="26" s="1"/>
  <c r="L3154" i="13" s="1"/>
  <c r="N3154" i="13" s="1"/>
  <c r="Q3218" i="26"/>
  <c r="R3218" i="26" s="1"/>
  <c r="L3218" i="13" s="1"/>
  <c r="N3218" i="13" s="1"/>
  <c r="Q3250" i="26"/>
  <c r="R3250" i="26" s="1"/>
  <c r="L3250" i="13" s="1"/>
  <c r="N3250" i="13" s="1"/>
  <c r="Q3314" i="26"/>
  <c r="R3314" i="26" s="1"/>
  <c r="L3314" i="13" s="1"/>
  <c r="N3314" i="13" s="1"/>
  <c r="Q3410" i="26"/>
  <c r="R3410" i="26" s="1"/>
  <c r="L3410" i="13" s="1"/>
  <c r="N3410" i="13" s="1"/>
  <c r="Q3649" i="26"/>
  <c r="R3649" i="26" s="1"/>
  <c r="L3649" i="13" s="1"/>
  <c r="N3649" i="13" s="1"/>
  <c r="Q3777" i="26"/>
  <c r="R3777" i="26" s="1"/>
  <c r="L3777" i="13" s="1"/>
  <c r="N3777" i="13" s="1"/>
  <c r="Q3841" i="26"/>
  <c r="R3841" i="26" s="1"/>
  <c r="L3841" i="13" s="1"/>
  <c r="N3841" i="13" s="1"/>
  <c r="Q3905" i="26"/>
  <c r="R3905" i="26" s="1"/>
  <c r="L3905" i="13" s="1"/>
  <c r="N3905" i="13" s="1"/>
  <c r="Q4065" i="26"/>
  <c r="R4065" i="26" s="1"/>
  <c r="L4065" i="13" s="1"/>
  <c r="N4065" i="13" s="1"/>
  <c r="Q4097" i="26"/>
  <c r="R4097" i="26" s="1"/>
  <c r="L4097" i="13" s="1"/>
  <c r="N4097" i="13" s="1"/>
  <c r="Q4161" i="26"/>
  <c r="R4161" i="26" s="1"/>
  <c r="L4161" i="13" s="1"/>
  <c r="N4161" i="13" s="1"/>
  <c r="Q3531" i="26"/>
  <c r="R3531" i="26" s="1"/>
  <c r="L3531" i="13" s="1"/>
  <c r="N3531" i="13" s="1"/>
  <c r="Q3728" i="26"/>
  <c r="R3728" i="26" s="1"/>
  <c r="L3728" i="13" s="1"/>
  <c r="N3728" i="13" s="1"/>
  <c r="Q3856" i="26"/>
  <c r="R3856" i="26" s="1"/>
  <c r="L3856" i="13" s="1"/>
  <c r="N3856" i="13" s="1"/>
  <c r="Q3920" i="26"/>
  <c r="R3920" i="26" s="1"/>
  <c r="L3920" i="13" s="1"/>
  <c r="N3920" i="13" s="1"/>
  <c r="Q3952" i="26"/>
  <c r="R3952" i="26" s="1"/>
  <c r="L3952" i="13" s="1"/>
  <c r="N3952" i="13" s="1"/>
  <c r="Q4016" i="26"/>
  <c r="R4016" i="26" s="1"/>
  <c r="L4016" i="13" s="1"/>
  <c r="N4016" i="13" s="1"/>
  <c r="Q4048" i="26"/>
  <c r="R4048" i="26" s="1"/>
  <c r="L4048" i="13" s="1"/>
  <c r="N4048" i="13" s="1"/>
  <c r="Q4112" i="26"/>
  <c r="R4112" i="26" s="1"/>
  <c r="L4112" i="13" s="1"/>
  <c r="N4112" i="13" s="1"/>
  <c r="Q3620" i="26"/>
  <c r="R3620" i="26" s="1"/>
  <c r="L3620" i="13" s="1"/>
  <c r="N3620" i="13" s="1"/>
  <c r="Q12" i="26"/>
  <c r="R12" i="26" s="1"/>
  <c r="L12" i="13" s="1"/>
  <c r="N12" i="13" s="1"/>
  <c r="Q28" i="26"/>
  <c r="R28" i="26" s="1"/>
  <c r="L28" i="13" s="1"/>
  <c r="N28" i="13" s="1"/>
  <c r="Q44" i="26"/>
  <c r="R44" i="26" s="1"/>
  <c r="L44" i="13" s="1"/>
  <c r="N44" i="13" s="1"/>
  <c r="Q60" i="26"/>
  <c r="R60" i="26" s="1"/>
  <c r="L60" i="13" s="1"/>
  <c r="N60" i="13" s="1"/>
  <c r="Q76" i="26"/>
  <c r="R76" i="26" s="1"/>
  <c r="L76" i="13" s="1"/>
  <c r="N76" i="13" s="1"/>
  <c r="Q92" i="26"/>
  <c r="R92" i="26" s="1"/>
  <c r="L92" i="13" s="1"/>
  <c r="N92" i="13" s="1"/>
  <c r="Q108" i="26"/>
  <c r="R108" i="26" s="1"/>
  <c r="L108" i="13" s="1"/>
  <c r="N108" i="13" s="1"/>
  <c r="Q124" i="26"/>
  <c r="R124" i="26" s="1"/>
  <c r="L124" i="13" s="1"/>
  <c r="N124" i="13" s="1"/>
  <c r="Q156" i="26"/>
  <c r="R156" i="26" s="1"/>
  <c r="L156" i="13" s="1"/>
  <c r="N156" i="13" s="1"/>
  <c r="Q175" i="26"/>
  <c r="R175" i="26" s="1"/>
  <c r="L175" i="13" s="1"/>
  <c r="N175" i="13" s="1"/>
  <c r="Q191" i="26"/>
  <c r="R191" i="26" s="1"/>
  <c r="L191" i="13" s="1"/>
  <c r="N191" i="13" s="1"/>
  <c r="Q223" i="26"/>
  <c r="R223" i="26" s="1"/>
  <c r="L223" i="13" s="1"/>
  <c r="N223" i="13" s="1"/>
  <c r="Q239" i="26"/>
  <c r="R239" i="26" s="1"/>
  <c r="L239" i="13" s="1"/>
  <c r="N239" i="13" s="1"/>
  <c r="Q268" i="26"/>
  <c r="R268" i="26" s="1"/>
  <c r="L268" i="13" s="1"/>
  <c r="N268" i="13" s="1"/>
  <c r="Q284" i="26"/>
  <c r="R284" i="26" s="1"/>
  <c r="L284" i="13" s="1"/>
  <c r="N284" i="13" s="1"/>
  <c r="Q300" i="26"/>
  <c r="R300" i="26" s="1"/>
  <c r="L300" i="13" s="1"/>
  <c r="N300" i="13" s="1"/>
  <c r="Q316" i="26"/>
  <c r="R316" i="26" s="1"/>
  <c r="L316" i="13" s="1"/>
  <c r="N316" i="13" s="1"/>
  <c r="Q348" i="26"/>
  <c r="R348" i="26" s="1"/>
  <c r="L348" i="13" s="1"/>
  <c r="N348" i="13" s="1"/>
  <c r="Q403" i="26"/>
  <c r="R403" i="26" s="1"/>
  <c r="L403" i="13" s="1"/>
  <c r="N403" i="13" s="1"/>
  <c r="Q428" i="26"/>
  <c r="R428" i="26" s="1"/>
  <c r="L428" i="13" s="1"/>
  <c r="N428" i="13" s="1"/>
  <c r="Q460" i="26"/>
  <c r="R460" i="26" s="1"/>
  <c r="L460" i="13" s="1"/>
  <c r="N460" i="13" s="1"/>
  <c r="Q492" i="26"/>
  <c r="R492" i="26" s="1"/>
  <c r="L492" i="13" s="1"/>
  <c r="N492" i="13" s="1"/>
  <c r="Q524" i="26"/>
  <c r="R524" i="26" s="1"/>
  <c r="L524" i="13" s="1"/>
  <c r="N524" i="13" s="1"/>
  <c r="Q540" i="26"/>
  <c r="R540" i="26" s="1"/>
  <c r="L540" i="13" s="1"/>
  <c r="N540" i="13" s="1"/>
  <c r="Q398" i="26"/>
  <c r="R398" i="26" s="1"/>
  <c r="L398" i="13" s="1"/>
  <c r="N398" i="13" s="1"/>
  <c r="Q376" i="26"/>
  <c r="R376" i="26" s="1"/>
  <c r="L376" i="13" s="1"/>
  <c r="N376" i="13" s="1"/>
  <c r="Q575" i="26"/>
  <c r="R575" i="26" s="1"/>
  <c r="L575" i="13" s="1"/>
  <c r="N575" i="13" s="1"/>
  <c r="Q591" i="26"/>
  <c r="R591" i="26" s="1"/>
  <c r="L591" i="13" s="1"/>
  <c r="N591" i="13" s="1"/>
  <c r="Q566" i="26"/>
  <c r="R566" i="26" s="1"/>
  <c r="L566" i="13" s="1"/>
  <c r="N566" i="13" s="1"/>
  <c r="Q734" i="26"/>
  <c r="R734" i="26" s="1"/>
  <c r="L734" i="13" s="1"/>
  <c r="N734" i="13" s="1"/>
  <c r="Q766" i="26"/>
  <c r="R766" i="26" s="1"/>
  <c r="L766" i="13" s="1"/>
  <c r="N766" i="13" s="1"/>
  <c r="Q717" i="26"/>
  <c r="R717" i="26" s="1"/>
  <c r="L717" i="13" s="1"/>
  <c r="N717" i="13" s="1"/>
  <c r="Q860" i="26"/>
  <c r="R860" i="26" s="1"/>
  <c r="L860" i="13" s="1"/>
  <c r="N860" i="13" s="1"/>
  <c r="Q892" i="26"/>
  <c r="R892" i="26" s="1"/>
  <c r="L892" i="13" s="1"/>
  <c r="N892" i="13" s="1"/>
  <c r="Q988" i="26"/>
  <c r="R988" i="26" s="1"/>
  <c r="L988" i="13" s="1"/>
  <c r="N988" i="13" s="1"/>
  <c r="Q1052" i="26"/>
  <c r="R1052" i="26" s="1"/>
  <c r="L1052" i="13" s="1"/>
  <c r="N1052" i="13" s="1"/>
  <c r="Q703" i="26"/>
  <c r="R703" i="26" s="1"/>
  <c r="L703" i="13" s="1"/>
  <c r="N703" i="13" s="1"/>
  <c r="Q812" i="26"/>
  <c r="R812" i="26" s="1"/>
  <c r="L812" i="13" s="1"/>
  <c r="N812" i="13" s="1"/>
  <c r="Q777" i="26"/>
  <c r="R777" i="26" s="1"/>
  <c r="L777" i="13" s="1"/>
  <c r="N777" i="13" s="1"/>
  <c r="Q939" i="26"/>
  <c r="R939" i="26" s="1"/>
  <c r="L939" i="13" s="1"/>
  <c r="N939" i="13" s="1"/>
  <c r="Q971" i="26"/>
  <c r="R971" i="26" s="1"/>
  <c r="L971" i="13" s="1"/>
  <c r="N971" i="13" s="1"/>
  <c r="Q1003" i="26"/>
  <c r="R1003" i="26" s="1"/>
  <c r="L1003" i="13" s="1"/>
  <c r="N1003" i="13" s="1"/>
  <c r="Q1091" i="26"/>
  <c r="R1091" i="26" s="1"/>
  <c r="L1091" i="13" s="1"/>
  <c r="N1091" i="13" s="1"/>
  <c r="Q1150" i="26"/>
  <c r="R1150" i="26" s="1"/>
  <c r="L1150" i="13" s="1"/>
  <c r="N1150" i="13" s="1"/>
  <c r="Q1214" i="26"/>
  <c r="R1214" i="26" s="1"/>
  <c r="L1214" i="13" s="1"/>
  <c r="N1214" i="13" s="1"/>
  <c r="Q1246" i="26"/>
  <c r="R1246" i="26" s="1"/>
  <c r="L1246" i="13" s="1"/>
  <c r="N1246" i="13" s="1"/>
  <c r="Q1374" i="26"/>
  <c r="R1374" i="26" s="1"/>
  <c r="L1374" i="13" s="1"/>
  <c r="N1374" i="13" s="1"/>
  <c r="Q1406" i="26"/>
  <c r="R1406" i="26" s="1"/>
  <c r="L1406" i="13" s="1"/>
  <c r="N1406" i="13" s="1"/>
  <c r="Q1438" i="26"/>
  <c r="R1438" i="26" s="1"/>
  <c r="L1438" i="13" s="1"/>
  <c r="N1438" i="13" s="1"/>
  <c r="Q1502" i="26"/>
  <c r="R1502" i="26" s="1"/>
  <c r="L1502" i="13" s="1"/>
  <c r="N1502" i="13" s="1"/>
  <c r="Q1534" i="26"/>
  <c r="R1534" i="26" s="1"/>
  <c r="L1534" i="13" s="1"/>
  <c r="N1534" i="13" s="1"/>
  <c r="Q1566" i="26"/>
  <c r="R1566" i="26" s="1"/>
  <c r="L1566" i="13" s="1"/>
  <c r="N1566" i="13" s="1"/>
  <c r="Q1598" i="26"/>
  <c r="R1598" i="26" s="1"/>
  <c r="L1598" i="13" s="1"/>
  <c r="N1598" i="13" s="1"/>
  <c r="Q1630" i="26"/>
  <c r="R1630" i="26" s="1"/>
  <c r="L1630" i="13" s="1"/>
  <c r="N1630" i="13" s="1"/>
  <c r="Q1662" i="26"/>
  <c r="R1662" i="26" s="1"/>
  <c r="L1662" i="13" s="1"/>
  <c r="N1662" i="13" s="1"/>
  <c r="Q1239" i="26"/>
  <c r="R1239" i="26" s="1"/>
  <c r="L1239" i="13" s="1"/>
  <c r="N1239" i="13" s="1"/>
  <c r="Q1271" i="26"/>
  <c r="R1271" i="26" s="1"/>
  <c r="L1271" i="13" s="1"/>
  <c r="N1271" i="13" s="1"/>
  <c r="Q1431" i="26"/>
  <c r="R1431" i="26" s="1"/>
  <c r="L1431" i="13" s="1"/>
  <c r="N1431" i="13" s="1"/>
  <c r="Q1495" i="26"/>
  <c r="R1495" i="26" s="1"/>
  <c r="L1495" i="13" s="1"/>
  <c r="N1495" i="13" s="1"/>
  <c r="Q1527" i="26"/>
  <c r="R1527" i="26" s="1"/>
  <c r="L1527" i="13" s="1"/>
  <c r="N1527" i="13" s="1"/>
  <c r="Q1559" i="26"/>
  <c r="R1559" i="26" s="1"/>
  <c r="L1559" i="13" s="1"/>
  <c r="N1559" i="13" s="1"/>
  <c r="Q1623" i="26"/>
  <c r="R1623" i="26" s="1"/>
  <c r="L1623" i="13" s="1"/>
  <c r="N1623" i="13" s="1"/>
  <c r="Q1655" i="26"/>
  <c r="R1655" i="26" s="1"/>
  <c r="L1655" i="13" s="1"/>
  <c r="N1655" i="13" s="1"/>
  <c r="Q1704" i="26"/>
  <c r="R1704" i="26" s="1"/>
  <c r="L1704" i="13" s="1"/>
  <c r="N1704" i="13" s="1"/>
  <c r="Q1768" i="26"/>
  <c r="R1768" i="26" s="1"/>
  <c r="L1768" i="13" s="1"/>
  <c r="N1768" i="13" s="1"/>
  <c r="Q1810" i="26"/>
  <c r="R1810" i="26" s="1"/>
  <c r="L1810" i="13" s="1"/>
  <c r="N1810" i="13" s="1"/>
  <c r="Q1842" i="26"/>
  <c r="R1842" i="26" s="1"/>
  <c r="L1842" i="13" s="1"/>
  <c r="N1842" i="13" s="1"/>
  <c r="Q1874" i="26"/>
  <c r="R1874" i="26" s="1"/>
  <c r="L1874" i="13" s="1"/>
  <c r="N1874" i="13" s="1"/>
  <c r="Q2098" i="26"/>
  <c r="R2098" i="26" s="1"/>
  <c r="L2098" i="13" s="1"/>
  <c r="N2098" i="13" s="1"/>
  <c r="Q2130" i="26"/>
  <c r="R2130" i="26" s="1"/>
  <c r="L2130" i="13" s="1"/>
  <c r="N2130" i="13" s="1"/>
  <c r="Q2194" i="26"/>
  <c r="R2194" i="26" s="1"/>
  <c r="L2194" i="13" s="1"/>
  <c r="N2194" i="13" s="1"/>
  <c r="Q2258" i="26"/>
  <c r="R2258" i="26" s="1"/>
  <c r="L2258" i="13" s="1"/>
  <c r="N2258" i="13" s="1"/>
  <c r="Q2290" i="26"/>
  <c r="R2290" i="26" s="1"/>
  <c r="L2290" i="13" s="1"/>
  <c r="N2290" i="13" s="1"/>
  <c r="Q1717" i="26"/>
  <c r="R1717" i="26" s="1"/>
  <c r="L1717" i="13" s="1"/>
  <c r="N1717" i="13" s="1"/>
  <c r="Q1821" i="26"/>
  <c r="R1821" i="26" s="1"/>
  <c r="L1821" i="13" s="1"/>
  <c r="N1821" i="13" s="1"/>
  <c r="Q1885" i="26"/>
  <c r="R1885" i="26" s="1"/>
  <c r="L1885" i="13" s="1"/>
  <c r="N1885" i="13" s="1"/>
  <c r="Q1981" i="26"/>
  <c r="R1981" i="26" s="1"/>
  <c r="L1981" i="13" s="1"/>
  <c r="N1981" i="13" s="1"/>
  <c r="Q2013" i="26"/>
  <c r="R2013" i="26" s="1"/>
  <c r="L2013" i="13" s="1"/>
  <c r="N2013" i="13" s="1"/>
  <c r="Q2141" i="26"/>
  <c r="R2141" i="26" s="1"/>
  <c r="L2141" i="13" s="1"/>
  <c r="N2141" i="13" s="1"/>
  <c r="Q2173" i="26"/>
  <c r="R2173" i="26" s="1"/>
  <c r="L2173" i="13" s="1"/>
  <c r="N2173" i="13" s="1"/>
  <c r="Q2205" i="26"/>
  <c r="R2205" i="26" s="1"/>
  <c r="L2205" i="13" s="1"/>
  <c r="N2205" i="13" s="1"/>
  <c r="Q2269" i="26"/>
  <c r="R2269" i="26" s="1"/>
  <c r="L2269" i="13" s="1"/>
  <c r="N2269" i="13" s="1"/>
  <c r="Q2332" i="26"/>
  <c r="R2332" i="26" s="1"/>
  <c r="L2332" i="13" s="1"/>
  <c r="N2332" i="13" s="1"/>
  <c r="Q2467" i="26"/>
  <c r="R2467" i="26" s="1"/>
  <c r="L2467" i="13" s="1"/>
  <c r="N2467" i="13" s="1"/>
  <c r="Q2499" i="26"/>
  <c r="R2499" i="26" s="1"/>
  <c r="L2499" i="13" s="1"/>
  <c r="N2499" i="13" s="1"/>
  <c r="Q2531" i="26"/>
  <c r="R2531" i="26" s="1"/>
  <c r="L2531" i="13" s="1"/>
  <c r="N2531" i="13" s="1"/>
  <c r="Q2563" i="26"/>
  <c r="R2563" i="26" s="1"/>
  <c r="L2563" i="13" s="1"/>
  <c r="N2563" i="13" s="1"/>
  <c r="Q2595" i="26"/>
  <c r="R2595" i="26" s="1"/>
  <c r="L2595" i="13" s="1"/>
  <c r="N2595" i="13" s="1"/>
  <c r="Q2351" i="26"/>
  <c r="R2351" i="26" s="1"/>
  <c r="L2351" i="13" s="1"/>
  <c r="N2351" i="13" s="1"/>
  <c r="Q2307" i="26"/>
  <c r="R2307" i="26" s="1"/>
  <c r="L2307" i="13" s="1"/>
  <c r="N2307" i="13" s="1"/>
  <c r="Q2397" i="26"/>
  <c r="R2397" i="26" s="1"/>
  <c r="L2397" i="13" s="1"/>
  <c r="N2397" i="13" s="1"/>
  <c r="Q2434" i="26"/>
  <c r="R2434" i="26" s="1"/>
  <c r="L2434" i="13" s="1"/>
  <c r="N2434" i="13" s="1"/>
  <c r="Q2498" i="26"/>
  <c r="R2498" i="26" s="1"/>
  <c r="L2498" i="13" s="1"/>
  <c r="N2498" i="13" s="1"/>
  <c r="Q2562" i="26"/>
  <c r="R2562" i="26" s="1"/>
  <c r="L2562" i="13" s="1"/>
  <c r="N2562" i="13" s="1"/>
  <c r="Q2594" i="26"/>
  <c r="R2594" i="26" s="1"/>
  <c r="L2594" i="13" s="1"/>
  <c r="N2594" i="13" s="1"/>
  <c r="Q2658" i="26"/>
  <c r="R2658" i="26" s="1"/>
  <c r="L2658" i="13" s="1"/>
  <c r="N2658" i="13" s="1"/>
  <c r="Q2690" i="26"/>
  <c r="R2690" i="26" s="1"/>
  <c r="L2690" i="13" s="1"/>
  <c r="N2690" i="13" s="1"/>
  <c r="Q2722" i="26"/>
  <c r="R2722" i="26" s="1"/>
  <c r="L2722" i="13" s="1"/>
  <c r="N2722" i="13" s="1"/>
  <c r="Q2754" i="26"/>
  <c r="R2754" i="26" s="1"/>
  <c r="L2754" i="13" s="1"/>
  <c r="N2754" i="13" s="1"/>
  <c r="Q2786" i="26"/>
  <c r="R2786" i="26" s="1"/>
  <c r="L2786" i="13" s="1"/>
  <c r="N2786" i="13" s="1"/>
  <c r="Q2914" i="26"/>
  <c r="R2914" i="26" s="1"/>
  <c r="L2914" i="13" s="1"/>
  <c r="N2914" i="13" s="1"/>
  <c r="Q2683" i="26"/>
  <c r="R2683" i="26" s="1"/>
  <c r="L2683" i="13" s="1"/>
  <c r="N2683" i="13" s="1"/>
  <c r="Q2733" i="26"/>
  <c r="R2733" i="26" s="1"/>
  <c r="L2733" i="13" s="1"/>
  <c r="N2733" i="13" s="1"/>
  <c r="Q2861" i="26"/>
  <c r="R2861" i="26" s="1"/>
  <c r="L2861" i="13" s="1"/>
  <c r="N2861" i="13" s="1"/>
  <c r="Q3209" i="26"/>
  <c r="R3209" i="26" s="1"/>
  <c r="L3209" i="13" s="1"/>
  <c r="N3209" i="13" s="1"/>
  <c r="Q3015" i="26"/>
  <c r="R3015" i="26" s="1"/>
  <c r="L3015" i="13" s="1"/>
  <c r="N3015" i="13" s="1"/>
  <c r="Q3108" i="26"/>
  <c r="R3108" i="26" s="1"/>
  <c r="L3108" i="13" s="1"/>
  <c r="N3108" i="13" s="1"/>
  <c r="Q3172" i="26"/>
  <c r="R3172" i="26" s="1"/>
  <c r="L3172" i="13" s="1"/>
  <c r="N3172" i="13" s="1"/>
  <c r="Q3228" i="26"/>
  <c r="R3228" i="26" s="1"/>
  <c r="L3228" i="13" s="1"/>
  <c r="N3228" i="13" s="1"/>
  <c r="Q3292" i="26"/>
  <c r="R3292" i="26" s="1"/>
  <c r="L3292" i="13" s="1"/>
  <c r="N3292" i="13" s="1"/>
  <c r="Q3364" i="26"/>
  <c r="R3364" i="26" s="1"/>
  <c r="L3364" i="13" s="1"/>
  <c r="N3364" i="13" s="1"/>
  <c r="Q3484" i="26"/>
  <c r="R3484" i="26" s="1"/>
  <c r="L3484" i="13" s="1"/>
  <c r="N3484" i="13" s="1"/>
  <c r="Q3540" i="26"/>
  <c r="R3540" i="26" s="1"/>
  <c r="L3540" i="13" s="1"/>
  <c r="N3540" i="13" s="1"/>
  <c r="Q3543" i="26"/>
  <c r="R3543" i="26" s="1"/>
  <c r="L3543" i="13" s="1"/>
  <c r="N3543" i="13" s="1"/>
  <c r="Q3723" i="26"/>
  <c r="R3723" i="26" s="1"/>
  <c r="L3723" i="13" s="1"/>
  <c r="N3723" i="13" s="1"/>
  <c r="Q4163" i="26"/>
  <c r="R4163" i="26" s="1"/>
  <c r="L4163" i="13" s="1"/>
  <c r="N4163" i="13" s="1"/>
  <c r="Q3842" i="26"/>
  <c r="R3842" i="26" s="1"/>
  <c r="L3842" i="13" s="1"/>
  <c r="N3842" i="13" s="1"/>
  <c r="Q3906" i="26"/>
  <c r="R3906" i="26" s="1"/>
  <c r="L3906" i="13" s="1"/>
  <c r="N3906" i="13" s="1"/>
  <c r="Q3962" i="26"/>
  <c r="R3962" i="26" s="1"/>
  <c r="L3962" i="13" s="1"/>
  <c r="N3962" i="13" s="1"/>
  <c r="Q4090" i="26"/>
  <c r="R4090" i="26" s="1"/>
  <c r="L4090" i="13" s="1"/>
  <c r="N4090" i="13" s="1"/>
  <c r="Q4154" i="26"/>
  <c r="R4154" i="26" s="1"/>
  <c r="L4154" i="13" s="1"/>
  <c r="N4154" i="13" s="1"/>
  <c r="Q3623" i="26"/>
  <c r="R3623" i="26" s="1"/>
  <c r="L3623" i="13" s="1"/>
  <c r="N3623" i="13" s="1"/>
  <c r="Q34" i="26"/>
  <c r="R34" i="26" s="1"/>
  <c r="L34" i="13" s="1"/>
  <c r="N34" i="13" s="1"/>
  <c r="Q82" i="26"/>
  <c r="R82" i="26" s="1"/>
  <c r="L82" i="13" s="1"/>
  <c r="N82" i="13" s="1"/>
  <c r="Q98" i="26"/>
  <c r="R98" i="26" s="1"/>
  <c r="L98" i="13" s="1"/>
  <c r="N98" i="13" s="1"/>
  <c r="Q162" i="26"/>
  <c r="R162" i="26" s="1"/>
  <c r="L162" i="13" s="1"/>
  <c r="N162" i="13" s="1"/>
  <c r="Q181" i="26"/>
  <c r="R181" i="26" s="1"/>
  <c r="L181" i="13" s="1"/>
  <c r="N181" i="13" s="1"/>
  <c r="Q213" i="26"/>
  <c r="R213" i="26" s="1"/>
  <c r="L213" i="13" s="1"/>
  <c r="N213" i="13" s="1"/>
  <c r="Q229" i="26"/>
  <c r="R229" i="26" s="1"/>
  <c r="L229" i="13" s="1"/>
  <c r="N229" i="13" s="1"/>
  <c r="Q251" i="26"/>
  <c r="R251" i="26" s="1"/>
  <c r="L251" i="13" s="1"/>
  <c r="N251" i="13" s="1"/>
  <c r="Q258" i="26"/>
  <c r="R258" i="26" s="1"/>
  <c r="L258" i="13" s="1"/>
  <c r="N258" i="13" s="1"/>
  <c r="Q290" i="26"/>
  <c r="R290" i="26" s="1"/>
  <c r="L290" i="13" s="1"/>
  <c r="N290" i="13" s="1"/>
  <c r="Q306" i="26"/>
  <c r="R306" i="26" s="1"/>
  <c r="L306" i="13" s="1"/>
  <c r="N306" i="13" s="1"/>
  <c r="Q322" i="26"/>
  <c r="R322" i="26" s="1"/>
  <c r="L322" i="13" s="1"/>
  <c r="N322" i="13" s="1"/>
  <c r="Q338" i="26"/>
  <c r="R338" i="26" s="1"/>
  <c r="L338" i="13" s="1"/>
  <c r="N338" i="13" s="1"/>
  <c r="Q354" i="26"/>
  <c r="R354" i="26" s="1"/>
  <c r="L354" i="13" s="1"/>
  <c r="N354" i="13" s="1"/>
  <c r="Q370" i="26"/>
  <c r="R370" i="26" s="1"/>
  <c r="L370" i="13" s="1"/>
  <c r="N370" i="13" s="1"/>
  <c r="Q418" i="26"/>
  <c r="R418" i="26" s="1"/>
  <c r="L418" i="13" s="1"/>
  <c r="N418" i="13" s="1"/>
  <c r="Q434" i="26"/>
  <c r="R434" i="26" s="1"/>
  <c r="L434" i="13" s="1"/>
  <c r="N434" i="13" s="1"/>
  <c r="Q450" i="26"/>
  <c r="R450" i="26" s="1"/>
  <c r="L450" i="13" s="1"/>
  <c r="N450" i="13" s="1"/>
  <c r="Q498" i="26"/>
  <c r="R498" i="26" s="1"/>
  <c r="L498" i="13" s="1"/>
  <c r="N498" i="13" s="1"/>
  <c r="Q514" i="26"/>
  <c r="R514" i="26" s="1"/>
  <c r="L514" i="13" s="1"/>
  <c r="N514" i="13" s="1"/>
  <c r="Q530" i="26"/>
  <c r="R530" i="26" s="1"/>
  <c r="L530" i="13" s="1"/>
  <c r="N530" i="13" s="1"/>
  <c r="Q546" i="26"/>
  <c r="R546" i="26" s="1"/>
  <c r="L546" i="13" s="1"/>
  <c r="N546" i="13" s="1"/>
  <c r="Q377" i="26"/>
  <c r="R377" i="26" s="1"/>
  <c r="L377" i="13" s="1"/>
  <c r="N377" i="13" s="1"/>
  <c r="Q400" i="26"/>
  <c r="R400" i="26" s="1"/>
  <c r="L400" i="13" s="1"/>
  <c r="N400" i="13" s="1"/>
  <c r="Q581" i="26"/>
  <c r="R581" i="26" s="1"/>
  <c r="L581" i="13" s="1"/>
  <c r="N581" i="13" s="1"/>
  <c r="Q613" i="26"/>
  <c r="R613" i="26" s="1"/>
  <c r="L613" i="13" s="1"/>
  <c r="N613" i="13" s="1"/>
  <c r="Q629" i="26"/>
  <c r="R629" i="26" s="1"/>
  <c r="L629" i="13" s="1"/>
  <c r="N629" i="13" s="1"/>
  <c r="Q677" i="26"/>
  <c r="R677" i="26" s="1"/>
  <c r="L677" i="13" s="1"/>
  <c r="N677" i="13" s="1"/>
  <c r="Q682" i="26"/>
  <c r="R682" i="26" s="1"/>
  <c r="L682" i="13" s="1"/>
  <c r="N682" i="13" s="1"/>
  <c r="Q714" i="26"/>
  <c r="R714" i="26" s="1"/>
  <c r="L714" i="13" s="1"/>
  <c r="N714" i="13" s="1"/>
  <c r="Q746" i="26"/>
  <c r="R746" i="26" s="1"/>
  <c r="L746" i="13" s="1"/>
  <c r="N746" i="13" s="1"/>
  <c r="Q778" i="26"/>
  <c r="R778" i="26" s="1"/>
  <c r="L778" i="13" s="1"/>
  <c r="N778" i="13" s="1"/>
  <c r="Q840" i="26"/>
  <c r="R840" i="26" s="1"/>
  <c r="L840" i="13" s="1"/>
  <c r="N840" i="13" s="1"/>
  <c r="Q872" i="26"/>
  <c r="R872" i="26" s="1"/>
  <c r="L872" i="13" s="1"/>
  <c r="N872" i="13" s="1"/>
  <c r="Q936" i="26"/>
  <c r="R936" i="26" s="1"/>
  <c r="L936" i="13" s="1"/>
  <c r="N936" i="13" s="1"/>
  <c r="Q968" i="26"/>
  <c r="R968" i="26" s="1"/>
  <c r="L968" i="13" s="1"/>
  <c r="N968" i="13" s="1"/>
  <c r="Q1000" i="26"/>
  <c r="R1000" i="26" s="1"/>
  <c r="L1000" i="13" s="1"/>
  <c r="N1000" i="13" s="1"/>
  <c r="Q1032" i="26"/>
  <c r="R1032" i="26" s="1"/>
  <c r="L1032" i="13" s="1"/>
  <c r="N1032" i="13" s="1"/>
  <c r="Q1064" i="26"/>
  <c r="R1064" i="26" s="1"/>
  <c r="L1064" i="13" s="1"/>
  <c r="N1064" i="13" s="1"/>
  <c r="Q751" i="26"/>
  <c r="R751" i="26" s="1"/>
  <c r="L751" i="13" s="1"/>
  <c r="N751" i="13" s="1"/>
  <c r="Q809" i="26"/>
  <c r="R809" i="26" s="1"/>
  <c r="L809" i="13" s="1"/>
  <c r="N809" i="13" s="1"/>
  <c r="Q887" i="26"/>
  <c r="R887" i="26" s="1"/>
  <c r="L887" i="13" s="1"/>
  <c r="N887" i="13" s="1"/>
  <c r="Q919" i="26"/>
  <c r="R919" i="26" s="1"/>
  <c r="L919" i="13" s="1"/>
  <c r="N919" i="13" s="1"/>
  <c r="Q951" i="26"/>
  <c r="R951" i="26" s="1"/>
  <c r="L951" i="13" s="1"/>
  <c r="N951" i="13" s="1"/>
  <c r="Q1015" i="26"/>
  <c r="R1015" i="26" s="1"/>
  <c r="L1015" i="13" s="1"/>
  <c r="N1015" i="13" s="1"/>
  <c r="Q1047" i="26"/>
  <c r="R1047" i="26" s="1"/>
  <c r="L1047" i="13" s="1"/>
  <c r="N1047" i="13" s="1"/>
  <c r="Q1115" i="26"/>
  <c r="R1115" i="26" s="1"/>
  <c r="L1115" i="13" s="1"/>
  <c r="N1115" i="13" s="1"/>
  <c r="Q1162" i="26"/>
  <c r="R1162" i="26" s="1"/>
  <c r="L1162" i="13" s="1"/>
  <c r="N1162" i="13" s="1"/>
  <c r="Q1226" i="26"/>
  <c r="R1226" i="26" s="1"/>
  <c r="L1226" i="13" s="1"/>
  <c r="N1226" i="13" s="1"/>
  <c r="Q1258" i="26"/>
  <c r="R1258" i="26" s="1"/>
  <c r="L1258" i="13" s="1"/>
  <c r="N1258" i="13" s="1"/>
  <c r="Q1386" i="26"/>
  <c r="R1386" i="26" s="1"/>
  <c r="L1386" i="13" s="1"/>
  <c r="N1386" i="13" s="1"/>
  <c r="Q1450" i="26"/>
  <c r="R1450" i="26" s="1"/>
  <c r="L1450" i="13" s="1"/>
  <c r="N1450" i="13" s="1"/>
  <c r="Q1482" i="26"/>
  <c r="R1482" i="26" s="1"/>
  <c r="L1482" i="13" s="1"/>
  <c r="N1482" i="13" s="1"/>
  <c r="Q1514" i="26"/>
  <c r="R1514" i="26" s="1"/>
  <c r="L1514" i="13" s="1"/>
  <c r="N1514" i="13" s="1"/>
  <c r="Q1546" i="26"/>
  <c r="R1546" i="26" s="1"/>
  <c r="L1546" i="13" s="1"/>
  <c r="N1546" i="13" s="1"/>
  <c r="Q1578" i="26"/>
  <c r="R1578" i="26" s="1"/>
  <c r="L1578" i="13" s="1"/>
  <c r="N1578" i="13" s="1"/>
  <c r="Q1610" i="26"/>
  <c r="R1610" i="26" s="1"/>
  <c r="L1610" i="13" s="1"/>
  <c r="N1610" i="13" s="1"/>
  <c r="Q1642" i="26"/>
  <c r="R1642" i="26" s="1"/>
  <c r="L1642" i="13" s="1"/>
  <c r="N1642" i="13" s="1"/>
  <c r="Q1101" i="26"/>
  <c r="R1101" i="26" s="1"/>
  <c r="L1101" i="13" s="1"/>
  <c r="N1101" i="13" s="1"/>
  <c r="Q1114" i="26"/>
  <c r="R1114" i="26" s="1"/>
  <c r="L1114" i="13" s="1"/>
  <c r="N1114" i="13" s="1"/>
  <c r="Q1187" i="26"/>
  <c r="R1187" i="26" s="1"/>
  <c r="L1187" i="13" s="1"/>
  <c r="N1187" i="13" s="1"/>
  <c r="Q1219" i="26"/>
  <c r="R1219" i="26" s="1"/>
  <c r="L1219" i="13" s="1"/>
  <c r="N1219" i="13" s="1"/>
  <c r="Q1251" i="26"/>
  <c r="R1251" i="26" s="1"/>
  <c r="L1251" i="13" s="1"/>
  <c r="N1251" i="13" s="1"/>
  <c r="Q1283" i="26"/>
  <c r="R1283" i="26" s="1"/>
  <c r="L1283" i="13" s="1"/>
  <c r="N1283" i="13" s="1"/>
  <c r="Q1347" i="26"/>
  <c r="R1347" i="26" s="1"/>
  <c r="L1347" i="13" s="1"/>
  <c r="N1347" i="13" s="1"/>
  <c r="Q1379" i="26"/>
  <c r="R1379" i="26" s="1"/>
  <c r="L1379" i="13" s="1"/>
  <c r="N1379" i="13" s="1"/>
  <c r="Q1475" i="26"/>
  <c r="R1475" i="26" s="1"/>
  <c r="L1475" i="13" s="1"/>
  <c r="N1475" i="13" s="1"/>
  <c r="Q1539" i="26"/>
  <c r="R1539" i="26" s="1"/>
  <c r="L1539" i="13" s="1"/>
  <c r="N1539" i="13" s="1"/>
  <c r="Q1635" i="26"/>
  <c r="R1635" i="26" s="1"/>
  <c r="L1635" i="13" s="1"/>
  <c r="N1635" i="13" s="1"/>
  <c r="Q1728" i="26"/>
  <c r="R1728" i="26" s="1"/>
  <c r="L1728" i="13" s="1"/>
  <c r="N1728" i="13" s="1"/>
  <c r="Q1790" i="26"/>
  <c r="R1790" i="26" s="1"/>
  <c r="L1790" i="13" s="1"/>
  <c r="N1790" i="13" s="1"/>
  <c r="Q1886" i="26"/>
  <c r="R1886" i="26" s="1"/>
  <c r="L1886" i="13" s="1"/>
  <c r="N1886" i="13" s="1"/>
  <c r="Q1950" i="26"/>
  <c r="R1950" i="26" s="1"/>
  <c r="L1950" i="13" s="1"/>
  <c r="N1950" i="13" s="1"/>
  <c r="Q2014" i="26"/>
  <c r="R2014" i="26" s="1"/>
  <c r="L2014" i="13" s="1"/>
  <c r="N2014" i="13" s="1"/>
  <c r="Q2078" i="26"/>
  <c r="R2078" i="26" s="1"/>
  <c r="L2078" i="13" s="1"/>
  <c r="N2078" i="13" s="1"/>
  <c r="Q2142" i="26"/>
  <c r="R2142" i="26" s="1"/>
  <c r="L2142" i="13" s="1"/>
  <c r="N2142" i="13" s="1"/>
  <c r="Q2174" i="26"/>
  <c r="R2174" i="26" s="1"/>
  <c r="L2174" i="13" s="1"/>
  <c r="N2174" i="13" s="1"/>
  <c r="Q2206" i="26"/>
  <c r="R2206" i="26" s="1"/>
  <c r="L2206" i="13" s="1"/>
  <c r="N2206" i="13" s="1"/>
  <c r="Q2270" i="26"/>
  <c r="R2270" i="26" s="1"/>
  <c r="L2270" i="13" s="1"/>
  <c r="N2270" i="13" s="1"/>
  <c r="Q2302" i="26"/>
  <c r="R2302" i="26" s="1"/>
  <c r="L2302" i="13" s="1"/>
  <c r="N2302" i="13" s="1"/>
  <c r="Q1750" i="26"/>
  <c r="R1750" i="26" s="1"/>
  <c r="L1750" i="13" s="1"/>
  <c r="N1750" i="13" s="1"/>
  <c r="Q1897" i="26"/>
  <c r="R1897" i="26" s="1"/>
  <c r="L1897" i="13" s="1"/>
  <c r="N1897" i="13" s="1"/>
  <c r="Q1929" i="26"/>
  <c r="R1929" i="26" s="1"/>
  <c r="L1929" i="13" s="1"/>
  <c r="N1929" i="13" s="1"/>
  <c r="Q1993" i="26"/>
  <c r="R1993" i="26" s="1"/>
  <c r="L1993" i="13" s="1"/>
  <c r="N1993" i="13" s="1"/>
  <c r="Q2025" i="26"/>
  <c r="R2025" i="26" s="1"/>
  <c r="L2025" i="13" s="1"/>
  <c r="N2025" i="13" s="1"/>
  <c r="Q2057" i="26"/>
  <c r="R2057" i="26" s="1"/>
  <c r="L2057" i="13" s="1"/>
  <c r="N2057" i="13" s="1"/>
  <c r="Q2089" i="26"/>
  <c r="R2089" i="26" s="1"/>
  <c r="L2089" i="13" s="1"/>
  <c r="N2089" i="13" s="1"/>
  <c r="Q2153" i="26"/>
  <c r="R2153" i="26" s="1"/>
  <c r="L2153" i="13" s="1"/>
  <c r="N2153" i="13" s="1"/>
  <c r="Q2185" i="26"/>
  <c r="R2185" i="26" s="1"/>
  <c r="L2185" i="13" s="1"/>
  <c r="N2185" i="13" s="1"/>
  <c r="Q2217" i="26"/>
  <c r="R2217" i="26" s="1"/>
  <c r="L2217" i="13" s="1"/>
  <c r="N2217" i="13" s="1"/>
  <c r="Q2289" i="26"/>
  <c r="R2289" i="26" s="1"/>
  <c r="L2289" i="13" s="1"/>
  <c r="N2289" i="13" s="1"/>
  <c r="Q1723" i="26"/>
  <c r="R1723" i="26" s="1"/>
  <c r="L1723" i="13" s="1"/>
  <c r="N1723" i="13" s="1"/>
  <c r="Q1787" i="26"/>
  <c r="R1787" i="26" s="1"/>
  <c r="L1787" i="13" s="1"/>
  <c r="N1787" i="13" s="1"/>
  <c r="Q2463" i="26"/>
  <c r="R2463" i="26" s="1"/>
  <c r="L2463" i="13" s="1"/>
  <c r="N2463" i="13" s="1"/>
  <c r="Q2559" i="26"/>
  <c r="R2559" i="26" s="1"/>
  <c r="L2559" i="13" s="1"/>
  <c r="N2559" i="13" s="1"/>
  <c r="Q2591" i="26"/>
  <c r="R2591" i="26" s="1"/>
  <c r="L2591" i="13" s="1"/>
  <c r="N2591" i="13" s="1"/>
  <c r="Q2623" i="26"/>
  <c r="R2623" i="26" s="1"/>
  <c r="L2623" i="13" s="1"/>
  <c r="N2623" i="13" s="1"/>
  <c r="Q2655" i="26"/>
  <c r="R2655" i="26" s="1"/>
  <c r="L2655" i="13" s="1"/>
  <c r="N2655" i="13" s="1"/>
  <c r="Q2341" i="26"/>
  <c r="R2341" i="26" s="1"/>
  <c r="L2341" i="13" s="1"/>
  <c r="N2341" i="13" s="1"/>
  <c r="Q2373" i="26"/>
  <c r="R2373" i="26" s="1"/>
  <c r="L2373" i="13" s="1"/>
  <c r="N2373" i="13" s="1"/>
  <c r="Q2422" i="26"/>
  <c r="R2422" i="26" s="1"/>
  <c r="L2422" i="13" s="1"/>
  <c r="N2422" i="13" s="1"/>
  <c r="Q2518" i="26"/>
  <c r="R2518" i="26" s="1"/>
  <c r="L2518" i="13" s="1"/>
  <c r="N2518" i="13" s="1"/>
  <c r="Q2582" i="26"/>
  <c r="R2582" i="26" s="1"/>
  <c r="L2582" i="13" s="1"/>
  <c r="N2582" i="13" s="1"/>
  <c r="Q2614" i="26"/>
  <c r="R2614" i="26" s="1"/>
  <c r="L2614" i="13" s="1"/>
  <c r="N2614" i="13" s="1"/>
  <c r="Q2678" i="26"/>
  <c r="R2678" i="26" s="1"/>
  <c r="L2678" i="13" s="1"/>
  <c r="N2678" i="13" s="1"/>
  <c r="Q2790" i="26"/>
  <c r="R2790" i="26" s="1"/>
  <c r="L2790" i="13" s="1"/>
  <c r="N2790" i="13" s="1"/>
  <c r="Q2854" i="26"/>
  <c r="R2854" i="26" s="1"/>
  <c r="L2854" i="13" s="1"/>
  <c r="N2854" i="13" s="1"/>
  <c r="Q3125" i="26"/>
  <c r="R3125" i="26" s="1"/>
  <c r="L3125" i="13" s="1"/>
  <c r="N3125" i="13" s="1"/>
  <c r="Q3413" i="26"/>
  <c r="R3413" i="26" s="1"/>
  <c r="L3413" i="13" s="1"/>
  <c r="N3413" i="13" s="1"/>
  <c r="Q3026" i="26"/>
  <c r="R3026" i="26" s="1"/>
  <c r="L3026" i="13" s="1"/>
  <c r="N3026" i="13" s="1"/>
  <c r="Q3304" i="26"/>
  <c r="R3304" i="26" s="1"/>
  <c r="L3304" i="13" s="1"/>
  <c r="N3304" i="13" s="1"/>
  <c r="Q3400" i="26"/>
  <c r="R3400" i="26" s="1"/>
  <c r="L3400" i="13" s="1"/>
  <c r="N3400" i="13" s="1"/>
  <c r="Q3695" i="26"/>
  <c r="R3695" i="26" s="1"/>
  <c r="L3695" i="13" s="1"/>
  <c r="N3695" i="13" s="1"/>
  <c r="Q3783" i="26"/>
  <c r="R3783" i="26" s="1"/>
  <c r="L3783" i="13" s="1"/>
  <c r="N3783" i="13" s="1"/>
  <c r="Q3798" i="26"/>
  <c r="R3798" i="26" s="1"/>
  <c r="L3798" i="13" s="1"/>
  <c r="N3798" i="13" s="1"/>
  <c r="Q3073" i="26"/>
  <c r="R3073" i="26" s="1"/>
  <c r="L3073" i="13" s="1"/>
  <c r="N3073" i="13" s="1"/>
  <c r="Q3201" i="26"/>
  <c r="R3201" i="26" s="1"/>
  <c r="L3201" i="13" s="1"/>
  <c r="N3201" i="13" s="1"/>
  <c r="Q3265" i="26"/>
  <c r="R3265" i="26" s="1"/>
  <c r="L3265" i="13" s="1"/>
  <c r="N3265" i="13" s="1"/>
  <c r="Q3377" i="26"/>
  <c r="R3377" i="26" s="1"/>
  <c r="L3377" i="13" s="1"/>
  <c r="N3377" i="13" s="1"/>
  <c r="Q2983" i="26"/>
  <c r="R2983" i="26" s="1"/>
  <c r="L2983" i="13" s="1"/>
  <c r="N2983" i="13" s="1"/>
  <c r="Q3068" i="26"/>
  <c r="R3068" i="26" s="1"/>
  <c r="L3068" i="13" s="1"/>
  <c r="N3068" i="13" s="1"/>
  <c r="Q3396" i="26"/>
  <c r="R3396" i="26" s="1"/>
  <c r="L3396" i="13" s="1"/>
  <c r="N3396" i="13" s="1"/>
  <c r="Q3835" i="26"/>
  <c r="R3835" i="26" s="1"/>
  <c r="L3835" i="13" s="1"/>
  <c r="N3835" i="13" s="1"/>
  <c r="Q3963" i="26"/>
  <c r="R3963" i="26" s="1"/>
  <c r="L3963" i="13" s="1"/>
  <c r="N3963" i="13" s="1"/>
  <c r="Q3643" i="26"/>
  <c r="R3643" i="26" s="1"/>
  <c r="L3643" i="13" s="1"/>
  <c r="N3643" i="13" s="1"/>
  <c r="Q3722" i="26"/>
  <c r="R3722" i="26" s="1"/>
  <c r="L3722" i="13" s="1"/>
  <c r="N3722" i="13" s="1"/>
  <c r="Q3794" i="26"/>
  <c r="R3794" i="26" s="1"/>
  <c r="L3794" i="13" s="1"/>
  <c r="N3794" i="13" s="1"/>
  <c r="Q4066" i="26"/>
  <c r="R4066" i="26" s="1"/>
  <c r="L4066" i="13" s="1"/>
  <c r="N4066" i="13" s="1"/>
  <c r="Q2862" i="26"/>
  <c r="R2862" i="26" s="1"/>
  <c r="L2862" i="13" s="1"/>
  <c r="N2862" i="13" s="1"/>
  <c r="Q2390" i="26"/>
  <c r="R2390" i="26" s="1"/>
  <c r="L2390" i="13" s="1"/>
  <c r="N2390" i="13" s="1"/>
  <c r="Q3019" i="26"/>
  <c r="R3019" i="26" s="1"/>
  <c r="L3019" i="13" s="1"/>
  <c r="N3019" i="13" s="1"/>
  <c r="Q3381" i="26"/>
  <c r="R3381" i="26" s="1"/>
  <c r="L3381" i="13" s="1"/>
  <c r="N3381" i="13" s="1"/>
  <c r="Q2903" i="26"/>
  <c r="R2903" i="26" s="1"/>
  <c r="L2903" i="13" s="1"/>
  <c r="N2903" i="13" s="1"/>
  <c r="Q2913" i="26"/>
  <c r="R2913" i="26" s="1"/>
  <c r="L2913" i="13" s="1"/>
  <c r="N2913" i="13" s="1"/>
  <c r="Q3368" i="26"/>
  <c r="R3368" i="26" s="1"/>
  <c r="L3368" i="13" s="1"/>
  <c r="N3368" i="13" s="1"/>
  <c r="Q3456" i="26"/>
  <c r="R3456" i="26" s="1"/>
  <c r="L3456" i="13" s="1"/>
  <c r="N3456" i="13" s="1"/>
  <c r="Q3552" i="26"/>
  <c r="R3552" i="26" s="1"/>
  <c r="L3552" i="13" s="1"/>
  <c r="N3552" i="13" s="1"/>
  <c r="Q3655" i="26"/>
  <c r="R3655" i="26" s="1"/>
  <c r="L3655" i="13" s="1"/>
  <c r="N3655" i="13" s="1"/>
  <c r="Q4015" i="26"/>
  <c r="R4015" i="26" s="1"/>
  <c r="L4015" i="13" s="1"/>
  <c r="N4015" i="13" s="1"/>
  <c r="Q3894" i="26"/>
  <c r="R3894" i="26" s="1"/>
  <c r="L3894" i="13" s="1"/>
  <c r="N3894" i="13" s="1"/>
  <c r="Q4166" i="26"/>
  <c r="R4166" i="26" s="1"/>
  <c r="L4166" i="13" s="1"/>
  <c r="N4166" i="13" s="1"/>
  <c r="Q9" i="26"/>
  <c r="R9" i="26" s="1"/>
  <c r="L9" i="13" s="1"/>
  <c r="N9" i="13" s="1"/>
  <c r="Q25" i="26"/>
  <c r="R25" i="26" s="1"/>
  <c r="L25" i="13" s="1"/>
  <c r="N25" i="13" s="1"/>
  <c r="Q41" i="26"/>
  <c r="R41" i="26" s="1"/>
  <c r="L41" i="13" s="1"/>
  <c r="N41" i="13" s="1"/>
  <c r="Q73" i="26"/>
  <c r="R73" i="26" s="1"/>
  <c r="L73" i="13" s="1"/>
  <c r="N73" i="13" s="1"/>
  <c r="Q121" i="26"/>
  <c r="R121" i="26" s="1"/>
  <c r="L121" i="13" s="1"/>
  <c r="N121" i="13" s="1"/>
  <c r="Q137" i="26"/>
  <c r="R137" i="26" s="1"/>
  <c r="L137" i="13" s="1"/>
  <c r="N137" i="13" s="1"/>
  <c r="Q153" i="26"/>
  <c r="R153" i="26" s="1"/>
  <c r="L153" i="13" s="1"/>
  <c r="N153" i="13" s="1"/>
  <c r="Q188" i="26"/>
  <c r="R188" i="26" s="1"/>
  <c r="L188" i="13" s="1"/>
  <c r="N188" i="13" s="1"/>
  <c r="Q204" i="26"/>
  <c r="R204" i="26" s="1"/>
  <c r="L204" i="13" s="1"/>
  <c r="N204" i="13" s="1"/>
  <c r="Q220" i="26"/>
  <c r="R220" i="26" s="1"/>
  <c r="L220" i="13" s="1"/>
  <c r="N220" i="13" s="1"/>
  <c r="Q236" i="26"/>
  <c r="R236" i="26" s="1"/>
  <c r="L236" i="13" s="1"/>
  <c r="N236" i="13" s="1"/>
  <c r="Q265" i="26"/>
  <c r="R265" i="26" s="1"/>
  <c r="L265" i="13" s="1"/>
  <c r="N265" i="13" s="1"/>
  <c r="Q281" i="26"/>
  <c r="R281" i="26" s="1"/>
  <c r="L281" i="13" s="1"/>
  <c r="N281" i="13" s="1"/>
  <c r="Q297" i="26"/>
  <c r="R297" i="26" s="1"/>
  <c r="L297" i="13" s="1"/>
  <c r="N297" i="13" s="1"/>
  <c r="Q313" i="26"/>
  <c r="R313" i="26" s="1"/>
  <c r="L313" i="13" s="1"/>
  <c r="N313" i="13" s="1"/>
  <c r="Q329" i="26"/>
  <c r="R329" i="26" s="1"/>
  <c r="L329" i="13" s="1"/>
  <c r="N329" i="13" s="1"/>
  <c r="Q345" i="26"/>
  <c r="R345" i="26" s="1"/>
  <c r="L345" i="13" s="1"/>
  <c r="N345" i="13" s="1"/>
  <c r="Q361" i="26"/>
  <c r="R361" i="26" s="1"/>
  <c r="L361" i="13" s="1"/>
  <c r="N361" i="13" s="1"/>
  <c r="Q425" i="26"/>
  <c r="R425" i="26" s="1"/>
  <c r="L425" i="13" s="1"/>
  <c r="N425" i="13" s="1"/>
  <c r="Q441" i="26"/>
  <c r="R441" i="26" s="1"/>
  <c r="L441" i="13" s="1"/>
  <c r="N441" i="13" s="1"/>
  <c r="Q457" i="26"/>
  <c r="R457" i="26" s="1"/>
  <c r="L457" i="13" s="1"/>
  <c r="N457" i="13" s="1"/>
  <c r="Q489" i="26"/>
  <c r="R489" i="26" s="1"/>
  <c r="L489" i="13" s="1"/>
  <c r="N489" i="13" s="1"/>
  <c r="Q505" i="26"/>
  <c r="R505" i="26" s="1"/>
  <c r="L505" i="13" s="1"/>
  <c r="N505" i="13" s="1"/>
  <c r="Q521" i="26"/>
  <c r="R521" i="26" s="1"/>
  <c r="L521" i="13" s="1"/>
  <c r="N521" i="13" s="1"/>
  <c r="Q537" i="26"/>
  <c r="R537" i="26" s="1"/>
  <c r="L537" i="13" s="1"/>
  <c r="N537" i="13" s="1"/>
  <c r="Q386" i="26"/>
  <c r="R386" i="26" s="1"/>
  <c r="L386" i="13" s="1"/>
  <c r="N386" i="13" s="1"/>
  <c r="Q405" i="26"/>
  <c r="R405" i="26" s="1"/>
  <c r="L405" i="13" s="1"/>
  <c r="N405" i="13" s="1"/>
  <c r="Q563" i="26"/>
  <c r="R563" i="26" s="1"/>
  <c r="L563" i="13" s="1"/>
  <c r="N563" i="13" s="1"/>
  <c r="Q604" i="26"/>
  <c r="R604" i="26" s="1"/>
  <c r="L604" i="13" s="1"/>
  <c r="N604" i="13" s="1"/>
  <c r="Q554" i="26"/>
  <c r="R554" i="26" s="1"/>
  <c r="L554" i="13" s="1"/>
  <c r="N554" i="13" s="1"/>
  <c r="Q659" i="26"/>
  <c r="R659" i="26" s="1"/>
  <c r="L659" i="13" s="1"/>
  <c r="N659" i="13" s="1"/>
  <c r="Q691" i="26"/>
  <c r="R691" i="26" s="1"/>
  <c r="L691" i="13" s="1"/>
  <c r="N691" i="13" s="1"/>
  <c r="Q564" i="26"/>
  <c r="R564" i="26" s="1"/>
  <c r="L564" i="13" s="1"/>
  <c r="N564" i="13" s="1"/>
  <c r="Q664" i="26"/>
  <c r="R664" i="26" s="1"/>
  <c r="L664" i="13" s="1"/>
  <c r="N664" i="13" s="1"/>
  <c r="Q696" i="26"/>
  <c r="R696" i="26" s="1"/>
  <c r="L696" i="13" s="1"/>
  <c r="N696" i="13" s="1"/>
  <c r="Q728" i="26"/>
  <c r="R728" i="26" s="1"/>
  <c r="L728" i="13" s="1"/>
  <c r="N728" i="13" s="1"/>
  <c r="Q760" i="26"/>
  <c r="R760" i="26" s="1"/>
  <c r="L760" i="13" s="1"/>
  <c r="N760" i="13" s="1"/>
  <c r="Q807" i="26"/>
  <c r="R807" i="26" s="1"/>
  <c r="L807" i="13" s="1"/>
  <c r="N807" i="13" s="1"/>
  <c r="Q854" i="26"/>
  <c r="R854" i="26" s="1"/>
  <c r="L854" i="13" s="1"/>
  <c r="N854" i="13" s="1"/>
  <c r="Q886" i="26"/>
  <c r="R886" i="26" s="1"/>
  <c r="L886" i="13" s="1"/>
  <c r="N886" i="13" s="1"/>
  <c r="Q950" i="26"/>
  <c r="R950" i="26" s="1"/>
  <c r="L950" i="13" s="1"/>
  <c r="N950" i="13" s="1"/>
  <c r="Q982" i="26"/>
  <c r="R982" i="26" s="1"/>
  <c r="L982" i="13" s="1"/>
  <c r="N982" i="13" s="1"/>
  <c r="Q1046" i="26"/>
  <c r="R1046" i="26" s="1"/>
  <c r="L1046" i="13" s="1"/>
  <c r="N1046" i="13" s="1"/>
  <c r="Q800" i="26"/>
  <c r="R800" i="26" s="1"/>
  <c r="L800" i="13" s="1"/>
  <c r="N800" i="13" s="1"/>
  <c r="Q837" i="26"/>
  <c r="R837" i="26" s="1"/>
  <c r="L837" i="13" s="1"/>
  <c r="N837" i="13" s="1"/>
  <c r="Q1029" i="26"/>
  <c r="R1029" i="26" s="1"/>
  <c r="L1029" i="13" s="1"/>
  <c r="N1029" i="13" s="1"/>
  <c r="Q747" i="26"/>
  <c r="R747" i="26" s="1"/>
  <c r="L747" i="13" s="1"/>
  <c r="N747" i="13" s="1"/>
  <c r="Q1092" i="26"/>
  <c r="R1092" i="26" s="1"/>
  <c r="L1092" i="13" s="1"/>
  <c r="N1092" i="13" s="1"/>
  <c r="Q1176" i="26"/>
  <c r="R1176" i="26" s="1"/>
  <c r="L1176" i="13" s="1"/>
  <c r="N1176" i="13" s="1"/>
  <c r="Q1208" i="26"/>
  <c r="R1208" i="26" s="1"/>
  <c r="L1208" i="13" s="1"/>
  <c r="N1208" i="13" s="1"/>
  <c r="Q1240" i="26"/>
  <c r="R1240" i="26" s="1"/>
  <c r="L1240" i="13" s="1"/>
  <c r="N1240" i="13" s="1"/>
  <c r="Q1304" i="26"/>
  <c r="R1304" i="26" s="1"/>
  <c r="L1304" i="13" s="1"/>
  <c r="N1304" i="13" s="1"/>
  <c r="Q1368" i="26"/>
  <c r="R1368" i="26" s="1"/>
  <c r="L1368" i="13" s="1"/>
  <c r="N1368" i="13" s="1"/>
  <c r="Q1400" i="26"/>
  <c r="R1400" i="26" s="1"/>
  <c r="L1400" i="13" s="1"/>
  <c r="N1400" i="13" s="1"/>
  <c r="Q1464" i="26"/>
  <c r="R1464" i="26" s="1"/>
  <c r="L1464" i="13" s="1"/>
  <c r="N1464" i="13" s="1"/>
  <c r="Q1496" i="26"/>
  <c r="R1496" i="26" s="1"/>
  <c r="L1496" i="13" s="1"/>
  <c r="N1496" i="13" s="1"/>
  <c r="Q1528" i="26"/>
  <c r="R1528" i="26" s="1"/>
  <c r="L1528" i="13" s="1"/>
  <c r="N1528" i="13" s="1"/>
  <c r="Q1560" i="26"/>
  <c r="R1560" i="26" s="1"/>
  <c r="L1560" i="13" s="1"/>
  <c r="N1560" i="13" s="1"/>
  <c r="Q1624" i="26"/>
  <c r="R1624" i="26" s="1"/>
  <c r="L1624" i="13" s="1"/>
  <c r="N1624" i="13" s="1"/>
  <c r="Q1656" i="26"/>
  <c r="R1656" i="26" s="1"/>
  <c r="L1656" i="13" s="1"/>
  <c r="N1656" i="13" s="1"/>
  <c r="Q1129" i="26"/>
  <c r="R1129" i="26" s="1"/>
  <c r="L1129" i="13" s="1"/>
  <c r="N1129" i="13" s="1"/>
  <c r="Q1137" i="26"/>
  <c r="R1137" i="26" s="1"/>
  <c r="L1137" i="13" s="1"/>
  <c r="N1137" i="13" s="1"/>
  <c r="Q1169" i="26"/>
  <c r="R1169" i="26" s="1"/>
  <c r="L1169" i="13" s="1"/>
  <c r="N1169" i="13" s="1"/>
  <c r="Q1233" i="26"/>
  <c r="R1233" i="26" s="1"/>
  <c r="L1233" i="13" s="1"/>
  <c r="N1233" i="13" s="1"/>
  <c r="Q1329" i="26"/>
  <c r="R1329" i="26" s="1"/>
  <c r="L1329" i="13" s="1"/>
  <c r="N1329" i="13" s="1"/>
  <c r="Q1425" i="26"/>
  <c r="R1425" i="26" s="1"/>
  <c r="L1425" i="13" s="1"/>
  <c r="N1425" i="13" s="1"/>
  <c r="Q1457" i="26"/>
  <c r="R1457" i="26" s="1"/>
  <c r="L1457" i="13" s="1"/>
  <c r="N1457" i="13" s="1"/>
  <c r="Q1489" i="26"/>
  <c r="R1489" i="26" s="1"/>
  <c r="L1489" i="13" s="1"/>
  <c r="N1489" i="13" s="1"/>
  <c r="Q1521" i="26"/>
  <c r="R1521" i="26" s="1"/>
  <c r="L1521" i="13" s="1"/>
  <c r="N1521" i="13" s="1"/>
  <c r="Q1617" i="26"/>
  <c r="R1617" i="26" s="1"/>
  <c r="L1617" i="13" s="1"/>
  <c r="N1617" i="13" s="1"/>
  <c r="Q1649" i="26"/>
  <c r="R1649" i="26" s="1"/>
  <c r="L1649" i="13" s="1"/>
  <c r="N1649" i="13" s="1"/>
  <c r="Q1804" i="26"/>
  <c r="R1804" i="26" s="1"/>
  <c r="L1804" i="13" s="1"/>
  <c r="N1804" i="13" s="1"/>
  <c r="Q1836" i="26"/>
  <c r="R1836" i="26" s="1"/>
  <c r="L1836" i="13" s="1"/>
  <c r="N1836" i="13" s="1"/>
  <c r="Q1900" i="26"/>
  <c r="R1900" i="26" s="1"/>
  <c r="L1900" i="13" s="1"/>
  <c r="N1900" i="13" s="1"/>
  <c r="Q1964" i="26"/>
  <c r="R1964" i="26" s="1"/>
  <c r="L1964" i="13" s="1"/>
  <c r="N1964" i="13" s="1"/>
  <c r="Q2092" i="26"/>
  <c r="R2092" i="26" s="1"/>
  <c r="L2092" i="13" s="1"/>
  <c r="N2092" i="13" s="1"/>
  <c r="Q2124" i="26"/>
  <c r="R2124" i="26" s="1"/>
  <c r="L2124" i="13" s="1"/>
  <c r="N2124" i="13" s="1"/>
  <c r="Q2156" i="26"/>
  <c r="R2156" i="26" s="1"/>
  <c r="L2156" i="13" s="1"/>
  <c r="N2156" i="13" s="1"/>
  <c r="Q2188" i="26"/>
  <c r="R2188" i="26" s="1"/>
  <c r="L2188" i="13" s="1"/>
  <c r="N2188" i="13" s="1"/>
  <c r="Q1705" i="26"/>
  <c r="R1705" i="26" s="1"/>
  <c r="L1705" i="13" s="1"/>
  <c r="N1705" i="13" s="1"/>
  <c r="Q1769" i="26"/>
  <c r="R1769" i="26" s="1"/>
  <c r="L1769" i="13" s="1"/>
  <c r="N1769" i="13" s="1"/>
  <c r="Q1911" i="26"/>
  <c r="R1911" i="26" s="1"/>
  <c r="L1911" i="13" s="1"/>
  <c r="N1911" i="13" s="1"/>
  <c r="Q1943" i="26"/>
  <c r="R1943" i="26" s="1"/>
  <c r="L1943" i="13" s="1"/>
  <c r="N1943" i="13" s="1"/>
  <c r="Q1975" i="26"/>
  <c r="R1975" i="26" s="1"/>
  <c r="L1975" i="13" s="1"/>
  <c r="N1975" i="13" s="1"/>
  <c r="Q2007" i="26"/>
  <c r="R2007" i="26" s="1"/>
  <c r="L2007" i="13" s="1"/>
  <c r="N2007" i="13" s="1"/>
  <c r="Q2103" i="26"/>
  <c r="R2103" i="26" s="1"/>
  <c r="L2103" i="13" s="1"/>
  <c r="N2103" i="13" s="1"/>
  <c r="Q2167" i="26"/>
  <c r="R2167" i="26" s="1"/>
  <c r="L2167" i="13" s="1"/>
  <c r="N2167" i="13" s="1"/>
  <c r="Q2231" i="26"/>
  <c r="R2231" i="26" s="1"/>
  <c r="L2231" i="13" s="1"/>
  <c r="N2231" i="13" s="1"/>
  <c r="Q1671" i="26"/>
  <c r="R1671" i="26" s="1"/>
  <c r="L1671" i="13" s="1"/>
  <c r="N1671" i="13" s="1"/>
  <c r="Q1735" i="26"/>
  <c r="R1735" i="26" s="1"/>
  <c r="L1735" i="13" s="1"/>
  <c r="N1735" i="13" s="1"/>
  <c r="Q2461" i="26"/>
  <c r="R2461" i="26" s="1"/>
  <c r="L2461" i="13" s="1"/>
  <c r="N2461" i="13" s="1"/>
  <c r="Q2493" i="26"/>
  <c r="R2493" i="26" s="1"/>
  <c r="L2493" i="13" s="1"/>
  <c r="N2493" i="13" s="1"/>
  <c r="Q2557" i="26"/>
  <c r="R2557" i="26" s="1"/>
  <c r="L2557" i="13" s="1"/>
  <c r="N2557" i="13" s="1"/>
  <c r="Q2589" i="26"/>
  <c r="R2589" i="26" s="1"/>
  <c r="L2589" i="13" s="1"/>
  <c r="N2589" i="13" s="1"/>
  <c r="Q2621" i="26"/>
  <c r="R2621" i="26" s="1"/>
  <c r="L2621" i="13" s="1"/>
  <c r="N2621" i="13" s="1"/>
  <c r="Q2653" i="26"/>
  <c r="R2653" i="26" s="1"/>
  <c r="L2653" i="13" s="1"/>
  <c r="N2653" i="13" s="1"/>
  <c r="Q2402" i="26"/>
  <c r="R2402" i="26" s="1"/>
  <c r="L2402" i="13" s="1"/>
  <c r="N2402" i="13" s="1"/>
  <c r="Q2452" i="26"/>
  <c r="R2452" i="26" s="1"/>
  <c r="L2452" i="13" s="1"/>
  <c r="N2452" i="13" s="1"/>
  <c r="Q2484" i="26"/>
  <c r="R2484" i="26" s="1"/>
  <c r="L2484" i="13" s="1"/>
  <c r="N2484" i="13" s="1"/>
  <c r="Q2548" i="26"/>
  <c r="R2548" i="26" s="1"/>
  <c r="L2548" i="13" s="1"/>
  <c r="N2548" i="13" s="1"/>
  <c r="Q2612" i="26"/>
  <c r="R2612" i="26" s="1"/>
  <c r="L2612" i="13" s="1"/>
  <c r="N2612" i="13" s="1"/>
  <c r="Q2644" i="26"/>
  <c r="R2644" i="26" s="1"/>
  <c r="L2644" i="13" s="1"/>
  <c r="N2644" i="13" s="1"/>
  <c r="Q2772" i="26"/>
  <c r="R2772" i="26" s="1"/>
  <c r="L2772" i="13" s="1"/>
  <c r="N2772" i="13" s="1"/>
  <c r="Q2804" i="26"/>
  <c r="R2804" i="26" s="1"/>
  <c r="L2804" i="13" s="1"/>
  <c r="N2804" i="13" s="1"/>
  <c r="Q2836" i="26"/>
  <c r="R2836" i="26" s="1"/>
  <c r="L2836" i="13" s="1"/>
  <c r="N2836" i="13" s="1"/>
  <c r="Q2900" i="26"/>
  <c r="R2900" i="26" s="1"/>
  <c r="L2900" i="13" s="1"/>
  <c r="N2900" i="13" s="1"/>
  <c r="Q2932" i="26"/>
  <c r="R2932" i="26" s="1"/>
  <c r="L2932" i="13" s="1"/>
  <c r="N2932" i="13" s="1"/>
  <c r="Q2996" i="26"/>
  <c r="R2996" i="26" s="1"/>
  <c r="L2996" i="13" s="1"/>
  <c r="N2996" i="13" s="1"/>
  <c r="Q2883" i="26"/>
  <c r="R2883" i="26" s="1"/>
  <c r="L2883" i="13" s="1"/>
  <c r="N2883" i="13" s="1"/>
  <c r="Q3011" i="26"/>
  <c r="R3011" i="26" s="1"/>
  <c r="L3011" i="13" s="1"/>
  <c r="N3011" i="13" s="1"/>
  <c r="Q2773" i="26"/>
  <c r="R2773" i="26" s="1"/>
  <c r="L2773" i="13" s="1"/>
  <c r="N2773" i="13" s="1"/>
  <c r="Q3059" i="26"/>
  <c r="R3059" i="26" s="1"/>
  <c r="L3059" i="13" s="1"/>
  <c r="N3059" i="13" s="1"/>
  <c r="Q3123" i="26"/>
  <c r="R3123" i="26" s="1"/>
  <c r="L3123" i="13" s="1"/>
  <c r="N3123" i="13" s="1"/>
  <c r="Q3219" i="26"/>
  <c r="R3219" i="26" s="1"/>
  <c r="L3219" i="13" s="1"/>
  <c r="N3219" i="13" s="1"/>
  <c r="Q3379" i="26"/>
  <c r="R3379" i="26" s="1"/>
  <c r="L3379" i="13" s="1"/>
  <c r="N3379" i="13" s="1"/>
  <c r="Q3443" i="26"/>
  <c r="R3443" i="26" s="1"/>
  <c r="L3443" i="13" s="1"/>
  <c r="N3443" i="13" s="1"/>
  <c r="Q3475" i="26"/>
  <c r="R3475" i="26" s="1"/>
  <c r="L3475" i="13" s="1"/>
  <c r="N3475" i="13" s="1"/>
  <c r="Q2799" i="26"/>
  <c r="R2799" i="26" s="1"/>
  <c r="L2799" i="13" s="1"/>
  <c r="N2799" i="13" s="1"/>
  <c r="Q2681" i="26"/>
  <c r="R2681" i="26" s="1"/>
  <c r="L2681" i="13" s="1"/>
  <c r="N2681" i="13" s="1"/>
  <c r="Q2937" i="26"/>
  <c r="R2937" i="26" s="1"/>
  <c r="L2937" i="13" s="1"/>
  <c r="N2937" i="13" s="1"/>
  <c r="Q3038" i="26"/>
  <c r="R3038" i="26" s="1"/>
  <c r="L3038" i="13" s="1"/>
  <c r="N3038" i="13" s="1"/>
  <c r="Q3102" i="26"/>
  <c r="R3102" i="26" s="1"/>
  <c r="L3102" i="13" s="1"/>
  <c r="N3102" i="13" s="1"/>
  <c r="Q3166" i="26"/>
  <c r="R3166" i="26" s="1"/>
  <c r="L3166" i="13" s="1"/>
  <c r="N3166" i="13" s="1"/>
  <c r="Q3198" i="26"/>
  <c r="R3198" i="26" s="1"/>
  <c r="L3198" i="13" s="1"/>
  <c r="N3198" i="13" s="1"/>
  <c r="Q3262" i="26"/>
  <c r="R3262" i="26" s="1"/>
  <c r="L3262" i="13" s="1"/>
  <c r="N3262" i="13" s="1"/>
  <c r="Q3358" i="26"/>
  <c r="R3358" i="26" s="1"/>
  <c r="L3358" i="13" s="1"/>
  <c r="N3358" i="13" s="1"/>
  <c r="Q3422" i="26"/>
  <c r="R3422" i="26" s="1"/>
  <c r="L3422" i="13" s="1"/>
  <c r="N3422" i="13" s="1"/>
  <c r="Q3518" i="26"/>
  <c r="R3518" i="26" s="1"/>
  <c r="L3518" i="13" s="1"/>
  <c r="N3518" i="13" s="1"/>
  <c r="Q3519" i="26"/>
  <c r="R3519" i="26" s="1"/>
  <c r="L3519" i="13" s="1"/>
  <c r="N3519" i="13" s="1"/>
  <c r="Q3693" i="26"/>
  <c r="R3693" i="26" s="1"/>
  <c r="L3693" i="13" s="1"/>
  <c r="N3693" i="13" s="1"/>
  <c r="Q3789" i="26"/>
  <c r="R3789" i="26" s="1"/>
  <c r="L3789" i="13" s="1"/>
  <c r="N3789" i="13" s="1"/>
  <c r="Q3917" i="26"/>
  <c r="R3917" i="26" s="1"/>
  <c r="L3917" i="13" s="1"/>
  <c r="N3917" i="13" s="1"/>
  <c r="Q3949" i="26"/>
  <c r="R3949" i="26" s="1"/>
  <c r="L3949" i="13" s="1"/>
  <c r="N3949" i="13" s="1"/>
  <c r="Q4141" i="26"/>
  <c r="R4141" i="26" s="1"/>
  <c r="L4141" i="13" s="1"/>
  <c r="N4141" i="13" s="1"/>
  <c r="Q3614" i="26"/>
  <c r="R3614" i="26" s="1"/>
  <c r="L3614" i="13" s="1"/>
  <c r="N3614" i="13" s="1"/>
  <c r="Q3579" i="26"/>
  <c r="R3579" i="26" s="1"/>
  <c r="L3579" i="13" s="1"/>
  <c r="N3579" i="13" s="1"/>
  <c r="Q3740" i="26"/>
  <c r="R3740" i="26" s="1"/>
  <c r="L3740" i="13" s="1"/>
  <c r="N3740" i="13" s="1"/>
  <c r="Q3836" i="26"/>
  <c r="R3836" i="26" s="1"/>
  <c r="L3836" i="13" s="1"/>
  <c r="N3836" i="13" s="1"/>
  <c r="Q3932" i="26"/>
  <c r="R3932" i="26" s="1"/>
  <c r="L3932" i="13" s="1"/>
  <c r="N3932" i="13" s="1"/>
  <c r="Q4028" i="26"/>
  <c r="R4028" i="26" s="1"/>
  <c r="L4028" i="13" s="1"/>
  <c r="N4028" i="13" s="1"/>
  <c r="Q4060" i="26"/>
  <c r="R4060" i="26" s="1"/>
  <c r="L4060" i="13" s="1"/>
  <c r="N4060" i="13" s="1"/>
  <c r="Q3580" i="26"/>
  <c r="R3580" i="26" s="1"/>
  <c r="L3580" i="13" s="1"/>
  <c r="N3580" i="13" s="1"/>
  <c r="Q2926" i="26"/>
  <c r="R2926" i="26" s="1"/>
  <c r="L2926" i="13" s="1"/>
  <c r="N2926" i="13" s="1"/>
  <c r="Q2343" i="26"/>
  <c r="R2343" i="26" s="1"/>
  <c r="L2343" i="13" s="1"/>
  <c r="N2343" i="13" s="1"/>
  <c r="Q2987" i="26"/>
  <c r="R2987" i="26" s="1"/>
  <c r="L2987" i="13" s="1"/>
  <c r="N2987" i="13" s="1"/>
  <c r="Q3141" i="26"/>
  <c r="R3141" i="26" s="1"/>
  <c r="L3141" i="13" s="1"/>
  <c r="N3141" i="13" s="1"/>
  <c r="Q3237" i="26"/>
  <c r="R3237" i="26" s="1"/>
  <c r="L3237" i="13" s="1"/>
  <c r="N3237" i="13" s="1"/>
  <c r="Q3333" i="26"/>
  <c r="R3333" i="26" s="1"/>
  <c r="L3333" i="13" s="1"/>
  <c r="N3333" i="13" s="1"/>
  <c r="Q3445" i="26"/>
  <c r="R3445" i="26" s="1"/>
  <c r="L3445" i="13" s="1"/>
  <c r="N3445" i="13" s="1"/>
  <c r="Q2881" i="26"/>
  <c r="R2881" i="26" s="1"/>
  <c r="L2881" i="13" s="1"/>
  <c r="N2881" i="13" s="1"/>
  <c r="Q3096" i="26"/>
  <c r="R3096" i="26" s="1"/>
  <c r="L3096" i="13" s="1"/>
  <c r="N3096" i="13" s="1"/>
  <c r="Q3951" i="26"/>
  <c r="R3951" i="26" s="1"/>
  <c r="L3951" i="13" s="1"/>
  <c r="N3951" i="13" s="1"/>
  <c r="Q4151" i="26"/>
  <c r="R4151" i="26" s="1"/>
  <c r="L4151" i="13" s="1"/>
  <c r="N4151" i="13" s="1"/>
  <c r="Q3615" i="26"/>
  <c r="R3615" i="26" s="1"/>
  <c r="L3615" i="13" s="1"/>
  <c r="N3615" i="13" s="1"/>
  <c r="Q3734" i="26"/>
  <c r="R3734" i="26" s="1"/>
  <c r="L3734" i="13" s="1"/>
  <c r="N3734" i="13" s="1"/>
  <c r="Q3830" i="26"/>
  <c r="R3830" i="26" s="1"/>
  <c r="L3830" i="13" s="1"/>
  <c r="N3830" i="13" s="1"/>
  <c r="Q3934" i="26"/>
  <c r="R3934" i="26" s="1"/>
  <c r="L3934" i="13" s="1"/>
  <c r="N3934" i="13" s="1"/>
  <c r="P4046" i="13" l="1"/>
  <c r="Q4046" i="13" s="1"/>
  <c r="R4046" i="13" s="1"/>
  <c r="T4046" i="13" s="1"/>
  <c r="U4046" i="13" s="1"/>
  <c r="P2881" i="13"/>
  <c r="P4028" i="13"/>
  <c r="Q4028" i="13" s="1"/>
  <c r="P4141" i="13"/>
  <c r="Q4141" i="13" s="1"/>
  <c r="R4141" i="13" s="1"/>
  <c r="T4141" i="13" s="1"/>
  <c r="U4141" i="13" s="1"/>
  <c r="P3613" i="13"/>
  <c r="Q3613" i="13" s="1"/>
  <c r="P3102" i="13"/>
  <c r="Q3102" i="13" s="1"/>
  <c r="P3251" i="13"/>
  <c r="Q3251" i="13" s="1"/>
  <c r="R3251" i="13" s="1"/>
  <c r="T3251" i="13" s="1"/>
  <c r="U3251" i="13" s="1"/>
  <c r="P2964" i="13"/>
  <c r="Q2964" i="13" s="1"/>
  <c r="R2964" i="13" s="1"/>
  <c r="T2964" i="13" s="1"/>
  <c r="U2964" i="13" s="1"/>
  <c r="P2452" i="13"/>
  <c r="Q2452" i="13" s="1"/>
  <c r="P1671" i="13"/>
  <c r="Q1671" i="13" s="1"/>
  <c r="P1778" i="13"/>
  <c r="Q1778" i="13" s="1"/>
  <c r="R1778" i="13" s="1"/>
  <c r="T1778" i="13" s="1"/>
  <c r="U1778" i="13" s="1"/>
  <c r="P1932" i="13"/>
  <c r="Q1932" i="13" s="1"/>
  <c r="R1932" i="13" s="1"/>
  <c r="T1932" i="13" s="1"/>
  <c r="U1932" i="13" s="1"/>
  <c r="P1361" i="13"/>
  <c r="P1432" i="13"/>
  <c r="Q1432" i="13" s="1"/>
  <c r="P965" i="13"/>
  <c r="Q965" i="13" s="1"/>
  <c r="R965" i="13" s="1"/>
  <c r="T965" i="13" s="1"/>
  <c r="U965" i="13" s="1"/>
  <c r="P792" i="13"/>
  <c r="Q792" i="13" s="1"/>
  <c r="R792" i="13" s="1"/>
  <c r="T792" i="13" s="1"/>
  <c r="U792" i="13" s="1"/>
  <c r="P521" i="13"/>
  <c r="Q521" i="13" s="1"/>
  <c r="R521" i="13" s="1"/>
  <c r="T521" i="13" s="1"/>
  <c r="U521" i="13" s="1"/>
  <c r="P297" i="13"/>
  <c r="Q297" i="13" s="1"/>
  <c r="P41" i="13"/>
  <c r="Q41" i="13" s="1"/>
  <c r="R41" i="13" s="1"/>
  <c r="T41" i="13" s="1"/>
  <c r="U41" i="13" s="1"/>
  <c r="P3552" i="13"/>
  <c r="Q3552" i="13" s="1"/>
  <c r="R3552" i="13" s="1"/>
  <c r="T3552" i="13" s="1"/>
  <c r="U3552" i="13" s="1"/>
  <c r="P2982" i="13"/>
  <c r="Q2982" i="13" s="1"/>
  <c r="R2982" i="13" s="1"/>
  <c r="T2982" i="13" s="1"/>
  <c r="U2982" i="13" s="1"/>
  <c r="P3899" i="13"/>
  <c r="Q3899" i="13" s="1"/>
  <c r="P3449" i="13"/>
  <c r="Q3449" i="13" s="1"/>
  <c r="R3449" i="13" s="1"/>
  <c r="T3449" i="13" s="1"/>
  <c r="U3449" i="13" s="1"/>
  <c r="P4071" i="13"/>
  <c r="Q4071" i="13" s="1"/>
  <c r="R4071" i="13" s="1"/>
  <c r="T4071" i="13" s="1"/>
  <c r="U4071" i="13" s="1"/>
  <c r="P3221" i="13"/>
  <c r="P2550" i="13"/>
  <c r="Q2550" i="13" s="1"/>
  <c r="P2372" i="13"/>
  <c r="Q2372" i="13" s="1"/>
  <c r="P1865" i="13"/>
  <c r="Q1865" i="13" s="1"/>
  <c r="R1865" i="13" s="1"/>
  <c r="T1865" i="13" s="1"/>
  <c r="U1865" i="13" s="1"/>
  <c r="P2014" i="13"/>
  <c r="Q2014" i="13" s="1"/>
  <c r="P1443" i="13"/>
  <c r="Q1443" i="13" s="1"/>
  <c r="P1514" i="13"/>
  <c r="Q1514" i="13" s="1"/>
  <c r="P1047" i="13"/>
  <c r="Q1047" i="13" s="1"/>
  <c r="P872" i="13"/>
  <c r="P377" i="13"/>
  <c r="P274" i="13"/>
  <c r="Q274" i="13" s="1"/>
  <c r="P4026" i="13"/>
  <c r="Q4026" i="13" s="1"/>
  <c r="R4026" i="13" s="1"/>
  <c r="T4026" i="13" s="1"/>
  <c r="U4026" i="13" s="1"/>
  <c r="P3667" i="13"/>
  <c r="Q3667" i="13" s="1"/>
  <c r="P3353" i="13"/>
  <c r="Q3353" i="13" s="1"/>
  <c r="P3010" i="13"/>
  <c r="Q3010" i="13" s="1"/>
  <c r="R3010" i="13" s="1"/>
  <c r="T3010" i="13" s="1"/>
  <c r="U3010" i="13" s="1"/>
  <c r="P2498" i="13"/>
  <c r="Q2498" i="13" s="1"/>
  <c r="R2498" i="13" s="1"/>
  <c r="T2498" i="13" s="1"/>
  <c r="U2498" i="13" s="1"/>
  <c r="P2205" i="13"/>
  <c r="Q2205" i="13" s="1"/>
  <c r="P1717" i="13"/>
  <c r="Q1717" i="13" s="1"/>
  <c r="R1717" i="13" s="1"/>
  <c r="T1717" i="13" s="1"/>
  <c r="U1717" i="13" s="1"/>
  <c r="P1970" i="13"/>
  <c r="Q1970" i="13" s="1"/>
  <c r="R1970" i="13" s="1"/>
  <c r="T1970" i="13" s="1"/>
  <c r="U1970" i="13" s="1"/>
  <c r="P1399" i="13"/>
  <c r="Q1399" i="13" s="1"/>
  <c r="R1399" i="13" s="1"/>
  <c r="T1399" i="13" s="1"/>
  <c r="U1399" i="13" s="1"/>
  <c r="P1342" i="13"/>
  <c r="Q1342" i="13" s="1"/>
  <c r="P1003" i="13"/>
  <c r="Q1003" i="13" s="1"/>
  <c r="P819" i="13"/>
  <c r="Q819" i="13" s="1"/>
  <c r="P540" i="13"/>
  <c r="P252" i="13"/>
  <c r="Q252" i="13" s="1"/>
  <c r="P4080" i="13"/>
  <c r="Q4080" i="13" s="1"/>
  <c r="P3590" i="13"/>
  <c r="Q3590" i="13" s="1"/>
  <c r="R3590" i="13" s="1"/>
  <c r="T3590" i="13" s="1"/>
  <c r="U3590" i="13" s="1"/>
  <c r="P3681" i="13"/>
  <c r="Q3681" i="13" s="1"/>
  <c r="R3681" i="13" s="1"/>
  <c r="T3681" i="13" s="1"/>
  <c r="U3681" i="13" s="1"/>
  <c r="P3154" i="13"/>
  <c r="P3303" i="13"/>
  <c r="Q3303" i="13" s="1"/>
  <c r="R3303" i="13" s="1"/>
  <c r="T3303" i="13" s="1"/>
  <c r="U3303" i="13" s="1"/>
  <c r="P3016" i="13"/>
  <c r="Q3016" i="13" s="1"/>
  <c r="R3016" i="13" s="1"/>
  <c r="T3016" i="13" s="1"/>
  <c r="U3016" i="13" s="1"/>
  <c r="P2504" i="13"/>
  <c r="P1775" i="13"/>
  <c r="Q1775" i="13" s="1"/>
  <c r="R1775" i="13" s="1"/>
  <c r="T1775" i="13" s="1"/>
  <c r="U1775" i="13" s="1"/>
  <c r="P1835" i="13"/>
  <c r="Q1835" i="13" s="1"/>
  <c r="P2112" i="13"/>
  <c r="Q2112" i="13" s="1"/>
  <c r="R2112" i="13" s="1"/>
  <c r="T2112" i="13" s="1"/>
  <c r="U2112" i="13" s="1"/>
  <c r="P1541" i="13"/>
  <c r="Q1541" i="13" s="1"/>
  <c r="R1541" i="13" s="1"/>
  <c r="T1541" i="13" s="1"/>
  <c r="U1541" i="13" s="1"/>
  <c r="P1612" i="13"/>
  <c r="Q1612" i="13" s="1"/>
  <c r="P1119" i="13"/>
  <c r="Q1119" i="13" s="1"/>
  <c r="P842" i="13"/>
  <c r="Q842" i="13" s="1"/>
  <c r="R842" i="13" s="1"/>
  <c r="T842" i="13" s="1"/>
  <c r="U842" i="13" s="1"/>
  <c r="P547" i="13"/>
  <c r="Q547" i="13" s="1"/>
  <c r="P259" i="13"/>
  <c r="Q259" i="13" s="1"/>
  <c r="P3" i="13"/>
  <c r="Q3" i="13" s="1"/>
  <c r="P3168" i="13"/>
  <c r="Q3168" i="13" s="1"/>
  <c r="P3628" i="13"/>
  <c r="Q3628" i="13" s="1"/>
  <c r="R3628" i="13" s="1"/>
  <c r="T3628" i="13" s="1"/>
  <c r="U3628" i="13" s="1"/>
  <c r="P3828" i="13"/>
  <c r="Q3828" i="13" s="1"/>
  <c r="P3941" i="13"/>
  <c r="P3286" i="13"/>
  <c r="Q3286" i="13" s="1"/>
  <c r="P3307" i="13"/>
  <c r="Q3307" i="13" s="1"/>
  <c r="R3307" i="13" s="1"/>
  <c r="T3307" i="13" s="1"/>
  <c r="U3307" i="13" s="1"/>
  <c r="P3020" i="13"/>
  <c r="P2508" i="13"/>
  <c r="P1783" i="13"/>
  <c r="Q1783" i="13" s="1"/>
  <c r="P1839" i="13"/>
  <c r="Q1839" i="13" s="1"/>
  <c r="R1839" i="13" s="1"/>
  <c r="T1839" i="13" s="1"/>
  <c r="U1839" i="13" s="1"/>
  <c r="P1988" i="13"/>
  <c r="Q1988" i="13" s="1"/>
  <c r="P1417" i="13"/>
  <c r="P1488" i="13"/>
  <c r="Q1488" i="13" s="1"/>
  <c r="P1021" i="13"/>
  <c r="Q1021" i="13" s="1"/>
  <c r="R1021" i="13" s="1"/>
  <c r="T1021" i="13" s="1"/>
  <c r="U1021" i="13" s="1"/>
  <c r="P846" i="13"/>
  <c r="Q846" i="13" s="1"/>
  <c r="P549" i="13"/>
  <c r="Q549" i="13" s="1"/>
  <c r="R549" i="13" s="1"/>
  <c r="T549" i="13" s="1"/>
  <c r="U549" i="13" s="1"/>
  <c r="P261" i="13"/>
  <c r="Q261" i="13" s="1"/>
  <c r="R261" i="13" s="1"/>
  <c r="T261" i="13" s="1"/>
  <c r="U261" i="13" s="1"/>
  <c r="P5" i="13"/>
  <c r="Q5" i="13" s="1"/>
  <c r="P3344" i="13"/>
  <c r="Q3344" i="13" s="1"/>
  <c r="P3573" i="13"/>
  <c r="Q3573" i="13" s="1"/>
  <c r="R3573" i="13" s="1"/>
  <c r="T3573" i="13" s="1"/>
  <c r="U3573" i="13" s="1"/>
  <c r="P3755" i="13"/>
  <c r="Q3755" i="13" s="1"/>
  <c r="R3755" i="13" s="1"/>
  <c r="T3755" i="13" s="1"/>
  <c r="U3755" i="13" s="1"/>
  <c r="P3305" i="13"/>
  <c r="Q3305" i="13" s="1"/>
  <c r="R3305" i="13" s="1"/>
  <c r="T3305" i="13" s="1"/>
  <c r="U3305" i="13" s="1"/>
  <c r="P3855" i="13"/>
  <c r="Q3855" i="13" s="1"/>
  <c r="P2973" i="13"/>
  <c r="Q2973" i="13" s="1"/>
  <c r="R2973" i="13" s="1"/>
  <c r="T2973" i="13" s="1"/>
  <c r="U2973" i="13" s="1"/>
  <c r="P2478" i="13"/>
  <c r="Q2478" i="13" s="1"/>
  <c r="P1707" i="13"/>
  <c r="Q1707" i="13" s="1"/>
  <c r="R1707" i="13" s="1"/>
  <c r="T1707" i="13" s="1"/>
  <c r="U1707" i="13" s="1"/>
  <c r="P1793" i="13"/>
  <c r="P1942" i="13"/>
  <c r="Q1942" i="13" s="1"/>
  <c r="P1371" i="13"/>
  <c r="Q1371" i="13" s="1"/>
  <c r="P1442" i="13"/>
  <c r="Q1442" i="13" s="1"/>
  <c r="P975" i="13"/>
  <c r="Q975" i="13" s="1"/>
  <c r="P733" i="13"/>
  <c r="Q733" i="13" s="1"/>
  <c r="R733" i="13" s="1"/>
  <c r="T733" i="13" s="1"/>
  <c r="U733" i="13" s="1"/>
  <c r="P526" i="13"/>
  <c r="Q526" i="13" s="1"/>
  <c r="R526" i="13" s="1"/>
  <c r="T526" i="13" s="1"/>
  <c r="U526" i="13" s="1"/>
  <c r="P302" i="13"/>
  <c r="Q302" i="13" s="1"/>
  <c r="R302" i="13" s="1"/>
  <c r="T302" i="13" s="1"/>
  <c r="U302" i="13" s="1"/>
  <c r="P46" i="13"/>
  <c r="Q46" i="13" s="1"/>
  <c r="R46" i="13" s="1"/>
  <c r="T46" i="13" s="1"/>
  <c r="U46" i="13" s="1"/>
  <c r="P4019" i="13"/>
  <c r="Q4019" i="13" s="1"/>
  <c r="P3023" i="13"/>
  <c r="Q3023" i="13" s="1"/>
  <c r="P2398" i="13"/>
  <c r="Q2398" i="13" s="1"/>
  <c r="R2398" i="13" s="1"/>
  <c r="T2398" i="13" s="1"/>
  <c r="U2398" i="13" s="1"/>
  <c r="P2554" i="13"/>
  <c r="P2380" i="13"/>
  <c r="P1877" i="13"/>
  <c r="Q1877" i="13" s="1"/>
  <c r="R1877" i="13" s="1"/>
  <c r="T1877" i="13" s="1"/>
  <c r="U1877" i="13" s="1"/>
  <c r="P2026" i="13"/>
  <c r="Q2026" i="13" s="1"/>
  <c r="R2026" i="13" s="1"/>
  <c r="T2026" i="13" s="1"/>
  <c r="U2026" i="13" s="1"/>
  <c r="P1455" i="13"/>
  <c r="Q1455" i="13" s="1"/>
  <c r="P1526" i="13"/>
  <c r="Q1526" i="13" s="1"/>
  <c r="P1059" i="13"/>
  <c r="Q1059" i="13" s="1"/>
  <c r="R1059" i="13" s="1"/>
  <c r="T1059" i="13" s="1"/>
  <c r="U1059" i="13" s="1"/>
  <c r="P758" i="13"/>
  <c r="Q758" i="13" s="1"/>
  <c r="R758" i="13" s="1"/>
  <c r="T758" i="13" s="1"/>
  <c r="U758" i="13" s="1"/>
  <c r="P504" i="13"/>
  <c r="Q504" i="13" s="1"/>
  <c r="R504" i="13" s="1"/>
  <c r="T504" i="13" s="1"/>
  <c r="U504" i="13" s="1"/>
  <c r="P219" i="13"/>
  <c r="P4136" i="13"/>
  <c r="Q4136" i="13" s="1"/>
  <c r="R4136" i="13" s="1"/>
  <c r="T4136" i="13" s="1"/>
  <c r="U4136" i="13" s="1"/>
  <c r="P3603" i="13"/>
  <c r="Q3603" i="13" s="1"/>
  <c r="R3603" i="13" s="1"/>
  <c r="T3603" i="13" s="1"/>
  <c r="U3603" i="13" s="1"/>
  <c r="P3737" i="13"/>
  <c r="P3210" i="13"/>
  <c r="Q3210" i="13" s="1"/>
  <c r="P3359" i="13"/>
  <c r="Q3359" i="13" s="1"/>
  <c r="R3359" i="13" s="1"/>
  <c r="T3359" i="13" s="1"/>
  <c r="U3359" i="13" s="1"/>
  <c r="P2944" i="13"/>
  <c r="Q2944" i="13" s="1"/>
  <c r="P2432" i="13"/>
  <c r="Q2432" i="13" s="1"/>
  <c r="R2432" i="13" s="1"/>
  <c r="T2432" i="13" s="1"/>
  <c r="U2432" i="13" s="1"/>
  <c r="P2275" i="13"/>
  <c r="Q2275" i="13" s="1"/>
  <c r="R2275" i="13" s="1"/>
  <c r="T2275" i="13" s="1"/>
  <c r="U2275" i="13" s="1"/>
  <c r="P1738" i="13"/>
  <c r="Q1738" i="13" s="1"/>
  <c r="R1738" i="13" s="1"/>
  <c r="T1738" i="13" s="1"/>
  <c r="U1738" i="13" s="1"/>
  <c r="P1912" i="13"/>
  <c r="Q1912" i="13" s="1"/>
  <c r="R1912" i="13" s="1"/>
  <c r="T1912" i="13" s="1"/>
  <c r="U1912" i="13" s="1"/>
  <c r="P1469" i="13"/>
  <c r="Q1469" i="13" s="1"/>
  <c r="P1540" i="13"/>
  <c r="Q1540" i="13" s="1"/>
  <c r="P1073" i="13"/>
  <c r="Q1073" i="13" s="1"/>
  <c r="R1073" i="13" s="1"/>
  <c r="T1073" i="13" s="1"/>
  <c r="U1073" i="13" s="1"/>
  <c r="P898" i="13"/>
  <c r="Q898" i="13" s="1"/>
  <c r="R898" i="13" s="1"/>
  <c r="T898" i="13" s="1"/>
  <c r="U898" i="13" s="1"/>
  <c r="P388" i="13"/>
  <c r="Q388" i="13" s="1"/>
  <c r="P226" i="13"/>
  <c r="Q226" i="13" s="1"/>
  <c r="R226" i="13" s="1"/>
  <c r="T226" i="13" s="1"/>
  <c r="U226" i="13" s="1"/>
  <c r="P3998" i="13"/>
  <c r="Q3998" i="13" s="1"/>
  <c r="R3998" i="13" s="1"/>
  <c r="T3998" i="13" s="1"/>
  <c r="U3998" i="13" s="1"/>
  <c r="P3493" i="13"/>
  <c r="Q3493" i="13" s="1"/>
  <c r="P3980" i="13"/>
  <c r="Q3980" i="13" s="1"/>
  <c r="R3980" i="13" s="1"/>
  <c r="T3980" i="13" s="1"/>
  <c r="U3980" i="13" s="1"/>
  <c r="P4093" i="13"/>
  <c r="Q4093" i="13" s="1"/>
  <c r="R4093" i="13" s="1"/>
  <c r="T4093" i="13" s="1"/>
  <c r="U4093" i="13" s="1"/>
  <c r="P3566" i="13"/>
  <c r="Q3566" i="13" s="1"/>
  <c r="R3566" i="13" s="1"/>
  <c r="T3566" i="13" s="1"/>
  <c r="U3566" i="13" s="1"/>
  <c r="P3054" i="13"/>
  <c r="Q3054" i="13" s="1"/>
  <c r="P3203" i="13"/>
  <c r="Q3203" i="13" s="1"/>
  <c r="R3203" i="13" s="1"/>
  <c r="T3203" i="13" s="1"/>
  <c r="U3203" i="13" s="1"/>
  <c r="P2916" i="13"/>
  <c r="Q2916" i="13" s="1"/>
  <c r="P2400" i="13"/>
  <c r="P2247" i="13"/>
  <c r="Q2247" i="13" s="1"/>
  <c r="P1863" i="13"/>
  <c r="P2012" i="13"/>
  <c r="P1441" i="13"/>
  <c r="Q1441" i="13" s="1"/>
  <c r="R1441" i="13" s="1"/>
  <c r="T1441" i="13" s="1"/>
  <c r="U1441" i="13" s="1"/>
  <c r="P1384" i="13"/>
  <c r="P917" i="13"/>
  <c r="P744" i="13"/>
  <c r="Q744" i="13" s="1"/>
  <c r="P497" i="13"/>
  <c r="Q497" i="13" s="1"/>
  <c r="P212" i="13"/>
  <c r="Q212" i="13" s="1"/>
  <c r="P3942" i="13"/>
  <c r="P3040" i="13"/>
  <c r="P3970" i="13"/>
  <c r="P3803" i="13"/>
  <c r="Q3803" i="13" s="1"/>
  <c r="R3803" i="13" s="1"/>
  <c r="T3803" i="13" s="1"/>
  <c r="U3803" i="13" s="1"/>
  <c r="P3345" i="13"/>
  <c r="Q3345" i="13" s="1"/>
  <c r="R3345" i="13" s="1"/>
  <c r="T3345" i="13" s="1"/>
  <c r="U3345" i="13" s="1"/>
  <c r="P3935" i="13"/>
  <c r="Q3935" i="13" s="1"/>
  <c r="P3085" i="13"/>
  <c r="Q3085" i="13" s="1"/>
  <c r="R3085" i="13" s="1"/>
  <c r="T3085" i="13" s="1"/>
  <c r="U3085" i="13" s="1"/>
  <c r="P2502" i="13"/>
  <c r="Q2502" i="13" s="1"/>
  <c r="R2502" i="13" s="1"/>
  <c r="T2502" i="13" s="1"/>
  <c r="U2502" i="13" s="1"/>
  <c r="P1755" i="13"/>
  <c r="Q1755" i="13" s="1"/>
  <c r="P1817" i="13"/>
  <c r="Q1817" i="13" s="1"/>
  <c r="P1966" i="13"/>
  <c r="Q1966" i="13" s="1"/>
  <c r="R1966" i="13" s="1"/>
  <c r="T1966" i="13" s="1"/>
  <c r="U1966" i="13" s="1"/>
  <c r="P1395" i="13"/>
  <c r="Q1395" i="13" s="1"/>
  <c r="R1395" i="13" s="1"/>
  <c r="T1395" i="13" s="1"/>
  <c r="U1395" i="13" s="1"/>
  <c r="P1466" i="13"/>
  <c r="Q1466" i="13" s="1"/>
  <c r="P999" i="13"/>
  <c r="Q999" i="13" s="1"/>
  <c r="P811" i="13"/>
  <c r="Q811" i="13" s="1"/>
  <c r="R811" i="13" s="1"/>
  <c r="P538" i="13"/>
  <c r="Q538" i="13" s="1"/>
  <c r="R538" i="13" s="1"/>
  <c r="T538" i="13" s="1"/>
  <c r="U538" i="13" s="1"/>
  <c r="P244" i="13"/>
  <c r="P3541" i="13"/>
  <c r="Q3541" i="13" s="1"/>
  <c r="P3811" i="13"/>
  <c r="Q3811" i="13" s="1"/>
  <c r="R3811" i="13" s="1"/>
  <c r="T3811" i="13" s="1"/>
  <c r="U3811" i="13" s="1"/>
  <c r="P3505" i="13"/>
  <c r="Q3505" i="13" s="1"/>
  <c r="R3505" i="13" s="1"/>
  <c r="T3505" i="13" s="1"/>
  <c r="U3505" i="13" s="1"/>
  <c r="P2779" i="13"/>
  <c r="P2578" i="13"/>
  <c r="P2285" i="13"/>
  <c r="Q2285" i="13" s="1"/>
  <c r="P1758" i="13"/>
  <c r="Q1758" i="13" s="1"/>
  <c r="R1758" i="13" s="1"/>
  <c r="T1758" i="13" s="1"/>
  <c r="U1758" i="13" s="1"/>
  <c r="P1922" i="13"/>
  <c r="Q1922" i="13" s="1"/>
  <c r="P1351" i="13"/>
  <c r="P1422" i="13"/>
  <c r="Q1422" i="13" s="1"/>
  <c r="R1422" i="13" s="1"/>
  <c r="T1422" i="13" s="1"/>
  <c r="U1422" i="13" s="1"/>
  <c r="P955" i="13"/>
  <c r="Q955" i="13" s="1"/>
  <c r="P782" i="13"/>
  <c r="P516" i="13"/>
  <c r="Q516" i="13" s="1"/>
  <c r="P231" i="13"/>
  <c r="Q231" i="13" s="1"/>
  <c r="P4160" i="13"/>
  <c r="P3648" i="13"/>
  <c r="P3761" i="13"/>
  <c r="Q3761" i="13" s="1"/>
  <c r="R3761" i="13" s="1"/>
  <c r="T3761" i="13" s="1"/>
  <c r="U3761" i="13" s="1"/>
  <c r="P3234" i="13"/>
  <c r="P3383" i="13"/>
  <c r="Q3383" i="13" s="1"/>
  <c r="R3383" i="13" s="1"/>
  <c r="T3383" i="13" s="1"/>
  <c r="U3383" i="13" s="1"/>
  <c r="P2771" i="13"/>
  <c r="Q2771" i="13" s="1"/>
  <c r="R2771" i="13" s="1"/>
  <c r="T2771" i="13" s="1"/>
  <c r="U2771" i="13" s="1"/>
  <c r="P2584" i="13"/>
  <c r="P2433" i="13"/>
  <c r="Q2433" i="13" s="1"/>
  <c r="R2433" i="13" s="1"/>
  <c r="T2433" i="13" s="1"/>
  <c r="U2433" i="13" s="1"/>
  <c r="P2043" i="13"/>
  <c r="Q2043" i="13" s="1"/>
  <c r="R2043" i="13" s="1"/>
  <c r="T2043" i="13" s="1"/>
  <c r="U2043" i="13" s="1"/>
  <c r="P2192" i="13"/>
  <c r="P1621" i="13"/>
  <c r="Q1621" i="13" s="1"/>
  <c r="P1086" i="13"/>
  <c r="Q1086" i="13" s="1"/>
  <c r="R1086" i="13" s="1"/>
  <c r="T1086" i="13" s="1"/>
  <c r="U1086" i="13" s="1"/>
  <c r="P1180" i="13"/>
  <c r="Q1180" i="13" s="1"/>
  <c r="P1050" i="13"/>
  <c r="P562" i="13"/>
  <c r="Q562" i="13" s="1"/>
  <c r="R562" i="13" s="1"/>
  <c r="T562" i="13" s="1"/>
  <c r="U562" i="13" s="1"/>
  <c r="P363" i="13"/>
  <c r="Q363" i="13" s="1"/>
  <c r="R363" i="13" s="1"/>
  <c r="T363" i="13" s="1"/>
  <c r="U363" i="13" s="1"/>
  <c r="P43" i="13"/>
  <c r="P3663" i="13"/>
  <c r="Q3663" i="13" s="1"/>
  <c r="P2423" i="13"/>
  <c r="P3844" i="13"/>
  <c r="Q3844" i="13" s="1"/>
  <c r="R3844" i="13" s="1"/>
  <c r="T3844" i="13" s="1"/>
  <c r="U3844" i="13" s="1"/>
  <c r="P3957" i="13"/>
  <c r="Q3957" i="13" s="1"/>
  <c r="R3957" i="13" s="1"/>
  <c r="T3957" i="13" s="1"/>
  <c r="U3957" i="13" s="1"/>
  <c r="P3430" i="13"/>
  <c r="P2959" i="13"/>
  <c r="P3067" i="13"/>
  <c r="Q3067" i="13" s="1"/>
  <c r="R3067" i="13" s="1"/>
  <c r="T3067" i="13" s="1"/>
  <c r="U3067" i="13" s="1"/>
  <c r="P2780" i="13"/>
  <c r="Q2780" i="13" s="1"/>
  <c r="P2629" i="13"/>
  <c r="Q2629" i="13" s="1"/>
  <c r="R2629" i="13" s="1"/>
  <c r="T2629" i="13" s="1"/>
  <c r="U2629" i="13" s="1"/>
  <c r="P2111" i="13"/>
  <c r="Q2111" i="13" s="1"/>
  <c r="P2260" i="13"/>
  <c r="Q2260" i="13" s="1"/>
  <c r="P1708" i="13"/>
  <c r="Q1708" i="13" s="1"/>
  <c r="P1177" i="13"/>
  <c r="Q1177" i="13" s="1"/>
  <c r="P1248" i="13"/>
  <c r="P816" i="13"/>
  <c r="Q816" i="13" s="1"/>
  <c r="P553" i="13"/>
  <c r="Q553" i="13" s="1"/>
  <c r="R553" i="13" s="1"/>
  <c r="T553" i="13" s="1"/>
  <c r="U553" i="13" s="1"/>
  <c r="P429" i="13"/>
  <c r="Q429" i="13" s="1"/>
  <c r="P141" i="13"/>
  <c r="Q141" i="13" s="1"/>
  <c r="R141" i="13" s="1"/>
  <c r="T141" i="13" s="1"/>
  <c r="P3918" i="13"/>
  <c r="Q3918" i="13" s="1"/>
  <c r="R3918" i="13" s="1"/>
  <c r="T3918" i="13" s="1"/>
  <c r="U3918" i="13" s="1"/>
  <c r="P3009" i="13"/>
  <c r="Q3009" i="13" s="1"/>
  <c r="R3009" i="13" s="1"/>
  <c r="T3009" i="13" s="1"/>
  <c r="U3009" i="13" s="1"/>
  <c r="P3954" i="13"/>
  <c r="Q3954" i="13" s="1"/>
  <c r="P3787" i="13"/>
  <c r="Q3787" i="13" s="1"/>
  <c r="R3787" i="13" s="1"/>
  <c r="T3787" i="13" s="1"/>
  <c r="U3787" i="13" s="1"/>
  <c r="P2673" i="13"/>
  <c r="P3990" i="13"/>
  <c r="Q3990" i="13" s="1"/>
  <c r="R3990" i="13" s="1"/>
  <c r="T3990" i="13" s="1"/>
  <c r="U3990" i="13" s="1"/>
  <c r="P3512" i="13"/>
  <c r="Q3512" i="13" s="1"/>
  <c r="P3061" i="13"/>
  <c r="Q3061" i="13" s="1"/>
  <c r="R3061" i="13" s="1"/>
  <c r="T3061" i="13" s="1"/>
  <c r="U3061" i="13" s="1"/>
  <c r="P2494" i="13"/>
  <c r="Q2494" i="13" s="1"/>
  <c r="P2471" i="13"/>
  <c r="Q2471" i="13" s="1"/>
  <c r="R2471" i="13" s="1"/>
  <c r="T2471" i="13" s="1"/>
  <c r="U2471" i="13" s="1"/>
  <c r="P2065" i="13"/>
  <c r="Q2065" i="13" s="1"/>
  <c r="P1693" i="13"/>
  <c r="Q1693" i="13" s="1"/>
  <c r="P1958" i="13"/>
  <c r="Q1958" i="13" s="1"/>
  <c r="R1958" i="13" s="1"/>
  <c r="T1958" i="13" s="1"/>
  <c r="U1958" i="13" s="1"/>
  <c r="P1515" i="13"/>
  <c r="Q1515" i="13" s="1"/>
  <c r="P1130" i="13"/>
  <c r="Q1130" i="13" s="1"/>
  <c r="P1330" i="13"/>
  <c r="Q1330" i="13" s="1"/>
  <c r="P991" i="13"/>
  <c r="P944" i="13"/>
  <c r="Q944" i="13" s="1"/>
  <c r="R944" i="13" s="1"/>
  <c r="T944" i="13" s="1"/>
  <c r="U944" i="13" s="1"/>
  <c r="P653" i="13"/>
  <c r="Q653" i="13" s="1"/>
  <c r="P470" i="13"/>
  <c r="P241" i="13"/>
  <c r="Q241" i="13" s="1"/>
  <c r="P54" i="13"/>
  <c r="Q54" i="13" s="1"/>
  <c r="R54" i="13" s="1"/>
  <c r="T54" i="13" s="1"/>
  <c r="U54" i="13" s="1"/>
  <c r="P4051" i="13"/>
  <c r="P3548" i="13"/>
  <c r="Q3548" i="13" s="1"/>
  <c r="R3548" i="13" s="1"/>
  <c r="T3548" i="13" s="1"/>
  <c r="U3548" i="13" s="1"/>
  <c r="P3489" i="13"/>
  <c r="P2747" i="13"/>
  <c r="Q2747" i="13" s="1"/>
  <c r="R2747" i="13" s="1"/>
  <c r="T2747" i="13" s="1"/>
  <c r="U2747" i="13" s="1"/>
  <c r="P2698" i="13"/>
  <c r="Q2698" i="13" s="1"/>
  <c r="P2539" i="13"/>
  <c r="Q2539" i="13" s="1"/>
  <c r="R2539" i="13" s="1"/>
  <c r="T2539" i="13" s="1"/>
  <c r="U2539" i="13" s="1"/>
  <c r="P2149" i="13"/>
  <c r="Q2149" i="13" s="1"/>
  <c r="P1893" i="13"/>
  <c r="Q1893" i="13" s="1"/>
  <c r="R1893" i="13" s="1"/>
  <c r="T1893" i="13" s="1"/>
  <c r="U1893" i="13" s="1"/>
  <c r="P2170" i="13"/>
  <c r="P1784" i="13"/>
  <c r="Q1784" i="13" s="1"/>
  <c r="P1343" i="13"/>
  <c r="Q1343" i="13" s="1"/>
  <c r="R1343" i="13" s="1"/>
  <c r="T1343" i="13" s="1"/>
  <c r="U1343" i="13" s="1"/>
  <c r="P1414" i="13"/>
  <c r="Q1414" i="13" s="1"/>
  <c r="P1075" i="13"/>
  <c r="Q1075" i="13" s="1"/>
  <c r="P1028" i="13"/>
  <c r="Q1028" i="13" s="1"/>
  <c r="P646" i="13"/>
  <c r="Q646" i="13" s="1"/>
  <c r="R646" i="13" s="1"/>
  <c r="T646" i="13" s="1"/>
  <c r="U646" i="13" s="1"/>
  <c r="P392" i="13"/>
  <c r="Q392" i="13" s="1"/>
  <c r="R392" i="13" s="1"/>
  <c r="T392" i="13" s="1"/>
  <c r="U392" i="13" s="1"/>
  <c r="P448" i="13"/>
  <c r="Q448" i="13" s="1"/>
  <c r="P227" i="13"/>
  <c r="Q227" i="13" s="1"/>
  <c r="P4152" i="13"/>
  <c r="Q4152" i="13" s="1"/>
  <c r="R4152" i="13" s="1"/>
  <c r="T4152" i="13" s="1"/>
  <c r="U4152" i="13" s="1"/>
  <c r="P3768" i="13"/>
  <c r="Q3768" i="13" s="1"/>
  <c r="R3768" i="13" s="1"/>
  <c r="T3768" i="13" s="1"/>
  <c r="U3768" i="13" s="1"/>
  <c r="P4009" i="13"/>
  <c r="Q4009" i="13" s="1"/>
  <c r="P3605" i="13"/>
  <c r="Q3605" i="13" s="1"/>
  <c r="P3226" i="13"/>
  <c r="P3503" i="13"/>
  <c r="Q3503" i="13" s="1"/>
  <c r="R3503" i="13" s="1"/>
  <c r="T3503" i="13" s="1"/>
  <c r="U3503" i="13" s="1"/>
  <c r="P3119" i="13"/>
  <c r="Q3119" i="13" s="1"/>
  <c r="R3119" i="13" s="1"/>
  <c r="T3119" i="13" s="1"/>
  <c r="U3119" i="13" s="1"/>
  <c r="P2960" i="13"/>
  <c r="P2576" i="13"/>
  <c r="P2553" i="13"/>
  <c r="Q2553" i="13" s="1"/>
  <c r="R2553" i="13" s="1"/>
  <c r="T2553" i="13" s="1"/>
  <c r="U2553" i="13" s="1"/>
  <c r="P2163" i="13"/>
  <c r="Q2163" i="13" s="1"/>
  <c r="P1770" i="13"/>
  <c r="Q1770" i="13" s="1"/>
  <c r="P2184" i="13"/>
  <c r="Q2184" i="13" s="1"/>
  <c r="R2184" i="13" s="1"/>
  <c r="T2184" i="13" s="1"/>
  <c r="U2184" i="13" s="1"/>
  <c r="P1800" i="13"/>
  <c r="Q1800" i="13" s="1"/>
  <c r="R1800" i="13" s="1"/>
  <c r="T1800" i="13" s="1"/>
  <c r="U1800" i="13" s="1"/>
  <c r="P1357" i="13"/>
  <c r="Q1357" i="13" s="1"/>
  <c r="P1556" i="13"/>
  <c r="Q1556" i="13" s="1"/>
  <c r="P1172" i="13"/>
  <c r="Q1172" i="13" s="1"/>
  <c r="P1042" i="13"/>
  <c r="Q1042" i="13" s="1"/>
  <c r="R1042" i="13" s="1"/>
  <c r="T1042" i="13" s="1"/>
  <c r="U1042" i="13" s="1"/>
  <c r="P660" i="13"/>
  <c r="Q660" i="13" s="1"/>
  <c r="R660" i="13" s="1"/>
  <c r="T660" i="13" s="1"/>
  <c r="U660" i="13" s="1"/>
  <c r="P519" i="13"/>
  <c r="Q519" i="13" s="1"/>
  <c r="R519" i="13" s="1"/>
  <c r="T519" i="13" s="1"/>
  <c r="U519" i="13" s="1"/>
  <c r="P359" i="13"/>
  <c r="Q359" i="13" s="1"/>
  <c r="R359" i="13" s="1"/>
  <c r="T359" i="13" s="1"/>
  <c r="U359" i="13" s="1"/>
  <c r="P170" i="13"/>
  <c r="Q170" i="13" s="1"/>
  <c r="P3734" i="13"/>
  <c r="Q3734" i="13" s="1"/>
  <c r="P3951" i="13"/>
  <c r="Q3951" i="13" s="1"/>
  <c r="P3520" i="13"/>
  <c r="P3096" i="13"/>
  <c r="Q3096" i="13" s="1"/>
  <c r="R3096" i="13" s="1"/>
  <c r="T3096" i="13" s="1"/>
  <c r="U3096" i="13" s="1"/>
  <c r="P3333" i="13"/>
  <c r="Q3333" i="13" s="1"/>
  <c r="P2987" i="13"/>
  <c r="Q2987" i="13" s="1"/>
  <c r="P3580" i="13"/>
  <c r="Q3580" i="13" s="1"/>
  <c r="R3580" i="13" s="1"/>
  <c r="T3580" i="13" s="1"/>
  <c r="U3580" i="13" s="1"/>
  <c r="P4060" i="13"/>
  <c r="Q4060" i="13" s="1"/>
  <c r="P3932" i="13"/>
  <c r="P3804" i="13"/>
  <c r="P3676" i="13"/>
  <c r="Q3676" i="13" s="1"/>
  <c r="R3676" i="13" s="1"/>
  <c r="T3676" i="13" s="1"/>
  <c r="U3676" i="13" s="1"/>
  <c r="P3521" i="13"/>
  <c r="Q3521" i="13" s="1"/>
  <c r="R3521" i="13" s="1"/>
  <c r="T3521" i="13" s="1"/>
  <c r="U3521" i="13" s="1"/>
  <c r="P4045" i="13"/>
  <c r="Q4045" i="13" s="1"/>
  <c r="P3917" i="13"/>
  <c r="Q3917" i="13" s="1"/>
  <c r="P3789" i="13"/>
  <c r="Q3789" i="13" s="1"/>
  <c r="P3661" i="13"/>
  <c r="Q3661" i="13" s="1"/>
  <c r="R3661" i="13" s="1"/>
  <c r="T3661" i="13" s="1"/>
  <c r="U3661" i="13" s="1"/>
  <c r="P3518" i="13"/>
  <c r="P3390" i="13"/>
  <c r="Q3390" i="13" s="1"/>
  <c r="P3262" i="13"/>
  <c r="Q3262" i="13" s="1"/>
  <c r="R3262" i="13" s="1"/>
  <c r="T3262" i="13" s="1"/>
  <c r="U3262" i="13" s="1"/>
  <c r="P3134" i="13"/>
  <c r="Q3134" i="13" s="1"/>
  <c r="R3134" i="13" s="1"/>
  <c r="T3134" i="13" s="1"/>
  <c r="U3134" i="13" s="1"/>
  <c r="P2937" i="13"/>
  <c r="P2799" i="13"/>
  <c r="Q2799" i="13" s="1"/>
  <c r="R2799" i="13" s="1"/>
  <c r="T2799" i="13" s="1"/>
  <c r="U2799" i="13" s="1"/>
  <c r="P3411" i="13"/>
  <c r="Q3411" i="13" s="1"/>
  <c r="P3283" i="13"/>
  <c r="Q3283" i="13" s="1"/>
  <c r="P3155" i="13"/>
  <c r="P3025" i="13"/>
  <c r="P2883" i="13"/>
  <c r="Q2883" i="13" s="1"/>
  <c r="P2996" i="13"/>
  <c r="Q2996" i="13" s="1"/>
  <c r="R2996" i="13" s="1"/>
  <c r="T2996" i="13" s="1"/>
  <c r="U2996" i="13" s="1"/>
  <c r="P2868" i="13"/>
  <c r="Q2868" i="13" s="1"/>
  <c r="P2740" i="13"/>
  <c r="Q2740" i="13" s="1"/>
  <c r="P2612" i="13"/>
  <c r="Q2612" i="13" s="1"/>
  <c r="P2484" i="13"/>
  <c r="Q2484" i="13" s="1"/>
  <c r="R2484" i="13" s="1"/>
  <c r="T2484" i="13" s="1"/>
  <c r="U2484" i="13" s="1"/>
  <c r="P2402" i="13"/>
  <c r="Q2402" i="13" s="1"/>
  <c r="P2589" i="13"/>
  <c r="Q2589" i="13" s="1"/>
  <c r="P2461" i="13"/>
  <c r="Q2461" i="13" s="1"/>
  <c r="R2461" i="13" s="1"/>
  <c r="T2461" i="13" s="1"/>
  <c r="U2461" i="13" s="1"/>
  <c r="P1735" i="13"/>
  <c r="Q1735" i="13" s="1"/>
  <c r="P2199" i="13"/>
  <c r="P2071" i="13"/>
  <c r="P1943" i="13"/>
  <c r="Q1943" i="13" s="1"/>
  <c r="R1943" i="13" s="1"/>
  <c r="T1943" i="13" s="1"/>
  <c r="U1943" i="13" s="1"/>
  <c r="P1815" i="13"/>
  <c r="Q1815" i="13" s="1"/>
  <c r="R1815" i="13" s="1"/>
  <c r="T1815" i="13" s="1"/>
  <c r="U1815" i="13" s="1"/>
  <c r="P1705" i="13"/>
  <c r="P2220" i="13"/>
  <c r="Q2220" i="13" s="1"/>
  <c r="R2220" i="13" s="1"/>
  <c r="T2220" i="13" s="1"/>
  <c r="U2220" i="13" s="1"/>
  <c r="P2092" i="13"/>
  <c r="Q2092" i="13" s="1"/>
  <c r="R2092" i="13" s="1"/>
  <c r="T2092" i="13" s="1"/>
  <c r="U2092" i="13" s="1"/>
  <c r="P1964" i="13"/>
  <c r="Q1964" i="13" s="1"/>
  <c r="P1836" i="13"/>
  <c r="Q1836" i="13" s="1"/>
  <c r="P1649" i="13"/>
  <c r="Q1649" i="13" s="1"/>
  <c r="P1521" i="13"/>
  <c r="P1393" i="13"/>
  <c r="Q1393" i="13" s="1"/>
  <c r="R1393" i="13" s="1"/>
  <c r="T1393" i="13" s="1"/>
  <c r="U1393" i="13" s="1"/>
  <c r="P1265" i="13"/>
  <c r="Q1265" i="13" s="1"/>
  <c r="R1265" i="13" s="1"/>
  <c r="T1265" i="13" s="1"/>
  <c r="U1265" i="13" s="1"/>
  <c r="P1137" i="13"/>
  <c r="Q1137" i="13" s="1"/>
  <c r="P1592" i="13"/>
  <c r="Q1592" i="13" s="1"/>
  <c r="R1592" i="13" s="1"/>
  <c r="T1592" i="13" s="1"/>
  <c r="U1592" i="13" s="1"/>
  <c r="P1464" i="13"/>
  <c r="Q1464" i="13" s="1"/>
  <c r="P1336" i="13"/>
  <c r="Q1336" i="13" s="1"/>
  <c r="R1336" i="13" s="1"/>
  <c r="T1336" i="13" s="1"/>
  <c r="U1336" i="13" s="1"/>
  <c r="P1208" i="13"/>
  <c r="Q1208" i="13" s="1"/>
  <c r="P834" i="13"/>
  <c r="Q834" i="13" s="1"/>
  <c r="R834" i="13" s="1"/>
  <c r="T834" i="13" s="1"/>
  <c r="P997" i="13"/>
  <c r="Q997" i="13" s="1"/>
  <c r="P869" i="13"/>
  <c r="Q869" i="13" s="1"/>
  <c r="P1078" i="13"/>
  <c r="P950" i="13"/>
  <c r="Q950" i="13" s="1"/>
  <c r="R950" i="13" s="1"/>
  <c r="T950" i="13" s="1"/>
  <c r="U950" i="13" s="1"/>
  <c r="P807" i="13"/>
  <c r="Q807" i="13" s="1"/>
  <c r="P696" i="13"/>
  <c r="Q696" i="13" s="1"/>
  <c r="R696" i="13" s="1"/>
  <c r="T696" i="13" s="1"/>
  <c r="U696" i="13" s="1"/>
  <c r="P659" i="13"/>
  <c r="Q659" i="13" s="1"/>
  <c r="P588" i="13"/>
  <c r="Q588" i="13" s="1"/>
  <c r="R588" i="13" s="1"/>
  <c r="T588" i="13" s="1"/>
  <c r="U588" i="13" s="1"/>
  <c r="P537" i="13"/>
  <c r="Q537" i="13" s="1"/>
  <c r="P473" i="13"/>
  <c r="Q473" i="13" s="1"/>
  <c r="R473" i="13" s="1"/>
  <c r="T473" i="13" s="1"/>
  <c r="U473" i="13" s="1"/>
  <c r="P391" i="13"/>
  <c r="Q391" i="13" s="1"/>
  <c r="P313" i="13"/>
  <c r="P240" i="13"/>
  <c r="Q240" i="13" s="1"/>
  <c r="P188" i="13"/>
  <c r="Q188" i="13" s="1"/>
  <c r="P121" i="13"/>
  <c r="P57" i="13"/>
  <c r="Q57" i="13" s="1"/>
  <c r="R57" i="13" s="1"/>
  <c r="T57" i="13" s="1"/>
  <c r="P4166" i="13"/>
  <c r="Q4166" i="13" s="1"/>
  <c r="P3790" i="13"/>
  <c r="P4015" i="13"/>
  <c r="Q4015" i="13" s="1"/>
  <c r="P3655" i="13"/>
  <c r="Q3655" i="13" s="1"/>
  <c r="R3655" i="13" s="1"/>
  <c r="T3655" i="13" s="1"/>
  <c r="U3655" i="13" s="1"/>
  <c r="P3272" i="13"/>
  <c r="Q3272" i="13" s="1"/>
  <c r="R3272" i="13" s="1"/>
  <c r="T3272" i="13" s="1"/>
  <c r="U3272" i="13" s="1"/>
  <c r="P2903" i="13"/>
  <c r="Q2903" i="13" s="1"/>
  <c r="P3205" i="13"/>
  <c r="Q3205" i="13" s="1"/>
  <c r="P2390" i="13"/>
  <c r="Q2390" i="13" s="1"/>
  <c r="R2390" i="13" s="1"/>
  <c r="T2390" i="13" s="1"/>
  <c r="U2390" i="13" s="1"/>
  <c r="P4130" i="13"/>
  <c r="Q4130" i="13" s="1"/>
  <c r="R4130" i="13" s="1"/>
  <c r="T4130" i="13" s="1"/>
  <c r="U4130" i="13" s="1"/>
  <c r="P3866" i="13"/>
  <c r="Q3866" i="13" s="1"/>
  <c r="P3643" i="13"/>
  <c r="Q3643" i="13" s="1"/>
  <c r="P3963" i="13"/>
  <c r="P3699" i="13"/>
  <c r="Q3699" i="13" s="1"/>
  <c r="R3699" i="13" s="1"/>
  <c r="T3699" i="13" s="1"/>
  <c r="U3699" i="13" s="1"/>
  <c r="P3396" i="13"/>
  <c r="Q3396" i="13" s="1"/>
  <c r="R3396" i="13" s="1"/>
  <c r="T3396" i="13" s="1"/>
  <c r="U3396" i="13" s="1"/>
  <c r="P3132" i="13"/>
  <c r="P2695" i="13"/>
  <c r="Q2695" i="13" s="1"/>
  <c r="R2695" i="13" s="1"/>
  <c r="T2695" i="13" s="1"/>
  <c r="U2695" i="13" s="1"/>
  <c r="P3265" i="13"/>
  <c r="Q3265" i="13" s="1"/>
  <c r="P2715" i="13"/>
  <c r="Q2715" i="13" s="1"/>
  <c r="R2715" i="13" s="1"/>
  <c r="T2715" i="13" s="1"/>
  <c r="U2715" i="13" s="1"/>
  <c r="P3886" i="13"/>
  <c r="Q3886" i="13" s="1"/>
  <c r="P4159" i="13"/>
  <c r="Q4159" i="13" s="1"/>
  <c r="R4159" i="13" s="1"/>
  <c r="T4159" i="13" s="1"/>
  <c r="U4159" i="13" s="1"/>
  <c r="P3783" i="13"/>
  <c r="Q3783" i="13" s="1"/>
  <c r="R3783" i="13" s="1"/>
  <c r="T3783" i="13" s="1"/>
  <c r="U3783" i="13" s="1"/>
  <c r="P3400" i="13"/>
  <c r="P3032" i="13"/>
  <c r="Q3032" i="13" s="1"/>
  <c r="R3032" i="13" s="1"/>
  <c r="T3032" i="13" s="1"/>
  <c r="U3032" i="13" s="1"/>
  <c r="P3325" i="13"/>
  <c r="P2685" i="13"/>
  <c r="Q2685" i="13" s="1"/>
  <c r="R2685" i="13" s="1"/>
  <c r="T2685" i="13" s="1"/>
  <c r="U2685" i="13" s="1"/>
  <c r="P2854" i="13"/>
  <c r="P2710" i="13"/>
  <c r="Q2710" i="13" s="1"/>
  <c r="R2710" i="13" s="1"/>
  <c r="T2710" i="13" s="1"/>
  <c r="U2710" i="13" s="1"/>
  <c r="P2582" i="13"/>
  <c r="Q2582" i="13" s="1"/>
  <c r="R2582" i="13" s="1"/>
  <c r="T2582" i="13" s="1"/>
  <c r="U2582" i="13" s="1"/>
  <c r="P2454" i="13"/>
  <c r="P2341" i="13"/>
  <c r="Q2341" i="13" s="1"/>
  <c r="P2559" i="13"/>
  <c r="P2431" i="13"/>
  <c r="P2289" i="13"/>
  <c r="Q2289" i="13" s="1"/>
  <c r="P2153" i="13"/>
  <c r="P2025" i="13"/>
  <c r="Q2025" i="13" s="1"/>
  <c r="P1897" i="13"/>
  <c r="Q1897" i="13" s="1"/>
  <c r="P1750" i="13"/>
  <c r="Q1750" i="13" s="1"/>
  <c r="R1750" i="13" s="1"/>
  <c r="T1750" i="13" s="1"/>
  <c r="U1750" i="13" s="1"/>
  <c r="P2302" i="13"/>
  <c r="P2174" i="13"/>
  <c r="P2046" i="13"/>
  <c r="Q2046" i="13" s="1"/>
  <c r="P1918" i="13"/>
  <c r="Q1918" i="13" s="1"/>
  <c r="P1790" i="13"/>
  <c r="Q1790" i="13" s="1"/>
  <c r="R1790" i="13" s="1"/>
  <c r="T1790" i="13" s="1"/>
  <c r="U1790" i="13" s="1"/>
  <c r="P1603" i="13"/>
  <c r="Q1603" i="13" s="1"/>
  <c r="P1475" i="13"/>
  <c r="Q1475" i="13" s="1"/>
  <c r="R1475" i="13" s="1"/>
  <c r="T1475" i="13" s="1"/>
  <c r="U1475" i="13" s="1"/>
  <c r="P1347" i="13"/>
  <c r="Q1347" i="13" s="1"/>
  <c r="P1219" i="13"/>
  <c r="Q1219" i="13" s="1"/>
  <c r="P1101" i="13"/>
  <c r="Q1101" i="13" s="1"/>
  <c r="P1546" i="13"/>
  <c r="Q1546" i="13" s="1"/>
  <c r="R1546" i="13" s="1"/>
  <c r="T1546" i="13" s="1"/>
  <c r="U1546" i="13" s="1"/>
  <c r="P1418" i="13"/>
  <c r="Q1418" i="13" s="1"/>
  <c r="P1290" i="13"/>
  <c r="Q1290" i="13" s="1"/>
  <c r="R1290" i="13" s="1"/>
  <c r="T1290" i="13" s="1"/>
  <c r="U1290" i="13" s="1"/>
  <c r="P1162" i="13"/>
  <c r="Q1162" i="13" s="1"/>
  <c r="P1079" i="13"/>
  <c r="Q1079" i="13" s="1"/>
  <c r="R1079" i="13" s="1"/>
  <c r="T1079" i="13" s="1"/>
  <c r="U1079" i="13" s="1"/>
  <c r="P951" i="13"/>
  <c r="Q951" i="13" s="1"/>
  <c r="R951" i="13" s="1"/>
  <c r="T951" i="13" s="1"/>
  <c r="U951" i="13" s="1"/>
  <c r="P809" i="13"/>
  <c r="P1032" i="13"/>
  <c r="Q1032" i="13" s="1"/>
  <c r="R1032" i="13" s="1"/>
  <c r="T1032" i="13" s="1"/>
  <c r="U1032" i="13" s="1"/>
  <c r="P904" i="13"/>
  <c r="Q904" i="13" s="1"/>
  <c r="P778" i="13"/>
  <c r="Q778" i="13" s="1"/>
  <c r="R778" i="13" s="1"/>
  <c r="T778" i="13" s="1"/>
  <c r="U778" i="13" s="1"/>
  <c r="P650" i="13"/>
  <c r="P629" i="13"/>
  <c r="Q629" i="13" s="1"/>
  <c r="P400" i="13"/>
  <c r="P514" i="13"/>
  <c r="Q514" i="13" s="1"/>
  <c r="R514" i="13" s="1"/>
  <c r="T514" i="13" s="1"/>
  <c r="U514" i="13" s="1"/>
  <c r="P450" i="13"/>
  <c r="P354" i="13"/>
  <c r="P290" i="13"/>
  <c r="Q290" i="13" s="1"/>
  <c r="R290" i="13" s="1"/>
  <c r="T290" i="13" s="1"/>
  <c r="U290" i="13" s="1"/>
  <c r="P229" i="13"/>
  <c r="Q229" i="13" s="1"/>
  <c r="R229" i="13" s="1"/>
  <c r="T229" i="13" s="1"/>
  <c r="U229" i="13" s="1"/>
  <c r="P162" i="13"/>
  <c r="Q162" i="13" s="1"/>
  <c r="P98" i="13"/>
  <c r="Q98" i="13" s="1"/>
  <c r="P34" i="13"/>
  <c r="Q34" i="13" s="1"/>
  <c r="R34" i="13" s="1"/>
  <c r="T34" i="13" s="1"/>
  <c r="U34" i="13" s="1"/>
  <c r="P4090" i="13"/>
  <c r="Q4090" i="13" s="1"/>
  <c r="R4090" i="13" s="1"/>
  <c r="T4090" i="13" s="1"/>
  <c r="U4090" i="13" s="1"/>
  <c r="P3842" i="13"/>
  <c r="P3539" i="13"/>
  <c r="P3971" i="13"/>
  <c r="Q3971" i="13" s="1"/>
  <c r="R3971" i="13" s="1"/>
  <c r="T3971" i="13" s="1"/>
  <c r="U3971" i="13" s="1"/>
  <c r="P3723" i="13"/>
  <c r="Q3723" i="13" s="1"/>
  <c r="R3723" i="13" s="1"/>
  <c r="T3723" i="13" s="1"/>
  <c r="U3723" i="13" s="1"/>
  <c r="P3484" i="13"/>
  <c r="P3228" i="13"/>
  <c r="Q3228" i="13" s="1"/>
  <c r="R3228" i="13" s="1"/>
  <c r="T3228" i="13" s="1"/>
  <c r="U3228" i="13" s="1"/>
  <c r="P2865" i="13"/>
  <c r="Q2865" i="13" s="1"/>
  <c r="R2865" i="13" s="1"/>
  <c r="T2865" i="13" s="1"/>
  <c r="U2865" i="13" s="1"/>
  <c r="P3417" i="13"/>
  <c r="Q3417" i="13" s="1"/>
  <c r="P3145" i="13"/>
  <c r="Q3145" i="13" s="1"/>
  <c r="P2733" i="13"/>
  <c r="Q2733" i="13" s="1"/>
  <c r="P2350" i="13"/>
  <c r="Q2350" i="13" s="1"/>
  <c r="R2350" i="13" s="1"/>
  <c r="T2350" i="13" s="1"/>
  <c r="U2350" i="13" s="1"/>
  <c r="P2914" i="13"/>
  <c r="Q2914" i="13" s="1"/>
  <c r="R2914" i="13" s="1"/>
  <c r="T2914" i="13" s="1"/>
  <c r="U2914" i="13" s="1"/>
  <c r="P2786" i="13"/>
  <c r="P2658" i="13"/>
  <c r="Q2658" i="13" s="1"/>
  <c r="R2658" i="13" s="1"/>
  <c r="T2658" i="13" s="1"/>
  <c r="U2658" i="13" s="1"/>
  <c r="P2530" i="13"/>
  <c r="Q2530" i="13" s="1"/>
  <c r="R2530" i="13" s="1"/>
  <c r="T2530" i="13" s="1"/>
  <c r="U2530" i="13" s="1"/>
  <c r="P2397" i="13"/>
  <c r="Q2397" i="13" s="1"/>
  <c r="R2397" i="13" s="1"/>
  <c r="T2397" i="13" s="1"/>
  <c r="U2397" i="13" s="1"/>
  <c r="P2627" i="13"/>
  <c r="Q2627" i="13" s="1"/>
  <c r="P2499" i="13"/>
  <c r="Q2499" i="13" s="1"/>
  <c r="P2332" i="13"/>
  <c r="Q2332" i="13" s="1"/>
  <c r="R2332" i="13" s="1"/>
  <c r="T2332" i="13" s="1"/>
  <c r="U2332" i="13" s="1"/>
  <c r="P2237" i="13"/>
  <c r="P2109" i="13"/>
  <c r="Q2109" i="13" s="1"/>
  <c r="P1981" i="13"/>
  <c r="Q1981" i="13" s="1"/>
  <c r="P1853" i="13"/>
  <c r="Q1853" i="13" s="1"/>
  <c r="R1853" i="13" s="1"/>
  <c r="T1853" i="13" s="1"/>
  <c r="U1853" i="13" s="1"/>
  <c r="P1781" i="13"/>
  <c r="Q1781" i="13" s="1"/>
  <c r="R1781" i="13" s="1"/>
  <c r="T1781" i="13" s="1"/>
  <c r="U1781" i="13" s="1"/>
  <c r="P2258" i="13"/>
  <c r="Q2258" i="13" s="1"/>
  <c r="P2130" i="13"/>
  <c r="Q2130" i="13" s="1"/>
  <c r="P2002" i="13"/>
  <c r="Q2002" i="13" s="1"/>
  <c r="P1874" i="13"/>
  <c r="Q1874" i="13" s="1"/>
  <c r="R1874" i="13" s="1"/>
  <c r="T1874" i="13" s="1"/>
  <c r="U1874" i="13" s="1"/>
  <c r="P1704" i="13"/>
  <c r="Q1704" i="13" s="1"/>
  <c r="R1704" i="13" s="1"/>
  <c r="T1704" i="13" s="1"/>
  <c r="U1704" i="13" s="1"/>
  <c r="P1559" i="13"/>
  <c r="Q1559" i="13" s="1"/>
  <c r="R1559" i="13" s="1"/>
  <c r="T1559" i="13" s="1"/>
  <c r="U1559" i="13" s="1"/>
  <c r="P1431" i="13"/>
  <c r="Q1431" i="13" s="1"/>
  <c r="R1431" i="13" s="1"/>
  <c r="T1431" i="13" s="1"/>
  <c r="U1431" i="13" s="1"/>
  <c r="P1303" i="13"/>
  <c r="Q1303" i="13" s="1"/>
  <c r="R1303" i="13" s="1"/>
  <c r="T1303" i="13" s="1"/>
  <c r="U1303" i="13" s="1"/>
  <c r="P1175" i="13"/>
  <c r="P1630" i="13"/>
  <c r="Q1630" i="13" s="1"/>
  <c r="P1502" i="13"/>
  <c r="Q1502" i="13" s="1"/>
  <c r="P1374" i="13"/>
  <c r="P1246" i="13"/>
  <c r="P1104" i="13"/>
  <c r="Q1104" i="13" s="1"/>
  <c r="P1035" i="13"/>
  <c r="Q1035" i="13" s="1"/>
  <c r="R1035" i="13" s="1"/>
  <c r="T1035" i="13" s="1"/>
  <c r="U1035" i="13" s="1"/>
  <c r="P907" i="13"/>
  <c r="Q907" i="13" s="1"/>
  <c r="P812" i="13"/>
  <c r="P988" i="13"/>
  <c r="Q988" i="13" s="1"/>
  <c r="P860" i="13"/>
  <c r="Q860" i="13" s="1"/>
  <c r="P734" i="13"/>
  <c r="Q734" i="13" s="1"/>
  <c r="R734" i="13" s="1"/>
  <c r="T734" i="13" s="1"/>
  <c r="U734" i="13" s="1"/>
  <c r="P697" i="13"/>
  <c r="P607" i="13"/>
  <c r="Q607" i="13" s="1"/>
  <c r="P398" i="13"/>
  <c r="Q398" i="13" s="1"/>
  <c r="R398" i="13" s="1"/>
  <c r="T398" i="13" s="1"/>
  <c r="U398" i="13" s="1"/>
  <c r="P492" i="13"/>
  <c r="Q492" i="13" s="1"/>
  <c r="R492" i="13" s="1"/>
  <c r="T492" i="13" s="1"/>
  <c r="U492" i="13" s="1"/>
  <c r="P428" i="13"/>
  <c r="Q428" i="13" s="1"/>
  <c r="P332" i="13"/>
  <c r="P268" i="13"/>
  <c r="P207" i="13"/>
  <c r="Q207" i="13" s="1"/>
  <c r="P140" i="13"/>
  <c r="Q140" i="13" s="1"/>
  <c r="P76" i="13"/>
  <c r="Q76" i="13" s="1"/>
  <c r="P12" i="13"/>
  <c r="P4112" i="13"/>
  <c r="Q4112" i="13" s="1"/>
  <c r="P3984" i="13"/>
  <c r="Q3984" i="13" s="1"/>
  <c r="R3984" i="13" s="1"/>
  <c r="T3984" i="13" s="1"/>
  <c r="U3984" i="13" s="1"/>
  <c r="P3856" i="13"/>
  <c r="Q3856" i="13" s="1"/>
  <c r="R3856" i="13" s="1"/>
  <c r="T3856" i="13" s="1"/>
  <c r="U3856" i="13" s="1"/>
  <c r="P3728" i="13"/>
  <c r="Q3728" i="13" s="1"/>
  <c r="P3531" i="13"/>
  <c r="Q3531" i="13" s="1"/>
  <c r="R3531" i="13" s="1"/>
  <c r="T3531" i="13" s="1"/>
  <c r="U3531" i="13" s="1"/>
  <c r="P4097" i="13"/>
  <c r="Q4097" i="13" s="1"/>
  <c r="R4097" i="13" s="1"/>
  <c r="T4097" i="13" s="1"/>
  <c r="U4097" i="13" s="1"/>
  <c r="P3969" i="13"/>
  <c r="Q3969" i="13" s="1"/>
  <c r="P3841" i="13"/>
  <c r="Q3841" i="13" s="1"/>
  <c r="P3713" i="13"/>
  <c r="Q3713" i="13" s="1"/>
  <c r="P3570" i="13"/>
  <c r="Q3570" i="13" s="1"/>
  <c r="R3570" i="13" s="1"/>
  <c r="T3570" i="13" s="1"/>
  <c r="U3570" i="13" s="1"/>
  <c r="P3442" i="13"/>
  <c r="Q3442" i="13" s="1"/>
  <c r="R3442" i="13" s="1"/>
  <c r="T3442" i="13" s="1"/>
  <c r="U3442" i="13" s="1"/>
  <c r="P3314" i="13"/>
  <c r="Q3314" i="13" s="1"/>
  <c r="R3314" i="13" s="1"/>
  <c r="T3314" i="13" s="1"/>
  <c r="U3314" i="13" s="1"/>
  <c r="P3186" i="13"/>
  <c r="P3058" i="13"/>
  <c r="P3007" i="13"/>
  <c r="P3463" i="13"/>
  <c r="P3335" i="13"/>
  <c r="Q3335" i="13" s="1"/>
  <c r="R3335" i="13" s="1"/>
  <c r="T3335" i="13" s="1"/>
  <c r="U3335" i="13" s="1"/>
  <c r="P3207" i="13"/>
  <c r="P3079" i="13"/>
  <c r="Q3079" i="13" s="1"/>
  <c r="P2725" i="13"/>
  <c r="Q2725" i="13" s="1"/>
  <c r="R2725" i="13" s="1"/>
  <c r="T2725" i="13" s="1"/>
  <c r="U2725" i="13" s="1"/>
  <c r="P2363" i="13"/>
  <c r="Q2363" i="13" s="1"/>
  <c r="R2363" i="13" s="1"/>
  <c r="T2363" i="13" s="1"/>
  <c r="U2363" i="13" s="1"/>
  <c r="P2920" i="13"/>
  <c r="P2792" i="13"/>
  <c r="Q2792" i="13" s="1"/>
  <c r="P2664" i="13"/>
  <c r="Q2664" i="13" s="1"/>
  <c r="R2664" i="13" s="1"/>
  <c r="T2664" i="13" s="1"/>
  <c r="U2664" i="13" s="1"/>
  <c r="P2536" i="13"/>
  <c r="Q2536" i="13" s="1"/>
  <c r="R2536" i="13" s="1"/>
  <c r="T2536" i="13" s="1"/>
  <c r="U2536" i="13" s="1"/>
  <c r="P2408" i="13"/>
  <c r="Q2408" i="13" s="1"/>
  <c r="P2641" i="13"/>
  <c r="Q2641" i="13" s="1"/>
  <c r="P2513" i="13"/>
  <c r="Q2513" i="13" s="1"/>
  <c r="P2361" i="13"/>
  <c r="Q2361" i="13" s="1"/>
  <c r="R2361" i="13" s="1"/>
  <c r="T2361" i="13" s="1"/>
  <c r="U2361" i="13" s="1"/>
  <c r="P2251" i="13"/>
  <c r="Q2251" i="13" s="1"/>
  <c r="R2251" i="13" s="1"/>
  <c r="T2251" i="13" s="1"/>
  <c r="U2251" i="13" s="1"/>
  <c r="P2123" i="13"/>
  <c r="Q2123" i="13" s="1"/>
  <c r="P1995" i="13"/>
  <c r="Q1995" i="13" s="1"/>
  <c r="R1995" i="13" s="1"/>
  <c r="T1995" i="13" s="1"/>
  <c r="U1995" i="13" s="1"/>
  <c r="P1867" i="13"/>
  <c r="Q1867" i="13" s="1"/>
  <c r="P1690" i="13"/>
  <c r="P2272" i="13"/>
  <c r="Q2272" i="13" s="1"/>
  <c r="P2144" i="13"/>
  <c r="Q2144" i="13" s="1"/>
  <c r="R2144" i="13" s="1"/>
  <c r="T2144" i="13" s="1"/>
  <c r="U2144" i="13" s="1"/>
  <c r="P2016" i="13"/>
  <c r="Q2016" i="13" s="1"/>
  <c r="P1888" i="13"/>
  <c r="Q1888" i="13" s="1"/>
  <c r="P1732" i="13"/>
  <c r="Q1732" i="13" s="1"/>
  <c r="P1573" i="13"/>
  <c r="Q1573" i="13" s="1"/>
  <c r="R1573" i="13" s="1"/>
  <c r="T1573" i="13" s="1"/>
  <c r="U1573" i="13" s="1"/>
  <c r="P1445" i="13"/>
  <c r="Q1445" i="13" s="1"/>
  <c r="P1317" i="13"/>
  <c r="Q1317" i="13" s="1"/>
  <c r="P1189" i="13"/>
  <c r="Q1189" i="13" s="1"/>
  <c r="P1644" i="13"/>
  <c r="Q1644" i="13" s="1"/>
  <c r="R1644" i="13" s="1"/>
  <c r="T1644" i="13" s="1"/>
  <c r="U1644" i="13" s="1"/>
  <c r="P1516" i="13"/>
  <c r="Q1516" i="13" s="1"/>
  <c r="R1516" i="13" s="1"/>
  <c r="T1516" i="13" s="1"/>
  <c r="U1516" i="13" s="1"/>
  <c r="P1388" i="13"/>
  <c r="Q1388" i="13" s="1"/>
  <c r="R1388" i="13" s="1"/>
  <c r="T1388" i="13" s="1"/>
  <c r="U1388" i="13" s="1"/>
  <c r="P1260" i="13"/>
  <c r="P1132" i="13"/>
  <c r="P1049" i="13"/>
  <c r="Q1049" i="13" s="1"/>
  <c r="R1049" i="13" s="1"/>
  <c r="T1049" i="13" s="1"/>
  <c r="U1049" i="13" s="1"/>
  <c r="P921" i="13"/>
  <c r="P705" i="13"/>
  <c r="Q705" i="13" s="1"/>
  <c r="P1002" i="13"/>
  <c r="Q1002" i="13" s="1"/>
  <c r="R1002" i="13" s="1"/>
  <c r="T1002" i="13" s="1"/>
  <c r="U1002" i="13" s="1"/>
  <c r="P874" i="13"/>
  <c r="Q874" i="13" s="1"/>
  <c r="R874" i="13" s="1"/>
  <c r="T874" i="13" s="1"/>
  <c r="U874" i="13" s="1"/>
  <c r="P748" i="13"/>
  <c r="Q748" i="13" s="1"/>
  <c r="P634" i="13"/>
  <c r="Q634" i="13" s="1"/>
  <c r="P614" i="13"/>
  <c r="Q614" i="13" s="1"/>
  <c r="R614" i="13" s="1"/>
  <c r="T614" i="13" s="1"/>
  <c r="P381" i="13"/>
  <c r="Q381" i="13" s="1"/>
  <c r="R381" i="13" s="1"/>
  <c r="T381" i="13" s="1"/>
  <c r="U381" i="13" s="1"/>
  <c r="P499" i="13"/>
  <c r="P435" i="13"/>
  <c r="P339" i="13"/>
  <c r="P275" i="13"/>
  <c r="P214" i="13"/>
  <c r="Q214" i="13" s="1"/>
  <c r="P147" i="13"/>
  <c r="Q147" i="13" s="1"/>
  <c r="P83" i="13"/>
  <c r="Q83" i="13" s="1"/>
  <c r="R83" i="13" s="1"/>
  <c r="T83" i="13" s="1"/>
  <c r="U83" i="13" s="1"/>
  <c r="P19" i="13"/>
  <c r="Q19" i="13" s="1"/>
  <c r="R19" i="13" s="1"/>
  <c r="T19" i="13" s="1"/>
  <c r="P3910" i="13"/>
  <c r="P4127" i="13"/>
  <c r="Q4127" i="13" s="1"/>
  <c r="P3719" i="13"/>
  <c r="Q3719" i="13" s="1"/>
  <c r="R3719" i="13" s="1"/>
  <c r="T3719" i="13" s="1"/>
  <c r="U3719" i="13" s="1"/>
  <c r="P3280" i="13"/>
  <c r="Q3280" i="13" s="1"/>
  <c r="R3280" i="13" s="1"/>
  <c r="T3280" i="13" s="1"/>
  <c r="U3280" i="13" s="1"/>
  <c r="P2711" i="13"/>
  <c r="Q2711" i="13" s="1"/>
  <c r="P3109" i="13"/>
  <c r="P2886" i="13"/>
  <c r="Q2886" i="13" s="1"/>
  <c r="R2886" i="13" s="1"/>
  <c r="T2886" i="13" s="1"/>
  <c r="U2886" i="13" s="1"/>
  <c r="P4116" i="13"/>
  <c r="Q4116" i="13" s="1"/>
  <c r="R4116" i="13" s="1"/>
  <c r="T4116" i="13" s="1"/>
  <c r="U4116" i="13" s="1"/>
  <c r="P3988" i="13"/>
  <c r="Q3988" i="13" s="1"/>
  <c r="P3860" i="13"/>
  <c r="Q3860" i="13" s="1"/>
  <c r="R3860" i="13" s="1"/>
  <c r="T3860" i="13" s="1"/>
  <c r="U3860" i="13" s="1"/>
  <c r="P3732" i="13"/>
  <c r="Q3732" i="13" s="1"/>
  <c r="P3547" i="13"/>
  <c r="P4101" i="13"/>
  <c r="Q4101" i="13" s="1"/>
  <c r="R4101" i="13" s="1"/>
  <c r="T4101" i="13" s="1"/>
  <c r="U4101" i="13" s="1"/>
  <c r="P3973" i="13"/>
  <c r="Q3973" i="13" s="1"/>
  <c r="P3845" i="13"/>
  <c r="Q3845" i="13" s="1"/>
  <c r="R3845" i="13" s="1"/>
  <c r="T3845" i="13" s="1"/>
  <c r="U3845" i="13" s="1"/>
  <c r="P3717" i="13"/>
  <c r="Q3717" i="13" s="1"/>
  <c r="R3717" i="13" s="1"/>
  <c r="T3717" i="13" s="1"/>
  <c r="U3717" i="13" s="1"/>
  <c r="P3574" i="13"/>
  <c r="P3446" i="13"/>
  <c r="Q3446" i="13" s="1"/>
  <c r="P3318" i="13"/>
  <c r="Q3318" i="13" s="1"/>
  <c r="P3190" i="13"/>
  <c r="Q3190" i="13" s="1"/>
  <c r="R3190" i="13" s="1"/>
  <c r="T3190" i="13" s="1"/>
  <c r="U3190" i="13" s="1"/>
  <c r="P3062" i="13"/>
  <c r="P3022" i="13"/>
  <c r="Q3022" i="13" s="1"/>
  <c r="P3467" i="13"/>
  <c r="P3339" i="13"/>
  <c r="Q3339" i="13" s="1"/>
  <c r="R3339" i="13" s="1"/>
  <c r="T3339" i="13" s="1"/>
  <c r="U3339" i="13" s="1"/>
  <c r="P3211" i="13"/>
  <c r="Q3211" i="13" s="1"/>
  <c r="P3083" i="13"/>
  <c r="P2741" i="13"/>
  <c r="Q2741" i="13" s="1"/>
  <c r="R2741" i="13" s="1"/>
  <c r="T2741" i="13" s="1"/>
  <c r="U2741" i="13" s="1"/>
  <c r="P2371" i="13"/>
  <c r="Q2371" i="13" s="1"/>
  <c r="P2924" i="13"/>
  <c r="Q2924" i="13" s="1"/>
  <c r="P2796" i="13"/>
  <c r="Q2796" i="13" s="1"/>
  <c r="P2668" i="13"/>
  <c r="Q2668" i="13" s="1"/>
  <c r="P2540" i="13"/>
  <c r="Q2540" i="13" s="1"/>
  <c r="P2412" i="13"/>
  <c r="Q2412" i="13" s="1"/>
  <c r="P2645" i="13"/>
  <c r="P2517" i="13"/>
  <c r="Q2517" i="13" s="1"/>
  <c r="R2517" i="13" s="1"/>
  <c r="T2517" i="13" s="1"/>
  <c r="U2517" i="13" s="1"/>
  <c r="P2369" i="13"/>
  <c r="Q2369" i="13" s="1"/>
  <c r="R2369" i="13" s="1"/>
  <c r="T2369" i="13" s="1"/>
  <c r="U2369" i="13" s="1"/>
  <c r="P2255" i="13"/>
  <c r="Q2255" i="13" s="1"/>
  <c r="P2127" i="13"/>
  <c r="P1999" i="13"/>
  <c r="Q1999" i="13" s="1"/>
  <c r="R1999" i="13" s="1"/>
  <c r="T1999" i="13" s="1"/>
  <c r="U1999" i="13" s="1"/>
  <c r="P1871" i="13"/>
  <c r="Q1871" i="13" s="1"/>
  <c r="R1871" i="13" s="1"/>
  <c r="T1871" i="13" s="1"/>
  <c r="U1871" i="13" s="1"/>
  <c r="P1698" i="13"/>
  <c r="Q1698" i="13" s="1"/>
  <c r="P2276" i="13"/>
  <c r="P2148" i="13"/>
  <c r="P2020" i="13"/>
  <c r="P1892" i="13"/>
  <c r="Q1892" i="13" s="1"/>
  <c r="P1740" i="13"/>
  <c r="Q1740" i="13" s="1"/>
  <c r="P1577" i="13"/>
  <c r="Q1577" i="13" s="1"/>
  <c r="R1577" i="13" s="1"/>
  <c r="T1577" i="13" s="1"/>
  <c r="U1577" i="13" s="1"/>
  <c r="P1449" i="13"/>
  <c r="Q1449" i="13" s="1"/>
  <c r="R1449" i="13" s="1"/>
  <c r="T1449" i="13" s="1"/>
  <c r="U1449" i="13" s="1"/>
  <c r="P1321" i="13"/>
  <c r="P1193" i="13"/>
  <c r="Q1193" i="13" s="1"/>
  <c r="P1648" i="13"/>
  <c r="P1520" i="13"/>
  <c r="Q1520" i="13" s="1"/>
  <c r="R1520" i="13" s="1"/>
  <c r="T1520" i="13" s="1"/>
  <c r="U1520" i="13" s="1"/>
  <c r="P1392" i="13"/>
  <c r="Q1392" i="13" s="1"/>
  <c r="P1264" i="13"/>
  <c r="Q1264" i="13" s="1"/>
  <c r="R1264" i="13" s="1"/>
  <c r="T1264" i="13" s="1"/>
  <c r="U1264" i="13" s="1"/>
  <c r="P1136" i="13"/>
  <c r="Q1136" i="13" s="1"/>
  <c r="P1053" i="13"/>
  <c r="Q1053" i="13" s="1"/>
  <c r="R1053" i="13" s="1"/>
  <c r="T1053" i="13" s="1"/>
  <c r="U1053" i="13" s="1"/>
  <c r="P925" i="13"/>
  <c r="Q925" i="13" s="1"/>
  <c r="R925" i="13" s="1"/>
  <c r="T925" i="13" s="1"/>
  <c r="U925" i="13" s="1"/>
  <c r="P721" i="13"/>
  <c r="Q721" i="13" s="1"/>
  <c r="P1006" i="13"/>
  <c r="P878" i="13"/>
  <c r="Q878" i="13" s="1"/>
  <c r="P752" i="13"/>
  <c r="Q752" i="13" s="1"/>
  <c r="P642" i="13"/>
  <c r="Q642" i="13" s="1"/>
  <c r="P616" i="13"/>
  <c r="Q616" i="13" s="1"/>
  <c r="R616" i="13" s="1"/>
  <c r="T616" i="13" s="1"/>
  <c r="U616" i="13" s="1"/>
  <c r="P389" i="13"/>
  <c r="Q389" i="13" s="1"/>
  <c r="R389" i="13" s="1"/>
  <c r="T389" i="13" s="1"/>
  <c r="U389" i="13" s="1"/>
  <c r="P501" i="13"/>
  <c r="Q501" i="13" s="1"/>
  <c r="R501" i="13" s="1"/>
  <c r="T501" i="13" s="1"/>
  <c r="U501" i="13" s="1"/>
  <c r="P437" i="13"/>
  <c r="P341" i="13"/>
  <c r="P277" i="13"/>
  <c r="Q277" i="13" s="1"/>
  <c r="R277" i="13" s="1"/>
  <c r="T277" i="13" s="1"/>
  <c r="U277" i="13" s="1"/>
  <c r="P216" i="13"/>
  <c r="Q216" i="13" s="1"/>
  <c r="P149" i="13"/>
  <c r="P85" i="13"/>
  <c r="Q85" i="13" s="1"/>
  <c r="R85" i="13" s="1"/>
  <c r="T85" i="13" s="1"/>
  <c r="P21" i="13"/>
  <c r="Q21" i="13" s="1"/>
  <c r="R21" i="13" s="1"/>
  <c r="T21" i="13" s="1"/>
  <c r="P3958" i="13"/>
  <c r="P3586" i="13"/>
  <c r="Q3586" i="13" s="1"/>
  <c r="P3815" i="13"/>
  <c r="Q3815" i="13" s="1"/>
  <c r="R3815" i="13" s="1"/>
  <c r="T3815" i="13" s="1"/>
  <c r="U3815" i="13" s="1"/>
  <c r="P3440" i="13"/>
  <c r="Q3440" i="13" s="1"/>
  <c r="P3064" i="13"/>
  <c r="Q3064" i="13" s="1"/>
  <c r="P3357" i="13"/>
  <c r="Q3357" i="13" s="1"/>
  <c r="P2941" i="13"/>
  <c r="P2718" i="13"/>
  <c r="Q2718" i="13" s="1"/>
  <c r="P3986" i="13"/>
  <c r="Q3986" i="13" s="1"/>
  <c r="P3706" i="13"/>
  <c r="Q3706" i="13" s="1"/>
  <c r="P4075" i="13"/>
  <c r="Q4075" i="13" s="1"/>
  <c r="R4075" i="13" s="1"/>
  <c r="T4075" i="13" s="1"/>
  <c r="U4075" i="13" s="1"/>
  <c r="P3819" i="13"/>
  <c r="Q3819" i="13" s="1"/>
  <c r="R3819" i="13" s="1"/>
  <c r="T3819" i="13" s="1"/>
  <c r="U3819" i="13" s="1"/>
  <c r="P3516" i="13"/>
  <c r="Q3516" i="13" s="1"/>
  <c r="P3252" i="13"/>
  <c r="Q3252" i="13" s="1"/>
  <c r="P2833" i="13"/>
  <c r="Q2833" i="13" s="1"/>
  <c r="R2833" i="13" s="1"/>
  <c r="T2833" i="13" s="1"/>
  <c r="U2833" i="13" s="1"/>
  <c r="P3361" i="13"/>
  <c r="Q3361" i="13" s="1"/>
  <c r="R3361" i="13" s="1"/>
  <c r="T3361" i="13" s="1"/>
  <c r="U3361" i="13" s="1"/>
  <c r="P3121" i="13"/>
  <c r="Q3121" i="13" s="1"/>
  <c r="P4038" i="13"/>
  <c r="Q4038" i="13" s="1"/>
  <c r="P3678" i="13"/>
  <c r="Q3678" i="13" s="1"/>
  <c r="R3678" i="13" s="1"/>
  <c r="T3678" i="13" s="1"/>
  <c r="U3678" i="13" s="1"/>
  <c r="P3959" i="13"/>
  <c r="Q3959" i="13" s="1"/>
  <c r="R3959" i="13" s="1"/>
  <c r="T3959" i="13" s="1"/>
  <c r="U3959" i="13" s="1"/>
  <c r="P3560" i="13"/>
  <c r="Q3560" i="13" s="1"/>
  <c r="P3200" i="13"/>
  <c r="P3485" i="13"/>
  <c r="Q3485" i="13" s="1"/>
  <c r="R3485" i="13" s="1"/>
  <c r="T3485" i="13" s="1"/>
  <c r="U3485" i="13" s="1"/>
  <c r="P3101" i="13"/>
  <c r="P2950" i="13"/>
  <c r="Q2950" i="13" s="1"/>
  <c r="P2774" i="13"/>
  <c r="P2638" i="13"/>
  <c r="P2510" i="13"/>
  <c r="Q2510" i="13" s="1"/>
  <c r="R2510" i="13" s="1"/>
  <c r="T2510" i="13" s="1"/>
  <c r="U2510" i="13" s="1"/>
  <c r="P2357" i="13"/>
  <c r="Q2357" i="13" s="1"/>
  <c r="P2615" i="13"/>
  <c r="P2487" i="13"/>
  <c r="Q2487" i="13" s="1"/>
  <c r="R2487" i="13" s="1"/>
  <c r="T2487" i="13" s="1"/>
  <c r="U2487" i="13" s="1"/>
  <c r="P1771" i="13"/>
  <c r="Q1771" i="13" s="1"/>
  <c r="R1771" i="13" s="1"/>
  <c r="T1771" i="13" s="1"/>
  <c r="U1771" i="13" s="1"/>
  <c r="P2209" i="13"/>
  <c r="Q2209" i="13" s="1"/>
  <c r="P2081" i="13"/>
  <c r="Q2081" i="13" s="1"/>
  <c r="P1953" i="13"/>
  <c r="Q1953" i="13" s="1"/>
  <c r="R1953" i="13" s="1"/>
  <c r="T1953" i="13" s="1"/>
  <c r="U1953" i="13" s="1"/>
  <c r="P1825" i="13"/>
  <c r="Q1825" i="13" s="1"/>
  <c r="R1825" i="13" s="1"/>
  <c r="T1825" i="13" s="1"/>
  <c r="U1825" i="13" s="1"/>
  <c r="P1725" i="13"/>
  <c r="Q1725" i="13" s="1"/>
  <c r="R1725" i="13" s="1"/>
  <c r="T1725" i="13" s="1"/>
  <c r="U1725" i="13" s="1"/>
  <c r="P2230" i="13"/>
  <c r="Q2230" i="13" s="1"/>
  <c r="R2230" i="13" s="1"/>
  <c r="T2230" i="13" s="1"/>
  <c r="U2230" i="13" s="1"/>
  <c r="P2102" i="13"/>
  <c r="Q2102" i="13" s="1"/>
  <c r="P1974" i="13"/>
  <c r="Q1974" i="13" s="1"/>
  <c r="P1846" i="13"/>
  <c r="Q1846" i="13" s="1"/>
  <c r="P1659" i="13"/>
  <c r="Q1659" i="13" s="1"/>
  <c r="P1531" i="13"/>
  <c r="Q1531" i="13" s="1"/>
  <c r="P1403" i="13"/>
  <c r="Q1403" i="13" s="1"/>
  <c r="R1403" i="13" s="1"/>
  <c r="T1403" i="13" s="1"/>
  <c r="U1403" i="13" s="1"/>
  <c r="P1275" i="13"/>
  <c r="Q1275" i="13" s="1"/>
  <c r="R1275" i="13" s="1"/>
  <c r="T1275" i="13" s="1"/>
  <c r="U1275" i="13" s="1"/>
  <c r="P1147" i="13"/>
  <c r="Q1147" i="13" s="1"/>
  <c r="P1602" i="13"/>
  <c r="Q1602" i="13" s="1"/>
  <c r="P1474" i="13"/>
  <c r="Q1474" i="13" s="1"/>
  <c r="R1474" i="13" s="1"/>
  <c r="T1474" i="13" s="1"/>
  <c r="U1474" i="13" s="1"/>
  <c r="P1346" i="13"/>
  <c r="P1218" i="13"/>
  <c r="Q1218" i="13" s="1"/>
  <c r="P1099" i="13"/>
  <c r="Q1099" i="13" s="1"/>
  <c r="P1007" i="13"/>
  <c r="Q1007" i="13" s="1"/>
  <c r="P879" i="13"/>
  <c r="Q879" i="13" s="1"/>
  <c r="P719" i="13"/>
  <c r="Q719" i="13" s="1"/>
  <c r="R719" i="13" s="1"/>
  <c r="T719" i="13" s="1"/>
  <c r="U719" i="13" s="1"/>
  <c r="P960" i="13"/>
  <c r="Q960" i="13" s="1"/>
  <c r="R960" i="13" s="1"/>
  <c r="T960" i="13" s="1"/>
  <c r="U960" i="13" s="1"/>
  <c r="P827" i="13"/>
  <c r="Q827" i="13" s="1"/>
  <c r="P706" i="13"/>
  <c r="Q706" i="13" s="1"/>
  <c r="P669" i="13"/>
  <c r="P593" i="13"/>
  <c r="Q593" i="13" s="1"/>
  <c r="R593" i="13" s="1"/>
  <c r="T593" i="13" s="1"/>
  <c r="U593" i="13" s="1"/>
  <c r="P542" i="13"/>
  <c r="Q542" i="13" s="1"/>
  <c r="R542" i="13" s="1"/>
  <c r="T542" i="13" s="1"/>
  <c r="U542" i="13" s="1"/>
  <c r="P478" i="13"/>
  <c r="Q478" i="13" s="1"/>
  <c r="P411" i="13"/>
  <c r="Q411" i="13" s="1"/>
  <c r="P318" i="13"/>
  <c r="Q318" i="13" s="1"/>
  <c r="R318" i="13" s="1"/>
  <c r="T318" i="13" s="1"/>
  <c r="U318" i="13" s="1"/>
  <c r="P254" i="13"/>
  <c r="Q254" i="13" s="1"/>
  <c r="R254" i="13" s="1"/>
  <c r="T254" i="13" s="1"/>
  <c r="U254" i="13" s="1"/>
  <c r="P193" i="13"/>
  <c r="P126" i="13"/>
  <c r="Q126" i="13" s="1"/>
  <c r="P62" i="13"/>
  <c r="Q62" i="13" s="1"/>
  <c r="R62" i="13" s="1"/>
  <c r="T62" i="13" s="1"/>
  <c r="U62" i="13" s="1"/>
  <c r="P3592" i="13"/>
  <c r="Q3592" i="13" s="1"/>
  <c r="P3946" i="13"/>
  <c r="Q3946" i="13" s="1"/>
  <c r="P3714" i="13"/>
  <c r="Q3714" i="13" s="1"/>
  <c r="P4083" i="13"/>
  <c r="Q4083" i="13" s="1"/>
  <c r="P3827" i="13"/>
  <c r="P3572" i="13"/>
  <c r="Q3572" i="13" s="1"/>
  <c r="R3572" i="13" s="1"/>
  <c r="T3572" i="13" s="1"/>
  <c r="U3572" i="13" s="1"/>
  <c r="P3348" i="13"/>
  <c r="P3092" i="13"/>
  <c r="P2727" i="13"/>
  <c r="Q2727" i="13" s="1"/>
  <c r="R2727" i="13" s="1"/>
  <c r="T2727" i="13" s="1"/>
  <c r="U2727" i="13" s="1"/>
  <c r="P3257" i="13"/>
  <c r="P2989" i="13"/>
  <c r="P2811" i="13"/>
  <c r="Q2811" i="13" s="1"/>
  <c r="P2970" i="13"/>
  <c r="Q2970" i="13" s="1"/>
  <c r="R2970" i="13" s="1"/>
  <c r="T2970" i="13" s="1"/>
  <c r="U2970" i="13" s="1"/>
  <c r="P2842" i="13"/>
  <c r="Q2842" i="13" s="1"/>
  <c r="P2714" i="13"/>
  <c r="Q2714" i="13" s="1"/>
  <c r="R2714" i="13" s="1"/>
  <c r="T2714" i="13" s="1"/>
  <c r="U2714" i="13" s="1"/>
  <c r="P2586" i="13"/>
  <c r="Q2586" i="13" s="1"/>
  <c r="R2586" i="13" s="1"/>
  <c r="T2586" i="13" s="1"/>
  <c r="U2586" i="13" s="1"/>
  <c r="P2458" i="13"/>
  <c r="Q2458" i="13" s="1"/>
  <c r="R2458" i="13" s="1"/>
  <c r="T2458" i="13" s="1"/>
  <c r="U2458" i="13" s="1"/>
  <c r="P2333" i="13"/>
  <c r="Q2333" i="13" s="1"/>
  <c r="P2555" i="13"/>
  <c r="P2427" i="13"/>
  <c r="Q2427" i="13" s="1"/>
  <c r="R2427" i="13" s="1"/>
  <c r="T2427" i="13" s="1"/>
  <c r="U2427" i="13" s="1"/>
  <c r="P1666" i="13"/>
  <c r="Q1666" i="13" s="1"/>
  <c r="R1666" i="13" s="1"/>
  <c r="T1666" i="13" s="1"/>
  <c r="U1666" i="13" s="1"/>
  <c r="P2165" i="13"/>
  <c r="P2037" i="13"/>
  <c r="Q2037" i="13" s="1"/>
  <c r="P1909" i="13"/>
  <c r="Q1909" i="13" s="1"/>
  <c r="R1909" i="13" s="1"/>
  <c r="T1909" i="13" s="1"/>
  <c r="U1909" i="13" s="1"/>
  <c r="P1774" i="13"/>
  <c r="Q1774" i="13" s="1"/>
  <c r="P2314" i="13"/>
  <c r="Q2314" i="13" s="1"/>
  <c r="P2186" i="13"/>
  <c r="P2058" i="13"/>
  <c r="Q2058" i="13" s="1"/>
  <c r="R2058" i="13" s="1"/>
  <c r="T2058" i="13" s="1"/>
  <c r="U2058" i="13" s="1"/>
  <c r="P1930" i="13"/>
  <c r="Q1930" i="13" s="1"/>
  <c r="P1802" i="13"/>
  <c r="Q1802" i="13" s="1"/>
  <c r="P1615" i="13"/>
  <c r="Q1615" i="13" s="1"/>
  <c r="P1487" i="13"/>
  <c r="Q1487" i="13" s="1"/>
  <c r="R1487" i="13" s="1"/>
  <c r="T1487" i="13" s="1"/>
  <c r="U1487" i="13" s="1"/>
  <c r="P1359" i="13"/>
  <c r="Q1359" i="13" s="1"/>
  <c r="R1359" i="13" s="1"/>
  <c r="T1359" i="13" s="1"/>
  <c r="U1359" i="13" s="1"/>
  <c r="P1231" i="13"/>
  <c r="P1125" i="13"/>
  <c r="Q1125" i="13" s="1"/>
  <c r="R1125" i="13" s="1"/>
  <c r="T1125" i="13" s="1"/>
  <c r="U1125" i="13" s="1"/>
  <c r="P1558" i="13"/>
  <c r="Q1558" i="13" s="1"/>
  <c r="R1558" i="13" s="1"/>
  <c r="T1558" i="13" s="1"/>
  <c r="U1558" i="13" s="1"/>
  <c r="P1430" i="13"/>
  <c r="Q1430" i="13" s="1"/>
  <c r="R1430" i="13" s="1"/>
  <c r="T1430" i="13" s="1"/>
  <c r="U1430" i="13" s="1"/>
  <c r="P1302" i="13"/>
  <c r="Q1302" i="13" s="1"/>
  <c r="P1174" i="13"/>
  <c r="Q1174" i="13" s="1"/>
  <c r="P739" i="13"/>
  <c r="Q739" i="13" s="1"/>
  <c r="R739" i="13" s="1"/>
  <c r="T739" i="13" s="1"/>
  <c r="U739" i="13" s="1"/>
  <c r="P963" i="13"/>
  <c r="Q963" i="13" s="1"/>
  <c r="R963" i="13" s="1"/>
  <c r="T963" i="13" s="1"/>
  <c r="U963" i="13" s="1"/>
  <c r="P833" i="13"/>
  <c r="Q833" i="13" s="1"/>
  <c r="P1044" i="13"/>
  <c r="Q1044" i="13" s="1"/>
  <c r="P916" i="13"/>
  <c r="Q916" i="13" s="1"/>
  <c r="R916" i="13" s="1"/>
  <c r="T916" i="13" s="1"/>
  <c r="U916" i="13" s="1"/>
  <c r="P790" i="13"/>
  <c r="Q790" i="13" s="1"/>
  <c r="R790" i="13" s="1"/>
  <c r="T790" i="13" s="1"/>
  <c r="U790" i="13" s="1"/>
  <c r="P662" i="13"/>
  <c r="Q662" i="13" s="1"/>
  <c r="P550" i="13"/>
  <c r="Q550" i="13" s="1"/>
  <c r="P559" i="13"/>
  <c r="P520" i="13"/>
  <c r="Q520" i="13" s="1"/>
  <c r="P456" i="13"/>
  <c r="Q456" i="13" s="1"/>
  <c r="R456" i="13" s="1"/>
  <c r="T456" i="13" s="1"/>
  <c r="U456" i="13" s="1"/>
  <c r="P360" i="13"/>
  <c r="Q360" i="13" s="1"/>
  <c r="R360" i="13" s="1"/>
  <c r="T360" i="13" s="1"/>
  <c r="U360" i="13" s="1"/>
  <c r="P296" i="13"/>
  <c r="Q296" i="13" s="1"/>
  <c r="R296" i="13" s="1"/>
  <c r="T296" i="13" s="1"/>
  <c r="U296" i="13" s="1"/>
  <c r="P235" i="13"/>
  <c r="Q235" i="13" s="1"/>
  <c r="P171" i="13"/>
  <c r="Q171" i="13" s="1"/>
  <c r="R171" i="13" s="1"/>
  <c r="T171" i="13" s="1"/>
  <c r="U171" i="13" s="1"/>
  <c r="P104" i="13"/>
  <c r="Q104" i="13" s="1"/>
  <c r="P40" i="13"/>
  <c r="Q40" i="13" s="1"/>
  <c r="R40" i="13" s="1"/>
  <c r="T40" i="13" s="1"/>
  <c r="P4168" i="13"/>
  <c r="Q4168" i="13" s="1"/>
  <c r="R4168" i="13" s="1"/>
  <c r="T4168" i="13" s="1"/>
  <c r="U4168" i="13" s="1"/>
  <c r="P4040" i="13"/>
  <c r="Q4040" i="13" s="1"/>
  <c r="R4040" i="13" s="1"/>
  <c r="T4040" i="13" s="1"/>
  <c r="U4040" i="13" s="1"/>
  <c r="P3912" i="13"/>
  <c r="P3784" i="13"/>
  <c r="Q3784" i="13" s="1"/>
  <c r="R3784" i="13" s="1"/>
  <c r="T3784" i="13" s="1"/>
  <c r="U3784" i="13" s="1"/>
  <c r="P3656" i="13"/>
  <c r="Q3656" i="13" s="1"/>
  <c r="R3656" i="13" s="1"/>
  <c r="T3656" i="13" s="1"/>
  <c r="U3656" i="13" s="1"/>
  <c r="P4153" i="13"/>
  <c r="P4025" i="13"/>
  <c r="Q4025" i="13" s="1"/>
  <c r="R4025" i="13" s="1"/>
  <c r="T4025" i="13" s="1"/>
  <c r="U4025" i="13" s="1"/>
  <c r="P3897" i="13"/>
  <c r="Q3897" i="13" s="1"/>
  <c r="P3769" i="13"/>
  <c r="Q3769" i="13" s="1"/>
  <c r="P3637" i="13"/>
  <c r="P3498" i="13"/>
  <c r="Q3498" i="13" s="1"/>
  <c r="P3370" i="13"/>
  <c r="Q3370" i="13" s="1"/>
  <c r="R3370" i="13" s="1"/>
  <c r="T3370" i="13" s="1"/>
  <c r="U3370" i="13" s="1"/>
  <c r="P3242" i="13"/>
  <c r="Q3242" i="13" s="1"/>
  <c r="P3114" i="13"/>
  <c r="Q3114" i="13" s="1"/>
  <c r="R3114" i="13" s="1"/>
  <c r="T3114" i="13" s="1"/>
  <c r="U3114" i="13" s="1"/>
  <c r="P2857" i="13"/>
  <c r="Q2857" i="13" s="1"/>
  <c r="P2719" i="13"/>
  <c r="P3391" i="13"/>
  <c r="Q3391" i="13" s="1"/>
  <c r="R3391" i="13" s="1"/>
  <c r="T3391" i="13" s="1"/>
  <c r="U3391" i="13" s="1"/>
  <c r="P3263" i="13"/>
  <c r="P3135" i="13"/>
  <c r="Q3135" i="13" s="1"/>
  <c r="P2949" i="13"/>
  <c r="Q2949" i="13" s="1"/>
  <c r="R2949" i="13" s="1"/>
  <c r="T2949" i="13" s="1"/>
  <c r="U2949" i="13" s="1"/>
  <c r="P2803" i="13"/>
  <c r="Q2803" i="13" s="1"/>
  <c r="R2803" i="13" s="1"/>
  <c r="T2803" i="13" s="1"/>
  <c r="U2803" i="13" s="1"/>
  <c r="P2976" i="13"/>
  <c r="Q2976" i="13" s="1"/>
  <c r="P2848" i="13"/>
  <c r="Q2848" i="13" s="1"/>
  <c r="R2848" i="13" s="1"/>
  <c r="T2848" i="13" s="1"/>
  <c r="U2848" i="13" s="1"/>
  <c r="P2720" i="13"/>
  <c r="P2592" i="13"/>
  <c r="Q2592" i="13" s="1"/>
  <c r="P2464" i="13"/>
  <c r="P2362" i="13"/>
  <c r="P2569" i="13"/>
  <c r="Q2569" i="13" s="1"/>
  <c r="R2569" i="13" s="1"/>
  <c r="T2569" i="13" s="1"/>
  <c r="U2569" i="13" s="1"/>
  <c r="P2441" i="13"/>
  <c r="Q2441" i="13" s="1"/>
  <c r="P1695" i="13"/>
  <c r="P2179" i="13"/>
  <c r="Q2179" i="13" s="1"/>
  <c r="R2179" i="13" s="1"/>
  <c r="T2179" i="13" s="1"/>
  <c r="U2179" i="13" s="1"/>
  <c r="P2051" i="13"/>
  <c r="Q2051" i="13" s="1"/>
  <c r="R2051" i="13" s="1"/>
  <c r="T2051" i="13" s="1"/>
  <c r="U2051" i="13" s="1"/>
  <c r="P1923" i="13"/>
  <c r="Q1923" i="13" s="1"/>
  <c r="P1795" i="13"/>
  <c r="Q1795" i="13" s="1"/>
  <c r="P2328" i="13"/>
  <c r="P2200" i="13"/>
  <c r="Q2200" i="13" s="1"/>
  <c r="R2200" i="13" s="1"/>
  <c r="T2200" i="13" s="1"/>
  <c r="U2200" i="13" s="1"/>
  <c r="P2072" i="13"/>
  <c r="P1944" i="13"/>
  <c r="Q1944" i="13" s="1"/>
  <c r="P1816" i="13"/>
  <c r="Q1816" i="13" s="1"/>
  <c r="P1629" i="13"/>
  <c r="Q1629" i="13" s="1"/>
  <c r="R1629" i="13" s="1"/>
  <c r="T1629" i="13" s="1"/>
  <c r="U1629" i="13" s="1"/>
  <c r="P1501" i="13"/>
  <c r="Q1501" i="13" s="1"/>
  <c r="R1501" i="13" s="1"/>
  <c r="T1501" i="13" s="1"/>
  <c r="U1501" i="13" s="1"/>
  <c r="P1373" i="13"/>
  <c r="P1245" i="13"/>
  <c r="Q1245" i="13" s="1"/>
  <c r="P1102" i="13"/>
  <c r="P1572" i="13"/>
  <c r="Q1572" i="13" s="1"/>
  <c r="R1572" i="13" s="1"/>
  <c r="T1572" i="13" s="1"/>
  <c r="U1572" i="13" s="1"/>
  <c r="P1444" i="13"/>
  <c r="Q1444" i="13" s="1"/>
  <c r="P1316" i="13"/>
  <c r="Q1316" i="13" s="1"/>
  <c r="P1188" i="13"/>
  <c r="Q1188" i="13" s="1"/>
  <c r="P794" i="13"/>
  <c r="P977" i="13"/>
  <c r="Q977" i="13" s="1"/>
  <c r="P849" i="13"/>
  <c r="P1058" i="13"/>
  <c r="P930" i="13"/>
  <c r="Q930" i="13" s="1"/>
  <c r="R930" i="13" s="1"/>
  <c r="T930" i="13" s="1"/>
  <c r="U930" i="13" s="1"/>
  <c r="P741" i="13"/>
  <c r="Q741" i="13" s="1"/>
  <c r="P676" i="13"/>
  <c r="Q676" i="13" s="1"/>
  <c r="P635" i="13"/>
  <c r="Q635" i="13" s="1"/>
  <c r="R635" i="13" s="1"/>
  <c r="T635" i="13" s="1"/>
  <c r="U635" i="13" s="1"/>
  <c r="P578" i="13"/>
  <c r="Q578" i="13" s="1"/>
  <c r="R578" i="13" s="1"/>
  <c r="T578" i="13" s="1"/>
  <c r="U578" i="13" s="1"/>
  <c r="P527" i="13"/>
  <c r="Q527" i="13" s="1"/>
  <c r="P463" i="13"/>
  <c r="Q463" i="13" s="1"/>
  <c r="R463" i="13" s="1"/>
  <c r="T463" i="13" s="1"/>
  <c r="U463" i="13" s="1"/>
  <c r="P367" i="13"/>
  <c r="Q367" i="13" s="1"/>
  <c r="R367" i="13" s="1"/>
  <c r="T367" i="13" s="1"/>
  <c r="U367" i="13" s="1"/>
  <c r="P303" i="13"/>
  <c r="Q303" i="13" s="1"/>
  <c r="P166" i="13"/>
  <c r="Q166" i="13" s="1"/>
  <c r="R166" i="13" s="1"/>
  <c r="T166" i="13" s="1"/>
  <c r="U166" i="13" s="1"/>
  <c r="P178" i="13"/>
  <c r="Q178" i="13" s="1"/>
  <c r="P111" i="13"/>
  <c r="Q111" i="13" s="1"/>
  <c r="P47" i="13"/>
  <c r="Q47" i="13" s="1"/>
  <c r="P3600" i="13"/>
  <c r="P3618" i="13"/>
  <c r="Q3618" i="13" s="1"/>
  <c r="R3618" i="13" s="1"/>
  <c r="T3618" i="13" s="1"/>
  <c r="U3618" i="13" s="1"/>
  <c r="P3799" i="13"/>
  <c r="Q3799" i="13" s="1"/>
  <c r="R3799" i="13" s="1"/>
  <c r="T3799" i="13" s="1"/>
  <c r="U3799" i="13" s="1"/>
  <c r="P3360" i="13"/>
  <c r="Q3360" i="13" s="1"/>
  <c r="R3360" i="13" s="1"/>
  <c r="T3360" i="13" s="1"/>
  <c r="U3360" i="13" s="1"/>
  <c r="P2689" i="13"/>
  <c r="Q2689" i="13" s="1"/>
  <c r="R2689" i="13" s="1"/>
  <c r="T2689" i="13" s="1"/>
  <c r="U2689" i="13" s="1"/>
  <c r="P3189" i="13"/>
  <c r="Q3189" i="13" s="1"/>
  <c r="P2990" i="13"/>
  <c r="Q2990" i="13" s="1"/>
  <c r="P4140" i="13"/>
  <c r="Q4140" i="13" s="1"/>
  <c r="R4140" i="13" s="1"/>
  <c r="T4140" i="13" s="1"/>
  <c r="U4140" i="13" s="1"/>
  <c r="P4012" i="13"/>
  <c r="Q4012" i="13" s="1"/>
  <c r="P3884" i="13"/>
  <c r="P3756" i="13"/>
  <c r="Q3756" i="13" s="1"/>
  <c r="R3756" i="13" s="1"/>
  <c r="T3756" i="13" s="1"/>
  <c r="U3756" i="13" s="1"/>
  <c r="P3611" i="13"/>
  <c r="Q3611" i="13" s="1"/>
  <c r="R3611" i="13" s="1"/>
  <c r="T3611" i="13" s="1"/>
  <c r="U3611" i="13" s="1"/>
  <c r="P4125" i="13"/>
  <c r="P3997" i="13"/>
  <c r="Q3997" i="13" s="1"/>
  <c r="R3997" i="13" s="1"/>
  <c r="T3997" i="13" s="1"/>
  <c r="U3997" i="13" s="1"/>
  <c r="P3869" i="13"/>
  <c r="Q3869" i="13" s="1"/>
  <c r="R3869" i="13" s="1"/>
  <c r="T3869" i="13" s="1"/>
  <c r="U3869" i="13" s="1"/>
  <c r="P3741" i="13"/>
  <c r="Q3741" i="13" s="1"/>
  <c r="R3741" i="13" s="1"/>
  <c r="T3741" i="13" s="1"/>
  <c r="U3741" i="13" s="1"/>
  <c r="P3581" i="13"/>
  <c r="Q3581" i="13" s="1"/>
  <c r="R3581" i="13" s="1"/>
  <c r="T3581" i="13" s="1"/>
  <c r="U3581" i="13" s="1"/>
  <c r="P3470" i="13"/>
  <c r="Q3470" i="13" s="1"/>
  <c r="P3342" i="13"/>
  <c r="Q3342" i="13" s="1"/>
  <c r="P3214" i="13"/>
  <c r="Q3214" i="13" s="1"/>
  <c r="R3214" i="13" s="1"/>
  <c r="T3214" i="13" s="1"/>
  <c r="U3214" i="13" s="1"/>
  <c r="P3086" i="13"/>
  <c r="P2745" i="13"/>
  <c r="P3491" i="13"/>
  <c r="Q3491" i="13" s="1"/>
  <c r="R3491" i="13" s="1"/>
  <c r="T3491" i="13" s="1"/>
  <c r="U3491" i="13" s="1"/>
  <c r="P3363" i="13"/>
  <c r="Q3363" i="13" s="1"/>
  <c r="R3363" i="13" s="1"/>
  <c r="T3363" i="13" s="1"/>
  <c r="U3363" i="13" s="1"/>
  <c r="P3235" i="13"/>
  <c r="Q3235" i="13" s="1"/>
  <c r="R3235" i="13" s="1"/>
  <c r="T3235" i="13" s="1"/>
  <c r="U3235" i="13" s="1"/>
  <c r="P3107" i="13"/>
  <c r="P2837" i="13"/>
  <c r="Q2837" i="13" s="1"/>
  <c r="R2837" i="13" s="1"/>
  <c r="T2837" i="13" s="1"/>
  <c r="U2837" i="13" s="1"/>
  <c r="P2691" i="13"/>
  <c r="Q2691" i="13" s="1"/>
  <c r="R2691" i="13" s="1"/>
  <c r="T2691" i="13" s="1"/>
  <c r="U2691" i="13" s="1"/>
  <c r="P2948" i="13"/>
  <c r="Q2948" i="13" s="1"/>
  <c r="P2820" i="13"/>
  <c r="Q2820" i="13" s="1"/>
  <c r="P2692" i="13"/>
  <c r="Q2692" i="13" s="1"/>
  <c r="P2564" i="13"/>
  <c r="Q2564" i="13" s="1"/>
  <c r="R2564" i="13" s="1"/>
  <c r="T2564" i="13" s="1"/>
  <c r="U2564" i="13" s="1"/>
  <c r="P2436" i="13"/>
  <c r="Q2436" i="13" s="1"/>
  <c r="P2669" i="13"/>
  <c r="Q2669" i="13" s="1"/>
  <c r="P2541" i="13"/>
  <c r="Q2541" i="13" s="1"/>
  <c r="R2541" i="13" s="1"/>
  <c r="T2541" i="13" s="1"/>
  <c r="U2541" i="13" s="1"/>
  <c r="P2413" i="13"/>
  <c r="Q2413" i="13" s="1"/>
  <c r="R2413" i="13" s="1"/>
  <c r="T2413" i="13" s="1"/>
  <c r="U2413" i="13" s="1"/>
  <c r="P2279" i="13"/>
  <c r="Q2279" i="13" s="1"/>
  <c r="P2151" i="13"/>
  <c r="Q2151" i="13" s="1"/>
  <c r="P2023" i="13"/>
  <c r="Q2023" i="13" s="1"/>
  <c r="R2023" i="13" s="1"/>
  <c r="T2023" i="13" s="1"/>
  <c r="U2023" i="13" s="1"/>
  <c r="P1895" i="13"/>
  <c r="Q1895" i="13" s="1"/>
  <c r="P1746" i="13"/>
  <c r="Q1746" i="13" s="1"/>
  <c r="P2300" i="13"/>
  <c r="P2172" i="13"/>
  <c r="Q2172" i="13" s="1"/>
  <c r="P2044" i="13"/>
  <c r="Q2044" i="13" s="1"/>
  <c r="R2044" i="13" s="1"/>
  <c r="T2044" i="13" s="1"/>
  <c r="U2044" i="13" s="1"/>
  <c r="P1916" i="13"/>
  <c r="P1788" i="13"/>
  <c r="Q1788" i="13" s="1"/>
  <c r="P1601" i="13"/>
  <c r="Q1601" i="13" s="1"/>
  <c r="P1473" i="13"/>
  <c r="Q1473" i="13" s="1"/>
  <c r="R1473" i="13" s="1"/>
  <c r="T1473" i="13" s="1"/>
  <c r="U1473" i="13" s="1"/>
  <c r="P1345" i="13"/>
  <c r="Q1345" i="13" s="1"/>
  <c r="R1345" i="13" s="1"/>
  <c r="T1345" i="13" s="1"/>
  <c r="U1345" i="13" s="1"/>
  <c r="P1217" i="13"/>
  <c r="P1097" i="13"/>
  <c r="Q1097" i="13" s="1"/>
  <c r="R1097" i="13" s="1"/>
  <c r="T1097" i="13" s="1"/>
  <c r="U1097" i="13" s="1"/>
  <c r="P1544" i="13"/>
  <c r="Q1544" i="13" s="1"/>
  <c r="P1416" i="13"/>
  <c r="P1288" i="13"/>
  <c r="Q1288" i="13" s="1"/>
  <c r="P1160" i="13"/>
  <c r="Q1160" i="13" s="1"/>
  <c r="P1077" i="13"/>
  <c r="Q1077" i="13" s="1"/>
  <c r="R1077" i="13" s="1"/>
  <c r="T1077" i="13" s="1"/>
  <c r="U1077" i="13" s="1"/>
  <c r="P949" i="13"/>
  <c r="Q949" i="13" s="1"/>
  <c r="P805" i="13"/>
  <c r="P1030" i="13"/>
  <c r="Q1030" i="13" s="1"/>
  <c r="R1030" i="13" s="1"/>
  <c r="T1030" i="13" s="1"/>
  <c r="U1030" i="13" s="1"/>
  <c r="P902" i="13"/>
  <c r="Q902" i="13" s="1"/>
  <c r="R902" i="13" s="1"/>
  <c r="T902" i="13" s="1"/>
  <c r="U902" i="13" s="1"/>
  <c r="P776" i="13"/>
  <c r="Q776" i="13" s="1"/>
  <c r="R776" i="13" s="1"/>
  <c r="T776" i="13" s="1"/>
  <c r="U776" i="13" s="1"/>
  <c r="P648" i="13"/>
  <c r="Q648" i="13" s="1"/>
  <c r="P628" i="13"/>
  <c r="Q628" i="13" s="1"/>
  <c r="P396" i="13"/>
  <c r="Q396" i="13" s="1"/>
  <c r="R396" i="13" s="1"/>
  <c r="P513" i="13"/>
  <c r="P449" i="13"/>
  <c r="P353" i="13"/>
  <c r="Q353" i="13" s="1"/>
  <c r="R353" i="13" s="1"/>
  <c r="T353" i="13" s="1"/>
  <c r="U353" i="13" s="1"/>
  <c r="P289" i="13"/>
  <c r="Q289" i="13" s="1"/>
  <c r="R289" i="13" s="1"/>
  <c r="T289" i="13" s="1"/>
  <c r="U289" i="13" s="1"/>
  <c r="P228" i="13"/>
  <c r="P161" i="13"/>
  <c r="Q161" i="13" s="1"/>
  <c r="R161" i="13" s="1"/>
  <c r="T161" i="13" s="1"/>
  <c r="U161" i="13" s="1"/>
  <c r="P97" i="13"/>
  <c r="Q97" i="13" s="1"/>
  <c r="R97" i="13" s="1"/>
  <c r="T97" i="13" s="1"/>
  <c r="U97" i="13" s="1"/>
  <c r="P33" i="13"/>
  <c r="Q33" i="13" s="1"/>
  <c r="P4030" i="13"/>
  <c r="P3646" i="13"/>
  <c r="P3879" i="13"/>
  <c r="Q3879" i="13" s="1"/>
  <c r="R3879" i="13" s="1"/>
  <c r="T3879" i="13" s="1"/>
  <c r="U3879" i="13" s="1"/>
  <c r="P3504" i="13"/>
  <c r="Q3504" i="13" s="1"/>
  <c r="R3504" i="13" s="1"/>
  <c r="T3504" i="13" s="1"/>
  <c r="U3504" i="13" s="1"/>
  <c r="P3136" i="13"/>
  <c r="P3429" i="13"/>
  <c r="Q3429" i="13" s="1"/>
  <c r="R3429" i="13" s="1"/>
  <c r="T3429" i="13" s="1"/>
  <c r="U3429" i="13" s="1"/>
  <c r="P3069" i="13"/>
  <c r="Q3069" i="13" s="1"/>
  <c r="R3069" i="13" s="1"/>
  <c r="T3069" i="13" s="1"/>
  <c r="U3069" i="13" s="1"/>
  <c r="P2942" i="13"/>
  <c r="Q2942" i="13" s="1"/>
  <c r="R2942" i="13" s="1"/>
  <c r="T2942" i="13" s="1"/>
  <c r="U2942" i="13" s="1"/>
  <c r="P4034" i="13"/>
  <c r="Q4034" i="13" s="1"/>
  <c r="P3754" i="13"/>
  <c r="Q3754" i="13" s="1"/>
  <c r="P4123" i="13"/>
  <c r="P3867" i="13"/>
  <c r="Q3867" i="13" s="1"/>
  <c r="P3511" i="13"/>
  <c r="P3300" i="13"/>
  <c r="Q3300" i="13" s="1"/>
  <c r="P3036" i="13"/>
  <c r="Q3036" i="13" s="1"/>
  <c r="R3036" i="13" s="1"/>
  <c r="T3036" i="13" s="1"/>
  <c r="U3036" i="13" s="1"/>
  <c r="P3409" i="13"/>
  <c r="Q3409" i="13" s="1"/>
  <c r="R3409" i="13" s="1"/>
  <c r="T3409" i="13" s="1"/>
  <c r="U3409" i="13" s="1"/>
  <c r="P3169" i="13"/>
  <c r="Q3169" i="13" s="1"/>
  <c r="P4110" i="13"/>
  <c r="P3750" i="13"/>
  <c r="Q3750" i="13" s="1"/>
  <c r="P4031" i="13"/>
  <c r="Q4031" i="13" s="1"/>
  <c r="P3647" i="13"/>
  <c r="Q3647" i="13" s="1"/>
  <c r="P3264" i="13"/>
  <c r="P2871" i="13"/>
  <c r="Q2871" i="13" s="1"/>
  <c r="R2871" i="13" s="1"/>
  <c r="T2871" i="13" s="1"/>
  <c r="U2871" i="13" s="1"/>
  <c r="P3173" i="13"/>
  <c r="Q3173" i="13" s="1"/>
  <c r="R3173" i="13" s="1"/>
  <c r="T3173" i="13" s="1"/>
  <c r="U3173" i="13" s="1"/>
  <c r="P2293" i="13"/>
  <c r="P2806" i="13"/>
  <c r="P2662" i="13"/>
  <c r="Q2662" i="13" s="1"/>
  <c r="P2534" i="13"/>
  <c r="Q2534" i="13" s="1"/>
  <c r="R2534" i="13" s="1"/>
  <c r="T2534" i="13" s="1"/>
  <c r="U2534" i="13" s="1"/>
  <c r="P2405" i="13"/>
  <c r="P2639" i="13"/>
  <c r="Q2639" i="13" s="1"/>
  <c r="R2639" i="13" s="1"/>
  <c r="T2639" i="13" s="1"/>
  <c r="U2639" i="13" s="1"/>
  <c r="P2511" i="13"/>
  <c r="Q2511" i="13" s="1"/>
  <c r="R2511" i="13" s="1"/>
  <c r="T2511" i="13" s="1"/>
  <c r="U2511" i="13" s="1"/>
  <c r="P2340" i="13"/>
  <c r="P2233" i="13"/>
  <c r="Q2233" i="13" s="1"/>
  <c r="P2105" i="13"/>
  <c r="Q2105" i="13" s="1"/>
  <c r="R2105" i="13" s="1"/>
  <c r="T2105" i="13" s="1"/>
  <c r="U2105" i="13" s="1"/>
  <c r="P1977" i="13"/>
  <c r="Q1977" i="13" s="1"/>
  <c r="R1977" i="13" s="1"/>
  <c r="T1977" i="13" s="1"/>
  <c r="U1977" i="13" s="1"/>
  <c r="P1849" i="13"/>
  <c r="Q1849" i="13" s="1"/>
  <c r="R1849" i="13" s="1"/>
  <c r="T1849" i="13" s="1"/>
  <c r="U1849" i="13" s="1"/>
  <c r="P1773" i="13"/>
  <c r="P2254" i="13"/>
  <c r="Q2254" i="13" s="1"/>
  <c r="R2254" i="13" s="1"/>
  <c r="T2254" i="13" s="1"/>
  <c r="U2254" i="13" s="1"/>
  <c r="P2126" i="13"/>
  <c r="P1998" i="13"/>
  <c r="Q1998" i="13" s="1"/>
  <c r="R1998" i="13" s="1"/>
  <c r="T1998" i="13" s="1"/>
  <c r="U1998" i="13" s="1"/>
  <c r="P1870" i="13"/>
  <c r="Q1870" i="13" s="1"/>
  <c r="P1696" i="13"/>
  <c r="Q1696" i="13" s="1"/>
  <c r="P1555" i="13"/>
  <c r="Q1555" i="13" s="1"/>
  <c r="R1555" i="13" s="1"/>
  <c r="T1555" i="13" s="1"/>
  <c r="U1555" i="13" s="1"/>
  <c r="P1427" i="13"/>
  <c r="Q1427" i="13" s="1"/>
  <c r="R1427" i="13" s="1"/>
  <c r="T1427" i="13" s="1"/>
  <c r="U1427" i="13" s="1"/>
  <c r="P1299" i="13"/>
  <c r="Q1299" i="13" s="1"/>
  <c r="P1171" i="13"/>
  <c r="P1626" i="13"/>
  <c r="Q1626" i="13" s="1"/>
  <c r="P1498" i="13"/>
  <c r="Q1498" i="13" s="1"/>
  <c r="R1498" i="13" s="1"/>
  <c r="T1498" i="13" s="1"/>
  <c r="U1498" i="13" s="1"/>
  <c r="P1370" i="13"/>
  <c r="Q1370" i="13" s="1"/>
  <c r="P1242" i="13"/>
  <c r="Q1242" i="13" s="1"/>
  <c r="R1242" i="13" s="1"/>
  <c r="T1242" i="13" s="1"/>
  <c r="U1242" i="13" s="1"/>
  <c r="P1096" i="13"/>
  <c r="P1031" i="13"/>
  <c r="Q1031" i="13" s="1"/>
  <c r="P903" i="13"/>
  <c r="P804" i="13"/>
  <c r="Q804" i="13" s="1"/>
  <c r="P984" i="13"/>
  <c r="Q984" i="13" s="1"/>
  <c r="R984" i="13" s="1"/>
  <c r="T984" i="13" s="1"/>
  <c r="U984" i="13" s="1"/>
  <c r="P856" i="13"/>
  <c r="Q856" i="13" s="1"/>
  <c r="R856" i="13" s="1"/>
  <c r="T856" i="13" s="1"/>
  <c r="U856" i="13" s="1"/>
  <c r="P730" i="13"/>
  <c r="P693" i="13"/>
  <c r="Q693" i="13" s="1"/>
  <c r="R693" i="13" s="1"/>
  <c r="T693" i="13" s="1"/>
  <c r="U693" i="13" s="1"/>
  <c r="P605" i="13"/>
  <c r="Q605" i="13" s="1"/>
  <c r="R605" i="13" s="1"/>
  <c r="T605" i="13" s="1"/>
  <c r="U605" i="13" s="1"/>
  <c r="P390" i="13"/>
  <c r="Q390" i="13" s="1"/>
  <c r="P490" i="13"/>
  <c r="Q490" i="13" s="1"/>
  <c r="P426" i="13"/>
  <c r="Q426" i="13" s="1"/>
  <c r="P330" i="13"/>
  <c r="Q330" i="13" s="1"/>
  <c r="R330" i="13" s="1"/>
  <c r="T330" i="13" s="1"/>
  <c r="U330" i="13" s="1"/>
  <c r="P266" i="13"/>
  <c r="Q266" i="13" s="1"/>
  <c r="R266" i="13" s="1"/>
  <c r="T266" i="13" s="1"/>
  <c r="U266" i="13" s="1"/>
  <c r="P205" i="13"/>
  <c r="Q205" i="13" s="1"/>
  <c r="P138" i="13"/>
  <c r="Q138" i="13" s="1"/>
  <c r="P74" i="13"/>
  <c r="Q74" i="13" s="1"/>
  <c r="P10" i="13"/>
  <c r="Q10" i="13" s="1"/>
  <c r="R10" i="13" s="1"/>
  <c r="T10" i="13" s="1"/>
  <c r="P3994" i="13"/>
  <c r="Q3994" i="13" s="1"/>
  <c r="P3762" i="13"/>
  <c r="Q3762" i="13" s="1"/>
  <c r="P4131" i="13"/>
  <c r="P3875" i="13"/>
  <c r="Q3875" i="13" s="1"/>
  <c r="R3875" i="13" s="1"/>
  <c r="T3875" i="13" s="1"/>
  <c r="U3875" i="13" s="1"/>
  <c r="P3626" i="13"/>
  <c r="Q3626" i="13" s="1"/>
  <c r="P3388" i="13"/>
  <c r="Q3388" i="13" s="1"/>
  <c r="P3140" i="13"/>
  <c r="Q3140" i="13" s="1"/>
  <c r="P2887" i="13"/>
  <c r="Q2887" i="13" s="1"/>
  <c r="R2887" i="13" s="1"/>
  <c r="T2887" i="13" s="1"/>
  <c r="U2887" i="13" s="1"/>
  <c r="P3321" i="13"/>
  <c r="Q3321" i="13" s="1"/>
  <c r="P3049" i="13"/>
  <c r="Q3049" i="13" s="1"/>
  <c r="P2907" i="13"/>
  <c r="Q2907" i="13" s="1"/>
  <c r="R2907" i="13" s="1"/>
  <c r="T2907" i="13" s="1"/>
  <c r="U2907" i="13" s="1"/>
  <c r="P2994" i="13"/>
  <c r="Q2994" i="13" s="1"/>
  <c r="R2994" i="13" s="1"/>
  <c r="T2994" i="13" s="1"/>
  <c r="U2994" i="13" s="1"/>
  <c r="P2866" i="13"/>
  <c r="P2738" i="13"/>
  <c r="Q2738" i="13" s="1"/>
  <c r="P2610" i="13"/>
  <c r="Q2610" i="13" s="1"/>
  <c r="R2610" i="13" s="1"/>
  <c r="T2610" i="13" s="1"/>
  <c r="U2610" i="13" s="1"/>
  <c r="P2482" i="13"/>
  <c r="Q2482" i="13" s="1"/>
  <c r="R2482" i="13" s="1"/>
  <c r="T2482" i="13" s="1"/>
  <c r="U2482" i="13" s="1"/>
  <c r="P2383" i="13"/>
  <c r="Q2383" i="13" s="1"/>
  <c r="P2579" i="13"/>
  <c r="Q2579" i="13" s="1"/>
  <c r="P2451" i="13"/>
  <c r="Q2451" i="13" s="1"/>
  <c r="R2451" i="13" s="1"/>
  <c r="T2451" i="13" s="1"/>
  <c r="U2451" i="13" s="1"/>
  <c r="P1715" i="13"/>
  <c r="Q1715" i="13" s="1"/>
  <c r="R1715" i="13" s="1"/>
  <c r="T1715" i="13" s="1"/>
  <c r="U1715" i="13" s="1"/>
  <c r="P2189" i="13"/>
  <c r="P2061" i="13"/>
  <c r="Q2061" i="13" s="1"/>
  <c r="P1933" i="13"/>
  <c r="Q1933" i="13" s="1"/>
  <c r="P1805" i="13"/>
  <c r="Q1805" i="13" s="1"/>
  <c r="R1805" i="13" s="1"/>
  <c r="T1805" i="13" s="1"/>
  <c r="U1805" i="13" s="1"/>
  <c r="P1685" i="13"/>
  <c r="Q1685" i="13" s="1"/>
  <c r="R1685" i="13" s="1"/>
  <c r="T1685" i="13" s="1"/>
  <c r="U1685" i="13" s="1"/>
  <c r="P2210" i="13"/>
  <c r="Q2210" i="13" s="1"/>
  <c r="R2210" i="13" s="1"/>
  <c r="T2210" i="13" s="1"/>
  <c r="U2210" i="13" s="1"/>
  <c r="P2082" i="13"/>
  <c r="Q2082" i="13" s="1"/>
  <c r="R2082" i="13" s="1"/>
  <c r="T2082" i="13" s="1"/>
  <c r="U2082" i="13" s="1"/>
  <c r="P1954" i="13"/>
  <c r="Q1954" i="13" s="1"/>
  <c r="R1954" i="13" s="1"/>
  <c r="T1954" i="13" s="1"/>
  <c r="U1954" i="13" s="1"/>
  <c r="P1826" i="13"/>
  <c r="P1639" i="13"/>
  <c r="Q1639" i="13" s="1"/>
  <c r="P1511" i="13"/>
  <c r="Q1511" i="13" s="1"/>
  <c r="R1511" i="13" s="1"/>
  <c r="T1511" i="13" s="1"/>
  <c r="U1511" i="13" s="1"/>
  <c r="P1383" i="13"/>
  <c r="Q1383" i="13" s="1"/>
  <c r="R1383" i="13" s="1"/>
  <c r="T1383" i="13" s="1"/>
  <c r="U1383" i="13" s="1"/>
  <c r="P1255" i="13"/>
  <c r="Q1255" i="13" s="1"/>
  <c r="P1122" i="13"/>
  <c r="Q1122" i="13" s="1"/>
  <c r="R1122" i="13" s="1"/>
  <c r="T1122" i="13" s="1"/>
  <c r="U1122" i="13" s="1"/>
  <c r="P1582" i="13"/>
  <c r="Q1582" i="13" s="1"/>
  <c r="R1582" i="13" s="1"/>
  <c r="T1582" i="13" s="1"/>
  <c r="U1582" i="13" s="1"/>
  <c r="P1454" i="13"/>
  <c r="Q1454" i="13" s="1"/>
  <c r="P1326" i="13"/>
  <c r="P1198" i="13"/>
  <c r="Q1198" i="13" s="1"/>
  <c r="P814" i="13"/>
  <c r="Q814" i="13" s="1"/>
  <c r="R814" i="13" s="1"/>
  <c r="T814" i="13" s="1"/>
  <c r="U814" i="13" s="1"/>
  <c r="P987" i="13"/>
  <c r="Q987" i="13" s="1"/>
  <c r="R987" i="13" s="1"/>
  <c r="T987" i="13" s="1"/>
  <c r="U987" i="13" s="1"/>
  <c r="P859" i="13"/>
  <c r="Q859" i="13" s="1"/>
  <c r="P1068" i="13"/>
  <c r="P940" i="13"/>
  <c r="Q940" i="13" s="1"/>
  <c r="R940" i="13" s="1"/>
  <c r="T940" i="13" s="1"/>
  <c r="U940" i="13" s="1"/>
  <c r="P781" i="13"/>
  <c r="Q781" i="13" s="1"/>
  <c r="R781" i="13" s="1"/>
  <c r="T781" i="13" s="1"/>
  <c r="U781" i="13" s="1"/>
  <c r="P686" i="13"/>
  <c r="Q686" i="13" s="1"/>
  <c r="P649" i="13"/>
  <c r="P583" i="13"/>
  <c r="Q583" i="13" s="1"/>
  <c r="R583" i="13" s="1"/>
  <c r="T583" i="13" s="1"/>
  <c r="U583" i="13" s="1"/>
  <c r="P532" i="13"/>
  <c r="Q532" i="13" s="1"/>
  <c r="R532" i="13" s="1"/>
  <c r="T532" i="13" s="1"/>
  <c r="U532" i="13" s="1"/>
  <c r="P468" i="13"/>
  <c r="Q468" i="13" s="1"/>
  <c r="P372" i="13"/>
  <c r="Q372" i="13" s="1"/>
  <c r="P308" i="13"/>
  <c r="Q308" i="13" s="1"/>
  <c r="R308" i="13" s="1"/>
  <c r="T308" i="13" s="1"/>
  <c r="U308" i="13" s="1"/>
  <c r="P246" i="13"/>
  <c r="Q246" i="13" s="1"/>
  <c r="P183" i="13"/>
  <c r="Q183" i="13" s="1"/>
  <c r="P116" i="13"/>
  <c r="Q116" i="13" s="1"/>
  <c r="P52" i="13"/>
  <c r="Q52" i="13" s="1"/>
  <c r="R52" i="13" s="1"/>
  <c r="T52" i="13" s="1"/>
  <c r="U52" i="13" s="1"/>
  <c r="P3588" i="13"/>
  <c r="Q3588" i="13" s="1"/>
  <c r="P4064" i="13"/>
  <c r="Q4064" i="13" s="1"/>
  <c r="R4064" i="13" s="1"/>
  <c r="T4064" i="13" s="1"/>
  <c r="U4064" i="13" s="1"/>
  <c r="P3936" i="13"/>
  <c r="P3808" i="13"/>
  <c r="Q3808" i="13" s="1"/>
  <c r="P3680" i="13"/>
  <c r="Q3680" i="13" s="1"/>
  <c r="P3537" i="13"/>
  <c r="Q3537" i="13" s="1"/>
  <c r="P4049" i="13"/>
  <c r="P3921" i="13"/>
  <c r="Q3921" i="13" s="1"/>
  <c r="P3793" i="13"/>
  <c r="Q3793" i="13" s="1"/>
  <c r="R3793" i="13" s="1"/>
  <c r="T3793" i="13" s="1"/>
  <c r="U3793" i="13" s="1"/>
  <c r="P3665" i="13"/>
  <c r="Q3665" i="13" s="1"/>
  <c r="P3522" i="13"/>
  <c r="Q3522" i="13" s="1"/>
  <c r="P3394" i="13"/>
  <c r="Q3394" i="13" s="1"/>
  <c r="R3394" i="13" s="1"/>
  <c r="T3394" i="13" s="1"/>
  <c r="U3394" i="13" s="1"/>
  <c r="P3266" i="13"/>
  <c r="Q3266" i="13" s="1"/>
  <c r="R3266" i="13" s="1"/>
  <c r="T3266" i="13" s="1"/>
  <c r="U3266" i="13" s="1"/>
  <c r="P3138" i="13"/>
  <c r="P2953" i="13"/>
  <c r="P2815" i="13"/>
  <c r="Q2815" i="13" s="1"/>
  <c r="R2815" i="13" s="1"/>
  <c r="T2815" i="13" s="1"/>
  <c r="U2815" i="13" s="1"/>
  <c r="P3415" i="13"/>
  <c r="Q3415" i="13" s="1"/>
  <c r="R3415" i="13" s="1"/>
  <c r="T3415" i="13" s="1"/>
  <c r="U3415" i="13" s="1"/>
  <c r="P3287" i="13"/>
  <c r="Q3287" i="13" s="1"/>
  <c r="P3159" i="13"/>
  <c r="Q3159" i="13" s="1"/>
  <c r="P3031" i="13"/>
  <c r="Q3031" i="13" s="1"/>
  <c r="R3031" i="13" s="1"/>
  <c r="T3031" i="13" s="1"/>
  <c r="U3031" i="13" s="1"/>
  <c r="P2899" i="13"/>
  <c r="Q2899" i="13" s="1"/>
  <c r="R2899" i="13" s="1"/>
  <c r="T2899" i="13" s="1"/>
  <c r="U2899" i="13" s="1"/>
  <c r="P3000" i="13"/>
  <c r="P2872" i="13"/>
  <c r="Q2872" i="13" s="1"/>
  <c r="P2744" i="13"/>
  <c r="Q2744" i="13" s="1"/>
  <c r="R2744" i="13" s="1"/>
  <c r="T2744" i="13" s="1"/>
  <c r="U2744" i="13" s="1"/>
  <c r="P2616" i="13"/>
  <c r="Q2616" i="13" s="1"/>
  <c r="P2488" i="13"/>
  <c r="Q2488" i="13" s="1"/>
  <c r="P2299" i="13"/>
  <c r="Q2299" i="13" s="1"/>
  <c r="R2299" i="13" s="1"/>
  <c r="T2299" i="13" s="1"/>
  <c r="U2299" i="13" s="1"/>
  <c r="P2593" i="13"/>
  <c r="P2465" i="13"/>
  <c r="Q2465" i="13" s="1"/>
  <c r="P1743" i="13"/>
  <c r="Q1743" i="13" s="1"/>
  <c r="P2203" i="13"/>
  <c r="Q2203" i="13" s="1"/>
  <c r="R2203" i="13" s="1"/>
  <c r="T2203" i="13" s="1"/>
  <c r="U2203" i="13" s="1"/>
  <c r="P2075" i="13"/>
  <c r="Q2075" i="13" s="1"/>
  <c r="P1947" i="13"/>
  <c r="Q1947" i="13" s="1"/>
  <c r="R1947" i="13" s="1"/>
  <c r="T1947" i="13" s="1"/>
  <c r="U1947" i="13" s="1"/>
  <c r="P1819" i="13"/>
  <c r="P1713" i="13"/>
  <c r="Q1713" i="13" s="1"/>
  <c r="P2224" i="13"/>
  <c r="P2096" i="13"/>
  <c r="Q2096" i="13" s="1"/>
  <c r="P1968" i="13"/>
  <c r="Q1968" i="13" s="1"/>
  <c r="P1840" i="13"/>
  <c r="P1653" i="13"/>
  <c r="Q1653" i="13" s="1"/>
  <c r="R1653" i="13" s="1"/>
  <c r="T1653" i="13" s="1"/>
  <c r="U1653" i="13" s="1"/>
  <c r="P1525" i="13"/>
  <c r="Q1525" i="13" s="1"/>
  <c r="R1525" i="13" s="1"/>
  <c r="T1525" i="13" s="1"/>
  <c r="U1525" i="13" s="1"/>
  <c r="P1397" i="13"/>
  <c r="P1269" i="13"/>
  <c r="Q1269" i="13" s="1"/>
  <c r="P1141" i="13"/>
  <c r="P1596" i="13"/>
  <c r="Q1596" i="13" s="1"/>
  <c r="R1596" i="13" s="1"/>
  <c r="T1596" i="13" s="1"/>
  <c r="U1596" i="13" s="1"/>
  <c r="P1468" i="13"/>
  <c r="Q1468" i="13" s="1"/>
  <c r="R1468" i="13" s="1"/>
  <c r="T1468" i="13" s="1"/>
  <c r="U1468" i="13" s="1"/>
  <c r="P1340" i="13"/>
  <c r="Q1340" i="13" s="1"/>
  <c r="R1340" i="13" s="1"/>
  <c r="T1340" i="13" s="1"/>
  <c r="U1340" i="13" s="1"/>
  <c r="P1212" i="13"/>
  <c r="Q1212" i="13" s="1"/>
  <c r="R1212" i="13" s="1"/>
  <c r="T1212" i="13" s="1"/>
  <c r="U1212" i="13" s="1"/>
  <c r="P1087" i="13"/>
  <c r="Q1087" i="13" s="1"/>
  <c r="P1001" i="13"/>
  <c r="P873" i="13"/>
  <c r="P1082" i="13"/>
  <c r="P954" i="13"/>
  <c r="Q954" i="13" s="1"/>
  <c r="R954" i="13" s="1"/>
  <c r="T954" i="13" s="1"/>
  <c r="U954" i="13" s="1"/>
  <c r="P815" i="13"/>
  <c r="P700" i="13"/>
  <c r="Q700" i="13" s="1"/>
  <c r="P663" i="13"/>
  <c r="Q663" i="13" s="1"/>
  <c r="P590" i="13"/>
  <c r="Q590" i="13" s="1"/>
  <c r="R590" i="13" s="1"/>
  <c r="T590" i="13" s="1"/>
  <c r="U590" i="13" s="1"/>
  <c r="P539" i="13"/>
  <c r="P475" i="13"/>
  <c r="P399" i="13"/>
  <c r="Q399" i="13" s="1"/>
  <c r="R399" i="13" s="1"/>
  <c r="T399" i="13" s="1"/>
  <c r="U399" i="13" s="1"/>
  <c r="P315" i="13"/>
  <c r="Q315" i="13" s="1"/>
  <c r="R315" i="13" s="1"/>
  <c r="T315" i="13" s="1"/>
  <c r="U315" i="13" s="1"/>
  <c r="P248" i="13"/>
  <c r="P190" i="13"/>
  <c r="P123" i="13"/>
  <c r="P59" i="13"/>
  <c r="Q59" i="13" s="1"/>
  <c r="P4094" i="13"/>
  <c r="Q4094" i="13" s="1"/>
  <c r="P3974" i="13"/>
  <c r="P3529" i="13"/>
  <c r="Q3529" i="13" s="1"/>
  <c r="R3529" i="13" s="1"/>
  <c r="T3529" i="13" s="1"/>
  <c r="U3529" i="13" s="1"/>
  <c r="P3767" i="13"/>
  <c r="P3336" i="13"/>
  <c r="P2967" i="13"/>
  <c r="P3165" i="13"/>
  <c r="Q3165" i="13" s="1"/>
  <c r="P2958" i="13"/>
  <c r="Q2958" i="13" s="1"/>
  <c r="P4132" i="13"/>
  <c r="Q4132" i="13" s="1"/>
  <c r="P4004" i="13"/>
  <c r="Q4004" i="13" s="1"/>
  <c r="R4004" i="13" s="1"/>
  <c r="T4004" i="13" s="1"/>
  <c r="U4004" i="13" s="1"/>
  <c r="P3876" i="13"/>
  <c r="Q3876" i="13" s="1"/>
  <c r="P3748" i="13"/>
  <c r="Q3748" i="13" s="1"/>
  <c r="R3748" i="13" s="1"/>
  <c r="T3748" i="13" s="1"/>
  <c r="U3748" i="13" s="1"/>
  <c r="P3595" i="13"/>
  <c r="Q3595" i="13" s="1"/>
  <c r="P4117" i="13"/>
  <c r="Q4117" i="13" s="1"/>
  <c r="P3989" i="13"/>
  <c r="Q3989" i="13" s="1"/>
  <c r="R3989" i="13" s="1"/>
  <c r="T3989" i="13" s="1"/>
  <c r="U3989" i="13" s="1"/>
  <c r="P3861" i="13"/>
  <c r="Q3861" i="13" s="1"/>
  <c r="P3733" i="13"/>
  <c r="Q3733" i="13" s="1"/>
  <c r="P3551" i="13"/>
  <c r="P3462" i="13"/>
  <c r="Q3462" i="13" s="1"/>
  <c r="R3462" i="13" s="1"/>
  <c r="T3462" i="13" s="1"/>
  <c r="U3462" i="13" s="1"/>
  <c r="P3334" i="13"/>
  <c r="Q3334" i="13" s="1"/>
  <c r="P3206" i="13"/>
  <c r="P3078" i="13"/>
  <c r="Q3078" i="13" s="1"/>
  <c r="R3078" i="13" s="1"/>
  <c r="T3078" i="13" s="1"/>
  <c r="U3078" i="13" s="1"/>
  <c r="P2713" i="13"/>
  <c r="Q2713" i="13" s="1"/>
  <c r="R2713" i="13" s="1"/>
  <c r="T2713" i="13" s="1"/>
  <c r="U2713" i="13" s="1"/>
  <c r="P3483" i="13"/>
  <c r="Q3483" i="13" s="1"/>
  <c r="P3355" i="13"/>
  <c r="Q3355" i="13" s="1"/>
  <c r="R3355" i="13" s="1"/>
  <c r="T3355" i="13" s="1"/>
  <c r="U3355" i="13" s="1"/>
  <c r="P3227" i="13"/>
  <c r="Q3227" i="13" s="1"/>
  <c r="R3227" i="13" s="1"/>
  <c r="T3227" i="13" s="1"/>
  <c r="U3227" i="13" s="1"/>
  <c r="P3099" i="13"/>
  <c r="P2805" i="13"/>
  <c r="Q2805" i="13" s="1"/>
  <c r="P2403" i="13"/>
  <c r="Q2403" i="13" s="1"/>
  <c r="P2940" i="13"/>
  <c r="Q2940" i="13" s="1"/>
  <c r="P2812" i="13"/>
  <c r="Q2812" i="13" s="1"/>
  <c r="R2812" i="13" s="1"/>
  <c r="T2812" i="13" s="1"/>
  <c r="U2812" i="13" s="1"/>
  <c r="P2684" i="13"/>
  <c r="Q2684" i="13" s="1"/>
  <c r="P2556" i="13"/>
  <c r="Q2556" i="13" s="1"/>
  <c r="P2428" i="13"/>
  <c r="P2661" i="13"/>
  <c r="Q2661" i="13" s="1"/>
  <c r="R2661" i="13" s="1"/>
  <c r="T2661" i="13" s="1"/>
  <c r="U2661" i="13" s="1"/>
  <c r="P2533" i="13"/>
  <c r="Q2533" i="13" s="1"/>
  <c r="P2401" i="13"/>
  <c r="P2271" i="13"/>
  <c r="Q2271" i="13" s="1"/>
  <c r="R2271" i="13" s="1"/>
  <c r="T2271" i="13" s="1"/>
  <c r="U2271" i="13" s="1"/>
  <c r="P2143" i="13"/>
  <c r="Q2143" i="13" s="1"/>
  <c r="R2143" i="13" s="1"/>
  <c r="T2143" i="13" s="1"/>
  <c r="U2143" i="13" s="1"/>
  <c r="P2015" i="13"/>
  <c r="Q2015" i="13" s="1"/>
  <c r="P1887" i="13"/>
  <c r="Q1887" i="13" s="1"/>
  <c r="P1730" i="13"/>
  <c r="Q1730" i="13" s="1"/>
  <c r="P2292" i="13"/>
  <c r="P2164" i="13"/>
  <c r="Q2164" i="13" s="1"/>
  <c r="R2164" i="13" s="1"/>
  <c r="T2164" i="13" s="1"/>
  <c r="U2164" i="13" s="1"/>
  <c r="P2036" i="13"/>
  <c r="Q2036" i="13" s="1"/>
  <c r="P1908" i="13"/>
  <c r="Q1908" i="13" s="1"/>
  <c r="P1772" i="13"/>
  <c r="Q1772" i="13" s="1"/>
  <c r="R1772" i="13" s="1"/>
  <c r="T1772" i="13" s="1"/>
  <c r="U1772" i="13" s="1"/>
  <c r="P1593" i="13"/>
  <c r="Q1593" i="13" s="1"/>
  <c r="R1593" i="13" s="1"/>
  <c r="T1593" i="13" s="1"/>
  <c r="U1593" i="13" s="1"/>
  <c r="P1465" i="13"/>
  <c r="P1337" i="13"/>
  <c r="Q1337" i="13" s="1"/>
  <c r="R1337" i="13" s="1"/>
  <c r="T1337" i="13" s="1"/>
  <c r="U1337" i="13" s="1"/>
  <c r="P1209" i="13"/>
  <c r="Q1209" i="13" s="1"/>
  <c r="R1209" i="13" s="1"/>
  <c r="T1209" i="13" s="1"/>
  <c r="U1209" i="13" s="1"/>
  <c r="P1664" i="13"/>
  <c r="Q1664" i="13" s="1"/>
  <c r="P1536" i="13"/>
  <c r="Q1536" i="13" s="1"/>
  <c r="P1408" i="13"/>
  <c r="Q1408" i="13" s="1"/>
  <c r="R1408" i="13" s="1"/>
  <c r="T1408" i="13" s="1"/>
  <c r="U1408" i="13" s="1"/>
  <c r="P1280" i="13"/>
  <c r="Q1280" i="13" s="1"/>
  <c r="R1280" i="13" s="1"/>
  <c r="T1280" i="13" s="1"/>
  <c r="U1280" i="13" s="1"/>
  <c r="P1152" i="13"/>
  <c r="Q1152" i="13" s="1"/>
  <c r="P1069" i="13"/>
  <c r="Q1069" i="13" s="1"/>
  <c r="P941" i="13"/>
  <c r="Q941" i="13" s="1"/>
  <c r="P785" i="13"/>
  <c r="Q785" i="13" s="1"/>
  <c r="R785" i="13" s="1"/>
  <c r="T785" i="13" s="1"/>
  <c r="U785" i="13" s="1"/>
  <c r="P1022" i="13"/>
  <c r="Q1022" i="13" s="1"/>
  <c r="R1022" i="13" s="1"/>
  <c r="T1022" i="13" s="1"/>
  <c r="U1022" i="13" s="1"/>
  <c r="P894" i="13"/>
  <c r="P768" i="13"/>
  <c r="P637" i="13"/>
  <c r="P624" i="13"/>
  <c r="Q624" i="13" s="1"/>
  <c r="R624" i="13" s="1"/>
  <c r="T624" i="13" s="1"/>
  <c r="U624" i="13" s="1"/>
  <c r="P380" i="13"/>
  <c r="Q380" i="13" s="1"/>
  <c r="R380" i="13" s="1"/>
  <c r="T380" i="13" s="1"/>
  <c r="U380" i="13" s="1"/>
  <c r="P509" i="13"/>
  <c r="Q509" i="13" s="1"/>
  <c r="P445" i="13"/>
  <c r="Q445" i="13" s="1"/>
  <c r="R445" i="13" s="1"/>
  <c r="T445" i="13" s="1"/>
  <c r="U445" i="13" s="1"/>
  <c r="P349" i="13"/>
  <c r="P285" i="13"/>
  <c r="Q285" i="13" s="1"/>
  <c r="P224" i="13"/>
  <c r="Q224" i="13" s="1"/>
  <c r="P157" i="13"/>
  <c r="P93" i="13"/>
  <c r="Q93" i="13" s="1"/>
  <c r="R93" i="13" s="1"/>
  <c r="T93" i="13" s="1"/>
  <c r="P29" i="13"/>
  <c r="P4006" i="13"/>
  <c r="Q4006" i="13" s="1"/>
  <c r="P3599" i="13"/>
  <c r="Q3599" i="13" s="1"/>
  <c r="R3599" i="13" s="1"/>
  <c r="T3599" i="13" s="1"/>
  <c r="U3599" i="13" s="1"/>
  <c r="P3863" i="13"/>
  <c r="Q3863" i="13" s="1"/>
  <c r="R3863" i="13" s="1"/>
  <c r="T3863" i="13" s="1"/>
  <c r="U3863" i="13" s="1"/>
  <c r="P3480" i="13"/>
  <c r="P3112" i="13"/>
  <c r="Q3112" i="13" s="1"/>
  <c r="P3405" i="13"/>
  <c r="P3045" i="13"/>
  <c r="Q3045" i="13" s="1"/>
  <c r="R3045" i="13" s="1"/>
  <c r="T3045" i="13" s="1"/>
  <c r="U3045" i="13" s="1"/>
  <c r="P2910" i="13"/>
  <c r="Q2910" i="13" s="1"/>
  <c r="R2910" i="13" s="1"/>
  <c r="T2910" i="13" s="1"/>
  <c r="U2910" i="13" s="1"/>
  <c r="P4018" i="13"/>
  <c r="Q4018" i="13" s="1"/>
  <c r="P3738" i="13"/>
  <c r="Q3738" i="13" s="1"/>
  <c r="R3738" i="13" s="1"/>
  <c r="T3738" i="13" s="1"/>
  <c r="U3738" i="13" s="1"/>
  <c r="P4107" i="13"/>
  <c r="Q4107" i="13" s="1"/>
  <c r="P3851" i="13"/>
  <c r="Q3851" i="13" s="1"/>
  <c r="R3851" i="13" s="1"/>
  <c r="T3851" i="13" s="1"/>
  <c r="U3851" i="13" s="1"/>
  <c r="P3564" i="13"/>
  <c r="P3284" i="13"/>
  <c r="Q3284" i="13" s="1"/>
  <c r="R3284" i="13" s="1"/>
  <c r="T3284" i="13" s="1"/>
  <c r="U3284" i="13" s="1"/>
  <c r="P2993" i="13"/>
  <c r="Q2993" i="13" s="1"/>
  <c r="R2993" i="13" s="1"/>
  <c r="T2993" i="13" s="1"/>
  <c r="U2993" i="13" s="1"/>
  <c r="P3393" i="13"/>
  <c r="Q3393" i="13" s="1"/>
  <c r="R3393" i="13" s="1"/>
  <c r="T3393" i="13" s="1"/>
  <c r="U3393" i="13" s="1"/>
  <c r="P3153" i="13"/>
  <c r="Q3153" i="13" s="1"/>
  <c r="P4086" i="13"/>
  <c r="P3726" i="13"/>
  <c r="Q3726" i="13" s="1"/>
  <c r="P4007" i="13"/>
  <c r="Q4007" i="13" s="1"/>
  <c r="P3601" i="13"/>
  <c r="Q3601" i="13" s="1"/>
  <c r="R3601" i="13" s="1"/>
  <c r="T3601" i="13" s="1"/>
  <c r="U3601" i="13" s="1"/>
  <c r="P3240" i="13"/>
  <c r="Q3240" i="13" s="1"/>
  <c r="R3240" i="13" s="1"/>
  <c r="T3240" i="13" s="1"/>
  <c r="U3240" i="13" s="1"/>
  <c r="P2775" i="13"/>
  <c r="Q2775" i="13" s="1"/>
  <c r="R2775" i="13" s="1"/>
  <c r="T2775" i="13" s="1"/>
  <c r="U2775" i="13" s="1"/>
  <c r="P3149" i="13"/>
  <c r="P2998" i="13"/>
  <c r="P2798" i="13"/>
  <c r="Q2798" i="13" s="1"/>
  <c r="R2798" i="13" s="1"/>
  <c r="T2798" i="13" s="1"/>
  <c r="U2798" i="13" s="1"/>
  <c r="P2654" i="13"/>
  <c r="Q2654" i="13" s="1"/>
  <c r="P2526" i="13"/>
  <c r="P2389" i="13"/>
  <c r="Q2389" i="13" s="1"/>
  <c r="P2631" i="13"/>
  <c r="Q2631" i="13" s="1"/>
  <c r="R2631" i="13" s="1"/>
  <c r="T2631" i="13" s="1"/>
  <c r="U2631" i="13" s="1"/>
  <c r="P2503" i="13"/>
  <c r="Q2503" i="13" s="1"/>
  <c r="R2503" i="13" s="1"/>
  <c r="T2503" i="13" s="1"/>
  <c r="U2503" i="13" s="1"/>
  <c r="P2319" i="13"/>
  <c r="Q2319" i="13" s="1"/>
  <c r="P2225" i="13"/>
  <c r="P2097" i="13"/>
  <c r="Q2097" i="13" s="1"/>
  <c r="P1969" i="13"/>
  <c r="Q1969" i="13" s="1"/>
  <c r="P1841" i="13"/>
  <c r="P1757" i="13"/>
  <c r="P2246" i="13"/>
  <c r="Q2246" i="13" s="1"/>
  <c r="P2118" i="13"/>
  <c r="Q2118" i="13" s="1"/>
  <c r="P1990" i="13"/>
  <c r="Q1990" i="13" s="1"/>
  <c r="P1862" i="13"/>
  <c r="Q1862" i="13" s="1"/>
  <c r="R1862" i="13" s="1"/>
  <c r="P1680" i="13"/>
  <c r="Q1680" i="13" s="1"/>
  <c r="P1547" i="13"/>
  <c r="Q1547" i="13" s="1"/>
  <c r="R1547" i="13" s="1"/>
  <c r="T1547" i="13" s="1"/>
  <c r="U1547" i="13" s="1"/>
  <c r="P1419" i="13"/>
  <c r="Q1419" i="13" s="1"/>
  <c r="P1291" i="13"/>
  <c r="Q1291" i="13" s="1"/>
  <c r="P1163" i="13"/>
  <c r="Q1163" i="13" s="1"/>
  <c r="R1163" i="13" s="1"/>
  <c r="T1163" i="13" s="1"/>
  <c r="U1163" i="13" s="1"/>
  <c r="P1618" i="13"/>
  <c r="Q1618" i="13" s="1"/>
  <c r="P1490" i="13"/>
  <c r="Q1490" i="13" s="1"/>
  <c r="R1490" i="13" s="1"/>
  <c r="T1490" i="13" s="1"/>
  <c r="U1490" i="13" s="1"/>
  <c r="P1362" i="13"/>
  <c r="Q1362" i="13" s="1"/>
  <c r="P1234" i="13"/>
  <c r="Q1234" i="13" s="1"/>
  <c r="R1234" i="13" s="1"/>
  <c r="T1234" i="13" s="1"/>
  <c r="U1234" i="13" s="1"/>
  <c r="P1131" i="13"/>
  <c r="Q1131" i="13" s="1"/>
  <c r="P1023" i="13"/>
  <c r="Q1023" i="13" s="1"/>
  <c r="P895" i="13"/>
  <c r="P783" i="13"/>
  <c r="P976" i="13"/>
  <c r="Q976" i="13" s="1"/>
  <c r="R976" i="13" s="1"/>
  <c r="T976" i="13" s="1"/>
  <c r="U976" i="13" s="1"/>
  <c r="P848" i="13"/>
  <c r="Q848" i="13" s="1"/>
  <c r="R848" i="13" s="1"/>
  <c r="T848" i="13" s="1"/>
  <c r="U848" i="13" s="1"/>
  <c r="P722" i="13"/>
  <c r="Q722" i="13" s="1"/>
  <c r="R722" i="13" s="1"/>
  <c r="T722" i="13" s="1"/>
  <c r="U722" i="13" s="1"/>
  <c r="P685" i="13"/>
  <c r="Q685" i="13" s="1"/>
  <c r="R685" i="13" s="1"/>
  <c r="T685" i="13" s="1"/>
  <c r="U685" i="13" s="1"/>
  <c r="P601" i="13"/>
  <c r="Q601" i="13" s="1"/>
  <c r="R601" i="13" s="1"/>
  <c r="T601" i="13" s="1"/>
  <c r="U601" i="13" s="1"/>
  <c r="P374" i="13"/>
  <c r="Q374" i="13" s="1"/>
  <c r="P486" i="13"/>
  <c r="P422" i="13"/>
  <c r="Q422" i="13" s="1"/>
  <c r="R422" i="13" s="1"/>
  <c r="T422" i="13" s="1"/>
  <c r="U422" i="13" s="1"/>
  <c r="P326" i="13"/>
  <c r="Q326" i="13" s="1"/>
  <c r="R326" i="13" s="1"/>
  <c r="T326" i="13" s="1"/>
  <c r="U326" i="13" s="1"/>
  <c r="P262" i="13"/>
  <c r="Q262" i="13" s="1"/>
  <c r="P201" i="13"/>
  <c r="Q201" i="13" s="1"/>
  <c r="P134" i="13"/>
  <c r="Q134" i="13" s="1"/>
  <c r="R134" i="13" s="1"/>
  <c r="T134" i="13" s="1"/>
  <c r="P70" i="13"/>
  <c r="Q70" i="13" s="1"/>
  <c r="P6" i="13"/>
  <c r="Q6" i="13" s="1"/>
  <c r="P3978" i="13"/>
  <c r="Q3978" i="13" s="1"/>
  <c r="P3746" i="13"/>
  <c r="Q3746" i="13" s="1"/>
  <c r="R3746" i="13" s="1"/>
  <c r="T3746" i="13" s="1"/>
  <c r="U3746" i="13" s="1"/>
  <c r="P4115" i="13"/>
  <c r="Q4115" i="13" s="1"/>
  <c r="P3859" i="13"/>
  <c r="Q3859" i="13" s="1"/>
  <c r="P3593" i="13"/>
  <c r="P3380" i="13"/>
  <c r="P3124" i="13"/>
  <c r="Q3124" i="13" s="1"/>
  <c r="R3124" i="13" s="1"/>
  <c r="T3124" i="13" s="1"/>
  <c r="U3124" i="13" s="1"/>
  <c r="P2855" i="13"/>
  <c r="Q2855" i="13" s="1"/>
  <c r="R2855" i="13" s="1"/>
  <c r="T2855" i="13" s="1"/>
  <c r="U2855" i="13" s="1"/>
  <c r="P3297" i="13"/>
  <c r="Q3297" i="13" s="1"/>
  <c r="R3297" i="13" s="1"/>
  <c r="T3297" i="13" s="1"/>
  <c r="U3297" i="13" s="1"/>
  <c r="P3041" i="13"/>
  <c r="Q3041" i="13" s="1"/>
  <c r="R3041" i="13" s="1"/>
  <c r="T3041" i="13" s="1"/>
  <c r="U3041" i="13" s="1"/>
  <c r="P2875" i="13"/>
  <c r="P2986" i="13"/>
  <c r="P2858" i="13"/>
  <c r="P2730" i="13"/>
  <c r="Q2730" i="13" s="1"/>
  <c r="P2602" i="13"/>
  <c r="Q2602" i="13" s="1"/>
  <c r="R2602" i="13" s="1"/>
  <c r="T2602" i="13" s="1"/>
  <c r="U2602" i="13" s="1"/>
  <c r="P2474" i="13"/>
  <c r="Q2474" i="13" s="1"/>
  <c r="P2367" i="13"/>
  <c r="P2571" i="13"/>
  <c r="Q2571" i="13" s="1"/>
  <c r="P2443" i="13"/>
  <c r="Q2443" i="13" s="1"/>
  <c r="P1699" i="13"/>
  <c r="Q1699" i="13" s="1"/>
  <c r="P2181" i="13"/>
  <c r="P2053" i="13"/>
  <c r="P1925" i="13"/>
  <c r="Q1925" i="13" s="1"/>
  <c r="R1925" i="13" s="1"/>
  <c r="T1925" i="13" s="1"/>
  <c r="U1925" i="13" s="1"/>
  <c r="P1797" i="13"/>
  <c r="Q1797" i="13" s="1"/>
  <c r="P1669" i="13"/>
  <c r="Q1669" i="13" s="1"/>
  <c r="R1669" i="13" s="1"/>
  <c r="T1669" i="13" s="1"/>
  <c r="U1669" i="13" s="1"/>
  <c r="P2202" i="13"/>
  <c r="P2074" i="13"/>
  <c r="Q2074" i="13" s="1"/>
  <c r="P1946" i="13"/>
  <c r="Q1946" i="13" s="1"/>
  <c r="P1818" i="13"/>
  <c r="Q1818" i="13" s="1"/>
  <c r="P1631" i="13"/>
  <c r="Q1631" i="13" s="1"/>
  <c r="P1503" i="13"/>
  <c r="Q1503" i="13" s="1"/>
  <c r="R1503" i="13" s="1"/>
  <c r="T1503" i="13" s="1"/>
  <c r="U1503" i="13" s="1"/>
  <c r="P1375" i="13"/>
  <c r="Q1375" i="13" s="1"/>
  <c r="P1247" i="13"/>
  <c r="Q1247" i="13" s="1"/>
  <c r="P1106" i="13"/>
  <c r="Q1106" i="13" s="1"/>
  <c r="R1106" i="13" s="1"/>
  <c r="T1106" i="13" s="1"/>
  <c r="U1106" i="13" s="1"/>
  <c r="P1574" i="13"/>
  <c r="Q1574" i="13" s="1"/>
  <c r="R1574" i="13" s="1"/>
  <c r="T1574" i="13" s="1"/>
  <c r="U1574" i="13" s="1"/>
  <c r="P1446" i="13"/>
  <c r="Q1446" i="13" s="1"/>
  <c r="P1318" i="13"/>
  <c r="Q1318" i="13" s="1"/>
  <c r="R1318" i="13" s="1"/>
  <c r="T1318" i="13" s="1"/>
  <c r="U1318" i="13" s="1"/>
  <c r="P1190" i="13"/>
  <c r="Q1190" i="13" s="1"/>
  <c r="R1190" i="13" s="1"/>
  <c r="T1190" i="13" s="1"/>
  <c r="U1190" i="13" s="1"/>
  <c r="P798" i="13"/>
  <c r="Q798" i="13" s="1"/>
  <c r="R798" i="13" s="1"/>
  <c r="T798" i="13" s="1"/>
  <c r="U798" i="13" s="1"/>
  <c r="P979" i="13"/>
  <c r="Q979" i="13" s="1"/>
  <c r="P851" i="13"/>
  <c r="Q851" i="13" s="1"/>
  <c r="R851" i="13" s="1"/>
  <c r="T851" i="13" s="1"/>
  <c r="U851" i="13" s="1"/>
  <c r="P1060" i="13"/>
  <c r="Q1060" i="13" s="1"/>
  <c r="R1060" i="13" s="1"/>
  <c r="T1060" i="13" s="1"/>
  <c r="U1060" i="13" s="1"/>
  <c r="P932" i="13"/>
  <c r="Q932" i="13" s="1"/>
  <c r="R932" i="13" s="1"/>
  <c r="T932" i="13" s="1"/>
  <c r="U932" i="13" s="1"/>
  <c r="P749" i="13"/>
  <c r="Q749" i="13" s="1"/>
  <c r="P678" i="13"/>
  <c r="Q678" i="13" s="1"/>
  <c r="P639" i="13"/>
  <c r="Q639" i="13" s="1"/>
  <c r="P579" i="13"/>
  <c r="Q579" i="13" s="1"/>
  <c r="R579" i="13" s="1"/>
  <c r="T579" i="13" s="1"/>
  <c r="U579" i="13" s="1"/>
  <c r="P528" i="13"/>
  <c r="P464" i="13"/>
  <c r="Q464" i="13" s="1"/>
  <c r="P368" i="13"/>
  <c r="Q368" i="13" s="1"/>
  <c r="R368" i="13" s="1"/>
  <c r="T368" i="13" s="1"/>
  <c r="U368" i="13" s="1"/>
  <c r="P304" i="13"/>
  <c r="Q304" i="13" s="1"/>
  <c r="P243" i="13"/>
  <c r="P179" i="13"/>
  <c r="Q179" i="13" s="1"/>
  <c r="R179" i="13" s="1"/>
  <c r="T179" i="13" s="1"/>
  <c r="U179" i="13" s="1"/>
  <c r="P112" i="13"/>
  <c r="Q112" i="13" s="1"/>
  <c r="R112" i="13" s="1"/>
  <c r="T112" i="13" s="1"/>
  <c r="U112" i="13" s="1"/>
  <c r="P48" i="13"/>
  <c r="Q48" i="13" s="1"/>
  <c r="R48" i="13" s="1"/>
  <c r="T48" i="13" s="1"/>
  <c r="P3565" i="13"/>
  <c r="Q3565" i="13" s="1"/>
  <c r="P4056" i="13"/>
  <c r="P3928" i="13"/>
  <c r="Q3928" i="13" s="1"/>
  <c r="R3928" i="13" s="1"/>
  <c r="T3928" i="13" s="1"/>
  <c r="U3928" i="13" s="1"/>
  <c r="P3800" i="13"/>
  <c r="Q3800" i="13" s="1"/>
  <c r="P3672" i="13"/>
  <c r="Q3672" i="13" s="1"/>
  <c r="P4169" i="13"/>
  <c r="Q4169" i="13" s="1"/>
  <c r="P4041" i="13"/>
  <c r="Q4041" i="13" s="1"/>
  <c r="R4041" i="13" s="1"/>
  <c r="T4041" i="13" s="1"/>
  <c r="U4041" i="13" s="1"/>
  <c r="P3913" i="13"/>
  <c r="Q3913" i="13" s="1"/>
  <c r="P3785" i="13"/>
  <c r="P3657" i="13"/>
  <c r="Q3657" i="13" s="1"/>
  <c r="P3514" i="13"/>
  <c r="P3386" i="13"/>
  <c r="Q3386" i="13" s="1"/>
  <c r="R3386" i="13" s="1"/>
  <c r="T3386" i="13" s="1"/>
  <c r="U3386" i="13" s="1"/>
  <c r="P3258" i="13"/>
  <c r="Q3258" i="13" s="1"/>
  <c r="P3130" i="13"/>
  <c r="Q3130" i="13" s="1"/>
  <c r="P2921" i="13"/>
  <c r="Q2921" i="13" s="1"/>
  <c r="R2921" i="13" s="1"/>
  <c r="T2921" i="13" s="1"/>
  <c r="U2921" i="13" s="1"/>
  <c r="P2783" i="13"/>
  <c r="Q2783" i="13" s="1"/>
  <c r="P3407" i="13"/>
  <c r="P3279" i="13"/>
  <c r="Q3279" i="13" s="1"/>
  <c r="P3151" i="13"/>
  <c r="Q3151" i="13" s="1"/>
  <c r="R3151" i="13" s="1"/>
  <c r="T3151" i="13" s="1"/>
  <c r="U3151" i="13" s="1"/>
  <c r="P3013" i="13"/>
  <c r="Q3013" i="13" s="1"/>
  <c r="P2867" i="13"/>
  <c r="Q2867" i="13" s="1"/>
  <c r="P2992" i="13"/>
  <c r="Q2992" i="13" s="1"/>
  <c r="P2864" i="13"/>
  <c r="P2736" i="13"/>
  <c r="Q2736" i="13" s="1"/>
  <c r="R2736" i="13" s="1"/>
  <c r="T2736" i="13" s="1"/>
  <c r="U2736" i="13" s="1"/>
  <c r="P2608" i="13"/>
  <c r="Q2608" i="13" s="1"/>
  <c r="P2480" i="13"/>
  <c r="P2394" i="13"/>
  <c r="Q2394" i="13" s="1"/>
  <c r="R2394" i="13" s="1"/>
  <c r="T2394" i="13" s="1"/>
  <c r="U2394" i="13" s="1"/>
  <c r="P2585" i="13"/>
  <c r="Q2585" i="13" s="1"/>
  <c r="P2457" i="13"/>
  <c r="Q2457" i="13" s="1"/>
  <c r="P1727" i="13"/>
  <c r="P2195" i="13"/>
  <c r="Q2195" i="13" s="1"/>
  <c r="R2195" i="13" s="1"/>
  <c r="T2195" i="13" s="1"/>
  <c r="U2195" i="13" s="1"/>
  <c r="P2067" i="13"/>
  <c r="Q2067" i="13" s="1"/>
  <c r="R2067" i="13" s="1"/>
  <c r="T2067" i="13" s="1"/>
  <c r="U2067" i="13" s="1"/>
  <c r="P1939" i="13"/>
  <c r="P1811" i="13"/>
  <c r="Q1811" i="13" s="1"/>
  <c r="P1697" i="13"/>
  <c r="Q1697" i="13" s="1"/>
  <c r="P2216" i="13"/>
  <c r="Q2216" i="13" s="1"/>
  <c r="R2216" i="13" s="1"/>
  <c r="T2216" i="13" s="1"/>
  <c r="U2216" i="13" s="1"/>
  <c r="P2088" i="13"/>
  <c r="Q2088" i="13" s="1"/>
  <c r="P1960" i="13"/>
  <c r="Q1960" i="13" s="1"/>
  <c r="P1832" i="13"/>
  <c r="Q1832" i="13" s="1"/>
  <c r="R1832" i="13" s="1"/>
  <c r="T1832" i="13" s="1"/>
  <c r="U1832" i="13" s="1"/>
  <c r="P1645" i="13"/>
  <c r="Q1645" i="13" s="1"/>
  <c r="R1645" i="13" s="1"/>
  <c r="T1645" i="13" s="1"/>
  <c r="U1645" i="13" s="1"/>
  <c r="P1517" i="13"/>
  <c r="P1389" i="13"/>
  <c r="Q1389" i="13" s="1"/>
  <c r="P1261" i="13"/>
  <c r="Q1261" i="13" s="1"/>
  <c r="R1261" i="13" s="1"/>
  <c r="T1261" i="13" s="1"/>
  <c r="U1261" i="13" s="1"/>
  <c r="P1133" i="13"/>
  <c r="Q1133" i="13" s="1"/>
  <c r="R1133" i="13" s="1"/>
  <c r="T1133" i="13" s="1"/>
  <c r="U1133" i="13" s="1"/>
  <c r="P1588" i="13"/>
  <c r="P1460" i="13"/>
  <c r="P1332" i="13"/>
  <c r="Q1332" i="13" s="1"/>
  <c r="R1332" i="13" s="1"/>
  <c r="T1332" i="13" s="1"/>
  <c r="U1332" i="13" s="1"/>
  <c r="P1204" i="13"/>
  <c r="Q1204" i="13" s="1"/>
  <c r="R1204" i="13" s="1"/>
  <c r="T1204" i="13" s="1"/>
  <c r="U1204" i="13" s="1"/>
  <c r="P826" i="13"/>
  <c r="Q826" i="13" s="1"/>
  <c r="P993" i="13"/>
  <c r="Q993" i="13" s="1"/>
  <c r="P865" i="13"/>
  <c r="Q865" i="13" s="1"/>
  <c r="P1074" i="13"/>
  <c r="Q1074" i="13" s="1"/>
  <c r="P946" i="13"/>
  <c r="Q946" i="13" s="1"/>
  <c r="P799" i="13"/>
  <c r="P692" i="13"/>
  <c r="Q692" i="13" s="1"/>
  <c r="R692" i="13" s="1"/>
  <c r="T692" i="13" s="1"/>
  <c r="U692" i="13" s="1"/>
  <c r="P655" i="13"/>
  <c r="Q655" i="13" s="1"/>
  <c r="R655" i="13" s="1"/>
  <c r="T655" i="13" s="1"/>
  <c r="U655" i="13" s="1"/>
  <c r="P586" i="13"/>
  <c r="Q586" i="13" s="1"/>
  <c r="P535" i="13"/>
  <c r="P471" i="13"/>
  <c r="Q471" i="13" s="1"/>
  <c r="R471" i="13" s="1"/>
  <c r="T471" i="13" s="1"/>
  <c r="U471" i="13" s="1"/>
  <c r="P383" i="13"/>
  <c r="Q383" i="13" s="1"/>
  <c r="R383" i="13" s="1"/>
  <c r="T383" i="13" s="1"/>
  <c r="U383" i="13" s="1"/>
  <c r="P311" i="13"/>
  <c r="Q311" i="13" s="1"/>
  <c r="P245" i="13"/>
  <c r="Q245" i="13" s="1"/>
  <c r="P186" i="13"/>
  <c r="Q186" i="13" s="1"/>
  <c r="R186" i="13" s="1"/>
  <c r="T186" i="13" s="1"/>
  <c r="U186" i="13" s="1"/>
  <c r="P119" i="13"/>
  <c r="Q119" i="13" s="1"/>
  <c r="P55" i="13"/>
  <c r="P3615" i="13"/>
  <c r="P3237" i="13"/>
  <c r="Q3237" i="13" s="1"/>
  <c r="R3237" i="13" s="1"/>
  <c r="T3237" i="13" s="1"/>
  <c r="U3237" i="13" s="1"/>
  <c r="P3900" i="13"/>
  <c r="Q3900" i="13" s="1"/>
  <c r="R3900" i="13" s="1"/>
  <c r="T3900" i="13" s="1"/>
  <c r="U3900" i="13" s="1"/>
  <c r="P4013" i="13"/>
  <c r="Q4013" i="13" s="1"/>
  <c r="P3486" i="13"/>
  <c r="P2809" i="13"/>
  <c r="P3123" i="13"/>
  <c r="Q3123" i="13" s="1"/>
  <c r="R3123" i="13" s="1"/>
  <c r="T3123" i="13" s="1"/>
  <c r="U3123" i="13" s="1"/>
  <c r="P2836" i="13"/>
  <c r="Q2836" i="13" s="1"/>
  <c r="P2429" i="13"/>
  <c r="Q2429" i="13" s="1"/>
  <c r="P1911" i="13"/>
  <c r="P2060" i="13"/>
  <c r="Q2060" i="13" s="1"/>
  <c r="P1489" i="13"/>
  <c r="P1560" i="13"/>
  <c r="P747" i="13"/>
  <c r="Q747" i="13" s="1"/>
  <c r="R747" i="13" s="1"/>
  <c r="T747" i="13" s="1"/>
  <c r="U747" i="13" s="1"/>
  <c r="P918" i="13"/>
  <c r="Q918" i="13" s="1"/>
  <c r="R918" i="13" s="1"/>
  <c r="T918" i="13" s="1"/>
  <c r="U918" i="13" s="1"/>
  <c r="P563" i="13"/>
  <c r="P236" i="13"/>
  <c r="P4078" i="13"/>
  <c r="Q4078" i="13" s="1"/>
  <c r="R4078" i="13" s="1"/>
  <c r="T4078" i="13" s="1"/>
  <c r="U4078" i="13" s="1"/>
  <c r="P3184" i="13"/>
  <c r="Q3184" i="13" s="1"/>
  <c r="R3184" i="13" s="1"/>
  <c r="T3184" i="13" s="1"/>
  <c r="U3184" i="13" s="1"/>
  <c r="P4066" i="13"/>
  <c r="P3609" i="13"/>
  <c r="P3201" i="13"/>
  <c r="Q3201" i="13" s="1"/>
  <c r="R3201" i="13" s="1"/>
  <c r="T3201" i="13" s="1"/>
  <c r="U3201" i="13" s="1"/>
  <c r="P3695" i="13"/>
  <c r="Q3695" i="13" s="1"/>
  <c r="P2406" i="13"/>
  <c r="Q2406" i="13" s="1"/>
  <c r="R2406" i="13" s="1"/>
  <c r="T2406" i="13" s="1"/>
  <c r="U2406" i="13" s="1"/>
  <c r="P2422" i="13"/>
  <c r="Q2422" i="13" s="1"/>
  <c r="P2121" i="13"/>
  <c r="Q2121" i="13" s="1"/>
  <c r="R2121" i="13" s="1"/>
  <c r="T2121" i="13" s="1"/>
  <c r="U2121" i="13" s="1"/>
  <c r="P2270" i="13"/>
  <c r="Q2270" i="13" s="1"/>
  <c r="P1728" i="13"/>
  <c r="P1187" i="13"/>
  <c r="P1258" i="13"/>
  <c r="Q1258" i="13" s="1"/>
  <c r="R1258" i="13" s="1"/>
  <c r="T1258" i="13" s="1"/>
  <c r="U1258" i="13" s="1"/>
  <c r="P836" i="13"/>
  <c r="P573" i="13"/>
  <c r="P434" i="13"/>
  <c r="P146" i="13"/>
  <c r="Q146" i="13" s="1"/>
  <c r="R146" i="13" s="1"/>
  <c r="T146" i="13" s="1"/>
  <c r="U146" i="13" s="1"/>
  <c r="P3786" i="13"/>
  <c r="Q3786" i="13" s="1"/>
  <c r="P3420" i="13"/>
  <c r="P3081" i="13"/>
  <c r="Q3081" i="13" s="1"/>
  <c r="P2754" i="13"/>
  <c r="Q2754" i="13" s="1"/>
  <c r="P2595" i="13"/>
  <c r="Q2595" i="13" s="1"/>
  <c r="R2595" i="13" s="1"/>
  <c r="T2595" i="13" s="1"/>
  <c r="U2595" i="13" s="1"/>
  <c r="P2077" i="13"/>
  <c r="Q2077" i="13" s="1"/>
  <c r="P2226" i="13"/>
  <c r="Q2226" i="13" s="1"/>
  <c r="P1655" i="13"/>
  <c r="Q1655" i="13" s="1"/>
  <c r="R1655" i="13" s="1"/>
  <c r="T1655" i="13" s="1"/>
  <c r="U1655" i="13" s="1"/>
  <c r="P1143" i="13"/>
  <c r="Q1143" i="13" s="1"/>
  <c r="R1143" i="13" s="1"/>
  <c r="T1143" i="13" s="1"/>
  <c r="U1143" i="13" s="1"/>
  <c r="P1214" i="13"/>
  <c r="Q1214" i="13" s="1"/>
  <c r="P703" i="13"/>
  <c r="Q703" i="13" s="1"/>
  <c r="P665" i="13"/>
  <c r="Q665" i="13" s="1"/>
  <c r="R665" i="13" s="1"/>
  <c r="T665" i="13" s="1"/>
  <c r="U665" i="13" s="1"/>
  <c r="P403" i="13"/>
  <c r="P124" i="13"/>
  <c r="P3952" i="13"/>
  <c r="Q3952" i="13" s="1"/>
  <c r="P4065" i="13"/>
  <c r="Q4065" i="13" s="1"/>
  <c r="R4065" i="13" s="1"/>
  <c r="T4065" i="13" s="1"/>
  <c r="U4065" i="13" s="1"/>
  <c r="P3410" i="13"/>
  <c r="Q3410" i="13" s="1"/>
  <c r="P2879" i="13"/>
  <c r="Q2879" i="13" s="1"/>
  <c r="P3047" i="13"/>
  <c r="Q3047" i="13" s="1"/>
  <c r="P2760" i="13"/>
  <c r="Q2760" i="13" s="1"/>
  <c r="R2760" i="13" s="1"/>
  <c r="T2760" i="13" s="1"/>
  <c r="U2760" i="13" s="1"/>
  <c r="P2609" i="13"/>
  <c r="Q2609" i="13" s="1"/>
  <c r="R2609" i="13" s="1"/>
  <c r="T2609" i="13" s="1"/>
  <c r="U2609" i="13" s="1"/>
  <c r="P2091" i="13"/>
  <c r="Q2091" i="13" s="1"/>
  <c r="P2240" i="13"/>
  <c r="P1668" i="13"/>
  <c r="Q1668" i="13" s="1"/>
  <c r="R1668" i="13" s="1"/>
  <c r="T1668" i="13" s="1"/>
  <c r="U1668" i="13" s="1"/>
  <c r="P1157" i="13"/>
  <c r="Q1157" i="13" s="1"/>
  <c r="P1228" i="13"/>
  <c r="Q1228" i="13" s="1"/>
  <c r="P759" i="13"/>
  <c r="Q759" i="13" s="1"/>
  <c r="P679" i="13"/>
  <c r="Q679" i="13" s="1"/>
  <c r="R679" i="13" s="1"/>
  <c r="T679" i="13" s="1"/>
  <c r="U679" i="13" s="1"/>
  <c r="P419" i="13"/>
  <c r="Q419" i="13" s="1"/>
  <c r="P131" i="13"/>
  <c r="P4023" i="13"/>
  <c r="Q4023" i="13" s="1"/>
  <c r="P3956" i="13"/>
  <c r="Q3956" i="13" s="1"/>
  <c r="R3956" i="13" s="1"/>
  <c r="T3956" i="13" s="1"/>
  <c r="U3956" i="13" s="1"/>
  <c r="P4069" i="13"/>
  <c r="Q4069" i="13" s="1"/>
  <c r="R4069" i="13" s="1"/>
  <c r="P3542" i="13"/>
  <c r="Q3542" i="13" s="1"/>
  <c r="P3027" i="13"/>
  <c r="Q3027" i="13" s="1"/>
  <c r="P3179" i="13"/>
  <c r="Q3179" i="13" s="1"/>
  <c r="R3179" i="13" s="1"/>
  <c r="T3179" i="13" s="1"/>
  <c r="U3179" i="13" s="1"/>
  <c r="P2892" i="13"/>
  <c r="Q2892" i="13" s="1"/>
  <c r="R2892" i="13" s="1"/>
  <c r="T2892" i="13" s="1"/>
  <c r="U2892" i="13" s="1"/>
  <c r="P2352" i="13"/>
  <c r="Q2352" i="13" s="1"/>
  <c r="P2223" i="13"/>
  <c r="P1753" i="13"/>
  <c r="Q1753" i="13" s="1"/>
  <c r="R1753" i="13" s="1"/>
  <c r="T1753" i="13" s="1"/>
  <c r="U1753" i="13" s="1"/>
  <c r="P1860" i="13"/>
  <c r="Q1860" i="13" s="1"/>
  <c r="R1860" i="13" s="1"/>
  <c r="T1860" i="13" s="1"/>
  <c r="U1860" i="13" s="1"/>
  <c r="P1289" i="13"/>
  <c r="Q1289" i="13" s="1"/>
  <c r="P1360" i="13"/>
  <c r="Q1360" i="13" s="1"/>
  <c r="P893" i="13"/>
  <c r="P720" i="13"/>
  <c r="Q720" i="13" s="1"/>
  <c r="P485" i="13"/>
  <c r="P200" i="13"/>
  <c r="Q200" i="13" s="1"/>
  <c r="P3862" i="13"/>
  <c r="P3277" i="13"/>
  <c r="Q3277" i="13" s="1"/>
  <c r="R3277" i="13" s="1"/>
  <c r="T3277" i="13" s="1"/>
  <c r="U3277" i="13" s="1"/>
  <c r="P3638" i="13"/>
  <c r="P3180" i="13"/>
  <c r="P3950" i="13"/>
  <c r="Q3950" i="13" s="1"/>
  <c r="R3950" i="13" s="1"/>
  <c r="T3950" i="13" s="1"/>
  <c r="U3950" i="13" s="1"/>
  <c r="P3389" i="13"/>
  <c r="Q3389" i="13" s="1"/>
  <c r="R3389" i="13" s="1"/>
  <c r="T3389" i="13" s="1"/>
  <c r="U3389" i="13" s="1"/>
  <c r="P2606" i="13"/>
  <c r="Q2606" i="13" s="1"/>
  <c r="R2606" i="13" s="1"/>
  <c r="T2606" i="13" s="1"/>
  <c r="U2606" i="13" s="1"/>
  <c r="P2455" i="13"/>
  <c r="Q2455" i="13" s="1"/>
  <c r="R2455" i="13" s="1"/>
  <c r="T2455" i="13" s="1"/>
  <c r="U2455" i="13" s="1"/>
  <c r="P1921" i="13"/>
  <c r="Q1921" i="13" s="1"/>
  <c r="R1921" i="13" s="1"/>
  <c r="T1921" i="13" s="1"/>
  <c r="U1921" i="13" s="1"/>
  <c r="P2070" i="13"/>
  <c r="Q2070" i="13" s="1"/>
  <c r="P1499" i="13"/>
  <c r="Q1499" i="13" s="1"/>
  <c r="R1499" i="13" s="1"/>
  <c r="T1499" i="13" s="1"/>
  <c r="U1499" i="13" s="1"/>
  <c r="P1570" i="13"/>
  <c r="P787" i="13"/>
  <c r="Q787" i="13" s="1"/>
  <c r="R787" i="13" s="1"/>
  <c r="T787" i="13" s="1"/>
  <c r="U787" i="13" s="1"/>
  <c r="P928" i="13"/>
  <c r="Q928" i="13" s="1"/>
  <c r="R928" i="13" s="1"/>
  <c r="T928" i="13" s="1"/>
  <c r="U928" i="13" s="1"/>
  <c r="P577" i="13"/>
  <c r="Q577" i="13" s="1"/>
  <c r="P167" i="13"/>
  <c r="Q167" i="13" s="1"/>
  <c r="P4138" i="13"/>
  <c r="Q4138" i="13" s="1"/>
  <c r="P3763" i="13"/>
  <c r="P3457" i="13"/>
  <c r="Q3457" i="13" s="1"/>
  <c r="P2938" i="13"/>
  <c r="Q2938" i="13" s="1"/>
  <c r="P2426" i="13"/>
  <c r="Q2426" i="13" s="1"/>
  <c r="R2426" i="13" s="1"/>
  <c r="T2426" i="13" s="1"/>
  <c r="U2426" i="13" s="1"/>
  <c r="P2261" i="13"/>
  <c r="Q2261" i="13" s="1"/>
  <c r="R2261" i="13" s="1"/>
  <c r="T2261" i="13" s="1"/>
  <c r="U2261" i="13" s="1"/>
  <c r="P1710" i="13"/>
  <c r="Q1710" i="13" s="1"/>
  <c r="R1710" i="13" s="1"/>
  <c r="T1710" i="13" s="1"/>
  <c r="U1710" i="13" s="1"/>
  <c r="P1752" i="13"/>
  <c r="Q1752" i="13" s="1"/>
  <c r="P1199" i="13"/>
  <c r="Q1199" i="13" s="1"/>
  <c r="R1199" i="13" s="1"/>
  <c r="T1199" i="13" s="1"/>
  <c r="U1199" i="13" s="1"/>
  <c r="P1142" i="13"/>
  <c r="Q1142" i="13" s="1"/>
  <c r="R1142" i="13" s="1"/>
  <c r="T1142" i="13" s="1"/>
  <c r="U1142" i="13" s="1"/>
  <c r="P745" i="13"/>
  <c r="Q745" i="13" s="1"/>
  <c r="R745" i="13" s="1"/>
  <c r="T745" i="13" s="1"/>
  <c r="U745" i="13" s="1"/>
  <c r="P619" i="13"/>
  <c r="Q619" i="13" s="1"/>
  <c r="R619" i="13" s="1"/>
  <c r="T619" i="13" s="1"/>
  <c r="U619" i="13" s="1"/>
  <c r="P344" i="13"/>
  <c r="Q344" i="13" s="1"/>
  <c r="R344" i="13" s="1"/>
  <c r="T344" i="13" s="1"/>
  <c r="U344" i="13" s="1"/>
  <c r="P88" i="13"/>
  <c r="Q88" i="13" s="1"/>
  <c r="R88" i="13" s="1"/>
  <c r="T88" i="13" s="1"/>
  <c r="U88" i="13" s="1"/>
  <c r="P3880" i="13"/>
  <c r="Q3880" i="13" s="1"/>
  <c r="P3993" i="13"/>
  <c r="Q3993" i="13" s="1"/>
  <c r="P3466" i="13"/>
  <c r="Q3466" i="13" s="1"/>
  <c r="R3466" i="13" s="1"/>
  <c r="T3466" i="13" s="1"/>
  <c r="U3466" i="13" s="1"/>
  <c r="P2729" i="13"/>
  <c r="Q2729" i="13" s="1"/>
  <c r="R2729" i="13" s="1"/>
  <c r="T2729" i="13" s="1"/>
  <c r="U2729" i="13" s="1"/>
  <c r="P3103" i="13"/>
  <c r="Q3103" i="13" s="1"/>
  <c r="R3103" i="13" s="1"/>
  <c r="T3103" i="13" s="1"/>
  <c r="U3103" i="13" s="1"/>
  <c r="P2816" i="13"/>
  <c r="Q2816" i="13" s="1"/>
  <c r="R2816" i="13" s="1"/>
  <c r="T2816" i="13" s="1"/>
  <c r="U2816" i="13" s="1"/>
  <c r="P2665" i="13"/>
  <c r="P2147" i="13"/>
  <c r="Q2147" i="13" s="1"/>
  <c r="R2147" i="13" s="1"/>
  <c r="T2147" i="13" s="1"/>
  <c r="U2147" i="13" s="1"/>
  <c r="P2296" i="13"/>
  <c r="P1780" i="13"/>
  <c r="Q1780" i="13" s="1"/>
  <c r="R1780" i="13" s="1"/>
  <c r="T1780" i="13" s="1"/>
  <c r="U1780" i="13" s="1"/>
  <c r="P1213" i="13"/>
  <c r="P1284" i="13"/>
  <c r="Q1284" i="13" s="1"/>
  <c r="R1284" i="13" s="1"/>
  <c r="T1284" i="13" s="1"/>
  <c r="U1284" i="13" s="1"/>
  <c r="P797" i="13"/>
  <c r="P644" i="13"/>
  <c r="P447" i="13"/>
  <c r="Q447" i="13" s="1"/>
  <c r="R447" i="13" s="1"/>
  <c r="T447" i="13" s="1"/>
  <c r="U447" i="13" s="1"/>
  <c r="P159" i="13"/>
  <c r="Q159" i="13" s="1"/>
  <c r="P4103" i="13"/>
  <c r="Q4103" i="13" s="1"/>
  <c r="P2782" i="13"/>
  <c r="Q2782" i="13" s="1"/>
  <c r="P3724" i="13"/>
  <c r="Q3724" i="13" s="1"/>
  <c r="P3837" i="13"/>
  <c r="Q3837" i="13" s="1"/>
  <c r="R3837" i="13" s="1"/>
  <c r="T3837" i="13" s="1"/>
  <c r="U3837" i="13" s="1"/>
  <c r="P3310" i="13"/>
  <c r="Q3310" i="13" s="1"/>
  <c r="P3459" i="13"/>
  <c r="Q3459" i="13" s="1"/>
  <c r="P2709" i="13"/>
  <c r="Q2709" i="13" s="1"/>
  <c r="P2660" i="13"/>
  <c r="Q2660" i="13" s="1"/>
  <c r="R2660" i="13" s="1"/>
  <c r="T2660" i="13" s="1"/>
  <c r="U2660" i="13" s="1"/>
  <c r="P2509" i="13"/>
  <c r="P1991" i="13"/>
  <c r="Q1991" i="13" s="1"/>
  <c r="P2140" i="13"/>
  <c r="Q2140" i="13" s="1"/>
  <c r="P1569" i="13"/>
  <c r="Q1569" i="13" s="1"/>
  <c r="P1512" i="13"/>
  <c r="Q1512" i="13" s="1"/>
  <c r="P1045" i="13"/>
  <c r="P870" i="13"/>
  <c r="P373" i="13"/>
  <c r="Q373" i="13" s="1"/>
  <c r="R373" i="13" s="1"/>
  <c r="T373" i="13" s="1"/>
  <c r="U373" i="13" s="1"/>
  <c r="P273" i="13"/>
  <c r="Q273" i="13" s="1"/>
  <c r="R273" i="13" s="1"/>
  <c r="T273" i="13" s="1"/>
  <c r="U273" i="13" s="1"/>
  <c r="P17" i="13"/>
  <c r="Q17" i="13" s="1"/>
  <c r="P3416" i="13"/>
  <c r="Q3416" i="13" s="1"/>
  <c r="R3416" i="13" s="1"/>
  <c r="T3416" i="13" s="1"/>
  <c r="U3416" i="13" s="1"/>
  <c r="P2273" i="13"/>
  <c r="P3508" i="13"/>
  <c r="Q3508" i="13" s="1"/>
  <c r="P3105" i="13"/>
  <c r="Q3105" i="13" s="1"/>
  <c r="P3536" i="13"/>
  <c r="Q3536" i="13" s="1"/>
  <c r="R3536" i="13" s="1"/>
  <c r="T3536" i="13" s="1"/>
  <c r="U3536" i="13" s="1"/>
  <c r="P2934" i="13"/>
  <c r="Q2934" i="13" s="1"/>
  <c r="R2934" i="13" s="1"/>
  <c r="T2934" i="13" s="1"/>
  <c r="U2934" i="13" s="1"/>
  <c r="P2342" i="13"/>
  <c r="P2201" i="13"/>
  <c r="Q2201" i="13" s="1"/>
  <c r="P2222" i="13"/>
  <c r="Q2222" i="13" s="1"/>
  <c r="R2222" i="13" s="1"/>
  <c r="T2222" i="13" s="1"/>
  <c r="U2222" i="13" s="1"/>
  <c r="P1651" i="13"/>
  <c r="Q1651" i="13" s="1"/>
  <c r="R1651" i="13" s="1"/>
  <c r="T1651" i="13" s="1"/>
  <c r="U1651" i="13" s="1"/>
  <c r="P1139" i="13"/>
  <c r="Q1139" i="13" s="1"/>
  <c r="R1139" i="13" s="1"/>
  <c r="T1139" i="13" s="1"/>
  <c r="U1139" i="13" s="1"/>
  <c r="P1210" i="13"/>
  <c r="Q1210" i="13" s="1"/>
  <c r="P952" i="13"/>
  <c r="P589" i="13"/>
  <c r="Q589" i="13" s="1"/>
  <c r="R589" i="13" s="1"/>
  <c r="T589" i="13" s="1"/>
  <c r="U589" i="13" s="1"/>
  <c r="P314" i="13"/>
  <c r="P58" i="13"/>
  <c r="Q58" i="13" s="1"/>
  <c r="P4067" i="13"/>
  <c r="Q4067" i="13" s="1"/>
  <c r="R4067" i="13" s="1"/>
  <c r="T4067" i="13" s="1"/>
  <c r="U4067" i="13" s="1"/>
  <c r="P3076" i="13"/>
  <c r="Q3076" i="13" s="1"/>
  <c r="P2962" i="13"/>
  <c r="Q2962" i="13" s="1"/>
  <c r="P2305" i="13"/>
  <c r="Q2305" i="13" s="1"/>
  <c r="R2305" i="13" s="1"/>
  <c r="T2305" i="13" s="1"/>
  <c r="U2305" i="13" s="1"/>
  <c r="P2157" i="13"/>
  <c r="Q2157" i="13" s="1"/>
  <c r="R2157" i="13" s="1"/>
  <c r="T2157" i="13" s="1"/>
  <c r="U2157" i="13" s="1"/>
  <c r="P2306" i="13"/>
  <c r="Q2306" i="13" s="1"/>
  <c r="R2306" i="13" s="1"/>
  <c r="T2306" i="13" s="1"/>
  <c r="U2306" i="13" s="1"/>
  <c r="P1794" i="13"/>
  <c r="P1223" i="13"/>
  <c r="Q1223" i="13" s="1"/>
  <c r="P1294" i="13"/>
  <c r="Q1294" i="13" s="1"/>
  <c r="R1294" i="13" s="1"/>
  <c r="T1294" i="13" s="1"/>
  <c r="U1294" i="13" s="1"/>
  <c r="P817" i="13"/>
  <c r="P631" i="13"/>
  <c r="Q631" i="13" s="1"/>
  <c r="R631" i="13" s="1"/>
  <c r="T631" i="13" s="1"/>
  <c r="U631" i="13" s="1"/>
  <c r="P452" i="13"/>
  <c r="Q452" i="13" s="1"/>
  <c r="P164" i="13"/>
  <c r="Q164" i="13" s="1"/>
  <c r="R164" i="13" s="1"/>
  <c r="T164" i="13" s="1"/>
  <c r="P4032" i="13"/>
  <c r="Q4032" i="13" s="1"/>
  <c r="P4017" i="13"/>
  <c r="Q4017" i="13" s="1"/>
  <c r="P3490" i="13"/>
  <c r="P2825" i="13"/>
  <c r="Q2825" i="13" s="1"/>
  <c r="R2825" i="13" s="1"/>
  <c r="T2825" i="13" s="1"/>
  <c r="U2825" i="13" s="1"/>
  <c r="P3127" i="13"/>
  <c r="Q3127" i="13" s="1"/>
  <c r="R3127" i="13" s="1"/>
  <c r="T3127" i="13" s="1"/>
  <c r="U3127" i="13" s="1"/>
  <c r="P2840" i="13"/>
  <c r="Q2840" i="13" s="1"/>
  <c r="R2840" i="13" s="1"/>
  <c r="T2840" i="13" s="1"/>
  <c r="U2840" i="13" s="1"/>
  <c r="P2345" i="13"/>
  <c r="P1679" i="13"/>
  <c r="Q1679" i="13" s="1"/>
  <c r="P1786" i="13"/>
  <c r="Q1786" i="13" s="1"/>
  <c r="R1786" i="13" s="1"/>
  <c r="T1786" i="13" s="1"/>
  <c r="U1786" i="13" s="1"/>
  <c r="P1936" i="13"/>
  <c r="Q1936" i="13" s="1"/>
  <c r="R1936" i="13" s="1"/>
  <c r="T1936" i="13" s="1"/>
  <c r="U1936" i="13" s="1"/>
  <c r="P1365" i="13"/>
  <c r="P1436" i="13"/>
  <c r="Q1436" i="13" s="1"/>
  <c r="R1436" i="13" s="1"/>
  <c r="T1436" i="13" s="1"/>
  <c r="U1436" i="13" s="1"/>
  <c r="P969" i="13"/>
  <c r="Q969" i="13" s="1"/>
  <c r="R969" i="13" s="1"/>
  <c r="T969" i="13" s="1"/>
  <c r="U969" i="13" s="1"/>
  <c r="P709" i="13"/>
  <c r="P459" i="13"/>
  <c r="Q459" i="13" s="1"/>
  <c r="R459" i="13" s="1"/>
  <c r="T459" i="13" s="1"/>
  <c r="U459" i="13" s="1"/>
  <c r="P174" i="13"/>
  <c r="Q174" i="13" s="1"/>
  <c r="R174" i="13" s="1"/>
  <c r="T174" i="13" s="1"/>
  <c r="P4079" i="13"/>
  <c r="Q4079" i="13" s="1"/>
  <c r="R4079" i="13" s="1"/>
  <c r="T4079" i="13" s="1"/>
  <c r="U4079" i="13" s="1"/>
  <c r="P3053" i="13"/>
  <c r="P3716" i="13"/>
  <c r="Q3716" i="13" s="1"/>
  <c r="P3829" i="13"/>
  <c r="P3302" i="13"/>
  <c r="Q3302" i="13" s="1"/>
  <c r="P3451" i="13"/>
  <c r="P2677" i="13"/>
  <c r="Q2677" i="13" s="1"/>
  <c r="P2652" i="13"/>
  <c r="Q2652" i="13" s="1"/>
  <c r="R2652" i="13" s="1"/>
  <c r="T2652" i="13" s="1"/>
  <c r="U2652" i="13" s="1"/>
  <c r="P2501" i="13"/>
  <c r="Q2501" i="13" s="1"/>
  <c r="P1983" i="13"/>
  <c r="P2132" i="13"/>
  <c r="Q2132" i="13" s="1"/>
  <c r="P1433" i="13"/>
  <c r="P1504" i="13"/>
  <c r="Q1504" i="13" s="1"/>
  <c r="R1504" i="13" s="1"/>
  <c r="T1504" i="13" s="1"/>
  <c r="U1504" i="13" s="1"/>
  <c r="P1037" i="13"/>
  <c r="Q1037" i="13" s="1"/>
  <c r="P736" i="13"/>
  <c r="P493" i="13"/>
  <c r="Q493" i="13" s="1"/>
  <c r="R493" i="13" s="1"/>
  <c r="T493" i="13" s="1"/>
  <c r="U493" i="13" s="1"/>
  <c r="P208" i="13"/>
  <c r="Q208" i="13" s="1"/>
  <c r="R208" i="13" s="1"/>
  <c r="T208" i="13" s="1"/>
  <c r="U208" i="13" s="1"/>
  <c r="P3775" i="13"/>
  <c r="P3639" i="13"/>
  <c r="Q3639" i="13" s="1"/>
  <c r="R3639" i="13" s="1"/>
  <c r="T3639" i="13" s="1"/>
  <c r="U3639" i="13" s="1"/>
  <c r="P2622" i="13"/>
  <c r="Q2622" i="13" s="1"/>
  <c r="P3847" i="13"/>
  <c r="Q3847" i="13" s="1"/>
  <c r="P4156" i="13"/>
  <c r="Q4156" i="13" s="1"/>
  <c r="P3641" i="13"/>
  <c r="P3885" i="13"/>
  <c r="Q3885" i="13" s="1"/>
  <c r="P3358" i="13"/>
  <c r="Q3358" i="13" s="1"/>
  <c r="P3507" i="13"/>
  <c r="P2755" i="13"/>
  <c r="Q2755" i="13" s="1"/>
  <c r="P2580" i="13"/>
  <c r="Q2580" i="13" s="1"/>
  <c r="P2557" i="13"/>
  <c r="Q2557" i="13" s="1"/>
  <c r="R2557" i="13" s="1"/>
  <c r="T2557" i="13" s="1"/>
  <c r="U2557" i="13" s="1"/>
  <c r="P2039" i="13"/>
  <c r="P2188" i="13"/>
  <c r="Q2188" i="13" s="1"/>
  <c r="R2188" i="13" s="1"/>
  <c r="T2188" i="13" s="1"/>
  <c r="U2188" i="13" s="1"/>
  <c r="P1617" i="13"/>
  <c r="Q1617" i="13" s="1"/>
  <c r="P1129" i="13"/>
  <c r="Q1129" i="13" s="1"/>
  <c r="P1176" i="13"/>
  <c r="Q1176" i="13" s="1"/>
  <c r="P1046" i="13"/>
  <c r="Q1046" i="13" s="1"/>
  <c r="P554" i="13"/>
  <c r="Q554" i="13" s="1"/>
  <c r="R554" i="13" s="1"/>
  <c r="T554" i="13" s="1"/>
  <c r="U554" i="13" s="1"/>
  <c r="P361" i="13"/>
  <c r="Q361" i="13" s="1"/>
  <c r="R361" i="13" s="1"/>
  <c r="T361" i="13" s="1"/>
  <c r="U361" i="13" s="1"/>
  <c r="P105" i="13"/>
  <c r="P3919" i="13"/>
  <c r="Q3919" i="13" s="1"/>
  <c r="P3117" i="13"/>
  <c r="Q3117" i="13" s="1"/>
  <c r="R3117" i="13" s="1"/>
  <c r="T3117" i="13" s="1"/>
  <c r="U3117" i="13" s="1"/>
  <c r="P4155" i="13"/>
  <c r="Q4155" i="13" s="1"/>
  <c r="R4155" i="13" s="1"/>
  <c r="T4155" i="13" s="1"/>
  <c r="U4155" i="13" s="1"/>
  <c r="P3068" i="13"/>
  <c r="P3798" i="13"/>
  <c r="Q3798" i="13" s="1"/>
  <c r="P3026" i="13"/>
  <c r="P2678" i="13"/>
  <c r="Q2678" i="13" s="1"/>
  <c r="R2678" i="13" s="1"/>
  <c r="T2678" i="13" s="1"/>
  <c r="U2678" i="13" s="1"/>
  <c r="P2527" i="13"/>
  <c r="P1993" i="13"/>
  <c r="P2142" i="13"/>
  <c r="Q2142" i="13" s="1"/>
  <c r="P1571" i="13"/>
  <c r="Q1571" i="13" s="1"/>
  <c r="P1642" i="13"/>
  <c r="P1128" i="13"/>
  <c r="P1000" i="13"/>
  <c r="Q1000" i="13" s="1"/>
  <c r="R1000" i="13" s="1"/>
  <c r="T1000" i="13" s="1"/>
  <c r="U1000" i="13" s="1"/>
  <c r="P613" i="13"/>
  <c r="Q613" i="13" s="1"/>
  <c r="R613" i="13" s="1"/>
  <c r="T613" i="13" s="1"/>
  <c r="U613" i="13" s="1"/>
  <c r="P338" i="13"/>
  <c r="Q338" i="13" s="1"/>
  <c r="R338" i="13" s="1"/>
  <c r="T338" i="13" s="1"/>
  <c r="U338" i="13" s="1"/>
  <c r="P82" i="13"/>
  <c r="Q82" i="13" s="1"/>
  <c r="R82" i="13" s="1"/>
  <c r="T82" i="13" s="1"/>
  <c r="U82" i="13" s="1"/>
  <c r="P4163" i="13"/>
  <c r="Q4163" i="13" s="1"/>
  <c r="R4163" i="13" s="1"/>
  <c r="T4163" i="13" s="1"/>
  <c r="U4163" i="13" s="1"/>
  <c r="P3015" i="13"/>
  <c r="Q3015" i="13" s="1"/>
  <c r="P2882" i="13"/>
  <c r="P2307" i="13"/>
  <c r="P1747" i="13"/>
  <c r="P1821" i="13"/>
  <c r="Q1821" i="13" s="1"/>
  <c r="R1821" i="13" s="1"/>
  <c r="T1821" i="13" s="1"/>
  <c r="U1821" i="13" s="1"/>
  <c r="P1842" i="13"/>
  <c r="Q1842" i="13" s="1"/>
  <c r="P1271" i="13"/>
  <c r="Q1271" i="13" s="1"/>
  <c r="P1470" i="13"/>
  <c r="Q1470" i="13" s="1"/>
  <c r="R1470" i="13" s="1"/>
  <c r="T1470" i="13" s="1"/>
  <c r="U1470" i="13" s="1"/>
  <c r="P875" i="13"/>
  <c r="Q875" i="13" s="1"/>
  <c r="P702" i="13"/>
  <c r="P476" i="13"/>
  <c r="Q476" i="13" s="1"/>
  <c r="P191" i="13"/>
  <c r="P3620" i="13"/>
  <c r="Q3620" i="13" s="1"/>
  <c r="R3620" i="13" s="1"/>
  <c r="T3620" i="13" s="1"/>
  <c r="U3620" i="13" s="1"/>
  <c r="P3696" i="13"/>
  <c r="Q3696" i="13" s="1"/>
  <c r="P3809" i="13"/>
  <c r="Q3809" i="13" s="1"/>
  <c r="P3282" i="13"/>
  <c r="Q3282" i="13" s="1"/>
  <c r="R3282" i="13" s="1"/>
  <c r="T3282" i="13" s="1"/>
  <c r="U3282" i="13" s="1"/>
  <c r="P3431" i="13"/>
  <c r="P2963" i="13"/>
  <c r="Q2963" i="13" s="1"/>
  <c r="P2632" i="13"/>
  <c r="Q2632" i="13" s="1"/>
  <c r="P2481" i="13"/>
  <c r="Q2481" i="13" s="1"/>
  <c r="R2481" i="13" s="1"/>
  <c r="T2481" i="13" s="1"/>
  <c r="U2481" i="13" s="1"/>
  <c r="P1963" i="13"/>
  <c r="Q1963" i="13" s="1"/>
  <c r="R1963" i="13" s="1"/>
  <c r="T1963" i="13" s="1"/>
  <c r="U1963" i="13" s="1"/>
  <c r="P1984" i="13"/>
  <c r="Q1984" i="13" s="1"/>
  <c r="R1984" i="13" s="1"/>
  <c r="T1984" i="13" s="1"/>
  <c r="U1984" i="13" s="1"/>
  <c r="P1413" i="13"/>
  <c r="Q1413" i="13" s="1"/>
  <c r="P1484" i="13"/>
  <c r="Q1484" i="13" s="1"/>
  <c r="R1484" i="13" s="1"/>
  <c r="T1484" i="13" s="1"/>
  <c r="U1484" i="13" s="1"/>
  <c r="P1017" i="13"/>
  <c r="Q1017" i="13" s="1"/>
  <c r="R1017" i="13" s="1"/>
  <c r="T1017" i="13" s="1"/>
  <c r="U1017" i="13" s="1"/>
  <c r="P970" i="13"/>
  <c r="Q970" i="13" s="1"/>
  <c r="P598" i="13"/>
  <c r="Q598" i="13" s="1"/>
  <c r="R598" i="13" s="1"/>
  <c r="T598" i="13" s="1"/>
  <c r="U598" i="13" s="1"/>
  <c r="P323" i="13"/>
  <c r="Q323" i="13" s="1"/>
  <c r="P67" i="13"/>
  <c r="Q67" i="13" s="1"/>
  <c r="P3559" i="13"/>
  <c r="Q3559" i="13" s="1"/>
  <c r="P2909" i="13"/>
  <c r="Q2909" i="13" s="1"/>
  <c r="R2909" i="13" s="1"/>
  <c r="T2909" i="13" s="1"/>
  <c r="U2909" i="13" s="1"/>
  <c r="P3700" i="13"/>
  <c r="Q3700" i="13" s="1"/>
  <c r="P3685" i="13"/>
  <c r="Q3685" i="13" s="1"/>
  <c r="R3685" i="13" s="1"/>
  <c r="T3685" i="13" s="1"/>
  <c r="U3685" i="13" s="1"/>
  <c r="P3158" i="13"/>
  <c r="Q3158" i="13" s="1"/>
  <c r="R3158" i="13" s="1"/>
  <c r="T3158" i="13" s="1"/>
  <c r="U3158" i="13" s="1"/>
  <c r="P3435" i="13"/>
  <c r="Q3435" i="13" s="1"/>
  <c r="P2979" i="13"/>
  <c r="P2636" i="13"/>
  <c r="Q2636" i="13" s="1"/>
  <c r="R2636" i="13" s="1"/>
  <c r="T2636" i="13" s="1"/>
  <c r="U2636" i="13" s="1"/>
  <c r="P2485" i="13"/>
  <c r="Q2485" i="13" s="1"/>
  <c r="R2485" i="13" s="1"/>
  <c r="T2485" i="13" s="1"/>
  <c r="U2485" i="13" s="1"/>
  <c r="P1967" i="13"/>
  <c r="Q1967" i="13" s="1"/>
  <c r="P2116" i="13"/>
  <c r="Q2116" i="13" s="1"/>
  <c r="P1545" i="13"/>
  <c r="Q1545" i="13" s="1"/>
  <c r="P1616" i="13"/>
  <c r="Q1616" i="13" s="1"/>
  <c r="R1616" i="13" s="1"/>
  <c r="T1616" i="13" s="1"/>
  <c r="U1616" i="13" s="1"/>
  <c r="P1127" i="13"/>
  <c r="Q1127" i="13" s="1"/>
  <c r="P974" i="13"/>
  <c r="Q974" i="13" s="1"/>
  <c r="R974" i="13" s="1"/>
  <c r="T974" i="13" s="1"/>
  <c r="U974" i="13" s="1"/>
  <c r="P600" i="13"/>
  <c r="Q600" i="13" s="1"/>
  <c r="R600" i="13" s="1"/>
  <c r="T600" i="13" s="1"/>
  <c r="U600" i="13" s="1"/>
  <c r="P325" i="13"/>
  <c r="Q325" i="13" s="1"/>
  <c r="P69" i="13"/>
  <c r="Q69" i="13" s="1"/>
  <c r="P3727" i="13"/>
  <c r="P2923" i="13"/>
  <c r="Q2923" i="13" s="1"/>
  <c r="R2923" i="13" s="1"/>
  <c r="T2923" i="13" s="1"/>
  <c r="U2923" i="13" s="1"/>
  <c r="P4011" i="13"/>
  <c r="Q4011" i="13" s="1"/>
  <c r="P2919" i="13"/>
  <c r="P3635" i="13"/>
  <c r="P3104" i="13"/>
  <c r="Q3104" i="13" s="1"/>
  <c r="P2742" i="13"/>
  <c r="Q2742" i="13" s="1"/>
  <c r="P2583" i="13"/>
  <c r="P2049" i="13"/>
  <c r="Q2049" i="13" s="1"/>
  <c r="P2198" i="13"/>
  <c r="Q2198" i="13" s="1"/>
  <c r="R2198" i="13" s="1"/>
  <c r="T2198" i="13" s="1"/>
  <c r="U2198" i="13" s="1"/>
  <c r="P1627" i="13"/>
  <c r="Q1627" i="13" s="1"/>
  <c r="R1627" i="13" s="1"/>
  <c r="T1627" i="13" s="1"/>
  <c r="U1627" i="13" s="1"/>
  <c r="P1098" i="13"/>
  <c r="Q1098" i="13" s="1"/>
  <c r="P1186" i="13"/>
  <c r="Q1186" i="13" s="1"/>
  <c r="R1186" i="13" s="1"/>
  <c r="T1186" i="13" s="1"/>
  <c r="U1186" i="13" s="1"/>
  <c r="P1056" i="13"/>
  <c r="Q1056" i="13" s="1"/>
  <c r="P574" i="13"/>
  <c r="Q574" i="13" s="1"/>
  <c r="P366" i="13"/>
  <c r="P110" i="13"/>
  <c r="Q110" i="13" s="1"/>
  <c r="R110" i="13" s="1"/>
  <c r="T110" i="13" s="1"/>
  <c r="U110" i="13" s="1"/>
  <c r="P3650" i="13"/>
  <c r="Q3650" i="13" s="1"/>
  <c r="R3650" i="13" s="1"/>
  <c r="T3650" i="13" s="1"/>
  <c r="U3650" i="13" s="1"/>
  <c r="P3276" i="13"/>
  <c r="Q3276" i="13" s="1"/>
  <c r="P2829" i="13"/>
  <c r="P2682" i="13"/>
  <c r="P2523" i="13"/>
  <c r="P2005" i="13"/>
  <c r="P2154" i="13"/>
  <c r="Q2154" i="13" s="1"/>
  <c r="P1583" i="13"/>
  <c r="Q1583" i="13" s="1"/>
  <c r="R1583" i="13" s="1"/>
  <c r="T1583" i="13" s="1"/>
  <c r="U1583" i="13" s="1"/>
  <c r="P1654" i="13"/>
  <c r="Q1654" i="13" s="1"/>
  <c r="R1654" i="13" s="1"/>
  <c r="T1654" i="13" s="1"/>
  <c r="U1654" i="13" s="1"/>
  <c r="P1270" i="13"/>
  <c r="Q1270" i="13" s="1"/>
  <c r="P931" i="13"/>
  <c r="Q931" i="13" s="1"/>
  <c r="P884" i="13"/>
  <c r="Q884" i="13" s="1"/>
  <c r="R884" i="13" s="1"/>
  <c r="T884" i="13" s="1"/>
  <c r="U884" i="13" s="1"/>
  <c r="P401" i="13"/>
  <c r="Q401" i="13" s="1"/>
  <c r="P280" i="13"/>
  <c r="Q280" i="13" s="1"/>
  <c r="R280" i="13" s="1"/>
  <c r="T280" i="13" s="1"/>
  <c r="P24" i="13"/>
  <c r="Q24" i="13" s="1"/>
  <c r="P3752" i="13"/>
  <c r="Q3752" i="13" s="1"/>
  <c r="R3752" i="13" s="1"/>
  <c r="T3752" i="13" s="1"/>
  <c r="U3752" i="13" s="1"/>
  <c r="P3865" i="13"/>
  <c r="Q3865" i="13" s="1"/>
  <c r="P3338" i="13"/>
  <c r="Q3338" i="13" s="1"/>
  <c r="P3487" i="13"/>
  <c r="P2821" i="13"/>
  <c r="P2688" i="13"/>
  <c r="Q2688" i="13" s="1"/>
  <c r="R2688" i="13" s="1"/>
  <c r="T2688" i="13" s="1"/>
  <c r="U2688" i="13" s="1"/>
  <c r="P2537" i="13"/>
  <c r="Q2537" i="13" s="1"/>
  <c r="P2019" i="13"/>
  <c r="Q2019" i="13" s="1"/>
  <c r="R2019" i="13" s="1"/>
  <c r="T2019" i="13" s="1"/>
  <c r="U2019" i="13" s="1"/>
  <c r="P2168" i="13"/>
  <c r="Q2168" i="13" s="1"/>
  <c r="R2168" i="13" s="1"/>
  <c r="T2168" i="13" s="1"/>
  <c r="U2168" i="13" s="1"/>
  <c r="P1597" i="13"/>
  <c r="Q1597" i="13" s="1"/>
  <c r="R1597" i="13" s="1"/>
  <c r="T1597" i="13" s="1"/>
  <c r="U1597" i="13" s="1"/>
  <c r="P1089" i="13"/>
  <c r="P1156" i="13"/>
  <c r="Q1156" i="13" s="1"/>
  <c r="P1026" i="13"/>
  <c r="Q1026" i="13" s="1"/>
  <c r="P626" i="13"/>
  <c r="Q626" i="13" s="1"/>
  <c r="R626" i="13" s="1"/>
  <c r="T626" i="13" s="1"/>
  <c r="U626" i="13" s="1"/>
  <c r="P351" i="13"/>
  <c r="Q351" i="13" s="1"/>
  <c r="P31" i="13"/>
  <c r="Q31" i="13" s="1"/>
  <c r="R31" i="13" s="1"/>
  <c r="T31" i="13" s="1"/>
  <c r="U31" i="13" s="1"/>
  <c r="P3256" i="13"/>
  <c r="Q3256" i="13" s="1"/>
  <c r="R3256" i="13" s="1"/>
  <c r="T3256" i="13" s="1"/>
  <c r="U3256" i="13" s="1"/>
  <c r="P4108" i="13"/>
  <c r="P3515" i="13"/>
  <c r="Q3515" i="13" s="1"/>
  <c r="P3709" i="13"/>
  <c r="Q3709" i="13" s="1"/>
  <c r="R3709" i="13" s="1"/>
  <c r="T3709" i="13" s="1"/>
  <c r="U3709" i="13" s="1"/>
  <c r="P3182" i="13"/>
  <c r="Q3182" i="13" s="1"/>
  <c r="R3182" i="13" s="1"/>
  <c r="T3182" i="13" s="1"/>
  <c r="U3182" i="13" s="1"/>
  <c r="P3331" i="13"/>
  <c r="Q3331" i="13" s="1"/>
  <c r="R3331" i="13" s="1"/>
  <c r="T3331" i="13" s="1"/>
  <c r="U3331" i="13" s="1"/>
  <c r="P2355" i="13"/>
  <c r="P2532" i="13"/>
  <c r="Q2532" i="13" s="1"/>
  <c r="P2353" i="13"/>
  <c r="Q2353" i="13" s="1"/>
  <c r="R2353" i="13" s="1"/>
  <c r="T2353" i="13" s="1"/>
  <c r="U2353" i="13" s="1"/>
  <c r="P1682" i="13"/>
  <c r="P1884" i="13"/>
  <c r="P1313" i="13"/>
  <c r="Q1313" i="13" s="1"/>
  <c r="P1640" i="13"/>
  <c r="Q1640" i="13" s="1"/>
  <c r="R1640" i="13" s="1"/>
  <c r="T1640" i="13" s="1"/>
  <c r="U1640" i="13" s="1"/>
  <c r="P1124" i="13"/>
  <c r="Q1124" i="13" s="1"/>
  <c r="R1124" i="13" s="1"/>
  <c r="T1124" i="13" s="1"/>
  <c r="U1124" i="13" s="1"/>
  <c r="P998" i="13"/>
  <c r="P612" i="13"/>
  <c r="Q612" i="13" s="1"/>
  <c r="R612" i="13" s="1"/>
  <c r="T612" i="13" s="1"/>
  <c r="U612" i="13" s="1"/>
  <c r="P337" i="13"/>
  <c r="P81" i="13"/>
  <c r="Q81" i="13" s="1"/>
  <c r="R81" i="13" s="1"/>
  <c r="T81" i="13" s="1"/>
  <c r="P3791" i="13"/>
  <c r="P2845" i="13"/>
  <c r="Q2845" i="13" s="1"/>
  <c r="P4059" i="13"/>
  <c r="Q4059" i="13" s="1"/>
  <c r="R4059" i="13" s="1"/>
  <c r="T4059" i="13" s="1"/>
  <c r="U4059" i="13" s="1"/>
  <c r="P2737" i="13"/>
  <c r="Q2737" i="13" s="1"/>
  <c r="R2737" i="13" s="1"/>
  <c r="T2737" i="13" s="1"/>
  <c r="U2737" i="13" s="1"/>
  <c r="P3662" i="13"/>
  <c r="Q3662" i="13" s="1"/>
  <c r="P3461" i="13"/>
  <c r="P2630" i="13"/>
  <c r="Q2630" i="13" s="1"/>
  <c r="R2630" i="13" s="1"/>
  <c r="T2630" i="13" s="1"/>
  <c r="U2630" i="13" s="1"/>
  <c r="P2479" i="13"/>
  <c r="Q2479" i="13" s="1"/>
  <c r="R2479" i="13" s="1"/>
  <c r="T2479" i="13" s="1"/>
  <c r="U2479" i="13" s="1"/>
  <c r="P1945" i="13"/>
  <c r="P2094" i="13"/>
  <c r="Q2094" i="13" s="1"/>
  <c r="P1523" i="13"/>
  <c r="Q1523" i="13" s="1"/>
  <c r="R1523" i="13" s="1"/>
  <c r="T1523" i="13" s="1"/>
  <c r="U1523" i="13" s="1"/>
  <c r="P1594" i="13"/>
  <c r="Q1594" i="13" s="1"/>
  <c r="R1594" i="13" s="1"/>
  <c r="T1594" i="13" s="1"/>
  <c r="U1594" i="13" s="1"/>
  <c r="P1083" i="13"/>
  <c r="Q1083" i="13" s="1"/>
  <c r="P1080" i="13"/>
  <c r="P661" i="13"/>
  <c r="Q661" i="13" s="1"/>
  <c r="R661" i="13" s="1"/>
  <c r="T661" i="13" s="1"/>
  <c r="U661" i="13" s="1"/>
  <c r="P395" i="13"/>
  <c r="Q395" i="13" s="1"/>
  <c r="R395" i="13" s="1"/>
  <c r="P122" i="13"/>
  <c r="Q122" i="13" s="1"/>
  <c r="P3698" i="13"/>
  <c r="Q3698" i="13" s="1"/>
  <c r="R3698" i="13" s="1"/>
  <c r="T3698" i="13" s="1"/>
  <c r="U3698" i="13" s="1"/>
  <c r="P3332" i="13"/>
  <c r="Q3332" i="13" s="1"/>
  <c r="P2957" i="13"/>
  <c r="Q2957" i="13" s="1"/>
  <c r="R2957" i="13" s="1"/>
  <c r="T2957" i="13" s="1"/>
  <c r="U2957" i="13" s="1"/>
  <c r="P2706" i="13"/>
  <c r="Q2706" i="13" s="1"/>
  <c r="P2547" i="13"/>
  <c r="P2029" i="13"/>
  <c r="Q2029" i="13" s="1"/>
  <c r="P2178" i="13"/>
  <c r="Q2178" i="13" s="1"/>
  <c r="R2178" i="13" s="1"/>
  <c r="T2178" i="13" s="1"/>
  <c r="U2178" i="13" s="1"/>
  <c r="P1607" i="13"/>
  <c r="P1109" i="13"/>
  <c r="Q1109" i="13" s="1"/>
  <c r="P1166" i="13"/>
  <c r="P1036" i="13"/>
  <c r="Q1036" i="13" s="1"/>
  <c r="R1036" i="13" s="1"/>
  <c r="T1036" i="13" s="1"/>
  <c r="U1036" i="13" s="1"/>
  <c r="P654" i="13"/>
  <c r="Q654" i="13" s="1"/>
  <c r="R654" i="13" s="1"/>
  <c r="T654" i="13" s="1"/>
  <c r="U654" i="13" s="1"/>
  <c r="P356" i="13"/>
  <c r="Q356" i="13" s="1"/>
  <c r="P100" i="13"/>
  <c r="Q100" i="13" s="1"/>
  <c r="P3904" i="13"/>
  <c r="Q3904" i="13" s="1"/>
  <c r="R3904" i="13" s="1"/>
  <c r="T3904" i="13" s="1"/>
  <c r="U3904" i="13" s="1"/>
  <c r="P4145" i="13"/>
  <c r="P3621" i="13"/>
  <c r="Q3621" i="13" s="1"/>
  <c r="R3621" i="13" s="1"/>
  <c r="T3621" i="13" s="1"/>
  <c r="U3621" i="13" s="1"/>
  <c r="P3106" i="13"/>
  <c r="Q3106" i="13" s="1"/>
  <c r="R3106" i="13" s="1"/>
  <c r="T3106" i="13" s="1"/>
  <c r="U3106" i="13" s="1"/>
  <c r="P3255" i="13"/>
  <c r="Q3255" i="13" s="1"/>
  <c r="R3255" i="13" s="1"/>
  <c r="T3255" i="13" s="1"/>
  <c r="U3255" i="13" s="1"/>
  <c r="P2968" i="13"/>
  <c r="Q2968" i="13" s="1"/>
  <c r="R2968" i="13" s="1"/>
  <c r="T2968" i="13" s="1"/>
  <c r="U2968" i="13" s="1"/>
  <c r="P2456" i="13"/>
  <c r="Q2456" i="13" s="1"/>
  <c r="R2456" i="13" s="1"/>
  <c r="T2456" i="13" s="1"/>
  <c r="U2456" i="13" s="1"/>
  <c r="P2171" i="13"/>
  <c r="Q2171" i="13" s="1"/>
  <c r="R2171" i="13" s="1"/>
  <c r="T2171" i="13" s="1"/>
  <c r="U2171" i="13" s="1"/>
  <c r="P2320" i="13"/>
  <c r="Q2320" i="13" s="1"/>
  <c r="P1808" i="13"/>
  <c r="Q1808" i="13" s="1"/>
  <c r="P1237" i="13"/>
  <c r="Q1237" i="13" s="1"/>
  <c r="P1308" i="13"/>
  <c r="Q1308" i="13" s="1"/>
  <c r="R1308" i="13" s="1"/>
  <c r="T1308" i="13" s="1"/>
  <c r="U1308" i="13" s="1"/>
  <c r="P841" i="13"/>
  <c r="Q841" i="13" s="1"/>
  <c r="R841" i="13" s="1"/>
  <c r="T841" i="13" s="1"/>
  <c r="U841" i="13" s="1"/>
  <c r="P668" i="13"/>
  <c r="Q668" i="13" s="1"/>
  <c r="R668" i="13" s="1"/>
  <c r="T668" i="13" s="1"/>
  <c r="U668" i="13" s="1"/>
  <c r="P523" i="13"/>
  <c r="Q523" i="13" s="1"/>
  <c r="P238" i="13"/>
  <c r="Q238" i="13" s="1"/>
  <c r="P3878" i="13"/>
  <c r="Q3878" i="13" s="1"/>
  <c r="R3878" i="13" s="1"/>
  <c r="T3878" i="13" s="1"/>
  <c r="U3878" i="13" s="1"/>
  <c r="P3224" i="13"/>
  <c r="Q3224" i="13" s="1"/>
  <c r="P4100" i="13"/>
  <c r="P3632" i="13"/>
  <c r="Q3632" i="13" s="1"/>
  <c r="P3558" i="13"/>
  <c r="Q3558" i="13" s="1"/>
  <c r="P3046" i="13"/>
  <c r="Q3046" i="13" s="1"/>
  <c r="P3195" i="13"/>
  <c r="Q3195" i="13" s="1"/>
  <c r="R3195" i="13" s="1"/>
  <c r="T3195" i="13" s="1"/>
  <c r="U3195" i="13" s="1"/>
  <c r="P2908" i="13"/>
  <c r="P2384" i="13"/>
  <c r="Q2384" i="13" s="1"/>
  <c r="P2239" i="13"/>
  <c r="Q2239" i="13" s="1"/>
  <c r="P1785" i="13"/>
  <c r="P1876" i="13"/>
  <c r="Q1876" i="13" s="1"/>
  <c r="R1876" i="13" s="1"/>
  <c r="P1305" i="13"/>
  <c r="P1376" i="13"/>
  <c r="Q1376" i="13" s="1"/>
  <c r="R1376" i="13" s="1"/>
  <c r="T1376" i="13" s="1"/>
  <c r="U1376" i="13" s="1"/>
  <c r="P909" i="13"/>
  <c r="Q909" i="13" s="1"/>
  <c r="P862" i="13"/>
  <c r="Q862" i="13" s="1"/>
  <c r="R862" i="13" s="1"/>
  <c r="T862" i="13" s="1"/>
  <c r="U862" i="13" s="1"/>
  <c r="P402" i="13"/>
  <c r="Q402" i="13" s="1"/>
  <c r="R402" i="13" s="1"/>
  <c r="P269" i="13"/>
  <c r="Q269" i="13" s="1"/>
  <c r="R269" i="13" s="1"/>
  <c r="T269" i="13" s="1"/>
  <c r="U269" i="13" s="1"/>
  <c r="P13" i="13"/>
  <c r="P3392" i="13"/>
  <c r="Q3392" i="13" s="1"/>
  <c r="P2749" i="13"/>
  <c r="Q2749" i="13" s="1"/>
  <c r="R2749" i="13" s="1"/>
  <c r="T2749" i="13" s="1"/>
  <c r="U2749" i="13" s="1"/>
  <c r="P4043" i="13"/>
  <c r="P3220" i="13"/>
  <c r="P3089" i="13"/>
  <c r="P3911" i="13"/>
  <c r="Q3911" i="13" s="1"/>
  <c r="R3911" i="13" s="1"/>
  <c r="T3911" i="13" s="1"/>
  <c r="U3911" i="13" s="1"/>
  <c r="P3437" i="13"/>
  <c r="P2758" i="13"/>
  <c r="Q2758" i="13" s="1"/>
  <c r="R2758" i="13" s="1"/>
  <c r="T2758" i="13" s="1"/>
  <c r="U2758" i="13" s="1"/>
  <c r="P2599" i="13"/>
  <c r="Q2599" i="13" s="1"/>
  <c r="R2599" i="13" s="1"/>
  <c r="T2599" i="13" s="1"/>
  <c r="U2599" i="13" s="1"/>
  <c r="P2193" i="13"/>
  <c r="Q2193" i="13" s="1"/>
  <c r="P1809" i="13"/>
  <c r="Q1809" i="13" s="1"/>
  <c r="R1809" i="13" s="1"/>
  <c r="T1809" i="13" s="1"/>
  <c r="U1809" i="13" s="1"/>
  <c r="P2086" i="13"/>
  <c r="P1643" i="13"/>
  <c r="Q1643" i="13" s="1"/>
  <c r="R1643" i="13" s="1"/>
  <c r="T1643" i="13" s="1"/>
  <c r="U1643" i="13" s="1"/>
  <c r="P1259" i="13"/>
  <c r="Q1259" i="13" s="1"/>
  <c r="R1259" i="13" s="1"/>
  <c r="T1259" i="13" s="1"/>
  <c r="U1259" i="13" s="1"/>
  <c r="P1458" i="13"/>
  <c r="P822" i="13"/>
  <c r="Q822" i="13" s="1"/>
  <c r="P1072" i="13"/>
  <c r="P690" i="13"/>
  <c r="Q690" i="13" s="1"/>
  <c r="P534" i="13"/>
  <c r="P310" i="13"/>
  <c r="P118" i="13"/>
  <c r="Q118" i="13" s="1"/>
  <c r="R118" i="13" s="1"/>
  <c r="T118" i="13" s="1"/>
  <c r="U118" i="13" s="1"/>
  <c r="P3922" i="13"/>
  <c r="Q3922" i="13" s="1"/>
  <c r="P3795" i="13"/>
  <c r="P3060" i="13"/>
  <c r="P2893" i="13"/>
  <c r="Q2893" i="13" s="1"/>
  <c r="R2893" i="13" s="1"/>
  <c r="T2893" i="13" s="1"/>
  <c r="U2893" i="13" s="1"/>
  <c r="P2826" i="13"/>
  <c r="Q2826" i="13" s="1"/>
  <c r="R2826" i="13" s="1"/>
  <c r="T2826" i="13" s="1"/>
  <c r="U2826" i="13" s="1"/>
  <c r="P2442" i="13"/>
  <c r="Q2442" i="13" s="1"/>
  <c r="R2442" i="13" s="1"/>
  <c r="T2442" i="13" s="1"/>
  <c r="U2442" i="13" s="1"/>
  <c r="P2411" i="13"/>
  <c r="P2021" i="13"/>
  <c r="Q2021" i="13" s="1"/>
  <c r="R2021" i="13" s="1"/>
  <c r="T2021" i="13" s="1"/>
  <c r="U2021" i="13" s="1"/>
  <c r="P2298" i="13"/>
  <c r="Q2298" i="13" s="1"/>
  <c r="R2298" i="13" s="1"/>
  <c r="T2298" i="13" s="1"/>
  <c r="U2298" i="13" s="1"/>
  <c r="P1914" i="13"/>
  <c r="Q1914" i="13" s="1"/>
  <c r="P1471" i="13"/>
  <c r="Q1471" i="13" s="1"/>
  <c r="P1093" i="13"/>
  <c r="Q1093" i="13" s="1"/>
  <c r="P1286" i="13"/>
  <c r="P947" i="13"/>
  <c r="Q947" i="13" s="1"/>
  <c r="R947" i="13" s="1"/>
  <c r="T947" i="13" s="1"/>
  <c r="U947" i="13" s="1"/>
  <c r="P900" i="13"/>
  <c r="P627" i="13"/>
  <c r="Q627" i="13" s="1"/>
  <c r="R627" i="13" s="1"/>
  <c r="T627" i="13" s="1"/>
  <c r="U627" i="13" s="1"/>
  <c r="P352" i="13"/>
  <c r="Q352" i="13" s="1"/>
  <c r="R352" i="13" s="1"/>
  <c r="T352" i="13" s="1"/>
  <c r="U352" i="13" s="1"/>
  <c r="P96" i="13"/>
  <c r="Q96" i="13" s="1"/>
  <c r="P4024" i="13"/>
  <c r="Q4024" i="13" s="1"/>
  <c r="P3633" i="13"/>
  <c r="Q3633" i="13" s="1"/>
  <c r="P3881" i="13"/>
  <c r="Q3881" i="13" s="1"/>
  <c r="P3482" i="13"/>
  <c r="P3098" i="13"/>
  <c r="Q3098" i="13" s="1"/>
  <c r="R3098" i="13" s="1"/>
  <c r="T3098" i="13" s="1"/>
  <c r="U3098" i="13" s="1"/>
  <c r="P3375" i="13"/>
  <c r="Q3375" i="13" s="1"/>
  <c r="R3375" i="13" s="1"/>
  <c r="T3375" i="13" s="1"/>
  <c r="U3375" i="13" s="1"/>
  <c r="P2885" i="13"/>
  <c r="Q2885" i="13" s="1"/>
  <c r="P2832" i="13"/>
  <c r="Q2832" i="13" s="1"/>
  <c r="P2448" i="13"/>
  <c r="Q2448" i="13" s="1"/>
  <c r="P2425" i="13"/>
  <c r="Q2425" i="13" s="1"/>
  <c r="P2035" i="13"/>
  <c r="Q2035" i="13" s="1"/>
  <c r="R2035" i="13" s="1"/>
  <c r="T2035" i="13" s="1"/>
  <c r="U2035" i="13" s="1"/>
  <c r="P2312" i="13"/>
  <c r="Q2312" i="13" s="1"/>
  <c r="R2312" i="13" s="1"/>
  <c r="T2312" i="13" s="1"/>
  <c r="U2312" i="13" s="1"/>
  <c r="P2056" i="13"/>
  <c r="Q2056" i="13" s="1"/>
  <c r="P1613" i="13"/>
  <c r="Q1613" i="13" s="1"/>
  <c r="R1613" i="13" s="1"/>
  <c r="T1613" i="13" s="1"/>
  <c r="U1613" i="13" s="1"/>
  <c r="P1229" i="13"/>
  <c r="Q1229" i="13" s="1"/>
  <c r="R1229" i="13" s="1"/>
  <c r="T1229" i="13" s="1"/>
  <c r="U1229" i="13" s="1"/>
  <c r="P1300" i="13"/>
  <c r="P961" i="13"/>
  <c r="Q961" i="13" s="1"/>
  <c r="P914" i="13"/>
  <c r="Q914" i="13" s="1"/>
  <c r="R914" i="13" s="1"/>
  <c r="T914" i="13" s="1"/>
  <c r="U914" i="13" s="1"/>
  <c r="P640" i="13"/>
  <c r="Q640" i="13" s="1"/>
  <c r="R640" i="13" s="1"/>
  <c r="T640" i="13" s="1"/>
  <c r="U640" i="13" s="1"/>
  <c r="P455" i="13"/>
  <c r="Q455" i="13" s="1"/>
  <c r="P234" i="13"/>
  <c r="Q234" i="13" s="1"/>
  <c r="P39" i="13"/>
  <c r="P4151" i="13"/>
  <c r="Q4151" i="13" s="1"/>
  <c r="R4151" i="13" s="1"/>
  <c r="T4151" i="13" s="1"/>
  <c r="U4151" i="13" s="1"/>
  <c r="P3312" i="13"/>
  <c r="Q3312" i="13" s="1"/>
  <c r="P3141" i="13"/>
  <c r="Q3141" i="13" s="1"/>
  <c r="P4124" i="13"/>
  <c r="Q4124" i="13" s="1"/>
  <c r="R4124" i="13" s="1"/>
  <c r="T4124" i="13" s="1"/>
  <c r="U4124" i="13" s="1"/>
  <c r="P3868" i="13"/>
  <c r="Q3868" i="13" s="1"/>
  <c r="R3868" i="13" s="1"/>
  <c r="T3868" i="13" s="1"/>
  <c r="U3868" i="13" s="1"/>
  <c r="P3579" i="13"/>
  <c r="Q3579" i="13" s="1"/>
  <c r="P4109" i="13"/>
  <c r="Q4109" i="13" s="1"/>
  <c r="R4109" i="13" s="1"/>
  <c r="T4109" i="13" s="1"/>
  <c r="U4109" i="13" s="1"/>
  <c r="P3981" i="13"/>
  <c r="P3853" i="13"/>
  <c r="Q3853" i="13" s="1"/>
  <c r="R3853" i="13" s="1"/>
  <c r="T3853" i="13" s="1"/>
  <c r="U3853" i="13" s="1"/>
  <c r="P3725" i="13"/>
  <c r="Q3725" i="13" s="1"/>
  <c r="R3725" i="13" s="1"/>
  <c r="T3725" i="13" s="1"/>
  <c r="U3725" i="13" s="1"/>
  <c r="P3519" i="13"/>
  <c r="Q3519" i="13" s="1"/>
  <c r="P3454" i="13"/>
  <c r="Q3454" i="13" s="1"/>
  <c r="R3454" i="13" s="1"/>
  <c r="T3454" i="13" s="1"/>
  <c r="U3454" i="13" s="1"/>
  <c r="P3326" i="13"/>
  <c r="Q3326" i="13" s="1"/>
  <c r="P3198" i="13"/>
  <c r="P3070" i="13"/>
  <c r="Q3070" i="13" s="1"/>
  <c r="P2681" i="13"/>
  <c r="Q2681" i="13" s="1"/>
  <c r="P3475" i="13"/>
  <c r="Q3475" i="13" s="1"/>
  <c r="P3347" i="13"/>
  <c r="P3219" i="13"/>
  <c r="Q3219" i="13" s="1"/>
  <c r="P3091" i="13"/>
  <c r="P2773" i="13"/>
  <c r="Q2773" i="13" s="1"/>
  <c r="R2773" i="13" s="1"/>
  <c r="T2773" i="13" s="1"/>
  <c r="U2773" i="13" s="1"/>
  <c r="P2387" i="13"/>
  <c r="P2932" i="13"/>
  <c r="Q2932" i="13" s="1"/>
  <c r="P2804" i="13"/>
  <c r="P2676" i="13"/>
  <c r="Q2676" i="13" s="1"/>
  <c r="R2676" i="13" s="1"/>
  <c r="T2676" i="13" s="1"/>
  <c r="U2676" i="13" s="1"/>
  <c r="P2548" i="13"/>
  <c r="Q2548" i="13" s="1"/>
  <c r="R2548" i="13" s="1"/>
  <c r="T2548" i="13" s="1"/>
  <c r="U2548" i="13" s="1"/>
  <c r="P2420" i="13"/>
  <c r="Q2420" i="13" s="1"/>
  <c r="P2653" i="13"/>
  <c r="P2525" i="13"/>
  <c r="Q2525" i="13" s="1"/>
  <c r="P2385" i="13"/>
  <c r="P2263" i="13"/>
  <c r="Q2263" i="13" s="1"/>
  <c r="R2263" i="13" s="1"/>
  <c r="T2263" i="13" s="1"/>
  <c r="U2263" i="13" s="1"/>
  <c r="P2135" i="13"/>
  <c r="Q2135" i="13" s="1"/>
  <c r="R2135" i="13" s="1"/>
  <c r="T2135" i="13" s="1"/>
  <c r="U2135" i="13" s="1"/>
  <c r="P2007" i="13"/>
  <c r="Q2007" i="13" s="1"/>
  <c r="R2007" i="13" s="1"/>
  <c r="T2007" i="13" s="1"/>
  <c r="U2007" i="13" s="1"/>
  <c r="P1879" i="13"/>
  <c r="Q1879" i="13" s="1"/>
  <c r="P1714" i="13"/>
  <c r="Q1714" i="13" s="1"/>
  <c r="P2284" i="13"/>
  <c r="Q2284" i="13" s="1"/>
  <c r="R2284" i="13" s="1"/>
  <c r="T2284" i="13" s="1"/>
  <c r="U2284" i="13" s="1"/>
  <c r="P2156" i="13"/>
  <c r="Q2156" i="13" s="1"/>
  <c r="P2028" i="13"/>
  <c r="Q2028" i="13" s="1"/>
  <c r="R2028" i="13" s="1"/>
  <c r="T2028" i="13" s="1"/>
  <c r="U2028" i="13" s="1"/>
  <c r="P1900" i="13"/>
  <c r="Q1900" i="13" s="1"/>
  <c r="P1756" i="13"/>
  <c r="Q1756" i="13" s="1"/>
  <c r="R1756" i="13" s="1"/>
  <c r="T1756" i="13" s="1"/>
  <c r="U1756" i="13" s="1"/>
  <c r="P1585" i="13"/>
  <c r="Q1585" i="13" s="1"/>
  <c r="R1585" i="13" s="1"/>
  <c r="T1585" i="13" s="1"/>
  <c r="U1585" i="13" s="1"/>
  <c r="P1457" i="13"/>
  <c r="P1329" i="13"/>
  <c r="P1201" i="13"/>
  <c r="Q1201" i="13" s="1"/>
  <c r="P1656" i="13"/>
  <c r="Q1656" i="13" s="1"/>
  <c r="R1656" i="13" s="1"/>
  <c r="T1656" i="13" s="1"/>
  <c r="U1656" i="13" s="1"/>
  <c r="P1528" i="13"/>
  <c r="Q1528" i="13" s="1"/>
  <c r="P1400" i="13"/>
  <c r="Q1400" i="13" s="1"/>
  <c r="P1272" i="13"/>
  <c r="Q1272" i="13" s="1"/>
  <c r="R1272" i="13" s="1"/>
  <c r="T1272" i="13" s="1"/>
  <c r="U1272" i="13" s="1"/>
  <c r="P1144" i="13"/>
  <c r="Q1144" i="13" s="1"/>
  <c r="R1144" i="13" s="1"/>
  <c r="T1144" i="13" s="1"/>
  <c r="U1144" i="13" s="1"/>
  <c r="P1061" i="13"/>
  <c r="Q1061" i="13" s="1"/>
  <c r="R1061" i="13" s="1"/>
  <c r="T1061" i="13" s="1"/>
  <c r="U1061" i="13" s="1"/>
  <c r="P933" i="13"/>
  <c r="Q933" i="13" s="1"/>
  <c r="P753" i="13"/>
  <c r="Q753" i="13" s="1"/>
  <c r="R753" i="13" s="1"/>
  <c r="T753" i="13" s="1"/>
  <c r="U753" i="13" s="1"/>
  <c r="P1014" i="13"/>
  <c r="Q1014" i="13" s="1"/>
  <c r="R1014" i="13" s="1"/>
  <c r="T1014" i="13" s="1"/>
  <c r="U1014" i="13" s="1"/>
  <c r="P886" i="13"/>
  <c r="Q886" i="13" s="1"/>
  <c r="R886" i="13" s="1"/>
  <c r="T886" i="13" s="1"/>
  <c r="U886" i="13" s="1"/>
  <c r="P760" i="13"/>
  <c r="Q760" i="13" s="1"/>
  <c r="R760" i="13" s="1"/>
  <c r="T760" i="13" s="1"/>
  <c r="U760" i="13" s="1"/>
  <c r="P564" i="13"/>
  <c r="Q564" i="13" s="1"/>
  <c r="P620" i="13"/>
  <c r="Q620" i="13" s="1"/>
  <c r="R620" i="13" s="1"/>
  <c r="T620" i="13" s="1"/>
  <c r="U620" i="13" s="1"/>
  <c r="P405" i="13"/>
  <c r="Q405" i="13" s="1"/>
  <c r="P505" i="13"/>
  <c r="Q505" i="13" s="1"/>
  <c r="P441" i="13"/>
  <c r="P345" i="13"/>
  <c r="Q345" i="13" s="1"/>
  <c r="R345" i="13" s="1"/>
  <c r="T345" i="13" s="1"/>
  <c r="U345" i="13" s="1"/>
  <c r="P281" i="13"/>
  <c r="Q281" i="13" s="1"/>
  <c r="P220" i="13"/>
  <c r="Q220" i="13" s="1"/>
  <c r="P153" i="13"/>
  <c r="Q153" i="13" s="1"/>
  <c r="R153" i="13" s="1"/>
  <c r="T153" i="13" s="1"/>
  <c r="U153" i="13" s="1"/>
  <c r="P89" i="13"/>
  <c r="Q89" i="13" s="1"/>
  <c r="P25" i="13"/>
  <c r="P3982" i="13"/>
  <c r="Q3982" i="13" s="1"/>
  <c r="P3523" i="13"/>
  <c r="Q3523" i="13" s="1"/>
  <c r="R3523" i="13" s="1"/>
  <c r="T3523" i="13" s="1"/>
  <c r="U3523" i="13" s="1"/>
  <c r="P3839" i="13"/>
  <c r="Q3839" i="13" s="1"/>
  <c r="R3839" i="13" s="1"/>
  <c r="T3839" i="13" s="1"/>
  <c r="U3839" i="13" s="1"/>
  <c r="P3456" i="13"/>
  <c r="P3088" i="13"/>
  <c r="Q3088" i="13" s="1"/>
  <c r="P3381" i="13"/>
  <c r="Q3381" i="13" s="1"/>
  <c r="P3005" i="13"/>
  <c r="Q3005" i="13" s="1"/>
  <c r="P2862" i="13"/>
  <c r="Q2862" i="13" s="1"/>
  <c r="R2862" i="13" s="1"/>
  <c r="T2862" i="13" s="1"/>
  <c r="U2862" i="13" s="1"/>
  <c r="P4002" i="13"/>
  <c r="P3722" i="13"/>
  <c r="P4091" i="13"/>
  <c r="Q4091" i="13" s="1"/>
  <c r="P3835" i="13"/>
  <c r="Q3835" i="13" s="1"/>
  <c r="P3532" i="13"/>
  <c r="Q3532" i="13" s="1"/>
  <c r="R3532" i="13" s="1"/>
  <c r="T3532" i="13" s="1"/>
  <c r="U3532" i="13" s="1"/>
  <c r="P3268" i="13"/>
  <c r="Q3268" i="13" s="1"/>
  <c r="R3268" i="13" s="1"/>
  <c r="T3268" i="13" s="1"/>
  <c r="U3268" i="13" s="1"/>
  <c r="P2929" i="13"/>
  <c r="Q2929" i="13" s="1"/>
  <c r="P3377" i="13"/>
  <c r="Q3377" i="13" s="1"/>
  <c r="R3377" i="13" s="1"/>
  <c r="T3377" i="13" s="1"/>
  <c r="U3377" i="13" s="1"/>
  <c r="P3137" i="13"/>
  <c r="P4062" i="13"/>
  <c r="Q4062" i="13" s="1"/>
  <c r="R4062" i="13" s="1"/>
  <c r="T4062" i="13" s="1"/>
  <c r="U4062" i="13" s="1"/>
  <c r="P3702" i="13"/>
  <c r="P3983" i="13"/>
  <c r="P3527" i="13"/>
  <c r="Q3527" i="13" s="1"/>
  <c r="R3527" i="13" s="1"/>
  <c r="T3527" i="13" s="1"/>
  <c r="U3527" i="13" s="1"/>
  <c r="P3216" i="13"/>
  <c r="Q3216" i="13" s="1"/>
  <c r="P2679" i="13"/>
  <c r="Q2679" i="13" s="1"/>
  <c r="P3125" i="13"/>
  <c r="Q3125" i="13" s="1"/>
  <c r="P2974" i="13"/>
  <c r="P2790" i="13"/>
  <c r="Q2790" i="13" s="1"/>
  <c r="R2790" i="13" s="1"/>
  <c r="T2790" i="13" s="1"/>
  <c r="U2790" i="13" s="1"/>
  <c r="P2646" i="13"/>
  <c r="Q2646" i="13" s="1"/>
  <c r="P2518" i="13"/>
  <c r="Q2518" i="13" s="1"/>
  <c r="R2518" i="13" s="1"/>
  <c r="T2518" i="13" s="1"/>
  <c r="U2518" i="13" s="1"/>
  <c r="P2373" i="13"/>
  <c r="Q2373" i="13" s="1"/>
  <c r="R2373" i="13" s="1"/>
  <c r="T2373" i="13" s="1"/>
  <c r="U2373" i="13" s="1"/>
  <c r="P2623" i="13"/>
  <c r="Q2623" i="13" s="1"/>
  <c r="R2623" i="13" s="1"/>
  <c r="T2623" i="13" s="1"/>
  <c r="U2623" i="13" s="1"/>
  <c r="P2495" i="13"/>
  <c r="Q2495" i="13" s="1"/>
  <c r="R2495" i="13" s="1"/>
  <c r="T2495" i="13" s="1"/>
  <c r="U2495" i="13" s="1"/>
  <c r="P1787" i="13"/>
  <c r="Q1787" i="13" s="1"/>
  <c r="R1787" i="13" s="1"/>
  <c r="T1787" i="13" s="1"/>
  <c r="U1787" i="13" s="1"/>
  <c r="P2217" i="13"/>
  <c r="Q2217" i="13" s="1"/>
  <c r="P2089" i="13"/>
  <c r="Q2089" i="13" s="1"/>
  <c r="R2089" i="13" s="1"/>
  <c r="T2089" i="13" s="1"/>
  <c r="U2089" i="13" s="1"/>
  <c r="P1961" i="13"/>
  <c r="Q1961" i="13" s="1"/>
  <c r="R1961" i="13" s="1"/>
  <c r="T1961" i="13" s="1"/>
  <c r="U1961" i="13" s="1"/>
  <c r="P1833" i="13"/>
  <c r="Q1833" i="13" s="1"/>
  <c r="P1741" i="13"/>
  <c r="Q1741" i="13" s="1"/>
  <c r="R1741" i="13" s="1"/>
  <c r="T1741" i="13" s="1"/>
  <c r="U1741" i="13" s="1"/>
  <c r="P2238" i="13"/>
  <c r="Q2238" i="13" s="1"/>
  <c r="R2238" i="13" s="1"/>
  <c r="T2238" i="13" s="1"/>
  <c r="U2238" i="13" s="1"/>
  <c r="P2110" i="13"/>
  <c r="Q2110" i="13" s="1"/>
  <c r="R2110" i="13" s="1"/>
  <c r="T2110" i="13" s="1"/>
  <c r="U2110" i="13" s="1"/>
  <c r="P1982" i="13"/>
  <c r="P1854" i="13"/>
  <c r="P1667" i="13"/>
  <c r="Q1667" i="13" s="1"/>
  <c r="P1539" i="13"/>
  <c r="Q1539" i="13" s="1"/>
  <c r="P1411" i="13"/>
  <c r="Q1411" i="13" s="1"/>
  <c r="P1283" i="13"/>
  <c r="Q1283" i="13" s="1"/>
  <c r="R1283" i="13" s="1"/>
  <c r="T1283" i="13" s="1"/>
  <c r="U1283" i="13" s="1"/>
  <c r="P1155" i="13"/>
  <c r="Q1155" i="13" s="1"/>
  <c r="R1155" i="13" s="1"/>
  <c r="T1155" i="13" s="1"/>
  <c r="U1155" i="13" s="1"/>
  <c r="P1610" i="13"/>
  <c r="Q1610" i="13" s="1"/>
  <c r="R1610" i="13" s="1"/>
  <c r="T1610" i="13" s="1"/>
  <c r="U1610" i="13" s="1"/>
  <c r="P1482" i="13"/>
  <c r="P1354" i="13"/>
  <c r="Q1354" i="13" s="1"/>
  <c r="R1354" i="13" s="1"/>
  <c r="T1354" i="13" s="1"/>
  <c r="U1354" i="13" s="1"/>
  <c r="P1226" i="13"/>
  <c r="Q1226" i="13" s="1"/>
  <c r="P1115" i="13"/>
  <c r="Q1115" i="13" s="1"/>
  <c r="R1115" i="13" s="1"/>
  <c r="T1115" i="13" s="1"/>
  <c r="U1115" i="13" s="1"/>
  <c r="P1015" i="13"/>
  <c r="Q1015" i="13" s="1"/>
  <c r="P887" i="13"/>
  <c r="Q887" i="13" s="1"/>
  <c r="P751" i="13"/>
  <c r="Q751" i="13" s="1"/>
  <c r="P968" i="13"/>
  <c r="Q968" i="13" s="1"/>
  <c r="R968" i="13" s="1"/>
  <c r="T968" i="13" s="1"/>
  <c r="U968" i="13" s="1"/>
  <c r="P840" i="13"/>
  <c r="Q840" i="13" s="1"/>
  <c r="P714" i="13"/>
  <c r="Q714" i="13" s="1"/>
  <c r="P677" i="13"/>
  <c r="Q677" i="13" s="1"/>
  <c r="R677" i="13" s="1"/>
  <c r="T677" i="13" s="1"/>
  <c r="U677" i="13" s="1"/>
  <c r="P597" i="13"/>
  <c r="Q597" i="13" s="1"/>
  <c r="R597" i="13" s="1"/>
  <c r="T597" i="13" s="1"/>
  <c r="U597" i="13" s="1"/>
  <c r="P546" i="13"/>
  <c r="Q546" i="13" s="1"/>
  <c r="P482" i="13"/>
  <c r="Q482" i="13" s="1"/>
  <c r="P418" i="13"/>
  <c r="P322" i="13"/>
  <c r="Q322" i="13" s="1"/>
  <c r="P258" i="13"/>
  <c r="P197" i="13"/>
  <c r="Q197" i="13" s="1"/>
  <c r="P130" i="13"/>
  <c r="Q130" i="13" s="1"/>
  <c r="P66" i="13"/>
  <c r="Q66" i="13" s="1"/>
  <c r="R66" i="13" s="1"/>
  <c r="T66" i="13" s="1"/>
  <c r="U66" i="13" s="1"/>
  <c r="P3623" i="13"/>
  <c r="Q3623" i="13" s="1"/>
  <c r="P3962" i="13"/>
  <c r="Q3962" i="13" s="1"/>
  <c r="R3962" i="13" s="1"/>
  <c r="T3962" i="13" s="1"/>
  <c r="U3962" i="13" s="1"/>
  <c r="P3730" i="13"/>
  <c r="P4099" i="13"/>
  <c r="Q4099" i="13" s="1"/>
  <c r="R4099" i="13" s="1"/>
  <c r="T4099" i="13" s="1"/>
  <c r="U4099" i="13" s="1"/>
  <c r="P3843" i="13"/>
  <c r="Q3843" i="13" s="1"/>
  <c r="P3543" i="13"/>
  <c r="Q3543" i="13" s="1"/>
  <c r="P3364" i="13"/>
  <c r="Q3364" i="13" s="1"/>
  <c r="R3364" i="13" s="1"/>
  <c r="T3364" i="13" s="1"/>
  <c r="U3364" i="13" s="1"/>
  <c r="P3108" i="13"/>
  <c r="Q3108" i="13" s="1"/>
  <c r="R3108" i="13" s="1"/>
  <c r="T3108" i="13" s="1"/>
  <c r="U3108" i="13" s="1"/>
  <c r="P2791" i="13"/>
  <c r="Q2791" i="13" s="1"/>
  <c r="R2791" i="13" s="1"/>
  <c r="T2791" i="13" s="1"/>
  <c r="U2791" i="13" s="1"/>
  <c r="P3281" i="13"/>
  <c r="Q3281" i="13" s="1"/>
  <c r="R3281" i="13" s="1"/>
  <c r="T3281" i="13" s="1"/>
  <c r="U3281" i="13" s="1"/>
  <c r="P3021" i="13"/>
  <c r="Q3021" i="13" s="1"/>
  <c r="R3021" i="13" s="1"/>
  <c r="T3021" i="13" s="1"/>
  <c r="U3021" i="13" s="1"/>
  <c r="P2843" i="13"/>
  <c r="Q2843" i="13" s="1"/>
  <c r="R2843" i="13" s="1"/>
  <c r="T2843" i="13" s="1"/>
  <c r="U2843" i="13" s="1"/>
  <c r="P2978" i="13"/>
  <c r="Q2978" i="13" s="1"/>
  <c r="P2850" i="13"/>
  <c r="P2722" i="13"/>
  <c r="Q2722" i="13" s="1"/>
  <c r="R2722" i="13" s="1"/>
  <c r="T2722" i="13" s="1"/>
  <c r="U2722" i="13" s="1"/>
  <c r="P2594" i="13"/>
  <c r="Q2594" i="13" s="1"/>
  <c r="R2594" i="13" s="1"/>
  <c r="T2594" i="13" s="1"/>
  <c r="U2594" i="13" s="1"/>
  <c r="P2466" i="13"/>
  <c r="P2351" i="13"/>
  <c r="Q2351" i="13" s="1"/>
  <c r="P2563" i="13"/>
  <c r="Q2563" i="13" s="1"/>
  <c r="R2563" i="13" s="1"/>
  <c r="T2563" i="13" s="1"/>
  <c r="U2563" i="13" s="1"/>
  <c r="P2435" i="13"/>
  <c r="Q2435" i="13" s="1"/>
  <c r="R2435" i="13" s="1"/>
  <c r="T2435" i="13" s="1"/>
  <c r="U2435" i="13" s="1"/>
  <c r="P1683" i="13"/>
  <c r="Q1683" i="13" s="1"/>
  <c r="R1683" i="13" s="1"/>
  <c r="T1683" i="13" s="1"/>
  <c r="U1683" i="13" s="1"/>
  <c r="P2173" i="13"/>
  <c r="Q2173" i="13" s="1"/>
  <c r="P2045" i="13"/>
  <c r="Q2045" i="13" s="1"/>
  <c r="R2045" i="13" s="1"/>
  <c r="T2045" i="13" s="1"/>
  <c r="U2045" i="13" s="1"/>
  <c r="P1917" i="13"/>
  <c r="Q1917" i="13" s="1"/>
  <c r="P1789" i="13"/>
  <c r="P2322" i="13"/>
  <c r="P2194" i="13"/>
  <c r="Q2194" i="13" s="1"/>
  <c r="R2194" i="13" s="1"/>
  <c r="T2194" i="13" s="1"/>
  <c r="U2194" i="13" s="1"/>
  <c r="P2066" i="13"/>
  <c r="Q2066" i="13" s="1"/>
  <c r="R2066" i="13" s="1"/>
  <c r="T2066" i="13" s="1"/>
  <c r="U2066" i="13" s="1"/>
  <c r="P1938" i="13"/>
  <c r="Q1938" i="13" s="1"/>
  <c r="P1810" i="13"/>
  <c r="P1623" i="13"/>
  <c r="Q1623" i="13" s="1"/>
  <c r="P1495" i="13"/>
  <c r="Q1495" i="13" s="1"/>
  <c r="R1495" i="13" s="1"/>
  <c r="T1495" i="13" s="1"/>
  <c r="U1495" i="13" s="1"/>
  <c r="P1367" i="13"/>
  <c r="Q1367" i="13" s="1"/>
  <c r="P1239" i="13"/>
  <c r="P1090" i="13"/>
  <c r="Q1090" i="13" s="1"/>
  <c r="R1090" i="13" s="1"/>
  <c r="T1090" i="13" s="1"/>
  <c r="U1090" i="13" s="1"/>
  <c r="P1566" i="13"/>
  <c r="Q1566" i="13" s="1"/>
  <c r="R1566" i="13" s="1"/>
  <c r="T1566" i="13" s="1"/>
  <c r="U1566" i="13" s="1"/>
  <c r="P1438" i="13"/>
  <c r="Q1438" i="13" s="1"/>
  <c r="R1438" i="13" s="1"/>
  <c r="T1438" i="13" s="1"/>
  <c r="U1438" i="13" s="1"/>
  <c r="P1310" i="13"/>
  <c r="Q1310" i="13" s="1"/>
  <c r="P1182" i="13"/>
  <c r="Q1182" i="13" s="1"/>
  <c r="R1182" i="13" s="1"/>
  <c r="T1182" i="13" s="1"/>
  <c r="U1182" i="13" s="1"/>
  <c r="P771" i="13"/>
  <c r="P971" i="13"/>
  <c r="P843" i="13"/>
  <c r="Q843" i="13" s="1"/>
  <c r="P1052" i="13"/>
  <c r="Q1052" i="13" s="1"/>
  <c r="R1052" i="13" s="1"/>
  <c r="T1052" i="13" s="1"/>
  <c r="U1052" i="13" s="1"/>
  <c r="P924" i="13"/>
  <c r="Q924" i="13" s="1"/>
  <c r="P717" i="13"/>
  <c r="P670" i="13"/>
  <c r="Q670" i="13" s="1"/>
  <c r="P566" i="13"/>
  <c r="Q566" i="13" s="1"/>
  <c r="R566" i="13" s="1"/>
  <c r="T566" i="13" s="1"/>
  <c r="U566" i="13" s="1"/>
  <c r="P575" i="13"/>
  <c r="Q575" i="13" s="1"/>
  <c r="R575" i="13" s="1"/>
  <c r="T575" i="13" s="1"/>
  <c r="U575" i="13" s="1"/>
  <c r="P524" i="13"/>
  <c r="P460" i="13"/>
  <c r="Q460" i="13" s="1"/>
  <c r="P364" i="13"/>
  <c r="Q364" i="13" s="1"/>
  <c r="R364" i="13" s="1"/>
  <c r="T364" i="13" s="1"/>
  <c r="U364" i="13" s="1"/>
  <c r="P300" i="13"/>
  <c r="Q300" i="13" s="1"/>
  <c r="P239" i="13"/>
  <c r="Q239" i="13" s="1"/>
  <c r="R239" i="13" s="1"/>
  <c r="T239" i="13" s="1"/>
  <c r="U239" i="13" s="1"/>
  <c r="P175" i="13"/>
  <c r="Q175" i="13" s="1"/>
  <c r="P108" i="13"/>
  <c r="Q108" i="13" s="1"/>
  <c r="R108" i="13" s="1"/>
  <c r="T108" i="13" s="1"/>
  <c r="U108" i="13" s="1"/>
  <c r="P44" i="13"/>
  <c r="Q44" i="13" s="1"/>
  <c r="R44" i="13" s="1"/>
  <c r="T44" i="13" s="1"/>
  <c r="U44" i="13" s="1"/>
  <c r="P3533" i="13"/>
  <c r="Q3533" i="13" s="1"/>
  <c r="P4048" i="13"/>
  <c r="P3920" i="13"/>
  <c r="Q3920" i="13" s="1"/>
  <c r="R3920" i="13" s="1"/>
  <c r="T3920" i="13" s="1"/>
  <c r="U3920" i="13" s="1"/>
  <c r="P3792" i="13"/>
  <c r="Q3792" i="13" s="1"/>
  <c r="R3792" i="13" s="1"/>
  <c r="T3792" i="13" s="1"/>
  <c r="U3792" i="13" s="1"/>
  <c r="P3664" i="13"/>
  <c r="P4161" i="13"/>
  <c r="Q4161" i="13" s="1"/>
  <c r="R4161" i="13" s="1"/>
  <c r="T4161" i="13" s="1"/>
  <c r="U4161" i="13" s="1"/>
  <c r="P4033" i="13"/>
  <c r="Q4033" i="13" s="1"/>
  <c r="R4033" i="13" s="1"/>
  <c r="T4033" i="13" s="1"/>
  <c r="U4033" i="13" s="1"/>
  <c r="P3905" i="13"/>
  <c r="Q3905" i="13" s="1"/>
  <c r="R3905" i="13" s="1"/>
  <c r="T3905" i="13" s="1"/>
  <c r="U3905" i="13" s="1"/>
  <c r="P3777" i="13"/>
  <c r="Q3777" i="13" s="1"/>
  <c r="P3649" i="13"/>
  <c r="P3506" i="13"/>
  <c r="Q3506" i="13" s="1"/>
  <c r="R3506" i="13" s="1"/>
  <c r="T3506" i="13" s="1"/>
  <c r="U3506" i="13" s="1"/>
  <c r="P3378" i="13"/>
  <c r="Q3378" i="13" s="1"/>
  <c r="R3378" i="13" s="1"/>
  <c r="T3378" i="13" s="1"/>
  <c r="U3378" i="13" s="1"/>
  <c r="P3250" i="13"/>
  <c r="Q3250" i="13" s="1"/>
  <c r="P3122" i="13"/>
  <c r="P2889" i="13"/>
  <c r="Q2889" i="13" s="1"/>
  <c r="P2751" i="13"/>
  <c r="Q2751" i="13" s="1"/>
  <c r="R2751" i="13" s="1"/>
  <c r="T2751" i="13" s="1"/>
  <c r="U2751" i="13" s="1"/>
  <c r="P3399" i="13"/>
  <c r="Q3399" i="13" s="1"/>
  <c r="P3271" i="13"/>
  <c r="Q3271" i="13" s="1"/>
  <c r="P3143" i="13"/>
  <c r="P2981" i="13"/>
  <c r="P2835" i="13"/>
  <c r="Q2835" i="13" s="1"/>
  <c r="R2835" i="13" s="1"/>
  <c r="T2835" i="13" s="1"/>
  <c r="U2835" i="13" s="1"/>
  <c r="P2984" i="13"/>
  <c r="P2856" i="13"/>
  <c r="Q2856" i="13" s="1"/>
  <c r="R2856" i="13" s="1"/>
  <c r="T2856" i="13" s="1"/>
  <c r="U2856" i="13" s="1"/>
  <c r="P2728" i="13"/>
  <c r="P2600" i="13"/>
  <c r="P2472" i="13"/>
  <c r="Q2472" i="13" s="1"/>
  <c r="P2378" i="13"/>
  <c r="Q2378" i="13" s="1"/>
  <c r="R2378" i="13" s="1"/>
  <c r="T2378" i="13" s="1"/>
  <c r="U2378" i="13" s="1"/>
  <c r="P2577" i="13"/>
  <c r="Q2577" i="13" s="1"/>
  <c r="P2449" i="13"/>
  <c r="P1711" i="13"/>
  <c r="P2187" i="13"/>
  <c r="Q2187" i="13" s="1"/>
  <c r="R2187" i="13" s="1"/>
  <c r="T2187" i="13" s="1"/>
  <c r="U2187" i="13" s="1"/>
  <c r="P2059" i="13"/>
  <c r="Q2059" i="13" s="1"/>
  <c r="R2059" i="13" s="1"/>
  <c r="T2059" i="13" s="1"/>
  <c r="U2059" i="13" s="1"/>
  <c r="P1931" i="13"/>
  <c r="P1803" i="13"/>
  <c r="P1681" i="13"/>
  <c r="Q1681" i="13" s="1"/>
  <c r="R1681" i="13" s="1"/>
  <c r="T1681" i="13" s="1"/>
  <c r="U1681" i="13" s="1"/>
  <c r="P2208" i="13"/>
  <c r="Q2208" i="13" s="1"/>
  <c r="R2208" i="13" s="1"/>
  <c r="T2208" i="13" s="1"/>
  <c r="U2208" i="13" s="1"/>
  <c r="P2080" i="13"/>
  <c r="Q2080" i="13" s="1"/>
  <c r="P1952" i="13"/>
  <c r="Q1952" i="13" s="1"/>
  <c r="P1824" i="13"/>
  <c r="Q1824" i="13" s="1"/>
  <c r="R1824" i="13" s="1"/>
  <c r="T1824" i="13" s="1"/>
  <c r="U1824" i="13" s="1"/>
  <c r="P1637" i="13"/>
  <c r="Q1637" i="13" s="1"/>
  <c r="R1637" i="13" s="1"/>
  <c r="T1637" i="13" s="1"/>
  <c r="U1637" i="13" s="1"/>
  <c r="P1509" i="13"/>
  <c r="Q1509" i="13" s="1"/>
  <c r="R1509" i="13" s="1"/>
  <c r="T1509" i="13" s="1"/>
  <c r="U1509" i="13" s="1"/>
  <c r="P1381" i="13"/>
  <c r="Q1381" i="13" s="1"/>
  <c r="P1253" i="13"/>
  <c r="Q1253" i="13" s="1"/>
  <c r="R1253" i="13" s="1"/>
  <c r="T1253" i="13" s="1"/>
  <c r="U1253" i="13" s="1"/>
  <c r="P1118" i="13"/>
  <c r="P1580" i="13"/>
  <c r="Q1580" i="13" s="1"/>
  <c r="P1452" i="13"/>
  <c r="P1324" i="13"/>
  <c r="Q1324" i="13" s="1"/>
  <c r="R1324" i="13" s="1"/>
  <c r="T1324" i="13" s="1"/>
  <c r="U1324" i="13" s="1"/>
  <c r="P1196" i="13"/>
  <c r="Q1196" i="13" s="1"/>
  <c r="R1196" i="13" s="1"/>
  <c r="T1196" i="13" s="1"/>
  <c r="U1196" i="13" s="1"/>
  <c r="P810" i="13"/>
  <c r="Q810" i="13" s="1"/>
  <c r="P985" i="13"/>
  <c r="Q985" i="13" s="1"/>
  <c r="P857" i="13"/>
  <c r="Q857" i="13" s="1"/>
  <c r="R857" i="13" s="1"/>
  <c r="T857" i="13" s="1"/>
  <c r="U857" i="13" s="1"/>
  <c r="P1066" i="13"/>
  <c r="Q1066" i="13" s="1"/>
  <c r="P938" i="13"/>
  <c r="Q938" i="13" s="1"/>
  <c r="P773" i="13"/>
  <c r="Q773" i="13" s="1"/>
  <c r="R773" i="13" s="1"/>
  <c r="T773" i="13" s="1"/>
  <c r="U773" i="13" s="1"/>
  <c r="P684" i="13"/>
  <c r="Q684" i="13" s="1"/>
  <c r="R684" i="13" s="1"/>
  <c r="T684" i="13" s="1"/>
  <c r="U684" i="13" s="1"/>
  <c r="P647" i="13"/>
  <c r="Q647" i="13" s="1"/>
  <c r="R647" i="13" s="1"/>
  <c r="T647" i="13" s="1"/>
  <c r="U647" i="13" s="1"/>
  <c r="P582" i="13"/>
  <c r="P531" i="13"/>
  <c r="Q531" i="13" s="1"/>
  <c r="P467" i="13"/>
  <c r="Q467" i="13" s="1"/>
  <c r="P371" i="13"/>
  <c r="Q371" i="13" s="1"/>
  <c r="P307" i="13"/>
  <c r="Q307" i="13" s="1"/>
  <c r="P242" i="13"/>
  <c r="Q242" i="13" s="1"/>
  <c r="P182" i="13"/>
  <c r="Q182" i="13" s="1"/>
  <c r="R182" i="13" s="1"/>
  <c r="T182" i="13" s="1"/>
  <c r="U182" i="13" s="1"/>
  <c r="P115" i="13"/>
  <c r="Q115" i="13" s="1"/>
  <c r="P51" i="13"/>
  <c r="P4118" i="13"/>
  <c r="Q4118" i="13" s="1"/>
  <c r="P3710" i="13"/>
  <c r="Q3710" i="13" s="1"/>
  <c r="R3710" i="13" s="1"/>
  <c r="T3710" i="13" s="1"/>
  <c r="U3710" i="13" s="1"/>
  <c r="P3927" i="13"/>
  <c r="Q3927" i="13" s="1"/>
  <c r="R3927" i="13" s="1"/>
  <c r="T3927" i="13" s="1"/>
  <c r="U3927" i="13" s="1"/>
  <c r="P3496" i="13"/>
  <c r="Q3496" i="13" s="1"/>
  <c r="P3072" i="13"/>
  <c r="P3309" i="13"/>
  <c r="P2891" i="13"/>
  <c r="Q2891" i="13" s="1"/>
  <c r="R2891" i="13" s="1"/>
  <c r="T2891" i="13" s="1"/>
  <c r="U2891" i="13" s="1"/>
  <c r="P3549" i="13"/>
  <c r="Q3549" i="13" s="1"/>
  <c r="P4052" i="13"/>
  <c r="Q4052" i="13" s="1"/>
  <c r="P3924" i="13"/>
  <c r="Q3924" i="13" s="1"/>
  <c r="R3924" i="13" s="1"/>
  <c r="T3924" i="13" s="1"/>
  <c r="U3924" i="13" s="1"/>
  <c r="P3796" i="13"/>
  <c r="Q3796" i="13" s="1"/>
  <c r="R3796" i="13" s="1"/>
  <c r="T3796" i="13" s="1"/>
  <c r="U3796" i="13" s="1"/>
  <c r="P3668" i="13"/>
  <c r="Q3668" i="13" s="1"/>
  <c r="P4165" i="13"/>
  <c r="P4037" i="13"/>
  <c r="Q4037" i="13" s="1"/>
  <c r="R4037" i="13" s="1"/>
  <c r="T4037" i="13" s="1"/>
  <c r="U4037" i="13" s="1"/>
  <c r="P3909" i="13"/>
  <c r="Q3909" i="13" s="1"/>
  <c r="R3909" i="13" s="1"/>
  <c r="T3909" i="13" s="1"/>
  <c r="U3909" i="13" s="1"/>
  <c r="P3781" i="13"/>
  <c r="P3653" i="13"/>
  <c r="Q3653" i="13" s="1"/>
  <c r="P3510" i="13"/>
  <c r="Q3510" i="13" s="1"/>
  <c r="R3510" i="13" s="1"/>
  <c r="T3510" i="13" s="1"/>
  <c r="U3510" i="13" s="1"/>
  <c r="P3382" i="13"/>
  <c r="Q3382" i="13" s="1"/>
  <c r="R3382" i="13" s="1"/>
  <c r="T3382" i="13" s="1"/>
  <c r="U3382" i="13" s="1"/>
  <c r="P3254" i="13"/>
  <c r="P3126" i="13"/>
  <c r="P2905" i="13"/>
  <c r="Q2905" i="13" s="1"/>
  <c r="R2905" i="13" s="1"/>
  <c r="T2905" i="13" s="1"/>
  <c r="U2905" i="13" s="1"/>
  <c r="P2767" i="13"/>
  <c r="Q2767" i="13" s="1"/>
  <c r="R2767" i="13" s="1"/>
  <c r="T2767" i="13" s="1"/>
  <c r="U2767" i="13" s="1"/>
  <c r="P3403" i="13"/>
  <c r="Q3403" i="13" s="1"/>
  <c r="P3275" i="13"/>
  <c r="Q3275" i="13" s="1"/>
  <c r="P3147" i="13"/>
  <c r="Q3147" i="13" s="1"/>
  <c r="P2997" i="13"/>
  <c r="Q2997" i="13" s="1"/>
  <c r="R2997" i="13" s="1"/>
  <c r="T2997" i="13" s="1"/>
  <c r="U2997" i="13" s="1"/>
  <c r="P2851" i="13"/>
  <c r="Q2851" i="13" s="1"/>
  <c r="P2988" i="13"/>
  <c r="Q2988" i="13" s="1"/>
  <c r="P2860" i="13"/>
  <c r="P2732" i="13"/>
  <c r="Q2732" i="13" s="1"/>
  <c r="R2732" i="13" s="1"/>
  <c r="T2732" i="13" s="1"/>
  <c r="U2732" i="13" s="1"/>
  <c r="P2604" i="13"/>
  <c r="Q2604" i="13" s="1"/>
  <c r="R2604" i="13" s="1"/>
  <c r="T2604" i="13" s="1"/>
  <c r="U2604" i="13" s="1"/>
  <c r="P2476" i="13"/>
  <c r="Q2476" i="13" s="1"/>
  <c r="P2386" i="13"/>
  <c r="Q2386" i="13" s="1"/>
  <c r="P2581" i="13"/>
  <c r="Q2581" i="13" s="1"/>
  <c r="R2581" i="13" s="1"/>
  <c r="T2581" i="13" s="1"/>
  <c r="U2581" i="13" s="1"/>
  <c r="P2453" i="13"/>
  <c r="Q2453" i="13" s="1"/>
  <c r="P1719" i="13"/>
  <c r="Q1719" i="13" s="1"/>
  <c r="P2191" i="13"/>
  <c r="Q2191" i="13" s="1"/>
  <c r="P2063" i="13"/>
  <c r="Q2063" i="13" s="1"/>
  <c r="R2063" i="13" s="1"/>
  <c r="T2063" i="13" s="1"/>
  <c r="U2063" i="13" s="1"/>
  <c r="P1935" i="13"/>
  <c r="Q1935" i="13" s="1"/>
  <c r="P1807" i="13"/>
  <c r="Q1807" i="13" s="1"/>
  <c r="P1689" i="13"/>
  <c r="P2212" i="13"/>
  <c r="Q2212" i="13" s="1"/>
  <c r="P2084" i="13"/>
  <c r="P1956" i="13"/>
  <c r="Q1956" i="13" s="1"/>
  <c r="R1956" i="13" s="1"/>
  <c r="T1956" i="13" s="1"/>
  <c r="U1956" i="13" s="1"/>
  <c r="P1828" i="13"/>
  <c r="Q1828" i="13" s="1"/>
  <c r="R1828" i="13" s="1"/>
  <c r="T1828" i="13" s="1"/>
  <c r="U1828" i="13" s="1"/>
  <c r="P1641" i="13"/>
  <c r="P1513" i="13"/>
  <c r="Q1513" i="13" s="1"/>
  <c r="P1385" i="13"/>
  <c r="Q1385" i="13" s="1"/>
  <c r="R1385" i="13" s="1"/>
  <c r="T1385" i="13" s="1"/>
  <c r="U1385" i="13" s="1"/>
  <c r="P1257" i="13"/>
  <c r="Q1257" i="13" s="1"/>
  <c r="R1257" i="13" s="1"/>
  <c r="T1257" i="13" s="1"/>
  <c r="U1257" i="13" s="1"/>
  <c r="P1126" i="13"/>
  <c r="Q1126" i="13" s="1"/>
  <c r="P1584" i="13"/>
  <c r="Q1584" i="13" s="1"/>
  <c r="R1584" i="13" s="1"/>
  <c r="T1584" i="13" s="1"/>
  <c r="U1584" i="13" s="1"/>
  <c r="P1456" i="13"/>
  <c r="P1328" i="13"/>
  <c r="Q1328" i="13" s="1"/>
  <c r="R1328" i="13" s="1"/>
  <c r="T1328" i="13" s="1"/>
  <c r="U1328" i="13" s="1"/>
  <c r="P1200" i="13"/>
  <c r="Q1200" i="13" s="1"/>
  <c r="P818" i="13"/>
  <c r="P989" i="13"/>
  <c r="P861" i="13"/>
  <c r="P1070" i="13"/>
  <c r="Q1070" i="13" s="1"/>
  <c r="R1070" i="13" s="1"/>
  <c r="T1070" i="13" s="1"/>
  <c r="U1070" i="13" s="1"/>
  <c r="P942" i="13"/>
  <c r="Q942" i="13" s="1"/>
  <c r="P789" i="13"/>
  <c r="Q789" i="13" s="1"/>
  <c r="P688" i="13"/>
  <c r="Q688" i="13" s="1"/>
  <c r="R688" i="13" s="1"/>
  <c r="T688" i="13" s="1"/>
  <c r="U688" i="13" s="1"/>
  <c r="P651" i="13"/>
  <c r="Q651" i="13" s="1"/>
  <c r="R651" i="13" s="1"/>
  <c r="T651" i="13" s="1"/>
  <c r="U651" i="13" s="1"/>
  <c r="P584" i="13"/>
  <c r="Q584" i="13" s="1"/>
  <c r="P533" i="13"/>
  <c r="Q533" i="13" s="1"/>
  <c r="P469" i="13"/>
  <c r="Q469" i="13" s="1"/>
  <c r="R469" i="13" s="1"/>
  <c r="T469" i="13" s="1"/>
  <c r="U469" i="13" s="1"/>
  <c r="P375" i="13"/>
  <c r="Q375" i="13" s="1"/>
  <c r="P309" i="13"/>
  <c r="Q309" i="13" s="1"/>
  <c r="R309" i="13" s="1"/>
  <c r="T309" i="13" s="1"/>
  <c r="U309" i="13" s="1"/>
  <c r="P250" i="13"/>
  <c r="Q250" i="13" s="1"/>
  <c r="R250" i="13" s="1"/>
  <c r="T250" i="13" s="1"/>
  <c r="U250" i="13" s="1"/>
  <c r="P184" i="13"/>
  <c r="Q184" i="13" s="1"/>
  <c r="R184" i="13" s="1"/>
  <c r="T184" i="13" s="1"/>
  <c r="U184" i="13" s="1"/>
  <c r="P117" i="13"/>
  <c r="Q117" i="13" s="1"/>
  <c r="P53" i="13"/>
  <c r="Q53" i="13" s="1"/>
  <c r="R53" i="13" s="1"/>
  <c r="T53" i="13" s="1"/>
  <c r="U53" i="13" s="1"/>
  <c r="P4142" i="13"/>
  <c r="Q4142" i="13" s="1"/>
  <c r="R4142" i="13" s="1"/>
  <c r="T4142" i="13" s="1"/>
  <c r="U4142" i="13" s="1"/>
  <c r="P3766" i="13"/>
  <c r="Q3766" i="13" s="1"/>
  <c r="R3766" i="13" s="1"/>
  <c r="T3766" i="13" s="1"/>
  <c r="U3766" i="13" s="1"/>
  <c r="P3991" i="13"/>
  <c r="Q3991" i="13" s="1"/>
  <c r="P3617" i="13"/>
  <c r="Q3617" i="13" s="1"/>
  <c r="R3617" i="13" s="1"/>
  <c r="T3617" i="13" s="1"/>
  <c r="U3617" i="13" s="1"/>
  <c r="P3248" i="13"/>
  <c r="P2807" i="13"/>
  <c r="Q2807" i="13" s="1"/>
  <c r="R2807" i="13" s="1"/>
  <c r="T2807" i="13" s="1"/>
  <c r="U2807" i="13" s="1"/>
  <c r="P3181" i="13"/>
  <c r="Q3181" i="13" s="1"/>
  <c r="R3181" i="13" s="1"/>
  <c r="T3181" i="13" s="1"/>
  <c r="U3181" i="13" s="1"/>
  <c r="P2374" i="13"/>
  <c r="Q2374" i="13" s="1"/>
  <c r="R2374" i="13" s="1"/>
  <c r="T2374" i="13" s="1"/>
  <c r="U2374" i="13" s="1"/>
  <c r="P4114" i="13"/>
  <c r="Q4114" i="13" s="1"/>
  <c r="P3850" i="13"/>
  <c r="Q3850" i="13" s="1"/>
  <c r="R3850" i="13" s="1"/>
  <c r="T3850" i="13" s="1"/>
  <c r="U3850" i="13" s="1"/>
  <c r="P3610" i="13"/>
  <c r="Q3610" i="13" s="1"/>
  <c r="P3947" i="13"/>
  <c r="Q3947" i="13" s="1"/>
  <c r="P3675" i="13"/>
  <c r="P3372" i="13"/>
  <c r="Q3372" i="13" s="1"/>
  <c r="R3372" i="13" s="1"/>
  <c r="T3372" i="13" s="1"/>
  <c r="U3372" i="13" s="1"/>
  <c r="P3116" i="13"/>
  <c r="Q3116" i="13" s="1"/>
  <c r="R3116" i="13" s="1"/>
  <c r="T3116" i="13" s="1"/>
  <c r="U3116" i="13" s="1"/>
  <c r="P3497" i="13"/>
  <c r="P3249" i="13"/>
  <c r="P2349" i="13"/>
  <c r="P3870" i="13"/>
  <c r="Q3870" i="13" s="1"/>
  <c r="R3870" i="13" s="1"/>
  <c r="T3870" i="13" s="1"/>
  <c r="U3870" i="13" s="1"/>
  <c r="P4135" i="13"/>
  <c r="Q4135" i="13" s="1"/>
  <c r="P3759" i="13"/>
  <c r="Q3759" i="13" s="1"/>
  <c r="P3376" i="13"/>
  <c r="Q3376" i="13" s="1"/>
  <c r="P2945" i="13"/>
  <c r="Q2945" i="13" s="1"/>
  <c r="R2945" i="13" s="1"/>
  <c r="T2945" i="13" s="1"/>
  <c r="U2945" i="13" s="1"/>
  <c r="P3301" i="13"/>
  <c r="Q3301" i="13" s="1"/>
  <c r="R3301" i="13" s="1"/>
  <c r="T3301" i="13" s="1"/>
  <c r="U3301" i="13" s="1"/>
  <c r="P2955" i="13"/>
  <c r="P2846" i="13"/>
  <c r="P2702" i="13"/>
  <c r="P2574" i="13"/>
  <c r="P2446" i="13"/>
  <c r="Q2446" i="13" s="1"/>
  <c r="R2446" i="13" s="1"/>
  <c r="T2446" i="13" s="1"/>
  <c r="U2446" i="13" s="1"/>
  <c r="P2321" i="13"/>
  <c r="Q2321" i="13" s="1"/>
  <c r="P2551" i="13"/>
  <c r="Q2551" i="13" s="1"/>
  <c r="P2415" i="13"/>
  <c r="P2281" i="13"/>
  <c r="P2145" i="13"/>
  <c r="Q2145" i="13" s="1"/>
  <c r="P2017" i="13"/>
  <c r="Q2017" i="13" s="1"/>
  <c r="R2017" i="13" s="1"/>
  <c r="T2017" i="13" s="1"/>
  <c r="U2017" i="13" s="1"/>
  <c r="P1889" i="13"/>
  <c r="Q1889" i="13" s="1"/>
  <c r="P1734" i="13"/>
  <c r="Q1734" i="13" s="1"/>
  <c r="P2294" i="13"/>
  <c r="Q2294" i="13" s="1"/>
  <c r="R2294" i="13" s="1"/>
  <c r="T2294" i="13" s="1"/>
  <c r="U2294" i="13" s="1"/>
  <c r="P2166" i="13"/>
  <c r="Q2166" i="13" s="1"/>
  <c r="R2166" i="13" s="1"/>
  <c r="T2166" i="13" s="1"/>
  <c r="U2166" i="13" s="1"/>
  <c r="P2038" i="13"/>
  <c r="P1910" i="13"/>
  <c r="Q1910" i="13" s="1"/>
  <c r="P1776" i="13"/>
  <c r="Q1776" i="13" s="1"/>
  <c r="R1776" i="13" s="1"/>
  <c r="T1776" i="13" s="1"/>
  <c r="U1776" i="13" s="1"/>
  <c r="P1595" i="13"/>
  <c r="Q1595" i="13" s="1"/>
  <c r="P1467" i="13"/>
  <c r="P1339" i="13"/>
  <c r="P1211" i="13"/>
  <c r="Q1211" i="13" s="1"/>
  <c r="R1211" i="13" s="1"/>
  <c r="T1211" i="13" s="1"/>
  <c r="U1211" i="13" s="1"/>
  <c r="P1085" i="13"/>
  <c r="Q1085" i="13" s="1"/>
  <c r="R1085" i="13" s="1"/>
  <c r="T1085" i="13" s="1"/>
  <c r="U1085" i="13" s="1"/>
  <c r="P1538" i="13"/>
  <c r="P1410" i="13"/>
  <c r="Q1410" i="13" s="1"/>
  <c r="P1282" i="13"/>
  <c r="Q1282" i="13" s="1"/>
  <c r="P1154" i="13"/>
  <c r="Q1154" i="13" s="1"/>
  <c r="R1154" i="13" s="1"/>
  <c r="T1154" i="13" s="1"/>
  <c r="U1154" i="13" s="1"/>
  <c r="P1071" i="13"/>
  <c r="P943" i="13"/>
  <c r="Q943" i="13" s="1"/>
  <c r="P793" i="13"/>
  <c r="Q793" i="13" s="1"/>
  <c r="P1024" i="13"/>
  <c r="Q1024" i="13" s="1"/>
  <c r="P896" i="13"/>
  <c r="P770" i="13"/>
  <c r="Q770" i="13" s="1"/>
  <c r="P641" i="13"/>
  <c r="Q641" i="13" s="1"/>
  <c r="R641" i="13" s="1"/>
  <c r="T641" i="13" s="1"/>
  <c r="U641" i="13" s="1"/>
  <c r="P625" i="13"/>
  <c r="Q625" i="13" s="1"/>
  <c r="R625" i="13" s="1"/>
  <c r="T625" i="13" s="1"/>
  <c r="U625" i="13" s="1"/>
  <c r="P384" i="13"/>
  <c r="Q384" i="13" s="1"/>
  <c r="R384" i="13" s="1"/>
  <c r="T384" i="13" s="1"/>
  <c r="U384" i="13" s="1"/>
  <c r="P510" i="13"/>
  <c r="Q510" i="13" s="1"/>
  <c r="P446" i="13"/>
  <c r="Q446" i="13" s="1"/>
  <c r="R446" i="13" s="1"/>
  <c r="T446" i="13" s="1"/>
  <c r="U446" i="13" s="1"/>
  <c r="P350" i="13"/>
  <c r="Q350" i="13" s="1"/>
  <c r="R350" i="13" s="1"/>
  <c r="T350" i="13" s="1"/>
  <c r="U350" i="13" s="1"/>
  <c r="P286" i="13"/>
  <c r="P225" i="13"/>
  <c r="Q225" i="13" s="1"/>
  <c r="P158" i="13"/>
  <c r="P94" i="13"/>
  <c r="Q94" i="13" s="1"/>
  <c r="R94" i="13" s="1"/>
  <c r="T94" i="13" s="1"/>
  <c r="U94" i="13" s="1"/>
  <c r="P30" i="13"/>
  <c r="Q30" i="13" s="1"/>
  <c r="P4074" i="13"/>
  <c r="P3826" i="13"/>
  <c r="Q3826" i="13" s="1"/>
  <c r="P3627" i="13"/>
  <c r="Q3627" i="13" s="1"/>
  <c r="R3627" i="13" s="1"/>
  <c r="T3627" i="13" s="1"/>
  <c r="U3627" i="13" s="1"/>
  <c r="P3955" i="13"/>
  <c r="Q3955" i="13" s="1"/>
  <c r="R3955" i="13" s="1"/>
  <c r="T3955" i="13" s="1"/>
  <c r="U3955" i="13" s="1"/>
  <c r="P3707" i="13"/>
  <c r="Q3707" i="13" s="1"/>
  <c r="P3468" i="13"/>
  <c r="Q3468" i="13" s="1"/>
  <c r="R3468" i="13" s="1"/>
  <c r="T3468" i="13" s="1"/>
  <c r="U3468" i="13" s="1"/>
  <c r="P3212" i="13"/>
  <c r="P2801" i="13"/>
  <c r="P3401" i="13"/>
  <c r="Q3401" i="13" s="1"/>
  <c r="P3129" i="13"/>
  <c r="Q3129" i="13" s="1"/>
  <c r="R3129" i="13" s="1"/>
  <c r="T3129" i="13" s="1"/>
  <c r="U3129" i="13" s="1"/>
  <c r="P2701" i="13"/>
  <c r="Q2701" i="13" s="1"/>
  <c r="R2701" i="13" s="1"/>
  <c r="T2701" i="13" s="1"/>
  <c r="U2701" i="13" s="1"/>
  <c r="P2335" i="13"/>
  <c r="Q2335" i="13" s="1"/>
  <c r="P2906" i="13"/>
  <c r="P2778" i="13"/>
  <c r="P2650" i="13"/>
  <c r="Q2650" i="13" s="1"/>
  <c r="R2650" i="13" s="1"/>
  <c r="T2650" i="13" s="1"/>
  <c r="U2650" i="13" s="1"/>
  <c r="P2522" i="13"/>
  <c r="Q2522" i="13" s="1"/>
  <c r="P2381" i="13"/>
  <c r="Q2381" i="13" s="1"/>
  <c r="R2381" i="13" s="1"/>
  <c r="T2381" i="13" s="1"/>
  <c r="U2381" i="13" s="1"/>
  <c r="P2619" i="13"/>
  <c r="P2491" i="13"/>
  <c r="Q2491" i="13" s="1"/>
  <c r="R2491" i="13" s="1"/>
  <c r="T2491" i="13" s="1"/>
  <c r="U2491" i="13" s="1"/>
  <c r="P2303" i="13"/>
  <c r="Q2303" i="13" s="1"/>
  <c r="P2229" i="13"/>
  <c r="Q2229" i="13" s="1"/>
  <c r="P2101" i="13"/>
  <c r="Q2101" i="13" s="1"/>
  <c r="R2101" i="13" s="1"/>
  <c r="T2101" i="13" s="1"/>
  <c r="U2101" i="13" s="1"/>
  <c r="P1973" i="13"/>
  <c r="Q1973" i="13" s="1"/>
  <c r="R1973" i="13" s="1"/>
  <c r="T1973" i="13" s="1"/>
  <c r="U1973" i="13" s="1"/>
  <c r="P1845" i="13"/>
  <c r="Q1845" i="13" s="1"/>
  <c r="R1845" i="13" s="1"/>
  <c r="P1765" i="13"/>
  <c r="Q1765" i="13" s="1"/>
  <c r="R1765" i="13" s="1"/>
  <c r="T1765" i="13" s="1"/>
  <c r="U1765" i="13" s="1"/>
  <c r="P2250" i="13"/>
  <c r="Q2250" i="13" s="1"/>
  <c r="R2250" i="13" s="1"/>
  <c r="T2250" i="13" s="1"/>
  <c r="U2250" i="13" s="1"/>
  <c r="P2122" i="13"/>
  <c r="Q2122" i="13" s="1"/>
  <c r="R2122" i="13" s="1"/>
  <c r="T2122" i="13" s="1"/>
  <c r="U2122" i="13" s="1"/>
  <c r="P1994" i="13"/>
  <c r="Q1994" i="13" s="1"/>
  <c r="P1866" i="13"/>
  <c r="Q1866" i="13" s="1"/>
  <c r="P1688" i="13"/>
  <c r="Q1688" i="13" s="1"/>
  <c r="R1688" i="13" s="1"/>
  <c r="T1688" i="13" s="1"/>
  <c r="U1688" i="13" s="1"/>
  <c r="P1551" i="13"/>
  <c r="Q1551" i="13" s="1"/>
  <c r="R1551" i="13" s="1"/>
  <c r="T1551" i="13" s="1"/>
  <c r="U1551" i="13" s="1"/>
  <c r="P1423" i="13"/>
  <c r="P1295" i="13"/>
  <c r="Q1295" i="13" s="1"/>
  <c r="P1167" i="13"/>
  <c r="P1622" i="13"/>
  <c r="Q1622" i="13" s="1"/>
  <c r="R1622" i="13" s="1"/>
  <c r="T1622" i="13" s="1"/>
  <c r="U1622" i="13" s="1"/>
  <c r="P1494" i="13"/>
  <c r="P1366" i="13"/>
  <c r="Q1366" i="13" s="1"/>
  <c r="P1238" i="13"/>
  <c r="Q1238" i="13" s="1"/>
  <c r="P1088" i="13"/>
  <c r="Q1088" i="13" s="1"/>
  <c r="R1088" i="13" s="1"/>
  <c r="T1088" i="13" s="1"/>
  <c r="U1088" i="13" s="1"/>
  <c r="P1027" i="13"/>
  <c r="Q1027" i="13" s="1"/>
  <c r="P899" i="13"/>
  <c r="P796" i="13"/>
  <c r="Q796" i="13" s="1"/>
  <c r="P980" i="13"/>
  <c r="Q980" i="13" s="1"/>
  <c r="R980" i="13" s="1"/>
  <c r="T980" i="13" s="1"/>
  <c r="U980" i="13" s="1"/>
  <c r="P852" i="13"/>
  <c r="P726" i="13"/>
  <c r="P689" i="13"/>
  <c r="Q689" i="13" s="1"/>
  <c r="P603" i="13"/>
  <c r="Q603" i="13" s="1"/>
  <c r="R603" i="13" s="1"/>
  <c r="T603" i="13" s="1"/>
  <c r="U603" i="13" s="1"/>
  <c r="P382" i="13"/>
  <c r="Q382" i="13" s="1"/>
  <c r="R382" i="13" s="1"/>
  <c r="T382" i="13" s="1"/>
  <c r="U382" i="13" s="1"/>
  <c r="P488" i="13"/>
  <c r="P424" i="13"/>
  <c r="Q424" i="13" s="1"/>
  <c r="R424" i="13" s="1"/>
  <c r="T424" i="13" s="1"/>
  <c r="U424" i="13" s="1"/>
  <c r="P328" i="13"/>
  <c r="Q328" i="13" s="1"/>
  <c r="R328" i="13" s="1"/>
  <c r="T328" i="13" s="1"/>
  <c r="U328" i="13" s="1"/>
  <c r="P264" i="13"/>
  <c r="Q264" i="13" s="1"/>
  <c r="P203" i="13"/>
  <c r="Q203" i="13" s="1"/>
  <c r="P136" i="13"/>
  <c r="Q136" i="13" s="1"/>
  <c r="R136" i="13" s="1"/>
  <c r="T136" i="13" s="1"/>
  <c r="U136" i="13" s="1"/>
  <c r="P72" i="13"/>
  <c r="Q72" i="13" s="1"/>
  <c r="R72" i="13" s="1"/>
  <c r="T72" i="13" s="1"/>
  <c r="U72" i="13" s="1"/>
  <c r="P8" i="13"/>
  <c r="Q8" i="13" s="1"/>
  <c r="P4104" i="13"/>
  <c r="Q4104" i="13" s="1"/>
  <c r="P3976" i="13"/>
  <c r="Q3976" i="13" s="1"/>
  <c r="R3976" i="13" s="1"/>
  <c r="T3976" i="13" s="1"/>
  <c r="U3976" i="13" s="1"/>
  <c r="P3848" i="13"/>
  <c r="Q3848" i="13" s="1"/>
  <c r="P3720" i="13"/>
  <c r="P3640" i="13"/>
  <c r="Q3640" i="13" s="1"/>
  <c r="P4089" i="13"/>
  <c r="Q4089" i="13" s="1"/>
  <c r="R4089" i="13" s="1"/>
  <c r="T4089" i="13" s="1"/>
  <c r="U4089" i="13" s="1"/>
  <c r="P3961" i="13"/>
  <c r="Q3961" i="13" s="1"/>
  <c r="R3961" i="13" s="1"/>
  <c r="T3961" i="13" s="1"/>
  <c r="U3961" i="13" s="1"/>
  <c r="P3833" i="13"/>
  <c r="Q3833" i="13" s="1"/>
  <c r="P3705" i="13"/>
  <c r="P3562" i="13"/>
  <c r="Q3562" i="13" s="1"/>
  <c r="R3562" i="13" s="1"/>
  <c r="T3562" i="13" s="1"/>
  <c r="U3562" i="13" s="1"/>
  <c r="P3434" i="13"/>
  <c r="Q3434" i="13" s="1"/>
  <c r="R3434" i="13" s="1"/>
  <c r="T3434" i="13" s="1"/>
  <c r="U3434" i="13" s="1"/>
  <c r="P3306" i="13"/>
  <c r="Q3306" i="13" s="1"/>
  <c r="P3178" i="13"/>
  <c r="Q3178" i="13" s="1"/>
  <c r="R3178" i="13" s="1"/>
  <c r="T3178" i="13" s="1"/>
  <c r="U3178" i="13" s="1"/>
  <c r="P3050" i="13"/>
  <c r="Q3050" i="13" s="1"/>
  <c r="R3050" i="13" s="1"/>
  <c r="T3050" i="13" s="1"/>
  <c r="U3050" i="13" s="1"/>
  <c r="P2975" i="13"/>
  <c r="Q2975" i="13" s="1"/>
  <c r="R2975" i="13" s="1"/>
  <c r="T2975" i="13" s="1"/>
  <c r="U2975" i="13" s="1"/>
  <c r="P3455" i="13"/>
  <c r="P3327" i="13"/>
  <c r="Q3327" i="13" s="1"/>
  <c r="P3199" i="13"/>
  <c r="P3071" i="13"/>
  <c r="Q3071" i="13" s="1"/>
  <c r="P2693" i="13"/>
  <c r="Q2693" i="13" s="1"/>
  <c r="P2347" i="13"/>
  <c r="P2912" i="13"/>
  <c r="Q2912" i="13" s="1"/>
  <c r="R2912" i="13" s="1"/>
  <c r="T2912" i="13" s="1"/>
  <c r="U2912" i="13" s="1"/>
  <c r="P2784" i="13"/>
  <c r="Q2784" i="13" s="1"/>
  <c r="P2656" i="13"/>
  <c r="P2528" i="13"/>
  <c r="P2392" i="13"/>
  <c r="P2633" i="13"/>
  <c r="Q2633" i="13" s="1"/>
  <c r="R2633" i="13" s="1"/>
  <c r="T2633" i="13" s="1"/>
  <c r="U2633" i="13" s="1"/>
  <c r="P2505" i="13"/>
  <c r="P2344" i="13"/>
  <c r="P2243" i="13"/>
  <c r="Q2243" i="13" s="1"/>
  <c r="R2243" i="13" s="1"/>
  <c r="T2243" i="13" s="1"/>
  <c r="U2243" i="13" s="1"/>
  <c r="P2115" i="13"/>
  <c r="Q2115" i="13" s="1"/>
  <c r="R2115" i="13" s="1"/>
  <c r="T2115" i="13" s="1"/>
  <c r="U2115" i="13" s="1"/>
  <c r="P1987" i="13"/>
  <c r="P1859" i="13"/>
  <c r="Q1859" i="13" s="1"/>
  <c r="P1674" i="13"/>
  <c r="Q1674" i="13" s="1"/>
  <c r="R1674" i="13" s="1"/>
  <c r="T1674" i="13" s="1"/>
  <c r="U1674" i="13" s="1"/>
  <c r="P2264" i="13"/>
  <c r="Q2264" i="13" s="1"/>
  <c r="R2264" i="13" s="1"/>
  <c r="T2264" i="13" s="1"/>
  <c r="U2264" i="13" s="1"/>
  <c r="P2136" i="13"/>
  <c r="Q2136" i="13" s="1"/>
  <c r="P2008" i="13"/>
  <c r="Q2008" i="13" s="1"/>
  <c r="P1880" i="13"/>
  <c r="Q1880" i="13" s="1"/>
  <c r="R1880" i="13" s="1"/>
  <c r="T1880" i="13" s="1"/>
  <c r="U1880" i="13" s="1"/>
  <c r="P1716" i="13"/>
  <c r="Q1716" i="13" s="1"/>
  <c r="R1716" i="13" s="1"/>
  <c r="T1716" i="13" s="1"/>
  <c r="U1716" i="13" s="1"/>
  <c r="P1565" i="13"/>
  <c r="Q1565" i="13" s="1"/>
  <c r="P1437" i="13"/>
  <c r="P1309" i="13"/>
  <c r="P1181" i="13"/>
  <c r="Q1181" i="13" s="1"/>
  <c r="R1181" i="13" s="1"/>
  <c r="T1181" i="13" s="1"/>
  <c r="U1181" i="13" s="1"/>
  <c r="P1636" i="13"/>
  <c r="Q1636" i="13" s="1"/>
  <c r="P1508" i="13"/>
  <c r="P1380" i="13"/>
  <c r="Q1380" i="13" s="1"/>
  <c r="R1380" i="13" s="1"/>
  <c r="T1380" i="13" s="1"/>
  <c r="U1380" i="13" s="1"/>
  <c r="P1252" i="13"/>
  <c r="Q1252" i="13" s="1"/>
  <c r="P1116" i="13"/>
  <c r="Q1116" i="13" s="1"/>
  <c r="R1116" i="13" s="1"/>
  <c r="T1116" i="13" s="1"/>
  <c r="U1116" i="13" s="1"/>
  <c r="P1041" i="13"/>
  <c r="Q1041" i="13" s="1"/>
  <c r="R1041" i="13" s="1"/>
  <c r="T1041" i="13" s="1"/>
  <c r="U1041" i="13" s="1"/>
  <c r="P913" i="13"/>
  <c r="Q913" i="13" s="1"/>
  <c r="P824" i="13"/>
  <c r="Q824" i="13" s="1"/>
  <c r="R824" i="13" s="1"/>
  <c r="T824" i="13" s="1"/>
  <c r="U824" i="13" s="1"/>
  <c r="P994" i="13"/>
  <c r="Q994" i="13" s="1"/>
  <c r="R994" i="13" s="1"/>
  <c r="T994" i="13" s="1"/>
  <c r="U994" i="13" s="1"/>
  <c r="P866" i="13"/>
  <c r="Q866" i="13" s="1"/>
  <c r="R866" i="13" s="1"/>
  <c r="T866" i="13" s="1"/>
  <c r="U866" i="13" s="1"/>
  <c r="P740" i="13"/>
  <c r="Q740" i="13" s="1"/>
  <c r="R740" i="13" s="1"/>
  <c r="T740" i="13" s="1"/>
  <c r="U740" i="13" s="1"/>
  <c r="P561" i="13"/>
  <c r="Q561" i="13" s="1"/>
  <c r="R561" i="13" s="1"/>
  <c r="T561" i="13" s="1"/>
  <c r="U561" i="13" s="1"/>
  <c r="P610" i="13"/>
  <c r="Q610" i="13" s="1"/>
  <c r="P410" i="13"/>
  <c r="Q410" i="13" s="1"/>
  <c r="R410" i="13" s="1"/>
  <c r="T410" i="13" s="1"/>
  <c r="U410" i="13" s="1"/>
  <c r="P495" i="13"/>
  <c r="Q495" i="13" s="1"/>
  <c r="R495" i="13" s="1"/>
  <c r="T495" i="13" s="1"/>
  <c r="U495" i="13" s="1"/>
  <c r="P431" i="13"/>
  <c r="Q431" i="13" s="1"/>
  <c r="R431" i="13" s="1"/>
  <c r="T431" i="13" s="1"/>
  <c r="U431" i="13" s="1"/>
  <c r="P335" i="13"/>
  <c r="P271" i="13"/>
  <c r="Q271" i="13" s="1"/>
  <c r="R271" i="13" s="1"/>
  <c r="T271" i="13" s="1"/>
  <c r="U271" i="13" s="1"/>
  <c r="P210" i="13"/>
  <c r="Q210" i="13" s="1"/>
  <c r="R210" i="13" s="1"/>
  <c r="T210" i="13" s="1"/>
  <c r="U210" i="13" s="1"/>
  <c r="P143" i="13"/>
  <c r="Q143" i="13" s="1"/>
  <c r="P79" i="13"/>
  <c r="Q79" i="13" s="1"/>
  <c r="P15" i="13"/>
  <c r="Q15" i="13" s="1"/>
  <c r="P3782" i="13"/>
  <c r="Q3782" i="13" s="1"/>
  <c r="R3782" i="13" s="1"/>
  <c r="T3782" i="13" s="1"/>
  <c r="U3782" i="13" s="1"/>
  <c r="P3999" i="13"/>
  <c r="Q3999" i="13" s="1"/>
  <c r="R3999" i="13" s="1"/>
  <c r="T3999" i="13" s="1"/>
  <c r="U3999" i="13" s="1"/>
  <c r="P3568" i="13"/>
  <c r="Q3568" i="13" s="1"/>
  <c r="P3144" i="13"/>
  <c r="Q3144" i="13" s="1"/>
  <c r="P3397" i="13"/>
  <c r="Q3397" i="13" s="1"/>
  <c r="R3397" i="13" s="1"/>
  <c r="T3397" i="13" s="1"/>
  <c r="U3397" i="13" s="1"/>
  <c r="P2813" i="13"/>
  <c r="Q2813" i="13" s="1"/>
  <c r="P3612" i="13"/>
  <c r="Q3612" i="13" s="1"/>
  <c r="P4076" i="13"/>
  <c r="Q4076" i="13" s="1"/>
  <c r="P3948" i="13"/>
  <c r="Q3948" i="13" s="1"/>
  <c r="P3820" i="13"/>
  <c r="Q3820" i="13" s="1"/>
  <c r="R3820" i="13" s="1"/>
  <c r="T3820" i="13" s="1"/>
  <c r="U3820" i="13" s="1"/>
  <c r="P3692" i="13"/>
  <c r="Q3692" i="13" s="1"/>
  <c r="R3692" i="13" s="1"/>
  <c r="T3692" i="13" s="1"/>
  <c r="U3692" i="13" s="1"/>
  <c r="P3582" i="13"/>
  <c r="Q3582" i="13" s="1"/>
  <c r="P4061" i="13"/>
  <c r="Q4061" i="13" s="1"/>
  <c r="R4061" i="13" s="1"/>
  <c r="T4061" i="13" s="1"/>
  <c r="U4061" i="13" s="1"/>
  <c r="P3933" i="13"/>
  <c r="Q3933" i="13" s="1"/>
  <c r="R3933" i="13" s="1"/>
  <c r="T3933" i="13" s="1"/>
  <c r="U3933" i="13" s="1"/>
  <c r="P3805" i="13"/>
  <c r="P3677" i="13"/>
  <c r="Q3677" i="13" s="1"/>
  <c r="P3534" i="13"/>
  <c r="Q3534" i="13" s="1"/>
  <c r="R3534" i="13" s="1"/>
  <c r="T3534" i="13" s="1"/>
  <c r="U3534" i="13" s="1"/>
  <c r="P3406" i="13"/>
  <c r="Q3406" i="13" s="1"/>
  <c r="P3278" i="13"/>
  <c r="P3150" i="13"/>
  <c r="Q3150" i="13" s="1"/>
  <c r="P3001" i="13"/>
  <c r="Q3001" i="13" s="1"/>
  <c r="R3001" i="13" s="1"/>
  <c r="T3001" i="13" s="1"/>
  <c r="U3001" i="13" s="1"/>
  <c r="P2863" i="13"/>
  <c r="Q2863" i="13" s="1"/>
  <c r="R2863" i="13" s="1"/>
  <c r="T2863" i="13" s="1"/>
  <c r="U2863" i="13" s="1"/>
  <c r="P3427" i="13"/>
  <c r="Q3427" i="13" s="1"/>
  <c r="P3299" i="13"/>
  <c r="Q3299" i="13" s="1"/>
  <c r="R3299" i="13" s="1"/>
  <c r="T3299" i="13" s="1"/>
  <c r="U3299" i="13" s="1"/>
  <c r="P3171" i="13"/>
  <c r="P3043" i="13"/>
  <c r="Q3043" i="13" s="1"/>
  <c r="P2947" i="13"/>
  <c r="P3012" i="13"/>
  <c r="Q3012" i="13" s="1"/>
  <c r="R3012" i="13" s="1"/>
  <c r="T3012" i="13" s="1"/>
  <c r="U3012" i="13" s="1"/>
  <c r="P2884" i="13"/>
  <c r="Q2884" i="13" s="1"/>
  <c r="P2756" i="13"/>
  <c r="Q2756" i="13" s="1"/>
  <c r="R2756" i="13" s="1"/>
  <c r="T2756" i="13" s="1"/>
  <c r="U2756" i="13" s="1"/>
  <c r="P2628" i="13"/>
  <c r="P2500" i="13"/>
  <c r="P2338" i="13"/>
  <c r="P2605" i="13"/>
  <c r="Q2605" i="13" s="1"/>
  <c r="R2605" i="13" s="1"/>
  <c r="T2605" i="13" s="1"/>
  <c r="U2605" i="13" s="1"/>
  <c r="P2477" i="13"/>
  <c r="Q2477" i="13" s="1"/>
  <c r="P1767" i="13"/>
  <c r="Q1767" i="13" s="1"/>
  <c r="R1767" i="13" s="1"/>
  <c r="T1767" i="13" s="1"/>
  <c r="U1767" i="13" s="1"/>
  <c r="P2215" i="13"/>
  <c r="Q2215" i="13" s="1"/>
  <c r="P2087" i="13"/>
  <c r="Q2087" i="13" s="1"/>
  <c r="R2087" i="13" s="1"/>
  <c r="T2087" i="13" s="1"/>
  <c r="U2087" i="13" s="1"/>
  <c r="P1959" i="13"/>
  <c r="P1831" i="13"/>
  <c r="Q1831" i="13" s="1"/>
  <c r="P1737" i="13"/>
  <c r="Q1737" i="13" s="1"/>
  <c r="R1737" i="13" s="1"/>
  <c r="T1737" i="13" s="1"/>
  <c r="U1737" i="13" s="1"/>
  <c r="P2236" i="13"/>
  <c r="Q2236" i="13" s="1"/>
  <c r="R2236" i="13" s="1"/>
  <c r="T2236" i="13" s="1"/>
  <c r="U2236" i="13" s="1"/>
  <c r="P2108" i="13"/>
  <c r="P1980" i="13"/>
  <c r="Q1980" i="13" s="1"/>
  <c r="P1852" i="13"/>
  <c r="Q1852" i="13" s="1"/>
  <c r="R1852" i="13" s="1"/>
  <c r="T1852" i="13" s="1"/>
  <c r="U1852" i="13" s="1"/>
  <c r="P1665" i="13"/>
  <c r="Q1665" i="13" s="1"/>
  <c r="R1665" i="13" s="1"/>
  <c r="T1665" i="13" s="1"/>
  <c r="U1665" i="13" s="1"/>
  <c r="P1537" i="13"/>
  <c r="Q1537" i="13" s="1"/>
  <c r="P1409" i="13"/>
  <c r="Q1409" i="13" s="1"/>
  <c r="P1281" i="13"/>
  <c r="Q1281" i="13" s="1"/>
  <c r="R1281" i="13" s="1"/>
  <c r="T1281" i="13" s="1"/>
  <c r="U1281" i="13" s="1"/>
  <c r="P1153" i="13"/>
  <c r="Q1153" i="13" s="1"/>
  <c r="P1608" i="13"/>
  <c r="P1480" i="13"/>
  <c r="Q1480" i="13" s="1"/>
  <c r="P1352" i="13"/>
  <c r="Q1352" i="13" s="1"/>
  <c r="R1352" i="13" s="1"/>
  <c r="T1352" i="13" s="1"/>
  <c r="U1352" i="13" s="1"/>
  <c r="P1224" i="13"/>
  <c r="P1111" i="13"/>
  <c r="Q1111" i="13" s="1"/>
  <c r="P1013" i="13"/>
  <c r="Q1013" i="13" s="1"/>
  <c r="P885" i="13"/>
  <c r="Q885" i="13" s="1"/>
  <c r="R885" i="13" s="1"/>
  <c r="T885" i="13" s="1"/>
  <c r="U885" i="13" s="1"/>
  <c r="P743" i="13"/>
  <c r="Q743" i="13" s="1"/>
  <c r="R743" i="13" s="1"/>
  <c r="T743" i="13" s="1"/>
  <c r="U743" i="13" s="1"/>
  <c r="P966" i="13"/>
  <c r="Q966" i="13" s="1"/>
  <c r="R966" i="13" s="1"/>
  <c r="T966" i="13" s="1"/>
  <c r="U966" i="13" s="1"/>
  <c r="P838" i="13"/>
  <c r="Q838" i="13" s="1"/>
  <c r="P712" i="13"/>
  <c r="Q712" i="13" s="1"/>
  <c r="P675" i="13"/>
  <c r="Q675" i="13" s="1"/>
  <c r="R675" i="13" s="1"/>
  <c r="T675" i="13" s="1"/>
  <c r="U675" i="13" s="1"/>
  <c r="P596" i="13"/>
  <c r="Q596" i="13" s="1"/>
  <c r="P545" i="13"/>
  <c r="Q545" i="13" s="1"/>
  <c r="P481" i="13"/>
  <c r="Q481" i="13" s="1"/>
  <c r="R481" i="13" s="1"/>
  <c r="T481" i="13" s="1"/>
  <c r="U481" i="13" s="1"/>
  <c r="P417" i="13"/>
  <c r="Q417" i="13" s="1"/>
  <c r="R417" i="13" s="1"/>
  <c r="T417" i="13" s="1"/>
  <c r="U417" i="13" s="1"/>
  <c r="P321" i="13"/>
  <c r="Q321" i="13" s="1"/>
  <c r="P257" i="13"/>
  <c r="Q257" i="13" s="1"/>
  <c r="P196" i="13"/>
  <c r="Q196" i="13" s="1"/>
  <c r="R196" i="13" s="1"/>
  <c r="T196" i="13" s="1"/>
  <c r="U196" i="13" s="1"/>
  <c r="P129" i="13"/>
  <c r="Q129" i="13" s="1"/>
  <c r="R129" i="13" s="1"/>
  <c r="T129" i="13" s="1"/>
  <c r="U129" i="13" s="1"/>
  <c r="P65" i="13"/>
  <c r="P3631" i="13"/>
  <c r="Q3631" i="13" s="1"/>
  <c r="P3838" i="13"/>
  <c r="P4063" i="13"/>
  <c r="P3703" i="13"/>
  <c r="Q3703" i="13" s="1"/>
  <c r="P3320" i="13"/>
  <c r="Q3320" i="13" s="1"/>
  <c r="P2721" i="13"/>
  <c r="Q2721" i="13" s="1"/>
  <c r="R2721" i="13" s="1"/>
  <c r="T2721" i="13" s="1"/>
  <c r="U2721" i="13" s="1"/>
  <c r="P3253" i="13"/>
  <c r="P2859" i="13"/>
  <c r="P3509" i="13"/>
  <c r="P3898" i="13"/>
  <c r="Q3898" i="13" s="1"/>
  <c r="R3898" i="13" s="1"/>
  <c r="T3898" i="13" s="1"/>
  <c r="U3898" i="13" s="1"/>
  <c r="P3607" i="13"/>
  <c r="P3995" i="13"/>
  <c r="Q3995" i="13" s="1"/>
  <c r="P3739" i="13"/>
  <c r="Q3739" i="13" s="1"/>
  <c r="P3428" i="13"/>
  <c r="P3164" i="13"/>
  <c r="Q3164" i="13" s="1"/>
  <c r="P2823" i="13"/>
  <c r="Q2823" i="13" s="1"/>
  <c r="P3289" i="13"/>
  <c r="Q3289" i="13" s="1"/>
  <c r="P3033" i="13"/>
  <c r="Q3033" i="13" s="1"/>
  <c r="P3926" i="13"/>
  <c r="Q3926" i="13" s="1"/>
  <c r="R3926" i="13" s="1"/>
  <c r="T3926" i="13" s="1"/>
  <c r="U3926" i="13" s="1"/>
  <c r="P3602" i="13"/>
  <c r="P3831" i="13"/>
  <c r="Q3831" i="13" s="1"/>
  <c r="R3831" i="13" s="1"/>
  <c r="T3831" i="13" s="1"/>
  <c r="U3831" i="13" s="1"/>
  <c r="P3448" i="13"/>
  <c r="Q3448" i="13" s="1"/>
  <c r="R3448" i="13" s="1"/>
  <c r="T3448" i="13" s="1"/>
  <c r="U3448" i="13" s="1"/>
  <c r="P3080" i="13"/>
  <c r="Q3080" i="13" s="1"/>
  <c r="P3373" i="13"/>
  <c r="Q3373" i="13" s="1"/>
  <c r="P2877" i="13"/>
  <c r="P2878" i="13"/>
  <c r="Q2878" i="13" s="1"/>
  <c r="P2734" i="13"/>
  <c r="Q2734" i="13" s="1"/>
  <c r="R2734" i="13" s="1"/>
  <c r="T2734" i="13" s="1"/>
  <c r="U2734" i="13" s="1"/>
  <c r="P2598" i="13"/>
  <c r="P2470" i="13"/>
  <c r="Q2470" i="13" s="1"/>
  <c r="P2375" i="13"/>
  <c r="P2575" i="13"/>
  <c r="Q2575" i="13" s="1"/>
  <c r="R2575" i="13" s="1"/>
  <c r="T2575" i="13" s="1"/>
  <c r="U2575" i="13" s="1"/>
  <c r="P2447" i="13"/>
  <c r="Q2447" i="13" s="1"/>
  <c r="P1691" i="13"/>
  <c r="Q1691" i="13" s="1"/>
  <c r="P2169" i="13"/>
  <c r="Q2169" i="13" s="1"/>
  <c r="R2169" i="13" s="1"/>
  <c r="T2169" i="13" s="1"/>
  <c r="U2169" i="13" s="1"/>
  <c r="P2041" i="13"/>
  <c r="Q2041" i="13" s="1"/>
  <c r="P1913" i="13"/>
  <c r="P1782" i="13"/>
  <c r="P2318" i="13"/>
  <c r="Q2318" i="13" s="1"/>
  <c r="R2318" i="13" s="1"/>
  <c r="T2318" i="13" s="1"/>
  <c r="U2318" i="13" s="1"/>
  <c r="P2190" i="13"/>
  <c r="Q2190" i="13" s="1"/>
  <c r="R2190" i="13" s="1"/>
  <c r="T2190" i="13" s="1"/>
  <c r="U2190" i="13" s="1"/>
  <c r="P2062" i="13"/>
  <c r="Q2062" i="13" s="1"/>
  <c r="R2062" i="13" s="1"/>
  <c r="T2062" i="13" s="1"/>
  <c r="U2062" i="13" s="1"/>
  <c r="P1934" i="13"/>
  <c r="Q1934" i="13" s="1"/>
  <c r="R1934" i="13" s="1"/>
  <c r="T1934" i="13" s="1"/>
  <c r="U1934" i="13" s="1"/>
  <c r="P1806" i="13"/>
  <c r="Q1806" i="13" s="1"/>
  <c r="R1806" i="13" s="1"/>
  <c r="T1806" i="13" s="1"/>
  <c r="U1806" i="13" s="1"/>
  <c r="P1619" i="13"/>
  <c r="Q1619" i="13" s="1"/>
  <c r="R1619" i="13" s="1"/>
  <c r="T1619" i="13" s="1"/>
  <c r="U1619" i="13" s="1"/>
  <c r="P1491" i="13"/>
  <c r="Q1491" i="13" s="1"/>
  <c r="P1363" i="13"/>
  <c r="Q1363" i="13" s="1"/>
  <c r="P1235" i="13"/>
  <c r="Q1235" i="13" s="1"/>
  <c r="P1081" i="13"/>
  <c r="Q1081" i="13" s="1"/>
  <c r="R1081" i="13" s="1"/>
  <c r="T1081" i="13" s="1"/>
  <c r="U1081" i="13" s="1"/>
  <c r="P1562" i="13"/>
  <c r="Q1562" i="13" s="1"/>
  <c r="R1562" i="13" s="1"/>
  <c r="T1562" i="13" s="1"/>
  <c r="U1562" i="13" s="1"/>
  <c r="P1434" i="13"/>
  <c r="Q1434" i="13" s="1"/>
  <c r="P1306" i="13"/>
  <c r="Q1306" i="13" s="1"/>
  <c r="R1306" i="13" s="1"/>
  <c r="T1306" i="13" s="1"/>
  <c r="U1306" i="13" s="1"/>
  <c r="P1178" i="13"/>
  <c r="Q1178" i="13" s="1"/>
  <c r="P755" i="13"/>
  <c r="Q755" i="13" s="1"/>
  <c r="P967" i="13"/>
  <c r="Q967" i="13" s="1"/>
  <c r="P839" i="13"/>
  <c r="Q839" i="13" s="1"/>
  <c r="R839" i="13" s="1"/>
  <c r="T839" i="13" s="1"/>
  <c r="U839" i="13" s="1"/>
  <c r="P1048" i="13"/>
  <c r="Q1048" i="13" s="1"/>
  <c r="R1048" i="13" s="1"/>
  <c r="T1048" i="13" s="1"/>
  <c r="U1048" i="13" s="1"/>
  <c r="P920" i="13"/>
  <c r="Q920" i="13" s="1"/>
  <c r="P701" i="13"/>
  <c r="Q701" i="13" s="1"/>
  <c r="P666" i="13"/>
  <c r="Q666" i="13" s="1"/>
  <c r="R666" i="13" s="1"/>
  <c r="T666" i="13" s="1"/>
  <c r="U666" i="13" s="1"/>
  <c r="P558" i="13"/>
  <c r="Q558" i="13" s="1"/>
  <c r="R558" i="13" s="1"/>
  <c r="T558" i="13" s="1"/>
  <c r="U558" i="13" s="1"/>
  <c r="P567" i="13"/>
  <c r="Q567" i="13" s="1"/>
  <c r="P522" i="13"/>
  <c r="Q522" i="13" s="1"/>
  <c r="P458" i="13"/>
  <c r="Q458" i="13" s="1"/>
  <c r="R458" i="13" s="1"/>
  <c r="T458" i="13" s="1"/>
  <c r="U458" i="13" s="1"/>
  <c r="P362" i="13"/>
  <c r="Q362" i="13" s="1"/>
  <c r="P298" i="13"/>
  <c r="P237" i="13"/>
  <c r="Q237" i="13" s="1"/>
  <c r="P173" i="13"/>
  <c r="Q173" i="13" s="1"/>
  <c r="R173" i="13" s="1"/>
  <c r="T173" i="13" s="1"/>
  <c r="U173" i="13" s="1"/>
  <c r="P106" i="13"/>
  <c r="Q106" i="13" s="1"/>
  <c r="R106" i="13" s="1"/>
  <c r="T106" i="13" s="1"/>
  <c r="U106" i="13" s="1"/>
  <c r="P42" i="13"/>
  <c r="Q42" i="13" s="1"/>
  <c r="P4122" i="13"/>
  <c r="Q4122" i="13" s="1"/>
  <c r="R4122" i="13" s="1"/>
  <c r="T4122" i="13" s="1"/>
  <c r="U4122" i="13" s="1"/>
  <c r="P3874" i="13"/>
  <c r="Q3874" i="13" s="1"/>
  <c r="R3874" i="13" s="1"/>
  <c r="T3874" i="13" s="1"/>
  <c r="U3874" i="13" s="1"/>
  <c r="P3622" i="13"/>
  <c r="Q3622" i="13" s="1"/>
  <c r="R3622" i="13" s="1"/>
  <c r="T3622" i="13" s="1"/>
  <c r="U3622" i="13" s="1"/>
  <c r="P4003" i="13"/>
  <c r="Q4003" i="13" s="1"/>
  <c r="P3747" i="13"/>
  <c r="P3500" i="13"/>
  <c r="Q3500" i="13" s="1"/>
  <c r="R3500" i="13" s="1"/>
  <c r="T3500" i="13" s="1"/>
  <c r="U3500" i="13" s="1"/>
  <c r="P3260" i="13"/>
  <c r="Q3260" i="13" s="1"/>
  <c r="P2961" i="13"/>
  <c r="P3441" i="13"/>
  <c r="Q3441" i="13" s="1"/>
  <c r="R3441" i="13" s="1"/>
  <c r="T3441" i="13" s="1"/>
  <c r="U3441" i="13" s="1"/>
  <c r="P3177" i="13"/>
  <c r="Q3177" i="13" s="1"/>
  <c r="R3177" i="13" s="1"/>
  <c r="T3177" i="13" s="1"/>
  <c r="U3177" i="13" s="1"/>
  <c r="P2797" i="13"/>
  <c r="Q2797" i="13" s="1"/>
  <c r="R2797" i="13" s="1"/>
  <c r="T2797" i="13" s="1"/>
  <c r="U2797" i="13" s="1"/>
  <c r="P2382" i="13"/>
  <c r="Q2382" i="13" s="1"/>
  <c r="P2930" i="13"/>
  <c r="P2802" i="13"/>
  <c r="P2674" i="13"/>
  <c r="Q2674" i="13" s="1"/>
  <c r="R2674" i="13" s="1"/>
  <c r="T2674" i="13" s="1"/>
  <c r="U2674" i="13" s="1"/>
  <c r="P2546" i="13"/>
  <c r="Q2546" i="13" s="1"/>
  <c r="P2418" i="13"/>
  <c r="Q2418" i="13" s="1"/>
  <c r="R2418" i="13" s="1"/>
  <c r="T2418" i="13" s="1"/>
  <c r="U2418" i="13" s="1"/>
  <c r="P2643" i="13"/>
  <c r="Q2643" i="13" s="1"/>
  <c r="P2515" i="13"/>
  <c r="Q2515" i="13" s="1"/>
  <c r="R2515" i="13" s="1"/>
  <c r="T2515" i="13" s="1"/>
  <c r="U2515" i="13" s="1"/>
  <c r="P2364" i="13"/>
  <c r="P2253" i="13"/>
  <c r="Q2253" i="13" s="1"/>
  <c r="P2125" i="13"/>
  <c r="Q2125" i="13" s="1"/>
  <c r="R2125" i="13" s="1"/>
  <c r="T2125" i="13" s="1"/>
  <c r="U2125" i="13" s="1"/>
  <c r="P1997" i="13"/>
  <c r="Q1997" i="13" s="1"/>
  <c r="P1869" i="13"/>
  <c r="P1694" i="13"/>
  <c r="Q1694" i="13" s="1"/>
  <c r="P2274" i="13"/>
  <c r="Q2274" i="13" s="1"/>
  <c r="P2146" i="13"/>
  <c r="Q2146" i="13" s="1"/>
  <c r="R2146" i="13" s="1"/>
  <c r="T2146" i="13" s="1"/>
  <c r="U2146" i="13" s="1"/>
  <c r="P2018" i="13"/>
  <c r="Q2018" i="13" s="1"/>
  <c r="P1890" i="13"/>
  <c r="Q1890" i="13" s="1"/>
  <c r="P1736" i="13"/>
  <c r="Q1736" i="13" s="1"/>
  <c r="R1736" i="13" s="1"/>
  <c r="T1736" i="13" s="1"/>
  <c r="U1736" i="13" s="1"/>
  <c r="P1575" i="13"/>
  <c r="Q1575" i="13" s="1"/>
  <c r="P1447" i="13"/>
  <c r="P1319" i="13"/>
  <c r="P1191" i="13"/>
  <c r="Q1191" i="13" s="1"/>
  <c r="P1646" i="13"/>
  <c r="Q1646" i="13" s="1"/>
  <c r="R1646" i="13" s="1"/>
  <c r="T1646" i="13" s="1"/>
  <c r="U1646" i="13" s="1"/>
  <c r="P1518" i="13"/>
  <c r="P1390" i="13"/>
  <c r="Q1390" i="13" s="1"/>
  <c r="P1262" i="13"/>
  <c r="Q1262" i="13" s="1"/>
  <c r="P1134" i="13"/>
  <c r="P1051" i="13"/>
  <c r="Q1051" i="13" s="1"/>
  <c r="P923" i="13"/>
  <c r="Q923" i="13" s="1"/>
  <c r="P713" i="13"/>
  <c r="Q713" i="13" s="1"/>
  <c r="R713" i="13" s="1"/>
  <c r="T713" i="13" s="1"/>
  <c r="U713" i="13" s="1"/>
  <c r="P1004" i="13"/>
  <c r="P876" i="13"/>
  <c r="Q876" i="13" s="1"/>
  <c r="P750" i="13"/>
  <c r="Q750" i="13" s="1"/>
  <c r="R750" i="13" s="1"/>
  <c r="T750" i="13" s="1"/>
  <c r="U750" i="13" s="1"/>
  <c r="P638" i="13"/>
  <c r="Q638" i="13" s="1"/>
  <c r="R638" i="13" s="1"/>
  <c r="T638" i="13" s="1"/>
  <c r="U638" i="13" s="1"/>
  <c r="P615" i="13"/>
  <c r="Q615" i="13" s="1"/>
  <c r="R615" i="13" s="1"/>
  <c r="T615" i="13" s="1"/>
  <c r="U615" i="13" s="1"/>
  <c r="P385" i="13"/>
  <c r="Q385" i="13" s="1"/>
  <c r="R385" i="13" s="1"/>
  <c r="T385" i="13" s="1"/>
  <c r="U385" i="13" s="1"/>
  <c r="P500" i="13"/>
  <c r="Q500" i="13" s="1"/>
  <c r="P436" i="13"/>
  <c r="Q436" i="13" s="1"/>
  <c r="R436" i="13" s="1"/>
  <c r="T436" i="13" s="1"/>
  <c r="U436" i="13" s="1"/>
  <c r="P340" i="13"/>
  <c r="Q340" i="13" s="1"/>
  <c r="R340" i="13" s="1"/>
  <c r="T340" i="13" s="1"/>
  <c r="U340" i="13" s="1"/>
  <c r="P276" i="13"/>
  <c r="Q276" i="13" s="1"/>
  <c r="R276" i="13" s="1"/>
  <c r="T276" i="13" s="1"/>
  <c r="U276" i="13" s="1"/>
  <c r="P215" i="13"/>
  <c r="Q215" i="13" s="1"/>
  <c r="P148" i="13"/>
  <c r="P84" i="13"/>
  <c r="Q84" i="13" s="1"/>
  <c r="P20" i="13"/>
  <c r="P4128" i="13"/>
  <c r="P4000" i="13"/>
  <c r="Q4000" i="13" s="1"/>
  <c r="P3872" i="13"/>
  <c r="Q3872" i="13" s="1"/>
  <c r="R3872" i="13" s="1"/>
  <c r="T3872" i="13" s="1"/>
  <c r="U3872" i="13" s="1"/>
  <c r="P3744" i="13"/>
  <c r="Q3744" i="13" s="1"/>
  <c r="R3744" i="13" s="1"/>
  <c r="T3744" i="13" s="1"/>
  <c r="U3744" i="13" s="1"/>
  <c r="P3587" i="13"/>
  <c r="Q3587" i="13" s="1"/>
  <c r="P4113" i="13"/>
  <c r="Q4113" i="13" s="1"/>
  <c r="P3985" i="13"/>
  <c r="P3857" i="13"/>
  <c r="P3729" i="13"/>
  <c r="P3535" i="13"/>
  <c r="Q3535" i="13" s="1"/>
  <c r="R3535" i="13" s="1"/>
  <c r="T3535" i="13" s="1"/>
  <c r="U3535" i="13" s="1"/>
  <c r="P3458" i="13"/>
  <c r="Q3458" i="13" s="1"/>
  <c r="P3330" i="13"/>
  <c r="Q3330" i="13" s="1"/>
  <c r="P3202" i="13"/>
  <c r="Q3202" i="13" s="1"/>
  <c r="P3074" i="13"/>
  <c r="Q3074" i="13" s="1"/>
  <c r="R3074" i="13" s="1"/>
  <c r="T3074" i="13" s="1"/>
  <c r="U3074" i="13" s="1"/>
  <c r="P2697" i="13"/>
  <c r="Q2697" i="13" s="1"/>
  <c r="P3479" i="13"/>
  <c r="P3351" i="13"/>
  <c r="Q3351" i="13" s="1"/>
  <c r="P3223" i="13"/>
  <c r="P3095" i="13"/>
  <c r="Q3095" i="13" s="1"/>
  <c r="P2789" i="13"/>
  <c r="Q2789" i="13" s="1"/>
  <c r="P2395" i="13"/>
  <c r="P2936" i="13"/>
  <c r="Q2936" i="13" s="1"/>
  <c r="R2936" i="13" s="1"/>
  <c r="T2936" i="13" s="1"/>
  <c r="U2936" i="13" s="1"/>
  <c r="P2808" i="13"/>
  <c r="Q2808" i="13" s="1"/>
  <c r="P2680" i="13"/>
  <c r="Q2680" i="13" s="1"/>
  <c r="P2552" i="13"/>
  <c r="Q2552" i="13" s="1"/>
  <c r="R2552" i="13" s="1"/>
  <c r="T2552" i="13" s="1"/>
  <c r="U2552" i="13" s="1"/>
  <c r="P2424" i="13"/>
  <c r="Q2424" i="13" s="1"/>
  <c r="P2657" i="13"/>
  <c r="Q2657" i="13" s="1"/>
  <c r="R2657" i="13" s="1"/>
  <c r="T2657" i="13" s="1"/>
  <c r="U2657" i="13" s="1"/>
  <c r="P2529" i="13"/>
  <c r="Q2529" i="13" s="1"/>
  <c r="P2393" i="13"/>
  <c r="Q2393" i="13" s="1"/>
  <c r="P2267" i="13"/>
  <c r="P2139" i="13"/>
  <c r="Q2139" i="13" s="1"/>
  <c r="R2139" i="13" s="1"/>
  <c r="T2139" i="13" s="1"/>
  <c r="U2139" i="13" s="1"/>
  <c r="P2011" i="13"/>
  <c r="Q2011" i="13" s="1"/>
  <c r="P1883" i="13"/>
  <c r="P1722" i="13"/>
  <c r="Q1722" i="13" s="1"/>
  <c r="P2288" i="13"/>
  <c r="Q2288" i="13" s="1"/>
  <c r="P2160" i="13"/>
  <c r="P2032" i="13"/>
  <c r="Q2032" i="13" s="1"/>
  <c r="P1904" i="13"/>
  <c r="Q1904" i="13" s="1"/>
  <c r="R1904" i="13" s="1"/>
  <c r="T1904" i="13" s="1"/>
  <c r="U1904" i="13" s="1"/>
  <c r="P1764" i="13"/>
  <c r="Q1764" i="13" s="1"/>
  <c r="R1764" i="13" s="1"/>
  <c r="T1764" i="13" s="1"/>
  <c r="U1764" i="13" s="1"/>
  <c r="P1589" i="13"/>
  <c r="Q1589" i="13" s="1"/>
  <c r="P1461" i="13"/>
  <c r="Q1461" i="13" s="1"/>
  <c r="P1333" i="13"/>
  <c r="Q1333" i="13" s="1"/>
  <c r="R1333" i="13" s="1"/>
  <c r="T1333" i="13" s="1"/>
  <c r="U1333" i="13" s="1"/>
  <c r="P1205" i="13"/>
  <c r="Q1205" i="13" s="1"/>
  <c r="P1660" i="13"/>
  <c r="Q1660" i="13" s="1"/>
  <c r="P1532" i="13"/>
  <c r="Q1532" i="13" s="1"/>
  <c r="P1404" i="13"/>
  <c r="Q1404" i="13" s="1"/>
  <c r="P1276" i="13"/>
  <c r="Q1276" i="13" s="1"/>
  <c r="P1148" i="13"/>
  <c r="Q1148" i="13" s="1"/>
  <c r="P1065" i="13"/>
  <c r="Q1065" i="13" s="1"/>
  <c r="P937" i="13"/>
  <c r="Q937" i="13" s="1"/>
  <c r="R937" i="13" s="1"/>
  <c r="T937" i="13" s="1"/>
  <c r="U937" i="13" s="1"/>
  <c r="P769" i="13"/>
  <c r="Q769" i="13" s="1"/>
  <c r="R769" i="13" s="1"/>
  <c r="T769" i="13" s="1"/>
  <c r="U769" i="13" s="1"/>
  <c r="P1018" i="13"/>
  <c r="Q1018" i="13" s="1"/>
  <c r="P890" i="13"/>
  <c r="Q890" i="13" s="1"/>
  <c r="R890" i="13" s="1"/>
  <c r="T890" i="13" s="1"/>
  <c r="U890" i="13" s="1"/>
  <c r="P764" i="13"/>
  <c r="Q764" i="13" s="1"/>
  <c r="P572" i="13"/>
  <c r="Q572" i="13" s="1"/>
  <c r="R572" i="13" s="1"/>
  <c r="T572" i="13" s="1"/>
  <c r="U572" i="13" s="1"/>
  <c r="P622" i="13"/>
  <c r="P413" i="13"/>
  <c r="P507" i="13"/>
  <c r="Q507" i="13" s="1"/>
  <c r="P443" i="13"/>
  <c r="Q443" i="13" s="1"/>
  <c r="R443" i="13" s="1"/>
  <c r="T443" i="13" s="1"/>
  <c r="U443" i="13" s="1"/>
  <c r="P347" i="13"/>
  <c r="Q347" i="13" s="1"/>
  <c r="P283" i="13"/>
  <c r="Q283" i="13" s="1"/>
  <c r="R283" i="13" s="1"/>
  <c r="T283" i="13" s="1"/>
  <c r="U283" i="13" s="1"/>
  <c r="P222" i="13"/>
  <c r="Q222" i="13" s="1"/>
  <c r="R222" i="13" s="1"/>
  <c r="T222" i="13" s="1"/>
  <c r="P155" i="13"/>
  <c r="Q155" i="13" s="1"/>
  <c r="P91" i="13"/>
  <c r="Q91" i="13" s="1"/>
  <c r="P27" i="13"/>
  <c r="Q27" i="13" s="1"/>
  <c r="P3525" i="13"/>
  <c r="Q3525" i="13" s="1"/>
  <c r="R3525" i="13" s="1"/>
  <c r="T3525" i="13" s="1"/>
  <c r="U3525" i="13" s="1"/>
  <c r="P3758" i="13"/>
  <c r="Q3758" i="13" s="1"/>
  <c r="R3758" i="13" s="1"/>
  <c r="T3758" i="13" s="1"/>
  <c r="U3758" i="13" s="1"/>
  <c r="P3975" i="13"/>
  <c r="P3544" i="13"/>
  <c r="Q3544" i="13" s="1"/>
  <c r="P3120" i="13"/>
  <c r="Q3120" i="13" s="1"/>
  <c r="R3120" i="13" s="1"/>
  <c r="T3120" i="13" s="1"/>
  <c r="U3120" i="13" s="1"/>
  <c r="P3365" i="13"/>
  <c r="Q3365" i="13" s="1"/>
  <c r="R3365" i="13" s="1"/>
  <c r="T3365" i="13" s="1"/>
  <c r="U3365" i="13" s="1"/>
  <c r="P2717" i="13"/>
  <c r="P3596" i="13"/>
  <c r="P4068" i="13"/>
  <c r="Q4068" i="13" s="1"/>
  <c r="P3940" i="13"/>
  <c r="Q3940" i="13" s="1"/>
  <c r="R3940" i="13" s="1"/>
  <c r="T3940" i="13" s="1"/>
  <c r="U3940" i="13" s="1"/>
  <c r="P3812" i="13"/>
  <c r="P3684" i="13"/>
  <c r="Q3684" i="13" s="1"/>
  <c r="P3553" i="13"/>
  <c r="Q3553" i="13" s="1"/>
  <c r="R3553" i="13" s="1"/>
  <c r="T3553" i="13" s="1"/>
  <c r="U3553" i="13" s="1"/>
  <c r="P4053" i="13"/>
  <c r="Q4053" i="13" s="1"/>
  <c r="R4053" i="13" s="1"/>
  <c r="T4053" i="13" s="1"/>
  <c r="U4053" i="13" s="1"/>
  <c r="P3925" i="13"/>
  <c r="P3797" i="13"/>
  <c r="Q3797" i="13" s="1"/>
  <c r="R3797" i="13" s="1"/>
  <c r="T3797" i="13" s="1"/>
  <c r="U3797" i="13" s="1"/>
  <c r="P3669" i="13"/>
  <c r="Q3669" i="13" s="1"/>
  <c r="R3669" i="13" s="1"/>
  <c r="T3669" i="13" s="1"/>
  <c r="U3669" i="13" s="1"/>
  <c r="P3526" i="13"/>
  <c r="Q3526" i="13" s="1"/>
  <c r="R3526" i="13" s="1"/>
  <c r="T3526" i="13" s="1"/>
  <c r="U3526" i="13" s="1"/>
  <c r="P3398" i="13"/>
  <c r="P3270" i="13"/>
  <c r="Q3270" i="13" s="1"/>
  <c r="P3142" i="13"/>
  <c r="Q3142" i="13" s="1"/>
  <c r="R3142" i="13" s="1"/>
  <c r="T3142" i="13" s="1"/>
  <c r="U3142" i="13" s="1"/>
  <c r="P2969" i="13"/>
  <c r="Q2969" i="13" s="1"/>
  <c r="R2969" i="13" s="1"/>
  <c r="T2969" i="13" s="1"/>
  <c r="U2969" i="13" s="1"/>
  <c r="P2831" i="13"/>
  <c r="P3419" i="13"/>
  <c r="Q3419" i="13" s="1"/>
  <c r="P3291" i="13"/>
  <c r="Q3291" i="13" s="1"/>
  <c r="R3291" i="13" s="1"/>
  <c r="T3291" i="13" s="1"/>
  <c r="U3291" i="13" s="1"/>
  <c r="P3163" i="13"/>
  <c r="Q3163" i="13" s="1"/>
  <c r="R3163" i="13" s="1"/>
  <c r="T3163" i="13" s="1"/>
  <c r="U3163" i="13" s="1"/>
  <c r="P3035" i="13"/>
  <c r="P2915" i="13"/>
  <c r="P3004" i="13"/>
  <c r="Q3004" i="13" s="1"/>
  <c r="R3004" i="13" s="1"/>
  <c r="T3004" i="13" s="1"/>
  <c r="U3004" i="13" s="1"/>
  <c r="P2876" i="13"/>
  <c r="Q2876" i="13" s="1"/>
  <c r="R2876" i="13" s="1"/>
  <c r="T2876" i="13" s="1"/>
  <c r="U2876" i="13" s="1"/>
  <c r="P2748" i="13"/>
  <c r="Q2748" i="13" s="1"/>
  <c r="P2620" i="13"/>
  <c r="Q2620" i="13" s="1"/>
  <c r="R2620" i="13" s="1"/>
  <c r="T2620" i="13" s="1"/>
  <c r="U2620" i="13" s="1"/>
  <c r="P2492" i="13"/>
  <c r="Q2492" i="13" s="1"/>
  <c r="R2492" i="13" s="1"/>
  <c r="T2492" i="13" s="1"/>
  <c r="U2492" i="13" s="1"/>
  <c r="P2315" i="13"/>
  <c r="Q2315" i="13" s="1"/>
  <c r="R2315" i="13" s="1"/>
  <c r="T2315" i="13" s="1"/>
  <c r="U2315" i="13" s="1"/>
  <c r="P2597" i="13"/>
  <c r="P2469" i="13"/>
  <c r="P1751" i="13"/>
  <c r="Q1751" i="13" s="1"/>
  <c r="R1751" i="13" s="1"/>
  <c r="T1751" i="13" s="1"/>
  <c r="U1751" i="13" s="1"/>
  <c r="P2207" i="13"/>
  <c r="Q2207" i="13" s="1"/>
  <c r="R2207" i="13" s="1"/>
  <c r="T2207" i="13" s="1"/>
  <c r="U2207" i="13" s="1"/>
  <c r="P2079" i="13"/>
  <c r="Q2079" i="13" s="1"/>
  <c r="P1951" i="13"/>
  <c r="Q1951" i="13" s="1"/>
  <c r="P1823" i="13"/>
  <c r="P1721" i="13"/>
  <c r="Q1721" i="13" s="1"/>
  <c r="P2228" i="13"/>
  <c r="P2100" i="13"/>
  <c r="Q2100" i="13" s="1"/>
  <c r="P1972" i="13"/>
  <c r="Q1972" i="13" s="1"/>
  <c r="R1972" i="13" s="1"/>
  <c r="T1972" i="13" s="1"/>
  <c r="U1972" i="13" s="1"/>
  <c r="P1844" i="13"/>
  <c r="Q1844" i="13" s="1"/>
  <c r="R1844" i="13" s="1"/>
  <c r="T1844" i="13" s="1"/>
  <c r="U1844" i="13" s="1"/>
  <c r="P1657" i="13"/>
  <c r="Q1657" i="13" s="1"/>
  <c r="P1529" i="13"/>
  <c r="Q1529" i="13" s="1"/>
  <c r="P1401" i="13"/>
  <c r="Q1401" i="13" s="1"/>
  <c r="R1401" i="13" s="1"/>
  <c r="T1401" i="13" s="1"/>
  <c r="U1401" i="13" s="1"/>
  <c r="P1273" i="13"/>
  <c r="P1145" i="13"/>
  <c r="P1600" i="13"/>
  <c r="P1472" i="13"/>
  <c r="Q1472" i="13" s="1"/>
  <c r="R1472" i="13" s="1"/>
  <c r="T1472" i="13" s="1"/>
  <c r="U1472" i="13" s="1"/>
  <c r="P1344" i="13"/>
  <c r="Q1344" i="13" s="1"/>
  <c r="P1216" i="13"/>
  <c r="P1095" i="13"/>
  <c r="Q1095" i="13" s="1"/>
  <c r="P1005" i="13"/>
  <c r="Q1005" i="13" s="1"/>
  <c r="R1005" i="13" s="1"/>
  <c r="T1005" i="13" s="1"/>
  <c r="U1005" i="13" s="1"/>
  <c r="P877" i="13"/>
  <c r="Q877" i="13" s="1"/>
  <c r="R877" i="13" s="1"/>
  <c r="T877" i="13" s="1"/>
  <c r="U877" i="13" s="1"/>
  <c r="P711" i="13"/>
  <c r="P958" i="13"/>
  <c r="Q958" i="13" s="1"/>
  <c r="R958" i="13" s="1"/>
  <c r="T958" i="13" s="1"/>
  <c r="U958" i="13" s="1"/>
  <c r="P823" i="13"/>
  <c r="Q823" i="13" s="1"/>
  <c r="R823" i="13" s="1"/>
  <c r="T823" i="13" s="1"/>
  <c r="U823" i="13" s="1"/>
  <c r="P704" i="13"/>
  <c r="Q704" i="13" s="1"/>
  <c r="P667" i="13"/>
  <c r="Q667" i="13" s="1"/>
  <c r="P592" i="13"/>
  <c r="Q592" i="13" s="1"/>
  <c r="P541" i="13"/>
  <c r="Q541" i="13" s="1"/>
  <c r="R541" i="13" s="1"/>
  <c r="T541" i="13" s="1"/>
  <c r="U541" i="13" s="1"/>
  <c r="P477" i="13"/>
  <c r="Q477" i="13" s="1"/>
  <c r="R477" i="13" s="1"/>
  <c r="T477" i="13" s="1"/>
  <c r="U477" i="13" s="1"/>
  <c r="P407" i="13"/>
  <c r="P317" i="13"/>
  <c r="Q317" i="13" s="1"/>
  <c r="P253" i="13"/>
  <c r="Q253" i="13" s="1"/>
  <c r="P192" i="13"/>
  <c r="Q192" i="13" s="1"/>
  <c r="R192" i="13" s="1"/>
  <c r="T192" i="13" s="1"/>
  <c r="U192" i="13" s="1"/>
  <c r="P125" i="13"/>
  <c r="Q125" i="13" s="1"/>
  <c r="R125" i="13" s="1"/>
  <c r="T125" i="13" s="1"/>
  <c r="U125" i="13" s="1"/>
  <c r="P61" i="13"/>
  <c r="Q61" i="13" s="1"/>
  <c r="P3584" i="13"/>
  <c r="Q3584" i="13" s="1"/>
  <c r="P3814" i="13"/>
  <c r="Q3814" i="13" s="1"/>
  <c r="R3814" i="13" s="1"/>
  <c r="T3814" i="13" s="1"/>
  <c r="U3814" i="13" s="1"/>
  <c r="P4039" i="13"/>
  <c r="P3679" i="13"/>
  <c r="P3296" i="13"/>
  <c r="Q3296" i="13" s="1"/>
  <c r="R3296" i="13" s="1"/>
  <c r="T3296" i="13" s="1"/>
  <c r="U3296" i="13" s="1"/>
  <c r="P2999" i="13"/>
  <c r="Q2999" i="13" s="1"/>
  <c r="R2999" i="13" s="1"/>
  <c r="T2999" i="13" s="1"/>
  <c r="U2999" i="13" s="1"/>
  <c r="P3229" i="13"/>
  <c r="Q3229" i="13" s="1"/>
  <c r="P2731" i="13"/>
  <c r="Q2731" i="13" s="1"/>
  <c r="P4146" i="13"/>
  <c r="Q4146" i="13" s="1"/>
  <c r="R4146" i="13" s="1"/>
  <c r="T4146" i="13" s="1"/>
  <c r="U4146" i="13" s="1"/>
  <c r="P3882" i="13"/>
  <c r="Q3882" i="13" s="1"/>
  <c r="R3882" i="13" s="1"/>
  <c r="T3882" i="13" s="1"/>
  <c r="U3882" i="13" s="1"/>
  <c r="P3571" i="13"/>
  <c r="Q3571" i="13" s="1"/>
  <c r="P3979" i="13"/>
  <c r="Q3979" i="13" s="1"/>
  <c r="P3715" i="13"/>
  <c r="P3412" i="13"/>
  <c r="Q3412" i="13" s="1"/>
  <c r="R3412" i="13" s="1"/>
  <c r="T3412" i="13" s="1"/>
  <c r="U3412" i="13" s="1"/>
  <c r="P3148" i="13"/>
  <c r="Q3148" i="13" s="1"/>
  <c r="P2759" i="13"/>
  <c r="P3273" i="13"/>
  <c r="Q3273" i="13" s="1"/>
  <c r="R3273" i="13" s="1"/>
  <c r="T3273" i="13" s="1"/>
  <c r="U3273" i="13" s="1"/>
  <c r="P2925" i="13"/>
  <c r="Q2925" i="13" s="1"/>
  <c r="R2925" i="13" s="1"/>
  <c r="T2925" i="13" s="1"/>
  <c r="U2925" i="13" s="1"/>
  <c r="P3902" i="13"/>
  <c r="Q3902" i="13" s="1"/>
  <c r="P3561" i="13"/>
  <c r="Q3561" i="13" s="1"/>
  <c r="P3807" i="13"/>
  <c r="Q3807" i="13" s="1"/>
  <c r="R3807" i="13" s="1"/>
  <c r="T3807" i="13" s="1"/>
  <c r="U3807" i="13" s="1"/>
  <c r="P3424" i="13"/>
  <c r="Q3424" i="13" s="1"/>
  <c r="R3424" i="13" s="1"/>
  <c r="T3424" i="13" s="1"/>
  <c r="U3424" i="13" s="1"/>
  <c r="P3056" i="13"/>
  <c r="Q3056" i="13" s="1"/>
  <c r="P3349" i="13"/>
  <c r="Q3349" i="13" s="1"/>
  <c r="P2781" i="13"/>
  <c r="Q2781" i="13" s="1"/>
  <c r="R2781" i="13" s="1"/>
  <c r="T2781" i="13" s="1"/>
  <c r="U2781" i="13" s="1"/>
  <c r="P2870" i="13"/>
  <c r="Q2870" i="13" s="1"/>
  <c r="R2870" i="13" s="1"/>
  <c r="T2870" i="13" s="1"/>
  <c r="U2870" i="13" s="1"/>
  <c r="P2726" i="13"/>
  <c r="P2590" i="13"/>
  <c r="Q2590" i="13" s="1"/>
  <c r="P2462" i="13"/>
  <c r="Q2462" i="13" s="1"/>
  <c r="R2462" i="13" s="1"/>
  <c r="T2462" i="13" s="1"/>
  <c r="U2462" i="13" s="1"/>
  <c r="P2359" i="13"/>
  <c r="Q2359" i="13" s="1"/>
  <c r="R2359" i="13" s="1"/>
  <c r="T2359" i="13" s="1"/>
  <c r="U2359" i="13" s="1"/>
  <c r="P2567" i="13"/>
  <c r="P2439" i="13"/>
  <c r="Q2439" i="13" s="1"/>
  <c r="P1675" i="13"/>
  <c r="Q1675" i="13" s="1"/>
  <c r="R1675" i="13" s="1"/>
  <c r="T1675" i="13" s="1"/>
  <c r="U1675" i="13" s="1"/>
  <c r="P2161" i="13"/>
  <c r="Q2161" i="13" s="1"/>
  <c r="R2161" i="13" s="1"/>
  <c r="T2161" i="13" s="1"/>
  <c r="U2161" i="13" s="1"/>
  <c r="P2033" i="13"/>
  <c r="P1905" i="13"/>
  <c r="P1766" i="13"/>
  <c r="Q1766" i="13" s="1"/>
  <c r="R1766" i="13" s="1"/>
  <c r="T1766" i="13" s="1"/>
  <c r="U1766" i="13" s="1"/>
  <c r="P2310" i="13"/>
  <c r="P2182" i="13"/>
  <c r="P2054" i="13"/>
  <c r="P1926" i="13"/>
  <c r="Q1926" i="13" s="1"/>
  <c r="R1926" i="13" s="1"/>
  <c r="T1926" i="13" s="1"/>
  <c r="U1926" i="13" s="1"/>
  <c r="P1798" i="13"/>
  <c r="Q1798" i="13" s="1"/>
  <c r="R1798" i="13" s="1"/>
  <c r="T1798" i="13" s="1"/>
  <c r="U1798" i="13" s="1"/>
  <c r="P1611" i="13"/>
  <c r="P1483" i="13"/>
  <c r="Q1483" i="13" s="1"/>
  <c r="P1355" i="13"/>
  <c r="Q1355" i="13" s="1"/>
  <c r="P1227" i="13"/>
  <c r="Q1227" i="13" s="1"/>
  <c r="R1227" i="13" s="1"/>
  <c r="T1227" i="13" s="1"/>
  <c r="U1227" i="13" s="1"/>
  <c r="P1117" i="13"/>
  <c r="P1554" i="13"/>
  <c r="Q1554" i="13" s="1"/>
  <c r="R1554" i="13" s="1"/>
  <c r="T1554" i="13" s="1"/>
  <c r="U1554" i="13" s="1"/>
  <c r="P1426" i="13"/>
  <c r="Q1426" i="13" s="1"/>
  <c r="R1426" i="13" s="1"/>
  <c r="T1426" i="13" s="1"/>
  <c r="U1426" i="13" s="1"/>
  <c r="P1298" i="13"/>
  <c r="Q1298" i="13" s="1"/>
  <c r="R1298" i="13" s="1"/>
  <c r="T1298" i="13" s="1"/>
  <c r="U1298" i="13" s="1"/>
  <c r="P1170" i="13"/>
  <c r="Q1170" i="13" s="1"/>
  <c r="P723" i="13"/>
  <c r="Q723" i="13" s="1"/>
  <c r="P959" i="13"/>
  <c r="Q959" i="13" s="1"/>
  <c r="P825" i="13"/>
  <c r="Q825" i="13" s="1"/>
  <c r="P1040" i="13"/>
  <c r="Q1040" i="13" s="1"/>
  <c r="R1040" i="13" s="1"/>
  <c r="T1040" i="13" s="1"/>
  <c r="U1040" i="13" s="1"/>
  <c r="P912" i="13"/>
  <c r="Q912" i="13" s="1"/>
  <c r="P786" i="13"/>
  <c r="Q786" i="13" s="1"/>
  <c r="R786" i="13" s="1"/>
  <c r="T786" i="13" s="1"/>
  <c r="U786" i="13" s="1"/>
  <c r="P658" i="13"/>
  <c r="Q658" i="13" s="1"/>
  <c r="R658" i="13" s="1"/>
  <c r="T658" i="13" s="1"/>
  <c r="U658" i="13" s="1"/>
  <c r="P636" i="13"/>
  <c r="P551" i="13"/>
  <c r="P518" i="13"/>
  <c r="Q518" i="13" s="1"/>
  <c r="R518" i="13" s="1"/>
  <c r="T518" i="13" s="1"/>
  <c r="U518" i="13" s="1"/>
  <c r="P454" i="13"/>
  <c r="Q454" i="13" s="1"/>
  <c r="R454" i="13" s="1"/>
  <c r="T454" i="13" s="1"/>
  <c r="U454" i="13" s="1"/>
  <c r="P358" i="13"/>
  <c r="Q358" i="13" s="1"/>
  <c r="P294" i="13"/>
  <c r="P233" i="13"/>
  <c r="Q233" i="13" s="1"/>
  <c r="R233" i="13" s="1"/>
  <c r="T233" i="13" s="1"/>
  <c r="U233" i="13" s="1"/>
  <c r="P169" i="13"/>
  <c r="Q169" i="13" s="1"/>
  <c r="R169" i="13" s="1"/>
  <c r="T169" i="13" s="1"/>
  <c r="U169" i="13" s="1"/>
  <c r="P102" i="13"/>
  <c r="Q102" i="13" s="1"/>
  <c r="P38" i="13"/>
  <c r="Q38" i="13" s="1"/>
  <c r="P4106" i="13"/>
  <c r="Q4106" i="13" s="1"/>
  <c r="R4106" i="13" s="1"/>
  <c r="T4106" i="13" s="1"/>
  <c r="U4106" i="13" s="1"/>
  <c r="P3858" i="13"/>
  <c r="Q3858" i="13" s="1"/>
  <c r="P3591" i="13"/>
  <c r="Q3591" i="13" s="1"/>
  <c r="P3987" i="13"/>
  <c r="Q3987" i="13" s="1"/>
  <c r="R3987" i="13" s="1"/>
  <c r="T3987" i="13" s="1"/>
  <c r="U3987" i="13" s="1"/>
  <c r="P3731" i="13"/>
  <c r="Q3731" i="13" s="1"/>
  <c r="R3731" i="13" s="1"/>
  <c r="T3731" i="13" s="1"/>
  <c r="U3731" i="13" s="1"/>
  <c r="P3492" i="13"/>
  <c r="Q3492" i="13" s="1"/>
  <c r="R3492" i="13" s="1"/>
  <c r="T3492" i="13" s="1"/>
  <c r="U3492" i="13" s="1"/>
  <c r="P3244" i="13"/>
  <c r="Q3244" i="13" s="1"/>
  <c r="P2897" i="13"/>
  <c r="P3433" i="13"/>
  <c r="Q3433" i="13" s="1"/>
  <c r="R3433" i="13" s="1"/>
  <c r="T3433" i="13" s="1"/>
  <c r="U3433" i="13" s="1"/>
  <c r="P3161" i="13"/>
  <c r="Q3161" i="13" s="1"/>
  <c r="R3161" i="13" s="1"/>
  <c r="T3161" i="13" s="1"/>
  <c r="U3161" i="13" s="1"/>
  <c r="P2765" i="13"/>
  <c r="P2366" i="13"/>
  <c r="Q2366" i="13" s="1"/>
  <c r="P2922" i="13"/>
  <c r="P2794" i="13"/>
  <c r="P2666" i="13"/>
  <c r="Q2666" i="13" s="1"/>
  <c r="P2538" i="13"/>
  <c r="Q2538" i="13" s="1"/>
  <c r="P2410" i="13"/>
  <c r="Q2410" i="13" s="1"/>
  <c r="R2410" i="13" s="1"/>
  <c r="T2410" i="13" s="1"/>
  <c r="U2410" i="13" s="1"/>
  <c r="P2635" i="13"/>
  <c r="Q2635" i="13" s="1"/>
  <c r="R2635" i="13" s="1"/>
  <c r="T2635" i="13" s="1"/>
  <c r="U2635" i="13" s="1"/>
  <c r="P2507" i="13"/>
  <c r="Q2507" i="13" s="1"/>
  <c r="R2507" i="13" s="1"/>
  <c r="T2507" i="13" s="1"/>
  <c r="U2507" i="13" s="1"/>
  <c r="P2348" i="13"/>
  <c r="Q2348" i="13" s="1"/>
  <c r="R2348" i="13" s="1"/>
  <c r="T2348" i="13" s="1"/>
  <c r="U2348" i="13" s="1"/>
  <c r="P2245" i="13"/>
  <c r="Q2245" i="13" s="1"/>
  <c r="R2245" i="13" s="1"/>
  <c r="T2245" i="13" s="1"/>
  <c r="U2245" i="13" s="1"/>
  <c r="P2117" i="13"/>
  <c r="Q2117" i="13" s="1"/>
  <c r="P1989" i="13"/>
  <c r="Q1989" i="13" s="1"/>
  <c r="P1861" i="13"/>
  <c r="P1678" i="13"/>
  <c r="Q1678" i="13" s="1"/>
  <c r="P2266" i="13"/>
  <c r="Q2266" i="13" s="1"/>
  <c r="R2266" i="13" s="1"/>
  <c r="T2266" i="13" s="1"/>
  <c r="U2266" i="13" s="1"/>
  <c r="P2138" i="13"/>
  <c r="Q2138" i="13" s="1"/>
  <c r="P2010" i="13"/>
  <c r="P1882" i="13"/>
  <c r="Q1882" i="13" s="1"/>
  <c r="R1882" i="13" s="1"/>
  <c r="T1882" i="13" s="1"/>
  <c r="U1882" i="13" s="1"/>
  <c r="P1720" i="13"/>
  <c r="Q1720" i="13" s="1"/>
  <c r="R1720" i="13" s="1"/>
  <c r="T1720" i="13" s="1"/>
  <c r="U1720" i="13" s="1"/>
  <c r="P1567" i="13"/>
  <c r="P1439" i="13"/>
  <c r="Q1439" i="13" s="1"/>
  <c r="R1439" i="13" s="1"/>
  <c r="T1439" i="13" s="1"/>
  <c r="U1439" i="13" s="1"/>
  <c r="P1311" i="13"/>
  <c r="Q1311" i="13" s="1"/>
  <c r="R1311" i="13" s="1"/>
  <c r="T1311" i="13" s="1"/>
  <c r="U1311" i="13" s="1"/>
  <c r="P1183" i="13"/>
  <c r="Q1183" i="13" s="1"/>
  <c r="P1638" i="13"/>
  <c r="Q1638" i="13" s="1"/>
  <c r="P1510" i="13"/>
  <c r="Q1510" i="13" s="1"/>
  <c r="R1510" i="13" s="1"/>
  <c r="T1510" i="13" s="1"/>
  <c r="U1510" i="13" s="1"/>
  <c r="P1382" i="13"/>
  <c r="Q1382" i="13" s="1"/>
  <c r="P1254" i="13"/>
  <c r="Q1254" i="13" s="1"/>
  <c r="R1254" i="13" s="1"/>
  <c r="T1254" i="13" s="1"/>
  <c r="U1254" i="13" s="1"/>
  <c r="P1120" i="13"/>
  <c r="P1043" i="13"/>
  <c r="Q1043" i="13" s="1"/>
  <c r="P915" i="13"/>
  <c r="P828" i="13"/>
  <c r="Q828" i="13" s="1"/>
  <c r="R828" i="13" s="1"/>
  <c r="T828" i="13" s="1"/>
  <c r="U828" i="13" s="1"/>
  <c r="P996" i="13"/>
  <c r="P868" i="13"/>
  <c r="P742" i="13"/>
  <c r="P565" i="13"/>
  <c r="Q565" i="13" s="1"/>
  <c r="R565" i="13" s="1"/>
  <c r="T565" i="13" s="1"/>
  <c r="U565" i="13" s="1"/>
  <c r="P611" i="13"/>
  <c r="P414" i="13"/>
  <c r="P496" i="13"/>
  <c r="Q496" i="13" s="1"/>
  <c r="P432" i="13"/>
  <c r="Q432" i="13" s="1"/>
  <c r="R432" i="13" s="1"/>
  <c r="T432" i="13" s="1"/>
  <c r="U432" i="13" s="1"/>
  <c r="P336" i="13"/>
  <c r="Q336" i="13" s="1"/>
  <c r="P272" i="13"/>
  <c r="Q272" i="13" s="1"/>
  <c r="P211" i="13"/>
  <c r="Q211" i="13" s="1"/>
  <c r="R211" i="13" s="1"/>
  <c r="T211" i="13" s="1"/>
  <c r="U211" i="13" s="1"/>
  <c r="P144" i="13"/>
  <c r="Q144" i="13" s="1"/>
  <c r="R144" i="13" s="1"/>
  <c r="T144" i="13" s="1"/>
  <c r="P80" i="13"/>
  <c r="P16" i="13"/>
  <c r="Q16" i="13" s="1"/>
  <c r="P4120" i="13"/>
  <c r="Q4120" i="13" s="1"/>
  <c r="R4120" i="13" s="1"/>
  <c r="T4120" i="13" s="1"/>
  <c r="U4120" i="13" s="1"/>
  <c r="P3992" i="13"/>
  <c r="Q3992" i="13" s="1"/>
  <c r="R3992" i="13" s="1"/>
  <c r="P3864" i="13"/>
  <c r="Q3864" i="13" s="1"/>
  <c r="P3736" i="13"/>
  <c r="Q3736" i="13" s="1"/>
  <c r="P3563" i="13"/>
  <c r="Q3563" i="13" s="1"/>
  <c r="R3563" i="13" s="1"/>
  <c r="T3563" i="13" s="1"/>
  <c r="U3563" i="13" s="1"/>
  <c r="P4105" i="13"/>
  <c r="Q4105" i="13" s="1"/>
  <c r="R4105" i="13" s="1"/>
  <c r="T4105" i="13" s="1"/>
  <c r="U4105" i="13" s="1"/>
  <c r="P3977" i="13"/>
  <c r="Q3977" i="13" s="1"/>
  <c r="P3849" i="13"/>
  <c r="P3721" i="13"/>
  <c r="Q3721" i="13" s="1"/>
  <c r="R3721" i="13" s="1"/>
  <c r="T3721" i="13" s="1"/>
  <c r="U3721" i="13" s="1"/>
  <c r="P3578" i="13"/>
  <c r="P3450" i="13"/>
  <c r="P3322" i="13"/>
  <c r="Q3322" i="13" s="1"/>
  <c r="P3194" i="13"/>
  <c r="Q3194" i="13" s="1"/>
  <c r="R3194" i="13" s="1"/>
  <c r="T3194" i="13" s="1"/>
  <c r="U3194" i="13" s="1"/>
  <c r="P3066" i="13"/>
  <c r="Q3066" i="13" s="1"/>
  <c r="R3066" i="13" s="1"/>
  <c r="T3066" i="13" s="1"/>
  <c r="U3066" i="13" s="1"/>
  <c r="P3029" i="13"/>
  <c r="P3471" i="13"/>
  <c r="Q3471" i="13" s="1"/>
  <c r="P3343" i="13"/>
  <c r="Q3343" i="13" s="1"/>
  <c r="R3343" i="13" s="1"/>
  <c r="T3343" i="13" s="1"/>
  <c r="U3343" i="13" s="1"/>
  <c r="P3215" i="13"/>
  <c r="Q3215" i="13" s="1"/>
  <c r="R3215" i="13" s="1"/>
  <c r="T3215" i="13" s="1"/>
  <c r="U3215" i="13" s="1"/>
  <c r="P3087" i="13"/>
  <c r="P2757" i="13"/>
  <c r="Q2757" i="13" s="1"/>
  <c r="R2757" i="13" s="1"/>
  <c r="T2757" i="13" s="1"/>
  <c r="U2757" i="13" s="1"/>
  <c r="P2379" i="13"/>
  <c r="Q2379" i="13" s="1"/>
  <c r="P2928" i="13"/>
  <c r="Q2928" i="13" s="1"/>
  <c r="R2928" i="13" s="1"/>
  <c r="T2928" i="13" s="1"/>
  <c r="U2928" i="13" s="1"/>
  <c r="P2800" i="13"/>
  <c r="P2672" i="13"/>
  <c r="Q2672" i="13" s="1"/>
  <c r="P2544" i="13"/>
  <c r="P2416" i="13"/>
  <c r="Q2416" i="13" s="1"/>
  <c r="R2416" i="13" s="1"/>
  <c r="T2416" i="13" s="1"/>
  <c r="U2416" i="13" s="1"/>
  <c r="P2649" i="13"/>
  <c r="Q2649" i="13" s="1"/>
  <c r="P2521" i="13"/>
  <c r="P2377" i="13"/>
  <c r="Q2377" i="13" s="1"/>
  <c r="P2259" i="13"/>
  <c r="Q2259" i="13" s="1"/>
  <c r="P2131" i="13"/>
  <c r="P2003" i="13"/>
  <c r="Q2003" i="13" s="1"/>
  <c r="P1875" i="13"/>
  <c r="Q1875" i="13" s="1"/>
  <c r="R1875" i="13" s="1"/>
  <c r="P1706" i="13"/>
  <c r="Q1706" i="13" s="1"/>
  <c r="P2280" i="13"/>
  <c r="Q2280" i="13" s="1"/>
  <c r="P2152" i="13"/>
  <c r="P2024" i="13"/>
  <c r="Q2024" i="13" s="1"/>
  <c r="R2024" i="13" s="1"/>
  <c r="T2024" i="13" s="1"/>
  <c r="U2024" i="13" s="1"/>
  <c r="P1896" i="13"/>
  <c r="Q1896" i="13" s="1"/>
  <c r="R1896" i="13" s="1"/>
  <c r="T1896" i="13" s="1"/>
  <c r="U1896" i="13" s="1"/>
  <c r="P1748" i="13"/>
  <c r="Q1748" i="13" s="1"/>
  <c r="P1581" i="13"/>
  <c r="Q1581" i="13" s="1"/>
  <c r="R1581" i="13" s="1"/>
  <c r="T1581" i="13" s="1"/>
  <c r="U1581" i="13" s="1"/>
  <c r="P1453" i="13"/>
  <c r="Q1453" i="13" s="1"/>
  <c r="R1453" i="13" s="1"/>
  <c r="T1453" i="13" s="1"/>
  <c r="U1453" i="13" s="1"/>
  <c r="P1325" i="13"/>
  <c r="Q1325" i="13" s="1"/>
  <c r="R1325" i="13" s="1"/>
  <c r="T1325" i="13" s="1"/>
  <c r="U1325" i="13" s="1"/>
  <c r="P1197" i="13"/>
  <c r="P1652" i="13"/>
  <c r="Q1652" i="13" s="1"/>
  <c r="P1524" i="13"/>
  <c r="Q1524" i="13" s="1"/>
  <c r="R1524" i="13" s="1"/>
  <c r="T1524" i="13" s="1"/>
  <c r="U1524" i="13" s="1"/>
  <c r="P1396" i="13"/>
  <c r="Q1396" i="13" s="1"/>
  <c r="R1396" i="13" s="1"/>
  <c r="T1396" i="13" s="1"/>
  <c r="U1396" i="13" s="1"/>
  <c r="P1268" i="13"/>
  <c r="P1140" i="13"/>
  <c r="Q1140" i="13" s="1"/>
  <c r="P1057" i="13"/>
  <c r="Q1057" i="13" s="1"/>
  <c r="R1057" i="13" s="1"/>
  <c r="T1057" i="13" s="1"/>
  <c r="U1057" i="13" s="1"/>
  <c r="P929" i="13"/>
  <c r="Q929" i="13" s="1"/>
  <c r="R929" i="13" s="1"/>
  <c r="T929" i="13" s="1"/>
  <c r="U929" i="13" s="1"/>
  <c r="P737" i="13"/>
  <c r="Q737" i="13" s="1"/>
  <c r="P1010" i="13"/>
  <c r="Q1010" i="13" s="1"/>
  <c r="P882" i="13"/>
  <c r="P756" i="13"/>
  <c r="Q756" i="13" s="1"/>
  <c r="R756" i="13" s="1"/>
  <c r="T756" i="13" s="1"/>
  <c r="U756" i="13" s="1"/>
  <c r="P556" i="13"/>
  <c r="Q556" i="13" s="1"/>
  <c r="P618" i="13"/>
  <c r="Q618" i="13" s="1"/>
  <c r="R618" i="13" s="1"/>
  <c r="T618" i="13" s="1"/>
  <c r="U618" i="13" s="1"/>
  <c r="P397" i="13"/>
  <c r="Q397" i="13" s="1"/>
  <c r="R397" i="13" s="1"/>
  <c r="P503" i="13"/>
  <c r="Q503" i="13" s="1"/>
  <c r="R503" i="13" s="1"/>
  <c r="T503" i="13" s="1"/>
  <c r="U503" i="13" s="1"/>
  <c r="P439" i="13"/>
  <c r="P343" i="13"/>
  <c r="Q343" i="13" s="1"/>
  <c r="P279" i="13"/>
  <c r="Q279" i="13" s="1"/>
  <c r="R279" i="13" s="1"/>
  <c r="T279" i="13" s="1"/>
  <c r="U279" i="13" s="1"/>
  <c r="P218" i="13"/>
  <c r="P151" i="13"/>
  <c r="Q151" i="13" s="1"/>
  <c r="P87" i="13"/>
  <c r="Q87" i="13" s="1"/>
  <c r="P23" i="13"/>
  <c r="Q23" i="13" s="1"/>
  <c r="R23" i="13" s="1"/>
  <c r="T23" i="13" s="1"/>
  <c r="U23" i="13" s="1"/>
  <c r="P3408" i="13"/>
  <c r="Q3408" i="13" s="1"/>
  <c r="R3408" i="13" s="1"/>
  <c r="T3408" i="13" s="1"/>
  <c r="U3408" i="13" s="1"/>
  <c r="P2343" i="13"/>
  <c r="Q2343" i="13" s="1"/>
  <c r="P3772" i="13"/>
  <c r="P3757" i="13"/>
  <c r="Q3757" i="13" s="1"/>
  <c r="P3230" i="13"/>
  <c r="Q3230" i="13" s="1"/>
  <c r="R3230" i="13" s="1"/>
  <c r="T3230" i="13" s="1"/>
  <c r="U3230" i="13" s="1"/>
  <c r="P3379" i="13"/>
  <c r="Q3379" i="13" s="1"/>
  <c r="P2901" i="13"/>
  <c r="Q2901" i="13" s="1"/>
  <c r="P2708" i="13"/>
  <c r="Q2708" i="13" s="1"/>
  <c r="P2337" i="13"/>
  <c r="Q2337" i="13" s="1"/>
  <c r="R2337" i="13" s="1"/>
  <c r="T2337" i="13" s="1"/>
  <c r="U2337" i="13" s="1"/>
  <c r="P2167" i="13"/>
  <c r="Q2167" i="13" s="1"/>
  <c r="P2316" i="13"/>
  <c r="P1804" i="13"/>
  <c r="Q1804" i="13" s="1"/>
  <c r="R1804" i="13" s="1"/>
  <c r="T1804" i="13" s="1"/>
  <c r="U1804" i="13" s="1"/>
  <c r="P1233" i="13"/>
  <c r="Q1233" i="13" s="1"/>
  <c r="R1233" i="13" s="1"/>
  <c r="T1233" i="13" s="1"/>
  <c r="U1233" i="13" s="1"/>
  <c r="P1304" i="13"/>
  <c r="Q1304" i="13" s="1"/>
  <c r="R1304" i="13" s="1"/>
  <c r="T1304" i="13" s="1"/>
  <c r="U1304" i="13" s="1"/>
  <c r="P837" i="13"/>
  <c r="Q837" i="13" s="1"/>
  <c r="P664" i="13"/>
  <c r="P457" i="13"/>
  <c r="Q457" i="13" s="1"/>
  <c r="P172" i="13"/>
  <c r="Q172" i="13" s="1"/>
  <c r="P3694" i="13"/>
  <c r="P3477" i="13"/>
  <c r="Q3477" i="13" s="1"/>
  <c r="R3477" i="13" s="1"/>
  <c r="T3477" i="13" s="1"/>
  <c r="U3477" i="13" s="1"/>
  <c r="P3794" i="13"/>
  <c r="Q3794" i="13" s="1"/>
  <c r="P3324" i="13"/>
  <c r="Q3324" i="13" s="1"/>
  <c r="P4158" i="13"/>
  <c r="Q4158" i="13" s="1"/>
  <c r="P3304" i="13"/>
  <c r="Q3304" i="13" s="1"/>
  <c r="R3304" i="13" s="1"/>
  <c r="T3304" i="13" s="1"/>
  <c r="U3304" i="13" s="1"/>
  <c r="P2822" i="13"/>
  <c r="Q2822" i="13" s="1"/>
  <c r="R2822" i="13" s="1"/>
  <c r="T2822" i="13" s="1"/>
  <c r="U2822" i="13" s="1"/>
  <c r="P2655" i="13"/>
  <c r="Q2655" i="13" s="1"/>
  <c r="P2249" i="13"/>
  <c r="Q2249" i="13" s="1"/>
  <c r="P1686" i="13"/>
  <c r="Q1686" i="13" s="1"/>
  <c r="R1686" i="13" s="1"/>
  <c r="T1686" i="13" s="1"/>
  <c r="U1686" i="13" s="1"/>
  <c r="P1886" i="13"/>
  <c r="Q1886" i="13" s="1"/>
  <c r="R1886" i="13" s="1"/>
  <c r="T1886" i="13" s="1"/>
  <c r="U1886" i="13" s="1"/>
  <c r="P1315" i="13"/>
  <c r="P1386" i="13"/>
  <c r="Q1386" i="13" s="1"/>
  <c r="P919" i="13"/>
  <c r="Q919" i="13" s="1"/>
  <c r="R919" i="13" s="1"/>
  <c r="T919" i="13" s="1"/>
  <c r="U919" i="13" s="1"/>
  <c r="P746" i="13"/>
  <c r="Q746" i="13" s="1"/>
  <c r="P498" i="13"/>
  <c r="P213" i="13"/>
  <c r="Q213" i="13" s="1"/>
  <c r="P18" i="13"/>
  <c r="Q18" i="13" s="1"/>
  <c r="R18" i="13" s="1"/>
  <c r="T18" i="13" s="1"/>
  <c r="P3907" i="13"/>
  <c r="Q3907" i="13" s="1"/>
  <c r="R3907" i="13" s="1"/>
  <c r="T3907" i="13" s="1"/>
  <c r="U3907" i="13" s="1"/>
  <c r="P3172" i="13"/>
  <c r="Q3172" i="13" s="1"/>
  <c r="R3172" i="13" s="1"/>
  <c r="T3172" i="13" s="1"/>
  <c r="U3172" i="13" s="1"/>
  <c r="P2971" i="13"/>
  <c r="Q2971" i="13" s="1"/>
  <c r="P2626" i="13"/>
  <c r="Q2626" i="13" s="1"/>
  <c r="R2626" i="13" s="1"/>
  <c r="T2626" i="13" s="1"/>
  <c r="U2626" i="13" s="1"/>
  <c r="P2467" i="13"/>
  <c r="Q2467" i="13" s="1"/>
  <c r="P1949" i="13"/>
  <c r="Q1949" i="13" s="1"/>
  <c r="P2098" i="13"/>
  <c r="Q2098" i="13" s="1"/>
  <c r="R2098" i="13" s="1"/>
  <c r="T2098" i="13" s="1"/>
  <c r="U2098" i="13" s="1"/>
  <c r="P1527" i="13"/>
  <c r="Q1527" i="13" s="1"/>
  <c r="R1527" i="13" s="1"/>
  <c r="T1527" i="13" s="1"/>
  <c r="U1527" i="13" s="1"/>
  <c r="P1598" i="13"/>
  <c r="Q1598" i="13" s="1"/>
  <c r="R1598" i="13" s="1"/>
  <c r="T1598" i="13" s="1"/>
  <c r="U1598" i="13" s="1"/>
  <c r="P1091" i="13"/>
  <c r="Q1091" i="13" s="1"/>
  <c r="P956" i="13"/>
  <c r="Q956" i="13" s="1"/>
  <c r="P591" i="13"/>
  <c r="Q591" i="13" s="1"/>
  <c r="R591" i="13" s="1"/>
  <c r="T591" i="13" s="1"/>
  <c r="U591" i="13" s="1"/>
  <c r="P316" i="13"/>
  <c r="Q316" i="13" s="1"/>
  <c r="P60" i="13"/>
  <c r="P3824" i="13"/>
  <c r="Q3824" i="13" s="1"/>
  <c r="P3937" i="13"/>
  <c r="Q3937" i="13" s="1"/>
  <c r="P3538" i="13"/>
  <c r="Q3538" i="13" s="1"/>
  <c r="P3017" i="13"/>
  <c r="Q3017" i="13" s="1"/>
  <c r="R3017" i="13" s="1"/>
  <c r="T3017" i="13" s="1"/>
  <c r="U3017" i="13" s="1"/>
  <c r="P3175" i="13"/>
  <c r="Q3175" i="13" s="1"/>
  <c r="R3175" i="13" s="1"/>
  <c r="T3175" i="13" s="1"/>
  <c r="U3175" i="13" s="1"/>
  <c r="P2888" i="13"/>
  <c r="Q2888" i="13" s="1"/>
  <c r="R2888" i="13" s="1"/>
  <c r="T2888" i="13" s="1"/>
  <c r="U2888" i="13" s="1"/>
  <c r="P2346" i="13"/>
  <c r="Q2346" i="13" s="1"/>
  <c r="R2346" i="13" s="1"/>
  <c r="T2346" i="13" s="1"/>
  <c r="U2346" i="13" s="1"/>
  <c r="P2219" i="13"/>
  <c r="Q2219" i="13" s="1"/>
  <c r="P1745" i="13"/>
  <c r="P1856" i="13"/>
  <c r="Q1856" i="13" s="1"/>
  <c r="P1285" i="13"/>
  <c r="Q1285" i="13" s="1"/>
  <c r="R1285" i="13" s="1"/>
  <c r="T1285" i="13" s="1"/>
  <c r="U1285" i="13" s="1"/>
  <c r="P1356" i="13"/>
  <c r="Q1356" i="13" s="1"/>
  <c r="P889" i="13"/>
  <c r="Q889" i="13" s="1"/>
  <c r="P716" i="13"/>
  <c r="Q716" i="13" s="1"/>
  <c r="P483" i="13"/>
  <c r="Q483" i="13" s="1"/>
  <c r="R483" i="13" s="1"/>
  <c r="T483" i="13" s="1"/>
  <c r="U483" i="13" s="1"/>
  <c r="P198" i="13"/>
  <c r="P3806" i="13"/>
  <c r="P3421" i="13"/>
  <c r="Q3421" i="13" s="1"/>
  <c r="R3421" i="13" s="1"/>
  <c r="T3421" i="13" s="1"/>
  <c r="U3421" i="13" s="1"/>
  <c r="P4084" i="13"/>
  <c r="Q4084" i="13" s="1"/>
  <c r="P3598" i="13"/>
  <c r="P3813" i="13"/>
  <c r="Q3813" i="13" s="1"/>
  <c r="P3414" i="13"/>
  <c r="Q3414" i="13" s="1"/>
  <c r="R3414" i="13" s="1"/>
  <c r="T3414" i="13" s="1"/>
  <c r="U3414" i="13" s="1"/>
  <c r="P2895" i="13"/>
  <c r="Q2895" i="13" s="1"/>
  <c r="P3051" i="13"/>
  <c r="Q3051" i="13" s="1"/>
  <c r="P2764" i="13"/>
  <c r="Q2764" i="13" s="1"/>
  <c r="P2613" i="13"/>
  <c r="Q2613" i="13" s="1"/>
  <c r="P2095" i="13"/>
  <c r="Q2095" i="13" s="1"/>
  <c r="R2095" i="13" s="1"/>
  <c r="T2095" i="13" s="1"/>
  <c r="U2095" i="13" s="1"/>
  <c r="P2244" i="13"/>
  <c r="Q2244" i="13" s="1"/>
  <c r="P1676" i="13"/>
  <c r="Q1676" i="13" s="1"/>
  <c r="P1161" i="13"/>
  <c r="Q1161" i="13" s="1"/>
  <c r="R1161" i="13" s="1"/>
  <c r="T1161" i="13" s="1"/>
  <c r="U1161" i="13" s="1"/>
  <c r="P1232" i="13"/>
  <c r="Q1232" i="13" s="1"/>
  <c r="P775" i="13"/>
  <c r="Q775" i="13" s="1"/>
  <c r="P683" i="13"/>
  <c r="Q683" i="13" s="1"/>
  <c r="P421" i="13"/>
  <c r="Q421" i="13" s="1"/>
  <c r="R421" i="13" s="1"/>
  <c r="T421" i="13" s="1"/>
  <c r="U421" i="13" s="1"/>
  <c r="P133" i="13"/>
  <c r="Q133" i="13" s="1"/>
  <c r="R133" i="13" s="1"/>
  <c r="T133" i="13" s="1"/>
  <c r="P4087" i="13"/>
  <c r="Q4087" i="13" s="1"/>
  <c r="P2817" i="13"/>
  <c r="P3914" i="13"/>
  <c r="Q3914" i="13" s="1"/>
  <c r="R3914" i="13" s="1"/>
  <c r="T3914" i="13" s="1"/>
  <c r="U3914" i="13" s="1"/>
  <c r="P3444" i="13"/>
  <c r="P3057" i="13"/>
  <c r="Q3057" i="13" s="1"/>
  <c r="P3472" i="13"/>
  <c r="Q3472" i="13" s="1"/>
  <c r="P2894" i="13"/>
  <c r="Q2894" i="13" s="1"/>
  <c r="P2391" i="13"/>
  <c r="Q2391" i="13" s="1"/>
  <c r="R2391" i="13" s="1"/>
  <c r="T2391" i="13" s="1"/>
  <c r="U2391" i="13" s="1"/>
  <c r="P2177" i="13"/>
  <c r="P2326" i="13"/>
  <c r="P1814" i="13"/>
  <c r="Q1814" i="13" s="1"/>
  <c r="R1814" i="13" s="1"/>
  <c r="T1814" i="13" s="1"/>
  <c r="U1814" i="13" s="1"/>
  <c r="P1243" i="13"/>
  <c r="Q1243" i="13" s="1"/>
  <c r="R1243" i="13" s="1"/>
  <c r="T1243" i="13" s="1"/>
  <c r="U1243" i="13" s="1"/>
  <c r="P1314" i="13"/>
  <c r="Q1314" i="13" s="1"/>
  <c r="P847" i="13"/>
  <c r="P674" i="13"/>
  <c r="Q674" i="13" s="1"/>
  <c r="R674" i="13" s="1"/>
  <c r="T674" i="13" s="1"/>
  <c r="U674" i="13" s="1"/>
  <c r="P462" i="13"/>
  <c r="Q462" i="13" s="1"/>
  <c r="P177" i="13"/>
  <c r="Q177" i="13" s="1"/>
  <c r="P3890" i="13"/>
  <c r="P3524" i="13"/>
  <c r="P3193" i="13"/>
  <c r="Q3193" i="13" s="1"/>
  <c r="R3193" i="13" s="1"/>
  <c r="T3193" i="13" s="1"/>
  <c r="U3193" i="13" s="1"/>
  <c r="P2810" i="13"/>
  <c r="Q2810" i="13" s="1"/>
  <c r="P2651" i="13"/>
  <c r="Q2651" i="13" s="1"/>
  <c r="P2133" i="13"/>
  <c r="Q2133" i="13" s="1"/>
  <c r="R2133" i="13" s="1"/>
  <c r="T2133" i="13" s="1"/>
  <c r="U2133" i="13" s="1"/>
  <c r="P2282" i="13"/>
  <c r="Q2282" i="13" s="1"/>
  <c r="R2282" i="13" s="1"/>
  <c r="T2282" i="13" s="1"/>
  <c r="U2282" i="13" s="1"/>
  <c r="P1898" i="13"/>
  <c r="Q1898" i="13" s="1"/>
  <c r="P1327" i="13"/>
  <c r="Q1327" i="13" s="1"/>
  <c r="P1398" i="13"/>
  <c r="Q1398" i="13" s="1"/>
  <c r="R1398" i="13" s="1"/>
  <c r="T1398" i="13" s="1"/>
  <c r="U1398" i="13" s="1"/>
  <c r="P1012" i="13"/>
  <c r="Q1012" i="13" s="1"/>
  <c r="R1012" i="13" s="1"/>
  <c r="T1012" i="13" s="1"/>
  <c r="U1012" i="13" s="1"/>
  <c r="P560" i="13"/>
  <c r="Q560" i="13" s="1"/>
  <c r="R560" i="13" s="1"/>
  <c r="T560" i="13" s="1"/>
  <c r="U560" i="13" s="1"/>
  <c r="P440" i="13"/>
  <c r="Q440" i="13" s="1"/>
  <c r="P152" i="13"/>
  <c r="Q152" i="13" s="1"/>
  <c r="R152" i="13" s="1"/>
  <c r="T152" i="13" s="1"/>
  <c r="U152" i="13" s="1"/>
  <c r="P4008" i="13"/>
  <c r="Q4008" i="13" s="1"/>
  <c r="R4008" i="13" s="1"/>
  <c r="P4121" i="13"/>
  <c r="Q4121" i="13" s="1"/>
  <c r="P3567" i="13"/>
  <c r="Q3567" i="13" s="1"/>
  <c r="P3082" i="13"/>
  <c r="Q3082" i="13" s="1"/>
  <c r="R3082" i="13" s="1"/>
  <c r="T3082" i="13" s="1"/>
  <c r="U3082" i="13" s="1"/>
  <c r="P3231" i="13"/>
  <c r="Q3231" i="13" s="1"/>
  <c r="P2675" i="13"/>
  <c r="Q2675" i="13" s="1"/>
  <c r="P2560" i="13"/>
  <c r="Q2560" i="13" s="1"/>
  <c r="P2409" i="13"/>
  <c r="Q2409" i="13" s="1"/>
  <c r="R2409" i="13" s="1"/>
  <c r="T2409" i="13" s="1"/>
  <c r="U2409" i="13" s="1"/>
  <c r="P1891" i="13"/>
  <c r="Q1891" i="13" s="1"/>
  <c r="P2040" i="13"/>
  <c r="Q2040" i="13" s="1"/>
  <c r="P1341" i="13"/>
  <c r="Q1341" i="13" s="1"/>
  <c r="P1412" i="13"/>
  <c r="Q1412" i="13" s="1"/>
  <c r="R1412" i="13" s="1"/>
  <c r="T1412" i="13" s="1"/>
  <c r="U1412" i="13" s="1"/>
  <c r="P945" i="13"/>
  <c r="Q945" i="13" s="1"/>
  <c r="R945" i="13" s="1"/>
  <c r="T945" i="13" s="1"/>
  <c r="U945" i="13" s="1"/>
  <c r="P772" i="13"/>
  <c r="Q772" i="13" s="1"/>
  <c r="R772" i="13" s="1"/>
  <c r="T772" i="13" s="1"/>
  <c r="U772" i="13" s="1"/>
  <c r="P511" i="13"/>
  <c r="Q511" i="13" s="1"/>
  <c r="P287" i="13"/>
  <c r="Q287" i="13" s="1"/>
  <c r="R287" i="13" s="1"/>
  <c r="T287" i="13" s="1"/>
  <c r="U287" i="13" s="1"/>
  <c r="P95" i="13"/>
  <c r="Q95" i="13" s="1"/>
  <c r="R95" i="13" s="1"/>
  <c r="T95" i="13" s="1"/>
  <c r="U95" i="13" s="1"/>
  <c r="P3687" i="13"/>
  <c r="Q3687" i="13" s="1"/>
  <c r="P3077" i="13"/>
  <c r="P3852" i="13"/>
  <c r="Q3852" i="13" s="1"/>
  <c r="R3852" i="13" s="1"/>
  <c r="T3852" i="13" s="1"/>
  <c r="U3852" i="13" s="1"/>
  <c r="P3965" i="13"/>
  <c r="Q3965" i="13" s="1"/>
  <c r="R3965" i="13" s="1"/>
  <c r="T3965" i="13" s="1"/>
  <c r="U3965" i="13" s="1"/>
  <c r="P3438" i="13"/>
  <c r="Q3438" i="13" s="1"/>
  <c r="R3438" i="13" s="1"/>
  <c r="T3438" i="13" s="1"/>
  <c r="U3438" i="13" s="1"/>
  <c r="P2991" i="13"/>
  <c r="Q2991" i="13" s="1"/>
  <c r="P3075" i="13"/>
  <c r="Q3075" i="13" s="1"/>
  <c r="R3075" i="13" s="1"/>
  <c r="T3075" i="13" s="1"/>
  <c r="U3075" i="13" s="1"/>
  <c r="P2788" i="13"/>
  <c r="Q2788" i="13" s="1"/>
  <c r="P2637" i="13"/>
  <c r="P2119" i="13"/>
  <c r="Q2119" i="13" s="1"/>
  <c r="P2268" i="13"/>
  <c r="P1724" i="13"/>
  <c r="Q1724" i="13" s="1"/>
  <c r="P1185" i="13"/>
  <c r="Q1185" i="13" s="1"/>
  <c r="P1256" i="13"/>
  <c r="Q1256" i="13" s="1"/>
  <c r="P832" i="13"/>
  <c r="Q832" i="13" s="1"/>
  <c r="P569" i="13"/>
  <c r="Q569" i="13" s="1"/>
  <c r="P433" i="13"/>
  <c r="Q433" i="13" s="1"/>
  <c r="P145" i="13"/>
  <c r="Q145" i="13" s="1"/>
  <c r="P4167" i="13"/>
  <c r="Q4167" i="13" s="1"/>
  <c r="R4167" i="13" s="1"/>
  <c r="T4167" i="13" s="1"/>
  <c r="U4167" i="13" s="1"/>
  <c r="P3341" i="13"/>
  <c r="Q3341" i="13" s="1"/>
  <c r="R3341" i="13" s="1"/>
  <c r="T3341" i="13" s="1"/>
  <c r="U3341" i="13" s="1"/>
  <c r="P3690" i="13"/>
  <c r="Q3690" i="13" s="1"/>
  <c r="P3236" i="13"/>
  <c r="P4014" i="13"/>
  <c r="Q4014" i="13" s="1"/>
  <c r="R4014" i="13" s="1"/>
  <c r="T4014" i="13" s="1"/>
  <c r="U4014" i="13" s="1"/>
  <c r="P3176" i="13"/>
  <c r="Q3176" i="13" s="1"/>
  <c r="R3176" i="13" s="1"/>
  <c r="T3176" i="13" s="1"/>
  <c r="U3176" i="13" s="1"/>
  <c r="P2766" i="13"/>
  <c r="Q2766" i="13" s="1"/>
  <c r="P2607" i="13"/>
  <c r="Q2607" i="13" s="1"/>
  <c r="P2073" i="13"/>
  <c r="Q2073" i="13" s="1"/>
  <c r="P1709" i="13"/>
  <c r="Q1709" i="13" s="1"/>
  <c r="P1838" i="13"/>
  <c r="P1267" i="13"/>
  <c r="Q1267" i="13" s="1"/>
  <c r="P1338" i="13"/>
  <c r="P871" i="13"/>
  <c r="Q871" i="13" s="1"/>
  <c r="R871" i="13" s="1"/>
  <c r="T871" i="13" s="1"/>
  <c r="U871" i="13" s="1"/>
  <c r="P698" i="13"/>
  <c r="P474" i="13"/>
  <c r="Q474" i="13" s="1"/>
  <c r="P189" i="13"/>
  <c r="Q189" i="13" s="1"/>
  <c r="R189" i="13" s="1"/>
  <c r="T189" i="13" s="1"/>
  <c r="U189" i="13" s="1"/>
  <c r="P3930" i="13"/>
  <c r="Q3930" i="13" s="1"/>
  <c r="R3930" i="13" s="1"/>
  <c r="T3930" i="13" s="1"/>
  <c r="U3930" i="13" s="1"/>
  <c r="P3556" i="13"/>
  <c r="Q3556" i="13" s="1"/>
  <c r="R3556" i="13" s="1"/>
  <c r="T3556" i="13" s="1"/>
  <c r="U3556" i="13" s="1"/>
  <c r="P3241" i="13"/>
  <c r="Q3241" i="13" s="1"/>
  <c r="P2834" i="13"/>
  <c r="P2450" i="13"/>
  <c r="Q2450" i="13" s="1"/>
  <c r="P2419" i="13"/>
  <c r="P1901" i="13"/>
  <c r="P2050" i="13"/>
  <c r="Q2050" i="13" s="1"/>
  <c r="R2050" i="13" s="1"/>
  <c r="T2050" i="13" s="1"/>
  <c r="U2050" i="13" s="1"/>
  <c r="P1479" i="13"/>
  <c r="Q1479" i="13" s="1"/>
  <c r="R1479" i="13" s="1"/>
  <c r="T1479" i="13" s="1"/>
  <c r="P1550" i="13"/>
  <c r="Q1550" i="13" s="1"/>
  <c r="P707" i="13"/>
  <c r="P908" i="13"/>
  <c r="Q908" i="13" s="1"/>
  <c r="R908" i="13" s="1"/>
  <c r="T908" i="13" s="1"/>
  <c r="U908" i="13" s="1"/>
  <c r="P408" i="13"/>
  <c r="Q408" i="13" s="1"/>
  <c r="R408" i="13" s="1"/>
  <c r="T408" i="13" s="1"/>
  <c r="U408" i="13" s="1"/>
  <c r="P292" i="13"/>
  <c r="Q292" i="13" s="1"/>
  <c r="P36" i="13"/>
  <c r="Q36" i="13" s="1"/>
  <c r="P3776" i="13"/>
  <c r="Q3776" i="13" s="1"/>
  <c r="P3889" i="13"/>
  <c r="P3362" i="13"/>
  <c r="Q3362" i="13" s="1"/>
  <c r="P2687" i="13"/>
  <c r="P2917" i="13"/>
  <c r="Q2917" i="13" s="1"/>
  <c r="R2917" i="13" s="1"/>
  <c r="T2917" i="13" s="1"/>
  <c r="U2917" i="13" s="1"/>
  <c r="P2712" i="13"/>
  <c r="Q2712" i="13" s="1"/>
  <c r="R2712" i="13" s="1"/>
  <c r="T2712" i="13" s="1"/>
  <c r="U2712" i="13" s="1"/>
  <c r="P2561" i="13"/>
  <c r="Q2561" i="13" s="1"/>
  <c r="R2561" i="13" s="1"/>
  <c r="T2561" i="13" s="1"/>
  <c r="U2561" i="13" s="1"/>
  <c r="P1915" i="13"/>
  <c r="Q1915" i="13" s="1"/>
  <c r="R1915" i="13" s="1"/>
  <c r="T1915" i="13" s="1"/>
  <c r="U1915" i="13" s="1"/>
  <c r="P2064" i="13"/>
  <c r="Q2064" i="13" s="1"/>
  <c r="R2064" i="13" s="1"/>
  <c r="T2064" i="13" s="1"/>
  <c r="U2064" i="13" s="1"/>
  <c r="P1493" i="13"/>
  <c r="Q1493" i="13" s="1"/>
  <c r="P1564" i="13"/>
  <c r="P763" i="13"/>
  <c r="Q763" i="13" s="1"/>
  <c r="P922" i="13"/>
  <c r="Q922" i="13" s="1"/>
  <c r="R922" i="13" s="1"/>
  <c r="T922" i="13" s="1"/>
  <c r="U922" i="13" s="1"/>
  <c r="P571" i="13"/>
  <c r="Q571" i="13" s="1"/>
  <c r="P299" i="13"/>
  <c r="P107" i="13"/>
  <c r="Q107" i="13" s="1"/>
  <c r="P3854" i="13"/>
  <c r="P3469" i="13"/>
  <c r="Q3469" i="13" s="1"/>
  <c r="R3469" i="13" s="1"/>
  <c r="T3469" i="13" s="1"/>
  <c r="U3469" i="13" s="1"/>
  <c r="P3972" i="13"/>
  <c r="Q3972" i="13" s="1"/>
  <c r="P4085" i="13"/>
  <c r="Q4085" i="13" s="1"/>
  <c r="P3701" i="13"/>
  <c r="Q3701" i="13" s="1"/>
  <c r="R3701" i="13" s="1"/>
  <c r="T3701" i="13" s="1"/>
  <c r="U3701" i="13" s="1"/>
  <c r="P3174" i="13"/>
  <c r="Q3174" i="13" s="1"/>
  <c r="P3323" i="13"/>
  <c r="Q3323" i="13" s="1"/>
  <c r="P2339" i="13"/>
  <c r="P2524" i="13"/>
  <c r="Q2524" i="13" s="1"/>
  <c r="P2336" i="13"/>
  <c r="Q2336" i="13" s="1"/>
  <c r="R2336" i="13" s="1"/>
  <c r="T2336" i="13" s="1"/>
  <c r="U2336" i="13" s="1"/>
  <c r="P1855" i="13"/>
  <c r="P2004" i="13"/>
  <c r="Q2004" i="13" s="1"/>
  <c r="P1561" i="13"/>
  <c r="Q1561" i="13" s="1"/>
  <c r="R1561" i="13" s="1"/>
  <c r="T1561" i="13" s="1"/>
  <c r="U1561" i="13" s="1"/>
  <c r="P1632" i="13"/>
  <c r="Q1632" i="13" s="1"/>
  <c r="P1108" i="13"/>
  <c r="Q1108" i="13" s="1"/>
  <c r="P990" i="13"/>
  <c r="Q990" i="13" s="1"/>
  <c r="P608" i="13"/>
  <c r="P333" i="13"/>
  <c r="Q333" i="13" s="1"/>
  <c r="P77" i="13"/>
  <c r="P4143" i="13"/>
  <c r="Q4143" i="13" s="1"/>
  <c r="R4143" i="13" s="1"/>
  <c r="T4143" i="13" s="1"/>
  <c r="U4143" i="13" s="1"/>
  <c r="P3317" i="13"/>
  <c r="Q3317" i="13" s="1"/>
  <c r="R3317" i="13" s="1"/>
  <c r="T3317" i="13" s="1"/>
  <c r="U3317" i="13" s="1"/>
  <c r="P3674" i="13"/>
  <c r="Q3674" i="13" s="1"/>
  <c r="P3476" i="13"/>
  <c r="P3329" i="13"/>
  <c r="Q3329" i="13" s="1"/>
  <c r="P3630" i="13"/>
  <c r="Q3630" i="13" s="1"/>
  <c r="R3630" i="13" s="1"/>
  <c r="T3630" i="13" s="1"/>
  <c r="U3630" i="13" s="1"/>
  <c r="P3152" i="13"/>
  <c r="P2918" i="13"/>
  <c r="Q2918" i="13" s="1"/>
  <c r="R2918" i="13" s="1"/>
  <c r="T2918" i="13" s="1"/>
  <c r="U2918" i="13" s="1"/>
  <c r="P2323" i="13"/>
  <c r="Q2323" i="13" s="1"/>
  <c r="P1739" i="13"/>
  <c r="P1937" i="13"/>
  <c r="P2214" i="13"/>
  <c r="Q2214" i="13" s="1"/>
  <c r="P1830" i="13"/>
  <c r="Q1830" i="13" s="1"/>
  <c r="P1387" i="13"/>
  <c r="Q1387" i="13" s="1"/>
  <c r="R1387" i="13" s="1"/>
  <c r="T1387" i="13" s="1"/>
  <c r="U1387" i="13" s="1"/>
  <c r="P1586" i="13"/>
  <c r="Q1586" i="13" s="1"/>
  <c r="R1586" i="13" s="1"/>
  <c r="T1586" i="13" s="1"/>
  <c r="U1586" i="13" s="1"/>
  <c r="P1202" i="13"/>
  <c r="Q1202" i="13" s="1"/>
  <c r="P863" i="13"/>
  <c r="Q863" i="13" s="1"/>
  <c r="P795" i="13"/>
  <c r="P585" i="13"/>
  <c r="Q585" i="13" s="1"/>
  <c r="R585" i="13" s="1"/>
  <c r="T585" i="13" s="1"/>
  <c r="U585" i="13" s="1"/>
  <c r="P379" i="13"/>
  <c r="P185" i="13"/>
  <c r="Q185" i="13" s="1"/>
  <c r="P4162" i="13"/>
  <c r="Q4162" i="13" s="1"/>
  <c r="R4162" i="13" s="1"/>
  <c r="T4162" i="13" s="1"/>
  <c r="U4162" i="13" s="1"/>
  <c r="P3682" i="13"/>
  <c r="Q3682" i="13" s="1"/>
  <c r="R3682" i="13" s="1"/>
  <c r="T3682" i="13" s="1"/>
  <c r="U3682" i="13" s="1"/>
  <c r="P3308" i="13"/>
  <c r="P3225" i="13"/>
  <c r="Q3225" i="13" s="1"/>
  <c r="R3225" i="13" s="1"/>
  <c r="T3225" i="13" s="1"/>
  <c r="U3225" i="13" s="1"/>
  <c r="P2954" i="13"/>
  <c r="Q2954" i="13" s="1"/>
  <c r="R2954" i="13" s="1"/>
  <c r="T2954" i="13" s="1"/>
  <c r="U2954" i="13" s="1"/>
  <c r="P2570" i="13"/>
  <c r="Q2570" i="13" s="1"/>
  <c r="P2667" i="13"/>
  <c r="Q2667" i="13" s="1"/>
  <c r="P2277" i="13"/>
  <c r="P1742" i="13"/>
  <c r="Q1742" i="13" s="1"/>
  <c r="R1742" i="13" s="1"/>
  <c r="T1742" i="13" s="1"/>
  <c r="U1742" i="13" s="1"/>
  <c r="P2042" i="13"/>
  <c r="Q2042" i="13" s="1"/>
  <c r="R2042" i="13" s="1"/>
  <c r="T2042" i="13" s="1"/>
  <c r="U2042" i="13" s="1"/>
  <c r="P1599" i="13"/>
  <c r="P1215" i="13"/>
  <c r="Q1215" i="13" s="1"/>
  <c r="R1215" i="13" s="1"/>
  <c r="T1215" i="13" s="1"/>
  <c r="U1215" i="13" s="1"/>
  <c r="P1542" i="13"/>
  <c r="Q1542" i="13" s="1"/>
  <c r="R1542" i="13" s="1"/>
  <c r="T1542" i="13" s="1"/>
  <c r="U1542" i="13" s="1"/>
  <c r="P1158" i="13"/>
  <c r="Q1158" i="13" s="1"/>
  <c r="R1158" i="13" s="1"/>
  <c r="T1158" i="13" s="1"/>
  <c r="U1158" i="13" s="1"/>
  <c r="P801" i="13"/>
  <c r="Q801" i="13" s="1"/>
  <c r="P774" i="13"/>
  <c r="P512" i="13"/>
  <c r="Q512" i="13" s="1"/>
  <c r="R512" i="13" s="1"/>
  <c r="T512" i="13" s="1"/>
  <c r="U512" i="13" s="1"/>
  <c r="P288" i="13"/>
  <c r="Q288" i="13" s="1"/>
  <c r="R288" i="13" s="1"/>
  <c r="T288" i="13" s="1"/>
  <c r="U288" i="13" s="1"/>
  <c r="P160" i="13"/>
  <c r="P32" i="13"/>
  <c r="Q32" i="13" s="1"/>
  <c r="R32" i="13" s="1"/>
  <c r="T32" i="13" s="1"/>
  <c r="U32" i="13" s="1"/>
  <c r="P3896" i="13"/>
  <c r="Q3896" i="13" s="1"/>
  <c r="R3896" i="13" s="1"/>
  <c r="T3896" i="13" s="1"/>
  <c r="U3896" i="13" s="1"/>
  <c r="P4137" i="13"/>
  <c r="Q4137" i="13" s="1"/>
  <c r="R4137" i="13" s="1"/>
  <c r="T4137" i="13" s="1"/>
  <c r="U4137" i="13" s="1"/>
  <c r="P3753" i="13"/>
  <c r="P3354" i="13"/>
  <c r="P2793" i="13"/>
  <c r="P3247" i="13"/>
  <c r="Q3247" i="13" s="1"/>
  <c r="R3247" i="13" s="1"/>
  <c r="T3247" i="13" s="1"/>
  <c r="U3247" i="13" s="1"/>
  <c r="P2739" i="13"/>
  <c r="Q2739" i="13" s="1"/>
  <c r="P2704" i="13"/>
  <c r="Q2704" i="13" s="1"/>
  <c r="P2329" i="13"/>
  <c r="Q2329" i="13" s="1"/>
  <c r="R2329" i="13" s="1"/>
  <c r="T2329" i="13" s="1"/>
  <c r="U2329" i="13" s="1"/>
  <c r="P2291" i="13"/>
  <c r="P1907" i="13"/>
  <c r="Q1907" i="13" s="1"/>
  <c r="P1928" i="13"/>
  <c r="P1485" i="13"/>
  <c r="Q1485" i="13" s="1"/>
  <c r="R1485" i="13" s="1"/>
  <c r="T1485" i="13" s="1"/>
  <c r="U1485" i="13" s="1"/>
  <c r="P1121" i="13"/>
  <c r="Q1121" i="13" s="1"/>
  <c r="R1121" i="13" s="1"/>
  <c r="T1121" i="13" s="1"/>
  <c r="U1121" i="13" s="1"/>
  <c r="P1428" i="13"/>
  <c r="Q1428" i="13" s="1"/>
  <c r="P731" i="13"/>
  <c r="Q731" i="13" s="1"/>
  <c r="R731" i="13" s="1"/>
  <c r="T731" i="13" s="1"/>
  <c r="U731" i="13" s="1"/>
  <c r="P829" i="13"/>
  <c r="Q829" i="13" s="1"/>
  <c r="R829" i="13" s="1"/>
  <c r="T829" i="13" s="1"/>
  <c r="U829" i="13" s="1"/>
  <c r="P788" i="13"/>
  <c r="Q788" i="13" s="1"/>
  <c r="P555" i="13"/>
  <c r="Q555" i="13" s="1"/>
  <c r="P295" i="13"/>
  <c r="Q295" i="13" s="1"/>
  <c r="R295" i="13" s="1"/>
  <c r="T295" i="13" s="1"/>
  <c r="U295" i="13" s="1"/>
  <c r="P103" i="13"/>
  <c r="Q103" i="13" s="1"/>
  <c r="R103" i="13" s="1"/>
  <c r="T103" i="13" s="1"/>
  <c r="U103" i="13" s="1"/>
  <c r="P3934" i="13"/>
  <c r="Q3934" i="13" s="1"/>
  <c r="R3934" i="13" s="1"/>
  <c r="T3934" i="13" s="1"/>
  <c r="U3934" i="13" s="1"/>
  <c r="P3743" i="13"/>
  <c r="Q3743" i="13" s="1"/>
  <c r="P2839" i="13"/>
  <c r="Q2839" i="13" s="1"/>
  <c r="P2926" i="13"/>
  <c r="Q2926" i="13" s="1"/>
  <c r="P3996" i="13"/>
  <c r="P3740" i="13"/>
  <c r="Q3740" i="13" s="1"/>
  <c r="R3740" i="13" s="1"/>
  <c r="T3740" i="13" s="1"/>
  <c r="U3740" i="13" s="1"/>
  <c r="P3830" i="13"/>
  <c r="Q3830" i="13" s="1"/>
  <c r="R3830" i="13" s="1"/>
  <c r="T3830" i="13" s="1"/>
  <c r="U3830" i="13" s="1"/>
  <c r="P4047" i="13"/>
  <c r="Q4047" i="13" s="1"/>
  <c r="P3634" i="13"/>
  <c r="Q3634" i="13" s="1"/>
  <c r="P3192" i="13"/>
  <c r="P3445" i="13"/>
  <c r="Q3445" i="13" s="1"/>
  <c r="R3445" i="13" s="1"/>
  <c r="P3028" i="13"/>
  <c r="Q3028" i="13" s="1"/>
  <c r="R3028" i="13" s="1"/>
  <c r="T3028" i="13" s="1"/>
  <c r="U3028" i="13" s="1"/>
  <c r="P3644" i="13"/>
  <c r="Q3644" i="13" s="1"/>
  <c r="R3644" i="13" s="1"/>
  <c r="T3644" i="13" s="1"/>
  <c r="U3644" i="13" s="1"/>
  <c r="P4092" i="13"/>
  <c r="P3964" i="13"/>
  <c r="Q3964" i="13" s="1"/>
  <c r="P3836" i="13"/>
  <c r="P3708" i="13"/>
  <c r="Q3708" i="13" s="1"/>
  <c r="P3614" i="13"/>
  <c r="Q3614" i="13" s="1"/>
  <c r="P4077" i="13"/>
  <c r="Q4077" i="13" s="1"/>
  <c r="P3949" i="13"/>
  <c r="P3821" i="13"/>
  <c r="Q3821" i="13" s="1"/>
  <c r="P3693" i="13"/>
  <c r="Q3693" i="13" s="1"/>
  <c r="P3550" i="13"/>
  <c r="Q3550" i="13" s="1"/>
  <c r="P3422" i="13"/>
  <c r="Q3422" i="13" s="1"/>
  <c r="R3422" i="13" s="1"/>
  <c r="T3422" i="13" s="1"/>
  <c r="U3422" i="13" s="1"/>
  <c r="P3294" i="13"/>
  <c r="Q3294" i="13" s="1"/>
  <c r="R3294" i="13" s="1"/>
  <c r="T3294" i="13" s="1"/>
  <c r="U3294" i="13" s="1"/>
  <c r="P3166" i="13"/>
  <c r="P3038" i="13"/>
  <c r="Q3038" i="13" s="1"/>
  <c r="R3038" i="13" s="1"/>
  <c r="T3038" i="13" s="1"/>
  <c r="U3038" i="13" s="1"/>
  <c r="P2927" i="13"/>
  <c r="Q2927" i="13" s="1"/>
  <c r="R2927" i="13" s="1"/>
  <c r="T2927" i="13" s="1"/>
  <c r="U2927" i="13" s="1"/>
  <c r="P3443" i="13"/>
  <c r="Q3443" i="13" s="1"/>
  <c r="R3443" i="13" s="1"/>
  <c r="T3443" i="13" s="1"/>
  <c r="U3443" i="13" s="1"/>
  <c r="P3315" i="13"/>
  <c r="P3187" i="13"/>
  <c r="P3059" i="13"/>
  <c r="Q3059" i="13" s="1"/>
  <c r="R3059" i="13" s="1"/>
  <c r="T3059" i="13" s="1"/>
  <c r="U3059" i="13" s="1"/>
  <c r="P3011" i="13"/>
  <c r="Q3011" i="13" s="1"/>
  <c r="R3011" i="13" s="1"/>
  <c r="T3011" i="13" s="1"/>
  <c r="U3011" i="13" s="1"/>
  <c r="P2317" i="13"/>
  <c r="Q2317" i="13" s="1"/>
  <c r="P2900" i="13"/>
  <c r="P2772" i="13"/>
  <c r="Q2772" i="13" s="1"/>
  <c r="R2772" i="13" s="1"/>
  <c r="T2772" i="13" s="1"/>
  <c r="U2772" i="13" s="1"/>
  <c r="P2644" i="13"/>
  <c r="Q2644" i="13" s="1"/>
  <c r="P2516" i="13"/>
  <c r="Q2516" i="13" s="1"/>
  <c r="R2516" i="13" s="1"/>
  <c r="T2516" i="13" s="1"/>
  <c r="U2516" i="13" s="1"/>
  <c r="P2368" i="13"/>
  <c r="P2621" i="13"/>
  <c r="Q2621" i="13" s="1"/>
  <c r="R2621" i="13" s="1"/>
  <c r="T2621" i="13" s="1"/>
  <c r="U2621" i="13" s="1"/>
  <c r="P2493" i="13"/>
  <c r="Q2493" i="13" s="1"/>
  <c r="R2493" i="13" s="1"/>
  <c r="T2493" i="13" s="1"/>
  <c r="U2493" i="13" s="1"/>
  <c r="P2311" i="13"/>
  <c r="Q2311" i="13" s="1"/>
  <c r="R2311" i="13" s="1"/>
  <c r="T2311" i="13" s="1"/>
  <c r="U2311" i="13" s="1"/>
  <c r="P2231" i="13"/>
  <c r="Q2231" i="13" s="1"/>
  <c r="P2103" i="13"/>
  <c r="Q2103" i="13" s="1"/>
  <c r="R2103" i="13" s="1"/>
  <c r="T2103" i="13" s="1"/>
  <c r="U2103" i="13" s="1"/>
  <c r="P1975" i="13"/>
  <c r="Q1975" i="13" s="1"/>
  <c r="R1975" i="13" s="1"/>
  <c r="T1975" i="13" s="1"/>
  <c r="U1975" i="13" s="1"/>
  <c r="P1847" i="13"/>
  <c r="Q1847" i="13" s="1"/>
  <c r="P1769" i="13"/>
  <c r="Q1769" i="13" s="1"/>
  <c r="P2252" i="13"/>
  <c r="Q2252" i="13" s="1"/>
  <c r="P2124" i="13"/>
  <c r="Q2124" i="13" s="1"/>
  <c r="P1996" i="13"/>
  <c r="P1868" i="13"/>
  <c r="P1692" i="13"/>
  <c r="Q1692" i="13" s="1"/>
  <c r="R1692" i="13" s="1"/>
  <c r="T1692" i="13" s="1"/>
  <c r="U1692" i="13" s="1"/>
  <c r="P1553" i="13"/>
  <c r="P1425" i="13"/>
  <c r="Q1425" i="13" s="1"/>
  <c r="P1297" i="13"/>
  <c r="Q1297" i="13" s="1"/>
  <c r="P1169" i="13"/>
  <c r="Q1169" i="13" s="1"/>
  <c r="R1169" i="13" s="1"/>
  <c r="T1169" i="13" s="1"/>
  <c r="U1169" i="13" s="1"/>
  <c r="P1624" i="13"/>
  <c r="Q1624" i="13" s="1"/>
  <c r="P1496" i="13"/>
  <c r="Q1496" i="13" s="1"/>
  <c r="R1496" i="13" s="1"/>
  <c r="T1496" i="13" s="1"/>
  <c r="U1496" i="13" s="1"/>
  <c r="P1368" i="13"/>
  <c r="Q1368" i="13" s="1"/>
  <c r="R1368" i="13" s="1"/>
  <c r="T1368" i="13" s="1"/>
  <c r="U1368" i="13" s="1"/>
  <c r="P1240" i="13"/>
  <c r="Q1240" i="13" s="1"/>
  <c r="R1240" i="13" s="1"/>
  <c r="T1240" i="13" s="1"/>
  <c r="U1240" i="13" s="1"/>
  <c r="P1092" i="13"/>
  <c r="Q1092" i="13" s="1"/>
  <c r="P1029" i="13"/>
  <c r="Q1029" i="13" s="1"/>
  <c r="P901" i="13"/>
  <c r="P800" i="13"/>
  <c r="Q800" i="13" s="1"/>
  <c r="R800" i="13" s="1"/>
  <c r="T800" i="13" s="1"/>
  <c r="U800" i="13" s="1"/>
  <c r="P982" i="13"/>
  <c r="Q982" i="13" s="1"/>
  <c r="R982" i="13" s="1"/>
  <c r="T982" i="13" s="1"/>
  <c r="U982" i="13" s="1"/>
  <c r="P854" i="13"/>
  <c r="Q854" i="13" s="1"/>
  <c r="P728" i="13"/>
  <c r="Q728" i="13" s="1"/>
  <c r="R728" i="13" s="1"/>
  <c r="T728" i="13" s="1"/>
  <c r="U728" i="13" s="1"/>
  <c r="P691" i="13"/>
  <c r="Q691" i="13" s="1"/>
  <c r="P604" i="13"/>
  <c r="Q604" i="13" s="1"/>
  <c r="R604" i="13" s="1"/>
  <c r="T604" i="13" s="1"/>
  <c r="U604" i="13" s="1"/>
  <c r="P386" i="13"/>
  <c r="Q386" i="13" s="1"/>
  <c r="P489" i="13"/>
  <c r="Q489" i="13" s="1"/>
  <c r="P425" i="13"/>
  <c r="Q425" i="13" s="1"/>
  <c r="P329" i="13"/>
  <c r="Q329" i="13" s="1"/>
  <c r="P265" i="13"/>
  <c r="Q265" i="13" s="1"/>
  <c r="P204" i="13"/>
  <c r="Q204" i="13" s="1"/>
  <c r="P137" i="13"/>
  <c r="Q137" i="13" s="1"/>
  <c r="P73" i="13"/>
  <c r="Q73" i="13" s="1"/>
  <c r="P9" i="13"/>
  <c r="Q9" i="13" s="1"/>
  <c r="P3894" i="13"/>
  <c r="Q3894" i="13" s="1"/>
  <c r="P4119" i="13"/>
  <c r="Q4119" i="13" s="1"/>
  <c r="P3751" i="13"/>
  <c r="Q3751" i="13" s="1"/>
  <c r="R3751" i="13" s="1"/>
  <c r="T3751" i="13" s="1"/>
  <c r="U3751" i="13" s="1"/>
  <c r="P3368" i="13"/>
  <c r="P2913" i="13"/>
  <c r="Q2913" i="13" s="1"/>
  <c r="R2913" i="13" s="1"/>
  <c r="T2913" i="13" s="1"/>
  <c r="U2913" i="13" s="1"/>
  <c r="P3293" i="13"/>
  <c r="Q3293" i="13" s="1"/>
  <c r="R3293" i="13" s="1"/>
  <c r="T3293" i="13" s="1"/>
  <c r="U3293" i="13" s="1"/>
  <c r="P3019" i="13"/>
  <c r="Q3019" i="13" s="1"/>
  <c r="R3019" i="13" s="1"/>
  <c r="T3019" i="13" s="1"/>
  <c r="U3019" i="13" s="1"/>
  <c r="P3608" i="13"/>
  <c r="P3938" i="13"/>
  <c r="Q3938" i="13" s="1"/>
  <c r="P3658" i="13"/>
  <c r="Q3658" i="13" s="1"/>
  <c r="R3658" i="13" s="1"/>
  <c r="T3658" i="13" s="1"/>
  <c r="U3658" i="13" s="1"/>
  <c r="P4027" i="13"/>
  <c r="Q4027" i="13" s="1"/>
  <c r="R4027" i="13" s="1"/>
  <c r="T4027" i="13" s="1"/>
  <c r="U4027" i="13" s="1"/>
  <c r="P3771" i="13"/>
  <c r="P3460" i="13"/>
  <c r="Q3460" i="13" s="1"/>
  <c r="P3204" i="13"/>
  <c r="Q3204" i="13" s="1"/>
  <c r="P2983" i="13"/>
  <c r="Q2983" i="13" s="1"/>
  <c r="P3313" i="13"/>
  <c r="Q3313" i="13" s="1"/>
  <c r="P3073" i="13"/>
  <c r="Q3073" i="13" s="1"/>
  <c r="P3966" i="13"/>
  <c r="Q3966" i="13" s="1"/>
  <c r="R3966" i="13" s="1"/>
  <c r="T3966" i="13" s="1"/>
  <c r="U3966" i="13" s="1"/>
  <c r="P3583" i="13"/>
  <c r="Q3583" i="13" s="1"/>
  <c r="R3583" i="13" s="1"/>
  <c r="T3583" i="13" s="1"/>
  <c r="U3583" i="13" s="1"/>
  <c r="P3887" i="13"/>
  <c r="P3488" i="13"/>
  <c r="Q3488" i="13" s="1"/>
  <c r="R3488" i="13" s="1"/>
  <c r="T3488" i="13" s="1"/>
  <c r="U3488" i="13" s="1"/>
  <c r="P3128" i="13"/>
  <c r="Q3128" i="13" s="1"/>
  <c r="R3128" i="13" s="1"/>
  <c r="T3128" i="13" s="1"/>
  <c r="U3128" i="13" s="1"/>
  <c r="P3413" i="13"/>
  <c r="Q3413" i="13" s="1"/>
  <c r="P3037" i="13"/>
  <c r="P2902" i="13"/>
  <c r="Q2902" i="13" s="1"/>
  <c r="P2750" i="13"/>
  <c r="Q2750" i="13" s="1"/>
  <c r="P2614" i="13"/>
  <c r="Q2614" i="13" s="1"/>
  <c r="R2614" i="13" s="1"/>
  <c r="T2614" i="13" s="1"/>
  <c r="U2614" i="13" s="1"/>
  <c r="P2486" i="13"/>
  <c r="Q2486" i="13" s="1"/>
  <c r="P2407" i="13"/>
  <c r="Q2407" i="13" s="1"/>
  <c r="R2407" i="13" s="1"/>
  <c r="T2407" i="13" s="1"/>
  <c r="U2407" i="13" s="1"/>
  <c r="P2591" i="13"/>
  <c r="P2463" i="13"/>
  <c r="Q2463" i="13" s="1"/>
  <c r="P1723" i="13"/>
  <c r="Q1723" i="13" s="1"/>
  <c r="P2185" i="13"/>
  <c r="Q2185" i="13" s="1"/>
  <c r="R2185" i="13" s="1"/>
  <c r="T2185" i="13" s="1"/>
  <c r="U2185" i="13" s="1"/>
  <c r="P2057" i="13"/>
  <c r="P1929" i="13"/>
  <c r="Q1929" i="13" s="1"/>
  <c r="R1929" i="13" s="1"/>
  <c r="T1929" i="13" s="1"/>
  <c r="U1929" i="13" s="1"/>
  <c r="P1801" i="13"/>
  <c r="Q1801" i="13" s="1"/>
  <c r="P1677" i="13"/>
  <c r="P2206" i="13"/>
  <c r="P2078" i="13"/>
  <c r="Q2078" i="13" s="1"/>
  <c r="R2078" i="13" s="1"/>
  <c r="T2078" i="13" s="1"/>
  <c r="U2078" i="13" s="1"/>
  <c r="P1950" i="13"/>
  <c r="Q1950" i="13" s="1"/>
  <c r="P1822" i="13"/>
  <c r="Q1822" i="13" s="1"/>
  <c r="R1822" i="13" s="1"/>
  <c r="T1822" i="13" s="1"/>
  <c r="U1822" i="13" s="1"/>
  <c r="P1635" i="13"/>
  <c r="Q1635" i="13" s="1"/>
  <c r="R1635" i="13" s="1"/>
  <c r="T1635" i="13" s="1"/>
  <c r="U1635" i="13" s="1"/>
  <c r="P1507" i="13"/>
  <c r="Q1507" i="13" s="1"/>
  <c r="R1507" i="13" s="1"/>
  <c r="T1507" i="13" s="1"/>
  <c r="U1507" i="13" s="1"/>
  <c r="P1379" i="13"/>
  <c r="Q1379" i="13" s="1"/>
  <c r="P1251" i="13"/>
  <c r="Q1251" i="13" s="1"/>
  <c r="P1114" i="13"/>
  <c r="Q1114" i="13" s="1"/>
  <c r="R1114" i="13" s="1"/>
  <c r="T1114" i="13" s="1"/>
  <c r="U1114" i="13" s="1"/>
  <c r="P1578" i="13"/>
  <c r="Q1578" i="13" s="1"/>
  <c r="R1578" i="13" s="1"/>
  <c r="T1578" i="13" s="1"/>
  <c r="U1578" i="13" s="1"/>
  <c r="P1450" i="13"/>
  <c r="Q1450" i="13" s="1"/>
  <c r="P1322" i="13"/>
  <c r="Q1322" i="13" s="1"/>
  <c r="R1322" i="13" s="1"/>
  <c r="T1322" i="13" s="1"/>
  <c r="U1322" i="13" s="1"/>
  <c r="P1194" i="13"/>
  <c r="Q1194" i="13" s="1"/>
  <c r="P806" i="13"/>
  <c r="Q806" i="13" s="1"/>
  <c r="R806" i="13" s="1"/>
  <c r="T806" i="13" s="1"/>
  <c r="U806" i="13" s="1"/>
  <c r="P983" i="13"/>
  <c r="P855" i="13"/>
  <c r="Q855" i="13" s="1"/>
  <c r="P1064" i="13"/>
  <c r="Q1064" i="13" s="1"/>
  <c r="R1064" i="13" s="1"/>
  <c r="T1064" i="13" s="1"/>
  <c r="U1064" i="13" s="1"/>
  <c r="P936" i="13"/>
  <c r="Q936" i="13" s="1"/>
  <c r="R936" i="13" s="1"/>
  <c r="T936" i="13" s="1"/>
  <c r="U936" i="13" s="1"/>
  <c r="P765" i="13"/>
  <c r="Q765" i="13" s="1"/>
  <c r="P682" i="13"/>
  <c r="Q682" i="13" s="1"/>
  <c r="P645" i="13"/>
  <c r="Q645" i="13" s="1"/>
  <c r="R645" i="13" s="1"/>
  <c r="T645" i="13" s="1"/>
  <c r="U645" i="13" s="1"/>
  <c r="P581" i="13"/>
  <c r="P530" i="13"/>
  <c r="Q530" i="13" s="1"/>
  <c r="R530" i="13" s="1"/>
  <c r="T530" i="13" s="1"/>
  <c r="U530" i="13" s="1"/>
  <c r="P466" i="13"/>
  <c r="Q466" i="13" s="1"/>
  <c r="P370" i="13"/>
  <c r="Q370" i="13" s="1"/>
  <c r="R370" i="13" s="1"/>
  <c r="T370" i="13" s="1"/>
  <c r="U370" i="13" s="1"/>
  <c r="P306" i="13"/>
  <c r="Q306" i="13" s="1"/>
  <c r="R306" i="13" s="1"/>
  <c r="T306" i="13" s="1"/>
  <c r="U306" i="13" s="1"/>
  <c r="P251" i="13"/>
  <c r="P181" i="13"/>
  <c r="Q181" i="13" s="1"/>
  <c r="P114" i="13"/>
  <c r="Q114" i="13" s="1"/>
  <c r="R114" i="13" s="1"/>
  <c r="T114" i="13" s="1"/>
  <c r="U114" i="13" s="1"/>
  <c r="P50" i="13"/>
  <c r="Q50" i="13" s="1"/>
  <c r="R50" i="13" s="1"/>
  <c r="T50" i="13" s="1"/>
  <c r="P4154" i="13"/>
  <c r="Q4154" i="13" s="1"/>
  <c r="P3906" i="13"/>
  <c r="P3666" i="13"/>
  <c r="Q3666" i="13" s="1"/>
  <c r="R3666" i="13" s="1"/>
  <c r="T3666" i="13" s="1"/>
  <c r="U3666" i="13" s="1"/>
  <c r="P4035" i="13"/>
  <c r="Q4035" i="13" s="1"/>
  <c r="R4035" i="13" s="1"/>
  <c r="T4035" i="13" s="1"/>
  <c r="U4035" i="13" s="1"/>
  <c r="P3779" i="13"/>
  <c r="Q3779" i="13" s="1"/>
  <c r="R3779" i="13" s="1"/>
  <c r="T3779" i="13" s="1"/>
  <c r="U3779" i="13" s="1"/>
  <c r="P3540" i="13"/>
  <c r="Q3540" i="13" s="1"/>
  <c r="P3292" i="13"/>
  <c r="Q3292" i="13" s="1"/>
  <c r="R3292" i="13" s="1"/>
  <c r="T3292" i="13" s="1"/>
  <c r="U3292" i="13" s="1"/>
  <c r="P3044" i="13"/>
  <c r="Q3044" i="13" s="1"/>
  <c r="R3044" i="13" s="1"/>
  <c r="T3044" i="13" s="1"/>
  <c r="U3044" i="13" s="1"/>
  <c r="P3473" i="13"/>
  <c r="Q3473" i="13" s="1"/>
  <c r="P3209" i="13"/>
  <c r="Q3209" i="13" s="1"/>
  <c r="P2861" i="13"/>
  <c r="P2683" i="13"/>
  <c r="Q2683" i="13" s="1"/>
  <c r="R2683" i="13" s="1"/>
  <c r="T2683" i="13" s="1"/>
  <c r="U2683" i="13" s="1"/>
  <c r="P2946" i="13"/>
  <c r="Q2946" i="13" s="1"/>
  <c r="P2818" i="13"/>
  <c r="Q2818" i="13" s="1"/>
  <c r="P2690" i="13"/>
  <c r="Q2690" i="13" s="1"/>
  <c r="R2690" i="13" s="1"/>
  <c r="T2690" i="13" s="1"/>
  <c r="U2690" i="13" s="1"/>
  <c r="P2562" i="13"/>
  <c r="P2434" i="13"/>
  <c r="Q2434" i="13" s="1"/>
  <c r="R2434" i="13" s="1"/>
  <c r="T2434" i="13" s="1"/>
  <c r="U2434" i="13" s="1"/>
  <c r="P2659" i="13"/>
  <c r="Q2659" i="13" s="1"/>
  <c r="P2531" i="13"/>
  <c r="Q2531" i="13" s="1"/>
  <c r="R2531" i="13" s="1"/>
  <c r="T2531" i="13" s="1"/>
  <c r="U2531" i="13" s="1"/>
  <c r="P2396" i="13"/>
  <c r="Q2396" i="13" s="1"/>
  <c r="P2269" i="13"/>
  <c r="Q2269" i="13" s="1"/>
  <c r="P2141" i="13"/>
  <c r="P2013" i="13"/>
  <c r="Q2013" i="13" s="1"/>
  <c r="R2013" i="13" s="1"/>
  <c r="T2013" i="13" s="1"/>
  <c r="U2013" i="13" s="1"/>
  <c r="P1885" i="13"/>
  <c r="Q1885" i="13" s="1"/>
  <c r="R1885" i="13" s="1"/>
  <c r="T1885" i="13" s="1"/>
  <c r="U1885" i="13" s="1"/>
  <c r="P1726" i="13"/>
  <c r="P2290" i="13"/>
  <c r="Q2290" i="13" s="1"/>
  <c r="P2162" i="13"/>
  <c r="Q2162" i="13" s="1"/>
  <c r="P2034" i="13"/>
  <c r="Q2034" i="13" s="1"/>
  <c r="P1906" i="13"/>
  <c r="Q1906" i="13" s="1"/>
  <c r="P1768" i="13"/>
  <c r="Q1768" i="13" s="1"/>
  <c r="R1768" i="13" s="1"/>
  <c r="T1768" i="13" s="1"/>
  <c r="U1768" i="13" s="1"/>
  <c r="P1591" i="13"/>
  <c r="Q1591" i="13" s="1"/>
  <c r="R1591" i="13" s="1"/>
  <c r="T1591" i="13" s="1"/>
  <c r="U1591" i="13" s="1"/>
  <c r="P1463" i="13"/>
  <c r="Q1463" i="13" s="1"/>
  <c r="R1463" i="13" s="1"/>
  <c r="T1463" i="13" s="1"/>
  <c r="U1463" i="13" s="1"/>
  <c r="P1335" i="13"/>
  <c r="Q1335" i="13" s="1"/>
  <c r="R1335" i="13" s="1"/>
  <c r="T1335" i="13" s="1"/>
  <c r="U1335" i="13" s="1"/>
  <c r="P1207" i="13"/>
  <c r="Q1207" i="13" s="1"/>
  <c r="P1662" i="13"/>
  <c r="Q1662" i="13" s="1"/>
  <c r="R1662" i="13" s="1"/>
  <c r="T1662" i="13" s="1"/>
  <c r="U1662" i="13" s="1"/>
  <c r="P1534" i="13"/>
  <c r="Q1534" i="13" s="1"/>
  <c r="R1534" i="13" s="1"/>
  <c r="T1534" i="13" s="1"/>
  <c r="U1534" i="13" s="1"/>
  <c r="P1406" i="13"/>
  <c r="Q1406" i="13" s="1"/>
  <c r="P1278" i="13"/>
  <c r="P1150" i="13"/>
  <c r="Q1150" i="13" s="1"/>
  <c r="R1150" i="13" s="1"/>
  <c r="T1150" i="13" s="1"/>
  <c r="U1150" i="13" s="1"/>
  <c r="P1067" i="13"/>
  <c r="Q1067" i="13" s="1"/>
  <c r="R1067" i="13" s="1"/>
  <c r="T1067" i="13" s="1"/>
  <c r="U1067" i="13" s="1"/>
  <c r="P939" i="13"/>
  <c r="Q939" i="13" s="1"/>
  <c r="P777" i="13"/>
  <c r="Q777" i="13" s="1"/>
  <c r="P1020" i="13"/>
  <c r="Q1020" i="13" s="1"/>
  <c r="R1020" i="13" s="1"/>
  <c r="T1020" i="13" s="1"/>
  <c r="U1020" i="13" s="1"/>
  <c r="P892" i="13"/>
  <c r="Q892" i="13" s="1"/>
  <c r="R892" i="13" s="1"/>
  <c r="T892" i="13" s="1"/>
  <c r="U892" i="13" s="1"/>
  <c r="P766" i="13"/>
  <c r="Q766" i="13" s="1"/>
  <c r="R766" i="13" s="1"/>
  <c r="T766" i="13" s="1"/>
  <c r="U766" i="13" s="1"/>
  <c r="P633" i="13"/>
  <c r="Q633" i="13" s="1"/>
  <c r="P623" i="13"/>
  <c r="Q623" i="13" s="1"/>
  <c r="R623" i="13" s="1"/>
  <c r="T623" i="13" s="1"/>
  <c r="U623" i="13" s="1"/>
  <c r="P376" i="13"/>
  <c r="Q376" i="13" s="1"/>
  <c r="R376" i="13" s="1"/>
  <c r="T376" i="13" s="1"/>
  <c r="U376" i="13" s="1"/>
  <c r="P508" i="13"/>
  <c r="Q508" i="13" s="1"/>
  <c r="P444" i="13"/>
  <c r="Q444" i="13" s="1"/>
  <c r="P348" i="13"/>
  <c r="Q348" i="13" s="1"/>
  <c r="R348" i="13" s="1"/>
  <c r="T348" i="13" s="1"/>
  <c r="U348" i="13" s="1"/>
  <c r="P284" i="13"/>
  <c r="Q284" i="13" s="1"/>
  <c r="P223" i="13"/>
  <c r="P156" i="13"/>
  <c r="Q156" i="13" s="1"/>
  <c r="P92" i="13"/>
  <c r="Q92" i="13" s="1"/>
  <c r="P28" i="13"/>
  <c r="Q28" i="13" s="1"/>
  <c r="P4144" i="13"/>
  <c r="Q4144" i="13" s="1"/>
  <c r="P4016" i="13"/>
  <c r="Q4016" i="13" s="1"/>
  <c r="P3888" i="13"/>
  <c r="P3760" i="13"/>
  <c r="Q3760" i="13" s="1"/>
  <c r="P3619" i="13"/>
  <c r="Q3619" i="13" s="1"/>
  <c r="P4129" i="13"/>
  <c r="Q4129" i="13" s="1"/>
  <c r="P4001" i="13"/>
  <c r="Q4001" i="13" s="1"/>
  <c r="R4001" i="13" s="1"/>
  <c r="T4001" i="13" s="1"/>
  <c r="U4001" i="13" s="1"/>
  <c r="P3873" i="13"/>
  <c r="Q3873" i="13" s="1"/>
  <c r="P3745" i="13"/>
  <c r="Q3745" i="13" s="1"/>
  <c r="R3745" i="13" s="1"/>
  <c r="T3745" i="13" s="1"/>
  <c r="U3745" i="13" s="1"/>
  <c r="P3589" i="13"/>
  <c r="Q3589" i="13" s="1"/>
  <c r="P3474" i="13"/>
  <c r="Q3474" i="13" s="1"/>
  <c r="R3474" i="13" s="1"/>
  <c r="T3474" i="13" s="1"/>
  <c r="U3474" i="13" s="1"/>
  <c r="P3346" i="13"/>
  <c r="Q3346" i="13" s="1"/>
  <c r="R3346" i="13" s="1"/>
  <c r="T3346" i="13" s="1"/>
  <c r="U3346" i="13" s="1"/>
  <c r="P3218" i="13"/>
  <c r="Q3218" i="13" s="1"/>
  <c r="R3218" i="13" s="1"/>
  <c r="T3218" i="13" s="1"/>
  <c r="U3218" i="13" s="1"/>
  <c r="P3090" i="13"/>
  <c r="Q3090" i="13" s="1"/>
  <c r="P2761" i="13"/>
  <c r="Q2761" i="13" s="1"/>
  <c r="R2761" i="13" s="1"/>
  <c r="T2761" i="13" s="1"/>
  <c r="U2761" i="13" s="1"/>
  <c r="P3495" i="13"/>
  <c r="Q3495" i="13" s="1"/>
  <c r="P3367" i="13"/>
  <c r="Q3367" i="13" s="1"/>
  <c r="P3239" i="13"/>
  <c r="Q3239" i="13" s="1"/>
  <c r="R3239" i="13" s="1"/>
  <c r="T3239" i="13" s="1"/>
  <c r="U3239" i="13" s="1"/>
  <c r="P3111" i="13"/>
  <c r="Q3111" i="13" s="1"/>
  <c r="R3111" i="13" s="1"/>
  <c r="T3111" i="13" s="1"/>
  <c r="U3111" i="13" s="1"/>
  <c r="P2853" i="13"/>
  <c r="Q2853" i="13" s="1"/>
  <c r="P2707" i="13"/>
  <c r="Q2707" i="13" s="1"/>
  <c r="P2952" i="13"/>
  <c r="P2824" i="13"/>
  <c r="Q2824" i="13" s="1"/>
  <c r="R2824" i="13" s="1"/>
  <c r="T2824" i="13" s="1"/>
  <c r="U2824" i="13" s="1"/>
  <c r="P2696" i="13"/>
  <c r="Q2696" i="13" s="1"/>
  <c r="R2696" i="13" s="1"/>
  <c r="T2696" i="13" s="1"/>
  <c r="U2696" i="13" s="1"/>
  <c r="P2568" i="13"/>
  <c r="Q2568" i="13" s="1"/>
  <c r="P2440" i="13"/>
  <c r="Q2440" i="13" s="1"/>
  <c r="P2297" i="13"/>
  <c r="Q2297" i="13" s="1"/>
  <c r="R2297" i="13" s="1"/>
  <c r="T2297" i="13" s="1"/>
  <c r="U2297" i="13" s="1"/>
  <c r="P2545" i="13"/>
  <c r="Q2545" i="13" s="1"/>
  <c r="R2545" i="13" s="1"/>
  <c r="T2545" i="13" s="1"/>
  <c r="U2545" i="13" s="1"/>
  <c r="P2417" i="13"/>
  <c r="Q2417" i="13" s="1"/>
  <c r="R2417" i="13" s="1"/>
  <c r="T2417" i="13" s="1"/>
  <c r="U2417" i="13" s="1"/>
  <c r="P2283" i="13"/>
  <c r="Q2283" i="13" s="1"/>
  <c r="P2155" i="13"/>
  <c r="P2027" i="13"/>
  <c r="Q2027" i="13" s="1"/>
  <c r="R2027" i="13" s="1"/>
  <c r="T2027" i="13" s="1"/>
  <c r="U2027" i="13" s="1"/>
  <c r="P1899" i="13"/>
  <c r="Q1899" i="13" s="1"/>
  <c r="P1754" i="13"/>
  <c r="Q1754" i="13" s="1"/>
  <c r="P2304" i="13"/>
  <c r="P2176" i="13"/>
  <c r="Q2176" i="13" s="1"/>
  <c r="R2176" i="13" s="1"/>
  <c r="T2176" i="13" s="1"/>
  <c r="U2176" i="13" s="1"/>
  <c r="P2048" i="13"/>
  <c r="P1920" i="13"/>
  <c r="Q1920" i="13" s="1"/>
  <c r="R1920" i="13" s="1"/>
  <c r="T1920" i="13" s="1"/>
  <c r="U1920" i="13" s="1"/>
  <c r="P1792" i="13"/>
  <c r="Q1792" i="13" s="1"/>
  <c r="R1792" i="13" s="1"/>
  <c r="T1792" i="13" s="1"/>
  <c r="U1792" i="13" s="1"/>
  <c r="P1605" i="13"/>
  <c r="Q1605" i="13" s="1"/>
  <c r="R1605" i="13" s="1"/>
  <c r="T1605" i="13" s="1"/>
  <c r="U1605" i="13" s="1"/>
  <c r="P1477" i="13"/>
  <c r="Q1477" i="13" s="1"/>
  <c r="P1349" i="13"/>
  <c r="P1221" i="13"/>
  <c r="Q1221" i="13" s="1"/>
  <c r="P1105" i="13"/>
  <c r="Q1105" i="13" s="1"/>
  <c r="P1548" i="13"/>
  <c r="Q1548" i="13" s="1"/>
  <c r="P1420" i="13"/>
  <c r="P1292" i="13"/>
  <c r="Q1292" i="13" s="1"/>
  <c r="R1292" i="13" s="1"/>
  <c r="T1292" i="13" s="1"/>
  <c r="U1292" i="13" s="1"/>
  <c r="P1164" i="13"/>
  <c r="Q1164" i="13" s="1"/>
  <c r="R1164" i="13" s="1"/>
  <c r="T1164" i="13" s="1"/>
  <c r="U1164" i="13" s="1"/>
  <c r="P699" i="13"/>
  <c r="Q699" i="13" s="1"/>
  <c r="P953" i="13"/>
  <c r="Q953" i="13" s="1"/>
  <c r="P813" i="13"/>
  <c r="Q813" i="13" s="1"/>
  <c r="R813" i="13" s="1"/>
  <c r="T813" i="13" s="1"/>
  <c r="U813" i="13" s="1"/>
  <c r="P1034" i="13"/>
  <c r="Q1034" i="13" s="1"/>
  <c r="R1034" i="13" s="1"/>
  <c r="T1034" i="13" s="1"/>
  <c r="U1034" i="13" s="1"/>
  <c r="P906" i="13"/>
  <c r="Q906" i="13" s="1"/>
  <c r="P780" i="13"/>
  <c r="Q780" i="13" s="1"/>
  <c r="P652" i="13"/>
  <c r="P630" i="13"/>
  <c r="Q630" i="13" s="1"/>
  <c r="R630" i="13" s="1"/>
  <c r="T630" i="13" s="1"/>
  <c r="U630" i="13" s="1"/>
  <c r="P404" i="13"/>
  <c r="Q404" i="13" s="1"/>
  <c r="P515" i="13"/>
  <c r="P451" i="13"/>
  <c r="Q451" i="13" s="1"/>
  <c r="R451" i="13" s="1"/>
  <c r="T451" i="13" s="1"/>
  <c r="U451" i="13" s="1"/>
  <c r="P355" i="13"/>
  <c r="Q355" i="13" s="1"/>
  <c r="R355" i="13" s="1"/>
  <c r="T355" i="13" s="1"/>
  <c r="U355" i="13" s="1"/>
  <c r="P291" i="13"/>
  <c r="P230" i="13"/>
  <c r="Q230" i="13" s="1"/>
  <c r="R230" i="13" s="1"/>
  <c r="T230" i="13" s="1"/>
  <c r="U230" i="13" s="1"/>
  <c r="P163" i="13"/>
  <c r="Q163" i="13" s="1"/>
  <c r="P99" i="13"/>
  <c r="Q99" i="13" s="1"/>
  <c r="P35" i="13"/>
  <c r="Q35" i="13" s="1"/>
  <c r="R35" i="13" s="1"/>
  <c r="T35" i="13" s="1"/>
  <c r="P4022" i="13"/>
  <c r="Q4022" i="13" s="1"/>
  <c r="R4022" i="13" s="1"/>
  <c r="T4022" i="13" s="1"/>
  <c r="U4022" i="13" s="1"/>
  <c r="P3555" i="13"/>
  <c r="P3823" i="13"/>
  <c r="Q3823" i="13" s="1"/>
  <c r="R3823" i="13" s="1"/>
  <c r="T3823" i="13" s="1"/>
  <c r="U3823" i="13" s="1"/>
  <c r="P3384" i="13"/>
  <c r="Q3384" i="13" s="1"/>
  <c r="P2785" i="13"/>
  <c r="Q2785" i="13" s="1"/>
  <c r="P3213" i="13"/>
  <c r="Q3213" i="13" s="1"/>
  <c r="R3213" i="13" s="1"/>
  <c r="T3213" i="13" s="1"/>
  <c r="U3213" i="13" s="1"/>
  <c r="P3014" i="13"/>
  <c r="Q3014" i="13" s="1"/>
  <c r="R3014" i="13" s="1"/>
  <c r="T3014" i="13" s="1"/>
  <c r="U3014" i="13" s="1"/>
  <c r="P4148" i="13"/>
  <c r="P4020" i="13"/>
  <c r="P3892" i="13"/>
  <c r="Q3892" i="13" s="1"/>
  <c r="R3892" i="13" s="1"/>
  <c r="T3892" i="13" s="1"/>
  <c r="U3892" i="13" s="1"/>
  <c r="P3764" i="13"/>
  <c r="Q3764" i="13" s="1"/>
  <c r="R3764" i="13" s="1"/>
  <c r="T3764" i="13" s="1"/>
  <c r="U3764" i="13" s="1"/>
  <c r="P3625" i="13"/>
  <c r="Q3625" i="13" s="1"/>
  <c r="R3625" i="13" s="1"/>
  <c r="T3625" i="13" s="1"/>
  <c r="U3625" i="13" s="1"/>
  <c r="P4133" i="13"/>
  <c r="Q4133" i="13" s="1"/>
  <c r="R4133" i="13" s="1"/>
  <c r="T4133" i="13" s="1"/>
  <c r="U4133" i="13" s="1"/>
  <c r="P4005" i="13"/>
  <c r="P3877" i="13"/>
  <c r="Q3877" i="13" s="1"/>
  <c r="R3877" i="13" s="1"/>
  <c r="T3877" i="13" s="1"/>
  <c r="U3877" i="13" s="1"/>
  <c r="P3749" i="13"/>
  <c r="Q3749" i="13" s="1"/>
  <c r="P3597" i="13"/>
  <c r="Q3597" i="13" s="1"/>
  <c r="P3478" i="13"/>
  <c r="Q3478" i="13" s="1"/>
  <c r="P3350" i="13"/>
  <c r="Q3350" i="13" s="1"/>
  <c r="R3350" i="13" s="1"/>
  <c r="T3350" i="13" s="1"/>
  <c r="U3350" i="13" s="1"/>
  <c r="P3222" i="13"/>
  <c r="Q3222" i="13" s="1"/>
  <c r="P3094" i="13"/>
  <c r="P2777" i="13"/>
  <c r="Q2777" i="13" s="1"/>
  <c r="R2777" i="13" s="1"/>
  <c r="T2777" i="13" s="1"/>
  <c r="U2777" i="13" s="1"/>
  <c r="P3499" i="13"/>
  <c r="Q3499" i="13" s="1"/>
  <c r="R3499" i="13" s="1"/>
  <c r="T3499" i="13" s="1"/>
  <c r="U3499" i="13" s="1"/>
  <c r="P3371" i="13"/>
  <c r="Q3371" i="13" s="1"/>
  <c r="R3371" i="13" s="1"/>
  <c r="T3371" i="13" s="1"/>
  <c r="U3371" i="13" s="1"/>
  <c r="P3243" i="13"/>
  <c r="Q3243" i="13" s="1"/>
  <c r="P3115" i="13"/>
  <c r="Q3115" i="13" s="1"/>
  <c r="P2869" i="13"/>
  <c r="Q2869" i="13" s="1"/>
  <c r="P2723" i="13"/>
  <c r="Q2723" i="13" s="1"/>
  <c r="P2956" i="13"/>
  <c r="Q2956" i="13" s="1"/>
  <c r="P2828" i="13"/>
  <c r="Q2828" i="13" s="1"/>
  <c r="R2828" i="13" s="1"/>
  <c r="T2828" i="13" s="1"/>
  <c r="U2828" i="13" s="1"/>
  <c r="P2700" i="13"/>
  <c r="Q2700" i="13" s="1"/>
  <c r="R2700" i="13" s="1"/>
  <c r="T2700" i="13" s="1"/>
  <c r="U2700" i="13" s="1"/>
  <c r="P2572" i="13"/>
  <c r="Q2572" i="13" s="1"/>
  <c r="P2444" i="13"/>
  <c r="Q2444" i="13" s="1"/>
  <c r="R2444" i="13" s="1"/>
  <c r="T2444" i="13" s="1"/>
  <c r="U2444" i="13" s="1"/>
  <c r="P2313" i="13"/>
  <c r="Q2313" i="13" s="1"/>
  <c r="R2313" i="13" s="1"/>
  <c r="T2313" i="13" s="1"/>
  <c r="U2313" i="13" s="1"/>
  <c r="P2549" i="13"/>
  <c r="Q2549" i="13" s="1"/>
  <c r="R2549" i="13" s="1"/>
  <c r="T2549" i="13" s="1"/>
  <c r="U2549" i="13" s="1"/>
  <c r="P2421" i="13"/>
  <c r="Q2421" i="13" s="1"/>
  <c r="P2287" i="13"/>
  <c r="P2159" i="13"/>
  <c r="Q2159" i="13" s="1"/>
  <c r="P2031" i="13"/>
  <c r="Q2031" i="13" s="1"/>
  <c r="R2031" i="13" s="1"/>
  <c r="T2031" i="13" s="1"/>
  <c r="U2031" i="13" s="1"/>
  <c r="P1903" i="13"/>
  <c r="Q1903" i="13" s="1"/>
  <c r="R1903" i="13" s="1"/>
  <c r="T1903" i="13" s="1"/>
  <c r="U1903" i="13" s="1"/>
  <c r="P1762" i="13"/>
  <c r="Q1762" i="13" s="1"/>
  <c r="P2308" i="13"/>
  <c r="P2180" i="13"/>
  <c r="Q2180" i="13" s="1"/>
  <c r="P2052" i="13"/>
  <c r="Q2052" i="13" s="1"/>
  <c r="P1924" i="13"/>
  <c r="P1796" i="13"/>
  <c r="Q1796" i="13" s="1"/>
  <c r="P1609" i="13"/>
  <c r="Q1609" i="13" s="1"/>
  <c r="R1609" i="13" s="1"/>
  <c r="T1609" i="13" s="1"/>
  <c r="U1609" i="13" s="1"/>
  <c r="P1481" i="13"/>
  <c r="Q1481" i="13" s="1"/>
  <c r="R1481" i="13" s="1"/>
  <c r="T1481" i="13" s="1"/>
  <c r="U1481" i="13" s="1"/>
  <c r="P1353" i="13"/>
  <c r="Q1353" i="13" s="1"/>
  <c r="P1225" i="13"/>
  <c r="P1113" i="13"/>
  <c r="Q1113" i="13" s="1"/>
  <c r="R1113" i="13" s="1"/>
  <c r="T1113" i="13" s="1"/>
  <c r="U1113" i="13" s="1"/>
  <c r="P1552" i="13"/>
  <c r="P1424" i="13"/>
  <c r="Q1424" i="13" s="1"/>
  <c r="P1296" i="13"/>
  <c r="Q1296" i="13" s="1"/>
  <c r="R1296" i="13" s="1"/>
  <c r="T1296" i="13" s="1"/>
  <c r="U1296" i="13" s="1"/>
  <c r="P1168" i="13"/>
  <c r="Q1168" i="13" s="1"/>
  <c r="R1168" i="13" s="1"/>
  <c r="T1168" i="13" s="1"/>
  <c r="U1168" i="13" s="1"/>
  <c r="P715" i="13"/>
  <c r="Q715" i="13" s="1"/>
  <c r="P957" i="13"/>
  <c r="P821" i="13"/>
  <c r="P1038" i="13"/>
  <c r="Q1038" i="13" s="1"/>
  <c r="R1038" i="13" s="1"/>
  <c r="T1038" i="13" s="1"/>
  <c r="U1038" i="13" s="1"/>
  <c r="P910" i="13"/>
  <c r="P784" i="13"/>
  <c r="Q784" i="13" s="1"/>
  <c r="P656" i="13"/>
  <c r="Q656" i="13" s="1"/>
  <c r="R656" i="13" s="1"/>
  <c r="T656" i="13" s="1"/>
  <c r="U656" i="13" s="1"/>
  <c r="P632" i="13"/>
  <c r="Q632" i="13" s="1"/>
  <c r="R632" i="13" s="1"/>
  <c r="T632" i="13" s="1"/>
  <c r="U632" i="13" s="1"/>
  <c r="P412" i="13"/>
  <c r="Q412" i="13" s="1"/>
  <c r="R412" i="13" s="1"/>
  <c r="T412" i="13" s="1"/>
  <c r="U412" i="13" s="1"/>
  <c r="P517" i="13"/>
  <c r="P453" i="13"/>
  <c r="Q453" i="13" s="1"/>
  <c r="R453" i="13" s="1"/>
  <c r="T453" i="13" s="1"/>
  <c r="U453" i="13" s="1"/>
  <c r="P357" i="13"/>
  <c r="P293" i="13"/>
  <c r="Q293" i="13" s="1"/>
  <c r="P232" i="13"/>
  <c r="Q232" i="13" s="1"/>
  <c r="R232" i="13" s="1"/>
  <c r="T232" i="13" s="1"/>
  <c r="U232" i="13" s="1"/>
  <c r="P165" i="13"/>
  <c r="Q165" i="13" s="1"/>
  <c r="R165" i="13" s="1"/>
  <c r="T165" i="13" s="1"/>
  <c r="U165" i="13" s="1"/>
  <c r="P101" i="13"/>
  <c r="Q101" i="13" s="1"/>
  <c r="R101" i="13" s="1"/>
  <c r="T101" i="13" s="1"/>
  <c r="U101" i="13" s="1"/>
  <c r="P37" i="13"/>
  <c r="Q37" i="13" s="1"/>
  <c r="R37" i="13" s="1"/>
  <c r="T37" i="13" s="1"/>
  <c r="U37" i="13" s="1"/>
  <c r="P4054" i="13"/>
  <c r="Q4054" i="13" s="1"/>
  <c r="R4054" i="13" s="1"/>
  <c r="T4054" i="13" s="1"/>
  <c r="U4054" i="13" s="1"/>
  <c r="P3670" i="13"/>
  <c r="Q3670" i="13" s="1"/>
  <c r="P3903" i="13"/>
  <c r="Q3903" i="13" s="1"/>
  <c r="R3903" i="13" s="1"/>
  <c r="T3903" i="13" s="1"/>
  <c r="U3903" i="13" s="1"/>
  <c r="P3528" i="13"/>
  <c r="Q3528" i="13" s="1"/>
  <c r="P3160" i="13"/>
  <c r="Q3160" i="13" s="1"/>
  <c r="P3453" i="13"/>
  <c r="Q3453" i="13" s="1"/>
  <c r="R3453" i="13" s="1"/>
  <c r="T3453" i="13" s="1"/>
  <c r="U3453" i="13" s="1"/>
  <c r="P3093" i="13"/>
  <c r="Q3093" i="13" s="1"/>
  <c r="R3093" i="13" s="1"/>
  <c r="T3093" i="13" s="1"/>
  <c r="U3093" i="13" s="1"/>
  <c r="P2966" i="13"/>
  <c r="Q2966" i="13" s="1"/>
  <c r="R2966" i="13" s="1"/>
  <c r="T2966" i="13" s="1"/>
  <c r="U2966" i="13" s="1"/>
  <c r="P4050" i="13"/>
  <c r="Q4050" i="13" s="1"/>
  <c r="R4050" i="13" s="1"/>
  <c r="T4050" i="13" s="1"/>
  <c r="U4050" i="13" s="1"/>
  <c r="P3778" i="13"/>
  <c r="Q3778" i="13" s="1"/>
  <c r="R3778" i="13" s="1"/>
  <c r="T3778" i="13" s="1"/>
  <c r="U3778" i="13" s="1"/>
  <c r="P4139" i="13"/>
  <c r="Q4139" i="13" s="1"/>
  <c r="R4139" i="13" s="1"/>
  <c r="T4139" i="13" s="1"/>
  <c r="U4139" i="13" s="1"/>
  <c r="P3883" i="13"/>
  <c r="Q3883" i="13" s="1"/>
  <c r="R3883" i="13" s="1"/>
  <c r="T3883" i="13" s="1"/>
  <c r="U3883" i="13" s="1"/>
  <c r="P3575" i="13"/>
  <c r="Q3575" i="13" s="1"/>
  <c r="R3575" i="13" s="1"/>
  <c r="T3575" i="13" s="1"/>
  <c r="U3575" i="13" s="1"/>
  <c r="P3316" i="13"/>
  <c r="Q3316" i="13" s="1"/>
  <c r="R3316" i="13" s="1"/>
  <c r="T3316" i="13" s="1"/>
  <c r="U3316" i="13" s="1"/>
  <c r="P3052" i="13"/>
  <c r="Q3052" i="13" s="1"/>
  <c r="P3425" i="13"/>
  <c r="P3185" i="13"/>
  <c r="Q3185" i="13" s="1"/>
  <c r="R3185" i="13" s="1"/>
  <c r="T3185" i="13" s="1"/>
  <c r="U3185" i="13" s="1"/>
  <c r="P4134" i="13"/>
  <c r="Q4134" i="13" s="1"/>
  <c r="R4134" i="13" s="1"/>
  <c r="T4134" i="13" s="1"/>
  <c r="U4134" i="13" s="1"/>
  <c r="P3774" i="13"/>
  <c r="Q3774" i="13" s="1"/>
  <c r="P4055" i="13"/>
  <c r="P3671" i="13"/>
  <c r="P3288" i="13"/>
  <c r="Q3288" i="13" s="1"/>
  <c r="R3288" i="13" s="1"/>
  <c r="T3288" i="13" s="1"/>
  <c r="U3288" i="13" s="1"/>
  <c r="P2935" i="13"/>
  <c r="Q2935" i="13" s="1"/>
  <c r="P3197" i="13"/>
  <c r="Q3197" i="13" s="1"/>
  <c r="P2358" i="13"/>
  <c r="P2814" i="13"/>
  <c r="Q2814" i="13" s="1"/>
  <c r="R2814" i="13" s="1"/>
  <c r="T2814" i="13" s="1"/>
  <c r="U2814" i="13" s="1"/>
  <c r="P2670" i="13"/>
  <c r="Q2670" i="13" s="1"/>
  <c r="R2670" i="13" s="1"/>
  <c r="T2670" i="13" s="1"/>
  <c r="U2670" i="13" s="1"/>
  <c r="P2542" i="13"/>
  <c r="Q2542" i="13" s="1"/>
  <c r="P2414" i="13"/>
  <c r="Q2414" i="13" s="1"/>
  <c r="P2647" i="13"/>
  <c r="Q2647" i="13" s="1"/>
  <c r="R2647" i="13" s="1"/>
  <c r="T2647" i="13" s="1"/>
  <c r="U2647" i="13" s="1"/>
  <c r="P2519" i="13"/>
  <c r="Q2519" i="13" s="1"/>
  <c r="P2356" i="13"/>
  <c r="Q2356" i="13" s="1"/>
  <c r="P2241" i="13"/>
  <c r="P2113" i="13"/>
  <c r="Q2113" i="13" s="1"/>
  <c r="R2113" i="13" s="1"/>
  <c r="T2113" i="13" s="1"/>
  <c r="U2113" i="13" s="1"/>
  <c r="P1985" i="13"/>
  <c r="Q1985" i="13" s="1"/>
  <c r="R1985" i="13" s="1"/>
  <c r="T1985" i="13" s="1"/>
  <c r="U1985" i="13" s="1"/>
  <c r="P1857" i="13"/>
  <c r="Q1857" i="13" s="1"/>
  <c r="R1857" i="13" s="1"/>
  <c r="T1857" i="13" s="1"/>
  <c r="U1857" i="13" s="1"/>
  <c r="P1670" i="13"/>
  <c r="Q1670" i="13" s="1"/>
  <c r="R1670" i="13" s="1"/>
  <c r="T1670" i="13" s="1"/>
  <c r="U1670" i="13" s="1"/>
  <c r="P2262" i="13"/>
  <c r="Q2262" i="13" s="1"/>
  <c r="P2134" i="13"/>
  <c r="Q2134" i="13" s="1"/>
  <c r="P2006" i="13"/>
  <c r="Q2006" i="13" s="1"/>
  <c r="P1878" i="13"/>
  <c r="Q1878" i="13" s="1"/>
  <c r="P1712" i="13"/>
  <c r="Q1712" i="13" s="1"/>
  <c r="P1563" i="13"/>
  <c r="Q1563" i="13" s="1"/>
  <c r="R1563" i="13" s="1"/>
  <c r="T1563" i="13" s="1"/>
  <c r="U1563" i="13" s="1"/>
  <c r="P1435" i="13"/>
  <c r="Q1435" i="13" s="1"/>
  <c r="P1307" i="13"/>
  <c r="P1179" i="13"/>
  <c r="Q1179" i="13" s="1"/>
  <c r="P1634" i="13"/>
  <c r="Q1634" i="13" s="1"/>
  <c r="R1634" i="13" s="1"/>
  <c r="T1634" i="13" s="1"/>
  <c r="U1634" i="13" s="1"/>
  <c r="P1506" i="13"/>
  <c r="Q1506" i="13" s="1"/>
  <c r="P1378" i="13"/>
  <c r="Q1378" i="13" s="1"/>
  <c r="P1250" i="13"/>
  <c r="Q1250" i="13" s="1"/>
  <c r="P1112" i="13"/>
  <c r="Q1112" i="13" s="1"/>
  <c r="P1039" i="13"/>
  <c r="Q1039" i="13" s="1"/>
  <c r="P911" i="13"/>
  <c r="P820" i="13"/>
  <c r="Q820" i="13" s="1"/>
  <c r="R820" i="13" s="1"/>
  <c r="T820" i="13" s="1"/>
  <c r="U820" i="13" s="1"/>
  <c r="P992" i="13"/>
  <c r="Q992" i="13" s="1"/>
  <c r="R992" i="13" s="1"/>
  <c r="T992" i="13" s="1"/>
  <c r="U992" i="13" s="1"/>
  <c r="P864" i="13"/>
  <c r="Q864" i="13" s="1"/>
  <c r="R864" i="13" s="1"/>
  <c r="T864" i="13" s="1"/>
  <c r="U864" i="13" s="1"/>
  <c r="P738" i="13"/>
  <c r="Q738" i="13" s="1"/>
  <c r="P557" i="13"/>
  <c r="P609" i="13"/>
  <c r="Q609" i="13" s="1"/>
  <c r="R609" i="13" s="1"/>
  <c r="T609" i="13" s="1"/>
  <c r="U609" i="13" s="1"/>
  <c r="P406" i="13"/>
  <c r="Q406" i="13" s="1"/>
  <c r="P494" i="13"/>
  <c r="P430" i="13"/>
  <c r="Q430" i="13" s="1"/>
  <c r="P334" i="13"/>
  <c r="Q334" i="13" s="1"/>
  <c r="P270" i="13"/>
  <c r="Q270" i="13" s="1"/>
  <c r="P209" i="13"/>
  <c r="Q209" i="13" s="1"/>
  <c r="P142" i="13"/>
  <c r="Q142" i="13" s="1"/>
  <c r="R142" i="13" s="1"/>
  <c r="T142" i="13" s="1"/>
  <c r="P78" i="13"/>
  <c r="Q78" i="13" s="1"/>
  <c r="R78" i="13" s="1"/>
  <c r="T78" i="13" s="1"/>
  <c r="U78" i="13" s="1"/>
  <c r="P14" i="13"/>
  <c r="Q14" i="13" s="1"/>
  <c r="R14" i="13" s="1"/>
  <c r="T14" i="13" s="1"/>
  <c r="P4010" i="13"/>
  <c r="Q4010" i="13" s="1"/>
  <c r="R4010" i="13" s="1"/>
  <c r="T4010" i="13" s="1"/>
  <c r="U4010" i="13" s="1"/>
  <c r="P3770" i="13"/>
  <c r="Q3770" i="13" s="1"/>
  <c r="R3770" i="13" s="1"/>
  <c r="T3770" i="13" s="1"/>
  <c r="U3770" i="13" s="1"/>
  <c r="P4147" i="13"/>
  <c r="Q4147" i="13" s="1"/>
  <c r="P3891" i="13"/>
  <c r="Q3891" i="13" s="1"/>
  <c r="P3651" i="13"/>
  <c r="Q3651" i="13" s="1"/>
  <c r="P3404" i="13"/>
  <c r="Q3404" i="13" s="1"/>
  <c r="R3404" i="13" s="1"/>
  <c r="T3404" i="13" s="1"/>
  <c r="U3404" i="13" s="1"/>
  <c r="P3156" i="13"/>
  <c r="P2951" i="13"/>
  <c r="Q2951" i="13" s="1"/>
  <c r="P3337" i="13"/>
  <c r="P3065" i="13"/>
  <c r="P2939" i="13"/>
  <c r="P3002" i="13"/>
  <c r="P2874" i="13"/>
  <c r="Q2874" i="13" s="1"/>
  <c r="P2746" i="13"/>
  <c r="Q2746" i="13" s="1"/>
  <c r="R2746" i="13" s="1"/>
  <c r="T2746" i="13" s="1"/>
  <c r="U2746" i="13" s="1"/>
  <c r="P2618" i="13"/>
  <c r="Q2618" i="13" s="1"/>
  <c r="R2618" i="13" s="1"/>
  <c r="T2618" i="13" s="1"/>
  <c r="U2618" i="13" s="1"/>
  <c r="P2490" i="13"/>
  <c r="P2399" i="13"/>
  <c r="Q2399" i="13" s="1"/>
  <c r="R2399" i="13" s="1"/>
  <c r="T2399" i="13" s="1"/>
  <c r="U2399" i="13" s="1"/>
  <c r="P2587" i="13"/>
  <c r="Q2587" i="13" s="1"/>
  <c r="P2459" i="13"/>
  <c r="Q2459" i="13" s="1"/>
  <c r="R2459" i="13" s="1"/>
  <c r="T2459" i="13" s="1"/>
  <c r="U2459" i="13" s="1"/>
  <c r="P1731" i="13"/>
  <c r="P2197" i="13"/>
  <c r="P2069" i="13"/>
  <c r="Q2069" i="13" s="1"/>
  <c r="R2069" i="13" s="1"/>
  <c r="T2069" i="13" s="1"/>
  <c r="U2069" i="13" s="1"/>
  <c r="P1941" i="13"/>
  <c r="Q1941" i="13" s="1"/>
  <c r="R1941" i="13" s="1"/>
  <c r="T1941" i="13" s="1"/>
  <c r="U1941" i="13" s="1"/>
  <c r="P1813" i="13"/>
  <c r="Q1813" i="13" s="1"/>
  <c r="P1701" i="13"/>
  <c r="P2218" i="13"/>
  <c r="Q2218" i="13" s="1"/>
  <c r="R2218" i="13" s="1"/>
  <c r="T2218" i="13" s="1"/>
  <c r="U2218" i="13" s="1"/>
  <c r="P2090" i="13"/>
  <c r="Q2090" i="13" s="1"/>
  <c r="P1962" i="13"/>
  <c r="Q1962" i="13" s="1"/>
  <c r="P1834" i="13"/>
  <c r="P1647" i="13"/>
  <c r="Q1647" i="13" s="1"/>
  <c r="R1647" i="13" s="1"/>
  <c r="T1647" i="13" s="1"/>
  <c r="U1647" i="13" s="1"/>
  <c r="P1519" i="13"/>
  <c r="Q1519" i="13" s="1"/>
  <c r="P1391" i="13"/>
  <c r="P1263" i="13"/>
  <c r="Q1263" i="13" s="1"/>
  <c r="P1135" i="13"/>
  <c r="P1590" i="13"/>
  <c r="P1462" i="13"/>
  <c r="Q1462" i="13" s="1"/>
  <c r="P1334" i="13"/>
  <c r="P1206" i="13"/>
  <c r="Q1206" i="13" s="1"/>
  <c r="R1206" i="13" s="1"/>
  <c r="T1206" i="13" s="1"/>
  <c r="U1206" i="13" s="1"/>
  <c r="P830" i="13"/>
  <c r="Q830" i="13" s="1"/>
  <c r="R830" i="13" s="1"/>
  <c r="T830" i="13" s="1"/>
  <c r="U830" i="13" s="1"/>
  <c r="P995" i="13"/>
  <c r="Q995" i="13" s="1"/>
  <c r="P867" i="13"/>
  <c r="Q867" i="13" s="1"/>
  <c r="R867" i="13" s="1"/>
  <c r="T867" i="13" s="1"/>
  <c r="U867" i="13" s="1"/>
  <c r="P1076" i="13"/>
  <c r="P948" i="13"/>
  <c r="Q948" i="13" s="1"/>
  <c r="R948" i="13" s="1"/>
  <c r="T948" i="13" s="1"/>
  <c r="U948" i="13" s="1"/>
  <c r="P803" i="13"/>
  <c r="P694" i="13"/>
  <c r="Q694" i="13" s="1"/>
  <c r="P657" i="13"/>
  <c r="Q657" i="13" s="1"/>
  <c r="R657" i="13" s="1"/>
  <c r="T657" i="13" s="1"/>
  <c r="U657" i="13" s="1"/>
  <c r="P587" i="13"/>
  <c r="Q587" i="13" s="1"/>
  <c r="R587" i="13" s="1"/>
  <c r="T587" i="13" s="1"/>
  <c r="U587" i="13" s="1"/>
  <c r="P536" i="13"/>
  <c r="Q536" i="13" s="1"/>
  <c r="P472" i="13"/>
  <c r="Q472" i="13" s="1"/>
  <c r="R472" i="13" s="1"/>
  <c r="T472" i="13" s="1"/>
  <c r="U472" i="13" s="1"/>
  <c r="P387" i="13"/>
  <c r="Q387" i="13" s="1"/>
  <c r="P312" i="13"/>
  <c r="Q312" i="13" s="1"/>
  <c r="R312" i="13" s="1"/>
  <c r="T312" i="13" s="1"/>
  <c r="U312" i="13" s="1"/>
  <c r="P249" i="13"/>
  <c r="Q249" i="13" s="1"/>
  <c r="P187" i="13"/>
  <c r="Q187" i="13" s="1"/>
  <c r="P120" i="13"/>
  <c r="Q120" i="13" s="1"/>
  <c r="R120" i="13" s="1"/>
  <c r="T120" i="13" s="1"/>
  <c r="U120" i="13" s="1"/>
  <c r="P56" i="13"/>
  <c r="Q56" i="13" s="1"/>
  <c r="R56" i="13" s="1"/>
  <c r="T56" i="13" s="1"/>
  <c r="U56" i="13" s="1"/>
  <c r="P3604" i="13"/>
  <c r="Q3604" i="13" s="1"/>
  <c r="R3604" i="13" s="1"/>
  <c r="T3604" i="13" s="1"/>
  <c r="U3604" i="13" s="1"/>
  <c r="P4072" i="13"/>
  <c r="Q4072" i="13" s="1"/>
  <c r="P3944" i="13"/>
  <c r="Q3944" i="13" s="1"/>
  <c r="P3816" i="13"/>
  <c r="Q3816" i="13" s="1"/>
  <c r="P3688" i="13"/>
  <c r="Q3688" i="13" s="1"/>
  <c r="P3569" i="13"/>
  <c r="P4057" i="13"/>
  <c r="Q4057" i="13" s="1"/>
  <c r="R4057" i="13" s="1"/>
  <c r="T4057" i="13" s="1"/>
  <c r="U4057" i="13" s="1"/>
  <c r="P3929" i="13"/>
  <c r="Q3929" i="13" s="1"/>
  <c r="R3929" i="13" s="1"/>
  <c r="T3929" i="13" s="1"/>
  <c r="U3929" i="13" s="1"/>
  <c r="P3801" i="13"/>
  <c r="Q3801" i="13" s="1"/>
  <c r="R3801" i="13" s="1"/>
  <c r="T3801" i="13" s="1"/>
  <c r="U3801" i="13" s="1"/>
  <c r="P3673" i="13"/>
  <c r="P3530" i="13"/>
  <c r="Q3530" i="13" s="1"/>
  <c r="P3402" i="13"/>
  <c r="Q3402" i="13" s="1"/>
  <c r="R3402" i="13" s="1"/>
  <c r="T3402" i="13" s="1"/>
  <c r="U3402" i="13" s="1"/>
  <c r="P3274" i="13"/>
  <c r="Q3274" i="13" s="1"/>
  <c r="P3146" i="13"/>
  <c r="Q3146" i="13" s="1"/>
  <c r="P2985" i="13"/>
  <c r="Q2985" i="13" s="1"/>
  <c r="R2985" i="13" s="1"/>
  <c r="T2985" i="13" s="1"/>
  <c r="U2985" i="13" s="1"/>
  <c r="P2847" i="13"/>
  <c r="Q2847" i="13" s="1"/>
  <c r="R2847" i="13" s="1"/>
  <c r="T2847" i="13" s="1"/>
  <c r="U2847" i="13" s="1"/>
  <c r="P3423" i="13"/>
  <c r="Q3423" i="13" s="1"/>
  <c r="P3295" i="13"/>
  <c r="Q3295" i="13" s="1"/>
  <c r="R3295" i="13" s="1"/>
  <c r="T3295" i="13" s="1"/>
  <c r="U3295" i="13" s="1"/>
  <c r="P3167" i="13"/>
  <c r="Q3167" i="13" s="1"/>
  <c r="R3167" i="13" s="1"/>
  <c r="T3167" i="13" s="1"/>
  <c r="U3167" i="13" s="1"/>
  <c r="P3039" i="13"/>
  <c r="Q3039" i="13" s="1"/>
  <c r="R3039" i="13" s="1"/>
  <c r="T3039" i="13" s="1"/>
  <c r="U3039" i="13" s="1"/>
  <c r="P2931" i="13"/>
  <c r="P3008" i="13"/>
  <c r="Q3008" i="13" s="1"/>
  <c r="R3008" i="13" s="1"/>
  <c r="T3008" i="13" s="1"/>
  <c r="U3008" i="13" s="1"/>
  <c r="P2880" i="13"/>
  <c r="Q2880" i="13" s="1"/>
  <c r="P2752" i="13"/>
  <c r="Q2752" i="13" s="1"/>
  <c r="R2752" i="13" s="1"/>
  <c r="T2752" i="13" s="1"/>
  <c r="U2752" i="13" s="1"/>
  <c r="P2624" i="13"/>
  <c r="Q2624" i="13" s="1"/>
  <c r="P2496" i="13"/>
  <c r="Q2496" i="13" s="1"/>
  <c r="P2330" i="13"/>
  <c r="P2601" i="13"/>
  <c r="Q2601" i="13" s="1"/>
  <c r="R2601" i="13" s="1"/>
  <c r="T2601" i="13" s="1"/>
  <c r="U2601" i="13" s="1"/>
  <c r="P2473" i="13"/>
  <c r="Q2473" i="13" s="1"/>
  <c r="R2473" i="13" s="1"/>
  <c r="T2473" i="13" s="1"/>
  <c r="U2473" i="13" s="1"/>
  <c r="P1759" i="13"/>
  <c r="Q1759" i="13" s="1"/>
  <c r="P2211" i="13"/>
  <c r="P2083" i="13"/>
  <c r="Q2083" i="13" s="1"/>
  <c r="P1955" i="13"/>
  <c r="Q1955" i="13" s="1"/>
  <c r="P1827" i="13"/>
  <c r="Q1827" i="13" s="1"/>
  <c r="P1729" i="13"/>
  <c r="P2232" i="13"/>
  <c r="Q2232" i="13" s="1"/>
  <c r="R2232" i="13" s="1"/>
  <c r="T2232" i="13" s="1"/>
  <c r="U2232" i="13" s="1"/>
  <c r="P2104" i="13"/>
  <c r="Q2104" i="13" s="1"/>
  <c r="P1976" i="13"/>
  <c r="Q1976" i="13" s="1"/>
  <c r="R1976" i="13" s="1"/>
  <c r="T1976" i="13" s="1"/>
  <c r="U1976" i="13" s="1"/>
  <c r="P1848" i="13"/>
  <c r="Q1848" i="13" s="1"/>
  <c r="R1848" i="13" s="1"/>
  <c r="T1848" i="13" s="1"/>
  <c r="U1848" i="13" s="1"/>
  <c r="P1661" i="13"/>
  <c r="Q1661" i="13" s="1"/>
  <c r="P1533" i="13"/>
  <c r="Q1533" i="13" s="1"/>
  <c r="P1405" i="13"/>
  <c r="Q1405" i="13" s="1"/>
  <c r="P1277" i="13"/>
  <c r="Q1277" i="13" s="1"/>
  <c r="R1277" i="13" s="1"/>
  <c r="T1277" i="13" s="1"/>
  <c r="U1277" i="13" s="1"/>
  <c r="P1149" i="13"/>
  <c r="Q1149" i="13" s="1"/>
  <c r="R1149" i="13" s="1"/>
  <c r="T1149" i="13" s="1"/>
  <c r="U1149" i="13" s="1"/>
  <c r="P1604" i="13"/>
  <c r="Q1604" i="13" s="1"/>
  <c r="P1476" i="13"/>
  <c r="P1348" i="13"/>
  <c r="Q1348" i="13" s="1"/>
  <c r="R1348" i="13" s="1"/>
  <c r="T1348" i="13" s="1"/>
  <c r="U1348" i="13" s="1"/>
  <c r="P1220" i="13"/>
  <c r="Q1220" i="13" s="1"/>
  <c r="R1220" i="13" s="1"/>
  <c r="T1220" i="13" s="1"/>
  <c r="U1220" i="13" s="1"/>
  <c r="P1103" i="13"/>
  <c r="Q1103" i="13" s="1"/>
  <c r="P1009" i="13"/>
  <c r="Q1009" i="13" s="1"/>
  <c r="P881" i="13"/>
  <c r="Q881" i="13" s="1"/>
  <c r="R881" i="13" s="1"/>
  <c r="T881" i="13" s="1"/>
  <c r="U881" i="13" s="1"/>
  <c r="P727" i="13"/>
  <c r="Q727" i="13" s="1"/>
  <c r="P962" i="13"/>
  <c r="Q962" i="13" s="1"/>
  <c r="R962" i="13" s="1"/>
  <c r="T962" i="13" s="1"/>
  <c r="U962" i="13" s="1"/>
  <c r="P831" i="13"/>
  <c r="Q831" i="13" s="1"/>
  <c r="P708" i="13"/>
  <c r="Q708" i="13" s="1"/>
  <c r="R708" i="13" s="1"/>
  <c r="T708" i="13" s="1"/>
  <c r="U708" i="13" s="1"/>
  <c r="P671" i="13"/>
  <c r="Q671" i="13" s="1"/>
  <c r="P594" i="13"/>
  <c r="Q594" i="13" s="1"/>
  <c r="P543" i="13"/>
  <c r="Q543" i="13" s="1"/>
  <c r="P479" i="13"/>
  <c r="Q479" i="13" s="1"/>
  <c r="R479" i="13" s="1"/>
  <c r="T479" i="13" s="1"/>
  <c r="U479" i="13" s="1"/>
  <c r="P415" i="13"/>
  <c r="Q415" i="13" s="1"/>
  <c r="R415" i="13" s="1"/>
  <c r="T415" i="13" s="1"/>
  <c r="U415" i="13" s="1"/>
  <c r="P319" i="13"/>
  <c r="P255" i="13"/>
  <c r="Q255" i="13" s="1"/>
  <c r="R255" i="13" s="1"/>
  <c r="T255" i="13" s="1"/>
  <c r="U255" i="13" s="1"/>
  <c r="P194" i="13"/>
  <c r="Q194" i="13" s="1"/>
  <c r="R194" i="13" s="1"/>
  <c r="T194" i="13" s="1"/>
  <c r="U194" i="13" s="1"/>
  <c r="P127" i="13"/>
  <c r="Q127" i="13" s="1"/>
  <c r="P63" i="13"/>
  <c r="Q63" i="13" s="1"/>
  <c r="P4150" i="13"/>
  <c r="P3686" i="13"/>
  <c r="Q3686" i="13" s="1"/>
  <c r="R3686" i="13" s="1"/>
  <c r="T3686" i="13" s="1"/>
  <c r="U3686" i="13" s="1"/>
  <c r="P3895" i="13"/>
  <c r="Q3895" i="13" s="1"/>
  <c r="R3895" i="13" s="1"/>
  <c r="T3895" i="13" s="1"/>
  <c r="U3895" i="13" s="1"/>
  <c r="P3464" i="13"/>
  <c r="P3048" i="13"/>
  <c r="Q3048" i="13" s="1"/>
  <c r="P3285" i="13"/>
  <c r="Q3285" i="13" s="1"/>
  <c r="P2795" i="13"/>
  <c r="Q2795" i="13" s="1"/>
  <c r="R2795" i="13" s="1"/>
  <c r="T2795" i="13" s="1"/>
  <c r="U2795" i="13" s="1"/>
  <c r="P3517" i="13"/>
  <c r="Q3517" i="13" s="1"/>
  <c r="R3517" i="13" s="1"/>
  <c r="T3517" i="13" s="1"/>
  <c r="U3517" i="13" s="1"/>
  <c r="P4044" i="13"/>
  <c r="Q4044" i="13" s="1"/>
  <c r="P3916" i="13"/>
  <c r="Q3916" i="13" s="1"/>
  <c r="R3916" i="13" s="1"/>
  <c r="T3916" i="13" s="1"/>
  <c r="U3916" i="13" s="1"/>
  <c r="P3788" i="13"/>
  <c r="Q3788" i="13" s="1"/>
  <c r="R3788" i="13" s="1"/>
  <c r="T3788" i="13" s="1"/>
  <c r="U3788" i="13" s="1"/>
  <c r="P3660" i="13"/>
  <c r="Q3660" i="13" s="1"/>
  <c r="P4157" i="13"/>
  <c r="Q4157" i="13" s="1"/>
  <c r="P4029" i="13"/>
  <c r="P3901" i="13"/>
  <c r="Q3901" i="13" s="1"/>
  <c r="P3773" i="13"/>
  <c r="Q3773" i="13" s="1"/>
  <c r="P3645" i="13"/>
  <c r="P3502" i="13"/>
  <c r="Q3502" i="13" s="1"/>
  <c r="R3502" i="13" s="1"/>
  <c r="T3502" i="13" s="1"/>
  <c r="U3502" i="13" s="1"/>
  <c r="P3374" i="13"/>
  <c r="Q3374" i="13" s="1"/>
  <c r="R3374" i="13" s="1"/>
  <c r="T3374" i="13" s="1"/>
  <c r="U3374" i="13" s="1"/>
  <c r="P3246" i="13"/>
  <c r="Q3246" i="13" s="1"/>
  <c r="R3246" i="13" s="1"/>
  <c r="T3246" i="13" s="1"/>
  <c r="U3246" i="13" s="1"/>
  <c r="P3118" i="13"/>
  <c r="Q3118" i="13" s="1"/>
  <c r="R3118" i="13" s="1"/>
  <c r="T3118" i="13" s="1"/>
  <c r="U3118" i="13" s="1"/>
  <c r="P2873" i="13"/>
  <c r="Q2873" i="13" s="1"/>
  <c r="R2873" i="13" s="1"/>
  <c r="T2873" i="13" s="1"/>
  <c r="U2873" i="13" s="1"/>
  <c r="P2735" i="13"/>
  <c r="Q2735" i="13" s="1"/>
  <c r="R2735" i="13" s="1"/>
  <c r="T2735" i="13" s="1"/>
  <c r="U2735" i="13" s="1"/>
  <c r="P3395" i="13"/>
  <c r="Q3395" i="13" s="1"/>
  <c r="R3395" i="13" s="1"/>
  <c r="T3395" i="13" s="1"/>
  <c r="U3395" i="13" s="1"/>
  <c r="P3267" i="13"/>
  <c r="Q3267" i="13" s="1"/>
  <c r="P3139" i="13"/>
  <c r="Q3139" i="13" s="1"/>
  <c r="R3139" i="13" s="1"/>
  <c r="T3139" i="13" s="1"/>
  <c r="U3139" i="13" s="1"/>
  <c r="P2965" i="13"/>
  <c r="Q2965" i="13" s="1"/>
  <c r="P2819" i="13"/>
  <c r="Q2819" i="13" s="1"/>
  <c r="R2819" i="13" s="1"/>
  <c r="T2819" i="13" s="1"/>
  <c r="U2819" i="13" s="1"/>
  <c r="P2980" i="13"/>
  <c r="Q2980" i="13" s="1"/>
  <c r="P2852" i="13"/>
  <c r="Q2852" i="13" s="1"/>
  <c r="P2724" i="13"/>
  <c r="Q2724" i="13" s="1"/>
  <c r="R2724" i="13" s="1"/>
  <c r="T2724" i="13" s="1"/>
  <c r="U2724" i="13" s="1"/>
  <c r="P2596" i="13"/>
  <c r="Q2596" i="13" s="1"/>
  <c r="R2596" i="13" s="1"/>
  <c r="T2596" i="13" s="1"/>
  <c r="U2596" i="13" s="1"/>
  <c r="P2468" i="13"/>
  <c r="P2370" i="13"/>
  <c r="P2573" i="13"/>
  <c r="Q2573" i="13" s="1"/>
  <c r="P2445" i="13"/>
  <c r="Q2445" i="13" s="1"/>
  <c r="R2445" i="13" s="1"/>
  <c r="T2445" i="13" s="1"/>
  <c r="U2445" i="13" s="1"/>
  <c r="P1703" i="13"/>
  <c r="P2183" i="13"/>
  <c r="Q2183" i="13" s="1"/>
  <c r="P2055" i="13"/>
  <c r="Q2055" i="13" s="1"/>
  <c r="P1927" i="13"/>
  <c r="Q1927" i="13" s="1"/>
  <c r="R1927" i="13" s="1"/>
  <c r="T1927" i="13" s="1"/>
  <c r="U1927" i="13" s="1"/>
  <c r="P1799" i="13"/>
  <c r="Q1799" i="13" s="1"/>
  <c r="P1673" i="13"/>
  <c r="Q1673" i="13" s="1"/>
  <c r="P2204" i="13"/>
  <c r="P2076" i="13"/>
  <c r="P1948" i="13"/>
  <c r="P1820" i="13"/>
  <c r="P1633" i="13"/>
  <c r="P1505" i="13"/>
  <c r="Q1505" i="13" s="1"/>
  <c r="P1377" i="13"/>
  <c r="P1249" i="13"/>
  <c r="Q1249" i="13" s="1"/>
  <c r="R1249" i="13" s="1"/>
  <c r="T1249" i="13" s="1"/>
  <c r="U1249" i="13" s="1"/>
  <c r="P1110" i="13"/>
  <c r="P1576" i="13"/>
  <c r="P1448" i="13"/>
  <c r="Q1448" i="13" s="1"/>
  <c r="R1448" i="13" s="1"/>
  <c r="T1448" i="13" s="1"/>
  <c r="U1448" i="13" s="1"/>
  <c r="P1320" i="13"/>
  <c r="P1192" i="13"/>
  <c r="Q1192" i="13" s="1"/>
  <c r="R1192" i="13" s="1"/>
  <c r="T1192" i="13" s="1"/>
  <c r="U1192" i="13" s="1"/>
  <c r="P802" i="13"/>
  <c r="P981" i="13"/>
  <c r="Q981" i="13" s="1"/>
  <c r="P853" i="13"/>
  <c r="P1062" i="13"/>
  <c r="Q1062" i="13" s="1"/>
  <c r="R1062" i="13" s="1"/>
  <c r="T1062" i="13" s="1"/>
  <c r="U1062" i="13" s="1"/>
  <c r="P934" i="13"/>
  <c r="P757" i="13"/>
  <c r="Q757" i="13" s="1"/>
  <c r="P680" i="13"/>
  <c r="Q680" i="13" s="1"/>
  <c r="R680" i="13" s="1"/>
  <c r="T680" i="13" s="1"/>
  <c r="U680" i="13" s="1"/>
  <c r="P643" i="13"/>
  <c r="Q643" i="13" s="1"/>
  <c r="R643" i="13" s="1"/>
  <c r="T643" i="13" s="1"/>
  <c r="U643" i="13" s="1"/>
  <c r="P580" i="13"/>
  <c r="P529" i="13"/>
  <c r="Q529" i="13" s="1"/>
  <c r="P465" i="13"/>
  <c r="Q465" i="13" s="1"/>
  <c r="P369" i="13"/>
  <c r="Q369" i="13" s="1"/>
  <c r="R369" i="13" s="1"/>
  <c r="T369" i="13" s="1"/>
  <c r="U369" i="13" s="1"/>
  <c r="P305" i="13"/>
  <c r="Q305" i="13" s="1"/>
  <c r="P247" i="13"/>
  <c r="Q247" i="13" s="1"/>
  <c r="P180" i="13"/>
  <c r="Q180" i="13" s="1"/>
  <c r="R180" i="13" s="1"/>
  <c r="T180" i="13" s="1"/>
  <c r="P113" i="13"/>
  <c r="Q113" i="13" s="1"/>
  <c r="R113" i="13" s="1"/>
  <c r="T113" i="13" s="1"/>
  <c r="U113" i="13" s="1"/>
  <c r="P49" i="13"/>
  <c r="Q49" i="13" s="1"/>
  <c r="P4126" i="13"/>
  <c r="Q4126" i="13" s="1"/>
  <c r="P3742" i="13"/>
  <c r="Q3742" i="13" s="1"/>
  <c r="P3967" i="13"/>
  <c r="Q3967" i="13" s="1"/>
  <c r="R3967" i="13" s="1"/>
  <c r="T3967" i="13" s="1"/>
  <c r="U3967" i="13" s="1"/>
  <c r="P3585" i="13"/>
  <c r="Q3585" i="13" s="1"/>
  <c r="P3232" i="13"/>
  <c r="P2743" i="13"/>
  <c r="Q2743" i="13" s="1"/>
  <c r="R2743" i="13" s="1"/>
  <c r="T2743" i="13" s="1"/>
  <c r="U2743" i="13" s="1"/>
  <c r="P3157" i="13"/>
  <c r="Q3157" i="13" s="1"/>
  <c r="P2325" i="13"/>
  <c r="Q2325" i="13" s="1"/>
  <c r="P4098" i="13"/>
  <c r="Q4098" i="13" s="1"/>
  <c r="P3834" i="13"/>
  <c r="Q3834" i="13" s="1"/>
  <c r="R3834" i="13" s="1"/>
  <c r="T3834" i="13" s="1"/>
  <c r="U3834" i="13" s="1"/>
  <c r="P3577" i="13"/>
  <c r="Q3577" i="13" s="1"/>
  <c r="P3931" i="13"/>
  <c r="P3659" i="13"/>
  <c r="Q3659" i="13" s="1"/>
  <c r="P3356" i="13"/>
  <c r="Q3356" i="13" s="1"/>
  <c r="R3356" i="13" s="1"/>
  <c r="T3356" i="13" s="1"/>
  <c r="U3356" i="13" s="1"/>
  <c r="P3100" i="13"/>
  <c r="Q3100" i="13" s="1"/>
  <c r="P3481" i="13"/>
  <c r="Q3481" i="13" s="1"/>
  <c r="P3233" i="13"/>
  <c r="Q3233" i="13" s="1"/>
  <c r="P3616" i="13"/>
  <c r="Q3616" i="13" s="1"/>
  <c r="R3616" i="13" s="1"/>
  <c r="T3616" i="13" s="1"/>
  <c r="U3616" i="13" s="1"/>
  <c r="P3846" i="13"/>
  <c r="Q3846" i="13" s="1"/>
  <c r="R3846" i="13" s="1"/>
  <c r="T3846" i="13" s="1"/>
  <c r="U3846" i="13" s="1"/>
  <c r="P4111" i="13"/>
  <c r="P3735" i="13"/>
  <c r="Q3735" i="13" s="1"/>
  <c r="P3352" i="13"/>
  <c r="P2849" i="13"/>
  <c r="Q2849" i="13" s="1"/>
  <c r="R2849" i="13" s="1"/>
  <c r="T2849" i="13" s="1"/>
  <c r="U2849" i="13" s="1"/>
  <c r="P3269" i="13"/>
  <c r="P2827" i="13"/>
  <c r="Q2827" i="13" s="1"/>
  <c r="P2838" i="13"/>
  <c r="Q2838" i="13" s="1"/>
  <c r="R2838" i="13" s="1"/>
  <c r="T2838" i="13" s="1"/>
  <c r="U2838" i="13" s="1"/>
  <c r="P2694" i="13"/>
  <c r="Q2694" i="13" s="1"/>
  <c r="R2694" i="13" s="1"/>
  <c r="T2694" i="13" s="1"/>
  <c r="U2694" i="13" s="1"/>
  <c r="P2566" i="13"/>
  <c r="Q2566" i="13" s="1"/>
  <c r="P2438" i="13"/>
  <c r="Q2438" i="13" s="1"/>
  <c r="P2671" i="13"/>
  <c r="Q2671" i="13" s="1"/>
  <c r="P2543" i="13"/>
  <c r="Q2543" i="13" s="1"/>
  <c r="P2404" i="13"/>
  <c r="P2265" i="13"/>
  <c r="Q2265" i="13" s="1"/>
  <c r="P2137" i="13"/>
  <c r="P2009" i="13"/>
  <c r="Q2009" i="13" s="1"/>
  <c r="R2009" i="13" s="1"/>
  <c r="T2009" i="13" s="1"/>
  <c r="U2009" i="13" s="1"/>
  <c r="P1881" i="13"/>
  <c r="Q1881" i="13" s="1"/>
  <c r="P1718" i="13"/>
  <c r="Q1718" i="13" s="1"/>
  <c r="P2286" i="13"/>
  <c r="Q2286" i="13" s="1"/>
  <c r="R2286" i="13" s="1"/>
  <c r="T2286" i="13" s="1"/>
  <c r="U2286" i="13" s="1"/>
  <c r="P2158" i="13"/>
  <c r="Q2158" i="13" s="1"/>
  <c r="R2158" i="13" s="1"/>
  <c r="T2158" i="13" s="1"/>
  <c r="U2158" i="13" s="1"/>
  <c r="P2030" i="13"/>
  <c r="Q2030" i="13" s="1"/>
  <c r="P1902" i="13"/>
  <c r="Q1902" i="13" s="1"/>
  <c r="P1760" i="13"/>
  <c r="Q1760" i="13" s="1"/>
  <c r="R1760" i="13" s="1"/>
  <c r="T1760" i="13" s="1"/>
  <c r="U1760" i="13" s="1"/>
  <c r="P1587" i="13"/>
  <c r="Q1587" i="13" s="1"/>
  <c r="R1587" i="13" s="1"/>
  <c r="T1587" i="13" s="1"/>
  <c r="U1587" i="13" s="1"/>
  <c r="P1459" i="13"/>
  <c r="Q1459" i="13" s="1"/>
  <c r="P1331" i="13"/>
  <c r="Q1331" i="13" s="1"/>
  <c r="R1331" i="13" s="1"/>
  <c r="T1331" i="13" s="1"/>
  <c r="U1331" i="13" s="1"/>
  <c r="P1203" i="13"/>
  <c r="Q1203" i="13" s="1"/>
  <c r="R1203" i="13" s="1"/>
  <c r="T1203" i="13" s="1"/>
  <c r="U1203" i="13" s="1"/>
  <c r="P1658" i="13"/>
  <c r="Q1658" i="13" s="1"/>
  <c r="R1658" i="13" s="1"/>
  <c r="T1658" i="13" s="1"/>
  <c r="U1658" i="13" s="1"/>
  <c r="P1530" i="13"/>
  <c r="P1402" i="13"/>
  <c r="Q1402" i="13" s="1"/>
  <c r="P1274" i="13"/>
  <c r="Q1274" i="13" s="1"/>
  <c r="R1274" i="13" s="1"/>
  <c r="T1274" i="13" s="1"/>
  <c r="U1274" i="13" s="1"/>
  <c r="P1146" i="13"/>
  <c r="Q1146" i="13" s="1"/>
  <c r="R1146" i="13" s="1"/>
  <c r="T1146" i="13" s="1"/>
  <c r="U1146" i="13" s="1"/>
  <c r="P1063" i="13"/>
  <c r="P935" i="13"/>
  <c r="Q935" i="13" s="1"/>
  <c r="P761" i="13"/>
  <c r="Q761" i="13" s="1"/>
  <c r="P1016" i="13"/>
  <c r="Q1016" i="13" s="1"/>
  <c r="R1016" i="13" s="1"/>
  <c r="T1016" i="13" s="1"/>
  <c r="U1016" i="13" s="1"/>
  <c r="P888" i="13"/>
  <c r="Q888" i="13" s="1"/>
  <c r="P762" i="13"/>
  <c r="Q762" i="13" s="1"/>
  <c r="P568" i="13"/>
  <c r="Q568" i="13" s="1"/>
  <c r="R568" i="13" s="1"/>
  <c r="T568" i="13" s="1"/>
  <c r="U568" i="13" s="1"/>
  <c r="P621" i="13"/>
  <c r="Q621" i="13" s="1"/>
  <c r="R621" i="13" s="1"/>
  <c r="T621" i="13" s="1"/>
  <c r="U621" i="13" s="1"/>
  <c r="P409" i="13"/>
  <c r="Q409" i="13" s="1"/>
  <c r="R409" i="13" s="1"/>
  <c r="T409" i="13" s="1"/>
  <c r="U409" i="13" s="1"/>
  <c r="P506" i="13"/>
  <c r="P442" i="13"/>
  <c r="Q442" i="13" s="1"/>
  <c r="R442" i="13" s="1"/>
  <c r="T442" i="13" s="1"/>
  <c r="U442" i="13" s="1"/>
  <c r="P346" i="13"/>
  <c r="Q346" i="13" s="1"/>
  <c r="P282" i="13"/>
  <c r="Q282" i="13" s="1"/>
  <c r="P221" i="13"/>
  <c r="Q221" i="13" s="1"/>
  <c r="P154" i="13"/>
  <c r="Q154" i="13" s="1"/>
  <c r="R154" i="13" s="1"/>
  <c r="T154" i="13" s="1"/>
  <c r="U154" i="13" s="1"/>
  <c r="P90" i="13"/>
  <c r="Q90" i="13" s="1"/>
  <c r="R90" i="13" s="1"/>
  <c r="T90" i="13" s="1"/>
  <c r="U90" i="13" s="1"/>
  <c r="P26" i="13"/>
  <c r="Q26" i="13" s="1"/>
  <c r="P4058" i="13"/>
  <c r="Q4058" i="13" s="1"/>
  <c r="P3818" i="13"/>
  <c r="Q3818" i="13" s="1"/>
  <c r="R3818" i="13" s="1"/>
  <c r="T3818" i="13" s="1"/>
  <c r="U3818" i="13" s="1"/>
  <c r="P3594" i="13"/>
  <c r="P3939" i="13"/>
  <c r="Q3939" i="13" s="1"/>
  <c r="P3691" i="13"/>
  <c r="Q3691" i="13" s="1"/>
  <c r="P3452" i="13"/>
  <c r="Q3452" i="13" s="1"/>
  <c r="R3452" i="13" s="1"/>
  <c r="T3452" i="13" s="1"/>
  <c r="U3452" i="13" s="1"/>
  <c r="P3196" i="13"/>
  <c r="Q3196" i="13" s="1"/>
  <c r="R3196" i="13" s="1"/>
  <c r="T3196" i="13" s="1"/>
  <c r="U3196" i="13" s="1"/>
  <c r="P2769" i="13"/>
  <c r="P3385" i="13"/>
  <c r="P3113" i="13"/>
  <c r="P3030" i="13"/>
  <c r="Q3030" i="13" s="1"/>
  <c r="R3030" i="13" s="1"/>
  <c r="T3030" i="13" s="1"/>
  <c r="U3030" i="13" s="1"/>
  <c r="P2309" i="13"/>
  <c r="P2898" i="13"/>
  <c r="Q2898" i="13" s="1"/>
  <c r="R2898" i="13" s="1"/>
  <c r="T2898" i="13" s="1"/>
  <c r="U2898" i="13" s="1"/>
  <c r="P2770" i="13"/>
  <c r="P2642" i="13"/>
  <c r="Q2642" i="13" s="1"/>
  <c r="R2642" i="13" s="1"/>
  <c r="T2642" i="13" s="1"/>
  <c r="U2642" i="13" s="1"/>
  <c r="P2514" i="13"/>
  <c r="Q2514" i="13" s="1"/>
  <c r="P2365" i="13"/>
  <c r="P2611" i="13"/>
  <c r="Q2611" i="13" s="1"/>
  <c r="R2611" i="13" s="1"/>
  <c r="T2611" i="13" s="1"/>
  <c r="U2611" i="13" s="1"/>
  <c r="P2483" i="13"/>
  <c r="Q2483" i="13" s="1"/>
  <c r="R2483" i="13" s="1"/>
  <c r="T2483" i="13" s="1"/>
  <c r="U2483" i="13" s="1"/>
  <c r="P1779" i="13"/>
  <c r="Q1779" i="13" s="1"/>
  <c r="R1779" i="13" s="1"/>
  <c r="T1779" i="13" s="1"/>
  <c r="U1779" i="13" s="1"/>
  <c r="P2221" i="13"/>
  <c r="P2093" i="13"/>
  <c r="P1965" i="13"/>
  <c r="Q1965" i="13" s="1"/>
  <c r="P1837" i="13"/>
  <c r="P1749" i="13"/>
  <c r="Q1749" i="13" s="1"/>
  <c r="P2242" i="13"/>
  <c r="P2114" i="13"/>
  <c r="P1986" i="13"/>
  <c r="Q1986" i="13" s="1"/>
  <c r="P1858" i="13"/>
  <c r="Q1858" i="13" s="1"/>
  <c r="P1672" i="13"/>
  <c r="Q1672" i="13" s="1"/>
  <c r="R1672" i="13" s="1"/>
  <c r="T1672" i="13" s="1"/>
  <c r="U1672" i="13" s="1"/>
  <c r="P1543" i="13"/>
  <c r="Q1543" i="13" s="1"/>
  <c r="R1543" i="13" s="1"/>
  <c r="T1543" i="13" s="1"/>
  <c r="U1543" i="13" s="1"/>
  <c r="P1415" i="13"/>
  <c r="Q1415" i="13" s="1"/>
  <c r="P1287" i="13"/>
  <c r="Q1287" i="13" s="1"/>
  <c r="R1287" i="13" s="1"/>
  <c r="T1287" i="13" s="1"/>
  <c r="U1287" i="13" s="1"/>
  <c r="P1159" i="13"/>
  <c r="Q1159" i="13" s="1"/>
  <c r="R1159" i="13" s="1"/>
  <c r="T1159" i="13" s="1"/>
  <c r="U1159" i="13" s="1"/>
  <c r="P1614" i="13"/>
  <c r="Q1614" i="13" s="1"/>
  <c r="R1614" i="13" s="1"/>
  <c r="T1614" i="13" s="1"/>
  <c r="U1614" i="13" s="1"/>
  <c r="P1486" i="13"/>
  <c r="Q1486" i="13" s="1"/>
  <c r="P1358" i="13"/>
  <c r="Q1358" i="13" s="1"/>
  <c r="P1230" i="13"/>
  <c r="Q1230" i="13" s="1"/>
  <c r="R1230" i="13" s="1"/>
  <c r="T1230" i="13" s="1"/>
  <c r="U1230" i="13" s="1"/>
  <c r="P1123" i="13"/>
  <c r="Q1123" i="13" s="1"/>
  <c r="R1123" i="13" s="1"/>
  <c r="T1123" i="13" s="1"/>
  <c r="U1123" i="13" s="1"/>
  <c r="P1019" i="13"/>
  <c r="P891" i="13"/>
  <c r="Q891" i="13" s="1"/>
  <c r="P767" i="13"/>
  <c r="Q767" i="13" s="1"/>
  <c r="R767" i="13" s="1"/>
  <c r="T767" i="13" s="1"/>
  <c r="U767" i="13" s="1"/>
  <c r="P972" i="13"/>
  <c r="Q972" i="13" s="1"/>
  <c r="R972" i="13" s="1"/>
  <c r="T972" i="13" s="1"/>
  <c r="U972" i="13" s="1"/>
  <c r="P844" i="13"/>
  <c r="Q844" i="13" s="1"/>
  <c r="R844" i="13" s="1"/>
  <c r="T844" i="13" s="1"/>
  <c r="U844" i="13" s="1"/>
  <c r="P718" i="13"/>
  <c r="Q718" i="13" s="1"/>
  <c r="P681" i="13"/>
  <c r="Q681" i="13" s="1"/>
  <c r="P599" i="13"/>
  <c r="Q599" i="13" s="1"/>
  <c r="R599" i="13" s="1"/>
  <c r="T599" i="13" s="1"/>
  <c r="U599" i="13" s="1"/>
  <c r="P548" i="13"/>
  <c r="Q548" i="13" s="1"/>
  <c r="R548" i="13" s="1"/>
  <c r="T548" i="13" s="1"/>
  <c r="U548" i="13" s="1"/>
  <c r="P484" i="13"/>
  <c r="Q484" i="13" s="1"/>
  <c r="R484" i="13" s="1"/>
  <c r="T484" i="13" s="1"/>
  <c r="U484" i="13" s="1"/>
  <c r="P420" i="13"/>
  <c r="Q420" i="13" s="1"/>
  <c r="R420" i="13" s="1"/>
  <c r="T420" i="13" s="1"/>
  <c r="U420" i="13" s="1"/>
  <c r="P324" i="13"/>
  <c r="P260" i="13"/>
  <c r="Q260" i="13" s="1"/>
  <c r="P199" i="13"/>
  <c r="Q199" i="13" s="1"/>
  <c r="P132" i="13"/>
  <c r="Q132" i="13" s="1"/>
  <c r="R132" i="13" s="1"/>
  <c r="P68" i="13"/>
  <c r="Q68" i="13" s="1"/>
  <c r="R68" i="13" s="1"/>
  <c r="T68" i="13" s="1"/>
  <c r="U68" i="13" s="1"/>
  <c r="P4" i="13"/>
  <c r="Q4" i="13" s="1"/>
  <c r="P4096" i="13"/>
  <c r="P3968" i="13"/>
  <c r="Q3968" i="13" s="1"/>
  <c r="R3968" i="13" s="1"/>
  <c r="T3968" i="13" s="1"/>
  <c r="U3968" i="13" s="1"/>
  <c r="P3840" i="13"/>
  <c r="Q3840" i="13" s="1"/>
  <c r="R3840" i="13" s="1"/>
  <c r="T3840" i="13" s="1"/>
  <c r="U3840" i="13" s="1"/>
  <c r="P3712" i="13"/>
  <c r="Q3712" i="13" s="1"/>
  <c r="R3712" i="13" s="1"/>
  <c r="T3712" i="13" s="1"/>
  <c r="U3712" i="13" s="1"/>
  <c r="P3624" i="13"/>
  <c r="Q3624" i="13" s="1"/>
  <c r="P4081" i="13"/>
  <c r="Q4081" i="13" s="1"/>
  <c r="P3953" i="13"/>
  <c r="Q3953" i="13" s="1"/>
  <c r="R3953" i="13" s="1"/>
  <c r="T3953" i="13" s="1"/>
  <c r="U3953" i="13" s="1"/>
  <c r="P3825" i="13"/>
  <c r="Q3825" i="13" s="1"/>
  <c r="P3697" i="13"/>
  <c r="P3554" i="13"/>
  <c r="Q3554" i="13" s="1"/>
  <c r="R3554" i="13" s="1"/>
  <c r="T3554" i="13" s="1"/>
  <c r="U3554" i="13" s="1"/>
  <c r="P3426" i="13"/>
  <c r="Q3426" i="13" s="1"/>
  <c r="R3426" i="13" s="1"/>
  <c r="T3426" i="13" s="1"/>
  <c r="U3426" i="13" s="1"/>
  <c r="P3298" i="13"/>
  <c r="P3170" i="13"/>
  <c r="Q3170" i="13" s="1"/>
  <c r="P3042" i="13"/>
  <c r="Q3042" i="13" s="1"/>
  <c r="R3042" i="13" s="1"/>
  <c r="T3042" i="13" s="1"/>
  <c r="U3042" i="13" s="1"/>
  <c r="P2943" i="13"/>
  <c r="Q2943" i="13" s="1"/>
  <c r="R2943" i="13" s="1"/>
  <c r="T2943" i="13" s="1"/>
  <c r="U2943" i="13" s="1"/>
  <c r="P3447" i="13"/>
  <c r="P3319" i="13"/>
  <c r="Q3319" i="13" s="1"/>
  <c r="R3319" i="13" s="1"/>
  <c r="T3319" i="13" s="1"/>
  <c r="U3319" i="13" s="1"/>
  <c r="P3191" i="13"/>
  <c r="P3063" i="13"/>
  <c r="Q3063" i="13" s="1"/>
  <c r="R3063" i="13" s="1"/>
  <c r="T3063" i="13" s="1"/>
  <c r="U3063" i="13" s="1"/>
  <c r="P3024" i="13"/>
  <c r="Q3024" i="13" s="1"/>
  <c r="P2331" i="13"/>
  <c r="P2904" i="13"/>
  <c r="Q2904" i="13" s="1"/>
  <c r="R2904" i="13" s="1"/>
  <c r="T2904" i="13" s="1"/>
  <c r="U2904" i="13" s="1"/>
  <c r="P2776" i="13"/>
  <c r="Q2776" i="13" s="1"/>
  <c r="R2776" i="13" s="1"/>
  <c r="T2776" i="13" s="1"/>
  <c r="U2776" i="13" s="1"/>
  <c r="P2648" i="13"/>
  <c r="Q2648" i="13" s="1"/>
  <c r="P2520" i="13"/>
  <c r="Q2520" i="13" s="1"/>
  <c r="P2376" i="13"/>
  <c r="Q2376" i="13" s="1"/>
  <c r="R2376" i="13" s="1"/>
  <c r="T2376" i="13" s="1"/>
  <c r="U2376" i="13" s="1"/>
  <c r="P2625" i="13"/>
  <c r="Q2625" i="13" s="1"/>
  <c r="P2497" i="13"/>
  <c r="Q2497" i="13" s="1"/>
  <c r="P2327" i="13"/>
  <c r="Q2327" i="13" s="1"/>
  <c r="P2235" i="13"/>
  <c r="Q2235" i="13" s="1"/>
  <c r="R2235" i="13" s="1"/>
  <c r="T2235" i="13" s="1"/>
  <c r="U2235" i="13" s="1"/>
  <c r="P2107" i="13"/>
  <c r="Q2107" i="13" s="1"/>
  <c r="R2107" i="13" s="1"/>
  <c r="T2107" i="13" s="1"/>
  <c r="U2107" i="13" s="1"/>
  <c r="P1979" i="13"/>
  <c r="Q1979" i="13" s="1"/>
  <c r="P1851" i="13"/>
  <c r="Q1851" i="13" s="1"/>
  <c r="R1851" i="13" s="1"/>
  <c r="P1777" i="13"/>
  <c r="P2256" i="13"/>
  <c r="Q2256" i="13" s="1"/>
  <c r="R2256" i="13" s="1"/>
  <c r="T2256" i="13" s="1"/>
  <c r="U2256" i="13" s="1"/>
  <c r="P2128" i="13"/>
  <c r="Q2128" i="13" s="1"/>
  <c r="R2128" i="13" s="1"/>
  <c r="T2128" i="13" s="1"/>
  <c r="U2128" i="13" s="1"/>
  <c r="P2000" i="13"/>
  <c r="Q2000" i="13" s="1"/>
  <c r="R2000" i="13" s="1"/>
  <c r="T2000" i="13" s="1"/>
  <c r="U2000" i="13" s="1"/>
  <c r="P1872" i="13"/>
  <c r="P1700" i="13"/>
  <c r="Q1700" i="13" s="1"/>
  <c r="R1700" i="13" s="1"/>
  <c r="T1700" i="13" s="1"/>
  <c r="U1700" i="13" s="1"/>
  <c r="P1557" i="13"/>
  <c r="Q1557" i="13" s="1"/>
  <c r="P1429" i="13"/>
  <c r="Q1429" i="13" s="1"/>
  <c r="R1429" i="13" s="1"/>
  <c r="T1429" i="13" s="1"/>
  <c r="U1429" i="13" s="1"/>
  <c r="P1301" i="13"/>
  <c r="Q1301" i="13" s="1"/>
  <c r="R1301" i="13" s="1"/>
  <c r="T1301" i="13" s="1"/>
  <c r="U1301" i="13" s="1"/>
  <c r="P1173" i="13"/>
  <c r="Q1173" i="13" s="1"/>
  <c r="R1173" i="13" s="1"/>
  <c r="T1173" i="13" s="1"/>
  <c r="U1173" i="13" s="1"/>
  <c r="P1628" i="13"/>
  <c r="Q1628" i="13" s="1"/>
  <c r="P1500" i="13"/>
  <c r="Q1500" i="13" s="1"/>
  <c r="P1372" i="13"/>
  <c r="Q1372" i="13" s="1"/>
  <c r="P1244" i="13"/>
  <c r="Q1244" i="13" s="1"/>
  <c r="R1244" i="13" s="1"/>
  <c r="T1244" i="13" s="1"/>
  <c r="U1244" i="13" s="1"/>
  <c r="P1100" i="13"/>
  <c r="Q1100" i="13" s="1"/>
  <c r="P1033" i="13"/>
  <c r="Q1033" i="13" s="1"/>
  <c r="P905" i="13"/>
  <c r="Q905" i="13" s="1"/>
  <c r="P808" i="13"/>
  <c r="Q808" i="13" s="1"/>
  <c r="P986" i="13"/>
  <c r="Q986" i="13" s="1"/>
  <c r="R986" i="13" s="1"/>
  <c r="T986" i="13" s="1"/>
  <c r="U986" i="13" s="1"/>
  <c r="P858" i="13"/>
  <c r="Q858" i="13" s="1"/>
  <c r="P732" i="13"/>
  <c r="Q732" i="13" s="1"/>
  <c r="R732" i="13" s="1"/>
  <c r="T732" i="13" s="1"/>
  <c r="U732" i="13" s="1"/>
  <c r="P695" i="13"/>
  <c r="Q695" i="13" s="1"/>
  <c r="P606" i="13"/>
  <c r="Q606" i="13" s="1"/>
  <c r="P394" i="13"/>
  <c r="Q394" i="13" s="1"/>
  <c r="R394" i="13" s="1"/>
  <c r="P491" i="13"/>
  <c r="Q491" i="13" s="1"/>
  <c r="R491" i="13" s="1"/>
  <c r="T491" i="13" s="1"/>
  <c r="U491" i="13" s="1"/>
  <c r="P427" i="13"/>
  <c r="Q427" i="13" s="1"/>
  <c r="R427" i="13" s="1"/>
  <c r="T427" i="13" s="1"/>
  <c r="U427" i="13" s="1"/>
  <c r="P331" i="13"/>
  <c r="Q331" i="13" s="1"/>
  <c r="P267" i="13"/>
  <c r="Q267" i="13" s="1"/>
  <c r="P206" i="13"/>
  <c r="Q206" i="13" s="1"/>
  <c r="R206" i="13" s="1"/>
  <c r="T206" i="13" s="1"/>
  <c r="U206" i="13" s="1"/>
  <c r="P139" i="13"/>
  <c r="P75" i="13"/>
  <c r="Q75" i="13" s="1"/>
  <c r="P11" i="13"/>
  <c r="Q11" i="13" s="1"/>
  <c r="R11" i="13" s="1"/>
  <c r="T11" i="13" s="1"/>
  <c r="U11" i="13" s="1"/>
  <c r="P4070" i="13"/>
  <c r="P3654" i="13"/>
  <c r="Q3654" i="13" s="1"/>
  <c r="R3654" i="13" s="1"/>
  <c r="T3654" i="13" s="1"/>
  <c r="U3654" i="13" s="1"/>
  <c r="P3871" i="13"/>
  <c r="Q3871" i="13" s="1"/>
  <c r="P3432" i="13"/>
  <c r="P2977" i="13"/>
  <c r="P3261" i="13"/>
  <c r="Q3261" i="13" s="1"/>
  <c r="P2699" i="13"/>
  <c r="Q2699" i="13" s="1"/>
  <c r="P4164" i="13"/>
  <c r="Q4164" i="13" s="1"/>
  <c r="P4036" i="13"/>
  <c r="Q4036" i="13" s="1"/>
  <c r="R4036" i="13" s="1"/>
  <c r="T4036" i="13" s="1"/>
  <c r="U4036" i="13" s="1"/>
  <c r="P3908" i="13"/>
  <c r="Q3908" i="13" s="1"/>
  <c r="P3780" i="13"/>
  <c r="P3652" i="13"/>
  <c r="Q3652" i="13" s="1"/>
  <c r="P4149" i="13"/>
  <c r="Q4149" i="13" s="1"/>
  <c r="R4149" i="13" s="1"/>
  <c r="T4149" i="13" s="1"/>
  <c r="U4149" i="13" s="1"/>
  <c r="P4021" i="13"/>
  <c r="Q4021" i="13" s="1"/>
  <c r="P3893" i="13"/>
  <c r="P3765" i="13"/>
  <c r="P3629" i="13"/>
  <c r="Q3629" i="13" s="1"/>
  <c r="P3494" i="13"/>
  <c r="Q3494" i="13" s="1"/>
  <c r="P3366" i="13"/>
  <c r="P3238" i="13"/>
  <c r="P3110" i="13"/>
  <c r="Q3110" i="13" s="1"/>
  <c r="R3110" i="13" s="1"/>
  <c r="T3110" i="13" s="1"/>
  <c r="U3110" i="13" s="1"/>
  <c r="P2841" i="13"/>
  <c r="Q2841" i="13" s="1"/>
  <c r="R2841" i="13" s="1"/>
  <c r="T2841" i="13" s="1"/>
  <c r="U2841" i="13" s="1"/>
  <c r="P2703" i="13"/>
  <c r="Q2703" i="13" s="1"/>
  <c r="P3387" i="13"/>
  <c r="P3259" i="13"/>
  <c r="Q3259" i="13" s="1"/>
  <c r="P3131" i="13"/>
  <c r="Q3131" i="13" s="1"/>
  <c r="R3131" i="13" s="1"/>
  <c r="T3131" i="13" s="1"/>
  <c r="U3131" i="13" s="1"/>
  <c r="P2933" i="13"/>
  <c r="Q2933" i="13" s="1"/>
  <c r="P2787" i="13"/>
  <c r="P2972" i="13"/>
  <c r="Q2972" i="13" s="1"/>
  <c r="R2972" i="13" s="1"/>
  <c r="T2972" i="13" s="1"/>
  <c r="U2972" i="13" s="1"/>
  <c r="P2844" i="13"/>
  <c r="Q2844" i="13" s="1"/>
  <c r="R2844" i="13" s="1"/>
  <c r="T2844" i="13" s="1"/>
  <c r="U2844" i="13" s="1"/>
  <c r="P2716" i="13"/>
  <c r="Q2716" i="13" s="1"/>
  <c r="P2588" i="13"/>
  <c r="Q2588" i="13" s="1"/>
  <c r="P2460" i="13"/>
  <c r="Q2460" i="13" s="1"/>
  <c r="R2460" i="13" s="1"/>
  <c r="T2460" i="13" s="1"/>
  <c r="U2460" i="13" s="1"/>
  <c r="P2354" i="13"/>
  <c r="Q2354" i="13" s="1"/>
  <c r="P2565" i="13"/>
  <c r="Q2565" i="13" s="1"/>
  <c r="P2437" i="13"/>
  <c r="Q2437" i="13" s="1"/>
  <c r="R2437" i="13" s="1"/>
  <c r="T2437" i="13" s="1"/>
  <c r="U2437" i="13" s="1"/>
  <c r="P1687" i="13"/>
  <c r="Q1687" i="13" s="1"/>
  <c r="R1687" i="13" s="1"/>
  <c r="T1687" i="13" s="1"/>
  <c r="U1687" i="13" s="1"/>
  <c r="P2175" i="13"/>
  <c r="Q2175" i="13" s="1"/>
  <c r="R2175" i="13" s="1"/>
  <c r="T2175" i="13" s="1"/>
  <c r="U2175" i="13" s="1"/>
  <c r="P2047" i="13"/>
  <c r="P1919" i="13"/>
  <c r="Q1919" i="13" s="1"/>
  <c r="P1791" i="13"/>
  <c r="Q1791" i="13" s="1"/>
  <c r="R1791" i="13" s="1"/>
  <c r="T1791" i="13" s="1"/>
  <c r="U1791" i="13" s="1"/>
  <c r="P2324" i="13"/>
  <c r="Q2324" i="13" s="1"/>
  <c r="R2324" i="13" s="1"/>
  <c r="T2324" i="13" s="1"/>
  <c r="U2324" i="13" s="1"/>
  <c r="P2196" i="13"/>
  <c r="Q2196" i="13" s="1"/>
  <c r="P2068" i="13"/>
  <c r="Q2068" i="13" s="1"/>
  <c r="P1940" i="13"/>
  <c r="Q1940" i="13" s="1"/>
  <c r="P1812" i="13"/>
  <c r="Q1812" i="13" s="1"/>
  <c r="R1812" i="13" s="1"/>
  <c r="T1812" i="13" s="1"/>
  <c r="U1812" i="13" s="1"/>
  <c r="P1625" i="13"/>
  <c r="Q1625" i="13" s="1"/>
  <c r="P1497" i="13"/>
  <c r="Q1497" i="13" s="1"/>
  <c r="P1369" i="13"/>
  <c r="Q1369" i="13" s="1"/>
  <c r="R1369" i="13" s="1"/>
  <c r="T1369" i="13" s="1"/>
  <c r="U1369" i="13" s="1"/>
  <c r="P1241" i="13"/>
  <c r="Q1241" i="13" s="1"/>
  <c r="R1241" i="13" s="1"/>
  <c r="T1241" i="13" s="1"/>
  <c r="U1241" i="13" s="1"/>
  <c r="P1094" i="13"/>
  <c r="P1568" i="13"/>
  <c r="Q1568" i="13" s="1"/>
  <c r="P1440" i="13"/>
  <c r="Q1440" i="13" s="1"/>
  <c r="R1440" i="13" s="1"/>
  <c r="T1440" i="13" s="1"/>
  <c r="U1440" i="13" s="1"/>
  <c r="P1312" i="13"/>
  <c r="Q1312" i="13" s="1"/>
  <c r="P1184" i="13"/>
  <c r="P779" i="13"/>
  <c r="Q779" i="13" s="1"/>
  <c r="R779" i="13" s="1"/>
  <c r="T779" i="13" s="1"/>
  <c r="U779" i="13" s="1"/>
  <c r="P973" i="13"/>
  <c r="Q973" i="13" s="1"/>
  <c r="R973" i="13" s="1"/>
  <c r="T973" i="13" s="1"/>
  <c r="U973" i="13" s="1"/>
  <c r="P845" i="13"/>
  <c r="Q845" i="13" s="1"/>
  <c r="P1054" i="13"/>
  <c r="Q1054" i="13" s="1"/>
  <c r="R1054" i="13" s="1"/>
  <c r="T1054" i="13" s="1"/>
  <c r="U1054" i="13" s="1"/>
  <c r="P926" i="13"/>
  <c r="Q926" i="13" s="1"/>
  <c r="R926" i="13" s="1"/>
  <c r="T926" i="13" s="1"/>
  <c r="U926" i="13" s="1"/>
  <c r="P725" i="13"/>
  <c r="Q725" i="13" s="1"/>
  <c r="P672" i="13"/>
  <c r="Q672" i="13" s="1"/>
  <c r="R672" i="13" s="1"/>
  <c r="T672" i="13" s="1"/>
  <c r="U672" i="13" s="1"/>
  <c r="P570" i="13"/>
  <c r="Q570" i="13" s="1"/>
  <c r="P576" i="13"/>
  <c r="Q576" i="13" s="1"/>
  <c r="P525" i="13"/>
  <c r="Q525" i="13" s="1"/>
  <c r="R525" i="13" s="1"/>
  <c r="T525" i="13" s="1"/>
  <c r="U525" i="13" s="1"/>
  <c r="P461" i="13"/>
  <c r="Q461" i="13" s="1"/>
  <c r="R461" i="13" s="1"/>
  <c r="T461" i="13" s="1"/>
  <c r="U461" i="13" s="1"/>
  <c r="P365" i="13"/>
  <c r="P301" i="13"/>
  <c r="Q301" i="13" s="1"/>
  <c r="P168" i="13"/>
  <c r="Q168" i="13" s="1"/>
  <c r="R168" i="13" s="1"/>
  <c r="T168" i="13" s="1"/>
  <c r="U168" i="13" s="1"/>
  <c r="P176" i="13"/>
  <c r="Q176" i="13" s="1"/>
  <c r="R176" i="13" s="1"/>
  <c r="T176" i="13" s="1"/>
  <c r="U176" i="13" s="1"/>
  <c r="P109" i="13"/>
  <c r="P45" i="13"/>
  <c r="Q45" i="13" s="1"/>
  <c r="P4102" i="13"/>
  <c r="Q4102" i="13" s="1"/>
  <c r="P3718" i="13"/>
  <c r="Q3718" i="13" s="1"/>
  <c r="R3718" i="13" s="1"/>
  <c r="T3718" i="13" s="1"/>
  <c r="U3718" i="13" s="1"/>
  <c r="P3943" i="13"/>
  <c r="Q3943" i="13" s="1"/>
  <c r="P3576" i="13"/>
  <c r="Q3576" i="13" s="1"/>
  <c r="P3208" i="13"/>
  <c r="P3501" i="13"/>
  <c r="Q3501" i="13" s="1"/>
  <c r="R3501" i="13" s="1"/>
  <c r="T3501" i="13" s="1"/>
  <c r="U3501" i="13" s="1"/>
  <c r="P3133" i="13"/>
  <c r="P3006" i="13"/>
  <c r="Q3006" i="13" s="1"/>
  <c r="R3006" i="13" s="1"/>
  <c r="T3006" i="13" s="1"/>
  <c r="U3006" i="13" s="1"/>
  <c r="P4082" i="13"/>
  <c r="Q4082" i="13" s="1"/>
  <c r="P3810" i="13"/>
  <c r="Q3810" i="13" s="1"/>
  <c r="P3513" i="13"/>
  <c r="Q3513" i="13" s="1"/>
  <c r="R3513" i="13" s="1"/>
  <c r="T3513" i="13" s="1"/>
  <c r="U3513" i="13" s="1"/>
  <c r="P3915" i="13"/>
  <c r="P3642" i="13"/>
  <c r="Q3642" i="13" s="1"/>
  <c r="R3642" i="13" s="1"/>
  <c r="T3642" i="13" s="1"/>
  <c r="U3642" i="13" s="1"/>
  <c r="P3340" i="13"/>
  <c r="P3084" i="13"/>
  <c r="Q3084" i="13" s="1"/>
  <c r="P3465" i="13"/>
  <c r="P3217" i="13"/>
  <c r="P3557" i="13"/>
  <c r="Q3557" i="13" s="1"/>
  <c r="R3557" i="13" s="1"/>
  <c r="T3557" i="13" s="1"/>
  <c r="U3557" i="13" s="1"/>
  <c r="P3822" i="13"/>
  <c r="Q3822" i="13" s="1"/>
  <c r="P4095" i="13"/>
  <c r="Q4095" i="13" s="1"/>
  <c r="P3711" i="13"/>
  <c r="Q3711" i="13" s="1"/>
  <c r="R3711" i="13" s="1"/>
  <c r="T3711" i="13" s="1"/>
  <c r="U3711" i="13" s="1"/>
  <c r="P3328" i="13"/>
  <c r="Q3328" i="13" s="1"/>
  <c r="R3328" i="13" s="1"/>
  <c r="T3328" i="13" s="1"/>
  <c r="U3328" i="13" s="1"/>
  <c r="P2753" i="13"/>
  <c r="Q2753" i="13" s="1"/>
  <c r="P3245" i="13"/>
  <c r="Q3245" i="13" s="1"/>
  <c r="P2763" i="13"/>
  <c r="Q2763" i="13" s="1"/>
  <c r="R2763" i="13" s="1"/>
  <c r="T2763" i="13" s="1"/>
  <c r="U2763" i="13" s="1"/>
  <c r="P2830" i="13"/>
  <c r="Q2830" i="13" s="1"/>
  <c r="R2830" i="13" s="1"/>
  <c r="T2830" i="13" s="1"/>
  <c r="U2830" i="13" s="1"/>
  <c r="P2686" i="13"/>
  <c r="Q2686" i="13" s="1"/>
  <c r="P2558" i="13"/>
  <c r="Q2558" i="13" s="1"/>
  <c r="P2430" i="13"/>
  <c r="Q2430" i="13" s="1"/>
  <c r="R2430" i="13" s="1"/>
  <c r="T2430" i="13" s="1"/>
  <c r="U2430" i="13" s="1"/>
  <c r="P2663" i="13"/>
  <c r="Q2663" i="13" s="1"/>
  <c r="R2663" i="13" s="1"/>
  <c r="T2663" i="13" s="1"/>
  <c r="U2663" i="13" s="1"/>
  <c r="P2535" i="13"/>
  <c r="P2388" i="13"/>
  <c r="Q2388" i="13" s="1"/>
  <c r="P2257" i="13"/>
  <c r="Q2257" i="13" s="1"/>
  <c r="R2257" i="13" s="1"/>
  <c r="T2257" i="13" s="1"/>
  <c r="U2257" i="13" s="1"/>
  <c r="P2129" i="13"/>
  <c r="Q2129" i="13" s="1"/>
  <c r="R2129" i="13" s="1"/>
  <c r="T2129" i="13" s="1"/>
  <c r="U2129" i="13" s="1"/>
  <c r="P2001" i="13"/>
  <c r="Q2001" i="13" s="1"/>
  <c r="P1873" i="13"/>
  <c r="Q1873" i="13" s="1"/>
  <c r="P1702" i="13"/>
  <c r="Q1702" i="13" s="1"/>
  <c r="P2278" i="13"/>
  <c r="Q2278" i="13" s="1"/>
  <c r="R2278" i="13" s="1"/>
  <c r="T2278" i="13" s="1"/>
  <c r="U2278" i="13" s="1"/>
  <c r="P2150" i="13"/>
  <c r="Q2150" i="13" s="1"/>
  <c r="P2022" i="13"/>
  <c r="P1894" i="13"/>
  <c r="Q1894" i="13" s="1"/>
  <c r="R1894" i="13" s="1"/>
  <c r="T1894" i="13" s="1"/>
  <c r="U1894" i="13" s="1"/>
  <c r="P1744" i="13"/>
  <c r="Q1744" i="13" s="1"/>
  <c r="R1744" i="13" s="1"/>
  <c r="T1744" i="13" s="1"/>
  <c r="U1744" i="13" s="1"/>
  <c r="P1579" i="13"/>
  <c r="Q1579" i="13" s="1"/>
  <c r="R1579" i="13" s="1"/>
  <c r="T1579" i="13" s="1"/>
  <c r="U1579" i="13" s="1"/>
  <c r="P1451" i="13"/>
  <c r="Q1451" i="13" s="1"/>
  <c r="R1451" i="13" s="1"/>
  <c r="T1451" i="13" s="1"/>
  <c r="U1451" i="13" s="1"/>
  <c r="P1323" i="13"/>
  <c r="Q1323" i="13" s="1"/>
  <c r="R1323" i="13" s="1"/>
  <c r="T1323" i="13" s="1"/>
  <c r="U1323" i="13" s="1"/>
  <c r="P1195" i="13"/>
  <c r="Q1195" i="13" s="1"/>
  <c r="R1195" i="13" s="1"/>
  <c r="T1195" i="13" s="1"/>
  <c r="U1195" i="13" s="1"/>
  <c r="P1650" i="13"/>
  <c r="Q1650" i="13" s="1"/>
  <c r="P1522" i="13"/>
  <c r="Q1522" i="13" s="1"/>
  <c r="R1522" i="13" s="1"/>
  <c r="T1522" i="13" s="1"/>
  <c r="U1522" i="13" s="1"/>
  <c r="P1394" i="13"/>
  <c r="Q1394" i="13" s="1"/>
  <c r="R1394" i="13" s="1"/>
  <c r="T1394" i="13" s="1"/>
  <c r="U1394" i="13" s="1"/>
  <c r="P1266" i="13"/>
  <c r="Q1266" i="13" s="1"/>
  <c r="R1266" i="13" s="1"/>
  <c r="T1266" i="13" s="1"/>
  <c r="U1266" i="13" s="1"/>
  <c r="P1138" i="13"/>
  <c r="P1055" i="13"/>
  <c r="P927" i="13"/>
  <c r="P729" i="13"/>
  <c r="Q729" i="13" s="1"/>
  <c r="P1008" i="13"/>
  <c r="P880" i="13"/>
  <c r="P754" i="13"/>
  <c r="Q754" i="13" s="1"/>
  <c r="R754" i="13" s="1"/>
  <c r="T754" i="13" s="1"/>
  <c r="U754" i="13" s="1"/>
  <c r="P552" i="13"/>
  <c r="Q552" i="13" s="1"/>
  <c r="R552" i="13" s="1"/>
  <c r="T552" i="13" s="1"/>
  <c r="U552" i="13" s="1"/>
  <c r="P617" i="13"/>
  <c r="P393" i="13"/>
  <c r="Q393" i="13" s="1"/>
  <c r="P502" i="13"/>
  <c r="Q502" i="13" s="1"/>
  <c r="R502" i="13" s="1"/>
  <c r="T502" i="13" s="1"/>
  <c r="U502" i="13" s="1"/>
  <c r="P438" i="13"/>
  <c r="Q438" i="13" s="1"/>
  <c r="R438" i="13" s="1"/>
  <c r="T438" i="13" s="1"/>
  <c r="U438" i="13" s="1"/>
  <c r="P342" i="13"/>
  <c r="Q342" i="13" s="1"/>
  <c r="P278" i="13"/>
  <c r="Q278" i="13" s="1"/>
  <c r="P217" i="13"/>
  <c r="Q217" i="13" s="1"/>
  <c r="R217" i="13" s="1"/>
  <c r="T217" i="13" s="1"/>
  <c r="U217" i="13" s="1"/>
  <c r="P150" i="13"/>
  <c r="Q150" i="13" s="1"/>
  <c r="P86" i="13"/>
  <c r="P22" i="13"/>
  <c r="Q22" i="13" s="1"/>
  <c r="P4042" i="13"/>
  <c r="P3802" i="13"/>
  <c r="Q3802" i="13" s="1"/>
  <c r="P3545" i="13"/>
  <c r="Q3545" i="13" s="1"/>
  <c r="R3545" i="13" s="1"/>
  <c r="T3545" i="13" s="1"/>
  <c r="U3545" i="13" s="1"/>
  <c r="P3923" i="13"/>
  <c r="Q3923" i="13" s="1"/>
  <c r="P3683" i="13"/>
  <c r="Q3683" i="13" s="1"/>
  <c r="R3683" i="13" s="1"/>
  <c r="T3683" i="13" s="1"/>
  <c r="U3683" i="13" s="1"/>
  <c r="P3436" i="13"/>
  <c r="Q3436" i="13" s="1"/>
  <c r="R3436" i="13" s="1"/>
  <c r="T3436" i="13" s="1"/>
  <c r="U3436" i="13" s="1"/>
  <c r="P3188" i="13"/>
  <c r="Q3188" i="13" s="1"/>
  <c r="R3188" i="13" s="1"/>
  <c r="T3188" i="13" s="1"/>
  <c r="U3188" i="13" s="1"/>
  <c r="P2705" i="13"/>
  <c r="P3369" i="13"/>
  <c r="Q3369" i="13" s="1"/>
  <c r="R3369" i="13" s="1"/>
  <c r="T3369" i="13" s="1"/>
  <c r="U3369" i="13" s="1"/>
  <c r="P3097" i="13"/>
  <c r="Q3097" i="13" s="1"/>
  <c r="R3097" i="13" s="1"/>
  <c r="T3097" i="13" s="1"/>
  <c r="U3097" i="13" s="1"/>
  <c r="P3003" i="13"/>
  <c r="Q3003" i="13" s="1"/>
  <c r="P3018" i="13"/>
  <c r="P2890" i="13"/>
  <c r="Q2890" i="13" s="1"/>
  <c r="P2762" i="13"/>
  <c r="Q2762" i="13" s="1"/>
  <c r="R2762" i="13" s="1"/>
  <c r="T2762" i="13" s="1"/>
  <c r="U2762" i="13" s="1"/>
  <c r="P2634" i="13"/>
  <c r="Q2634" i="13" s="1"/>
  <c r="P2506" i="13"/>
  <c r="P2334" i="13"/>
  <c r="Q2334" i="13" s="1"/>
  <c r="P2603" i="13"/>
  <c r="Q2603" i="13" s="1"/>
  <c r="P2475" i="13"/>
  <c r="Q2475" i="13" s="1"/>
  <c r="R2475" i="13" s="1"/>
  <c r="T2475" i="13" s="1"/>
  <c r="U2475" i="13" s="1"/>
  <c r="P1763" i="13"/>
  <c r="Q1763" i="13" s="1"/>
  <c r="R1763" i="13" s="1"/>
  <c r="T1763" i="13" s="1"/>
  <c r="U1763" i="13" s="1"/>
  <c r="P2213" i="13"/>
  <c r="Q2213" i="13" s="1"/>
  <c r="R2213" i="13" s="1"/>
  <c r="T2213" i="13" s="1"/>
  <c r="U2213" i="13" s="1"/>
  <c r="P2085" i="13"/>
  <c r="Q2085" i="13" s="1"/>
  <c r="R2085" i="13" s="1"/>
  <c r="T2085" i="13" s="1"/>
  <c r="U2085" i="13" s="1"/>
  <c r="P1957" i="13"/>
  <c r="P1829" i="13"/>
  <c r="Q1829" i="13" s="1"/>
  <c r="P1733" i="13"/>
  <c r="P2234" i="13"/>
  <c r="Q2234" i="13" s="1"/>
  <c r="R2234" i="13" s="1"/>
  <c r="T2234" i="13" s="1"/>
  <c r="U2234" i="13" s="1"/>
  <c r="P2106" i="13"/>
  <c r="Q2106" i="13" s="1"/>
  <c r="P1978" i="13"/>
  <c r="Q1978" i="13" s="1"/>
  <c r="P1850" i="13"/>
  <c r="Q1850" i="13" s="1"/>
  <c r="R1850" i="13" s="1"/>
  <c r="T1850" i="13" s="1"/>
  <c r="U1850" i="13" s="1"/>
  <c r="P1663" i="13"/>
  <c r="P1535" i="13"/>
  <c r="Q1535" i="13" s="1"/>
  <c r="P1407" i="13"/>
  <c r="Q1407" i="13" s="1"/>
  <c r="P1279" i="13"/>
  <c r="Q1279" i="13" s="1"/>
  <c r="R1279" i="13" s="1"/>
  <c r="T1279" i="13" s="1"/>
  <c r="U1279" i="13" s="1"/>
  <c r="P1151" i="13"/>
  <c r="Q1151" i="13" s="1"/>
  <c r="R1151" i="13" s="1"/>
  <c r="T1151" i="13" s="1"/>
  <c r="U1151" i="13" s="1"/>
  <c r="P1606" i="13"/>
  <c r="P1478" i="13"/>
  <c r="Q1478" i="13" s="1"/>
  <c r="R1478" i="13" s="1"/>
  <c r="T1478" i="13" s="1"/>
  <c r="U1478" i="13" s="1"/>
  <c r="P1350" i="13"/>
  <c r="Q1350" i="13" s="1"/>
  <c r="P1222" i="13"/>
  <c r="Q1222" i="13" s="1"/>
  <c r="R1222" i="13" s="1"/>
  <c r="T1222" i="13" s="1"/>
  <c r="U1222" i="13" s="1"/>
  <c r="P1107" i="13"/>
  <c r="P1011" i="13"/>
  <c r="P883" i="13"/>
  <c r="P735" i="13"/>
  <c r="Q735" i="13" s="1"/>
  <c r="P964" i="13"/>
  <c r="Q964" i="13" s="1"/>
  <c r="P835" i="13"/>
  <c r="Q835" i="13" s="1"/>
  <c r="P710" i="13"/>
  <c r="Q710" i="13" s="1"/>
  <c r="P673" i="13"/>
  <c r="Q673" i="13" s="1"/>
  <c r="R673" i="13" s="1"/>
  <c r="T673" i="13" s="1"/>
  <c r="U673" i="13" s="1"/>
  <c r="P595" i="13"/>
  <c r="Q595" i="13" s="1"/>
  <c r="R595" i="13" s="1"/>
  <c r="T595" i="13" s="1"/>
  <c r="U595" i="13" s="1"/>
  <c r="P544" i="13"/>
  <c r="Q544" i="13" s="1"/>
  <c r="P480" i="13"/>
  <c r="Q480" i="13" s="1"/>
  <c r="R480" i="13" s="1"/>
  <c r="T480" i="13" s="1"/>
  <c r="U480" i="13" s="1"/>
  <c r="P416" i="13"/>
  <c r="Q416" i="13" s="1"/>
  <c r="R416" i="13" s="1"/>
  <c r="T416" i="13" s="1"/>
  <c r="U416" i="13" s="1"/>
  <c r="P320" i="13"/>
  <c r="Q320" i="13" s="1"/>
  <c r="R320" i="13" s="1"/>
  <c r="T320" i="13" s="1"/>
  <c r="U320" i="13" s="1"/>
  <c r="P256" i="13"/>
  <c r="Q256" i="13" s="1"/>
  <c r="P195" i="13"/>
  <c r="Q195" i="13" s="1"/>
  <c r="R195" i="13" s="1"/>
  <c r="T195" i="13" s="1"/>
  <c r="U195" i="13" s="1"/>
  <c r="P128" i="13"/>
  <c r="Q128" i="13" s="1"/>
  <c r="R128" i="13" s="1"/>
  <c r="T128" i="13" s="1"/>
  <c r="U128" i="13" s="1"/>
  <c r="P64" i="13"/>
  <c r="Q64" i="13" s="1"/>
  <c r="P3636" i="13"/>
  <c r="P4088" i="13"/>
  <c r="Q4088" i="13" s="1"/>
  <c r="R4088" i="13" s="1"/>
  <c r="T4088" i="13" s="1"/>
  <c r="U4088" i="13" s="1"/>
  <c r="P3960" i="13"/>
  <c r="Q3960" i="13" s="1"/>
  <c r="R3960" i="13" s="1"/>
  <c r="T3960" i="13" s="1"/>
  <c r="U3960" i="13" s="1"/>
  <c r="P3832" i="13"/>
  <c r="Q3832" i="13" s="1"/>
  <c r="P3704" i="13"/>
  <c r="Q3704" i="13" s="1"/>
  <c r="R3704" i="13" s="1"/>
  <c r="T3704" i="13" s="1"/>
  <c r="U3704" i="13" s="1"/>
  <c r="P3606" i="13"/>
  <c r="Q3606" i="13" s="1"/>
  <c r="R3606" i="13" s="1"/>
  <c r="T3606" i="13" s="1"/>
  <c r="U3606" i="13" s="1"/>
  <c r="P4073" i="13"/>
  <c r="Q4073" i="13" s="1"/>
  <c r="R4073" i="13" s="1"/>
  <c r="T4073" i="13" s="1"/>
  <c r="U4073" i="13" s="1"/>
  <c r="P3945" i="13"/>
  <c r="Q3945" i="13" s="1"/>
  <c r="P3817" i="13"/>
  <c r="Q3817" i="13" s="1"/>
  <c r="P3689" i="13"/>
  <c r="Q3689" i="13" s="1"/>
  <c r="P3546" i="13"/>
  <c r="Q3546" i="13" s="1"/>
  <c r="R3546" i="13" s="1"/>
  <c r="T3546" i="13" s="1"/>
  <c r="U3546" i="13" s="1"/>
  <c r="P3418" i="13"/>
  <c r="Q3418" i="13" s="1"/>
  <c r="P3290" i="13"/>
  <c r="Q3290" i="13" s="1"/>
  <c r="R3290" i="13" s="1"/>
  <c r="T3290" i="13" s="1"/>
  <c r="U3290" i="13" s="1"/>
  <c r="P3162" i="13"/>
  <c r="Q3162" i="13" s="1"/>
  <c r="P3034" i="13"/>
  <c r="Q3034" i="13" s="1"/>
  <c r="P2911" i="13"/>
  <c r="P3439" i="13"/>
  <c r="Q3439" i="13" s="1"/>
  <c r="P3311" i="13"/>
  <c r="Q3311" i="13" s="1"/>
  <c r="R3311" i="13" s="1"/>
  <c r="T3311" i="13" s="1"/>
  <c r="U3311" i="13" s="1"/>
  <c r="P3183" i="13"/>
  <c r="Q3183" i="13" s="1"/>
  <c r="R3183" i="13" s="1"/>
  <c r="T3183" i="13" s="1"/>
  <c r="U3183" i="13" s="1"/>
  <c r="P3055" i="13"/>
  <c r="Q3055" i="13" s="1"/>
  <c r="P2995" i="13"/>
  <c r="Q2995" i="13" s="1"/>
  <c r="R2995" i="13" s="1"/>
  <c r="T2995" i="13" s="1"/>
  <c r="U2995" i="13" s="1"/>
  <c r="P2301" i="13"/>
  <c r="Q2301" i="13" s="1"/>
  <c r="R2301" i="13" s="1"/>
  <c r="T2301" i="13" s="1"/>
  <c r="U2301" i="13" s="1"/>
  <c r="P2896" i="13"/>
  <c r="Q2896" i="13" s="1"/>
  <c r="R2896" i="13" s="1"/>
  <c r="T2896" i="13" s="1"/>
  <c r="U2896" i="13" s="1"/>
  <c r="P2768" i="13"/>
  <c r="Q2768" i="13" s="1"/>
  <c r="P2640" i="13"/>
  <c r="Q2640" i="13" s="1"/>
  <c r="R2640" i="13" s="1"/>
  <c r="T2640" i="13" s="1"/>
  <c r="U2640" i="13" s="1"/>
  <c r="P2512" i="13"/>
  <c r="P2360" i="13"/>
  <c r="Q2360" i="13" s="1"/>
  <c r="P2617" i="13"/>
  <c r="P2489" i="13"/>
  <c r="Q2489" i="13" s="1"/>
  <c r="P2295" i="13"/>
  <c r="Q2295" i="13" s="1"/>
  <c r="P2227" i="13"/>
  <c r="Q2227" i="13" s="1"/>
  <c r="R2227" i="13" s="1"/>
  <c r="T2227" i="13" s="1"/>
  <c r="U2227" i="13" s="1"/>
  <c r="P2099" i="13"/>
  <c r="Q2099" i="13" s="1"/>
  <c r="P1971" i="13"/>
  <c r="P1843" i="13"/>
  <c r="Q1843" i="13" s="1"/>
  <c r="P1761" i="13"/>
  <c r="Q1761" i="13" s="1"/>
  <c r="R1761" i="13" s="1"/>
  <c r="T1761" i="13" s="1"/>
  <c r="U1761" i="13" s="1"/>
  <c r="P2248" i="13"/>
  <c r="Q2248" i="13" s="1"/>
  <c r="P2120" i="13"/>
  <c r="Q2120" i="13" s="1"/>
  <c r="P1992" i="13"/>
  <c r="Q1992" i="13" s="1"/>
  <c r="R1992" i="13" s="1"/>
  <c r="T1992" i="13" s="1"/>
  <c r="U1992" i="13" s="1"/>
  <c r="P1864" i="13"/>
  <c r="Q1864" i="13" s="1"/>
  <c r="R1864" i="13" s="1"/>
  <c r="P1684" i="13"/>
  <c r="P1549" i="13"/>
  <c r="Q1549" i="13" s="1"/>
  <c r="P1421" i="13"/>
  <c r="Q1421" i="13" s="1"/>
  <c r="R1421" i="13" s="1"/>
  <c r="T1421" i="13" s="1"/>
  <c r="U1421" i="13" s="1"/>
  <c r="P1293" i="13"/>
  <c r="Q1293" i="13" s="1"/>
  <c r="R1293" i="13" s="1"/>
  <c r="T1293" i="13" s="1"/>
  <c r="U1293" i="13" s="1"/>
  <c r="P1165" i="13"/>
  <c r="Q1165" i="13" s="1"/>
  <c r="R1165" i="13" s="1"/>
  <c r="T1165" i="13" s="1"/>
  <c r="U1165" i="13" s="1"/>
  <c r="P1620" i="13"/>
  <c r="Q1620" i="13" s="1"/>
  <c r="P1492" i="13"/>
  <c r="Q1492" i="13" s="1"/>
  <c r="R1492" i="13" s="1"/>
  <c r="T1492" i="13" s="1"/>
  <c r="U1492" i="13" s="1"/>
  <c r="P1364" i="13"/>
  <c r="Q1364" i="13" s="1"/>
  <c r="R1364" i="13" s="1"/>
  <c r="T1364" i="13" s="1"/>
  <c r="U1364" i="13" s="1"/>
  <c r="P1236" i="13"/>
  <c r="Q1236" i="13" s="1"/>
  <c r="R1236" i="13" s="1"/>
  <c r="T1236" i="13" s="1"/>
  <c r="U1236" i="13" s="1"/>
  <c r="P1084" i="13"/>
  <c r="Q1084" i="13" s="1"/>
  <c r="P1025" i="13"/>
  <c r="Q1025" i="13" s="1"/>
  <c r="R1025" i="13" s="1"/>
  <c r="T1025" i="13" s="1"/>
  <c r="U1025" i="13" s="1"/>
  <c r="P897" i="13"/>
  <c r="Q897" i="13" s="1"/>
  <c r="R897" i="13" s="1"/>
  <c r="T897" i="13" s="1"/>
  <c r="U897" i="13" s="1"/>
  <c r="P791" i="13"/>
  <c r="Q791" i="13" s="1"/>
  <c r="P978" i="13"/>
  <c r="Q978" i="13" s="1"/>
  <c r="P850" i="13"/>
  <c r="Q850" i="13" s="1"/>
  <c r="R850" i="13" s="1"/>
  <c r="T850" i="13" s="1"/>
  <c r="U850" i="13" s="1"/>
  <c r="P724" i="13"/>
  <c r="Q724" i="13" s="1"/>
  <c r="R724" i="13" s="1"/>
  <c r="T724" i="13" s="1"/>
  <c r="U724" i="13" s="1"/>
  <c r="P687" i="13"/>
  <c r="Q687" i="13" s="1"/>
  <c r="P602" i="13"/>
  <c r="Q602" i="13" s="1"/>
  <c r="P378" i="13"/>
  <c r="Q378" i="13" s="1"/>
  <c r="P487" i="13"/>
  <c r="Q487" i="13" s="1"/>
  <c r="P423" i="13"/>
  <c r="Q423" i="13" s="1"/>
  <c r="P327" i="13"/>
  <c r="Q327" i="13" s="1"/>
  <c r="P263" i="13"/>
  <c r="Q263" i="13" s="1"/>
  <c r="R263" i="13" s="1"/>
  <c r="T263" i="13" s="1"/>
  <c r="U263" i="13" s="1"/>
  <c r="P202" i="13"/>
  <c r="Q202" i="13" s="1"/>
  <c r="R202" i="13" s="1"/>
  <c r="T202" i="13" s="1"/>
  <c r="U202" i="13" s="1"/>
  <c r="P135" i="13"/>
  <c r="Q135" i="13" s="1"/>
  <c r="P71" i="13"/>
  <c r="Q71" i="13" s="1"/>
  <c r="P7" i="13"/>
  <c r="Q7" i="13" s="1"/>
  <c r="R7" i="13" s="1"/>
  <c r="T7" i="13" s="1"/>
  <c r="U7" i="13" s="1"/>
  <c r="Q3849" i="13" l="1"/>
  <c r="R3849" i="13" s="1"/>
  <c r="T3849" i="13" s="1"/>
  <c r="U3849" i="13" s="1"/>
  <c r="R2529" i="13"/>
  <c r="T2529" i="13" s="1"/>
  <c r="U2529" i="13" s="1"/>
  <c r="R2388" i="13"/>
  <c r="T2388" i="13" s="1"/>
  <c r="U2388" i="13" s="1"/>
  <c r="R2453" i="13"/>
  <c r="T2453" i="13" s="1"/>
  <c r="U2453" i="13" s="1"/>
  <c r="R6" i="13"/>
  <c r="T6" i="13" s="1"/>
  <c r="R1358" i="13"/>
  <c r="T1358" i="13" s="1"/>
  <c r="U1358" i="13" s="1"/>
  <c r="Q1705" i="13"/>
  <c r="R1705" i="13" s="1"/>
  <c r="T1705" i="13" s="1"/>
  <c r="U1705" i="13" s="1"/>
  <c r="Q3187" i="13"/>
  <c r="R3187" i="13" s="1"/>
  <c r="T3187" i="13" s="1"/>
  <c r="U3187" i="13" s="1"/>
  <c r="Q847" i="13"/>
  <c r="R847" i="13" s="1"/>
  <c r="T847" i="13" s="1"/>
  <c r="U847" i="13" s="1"/>
  <c r="Q2071" i="13"/>
  <c r="R2071" i="13" s="1"/>
  <c r="T2071" i="13" s="1"/>
  <c r="U2071" i="13" s="1"/>
  <c r="R2672" i="13"/>
  <c r="T2672" i="13" s="1"/>
  <c r="U2672" i="13" s="1"/>
  <c r="R2079" i="13"/>
  <c r="T2079" i="13" s="1"/>
  <c r="U2079" i="13" s="1"/>
  <c r="Q3785" i="13"/>
  <c r="R3785" i="13" s="1"/>
  <c r="T3785" i="13" s="1"/>
  <c r="U3785" i="13" s="1"/>
  <c r="R1615" i="13"/>
  <c r="T1615" i="13" s="1"/>
  <c r="U1615" i="13" s="1"/>
  <c r="R2889" i="13"/>
  <c r="T2889" i="13" s="1"/>
  <c r="U2889" i="13" s="1"/>
  <c r="R1743" i="13"/>
  <c r="T1743" i="13" s="1"/>
  <c r="U1743" i="13" s="1"/>
  <c r="R465" i="13"/>
  <c r="T465" i="13" s="1"/>
  <c r="U465" i="13" s="1"/>
  <c r="Q1633" i="13"/>
  <c r="R1633" i="13" s="1"/>
  <c r="T1633" i="13" s="1"/>
  <c r="U1633" i="13" s="1"/>
  <c r="R3146" i="13"/>
  <c r="T3146" i="13" s="1"/>
  <c r="U3146" i="13" s="1"/>
  <c r="Q517" i="13"/>
  <c r="R517" i="13" s="1"/>
  <c r="T517" i="13" s="1"/>
  <c r="U517" i="13" s="1"/>
  <c r="R2052" i="13"/>
  <c r="T2052" i="13" s="1"/>
  <c r="U2052" i="13" s="1"/>
  <c r="R3894" i="13"/>
  <c r="T3894" i="13" s="1"/>
  <c r="U3894" i="13" s="1"/>
  <c r="Q1268" i="13"/>
  <c r="R1268" i="13" s="1"/>
  <c r="T1268" i="13" s="1"/>
  <c r="U1268" i="13" s="1"/>
  <c r="R102" i="13"/>
  <c r="T102" i="13" s="1"/>
  <c r="U102" i="13" s="1"/>
  <c r="R2334" i="13"/>
  <c r="T2334" i="13" s="1"/>
  <c r="U2334" i="13" s="1"/>
  <c r="R2249" i="13"/>
  <c r="T2249" i="13" s="1"/>
  <c r="U2249" i="13" s="1"/>
  <c r="R3684" i="13"/>
  <c r="T3684" i="13" s="1"/>
  <c r="U3684" i="13" s="1"/>
  <c r="R3351" i="13"/>
  <c r="T3351" i="13" s="1"/>
  <c r="U3351" i="13" s="1"/>
  <c r="R1796" i="13"/>
  <c r="T1796" i="13" s="1"/>
  <c r="U1796" i="13" s="1"/>
  <c r="R939" i="13"/>
  <c r="T939" i="13" s="1"/>
  <c r="U939" i="13" s="1"/>
  <c r="R1450" i="13"/>
  <c r="T1450" i="13" s="1"/>
  <c r="U1450" i="13" s="1"/>
  <c r="R3938" i="13"/>
  <c r="T3938" i="13" s="1"/>
  <c r="U3938" i="13" s="1"/>
  <c r="R9" i="13"/>
  <c r="T9" i="13" s="1"/>
  <c r="U9" i="13" s="1"/>
  <c r="R1091" i="13"/>
  <c r="T1091" i="13" s="1"/>
  <c r="U1091" i="13" s="1"/>
  <c r="R4158" i="13"/>
  <c r="T4158" i="13" s="1"/>
  <c r="U4158" i="13" s="1"/>
  <c r="R2018" i="13"/>
  <c r="T2018" i="13" s="1"/>
  <c r="U2018" i="13" s="1"/>
  <c r="Q1854" i="13"/>
  <c r="R1854" i="13" s="1"/>
  <c r="T1854" i="13" s="1"/>
  <c r="U1854" i="13" s="1"/>
  <c r="R3559" i="13"/>
  <c r="T3559" i="13" s="1"/>
  <c r="U3559" i="13" s="1"/>
  <c r="R70" i="13"/>
  <c r="T70" i="13" s="1"/>
  <c r="U70" i="13" s="1"/>
  <c r="Q794" i="13"/>
  <c r="R794" i="13" s="1"/>
  <c r="T794" i="13" s="1"/>
  <c r="U794" i="13" s="1"/>
  <c r="Q1373" i="13"/>
  <c r="R1373" i="13" s="1"/>
  <c r="T1373" i="13" s="1"/>
  <c r="U1373" i="13" s="1"/>
  <c r="Q3932" i="13"/>
  <c r="R3932" i="13" s="1"/>
  <c r="T3932" i="13" s="1"/>
  <c r="U3932" i="13" s="1"/>
  <c r="R2622" i="13"/>
  <c r="T2622" i="13" s="1"/>
  <c r="U2622" i="13" s="1"/>
  <c r="R2065" i="13"/>
  <c r="T2065" i="13" s="1"/>
  <c r="U2065" i="13" s="1"/>
  <c r="Q1641" i="13"/>
  <c r="R1641" i="13" s="1"/>
  <c r="T1641" i="13" s="1"/>
  <c r="U1641" i="13" s="1"/>
  <c r="Q3380" i="13"/>
  <c r="R3380" i="13" s="1"/>
  <c r="T3380" i="13" s="1"/>
  <c r="U3380" i="13" s="1"/>
  <c r="R1317" i="13"/>
  <c r="T1317" i="13" s="1"/>
  <c r="U1317" i="13" s="1"/>
  <c r="Q313" i="13"/>
  <c r="R313" i="13" s="1"/>
  <c r="T313" i="13" s="1"/>
  <c r="U313" i="13" s="1"/>
  <c r="Q1050" i="13"/>
  <c r="R1050" i="13" s="1"/>
  <c r="T1050" i="13" s="1"/>
  <c r="U1050" i="13" s="1"/>
  <c r="R2603" i="13"/>
  <c r="T2603" i="13" s="1"/>
  <c r="U2603" i="13" s="1"/>
  <c r="R1873" i="13"/>
  <c r="R26" i="13"/>
  <c r="T26" i="13" s="1"/>
  <c r="U26" i="13" s="1"/>
  <c r="R3285" i="13"/>
  <c r="T3285" i="13" s="1"/>
  <c r="U3285" i="13" s="1"/>
  <c r="Q3065" i="13"/>
  <c r="R3065" i="13" s="1"/>
  <c r="T3065" i="13" s="1"/>
  <c r="U3065" i="13" s="1"/>
  <c r="R378" i="13"/>
  <c r="T378" i="13" s="1"/>
  <c r="U378" i="13" s="1"/>
  <c r="Q2617" i="13"/>
  <c r="R2617" i="13" s="1"/>
  <c r="T2617" i="13" s="1"/>
  <c r="U2617" i="13" s="1"/>
  <c r="Q1606" i="13"/>
  <c r="R1606" i="13" s="1"/>
  <c r="T1606" i="13" s="1"/>
  <c r="U1606" i="13" s="1"/>
  <c r="R761" i="13"/>
  <c r="T761" i="13" s="1"/>
  <c r="U761" i="13" s="1"/>
  <c r="R2671" i="13"/>
  <c r="T2671" i="13" s="1"/>
  <c r="U2671" i="13" s="1"/>
  <c r="Q1334" i="13"/>
  <c r="R1334" i="13" s="1"/>
  <c r="T1334" i="13" s="1"/>
  <c r="U1334" i="13" s="1"/>
  <c r="R2699" i="13"/>
  <c r="T2699" i="13" s="1"/>
  <c r="U2699" i="13" s="1"/>
  <c r="Q4029" i="13"/>
  <c r="R4029" i="13" s="1"/>
  <c r="T4029" i="13" s="1"/>
  <c r="U4029" i="13" s="1"/>
  <c r="Q2939" i="13"/>
  <c r="R2939" i="13" s="1"/>
  <c r="T2939" i="13" s="1"/>
  <c r="U2939" i="13" s="1"/>
  <c r="R687" i="13"/>
  <c r="T687" i="13" s="1"/>
  <c r="U687" i="13" s="1"/>
  <c r="Q1957" i="13"/>
  <c r="R1957" i="13" s="1"/>
  <c r="T1957" i="13" s="1"/>
  <c r="U1957" i="13" s="1"/>
  <c r="Q1110" i="13"/>
  <c r="R1110" i="13" s="1"/>
  <c r="T1110" i="13" s="1"/>
  <c r="U1110" i="13" s="1"/>
  <c r="Q2490" i="13"/>
  <c r="R2490" i="13" s="1"/>
  <c r="T2490" i="13" s="1"/>
  <c r="U2490" i="13" s="1"/>
  <c r="Q3002" i="13"/>
  <c r="R3002" i="13" s="1"/>
  <c r="T3002" i="13" s="1"/>
  <c r="U3002" i="13" s="1"/>
  <c r="Q1552" i="13"/>
  <c r="R1552" i="13" s="1"/>
  <c r="T1552" i="13" s="1"/>
  <c r="U1552" i="13" s="1"/>
  <c r="Q3608" i="13"/>
  <c r="R3608" i="13" s="1"/>
  <c r="T3608" i="13" s="1"/>
  <c r="U3608" i="13" s="1"/>
  <c r="Q3476" i="13"/>
  <c r="R3476" i="13" s="1"/>
  <c r="T3476" i="13" s="1"/>
  <c r="U3476" i="13" s="1"/>
  <c r="R2708" i="13"/>
  <c r="T2708" i="13" s="1"/>
  <c r="U2708" i="13" s="1"/>
  <c r="R3977" i="13"/>
  <c r="T3977" i="13" s="1"/>
  <c r="U3977" i="13" s="1"/>
  <c r="R4068" i="13"/>
  <c r="T4068" i="13" s="1"/>
  <c r="U4068" i="13" s="1"/>
  <c r="R42" i="13"/>
  <c r="T42" i="13" s="1"/>
  <c r="U42" i="13" s="1"/>
  <c r="R567" i="13"/>
  <c r="T567" i="13" s="1"/>
  <c r="U567" i="13" s="1"/>
  <c r="Q2598" i="13"/>
  <c r="R2598" i="13" s="1"/>
  <c r="T2598" i="13" s="1"/>
  <c r="U2598" i="13" s="1"/>
  <c r="R3703" i="13"/>
  <c r="T3703" i="13" s="1"/>
  <c r="U3703" i="13" s="1"/>
  <c r="Q2392" i="13"/>
  <c r="R2392" i="13" s="1"/>
  <c r="T2392" i="13" s="1"/>
  <c r="U2392" i="13" s="1"/>
  <c r="R264" i="13"/>
  <c r="T264" i="13" s="1"/>
  <c r="U264" i="13" s="1"/>
  <c r="R1381" i="13"/>
  <c r="T1381" i="13" s="1"/>
  <c r="U1381" i="13" s="1"/>
  <c r="Q2804" i="13"/>
  <c r="R2804" i="13" s="1"/>
  <c r="T2804" i="13" s="1"/>
  <c r="U2804" i="13" s="1"/>
  <c r="R3070" i="13"/>
  <c r="T3070" i="13" s="1"/>
  <c r="U3070" i="13" s="1"/>
  <c r="Q1128" i="13"/>
  <c r="R1128" i="13" s="1"/>
  <c r="T1128" i="13" s="1"/>
  <c r="U1128" i="13" s="1"/>
  <c r="R49" i="13"/>
  <c r="T49" i="13" s="1"/>
  <c r="U49" i="13" s="1"/>
  <c r="Q1391" i="13"/>
  <c r="R1391" i="13" s="1"/>
  <c r="T1391" i="13" s="1"/>
  <c r="U1391" i="13" s="1"/>
  <c r="Q1731" i="13"/>
  <c r="R1731" i="13" s="1"/>
  <c r="T1731" i="13" s="1"/>
  <c r="U1731" i="13" s="1"/>
  <c r="R1506" i="13"/>
  <c r="T1506" i="13" s="1"/>
  <c r="U1506" i="13" s="1"/>
  <c r="R1712" i="13"/>
  <c r="T1712" i="13" s="1"/>
  <c r="U1712" i="13" s="1"/>
  <c r="Q1924" i="13"/>
  <c r="R1924" i="13" s="1"/>
  <c r="T1924" i="13" s="1"/>
  <c r="U1924" i="13" s="1"/>
  <c r="R4016" i="13"/>
  <c r="T4016" i="13" s="1"/>
  <c r="U4016" i="13" s="1"/>
  <c r="R3674" i="13"/>
  <c r="T3674" i="13" s="1"/>
  <c r="U3674" i="13" s="1"/>
  <c r="R832" i="13"/>
  <c r="T832" i="13" s="1"/>
  <c r="U832" i="13" s="1"/>
  <c r="R1856" i="13"/>
  <c r="T1856" i="13" s="1"/>
  <c r="U1856" i="13" s="1"/>
  <c r="Q868" i="13"/>
  <c r="R868" i="13" s="1"/>
  <c r="T868" i="13" s="1"/>
  <c r="U868" i="13" s="1"/>
  <c r="Q2054" i="13"/>
  <c r="R2054" i="13" s="1"/>
  <c r="T2054" i="13" s="1"/>
  <c r="U2054" i="13" s="1"/>
  <c r="Q4128" i="13"/>
  <c r="R4128" i="13" s="1"/>
  <c r="T4128" i="13" s="1"/>
  <c r="U4128" i="13" s="1"/>
  <c r="R1051" i="13"/>
  <c r="T1051" i="13" s="1"/>
  <c r="U1051" i="13" s="1"/>
  <c r="R1262" i="13"/>
  <c r="T1262" i="13" s="1"/>
  <c r="U1262" i="13" s="1"/>
  <c r="R942" i="13"/>
  <c r="T942" i="13" s="1"/>
  <c r="U942" i="13" s="1"/>
  <c r="R793" i="13"/>
  <c r="T793" i="13" s="1"/>
  <c r="U793" i="13" s="1"/>
  <c r="R961" i="13"/>
  <c r="T961" i="13" s="1"/>
  <c r="U961" i="13" s="1"/>
  <c r="Q3763" i="13"/>
  <c r="R3763" i="13" s="1"/>
  <c r="T3763" i="13" s="1"/>
  <c r="U3763" i="13" s="1"/>
  <c r="Q3180" i="13"/>
  <c r="R3180" i="13" s="1"/>
  <c r="T3180" i="13" s="1"/>
  <c r="U3180" i="13" s="1"/>
  <c r="R1533" i="13"/>
  <c r="T1533" i="13" s="1"/>
  <c r="U1533" i="13" s="1"/>
  <c r="R3478" i="13"/>
  <c r="T3478" i="13" s="1"/>
  <c r="U3478" i="13" s="1"/>
  <c r="R404" i="13"/>
  <c r="T404" i="13" s="1"/>
  <c r="U404" i="13" s="1"/>
  <c r="R1029" i="13"/>
  <c r="T1029" i="13" s="1"/>
  <c r="U1029" i="13" s="1"/>
  <c r="Q299" i="13"/>
  <c r="R299" i="13" s="1"/>
  <c r="T299" i="13" s="1"/>
  <c r="U299" i="13" s="1"/>
  <c r="R3757" i="13"/>
  <c r="T3757" i="13" s="1"/>
  <c r="U3757" i="13" s="1"/>
  <c r="Q3035" i="13"/>
  <c r="R3035" i="13" s="1"/>
  <c r="T3035" i="13" s="1"/>
  <c r="U3035" i="13" s="1"/>
  <c r="Q2961" i="13"/>
  <c r="R2961" i="13" s="1"/>
  <c r="T2961" i="13" s="1"/>
  <c r="U2961" i="13" s="1"/>
  <c r="R596" i="13"/>
  <c r="T596" i="13" s="1"/>
  <c r="U596" i="13" s="1"/>
  <c r="Q243" i="13"/>
  <c r="R243" i="13" s="1"/>
  <c r="T243" i="13" s="1"/>
  <c r="U243" i="13" s="1"/>
  <c r="R1887" i="13"/>
  <c r="T1887" i="13" s="1"/>
  <c r="U1887" i="13" s="1"/>
  <c r="Q2401" i="13"/>
  <c r="R2401" i="13" s="1"/>
  <c r="T2401" i="13" s="1"/>
  <c r="U2401" i="13" s="1"/>
  <c r="Q123" i="13"/>
  <c r="R123" i="13" s="1"/>
  <c r="T123" i="13" s="1"/>
  <c r="U123" i="13" s="1"/>
  <c r="R3665" i="13"/>
  <c r="T3665" i="13" s="1"/>
  <c r="U3665" i="13" s="1"/>
  <c r="R2383" i="13"/>
  <c r="T2383" i="13" s="1"/>
  <c r="U2383" i="13" s="1"/>
  <c r="R2845" i="13"/>
  <c r="T2845" i="13" s="1"/>
  <c r="U2845" i="13" s="1"/>
  <c r="R970" i="13"/>
  <c r="T970" i="13" s="1"/>
  <c r="U970" i="13" s="1"/>
  <c r="R3809" i="13"/>
  <c r="T3809" i="13" s="1"/>
  <c r="U3809" i="13" s="1"/>
  <c r="R2580" i="13"/>
  <c r="T2580" i="13" s="1"/>
  <c r="U2580" i="13" s="1"/>
  <c r="R452" i="13"/>
  <c r="T452" i="13" s="1"/>
  <c r="U452" i="13" s="1"/>
  <c r="Q817" i="13"/>
  <c r="R817" i="13" s="1"/>
  <c r="T817" i="13" s="1"/>
  <c r="U817" i="13" s="1"/>
  <c r="Q1794" i="13"/>
  <c r="R1794" i="13" s="1"/>
  <c r="T1794" i="13" s="1"/>
  <c r="U1794" i="13" s="1"/>
  <c r="Q573" i="13"/>
  <c r="R573" i="13" s="1"/>
  <c r="T573" i="13" s="1"/>
  <c r="U573" i="13" s="1"/>
  <c r="Q1588" i="13"/>
  <c r="R1588" i="13" s="1"/>
  <c r="T1588" i="13" s="1"/>
  <c r="U1588" i="13" s="1"/>
  <c r="Q3936" i="13"/>
  <c r="R3936" i="13" s="1"/>
  <c r="T3936" i="13" s="1"/>
  <c r="U3936" i="13" s="1"/>
  <c r="R3588" i="13"/>
  <c r="T3588" i="13" s="1"/>
  <c r="U3588" i="13" s="1"/>
  <c r="R2662" i="13"/>
  <c r="T2662" i="13" s="1"/>
  <c r="U2662" i="13" s="1"/>
  <c r="Q3136" i="13"/>
  <c r="R3136" i="13" s="1"/>
  <c r="T3136" i="13" s="1"/>
  <c r="U3136" i="13" s="1"/>
  <c r="R245" i="13"/>
  <c r="T245" i="13" s="1"/>
  <c r="U245" i="13" s="1"/>
  <c r="R3657" i="13"/>
  <c r="T3657" i="13" s="1"/>
  <c r="U3657" i="13" s="1"/>
  <c r="R1617" i="13"/>
  <c r="T1617" i="13" s="1"/>
  <c r="U1617" i="13" s="1"/>
  <c r="Q870" i="13"/>
  <c r="R870" i="13" s="1"/>
  <c r="T870" i="13" s="1"/>
  <c r="U870" i="13" s="1"/>
  <c r="R3310" i="13"/>
  <c r="T3310" i="13" s="1"/>
  <c r="U3310" i="13" s="1"/>
  <c r="R3880" i="13"/>
  <c r="T3880" i="13" s="1"/>
  <c r="U3880" i="13" s="1"/>
  <c r="Q3615" i="13"/>
  <c r="R3615" i="13" s="1"/>
  <c r="T3615" i="13" s="1"/>
  <c r="U3615" i="13" s="1"/>
  <c r="Q799" i="13"/>
  <c r="R799" i="13" s="1"/>
  <c r="T799" i="13" s="1"/>
  <c r="U799" i="13" s="1"/>
  <c r="R2867" i="13"/>
  <c r="T2867" i="13" s="1"/>
  <c r="U2867" i="13" s="1"/>
  <c r="Q3206" i="13"/>
  <c r="R3206" i="13" s="1"/>
  <c r="T3206" i="13" s="1"/>
  <c r="U3206" i="13" s="1"/>
  <c r="Q1217" i="13"/>
  <c r="R1217" i="13" s="1"/>
  <c r="T1217" i="13" s="1"/>
  <c r="U1217" i="13" s="1"/>
  <c r="R2279" i="13"/>
  <c r="T2279" i="13" s="1"/>
  <c r="U2279" i="13" s="1"/>
  <c r="R2669" i="13"/>
  <c r="T2669" i="13" s="1"/>
  <c r="U2669" i="13" s="1"/>
  <c r="Q2072" i="13"/>
  <c r="R2072" i="13" s="1"/>
  <c r="T2072" i="13" s="1"/>
  <c r="U2072" i="13" s="1"/>
  <c r="Q2645" i="13"/>
  <c r="R2645" i="13" s="1"/>
  <c r="T2645" i="13" s="1"/>
  <c r="U2645" i="13" s="1"/>
  <c r="R3446" i="13"/>
  <c r="T3446" i="13" s="1"/>
  <c r="U3446" i="13" s="1"/>
  <c r="R1445" i="13"/>
  <c r="T1445" i="13" s="1"/>
  <c r="U1445" i="13" s="1"/>
  <c r="Q1175" i="13"/>
  <c r="R1175" i="13" s="1"/>
  <c r="T1175" i="13" s="1"/>
  <c r="U1175" i="13" s="1"/>
  <c r="Q2237" i="13"/>
  <c r="R2237" i="13" s="1"/>
  <c r="T2237" i="13" s="1"/>
  <c r="U2237" i="13" s="1"/>
  <c r="Q2454" i="13"/>
  <c r="R2454" i="13" s="1"/>
  <c r="T2454" i="13" s="1"/>
  <c r="U2454" i="13" s="1"/>
  <c r="Q2854" i="13"/>
  <c r="R2854" i="13" s="1"/>
  <c r="T2854" i="13" s="1"/>
  <c r="U2854" i="13" s="1"/>
  <c r="Q3132" i="13"/>
  <c r="R3132" i="13" s="1"/>
  <c r="T3132" i="13" s="1"/>
  <c r="U3132" i="13" s="1"/>
  <c r="R3643" i="13"/>
  <c r="T3643" i="13" s="1"/>
  <c r="U3643" i="13" s="1"/>
  <c r="Q470" i="13"/>
  <c r="R470" i="13" s="1"/>
  <c r="T470" i="13" s="1"/>
  <c r="U470" i="13" s="1"/>
  <c r="R2780" i="13"/>
  <c r="T2780" i="13" s="1"/>
  <c r="U2780" i="13" s="1"/>
  <c r="Q3648" i="13"/>
  <c r="R3648" i="13" s="1"/>
  <c r="Q1384" i="13"/>
  <c r="R1384" i="13" s="1"/>
  <c r="T1384" i="13" s="1"/>
  <c r="U1384" i="13" s="1"/>
  <c r="Q3020" i="13"/>
  <c r="R3020" i="13" s="1"/>
  <c r="T3020" i="13" s="1"/>
  <c r="U3020" i="13" s="1"/>
  <c r="Q540" i="13"/>
  <c r="R540" i="13" s="1"/>
  <c r="T540" i="13" s="1"/>
  <c r="U540" i="13" s="1"/>
  <c r="R1099" i="13"/>
  <c r="T1099" i="13" s="1"/>
  <c r="U1099" i="13" s="1"/>
  <c r="R860" i="13"/>
  <c r="T860" i="13" s="1"/>
  <c r="U860" i="13" s="1"/>
  <c r="R3353" i="13"/>
  <c r="T3353" i="13" s="1"/>
  <c r="U3353" i="13" s="1"/>
  <c r="R1299" i="13"/>
  <c r="T1299" i="13" s="1"/>
  <c r="U1299" i="13" s="1"/>
  <c r="Q2941" i="13"/>
  <c r="R2941" i="13" s="1"/>
  <c r="T2941" i="13" s="1"/>
  <c r="U2941" i="13" s="1"/>
  <c r="R2668" i="13"/>
  <c r="T2668" i="13" s="1"/>
  <c r="U2668" i="13" s="1"/>
  <c r="R1172" i="13"/>
  <c r="T1172" i="13" s="1"/>
  <c r="U1172" i="13" s="1"/>
  <c r="Q3430" i="13"/>
  <c r="R3430" i="13" s="1"/>
  <c r="T3430" i="13" s="1"/>
  <c r="U3430" i="13" s="1"/>
  <c r="R3663" i="13"/>
  <c r="T3663" i="13" s="1"/>
  <c r="U3663" i="13" s="1"/>
  <c r="Q2192" i="13"/>
  <c r="R2192" i="13" s="1"/>
  <c r="T2192" i="13" s="1"/>
  <c r="U2192" i="13" s="1"/>
  <c r="Q2779" i="13"/>
  <c r="R2779" i="13" s="1"/>
  <c r="T2779" i="13" s="1"/>
  <c r="U2779" i="13" s="1"/>
  <c r="R259" i="13"/>
  <c r="T259" i="13" s="1"/>
  <c r="U259" i="13" s="1"/>
  <c r="Q2521" i="13"/>
  <c r="R2521" i="13" s="1"/>
  <c r="T2521" i="13" s="1"/>
  <c r="U2521" i="13" s="1"/>
  <c r="Q2800" i="13"/>
  <c r="R2800" i="13" s="1"/>
  <c r="T2800" i="13" s="1"/>
  <c r="U2800" i="13" s="1"/>
  <c r="Q2726" i="13"/>
  <c r="R2726" i="13" s="1"/>
  <c r="T2726" i="13" s="1"/>
  <c r="U2726" i="13" s="1"/>
  <c r="Q4039" i="13"/>
  <c r="R4039" i="13" s="1"/>
  <c r="T4039" i="13" s="1"/>
  <c r="U4039" i="13" s="1"/>
  <c r="Q1600" i="13"/>
  <c r="R1600" i="13" s="1"/>
  <c r="T1600" i="13" s="1"/>
  <c r="U1600" i="13" s="1"/>
  <c r="R71" i="13"/>
  <c r="T71" i="13" s="1"/>
  <c r="U71" i="13" s="1"/>
  <c r="R423" i="13"/>
  <c r="T423" i="13" s="1"/>
  <c r="U423" i="13" s="1"/>
  <c r="R602" i="13"/>
  <c r="T602" i="13" s="1"/>
  <c r="U602" i="13" s="1"/>
  <c r="R3418" i="13"/>
  <c r="T3418" i="13" s="1"/>
  <c r="U3418" i="13" s="1"/>
  <c r="R256" i="13"/>
  <c r="T256" i="13" s="1"/>
  <c r="U256" i="13" s="1"/>
  <c r="R735" i="13"/>
  <c r="T735" i="13" s="1"/>
  <c r="U735" i="13" s="1"/>
  <c r="Q1011" i="13"/>
  <c r="R1011" i="13" s="1"/>
  <c r="T1011" i="13" s="1"/>
  <c r="U1011" i="13" s="1"/>
  <c r="Q1663" i="13"/>
  <c r="R1663" i="13" s="1"/>
  <c r="T1663" i="13" s="1"/>
  <c r="U1663" i="13" s="1"/>
  <c r="R1978" i="13"/>
  <c r="T1978" i="13" s="1"/>
  <c r="U1978" i="13" s="1"/>
  <c r="R2634" i="13"/>
  <c r="T2634" i="13" s="1"/>
  <c r="U2634" i="13" s="1"/>
  <c r="Q3018" i="13"/>
  <c r="R3018" i="13" s="1"/>
  <c r="T3018" i="13" s="1"/>
  <c r="U3018" i="13" s="1"/>
  <c r="R3003" i="13"/>
  <c r="T3003" i="13" s="1"/>
  <c r="U3003" i="13" s="1"/>
  <c r="R22" i="13"/>
  <c r="T22" i="13" s="1"/>
  <c r="U22" i="13" s="1"/>
  <c r="R150" i="13"/>
  <c r="T150" i="13" s="1"/>
  <c r="U150" i="13" s="1"/>
  <c r="R278" i="13"/>
  <c r="T278" i="13" s="1"/>
  <c r="U278" i="13" s="1"/>
  <c r="R729" i="13"/>
  <c r="T729" i="13" s="1"/>
  <c r="U729" i="13" s="1"/>
  <c r="R1650" i="13"/>
  <c r="T1650" i="13" s="1"/>
  <c r="U1650" i="13" s="1"/>
  <c r="R2558" i="13"/>
  <c r="T2558" i="13" s="1"/>
  <c r="U2558" i="13" s="1"/>
  <c r="R3245" i="13"/>
  <c r="T3245" i="13" s="1"/>
  <c r="U3245" i="13" s="1"/>
  <c r="R3084" i="13"/>
  <c r="T3084" i="13" s="1"/>
  <c r="U3084" i="13" s="1"/>
  <c r="Q3340" i="13"/>
  <c r="R3340" i="13" s="1"/>
  <c r="T3340" i="13" s="1"/>
  <c r="U3340" i="13" s="1"/>
  <c r="R1919" i="13"/>
  <c r="T1919" i="13" s="1"/>
  <c r="U1919" i="13" s="1"/>
  <c r="R2588" i="13"/>
  <c r="T2588" i="13" s="1"/>
  <c r="U2588" i="13" s="1"/>
  <c r="Q2787" i="13"/>
  <c r="R2787" i="13" s="1"/>
  <c r="T2787" i="13" s="1"/>
  <c r="U2787" i="13" s="1"/>
  <c r="R2933" i="13"/>
  <c r="T2933" i="13" s="1"/>
  <c r="U2933" i="13" s="1"/>
  <c r="Q3238" i="13"/>
  <c r="R3238" i="13" s="1"/>
  <c r="T3238" i="13" s="1"/>
  <c r="U3238" i="13" s="1"/>
  <c r="Q3765" i="13"/>
  <c r="R3765" i="13" s="1"/>
  <c r="T3765" i="13" s="1"/>
  <c r="U3765" i="13" s="1"/>
  <c r="R4021" i="13"/>
  <c r="T4021" i="13" s="1"/>
  <c r="U4021" i="13" s="1"/>
  <c r="R3652" i="13"/>
  <c r="T3652" i="13" s="1"/>
  <c r="U3652" i="13" s="1"/>
  <c r="R3908" i="13"/>
  <c r="T3908" i="13" s="1"/>
  <c r="U3908" i="13" s="1"/>
  <c r="Q3432" i="13"/>
  <c r="R3432" i="13" s="1"/>
  <c r="T3432" i="13" s="1"/>
  <c r="U3432" i="13" s="1"/>
  <c r="R3871" i="13"/>
  <c r="T3871" i="13" s="1"/>
  <c r="U3871" i="13" s="1"/>
  <c r="R267" i="13"/>
  <c r="T267" i="13" s="1"/>
  <c r="U267" i="13" s="1"/>
  <c r="R1100" i="13"/>
  <c r="T1100" i="13" s="1"/>
  <c r="U1100" i="13" s="1"/>
  <c r="R1557" i="13"/>
  <c r="T1557" i="13" s="1"/>
  <c r="U1557" i="13" s="1"/>
  <c r="R1979" i="13"/>
  <c r="T1979" i="13" s="1"/>
  <c r="U1979" i="13" s="1"/>
  <c r="R3024" i="13"/>
  <c r="T3024" i="13" s="1"/>
  <c r="U3024" i="13" s="1"/>
  <c r="R3170" i="13"/>
  <c r="T3170" i="13" s="1"/>
  <c r="U3170" i="13" s="1"/>
  <c r="Q3697" i="13"/>
  <c r="R3697" i="13" s="1"/>
  <c r="T3697" i="13" s="1"/>
  <c r="U3697" i="13" s="1"/>
  <c r="R718" i="13"/>
  <c r="T718" i="13" s="1"/>
  <c r="U718" i="13" s="1"/>
  <c r="R1415" i="13"/>
  <c r="T1415" i="13" s="1"/>
  <c r="U1415" i="13" s="1"/>
  <c r="Q3594" i="13"/>
  <c r="R3594" i="13" s="1"/>
  <c r="T3594" i="13" s="1"/>
  <c r="U3594" i="13" s="1"/>
  <c r="R4058" i="13"/>
  <c r="T4058" i="13" s="1"/>
  <c r="U4058" i="13" s="1"/>
  <c r="R221" i="13"/>
  <c r="T221" i="13" s="1"/>
  <c r="U221" i="13" s="1"/>
  <c r="R888" i="13"/>
  <c r="T888" i="13" s="1"/>
  <c r="U888" i="13" s="1"/>
  <c r="R1459" i="13"/>
  <c r="T1459" i="13" s="1"/>
  <c r="U1459" i="13" s="1"/>
  <c r="R2543" i="13"/>
  <c r="T2543" i="13" s="1"/>
  <c r="U2543" i="13" s="1"/>
  <c r="R3735" i="13"/>
  <c r="T3735" i="13" s="1"/>
  <c r="U3735" i="13" s="1"/>
  <c r="R3577" i="13"/>
  <c r="T3577" i="13" s="1"/>
  <c r="U3577" i="13" s="1"/>
  <c r="Q3232" i="13"/>
  <c r="R3232" i="13" s="1"/>
  <c r="T3232" i="13" s="1"/>
  <c r="U3232" i="13" s="1"/>
  <c r="R3585" i="13"/>
  <c r="T3585" i="13" s="1"/>
  <c r="U3585" i="13" s="1"/>
  <c r="Q1948" i="13"/>
  <c r="R1948" i="13" s="1"/>
  <c r="T1948" i="13" s="1"/>
  <c r="U1948" i="13" s="1"/>
  <c r="Q2204" i="13"/>
  <c r="R2204" i="13" s="1"/>
  <c r="T2204" i="13" s="1"/>
  <c r="U2204" i="13" s="1"/>
  <c r="R2055" i="13"/>
  <c r="T2055" i="13" s="1"/>
  <c r="U2055" i="13" s="1"/>
  <c r="Q1703" i="13"/>
  <c r="R1703" i="13" s="1"/>
  <c r="T1703" i="13" s="1"/>
  <c r="U1703" i="13" s="1"/>
  <c r="R3773" i="13"/>
  <c r="T3773" i="13" s="1"/>
  <c r="U3773" i="13" s="1"/>
  <c r="Q4150" i="13"/>
  <c r="R4150" i="13" s="1"/>
  <c r="T4150" i="13" s="1"/>
  <c r="U4150" i="13" s="1"/>
  <c r="R127" i="13"/>
  <c r="T127" i="13" s="1"/>
  <c r="U127" i="13" s="1"/>
  <c r="R727" i="13"/>
  <c r="T727" i="13" s="1"/>
  <c r="U727" i="13" s="1"/>
  <c r="R1405" i="13"/>
  <c r="T1405" i="13" s="1"/>
  <c r="U1405" i="13" s="1"/>
  <c r="R1661" i="13"/>
  <c r="T1661" i="13" s="1"/>
  <c r="U1661" i="13" s="1"/>
  <c r="R2083" i="13"/>
  <c r="T2083" i="13" s="1"/>
  <c r="U2083" i="13" s="1"/>
  <c r="R1759" i="13"/>
  <c r="T1759" i="13" s="1"/>
  <c r="U1759" i="13" s="1"/>
  <c r="Q3673" i="13"/>
  <c r="R3673" i="13" s="1"/>
  <c r="T3673" i="13" s="1"/>
  <c r="U3673" i="13" s="1"/>
  <c r="Q3569" i="13"/>
  <c r="R3569" i="13" s="1"/>
  <c r="T3569" i="13" s="1"/>
  <c r="U3569" i="13" s="1"/>
  <c r="R187" i="13"/>
  <c r="T187" i="13" s="1"/>
  <c r="U187" i="13" s="1"/>
  <c r="R536" i="13"/>
  <c r="T536" i="13" s="1"/>
  <c r="U536" i="13" s="1"/>
  <c r="R694" i="13"/>
  <c r="T694" i="13" s="1"/>
  <c r="U694" i="13" s="1"/>
  <c r="Q1590" i="13"/>
  <c r="R1590" i="13" s="1"/>
  <c r="T1590" i="13" s="1"/>
  <c r="U1590" i="13" s="1"/>
  <c r="R1263" i="13"/>
  <c r="T1263" i="13" s="1"/>
  <c r="U1263" i="13" s="1"/>
  <c r="Q1834" i="13"/>
  <c r="R1834" i="13" s="1"/>
  <c r="T1834" i="13" s="1"/>
  <c r="U1834" i="13" s="1"/>
  <c r="R1962" i="13"/>
  <c r="T1962" i="13" s="1"/>
  <c r="U1962" i="13" s="1"/>
  <c r="Q2197" i="13"/>
  <c r="R2197" i="13" s="1"/>
  <c r="T2197" i="13" s="1"/>
  <c r="U2197" i="13" s="1"/>
  <c r="R2951" i="13"/>
  <c r="T2951" i="13" s="1"/>
  <c r="U2951" i="13" s="1"/>
  <c r="Q3156" i="13"/>
  <c r="R3156" i="13" s="1"/>
  <c r="T3156" i="13" s="1"/>
  <c r="U3156" i="13" s="1"/>
  <c r="Q494" i="13"/>
  <c r="R494" i="13" s="1"/>
  <c r="T494" i="13" s="1"/>
  <c r="U494" i="13" s="1"/>
  <c r="R406" i="13"/>
  <c r="T406" i="13" s="1"/>
  <c r="U406" i="13" s="1"/>
  <c r="R738" i="13"/>
  <c r="T738" i="13" s="1"/>
  <c r="U738" i="13" s="1"/>
  <c r="Q911" i="13"/>
  <c r="R911" i="13" s="1"/>
  <c r="T911" i="13" s="1"/>
  <c r="U911" i="13" s="1"/>
  <c r="R1039" i="13"/>
  <c r="T1039" i="13" s="1"/>
  <c r="U1039" i="13" s="1"/>
  <c r="R1435" i="13"/>
  <c r="T1435" i="13" s="1"/>
  <c r="U1435" i="13" s="1"/>
  <c r="R2006" i="13"/>
  <c r="T2006" i="13" s="1"/>
  <c r="U2006" i="13" s="1"/>
  <c r="Q2241" i="13"/>
  <c r="R2241" i="13" s="1"/>
  <c r="T2241" i="13" s="1"/>
  <c r="U2241" i="13" s="1"/>
  <c r="R2356" i="13"/>
  <c r="T2356" i="13" s="1"/>
  <c r="U2356" i="13" s="1"/>
  <c r="R3528" i="13"/>
  <c r="T3528" i="13" s="1"/>
  <c r="U3528" i="13" s="1"/>
  <c r="Q2287" i="13"/>
  <c r="R2287" i="13" s="1"/>
  <c r="T2287" i="13" s="1"/>
  <c r="U2287" i="13" s="1"/>
  <c r="R2572" i="13"/>
  <c r="T2572" i="13" s="1"/>
  <c r="U2572" i="13" s="1"/>
  <c r="R2723" i="13"/>
  <c r="T2723" i="13" s="1"/>
  <c r="U2723" i="13" s="1"/>
  <c r="R3243" i="13"/>
  <c r="T3243" i="13" s="1"/>
  <c r="U3243" i="13" s="1"/>
  <c r="Q3094" i="13"/>
  <c r="R3094" i="13" s="1"/>
  <c r="T3094" i="13" s="1"/>
  <c r="U3094" i="13" s="1"/>
  <c r="R3222" i="13"/>
  <c r="T3222" i="13" s="1"/>
  <c r="U3222" i="13" s="1"/>
  <c r="R3749" i="13"/>
  <c r="T3749" i="13" s="1"/>
  <c r="U3749" i="13" s="1"/>
  <c r="R2785" i="13"/>
  <c r="T2785" i="13" s="1"/>
  <c r="U2785" i="13" s="1"/>
  <c r="Q515" i="13"/>
  <c r="R515" i="13" s="1"/>
  <c r="T515" i="13" s="1"/>
  <c r="U515" i="13" s="1"/>
  <c r="R699" i="13"/>
  <c r="T699" i="13" s="1"/>
  <c r="U699" i="13" s="1"/>
  <c r="Q1349" i="13"/>
  <c r="R1349" i="13" s="1"/>
  <c r="T1349" i="13" s="1"/>
  <c r="U1349" i="13" s="1"/>
  <c r="R1477" i="13"/>
  <c r="T1477" i="13" s="1"/>
  <c r="U1477" i="13" s="1"/>
  <c r="R1754" i="13"/>
  <c r="T1754" i="13" s="1"/>
  <c r="U1754" i="13" s="1"/>
  <c r="Q2952" i="13"/>
  <c r="R2952" i="13" s="1"/>
  <c r="T2952" i="13" s="1"/>
  <c r="U2952" i="13" s="1"/>
  <c r="R2853" i="13"/>
  <c r="T2853" i="13" s="1"/>
  <c r="U2853" i="13" s="1"/>
  <c r="R3090" i="13"/>
  <c r="T3090" i="13" s="1"/>
  <c r="U3090" i="13" s="1"/>
  <c r="R3589" i="13"/>
  <c r="T3589" i="13" s="1"/>
  <c r="U3589" i="13" s="1"/>
  <c r="R4129" i="13"/>
  <c r="T4129" i="13" s="1"/>
  <c r="U4129" i="13" s="1"/>
  <c r="R156" i="13"/>
  <c r="T156" i="13" s="1"/>
  <c r="U156" i="13" s="1"/>
  <c r="Q1278" i="13"/>
  <c r="R1278" i="13" s="1"/>
  <c r="T1278" i="13" s="1"/>
  <c r="U1278" i="13" s="1"/>
  <c r="Q2141" i="13"/>
  <c r="R2141" i="13" s="1"/>
  <c r="T2141" i="13" s="1"/>
  <c r="U2141" i="13" s="1"/>
  <c r="R2659" i="13"/>
  <c r="T2659" i="13" s="1"/>
  <c r="U2659" i="13" s="1"/>
  <c r="Q2562" i="13"/>
  <c r="R2562" i="13" s="1"/>
  <c r="T2562" i="13" s="1"/>
  <c r="U2562" i="13" s="1"/>
  <c r="Q3906" i="13"/>
  <c r="R3906" i="13" s="1"/>
  <c r="T3906" i="13" s="1"/>
  <c r="R4154" i="13"/>
  <c r="T4154" i="13" s="1"/>
  <c r="U4154" i="13" s="1"/>
  <c r="R466" i="13"/>
  <c r="T466" i="13" s="1"/>
  <c r="U466" i="13" s="1"/>
  <c r="Q581" i="13"/>
  <c r="R581" i="13" s="1"/>
  <c r="T581" i="13" s="1"/>
  <c r="U581" i="13" s="1"/>
  <c r="R1251" i="13"/>
  <c r="T1251" i="13" s="1"/>
  <c r="U1251" i="13" s="1"/>
  <c r="R2463" i="13"/>
  <c r="T2463" i="13" s="1"/>
  <c r="U2463" i="13" s="1"/>
  <c r="R3460" i="13"/>
  <c r="T3460" i="13" s="1"/>
  <c r="U3460" i="13" s="1"/>
  <c r="R73" i="13"/>
  <c r="T73" i="13" s="1"/>
  <c r="U73" i="13" s="1"/>
  <c r="R386" i="13"/>
  <c r="T386" i="13" s="1"/>
  <c r="U386" i="13" s="1"/>
  <c r="R854" i="13"/>
  <c r="T854" i="13" s="1"/>
  <c r="U854" i="13" s="1"/>
  <c r="Q901" i="13"/>
  <c r="R901" i="13" s="1"/>
  <c r="T901" i="13" s="1"/>
  <c r="U901" i="13" s="1"/>
  <c r="R2124" i="13"/>
  <c r="T2124" i="13" s="1"/>
  <c r="U2124" i="13" s="1"/>
  <c r="R3614" i="13"/>
  <c r="T3614" i="13" s="1"/>
  <c r="U3614" i="13" s="1"/>
  <c r="R1907" i="13"/>
  <c r="T1907" i="13" s="1"/>
  <c r="U1907" i="13" s="1"/>
  <c r="Q2291" i="13"/>
  <c r="R2291" i="13" s="1"/>
  <c r="T2291" i="13" s="1"/>
  <c r="U2291" i="13" s="1"/>
  <c r="R801" i="13"/>
  <c r="T801" i="13" s="1"/>
  <c r="U801" i="13" s="1"/>
  <c r="Q2277" i="13"/>
  <c r="R2277" i="13" s="1"/>
  <c r="T2277" i="13" s="1"/>
  <c r="U2277" i="13" s="1"/>
  <c r="R2667" i="13"/>
  <c r="T2667" i="13" s="1"/>
  <c r="U2667" i="13" s="1"/>
  <c r="Q1937" i="13"/>
  <c r="R1937" i="13" s="1"/>
  <c r="T1937" i="13" s="1"/>
  <c r="U1937" i="13" s="1"/>
  <c r="R2323" i="13"/>
  <c r="T2323" i="13" s="1"/>
  <c r="U2323" i="13" s="1"/>
  <c r="Q3152" i="13"/>
  <c r="R3152" i="13" s="1"/>
  <c r="T3152" i="13" s="1"/>
  <c r="U3152" i="13" s="1"/>
  <c r="R333" i="13"/>
  <c r="T333" i="13" s="1"/>
  <c r="U333" i="13" s="1"/>
  <c r="R2004" i="13"/>
  <c r="T2004" i="13" s="1"/>
  <c r="U2004" i="13" s="1"/>
  <c r="Q2339" i="13"/>
  <c r="R2339" i="13" s="1"/>
  <c r="T2339" i="13" s="1"/>
  <c r="U2339" i="13" s="1"/>
  <c r="R3972" i="13"/>
  <c r="T3972" i="13" s="1"/>
  <c r="U3972" i="13" s="1"/>
  <c r="R571" i="13"/>
  <c r="T571" i="13" s="1"/>
  <c r="U571" i="13" s="1"/>
  <c r="Q3889" i="13"/>
  <c r="R3889" i="13" s="1"/>
  <c r="T3889" i="13" s="1"/>
  <c r="U3889" i="13" s="1"/>
  <c r="R292" i="13"/>
  <c r="T292" i="13" s="1"/>
  <c r="U292" i="13" s="1"/>
  <c r="Q707" i="13"/>
  <c r="R707" i="13" s="1"/>
  <c r="T707" i="13" s="1"/>
  <c r="U707" i="13" s="1"/>
  <c r="R2450" i="13"/>
  <c r="T2450" i="13" s="1"/>
  <c r="U2450" i="13" s="1"/>
  <c r="R3241" i="13"/>
  <c r="T3241" i="13" s="1"/>
  <c r="U3241" i="13" s="1"/>
  <c r="R1185" i="13"/>
  <c r="T1185" i="13" s="1"/>
  <c r="U1185" i="13" s="1"/>
  <c r="Q3077" i="13"/>
  <c r="R3077" i="13" s="1"/>
  <c r="T3077" i="13" s="1"/>
  <c r="U3077" i="13" s="1"/>
  <c r="R3687" i="13"/>
  <c r="R3231" i="13"/>
  <c r="T3231" i="13" s="1"/>
  <c r="U3231" i="13" s="1"/>
  <c r="R4121" i="13"/>
  <c r="T4121" i="13" s="1"/>
  <c r="U4121" i="13" s="1"/>
  <c r="Q3890" i="13"/>
  <c r="R3890" i="13" s="1"/>
  <c r="T3890" i="13" s="1"/>
  <c r="U3890" i="13" s="1"/>
  <c r="R177" i="13"/>
  <c r="T177" i="13" s="1"/>
  <c r="U177" i="13" s="1"/>
  <c r="R3057" i="13"/>
  <c r="T3057" i="13" s="1"/>
  <c r="U3057" i="13" s="1"/>
  <c r="R4087" i="13"/>
  <c r="T4087" i="13" s="1"/>
  <c r="U4087" i="13" s="1"/>
  <c r="R889" i="13"/>
  <c r="T889" i="13" s="1"/>
  <c r="U889" i="13" s="1"/>
  <c r="R2219" i="13"/>
  <c r="T2219" i="13" s="1"/>
  <c r="U2219" i="13" s="1"/>
  <c r="R3824" i="13"/>
  <c r="T3824" i="13" s="1"/>
  <c r="U3824" i="13" s="1"/>
  <c r="R2467" i="13"/>
  <c r="T2467" i="13" s="1"/>
  <c r="U2467" i="13" s="1"/>
  <c r="R746" i="13"/>
  <c r="T746" i="13" s="1"/>
  <c r="U746" i="13" s="1"/>
  <c r="Q3694" i="13"/>
  <c r="R3694" i="13" s="1"/>
  <c r="T3694" i="13" s="1"/>
  <c r="U3694" i="13" s="1"/>
  <c r="Q2316" i="13"/>
  <c r="R2316" i="13" s="1"/>
  <c r="T2316" i="13" s="1"/>
  <c r="U2316" i="13" s="1"/>
  <c r="R2167" i="13"/>
  <c r="T2167" i="13" s="1"/>
  <c r="U2167" i="13" s="1"/>
  <c r="R3379" i="13"/>
  <c r="T3379" i="13" s="1"/>
  <c r="U3379" i="13" s="1"/>
  <c r="Q439" i="13"/>
  <c r="R439" i="13" s="1"/>
  <c r="T439" i="13" s="1"/>
  <c r="U439" i="13" s="1"/>
  <c r="R737" i="13"/>
  <c r="T737" i="13" s="1"/>
  <c r="U737" i="13" s="1"/>
  <c r="R2649" i="13"/>
  <c r="T2649" i="13" s="1"/>
  <c r="U2649" i="13" s="1"/>
  <c r="Q996" i="13"/>
  <c r="R996" i="13" s="1"/>
  <c r="T996" i="13" s="1"/>
  <c r="U996" i="13" s="1"/>
  <c r="Q2765" i="13"/>
  <c r="R2765" i="13" s="1"/>
  <c r="T2765" i="13" s="1"/>
  <c r="U2765" i="13" s="1"/>
  <c r="R3244" i="13"/>
  <c r="T3244" i="13" s="1"/>
  <c r="U3244" i="13" s="1"/>
  <c r="Q636" i="13"/>
  <c r="R636" i="13" s="1"/>
  <c r="T636" i="13" s="1"/>
  <c r="U636" i="13" s="1"/>
  <c r="Q2182" i="13"/>
  <c r="R2182" i="13" s="1"/>
  <c r="T2182" i="13" s="1"/>
  <c r="U2182" i="13" s="1"/>
  <c r="Q407" i="13"/>
  <c r="R407" i="13" s="1"/>
  <c r="T407" i="13" s="1"/>
  <c r="U407" i="13" s="1"/>
  <c r="Q2831" i="13"/>
  <c r="R2831" i="13" s="1"/>
  <c r="T2831" i="13" s="1"/>
  <c r="U2831" i="13" s="1"/>
  <c r="R2489" i="13"/>
  <c r="T2489" i="13" s="1"/>
  <c r="U2489" i="13" s="1"/>
  <c r="Q883" i="13"/>
  <c r="R883" i="13" s="1"/>
  <c r="T883" i="13" s="1"/>
  <c r="U883" i="13" s="1"/>
  <c r="Q3208" i="13"/>
  <c r="R3208" i="13" s="1"/>
  <c r="T3208" i="13" s="1"/>
  <c r="U3208" i="13" s="1"/>
  <c r="R260" i="13"/>
  <c r="T260" i="13" s="1"/>
  <c r="U260" i="13" s="1"/>
  <c r="R1486" i="13"/>
  <c r="T1486" i="13" s="1"/>
  <c r="U1486" i="13" s="1"/>
  <c r="R1986" i="13"/>
  <c r="T1986" i="13" s="1"/>
  <c r="U1986" i="13" s="1"/>
  <c r="R1965" i="13"/>
  <c r="T1965" i="13" s="1"/>
  <c r="U1965" i="13" s="1"/>
  <c r="R2514" i="13"/>
  <c r="T2514" i="13" s="1"/>
  <c r="U2514" i="13" s="1"/>
  <c r="R3939" i="13"/>
  <c r="T3939" i="13" s="1"/>
  <c r="U3939" i="13" s="1"/>
  <c r="R2566" i="13"/>
  <c r="T2566" i="13" s="1"/>
  <c r="U2566" i="13" s="1"/>
  <c r="R3481" i="13"/>
  <c r="T3481" i="13" s="1"/>
  <c r="U3481" i="13" s="1"/>
  <c r="Q2370" i="13"/>
  <c r="R2370" i="13" s="1"/>
  <c r="T2370" i="13" s="1"/>
  <c r="U2370" i="13" s="1"/>
  <c r="R594" i="13"/>
  <c r="T594" i="13" s="1"/>
  <c r="U594" i="13" s="1"/>
  <c r="R1103" i="13"/>
  <c r="T1103" i="13" s="1"/>
  <c r="U1103" i="13" s="1"/>
  <c r="R2624" i="13"/>
  <c r="T2624" i="13" s="1"/>
  <c r="U2624" i="13" s="1"/>
  <c r="R3423" i="13"/>
  <c r="T3423" i="13" s="1"/>
  <c r="U3423" i="13" s="1"/>
  <c r="R3274" i="13"/>
  <c r="T3274" i="13" s="1"/>
  <c r="U3274" i="13" s="1"/>
  <c r="R1462" i="13"/>
  <c r="T1462" i="13" s="1"/>
  <c r="U1462" i="13" s="1"/>
  <c r="R1519" i="13"/>
  <c r="T1519" i="13" s="1"/>
  <c r="U1519" i="13" s="1"/>
  <c r="R3891" i="13"/>
  <c r="T3891" i="13" s="1"/>
  <c r="U3891" i="13" s="1"/>
  <c r="R270" i="13"/>
  <c r="T270" i="13" s="1"/>
  <c r="U270" i="13" s="1"/>
  <c r="R2542" i="13"/>
  <c r="T2542" i="13" s="1"/>
  <c r="U2542" i="13" s="1"/>
  <c r="R293" i="13"/>
  <c r="T293" i="13" s="1"/>
  <c r="U293" i="13" s="1"/>
  <c r="Q821" i="13"/>
  <c r="R821" i="13" s="1"/>
  <c r="T821" i="13" s="1"/>
  <c r="U821" i="13" s="1"/>
  <c r="Q652" i="13"/>
  <c r="R652" i="13" s="1"/>
  <c r="T652" i="13" s="1"/>
  <c r="U652" i="13" s="1"/>
  <c r="R3367" i="13"/>
  <c r="T3367" i="13" s="1"/>
  <c r="U3367" i="13" s="1"/>
  <c r="R284" i="13"/>
  <c r="T284" i="13" s="1"/>
  <c r="U284" i="13" s="1"/>
  <c r="R2946" i="13"/>
  <c r="T2946" i="13" s="1"/>
  <c r="U2946" i="13" s="1"/>
  <c r="Q2591" i="13"/>
  <c r="R2591" i="13" s="1"/>
  <c r="T2591" i="13" s="1"/>
  <c r="U2591" i="13" s="1"/>
  <c r="R1425" i="13"/>
  <c r="T1425" i="13" s="1"/>
  <c r="U1425" i="13" s="1"/>
  <c r="R2317" i="13"/>
  <c r="T2317" i="13" s="1"/>
  <c r="U2317" i="13" s="1"/>
  <c r="R1428" i="13"/>
  <c r="T1428" i="13" s="1"/>
  <c r="U1428" i="13" s="1"/>
  <c r="R2739" i="13"/>
  <c r="T2739" i="13" s="1"/>
  <c r="U2739" i="13" s="1"/>
  <c r="R2214" i="13"/>
  <c r="T2214" i="13" s="1"/>
  <c r="U2214" i="13" s="1"/>
  <c r="Q608" i="13"/>
  <c r="R608" i="13" s="1"/>
  <c r="T608" i="13" s="1"/>
  <c r="U608" i="13" s="1"/>
  <c r="R1493" i="13"/>
  <c r="T1493" i="13" s="1"/>
  <c r="U1493" i="13" s="1"/>
  <c r="R3362" i="13"/>
  <c r="T3362" i="13" s="1"/>
  <c r="U3362" i="13" s="1"/>
  <c r="R1709" i="13"/>
  <c r="T1709" i="13" s="1"/>
  <c r="U1709" i="13" s="1"/>
  <c r="R2766" i="13"/>
  <c r="T2766" i="13" s="1"/>
  <c r="U2766" i="13" s="1"/>
  <c r="R433" i="13"/>
  <c r="T433" i="13" s="1"/>
  <c r="U433" i="13" s="1"/>
  <c r="R1314" i="13"/>
  <c r="T1314" i="13" s="1"/>
  <c r="U1314" i="13" s="1"/>
  <c r="R3324" i="13"/>
  <c r="T3324" i="13" s="1"/>
  <c r="U3324" i="13" s="1"/>
  <c r="Q664" i="13"/>
  <c r="R664" i="13" s="1"/>
  <c r="T664" i="13" s="1"/>
  <c r="U664" i="13" s="1"/>
  <c r="R151" i="13"/>
  <c r="T151" i="13" s="1"/>
  <c r="U151" i="13" s="1"/>
  <c r="Q3087" i="13"/>
  <c r="R3087" i="13" s="1"/>
  <c r="T3087" i="13" s="1"/>
  <c r="U3087" i="13" s="1"/>
  <c r="Q2010" i="13"/>
  <c r="R2010" i="13" s="1"/>
  <c r="T2010" i="13" s="1"/>
  <c r="U2010" i="13" s="1"/>
  <c r="Q2794" i="13"/>
  <c r="R2794" i="13" s="1"/>
  <c r="T2794" i="13" s="1"/>
  <c r="U2794" i="13" s="1"/>
  <c r="Q294" i="13"/>
  <c r="R294" i="13" s="1"/>
  <c r="T294" i="13" s="1"/>
  <c r="U294" i="13" s="1"/>
  <c r="Q2310" i="13"/>
  <c r="R2310" i="13" s="1"/>
  <c r="T2310" i="13" s="1"/>
  <c r="U2310" i="13" s="1"/>
  <c r="Q2033" i="13"/>
  <c r="R2033" i="13" s="1"/>
  <c r="T2033" i="13" s="1"/>
  <c r="U2033" i="13" s="1"/>
  <c r="Q1273" i="13"/>
  <c r="R1273" i="13" s="1"/>
  <c r="T1273" i="13" s="1"/>
  <c r="U1273" i="13" s="1"/>
  <c r="R2360" i="13"/>
  <c r="T2360" i="13" s="1"/>
  <c r="U2360" i="13" s="1"/>
  <c r="R3945" i="13"/>
  <c r="T3945" i="13" s="1"/>
  <c r="U3945" i="13" s="1"/>
  <c r="R2001" i="13"/>
  <c r="T2001" i="13" s="1"/>
  <c r="U2001" i="13" s="1"/>
  <c r="R3822" i="13"/>
  <c r="T3822" i="13" s="1"/>
  <c r="U3822" i="13" s="1"/>
  <c r="R845" i="13"/>
  <c r="T845" i="13" s="1"/>
  <c r="U845" i="13" s="1"/>
  <c r="R1312" i="13"/>
  <c r="T1312" i="13" s="1"/>
  <c r="U1312" i="13" s="1"/>
  <c r="Q2977" i="13"/>
  <c r="R2977" i="13" s="1"/>
  <c r="T2977" i="13" s="1"/>
  <c r="U2977" i="13" s="1"/>
  <c r="R135" i="13"/>
  <c r="T135" i="13" s="1"/>
  <c r="R791" i="13"/>
  <c r="T791" i="13" s="1"/>
  <c r="U791" i="13" s="1"/>
  <c r="Q1684" i="13"/>
  <c r="R1684" i="13" s="1"/>
  <c r="T1684" i="13" s="1"/>
  <c r="U1684" i="13" s="1"/>
  <c r="R2248" i="13"/>
  <c r="T2248" i="13" s="1"/>
  <c r="U2248" i="13" s="1"/>
  <c r="Q1971" i="13"/>
  <c r="R1971" i="13" s="1"/>
  <c r="T1971" i="13" s="1"/>
  <c r="U1971" i="13" s="1"/>
  <c r="R2768" i="13"/>
  <c r="T2768" i="13" s="1"/>
  <c r="U2768" i="13" s="1"/>
  <c r="R3055" i="13"/>
  <c r="T3055" i="13" s="1"/>
  <c r="U3055" i="13" s="1"/>
  <c r="R964" i="13"/>
  <c r="T964" i="13" s="1"/>
  <c r="U964" i="13" s="1"/>
  <c r="Q2506" i="13"/>
  <c r="R2506" i="13" s="1"/>
  <c r="T2506" i="13" s="1"/>
  <c r="U2506" i="13" s="1"/>
  <c r="R3802" i="13"/>
  <c r="T3802" i="13" s="1"/>
  <c r="U3802" i="13" s="1"/>
  <c r="R342" i="13"/>
  <c r="T342" i="13" s="1"/>
  <c r="U342" i="13" s="1"/>
  <c r="Q880" i="13"/>
  <c r="R880" i="13" s="1"/>
  <c r="T880" i="13" s="1"/>
  <c r="U880" i="13" s="1"/>
  <c r="R2150" i="13"/>
  <c r="T2150" i="13" s="1"/>
  <c r="U2150" i="13" s="1"/>
  <c r="R2686" i="13"/>
  <c r="T2686" i="13" s="1"/>
  <c r="U2686" i="13" s="1"/>
  <c r="R2753" i="13"/>
  <c r="T2753" i="13" s="1"/>
  <c r="U2753" i="13" s="1"/>
  <c r="R4095" i="13"/>
  <c r="T4095" i="13" s="1"/>
  <c r="U4095" i="13" s="1"/>
  <c r="Q3465" i="13"/>
  <c r="R3465" i="13" s="1"/>
  <c r="T3465" i="13" s="1"/>
  <c r="U3465" i="13" s="1"/>
  <c r="R3810" i="13"/>
  <c r="T3810" i="13" s="1"/>
  <c r="U3810" i="13" s="1"/>
  <c r="Q3133" i="13"/>
  <c r="R3133" i="13" s="1"/>
  <c r="T3133" i="13" s="1"/>
  <c r="U3133" i="13" s="1"/>
  <c r="R3943" i="13"/>
  <c r="T3943" i="13" s="1"/>
  <c r="U3943" i="13" s="1"/>
  <c r="Q109" i="13"/>
  <c r="R109" i="13" s="1"/>
  <c r="T109" i="13" s="1"/>
  <c r="U109" i="13" s="1"/>
  <c r="R570" i="13"/>
  <c r="T570" i="13" s="1"/>
  <c r="U570" i="13" s="1"/>
  <c r="Q1184" i="13"/>
  <c r="R1184" i="13" s="1"/>
  <c r="T1184" i="13" s="1"/>
  <c r="U1184" i="13" s="1"/>
  <c r="R2196" i="13"/>
  <c r="T2196" i="13" s="1"/>
  <c r="U2196" i="13" s="1"/>
  <c r="Q2047" i="13"/>
  <c r="R2047" i="13" s="1"/>
  <c r="T2047" i="13" s="1"/>
  <c r="U2047" i="13" s="1"/>
  <c r="Q3780" i="13"/>
  <c r="R3780" i="13" s="1"/>
  <c r="T3780" i="13" s="1"/>
  <c r="U3780" i="13" s="1"/>
  <c r="Q139" i="13"/>
  <c r="R139" i="13" s="1"/>
  <c r="T139" i="13" s="1"/>
  <c r="U139" i="13" s="1"/>
  <c r="R331" i="13"/>
  <c r="T331" i="13" s="1"/>
  <c r="U331" i="13" s="1"/>
  <c r="R606" i="13"/>
  <c r="T606" i="13" s="1"/>
  <c r="U606" i="13" s="1"/>
  <c r="R1628" i="13"/>
  <c r="T1628" i="13" s="1"/>
  <c r="U1628" i="13" s="1"/>
  <c r="Q3447" i="13"/>
  <c r="R3447" i="13" s="1"/>
  <c r="T3447" i="13" s="1"/>
  <c r="U3447" i="13" s="1"/>
  <c r="Q3298" i="13"/>
  <c r="R3298" i="13" s="1"/>
  <c r="T3298" i="13" s="1"/>
  <c r="U3298" i="13" s="1"/>
  <c r="R3825" i="13"/>
  <c r="T3825" i="13" s="1"/>
  <c r="U3825" i="13" s="1"/>
  <c r="Q4096" i="13"/>
  <c r="R4096" i="13" s="1"/>
  <c r="T4096" i="13" s="1"/>
  <c r="U4096" i="13" s="1"/>
  <c r="Q324" i="13"/>
  <c r="R324" i="13" s="1"/>
  <c r="T324" i="13" s="1"/>
  <c r="U324" i="13" s="1"/>
  <c r="Q2114" i="13"/>
  <c r="R2114" i="13" s="1"/>
  <c r="T2114" i="13" s="1"/>
  <c r="U2114" i="13" s="1"/>
  <c r="Q1837" i="13"/>
  <c r="R1837" i="13" s="1"/>
  <c r="T1837" i="13" s="1"/>
  <c r="U1837" i="13" s="1"/>
  <c r="Q2309" i="13"/>
  <c r="R2309" i="13" s="1"/>
  <c r="T2309" i="13" s="1"/>
  <c r="U2309" i="13" s="1"/>
  <c r="R282" i="13"/>
  <c r="T282" i="13" s="1"/>
  <c r="U282" i="13" s="1"/>
  <c r="Q1063" i="13"/>
  <c r="R1063" i="13" s="1"/>
  <c r="T1063" i="13" s="1"/>
  <c r="U1063" i="13" s="1"/>
  <c r="R2438" i="13"/>
  <c r="T2438" i="13" s="1"/>
  <c r="U2438" i="13" s="1"/>
  <c r="Q934" i="13"/>
  <c r="R934" i="13" s="1"/>
  <c r="T934" i="13" s="1"/>
  <c r="U934" i="13" s="1"/>
  <c r="R1505" i="13"/>
  <c r="T1505" i="13" s="1"/>
  <c r="U1505" i="13" s="1"/>
  <c r="Q3645" i="13"/>
  <c r="R3645" i="13" s="1"/>
  <c r="T3645" i="13" s="1"/>
  <c r="U3645" i="13" s="1"/>
  <c r="Q3464" i="13"/>
  <c r="R3464" i="13" s="1"/>
  <c r="T3464" i="13" s="1"/>
  <c r="U3464" i="13" s="1"/>
  <c r="Q319" i="13"/>
  <c r="R319" i="13" s="1"/>
  <c r="T319" i="13" s="1"/>
  <c r="U319" i="13" s="1"/>
  <c r="R2496" i="13"/>
  <c r="T2496" i="13" s="1"/>
  <c r="U2496" i="13" s="1"/>
  <c r="Q2931" i="13"/>
  <c r="R2931" i="13" s="1"/>
  <c r="T2931" i="13" s="1"/>
  <c r="U2931" i="13" s="1"/>
  <c r="R3688" i="13"/>
  <c r="T3688" i="13" s="1"/>
  <c r="U3688" i="13" s="1"/>
  <c r="R249" i="13"/>
  <c r="T249" i="13" s="1"/>
  <c r="U249" i="13" s="1"/>
  <c r="Q3337" i="13"/>
  <c r="R3337" i="13" s="1"/>
  <c r="T3337" i="13" s="1"/>
  <c r="U3337" i="13" s="1"/>
  <c r="R2134" i="13"/>
  <c r="T2134" i="13" s="1"/>
  <c r="U2134" i="13" s="1"/>
  <c r="R2935" i="13"/>
  <c r="T2935" i="13" s="1"/>
  <c r="U2935" i="13" s="1"/>
  <c r="Q4055" i="13"/>
  <c r="R4055" i="13" s="1"/>
  <c r="T4055" i="13" s="1"/>
  <c r="U4055" i="13" s="1"/>
  <c r="Q357" i="13"/>
  <c r="R357" i="13" s="1"/>
  <c r="T357" i="13" s="1"/>
  <c r="U357" i="13" s="1"/>
  <c r="R715" i="13"/>
  <c r="T715" i="13" s="1"/>
  <c r="U715" i="13" s="1"/>
  <c r="R2421" i="13"/>
  <c r="T2421" i="13" s="1"/>
  <c r="U2421" i="13" s="1"/>
  <c r="R3384" i="13"/>
  <c r="T3384" i="13" s="1"/>
  <c r="U3384" i="13" s="1"/>
  <c r="R906" i="13"/>
  <c r="T906" i="13" s="1"/>
  <c r="U906" i="13" s="1"/>
  <c r="Q2048" i="13"/>
  <c r="R2048" i="13" s="1"/>
  <c r="T2048" i="13" s="1"/>
  <c r="U2048" i="13" s="1"/>
  <c r="R1899" i="13"/>
  <c r="T1899" i="13" s="1"/>
  <c r="U1899" i="13" s="1"/>
  <c r="R28" i="13"/>
  <c r="T28" i="13" s="1"/>
  <c r="U28" i="13" s="1"/>
  <c r="Q223" i="13"/>
  <c r="R223" i="13" s="1"/>
  <c r="T223" i="13" s="1"/>
  <c r="U223" i="13" s="1"/>
  <c r="R633" i="13"/>
  <c r="T633" i="13" s="1"/>
  <c r="U633" i="13" s="1"/>
  <c r="Q1726" i="13"/>
  <c r="R1726" i="13" s="1"/>
  <c r="T1726" i="13" s="1"/>
  <c r="U1726" i="13" s="1"/>
  <c r="R2269" i="13"/>
  <c r="T2269" i="13" s="1"/>
  <c r="U2269" i="13" s="1"/>
  <c r="R3473" i="13"/>
  <c r="T3473" i="13" s="1"/>
  <c r="U3473" i="13" s="1"/>
  <c r="R3540" i="13"/>
  <c r="T3540" i="13" s="1"/>
  <c r="U3540" i="13" s="1"/>
  <c r="Q983" i="13"/>
  <c r="R983" i="13" s="1"/>
  <c r="T983" i="13" s="1"/>
  <c r="U983" i="13" s="1"/>
  <c r="R1379" i="13"/>
  <c r="T1379" i="13" s="1"/>
  <c r="U1379" i="13" s="1"/>
  <c r="R1950" i="13"/>
  <c r="T1950" i="13" s="1"/>
  <c r="U1950" i="13" s="1"/>
  <c r="Q1677" i="13"/>
  <c r="R1677" i="13" s="1"/>
  <c r="T1677" i="13" s="1"/>
  <c r="U1677" i="13" s="1"/>
  <c r="R1723" i="13"/>
  <c r="T1723" i="13" s="1"/>
  <c r="U1723" i="13" s="1"/>
  <c r="Q3887" i="13"/>
  <c r="R3887" i="13" s="1"/>
  <c r="T3887" i="13" s="1"/>
  <c r="U3887" i="13" s="1"/>
  <c r="R2983" i="13"/>
  <c r="T2983" i="13" s="1"/>
  <c r="U2983" i="13" s="1"/>
  <c r="R1297" i="13"/>
  <c r="T1297" i="13" s="1"/>
  <c r="U1297" i="13" s="1"/>
  <c r="Q1553" i="13"/>
  <c r="R1553" i="13" s="1"/>
  <c r="T1553" i="13" s="1"/>
  <c r="U1553" i="13" s="1"/>
  <c r="R1847" i="13"/>
  <c r="T1847" i="13" s="1"/>
  <c r="U1847" i="13" s="1"/>
  <c r="R2231" i="13"/>
  <c r="T2231" i="13" s="1"/>
  <c r="U2231" i="13" s="1"/>
  <c r="Q3996" i="13"/>
  <c r="R3996" i="13" s="1"/>
  <c r="T3996" i="13" s="1"/>
  <c r="U3996" i="13" s="1"/>
  <c r="Q3308" i="13"/>
  <c r="R3308" i="13" s="1"/>
  <c r="T3308" i="13" s="1"/>
  <c r="U3308" i="13" s="1"/>
  <c r="R3329" i="13"/>
  <c r="T3329" i="13" s="1"/>
  <c r="U3329" i="13" s="1"/>
  <c r="Q1855" i="13"/>
  <c r="R1855" i="13" s="1"/>
  <c r="T1855" i="13" s="1"/>
  <c r="U1855" i="13" s="1"/>
  <c r="R3323" i="13"/>
  <c r="T3323" i="13" s="1"/>
  <c r="U3323" i="13" s="1"/>
  <c r="Q1564" i="13"/>
  <c r="R1564" i="13" s="1"/>
  <c r="T1564" i="13" s="1"/>
  <c r="U1564" i="13" s="1"/>
  <c r="R1550" i="13"/>
  <c r="T1550" i="13" s="1"/>
  <c r="U1550" i="13" s="1"/>
  <c r="Q1838" i="13"/>
  <c r="R1838" i="13" s="1"/>
  <c r="T1838" i="13" s="1"/>
  <c r="U1838" i="13" s="1"/>
  <c r="R145" i="13"/>
  <c r="T145" i="13" s="1"/>
  <c r="U145" i="13" s="1"/>
  <c r="R2040" i="13"/>
  <c r="T2040" i="13" s="1"/>
  <c r="U2040" i="13" s="1"/>
  <c r="R1898" i="13"/>
  <c r="T1898" i="13" s="1"/>
  <c r="U1898" i="13" s="1"/>
  <c r="R462" i="13"/>
  <c r="T462" i="13" s="1"/>
  <c r="U462" i="13" s="1"/>
  <c r="Q2177" i="13"/>
  <c r="R2177" i="13" s="1"/>
  <c r="T2177" i="13" s="1"/>
  <c r="U2177" i="13" s="1"/>
  <c r="Q3444" i="13"/>
  <c r="R3444" i="13" s="1"/>
  <c r="T3444" i="13" s="1"/>
  <c r="U3444" i="13" s="1"/>
  <c r="R775" i="13"/>
  <c r="T775" i="13" s="1"/>
  <c r="U775" i="13" s="1"/>
  <c r="R3051" i="13"/>
  <c r="T3051" i="13" s="1"/>
  <c r="U3051" i="13" s="1"/>
  <c r="Q198" i="13"/>
  <c r="R198" i="13" s="1"/>
  <c r="T198" i="13" s="1"/>
  <c r="U198" i="13" s="1"/>
  <c r="R3538" i="13"/>
  <c r="T3538" i="13" s="1"/>
  <c r="U3538" i="13" s="1"/>
  <c r="Q60" i="13"/>
  <c r="R60" i="13" s="1"/>
  <c r="T60" i="13" s="1"/>
  <c r="U60" i="13" s="1"/>
  <c r="Q498" i="13"/>
  <c r="R498" i="13" s="1"/>
  <c r="T498" i="13" s="1"/>
  <c r="U498" i="13" s="1"/>
  <c r="Q218" i="13"/>
  <c r="R218" i="13" s="1"/>
  <c r="T218" i="13" s="1"/>
  <c r="U218" i="13" s="1"/>
  <c r="R2379" i="13"/>
  <c r="T2379" i="13" s="1"/>
  <c r="U2379" i="13" s="1"/>
  <c r="Q3578" i="13"/>
  <c r="R3578" i="13" s="1"/>
  <c r="T3578" i="13" s="1"/>
  <c r="U3578" i="13" s="1"/>
  <c r="R1638" i="13"/>
  <c r="T1638" i="13" s="1"/>
  <c r="U1638" i="13" s="1"/>
  <c r="Q1861" i="13"/>
  <c r="R1861" i="13" s="1"/>
  <c r="T1861" i="13" s="1"/>
  <c r="U1861" i="13" s="1"/>
  <c r="R358" i="13"/>
  <c r="T358" i="13" s="1"/>
  <c r="U358" i="13" s="1"/>
  <c r="R959" i="13"/>
  <c r="T959" i="13" s="1"/>
  <c r="U959" i="13" s="1"/>
  <c r="Q1117" i="13"/>
  <c r="R1117" i="13" s="1"/>
  <c r="T1117" i="13" s="1"/>
  <c r="U1117" i="13" s="1"/>
  <c r="Q2567" i="13"/>
  <c r="R2567" i="13" s="1"/>
  <c r="T2567" i="13" s="1"/>
  <c r="U2567" i="13" s="1"/>
  <c r="R3148" i="13"/>
  <c r="T3148" i="13" s="1"/>
  <c r="U3148" i="13" s="1"/>
  <c r="Q711" i="13"/>
  <c r="R711" i="13" s="1"/>
  <c r="T711" i="13" s="1"/>
  <c r="U711" i="13" s="1"/>
  <c r="Q1869" i="13"/>
  <c r="R1869" i="13" s="1"/>
  <c r="Q2802" i="13"/>
  <c r="R2802" i="13" s="1"/>
  <c r="T2802" i="13" s="1"/>
  <c r="U2802" i="13" s="1"/>
  <c r="Q1608" i="13"/>
  <c r="R1608" i="13" s="1"/>
  <c r="T1608" i="13" s="1"/>
  <c r="U1608" i="13" s="1"/>
  <c r="Q3171" i="13"/>
  <c r="R3171" i="13" s="1"/>
  <c r="T3171" i="13" s="1"/>
  <c r="U3171" i="13" s="1"/>
  <c r="Q3278" i="13"/>
  <c r="R3278" i="13" s="1"/>
  <c r="T3278" i="13" s="1"/>
  <c r="U3278" i="13" s="1"/>
  <c r="Q1987" i="13"/>
  <c r="R1987" i="13" s="1"/>
  <c r="T1987" i="13" s="1"/>
  <c r="U1987" i="13" s="1"/>
  <c r="Q3199" i="13"/>
  <c r="R3199" i="13" s="1"/>
  <c r="T3199" i="13" s="1"/>
  <c r="U3199" i="13" s="1"/>
  <c r="Q852" i="13"/>
  <c r="R852" i="13" s="1"/>
  <c r="T852" i="13" s="1"/>
  <c r="U852" i="13" s="1"/>
  <c r="Q2778" i="13"/>
  <c r="R2778" i="13" s="1"/>
  <c r="T2778" i="13" s="1"/>
  <c r="U2778" i="13" s="1"/>
  <c r="Q1071" i="13"/>
  <c r="R1071" i="13" s="1"/>
  <c r="T1071" i="13" s="1"/>
  <c r="U1071" i="13" s="1"/>
  <c r="Q2038" i="13"/>
  <c r="R2038" i="13" s="1"/>
  <c r="T2038" i="13" s="1"/>
  <c r="U2038" i="13" s="1"/>
  <c r="Q1118" i="13"/>
  <c r="R1118" i="13" s="1"/>
  <c r="T1118" i="13" s="1"/>
  <c r="U1118" i="13" s="1"/>
  <c r="Q2728" i="13"/>
  <c r="R2728" i="13" s="1"/>
  <c r="T2728" i="13" s="1"/>
  <c r="U2728" i="13" s="1"/>
  <c r="Q2981" i="13"/>
  <c r="R2981" i="13" s="1"/>
  <c r="T2981" i="13" s="1"/>
  <c r="U2981" i="13" s="1"/>
  <c r="Q717" i="13"/>
  <c r="R717" i="13" s="1"/>
  <c r="T717" i="13" s="1"/>
  <c r="U717" i="13" s="1"/>
  <c r="Q1810" i="13"/>
  <c r="R1810" i="13" s="1"/>
  <c r="T1810" i="13" s="1"/>
  <c r="U1810" i="13" s="1"/>
  <c r="Q2850" i="13"/>
  <c r="R2850" i="13" s="1"/>
  <c r="T2850" i="13" s="1"/>
  <c r="U2850" i="13" s="1"/>
  <c r="Q1482" i="13"/>
  <c r="R1482" i="13" s="1"/>
  <c r="T1482" i="13" s="1"/>
  <c r="U1482" i="13" s="1"/>
  <c r="R1748" i="13"/>
  <c r="T1748" i="13" s="1"/>
  <c r="U1748" i="13" s="1"/>
  <c r="R2280" i="13"/>
  <c r="T2280" i="13" s="1"/>
  <c r="U2280" i="13" s="1"/>
  <c r="R2138" i="13"/>
  <c r="T2138" i="13" s="1"/>
  <c r="U2138" i="13" s="1"/>
  <c r="R825" i="13"/>
  <c r="T825" i="13" s="1"/>
  <c r="U825" i="13" s="1"/>
  <c r="R667" i="13"/>
  <c r="T667" i="13" s="1"/>
  <c r="U667" i="13" s="1"/>
  <c r="R1951" i="13"/>
  <c r="T1951" i="13" s="1"/>
  <c r="U1951" i="13" s="1"/>
  <c r="R27" i="13"/>
  <c r="T27" i="13" s="1"/>
  <c r="U27" i="13" s="1"/>
  <c r="R1148" i="13"/>
  <c r="T1148" i="13" s="1"/>
  <c r="U1148" i="13" s="1"/>
  <c r="Q1883" i="13"/>
  <c r="R1883" i="13" s="1"/>
  <c r="T1883" i="13" s="1"/>
  <c r="U1883" i="13" s="1"/>
  <c r="Q2395" i="13"/>
  <c r="R2395" i="13" s="1"/>
  <c r="T2395" i="13" s="1"/>
  <c r="U2395" i="13" s="1"/>
  <c r="R2789" i="13"/>
  <c r="T2789" i="13" s="1"/>
  <c r="U2789" i="13" s="1"/>
  <c r="R2697" i="13"/>
  <c r="T2697" i="13" s="1"/>
  <c r="U2697" i="13" s="1"/>
  <c r="R3202" i="13"/>
  <c r="T3202" i="13" s="1"/>
  <c r="U3202" i="13" s="1"/>
  <c r="R3458" i="13"/>
  <c r="T3458" i="13" s="1"/>
  <c r="U3458" i="13" s="1"/>
  <c r="Q3729" i="13"/>
  <c r="R3729" i="13" s="1"/>
  <c r="T3729" i="13" s="1"/>
  <c r="U3729" i="13" s="1"/>
  <c r="R215" i="13"/>
  <c r="T215" i="13" s="1"/>
  <c r="U215" i="13" s="1"/>
  <c r="Q1004" i="13"/>
  <c r="R1004" i="13" s="1"/>
  <c r="T1004" i="13" s="1"/>
  <c r="U1004" i="13" s="1"/>
  <c r="Q1134" i="13"/>
  <c r="R1134" i="13" s="1"/>
  <c r="T1134" i="13" s="1"/>
  <c r="U1134" i="13" s="1"/>
  <c r="R1390" i="13"/>
  <c r="T1390" i="13" s="1"/>
  <c r="U1390" i="13" s="1"/>
  <c r="R1575" i="13"/>
  <c r="T1575" i="13" s="1"/>
  <c r="U1575" i="13" s="1"/>
  <c r="R2382" i="13"/>
  <c r="T2382" i="13" s="1"/>
  <c r="U2382" i="13" s="1"/>
  <c r="R4003" i="13"/>
  <c r="T4003" i="13" s="1"/>
  <c r="U4003" i="13" s="1"/>
  <c r="R701" i="13"/>
  <c r="T701" i="13" s="1"/>
  <c r="U701" i="13" s="1"/>
  <c r="R755" i="13"/>
  <c r="T755" i="13" s="1"/>
  <c r="U755" i="13" s="1"/>
  <c r="R2041" i="13"/>
  <c r="T2041" i="13" s="1"/>
  <c r="U2041" i="13" s="1"/>
  <c r="Q2877" i="13"/>
  <c r="R2877" i="13" s="1"/>
  <c r="T2877" i="13" s="1"/>
  <c r="U2877" i="13" s="1"/>
  <c r="R3373" i="13"/>
  <c r="T3373" i="13" s="1"/>
  <c r="U3373" i="13" s="1"/>
  <c r="Q3607" i="13"/>
  <c r="R3607" i="13" s="1"/>
  <c r="T3607" i="13" s="1"/>
  <c r="U3607" i="13" s="1"/>
  <c r="Q3509" i="13"/>
  <c r="R3509" i="13" s="1"/>
  <c r="T3509" i="13" s="1"/>
  <c r="U3509" i="13" s="1"/>
  <c r="Q4063" i="13"/>
  <c r="R4063" i="13" s="1"/>
  <c r="T4063" i="13" s="1"/>
  <c r="U4063" i="13" s="1"/>
  <c r="R3631" i="13"/>
  <c r="T3631" i="13" s="1"/>
  <c r="U3631" i="13" s="1"/>
  <c r="R1480" i="13"/>
  <c r="T1480" i="13" s="1"/>
  <c r="U1480" i="13" s="1"/>
  <c r="R1980" i="13"/>
  <c r="T1980" i="13" s="1"/>
  <c r="U1980" i="13" s="1"/>
  <c r="R1831" i="13"/>
  <c r="T1831" i="13" s="1"/>
  <c r="U1831" i="13" s="1"/>
  <c r="R2477" i="13"/>
  <c r="T2477" i="13" s="1"/>
  <c r="U2477" i="13" s="1"/>
  <c r="Q2500" i="13"/>
  <c r="R2500" i="13" s="1"/>
  <c r="T2500" i="13" s="1"/>
  <c r="U2500" i="13" s="1"/>
  <c r="R3043" i="13"/>
  <c r="T3043" i="13" s="1"/>
  <c r="U3043" i="13" s="1"/>
  <c r="R4076" i="13"/>
  <c r="T4076" i="13" s="1"/>
  <c r="U4076" i="13" s="1"/>
  <c r="R3568" i="13"/>
  <c r="T3568" i="13" s="1"/>
  <c r="U3568" i="13" s="1"/>
  <c r="Q2528" i="13"/>
  <c r="R2528" i="13" s="1"/>
  <c r="T2528" i="13" s="1"/>
  <c r="U2528" i="13" s="1"/>
  <c r="R2693" i="13"/>
  <c r="T2693" i="13" s="1"/>
  <c r="U2693" i="13" s="1"/>
  <c r="R3306" i="13"/>
  <c r="T3306" i="13" s="1"/>
  <c r="U3306" i="13" s="1"/>
  <c r="Q3705" i="13"/>
  <c r="R3705" i="13" s="1"/>
  <c r="T3705" i="13" s="1"/>
  <c r="U3705" i="13" s="1"/>
  <c r="R3640" i="13"/>
  <c r="T3640" i="13" s="1"/>
  <c r="U3640" i="13" s="1"/>
  <c r="R3848" i="13"/>
  <c r="T3848" i="13" s="1"/>
  <c r="U3848" i="13" s="1"/>
  <c r="R4104" i="13"/>
  <c r="T4104" i="13" s="1"/>
  <c r="U4104" i="13" s="1"/>
  <c r="Q488" i="13"/>
  <c r="R488" i="13" s="1"/>
  <c r="T488" i="13" s="1"/>
  <c r="U488" i="13" s="1"/>
  <c r="Q726" i="13"/>
  <c r="R726" i="13" s="1"/>
  <c r="T726" i="13" s="1"/>
  <c r="U726" i="13" s="1"/>
  <c r="R1866" i="13"/>
  <c r="T1866" i="13" s="1"/>
  <c r="U1866" i="13" s="1"/>
  <c r="R3707" i="13"/>
  <c r="T3707" i="13" s="1"/>
  <c r="U3707" i="13" s="1"/>
  <c r="R770" i="13"/>
  <c r="T770" i="13" s="1"/>
  <c r="U770" i="13" s="1"/>
  <c r="R1024" i="13"/>
  <c r="T1024" i="13" s="1"/>
  <c r="U1024" i="13" s="1"/>
  <c r="R4135" i="13"/>
  <c r="T4135" i="13" s="1"/>
  <c r="U4135" i="13" s="1"/>
  <c r="Q3249" i="13"/>
  <c r="R3249" i="13" s="1"/>
  <c r="T3249" i="13" s="1"/>
  <c r="U3249" i="13" s="1"/>
  <c r="R3947" i="13"/>
  <c r="T3947" i="13" s="1"/>
  <c r="U3947" i="13" s="1"/>
  <c r="R375" i="13"/>
  <c r="T375" i="13" s="1"/>
  <c r="U375" i="13" s="1"/>
  <c r="Q989" i="13"/>
  <c r="R989" i="13" s="1"/>
  <c r="T989" i="13" s="1"/>
  <c r="U989" i="13" s="1"/>
  <c r="R1200" i="13"/>
  <c r="T1200" i="13" s="1"/>
  <c r="U1200" i="13" s="1"/>
  <c r="R1513" i="13"/>
  <c r="T1513" i="13" s="1"/>
  <c r="U1513" i="13" s="1"/>
  <c r="R1719" i="13"/>
  <c r="T1719" i="13" s="1"/>
  <c r="U1719" i="13" s="1"/>
  <c r="R2476" i="13"/>
  <c r="T2476" i="13" s="1"/>
  <c r="U2476" i="13" s="1"/>
  <c r="R3403" i="13"/>
  <c r="T3403" i="13" s="1"/>
  <c r="U3403" i="13" s="1"/>
  <c r="Q51" i="13"/>
  <c r="R51" i="13" s="1"/>
  <c r="T51" i="13" s="1"/>
  <c r="U51" i="13" s="1"/>
  <c r="Q1931" i="13"/>
  <c r="R1931" i="13" s="1"/>
  <c r="T1931" i="13" s="1"/>
  <c r="U1931" i="13" s="1"/>
  <c r="R3777" i="13"/>
  <c r="T3777" i="13" s="1"/>
  <c r="U3777" i="13" s="1"/>
  <c r="Q971" i="13"/>
  <c r="R971" i="13" s="1"/>
  <c r="T971" i="13" s="1"/>
  <c r="U971" i="13" s="1"/>
  <c r="Q1239" i="13"/>
  <c r="R1239" i="13" s="1"/>
  <c r="T1239" i="13" s="1"/>
  <c r="U1239" i="13" s="1"/>
  <c r="R347" i="13"/>
  <c r="T347" i="13" s="1"/>
  <c r="U347" i="13" s="1"/>
  <c r="R1018" i="13"/>
  <c r="T1018" i="13" s="1"/>
  <c r="U1018" i="13" s="1"/>
  <c r="R1660" i="13"/>
  <c r="T1660" i="13" s="1"/>
  <c r="U1660" i="13" s="1"/>
  <c r="R2288" i="13"/>
  <c r="T2288" i="13" s="1"/>
  <c r="U2288" i="13" s="1"/>
  <c r="R2680" i="13"/>
  <c r="T2680" i="13" s="1"/>
  <c r="U2680" i="13" s="1"/>
  <c r="R876" i="13"/>
  <c r="T876" i="13" s="1"/>
  <c r="U876" i="13" s="1"/>
  <c r="R1997" i="13"/>
  <c r="T1997" i="13" s="1"/>
  <c r="U1997" i="13" s="1"/>
  <c r="R2546" i="13"/>
  <c r="T2546" i="13" s="1"/>
  <c r="U2546" i="13" s="1"/>
  <c r="R2823" i="13"/>
  <c r="T2823" i="13" s="1"/>
  <c r="U2823" i="13" s="1"/>
  <c r="R1111" i="13"/>
  <c r="T1111" i="13" s="1"/>
  <c r="U1111" i="13" s="1"/>
  <c r="R79" i="13"/>
  <c r="T79" i="13" s="1"/>
  <c r="U79" i="13" s="1"/>
  <c r="R1252" i="13"/>
  <c r="T1252" i="13" s="1"/>
  <c r="U1252" i="13" s="1"/>
  <c r="R2136" i="13"/>
  <c r="T2136" i="13" s="1"/>
  <c r="U2136" i="13" s="1"/>
  <c r="R1027" i="13"/>
  <c r="T1027" i="13" s="1"/>
  <c r="U1027" i="13" s="1"/>
  <c r="R2303" i="13"/>
  <c r="T2303" i="13" s="1"/>
  <c r="U2303" i="13" s="1"/>
  <c r="R2522" i="13"/>
  <c r="T2522" i="13" s="1"/>
  <c r="U2522" i="13" s="1"/>
  <c r="R2551" i="13"/>
  <c r="T2551" i="13" s="1"/>
  <c r="U2551" i="13" s="1"/>
  <c r="R584" i="13"/>
  <c r="T584" i="13" s="1"/>
  <c r="U584" i="13" s="1"/>
  <c r="R1126" i="13"/>
  <c r="T1126" i="13" s="1"/>
  <c r="U1126" i="13" s="1"/>
  <c r="R1935" i="13"/>
  <c r="T1935" i="13" s="1"/>
  <c r="U1935" i="13" s="1"/>
  <c r="R3668" i="13"/>
  <c r="T3668" i="13" s="1"/>
  <c r="U3668" i="13" s="1"/>
  <c r="Q3072" i="13"/>
  <c r="R3072" i="13" s="1"/>
  <c r="T3072" i="13" s="1"/>
  <c r="U3072" i="13" s="1"/>
  <c r="R467" i="13"/>
  <c r="T467" i="13" s="1"/>
  <c r="U467" i="13" s="1"/>
  <c r="Q1452" i="13"/>
  <c r="R1452" i="13" s="1"/>
  <c r="T1452" i="13" s="1"/>
  <c r="U1452" i="13" s="1"/>
  <c r="Q771" i="13"/>
  <c r="R771" i="13" s="1"/>
  <c r="T771" i="13" s="1"/>
  <c r="U771" i="13" s="1"/>
  <c r="R556" i="13"/>
  <c r="T556" i="13" s="1"/>
  <c r="U556" i="13" s="1"/>
  <c r="R3864" i="13"/>
  <c r="T3864" i="13" s="1"/>
  <c r="U3864" i="13" s="1"/>
  <c r="R3591" i="13"/>
  <c r="T3591" i="13" s="1"/>
  <c r="U3591" i="13" s="1"/>
  <c r="R912" i="13"/>
  <c r="T912" i="13" s="1"/>
  <c r="U912" i="13" s="1"/>
  <c r="R1170" i="13"/>
  <c r="T1170" i="13" s="1"/>
  <c r="U1170" i="13" s="1"/>
  <c r="R1344" i="13"/>
  <c r="T1344" i="13" s="1"/>
  <c r="U1344" i="13" s="1"/>
  <c r="R2100" i="13"/>
  <c r="T2100" i="13" s="1"/>
  <c r="U2100" i="13" s="1"/>
  <c r="R1721" i="13"/>
  <c r="T1721" i="13" s="1"/>
  <c r="U1721" i="13" s="1"/>
  <c r="Q2597" i="13"/>
  <c r="R2597" i="13" s="1"/>
  <c r="T2597" i="13" s="1"/>
  <c r="U2597" i="13" s="1"/>
  <c r="R2748" i="13"/>
  <c r="T2748" i="13" s="1"/>
  <c r="U2748" i="13" s="1"/>
  <c r="Q3925" i="13"/>
  <c r="R3925" i="13" s="1"/>
  <c r="T3925" i="13" s="1"/>
  <c r="U3925" i="13" s="1"/>
  <c r="Q3812" i="13"/>
  <c r="R3812" i="13" s="1"/>
  <c r="T3812" i="13" s="1"/>
  <c r="U3812" i="13" s="1"/>
  <c r="Q3975" i="13"/>
  <c r="R3975" i="13" s="1"/>
  <c r="T3975" i="13" s="1"/>
  <c r="U3975" i="13" s="1"/>
  <c r="R91" i="13"/>
  <c r="T91" i="13" s="1"/>
  <c r="U91" i="13" s="1"/>
  <c r="Q413" i="13"/>
  <c r="R413" i="13" s="1"/>
  <c r="T413" i="13" s="1"/>
  <c r="U413" i="13" s="1"/>
  <c r="Q2160" i="13"/>
  <c r="R2160" i="13" s="1"/>
  <c r="T2160" i="13" s="1"/>
  <c r="U2160" i="13" s="1"/>
  <c r="R2011" i="13"/>
  <c r="T2011" i="13" s="1"/>
  <c r="U2011" i="13" s="1"/>
  <c r="Q3479" i="13"/>
  <c r="R3479" i="13" s="1"/>
  <c r="T3479" i="13" s="1"/>
  <c r="U3479" i="13" s="1"/>
  <c r="Q3985" i="13"/>
  <c r="R3985" i="13" s="1"/>
  <c r="T3985" i="13" s="1"/>
  <c r="U3985" i="13" s="1"/>
  <c r="Q20" i="13"/>
  <c r="R20" i="13" s="1"/>
  <c r="T20" i="13" s="1"/>
  <c r="U20" i="13" s="1"/>
  <c r="Q1518" i="13"/>
  <c r="R1518" i="13" s="1"/>
  <c r="T1518" i="13" s="1"/>
  <c r="U1518" i="13" s="1"/>
  <c r="Q3747" i="13"/>
  <c r="R3747" i="13" s="1"/>
  <c r="T3747" i="13" s="1"/>
  <c r="U3747" i="13" s="1"/>
  <c r="R920" i="13"/>
  <c r="T920" i="13" s="1"/>
  <c r="U920" i="13" s="1"/>
  <c r="R1178" i="13"/>
  <c r="T1178" i="13" s="1"/>
  <c r="U1178" i="13" s="1"/>
  <c r="R1491" i="13"/>
  <c r="T1491" i="13" s="1"/>
  <c r="U1491" i="13" s="1"/>
  <c r="R2447" i="13"/>
  <c r="T2447" i="13" s="1"/>
  <c r="U2447" i="13" s="1"/>
  <c r="Q3602" i="13"/>
  <c r="R3602" i="13" s="1"/>
  <c r="T3602" i="13" s="1"/>
  <c r="U3602" i="13" s="1"/>
  <c r="Q3253" i="13"/>
  <c r="R3253" i="13" s="1"/>
  <c r="T3253" i="13" s="1"/>
  <c r="U3253" i="13" s="1"/>
  <c r="R321" i="13"/>
  <c r="T321" i="13" s="1"/>
  <c r="U321" i="13" s="1"/>
  <c r="Q1224" i="13"/>
  <c r="R1224" i="13" s="1"/>
  <c r="T1224" i="13" s="1"/>
  <c r="U1224" i="13" s="1"/>
  <c r="Q2947" i="13"/>
  <c r="R2947" i="13" s="1"/>
  <c r="T2947" i="13" s="1"/>
  <c r="U2947" i="13" s="1"/>
  <c r="R3612" i="13"/>
  <c r="T3612" i="13" s="1"/>
  <c r="U3612" i="13" s="1"/>
  <c r="R610" i="13"/>
  <c r="T610" i="13" s="1"/>
  <c r="U610" i="13" s="1"/>
  <c r="R1636" i="13"/>
  <c r="T1636" i="13" s="1"/>
  <c r="U1636" i="13" s="1"/>
  <c r="Q1437" i="13"/>
  <c r="R1437" i="13" s="1"/>
  <c r="T1437" i="13" s="1"/>
  <c r="U1437" i="13" s="1"/>
  <c r="Q2347" i="13"/>
  <c r="R2347" i="13" s="1"/>
  <c r="T2347" i="13" s="1"/>
  <c r="U2347" i="13" s="1"/>
  <c r="R3071" i="13"/>
  <c r="T3071" i="13" s="1"/>
  <c r="U3071" i="13" s="1"/>
  <c r="R8" i="13"/>
  <c r="T8" i="13" s="1"/>
  <c r="U8" i="13" s="1"/>
  <c r="Q1423" i="13"/>
  <c r="R1423" i="13" s="1"/>
  <c r="T1423" i="13" s="1"/>
  <c r="U1423" i="13" s="1"/>
  <c r="R1994" i="13"/>
  <c r="T1994" i="13" s="1"/>
  <c r="U1994" i="13" s="1"/>
  <c r="Q3212" i="13"/>
  <c r="R3212" i="13" s="1"/>
  <c r="T3212" i="13" s="1"/>
  <c r="U3212" i="13" s="1"/>
  <c r="R30" i="13"/>
  <c r="T30" i="13" s="1"/>
  <c r="U30" i="13" s="1"/>
  <c r="Q286" i="13"/>
  <c r="R286" i="13" s="1"/>
  <c r="T286" i="13" s="1"/>
  <c r="U286" i="13" s="1"/>
  <c r="Q2415" i="13"/>
  <c r="R2415" i="13" s="1"/>
  <c r="T2415" i="13" s="1"/>
  <c r="U2415" i="13" s="1"/>
  <c r="Q2702" i="13"/>
  <c r="R2702" i="13" s="1"/>
  <c r="T2702" i="13" s="1"/>
  <c r="U2702" i="13" s="1"/>
  <c r="Q3675" i="13"/>
  <c r="R3675" i="13" s="1"/>
  <c r="T3675" i="13" s="1"/>
  <c r="U3675" i="13" s="1"/>
  <c r="R3991" i="13"/>
  <c r="T3991" i="13" s="1"/>
  <c r="U3991" i="13" s="1"/>
  <c r="R533" i="13"/>
  <c r="T533" i="13" s="1"/>
  <c r="U533" i="13" s="1"/>
  <c r="Q1456" i="13"/>
  <c r="R1456" i="13" s="1"/>
  <c r="T1456" i="13" s="1"/>
  <c r="U1456" i="13" s="1"/>
  <c r="Q3254" i="13"/>
  <c r="R3254" i="13" s="1"/>
  <c r="T3254" i="13" s="1"/>
  <c r="U3254" i="13" s="1"/>
  <c r="Q3781" i="13"/>
  <c r="R3781" i="13" s="1"/>
  <c r="T3781" i="13" s="1"/>
  <c r="U3781" i="13" s="1"/>
  <c r="Q4165" i="13"/>
  <c r="R4165" i="13" s="1"/>
  <c r="T4165" i="13" s="1"/>
  <c r="U4165" i="13" s="1"/>
  <c r="R3496" i="13"/>
  <c r="T3496" i="13" s="1"/>
  <c r="U3496" i="13" s="1"/>
  <c r="Q2600" i="13"/>
  <c r="R2600" i="13" s="1"/>
  <c r="T2600" i="13" s="1"/>
  <c r="U2600" i="13" s="1"/>
  <c r="Q3664" i="13"/>
  <c r="R3664" i="13" s="1"/>
  <c r="T3664" i="13" s="1"/>
  <c r="U3664" i="13" s="1"/>
  <c r="Q4048" i="13"/>
  <c r="R4048" i="13" s="1"/>
  <c r="T4048" i="13" s="1"/>
  <c r="U4048" i="13" s="1"/>
  <c r="Q524" i="13"/>
  <c r="R524" i="13" s="1"/>
  <c r="T524" i="13" s="1"/>
  <c r="U524" i="13" s="1"/>
  <c r="Q2322" i="13"/>
  <c r="R2322" i="13" s="1"/>
  <c r="T2322" i="13" s="1"/>
  <c r="U2322" i="13" s="1"/>
  <c r="Q3983" i="13"/>
  <c r="R3983" i="13" s="1"/>
  <c r="T3983" i="13" s="1"/>
  <c r="U3983" i="13" s="1"/>
  <c r="Q25" i="13"/>
  <c r="R25" i="13" s="1"/>
  <c r="T25" i="13" s="1"/>
  <c r="U25" i="13" s="1"/>
  <c r="Q1457" i="13"/>
  <c r="R1457" i="13" s="1"/>
  <c r="T1457" i="13" s="1"/>
  <c r="U1457" i="13" s="1"/>
  <c r="Q2385" i="13"/>
  <c r="R2385" i="13" s="1"/>
  <c r="T2385" i="13" s="1"/>
  <c r="U2385" i="13" s="1"/>
  <c r="Q2653" i="13"/>
  <c r="R2653" i="13" s="1"/>
  <c r="T2653" i="13" s="1"/>
  <c r="U2653" i="13" s="1"/>
  <c r="Q2979" i="13"/>
  <c r="R2979" i="13" s="1"/>
  <c r="T2979" i="13" s="1"/>
  <c r="U2979" i="13" s="1"/>
  <c r="Q702" i="13"/>
  <c r="R702" i="13" s="1"/>
  <c r="T702" i="13" s="1"/>
  <c r="U702" i="13" s="1"/>
  <c r="Q1747" i="13"/>
  <c r="R1747" i="13" s="1"/>
  <c r="T1747" i="13" s="1"/>
  <c r="U1747" i="13" s="1"/>
  <c r="Q3829" i="13"/>
  <c r="R3829" i="13" s="1"/>
  <c r="T3829" i="13" s="1"/>
  <c r="U3829" i="13" s="1"/>
  <c r="Q2665" i="13"/>
  <c r="R2665" i="13" s="1"/>
  <c r="T2665" i="13" s="1"/>
  <c r="U2665" i="13" s="1"/>
  <c r="Q485" i="13"/>
  <c r="R485" i="13" s="1"/>
  <c r="T485" i="13" s="1"/>
  <c r="U485" i="13" s="1"/>
  <c r="Q4066" i="13"/>
  <c r="R4066" i="13" s="1"/>
  <c r="T4066" i="13" s="1"/>
  <c r="U4066" i="13" s="1"/>
  <c r="R2836" i="13"/>
  <c r="T2836" i="13" s="1"/>
  <c r="U2836" i="13" s="1"/>
  <c r="Q55" i="13"/>
  <c r="R55" i="13" s="1"/>
  <c r="T55" i="13" s="1"/>
  <c r="U55" i="13" s="1"/>
  <c r="R3013" i="13"/>
  <c r="T3013" i="13" s="1"/>
  <c r="U3013" i="13" s="1"/>
  <c r="R1446" i="13"/>
  <c r="T1446" i="13" s="1"/>
  <c r="U1446" i="13" s="1"/>
  <c r="Q486" i="13"/>
  <c r="R486" i="13" s="1"/>
  <c r="T486" i="13" s="1"/>
  <c r="U486" i="13" s="1"/>
  <c r="R2851" i="13"/>
  <c r="T2851" i="13" s="1"/>
  <c r="U2851" i="13" s="1"/>
  <c r="R3549" i="13"/>
  <c r="T3549" i="13" s="1"/>
  <c r="U3549" i="13" s="1"/>
  <c r="R371" i="13"/>
  <c r="T371" i="13" s="1"/>
  <c r="U371" i="13" s="1"/>
  <c r="R938" i="13"/>
  <c r="T938" i="13" s="1"/>
  <c r="U938" i="13" s="1"/>
  <c r="R2080" i="13"/>
  <c r="T2080" i="13" s="1"/>
  <c r="U2080" i="13" s="1"/>
  <c r="R670" i="13"/>
  <c r="T670" i="13" s="1"/>
  <c r="U670" i="13" s="1"/>
  <c r="R3543" i="13"/>
  <c r="T3543" i="13" s="1"/>
  <c r="U3543" i="13" s="1"/>
  <c r="R3623" i="13"/>
  <c r="T3623" i="13" s="1"/>
  <c r="U3623" i="13" s="1"/>
  <c r="R887" i="13"/>
  <c r="T887" i="13" s="1"/>
  <c r="U887" i="13" s="1"/>
  <c r="R1411" i="13"/>
  <c r="T1411" i="13" s="1"/>
  <c r="U1411" i="13" s="1"/>
  <c r="Q3702" i="13"/>
  <c r="R3702" i="13" s="1"/>
  <c r="T3702" i="13" s="1"/>
  <c r="U3702" i="13" s="1"/>
  <c r="R2929" i="13"/>
  <c r="T2929" i="13" s="1"/>
  <c r="U2929" i="13" s="1"/>
  <c r="Q4002" i="13"/>
  <c r="R4002" i="13" s="1"/>
  <c r="R3088" i="13"/>
  <c r="T3088" i="13" s="1"/>
  <c r="U3088" i="13" s="1"/>
  <c r="R2525" i="13"/>
  <c r="T2525" i="13" s="1"/>
  <c r="U2525" i="13" s="1"/>
  <c r="R3312" i="13"/>
  <c r="T3312" i="13" s="1"/>
  <c r="U3312" i="13" s="1"/>
  <c r="Q1286" i="13"/>
  <c r="R1286" i="13" s="1"/>
  <c r="T1286" i="13" s="1"/>
  <c r="U1286" i="13" s="1"/>
  <c r="R1914" i="13"/>
  <c r="T1914" i="13" s="1"/>
  <c r="U1914" i="13" s="1"/>
  <c r="Q2411" i="13"/>
  <c r="R2411" i="13" s="1"/>
  <c r="T2411" i="13" s="1"/>
  <c r="U2411" i="13" s="1"/>
  <c r="R2193" i="13"/>
  <c r="T2193" i="13" s="1"/>
  <c r="U2193" i="13" s="1"/>
  <c r="Q3220" i="13"/>
  <c r="R3220" i="13" s="1"/>
  <c r="T3220" i="13" s="1"/>
  <c r="U3220" i="13" s="1"/>
  <c r="R909" i="13"/>
  <c r="T909" i="13" s="1"/>
  <c r="U909" i="13" s="1"/>
  <c r="Q1305" i="13"/>
  <c r="R1305" i="13" s="1"/>
  <c r="T1305" i="13" s="1"/>
  <c r="U1305" i="13" s="1"/>
  <c r="R3224" i="13"/>
  <c r="T3224" i="13" s="1"/>
  <c r="U3224" i="13" s="1"/>
  <c r="R2320" i="13"/>
  <c r="T2320" i="13" s="1"/>
  <c r="U2320" i="13" s="1"/>
  <c r="R2094" i="13"/>
  <c r="T2094" i="13" s="1"/>
  <c r="U2094" i="13" s="1"/>
  <c r="Q3461" i="13"/>
  <c r="R3461" i="13" s="1"/>
  <c r="T3461" i="13" s="1"/>
  <c r="U3461" i="13" s="1"/>
  <c r="Q1682" i="13"/>
  <c r="R1682" i="13" s="1"/>
  <c r="T1682" i="13" s="1"/>
  <c r="U1682" i="13" s="1"/>
  <c r="R2532" i="13"/>
  <c r="T2532" i="13" s="1"/>
  <c r="U2532" i="13" s="1"/>
  <c r="Q4108" i="13"/>
  <c r="R4108" i="13" s="1"/>
  <c r="T4108" i="13" s="1"/>
  <c r="U4108" i="13" s="1"/>
  <c r="R1156" i="13"/>
  <c r="T1156" i="13" s="1"/>
  <c r="U1156" i="13" s="1"/>
  <c r="R3276" i="13"/>
  <c r="T3276" i="13" s="1"/>
  <c r="U3276" i="13" s="1"/>
  <c r="Q366" i="13"/>
  <c r="R366" i="13" s="1"/>
  <c r="T366" i="13" s="1"/>
  <c r="U366" i="13" s="1"/>
  <c r="Q2919" i="13"/>
  <c r="R2919" i="13" s="1"/>
  <c r="T2919" i="13" s="1"/>
  <c r="U2919" i="13" s="1"/>
  <c r="R1413" i="13"/>
  <c r="T1413" i="13" s="1"/>
  <c r="U1413" i="13" s="1"/>
  <c r="Q3431" i="13"/>
  <c r="R3431" i="13" s="1"/>
  <c r="T3431" i="13" s="1"/>
  <c r="U3431" i="13" s="1"/>
  <c r="R476" i="13"/>
  <c r="T476" i="13" s="1"/>
  <c r="U476" i="13" s="1"/>
  <c r="R3015" i="13"/>
  <c r="T3015" i="13" s="1"/>
  <c r="U3015" i="13" s="1"/>
  <c r="R1571" i="13"/>
  <c r="T1571" i="13" s="1"/>
  <c r="U1571" i="13" s="1"/>
  <c r="R3798" i="13"/>
  <c r="T3798" i="13" s="1"/>
  <c r="U3798" i="13" s="1"/>
  <c r="R1046" i="13"/>
  <c r="T1046" i="13" s="1"/>
  <c r="U1046" i="13" s="1"/>
  <c r="R1129" i="13"/>
  <c r="T1129" i="13" s="1"/>
  <c r="U1129" i="13" s="1"/>
  <c r="Q3641" i="13"/>
  <c r="R3641" i="13" s="1"/>
  <c r="T3641" i="13" s="1"/>
  <c r="U3641" i="13" s="1"/>
  <c r="R4156" i="13"/>
  <c r="T4156" i="13" s="1"/>
  <c r="U4156" i="13" s="1"/>
  <c r="R2132" i="13"/>
  <c r="T2132" i="13" s="1"/>
  <c r="U2132" i="13" s="1"/>
  <c r="R2677" i="13"/>
  <c r="T2677" i="13" s="1"/>
  <c r="U2677" i="13" s="1"/>
  <c r="R3302" i="13"/>
  <c r="T3302" i="13" s="1"/>
  <c r="U3302" i="13" s="1"/>
  <c r="Q2345" i="13"/>
  <c r="R2345" i="13" s="1"/>
  <c r="T2345" i="13" s="1"/>
  <c r="U2345" i="13" s="1"/>
  <c r="Q3490" i="13"/>
  <c r="R3490" i="13" s="1"/>
  <c r="T3490" i="13" s="1"/>
  <c r="U3490" i="13" s="1"/>
  <c r="R4017" i="13"/>
  <c r="T4017" i="13" s="1"/>
  <c r="U4017" i="13" s="1"/>
  <c r="R2962" i="13"/>
  <c r="T2962" i="13" s="1"/>
  <c r="U2962" i="13" s="1"/>
  <c r="R1752" i="13"/>
  <c r="T1752" i="13" s="1"/>
  <c r="U1752" i="13" s="1"/>
  <c r="R3457" i="13"/>
  <c r="T3457" i="13" s="1"/>
  <c r="U3457" i="13" s="1"/>
  <c r="Q1570" i="13"/>
  <c r="R1570" i="13" s="1"/>
  <c r="T1570" i="13" s="1"/>
  <c r="U1570" i="13" s="1"/>
  <c r="R200" i="13"/>
  <c r="T200" i="13" s="1"/>
  <c r="U200" i="13" s="1"/>
  <c r="Q2223" i="13"/>
  <c r="R2223" i="13" s="1"/>
  <c r="T2223" i="13" s="1"/>
  <c r="U2223" i="13" s="1"/>
  <c r="R1228" i="13"/>
  <c r="T1228" i="13" s="1"/>
  <c r="U1228" i="13" s="1"/>
  <c r="Q403" i="13"/>
  <c r="R403" i="13" s="1"/>
  <c r="R3786" i="13"/>
  <c r="T3786" i="13" s="1"/>
  <c r="U3786" i="13" s="1"/>
  <c r="Q836" i="13"/>
  <c r="R836" i="13" s="1"/>
  <c r="T836" i="13" s="1"/>
  <c r="U836" i="13" s="1"/>
  <c r="R2060" i="13"/>
  <c r="T2060" i="13" s="1"/>
  <c r="U2060" i="13" s="1"/>
  <c r="R2429" i="13"/>
  <c r="T2429" i="13" s="1"/>
  <c r="U2429" i="13" s="1"/>
  <c r="R4013" i="13"/>
  <c r="T4013" i="13" s="1"/>
  <c r="U4013" i="13" s="1"/>
  <c r="R119" i="13"/>
  <c r="T119" i="13" s="1"/>
  <c r="U119" i="13" s="1"/>
  <c r="R586" i="13"/>
  <c r="T586" i="13" s="1"/>
  <c r="U586" i="13" s="1"/>
  <c r="Q1460" i="13"/>
  <c r="R1460" i="13" s="1"/>
  <c r="T1460" i="13" s="1"/>
  <c r="U1460" i="13" s="1"/>
  <c r="R1811" i="13"/>
  <c r="T1811" i="13" s="1"/>
  <c r="U1811" i="13" s="1"/>
  <c r="R2783" i="13"/>
  <c r="T2783" i="13" s="1"/>
  <c r="U2783" i="13" s="1"/>
  <c r="R3672" i="13"/>
  <c r="T3672" i="13" s="1"/>
  <c r="U3672" i="13" s="1"/>
  <c r="Q4056" i="13"/>
  <c r="R4056" i="13" s="1"/>
  <c r="T4056" i="13" s="1"/>
  <c r="U4056" i="13" s="1"/>
  <c r="R3565" i="13"/>
  <c r="T3565" i="13" s="1"/>
  <c r="U3565" i="13" s="1"/>
  <c r="Q2181" i="13"/>
  <c r="R2181" i="13" s="1"/>
  <c r="T2181" i="13" s="1"/>
  <c r="U2181" i="13" s="1"/>
  <c r="R2571" i="13"/>
  <c r="T2571" i="13" s="1"/>
  <c r="U2571" i="13" s="1"/>
  <c r="Q2875" i="13"/>
  <c r="R2875" i="13" s="1"/>
  <c r="T2875" i="13" s="1"/>
  <c r="U2875" i="13" s="1"/>
  <c r="Q2998" i="13"/>
  <c r="R2998" i="13" s="1"/>
  <c r="T2998" i="13" s="1"/>
  <c r="U2998" i="13" s="1"/>
  <c r="Q3564" i="13"/>
  <c r="R3564" i="13" s="1"/>
  <c r="T3564" i="13" s="1"/>
  <c r="U3564" i="13" s="1"/>
  <c r="Q3480" i="13"/>
  <c r="R3480" i="13" s="1"/>
  <c r="T3480" i="13" s="1"/>
  <c r="U3480" i="13" s="1"/>
  <c r="Q349" i="13"/>
  <c r="R349" i="13" s="1"/>
  <c r="T349" i="13" s="1"/>
  <c r="U349" i="13" s="1"/>
  <c r="R3835" i="13"/>
  <c r="T3835" i="13" s="1"/>
  <c r="U3835" i="13" s="1"/>
  <c r="R89" i="13"/>
  <c r="T89" i="13" s="1"/>
  <c r="U89" i="13" s="1"/>
  <c r="R281" i="13"/>
  <c r="T281" i="13" s="1"/>
  <c r="U281" i="13" s="1"/>
  <c r="R1528" i="13"/>
  <c r="T1528" i="13" s="1"/>
  <c r="U1528" i="13" s="1"/>
  <c r="R3579" i="13"/>
  <c r="T3579" i="13" s="1"/>
  <c r="U3579" i="13" s="1"/>
  <c r="R2832" i="13"/>
  <c r="T2832" i="13" s="1"/>
  <c r="U2832" i="13" s="1"/>
  <c r="R96" i="13"/>
  <c r="T96" i="13" s="1"/>
  <c r="U96" i="13" s="1"/>
  <c r="R3922" i="13"/>
  <c r="T3922" i="13" s="1"/>
  <c r="U3922" i="13" s="1"/>
  <c r="R3515" i="13"/>
  <c r="T3515" i="13" s="1"/>
  <c r="U3515" i="13" s="1"/>
  <c r="R3865" i="13"/>
  <c r="T3865" i="13" s="1"/>
  <c r="U3865" i="13" s="1"/>
  <c r="R1842" i="13"/>
  <c r="T1842" i="13" s="1"/>
  <c r="U1842" i="13" s="1"/>
  <c r="R1037" i="13"/>
  <c r="T1037" i="13" s="1"/>
  <c r="U1037" i="13" s="1"/>
  <c r="R2501" i="13"/>
  <c r="T2501" i="13" s="1"/>
  <c r="U2501" i="13" s="1"/>
  <c r="R3508" i="13"/>
  <c r="T3508" i="13" s="1"/>
  <c r="U3508" i="13" s="1"/>
  <c r="R946" i="13"/>
  <c r="T946" i="13" s="1"/>
  <c r="U946" i="13" s="1"/>
  <c r="R2457" i="13"/>
  <c r="T2457" i="13" s="1"/>
  <c r="U2457" i="13" s="1"/>
  <c r="R1631" i="13"/>
  <c r="T1631" i="13" s="1"/>
  <c r="U1631" i="13" s="1"/>
  <c r="Q3593" i="13"/>
  <c r="R3593" i="13" s="1"/>
  <c r="T3593" i="13" s="1"/>
  <c r="U3593" i="13" s="1"/>
  <c r="R4118" i="13"/>
  <c r="T4118" i="13" s="1"/>
  <c r="U4118" i="13" s="1"/>
  <c r="R307" i="13"/>
  <c r="T307" i="13" s="1"/>
  <c r="U307" i="13" s="1"/>
  <c r="R1066" i="13"/>
  <c r="T1066" i="13" s="1"/>
  <c r="U1066" i="13" s="1"/>
  <c r="R3399" i="13"/>
  <c r="T3399" i="13" s="1"/>
  <c r="U3399" i="13" s="1"/>
  <c r="R3533" i="13"/>
  <c r="T3533" i="13" s="1"/>
  <c r="U3533" i="13" s="1"/>
  <c r="R1367" i="13"/>
  <c r="T1367" i="13" s="1"/>
  <c r="U1367" i="13" s="1"/>
  <c r="R1938" i="13"/>
  <c r="T1938" i="13" s="1"/>
  <c r="U1938" i="13" s="1"/>
  <c r="R2173" i="13"/>
  <c r="T2173" i="13" s="1"/>
  <c r="U2173" i="13" s="1"/>
  <c r="R2978" i="13"/>
  <c r="T2978" i="13" s="1"/>
  <c r="U2978" i="13" s="1"/>
  <c r="R3843" i="13"/>
  <c r="T3843" i="13" s="1"/>
  <c r="U3843" i="13" s="1"/>
  <c r="R546" i="13"/>
  <c r="T546" i="13" s="1"/>
  <c r="U546" i="13" s="1"/>
  <c r="R1015" i="13"/>
  <c r="T1015" i="13" s="1"/>
  <c r="U1015" i="13" s="1"/>
  <c r="R2156" i="13"/>
  <c r="T2156" i="13" s="1"/>
  <c r="U2156" i="13" s="1"/>
  <c r="R1879" i="13"/>
  <c r="T1879" i="13" s="1"/>
  <c r="U1879" i="13" s="1"/>
  <c r="R2420" i="13"/>
  <c r="T2420" i="13" s="1"/>
  <c r="U2420" i="13" s="1"/>
  <c r="R3519" i="13"/>
  <c r="T3519" i="13" s="1"/>
  <c r="U3519" i="13" s="1"/>
  <c r="R455" i="13"/>
  <c r="T455" i="13" s="1"/>
  <c r="U455" i="13" s="1"/>
  <c r="Q1300" i="13"/>
  <c r="R1300" i="13" s="1"/>
  <c r="T1300" i="13" s="1"/>
  <c r="U1300" i="13" s="1"/>
  <c r="R2448" i="13"/>
  <c r="T2448" i="13" s="1"/>
  <c r="U2448" i="13" s="1"/>
  <c r="R4024" i="13"/>
  <c r="T4024" i="13" s="1"/>
  <c r="U4024" i="13" s="1"/>
  <c r="Q3795" i="13"/>
  <c r="R3795" i="13" s="1"/>
  <c r="T3795" i="13" s="1"/>
  <c r="U3795" i="13" s="1"/>
  <c r="Q2086" i="13"/>
  <c r="R2086" i="13" s="1"/>
  <c r="T2086" i="13" s="1"/>
  <c r="U2086" i="13" s="1"/>
  <c r="Q4100" i="13"/>
  <c r="R4100" i="13" s="1"/>
  <c r="T4100" i="13" s="1"/>
  <c r="U4100" i="13" s="1"/>
  <c r="R1808" i="13"/>
  <c r="T1808" i="13" s="1"/>
  <c r="U1808" i="13" s="1"/>
  <c r="Q1607" i="13"/>
  <c r="R1607" i="13" s="1"/>
  <c r="T1607" i="13" s="1"/>
  <c r="U1607" i="13" s="1"/>
  <c r="R122" i="13"/>
  <c r="T122" i="13" s="1"/>
  <c r="U122" i="13" s="1"/>
  <c r="Q1945" i="13"/>
  <c r="R1945" i="13" s="1"/>
  <c r="T1945" i="13" s="1"/>
  <c r="U1945" i="13" s="1"/>
  <c r="R3662" i="13"/>
  <c r="T3662" i="13" s="1"/>
  <c r="U3662" i="13" s="1"/>
  <c r="Q3791" i="13"/>
  <c r="R3791" i="13" s="1"/>
  <c r="T3791" i="13" s="1"/>
  <c r="U3791" i="13" s="1"/>
  <c r="Q1089" i="13"/>
  <c r="R1089" i="13" s="1"/>
  <c r="T1089" i="13" s="1"/>
  <c r="U1089" i="13" s="1"/>
  <c r="Q3487" i="13"/>
  <c r="R3487" i="13" s="1"/>
  <c r="T3487" i="13" s="1"/>
  <c r="U3487" i="13" s="1"/>
  <c r="Q2523" i="13"/>
  <c r="R2523" i="13" s="1"/>
  <c r="T2523" i="13" s="1"/>
  <c r="U2523" i="13" s="1"/>
  <c r="Q2829" i="13"/>
  <c r="R2829" i="13" s="1"/>
  <c r="T2829" i="13" s="1"/>
  <c r="U2829" i="13" s="1"/>
  <c r="R325" i="13"/>
  <c r="T325" i="13" s="1"/>
  <c r="U325" i="13" s="1"/>
  <c r="Q1642" i="13"/>
  <c r="R1642" i="13" s="1"/>
  <c r="T1642" i="13" s="1"/>
  <c r="U1642" i="13" s="1"/>
  <c r="R1176" i="13"/>
  <c r="T1176" i="13" s="1"/>
  <c r="U1176" i="13" s="1"/>
  <c r="Q2039" i="13"/>
  <c r="R2039" i="13" s="1"/>
  <c r="T2039" i="13" s="1"/>
  <c r="U2039" i="13" s="1"/>
  <c r="Q1983" i="13"/>
  <c r="R1983" i="13" s="1"/>
  <c r="T1983" i="13" s="1"/>
  <c r="U1983" i="13" s="1"/>
  <c r="Q3451" i="13"/>
  <c r="R3451" i="13" s="1"/>
  <c r="T3451" i="13" s="1"/>
  <c r="U3451" i="13" s="1"/>
  <c r="R3076" i="13"/>
  <c r="T3076" i="13" s="1"/>
  <c r="U3076" i="13" s="1"/>
  <c r="R1210" i="13"/>
  <c r="T1210" i="13" s="1"/>
  <c r="U1210" i="13" s="1"/>
  <c r="Q2273" i="13"/>
  <c r="R2273" i="13" s="1"/>
  <c r="T2273" i="13" s="1"/>
  <c r="U2273" i="13" s="1"/>
  <c r="R1512" i="13"/>
  <c r="T1512" i="13" s="1"/>
  <c r="U1512" i="13" s="1"/>
  <c r="Q2509" i="13"/>
  <c r="R2509" i="13" s="1"/>
  <c r="T2509" i="13" s="1"/>
  <c r="U2509" i="13" s="1"/>
  <c r="Q797" i="13"/>
  <c r="R797" i="13" s="1"/>
  <c r="T797" i="13" s="1"/>
  <c r="U797" i="13" s="1"/>
  <c r="Q3638" i="13"/>
  <c r="R3638" i="13" s="1"/>
  <c r="T3638" i="13" s="1"/>
  <c r="U3638" i="13" s="1"/>
  <c r="R1360" i="13"/>
  <c r="T1360" i="13" s="1"/>
  <c r="U1360" i="13" s="1"/>
  <c r="R3542" i="13"/>
  <c r="T3542" i="13" s="1"/>
  <c r="U3542" i="13" s="1"/>
  <c r="R2077" i="13"/>
  <c r="T2077" i="13" s="1"/>
  <c r="U2077" i="13" s="1"/>
  <c r="Q3420" i="13"/>
  <c r="R3420" i="13" s="1"/>
  <c r="T3420" i="13" s="1"/>
  <c r="U3420" i="13" s="1"/>
  <c r="Q434" i="13"/>
  <c r="R434" i="13" s="1"/>
  <c r="T434" i="13" s="1"/>
  <c r="U434" i="13" s="1"/>
  <c r="R2270" i="13"/>
  <c r="T2270" i="13" s="1"/>
  <c r="U2270" i="13" s="1"/>
  <c r="Q1560" i="13"/>
  <c r="R1560" i="13" s="1"/>
  <c r="T1560" i="13" s="1"/>
  <c r="U1560" i="13" s="1"/>
  <c r="Q535" i="13"/>
  <c r="R535" i="13" s="1"/>
  <c r="T535" i="13" s="1"/>
  <c r="U535" i="13" s="1"/>
  <c r="R826" i="13"/>
  <c r="T826" i="13" s="1"/>
  <c r="U826" i="13" s="1"/>
  <c r="Q2480" i="13"/>
  <c r="R2480" i="13" s="1"/>
  <c r="T2480" i="13" s="1"/>
  <c r="U2480" i="13" s="1"/>
  <c r="R979" i="13"/>
  <c r="T979" i="13" s="1"/>
  <c r="U979" i="13" s="1"/>
  <c r="Q2858" i="13"/>
  <c r="R2858" i="13" s="1"/>
  <c r="T2858" i="13" s="1"/>
  <c r="U2858" i="13" s="1"/>
  <c r="Q1757" i="13"/>
  <c r="R1757" i="13" s="1"/>
  <c r="T1757" i="13" s="1"/>
  <c r="U1757" i="13" s="1"/>
  <c r="Q2225" i="13"/>
  <c r="R2225" i="13" s="1"/>
  <c r="T2225" i="13" s="1"/>
  <c r="U2225" i="13" s="1"/>
  <c r="Q2866" i="13"/>
  <c r="R2866" i="13" s="1"/>
  <c r="T2866" i="13" s="1"/>
  <c r="U2866" i="13" s="1"/>
  <c r="Q4131" i="13"/>
  <c r="R4131" i="13" s="1"/>
  <c r="T4131" i="13" s="1"/>
  <c r="U4131" i="13" s="1"/>
  <c r="Q4030" i="13"/>
  <c r="R4030" i="13" s="1"/>
  <c r="T4030" i="13" s="1"/>
  <c r="U4030" i="13" s="1"/>
  <c r="Q3884" i="13"/>
  <c r="R3884" i="13" s="1"/>
  <c r="T3884" i="13" s="1"/>
  <c r="U3884" i="13" s="1"/>
  <c r="R1375" i="13"/>
  <c r="T1375" i="13" s="1"/>
  <c r="U1375" i="13" s="1"/>
  <c r="R1946" i="13"/>
  <c r="T1946" i="13" s="1"/>
  <c r="U1946" i="13" s="1"/>
  <c r="R4006" i="13"/>
  <c r="T4006" i="13" s="1"/>
  <c r="U4006" i="13" s="1"/>
  <c r="R1069" i="13"/>
  <c r="T1069" i="13" s="1"/>
  <c r="U1069" i="13" s="1"/>
  <c r="R1664" i="13"/>
  <c r="T1664" i="13" s="1"/>
  <c r="U1664" i="13" s="1"/>
  <c r="Q2428" i="13"/>
  <c r="R2428" i="13" s="1"/>
  <c r="T2428" i="13" s="1"/>
  <c r="U2428" i="13" s="1"/>
  <c r="R2556" i="13"/>
  <c r="T2556" i="13" s="1"/>
  <c r="U2556" i="13" s="1"/>
  <c r="R2805" i="13"/>
  <c r="T2805" i="13" s="1"/>
  <c r="U2805" i="13" s="1"/>
  <c r="R3483" i="13"/>
  <c r="T3483" i="13" s="1"/>
  <c r="U3483" i="13" s="1"/>
  <c r="R3334" i="13"/>
  <c r="T3334" i="13" s="1"/>
  <c r="U3334" i="13" s="1"/>
  <c r="Q3551" i="13"/>
  <c r="R3551" i="13" s="1"/>
  <c r="T3551" i="13" s="1"/>
  <c r="U3551" i="13" s="1"/>
  <c r="R3733" i="13"/>
  <c r="T3733" i="13" s="1"/>
  <c r="U3733" i="13" s="1"/>
  <c r="R2958" i="13"/>
  <c r="T2958" i="13" s="1"/>
  <c r="U2958" i="13" s="1"/>
  <c r="R4094" i="13"/>
  <c r="T4094" i="13" s="1"/>
  <c r="U4094" i="13" s="1"/>
  <c r="Q475" i="13"/>
  <c r="R475" i="13" s="1"/>
  <c r="T475" i="13" s="1"/>
  <c r="U475" i="13" s="1"/>
  <c r="Q873" i="13"/>
  <c r="R873" i="13" s="1"/>
  <c r="T873" i="13" s="1"/>
  <c r="U873" i="13" s="1"/>
  <c r="R1087" i="13"/>
  <c r="T1087" i="13" s="1"/>
  <c r="U1087" i="13" s="1"/>
  <c r="R1269" i="13"/>
  <c r="T1269" i="13" s="1"/>
  <c r="U1269" i="13" s="1"/>
  <c r="R1713" i="13"/>
  <c r="T1713" i="13" s="1"/>
  <c r="U1713" i="13" s="1"/>
  <c r="R2616" i="13"/>
  <c r="T2616" i="13" s="1"/>
  <c r="U2616" i="13" s="1"/>
  <c r="Q2953" i="13"/>
  <c r="R2953" i="13" s="1"/>
  <c r="T2953" i="13" s="1"/>
  <c r="U2953" i="13" s="1"/>
  <c r="R3537" i="13"/>
  <c r="T3537" i="13" s="1"/>
  <c r="U3537" i="13" s="1"/>
  <c r="R116" i="13"/>
  <c r="T116" i="13" s="1"/>
  <c r="U116" i="13" s="1"/>
  <c r="R686" i="13"/>
  <c r="T686" i="13" s="1"/>
  <c r="U686" i="13" s="1"/>
  <c r="R1255" i="13"/>
  <c r="T1255" i="13" s="1"/>
  <c r="U1255" i="13" s="1"/>
  <c r="R1639" i="13"/>
  <c r="T1639" i="13" s="1"/>
  <c r="U1639" i="13" s="1"/>
  <c r="R2061" i="13"/>
  <c r="T2061" i="13" s="1"/>
  <c r="U2061" i="13" s="1"/>
  <c r="R2738" i="13"/>
  <c r="T2738" i="13" s="1"/>
  <c r="U2738" i="13" s="1"/>
  <c r="R490" i="13"/>
  <c r="T490" i="13" s="1"/>
  <c r="U490" i="13" s="1"/>
  <c r="R804" i="13"/>
  <c r="T804" i="13" s="1"/>
  <c r="U804" i="13" s="1"/>
  <c r="Q4110" i="13"/>
  <c r="R4110" i="13" s="1"/>
  <c r="T4110" i="13" s="1"/>
  <c r="U4110" i="13" s="1"/>
  <c r="Q3646" i="13"/>
  <c r="R3646" i="13" s="1"/>
  <c r="T3646" i="13" s="1"/>
  <c r="U3646" i="13" s="1"/>
  <c r="R1601" i="13"/>
  <c r="T1601" i="13" s="1"/>
  <c r="U1601" i="13" s="1"/>
  <c r="Q3107" i="13"/>
  <c r="R3107" i="13" s="1"/>
  <c r="T3107" i="13" s="1"/>
  <c r="U3107" i="13" s="1"/>
  <c r="Q2745" i="13"/>
  <c r="R2745" i="13" s="1"/>
  <c r="T2745" i="13" s="1"/>
  <c r="U2745" i="13" s="1"/>
  <c r="R4012" i="13"/>
  <c r="T4012" i="13" s="1"/>
  <c r="U4012" i="13" s="1"/>
  <c r="Q849" i="13"/>
  <c r="R849" i="13" s="1"/>
  <c r="T849" i="13" s="1"/>
  <c r="U849" i="13" s="1"/>
  <c r="R285" i="13"/>
  <c r="T285" i="13" s="1"/>
  <c r="U285" i="13" s="1"/>
  <c r="Q2292" i="13"/>
  <c r="R2292" i="13" s="1"/>
  <c r="T2292" i="13" s="1"/>
  <c r="U2292" i="13" s="1"/>
  <c r="R2015" i="13"/>
  <c r="T2015" i="13" s="1"/>
  <c r="U2015" i="13" s="1"/>
  <c r="Q3099" i="13"/>
  <c r="R3099" i="13" s="1"/>
  <c r="T3099" i="13" s="1"/>
  <c r="U3099" i="13" s="1"/>
  <c r="Q1082" i="13"/>
  <c r="R1082" i="13" s="1"/>
  <c r="T1082" i="13" s="1"/>
  <c r="U1082" i="13" s="1"/>
  <c r="Q1141" i="13"/>
  <c r="R1141" i="13" s="1"/>
  <c r="T1141" i="13" s="1"/>
  <c r="U1141" i="13" s="1"/>
  <c r="R1968" i="13"/>
  <c r="T1968" i="13" s="1"/>
  <c r="U1968" i="13" s="1"/>
  <c r="R3287" i="13"/>
  <c r="T3287" i="13" s="1"/>
  <c r="U3287" i="13" s="1"/>
  <c r="R3626" i="13"/>
  <c r="T3626" i="13" s="1"/>
  <c r="U3626" i="13" s="1"/>
  <c r="R3994" i="13"/>
  <c r="T3994" i="13" s="1"/>
  <c r="U3994" i="13" s="1"/>
  <c r="R1031" i="13"/>
  <c r="T1031" i="13" s="1"/>
  <c r="U1031" i="13" s="1"/>
  <c r="R2233" i="13"/>
  <c r="T2233" i="13" s="1"/>
  <c r="U2233" i="13" s="1"/>
  <c r="R3647" i="13"/>
  <c r="R33" i="13"/>
  <c r="T33" i="13" s="1"/>
  <c r="U33" i="13" s="1"/>
  <c r="Q228" i="13"/>
  <c r="R228" i="13" s="1"/>
  <c r="T228" i="13" s="1"/>
  <c r="U228" i="13" s="1"/>
  <c r="Q2300" i="13"/>
  <c r="R2300" i="13" s="1"/>
  <c r="T2300" i="13" s="1"/>
  <c r="U2300" i="13" s="1"/>
  <c r="R3342" i="13"/>
  <c r="T3342" i="13" s="1"/>
  <c r="U3342" i="13" s="1"/>
  <c r="R749" i="13"/>
  <c r="T749" i="13" s="1"/>
  <c r="U749" i="13" s="1"/>
  <c r="R1797" i="13"/>
  <c r="T1797" i="13" s="1"/>
  <c r="U1797" i="13" s="1"/>
  <c r="R2474" i="13"/>
  <c r="T2474" i="13" s="1"/>
  <c r="U2474" i="13" s="1"/>
  <c r="R3859" i="13"/>
  <c r="T3859" i="13" s="1"/>
  <c r="U3859" i="13" s="1"/>
  <c r="R3978" i="13"/>
  <c r="T3978" i="13" s="1"/>
  <c r="U3978" i="13" s="1"/>
  <c r="R262" i="13"/>
  <c r="T262" i="13" s="1"/>
  <c r="U262" i="13" s="1"/>
  <c r="R374" i="13"/>
  <c r="T374" i="13" s="1"/>
  <c r="U374" i="13" s="1"/>
  <c r="R1362" i="13"/>
  <c r="T1362" i="13" s="1"/>
  <c r="U1362" i="13" s="1"/>
  <c r="R1990" i="13"/>
  <c r="T1990" i="13" s="1"/>
  <c r="U1990" i="13" s="1"/>
  <c r="R2319" i="13"/>
  <c r="T2319" i="13" s="1"/>
  <c r="U2319" i="13" s="1"/>
  <c r="R224" i="13"/>
  <c r="T224" i="13" s="1"/>
  <c r="U224" i="13" s="1"/>
  <c r="R2036" i="13"/>
  <c r="T2036" i="13" s="1"/>
  <c r="U2036" i="13" s="1"/>
  <c r="R2403" i="13"/>
  <c r="T2403" i="13" s="1"/>
  <c r="U2403" i="13" s="1"/>
  <c r="R3595" i="13"/>
  <c r="T3595" i="13" s="1"/>
  <c r="U3595" i="13" s="1"/>
  <c r="Q3767" i="13"/>
  <c r="R3767" i="13" s="1"/>
  <c r="T3767" i="13" s="1"/>
  <c r="U3767" i="13" s="1"/>
  <c r="Q3974" i="13"/>
  <c r="R3974" i="13" s="1"/>
  <c r="T3974" i="13" s="1"/>
  <c r="U3974" i="13" s="1"/>
  <c r="Q815" i="13"/>
  <c r="R815" i="13" s="1"/>
  <c r="T815" i="13" s="1"/>
  <c r="U815" i="13" s="1"/>
  <c r="Q1397" i="13"/>
  <c r="R1397" i="13" s="1"/>
  <c r="T1397" i="13" s="1"/>
  <c r="U1397" i="13" s="1"/>
  <c r="Q1819" i="13"/>
  <c r="R1819" i="13" s="1"/>
  <c r="T1819" i="13" s="1"/>
  <c r="U1819" i="13" s="1"/>
  <c r="Q4049" i="13"/>
  <c r="R4049" i="13" s="1"/>
  <c r="T4049" i="13" s="1"/>
  <c r="U4049" i="13" s="1"/>
  <c r="R468" i="13"/>
  <c r="T468" i="13" s="1"/>
  <c r="U468" i="13" s="1"/>
  <c r="R859" i="13"/>
  <c r="T859" i="13" s="1"/>
  <c r="U859" i="13" s="1"/>
  <c r="Q1826" i="13"/>
  <c r="R1826" i="13" s="1"/>
  <c r="T1826" i="13" s="1"/>
  <c r="U1826" i="13" s="1"/>
  <c r="Q2189" i="13"/>
  <c r="R2189" i="13" s="1"/>
  <c r="T2189" i="13" s="1"/>
  <c r="U2189" i="13" s="1"/>
  <c r="R3321" i="13"/>
  <c r="T3321" i="13" s="1"/>
  <c r="U3321" i="13" s="1"/>
  <c r="R3388" i="13"/>
  <c r="T3388" i="13" s="1"/>
  <c r="U3388" i="13" s="1"/>
  <c r="R3762" i="13"/>
  <c r="T3762" i="13" s="1"/>
  <c r="U3762" i="13" s="1"/>
  <c r="R205" i="13"/>
  <c r="T205" i="13" s="1"/>
  <c r="U205" i="13" s="1"/>
  <c r="Q730" i="13"/>
  <c r="R730" i="13" s="1"/>
  <c r="T730" i="13" s="1"/>
  <c r="U730" i="13" s="1"/>
  <c r="Q903" i="13"/>
  <c r="R903" i="13" s="1"/>
  <c r="T903" i="13" s="1"/>
  <c r="U903" i="13" s="1"/>
  <c r="R1370" i="13"/>
  <c r="T1370" i="13" s="1"/>
  <c r="U1370" i="13" s="1"/>
  <c r="Q1171" i="13"/>
  <c r="R1171" i="13" s="1"/>
  <c r="T1171" i="13" s="1"/>
  <c r="U1171" i="13" s="1"/>
  <c r="Q2340" i="13"/>
  <c r="R2340" i="13" s="1"/>
  <c r="T2340" i="13" s="1"/>
  <c r="U2340" i="13" s="1"/>
  <c r="Q2293" i="13"/>
  <c r="R2293" i="13" s="1"/>
  <c r="T2293" i="13" s="1"/>
  <c r="U2293" i="13" s="1"/>
  <c r="R3169" i="13"/>
  <c r="T3169" i="13" s="1"/>
  <c r="U3169" i="13" s="1"/>
  <c r="Q3511" i="13"/>
  <c r="R3511" i="13" s="1"/>
  <c r="T3511" i="13" s="1"/>
  <c r="U3511" i="13" s="1"/>
  <c r="R949" i="13"/>
  <c r="T949" i="13" s="1"/>
  <c r="U949" i="13" s="1"/>
  <c r="R1746" i="13"/>
  <c r="T1746" i="13" s="1"/>
  <c r="U1746" i="13" s="1"/>
  <c r="R2692" i="13"/>
  <c r="T2692" i="13" s="1"/>
  <c r="U2692" i="13" s="1"/>
  <c r="Q3086" i="13"/>
  <c r="R3086" i="13" s="1"/>
  <c r="T3086" i="13" s="1"/>
  <c r="U3086" i="13" s="1"/>
  <c r="R111" i="13"/>
  <c r="T111" i="13" s="1"/>
  <c r="U111" i="13" s="1"/>
  <c r="Q812" i="13"/>
  <c r="R812" i="13" s="1"/>
  <c r="T812" i="13" s="1"/>
  <c r="U812" i="13" s="1"/>
  <c r="R2151" i="13"/>
  <c r="T2151" i="13" s="1"/>
  <c r="U2151" i="13" s="1"/>
  <c r="R2948" i="13"/>
  <c r="T2948" i="13" s="1"/>
  <c r="U2948" i="13" s="1"/>
  <c r="R303" i="13"/>
  <c r="T303" i="13" s="1"/>
  <c r="U303" i="13" s="1"/>
  <c r="R1245" i="13"/>
  <c r="T1245" i="13" s="1"/>
  <c r="U1245" i="13" s="1"/>
  <c r="Q2328" i="13"/>
  <c r="R2328" i="13" s="1"/>
  <c r="T2328" i="13" s="1"/>
  <c r="U2328" i="13" s="1"/>
  <c r="R1923" i="13"/>
  <c r="T1923" i="13" s="1"/>
  <c r="U1923" i="13" s="1"/>
  <c r="R2976" i="13"/>
  <c r="T2976" i="13" s="1"/>
  <c r="U2976" i="13" s="1"/>
  <c r="R3135" i="13"/>
  <c r="T3135" i="13" s="1"/>
  <c r="U3135" i="13" s="1"/>
  <c r="R520" i="13"/>
  <c r="T520" i="13" s="1"/>
  <c r="U520" i="13" s="1"/>
  <c r="R662" i="13"/>
  <c r="T662" i="13" s="1"/>
  <c r="U662" i="13" s="1"/>
  <c r="R833" i="13"/>
  <c r="T833" i="13" s="1"/>
  <c r="U833" i="13" s="1"/>
  <c r="R1174" i="13"/>
  <c r="T1174" i="13" s="1"/>
  <c r="U1174" i="13" s="1"/>
  <c r="R2314" i="13"/>
  <c r="T2314" i="13" s="1"/>
  <c r="U2314" i="13" s="1"/>
  <c r="R2037" i="13"/>
  <c r="T2037" i="13" s="1"/>
  <c r="U2037" i="13" s="1"/>
  <c r="Q2555" i="13"/>
  <c r="R2555" i="13" s="1"/>
  <c r="T2555" i="13" s="1"/>
  <c r="U2555" i="13" s="1"/>
  <c r="Q3827" i="13"/>
  <c r="R3827" i="13" s="1"/>
  <c r="T3827" i="13" s="1"/>
  <c r="U3827" i="13" s="1"/>
  <c r="R706" i="13"/>
  <c r="T706" i="13" s="1"/>
  <c r="U706" i="13" s="1"/>
  <c r="R879" i="13"/>
  <c r="T879" i="13" s="1"/>
  <c r="U879" i="13" s="1"/>
  <c r="R1218" i="13"/>
  <c r="T1218" i="13" s="1"/>
  <c r="U1218" i="13" s="1"/>
  <c r="R2357" i="13"/>
  <c r="T2357" i="13" s="1"/>
  <c r="U2357" i="13" s="1"/>
  <c r="Q2774" i="13"/>
  <c r="R2774" i="13" s="1"/>
  <c r="T2774" i="13" s="1"/>
  <c r="U2774" i="13" s="1"/>
  <c r="R3560" i="13"/>
  <c r="T3560" i="13" s="1"/>
  <c r="U3560" i="13" s="1"/>
  <c r="R3986" i="13"/>
  <c r="T3986" i="13" s="1"/>
  <c r="U3986" i="13" s="1"/>
  <c r="R3064" i="13"/>
  <c r="T3064" i="13" s="1"/>
  <c r="U3064" i="13" s="1"/>
  <c r="R3586" i="13"/>
  <c r="T3586" i="13" s="1"/>
  <c r="U3586" i="13" s="1"/>
  <c r="Q149" i="13"/>
  <c r="R149" i="13" s="1"/>
  <c r="T149" i="13" s="1"/>
  <c r="U149" i="13" s="1"/>
  <c r="R216" i="13"/>
  <c r="T216" i="13" s="1"/>
  <c r="U216" i="13" s="1"/>
  <c r="R721" i="13"/>
  <c r="T721" i="13" s="1"/>
  <c r="U721" i="13" s="1"/>
  <c r="Q2020" i="13"/>
  <c r="R2020" i="13" s="1"/>
  <c r="T2020" i="13" s="1"/>
  <c r="U2020" i="13" s="1"/>
  <c r="Q2276" i="13"/>
  <c r="R2276" i="13" s="1"/>
  <c r="T2276" i="13" s="1"/>
  <c r="U2276" i="13" s="1"/>
  <c r="R1698" i="13"/>
  <c r="T1698" i="13" s="1"/>
  <c r="U1698" i="13" s="1"/>
  <c r="R2255" i="13"/>
  <c r="T2255" i="13" s="1"/>
  <c r="U2255" i="13" s="1"/>
  <c r="R2924" i="13"/>
  <c r="T2924" i="13" s="1"/>
  <c r="U2924" i="13" s="1"/>
  <c r="Q3083" i="13"/>
  <c r="R3083" i="13" s="1"/>
  <c r="T3083" i="13" s="1"/>
  <c r="U3083" i="13" s="1"/>
  <c r="R3211" i="13"/>
  <c r="T3211" i="13" s="1"/>
  <c r="U3211" i="13" s="1"/>
  <c r="R3988" i="13"/>
  <c r="T3988" i="13" s="1"/>
  <c r="U3988" i="13" s="1"/>
  <c r="R2711" i="13"/>
  <c r="T2711" i="13" s="1"/>
  <c r="U2711" i="13" s="1"/>
  <c r="R147" i="13"/>
  <c r="T147" i="13" s="1"/>
  <c r="U147" i="13" s="1"/>
  <c r="R2641" i="13"/>
  <c r="T2641" i="13" s="1"/>
  <c r="U2641" i="13" s="1"/>
  <c r="Q3007" i="13"/>
  <c r="R3007" i="13" s="1"/>
  <c r="T3007" i="13" s="1"/>
  <c r="U3007" i="13" s="1"/>
  <c r="R527" i="13"/>
  <c r="T527" i="13" s="1"/>
  <c r="U527" i="13" s="1"/>
  <c r="R1444" i="13"/>
  <c r="T1444" i="13" s="1"/>
  <c r="U1444" i="13" s="1"/>
  <c r="Q2719" i="13"/>
  <c r="R2719" i="13" s="1"/>
  <c r="T2719" i="13" s="1"/>
  <c r="U2719" i="13" s="1"/>
  <c r="R1802" i="13"/>
  <c r="T1802" i="13" s="1"/>
  <c r="U1802" i="13" s="1"/>
  <c r="Q3092" i="13"/>
  <c r="R3092" i="13" s="1"/>
  <c r="T3092" i="13" s="1"/>
  <c r="U3092" i="13" s="1"/>
  <c r="R3121" i="13"/>
  <c r="T3121" i="13" s="1"/>
  <c r="U3121" i="13" s="1"/>
  <c r="R752" i="13"/>
  <c r="T752" i="13" s="1"/>
  <c r="U752" i="13" s="1"/>
  <c r="R1392" i="13"/>
  <c r="T1392" i="13" s="1"/>
  <c r="U1392" i="13" s="1"/>
  <c r="R1892" i="13"/>
  <c r="T1892" i="13" s="1"/>
  <c r="U1892" i="13" s="1"/>
  <c r="Q2148" i="13"/>
  <c r="R2148" i="13" s="1"/>
  <c r="T2148" i="13" s="1"/>
  <c r="U2148" i="13" s="1"/>
  <c r="R2412" i="13"/>
  <c r="T2412" i="13" s="1"/>
  <c r="U2412" i="13" s="1"/>
  <c r="R748" i="13"/>
  <c r="T748" i="13" s="1"/>
  <c r="U748" i="13" s="1"/>
  <c r="R3713" i="13"/>
  <c r="T3713" i="13" s="1"/>
  <c r="U3713" i="13" s="1"/>
  <c r="Q332" i="13"/>
  <c r="R332" i="13" s="1"/>
  <c r="T332" i="13" s="1"/>
  <c r="U332" i="13" s="1"/>
  <c r="R4034" i="13"/>
  <c r="T4034" i="13" s="1"/>
  <c r="U4034" i="13" s="1"/>
  <c r="R1544" i="13"/>
  <c r="T1544" i="13" s="1"/>
  <c r="U1544" i="13" s="1"/>
  <c r="R3470" i="13"/>
  <c r="T3470" i="13" s="1"/>
  <c r="U3470" i="13" s="1"/>
  <c r="R3189" i="13"/>
  <c r="T3189" i="13" s="1"/>
  <c r="U3189" i="13" s="1"/>
  <c r="R47" i="13"/>
  <c r="T47" i="13" s="1"/>
  <c r="U47" i="13" s="1"/>
  <c r="R178" i="13"/>
  <c r="T178" i="13" s="1"/>
  <c r="U178" i="13" s="1"/>
  <c r="R977" i="13"/>
  <c r="T977" i="13" s="1"/>
  <c r="U977" i="13" s="1"/>
  <c r="R1944" i="13"/>
  <c r="T1944" i="13" s="1"/>
  <c r="U1944" i="13" s="1"/>
  <c r="R2441" i="13"/>
  <c r="T2441" i="13" s="1"/>
  <c r="U2441" i="13" s="1"/>
  <c r="Q3263" i="13"/>
  <c r="R3263" i="13" s="1"/>
  <c r="T3263" i="13" s="1"/>
  <c r="U3263" i="13" s="1"/>
  <c r="Q4153" i="13"/>
  <c r="R4153" i="13" s="1"/>
  <c r="T4153" i="13" s="1"/>
  <c r="U4153" i="13" s="1"/>
  <c r="Q3912" i="13"/>
  <c r="R3912" i="13" s="1"/>
  <c r="T3912" i="13" s="1"/>
  <c r="U3912" i="13" s="1"/>
  <c r="Q2186" i="13"/>
  <c r="R2186" i="13" s="1"/>
  <c r="T2186" i="13" s="1"/>
  <c r="U2186" i="13" s="1"/>
  <c r="Q2165" i="13"/>
  <c r="R2165" i="13" s="1"/>
  <c r="T2165" i="13" s="1"/>
  <c r="U2165" i="13" s="1"/>
  <c r="R2333" i="13"/>
  <c r="T2333" i="13" s="1"/>
  <c r="U2333" i="13" s="1"/>
  <c r="Q2989" i="13"/>
  <c r="R2989" i="13" s="1"/>
  <c r="T2989" i="13" s="1"/>
  <c r="U2989" i="13" s="1"/>
  <c r="Q669" i="13"/>
  <c r="R669" i="13" s="1"/>
  <c r="T669" i="13" s="1"/>
  <c r="U669" i="13" s="1"/>
  <c r="R827" i="13"/>
  <c r="T827" i="13" s="1"/>
  <c r="U827" i="13" s="1"/>
  <c r="Q2615" i="13"/>
  <c r="R2615" i="13" s="1"/>
  <c r="T2615" i="13" s="1"/>
  <c r="U2615" i="13" s="1"/>
  <c r="Q3101" i="13"/>
  <c r="R3101" i="13" s="1"/>
  <c r="T3101" i="13" s="1"/>
  <c r="U3101" i="13" s="1"/>
  <c r="R3516" i="13"/>
  <c r="T3516" i="13" s="1"/>
  <c r="U3516" i="13" s="1"/>
  <c r="R2718" i="13"/>
  <c r="T2718" i="13" s="1"/>
  <c r="U2718" i="13" s="1"/>
  <c r="Q3958" i="13"/>
  <c r="R3958" i="13" s="1"/>
  <c r="T3958" i="13" s="1"/>
  <c r="U3958" i="13" s="1"/>
  <c r="Q1321" i="13"/>
  <c r="R1321" i="13" s="1"/>
  <c r="T1321" i="13" s="1"/>
  <c r="U1321" i="13" s="1"/>
  <c r="Q2127" i="13"/>
  <c r="R2127" i="13" s="1"/>
  <c r="T2127" i="13" s="1"/>
  <c r="U2127" i="13" s="1"/>
  <c r="Q3547" i="13"/>
  <c r="R3547" i="13" s="1"/>
  <c r="T3547" i="13" s="1"/>
  <c r="U3547" i="13" s="1"/>
  <c r="Q3109" i="13"/>
  <c r="R3109" i="13" s="1"/>
  <c r="T3109" i="13" s="1"/>
  <c r="U3109" i="13" s="1"/>
  <c r="Q3910" i="13"/>
  <c r="R3910" i="13" s="1"/>
  <c r="T3910" i="13" s="1"/>
  <c r="U3910" i="13" s="1"/>
  <c r="Q275" i="13"/>
  <c r="R275" i="13" s="1"/>
  <c r="T275" i="13" s="1"/>
  <c r="U275" i="13" s="1"/>
  <c r="R634" i="13"/>
  <c r="T634" i="13" s="1"/>
  <c r="U634" i="13" s="1"/>
  <c r="Q1260" i="13"/>
  <c r="R1260" i="13" s="1"/>
  <c r="T1260" i="13" s="1"/>
  <c r="U1260" i="13" s="1"/>
  <c r="R2408" i="13"/>
  <c r="T2408" i="13" s="1"/>
  <c r="U2408" i="13" s="1"/>
  <c r="Q2920" i="13"/>
  <c r="R2920" i="13" s="1"/>
  <c r="T2920" i="13" s="1"/>
  <c r="U2920" i="13" s="1"/>
  <c r="R3079" i="13"/>
  <c r="T3079" i="13" s="1"/>
  <c r="U3079" i="13" s="1"/>
  <c r="Q3186" i="13"/>
  <c r="R3186" i="13" s="1"/>
  <c r="T3186" i="13" s="1"/>
  <c r="U3186" i="13" s="1"/>
  <c r="Q697" i="13"/>
  <c r="R697" i="13" s="1"/>
  <c r="T697" i="13" s="1"/>
  <c r="U697" i="13" s="1"/>
  <c r="R607" i="13"/>
  <c r="T607" i="13" s="1"/>
  <c r="U607" i="13" s="1"/>
  <c r="R1104" i="13"/>
  <c r="T1104" i="13" s="1"/>
  <c r="U1104" i="13" s="1"/>
  <c r="Q1374" i="13"/>
  <c r="R1374" i="13" s="1"/>
  <c r="T1374" i="13" s="1"/>
  <c r="U1374" i="13" s="1"/>
  <c r="R904" i="13"/>
  <c r="T904" i="13" s="1"/>
  <c r="U904" i="13" s="1"/>
  <c r="R1162" i="13"/>
  <c r="T1162" i="13" s="1"/>
  <c r="U1162" i="13" s="1"/>
  <c r="R1418" i="13"/>
  <c r="T1418" i="13" s="1"/>
  <c r="U1418" i="13" s="1"/>
  <c r="R1603" i="13"/>
  <c r="T1603" i="13" s="1"/>
  <c r="U1603" i="13" s="1"/>
  <c r="R2341" i="13"/>
  <c r="T2341" i="13" s="1"/>
  <c r="U2341" i="13" s="1"/>
  <c r="R188" i="13"/>
  <c r="T188" i="13" s="1"/>
  <c r="U188" i="13" s="1"/>
  <c r="R997" i="13"/>
  <c r="T997" i="13" s="1"/>
  <c r="U997" i="13" s="1"/>
  <c r="R1137" i="13"/>
  <c r="T1137" i="13" s="1"/>
  <c r="U1137" i="13" s="1"/>
  <c r="R2402" i="13"/>
  <c r="T2402" i="13" s="1"/>
  <c r="U2402" i="13" s="1"/>
  <c r="R3283" i="13"/>
  <c r="T3283" i="13" s="1"/>
  <c r="U3283" i="13" s="1"/>
  <c r="R3333" i="13"/>
  <c r="T3333" i="13" s="1"/>
  <c r="U3333" i="13" s="1"/>
  <c r="R170" i="13"/>
  <c r="T170" i="13" s="1"/>
  <c r="U170" i="13" s="1"/>
  <c r="R3605" i="13"/>
  <c r="T3605" i="13" s="1"/>
  <c r="U3605" i="13" s="1"/>
  <c r="R3512" i="13"/>
  <c r="T3512" i="13" s="1"/>
  <c r="U3512" i="13" s="1"/>
  <c r="R1708" i="13"/>
  <c r="T1708" i="13" s="1"/>
  <c r="U1708" i="13" s="1"/>
  <c r="R2111" i="13"/>
  <c r="T2111" i="13" s="1"/>
  <c r="U2111" i="13" s="1"/>
  <c r="Q2423" i="13"/>
  <c r="R2423" i="13" s="1"/>
  <c r="T2423" i="13" s="1"/>
  <c r="U2423" i="13" s="1"/>
  <c r="Q43" i="13"/>
  <c r="R43" i="13" s="1"/>
  <c r="T43" i="13" s="1"/>
  <c r="U43" i="13" s="1"/>
  <c r="Q4160" i="13"/>
  <c r="R4160" i="13" s="1"/>
  <c r="T4160" i="13" s="1"/>
  <c r="U4160" i="13" s="1"/>
  <c r="R2285" i="13"/>
  <c r="T2285" i="13" s="1"/>
  <c r="U2285" i="13" s="1"/>
  <c r="R3541" i="13"/>
  <c r="T3541" i="13" s="1"/>
  <c r="U3541" i="13" s="1"/>
  <c r="R1466" i="13"/>
  <c r="T1466" i="13" s="1"/>
  <c r="U1466" i="13" s="1"/>
  <c r="R388" i="13"/>
  <c r="T388" i="13" s="1"/>
  <c r="U388" i="13" s="1"/>
  <c r="R2944" i="13"/>
  <c r="T2944" i="13" s="1"/>
  <c r="U2944" i="13" s="1"/>
  <c r="Q219" i="13"/>
  <c r="R219" i="13" s="1"/>
  <c r="T219" i="13" s="1"/>
  <c r="U219" i="13" s="1"/>
  <c r="R2452" i="13"/>
  <c r="T2452" i="13" s="1"/>
  <c r="U2452" i="13" s="1"/>
  <c r="R162" i="13"/>
  <c r="T162" i="13" s="1"/>
  <c r="U162" i="13" s="1"/>
  <c r="R1219" i="13"/>
  <c r="T1219" i="13" s="1"/>
  <c r="U1219" i="13" s="1"/>
  <c r="R2903" i="13"/>
  <c r="T2903" i="13" s="1"/>
  <c r="U2903" i="13" s="1"/>
  <c r="R1130" i="13"/>
  <c r="T1130" i="13" s="1"/>
  <c r="U1130" i="13" s="1"/>
  <c r="R1922" i="13"/>
  <c r="T1922" i="13" s="1"/>
  <c r="U1922" i="13" s="1"/>
  <c r="R212" i="13"/>
  <c r="T212" i="13" s="1"/>
  <c r="U212" i="13" s="1"/>
  <c r="R1455" i="13"/>
  <c r="T1455" i="13" s="1"/>
  <c r="U1455" i="13" s="1"/>
  <c r="Q1417" i="13"/>
  <c r="R1417" i="13" s="1"/>
  <c r="T1417" i="13" s="1"/>
  <c r="U1417" i="13" s="1"/>
  <c r="R1988" i="13"/>
  <c r="T1988" i="13" s="1"/>
  <c r="U1988" i="13" s="1"/>
  <c r="R3828" i="13"/>
  <c r="T3828" i="13" s="1"/>
  <c r="U3828" i="13" s="1"/>
  <c r="Q2504" i="13"/>
  <c r="R2504" i="13" s="1"/>
  <c r="T2504" i="13" s="1"/>
  <c r="U2504" i="13" s="1"/>
  <c r="R252" i="13"/>
  <c r="T252" i="13" s="1"/>
  <c r="U252" i="13" s="1"/>
  <c r="R2014" i="13"/>
  <c r="T2014" i="13" s="1"/>
  <c r="U2014" i="13" s="1"/>
  <c r="R1671" i="13"/>
  <c r="T1671" i="13" s="1"/>
  <c r="U1671" i="13" s="1"/>
  <c r="R4112" i="13"/>
  <c r="T4112" i="13" s="1"/>
  <c r="U4112" i="13" s="1"/>
  <c r="R140" i="13"/>
  <c r="T140" i="13" s="1"/>
  <c r="U140" i="13" s="1"/>
  <c r="R2130" i="13"/>
  <c r="T2130" i="13" s="1"/>
  <c r="U2130" i="13" s="1"/>
  <c r="R1981" i="13"/>
  <c r="T1981" i="13" s="1"/>
  <c r="U1981" i="13" s="1"/>
  <c r="Q354" i="13"/>
  <c r="R354" i="13" s="1"/>
  <c r="T354" i="13" s="1"/>
  <c r="U354" i="13" s="1"/>
  <c r="Q2559" i="13"/>
  <c r="R2559" i="13" s="1"/>
  <c r="T2559" i="13" s="1"/>
  <c r="U2559" i="13" s="1"/>
  <c r="R4166" i="13"/>
  <c r="T4166" i="13" s="1"/>
  <c r="U4166" i="13" s="1"/>
  <c r="Q121" i="13"/>
  <c r="R121" i="13" s="1"/>
  <c r="T121" i="13" s="1"/>
  <c r="U121" i="13" s="1"/>
  <c r="R1464" i="13"/>
  <c r="T1464" i="13" s="1"/>
  <c r="U1464" i="13" s="1"/>
  <c r="R1836" i="13"/>
  <c r="T1836" i="13" s="1"/>
  <c r="U1836" i="13" s="1"/>
  <c r="R2868" i="13"/>
  <c r="T2868" i="13" s="1"/>
  <c r="U2868" i="13" s="1"/>
  <c r="Q3025" i="13"/>
  <c r="R3025" i="13" s="1"/>
  <c r="T3025" i="13" s="1"/>
  <c r="U3025" i="13" s="1"/>
  <c r="R4045" i="13"/>
  <c r="T4045" i="13" s="1"/>
  <c r="U4045" i="13" s="1"/>
  <c r="R3734" i="13"/>
  <c r="T3734" i="13" s="1"/>
  <c r="U3734" i="13" s="1"/>
  <c r="R1357" i="13"/>
  <c r="T1357" i="13" s="1"/>
  <c r="U1357" i="13" s="1"/>
  <c r="R2163" i="13"/>
  <c r="T2163" i="13" s="1"/>
  <c r="U2163" i="13" s="1"/>
  <c r="R4009" i="13"/>
  <c r="R448" i="13"/>
  <c r="T448" i="13" s="1"/>
  <c r="U448" i="13" s="1"/>
  <c r="R1075" i="13"/>
  <c r="T1075" i="13" s="1"/>
  <c r="U1075" i="13" s="1"/>
  <c r="R1784" i="13"/>
  <c r="T1784" i="13" s="1"/>
  <c r="U1784" i="13" s="1"/>
  <c r="R2698" i="13"/>
  <c r="T2698" i="13" s="1"/>
  <c r="U2698" i="13" s="1"/>
  <c r="R1330" i="13"/>
  <c r="T1330" i="13" s="1"/>
  <c r="U1330" i="13" s="1"/>
  <c r="R1693" i="13"/>
  <c r="T1693" i="13" s="1"/>
  <c r="U1693" i="13" s="1"/>
  <c r="Q2959" i="13"/>
  <c r="R2959" i="13" s="1"/>
  <c r="T2959" i="13" s="1"/>
  <c r="U2959" i="13" s="1"/>
  <c r="R1755" i="13"/>
  <c r="T1755" i="13" s="1"/>
  <c r="U1755" i="13" s="1"/>
  <c r="Q3040" i="13"/>
  <c r="R3040" i="13" s="1"/>
  <c r="T3040" i="13" s="1"/>
  <c r="U3040" i="13" s="1"/>
  <c r="Q2380" i="13"/>
  <c r="R2380" i="13" s="1"/>
  <c r="T2380" i="13" s="1"/>
  <c r="U2380" i="13" s="1"/>
  <c r="R3344" i="13"/>
  <c r="T3344" i="13" s="1"/>
  <c r="U3344" i="13" s="1"/>
  <c r="R846" i="13"/>
  <c r="T846" i="13" s="1"/>
  <c r="U846" i="13" s="1"/>
  <c r="R1612" i="13"/>
  <c r="T1612" i="13" s="1"/>
  <c r="U1612" i="13" s="1"/>
  <c r="R2205" i="13"/>
  <c r="T2205" i="13" s="1"/>
  <c r="U2205" i="13" s="1"/>
  <c r="R2627" i="13"/>
  <c r="T2627" i="13" s="1"/>
  <c r="U2627" i="13" s="1"/>
  <c r="R629" i="13"/>
  <c r="T629" i="13" s="1"/>
  <c r="U629" i="13" s="1"/>
  <c r="R2289" i="13"/>
  <c r="T2289" i="13" s="1"/>
  <c r="U2289" i="13" s="1"/>
  <c r="R3866" i="13"/>
  <c r="T3866" i="13" s="1"/>
  <c r="U3866" i="13" s="1"/>
  <c r="R1649" i="13"/>
  <c r="T1649" i="13" s="1"/>
  <c r="U1649" i="13" s="1"/>
  <c r="R3390" i="13"/>
  <c r="T3390" i="13" s="1"/>
  <c r="U3390" i="13" s="1"/>
  <c r="R227" i="13"/>
  <c r="T227" i="13" s="1"/>
  <c r="U227" i="13" s="1"/>
  <c r="R1028" i="13"/>
  <c r="T1028" i="13" s="1"/>
  <c r="U1028" i="13" s="1"/>
  <c r="R1515" i="13"/>
  <c r="T1515" i="13" s="1"/>
  <c r="U1515" i="13" s="1"/>
  <c r="R3954" i="13"/>
  <c r="T3954" i="13" s="1"/>
  <c r="U3954" i="13" s="1"/>
  <c r="R1177" i="13"/>
  <c r="T1177" i="13" s="1"/>
  <c r="U1177" i="13" s="1"/>
  <c r="R1817" i="13"/>
  <c r="T1817" i="13" s="1"/>
  <c r="U1817" i="13" s="1"/>
  <c r="R744" i="13"/>
  <c r="T744" i="13" s="1"/>
  <c r="U744" i="13" s="1"/>
  <c r="Q2012" i="13"/>
  <c r="R2012" i="13" s="1"/>
  <c r="T2012" i="13" s="1"/>
  <c r="U2012" i="13" s="1"/>
  <c r="R1469" i="13"/>
  <c r="T1469" i="13" s="1"/>
  <c r="U1469" i="13" s="1"/>
  <c r="R975" i="13"/>
  <c r="T975" i="13" s="1"/>
  <c r="U975" i="13" s="1"/>
  <c r="Q1793" i="13"/>
  <c r="R1793" i="13" s="1"/>
  <c r="T1793" i="13" s="1"/>
  <c r="U1793" i="13" s="1"/>
  <c r="R297" i="13"/>
  <c r="T297" i="13" s="1"/>
  <c r="U297" i="13" s="1"/>
  <c r="R3613" i="13"/>
  <c r="T3613" i="13" s="1"/>
  <c r="U3613" i="13" s="1"/>
  <c r="U18" i="13"/>
  <c r="U280" i="13"/>
  <c r="U174" i="13"/>
  <c r="U164" i="13"/>
  <c r="U40" i="13"/>
  <c r="U85" i="13"/>
  <c r="U834" i="13"/>
  <c r="U180" i="13"/>
  <c r="U50" i="13"/>
  <c r="U133" i="13"/>
  <c r="U144" i="13"/>
  <c r="U134" i="13"/>
  <c r="U10" i="13"/>
  <c r="U142" i="13"/>
  <c r="U222" i="13"/>
  <c r="U81" i="13"/>
  <c r="U93" i="13"/>
  <c r="U21" i="13"/>
  <c r="U19" i="13"/>
  <c r="U614" i="13"/>
  <c r="U57" i="13"/>
  <c r="U141" i="13"/>
  <c r="R487" i="13"/>
  <c r="T487" i="13" s="1"/>
  <c r="U487" i="13" s="1"/>
  <c r="R1843" i="13"/>
  <c r="R2099" i="13"/>
  <c r="T2099" i="13" s="1"/>
  <c r="U2099" i="13" s="1"/>
  <c r="R2295" i="13"/>
  <c r="T2295" i="13" s="1"/>
  <c r="U2295" i="13" s="1"/>
  <c r="Q2512" i="13"/>
  <c r="R2512" i="13" s="1"/>
  <c r="T2512" i="13" s="1"/>
  <c r="U2512" i="13" s="1"/>
  <c r="Q2911" i="13"/>
  <c r="R2911" i="13" s="1"/>
  <c r="T2911" i="13" s="1"/>
  <c r="U2911" i="13" s="1"/>
  <c r="R3034" i="13"/>
  <c r="T3034" i="13" s="1"/>
  <c r="U3034" i="13" s="1"/>
  <c r="R3162" i="13"/>
  <c r="T3162" i="13" s="1"/>
  <c r="U3162" i="13" s="1"/>
  <c r="R3689" i="13"/>
  <c r="T3689" i="13" s="1"/>
  <c r="U3689" i="13" s="1"/>
  <c r="R3832" i="13"/>
  <c r="T3832" i="13" s="1"/>
  <c r="U3832" i="13" s="1"/>
  <c r="R64" i="13"/>
  <c r="T64" i="13" s="1"/>
  <c r="U64" i="13" s="1"/>
  <c r="R710" i="13"/>
  <c r="T710" i="13" s="1"/>
  <c r="U710" i="13" s="1"/>
  <c r="Q1107" i="13"/>
  <c r="R1107" i="13" s="1"/>
  <c r="T1107" i="13" s="1"/>
  <c r="U1107" i="13" s="1"/>
  <c r="R1350" i="13"/>
  <c r="T1350" i="13" s="1"/>
  <c r="U1350" i="13" s="1"/>
  <c r="R1535" i="13"/>
  <c r="T1535" i="13" s="1"/>
  <c r="U1535" i="13" s="1"/>
  <c r="R2106" i="13"/>
  <c r="T2106" i="13" s="1"/>
  <c r="U2106" i="13" s="1"/>
  <c r="Q1733" i="13"/>
  <c r="R1733" i="13" s="1"/>
  <c r="T1733" i="13" s="1"/>
  <c r="U1733" i="13" s="1"/>
  <c r="R2890" i="13"/>
  <c r="T2890" i="13" s="1"/>
  <c r="U2890" i="13" s="1"/>
  <c r="Q4042" i="13"/>
  <c r="R4042" i="13" s="1"/>
  <c r="T4042" i="13" s="1"/>
  <c r="U4042" i="13" s="1"/>
  <c r="Q86" i="13"/>
  <c r="R86" i="13" s="1"/>
  <c r="T86" i="13" s="1"/>
  <c r="Q617" i="13"/>
  <c r="R617" i="13" s="1"/>
  <c r="T617" i="13" s="1"/>
  <c r="Q1008" i="13"/>
  <c r="R1008" i="13" s="1"/>
  <c r="T1008" i="13" s="1"/>
  <c r="U1008" i="13" s="1"/>
  <c r="Q927" i="13"/>
  <c r="R927" i="13" s="1"/>
  <c r="T927" i="13" s="1"/>
  <c r="U927" i="13" s="1"/>
  <c r="Q1138" i="13"/>
  <c r="R1138" i="13" s="1"/>
  <c r="T1138" i="13" s="1"/>
  <c r="U1138" i="13" s="1"/>
  <c r="R1702" i="13"/>
  <c r="T1702" i="13" s="1"/>
  <c r="U1702" i="13" s="1"/>
  <c r="Q2535" i="13"/>
  <c r="R2535" i="13" s="1"/>
  <c r="T2535" i="13" s="1"/>
  <c r="U2535" i="13" s="1"/>
  <c r="Q3217" i="13"/>
  <c r="R3217" i="13" s="1"/>
  <c r="T3217" i="13" s="1"/>
  <c r="U3217" i="13" s="1"/>
  <c r="R4082" i="13"/>
  <c r="T4082" i="13" s="1"/>
  <c r="U4082" i="13" s="1"/>
  <c r="R4102" i="13"/>
  <c r="T4102" i="13" s="1"/>
  <c r="U4102" i="13" s="1"/>
  <c r="Q365" i="13"/>
  <c r="R365" i="13" s="1"/>
  <c r="T365" i="13" s="1"/>
  <c r="U365" i="13" s="1"/>
  <c r="R725" i="13"/>
  <c r="T725" i="13" s="1"/>
  <c r="U725" i="13" s="1"/>
  <c r="Q1094" i="13"/>
  <c r="R1094" i="13" s="1"/>
  <c r="T1094" i="13" s="1"/>
  <c r="U1094" i="13" s="1"/>
  <c r="R1625" i="13"/>
  <c r="T1625" i="13" s="1"/>
  <c r="U1625" i="13" s="1"/>
  <c r="R1940" i="13"/>
  <c r="T1940" i="13" s="1"/>
  <c r="U1940" i="13" s="1"/>
  <c r="R2565" i="13"/>
  <c r="T2565" i="13" s="1"/>
  <c r="U2565" i="13" s="1"/>
  <c r="R2354" i="13"/>
  <c r="T2354" i="13" s="1"/>
  <c r="U2354" i="13" s="1"/>
  <c r="R2716" i="13"/>
  <c r="T2716" i="13" s="1"/>
  <c r="U2716" i="13" s="1"/>
  <c r="R3259" i="13"/>
  <c r="T3259" i="13" s="1"/>
  <c r="U3259" i="13" s="1"/>
  <c r="R2703" i="13"/>
  <c r="T2703" i="13" s="1"/>
  <c r="U2703" i="13" s="1"/>
  <c r="Q3366" i="13"/>
  <c r="R3366" i="13" s="1"/>
  <c r="T3366" i="13" s="1"/>
  <c r="U3366" i="13" s="1"/>
  <c r="R3494" i="13"/>
  <c r="T3494" i="13" s="1"/>
  <c r="U3494" i="13" s="1"/>
  <c r="R3629" i="13"/>
  <c r="T3629" i="13" s="1"/>
  <c r="U3629" i="13" s="1"/>
  <c r="Q3893" i="13"/>
  <c r="R3893" i="13" s="1"/>
  <c r="T3893" i="13" s="1"/>
  <c r="U3893" i="13" s="1"/>
  <c r="R3261" i="13"/>
  <c r="T3261" i="13" s="1"/>
  <c r="U3261" i="13" s="1"/>
  <c r="Q4070" i="13"/>
  <c r="R4070" i="13" s="1"/>
  <c r="R75" i="13"/>
  <c r="T75" i="13" s="1"/>
  <c r="R695" i="13"/>
  <c r="T695" i="13" s="1"/>
  <c r="U695" i="13" s="1"/>
  <c r="R808" i="13"/>
  <c r="T808" i="13" s="1"/>
  <c r="U808" i="13" s="1"/>
  <c r="R905" i="13"/>
  <c r="T905" i="13" s="1"/>
  <c r="U905" i="13" s="1"/>
  <c r="R1372" i="13"/>
  <c r="T1372" i="13" s="1"/>
  <c r="U1372" i="13" s="1"/>
  <c r="Q1872" i="13"/>
  <c r="R1872" i="13" s="1"/>
  <c r="T1872" i="13" s="1"/>
  <c r="U1872" i="13" s="1"/>
  <c r="Q1777" i="13"/>
  <c r="R1777" i="13" s="1"/>
  <c r="T1777" i="13" s="1"/>
  <c r="U1777" i="13" s="1"/>
  <c r="R2497" i="13"/>
  <c r="T2497" i="13" s="1"/>
  <c r="U2497" i="13" s="1"/>
  <c r="R2625" i="13"/>
  <c r="T2625" i="13" s="1"/>
  <c r="U2625" i="13" s="1"/>
  <c r="R2648" i="13"/>
  <c r="T2648" i="13" s="1"/>
  <c r="U2648" i="13" s="1"/>
  <c r="Q3191" i="13"/>
  <c r="R3191" i="13" s="1"/>
  <c r="T3191" i="13" s="1"/>
  <c r="U3191" i="13" s="1"/>
  <c r="R4081" i="13"/>
  <c r="T4081" i="13" s="1"/>
  <c r="U4081" i="13" s="1"/>
  <c r="R4" i="13"/>
  <c r="T4" i="13" s="1"/>
  <c r="R681" i="13"/>
  <c r="T681" i="13" s="1"/>
  <c r="U681" i="13" s="1"/>
  <c r="Q1019" i="13"/>
  <c r="R1019" i="13" s="1"/>
  <c r="T1019" i="13" s="1"/>
  <c r="U1019" i="13" s="1"/>
  <c r="Q2242" i="13"/>
  <c r="R2242" i="13" s="1"/>
  <c r="T2242" i="13" s="1"/>
  <c r="U2242" i="13" s="1"/>
  <c r="Q2093" i="13"/>
  <c r="R2093" i="13" s="1"/>
  <c r="T2093" i="13" s="1"/>
  <c r="U2093" i="13" s="1"/>
  <c r="Q2770" i="13"/>
  <c r="R2770" i="13" s="1"/>
  <c r="T2770" i="13" s="1"/>
  <c r="U2770" i="13" s="1"/>
  <c r="Q3113" i="13"/>
  <c r="R3113" i="13" s="1"/>
  <c r="T3113" i="13" s="1"/>
  <c r="U3113" i="13" s="1"/>
  <c r="Q2769" i="13"/>
  <c r="R2769" i="13" s="1"/>
  <c r="T2769" i="13" s="1"/>
  <c r="U2769" i="13" s="1"/>
  <c r="R346" i="13"/>
  <c r="T346" i="13" s="1"/>
  <c r="U346" i="13" s="1"/>
  <c r="Q1530" i="13"/>
  <c r="R1530" i="13" s="1"/>
  <c r="T1530" i="13" s="1"/>
  <c r="U1530" i="13" s="1"/>
  <c r="R2030" i="13"/>
  <c r="T2030" i="13" s="1"/>
  <c r="U2030" i="13" s="1"/>
  <c r="R1881" i="13"/>
  <c r="T1881" i="13" s="1"/>
  <c r="U1881" i="13" s="1"/>
  <c r="Q2137" i="13"/>
  <c r="R2137" i="13" s="1"/>
  <c r="T2137" i="13" s="1"/>
  <c r="U2137" i="13" s="1"/>
  <c r="Q2404" i="13"/>
  <c r="R2404" i="13" s="1"/>
  <c r="T2404" i="13" s="1"/>
  <c r="U2404" i="13" s="1"/>
  <c r="Q3269" i="13"/>
  <c r="R3269" i="13" s="1"/>
  <c r="T3269" i="13" s="1"/>
  <c r="U3269" i="13" s="1"/>
  <c r="Q3352" i="13"/>
  <c r="R3352" i="13" s="1"/>
  <c r="T3352" i="13" s="1"/>
  <c r="U3352" i="13" s="1"/>
  <c r="Q4111" i="13"/>
  <c r="R4111" i="13" s="1"/>
  <c r="T4111" i="13" s="1"/>
  <c r="U4111" i="13" s="1"/>
  <c r="R3100" i="13"/>
  <c r="T3100" i="13" s="1"/>
  <c r="U3100" i="13" s="1"/>
  <c r="Q3931" i="13"/>
  <c r="R3931" i="13" s="1"/>
  <c r="T3931" i="13" s="1"/>
  <c r="U3931" i="13" s="1"/>
  <c r="R2325" i="13"/>
  <c r="T2325" i="13" s="1"/>
  <c r="U2325" i="13" s="1"/>
  <c r="R3157" i="13"/>
  <c r="T3157" i="13" s="1"/>
  <c r="U3157" i="13" s="1"/>
  <c r="R3742" i="13"/>
  <c r="T3742" i="13" s="1"/>
  <c r="U3742" i="13" s="1"/>
  <c r="R305" i="13"/>
  <c r="T305" i="13" s="1"/>
  <c r="U305" i="13" s="1"/>
  <c r="Q580" i="13"/>
  <c r="R580" i="13" s="1"/>
  <c r="T580" i="13" s="1"/>
  <c r="U580" i="13" s="1"/>
  <c r="Q853" i="13"/>
  <c r="R853" i="13" s="1"/>
  <c r="T853" i="13" s="1"/>
  <c r="U853" i="13" s="1"/>
  <c r="Q802" i="13"/>
  <c r="R802" i="13" s="1"/>
  <c r="T802" i="13" s="1"/>
  <c r="U802" i="13" s="1"/>
  <c r="Q1320" i="13"/>
  <c r="R1320" i="13" s="1"/>
  <c r="T1320" i="13" s="1"/>
  <c r="U1320" i="13" s="1"/>
  <c r="Q1576" i="13"/>
  <c r="R1576" i="13" s="1"/>
  <c r="T1576" i="13" s="1"/>
  <c r="U1576" i="13" s="1"/>
  <c r="Q1820" i="13"/>
  <c r="R1820" i="13" s="1"/>
  <c r="T1820" i="13" s="1"/>
  <c r="U1820" i="13" s="1"/>
  <c r="Q2076" i="13"/>
  <c r="R2076" i="13" s="1"/>
  <c r="T2076" i="13" s="1"/>
  <c r="U2076" i="13" s="1"/>
  <c r="R1673" i="13"/>
  <c r="T1673" i="13" s="1"/>
  <c r="U1673" i="13" s="1"/>
  <c r="R2183" i="13"/>
  <c r="T2183" i="13" s="1"/>
  <c r="U2183" i="13" s="1"/>
  <c r="R2573" i="13"/>
  <c r="T2573" i="13" s="1"/>
  <c r="U2573" i="13" s="1"/>
  <c r="R2852" i="13"/>
  <c r="T2852" i="13" s="1"/>
  <c r="U2852" i="13" s="1"/>
  <c r="R2965" i="13"/>
  <c r="T2965" i="13" s="1"/>
  <c r="U2965" i="13" s="1"/>
  <c r="R3901" i="13"/>
  <c r="T3901" i="13" s="1"/>
  <c r="U3901" i="13" s="1"/>
  <c r="R3660" i="13"/>
  <c r="R63" i="13"/>
  <c r="T63" i="13" s="1"/>
  <c r="R671" i="13"/>
  <c r="T671" i="13" s="1"/>
  <c r="U671" i="13" s="1"/>
  <c r="R1604" i="13"/>
  <c r="T1604" i="13" s="1"/>
  <c r="U1604" i="13" s="1"/>
  <c r="R2104" i="13"/>
  <c r="T2104" i="13" s="1"/>
  <c r="U2104" i="13" s="1"/>
  <c r="Q1729" i="13"/>
  <c r="R1729" i="13" s="1"/>
  <c r="T1729" i="13" s="1"/>
  <c r="U1729" i="13" s="1"/>
  <c r="R1955" i="13"/>
  <c r="T1955" i="13" s="1"/>
  <c r="U1955" i="13" s="1"/>
  <c r="Q2211" i="13"/>
  <c r="R2211" i="13" s="1"/>
  <c r="T2211" i="13" s="1"/>
  <c r="U2211" i="13" s="1"/>
  <c r="Q2330" i="13"/>
  <c r="R2330" i="13" s="1"/>
  <c r="T2330" i="13" s="1"/>
  <c r="U2330" i="13" s="1"/>
  <c r="R2880" i="13"/>
  <c r="T2880" i="13" s="1"/>
  <c r="U2880" i="13" s="1"/>
  <c r="R3530" i="13"/>
  <c r="T3530" i="13" s="1"/>
  <c r="U3530" i="13" s="1"/>
  <c r="R3816" i="13"/>
  <c r="T3816" i="13" s="1"/>
  <c r="U3816" i="13" s="1"/>
  <c r="R3944" i="13"/>
  <c r="T3944" i="13" s="1"/>
  <c r="U3944" i="13" s="1"/>
  <c r="R387" i="13"/>
  <c r="T387" i="13" s="1"/>
  <c r="U387" i="13" s="1"/>
  <c r="Q803" i="13"/>
  <c r="R803" i="13" s="1"/>
  <c r="T803" i="13" s="1"/>
  <c r="U803" i="13" s="1"/>
  <c r="Q1076" i="13"/>
  <c r="R1076" i="13" s="1"/>
  <c r="T1076" i="13" s="1"/>
  <c r="U1076" i="13" s="1"/>
  <c r="R995" i="13"/>
  <c r="T995" i="13" s="1"/>
  <c r="U995" i="13" s="1"/>
  <c r="Q1135" i="13"/>
  <c r="R1135" i="13" s="1"/>
  <c r="T1135" i="13" s="1"/>
  <c r="U1135" i="13" s="1"/>
  <c r="R2090" i="13"/>
  <c r="T2090" i="13" s="1"/>
  <c r="U2090" i="13" s="1"/>
  <c r="R1813" i="13"/>
  <c r="T1813" i="13" s="1"/>
  <c r="U1813" i="13" s="1"/>
  <c r="R2587" i="13"/>
  <c r="T2587" i="13" s="1"/>
  <c r="U2587" i="13" s="1"/>
  <c r="R4147" i="13"/>
  <c r="T4147" i="13" s="1"/>
  <c r="U4147" i="13" s="1"/>
  <c r="R334" i="13"/>
  <c r="T334" i="13" s="1"/>
  <c r="U334" i="13" s="1"/>
  <c r="R430" i="13"/>
  <c r="T430" i="13" s="1"/>
  <c r="U430" i="13" s="1"/>
  <c r="Q557" i="13"/>
  <c r="R557" i="13" s="1"/>
  <c r="T557" i="13" s="1"/>
  <c r="U557" i="13" s="1"/>
  <c r="R1112" i="13"/>
  <c r="T1112" i="13" s="1"/>
  <c r="U1112" i="13" s="1"/>
  <c r="R1250" i="13"/>
  <c r="T1250" i="13" s="1"/>
  <c r="U1250" i="13" s="1"/>
  <c r="R1179" i="13"/>
  <c r="T1179" i="13" s="1"/>
  <c r="U1179" i="13" s="1"/>
  <c r="R2262" i="13"/>
  <c r="T2262" i="13" s="1"/>
  <c r="U2262" i="13" s="1"/>
  <c r="R2519" i="13"/>
  <c r="T2519" i="13" s="1"/>
  <c r="U2519" i="13" s="1"/>
  <c r="R3197" i="13"/>
  <c r="T3197" i="13" s="1"/>
  <c r="U3197" i="13" s="1"/>
  <c r="R3774" i="13"/>
  <c r="T3774" i="13" s="1"/>
  <c r="U3774" i="13" s="1"/>
  <c r="Q3425" i="13"/>
  <c r="R3425" i="13" s="1"/>
  <c r="T3425" i="13" s="1"/>
  <c r="U3425" i="13" s="1"/>
  <c r="R3052" i="13"/>
  <c r="T3052" i="13" s="1"/>
  <c r="U3052" i="13" s="1"/>
  <c r="R3670" i="13"/>
  <c r="T3670" i="13" s="1"/>
  <c r="U3670" i="13" s="1"/>
  <c r="Q910" i="13"/>
  <c r="R910" i="13" s="1"/>
  <c r="T910" i="13" s="1"/>
  <c r="U910" i="13" s="1"/>
  <c r="Q1225" i="13"/>
  <c r="R1225" i="13" s="1"/>
  <c r="T1225" i="13" s="1"/>
  <c r="U1225" i="13" s="1"/>
  <c r="R2180" i="13"/>
  <c r="T2180" i="13" s="1"/>
  <c r="U2180" i="13" s="1"/>
  <c r="Q2308" i="13"/>
  <c r="R2308" i="13" s="1"/>
  <c r="T2308" i="13" s="1"/>
  <c r="U2308" i="13" s="1"/>
  <c r="R2159" i="13"/>
  <c r="T2159" i="13" s="1"/>
  <c r="U2159" i="13" s="1"/>
  <c r="R2869" i="13"/>
  <c r="T2869" i="13" s="1"/>
  <c r="U2869" i="13" s="1"/>
  <c r="R3115" i="13"/>
  <c r="T3115" i="13" s="1"/>
  <c r="U3115" i="13" s="1"/>
  <c r="Q4005" i="13"/>
  <c r="R4005" i="13" s="1"/>
  <c r="T4005" i="13" s="1"/>
  <c r="U4005" i="13" s="1"/>
  <c r="Q4148" i="13"/>
  <c r="R4148" i="13" s="1"/>
  <c r="T4148" i="13" s="1"/>
  <c r="U4148" i="13" s="1"/>
  <c r="Q3555" i="13"/>
  <c r="R3555" i="13" s="1"/>
  <c r="T3555" i="13" s="1"/>
  <c r="U3555" i="13" s="1"/>
  <c r="R99" i="13"/>
  <c r="T99" i="13" s="1"/>
  <c r="R163" i="13"/>
  <c r="T163" i="13" s="1"/>
  <c r="Q291" i="13"/>
  <c r="R291" i="13" s="1"/>
  <c r="T291" i="13" s="1"/>
  <c r="U291" i="13" s="1"/>
  <c r="R1548" i="13"/>
  <c r="T1548" i="13" s="1"/>
  <c r="U1548" i="13" s="1"/>
  <c r="R1105" i="13"/>
  <c r="T1105" i="13" s="1"/>
  <c r="U1105" i="13" s="1"/>
  <c r="R1221" i="13"/>
  <c r="T1221" i="13" s="1"/>
  <c r="U1221" i="13" s="1"/>
  <c r="Q2304" i="13"/>
  <c r="R2304" i="13" s="1"/>
  <c r="T2304" i="13" s="1"/>
  <c r="U2304" i="13" s="1"/>
  <c r="Q2155" i="13"/>
  <c r="R2155" i="13" s="1"/>
  <c r="T2155" i="13" s="1"/>
  <c r="U2155" i="13" s="1"/>
  <c r="R2568" i="13"/>
  <c r="T2568" i="13" s="1"/>
  <c r="U2568" i="13" s="1"/>
  <c r="R2707" i="13"/>
  <c r="T2707" i="13" s="1"/>
  <c r="U2707" i="13" s="1"/>
  <c r="R3495" i="13"/>
  <c r="T3495" i="13" s="1"/>
  <c r="U3495" i="13" s="1"/>
  <c r="R3873" i="13"/>
  <c r="T3873" i="13" s="1"/>
  <c r="U3873" i="13" s="1"/>
  <c r="R3619" i="13"/>
  <c r="T3619" i="13" s="1"/>
  <c r="U3619" i="13" s="1"/>
  <c r="R3760" i="13"/>
  <c r="T3760" i="13" s="1"/>
  <c r="U3760" i="13" s="1"/>
  <c r="Q3888" i="13"/>
  <c r="R3888" i="13" s="1"/>
  <c r="T3888" i="13" s="1"/>
  <c r="U3888" i="13" s="1"/>
  <c r="R4144" i="13"/>
  <c r="T4144" i="13" s="1"/>
  <c r="U4144" i="13" s="1"/>
  <c r="R92" i="13"/>
  <c r="T92" i="13" s="1"/>
  <c r="U92" i="13" s="1"/>
  <c r="R508" i="13"/>
  <c r="T508" i="13" s="1"/>
  <c r="U508" i="13" s="1"/>
  <c r="R1406" i="13"/>
  <c r="T1406" i="13" s="1"/>
  <c r="U1406" i="13" s="1"/>
  <c r="R1906" i="13"/>
  <c r="T1906" i="13" s="1"/>
  <c r="U1906" i="13" s="1"/>
  <c r="R2034" i="13"/>
  <c r="T2034" i="13" s="1"/>
  <c r="U2034" i="13" s="1"/>
  <c r="R2162" i="13"/>
  <c r="T2162" i="13" s="1"/>
  <c r="U2162" i="13" s="1"/>
  <c r="R2396" i="13"/>
  <c r="T2396" i="13" s="1"/>
  <c r="U2396" i="13" s="1"/>
  <c r="Q2861" i="13"/>
  <c r="R2861" i="13" s="1"/>
  <c r="T2861" i="13" s="1"/>
  <c r="U2861" i="13" s="1"/>
  <c r="Q251" i="13"/>
  <c r="R251" i="13" s="1"/>
  <c r="T251" i="13" s="1"/>
  <c r="U251" i="13" s="1"/>
  <c r="R765" i="13"/>
  <c r="T765" i="13" s="1"/>
  <c r="U765" i="13" s="1"/>
  <c r="R1194" i="13"/>
  <c r="T1194" i="13" s="1"/>
  <c r="U1194" i="13" s="1"/>
  <c r="Q2206" i="13"/>
  <c r="R2206" i="13" s="1"/>
  <c r="T2206" i="13" s="1"/>
  <c r="U2206" i="13" s="1"/>
  <c r="R1801" i="13"/>
  <c r="T1801" i="13" s="1"/>
  <c r="U1801" i="13" s="1"/>
  <c r="Q2057" i="13"/>
  <c r="R2057" i="13" s="1"/>
  <c r="T2057" i="13" s="1"/>
  <c r="U2057" i="13" s="1"/>
  <c r="R2486" i="13"/>
  <c r="T2486" i="13" s="1"/>
  <c r="U2486" i="13" s="1"/>
  <c r="R2750" i="13"/>
  <c r="T2750" i="13" s="1"/>
  <c r="U2750" i="13" s="1"/>
  <c r="Q3037" i="13"/>
  <c r="R3037" i="13" s="1"/>
  <c r="T3037" i="13" s="1"/>
  <c r="U3037" i="13" s="1"/>
  <c r="R3413" i="13"/>
  <c r="T3413" i="13" s="1"/>
  <c r="U3413" i="13" s="1"/>
  <c r="R3313" i="13"/>
  <c r="T3313" i="13" s="1"/>
  <c r="U3313" i="13" s="1"/>
  <c r="R3204" i="13"/>
  <c r="T3204" i="13" s="1"/>
  <c r="U3204" i="13" s="1"/>
  <c r="Q3771" i="13"/>
  <c r="R3771" i="13" s="1"/>
  <c r="T3771" i="13" s="1"/>
  <c r="U3771" i="13" s="1"/>
  <c r="Q3368" i="13"/>
  <c r="R3368" i="13" s="1"/>
  <c r="T3368" i="13" s="1"/>
  <c r="U3368" i="13" s="1"/>
  <c r="R4119" i="13"/>
  <c r="T4119" i="13" s="1"/>
  <c r="U4119" i="13" s="1"/>
  <c r="R137" i="13"/>
  <c r="T137" i="13" s="1"/>
  <c r="U137" i="13" s="1"/>
  <c r="R265" i="13"/>
  <c r="T265" i="13" s="1"/>
  <c r="U265" i="13" s="1"/>
  <c r="R329" i="13"/>
  <c r="T329" i="13" s="1"/>
  <c r="U329" i="13" s="1"/>
  <c r="R425" i="13"/>
  <c r="T425" i="13" s="1"/>
  <c r="U425" i="13" s="1"/>
  <c r="R691" i="13"/>
  <c r="T691" i="13" s="1"/>
  <c r="U691" i="13" s="1"/>
  <c r="R1092" i="13"/>
  <c r="T1092" i="13" s="1"/>
  <c r="U1092" i="13" s="1"/>
  <c r="R1624" i="13"/>
  <c r="T1624" i="13" s="1"/>
  <c r="U1624" i="13" s="1"/>
  <c r="Q1996" i="13"/>
  <c r="R1996" i="13" s="1"/>
  <c r="T1996" i="13" s="1"/>
  <c r="U1996" i="13" s="1"/>
  <c r="R2252" i="13"/>
  <c r="T2252" i="13" s="1"/>
  <c r="U2252" i="13" s="1"/>
  <c r="R2644" i="13"/>
  <c r="T2644" i="13" s="1"/>
  <c r="U2644" i="13" s="1"/>
  <c r="Q3315" i="13"/>
  <c r="R3315" i="13" s="1"/>
  <c r="T3315" i="13" s="1"/>
  <c r="U3315" i="13" s="1"/>
  <c r="Q3166" i="13"/>
  <c r="R3166" i="13" s="1"/>
  <c r="T3166" i="13" s="1"/>
  <c r="U3166" i="13" s="1"/>
  <c r="R3693" i="13"/>
  <c r="T3693" i="13" s="1"/>
  <c r="U3693" i="13" s="1"/>
  <c r="R3821" i="13"/>
  <c r="T3821" i="13" s="1"/>
  <c r="U3821" i="13" s="1"/>
  <c r="Q3949" i="13"/>
  <c r="R3949" i="13" s="1"/>
  <c r="T3949" i="13" s="1"/>
  <c r="U3949" i="13" s="1"/>
  <c r="R3708" i="13"/>
  <c r="T3708" i="13" s="1"/>
  <c r="U3708" i="13" s="1"/>
  <c r="Q3836" i="13"/>
  <c r="R3836" i="13" s="1"/>
  <c r="T3836" i="13" s="1"/>
  <c r="U3836" i="13" s="1"/>
  <c r="Q4092" i="13"/>
  <c r="R4092" i="13" s="1"/>
  <c r="T4092" i="13" s="1"/>
  <c r="U4092" i="13" s="1"/>
  <c r="Q3192" i="13"/>
  <c r="R3192" i="13" s="1"/>
  <c r="T3192" i="13" s="1"/>
  <c r="U3192" i="13" s="1"/>
  <c r="R3634" i="13"/>
  <c r="R4047" i="13"/>
  <c r="T4047" i="13" s="1"/>
  <c r="U4047" i="13" s="1"/>
  <c r="R2926" i="13"/>
  <c r="T2926" i="13" s="1"/>
  <c r="U2926" i="13" s="1"/>
  <c r="R3743" i="13"/>
  <c r="T3743" i="13" s="1"/>
  <c r="U3743" i="13" s="1"/>
  <c r="R555" i="13"/>
  <c r="T555" i="13" s="1"/>
  <c r="U555" i="13" s="1"/>
  <c r="R788" i="13"/>
  <c r="T788" i="13" s="1"/>
  <c r="U788" i="13" s="1"/>
  <c r="Q2793" i="13"/>
  <c r="R2793" i="13" s="1"/>
  <c r="T2793" i="13" s="1"/>
  <c r="U2793" i="13" s="1"/>
  <c r="Q3753" i="13"/>
  <c r="R3753" i="13" s="1"/>
  <c r="T3753" i="13" s="1"/>
  <c r="U3753" i="13" s="1"/>
  <c r="Q160" i="13"/>
  <c r="R160" i="13" s="1"/>
  <c r="T160" i="13" s="1"/>
  <c r="Q1599" i="13"/>
  <c r="R1599" i="13" s="1"/>
  <c r="T1599" i="13" s="1"/>
  <c r="U1599" i="13" s="1"/>
  <c r="R2570" i="13"/>
  <c r="T2570" i="13" s="1"/>
  <c r="U2570" i="13" s="1"/>
  <c r="Q379" i="13"/>
  <c r="R379" i="13" s="1"/>
  <c r="T379" i="13" s="1"/>
  <c r="U379" i="13" s="1"/>
  <c r="Q795" i="13"/>
  <c r="R795" i="13" s="1"/>
  <c r="T795" i="13" s="1"/>
  <c r="U795" i="13" s="1"/>
  <c r="R1202" i="13"/>
  <c r="T1202" i="13" s="1"/>
  <c r="U1202" i="13" s="1"/>
  <c r="Q1739" i="13"/>
  <c r="R1739" i="13" s="1"/>
  <c r="T1739" i="13" s="1"/>
  <c r="U1739" i="13" s="1"/>
  <c r="Q77" i="13"/>
  <c r="R77" i="13" s="1"/>
  <c r="T77" i="13" s="1"/>
  <c r="R1108" i="13"/>
  <c r="T1108" i="13" s="1"/>
  <c r="U1108" i="13" s="1"/>
  <c r="R1632" i="13"/>
  <c r="T1632" i="13" s="1"/>
  <c r="U1632" i="13" s="1"/>
  <c r="R2524" i="13"/>
  <c r="T2524" i="13" s="1"/>
  <c r="U2524" i="13" s="1"/>
  <c r="R3174" i="13"/>
  <c r="T3174" i="13" s="1"/>
  <c r="U3174" i="13" s="1"/>
  <c r="Q3854" i="13"/>
  <c r="R3854" i="13" s="1"/>
  <c r="T3854" i="13" s="1"/>
  <c r="U3854" i="13" s="1"/>
  <c r="R3776" i="13"/>
  <c r="T3776" i="13" s="1"/>
  <c r="U3776" i="13" s="1"/>
  <c r="Q2419" i="13"/>
  <c r="R2419" i="13" s="1"/>
  <c r="T2419" i="13" s="1"/>
  <c r="U2419" i="13" s="1"/>
  <c r="Q2834" i="13"/>
  <c r="R2834" i="13" s="1"/>
  <c r="T2834" i="13" s="1"/>
  <c r="U2834" i="13" s="1"/>
  <c r="Q698" i="13"/>
  <c r="R698" i="13" s="1"/>
  <c r="T698" i="13" s="1"/>
  <c r="U698" i="13" s="1"/>
  <c r="Q1338" i="13"/>
  <c r="R1338" i="13" s="1"/>
  <c r="T1338" i="13" s="1"/>
  <c r="U1338" i="13" s="1"/>
  <c r="R2073" i="13"/>
  <c r="T2073" i="13" s="1"/>
  <c r="U2073" i="13" s="1"/>
  <c r="R3690" i="13"/>
  <c r="T3690" i="13" s="1"/>
  <c r="U3690" i="13" s="1"/>
  <c r="R569" i="13"/>
  <c r="T569" i="13" s="1"/>
  <c r="U569" i="13" s="1"/>
  <c r="R1724" i="13"/>
  <c r="T1724" i="13" s="1"/>
  <c r="U1724" i="13" s="1"/>
  <c r="Q2268" i="13"/>
  <c r="R2268" i="13" s="1"/>
  <c r="T2268" i="13" s="1"/>
  <c r="U2268" i="13" s="1"/>
  <c r="Q2637" i="13"/>
  <c r="R2637" i="13" s="1"/>
  <c r="T2637" i="13" s="1"/>
  <c r="U2637" i="13" s="1"/>
  <c r="R2788" i="13"/>
  <c r="T2788" i="13" s="1"/>
  <c r="U2788" i="13" s="1"/>
  <c r="R1891" i="13"/>
  <c r="T1891" i="13" s="1"/>
  <c r="U1891" i="13" s="1"/>
  <c r="R2675" i="13"/>
  <c r="T2675" i="13" s="1"/>
  <c r="U2675" i="13" s="1"/>
  <c r="R2810" i="13"/>
  <c r="T2810" i="13" s="1"/>
  <c r="U2810" i="13" s="1"/>
  <c r="Q3524" i="13"/>
  <c r="R3524" i="13" s="1"/>
  <c r="T3524" i="13" s="1"/>
  <c r="U3524" i="13" s="1"/>
  <c r="R2894" i="13"/>
  <c r="T2894" i="13" s="1"/>
  <c r="U2894" i="13" s="1"/>
  <c r="R1232" i="13"/>
  <c r="T1232" i="13" s="1"/>
  <c r="U1232" i="13" s="1"/>
  <c r="R2244" i="13"/>
  <c r="T2244" i="13" s="1"/>
  <c r="U2244" i="13" s="1"/>
  <c r="R2613" i="13"/>
  <c r="T2613" i="13" s="1"/>
  <c r="U2613" i="13" s="1"/>
  <c r="R2895" i="13"/>
  <c r="T2895" i="13" s="1"/>
  <c r="U2895" i="13" s="1"/>
  <c r="Q3598" i="13"/>
  <c r="R3598" i="13" s="1"/>
  <c r="T3598" i="13" s="1"/>
  <c r="U3598" i="13" s="1"/>
  <c r="R4084" i="13"/>
  <c r="T4084" i="13" s="1"/>
  <c r="U4084" i="13" s="1"/>
  <c r="R716" i="13"/>
  <c r="T716" i="13" s="1"/>
  <c r="U716" i="13" s="1"/>
  <c r="R1356" i="13"/>
  <c r="T1356" i="13" s="1"/>
  <c r="U1356" i="13" s="1"/>
  <c r="R3937" i="13"/>
  <c r="T3937" i="13" s="1"/>
  <c r="U3937" i="13" s="1"/>
  <c r="R316" i="13"/>
  <c r="T316" i="13" s="1"/>
  <c r="U316" i="13" s="1"/>
  <c r="R1949" i="13"/>
  <c r="T1949" i="13" s="1"/>
  <c r="U1949" i="13" s="1"/>
  <c r="Q1315" i="13"/>
  <c r="R1315" i="13" s="1"/>
  <c r="T1315" i="13" s="1"/>
  <c r="U1315" i="13" s="1"/>
  <c r="R2655" i="13"/>
  <c r="T2655" i="13" s="1"/>
  <c r="U2655" i="13" s="1"/>
  <c r="R3794" i="13"/>
  <c r="T3794" i="13" s="1"/>
  <c r="U3794" i="13" s="1"/>
  <c r="R172" i="13"/>
  <c r="T172" i="13" s="1"/>
  <c r="U172" i="13" s="1"/>
  <c r="R457" i="13"/>
  <c r="T457" i="13" s="1"/>
  <c r="U457" i="13" s="1"/>
  <c r="R2343" i="13"/>
  <c r="T2343" i="13" s="1"/>
  <c r="U2343" i="13" s="1"/>
  <c r="Q882" i="13"/>
  <c r="R882" i="13" s="1"/>
  <c r="T882" i="13" s="1"/>
  <c r="U882" i="13" s="1"/>
  <c r="Q1197" i="13"/>
  <c r="R1197" i="13" s="1"/>
  <c r="T1197" i="13" s="1"/>
  <c r="U1197" i="13" s="1"/>
  <c r="R1706" i="13"/>
  <c r="T1706" i="13" s="1"/>
  <c r="U1706" i="13" s="1"/>
  <c r="Q2131" i="13"/>
  <c r="R2131" i="13" s="1"/>
  <c r="T2131" i="13" s="1"/>
  <c r="U2131" i="13" s="1"/>
  <c r="R2259" i="13"/>
  <c r="T2259" i="13" s="1"/>
  <c r="U2259" i="13" s="1"/>
  <c r="R2377" i="13"/>
  <c r="T2377" i="13" s="1"/>
  <c r="U2377" i="13" s="1"/>
  <c r="Q2544" i="13"/>
  <c r="R2544" i="13" s="1"/>
  <c r="T2544" i="13" s="1"/>
  <c r="U2544" i="13" s="1"/>
  <c r="Q3029" i="13"/>
  <c r="R3029" i="13" s="1"/>
  <c r="T3029" i="13" s="1"/>
  <c r="U3029" i="13" s="1"/>
  <c r="Q3450" i="13"/>
  <c r="R3450" i="13" s="1"/>
  <c r="T3450" i="13" s="1"/>
  <c r="U3450" i="13" s="1"/>
  <c r="Q80" i="13"/>
  <c r="R80" i="13" s="1"/>
  <c r="T80" i="13" s="1"/>
  <c r="R336" i="13"/>
  <c r="T336" i="13" s="1"/>
  <c r="U336" i="13" s="1"/>
  <c r="R496" i="13"/>
  <c r="T496" i="13" s="1"/>
  <c r="U496" i="13" s="1"/>
  <c r="Q611" i="13"/>
  <c r="R611" i="13" s="1"/>
  <c r="T611" i="13" s="1"/>
  <c r="U611" i="13" s="1"/>
  <c r="Q742" i="13"/>
  <c r="R742" i="13" s="1"/>
  <c r="T742" i="13" s="1"/>
  <c r="Q915" i="13"/>
  <c r="R915" i="13" s="1"/>
  <c r="T915" i="13" s="1"/>
  <c r="U915" i="13" s="1"/>
  <c r="Q1120" i="13"/>
  <c r="R1120" i="13" s="1"/>
  <c r="T1120" i="13" s="1"/>
  <c r="U1120" i="13" s="1"/>
  <c r="R1382" i="13"/>
  <c r="T1382" i="13" s="1"/>
  <c r="U1382" i="13" s="1"/>
  <c r="R1183" i="13"/>
  <c r="T1183" i="13" s="1"/>
  <c r="U1183" i="13" s="1"/>
  <c r="Q1567" i="13"/>
  <c r="R1567" i="13" s="1"/>
  <c r="T1567" i="13" s="1"/>
  <c r="U1567" i="13" s="1"/>
  <c r="R1678" i="13"/>
  <c r="T1678" i="13" s="1"/>
  <c r="U1678" i="13" s="1"/>
  <c r="R1989" i="13"/>
  <c r="T1989" i="13" s="1"/>
  <c r="U1989" i="13" s="1"/>
  <c r="R2117" i="13"/>
  <c r="T2117" i="13" s="1"/>
  <c r="U2117" i="13" s="1"/>
  <c r="R2666" i="13"/>
  <c r="T2666" i="13" s="1"/>
  <c r="U2666" i="13" s="1"/>
  <c r="Q2922" i="13"/>
  <c r="R2922" i="13" s="1"/>
  <c r="T2922" i="13" s="1"/>
  <c r="U2922" i="13" s="1"/>
  <c r="R3858" i="13"/>
  <c r="T3858" i="13" s="1"/>
  <c r="U3858" i="13" s="1"/>
  <c r="R1355" i="13"/>
  <c r="T1355" i="13" s="1"/>
  <c r="U1355" i="13" s="1"/>
  <c r="Q1611" i="13"/>
  <c r="R1611" i="13" s="1"/>
  <c r="T1611" i="13" s="1"/>
  <c r="U1611" i="13" s="1"/>
  <c r="R3056" i="13"/>
  <c r="T3056" i="13" s="1"/>
  <c r="U3056" i="13" s="1"/>
  <c r="R3902" i="13"/>
  <c r="T3902" i="13" s="1"/>
  <c r="U3902" i="13" s="1"/>
  <c r="Q3715" i="13"/>
  <c r="R3715" i="13" s="1"/>
  <c r="T3715" i="13" s="1"/>
  <c r="U3715" i="13" s="1"/>
  <c r="R3571" i="13"/>
  <c r="T3571" i="13" s="1"/>
  <c r="U3571" i="13" s="1"/>
  <c r="R3229" i="13"/>
  <c r="T3229" i="13" s="1"/>
  <c r="U3229" i="13" s="1"/>
  <c r="R3584" i="13"/>
  <c r="T3584" i="13" s="1"/>
  <c r="U3584" i="13" s="1"/>
  <c r="R253" i="13"/>
  <c r="T253" i="13" s="1"/>
  <c r="U253" i="13" s="1"/>
  <c r="R704" i="13"/>
  <c r="T704" i="13" s="1"/>
  <c r="U704" i="13" s="1"/>
  <c r="Q1216" i="13"/>
  <c r="R1216" i="13" s="1"/>
  <c r="T1216" i="13" s="1"/>
  <c r="U1216" i="13" s="1"/>
  <c r="Q1145" i="13"/>
  <c r="R1145" i="13" s="1"/>
  <c r="T1145" i="13" s="1"/>
  <c r="U1145" i="13" s="1"/>
  <c r="R1657" i="13"/>
  <c r="T1657" i="13" s="1"/>
  <c r="U1657" i="13" s="1"/>
  <c r="Q2228" i="13"/>
  <c r="R2228" i="13" s="1"/>
  <c r="T2228" i="13" s="1"/>
  <c r="U2228" i="13" s="1"/>
  <c r="Q1823" i="13"/>
  <c r="R1823" i="13" s="1"/>
  <c r="T1823" i="13" s="1"/>
  <c r="U1823" i="13" s="1"/>
  <c r="Q3398" i="13"/>
  <c r="R3398" i="13" s="1"/>
  <c r="T3398" i="13" s="1"/>
  <c r="U3398" i="13" s="1"/>
  <c r="Q2717" i="13"/>
  <c r="R2717" i="13" s="1"/>
  <c r="T2717" i="13" s="1"/>
  <c r="U2717" i="13" s="1"/>
  <c r="R155" i="13"/>
  <c r="T155" i="13" s="1"/>
  <c r="U155" i="13" s="1"/>
  <c r="R507" i="13"/>
  <c r="T507" i="13" s="1"/>
  <c r="U507" i="13" s="1"/>
  <c r="Q622" i="13"/>
  <c r="R622" i="13" s="1"/>
  <c r="T622" i="13" s="1"/>
  <c r="U622" i="13" s="1"/>
  <c r="R764" i="13"/>
  <c r="T764" i="13" s="1"/>
  <c r="U764" i="13" s="1"/>
  <c r="R1276" i="13"/>
  <c r="T1276" i="13" s="1"/>
  <c r="U1276" i="13" s="1"/>
  <c r="R1404" i="13"/>
  <c r="T1404" i="13" s="1"/>
  <c r="U1404" i="13" s="1"/>
  <c r="R1205" i="13"/>
  <c r="T1205" i="13" s="1"/>
  <c r="U1205" i="13" s="1"/>
  <c r="R1589" i="13"/>
  <c r="T1589" i="13" s="1"/>
  <c r="U1589" i="13" s="1"/>
  <c r="R1722" i="13"/>
  <c r="T1722" i="13" s="1"/>
  <c r="U1722" i="13" s="1"/>
  <c r="Q2267" i="13"/>
  <c r="R2267" i="13" s="1"/>
  <c r="T2267" i="13" s="1"/>
  <c r="U2267" i="13" s="1"/>
  <c r="R2424" i="13"/>
  <c r="T2424" i="13" s="1"/>
  <c r="U2424" i="13" s="1"/>
  <c r="R2808" i="13"/>
  <c r="T2808" i="13" s="1"/>
  <c r="U2808" i="13" s="1"/>
  <c r="R3095" i="13"/>
  <c r="T3095" i="13" s="1"/>
  <c r="U3095" i="13" s="1"/>
  <c r="Q3223" i="13"/>
  <c r="R3223" i="13" s="1"/>
  <c r="R3330" i="13"/>
  <c r="T3330" i="13" s="1"/>
  <c r="U3330" i="13" s="1"/>
  <c r="Q3857" i="13"/>
  <c r="R3857" i="13" s="1"/>
  <c r="T3857" i="13" s="1"/>
  <c r="U3857" i="13" s="1"/>
  <c r="R4113" i="13"/>
  <c r="T4113" i="13" s="1"/>
  <c r="U4113" i="13" s="1"/>
  <c r="R4000" i="13"/>
  <c r="T4000" i="13" s="1"/>
  <c r="U4000" i="13" s="1"/>
  <c r="R84" i="13"/>
  <c r="T84" i="13" s="1"/>
  <c r="U84" i="13" s="1"/>
  <c r="Q148" i="13"/>
  <c r="R148" i="13" s="1"/>
  <c r="T148" i="13" s="1"/>
  <c r="R1191" i="13"/>
  <c r="T1191" i="13" s="1"/>
  <c r="U1191" i="13" s="1"/>
  <c r="Q1447" i="13"/>
  <c r="R1447" i="13" s="1"/>
  <c r="T1447" i="13" s="1"/>
  <c r="U1447" i="13" s="1"/>
  <c r="R2274" i="13"/>
  <c r="T2274" i="13" s="1"/>
  <c r="U2274" i="13" s="1"/>
  <c r="Q2364" i="13"/>
  <c r="R2364" i="13" s="1"/>
  <c r="T2364" i="13" s="1"/>
  <c r="U2364" i="13" s="1"/>
  <c r="R2643" i="13"/>
  <c r="T2643" i="13" s="1"/>
  <c r="U2643" i="13" s="1"/>
  <c r="R3260" i="13"/>
  <c r="T3260" i="13" s="1"/>
  <c r="U3260" i="13" s="1"/>
  <c r="Q298" i="13"/>
  <c r="R298" i="13" s="1"/>
  <c r="T298" i="13" s="1"/>
  <c r="R362" i="13"/>
  <c r="T362" i="13" s="1"/>
  <c r="U362" i="13" s="1"/>
  <c r="R1235" i="13"/>
  <c r="T1235" i="13" s="1"/>
  <c r="U1235" i="13" s="1"/>
  <c r="Q1913" i="13"/>
  <c r="R1913" i="13" s="1"/>
  <c r="T1913" i="13" s="1"/>
  <c r="U1913" i="13" s="1"/>
  <c r="Q2375" i="13"/>
  <c r="R2375" i="13" s="1"/>
  <c r="T2375" i="13" s="1"/>
  <c r="U2375" i="13" s="1"/>
  <c r="R2878" i="13"/>
  <c r="T2878" i="13" s="1"/>
  <c r="U2878" i="13" s="1"/>
  <c r="R3080" i="13"/>
  <c r="T3080" i="13" s="1"/>
  <c r="U3080" i="13" s="1"/>
  <c r="R3033" i="13"/>
  <c r="T3033" i="13" s="1"/>
  <c r="U3033" i="13" s="1"/>
  <c r="R3164" i="13"/>
  <c r="T3164" i="13" s="1"/>
  <c r="U3164" i="13" s="1"/>
  <c r="Q3428" i="13"/>
  <c r="R3428" i="13" s="1"/>
  <c r="T3428" i="13" s="1"/>
  <c r="U3428" i="13" s="1"/>
  <c r="R3995" i="13"/>
  <c r="T3995" i="13" s="1"/>
  <c r="U3995" i="13" s="1"/>
  <c r="Q2859" i="13"/>
  <c r="R2859" i="13" s="1"/>
  <c r="T2859" i="13" s="1"/>
  <c r="U2859" i="13" s="1"/>
  <c r="Q3838" i="13"/>
  <c r="R3838" i="13" s="1"/>
  <c r="T3838" i="13" s="1"/>
  <c r="U3838" i="13" s="1"/>
  <c r="Q65" i="13"/>
  <c r="R65" i="13" s="1"/>
  <c r="T65" i="13" s="1"/>
  <c r="U65" i="13" s="1"/>
  <c r="R712" i="13"/>
  <c r="T712" i="13" s="1"/>
  <c r="U712" i="13" s="1"/>
  <c r="R1153" i="13"/>
  <c r="T1153" i="13" s="1"/>
  <c r="U1153" i="13" s="1"/>
  <c r="R1537" i="13"/>
  <c r="T1537" i="13" s="1"/>
  <c r="U1537" i="13" s="1"/>
  <c r="Q2108" i="13"/>
  <c r="R2108" i="13" s="1"/>
  <c r="T2108" i="13" s="1"/>
  <c r="U2108" i="13" s="1"/>
  <c r="Q1959" i="13"/>
  <c r="R1959" i="13" s="1"/>
  <c r="T1959" i="13" s="1"/>
  <c r="U1959" i="13" s="1"/>
  <c r="R2215" i="13"/>
  <c r="T2215" i="13" s="1"/>
  <c r="U2215" i="13" s="1"/>
  <c r="Q2338" i="13"/>
  <c r="R2338" i="13" s="1"/>
  <c r="T2338" i="13" s="1"/>
  <c r="U2338" i="13" s="1"/>
  <c r="Q2628" i="13"/>
  <c r="R2628" i="13" s="1"/>
  <c r="T2628" i="13" s="1"/>
  <c r="U2628" i="13" s="1"/>
  <c r="R2884" i="13"/>
  <c r="T2884" i="13" s="1"/>
  <c r="U2884" i="13" s="1"/>
  <c r="R3427" i="13"/>
  <c r="T3427" i="13" s="1"/>
  <c r="U3427" i="13" s="1"/>
  <c r="R3406" i="13"/>
  <c r="T3406" i="13" s="1"/>
  <c r="U3406" i="13" s="1"/>
  <c r="Q3805" i="13"/>
  <c r="R3805" i="13" s="1"/>
  <c r="T3805" i="13" s="1"/>
  <c r="U3805" i="13" s="1"/>
  <c r="R3948" i="13"/>
  <c r="T3948" i="13" s="1"/>
  <c r="U3948" i="13" s="1"/>
  <c r="R2813" i="13"/>
  <c r="T2813" i="13" s="1"/>
  <c r="U2813" i="13" s="1"/>
  <c r="R143" i="13"/>
  <c r="T143" i="13" s="1"/>
  <c r="Q335" i="13"/>
  <c r="R335" i="13" s="1"/>
  <c r="T335" i="13" s="1"/>
  <c r="R913" i="13"/>
  <c r="T913" i="13" s="1"/>
  <c r="U913" i="13" s="1"/>
  <c r="Q1309" i="13"/>
  <c r="R1309" i="13" s="1"/>
  <c r="T1309" i="13" s="1"/>
  <c r="U1309" i="13" s="1"/>
  <c r="R1565" i="13"/>
  <c r="T1565" i="13" s="1"/>
  <c r="U1565" i="13" s="1"/>
  <c r="Q2505" i="13"/>
  <c r="R2505" i="13" s="1"/>
  <c r="T2505" i="13" s="1"/>
  <c r="U2505" i="13" s="1"/>
  <c r="Q2656" i="13"/>
  <c r="R2656" i="13" s="1"/>
  <c r="T2656" i="13" s="1"/>
  <c r="U2656" i="13" s="1"/>
  <c r="R2784" i="13"/>
  <c r="T2784" i="13" s="1"/>
  <c r="U2784" i="13" s="1"/>
  <c r="Q3455" i="13"/>
  <c r="R3455" i="13" s="1"/>
  <c r="T3455" i="13" s="1"/>
  <c r="U3455" i="13" s="1"/>
  <c r="R3833" i="13"/>
  <c r="T3833" i="13" s="1"/>
  <c r="U3833" i="13" s="1"/>
  <c r="Q3720" i="13"/>
  <c r="R3720" i="13" s="1"/>
  <c r="T3720" i="13" s="1"/>
  <c r="U3720" i="13" s="1"/>
  <c r="R689" i="13"/>
  <c r="T689" i="13" s="1"/>
  <c r="U689" i="13" s="1"/>
  <c r="R796" i="13"/>
  <c r="T796" i="13" s="1"/>
  <c r="U796" i="13" s="1"/>
  <c r="R1238" i="13"/>
  <c r="T1238" i="13" s="1"/>
  <c r="U1238" i="13" s="1"/>
  <c r="Q1494" i="13"/>
  <c r="R1494" i="13" s="1"/>
  <c r="T1494" i="13" s="1"/>
  <c r="U1494" i="13" s="1"/>
  <c r="Q1167" i="13"/>
  <c r="R1167" i="13" s="1"/>
  <c r="T1167" i="13" s="1"/>
  <c r="U1167" i="13" s="1"/>
  <c r="Q2619" i="13"/>
  <c r="R2619" i="13" s="1"/>
  <c r="T2619" i="13" s="1"/>
  <c r="U2619" i="13" s="1"/>
  <c r="R2335" i="13"/>
  <c r="T2335" i="13" s="1"/>
  <c r="U2335" i="13" s="1"/>
  <c r="Q2801" i="13"/>
  <c r="R2801" i="13" s="1"/>
  <c r="T2801" i="13" s="1"/>
  <c r="U2801" i="13" s="1"/>
  <c r="R3826" i="13"/>
  <c r="T3826" i="13" s="1"/>
  <c r="U3826" i="13" s="1"/>
  <c r="Q158" i="13"/>
  <c r="R158" i="13" s="1"/>
  <c r="T158" i="13" s="1"/>
  <c r="U158" i="13" s="1"/>
  <c r="Q896" i="13"/>
  <c r="R896" i="13" s="1"/>
  <c r="T896" i="13" s="1"/>
  <c r="R1282" i="13"/>
  <c r="T1282" i="13" s="1"/>
  <c r="U1282" i="13" s="1"/>
  <c r="Q1538" i="13"/>
  <c r="R1538" i="13" s="1"/>
  <c r="T1538" i="13" s="1"/>
  <c r="U1538" i="13" s="1"/>
  <c r="Q1467" i="13"/>
  <c r="R1467" i="13" s="1"/>
  <c r="T1467" i="13" s="1"/>
  <c r="U1467" i="13" s="1"/>
  <c r="R1595" i="13"/>
  <c r="T1595" i="13" s="1"/>
  <c r="U1595" i="13" s="1"/>
  <c r="R1889" i="13"/>
  <c r="T1889" i="13" s="1"/>
  <c r="U1889" i="13" s="1"/>
  <c r="R2145" i="13"/>
  <c r="T2145" i="13" s="1"/>
  <c r="U2145" i="13" s="1"/>
  <c r="R2321" i="13"/>
  <c r="T2321" i="13" s="1"/>
  <c r="U2321" i="13" s="1"/>
  <c r="Q2574" i="13"/>
  <c r="R2574" i="13" s="1"/>
  <c r="T2574" i="13" s="1"/>
  <c r="U2574" i="13" s="1"/>
  <c r="Q2846" i="13"/>
  <c r="R2846" i="13" s="1"/>
  <c r="T2846" i="13" s="1"/>
  <c r="U2846" i="13" s="1"/>
  <c r="R3376" i="13"/>
  <c r="T3376" i="13" s="1"/>
  <c r="U3376" i="13" s="1"/>
  <c r="Q2349" i="13"/>
  <c r="R2349" i="13" s="1"/>
  <c r="T2349" i="13" s="1"/>
  <c r="U2349" i="13" s="1"/>
  <c r="Q3497" i="13"/>
  <c r="R3497" i="13" s="1"/>
  <c r="T3497" i="13" s="1"/>
  <c r="U3497" i="13" s="1"/>
  <c r="R3610" i="13"/>
  <c r="T3610" i="13" s="1"/>
  <c r="U3610" i="13" s="1"/>
  <c r="R117" i="13"/>
  <c r="T117" i="13" s="1"/>
  <c r="U117" i="13" s="1"/>
  <c r="Q861" i="13"/>
  <c r="R861" i="13" s="1"/>
  <c r="T861" i="13" s="1"/>
  <c r="U861" i="13" s="1"/>
  <c r="Q818" i="13"/>
  <c r="R818" i="13" s="1"/>
  <c r="T818" i="13" s="1"/>
  <c r="U818" i="13" s="1"/>
  <c r="Q2084" i="13"/>
  <c r="R2084" i="13" s="1"/>
  <c r="T2084" i="13" s="1"/>
  <c r="U2084" i="13" s="1"/>
  <c r="R2212" i="13"/>
  <c r="T2212" i="13" s="1"/>
  <c r="U2212" i="13" s="1"/>
  <c r="Q1689" i="13"/>
  <c r="R1689" i="13" s="1"/>
  <c r="T1689" i="13" s="1"/>
  <c r="U1689" i="13" s="1"/>
  <c r="R2191" i="13"/>
  <c r="T2191" i="13" s="1"/>
  <c r="U2191" i="13" s="1"/>
  <c r="R2386" i="13"/>
  <c r="T2386" i="13" s="1"/>
  <c r="U2386" i="13" s="1"/>
  <c r="Q2860" i="13"/>
  <c r="R2860" i="13" s="1"/>
  <c r="T2860" i="13" s="1"/>
  <c r="U2860" i="13" s="1"/>
  <c r="R3147" i="13"/>
  <c r="T3147" i="13" s="1"/>
  <c r="U3147" i="13" s="1"/>
  <c r="Q3309" i="13"/>
  <c r="R3309" i="13" s="1"/>
  <c r="T3309" i="13" s="1"/>
  <c r="U3309" i="13" s="1"/>
  <c r="R115" i="13"/>
  <c r="T115" i="13" s="1"/>
  <c r="U115" i="13" s="1"/>
  <c r="Q582" i="13"/>
  <c r="R582" i="13" s="1"/>
  <c r="T582" i="13" s="1"/>
  <c r="U582" i="13" s="1"/>
  <c r="R810" i="13"/>
  <c r="T810" i="13" s="1"/>
  <c r="U810" i="13" s="1"/>
  <c r="R1580" i="13"/>
  <c r="T1580" i="13" s="1"/>
  <c r="U1580" i="13" s="1"/>
  <c r="Q2449" i="13"/>
  <c r="R2449" i="13" s="1"/>
  <c r="T2449" i="13" s="1"/>
  <c r="U2449" i="13" s="1"/>
  <c r="R2577" i="13"/>
  <c r="T2577" i="13" s="1"/>
  <c r="U2577" i="13" s="1"/>
  <c r="Q3143" i="13"/>
  <c r="R3143" i="13" s="1"/>
  <c r="T3143" i="13" s="1"/>
  <c r="U3143" i="13" s="1"/>
  <c r="R3250" i="13"/>
  <c r="T3250" i="13" s="1"/>
  <c r="U3250" i="13" s="1"/>
  <c r="R300" i="13"/>
  <c r="T300" i="13" s="1"/>
  <c r="U300" i="13" s="1"/>
  <c r="R924" i="13"/>
  <c r="T924" i="13" s="1"/>
  <c r="U924" i="13" s="1"/>
  <c r="R1623" i="13"/>
  <c r="T1623" i="13" s="1"/>
  <c r="U1623" i="13" s="1"/>
  <c r="Q1789" i="13"/>
  <c r="R1789" i="13" s="1"/>
  <c r="T1789" i="13" s="1"/>
  <c r="U1789" i="13" s="1"/>
  <c r="R1917" i="13"/>
  <c r="T1917" i="13" s="1"/>
  <c r="U1917" i="13" s="1"/>
  <c r="Q2466" i="13"/>
  <c r="R2466" i="13" s="1"/>
  <c r="T2466" i="13" s="1"/>
  <c r="U2466" i="13" s="1"/>
  <c r="Q3730" i="13"/>
  <c r="R3730" i="13" s="1"/>
  <c r="T3730" i="13" s="1"/>
  <c r="U3730" i="13" s="1"/>
  <c r="R130" i="13"/>
  <c r="T130" i="13" s="1"/>
  <c r="Q258" i="13"/>
  <c r="R258" i="13" s="1"/>
  <c r="T258" i="13" s="1"/>
  <c r="U258" i="13" s="1"/>
  <c r="R322" i="13"/>
  <c r="T322" i="13" s="1"/>
  <c r="U322" i="13" s="1"/>
  <c r="Q418" i="13"/>
  <c r="R418" i="13" s="1"/>
  <c r="T418" i="13" s="1"/>
  <c r="U418" i="13" s="1"/>
  <c r="R840" i="13"/>
  <c r="T840" i="13" s="1"/>
  <c r="U840" i="13" s="1"/>
  <c r="R751" i="13"/>
  <c r="T751" i="13" s="1"/>
  <c r="U751" i="13" s="1"/>
  <c r="R1226" i="13"/>
  <c r="T1226" i="13" s="1"/>
  <c r="U1226" i="13" s="1"/>
  <c r="R1539" i="13"/>
  <c r="T1539" i="13" s="1"/>
  <c r="U1539" i="13" s="1"/>
  <c r="R1667" i="13"/>
  <c r="T1667" i="13" s="1"/>
  <c r="U1667" i="13" s="1"/>
  <c r="Q1982" i="13"/>
  <c r="R1982" i="13" s="1"/>
  <c r="T1982" i="13" s="1"/>
  <c r="U1982" i="13" s="1"/>
  <c r="R1833" i="13"/>
  <c r="T1833" i="13" s="1"/>
  <c r="U1833" i="13" s="1"/>
  <c r="R2646" i="13"/>
  <c r="T2646" i="13" s="1"/>
  <c r="U2646" i="13" s="1"/>
  <c r="R3125" i="13"/>
  <c r="T3125" i="13" s="1"/>
  <c r="U3125" i="13" s="1"/>
  <c r="R2679" i="13"/>
  <c r="T2679" i="13" s="1"/>
  <c r="U2679" i="13" s="1"/>
  <c r="R3216" i="13"/>
  <c r="T3216" i="13" s="1"/>
  <c r="U3216" i="13" s="1"/>
  <c r="R4091" i="13"/>
  <c r="T4091" i="13" s="1"/>
  <c r="U4091" i="13" s="1"/>
  <c r="Q3722" i="13"/>
  <c r="R3722" i="13" s="1"/>
  <c r="T3722" i="13" s="1"/>
  <c r="U3722" i="13" s="1"/>
  <c r="R3005" i="13"/>
  <c r="T3005" i="13" s="1"/>
  <c r="U3005" i="13" s="1"/>
  <c r="R3381" i="13"/>
  <c r="T3381" i="13" s="1"/>
  <c r="U3381" i="13" s="1"/>
  <c r="Q3456" i="13"/>
  <c r="R3456" i="13" s="1"/>
  <c r="T3456" i="13" s="1"/>
  <c r="U3456" i="13" s="1"/>
  <c r="Q441" i="13"/>
  <c r="R441" i="13" s="1"/>
  <c r="T441" i="13" s="1"/>
  <c r="U441" i="13" s="1"/>
  <c r="R405" i="13"/>
  <c r="T405" i="13" s="1"/>
  <c r="U405" i="13" s="1"/>
  <c r="R564" i="13"/>
  <c r="T564" i="13" s="1"/>
  <c r="U564" i="13" s="1"/>
  <c r="R1201" i="13"/>
  <c r="T1201" i="13" s="1"/>
  <c r="U1201" i="13" s="1"/>
  <c r="Q2387" i="13"/>
  <c r="R2387" i="13" s="1"/>
  <c r="T2387" i="13" s="1"/>
  <c r="U2387" i="13" s="1"/>
  <c r="Q3091" i="13"/>
  <c r="R3091" i="13" s="1"/>
  <c r="T3091" i="13" s="1"/>
  <c r="U3091" i="13" s="1"/>
  <c r="Q3347" i="13"/>
  <c r="R3347" i="13" s="1"/>
  <c r="T3347" i="13" s="1"/>
  <c r="U3347" i="13" s="1"/>
  <c r="R3475" i="13"/>
  <c r="T3475" i="13" s="1"/>
  <c r="U3475" i="13" s="1"/>
  <c r="R2681" i="13"/>
  <c r="T2681" i="13" s="1"/>
  <c r="U2681" i="13" s="1"/>
  <c r="Q3198" i="13"/>
  <c r="R3198" i="13" s="1"/>
  <c r="R3326" i="13"/>
  <c r="T3326" i="13" s="1"/>
  <c r="U3326" i="13" s="1"/>
  <c r="Q3981" i="13"/>
  <c r="R3981" i="13" s="1"/>
  <c r="T3981" i="13" s="1"/>
  <c r="U3981" i="13" s="1"/>
  <c r="Q39" i="13"/>
  <c r="R39" i="13" s="1"/>
  <c r="T39" i="13" s="1"/>
  <c r="R2425" i="13"/>
  <c r="T2425" i="13" s="1"/>
  <c r="U2425" i="13" s="1"/>
  <c r="R2885" i="13"/>
  <c r="T2885" i="13" s="1"/>
  <c r="U2885" i="13" s="1"/>
  <c r="Q3482" i="13"/>
  <c r="R3482" i="13" s="1"/>
  <c r="T3482" i="13" s="1"/>
  <c r="U3482" i="13" s="1"/>
  <c r="R3881" i="13"/>
  <c r="T3881" i="13" s="1"/>
  <c r="U3881" i="13" s="1"/>
  <c r="R3633" i="13"/>
  <c r="T3633" i="13" s="1"/>
  <c r="U3633" i="13" s="1"/>
  <c r="R1093" i="13"/>
  <c r="T1093" i="13" s="1"/>
  <c r="U1093" i="13" s="1"/>
  <c r="Q534" i="13"/>
  <c r="R534" i="13" s="1"/>
  <c r="T534" i="13" s="1"/>
  <c r="R690" i="13"/>
  <c r="T690" i="13" s="1"/>
  <c r="U690" i="13" s="1"/>
  <c r="Q1072" i="13"/>
  <c r="R1072" i="13" s="1"/>
  <c r="T1072" i="13" s="1"/>
  <c r="U1072" i="13" s="1"/>
  <c r="Q1458" i="13"/>
  <c r="R1458" i="13" s="1"/>
  <c r="T1458" i="13" s="1"/>
  <c r="U1458" i="13" s="1"/>
  <c r="Q3437" i="13"/>
  <c r="R3437" i="13" s="1"/>
  <c r="T3437" i="13" s="1"/>
  <c r="U3437" i="13" s="1"/>
  <c r="Q3089" i="13"/>
  <c r="R3089" i="13" s="1"/>
  <c r="T3089" i="13" s="1"/>
  <c r="U3089" i="13" s="1"/>
  <c r="Q4043" i="13"/>
  <c r="R4043" i="13" s="1"/>
  <c r="T4043" i="13" s="1"/>
  <c r="U4043" i="13" s="1"/>
  <c r="R3392" i="13"/>
  <c r="T3392" i="13" s="1"/>
  <c r="U3392" i="13" s="1"/>
  <c r="R2239" i="13"/>
  <c r="T2239" i="13" s="1"/>
  <c r="U2239" i="13" s="1"/>
  <c r="R2384" i="13"/>
  <c r="T2384" i="13" s="1"/>
  <c r="U2384" i="13" s="1"/>
  <c r="Q2908" i="13"/>
  <c r="R2908" i="13" s="1"/>
  <c r="T2908" i="13" s="1"/>
  <c r="U2908" i="13" s="1"/>
  <c r="R3046" i="13"/>
  <c r="T3046" i="13" s="1"/>
  <c r="U3046" i="13" s="1"/>
  <c r="R3558" i="13"/>
  <c r="T3558" i="13" s="1"/>
  <c r="U3558" i="13" s="1"/>
  <c r="R3632" i="13"/>
  <c r="T3632" i="13" s="1"/>
  <c r="U3632" i="13" s="1"/>
  <c r="R238" i="13"/>
  <c r="T238" i="13" s="1"/>
  <c r="U238" i="13" s="1"/>
  <c r="Q4145" i="13"/>
  <c r="R4145" i="13" s="1"/>
  <c r="T4145" i="13" s="1"/>
  <c r="U4145" i="13" s="1"/>
  <c r="R100" i="13"/>
  <c r="T100" i="13" s="1"/>
  <c r="Q1166" i="13"/>
  <c r="R1166" i="13" s="1"/>
  <c r="T1166" i="13" s="1"/>
  <c r="U1166" i="13" s="1"/>
  <c r="R2029" i="13"/>
  <c r="T2029" i="13" s="1"/>
  <c r="U2029" i="13" s="1"/>
  <c r="R2706" i="13"/>
  <c r="T2706" i="13" s="1"/>
  <c r="U2706" i="13" s="1"/>
  <c r="R3332" i="13"/>
  <c r="T3332" i="13" s="1"/>
  <c r="U3332" i="13" s="1"/>
  <c r="R1083" i="13"/>
  <c r="T1083" i="13" s="1"/>
  <c r="U1083" i="13" s="1"/>
  <c r="Q337" i="13"/>
  <c r="R337" i="13" s="1"/>
  <c r="T337" i="13" s="1"/>
  <c r="U337" i="13" s="1"/>
  <c r="Q998" i="13"/>
  <c r="R998" i="13" s="1"/>
  <c r="T998" i="13" s="1"/>
  <c r="U998" i="13" s="1"/>
  <c r="Q1884" i="13"/>
  <c r="R1884" i="13" s="1"/>
  <c r="T1884" i="13" s="1"/>
  <c r="U1884" i="13" s="1"/>
  <c r="Q2355" i="13"/>
  <c r="R2355" i="13" s="1"/>
  <c r="T2355" i="13" s="1"/>
  <c r="U2355" i="13" s="1"/>
  <c r="R351" i="13"/>
  <c r="T351" i="13" s="1"/>
  <c r="U351" i="13" s="1"/>
  <c r="R1026" i="13"/>
  <c r="T1026" i="13" s="1"/>
  <c r="U1026" i="13" s="1"/>
  <c r="R2537" i="13"/>
  <c r="T2537" i="13" s="1"/>
  <c r="U2537" i="13" s="1"/>
  <c r="Q2821" i="13"/>
  <c r="R2821" i="13" s="1"/>
  <c r="T2821" i="13" s="1"/>
  <c r="U2821" i="13" s="1"/>
  <c r="R3338" i="13"/>
  <c r="T3338" i="13" s="1"/>
  <c r="U3338" i="13" s="1"/>
  <c r="R401" i="13"/>
  <c r="T401" i="13" s="1"/>
  <c r="U401" i="13" s="1"/>
  <c r="R1270" i="13"/>
  <c r="T1270" i="13" s="1"/>
  <c r="U1270" i="13" s="1"/>
  <c r="Q2005" i="13"/>
  <c r="R2005" i="13" s="1"/>
  <c r="T2005" i="13" s="1"/>
  <c r="U2005" i="13" s="1"/>
  <c r="Q2682" i="13"/>
  <c r="R2682" i="13" s="1"/>
  <c r="T2682" i="13" s="1"/>
  <c r="U2682" i="13" s="1"/>
  <c r="R574" i="13"/>
  <c r="T574" i="13" s="1"/>
  <c r="U574" i="13" s="1"/>
  <c r="R1056" i="13"/>
  <c r="T1056" i="13" s="1"/>
  <c r="U1056" i="13" s="1"/>
  <c r="R2049" i="13"/>
  <c r="T2049" i="13" s="1"/>
  <c r="U2049" i="13" s="1"/>
  <c r="R2742" i="13"/>
  <c r="T2742" i="13" s="1"/>
  <c r="U2742" i="13" s="1"/>
  <c r="R3104" i="13"/>
  <c r="T3104" i="13" s="1"/>
  <c r="U3104" i="13" s="1"/>
  <c r="Q3635" i="13"/>
  <c r="R3635" i="13" s="1"/>
  <c r="T3635" i="13" s="1"/>
  <c r="U3635" i="13" s="1"/>
  <c r="R4011" i="13"/>
  <c r="T4011" i="13" s="1"/>
  <c r="U4011" i="13" s="1"/>
  <c r="Q3727" i="13"/>
  <c r="R3727" i="13" s="1"/>
  <c r="T3727" i="13" s="1"/>
  <c r="U3727" i="13" s="1"/>
  <c r="R1545" i="13"/>
  <c r="T1545" i="13" s="1"/>
  <c r="U1545" i="13" s="1"/>
  <c r="R2116" i="13"/>
  <c r="T2116" i="13" s="1"/>
  <c r="U2116" i="13" s="1"/>
  <c r="R3700" i="13"/>
  <c r="T3700" i="13" s="1"/>
  <c r="U3700" i="13" s="1"/>
  <c r="R67" i="13"/>
  <c r="T67" i="13" s="1"/>
  <c r="U67" i="13" s="1"/>
  <c r="R323" i="13"/>
  <c r="T323" i="13" s="1"/>
  <c r="U323" i="13" s="1"/>
  <c r="R2963" i="13"/>
  <c r="T2963" i="13" s="1"/>
  <c r="U2963" i="13" s="1"/>
  <c r="R3696" i="13"/>
  <c r="T3696" i="13" s="1"/>
  <c r="U3696" i="13" s="1"/>
  <c r="Q191" i="13"/>
  <c r="R191" i="13" s="1"/>
  <c r="T191" i="13" s="1"/>
  <c r="U191" i="13" s="1"/>
  <c r="R875" i="13"/>
  <c r="T875" i="13" s="1"/>
  <c r="U875" i="13" s="1"/>
  <c r="Q2882" i="13"/>
  <c r="R2882" i="13" s="1"/>
  <c r="T2882" i="13" s="1"/>
  <c r="U2882" i="13" s="1"/>
  <c r="R2142" i="13"/>
  <c r="T2142" i="13" s="1"/>
  <c r="U2142" i="13" s="1"/>
  <c r="Q2527" i="13"/>
  <c r="R2527" i="13" s="1"/>
  <c r="T2527" i="13" s="1"/>
  <c r="U2527" i="13" s="1"/>
  <c r="Q3026" i="13"/>
  <c r="R3026" i="13" s="1"/>
  <c r="T3026" i="13" s="1"/>
  <c r="U3026" i="13" s="1"/>
  <c r="Q3068" i="13"/>
  <c r="R3068" i="13" s="1"/>
  <c r="T3068" i="13" s="1"/>
  <c r="U3068" i="13" s="1"/>
  <c r="Q105" i="13"/>
  <c r="R105" i="13" s="1"/>
  <c r="T105" i="13" s="1"/>
  <c r="Q3507" i="13"/>
  <c r="R3507" i="13" s="1"/>
  <c r="T3507" i="13" s="1"/>
  <c r="U3507" i="13" s="1"/>
  <c r="R3358" i="13"/>
  <c r="T3358" i="13" s="1"/>
  <c r="U3358" i="13" s="1"/>
  <c r="R3885" i="13"/>
  <c r="T3885" i="13" s="1"/>
  <c r="U3885" i="13" s="1"/>
  <c r="R3847" i="13"/>
  <c r="T3847" i="13" s="1"/>
  <c r="U3847" i="13" s="1"/>
  <c r="Q3775" i="13"/>
  <c r="R3775" i="13" s="1"/>
  <c r="T3775" i="13" s="1"/>
  <c r="U3775" i="13" s="1"/>
  <c r="Q1433" i="13"/>
  <c r="R1433" i="13" s="1"/>
  <c r="T1433" i="13" s="1"/>
  <c r="U1433" i="13" s="1"/>
  <c r="Q3053" i="13"/>
  <c r="R3053" i="13" s="1"/>
  <c r="T3053" i="13" s="1"/>
  <c r="U3053" i="13" s="1"/>
  <c r="Q709" i="13"/>
  <c r="R709" i="13" s="1"/>
  <c r="T709" i="13" s="1"/>
  <c r="R1679" i="13"/>
  <c r="T1679" i="13" s="1"/>
  <c r="U1679" i="13" s="1"/>
  <c r="R4032" i="13"/>
  <c r="T4032" i="13" s="1"/>
  <c r="U4032" i="13" s="1"/>
  <c r="Q314" i="13"/>
  <c r="R314" i="13" s="1"/>
  <c r="T314" i="13" s="1"/>
  <c r="U314" i="13" s="1"/>
  <c r="Q952" i="13"/>
  <c r="R952" i="13" s="1"/>
  <c r="T952" i="13" s="1"/>
  <c r="U952" i="13" s="1"/>
  <c r="Q2342" i="13"/>
  <c r="R2342" i="13" s="1"/>
  <c r="T2342" i="13" s="1"/>
  <c r="U2342" i="13" s="1"/>
  <c r="R1569" i="13"/>
  <c r="T1569" i="13" s="1"/>
  <c r="U1569" i="13" s="1"/>
  <c r="R2140" i="13"/>
  <c r="T2140" i="13" s="1"/>
  <c r="U2140" i="13" s="1"/>
  <c r="R2709" i="13"/>
  <c r="T2709" i="13" s="1"/>
  <c r="U2709" i="13" s="1"/>
  <c r="R3724" i="13"/>
  <c r="T3724" i="13" s="1"/>
  <c r="U3724" i="13" s="1"/>
  <c r="R4103" i="13"/>
  <c r="T4103" i="13" s="1"/>
  <c r="U4103" i="13" s="1"/>
  <c r="R159" i="13"/>
  <c r="T159" i="13" s="1"/>
  <c r="U159" i="13" s="1"/>
  <c r="Q1213" i="13"/>
  <c r="R1213" i="13" s="1"/>
  <c r="T1213" i="13" s="1"/>
  <c r="U1213" i="13" s="1"/>
  <c r="Q2296" i="13"/>
  <c r="R2296" i="13" s="1"/>
  <c r="T2296" i="13" s="1"/>
  <c r="U2296" i="13" s="1"/>
  <c r="R4138" i="13"/>
  <c r="T4138" i="13" s="1"/>
  <c r="U4138" i="13" s="1"/>
  <c r="R577" i="13"/>
  <c r="T577" i="13" s="1"/>
  <c r="U577" i="13" s="1"/>
  <c r="R2070" i="13"/>
  <c r="T2070" i="13" s="1"/>
  <c r="U2070" i="13" s="1"/>
  <c r="Q3862" i="13"/>
  <c r="R3862" i="13" s="1"/>
  <c r="T3862" i="13" s="1"/>
  <c r="U3862" i="13" s="1"/>
  <c r="R720" i="13"/>
  <c r="T720" i="13" s="1"/>
  <c r="U720" i="13" s="1"/>
  <c r="Q893" i="13"/>
  <c r="R893" i="13" s="1"/>
  <c r="T893" i="13" s="1"/>
  <c r="R1289" i="13"/>
  <c r="T1289" i="13" s="1"/>
  <c r="U1289" i="13" s="1"/>
  <c r="R2352" i="13"/>
  <c r="T2352" i="13" s="1"/>
  <c r="U2352" i="13" s="1"/>
  <c r="Q131" i="13"/>
  <c r="R131" i="13" s="1"/>
  <c r="R419" i="13"/>
  <c r="T419" i="13" s="1"/>
  <c r="U419" i="13" s="1"/>
  <c r="R1157" i="13"/>
  <c r="T1157" i="13" s="1"/>
  <c r="U1157" i="13" s="1"/>
  <c r="R2091" i="13"/>
  <c r="T2091" i="13" s="1"/>
  <c r="U2091" i="13" s="1"/>
  <c r="R2879" i="13"/>
  <c r="T2879" i="13" s="1"/>
  <c r="U2879" i="13" s="1"/>
  <c r="R3410" i="13"/>
  <c r="T3410" i="13" s="1"/>
  <c r="U3410" i="13" s="1"/>
  <c r="Q124" i="13"/>
  <c r="R124" i="13" s="1"/>
  <c r="T124" i="13" s="1"/>
  <c r="U124" i="13" s="1"/>
  <c r="R1214" i="13"/>
  <c r="T1214" i="13" s="1"/>
  <c r="U1214" i="13" s="1"/>
  <c r="R2754" i="13"/>
  <c r="T2754" i="13" s="1"/>
  <c r="U2754" i="13" s="1"/>
  <c r="Q1728" i="13"/>
  <c r="R1728" i="13" s="1"/>
  <c r="T1728" i="13" s="1"/>
  <c r="U1728" i="13" s="1"/>
  <c r="R3695" i="13"/>
  <c r="T3695" i="13" s="1"/>
  <c r="U3695" i="13" s="1"/>
  <c r="Q563" i="13"/>
  <c r="R563" i="13" s="1"/>
  <c r="T563" i="13" s="1"/>
  <c r="U563" i="13" s="1"/>
  <c r="Q1489" i="13"/>
  <c r="R1489" i="13" s="1"/>
  <c r="T1489" i="13" s="1"/>
  <c r="Q1911" i="13"/>
  <c r="R1911" i="13" s="1"/>
  <c r="T1911" i="13" s="1"/>
  <c r="U1911" i="13" s="1"/>
  <c r="Q2809" i="13"/>
  <c r="R2809" i="13" s="1"/>
  <c r="T2809" i="13" s="1"/>
  <c r="U2809" i="13" s="1"/>
  <c r="R311" i="13"/>
  <c r="T311" i="13" s="1"/>
  <c r="U311" i="13" s="1"/>
  <c r="R1074" i="13"/>
  <c r="T1074" i="13" s="1"/>
  <c r="U1074" i="13" s="1"/>
  <c r="R865" i="13"/>
  <c r="T865" i="13" s="1"/>
  <c r="U865" i="13" s="1"/>
  <c r="Q1517" i="13"/>
  <c r="R1517" i="13" s="1"/>
  <c r="T1517" i="13" s="1"/>
  <c r="U1517" i="13" s="1"/>
  <c r="R2088" i="13"/>
  <c r="T2088" i="13" s="1"/>
  <c r="U2088" i="13" s="1"/>
  <c r="R1697" i="13"/>
  <c r="T1697" i="13" s="1"/>
  <c r="U1697" i="13" s="1"/>
  <c r="Q1939" i="13"/>
  <c r="R1939" i="13" s="1"/>
  <c r="T1939" i="13" s="1"/>
  <c r="U1939" i="13" s="1"/>
  <c r="R2585" i="13"/>
  <c r="T2585" i="13" s="1"/>
  <c r="U2585" i="13" s="1"/>
  <c r="R2608" i="13"/>
  <c r="T2608" i="13" s="1"/>
  <c r="U2608" i="13" s="1"/>
  <c r="Q2864" i="13"/>
  <c r="R2864" i="13" s="1"/>
  <c r="T2864" i="13" s="1"/>
  <c r="U2864" i="13" s="1"/>
  <c r="Q3407" i="13"/>
  <c r="R3407" i="13" s="1"/>
  <c r="T3407" i="13" s="1"/>
  <c r="U3407" i="13" s="1"/>
  <c r="R3258" i="13"/>
  <c r="T3258" i="13" s="1"/>
  <c r="U3258" i="13" s="1"/>
  <c r="Q3514" i="13"/>
  <c r="R3514" i="13" s="1"/>
  <c r="T3514" i="13" s="1"/>
  <c r="U3514" i="13" s="1"/>
  <c r="R3913" i="13"/>
  <c r="T3913" i="13" s="1"/>
  <c r="U3913" i="13" s="1"/>
  <c r="R3800" i="13"/>
  <c r="T3800" i="13" s="1"/>
  <c r="U3800" i="13" s="1"/>
  <c r="R304" i="13"/>
  <c r="T304" i="13" s="1"/>
  <c r="U304" i="13" s="1"/>
  <c r="Q528" i="13"/>
  <c r="R528" i="13" s="1"/>
  <c r="T528" i="13" s="1"/>
  <c r="R639" i="13"/>
  <c r="T639" i="13" s="1"/>
  <c r="U639" i="13" s="1"/>
  <c r="R2074" i="13"/>
  <c r="T2074" i="13" s="1"/>
  <c r="U2074" i="13" s="1"/>
  <c r="Q2202" i="13"/>
  <c r="R2202" i="13" s="1"/>
  <c r="T2202" i="13" s="1"/>
  <c r="U2202" i="13" s="1"/>
  <c r="Q2053" i="13"/>
  <c r="R2053" i="13" s="1"/>
  <c r="T2053" i="13" s="1"/>
  <c r="U2053" i="13" s="1"/>
  <c r="R1699" i="13"/>
  <c r="T1699" i="13" s="1"/>
  <c r="U1699" i="13" s="1"/>
  <c r="R2443" i="13"/>
  <c r="T2443" i="13" s="1"/>
  <c r="U2443" i="13" s="1"/>
  <c r="R2730" i="13"/>
  <c r="T2730" i="13" s="1"/>
  <c r="U2730" i="13" s="1"/>
  <c r="Q2986" i="13"/>
  <c r="R2986" i="13" s="1"/>
  <c r="T2986" i="13" s="1"/>
  <c r="U2986" i="13" s="1"/>
  <c r="R4115" i="13"/>
  <c r="T4115" i="13" s="1"/>
  <c r="U4115" i="13" s="1"/>
  <c r="Q783" i="13"/>
  <c r="R783" i="13" s="1"/>
  <c r="T783" i="13" s="1"/>
  <c r="U783" i="13" s="1"/>
  <c r="R1023" i="13"/>
  <c r="T1023" i="13" s="1"/>
  <c r="U1023" i="13" s="1"/>
  <c r="R1131" i="13"/>
  <c r="T1131" i="13" s="1"/>
  <c r="U1131" i="13" s="1"/>
  <c r="R1618" i="13"/>
  <c r="T1618" i="13" s="1"/>
  <c r="U1618" i="13" s="1"/>
  <c r="R1419" i="13"/>
  <c r="T1419" i="13" s="1"/>
  <c r="U1419" i="13" s="1"/>
  <c r="R1680" i="13"/>
  <c r="T1680" i="13" s="1"/>
  <c r="U1680" i="13" s="1"/>
  <c r="R2118" i="13"/>
  <c r="T2118" i="13" s="1"/>
  <c r="U2118" i="13" s="1"/>
  <c r="R2246" i="13"/>
  <c r="T2246" i="13" s="1"/>
  <c r="U2246" i="13" s="1"/>
  <c r="Q1841" i="13"/>
  <c r="R1841" i="13" s="1"/>
  <c r="T1841" i="13" s="1"/>
  <c r="U1841" i="13" s="1"/>
  <c r="R1969" i="13"/>
  <c r="T1969" i="13" s="1"/>
  <c r="U1969" i="13" s="1"/>
  <c r="R2097" i="13"/>
  <c r="T2097" i="13" s="1"/>
  <c r="U2097" i="13" s="1"/>
  <c r="Q2526" i="13"/>
  <c r="R2526" i="13" s="1"/>
  <c r="T2526" i="13" s="1"/>
  <c r="U2526" i="13" s="1"/>
  <c r="R2654" i="13"/>
  <c r="T2654" i="13" s="1"/>
  <c r="U2654" i="13" s="1"/>
  <c r="Q3149" i="13"/>
  <c r="R3149" i="13" s="1"/>
  <c r="T3149" i="13" s="1"/>
  <c r="U3149" i="13" s="1"/>
  <c r="R4007" i="13"/>
  <c r="R3726" i="13"/>
  <c r="T3726" i="13" s="1"/>
  <c r="U3726" i="13" s="1"/>
  <c r="Q4086" i="13"/>
  <c r="R4086" i="13" s="1"/>
  <c r="T4086" i="13" s="1"/>
  <c r="U4086" i="13" s="1"/>
  <c r="R4107" i="13"/>
  <c r="T4107" i="13" s="1"/>
  <c r="U4107" i="13" s="1"/>
  <c r="Q3405" i="13"/>
  <c r="R3405" i="13" s="1"/>
  <c r="T3405" i="13" s="1"/>
  <c r="U3405" i="13" s="1"/>
  <c r="Q29" i="13"/>
  <c r="R29" i="13" s="1"/>
  <c r="T29" i="13" s="1"/>
  <c r="Q157" i="13"/>
  <c r="R157" i="13" s="1"/>
  <c r="T157" i="13" s="1"/>
  <c r="U157" i="13" s="1"/>
  <c r="Q637" i="13"/>
  <c r="R637" i="13" s="1"/>
  <c r="T637" i="13" s="1"/>
  <c r="U637" i="13" s="1"/>
  <c r="Q894" i="13"/>
  <c r="R894" i="13" s="1"/>
  <c r="T894" i="13" s="1"/>
  <c r="U894" i="13" s="1"/>
  <c r="R1152" i="13"/>
  <c r="T1152" i="13" s="1"/>
  <c r="U1152" i="13" s="1"/>
  <c r="R1536" i="13"/>
  <c r="T1536" i="13" s="1"/>
  <c r="U1536" i="13" s="1"/>
  <c r="Q1465" i="13"/>
  <c r="R1465" i="13" s="1"/>
  <c r="T1465" i="13" s="1"/>
  <c r="U1465" i="13" s="1"/>
  <c r="R2533" i="13"/>
  <c r="T2533" i="13" s="1"/>
  <c r="U2533" i="13" s="1"/>
  <c r="R2684" i="13"/>
  <c r="T2684" i="13" s="1"/>
  <c r="U2684" i="13" s="1"/>
  <c r="R3861" i="13"/>
  <c r="T3861" i="13" s="1"/>
  <c r="U3861" i="13" s="1"/>
  <c r="R3876" i="13"/>
  <c r="T3876" i="13" s="1"/>
  <c r="U3876" i="13" s="1"/>
  <c r="R4132" i="13"/>
  <c r="T4132" i="13" s="1"/>
  <c r="U4132" i="13" s="1"/>
  <c r="R3165" i="13"/>
  <c r="T3165" i="13" s="1"/>
  <c r="U3165" i="13" s="1"/>
  <c r="Q3336" i="13"/>
  <c r="R3336" i="13" s="1"/>
  <c r="T3336" i="13" s="1"/>
  <c r="U3336" i="13" s="1"/>
  <c r="R59" i="13"/>
  <c r="T59" i="13" s="1"/>
  <c r="U59" i="13" s="1"/>
  <c r="Q248" i="13"/>
  <c r="R248" i="13" s="1"/>
  <c r="T248" i="13" s="1"/>
  <c r="U248" i="13" s="1"/>
  <c r="Q539" i="13"/>
  <c r="R539" i="13" s="1"/>
  <c r="T539" i="13" s="1"/>
  <c r="U539" i="13" s="1"/>
  <c r="R663" i="13"/>
  <c r="T663" i="13" s="1"/>
  <c r="U663" i="13" s="1"/>
  <c r="Q1001" i="13"/>
  <c r="R1001" i="13" s="1"/>
  <c r="T1001" i="13" s="1"/>
  <c r="U1001" i="13" s="1"/>
  <c r="R2096" i="13"/>
  <c r="T2096" i="13" s="1"/>
  <c r="U2096" i="13" s="1"/>
  <c r="Q2224" i="13"/>
  <c r="R2224" i="13" s="1"/>
  <c r="T2224" i="13" s="1"/>
  <c r="U2224" i="13" s="1"/>
  <c r="R2075" i="13"/>
  <c r="T2075" i="13" s="1"/>
  <c r="U2075" i="13" s="1"/>
  <c r="R2465" i="13"/>
  <c r="T2465" i="13" s="1"/>
  <c r="U2465" i="13" s="1"/>
  <c r="Q2593" i="13"/>
  <c r="R2593" i="13" s="1"/>
  <c r="T2593" i="13" s="1"/>
  <c r="U2593" i="13" s="1"/>
  <c r="R2488" i="13"/>
  <c r="T2488" i="13" s="1"/>
  <c r="U2488" i="13" s="1"/>
  <c r="Q3000" i="13"/>
  <c r="R3000" i="13" s="1"/>
  <c r="T3000" i="13" s="1"/>
  <c r="U3000" i="13" s="1"/>
  <c r="Q3138" i="13"/>
  <c r="R3138" i="13" s="1"/>
  <c r="T3138" i="13" s="1"/>
  <c r="U3138" i="13" s="1"/>
  <c r="R3921" i="13"/>
  <c r="T3921" i="13" s="1"/>
  <c r="U3921" i="13" s="1"/>
  <c r="R3680" i="13"/>
  <c r="T3680" i="13" s="1"/>
  <c r="U3680" i="13" s="1"/>
  <c r="R3808" i="13"/>
  <c r="T3808" i="13" s="1"/>
  <c r="U3808" i="13" s="1"/>
  <c r="R183" i="13"/>
  <c r="T183" i="13" s="1"/>
  <c r="U183" i="13" s="1"/>
  <c r="R246" i="13"/>
  <c r="T246" i="13" s="1"/>
  <c r="U246" i="13" s="1"/>
  <c r="Q1326" i="13"/>
  <c r="R1326" i="13" s="1"/>
  <c r="T1326" i="13" s="1"/>
  <c r="U1326" i="13" s="1"/>
  <c r="R1454" i="13"/>
  <c r="T1454" i="13" s="1"/>
  <c r="U1454" i="13" s="1"/>
  <c r="R1933" i="13"/>
  <c r="T1933" i="13" s="1"/>
  <c r="U1933" i="13" s="1"/>
  <c r="R3140" i="13"/>
  <c r="T3140" i="13" s="1"/>
  <c r="U3140" i="13" s="1"/>
  <c r="R74" i="13"/>
  <c r="T74" i="13" s="1"/>
  <c r="U74" i="13" s="1"/>
  <c r="R390" i="13"/>
  <c r="T390" i="13" s="1"/>
  <c r="U390" i="13" s="1"/>
  <c r="Q1096" i="13"/>
  <c r="R1096" i="13" s="1"/>
  <c r="T1096" i="13" s="1"/>
  <c r="U1096" i="13" s="1"/>
  <c r="R1626" i="13"/>
  <c r="T1626" i="13" s="1"/>
  <c r="U1626" i="13" s="1"/>
  <c r="R1870" i="13"/>
  <c r="Q2126" i="13"/>
  <c r="R2126" i="13" s="1"/>
  <c r="T2126" i="13" s="1"/>
  <c r="U2126" i="13" s="1"/>
  <c r="Q1773" i="13"/>
  <c r="R1773" i="13" s="1"/>
  <c r="T1773" i="13" s="1"/>
  <c r="U1773" i="13" s="1"/>
  <c r="Q2405" i="13"/>
  <c r="R2405" i="13" s="1"/>
  <c r="T2405" i="13" s="1"/>
  <c r="U2405" i="13" s="1"/>
  <c r="R4031" i="13"/>
  <c r="T4031" i="13" s="1"/>
  <c r="U4031" i="13" s="1"/>
  <c r="R3750" i="13"/>
  <c r="T3750" i="13" s="1"/>
  <c r="U3750" i="13" s="1"/>
  <c r="R3867" i="13"/>
  <c r="T3867" i="13" s="1"/>
  <c r="U3867" i="13" s="1"/>
  <c r="Q4123" i="13"/>
  <c r="R4123" i="13" s="1"/>
  <c r="T4123" i="13" s="1"/>
  <c r="U4123" i="13" s="1"/>
  <c r="Q513" i="13"/>
  <c r="R513" i="13" s="1"/>
  <c r="T513" i="13" s="1"/>
  <c r="U513" i="13" s="1"/>
  <c r="R628" i="13"/>
  <c r="T628" i="13" s="1"/>
  <c r="U628" i="13" s="1"/>
  <c r="R1160" i="13"/>
  <c r="T1160" i="13" s="1"/>
  <c r="U1160" i="13" s="1"/>
  <c r="Q1416" i="13"/>
  <c r="R1416" i="13" s="1"/>
  <c r="T1416" i="13" s="1"/>
  <c r="U1416" i="13" s="1"/>
  <c r="Q1916" i="13"/>
  <c r="R1916" i="13" s="1"/>
  <c r="T1916" i="13" s="1"/>
  <c r="U1916" i="13" s="1"/>
  <c r="R2172" i="13"/>
  <c r="T2172" i="13" s="1"/>
  <c r="U2172" i="13" s="1"/>
  <c r="R1895" i="13"/>
  <c r="T1895" i="13" s="1"/>
  <c r="U1895" i="13" s="1"/>
  <c r="R2436" i="13"/>
  <c r="T2436" i="13" s="1"/>
  <c r="U2436" i="13" s="1"/>
  <c r="Q4125" i="13"/>
  <c r="R4125" i="13" s="1"/>
  <c r="T4125" i="13" s="1"/>
  <c r="U4125" i="13" s="1"/>
  <c r="R2990" i="13"/>
  <c r="T2990" i="13" s="1"/>
  <c r="U2990" i="13" s="1"/>
  <c r="Q3600" i="13"/>
  <c r="R3600" i="13" s="1"/>
  <c r="T3600" i="13" s="1"/>
  <c r="U3600" i="13" s="1"/>
  <c r="R741" i="13"/>
  <c r="T741" i="13" s="1"/>
  <c r="U741" i="13" s="1"/>
  <c r="Q1058" i="13"/>
  <c r="R1058" i="13" s="1"/>
  <c r="T1058" i="13" s="1"/>
  <c r="U1058" i="13" s="1"/>
  <c r="R1188" i="13"/>
  <c r="T1188" i="13" s="1"/>
  <c r="U1188" i="13" s="1"/>
  <c r="Q1102" i="13"/>
  <c r="R1102" i="13" s="1"/>
  <c r="T1102" i="13" s="1"/>
  <c r="U1102" i="13" s="1"/>
  <c r="R1795" i="13"/>
  <c r="T1795" i="13" s="1"/>
  <c r="U1795" i="13" s="1"/>
  <c r="Q1695" i="13"/>
  <c r="R1695" i="13" s="1"/>
  <c r="T1695" i="13" s="1"/>
  <c r="U1695" i="13" s="1"/>
  <c r="Q2464" i="13"/>
  <c r="R2464" i="13" s="1"/>
  <c r="T2464" i="13" s="1"/>
  <c r="U2464" i="13" s="1"/>
  <c r="R2592" i="13"/>
  <c r="T2592" i="13" s="1"/>
  <c r="U2592" i="13" s="1"/>
  <c r="Q2720" i="13"/>
  <c r="R2720" i="13" s="1"/>
  <c r="T2720" i="13" s="1"/>
  <c r="U2720" i="13" s="1"/>
  <c r="R3242" i="13"/>
  <c r="T3242" i="13" s="1"/>
  <c r="U3242" i="13" s="1"/>
  <c r="Q3637" i="13"/>
  <c r="R3637" i="13" s="1"/>
  <c r="R3769" i="13"/>
  <c r="T3769" i="13" s="1"/>
  <c r="U3769" i="13" s="1"/>
  <c r="R3897" i="13"/>
  <c r="T3897" i="13" s="1"/>
  <c r="U3897" i="13" s="1"/>
  <c r="R235" i="13"/>
  <c r="T235" i="13" s="1"/>
  <c r="U235" i="13" s="1"/>
  <c r="Q559" i="13"/>
  <c r="R559" i="13" s="1"/>
  <c r="T559" i="13" s="1"/>
  <c r="U559" i="13" s="1"/>
  <c r="R1302" i="13"/>
  <c r="T1302" i="13" s="1"/>
  <c r="U1302" i="13" s="1"/>
  <c r="Q1231" i="13"/>
  <c r="R1231" i="13" s="1"/>
  <c r="T1231" i="13" s="1"/>
  <c r="U1231" i="13" s="1"/>
  <c r="R1930" i="13"/>
  <c r="T1930" i="13" s="1"/>
  <c r="U1930" i="13" s="1"/>
  <c r="R1774" i="13"/>
  <c r="T1774" i="13" s="1"/>
  <c r="U1774" i="13" s="1"/>
  <c r="R2842" i="13"/>
  <c r="T2842" i="13" s="1"/>
  <c r="U2842" i="13" s="1"/>
  <c r="R2811" i="13"/>
  <c r="T2811" i="13" s="1"/>
  <c r="U2811" i="13" s="1"/>
  <c r="Q3257" i="13"/>
  <c r="R3257" i="13" s="1"/>
  <c r="T3257" i="13" s="1"/>
  <c r="U3257" i="13" s="1"/>
  <c r="R4083" i="13"/>
  <c r="T4083" i="13" s="1"/>
  <c r="U4083" i="13" s="1"/>
  <c r="R3946" i="13"/>
  <c r="T3946" i="13" s="1"/>
  <c r="U3946" i="13" s="1"/>
  <c r="R3592" i="13"/>
  <c r="T3592" i="13" s="1"/>
  <c r="U3592" i="13" s="1"/>
  <c r="Q193" i="13"/>
  <c r="R193" i="13" s="1"/>
  <c r="T193" i="13" s="1"/>
  <c r="U193" i="13" s="1"/>
  <c r="R478" i="13"/>
  <c r="T478" i="13" s="1"/>
  <c r="U478" i="13" s="1"/>
  <c r="R1007" i="13"/>
  <c r="T1007" i="13" s="1"/>
  <c r="U1007" i="13" s="1"/>
  <c r="Q1346" i="13"/>
  <c r="R1346" i="13" s="1"/>
  <c r="T1346" i="13" s="1"/>
  <c r="U1346" i="13" s="1"/>
  <c r="R1602" i="13"/>
  <c r="T1602" i="13" s="1"/>
  <c r="U1602" i="13" s="1"/>
  <c r="R1531" i="13"/>
  <c r="T1531" i="13" s="1"/>
  <c r="U1531" i="13" s="1"/>
  <c r="R1846" i="13"/>
  <c r="T1846" i="13" s="1"/>
  <c r="U1846" i="13" s="1"/>
  <c r="R1974" i="13"/>
  <c r="T1974" i="13" s="1"/>
  <c r="U1974" i="13" s="1"/>
  <c r="R2102" i="13"/>
  <c r="T2102" i="13" s="1"/>
  <c r="U2102" i="13" s="1"/>
  <c r="R2209" i="13"/>
  <c r="T2209" i="13" s="1"/>
  <c r="U2209" i="13" s="1"/>
  <c r="Q2638" i="13"/>
  <c r="R2638" i="13" s="1"/>
  <c r="T2638" i="13" s="1"/>
  <c r="U2638" i="13" s="1"/>
  <c r="R2950" i="13"/>
  <c r="T2950" i="13" s="1"/>
  <c r="U2950" i="13" s="1"/>
  <c r="R3440" i="13"/>
  <c r="T3440" i="13" s="1"/>
  <c r="U3440" i="13" s="1"/>
  <c r="Q341" i="13"/>
  <c r="R341" i="13" s="1"/>
  <c r="T341" i="13" s="1"/>
  <c r="R878" i="13"/>
  <c r="T878" i="13" s="1"/>
  <c r="U878" i="13" s="1"/>
  <c r="Q1006" i="13"/>
  <c r="R1006" i="13" s="1"/>
  <c r="T1006" i="13" s="1"/>
  <c r="U1006" i="13" s="1"/>
  <c r="R1136" i="13"/>
  <c r="T1136" i="13" s="1"/>
  <c r="U1136" i="13" s="1"/>
  <c r="Q1648" i="13"/>
  <c r="R1648" i="13" s="1"/>
  <c r="T1648" i="13" s="1"/>
  <c r="U1648" i="13" s="1"/>
  <c r="R2540" i="13"/>
  <c r="T2540" i="13" s="1"/>
  <c r="U2540" i="13" s="1"/>
  <c r="R2371" i="13"/>
  <c r="T2371" i="13" s="1"/>
  <c r="U2371" i="13" s="1"/>
  <c r="Q3467" i="13"/>
  <c r="R3467" i="13" s="1"/>
  <c r="T3467" i="13" s="1"/>
  <c r="U3467" i="13" s="1"/>
  <c r="Q3062" i="13"/>
  <c r="R3062" i="13" s="1"/>
  <c r="T3062" i="13" s="1"/>
  <c r="U3062" i="13" s="1"/>
  <c r="R3318" i="13"/>
  <c r="T3318" i="13" s="1"/>
  <c r="U3318" i="13" s="1"/>
  <c r="Q3574" i="13"/>
  <c r="R3574" i="13" s="1"/>
  <c r="T3574" i="13" s="1"/>
  <c r="U3574" i="13" s="1"/>
  <c r="R3732" i="13"/>
  <c r="T3732" i="13" s="1"/>
  <c r="U3732" i="13" s="1"/>
  <c r="R214" i="13"/>
  <c r="T214" i="13" s="1"/>
  <c r="U214" i="13" s="1"/>
  <c r="Q339" i="13"/>
  <c r="R339" i="13" s="1"/>
  <c r="T339" i="13" s="1"/>
  <c r="U339" i="13" s="1"/>
  <c r="Q499" i="13"/>
  <c r="R499" i="13" s="1"/>
  <c r="T499" i="13" s="1"/>
  <c r="U499" i="13" s="1"/>
  <c r="Q921" i="13"/>
  <c r="R921" i="13" s="1"/>
  <c r="T921" i="13" s="1"/>
  <c r="U921" i="13" s="1"/>
  <c r="Q1132" i="13"/>
  <c r="R1132" i="13" s="1"/>
  <c r="T1132" i="13" s="1"/>
  <c r="U1132" i="13" s="1"/>
  <c r="R1888" i="13"/>
  <c r="T1888" i="13" s="1"/>
  <c r="U1888" i="13" s="1"/>
  <c r="R2016" i="13"/>
  <c r="T2016" i="13" s="1"/>
  <c r="U2016" i="13" s="1"/>
  <c r="Q1690" i="13"/>
  <c r="R1690" i="13" s="1"/>
  <c r="T1690" i="13" s="1"/>
  <c r="U1690" i="13" s="1"/>
  <c r="R1867" i="13"/>
  <c r="T1867" i="13" s="1"/>
  <c r="U1867" i="13" s="1"/>
  <c r="R2513" i="13"/>
  <c r="T2513" i="13" s="1"/>
  <c r="U2513" i="13" s="1"/>
  <c r="Q3207" i="13"/>
  <c r="R3207" i="13" s="1"/>
  <c r="T3207" i="13" s="1"/>
  <c r="U3207" i="13" s="1"/>
  <c r="Q3463" i="13"/>
  <c r="R3463" i="13" s="1"/>
  <c r="T3463" i="13" s="1"/>
  <c r="U3463" i="13" s="1"/>
  <c r="Q3058" i="13"/>
  <c r="R3058" i="13" s="1"/>
  <c r="T3058" i="13" s="1"/>
  <c r="U3058" i="13" s="1"/>
  <c r="R3841" i="13"/>
  <c r="T3841" i="13" s="1"/>
  <c r="U3841" i="13" s="1"/>
  <c r="R3728" i="13"/>
  <c r="T3728" i="13" s="1"/>
  <c r="U3728" i="13" s="1"/>
  <c r="Q12" i="13"/>
  <c r="R12" i="13" s="1"/>
  <c r="T12" i="13" s="1"/>
  <c r="R207" i="13"/>
  <c r="T207" i="13" s="1"/>
  <c r="U207" i="13" s="1"/>
  <c r="Q268" i="13"/>
  <c r="R268" i="13" s="1"/>
  <c r="T268" i="13" s="1"/>
  <c r="U268" i="13" s="1"/>
  <c r="R428" i="13"/>
  <c r="T428" i="13" s="1"/>
  <c r="U428" i="13" s="1"/>
  <c r="R907" i="13"/>
  <c r="T907" i="13" s="1"/>
  <c r="U907" i="13" s="1"/>
  <c r="Q1246" i="13"/>
  <c r="R1246" i="13" s="1"/>
  <c r="T1246" i="13" s="1"/>
  <c r="U1246" i="13" s="1"/>
  <c r="R1502" i="13"/>
  <c r="T1502" i="13" s="1"/>
  <c r="U1502" i="13" s="1"/>
  <c r="R2002" i="13"/>
  <c r="T2002" i="13" s="1"/>
  <c r="U2002" i="13" s="1"/>
  <c r="R2258" i="13"/>
  <c r="T2258" i="13" s="1"/>
  <c r="U2258" i="13" s="1"/>
  <c r="R2109" i="13"/>
  <c r="T2109" i="13" s="1"/>
  <c r="U2109" i="13" s="1"/>
  <c r="Q2786" i="13"/>
  <c r="R2786" i="13" s="1"/>
  <c r="T2786" i="13" s="1"/>
  <c r="U2786" i="13" s="1"/>
  <c r="R3145" i="13"/>
  <c r="T3145" i="13" s="1"/>
  <c r="U3145" i="13" s="1"/>
  <c r="R3417" i="13"/>
  <c r="T3417" i="13" s="1"/>
  <c r="U3417" i="13" s="1"/>
  <c r="Q3484" i="13"/>
  <c r="R3484" i="13" s="1"/>
  <c r="T3484" i="13" s="1"/>
  <c r="U3484" i="13" s="1"/>
  <c r="Q3842" i="13"/>
  <c r="R3842" i="13" s="1"/>
  <c r="T3842" i="13" s="1"/>
  <c r="U3842" i="13" s="1"/>
  <c r="Q450" i="13"/>
  <c r="R450" i="13" s="1"/>
  <c r="T450" i="13" s="1"/>
  <c r="U450" i="13" s="1"/>
  <c r="Q400" i="13"/>
  <c r="R400" i="13" s="1"/>
  <c r="T400" i="13" s="1"/>
  <c r="U400" i="13" s="1"/>
  <c r="Q650" i="13"/>
  <c r="R650" i="13" s="1"/>
  <c r="T650" i="13" s="1"/>
  <c r="U650" i="13" s="1"/>
  <c r="Q809" i="13"/>
  <c r="R809" i="13" s="1"/>
  <c r="T809" i="13" s="1"/>
  <c r="U809" i="13" s="1"/>
  <c r="R1347" i="13"/>
  <c r="T1347" i="13" s="1"/>
  <c r="U1347" i="13" s="1"/>
  <c r="R1918" i="13"/>
  <c r="T1918" i="13" s="1"/>
  <c r="U1918" i="13" s="1"/>
  <c r="R2046" i="13"/>
  <c r="T2046" i="13" s="1"/>
  <c r="U2046" i="13" s="1"/>
  <c r="Q2302" i="13"/>
  <c r="R2302" i="13" s="1"/>
  <c r="T2302" i="13" s="1"/>
  <c r="U2302" i="13" s="1"/>
  <c r="R1897" i="13"/>
  <c r="T1897" i="13" s="1"/>
  <c r="U1897" i="13" s="1"/>
  <c r="Q2153" i="13"/>
  <c r="R2153" i="13" s="1"/>
  <c r="T2153" i="13" s="1"/>
  <c r="U2153" i="13" s="1"/>
  <c r="Q2431" i="13"/>
  <c r="R2431" i="13" s="1"/>
  <c r="T2431" i="13" s="1"/>
  <c r="U2431" i="13" s="1"/>
  <c r="Q3325" i="13"/>
  <c r="R3325" i="13" s="1"/>
  <c r="T3325" i="13" s="1"/>
  <c r="U3325" i="13" s="1"/>
  <c r="Q3400" i="13"/>
  <c r="R3400" i="13" s="1"/>
  <c r="T3400" i="13" s="1"/>
  <c r="U3400" i="13" s="1"/>
  <c r="R3265" i="13"/>
  <c r="T3265" i="13" s="1"/>
  <c r="U3265" i="13" s="1"/>
  <c r="Q3963" i="13"/>
  <c r="R3963" i="13" s="1"/>
  <c r="T3963" i="13" s="1"/>
  <c r="U3963" i="13" s="1"/>
  <c r="Q3790" i="13"/>
  <c r="R3790" i="13" s="1"/>
  <c r="R240" i="13"/>
  <c r="R537" i="13"/>
  <c r="T537" i="13" s="1"/>
  <c r="U537" i="13" s="1"/>
  <c r="R807" i="13"/>
  <c r="T807" i="13" s="1"/>
  <c r="U807" i="13" s="1"/>
  <c r="R869" i="13"/>
  <c r="T869" i="13" s="1"/>
  <c r="U869" i="13" s="1"/>
  <c r="Q1521" i="13"/>
  <c r="R1521" i="13" s="1"/>
  <c r="T1521" i="13" s="1"/>
  <c r="U1521" i="13" s="1"/>
  <c r="R1964" i="13"/>
  <c r="T1964" i="13" s="1"/>
  <c r="U1964" i="13" s="1"/>
  <c r="Q2199" i="13"/>
  <c r="R2199" i="13" s="1"/>
  <c r="T2199" i="13" s="1"/>
  <c r="U2199" i="13" s="1"/>
  <c r="R1735" i="13"/>
  <c r="T1735" i="13" s="1"/>
  <c r="U1735" i="13" s="1"/>
  <c r="R2612" i="13"/>
  <c r="T2612" i="13" s="1"/>
  <c r="U2612" i="13" s="1"/>
  <c r="R2883" i="13"/>
  <c r="T2883" i="13" s="1"/>
  <c r="U2883" i="13" s="1"/>
  <c r="Q3155" i="13"/>
  <c r="R3155" i="13" s="1"/>
  <c r="T3155" i="13" s="1"/>
  <c r="U3155" i="13" s="1"/>
  <c r="R3411" i="13"/>
  <c r="T3411" i="13" s="1"/>
  <c r="U3411" i="13" s="1"/>
  <c r="Q2937" i="13"/>
  <c r="R2937" i="13" s="1"/>
  <c r="T2937" i="13" s="1"/>
  <c r="U2937" i="13" s="1"/>
  <c r="Q3518" i="13"/>
  <c r="R3518" i="13" s="1"/>
  <c r="T3518" i="13" s="1"/>
  <c r="U3518" i="13" s="1"/>
  <c r="R3789" i="13"/>
  <c r="T3789" i="13" s="1"/>
  <c r="U3789" i="13" s="1"/>
  <c r="R4060" i="13"/>
  <c r="T4060" i="13" s="1"/>
  <c r="U4060" i="13" s="1"/>
  <c r="Q3520" i="13"/>
  <c r="R3520" i="13" s="1"/>
  <c r="T3520" i="13" s="1"/>
  <c r="U3520" i="13" s="1"/>
  <c r="Q2576" i="13"/>
  <c r="R2576" i="13" s="1"/>
  <c r="T2576" i="13" s="1"/>
  <c r="U2576" i="13" s="1"/>
  <c r="Q3226" i="13"/>
  <c r="R3226" i="13" s="1"/>
  <c r="T3226" i="13" s="1"/>
  <c r="U3226" i="13" s="1"/>
  <c r="R1414" i="13"/>
  <c r="T1414" i="13" s="1"/>
  <c r="U1414" i="13" s="1"/>
  <c r="Q2170" i="13"/>
  <c r="R2170" i="13" s="1"/>
  <c r="T2170" i="13" s="1"/>
  <c r="U2170" i="13" s="1"/>
  <c r="R2149" i="13"/>
  <c r="T2149" i="13" s="1"/>
  <c r="U2149" i="13" s="1"/>
  <c r="Q3489" i="13"/>
  <c r="R3489" i="13" s="1"/>
  <c r="T3489" i="13" s="1"/>
  <c r="U3489" i="13" s="1"/>
  <c r="Q4051" i="13"/>
  <c r="R4051" i="13" s="1"/>
  <c r="T4051" i="13" s="1"/>
  <c r="U4051" i="13" s="1"/>
  <c r="R241" i="13"/>
  <c r="T241" i="13" s="1"/>
  <c r="U241" i="13" s="1"/>
  <c r="R653" i="13"/>
  <c r="T653" i="13" s="1"/>
  <c r="U653" i="13" s="1"/>
  <c r="Q991" i="13"/>
  <c r="R991" i="13" s="1"/>
  <c r="T991" i="13" s="1"/>
  <c r="U991" i="13" s="1"/>
  <c r="R2494" i="13"/>
  <c r="T2494" i="13" s="1"/>
  <c r="U2494" i="13" s="1"/>
  <c r="Q2673" i="13"/>
  <c r="R2673" i="13" s="1"/>
  <c r="T2673" i="13" s="1"/>
  <c r="U2673" i="13" s="1"/>
  <c r="R429" i="13"/>
  <c r="T429" i="13" s="1"/>
  <c r="U429" i="13" s="1"/>
  <c r="R816" i="13"/>
  <c r="T816" i="13" s="1"/>
  <c r="U816" i="13" s="1"/>
  <c r="R2260" i="13"/>
  <c r="T2260" i="13" s="1"/>
  <c r="U2260" i="13" s="1"/>
  <c r="R1180" i="13"/>
  <c r="T1180" i="13" s="1"/>
  <c r="U1180" i="13" s="1"/>
  <c r="Q3234" i="13"/>
  <c r="R3234" i="13" s="1"/>
  <c r="T3234" i="13" s="1"/>
  <c r="U3234" i="13" s="1"/>
  <c r="R231" i="13"/>
  <c r="T231" i="13" s="1"/>
  <c r="U231" i="13" s="1"/>
  <c r="Q782" i="13"/>
  <c r="R782" i="13" s="1"/>
  <c r="T782" i="13" s="1"/>
  <c r="U782" i="13" s="1"/>
  <c r="R955" i="13"/>
  <c r="T955" i="13" s="1"/>
  <c r="U955" i="13" s="1"/>
  <c r="Q244" i="13"/>
  <c r="R244" i="13" s="1"/>
  <c r="T244" i="13" s="1"/>
  <c r="U244" i="13" s="1"/>
  <c r="Q3970" i="13"/>
  <c r="R3970" i="13" s="1"/>
  <c r="T3970" i="13" s="1"/>
  <c r="U3970" i="13" s="1"/>
  <c r="Q3942" i="13"/>
  <c r="R3942" i="13" s="1"/>
  <c r="T3942" i="13" s="1"/>
  <c r="U3942" i="13" s="1"/>
  <c r="R497" i="13"/>
  <c r="T497" i="13" s="1"/>
  <c r="U497" i="13" s="1"/>
  <c r="Q917" i="13"/>
  <c r="R917" i="13" s="1"/>
  <c r="T917" i="13" s="1"/>
  <c r="U917" i="13" s="1"/>
  <c r="Q1863" i="13"/>
  <c r="R1863" i="13" s="1"/>
  <c r="R2247" i="13"/>
  <c r="T2247" i="13" s="1"/>
  <c r="U2247" i="13" s="1"/>
  <c r="Q2400" i="13"/>
  <c r="R2400" i="13" s="1"/>
  <c r="T2400" i="13" s="1"/>
  <c r="U2400" i="13" s="1"/>
  <c r="R3054" i="13"/>
  <c r="T3054" i="13" s="1"/>
  <c r="U3054" i="13" s="1"/>
  <c r="R3493" i="13"/>
  <c r="T3493" i="13" s="1"/>
  <c r="U3493" i="13" s="1"/>
  <c r="Q3737" i="13"/>
  <c r="R3737" i="13" s="1"/>
  <c r="T3737" i="13" s="1"/>
  <c r="U3737" i="13" s="1"/>
  <c r="Q2554" i="13"/>
  <c r="R2554" i="13" s="1"/>
  <c r="T2554" i="13" s="1"/>
  <c r="U2554" i="13" s="1"/>
  <c r="R3023" i="13"/>
  <c r="T3023" i="13" s="1"/>
  <c r="U3023" i="13" s="1"/>
  <c r="R1442" i="13"/>
  <c r="T1442" i="13" s="1"/>
  <c r="U1442" i="13" s="1"/>
  <c r="R1371" i="13"/>
  <c r="T1371" i="13" s="1"/>
  <c r="U1371" i="13" s="1"/>
  <c r="R2478" i="13"/>
  <c r="T2478" i="13" s="1"/>
  <c r="U2478" i="13" s="1"/>
  <c r="R3855" i="13"/>
  <c r="T3855" i="13" s="1"/>
  <c r="U3855" i="13" s="1"/>
  <c r="R5" i="13"/>
  <c r="T5" i="13" s="1"/>
  <c r="U5" i="13" s="1"/>
  <c r="R1488" i="13"/>
  <c r="T1488" i="13" s="1"/>
  <c r="U1488" i="13" s="1"/>
  <c r="R1783" i="13"/>
  <c r="T1783" i="13" s="1"/>
  <c r="U1783" i="13" s="1"/>
  <c r="R3286" i="13"/>
  <c r="T3286" i="13" s="1"/>
  <c r="U3286" i="13" s="1"/>
  <c r="R3168" i="13"/>
  <c r="T3168" i="13" s="1"/>
  <c r="U3168" i="13" s="1"/>
  <c r="R547" i="13"/>
  <c r="T547" i="13" s="1"/>
  <c r="U547" i="13" s="1"/>
  <c r="Q3154" i="13"/>
  <c r="R3154" i="13" s="1"/>
  <c r="T3154" i="13" s="1"/>
  <c r="U3154" i="13" s="1"/>
  <c r="R819" i="13"/>
  <c r="T819" i="13" s="1"/>
  <c r="U819" i="13" s="1"/>
  <c r="R1342" i="13"/>
  <c r="T1342" i="13" s="1"/>
  <c r="U1342" i="13" s="1"/>
  <c r="R3667" i="13"/>
  <c r="T3667" i="13" s="1"/>
  <c r="U3667" i="13" s="1"/>
  <c r="R274" i="13"/>
  <c r="T274" i="13" s="1"/>
  <c r="U274" i="13" s="1"/>
  <c r="Q872" i="13"/>
  <c r="R872" i="13" s="1"/>
  <c r="T872" i="13" s="1"/>
  <c r="U872" i="13" s="1"/>
  <c r="R1047" i="13"/>
  <c r="T1047" i="13" s="1"/>
  <c r="U1047" i="13" s="1"/>
  <c r="R1514" i="13"/>
  <c r="T1514" i="13" s="1"/>
  <c r="U1514" i="13" s="1"/>
  <c r="R2372" i="13"/>
  <c r="T2372" i="13" s="1"/>
  <c r="U2372" i="13" s="1"/>
  <c r="Q3221" i="13"/>
  <c r="R3221" i="13" s="1"/>
  <c r="T3221" i="13" s="1"/>
  <c r="U3221" i="13" s="1"/>
  <c r="Q1361" i="13"/>
  <c r="R1361" i="13" s="1"/>
  <c r="T1361" i="13" s="1"/>
  <c r="U1361" i="13" s="1"/>
  <c r="R4028" i="13"/>
  <c r="T4028" i="13" s="1"/>
  <c r="U4028" i="13" s="1"/>
  <c r="U1479" i="13"/>
  <c r="U48" i="13"/>
  <c r="R327" i="13"/>
  <c r="T327" i="13" s="1"/>
  <c r="U327" i="13" s="1"/>
  <c r="R978" i="13"/>
  <c r="T978" i="13" s="1"/>
  <c r="U978" i="13" s="1"/>
  <c r="R1084" i="13"/>
  <c r="T1084" i="13" s="1"/>
  <c r="U1084" i="13" s="1"/>
  <c r="R1620" i="13"/>
  <c r="T1620" i="13" s="1"/>
  <c r="U1620" i="13" s="1"/>
  <c r="Q3636" i="13"/>
  <c r="R3636" i="13" s="1"/>
  <c r="R544" i="13"/>
  <c r="T544" i="13" s="1"/>
  <c r="U544" i="13" s="1"/>
  <c r="R1407" i="13"/>
  <c r="T1407" i="13" s="1"/>
  <c r="U1407" i="13" s="1"/>
  <c r="Q2705" i="13"/>
  <c r="R2705" i="13" s="1"/>
  <c r="T2705" i="13" s="1"/>
  <c r="U2705" i="13" s="1"/>
  <c r="R3923" i="13"/>
  <c r="T3923" i="13" s="1"/>
  <c r="U3923" i="13" s="1"/>
  <c r="Q1055" i="13"/>
  <c r="R1055" i="13" s="1"/>
  <c r="T1055" i="13" s="1"/>
  <c r="U1055" i="13" s="1"/>
  <c r="Q2022" i="13"/>
  <c r="R2022" i="13" s="1"/>
  <c r="T2022" i="13" s="1"/>
  <c r="U2022" i="13" s="1"/>
  <c r="Q3915" i="13"/>
  <c r="R3915" i="13" s="1"/>
  <c r="T3915" i="13" s="1"/>
  <c r="R45" i="13"/>
  <c r="T45" i="13" s="1"/>
  <c r="R301" i="13"/>
  <c r="T301" i="13" s="1"/>
  <c r="U301" i="13" s="1"/>
  <c r="R1568" i="13"/>
  <c r="T1568" i="13" s="1"/>
  <c r="U1568" i="13" s="1"/>
  <c r="R2068" i="13"/>
  <c r="T2068" i="13" s="1"/>
  <c r="U2068" i="13" s="1"/>
  <c r="Q3387" i="13"/>
  <c r="R3387" i="13" s="1"/>
  <c r="T3387" i="13" s="1"/>
  <c r="U3387" i="13" s="1"/>
  <c r="R1033" i="13"/>
  <c r="T1033" i="13" s="1"/>
  <c r="U1033" i="13" s="1"/>
  <c r="R1500" i="13"/>
  <c r="T1500" i="13" s="1"/>
  <c r="U1500" i="13" s="1"/>
  <c r="R2327" i="13"/>
  <c r="T2327" i="13" s="1"/>
  <c r="U2327" i="13" s="1"/>
  <c r="R2520" i="13"/>
  <c r="T2520" i="13" s="1"/>
  <c r="U2520" i="13" s="1"/>
  <c r="R199" i="13"/>
  <c r="T199" i="13" s="1"/>
  <c r="U199" i="13" s="1"/>
  <c r="R891" i="13"/>
  <c r="T891" i="13" s="1"/>
  <c r="U891" i="13" s="1"/>
  <c r="R1749" i="13"/>
  <c r="T1749" i="13" s="1"/>
  <c r="U1749" i="13" s="1"/>
  <c r="Q2365" i="13"/>
  <c r="R2365" i="13" s="1"/>
  <c r="T2365" i="13" s="1"/>
  <c r="U2365" i="13" s="1"/>
  <c r="R3691" i="13"/>
  <c r="T3691" i="13" s="1"/>
  <c r="U3691" i="13" s="1"/>
  <c r="R762" i="13"/>
  <c r="T762" i="13" s="1"/>
  <c r="U762" i="13" s="1"/>
  <c r="R1718" i="13"/>
  <c r="T1718" i="13" s="1"/>
  <c r="U1718" i="13" s="1"/>
  <c r="R2265" i="13"/>
  <c r="T2265" i="13" s="1"/>
  <c r="U2265" i="13" s="1"/>
  <c r="R4126" i="13"/>
  <c r="T4126" i="13" s="1"/>
  <c r="U4126" i="13" s="1"/>
  <c r="R757" i="13"/>
  <c r="T757" i="13" s="1"/>
  <c r="U757" i="13" s="1"/>
  <c r="R981" i="13"/>
  <c r="T981" i="13" s="1"/>
  <c r="U981" i="13" s="1"/>
  <c r="Q1377" i="13"/>
  <c r="R1377" i="13" s="1"/>
  <c r="T1377" i="13" s="1"/>
  <c r="U1377" i="13" s="1"/>
  <c r="R2980" i="13"/>
  <c r="T2980" i="13" s="1"/>
  <c r="U2980" i="13" s="1"/>
  <c r="R3267" i="13"/>
  <c r="T3267" i="13" s="1"/>
  <c r="U3267" i="13" s="1"/>
  <c r="R831" i="13"/>
  <c r="T831" i="13" s="1"/>
  <c r="U831" i="13" s="1"/>
  <c r="R1009" i="13"/>
  <c r="T1009" i="13" s="1"/>
  <c r="U1009" i="13" s="1"/>
  <c r="R1827" i="13"/>
  <c r="T1827" i="13" s="1"/>
  <c r="U1827" i="13" s="1"/>
  <c r="R4072" i="13"/>
  <c r="T4072" i="13" s="1"/>
  <c r="U4072" i="13" s="1"/>
  <c r="Q1701" i="13"/>
  <c r="R1701" i="13" s="1"/>
  <c r="T1701" i="13" s="1"/>
  <c r="U1701" i="13" s="1"/>
  <c r="R2874" i="13"/>
  <c r="T2874" i="13" s="1"/>
  <c r="U2874" i="13" s="1"/>
  <c r="R3651" i="13"/>
  <c r="T3651" i="13" s="1"/>
  <c r="U3651" i="13" s="1"/>
  <c r="U14" i="13"/>
  <c r="R209" i="13"/>
  <c r="T209" i="13" s="1"/>
  <c r="U209" i="13" s="1"/>
  <c r="R1378" i="13"/>
  <c r="T1378" i="13" s="1"/>
  <c r="U1378" i="13" s="1"/>
  <c r="Q1307" i="13"/>
  <c r="R1307" i="13" s="1"/>
  <c r="T1307" i="13" s="1"/>
  <c r="U1307" i="13" s="1"/>
  <c r="R1878" i="13"/>
  <c r="T1878" i="13" s="1"/>
  <c r="U1878" i="13" s="1"/>
  <c r="R2414" i="13"/>
  <c r="T2414" i="13" s="1"/>
  <c r="U2414" i="13" s="1"/>
  <c r="Q2358" i="13"/>
  <c r="R2358" i="13" s="1"/>
  <c r="T2358" i="13" s="1"/>
  <c r="U2358" i="13" s="1"/>
  <c r="Q3671" i="13"/>
  <c r="R3671" i="13" s="1"/>
  <c r="T3671" i="13" s="1"/>
  <c r="U3671" i="13" s="1"/>
  <c r="R3160" i="13"/>
  <c r="T3160" i="13" s="1"/>
  <c r="U3160" i="13" s="1"/>
  <c r="R784" i="13"/>
  <c r="T784" i="13" s="1"/>
  <c r="U784" i="13" s="1"/>
  <c r="Q957" i="13"/>
  <c r="R957" i="13" s="1"/>
  <c r="T957" i="13" s="1"/>
  <c r="U957" i="13" s="1"/>
  <c r="R1424" i="13"/>
  <c r="T1424" i="13" s="1"/>
  <c r="U1424" i="13" s="1"/>
  <c r="R1353" i="13"/>
  <c r="T1353" i="13" s="1"/>
  <c r="U1353" i="13" s="1"/>
  <c r="R1762" i="13"/>
  <c r="T1762" i="13" s="1"/>
  <c r="U1762" i="13" s="1"/>
  <c r="R2956" i="13"/>
  <c r="T2956" i="13" s="1"/>
  <c r="U2956" i="13" s="1"/>
  <c r="R3597" i="13"/>
  <c r="T3597" i="13" s="1"/>
  <c r="U3597" i="13" s="1"/>
  <c r="Q4020" i="13"/>
  <c r="R4020" i="13" s="1"/>
  <c r="T4020" i="13" s="1"/>
  <c r="U4020" i="13" s="1"/>
  <c r="U35" i="13"/>
  <c r="R780" i="13"/>
  <c r="T780" i="13" s="1"/>
  <c r="U780" i="13" s="1"/>
  <c r="R953" i="13"/>
  <c r="T953" i="13" s="1"/>
  <c r="U953" i="13" s="1"/>
  <c r="Q1420" i="13"/>
  <c r="R1420" i="13" s="1"/>
  <c r="T1420" i="13" s="1"/>
  <c r="U1420" i="13" s="1"/>
  <c r="R2283" i="13"/>
  <c r="T2283" i="13" s="1"/>
  <c r="U2283" i="13" s="1"/>
  <c r="R2440" i="13"/>
  <c r="T2440" i="13" s="1"/>
  <c r="U2440" i="13" s="1"/>
  <c r="R444" i="13"/>
  <c r="T444" i="13" s="1"/>
  <c r="U444" i="13" s="1"/>
  <c r="R777" i="13"/>
  <c r="T777" i="13" s="1"/>
  <c r="U777" i="13" s="1"/>
  <c r="R1207" i="13"/>
  <c r="T1207" i="13" s="1"/>
  <c r="U1207" i="13" s="1"/>
  <c r="R2290" i="13"/>
  <c r="T2290" i="13" s="1"/>
  <c r="U2290" i="13" s="1"/>
  <c r="R2818" i="13"/>
  <c r="T2818" i="13" s="1"/>
  <c r="U2818" i="13" s="1"/>
  <c r="R3209" i="13"/>
  <c r="T3209" i="13" s="1"/>
  <c r="U3209" i="13" s="1"/>
  <c r="R181" i="13"/>
  <c r="T181" i="13" s="1"/>
  <c r="U181" i="13" s="1"/>
  <c r="R682" i="13"/>
  <c r="T682" i="13" s="1"/>
  <c r="U682" i="13" s="1"/>
  <c r="R855" i="13"/>
  <c r="T855" i="13" s="1"/>
  <c r="U855" i="13" s="1"/>
  <c r="R2902" i="13"/>
  <c r="T2902" i="13" s="1"/>
  <c r="U2902" i="13" s="1"/>
  <c r="R3073" i="13"/>
  <c r="T3073" i="13" s="1"/>
  <c r="U3073" i="13" s="1"/>
  <c r="R204" i="13"/>
  <c r="T204" i="13" s="1"/>
  <c r="U204" i="13" s="1"/>
  <c r="R489" i="13"/>
  <c r="T489" i="13" s="1"/>
  <c r="U489" i="13" s="1"/>
  <c r="Q1868" i="13"/>
  <c r="R1868" i="13" s="1"/>
  <c r="T1868" i="13" s="1"/>
  <c r="U1868" i="13" s="1"/>
  <c r="R1769" i="13"/>
  <c r="T1769" i="13" s="1"/>
  <c r="U1769" i="13" s="1"/>
  <c r="Q2368" i="13"/>
  <c r="R2368" i="13" s="1"/>
  <c r="T2368" i="13" s="1"/>
  <c r="U2368" i="13" s="1"/>
  <c r="Q2900" i="13"/>
  <c r="R2900" i="13" s="1"/>
  <c r="T2900" i="13" s="1"/>
  <c r="U2900" i="13" s="1"/>
  <c r="R3550" i="13"/>
  <c r="T3550" i="13" s="1"/>
  <c r="U3550" i="13" s="1"/>
  <c r="R4077" i="13"/>
  <c r="T4077" i="13" s="1"/>
  <c r="U4077" i="13" s="1"/>
  <c r="R3964" i="13"/>
  <c r="T3964" i="13" s="1"/>
  <c r="U3964" i="13" s="1"/>
  <c r="R2839" i="13"/>
  <c r="T2839" i="13" s="1"/>
  <c r="U2839" i="13" s="1"/>
  <c r="Q1928" i="13"/>
  <c r="R1928" i="13" s="1"/>
  <c r="T1928" i="13" s="1"/>
  <c r="U1928" i="13" s="1"/>
  <c r="R2704" i="13"/>
  <c r="T2704" i="13" s="1"/>
  <c r="U2704" i="13" s="1"/>
  <c r="Q3354" i="13"/>
  <c r="R3354" i="13" s="1"/>
  <c r="T3354" i="13" s="1"/>
  <c r="U3354" i="13" s="1"/>
  <c r="Q774" i="13"/>
  <c r="R774" i="13" s="1"/>
  <c r="T774" i="13" s="1"/>
  <c r="R185" i="13"/>
  <c r="T185" i="13" s="1"/>
  <c r="U185" i="13" s="1"/>
  <c r="R863" i="13"/>
  <c r="T863" i="13" s="1"/>
  <c r="U863" i="13" s="1"/>
  <c r="R1830" i="13"/>
  <c r="T1830" i="13" s="1"/>
  <c r="U1830" i="13" s="1"/>
  <c r="R990" i="13"/>
  <c r="T990" i="13" s="1"/>
  <c r="U990" i="13" s="1"/>
  <c r="R4085" i="13"/>
  <c r="T4085" i="13" s="1"/>
  <c r="U4085" i="13" s="1"/>
  <c r="R107" i="13"/>
  <c r="T107" i="13" s="1"/>
  <c r="R763" i="13"/>
  <c r="T763" i="13" s="1"/>
  <c r="U763" i="13" s="1"/>
  <c r="Q2687" i="13"/>
  <c r="R2687" i="13" s="1"/>
  <c r="T2687" i="13" s="1"/>
  <c r="U2687" i="13" s="1"/>
  <c r="R36" i="13"/>
  <c r="T36" i="13" s="1"/>
  <c r="U36" i="13" s="1"/>
  <c r="Q1901" i="13"/>
  <c r="R1901" i="13" s="1"/>
  <c r="T1901" i="13" s="1"/>
  <c r="U1901" i="13" s="1"/>
  <c r="R474" i="13"/>
  <c r="T474" i="13" s="1"/>
  <c r="U474" i="13" s="1"/>
  <c r="R1267" i="13"/>
  <c r="T1267" i="13" s="1"/>
  <c r="U1267" i="13" s="1"/>
  <c r="R2607" i="13"/>
  <c r="T2607" i="13" s="1"/>
  <c r="U2607" i="13" s="1"/>
  <c r="Q3236" i="13"/>
  <c r="R3236" i="13" s="1"/>
  <c r="T3236" i="13" s="1"/>
  <c r="U3236" i="13" s="1"/>
  <c r="R1256" i="13"/>
  <c r="T1256" i="13" s="1"/>
  <c r="U1256" i="13" s="1"/>
  <c r="R2119" i="13"/>
  <c r="T2119" i="13" s="1"/>
  <c r="U2119" i="13" s="1"/>
  <c r="R2991" i="13"/>
  <c r="T2991" i="13" s="1"/>
  <c r="U2991" i="13" s="1"/>
  <c r="R511" i="13"/>
  <c r="T511" i="13" s="1"/>
  <c r="U511" i="13" s="1"/>
  <c r="R1341" i="13"/>
  <c r="T1341" i="13" s="1"/>
  <c r="U1341" i="13" s="1"/>
  <c r="R2560" i="13"/>
  <c r="T2560" i="13" s="1"/>
  <c r="U2560" i="13" s="1"/>
  <c r="R3567" i="13"/>
  <c r="T3567" i="13" s="1"/>
  <c r="U3567" i="13" s="1"/>
  <c r="R440" i="13"/>
  <c r="T440" i="13" s="1"/>
  <c r="U440" i="13" s="1"/>
  <c r="R1327" i="13"/>
  <c r="T1327" i="13" s="1"/>
  <c r="U1327" i="13" s="1"/>
  <c r="R2651" i="13"/>
  <c r="T2651" i="13" s="1"/>
  <c r="U2651" i="13" s="1"/>
  <c r="Q2326" i="13"/>
  <c r="R2326" i="13" s="1"/>
  <c r="T2326" i="13" s="1"/>
  <c r="U2326" i="13" s="1"/>
  <c r="R3472" i="13"/>
  <c r="T3472" i="13" s="1"/>
  <c r="U3472" i="13" s="1"/>
  <c r="Q2817" i="13"/>
  <c r="R2817" i="13" s="1"/>
  <c r="T2817" i="13" s="1"/>
  <c r="U2817" i="13" s="1"/>
  <c r="R683" i="13"/>
  <c r="T683" i="13" s="1"/>
  <c r="U683" i="13" s="1"/>
  <c r="R1676" i="13"/>
  <c r="T1676" i="13" s="1"/>
  <c r="U1676" i="13" s="1"/>
  <c r="R2764" i="13"/>
  <c r="T2764" i="13" s="1"/>
  <c r="U2764" i="13" s="1"/>
  <c r="R3813" i="13"/>
  <c r="T3813" i="13" s="1"/>
  <c r="U3813" i="13" s="1"/>
  <c r="Q3806" i="13"/>
  <c r="R3806" i="13" s="1"/>
  <c r="T3806" i="13" s="1"/>
  <c r="U3806" i="13" s="1"/>
  <c r="Q1745" i="13"/>
  <c r="R1745" i="13" s="1"/>
  <c r="T1745" i="13" s="1"/>
  <c r="U1745" i="13" s="1"/>
  <c r="R956" i="13"/>
  <c r="T956" i="13" s="1"/>
  <c r="U956" i="13" s="1"/>
  <c r="R2971" i="13"/>
  <c r="T2971" i="13" s="1"/>
  <c r="U2971" i="13" s="1"/>
  <c r="R213" i="13"/>
  <c r="T213" i="13" s="1"/>
  <c r="U213" i="13" s="1"/>
  <c r="R1386" i="13"/>
  <c r="T1386" i="13" s="1"/>
  <c r="U1386" i="13" s="1"/>
  <c r="R837" i="13"/>
  <c r="T837" i="13" s="1"/>
  <c r="U837" i="13" s="1"/>
  <c r="R2901" i="13"/>
  <c r="T2901" i="13" s="1"/>
  <c r="U2901" i="13" s="1"/>
  <c r="Q3772" i="13"/>
  <c r="R3772" i="13" s="1"/>
  <c r="T3772" i="13" s="1"/>
  <c r="U3772" i="13" s="1"/>
  <c r="R87" i="13"/>
  <c r="T87" i="13" s="1"/>
  <c r="R343" i="13"/>
  <c r="T343" i="13" s="1"/>
  <c r="U343" i="13" s="1"/>
  <c r="R1010" i="13"/>
  <c r="T1010" i="13" s="1"/>
  <c r="U1010" i="13" s="1"/>
  <c r="R1140" i="13"/>
  <c r="T1140" i="13" s="1"/>
  <c r="U1140" i="13" s="1"/>
  <c r="R1652" i="13"/>
  <c r="T1652" i="13" s="1"/>
  <c r="U1652" i="13" s="1"/>
  <c r="Q2152" i="13"/>
  <c r="R2152" i="13" s="1"/>
  <c r="T2152" i="13" s="1"/>
  <c r="U2152" i="13" s="1"/>
  <c r="R2003" i="13"/>
  <c r="T2003" i="13" s="1"/>
  <c r="U2003" i="13" s="1"/>
  <c r="R3471" i="13"/>
  <c r="T3471" i="13" s="1"/>
  <c r="U3471" i="13" s="1"/>
  <c r="R3322" i="13"/>
  <c r="T3322" i="13" s="1"/>
  <c r="U3322" i="13" s="1"/>
  <c r="R3736" i="13"/>
  <c r="T3736" i="13" s="1"/>
  <c r="U3736" i="13" s="1"/>
  <c r="R16" i="13"/>
  <c r="T16" i="13" s="1"/>
  <c r="R272" i="13"/>
  <c r="T272" i="13" s="1"/>
  <c r="U272" i="13" s="1"/>
  <c r="Q414" i="13"/>
  <c r="R414" i="13" s="1"/>
  <c r="T414" i="13" s="1"/>
  <c r="U414" i="13" s="1"/>
  <c r="R1043" i="13"/>
  <c r="T1043" i="13" s="1"/>
  <c r="U1043" i="13" s="1"/>
  <c r="R2538" i="13"/>
  <c r="T2538" i="13" s="1"/>
  <c r="U2538" i="13" s="1"/>
  <c r="R2366" i="13"/>
  <c r="T2366" i="13" s="1"/>
  <c r="U2366" i="13" s="1"/>
  <c r="Q2897" i="13"/>
  <c r="R2897" i="13" s="1"/>
  <c r="T2897" i="13" s="1"/>
  <c r="U2897" i="13" s="1"/>
  <c r="R38" i="13"/>
  <c r="T38" i="13" s="1"/>
  <c r="U38" i="13" s="1"/>
  <c r="Q551" i="13"/>
  <c r="R551" i="13" s="1"/>
  <c r="T551" i="13" s="1"/>
  <c r="U551" i="13" s="1"/>
  <c r="R723" i="13"/>
  <c r="T723" i="13" s="1"/>
  <c r="U723" i="13" s="1"/>
  <c r="R1483" i="13"/>
  <c r="T1483" i="13" s="1"/>
  <c r="U1483" i="13" s="1"/>
  <c r="Q1905" i="13"/>
  <c r="R1905" i="13" s="1"/>
  <c r="T1905" i="13" s="1"/>
  <c r="U1905" i="13" s="1"/>
  <c r="R2439" i="13"/>
  <c r="T2439" i="13" s="1"/>
  <c r="U2439" i="13" s="1"/>
  <c r="R2590" i="13"/>
  <c r="T2590" i="13" s="1"/>
  <c r="U2590" i="13" s="1"/>
  <c r="R3349" i="13"/>
  <c r="T3349" i="13" s="1"/>
  <c r="U3349" i="13" s="1"/>
  <c r="R3561" i="13"/>
  <c r="T3561" i="13" s="1"/>
  <c r="U3561" i="13" s="1"/>
  <c r="Q2759" i="13"/>
  <c r="R2759" i="13" s="1"/>
  <c r="T2759" i="13" s="1"/>
  <c r="U2759" i="13" s="1"/>
  <c r="R3979" i="13"/>
  <c r="T3979" i="13" s="1"/>
  <c r="U3979" i="13" s="1"/>
  <c r="R2731" i="13"/>
  <c r="T2731" i="13" s="1"/>
  <c r="U2731" i="13" s="1"/>
  <c r="Q3679" i="13"/>
  <c r="R3679" i="13" s="1"/>
  <c r="T3679" i="13" s="1"/>
  <c r="U3679" i="13" s="1"/>
  <c r="R61" i="13"/>
  <c r="T61" i="13" s="1"/>
  <c r="U61" i="13" s="1"/>
  <c r="R317" i="13"/>
  <c r="T317" i="13" s="1"/>
  <c r="U317" i="13" s="1"/>
  <c r="R592" i="13"/>
  <c r="T592" i="13" s="1"/>
  <c r="U592" i="13" s="1"/>
  <c r="R1095" i="13"/>
  <c r="T1095" i="13" s="1"/>
  <c r="U1095" i="13" s="1"/>
  <c r="R1529" i="13"/>
  <c r="T1529" i="13" s="1"/>
  <c r="U1529" i="13" s="1"/>
  <c r="Q2469" i="13"/>
  <c r="R2469" i="13" s="1"/>
  <c r="T2469" i="13" s="1"/>
  <c r="U2469" i="13" s="1"/>
  <c r="Q2915" i="13"/>
  <c r="R2915" i="13" s="1"/>
  <c r="T2915" i="13" s="1"/>
  <c r="U2915" i="13" s="1"/>
  <c r="R3419" i="13"/>
  <c r="T3419" i="13" s="1"/>
  <c r="U3419" i="13" s="1"/>
  <c r="R3270" i="13"/>
  <c r="T3270" i="13" s="1"/>
  <c r="U3270" i="13" s="1"/>
  <c r="Q3596" i="13"/>
  <c r="R3596" i="13" s="1"/>
  <c r="T3596" i="13" s="1"/>
  <c r="U3596" i="13" s="1"/>
  <c r="R3544" i="13"/>
  <c r="T3544" i="13" s="1"/>
  <c r="U3544" i="13" s="1"/>
  <c r="R1065" i="13"/>
  <c r="T1065" i="13" s="1"/>
  <c r="U1065" i="13" s="1"/>
  <c r="R1532" i="13"/>
  <c r="T1532" i="13" s="1"/>
  <c r="U1532" i="13" s="1"/>
  <c r="R1461" i="13"/>
  <c r="T1461" i="13" s="1"/>
  <c r="U1461" i="13" s="1"/>
  <c r="R2032" i="13"/>
  <c r="T2032" i="13" s="1"/>
  <c r="U2032" i="13" s="1"/>
  <c r="R2393" i="13"/>
  <c r="T2393" i="13" s="1"/>
  <c r="U2393" i="13" s="1"/>
  <c r="R3587" i="13"/>
  <c r="T3587" i="13" s="1"/>
  <c r="U3587" i="13" s="1"/>
  <c r="R500" i="13"/>
  <c r="T500" i="13" s="1"/>
  <c r="U500" i="13" s="1"/>
  <c r="R923" i="13"/>
  <c r="T923" i="13" s="1"/>
  <c r="U923" i="13" s="1"/>
  <c r="Q1319" i="13"/>
  <c r="R1319" i="13" s="1"/>
  <c r="T1319" i="13" s="1"/>
  <c r="U1319" i="13" s="1"/>
  <c r="R1890" i="13"/>
  <c r="T1890" i="13" s="1"/>
  <c r="U1890" i="13" s="1"/>
  <c r="R1694" i="13"/>
  <c r="T1694" i="13" s="1"/>
  <c r="U1694" i="13" s="1"/>
  <c r="R2253" i="13"/>
  <c r="T2253" i="13" s="1"/>
  <c r="U2253" i="13" s="1"/>
  <c r="Q2930" i="13"/>
  <c r="R2930" i="13" s="1"/>
  <c r="T2930" i="13" s="1"/>
  <c r="U2930" i="13" s="1"/>
  <c r="R237" i="13"/>
  <c r="T237" i="13" s="1"/>
  <c r="U237" i="13" s="1"/>
  <c r="R522" i="13"/>
  <c r="T522" i="13" s="1"/>
  <c r="U522" i="13" s="1"/>
  <c r="R967" i="13"/>
  <c r="T967" i="13" s="1"/>
  <c r="U967" i="13" s="1"/>
  <c r="R1434" i="13"/>
  <c r="T1434" i="13" s="1"/>
  <c r="U1434" i="13" s="1"/>
  <c r="R1363" i="13"/>
  <c r="T1363" i="13" s="1"/>
  <c r="U1363" i="13" s="1"/>
  <c r="Q1782" i="13"/>
  <c r="R1782" i="13" s="1"/>
  <c r="T1782" i="13" s="1"/>
  <c r="U1782" i="13" s="1"/>
  <c r="R1691" i="13"/>
  <c r="T1691" i="13" s="1"/>
  <c r="U1691" i="13" s="1"/>
  <c r="R2470" i="13"/>
  <c r="T2470" i="13" s="1"/>
  <c r="U2470" i="13" s="1"/>
  <c r="R3289" i="13"/>
  <c r="T3289" i="13" s="1"/>
  <c r="U3289" i="13" s="1"/>
  <c r="R3739" i="13"/>
  <c r="T3739" i="13" s="1"/>
  <c r="U3739" i="13" s="1"/>
  <c r="R3320" i="13"/>
  <c r="T3320" i="13" s="1"/>
  <c r="U3320" i="13" s="1"/>
  <c r="R257" i="13"/>
  <c r="T257" i="13" s="1"/>
  <c r="U257" i="13" s="1"/>
  <c r="R545" i="13"/>
  <c r="T545" i="13" s="1"/>
  <c r="U545" i="13" s="1"/>
  <c r="R838" i="13"/>
  <c r="T838" i="13" s="1"/>
  <c r="U838" i="13" s="1"/>
  <c r="R1013" i="13"/>
  <c r="T1013" i="13" s="1"/>
  <c r="U1013" i="13" s="1"/>
  <c r="R1409" i="13"/>
  <c r="T1409" i="13" s="1"/>
  <c r="U1409" i="13" s="1"/>
  <c r="R3150" i="13"/>
  <c r="T3150" i="13" s="1"/>
  <c r="U3150" i="13" s="1"/>
  <c r="R3677" i="13"/>
  <c r="T3677" i="13" s="1"/>
  <c r="U3677" i="13" s="1"/>
  <c r="R3582" i="13"/>
  <c r="T3582" i="13" s="1"/>
  <c r="U3582" i="13" s="1"/>
  <c r="R3144" i="13"/>
  <c r="T3144" i="13" s="1"/>
  <c r="U3144" i="13" s="1"/>
  <c r="R15" i="13"/>
  <c r="T15" i="13" s="1"/>
  <c r="Q1508" i="13"/>
  <c r="R1508" i="13" s="1"/>
  <c r="T1508" i="13" s="1"/>
  <c r="U1508" i="13" s="1"/>
  <c r="R2008" i="13"/>
  <c r="T2008" i="13" s="1"/>
  <c r="U2008" i="13" s="1"/>
  <c r="R1859" i="13"/>
  <c r="T1859" i="13" s="1"/>
  <c r="U1859" i="13" s="1"/>
  <c r="Q2344" i="13"/>
  <c r="R2344" i="13" s="1"/>
  <c r="T2344" i="13" s="1"/>
  <c r="U2344" i="13" s="1"/>
  <c r="R3327" i="13"/>
  <c r="T3327" i="13" s="1"/>
  <c r="U3327" i="13" s="1"/>
  <c r="R203" i="13"/>
  <c r="T203" i="13" s="1"/>
  <c r="U203" i="13" s="1"/>
  <c r="Q899" i="13"/>
  <c r="R899" i="13" s="1"/>
  <c r="T899" i="13" s="1"/>
  <c r="U899" i="13" s="1"/>
  <c r="R1366" i="13"/>
  <c r="T1366" i="13" s="1"/>
  <c r="U1366" i="13" s="1"/>
  <c r="R1295" i="13"/>
  <c r="T1295" i="13" s="1"/>
  <c r="U1295" i="13" s="1"/>
  <c r="R2229" i="13"/>
  <c r="T2229" i="13" s="1"/>
  <c r="U2229" i="13" s="1"/>
  <c r="Q2906" i="13"/>
  <c r="R2906" i="13" s="1"/>
  <c r="T2906" i="13" s="1"/>
  <c r="U2906" i="13" s="1"/>
  <c r="R3401" i="13"/>
  <c r="T3401" i="13" s="1"/>
  <c r="U3401" i="13" s="1"/>
  <c r="Q4074" i="13"/>
  <c r="R4074" i="13" s="1"/>
  <c r="R225" i="13"/>
  <c r="T225" i="13" s="1"/>
  <c r="U225" i="13" s="1"/>
  <c r="R510" i="13"/>
  <c r="T510" i="13" s="1"/>
  <c r="U510" i="13" s="1"/>
  <c r="R943" i="13"/>
  <c r="T943" i="13" s="1"/>
  <c r="U943" i="13" s="1"/>
  <c r="R1410" i="13"/>
  <c r="T1410" i="13" s="1"/>
  <c r="U1410" i="13" s="1"/>
  <c r="Q1339" i="13"/>
  <c r="R1339" i="13" s="1"/>
  <c r="T1339" i="13" s="1"/>
  <c r="U1339" i="13" s="1"/>
  <c r="R1910" i="13"/>
  <c r="T1910" i="13" s="1"/>
  <c r="U1910" i="13" s="1"/>
  <c r="R1734" i="13"/>
  <c r="T1734" i="13" s="1"/>
  <c r="U1734" i="13" s="1"/>
  <c r="Q2281" i="13"/>
  <c r="R2281" i="13" s="1"/>
  <c r="T2281" i="13" s="1"/>
  <c r="U2281" i="13" s="1"/>
  <c r="Q2955" i="13"/>
  <c r="R2955" i="13" s="1"/>
  <c r="T2955" i="13" s="1"/>
  <c r="U2955" i="13" s="1"/>
  <c r="R3759" i="13"/>
  <c r="T3759" i="13" s="1"/>
  <c r="U3759" i="13" s="1"/>
  <c r="R4114" i="13"/>
  <c r="T4114" i="13" s="1"/>
  <c r="U4114" i="13" s="1"/>
  <c r="Q3248" i="13"/>
  <c r="R3248" i="13" s="1"/>
  <c r="T3248" i="13" s="1"/>
  <c r="U3248" i="13" s="1"/>
  <c r="R789" i="13"/>
  <c r="T789" i="13" s="1"/>
  <c r="U789" i="13" s="1"/>
  <c r="R1807" i="13"/>
  <c r="T1807" i="13" s="1"/>
  <c r="U1807" i="13" s="1"/>
  <c r="R2988" i="13"/>
  <c r="T2988" i="13" s="1"/>
  <c r="U2988" i="13" s="1"/>
  <c r="R3275" i="13"/>
  <c r="T3275" i="13" s="1"/>
  <c r="U3275" i="13" s="1"/>
  <c r="Q3126" i="13"/>
  <c r="R3126" i="13" s="1"/>
  <c r="T3126" i="13" s="1"/>
  <c r="U3126" i="13" s="1"/>
  <c r="R3653" i="13"/>
  <c r="T3653" i="13" s="1"/>
  <c r="U3653" i="13" s="1"/>
  <c r="R4052" i="13"/>
  <c r="T4052" i="13" s="1"/>
  <c r="U4052" i="13" s="1"/>
  <c r="R242" i="13"/>
  <c r="T242" i="13" s="1"/>
  <c r="U242" i="13" s="1"/>
  <c r="R531" i="13"/>
  <c r="T531" i="13" s="1"/>
  <c r="U531" i="13" s="1"/>
  <c r="R985" i="13"/>
  <c r="T985" i="13" s="1"/>
  <c r="U985" i="13" s="1"/>
  <c r="R1952" i="13"/>
  <c r="T1952" i="13" s="1"/>
  <c r="U1952" i="13" s="1"/>
  <c r="Q1803" i="13"/>
  <c r="R1803" i="13" s="1"/>
  <c r="T1803" i="13" s="1"/>
  <c r="U1803" i="13" s="1"/>
  <c r="Q1711" i="13"/>
  <c r="R1711" i="13" s="1"/>
  <c r="T1711" i="13" s="1"/>
  <c r="U1711" i="13" s="1"/>
  <c r="R2472" i="13"/>
  <c r="T2472" i="13" s="1"/>
  <c r="U2472" i="13" s="1"/>
  <c r="Q2984" i="13"/>
  <c r="R2984" i="13" s="1"/>
  <c r="T2984" i="13" s="1"/>
  <c r="U2984" i="13" s="1"/>
  <c r="R3271" i="13"/>
  <c r="T3271" i="13" s="1"/>
  <c r="U3271" i="13" s="1"/>
  <c r="Q3122" i="13"/>
  <c r="R3122" i="13" s="1"/>
  <c r="T3122" i="13" s="1"/>
  <c r="U3122" i="13" s="1"/>
  <c r="Q3649" i="13"/>
  <c r="R3649" i="13" s="1"/>
  <c r="T3649" i="13" s="1"/>
  <c r="U3649" i="13" s="1"/>
  <c r="R175" i="13"/>
  <c r="T175" i="13" s="1"/>
  <c r="U175" i="13" s="1"/>
  <c r="R460" i="13"/>
  <c r="T460" i="13" s="1"/>
  <c r="U460" i="13" s="1"/>
  <c r="R843" i="13"/>
  <c r="T843" i="13" s="1"/>
  <c r="U843" i="13" s="1"/>
  <c r="R1310" i="13"/>
  <c r="T1310" i="13" s="1"/>
  <c r="U1310" i="13" s="1"/>
  <c r="R2351" i="13"/>
  <c r="T2351" i="13" s="1"/>
  <c r="U2351" i="13" s="1"/>
  <c r="R197" i="13"/>
  <c r="T197" i="13" s="1"/>
  <c r="U197" i="13" s="1"/>
  <c r="R482" i="13"/>
  <c r="T482" i="13" s="1"/>
  <c r="U482" i="13" s="1"/>
  <c r="R714" i="13"/>
  <c r="T714" i="13" s="1"/>
  <c r="U714" i="13" s="1"/>
  <c r="R2217" i="13"/>
  <c r="T2217" i="13" s="1"/>
  <c r="U2217" i="13" s="1"/>
  <c r="Q2974" i="13"/>
  <c r="R2974" i="13" s="1"/>
  <c r="T2974" i="13" s="1"/>
  <c r="U2974" i="13" s="1"/>
  <c r="Q3137" i="13"/>
  <c r="R3137" i="13" s="1"/>
  <c r="T3137" i="13" s="1"/>
  <c r="U3137" i="13" s="1"/>
  <c r="R3982" i="13"/>
  <c r="T3982" i="13" s="1"/>
  <c r="U3982" i="13" s="1"/>
  <c r="R220" i="13"/>
  <c r="T220" i="13" s="1"/>
  <c r="U220" i="13" s="1"/>
  <c r="R505" i="13"/>
  <c r="T505" i="13" s="1"/>
  <c r="U505" i="13" s="1"/>
  <c r="R933" i="13"/>
  <c r="T933" i="13" s="1"/>
  <c r="U933" i="13" s="1"/>
  <c r="R1400" i="13"/>
  <c r="T1400" i="13" s="1"/>
  <c r="U1400" i="13" s="1"/>
  <c r="Q1329" i="13"/>
  <c r="R1329" i="13" s="1"/>
  <c r="T1329" i="13" s="1"/>
  <c r="U1329" i="13" s="1"/>
  <c r="R1900" i="13"/>
  <c r="T1900" i="13" s="1"/>
  <c r="U1900" i="13" s="1"/>
  <c r="R1714" i="13"/>
  <c r="T1714" i="13" s="1"/>
  <c r="U1714" i="13" s="1"/>
  <c r="R2932" i="13"/>
  <c r="T2932" i="13" s="1"/>
  <c r="U2932" i="13" s="1"/>
  <c r="R3219" i="13"/>
  <c r="T3219" i="13" s="1"/>
  <c r="U3219" i="13" s="1"/>
  <c r="R3141" i="13"/>
  <c r="T3141" i="13" s="1"/>
  <c r="R234" i="13"/>
  <c r="T234" i="13" s="1"/>
  <c r="U234" i="13" s="1"/>
  <c r="R2056" i="13"/>
  <c r="T2056" i="13" s="1"/>
  <c r="U2056" i="13" s="1"/>
  <c r="Q900" i="13"/>
  <c r="R900" i="13" s="1"/>
  <c r="T900" i="13" s="1"/>
  <c r="U900" i="13" s="1"/>
  <c r="R1471" i="13"/>
  <c r="T1471" i="13" s="1"/>
  <c r="U1471" i="13" s="1"/>
  <c r="Q3060" i="13"/>
  <c r="R3060" i="13" s="1"/>
  <c r="T3060" i="13" s="1"/>
  <c r="U3060" i="13" s="1"/>
  <c r="Q310" i="13"/>
  <c r="R310" i="13" s="1"/>
  <c r="T310" i="13" s="1"/>
  <c r="U310" i="13" s="1"/>
  <c r="R822" i="13"/>
  <c r="T822" i="13" s="1"/>
  <c r="U822" i="13" s="1"/>
  <c r="Q13" i="13"/>
  <c r="R13" i="13" s="1"/>
  <c r="T13" i="13" s="1"/>
  <c r="U13" i="13" s="1"/>
  <c r="Q1785" i="13"/>
  <c r="R1785" i="13" s="1"/>
  <c r="T1785" i="13" s="1"/>
  <c r="U1785" i="13" s="1"/>
  <c r="R523" i="13"/>
  <c r="T523" i="13" s="1"/>
  <c r="U523" i="13" s="1"/>
  <c r="R1237" i="13"/>
  <c r="T1237" i="13" s="1"/>
  <c r="U1237" i="13" s="1"/>
  <c r="R356" i="13"/>
  <c r="T356" i="13" s="1"/>
  <c r="U356" i="13" s="1"/>
  <c r="R1109" i="13"/>
  <c r="T1109" i="13" s="1"/>
  <c r="U1109" i="13" s="1"/>
  <c r="Q2547" i="13"/>
  <c r="R2547" i="13" s="1"/>
  <c r="T2547" i="13" s="1"/>
  <c r="U2547" i="13" s="1"/>
  <c r="Q1080" i="13"/>
  <c r="R1080" i="13" s="1"/>
  <c r="T1080" i="13" s="1"/>
  <c r="U1080" i="13" s="1"/>
  <c r="R1313" i="13"/>
  <c r="T1313" i="13" s="1"/>
  <c r="U1313" i="13" s="1"/>
  <c r="R24" i="13"/>
  <c r="T24" i="13" s="1"/>
  <c r="U24" i="13" s="1"/>
  <c r="R931" i="13"/>
  <c r="T931" i="13" s="1"/>
  <c r="U931" i="13" s="1"/>
  <c r="R2154" i="13"/>
  <c r="T2154" i="13" s="1"/>
  <c r="U2154" i="13" s="1"/>
  <c r="R1098" i="13"/>
  <c r="T1098" i="13" s="1"/>
  <c r="U1098" i="13" s="1"/>
  <c r="Q2583" i="13"/>
  <c r="R2583" i="13" s="1"/>
  <c r="T2583" i="13" s="1"/>
  <c r="U2583" i="13" s="1"/>
  <c r="R69" i="13"/>
  <c r="T69" i="13" s="1"/>
  <c r="R1127" i="13"/>
  <c r="T1127" i="13" s="1"/>
  <c r="U1127" i="13" s="1"/>
  <c r="R1967" i="13"/>
  <c r="T1967" i="13" s="1"/>
  <c r="U1967" i="13" s="1"/>
  <c r="R3435" i="13"/>
  <c r="T3435" i="13" s="1"/>
  <c r="U3435" i="13" s="1"/>
  <c r="R2632" i="13"/>
  <c r="T2632" i="13" s="1"/>
  <c r="U2632" i="13" s="1"/>
  <c r="R1271" i="13"/>
  <c r="T1271" i="13" s="1"/>
  <c r="U1271" i="13" s="1"/>
  <c r="Q2307" i="13"/>
  <c r="R2307" i="13" s="1"/>
  <c r="T2307" i="13" s="1"/>
  <c r="U2307" i="13" s="1"/>
  <c r="Q1993" i="13"/>
  <c r="R1993" i="13" s="1"/>
  <c r="T1993" i="13" s="1"/>
  <c r="U1993" i="13" s="1"/>
  <c r="R3919" i="13"/>
  <c r="T3919" i="13" s="1"/>
  <c r="U3919" i="13" s="1"/>
  <c r="R2755" i="13"/>
  <c r="T2755" i="13" s="1"/>
  <c r="U2755" i="13" s="1"/>
  <c r="Q736" i="13"/>
  <c r="R736" i="13" s="1"/>
  <c r="T736" i="13" s="1"/>
  <c r="U736" i="13" s="1"/>
  <c r="R3716" i="13"/>
  <c r="T3716" i="13" s="1"/>
  <c r="U3716" i="13" s="1"/>
  <c r="Q1365" i="13"/>
  <c r="R1365" i="13" s="1"/>
  <c r="T1365" i="13" s="1"/>
  <c r="U1365" i="13" s="1"/>
  <c r="R1223" i="13"/>
  <c r="T1223" i="13" s="1"/>
  <c r="U1223" i="13" s="1"/>
  <c r="R58" i="13"/>
  <c r="T58" i="13" s="1"/>
  <c r="U58" i="13" s="1"/>
  <c r="R2201" i="13"/>
  <c r="T2201" i="13" s="1"/>
  <c r="U2201" i="13" s="1"/>
  <c r="R3105" i="13"/>
  <c r="T3105" i="13" s="1"/>
  <c r="U3105" i="13" s="1"/>
  <c r="R17" i="13"/>
  <c r="T17" i="13" s="1"/>
  <c r="U17" i="13" s="1"/>
  <c r="Q1045" i="13"/>
  <c r="R1045" i="13" s="1"/>
  <c r="T1045" i="13" s="1"/>
  <c r="U1045" i="13" s="1"/>
  <c r="R1991" i="13"/>
  <c r="T1991" i="13" s="1"/>
  <c r="U1991" i="13" s="1"/>
  <c r="R3459" i="13"/>
  <c r="T3459" i="13" s="1"/>
  <c r="U3459" i="13" s="1"/>
  <c r="R2782" i="13"/>
  <c r="T2782" i="13" s="1"/>
  <c r="U2782" i="13" s="1"/>
  <c r="Q644" i="13"/>
  <c r="R644" i="13" s="1"/>
  <c r="T644" i="13" s="1"/>
  <c r="U644" i="13" s="1"/>
  <c r="R3993" i="13"/>
  <c r="T3993" i="13" s="1"/>
  <c r="U3993" i="13" s="1"/>
  <c r="R2938" i="13"/>
  <c r="T2938" i="13" s="1"/>
  <c r="U2938" i="13" s="1"/>
  <c r="R167" i="13"/>
  <c r="T167" i="13" s="1"/>
  <c r="R3027" i="13"/>
  <c r="T3027" i="13" s="1"/>
  <c r="U3027" i="13" s="1"/>
  <c r="R4023" i="13"/>
  <c r="T4023" i="13" s="1"/>
  <c r="U4023" i="13" s="1"/>
  <c r="R759" i="13"/>
  <c r="T759" i="13" s="1"/>
  <c r="U759" i="13" s="1"/>
  <c r="Q2240" i="13"/>
  <c r="R2240" i="13" s="1"/>
  <c r="T2240" i="13" s="1"/>
  <c r="U2240" i="13" s="1"/>
  <c r="R3047" i="13"/>
  <c r="T3047" i="13" s="1"/>
  <c r="U3047" i="13" s="1"/>
  <c r="R3952" i="13"/>
  <c r="T3952" i="13" s="1"/>
  <c r="U3952" i="13" s="1"/>
  <c r="R703" i="13"/>
  <c r="T703" i="13" s="1"/>
  <c r="U703" i="13" s="1"/>
  <c r="R2226" i="13"/>
  <c r="T2226" i="13" s="1"/>
  <c r="U2226" i="13" s="1"/>
  <c r="R3081" i="13"/>
  <c r="T3081" i="13" s="1"/>
  <c r="U3081" i="13" s="1"/>
  <c r="Q1187" i="13"/>
  <c r="R1187" i="13" s="1"/>
  <c r="T1187" i="13" s="1"/>
  <c r="U1187" i="13" s="1"/>
  <c r="R2422" i="13"/>
  <c r="T2422" i="13" s="1"/>
  <c r="U2422" i="13" s="1"/>
  <c r="Q3609" i="13"/>
  <c r="R3609" i="13" s="1"/>
  <c r="T3609" i="13" s="1"/>
  <c r="U3609" i="13" s="1"/>
  <c r="Q236" i="13"/>
  <c r="R236" i="13" s="1"/>
  <c r="Q3486" i="13"/>
  <c r="R3486" i="13" s="1"/>
  <c r="T3486" i="13" s="1"/>
  <c r="U3486" i="13" s="1"/>
  <c r="R993" i="13"/>
  <c r="T993" i="13" s="1"/>
  <c r="U993" i="13" s="1"/>
  <c r="R1389" i="13"/>
  <c r="T1389" i="13" s="1"/>
  <c r="U1389" i="13" s="1"/>
  <c r="R1960" i="13"/>
  <c r="T1960" i="13" s="1"/>
  <c r="U1960" i="13" s="1"/>
  <c r="Q1727" i="13"/>
  <c r="R1727" i="13" s="1"/>
  <c r="T1727" i="13" s="1"/>
  <c r="U1727" i="13" s="1"/>
  <c r="R2992" i="13"/>
  <c r="T2992" i="13" s="1"/>
  <c r="U2992" i="13" s="1"/>
  <c r="R3279" i="13"/>
  <c r="T3279" i="13" s="1"/>
  <c r="U3279" i="13" s="1"/>
  <c r="R3130" i="13"/>
  <c r="T3130" i="13" s="1"/>
  <c r="U3130" i="13" s="1"/>
  <c r="R4169" i="13"/>
  <c r="T4169" i="13" s="1"/>
  <c r="U4169" i="13" s="1"/>
  <c r="R464" i="13"/>
  <c r="T464" i="13" s="1"/>
  <c r="U464" i="13" s="1"/>
  <c r="R678" i="13"/>
  <c r="T678" i="13" s="1"/>
  <c r="U678" i="13" s="1"/>
  <c r="R1247" i="13"/>
  <c r="T1247" i="13" s="1"/>
  <c r="U1247" i="13" s="1"/>
  <c r="R1818" i="13"/>
  <c r="T1818" i="13" s="1"/>
  <c r="U1818" i="13" s="1"/>
  <c r="Q2367" i="13"/>
  <c r="R2367" i="13" s="1"/>
  <c r="T2367" i="13" s="1"/>
  <c r="U2367" i="13" s="1"/>
  <c r="U6" i="13"/>
  <c r="R201" i="13"/>
  <c r="T201" i="13" s="1"/>
  <c r="U201" i="13" s="1"/>
  <c r="Q895" i="13"/>
  <c r="R895" i="13" s="1"/>
  <c r="T895" i="13" s="1"/>
  <c r="U895" i="13" s="1"/>
  <c r="R1291" i="13"/>
  <c r="T1291" i="13" s="1"/>
  <c r="U1291" i="13" s="1"/>
  <c r="R2389" i="13"/>
  <c r="T2389" i="13" s="1"/>
  <c r="U2389" i="13" s="1"/>
  <c r="R3153" i="13"/>
  <c r="T3153" i="13" s="1"/>
  <c r="U3153" i="13" s="1"/>
  <c r="R4018" i="13"/>
  <c r="T4018" i="13" s="1"/>
  <c r="U4018" i="13" s="1"/>
  <c r="R3112" i="13"/>
  <c r="T3112" i="13" s="1"/>
  <c r="U3112" i="13" s="1"/>
  <c r="R509" i="13"/>
  <c r="T509" i="13" s="1"/>
  <c r="U509" i="13" s="1"/>
  <c r="Q768" i="13"/>
  <c r="R768" i="13" s="1"/>
  <c r="T768" i="13" s="1"/>
  <c r="U768" i="13" s="1"/>
  <c r="R941" i="13"/>
  <c r="T941" i="13" s="1"/>
  <c r="U941" i="13" s="1"/>
  <c r="R1908" i="13"/>
  <c r="T1908" i="13" s="1"/>
  <c r="U1908" i="13" s="1"/>
  <c r="R1730" i="13"/>
  <c r="T1730" i="13" s="1"/>
  <c r="U1730" i="13" s="1"/>
  <c r="R2940" i="13"/>
  <c r="T2940" i="13" s="1"/>
  <c r="U2940" i="13" s="1"/>
  <c r="R4117" i="13"/>
  <c r="T4117" i="13" s="1"/>
  <c r="U4117" i="13" s="1"/>
  <c r="Q2967" i="13"/>
  <c r="R2967" i="13" s="1"/>
  <c r="T2967" i="13" s="1"/>
  <c r="U2967" i="13" s="1"/>
  <c r="Q190" i="13"/>
  <c r="R190" i="13" s="1"/>
  <c r="T190" i="13" s="1"/>
  <c r="U190" i="13" s="1"/>
  <c r="R700" i="13"/>
  <c r="T700" i="13" s="1"/>
  <c r="U700" i="13" s="1"/>
  <c r="Q1840" i="13"/>
  <c r="R1840" i="13" s="1"/>
  <c r="T1840" i="13" s="1"/>
  <c r="U1840" i="13" s="1"/>
  <c r="R2872" i="13"/>
  <c r="T2872" i="13" s="1"/>
  <c r="U2872" i="13" s="1"/>
  <c r="R3159" i="13"/>
  <c r="T3159" i="13" s="1"/>
  <c r="U3159" i="13" s="1"/>
  <c r="R3522" i="13"/>
  <c r="T3522" i="13" s="1"/>
  <c r="U3522" i="13" s="1"/>
  <c r="R372" i="13"/>
  <c r="T372" i="13" s="1"/>
  <c r="U372" i="13" s="1"/>
  <c r="Q649" i="13"/>
  <c r="R649" i="13" s="1"/>
  <c r="T649" i="13" s="1"/>
  <c r="U649" i="13" s="1"/>
  <c r="Q1068" i="13"/>
  <c r="R1068" i="13" s="1"/>
  <c r="T1068" i="13" s="1"/>
  <c r="U1068" i="13" s="1"/>
  <c r="R1198" i="13"/>
  <c r="T1198" i="13" s="1"/>
  <c r="U1198" i="13" s="1"/>
  <c r="R2579" i="13"/>
  <c r="T2579" i="13" s="1"/>
  <c r="U2579" i="13" s="1"/>
  <c r="R3049" i="13"/>
  <c r="T3049" i="13" s="1"/>
  <c r="U3049" i="13" s="1"/>
  <c r="R138" i="13"/>
  <c r="T138" i="13" s="1"/>
  <c r="U138" i="13" s="1"/>
  <c r="R426" i="13"/>
  <c r="T426" i="13" s="1"/>
  <c r="U426" i="13" s="1"/>
  <c r="R1696" i="13"/>
  <c r="T1696" i="13" s="1"/>
  <c r="U1696" i="13" s="1"/>
  <c r="Q2806" i="13"/>
  <c r="R2806" i="13" s="1"/>
  <c r="T2806" i="13" s="1"/>
  <c r="U2806" i="13" s="1"/>
  <c r="Q3264" i="13"/>
  <c r="R3264" i="13" s="1"/>
  <c r="T3264" i="13" s="1"/>
  <c r="U3264" i="13" s="1"/>
  <c r="R3300" i="13"/>
  <c r="T3300" i="13" s="1"/>
  <c r="U3300" i="13" s="1"/>
  <c r="R3754" i="13"/>
  <c r="T3754" i="13" s="1"/>
  <c r="U3754" i="13" s="1"/>
  <c r="Q449" i="13"/>
  <c r="R449" i="13" s="1"/>
  <c r="T449" i="13" s="1"/>
  <c r="U449" i="13" s="1"/>
  <c r="R648" i="13"/>
  <c r="T648" i="13" s="1"/>
  <c r="U648" i="13" s="1"/>
  <c r="Q805" i="13"/>
  <c r="R805" i="13" s="1"/>
  <c r="T805" i="13" s="1"/>
  <c r="U805" i="13" s="1"/>
  <c r="R1288" i="13"/>
  <c r="T1288" i="13" s="1"/>
  <c r="U1288" i="13" s="1"/>
  <c r="R1788" i="13"/>
  <c r="T1788" i="13" s="1"/>
  <c r="U1788" i="13" s="1"/>
  <c r="R2820" i="13"/>
  <c r="T2820" i="13" s="1"/>
  <c r="U2820" i="13" s="1"/>
  <c r="R676" i="13"/>
  <c r="T676" i="13" s="1"/>
  <c r="U676" i="13" s="1"/>
  <c r="R1316" i="13"/>
  <c r="T1316" i="13" s="1"/>
  <c r="U1316" i="13" s="1"/>
  <c r="R1816" i="13"/>
  <c r="T1816" i="13" s="1"/>
  <c r="U1816" i="13" s="1"/>
  <c r="Q2362" i="13"/>
  <c r="R2362" i="13" s="1"/>
  <c r="T2362" i="13" s="1"/>
  <c r="U2362" i="13" s="1"/>
  <c r="R2857" i="13"/>
  <c r="T2857" i="13" s="1"/>
  <c r="U2857" i="13" s="1"/>
  <c r="R3498" i="13"/>
  <c r="T3498" i="13" s="1"/>
  <c r="U3498" i="13" s="1"/>
  <c r="R104" i="13"/>
  <c r="T104" i="13" s="1"/>
  <c r="U104" i="13" s="1"/>
  <c r="R550" i="13"/>
  <c r="T550" i="13" s="1"/>
  <c r="U550" i="13" s="1"/>
  <c r="R1044" i="13"/>
  <c r="T1044" i="13" s="1"/>
  <c r="U1044" i="13" s="1"/>
  <c r="Q3348" i="13"/>
  <c r="R3348" i="13" s="1"/>
  <c r="T3348" i="13" s="1"/>
  <c r="U3348" i="13" s="1"/>
  <c r="R3714" i="13"/>
  <c r="T3714" i="13" s="1"/>
  <c r="U3714" i="13" s="1"/>
  <c r="R126" i="13"/>
  <c r="T126" i="13" s="1"/>
  <c r="U126" i="13" s="1"/>
  <c r="R411" i="13"/>
  <c r="T411" i="13" s="1"/>
  <c r="U411" i="13" s="1"/>
  <c r="R1147" i="13"/>
  <c r="T1147" i="13" s="1"/>
  <c r="U1147" i="13" s="1"/>
  <c r="R1659" i="13"/>
  <c r="T1659" i="13" s="1"/>
  <c r="U1659" i="13" s="1"/>
  <c r="R2081" i="13"/>
  <c r="T2081" i="13" s="1"/>
  <c r="U2081" i="13" s="1"/>
  <c r="Q3200" i="13"/>
  <c r="R3200" i="13" s="1"/>
  <c r="T3200" i="13" s="1"/>
  <c r="U3200" i="13" s="1"/>
  <c r="R4038" i="13"/>
  <c r="T4038" i="13" s="1"/>
  <c r="U4038" i="13" s="1"/>
  <c r="R3252" i="13"/>
  <c r="T3252" i="13" s="1"/>
  <c r="U3252" i="13" s="1"/>
  <c r="R3706" i="13"/>
  <c r="T3706" i="13" s="1"/>
  <c r="U3706" i="13" s="1"/>
  <c r="R3357" i="13"/>
  <c r="T3357" i="13" s="1"/>
  <c r="U3357" i="13" s="1"/>
  <c r="Q437" i="13"/>
  <c r="R437" i="13" s="1"/>
  <c r="T437" i="13" s="1"/>
  <c r="U437" i="13" s="1"/>
  <c r="R642" i="13"/>
  <c r="T642" i="13" s="1"/>
  <c r="U642" i="13" s="1"/>
  <c r="R1193" i="13"/>
  <c r="T1193" i="13" s="1"/>
  <c r="U1193" i="13" s="1"/>
  <c r="R1740" i="13"/>
  <c r="T1740" i="13" s="1"/>
  <c r="U1740" i="13" s="1"/>
  <c r="R2796" i="13"/>
  <c r="T2796" i="13" s="1"/>
  <c r="U2796" i="13" s="1"/>
  <c r="R3022" i="13"/>
  <c r="T3022" i="13" s="1"/>
  <c r="U3022" i="13" s="1"/>
  <c r="R3973" i="13"/>
  <c r="T3973" i="13" s="1"/>
  <c r="U3973" i="13" s="1"/>
  <c r="R4127" i="13"/>
  <c r="T4127" i="13" s="1"/>
  <c r="U4127" i="13" s="1"/>
  <c r="Q435" i="13"/>
  <c r="R435" i="13" s="1"/>
  <c r="T435" i="13" s="1"/>
  <c r="U435" i="13" s="1"/>
  <c r="R705" i="13"/>
  <c r="T705" i="13" s="1"/>
  <c r="U705" i="13" s="1"/>
  <c r="R1189" i="13"/>
  <c r="T1189" i="13" s="1"/>
  <c r="U1189" i="13" s="1"/>
  <c r="R1732" i="13"/>
  <c r="T1732" i="13" s="1"/>
  <c r="U1732" i="13" s="1"/>
  <c r="R2272" i="13"/>
  <c r="T2272" i="13" s="1"/>
  <c r="U2272" i="13" s="1"/>
  <c r="R2123" i="13"/>
  <c r="T2123" i="13" s="1"/>
  <c r="U2123" i="13" s="1"/>
  <c r="R2792" i="13"/>
  <c r="T2792" i="13" s="1"/>
  <c r="U2792" i="13" s="1"/>
  <c r="R3969" i="13"/>
  <c r="T3969" i="13" s="1"/>
  <c r="U3969" i="13" s="1"/>
  <c r="R76" i="13"/>
  <c r="T76" i="13" s="1"/>
  <c r="U76" i="13" s="1"/>
  <c r="R988" i="13"/>
  <c r="T988" i="13" s="1"/>
  <c r="U988" i="13" s="1"/>
  <c r="R1630" i="13"/>
  <c r="T1630" i="13" s="1"/>
  <c r="U1630" i="13" s="1"/>
  <c r="R2499" i="13"/>
  <c r="T2499" i="13" s="1"/>
  <c r="U2499" i="13" s="1"/>
  <c r="R2733" i="13"/>
  <c r="T2733" i="13" s="1"/>
  <c r="U2733" i="13" s="1"/>
  <c r="Q3539" i="13"/>
  <c r="R3539" i="13" s="1"/>
  <c r="T3539" i="13" s="1"/>
  <c r="U3539" i="13" s="1"/>
  <c r="R98" i="13"/>
  <c r="T98" i="13" s="1"/>
  <c r="R1101" i="13"/>
  <c r="T1101" i="13" s="1"/>
  <c r="U1101" i="13" s="1"/>
  <c r="Q2174" i="13"/>
  <c r="R2174" i="13" s="1"/>
  <c r="T2174" i="13" s="1"/>
  <c r="U2174" i="13" s="1"/>
  <c r="R2025" i="13"/>
  <c r="T2025" i="13" s="1"/>
  <c r="U2025" i="13" s="1"/>
  <c r="R3886" i="13"/>
  <c r="T3886" i="13" s="1"/>
  <c r="U3886" i="13" s="1"/>
  <c r="R3205" i="13"/>
  <c r="T3205" i="13" s="1"/>
  <c r="U3205" i="13" s="1"/>
  <c r="R4015" i="13"/>
  <c r="T4015" i="13" s="1"/>
  <c r="U4015" i="13" s="1"/>
  <c r="R391" i="13"/>
  <c r="T391" i="13" s="1"/>
  <c r="U391" i="13" s="1"/>
  <c r="R659" i="13"/>
  <c r="T659" i="13" s="1"/>
  <c r="U659" i="13" s="1"/>
  <c r="Q1078" i="13"/>
  <c r="R1078" i="13" s="1"/>
  <c r="T1078" i="13" s="1"/>
  <c r="U1078" i="13" s="1"/>
  <c r="R1208" i="13"/>
  <c r="T1208" i="13" s="1"/>
  <c r="U1208" i="13" s="1"/>
  <c r="R2589" i="13"/>
  <c r="T2589" i="13" s="1"/>
  <c r="U2589" i="13" s="1"/>
  <c r="R2740" i="13"/>
  <c r="T2740" i="13" s="1"/>
  <c r="U2740" i="13" s="1"/>
  <c r="R3917" i="13"/>
  <c r="T3917" i="13" s="1"/>
  <c r="U3917" i="13" s="1"/>
  <c r="Q3804" i="13"/>
  <c r="R3804" i="13" s="1"/>
  <c r="T3804" i="13" s="1"/>
  <c r="U3804" i="13" s="1"/>
  <c r="R2987" i="13"/>
  <c r="T2987" i="13" s="1"/>
  <c r="U2987" i="13" s="1"/>
  <c r="R3951" i="13"/>
  <c r="T3951" i="13" s="1"/>
  <c r="U3951" i="13" s="1"/>
  <c r="R1556" i="13"/>
  <c r="T1556" i="13" s="1"/>
  <c r="U1556" i="13" s="1"/>
  <c r="R1770" i="13"/>
  <c r="T1770" i="13" s="1"/>
  <c r="U1770" i="13" s="1"/>
  <c r="Q2960" i="13"/>
  <c r="R2960" i="13" s="1"/>
  <c r="T2960" i="13" s="1"/>
  <c r="U2960" i="13" s="1"/>
  <c r="Q1248" i="13"/>
  <c r="R1248" i="13" s="1"/>
  <c r="T1248" i="13" s="1"/>
  <c r="U1248" i="13" s="1"/>
  <c r="R1621" i="13"/>
  <c r="T1621" i="13" s="1"/>
  <c r="U1621" i="13" s="1"/>
  <c r="Q2584" i="13"/>
  <c r="R2584" i="13" s="1"/>
  <c r="T2584" i="13" s="1"/>
  <c r="U2584" i="13" s="1"/>
  <c r="R516" i="13"/>
  <c r="T516" i="13" s="1"/>
  <c r="U516" i="13" s="1"/>
  <c r="Q1351" i="13"/>
  <c r="R1351" i="13" s="1"/>
  <c r="T1351" i="13" s="1"/>
  <c r="U1351" i="13" s="1"/>
  <c r="Q2578" i="13"/>
  <c r="R2578" i="13" s="1"/>
  <c r="T2578" i="13" s="1"/>
  <c r="U2578" i="13" s="1"/>
  <c r="R999" i="13"/>
  <c r="T999" i="13" s="1"/>
  <c r="U999" i="13" s="1"/>
  <c r="R3935" i="13"/>
  <c r="T3935" i="13" s="1"/>
  <c r="U3935" i="13" s="1"/>
  <c r="R2916" i="13"/>
  <c r="T2916" i="13" s="1"/>
  <c r="U2916" i="13" s="1"/>
  <c r="R1540" i="13"/>
  <c r="T1540" i="13" s="1"/>
  <c r="U1540" i="13" s="1"/>
  <c r="R3210" i="13"/>
  <c r="T3210" i="13" s="1"/>
  <c r="U3210" i="13" s="1"/>
  <c r="R1526" i="13"/>
  <c r="T1526" i="13" s="1"/>
  <c r="U1526" i="13" s="1"/>
  <c r="R4019" i="13"/>
  <c r="T4019" i="13" s="1"/>
  <c r="U4019" i="13" s="1"/>
  <c r="R1942" i="13"/>
  <c r="T1942" i="13" s="1"/>
  <c r="U1942" i="13" s="1"/>
  <c r="Q2508" i="13"/>
  <c r="R2508" i="13" s="1"/>
  <c r="T2508" i="13" s="1"/>
  <c r="U2508" i="13" s="1"/>
  <c r="Q3941" i="13"/>
  <c r="R3941" i="13" s="1"/>
  <c r="T3941" i="13" s="1"/>
  <c r="U3941" i="13" s="1"/>
  <c r="R3" i="13"/>
  <c r="T3" i="13" s="1"/>
  <c r="R1119" i="13"/>
  <c r="T1119" i="13" s="1"/>
  <c r="U1119" i="13" s="1"/>
  <c r="R1835" i="13"/>
  <c r="T1835" i="13" s="1"/>
  <c r="U1835" i="13" s="1"/>
  <c r="R4080" i="13"/>
  <c r="T4080" i="13" s="1"/>
  <c r="U4080" i="13" s="1"/>
  <c r="R1003" i="13"/>
  <c r="T1003" i="13" s="1"/>
  <c r="U1003" i="13" s="1"/>
  <c r="Q377" i="13"/>
  <c r="R377" i="13" s="1"/>
  <c r="T377" i="13" s="1"/>
  <c r="U377" i="13" s="1"/>
  <c r="R1443" i="13"/>
  <c r="T1443" i="13" s="1"/>
  <c r="U1443" i="13" s="1"/>
  <c r="R2550" i="13"/>
  <c r="T2550" i="13" s="1"/>
  <c r="U2550" i="13" s="1"/>
  <c r="R3899" i="13"/>
  <c r="T3899" i="13" s="1"/>
  <c r="U3899" i="13" s="1"/>
  <c r="R1432" i="13"/>
  <c r="T1432" i="13" s="1"/>
  <c r="U1432" i="13" s="1"/>
  <c r="R3102" i="13"/>
  <c r="T3102" i="13" s="1"/>
  <c r="U3102" i="13" s="1"/>
  <c r="Q2881" i="13"/>
  <c r="R2881" i="13" s="1"/>
  <c r="T2881" i="13" s="1"/>
  <c r="U2881" i="13" s="1"/>
  <c r="R1549" i="13"/>
  <c r="T1549" i="13" s="1"/>
  <c r="U1549" i="13" s="1"/>
  <c r="R2120" i="13"/>
  <c r="T2120" i="13" s="1"/>
  <c r="U2120" i="13" s="1"/>
  <c r="R3439" i="13"/>
  <c r="T3439" i="13" s="1"/>
  <c r="U3439" i="13" s="1"/>
  <c r="R3817" i="13"/>
  <c r="T3817" i="13" s="1"/>
  <c r="U3817" i="13" s="1"/>
  <c r="R835" i="13"/>
  <c r="T835" i="13" s="1"/>
  <c r="U835" i="13" s="1"/>
  <c r="R1829" i="13"/>
  <c r="T1829" i="13" s="1"/>
  <c r="U1829" i="13" s="1"/>
  <c r="R393" i="13"/>
  <c r="T393" i="13" s="1"/>
  <c r="U393" i="13" s="1"/>
  <c r="R3576" i="13"/>
  <c r="T3576" i="13" s="1"/>
  <c r="U3576" i="13" s="1"/>
  <c r="R576" i="13"/>
  <c r="T576" i="13" s="1"/>
  <c r="U576" i="13" s="1"/>
  <c r="R1497" i="13"/>
  <c r="T1497" i="13" s="1"/>
  <c r="U1497" i="13" s="1"/>
  <c r="R4164" i="13"/>
  <c r="T4164" i="13" s="1"/>
  <c r="U4164" i="13" s="1"/>
  <c r="R858" i="13"/>
  <c r="T858" i="13" s="1"/>
  <c r="U858" i="13" s="1"/>
  <c r="Q2331" i="13"/>
  <c r="R2331" i="13" s="1"/>
  <c r="T2331" i="13" s="1"/>
  <c r="U2331" i="13" s="1"/>
  <c r="R3624" i="13"/>
  <c r="T3624" i="13" s="1"/>
  <c r="U3624" i="13" s="1"/>
  <c r="R1858" i="13"/>
  <c r="T1858" i="13" s="1"/>
  <c r="U1858" i="13" s="1"/>
  <c r="Q2221" i="13"/>
  <c r="R2221" i="13" s="1"/>
  <c r="T2221" i="13" s="1"/>
  <c r="U2221" i="13" s="1"/>
  <c r="Q3385" i="13"/>
  <c r="R3385" i="13" s="1"/>
  <c r="T3385" i="13" s="1"/>
  <c r="U3385" i="13" s="1"/>
  <c r="Q506" i="13"/>
  <c r="R506" i="13" s="1"/>
  <c r="T506" i="13" s="1"/>
  <c r="U506" i="13" s="1"/>
  <c r="R935" i="13"/>
  <c r="T935" i="13" s="1"/>
  <c r="U935" i="13" s="1"/>
  <c r="R1402" i="13"/>
  <c r="T1402" i="13" s="1"/>
  <c r="U1402" i="13" s="1"/>
  <c r="R1902" i="13"/>
  <c r="T1902" i="13" s="1"/>
  <c r="U1902" i="13" s="1"/>
  <c r="R2827" i="13"/>
  <c r="T2827" i="13" s="1"/>
  <c r="U2827" i="13" s="1"/>
  <c r="R3233" i="13"/>
  <c r="T3233" i="13" s="1"/>
  <c r="U3233" i="13" s="1"/>
  <c r="R3659" i="13"/>
  <c r="R4098" i="13"/>
  <c r="T4098" i="13" s="1"/>
  <c r="U4098" i="13" s="1"/>
  <c r="R247" i="13"/>
  <c r="T247" i="13" s="1"/>
  <c r="U247" i="13" s="1"/>
  <c r="R529" i="13"/>
  <c r="T529" i="13" s="1"/>
  <c r="U529" i="13" s="1"/>
  <c r="R1799" i="13"/>
  <c r="T1799" i="13" s="1"/>
  <c r="U1799" i="13" s="1"/>
  <c r="Q2468" i="13"/>
  <c r="R2468" i="13" s="1"/>
  <c r="T2468" i="13" s="1"/>
  <c r="U2468" i="13" s="1"/>
  <c r="R4157" i="13"/>
  <c r="T4157" i="13" s="1"/>
  <c r="U4157" i="13" s="1"/>
  <c r="R4044" i="13"/>
  <c r="T4044" i="13" s="1"/>
  <c r="U4044" i="13" s="1"/>
  <c r="R3048" i="13"/>
  <c r="T3048" i="13" s="1"/>
  <c r="U3048" i="13" s="1"/>
  <c r="R543" i="13"/>
  <c r="T543" i="13" s="1"/>
  <c r="U543" i="13" s="1"/>
  <c r="Q1476" i="13"/>
  <c r="R1476" i="13" s="1"/>
  <c r="T1476" i="13" s="1"/>
  <c r="U1476" i="13" s="1"/>
  <c r="AH67" i="22" l="1"/>
  <c r="AH67" i="24" s="1"/>
  <c r="AG67" i="22"/>
  <c r="AJ67" i="22"/>
  <c r="X67" i="22"/>
  <c r="AL67" i="22"/>
  <c r="AK67" i="22"/>
  <c r="AF67" i="22"/>
  <c r="AI67" i="22"/>
  <c r="Y67" i="22"/>
  <c r="Y67" i="24" s="1"/>
  <c r="AL68" i="22"/>
  <c r="U135" i="13"/>
  <c r="AM68" i="22" s="1"/>
  <c r="AM67" i="22"/>
  <c r="AE67" i="22"/>
  <c r="AE67" i="24" s="1"/>
  <c r="D67" i="22"/>
  <c r="M63" i="22"/>
  <c r="O63" i="22"/>
  <c r="H63" i="22"/>
  <c r="H63" i="24" s="1"/>
  <c r="G63" i="22"/>
  <c r="E63" i="22"/>
  <c r="N63" i="22"/>
  <c r="F63" i="22"/>
  <c r="F63" i="24" s="1"/>
  <c r="D63" i="22"/>
  <c r="X29" i="22"/>
  <c r="AH29" i="22"/>
  <c r="AK29" i="22"/>
  <c r="AK29" i="24" s="1"/>
  <c r="AF29" i="22"/>
  <c r="AE29" i="22"/>
  <c r="AM30" i="22"/>
  <c r="AL30" i="22"/>
  <c r="AL30" i="24" s="1"/>
  <c r="AG29" i="22"/>
  <c r="AJ29" i="22"/>
  <c r="AI29" i="22"/>
  <c r="AI29" i="24" s="1"/>
  <c r="AM29" i="22"/>
  <c r="AM29" i="24" s="1"/>
  <c r="Y29" i="22"/>
  <c r="AL29" i="22"/>
  <c r="D29" i="22"/>
  <c r="G25" i="22"/>
  <c r="M25" i="22"/>
  <c r="E25" i="22"/>
  <c r="O25" i="22"/>
  <c r="N25" i="22"/>
  <c r="N25" i="24" s="1"/>
  <c r="F25" i="22"/>
  <c r="U3906" i="13"/>
  <c r="H25" i="22"/>
  <c r="D25" i="22"/>
  <c r="D25" i="24" s="1"/>
  <c r="U709" i="13"/>
  <c r="G13" i="22"/>
  <c r="G13" i="24" s="1"/>
  <c r="G51" i="22"/>
  <c r="G51" i="24" s="1"/>
  <c r="U39" i="13"/>
  <c r="W59" i="22"/>
  <c r="W59" i="24" s="1"/>
  <c r="AI67" i="24"/>
  <c r="W21" i="22"/>
  <c r="W21" i="24" s="1"/>
  <c r="L13" i="22"/>
  <c r="L13" i="24" s="1"/>
  <c r="U742" i="13"/>
  <c r="E25" i="24"/>
  <c r="E63" i="24"/>
  <c r="U617" i="13"/>
  <c r="D26" i="22" s="1"/>
  <c r="D26" i="24" s="1"/>
  <c r="D63" i="24"/>
  <c r="U774" i="13"/>
  <c r="N13" i="22"/>
  <c r="N13" i="24" s="1"/>
  <c r="U528" i="13"/>
  <c r="E55" i="22"/>
  <c r="E55" i="24" s="1"/>
  <c r="E17" i="22"/>
  <c r="E17" i="24" s="1"/>
  <c r="U105" i="13"/>
  <c r="J21" i="22"/>
  <c r="J21" i="24" s="1"/>
  <c r="J59" i="22"/>
  <c r="J59" i="24" s="1"/>
  <c r="U896" i="13"/>
  <c r="F13" i="22"/>
  <c r="F13" i="24" s="1"/>
  <c r="F51" i="22"/>
  <c r="F51" i="24" s="1"/>
  <c r="U335" i="13"/>
  <c r="R9" i="22"/>
  <c r="R9" i="24" s="1"/>
  <c r="R51" i="22"/>
  <c r="R51" i="24" s="1"/>
  <c r="R13" i="22"/>
  <c r="R13" i="24" s="1"/>
  <c r="R47" i="22"/>
  <c r="R47" i="24" s="1"/>
  <c r="U148" i="13"/>
  <c r="Y30" i="22" s="1"/>
  <c r="P17" i="22"/>
  <c r="P17" i="24" s="1"/>
  <c r="O21" i="22"/>
  <c r="O21" i="24" s="1"/>
  <c r="Y29" i="24"/>
  <c r="O59" i="22"/>
  <c r="O59" i="24" s="1"/>
  <c r="P55" i="22"/>
  <c r="P55" i="24" s="1"/>
  <c r="U80" i="13"/>
  <c r="F37" i="22"/>
  <c r="F37" i="24" s="1"/>
  <c r="E71" i="22"/>
  <c r="E71" i="24" s="1"/>
  <c r="K47" i="22"/>
  <c r="K47" i="24" s="1"/>
  <c r="U341" i="13"/>
  <c r="L59" i="22"/>
  <c r="L59" i="24" s="1"/>
  <c r="L21" i="22"/>
  <c r="L21" i="24" s="1"/>
  <c r="U893" i="13"/>
  <c r="D10" i="22" s="1"/>
  <c r="D10" i="24" s="1"/>
  <c r="D13" i="22"/>
  <c r="D13" i="24" s="1"/>
  <c r="D51" i="22"/>
  <c r="D51" i="24" s="1"/>
  <c r="U534" i="13"/>
  <c r="G18" i="22" s="1"/>
  <c r="G18" i="24" s="1"/>
  <c r="AK67" i="24"/>
  <c r="U298" i="13"/>
  <c r="O25" i="24"/>
  <c r="O63" i="24"/>
  <c r="L55" i="22"/>
  <c r="L55" i="24" s="1"/>
  <c r="X29" i="24"/>
  <c r="U77" i="13"/>
  <c r="J52" i="22" s="1"/>
  <c r="J52" i="24" s="1"/>
  <c r="J51" i="22"/>
  <c r="J51" i="24" s="1"/>
  <c r="J13" i="22"/>
  <c r="J13" i="24" s="1"/>
  <c r="U86" i="13"/>
  <c r="G75" i="22"/>
  <c r="G75" i="24" s="1"/>
  <c r="Y59" i="22"/>
  <c r="Y59" i="24" s="1"/>
  <c r="U160" i="13"/>
  <c r="N59" i="22"/>
  <c r="N59" i="24" s="1"/>
  <c r="N21" i="22"/>
  <c r="N21" i="24" s="1"/>
  <c r="U3915" i="13"/>
  <c r="H25" i="24"/>
  <c r="U12" i="13"/>
  <c r="R22" i="22" s="1"/>
  <c r="R22" i="24" s="1"/>
  <c r="R21" i="22"/>
  <c r="R21" i="24" s="1"/>
  <c r="R59" i="22"/>
  <c r="R59" i="24" s="1"/>
  <c r="AH29" i="24"/>
  <c r="U29" i="13"/>
  <c r="M14" i="22" s="1"/>
  <c r="M14" i="24" s="1"/>
  <c r="M13" i="22"/>
  <c r="M13" i="24" s="1"/>
  <c r="U21" i="22"/>
  <c r="U21" i="24" s="1"/>
  <c r="M47" i="22"/>
  <c r="M47" i="24" s="1"/>
  <c r="M51" i="22"/>
  <c r="M51" i="24" s="1"/>
  <c r="M9" i="22"/>
  <c r="M9" i="24" s="1"/>
  <c r="U59" i="22"/>
  <c r="U59" i="24" s="1"/>
  <c r="U1489" i="13"/>
  <c r="F26" i="22" s="1"/>
  <c r="F26" i="24" s="1"/>
  <c r="U167" i="13"/>
  <c r="N17" i="22"/>
  <c r="N17" i="24" s="1"/>
  <c r="N55" i="22"/>
  <c r="N55" i="24" s="1"/>
  <c r="U15" i="13"/>
  <c r="Q9" i="22"/>
  <c r="Q9" i="24" s="1"/>
  <c r="S59" i="22"/>
  <c r="S59" i="24" s="1"/>
  <c r="Q13" i="22"/>
  <c r="Q13" i="24" s="1"/>
  <c r="Q51" i="22"/>
  <c r="Q51" i="24" s="1"/>
  <c r="Q47" i="22"/>
  <c r="Q47" i="24" s="1"/>
  <c r="S21" i="22"/>
  <c r="S21" i="24" s="1"/>
  <c r="J47" i="22"/>
  <c r="J47" i="24" s="1"/>
  <c r="J9" i="22"/>
  <c r="J9" i="24" s="1"/>
  <c r="D4" i="22"/>
  <c r="D4" i="24" s="1"/>
  <c r="D43" i="22"/>
  <c r="D43" i="24" s="1"/>
  <c r="D5" i="22"/>
  <c r="D5" i="24" s="1"/>
  <c r="D42" i="22"/>
  <c r="D42" i="24" s="1"/>
  <c r="U3" i="13"/>
  <c r="D71" i="22"/>
  <c r="D71" i="24" s="1"/>
  <c r="M25" i="24"/>
  <c r="AG29" i="24"/>
  <c r="P59" i="22"/>
  <c r="P59" i="24" s="1"/>
  <c r="P21" i="22"/>
  <c r="P21" i="24" s="1"/>
  <c r="AG67" i="24"/>
  <c r="D33" i="22"/>
  <c r="D33" i="24" s="1"/>
  <c r="M63" i="24"/>
  <c r="U98" i="13"/>
  <c r="AJ29" i="24"/>
  <c r="AJ67" i="24"/>
  <c r="F75" i="22"/>
  <c r="F75" i="24" s="1"/>
  <c r="U3141" i="13"/>
  <c r="G25" i="24"/>
  <c r="G63" i="24"/>
  <c r="L51" i="22"/>
  <c r="L51" i="24" s="1"/>
  <c r="N9" i="22"/>
  <c r="N9" i="24" s="1"/>
  <c r="I55" i="22"/>
  <c r="I55" i="24" s="1"/>
  <c r="F25" i="24"/>
  <c r="U100" i="13"/>
  <c r="M17" i="22"/>
  <c r="M17" i="24" s="1"/>
  <c r="M55" i="22"/>
  <c r="M55" i="24" s="1"/>
  <c r="U143" i="13"/>
  <c r="X68" i="22" s="1"/>
  <c r="X68" i="24" s="1"/>
  <c r="M21" i="22"/>
  <c r="M21" i="24" s="1"/>
  <c r="M59" i="22"/>
  <c r="M59" i="24" s="1"/>
  <c r="U163" i="13"/>
  <c r="E76" i="22" s="1"/>
  <c r="E76" i="24" s="1"/>
  <c r="AF67" i="24"/>
  <c r="AF29" i="24"/>
  <c r="X67" i="24"/>
  <c r="Z59" i="22"/>
  <c r="Z59" i="24" s="1"/>
  <c r="O47" i="22"/>
  <c r="O47" i="24" s="1"/>
  <c r="O10" i="22"/>
  <c r="O10" i="24" s="1"/>
  <c r="O52" i="22"/>
  <c r="O52" i="24" s="1"/>
  <c r="O14" i="22"/>
  <c r="O14" i="24" s="1"/>
  <c r="O48" i="22"/>
  <c r="O48" i="24" s="1"/>
  <c r="T21" i="22"/>
  <c r="T21" i="24" s="1"/>
  <c r="F21" i="22"/>
  <c r="F21" i="24" s="1"/>
  <c r="E9" i="22"/>
  <c r="E9" i="24" s="1"/>
  <c r="E14" i="22"/>
  <c r="E14" i="24" s="1"/>
  <c r="E52" i="22"/>
  <c r="E52" i="24" s="1"/>
  <c r="D9" i="22"/>
  <c r="D9" i="24" s="1"/>
  <c r="AL29" i="24"/>
  <c r="I51" i="22"/>
  <c r="I51" i="24" s="1"/>
  <c r="F52" i="22"/>
  <c r="F52" i="24" s="1"/>
  <c r="F14" i="22"/>
  <c r="F14" i="24" s="1"/>
  <c r="H17" i="22"/>
  <c r="H17" i="24" s="1"/>
  <c r="K13" i="22"/>
  <c r="K13" i="24" s="1"/>
  <c r="F55" i="22"/>
  <c r="F55" i="24" s="1"/>
  <c r="G9" i="22"/>
  <c r="G9" i="24" s="1"/>
  <c r="L22" i="22"/>
  <c r="L22" i="24" s="1"/>
  <c r="L60" i="22"/>
  <c r="L60" i="24" s="1"/>
  <c r="V21" i="22"/>
  <c r="V21" i="24" s="1"/>
  <c r="O18" i="22"/>
  <c r="O18" i="24" s="1"/>
  <c r="O56" i="22"/>
  <c r="O56" i="24" s="1"/>
  <c r="J14" i="22"/>
  <c r="J14" i="24" s="1"/>
  <c r="U16" i="13"/>
  <c r="P47" i="22"/>
  <c r="P47" i="24" s="1"/>
  <c r="P13" i="22"/>
  <c r="P13" i="24" s="1"/>
  <c r="P9" i="22"/>
  <c r="P9" i="24" s="1"/>
  <c r="P51" i="22"/>
  <c r="P51" i="24" s="1"/>
  <c r="I9" i="22"/>
  <c r="I9" i="24" s="1"/>
  <c r="U99" i="13"/>
  <c r="I59" i="22"/>
  <c r="I59" i="24" s="1"/>
  <c r="I21" i="22"/>
  <c r="I21" i="24" s="1"/>
  <c r="U63" i="13"/>
  <c r="AA59" i="22"/>
  <c r="AA59" i="24" s="1"/>
  <c r="AA21" i="22"/>
  <c r="AA21" i="24" s="1"/>
  <c r="Z22" i="22"/>
  <c r="Z22" i="24" s="1"/>
  <c r="Z60" i="22"/>
  <c r="Z60" i="24" s="1"/>
  <c r="O9" i="22"/>
  <c r="O9" i="24" s="1"/>
  <c r="T22" i="22"/>
  <c r="T22" i="24" s="1"/>
  <c r="T60" i="22"/>
  <c r="T60" i="24" s="1"/>
  <c r="F60" i="22"/>
  <c r="F60" i="24" s="1"/>
  <c r="F22" i="22"/>
  <c r="F22" i="24" s="1"/>
  <c r="AM67" i="24"/>
  <c r="D55" i="22"/>
  <c r="D55" i="24" s="1"/>
  <c r="D56" i="22"/>
  <c r="D56" i="24" s="1"/>
  <c r="D18" i="22"/>
  <c r="D18" i="24" s="1"/>
  <c r="P18" i="22"/>
  <c r="P18" i="24" s="1"/>
  <c r="P56" i="22"/>
  <c r="P56" i="24" s="1"/>
  <c r="AL67" i="24"/>
  <c r="I13" i="22"/>
  <c r="I13" i="24" s="1"/>
  <c r="E37" i="22"/>
  <c r="E37" i="24" s="1"/>
  <c r="F9" i="22"/>
  <c r="F9" i="24" s="1"/>
  <c r="G55" i="22"/>
  <c r="G55" i="24" s="1"/>
  <c r="G56" i="22"/>
  <c r="G56" i="24" s="1"/>
  <c r="G48" i="22"/>
  <c r="G48" i="24" s="1"/>
  <c r="Q17" i="22"/>
  <c r="Q17" i="24" s="1"/>
  <c r="R55" i="22"/>
  <c r="R55" i="24" s="1"/>
  <c r="V59" i="22"/>
  <c r="V59" i="24" s="1"/>
  <c r="H13" i="22"/>
  <c r="H13" i="24" s="1"/>
  <c r="H9" i="22"/>
  <c r="H9" i="24" s="1"/>
  <c r="E33" i="22"/>
  <c r="E33" i="24" s="1"/>
  <c r="L56" i="22"/>
  <c r="L56" i="24" s="1"/>
  <c r="L18" i="22"/>
  <c r="L18" i="24" s="1"/>
  <c r="U69" i="13"/>
  <c r="J17" i="22"/>
  <c r="J17" i="24" s="1"/>
  <c r="D21" i="22"/>
  <c r="D21" i="24" s="1"/>
  <c r="J55" i="22"/>
  <c r="J55" i="24" s="1"/>
  <c r="D59" i="22"/>
  <c r="D59" i="24" s="1"/>
  <c r="U107" i="13"/>
  <c r="K21" i="22"/>
  <c r="K21" i="24" s="1"/>
  <c r="K59" i="22"/>
  <c r="K59" i="24" s="1"/>
  <c r="L47" i="22"/>
  <c r="L47" i="24" s="1"/>
  <c r="N51" i="22"/>
  <c r="N51" i="24" s="1"/>
  <c r="U45" i="13"/>
  <c r="K55" i="22"/>
  <c r="K55" i="24" s="1"/>
  <c r="K17" i="22"/>
  <c r="K17" i="24" s="1"/>
  <c r="X21" i="22"/>
  <c r="X21" i="24" s="1"/>
  <c r="X59" i="22"/>
  <c r="X59" i="24" s="1"/>
  <c r="I17" i="22"/>
  <c r="I17" i="24" s="1"/>
  <c r="U4" i="13"/>
  <c r="Q21" i="22"/>
  <c r="Q21" i="24" s="1"/>
  <c r="Q59" i="22"/>
  <c r="Q59" i="24" s="1"/>
  <c r="U75" i="13"/>
  <c r="E21" i="22"/>
  <c r="E21" i="24" s="1"/>
  <c r="E59" i="22"/>
  <c r="E59" i="24" s="1"/>
  <c r="O13" i="22"/>
  <c r="O13" i="24" s="1"/>
  <c r="H59" i="22"/>
  <c r="H59" i="24" s="1"/>
  <c r="E18" i="22"/>
  <c r="E18" i="24" s="1"/>
  <c r="E48" i="22"/>
  <c r="E48" i="24" s="1"/>
  <c r="E56" i="22"/>
  <c r="E56" i="24" s="1"/>
  <c r="E10" i="22"/>
  <c r="E10" i="24" s="1"/>
  <c r="E13" i="22"/>
  <c r="E13" i="24" s="1"/>
  <c r="AM30" i="24"/>
  <c r="AM68" i="24"/>
  <c r="D47" i="22"/>
  <c r="D47" i="24" s="1"/>
  <c r="AL68" i="24"/>
  <c r="I14" i="22"/>
  <c r="I14" i="24" s="1"/>
  <c r="I52" i="22"/>
  <c r="I52" i="24" s="1"/>
  <c r="E75" i="22"/>
  <c r="E75" i="24" s="1"/>
  <c r="K51" i="22"/>
  <c r="K51" i="24" s="1"/>
  <c r="K52" i="22"/>
  <c r="K52" i="24" s="1"/>
  <c r="K14" i="22"/>
  <c r="K14" i="24" s="1"/>
  <c r="F47" i="22"/>
  <c r="F47" i="24" s="1"/>
  <c r="G17" i="22"/>
  <c r="G17" i="24" s="1"/>
  <c r="Q55" i="22"/>
  <c r="Q55" i="24" s="1"/>
  <c r="N63" i="24"/>
  <c r="R17" i="22"/>
  <c r="R17" i="24" s="1"/>
  <c r="H51" i="22"/>
  <c r="H51" i="24" s="1"/>
  <c r="H47" i="22"/>
  <c r="H47" i="24" s="1"/>
  <c r="O17" i="22"/>
  <c r="O17" i="24" s="1"/>
  <c r="G37" i="22"/>
  <c r="G37" i="24" s="1"/>
  <c r="L17" i="22"/>
  <c r="L17" i="24" s="1"/>
  <c r="U87" i="13"/>
  <c r="G21" i="22"/>
  <c r="G21" i="24" s="1"/>
  <c r="G59" i="22"/>
  <c r="G59" i="24" s="1"/>
  <c r="L9" i="22"/>
  <c r="L9" i="24" s="1"/>
  <c r="R10" i="22"/>
  <c r="R10" i="24" s="1"/>
  <c r="R14" i="22"/>
  <c r="R14" i="24" s="1"/>
  <c r="R52" i="22"/>
  <c r="R52" i="24" s="1"/>
  <c r="N47" i="22"/>
  <c r="N47" i="24" s="1"/>
  <c r="I47" i="22"/>
  <c r="I47" i="24" s="1"/>
  <c r="U130" i="13"/>
  <c r="D68" i="22" s="1"/>
  <c r="D29" i="24"/>
  <c r="D75" i="22"/>
  <c r="D75" i="24" s="1"/>
  <c r="D67" i="24"/>
  <c r="D37" i="22"/>
  <c r="D37" i="24" s="1"/>
  <c r="Z21" i="22"/>
  <c r="Z21" i="24" s="1"/>
  <c r="O51" i="22"/>
  <c r="O51" i="24" s="1"/>
  <c r="T59" i="22"/>
  <c r="T59" i="24" s="1"/>
  <c r="H21" i="22"/>
  <c r="H21" i="24" s="1"/>
  <c r="F59" i="22"/>
  <c r="F59" i="24" s="1"/>
  <c r="E47" i="22"/>
  <c r="E47" i="24" s="1"/>
  <c r="E51" i="22"/>
  <c r="E51" i="24" s="1"/>
  <c r="D17" i="22"/>
  <c r="D17" i="24" s="1"/>
  <c r="N22" i="22"/>
  <c r="N22" i="24" s="1"/>
  <c r="N60" i="22"/>
  <c r="N60" i="24" s="1"/>
  <c r="AE29" i="24"/>
  <c r="H55" i="22"/>
  <c r="H55" i="24" s="1"/>
  <c r="E38" i="22"/>
  <c r="E38" i="24" s="1"/>
  <c r="H56" i="22"/>
  <c r="H56" i="24" s="1"/>
  <c r="K9" i="22"/>
  <c r="K9" i="24" s="1"/>
  <c r="F17" i="22"/>
  <c r="F17" i="24" s="1"/>
  <c r="F56" i="22"/>
  <c r="F56" i="24" s="1"/>
  <c r="F10" i="22"/>
  <c r="F10" i="24" s="1"/>
  <c r="F18" i="22"/>
  <c r="F18" i="24" s="1"/>
  <c r="F48" i="22"/>
  <c r="F48" i="24" s="1"/>
  <c r="G47" i="22"/>
  <c r="G47" i="24" s="1"/>
  <c r="D52" i="22"/>
  <c r="D52" i="24" s="1"/>
  <c r="D14" i="22"/>
  <c r="D14" i="24" s="1"/>
  <c r="Q56" i="22"/>
  <c r="Q56" i="24" s="1"/>
  <c r="Q18" i="22"/>
  <c r="Q18" i="24" s="1"/>
  <c r="R56" i="22"/>
  <c r="R56" i="24" s="1"/>
  <c r="Y21" i="22"/>
  <c r="Y21" i="24" s="1"/>
  <c r="H52" i="22"/>
  <c r="H52" i="24" s="1"/>
  <c r="H14" i="22"/>
  <c r="H14" i="24" s="1"/>
  <c r="H48" i="22"/>
  <c r="H48" i="24" s="1"/>
  <c r="H10" i="22"/>
  <c r="H10" i="24" s="1"/>
  <c r="O55" i="22"/>
  <c r="O55" i="24" s="1"/>
  <c r="O60" i="22"/>
  <c r="O60" i="24" s="1"/>
  <c r="F38" i="22" l="1"/>
  <c r="F38" i="24" s="1"/>
  <c r="D48" i="22"/>
  <c r="D48" i="24" s="1"/>
  <c r="V60" i="22"/>
  <c r="V60" i="24" s="1"/>
  <c r="G10" i="22"/>
  <c r="G10" i="24" s="1"/>
  <c r="R60" i="22"/>
  <c r="R60" i="24" s="1"/>
  <c r="L48" i="22"/>
  <c r="L48" i="24" s="1"/>
  <c r="O22" i="22"/>
  <c r="O22" i="24" s="1"/>
  <c r="R18" i="22"/>
  <c r="R18" i="24" s="1"/>
  <c r="H18" i="22"/>
  <c r="H18" i="24" s="1"/>
  <c r="R48" i="22"/>
  <c r="R48" i="24" s="1"/>
  <c r="V22" i="22"/>
  <c r="V22" i="24" s="1"/>
  <c r="I56" i="22"/>
  <c r="I56" i="24" s="1"/>
  <c r="I10" i="22"/>
  <c r="I10" i="24" s="1"/>
  <c r="AE68" i="22"/>
  <c r="AE68" i="24" s="1"/>
  <c r="I18" i="22"/>
  <c r="I18" i="24" s="1"/>
  <c r="AH68" i="22"/>
  <c r="AJ30" i="22"/>
  <c r="AJ30" i="24" s="1"/>
  <c r="AJ68" i="22"/>
  <c r="AG68" i="22"/>
  <c r="I48" i="22"/>
  <c r="I48" i="24" s="1"/>
  <c r="AF30" i="22"/>
  <c r="AF68" i="22"/>
  <c r="AF68" i="24" s="1"/>
  <c r="AK30" i="22"/>
  <c r="AK68" i="22"/>
  <c r="AI68" i="22"/>
  <c r="AI68" i="24" s="1"/>
  <c r="Y68" i="22"/>
  <c r="Y68" i="24" s="1"/>
  <c r="L52" i="22"/>
  <c r="L52" i="24" s="1"/>
  <c r="L10" i="22"/>
  <c r="L10" i="24" s="1"/>
  <c r="O64" i="22"/>
  <c r="N64" i="22"/>
  <c r="N64" i="24" s="1"/>
  <c r="G26" i="22"/>
  <c r="G26" i="24" s="1"/>
  <c r="G64" i="22"/>
  <c r="G64" i="24" s="1"/>
  <c r="M64" i="22"/>
  <c r="M64" i="24" s="1"/>
  <c r="E64" i="22"/>
  <c r="H64" i="22"/>
  <c r="H64" i="24" s="1"/>
  <c r="F64" i="22"/>
  <c r="F64" i="24" s="1"/>
  <c r="D64" i="22"/>
  <c r="D64" i="24" s="1"/>
  <c r="AH30" i="22"/>
  <c r="AE30" i="22"/>
  <c r="AE30" i="24" s="1"/>
  <c r="AG30" i="22"/>
  <c r="AG30" i="24" s="1"/>
  <c r="X30" i="22"/>
  <c r="X30" i="24" s="1"/>
  <c r="Y30" i="24"/>
  <c r="AI30" i="22"/>
  <c r="AI30" i="24" s="1"/>
  <c r="N10" i="22"/>
  <c r="N10" i="24" s="1"/>
  <c r="Y22" i="22"/>
  <c r="Y22" i="24" s="1"/>
  <c r="D30" i="22"/>
  <c r="D30" i="24" s="1"/>
  <c r="N26" i="22"/>
  <c r="N26" i="24" s="1"/>
  <c r="O26" i="22"/>
  <c r="O26" i="24" s="1"/>
  <c r="L14" i="22"/>
  <c r="L14" i="24" s="1"/>
  <c r="M26" i="22"/>
  <c r="M26" i="24" s="1"/>
  <c r="E26" i="22"/>
  <c r="E26" i="24" s="1"/>
  <c r="H26" i="22"/>
  <c r="H26" i="24" s="1"/>
  <c r="H22" i="22"/>
  <c r="H22" i="24" s="1"/>
  <c r="H60" i="22"/>
  <c r="H60" i="24" s="1"/>
  <c r="N52" i="22"/>
  <c r="N52" i="24" s="1"/>
  <c r="E72" i="22"/>
  <c r="E72" i="24" s="1"/>
  <c r="M48" i="22"/>
  <c r="M48" i="24" s="1"/>
  <c r="K48" i="22"/>
  <c r="K48" i="24" s="1"/>
  <c r="N48" i="22"/>
  <c r="N48" i="24" s="1"/>
  <c r="J48" i="22"/>
  <c r="J48" i="24" s="1"/>
  <c r="M10" i="22"/>
  <c r="M10" i="24" s="1"/>
  <c r="F76" i="22"/>
  <c r="F76" i="24" s="1"/>
  <c r="AJ68" i="24"/>
  <c r="Q48" i="22"/>
  <c r="Q48" i="24" s="1"/>
  <c r="Q52" i="22"/>
  <c r="Q52" i="24" s="1"/>
  <c r="Q10" i="22"/>
  <c r="Q10" i="24" s="1"/>
  <c r="S60" i="22"/>
  <c r="S60" i="24" s="1"/>
  <c r="S22" i="22"/>
  <c r="S22" i="24" s="1"/>
  <c r="Q14" i="22"/>
  <c r="Q14" i="24" s="1"/>
  <c r="U22" i="22"/>
  <c r="U22" i="24" s="1"/>
  <c r="M52" i="22"/>
  <c r="M52" i="24" s="1"/>
  <c r="O64" i="24"/>
  <c r="W60" i="22"/>
  <c r="W60" i="24" s="1"/>
  <c r="W22" i="22"/>
  <c r="W22" i="24" s="1"/>
  <c r="D68" i="24"/>
  <c r="D38" i="22"/>
  <c r="D38" i="24" s="1"/>
  <c r="D76" i="22"/>
  <c r="D76" i="24" s="1"/>
  <c r="Q60" i="22"/>
  <c r="Q60" i="24" s="1"/>
  <c r="Q22" i="22"/>
  <c r="Q22" i="24" s="1"/>
  <c r="X60" i="22"/>
  <c r="X60" i="24" s="1"/>
  <c r="K56" i="22"/>
  <c r="K56" i="24" s="1"/>
  <c r="X22" i="22"/>
  <c r="X22" i="24" s="1"/>
  <c r="K18" i="22"/>
  <c r="K18" i="24" s="1"/>
  <c r="AH68" i="24"/>
  <c r="I22" i="22"/>
  <c r="I22" i="24" s="1"/>
  <c r="I60" i="22"/>
  <c r="I60" i="24" s="1"/>
  <c r="M56" i="22"/>
  <c r="M56" i="24" s="1"/>
  <c r="M18" i="22"/>
  <c r="M18" i="24" s="1"/>
  <c r="N14" i="22"/>
  <c r="N14" i="24" s="1"/>
  <c r="G38" i="22"/>
  <c r="G38" i="24" s="1"/>
  <c r="D44" i="22"/>
  <c r="D44" i="24" s="1"/>
  <c r="D6" i="22"/>
  <c r="D6" i="24" s="1"/>
  <c r="P60" i="22"/>
  <c r="P60" i="24" s="1"/>
  <c r="P22" i="22"/>
  <c r="P22" i="24" s="1"/>
  <c r="D72" i="22"/>
  <c r="D72" i="24" s="1"/>
  <c r="D34" i="22"/>
  <c r="D34" i="24" s="1"/>
  <c r="AG68" i="24"/>
  <c r="U60" i="22"/>
  <c r="U60" i="24" s="1"/>
  <c r="E60" i="22"/>
  <c r="E60" i="24" s="1"/>
  <c r="E22" i="22"/>
  <c r="E22" i="24" s="1"/>
  <c r="K60" i="22"/>
  <c r="K60" i="24" s="1"/>
  <c r="K22" i="22"/>
  <c r="K22" i="24" s="1"/>
  <c r="AH30" i="24"/>
  <c r="AA22" i="22"/>
  <c r="AA22" i="24" s="1"/>
  <c r="AA60" i="22"/>
  <c r="AA60" i="24" s="1"/>
  <c r="M60" i="22"/>
  <c r="M60" i="24" s="1"/>
  <c r="M22" i="22"/>
  <c r="M22" i="24" s="1"/>
  <c r="G76" i="22"/>
  <c r="G76" i="24" s="1"/>
  <c r="E64" i="24"/>
  <c r="Y60" i="22"/>
  <c r="Y60" i="24" s="1"/>
  <c r="G22" i="22"/>
  <c r="G22" i="24" s="1"/>
  <c r="G60" i="22"/>
  <c r="G60" i="24" s="1"/>
  <c r="K10" i="22"/>
  <c r="K10" i="24" s="1"/>
  <c r="D22" i="22"/>
  <c r="D22" i="24" s="1"/>
  <c r="J18" i="22"/>
  <c r="J18" i="24" s="1"/>
  <c r="J56" i="22"/>
  <c r="J56" i="24" s="1"/>
  <c r="D60" i="22"/>
  <c r="D60" i="24" s="1"/>
  <c r="P14" i="22"/>
  <c r="P14" i="24" s="1"/>
  <c r="P48" i="22"/>
  <c r="P48" i="24" s="1"/>
  <c r="P52" i="22"/>
  <c r="P52" i="24" s="1"/>
  <c r="P10" i="22"/>
  <c r="P10" i="24" s="1"/>
  <c r="J10" i="22"/>
  <c r="J10" i="24" s="1"/>
  <c r="AF30" i="24"/>
  <c r="E34" i="22"/>
  <c r="E34" i="24" s="1"/>
  <c r="N56" i="22"/>
  <c r="N56" i="24" s="1"/>
  <c r="N18" i="22"/>
  <c r="N18" i="24" s="1"/>
  <c r="AK30" i="24"/>
  <c r="AK68" i="24"/>
  <c r="J60" i="22"/>
  <c r="J60" i="24" s="1"/>
  <c r="J22" i="22"/>
  <c r="J22" i="24" s="1"/>
  <c r="G52" i="22"/>
  <c r="G52" i="24" s="1"/>
  <c r="G14" i="22"/>
  <c r="G14" i="24" s="1"/>
</calcChain>
</file>

<file path=xl/comments1.xml><?xml version="1.0" encoding="utf-8"?>
<comments xmlns="http://schemas.openxmlformats.org/spreadsheetml/2006/main">
  <authors>
    <author>Peter Stuart</author>
  </authors>
  <commentList>
    <comment ref="I2" authorId="0" shapeId="0">
      <text>
        <r>
          <rPr>
            <b/>
            <sz val="9"/>
            <color indexed="81"/>
            <rFont val="Tahoma"/>
            <family val="2"/>
          </rPr>
          <t xml:space="preserve">-1 = Above
0 = Spanning
1 = Below
</t>
        </r>
      </text>
    </comment>
    <comment ref="M2" authorId="0" shapeId="0">
      <text>
        <r>
          <rPr>
            <b/>
            <sz val="9"/>
            <color indexed="81"/>
            <rFont val="Tahoma"/>
            <family val="2"/>
          </rPr>
          <t>From Nearest Tip</t>
        </r>
      </text>
    </comment>
  </commentList>
</comments>
</file>

<file path=xl/sharedStrings.xml><?xml version="1.0" encoding="utf-8"?>
<sst xmlns="http://schemas.openxmlformats.org/spreadsheetml/2006/main" count="1136" uniqueCount="224">
  <si>
    <t>Key</t>
  </si>
  <si>
    <t>Input</t>
  </si>
  <si>
    <t>Output</t>
  </si>
  <si>
    <t>Author</t>
  </si>
  <si>
    <t>Date</t>
  </si>
  <si>
    <t>Status</t>
  </si>
  <si>
    <t>Description</t>
  </si>
  <si>
    <t>01</t>
  </si>
  <si>
    <t>Time Stamp</t>
  </si>
  <si>
    <t>Turbulence [%]</t>
  </si>
  <si>
    <t>Index</t>
  </si>
  <si>
    <t>Hub Wind Speed [m/s]</t>
  </si>
  <si>
    <t>02</t>
  </si>
  <si>
    <t>03</t>
  </si>
  <si>
    <t>04</t>
  </si>
  <si>
    <t>05</t>
  </si>
  <si>
    <t>Normalised Mean Error (Bin Error/Bin Energy)</t>
  </si>
  <si>
    <t>Overall</t>
  </si>
  <si>
    <t>Bin Limits</t>
  </si>
  <si>
    <t>ALL</t>
  </si>
  <si>
    <t>Data Count</t>
  </si>
  <si>
    <t>NME</t>
  </si>
  <si>
    <t>NMAE</t>
  </si>
  <si>
    <t>By (normalised) wind speed bin</t>
  </si>
  <si>
    <t>0.0-0.1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</si>
  <si>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</si>
  <si>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</si>
  <si>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</si>
  <si>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</si>
  <si>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</si>
  <si>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</si>
  <si>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</si>
  <si>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</si>
  <si>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</si>
  <si>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1.0-1.1</t>
  </si>
  <si>
    <t>1.1-1.2</t>
  </si>
  <si>
    <t>1.2-1.3</t>
  </si>
  <si>
    <t>1.3-1.4</t>
  </si>
  <si>
    <t>1.4-1.5</t>
  </si>
  <si>
    <t>By (normalised) wind speed bin for Inner Range data only</t>
  </si>
  <si>
    <t>By (normalised) wind speed bin for Outer Range data only</t>
  </si>
  <si>
    <t>By Time of Day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</si>
  <si>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</si>
  <si>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</si>
  <si>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</si>
  <si>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</si>
  <si>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</si>
  <si>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</si>
  <si>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</si>
  <si>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</si>
  <si>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</si>
  <si>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</si>
  <si>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</si>
  <si>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</si>
  <si>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</si>
  <si>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</si>
  <si>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</si>
  <si>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</si>
  <si>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</si>
  <si>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</si>
  <si>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</si>
  <si>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</si>
  <si>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</si>
  <si>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</si>
  <si>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</si>
  <si>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</si>
  <si>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By Calendar Month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</si>
  <si>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</si>
  <si>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</si>
  <si>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</si>
  <si>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</si>
  <si>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</si>
  <si>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</si>
  <si>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</si>
  <si>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</si>
  <si>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</si>
  <si>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</si>
  <si>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</si>
  <si>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</si>
  <si>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By Direction</t>
  </si>
  <si>
    <t>355-5</t>
  </si>
  <si>
    <t>5-15</t>
  </si>
  <si>
    <t>15-25</t>
  </si>
  <si>
    <t>25-35</t>
  </si>
  <si>
    <t>35-45</t>
  </si>
  <si>
    <t>45-55</t>
  </si>
  <si>
    <t>55-65</t>
  </si>
  <si>
    <t>65-75</t>
  </si>
  <si>
    <t>75-85</t>
  </si>
  <si>
    <t>85-95</t>
  </si>
  <si>
    <t>95-105</t>
  </si>
  <si>
    <t>105-115</t>
  </si>
  <si>
    <t>115-125</t>
  </si>
  <si>
    <t>125-135</t>
  </si>
  <si>
    <t>135-145</t>
  </si>
  <si>
    <t>145-155</t>
  </si>
  <si>
    <t>155-165</t>
  </si>
  <si>
    <t>165-175</t>
  </si>
  <si>
    <t>175-185</t>
  </si>
  <si>
    <t>185-195</t>
  </si>
  <si>
    <t>195-205</t>
  </si>
  <si>
    <t>205-215</t>
  </si>
  <si>
    <t>215-225</t>
  </si>
  <si>
    <t>225-235</t>
  </si>
  <si>
    <t>235-245</t>
  </si>
  <si>
    <t>245-255</t>
  </si>
  <si>
    <t>255-265</t>
  </si>
  <si>
    <t>265-275</t>
  </si>
  <si>
    <t>275-285</t>
  </si>
  <si>
    <t>285-295</t>
  </si>
  <si>
    <t>295-305</t>
  </si>
  <si>
    <t>305-315</t>
  </si>
  <si>
    <t>315-325</t>
  </si>
  <si>
    <t>325-335</t>
  </si>
  <si>
    <t>335-345</t>
  </si>
  <si>
    <t>345-355</t>
  </si>
  <si>
    <t>By Range</t>
  </si>
  <si>
    <t>Inner</t>
  </si>
  <si>
    <t>Outer</t>
  </si>
  <si>
    <t>Four Cell Matrix
- High Wind Speed (HSW): Normalised Wind Speed ≥ 0.5
- Low Wind Speed (LSW): Normalised Wind Speed &lt; 0.5
- High Turbulence (HTI) : Inner Range Upper TI Bound
- Low Wind Speed (LSW) : Inner Range Lower TI Bound</t>
  </si>
  <si>
    <t>LWS-LTI</t>
  </si>
  <si>
    <t>LWS-HTI</t>
  </si>
  <si>
    <t>HWS-LTI</t>
  </si>
  <si>
    <t>HWS-HTI</t>
  </si>
  <si>
    <t>Normalised Mean Error (Bin Error/Total Energy)</t>
  </si>
  <si>
    <t>Shear</t>
  </si>
  <si>
    <t>Range</t>
  </si>
  <si>
    <t>Norm Wind Speed Bin</t>
  </si>
  <si>
    <t>Actual Power [kW]</t>
  </si>
  <si>
    <t>Wind Direction [deg]</t>
  </si>
  <si>
    <t>Density [kg/m^3]</t>
  </si>
  <si>
    <t>Inner range power curve filters</t>
  </si>
  <si>
    <t>Upper Shear Limit</t>
  </si>
  <si>
    <t>Lower Shear Limit</t>
  </si>
  <si>
    <t>Upper Turbulence Limit</t>
  </si>
  <si>
    <t>Lower Turbulence Limit</t>
  </si>
  <si>
    <t>Reference Density [kg/m^3]</t>
  </si>
  <si>
    <t>Month</t>
  </si>
  <si>
    <t>Direction Bin</t>
  </si>
  <si>
    <t>Hour</t>
  </si>
  <si>
    <t>Four Cell Matrix</t>
  </si>
  <si>
    <t>0.9-1.0</t>
  </si>
  <si>
    <t>From zero-TI power curve generation</t>
  </si>
  <si>
    <t>Rated Wind Speed [m/s]</t>
  </si>
  <si>
    <t>Cut-in Wind Speed [m/s]</t>
  </si>
  <si>
    <t>t</t>
  </si>
  <si>
    <t>c0</t>
  </si>
  <si>
    <t>c1</t>
  </si>
  <si>
    <t>c2</t>
  </si>
  <si>
    <t>c3</t>
  </si>
  <si>
    <t>xa</t>
  </si>
  <si>
    <t>xb</t>
  </si>
  <si>
    <t>Wind Speed Bin</t>
  </si>
  <si>
    <t>Centre of First Bin</t>
  </si>
  <si>
    <t>Bin Width</t>
  </si>
  <si>
    <t>Power Curve Bin</t>
  </si>
  <si>
    <t>Is Populated Power Curve Bin</t>
  </si>
  <si>
    <t>Populated</t>
  </si>
  <si>
    <t>Populated Bin</t>
  </si>
  <si>
    <t>Predicted Power [kW]</t>
  </si>
  <si>
    <t>Include</t>
  </si>
  <si>
    <t>Error Power [kW]</t>
  </si>
  <si>
    <t>Absolute Error Power [kW]</t>
  </si>
  <si>
    <t>Actual Power (&lt;0)</t>
  </si>
  <si>
    <t>Power Curve Interpolation (Marmander Cubic Hermite)</t>
  </si>
  <si>
    <t>Cut Out Wind Speed</t>
  </si>
  <si>
    <t>Hub</t>
  </si>
  <si>
    <t>Level</t>
  </si>
  <si>
    <t>Bottom</t>
  </si>
  <si>
    <t>Top</t>
  </si>
  <si>
    <t>Delta</t>
  </si>
  <si>
    <t>Level Type</t>
  </si>
  <si>
    <t>Adjacent</t>
  </si>
  <si>
    <t>Cos Half Angle</t>
  </si>
  <si>
    <t>Angle</t>
  </si>
  <si>
    <t>Cumulative Area</t>
  </si>
  <si>
    <t>Area</t>
  </si>
  <si>
    <t>Area Fraction</t>
  </si>
  <si>
    <t>Diameter</t>
  </si>
  <si>
    <t>Radius</t>
  </si>
  <si>
    <t>Upper Tip</t>
  </si>
  <si>
    <t>Lower Tip</t>
  </si>
  <si>
    <t>Max Level</t>
  </si>
  <si>
    <t>Min Level</t>
  </si>
  <si>
    <t>Spanning Level Index</t>
  </si>
  <si>
    <t>Spanning Level</t>
  </si>
  <si>
    <t>Spanning Level Center</t>
  </si>
  <si>
    <t>Bottom Section</t>
  </si>
  <si>
    <t>Spanning Level Bottom</t>
  </si>
  <si>
    <t>Top Section</t>
  </si>
  <si>
    <t>Spanning Level Top</t>
  </si>
  <si>
    <t>Date &amp; Time Stamp</t>
  </si>
  <si>
    <t>LiDAR - 142.5m Wind Speed Mean</t>
  </si>
  <si>
    <t>LiDAR - 137.5m Wind Speed Mean</t>
  </si>
  <si>
    <t>LiDAR - 127.5m Wind Speed Mean</t>
  </si>
  <si>
    <t>LiDAR - 117.5m Wind Speed Mean</t>
  </si>
  <si>
    <t>LiDAR - 107.5m Wind Speed Mean</t>
  </si>
  <si>
    <t>LiDAR - 97.5m Wind Speed Mean</t>
  </si>
  <si>
    <t>LiDAR - 87.5m Wind Speed Mean</t>
  </si>
  <si>
    <t>LiDAR - 77.5m Wind Speed Mean</t>
  </si>
  <si>
    <t>LiDAR - 67.5m Wind Speed Mean</t>
  </si>
  <si>
    <t>LiDAR - 52.5m Wind Speed Mean</t>
  </si>
  <si>
    <t>Mast - 96.0m Wind Speed Mean</t>
  </si>
  <si>
    <t>LiDAR Equivalent Wind Speed</t>
  </si>
  <si>
    <t>LiDAR Piecewise Exponent</t>
  </si>
  <si>
    <t>LiDAR Hub Wind Speed</t>
  </si>
  <si>
    <t>LiDAR Rotor to Hub Ratio</t>
  </si>
  <si>
    <t>Equiv Wind Speed</t>
  </si>
  <si>
    <t>REWS [m/s]</t>
  </si>
  <si>
    <t>Density-Corrected REWS [m/s]</t>
  </si>
  <si>
    <t>Density-Corrected Hub [m/s]</t>
  </si>
  <si>
    <t>Normalised Density-Corrected Hub [m/s]</t>
  </si>
  <si>
    <t/>
  </si>
  <si>
    <t>PiecewiseExponent</t>
  </si>
  <si>
    <t>ProfileLevels</t>
  </si>
  <si>
    <t>RotorMode</t>
  </si>
  <si>
    <t>HubMode</t>
  </si>
  <si>
    <t>Test assumes REWS in dataset is configured as follows</t>
  </si>
  <si>
    <t>Bin popolated check is be based off hub not REWS.</t>
  </si>
  <si>
    <t>1)</t>
  </si>
  <si>
    <t>2)</t>
  </si>
  <si>
    <r>
      <rPr>
        <b/>
        <sz val="10"/>
        <color theme="1"/>
        <rFont val="Calibri"/>
        <family val="2"/>
        <scheme val="minor"/>
      </rPr>
      <t>Reflection</t>
    </r>
    <r>
      <rPr>
        <sz val="10"/>
        <color theme="1"/>
        <rFont val="Calibri"/>
        <family val="2"/>
        <scheme val="minor"/>
      </rPr>
      <t>: should these settings be moved outside of dataset and/or enforced by ShareX?</t>
    </r>
  </si>
  <si>
    <r>
      <rPr>
        <b/>
        <sz val="10"/>
        <color theme="1"/>
        <rFont val="Calibri"/>
        <family val="2"/>
        <scheme val="minor"/>
      </rPr>
      <t>Reflection</t>
    </r>
    <r>
      <rPr>
        <sz val="10"/>
        <color theme="1"/>
        <rFont val="Calibri"/>
        <family val="2"/>
        <scheme val="minor"/>
      </rPr>
      <t>: is this the correct behaviour (doesn't make a big difference)?</t>
    </r>
  </si>
  <si>
    <t>Exponent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</si>
</sst>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0.0%"/>
    <numFmt numFmtId="167" formatCode="0.0000"/>
  </numFmts>
  <fonts count="14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u/>
      <sz val="10"/>
      <color theme="10"/>
      <name val="Calibri"/>
      <family val="2"/>
      <scheme val="minor"/>
    </font>
    <font>
      <u/>
      <sz val="10"/>
      <color theme="11"/>
      <name val="Calibri"/>
      <family val="2"/>
      <scheme val="minor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</borders>
  <cellStyleXfs count="196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1" xfId="0" applyBorder="1"/>
    <xf numFmtId="0" fontId="4" fillId="0" borderId="1" xfId="0" applyFont="1" applyBorder="1"/>
    <xf numFmtId="1" fontId="0" fillId="2" borderId="1" xfId="0" applyNumberFormat="1" applyFill="1" applyBorder="1"/>
    <xf numFmtId="0" fontId="5" fillId="0" borderId="1" xfId="0" applyFont="1" applyBorder="1"/>
    <xf numFmtId="0" fontId="0" fillId="0" borderId="1" xfId="0" quotePrefix="1" applyBorder="1" applyAlignment="1">
      <alignment vertical="top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vertical="top"/>
    </xf>
    <xf numFmtId="14" fontId="6" fillId="0" borderId="1" xfId="0" applyNumberFormat="1" applyFont="1" applyBorder="1" applyAlignment="1">
      <alignment vertical="top"/>
    </xf>
    <xf numFmtId="0" fontId="5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vertical="top" wrapText="1"/>
    </xf>
    <xf numFmtId="0" fontId="0" fillId="3" borderId="1" xfId="0" applyFill="1" applyBorder="1"/>
    <xf numFmtId="22" fontId="0" fillId="3" borderId="1" xfId="0" applyNumberFormat="1" applyFill="1" applyBorder="1"/>
    <xf numFmtId="1" fontId="5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2" fontId="5" fillId="0" borderId="1" xfId="0" applyNumberFormat="1" applyFont="1" applyBorder="1" applyAlignment="1">
      <alignment horizontal="center" vertical="center" wrapText="1"/>
    </xf>
    <xf numFmtId="2" fontId="0" fillId="3" borderId="1" xfId="0" applyNumberFormat="1" applyFill="1" applyBorder="1"/>
    <xf numFmtId="10" fontId="0" fillId="0" borderId="0" xfId="1" applyNumberFormat="1" applyFont="1"/>
    <xf numFmtId="10" fontId="5" fillId="0" borderId="1" xfId="1" applyNumberFormat="1" applyFont="1" applyBorder="1" applyAlignment="1">
      <alignment horizontal="center" vertical="center" wrapText="1"/>
    </xf>
    <xf numFmtId="10" fontId="0" fillId="3" borderId="1" xfId="1" applyNumberFormat="1" applyFont="1" applyFill="1" applyBorder="1"/>
    <xf numFmtId="0" fontId="2" fillId="0" borderId="0" xfId="2"/>
    <xf numFmtId="0" fontId="2" fillId="3" borderId="1" xfId="2" applyFill="1" applyBorder="1"/>
    <xf numFmtId="2" fontId="0" fillId="2" borderId="1" xfId="0" applyNumberFormat="1" applyFill="1" applyBorder="1"/>
    <xf numFmtId="164" fontId="0" fillId="0" borderId="0" xfId="0" applyNumberFormat="1"/>
    <xf numFmtId="164" fontId="5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3" borderId="1" xfId="0" applyNumberFormat="1" applyFill="1" applyBorder="1"/>
    <xf numFmtId="0" fontId="0" fillId="0" borderId="1" xfId="0" quotePrefix="1" applyBorder="1" applyAlignment="1">
      <alignment wrapText="1"/>
    </xf>
    <xf numFmtId="2" fontId="4" fillId="0" borderId="1" xfId="2" applyNumberFormat="1" applyFont="1" applyBorder="1" applyAlignment="1">
      <alignment horizontal="center" vertical="top" wrapText="1"/>
    </xf>
    <xf numFmtId="165" fontId="0" fillId="3" borderId="1" xfId="0" applyNumberFormat="1" applyFill="1" applyBorder="1"/>
    <xf numFmtId="166" fontId="0" fillId="3" borderId="1" xfId="1" applyNumberFormat="1" applyFont="1" applyFill="1" applyBorder="1"/>
    <xf numFmtId="2" fontId="0" fillId="3" borderId="1" xfId="1" applyNumberFormat="1" applyFont="1" applyFill="1" applyBorder="1"/>
    <xf numFmtId="0" fontId="5" fillId="0" borderId="0" xfId="0" applyFont="1"/>
    <xf numFmtId="9" fontId="0" fillId="3" borderId="1" xfId="1" applyFont="1" applyFill="1" applyBorder="1"/>
    <xf numFmtId="164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0" fontId="8" fillId="0" borderId="0" xfId="0" applyFont="1" applyFill="1" applyBorder="1" applyAlignment="1" applyProtection="1"/>
    <xf numFmtId="0" fontId="9" fillId="4" borderId="7" xfId="0" applyFont="1" applyFill="1" applyBorder="1" applyAlignment="1" applyProtection="1"/>
    <xf numFmtId="0" fontId="9" fillId="0" borderId="0" xfId="0" applyFont="1" applyFill="1" applyBorder="1" applyAlignment="1" applyProtection="1"/>
    <xf numFmtId="0" fontId="9" fillId="4" borderId="9" xfId="0" applyFont="1" applyFill="1" applyBorder="1" applyAlignment="1" applyProtection="1"/>
    <xf numFmtId="49" fontId="8" fillId="5" borderId="9" xfId="0" applyNumberFormat="1" applyFont="1" applyFill="1" applyBorder="1" applyAlignment="1" applyProtection="1">
      <alignment horizontal="center"/>
    </xf>
    <xf numFmtId="0" fontId="9" fillId="4" borderId="10" xfId="0" applyFont="1" applyFill="1" applyBorder="1" applyAlignment="1" applyProtection="1"/>
    <xf numFmtId="0" fontId="8" fillId="0" borderId="10" xfId="0" applyFont="1" applyFill="1" applyBorder="1" applyAlignment="1" applyProtection="1"/>
    <xf numFmtId="0" fontId="8" fillId="0" borderId="11" xfId="0" applyFont="1" applyFill="1" applyBorder="1" applyAlignment="1" applyProtection="1"/>
    <xf numFmtId="49" fontId="8" fillId="5" borderId="12" xfId="0" applyNumberFormat="1" applyFont="1" applyFill="1" applyBorder="1" applyAlignment="1" applyProtection="1">
      <alignment horizontal="center"/>
    </xf>
    <xf numFmtId="49" fontId="8" fillId="5" borderId="13" xfId="0" applyNumberFormat="1" applyFont="1" applyFill="1" applyBorder="1" applyAlignment="1" applyProtection="1">
      <alignment horizontal="center"/>
    </xf>
    <xf numFmtId="49" fontId="8" fillId="5" borderId="14" xfId="0" applyNumberFormat="1" applyFont="1" applyFill="1" applyBorder="1" applyAlignment="1" applyProtection="1">
      <alignment horizontal="center"/>
    </xf>
    <xf numFmtId="0" fontId="8" fillId="0" borderId="2" xfId="0" applyFont="1" applyFill="1" applyBorder="1" applyAlignment="1" applyProtection="1"/>
    <xf numFmtId="0" fontId="8" fillId="0" borderId="1" xfId="0" applyFont="1" applyFill="1" applyBorder="1" applyAlignment="1" applyProtection="1"/>
    <xf numFmtId="0" fontId="8" fillId="0" borderId="3" xfId="0" applyFont="1" applyFill="1" applyBorder="1" applyAlignment="1" applyProtection="1"/>
    <xf numFmtId="0" fontId="8" fillId="0" borderId="15" xfId="0" applyFont="1" applyFill="1" applyBorder="1" applyAlignment="1" applyProtection="1"/>
    <xf numFmtId="0" fontId="8" fillId="0" borderId="16" xfId="0" applyFont="1" applyFill="1" applyBorder="1" applyAlignment="1" applyProtection="1"/>
    <xf numFmtId="0" fontId="8" fillId="0" borderId="17" xfId="0" applyFont="1" applyFill="1" applyBorder="1" applyAlignment="1" applyProtection="1"/>
    <xf numFmtId="49" fontId="8" fillId="5" borderId="18" xfId="0" applyNumberFormat="1" applyFont="1" applyFill="1" applyBorder="1" applyAlignment="1" applyProtection="1">
      <alignment horizontal="center"/>
    </xf>
    <xf numFmtId="49" fontId="8" fillId="5" borderId="19" xfId="0" applyNumberFormat="1" applyFont="1" applyFill="1" applyBorder="1" applyAlignment="1" applyProtection="1">
      <alignment horizontal="center"/>
    </xf>
    <xf numFmtId="49" fontId="8" fillId="5" borderId="20" xfId="0" applyNumberFormat="1" applyFont="1" applyFill="1" applyBorder="1" applyAlignment="1" applyProtection="1">
      <alignment horizontal="center"/>
    </xf>
    <xf numFmtId="0" fontId="8" fillId="0" borderId="4" xfId="0" applyFont="1" applyFill="1" applyBorder="1" applyAlignment="1" applyProtection="1"/>
    <xf numFmtId="0" fontId="8" fillId="0" borderId="21" xfId="0" applyFont="1" applyFill="1" applyBorder="1" applyAlignment="1" applyProtection="1"/>
    <xf numFmtId="0" fontId="8" fillId="0" borderId="5" xfId="0" applyFont="1" applyFill="1" applyBorder="1" applyAlignment="1" applyProtection="1"/>
    <xf numFmtId="49" fontId="8" fillId="5" borderId="22" xfId="0" applyNumberFormat="1" applyFont="1" applyFill="1" applyBorder="1" applyAlignment="1" applyProtection="1">
      <alignment horizontal="center"/>
    </xf>
    <xf numFmtId="0" fontId="8" fillId="5" borderId="13" xfId="0" applyFont="1" applyFill="1" applyBorder="1" applyAlignment="1" applyProtection="1">
      <alignment horizontal="center"/>
    </xf>
    <xf numFmtId="0" fontId="8" fillId="5" borderId="14" xfId="0" applyFont="1" applyFill="1" applyBorder="1" applyAlignment="1" applyProtection="1">
      <alignment horizontal="center"/>
    </xf>
    <xf numFmtId="49" fontId="8" fillId="5" borderId="23" xfId="0" applyNumberFormat="1" applyFont="1" applyFill="1" applyBorder="1" applyAlignment="1" applyProtection="1">
      <alignment horizontal="center"/>
    </xf>
    <xf numFmtId="0" fontId="0" fillId="0" borderId="1" xfId="0" applyBorder="1" applyAlignment="1">
      <alignment horizontal="left" wrapText="1"/>
    </xf>
    <xf numFmtId="0" fontId="4" fillId="0" borderId="0" xfId="0" applyFont="1"/>
    <xf numFmtId="0" fontId="0" fillId="0" borderId="1" xfId="0" applyBorder="1" applyAlignment="1">
      <alignment wrapText="1"/>
    </xf>
    <xf numFmtId="167" fontId="0" fillId="3" borderId="1" xfId="0" applyNumberFormat="1" applyFill="1" applyBorder="1" applyAlignment="1">
      <alignment vertical="top"/>
    </xf>
    <xf numFmtId="167" fontId="0" fillId="3" borderId="1" xfId="0" applyNumberFormat="1" applyFill="1" applyBorder="1" applyAlignment="1">
      <alignment horizontal="right" vertical="top"/>
    </xf>
    <xf numFmtId="1" fontId="0" fillId="0" borderId="0" xfId="0" quotePrefix="1" applyNumberFormat="1"/>
    <xf numFmtId="0" fontId="9" fillId="4" borderId="24" xfId="0" applyFont="1" applyFill="1" applyBorder="1" applyAlignment="1" applyProtection="1"/>
    <xf numFmtId="0" fontId="9" fillId="4" borderId="25" xfId="0" applyFont="1" applyFill="1" applyBorder="1" applyAlignment="1" applyProtection="1"/>
    <xf numFmtId="0" fontId="9" fillId="4" borderId="6" xfId="0" applyFont="1" applyFill="1" applyBorder="1" applyAlignment="1" applyProtection="1"/>
    <xf numFmtId="164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5" fillId="0" borderId="1" xfId="2" applyFont="1" applyBorder="1" applyAlignment="1">
      <alignment vertical="center"/>
    </xf>
    <xf numFmtId="164" fontId="2" fillId="3" borderId="1" xfId="2" applyNumberFormat="1" applyFill="1" applyBorder="1" applyAlignment="1">
      <alignment horizontal="center"/>
    </xf>
    <xf numFmtId="0" fontId="5" fillId="0" borderId="1" xfId="2" applyFont="1" applyBorder="1" applyAlignment="1">
      <alignment horizontal="center"/>
    </xf>
    <xf numFmtId="2" fontId="4" fillId="0" borderId="1" xfId="2" applyNumberFormat="1" applyFont="1" applyBorder="1" applyAlignment="1">
      <alignment horizontal="center" vertical="center" wrapText="1"/>
    </xf>
    <xf numFmtId="1" fontId="5" fillId="0" borderId="1" xfId="1" applyNumberFormat="1" applyFont="1" applyBorder="1" applyAlignment="1">
      <alignment horizontal="center" vertical="center" wrapText="1"/>
    </xf>
    <xf numFmtId="1" fontId="0" fillId="0" borderId="0" xfId="1" applyNumberFormat="1" applyFont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3" borderId="1" xfId="1" applyNumberFormat="1" applyFont="1" applyFill="1" applyBorder="1" applyAlignment="1">
      <alignment horizontal="center"/>
    </xf>
    <xf numFmtId="0" fontId="1" fillId="0" borderId="0" xfId="190"/>
    <xf numFmtId="0" fontId="1" fillId="0" borderId="0" xfId="190" applyAlignment="1">
      <alignment horizontal="center"/>
    </xf>
    <xf numFmtId="0" fontId="5" fillId="0" borderId="1" xfId="190" applyFont="1" applyBorder="1"/>
    <xf numFmtId="0" fontId="1" fillId="0" borderId="1" xfId="190" applyBorder="1"/>
    <xf numFmtId="0" fontId="1" fillId="0" borderId="0" xfId="190" applyBorder="1"/>
    <xf numFmtId="0" fontId="5" fillId="0" borderId="0" xfId="190" applyFont="1" applyAlignment="1">
      <alignment horizontal="center"/>
    </xf>
    <xf numFmtId="0" fontId="5" fillId="0" borderId="0" xfId="190" applyFont="1" applyFill="1" applyBorder="1" applyAlignment="1">
      <alignment horizontal="center"/>
    </xf>
    <xf numFmtId="0" fontId="1" fillId="6" borderId="0" xfId="190" applyFill="1"/>
    <xf numFmtId="2" fontId="5" fillId="0" borderId="0" xfId="190" applyNumberFormat="1" applyFont="1"/>
    <xf numFmtId="2" fontId="1" fillId="0" borderId="0" xfId="190" applyNumberFormat="1" applyFill="1"/>
    <xf numFmtId="2" fontId="1" fillId="0" borderId="0" xfId="190" applyNumberFormat="1"/>
    <xf numFmtId="166" fontId="1" fillId="0" borderId="0" xfId="191" applyNumberFormat="1" applyFont="1"/>
    <xf numFmtId="0" fontId="5" fillId="0" borderId="1" xfId="190" applyFont="1" applyFill="1" applyBorder="1"/>
    <xf numFmtId="9" fontId="1" fillId="0" borderId="0" xfId="191" applyFont="1"/>
    <xf numFmtId="0" fontId="5" fillId="0" borderId="0" xfId="190" applyFont="1"/>
    <xf numFmtId="0" fontId="1" fillId="0" borderId="0" xfId="190" applyAlignment="1">
      <alignment horizontal="right"/>
    </xf>
    <xf numFmtId="2" fontId="1" fillId="7" borderId="0" xfId="190" applyNumberFormat="1" applyFill="1"/>
    <xf numFmtId="0" fontId="1" fillId="7" borderId="0" xfId="190" applyFill="1"/>
    <xf numFmtId="10" fontId="1" fillId="0" borderId="0" xfId="190" applyNumberFormat="1"/>
    <xf numFmtId="0" fontId="1" fillId="0" borderId="0" xfId="190" applyFill="1"/>
    <xf numFmtId="9" fontId="1" fillId="0" borderId="0" xfId="191" applyFont="1" applyFill="1"/>
    <xf numFmtId="22" fontId="5" fillId="0" borderId="0" xfId="190" applyNumberFormat="1" applyFont="1" applyFill="1" applyAlignment="1">
      <alignment wrapText="1"/>
    </xf>
    <xf numFmtId="22" fontId="5" fillId="0" borderId="0" xfId="190" applyNumberFormat="1" applyFont="1" applyFill="1" applyAlignment="1">
      <alignment vertical="top" wrapText="1"/>
    </xf>
    <xf numFmtId="2" fontId="5" fillId="0" borderId="0" xfId="190" applyNumberFormat="1" applyFont="1" applyFill="1" applyAlignment="1">
      <alignment vertical="top" wrapText="1"/>
    </xf>
    <xf numFmtId="22" fontId="1" fillId="0" borderId="0" xfId="190" applyNumberFormat="1" applyFill="1"/>
    <xf numFmtId="2" fontId="0" fillId="7" borderId="1" xfId="1" applyNumberFormat="1" applyFont="1" applyFill="1" applyBorder="1"/>
    <xf numFmtId="10" fontId="0" fillId="7" borderId="1" xfId="1" applyNumberFormat="1" applyFont="1" applyFill="1" applyBorder="1"/>
    <xf numFmtId="1" fontId="8" fillId="0" borderId="10" xfId="1" applyNumberFormat="1" applyFont="1" applyFill="1" applyBorder="1" applyAlignment="1" applyProtection="1"/>
    <xf numFmtId="10" fontId="8" fillId="0" borderId="11" xfId="1" applyNumberFormat="1" applyFont="1" applyFill="1" applyBorder="1" applyAlignment="1" applyProtection="1"/>
    <xf numFmtId="1" fontId="8" fillId="0" borderId="2" xfId="1" applyNumberFormat="1" applyFont="1" applyFill="1" applyBorder="1" applyAlignment="1" applyProtection="1"/>
    <xf numFmtId="1" fontId="8" fillId="0" borderId="1" xfId="1" applyNumberFormat="1" applyFont="1" applyFill="1" applyBorder="1" applyAlignment="1" applyProtection="1"/>
    <xf numFmtId="1" fontId="8" fillId="0" borderId="3" xfId="1" applyNumberFormat="1" applyFont="1" applyFill="1" applyBorder="1" applyAlignment="1" applyProtection="1"/>
    <xf numFmtId="10" fontId="8" fillId="0" borderId="15" xfId="1" applyNumberFormat="1" applyFont="1" applyFill="1" applyBorder="1" applyAlignment="1" applyProtection="1"/>
    <xf numFmtId="10" fontId="8" fillId="0" borderId="16" xfId="1" applyNumberFormat="1" applyFont="1" applyFill="1" applyBorder="1" applyAlignment="1" applyProtection="1"/>
    <xf numFmtId="10" fontId="8" fillId="0" borderId="17" xfId="1" applyNumberFormat="1" applyFont="1" applyFill="1" applyBorder="1" applyAlignment="1" applyProtection="1"/>
    <xf numFmtId="10" fontId="8" fillId="0" borderId="2" xfId="1" applyNumberFormat="1" applyFont="1" applyFill="1" applyBorder="1" applyAlignment="1" applyProtection="1"/>
    <xf numFmtId="10" fontId="8" fillId="0" borderId="1" xfId="1" applyNumberFormat="1" applyFont="1" applyFill="1" applyBorder="1" applyAlignment="1" applyProtection="1"/>
    <xf numFmtId="10" fontId="8" fillId="0" borderId="3" xfId="1" applyNumberFormat="1" applyFont="1" applyFill="1" applyBorder="1" applyAlignment="1" applyProtection="1"/>
    <xf numFmtId="10" fontId="8" fillId="0" borderId="4" xfId="1" applyNumberFormat="1" applyFont="1" applyFill="1" applyBorder="1" applyAlignment="1" applyProtection="1"/>
    <xf numFmtId="10" fontId="8" fillId="0" borderId="21" xfId="1" applyNumberFormat="1" applyFont="1" applyFill="1" applyBorder="1" applyAlignment="1" applyProtection="1"/>
    <xf numFmtId="10" fontId="8" fillId="0" borderId="5" xfId="1" applyNumberFormat="1" applyFont="1" applyFill="1" applyBorder="1" applyAlignment="1" applyProtection="1"/>
    <xf numFmtId="1" fontId="8" fillId="0" borderId="22" xfId="1" applyNumberFormat="1" applyFont="1" applyFill="1" applyBorder="1" applyAlignment="1" applyProtection="1"/>
    <xf numFmtId="1" fontId="8" fillId="0" borderId="29" xfId="1" applyNumberFormat="1" applyFont="1" applyFill="1" applyBorder="1" applyAlignment="1" applyProtection="1"/>
    <xf numFmtId="1" fontId="8" fillId="0" borderId="23" xfId="1" applyNumberFormat="1" applyFont="1" applyFill="1" applyBorder="1" applyAlignment="1" applyProtection="1"/>
    <xf numFmtId="49" fontId="8" fillId="5" borderId="30" xfId="0" applyNumberFormat="1" applyFont="1" applyFill="1" applyBorder="1" applyAlignment="1" applyProtection="1">
      <alignment horizontal="center"/>
    </xf>
    <xf numFmtId="49" fontId="8" fillId="5" borderId="8" xfId="0" applyNumberFormat="1" applyFont="1" applyFill="1" applyBorder="1" applyAlignment="1" applyProtection="1">
      <alignment horizontal="center"/>
    </xf>
    <xf numFmtId="0" fontId="8" fillId="0" borderId="12" xfId="0" applyFont="1" applyFill="1" applyBorder="1" applyAlignment="1" applyProtection="1"/>
    <xf numFmtId="0" fontId="8" fillId="0" borderId="13" xfId="0" applyFont="1" applyFill="1" applyBorder="1" applyAlignment="1" applyProtection="1"/>
    <xf numFmtId="0" fontId="8" fillId="0" borderId="14" xfId="0" applyFont="1" applyFill="1" applyBorder="1" applyAlignment="1" applyProtection="1"/>
    <xf numFmtId="0" fontId="9" fillId="4" borderId="31" xfId="0" applyFont="1" applyFill="1" applyBorder="1" applyAlignment="1" applyProtection="1"/>
    <xf numFmtId="2" fontId="6" fillId="0" borderId="0" xfId="0" quotePrefix="1" applyNumberFormat="1" applyFont="1"/>
    <xf numFmtId="167" fontId="1" fillId="0" borderId="0" xfId="190" applyNumberFormat="1"/>
    <xf numFmtId="0" fontId="0" fillId="0" borderId="0" xfId="0" applyAlignment="1">
      <alignment horizontal="right"/>
    </xf>
    <xf numFmtId="49" fontId="8" fillId="5" borderId="32" xfId="0" applyNumberFormat="1" applyFont="1" applyFill="1" applyBorder="1" applyAlignment="1" applyProtection="1">
      <alignment horizontal="center"/>
    </xf>
    <xf numFmtId="0" fontId="8" fillId="5" borderId="19" xfId="0" applyFont="1" applyFill="1" applyBorder="1" applyAlignment="1" applyProtection="1">
      <alignment horizontal="center"/>
    </xf>
    <xf numFmtId="0" fontId="8" fillId="5" borderId="20" xfId="0" applyFont="1" applyFill="1" applyBorder="1" applyAlignment="1" applyProtection="1">
      <alignment horizontal="center"/>
    </xf>
    <xf numFmtId="0" fontId="0" fillId="0" borderId="1" xfId="0" applyBorder="1" applyAlignment="1">
      <alignment horizontal="center"/>
    </xf>
    <xf numFmtId="0" fontId="1" fillId="0" borderId="0" xfId="190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6" xfId="2" applyFont="1" applyBorder="1" applyAlignment="1">
      <alignment horizontal="center" vertical="center"/>
    </xf>
    <xf numFmtId="0" fontId="5" fillId="0" borderId="27" xfId="2" applyFont="1" applyBorder="1" applyAlignment="1">
      <alignment horizontal="center" vertical="center"/>
    </xf>
    <xf numFmtId="0" fontId="5" fillId="0" borderId="28" xfId="2" applyFont="1" applyBorder="1" applyAlignment="1">
      <alignment horizontal="center" vertical="center"/>
    </xf>
    <xf numFmtId="0" fontId="10" fillId="0" borderId="8" xfId="0" applyFont="1" applyFill="1" applyBorder="1" applyAlignment="1" applyProtection="1">
      <alignment horizontal="left" vertical="center" wrapText="1"/>
    </xf>
    <xf numFmtId="0" fontId="8" fillId="0" borderId="8" xfId="0" applyFont="1" applyFill="1" applyBorder="1" applyAlignment="1" applyProtection="1">
      <alignment horizontal="left" vertical="center"/>
    </xf>
    <xf numFmtId="0" fontId="10" fillId="0" borderId="7" xfId="0" applyFont="1" applyFill="1" applyBorder="1" applyAlignment="1" applyProtection="1">
      <alignment horizontal="left" vertical="center" wrapText="1"/>
    </xf>
  </cellXfs>
  <cellStyles count="196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3" builtinId="9" hidden="1"/>
    <cellStyle name="Followed Hyperlink" xfId="19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2" builtinId="8" hidden="1"/>
    <cellStyle name="Hyperlink" xfId="194" builtinId="8" hidden="1"/>
    <cellStyle name="Normal" xfId="0" builtinId="0"/>
    <cellStyle name="Normal 2" xfId="2"/>
    <cellStyle name="Normal 3" xfId="3"/>
    <cellStyle name="Normal 4" xfId="190"/>
    <cellStyle name="Percent" xfId="1" builtinId="5"/>
    <cellStyle name="Percent 2" xfId="191"/>
  </cellStyles>
  <dxfs count="39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rmander%20Hermite%20Interpola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eve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Summary"/>
      <sheetName val="Output"/>
      <sheetName val="Description"/>
      <sheetName val="Preprocessed"/>
      <sheetName val="Overview"/>
      <sheetName val="Convergence Chart"/>
      <sheetName val="Convergence Chart By Wind Speed"/>
      <sheetName val="Power Curve Ankle Chart"/>
      <sheetName val="Power Curve Knee Chart"/>
      <sheetName val="Integration_1"/>
      <sheetName val="Integration_2"/>
      <sheetName val="Integration_3"/>
      <sheetName val="Integration_4"/>
      <sheetName val="Integration_5"/>
      <sheetName val="Integration_6"/>
      <sheetName val="Integration_7"/>
      <sheetName val="Integration_8"/>
      <sheetName val="Integration_9"/>
      <sheetName val="Integration_10"/>
    </sheetNames>
    <sheetDataSet>
      <sheetData sheetId="0"/>
      <sheetData sheetId="1"/>
      <sheetData sheetId="2"/>
      <sheetData sheetId="3"/>
      <sheetData sheetId="4"/>
      <sheetData sheetId="5">
        <row r="4">
          <cell r="C4">
            <v>0.01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Description"/>
      <sheetName val="Results"/>
      <sheetName val="Power Look Up"/>
      <sheetName val="Levels"/>
      <sheetName val="Analysis"/>
    </sheetNames>
    <sheetDataSet>
      <sheetData sheetId="0" refreshError="1"/>
      <sheetData sheetId="1" refreshError="1"/>
      <sheetData sheetId="2" refreshError="1"/>
      <sheetData sheetId="3">
        <row r="2">
          <cell r="C2">
            <v>0</v>
          </cell>
        </row>
        <row r="3">
          <cell r="C3">
            <v>0</v>
          </cell>
        </row>
        <row r="4">
          <cell r="C4">
            <v>0</v>
          </cell>
        </row>
        <row r="5">
          <cell r="C5">
            <v>0</v>
          </cell>
        </row>
        <row r="6">
          <cell r="C6">
            <v>0</v>
          </cell>
        </row>
        <row r="7">
          <cell r="C7">
            <v>0</v>
          </cell>
        </row>
        <row r="8">
          <cell r="C8">
            <v>0</v>
          </cell>
        </row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3">
          <cell r="C53">
            <v>0</v>
          </cell>
        </row>
        <row r="54">
          <cell r="C54">
            <v>0</v>
          </cell>
        </row>
        <row r="55">
          <cell r="C55">
            <v>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0</v>
          </cell>
        </row>
        <row r="59">
          <cell r="C59">
            <v>0</v>
          </cell>
        </row>
        <row r="60">
          <cell r="C60">
            <v>0</v>
          </cell>
        </row>
        <row r="61">
          <cell r="C61">
            <v>0</v>
          </cell>
        </row>
        <row r="62">
          <cell r="C62">
            <v>0</v>
          </cell>
        </row>
        <row r="63">
          <cell r="C63">
            <v>0</v>
          </cell>
        </row>
        <row r="64">
          <cell r="C64">
            <v>0</v>
          </cell>
        </row>
        <row r="65">
          <cell r="C65">
            <v>0</v>
          </cell>
        </row>
        <row r="66">
          <cell r="C66">
            <v>0</v>
          </cell>
        </row>
        <row r="67">
          <cell r="C67">
            <v>0</v>
          </cell>
        </row>
        <row r="68">
          <cell r="C68">
            <v>0</v>
          </cell>
        </row>
        <row r="69">
          <cell r="C69">
            <v>0</v>
          </cell>
        </row>
        <row r="70">
          <cell r="C70">
            <v>0</v>
          </cell>
        </row>
        <row r="71">
          <cell r="C71">
            <v>0</v>
          </cell>
        </row>
        <row r="72">
          <cell r="C72">
            <v>0</v>
          </cell>
        </row>
        <row r="73">
          <cell r="C73">
            <v>0</v>
          </cell>
        </row>
        <row r="74">
          <cell r="C74">
            <v>0</v>
          </cell>
        </row>
        <row r="75">
          <cell r="C75">
            <v>0</v>
          </cell>
        </row>
        <row r="76">
          <cell r="C76">
            <v>0</v>
          </cell>
        </row>
        <row r="77">
          <cell r="C77">
            <v>0</v>
          </cell>
        </row>
        <row r="78">
          <cell r="C78">
            <v>0</v>
          </cell>
        </row>
        <row r="79">
          <cell r="C79">
            <v>0</v>
          </cell>
        </row>
        <row r="80">
          <cell r="C80">
            <v>0</v>
          </cell>
        </row>
        <row r="81">
          <cell r="C81">
            <v>0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0</v>
          </cell>
        </row>
        <row r="87">
          <cell r="C87">
            <v>0</v>
          </cell>
        </row>
        <row r="88">
          <cell r="C88">
            <v>0</v>
          </cell>
        </row>
        <row r="89">
          <cell r="C89">
            <v>0</v>
          </cell>
        </row>
        <row r="90">
          <cell r="C90">
            <v>0</v>
          </cell>
        </row>
        <row r="91">
          <cell r="C91">
            <v>0</v>
          </cell>
        </row>
        <row r="92">
          <cell r="C92">
            <v>0</v>
          </cell>
        </row>
        <row r="93">
          <cell r="C93">
            <v>0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0</v>
          </cell>
        </row>
        <row r="98">
          <cell r="C98">
            <v>0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0</v>
          </cell>
        </row>
        <row r="102">
          <cell r="C102">
            <v>0</v>
          </cell>
        </row>
        <row r="103">
          <cell r="C103">
            <v>0</v>
          </cell>
        </row>
        <row r="104">
          <cell r="C104">
            <v>0</v>
          </cell>
        </row>
        <row r="105">
          <cell r="C105">
            <v>0</v>
          </cell>
        </row>
        <row r="106">
          <cell r="C106">
            <v>0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0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0</v>
          </cell>
        </row>
        <row r="114">
          <cell r="C114">
            <v>0</v>
          </cell>
        </row>
        <row r="115">
          <cell r="C115">
            <v>0</v>
          </cell>
        </row>
        <row r="116">
          <cell r="C116">
            <v>0</v>
          </cell>
        </row>
        <row r="117">
          <cell r="C117">
            <v>0</v>
          </cell>
        </row>
        <row r="118">
          <cell r="C118">
            <v>0</v>
          </cell>
        </row>
        <row r="119">
          <cell r="C119">
            <v>0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0</v>
          </cell>
        </row>
        <row r="123">
          <cell r="C123">
            <v>0</v>
          </cell>
        </row>
        <row r="124">
          <cell r="C124">
            <v>0</v>
          </cell>
        </row>
        <row r="125">
          <cell r="C125">
            <v>0</v>
          </cell>
        </row>
        <row r="126">
          <cell r="C126">
            <v>0</v>
          </cell>
        </row>
        <row r="127">
          <cell r="C127">
            <v>0</v>
          </cell>
        </row>
        <row r="128">
          <cell r="C128">
            <v>0</v>
          </cell>
        </row>
        <row r="129">
          <cell r="C129">
            <v>0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0</v>
          </cell>
        </row>
        <row r="133">
          <cell r="C133">
            <v>0</v>
          </cell>
        </row>
        <row r="134">
          <cell r="C134">
            <v>0</v>
          </cell>
        </row>
        <row r="135">
          <cell r="C135">
            <v>0</v>
          </cell>
        </row>
        <row r="136">
          <cell r="C136">
            <v>0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0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0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0</v>
          </cell>
        </row>
        <row r="148">
          <cell r="C148">
            <v>0</v>
          </cell>
        </row>
        <row r="149">
          <cell r="C149">
            <v>0</v>
          </cell>
        </row>
        <row r="150">
          <cell r="C150">
            <v>0</v>
          </cell>
        </row>
        <row r="151">
          <cell r="C151">
            <v>0</v>
          </cell>
        </row>
        <row r="152">
          <cell r="C152">
            <v>0</v>
          </cell>
        </row>
        <row r="153">
          <cell r="C153">
            <v>0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0</v>
          </cell>
        </row>
        <row r="157">
          <cell r="C157">
            <v>0</v>
          </cell>
        </row>
        <row r="158">
          <cell r="C158">
            <v>0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0</v>
          </cell>
        </row>
        <row r="163">
          <cell r="C163">
            <v>0</v>
          </cell>
        </row>
        <row r="164">
          <cell r="C164">
            <v>0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0</v>
          </cell>
        </row>
        <row r="168">
          <cell r="C168">
            <v>0</v>
          </cell>
        </row>
        <row r="169">
          <cell r="C169">
            <v>0</v>
          </cell>
        </row>
        <row r="170">
          <cell r="C170">
            <v>0</v>
          </cell>
        </row>
        <row r="171">
          <cell r="C171">
            <v>0</v>
          </cell>
        </row>
        <row r="172">
          <cell r="C172">
            <v>0</v>
          </cell>
        </row>
        <row r="173">
          <cell r="C173">
            <v>0</v>
          </cell>
        </row>
        <row r="174">
          <cell r="C174">
            <v>0</v>
          </cell>
        </row>
        <row r="175">
          <cell r="C175">
            <v>0</v>
          </cell>
        </row>
        <row r="176">
          <cell r="C176">
            <v>0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0</v>
          </cell>
        </row>
        <row r="180">
          <cell r="C180">
            <v>0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0</v>
          </cell>
        </row>
        <row r="184">
          <cell r="C184">
            <v>0</v>
          </cell>
        </row>
        <row r="185">
          <cell r="C185">
            <v>0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  <row r="265">
          <cell r="C265">
            <v>0</v>
          </cell>
        </row>
        <row r="266">
          <cell r="C266">
            <v>0</v>
          </cell>
        </row>
        <row r="267">
          <cell r="C267">
            <v>0</v>
          </cell>
        </row>
        <row r="268">
          <cell r="C268">
            <v>0</v>
          </cell>
        </row>
        <row r="269">
          <cell r="C269">
            <v>0</v>
          </cell>
        </row>
        <row r="270">
          <cell r="C270">
            <v>0</v>
          </cell>
        </row>
        <row r="271">
          <cell r="C271">
            <v>0</v>
          </cell>
        </row>
        <row r="272">
          <cell r="C272">
            <v>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0</v>
          </cell>
        </row>
        <row r="279">
          <cell r="C279">
            <v>0</v>
          </cell>
        </row>
        <row r="280">
          <cell r="C280">
            <v>0</v>
          </cell>
        </row>
        <row r="281">
          <cell r="C281">
            <v>0</v>
          </cell>
        </row>
        <row r="282">
          <cell r="C282">
            <v>0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0</v>
          </cell>
        </row>
        <row r="286">
          <cell r="C286">
            <v>0</v>
          </cell>
        </row>
        <row r="287">
          <cell r="C287">
            <v>0</v>
          </cell>
        </row>
        <row r="288">
          <cell r="C288">
            <v>0</v>
          </cell>
        </row>
        <row r="289">
          <cell r="C289">
            <v>0</v>
          </cell>
        </row>
        <row r="290">
          <cell r="C290">
            <v>0</v>
          </cell>
        </row>
        <row r="291">
          <cell r="C291">
            <v>0</v>
          </cell>
        </row>
        <row r="292">
          <cell r="C292">
            <v>0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0</v>
          </cell>
        </row>
        <row r="297">
          <cell r="C297">
            <v>0</v>
          </cell>
        </row>
        <row r="298">
          <cell r="C298">
            <v>0</v>
          </cell>
        </row>
        <row r="299">
          <cell r="C299">
            <v>0</v>
          </cell>
        </row>
        <row r="300">
          <cell r="C300">
            <v>0</v>
          </cell>
        </row>
        <row r="301">
          <cell r="C301">
            <v>0</v>
          </cell>
        </row>
        <row r="302">
          <cell r="C302">
            <v>0.90999999999816206</v>
          </cell>
        </row>
        <row r="303">
          <cell r="C303">
            <v>1.8199999999981427</v>
          </cell>
        </row>
        <row r="304">
          <cell r="C304">
            <v>2.7299999999981233</v>
          </cell>
        </row>
        <row r="305">
          <cell r="C305">
            <v>3.6399999999981039</v>
          </cell>
        </row>
        <row r="306">
          <cell r="C306">
            <v>4.549999999998084</v>
          </cell>
        </row>
        <row r="307">
          <cell r="C307">
            <v>5.4599999999980646</v>
          </cell>
        </row>
        <row r="308">
          <cell r="C308">
            <v>6.3699999999980452</v>
          </cell>
        </row>
        <row r="309">
          <cell r="C309">
            <v>7.2799999999980258</v>
          </cell>
        </row>
        <row r="310">
          <cell r="C310">
            <v>8.1899999999980064</v>
          </cell>
        </row>
        <row r="311">
          <cell r="C311">
            <v>9.099999999997987</v>
          </cell>
        </row>
        <row r="312">
          <cell r="C312">
            <v>10.009999999997968</v>
          </cell>
        </row>
        <row r="313">
          <cell r="C313">
            <v>10.919999999997948</v>
          </cell>
        </row>
        <row r="314">
          <cell r="C314">
            <v>11.829999999997929</v>
          </cell>
        </row>
        <row r="315">
          <cell r="C315">
            <v>12.739999999997909</v>
          </cell>
        </row>
        <row r="316">
          <cell r="C316">
            <v>13.64999999999789</v>
          </cell>
        </row>
        <row r="317">
          <cell r="C317">
            <v>14.559999999997871</v>
          </cell>
        </row>
        <row r="318">
          <cell r="C318">
            <v>15.469999999997851</v>
          </cell>
        </row>
        <row r="319">
          <cell r="C319">
            <v>16.379999999997832</v>
          </cell>
        </row>
        <row r="320">
          <cell r="C320">
            <v>17.289999999997814</v>
          </cell>
        </row>
        <row r="321">
          <cell r="C321">
            <v>18.199999999997793</v>
          </cell>
        </row>
        <row r="322">
          <cell r="C322">
            <v>19.109999999997775</v>
          </cell>
        </row>
        <row r="323">
          <cell r="C323">
            <v>20.019999999997754</v>
          </cell>
        </row>
        <row r="324">
          <cell r="C324">
            <v>20.929999999997737</v>
          </cell>
        </row>
        <row r="325">
          <cell r="C325">
            <v>21.839999999997715</v>
          </cell>
        </row>
        <row r="326">
          <cell r="C326">
            <v>22.749999999997698</v>
          </cell>
        </row>
        <row r="327">
          <cell r="C327">
            <v>23.659999999997677</v>
          </cell>
        </row>
        <row r="328">
          <cell r="C328">
            <v>24.569999999997659</v>
          </cell>
        </row>
        <row r="329">
          <cell r="C329">
            <v>25.479999999997638</v>
          </cell>
        </row>
        <row r="330">
          <cell r="C330">
            <v>26.38999999999762</v>
          </cell>
        </row>
        <row r="331">
          <cell r="C331">
            <v>27.299999999997599</v>
          </cell>
        </row>
        <row r="332">
          <cell r="C332">
            <v>28.209999999997581</v>
          </cell>
        </row>
        <row r="333">
          <cell r="C333">
            <v>29.11999999999756</v>
          </cell>
        </row>
        <row r="334">
          <cell r="C334">
            <v>30.029999999997543</v>
          </cell>
        </row>
        <row r="335">
          <cell r="C335">
            <v>30.939999999997521</v>
          </cell>
        </row>
        <row r="336">
          <cell r="C336">
            <v>31.849999999997504</v>
          </cell>
        </row>
        <row r="337">
          <cell r="C337">
            <v>32.759999999997483</v>
          </cell>
        </row>
        <row r="338">
          <cell r="C338">
            <v>33.669999999997465</v>
          </cell>
        </row>
        <row r="339">
          <cell r="C339">
            <v>34.579999999997447</v>
          </cell>
        </row>
        <row r="340">
          <cell r="C340">
            <v>35.489999999997423</v>
          </cell>
        </row>
        <row r="341">
          <cell r="C341">
            <v>36.399999999997405</v>
          </cell>
        </row>
        <row r="342">
          <cell r="C342">
            <v>37.309999999997387</v>
          </cell>
        </row>
        <row r="343">
          <cell r="C343">
            <v>38.21999999999737</v>
          </cell>
        </row>
        <row r="344">
          <cell r="C344">
            <v>39.129999999997345</v>
          </cell>
        </row>
        <row r="345">
          <cell r="C345">
            <v>40.039999999997328</v>
          </cell>
        </row>
        <row r="346">
          <cell r="C346">
            <v>40.94999999999731</v>
          </cell>
        </row>
        <row r="347">
          <cell r="C347">
            <v>41.859999999997292</v>
          </cell>
        </row>
        <row r="348">
          <cell r="C348">
            <v>42.769999999997268</v>
          </cell>
        </row>
        <row r="349">
          <cell r="C349">
            <v>43.67999999999725</v>
          </cell>
        </row>
        <row r="350">
          <cell r="C350">
            <v>44.589999999997232</v>
          </cell>
        </row>
        <row r="351">
          <cell r="C351">
            <v>45.499999999997215</v>
          </cell>
        </row>
        <row r="352">
          <cell r="C352">
            <v>46.40999999999719</v>
          </cell>
        </row>
        <row r="353">
          <cell r="C353">
            <v>47.319999999997172</v>
          </cell>
        </row>
        <row r="354">
          <cell r="C354">
            <v>48.229999999997155</v>
          </cell>
        </row>
        <row r="355">
          <cell r="C355">
            <v>49.139999999997137</v>
          </cell>
        </row>
        <row r="356">
          <cell r="C356">
            <v>50.049999999997112</v>
          </cell>
        </row>
        <row r="357">
          <cell r="C357">
            <v>50.959999999997095</v>
          </cell>
        </row>
        <row r="358">
          <cell r="C358">
            <v>51.869999999997077</v>
          </cell>
        </row>
        <row r="359">
          <cell r="C359">
            <v>52.779999999997059</v>
          </cell>
        </row>
        <row r="360">
          <cell r="C360">
            <v>53.689999999997035</v>
          </cell>
        </row>
        <row r="361">
          <cell r="C361">
            <v>54.599999999997017</v>
          </cell>
        </row>
        <row r="362">
          <cell r="C362">
            <v>55.509999999997</v>
          </cell>
        </row>
        <row r="363">
          <cell r="C363">
            <v>56.419999999996982</v>
          </cell>
        </row>
        <row r="364">
          <cell r="C364">
            <v>57.329999999996957</v>
          </cell>
        </row>
        <row r="365">
          <cell r="C365">
            <v>58.23999999999694</v>
          </cell>
        </row>
        <row r="366">
          <cell r="C366">
            <v>59.149999999996922</v>
          </cell>
        </row>
        <row r="367">
          <cell r="C367">
            <v>60.059999999996904</v>
          </cell>
        </row>
        <row r="368">
          <cell r="C368">
            <v>60.96999999999688</v>
          </cell>
        </row>
        <row r="369">
          <cell r="C369">
            <v>61.879999999996862</v>
          </cell>
        </row>
        <row r="370">
          <cell r="C370">
            <v>62.789999999996844</v>
          </cell>
        </row>
        <row r="371">
          <cell r="C371">
            <v>63.699999999996827</v>
          </cell>
        </row>
        <row r="372">
          <cell r="C372">
            <v>64.609999999996802</v>
          </cell>
        </row>
        <row r="373">
          <cell r="C373">
            <v>65.519999999996784</v>
          </cell>
        </row>
        <row r="374">
          <cell r="C374">
            <v>66.429999999996767</v>
          </cell>
        </row>
        <row r="375">
          <cell r="C375">
            <v>67.339999999996749</v>
          </cell>
        </row>
        <row r="376">
          <cell r="C376">
            <v>68.249999999996732</v>
          </cell>
        </row>
        <row r="377">
          <cell r="C377">
            <v>69.159999999996714</v>
          </cell>
        </row>
        <row r="378">
          <cell r="C378">
            <v>70.069999999996682</v>
          </cell>
        </row>
        <row r="379">
          <cell r="C379">
            <v>70.979999999996664</v>
          </cell>
        </row>
        <row r="380">
          <cell r="C380">
            <v>71.889999999996647</v>
          </cell>
        </row>
        <row r="381">
          <cell r="C381">
            <v>72.799999999996629</v>
          </cell>
        </row>
        <row r="382">
          <cell r="C382">
            <v>73.709999999996612</v>
          </cell>
        </row>
        <row r="383">
          <cell r="C383">
            <v>74.619999999996594</v>
          </cell>
        </row>
        <row r="384">
          <cell r="C384">
            <v>75.529999999996576</v>
          </cell>
        </row>
        <row r="385">
          <cell r="C385">
            <v>76.439999999996559</v>
          </cell>
        </row>
        <row r="386">
          <cell r="C386">
            <v>77.349999999996527</v>
          </cell>
        </row>
        <row r="387">
          <cell r="C387">
            <v>78.259999999996509</v>
          </cell>
        </row>
        <row r="388">
          <cell r="C388">
            <v>79.169999999996492</v>
          </cell>
        </row>
        <row r="389">
          <cell r="C389">
            <v>80.079999999996474</v>
          </cell>
        </row>
        <row r="390">
          <cell r="C390">
            <v>80.989999999996456</v>
          </cell>
        </row>
        <row r="391">
          <cell r="C391">
            <v>81.899999999996439</v>
          </cell>
        </row>
        <row r="392">
          <cell r="C392">
            <v>82.809999999996421</v>
          </cell>
        </row>
        <row r="393">
          <cell r="C393">
            <v>83.719999999996404</v>
          </cell>
        </row>
        <row r="394">
          <cell r="C394">
            <v>84.629999999996372</v>
          </cell>
        </row>
        <row r="395">
          <cell r="C395">
            <v>85.539999999996354</v>
          </cell>
        </row>
        <row r="396">
          <cell r="C396">
            <v>86.449999999996336</v>
          </cell>
        </row>
        <row r="397">
          <cell r="C397">
            <v>87.359999999996319</v>
          </cell>
        </row>
        <row r="398">
          <cell r="C398">
            <v>88.269999999996301</v>
          </cell>
        </row>
        <row r="399">
          <cell r="C399">
            <v>89.179999999996284</v>
          </cell>
        </row>
        <row r="400">
          <cell r="C400">
            <v>90.089999999996266</v>
          </cell>
        </row>
        <row r="401">
          <cell r="C401">
            <v>90.999999999996248</v>
          </cell>
        </row>
        <row r="402">
          <cell r="C402">
            <v>92.089999999995527</v>
          </cell>
        </row>
        <row r="403">
          <cell r="C403">
            <v>93.179999999995502</v>
          </cell>
        </row>
        <row r="404">
          <cell r="C404">
            <v>94.269999999995477</v>
          </cell>
        </row>
        <row r="405">
          <cell r="C405">
            <v>95.359999999995452</v>
          </cell>
        </row>
        <row r="406">
          <cell r="C406">
            <v>96.449999999995427</v>
          </cell>
        </row>
        <row r="407">
          <cell r="C407">
            <v>97.539999999995402</v>
          </cell>
        </row>
        <row r="408">
          <cell r="C408">
            <v>98.629999999995391</v>
          </cell>
        </row>
        <row r="409">
          <cell r="C409">
            <v>99.719999999995366</v>
          </cell>
        </row>
        <row r="410">
          <cell r="C410">
            <v>100.80999999999534</v>
          </cell>
        </row>
        <row r="411">
          <cell r="C411">
            <v>101.89999999999532</v>
          </cell>
        </row>
        <row r="412">
          <cell r="C412">
            <v>102.98999999999529</v>
          </cell>
        </row>
        <row r="413">
          <cell r="C413">
            <v>104.07999999999527</v>
          </cell>
        </row>
        <row r="414">
          <cell r="C414">
            <v>105.16999999999524</v>
          </cell>
        </row>
        <row r="415">
          <cell r="C415">
            <v>106.25999999999522</v>
          </cell>
        </row>
        <row r="416">
          <cell r="C416">
            <v>107.34999999999519</v>
          </cell>
        </row>
        <row r="417">
          <cell r="C417">
            <v>108.43999999999517</v>
          </cell>
        </row>
        <row r="418">
          <cell r="C418">
            <v>109.52999999999516</v>
          </cell>
        </row>
        <row r="419">
          <cell r="C419">
            <v>110.61999999999513</v>
          </cell>
        </row>
        <row r="420">
          <cell r="C420">
            <v>111.70999999999511</v>
          </cell>
        </row>
        <row r="421">
          <cell r="C421">
            <v>112.79999999999508</v>
          </cell>
        </row>
        <row r="422">
          <cell r="C422">
            <v>113.88999999999506</v>
          </cell>
        </row>
        <row r="423">
          <cell r="C423">
            <v>114.97999999999504</v>
          </cell>
        </row>
        <row r="424">
          <cell r="C424">
            <v>116.06999999999502</v>
          </cell>
        </row>
        <row r="425">
          <cell r="C425">
            <v>117.15999999999499</v>
          </cell>
        </row>
        <row r="426">
          <cell r="C426">
            <v>118.24999999999497</v>
          </cell>
        </row>
        <row r="427">
          <cell r="C427">
            <v>119.33999999999494</v>
          </cell>
        </row>
        <row r="428">
          <cell r="C428">
            <v>120.42999999999492</v>
          </cell>
        </row>
        <row r="429">
          <cell r="C429">
            <v>121.51999999999489</v>
          </cell>
        </row>
        <row r="430">
          <cell r="C430">
            <v>122.60999999999487</v>
          </cell>
        </row>
        <row r="431">
          <cell r="C431">
            <v>123.69999999999484</v>
          </cell>
        </row>
        <row r="432">
          <cell r="C432">
            <v>124.78999999999482</v>
          </cell>
        </row>
        <row r="433">
          <cell r="C433">
            <v>125.87999999999479</v>
          </cell>
        </row>
        <row r="434">
          <cell r="C434">
            <v>126.96999999999478</v>
          </cell>
        </row>
        <row r="435">
          <cell r="C435">
            <v>128.05999999999477</v>
          </cell>
        </row>
        <row r="436">
          <cell r="C436">
            <v>129.14999999999475</v>
          </cell>
        </row>
        <row r="437">
          <cell r="C437">
            <v>130.23999999999472</v>
          </cell>
        </row>
        <row r="438">
          <cell r="C438">
            <v>131.3299999999947</v>
          </cell>
        </row>
        <row r="439">
          <cell r="C439">
            <v>132.41999999999467</v>
          </cell>
        </row>
        <row r="440">
          <cell r="C440">
            <v>133.50999999999465</v>
          </cell>
        </row>
        <row r="441">
          <cell r="C441">
            <v>134.59999999999462</v>
          </cell>
        </row>
        <row r="442">
          <cell r="C442">
            <v>135.6899999999946</v>
          </cell>
        </row>
        <row r="443">
          <cell r="C443">
            <v>136.77999999999457</v>
          </cell>
        </row>
        <row r="444">
          <cell r="C444">
            <v>137.86999999999455</v>
          </cell>
        </row>
        <row r="445">
          <cell r="C445">
            <v>138.95999999999452</v>
          </cell>
        </row>
        <row r="446">
          <cell r="C446">
            <v>140.0499999999945</v>
          </cell>
        </row>
        <row r="447">
          <cell r="C447">
            <v>141.13999999999447</v>
          </cell>
        </row>
        <row r="448">
          <cell r="C448">
            <v>142.22999999999445</v>
          </cell>
        </row>
        <row r="449">
          <cell r="C449">
            <v>143.31999999999442</v>
          </cell>
        </row>
        <row r="450">
          <cell r="C450">
            <v>144.4099999999944</v>
          </cell>
        </row>
        <row r="451">
          <cell r="C451">
            <v>145.49999999999437</v>
          </cell>
        </row>
        <row r="452">
          <cell r="C452">
            <v>146.58999999999435</v>
          </cell>
        </row>
        <row r="453">
          <cell r="C453">
            <v>147.67999999999432</v>
          </cell>
        </row>
        <row r="454">
          <cell r="C454">
            <v>148.7699999999943</v>
          </cell>
        </row>
        <row r="455">
          <cell r="C455">
            <v>149.8599999999943</v>
          </cell>
        </row>
        <row r="456">
          <cell r="C456">
            <v>150.94999999999428</v>
          </cell>
        </row>
        <row r="457">
          <cell r="C457">
            <v>152.03999999999425</v>
          </cell>
        </row>
        <row r="458">
          <cell r="C458">
            <v>153.12999999999423</v>
          </cell>
        </row>
        <row r="459">
          <cell r="C459">
            <v>154.2199999999942</v>
          </cell>
        </row>
        <row r="460">
          <cell r="C460">
            <v>155.30999999999418</v>
          </cell>
        </row>
        <row r="461">
          <cell r="C461">
            <v>156.39999999999415</v>
          </cell>
        </row>
        <row r="462">
          <cell r="C462">
            <v>157.48999999999413</v>
          </cell>
        </row>
        <row r="463">
          <cell r="C463">
            <v>158.5799999999941</v>
          </cell>
        </row>
        <row r="464">
          <cell r="C464">
            <v>159.66999999999408</v>
          </cell>
        </row>
        <row r="465">
          <cell r="C465">
            <v>160.75999999999408</v>
          </cell>
        </row>
        <row r="466">
          <cell r="C466">
            <v>161.84999999999405</v>
          </cell>
        </row>
        <row r="467">
          <cell r="C467">
            <v>162.93999999999403</v>
          </cell>
        </row>
        <row r="468">
          <cell r="C468">
            <v>164.029999999994</v>
          </cell>
        </row>
        <row r="469">
          <cell r="C469">
            <v>165.11999999999398</v>
          </cell>
        </row>
        <row r="470">
          <cell r="C470">
            <v>166.20999999999395</v>
          </cell>
        </row>
        <row r="471">
          <cell r="C471">
            <v>167.29999999999393</v>
          </cell>
        </row>
        <row r="472">
          <cell r="C472">
            <v>168.3899999999939</v>
          </cell>
        </row>
        <row r="473">
          <cell r="C473">
            <v>169.47999999999388</v>
          </cell>
        </row>
        <row r="474">
          <cell r="C474">
            <v>170.56999999999385</v>
          </cell>
        </row>
        <row r="475">
          <cell r="C475">
            <v>171.65999999999383</v>
          </cell>
        </row>
        <row r="476">
          <cell r="C476">
            <v>172.7499999999938</v>
          </cell>
        </row>
        <row r="477">
          <cell r="C477">
            <v>173.83999999999378</v>
          </cell>
        </row>
        <row r="478">
          <cell r="C478">
            <v>174.92999999999375</v>
          </cell>
        </row>
        <row r="479">
          <cell r="C479">
            <v>176.01999999999373</v>
          </cell>
        </row>
        <row r="480">
          <cell r="C480">
            <v>177.1099999999937</v>
          </cell>
        </row>
        <row r="481">
          <cell r="C481">
            <v>178.19999999999368</v>
          </cell>
        </row>
        <row r="482">
          <cell r="C482">
            <v>179.28999999999365</v>
          </cell>
        </row>
        <row r="483">
          <cell r="C483">
            <v>180.37999999999363</v>
          </cell>
        </row>
        <row r="484">
          <cell r="C484">
            <v>181.4699999999936</v>
          </cell>
        </row>
        <row r="485">
          <cell r="C485">
            <v>182.55999999999358</v>
          </cell>
        </row>
        <row r="486">
          <cell r="C486">
            <v>183.64999999999355</v>
          </cell>
        </row>
        <row r="487">
          <cell r="C487">
            <v>184.73999999999353</v>
          </cell>
        </row>
        <row r="488">
          <cell r="C488">
            <v>185.82999999999353</v>
          </cell>
        </row>
        <row r="489">
          <cell r="C489">
            <v>186.91999999999351</v>
          </cell>
        </row>
        <row r="490">
          <cell r="C490">
            <v>188.00999999999348</v>
          </cell>
        </row>
        <row r="491">
          <cell r="C491">
            <v>189.09999999999346</v>
          </cell>
        </row>
        <row r="492">
          <cell r="C492">
            <v>190.18999999999343</v>
          </cell>
        </row>
        <row r="493">
          <cell r="C493">
            <v>191.27999999999341</v>
          </cell>
        </row>
        <row r="494">
          <cell r="C494">
            <v>192.36999999999338</v>
          </cell>
        </row>
        <row r="495">
          <cell r="C495">
            <v>193.45999999999336</v>
          </cell>
        </row>
        <row r="496">
          <cell r="C496">
            <v>194.54999999999333</v>
          </cell>
        </row>
        <row r="497">
          <cell r="C497">
            <v>195.63999999999334</v>
          </cell>
        </row>
        <row r="498">
          <cell r="C498">
            <v>196.72999999999331</v>
          </cell>
        </row>
        <row r="499">
          <cell r="C499">
            <v>197.81999999999329</v>
          </cell>
        </row>
        <row r="500">
          <cell r="C500">
            <v>198.90999999999326</v>
          </cell>
        </row>
        <row r="501">
          <cell r="C501">
            <v>199.99999999999324</v>
          </cell>
        </row>
        <row r="502">
          <cell r="C502">
            <v>201.61999999998989</v>
          </cell>
        </row>
        <row r="503">
          <cell r="C503">
            <v>203.23999999998986</v>
          </cell>
        </row>
        <row r="504">
          <cell r="C504">
            <v>204.85999999998984</v>
          </cell>
        </row>
        <row r="505">
          <cell r="C505">
            <v>206.47999999998979</v>
          </cell>
        </row>
        <row r="506">
          <cell r="C506">
            <v>208.09999999998976</v>
          </cell>
        </row>
        <row r="507">
          <cell r="C507">
            <v>209.71999999998971</v>
          </cell>
        </row>
        <row r="508">
          <cell r="C508">
            <v>211.33999999998969</v>
          </cell>
        </row>
        <row r="509">
          <cell r="C509">
            <v>212.95999999998966</v>
          </cell>
        </row>
        <row r="510">
          <cell r="C510">
            <v>214.57999999998961</v>
          </cell>
        </row>
        <row r="511">
          <cell r="C511">
            <v>216.19999999998959</v>
          </cell>
        </row>
        <row r="512">
          <cell r="C512">
            <v>217.81999999998953</v>
          </cell>
        </row>
        <row r="513">
          <cell r="C513">
            <v>219.43999999998951</v>
          </cell>
        </row>
        <row r="514">
          <cell r="C514">
            <v>221.05999999998949</v>
          </cell>
        </row>
        <row r="515">
          <cell r="C515">
            <v>222.67999999998943</v>
          </cell>
        </row>
        <row r="516">
          <cell r="C516">
            <v>224.29999999998941</v>
          </cell>
        </row>
        <row r="517">
          <cell r="C517">
            <v>225.91999999998939</v>
          </cell>
        </row>
        <row r="518">
          <cell r="C518">
            <v>227.53999999998933</v>
          </cell>
        </row>
        <row r="519">
          <cell r="C519">
            <v>229.15999999998931</v>
          </cell>
        </row>
        <row r="520">
          <cell r="C520">
            <v>230.77999999998929</v>
          </cell>
        </row>
        <row r="521">
          <cell r="C521">
            <v>232.39999999998923</v>
          </cell>
        </row>
        <row r="522">
          <cell r="C522">
            <v>234.01999999998921</v>
          </cell>
        </row>
        <row r="523">
          <cell r="C523">
            <v>235.63999999998919</v>
          </cell>
        </row>
        <row r="524">
          <cell r="C524">
            <v>237.25999999998913</v>
          </cell>
        </row>
        <row r="525">
          <cell r="C525">
            <v>238.87999999998908</v>
          </cell>
        </row>
        <row r="526">
          <cell r="C526">
            <v>240.49999999998906</v>
          </cell>
        </row>
        <row r="527">
          <cell r="C527">
            <v>242.11999999998903</v>
          </cell>
        </row>
        <row r="528">
          <cell r="C528">
            <v>243.73999999998898</v>
          </cell>
        </row>
        <row r="529">
          <cell r="C529">
            <v>245.35999999998896</v>
          </cell>
        </row>
        <row r="530">
          <cell r="C530">
            <v>246.97999999998893</v>
          </cell>
        </row>
        <row r="531">
          <cell r="C531">
            <v>248.59999999998888</v>
          </cell>
        </row>
        <row r="532">
          <cell r="C532">
            <v>250.21999999998886</v>
          </cell>
        </row>
        <row r="533">
          <cell r="C533">
            <v>251.83999999998883</v>
          </cell>
        </row>
        <row r="534">
          <cell r="C534">
            <v>253.45999999998878</v>
          </cell>
        </row>
        <row r="535">
          <cell r="C535">
            <v>255.07999999998876</v>
          </cell>
        </row>
        <row r="536">
          <cell r="C536">
            <v>256.69999999998873</v>
          </cell>
        </row>
        <row r="537">
          <cell r="C537">
            <v>258.31999999998868</v>
          </cell>
        </row>
        <row r="538">
          <cell r="C538">
            <v>259.93999999998863</v>
          </cell>
        </row>
        <row r="539">
          <cell r="C539">
            <v>261.55999999998863</v>
          </cell>
        </row>
        <row r="540">
          <cell r="C540">
            <v>263.17999999998858</v>
          </cell>
        </row>
        <row r="541">
          <cell r="C541">
            <v>264.79999999998853</v>
          </cell>
        </row>
        <row r="542">
          <cell r="C542">
            <v>266.41999999998848</v>
          </cell>
        </row>
        <row r="543">
          <cell r="C543">
            <v>268.03999999998848</v>
          </cell>
        </row>
        <row r="544">
          <cell r="C544">
            <v>269.65999999998843</v>
          </cell>
        </row>
        <row r="545">
          <cell r="C545">
            <v>271.27999999998838</v>
          </cell>
        </row>
        <row r="546">
          <cell r="C546">
            <v>272.89999999998838</v>
          </cell>
        </row>
        <row r="547">
          <cell r="C547">
            <v>274.51999999998833</v>
          </cell>
        </row>
        <row r="548">
          <cell r="C548">
            <v>276.13999999998828</v>
          </cell>
        </row>
        <row r="549">
          <cell r="C549">
            <v>277.75999999998828</v>
          </cell>
        </row>
        <row r="550">
          <cell r="C550">
            <v>279.37999999998823</v>
          </cell>
        </row>
        <row r="551">
          <cell r="C551">
            <v>280.99999999998818</v>
          </cell>
        </row>
        <row r="552">
          <cell r="C552">
            <v>282.61999999998818</v>
          </cell>
        </row>
        <row r="553">
          <cell r="C553">
            <v>284.23999999998813</v>
          </cell>
        </row>
        <row r="554">
          <cell r="C554">
            <v>285.85999999998808</v>
          </cell>
        </row>
        <row r="555">
          <cell r="C555">
            <v>287.47999999998808</v>
          </cell>
        </row>
        <row r="556">
          <cell r="C556">
            <v>289.09999999998803</v>
          </cell>
        </row>
        <row r="557">
          <cell r="C557">
            <v>290.71999999998798</v>
          </cell>
        </row>
        <row r="558">
          <cell r="C558">
            <v>292.33999999998798</v>
          </cell>
        </row>
        <row r="559">
          <cell r="C559">
            <v>293.95999999998793</v>
          </cell>
        </row>
        <row r="560">
          <cell r="C560">
            <v>295.57999999998788</v>
          </cell>
        </row>
        <row r="561">
          <cell r="C561">
            <v>297.19999999998788</v>
          </cell>
        </row>
        <row r="562">
          <cell r="C562">
            <v>298.81999999998783</v>
          </cell>
        </row>
        <row r="563">
          <cell r="C563">
            <v>300.43999999998778</v>
          </cell>
        </row>
        <row r="564">
          <cell r="C564">
            <v>302.05999999998778</v>
          </cell>
        </row>
        <row r="565">
          <cell r="C565">
            <v>303.67999999998773</v>
          </cell>
        </row>
        <row r="566">
          <cell r="C566">
            <v>305.29999999998768</v>
          </cell>
        </row>
        <row r="567">
          <cell r="C567">
            <v>306.91999999998768</v>
          </cell>
        </row>
        <row r="568">
          <cell r="C568">
            <v>308.53999999998763</v>
          </cell>
        </row>
        <row r="569">
          <cell r="C569">
            <v>310.15999999998758</v>
          </cell>
        </row>
        <row r="570">
          <cell r="C570">
            <v>311.77999999998758</v>
          </cell>
        </row>
        <row r="571">
          <cell r="C571">
            <v>313.39999999998753</v>
          </cell>
        </row>
        <row r="572">
          <cell r="C572">
            <v>315.01999999998748</v>
          </cell>
        </row>
        <row r="573">
          <cell r="C573">
            <v>316.63999999998742</v>
          </cell>
        </row>
        <row r="574">
          <cell r="C574">
            <v>318.25999999998737</v>
          </cell>
        </row>
        <row r="575">
          <cell r="C575">
            <v>319.87999999998738</v>
          </cell>
        </row>
        <row r="576">
          <cell r="C576">
            <v>321.49999999998732</v>
          </cell>
        </row>
        <row r="577">
          <cell r="C577">
            <v>323.11999999998727</v>
          </cell>
        </row>
        <row r="578">
          <cell r="C578">
            <v>324.73999999998728</v>
          </cell>
        </row>
        <row r="579">
          <cell r="C579">
            <v>326.35999999998722</v>
          </cell>
        </row>
        <row r="580">
          <cell r="C580">
            <v>327.97999999998717</v>
          </cell>
        </row>
        <row r="581">
          <cell r="C581">
            <v>329.59999999998718</v>
          </cell>
        </row>
        <row r="582">
          <cell r="C582">
            <v>331.21999999998712</v>
          </cell>
        </row>
        <row r="583">
          <cell r="C583">
            <v>332.83999999998707</v>
          </cell>
        </row>
        <row r="584">
          <cell r="C584">
            <v>334.45999999998708</v>
          </cell>
        </row>
        <row r="585">
          <cell r="C585">
            <v>336.07999999998702</v>
          </cell>
        </row>
        <row r="586">
          <cell r="C586">
            <v>337.69999999998697</v>
          </cell>
        </row>
        <row r="587">
          <cell r="C587">
            <v>339.31999999998698</v>
          </cell>
        </row>
        <row r="588">
          <cell r="C588">
            <v>340.93999999998692</v>
          </cell>
        </row>
        <row r="589">
          <cell r="C589">
            <v>342.55999999998687</v>
          </cell>
        </row>
        <row r="590">
          <cell r="C590">
            <v>344.17999999998688</v>
          </cell>
        </row>
        <row r="591">
          <cell r="C591">
            <v>345.79999999998682</v>
          </cell>
        </row>
        <row r="592">
          <cell r="C592">
            <v>347.41999999998677</v>
          </cell>
        </row>
        <row r="593">
          <cell r="C593">
            <v>349.03999999998678</v>
          </cell>
        </row>
        <row r="594">
          <cell r="C594">
            <v>350.65999999998672</v>
          </cell>
        </row>
        <row r="595">
          <cell r="C595">
            <v>352.27999999998667</v>
          </cell>
        </row>
        <row r="596">
          <cell r="C596">
            <v>353.89999999998668</v>
          </cell>
        </row>
        <row r="597">
          <cell r="C597">
            <v>355.51999999998662</v>
          </cell>
        </row>
        <row r="598">
          <cell r="C598">
            <v>357.13999999998657</v>
          </cell>
        </row>
        <row r="599">
          <cell r="C599">
            <v>358.75999999998658</v>
          </cell>
        </row>
        <row r="600">
          <cell r="C600">
            <v>360.37999999998652</v>
          </cell>
        </row>
        <row r="601">
          <cell r="C601">
            <v>361.99999999998647</v>
          </cell>
        </row>
        <row r="602">
          <cell r="C602">
            <v>364.25999999998106</v>
          </cell>
        </row>
        <row r="603">
          <cell r="C603">
            <v>366.51999999998105</v>
          </cell>
        </row>
        <row r="604">
          <cell r="C604">
            <v>368.77999999998099</v>
          </cell>
        </row>
        <row r="605">
          <cell r="C605">
            <v>371.03999999998092</v>
          </cell>
        </row>
        <row r="606">
          <cell r="C606">
            <v>373.29999999998091</v>
          </cell>
        </row>
        <row r="607">
          <cell r="C607">
            <v>375.55999999998085</v>
          </cell>
        </row>
        <row r="608">
          <cell r="C608">
            <v>377.81999999998078</v>
          </cell>
        </row>
        <row r="609">
          <cell r="C609">
            <v>380.07999999998077</v>
          </cell>
        </row>
        <row r="610">
          <cell r="C610">
            <v>382.33999999998071</v>
          </cell>
        </row>
        <row r="611">
          <cell r="C611">
            <v>384.59999999998064</v>
          </cell>
        </row>
        <row r="612">
          <cell r="C612">
            <v>386.85999999998057</v>
          </cell>
        </row>
        <row r="613">
          <cell r="C613">
            <v>389.11999999998056</v>
          </cell>
        </row>
        <row r="614">
          <cell r="C614">
            <v>391.3799999999805</v>
          </cell>
        </row>
        <row r="615">
          <cell r="C615">
            <v>393.63999999998043</v>
          </cell>
        </row>
        <row r="616">
          <cell r="C616">
            <v>395.89999999998042</v>
          </cell>
        </row>
        <row r="617">
          <cell r="C617">
            <v>398.15999999998036</v>
          </cell>
        </row>
        <row r="618">
          <cell r="C618">
            <v>400.41999999998029</v>
          </cell>
        </row>
        <row r="619">
          <cell r="C619">
            <v>402.67999999998028</v>
          </cell>
        </row>
        <row r="620">
          <cell r="C620">
            <v>404.93999999998022</v>
          </cell>
        </row>
        <row r="621">
          <cell r="C621">
            <v>407.19999999998015</v>
          </cell>
        </row>
        <row r="622">
          <cell r="C622">
            <v>409.45999999998014</v>
          </cell>
        </row>
        <row r="623">
          <cell r="C623">
            <v>411.71999999998008</v>
          </cell>
        </row>
        <row r="624">
          <cell r="C624">
            <v>413.97999999998001</v>
          </cell>
        </row>
        <row r="625">
          <cell r="C625">
            <v>416.23999999998</v>
          </cell>
        </row>
        <row r="626">
          <cell r="C626">
            <v>418.49999999997993</v>
          </cell>
        </row>
        <row r="627">
          <cell r="C627">
            <v>420.75999999997987</v>
          </cell>
        </row>
        <row r="628">
          <cell r="C628">
            <v>423.01999999997986</v>
          </cell>
        </row>
        <row r="629">
          <cell r="C629">
            <v>425.27999999997979</v>
          </cell>
        </row>
        <row r="630">
          <cell r="C630">
            <v>427.53999999997973</v>
          </cell>
        </row>
        <row r="631">
          <cell r="C631">
            <v>429.79999999997972</v>
          </cell>
        </row>
        <row r="632">
          <cell r="C632">
            <v>432.05999999997965</v>
          </cell>
        </row>
        <row r="633">
          <cell r="C633">
            <v>434.31999999997959</v>
          </cell>
        </row>
        <row r="634">
          <cell r="C634">
            <v>436.57999999997958</v>
          </cell>
        </row>
        <row r="635">
          <cell r="C635">
            <v>438.83999999997951</v>
          </cell>
        </row>
        <row r="636">
          <cell r="C636">
            <v>441.09999999997945</v>
          </cell>
        </row>
        <row r="637">
          <cell r="C637">
            <v>443.35999999997938</v>
          </cell>
        </row>
        <row r="638">
          <cell r="C638">
            <v>445.61999999997931</v>
          </cell>
        </row>
        <row r="639">
          <cell r="C639">
            <v>447.8799999999793</v>
          </cell>
        </row>
        <row r="640">
          <cell r="C640">
            <v>450.13999999997924</v>
          </cell>
        </row>
        <row r="641">
          <cell r="C641">
            <v>452.39999999997917</v>
          </cell>
        </row>
        <row r="642">
          <cell r="C642">
            <v>454.65999999997916</v>
          </cell>
        </row>
        <row r="643">
          <cell r="C643">
            <v>456.9199999999791</v>
          </cell>
        </row>
        <row r="644">
          <cell r="C644">
            <v>459.17999999997903</v>
          </cell>
        </row>
        <row r="645">
          <cell r="C645">
            <v>461.43999999997902</v>
          </cell>
        </row>
        <row r="646">
          <cell r="C646">
            <v>463.69999999997896</v>
          </cell>
        </row>
        <row r="647">
          <cell r="C647">
            <v>465.95999999997889</v>
          </cell>
        </row>
        <row r="648">
          <cell r="C648">
            <v>468.21999999997888</v>
          </cell>
        </row>
        <row r="649">
          <cell r="C649">
            <v>470.47999999997882</v>
          </cell>
        </row>
        <row r="650">
          <cell r="C650">
            <v>472.73999999997875</v>
          </cell>
        </row>
        <row r="651">
          <cell r="C651">
            <v>474.99999999997874</v>
          </cell>
        </row>
        <row r="652">
          <cell r="C652">
            <v>477.25999999997867</v>
          </cell>
        </row>
        <row r="653">
          <cell r="C653">
            <v>479.51999999997861</v>
          </cell>
        </row>
        <row r="654">
          <cell r="C654">
            <v>481.7799999999786</v>
          </cell>
        </row>
        <row r="655">
          <cell r="C655">
            <v>484.03999999997853</v>
          </cell>
        </row>
        <row r="656">
          <cell r="C656">
            <v>486.29999999997847</v>
          </cell>
        </row>
        <row r="657">
          <cell r="C657">
            <v>488.55999999997846</v>
          </cell>
        </row>
        <row r="658">
          <cell r="C658">
            <v>490.81999999997839</v>
          </cell>
        </row>
        <row r="659">
          <cell r="C659">
            <v>493.07999999997833</v>
          </cell>
        </row>
        <row r="660">
          <cell r="C660">
            <v>495.33999999997832</v>
          </cell>
        </row>
        <row r="661">
          <cell r="C661">
            <v>497.59999999997825</v>
          </cell>
        </row>
        <row r="662">
          <cell r="C662">
            <v>499.85999999997819</v>
          </cell>
        </row>
        <row r="663">
          <cell r="C663">
            <v>502.11999999997818</v>
          </cell>
        </row>
        <row r="664">
          <cell r="C664">
            <v>504.37999999997811</v>
          </cell>
        </row>
        <row r="665">
          <cell r="C665">
            <v>506.63999999997804</v>
          </cell>
        </row>
        <row r="666">
          <cell r="C666">
            <v>508.89999999997804</v>
          </cell>
        </row>
        <row r="667">
          <cell r="C667">
            <v>511.15999999997791</v>
          </cell>
        </row>
        <row r="668">
          <cell r="C668">
            <v>513.4199999999779</v>
          </cell>
        </row>
        <row r="669">
          <cell r="C669">
            <v>515.67999999997789</v>
          </cell>
        </row>
        <row r="670">
          <cell r="C670">
            <v>517.93999999997777</v>
          </cell>
        </row>
        <row r="671">
          <cell r="C671">
            <v>520.19999999997776</v>
          </cell>
        </row>
        <row r="672">
          <cell r="C672">
            <v>522.45999999997775</v>
          </cell>
        </row>
        <row r="673">
          <cell r="C673">
            <v>524.71999999997763</v>
          </cell>
        </row>
        <row r="674">
          <cell r="C674">
            <v>526.97999999997762</v>
          </cell>
        </row>
        <row r="675">
          <cell r="C675">
            <v>529.2399999999775</v>
          </cell>
        </row>
        <row r="676">
          <cell r="C676">
            <v>531.49999999997749</v>
          </cell>
        </row>
        <row r="677">
          <cell r="C677">
            <v>533.75999999997748</v>
          </cell>
        </row>
        <row r="678">
          <cell r="C678">
            <v>536.01999999997747</v>
          </cell>
        </row>
        <row r="679">
          <cell r="C679">
            <v>538.27999999997735</v>
          </cell>
        </row>
        <row r="680">
          <cell r="C680">
            <v>540.53999999997734</v>
          </cell>
        </row>
        <row r="681">
          <cell r="C681">
            <v>542.79999999997722</v>
          </cell>
        </row>
        <row r="682">
          <cell r="C682">
            <v>545.05999999997721</v>
          </cell>
        </row>
        <row r="683">
          <cell r="C683">
            <v>547.3199999999772</v>
          </cell>
        </row>
        <row r="684">
          <cell r="C684">
            <v>549.57999999997719</v>
          </cell>
        </row>
        <row r="685">
          <cell r="C685">
            <v>551.83999999997707</v>
          </cell>
        </row>
        <row r="686">
          <cell r="C686">
            <v>554.09999999997706</v>
          </cell>
        </row>
        <row r="687">
          <cell r="C687">
            <v>556.35999999997694</v>
          </cell>
        </row>
        <row r="688">
          <cell r="C688">
            <v>558.61999999997693</v>
          </cell>
        </row>
        <row r="689">
          <cell r="C689">
            <v>560.87999999997692</v>
          </cell>
        </row>
        <row r="690">
          <cell r="C690">
            <v>563.13999999997691</v>
          </cell>
        </row>
        <row r="691">
          <cell r="C691">
            <v>565.39999999997679</v>
          </cell>
        </row>
        <row r="692">
          <cell r="C692">
            <v>567.65999999997678</v>
          </cell>
        </row>
        <row r="693">
          <cell r="C693">
            <v>569.91999999997665</v>
          </cell>
        </row>
        <row r="694">
          <cell r="C694">
            <v>572.17999999997664</v>
          </cell>
        </row>
        <row r="695">
          <cell r="C695">
            <v>574.43999999997664</v>
          </cell>
        </row>
        <row r="696">
          <cell r="C696">
            <v>576.69999999997663</v>
          </cell>
        </row>
        <row r="697">
          <cell r="C697">
            <v>578.9599999999765</v>
          </cell>
        </row>
        <row r="698">
          <cell r="C698">
            <v>581.21999999997649</v>
          </cell>
        </row>
        <row r="699">
          <cell r="C699">
            <v>583.47999999997637</v>
          </cell>
        </row>
        <row r="700">
          <cell r="C700">
            <v>585.73999999997636</v>
          </cell>
        </row>
        <row r="701">
          <cell r="C701">
            <v>587.99999999997635</v>
          </cell>
        </row>
        <row r="702">
          <cell r="C702">
            <v>591.00999999996839</v>
          </cell>
        </row>
        <row r="703">
          <cell r="C703">
            <v>594.01999999996838</v>
          </cell>
        </row>
        <row r="704">
          <cell r="C704">
            <v>597.02999999996825</v>
          </cell>
        </row>
        <row r="705">
          <cell r="C705">
            <v>600.03999999996824</v>
          </cell>
        </row>
        <row r="706">
          <cell r="C706">
            <v>603.04999999996812</v>
          </cell>
        </row>
        <row r="707">
          <cell r="C707">
            <v>606.05999999996811</v>
          </cell>
        </row>
        <row r="708">
          <cell r="C708">
            <v>609.06999999996799</v>
          </cell>
        </row>
        <row r="709">
          <cell r="C709">
            <v>612.07999999996798</v>
          </cell>
        </row>
        <row r="710">
          <cell r="C710">
            <v>615.08999999996786</v>
          </cell>
        </row>
        <row r="711">
          <cell r="C711">
            <v>618.09999999996785</v>
          </cell>
        </row>
        <row r="712">
          <cell r="C712">
            <v>621.10999999996773</v>
          </cell>
        </row>
        <row r="713">
          <cell r="C713">
            <v>624.11999999996772</v>
          </cell>
        </row>
        <row r="714">
          <cell r="C714">
            <v>627.12999999996759</v>
          </cell>
        </row>
        <row r="715">
          <cell r="C715">
            <v>630.13999999996759</v>
          </cell>
        </row>
        <row r="716">
          <cell r="C716">
            <v>633.14999999996746</v>
          </cell>
        </row>
        <row r="717">
          <cell r="C717">
            <v>636.15999999996745</v>
          </cell>
        </row>
        <row r="718">
          <cell r="C718">
            <v>639.16999999996733</v>
          </cell>
        </row>
        <row r="719">
          <cell r="C719">
            <v>642.17999999996732</v>
          </cell>
        </row>
        <row r="720">
          <cell r="C720">
            <v>645.1899999999672</v>
          </cell>
        </row>
        <row r="721">
          <cell r="C721">
            <v>648.19999999996719</v>
          </cell>
        </row>
        <row r="722">
          <cell r="C722">
            <v>651.20999999996707</v>
          </cell>
        </row>
        <row r="723">
          <cell r="C723">
            <v>654.21999999996706</v>
          </cell>
        </row>
        <row r="724">
          <cell r="C724">
            <v>657.22999999996694</v>
          </cell>
        </row>
        <row r="725">
          <cell r="C725">
            <v>660.23999999996693</v>
          </cell>
        </row>
        <row r="726">
          <cell r="C726">
            <v>663.2499999999668</v>
          </cell>
        </row>
        <row r="727">
          <cell r="C727">
            <v>666.25999999996679</v>
          </cell>
        </row>
        <row r="728">
          <cell r="C728">
            <v>669.26999999996679</v>
          </cell>
        </row>
        <row r="729">
          <cell r="C729">
            <v>672.27999999996666</v>
          </cell>
        </row>
        <row r="730">
          <cell r="C730">
            <v>675.28999999996654</v>
          </cell>
        </row>
        <row r="731">
          <cell r="C731">
            <v>678.29999999996653</v>
          </cell>
        </row>
        <row r="732">
          <cell r="C732">
            <v>681.30999999996652</v>
          </cell>
        </row>
        <row r="733">
          <cell r="C733">
            <v>684.3199999999664</v>
          </cell>
        </row>
        <row r="734">
          <cell r="C734">
            <v>687.32999999996628</v>
          </cell>
        </row>
        <row r="735">
          <cell r="C735">
            <v>690.33999999996627</v>
          </cell>
        </row>
        <row r="736">
          <cell r="C736">
            <v>693.34999999996626</v>
          </cell>
        </row>
        <row r="737">
          <cell r="C737">
            <v>696.35999999996613</v>
          </cell>
        </row>
        <row r="738">
          <cell r="C738">
            <v>699.36999999996613</v>
          </cell>
        </row>
        <row r="739">
          <cell r="C739">
            <v>702.379999999966</v>
          </cell>
        </row>
        <row r="740">
          <cell r="C740">
            <v>705.38999999996599</v>
          </cell>
        </row>
        <row r="741">
          <cell r="C741">
            <v>708.39999999996587</v>
          </cell>
        </row>
        <row r="742">
          <cell r="C742">
            <v>711.40999999996586</v>
          </cell>
        </row>
        <row r="743">
          <cell r="C743">
            <v>714.41999999996574</v>
          </cell>
        </row>
        <row r="744">
          <cell r="C744">
            <v>717.42999999996573</v>
          </cell>
        </row>
        <row r="745">
          <cell r="C745">
            <v>720.43999999996561</v>
          </cell>
        </row>
        <row r="746">
          <cell r="C746">
            <v>723.4499999999656</v>
          </cell>
        </row>
        <row r="747">
          <cell r="C747">
            <v>726.45999999996548</v>
          </cell>
        </row>
        <row r="748">
          <cell r="C748">
            <v>729.46999999996547</v>
          </cell>
        </row>
        <row r="749">
          <cell r="C749">
            <v>732.47999999996534</v>
          </cell>
        </row>
        <row r="750">
          <cell r="C750">
            <v>735.48999999996533</v>
          </cell>
        </row>
        <row r="751">
          <cell r="C751">
            <v>738.49999999996521</v>
          </cell>
        </row>
        <row r="752">
          <cell r="C752">
            <v>741.5099999999652</v>
          </cell>
        </row>
        <row r="753">
          <cell r="C753">
            <v>744.51999999996508</v>
          </cell>
        </row>
        <row r="754">
          <cell r="C754">
            <v>747.52999999996507</v>
          </cell>
        </row>
        <row r="755">
          <cell r="C755">
            <v>750.53999999996495</v>
          </cell>
        </row>
        <row r="756">
          <cell r="C756">
            <v>753.54999999996494</v>
          </cell>
        </row>
        <row r="757">
          <cell r="C757">
            <v>756.55999999996493</v>
          </cell>
        </row>
        <row r="758">
          <cell r="C758">
            <v>759.56999999996481</v>
          </cell>
        </row>
        <row r="759">
          <cell r="C759">
            <v>762.57999999996468</v>
          </cell>
        </row>
        <row r="760">
          <cell r="C760">
            <v>765.58999999996468</v>
          </cell>
        </row>
        <row r="761">
          <cell r="C761">
            <v>768.59999999996467</v>
          </cell>
        </row>
        <row r="762">
          <cell r="C762">
            <v>771.60999999996454</v>
          </cell>
        </row>
        <row r="763">
          <cell r="C763">
            <v>774.61999999996442</v>
          </cell>
        </row>
        <row r="764">
          <cell r="C764">
            <v>777.62999999996441</v>
          </cell>
        </row>
        <row r="765">
          <cell r="C765">
            <v>780.6399999999644</v>
          </cell>
        </row>
        <row r="766">
          <cell r="C766">
            <v>783.64999999996428</v>
          </cell>
        </row>
        <row r="767">
          <cell r="C767">
            <v>786.65999999996416</v>
          </cell>
        </row>
        <row r="768">
          <cell r="C768">
            <v>789.66999999996415</v>
          </cell>
        </row>
        <row r="769">
          <cell r="C769">
            <v>792.67999999996414</v>
          </cell>
        </row>
        <row r="770">
          <cell r="C770">
            <v>795.68999999996402</v>
          </cell>
        </row>
        <row r="771">
          <cell r="C771">
            <v>798.69999999996389</v>
          </cell>
        </row>
        <row r="772">
          <cell r="C772">
            <v>801.70999999996388</v>
          </cell>
        </row>
        <row r="773">
          <cell r="C773">
            <v>804.71999999996387</v>
          </cell>
        </row>
        <row r="774">
          <cell r="C774">
            <v>807.72999999996375</v>
          </cell>
        </row>
        <row r="775">
          <cell r="C775">
            <v>810.73999999996374</v>
          </cell>
        </row>
        <row r="776">
          <cell r="C776">
            <v>813.74999999996362</v>
          </cell>
        </row>
        <row r="777">
          <cell r="C777">
            <v>816.75999999996361</v>
          </cell>
        </row>
        <row r="778">
          <cell r="C778">
            <v>819.76999999996349</v>
          </cell>
        </row>
        <row r="779">
          <cell r="C779">
            <v>822.77999999996348</v>
          </cell>
        </row>
        <row r="780">
          <cell r="C780">
            <v>825.78999999996336</v>
          </cell>
        </row>
        <row r="781">
          <cell r="C781">
            <v>828.79999999996335</v>
          </cell>
        </row>
        <row r="782">
          <cell r="C782">
            <v>831.80999999996322</v>
          </cell>
        </row>
        <row r="783">
          <cell r="C783">
            <v>834.81999999996322</v>
          </cell>
        </row>
        <row r="784">
          <cell r="C784">
            <v>837.82999999996309</v>
          </cell>
        </row>
        <row r="785">
          <cell r="C785">
            <v>840.83999999996308</v>
          </cell>
        </row>
        <row r="786">
          <cell r="C786">
            <v>843.84999999996296</v>
          </cell>
        </row>
        <row r="787">
          <cell r="C787">
            <v>846.85999999996295</v>
          </cell>
        </row>
        <row r="788">
          <cell r="C788">
            <v>849.86999999996283</v>
          </cell>
        </row>
        <row r="789">
          <cell r="C789">
            <v>852.87999999996282</v>
          </cell>
        </row>
        <row r="790">
          <cell r="C790">
            <v>855.88999999996281</v>
          </cell>
        </row>
        <row r="791">
          <cell r="C791">
            <v>858.89999999996269</v>
          </cell>
        </row>
        <row r="792">
          <cell r="C792">
            <v>861.90999999996257</v>
          </cell>
        </row>
        <row r="793">
          <cell r="C793">
            <v>864.91999999996256</v>
          </cell>
        </row>
        <row r="794">
          <cell r="C794">
            <v>867.92999999996255</v>
          </cell>
        </row>
        <row r="795">
          <cell r="C795">
            <v>870.93999999996242</v>
          </cell>
        </row>
        <row r="796">
          <cell r="C796">
            <v>873.9499999999623</v>
          </cell>
        </row>
        <row r="797">
          <cell r="C797">
            <v>876.95999999996229</v>
          </cell>
        </row>
        <row r="798">
          <cell r="C798">
            <v>879.96999999996228</v>
          </cell>
        </row>
        <row r="799">
          <cell r="C799">
            <v>882.97999999996216</v>
          </cell>
        </row>
        <row r="800">
          <cell r="C800">
            <v>885.98999999996204</v>
          </cell>
        </row>
        <row r="801">
          <cell r="C801">
            <v>888.99999999996203</v>
          </cell>
        </row>
        <row r="802">
          <cell r="C802">
            <v>892.66999999995369</v>
          </cell>
        </row>
        <row r="803">
          <cell r="C803">
            <v>896.33999999995353</v>
          </cell>
        </row>
        <row r="804">
          <cell r="C804">
            <v>900.00999999995349</v>
          </cell>
        </row>
        <row r="805">
          <cell r="C805">
            <v>903.67999999995345</v>
          </cell>
        </row>
        <row r="806">
          <cell r="C806">
            <v>907.3499999999533</v>
          </cell>
        </row>
        <row r="807">
          <cell r="C807">
            <v>911.01999999995326</v>
          </cell>
        </row>
        <row r="808">
          <cell r="C808">
            <v>914.68999999995322</v>
          </cell>
        </row>
        <row r="809">
          <cell r="C809">
            <v>918.35999999995306</v>
          </cell>
        </row>
        <row r="810">
          <cell r="C810">
            <v>922.02999999995302</v>
          </cell>
        </row>
        <row r="811">
          <cell r="C811">
            <v>925.69999999995298</v>
          </cell>
        </row>
        <row r="812">
          <cell r="C812">
            <v>929.36999999995282</v>
          </cell>
        </row>
        <row r="813">
          <cell r="C813">
            <v>933.03999999995278</v>
          </cell>
        </row>
        <row r="814">
          <cell r="C814">
            <v>936.70999999995274</v>
          </cell>
        </row>
        <row r="815">
          <cell r="C815">
            <v>940.37999999995259</v>
          </cell>
        </row>
        <row r="816">
          <cell r="C816">
            <v>944.04999999995255</v>
          </cell>
        </row>
        <row r="817">
          <cell r="C817">
            <v>947.71999999995251</v>
          </cell>
        </row>
        <row r="818">
          <cell r="C818">
            <v>951.38999999995235</v>
          </cell>
        </row>
        <row r="819">
          <cell r="C819">
            <v>955.05999999995231</v>
          </cell>
        </row>
        <row r="820">
          <cell r="C820">
            <v>958.72999999995227</v>
          </cell>
        </row>
        <row r="821">
          <cell r="C821">
            <v>962.39999999995212</v>
          </cell>
        </row>
        <row r="822">
          <cell r="C822">
            <v>966.06999999995207</v>
          </cell>
        </row>
        <row r="823">
          <cell r="C823">
            <v>969.73999999995203</v>
          </cell>
        </row>
        <row r="824">
          <cell r="C824">
            <v>973.40999999995188</v>
          </cell>
        </row>
        <row r="825">
          <cell r="C825">
            <v>977.07999999995184</v>
          </cell>
        </row>
        <row r="826">
          <cell r="C826">
            <v>980.7499999999518</v>
          </cell>
        </row>
        <row r="827">
          <cell r="C827">
            <v>984.41999999995164</v>
          </cell>
        </row>
        <row r="828">
          <cell r="C828">
            <v>988.0899999999516</v>
          </cell>
        </row>
        <row r="829">
          <cell r="C829">
            <v>991.75999999995156</v>
          </cell>
        </row>
        <row r="830">
          <cell r="C830">
            <v>995.42999999995141</v>
          </cell>
        </row>
        <row r="831">
          <cell r="C831">
            <v>999.09999999995136</v>
          </cell>
        </row>
        <row r="832">
          <cell r="C832">
            <v>1002.7699999999513</v>
          </cell>
        </row>
        <row r="833">
          <cell r="C833">
            <v>1006.4399999999512</v>
          </cell>
        </row>
        <row r="834">
          <cell r="C834">
            <v>1010.1099999999511</v>
          </cell>
        </row>
        <row r="835">
          <cell r="C835">
            <v>1013.7799999999511</v>
          </cell>
        </row>
        <row r="836">
          <cell r="C836">
            <v>1017.4499999999509</v>
          </cell>
        </row>
        <row r="837">
          <cell r="C837">
            <v>1021.1199999999509</v>
          </cell>
        </row>
        <row r="838">
          <cell r="C838">
            <v>1024.7899999999509</v>
          </cell>
        </row>
        <row r="839">
          <cell r="C839">
            <v>1028.4599999999507</v>
          </cell>
        </row>
        <row r="840">
          <cell r="C840">
            <v>1032.1299999999505</v>
          </cell>
        </row>
        <row r="841">
          <cell r="C841">
            <v>1035.7999999999506</v>
          </cell>
        </row>
        <row r="842">
          <cell r="C842">
            <v>1039.4699999999505</v>
          </cell>
        </row>
        <row r="843">
          <cell r="C843">
            <v>1043.1399999999503</v>
          </cell>
        </row>
        <row r="844">
          <cell r="C844">
            <v>1046.8099999999504</v>
          </cell>
        </row>
        <row r="845">
          <cell r="C845">
            <v>1050.4799999999502</v>
          </cell>
        </row>
        <row r="846">
          <cell r="C846">
            <v>1054.1499999999501</v>
          </cell>
        </row>
        <row r="847">
          <cell r="C847">
            <v>1057.8199999999501</v>
          </cell>
        </row>
        <row r="848">
          <cell r="C848">
            <v>1061.48999999995</v>
          </cell>
        </row>
        <row r="849">
          <cell r="C849">
            <v>1065.1599999999498</v>
          </cell>
        </row>
        <row r="850">
          <cell r="C850">
            <v>1068.8299999999499</v>
          </cell>
        </row>
        <row r="851">
          <cell r="C851">
            <v>1072.4999999999498</v>
          </cell>
        </row>
        <row r="852">
          <cell r="C852">
            <v>1076.1699999999496</v>
          </cell>
        </row>
        <row r="853">
          <cell r="C853">
            <v>1079.8399999999497</v>
          </cell>
        </row>
        <row r="854">
          <cell r="C854">
            <v>1083.5099999999495</v>
          </cell>
        </row>
        <row r="855">
          <cell r="C855">
            <v>1087.1799999999496</v>
          </cell>
        </row>
        <row r="856">
          <cell r="C856">
            <v>1090.8499999999494</v>
          </cell>
        </row>
        <row r="857">
          <cell r="C857">
            <v>1094.5199999999493</v>
          </cell>
        </row>
        <row r="858">
          <cell r="C858">
            <v>1098.1899999999494</v>
          </cell>
        </row>
        <row r="859">
          <cell r="C859">
            <v>1101.8599999999492</v>
          </cell>
        </row>
        <row r="860">
          <cell r="C860">
            <v>1105.529999999949</v>
          </cell>
        </row>
        <row r="861">
          <cell r="C861">
            <v>1109.1999999999491</v>
          </cell>
        </row>
        <row r="862">
          <cell r="C862">
            <v>1112.869999999949</v>
          </cell>
        </row>
        <row r="863">
          <cell r="C863">
            <v>1116.5399999999488</v>
          </cell>
        </row>
        <row r="864">
          <cell r="C864">
            <v>1120.2099999999489</v>
          </cell>
        </row>
        <row r="865">
          <cell r="C865">
            <v>1123.8799999999487</v>
          </cell>
        </row>
        <row r="866">
          <cell r="C866">
            <v>1127.5499999999486</v>
          </cell>
        </row>
        <row r="867">
          <cell r="C867">
            <v>1131.2199999999486</v>
          </cell>
        </row>
        <row r="868">
          <cell r="C868">
            <v>1134.8899999999485</v>
          </cell>
        </row>
        <row r="869">
          <cell r="C869">
            <v>1138.5599999999483</v>
          </cell>
        </row>
        <row r="870">
          <cell r="C870">
            <v>1142.2299999999484</v>
          </cell>
        </row>
        <row r="871">
          <cell r="C871">
            <v>1145.8999999999482</v>
          </cell>
        </row>
        <row r="872">
          <cell r="C872">
            <v>1149.5699999999481</v>
          </cell>
        </row>
        <row r="873">
          <cell r="C873">
            <v>1153.2399999999479</v>
          </cell>
        </row>
        <row r="874">
          <cell r="C874">
            <v>1156.909999999948</v>
          </cell>
        </row>
        <row r="875">
          <cell r="C875">
            <v>1160.5799999999479</v>
          </cell>
        </row>
        <row r="876">
          <cell r="C876">
            <v>1164.2499999999477</v>
          </cell>
        </row>
        <row r="877">
          <cell r="C877">
            <v>1167.9199999999478</v>
          </cell>
        </row>
        <row r="878">
          <cell r="C878">
            <v>1171.5899999999476</v>
          </cell>
        </row>
        <row r="879">
          <cell r="C879">
            <v>1175.2599999999477</v>
          </cell>
        </row>
        <row r="880">
          <cell r="C880">
            <v>1178.9299999999475</v>
          </cell>
        </row>
        <row r="881">
          <cell r="C881">
            <v>1182.5999999999474</v>
          </cell>
        </row>
        <row r="882">
          <cell r="C882">
            <v>1186.2699999999475</v>
          </cell>
        </row>
        <row r="883">
          <cell r="C883">
            <v>1189.9399999999473</v>
          </cell>
        </row>
        <row r="884">
          <cell r="C884">
            <v>1193.6099999999471</v>
          </cell>
        </row>
        <row r="885">
          <cell r="C885">
            <v>1197.2799999999472</v>
          </cell>
        </row>
        <row r="886">
          <cell r="C886">
            <v>1200.9499999999471</v>
          </cell>
        </row>
        <row r="887">
          <cell r="C887">
            <v>1204.6199999999469</v>
          </cell>
        </row>
        <row r="888">
          <cell r="C888">
            <v>1208.289999999947</v>
          </cell>
        </row>
        <row r="889">
          <cell r="C889">
            <v>1211.9599999999468</v>
          </cell>
        </row>
        <row r="890">
          <cell r="C890">
            <v>1215.6299999999467</v>
          </cell>
        </row>
        <row r="891">
          <cell r="C891">
            <v>1219.2999999999467</v>
          </cell>
        </row>
        <row r="892">
          <cell r="C892">
            <v>1222.9699999999466</v>
          </cell>
        </row>
        <row r="893">
          <cell r="C893">
            <v>1226.6399999999464</v>
          </cell>
        </row>
        <row r="894">
          <cell r="C894">
            <v>1230.3099999999465</v>
          </cell>
        </row>
        <row r="895">
          <cell r="C895">
            <v>1233.9799999999464</v>
          </cell>
        </row>
        <row r="896">
          <cell r="C896">
            <v>1237.6499999999462</v>
          </cell>
        </row>
        <row r="897">
          <cell r="C897">
            <v>1241.3199999999463</v>
          </cell>
        </row>
        <row r="898">
          <cell r="C898">
            <v>1244.9899999999461</v>
          </cell>
        </row>
        <row r="899">
          <cell r="C899">
            <v>1248.659999999946</v>
          </cell>
        </row>
        <row r="900">
          <cell r="C900">
            <v>1252.329999999946</v>
          </cell>
        </row>
        <row r="901">
          <cell r="C901">
            <v>1255.9999999999459</v>
          </cell>
        </row>
        <row r="902">
          <cell r="C902">
            <v>1259.8099999999438</v>
          </cell>
        </row>
        <row r="903">
          <cell r="C903">
            <v>1263.6199999999437</v>
          </cell>
        </row>
        <row r="904">
          <cell r="C904">
            <v>1267.4299999999437</v>
          </cell>
        </row>
        <row r="905">
          <cell r="C905">
            <v>1271.2399999999434</v>
          </cell>
        </row>
        <row r="906">
          <cell r="C906">
            <v>1275.0499999999433</v>
          </cell>
        </row>
        <row r="907">
          <cell r="C907">
            <v>1278.8599999999433</v>
          </cell>
        </row>
        <row r="908">
          <cell r="C908">
            <v>1282.6699999999432</v>
          </cell>
        </row>
        <row r="909">
          <cell r="C909">
            <v>1286.4799999999432</v>
          </cell>
        </row>
        <row r="910">
          <cell r="C910">
            <v>1290.2899999999431</v>
          </cell>
        </row>
        <row r="911">
          <cell r="C911">
            <v>1294.0999999999431</v>
          </cell>
        </row>
        <row r="912">
          <cell r="C912">
            <v>1297.909999999943</v>
          </cell>
        </row>
        <row r="913">
          <cell r="C913">
            <v>1301.719999999943</v>
          </cell>
        </row>
        <row r="914">
          <cell r="C914">
            <v>1305.5299999999427</v>
          </cell>
        </row>
        <row r="915">
          <cell r="C915">
            <v>1309.3399999999426</v>
          </cell>
        </row>
        <row r="916">
          <cell r="C916">
            <v>1313.1499999999426</v>
          </cell>
        </row>
        <row r="917">
          <cell r="C917">
            <v>1316.9599999999425</v>
          </cell>
        </row>
        <row r="918">
          <cell r="C918">
            <v>1320.7699999999425</v>
          </cell>
        </row>
        <row r="919">
          <cell r="C919">
            <v>1324.5799999999424</v>
          </cell>
        </row>
        <row r="920">
          <cell r="C920">
            <v>1328.3899999999423</v>
          </cell>
        </row>
        <row r="921">
          <cell r="C921">
            <v>1332.1999999999423</v>
          </cell>
        </row>
        <row r="922">
          <cell r="C922">
            <v>1336.009999999942</v>
          </cell>
        </row>
        <row r="923">
          <cell r="C923">
            <v>1339.819999999942</v>
          </cell>
        </row>
        <row r="924">
          <cell r="C924">
            <v>1343.6299999999419</v>
          </cell>
        </row>
        <row r="925">
          <cell r="C925">
            <v>1347.4399999999418</v>
          </cell>
        </row>
        <row r="926">
          <cell r="C926">
            <v>1351.2499999999418</v>
          </cell>
        </row>
        <row r="927">
          <cell r="C927">
            <v>1355.0599999999417</v>
          </cell>
        </row>
        <row r="928">
          <cell r="C928">
            <v>1358.8699999999417</v>
          </cell>
        </row>
        <row r="929">
          <cell r="C929">
            <v>1362.6799999999416</v>
          </cell>
        </row>
        <row r="930">
          <cell r="C930">
            <v>1366.4899999999416</v>
          </cell>
        </row>
        <row r="931">
          <cell r="C931">
            <v>1370.2999999999413</v>
          </cell>
        </row>
        <row r="932">
          <cell r="C932">
            <v>1374.1099999999412</v>
          </cell>
        </row>
        <row r="933">
          <cell r="C933">
            <v>1377.9199999999412</v>
          </cell>
        </row>
        <row r="934">
          <cell r="C934">
            <v>1381.7299999999411</v>
          </cell>
        </row>
        <row r="935">
          <cell r="C935">
            <v>1385.5399999999411</v>
          </cell>
        </row>
        <row r="936">
          <cell r="C936">
            <v>1389.349999999941</v>
          </cell>
        </row>
        <row r="937">
          <cell r="C937">
            <v>1393.159999999941</v>
          </cell>
        </row>
        <row r="938">
          <cell r="C938">
            <v>1396.9699999999409</v>
          </cell>
        </row>
        <row r="939">
          <cell r="C939">
            <v>1400.7799999999406</v>
          </cell>
        </row>
        <row r="940">
          <cell r="C940">
            <v>1404.5899999999406</v>
          </cell>
        </row>
        <row r="941">
          <cell r="C941">
            <v>1408.3999999999405</v>
          </cell>
        </row>
        <row r="942">
          <cell r="C942">
            <v>1412.2099999999405</v>
          </cell>
        </row>
        <row r="943">
          <cell r="C943">
            <v>1416.0199999999404</v>
          </cell>
        </row>
        <row r="944">
          <cell r="C944">
            <v>1419.8299999999404</v>
          </cell>
        </row>
        <row r="945">
          <cell r="C945">
            <v>1423.6399999999403</v>
          </cell>
        </row>
        <row r="946">
          <cell r="C946">
            <v>1427.4499999999402</v>
          </cell>
        </row>
        <row r="947">
          <cell r="C947">
            <v>1431.2599999999402</v>
          </cell>
        </row>
        <row r="948">
          <cell r="C948">
            <v>1435.0699999999401</v>
          </cell>
        </row>
        <row r="949">
          <cell r="C949">
            <v>1438.8799999999399</v>
          </cell>
        </row>
        <row r="950">
          <cell r="C950">
            <v>1442.6899999999398</v>
          </cell>
        </row>
        <row r="951">
          <cell r="C951">
            <v>1446.4999999999397</v>
          </cell>
        </row>
        <row r="952">
          <cell r="C952">
            <v>1450.3099999999397</v>
          </cell>
        </row>
        <row r="953">
          <cell r="C953">
            <v>1454.1199999999396</v>
          </cell>
        </row>
        <row r="954">
          <cell r="C954">
            <v>1457.9299999999396</v>
          </cell>
        </row>
        <row r="955">
          <cell r="C955">
            <v>1461.7399999999395</v>
          </cell>
        </row>
        <row r="956">
          <cell r="C956">
            <v>1465.5499999999392</v>
          </cell>
        </row>
        <row r="957">
          <cell r="C957">
            <v>1469.3599999999392</v>
          </cell>
        </row>
        <row r="958">
          <cell r="C958">
            <v>1473.1699999999391</v>
          </cell>
        </row>
        <row r="959">
          <cell r="C959">
            <v>1476.9799999999391</v>
          </cell>
        </row>
        <row r="960">
          <cell r="C960">
            <v>1480.789999999939</v>
          </cell>
        </row>
        <row r="961">
          <cell r="C961">
            <v>1484.599999999939</v>
          </cell>
        </row>
        <row r="962">
          <cell r="C962">
            <v>1488.4099999999389</v>
          </cell>
        </row>
        <row r="963">
          <cell r="C963">
            <v>1492.2199999999389</v>
          </cell>
        </row>
        <row r="964">
          <cell r="C964">
            <v>1496.0299999999388</v>
          </cell>
        </row>
        <row r="965">
          <cell r="C965">
            <v>1499.8399999999388</v>
          </cell>
        </row>
        <row r="966">
          <cell r="C966">
            <v>1503.6499999999385</v>
          </cell>
        </row>
        <row r="967">
          <cell r="C967">
            <v>1507.4599999999384</v>
          </cell>
        </row>
        <row r="968">
          <cell r="C968">
            <v>1511.2699999999384</v>
          </cell>
        </row>
        <row r="969">
          <cell r="C969">
            <v>1515.0799999999383</v>
          </cell>
        </row>
        <row r="970">
          <cell r="C970">
            <v>1518.8899999999383</v>
          </cell>
        </row>
        <row r="971">
          <cell r="C971">
            <v>1522.6999999999382</v>
          </cell>
        </row>
        <row r="972">
          <cell r="C972">
            <v>1526.5099999999379</v>
          </cell>
        </row>
        <row r="973">
          <cell r="C973">
            <v>1530.3199999999379</v>
          </cell>
        </row>
        <row r="974">
          <cell r="C974">
            <v>1534.1299999999378</v>
          </cell>
        </row>
        <row r="975">
          <cell r="C975">
            <v>1537.9399999999378</v>
          </cell>
        </row>
        <row r="976">
          <cell r="C976">
            <v>1541.7499999999377</v>
          </cell>
        </row>
        <row r="977">
          <cell r="C977">
            <v>1545.5599999999376</v>
          </cell>
        </row>
        <row r="978">
          <cell r="C978">
            <v>1549.3699999999376</v>
          </cell>
        </row>
        <row r="979">
          <cell r="C979">
            <v>1553.1799999999375</v>
          </cell>
        </row>
        <row r="980">
          <cell r="C980">
            <v>1556.9899999999375</v>
          </cell>
        </row>
        <row r="981">
          <cell r="C981">
            <v>1560.7999999999374</v>
          </cell>
        </row>
        <row r="982">
          <cell r="C982">
            <v>1564.6099999999374</v>
          </cell>
        </row>
        <row r="983">
          <cell r="C983">
            <v>1568.4199999999371</v>
          </cell>
        </row>
        <row r="984">
          <cell r="C984">
            <v>1572.229999999937</v>
          </cell>
        </row>
        <row r="985">
          <cell r="C985">
            <v>1576.039999999937</v>
          </cell>
        </row>
        <row r="986">
          <cell r="C986">
            <v>1579.8499999999369</v>
          </cell>
        </row>
        <row r="987">
          <cell r="C987">
            <v>1583.6599999999369</v>
          </cell>
        </row>
        <row r="988">
          <cell r="C988">
            <v>1587.4699999999368</v>
          </cell>
        </row>
        <row r="989">
          <cell r="C989">
            <v>1591.2799999999368</v>
          </cell>
        </row>
        <row r="990">
          <cell r="C990">
            <v>1595.0899999999365</v>
          </cell>
        </row>
        <row r="991">
          <cell r="C991">
            <v>1598.8999999999364</v>
          </cell>
        </row>
        <row r="992">
          <cell r="C992">
            <v>1602.7099999999364</v>
          </cell>
        </row>
        <row r="993">
          <cell r="C993">
            <v>1606.5199999999363</v>
          </cell>
        </row>
        <row r="994">
          <cell r="C994">
            <v>1610.3299999999363</v>
          </cell>
        </row>
        <row r="995">
          <cell r="C995">
            <v>1614.1399999999362</v>
          </cell>
        </row>
        <row r="996">
          <cell r="C996">
            <v>1617.9499999999362</v>
          </cell>
        </row>
        <row r="997">
          <cell r="C997">
            <v>1621.7599999999361</v>
          </cell>
        </row>
        <row r="998">
          <cell r="C998">
            <v>1625.569999999936</v>
          </cell>
        </row>
        <row r="999">
          <cell r="C999">
            <v>1629.379999999936</v>
          </cell>
        </row>
        <row r="1000">
          <cell r="C1000">
            <v>1633.1899999999357</v>
          </cell>
        </row>
        <row r="1001">
          <cell r="C1001">
            <v>1636.9999999999357</v>
          </cell>
        </row>
        <row r="1002">
          <cell r="C1002">
            <v>1639.6699999999548</v>
          </cell>
        </row>
        <row r="1003">
          <cell r="C1003">
            <v>1642.3399999999549</v>
          </cell>
        </row>
        <row r="1004">
          <cell r="C1004">
            <v>1645.0099999999547</v>
          </cell>
        </row>
        <row r="1005">
          <cell r="C1005">
            <v>1647.6799999999548</v>
          </cell>
        </row>
        <row r="1006">
          <cell r="C1006">
            <v>1650.3499999999547</v>
          </cell>
        </row>
        <row r="1007">
          <cell r="C1007">
            <v>1653.0199999999545</v>
          </cell>
        </row>
        <row r="1008">
          <cell r="C1008">
            <v>1655.6899999999546</v>
          </cell>
        </row>
        <row r="1009">
          <cell r="C1009">
            <v>1658.3599999999544</v>
          </cell>
        </row>
        <row r="1010">
          <cell r="C1010">
            <v>1661.0299999999545</v>
          </cell>
        </row>
        <row r="1011">
          <cell r="C1011">
            <v>1663.6999999999543</v>
          </cell>
        </row>
        <row r="1012">
          <cell r="C1012">
            <v>1666.3699999999544</v>
          </cell>
        </row>
        <row r="1013">
          <cell r="C1013">
            <v>1669.0399999999543</v>
          </cell>
        </row>
        <row r="1014">
          <cell r="C1014">
            <v>1671.7099999999541</v>
          </cell>
        </row>
        <row r="1015">
          <cell r="C1015">
            <v>1674.3799999999542</v>
          </cell>
        </row>
        <row r="1016">
          <cell r="C1016">
            <v>1677.049999999954</v>
          </cell>
        </row>
        <row r="1017">
          <cell r="C1017">
            <v>1679.7199999999541</v>
          </cell>
        </row>
        <row r="1018">
          <cell r="C1018">
            <v>1682.3899999999539</v>
          </cell>
        </row>
        <row r="1019">
          <cell r="C1019">
            <v>1685.059999999954</v>
          </cell>
        </row>
        <row r="1020">
          <cell r="C1020">
            <v>1687.7299999999539</v>
          </cell>
        </row>
        <row r="1021">
          <cell r="C1021">
            <v>1690.3999999999537</v>
          </cell>
        </row>
        <row r="1022">
          <cell r="C1022">
            <v>1693.0699999999538</v>
          </cell>
        </row>
        <row r="1023">
          <cell r="C1023">
            <v>1695.7399999999536</v>
          </cell>
        </row>
        <row r="1024">
          <cell r="C1024">
            <v>1698.4099999999537</v>
          </cell>
        </row>
        <row r="1025">
          <cell r="C1025">
            <v>1701.0799999999535</v>
          </cell>
        </row>
        <row r="1026">
          <cell r="C1026">
            <v>1703.7499999999536</v>
          </cell>
        </row>
        <row r="1027">
          <cell r="C1027">
            <v>1706.4199999999535</v>
          </cell>
        </row>
        <row r="1028">
          <cell r="C1028">
            <v>1709.0899999999533</v>
          </cell>
        </row>
        <row r="1029">
          <cell r="C1029">
            <v>1711.7599999999534</v>
          </cell>
        </row>
        <row r="1030">
          <cell r="C1030">
            <v>1714.4299999999532</v>
          </cell>
        </row>
        <row r="1031">
          <cell r="C1031">
            <v>1717.0999999999533</v>
          </cell>
        </row>
        <row r="1032">
          <cell r="C1032">
            <v>1719.7699999999531</v>
          </cell>
        </row>
        <row r="1033">
          <cell r="C1033">
            <v>1722.4399999999532</v>
          </cell>
        </row>
        <row r="1034">
          <cell r="C1034">
            <v>1725.1099999999531</v>
          </cell>
        </row>
        <row r="1035">
          <cell r="C1035">
            <v>1727.7799999999529</v>
          </cell>
        </row>
        <row r="1036">
          <cell r="C1036">
            <v>1730.449999999953</v>
          </cell>
        </row>
        <row r="1037">
          <cell r="C1037">
            <v>1733.1199999999528</v>
          </cell>
        </row>
        <row r="1038">
          <cell r="C1038">
            <v>1735.7899999999529</v>
          </cell>
        </row>
        <row r="1039">
          <cell r="C1039">
            <v>1738.4599999999527</v>
          </cell>
        </row>
        <row r="1040">
          <cell r="C1040">
            <v>1741.1299999999528</v>
          </cell>
        </row>
        <row r="1041">
          <cell r="C1041">
            <v>1743.7999999999527</v>
          </cell>
        </row>
        <row r="1042">
          <cell r="C1042">
            <v>1746.4699999999525</v>
          </cell>
        </row>
        <row r="1043">
          <cell r="C1043">
            <v>1749.1399999999526</v>
          </cell>
        </row>
        <row r="1044">
          <cell r="C1044">
            <v>1751.8099999999524</v>
          </cell>
        </row>
        <row r="1045">
          <cell r="C1045">
            <v>1754.4799999999525</v>
          </cell>
        </row>
        <row r="1046">
          <cell r="C1046">
            <v>1757.1499999999523</v>
          </cell>
        </row>
        <row r="1047">
          <cell r="C1047">
            <v>1759.8199999999524</v>
          </cell>
        </row>
        <row r="1048">
          <cell r="C1048">
            <v>1762.4899999999523</v>
          </cell>
        </row>
        <row r="1049">
          <cell r="C1049">
            <v>1765.1599999999521</v>
          </cell>
        </row>
        <row r="1050">
          <cell r="C1050">
            <v>1767.8299999999522</v>
          </cell>
        </row>
        <row r="1051">
          <cell r="C1051">
            <v>1770.499999999952</v>
          </cell>
        </row>
        <row r="1052">
          <cell r="C1052">
            <v>1773.1699999999521</v>
          </cell>
        </row>
        <row r="1053">
          <cell r="C1053">
            <v>1775.8399999999519</v>
          </cell>
        </row>
        <row r="1054">
          <cell r="C1054">
            <v>1778.509999999952</v>
          </cell>
        </row>
        <row r="1055">
          <cell r="C1055">
            <v>1781.1799999999519</v>
          </cell>
        </row>
        <row r="1056">
          <cell r="C1056">
            <v>1783.8499999999517</v>
          </cell>
        </row>
        <row r="1057">
          <cell r="C1057">
            <v>1786.5199999999518</v>
          </cell>
        </row>
        <row r="1058">
          <cell r="C1058">
            <v>1789.1899999999516</v>
          </cell>
        </row>
        <row r="1059">
          <cell r="C1059">
            <v>1791.8599999999517</v>
          </cell>
        </row>
        <row r="1060">
          <cell r="C1060">
            <v>1794.5299999999515</v>
          </cell>
        </row>
        <row r="1061">
          <cell r="C1061">
            <v>1797.1999999999516</v>
          </cell>
        </row>
        <row r="1062">
          <cell r="C1062">
            <v>1799.8699999999515</v>
          </cell>
        </row>
        <row r="1063">
          <cell r="C1063">
            <v>1802.5399999999513</v>
          </cell>
        </row>
        <row r="1064">
          <cell r="C1064">
            <v>1805.2099999999514</v>
          </cell>
        </row>
        <row r="1065">
          <cell r="C1065">
            <v>1807.8799999999512</v>
          </cell>
        </row>
        <row r="1066">
          <cell r="C1066">
            <v>1810.5499999999513</v>
          </cell>
        </row>
        <row r="1067">
          <cell r="C1067">
            <v>1813.2199999999511</v>
          </cell>
        </row>
        <row r="1068">
          <cell r="C1068">
            <v>1815.8899999999512</v>
          </cell>
        </row>
        <row r="1069">
          <cell r="C1069">
            <v>1818.5599999999511</v>
          </cell>
        </row>
        <row r="1070">
          <cell r="C1070">
            <v>1821.2299999999509</v>
          </cell>
        </row>
        <row r="1071">
          <cell r="C1071">
            <v>1823.899999999951</v>
          </cell>
        </row>
        <row r="1072">
          <cell r="C1072">
            <v>1826.5699999999508</v>
          </cell>
        </row>
        <row r="1073">
          <cell r="C1073">
            <v>1829.2399999999509</v>
          </cell>
        </row>
        <row r="1074">
          <cell r="C1074">
            <v>1831.9099999999507</v>
          </cell>
        </row>
        <row r="1075">
          <cell r="C1075">
            <v>1834.5799999999508</v>
          </cell>
        </row>
        <row r="1076">
          <cell r="C1076">
            <v>1837.2499999999507</v>
          </cell>
        </row>
        <row r="1077">
          <cell r="C1077">
            <v>1839.9199999999505</v>
          </cell>
        </row>
        <row r="1078">
          <cell r="C1078">
            <v>1842.5899999999506</v>
          </cell>
        </row>
        <row r="1079">
          <cell r="C1079">
            <v>1845.2599999999504</v>
          </cell>
        </row>
        <row r="1080">
          <cell r="C1080">
            <v>1847.9299999999505</v>
          </cell>
        </row>
        <row r="1081">
          <cell r="C1081">
            <v>1850.5999999999503</v>
          </cell>
        </row>
        <row r="1082">
          <cell r="C1082">
            <v>1853.2699999999504</v>
          </cell>
        </row>
        <row r="1083">
          <cell r="C1083">
            <v>1855.9399999999503</v>
          </cell>
        </row>
        <row r="1084">
          <cell r="C1084">
            <v>1858.6099999999501</v>
          </cell>
        </row>
        <row r="1085">
          <cell r="C1085">
            <v>1861.2799999999502</v>
          </cell>
        </row>
        <row r="1086">
          <cell r="C1086">
            <v>1863.94999999995</v>
          </cell>
        </row>
        <row r="1087">
          <cell r="C1087">
            <v>1866.6199999999501</v>
          </cell>
        </row>
        <row r="1088">
          <cell r="C1088">
            <v>1869.2899999999499</v>
          </cell>
        </row>
        <row r="1089">
          <cell r="C1089">
            <v>1871.95999999995</v>
          </cell>
        </row>
        <row r="1090">
          <cell r="C1090">
            <v>1874.6299999999499</v>
          </cell>
        </row>
        <row r="1091">
          <cell r="C1091">
            <v>1877.2999999999497</v>
          </cell>
        </row>
        <row r="1092">
          <cell r="C1092">
            <v>1879.9699999999498</v>
          </cell>
        </row>
        <row r="1093">
          <cell r="C1093">
            <v>1882.6399999999496</v>
          </cell>
        </row>
        <row r="1094">
          <cell r="C1094">
            <v>1885.3099999999497</v>
          </cell>
        </row>
        <row r="1095">
          <cell r="C1095">
            <v>1887.9799999999495</v>
          </cell>
        </row>
        <row r="1096">
          <cell r="C1096">
            <v>1890.6499999999496</v>
          </cell>
        </row>
        <row r="1097">
          <cell r="C1097">
            <v>1893.3199999999495</v>
          </cell>
        </row>
        <row r="1098">
          <cell r="C1098">
            <v>1895.9899999999493</v>
          </cell>
        </row>
        <row r="1099">
          <cell r="C1099">
            <v>1898.6599999999494</v>
          </cell>
        </row>
        <row r="1100">
          <cell r="C1100">
            <v>1901.3299999999495</v>
          </cell>
        </row>
        <row r="1101">
          <cell r="C1101">
            <v>1903.9999999999493</v>
          </cell>
        </row>
        <row r="1102">
          <cell r="C1102">
            <v>1904.839999999984</v>
          </cell>
        </row>
        <row r="1103">
          <cell r="C1103">
            <v>1905.6799999999839</v>
          </cell>
        </row>
        <row r="1104">
          <cell r="C1104">
            <v>1906.5199999999841</v>
          </cell>
        </row>
        <row r="1105">
          <cell r="C1105">
            <v>1907.359999999984</v>
          </cell>
        </row>
        <row r="1106">
          <cell r="C1106">
            <v>1908.1999999999839</v>
          </cell>
        </row>
        <row r="1107">
          <cell r="C1107">
            <v>1909.0399999999838</v>
          </cell>
        </row>
        <row r="1108">
          <cell r="C1108">
            <v>1909.879999999984</v>
          </cell>
        </row>
        <row r="1109">
          <cell r="C1109">
            <v>1910.7199999999839</v>
          </cell>
        </row>
        <row r="1110">
          <cell r="C1110">
            <v>1911.5599999999838</v>
          </cell>
        </row>
        <row r="1111">
          <cell r="C1111">
            <v>1912.3999999999839</v>
          </cell>
        </row>
        <row r="1112">
          <cell r="C1112">
            <v>1913.2399999999839</v>
          </cell>
        </row>
        <row r="1113">
          <cell r="C1113">
            <v>1914.0799999999838</v>
          </cell>
        </row>
        <row r="1114">
          <cell r="C1114">
            <v>1914.9199999999837</v>
          </cell>
        </row>
        <row r="1115">
          <cell r="C1115">
            <v>1915.7599999999838</v>
          </cell>
        </row>
        <row r="1116">
          <cell r="C1116">
            <v>1916.5999999999838</v>
          </cell>
        </row>
        <row r="1117">
          <cell r="C1117">
            <v>1917.4399999999837</v>
          </cell>
        </row>
        <row r="1118">
          <cell r="C1118">
            <v>1918.2799999999838</v>
          </cell>
        </row>
        <row r="1119">
          <cell r="C1119">
            <v>1919.1199999999837</v>
          </cell>
        </row>
        <row r="1120">
          <cell r="C1120">
            <v>1919.9599999999837</v>
          </cell>
        </row>
        <row r="1121">
          <cell r="C1121">
            <v>1920.7999999999836</v>
          </cell>
        </row>
        <row r="1122">
          <cell r="C1122">
            <v>1921.6399999999837</v>
          </cell>
        </row>
        <row r="1123">
          <cell r="C1123">
            <v>1922.4799999999836</v>
          </cell>
        </row>
        <row r="1124">
          <cell r="C1124">
            <v>1923.3199999999836</v>
          </cell>
        </row>
        <row r="1125">
          <cell r="C1125">
            <v>1924.1599999999837</v>
          </cell>
        </row>
        <row r="1126">
          <cell r="C1126">
            <v>1924.9999999999836</v>
          </cell>
        </row>
        <row r="1127">
          <cell r="C1127">
            <v>1925.8399999999835</v>
          </cell>
        </row>
        <row r="1128">
          <cell r="C1128">
            <v>1926.6799999999835</v>
          </cell>
        </row>
        <row r="1129">
          <cell r="C1129">
            <v>1927.5199999999836</v>
          </cell>
        </row>
        <row r="1130">
          <cell r="C1130">
            <v>1928.3599999999835</v>
          </cell>
        </row>
        <row r="1131">
          <cell r="C1131">
            <v>1929.1999999999834</v>
          </cell>
        </row>
        <row r="1132">
          <cell r="C1132">
            <v>1930.0399999999836</v>
          </cell>
        </row>
        <row r="1133">
          <cell r="C1133">
            <v>1930.8799999999835</v>
          </cell>
        </row>
        <row r="1134">
          <cell r="C1134">
            <v>1931.7199999999834</v>
          </cell>
        </row>
        <row r="1135">
          <cell r="C1135">
            <v>1932.5599999999833</v>
          </cell>
        </row>
        <row r="1136">
          <cell r="C1136">
            <v>1933.3999999999835</v>
          </cell>
        </row>
        <row r="1137">
          <cell r="C1137">
            <v>1934.2399999999834</v>
          </cell>
        </row>
        <row r="1138">
          <cell r="C1138">
            <v>1935.0799999999833</v>
          </cell>
        </row>
        <row r="1139">
          <cell r="C1139">
            <v>1935.9199999999832</v>
          </cell>
        </row>
        <row r="1140">
          <cell r="C1140">
            <v>1936.7599999999834</v>
          </cell>
        </row>
        <row r="1141">
          <cell r="C1141">
            <v>1937.5999999999833</v>
          </cell>
        </row>
        <row r="1142">
          <cell r="C1142">
            <v>1938.4399999999832</v>
          </cell>
        </row>
        <row r="1143">
          <cell r="C1143">
            <v>1939.2799999999834</v>
          </cell>
        </row>
        <row r="1144">
          <cell r="C1144">
            <v>1940.1199999999833</v>
          </cell>
        </row>
        <row r="1145">
          <cell r="C1145">
            <v>1940.9599999999832</v>
          </cell>
        </row>
        <row r="1146">
          <cell r="C1146">
            <v>1941.7999999999831</v>
          </cell>
        </row>
        <row r="1147">
          <cell r="C1147">
            <v>1942.6399999999833</v>
          </cell>
        </row>
        <row r="1148">
          <cell r="C1148">
            <v>1943.4799999999832</v>
          </cell>
        </row>
        <row r="1149">
          <cell r="C1149">
            <v>1944.3199999999831</v>
          </cell>
        </row>
        <row r="1150">
          <cell r="C1150">
            <v>1945.1599999999833</v>
          </cell>
        </row>
        <row r="1151">
          <cell r="C1151">
            <v>1945.9999999999832</v>
          </cell>
        </row>
        <row r="1152">
          <cell r="C1152">
            <v>1946.8399999999831</v>
          </cell>
        </row>
        <row r="1153">
          <cell r="C1153">
            <v>1947.679999999983</v>
          </cell>
        </row>
        <row r="1154">
          <cell r="C1154">
            <v>1948.5199999999832</v>
          </cell>
        </row>
        <row r="1155">
          <cell r="C1155">
            <v>1949.3599999999831</v>
          </cell>
        </row>
        <row r="1156">
          <cell r="C1156">
            <v>1950.199999999983</v>
          </cell>
        </row>
        <row r="1157">
          <cell r="C1157">
            <v>1951.0399999999831</v>
          </cell>
        </row>
        <row r="1158">
          <cell r="C1158">
            <v>1951.8799999999831</v>
          </cell>
        </row>
        <row r="1159">
          <cell r="C1159">
            <v>1952.719999999983</v>
          </cell>
        </row>
        <row r="1160">
          <cell r="C1160">
            <v>1953.5599999999829</v>
          </cell>
        </row>
        <row r="1161">
          <cell r="C1161">
            <v>1954.399999999983</v>
          </cell>
        </row>
        <row r="1162">
          <cell r="C1162">
            <v>1955.239999999983</v>
          </cell>
        </row>
        <row r="1163">
          <cell r="C1163">
            <v>1956.0799999999829</v>
          </cell>
        </row>
        <row r="1164">
          <cell r="C1164">
            <v>1956.9199999999828</v>
          </cell>
        </row>
        <row r="1165">
          <cell r="C1165">
            <v>1957.7599999999829</v>
          </cell>
        </row>
        <row r="1166">
          <cell r="C1166">
            <v>1958.5999999999829</v>
          </cell>
        </row>
        <row r="1167">
          <cell r="C1167">
            <v>1959.4399999999828</v>
          </cell>
        </row>
        <row r="1168">
          <cell r="C1168">
            <v>1960.2799999999829</v>
          </cell>
        </row>
        <row r="1169">
          <cell r="C1169">
            <v>1961.1199999999828</v>
          </cell>
        </row>
        <row r="1170">
          <cell r="C1170">
            <v>1961.9599999999828</v>
          </cell>
        </row>
        <row r="1171">
          <cell r="C1171">
            <v>1962.7999999999827</v>
          </cell>
        </row>
        <row r="1172">
          <cell r="C1172">
            <v>1963.6399999999828</v>
          </cell>
        </row>
        <row r="1173">
          <cell r="C1173">
            <v>1964.4799999999827</v>
          </cell>
        </row>
        <row r="1174">
          <cell r="C1174">
            <v>1965.3199999999827</v>
          </cell>
        </row>
        <row r="1175">
          <cell r="C1175">
            <v>1966.1599999999828</v>
          </cell>
        </row>
        <row r="1176">
          <cell r="C1176">
            <v>1966.9999999999827</v>
          </cell>
        </row>
        <row r="1177">
          <cell r="C1177">
            <v>1967.8399999999826</v>
          </cell>
        </row>
        <row r="1178">
          <cell r="C1178">
            <v>1968.6799999999826</v>
          </cell>
        </row>
        <row r="1179">
          <cell r="C1179">
            <v>1969.5199999999827</v>
          </cell>
        </row>
        <row r="1180">
          <cell r="C1180">
            <v>1970.3599999999826</v>
          </cell>
        </row>
        <row r="1181">
          <cell r="C1181">
            <v>1971.1999999999825</v>
          </cell>
        </row>
        <row r="1182">
          <cell r="C1182">
            <v>1972.0399999999827</v>
          </cell>
        </row>
        <row r="1183">
          <cell r="C1183">
            <v>1972.8799999999826</v>
          </cell>
        </row>
        <row r="1184">
          <cell r="C1184">
            <v>1973.7199999999825</v>
          </cell>
        </row>
        <row r="1185">
          <cell r="C1185">
            <v>1974.5599999999824</v>
          </cell>
        </row>
        <row r="1186">
          <cell r="C1186">
            <v>1975.3999999999826</v>
          </cell>
        </row>
        <row r="1187">
          <cell r="C1187">
            <v>1976.2399999999825</v>
          </cell>
        </row>
        <row r="1188">
          <cell r="C1188">
            <v>1977.0799999999824</v>
          </cell>
        </row>
        <row r="1189">
          <cell r="C1189">
            <v>1977.9199999999823</v>
          </cell>
        </row>
        <row r="1190">
          <cell r="C1190">
            <v>1978.7599999999825</v>
          </cell>
        </row>
        <row r="1191">
          <cell r="C1191">
            <v>1979.5999999999824</v>
          </cell>
        </row>
        <row r="1192">
          <cell r="C1192">
            <v>1980.4399999999823</v>
          </cell>
        </row>
        <row r="1193">
          <cell r="C1193">
            <v>1981.2799999999825</v>
          </cell>
        </row>
        <row r="1194">
          <cell r="C1194">
            <v>1982.1199999999824</v>
          </cell>
        </row>
        <row r="1195">
          <cell r="C1195">
            <v>1982.9599999999823</v>
          </cell>
        </row>
        <row r="1196">
          <cell r="C1196">
            <v>1983.7999999999824</v>
          </cell>
        </row>
        <row r="1197">
          <cell r="C1197">
            <v>1984.6399999999824</v>
          </cell>
        </row>
        <row r="1198">
          <cell r="C1198">
            <v>1985.4799999999823</v>
          </cell>
        </row>
        <row r="1199">
          <cell r="C1199">
            <v>1986.3199999999822</v>
          </cell>
        </row>
        <row r="1200">
          <cell r="C1200">
            <v>1987.1599999999823</v>
          </cell>
        </row>
        <row r="1201">
          <cell r="C1201">
            <v>1987.9999999999823</v>
          </cell>
        </row>
        <row r="1202">
          <cell r="C1202">
            <v>1988.1099999999976</v>
          </cell>
        </row>
        <row r="1203">
          <cell r="C1203">
            <v>1988.2199999999978</v>
          </cell>
        </row>
        <row r="1204">
          <cell r="C1204">
            <v>1988.3299999999977</v>
          </cell>
        </row>
        <row r="1205">
          <cell r="C1205">
            <v>1988.4399999999976</v>
          </cell>
        </row>
        <row r="1206">
          <cell r="C1206">
            <v>1988.5499999999977</v>
          </cell>
        </row>
        <row r="1207">
          <cell r="C1207">
            <v>1988.6599999999976</v>
          </cell>
        </row>
        <row r="1208">
          <cell r="C1208">
            <v>1988.7699999999977</v>
          </cell>
        </row>
        <row r="1209">
          <cell r="C1209">
            <v>1988.8799999999976</v>
          </cell>
        </row>
        <row r="1210">
          <cell r="C1210">
            <v>1988.9899999999977</v>
          </cell>
        </row>
        <row r="1211">
          <cell r="C1211">
            <v>1989.0999999999976</v>
          </cell>
        </row>
        <row r="1212">
          <cell r="C1212">
            <v>1989.2099999999978</v>
          </cell>
        </row>
        <row r="1213">
          <cell r="C1213">
            <v>1989.3199999999977</v>
          </cell>
        </row>
        <row r="1214">
          <cell r="C1214">
            <v>1989.4299999999976</v>
          </cell>
        </row>
        <row r="1215">
          <cell r="C1215">
            <v>1989.5399999999977</v>
          </cell>
        </row>
        <row r="1216">
          <cell r="C1216">
            <v>1989.6499999999976</v>
          </cell>
        </row>
        <row r="1217">
          <cell r="C1217">
            <v>1989.7599999999977</v>
          </cell>
        </row>
        <row r="1218">
          <cell r="C1218">
            <v>1989.8699999999976</v>
          </cell>
        </row>
        <row r="1219">
          <cell r="C1219">
            <v>1989.9799999999977</v>
          </cell>
        </row>
        <row r="1220">
          <cell r="C1220">
            <v>1990.0899999999976</v>
          </cell>
        </row>
        <row r="1221">
          <cell r="C1221">
            <v>1990.1999999999975</v>
          </cell>
        </row>
        <row r="1222">
          <cell r="C1222">
            <v>1990.3099999999977</v>
          </cell>
        </row>
        <row r="1223">
          <cell r="C1223">
            <v>1990.4199999999976</v>
          </cell>
        </row>
        <row r="1224">
          <cell r="C1224">
            <v>1990.5299999999977</v>
          </cell>
        </row>
        <row r="1225">
          <cell r="C1225">
            <v>1990.6399999999976</v>
          </cell>
        </row>
        <row r="1226">
          <cell r="C1226">
            <v>1990.7499999999977</v>
          </cell>
        </row>
        <row r="1227">
          <cell r="C1227">
            <v>1990.8599999999976</v>
          </cell>
        </row>
        <row r="1228">
          <cell r="C1228">
            <v>1990.9699999999975</v>
          </cell>
        </row>
        <row r="1229">
          <cell r="C1229">
            <v>1991.0799999999977</v>
          </cell>
        </row>
        <row r="1230">
          <cell r="C1230">
            <v>1991.1899999999976</v>
          </cell>
        </row>
        <row r="1231">
          <cell r="C1231">
            <v>1991.2999999999977</v>
          </cell>
        </row>
        <row r="1232">
          <cell r="C1232">
            <v>1991.4099999999976</v>
          </cell>
        </row>
        <row r="1233">
          <cell r="C1233">
            <v>1991.5199999999977</v>
          </cell>
        </row>
        <row r="1234">
          <cell r="C1234">
            <v>1991.6299999999976</v>
          </cell>
        </row>
        <row r="1235">
          <cell r="C1235">
            <v>1991.7399999999975</v>
          </cell>
        </row>
        <row r="1236">
          <cell r="C1236">
            <v>1991.8499999999976</v>
          </cell>
        </row>
        <row r="1237">
          <cell r="C1237">
            <v>1991.9599999999975</v>
          </cell>
        </row>
        <row r="1238">
          <cell r="C1238">
            <v>1992.0699999999977</v>
          </cell>
        </row>
        <row r="1239">
          <cell r="C1239">
            <v>1992.1799999999976</v>
          </cell>
        </row>
        <row r="1240">
          <cell r="C1240">
            <v>1992.2899999999977</v>
          </cell>
        </row>
        <row r="1241">
          <cell r="C1241">
            <v>1992.3999999999976</v>
          </cell>
        </row>
        <row r="1242">
          <cell r="C1242">
            <v>1992.5099999999975</v>
          </cell>
        </row>
        <row r="1243">
          <cell r="C1243">
            <v>1992.6199999999976</v>
          </cell>
        </row>
        <row r="1244">
          <cell r="C1244">
            <v>1992.7299999999975</v>
          </cell>
        </row>
        <row r="1245">
          <cell r="C1245">
            <v>1992.8399999999976</v>
          </cell>
        </row>
        <row r="1246">
          <cell r="C1246">
            <v>1992.9499999999975</v>
          </cell>
        </row>
        <row r="1247">
          <cell r="C1247">
            <v>1993.0599999999977</v>
          </cell>
        </row>
        <row r="1248">
          <cell r="C1248">
            <v>1993.1699999999976</v>
          </cell>
        </row>
        <row r="1249">
          <cell r="C1249">
            <v>1993.2799999999975</v>
          </cell>
        </row>
        <row r="1250">
          <cell r="C1250">
            <v>1993.3899999999976</v>
          </cell>
        </row>
        <row r="1251">
          <cell r="C1251">
            <v>1993.4999999999975</v>
          </cell>
        </row>
        <row r="1252">
          <cell r="C1252">
            <v>1993.6099999999976</v>
          </cell>
        </row>
        <row r="1253">
          <cell r="C1253">
            <v>1993.7199999999975</v>
          </cell>
        </row>
        <row r="1254">
          <cell r="C1254">
            <v>1993.8299999999977</v>
          </cell>
        </row>
        <row r="1255">
          <cell r="C1255">
            <v>1993.9399999999976</v>
          </cell>
        </row>
        <row r="1256">
          <cell r="C1256">
            <v>1994.0499999999975</v>
          </cell>
        </row>
        <row r="1257">
          <cell r="C1257">
            <v>1994.1599999999976</v>
          </cell>
        </row>
        <row r="1258">
          <cell r="C1258">
            <v>1994.2699999999975</v>
          </cell>
        </row>
        <row r="1259">
          <cell r="C1259">
            <v>1994.3799999999976</v>
          </cell>
        </row>
        <row r="1260">
          <cell r="C1260">
            <v>1994.4899999999975</v>
          </cell>
        </row>
        <row r="1261">
          <cell r="C1261">
            <v>1994.5999999999976</v>
          </cell>
        </row>
        <row r="1262">
          <cell r="C1262">
            <v>1994.7099999999975</v>
          </cell>
        </row>
        <row r="1263">
          <cell r="C1263">
            <v>1994.8199999999974</v>
          </cell>
        </row>
        <row r="1264">
          <cell r="C1264">
            <v>1994.9299999999976</v>
          </cell>
        </row>
        <row r="1265">
          <cell r="C1265">
            <v>1995.0399999999975</v>
          </cell>
        </row>
        <row r="1266">
          <cell r="C1266">
            <v>1995.1499999999976</v>
          </cell>
        </row>
        <row r="1267">
          <cell r="C1267">
            <v>1995.2599999999975</v>
          </cell>
        </row>
        <row r="1268">
          <cell r="C1268">
            <v>1995.3699999999976</v>
          </cell>
        </row>
        <row r="1269">
          <cell r="C1269">
            <v>1995.4799999999975</v>
          </cell>
        </row>
        <row r="1270">
          <cell r="C1270">
            <v>1995.5899999999974</v>
          </cell>
        </row>
        <row r="1271">
          <cell r="C1271">
            <v>1995.6999999999975</v>
          </cell>
        </row>
        <row r="1272">
          <cell r="C1272">
            <v>1995.8099999999974</v>
          </cell>
        </row>
        <row r="1273">
          <cell r="C1273">
            <v>1995.9199999999976</v>
          </cell>
        </row>
        <row r="1274">
          <cell r="C1274">
            <v>1996.0299999999975</v>
          </cell>
        </row>
        <row r="1275">
          <cell r="C1275">
            <v>1996.1399999999976</v>
          </cell>
        </row>
        <row r="1276">
          <cell r="C1276">
            <v>1996.2499999999975</v>
          </cell>
        </row>
        <row r="1277">
          <cell r="C1277">
            <v>1996.3599999999974</v>
          </cell>
        </row>
        <row r="1278">
          <cell r="C1278">
            <v>1996.4699999999975</v>
          </cell>
        </row>
        <row r="1279">
          <cell r="C1279">
            <v>1996.5799999999974</v>
          </cell>
        </row>
        <row r="1280">
          <cell r="C1280">
            <v>1996.6899999999976</v>
          </cell>
        </row>
        <row r="1281">
          <cell r="C1281">
            <v>1996.7999999999975</v>
          </cell>
        </row>
        <row r="1282">
          <cell r="C1282">
            <v>1996.9099999999976</v>
          </cell>
        </row>
        <row r="1283">
          <cell r="C1283">
            <v>1997.0199999999975</v>
          </cell>
        </row>
        <row r="1284">
          <cell r="C1284">
            <v>1997.1299999999974</v>
          </cell>
        </row>
        <row r="1285">
          <cell r="C1285">
            <v>1997.2399999999975</v>
          </cell>
        </row>
        <row r="1286">
          <cell r="C1286">
            <v>1997.3499999999974</v>
          </cell>
        </row>
        <row r="1287">
          <cell r="C1287">
            <v>1997.4599999999975</v>
          </cell>
        </row>
        <row r="1288">
          <cell r="C1288">
            <v>1997.5699999999974</v>
          </cell>
        </row>
        <row r="1289">
          <cell r="C1289">
            <v>1997.6799999999976</v>
          </cell>
        </row>
        <row r="1290">
          <cell r="C1290">
            <v>1997.7899999999975</v>
          </cell>
        </row>
        <row r="1291">
          <cell r="C1291">
            <v>1997.8999999999974</v>
          </cell>
        </row>
        <row r="1292">
          <cell r="C1292">
            <v>1998.0099999999975</v>
          </cell>
        </row>
        <row r="1293">
          <cell r="C1293">
            <v>1998.1199999999974</v>
          </cell>
        </row>
        <row r="1294">
          <cell r="C1294">
            <v>1998.2299999999975</v>
          </cell>
        </row>
        <row r="1295">
          <cell r="C1295">
            <v>1998.3399999999974</v>
          </cell>
        </row>
        <row r="1296">
          <cell r="C1296">
            <v>1998.4499999999975</v>
          </cell>
        </row>
        <row r="1297">
          <cell r="C1297">
            <v>1998.5599999999974</v>
          </cell>
        </row>
        <row r="1298">
          <cell r="C1298">
            <v>1998.6699999999973</v>
          </cell>
        </row>
        <row r="1299">
          <cell r="C1299">
            <v>1998.7799999999975</v>
          </cell>
        </row>
        <row r="1300">
          <cell r="C1300">
            <v>1998.8899999999974</v>
          </cell>
        </row>
        <row r="1301">
          <cell r="C1301">
            <v>1998.9999999999975</v>
          </cell>
        </row>
        <row r="1302">
          <cell r="C1302">
            <v>1999.0099999999998</v>
          </cell>
        </row>
        <row r="1303">
          <cell r="C1303">
            <v>1999.0199999999998</v>
          </cell>
        </row>
        <row r="1304">
          <cell r="C1304">
            <v>1999.0299999999997</v>
          </cell>
        </row>
        <row r="1305">
          <cell r="C1305">
            <v>1999.0399999999997</v>
          </cell>
        </row>
        <row r="1306">
          <cell r="C1306">
            <v>1999.0499999999997</v>
          </cell>
        </row>
        <row r="1307">
          <cell r="C1307">
            <v>1999.0599999999997</v>
          </cell>
        </row>
        <row r="1308">
          <cell r="C1308">
            <v>1999.0699999999997</v>
          </cell>
        </row>
        <row r="1309">
          <cell r="C1309">
            <v>1999.0799999999997</v>
          </cell>
        </row>
        <row r="1310">
          <cell r="C1310">
            <v>1999.0899999999997</v>
          </cell>
        </row>
        <row r="1311">
          <cell r="C1311">
            <v>1999.0999999999997</v>
          </cell>
        </row>
        <row r="1312">
          <cell r="C1312">
            <v>1999.1099999999997</v>
          </cell>
        </row>
        <row r="1313">
          <cell r="C1313">
            <v>1999.1199999999997</v>
          </cell>
        </row>
        <row r="1314">
          <cell r="C1314">
            <v>1999.1299999999997</v>
          </cell>
        </row>
        <row r="1315">
          <cell r="C1315">
            <v>1999.1399999999999</v>
          </cell>
        </row>
        <row r="1316">
          <cell r="C1316">
            <v>1999.1499999999999</v>
          </cell>
        </row>
        <row r="1317">
          <cell r="C1317">
            <v>1999.1599999999999</v>
          </cell>
        </row>
        <row r="1318">
          <cell r="C1318">
            <v>1999.1699999999998</v>
          </cell>
        </row>
        <row r="1319">
          <cell r="C1319">
            <v>1999.1799999999998</v>
          </cell>
        </row>
        <row r="1320">
          <cell r="C1320">
            <v>1999.1899999999998</v>
          </cell>
        </row>
        <row r="1321">
          <cell r="C1321">
            <v>1999.1999999999998</v>
          </cell>
        </row>
        <row r="1322">
          <cell r="C1322">
            <v>1999.2099999999998</v>
          </cell>
        </row>
        <row r="1323">
          <cell r="C1323">
            <v>1999.2199999999998</v>
          </cell>
        </row>
        <row r="1324">
          <cell r="C1324">
            <v>1999.2299999999998</v>
          </cell>
        </row>
        <row r="1325">
          <cell r="C1325">
            <v>1999.2399999999998</v>
          </cell>
        </row>
        <row r="1326">
          <cell r="C1326">
            <v>1999.2499999999998</v>
          </cell>
        </row>
        <row r="1327">
          <cell r="C1327">
            <v>1999.2599999999998</v>
          </cell>
        </row>
        <row r="1328">
          <cell r="C1328">
            <v>1999.2699999999998</v>
          </cell>
        </row>
        <row r="1329">
          <cell r="C1329">
            <v>1999.2799999999997</v>
          </cell>
        </row>
        <row r="1330">
          <cell r="C1330">
            <v>1999.2899999999997</v>
          </cell>
        </row>
        <row r="1331">
          <cell r="C1331">
            <v>1999.2999999999997</v>
          </cell>
        </row>
        <row r="1332">
          <cell r="C1332">
            <v>1999.3099999999997</v>
          </cell>
        </row>
        <row r="1333">
          <cell r="C1333">
            <v>1999.3199999999997</v>
          </cell>
        </row>
        <row r="1334">
          <cell r="C1334">
            <v>1999.3299999999997</v>
          </cell>
        </row>
        <row r="1335">
          <cell r="C1335">
            <v>1999.3399999999997</v>
          </cell>
        </row>
        <row r="1336">
          <cell r="C1336">
            <v>1999.3499999999997</v>
          </cell>
        </row>
        <row r="1337">
          <cell r="C1337">
            <v>1999.3599999999997</v>
          </cell>
        </row>
        <row r="1338">
          <cell r="C1338">
            <v>1999.3699999999997</v>
          </cell>
        </row>
        <row r="1339">
          <cell r="C1339">
            <v>1999.3799999999997</v>
          </cell>
        </row>
        <row r="1340">
          <cell r="C1340">
            <v>1999.3899999999999</v>
          </cell>
        </row>
        <row r="1341">
          <cell r="C1341">
            <v>1999.3999999999999</v>
          </cell>
        </row>
        <row r="1342">
          <cell r="C1342">
            <v>1999.4099999999999</v>
          </cell>
        </row>
        <row r="1343">
          <cell r="C1343">
            <v>1999.4199999999998</v>
          </cell>
        </row>
        <row r="1344">
          <cell r="C1344">
            <v>1999.4299999999998</v>
          </cell>
        </row>
        <row r="1345">
          <cell r="C1345">
            <v>1999.4399999999998</v>
          </cell>
        </row>
        <row r="1346">
          <cell r="C1346">
            <v>1999.4499999999998</v>
          </cell>
        </row>
        <row r="1347">
          <cell r="C1347">
            <v>1999.4599999999998</v>
          </cell>
        </row>
        <row r="1348">
          <cell r="C1348">
            <v>1999.4699999999998</v>
          </cell>
        </row>
        <row r="1349">
          <cell r="C1349">
            <v>1999.4799999999998</v>
          </cell>
        </row>
        <row r="1350">
          <cell r="C1350">
            <v>1999.4899999999998</v>
          </cell>
        </row>
        <row r="1351">
          <cell r="C1351">
            <v>1999.4999999999998</v>
          </cell>
        </row>
        <row r="1352">
          <cell r="C1352">
            <v>1999.5099999999998</v>
          </cell>
        </row>
        <row r="1353">
          <cell r="C1353">
            <v>1999.5199999999998</v>
          </cell>
        </row>
        <row r="1354">
          <cell r="C1354">
            <v>1999.5299999999997</v>
          </cell>
        </row>
        <row r="1355">
          <cell r="C1355">
            <v>1999.5399999999997</v>
          </cell>
        </row>
        <row r="1356">
          <cell r="C1356">
            <v>1999.5499999999997</v>
          </cell>
        </row>
        <row r="1357">
          <cell r="C1357">
            <v>1999.5599999999997</v>
          </cell>
        </row>
        <row r="1358">
          <cell r="C1358">
            <v>1999.5699999999997</v>
          </cell>
        </row>
        <row r="1359">
          <cell r="C1359">
            <v>1999.5799999999997</v>
          </cell>
        </row>
        <row r="1360">
          <cell r="C1360">
            <v>1999.5899999999997</v>
          </cell>
        </row>
        <row r="1361">
          <cell r="C1361">
            <v>1999.5999999999997</v>
          </cell>
        </row>
        <row r="1362">
          <cell r="C1362">
            <v>1999.6099999999997</v>
          </cell>
        </row>
        <row r="1363">
          <cell r="C1363">
            <v>1999.6199999999997</v>
          </cell>
        </row>
        <row r="1364">
          <cell r="C1364">
            <v>1999.6299999999997</v>
          </cell>
        </row>
        <row r="1365">
          <cell r="C1365">
            <v>1999.6399999999996</v>
          </cell>
        </row>
        <row r="1366">
          <cell r="C1366">
            <v>1999.6499999999999</v>
          </cell>
        </row>
        <row r="1367">
          <cell r="C1367">
            <v>1999.6599999999999</v>
          </cell>
        </row>
        <row r="1368">
          <cell r="C1368">
            <v>1999.6699999999998</v>
          </cell>
        </row>
        <row r="1369">
          <cell r="C1369">
            <v>1999.6799999999998</v>
          </cell>
        </row>
        <row r="1370">
          <cell r="C1370">
            <v>1999.6899999999998</v>
          </cell>
        </row>
        <row r="1371">
          <cell r="C1371">
            <v>1999.6999999999998</v>
          </cell>
        </row>
        <row r="1372">
          <cell r="C1372">
            <v>1999.7099999999998</v>
          </cell>
        </row>
        <row r="1373">
          <cell r="C1373">
            <v>1999.7199999999998</v>
          </cell>
        </row>
        <row r="1374">
          <cell r="C1374">
            <v>1999.7299999999998</v>
          </cell>
        </row>
        <row r="1375">
          <cell r="C1375">
            <v>1999.7399999999998</v>
          </cell>
        </row>
        <row r="1376">
          <cell r="C1376">
            <v>1999.7499999999998</v>
          </cell>
        </row>
        <row r="1377">
          <cell r="C1377">
            <v>1999.7599999999998</v>
          </cell>
        </row>
        <row r="1378">
          <cell r="C1378">
            <v>1999.7699999999998</v>
          </cell>
        </row>
        <row r="1379">
          <cell r="C1379">
            <v>1999.7799999999997</v>
          </cell>
        </row>
        <row r="1380">
          <cell r="C1380">
            <v>1999.7899999999997</v>
          </cell>
        </row>
        <row r="1381">
          <cell r="C1381">
            <v>1999.7999999999997</v>
          </cell>
        </row>
        <row r="1382">
          <cell r="C1382">
            <v>1999.8099999999997</v>
          </cell>
        </row>
        <row r="1383">
          <cell r="C1383">
            <v>1999.8199999999997</v>
          </cell>
        </row>
        <row r="1384">
          <cell r="C1384">
            <v>1999.8299999999997</v>
          </cell>
        </row>
        <row r="1385">
          <cell r="C1385">
            <v>1999.8399999999997</v>
          </cell>
        </row>
        <row r="1386">
          <cell r="C1386">
            <v>1999.8499999999997</v>
          </cell>
        </row>
        <row r="1387">
          <cell r="C1387">
            <v>1999.8599999999997</v>
          </cell>
        </row>
        <row r="1388">
          <cell r="C1388">
            <v>1999.8699999999997</v>
          </cell>
        </row>
        <row r="1389">
          <cell r="C1389">
            <v>1999.8799999999997</v>
          </cell>
        </row>
        <row r="1390">
          <cell r="C1390">
            <v>1999.8899999999996</v>
          </cell>
        </row>
        <row r="1391">
          <cell r="C1391">
            <v>1999.8999999999996</v>
          </cell>
        </row>
        <row r="1392">
          <cell r="C1392">
            <v>1999.9099999999999</v>
          </cell>
        </row>
        <row r="1393">
          <cell r="C1393">
            <v>1999.9199999999998</v>
          </cell>
        </row>
        <row r="1394">
          <cell r="C1394">
            <v>1999.9299999999998</v>
          </cell>
        </row>
        <row r="1395">
          <cell r="C1395">
            <v>1999.9399999999998</v>
          </cell>
        </row>
        <row r="1396">
          <cell r="C1396">
            <v>1999.9499999999998</v>
          </cell>
        </row>
        <row r="1397">
          <cell r="C1397">
            <v>1999.9599999999998</v>
          </cell>
        </row>
        <row r="1398">
          <cell r="C1398">
            <v>1999.9699999999998</v>
          </cell>
        </row>
        <row r="1399">
          <cell r="C1399">
            <v>1999.9799999999998</v>
          </cell>
        </row>
        <row r="1400">
          <cell r="C1400">
            <v>1999.9899999999998</v>
          </cell>
        </row>
        <row r="1401">
          <cell r="C1401">
            <v>1999.9999999999998</v>
          </cell>
        </row>
        <row r="1402">
          <cell r="C1402">
            <v>2000</v>
          </cell>
        </row>
        <row r="1403">
          <cell r="C1403">
            <v>2000</v>
          </cell>
        </row>
        <row r="1404">
          <cell r="C1404">
            <v>2000</v>
          </cell>
        </row>
        <row r="1405">
          <cell r="C1405">
            <v>2000</v>
          </cell>
        </row>
        <row r="1406">
          <cell r="C1406">
            <v>2000</v>
          </cell>
        </row>
        <row r="1407">
          <cell r="C1407">
            <v>2000</v>
          </cell>
        </row>
        <row r="1408">
          <cell r="C1408">
            <v>2000</v>
          </cell>
        </row>
        <row r="1409">
          <cell r="C1409">
            <v>2000</v>
          </cell>
        </row>
        <row r="1410">
          <cell r="C1410">
            <v>2000</v>
          </cell>
        </row>
        <row r="1411">
          <cell r="C1411">
            <v>2000</v>
          </cell>
        </row>
        <row r="1412">
          <cell r="C1412">
            <v>2000</v>
          </cell>
        </row>
        <row r="1413">
          <cell r="C1413">
            <v>2000</v>
          </cell>
        </row>
        <row r="1414">
          <cell r="C1414">
            <v>2000</v>
          </cell>
        </row>
        <row r="1415">
          <cell r="C1415">
            <v>2000</v>
          </cell>
        </row>
        <row r="1416">
          <cell r="C1416">
            <v>2000</v>
          </cell>
        </row>
        <row r="1417">
          <cell r="C1417">
            <v>2000</v>
          </cell>
        </row>
        <row r="1418">
          <cell r="C1418">
            <v>2000</v>
          </cell>
        </row>
        <row r="1419">
          <cell r="C1419">
            <v>2000</v>
          </cell>
        </row>
        <row r="1420">
          <cell r="C1420">
            <v>2000</v>
          </cell>
        </row>
        <row r="1421">
          <cell r="C1421">
            <v>2000</v>
          </cell>
        </row>
        <row r="1422">
          <cell r="C1422">
            <v>2000</v>
          </cell>
        </row>
        <row r="1423">
          <cell r="C1423">
            <v>2000</v>
          </cell>
        </row>
        <row r="1424">
          <cell r="C1424">
            <v>2000</v>
          </cell>
        </row>
        <row r="1425">
          <cell r="C1425">
            <v>2000</v>
          </cell>
        </row>
        <row r="1426">
          <cell r="C1426">
            <v>2000</v>
          </cell>
        </row>
        <row r="1427">
          <cell r="C1427">
            <v>2000</v>
          </cell>
        </row>
        <row r="1428">
          <cell r="C1428">
            <v>2000</v>
          </cell>
        </row>
        <row r="1429">
          <cell r="C1429">
            <v>2000</v>
          </cell>
        </row>
        <row r="1430">
          <cell r="C1430">
            <v>2000</v>
          </cell>
        </row>
        <row r="1431">
          <cell r="C1431">
            <v>2000</v>
          </cell>
        </row>
        <row r="1432">
          <cell r="C1432">
            <v>2000</v>
          </cell>
        </row>
        <row r="1433">
          <cell r="C1433">
            <v>2000</v>
          </cell>
        </row>
        <row r="1434">
          <cell r="C1434">
            <v>2000</v>
          </cell>
        </row>
        <row r="1435">
          <cell r="C1435">
            <v>2000</v>
          </cell>
        </row>
        <row r="1436">
          <cell r="C1436">
            <v>2000</v>
          </cell>
        </row>
        <row r="1437">
          <cell r="C1437">
            <v>2000</v>
          </cell>
        </row>
        <row r="1438">
          <cell r="C1438">
            <v>2000</v>
          </cell>
        </row>
        <row r="1439">
          <cell r="C1439">
            <v>2000</v>
          </cell>
        </row>
        <row r="1440">
          <cell r="C1440">
            <v>2000</v>
          </cell>
        </row>
        <row r="1441">
          <cell r="C1441">
            <v>2000</v>
          </cell>
        </row>
        <row r="1442">
          <cell r="C1442">
            <v>2000</v>
          </cell>
        </row>
        <row r="1443">
          <cell r="C1443">
            <v>2000</v>
          </cell>
        </row>
        <row r="1444">
          <cell r="C1444">
            <v>2000</v>
          </cell>
        </row>
        <row r="1445">
          <cell r="C1445">
            <v>2000</v>
          </cell>
        </row>
        <row r="1446">
          <cell r="C1446">
            <v>2000</v>
          </cell>
        </row>
        <row r="1447">
          <cell r="C1447">
            <v>2000</v>
          </cell>
        </row>
        <row r="1448">
          <cell r="C1448">
            <v>2000</v>
          </cell>
        </row>
        <row r="1449">
          <cell r="C1449">
            <v>2000</v>
          </cell>
        </row>
        <row r="1450">
          <cell r="C1450">
            <v>2000</v>
          </cell>
        </row>
        <row r="1451">
          <cell r="C1451">
            <v>2000</v>
          </cell>
        </row>
        <row r="1452">
          <cell r="C1452">
            <v>2000</v>
          </cell>
        </row>
        <row r="1453">
          <cell r="C1453">
            <v>2000</v>
          </cell>
        </row>
        <row r="1454">
          <cell r="C1454">
            <v>2000</v>
          </cell>
        </row>
        <row r="1455">
          <cell r="C1455">
            <v>2000</v>
          </cell>
        </row>
        <row r="1456">
          <cell r="C1456">
            <v>2000</v>
          </cell>
        </row>
        <row r="1457">
          <cell r="C1457">
            <v>2000</v>
          </cell>
        </row>
        <row r="1458">
          <cell r="C1458">
            <v>2000</v>
          </cell>
        </row>
        <row r="1459">
          <cell r="C1459">
            <v>2000</v>
          </cell>
        </row>
        <row r="1460">
          <cell r="C1460">
            <v>2000</v>
          </cell>
        </row>
        <row r="1461">
          <cell r="C1461">
            <v>2000</v>
          </cell>
        </row>
        <row r="1462">
          <cell r="C1462">
            <v>2000</v>
          </cell>
        </row>
        <row r="1463">
          <cell r="C1463">
            <v>2000</v>
          </cell>
        </row>
        <row r="1464">
          <cell r="C1464">
            <v>2000</v>
          </cell>
        </row>
        <row r="1465">
          <cell r="C1465">
            <v>2000</v>
          </cell>
        </row>
        <row r="1466">
          <cell r="C1466">
            <v>2000</v>
          </cell>
        </row>
        <row r="1467">
          <cell r="C1467">
            <v>2000</v>
          </cell>
        </row>
        <row r="1468">
          <cell r="C1468">
            <v>2000</v>
          </cell>
        </row>
        <row r="1469">
          <cell r="C1469">
            <v>2000</v>
          </cell>
        </row>
        <row r="1470">
          <cell r="C1470">
            <v>2000</v>
          </cell>
        </row>
        <row r="1471">
          <cell r="C1471">
            <v>2000</v>
          </cell>
        </row>
        <row r="1472">
          <cell r="C1472">
            <v>2000</v>
          </cell>
        </row>
        <row r="1473">
          <cell r="C1473">
            <v>2000</v>
          </cell>
        </row>
        <row r="1474">
          <cell r="C1474">
            <v>2000</v>
          </cell>
        </row>
        <row r="1475">
          <cell r="C1475">
            <v>2000</v>
          </cell>
        </row>
        <row r="1476">
          <cell r="C1476">
            <v>2000</v>
          </cell>
        </row>
        <row r="1477">
          <cell r="C1477">
            <v>2000</v>
          </cell>
        </row>
        <row r="1478">
          <cell r="C1478">
            <v>2000</v>
          </cell>
        </row>
        <row r="1479">
          <cell r="C1479">
            <v>2000</v>
          </cell>
        </row>
        <row r="1480">
          <cell r="C1480">
            <v>2000</v>
          </cell>
        </row>
        <row r="1481">
          <cell r="C1481">
            <v>2000</v>
          </cell>
        </row>
        <row r="1482">
          <cell r="C1482">
            <v>2000</v>
          </cell>
        </row>
        <row r="1483">
          <cell r="C1483">
            <v>2000</v>
          </cell>
        </row>
        <row r="1484">
          <cell r="C1484">
            <v>2000</v>
          </cell>
        </row>
        <row r="1485">
          <cell r="C1485">
            <v>2000</v>
          </cell>
        </row>
        <row r="1486">
          <cell r="C1486">
            <v>2000</v>
          </cell>
        </row>
        <row r="1487">
          <cell r="C1487">
            <v>2000</v>
          </cell>
        </row>
        <row r="1488">
          <cell r="C1488">
            <v>2000</v>
          </cell>
        </row>
        <row r="1489">
          <cell r="C1489">
            <v>2000</v>
          </cell>
        </row>
        <row r="1490">
          <cell r="C1490">
            <v>2000</v>
          </cell>
        </row>
        <row r="1491">
          <cell r="C1491">
            <v>2000</v>
          </cell>
        </row>
        <row r="1492">
          <cell r="C1492">
            <v>2000</v>
          </cell>
        </row>
        <row r="1493">
          <cell r="C1493">
            <v>2000</v>
          </cell>
        </row>
        <row r="1494">
          <cell r="C1494">
            <v>2000</v>
          </cell>
        </row>
        <row r="1495">
          <cell r="C1495">
            <v>2000</v>
          </cell>
        </row>
        <row r="1496">
          <cell r="C1496">
            <v>2000</v>
          </cell>
        </row>
        <row r="1497">
          <cell r="C1497">
            <v>2000</v>
          </cell>
        </row>
        <row r="1498">
          <cell r="C1498">
            <v>2000</v>
          </cell>
        </row>
        <row r="1499">
          <cell r="C1499">
            <v>2000</v>
          </cell>
        </row>
        <row r="1500">
          <cell r="C1500">
            <v>2000</v>
          </cell>
        </row>
        <row r="1501">
          <cell r="C1501">
            <v>2000</v>
          </cell>
        </row>
        <row r="1502">
          <cell r="C1502">
            <v>2000</v>
          </cell>
        </row>
        <row r="1503">
          <cell r="C1503">
            <v>2000</v>
          </cell>
        </row>
        <row r="1504">
          <cell r="C1504">
            <v>2000</v>
          </cell>
        </row>
        <row r="1505">
          <cell r="C1505">
            <v>2000</v>
          </cell>
        </row>
        <row r="1506">
          <cell r="C1506">
            <v>2000</v>
          </cell>
        </row>
        <row r="1507">
          <cell r="C1507">
            <v>2000</v>
          </cell>
        </row>
        <row r="1508">
          <cell r="C1508">
            <v>2000</v>
          </cell>
        </row>
        <row r="1509">
          <cell r="C1509">
            <v>2000</v>
          </cell>
        </row>
        <row r="1510">
          <cell r="C1510">
            <v>2000</v>
          </cell>
        </row>
        <row r="1511">
          <cell r="C1511">
            <v>2000</v>
          </cell>
        </row>
        <row r="1512">
          <cell r="C1512">
            <v>2000</v>
          </cell>
        </row>
        <row r="1513">
          <cell r="C1513">
            <v>2000</v>
          </cell>
        </row>
        <row r="1514">
          <cell r="C1514">
            <v>2000</v>
          </cell>
        </row>
        <row r="1515">
          <cell r="C1515">
            <v>2000</v>
          </cell>
        </row>
        <row r="1516">
          <cell r="C1516">
            <v>2000</v>
          </cell>
        </row>
        <row r="1517">
          <cell r="C1517">
            <v>2000</v>
          </cell>
        </row>
        <row r="1518">
          <cell r="C1518">
            <v>2000</v>
          </cell>
        </row>
        <row r="1519">
          <cell r="C1519">
            <v>2000</v>
          </cell>
        </row>
        <row r="1520">
          <cell r="C1520">
            <v>2000</v>
          </cell>
        </row>
        <row r="1521">
          <cell r="C1521">
            <v>2000</v>
          </cell>
        </row>
        <row r="1522">
          <cell r="C1522">
            <v>2000</v>
          </cell>
        </row>
        <row r="1523">
          <cell r="C1523">
            <v>2000</v>
          </cell>
        </row>
        <row r="1524">
          <cell r="C1524">
            <v>2000</v>
          </cell>
        </row>
        <row r="1525">
          <cell r="C1525">
            <v>2000</v>
          </cell>
        </row>
        <row r="1526">
          <cell r="C1526">
            <v>2000</v>
          </cell>
        </row>
        <row r="1527">
          <cell r="C1527">
            <v>2000</v>
          </cell>
        </row>
        <row r="1528">
          <cell r="C1528">
            <v>2000</v>
          </cell>
        </row>
        <row r="1529">
          <cell r="C1529">
            <v>2000</v>
          </cell>
        </row>
        <row r="1530">
          <cell r="C1530">
            <v>2000</v>
          </cell>
        </row>
        <row r="1531">
          <cell r="C1531">
            <v>2000</v>
          </cell>
        </row>
        <row r="1532">
          <cell r="C1532">
            <v>2000</v>
          </cell>
        </row>
        <row r="1533">
          <cell r="C1533">
            <v>2000</v>
          </cell>
        </row>
        <row r="1534">
          <cell r="C1534">
            <v>2000</v>
          </cell>
        </row>
        <row r="1535">
          <cell r="C1535">
            <v>2000</v>
          </cell>
        </row>
        <row r="1536">
          <cell r="C1536">
            <v>2000</v>
          </cell>
        </row>
        <row r="1537">
          <cell r="C1537">
            <v>2000</v>
          </cell>
        </row>
        <row r="1538">
          <cell r="C1538">
            <v>2000</v>
          </cell>
        </row>
        <row r="1539">
          <cell r="C1539">
            <v>2000</v>
          </cell>
        </row>
        <row r="1540">
          <cell r="C1540">
            <v>2000</v>
          </cell>
        </row>
        <row r="1541">
          <cell r="C1541">
            <v>2000</v>
          </cell>
        </row>
        <row r="1542">
          <cell r="C1542">
            <v>2000</v>
          </cell>
        </row>
        <row r="1543">
          <cell r="C1543">
            <v>2000</v>
          </cell>
        </row>
        <row r="1544">
          <cell r="C1544">
            <v>2000</v>
          </cell>
        </row>
        <row r="1545">
          <cell r="C1545">
            <v>2000</v>
          </cell>
        </row>
        <row r="1546">
          <cell r="C1546">
            <v>2000</v>
          </cell>
        </row>
        <row r="1547">
          <cell r="C1547">
            <v>2000</v>
          </cell>
        </row>
        <row r="1548">
          <cell r="C1548">
            <v>2000</v>
          </cell>
        </row>
        <row r="1549">
          <cell r="C1549">
            <v>2000</v>
          </cell>
        </row>
        <row r="1550">
          <cell r="C1550">
            <v>2000</v>
          </cell>
        </row>
        <row r="1551">
          <cell r="C1551">
            <v>2000</v>
          </cell>
        </row>
        <row r="1552">
          <cell r="C1552">
            <v>2000</v>
          </cell>
        </row>
        <row r="1553">
          <cell r="C1553">
            <v>2000</v>
          </cell>
        </row>
        <row r="1554">
          <cell r="C1554">
            <v>2000</v>
          </cell>
        </row>
        <row r="1555">
          <cell r="C1555">
            <v>2000</v>
          </cell>
        </row>
        <row r="1556">
          <cell r="C1556">
            <v>2000</v>
          </cell>
        </row>
        <row r="1557">
          <cell r="C1557">
            <v>2000</v>
          </cell>
        </row>
        <row r="1558">
          <cell r="C1558">
            <v>2000</v>
          </cell>
        </row>
        <row r="1559">
          <cell r="C1559">
            <v>2000</v>
          </cell>
        </row>
        <row r="1560">
          <cell r="C1560">
            <v>2000</v>
          </cell>
        </row>
        <row r="1561">
          <cell r="C1561">
            <v>2000</v>
          </cell>
        </row>
        <row r="1562">
          <cell r="C1562">
            <v>2000</v>
          </cell>
        </row>
        <row r="1563">
          <cell r="C1563">
            <v>2000</v>
          </cell>
        </row>
        <row r="1564">
          <cell r="C1564">
            <v>2000</v>
          </cell>
        </row>
        <row r="1565">
          <cell r="C1565">
            <v>2000</v>
          </cell>
        </row>
        <row r="1566">
          <cell r="C1566">
            <v>2000</v>
          </cell>
        </row>
        <row r="1567">
          <cell r="C1567">
            <v>2000</v>
          </cell>
        </row>
        <row r="1568">
          <cell r="C1568">
            <v>2000</v>
          </cell>
        </row>
        <row r="1569">
          <cell r="C1569">
            <v>2000</v>
          </cell>
        </row>
        <row r="1570">
          <cell r="C1570">
            <v>2000</v>
          </cell>
        </row>
        <row r="1571">
          <cell r="C1571">
            <v>2000</v>
          </cell>
        </row>
        <row r="1572">
          <cell r="C1572">
            <v>2000</v>
          </cell>
        </row>
        <row r="1573">
          <cell r="C1573">
            <v>2000</v>
          </cell>
        </row>
        <row r="1574">
          <cell r="C1574">
            <v>2000</v>
          </cell>
        </row>
        <row r="1575">
          <cell r="C1575">
            <v>2000</v>
          </cell>
        </row>
        <row r="1576">
          <cell r="C1576">
            <v>2000</v>
          </cell>
        </row>
        <row r="1577">
          <cell r="C1577">
            <v>2000</v>
          </cell>
        </row>
        <row r="1578">
          <cell r="C1578">
            <v>2000</v>
          </cell>
        </row>
        <row r="1579">
          <cell r="C1579">
            <v>2000</v>
          </cell>
        </row>
        <row r="1580">
          <cell r="C1580">
            <v>2000</v>
          </cell>
        </row>
        <row r="1581">
          <cell r="C1581">
            <v>2000</v>
          </cell>
        </row>
        <row r="1582">
          <cell r="C1582">
            <v>2000</v>
          </cell>
        </row>
        <row r="1583">
          <cell r="C1583">
            <v>2000</v>
          </cell>
        </row>
        <row r="1584">
          <cell r="C1584">
            <v>2000</v>
          </cell>
        </row>
        <row r="1585">
          <cell r="C1585">
            <v>2000</v>
          </cell>
        </row>
        <row r="1586">
          <cell r="C1586">
            <v>2000</v>
          </cell>
        </row>
        <row r="1587">
          <cell r="C1587">
            <v>2000</v>
          </cell>
        </row>
        <row r="1588">
          <cell r="C1588">
            <v>2000</v>
          </cell>
        </row>
        <row r="1589">
          <cell r="C1589">
            <v>2000</v>
          </cell>
        </row>
        <row r="1590">
          <cell r="C1590">
            <v>2000</v>
          </cell>
        </row>
        <row r="1591">
          <cell r="C1591">
            <v>2000</v>
          </cell>
        </row>
        <row r="1592">
          <cell r="C1592">
            <v>2000</v>
          </cell>
        </row>
        <row r="1593">
          <cell r="C1593">
            <v>2000</v>
          </cell>
        </row>
        <row r="1594">
          <cell r="C1594">
            <v>2000</v>
          </cell>
        </row>
        <row r="1595">
          <cell r="C1595">
            <v>2000</v>
          </cell>
        </row>
        <row r="1596">
          <cell r="C1596">
            <v>2000</v>
          </cell>
        </row>
        <row r="1597">
          <cell r="C1597">
            <v>2000</v>
          </cell>
        </row>
        <row r="1598">
          <cell r="C1598">
            <v>2000</v>
          </cell>
        </row>
        <row r="1599">
          <cell r="C1599">
            <v>2000</v>
          </cell>
        </row>
        <row r="1600">
          <cell r="C1600">
            <v>2000</v>
          </cell>
        </row>
        <row r="1601">
          <cell r="C1601">
            <v>2000</v>
          </cell>
        </row>
        <row r="1602">
          <cell r="C1602">
            <v>2000</v>
          </cell>
        </row>
        <row r="1603">
          <cell r="C1603">
            <v>2000</v>
          </cell>
        </row>
        <row r="1604">
          <cell r="C1604">
            <v>2000</v>
          </cell>
        </row>
        <row r="1605">
          <cell r="C1605">
            <v>2000</v>
          </cell>
        </row>
        <row r="1606">
          <cell r="C1606">
            <v>2000</v>
          </cell>
        </row>
        <row r="1607">
          <cell r="C1607">
            <v>2000</v>
          </cell>
        </row>
        <row r="1608">
          <cell r="C1608">
            <v>2000</v>
          </cell>
        </row>
        <row r="1609">
          <cell r="C1609">
            <v>2000</v>
          </cell>
        </row>
        <row r="1610">
          <cell r="C1610">
            <v>2000</v>
          </cell>
        </row>
        <row r="1611">
          <cell r="C1611">
            <v>2000</v>
          </cell>
        </row>
        <row r="1612">
          <cell r="C1612">
            <v>2000</v>
          </cell>
        </row>
        <row r="1613">
          <cell r="C1613">
            <v>2000</v>
          </cell>
        </row>
        <row r="1614">
          <cell r="C1614">
            <v>2000</v>
          </cell>
        </row>
        <row r="1615">
          <cell r="C1615">
            <v>2000</v>
          </cell>
        </row>
        <row r="1616">
          <cell r="C1616">
            <v>2000</v>
          </cell>
        </row>
        <row r="1617">
          <cell r="C1617">
            <v>2000</v>
          </cell>
        </row>
        <row r="1618">
          <cell r="C1618">
            <v>2000</v>
          </cell>
        </row>
        <row r="1619">
          <cell r="C1619">
            <v>2000</v>
          </cell>
        </row>
        <row r="1620">
          <cell r="C1620">
            <v>2000</v>
          </cell>
        </row>
        <row r="1621">
          <cell r="C1621">
            <v>2000</v>
          </cell>
        </row>
        <row r="1622">
          <cell r="C1622">
            <v>2000</v>
          </cell>
        </row>
        <row r="1623">
          <cell r="C1623">
            <v>2000</v>
          </cell>
        </row>
        <row r="1624">
          <cell r="C1624">
            <v>2000</v>
          </cell>
        </row>
        <row r="1625">
          <cell r="C1625">
            <v>2000</v>
          </cell>
        </row>
        <row r="1626">
          <cell r="C1626">
            <v>2000</v>
          </cell>
        </row>
        <row r="1627">
          <cell r="C1627">
            <v>2000</v>
          </cell>
        </row>
        <row r="1628">
          <cell r="C1628">
            <v>2000</v>
          </cell>
        </row>
        <row r="1629">
          <cell r="C1629">
            <v>2000</v>
          </cell>
        </row>
        <row r="1630">
          <cell r="C1630">
            <v>2000</v>
          </cell>
        </row>
        <row r="1631">
          <cell r="C1631">
            <v>2000</v>
          </cell>
        </row>
        <row r="1632">
          <cell r="C1632">
            <v>2000</v>
          </cell>
        </row>
        <row r="1633">
          <cell r="C1633">
            <v>2000</v>
          </cell>
        </row>
        <row r="1634">
          <cell r="C1634">
            <v>2000</v>
          </cell>
        </row>
        <row r="1635">
          <cell r="C1635">
            <v>2000</v>
          </cell>
        </row>
        <row r="1636">
          <cell r="C1636">
            <v>2000</v>
          </cell>
        </row>
        <row r="1637">
          <cell r="C1637">
            <v>2000</v>
          </cell>
        </row>
        <row r="1638">
          <cell r="C1638">
            <v>2000</v>
          </cell>
        </row>
        <row r="1639">
          <cell r="C1639">
            <v>2000</v>
          </cell>
        </row>
        <row r="1640">
          <cell r="C1640">
            <v>2000</v>
          </cell>
        </row>
        <row r="1641">
          <cell r="C1641">
            <v>2000</v>
          </cell>
        </row>
        <row r="1642">
          <cell r="C1642">
            <v>2000</v>
          </cell>
        </row>
        <row r="1643">
          <cell r="C1643">
            <v>2000</v>
          </cell>
        </row>
        <row r="1644">
          <cell r="C1644">
            <v>2000</v>
          </cell>
        </row>
        <row r="1645">
          <cell r="C1645">
            <v>2000</v>
          </cell>
        </row>
        <row r="1646">
          <cell r="C1646">
            <v>2000</v>
          </cell>
        </row>
        <row r="1647">
          <cell r="C1647">
            <v>2000</v>
          </cell>
        </row>
        <row r="1648">
          <cell r="C1648">
            <v>2000</v>
          </cell>
        </row>
        <row r="1649">
          <cell r="C1649">
            <v>2000</v>
          </cell>
        </row>
        <row r="1650">
          <cell r="C1650">
            <v>2000</v>
          </cell>
        </row>
        <row r="1651">
          <cell r="C1651">
            <v>2000</v>
          </cell>
        </row>
        <row r="1652">
          <cell r="C1652">
            <v>2000</v>
          </cell>
        </row>
        <row r="1653">
          <cell r="C1653">
            <v>2000</v>
          </cell>
        </row>
        <row r="1654">
          <cell r="C1654">
            <v>2000</v>
          </cell>
        </row>
        <row r="1655">
          <cell r="C1655">
            <v>2000</v>
          </cell>
        </row>
        <row r="1656">
          <cell r="C1656">
            <v>2000</v>
          </cell>
        </row>
        <row r="1657">
          <cell r="C1657">
            <v>2000</v>
          </cell>
        </row>
        <row r="1658">
          <cell r="C1658">
            <v>2000</v>
          </cell>
        </row>
        <row r="1659">
          <cell r="C1659">
            <v>2000</v>
          </cell>
        </row>
        <row r="1660">
          <cell r="C1660">
            <v>2000</v>
          </cell>
        </row>
        <row r="1661">
          <cell r="C1661">
            <v>2000</v>
          </cell>
        </row>
        <row r="1662">
          <cell r="C1662">
            <v>2000</v>
          </cell>
        </row>
        <row r="1663">
          <cell r="C1663">
            <v>2000</v>
          </cell>
        </row>
        <row r="1664">
          <cell r="C1664">
            <v>2000</v>
          </cell>
        </row>
        <row r="1665">
          <cell r="C1665">
            <v>2000</v>
          </cell>
        </row>
        <row r="1666">
          <cell r="C1666">
            <v>2000</v>
          </cell>
        </row>
        <row r="1667">
          <cell r="C1667">
            <v>2000</v>
          </cell>
        </row>
        <row r="1668">
          <cell r="C1668">
            <v>2000</v>
          </cell>
        </row>
        <row r="1669">
          <cell r="C1669">
            <v>2000</v>
          </cell>
        </row>
        <row r="1670">
          <cell r="C1670">
            <v>2000</v>
          </cell>
        </row>
        <row r="1671">
          <cell r="C1671">
            <v>2000</v>
          </cell>
        </row>
        <row r="1672">
          <cell r="C1672">
            <v>2000</v>
          </cell>
        </row>
        <row r="1673">
          <cell r="C1673">
            <v>2000</v>
          </cell>
        </row>
        <row r="1674">
          <cell r="C1674">
            <v>2000</v>
          </cell>
        </row>
        <row r="1675">
          <cell r="C1675">
            <v>2000</v>
          </cell>
        </row>
        <row r="1676">
          <cell r="C1676">
            <v>2000</v>
          </cell>
        </row>
        <row r="1677">
          <cell r="C1677">
            <v>2000</v>
          </cell>
        </row>
        <row r="1678">
          <cell r="C1678">
            <v>2000</v>
          </cell>
        </row>
        <row r="1679">
          <cell r="C1679">
            <v>2000</v>
          </cell>
        </row>
        <row r="1680">
          <cell r="C1680">
            <v>2000</v>
          </cell>
        </row>
        <row r="1681">
          <cell r="C1681">
            <v>2000</v>
          </cell>
        </row>
        <row r="1682">
          <cell r="C1682">
            <v>2000</v>
          </cell>
        </row>
        <row r="1683">
          <cell r="C1683">
            <v>2000</v>
          </cell>
        </row>
        <row r="1684">
          <cell r="C1684">
            <v>2000</v>
          </cell>
        </row>
        <row r="1685">
          <cell r="C1685">
            <v>2000</v>
          </cell>
        </row>
        <row r="1686">
          <cell r="C1686">
            <v>2000</v>
          </cell>
        </row>
        <row r="1687">
          <cell r="C1687">
            <v>2000</v>
          </cell>
        </row>
        <row r="1688">
          <cell r="C1688">
            <v>2000</v>
          </cell>
        </row>
        <row r="1689">
          <cell r="C1689">
            <v>2000</v>
          </cell>
        </row>
        <row r="1690">
          <cell r="C1690">
            <v>2000</v>
          </cell>
        </row>
        <row r="1691">
          <cell r="C1691">
            <v>2000</v>
          </cell>
        </row>
        <row r="1692">
          <cell r="C1692">
            <v>2000</v>
          </cell>
        </row>
        <row r="1693">
          <cell r="C1693">
            <v>2000</v>
          </cell>
        </row>
        <row r="1694">
          <cell r="C1694">
            <v>2000</v>
          </cell>
        </row>
        <row r="1695">
          <cell r="C1695">
            <v>2000</v>
          </cell>
        </row>
        <row r="1696">
          <cell r="C1696">
            <v>2000</v>
          </cell>
        </row>
        <row r="1697">
          <cell r="C1697">
            <v>2000</v>
          </cell>
        </row>
        <row r="1698">
          <cell r="C1698">
            <v>2000</v>
          </cell>
        </row>
        <row r="1699">
          <cell r="C1699">
            <v>2000</v>
          </cell>
        </row>
        <row r="1700">
          <cell r="C1700">
            <v>2000</v>
          </cell>
        </row>
        <row r="1701">
          <cell r="C1701">
            <v>2000</v>
          </cell>
        </row>
        <row r="1702">
          <cell r="C1702">
            <v>2000</v>
          </cell>
        </row>
        <row r="1703">
          <cell r="C1703">
            <v>2000</v>
          </cell>
        </row>
        <row r="1704">
          <cell r="C1704">
            <v>2000</v>
          </cell>
        </row>
        <row r="1705">
          <cell r="C1705">
            <v>2000</v>
          </cell>
        </row>
        <row r="1706">
          <cell r="C1706">
            <v>2000</v>
          </cell>
        </row>
        <row r="1707">
          <cell r="C1707">
            <v>2000</v>
          </cell>
        </row>
        <row r="1708">
          <cell r="C1708">
            <v>2000</v>
          </cell>
        </row>
        <row r="1709">
          <cell r="C1709">
            <v>2000</v>
          </cell>
        </row>
        <row r="1710">
          <cell r="C1710">
            <v>2000</v>
          </cell>
        </row>
        <row r="1711">
          <cell r="C1711">
            <v>2000</v>
          </cell>
        </row>
        <row r="1712">
          <cell r="C1712">
            <v>2000</v>
          </cell>
        </row>
        <row r="1713">
          <cell r="C1713">
            <v>2000</v>
          </cell>
        </row>
        <row r="1714">
          <cell r="C1714">
            <v>2000</v>
          </cell>
        </row>
        <row r="1715">
          <cell r="C1715">
            <v>2000</v>
          </cell>
        </row>
        <row r="1716">
          <cell r="C1716">
            <v>2000</v>
          </cell>
        </row>
        <row r="1717">
          <cell r="C1717">
            <v>2000</v>
          </cell>
        </row>
        <row r="1718">
          <cell r="C1718">
            <v>2000</v>
          </cell>
        </row>
        <row r="1719">
          <cell r="C1719">
            <v>2000</v>
          </cell>
        </row>
        <row r="1720">
          <cell r="C1720">
            <v>2000</v>
          </cell>
        </row>
        <row r="1721">
          <cell r="C1721">
            <v>2000</v>
          </cell>
        </row>
        <row r="1722">
          <cell r="C1722">
            <v>2000</v>
          </cell>
        </row>
        <row r="1723">
          <cell r="C1723">
            <v>2000</v>
          </cell>
        </row>
        <row r="1724">
          <cell r="C1724">
            <v>2000</v>
          </cell>
        </row>
        <row r="1725">
          <cell r="C1725">
            <v>2000</v>
          </cell>
        </row>
        <row r="1726">
          <cell r="C1726">
            <v>2000</v>
          </cell>
        </row>
        <row r="1727">
          <cell r="C1727">
            <v>2000</v>
          </cell>
        </row>
        <row r="1728">
          <cell r="C1728">
            <v>2000</v>
          </cell>
        </row>
        <row r="1729">
          <cell r="C1729">
            <v>2000</v>
          </cell>
        </row>
        <row r="1730">
          <cell r="C1730">
            <v>2000</v>
          </cell>
        </row>
        <row r="1731">
          <cell r="C1731">
            <v>2000</v>
          </cell>
        </row>
        <row r="1732">
          <cell r="C1732">
            <v>2000</v>
          </cell>
        </row>
        <row r="1733">
          <cell r="C1733">
            <v>2000</v>
          </cell>
        </row>
        <row r="1734">
          <cell r="C1734">
            <v>2000</v>
          </cell>
        </row>
        <row r="1735">
          <cell r="C1735">
            <v>2000</v>
          </cell>
        </row>
        <row r="1736">
          <cell r="C1736">
            <v>2000</v>
          </cell>
        </row>
        <row r="1737">
          <cell r="C1737">
            <v>2000</v>
          </cell>
        </row>
        <row r="1738">
          <cell r="C1738">
            <v>2000</v>
          </cell>
        </row>
        <row r="1739">
          <cell r="C1739">
            <v>2000</v>
          </cell>
        </row>
        <row r="1740">
          <cell r="C1740">
            <v>2000</v>
          </cell>
        </row>
        <row r="1741">
          <cell r="C1741">
            <v>2000</v>
          </cell>
        </row>
        <row r="1742">
          <cell r="C1742">
            <v>2000</v>
          </cell>
        </row>
        <row r="1743">
          <cell r="C1743">
            <v>2000</v>
          </cell>
        </row>
        <row r="1744">
          <cell r="C1744">
            <v>2000</v>
          </cell>
        </row>
        <row r="1745">
          <cell r="C1745">
            <v>2000</v>
          </cell>
        </row>
        <row r="1746">
          <cell r="C1746">
            <v>2000</v>
          </cell>
        </row>
        <row r="1747">
          <cell r="C1747">
            <v>2000</v>
          </cell>
        </row>
        <row r="1748">
          <cell r="C1748">
            <v>2000</v>
          </cell>
        </row>
        <row r="1749">
          <cell r="C1749">
            <v>2000</v>
          </cell>
        </row>
        <row r="1750">
          <cell r="C1750">
            <v>2000</v>
          </cell>
        </row>
        <row r="1751">
          <cell r="C1751">
            <v>2000</v>
          </cell>
        </row>
        <row r="1752">
          <cell r="C1752">
            <v>2000</v>
          </cell>
        </row>
        <row r="1753">
          <cell r="C1753">
            <v>2000</v>
          </cell>
        </row>
        <row r="1754">
          <cell r="C1754">
            <v>2000</v>
          </cell>
        </row>
        <row r="1755">
          <cell r="C1755">
            <v>2000</v>
          </cell>
        </row>
        <row r="1756">
          <cell r="C1756">
            <v>2000</v>
          </cell>
        </row>
        <row r="1757">
          <cell r="C1757">
            <v>2000</v>
          </cell>
        </row>
        <row r="1758">
          <cell r="C1758">
            <v>2000</v>
          </cell>
        </row>
        <row r="1759">
          <cell r="C1759">
            <v>2000</v>
          </cell>
        </row>
        <row r="1760">
          <cell r="C1760">
            <v>2000</v>
          </cell>
        </row>
        <row r="1761">
          <cell r="C1761">
            <v>2000</v>
          </cell>
        </row>
        <row r="1762">
          <cell r="C1762">
            <v>2000</v>
          </cell>
        </row>
        <row r="1763">
          <cell r="C1763">
            <v>2000</v>
          </cell>
        </row>
        <row r="1764">
          <cell r="C1764">
            <v>2000</v>
          </cell>
        </row>
        <row r="1765">
          <cell r="C1765">
            <v>2000</v>
          </cell>
        </row>
        <row r="1766">
          <cell r="C1766">
            <v>2000</v>
          </cell>
        </row>
        <row r="1767">
          <cell r="C1767">
            <v>2000</v>
          </cell>
        </row>
        <row r="1768">
          <cell r="C1768">
            <v>2000</v>
          </cell>
        </row>
        <row r="1769">
          <cell r="C1769">
            <v>2000</v>
          </cell>
        </row>
        <row r="1770">
          <cell r="C1770">
            <v>2000</v>
          </cell>
        </row>
        <row r="1771">
          <cell r="C1771">
            <v>2000</v>
          </cell>
        </row>
        <row r="1772">
          <cell r="C1772">
            <v>2000</v>
          </cell>
        </row>
        <row r="1773">
          <cell r="C1773">
            <v>2000</v>
          </cell>
        </row>
        <row r="1774">
          <cell r="C1774">
            <v>2000</v>
          </cell>
        </row>
        <row r="1775">
          <cell r="C1775">
            <v>2000</v>
          </cell>
        </row>
        <row r="1776">
          <cell r="C1776">
            <v>2000</v>
          </cell>
        </row>
        <row r="1777">
          <cell r="C1777">
            <v>2000</v>
          </cell>
        </row>
        <row r="1778">
          <cell r="C1778">
            <v>2000</v>
          </cell>
        </row>
        <row r="1779">
          <cell r="C1779">
            <v>2000</v>
          </cell>
        </row>
        <row r="1780">
          <cell r="C1780">
            <v>2000</v>
          </cell>
        </row>
        <row r="1781">
          <cell r="C1781">
            <v>2000</v>
          </cell>
        </row>
        <row r="1782">
          <cell r="C1782">
            <v>2000</v>
          </cell>
        </row>
        <row r="1783">
          <cell r="C1783">
            <v>2000</v>
          </cell>
        </row>
        <row r="1784">
          <cell r="C1784">
            <v>2000</v>
          </cell>
        </row>
        <row r="1785">
          <cell r="C1785">
            <v>2000</v>
          </cell>
        </row>
        <row r="1786">
          <cell r="C1786">
            <v>2000</v>
          </cell>
        </row>
        <row r="1787">
          <cell r="C1787">
            <v>2000</v>
          </cell>
        </row>
        <row r="1788">
          <cell r="C1788">
            <v>2000</v>
          </cell>
        </row>
        <row r="1789">
          <cell r="C1789">
            <v>2000</v>
          </cell>
        </row>
        <row r="1790">
          <cell r="C1790">
            <v>2000</v>
          </cell>
        </row>
        <row r="1791">
          <cell r="C1791">
            <v>2000</v>
          </cell>
        </row>
        <row r="1792">
          <cell r="C1792">
            <v>2000</v>
          </cell>
        </row>
        <row r="1793">
          <cell r="C1793">
            <v>2000</v>
          </cell>
        </row>
        <row r="1794">
          <cell r="C1794">
            <v>2000</v>
          </cell>
        </row>
        <row r="1795">
          <cell r="C1795">
            <v>2000</v>
          </cell>
        </row>
        <row r="1796">
          <cell r="C1796">
            <v>2000</v>
          </cell>
        </row>
        <row r="1797">
          <cell r="C1797">
            <v>2000</v>
          </cell>
        </row>
        <row r="1798">
          <cell r="C1798">
            <v>2000</v>
          </cell>
        </row>
        <row r="1799">
          <cell r="C1799">
            <v>2000</v>
          </cell>
        </row>
        <row r="1800">
          <cell r="C1800">
            <v>2000</v>
          </cell>
        </row>
        <row r="1801">
          <cell r="C1801">
            <v>2000</v>
          </cell>
        </row>
        <row r="1802">
          <cell r="C1802">
            <v>2000</v>
          </cell>
        </row>
        <row r="1803">
          <cell r="C1803">
            <v>2000</v>
          </cell>
        </row>
        <row r="1804">
          <cell r="C1804">
            <v>2000</v>
          </cell>
        </row>
        <row r="1805">
          <cell r="C1805">
            <v>2000</v>
          </cell>
        </row>
        <row r="1806">
          <cell r="C1806">
            <v>2000</v>
          </cell>
        </row>
        <row r="1807">
          <cell r="C1807">
            <v>2000</v>
          </cell>
        </row>
        <row r="1808">
          <cell r="C1808">
            <v>2000</v>
          </cell>
        </row>
        <row r="1809">
          <cell r="C1809">
            <v>2000</v>
          </cell>
        </row>
        <row r="1810">
          <cell r="C1810">
            <v>2000</v>
          </cell>
        </row>
        <row r="1811">
          <cell r="C1811">
            <v>2000</v>
          </cell>
        </row>
        <row r="1812">
          <cell r="C1812">
            <v>2000</v>
          </cell>
        </row>
        <row r="1813">
          <cell r="C1813">
            <v>2000</v>
          </cell>
        </row>
        <row r="1814">
          <cell r="C1814">
            <v>2000</v>
          </cell>
        </row>
        <row r="1815">
          <cell r="C1815">
            <v>2000</v>
          </cell>
        </row>
        <row r="1816">
          <cell r="C1816">
            <v>2000</v>
          </cell>
        </row>
        <row r="1817">
          <cell r="C1817">
            <v>2000</v>
          </cell>
        </row>
        <row r="1818">
          <cell r="C1818">
            <v>2000</v>
          </cell>
        </row>
        <row r="1819">
          <cell r="C1819">
            <v>2000</v>
          </cell>
        </row>
        <row r="1820">
          <cell r="C1820">
            <v>2000</v>
          </cell>
        </row>
        <row r="1821">
          <cell r="C1821">
            <v>2000</v>
          </cell>
        </row>
        <row r="1822">
          <cell r="C1822">
            <v>2000</v>
          </cell>
        </row>
        <row r="1823">
          <cell r="C1823">
            <v>2000</v>
          </cell>
        </row>
        <row r="1824">
          <cell r="C1824">
            <v>2000</v>
          </cell>
        </row>
        <row r="1825">
          <cell r="C1825">
            <v>2000</v>
          </cell>
        </row>
        <row r="1826">
          <cell r="C1826">
            <v>2000</v>
          </cell>
        </row>
        <row r="1827">
          <cell r="C1827">
            <v>2000</v>
          </cell>
        </row>
        <row r="1828">
          <cell r="C1828">
            <v>2000</v>
          </cell>
        </row>
        <row r="1829">
          <cell r="C1829">
            <v>2000</v>
          </cell>
        </row>
        <row r="1830">
          <cell r="C1830">
            <v>2000</v>
          </cell>
        </row>
        <row r="1831">
          <cell r="C1831">
            <v>2000</v>
          </cell>
        </row>
        <row r="1832">
          <cell r="C1832">
            <v>2000</v>
          </cell>
        </row>
        <row r="1833">
          <cell r="C1833">
            <v>2000</v>
          </cell>
        </row>
        <row r="1834">
          <cell r="C1834">
            <v>2000</v>
          </cell>
        </row>
        <row r="1835">
          <cell r="C1835">
            <v>2000</v>
          </cell>
        </row>
        <row r="1836">
          <cell r="C1836">
            <v>2000</v>
          </cell>
        </row>
        <row r="1837">
          <cell r="C1837">
            <v>2000</v>
          </cell>
        </row>
        <row r="1838">
          <cell r="C1838">
            <v>2000</v>
          </cell>
        </row>
        <row r="1839">
          <cell r="C1839">
            <v>2000</v>
          </cell>
        </row>
        <row r="1840">
          <cell r="C1840">
            <v>2000</v>
          </cell>
        </row>
        <row r="1841">
          <cell r="C1841">
            <v>2000</v>
          </cell>
        </row>
        <row r="1842">
          <cell r="C1842">
            <v>2000</v>
          </cell>
        </row>
        <row r="1843">
          <cell r="C1843">
            <v>2000</v>
          </cell>
        </row>
        <row r="1844">
          <cell r="C1844">
            <v>2000</v>
          </cell>
        </row>
        <row r="1845">
          <cell r="C1845">
            <v>2000</v>
          </cell>
        </row>
        <row r="1846">
          <cell r="C1846">
            <v>2000</v>
          </cell>
        </row>
        <row r="1847">
          <cell r="C1847">
            <v>2000</v>
          </cell>
        </row>
        <row r="1848">
          <cell r="C1848">
            <v>2000</v>
          </cell>
        </row>
        <row r="1849">
          <cell r="C1849">
            <v>2000</v>
          </cell>
        </row>
        <row r="1850">
          <cell r="C1850">
            <v>2000</v>
          </cell>
        </row>
        <row r="1851">
          <cell r="C1851">
            <v>2000</v>
          </cell>
        </row>
        <row r="1852">
          <cell r="C1852">
            <v>2000</v>
          </cell>
        </row>
        <row r="1853">
          <cell r="C1853">
            <v>2000</v>
          </cell>
        </row>
        <row r="1854">
          <cell r="C1854">
            <v>2000</v>
          </cell>
        </row>
        <row r="1855">
          <cell r="C1855">
            <v>2000</v>
          </cell>
        </row>
        <row r="1856">
          <cell r="C1856">
            <v>2000</v>
          </cell>
        </row>
        <row r="1857">
          <cell r="C1857">
            <v>2000</v>
          </cell>
        </row>
        <row r="1858">
          <cell r="C1858">
            <v>2000</v>
          </cell>
        </row>
        <row r="1859">
          <cell r="C1859">
            <v>2000</v>
          </cell>
        </row>
        <row r="1860">
          <cell r="C1860">
            <v>2000</v>
          </cell>
        </row>
        <row r="1861">
          <cell r="C1861">
            <v>2000</v>
          </cell>
        </row>
        <row r="1862">
          <cell r="C1862">
            <v>2000</v>
          </cell>
        </row>
        <row r="1863">
          <cell r="C1863">
            <v>2000</v>
          </cell>
        </row>
        <row r="1864">
          <cell r="C1864">
            <v>2000</v>
          </cell>
        </row>
        <row r="1865">
          <cell r="C1865">
            <v>2000</v>
          </cell>
        </row>
        <row r="1866">
          <cell r="C1866">
            <v>2000</v>
          </cell>
        </row>
        <row r="1867">
          <cell r="C1867">
            <v>2000</v>
          </cell>
        </row>
        <row r="1868">
          <cell r="C1868">
            <v>2000</v>
          </cell>
        </row>
        <row r="1869">
          <cell r="C1869">
            <v>2000</v>
          </cell>
        </row>
        <row r="1870">
          <cell r="C1870">
            <v>2000</v>
          </cell>
        </row>
        <row r="1871">
          <cell r="C1871">
            <v>2000</v>
          </cell>
        </row>
        <row r="1872">
          <cell r="C1872">
            <v>2000</v>
          </cell>
        </row>
        <row r="1873">
          <cell r="C1873">
            <v>2000</v>
          </cell>
        </row>
        <row r="1874">
          <cell r="C1874">
            <v>2000</v>
          </cell>
        </row>
        <row r="1875">
          <cell r="C1875">
            <v>2000</v>
          </cell>
        </row>
        <row r="1876">
          <cell r="C1876">
            <v>2000</v>
          </cell>
        </row>
        <row r="1877">
          <cell r="C1877">
            <v>2000</v>
          </cell>
        </row>
        <row r="1878">
          <cell r="C1878">
            <v>2000</v>
          </cell>
        </row>
        <row r="1879">
          <cell r="C1879">
            <v>2000</v>
          </cell>
        </row>
        <row r="1880">
          <cell r="C1880">
            <v>2000</v>
          </cell>
        </row>
        <row r="1881">
          <cell r="C1881">
            <v>2000</v>
          </cell>
        </row>
        <row r="1882">
          <cell r="C1882">
            <v>2000</v>
          </cell>
        </row>
        <row r="1883">
          <cell r="C1883">
            <v>2000</v>
          </cell>
        </row>
        <row r="1884">
          <cell r="C1884">
            <v>2000</v>
          </cell>
        </row>
        <row r="1885">
          <cell r="C1885">
            <v>2000</v>
          </cell>
        </row>
        <row r="1886">
          <cell r="C1886">
            <v>2000</v>
          </cell>
        </row>
        <row r="1887">
          <cell r="C1887">
            <v>2000</v>
          </cell>
        </row>
        <row r="1888">
          <cell r="C1888">
            <v>2000</v>
          </cell>
        </row>
        <row r="1889">
          <cell r="C1889">
            <v>2000</v>
          </cell>
        </row>
        <row r="1890">
          <cell r="C1890">
            <v>2000</v>
          </cell>
        </row>
        <row r="1891">
          <cell r="C1891">
            <v>2000</v>
          </cell>
        </row>
        <row r="1892">
          <cell r="C1892">
            <v>2000</v>
          </cell>
        </row>
        <row r="1893">
          <cell r="C1893">
            <v>2000</v>
          </cell>
        </row>
        <row r="1894">
          <cell r="C1894">
            <v>2000</v>
          </cell>
        </row>
        <row r="1895">
          <cell r="C1895">
            <v>2000</v>
          </cell>
        </row>
        <row r="1896">
          <cell r="C1896">
            <v>2000</v>
          </cell>
        </row>
        <row r="1897">
          <cell r="C1897">
            <v>2000</v>
          </cell>
        </row>
        <row r="1898">
          <cell r="C1898">
            <v>2000</v>
          </cell>
        </row>
        <row r="1899">
          <cell r="C1899">
            <v>2000</v>
          </cell>
        </row>
        <row r="1900">
          <cell r="C1900">
            <v>2000</v>
          </cell>
        </row>
        <row r="1901">
          <cell r="C1901">
            <v>2000</v>
          </cell>
        </row>
        <row r="1902">
          <cell r="C1902">
            <v>2000</v>
          </cell>
        </row>
        <row r="1903">
          <cell r="C1903">
            <v>2000</v>
          </cell>
        </row>
        <row r="1904">
          <cell r="C1904">
            <v>2000</v>
          </cell>
        </row>
        <row r="1905">
          <cell r="C1905">
            <v>2000</v>
          </cell>
        </row>
        <row r="1906">
          <cell r="C1906">
            <v>2000</v>
          </cell>
        </row>
        <row r="1907">
          <cell r="C1907">
            <v>2000</v>
          </cell>
        </row>
        <row r="1908">
          <cell r="C1908">
            <v>2000</v>
          </cell>
        </row>
        <row r="1909">
          <cell r="C1909">
            <v>2000</v>
          </cell>
        </row>
        <row r="1910">
          <cell r="C1910">
            <v>2000</v>
          </cell>
        </row>
        <row r="1911">
          <cell r="C1911">
            <v>2000</v>
          </cell>
        </row>
        <row r="1912">
          <cell r="C1912">
            <v>2000</v>
          </cell>
        </row>
        <row r="1913">
          <cell r="C1913">
            <v>2000</v>
          </cell>
        </row>
        <row r="1914">
          <cell r="C1914">
            <v>2000</v>
          </cell>
        </row>
        <row r="1915">
          <cell r="C1915">
            <v>2000</v>
          </cell>
        </row>
        <row r="1916">
          <cell r="C1916">
            <v>2000</v>
          </cell>
        </row>
        <row r="1917">
          <cell r="C1917">
            <v>2000</v>
          </cell>
        </row>
        <row r="1918">
          <cell r="C1918">
            <v>2000</v>
          </cell>
        </row>
        <row r="1919">
          <cell r="C1919">
            <v>2000</v>
          </cell>
        </row>
        <row r="1920">
          <cell r="C1920">
            <v>2000</v>
          </cell>
        </row>
        <row r="1921">
          <cell r="C1921">
            <v>2000</v>
          </cell>
        </row>
        <row r="1922">
          <cell r="C1922">
            <v>2000</v>
          </cell>
        </row>
        <row r="1923">
          <cell r="C1923">
            <v>2000</v>
          </cell>
        </row>
        <row r="1924">
          <cell r="C1924">
            <v>2000</v>
          </cell>
        </row>
        <row r="1925">
          <cell r="C1925">
            <v>2000</v>
          </cell>
        </row>
        <row r="1926">
          <cell r="C1926">
            <v>2000</v>
          </cell>
        </row>
        <row r="1927">
          <cell r="C1927">
            <v>2000</v>
          </cell>
        </row>
        <row r="1928">
          <cell r="C1928">
            <v>2000</v>
          </cell>
        </row>
        <row r="1929">
          <cell r="C1929">
            <v>2000</v>
          </cell>
        </row>
        <row r="1930">
          <cell r="C1930">
            <v>2000</v>
          </cell>
        </row>
        <row r="1931">
          <cell r="C1931">
            <v>2000</v>
          </cell>
        </row>
        <row r="1932">
          <cell r="C1932">
            <v>2000</v>
          </cell>
        </row>
        <row r="1933">
          <cell r="C1933">
            <v>2000</v>
          </cell>
        </row>
        <row r="1934">
          <cell r="C1934">
            <v>2000</v>
          </cell>
        </row>
        <row r="1935">
          <cell r="C1935">
            <v>2000</v>
          </cell>
        </row>
        <row r="1936">
          <cell r="C1936">
            <v>2000</v>
          </cell>
        </row>
        <row r="1937">
          <cell r="C1937">
            <v>2000</v>
          </cell>
        </row>
        <row r="1938">
          <cell r="C1938">
            <v>2000</v>
          </cell>
        </row>
        <row r="1939">
          <cell r="C1939">
            <v>2000</v>
          </cell>
        </row>
        <row r="1940">
          <cell r="C1940">
            <v>2000</v>
          </cell>
        </row>
        <row r="1941">
          <cell r="C1941">
            <v>2000</v>
          </cell>
        </row>
        <row r="1942">
          <cell r="C1942">
            <v>2000</v>
          </cell>
        </row>
        <row r="1943">
          <cell r="C1943">
            <v>2000</v>
          </cell>
        </row>
        <row r="1944">
          <cell r="C1944">
            <v>2000</v>
          </cell>
        </row>
        <row r="1945">
          <cell r="C1945">
            <v>2000</v>
          </cell>
        </row>
        <row r="1946">
          <cell r="C1946">
            <v>2000</v>
          </cell>
        </row>
        <row r="1947">
          <cell r="C1947">
            <v>2000</v>
          </cell>
        </row>
        <row r="1948">
          <cell r="C1948">
            <v>2000</v>
          </cell>
        </row>
        <row r="1949">
          <cell r="C1949">
            <v>2000</v>
          </cell>
        </row>
        <row r="1950">
          <cell r="C1950">
            <v>2000</v>
          </cell>
        </row>
        <row r="1951">
          <cell r="C1951">
            <v>2000</v>
          </cell>
        </row>
        <row r="1952">
          <cell r="C1952">
            <v>2000</v>
          </cell>
        </row>
        <row r="1953">
          <cell r="C1953">
            <v>2000</v>
          </cell>
        </row>
        <row r="1954">
          <cell r="C1954">
            <v>2000</v>
          </cell>
        </row>
        <row r="1955">
          <cell r="C1955">
            <v>2000</v>
          </cell>
        </row>
        <row r="1956">
          <cell r="C1956">
            <v>2000</v>
          </cell>
        </row>
        <row r="1957">
          <cell r="C1957">
            <v>2000</v>
          </cell>
        </row>
        <row r="1958">
          <cell r="C1958">
            <v>2000</v>
          </cell>
        </row>
        <row r="1959">
          <cell r="C1959">
            <v>2000</v>
          </cell>
        </row>
        <row r="1960">
          <cell r="C1960">
            <v>2000</v>
          </cell>
        </row>
        <row r="1961">
          <cell r="C1961">
            <v>2000</v>
          </cell>
        </row>
        <row r="1962">
          <cell r="C1962">
            <v>2000</v>
          </cell>
        </row>
        <row r="1963">
          <cell r="C1963">
            <v>2000</v>
          </cell>
        </row>
        <row r="1964">
          <cell r="C1964">
            <v>2000</v>
          </cell>
        </row>
        <row r="1965">
          <cell r="C1965">
            <v>2000</v>
          </cell>
        </row>
        <row r="1966">
          <cell r="C1966">
            <v>2000</v>
          </cell>
        </row>
        <row r="1967">
          <cell r="C1967">
            <v>2000</v>
          </cell>
        </row>
        <row r="1968">
          <cell r="C1968">
            <v>2000</v>
          </cell>
        </row>
        <row r="1969">
          <cell r="C1969">
            <v>2000</v>
          </cell>
        </row>
        <row r="1970">
          <cell r="C1970">
            <v>2000</v>
          </cell>
        </row>
        <row r="1971">
          <cell r="C1971">
            <v>2000</v>
          </cell>
        </row>
        <row r="1972">
          <cell r="C1972">
            <v>2000</v>
          </cell>
        </row>
        <row r="1973">
          <cell r="C1973">
            <v>2000</v>
          </cell>
        </row>
        <row r="1974">
          <cell r="C1974">
            <v>2000</v>
          </cell>
        </row>
        <row r="1975">
          <cell r="C1975">
            <v>2000</v>
          </cell>
        </row>
        <row r="1976">
          <cell r="C1976">
            <v>2000</v>
          </cell>
        </row>
        <row r="1977">
          <cell r="C1977">
            <v>2000</v>
          </cell>
        </row>
        <row r="1978">
          <cell r="C1978">
            <v>2000</v>
          </cell>
        </row>
        <row r="1979">
          <cell r="C1979">
            <v>2000</v>
          </cell>
        </row>
        <row r="1980">
          <cell r="C1980">
            <v>2000</v>
          </cell>
        </row>
        <row r="1981">
          <cell r="C1981">
            <v>2000</v>
          </cell>
        </row>
        <row r="1982">
          <cell r="C1982">
            <v>2000</v>
          </cell>
        </row>
        <row r="1983">
          <cell r="C1983">
            <v>2000</v>
          </cell>
        </row>
        <row r="1984">
          <cell r="C1984">
            <v>2000</v>
          </cell>
        </row>
        <row r="1985">
          <cell r="C1985">
            <v>2000</v>
          </cell>
        </row>
        <row r="1986">
          <cell r="C1986">
            <v>2000</v>
          </cell>
        </row>
        <row r="1987">
          <cell r="C1987">
            <v>2000</v>
          </cell>
        </row>
        <row r="1988">
          <cell r="C1988">
            <v>2000</v>
          </cell>
        </row>
        <row r="1989">
          <cell r="C1989">
            <v>2000</v>
          </cell>
        </row>
        <row r="1990">
          <cell r="C1990">
            <v>2000</v>
          </cell>
        </row>
        <row r="1991">
          <cell r="C1991">
            <v>2000</v>
          </cell>
        </row>
        <row r="1992">
          <cell r="C1992">
            <v>2000</v>
          </cell>
        </row>
        <row r="1993">
          <cell r="C1993">
            <v>2000</v>
          </cell>
        </row>
        <row r="1994">
          <cell r="C1994">
            <v>2000</v>
          </cell>
        </row>
        <row r="1995">
          <cell r="C1995">
            <v>2000</v>
          </cell>
        </row>
        <row r="1996">
          <cell r="C1996">
            <v>2000</v>
          </cell>
        </row>
        <row r="1997">
          <cell r="C1997">
            <v>2000</v>
          </cell>
        </row>
        <row r="1998">
          <cell r="C1998">
            <v>2000</v>
          </cell>
        </row>
        <row r="1999">
          <cell r="C1999">
            <v>2000</v>
          </cell>
        </row>
        <row r="2000">
          <cell r="C2000">
            <v>2000</v>
          </cell>
        </row>
        <row r="2001">
          <cell r="C2001">
            <v>2000</v>
          </cell>
        </row>
        <row r="2002">
          <cell r="C2002">
            <v>2000</v>
          </cell>
        </row>
        <row r="2003">
          <cell r="C2003">
            <v>2000</v>
          </cell>
        </row>
        <row r="2004">
          <cell r="C2004">
            <v>2000</v>
          </cell>
        </row>
        <row r="2005">
          <cell r="C2005">
            <v>2000</v>
          </cell>
        </row>
        <row r="2006">
          <cell r="C2006">
            <v>2000</v>
          </cell>
        </row>
        <row r="2007">
          <cell r="C2007">
            <v>2000</v>
          </cell>
        </row>
        <row r="2008">
          <cell r="C2008">
            <v>2000</v>
          </cell>
        </row>
        <row r="2009">
          <cell r="C2009">
            <v>2000</v>
          </cell>
        </row>
        <row r="2010">
          <cell r="C2010">
            <v>2000</v>
          </cell>
        </row>
        <row r="2011">
          <cell r="C2011">
            <v>2000</v>
          </cell>
        </row>
        <row r="2012">
          <cell r="C2012">
            <v>2000</v>
          </cell>
        </row>
        <row r="2013">
          <cell r="C2013">
            <v>2000</v>
          </cell>
        </row>
        <row r="2014">
          <cell r="C2014">
            <v>2000</v>
          </cell>
        </row>
        <row r="2015">
          <cell r="C2015">
            <v>2000</v>
          </cell>
        </row>
        <row r="2016">
          <cell r="C2016">
            <v>2000</v>
          </cell>
        </row>
        <row r="2017">
          <cell r="C2017">
            <v>2000</v>
          </cell>
        </row>
        <row r="2018">
          <cell r="C2018">
            <v>2000</v>
          </cell>
        </row>
        <row r="2019">
          <cell r="C2019">
            <v>2000</v>
          </cell>
        </row>
        <row r="2020">
          <cell r="C2020">
            <v>2000</v>
          </cell>
        </row>
        <row r="2021">
          <cell r="C2021">
            <v>2000</v>
          </cell>
        </row>
        <row r="2022">
          <cell r="C2022">
            <v>2000</v>
          </cell>
        </row>
        <row r="2023">
          <cell r="C2023">
            <v>2000</v>
          </cell>
        </row>
        <row r="2024">
          <cell r="C2024">
            <v>2000</v>
          </cell>
        </row>
        <row r="2025">
          <cell r="C2025">
            <v>2000</v>
          </cell>
        </row>
        <row r="2026">
          <cell r="C2026">
            <v>2000</v>
          </cell>
        </row>
        <row r="2027">
          <cell r="C2027">
            <v>2000</v>
          </cell>
        </row>
        <row r="2028">
          <cell r="C2028">
            <v>2000</v>
          </cell>
        </row>
        <row r="2029">
          <cell r="C2029">
            <v>2000</v>
          </cell>
        </row>
        <row r="2030">
          <cell r="C2030">
            <v>2000</v>
          </cell>
        </row>
        <row r="2031">
          <cell r="C2031">
            <v>2000</v>
          </cell>
        </row>
        <row r="2032">
          <cell r="C2032">
            <v>2000</v>
          </cell>
        </row>
        <row r="2033">
          <cell r="C2033">
            <v>2000</v>
          </cell>
        </row>
        <row r="2034">
          <cell r="C2034">
            <v>2000</v>
          </cell>
        </row>
        <row r="2035">
          <cell r="C2035">
            <v>2000</v>
          </cell>
        </row>
        <row r="2036">
          <cell r="C2036">
            <v>2000</v>
          </cell>
        </row>
        <row r="2037">
          <cell r="C2037">
            <v>2000</v>
          </cell>
        </row>
        <row r="2038">
          <cell r="C2038">
            <v>2000</v>
          </cell>
        </row>
        <row r="2039">
          <cell r="C2039">
            <v>2000</v>
          </cell>
        </row>
        <row r="2040">
          <cell r="C2040">
            <v>2000</v>
          </cell>
        </row>
        <row r="2041">
          <cell r="C2041">
            <v>2000</v>
          </cell>
        </row>
        <row r="2042">
          <cell r="C2042">
            <v>2000</v>
          </cell>
        </row>
        <row r="2043">
          <cell r="C2043">
            <v>2000</v>
          </cell>
        </row>
        <row r="2044">
          <cell r="C2044">
            <v>2000</v>
          </cell>
        </row>
        <row r="2045">
          <cell r="C2045">
            <v>2000</v>
          </cell>
        </row>
        <row r="2046">
          <cell r="C2046">
            <v>2000</v>
          </cell>
        </row>
        <row r="2047">
          <cell r="C2047">
            <v>2000</v>
          </cell>
        </row>
        <row r="2048">
          <cell r="C2048">
            <v>2000</v>
          </cell>
        </row>
        <row r="2049">
          <cell r="C2049">
            <v>2000</v>
          </cell>
        </row>
        <row r="2050">
          <cell r="C2050">
            <v>2000</v>
          </cell>
        </row>
        <row r="2051">
          <cell r="C2051">
            <v>2000</v>
          </cell>
        </row>
        <row r="2052">
          <cell r="C2052">
            <v>2000</v>
          </cell>
        </row>
        <row r="2053">
          <cell r="C2053">
            <v>2000</v>
          </cell>
        </row>
        <row r="2054">
          <cell r="C2054">
            <v>2000</v>
          </cell>
        </row>
        <row r="2055">
          <cell r="C2055">
            <v>2000</v>
          </cell>
        </row>
        <row r="2056">
          <cell r="C2056">
            <v>2000</v>
          </cell>
        </row>
        <row r="2057">
          <cell r="C2057">
            <v>2000</v>
          </cell>
        </row>
        <row r="2058">
          <cell r="C2058">
            <v>2000</v>
          </cell>
        </row>
        <row r="2059">
          <cell r="C2059">
            <v>2000</v>
          </cell>
        </row>
        <row r="2060">
          <cell r="C2060">
            <v>2000</v>
          </cell>
        </row>
        <row r="2061">
          <cell r="C2061">
            <v>2000</v>
          </cell>
        </row>
        <row r="2062">
          <cell r="C2062">
            <v>2000</v>
          </cell>
        </row>
        <row r="2063">
          <cell r="C2063">
            <v>2000</v>
          </cell>
        </row>
        <row r="2064">
          <cell r="C2064">
            <v>2000</v>
          </cell>
        </row>
        <row r="2065">
          <cell r="C2065">
            <v>2000</v>
          </cell>
        </row>
        <row r="2066">
          <cell r="C2066">
            <v>2000</v>
          </cell>
        </row>
        <row r="2067">
          <cell r="C2067">
            <v>2000</v>
          </cell>
        </row>
        <row r="2068">
          <cell r="C2068">
            <v>2000</v>
          </cell>
        </row>
        <row r="2069">
          <cell r="C2069">
            <v>2000</v>
          </cell>
        </row>
        <row r="2070">
          <cell r="C2070">
            <v>2000</v>
          </cell>
        </row>
        <row r="2071">
          <cell r="C2071">
            <v>2000</v>
          </cell>
        </row>
        <row r="2072">
          <cell r="C2072">
            <v>2000</v>
          </cell>
        </row>
        <row r="2073">
          <cell r="C2073">
            <v>2000</v>
          </cell>
        </row>
        <row r="2074">
          <cell r="C2074">
            <v>2000</v>
          </cell>
        </row>
        <row r="2075">
          <cell r="C2075">
            <v>2000</v>
          </cell>
        </row>
        <row r="2076">
          <cell r="C2076">
            <v>2000</v>
          </cell>
        </row>
        <row r="2077">
          <cell r="C2077">
            <v>2000</v>
          </cell>
        </row>
        <row r="2078">
          <cell r="C2078">
            <v>2000</v>
          </cell>
        </row>
        <row r="2079">
          <cell r="C2079">
            <v>2000</v>
          </cell>
        </row>
        <row r="2080">
          <cell r="C2080">
            <v>2000</v>
          </cell>
        </row>
        <row r="2081">
          <cell r="C2081">
            <v>2000</v>
          </cell>
        </row>
        <row r="2082">
          <cell r="C2082">
            <v>2000</v>
          </cell>
        </row>
        <row r="2083">
          <cell r="C2083">
            <v>2000</v>
          </cell>
        </row>
        <row r="2084">
          <cell r="C2084">
            <v>2000</v>
          </cell>
        </row>
        <row r="2085">
          <cell r="C2085">
            <v>2000</v>
          </cell>
        </row>
        <row r="2086">
          <cell r="C2086">
            <v>2000</v>
          </cell>
        </row>
        <row r="2087">
          <cell r="C2087">
            <v>2000</v>
          </cell>
        </row>
        <row r="2088">
          <cell r="C2088">
            <v>2000</v>
          </cell>
        </row>
        <row r="2089">
          <cell r="C2089">
            <v>2000</v>
          </cell>
        </row>
        <row r="2090">
          <cell r="C2090">
            <v>2000</v>
          </cell>
        </row>
        <row r="2091">
          <cell r="C2091">
            <v>2000</v>
          </cell>
        </row>
        <row r="2092">
          <cell r="C2092">
            <v>2000</v>
          </cell>
        </row>
        <row r="2093">
          <cell r="C2093">
            <v>2000</v>
          </cell>
        </row>
        <row r="2094">
          <cell r="C2094">
            <v>2000</v>
          </cell>
        </row>
        <row r="2095">
          <cell r="C2095">
            <v>2000</v>
          </cell>
        </row>
        <row r="2096">
          <cell r="C2096">
            <v>2000</v>
          </cell>
        </row>
        <row r="2097">
          <cell r="C2097">
            <v>2000</v>
          </cell>
        </row>
        <row r="2098">
          <cell r="C2098">
            <v>2000</v>
          </cell>
        </row>
        <row r="2099">
          <cell r="C2099">
            <v>2000</v>
          </cell>
        </row>
        <row r="2100">
          <cell r="C2100">
            <v>2000</v>
          </cell>
        </row>
        <row r="2101">
          <cell r="C2101">
            <v>2000</v>
          </cell>
        </row>
        <row r="2102">
          <cell r="C2102">
            <v>2000</v>
          </cell>
        </row>
        <row r="2103">
          <cell r="C2103">
            <v>2000</v>
          </cell>
        </row>
        <row r="2104">
          <cell r="C2104">
            <v>2000</v>
          </cell>
        </row>
        <row r="2105">
          <cell r="C2105">
            <v>2000</v>
          </cell>
        </row>
        <row r="2106">
          <cell r="C2106">
            <v>2000</v>
          </cell>
        </row>
        <row r="2107">
          <cell r="C2107">
            <v>2000</v>
          </cell>
        </row>
        <row r="2108">
          <cell r="C2108">
            <v>2000</v>
          </cell>
        </row>
        <row r="2109">
          <cell r="C2109">
            <v>2000</v>
          </cell>
        </row>
        <row r="2110">
          <cell r="C2110">
            <v>2000</v>
          </cell>
        </row>
        <row r="2111">
          <cell r="C2111">
            <v>2000</v>
          </cell>
        </row>
        <row r="2112">
          <cell r="C2112">
            <v>2000</v>
          </cell>
        </row>
        <row r="2113">
          <cell r="C2113">
            <v>2000</v>
          </cell>
        </row>
        <row r="2114">
          <cell r="C2114">
            <v>2000</v>
          </cell>
        </row>
        <row r="2115">
          <cell r="C2115">
            <v>2000</v>
          </cell>
        </row>
        <row r="2116">
          <cell r="C2116">
            <v>2000</v>
          </cell>
        </row>
        <row r="2117">
          <cell r="C2117">
            <v>2000</v>
          </cell>
        </row>
        <row r="2118">
          <cell r="C2118">
            <v>2000</v>
          </cell>
        </row>
        <row r="2119">
          <cell r="C2119">
            <v>2000</v>
          </cell>
        </row>
        <row r="2120">
          <cell r="C2120">
            <v>2000</v>
          </cell>
        </row>
        <row r="2121">
          <cell r="C2121">
            <v>2000</v>
          </cell>
        </row>
        <row r="2122">
          <cell r="C2122">
            <v>2000</v>
          </cell>
        </row>
        <row r="2123">
          <cell r="C2123">
            <v>2000</v>
          </cell>
        </row>
        <row r="2124">
          <cell r="C2124">
            <v>2000</v>
          </cell>
        </row>
        <row r="2125">
          <cell r="C2125">
            <v>2000</v>
          </cell>
        </row>
        <row r="2126">
          <cell r="C2126">
            <v>2000</v>
          </cell>
        </row>
        <row r="2127">
          <cell r="C2127">
            <v>2000</v>
          </cell>
        </row>
        <row r="2128">
          <cell r="C2128">
            <v>2000</v>
          </cell>
        </row>
        <row r="2129">
          <cell r="C2129">
            <v>2000</v>
          </cell>
        </row>
        <row r="2130">
          <cell r="C2130">
            <v>2000</v>
          </cell>
        </row>
        <row r="2131">
          <cell r="C2131">
            <v>2000</v>
          </cell>
        </row>
        <row r="2132">
          <cell r="C2132">
            <v>2000</v>
          </cell>
        </row>
        <row r="2133">
          <cell r="C2133">
            <v>2000</v>
          </cell>
        </row>
        <row r="2134">
          <cell r="C2134">
            <v>2000</v>
          </cell>
        </row>
        <row r="2135">
          <cell r="C2135">
            <v>2000</v>
          </cell>
        </row>
        <row r="2136">
          <cell r="C2136">
            <v>2000</v>
          </cell>
        </row>
        <row r="2137">
          <cell r="C2137">
            <v>2000</v>
          </cell>
        </row>
        <row r="2138">
          <cell r="C2138">
            <v>2000</v>
          </cell>
        </row>
        <row r="2139">
          <cell r="C2139">
            <v>2000</v>
          </cell>
        </row>
        <row r="2140">
          <cell r="C2140">
            <v>2000</v>
          </cell>
        </row>
        <row r="2141">
          <cell r="C2141">
            <v>2000</v>
          </cell>
        </row>
        <row r="2142">
          <cell r="C2142">
            <v>2000</v>
          </cell>
        </row>
        <row r="2143">
          <cell r="C2143">
            <v>2000</v>
          </cell>
        </row>
        <row r="2144">
          <cell r="C2144">
            <v>2000</v>
          </cell>
        </row>
        <row r="2145">
          <cell r="C2145">
            <v>2000</v>
          </cell>
        </row>
        <row r="2146">
          <cell r="C2146">
            <v>2000</v>
          </cell>
        </row>
        <row r="2147">
          <cell r="C2147">
            <v>2000</v>
          </cell>
        </row>
        <row r="2148">
          <cell r="C2148">
            <v>2000</v>
          </cell>
        </row>
        <row r="2149">
          <cell r="C2149">
            <v>2000</v>
          </cell>
        </row>
        <row r="2150">
          <cell r="C2150">
            <v>2000</v>
          </cell>
        </row>
        <row r="2151">
          <cell r="C2151">
            <v>2000</v>
          </cell>
        </row>
        <row r="2152">
          <cell r="C2152">
            <v>2000</v>
          </cell>
        </row>
        <row r="2153">
          <cell r="C2153">
            <v>2000</v>
          </cell>
        </row>
        <row r="2154">
          <cell r="C2154">
            <v>2000</v>
          </cell>
        </row>
        <row r="2155">
          <cell r="C2155">
            <v>2000</v>
          </cell>
        </row>
        <row r="2156">
          <cell r="C2156">
            <v>2000</v>
          </cell>
        </row>
        <row r="2157">
          <cell r="C2157">
            <v>2000</v>
          </cell>
        </row>
        <row r="2158">
          <cell r="C2158">
            <v>2000</v>
          </cell>
        </row>
        <row r="2159">
          <cell r="C2159">
            <v>2000</v>
          </cell>
        </row>
        <row r="2160">
          <cell r="C2160">
            <v>2000</v>
          </cell>
        </row>
        <row r="2161">
          <cell r="C2161">
            <v>2000</v>
          </cell>
        </row>
        <row r="2162">
          <cell r="C2162">
            <v>2000</v>
          </cell>
        </row>
        <row r="2163">
          <cell r="C2163">
            <v>2000</v>
          </cell>
        </row>
        <row r="2164">
          <cell r="C2164">
            <v>2000</v>
          </cell>
        </row>
        <row r="2165">
          <cell r="C2165">
            <v>2000</v>
          </cell>
        </row>
        <row r="2166">
          <cell r="C2166">
            <v>2000</v>
          </cell>
        </row>
        <row r="2167">
          <cell r="C2167">
            <v>2000</v>
          </cell>
        </row>
        <row r="2168">
          <cell r="C2168">
            <v>2000</v>
          </cell>
        </row>
        <row r="2169">
          <cell r="C2169">
            <v>2000</v>
          </cell>
        </row>
        <row r="2170">
          <cell r="C2170">
            <v>2000</v>
          </cell>
        </row>
        <row r="2171">
          <cell r="C2171">
            <v>2000</v>
          </cell>
        </row>
        <row r="2172">
          <cell r="C2172">
            <v>2000</v>
          </cell>
        </row>
        <row r="2173">
          <cell r="C2173">
            <v>2000</v>
          </cell>
        </row>
        <row r="2174">
          <cell r="C2174">
            <v>2000</v>
          </cell>
        </row>
        <row r="2175">
          <cell r="C2175">
            <v>2000</v>
          </cell>
        </row>
        <row r="2176">
          <cell r="C2176">
            <v>2000</v>
          </cell>
        </row>
        <row r="2177">
          <cell r="C2177">
            <v>2000</v>
          </cell>
        </row>
        <row r="2178">
          <cell r="C2178">
            <v>2000</v>
          </cell>
        </row>
        <row r="2179">
          <cell r="C2179">
            <v>2000</v>
          </cell>
        </row>
        <row r="2180">
          <cell r="C2180">
            <v>2000</v>
          </cell>
        </row>
        <row r="2181">
          <cell r="C2181">
            <v>2000</v>
          </cell>
        </row>
        <row r="2182">
          <cell r="C2182">
            <v>2000</v>
          </cell>
        </row>
        <row r="2183">
          <cell r="C2183">
            <v>2000</v>
          </cell>
        </row>
        <row r="2184">
          <cell r="C2184">
            <v>2000</v>
          </cell>
        </row>
        <row r="2185">
          <cell r="C2185">
            <v>2000</v>
          </cell>
        </row>
        <row r="2186">
          <cell r="C2186">
            <v>2000</v>
          </cell>
        </row>
        <row r="2187">
          <cell r="C2187">
            <v>2000</v>
          </cell>
        </row>
        <row r="2188">
          <cell r="C2188">
            <v>2000</v>
          </cell>
        </row>
        <row r="2189">
          <cell r="C2189">
            <v>2000</v>
          </cell>
        </row>
        <row r="2190">
          <cell r="C2190">
            <v>2000</v>
          </cell>
        </row>
        <row r="2191">
          <cell r="C2191">
            <v>2000</v>
          </cell>
        </row>
        <row r="2192">
          <cell r="C2192">
            <v>2000</v>
          </cell>
        </row>
        <row r="2193">
          <cell r="C2193">
            <v>2000</v>
          </cell>
        </row>
        <row r="2194">
          <cell r="C2194">
            <v>2000</v>
          </cell>
        </row>
        <row r="2195">
          <cell r="C2195">
            <v>2000</v>
          </cell>
        </row>
        <row r="2196">
          <cell r="C2196">
            <v>2000</v>
          </cell>
        </row>
        <row r="2197">
          <cell r="C2197">
            <v>2000</v>
          </cell>
        </row>
        <row r="2198">
          <cell r="C2198">
            <v>2000</v>
          </cell>
        </row>
        <row r="2199">
          <cell r="C2199">
            <v>2000</v>
          </cell>
        </row>
        <row r="2200">
          <cell r="C2200">
            <v>2000</v>
          </cell>
        </row>
        <row r="2201">
          <cell r="C2201">
            <v>2000</v>
          </cell>
        </row>
        <row r="2202">
          <cell r="C2202">
            <v>2000</v>
          </cell>
        </row>
        <row r="2203">
          <cell r="C2203">
            <v>2000</v>
          </cell>
        </row>
        <row r="2204">
          <cell r="C2204">
            <v>2000</v>
          </cell>
        </row>
        <row r="2205">
          <cell r="C2205">
            <v>2000</v>
          </cell>
        </row>
        <row r="2206">
          <cell r="C2206">
            <v>2000</v>
          </cell>
        </row>
        <row r="2207">
          <cell r="C2207">
            <v>2000</v>
          </cell>
        </row>
        <row r="2208">
          <cell r="C2208">
            <v>2000</v>
          </cell>
        </row>
        <row r="2209">
          <cell r="C2209">
            <v>2000</v>
          </cell>
        </row>
        <row r="2210">
          <cell r="C2210">
            <v>2000</v>
          </cell>
        </row>
        <row r="2211">
          <cell r="C2211">
            <v>2000</v>
          </cell>
        </row>
        <row r="2212">
          <cell r="C2212">
            <v>2000</v>
          </cell>
        </row>
        <row r="2213">
          <cell r="C2213">
            <v>2000</v>
          </cell>
        </row>
        <row r="2214">
          <cell r="C2214">
            <v>2000</v>
          </cell>
        </row>
        <row r="2215">
          <cell r="C2215">
            <v>2000</v>
          </cell>
        </row>
        <row r="2216">
          <cell r="C2216">
            <v>2000</v>
          </cell>
        </row>
        <row r="2217">
          <cell r="C2217">
            <v>2000</v>
          </cell>
        </row>
        <row r="2218">
          <cell r="C2218">
            <v>2000</v>
          </cell>
        </row>
        <row r="2219">
          <cell r="C2219">
            <v>2000</v>
          </cell>
        </row>
        <row r="2220">
          <cell r="C2220">
            <v>2000</v>
          </cell>
        </row>
        <row r="2221">
          <cell r="C2221">
            <v>2000</v>
          </cell>
        </row>
        <row r="2222">
          <cell r="C2222">
            <v>2000</v>
          </cell>
        </row>
        <row r="2223">
          <cell r="C2223">
            <v>2000</v>
          </cell>
        </row>
        <row r="2224">
          <cell r="C2224">
            <v>2000</v>
          </cell>
        </row>
        <row r="2225">
          <cell r="C2225">
            <v>2000</v>
          </cell>
        </row>
        <row r="2226">
          <cell r="C2226">
            <v>2000</v>
          </cell>
        </row>
        <row r="2227">
          <cell r="C2227">
            <v>2000</v>
          </cell>
        </row>
        <row r="2228">
          <cell r="C2228">
            <v>2000</v>
          </cell>
        </row>
        <row r="2229">
          <cell r="C2229">
            <v>2000</v>
          </cell>
        </row>
        <row r="2230">
          <cell r="C2230">
            <v>2000</v>
          </cell>
        </row>
        <row r="2231">
          <cell r="C2231">
            <v>2000</v>
          </cell>
        </row>
        <row r="2232">
          <cell r="C2232">
            <v>2000</v>
          </cell>
        </row>
        <row r="2233">
          <cell r="C2233">
            <v>2000</v>
          </cell>
        </row>
        <row r="2234">
          <cell r="C2234">
            <v>2000</v>
          </cell>
        </row>
        <row r="2235">
          <cell r="C2235">
            <v>2000</v>
          </cell>
        </row>
        <row r="2236">
          <cell r="C2236">
            <v>2000</v>
          </cell>
        </row>
        <row r="2237">
          <cell r="C2237">
            <v>2000</v>
          </cell>
        </row>
        <row r="2238">
          <cell r="C2238">
            <v>2000</v>
          </cell>
        </row>
        <row r="2239">
          <cell r="C2239">
            <v>2000</v>
          </cell>
        </row>
        <row r="2240">
          <cell r="C2240">
            <v>2000</v>
          </cell>
        </row>
        <row r="2241">
          <cell r="C2241">
            <v>2000</v>
          </cell>
        </row>
        <row r="2242">
          <cell r="C2242">
            <v>2000</v>
          </cell>
        </row>
        <row r="2243">
          <cell r="C2243">
            <v>2000</v>
          </cell>
        </row>
        <row r="2244">
          <cell r="C2244">
            <v>2000</v>
          </cell>
        </row>
        <row r="2245">
          <cell r="C2245">
            <v>2000</v>
          </cell>
        </row>
        <row r="2246">
          <cell r="C2246">
            <v>2000</v>
          </cell>
        </row>
        <row r="2247">
          <cell r="C2247">
            <v>2000</v>
          </cell>
        </row>
        <row r="2248">
          <cell r="C2248">
            <v>2000</v>
          </cell>
        </row>
        <row r="2249">
          <cell r="C2249">
            <v>2000</v>
          </cell>
        </row>
        <row r="2250">
          <cell r="C2250">
            <v>2000</v>
          </cell>
        </row>
        <row r="2251">
          <cell r="C2251">
            <v>2000</v>
          </cell>
        </row>
        <row r="2252">
          <cell r="C2252">
            <v>2000</v>
          </cell>
        </row>
        <row r="2253">
          <cell r="C2253">
            <v>2000</v>
          </cell>
        </row>
        <row r="2254">
          <cell r="C2254">
            <v>2000</v>
          </cell>
        </row>
        <row r="2255">
          <cell r="C2255">
            <v>2000</v>
          </cell>
        </row>
        <row r="2256">
          <cell r="C2256">
            <v>2000</v>
          </cell>
        </row>
        <row r="2257">
          <cell r="C2257">
            <v>2000</v>
          </cell>
        </row>
        <row r="2258">
          <cell r="C2258">
            <v>2000</v>
          </cell>
        </row>
        <row r="2259">
          <cell r="C2259">
            <v>2000</v>
          </cell>
        </row>
        <row r="2260">
          <cell r="C2260">
            <v>2000</v>
          </cell>
        </row>
        <row r="2261">
          <cell r="C2261">
            <v>2000</v>
          </cell>
        </row>
        <row r="2262">
          <cell r="C2262">
            <v>2000</v>
          </cell>
        </row>
        <row r="2263">
          <cell r="C2263">
            <v>2000</v>
          </cell>
        </row>
        <row r="2264">
          <cell r="C2264">
            <v>2000</v>
          </cell>
        </row>
        <row r="2265">
          <cell r="C2265">
            <v>2000</v>
          </cell>
        </row>
        <row r="2266">
          <cell r="C2266">
            <v>2000</v>
          </cell>
        </row>
        <row r="2267">
          <cell r="C2267">
            <v>2000</v>
          </cell>
        </row>
        <row r="2268">
          <cell r="C2268">
            <v>2000</v>
          </cell>
        </row>
        <row r="2269">
          <cell r="C2269">
            <v>2000</v>
          </cell>
        </row>
        <row r="2270">
          <cell r="C2270">
            <v>2000</v>
          </cell>
        </row>
        <row r="2271">
          <cell r="C2271">
            <v>2000</v>
          </cell>
        </row>
        <row r="2272">
          <cell r="C2272">
            <v>2000</v>
          </cell>
        </row>
        <row r="2273">
          <cell r="C2273">
            <v>2000</v>
          </cell>
        </row>
        <row r="2274">
          <cell r="C2274">
            <v>2000</v>
          </cell>
        </row>
        <row r="2275">
          <cell r="C2275">
            <v>2000</v>
          </cell>
        </row>
        <row r="2276">
          <cell r="C2276">
            <v>2000</v>
          </cell>
        </row>
        <row r="2277">
          <cell r="C2277">
            <v>2000</v>
          </cell>
        </row>
        <row r="2278">
          <cell r="C2278">
            <v>2000</v>
          </cell>
        </row>
        <row r="2279">
          <cell r="C2279">
            <v>2000</v>
          </cell>
        </row>
        <row r="2280">
          <cell r="C2280">
            <v>2000</v>
          </cell>
        </row>
        <row r="2281">
          <cell r="C2281">
            <v>2000</v>
          </cell>
        </row>
        <row r="2282">
          <cell r="C2282">
            <v>2000</v>
          </cell>
        </row>
        <row r="2283">
          <cell r="C2283">
            <v>2000</v>
          </cell>
        </row>
        <row r="2284">
          <cell r="C2284">
            <v>2000</v>
          </cell>
        </row>
        <row r="2285">
          <cell r="C2285">
            <v>2000</v>
          </cell>
        </row>
        <row r="2286">
          <cell r="C2286">
            <v>2000</v>
          </cell>
        </row>
        <row r="2287">
          <cell r="C2287">
            <v>2000</v>
          </cell>
        </row>
        <row r="2288">
          <cell r="C2288">
            <v>2000</v>
          </cell>
        </row>
        <row r="2289">
          <cell r="C2289">
            <v>2000</v>
          </cell>
        </row>
        <row r="2290">
          <cell r="C2290">
            <v>2000</v>
          </cell>
        </row>
        <row r="2291">
          <cell r="C2291">
            <v>2000</v>
          </cell>
        </row>
        <row r="2292">
          <cell r="C2292">
            <v>2000</v>
          </cell>
        </row>
        <row r="2293">
          <cell r="C2293">
            <v>2000</v>
          </cell>
        </row>
        <row r="2294">
          <cell r="C2294">
            <v>2000</v>
          </cell>
        </row>
        <row r="2295">
          <cell r="C2295">
            <v>2000</v>
          </cell>
        </row>
        <row r="2296">
          <cell r="C2296">
            <v>2000</v>
          </cell>
        </row>
        <row r="2297">
          <cell r="C2297">
            <v>2000</v>
          </cell>
        </row>
        <row r="2298">
          <cell r="C2298">
            <v>2000</v>
          </cell>
        </row>
        <row r="2299">
          <cell r="C2299">
            <v>2000</v>
          </cell>
        </row>
        <row r="2300">
          <cell r="C2300">
            <v>2000</v>
          </cell>
        </row>
        <row r="2301">
          <cell r="C2301">
            <v>2000</v>
          </cell>
        </row>
        <row r="2302">
          <cell r="C2302">
            <v>2000</v>
          </cell>
        </row>
        <row r="2303">
          <cell r="C2303">
            <v>2000</v>
          </cell>
        </row>
        <row r="2304">
          <cell r="C2304">
            <v>2000</v>
          </cell>
        </row>
        <row r="2305">
          <cell r="C2305">
            <v>2000</v>
          </cell>
        </row>
        <row r="2306">
          <cell r="C2306">
            <v>2000</v>
          </cell>
        </row>
        <row r="2307">
          <cell r="C2307">
            <v>2000</v>
          </cell>
        </row>
        <row r="2308">
          <cell r="C2308">
            <v>2000</v>
          </cell>
        </row>
        <row r="2309">
          <cell r="C2309">
            <v>2000</v>
          </cell>
        </row>
        <row r="2310">
          <cell r="C2310">
            <v>2000</v>
          </cell>
        </row>
        <row r="2311">
          <cell r="C2311">
            <v>2000</v>
          </cell>
        </row>
        <row r="2312">
          <cell r="C2312">
            <v>2000</v>
          </cell>
        </row>
        <row r="2313">
          <cell r="C2313">
            <v>2000</v>
          </cell>
        </row>
        <row r="2314">
          <cell r="C2314">
            <v>2000</v>
          </cell>
        </row>
        <row r="2315">
          <cell r="C2315">
            <v>2000</v>
          </cell>
        </row>
        <row r="2316">
          <cell r="C2316">
            <v>2000</v>
          </cell>
        </row>
        <row r="2317">
          <cell r="C2317">
            <v>2000</v>
          </cell>
        </row>
        <row r="2318">
          <cell r="C2318">
            <v>2000</v>
          </cell>
        </row>
        <row r="2319">
          <cell r="C2319">
            <v>2000</v>
          </cell>
        </row>
        <row r="2320">
          <cell r="C2320">
            <v>2000</v>
          </cell>
        </row>
        <row r="2321">
          <cell r="C2321">
            <v>2000</v>
          </cell>
        </row>
        <row r="2322">
          <cell r="C2322">
            <v>2000</v>
          </cell>
        </row>
        <row r="2323">
          <cell r="C2323">
            <v>2000</v>
          </cell>
        </row>
        <row r="2324">
          <cell r="C2324">
            <v>2000</v>
          </cell>
        </row>
        <row r="2325">
          <cell r="C2325">
            <v>2000</v>
          </cell>
        </row>
        <row r="2326">
          <cell r="C2326">
            <v>2000</v>
          </cell>
        </row>
        <row r="2327">
          <cell r="C2327">
            <v>2000</v>
          </cell>
        </row>
        <row r="2328">
          <cell r="C2328">
            <v>2000</v>
          </cell>
        </row>
        <row r="2329">
          <cell r="C2329">
            <v>2000</v>
          </cell>
        </row>
        <row r="2330">
          <cell r="C2330">
            <v>2000</v>
          </cell>
        </row>
        <row r="2331">
          <cell r="C2331">
            <v>2000</v>
          </cell>
        </row>
        <row r="2332">
          <cell r="C2332">
            <v>2000</v>
          </cell>
        </row>
        <row r="2333">
          <cell r="C2333">
            <v>2000</v>
          </cell>
        </row>
        <row r="2334">
          <cell r="C2334">
            <v>2000</v>
          </cell>
        </row>
        <row r="2335">
          <cell r="C2335">
            <v>2000</v>
          </cell>
        </row>
        <row r="2336">
          <cell r="C2336">
            <v>2000</v>
          </cell>
        </row>
        <row r="2337">
          <cell r="C2337">
            <v>2000</v>
          </cell>
        </row>
        <row r="2338">
          <cell r="C2338">
            <v>2000</v>
          </cell>
        </row>
        <row r="2339">
          <cell r="C2339">
            <v>2000</v>
          </cell>
        </row>
        <row r="2340">
          <cell r="C2340">
            <v>2000</v>
          </cell>
        </row>
        <row r="2341">
          <cell r="C2341">
            <v>2000</v>
          </cell>
        </row>
        <row r="2342">
          <cell r="C2342">
            <v>2000</v>
          </cell>
        </row>
        <row r="2343">
          <cell r="C2343">
            <v>2000</v>
          </cell>
        </row>
        <row r="2344">
          <cell r="C2344">
            <v>2000</v>
          </cell>
        </row>
        <row r="2345">
          <cell r="C2345">
            <v>2000</v>
          </cell>
        </row>
        <row r="2346">
          <cell r="C2346">
            <v>2000</v>
          </cell>
        </row>
        <row r="2347">
          <cell r="C2347">
            <v>2000</v>
          </cell>
        </row>
        <row r="2348">
          <cell r="C2348">
            <v>2000</v>
          </cell>
        </row>
        <row r="2349">
          <cell r="C2349">
            <v>2000</v>
          </cell>
        </row>
        <row r="2350">
          <cell r="C2350">
            <v>2000</v>
          </cell>
        </row>
        <row r="2351">
          <cell r="C2351">
            <v>2000</v>
          </cell>
        </row>
        <row r="2352">
          <cell r="C2352">
            <v>2000</v>
          </cell>
        </row>
        <row r="2353">
          <cell r="C2353">
            <v>2000</v>
          </cell>
        </row>
        <row r="2354">
          <cell r="C2354">
            <v>2000</v>
          </cell>
        </row>
        <row r="2355">
          <cell r="C2355">
            <v>2000</v>
          </cell>
        </row>
        <row r="2356">
          <cell r="C2356">
            <v>2000</v>
          </cell>
        </row>
        <row r="2357">
          <cell r="C2357">
            <v>2000</v>
          </cell>
        </row>
        <row r="2358">
          <cell r="C2358">
            <v>2000</v>
          </cell>
        </row>
        <row r="2359">
          <cell r="C2359">
            <v>2000</v>
          </cell>
        </row>
        <row r="2360">
          <cell r="C2360">
            <v>2000</v>
          </cell>
        </row>
        <row r="2361">
          <cell r="C2361">
            <v>2000</v>
          </cell>
        </row>
        <row r="2362">
          <cell r="C2362">
            <v>2000</v>
          </cell>
        </row>
        <row r="2363">
          <cell r="C2363">
            <v>2000</v>
          </cell>
        </row>
        <row r="2364">
          <cell r="C2364">
            <v>2000</v>
          </cell>
        </row>
        <row r="2365">
          <cell r="C2365">
            <v>2000</v>
          </cell>
        </row>
        <row r="2366">
          <cell r="C2366">
            <v>2000</v>
          </cell>
        </row>
        <row r="2367">
          <cell r="C2367">
            <v>2000</v>
          </cell>
        </row>
        <row r="2368">
          <cell r="C2368">
            <v>2000</v>
          </cell>
        </row>
        <row r="2369">
          <cell r="C2369">
            <v>2000</v>
          </cell>
        </row>
        <row r="2370">
          <cell r="C2370">
            <v>2000</v>
          </cell>
        </row>
        <row r="2371">
          <cell r="C2371">
            <v>2000</v>
          </cell>
        </row>
        <row r="2372">
          <cell r="C2372">
            <v>2000</v>
          </cell>
        </row>
        <row r="2373">
          <cell r="C2373">
            <v>2000</v>
          </cell>
        </row>
        <row r="2374">
          <cell r="C2374">
            <v>2000</v>
          </cell>
        </row>
        <row r="2375">
          <cell r="C2375">
            <v>2000</v>
          </cell>
        </row>
        <row r="2376">
          <cell r="C2376">
            <v>2000</v>
          </cell>
        </row>
        <row r="2377">
          <cell r="C2377">
            <v>2000</v>
          </cell>
        </row>
        <row r="2378">
          <cell r="C2378">
            <v>2000</v>
          </cell>
        </row>
        <row r="2379">
          <cell r="C2379">
            <v>2000</v>
          </cell>
        </row>
        <row r="2380">
          <cell r="C2380">
            <v>2000</v>
          </cell>
        </row>
        <row r="2381">
          <cell r="C2381">
            <v>2000</v>
          </cell>
        </row>
        <row r="2382">
          <cell r="C2382">
            <v>2000</v>
          </cell>
        </row>
        <row r="2383">
          <cell r="C2383">
            <v>2000</v>
          </cell>
        </row>
        <row r="2384">
          <cell r="C2384">
            <v>2000</v>
          </cell>
        </row>
        <row r="2385">
          <cell r="C2385">
            <v>2000</v>
          </cell>
        </row>
        <row r="2386">
          <cell r="C2386">
            <v>2000</v>
          </cell>
        </row>
        <row r="2387">
          <cell r="C2387">
            <v>2000</v>
          </cell>
        </row>
        <row r="2388">
          <cell r="C2388">
            <v>2000</v>
          </cell>
        </row>
        <row r="2389">
          <cell r="C2389">
            <v>2000</v>
          </cell>
        </row>
        <row r="2390">
          <cell r="C2390">
            <v>2000</v>
          </cell>
        </row>
        <row r="2391">
          <cell r="C2391">
            <v>2000</v>
          </cell>
        </row>
        <row r="2392">
          <cell r="C2392">
            <v>2000</v>
          </cell>
        </row>
        <row r="2393">
          <cell r="C2393">
            <v>2000</v>
          </cell>
        </row>
        <row r="2394">
          <cell r="C2394">
            <v>2000</v>
          </cell>
        </row>
        <row r="2395">
          <cell r="C2395">
            <v>2000</v>
          </cell>
        </row>
        <row r="2396">
          <cell r="C2396">
            <v>2000</v>
          </cell>
        </row>
        <row r="2397">
          <cell r="C2397">
            <v>2000</v>
          </cell>
        </row>
        <row r="2398">
          <cell r="C2398">
            <v>2000</v>
          </cell>
        </row>
        <row r="2399">
          <cell r="C2399">
            <v>2000</v>
          </cell>
        </row>
        <row r="2400">
          <cell r="C2400">
            <v>2000</v>
          </cell>
        </row>
        <row r="2401">
          <cell r="C2401">
            <v>2000</v>
          </cell>
        </row>
        <row r="2402">
          <cell r="C2402">
            <v>2000</v>
          </cell>
        </row>
        <row r="2403">
          <cell r="C2403">
            <v>2000</v>
          </cell>
        </row>
        <row r="2404">
          <cell r="C2404">
            <v>2000</v>
          </cell>
        </row>
        <row r="2405">
          <cell r="C2405">
            <v>2000</v>
          </cell>
        </row>
        <row r="2406">
          <cell r="C2406">
            <v>2000</v>
          </cell>
        </row>
        <row r="2407">
          <cell r="C2407">
            <v>2000</v>
          </cell>
        </row>
        <row r="2408">
          <cell r="C2408">
            <v>2000</v>
          </cell>
        </row>
        <row r="2409">
          <cell r="C2409">
            <v>2000</v>
          </cell>
        </row>
        <row r="2410">
          <cell r="C2410">
            <v>2000</v>
          </cell>
        </row>
        <row r="2411">
          <cell r="C2411">
            <v>2000</v>
          </cell>
        </row>
        <row r="2412">
          <cell r="C2412">
            <v>2000</v>
          </cell>
        </row>
        <row r="2413">
          <cell r="C2413">
            <v>2000</v>
          </cell>
        </row>
        <row r="2414">
          <cell r="C2414">
            <v>2000</v>
          </cell>
        </row>
        <row r="2415">
          <cell r="C2415">
            <v>2000</v>
          </cell>
        </row>
        <row r="2416">
          <cell r="C2416">
            <v>2000</v>
          </cell>
        </row>
        <row r="2417">
          <cell r="C2417">
            <v>2000</v>
          </cell>
        </row>
        <row r="2418">
          <cell r="C2418">
            <v>2000</v>
          </cell>
        </row>
        <row r="2419">
          <cell r="C2419">
            <v>2000</v>
          </cell>
        </row>
        <row r="2420">
          <cell r="C2420">
            <v>2000</v>
          </cell>
        </row>
        <row r="2421">
          <cell r="C2421">
            <v>2000</v>
          </cell>
        </row>
        <row r="2422">
          <cell r="C2422">
            <v>2000</v>
          </cell>
        </row>
        <row r="2423">
          <cell r="C2423">
            <v>2000</v>
          </cell>
        </row>
        <row r="2424">
          <cell r="C2424">
            <v>2000</v>
          </cell>
        </row>
        <row r="2425">
          <cell r="C2425">
            <v>2000</v>
          </cell>
        </row>
        <row r="2426">
          <cell r="C2426">
            <v>2000</v>
          </cell>
        </row>
        <row r="2427">
          <cell r="C2427">
            <v>2000</v>
          </cell>
        </row>
        <row r="2428">
          <cell r="C2428">
            <v>2000</v>
          </cell>
        </row>
        <row r="2429">
          <cell r="C2429">
            <v>2000</v>
          </cell>
        </row>
        <row r="2430">
          <cell r="C2430">
            <v>2000</v>
          </cell>
        </row>
        <row r="2431">
          <cell r="C2431">
            <v>2000</v>
          </cell>
        </row>
        <row r="2432">
          <cell r="C2432">
            <v>2000</v>
          </cell>
        </row>
        <row r="2433">
          <cell r="C2433">
            <v>2000</v>
          </cell>
        </row>
        <row r="2434">
          <cell r="C2434">
            <v>2000</v>
          </cell>
        </row>
        <row r="2435">
          <cell r="C2435">
            <v>2000</v>
          </cell>
        </row>
        <row r="2436">
          <cell r="C2436">
            <v>2000</v>
          </cell>
        </row>
        <row r="2437">
          <cell r="C2437">
            <v>2000</v>
          </cell>
        </row>
        <row r="2438">
          <cell r="C2438">
            <v>2000</v>
          </cell>
        </row>
        <row r="2439">
          <cell r="C2439">
            <v>2000</v>
          </cell>
        </row>
        <row r="2440">
          <cell r="C2440">
            <v>2000</v>
          </cell>
        </row>
        <row r="2441">
          <cell r="C2441">
            <v>2000</v>
          </cell>
        </row>
        <row r="2442">
          <cell r="C2442">
            <v>2000</v>
          </cell>
        </row>
        <row r="2443">
          <cell r="C2443">
            <v>2000</v>
          </cell>
        </row>
        <row r="2444">
          <cell r="C2444">
            <v>2000</v>
          </cell>
        </row>
        <row r="2445">
          <cell r="C2445">
            <v>2000</v>
          </cell>
        </row>
        <row r="2446">
          <cell r="C2446">
            <v>2000</v>
          </cell>
        </row>
        <row r="2447">
          <cell r="C2447">
            <v>2000</v>
          </cell>
        </row>
        <row r="2448">
          <cell r="C2448">
            <v>2000</v>
          </cell>
        </row>
        <row r="2449">
          <cell r="C2449">
            <v>2000</v>
          </cell>
        </row>
        <row r="2450">
          <cell r="C2450">
            <v>2000</v>
          </cell>
        </row>
        <row r="2451">
          <cell r="C2451">
            <v>2000</v>
          </cell>
        </row>
        <row r="2452">
          <cell r="C2452">
            <v>2000</v>
          </cell>
        </row>
        <row r="2453">
          <cell r="C2453">
            <v>2000</v>
          </cell>
        </row>
        <row r="2454">
          <cell r="C2454">
            <v>2000</v>
          </cell>
        </row>
        <row r="2455">
          <cell r="C2455">
            <v>2000</v>
          </cell>
        </row>
        <row r="2456">
          <cell r="C2456">
            <v>2000</v>
          </cell>
        </row>
        <row r="2457">
          <cell r="C2457">
            <v>2000</v>
          </cell>
        </row>
        <row r="2458">
          <cell r="C2458">
            <v>2000</v>
          </cell>
        </row>
        <row r="2459">
          <cell r="C2459">
            <v>2000</v>
          </cell>
        </row>
        <row r="2460">
          <cell r="C2460">
            <v>2000</v>
          </cell>
        </row>
        <row r="2461">
          <cell r="C2461">
            <v>2000</v>
          </cell>
        </row>
        <row r="2462">
          <cell r="C2462">
            <v>2000</v>
          </cell>
        </row>
        <row r="2463">
          <cell r="C2463">
            <v>2000</v>
          </cell>
        </row>
        <row r="2464">
          <cell r="C2464">
            <v>2000</v>
          </cell>
        </row>
        <row r="2465">
          <cell r="C2465">
            <v>2000</v>
          </cell>
        </row>
        <row r="2466">
          <cell r="C2466">
            <v>2000</v>
          </cell>
        </row>
        <row r="2467">
          <cell r="C2467">
            <v>2000</v>
          </cell>
        </row>
        <row r="2468">
          <cell r="C2468">
            <v>2000</v>
          </cell>
        </row>
        <row r="2469">
          <cell r="C2469">
            <v>2000</v>
          </cell>
        </row>
        <row r="2470">
          <cell r="C2470">
            <v>2000</v>
          </cell>
        </row>
        <row r="2471">
          <cell r="C2471">
            <v>2000</v>
          </cell>
        </row>
        <row r="2472">
          <cell r="C2472">
            <v>2000</v>
          </cell>
        </row>
        <row r="2473">
          <cell r="C2473">
            <v>2000</v>
          </cell>
        </row>
        <row r="2474">
          <cell r="C2474">
            <v>2000</v>
          </cell>
        </row>
        <row r="2475">
          <cell r="C2475">
            <v>2000</v>
          </cell>
        </row>
        <row r="2476">
          <cell r="C2476">
            <v>2000</v>
          </cell>
        </row>
        <row r="2477">
          <cell r="C2477">
            <v>2000</v>
          </cell>
        </row>
        <row r="2478">
          <cell r="C2478">
            <v>2000</v>
          </cell>
        </row>
        <row r="2479">
          <cell r="C2479">
            <v>2000</v>
          </cell>
        </row>
        <row r="2480">
          <cell r="C2480">
            <v>2000</v>
          </cell>
        </row>
        <row r="2481">
          <cell r="C2481">
            <v>2000</v>
          </cell>
        </row>
        <row r="2482">
          <cell r="C2482">
            <v>2000</v>
          </cell>
        </row>
        <row r="2483">
          <cell r="C2483">
            <v>2000</v>
          </cell>
        </row>
        <row r="2484">
          <cell r="C2484">
            <v>2000</v>
          </cell>
        </row>
        <row r="2485">
          <cell r="C2485">
            <v>2000</v>
          </cell>
        </row>
        <row r="2486">
          <cell r="C2486">
            <v>2000</v>
          </cell>
        </row>
        <row r="2487">
          <cell r="C2487">
            <v>2000</v>
          </cell>
        </row>
        <row r="2488">
          <cell r="C2488">
            <v>2000</v>
          </cell>
        </row>
        <row r="2489">
          <cell r="C2489">
            <v>2000</v>
          </cell>
        </row>
        <row r="2490">
          <cell r="C2490">
            <v>2000</v>
          </cell>
        </row>
        <row r="2491">
          <cell r="C2491">
            <v>2000</v>
          </cell>
        </row>
        <row r="2492">
          <cell r="C2492">
            <v>2000</v>
          </cell>
        </row>
        <row r="2493">
          <cell r="C2493">
            <v>2000</v>
          </cell>
        </row>
        <row r="2494">
          <cell r="C2494">
            <v>2000</v>
          </cell>
        </row>
        <row r="2495">
          <cell r="C2495">
            <v>2000</v>
          </cell>
        </row>
        <row r="2496">
          <cell r="C2496">
            <v>2000</v>
          </cell>
        </row>
        <row r="2497">
          <cell r="C2497">
            <v>2000</v>
          </cell>
        </row>
        <row r="2498">
          <cell r="C2498">
            <v>2000</v>
          </cell>
        </row>
        <row r="2499">
          <cell r="C2499">
            <v>2000</v>
          </cell>
        </row>
        <row r="2500">
          <cell r="C2500">
            <v>2000</v>
          </cell>
        </row>
        <row r="2501">
          <cell r="C2501">
            <v>0</v>
          </cell>
        </row>
        <row r="2502">
          <cell r="C2502">
            <v>0</v>
          </cell>
        </row>
        <row r="2503">
          <cell r="C2503">
            <v>0</v>
          </cell>
        </row>
        <row r="2504">
          <cell r="C2504">
            <v>0</v>
          </cell>
        </row>
        <row r="2505">
          <cell r="C2505">
            <v>0</v>
          </cell>
        </row>
        <row r="2506">
          <cell r="C2506">
            <v>0</v>
          </cell>
        </row>
        <row r="2507">
          <cell r="C2507">
            <v>0</v>
          </cell>
        </row>
        <row r="2508">
          <cell r="C2508">
            <v>0</v>
          </cell>
        </row>
        <row r="2509">
          <cell r="C2509">
            <v>0</v>
          </cell>
        </row>
        <row r="2510">
          <cell r="C2510">
            <v>0</v>
          </cell>
        </row>
        <row r="2511">
          <cell r="C2511">
            <v>0</v>
          </cell>
        </row>
        <row r="2512">
          <cell r="C2512">
            <v>0</v>
          </cell>
        </row>
        <row r="2513">
          <cell r="C2513">
            <v>0</v>
          </cell>
        </row>
        <row r="2514">
          <cell r="C2514">
            <v>0</v>
          </cell>
        </row>
        <row r="2515">
          <cell r="C2515">
            <v>0</v>
          </cell>
        </row>
        <row r="2516">
          <cell r="C2516">
            <v>0</v>
          </cell>
        </row>
        <row r="2517">
          <cell r="C2517">
            <v>0</v>
          </cell>
        </row>
        <row r="2518">
          <cell r="C2518">
            <v>0</v>
          </cell>
        </row>
        <row r="2519">
          <cell r="C2519">
            <v>0</v>
          </cell>
        </row>
        <row r="2520">
          <cell r="C2520">
            <v>0</v>
          </cell>
        </row>
        <row r="2521">
          <cell r="C2521">
            <v>0</v>
          </cell>
        </row>
        <row r="2522">
          <cell r="C2522">
            <v>0</v>
          </cell>
        </row>
        <row r="2523">
          <cell r="C2523">
            <v>0</v>
          </cell>
        </row>
        <row r="2524">
          <cell r="C2524">
            <v>0</v>
          </cell>
        </row>
        <row r="2525">
          <cell r="C2525">
            <v>0</v>
          </cell>
        </row>
        <row r="2526">
          <cell r="C2526">
            <v>0</v>
          </cell>
        </row>
        <row r="2527">
          <cell r="C2527">
            <v>0</v>
          </cell>
        </row>
        <row r="2528">
          <cell r="C2528">
            <v>0</v>
          </cell>
        </row>
        <row r="2529">
          <cell r="C2529">
            <v>0</v>
          </cell>
        </row>
        <row r="2530">
          <cell r="C2530">
            <v>0</v>
          </cell>
        </row>
        <row r="2531">
          <cell r="C2531">
            <v>0</v>
          </cell>
        </row>
        <row r="2532">
          <cell r="C2532">
            <v>0</v>
          </cell>
        </row>
        <row r="2533">
          <cell r="C2533">
            <v>0</v>
          </cell>
        </row>
        <row r="2534">
          <cell r="C2534">
            <v>0</v>
          </cell>
        </row>
        <row r="2535">
          <cell r="C2535">
            <v>0</v>
          </cell>
        </row>
        <row r="2536">
          <cell r="C2536">
            <v>0</v>
          </cell>
        </row>
        <row r="2537">
          <cell r="C2537">
            <v>0</v>
          </cell>
        </row>
        <row r="2538">
          <cell r="C2538">
            <v>0</v>
          </cell>
        </row>
        <row r="2539">
          <cell r="C2539">
            <v>0</v>
          </cell>
        </row>
        <row r="2540">
          <cell r="C2540">
            <v>0</v>
          </cell>
        </row>
        <row r="2541">
          <cell r="C2541">
            <v>0</v>
          </cell>
        </row>
        <row r="2542">
          <cell r="C2542">
            <v>0</v>
          </cell>
        </row>
        <row r="2543">
          <cell r="C2543">
            <v>0</v>
          </cell>
        </row>
        <row r="2544">
          <cell r="C2544">
            <v>0</v>
          </cell>
        </row>
        <row r="2545">
          <cell r="C2545">
            <v>0</v>
          </cell>
        </row>
        <row r="2546">
          <cell r="C2546">
            <v>0</v>
          </cell>
        </row>
        <row r="2547">
          <cell r="C2547">
            <v>0</v>
          </cell>
        </row>
        <row r="2548">
          <cell r="C2548">
            <v>0</v>
          </cell>
        </row>
        <row r="2549">
          <cell r="C2549">
            <v>0</v>
          </cell>
        </row>
        <row r="2550">
          <cell r="C2550">
            <v>0</v>
          </cell>
        </row>
        <row r="2551">
          <cell r="C2551">
            <v>0</v>
          </cell>
        </row>
        <row r="2552">
          <cell r="C2552">
            <v>0</v>
          </cell>
        </row>
        <row r="2553">
          <cell r="C2553">
            <v>0</v>
          </cell>
        </row>
        <row r="2554">
          <cell r="C2554">
            <v>0</v>
          </cell>
        </row>
        <row r="2555">
          <cell r="C2555">
            <v>0</v>
          </cell>
        </row>
        <row r="2556">
          <cell r="C2556">
            <v>0</v>
          </cell>
        </row>
        <row r="2557">
          <cell r="C2557">
            <v>0</v>
          </cell>
        </row>
        <row r="2558">
          <cell r="C2558">
            <v>0</v>
          </cell>
        </row>
        <row r="2559">
          <cell r="C2559">
            <v>0</v>
          </cell>
        </row>
        <row r="2560">
          <cell r="C2560">
            <v>0</v>
          </cell>
        </row>
        <row r="2561">
          <cell r="C2561">
            <v>0</v>
          </cell>
        </row>
        <row r="2562">
          <cell r="C2562">
            <v>0</v>
          </cell>
        </row>
        <row r="2563">
          <cell r="C2563">
            <v>0</v>
          </cell>
        </row>
        <row r="2564">
          <cell r="C2564">
            <v>0</v>
          </cell>
        </row>
        <row r="2565">
          <cell r="C2565">
            <v>0</v>
          </cell>
        </row>
        <row r="2566">
          <cell r="C2566">
            <v>0</v>
          </cell>
        </row>
        <row r="2567">
          <cell r="C2567">
            <v>0</v>
          </cell>
        </row>
        <row r="2568">
          <cell r="C2568">
            <v>0</v>
          </cell>
        </row>
        <row r="2569">
          <cell r="C2569">
            <v>0</v>
          </cell>
        </row>
        <row r="2570">
          <cell r="C2570">
            <v>0</v>
          </cell>
        </row>
        <row r="2571">
          <cell r="C2571">
            <v>0</v>
          </cell>
        </row>
        <row r="2572">
          <cell r="C2572">
            <v>0</v>
          </cell>
        </row>
        <row r="2573">
          <cell r="C2573">
            <v>0</v>
          </cell>
        </row>
        <row r="2574">
          <cell r="C2574">
            <v>0</v>
          </cell>
        </row>
        <row r="2575">
          <cell r="C2575">
            <v>0</v>
          </cell>
        </row>
        <row r="2576">
          <cell r="C2576">
            <v>0</v>
          </cell>
        </row>
        <row r="2577">
          <cell r="C2577">
            <v>0</v>
          </cell>
        </row>
        <row r="2578">
          <cell r="C2578">
            <v>0</v>
          </cell>
        </row>
        <row r="2579">
          <cell r="C2579">
            <v>0</v>
          </cell>
        </row>
        <row r="2580">
          <cell r="C2580">
            <v>0</v>
          </cell>
        </row>
        <row r="2581">
          <cell r="C2581">
            <v>0</v>
          </cell>
        </row>
        <row r="2582">
          <cell r="C2582">
            <v>0</v>
          </cell>
        </row>
        <row r="2583">
          <cell r="C2583">
            <v>0</v>
          </cell>
        </row>
        <row r="2584">
          <cell r="C2584">
            <v>0</v>
          </cell>
        </row>
        <row r="2585">
          <cell r="C2585">
            <v>0</v>
          </cell>
        </row>
        <row r="2586">
          <cell r="C2586">
            <v>0</v>
          </cell>
        </row>
        <row r="2587">
          <cell r="C2587">
            <v>0</v>
          </cell>
        </row>
        <row r="2588">
          <cell r="C2588">
            <v>0</v>
          </cell>
        </row>
        <row r="2589">
          <cell r="C2589">
            <v>0</v>
          </cell>
        </row>
        <row r="2590">
          <cell r="C2590">
            <v>0</v>
          </cell>
        </row>
        <row r="2591">
          <cell r="C2591">
            <v>0</v>
          </cell>
        </row>
        <row r="2592">
          <cell r="C2592">
            <v>0</v>
          </cell>
        </row>
        <row r="2593">
          <cell r="C2593">
            <v>0</v>
          </cell>
        </row>
        <row r="2594">
          <cell r="C2594">
            <v>0</v>
          </cell>
        </row>
        <row r="2595">
          <cell r="C2595">
            <v>0</v>
          </cell>
        </row>
        <row r="2596">
          <cell r="C2596">
            <v>0</v>
          </cell>
        </row>
        <row r="2597">
          <cell r="C2597">
            <v>0</v>
          </cell>
        </row>
        <row r="2598">
          <cell r="C2598">
            <v>0</v>
          </cell>
        </row>
        <row r="2599">
          <cell r="C2599">
            <v>0</v>
          </cell>
        </row>
        <row r="2600">
          <cell r="C2600">
            <v>0</v>
          </cell>
        </row>
        <row r="2601">
          <cell r="C2601">
            <v>0</v>
          </cell>
        </row>
        <row r="2602">
          <cell r="C2602">
            <v>0</v>
          </cell>
        </row>
        <row r="2603">
          <cell r="C2603">
            <v>0</v>
          </cell>
        </row>
        <row r="2604">
          <cell r="C2604">
            <v>0</v>
          </cell>
        </row>
        <row r="2605">
          <cell r="C2605">
            <v>0</v>
          </cell>
        </row>
        <row r="2606">
          <cell r="C2606">
            <v>0</v>
          </cell>
        </row>
        <row r="2607">
          <cell r="C2607">
            <v>0</v>
          </cell>
        </row>
        <row r="2608">
          <cell r="C2608">
            <v>0</v>
          </cell>
        </row>
        <row r="2609">
          <cell r="C2609">
            <v>0</v>
          </cell>
        </row>
        <row r="2610">
          <cell r="C2610">
            <v>0</v>
          </cell>
        </row>
        <row r="2611">
          <cell r="C2611">
            <v>0</v>
          </cell>
        </row>
        <row r="2612">
          <cell r="C2612">
            <v>0</v>
          </cell>
        </row>
        <row r="2613">
          <cell r="C2613">
            <v>0</v>
          </cell>
        </row>
        <row r="2614">
          <cell r="C2614">
            <v>0</v>
          </cell>
        </row>
        <row r="2615">
          <cell r="C2615">
            <v>0</v>
          </cell>
        </row>
        <row r="2616">
          <cell r="C2616">
            <v>0</v>
          </cell>
        </row>
        <row r="2617">
          <cell r="C2617">
            <v>0</v>
          </cell>
        </row>
        <row r="2618">
          <cell r="C2618">
            <v>0</v>
          </cell>
        </row>
        <row r="2619">
          <cell r="C2619">
            <v>0</v>
          </cell>
        </row>
        <row r="2620">
          <cell r="C2620">
            <v>0</v>
          </cell>
        </row>
        <row r="2621">
          <cell r="C2621">
            <v>0</v>
          </cell>
        </row>
        <row r="2622">
          <cell r="C2622">
            <v>0</v>
          </cell>
        </row>
        <row r="2623">
          <cell r="C2623">
            <v>0</v>
          </cell>
        </row>
        <row r="2624">
          <cell r="C2624">
            <v>0</v>
          </cell>
        </row>
        <row r="2625">
          <cell r="C2625">
            <v>0</v>
          </cell>
        </row>
        <row r="2626">
          <cell r="C2626">
            <v>0</v>
          </cell>
        </row>
        <row r="2627">
          <cell r="C2627">
            <v>0</v>
          </cell>
        </row>
        <row r="2628">
          <cell r="C2628">
            <v>0</v>
          </cell>
        </row>
        <row r="2629">
          <cell r="C2629">
            <v>0</v>
          </cell>
        </row>
        <row r="2630">
          <cell r="C2630">
            <v>0</v>
          </cell>
        </row>
        <row r="2631">
          <cell r="C2631">
            <v>0</v>
          </cell>
        </row>
        <row r="2632">
          <cell r="C2632">
            <v>0</v>
          </cell>
        </row>
        <row r="2633">
          <cell r="C2633">
            <v>0</v>
          </cell>
        </row>
        <row r="2634">
          <cell r="C2634">
            <v>0</v>
          </cell>
        </row>
        <row r="2635">
          <cell r="C2635">
            <v>0</v>
          </cell>
        </row>
        <row r="2636">
          <cell r="C2636">
            <v>0</v>
          </cell>
        </row>
        <row r="2637">
          <cell r="C2637">
            <v>0</v>
          </cell>
        </row>
        <row r="2638">
          <cell r="C2638">
            <v>0</v>
          </cell>
        </row>
        <row r="2639">
          <cell r="C2639">
            <v>0</v>
          </cell>
        </row>
        <row r="2640">
          <cell r="C2640">
            <v>0</v>
          </cell>
        </row>
        <row r="2641">
          <cell r="C2641">
            <v>0</v>
          </cell>
        </row>
        <row r="2642">
          <cell r="C2642">
            <v>0</v>
          </cell>
        </row>
        <row r="2643">
          <cell r="C2643">
            <v>0</v>
          </cell>
        </row>
        <row r="2644">
          <cell r="C2644">
            <v>0</v>
          </cell>
        </row>
        <row r="2645">
          <cell r="C2645">
            <v>0</v>
          </cell>
        </row>
        <row r="2646">
          <cell r="C2646">
            <v>0</v>
          </cell>
        </row>
        <row r="2647">
          <cell r="C2647">
            <v>0</v>
          </cell>
        </row>
        <row r="2648">
          <cell r="C2648">
            <v>0</v>
          </cell>
        </row>
        <row r="2649">
          <cell r="C2649">
            <v>0</v>
          </cell>
        </row>
        <row r="2650">
          <cell r="C2650">
            <v>0</v>
          </cell>
        </row>
        <row r="2651">
          <cell r="C2651">
            <v>0</v>
          </cell>
        </row>
        <row r="2652">
          <cell r="C2652">
            <v>0</v>
          </cell>
        </row>
        <row r="2653">
          <cell r="C2653">
            <v>0</v>
          </cell>
        </row>
        <row r="2654">
          <cell r="C2654">
            <v>0</v>
          </cell>
        </row>
        <row r="2655">
          <cell r="C2655">
            <v>0</v>
          </cell>
        </row>
        <row r="2656">
          <cell r="C2656">
            <v>0</v>
          </cell>
        </row>
        <row r="2657">
          <cell r="C2657">
            <v>0</v>
          </cell>
        </row>
        <row r="2658">
          <cell r="C2658">
            <v>0</v>
          </cell>
        </row>
        <row r="2659">
          <cell r="C2659">
            <v>0</v>
          </cell>
        </row>
        <row r="2660">
          <cell r="C2660">
            <v>0</v>
          </cell>
        </row>
        <row r="2661">
          <cell r="C2661">
            <v>0</v>
          </cell>
        </row>
        <row r="2662">
          <cell r="C2662">
            <v>0</v>
          </cell>
        </row>
        <row r="2663">
          <cell r="C2663">
            <v>0</v>
          </cell>
        </row>
        <row r="2664">
          <cell r="C2664">
            <v>0</v>
          </cell>
        </row>
        <row r="2665">
          <cell r="C2665">
            <v>0</v>
          </cell>
        </row>
        <row r="2666">
          <cell r="C2666">
            <v>0</v>
          </cell>
        </row>
        <row r="2667">
          <cell r="C2667">
            <v>0</v>
          </cell>
        </row>
        <row r="2668">
          <cell r="C2668">
            <v>0</v>
          </cell>
        </row>
        <row r="2669">
          <cell r="C2669">
            <v>0</v>
          </cell>
        </row>
        <row r="2670">
          <cell r="C2670">
            <v>0</v>
          </cell>
        </row>
        <row r="2671">
          <cell r="C2671">
            <v>0</v>
          </cell>
        </row>
        <row r="2672">
          <cell r="C2672">
            <v>0</v>
          </cell>
        </row>
        <row r="2673">
          <cell r="C2673">
            <v>0</v>
          </cell>
        </row>
        <row r="2674">
          <cell r="C2674">
            <v>0</v>
          </cell>
        </row>
        <row r="2675">
          <cell r="C2675">
            <v>0</v>
          </cell>
        </row>
        <row r="2676">
          <cell r="C2676">
            <v>0</v>
          </cell>
        </row>
        <row r="2677">
          <cell r="C2677">
            <v>0</v>
          </cell>
        </row>
        <row r="2678">
          <cell r="C2678">
            <v>0</v>
          </cell>
        </row>
        <row r="2679">
          <cell r="C2679">
            <v>0</v>
          </cell>
        </row>
        <row r="2680">
          <cell r="C2680">
            <v>0</v>
          </cell>
        </row>
        <row r="2681">
          <cell r="C2681">
            <v>0</v>
          </cell>
        </row>
        <row r="2682">
          <cell r="C2682">
            <v>0</v>
          </cell>
        </row>
        <row r="2683">
          <cell r="C2683">
            <v>0</v>
          </cell>
        </row>
        <row r="2684">
          <cell r="C2684">
            <v>0</v>
          </cell>
        </row>
        <row r="2685">
          <cell r="C2685">
            <v>0</v>
          </cell>
        </row>
        <row r="2686">
          <cell r="C2686">
            <v>0</v>
          </cell>
        </row>
        <row r="2687">
          <cell r="C2687">
            <v>0</v>
          </cell>
        </row>
        <row r="2688">
          <cell r="C2688">
            <v>0</v>
          </cell>
        </row>
        <row r="2689">
          <cell r="C2689">
            <v>0</v>
          </cell>
        </row>
        <row r="2690">
          <cell r="C2690">
            <v>0</v>
          </cell>
        </row>
        <row r="2691">
          <cell r="C2691">
            <v>0</v>
          </cell>
        </row>
        <row r="2692">
          <cell r="C2692">
            <v>0</v>
          </cell>
        </row>
        <row r="2693">
          <cell r="C2693">
            <v>0</v>
          </cell>
        </row>
        <row r="2694">
          <cell r="C2694">
            <v>0</v>
          </cell>
        </row>
        <row r="2695">
          <cell r="C2695">
            <v>0</v>
          </cell>
        </row>
        <row r="2696">
          <cell r="C2696">
            <v>0</v>
          </cell>
        </row>
        <row r="2697">
          <cell r="C2697">
            <v>0</v>
          </cell>
        </row>
        <row r="2698">
          <cell r="C2698">
            <v>0</v>
          </cell>
        </row>
        <row r="2699">
          <cell r="C2699">
            <v>0</v>
          </cell>
        </row>
        <row r="2700">
          <cell r="C2700">
            <v>0</v>
          </cell>
        </row>
        <row r="2701">
          <cell r="C2701">
            <v>0</v>
          </cell>
        </row>
        <row r="2702">
          <cell r="C2702">
            <v>0</v>
          </cell>
        </row>
        <row r="2703">
          <cell r="C2703">
            <v>0</v>
          </cell>
        </row>
        <row r="2704">
          <cell r="C2704">
            <v>0</v>
          </cell>
        </row>
        <row r="2705">
          <cell r="C2705">
            <v>0</v>
          </cell>
        </row>
        <row r="2706">
          <cell r="C2706">
            <v>0</v>
          </cell>
        </row>
        <row r="2707">
          <cell r="C2707">
            <v>0</v>
          </cell>
        </row>
        <row r="2708">
          <cell r="C2708">
            <v>0</v>
          </cell>
        </row>
        <row r="2709">
          <cell r="C2709">
            <v>0</v>
          </cell>
        </row>
        <row r="2710">
          <cell r="C2710">
            <v>0</v>
          </cell>
        </row>
        <row r="2711">
          <cell r="C2711">
            <v>0</v>
          </cell>
        </row>
        <row r="2712">
          <cell r="C2712">
            <v>0</v>
          </cell>
        </row>
        <row r="2713">
          <cell r="C2713">
            <v>0</v>
          </cell>
        </row>
        <row r="2714">
          <cell r="C2714">
            <v>0</v>
          </cell>
        </row>
        <row r="2715">
          <cell r="C2715">
            <v>0</v>
          </cell>
        </row>
        <row r="2716">
          <cell r="C2716">
            <v>0</v>
          </cell>
        </row>
        <row r="2717">
          <cell r="C2717">
            <v>0</v>
          </cell>
        </row>
        <row r="2718">
          <cell r="C2718">
            <v>0</v>
          </cell>
        </row>
        <row r="2719">
          <cell r="C2719">
            <v>0</v>
          </cell>
        </row>
        <row r="2720">
          <cell r="C2720">
            <v>0</v>
          </cell>
        </row>
        <row r="2721">
          <cell r="C2721">
            <v>0</v>
          </cell>
        </row>
        <row r="2722">
          <cell r="C2722">
            <v>0</v>
          </cell>
        </row>
        <row r="2723">
          <cell r="C2723">
            <v>0</v>
          </cell>
        </row>
        <row r="2724">
          <cell r="C2724">
            <v>0</v>
          </cell>
        </row>
        <row r="2725">
          <cell r="C2725">
            <v>0</v>
          </cell>
        </row>
        <row r="2726">
          <cell r="C2726">
            <v>0</v>
          </cell>
        </row>
        <row r="2727">
          <cell r="C2727">
            <v>0</v>
          </cell>
        </row>
        <row r="2728">
          <cell r="C2728">
            <v>0</v>
          </cell>
        </row>
        <row r="2729">
          <cell r="C2729">
            <v>0</v>
          </cell>
        </row>
        <row r="2730">
          <cell r="C2730">
            <v>0</v>
          </cell>
        </row>
        <row r="2731">
          <cell r="C2731">
            <v>0</v>
          </cell>
        </row>
        <row r="2732">
          <cell r="C2732">
            <v>0</v>
          </cell>
        </row>
        <row r="2733">
          <cell r="C2733">
            <v>0</v>
          </cell>
        </row>
        <row r="2734">
          <cell r="C2734">
            <v>0</v>
          </cell>
        </row>
        <row r="2735">
          <cell r="C2735">
            <v>0</v>
          </cell>
        </row>
        <row r="2736">
          <cell r="C2736">
            <v>0</v>
          </cell>
        </row>
        <row r="2737">
          <cell r="C2737">
            <v>0</v>
          </cell>
        </row>
        <row r="2738">
          <cell r="C2738">
            <v>0</v>
          </cell>
        </row>
        <row r="2739">
          <cell r="C2739">
            <v>0</v>
          </cell>
        </row>
        <row r="2740">
          <cell r="C2740">
            <v>0</v>
          </cell>
        </row>
        <row r="2741">
          <cell r="C2741">
            <v>0</v>
          </cell>
        </row>
        <row r="2742">
          <cell r="C2742">
            <v>0</v>
          </cell>
        </row>
        <row r="2743">
          <cell r="C2743">
            <v>0</v>
          </cell>
        </row>
        <row r="2744">
          <cell r="C2744">
            <v>0</v>
          </cell>
        </row>
        <row r="2745">
          <cell r="C2745">
            <v>0</v>
          </cell>
        </row>
        <row r="2746">
          <cell r="C2746">
            <v>0</v>
          </cell>
        </row>
        <row r="2747">
          <cell r="C2747">
            <v>0</v>
          </cell>
        </row>
        <row r="2748">
          <cell r="C2748">
            <v>0</v>
          </cell>
        </row>
        <row r="2749">
          <cell r="C2749">
            <v>0</v>
          </cell>
        </row>
        <row r="2750">
          <cell r="C2750">
            <v>0</v>
          </cell>
        </row>
        <row r="2751">
          <cell r="C2751">
            <v>0</v>
          </cell>
        </row>
        <row r="2752">
          <cell r="C2752">
            <v>0</v>
          </cell>
        </row>
        <row r="2753">
          <cell r="C2753">
            <v>0</v>
          </cell>
        </row>
        <row r="2754">
          <cell r="C2754">
            <v>0</v>
          </cell>
        </row>
        <row r="2755">
          <cell r="C2755">
            <v>0</v>
          </cell>
        </row>
        <row r="2756">
          <cell r="C2756">
            <v>0</v>
          </cell>
        </row>
        <row r="2757">
          <cell r="C2757">
            <v>0</v>
          </cell>
        </row>
        <row r="2758">
          <cell r="C2758">
            <v>0</v>
          </cell>
        </row>
        <row r="2759">
          <cell r="C2759">
            <v>0</v>
          </cell>
        </row>
        <row r="2760">
          <cell r="C2760">
            <v>0</v>
          </cell>
        </row>
        <row r="2761">
          <cell r="C2761">
            <v>0</v>
          </cell>
        </row>
        <row r="2762">
          <cell r="C2762">
            <v>0</v>
          </cell>
        </row>
        <row r="2763">
          <cell r="C2763">
            <v>0</v>
          </cell>
        </row>
        <row r="2764">
          <cell r="C2764">
            <v>0</v>
          </cell>
        </row>
        <row r="2765">
          <cell r="C2765">
            <v>0</v>
          </cell>
        </row>
        <row r="2766">
          <cell r="C2766">
            <v>0</v>
          </cell>
        </row>
        <row r="2767">
          <cell r="C2767">
            <v>0</v>
          </cell>
        </row>
        <row r="2768">
          <cell r="C2768">
            <v>0</v>
          </cell>
        </row>
        <row r="2769">
          <cell r="C2769">
            <v>0</v>
          </cell>
        </row>
        <row r="2770">
          <cell r="C2770">
            <v>0</v>
          </cell>
        </row>
        <row r="2771">
          <cell r="C2771">
            <v>0</v>
          </cell>
        </row>
        <row r="2772">
          <cell r="C2772">
            <v>0</v>
          </cell>
        </row>
        <row r="2773">
          <cell r="C2773">
            <v>0</v>
          </cell>
        </row>
        <row r="2774">
          <cell r="C2774">
            <v>0</v>
          </cell>
        </row>
        <row r="2775">
          <cell r="C2775">
            <v>0</v>
          </cell>
        </row>
        <row r="2776">
          <cell r="C2776">
            <v>0</v>
          </cell>
        </row>
        <row r="2777">
          <cell r="C2777">
            <v>0</v>
          </cell>
        </row>
        <row r="2778">
          <cell r="C2778">
            <v>0</v>
          </cell>
        </row>
        <row r="2779">
          <cell r="C2779">
            <v>0</v>
          </cell>
        </row>
        <row r="2780">
          <cell r="C2780">
            <v>0</v>
          </cell>
        </row>
        <row r="2781">
          <cell r="C2781">
            <v>0</v>
          </cell>
        </row>
        <row r="2782">
          <cell r="C2782">
            <v>0</v>
          </cell>
        </row>
        <row r="2783">
          <cell r="C2783">
            <v>0</v>
          </cell>
        </row>
        <row r="2784">
          <cell r="C2784">
            <v>0</v>
          </cell>
        </row>
        <row r="2785">
          <cell r="C2785">
            <v>0</v>
          </cell>
        </row>
        <row r="2786">
          <cell r="C2786">
            <v>0</v>
          </cell>
        </row>
        <row r="2787">
          <cell r="C2787">
            <v>0</v>
          </cell>
        </row>
        <row r="2788">
          <cell r="C2788">
            <v>0</v>
          </cell>
        </row>
        <row r="2789">
          <cell r="C2789">
            <v>0</v>
          </cell>
        </row>
        <row r="2790">
          <cell r="C2790">
            <v>0</v>
          </cell>
        </row>
        <row r="2791">
          <cell r="C2791">
            <v>0</v>
          </cell>
        </row>
        <row r="2792">
          <cell r="C2792">
            <v>0</v>
          </cell>
        </row>
        <row r="2793">
          <cell r="C2793">
            <v>0</v>
          </cell>
        </row>
        <row r="2794">
          <cell r="C2794">
            <v>0</v>
          </cell>
        </row>
        <row r="2795">
          <cell r="C2795">
            <v>0</v>
          </cell>
        </row>
        <row r="2796">
          <cell r="C2796">
            <v>0</v>
          </cell>
        </row>
        <row r="2797">
          <cell r="C2797">
            <v>0</v>
          </cell>
        </row>
        <row r="2798">
          <cell r="C2798">
            <v>0</v>
          </cell>
        </row>
        <row r="2799">
          <cell r="C2799">
            <v>0</v>
          </cell>
        </row>
        <row r="2800">
          <cell r="C2800">
            <v>0</v>
          </cell>
        </row>
        <row r="2801">
          <cell r="C2801">
            <v>0</v>
          </cell>
        </row>
        <row r="2802">
          <cell r="C2802">
            <v>0</v>
          </cell>
        </row>
        <row r="2803">
          <cell r="C2803">
            <v>0</v>
          </cell>
        </row>
        <row r="2804">
          <cell r="C2804">
            <v>0</v>
          </cell>
        </row>
        <row r="2805">
          <cell r="C2805">
            <v>0</v>
          </cell>
        </row>
        <row r="2806">
          <cell r="C2806">
            <v>0</v>
          </cell>
        </row>
        <row r="2807">
          <cell r="C2807">
            <v>0</v>
          </cell>
        </row>
        <row r="2808">
          <cell r="C2808">
            <v>0</v>
          </cell>
        </row>
        <row r="2809">
          <cell r="C2809">
            <v>0</v>
          </cell>
        </row>
        <row r="2810">
          <cell r="C2810">
            <v>0</v>
          </cell>
        </row>
        <row r="2811">
          <cell r="C2811">
            <v>0</v>
          </cell>
        </row>
        <row r="2812">
          <cell r="C2812">
            <v>0</v>
          </cell>
        </row>
        <row r="2813">
          <cell r="C2813">
            <v>0</v>
          </cell>
        </row>
        <row r="2814">
          <cell r="C2814">
            <v>0</v>
          </cell>
        </row>
        <row r="2815">
          <cell r="C2815">
            <v>0</v>
          </cell>
        </row>
        <row r="2816">
          <cell r="C2816">
            <v>0</v>
          </cell>
        </row>
        <row r="2817">
          <cell r="C2817">
            <v>0</v>
          </cell>
        </row>
        <row r="2818">
          <cell r="C2818">
            <v>0</v>
          </cell>
        </row>
        <row r="2819">
          <cell r="C2819">
            <v>0</v>
          </cell>
        </row>
        <row r="2820">
          <cell r="C2820">
            <v>0</v>
          </cell>
        </row>
        <row r="2821">
          <cell r="C2821">
            <v>0</v>
          </cell>
        </row>
        <row r="2822">
          <cell r="C2822">
            <v>0</v>
          </cell>
        </row>
        <row r="2823">
          <cell r="C2823">
            <v>0</v>
          </cell>
        </row>
        <row r="2824">
          <cell r="C2824">
            <v>0</v>
          </cell>
        </row>
        <row r="2825">
          <cell r="C2825">
            <v>0</v>
          </cell>
        </row>
        <row r="2826">
          <cell r="C2826">
            <v>0</v>
          </cell>
        </row>
        <row r="2827">
          <cell r="C2827">
            <v>0</v>
          </cell>
        </row>
        <row r="2828">
          <cell r="C2828">
            <v>0</v>
          </cell>
        </row>
        <row r="2829">
          <cell r="C2829">
            <v>0</v>
          </cell>
        </row>
        <row r="2830">
          <cell r="C2830">
            <v>0</v>
          </cell>
        </row>
        <row r="2831">
          <cell r="C2831">
            <v>0</v>
          </cell>
        </row>
        <row r="2832">
          <cell r="C2832">
            <v>0</v>
          </cell>
        </row>
        <row r="2833">
          <cell r="C2833">
            <v>0</v>
          </cell>
        </row>
        <row r="2834">
          <cell r="C2834">
            <v>0</v>
          </cell>
        </row>
        <row r="2835">
          <cell r="C2835">
            <v>0</v>
          </cell>
        </row>
        <row r="2836">
          <cell r="C2836">
            <v>0</v>
          </cell>
        </row>
        <row r="2837">
          <cell r="C2837">
            <v>0</v>
          </cell>
        </row>
        <row r="2838">
          <cell r="C2838">
            <v>0</v>
          </cell>
        </row>
        <row r="2839">
          <cell r="C2839">
            <v>0</v>
          </cell>
        </row>
        <row r="2840">
          <cell r="C2840">
            <v>0</v>
          </cell>
        </row>
        <row r="2841">
          <cell r="C2841">
            <v>0</v>
          </cell>
        </row>
        <row r="2842">
          <cell r="C2842">
            <v>0</v>
          </cell>
        </row>
        <row r="2843">
          <cell r="C2843">
            <v>0</v>
          </cell>
        </row>
        <row r="2844">
          <cell r="C2844">
            <v>0</v>
          </cell>
        </row>
        <row r="2845">
          <cell r="C2845">
            <v>0</v>
          </cell>
        </row>
        <row r="2846">
          <cell r="C2846">
            <v>0</v>
          </cell>
        </row>
        <row r="2847">
          <cell r="C2847">
            <v>0</v>
          </cell>
        </row>
        <row r="2848">
          <cell r="C2848">
            <v>0</v>
          </cell>
        </row>
        <row r="2849">
          <cell r="C2849">
            <v>0</v>
          </cell>
        </row>
        <row r="2850">
          <cell r="C2850">
            <v>0</v>
          </cell>
        </row>
        <row r="2851">
          <cell r="C2851">
            <v>0</v>
          </cell>
        </row>
        <row r="2852">
          <cell r="C2852">
            <v>0</v>
          </cell>
        </row>
        <row r="2853">
          <cell r="C2853">
            <v>0</v>
          </cell>
        </row>
        <row r="2854">
          <cell r="C2854">
            <v>0</v>
          </cell>
        </row>
        <row r="2855">
          <cell r="C2855">
            <v>0</v>
          </cell>
        </row>
        <row r="2856">
          <cell r="C2856">
            <v>0</v>
          </cell>
        </row>
        <row r="2857">
          <cell r="C2857">
            <v>0</v>
          </cell>
        </row>
        <row r="2858">
          <cell r="C2858">
            <v>0</v>
          </cell>
        </row>
        <row r="2859">
          <cell r="C2859">
            <v>0</v>
          </cell>
        </row>
        <row r="2860">
          <cell r="C2860">
            <v>0</v>
          </cell>
        </row>
        <row r="2861">
          <cell r="C2861">
            <v>0</v>
          </cell>
        </row>
        <row r="2862">
          <cell r="C2862">
            <v>0</v>
          </cell>
        </row>
        <row r="2863">
          <cell r="C2863">
            <v>0</v>
          </cell>
        </row>
        <row r="2864">
          <cell r="C2864">
            <v>0</v>
          </cell>
        </row>
        <row r="2865">
          <cell r="C2865">
            <v>0</v>
          </cell>
        </row>
        <row r="2866">
          <cell r="C2866">
            <v>0</v>
          </cell>
        </row>
        <row r="2867">
          <cell r="C2867">
            <v>0</v>
          </cell>
        </row>
        <row r="2868">
          <cell r="C2868">
            <v>0</v>
          </cell>
        </row>
        <row r="2869">
          <cell r="C2869">
            <v>0</v>
          </cell>
        </row>
        <row r="2870">
          <cell r="C2870">
            <v>0</v>
          </cell>
        </row>
        <row r="2871">
          <cell r="C2871">
            <v>0</v>
          </cell>
        </row>
        <row r="2872">
          <cell r="C2872">
            <v>0</v>
          </cell>
        </row>
        <row r="2873">
          <cell r="C2873">
            <v>0</v>
          </cell>
        </row>
        <row r="2874">
          <cell r="C2874">
            <v>0</v>
          </cell>
        </row>
        <row r="2875">
          <cell r="C2875">
            <v>0</v>
          </cell>
        </row>
        <row r="2876">
          <cell r="C2876">
            <v>0</v>
          </cell>
        </row>
        <row r="2877">
          <cell r="C2877">
            <v>0</v>
          </cell>
        </row>
        <row r="2878">
          <cell r="C2878">
            <v>0</v>
          </cell>
        </row>
        <row r="2879">
          <cell r="C2879">
            <v>0</v>
          </cell>
        </row>
        <row r="2880">
          <cell r="C2880">
            <v>0</v>
          </cell>
        </row>
        <row r="2881">
          <cell r="C2881">
            <v>0</v>
          </cell>
        </row>
        <row r="2882">
          <cell r="C2882">
            <v>0</v>
          </cell>
        </row>
        <row r="2883">
          <cell r="C2883">
            <v>0</v>
          </cell>
        </row>
        <row r="2884">
          <cell r="C2884">
            <v>0</v>
          </cell>
        </row>
        <row r="2885">
          <cell r="C2885">
            <v>0</v>
          </cell>
        </row>
        <row r="2886">
          <cell r="C2886">
            <v>0</v>
          </cell>
        </row>
        <row r="2887">
          <cell r="C2887">
            <v>0</v>
          </cell>
        </row>
        <row r="2888">
          <cell r="C2888">
            <v>0</v>
          </cell>
        </row>
        <row r="2889">
          <cell r="C2889">
            <v>0</v>
          </cell>
        </row>
        <row r="2890">
          <cell r="C2890">
            <v>0</v>
          </cell>
        </row>
        <row r="2891">
          <cell r="C2891">
            <v>0</v>
          </cell>
        </row>
        <row r="2892">
          <cell r="C2892">
            <v>0</v>
          </cell>
        </row>
        <row r="2893">
          <cell r="C2893">
            <v>0</v>
          </cell>
        </row>
        <row r="2894">
          <cell r="C2894">
            <v>0</v>
          </cell>
        </row>
        <row r="2895">
          <cell r="C2895">
            <v>0</v>
          </cell>
        </row>
        <row r="2896">
          <cell r="C2896">
            <v>0</v>
          </cell>
        </row>
        <row r="2897">
          <cell r="C2897">
            <v>0</v>
          </cell>
        </row>
        <row r="2898">
          <cell r="C2898">
            <v>0</v>
          </cell>
        </row>
        <row r="2899">
          <cell r="C2899">
            <v>0</v>
          </cell>
        </row>
        <row r="2900">
          <cell r="C2900">
            <v>0</v>
          </cell>
        </row>
        <row r="2901">
          <cell r="C2901">
            <v>0</v>
          </cell>
        </row>
        <row r="2902">
          <cell r="C2902">
            <v>0</v>
          </cell>
        </row>
        <row r="2903">
          <cell r="C2903">
            <v>0</v>
          </cell>
        </row>
        <row r="2904">
          <cell r="C2904">
            <v>0</v>
          </cell>
        </row>
        <row r="2905">
          <cell r="C2905">
            <v>0</v>
          </cell>
        </row>
        <row r="2906">
          <cell r="C2906">
            <v>0</v>
          </cell>
        </row>
        <row r="2907">
          <cell r="C2907">
            <v>0</v>
          </cell>
        </row>
        <row r="2908">
          <cell r="C2908">
            <v>0</v>
          </cell>
        </row>
        <row r="2909">
          <cell r="C2909">
            <v>0</v>
          </cell>
        </row>
        <row r="2910">
          <cell r="C2910">
            <v>0</v>
          </cell>
        </row>
        <row r="2911">
          <cell r="C2911">
            <v>0</v>
          </cell>
        </row>
        <row r="2912">
          <cell r="C2912">
            <v>0</v>
          </cell>
        </row>
        <row r="2913">
          <cell r="C2913">
            <v>0</v>
          </cell>
        </row>
        <row r="2914">
          <cell r="C2914">
            <v>0</v>
          </cell>
        </row>
        <row r="2915">
          <cell r="C2915">
            <v>0</v>
          </cell>
        </row>
        <row r="2916">
          <cell r="C2916">
            <v>0</v>
          </cell>
        </row>
        <row r="2917">
          <cell r="C2917">
            <v>0</v>
          </cell>
        </row>
        <row r="2918">
          <cell r="C2918">
            <v>0</v>
          </cell>
        </row>
        <row r="2919">
          <cell r="C2919">
            <v>0</v>
          </cell>
        </row>
        <row r="2920">
          <cell r="C2920">
            <v>0</v>
          </cell>
        </row>
        <row r="2921">
          <cell r="C2921">
            <v>0</v>
          </cell>
        </row>
        <row r="2922">
          <cell r="C2922">
            <v>0</v>
          </cell>
        </row>
        <row r="2923">
          <cell r="C2923">
            <v>0</v>
          </cell>
        </row>
        <row r="2924">
          <cell r="C2924">
            <v>0</v>
          </cell>
        </row>
        <row r="2925">
          <cell r="C2925">
            <v>0</v>
          </cell>
        </row>
        <row r="2926">
          <cell r="C2926">
            <v>0</v>
          </cell>
        </row>
        <row r="2927">
          <cell r="C2927">
            <v>0</v>
          </cell>
        </row>
        <row r="2928">
          <cell r="C2928">
            <v>0</v>
          </cell>
        </row>
        <row r="2929">
          <cell r="C2929">
            <v>0</v>
          </cell>
        </row>
        <row r="2930">
          <cell r="C2930">
            <v>0</v>
          </cell>
        </row>
        <row r="2931">
          <cell r="C2931">
            <v>0</v>
          </cell>
        </row>
        <row r="2932">
          <cell r="C2932">
            <v>0</v>
          </cell>
        </row>
        <row r="2933">
          <cell r="C2933">
            <v>0</v>
          </cell>
        </row>
        <row r="2934">
          <cell r="C2934">
            <v>0</v>
          </cell>
        </row>
        <row r="2935">
          <cell r="C2935">
            <v>0</v>
          </cell>
        </row>
        <row r="2936">
          <cell r="C2936">
            <v>0</v>
          </cell>
        </row>
        <row r="2937">
          <cell r="C2937">
            <v>0</v>
          </cell>
        </row>
        <row r="2938">
          <cell r="C2938">
            <v>0</v>
          </cell>
        </row>
        <row r="2939">
          <cell r="C2939">
            <v>0</v>
          </cell>
        </row>
        <row r="2940">
          <cell r="C2940">
            <v>0</v>
          </cell>
        </row>
        <row r="2941">
          <cell r="C2941">
            <v>0</v>
          </cell>
        </row>
        <row r="2942">
          <cell r="C2942">
            <v>0</v>
          </cell>
        </row>
        <row r="2943">
          <cell r="C2943">
            <v>0</v>
          </cell>
        </row>
        <row r="2944">
          <cell r="C2944">
            <v>0</v>
          </cell>
        </row>
        <row r="2945">
          <cell r="C2945">
            <v>0</v>
          </cell>
        </row>
        <row r="2946">
          <cell r="C2946">
            <v>0</v>
          </cell>
        </row>
        <row r="2947">
          <cell r="C2947">
            <v>0</v>
          </cell>
        </row>
        <row r="2948">
          <cell r="C2948">
            <v>0</v>
          </cell>
        </row>
        <row r="2949">
          <cell r="C2949">
            <v>0</v>
          </cell>
        </row>
        <row r="2950">
          <cell r="C2950">
            <v>0</v>
          </cell>
        </row>
        <row r="2951">
          <cell r="C2951">
            <v>0</v>
          </cell>
        </row>
        <row r="2952">
          <cell r="C2952">
            <v>0</v>
          </cell>
        </row>
        <row r="2953">
          <cell r="C2953">
            <v>0</v>
          </cell>
        </row>
        <row r="2954">
          <cell r="C2954">
            <v>0</v>
          </cell>
        </row>
        <row r="2955">
          <cell r="C2955">
            <v>0</v>
          </cell>
        </row>
        <row r="2956">
          <cell r="C2956">
            <v>0</v>
          </cell>
        </row>
        <row r="2957">
          <cell r="C2957">
            <v>0</v>
          </cell>
        </row>
        <row r="2958">
          <cell r="C2958">
            <v>0</v>
          </cell>
        </row>
        <row r="2959">
          <cell r="C2959">
            <v>0</v>
          </cell>
        </row>
        <row r="2960">
          <cell r="C2960">
            <v>0</v>
          </cell>
        </row>
        <row r="2961">
          <cell r="C2961">
            <v>0</v>
          </cell>
        </row>
        <row r="2962">
          <cell r="C2962">
            <v>0</v>
          </cell>
        </row>
        <row r="2963">
          <cell r="C2963">
            <v>0</v>
          </cell>
        </row>
        <row r="2964">
          <cell r="C2964">
            <v>0</v>
          </cell>
        </row>
        <row r="2965">
          <cell r="C2965">
            <v>0</v>
          </cell>
        </row>
        <row r="2966">
          <cell r="C2966">
            <v>0</v>
          </cell>
        </row>
        <row r="2967">
          <cell r="C2967">
            <v>0</v>
          </cell>
        </row>
        <row r="2968">
          <cell r="C2968">
            <v>0</v>
          </cell>
        </row>
        <row r="2969">
          <cell r="C2969">
            <v>0</v>
          </cell>
        </row>
        <row r="2970">
          <cell r="C2970">
            <v>0</v>
          </cell>
        </row>
        <row r="2971">
          <cell r="C2971">
            <v>0</v>
          </cell>
        </row>
        <row r="2972">
          <cell r="C2972">
            <v>0</v>
          </cell>
        </row>
        <row r="2973">
          <cell r="C2973">
            <v>0</v>
          </cell>
        </row>
        <row r="2974">
          <cell r="C2974">
            <v>0</v>
          </cell>
        </row>
        <row r="2975">
          <cell r="C2975">
            <v>0</v>
          </cell>
        </row>
        <row r="2976">
          <cell r="C2976">
            <v>0</v>
          </cell>
        </row>
        <row r="2977">
          <cell r="C2977">
            <v>0</v>
          </cell>
        </row>
        <row r="2978">
          <cell r="C2978">
            <v>0</v>
          </cell>
        </row>
        <row r="2979">
          <cell r="C2979">
            <v>0</v>
          </cell>
        </row>
        <row r="2980">
          <cell r="C2980">
            <v>0</v>
          </cell>
        </row>
        <row r="2981">
          <cell r="C2981">
            <v>0</v>
          </cell>
        </row>
        <row r="2982">
          <cell r="C2982">
            <v>0</v>
          </cell>
        </row>
        <row r="2983">
          <cell r="C2983">
            <v>0</v>
          </cell>
        </row>
        <row r="2984">
          <cell r="C2984">
            <v>0</v>
          </cell>
        </row>
        <row r="2985">
          <cell r="C2985">
            <v>0</v>
          </cell>
        </row>
        <row r="2986">
          <cell r="C2986">
            <v>0</v>
          </cell>
        </row>
        <row r="2987">
          <cell r="C2987">
            <v>0</v>
          </cell>
        </row>
        <row r="2988">
          <cell r="C2988">
            <v>0</v>
          </cell>
        </row>
        <row r="2989">
          <cell r="C2989">
            <v>0</v>
          </cell>
        </row>
        <row r="2990">
          <cell r="C2990">
            <v>0</v>
          </cell>
        </row>
        <row r="2991">
          <cell r="C2991">
            <v>0</v>
          </cell>
        </row>
        <row r="2992">
          <cell r="C2992">
            <v>0</v>
          </cell>
        </row>
        <row r="2993">
          <cell r="C2993">
            <v>0</v>
          </cell>
        </row>
        <row r="2994">
          <cell r="C2994">
            <v>0</v>
          </cell>
        </row>
        <row r="2995">
          <cell r="C2995">
            <v>0</v>
          </cell>
        </row>
        <row r="2996">
          <cell r="C2996">
            <v>0</v>
          </cell>
        </row>
        <row r="2997">
          <cell r="C2997">
            <v>0</v>
          </cell>
        </row>
        <row r="2998">
          <cell r="C2998">
            <v>0</v>
          </cell>
        </row>
        <row r="2999">
          <cell r="C2999">
            <v>0</v>
          </cell>
        </row>
        <row r="3000">
          <cell r="C3000">
            <v>0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"/>
  <sheetViews>
    <sheetView workbookViewId="0">
      <selection activeCell="E11" sqref="E11"/>
    </sheetView>
  </sheetViews>
  <sheetFormatPr defaultColWidth="8.77734375" defaultRowHeight="13.8" x14ac:dyDescent="0.3"/>
  <cols>
    <col min="2" max="2" width="2.77734375" customWidth="1"/>
    <col min="3" max="3" width="10.109375" bestFit="1" customWidth="1"/>
    <col min="4" max="4" width="10.44140625" bestFit="1" customWidth="1"/>
    <col min="5" max="5" width="15.44140625" bestFit="1" customWidth="1"/>
    <col min="6" max="6" width="97" bestFit="1" customWidth="1"/>
  </cols>
  <sheetData>
    <row r="2" spans="2:6" ht="14.4" x14ac:dyDescent="0.3">
      <c r="C2" s="4" t="s">
        <v>3</v>
      </c>
      <c r="D2" s="4" t="s">
        <v>4</v>
      </c>
      <c r="E2" s="4" t="s">
        <v>5</v>
      </c>
      <c r="F2" s="4" t="s">
        <v>6</v>
      </c>
    </row>
    <row r="3" spans="2:6" x14ac:dyDescent="0.3">
      <c r="B3" s="5" t="s">
        <v>7</v>
      </c>
      <c r="C3" s="6"/>
      <c r="D3" s="7"/>
      <c r="E3" s="8"/>
      <c r="F3" s="10"/>
    </row>
    <row r="4" spans="2:6" x14ac:dyDescent="0.3">
      <c r="B4" s="5" t="s">
        <v>12</v>
      </c>
      <c r="C4" s="6"/>
      <c r="D4" s="7"/>
      <c r="E4" s="8"/>
      <c r="F4" s="10"/>
    </row>
    <row r="5" spans="2:6" x14ac:dyDescent="0.3">
      <c r="B5" s="5" t="s">
        <v>13</v>
      </c>
      <c r="C5" s="6"/>
      <c r="D5" s="7"/>
      <c r="E5" s="8"/>
      <c r="F5" s="10"/>
    </row>
    <row r="6" spans="2:6" ht="29.25" customHeight="1" x14ac:dyDescent="0.3">
      <c r="B6" s="5" t="s">
        <v>14</v>
      </c>
      <c r="C6" s="6"/>
      <c r="D6" s="7"/>
      <c r="E6" s="8"/>
      <c r="F6" s="10"/>
    </row>
    <row r="7" spans="2:6" x14ac:dyDescent="0.3">
      <c r="B7" s="5" t="s">
        <v>15</v>
      </c>
      <c r="C7" s="6"/>
      <c r="D7" s="7"/>
      <c r="E7" s="8"/>
      <c r="F7" s="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B1:O28"/>
  <sheetViews>
    <sheetView workbookViewId="0">
      <selection activeCell="O4169" sqref="O4169"/>
    </sheetView>
  </sheetViews>
  <sheetFormatPr defaultColWidth="9.109375" defaultRowHeight="14.4" x14ac:dyDescent="0.3"/>
  <cols>
    <col min="1" max="1" width="9.109375" style="83"/>
    <col min="2" max="2" width="21.6640625" style="83" customWidth="1"/>
    <col min="3" max="3" width="9.109375" style="83"/>
    <col min="4" max="4" width="3" style="83" customWidth="1"/>
    <col min="5" max="5" width="14.6640625" style="83" customWidth="1"/>
    <col min="6" max="8" width="9.109375" style="83"/>
    <col min="9" max="9" width="10.44140625" style="83" customWidth="1"/>
    <col min="10" max="10" width="9.109375" style="83"/>
    <col min="11" max="11" width="13.77734375" style="83" customWidth="1"/>
    <col min="12" max="12" width="12" style="83" customWidth="1"/>
    <col min="13" max="13" width="17" style="83" customWidth="1"/>
    <col min="14" max="14" width="8.44140625" style="83" customWidth="1"/>
    <col min="15" max="15" width="12.6640625" style="83" customWidth="1"/>
    <col min="16" max="16384" width="9.109375" style="83"/>
  </cols>
  <sheetData>
    <row r="1" spans="2:15" x14ac:dyDescent="0.3">
      <c r="J1" s="140"/>
      <c r="K1" s="140"/>
      <c r="L1" s="140"/>
      <c r="M1" s="140"/>
      <c r="N1" s="84"/>
    </row>
    <row r="2" spans="2:15" x14ac:dyDescent="0.3">
      <c r="B2" s="85" t="s">
        <v>166</v>
      </c>
      <c r="C2" s="86">
        <v>96</v>
      </c>
      <c r="D2" s="87"/>
      <c r="E2" s="88" t="s">
        <v>167</v>
      </c>
      <c r="F2" s="88" t="s">
        <v>168</v>
      </c>
      <c r="G2" s="88" t="s">
        <v>169</v>
      </c>
      <c r="H2" s="88" t="s">
        <v>170</v>
      </c>
      <c r="I2" s="89" t="s">
        <v>171</v>
      </c>
      <c r="J2" s="88" t="s">
        <v>172</v>
      </c>
      <c r="K2" s="88" t="s">
        <v>173</v>
      </c>
      <c r="L2" s="88" t="s">
        <v>174</v>
      </c>
      <c r="M2" s="88" t="s">
        <v>175</v>
      </c>
      <c r="N2" s="88" t="s">
        <v>176</v>
      </c>
      <c r="O2" s="88" t="s">
        <v>177</v>
      </c>
    </row>
    <row r="3" spans="2:15" x14ac:dyDescent="0.3">
      <c r="B3" s="85" t="s">
        <v>178</v>
      </c>
      <c r="C3" s="86">
        <v>90</v>
      </c>
      <c r="D3" s="87"/>
      <c r="E3" s="90"/>
      <c r="F3" s="90"/>
      <c r="G3" s="90"/>
      <c r="H3" s="90"/>
      <c r="I3" s="90"/>
      <c r="J3" s="90"/>
      <c r="K3" s="90"/>
      <c r="L3" s="90"/>
      <c r="M3" s="90">
        <v>0</v>
      </c>
      <c r="N3" s="90"/>
      <c r="O3" s="90"/>
    </row>
    <row r="4" spans="2:15" x14ac:dyDescent="0.3">
      <c r="B4" s="85" t="s">
        <v>179</v>
      </c>
      <c r="C4" s="86">
        <f>C3/2</f>
        <v>45</v>
      </c>
      <c r="D4" s="87"/>
      <c r="E4" s="91">
        <v>137.5</v>
      </c>
      <c r="F4" s="91">
        <f t="shared" ref="F4:F12" si="0">IF(E4=$C$10,$C$6,AVERAGE(E4:E5))</f>
        <v>132.5</v>
      </c>
      <c r="G4" s="92">
        <f>IF(E4=$C$9,$C$5,#REF!)</f>
        <v>141</v>
      </c>
      <c r="H4" s="92">
        <f t="shared" ref="H4:H12" si="1">G4-F4</f>
        <v>8.5</v>
      </c>
      <c r="I4" s="83">
        <f t="shared" ref="I4:I12" si="2">IF(AND(F4&gt;=$C$2,G4&gt;=$C$2),-1,IF(AND(F4&lt;=$C$2,G4&lt;=$C$2),1,0))</f>
        <v>-1</v>
      </c>
      <c r="J4" s="83">
        <f t="shared" ref="J4:J12" si="3">IF(I4=1,$C$2-G4,IF(I4=-1,F4-$C$2,NA()))</f>
        <v>36.5</v>
      </c>
      <c r="K4" s="93">
        <f t="shared" ref="K4:K12" si="4">J4/$C$4</f>
        <v>0.81111111111111112</v>
      </c>
      <c r="L4" s="93">
        <f t="shared" ref="L4:L12" si="5">ACOS(K4)*2</f>
        <v>1.2494940411977276</v>
      </c>
      <c r="M4" s="93">
        <f t="shared" ref="M4:M12" si="6">0.5*(L4-SIN(L4))*POWER($C$4,2)</f>
        <v>304.42744697031372</v>
      </c>
      <c r="N4" s="93">
        <f t="shared" ref="N4:N12" ca="1" si="7">IF(I4=0,SUM($N$16:$N$17),M4-OFFSET(M4,I4,0))</f>
        <v>304.42744697031372</v>
      </c>
      <c r="O4" s="94">
        <f t="shared" ref="O4:O12" ca="1" si="8">N4/$C$7</f>
        <v>4.7852970862391375E-2</v>
      </c>
    </row>
    <row r="5" spans="2:15" x14ac:dyDescent="0.3">
      <c r="B5" s="85" t="s">
        <v>180</v>
      </c>
      <c r="C5" s="86">
        <f>C2+C4</f>
        <v>141</v>
      </c>
      <c r="D5" s="87"/>
      <c r="E5" s="91">
        <v>127.5</v>
      </c>
      <c r="F5" s="91">
        <f t="shared" si="0"/>
        <v>122.5</v>
      </c>
      <c r="G5" s="92">
        <f t="shared" ref="G5:G12" si="9">IF(E5=$C$9,$C$5,F4)</f>
        <v>132.5</v>
      </c>
      <c r="H5" s="92">
        <f t="shared" si="1"/>
        <v>10</v>
      </c>
      <c r="I5" s="83">
        <f t="shared" si="2"/>
        <v>-1</v>
      </c>
      <c r="J5" s="83">
        <f t="shared" si="3"/>
        <v>26.5</v>
      </c>
      <c r="K5" s="93">
        <f t="shared" si="4"/>
        <v>0.58888888888888891</v>
      </c>
      <c r="L5" s="93">
        <f t="shared" si="5"/>
        <v>1.8822258981866342</v>
      </c>
      <c r="M5" s="93">
        <f t="shared" si="6"/>
        <v>941.95852193629548</v>
      </c>
      <c r="N5" s="93">
        <f t="shared" ca="1" si="7"/>
        <v>637.53107496598182</v>
      </c>
      <c r="O5" s="94">
        <f t="shared" ca="1" si="8"/>
        <v>0.10021355254866736</v>
      </c>
    </row>
    <row r="6" spans="2:15" x14ac:dyDescent="0.3">
      <c r="B6" s="85" t="s">
        <v>181</v>
      </c>
      <c r="C6" s="86">
        <f>C2-C4</f>
        <v>51</v>
      </c>
      <c r="D6" s="87"/>
      <c r="E6" s="91">
        <v>117.5</v>
      </c>
      <c r="F6" s="91">
        <f t="shared" si="0"/>
        <v>112.5</v>
      </c>
      <c r="G6" s="92">
        <f t="shared" si="9"/>
        <v>122.5</v>
      </c>
      <c r="H6" s="92">
        <f t="shared" si="1"/>
        <v>10</v>
      </c>
      <c r="I6" s="83">
        <f t="shared" si="2"/>
        <v>-1</v>
      </c>
      <c r="J6" s="83">
        <f t="shared" si="3"/>
        <v>16.5</v>
      </c>
      <c r="K6" s="93">
        <f t="shared" si="4"/>
        <v>0.36666666666666664</v>
      </c>
      <c r="L6" s="93">
        <f t="shared" si="5"/>
        <v>2.3907454376277144</v>
      </c>
      <c r="M6" s="93">
        <f t="shared" si="6"/>
        <v>1729.8431116188942</v>
      </c>
      <c r="N6" s="93">
        <f t="shared" ca="1" si="7"/>
        <v>787.88458968259874</v>
      </c>
      <c r="O6" s="94">
        <f t="shared" ca="1" si="8"/>
        <v>0.12384763163843489</v>
      </c>
    </row>
    <row r="7" spans="2:15" x14ac:dyDescent="0.3">
      <c r="B7" s="95" t="s">
        <v>176</v>
      </c>
      <c r="C7" s="86">
        <f>PI()*POWER(C4,2)</f>
        <v>6361.7251235193307</v>
      </c>
      <c r="E7" s="91">
        <v>107.5</v>
      </c>
      <c r="F7" s="91">
        <f t="shared" si="0"/>
        <v>102.5</v>
      </c>
      <c r="G7" s="92">
        <f t="shared" si="9"/>
        <v>112.5</v>
      </c>
      <c r="H7" s="92">
        <f t="shared" si="1"/>
        <v>10</v>
      </c>
      <c r="I7" s="83">
        <f t="shared" si="2"/>
        <v>-1</v>
      </c>
      <c r="J7" s="83">
        <f t="shared" si="3"/>
        <v>6.5</v>
      </c>
      <c r="K7" s="93">
        <f t="shared" si="4"/>
        <v>0.14444444444444443</v>
      </c>
      <c r="L7" s="93">
        <f t="shared" si="5"/>
        <v>2.8516896415833299</v>
      </c>
      <c r="M7" s="93">
        <f t="shared" si="6"/>
        <v>2597.9032354237588</v>
      </c>
      <c r="N7" s="93">
        <f t="shared" ca="1" si="7"/>
        <v>868.06012380486459</v>
      </c>
      <c r="O7" s="94">
        <f t="shared" ca="1" si="8"/>
        <v>0.13645042923901912</v>
      </c>
    </row>
    <row r="8" spans="2:15" x14ac:dyDescent="0.3">
      <c r="D8" s="87"/>
      <c r="E8" s="91">
        <v>97.5</v>
      </c>
      <c r="F8" s="91">
        <f t="shared" si="0"/>
        <v>92.5</v>
      </c>
      <c r="G8" s="92">
        <f t="shared" si="9"/>
        <v>102.5</v>
      </c>
      <c r="H8" s="92">
        <f t="shared" si="1"/>
        <v>10</v>
      </c>
      <c r="I8" s="83">
        <f t="shared" si="2"/>
        <v>0</v>
      </c>
      <c r="J8" s="83" t="e">
        <f t="shared" si="3"/>
        <v>#N/A</v>
      </c>
      <c r="K8" s="93" t="e">
        <f t="shared" si="4"/>
        <v>#N/A</v>
      </c>
      <c r="L8" s="93" t="e">
        <f t="shared" si="5"/>
        <v>#N/A</v>
      </c>
      <c r="M8" s="93" t="e">
        <f t="shared" si="6"/>
        <v>#N/A</v>
      </c>
      <c r="N8" s="93">
        <f t="shared" ca="1" si="7"/>
        <v>897.64144493298136</v>
      </c>
      <c r="O8" s="94">
        <f t="shared" ca="1" si="8"/>
        <v>0.14110031909652876</v>
      </c>
    </row>
    <row r="9" spans="2:15" x14ac:dyDescent="0.3">
      <c r="B9" s="85" t="s">
        <v>182</v>
      </c>
      <c r="C9" s="86">
        <f>MAX(E4:E12)</f>
        <v>137.5</v>
      </c>
      <c r="D9" s="87"/>
      <c r="E9" s="91">
        <v>87.5</v>
      </c>
      <c r="F9" s="91">
        <f t="shared" si="0"/>
        <v>82.5</v>
      </c>
      <c r="G9" s="92">
        <f t="shared" si="9"/>
        <v>92.5</v>
      </c>
      <c r="H9" s="92">
        <f t="shared" si="1"/>
        <v>10</v>
      </c>
      <c r="I9" s="83">
        <f t="shared" si="2"/>
        <v>1</v>
      </c>
      <c r="J9" s="83">
        <f t="shared" si="3"/>
        <v>3.5</v>
      </c>
      <c r="K9" s="93">
        <f t="shared" si="4"/>
        <v>7.7777777777777779E-2</v>
      </c>
      <c r="L9" s="93">
        <f t="shared" si="5"/>
        <v>2.9858798337003125</v>
      </c>
      <c r="M9" s="93">
        <f t="shared" si="6"/>
        <v>2866.1804431625906</v>
      </c>
      <c r="N9" s="93">
        <f t="shared" ca="1" si="7"/>
        <v>881.83857064489985</v>
      </c>
      <c r="O9" s="94">
        <f t="shared" ca="1" si="8"/>
        <v>0.13861626422442211</v>
      </c>
    </row>
    <row r="10" spans="2:15" x14ac:dyDescent="0.3">
      <c r="B10" s="85" t="s">
        <v>183</v>
      </c>
      <c r="C10" s="86">
        <f>MIN(E4:E12)</f>
        <v>52.5</v>
      </c>
      <c r="E10" s="91">
        <v>77.5</v>
      </c>
      <c r="F10" s="91">
        <f t="shared" si="0"/>
        <v>72.5</v>
      </c>
      <c r="G10" s="92">
        <f t="shared" si="9"/>
        <v>82.5</v>
      </c>
      <c r="H10" s="92">
        <f t="shared" si="1"/>
        <v>10</v>
      </c>
      <c r="I10" s="83">
        <f t="shared" si="2"/>
        <v>1</v>
      </c>
      <c r="J10" s="83">
        <f t="shared" si="3"/>
        <v>13.5</v>
      </c>
      <c r="K10" s="93">
        <f t="shared" si="4"/>
        <v>0.3</v>
      </c>
      <c r="L10" s="93">
        <f t="shared" si="5"/>
        <v>2.532207345558998</v>
      </c>
      <c r="M10" s="93">
        <f t="shared" si="6"/>
        <v>1984.3418725176907</v>
      </c>
      <c r="N10" s="93">
        <f t="shared" ca="1" si="7"/>
        <v>817.9709545018743</v>
      </c>
      <c r="O10" s="94">
        <f t="shared" ca="1" si="8"/>
        <v>0.12857690934772259</v>
      </c>
    </row>
    <row r="11" spans="2:15" x14ac:dyDescent="0.3">
      <c r="E11" s="91">
        <v>67.5</v>
      </c>
      <c r="F11" s="91">
        <f t="shared" si="0"/>
        <v>60</v>
      </c>
      <c r="G11" s="92">
        <f t="shared" si="9"/>
        <v>72.5</v>
      </c>
      <c r="H11" s="92">
        <f t="shared" si="1"/>
        <v>12.5</v>
      </c>
      <c r="I11" s="83">
        <f t="shared" si="2"/>
        <v>1</v>
      </c>
      <c r="J11" s="83">
        <f t="shared" si="3"/>
        <v>23.5</v>
      </c>
      <c r="K11" s="93">
        <f t="shared" si="4"/>
        <v>0.52222222222222225</v>
      </c>
      <c r="L11" s="93">
        <f t="shared" si="5"/>
        <v>2.0426833647483402</v>
      </c>
      <c r="M11" s="93">
        <f t="shared" si="6"/>
        <v>1166.3709180158164</v>
      </c>
      <c r="N11" s="93">
        <f t="shared" ca="1" si="7"/>
        <v>835.28117270941573</v>
      </c>
      <c r="O11" s="94">
        <f t="shared" ca="1" si="8"/>
        <v>0.13129790371189992</v>
      </c>
    </row>
    <row r="12" spans="2:15" x14ac:dyDescent="0.3">
      <c r="E12" s="91">
        <v>52.5</v>
      </c>
      <c r="F12" s="91">
        <f t="shared" si="0"/>
        <v>51</v>
      </c>
      <c r="G12" s="92">
        <f t="shared" si="9"/>
        <v>60</v>
      </c>
      <c r="H12" s="92">
        <f t="shared" si="1"/>
        <v>9</v>
      </c>
      <c r="I12" s="83">
        <f t="shared" si="2"/>
        <v>1</v>
      </c>
      <c r="J12" s="83">
        <f t="shared" si="3"/>
        <v>36</v>
      </c>
      <c r="K12" s="93">
        <f t="shared" si="4"/>
        <v>0.8</v>
      </c>
      <c r="L12" s="93">
        <f t="shared" si="5"/>
        <v>1.2870022175865685</v>
      </c>
      <c r="M12" s="93">
        <f t="shared" si="6"/>
        <v>331.08974530640069</v>
      </c>
      <c r="N12" s="93">
        <f t="shared" ca="1" si="7"/>
        <v>331.08974530640069</v>
      </c>
      <c r="O12" s="94">
        <f t="shared" ca="1" si="8"/>
        <v>5.2044019330913904E-2</v>
      </c>
    </row>
    <row r="13" spans="2:15" x14ac:dyDescent="0.3">
      <c r="E13" s="90"/>
      <c r="F13" s="90"/>
      <c r="G13" s="90"/>
      <c r="H13" s="90"/>
      <c r="I13" s="90"/>
      <c r="J13" s="90"/>
      <c r="K13" s="90"/>
      <c r="L13" s="90"/>
      <c r="M13" s="90">
        <v>0</v>
      </c>
      <c r="N13" s="90"/>
      <c r="O13" s="90"/>
    </row>
    <row r="14" spans="2:15" x14ac:dyDescent="0.3">
      <c r="H14" s="93">
        <f>SUM(H4:H12)</f>
        <v>90</v>
      </c>
      <c r="O14" s="96">
        <f ca="1">SUM(O4:O12)</f>
        <v>1</v>
      </c>
    </row>
    <row r="15" spans="2:15" x14ac:dyDescent="0.3">
      <c r="B15" s="85" t="s">
        <v>184</v>
      </c>
      <c r="C15" s="86">
        <f>MATCH(0,$I$4:$I$12,0)</f>
        <v>5</v>
      </c>
      <c r="E15" s="97" t="s">
        <v>185</v>
      </c>
    </row>
    <row r="16" spans="2:15" x14ac:dyDescent="0.3">
      <c r="B16" s="85" t="s">
        <v>186</v>
      </c>
      <c r="C16" s="86">
        <f>INDEX(E4:E12,$C$15)</f>
        <v>97.5</v>
      </c>
      <c r="E16" s="98" t="s">
        <v>187</v>
      </c>
      <c r="F16" s="99">
        <f>$C$17</f>
        <v>92.5</v>
      </c>
      <c r="G16" s="100">
        <f>$C$2</f>
        <v>96</v>
      </c>
      <c r="H16" s="92">
        <f>G16-F16</f>
        <v>3.5</v>
      </c>
      <c r="I16" s="83">
        <f>IF(AND(F16&gt;=$C$2,G16&gt;=$C$2),-1,IF(AND(F16&lt;=$C$2,G16&lt;=$C$2),1,0))</f>
        <v>1</v>
      </c>
      <c r="J16" s="83">
        <f>IF(I16=1,$C$2-G16,IF(I16=-1,F16-$C$2,NA()))</f>
        <v>0</v>
      </c>
      <c r="K16" s="93">
        <f>J16/$C$4</f>
        <v>0</v>
      </c>
      <c r="L16" s="93">
        <f>ACOS(K16)*2</f>
        <v>3.1415926535897931</v>
      </c>
      <c r="M16" s="93">
        <f>0.5*(L16-SIN(L16))*POWER($C$4,2)</f>
        <v>3180.8625617596654</v>
      </c>
      <c r="N16" s="99">
        <f>M16-INDEX($M$4:$M$11,$C$15+I16)</f>
        <v>314.6821185970748</v>
      </c>
      <c r="O16" s="94">
        <f>N16/$C$7</f>
        <v>4.9464903385041482E-2</v>
      </c>
    </row>
    <row r="17" spans="2:15" x14ac:dyDescent="0.3">
      <c r="B17" s="85" t="s">
        <v>188</v>
      </c>
      <c r="C17" s="86">
        <f>INDEX(F4:F12,$C$15)</f>
        <v>92.5</v>
      </c>
      <c r="E17" s="98" t="s">
        <v>189</v>
      </c>
      <c r="F17" s="100">
        <f>$C$2</f>
        <v>96</v>
      </c>
      <c r="G17" s="99">
        <f>$C$18</f>
        <v>102.5</v>
      </c>
      <c r="H17" s="92">
        <f>G17-F17</f>
        <v>6.5</v>
      </c>
      <c r="I17" s="83">
        <f>IF(AND(F17&gt;=$C$2,G17&gt;=$C$2),-1,IF(AND(F17&lt;=$C$2,G17&lt;=$C$2),1,0))</f>
        <v>-1</v>
      </c>
      <c r="J17" s="83">
        <f>IF(I17=1,$C$2-G17,IF(I17=-1,F17-$C$2,NA()))</f>
        <v>0</v>
      </c>
      <c r="K17" s="93">
        <f>J17/$C$4</f>
        <v>0</v>
      </c>
      <c r="L17" s="93">
        <f>ACOS(K17)*2</f>
        <v>3.1415926535897931</v>
      </c>
      <c r="M17" s="93">
        <f>0.5*(L17-SIN(L17))*POWER($C$4,2)</f>
        <v>3180.8625617596654</v>
      </c>
      <c r="N17" s="99">
        <f>M17-INDEX($M$4:$M$11,$C$15+I17)</f>
        <v>582.95932633590655</v>
      </c>
      <c r="O17" s="94">
        <f>N17/$C$7</f>
        <v>9.163541571148727E-2</v>
      </c>
    </row>
    <row r="18" spans="2:15" x14ac:dyDescent="0.3">
      <c r="B18" s="85" t="s">
        <v>190</v>
      </c>
      <c r="C18" s="86">
        <f>INDEX(G4:G12,$C$15)</f>
        <v>102.5</v>
      </c>
    </row>
    <row r="20" spans="2:15" x14ac:dyDescent="0.3">
      <c r="E20" s="91"/>
      <c r="I20" s="101"/>
    </row>
    <row r="21" spans="2:15" x14ac:dyDescent="0.3">
      <c r="E21" s="91"/>
      <c r="I21" s="101"/>
    </row>
    <row r="22" spans="2:15" x14ac:dyDescent="0.3">
      <c r="E22" s="91"/>
      <c r="I22" s="101"/>
    </row>
    <row r="23" spans="2:15" x14ac:dyDescent="0.3">
      <c r="E23" s="91"/>
      <c r="I23" s="101"/>
    </row>
    <row r="24" spans="2:15" x14ac:dyDescent="0.3">
      <c r="E24" s="91"/>
      <c r="I24" s="101"/>
    </row>
    <row r="25" spans="2:15" x14ac:dyDescent="0.3">
      <c r="E25" s="91"/>
      <c r="I25" s="101"/>
    </row>
    <row r="26" spans="2:15" x14ac:dyDescent="0.3">
      <c r="E26" s="91"/>
      <c r="I26" s="101"/>
    </row>
    <row r="27" spans="2:15" x14ac:dyDescent="0.3">
      <c r="E27" s="91"/>
      <c r="I27" s="101"/>
    </row>
    <row r="28" spans="2:15" x14ac:dyDescent="0.3">
      <c r="E28" s="91"/>
      <c r="I28" s="101"/>
    </row>
  </sheetData>
  <mergeCells count="1">
    <mergeCell ref="J1:M1"/>
  </mergeCells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C11008"/>
  <sheetViews>
    <sheetView tabSelected="1" workbookViewId="0">
      <selection activeCell="N4" sqref="N4"/>
    </sheetView>
  </sheetViews>
  <sheetFormatPr defaultColWidth="9.109375" defaultRowHeight="14.4" x14ac:dyDescent="0.3"/>
  <cols>
    <col min="1" max="1" width="15.77734375" style="102" customWidth="1"/>
    <col min="2" max="11" width="9.109375" style="102" customWidth="1"/>
    <col min="12" max="12" width="9.109375" style="92" customWidth="1"/>
    <col min="13" max="13" width="4.44140625" style="83" customWidth="1"/>
    <col min="14" max="14" width="10.77734375" style="83" customWidth="1"/>
    <col min="15" max="15" width="12.44140625" style="83" customWidth="1"/>
    <col min="16" max="16" width="9.109375" style="83"/>
    <col min="17" max="17" width="9.109375" style="83" customWidth="1"/>
    <col min="18" max="18" width="9.109375" style="83"/>
    <col min="19" max="19" width="2.6640625" style="83" customWidth="1"/>
    <col min="20" max="28" width="6.33203125" style="83" bestFit="1" customWidth="1"/>
    <col min="29" max="29" width="3" style="83" customWidth="1"/>
    <col min="30" max="16384" width="9.109375" style="83"/>
  </cols>
  <sheetData>
    <row r="1" spans="1:18" x14ac:dyDescent="0.3">
      <c r="B1" s="103"/>
      <c r="C1" s="103">
        <f ca="1">Levels!O4</f>
        <v>4.7852970862391375E-2</v>
      </c>
      <c r="D1" s="103">
        <f ca="1">Levels!O5</f>
        <v>0.10021355254866736</v>
      </c>
      <c r="E1" s="103">
        <f ca="1">Levels!O6</f>
        <v>0.12384763163843489</v>
      </c>
      <c r="F1" s="103">
        <f ca="1">Levels!O7</f>
        <v>0.13645042923901912</v>
      </c>
      <c r="G1" s="103">
        <f ca="1">Levels!O8</f>
        <v>0.14110031909652876</v>
      </c>
      <c r="H1" s="103">
        <f ca="1">Levels!O9</f>
        <v>0.13861626422442211</v>
      </c>
      <c r="I1" s="103">
        <f ca="1">Levels!O10</f>
        <v>0.12857690934772259</v>
      </c>
      <c r="J1" s="103">
        <f ca="1">Levels!O11</f>
        <v>0.13129790371189992</v>
      </c>
      <c r="K1" s="103">
        <f ca="1">Levels!O12</f>
        <v>5.2044019330913904E-2</v>
      </c>
    </row>
    <row r="2" spans="1:18" ht="72" x14ac:dyDescent="0.3">
      <c r="A2" s="104" t="s">
        <v>191</v>
      </c>
      <c r="B2" s="105" t="s">
        <v>192</v>
      </c>
      <c r="C2" s="105" t="s">
        <v>193</v>
      </c>
      <c r="D2" s="105" t="s">
        <v>194</v>
      </c>
      <c r="E2" s="105" t="s">
        <v>195</v>
      </c>
      <c r="F2" s="105" t="s">
        <v>196</v>
      </c>
      <c r="G2" s="105" t="s">
        <v>197</v>
      </c>
      <c r="H2" s="105" t="s">
        <v>198</v>
      </c>
      <c r="I2" s="105" t="s">
        <v>199</v>
      </c>
      <c r="J2" s="105" t="s">
        <v>200</v>
      </c>
      <c r="K2" s="105" t="s">
        <v>201</v>
      </c>
      <c r="L2" s="106" t="s">
        <v>202</v>
      </c>
      <c r="N2" s="105" t="s">
        <v>203</v>
      </c>
      <c r="O2" s="105" t="s">
        <v>204</v>
      </c>
      <c r="P2" s="105" t="s">
        <v>205</v>
      </c>
      <c r="Q2" s="105" t="s">
        <v>206</v>
      </c>
      <c r="R2" s="105" t="s">
        <v>207</v>
      </c>
    </row>
    <row r="3" spans="1:18" x14ac:dyDescent="0.3">
      <c r="A3" s="107">
        <v>40823.534722222219</v>
      </c>
      <c r="B3" s="92">
        <v>15.93</v>
      </c>
      <c r="C3" s="92">
        <v>15.81</v>
      </c>
      <c r="D3" s="92">
        <v>15.69</v>
      </c>
      <c r="E3" s="92">
        <v>15.56</v>
      </c>
      <c r="F3" s="92">
        <v>15.36</v>
      </c>
      <c r="G3" s="92">
        <v>15.18</v>
      </c>
      <c r="H3" s="92">
        <v>15.01</v>
      </c>
      <c r="I3" s="92">
        <v>14.85</v>
      </c>
      <c r="J3" s="92">
        <v>14.6</v>
      </c>
      <c r="K3" s="92">
        <v>14.09</v>
      </c>
      <c r="L3" s="92">
        <v>15.5</v>
      </c>
      <c r="N3" s="92">
        <f t="shared" ref="N3:N66" ca="1" si="0">POWER(SUM(POWER(C3,Exponent)*$C$1,POWER(D3,Exponent)*$D$1,POWER(E3,Exponent)*$E$1,POWER(F3,Exponent)*$F$1,POWER(G3,Exponent)*$G$1,POWER(H3,Exponent)*$H$1,POWER(I3,Exponent)*$I$1,POWER(J3,Exponent)*$J$1,POWER(K3,Exponent)*$K$1),1/Exponent)</f>
        <v>15.134003550502255</v>
      </c>
      <c r="O3" s="92">
        <f>LN(G3/H3)/LN(97.5/87.5)</f>
        <v>0.10407312870704147</v>
      </c>
      <c r="P3" s="92">
        <f>G3*POWER(96/97.5,O3)</f>
        <v>15.155525770272767</v>
      </c>
      <c r="Q3" s="92">
        <f t="shared" ref="Q3:Q66" ca="1" si="1">N3/P3</f>
        <v>0.99857990939431962</v>
      </c>
      <c r="R3" s="92">
        <f t="shared" ref="R3:R66" ca="1" si="2">L3*Q3</f>
        <v>15.477988595611954</v>
      </c>
    </row>
    <row r="4" spans="1:18" x14ac:dyDescent="0.3">
      <c r="A4" s="107">
        <v>40823.541666666664</v>
      </c>
      <c r="B4" s="92">
        <v>15.6</v>
      </c>
      <c r="C4" s="92">
        <v>15.44</v>
      </c>
      <c r="D4" s="92">
        <v>15.35</v>
      </c>
      <c r="E4" s="92">
        <v>15.21</v>
      </c>
      <c r="F4" s="92">
        <v>15.05</v>
      </c>
      <c r="G4" s="92">
        <v>14.92</v>
      </c>
      <c r="H4" s="92">
        <v>14.77</v>
      </c>
      <c r="I4" s="92">
        <v>14.55</v>
      </c>
      <c r="J4" s="92">
        <v>14.33</v>
      </c>
      <c r="K4" s="92">
        <v>14.17</v>
      </c>
      <c r="L4" s="92">
        <v>15.7</v>
      </c>
      <c r="N4" s="92">
        <f t="shared" ca="1" si="0"/>
        <v>14.856765067640064</v>
      </c>
      <c r="O4" s="92">
        <f t="shared" ref="O4:O66" si="3">LN(G4/H4)/LN(97.5/87.5)</f>
        <v>9.3375506096761554E-2</v>
      </c>
      <c r="P4" s="92">
        <f t="shared" ref="P4:P66" si="4">G4*POWER(96/97.5,O4)</f>
        <v>14.898415775567166</v>
      </c>
      <c r="Q4" s="92">
        <f t="shared" ca="1" si="1"/>
        <v>0.99720435323093826</v>
      </c>
      <c r="R4" s="92">
        <f t="shared" ca="1" si="2"/>
        <v>15.65610834572573</v>
      </c>
    </row>
    <row r="5" spans="1:18" x14ac:dyDescent="0.3">
      <c r="A5" s="107">
        <v>40823.548611111109</v>
      </c>
      <c r="B5" s="92">
        <v>17.86</v>
      </c>
      <c r="C5" s="92">
        <v>17.79</v>
      </c>
      <c r="D5" s="92">
        <v>17.559999999999999</v>
      </c>
      <c r="E5" s="92">
        <v>17.34</v>
      </c>
      <c r="F5" s="92">
        <v>17.02</v>
      </c>
      <c r="G5" s="92">
        <v>16.62</v>
      </c>
      <c r="H5" s="92">
        <v>16.3</v>
      </c>
      <c r="I5" s="92">
        <v>16.059999999999999</v>
      </c>
      <c r="J5" s="92">
        <v>15.73</v>
      </c>
      <c r="K5" s="92">
        <v>15.2</v>
      </c>
      <c r="L5" s="92">
        <v>16.66</v>
      </c>
      <c r="N5" s="92">
        <f t="shared" ca="1" si="0"/>
        <v>16.606821266239997</v>
      </c>
      <c r="O5" s="92">
        <f t="shared" si="3"/>
        <v>0.17966026797117446</v>
      </c>
      <c r="P5" s="92">
        <f t="shared" si="4"/>
        <v>16.573769634482186</v>
      </c>
      <c r="Q5" s="92">
        <f t="shared" ca="1" si="1"/>
        <v>1.0019942132952691</v>
      </c>
      <c r="R5" s="92">
        <f t="shared" ca="1" si="2"/>
        <v>16.693223593499184</v>
      </c>
    </row>
    <row r="6" spans="1:18" x14ac:dyDescent="0.3">
      <c r="A6" s="107">
        <v>40823.555555555555</v>
      </c>
      <c r="B6" s="92">
        <v>14.95</v>
      </c>
      <c r="C6" s="92">
        <v>14.81</v>
      </c>
      <c r="D6" s="92">
        <v>14.62</v>
      </c>
      <c r="E6" s="92">
        <v>14.52</v>
      </c>
      <c r="F6" s="92">
        <v>14.5</v>
      </c>
      <c r="G6" s="92">
        <v>14.52</v>
      </c>
      <c r="H6" s="92">
        <v>14.49</v>
      </c>
      <c r="I6" s="92">
        <v>14.41</v>
      </c>
      <c r="J6" s="92">
        <v>14.25</v>
      </c>
      <c r="K6" s="92">
        <v>14.03</v>
      </c>
      <c r="L6" s="92">
        <v>15.2</v>
      </c>
      <c r="N6" s="92">
        <f t="shared" ca="1" si="0"/>
        <v>14.461915756790837</v>
      </c>
      <c r="O6" s="92">
        <f t="shared" si="3"/>
        <v>1.9112693391824889E-2</v>
      </c>
      <c r="P6" s="92">
        <f t="shared" si="4"/>
        <v>14.515697972827605</v>
      </c>
      <c r="Q6" s="92">
        <f t="shared" ca="1" si="1"/>
        <v>0.99629489287132844</v>
      </c>
      <c r="R6" s="92">
        <f t="shared" ca="1" si="2"/>
        <v>15.143682371644191</v>
      </c>
    </row>
    <row r="7" spans="1:18" x14ac:dyDescent="0.3">
      <c r="A7" s="107">
        <v>40823.5625</v>
      </c>
      <c r="B7" s="92">
        <v>16.21</v>
      </c>
      <c r="C7" s="92">
        <v>16.23</v>
      </c>
      <c r="D7" s="92">
        <v>15.96</v>
      </c>
      <c r="E7" s="92">
        <v>15.65</v>
      </c>
      <c r="F7" s="92">
        <v>15.44</v>
      </c>
      <c r="G7" s="92">
        <v>15.24</v>
      </c>
      <c r="H7" s="92">
        <v>14.95</v>
      </c>
      <c r="I7" s="92">
        <v>14.61</v>
      </c>
      <c r="J7" s="92">
        <v>14.25</v>
      </c>
      <c r="K7" s="92">
        <v>13.78</v>
      </c>
      <c r="L7" s="92">
        <v>15.43</v>
      </c>
      <c r="N7" s="92">
        <f t="shared" ca="1" si="0"/>
        <v>15.110424451396309</v>
      </c>
      <c r="O7" s="92">
        <f t="shared" si="3"/>
        <v>0.17754009799858272</v>
      </c>
      <c r="P7" s="92">
        <f t="shared" si="4"/>
        <v>15.198107833443759</v>
      </c>
      <c r="Q7" s="92">
        <f t="shared" ca="1" si="1"/>
        <v>0.99423063824731517</v>
      </c>
      <c r="R7" s="92">
        <f t="shared" ca="1" si="2"/>
        <v>15.340978748156072</v>
      </c>
    </row>
    <row r="8" spans="1:18" x14ac:dyDescent="0.3">
      <c r="A8" s="107">
        <v>40823.569444444445</v>
      </c>
      <c r="B8" s="92">
        <v>14.9</v>
      </c>
      <c r="C8" s="92">
        <v>14.76</v>
      </c>
      <c r="D8" s="92">
        <v>14.52</v>
      </c>
      <c r="E8" s="92">
        <v>14.37</v>
      </c>
      <c r="F8" s="92">
        <v>14.26</v>
      </c>
      <c r="G8" s="92">
        <v>14.06</v>
      </c>
      <c r="H8" s="92">
        <v>13.83</v>
      </c>
      <c r="I8" s="92">
        <v>13.66</v>
      </c>
      <c r="J8" s="92">
        <v>13.45</v>
      </c>
      <c r="K8" s="92">
        <v>13.05</v>
      </c>
      <c r="L8" s="92">
        <v>14.41</v>
      </c>
      <c r="N8" s="92">
        <f t="shared" ca="1" si="0"/>
        <v>13.989309480132592</v>
      </c>
      <c r="O8" s="92">
        <f t="shared" si="3"/>
        <v>0.15241839331621021</v>
      </c>
      <c r="P8" s="92">
        <f t="shared" si="4"/>
        <v>14.026813714870933</v>
      </c>
      <c r="Q8" s="92">
        <f t="shared" ca="1" si="1"/>
        <v>0.9973262470365184</v>
      </c>
      <c r="R8" s="92">
        <f t="shared" ca="1" si="2"/>
        <v>14.371471219796231</v>
      </c>
    </row>
    <row r="9" spans="1:18" x14ac:dyDescent="0.3">
      <c r="A9" s="107">
        <v>40823.576388888891</v>
      </c>
      <c r="B9" s="92">
        <v>15.36</v>
      </c>
      <c r="C9" s="92">
        <v>15.23</v>
      </c>
      <c r="D9" s="92">
        <v>14.97</v>
      </c>
      <c r="E9" s="92">
        <v>14.74</v>
      </c>
      <c r="F9" s="92">
        <v>14.55</v>
      </c>
      <c r="G9" s="92">
        <v>14.39</v>
      </c>
      <c r="H9" s="92">
        <v>14.29</v>
      </c>
      <c r="I9" s="92">
        <v>14.2</v>
      </c>
      <c r="J9" s="92">
        <v>13.99</v>
      </c>
      <c r="K9" s="92">
        <v>13.57</v>
      </c>
      <c r="L9" s="92">
        <v>15.11</v>
      </c>
      <c r="N9" s="92">
        <f t="shared" ca="1" si="0"/>
        <v>14.420012599219712</v>
      </c>
      <c r="O9" s="92">
        <f t="shared" si="3"/>
        <v>6.4442269246367381E-2</v>
      </c>
      <c r="P9" s="92">
        <f t="shared" si="4"/>
        <v>14.375629771801886</v>
      </c>
      <c r="Q9" s="92">
        <f t="shared" ca="1" si="1"/>
        <v>1.0030873657796116</v>
      </c>
      <c r="R9" s="92">
        <f t="shared" ca="1" si="2"/>
        <v>15.15665009692993</v>
      </c>
    </row>
    <row r="10" spans="1:18" x14ac:dyDescent="0.3">
      <c r="A10" s="107">
        <v>40823.583333333336</v>
      </c>
      <c r="B10" s="92">
        <v>15.43</v>
      </c>
      <c r="C10" s="92">
        <v>15.38</v>
      </c>
      <c r="D10" s="92">
        <v>15.25</v>
      </c>
      <c r="E10" s="92">
        <v>15.04</v>
      </c>
      <c r="F10" s="92">
        <v>14.82</v>
      </c>
      <c r="G10" s="92">
        <v>14.56</v>
      </c>
      <c r="H10" s="92">
        <v>14.37</v>
      </c>
      <c r="I10" s="92">
        <v>14.2</v>
      </c>
      <c r="J10" s="92">
        <v>14</v>
      </c>
      <c r="K10" s="92">
        <v>13.64</v>
      </c>
      <c r="L10" s="92">
        <v>14.98</v>
      </c>
      <c r="N10" s="92">
        <f t="shared" ca="1" si="0"/>
        <v>14.569278660723407</v>
      </c>
      <c r="O10" s="92">
        <f t="shared" si="3"/>
        <v>0.12138349100324455</v>
      </c>
      <c r="P10" s="92">
        <f t="shared" si="4"/>
        <v>14.532624542434947</v>
      </c>
      <c r="Q10" s="92">
        <f t="shared" ca="1" si="1"/>
        <v>1.002522195366806</v>
      </c>
      <c r="R10" s="92">
        <f t="shared" ca="1" si="2"/>
        <v>15.017782486594754</v>
      </c>
    </row>
    <row r="11" spans="1:18" x14ac:dyDescent="0.3">
      <c r="A11" s="107">
        <v>40823.590277777781</v>
      </c>
      <c r="B11" s="92">
        <v>16.53</v>
      </c>
      <c r="C11" s="92">
        <v>16.38</v>
      </c>
      <c r="D11" s="92">
        <v>16.07</v>
      </c>
      <c r="E11" s="92">
        <v>15.82</v>
      </c>
      <c r="F11" s="92">
        <v>15.6</v>
      </c>
      <c r="G11" s="92">
        <v>15.45</v>
      </c>
      <c r="H11" s="92">
        <v>15.26</v>
      </c>
      <c r="I11" s="92">
        <v>15.09</v>
      </c>
      <c r="J11" s="92">
        <v>14.83</v>
      </c>
      <c r="K11" s="92">
        <v>14.29</v>
      </c>
      <c r="L11" s="92">
        <v>15.61</v>
      </c>
      <c r="N11" s="92">
        <f t="shared" ca="1" si="0"/>
        <v>15.408526313281213</v>
      </c>
      <c r="O11" s="92">
        <f t="shared" si="3"/>
        <v>0.1143477274926442</v>
      </c>
      <c r="P11" s="92">
        <f t="shared" si="4"/>
        <v>15.422633447538464</v>
      </c>
      <c r="Q11" s="92">
        <f t="shared" ca="1" si="1"/>
        <v>0.99908529666446144</v>
      </c>
      <c r="R11" s="92">
        <f t="shared" ca="1" si="2"/>
        <v>15.595721480932243</v>
      </c>
    </row>
    <row r="12" spans="1:18" x14ac:dyDescent="0.3">
      <c r="A12" s="107">
        <v>40823.604166666664</v>
      </c>
      <c r="B12" s="92">
        <v>14.88</v>
      </c>
      <c r="C12" s="92">
        <v>14.8</v>
      </c>
      <c r="D12" s="92">
        <v>14.66</v>
      </c>
      <c r="E12" s="92">
        <v>14.51</v>
      </c>
      <c r="F12" s="92">
        <v>14.38</v>
      </c>
      <c r="G12" s="92">
        <v>14.3</v>
      </c>
      <c r="H12" s="92">
        <v>14.17</v>
      </c>
      <c r="I12" s="92">
        <v>13.91</v>
      </c>
      <c r="J12" s="92">
        <v>13.62</v>
      </c>
      <c r="K12" s="92">
        <v>13.2</v>
      </c>
      <c r="L12" s="92">
        <v>15</v>
      </c>
      <c r="N12" s="92">
        <f t="shared" ca="1" si="0"/>
        <v>14.182231296549025</v>
      </c>
      <c r="O12" s="92">
        <f t="shared" si="3"/>
        <v>8.4393134130380715E-2</v>
      </c>
      <c r="P12" s="92">
        <f t="shared" si="4"/>
        <v>14.281301445117798</v>
      </c>
      <c r="Q12" s="92">
        <f t="shared" ca="1" si="1"/>
        <v>0.99306294675247253</v>
      </c>
      <c r="R12" s="92">
        <f t="shared" ca="1" si="2"/>
        <v>14.895944201287088</v>
      </c>
    </row>
    <row r="13" spans="1:18" x14ac:dyDescent="0.3">
      <c r="A13" s="107">
        <v>40823.611111111109</v>
      </c>
      <c r="B13" s="92">
        <v>14.93</v>
      </c>
      <c r="C13" s="92">
        <v>14.77</v>
      </c>
      <c r="D13" s="92">
        <v>14.57</v>
      </c>
      <c r="E13" s="92">
        <v>14.49</v>
      </c>
      <c r="F13" s="92">
        <v>14.46</v>
      </c>
      <c r="G13" s="92">
        <v>14.44</v>
      </c>
      <c r="H13" s="92">
        <v>14.34</v>
      </c>
      <c r="I13" s="92">
        <v>14.13</v>
      </c>
      <c r="J13" s="92">
        <v>13.92</v>
      </c>
      <c r="K13" s="92">
        <v>13.68</v>
      </c>
      <c r="L13" s="92">
        <v>14.4</v>
      </c>
      <c r="N13" s="92">
        <f t="shared" ca="1" si="0"/>
        <v>14.3161917994407</v>
      </c>
      <c r="O13" s="92">
        <f t="shared" si="3"/>
        <v>6.4218354066262598E-2</v>
      </c>
      <c r="P13" s="92">
        <f t="shared" si="4"/>
        <v>14.425629920759343</v>
      </c>
      <c r="Q13" s="92">
        <f t="shared" ca="1" si="1"/>
        <v>0.99241363310165365</v>
      </c>
      <c r="R13" s="92">
        <f t="shared" ca="1" si="2"/>
        <v>14.290756316663813</v>
      </c>
    </row>
    <row r="14" spans="1:18" x14ac:dyDescent="0.3">
      <c r="A14" s="107">
        <v>40823.618055555555</v>
      </c>
      <c r="B14" s="92">
        <v>14.44</v>
      </c>
      <c r="C14" s="92">
        <v>14.34</v>
      </c>
      <c r="D14" s="92">
        <v>14.13</v>
      </c>
      <c r="E14" s="92">
        <v>13.9</v>
      </c>
      <c r="F14" s="92">
        <v>13.71</v>
      </c>
      <c r="G14" s="92">
        <v>13.52</v>
      </c>
      <c r="H14" s="92">
        <v>13.27</v>
      </c>
      <c r="I14" s="92">
        <v>12.97</v>
      </c>
      <c r="J14" s="92">
        <v>12.72</v>
      </c>
      <c r="K14" s="92">
        <v>12.14</v>
      </c>
      <c r="L14" s="92">
        <v>13.88</v>
      </c>
      <c r="N14" s="92">
        <f t="shared" ca="1" si="0"/>
        <v>13.411126948896333</v>
      </c>
      <c r="O14" s="92">
        <f t="shared" si="3"/>
        <v>0.17247577864417793</v>
      </c>
      <c r="P14" s="92">
        <f t="shared" si="4"/>
        <v>13.483894509659654</v>
      </c>
      <c r="Q14" s="92">
        <f t="shared" ca="1" si="1"/>
        <v>0.99460337214065331</v>
      </c>
      <c r="R14" s="92">
        <f t="shared" ca="1" si="2"/>
        <v>13.805094805312269</v>
      </c>
    </row>
    <row r="15" spans="1:18" x14ac:dyDescent="0.3">
      <c r="A15" s="107">
        <v>40823.625</v>
      </c>
      <c r="B15" s="92">
        <v>13.95</v>
      </c>
      <c r="C15" s="92">
        <v>13.84</v>
      </c>
      <c r="D15" s="92">
        <v>13.58</v>
      </c>
      <c r="E15" s="92">
        <v>13.34</v>
      </c>
      <c r="F15" s="92">
        <v>13.2</v>
      </c>
      <c r="G15" s="92">
        <v>13</v>
      </c>
      <c r="H15" s="92">
        <v>12.7</v>
      </c>
      <c r="I15" s="92">
        <v>12.37</v>
      </c>
      <c r="J15" s="92">
        <v>12.08</v>
      </c>
      <c r="K15" s="92">
        <v>11.67</v>
      </c>
      <c r="L15" s="92">
        <v>13.01</v>
      </c>
      <c r="N15" s="92">
        <f t="shared" ca="1" si="0"/>
        <v>12.85511768732605</v>
      </c>
      <c r="O15" s="92">
        <f t="shared" si="3"/>
        <v>0.21575261622292455</v>
      </c>
      <c r="P15" s="92">
        <f t="shared" si="4"/>
        <v>12.956586756126882</v>
      </c>
      <c r="Q15" s="92">
        <f t="shared" ca="1" si="1"/>
        <v>0.99216853398887261</v>
      </c>
      <c r="R15" s="92">
        <f t="shared" ca="1" si="2"/>
        <v>12.908112627195232</v>
      </c>
    </row>
    <row r="16" spans="1:18" x14ac:dyDescent="0.3">
      <c r="A16" s="107">
        <v>40823.631944444445</v>
      </c>
      <c r="B16" s="92">
        <v>13.58</v>
      </c>
      <c r="C16" s="92">
        <v>13.46</v>
      </c>
      <c r="D16" s="92">
        <v>13.25</v>
      </c>
      <c r="E16" s="92">
        <v>13.02</v>
      </c>
      <c r="F16" s="92">
        <v>12.76</v>
      </c>
      <c r="G16" s="92">
        <v>12.52</v>
      </c>
      <c r="H16" s="92">
        <v>12.34</v>
      </c>
      <c r="I16" s="92">
        <v>12.19</v>
      </c>
      <c r="J16" s="92">
        <v>12.05</v>
      </c>
      <c r="K16" s="92">
        <v>11.74</v>
      </c>
      <c r="L16" s="92">
        <v>12.77</v>
      </c>
      <c r="N16" s="92">
        <f t="shared" ca="1" si="0"/>
        <v>12.563123947339905</v>
      </c>
      <c r="O16" s="92">
        <f t="shared" si="3"/>
        <v>0.13382189715695481</v>
      </c>
      <c r="P16" s="92">
        <f t="shared" si="4"/>
        <v>12.494050437685841</v>
      </c>
      <c r="Q16" s="92">
        <f t="shared" ca="1" si="1"/>
        <v>1.0055285121505286</v>
      </c>
      <c r="R16" s="92">
        <f t="shared" ca="1" si="2"/>
        <v>12.840599100162251</v>
      </c>
    </row>
    <row r="17" spans="1:18" x14ac:dyDescent="0.3">
      <c r="A17" s="107">
        <v>40823.638888888891</v>
      </c>
      <c r="B17" s="92">
        <v>13.91</v>
      </c>
      <c r="C17" s="92">
        <v>13.82</v>
      </c>
      <c r="D17" s="92">
        <v>13.54</v>
      </c>
      <c r="E17" s="92">
        <v>13.29</v>
      </c>
      <c r="F17" s="92">
        <v>13.08</v>
      </c>
      <c r="G17" s="92">
        <v>12.81</v>
      </c>
      <c r="H17" s="92">
        <v>12.58</v>
      </c>
      <c r="I17" s="92">
        <v>12.39</v>
      </c>
      <c r="J17" s="92">
        <v>12.17</v>
      </c>
      <c r="K17" s="92">
        <v>11.63</v>
      </c>
      <c r="L17" s="92">
        <v>13.34</v>
      </c>
      <c r="N17" s="92">
        <f t="shared" ca="1" si="0"/>
        <v>12.796449229128772</v>
      </c>
      <c r="O17" s="92">
        <f t="shared" si="3"/>
        <v>0.16742689650826284</v>
      </c>
      <c r="P17" s="92">
        <f t="shared" si="4"/>
        <v>12.776790694839827</v>
      </c>
      <c r="Q17" s="92">
        <f t="shared" ca="1" si="1"/>
        <v>1.0015386128456252</v>
      </c>
      <c r="R17" s="92">
        <f t="shared" ca="1" si="2"/>
        <v>13.360525095360639</v>
      </c>
    </row>
    <row r="18" spans="1:18" x14ac:dyDescent="0.3">
      <c r="A18" s="107">
        <v>40823.645833333336</v>
      </c>
      <c r="B18" s="92">
        <v>13.46</v>
      </c>
      <c r="C18" s="92">
        <v>13.38</v>
      </c>
      <c r="D18" s="92">
        <v>13.24</v>
      </c>
      <c r="E18" s="92">
        <v>13.12</v>
      </c>
      <c r="F18" s="92">
        <v>13.06</v>
      </c>
      <c r="G18" s="92">
        <v>12.96</v>
      </c>
      <c r="H18" s="92">
        <v>12.8</v>
      </c>
      <c r="I18" s="92">
        <v>12.53</v>
      </c>
      <c r="J18" s="92">
        <v>12.23</v>
      </c>
      <c r="K18" s="92">
        <v>11.8</v>
      </c>
      <c r="L18" s="92">
        <v>12.93</v>
      </c>
      <c r="N18" s="92">
        <f t="shared" ca="1" si="0"/>
        <v>12.807933501032908</v>
      </c>
      <c r="O18" s="92">
        <f t="shared" si="3"/>
        <v>0.1147963080592613</v>
      </c>
      <c r="P18" s="92">
        <f t="shared" si="4"/>
        <v>12.936954004060496</v>
      </c>
      <c r="Q18" s="92">
        <f t="shared" ca="1" si="1"/>
        <v>0.99002697984493937</v>
      </c>
      <c r="R18" s="92">
        <f t="shared" ca="1" si="2"/>
        <v>12.801048849395066</v>
      </c>
    </row>
    <row r="19" spans="1:18" x14ac:dyDescent="0.3">
      <c r="A19" s="107">
        <v>40823.652777777781</v>
      </c>
      <c r="B19" s="92">
        <v>13.22</v>
      </c>
      <c r="C19" s="92">
        <v>13.11</v>
      </c>
      <c r="D19" s="92">
        <v>12.84</v>
      </c>
      <c r="E19" s="92">
        <v>12.51</v>
      </c>
      <c r="F19" s="92">
        <v>12.16</v>
      </c>
      <c r="G19" s="92">
        <v>11.8</v>
      </c>
      <c r="H19" s="92">
        <v>11.5</v>
      </c>
      <c r="I19" s="92">
        <v>11.27</v>
      </c>
      <c r="J19" s="92">
        <v>11.06</v>
      </c>
      <c r="K19" s="92">
        <v>10.66</v>
      </c>
      <c r="L19" s="92">
        <v>12.14</v>
      </c>
      <c r="N19" s="92">
        <f t="shared" ca="1" si="0"/>
        <v>11.837742187464016</v>
      </c>
      <c r="O19" s="92">
        <f t="shared" si="3"/>
        <v>0.23797840343272605</v>
      </c>
      <c r="P19" s="92">
        <f t="shared" si="4"/>
        <v>11.756542215171898</v>
      </c>
      <c r="Q19" s="92">
        <f t="shared" ca="1" si="1"/>
        <v>1.0069067903475335</v>
      </c>
      <c r="R19" s="92">
        <f t="shared" ca="1" si="2"/>
        <v>12.223848434819057</v>
      </c>
    </row>
    <row r="20" spans="1:18" x14ac:dyDescent="0.3">
      <c r="A20" s="107">
        <v>40823.659722222219</v>
      </c>
      <c r="B20" s="92">
        <v>12.76</v>
      </c>
      <c r="C20" s="92">
        <v>12.6</v>
      </c>
      <c r="D20" s="92">
        <v>12.34</v>
      </c>
      <c r="E20" s="92">
        <v>12.14</v>
      </c>
      <c r="F20" s="92">
        <v>11.96</v>
      </c>
      <c r="G20" s="92">
        <v>11.73</v>
      </c>
      <c r="H20" s="92">
        <v>11.48</v>
      </c>
      <c r="I20" s="92">
        <v>11.28</v>
      </c>
      <c r="J20" s="92">
        <v>11.13</v>
      </c>
      <c r="K20" s="92">
        <v>10.81</v>
      </c>
      <c r="L20" s="92">
        <v>12.65</v>
      </c>
      <c r="N20" s="92">
        <f t="shared" ca="1" si="0"/>
        <v>11.69575056412754</v>
      </c>
      <c r="O20" s="92">
        <f t="shared" si="3"/>
        <v>0.19908102892614221</v>
      </c>
      <c r="P20" s="92">
        <f t="shared" si="4"/>
        <v>11.69385012485227</v>
      </c>
      <c r="Q20" s="92">
        <f t="shared" ca="1" si="1"/>
        <v>1.0001625161306993</v>
      </c>
      <c r="R20" s="92">
        <f t="shared" ca="1" si="2"/>
        <v>12.652055829053346</v>
      </c>
    </row>
    <row r="21" spans="1:18" x14ac:dyDescent="0.3">
      <c r="A21" s="107">
        <v>40823.666666666664</v>
      </c>
      <c r="B21" s="92">
        <v>13.69</v>
      </c>
      <c r="C21" s="92">
        <v>13.57</v>
      </c>
      <c r="D21" s="92">
        <v>13.32</v>
      </c>
      <c r="E21" s="92">
        <v>13.09</v>
      </c>
      <c r="F21" s="92">
        <v>12.82</v>
      </c>
      <c r="G21" s="92">
        <v>12.55</v>
      </c>
      <c r="H21" s="92">
        <v>12.28</v>
      </c>
      <c r="I21" s="92">
        <v>12</v>
      </c>
      <c r="J21" s="92">
        <v>11.8</v>
      </c>
      <c r="K21" s="92">
        <v>11.49</v>
      </c>
      <c r="L21" s="92">
        <v>13.02</v>
      </c>
      <c r="N21" s="92">
        <f t="shared" ca="1" si="0"/>
        <v>12.517910022964868</v>
      </c>
      <c r="O21" s="92">
        <f t="shared" si="3"/>
        <v>0.20097978392548907</v>
      </c>
      <c r="P21" s="92">
        <f t="shared" si="4"/>
        <v>12.510954712546365</v>
      </c>
      <c r="Q21" s="92">
        <f t="shared" ca="1" si="1"/>
        <v>1.0005559376225324</v>
      </c>
      <c r="R21" s="92">
        <f t="shared" ca="1" si="2"/>
        <v>13.027238307845371</v>
      </c>
    </row>
    <row r="22" spans="1:18" x14ac:dyDescent="0.3">
      <c r="A22" s="107">
        <v>40823.673611111109</v>
      </c>
      <c r="B22" s="92">
        <v>14.37</v>
      </c>
      <c r="C22" s="92">
        <v>14.25</v>
      </c>
      <c r="D22" s="92">
        <v>13.96</v>
      </c>
      <c r="E22" s="92">
        <v>13.57</v>
      </c>
      <c r="F22" s="92">
        <v>13.21</v>
      </c>
      <c r="G22" s="92">
        <v>12.91</v>
      </c>
      <c r="H22" s="92">
        <v>12.74</v>
      </c>
      <c r="I22" s="92">
        <v>12.6</v>
      </c>
      <c r="J22" s="92">
        <v>12.37</v>
      </c>
      <c r="K22" s="92">
        <v>11.85</v>
      </c>
      <c r="L22" s="92">
        <v>12.95</v>
      </c>
      <c r="N22" s="92">
        <f t="shared" ca="1" si="0"/>
        <v>13.012530641473639</v>
      </c>
      <c r="O22" s="92">
        <f t="shared" si="3"/>
        <v>0.12249436850838298</v>
      </c>
      <c r="P22" s="92">
        <f t="shared" si="4"/>
        <v>12.885504911391138</v>
      </c>
      <c r="Q22" s="92">
        <f t="shared" ca="1" si="1"/>
        <v>1.0098580328016644</v>
      </c>
      <c r="R22" s="92">
        <f t="shared" ca="1" si="2"/>
        <v>13.077661524781554</v>
      </c>
    </row>
    <row r="23" spans="1:18" x14ac:dyDescent="0.3">
      <c r="A23" s="107">
        <v>40823.680555555555</v>
      </c>
      <c r="B23" s="92">
        <v>13.61</v>
      </c>
      <c r="C23" s="92">
        <v>13.49</v>
      </c>
      <c r="D23" s="92">
        <v>13.25</v>
      </c>
      <c r="E23" s="92">
        <v>12.97</v>
      </c>
      <c r="F23" s="92">
        <v>12.7</v>
      </c>
      <c r="G23" s="92">
        <v>12.38</v>
      </c>
      <c r="H23" s="92">
        <v>12.04</v>
      </c>
      <c r="I23" s="92">
        <v>11.72</v>
      </c>
      <c r="J23" s="92">
        <v>11.46</v>
      </c>
      <c r="K23" s="92">
        <v>11.12</v>
      </c>
      <c r="L23" s="92">
        <v>12.45</v>
      </c>
      <c r="N23" s="92">
        <f t="shared" ca="1" si="0"/>
        <v>12.31867700262006</v>
      </c>
      <c r="O23" s="92">
        <f t="shared" si="3"/>
        <v>0.25734132612239274</v>
      </c>
      <c r="P23" s="92">
        <f t="shared" si="4"/>
        <v>12.330703843078917</v>
      </c>
      <c r="Q23" s="92">
        <f t="shared" ca="1" si="1"/>
        <v>0.99902464282559122</v>
      </c>
      <c r="R23" s="92">
        <f t="shared" ca="1" si="2"/>
        <v>12.43785680317861</v>
      </c>
    </row>
    <row r="24" spans="1:18" x14ac:dyDescent="0.3">
      <c r="A24" s="107">
        <v>40823.6875</v>
      </c>
      <c r="B24" s="92">
        <v>12.77</v>
      </c>
      <c r="C24" s="92">
        <v>12.64</v>
      </c>
      <c r="D24" s="92">
        <v>12.37</v>
      </c>
      <c r="E24" s="92">
        <v>12.07</v>
      </c>
      <c r="F24" s="92">
        <v>11.75</v>
      </c>
      <c r="G24" s="92">
        <v>11.42</v>
      </c>
      <c r="H24" s="92">
        <v>11.14</v>
      </c>
      <c r="I24" s="92">
        <v>10.86</v>
      </c>
      <c r="J24" s="92">
        <v>10.51</v>
      </c>
      <c r="K24" s="92">
        <v>10.119999999999999</v>
      </c>
      <c r="L24" s="92">
        <v>12.01</v>
      </c>
      <c r="N24" s="92">
        <f t="shared" ca="1" si="0"/>
        <v>11.401159160861631</v>
      </c>
      <c r="O24" s="92">
        <f t="shared" si="3"/>
        <v>0.22939790610629937</v>
      </c>
      <c r="P24" s="92">
        <f t="shared" si="4"/>
        <v>11.379455452744901</v>
      </c>
      <c r="Q24" s="92">
        <f t="shared" ca="1" si="1"/>
        <v>1.001907271240426</v>
      </c>
      <c r="R24" s="92">
        <f t="shared" ca="1" si="2"/>
        <v>12.032906327597516</v>
      </c>
    </row>
    <row r="25" spans="1:18" x14ac:dyDescent="0.3">
      <c r="A25" s="107">
        <v>40823.694444444445</v>
      </c>
      <c r="B25" s="92">
        <v>12.74</v>
      </c>
      <c r="C25" s="92">
        <v>12.55</v>
      </c>
      <c r="D25" s="92">
        <v>12.2</v>
      </c>
      <c r="E25" s="92">
        <v>11.85</v>
      </c>
      <c r="F25" s="92">
        <v>11.57</v>
      </c>
      <c r="G25" s="92">
        <v>11.36</v>
      </c>
      <c r="H25" s="92">
        <v>11.18</v>
      </c>
      <c r="I25" s="92">
        <v>10.94</v>
      </c>
      <c r="J25" s="92">
        <v>10.68</v>
      </c>
      <c r="K25" s="92">
        <v>10.130000000000001</v>
      </c>
      <c r="L25" s="92">
        <v>11.75</v>
      </c>
      <c r="N25" s="92">
        <f t="shared" ca="1" si="0"/>
        <v>11.358214401322599</v>
      </c>
      <c r="O25" s="92">
        <f t="shared" si="3"/>
        <v>0.14759649279850182</v>
      </c>
      <c r="P25" s="92">
        <f t="shared" si="4"/>
        <v>11.334033911256046</v>
      </c>
      <c r="Q25" s="92">
        <f t="shared" ca="1" si="1"/>
        <v>1.0021334407727982</v>
      </c>
      <c r="R25" s="92">
        <f t="shared" ca="1" si="2"/>
        <v>11.775067929080379</v>
      </c>
    </row>
    <row r="26" spans="1:18" x14ac:dyDescent="0.3">
      <c r="A26" s="107">
        <v>40823.701388888891</v>
      </c>
      <c r="B26" s="92">
        <v>11.83</v>
      </c>
      <c r="C26" s="92">
        <v>11.75</v>
      </c>
      <c r="D26" s="92">
        <v>11.59</v>
      </c>
      <c r="E26" s="92">
        <v>11.28</v>
      </c>
      <c r="F26" s="92">
        <v>10.98</v>
      </c>
      <c r="G26" s="92">
        <v>10.74</v>
      </c>
      <c r="H26" s="92">
        <v>10.51</v>
      </c>
      <c r="I26" s="92">
        <v>10.27</v>
      </c>
      <c r="J26" s="92">
        <v>10.01</v>
      </c>
      <c r="K26" s="92">
        <v>9.5399999999999991</v>
      </c>
      <c r="L26" s="92">
        <v>11.43</v>
      </c>
      <c r="N26" s="92">
        <f t="shared" ca="1" si="0"/>
        <v>10.722525663267671</v>
      </c>
      <c r="O26" s="92">
        <f t="shared" si="3"/>
        <v>0.20004793542169066</v>
      </c>
      <c r="P26" s="92">
        <f t="shared" si="4"/>
        <v>10.706740630324463</v>
      </c>
      <c r="Q26" s="92">
        <f t="shared" ca="1" si="1"/>
        <v>1.0014743079605852</v>
      </c>
      <c r="R26" s="92">
        <f t="shared" ca="1" si="2"/>
        <v>11.44685133998949</v>
      </c>
    </row>
    <row r="27" spans="1:18" x14ac:dyDescent="0.3">
      <c r="A27" s="107">
        <v>40823.708333333336</v>
      </c>
      <c r="B27" s="92">
        <v>11.89</v>
      </c>
      <c r="C27" s="92">
        <v>11.71</v>
      </c>
      <c r="D27" s="92">
        <v>11.38</v>
      </c>
      <c r="E27" s="92">
        <v>11.07</v>
      </c>
      <c r="F27" s="92">
        <v>10.81</v>
      </c>
      <c r="G27" s="92">
        <v>10.53</v>
      </c>
      <c r="H27" s="92">
        <v>10.18</v>
      </c>
      <c r="I27" s="92">
        <v>9.7899999999999991</v>
      </c>
      <c r="J27" s="92">
        <v>9.4</v>
      </c>
      <c r="K27" s="92">
        <v>8.8800000000000008</v>
      </c>
      <c r="L27" s="92">
        <v>10.59</v>
      </c>
      <c r="N27" s="92">
        <f t="shared" ca="1" si="0"/>
        <v>10.398829998069353</v>
      </c>
      <c r="O27" s="92">
        <f t="shared" si="3"/>
        <v>0.31237589195376875</v>
      </c>
      <c r="P27" s="92">
        <f t="shared" si="4"/>
        <v>10.479125094384349</v>
      </c>
      <c r="Q27" s="92">
        <f t="shared" ca="1" si="1"/>
        <v>0.99233761448672597</v>
      </c>
      <c r="R27" s="92">
        <f t="shared" ca="1" si="2"/>
        <v>10.508855337414428</v>
      </c>
    </row>
    <row r="28" spans="1:18" x14ac:dyDescent="0.3">
      <c r="A28" s="107">
        <v>40823.715277777781</v>
      </c>
      <c r="B28" s="92">
        <v>11.25</v>
      </c>
      <c r="C28" s="92">
        <v>11.12</v>
      </c>
      <c r="D28" s="92">
        <v>10.92</v>
      </c>
      <c r="E28" s="92">
        <v>10.71</v>
      </c>
      <c r="F28" s="92">
        <v>10.47</v>
      </c>
      <c r="G28" s="92">
        <v>10.199999999999999</v>
      </c>
      <c r="H28" s="92">
        <v>9.92</v>
      </c>
      <c r="I28" s="92">
        <v>9.66</v>
      </c>
      <c r="J28" s="92">
        <v>9.42</v>
      </c>
      <c r="K28" s="92">
        <v>9</v>
      </c>
      <c r="L28" s="92">
        <v>10.72</v>
      </c>
      <c r="N28" s="92">
        <f t="shared" ca="1" si="0"/>
        <v>10.143073125935592</v>
      </c>
      <c r="O28" s="92">
        <f t="shared" si="3"/>
        <v>0.25722093105023269</v>
      </c>
      <c r="P28" s="92">
        <f t="shared" si="4"/>
        <v>10.159403390251924</v>
      </c>
      <c r="Q28" s="92">
        <f t="shared" ca="1" si="1"/>
        <v>0.99839259613098918</v>
      </c>
      <c r="R28" s="92">
        <f t="shared" ca="1" si="2"/>
        <v>10.702768630524204</v>
      </c>
    </row>
    <row r="29" spans="1:18" x14ac:dyDescent="0.3">
      <c r="A29" s="107">
        <v>40823.722222222219</v>
      </c>
      <c r="B29" s="92">
        <v>11.91</v>
      </c>
      <c r="C29" s="92">
        <v>11.76</v>
      </c>
      <c r="D29" s="92">
        <v>11.45</v>
      </c>
      <c r="E29" s="92">
        <v>11.14</v>
      </c>
      <c r="F29" s="92">
        <v>10.81</v>
      </c>
      <c r="G29" s="92">
        <v>10.45</v>
      </c>
      <c r="H29" s="92">
        <v>10.19</v>
      </c>
      <c r="I29" s="92">
        <v>9.93</v>
      </c>
      <c r="J29" s="92">
        <v>9.66</v>
      </c>
      <c r="K29" s="92">
        <v>9.32</v>
      </c>
      <c r="L29" s="92">
        <v>10.7</v>
      </c>
      <c r="N29" s="92">
        <f t="shared" ca="1" si="0"/>
        <v>10.482042657399466</v>
      </c>
      <c r="O29" s="92">
        <f t="shared" si="3"/>
        <v>0.23282780308914439</v>
      </c>
      <c r="P29" s="92">
        <f t="shared" si="4"/>
        <v>10.412345534082347</v>
      </c>
      <c r="Q29" s="92">
        <f t="shared" ca="1" si="1"/>
        <v>1.0066937005777403</v>
      </c>
      <c r="R29" s="92">
        <f t="shared" ca="1" si="2"/>
        <v>10.771622596181821</v>
      </c>
    </row>
    <row r="30" spans="1:18" x14ac:dyDescent="0.3">
      <c r="A30" s="107">
        <v>40823.729166666664</v>
      </c>
      <c r="B30" s="92">
        <v>11.91</v>
      </c>
      <c r="C30" s="92">
        <v>11.83</v>
      </c>
      <c r="D30" s="92">
        <v>11.61</v>
      </c>
      <c r="E30" s="92">
        <v>11.35</v>
      </c>
      <c r="F30" s="92">
        <v>11.14</v>
      </c>
      <c r="G30" s="92">
        <v>10.92</v>
      </c>
      <c r="H30" s="92">
        <v>10.69</v>
      </c>
      <c r="I30" s="92">
        <v>10.45</v>
      </c>
      <c r="J30" s="92">
        <v>10.17</v>
      </c>
      <c r="K30" s="92">
        <v>9.61</v>
      </c>
      <c r="L30" s="92">
        <v>11.12</v>
      </c>
      <c r="N30" s="92">
        <f t="shared" ca="1" si="0"/>
        <v>10.857003149507999</v>
      </c>
      <c r="O30" s="92">
        <f t="shared" si="3"/>
        <v>0.19671509220008629</v>
      </c>
      <c r="P30" s="92">
        <f t="shared" si="4"/>
        <v>10.886745747250277</v>
      </c>
      <c r="Q30" s="92">
        <f t="shared" ca="1" si="1"/>
        <v>0.99726799923202125</v>
      </c>
      <c r="R30" s="92">
        <f t="shared" ca="1" si="2"/>
        <v>11.089620151460075</v>
      </c>
    </row>
    <row r="31" spans="1:18" x14ac:dyDescent="0.3">
      <c r="A31" s="107">
        <v>40823.736111111109</v>
      </c>
      <c r="B31" s="92">
        <v>12.07</v>
      </c>
      <c r="C31" s="92">
        <v>11.93</v>
      </c>
      <c r="D31" s="92">
        <v>11.71</v>
      </c>
      <c r="E31" s="92">
        <v>11.43</v>
      </c>
      <c r="F31" s="92">
        <v>11.19</v>
      </c>
      <c r="G31" s="92">
        <v>10.93</v>
      </c>
      <c r="H31" s="92">
        <v>10.65</v>
      </c>
      <c r="I31" s="92">
        <v>10.37</v>
      </c>
      <c r="J31" s="92">
        <v>10.09</v>
      </c>
      <c r="K31" s="92">
        <v>9.4700000000000006</v>
      </c>
      <c r="L31" s="92">
        <v>11.01</v>
      </c>
      <c r="N31" s="92">
        <f t="shared" ca="1" si="0"/>
        <v>10.856330338713022</v>
      </c>
      <c r="O31" s="92">
        <f t="shared" si="3"/>
        <v>0.23981656387496178</v>
      </c>
      <c r="P31" s="92">
        <f t="shared" si="4"/>
        <v>10.889435961643446</v>
      </c>
      <c r="Q31" s="92">
        <f t="shared" ca="1" si="1"/>
        <v>0.99695984043186126</v>
      </c>
      <c r="R31" s="92">
        <f t="shared" ca="1" si="2"/>
        <v>10.976527843154793</v>
      </c>
    </row>
    <row r="32" spans="1:18" x14ac:dyDescent="0.3">
      <c r="A32" s="107">
        <v>40823.743055555555</v>
      </c>
      <c r="B32" s="92">
        <v>11.99</v>
      </c>
      <c r="C32" s="92">
        <v>11.82</v>
      </c>
      <c r="D32" s="92">
        <v>11.52</v>
      </c>
      <c r="E32" s="92">
        <v>11.16</v>
      </c>
      <c r="F32" s="92">
        <v>10.74</v>
      </c>
      <c r="G32" s="92">
        <v>10.31</v>
      </c>
      <c r="H32" s="92">
        <v>9.93</v>
      </c>
      <c r="I32" s="92">
        <v>9.61</v>
      </c>
      <c r="J32" s="92">
        <v>9.31</v>
      </c>
      <c r="K32" s="92">
        <v>8.83</v>
      </c>
      <c r="L32" s="92">
        <v>10.81</v>
      </c>
      <c r="N32" s="92">
        <f t="shared" ca="1" si="0"/>
        <v>10.316459486781207</v>
      </c>
      <c r="O32" s="92">
        <f t="shared" si="3"/>
        <v>0.34703424802568789</v>
      </c>
      <c r="P32" s="92">
        <f t="shared" si="4"/>
        <v>10.254676180811476</v>
      </c>
      <c r="Q32" s="92">
        <f t="shared" ca="1" si="1"/>
        <v>1.0060248909746503</v>
      </c>
      <c r="R32" s="92">
        <f t="shared" ca="1" si="2"/>
        <v>10.875129071435971</v>
      </c>
    </row>
    <row r="33" spans="1:18" x14ac:dyDescent="0.3">
      <c r="A33" s="107">
        <v>40823.75</v>
      </c>
      <c r="B33" s="92">
        <v>12.29</v>
      </c>
      <c r="C33" s="92">
        <v>12.1</v>
      </c>
      <c r="D33" s="92">
        <v>11.75</v>
      </c>
      <c r="E33" s="92">
        <v>11.42</v>
      </c>
      <c r="F33" s="92">
        <v>11.02</v>
      </c>
      <c r="G33" s="92">
        <v>10.6</v>
      </c>
      <c r="H33" s="92">
        <v>10.31</v>
      </c>
      <c r="I33" s="92">
        <v>10.029999999999999</v>
      </c>
      <c r="J33" s="92">
        <v>9.6999999999999993</v>
      </c>
      <c r="K33" s="92">
        <v>9.1999999999999993</v>
      </c>
      <c r="L33" s="92">
        <v>10.84</v>
      </c>
      <c r="N33" s="92">
        <f t="shared" ca="1" si="0"/>
        <v>10.641371984591187</v>
      </c>
      <c r="O33" s="92">
        <f t="shared" si="3"/>
        <v>0.25634215132394333</v>
      </c>
      <c r="P33" s="92">
        <f t="shared" si="4"/>
        <v>10.557955215016859</v>
      </c>
      <c r="Q33" s="92">
        <f t="shared" ca="1" si="1"/>
        <v>1.0079008451802942</v>
      </c>
      <c r="R33" s="92">
        <f t="shared" ca="1" si="2"/>
        <v>10.925645161754389</v>
      </c>
    </row>
    <row r="34" spans="1:18" x14ac:dyDescent="0.3">
      <c r="A34" s="107">
        <v>40823.756944444445</v>
      </c>
      <c r="B34" s="92">
        <v>12.12</v>
      </c>
      <c r="C34" s="92">
        <v>12.01</v>
      </c>
      <c r="D34" s="92">
        <v>11.77</v>
      </c>
      <c r="E34" s="92">
        <v>11.53</v>
      </c>
      <c r="F34" s="92">
        <v>11.33</v>
      </c>
      <c r="G34" s="92">
        <v>11.08</v>
      </c>
      <c r="H34" s="92">
        <v>10.76</v>
      </c>
      <c r="I34" s="92">
        <v>10.37</v>
      </c>
      <c r="J34" s="92">
        <v>9.98</v>
      </c>
      <c r="K34" s="92">
        <v>9.4600000000000009</v>
      </c>
      <c r="L34" s="92">
        <v>11.09</v>
      </c>
      <c r="N34" s="92">
        <f t="shared" ca="1" si="0"/>
        <v>10.919108840119788</v>
      </c>
      <c r="O34" s="92">
        <f t="shared" si="3"/>
        <v>0.27081744572948696</v>
      </c>
      <c r="P34" s="92">
        <f t="shared" si="4"/>
        <v>11.033574782915055</v>
      </c>
      <c r="Q34" s="92">
        <f t="shared" ca="1" si="1"/>
        <v>0.98962567027936299</v>
      </c>
      <c r="R34" s="92">
        <f t="shared" ca="1" si="2"/>
        <v>10.974948683398136</v>
      </c>
    </row>
    <row r="35" spans="1:18" x14ac:dyDescent="0.3">
      <c r="A35" s="107">
        <v>40823.763888888891</v>
      </c>
      <c r="B35" s="92">
        <v>11.17</v>
      </c>
      <c r="C35" s="92">
        <v>11</v>
      </c>
      <c r="D35" s="92">
        <v>10.7</v>
      </c>
      <c r="E35" s="92">
        <v>10.44</v>
      </c>
      <c r="F35" s="92">
        <v>10.16</v>
      </c>
      <c r="G35" s="92">
        <v>9.77</v>
      </c>
      <c r="H35" s="92">
        <v>9.34</v>
      </c>
      <c r="I35" s="92">
        <v>8.9600000000000009</v>
      </c>
      <c r="J35" s="92">
        <v>8.6999999999999993</v>
      </c>
      <c r="K35" s="92">
        <v>8.3800000000000008</v>
      </c>
      <c r="L35" s="92">
        <v>10.15</v>
      </c>
      <c r="N35" s="92">
        <f t="shared" ca="1" si="0"/>
        <v>9.6816691046021113</v>
      </c>
      <c r="O35" s="92">
        <f t="shared" si="3"/>
        <v>0.41593866392635565</v>
      </c>
      <c r="P35" s="92">
        <f t="shared" si="4"/>
        <v>9.7071980315330304</v>
      </c>
      <c r="Q35" s="92">
        <f t="shared" ca="1" si="1"/>
        <v>0.99737010341727961</v>
      </c>
      <c r="R35" s="92">
        <f t="shared" ca="1" si="2"/>
        <v>10.123306549685388</v>
      </c>
    </row>
    <row r="36" spans="1:18" x14ac:dyDescent="0.3">
      <c r="A36" s="107">
        <v>40823.770833333336</v>
      </c>
      <c r="B36" s="92">
        <v>10.76</v>
      </c>
      <c r="C36" s="92">
        <v>10.55</v>
      </c>
      <c r="D36" s="92">
        <v>10.210000000000001</v>
      </c>
      <c r="E36" s="92">
        <v>9.9</v>
      </c>
      <c r="F36" s="92">
        <v>9.6</v>
      </c>
      <c r="G36" s="92">
        <v>9.26</v>
      </c>
      <c r="H36" s="92">
        <v>8.9</v>
      </c>
      <c r="I36" s="92">
        <v>8.51</v>
      </c>
      <c r="J36" s="92">
        <v>8.17</v>
      </c>
      <c r="K36" s="92">
        <v>7.66</v>
      </c>
      <c r="L36" s="92">
        <v>9.73</v>
      </c>
      <c r="N36" s="92">
        <f t="shared" ca="1" si="0"/>
        <v>9.1698691544165669</v>
      </c>
      <c r="O36" s="92">
        <f t="shared" si="3"/>
        <v>0.36643062931353315</v>
      </c>
      <c r="P36" s="92">
        <f t="shared" si="4"/>
        <v>9.2075411621437517</v>
      </c>
      <c r="Q36" s="92">
        <f t="shared" ca="1" si="1"/>
        <v>0.99590857026172519</v>
      </c>
      <c r="R36" s="92">
        <f t="shared" ca="1" si="2"/>
        <v>9.6901903886465863</v>
      </c>
    </row>
    <row r="37" spans="1:18" x14ac:dyDescent="0.3">
      <c r="A37" s="107">
        <v>40823.777777777781</v>
      </c>
      <c r="B37" s="92">
        <v>11.25</v>
      </c>
      <c r="C37" s="92">
        <v>11.03</v>
      </c>
      <c r="D37" s="92">
        <v>10.68</v>
      </c>
      <c r="E37" s="92">
        <v>10.36</v>
      </c>
      <c r="F37" s="92">
        <v>10.07</v>
      </c>
      <c r="G37" s="92">
        <v>9.74</v>
      </c>
      <c r="H37" s="92">
        <v>9.4499999999999993</v>
      </c>
      <c r="I37" s="92">
        <v>9.2200000000000006</v>
      </c>
      <c r="J37" s="92">
        <v>8.92</v>
      </c>
      <c r="K37" s="92">
        <v>8.39</v>
      </c>
      <c r="L37" s="92">
        <v>9.7799999999999994</v>
      </c>
      <c r="N37" s="92">
        <f t="shared" ca="1" si="0"/>
        <v>9.7327628284465479</v>
      </c>
      <c r="O37" s="92">
        <f t="shared" si="3"/>
        <v>0.27932145718380208</v>
      </c>
      <c r="P37" s="92">
        <f t="shared" si="4"/>
        <v>9.6979106526949845</v>
      </c>
      <c r="Q37" s="92">
        <f t="shared" ca="1" si="1"/>
        <v>1.003593781897947</v>
      </c>
      <c r="R37" s="92">
        <f t="shared" ca="1" si="2"/>
        <v>9.8151471869619211</v>
      </c>
    </row>
    <row r="38" spans="1:18" x14ac:dyDescent="0.3">
      <c r="A38" s="107">
        <v>40823.784722222219</v>
      </c>
      <c r="B38" s="92">
        <v>11.45</v>
      </c>
      <c r="C38" s="92">
        <v>11.29</v>
      </c>
      <c r="D38" s="92">
        <v>10.99</v>
      </c>
      <c r="E38" s="92">
        <v>10.67</v>
      </c>
      <c r="F38" s="92">
        <v>10.37</v>
      </c>
      <c r="G38" s="92">
        <v>10.07</v>
      </c>
      <c r="H38" s="92">
        <v>9.77</v>
      </c>
      <c r="I38" s="92">
        <v>9.4499999999999993</v>
      </c>
      <c r="J38" s="92">
        <v>9.19</v>
      </c>
      <c r="K38" s="92">
        <v>8.83</v>
      </c>
      <c r="L38" s="92">
        <v>9.94</v>
      </c>
      <c r="N38" s="92">
        <f t="shared" ca="1" si="0"/>
        <v>10.034441498251939</v>
      </c>
      <c r="O38" s="92">
        <f t="shared" si="3"/>
        <v>0.27948654299115711</v>
      </c>
      <c r="P38" s="92">
        <f t="shared" si="4"/>
        <v>10.026458964614317</v>
      </c>
      <c r="Q38" s="92">
        <f t="shared" ca="1" si="1"/>
        <v>1.0007961468416511</v>
      </c>
      <c r="R38" s="92">
        <f t="shared" ca="1" si="2"/>
        <v>9.947913699606012</v>
      </c>
    </row>
    <row r="39" spans="1:18" x14ac:dyDescent="0.3">
      <c r="A39" s="107">
        <v>40823.791666666664</v>
      </c>
      <c r="B39" s="92">
        <v>10.96</v>
      </c>
      <c r="C39" s="92">
        <v>10.87</v>
      </c>
      <c r="D39" s="92">
        <v>10.61</v>
      </c>
      <c r="E39" s="92">
        <v>10.31</v>
      </c>
      <c r="F39" s="92">
        <v>10.050000000000001</v>
      </c>
      <c r="G39" s="92">
        <v>9.7200000000000006</v>
      </c>
      <c r="H39" s="92">
        <v>9.4</v>
      </c>
      <c r="I39" s="92">
        <v>9.1</v>
      </c>
      <c r="J39" s="92">
        <v>8.86</v>
      </c>
      <c r="K39" s="92">
        <v>8.51</v>
      </c>
      <c r="L39" s="92">
        <v>9.77</v>
      </c>
      <c r="N39" s="92">
        <f t="shared" ca="1" si="0"/>
        <v>9.6823553736455761</v>
      </c>
      <c r="O39" s="92">
        <f t="shared" si="3"/>
        <v>0.30935052477638292</v>
      </c>
      <c r="P39" s="92">
        <f t="shared" si="4"/>
        <v>9.6734922814672366</v>
      </c>
      <c r="Q39" s="92">
        <f t="shared" ca="1" si="1"/>
        <v>1.0009162246601799</v>
      </c>
      <c r="R39" s="92">
        <f t="shared" ca="1" si="2"/>
        <v>9.7789515149299575</v>
      </c>
    </row>
    <row r="40" spans="1:18" x14ac:dyDescent="0.3">
      <c r="A40" s="107">
        <v>40823.798611111109</v>
      </c>
      <c r="B40" s="92">
        <v>10.41</v>
      </c>
      <c r="C40" s="92">
        <v>10.29</v>
      </c>
      <c r="D40" s="92">
        <v>10.039999999999999</v>
      </c>
      <c r="E40" s="92">
        <v>9.83</v>
      </c>
      <c r="F40" s="92">
        <v>9.59</v>
      </c>
      <c r="G40" s="92">
        <v>9.24</v>
      </c>
      <c r="H40" s="92">
        <v>8.85</v>
      </c>
      <c r="I40" s="92">
        <v>8.5</v>
      </c>
      <c r="J40" s="92">
        <v>8.14</v>
      </c>
      <c r="K40" s="92">
        <v>7.63</v>
      </c>
      <c r="L40" s="92">
        <v>9.23</v>
      </c>
      <c r="N40" s="92">
        <f t="shared" ca="1" si="0"/>
        <v>9.1138183931740766</v>
      </c>
      <c r="O40" s="92">
        <f t="shared" si="3"/>
        <v>0.39851213484079862</v>
      </c>
      <c r="P40" s="92">
        <f t="shared" si="4"/>
        <v>9.1830856828109066</v>
      </c>
      <c r="Q40" s="92">
        <f t="shared" ca="1" si="1"/>
        <v>0.99245707902230662</v>
      </c>
      <c r="R40" s="92">
        <f t="shared" ca="1" si="2"/>
        <v>9.1603788393758911</v>
      </c>
    </row>
    <row r="41" spans="1:18" x14ac:dyDescent="0.3">
      <c r="A41" s="107">
        <v>40823.805555555555</v>
      </c>
      <c r="B41" s="92">
        <v>10.77</v>
      </c>
      <c r="C41" s="92">
        <v>10.53</v>
      </c>
      <c r="D41" s="92">
        <v>10.07</v>
      </c>
      <c r="E41" s="92">
        <v>9.6199999999999992</v>
      </c>
      <c r="F41" s="92">
        <v>9.31</v>
      </c>
      <c r="G41" s="92">
        <v>9.09</v>
      </c>
      <c r="H41" s="92">
        <v>8.8699999999999992</v>
      </c>
      <c r="I41" s="92">
        <v>8.66</v>
      </c>
      <c r="J41" s="92">
        <v>8.42</v>
      </c>
      <c r="K41" s="92">
        <v>8.0399999999999991</v>
      </c>
      <c r="L41" s="92">
        <v>9.66</v>
      </c>
      <c r="N41" s="92">
        <f t="shared" ca="1" si="0"/>
        <v>9.1243764338071678</v>
      </c>
      <c r="O41" s="92">
        <f t="shared" si="3"/>
        <v>0.22640514080882312</v>
      </c>
      <c r="P41" s="92">
        <f t="shared" si="4"/>
        <v>9.058147968344775</v>
      </c>
      <c r="Q41" s="92">
        <f t="shared" ca="1" si="1"/>
        <v>1.0073114797521348</v>
      </c>
      <c r="R41" s="92">
        <f t="shared" ca="1" si="2"/>
        <v>9.7306288944056227</v>
      </c>
    </row>
    <row r="42" spans="1:18" x14ac:dyDescent="0.3">
      <c r="A42" s="107">
        <v>40823.8125</v>
      </c>
      <c r="B42" s="92">
        <v>10.64</v>
      </c>
      <c r="C42" s="92">
        <v>10.45</v>
      </c>
      <c r="D42" s="92">
        <v>10.14</v>
      </c>
      <c r="E42" s="92">
        <v>9.89</v>
      </c>
      <c r="F42" s="92">
        <v>9.7200000000000006</v>
      </c>
      <c r="G42" s="92">
        <v>9.6199999999999992</v>
      </c>
      <c r="H42" s="92">
        <v>9.56</v>
      </c>
      <c r="I42" s="92">
        <v>9.4700000000000006</v>
      </c>
      <c r="J42" s="92">
        <v>9.33</v>
      </c>
      <c r="K42" s="92">
        <v>8.9499999999999993</v>
      </c>
      <c r="L42" s="92">
        <v>9.52</v>
      </c>
      <c r="N42" s="92">
        <f t="shared" ca="1" si="0"/>
        <v>9.6583635193235864</v>
      </c>
      <c r="O42" s="92">
        <f t="shared" si="3"/>
        <v>5.781656374387413E-2</v>
      </c>
      <c r="P42" s="92">
        <f t="shared" si="4"/>
        <v>9.6113805074768415</v>
      </c>
      <c r="Q42" s="92">
        <f t="shared" ca="1" si="1"/>
        <v>1.0048882688402769</v>
      </c>
      <c r="R42" s="92">
        <f t="shared" ca="1" si="2"/>
        <v>9.5665363193594359</v>
      </c>
    </row>
    <row r="43" spans="1:18" x14ac:dyDescent="0.3">
      <c r="A43" s="107">
        <v>40823.819444444445</v>
      </c>
      <c r="B43" s="92">
        <v>10.51</v>
      </c>
      <c r="C43" s="92">
        <v>10.34</v>
      </c>
      <c r="D43" s="92">
        <v>9.94</v>
      </c>
      <c r="E43" s="92">
        <v>9.56</v>
      </c>
      <c r="F43" s="92">
        <v>9.2899999999999991</v>
      </c>
      <c r="G43" s="92">
        <v>9.0399999999999991</v>
      </c>
      <c r="H43" s="92">
        <v>8.7200000000000006</v>
      </c>
      <c r="I43" s="92">
        <v>8.4</v>
      </c>
      <c r="J43" s="92">
        <v>8.14</v>
      </c>
      <c r="K43" s="92">
        <v>7.73</v>
      </c>
      <c r="L43" s="92">
        <v>9.44</v>
      </c>
      <c r="N43" s="92">
        <f t="shared" ca="1" si="0"/>
        <v>8.9779222299780859</v>
      </c>
      <c r="O43" s="92">
        <f t="shared" si="3"/>
        <v>0.3330444749891166</v>
      </c>
      <c r="P43" s="92">
        <f t="shared" si="4"/>
        <v>8.9934415114413291</v>
      </c>
      <c r="Q43" s="92">
        <f t="shared" ca="1" si="1"/>
        <v>0.99827437789599238</v>
      </c>
      <c r="R43" s="92">
        <f t="shared" ca="1" si="2"/>
        <v>9.4237101273381683</v>
      </c>
    </row>
    <row r="44" spans="1:18" x14ac:dyDescent="0.3">
      <c r="A44" s="107">
        <v>40823.826388888891</v>
      </c>
      <c r="B44" s="92">
        <v>10.38</v>
      </c>
      <c r="C44" s="92">
        <v>10.24</v>
      </c>
      <c r="D44" s="92">
        <v>9.99</v>
      </c>
      <c r="E44" s="92">
        <v>9.73</v>
      </c>
      <c r="F44" s="92">
        <v>9.5500000000000007</v>
      </c>
      <c r="G44" s="92">
        <v>9.33</v>
      </c>
      <c r="H44" s="92">
        <v>9.0500000000000007</v>
      </c>
      <c r="I44" s="92">
        <v>8.7100000000000009</v>
      </c>
      <c r="J44" s="92">
        <v>8.35</v>
      </c>
      <c r="K44" s="92">
        <v>7.81</v>
      </c>
      <c r="L44" s="92">
        <v>9.27</v>
      </c>
      <c r="N44" s="92">
        <f t="shared" ca="1" si="0"/>
        <v>9.1929362024557779</v>
      </c>
      <c r="O44" s="92">
        <f t="shared" si="3"/>
        <v>0.28157515758043777</v>
      </c>
      <c r="P44" s="92">
        <f t="shared" si="4"/>
        <v>9.2893577883944971</v>
      </c>
      <c r="Q44" s="92">
        <f t="shared" ca="1" si="1"/>
        <v>0.98962020969208642</v>
      </c>
      <c r="R44" s="92">
        <f t="shared" ca="1" si="2"/>
        <v>9.1737793438456414</v>
      </c>
    </row>
    <row r="45" spans="1:18" x14ac:dyDescent="0.3">
      <c r="A45" s="107">
        <v>40823.833333333336</v>
      </c>
      <c r="B45" s="92">
        <v>10.029999999999999</v>
      </c>
      <c r="C45" s="92">
        <v>9.8800000000000008</v>
      </c>
      <c r="D45" s="92">
        <v>9.5399999999999991</v>
      </c>
      <c r="E45" s="92">
        <v>9.1999999999999993</v>
      </c>
      <c r="F45" s="92">
        <v>8.9</v>
      </c>
      <c r="G45" s="92">
        <v>8.6199999999999992</v>
      </c>
      <c r="H45" s="92">
        <v>8.34</v>
      </c>
      <c r="I45" s="92">
        <v>8.1199999999999992</v>
      </c>
      <c r="J45" s="92">
        <v>7.92</v>
      </c>
      <c r="K45" s="92">
        <v>7.55</v>
      </c>
      <c r="L45" s="92">
        <v>9.06</v>
      </c>
      <c r="N45" s="92">
        <f t="shared" ca="1" si="0"/>
        <v>8.631832316229497</v>
      </c>
      <c r="O45" s="92">
        <f t="shared" si="3"/>
        <v>0.30515455536133429</v>
      </c>
      <c r="P45" s="92">
        <f t="shared" si="4"/>
        <v>8.5793136105292174</v>
      </c>
      <c r="Q45" s="92">
        <f t="shared" ca="1" si="1"/>
        <v>1.0061215509869956</v>
      </c>
      <c r="R45" s="92">
        <f t="shared" ca="1" si="2"/>
        <v>9.1154612519421807</v>
      </c>
    </row>
    <row r="46" spans="1:18" x14ac:dyDescent="0.3">
      <c r="A46" s="107">
        <v>40823.840277777781</v>
      </c>
      <c r="B46" s="92">
        <v>10.19</v>
      </c>
      <c r="C46" s="92">
        <v>10.09</v>
      </c>
      <c r="D46" s="92">
        <v>9.85</v>
      </c>
      <c r="E46" s="92">
        <v>9.66</v>
      </c>
      <c r="F46" s="92">
        <v>9.4700000000000006</v>
      </c>
      <c r="G46" s="92">
        <v>9.26</v>
      </c>
      <c r="H46" s="92">
        <v>9.06</v>
      </c>
      <c r="I46" s="92">
        <v>8.84</v>
      </c>
      <c r="J46" s="92">
        <v>8.5500000000000007</v>
      </c>
      <c r="K46" s="92">
        <v>8.0299999999999994</v>
      </c>
      <c r="L46" s="92">
        <v>9.61</v>
      </c>
      <c r="N46" s="92">
        <f t="shared" ca="1" si="0"/>
        <v>9.1980763944316664</v>
      </c>
      <c r="O46" s="92">
        <f t="shared" si="3"/>
        <v>0.2017762250071691</v>
      </c>
      <c r="P46" s="92">
        <f t="shared" si="4"/>
        <v>9.2310765014821534</v>
      </c>
      <c r="Q46" s="92">
        <f t="shared" ca="1" si="1"/>
        <v>0.9964251074026752</v>
      </c>
      <c r="R46" s="92">
        <f t="shared" ca="1" si="2"/>
        <v>9.5756452821397087</v>
      </c>
    </row>
    <row r="47" spans="1:18" x14ac:dyDescent="0.3">
      <c r="A47" s="107">
        <v>40823.847222222219</v>
      </c>
      <c r="B47" s="92">
        <v>10.79</v>
      </c>
      <c r="C47" s="92">
        <v>10.63</v>
      </c>
      <c r="D47" s="92">
        <v>10.37</v>
      </c>
      <c r="E47" s="92">
        <v>10.11</v>
      </c>
      <c r="F47" s="92">
        <v>9.91</v>
      </c>
      <c r="G47" s="92">
        <v>9.73</v>
      </c>
      <c r="H47" s="92">
        <v>9.5</v>
      </c>
      <c r="I47" s="92">
        <v>9.26</v>
      </c>
      <c r="J47" s="92">
        <v>9.06</v>
      </c>
      <c r="K47" s="92">
        <v>8.6999999999999993</v>
      </c>
      <c r="L47" s="92">
        <v>9.7200000000000006</v>
      </c>
      <c r="N47" s="92">
        <f t="shared" ca="1" si="0"/>
        <v>9.674939701130068</v>
      </c>
      <c r="O47" s="92">
        <f t="shared" si="3"/>
        <v>0.22106372015075568</v>
      </c>
      <c r="P47" s="92">
        <f t="shared" si="4"/>
        <v>9.6967083547176003</v>
      </c>
      <c r="Q47" s="92">
        <f t="shared" ca="1" si="1"/>
        <v>0.99775504709524021</v>
      </c>
      <c r="R47" s="92">
        <f t="shared" ca="1" si="2"/>
        <v>9.698179057765735</v>
      </c>
    </row>
    <row r="48" spans="1:18" x14ac:dyDescent="0.3">
      <c r="A48" s="107">
        <v>40823.854166666664</v>
      </c>
      <c r="B48" s="92">
        <v>8.89</v>
      </c>
      <c r="C48" s="92">
        <v>8.76</v>
      </c>
      <c r="D48" s="92">
        <v>8.5299999999999994</v>
      </c>
      <c r="E48" s="92">
        <v>8.31</v>
      </c>
      <c r="F48" s="92">
        <v>8.02</v>
      </c>
      <c r="G48" s="92">
        <v>7.73</v>
      </c>
      <c r="H48" s="92">
        <v>7.5</v>
      </c>
      <c r="I48" s="92">
        <v>7.24</v>
      </c>
      <c r="J48" s="92">
        <v>6.93</v>
      </c>
      <c r="K48" s="92">
        <v>6.45</v>
      </c>
      <c r="L48" s="92">
        <v>8</v>
      </c>
      <c r="N48" s="92">
        <f t="shared" ca="1" si="0"/>
        <v>7.7043225587917128</v>
      </c>
      <c r="O48" s="92">
        <f t="shared" si="3"/>
        <v>0.27913170197150594</v>
      </c>
      <c r="P48" s="92">
        <f t="shared" si="4"/>
        <v>7.6966190854475363</v>
      </c>
      <c r="Q48" s="92">
        <f t="shared" ca="1" si="1"/>
        <v>1.0010008905544958</v>
      </c>
      <c r="R48" s="92">
        <f t="shared" ca="1" si="2"/>
        <v>8.0080071244359665</v>
      </c>
    </row>
    <row r="49" spans="1:18" x14ac:dyDescent="0.3">
      <c r="A49" s="107">
        <v>40823.861111111109</v>
      </c>
      <c r="B49" s="92">
        <v>9.5</v>
      </c>
      <c r="C49" s="92">
        <v>9.4</v>
      </c>
      <c r="D49" s="92">
        <v>9.26</v>
      </c>
      <c r="E49" s="92">
        <v>9.02</v>
      </c>
      <c r="F49" s="92">
        <v>8.73</v>
      </c>
      <c r="G49" s="92">
        <v>8.51</v>
      </c>
      <c r="H49" s="92">
        <v>8.3699999999999992</v>
      </c>
      <c r="I49" s="92">
        <v>8.26</v>
      </c>
      <c r="J49" s="92">
        <v>8.1300000000000008</v>
      </c>
      <c r="K49" s="92">
        <v>7.75</v>
      </c>
      <c r="L49" s="92">
        <v>8.52</v>
      </c>
      <c r="N49" s="92">
        <f t="shared" ca="1" si="0"/>
        <v>8.5799335326168489</v>
      </c>
      <c r="O49" s="92">
        <f t="shared" si="3"/>
        <v>0.15328997869396466</v>
      </c>
      <c r="P49" s="92">
        <f t="shared" si="4"/>
        <v>8.489798838950021</v>
      </c>
      <c r="Q49" s="92">
        <f t="shared" ca="1" si="1"/>
        <v>1.0106168232459529</v>
      </c>
      <c r="R49" s="92">
        <f t="shared" ca="1" si="2"/>
        <v>8.6104553340555192</v>
      </c>
    </row>
    <row r="50" spans="1:18" x14ac:dyDescent="0.3">
      <c r="A50" s="107">
        <v>40823.868055555555</v>
      </c>
      <c r="B50" s="92">
        <v>9.14</v>
      </c>
      <c r="C50" s="92">
        <v>9.01</v>
      </c>
      <c r="D50" s="92">
        <v>8.74</v>
      </c>
      <c r="E50" s="92">
        <v>8.49</v>
      </c>
      <c r="F50" s="92">
        <v>8.15</v>
      </c>
      <c r="G50" s="92">
        <v>7.84</v>
      </c>
      <c r="H50" s="92">
        <v>7.6</v>
      </c>
      <c r="I50" s="92">
        <v>7.31</v>
      </c>
      <c r="J50" s="92">
        <v>7.03</v>
      </c>
      <c r="K50" s="92">
        <v>6.75</v>
      </c>
      <c r="L50" s="92">
        <v>8.08</v>
      </c>
      <c r="N50" s="92">
        <f t="shared" ca="1" si="0"/>
        <v>7.8444878183863889</v>
      </c>
      <c r="O50" s="92">
        <f t="shared" si="3"/>
        <v>0.28730761644570818</v>
      </c>
      <c r="P50" s="92">
        <f t="shared" si="4"/>
        <v>7.8051546148064768</v>
      </c>
      <c r="Q50" s="92">
        <f t="shared" ca="1" si="1"/>
        <v>1.0050393881378463</v>
      </c>
      <c r="R50" s="92">
        <f t="shared" ca="1" si="2"/>
        <v>8.1207182561537987</v>
      </c>
    </row>
    <row r="51" spans="1:18" x14ac:dyDescent="0.3">
      <c r="A51" s="107">
        <v>40823.875</v>
      </c>
      <c r="B51" s="92">
        <v>8.69</v>
      </c>
      <c r="C51" s="92">
        <v>8.52</v>
      </c>
      <c r="D51" s="92">
        <v>8.24</v>
      </c>
      <c r="E51" s="92">
        <v>7.96</v>
      </c>
      <c r="F51" s="92">
        <v>7.66</v>
      </c>
      <c r="G51" s="92">
        <v>7.28</v>
      </c>
      <c r="H51" s="92">
        <v>6.88</v>
      </c>
      <c r="I51" s="92">
        <v>6.57</v>
      </c>
      <c r="J51" s="92">
        <v>6.41</v>
      </c>
      <c r="K51" s="92">
        <v>6.17</v>
      </c>
      <c r="L51" s="92">
        <v>7.53</v>
      </c>
      <c r="N51" s="92">
        <f t="shared" ca="1" si="0"/>
        <v>7.2528760979277305</v>
      </c>
      <c r="O51" s="92">
        <f t="shared" si="3"/>
        <v>0.52222842863234842</v>
      </c>
      <c r="P51" s="92">
        <f t="shared" si="4"/>
        <v>7.2212938123474455</v>
      </c>
      <c r="Q51" s="92">
        <f t="shared" ca="1" si="1"/>
        <v>1.0043734940581261</v>
      </c>
      <c r="R51" s="92">
        <f t="shared" ca="1" si="2"/>
        <v>7.56293241025769</v>
      </c>
    </row>
    <row r="52" spans="1:18" x14ac:dyDescent="0.3">
      <c r="A52" s="107">
        <v>40823.881944444445</v>
      </c>
      <c r="B52" s="92">
        <v>9.35</v>
      </c>
      <c r="C52" s="92">
        <v>9.1999999999999993</v>
      </c>
      <c r="D52" s="92">
        <v>8.91</v>
      </c>
      <c r="E52" s="92">
        <v>8.6300000000000008</v>
      </c>
      <c r="F52" s="92">
        <v>8.42</v>
      </c>
      <c r="G52" s="92">
        <v>8.2200000000000006</v>
      </c>
      <c r="H52" s="92">
        <v>7.95</v>
      </c>
      <c r="I52" s="92">
        <v>7.65</v>
      </c>
      <c r="J52" s="92">
        <v>7.34</v>
      </c>
      <c r="K52" s="92">
        <v>6.86</v>
      </c>
      <c r="L52" s="92">
        <v>8.51</v>
      </c>
      <c r="N52" s="92">
        <f t="shared" ca="1" si="0"/>
        <v>8.1170736262979766</v>
      </c>
      <c r="O52" s="92">
        <f t="shared" si="3"/>
        <v>0.30863297351144992</v>
      </c>
      <c r="P52" s="92">
        <f t="shared" si="4"/>
        <v>8.1807604093761466</v>
      </c>
      <c r="Q52" s="92">
        <f t="shared" ca="1" si="1"/>
        <v>0.99221505338242433</v>
      </c>
      <c r="R52" s="92">
        <f t="shared" ca="1" si="2"/>
        <v>8.4437501042844314</v>
      </c>
    </row>
    <row r="53" spans="1:18" x14ac:dyDescent="0.3">
      <c r="A53" s="107">
        <v>40823.888888888891</v>
      </c>
      <c r="B53" s="92">
        <v>10.27</v>
      </c>
      <c r="C53" s="92">
        <v>10.130000000000001</v>
      </c>
      <c r="D53" s="92">
        <v>9.8800000000000008</v>
      </c>
      <c r="E53" s="92">
        <v>9.61</v>
      </c>
      <c r="F53" s="92">
        <v>9.3699999999999992</v>
      </c>
      <c r="G53" s="92">
        <v>9.11</v>
      </c>
      <c r="H53" s="92">
        <v>8.83</v>
      </c>
      <c r="I53" s="92">
        <v>8.5399999999999991</v>
      </c>
      <c r="J53" s="92">
        <v>8.34</v>
      </c>
      <c r="K53" s="92">
        <v>8.11</v>
      </c>
      <c r="L53" s="92">
        <v>9.09</v>
      </c>
      <c r="N53" s="92">
        <f t="shared" ca="1" si="0"/>
        <v>9.0681305956633569</v>
      </c>
      <c r="O53" s="92">
        <f t="shared" si="3"/>
        <v>0.28848223409089219</v>
      </c>
      <c r="P53" s="92">
        <f t="shared" si="4"/>
        <v>9.0693448501734739</v>
      </c>
      <c r="Q53" s="92">
        <f t="shared" ca="1" si="1"/>
        <v>0.99986611441838669</v>
      </c>
      <c r="R53" s="92">
        <f t="shared" ca="1" si="2"/>
        <v>9.0887829800631348</v>
      </c>
    </row>
    <row r="54" spans="1:18" x14ac:dyDescent="0.3">
      <c r="A54" s="107">
        <v>40823.895833333336</v>
      </c>
      <c r="B54" s="92">
        <v>10.26</v>
      </c>
      <c r="C54" s="92">
        <v>10.1</v>
      </c>
      <c r="D54" s="92">
        <v>9.93</v>
      </c>
      <c r="E54" s="92">
        <v>9.7100000000000009</v>
      </c>
      <c r="F54" s="92">
        <v>9.43</v>
      </c>
      <c r="G54" s="92">
        <v>9.09</v>
      </c>
      <c r="H54" s="92">
        <v>8.7799999999999994</v>
      </c>
      <c r="I54" s="92">
        <v>8.48</v>
      </c>
      <c r="J54" s="92">
        <v>8.18</v>
      </c>
      <c r="K54" s="92">
        <v>7.81</v>
      </c>
      <c r="L54" s="92">
        <v>9.61</v>
      </c>
      <c r="N54" s="92">
        <f t="shared" ca="1" si="0"/>
        <v>9.0381891685359133</v>
      </c>
      <c r="O54" s="92">
        <f t="shared" si="3"/>
        <v>0.32064828697543785</v>
      </c>
      <c r="P54" s="92">
        <f t="shared" si="4"/>
        <v>9.0449221996623965</v>
      </c>
      <c r="Q54" s="92">
        <f t="shared" ca="1" si="1"/>
        <v>0.99925560099049449</v>
      </c>
      <c r="R54" s="92">
        <f t="shared" ca="1" si="2"/>
        <v>9.6028463255186516</v>
      </c>
    </row>
    <row r="55" spans="1:18" x14ac:dyDescent="0.3">
      <c r="A55" s="107">
        <v>40823.902777777781</v>
      </c>
      <c r="B55" s="92">
        <v>10.95</v>
      </c>
      <c r="C55" s="92">
        <v>10.74</v>
      </c>
      <c r="D55" s="92">
        <v>10.46</v>
      </c>
      <c r="E55" s="92">
        <v>10.08</v>
      </c>
      <c r="F55" s="92">
        <v>9.7200000000000006</v>
      </c>
      <c r="G55" s="92">
        <v>9.3699999999999992</v>
      </c>
      <c r="H55" s="92">
        <v>9.14</v>
      </c>
      <c r="I55" s="92">
        <v>8.94</v>
      </c>
      <c r="J55" s="92">
        <v>8.66</v>
      </c>
      <c r="K55" s="92">
        <v>8.24</v>
      </c>
      <c r="L55" s="92">
        <v>9.6199999999999992</v>
      </c>
      <c r="N55" s="92">
        <f t="shared" ca="1" si="0"/>
        <v>9.4412797457859519</v>
      </c>
      <c r="O55" s="92">
        <f t="shared" si="3"/>
        <v>0.22966350173961453</v>
      </c>
      <c r="P55" s="92">
        <f t="shared" si="4"/>
        <v>9.3366951423758682</v>
      </c>
      <c r="Q55" s="92">
        <f t="shared" ca="1" si="1"/>
        <v>1.0112014585263058</v>
      </c>
      <c r="R55" s="92">
        <f t="shared" ca="1" si="2"/>
        <v>9.7277580310230611</v>
      </c>
    </row>
    <row r="56" spans="1:18" x14ac:dyDescent="0.3">
      <c r="A56" s="107">
        <v>40823.909722222219</v>
      </c>
      <c r="B56" s="92">
        <v>10.44</v>
      </c>
      <c r="C56" s="92">
        <v>10.28</v>
      </c>
      <c r="D56" s="92">
        <v>10.039999999999999</v>
      </c>
      <c r="E56" s="92">
        <v>9.7100000000000009</v>
      </c>
      <c r="F56" s="92">
        <v>9.34</v>
      </c>
      <c r="G56" s="92">
        <v>9.01</v>
      </c>
      <c r="H56" s="92">
        <v>8.7799999999999994</v>
      </c>
      <c r="I56" s="92">
        <v>8.58</v>
      </c>
      <c r="J56" s="92">
        <v>8.31</v>
      </c>
      <c r="K56" s="92">
        <v>7.8</v>
      </c>
      <c r="L56" s="92">
        <v>9.41</v>
      </c>
      <c r="N56" s="92">
        <f t="shared" ca="1" si="0"/>
        <v>9.0636636081362738</v>
      </c>
      <c r="O56" s="92">
        <f t="shared" si="3"/>
        <v>0.23895949902400035</v>
      </c>
      <c r="P56" s="92">
        <f t="shared" si="4"/>
        <v>8.9766808571491001</v>
      </c>
      <c r="Q56" s="92">
        <f t="shared" ca="1" si="1"/>
        <v>1.0096898566821499</v>
      </c>
      <c r="R56" s="92">
        <f t="shared" ca="1" si="2"/>
        <v>9.5011815513790303</v>
      </c>
    </row>
    <row r="57" spans="1:18" x14ac:dyDescent="0.3">
      <c r="A57" s="107">
        <v>40823.916666666664</v>
      </c>
      <c r="B57" s="92">
        <v>11.04</v>
      </c>
      <c r="C57" s="92">
        <v>10.9</v>
      </c>
      <c r="D57" s="92">
        <v>10.67</v>
      </c>
      <c r="E57" s="92">
        <v>10.43</v>
      </c>
      <c r="F57" s="92">
        <v>10.17</v>
      </c>
      <c r="G57" s="92">
        <v>9.89</v>
      </c>
      <c r="H57" s="92">
        <v>9.57</v>
      </c>
      <c r="I57" s="92">
        <v>9.2200000000000006</v>
      </c>
      <c r="J57" s="92">
        <v>8.8800000000000008</v>
      </c>
      <c r="K57" s="92">
        <v>8.4</v>
      </c>
      <c r="L57" s="92">
        <v>9.98</v>
      </c>
      <c r="N57" s="92">
        <f t="shared" ca="1" si="0"/>
        <v>9.7809217074637864</v>
      </c>
      <c r="O57" s="92">
        <f t="shared" si="3"/>
        <v>0.30394465056404213</v>
      </c>
      <c r="P57" s="92">
        <f t="shared" si="4"/>
        <v>9.843503860598446</v>
      </c>
      <c r="Q57" s="92">
        <f t="shared" ca="1" si="1"/>
        <v>0.99364228896326612</v>
      </c>
      <c r="R57" s="92">
        <f t="shared" ca="1" si="2"/>
        <v>9.9165500438533964</v>
      </c>
    </row>
    <row r="58" spans="1:18" x14ac:dyDescent="0.3">
      <c r="A58" s="107">
        <v>40823.923611111109</v>
      </c>
      <c r="B58" s="92">
        <v>11.13</v>
      </c>
      <c r="C58" s="92">
        <v>10.98</v>
      </c>
      <c r="D58" s="92">
        <v>10.71</v>
      </c>
      <c r="E58" s="92">
        <v>10.48</v>
      </c>
      <c r="F58" s="92">
        <v>10.28</v>
      </c>
      <c r="G58" s="92">
        <v>10.039999999999999</v>
      </c>
      <c r="H58" s="92">
        <v>9.73</v>
      </c>
      <c r="I58" s="92">
        <v>9.4</v>
      </c>
      <c r="J58" s="92">
        <v>9.09</v>
      </c>
      <c r="K58" s="92">
        <v>8.61</v>
      </c>
      <c r="L58" s="92">
        <v>10.01</v>
      </c>
      <c r="N58" s="92">
        <f t="shared" ca="1" si="0"/>
        <v>9.9149497136949059</v>
      </c>
      <c r="O58" s="92">
        <f t="shared" si="3"/>
        <v>0.28982699510361354</v>
      </c>
      <c r="P58" s="92">
        <f t="shared" si="4"/>
        <v>9.9949861520967627</v>
      </c>
      <c r="Q58" s="92">
        <f t="shared" ca="1" si="1"/>
        <v>0.9919923412415067</v>
      </c>
      <c r="R58" s="92">
        <f t="shared" ca="1" si="2"/>
        <v>9.9298433358274814</v>
      </c>
    </row>
    <row r="59" spans="1:18" x14ac:dyDescent="0.3">
      <c r="A59" s="107">
        <v>40823.930555555555</v>
      </c>
      <c r="B59" s="92">
        <v>11.06</v>
      </c>
      <c r="C59" s="92">
        <v>10.9</v>
      </c>
      <c r="D59" s="92">
        <v>10.65</v>
      </c>
      <c r="E59" s="92">
        <v>10.37</v>
      </c>
      <c r="F59" s="92">
        <v>10.06</v>
      </c>
      <c r="G59" s="92">
        <v>9.75</v>
      </c>
      <c r="H59" s="92">
        <v>9.41</v>
      </c>
      <c r="I59" s="92">
        <v>9.08</v>
      </c>
      <c r="J59" s="92">
        <v>8.74</v>
      </c>
      <c r="K59" s="92">
        <v>8.1999999999999993</v>
      </c>
      <c r="L59" s="92">
        <v>10.01</v>
      </c>
      <c r="N59" s="92">
        <f t="shared" ca="1" si="0"/>
        <v>9.6677531066542635</v>
      </c>
      <c r="O59" s="92">
        <f t="shared" si="3"/>
        <v>0.3280025472815824</v>
      </c>
      <c r="P59" s="92">
        <f t="shared" si="4"/>
        <v>9.7005430873867322</v>
      </c>
      <c r="Q59" s="92">
        <f t="shared" ca="1" si="1"/>
        <v>0.99661977886834974</v>
      </c>
      <c r="R59" s="92">
        <f t="shared" ca="1" si="2"/>
        <v>9.9761639864721801</v>
      </c>
    </row>
    <row r="60" spans="1:18" x14ac:dyDescent="0.3">
      <c r="A60" s="107">
        <v>40823.9375</v>
      </c>
      <c r="B60" s="92">
        <v>10.92</v>
      </c>
      <c r="C60" s="92">
        <v>10.8</v>
      </c>
      <c r="D60" s="92">
        <v>10.54</v>
      </c>
      <c r="E60" s="92">
        <v>10.26</v>
      </c>
      <c r="F60" s="92">
        <v>9.9600000000000009</v>
      </c>
      <c r="G60" s="92">
        <v>9.6199999999999992</v>
      </c>
      <c r="H60" s="92">
        <v>9.32</v>
      </c>
      <c r="I60" s="92">
        <v>9.0399999999999991</v>
      </c>
      <c r="J60" s="92">
        <v>8.74</v>
      </c>
      <c r="K60" s="92">
        <v>8.17</v>
      </c>
      <c r="L60" s="92">
        <v>9.75</v>
      </c>
      <c r="N60" s="92">
        <f t="shared" ca="1" si="0"/>
        <v>9.5871531341669574</v>
      </c>
      <c r="O60" s="92">
        <f t="shared" si="3"/>
        <v>0.29276948994383695</v>
      </c>
      <c r="P60" s="92">
        <f t="shared" si="4"/>
        <v>9.5764323052335527</v>
      </c>
      <c r="Q60" s="92">
        <f t="shared" ca="1" si="1"/>
        <v>1.0011195013541259</v>
      </c>
      <c r="R60" s="92">
        <f t="shared" ca="1" si="2"/>
        <v>9.7609151382027264</v>
      </c>
    </row>
    <row r="61" spans="1:18" x14ac:dyDescent="0.3">
      <c r="A61" s="107">
        <v>40823.944444444445</v>
      </c>
      <c r="B61" s="92">
        <v>10.42</v>
      </c>
      <c r="C61" s="92">
        <v>10.29</v>
      </c>
      <c r="D61" s="92">
        <v>10.02</v>
      </c>
      <c r="E61" s="92">
        <v>9.76</v>
      </c>
      <c r="F61" s="92">
        <v>9.4700000000000006</v>
      </c>
      <c r="G61" s="92">
        <v>9.1199999999999992</v>
      </c>
      <c r="H61" s="92">
        <v>8.77</v>
      </c>
      <c r="I61" s="92">
        <v>8.4700000000000006</v>
      </c>
      <c r="J61" s="92">
        <v>8.18</v>
      </c>
      <c r="K61" s="92">
        <v>7.68</v>
      </c>
      <c r="L61" s="92">
        <v>9.33</v>
      </c>
      <c r="N61" s="92">
        <f t="shared" ca="1" si="0"/>
        <v>9.0627462068047837</v>
      </c>
      <c r="O61" s="92">
        <f t="shared" si="3"/>
        <v>0.36162740410319105</v>
      </c>
      <c r="P61" s="92">
        <f t="shared" si="4"/>
        <v>9.0690096212262752</v>
      </c>
      <c r="Q61" s="92">
        <f t="shared" ca="1" si="1"/>
        <v>0.99930936070385989</v>
      </c>
      <c r="R61" s="92">
        <f t="shared" ca="1" si="2"/>
        <v>9.3235563353670123</v>
      </c>
    </row>
    <row r="62" spans="1:18" x14ac:dyDescent="0.3">
      <c r="A62" s="107">
        <v>40823.951388888891</v>
      </c>
      <c r="B62" s="92">
        <v>10.97</v>
      </c>
      <c r="C62" s="92">
        <v>10.82</v>
      </c>
      <c r="D62" s="92">
        <v>10.52</v>
      </c>
      <c r="E62" s="92">
        <v>10.15</v>
      </c>
      <c r="F62" s="92">
        <v>9.83</v>
      </c>
      <c r="G62" s="92">
        <v>9.5399999999999991</v>
      </c>
      <c r="H62" s="92">
        <v>9.2799999999999994</v>
      </c>
      <c r="I62" s="92">
        <v>9.02</v>
      </c>
      <c r="J62" s="92">
        <v>8.7200000000000006</v>
      </c>
      <c r="K62" s="92">
        <v>8.26</v>
      </c>
      <c r="L62" s="92">
        <v>10.07</v>
      </c>
      <c r="N62" s="92">
        <f t="shared" ca="1" si="0"/>
        <v>9.5373979166338216</v>
      </c>
      <c r="O62" s="92">
        <f t="shared" si="3"/>
        <v>0.2553463019818733</v>
      </c>
      <c r="P62" s="92">
        <f t="shared" si="4"/>
        <v>9.5023064064157214</v>
      </c>
      <c r="Q62" s="92">
        <f t="shared" ca="1" si="1"/>
        <v>1.0036929466086684</v>
      </c>
      <c r="R62" s="92">
        <f t="shared" ca="1" si="2"/>
        <v>10.107187972349291</v>
      </c>
    </row>
    <row r="63" spans="1:18" x14ac:dyDescent="0.3">
      <c r="A63" s="107">
        <v>40823.958333333336</v>
      </c>
      <c r="B63" s="92">
        <v>10.63</v>
      </c>
      <c r="C63" s="92">
        <v>10.53</v>
      </c>
      <c r="D63" s="92">
        <v>10.28</v>
      </c>
      <c r="E63" s="92">
        <v>10.039999999999999</v>
      </c>
      <c r="F63" s="92">
        <v>9.7799999999999994</v>
      </c>
      <c r="G63" s="92">
        <v>9.49</v>
      </c>
      <c r="H63" s="92">
        <v>9.18</v>
      </c>
      <c r="I63" s="92">
        <v>8.8800000000000008</v>
      </c>
      <c r="J63" s="92">
        <v>8.5399999999999991</v>
      </c>
      <c r="K63" s="92">
        <v>7.86</v>
      </c>
      <c r="L63" s="92">
        <v>9.77</v>
      </c>
      <c r="N63" s="92">
        <f t="shared" ca="1" si="0"/>
        <v>9.395654901443411</v>
      </c>
      <c r="O63" s="92">
        <f t="shared" si="3"/>
        <v>0.30690608854564894</v>
      </c>
      <c r="P63" s="92">
        <f t="shared" si="4"/>
        <v>9.4449507201093432</v>
      </c>
      <c r="Q63" s="92">
        <f t="shared" ca="1" si="1"/>
        <v>0.99478072251229688</v>
      </c>
      <c r="R63" s="92">
        <f t="shared" ca="1" si="2"/>
        <v>9.7190076589451397</v>
      </c>
    </row>
    <row r="64" spans="1:18" x14ac:dyDescent="0.3">
      <c r="A64" s="107">
        <v>40823.965277777781</v>
      </c>
      <c r="B64" s="92">
        <v>10.08</v>
      </c>
      <c r="C64" s="92">
        <v>9.93</v>
      </c>
      <c r="D64" s="92">
        <v>9.69</v>
      </c>
      <c r="E64" s="92">
        <v>9.5</v>
      </c>
      <c r="F64" s="92">
        <v>9.3699999999999992</v>
      </c>
      <c r="G64" s="92">
        <v>9.17</v>
      </c>
      <c r="H64" s="92">
        <v>8.84</v>
      </c>
      <c r="I64" s="92">
        <v>8.5</v>
      </c>
      <c r="J64" s="92">
        <v>8.2100000000000009</v>
      </c>
      <c r="K64" s="92">
        <v>7.74</v>
      </c>
      <c r="L64" s="92">
        <v>9.4600000000000009</v>
      </c>
      <c r="N64" s="92">
        <f t="shared" ca="1" si="0"/>
        <v>8.9942802778055491</v>
      </c>
      <c r="O64" s="92">
        <f t="shared" si="3"/>
        <v>0.33868584744391905</v>
      </c>
      <c r="P64" s="92">
        <f t="shared" si="4"/>
        <v>9.1219740882934346</v>
      </c>
      <c r="Q64" s="92">
        <f t="shared" ca="1" si="1"/>
        <v>0.98600151576271633</v>
      </c>
      <c r="R64" s="92">
        <f t="shared" ca="1" si="2"/>
        <v>9.3275743391152979</v>
      </c>
    </row>
    <row r="65" spans="1:18" x14ac:dyDescent="0.3">
      <c r="A65" s="107">
        <v>40823.972222222219</v>
      </c>
      <c r="B65" s="92">
        <v>10.16</v>
      </c>
      <c r="C65" s="92">
        <v>10.01</v>
      </c>
      <c r="D65" s="92">
        <v>9.7100000000000009</v>
      </c>
      <c r="E65" s="92">
        <v>9.42</v>
      </c>
      <c r="F65" s="92">
        <v>9.1300000000000008</v>
      </c>
      <c r="G65" s="92">
        <v>8.82</v>
      </c>
      <c r="H65" s="92">
        <v>8.49</v>
      </c>
      <c r="I65" s="92">
        <v>8.18</v>
      </c>
      <c r="J65" s="92">
        <v>7.93</v>
      </c>
      <c r="K65" s="92">
        <v>7.52</v>
      </c>
      <c r="L65" s="92">
        <v>9.1300000000000008</v>
      </c>
      <c r="N65" s="92">
        <f t="shared" ca="1" si="0"/>
        <v>8.7701983605313352</v>
      </c>
      <c r="O65" s="92">
        <f t="shared" si="3"/>
        <v>0.35238523723449966</v>
      </c>
      <c r="P65" s="92">
        <f t="shared" si="4"/>
        <v>8.7719437980852906</v>
      </c>
      <c r="Q65" s="92">
        <f t="shared" ca="1" si="1"/>
        <v>0.99980102043581986</v>
      </c>
      <c r="R65" s="92">
        <f t="shared" ca="1" si="2"/>
        <v>9.1281833165790367</v>
      </c>
    </row>
    <row r="66" spans="1:18" x14ac:dyDescent="0.3">
      <c r="A66" s="107">
        <v>40823.979166666664</v>
      </c>
      <c r="B66" s="92">
        <v>9.6</v>
      </c>
      <c r="C66" s="92">
        <v>9.4499999999999993</v>
      </c>
      <c r="D66" s="92">
        <v>9.14</v>
      </c>
      <c r="E66" s="92">
        <v>8.77</v>
      </c>
      <c r="F66" s="92">
        <v>8.4700000000000006</v>
      </c>
      <c r="G66" s="92">
        <v>8.1999999999999993</v>
      </c>
      <c r="H66" s="92">
        <v>7.97</v>
      </c>
      <c r="I66" s="92">
        <v>7.78</v>
      </c>
      <c r="J66" s="92">
        <v>7.66</v>
      </c>
      <c r="K66" s="92">
        <v>7.34</v>
      </c>
      <c r="L66" s="92">
        <v>8.8000000000000007</v>
      </c>
      <c r="N66" s="92">
        <f t="shared" ca="1" si="0"/>
        <v>8.2599089515755075</v>
      </c>
      <c r="O66" s="92">
        <f t="shared" si="3"/>
        <v>0.26290286531647056</v>
      </c>
      <c r="P66" s="92">
        <f t="shared" si="4"/>
        <v>8.16664404766858</v>
      </c>
      <c r="Q66" s="92">
        <f t="shared" ca="1" si="1"/>
        <v>1.0114202239454226</v>
      </c>
      <c r="R66" s="92">
        <f t="shared" ca="1" si="2"/>
        <v>8.9004979707197194</v>
      </c>
    </row>
    <row r="67" spans="1:18" x14ac:dyDescent="0.3">
      <c r="A67" s="107">
        <v>40823.986111111109</v>
      </c>
      <c r="B67" s="92">
        <v>9.23</v>
      </c>
      <c r="C67" s="92">
        <v>9.0299999999999994</v>
      </c>
      <c r="D67" s="92">
        <v>8.7100000000000009</v>
      </c>
      <c r="E67" s="92">
        <v>8.44</v>
      </c>
      <c r="F67" s="92">
        <v>8.23</v>
      </c>
      <c r="G67" s="92">
        <v>8.02</v>
      </c>
      <c r="H67" s="92">
        <v>7.79</v>
      </c>
      <c r="I67" s="92">
        <v>7.55</v>
      </c>
      <c r="J67" s="92">
        <v>7.24</v>
      </c>
      <c r="K67" s="92">
        <v>6.7</v>
      </c>
      <c r="L67" s="92">
        <v>8.11</v>
      </c>
      <c r="N67" s="92">
        <f t="shared" ref="N67:N130" ca="1" si="5">POWER(SUM(POWER(C67,Exponent)*$C$1,POWER(D67,Exponent)*$D$1,POWER(E67,Exponent)*$E$1,POWER(F67,Exponent)*$F$1,POWER(G67,Exponent)*$G$1,POWER(H67,Exponent)*$H$1,POWER(I67,Exponent)*$I$1,POWER(J67,Exponent)*$J$1,POWER(K67,Exponent)*$K$1),1/Exponent)</f>
        <v>7.9547260886807978</v>
      </c>
      <c r="O67" s="92">
        <f t="shared" ref="O67:O130" si="6">LN(G67/H67)/LN(97.5/87.5)</f>
        <v>0.26889010370097216</v>
      </c>
      <c r="P67" s="92">
        <f t="shared" ref="P67:P130" si="7">G67*POWER(96/97.5,O67)</f>
        <v>7.9866348396543989</v>
      </c>
      <c r="Q67" s="92">
        <f t="shared" ref="Q67:Q130" ca="1" si="8">N67/P67</f>
        <v>0.99600473145270507</v>
      </c>
      <c r="R67" s="92">
        <f t="shared" ref="R67:R130" ca="1" si="9">L67*Q67</f>
        <v>8.0775983720814377</v>
      </c>
    </row>
    <row r="68" spans="1:18" x14ac:dyDescent="0.3">
      <c r="A68" s="107">
        <v>40823.993055555555</v>
      </c>
      <c r="B68" s="92">
        <v>8.66</v>
      </c>
      <c r="C68" s="92">
        <v>8.5299999999999994</v>
      </c>
      <c r="D68" s="92">
        <v>8.3000000000000007</v>
      </c>
      <c r="E68" s="92">
        <v>8.06</v>
      </c>
      <c r="F68" s="92">
        <v>7.81</v>
      </c>
      <c r="G68" s="92">
        <v>7.53</v>
      </c>
      <c r="H68" s="92">
        <v>7.24</v>
      </c>
      <c r="I68" s="92">
        <v>6.97</v>
      </c>
      <c r="J68" s="92">
        <v>6.78</v>
      </c>
      <c r="K68" s="92">
        <v>6.42</v>
      </c>
      <c r="L68" s="92">
        <v>7.83</v>
      </c>
      <c r="N68" s="92">
        <f t="shared" ca="1" si="5"/>
        <v>7.4904186961791153</v>
      </c>
      <c r="O68" s="92">
        <f t="shared" si="6"/>
        <v>0.3629288831411252</v>
      </c>
      <c r="P68" s="92">
        <f t="shared" si="7"/>
        <v>7.4877482991015372</v>
      </c>
      <c r="Q68" s="92">
        <f t="shared" ca="1" si="8"/>
        <v>1.000356635529255</v>
      </c>
      <c r="R68" s="92">
        <f t="shared" ca="1" si="9"/>
        <v>7.8327924561940669</v>
      </c>
    </row>
    <row r="69" spans="1:18" x14ac:dyDescent="0.3">
      <c r="A69" s="107">
        <v>40824</v>
      </c>
      <c r="B69" s="92">
        <v>9.9700000000000006</v>
      </c>
      <c r="C69" s="92">
        <v>9.82</v>
      </c>
      <c r="D69" s="92">
        <v>9.57</v>
      </c>
      <c r="E69" s="92">
        <v>9.25</v>
      </c>
      <c r="F69" s="92">
        <v>8.85</v>
      </c>
      <c r="G69" s="92">
        <v>8.4499999999999993</v>
      </c>
      <c r="H69" s="92">
        <v>8.1199999999999992</v>
      </c>
      <c r="I69" s="92">
        <v>7.87</v>
      </c>
      <c r="J69" s="92">
        <v>7.62</v>
      </c>
      <c r="K69" s="92">
        <v>7.11</v>
      </c>
      <c r="L69" s="92">
        <v>8.51</v>
      </c>
      <c r="N69" s="92">
        <f t="shared" ca="1" si="5"/>
        <v>8.4824218053422982</v>
      </c>
      <c r="O69" s="92">
        <f t="shared" si="6"/>
        <v>0.36812649103100797</v>
      </c>
      <c r="P69" s="92">
        <f t="shared" si="7"/>
        <v>8.4019089802500719</v>
      </c>
      <c r="Q69" s="92">
        <f t="shared" ca="1" si="8"/>
        <v>1.0095826823739085</v>
      </c>
      <c r="R69" s="92">
        <f t="shared" ca="1" si="9"/>
        <v>8.591548627001961</v>
      </c>
    </row>
    <row r="70" spans="1:18" x14ac:dyDescent="0.3">
      <c r="A70" s="107">
        <v>40824.006944444445</v>
      </c>
      <c r="B70" s="92">
        <v>10.48</v>
      </c>
      <c r="C70" s="92">
        <v>10.34</v>
      </c>
      <c r="D70" s="92">
        <v>10.08</v>
      </c>
      <c r="E70" s="92">
        <v>9.81</v>
      </c>
      <c r="F70" s="92">
        <v>9.5399999999999991</v>
      </c>
      <c r="G70" s="92">
        <v>9.25</v>
      </c>
      <c r="H70" s="92">
        <v>8.9600000000000009</v>
      </c>
      <c r="I70" s="92">
        <v>8.6300000000000008</v>
      </c>
      <c r="J70" s="92">
        <v>8.3000000000000007</v>
      </c>
      <c r="K70" s="92">
        <v>7.8</v>
      </c>
      <c r="L70" s="92">
        <v>9.17</v>
      </c>
      <c r="N70" s="92">
        <f t="shared" ca="1" si="5"/>
        <v>9.1741490480754404</v>
      </c>
      <c r="O70" s="92">
        <f t="shared" si="6"/>
        <v>0.29435606114883217</v>
      </c>
      <c r="P70" s="92">
        <f t="shared" si="7"/>
        <v>9.2078814829806479</v>
      </c>
      <c r="Q70" s="92">
        <f t="shared" ca="1" si="8"/>
        <v>0.99633656938704562</v>
      </c>
      <c r="R70" s="92">
        <f t="shared" ca="1" si="9"/>
        <v>9.1364063412792085</v>
      </c>
    </row>
    <row r="71" spans="1:18" x14ac:dyDescent="0.3">
      <c r="A71" s="107">
        <v>40824.013888888891</v>
      </c>
      <c r="B71" s="92">
        <v>10.9</v>
      </c>
      <c r="C71" s="92">
        <v>10.81</v>
      </c>
      <c r="D71" s="92">
        <v>10.66</v>
      </c>
      <c r="E71" s="92">
        <v>10.49</v>
      </c>
      <c r="F71" s="92">
        <v>10.24</v>
      </c>
      <c r="G71" s="92">
        <v>9.93</v>
      </c>
      <c r="H71" s="92">
        <v>9.6300000000000008</v>
      </c>
      <c r="I71" s="92">
        <v>9.33</v>
      </c>
      <c r="J71" s="92">
        <v>9.0299999999999994</v>
      </c>
      <c r="K71" s="92">
        <v>8.51</v>
      </c>
      <c r="L71" s="92">
        <v>9.94</v>
      </c>
      <c r="N71" s="92">
        <f t="shared" ca="1" si="5"/>
        <v>9.846119168834484</v>
      </c>
      <c r="O71" s="92">
        <f t="shared" si="6"/>
        <v>0.28348799597607371</v>
      </c>
      <c r="P71" s="92">
        <f t="shared" si="7"/>
        <v>9.886450934490135</v>
      </c>
      <c r="Q71" s="92">
        <f t="shared" ca="1" si="8"/>
        <v>0.99592050110571539</v>
      </c>
      <c r="R71" s="92">
        <f t="shared" ca="1" si="9"/>
        <v>9.8994497809908104</v>
      </c>
    </row>
    <row r="72" spans="1:18" x14ac:dyDescent="0.3">
      <c r="A72" s="107">
        <v>40824.020833333336</v>
      </c>
      <c r="B72" s="92">
        <v>9.65</v>
      </c>
      <c r="C72" s="92">
        <v>9.48</v>
      </c>
      <c r="D72" s="92">
        <v>9.2200000000000006</v>
      </c>
      <c r="E72" s="92">
        <v>9.08</v>
      </c>
      <c r="F72" s="92">
        <v>8.93</v>
      </c>
      <c r="G72" s="92">
        <v>8.6999999999999993</v>
      </c>
      <c r="H72" s="92">
        <v>8.43</v>
      </c>
      <c r="I72" s="92">
        <v>8.15</v>
      </c>
      <c r="J72" s="92">
        <v>7.88</v>
      </c>
      <c r="K72" s="92">
        <v>7.53</v>
      </c>
      <c r="L72" s="92">
        <v>8.7200000000000006</v>
      </c>
      <c r="N72" s="92">
        <f t="shared" ca="1" si="5"/>
        <v>8.5911825882027841</v>
      </c>
      <c r="O72" s="92">
        <f t="shared" si="6"/>
        <v>0.29133360429364047</v>
      </c>
      <c r="P72" s="92">
        <f t="shared" si="7"/>
        <v>8.6607916687890008</v>
      </c>
      <c r="Q72" s="92">
        <f t="shared" ca="1" si="8"/>
        <v>0.99196273467273577</v>
      </c>
      <c r="R72" s="92">
        <f t="shared" ca="1" si="9"/>
        <v>8.6499150463462566</v>
      </c>
    </row>
    <row r="73" spans="1:18" x14ac:dyDescent="0.3">
      <c r="A73" s="107">
        <v>40824.027777777781</v>
      </c>
      <c r="B73" s="92">
        <v>8.73</v>
      </c>
      <c r="C73" s="92">
        <v>8.6</v>
      </c>
      <c r="D73" s="92">
        <v>8.36</v>
      </c>
      <c r="E73" s="92">
        <v>8.11</v>
      </c>
      <c r="F73" s="92">
        <v>7.88</v>
      </c>
      <c r="G73" s="92">
        <v>7.64</v>
      </c>
      <c r="H73" s="92">
        <v>7.43</v>
      </c>
      <c r="I73" s="92">
        <v>7.23</v>
      </c>
      <c r="J73" s="92">
        <v>7</v>
      </c>
      <c r="K73" s="92">
        <v>6.63</v>
      </c>
      <c r="L73" s="92">
        <v>7.62</v>
      </c>
      <c r="N73" s="92">
        <f t="shared" ca="1" si="5"/>
        <v>7.6306280335308321</v>
      </c>
      <c r="O73" s="92">
        <f t="shared" si="6"/>
        <v>0.25756234341024498</v>
      </c>
      <c r="P73" s="92">
        <f t="shared" si="7"/>
        <v>7.6095520633790361</v>
      </c>
      <c r="Q73" s="92">
        <f t="shared" ca="1" si="8"/>
        <v>1.0027696729027225</v>
      </c>
      <c r="R73" s="92">
        <f t="shared" ca="1" si="9"/>
        <v>7.6411049075187449</v>
      </c>
    </row>
    <row r="74" spans="1:18" x14ac:dyDescent="0.3">
      <c r="A74" s="107">
        <v>40824.034722222219</v>
      </c>
      <c r="B74" s="92">
        <v>9.36</v>
      </c>
      <c r="C74" s="92">
        <v>9.1999999999999993</v>
      </c>
      <c r="D74" s="92">
        <v>8.91</v>
      </c>
      <c r="E74" s="92">
        <v>8.6199999999999992</v>
      </c>
      <c r="F74" s="92">
        <v>8.33</v>
      </c>
      <c r="G74" s="92">
        <v>8.0299999999999994</v>
      </c>
      <c r="H74" s="92">
        <v>7.72</v>
      </c>
      <c r="I74" s="92">
        <v>7.43</v>
      </c>
      <c r="J74" s="92">
        <v>7.12</v>
      </c>
      <c r="K74" s="92">
        <v>6.56</v>
      </c>
      <c r="L74" s="92">
        <v>8.15</v>
      </c>
      <c r="N74" s="92">
        <f t="shared" ca="1" si="5"/>
        <v>7.9720781452777292</v>
      </c>
      <c r="O74" s="92">
        <f t="shared" si="6"/>
        <v>0.36381905333674691</v>
      </c>
      <c r="P74" s="92">
        <f t="shared" si="7"/>
        <v>7.9848325389260522</v>
      </c>
      <c r="Q74" s="92">
        <f t="shared" ca="1" si="8"/>
        <v>0.99840267236837521</v>
      </c>
      <c r="R74" s="92">
        <f t="shared" ca="1" si="9"/>
        <v>8.1369817798022588</v>
      </c>
    </row>
    <row r="75" spans="1:18" x14ac:dyDescent="0.3">
      <c r="A75" s="107">
        <v>40824.041666666664</v>
      </c>
      <c r="B75" s="92">
        <v>9.0500000000000007</v>
      </c>
      <c r="C75" s="92">
        <v>8.92</v>
      </c>
      <c r="D75" s="92">
        <v>8.64</v>
      </c>
      <c r="E75" s="92">
        <v>8.3800000000000008</v>
      </c>
      <c r="F75" s="92">
        <v>8.15</v>
      </c>
      <c r="G75" s="92">
        <v>7.91</v>
      </c>
      <c r="H75" s="92">
        <v>7.69</v>
      </c>
      <c r="I75" s="92">
        <v>7.46</v>
      </c>
      <c r="J75" s="92">
        <v>7.19</v>
      </c>
      <c r="K75" s="92">
        <v>6.78</v>
      </c>
      <c r="L75" s="92">
        <v>8.11</v>
      </c>
      <c r="N75" s="92">
        <f t="shared" ca="1" si="5"/>
        <v>7.8807444639666242</v>
      </c>
      <c r="O75" s="92">
        <f t="shared" si="6"/>
        <v>0.26066041852126914</v>
      </c>
      <c r="P75" s="92">
        <f t="shared" si="7"/>
        <v>7.8780976049245455</v>
      </c>
      <c r="Q75" s="92">
        <f t="shared" ca="1" si="8"/>
        <v>1.0003359769293063</v>
      </c>
      <c r="R75" s="92">
        <f t="shared" ca="1" si="9"/>
        <v>8.1127247728966729</v>
      </c>
    </row>
    <row r="76" spans="1:18" x14ac:dyDescent="0.3">
      <c r="A76" s="107">
        <v>40824.048611111109</v>
      </c>
      <c r="B76" s="92">
        <v>9.76</v>
      </c>
      <c r="C76" s="92">
        <v>9.67</v>
      </c>
      <c r="D76" s="92">
        <v>9.56</v>
      </c>
      <c r="E76" s="92">
        <v>9.35</v>
      </c>
      <c r="F76" s="92">
        <v>9.1</v>
      </c>
      <c r="G76" s="92">
        <v>8.7899999999999991</v>
      </c>
      <c r="H76" s="92">
        <v>8.52</v>
      </c>
      <c r="I76" s="92">
        <v>8.2200000000000006</v>
      </c>
      <c r="J76" s="92">
        <v>7.91</v>
      </c>
      <c r="K76" s="92">
        <v>7.34</v>
      </c>
      <c r="L76" s="92">
        <v>8.83</v>
      </c>
      <c r="N76" s="92">
        <f t="shared" ca="1" si="5"/>
        <v>8.719208143637907</v>
      </c>
      <c r="O76" s="92">
        <f t="shared" si="6"/>
        <v>0.28830364468179587</v>
      </c>
      <c r="P76" s="92">
        <f t="shared" si="7"/>
        <v>8.7507971424208275</v>
      </c>
      <c r="Q76" s="92">
        <f t="shared" ca="1" si="8"/>
        <v>0.99639015757435534</v>
      </c>
      <c r="R76" s="92">
        <f t="shared" ca="1" si="9"/>
        <v>8.7981250913815572</v>
      </c>
    </row>
    <row r="77" spans="1:18" x14ac:dyDescent="0.3">
      <c r="A77" s="107">
        <v>40824.055555555555</v>
      </c>
      <c r="B77" s="92">
        <v>9.69</v>
      </c>
      <c r="C77" s="92">
        <v>9.6</v>
      </c>
      <c r="D77" s="92">
        <v>9.34</v>
      </c>
      <c r="E77" s="92">
        <v>9.0399999999999991</v>
      </c>
      <c r="F77" s="92">
        <v>8.75</v>
      </c>
      <c r="G77" s="92">
        <v>8.42</v>
      </c>
      <c r="H77" s="92">
        <v>8.1300000000000008</v>
      </c>
      <c r="I77" s="92">
        <v>7.81</v>
      </c>
      <c r="J77" s="92">
        <v>7.45</v>
      </c>
      <c r="K77" s="92">
        <v>6.9</v>
      </c>
      <c r="L77" s="92">
        <v>8.4499999999999993</v>
      </c>
      <c r="N77" s="92">
        <f t="shared" ca="1" si="5"/>
        <v>8.3653806399163759</v>
      </c>
      <c r="O77" s="92">
        <f t="shared" si="6"/>
        <v>0.32388636612528632</v>
      </c>
      <c r="P77" s="92">
        <f t="shared" si="7"/>
        <v>8.3778241567786012</v>
      </c>
      <c r="Q77" s="92">
        <f t="shared" ca="1" si="8"/>
        <v>0.99851470780129026</v>
      </c>
      <c r="R77" s="92">
        <f t="shared" ca="1" si="9"/>
        <v>8.4374492809209016</v>
      </c>
    </row>
    <row r="78" spans="1:18" x14ac:dyDescent="0.3">
      <c r="A78" s="107">
        <v>40824.0625</v>
      </c>
      <c r="B78" s="92">
        <v>9.4700000000000006</v>
      </c>
      <c r="C78" s="92">
        <v>9.27</v>
      </c>
      <c r="D78" s="92">
        <v>8.9</v>
      </c>
      <c r="E78" s="92">
        <v>8.6300000000000008</v>
      </c>
      <c r="F78" s="92">
        <v>8.32</v>
      </c>
      <c r="G78" s="92">
        <v>8</v>
      </c>
      <c r="H78" s="92">
        <v>7.64</v>
      </c>
      <c r="I78" s="92">
        <v>7.2</v>
      </c>
      <c r="J78" s="92">
        <v>6.78</v>
      </c>
      <c r="K78" s="92">
        <v>6.22</v>
      </c>
      <c r="L78" s="92">
        <v>8.36</v>
      </c>
      <c r="N78" s="92">
        <f t="shared" ca="1" si="5"/>
        <v>7.8670684360412224</v>
      </c>
      <c r="O78" s="92">
        <f t="shared" si="6"/>
        <v>0.42549129718310891</v>
      </c>
      <c r="P78" s="92">
        <f t="shared" si="7"/>
        <v>7.9473985224859369</v>
      </c>
      <c r="Q78" s="92">
        <f t="shared" ca="1" si="8"/>
        <v>0.98989227906245891</v>
      </c>
      <c r="R78" s="92">
        <f t="shared" ca="1" si="9"/>
        <v>8.2754994529621566</v>
      </c>
    </row>
    <row r="79" spans="1:18" x14ac:dyDescent="0.3">
      <c r="A79" s="107">
        <v>40824.069444444445</v>
      </c>
      <c r="B79" s="92">
        <v>9.94</v>
      </c>
      <c r="C79" s="92">
        <v>9.76</v>
      </c>
      <c r="D79" s="92">
        <v>9.44</v>
      </c>
      <c r="E79" s="92">
        <v>9.1300000000000008</v>
      </c>
      <c r="F79" s="92">
        <v>8.77</v>
      </c>
      <c r="G79" s="92">
        <v>8.42</v>
      </c>
      <c r="H79" s="92">
        <v>8.0299999999999994</v>
      </c>
      <c r="I79" s="92">
        <v>7.64</v>
      </c>
      <c r="J79" s="92">
        <v>7.27</v>
      </c>
      <c r="K79" s="92">
        <v>6.8</v>
      </c>
      <c r="L79" s="92">
        <v>8.74</v>
      </c>
      <c r="N79" s="92">
        <f t="shared" ca="1" si="5"/>
        <v>8.3323760403286773</v>
      </c>
      <c r="O79" s="92">
        <f t="shared" si="6"/>
        <v>0.43825643936697345</v>
      </c>
      <c r="P79" s="92">
        <f t="shared" si="7"/>
        <v>8.3629816371160626</v>
      </c>
      <c r="Q79" s="92">
        <f t="shared" ca="1" si="8"/>
        <v>0.99634034868000265</v>
      </c>
      <c r="R79" s="92">
        <f t="shared" ca="1" si="9"/>
        <v>8.708014647463223</v>
      </c>
    </row>
    <row r="80" spans="1:18" x14ac:dyDescent="0.3">
      <c r="A80" s="107">
        <v>40824.076388888891</v>
      </c>
      <c r="B80" s="92">
        <v>9.65</v>
      </c>
      <c r="C80" s="92">
        <v>9.4600000000000009</v>
      </c>
      <c r="D80" s="92">
        <v>9.19</v>
      </c>
      <c r="E80" s="92">
        <v>8.83</v>
      </c>
      <c r="F80" s="92">
        <v>8.4700000000000006</v>
      </c>
      <c r="G80" s="92">
        <v>8.15</v>
      </c>
      <c r="H80" s="92">
        <v>7.87</v>
      </c>
      <c r="I80" s="92">
        <v>7.57</v>
      </c>
      <c r="J80" s="92">
        <v>7.24</v>
      </c>
      <c r="K80" s="92">
        <v>6.69</v>
      </c>
      <c r="L80" s="92">
        <v>8.25</v>
      </c>
      <c r="N80" s="92">
        <f t="shared" ca="1" si="5"/>
        <v>8.1359374913454889</v>
      </c>
      <c r="O80" s="92">
        <f t="shared" si="6"/>
        <v>0.32306355010498106</v>
      </c>
      <c r="P80" s="92">
        <f t="shared" si="7"/>
        <v>8.1092800389861619</v>
      </c>
      <c r="Q80" s="92">
        <f t="shared" ca="1" si="8"/>
        <v>1.0032872773206953</v>
      </c>
      <c r="R80" s="92">
        <f t="shared" ca="1" si="9"/>
        <v>8.2771200378957364</v>
      </c>
    </row>
    <row r="81" spans="1:18" x14ac:dyDescent="0.3">
      <c r="A81" s="107">
        <v>40824.083333333336</v>
      </c>
      <c r="B81" s="92">
        <v>9.33</v>
      </c>
      <c r="C81" s="92">
        <v>9.11</v>
      </c>
      <c r="D81" s="92">
        <v>8.75</v>
      </c>
      <c r="E81" s="92">
        <v>8.42</v>
      </c>
      <c r="F81" s="92">
        <v>8.1199999999999992</v>
      </c>
      <c r="G81" s="92">
        <v>7.76</v>
      </c>
      <c r="H81" s="92">
        <v>7.37</v>
      </c>
      <c r="I81" s="92">
        <v>6.97</v>
      </c>
      <c r="J81" s="92">
        <v>6.6</v>
      </c>
      <c r="K81" s="92">
        <v>6.24</v>
      </c>
      <c r="L81" s="92">
        <v>7.9</v>
      </c>
      <c r="N81" s="92">
        <f t="shared" ca="1" si="5"/>
        <v>7.6676259399738047</v>
      </c>
      <c r="O81" s="92">
        <f t="shared" si="6"/>
        <v>0.47650790023557521</v>
      </c>
      <c r="P81" s="92">
        <f t="shared" si="7"/>
        <v>7.7028814013128928</v>
      </c>
      <c r="Q81" s="92">
        <f t="shared" ca="1" si="8"/>
        <v>0.99542308137665481</v>
      </c>
      <c r="R81" s="92">
        <f t="shared" ca="1" si="9"/>
        <v>7.8638423428755733</v>
      </c>
    </row>
    <row r="82" spans="1:18" x14ac:dyDescent="0.3">
      <c r="A82" s="107">
        <v>40824.090277777781</v>
      </c>
      <c r="B82" s="92">
        <v>9.5399999999999991</v>
      </c>
      <c r="C82" s="92">
        <v>9.32</v>
      </c>
      <c r="D82" s="92">
        <v>8.9700000000000006</v>
      </c>
      <c r="E82" s="92">
        <v>8.6199999999999992</v>
      </c>
      <c r="F82" s="92">
        <v>8.23</v>
      </c>
      <c r="G82" s="92">
        <v>7.84</v>
      </c>
      <c r="H82" s="92">
        <v>7.47</v>
      </c>
      <c r="I82" s="92">
        <v>7.11</v>
      </c>
      <c r="J82" s="92">
        <v>6.73</v>
      </c>
      <c r="K82" s="92">
        <v>6.28</v>
      </c>
      <c r="L82" s="92">
        <v>8.1999999999999993</v>
      </c>
      <c r="N82" s="92">
        <f t="shared" ca="1" si="5"/>
        <v>7.8018020264742223</v>
      </c>
      <c r="O82" s="92">
        <f t="shared" si="6"/>
        <v>0.44674460584883641</v>
      </c>
      <c r="P82" s="92">
        <f t="shared" si="7"/>
        <v>7.7858845615012635</v>
      </c>
      <c r="Q82" s="92">
        <f t="shared" ca="1" si="8"/>
        <v>1.0020444003307813</v>
      </c>
      <c r="R82" s="92">
        <f t="shared" ca="1" si="9"/>
        <v>8.2167640827124071</v>
      </c>
    </row>
    <row r="83" spans="1:18" x14ac:dyDescent="0.3">
      <c r="A83" s="107">
        <v>40824.097222222219</v>
      </c>
      <c r="B83" s="92">
        <v>10.28</v>
      </c>
      <c r="C83" s="92">
        <v>10.1</v>
      </c>
      <c r="D83" s="92">
        <v>9.75</v>
      </c>
      <c r="E83" s="92">
        <v>9.42</v>
      </c>
      <c r="F83" s="92">
        <v>9.15</v>
      </c>
      <c r="G83" s="92">
        <v>8.82</v>
      </c>
      <c r="H83" s="92">
        <v>8.4700000000000006</v>
      </c>
      <c r="I83" s="92">
        <v>8.1199999999999992</v>
      </c>
      <c r="J83" s="92">
        <v>7.7</v>
      </c>
      <c r="K83" s="92">
        <v>7.07</v>
      </c>
      <c r="L83" s="92">
        <v>9.11</v>
      </c>
      <c r="N83" s="92">
        <f t="shared" ca="1" si="5"/>
        <v>8.7171374121976797</v>
      </c>
      <c r="O83" s="92">
        <f t="shared" si="6"/>
        <v>0.37418002082968127</v>
      </c>
      <c r="P83" s="92">
        <f t="shared" si="7"/>
        <v>8.7689801678810895</v>
      </c>
      <c r="Q83" s="92">
        <f t="shared" ca="1" si="8"/>
        <v>0.99408793785698146</v>
      </c>
      <c r="R83" s="92">
        <f t="shared" ca="1" si="9"/>
        <v>9.0561411138771</v>
      </c>
    </row>
    <row r="84" spans="1:18" x14ac:dyDescent="0.3">
      <c r="A84" s="107">
        <v>40824.104166666664</v>
      </c>
      <c r="B84" s="92">
        <v>9.51</v>
      </c>
      <c r="C84" s="92">
        <v>9.3800000000000008</v>
      </c>
      <c r="D84" s="92">
        <v>9.0299999999999994</v>
      </c>
      <c r="E84" s="92">
        <v>8.66</v>
      </c>
      <c r="F84" s="92">
        <v>8.33</v>
      </c>
      <c r="G84" s="92">
        <v>8.0399999999999991</v>
      </c>
      <c r="H84" s="92">
        <v>7.75</v>
      </c>
      <c r="I84" s="92">
        <v>7.45</v>
      </c>
      <c r="J84" s="92">
        <v>7.13</v>
      </c>
      <c r="K84" s="92">
        <v>6.65</v>
      </c>
      <c r="L84" s="92">
        <v>8.2899999999999991</v>
      </c>
      <c r="N84" s="92">
        <f t="shared" ca="1" si="5"/>
        <v>8.0118091816858925</v>
      </c>
      <c r="O84" s="92">
        <f t="shared" si="6"/>
        <v>0.33947900300828898</v>
      </c>
      <c r="P84" s="92">
        <f t="shared" si="7"/>
        <v>7.9977938700308639</v>
      </c>
      <c r="Q84" s="92">
        <f t="shared" ca="1" si="8"/>
        <v>1.0017523972088787</v>
      </c>
      <c r="R84" s="92">
        <f t="shared" ca="1" si="9"/>
        <v>8.3045273728616031</v>
      </c>
    </row>
    <row r="85" spans="1:18" x14ac:dyDescent="0.3">
      <c r="A85" s="107">
        <v>40824.111111111109</v>
      </c>
      <c r="B85" s="92">
        <v>8.34</v>
      </c>
      <c r="C85" s="92">
        <v>8.08</v>
      </c>
      <c r="D85" s="92">
        <v>7.57</v>
      </c>
      <c r="E85" s="92">
        <v>7.23</v>
      </c>
      <c r="F85" s="92">
        <v>6.9</v>
      </c>
      <c r="G85" s="92">
        <v>6.64</v>
      </c>
      <c r="H85" s="92">
        <v>6.41</v>
      </c>
      <c r="I85" s="92">
        <v>6.09</v>
      </c>
      <c r="J85" s="92">
        <v>5.76</v>
      </c>
      <c r="K85" s="92">
        <v>5.44</v>
      </c>
      <c r="L85" s="92">
        <v>6.87</v>
      </c>
      <c r="N85" s="92">
        <f t="shared" ca="1" si="5"/>
        <v>6.6300600768044928</v>
      </c>
      <c r="O85" s="92">
        <f t="shared" si="6"/>
        <v>0.32576956648247907</v>
      </c>
      <c r="P85" s="92">
        <f t="shared" si="7"/>
        <v>6.6065472927316273</v>
      </c>
      <c r="Q85" s="92">
        <f t="shared" ca="1" si="8"/>
        <v>1.0035590124509868</v>
      </c>
      <c r="R85" s="92">
        <f t="shared" ca="1" si="9"/>
        <v>6.8944504155382793</v>
      </c>
    </row>
    <row r="86" spans="1:18" x14ac:dyDescent="0.3">
      <c r="A86" s="107">
        <v>40824.118055555555</v>
      </c>
      <c r="B86" s="92">
        <v>9.17</v>
      </c>
      <c r="C86" s="92">
        <v>8.98</v>
      </c>
      <c r="D86" s="92">
        <v>8.74</v>
      </c>
      <c r="E86" s="92">
        <v>8.42</v>
      </c>
      <c r="F86" s="92">
        <v>8.14</v>
      </c>
      <c r="G86" s="92">
        <v>7.93</v>
      </c>
      <c r="H86" s="92">
        <v>7.74</v>
      </c>
      <c r="I86" s="92">
        <v>7.53</v>
      </c>
      <c r="J86" s="92">
        <v>7.34</v>
      </c>
      <c r="K86" s="92">
        <v>7</v>
      </c>
      <c r="L86" s="92">
        <v>8.31</v>
      </c>
      <c r="N86" s="92">
        <f t="shared" ca="1" si="5"/>
        <v>7.9471239715034585</v>
      </c>
      <c r="O86" s="92">
        <f t="shared" si="6"/>
        <v>0.22410631831250158</v>
      </c>
      <c r="P86" s="92">
        <f t="shared" si="7"/>
        <v>7.9024943447842757</v>
      </c>
      <c r="Q86" s="92">
        <f t="shared" ca="1" si="8"/>
        <v>1.0056475366855073</v>
      </c>
      <c r="R86" s="92">
        <f t="shared" ca="1" si="9"/>
        <v>8.3569310298565664</v>
      </c>
    </row>
    <row r="87" spans="1:18" x14ac:dyDescent="0.3">
      <c r="A87" s="107">
        <v>40824.125</v>
      </c>
      <c r="B87" s="92">
        <v>9.85</v>
      </c>
      <c r="C87" s="92">
        <v>9.6</v>
      </c>
      <c r="D87" s="92">
        <v>9.27</v>
      </c>
      <c r="E87" s="92">
        <v>8.94</v>
      </c>
      <c r="F87" s="92">
        <v>8.6199999999999992</v>
      </c>
      <c r="G87" s="92">
        <v>8.3699999999999992</v>
      </c>
      <c r="H87" s="92">
        <v>8.14</v>
      </c>
      <c r="I87" s="92">
        <v>7.88</v>
      </c>
      <c r="J87" s="92">
        <v>7.56</v>
      </c>
      <c r="K87" s="92">
        <v>7.09</v>
      </c>
      <c r="L87" s="92">
        <v>8.32</v>
      </c>
      <c r="N87" s="92">
        <f t="shared" ca="1" si="5"/>
        <v>8.3559050356959954</v>
      </c>
      <c r="O87" s="92">
        <f t="shared" si="6"/>
        <v>0.25748804625196231</v>
      </c>
      <c r="P87" s="92">
        <f t="shared" si="7"/>
        <v>8.3366523741316367</v>
      </c>
      <c r="Q87" s="92">
        <f t="shared" ca="1" si="8"/>
        <v>1.0023093995887484</v>
      </c>
      <c r="R87" s="92">
        <f t="shared" ca="1" si="9"/>
        <v>8.3392142045783864</v>
      </c>
    </row>
    <row r="88" spans="1:18" x14ac:dyDescent="0.3">
      <c r="A88" s="107">
        <v>40824.131944444445</v>
      </c>
      <c r="B88" s="92">
        <v>10.69</v>
      </c>
      <c r="C88" s="92">
        <v>10.5</v>
      </c>
      <c r="D88" s="92">
        <v>10.16</v>
      </c>
      <c r="E88" s="92">
        <v>9.75</v>
      </c>
      <c r="F88" s="92">
        <v>9.31</v>
      </c>
      <c r="G88" s="92">
        <v>8.8699999999999992</v>
      </c>
      <c r="H88" s="92">
        <v>8.4700000000000006</v>
      </c>
      <c r="I88" s="92">
        <v>8.09</v>
      </c>
      <c r="J88" s="92">
        <v>7.74</v>
      </c>
      <c r="K88" s="92">
        <v>7.29</v>
      </c>
      <c r="L88" s="92">
        <v>9.15</v>
      </c>
      <c r="N88" s="92">
        <f t="shared" ca="1" si="5"/>
        <v>8.8599672532821856</v>
      </c>
      <c r="O88" s="92">
        <f t="shared" si="6"/>
        <v>0.42641862212527587</v>
      </c>
      <c r="P88" s="92">
        <f t="shared" si="7"/>
        <v>8.8115514235297354</v>
      </c>
      <c r="Q88" s="92">
        <f t="shared" ca="1" si="8"/>
        <v>1.0054945863021538</v>
      </c>
      <c r="R88" s="92">
        <f t="shared" ca="1" si="9"/>
        <v>9.200275464664708</v>
      </c>
    </row>
    <row r="89" spans="1:18" x14ac:dyDescent="0.3">
      <c r="A89" s="107">
        <v>40824.138888888891</v>
      </c>
      <c r="B89" s="92">
        <v>10.74</v>
      </c>
      <c r="C89" s="92">
        <v>10.53</v>
      </c>
      <c r="D89" s="92">
        <v>10.199999999999999</v>
      </c>
      <c r="E89" s="92">
        <v>9.82</v>
      </c>
      <c r="F89" s="92">
        <v>9.4600000000000009</v>
      </c>
      <c r="G89" s="92">
        <v>9.08</v>
      </c>
      <c r="H89" s="92">
        <v>8.73</v>
      </c>
      <c r="I89" s="92">
        <v>8.39</v>
      </c>
      <c r="J89" s="92">
        <v>8.0500000000000007</v>
      </c>
      <c r="K89" s="92">
        <v>7.5</v>
      </c>
      <c r="L89" s="92">
        <v>9.0299999999999994</v>
      </c>
      <c r="N89" s="92">
        <f t="shared" ca="1" si="5"/>
        <v>9.0504242458336677</v>
      </c>
      <c r="O89" s="92">
        <f t="shared" si="6"/>
        <v>0.36325220065832942</v>
      </c>
      <c r="P89" s="92">
        <f t="shared" si="7"/>
        <v>9.0290058093440155</v>
      </c>
      <c r="Q89" s="92">
        <f t="shared" ca="1" si="8"/>
        <v>1.0023721810509287</v>
      </c>
      <c r="R89" s="92">
        <f t="shared" ca="1" si="9"/>
        <v>9.0514207948898857</v>
      </c>
    </row>
    <row r="90" spans="1:18" x14ac:dyDescent="0.3">
      <c r="A90" s="107">
        <v>40824.145833333336</v>
      </c>
      <c r="B90" s="92">
        <v>10.210000000000001</v>
      </c>
      <c r="C90" s="92">
        <v>10.01</v>
      </c>
      <c r="D90" s="92">
        <v>9.73</v>
      </c>
      <c r="E90" s="92">
        <v>9.4600000000000009</v>
      </c>
      <c r="F90" s="92">
        <v>9.2200000000000006</v>
      </c>
      <c r="G90" s="92">
        <v>8.99</v>
      </c>
      <c r="H90" s="92">
        <v>8.64</v>
      </c>
      <c r="I90" s="92">
        <v>8.25</v>
      </c>
      <c r="J90" s="92">
        <v>7.91</v>
      </c>
      <c r="K90" s="92">
        <v>7.48</v>
      </c>
      <c r="L90" s="92">
        <v>9.42</v>
      </c>
      <c r="N90" s="92">
        <f t="shared" ca="1" si="5"/>
        <v>8.838509234166299</v>
      </c>
      <c r="O90" s="92">
        <f t="shared" si="6"/>
        <v>0.36696192811268163</v>
      </c>
      <c r="P90" s="92">
        <f t="shared" si="7"/>
        <v>8.9389971054875232</v>
      </c>
      <c r="Q90" s="92">
        <f t="shared" ca="1" si="8"/>
        <v>0.98875848485737439</v>
      </c>
      <c r="R90" s="92">
        <f t="shared" ca="1" si="9"/>
        <v>9.3141049273564658</v>
      </c>
    </row>
    <row r="91" spans="1:18" x14ac:dyDescent="0.3">
      <c r="A91" s="107">
        <v>40824.152777777781</v>
      </c>
      <c r="B91" s="92">
        <v>10.59</v>
      </c>
      <c r="C91" s="92">
        <v>10.46</v>
      </c>
      <c r="D91" s="92">
        <v>10.210000000000001</v>
      </c>
      <c r="E91" s="92">
        <v>9.89</v>
      </c>
      <c r="F91" s="92">
        <v>9.5500000000000007</v>
      </c>
      <c r="G91" s="92">
        <v>9.16</v>
      </c>
      <c r="H91" s="92">
        <v>8.7799999999999994</v>
      </c>
      <c r="I91" s="92">
        <v>8.44</v>
      </c>
      <c r="J91" s="92">
        <v>8.11</v>
      </c>
      <c r="K91" s="92">
        <v>7.47</v>
      </c>
      <c r="L91" s="92">
        <v>9.5500000000000007</v>
      </c>
      <c r="N91" s="92">
        <f t="shared" ca="1" si="5"/>
        <v>9.0999907840941052</v>
      </c>
      <c r="O91" s="92">
        <f t="shared" si="6"/>
        <v>0.39153837459387697</v>
      </c>
      <c r="P91" s="92">
        <f t="shared" si="7"/>
        <v>9.1045628021524845</v>
      </c>
      <c r="Q91" s="92">
        <f t="shared" ca="1" si="8"/>
        <v>0.99949783222349808</v>
      </c>
      <c r="R91" s="92">
        <f t="shared" ca="1" si="9"/>
        <v>9.5452042977344078</v>
      </c>
    </row>
    <row r="92" spans="1:18" x14ac:dyDescent="0.3">
      <c r="A92" s="107">
        <v>40824.159722222219</v>
      </c>
      <c r="B92" s="92">
        <v>10.75</v>
      </c>
      <c r="C92" s="92">
        <v>10.66</v>
      </c>
      <c r="D92" s="92">
        <v>10.47</v>
      </c>
      <c r="E92" s="92">
        <v>10.25</v>
      </c>
      <c r="F92" s="92">
        <v>10.08</v>
      </c>
      <c r="G92" s="92">
        <v>9.82</v>
      </c>
      <c r="H92" s="92">
        <v>9.5500000000000007</v>
      </c>
      <c r="I92" s="92">
        <v>9.2100000000000009</v>
      </c>
      <c r="J92" s="92">
        <v>8.7799999999999994</v>
      </c>
      <c r="K92" s="92">
        <v>8.16</v>
      </c>
      <c r="L92" s="92">
        <v>10.01</v>
      </c>
      <c r="N92" s="92">
        <f t="shared" ca="1" si="5"/>
        <v>9.6752656998953164</v>
      </c>
      <c r="O92" s="92">
        <f t="shared" si="6"/>
        <v>0.2576383359485353</v>
      </c>
      <c r="P92" s="92">
        <f t="shared" si="7"/>
        <v>9.780852515747247</v>
      </c>
      <c r="Q92" s="92">
        <f t="shared" ca="1" si="8"/>
        <v>0.98920474307511175</v>
      </c>
      <c r="R92" s="92">
        <f t="shared" ca="1" si="9"/>
        <v>9.9019394781818679</v>
      </c>
    </row>
    <row r="93" spans="1:18" x14ac:dyDescent="0.3">
      <c r="A93" s="107">
        <v>40824.166666666664</v>
      </c>
      <c r="B93" s="92">
        <v>10.4</v>
      </c>
      <c r="C93" s="92">
        <v>10.28</v>
      </c>
      <c r="D93" s="92">
        <v>9.9600000000000009</v>
      </c>
      <c r="E93" s="92">
        <v>9.6300000000000008</v>
      </c>
      <c r="F93" s="92">
        <v>9.34</v>
      </c>
      <c r="G93" s="92">
        <v>9.1</v>
      </c>
      <c r="H93" s="92">
        <v>8.8699999999999992</v>
      </c>
      <c r="I93" s="92">
        <v>8.61</v>
      </c>
      <c r="J93" s="92">
        <v>8.26</v>
      </c>
      <c r="K93" s="92">
        <v>7.71</v>
      </c>
      <c r="L93" s="92">
        <v>9.2899999999999991</v>
      </c>
      <c r="N93" s="92">
        <f t="shared" ca="1" si="5"/>
        <v>9.0635216562552436</v>
      </c>
      <c r="O93" s="92">
        <f t="shared" si="6"/>
        <v>0.2365656519597327</v>
      </c>
      <c r="P93" s="92">
        <f t="shared" si="7"/>
        <v>9.0666845361139288</v>
      </c>
      <c r="Q93" s="92">
        <f t="shared" ca="1" si="8"/>
        <v>0.99965115364430213</v>
      </c>
      <c r="R93" s="92">
        <f t="shared" ca="1" si="9"/>
        <v>9.2867592173555664</v>
      </c>
    </row>
    <row r="94" spans="1:18" x14ac:dyDescent="0.3">
      <c r="A94" s="107">
        <v>40824.173611111109</v>
      </c>
      <c r="B94" s="92">
        <v>10.98</v>
      </c>
      <c r="C94" s="92">
        <v>10.81</v>
      </c>
      <c r="D94" s="92">
        <v>10.48</v>
      </c>
      <c r="E94" s="92">
        <v>10.17</v>
      </c>
      <c r="F94" s="92">
        <v>9.84</v>
      </c>
      <c r="G94" s="92">
        <v>9.42</v>
      </c>
      <c r="H94" s="92">
        <v>8.9499999999999993</v>
      </c>
      <c r="I94" s="92">
        <v>8.5399999999999991</v>
      </c>
      <c r="J94" s="92">
        <v>8.2200000000000006</v>
      </c>
      <c r="K94" s="92">
        <v>7.76</v>
      </c>
      <c r="L94" s="92">
        <v>9.77</v>
      </c>
      <c r="N94" s="92">
        <f t="shared" ca="1" si="5"/>
        <v>9.3206890182544555</v>
      </c>
      <c r="O94" s="92">
        <f t="shared" si="6"/>
        <v>0.47296794087051225</v>
      </c>
      <c r="P94" s="92">
        <f t="shared" si="7"/>
        <v>9.3511759496428084</v>
      </c>
      <c r="Q94" s="92">
        <f t="shared" ca="1" si="8"/>
        <v>0.99673977566537852</v>
      </c>
      <c r="R94" s="92">
        <f t="shared" ca="1" si="9"/>
        <v>9.7381476082507472</v>
      </c>
    </row>
    <row r="95" spans="1:18" x14ac:dyDescent="0.3">
      <c r="A95" s="107">
        <v>40824.180555555555</v>
      </c>
      <c r="B95" s="92">
        <v>11.16</v>
      </c>
      <c r="C95" s="92">
        <v>10.97</v>
      </c>
      <c r="D95" s="92">
        <v>10.56</v>
      </c>
      <c r="E95" s="92">
        <v>10.16</v>
      </c>
      <c r="F95" s="92">
        <v>9.76</v>
      </c>
      <c r="G95" s="92">
        <v>9.41</v>
      </c>
      <c r="H95" s="92">
        <v>9.09</v>
      </c>
      <c r="I95" s="92">
        <v>8.75</v>
      </c>
      <c r="J95" s="92">
        <v>8.4</v>
      </c>
      <c r="K95" s="92">
        <v>8.0500000000000007</v>
      </c>
      <c r="L95" s="92">
        <v>9.6199999999999992</v>
      </c>
      <c r="N95" s="92">
        <f t="shared" ca="1" si="5"/>
        <v>9.407930880178407</v>
      </c>
      <c r="O95" s="92">
        <f t="shared" si="6"/>
        <v>0.31971998268910229</v>
      </c>
      <c r="P95" s="92">
        <f t="shared" si="7"/>
        <v>9.3634700661366406</v>
      </c>
      <c r="Q95" s="92">
        <f t="shared" ca="1" si="8"/>
        <v>1.0047483266062398</v>
      </c>
      <c r="R95" s="92">
        <f t="shared" ca="1" si="9"/>
        <v>9.6656789019520257</v>
      </c>
    </row>
    <row r="96" spans="1:18" x14ac:dyDescent="0.3">
      <c r="A96" s="107">
        <v>40824.1875</v>
      </c>
      <c r="B96" s="92">
        <v>10.78</v>
      </c>
      <c r="C96" s="92">
        <v>10.63</v>
      </c>
      <c r="D96" s="92">
        <v>10.27</v>
      </c>
      <c r="E96" s="92">
        <v>9.9</v>
      </c>
      <c r="F96" s="92">
        <v>9.64</v>
      </c>
      <c r="G96" s="92">
        <v>9.3800000000000008</v>
      </c>
      <c r="H96" s="92">
        <v>9.0500000000000007</v>
      </c>
      <c r="I96" s="92">
        <v>8.61</v>
      </c>
      <c r="J96" s="92">
        <v>8.19</v>
      </c>
      <c r="K96" s="92">
        <v>7.6</v>
      </c>
      <c r="L96" s="92">
        <v>9.67</v>
      </c>
      <c r="N96" s="92">
        <f t="shared" ca="1" si="5"/>
        <v>9.2352537081824408</v>
      </c>
      <c r="O96" s="92">
        <f t="shared" si="6"/>
        <v>0.33096588959111928</v>
      </c>
      <c r="P96" s="92">
        <f t="shared" si="7"/>
        <v>9.3319911529853172</v>
      </c>
      <c r="Q96" s="92">
        <f t="shared" ca="1" si="8"/>
        <v>0.9896337830569063</v>
      </c>
      <c r="R96" s="92">
        <f t="shared" ca="1" si="9"/>
        <v>9.569758682160284</v>
      </c>
    </row>
    <row r="97" spans="1:18" x14ac:dyDescent="0.3">
      <c r="A97" s="107">
        <v>40824.194444444445</v>
      </c>
      <c r="B97" s="92">
        <v>11.05</v>
      </c>
      <c r="C97" s="92">
        <v>10.91</v>
      </c>
      <c r="D97" s="92">
        <v>10.66</v>
      </c>
      <c r="E97" s="92">
        <v>10.44</v>
      </c>
      <c r="F97" s="92">
        <v>10.18</v>
      </c>
      <c r="G97" s="92">
        <v>9.89</v>
      </c>
      <c r="H97" s="92">
        <v>9.56</v>
      </c>
      <c r="I97" s="92">
        <v>9.2799999999999994</v>
      </c>
      <c r="J97" s="92">
        <v>8.99</v>
      </c>
      <c r="K97" s="92">
        <v>8.34</v>
      </c>
      <c r="L97" s="92">
        <v>9.9700000000000006</v>
      </c>
      <c r="N97" s="92">
        <f t="shared" ca="1" si="5"/>
        <v>9.8006496624227708</v>
      </c>
      <c r="O97" s="92">
        <f t="shared" si="6"/>
        <v>0.31360589970414554</v>
      </c>
      <c r="P97" s="92">
        <f t="shared" si="7"/>
        <v>9.8420295144606342</v>
      </c>
      <c r="Q97" s="92">
        <f t="shared" ca="1" si="8"/>
        <v>0.99579559764812076</v>
      </c>
      <c r="R97" s="92">
        <f t="shared" ca="1" si="9"/>
        <v>9.9280821085517648</v>
      </c>
    </row>
    <row r="98" spans="1:18" x14ac:dyDescent="0.3">
      <c r="A98" s="107">
        <v>40824.201388888891</v>
      </c>
      <c r="B98" s="92">
        <v>12</v>
      </c>
      <c r="C98" s="92">
        <v>11.88</v>
      </c>
      <c r="D98" s="92">
        <v>11.61</v>
      </c>
      <c r="E98" s="92">
        <v>11.3</v>
      </c>
      <c r="F98" s="92">
        <v>11.04</v>
      </c>
      <c r="G98" s="92">
        <v>10.71</v>
      </c>
      <c r="H98" s="92">
        <v>10.47</v>
      </c>
      <c r="I98" s="92">
        <v>10.19</v>
      </c>
      <c r="J98" s="92">
        <v>9.81</v>
      </c>
      <c r="K98" s="92">
        <v>9.1</v>
      </c>
      <c r="L98" s="92">
        <v>10.95</v>
      </c>
      <c r="N98" s="92">
        <f t="shared" ca="1" si="5"/>
        <v>10.672192036780194</v>
      </c>
      <c r="O98" s="92">
        <f t="shared" si="6"/>
        <v>0.20943636284261544</v>
      </c>
      <c r="P98" s="92">
        <f t="shared" si="7"/>
        <v>10.675279527553048</v>
      </c>
      <c r="Q98" s="92">
        <f t="shared" ca="1" si="8"/>
        <v>0.99971078127135826</v>
      </c>
      <c r="R98" s="92">
        <f t="shared" ca="1" si="9"/>
        <v>10.946833054921372</v>
      </c>
    </row>
    <row r="99" spans="1:18" x14ac:dyDescent="0.3">
      <c r="A99" s="107">
        <v>40824.208333333336</v>
      </c>
      <c r="B99" s="92">
        <v>10.95</v>
      </c>
      <c r="C99" s="92">
        <v>10.82</v>
      </c>
      <c r="D99" s="92">
        <v>10.51</v>
      </c>
      <c r="E99" s="92">
        <v>10.24</v>
      </c>
      <c r="F99" s="92">
        <v>10.029999999999999</v>
      </c>
      <c r="G99" s="92">
        <v>9.76</v>
      </c>
      <c r="H99" s="92">
        <v>9.51</v>
      </c>
      <c r="I99" s="92">
        <v>9.32</v>
      </c>
      <c r="J99" s="92">
        <v>9.1300000000000008</v>
      </c>
      <c r="K99" s="92">
        <v>8.7200000000000006</v>
      </c>
      <c r="L99" s="92">
        <v>9.9499999999999993</v>
      </c>
      <c r="N99" s="92">
        <f t="shared" ca="1" si="5"/>
        <v>9.75410142699487</v>
      </c>
      <c r="O99" s="92">
        <f t="shared" si="6"/>
        <v>0.23978989286761712</v>
      </c>
      <c r="P99" s="92">
        <f t="shared" si="7"/>
        <v>9.7237821531659279</v>
      </c>
      <c r="Q99" s="92">
        <f t="shared" ca="1" si="8"/>
        <v>1.0031180535877258</v>
      </c>
      <c r="R99" s="92">
        <f t="shared" ca="1" si="9"/>
        <v>9.9810246331978707</v>
      </c>
    </row>
    <row r="100" spans="1:18" x14ac:dyDescent="0.3">
      <c r="A100" s="107">
        <v>40824.215277777781</v>
      </c>
      <c r="B100" s="92">
        <v>11.03</v>
      </c>
      <c r="C100" s="92">
        <v>10.9</v>
      </c>
      <c r="D100" s="92">
        <v>10.76</v>
      </c>
      <c r="E100" s="92">
        <v>10.56</v>
      </c>
      <c r="F100" s="92">
        <v>10.28</v>
      </c>
      <c r="G100" s="92">
        <v>9.9600000000000009</v>
      </c>
      <c r="H100" s="92">
        <v>9.7200000000000006</v>
      </c>
      <c r="I100" s="92">
        <v>9.43</v>
      </c>
      <c r="J100" s="92">
        <v>9.1199999999999992</v>
      </c>
      <c r="K100" s="92">
        <v>8.65</v>
      </c>
      <c r="L100" s="92">
        <v>10.31</v>
      </c>
      <c r="N100" s="92">
        <f t="shared" ca="1" si="5"/>
        <v>9.9232437811794814</v>
      </c>
      <c r="O100" s="92">
        <f t="shared" si="6"/>
        <v>0.22540102710072088</v>
      </c>
      <c r="P100" s="92">
        <f t="shared" si="7"/>
        <v>9.9252539388763825</v>
      </c>
      <c r="Q100" s="92">
        <f t="shared" ca="1" si="8"/>
        <v>0.99979747040133371</v>
      </c>
      <c r="R100" s="92">
        <f t="shared" ca="1" si="9"/>
        <v>10.307911919837752</v>
      </c>
    </row>
    <row r="101" spans="1:18" x14ac:dyDescent="0.3">
      <c r="A101" s="107">
        <v>40824.222222222219</v>
      </c>
      <c r="B101" s="92">
        <v>10.61</v>
      </c>
      <c r="C101" s="92">
        <v>10.52</v>
      </c>
      <c r="D101" s="92">
        <v>10.33</v>
      </c>
      <c r="E101" s="92">
        <v>10.16</v>
      </c>
      <c r="F101" s="92">
        <v>10</v>
      </c>
      <c r="G101" s="92">
        <v>9.7799999999999994</v>
      </c>
      <c r="H101" s="92">
        <v>9.56</v>
      </c>
      <c r="I101" s="92">
        <v>9.39</v>
      </c>
      <c r="J101" s="92">
        <v>9.19</v>
      </c>
      <c r="K101" s="92">
        <v>8.8000000000000007</v>
      </c>
      <c r="L101" s="92">
        <v>10.06</v>
      </c>
      <c r="N101" s="92">
        <f t="shared" ca="1" si="5"/>
        <v>9.7385003718858236</v>
      </c>
      <c r="O101" s="92">
        <f t="shared" si="6"/>
        <v>0.21024862136354311</v>
      </c>
      <c r="P101" s="92">
        <f t="shared" si="7"/>
        <v>9.7481717070657368</v>
      </c>
      <c r="Q101" s="92">
        <f t="shared" ca="1" si="8"/>
        <v>0.99900788214748992</v>
      </c>
      <c r="R101" s="92">
        <f t="shared" ca="1" si="9"/>
        <v>10.050019294403748</v>
      </c>
    </row>
    <row r="102" spans="1:18" x14ac:dyDescent="0.3">
      <c r="A102" s="107">
        <v>40824.229166666664</v>
      </c>
      <c r="B102" s="92">
        <v>9.2200000000000006</v>
      </c>
      <c r="C102" s="92">
        <v>9.1199999999999992</v>
      </c>
      <c r="D102" s="92">
        <v>8.8800000000000008</v>
      </c>
      <c r="E102" s="92">
        <v>8.65</v>
      </c>
      <c r="F102" s="92">
        <v>8.44</v>
      </c>
      <c r="G102" s="92">
        <v>8.23</v>
      </c>
      <c r="H102" s="92">
        <v>7.96</v>
      </c>
      <c r="I102" s="92">
        <v>7.67</v>
      </c>
      <c r="J102" s="92">
        <v>7.41</v>
      </c>
      <c r="K102" s="92">
        <v>7.07</v>
      </c>
      <c r="L102" s="92">
        <v>8.3000000000000007</v>
      </c>
      <c r="N102" s="92">
        <f t="shared" ca="1" si="5"/>
        <v>8.140933744609562</v>
      </c>
      <c r="O102" s="92">
        <f t="shared" si="6"/>
        <v>0.3082516390486989</v>
      </c>
      <c r="P102" s="92">
        <f t="shared" si="7"/>
        <v>8.1907610985830352</v>
      </c>
      <c r="Q102" s="92">
        <f t="shared" ca="1" si="8"/>
        <v>0.99391663932401919</v>
      </c>
      <c r="R102" s="92">
        <f t="shared" ca="1" si="9"/>
        <v>8.2495081063893601</v>
      </c>
    </row>
    <row r="103" spans="1:18" x14ac:dyDescent="0.3">
      <c r="A103" s="107">
        <v>40824.236111111109</v>
      </c>
      <c r="B103" s="92">
        <v>8.1</v>
      </c>
      <c r="C103" s="92">
        <v>7.96</v>
      </c>
      <c r="D103" s="92">
        <v>7.69</v>
      </c>
      <c r="E103" s="92">
        <v>7.45</v>
      </c>
      <c r="F103" s="92">
        <v>7.24</v>
      </c>
      <c r="G103" s="92">
        <v>7</v>
      </c>
      <c r="H103" s="92">
        <v>6.76</v>
      </c>
      <c r="I103" s="92">
        <v>6.52</v>
      </c>
      <c r="J103" s="92">
        <v>6.25</v>
      </c>
      <c r="K103" s="92">
        <v>5.86</v>
      </c>
      <c r="L103" s="92">
        <v>7.42</v>
      </c>
      <c r="N103" s="92">
        <f t="shared" ca="1" si="5"/>
        <v>6.9507773108192019</v>
      </c>
      <c r="O103" s="92">
        <f t="shared" si="6"/>
        <v>0.32239260085900334</v>
      </c>
      <c r="P103" s="92">
        <f t="shared" si="7"/>
        <v>6.9650982545690363</v>
      </c>
      <c r="Q103" s="92">
        <f t="shared" ca="1" si="8"/>
        <v>0.99794389924931215</v>
      </c>
      <c r="R103" s="92">
        <f t="shared" ca="1" si="9"/>
        <v>7.4047437324298961</v>
      </c>
    </row>
    <row r="104" spans="1:18" x14ac:dyDescent="0.3">
      <c r="A104" s="107">
        <v>40824.243055555555</v>
      </c>
      <c r="B104" s="92">
        <v>7.95</v>
      </c>
      <c r="C104" s="92">
        <v>7.78</v>
      </c>
      <c r="D104" s="92">
        <v>7.57</v>
      </c>
      <c r="E104" s="92">
        <v>7.32</v>
      </c>
      <c r="F104" s="92">
        <v>7.16</v>
      </c>
      <c r="G104" s="92">
        <v>6.94</v>
      </c>
      <c r="H104" s="92">
        <v>6.71</v>
      </c>
      <c r="I104" s="92">
        <v>6.53</v>
      </c>
      <c r="J104" s="92">
        <v>6.33</v>
      </c>
      <c r="K104" s="92">
        <v>6.05</v>
      </c>
      <c r="L104" s="92">
        <v>7.04</v>
      </c>
      <c r="N104" s="92">
        <f t="shared" ca="1" si="5"/>
        <v>6.9094030560123025</v>
      </c>
      <c r="O104" s="92">
        <f t="shared" si="6"/>
        <v>0.31144725172141124</v>
      </c>
      <c r="P104" s="92">
        <f t="shared" si="7"/>
        <v>6.906569349025979</v>
      </c>
      <c r="Q104" s="92">
        <f t="shared" ca="1" si="8"/>
        <v>1.0004102915417368</v>
      </c>
      <c r="R104" s="92">
        <f t="shared" ca="1" si="9"/>
        <v>7.0428884524538269</v>
      </c>
    </row>
    <row r="105" spans="1:18" x14ac:dyDescent="0.3">
      <c r="A105" s="107">
        <v>40824.263888888891</v>
      </c>
      <c r="B105" s="92">
        <v>8.31</v>
      </c>
      <c r="C105" s="92">
        <v>8.08</v>
      </c>
      <c r="D105" s="92">
        <v>7.82</v>
      </c>
      <c r="E105" s="92">
        <v>7.58</v>
      </c>
      <c r="F105" s="92">
        <v>7.3</v>
      </c>
      <c r="G105" s="92">
        <v>7.08</v>
      </c>
      <c r="H105" s="92">
        <v>6.85</v>
      </c>
      <c r="I105" s="92">
        <v>6.7</v>
      </c>
      <c r="J105" s="92">
        <v>6.53</v>
      </c>
      <c r="K105" s="92">
        <v>6.22</v>
      </c>
      <c r="L105" s="92">
        <v>7.2</v>
      </c>
      <c r="N105" s="92">
        <f t="shared" ca="1" si="5"/>
        <v>7.0962412400103236</v>
      </c>
      <c r="O105" s="92">
        <f t="shared" si="6"/>
        <v>0.30518585574343848</v>
      </c>
      <c r="P105" s="92">
        <f t="shared" si="7"/>
        <v>7.0465789890343826</v>
      </c>
      <c r="Q105" s="92">
        <f t="shared" ca="1" si="8"/>
        <v>1.0070477108187141</v>
      </c>
      <c r="R105" s="92">
        <f t="shared" ca="1" si="9"/>
        <v>7.2507435178947421</v>
      </c>
    </row>
    <row r="106" spans="1:18" x14ac:dyDescent="0.3">
      <c r="A106" s="107">
        <v>40824.270833333336</v>
      </c>
      <c r="B106" s="92">
        <v>8.9700000000000006</v>
      </c>
      <c r="C106" s="92">
        <v>8.75</v>
      </c>
      <c r="D106" s="92">
        <v>8.44</v>
      </c>
      <c r="E106" s="92">
        <v>8.1999999999999993</v>
      </c>
      <c r="F106" s="92">
        <v>8.0399999999999991</v>
      </c>
      <c r="G106" s="92">
        <v>7.9</v>
      </c>
      <c r="H106" s="92">
        <v>7.72</v>
      </c>
      <c r="I106" s="92">
        <v>7.52</v>
      </c>
      <c r="J106" s="92">
        <v>7.3</v>
      </c>
      <c r="K106" s="92">
        <v>6.89</v>
      </c>
      <c r="L106" s="92">
        <v>7.56</v>
      </c>
      <c r="N106" s="92">
        <f t="shared" ca="1" si="5"/>
        <v>7.8458943383304129</v>
      </c>
      <c r="O106" s="92">
        <f t="shared" si="6"/>
        <v>0.21298985254871516</v>
      </c>
      <c r="P106" s="92">
        <f t="shared" si="7"/>
        <v>7.8739553746034803</v>
      </c>
      <c r="Q106" s="92">
        <f t="shared" ca="1" si="8"/>
        <v>0.99643622106831153</v>
      </c>
      <c r="R106" s="92">
        <f t="shared" ca="1" si="9"/>
        <v>7.5330578312764347</v>
      </c>
    </row>
    <row r="107" spans="1:18" x14ac:dyDescent="0.3">
      <c r="A107" s="107">
        <v>40824.291666666664</v>
      </c>
      <c r="B107" s="92">
        <v>10.16</v>
      </c>
      <c r="C107" s="92">
        <v>10.039999999999999</v>
      </c>
      <c r="D107" s="92">
        <v>9.5500000000000007</v>
      </c>
      <c r="E107" s="92">
        <v>9.31</v>
      </c>
      <c r="F107" s="92">
        <v>9.23</v>
      </c>
      <c r="G107" s="92">
        <v>9.01</v>
      </c>
      <c r="H107" s="92">
        <v>8.75</v>
      </c>
      <c r="I107" s="92">
        <v>8.4499999999999993</v>
      </c>
      <c r="J107" s="92">
        <v>8.2100000000000009</v>
      </c>
      <c r="K107" s="92">
        <v>7.82</v>
      </c>
      <c r="L107" s="92">
        <v>9.11</v>
      </c>
      <c r="N107" s="92">
        <f t="shared" ca="1" si="5"/>
        <v>8.9055632583822764</v>
      </c>
      <c r="O107" s="92">
        <f t="shared" si="6"/>
        <v>0.27058868207787673</v>
      </c>
      <c r="P107" s="92">
        <f t="shared" si="7"/>
        <v>8.9722799088819656</v>
      </c>
      <c r="Q107" s="92">
        <f t="shared" ca="1" si="8"/>
        <v>0.99256413629788298</v>
      </c>
      <c r="R107" s="92">
        <f t="shared" ca="1" si="9"/>
        <v>9.0422592816737133</v>
      </c>
    </row>
    <row r="108" spans="1:18" x14ac:dyDescent="0.3">
      <c r="A108" s="107">
        <v>40824.298611111109</v>
      </c>
      <c r="B108" s="92">
        <v>8.6300000000000008</v>
      </c>
      <c r="C108" s="92">
        <v>8.44</v>
      </c>
      <c r="D108" s="92">
        <v>7.97</v>
      </c>
      <c r="E108" s="92">
        <v>7.74</v>
      </c>
      <c r="F108" s="92">
        <v>7.65</v>
      </c>
      <c r="G108" s="92">
        <v>7.48</v>
      </c>
      <c r="H108" s="92">
        <v>7.36</v>
      </c>
      <c r="I108" s="92">
        <v>7.16</v>
      </c>
      <c r="J108" s="92">
        <v>6.9</v>
      </c>
      <c r="K108" s="92">
        <v>6.6</v>
      </c>
      <c r="L108" s="92">
        <v>7.41</v>
      </c>
      <c r="N108" s="92">
        <f t="shared" ca="1" si="5"/>
        <v>7.4507103661110623</v>
      </c>
      <c r="O108" s="92">
        <f t="shared" si="6"/>
        <v>0.14945313288871545</v>
      </c>
      <c r="P108" s="92">
        <f t="shared" si="7"/>
        <v>7.4626877888394221</v>
      </c>
      <c r="Q108" s="92">
        <f t="shared" ca="1" si="8"/>
        <v>0.99839502561714133</v>
      </c>
      <c r="R108" s="92">
        <f t="shared" ca="1" si="9"/>
        <v>7.3981071398230176</v>
      </c>
    </row>
    <row r="109" spans="1:18" x14ac:dyDescent="0.3">
      <c r="A109" s="107">
        <v>40824.458333333336</v>
      </c>
      <c r="B109" s="92">
        <v>10.029999999999999</v>
      </c>
      <c r="C109" s="92">
        <v>9.9</v>
      </c>
      <c r="D109" s="92">
        <v>9.85</v>
      </c>
      <c r="E109" s="92">
        <v>9.81</v>
      </c>
      <c r="F109" s="92">
        <v>9.7100000000000009</v>
      </c>
      <c r="G109" s="92">
        <v>9.57</v>
      </c>
      <c r="H109" s="92">
        <v>9.41</v>
      </c>
      <c r="I109" s="92">
        <v>9.26</v>
      </c>
      <c r="J109" s="92">
        <v>9.1199999999999992</v>
      </c>
      <c r="K109" s="92">
        <v>8.93</v>
      </c>
      <c r="L109" s="92">
        <v>9.93</v>
      </c>
      <c r="N109" s="92">
        <f t="shared" ca="1" si="5"/>
        <v>9.5082480935690619</v>
      </c>
      <c r="O109" s="92">
        <f t="shared" si="6"/>
        <v>0.15580531708313972</v>
      </c>
      <c r="P109" s="92">
        <f t="shared" si="7"/>
        <v>9.5469102753251978</v>
      </c>
      <c r="Q109" s="92">
        <f t="shared" ca="1" si="8"/>
        <v>0.99595029379755862</v>
      </c>
      <c r="R109" s="92">
        <f t="shared" ca="1" si="9"/>
        <v>9.8897864174097574</v>
      </c>
    </row>
    <row r="110" spans="1:18" x14ac:dyDescent="0.3">
      <c r="A110" s="107">
        <v>40824.465277777781</v>
      </c>
      <c r="B110" s="92">
        <v>10.33</v>
      </c>
      <c r="C110" s="92">
        <v>10.29</v>
      </c>
      <c r="D110" s="92">
        <v>10.45</v>
      </c>
      <c r="E110" s="92">
        <v>10.42</v>
      </c>
      <c r="F110" s="92">
        <v>10.39</v>
      </c>
      <c r="G110" s="92">
        <v>10.3</v>
      </c>
      <c r="H110" s="92">
        <v>10.16</v>
      </c>
      <c r="I110" s="92">
        <v>9.9700000000000006</v>
      </c>
      <c r="J110" s="92">
        <v>9.69</v>
      </c>
      <c r="K110" s="92">
        <v>9.2100000000000009</v>
      </c>
      <c r="L110" s="92">
        <v>10.42</v>
      </c>
      <c r="N110" s="92">
        <f t="shared" ca="1" si="5"/>
        <v>10.143039398190677</v>
      </c>
      <c r="O110" s="92">
        <f t="shared" si="6"/>
        <v>0.12646705245698059</v>
      </c>
      <c r="P110" s="92">
        <f t="shared" si="7"/>
        <v>10.279823868477383</v>
      </c>
      <c r="Q110" s="92">
        <f t="shared" ca="1" si="8"/>
        <v>0.98669388969725935</v>
      </c>
      <c r="R110" s="92">
        <f t="shared" ca="1" si="9"/>
        <v>10.281350330645443</v>
      </c>
    </row>
    <row r="111" spans="1:18" x14ac:dyDescent="0.3">
      <c r="A111" s="107">
        <v>40824.472222222219</v>
      </c>
      <c r="B111" s="92">
        <v>9.74</v>
      </c>
      <c r="C111" s="92">
        <v>9.7200000000000006</v>
      </c>
      <c r="D111" s="92">
        <v>9.74</v>
      </c>
      <c r="E111" s="92">
        <v>9.66</v>
      </c>
      <c r="F111" s="92">
        <v>9.58</v>
      </c>
      <c r="G111" s="92">
        <v>9.41</v>
      </c>
      <c r="H111" s="92">
        <v>9.27</v>
      </c>
      <c r="I111" s="92">
        <v>9.17</v>
      </c>
      <c r="J111" s="92">
        <v>9.02</v>
      </c>
      <c r="K111" s="92">
        <v>8.67</v>
      </c>
      <c r="L111" s="92">
        <v>9.5299999999999994</v>
      </c>
      <c r="N111" s="92">
        <f t="shared" ca="1" si="5"/>
        <v>9.3720798822012537</v>
      </c>
      <c r="O111" s="92">
        <f t="shared" si="6"/>
        <v>0.13851841309350374</v>
      </c>
      <c r="P111" s="92">
        <f t="shared" si="7"/>
        <v>9.3898126250002978</v>
      </c>
      <c r="Q111" s="92">
        <f t="shared" ca="1" si="8"/>
        <v>0.99811149130368892</v>
      </c>
      <c r="R111" s="92">
        <f t="shared" ca="1" si="9"/>
        <v>9.5120025121241554</v>
      </c>
    </row>
    <row r="112" spans="1:18" x14ac:dyDescent="0.3">
      <c r="A112" s="107">
        <v>40824.479166666664</v>
      </c>
      <c r="B112" s="92">
        <v>8.4</v>
      </c>
      <c r="C112" s="92">
        <v>8.4</v>
      </c>
      <c r="D112" s="92">
        <v>8.33</v>
      </c>
      <c r="E112" s="92">
        <v>8.3000000000000007</v>
      </c>
      <c r="F112" s="92">
        <v>8.3000000000000007</v>
      </c>
      <c r="G112" s="92">
        <v>8.25</v>
      </c>
      <c r="H112" s="92">
        <v>8.1999999999999993</v>
      </c>
      <c r="I112" s="92">
        <v>8.1300000000000008</v>
      </c>
      <c r="J112" s="92">
        <v>8.01</v>
      </c>
      <c r="K112" s="92">
        <v>7.84</v>
      </c>
      <c r="L112" s="92">
        <v>8.4700000000000006</v>
      </c>
      <c r="N112" s="92">
        <f t="shared" ca="1" si="5"/>
        <v>8.2030003457276468</v>
      </c>
      <c r="O112" s="92">
        <f t="shared" si="6"/>
        <v>5.6176367288752221E-2</v>
      </c>
      <c r="P112" s="92">
        <f t="shared" si="7"/>
        <v>8.2428176350240161</v>
      </c>
      <c r="Q112" s="92">
        <f t="shared" ca="1" si="8"/>
        <v>0.99516945648206701</v>
      </c>
      <c r="R112" s="92">
        <f t="shared" ca="1" si="9"/>
        <v>8.4290852964031089</v>
      </c>
    </row>
    <row r="113" spans="1:18" x14ac:dyDescent="0.3">
      <c r="A113" s="107">
        <v>40824.486111111109</v>
      </c>
      <c r="B113" s="92">
        <v>8.75</v>
      </c>
      <c r="C113" s="92">
        <v>8.65</v>
      </c>
      <c r="D113" s="92">
        <v>8.69</v>
      </c>
      <c r="E113" s="92">
        <v>8.7200000000000006</v>
      </c>
      <c r="F113" s="92">
        <v>8.66</v>
      </c>
      <c r="G113" s="92">
        <v>8.58</v>
      </c>
      <c r="H113" s="92">
        <v>8.5399999999999991</v>
      </c>
      <c r="I113" s="92">
        <v>8.41</v>
      </c>
      <c r="J113" s="92">
        <v>8.27</v>
      </c>
      <c r="K113" s="92">
        <v>8.0500000000000007</v>
      </c>
      <c r="L113" s="92">
        <v>8.7200000000000006</v>
      </c>
      <c r="N113" s="92">
        <f t="shared" ca="1" si="5"/>
        <v>8.5269394959550624</v>
      </c>
      <c r="O113" s="92">
        <f t="shared" si="6"/>
        <v>4.3182246618370328E-2</v>
      </c>
      <c r="P113" s="92">
        <f t="shared" si="7"/>
        <v>8.5742575644061692</v>
      </c>
      <c r="Q113" s="92">
        <f t="shared" ca="1" si="8"/>
        <v>0.99448138009668197</v>
      </c>
      <c r="R113" s="92">
        <f t="shared" ca="1" si="9"/>
        <v>8.6718776344430673</v>
      </c>
    </row>
    <row r="114" spans="1:18" x14ac:dyDescent="0.3">
      <c r="A114" s="107">
        <v>40824.493055555555</v>
      </c>
      <c r="B114" s="92">
        <v>10.5</v>
      </c>
      <c r="C114" s="92">
        <v>10.47</v>
      </c>
      <c r="D114" s="92">
        <v>10.44</v>
      </c>
      <c r="E114" s="92">
        <v>10.33</v>
      </c>
      <c r="F114" s="92">
        <v>10.17</v>
      </c>
      <c r="G114" s="92">
        <v>10.07</v>
      </c>
      <c r="H114" s="92">
        <v>9.9700000000000006</v>
      </c>
      <c r="I114" s="92">
        <v>9.8699999999999992</v>
      </c>
      <c r="J114" s="92">
        <v>9.6999999999999993</v>
      </c>
      <c r="K114" s="92">
        <v>9.27</v>
      </c>
      <c r="L114" s="92">
        <v>10.32</v>
      </c>
      <c r="N114" s="92">
        <f t="shared" ca="1" si="5"/>
        <v>10.042273181807738</v>
      </c>
      <c r="O114" s="92">
        <f t="shared" si="6"/>
        <v>9.2226154321602388E-2</v>
      </c>
      <c r="P114" s="92">
        <f t="shared" si="7"/>
        <v>10.055611282198251</v>
      </c>
      <c r="Q114" s="92">
        <f t="shared" ca="1" si="8"/>
        <v>0.998673566428117</v>
      </c>
      <c r="R114" s="92">
        <f t="shared" ca="1" si="9"/>
        <v>10.306311205538167</v>
      </c>
    </row>
    <row r="115" spans="1:18" x14ac:dyDescent="0.3">
      <c r="A115" s="107">
        <v>40824.5</v>
      </c>
      <c r="B115" s="92">
        <v>10.09</v>
      </c>
      <c r="C115" s="92">
        <v>9.9700000000000006</v>
      </c>
      <c r="D115" s="92">
        <v>9.82</v>
      </c>
      <c r="E115" s="92">
        <v>9.8000000000000007</v>
      </c>
      <c r="F115" s="92">
        <v>9.74</v>
      </c>
      <c r="G115" s="92">
        <v>9.59</v>
      </c>
      <c r="H115" s="92">
        <v>9.4700000000000006</v>
      </c>
      <c r="I115" s="92">
        <v>9.39</v>
      </c>
      <c r="J115" s="92">
        <v>9.2799999999999994</v>
      </c>
      <c r="K115" s="92">
        <v>9.1</v>
      </c>
      <c r="L115" s="92">
        <v>9.7100000000000009</v>
      </c>
      <c r="N115" s="92">
        <f t="shared" ca="1" si="5"/>
        <v>9.5691555598445159</v>
      </c>
      <c r="O115" s="92">
        <f t="shared" si="6"/>
        <v>0.11636230089986675</v>
      </c>
      <c r="P115" s="92">
        <f t="shared" si="7"/>
        <v>9.5727142512891348</v>
      </c>
      <c r="Q115" s="92">
        <f t="shared" ca="1" si="8"/>
        <v>0.99962824635195402</v>
      </c>
      <c r="R115" s="92">
        <f t="shared" ca="1" si="9"/>
        <v>9.7063902720774742</v>
      </c>
    </row>
    <row r="116" spans="1:18" x14ac:dyDescent="0.3">
      <c r="A116" s="107">
        <v>40824.506944444445</v>
      </c>
      <c r="B116" s="92">
        <v>10.62</v>
      </c>
      <c r="C116" s="92">
        <v>10.45</v>
      </c>
      <c r="D116" s="92">
        <v>10.37</v>
      </c>
      <c r="E116" s="92">
        <v>10.39</v>
      </c>
      <c r="F116" s="92">
        <v>10.32</v>
      </c>
      <c r="G116" s="92">
        <v>10.18</v>
      </c>
      <c r="H116" s="92">
        <v>9.9700000000000006</v>
      </c>
      <c r="I116" s="92">
        <v>9.83</v>
      </c>
      <c r="J116" s="92">
        <v>9.73</v>
      </c>
      <c r="K116" s="92">
        <v>9.59</v>
      </c>
      <c r="L116" s="92">
        <v>10.15</v>
      </c>
      <c r="N116" s="92">
        <f t="shared" ca="1" si="5"/>
        <v>10.093170578020201</v>
      </c>
      <c r="O116" s="92">
        <f t="shared" si="6"/>
        <v>0.19262301695234632</v>
      </c>
      <c r="P116" s="92">
        <f t="shared" si="7"/>
        <v>10.1496431571265</v>
      </c>
      <c r="Q116" s="92">
        <f t="shared" ca="1" si="8"/>
        <v>0.99443600348977323</v>
      </c>
      <c r="R116" s="92">
        <f t="shared" ca="1" si="9"/>
        <v>10.093525435421199</v>
      </c>
    </row>
    <row r="117" spans="1:18" x14ac:dyDescent="0.3">
      <c r="A117" s="107">
        <v>40824.513888888891</v>
      </c>
      <c r="B117" s="92">
        <v>9.99</v>
      </c>
      <c r="C117" s="92">
        <v>9.84</v>
      </c>
      <c r="D117" s="92">
        <v>9.7100000000000009</v>
      </c>
      <c r="E117" s="92">
        <v>9.73</v>
      </c>
      <c r="F117" s="92">
        <v>9.66</v>
      </c>
      <c r="G117" s="92">
        <v>9.6</v>
      </c>
      <c r="H117" s="92">
        <v>9.49</v>
      </c>
      <c r="I117" s="92">
        <v>9.3000000000000007</v>
      </c>
      <c r="J117" s="92">
        <v>9.08</v>
      </c>
      <c r="K117" s="92">
        <v>8.61</v>
      </c>
      <c r="L117" s="92">
        <v>9.77</v>
      </c>
      <c r="N117" s="92">
        <f t="shared" ca="1" si="5"/>
        <v>9.4731760707178694</v>
      </c>
      <c r="O117" s="92">
        <f t="shared" si="6"/>
        <v>0.10649758891425933</v>
      </c>
      <c r="P117" s="92">
        <f t="shared" si="7"/>
        <v>9.5841619577093446</v>
      </c>
      <c r="Q117" s="92">
        <f t="shared" ca="1" si="8"/>
        <v>0.98841986524422198</v>
      </c>
      <c r="R117" s="92">
        <f t="shared" ca="1" si="9"/>
        <v>9.6568620834360477</v>
      </c>
    </row>
    <row r="118" spans="1:18" x14ac:dyDescent="0.3">
      <c r="A118" s="107">
        <v>40824.520833333336</v>
      </c>
      <c r="B118" s="92">
        <v>10.32</v>
      </c>
      <c r="C118" s="92">
        <v>10.27</v>
      </c>
      <c r="D118" s="92">
        <v>10.32</v>
      </c>
      <c r="E118" s="92">
        <v>10.32</v>
      </c>
      <c r="F118" s="92">
        <v>10.23</v>
      </c>
      <c r="G118" s="92">
        <v>10.199999999999999</v>
      </c>
      <c r="H118" s="92">
        <v>10.16</v>
      </c>
      <c r="I118" s="92">
        <v>10.11</v>
      </c>
      <c r="J118" s="92">
        <v>10.050000000000001</v>
      </c>
      <c r="K118" s="92">
        <v>9.7899999999999991</v>
      </c>
      <c r="L118" s="92">
        <v>10.42</v>
      </c>
      <c r="N118" s="92">
        <f t="shared" ca="1" si="5"/>
        <v>10.176181257047258</v>
      </c>
      <c r="O118" s="92">
        <f t="shared" si="6"/>
        <v>3.6310396268202809E-2</v>
      </c>
      <c r="P118" s="92">
        <f t="shared" si="7"/>
        <v>10.194259391826304</v>
      </c>
      <c r="Q118" s="92">
        <f t="shared" ca="1" si="8"/>
        <v>0.99822663578743731</v>
      </c>
      <c r="R118" s="92">
        <f t="shared" ca="1" si="9"/>
        <v>10.401521544905096</v>
      </c>
    </row>
    <row r="119" spans="1:18" x14ac:dyDescent="0.3">
      <c r="A119" s="107">
        <v>40824.527777777781</v>
      </c>
      <c r="B119" s="92">
        <v>10.65</v>
      </c>
      <c r="C119" s="92">
        <v>10.56</v>
      </c>
      <c r="D119" s="92">
        <v>10.49</v>
      </c>
      <c r="E119" s="92">
        <v>10.43</v>
      </c>
      <c r="F119" s="92">
        <v>10.36</v>
      </c>
      <c r="G119" s="92">
        <v>10.24</v>
      </c>
      <c r="H119" s="92">
        <v>10.130000000000001</v>
      </c>
      <c r="I119" s="92">
        <v>10.029999999999999</v>
      </c>
      <c r="J119" s="92">
        <v>9.92</v>
      </c>
      <c r="K119" s="92">
        <v>9.77</v>
      </c>
      <c r="L119" s="92">
        <v>10.89</v>
      </c>
      <c r="N119" s="92">
        <f t="shared" ca="1" si="5"/>
        <v>10.21154648203207</v>
      </c>
      <c r="O119" s="92">
        <f t="shared" si="6"/>
        <v>9.9805411554162643E-2</v>
      </c>
      <c r="P119" s="92">
        <f t="shared" si="7"/>
        <v>10.224166859680901</v>
      </c>
      <c r="Q119" s="92">
        <f t="shared" ca="1" si="8"/>
        <v>0.99876563266014373</v>
      </c>
      <c r="R119" s="92">
        <f t="shared" ca="1" si="9"/>
        <v>10.876557739668966</v>
      </c>
    </row>
    <row r="120" spans="1:18" x14ac:dyDescent="0.3">
      <c r="A120" s="107">
        <v>40824.534722222219</v>
      </c>
      <c r="B120" s="92">
        <v>9.3000000000000007</v>
      </c>
      <c r="C120" s="92">
        <v>9.2100000000000009</v>
      </c>
      <c r="D120" s="92">
        <v>9.16</v>
      </c>
      <c r="E120" s="92">
        <v>9.1</v>
      </c>
      <c r="F120" s="92">
        <v>9.08</v>
      </c>
      <c r="G120" s="92">
        <v>9.07</v>
      </c>
      <c r="H120" s="92">
        <v>9</v>
      </c>
      <c r="I120" s="92">
        <v>8.91</v>
      </c>
      <c r="J120" s="92">
        <v>8.8000000000000007</v>
      </c>
      <c r="K120" s="92">
        <v>8.56</v>
      </c>
      <c r="L120" s="92">
        <v>9</v>
      </c>
      <c r="N120" s="92">
        <f t="shared" ca="1" si="5"/>
        <v>8.9985302410393331</v>
      </c>
      <c r="O120" s="92">
        <f t="shared" si="6"/>
        <v>7.1596249367248482E-2</v>
      </c>
      <c r="P120" s="92">
        <f t="shared" si="7"/>
        <v>9.059937508563749</v>
      </c>
      <c r="Q120" s="92">
        <f t="shared" ca="1" si="8"/>
        <v>0.99322210915181575</v>
      </c>
      <c r="R120" s="92">
        <f t="shared" ca="1" si="9"/>
        <v>8.9389989823663409</v>
      </c>
    </row>
    <row r="121" spans="1:18" x14ac:dyDescent="0.3">
      <c r="A121" s="107">
        <v>40824.541666666664</v>
      </c>
      <c r="B121" s="92">
        <v>9.15</v>
      </c>
      <c r="C121" s="92">
        <v>9.0299999999999994</v>
      </c>
      <c r="D121" s="92">
        <v>8.94</v>
      </c>
      <c r="E121" s="92">
        <v>8.8699999999999992</v>
      </c>
      <c r="F121" s="92">
        <v>8.82</v>
      </c>
      <c r="G121" s="92">
        <v>8.7200000000000006</v>
      </c>
      <c r="H121" s="92">
        <v>8.61</v>
      </c>
      <c r="I121" s="92">
        <v>8.57</v>
      </c>
      <c r="J121" s="92">
        <v>8.48</v>
      </c>
      <c r="K121" s="92">
        <v>8.18</v>
      </c>
      <c r="L121" s="92">
        <v>8.81</v>
      </c>
      <c r="N121" s="92">
        <f t="shared" ca="1" si="5"/>
        <v>8.6949539974013206</v>
      </c>
      <c r="O121" s="92">
        <f t="shared" si="6"/>
        <v>0.11731354730974408</v>
      </c>
      <c r="P121" s="92">
        <f t="shared" si="7"/>
        <v>8.7041540333232366</v>
      </c>
      <c r="Q121" s="92">
        <f t="shared" ca="1" si="8"/>
        <v>0.99894302928386902</v>
      </c>
      <c r="R121" s="92">
        <f t="shared" ca="1" si="9"/>
        <v>8.8006880879908866</v>
      </c>
    </row>
    <row r="122" spans="1:18" x14ac:dyDescent="0.3">
      <c r="A122" s="107">
        <v>40824.548611111109</v>
      </c>
      <c r="B122" s="92">
        <v>10.17</v>
      </c>
      <c r="C122" s="92">
        <v>10.1</v>
      </c>
      <c r="D122" s="92">
        <v>10.029999999999999</v>
      </c>
      <c r="E122" s="92">
        <v>10.06</v>
      </c>
      <c r="F122" s="92">
        <v>10.01</v>
      </c>
      <c r="G122" s="92">
        <v>9.9499999999999993</v>
      </c>
      <c r="H122" s="92">
        <v>9.84</v>
      </c>
      <c r="I122" s="92">
        <v>9.68</v>
      </c>
      <c r="J122" s="92">
        <v>9.4499999999999993</v>
      </c>
      <c r="K122" s="92">
        <v>8.9700000000000006</v>
      </c>
      <c r="L122" s="92">
        <v>10.16</v>
      </c>
      <c r="N122" s="92">
        <f t="shared" ca="1" si="5"/>
        <v>9.8203896496790044</v>
      </c>
      <c r="O122" s="92">
        <f t="shared" si="6"/>
        <v>0.10273054111735115</v>
      </c>
      <c r="P122" s="92">
        <f t="shared" si="7"/>
        <v>9.934164717147917</v>
      </c>
      <c r="Q122" s="92">
        <f t="shared" ca="1" si="8"/>
        <v>0.98854709271404373</v>
      </c>
      <c r="R122" s="92">
        <f t="shared" ca="1" si="9"/>
        <v>10.043638461974684</v>
      </c>
    </row>
    <row r="123" spans="1:18" x14ac:dyDescent="0.3">
      <c r="A123" s="107">
        <v>40824.555555555555</v>
      </c>
      <c r="B123" s="92">
        <v>8.4</v>
      </c>
      <c r="C123" s="92">
        <v>8.32</v>
      </c>
      <c r="D123" s="92">
        <v>8.31</v>
      </c>
      <c r="E123" s="92">
        <v>8.2899999999999991</v>
      </c>
      <c r="F123" s="92">
        <v>8.2799999999999994</v>
      </c>
      <c r="G123" s="92">
        <v>8.26</v>
      </c>
      <c r="H123" s="92">
        <v>8.2200000000000006</v>
      </c>
      <c r="I123" s="92">
        <v>8.08</v>
      </c>
      <c r="J123" s="92">
        <v>7.8</v>
      </c>
      <c r="K123" s="92">
        <v>7.46</v>
      </c>
      <c r="L123" s="92">
        <v>8.44</v>
      </c>
      <c r="N123" s="92">
        <f t="shared" ca="1" si="5"/>
        <v>8.1436055479893383</v>
      </c>
      <c r="O123" s="92">
        <f t="shared" si="6"/>
        <v>4.4859233532804819E-2</v>
      </c>
      <c r="P123" s="92">
        <f t="shared" si="7"/>
        <v>8.2542571183987796</v>
      </c>
      <c r="Q123" s="92">
        <f t="shared" ca="1" si="8"/>
        <v>0.98659460581100644</v>
      </c>
      <c r="R123" s="92">
        <f t="shared" ca="1" si="9"/>
        <v>8.3268584730448936</v>
      </c>
    </row>
    <row r="124" spans="1:18" x14ac:dyDescent="0.3">
      <c r="A124" s="107">
        <v>40824.5625</v>
      </c>
      <c r="B124" s="92">
        <v>9.66</v>
      </c>
      <c r="C124" s="92">
        <v>9.64</v>
      </c>
      <c r="D124" s="92">
        <v>9.66</v>
      </c>
      <c r="E124" s="92">
        <v>9.74</v>
      </c>
      <c r="F124" s="92">
        <v>9.69</v>
      </c>
      <c r="G124" s="92">
        <v>9.6</v>
      </c>
      <c r="H124" s="92">
        <v>9.5</v>
      </c>
      <c r="I124" s="92">
        <v>9.42</v>
      </c>
      <c r="J124" s="92">
        <v>9.27</v>
      </c>
      <c r="K124" s="92">
        <v>8.91</v>
      </c>
      <c r="L124" s="92">
        <v>9.75</v>
      </c>
      <c r="N124" s="92">
        <f t="shared" ca="1" si="5"/>
        <v>9.5213019873800189</v>
      </c>
      <c r="O124" s="92">
        <f t="shared" si="6"/>
        <v>9.6765114122301307E-2</v>
      </c>
      <c r="P124" s="92">
        <f t="shared" si="7"/>
        <v>9.5856082603631201</v>
      </c>
      <c r="Q124" s="92">
        <f t="shared" ca="1" si="8"/>
        <v>0.9932913727291558</v>
      </c>
      <c r="R124" s="92">
        <f t="shared" ca="1" si="9"/>
        <v>9.6845908841092694</v>
      </c>
    </row>
    <row r="125" spans="1:18" x14ac:dyDescent="0.3">
      <c r="A125" s="107">
        <v>40824.569444444445</v>
      </c>
      <c r="B125" s="92">
        <v>8.1300000000000008</v>
      </c>
      <c r="C125" s="92">
        <v>8.11</v>
      </c>
      <c r="D125" s="92">
        <v>8.23</v>
      </c>
      <c r="E125" s="92">
        <v>8.34</v>
      </c>
      <c r="F125" s="92">
        <v>8.3800000000000008</v>
      </c>
      <c r="G125" s="92">
        <v>8.36</v>
      </c>
      <c r="H125" s="92">
        <v>8.33</v>
      </c>
      <c r="I125" s="92">
        <v>8.39</v>
      </c>
      <c r="J125" s="92">
        <v>8.4</v>
      </c>
      <c r="K125" s="92">
        <v>8.1999999999999993</v>
      </c>
      <c r="L125" s="92">
        <v>8.44</v>
      </c>
      <c r="N125" s="92">
        <f t="shared" ca="1" si="5"/>
        <v>8.3318847438143155</v>
      </c>
      <c r="O125" s="92">
        <f t="shared" si="6"/>
        <v>3.3221068591440202E-2</v>
      </c>
      <c r="P125" s="92">
        <f t="shared" si="7"/>
        <v>8.3556951599458795</v>
      </c>
      <c r="Q125" s="92">
        <f t="shared" ca="1" si="8"/>
        <v>0.99715039674428263</v>
      </c>
      <c r="R125" s="92">
        <f t="shared" ca="1" si="9"/>
        <v>8.4159493485217443</v>
      </c>
    </row>
    <row r="126" spans="1:18" x14ac:dyDescent="0.3">
      <c r="A126" s="107">
        <v>40824.576388888891</v>
      </c>
      <c r="B126" s="92">
        <v>8.32</v>
      </c>
      <c r="C126" s="92">
        <v>8.2100000000000009</v>
      </c>
      <c r="D126" s="92">
        <v>8.1199999999999992</v>
      </c>
      <c r="E126" s="92">
        <v>8.0299999999999994</v>
      </c>
      <c r="F126" s="92">
        <v>7.95</v>
      </c>
      <c r="G126" s="92">
        <v>7.8</v>
      </c>
      <c r="H126" s="92">
        <v>7.67</v>
      </c>
      <c r="I126" s="92">
        <v>7.59</v>
      </c>
      <c r="J126" s="92">
        <v>7.49</v>
      </c>
      <c r="K126" s="92">
        <v>7.36</v>
      </c>
      <c r="L126" s="92">
        <v>8.0399999999999991</v>
      </c>
      <c r="N126" s="92">
        <f t="shared" ca="1" si="5"/>
        <v>7.7920175905633595</v>
      </c>
      <c r="O126" s="92">
        <f t="shared" si="6"/>
        <v>0.15531431078878116</v>
      </c>
      <c r="P126" s="92">
        <f t="shared" si="7"/>
        <v>7.781240024322436</v>
      </c>
      <c r="Q126" s="92">
        <f t="shared" ca="1" si="8"/>
        <v>1.0013850705295346</v>
      </c>
      <c r="R126" s="92">
        <f t="shared" ca="1" si="9"/>
        <v>8.0511359670574567</v>
      </c>
    </row>
    <row r="127" spans="1:18" x14ac:dyDescent="0.3">
      <c r="A127" s="107">
        <v>40824.583333333336</v>
      </c>
      <c r="B127" s="92">
        <v>8.7200000000000006</v>
      </c>
      <c r="C127" s="92">
        <v>8.69</v>
      </c>
      <c r="D127" s="92">
        <v>8.6999999999999993</v>
      </c>
      <c r="E127" s="92">
        <v>8.81</v>
      </c>
      <c r="F127" s="92">
        <v>8.86</v>
      </c>
      <c r="G127" s="92">
        <v>8.89</v>
      </c>
      <c r="H127" s="92">
        <v>8.8699999999999992</v>
      </c>
      <c r="I127" s="92">
        <v>8.83</v>
      </c>
      <c r="J127" s="92">
        <v>8.66</v>
      </c>
      <c r="K127" s="92">
        <v>8.19</v>
      </c>
      <c r="L127" s="92">
        <v>9.06</v>
      </c>
      <c r="N127" s="92">
        <f t="shared" ca="1" si="5"/>
        <v>8.7702712362043016</v>
      </c>
      <c r="O127" s="92">
        <f t="shared" si="6"/>
        <v>2.0813035736808115E-2</v>
      </c>
      <c r="P127" s="92">
        <f t="shared" si="7"/>
        <v>8.8871317559153074</v>
      </c>
      <c r="Q127" s="92">
        <f t="shared" ca="1" si="8"/>
        <v>0.98685059219098192</v>
      </c>
      <c r="R127" s="92">
        <f t="shared" ca="1" si="9"/>
        <v>8.9408663652502973</v>
      </c>
    </row>
    <row r="128" spans="1:18" x14ac:dyDescent="0.3">
      <c r="A128" s="107">
        <v>40824.659722222219</v>
      </c>
      <c r="B128" s="92">
        <v>9.1</v>
      </c>
      <c r="C128" s="92">
        <v>9.0399999999999991</v>
      </c>
      <c r="D128" s="92">
        <v>8.92</v>
      </c>
      <c r="E128" s="92">
        <v>8.84</v>
      </c>
      <c r="F128" s="92">
        <v>8.6999999999999993</v>
      </c>
      <c r="G128" s="92">
        <v>8.5399999999999991</v>
      </c>
      <c r="H128" s="92">
        <v>8.33</v>
      </c>
      <c r="I128" s="92">
        <v>8.07</v>
      </c>
      <c r="J128" s="92">
        <v>7.78</v>
      </c>
      <c r="K128" s="92">
        <v>7.37</v>
      </c>
      <c r="L128" s="92">
        <v>8.48</v>
      </c>
      <c r="N128" s="92">
        <f t="shared" ca="1" si="5"/>
        <v>8.4107755212506916</v>
      </c>
      <c r="O128" s="92">
        <f t="shared" si="6"/>
        <v>0.23007787519932515</v>
      </c>
      <c r="P128" s="92">
        <f t="shared" si="7"/>
        <v>8.5095906356181423</v>
      </c>
      <c r="Q128" s="92">
        <f t="shared" ca="1" si="8"/>
        <v>0.98838779459568293</v>
      </c>
      <c r="R128" s="92">
        <f t="shared" ca="1" si="9"/>
        <v>8.3815284981713916</v>
      </c>
    </row>
    <row r="129" spans="1:18" x14ac:dyDescent="0.3">
      <c r="A129" s="107">
        <v>40824.666666666664</v>
      </c>
      <c r="B129" s="92">
        <v>9.41</v>
      </c>
      <c r="C129" s="92">
        <v>9.3000000000000007</v>
      </c>
      <c r="D129" s="92">
        <v>9.1300000000000008</v>
      </c>
      <c r="E129" s="92">
        <v>9.02</v>
      </c>
      <c r="F129" s="92">
        <v>8.82</v>
      </c>
      <c r="G129" s="92">
        <v>8.61</v>
      </c>
      <c r="H129" s="92">
        <v>8.36</v>
      </c>
      <c r="I129" s="92">
        <v>8.1</v>
      </c>
      <c r="J129" s="92">
        <v>7.8</v>
      </c>
      <c r="K129" s="92">
        <v>7.44</v>
      </c>
      <c r="L129" s="92">
        <v>8.59</v>
      </c>
      <c r="N129" s="92">
        <f t="shared" ca="1" si="5"/>
        <v>8.507090621885057</v>
      </c>
      <c r="O129" s="92">
        <f t="shared" si="6"/>
        <v>0.27229382929131801</v>
      </c>
      <c r="P129" s="92">
        <f t="shared" si="7"/>
        <v>8.5737278307660016</v>
      </c>
      <c r="Q129" s="92">
        <f t="shared" ca="1" si="8"/>
        <v>0.99222774384768508</v>
      </c>
      <c r="R129" s="92">
        <f t="shared" ca="1" si="9"/>
        <v>8.5232363196516143</v>
      </c>
    </row>
    <row r="130" spans="1:18" x14ac:dyDescent="0.3">
      <c r="A130" s="107">
        <v>40824.888888888891</v>
      </c>
      <c r="B130" s="92">
        <v>4.12</v>
      </c>
      <c r="C130" s="92">
        <v>4.04</v>
      </c>
      <c r="D130" s="92">
        <v>3.95</v>
      </c>
      <c r="E130" s="92">
        <v>3.86</v>
      </c>
      <c r="F130" s="92">
        <v>3.86</v>
      </c>
      <c r="G130" s="92">
        <v>3.74</v>
      </c>
      <c r="H130" s="92">
        <v>3.65</v>
      </c>
      <c r="I130" s="92">
        <v>3.51</v>
      </c>
      <c r="J130" s="92">
        <v>3.41</v>
      </c>
      <c r="K130" s="92">
        <v>3.14</v>
      </c>
      <c r="L130" s="92">
        <v>3.69</v>
      </c>
      <c r="N130" s="92">
        <f t="shared" ca="1" si="5"/>
        <v>3.6900336318455831</v>
      </c>
      <c r="O130" s="92">
        <f t="shared" si="6"/>
        <v>0.22509598876169382</v>
      </c>
      <c r="P130" s="92">
        <f t="shared" si="7"/>
        <v>3.7269704104621217</v>
      </c>
      <c r="Q130" s="92">
        <f t="shared" ca="1" si="8"/>
        <v>0.99008932871781008</v>
      </c>
      <c r="R130" s="92">
        <f t="shared" ca="1" si="9"/>
        <v>3.6534296229687193</v>
      </c>
    </row>
    <row r="131" spans="1:18" x14ac:dyDescent="0.3">
      <c r="A131" s="107">
        <v>40824.895833333336</v>
      </c>
      <c r="B131" s="92">
        <v>3.98</v>
      </c>
      <c r="C131" s="92">
        <v>3.79</v>
      </c>
      <c r="D131" s="92">
        <v>3.65</v>
      </c>
      <c r="E131" s="92">
        <v>3.57</v>
      </c>
      <c r="F131" s="92">
        <v>3.48</v>
      </c>
      <c r="G131" s="92">
        <v>3.38</v>
      </c>
      <c r="H131" s="92">
        <v>3.27</v>
      </c>
      <c r="I131" s="92">
        <v>3.1</v>
      </c>
      <c r="J131" s="92">
        <v>2.95</v>
      </c>
      <c r="K131" s="92">
        <v>2.85</v>
      </c>
      <c r="L131" s="92">
        <v>3.4</v>
      </c>
      <c r="N131" s="92">
        <f t="shared" ref="N131:N194" ca="1" si="10">POWER(SUM(POWER(C131,Exponent)*$C$1,POWER(D131,Exponent)*$D$1,POWER(E131,Exponent)*$E$1,POWER(F131,Exponent)*$F$1,POWER(G131,Exponent)*$G$1,POWER(H131,Exponent)*$H$1,POWER(I131,Exponent)*$I$1,POWER(J131,Exponent)*$J$1,POWER(K131,Exponent)*$K$1),1/Exponent)</f>
        <v>3.3285627176533756</v>
      </c>
      <c r="O131" s="92">
        <f t="shared" ref="O131:O194" si="11">LN(G131/H131)/LN(97.5/87.5)</f>
        <v>0.30574465022817759</v>
      </c>
      <c r="P131" s="92">
        <f t="shared" ref="P131:P194" si="12">G131*POWER(96/97.5,O131)</f>
        <v>3.3640156268077157</v>
      </c>
      <c r="Q131" s="92">
        <f t="shared" ref="Q131:Q194" ca="1" si="13">N131/P131</f>
        <v>0.98946113422547233</v>
      </c>
      <c r="R131" s="92">
        <f t="shared" ref="R131:R194" ca="1" si="14">L131*Q131</f>
        <v>3.3641678563666058</v>
      </c>
    </row>
    <row r="132" spans="1:18" x14ac:dyDescent="0.3">
      <c r="A132" s="107">
        <v>40824.902777777781</v>
      </c>
      <c r="B132" s="92">
        <v>3.84</v>
      </c>
      <c r="C132" s="92">
        <v>3.8</v>
      </c>
      <c r="D132" s="92">
        <v>3.67</v>
      </c>
      <c r="E132" s="92">
        <v>3.58</v>
      </c>
      <c r="F132" s="92">
        <v>3.42</v>
      </c>
      <c r="G132" s="92">
        <v>3.27</v>
      </c>
      <c r="H132" s="92">
        <v>3.1</v>
      </c>
      <c r="I132" s="92">
        <v>2.93</v>
      </c>
      <c r="J132" s="92">
        <v>2.77</v>
      </c>
      <c r="K132" s="92">
        <v>2.67</v>
      </c>
      <c r="L132" s="92">
        <v>3.37</v>
      </c>
      <c r="N132" s="92">
        <f t="shared" ca="1" si="10"/>
        <v>3.2301515482194261</v>
      </c>
      <c r="O132" s="92">
        <f t="shared" si="11"/>
        <v>0.49335648195700221</v>
      </c>
      <c r="P132" s="92">
        <f t="shared" si="12"/>
        <v>3.2450828907809184</v>
      </c>
      <c r="Q132" s="92">
        <f t="shared" ca="1" si="13"/>
        <v>0.99539877930270704</v>
      </c>
      <c r="R132" s="92">
        <f t="shared" ca="1" si="14"/>
        <v>3.3544938862501228</v>
      </c>
    </row>
    <row r="133" spans="1:18" x14ac:dyDescent="0.3">
      <c r="A133" s="107">
        <v>40824.909722222219</v>
      </c>
      <c r="B133" s="92">
        <v>4.24</v>
      </c>
      <c r="C133" s="92">
        <v>4.22</v>
      </c>
      <c r="D133" s="92">
        <v>4.08</v>
      </c>
      <c r="E133" s="92">
        <v>3.99</v>
      </c>
      <c r="F133" s="92">
        <v>3.87</v>
      </c>
      <c r="G133" s="92">
        <v>3.78</v>
      </c>
      <c r="H133" s="92">
        <v>3.68</v>
      </c>
      <c r="I133" s="92">
        <v>3.56</v>
      </c>
      <c r="J133" s="92">
        <v>3.46</v>
      </c>
      <c r="K133" s="92">
        <v>3.32</v>
      </c>
      <c r="L133" s="92">
        <v>3.82</v>
      </c>
      <c r="N133" s="92">
        <f t="shared" ca="1" si="10"/>
        <v>3.761303789660666</v>
      </c>
      <c r="O133" s="92">
        <f t="shared" si="11"/>
        <v>0.247762400070135</v>
      </c>
      <c r="P133" s="92">
        <f t="shared" si="12"/>
        <v>3.7655075332854411</v>
      </c>
      <c r="Q133" s="92">
        <f t="shared" ca="1" si="13"/>
        <v>0.99888361832034178</v>
      </c>
      <c r="R133" s="92">
        <f t="shared" ca="1" si="14"/>
        <v>3.8157354219837054</v>
      </c>
    </row>
    <row r="134" spans="1:18" x14ac:dyDescent="0.3">
      <c r="A134" s="107">
        <v>40824.916666666664</v>
      </c>
      <c r="B134" s="92">
        <v>4.47</v>
      </c>
      <c r="C134" s="92">
        <v>4.4800000000000004</v>
      </c>
      <c r="D134" s="92">
        <v>4.4400000000000004</v>
      </c>
      <c r="E134" s="92">
        <v>4.4000000000000004</v>
      </c>
      <c r="F134" s="92">
        <v>4.3600000000000003</v>
      </c>
      <c r="G134" s="92">
        <v>4.29</v>
      </c>
      <c r="H134" s="92">
        <v>4.17</v>
      </c>
      <c r="I134" s="92">
        <v>4.08</v>
      </c>
      <c r="J134" s="92">
        <v>3.95</v>
      </c>
      <c r="K134" s="92">
        <v>3.7</v>
      </c>
      <c r="L134" s="92">
        <v>4.32</v>
      </c>
      <c r="N134" s="92">
        <f t="shared" ca="1" si="10"/>
        <v>4.218316505535876</v>
      </c>
      <c r="O134" s="92">
        <f t="shared" si="11"/>
        <v>0.2621731571275166</v>
      </c>
      <c r="P134" s="92">
        <f t="shared" si="12"/>
        <v>4.2725974799063335</v>
      </c>
      <c r="Q134" s="92">
        <f t="shared" ca="1" si="13"/>
        <v>0.98729555624517962</v>
      </c>
      <c r="R134" s="92">
        <f t="shared" ca="1" si="14"/>
        <v>4.2651168029791764</v>
      </c>
    </row>
    <row r="135" spans="1:18" x14ac:dyDescent="0.3">
      <c r="A135" s="107">
        <v>40824.923611111109</v>
      </c>
      <c r="B135" s="92">
        <v>4.3099999999999996</v>
      </c>
      <c r="C135" s="92">
        <v>4.2300000000000004</v>
      </c>
      <c r="D135" s="92">
        <v>4.18</v>
      </c>
      <c r="E135" s="92">
        <v>4.1500000000000004</v>
      </c>
      <c r="F135" s="92">
        <v>4.09</v>
      </c>
      <c r="G135" s="92">
        <v>4.0599999999999996</v>
      </c>
      <c r="H135" s="92">
        <v>3.95</v>
      </c>
      <c r="I135" s="92">
        <v>3.82</v>
      </c>
      <c r="J135" s="92">
        <v>3.72</v>
      </c>
      <c r="K135" s="92">
        <v>3.48</v>
      </c>
      <c r="L135" s="92">
        <v>4.04</v>
      </c>
      <c r="N135" s="92">
        <f t="shared" ca="1" si="10"/>
        <v>3.9744673652949603</v>
      </c>
      <c r="O135" s="92">
        <f t="shared" si="11"/>
        <v>0.25382575387303624</v>
      </c>
      <c r="P135" s="92">
        <f t="shared" si="12"/>
        <v>4.0440538285044596</v>
      </c>
      <c r="Q135" s="92">
        <f t="shared" ca="1" si="13"/>
        <v>0.98279289392267233</v>
      </c>
      <c r="R135" s="92">
        <f t="shared" ca="1" si="14"/>
        <v>3.970483291447596</v>
      </c>
    </row>
    <row r="136" spans="1:18" x14ac:dyDescent="0.3">
      <c r="A136" s="107">
        <v>40824.930555555555</v>
      </c>
      <c r="B136" s="92">
        <v>4.12</v>
      </c>
      <c r="C136" s="92">
        <v>4.0999999999999996</v>
      </c>
      <c r="D136" s="92">
        <v>4.08</v>
      </c>
      <c r="E136" s="92">
        <v>4.03</v>
      </c>
      <c r="F136" s="92">
        <v>3.95</v>
      </c>
      <c r="G136" s="92">
        <v>3.87</v>
      </c>
      <c r="H136" s="92">
        <v>3.78</v>
      </c>
      <c r="I136" s="92">
        <v>3.67</v>
      </c>
      <c r="J136" s="92">
        <v>3.55</v>
      </c>
      <c r="K136" s="92">
        <v>3.36</v>
      </c>
      <c r="L136" s="92">
        <v>3.9</v>
      </c>
      <c r="N136" s="92">
        <f t="shared" ca="1" si="10"/>
        <v>3.8260340600385252</v>
      </c>
      <c r="O136" s="92">
        <f t="shared" si="11"/>
        <v>0.21744494915701956</v>
      </c>
      <c r="P136" s="92">
        <f t="shared" si="12"/>
        <v>3.8569750096621758</v>
      </c>
      <c r="Q136" s="92">
        <f t="shared" ca="1" si="13"/>
        <v>0.99197792323099321</v>
      </c>
      <c r="R136" s="92">
        <f t="shared" ca="1" si="14"/>
        <v>3.8687139006008735</v>
      </c>
    </row>
    <row r="137" spans="1:18" x14ac:dyDescent="0.3">
      <c r="A137" s="107">
        <v>40824.9375</v>
      </c>
      <c r="B137" s="92">
        <v>3.81</v>
      </c>
      <c r="C137" s="92">
        <v>3.73</v>
      </c>
      <c r="D137" s="92">
        <v>3.73</v>
      </c>
      <c r="E137" s="92">
        <v>3.71</v>
      </c>
      <c r="F137" s="92">
        <v>3.64</v>
      </c>
      <c r="G137" s="92">
        <v>3.6</v>
      </c>
      <c r="H137" s="92">
        <v>3.52</v>
      </c>
      <c r="I137" s="92">
        <v>3.37</v>
      </c>
      <c r="J137" s="92">
        <v>3.14</v>
      </c>
      <c r="K137" s="92">
        <v>2.78</v>
      </c>
      <c r="L137" s="92">
        <v>3.62</v>
      </c>
      <c r="N137" s="92">
        <f t="shared" ca="1" si="10"/>
        <v>3.4945947828464732</v>
      </c>
      <c r="O137" s="92">
        <f t="shared" si="11"/>
        <v>0.20767130048202267</v>
      </c>
      <c r="P137" s="92">
        <f t="shared" si="12"/>
        <v>3.588427452004578</v>
      </c>
      <c r="Q137" s="92">
        <f t="shared" ca="1" si="13"/>
        <v>0.9738513121936776</v>
      </c>
      <c r="R137" s="92">
        <f t="shared" ca="1" si="14"/>
        <v>3.5253417501411128</v>
      </c>
    </row>
    <row r="138" spans="1:18" x14ac:dyDescent="0.3">
      <c r="A138" s="107">
        <v>40824.944444444445</v>
      </c>
      <c r="B138" s="92">
        <v>3.89</v>
      </c>
      <c r="C138" s="92">
        <v>3.82</v>
      </c>
      <c r="D138" s="92">
        <v>3.81</v>
      </c>
      <c r="E138" s="92">
        <v>3.79</v>
      </c>
      <c r="F138" s="92">
        <v>3.78</v>
      </c>
      <c r="G138" s="92">
        <v>3.85</v>
      </c>
      <c r="H138" s="92">
        <v>3.81</v>
      </c>
      <c r="I138" s="92">
        <v>3.68</v>
      </c>
      <c r="J138" s="92">
        <v>3.45</v>
      </c>
      <c r="K138" s="92">
        <v>2.96</v>
      </c>
      <c r="L138" s="92">
        <v>3.82</v>
      </c>
      <c r="N138" s="92">
        <f t="shared" ca="1" si="10"/>
        <v>3.7013324169797817</v>
      </c>
      <c r="O138" s="92">
        <f t="shared" si="11"/>
        <v>9.6512459094718409E-2</v>
      </c>
      <c r="P138" s="92">
        <f t="shared" si="12"/>
        <v>3.8442433714314781</v>
      </c>
      <c r="Q138" s="92">
        <f t="shared" ca="1" si="13"/>
        <v>0.96282468599315529</v>
      </c>
      <c r="R138" s="92">
        <f t="shared" ca="1" si="14"/>
        <v>3.6779903004938532</v>
      </c>
    </row>
    <row r="139" spans="1:18" x14ac:dyDescent="0.3">
      <c r="A139" s="107">
        <v>40824.951388888891</v>
      </c>
      <c r="B139" s="92">
        <v>4</v>
      </c>
      <c r="C139" s="92">
        <v>3.99</v>
      </c>
      <c r="D139" s="92">
        <v>3.99</v>
      </c>
      <c r="E139" s="92">
        <v>3.98</v>
      </c>
      <c r="F139" s="92">
        <v>3.98</v>
      </c>
      <c r="G139" s="92">
        <v>4</v>
      </c>
      <c r="H139" s="92">
        <v>3.97</v>
      </c>
      <c r="I139" s="92">
        <v>3.97</v>
      </c>
      <c r="J139" s="92">
        <v>3.92</v>
      </c>
      <c r="K139" s="92">
        <v>3.69</v>
      </c>
      <c r="L139" s="92">
        <v>4</v>
      </c>
      <c r="N139" s="92">
        <f t="shared" ca="1" si="10"/>
        <v>3.9586601000516408</v>
      </c>
      <c r="O139" s="92">
        <f t="shared" si="11"/>
        <v>6.9568589247090237E-2</v>
      </c>
      <c r="P139" s="92">
        <f t="shared" si="12"/>
        <v>3.9956879083995833</v>
      </c>
      <c r="Q139" s="92">
        <f t="shared" ca="1" si="13"/>
        <v>0.99073305793725674</v>
      </c>
      <c r="R139" s="92">
        <f t="shared" ca="1" si="14"/>
        <v>3.962932231749027</v>
      </c>
    </row>
    <row r="140" spans="1:18" x14ac:dyDescent="0.3">
      <c r="A140" s="107">
        <v>40824.958333333336</v>
      </c>
      <c r="B140" s="92">
        <v>3.73</v>
      </c>
      <c r="C140" s="92">
        <v>3.71</v>
      </c>
      <c r="D140" s="92">
        <v>3.74</v>
      </c>
      <c r="E140" s="92">
        <v>3.74</v>
      </c>
      <c r="F140" s="92">
        <v>3.72</v>
      </c>
      <c r="G140" s="92">
        <v>3.67</v>
      </c>
      <c r="H140" s="92">
        <v>3.61</v>
      </c>
      <c r="I140" s="92">
        <v>3.49</v>
      </c>
      <c r="J140" s="92">
        <v>3.33</v>
      </c>
      <c r="K140" s="92">
        <v>3.02</v>
      </c>
      <c r="L140" s="92">
        <v>3.7</v>
      </c>
      <c r="N140" s="92">
        <f t="shared" ca="1" si="10"/>
        <v>3.5844902038263489</v>
      </c>
      <c r="O140" s="92">
        <f t="shared" si="11"/>
        <v>0.15232736052956572</v>
      </c>
      <c r="P140" s="92">
        <f t="shared" si="12"/>
        <v>3.661342744644362</v>
      </c>
      <c r="Q140" s="92">
        <f t="shared" ca="1" si="13"/>
        <v>0.97900973872756669</v>
      </c>
      <c r="R140" s="92">
        <f t="shared" ca="1" si="14"/>
        <v>3.6223360332919969</v>
      </c>
    </row>
    <row r="141" spans="1:18" x14ac:dyDescent="0.3">
      <c r="A141" s="107">
        <v>40825.951388888891</v>
      </c>
      <c r="B141" s="92">
        <v>11.36</v>
      </c>
      <c r="C141" s="92">
        <v>11.22</v>
      </c>
      <c r="D141" s="92">
        <v>11.02</v>
      </c>
      <c r="E141" s="92">
        <v>10.87</v>
      </c>
      <c r="F141" s="92">
        <v>10.7</v>
      </c>
      <c r="G141" s="92">
        <v>10.53</v>
      </c>
      <c r="H141" s="92">
        <v>10.36</v>
      </c>
      <c r="I141" s="92">
        <v>10.14</v>
      </c>
      <c r="J141" s="92">
        <v>9.83</v>
      </c>
      <c r="K141" s="92">
        <v>9.1999999999999993</v>
      </c>
      <c r="L141" s="92">
        <v>9.9</v>
      </c>
      <c r="N141" s="92">
        <f t="shared" ca="1" si="10"/>
        <v>10.44259112049939</v>
      </c>
      <c r="O141" s="92">
        <f t="shared" si="11"/>
        <v>0.15040708030011743</v>
      </c>
      <c r="P141" s="92">
        <f t="shared" si="12"/>
        <v>10.505473286329348</v>
      </c>
      <c r="Q141" s="92">
        <f t="shared" ca="1" si="13"/>
        <v>0.99401434241789133</v>
      </c>
      <c r="R141" s="92">
        <f t="shared" ca="1" si="14"/>
        <v>9.8407419899371238</v>
      </c>
    </row>
    <row r="142" spans="1:18" x14ac:dyDescent="0.3">
      <c r="A142" s="107">
        <v>40825.958333333336</v>
      </c>
      <c r="B142" s="92">
        <v>11.03</v>
      </c>
      <c r="C142" s="92">
        <v>10.95</v>
      </c>
      <c r="D142" s="92">
        <v>10.75</v>
      </c>
      <c r="E142" s="92">
        <v>10.56</v>
      </c>
      <c r="F142" s="92">
        <v>10.39</v>
      </c>
      <c r="G142" s="92">
        <v>10.24</v>
      </c>
      <c r="H142" s="92">
        <v>10.1</v>
      </c>
      <c r="I142" s="92">
        <v>9.93</v>
      </c>
      <c r="J142" s="92">
        <v>9.65</v>
      </c>
      <c r="K142" s="92">
        <v>8.9700000000000006</v>
      </c>
      <c r="L142" s="92">
        <v>9.82</v>
      </c>
      <c r="N142" s="92">
        <f t="shared" ca="1" si="10"/>
        <v>10.182356540992776</v>
      </c>
      <c r="O142" s="92">
        <f t="shared" si="11"/>
        <v>0.1272131942575889</v>
      </c>
      <c r="P142" s="92">
        <f t="shared" si="12"/>
        <v>10.219823172455023</v>
      </c>
      <c r="Q142" s="92">
        <f t="shared" ca="1" si="13"/>
        <v>0.99633392566289913</v>
      </c>
      <c r="R142" s="92">
        <f t="shared" ca="1" si="14"/>
        <v>9.7839991500096701</v>
      </c>
    </row>
    <row r="143" spans="1:18" x14ac:dyDescent="0.3">
      <c r="A143" s="107">
        <v>40835.409722222219</v>
      </c>
      <c r="B143" s="92">
        <v>14.44</v>
      </c>
      <c r="C143" s="92">
        <v>14.34</v>
      </c>
      <c r="D143" s="92">
        <v>14.18</v>
      </c>
      <c r="E143" s="92">
        <v>14.02</v>
      </c>
      <c r="F143" s="92">
        <v>13.84</v>
      </c>
      <c r="G143" s="92">
        <v>13.66</v>
      </c>
      <c r="H143" s="92">
        <v>13.42</v>
      </c>
      <c r="I143" s="92">
        <v>13.19</v>
      </c>
      <c r="J143" s="92">
        <v>12.98</v>
      </c>
      <c r="K143" s="92">
        <v>12.2</v>
      </c>
      <c r="L143" s="92">
        <v>13.2</v>
      </c>
      <c r="N143" s="92">
        <f t="shared" ca="1" si="10"/>
        <v>13.554831398610077</v>
      </c>
      <c r="O143" s="92">
        <f t="shared" si="11"/>
        <v>0.16380311823177618</v>
      </c>
      <c r="P143" s="92">
        <f t="shared" si="12"/>
        <v>13.62535261265616</v>
      </c>
      <c r="Q143" s="92">
        <f t="shared" ca="1" si="13"/>
        <v>0.99482426502631727</v>
      </c>
      <c r="R143" s="92">
        <f t="shared" ca="1" si="14"/>
        <v>13.131680298347387</v>
      </c>
    </row>
    <row r="144" spans="1:18" x14ac:dyDescent="0.3">
      <c r="A144" s="107">
        <v>40835.416666666664</v>
      </c>
      <c r="B144" s="92">
        <v>14.23</v>
      </c>
      <c r="C144" s="92">
        <v>14.12</v>
      </c>
      <c r="D144" s="92">
        <v>13.9</v>
      </c>
      <c r="E144" s="92">
        <v>13.67</v>
      </c>
      <c r="F144" s="92">
        <v>13.48</v>
      </c>
      <c r="G144" s="92">
        <v>13.25</v>
      </c>
      <c r="H144" s="92">
        <v>13.04</v>
      </c>
      <c r="I144" s="92">
        <v>12.84</v>
      </c>
      <c r="J144" s="92">
        <v>12.64</v>
      </c>
      <c r="K144" s="92">
        <v>12.18</v>
      </c>
      <c r="L144" s="92">
        <v>12.76</v>
      </c>
      <c r="N144" s="92">
        <f t="shared" ca="1" si="10"/>
        <v>13.222565727551999</v>
      </c>
      <c r="O144" s="92">
        <f t="shared" si="11"/>
        <v>0.147633922181196</v>
      </c>
      <c r="P144" s="92">
        <f t="shared" si="12"/>
        <v>13.219706177398125</v>
      </c>
      <c r="Q144" s="92">
        <f t="shared" ca="1" si="13"/>
        <v>1.000216309660404</v>
      </c>
      <c r="R144" s="92">
        <f t="shared" ca="1" si="14"/>
        <v>12.762760111266754</v>
      </c>
    </row>
    <row r="145" spans="1:18" x14ac:dyDescent="0.3">
      <c r="A145" s="107">
        <v>40835.423611111109</v>
      </c>
      <c r="B145" s="92">
        <v>13.49</v>
      </c>
      <c r="C145" s="92">
        <v>13.3</v>
      </c>
      <c r="D145" s="92">
        <v>13.02</v>
      </c>
      <c r="E145" s="92">
        <v>12.75</v>
      </c>
      <c r="F145" s="92">
        <v>12.58</v>
      </c>
      <c r="G145" s="92">
        <v>12.41</v>
      </c>
      <c r="H145" s="92">
        <v>12.24</v>
      </c>
      <c r="I145" s="92">
        <v>12.08</v>
      </c>
      <c r="J145" s="92">
        <v>11.8</v>
      </c>
      <c r="K145" s="92">
        <v>11.17</v>
      </c>
      <c r="L145" s="92">
        <v>12.3</v>
      </c>
      <c r="N145" s="92">
        <f t="shared" ca="1" si="10"/>
        <v>12.368402728612425</v>
      </c>
      <c r="O145" s="92">
        <f t="shared" si="11"/>
        <v>0.12746386859092682</v>
      </c>
      <c r="P145" s="92">
        <f t="shared" si="12"/>
        <v>12.385499282604989</v>
      </c>
      <c r="Q145" s="92">
        <f t="shared" ca="1" si="13"/>
        <v>0.99861963142522836</v>
      </c>
      <c r="R145" s="92">
        <f t="shared" ca="1" si="14"/>
        <v>12.283021466530309</v>
      </c>
    </row>
    <row r="146" spans="1:18" x14ac:dyDescent="0.3">
      <c r="A146" s="107">
        <v>40835.4375</v>
      </c>
      <c r="B146" s="92">
        <v>14.36</v>
      </c>
      <c r="C146" s="92">
        <v>14.21</v>
      </c>
      <c r="D146" s="92">
        <v>13.94</v>
      </c>
      <c r="E146" s="92">
        <v>13.66</v>
      </c>
      <c r="F146" s="92">
        <v>13.35</v>
      </c>
      <c r="G146" s="92">
        <v>13.1</v>
      </c>
      <c r="H146" s="92">
        <v>12.82</v>
      </c>
      <c r="I146" s="92">
        <v>12.57</v>
      </c>
      <c r="J146" s="92">
        <v>12.31</v>
      </c>
      <c r="K146" s="92">
        <v>11.8</v>
      </c>
      <c r="L146" s="92">
        <v>12.91</v>
      </c>
      <c r="N146" s="92">
        <f t="shared" ca="1" si="10"/>
        <v>13.062422577825695</v>
      </c>
      <c r="O146" s="92">
        <f t="shared" si="11"/>
        <v>0.19965865456183229</v>
      </c>
      <c r="P146" s="92">
        <f t="shared" si="12"/>
        <v>13.059511060187448</v>
      </c>
      <c r="Q146" s="92">
        <f t="shared" ca="1" si="13"/>
        <v>1.0002229423157443</v>
      </c>
      <c r="R146" s="92">
        <f t="shared" ca="1" si="14"/>
        <v>12.912878185296259</v>
      </c>
    </row>
    <row r="147" spans="1:18" x14ac:dyDescent="0.3">
      <c r="A147" s="107">
        <v>40835.451388888891</v>
      </c>
      <c r="B147" s="92">
        <v>13.9</v>
      </c>
      <c r="C147" s="92">
        <v>13.75</v>
      </c>
      <c r="D147" s="92">
        <v>13.47</v>
      </c>
      <c r="E147" s="92">
        <v>13.21</v>
      </c>
      <c r="F147" s="92">
        <v>12.92</v>
      </c>
      <c r="G147" s="92">
        <v>12.64</v>
      </c>
      <c r="H147" s="92">
        <v>12.43</v>
      </c>
      <c r="I147" s="92">
        <v>12.25</v>
      </c>
      <c r="J147" s="92">
        <v>11.88</v>
      </c>
      <c r="K147" s="92">
        <v>11.45</v>
      </c>
      <c r="L147" s="92">
        <v>12.43</v>
      </c>
      <c r="N147" s="92">
        <f t="shared" ca="1" si="10"/>
        <v>12.644120116535909</v>
      </c>
      <c r="O147" s="92">
        <f t="shared" si="11"/>
        <v>0.15481866950245043</v>
      </c>
      <c r="P147" s="92">
        <f t="shared" si="12"/>
        <v>12.609696117928124</v>
      </c>
      <c r="Q147" s="92">
        <f t="shared" ca="1" si="13"/>
        <v>1.0027299625848114</v>
      </c>
      <c r="R147" s="92">
        <f t="shared" ca="1" si="14"/>
        <v>12.463933434929205</v>
      </c>
    </row>
    <row r="148" spans="1:18" x14ac:dyDescent="0.3">
      <c r="A148" s="107">
        <v>40835.458333333336</v>
      </c>
      <c r="B148" s="92">
        <v>13.65</v>
      </c>
      <c r="C148" s="92">
        <v>13.5</v>
      </c>
      <c r="D148" s="92">
        <v>13.15</v>
      </c>
      <c r="E148" s="92">
        <v>12.8</v>
      </c>
      <c r="F148" s="92">
        <v>12.54</v>
      </c>
      <c r="G148" s="92">
        <v>12.37</v>
      </c>
      <c r="H148" s="92">
        <v>12.22</v>
      </c>
      <c r="I148" s="92">
        <v>11.96</v>
      </c>
      <c r="J148" s="92">
        <v>11.6</v>
      </c>
      <c r="K148" s="92">
        <v>11.24</v>
      </c>
      <c r="L148" s="92">
        <v>12.38</v>
      </c>
      <c r="N148" s="92">
        <f t="shared" ca="1" si="10"/>
        <v>12.345273382469298</v>
      </c>
      <c r="O148" s="92">
        <f t="shared" si="11"/>
        <v>0.11274215433772135</v>
      </c>
      <c r="P148" s="92">
        <f t="shared" si="12"/>
        <v>12.348396431163396</v>
      </c>
      <c r="Q148" s="92">
        <f t="shared" ca="1" si="13"/>
        <v>0.99974708872431273</v>
      </c>
      <c r="R148" s="92">
        <f t="shared" ca="1" si="14"/>
        <v>12.376868958406993</v>
      </c>
    </row>
    <row r="149" spans="1:18" x14ac:dyDescent="0.3">
      <c r="A149" s="107">
        <v>40845.715277777781</v>
      </c>
      <c r="B149" s="92">
        <v>7.59</v>
      </c>
      <c r="C149" s="92">
        <v>7.69</v>
      </c>
      <c r="D149" s="92">
        <v>7.88</v>
      </c>
      <c r="E149" s="92">
        <v>8.15</v>
      </c>
      <c r="F149" s="92">
        <v>8.4</v>
      </c>
      <c r="G149" s="92">
        <v>8.5399999999999991</v>
      </c>
      <c r="H149" s="92">
        <v>8.49</v>
      </c>
      <c r="I149" s="92">
        <v>8.26</v>
      </c>
      <c r="J149" s="92">
        <v>8.01</v>
      </c>
      <c r="K149" s="92">
        <v>7.62</v>
      </c>
      <c r="L149" s="92">
        <v>8.02</v>
      </c>
      <c r="N149" s="92">
        <f t="shared" ca="1" si="10"/>
        <v>8.2053796590720633</v>
      </c>
      <c r="O149" s="92">
        <f t="shared" si="11"/>
        <v>5.4263126914651814E-2</v>
      </c>
      <c r="P149" s="92">
        <f t="shared" si="12"/>
        <v>8.5328182712578524</v>
      </c>
      <c r="Q149" s="92">
        <f t="shared" ca="1" si="13"/>
        <v>0.96162597142274309</v>
      </c>
      <c r="R149" s="92">
        <f t="shared" ca="1" si="14"/>
        <v>7.7122402908103993</v>
      </c>
    </row>
    <row r="150" spans="1:18" x14ac:dyDescent="0.3">
      <c r="A150" s="107">
        <v>40855.347222222219</v>
      </c>
      <c r="B150" s="92">
        <v>10.77</v>
      </c>
      <c r="C150" s="92">
        <v>10.66</v>
      </c>
      <c r="D150" s="92">
        <v>10.38</v>
      </c>
      <c r="E150" s="92">
        <v>10.119999999999999</v>
      </c>
      <c r="F150" s="92">
        <v>9.84</v>
      </c>
      <c r="G150" s="92">
        <v>9.4499999999999993</v>
      </c>
      <c r="H150" s="92">
        <v>9.0399999999999991</v>
      </c>
      <c r="I150" s="92">
        <v>8.74</v>
      </c>
      <c r="J150" s="92">
        <v>8.5299999999999994</v>
      </c>
      <c r="K150" s="92">
        <v>8.17</v>
      </c>
      <c r="L150" s="92">
        <v>9.86</v>
      </c>
      <c r="N150" s="92">
        <f t="shared" ca="1" si="10"/>
        <v>9.4017615890873092</v>
      </c>
      <c r="O150" s="92">
        <f t="shared" si="11"/>
        <v>0.4098890841573265</v>
      </c>
      <c r="P150" s="92">
        <f t="shared" si="12"/>
        <v>9.390135700242972</v>
      </c>
      <c r="Q150" s="92">
        <f t="shared" ca="1" si="13"/>
        <v>1.0012380959355078</v>
      </c>
      <c r="R150" s="92">
        <f t="shared" ca="1" si="14"/>
        <v>9.8722076259241067</v>
      </c>
    </row>
    <row r="151" spans="1:18" x14ac:dyDescent="0.3">
      <c r="A151" s="107">
        <v>40855.354166666664</v>
      </c>
      <c r="B151" s="92">
        <v>9.18</v>
      </c>
      <c r="C151" s="92">
        <v>9.0299999999999994</v>
      </c>
      <c r="D151" s="92">
        <v>8.73</v>
      </c>
      <c r="E151" s="92">
        <v>8.44</v>
      </c>
      <c r="F151" s="92">
        <v>8.24</v>
      </c>
      <c r="G151" s="92">
        <v>7.93</v>
      </c>
      <c r="H151" s="92">
        <v>7.64</v>
      </c>
      <c r="I151" s="92">
        <v>7.45</v>
      </c>
      <c r="J151" s="92">
        <v>7.37</v>
      </c>
      <c r="K151" s="92">
        <v>7.23</v>
      </c>
      <c r="L151" s="92">
        <v>8.0299999999999994</v>
      </c>
      <c r="N151" s="92">
        <f t="shared" ca="1" si="10"/>
        <v>7.9563977624649711</v>
      </c>
      <c r="O151" s="92">
        <f t="shared" si="11"/>
        <v>0.34427685389211471</v>
      </c>
      <c r="P151" s="92">
        <f t="shared" si="12"/>
        <v>7.8877845484039986</v>
      </c>
      <c r="Q151" s="92">
        <f t="shared" ca="1" si="13"/>
        <v>1.0086986673685014</v>
      </c>
      <c r="R151" s="92">
        <f t="shared" ca="1" si="14"/>
        <v>8.0998502989690664</v>
      </c>
    </row>
    <row r="152" spans="1:18" x14ac:dyDescent="0.3">
      <c r="A152" s="107">
        <v>40855.361111111109</v>
      </c>
      <c r="B152" s="92">
        <v>10.99</v>
      </c>
      <c r="C152" s="92">
        <v>10.82</v>
      </c>
      <c r="D152" s="92">
        <v>10.47</v>
      </c>
      <c r="E152" s="92">
        <v>10.220000000000001</v>
      </c>
      <c r="F152" s="92">
        <v>9.98</v>
      </c>
      <c r="G152" s="92">
        <v>9.66</v>
      </c>
      <c r="H152" s="92">
        <v>9.44</v>
      </c>
      <c r="I152" s="92">
        <v>9.3000000000000007</v>
      </c>
      <c r="J152" s="92">
        <v>9.1999999999999993</v>
      </c>
      <c r="K152" s="92">
        <v>8.92</v>
      </c>
      <c r="L152" s="92">
        <v>10.42</v>
      </c>
      <c r="N152" s="92">
        <f t="shared" ca="1" si="10"/>
        <v>9.7340083593319022</v>
      </c>
      <c r="O152" s="92">
        <f t="shared" si="11"/>
        <v>0.21289072110131513</v>
      </c>
      <c r="P152" s="92">
        <f t="shared" si="12"/>
        <v>9.6281678257044749</v>
      </c>
      <c r="Q152" s="92">
        <f t="shared" ca="1" si="13"/>
        <v>1.0109928010752849</v>
      </c>
      <c r="R152" s="92">
        <f t="shared" ca="1" si="14"/>
        <v>10.534544987204468</v>
      </c>
    </row>
    <row r="153" spans="1:18" x14ac:dyDescent="0.3">
      <c r="A153" s="107">
        <v>40855.368055555555</v>
      </c>
      <c r="B153" s="92">
        <v>11.41</v>
      </c>
      <c r="C153" s="92">
        <v>11.3</v>
      </c>
      <c r="D153" s="92">
        <v>11.12</v>
      </c>
      <c r="E153" s="92">
        <v>10.97</v>
      </c>
      <c r="F153" s="92">
        <v>10.79</v>
      </c>
      <c r="G153" s="92">
        <v>10.67</v>
      </c>
      <c r="H153" s="92">
        <v>10.62</v>
      </c>
      <c r="I153" s="92">
        <v>10.53</v>
      </c>
      <c r="J153" s="92">
        <v>10.41</v>
      </c>
      <c r="K153" s="92">
        <v>10.130000000000001</v>
      </c>
      <c r="L153" s="92">
        <v>10.66</v>
      </c>
      <c r="N153" s="92">
        <f t="shared" ca="1" si="10"/>
        <v>10.711599005366731</v>
      </c>
      <c r="O153" s="92">
        <f t="shared" si="11"/>
        <v>4.3405359091330427E-2</v>
      </c>
      <c r="P153" s="92">
        <f t="shared" si="12"/>
        <v>10.662821881336027</v>
      </c>
      <c r="Q153" s="92">
        <f t="shared" ca="1" si="13"/>
        <v>1.0045745042516447</v>
      </c>
      <c r="R153" s="92">
        <f t="shared" ca="1" si="14"/>
        <v>10.708764215322534</v>
      </c>
    </row>
    <row r="154" spans="1:18" x14ac:dyDescent="0.3">
      <c r="A154" s="107">
        <v>40855.375</v>
      </c>
      <c r="B154" s="92">
        <v>10.76</v>
      </c>
      <c r="C154" s="92">
        <v>10.65</v>
      </c>
      <c r="D154" s="92">
        <v>10.48</v>
      </c>
      <c r="E154" s="92">
        <v>10.23</v>
      </c>
      <c r="F154" s="92">
        <v>10.01</v>
      </c>
      <c r="G154" s="92">
        <v>9.84</v>
      </c>
      <c r="H154" s="92">
        <v>9.69</v>
      </c>
      <c r="I154" s="92">
        <v>9.52</v>
      </c>
      <c r="J154" s="92">
        <v>9.33</v>
      </c>
      <c r="K154" s="92">
        <v>8.83</v>
      </c>
      <c r="L154" s="92">
        <v>9.74</v>
      </c>
      <c r="N154" s="92">
        <f t="shared" ca="1" si="10"/>
        <v>9.8329312882970807</v>
      </c>
      <c r="O154" s="92">
        <f t="shared" si="11"/>
        <v>0.14195338979442668</v>
      </c>
      <c r="P154" s="92">
        <f t="shared" si="12"/>
        <v>9.8183672353490579</v>
      </c>
      <c r="Q154" s="92">
        <f t="shared" ca="1" si="13"/>
        <v>1.0014833477500809</v>
      </c>
      <c r="R154" s="92">
        <f t="shared" ca="1" si="14"/>
        <v>9.7544478070857874</v>
      </c>
    </row>
    <row r="155" spans="1:18" x14ac:dyDescent="0.3">
      <c r="A155" s="107">
        <v>40855.381944444445</v>
      </c>
      <c r="B155" s="92">
        <v>10.61</v>
      </c>
      <c r="C155" s="92">
        <v>10.47</v>
      </c>
      <c r="D155" s="92">
        <v>10.24</v>
      </c>
      <c r="E155" s="92">
        <v>10.01</v>
      </c>
      <c r="F155" s="92">
        <v>9.81</v>
      </c>
      <c r="G155" s="92">
        <v>9.57</v>
      </c>
      <c r="H155" s="92">
        <v>9.3000000000000007</v>
      </c>
      <c r="I155" s="92">
        <v>9.06</v>
      </c>
      <c r="J155" s="92">
        <v>8.86</v>
      </c>
      <c r="K155" s="92">
        <v>8.4</v>
      </c>
      <c r="L155" s="92">
        <v>9.39</v>
      </c>
      <c r="N155" s="92">
        <f t="shared" ca="1" si="10"/>
        <v>9.5103381855614852</v>
      </c>
      <c r="O155" s="92">
        <f t="shared" si="11"/>
        <v>0.26446592080651266</v>
      </c>
      <c r="P155" s="92">
        <f t="shared" si="12"/>
        <v>9.5308401906860158</v>
      </c>
      <c r="Q155" s="92">
        <f t="shared" ca="1" si="13"/>
        <v>0.99784887746365047</v>
      </c>
      <c r="R155" s="92">
        <f t="shared" ca="1" si="14"/>
        <v>9.369800959383678</v>
      </c>
    </row>
    <row r="156" spans="1:18" x14ac:dyDescent="0.3">
      <c r="A156" s="107">
        <v>40855.388888888891</v>
      </c>
      <c r="B156" s="92">
        <v>9.34</v>
      </c>
      <c r="C156" s="92">
        <v>9.25</v>
      </c>
      <c r="D156" s="92">
        <v>9</v>
      </c>
      <c r="E156" s="92">
        <v>8.6999999999999993</v>
      </c>
      <c r="F156" s="92">
        <v>8.4499999999999993</v>
      </c>
      <c r="G156" s="92">
        <v>8.2899999999999991</v>
      </c>
      <c r="H156" s="92">
        <v>8.1</v>
      </c>
      <c r="I156" s="92">
        <v>7.85</v>
      </c>
      <c r="J156" s="92">
        <v>7.66</v>
      </c>
      <c r="K156" s="92">
        <v>7.34</v>
      </c>
      <c r="L156" s="92">
        <v>8.68</v>
      </c>
      <c r="N156" s="92">
        <f t="shared" ca="1" si="10"/>
        <v>8.2646296439689468</v>
      </c>
      <c r="O156" s="92">
        <f t="shared" si="11"/>
        <v>0.21426059903564307</v>
      </c>
      <c r="P156" s="92">
        <f t="shared" si="12"/>
        <v>8.2625068386645637</v>
      </c>
      <c r="Q156" s="92">
        <f t="shared" ca="1" si="13"/>
        <v>1.0002569202477933</v>
      </c>
      <c r="R156" s="92">
        <f t="shared" ca="1" si="14"/>
        <v>8.6822300677508455</v>
      </c>
    </row>
    <row r="157" spans="1:18" x14ac:dyDescent="0.3">
      <c r="A157" s="107">
        <v>40855.395833333336</v>
      </c>
      <c r="B157" s="92">
        <v>10.16</v>
      </c>
      <c r="C157" s="92">
        <v>10.01</v>
      </c>
      <c r="D157" s="92">
        <v>9.66</v>
      </c>
      <c r="E157" s="92">
        <v>9.34</v>
      </c>
      <c r="F157" s="92">
        <v>9.14</v>
      </c>
      <c r="G157" s="92">
        <v>8.99</v>
      </c>
      <c r="H157" s="92">
        <v>8.86</v>
      </c>
      <c r="I157" s="92">
        <v>8.68</v>
      </c>
      <c r="J157" s="92">
        <v>8.49</v>
      </c>
      <c r="K157" s="92">
        <v>8.23</v>
      </c>
      <c r="L157" s="92">
        <v>9.23</v>
      </c>
      <c r="N157" s="92">
        <f t="shared" ca="1" si="10"/>
        <v>9.0066859831521384</v>
      </c>
      <c r="O157" s="92">
        <f t="shared" si="11"/>
        <v>0.13460494738221532</v>
      </c>
      <c r="P157" s="92">
        <f t="shared" si="12"/>
        <v>8.9712579710354809</v>
      </c>
      <c r="Q157" s="92">
        <f t="shared" ca="1" si="13"/>
        <v>1.0039490573374481</v>
      </c>
      <c r="R157" s="92">
        <f t="shared" ca="1" si="14"/>
        <v>9.2664497992246471</v>
      </c>
    </row>
    <row r="158" spans="1:18" x14ac:dyDescent="0.3">
      <c r="A158" s="107">
        <v>40855.402777777781</v>
      </c>
      <c r="B158" s="92">
        <v>11.15</v>
      </c>
      <c r="C158" s="92">
        <v>11.02</v>
      </c>
      <c r="D158" s="92">
        <v>10.88</v>
      </c>
      <c r="E158" s="92">
        <v>10.74</v>
      </c>
      <c r="F158" s="92">
        <v>10.61</v>
      </c>
      <c r="G158" s="92">
        <v>10.45</v>
      </c>
      <c r="H158" s="92">
        <v>10.26</v>
      </c>
      <c r="I158" s="92">
        <v>10.01</v>
      </c>
      <c r="J158" s="92">
        <v>9.74</v>
      </c>
      <c r="K158" s="92">
        <v>9.2899999999999991</v>
      </c>
      <c r="L158" s="92">
        <v>10.39</v>
      </c>
      <c r="N158" s="92">
        <f t="shared" ca="1" si="10"/>
        <v>10.341612398465932</v>
      </c>
      <c r="O158" s="92">
        <f t="shared" si="11"/>
        <v>0.16956409612711751</v>
      </c>
      <c r="P158" s="92">
        <f t="shared" si="12"/>
        <v>10.422563517637656</v>
      </c>
      <c r="Q158" s="92">
        <f t="shared" ca="1" si="13"/>
        <v>0.99223308938969446</v>
      </c>
      <c r="R158" s="92">
        <f t="shared" ca="1" si="14"/>
        <v>10.309301798758925</v>
      </c>
    </row>
    <row r="159" spans="1:18" x14ac:dyDescent="0.3">
      <c r="A159" s="107">
        <v>40855.409722222219</v>
      </c>
      <c r="B159" s="92">
        <v>9.4700000000000006</v>
      </c>
      <c r="C159" s="92">
        <v>9.3699999999999992</v>
      </c>
      <c r="D159" s="92">
        <v>9.2100000000000009</v>
      </c>
      <c r="E159" s="92">
        <v>8.9499999999999993</v>
      </c>
      <c r="F159" s="92">
        <v>8.74</v>
      </c>
      <c r="G159" s="92">
        <v>8.56</v>
      </c>
      <c r="H159" s="92">
        <v>8.43</v>
      </c>
      <c r="I159" s="92">
        <v>8.2899999999999991</v>
      </c>
      <c r="J159" s="92">
        <v>8.1199999999999992</v>
      </c>
      <c r="K159" s="92">
        <v>7.9</v>
      </c>
      <c r="L159" s="92">
        <v>9.08</v>
      </c>
      <c r="N159" s="92">
        <f t="shared" ca="1" si="10"/>
        <v>8.5919053588924843</v>
      </c>
      <c r="O159" s="92">
        <f t="shared" si="11"/>
        <v>0.14141864157595829</v>
      </c>
      <c r="P159" s="92">
        <f t="shared" si="12"/>
        <v>8.5412520673427057</v>
      </c>
      <c r="Q159" s="92">
        <f t="shared" ca="1" si="13"/>
        <v>1.0059304293036204</v>
      </c>
      <c r="R159" s="92">
        <f t="shared" ca="1" si="14"/>
        <v>9.1338482980768738</v>
      </c>
    </row>
    <row r="160" spans="1:18" x14ac:dyDescent="0.3">
      <c r="A160" s="107">
        <v>40855.416666666664</v>
      </c>
      <c r="B160" s="92">
        <v>9.07</v>
      </c>
      <c r="C160" s="92">
        <v>9</v>
      </c>
      <c r="D160" s="92">
        <v>8.8699999999999992</v>
      </c>
      <c r="E160" s="92">
        <v>8.7100000000000009</v>
      </c>
      <c r="F160" s="92">
        <v>8.52</v>
      </c>
      <c r="G160" s="92">
        <v>8.31</v>
      </c>
      <c r="H160" s="92">
        <v>8.1300000000000008</v>
      </c>
      <c r="I160" s="92">
        <v>7.95</v>
      </c>
      <c r="J160" s="92">
        <v>7.74</v>
      </c>
      <c r="K160" s="92">
        <v>7.45</v>
      </c>
      <c r="L160" s="92">
        <v>8.3800000000000008</v>
      </c>
      <c r="N160" s="92">
        <f t="shared" ca="1" si="10"/>
        <v>8.2864955054519278</v>
      </c>
      <c r="O160" s="92">
        <f t="shared" si="11"/>
        <v>0.20236539969026957</v>
      </c>
      <c r="P160" s="92">
        <f t="shared" si="12"/>
        <v>8.2839681433493997</v>
      </c>
      <c r="Q160" s="92">
        <f t="shared" ca="1" si="13"/>
        <v>1.0003050907558786</v>
      </c>
      <c r="R160" s="92">
        <f t="shared" ca="1" si="14"/>
        <v>8.382556660534263</v>
      </c>
    </row>
    <row r="161" spans="1:18" x14ac:dyDescent="0.3">
      <c r="A161" s="107">
        <v>40855.423611111109</v>
      </c>
      <c r="B161" s="92">
        <v>9.6300000000000008</v>
      </c>
      <c r="C161" s="92">
        <v>9.56</v>
      </c>
      <c r="D161" s="92">
        <v>9.43</v>
      </c>
      <c r="E161" s="92">
        <v>9.2799999999999994</v>
      </c>
      <c r="F161" s="92">
        <v>9.09</v>
      </c>
      <c r="G161" s="92">
        <v>8.9</v>
      </c>
      <c r="H161" s="92">
        <v>8.76</v>
      </c>
      <c r="I161" s="92">
        <v>8.6</v>
      </c>
      <c r="J161" s="92">
        <v>8.4</v>
      </c>
      <c r="K161" s="92">
        <v>8</v>
      </c>
      <c r="L161" s="92">
        <v>8.98</v>
      </c>
      <c r="N161" s="92">
        <f t="shared" ca="1" si="10"/>
        <v>8.8872159061484837</v>
      </c>
      <c r="O161" s="92">
        <f t="shared" si="11"/>
        <v>0.14651923640185321</v>
      </c>
      <c r="P161" s="92">
        <f t="shared" si="12"/>
        <v>8.8798051586137952</v>
      </c>
      <c r="Q161" s="92">
        <f t="shared" ca="1" si="13"/>
        <v>1.0008345619529162</v>
      </c>
      <c r="R161" s="92">
        <f t="shared" ca="1" si="14"/>
        <v>8.987494366337188</v>
      </c>
    </row>
    <row r="162" spans="1:18" x14ac:dyDescent="0.3">
      <c r="A162" s="107">
        <v>40855.430555555555</v>
      </c>
      <c r="B162" s="92">
        <v>9.16</v>
      </c>
      <c r="C162" s="92">
        <v>9.09</v>
      </c>
      <c r="D162" s="92">
        <v>8.9700000000000006</v>
      </c>
      <c r="E162" s="92">
        <v>8.83</v>
      </c>
      <c r="F162" s="92">
        <v>8.8000000000000007</v>
      </c>
      <c r="G162" s="92">
        <v>8.77</v>
      </c>
      <c r="H162" s="92">
        <v>8.65</v>
      </c>
      <c r="I162" s="92">
        <v>8.4700000000000006</v>
      </c>
      <c r="J162" s="92">
        <v>8.25</v>
      </c>
      <c r="K162" s="92">
        <v>7.88</v>
      </c>
      <c r="L162" s="92">
        <v>8.86</v>
      </c>
      <c r="N162" s="92">
        <f t="shared" ca="1" si="10"/>
        <v>8.6470789203152254</v>
      </c>
      <c r="O162" s="92">
        <f t="shared" si="11"/>
        <v>0.12731752197386662</v>
      </c>
      <c r="P162" s="92">
        <f t="shared" si="12"/>
        <v>8.7527054929720798</v>
      </c>
      <c r="Q162" s="92">
        <f t="shared" ca="1" si="13"/>
        <v>0.98793212307421219</v>
      </c>
      <c r="R162" s="92">
        <f t="shared" ca="1" si="14"/>
        <v>8.7530786104375196</v>
      </c>
    </row>
    <row r="163" spans="1:18" x14ac:dyDescent="0.3">
      <c r="A163" s="107">
        <v>40855.4375</v>
      </c>
      <c r="B163" s="92">
        <v>7.74</v>
      </c>
      <c r="C163" s="92">
        <v>7.68</v>
      </c>
      <c r="D163" s="92">
        <v>7.6</v>
      </c>
      <c r="E163" s="92">
        <v>7.51</v>
      </c>
      <c r="F163" s="92">
        <v>7.38</v>
      </c>
      <c r="G163" s="92">
        <v>7.29</v>
      </c>
      <c r="H163" s="92">
        <v>7.22</v>
      </c>
      <c r="I163" s="92">
        <v>7.12</v>
      </c>
      <c r="J163" s="92">
        <v>6.98</v>
      </c>
      <c r="K163" s="92">
        <v>6.72</v>
      </c>
      <c r="L163" s="92">
        <v>7.21</v>
      </c>
      <c r="N163" s="92">
        <f t="shared" ca="1" si="10"/>
        <v>7.2773272232642539</v>
      </c>
      <c r="O163" s="92">
        <f t="shared" si="11"/>
        <v>8.9162494227593314E-2</v>
      </c>
      <c r="P163" s="92">
        <f t="shared" si="12"/>
        <v>7.2799293251526986</v>
      </c>
      <c r="Q163" s="92">
        <f t="shared" ca="1" si="13"/>
        <v>0.99964256495190762</v>
      </c>
      <c r="R163" s="92">
        <f t="shared" ca="1" si="14"/>
        <v>7.2074228933032538</v>
      </c>
    </row>
    <row r="164" spans="1:18" x14ac:dyDescent="0.3">
      <c r="A164" s="107">
        <v>40855.444444444445</v>
      </c>
      <c r="B164" s="92">
        <v>6.57</v>
      </c>
      <c r="C164" s="92">
        <v>6.51</v>
      </c>
      <c r="D164" s="92">
        <v>6.39</v>
      </c>
      <c r="E164" s="92">
        <v>6.24</v>
      </c>
      <c r="F164" s="92">
        <v>6.09</v>
      </c>
      <c r="G164" s="92">
        <v>5.97</v>
      </c>
      <c r="H164" s="92">
        <v>5.83</v>
      </c>
      <c r="I164" s="92">
        <v>5.71</v>
      </c>
      <c r="J164" s="92">
        <v>5.59</v>
      </c>
      <c r="K164" s="92">
        <v>5.36</v>
      </c>
      <c r="L164" s="92">
        <v>5.81</v>
      </c>
      <c r="N164" s="92">
        <f t="shared" ca="1" si="10"/>
        <v>5.9532668797629844</v>
      </c>
      <c r="O164" s="92">
        <f t="shared" si="11"/>
        <v>0.21928787518685638</v>
      </c>
      <c r="P164" s="92">
        <f t="shared" si="12"/>
        <v>5.9497371807684534</v>
      </c>
      <c r="Q164" s="92">
        <f t="shared" ca="1" si="13"/>
        <v>1.0005932529265227</v>
      </c>
      <c r="R164" s="92">
        <f t="shared" ca="1" si="14"/>
        <v>5.8134467995030965</v>
      </c>
    </row>
    <row r="165" spans="1:18" x14ac:dyDescent="0.3">
      <c r="A165" s="107">
        <v>40855.451388888891</v>
      </c>
      <c r="B165" s="92">
        <v>8.67</v>
      </c>
      <c r="C165" s="92">
        <v>8.59</v>
      </c>
      <c r="D165" s="92">
        <v>8.49</v>
      </c>
      <c r="E165" s="92">
        <v>8.44</v>
      </c>
      <c r="F165" s="92">
        <v>8.33</v>
      </c>
      <c r="G165" s="92">
        <v>8.24</v>
      </c>
      <c r="H165" s="92">
        <v>8.1199999999999992</v>
      </c>
      <c r="I165" s="92">
        <v>8.02</v>
      </c>
      <c r="J165" s="92">
        <v>7.99</v>
      </c>
      <c r="K165" s="92">
        <v>7.93</v>
      </c>
      <c r="L165" s="92">
        <v>8.32</v>
      </c>
      <c r="N165" s="92">
        <f t="shared" ca="1" si="10"/>
        <v>8.2249729992142147</v>
      </c>
      <c r="O165" s="92">
        <f t="shared" si="11"/>
        <v>0.13556698816111118</v>
      </c>
      <c r="P165" s="92">
        <f t="shared" si="12"/>
        <v>8.2226988961927496</v>
      </c>
      <c r="Q165" s="92">
        <f t="shared" ca="1" si="13"/>
        <v>1.0002765640637186</v>
      </c>
      <c r="R165" s="92">
        <f t="shared" ca="1" si="14"/>
        <v>8.3223010130101382</v>
      </c>
    </row>
    <row r="166" spans="1:18" x14ac:dyDescent="0.3">
      <c r="A166" s="107">
        <v>40855.458333333336</v>
      </c>
      <c r="B166" s="92">
        <v>11.97</v>
      </c>
      <c r="C166" s="92">
        <v>11.9</v>
      </c>
      <c r="D166" s="92">
        <v>11.79</v>
      </c>
      <c r="E166" s="92">
        <v>11.7</v>
      </c>
      <c r="F166" s="92">
        <v>11.63</v>
      </c>
      <c r="G166" s="92">
        <v>11.5</v>
      </c>
      <c r="H166" s="92">
        <v>11.35</v>
      </c>
      <c r="I166" s="92">
        <v>11.23</v>
      </c>
      <c r="J166" s="92">
        <v>11.1</v>
      </c>
      <c r="K166" s="92">
        <v>10.79</v>
      </c>
      <c r="L166" s="92">
        <v>11.58</v>
      </c>
      <c r="N166" s="92">
        <f t="shared" ca="1" si="10"/>
        <v>11.445732580345574</v>
      </c>
      <c r="O166" s="92">
        <f t="shared" si="11"/>
        <v>0.12132757163014685</v>
      </c>
      <c r="P166" s="92">
        <f t="shared" si="12"/>
        <v>11.478387852540461</v>
      </c>
      <c r="Q166" s="92">
        <f t="shared" ca="1" si="13"/>
        <v>0.99715506457749992</v>
      </c>
      <c r="R166" s="92">
        <f t="shared" ca="1" si="14"/>
        <v>11.547055647807449</v>
      </c>
    </row>
    <row r="167" spans="1:18" x14ac:dyDescent="0.3">
      <c r="A167" s="107">
        <v>40855.465277777781</v>
      </c>
      <c r="B167" s="92">
        <v>11.65</v>
      </c>
      <c r="C167" s="92">
        <v>11.56</v>
      </c>
      <c r="D167" s="92">
        <v>11.4</v>
      </c>
      <c r="E167" s="92">
        <v>11.23</v>
      </c>
      <c r="F167" s="92">
        <v>11.04</v>
      </c>
      <c r="G167" s="92">
        <v>10.88</v>
      </c>
      <c r="H167" s="92">
        <v>10.75</v>
      </c>
      <c r="I167" s="92">
        <v>10.57</v>
      </c>
      <c r="J167" s="92">
        <v>10.35</v>
      </c>
      <c r="K167" s="92">
        <v>10.02</v>
      </c>
      <c r="L167" s="92">
        <v>10.95</v>
      </c>
      <c r="N167" s="92">
        <f t="shared" ca="1" si="10"/>
        <v>10.857605105424566</v>
      </c>
      <c r="O167" s="92">
        <f t="shared" si="11"/>
        <v>0.11108112621985705</v>
      </c>
      <c r="P167" s="92">
        <f t="shared" si="12"/>
        <v>10.861278345238265</v>
      </c>
      <c r="Q167" s="92">
        <f t="shared" ca="1" si="13"/>
        <v>0.99966180409921002</v>
      </c>
      <c r="R167" s="92">
        <f t="shared" ca="1" si="14"/>
        <v>10.946296754886349</v>
      </c>
    </row>
    <row r="168" spans="1:18" x14ac:dyDescent="0.3">
      <c r="A168" s="107">
        <v>40855.472222222219</v>
      </c>
      <c r="B168" s="92">
        <v>11.51</v>
      </c>
      <c r="C168" s="92">
        <v>11.45</v>
      </c>
      <c r="D168" s="92">
        <v>11.31</v>
      </c>
      <c r="E168" s="92">
        <v>11.13</v>
      </c>
      <c r="F168" s="92">
        <v>10.98</v>
      </c>
      <c r="G168" s="92">
        <v>10.83</v>
      </c>
      <c r="H168" s="92">
        <v>10.68</v>
      </c>
      <c r="I168" s="92">
        <v>10.49</v>
      </c>
      <c r="J168" s="92">
        <v>10.29</v>
      </c>
      <c r="K168" s="92">
        <v>9.9499999999999993</v>
      </c>
      <c r="L168" s="92">
        <v>10.48</v>
      </c>
      <c r="N168" s="92">
        <f t="shared" ca="1" si="10"/>
        <v>10.784185007207908</v>
      </c>
      <c r="O168" s="92">
        <f t="shared" si="11"/>
        <v>0.12888610544803175</v>
      </c>
      <c r="P168" s="92">
        <f t="shared" si="12"/>
        <v>10.808380298429455</v>
      </c>
      <c r="Q168" s="92">
        <f t="shared" ca="1" si="13"/>
        <v>0.99776143228185055</v>
      </c>
      <c r="R168" s="92">
        <f t="shared" ca="1" si="14"/>
        <v>10.456539810313794</v>
      </c>
    </row>
    <row r="169" spans="1:18" x14ac:dyDescent="0.3">
      <c r="A169" s="107">
        <v>40855.479166666664</v>
      </c>
      <c r="B169" s="92">
        <v>10.25</v>
      </c>
      <c r="C169" s="92">
        <v>10.199999999999999</v>
      </c>
      <c r="D169" s="92">
        <v>10.08</v>
      </c>
      <c r="E169" s="92">
        <v>9.89</v>
      </c>
      <c r="F169" s="92">
        <v>9.7200000000000006</v>
      </c>
      <c r="G169" s="92">
        <v>9.51</v>
      </c>
      <c r="H169" s="92">
        <v>9.33</v>
      </c>
      <c r="I169" s="92">
        <v>9.15</v>
      </c>
      <c r="J169" s="92">
        <v>8.91</v>
      </c>
      <c r="K169" s="92">
        <v>8.4600000000000009</v>
      </c>
      <c r="L169" s="92">
        <v>9.64</v>
      </c>
      <c r="N169" s="92">
        <f t="shared" ca="1" si="10"/>
        <v>9.4711933875604153</v>
      </c>
      <c r="O169" s="92">
        <f t="shared" si="11"/>
        <v>0.17658468446060527</v>
      </c>
      <c r="P169" s="92">
        <f t="shared" si="12"/>
        <v>9.4839991129318193</v>
      </c>
      <c r="Q169" s="92">
        <f t="shared" ca="1" si="13"/>
        <v>0.99864975468482031</v>
      </c>
      <c r="R169" s="92">
        <f t="shared" ca="1" si="14"/>
        <v>9.6269836351616682</v>
      </c>
    </row>
    <row r="170" spans="1:18" x14ac:dyDescent="0.3">
      <c r="A170" s="107">
        <v>40855.506944444445</v>
      </c>
      <c r="B170" s="92">
        <v>11.27</v>
      </c>
      <c r="C170" s="92">
        <v>11.18</v>
      </c>
      <c r="D170" s="92">
        <v>11</v>
      </c>
      <c r="E170" s="92">
        <v>10.92</v>
      </c>
      <c r="F170" s="92">
        <v>10.91</v>
      </c>
      <c r="G170" s="92">
        <v>10.85</v>
      </c>
      <c r="H170" s="92">
        <v>10.67</v>
      </c>
      <c r="I170" s="92">
        <v>10.43</v>
      </c>
      <c r="J170" s="92">
        <v>10.18</v>
      </c>
      <c r="K170" s="92">
        <v>9.73</v>
      </c>
      <c r="L170" s="92">
        <v>10.9</v>
      </c>
      <c r="N170" s="92">
        <f t="shared" ca="1" si="10"/>
        <v>10.672467746611886</v>
      </c>
      <c r="O170" s="92">
        <f t="shared" si="11"/>
        <v>0.15459255627122856</v>
      </c>
      <c r="P170" s="92">
        <f t="shared" si="12"/>
        <v>10.824025515320589</v>
      </c>
      <c r="Q170" s="92">
        <f t="shared" ca="1" si="13"/>
        <v>0.98599802185479113</v>
      </c>
      <c r="R170" s="92">
        <f t="shared" ca="1" si="14"/>
        <v>10.747378438217224</v>
      </c>
    </row>
    <row r="171" spans="1:18" x14ac:dyDescent="0.3">
      <c r="A171" s="107">
        <v>40855.513888888891</v>
      </c>
      <c r="B171" s="92">
        <v>11.34</v>
      </c>
      <c r="C171" s="92">
        <v>11.29</v>
      </c>
      <c r="D171" s="92">
        <v>11.18</v>
      </c>
      <c r="E171" s="92">
        <v>11</v>
      </c>
      <c r="F171" s="92">
        <v>10.81</v>
      </c>
      <c r="G171" s="92">
        <v>10.6</v>
      </c>
      <c r="H171" s="92">
        <v>10.32</v>
      </c>
      <c r="I171" s="92">
        <v>10</v>
      </c>
      <c r="J171" s="92">
        <v>9.66</v>
      </c>
      <c r="K171" s="92">
        <v>9.18</v>
      </c>
      <c r="L171" s="92">
        <v>10.85</v>
      </c>
      <c r="N171" s="92">
        <f t="shared" ca="1" si="10"/>
        <v>10.456054816638289</v>
      </c>
      <c r="O171" s="92">
        <f t="shared" si="11"/>
        <v>0.24738336830449945</v>
      </c>
      <c r="P171" s="92">
        <f t="shared" si="12"/>
        <v>10.559421802520955</v>
      </c>
      <c r="Q171" s="92">
        <f t="shared" ca="1" si="13"/>
        <v>0.99021092368353092</v>
      </c>
      <c r="R171" s="92">
        <f t="shared" ca="1" si="14"/>
        <v>10.743788521966311</v>
      </c>
    </row>
    <row r="172" spans="1:18" x14ac:dyDescent="0.3">
      <c r="A172" s="107">
        <v>40855.520833333336</v>
      </c>
      <c r="B172" s="92">
        <v>9.84</v>
      </c>
      <c r="C172" s="92">
        <v>9.76</v>
      </c>
      <c r="D172" s="92">
        <v>9.6</v>
      </c>
      <c r="E172" s="92">
        <v>9.51</v>
      </c>
      <c r="F172" s="92">
        <v>9.3699999999999992</v>
      </c>
      <c r="G172" s="92">
        <v>9.1999999999999993</v>
      </c>
      <c r="H172" s="92">
        <v>9.06</v>
      </c>
      <c r="I172" s="92">
        <v>8.94</v>
      </c>
      <c r="J172" s="92">
        <v>8.7799999999999994</v>
      </c>
      <c r="K172" s="92">
        <v>8.39</v>
      </c>
      <c r="L172" s="92">
        <v>9.25</v>
      </c>
      <c r="N172" s="92">
        <f t="shared" ca="1" si="10"/>
        <v>9.1783353748420904</v>
      </c>
      <c r="O172" s="92">
        <f t="shared" si="11"/>
        <v>0.14170461177390248</v>
      </c>
      <c r="P172" s="92">
        <f t="shared" si="12"/>
        <v>9.1798096518152441</v>
      </c>
      <c r="Q172" s="92">
        <f t="shared" ca="1" si="13"/>
        <v>0.99983940004977534</v>
      </c>
      <c r="R172" s="92">
        <f t="shared" ca="1" si="14"/>
        <v>9.2485144504604211</v>
      </c>
    </row>
    <row r="173" spans="1:18" x14ac:dyDescent="0.3">
      <c r="A173" s="107">
        <v>40855.527777777781</v>
      </c>
      <c r="B173" s="92">
        <v>9.26</v>
      </c>
      <c r="C173" s="92">
        <v>9.27</v>
      </c>
      <c r="D173" s="92">
        <v>9.26</v>
      </c>
      <c r="E173" s="92">
        <v>9.15</v>
      </c>
      <c r="F173" s="92">
        <v>9.01</v>
      </c>
      <c r="G173" s="92">
        <v>8.89</v>
      </c>
      <c r="H173" s="92">
        <v>8.77</v>
      </c>
      <c r="I173" s="92">
        <v>8.57</v>
      </c>
      <c r="J173" s="92">
        <v>8.31</v>
      </c>
      <c r="K173" s="92">
        <v>7.94</v>
      </c>
      <c r="L173" s="92">
        <v>9.15</v>
      </c>
      <c r="N173" s="92">
        <f t="shared" ca="1" si="10"/>
        <v>8.8104644138899193</v>
      </c>
      <c r="O173" s="92">
        <f t="shared" si="11"/>
        <v>0.12558721889588842</v>
      </c>
      <c r="P173" s="92">
        <f t="shared" si="12"/>
        <v>8.8727068764521508</v>
      </c>
      <c r="Q173" s="92">
        <f t="shared" ca="1" si="13"/>
        <v>0.9929849522328501</v>
      </c>
      <c r="R173" s="92">
        <f t="shared" ca="1" si="14"/>
        <v>9.0858123129305781</v>
      </c>
    </row>
    <row r="174" spans="1:18" x14ac:dyDescent="0.3">
      <c r="A174" s="107">
        <v>40855.534722222219</v>
      </c>
      <c r="B174" s="92">
        <v>7.47</v>
      </c>
      <c r="C174" s="92">
        <v>7.35</v>
      </c>
      <c r="D174" s="92">
        <v>7.18</v>
      </c>
      <c r="E174" s="92">
        <v>7.06</v>
      </c>
      <c r="F174" s="92">
        <v>6.93</v>
      </c>
      <c r="G174" s="92">
        <v>6.72</v>
      </c>
      <c r="H174" s="92">
        <v>6.47</v>
      </c>
      <c r="I174" s="92">
        <v>6.21</v>
      </c>
      <c r="J174" s="92">
        <v>5.99</v>
      </c>
      <c r="K174" s="92">
        <v>5.55</v>
      </c>
      <c r="L174" s="92">
        <v>6.71</v>
      </c>
      <c r="N174" s="92">
        <f t="shared" ca="1" si="10"/>
        <v>6.6100411285626555</v>
      </c>
      <c r="O174" s="92">
        <f t="shared" si="11"/>
        <v>0.35034460921234095</v>
      </c>
      <c r="P174" s="92">
        <f t="shared" si="12"/>
        <v>6.6835972050801979</v>
      </c>
      <c r="Q174" s="92">
        <f t="shared" ca="1" si="13"/>
        <v>0.98899453778249347</v>
      </c>
      <c r="R174" s="92">
        <f t="shared" ca="1" si="14"/>
        <v>6.6361533485205308</v>
      </c>
    </row>
    <row r="175" spans="1:18" x14ac:dyDescent="0.3">
      <c r="A175" s="107">
        <v>40855.541666666664</v>
      </c>
      <c r="B175" s="92">
        <v>9.57</v>
      </c>
      <c r="C175" s="92">
        <v>9.4700000000000006</v>
      </c>
      <c r="D175" s="92">
        <v>9.2200000000000006</v>
      </c>
      <c r="E175" s="92">
        <v>8.9700000000000006</v>
      </c>
      <c r="F175" s="92">
        <v>8.7799999999999994</v>
      </c>
      <c r="G175" s="92">
        <v>8.6199999999999992</v>
      </c>
      <c r="H175" s="92">
        <v>8.42</v>
      </c>
      <c r="I175" s="92">
        <v>8.18</v>
      </c>
      <c r="J175" s="92">
        <v>7.99</v>
      </c>
      <c r="K175" s="92">
        <v>7.66</v>
      </c>
      <c r="L175" s="92">
        <v>8.25</v>
      </c>
      <c r="N175" s="92">
        <f t="shared" ca="1" si="10"/>
        <v>8.5690048656598705</v>
      </c>
      <c r="O175" s="92">
        <f t="shared" si="11"/>
        <v>0.21693446806528163</v>
      </c>
      <c r="P175" s="92">
        <f t="shared" si="12"/>
        <v>8.5910562588693331</v>
      </c>
      <c r="Q175" s="92">
        <f t="shared" ca="1" si="13"/>
        <v>0.99743321513152738</v>
      </c>
      <c r="R175" s="92">
        <f t="shared" ca="1" si="14"/>
        <v>8.2288240248351006</v>
      </c>
    </row>
    <row r="176" spans="1:18" x14ac:dyDescent="0.3">
      <c r="A176" s="107">
        <v>40855.548611111109</v>
      </c>
      <c r="B176" s="92">
        <v>6.66</v>
      </c>
      <c r="C176" s="92">
        <v>6.56</v>
      </c>
      <c r="D176" s="92">
        <v>6.31</v>
      </c>
      <c r="E176" s="92">
        <v>6.12</v>
      </c>
      <c r="F176" s="92">
        <v>6.03</v>
      </c>
      <c r="G176" s="92">
        <v>5.92</v>
      </c>
      <c r="H176" s="92">
        <v>5.75</v>
      </c>
      <c r="I176" s="92">
        <v>5.58</v>
      </c>
      <c r="J176" s="92">
        <v>5.42</v>
      </c>
      <c r="K176" s="92">
        <v>5.17</v>
      </c>
      <c r="L176" s="92">
        <v>6.22</v>
      </c>
      <c r="N176" s="92">
        <f t="shared" ca="1" si="10"/>
        <v>5.8575253799393776</v>
      </c>
      <c r="O176" s="92">
        <f t="shared" si="11"/>
        <v>0.26925079862683465</v>
      </c>
      <c r="P176" s="92">
        <f t="shared" si="12"/>
        <v>5.8953383844783946</v>
      </c>
      <c r="Q176" s="92">
        <f t="shared" ca="1" si="13"/>
        <v>0.99358594840992109</v>
      </c>
      <c r="R176" s="92">
        <f t="shared" ca="1" si="14"/>
        <v>6.1801045991097086</v>
      </c>
    </row>
    <row r="177" spans="1:18" x14ac:dyDescent="0.3">
      <c r="A177" s="107">
        <v>40855.555555555555</v>
      </c>
      <c r="B177" s="92">
        <v>6.97</v>
      </c>
      <c r="C177" s="92">
        <v>6.86</v>
      </c>
      <c r="D177" s="92">
        <v>6.64</v>
      </c>
      <c r="E177" s="92">
        <v>6.37</v>
      </c>
      <c r="F177" s="92">
        <v>6.16</v>
      </c>
      <c r="G177" s="92">
        <v>6</v>
      </c>
      <c r="H177" s="92">
        <v>5.89</v>
      </c>
      <c r="I177" s="92">
        <v>5.8</v>
      </c>
      <c r="J177" s="92">
        <v>5.72</v>
      </c>
      <c r="K177" s="92">
        <v>5.51</v>
      </c>
      <c r="L177" s="92">
        <v>6.15</v>
      </c>
      <c r="N177" s="92">
        <f t="shared" ca="1" si="10"/>
        <v>6.0697177675115581</v>
      </c>
      <c r="O177" s="92">
        <f t="shared" si="11"/>
        <v>0.17099028394703331</v>
      </c>
      <c r="P177" s="92">
        <f t="shared" si="12"/>
        <v>5.9841146742723605</v>
      </c>
      <c r="Q177" s="92">
        <f t="shared" ca="1" si="13"/>
        <v>1.0143050556178732</v>
      </c>
      <c r="R177" s="92">
        <f t="shared" ca="1" si="14"/>
        <v>6.2379760920499203</v>
      </c>
    </row>
    <row r="178" spans="1:18" x14ac:dyDescent="0.3">
      <c r="A178" s="107">
        <v>40855.5625</v>
      </c>
      <c r="B178" s="92">
        <v>9.3699999999999992</v>
      </c>
      <c r="C178" s="92">
        <v>9.2200000000000006</v>
      </c>
      <c r="D178" s="92">
        <v>9.02</v>
      </c>
      <c r="E178" s="92">
        <v>8.83</v>
      </c>
      <c r="F178" s="92">
        <v>8.68</v>
      </c>
      <c r="G178" s="92">
        <v>8.56</v>
      </c>
      <c r="H178" s="92">
        <v>8.4</v>
      </c>
      <c r="I178" s="92">
        <v>8.1999999999999993</v>
      </c>
      <c r="J178" s="92">
        <v>8.02</v>
      </c>
      <c r="K178" s="92">
        <v>7.81</v>
      </c>
      <c r="L178" s="92">
        <v>8.4700000000000006</v>
      </c>
      <c r="N178" s="92">
        <f t="shared" ca="1" si="10"/>
        <v>8.5090939348489272</v>
      </c>
      <c r="O178" s="92">
        <f t="shared" si="11"/>
        <v>0.17436336082122181</v>
      </c>
      <c r="P178" s="92">
        <f t="shared" si="12"/>
        <v>8.5368904714559388</v>
      </c>
      <c r="Q178" s="92">
        <f t="shared" ca="1" si="13"/>
        <v>0.99674395065744925</v>
      </c>
      <c r="R178" s="92">
        <f t="shared" ca="1" si="14"/>
        <v>8.4424212620685957</v>
      </c>
    </row>
    <row r="179" spans="1:18" x14ac:dyDescent="0.3">
      <c r="A179" s="107">
        <v>40855.569444444445</v>
      </c>
      <c r="B179" s="92">
        <v>9.18</v>
      </c>
      <c r="C179" s="92">
        <v>9.11</v>
      </c>
      <c r="D179" s="92">
        <v>8.99</v>
      </c>
      <c r="E179" s="92">
        <v>8.84</v>
      </c>
      <c r="F179" s="92">
        <v>8.7799999999999994</v>
      </c>
      <c r="G179" s="92">
        <v>8.76</v>
      </c>
      <c r="H179" s="92">
        <v>8.67</v>
      </c>
      <c r="I179" s="92">
        <v>8.51</v>
      </c>
      <c r="J179" s="92">
        <v>8.3699999999999992</v>
      </c>
      <c r="K179" s="92">
        <v>8.11</v>
      </c>
      <c r="L179" s="92">
        <v>8.59</v>
      </c>
      <c r="N179" s="92">
        <f t="shared" ca="1" si="10"/>
        <v>8.682779989874021</v>
      </c>
      <c r="O179" s="92">
        <f t="shared" si="11"/>
        <v>9.5432696275454504E-2</v>
      </c>
      <c r="P179" s="92">
        <f t="shared" si="12"/>
        <v>8.7470482327170274</v>
      </c>
      <c r="Q179" s="92">
        <f t="shared" ca="1" si="13"/>
        <v>0.99265257934641071</v>
      </c>
      <c r="R179" s="92">
        <f t="shared" ca="1" si="14"/>
        <v>8.5268856565856677</v>
      </c>
    </row>
    <row r="180" spans="1:18" x14ac:dyDescent="0.3">
      <c r="A180" s="107">
        <v>40855.576388888891</v>
      </c>
      <c r="B180" s="92">
        <v>5.65</v>
      </c>
      <c r="C180" s="92">
        <v>5.53</v>
      </c>
      <c r="D180" s="92">
        <v>5.28</v>
      </c>
      <c r="E180" s="92">
        <v>5.07</v>
      </c>
      <c r="F180" s="92">
        <v>4.92</v>
      </c>
      <c r="G180" s="92">
        <v>4.79</v>
      </c>
      <c r="H180" s="92">
        <v>4.63</v>
      </c>
      <c r="I180" s="92">
        <v>4.4800000000000004</v>
      </c>
      <c r="J180" s="92">
        <v>4.37</v>
      </c>
      <c r="K180" s="92">
        <v>4.08</v>
      </c>
      <c r="L180" s="92">
        <v>4.7699999999999996</v>
      </c>
      <c r="N180" s="92">
        <f t="shared" ca="1" si="10"/>
        <v>4.7727979143892023</v>
      </c>
      <c r="O180" s="92">
        <f t="shared" si="11"/>
        <v>0.31394896895458818</v>
      </c>
      <c r="P180" s="92">
        <f t="shared" si="12"/>
        <v>4.7667412152832984</v>
      </c>
      <c r="Q180" s="92">
        <f t="shared" ca="1" si="13"/>
        <v>1.0012706163041711</v>
      </c>
      <c r="R180" s="92">
        <f t="shared" ca="1" si="14"/>
        <v>4.7760608397708957</v>
      </c>
    </row>
    <row r="181" spans="1:18" x14ac:dyDescent="0.3">
      <c r="A181" s="107">
        <v>40855.583333333336</v>
      </c>
      <c r="B181" s="92">
        <v>8.9600000000000009</v>
      </c>
      <c r="C181" s="92">
        <v>8.89</v>
      </c>
      <c r="D181" s="92">
        <v>8.75</v>
      </c>
      <c r="E181" s="92">
        <v>8.59</v>
      </c>
      <c r="F181" s="92">
        <v>8.3800000000000008</v>
      </c>
      <c r="G181" s="92">
        <v>8.14</v>
      </c>
      <c r="H181" s="92">
        <v>7.9</v>
      </c>
      <c r="I181" s="92">
        <v>7.68</v>
      </c>
      <c r="J181" s="92">
        <v>7.47</v>
      </c>
      <c r="K181" s="92">
        <v>7.15</v>
      </c>
      <c r="L181" s="92">
        <v>8.18</v>
      </c>
      <c r="N181" s="92">
        <f t="shared" ca="1" si="10"/>
        <v>8.0935930761177506</v>
      </c>
      <c r="O181" s="92">
        <f t="shared" si="11"/>
        <v>0.27655881321157461</v>
      </c>
      <c r="P181" s="92">
        <f t="shared" si="12"/>
        <v>8.1051718715780474</v>
      </c>
      <c r="Q181" s="92">
        <f t="shared" ca="1" si="13"/>
        <v>0.99857143122394487</v>
      </c>
      <c r="R181" s="92">
        <f t="shared" ca="1" si="14"/>
        <v>8.1683143074118689</v>
      </c>
    </row>
    <row r="182" spans="1:18" x14ac:dyDescent="0.3">
      <c r="A182" s="107">
        <v>40855.590277777781</v>
      </c>
      <c r="B182" s="92">
        <v>9.6999999999999993</v>
      </c>
      <c r="C182" s="92">
        <v>9.6199999999999992</v>
      </c>
      <c r="D182" s="92">
        <v>9.5</v>
      </c>
      <c r="E182" s="92">
        <v>9.41</v>
      </c>
      <c r="F182" s="92">
        <v>9.31</v>
      </c>
      <c r="G182" s="92">
        <v>9.17</v>
      </c>
      <c r="H182" s="92">
        <v>9</v>
      </c>
      <c r="I182" s="92">
        <v>8.9</v>
      </c>
      <c r="J182" s="92">
        <v>8.77</v>
      </c>
      <c r="K182" s="92">
        <v>8.5</v>
      </c>
      <c r="L182" s="92">
        <v>9.25</v>
      </c>
      <c r="N182" s="92">
        <f t="shared" ca="1" si="10"/>
        <v>9.127761616037315</v>
      </c>
      <c r="O182" s="92">
        <f t="shared" si="11"/>
        <v>0.17292384310497147</v>
      </c>
      <c r="P182" s="92">
        <f t="shared" si="12"/>
        <v>9.1454477584423017</v>
      </c>
      <c r="Q182" s="92">
        <f t="shared" ca="1" si="13"/>
        <v>0.99806612613486745</v>
      </c>
      <c r="R182" s="92">
        <f t="shared" ca="1" si="14"/>
        <v>9.2321116667475245</v>
      </c>
    </row>
    <row r="183" spans="1:18" x14ac:dyDescent="0.3">
      <c r="A183" s="107">
        <v>40855.597222222219</v>
      </c>
      <c r="B183" s="92">
        <v>8.36</v>
      </c>
      <c r="C183" s="92">
        <v>8.31</v>
      </c>
      <c r="D183" s="92">
        <v>8.15</v>
      </c>
      <c r="E183" s="92">
        <v>8.0500000000000007</v>
      </c>
      <c r="F183" s="92">
        <v>8.02</v>
      </c>
      <c r="G183" s="92">
        <v>8.0399999999999991</v>
      </c>
      <c r="H183" s="92">
        <v>8.02</v>
      </c>
      <c r="I183" s="92">
        <v>7.93</v>
      </c>
      <c r="J183" s="92">
        <v>7.78</v>
      </c>
      <c r="K183" s="92">
        <v>7.35</v>
      </c>
      <c r="L183" s="92">
        <v>8.06</v>
      </c>
      <c r="N183" s="92">
        <f t="shared" ca="1" si="10"/>
        <v>7.9754896470286401</v>
      </c>
      <c r="O183" s="92">
        <f t="shared" si="11"/>
        <v>2.3016161240127942E-2</v>
      </c>
      <c r="P183" s="92">
        <f t="shared" si="12"/>
        <v>8.0371314631126669</v>
      </c>
      <c r="Q183" s="92">
        <f t="shared" ca="1" si="13"/>
        <v>0.99233037105751731</v>
      </c>
      <c r="R183" s="92">
        <f t="shared" ca="1" si="14"/>
        <v>7.9981827907235896</v>
      </c>
    </row>
    <row r="184" spans="1:18" x14ac:dyDescent="0.3">
      <c r="A184" s="107">
        <v>40855.604166666664</v>
      </c>
      <c r="B184" s="92">
        <v>8.83</v>
      </c>
      <c r="C184" s="92">
        <v>8.75</v>
      </c>
      <c r="D184" s="92">
        <v>8.51</v>
      </c>
      <c r="E184" s="92">
        <v>8.2200000000000006</v>
      </c>
      <c r="F184" s="92">
        <v>7.96</v>
      </c>
      <c r="G184" s="92">
        <v>7.7</v>
      </c>
      <c r="H184" s="92">
        <v>7.49</v>
      </c>
      <c r="I184" s="92">
        <v>7.31</v>
      </c>
      <c r="J184" s="92">
        <v>7.11</v>
      </c>
      <c r="K184" s="92">
        <v>6.74</v>
      </c>
      <c r="L184" s="92">
        <v>7.86</v>
      </c>
      <c r="N184" s="92">
        <f t="shared" ca="1" si="10"/>
        <v>7.7246140451436247</v>
      </c>
      <c r="O184" s="92">
        <f t="shared" si="11"/>
        <v>0.25552735751652916</v>
      </c>
      <c r="P184" s="92">
        <f t="shared" si="12"/>
        <v>7.6695549202408637</v>
      </c>
      <c r="Q184" s="92">
        <f t="shared" ca="1" si="13"/>
        <v>1.0071789204817418</v>
      </c>
      <c r="R184" s="92">
        <f t="shared" ca="1" si="14"/>
        <v>7.9164263149864915</v>
      </c>
    </row>
    <row r="185" spans="1:18" x14ac:dyDescent="0.3">
      <c r="A185" s="107">
        <v>40855.611111111109</v>
      </c>
      <c r="B185" s="92">
        <v>9.42</v>
      </c>
      <c r="C185" s="92">
        <v>9.2799999999999994</v>
      </c>
      <c r="D185" s="92">
        <v>8.9700000000000006</v>
      </c>
      <c r="E185" s="92">
        <v>8.6999999999999993</v>
      </c>
      <c r="F185" s="92">
        <v>8.5</v>
      </c>
      <c r="G185" s="92">
        <v>8.33</v>
      </c>
      <c r="H185" s="92">
        <v>8.1300000000000008</v>
      </c>
      <c r="I185" s="92">
        <v>7.91</v>
      </c>
      <c r="J185" s="92">
        <v>7.68</v>
      </c>
      <c r="K185" s="92">
        <v>7.36</v>
      </c>
      <c r="L185" s="92">
        <v>8.67</v>
      </c>
      <c r="N185" s="92">
        <f t="shared" ca="1" si="10"/>
        <v>8.2910653016926226</v>
      </c>
      <c r="O185" s="92">
        <f t="shared" si="11"/>
        <v>0.22457931413905441</v>
      </c>
      <c r="P185" s="92">
        <f t="shared" si="12"/>
        <v>8.3010460468316118</v>
      </c>
      <c r="Q185" s="92">
        <f t="shared" ca="1" si="13"/>
        <v>0.99879765211725346</v>
      </c>
      <c r="R185" s="92">
        <f t="shared" ca="1" si="14"/>
        <v>8.6595756438565878</v>
      </c>
    </row>
    <row r="186" spans="1:18" x14ac:dyDescent="0.3">
      <c r="A186" s="107">
        <v>40855.618055555555</v>
      </c>
      <c r="B186" s="92">
        <v>8.9700000000000006</v>
      </c>
      <c r="C186" s="92">
        <v>8.7899999999999991</v>
      </c>
      <c r="D186" s="92">
        <v>8.4499999999999993</v>
      </c>
      <c r="E186" s="92">
        <v>8.08</v>
      </c>
      <c r="F186" s="92">
        <v>7.75</v>
      </c>
      <c r="G186" s="92">
        <v>7.47</v>
      </c>
      <c r="H186" s="92">
        <v>7.21</v>
      </c>
      <c r="I186" s="92">
        <v>6.95</v>
      </c>
      <c r="J186" s="92">
        <v>6.7</v>
      </c>
      <c r="K186" s="92">
        <v>6.25</v>
      </c>
      <c r="L186" s="92">
        <v>7.89</v>
      </c>
      <c r="N186" s="92">
        <f t="shared" ca="1" si="10"/>
        <v>7.4776350675213781</v>
      </c>
      <c r="O186" s="92">
        <f t="shared" si="11"/>
        <v>0.32737153995633506</v>
      </c>
      <c r="P186" s="92">
        <f t="shared" si="12"/>
        <v>7.432181106751802</v>
      </c>
      <c r="Q186" s="92">
        <f t="shared" ca="1" si="13"/>
        <v>1.0061158306177824</v>
      </c>
      <c r="R186" s="92">
        <f t="shared" ca="1" si="14"/>
        <v>7.9382539035743029</v>
      </c>
    </row>
    <row r="187" spans="1:18" x14ac:dyDescent="0.3">
      <c r="A187" s="107">
        <v>40855.625</v>
      </c>
      <c r="B187" s="92">
        <v>9.51</v>
      </c>
      <c r="C187" s="92">
        <v>9.34</v>
      </c>
      <c r="D187" s="92">
        <v>9.08</v>
      </c>
      <c r="E187" s="92">
        <v>8.89</v>
      </c>
      <c r="F187" s="92">
        <v>8.69</v>
      </c>
      <c r="G187" s="92">
        <v>8.44</v>
      </c>
      <c r="H187" s="92">
        <v>8.16</v>
      </c>
      <c r="I187" s="92">
        <v>7.91</v>
      </c>
      <c r="J187" s="92">
        <v>7.73</v>
      </c>
      <c r="K187" s="92">
        <v>7.38</v>
      </c>
      <c r="L187" s="92">
        <v>8.2799999999999994</v>
      </c>
      <c r="N187" s="92">
        <f t="shared" ca="1" si="10"/>
        <v>8.3817019008910005</v>
      </c>
      <c r="O187" s="92">
        <f t="shared" si="11"/>
        <v>0.31177360720482472</v>
      </c>
      <c r="P187" s="92">
        <f t="shared" si="12"/>
        <v>8.3993012044702215</v>
      </c>
      <c r="Q187" s="92">
        <f t="shared" ca="1" si="13"/>
        <v>0.99790467050165388</v>
      </c>
      <c r="R187" s="92">
        <f t="shared" ca="1" si="14"/>
        <v>8.2626506717536934</v>
      </c>
    </row>
    <row r="188" spans="1:18" x14ac:dyDescent="0.3">
      <c r="A188" s="107">
        <v>40855.631944444445</v>
      </c>
      <c r="B188" s="92">
        <v>8.3699999999999992</v>
      </c>
      <c r="C188" s="92">
        <v>8.2799999999999994</v>
      </c>
      <c r="D188" s="92">
        <v>8.08</v>
      </c>
      <c r="E188" s="92">
        <v>7.85</v>
      </c>
      <c r="F188" s="92">
        <v>7.64</v>
      </c>
      <c r="G188" s="92">
        <v>7.43</v>
      </c>
      <c r="H188" s="92">
        <v>7.19</v>
      </c>
      <c r="I188" s="92">
        <v>6.97</v>
      </c>
      <c r="J188" s="92">
        <v>6.77</v>
      </c>
      <c r="K188" s="92">
        <v>6.23</v>
      </c>
      <c r="L188" s="92">
        <v>7.6</v>
      </c>
      <c r="N188" s="92">
        <f t="shared" ca="1" si="10"/>
        <v>7.3749617084572385</v>
      </c>
      <c r="O188" s="92">
        <f t="shared" si="11"/>
        <v>0.30342481589418541</v>
      </c>
      <c r="P188" s="92">
        <f t="shared" si="12"/>
        <v>7.3951287304824724</v>
      </c>
      <c r="Q188" s="92">
        <f t="shared" ca="1" si="13"/>
        <v>0.9972729315796619</v>
      </c>
      <c r="R188" s="92">
        <f t="shared" ca="1" si="14"/>
        <v>7.5792742800054302</v>
      </c>
    </row>
    <row r="189" spans="1:18" x14ac:dyDescent="0.3">
      <c r="A189" s="107">
        <v>40855.638888888891</v>
      </c>
      <c r="B189" s="92">
        <v>9.15</v>
      </c>
      <c r="C189" s="92">
        <v>8.9600000000000009</v>
      </c>
      <c r="D189" s="92">
        <v>8.57</v>
      </c>
      <c r="E189" s="92">
        <v>8.2200000000000006</v>
      </c>
      <c r="F189" s="92">
        <v>7.91</v>
      </c>
      <c r="G189" s="92">
        <v>7.68</v>
      </c>
      <c r="H189" s="92">
        <v>7.48</v>
      </c>
      <c r="I189" s="92">
        <v>7.3</v>
      </c>
      <c r="J189" s="92">
        <v>7.15</v>
      </c>
      <c r="K189" s="92">
        <v>6.88</v>
      </c>
      <c r="L189" s="92">
        <v>7.92</v>
      </c>
      <c r="N189" s="92">
        <f t="shared" ca="1" si="10"/>
        <v>7.7408976014528488</v>
      </c>
      <c r="O189" s="92">
        <f t="shared" si="11"/>
        <v>0.24383958133279013</v>
      </c>
      <c r="P189" s="92">
        <f t="shared" si="12"/>
        <v>7.6510203100351486</v>
      </c>
      <c r="Q189" s="92">
        <f t="shared" ca="1" si="13"/>
        <v>1.0117470987888786</v>
      </c>
      <c r="R189" s="92">
        <f t="shared" ca="1" si="14"/>
        <v>8.0130370224079179</v>
      </c>
    </row>
    <row r="190" spans="1:18" x14ac:dyDescent="0.3">
      <c r="A190" s="107">
        <v>40855.645833333336</v>
      </c>
      <c r="B190" s="92">
        <v>9.31</v>
      </c>
      <c r="C190" s="92">
        <v>9.18</v>
      </c>
      <c r="D190" s="92">
        <v>8.9600000000000009</v>
      </c>
      <c r="E190" s="92">
        <v>8.74</v>
      </c>
      <c r="F190" s="92">
        <v>8.5</v>
      </c>
      <c r="G190" s="92">
        <v>8.24</v>
      </c>
      <c r="H190" s="92">
        <v>8.02</v>
      </c>
      <c r="I190" s="92">
        <v>7.79</v>
      </c>
      <c r="J190" s="92">
        <v>7.55</v>
      </c>
      <c r="K190" s="92">
        <v>7.08</v>
      </c>
      <c r="L190" s="92">
        <v>8.42</v>
      </c>
      <c r="N190" s="92">
        <f t="shared" ca="1" si="10"/>
        <v>8.2152146745461323</v>
      </c>
      <c r="O190" s="92">
        <f t="shared" si="11"/>
        <v>0.25007878754712293</v>
      </c>
      <c r="P190" s="92">
        <f t="shared" si="12"/>
        <v>8.2081131671203256</v>
      </c>
      <c r="Q190" s="92">
        <f t="shared" ca="1" si="13"/>
        <v>1.0008651814712124</v>
      </c>
      <c r="R190" s="92">
        <f t="shared" ca="1" si="14"/>
        <v>8.4272848279876076</v>
      </c>
    </row>
    <row r="191" spans="1:18" x14ac:dyDescent="0.3">
      <c r="A191" s="107">
        <v>40855.652777777781</v>
      </c>
      <c r="B191" s="92">
        <v>10.07</v>
      </c>
      <c r="C191" s="92">
        <v>9.92</v>
      </c>
      <c r="D191" s="92">
        <v>9.67</v>
      </c>
      <c r="E191" s="92">
        <v>9.4</v>
      </c>
      <c r="F191" s="92">
        <v>9.09</v>
      </c>
      <c r="G191" s="92">
        <v>8.76</v>
      </c>
      <c r="H191" s="92">
        <v>8.48</v>
      </c>
      <c r="I191" s="92">
        <v>8.18</v>
      </c>
      <c r="J191" s="92">
        <v>7.82</v>
      </c>
      <c r="K191" s="92">
        <v>7.23</v>
      </c>
      <c r="L191" s="92">
        <v>9.0500000000000007</v>
      </c>
      <c r="N191" s="92">
        <f t="shared" ca="1" si="10"/>
        <v>8.7145603644471343</v>
      </c>
      <c r="O191" s="92">
        <f t="shared" si="11"/>
        <v>0.30019756994918478</v>
      </c>
      <c r="P191" s="92">
        <f t="shared" si="12"/>
        <v>8.7193229000234638</v>
      </c>
      <c r="Q191" s="92">
        <f t="shared" ca="1" si="13"/>
        <v>0.99945379525096878</v>
      </c>
      <c r="R191" s="92">
        <f t="shared" ca="1" si="14"/>
        <v>9.045056847021268</v>
      </c>
    </row>
    <row r="192" spans="1:18" x14ac:dyDescent="0.3">
      <c r="A192" s="107">
        <v>40855.659722222219</v>
      </c>
      <c r="B192" s="92">
        <v>9.81</v>
      </c>
      <c r="C192" s="92">
        <v>9.6</v>
      </c>
      <c r="D192" s="92">
        <v>9.23</v>
      </c>
      <c r="E192" s="92">
        <v>8.9</v>
      </c>
      <c r="F192" s="92">
        <v>8.59</v>
      </c>
      <c r="G192" s="92">
        <v>8.25</v>
      </c>
      <c r="H192" s="92">
        <v>7.96</v>
      </c>
      <c r="I192" s="92">
        <v>7.7</v>
      </c>
      <c r="J192" s="92">
        <v>7.46</v>
      </c>
      <c r="K192" s="92">
        <v>7.08</v>
      </c>
      <c r="L192" s="92">
        <v>8.4700000000000006</v>
      </c>
      <c r="N192" s="92">
        <f t="shared" ca="1" si="10"/>
        <v>8.2641720353522707</v>
      </c>
      <c r="O192" s="92">
        <f t="shared" si="11"/>
        <v>0.33068122278054324</v>
      </c>
      <c r="P192" s="92">
        <f t="shared" si="12"/>
        <v>8.2078109600866007</v>
      </c>
      <c r="Q192" s="92">
        <f t="shared" ca="1" si="13"/>
        <v>1.0068667608866415</v>
      </c>
      <c r="R192" s="92">
        <f t="shared" ca="1" si="14"/>
        <v>8.5281614647098536</v>
      </c>
    </row>
    <row r="193" spans="1:18" x14ac:dyDescent="0.3">
      <c r="A193" s="107">
        <v>40855.666666666664</v>
      </c>
      <c r="B193" s="92">
        <v>11.06</v>
      </c>
      <c r="C193" s="92">
        <v>10.88</v>
      </c>
      <c r="D193" s="92">
        <v>10.54</v>
      </c>
      <c r="E193" s="92">
        <v>10.26</v>
      </c>
      <c r="F193" s="92">
        <v>9.94</v>
      </c>
      <c r="G193" s="92">
        <v>9.57</v>
      </c>
      <c r="H193" s="92">
        <v>9.24</v>
      </c>
      <c r="I193" s="92">
        <v>8.99</v>
      </c>
      <c r="J193" s="92">
        <v>8.74</v>
      </c>
      <c r="K193" s="92">
        <v>8.1999999999999993</v>
      </c>
      <c r="L193" s="92">
        <v>9.73</v>
      </c>
      <c r="N193" s="92">
        <f t="shared" ca="1" si="10"/>
        <v>9.5652405212709297</v>
      </c>
      <c r="O193" s="92">
        <f t="shared" si="11"/>
        <v>0.32427832353890595</v>
      </c>
      <c r="P193" s="92">
        <f t="shared" si="12"/>
        <v>9.5220059329202709</v>
      </c>
      <c r="Q193" s="92">
        <f t="shared" ca="1" si="13"/>
        <v>1.0045404916417018</v>
      </c>
      <c r="R193" s="92">
        <f t="shared" ca="1" si="14"/>
        <v>9.7741789836737585</v>
      </c>
    </row>
    <row r="194" spans="1:18" x14ac:dyDescent="0.3">
      <c r="A194" s="107">
        <v>40855.673611111109</v>
      </c>
      <c r="B194" s="92">
        <v>10.029999999999999</v>
      </c>
      <c r="C194" s="92">
        <v>9.94</v>
      </c>
      <c r="D194" s="92">
        <v>9.74</v>
      </c>
      <c r="E194" s="92">
        <v>9.5</v>
      </c>
      <c r="F194" s="92">
        <v>9.26</v>
      </c>
      <c r="G194" s="92">
        <v>9.02</v>
      </c>
      <c r="H194" s="92">
        <v>8.7799999999999994</v>
      </c>
      <c r="I194" s="92">
        <v>8.5500000000000007</v>
      </c>
      <c r="J194" s="92">
        <v>8.3000000000000007</v>
      </c>
      <c r="K194" s="92">
        <v>7.92</v>
      </c>
      <c r="L194" s="92">
        <v>9.3000000000000007</v>
      </c>
      <c r="N194" s="92">
        <f t="shared" ca="1" si="10"/>
        <v>8.9828914944883902</v>
      </c>
      <c r="O194" s="92">
        <f t="shared" si="11"/>
        <v>0.24921017557236111</v>
      </c>
      <c r="P194" s="92">
        <f t="shared" si="12"/>
        <v>8.9852157575110834</v>
      </c>
      <c r="Q194" s="92">
        <f t="shared" ca="1" si="13"/>
        <v>0.99974132362700918</v>
      </c>
      <c r="R194" s="92">
        <f t="shared" ca="1" si="14"/>
        <v>9.2975943097311866</v>
      </c>
    </row>
    <row r="195" spans="1:18" x14ac:dyDescent="0.3">
      <c r="A195" s="107">
        <v>40855.680555555555</v>
      </c>
      <c r="B195" s="92">
        <v>11.49</v>
      </c>
      <c r="C195" s="92">
        <v>11.36</v>
      </c>
      <c r="D195" s="92">
        <v>11.07</v>
      </c>
      <c r="E195" s="92">
        <v>10.71</v>
      </c>
      <c r="F195" s="92">
        <v>10.35</v>
      </c>
      <c r="G195" s="92">
        <v>9.94</v>
      </c>
      <c r="H195" s="92">
        <v>9.51</v>
      </c>
      <c r="I195" s="92">
        <v>9.11</v>
      </c>
      <c r="J195" s="92">
        <v>8.74</v>
      </c>
      <c r="K195" s="92">
        <v>8.2100000000000009</v>
      </c>
      <c r="L195" s="92">
        <v>9.84</v>
      </c>
      <c r="N195" s="92">
        <f t="shared" ref="N195:N258" ca="1" si="15">POWER(SUM(POWER(C195,Exponent)*$C$1,POWER(D195,Exponent)*$D$1,POWER(E195,Exponent)*$E$1,POWER(F195,Exponent)*$F$1,POWER(G195,Exponent)*$G$1,POWER(H195,Exponent)*$H$1,POWER(I195,Exponent)*$I$1,POWER(J195,Exponent)*$J$1,POWER(K195,Exponent)*$K$1),1/Exponent)</f>
        <v>9.8585824190823121</v>
      </c>
      <c r="O195" s="92">
        <f t="shared" ref="O195:O258" si="16">LN(G195/H195)/LN(97.5/87.5)</f>
        <v>0.40866536542716031</v>
      </c>
      <c r="P195" s="92">
        <f t="shared" ref="P195:P258" si="17">G195*POWER(96/97.5,O195)</f>
        <v>9.8772190218031817</v>
      </c>
      <c r="Q195" s="92">
        <f t="shared" ref="Q195:Q258" ca="1" si="18">N195/P195</f>
        <v>0.99811317308245051</v>
      </c>
      <c r="R195" s="92">
        <f t="shared" ref="R195:R258" ca="1" si="19">L195*Q195</f>
        <v>9.8214336231313126</v>
      </c>
    </row>
    <row r="196" spans="1:18" x14ac:dyDescent="0.3">
      <c r="A196" s="107">
        <v>40855.6875</v>
      </c>
      <c r="B196" s="92">
        <v>10.63</v>
      </c>
      <c r="C196" s="92">
        <v>10.42</v>
      </c>
      <c r="D196" s="92">
        <v>10.050000000000001</v>
      </c>
      <c r="E196" s="92">
        <v>9.66</v>
      </c>
      <c r="F196" s="92">
        <v>9.3699999999999992</v>
      </c>
      <c r="G196" s="92">
        <v>9.0500000000000007</v>
      </c>
      <c r="H196" s="92">
        <v>8.73</v>
      </c>
      <c r="I196" s="92">
        <v>8.3800000000000008</v>
      </c>
      <c r="J196" s="92">
        <v>7.98</v>
      </c>
      <c r="K196" s="92">
        <v>7.29</v>
      </c>
      <c r="L196" s="92">
        <v>9.1</v>
      </c>
      <c r="N196" s="92">
        <f t="shared" ca="1" si="15"/>
        <v>8.9723933504771463</v>
      </c>
      <c r="O196" s="92">
        <f t="shared" si="16"/>
        <v>0.33266976581551827</v>
      </c>
      <c r="P196" s="92">
        <f t="shared" si="17"/>
        <v>9.0034423145832161</v>
      </c>
      <c r="Q196" s="92">
        <f t="shared" ca="1" si="18"/>
        <v>0.99655143410473368</v>
      </c>
      <c r="R196" s="92">
        <f t="shared" ca="1" si="19"/>
        <v>9.0686180503530753</v>
      </c>
    </row>
    <row r="197" spans="1:18" x14ac:dyDescent="0.3">
      <c r="A197" s="107">
        <v>40855.694444444445</v>
      </c>
      <c r="B197" s="92">
        <v>9.9499999999999993</v>
      </c>
      <c r="C197" s="92">
        <v>9.76</v>
      </c>
      <c r="D197" s="92">
        <v>9.3699999999999992</v>
      </c>
      <c r="E197" s="92">
        <v>8.9499999999999993</v>
      </c>
      <c r="F197" s="92">
        <v>8.56</v>
      </c>
      <c r="G197" s="92">
        <v>8.18</v>
      </c>
      <c r="H197" s="92">
        <v>7.84</v>
      </c>
      <c r="I197" s="92">
        <v>7.53</v>
      </c>
      <c r="J197" s="92">
        <v>7.25</v>
      </c>
      <c r="K197" s="92">
        <v>6.79</v>
      </c>
      <c r="L197" s="92">
        <v>8.61</v>
      </c>
      <c r="N197" s="92">
        <f t="shared" ca="1" si="15"/>
        <v>8.1969229027335544</v>
      </c>
      <c r="O197" s="92">
        <f t="shared" si="16"/>
        <v>0.3923104145702182</v>
      </c>
      <c r="P197" s="92">
        <f t="shared" si="17"/>
        <v>8.130396535846554</v>
      </c>
      <c r="Q197" s="92">
        <f t="shared" ca="1" si="18"/>
        <v>1.0081824258624643</v>
      </c>
      <c r="R197" s="92">
        <f t="shared" ca="1" si="19"/>
        <v>8.6804506866758171</v>
      </c>
    </row>
    <row r="198" spans="1:18" x14ac:dyDescent="0.3">
      <c r="A198" s="107">
        <v>40855.701388888891</v>
      </c>
      <c r="B198" s="92">
        <v>10.26</v>
      </c>
      <c r="C198" s="92">
        <v>10.1</v>
      </c>
      <c r="D198" s="92">
        <v>9.7899999999999991</v>
      </c>
      <c r="E198" s="92">
        <v>9.4700000000000006</v>
      </c>
      <c r="F198" s="92">
        <v>9.16</v>
      </c>
      <c r="G198" s="92">
        <v>8.84</v>
      </c>
      <c r="H198" s="92">
        <v>8.5</v>
      </c>
      <c r="I198" s="92">
        <v>8.18</v>
      </c>
      <c r="J198" s="92">
        <v>7.86</v>
      </c>
      <c r="K198" s="92">
        <v>7.34</v>
      </c>
      <c r="L198" s="92">
        <v>8.93</v>
      </c>
      <c r="N198" s="92">
        <f t="shared" ca="1" si="15"/>
        <v>8.7784574988567137</v>
      </c>
      <c r="O198" s="92">
        <f t="shared" si="16"/>
        <v>0.36243798118022458</v>
      </c>
      <c r="P198" s="92">
        <f t="shared" si="17"/>
        <v>8.7904646418751327</v>
      </c>
      <c r="Q198" s="92">
        <f t="shared" ca="1" si="18"/>
        <v>0.99863407185995379</v>
      </c>
      <c r="R198" s="92">
        <f t="shared" ca="1" si="19"/>
        <v>8.9178022617093866</v>
      </c>
    </row>
    <row r="199" spans="1:18" x14ac:dyDescent="0.3">
      <c r="A199" s="107">
        <v>40855.708333333336</v>
      </c>
      <c r="B199" s="92">
        <v>9.86</v>
      </c>
      <c r="C199" s="92">
        <v>9.67</v>
      </c>
      <c r="D199" s="92">
        <v>9.2899999999999991</v>
      </c>
      <c r="E199" s="92">
        <v>8.91</v>
      </c>
      <c r="F199" s="92">
        <v>8.57</v>
      </c>
      <c r="G199" s="92">
        <v>8.23</v>
      </c>
      <c r="H199" s="92">
        <v>7.91</v>
      </c>
      <c r="I199" s="92">
        <v>7.64</v>
      </c>
      <c r="J199" s="92">
        <v>7.39</v>
      </c>
      <c r="K199" s="92">
        <v>6.98</v>
      </c>
      <c r="L199" s="92">
        <v>8.49</v>
      </c>
      <c r="N199" s="92">
        <f t="shared" ca="1" si="15"/>
        <v>8.2401813348502237</v>
      </c>
      <c r="O199" s="92">
        <f t="shared" si="16"/>
        <v>0.36648109422919362</v>
      </c>
      <c r="P199" s="92">
        <f t="shared" si="17"/>
        <v>8.1833698136485591</v>
      </c>
      <c r="Q199" s="92">
        <f t="shared" ca="1" si="18"/>
        <v>1.0069423138016949</v>
      </c>
      <c r="R199" s="92">
        <f t="shared" ca="1" si="19"/>
        <v>8.5489402441763893</v>
      </c>
    </row>
    <row r="200" spans="1:18" x14ac:dyDescent="0.3">
      <c r="A200" s="107">
        <v>40855.715277777781</v>
      </c>
      <c r="B200" s="92">
        <v>8.43</v>
      </c>
      <c r="C200" s="92">
        <v>8.2899999999999991</v>
      </c>
      <c r="D200" s="92">
        <v>8</v>
      </c>
      <c r="E200" s="92">
        <v>7.67</v>
      </c>
      <c r="F200" s="92">
        <v>7.35</v>
      </c>
      <c r="G200" s="92">
        <v>7.02</v>
      </c>
      <c r="H200" s="92">
        <v>6.71</v>
      </c>
      <c r="I200" s="92">
        <v>6.42</v>
      </c>
      <c r="J200" s="92">
        <v>6.09</v>
      </c>
      <c r="K200" s="92">
        <v>5.58</v>
      </c>
      <c r="L200" s="92">
        <v>7.39</v>
      </c>
      <c r="N200" s="92">
        <f t="shared" ca="1" si="15"/>
        <v>6.9873445309000024</v>
      </c>
      <c r="O200" s="92">
        <f t="shared" si="16"/>
        <v>0.41736226744805177</v>
      </c>
      <c r="P200" s="92">
        <f t="shared" si="17"/>
        <v>6.974721200053998</v>
      </c>
      <c r="Q200" s="92">
        <f t="shared" ca="1" si="18"/>
        <v>1.0018098688799069</v>
      </c>
      <c r="R200" s="92">
        <f t="shared" ca="1" si="19"/>
        <v>7.403374931022511</v>
      </c>
    </row>
    <row r="201" spans="1:18" x14ac:dyDescent="0.3">
      <c r="A201" s="107">
        <v>40855.722222222219</v>
      </c>
      <c r="B201" s="92">
        <v>8.81</v>
      </c>
      <c r="C201" s="92">
        <v>8.66</v>
      </c>
      <c r="D201" s="92">
        <v>8.35</v>
      </c>
      <c r="E201" s="92">
        <v>8.11</v>
      </c>
      <c r="F201" s="92">
        <v>7.89</v>
      </c>
      <c r="G201" s="92">
        <v>7.65</v>
      </c>
      <c r="H201" s="92">
        <v>7.36</v>
      </c>
      <c r="I201" s="92">
        <v>7.02</v>
      </c>
      <c r="J201" s="92">
        <v>6.71</v>
      </c>
      <c r="K201" s="92">
        <v>6.24</v>
      </c>
      <c r="L201" s="92">
        <v>7.7</v>
      </c>
      <c r="N201" s="92">
        <f t="shared" ca="1" si="15"/>
        <v>7.5401947346662048</v>
      </c>
      <c r="O201" s="92">
        <f t="shared" si="16"/>
        <v>0.35712443337073846</v>
      </c>
      <c r="P201" s="92">
        <f t="shared" si="17"/>
        <v>7.6077595815939567</v>
      </c>
      <c r="Q201" s="92">
        <f t="shared" ca="1" si="18"/>
        <v>0.99111895608646505</v>
      </c>
      <c r="R201" s="92">
        <f t="shared" ca="1" si="19"/>
        <v>7.6316159618657808</v>
      </c>
    </row>
    <row r="202" spans="1:18" x14ac:dyDescent="0.3">
      <c r="A202" s="107">
        <v>40855.729166666664</v>
      </c>
      <c r="B202" s="92">
        <v>8.39</v>
      </c>
      <c r="C202" s="92">
        <v>8.2200000000000006</v>
      </c>
      <c r="D202" s="92">
        <v>7.92</v>
      </c>
      <c r="E202" s="92">
        <v>7.66</v>
      </c>
      <c r="F202" s="92">
        <v>7.38</v>
      </c>
      <c r="G202" s="92">
        <v>7.07</v>
      </c>
      <c r="H202" s="92">
        <v>6.75</v>
      </c>
      <c r="I202" s="92">
        <v>6.41</v>
      </c>
      <c r="J202" s="92">
        <v>6.1</v>
      </c>
      <c r="K202" s="92">
        <v>5.68</v>
      </c>
      <c r="L202" s="92">
        <v>7.47</v>
      </c>
      <c r="N202" s="92">
        <f t="shared" ca="1" si="15"/>
        <v>6.9966640536970655</v>
      </c>
      <c r="O202" s="92">
        <f t="shared" si="16"/>
        <v>0.42802366429345956</v>
      </c>
      <c r="P202" s="92">
        <f t="shared" si="17"/>
        <v>7.023237690424236</v>
      </c>
      <c r="Q202" s="92">
        <f t="shared" ca="1" si="18"/>
        <v>0.99621632672871063</v>
      </c>
      <c r="R202" s="92">
        <f t="shared" ca="1" si="19"/>
        <v>7.4417359606634683</v>
      </c>
    </row>
    <row r="203" spans="1:18" x14ac:dyDescent="0.3">
      <c r="A203" s="107">
        <v>40855.736111111109</v>
      </c>
      <c r="B203" s="92">
        <v>9.9700000000000006</v>
      </c>
      <c r="C203" s="92">
        <v>9.76</v>
      </c>
      <c r="D203" s="92">
        <v>9.3800000000000008</v>
      </c>
      <c r="E203" s="92">
        <v>9.06</v>
      </c>
      <c r="F203" s="92">
        <v>8.76</v>
      </c>
      <c r="G203" s="92">
        <v>8.4499999999999993</v>
      </c>
      <c r="H203" s="92">
        <v>8.1300000000000008</v>
      </c>
      <c r="I203" s="92">
        <v>7.77</v>
      </c>
      <c r="J203" s="92">
        <v>7.45</v>
      </c>
      <c r="K203" s="92">
        <v>6.98</v>
      </c>
      <c r="L203" s="92">
        <v>8.3000000000000007</v>
      </c>
      <c r="N203" s="92">
        <f t="shared" ca="1" si="15"/>
        <v>8.3841405690269255</v>
      </c>
      <c r="O203" s="92">
        <f t="shared" si="16"/>
        <v>0.35675297087432412</v>
      </c>
      <c r="P203" s="92">
        <f t="shared" si="17"/>
        <v>8.4033906798056535</v>
      </c>
      <c r="Q203" s="92">
        <f t="shared" ca="1" si="18"/>
        <v>0.99770924481412149</v>
      </c>
      <c r="R203" s="92">
        <f t="shared" ca="1" si="19"/>
        <v>8.2809867319572099</v>
      </c>
    </row>
    <row r="204" spans="1:18" x14ac:dyDescent="0.3">
      <c r="A204" s="107">
        <v>40855.743055555555</v>
      </c>
      <c r="B204" s="92">
        <v>8.4700000000000006</v>
      </c>
      <c r="C204" s="92">
        <v>8.26</v>
      </c>
      <c r="D204" s="92">
        <v>7.93</v>
      </c>
      <c r="E204" s="92">
        <v>7.54</v>
      </c>
      <c r="F204" s="92">
        <v>7.12</v>
      </c>
      <c r="G204" s="92">
        <v>6.71</v>
      </c>
      <c r="H204" s="92">
        <v>6.39</v>
      </c>
      <c r="I204" s="92">
        <v>6.11</v>
      </c>
      <c r="J204" s="92">
        <v>5.87</v>
      </c>
      <c r="K204" s="92">
        <v>5.61</v>
      </c>
      <c r="L204" s="92">
        <v>6.91</v>
      </c>
      <c r="N204" s="92">
        <f t="shared" ca="1" si="15"/>
        <v>6.7761288386515304</v>
      </c>
      <c r="O204" s="92">
        <f t="shared" si="16"/>
        <v>0.45155774810161514</v>
      </c>
      <c r="P204" s="92">
        <f t="shared" si="17"/>
        <v>6.6631871119595312</v>
      </c>
      <c r="Q204" s="92">
        <f t="shared" ca="1" si="18"/>
        <v>1.0169501058268773</v>
      </c>
      <c r="R204" s="92">
        <f t="shared" ca="1" si="19"/>
        <v>7.0271252312637218</v>
      </c>
    </row>
    <row r="205" spans="1:18" x14ac:dyDescent="0.3">
      <c r="A205" s="107">
        <v>40855.75</v>
      </c>
      <c r="B205" s="92">
        <v>9.68</v>
      </c>
      <c r="C205" s="92">
        <v>9.4600000000000009</v>
      </c>
      <c r="D205" s="92">
        <v>9.07</v>
      </c>
      <c r="E205" s="92">
        <v>8.68</v>
      </c>
      <c r="F205" s="92">
        <v>8.31</v>
      </c>
      <c r="G205" s="92">
        <v>7.96</v>
      </c>
      <c r="H205" s="92">
        <v>7.57</v>
      </c>
      <c r="I205" s="92">
        <v>7.22</v>
      </c>
      <c r="J205" s="92">
        <v>6.91</v>
      </c>
      <c r="K205" s="92">
        <v>6.5</v>
      </c>
      <c r="L205" s="92">
        <v>8.1</v>
      </c>
      <c r="N205" s="92">
        <f t="shared" ca="1" si="15"/>
        <v>7.9168901215504697</v>
      </c>
      <c r="O205" s="92">
        <f t="shared" si="16"/>
        <v>0.46422944562781737</v>
      </c>
      <c r="P205" s="92">
        <f t="shared" si="17"/>
        <v>7.9029135868018932</v>
      </c>
      <c r="Q205" s="92">
        <f t="shared" ca="1" si="18"/>
        <v>1.0017685293651595</v>
      </c>
      <c r="R205" s="92">
        <f t="shared" ca="1" si="19"/>
        <v>8.1143250878577913</v>
      </c>
    </row>
    <row r="206" spans="1:18" x14ac:dyDescent="0.3">
      <c r="A206" s="107">
        <v>40855.756944444445</v>
      </c>
      <c r="B206" s="92">
        <v>9.24</v>
      </c>
      <c r="C206" s="92">
        <v>9.0399999999999991</v>
      </c>
      <c r="D206" s="92">
        <v>8.69</v>
      </c>
      <c r="E206" s="92">
        <v>8.2899999999999991</v>
      </c>
      <c r="F206" s="92">
        <v>7.9</v>
      </c>
      <c r="G206" s="92">
        <v>7.49</v>
      </c>
      <c r="H206" s="92">
        <v>7.14</v>
      </c>
      <c r="I206" s="92">
        <v>6.84</v>
      </c>
      <c r="J206" s="92">
        <v>6.56</v>
      </c>
      <c r="K206" s="92">
        <v>6.18</v>
      </c>
      <c r="L206" s="92">
        <v>7.45</v>
      </c>
      <c r="N206" s="92">
        <f t="shared" ca="1" si="15"/>
        <v>7.5170757498637215</v>
      </c>
      <c r="O206" s="92">
        <f t="shared" si="16"/>
        <v>0.44223672412976073</v>
      </c>
      <c r="P206" s="92">
        <f t="shared" si="17"/>
        <v>7.4388203180047592</v>
      </c>
      <c r="Q206" s="92">
        <f t="shared" ca="1" si="18"/>
        <v>1.0105198712314041</v>
      </c>
      <c r="R206" s="92">
        <f t="shared" ca="1" si="19"/>
        <v>7.5283730406739604</v>
      </c>
    </row>
    <row r="207" spans="1:18" x14ac:dyDescent="0.3">
      <c r="A207" s="107">
        <v>40855.763888888891</v>
      </c>
      <c r="B207" s="92">
        <v>9.5</v>
      </c>
      <c r="C207" s="92">
        <v>9.23</v>
      </c>
      <c r="D207" s="92">
        <v>8.74</v>
      </c>
      <c r="E207" s="92">
        <v>8.23</v>
      </c>
      <c r="F207" s="92">
        <v>7.75</v>
      </c>
      <c r="G207" s="92">
        <v>7.35</v>
      </c>
      <c r="H207" s="92">
        <v>6.98</v>
      </c>
      <c r="I207" s="92">
        <v>6.62</v>
      </c>
      <c r="J207" s="92">
        <v>6.3</v>
      </c>
      <c r="K207" s="92">
        <v>5.86</v>
      </c>
      <c r="L207" s="92">
        <v>7.83</v>
      </c>
      <c r="N207" s="92">
        <f t="shared" ca="1" si="15"/>
        <v>7.3822689615139447</v>
      </c>
      <c r="O207" s="92">
        <f t="shared" si="16"/>
        <v>0.4773097261511518</v>
      </c>
      <c r="P207" s="92">
        <f t="shared" si="17"/>
        <v>7.2958085658539691</v>
      </c>
      <c r="Q207" s="92">
        <f t="shared" ca="1" si="18"/>
        <v>1.0118506941183503</v>
      </c>
      <c r="R207" s="92">
        <f t="shared" ca="1" si="19"/>
        <v>7.9227909349466827</v>
      </c>
    </row>
    <row r="208" spans="1:18" x14ac:dyDescent="0.3">
      <c r="A208" s="107">
        <v>40855.770833333336</v>
      </c>
      <c r="B208" s="92">
        <v>10.1</v>
      </c>
      <c r="C208" s="92">
        <v>9.84</v>
      </c>
      <c r="D208" s="92">
        <v>9.39</v>
      </c>
      <c r="E208" s="92">
        <v>8.8699999999999992</v>
      </c>
      <c r="F208" s="92">
        <v>8.41</v>
      </c>
      <c r="G208" s="92">
        <v>8</v>
      </c>
      <c r="H208" s="92">
        <v>7.65</v>
      </c>
      <c r="I208" s="92">
        <v>7.29</v>
      </c>
      <c r="J208" s="92">
        <v>6.95</v>
      </c>
      <c r="K208" s="92">
        <v>6.43</v>
      </c>
      <c r="L208" s="92">
        <v>7.8</v>
      </c>
      <c r="N208" s="92">
        <f t="shared" ca="1" si="15"/>
        <v>8.0316612125804241</v>
      </c>
      <c r="O208" s="92">
        <f t="shared" si="16"/>
        <v>0.41340367745991047</v>
      </c>
      <c r="P208" s="92">
        <f t="shared" si="17"/>
        <v>7.9488880737716396</v>
      </c>
      <c r="Q208" s="92">
        <f t="shared" ca="1" si="18"/>
        <v>1.0104131720110521</v>
      </c>
      <c r="R208" s="92">
        <f t="shared" ca="1" si="19"/>
        <v>7.881222741686206</v>
      </c>
    </row>
    <row r="209" spans="1:18" x14ac:dyDescent="0.3">
      <c r="A209" s="107">
        <v>40855.777777777781</v>
      </c>
      <c r="B209" s="92">
        <v>10.58</v>
      </c>
      <c r="C209" s="92">
        <v>10.47</v>
      </c>
      <c r="D209" s="92">
        <v>10.1</v>
      </c>
      <c r="E209" s="92">
        <v>9.6199999999999992</v>
      </c>
      <c r="F209" s="92">
        <v>9.15</v>
      </c>
      <c r="G209" s="92">
        <v>8.7100000000000009</v>
      </c>
      <c r="H209" s="92">
        <v>8.23</v>
      </c>
      <c r="I209" s="92">
        <v>7.83</v>
      </c>
      <c r="J209" s="92">
        <v>7.51</v>
      </c>
      <c r="K209" s="92">
        <v>6.85</v>
      </c>
      <c r="L209" s="92">
        <v>8.74</v>
      </c>
      <c r="N209" s="92">
        <f t="shared" ca="1" si="15"/>
        <v>8.6722147529531046</v>
      </c>
      <c r="O209" s="92">
        <f t="shared" si="16"/>
        <v>0.52383234844211779</v>
      </c>
      <c r="P209" s="92">
        <f t="shared" si="17"/>
        <v>8.6395473933993028</v>
      </c>
      <c r="Q209" s="92">
        <f t="shared" ca="1" si="18"/>
        <v>1.0037811424680372</v>
      </c>
      <c r="R209" s="92">
        <f t="shared" ca="1" si="19"/>
        <v>8.7730471851706451</v>
      </c>
    </row>
    <row r="210" spans="1:18" x14ac:dyDescent="0.3">
      <c r="A210" s="107">
        <v>40855.784722222219</v>
      </c>
      <c r="B210" s="92">
        <v>9.8800000000000008</v>
      </c>
      <c r="C210" s="92">
        <v>9.8699999999999992</v>
      </c>
      <c r="D210" s="92">
        <v>9.61</v>
      </c>
      <c r="E210" s="92">
        <v>9.14</v>
      </c>
      <c r="F210" s="92">
        <v>8.59</v>
      </c>
      <c r="G210" s="92">
        <v>8.02</v>
      </c>
      <c r="H210" s="92">
        <v>7.54</v>
      </c>
      <c r="I210" s="92">
        <v>7.18</v>
      </c>
      <c r="J210" s="92">
        <v>6.91</v>
      </c>
      <c r="K210" s="92">
        <v>6.51</v>
      </c>
      <c r="L210" s="92">
        <v>8.3699999999999992</v>
      </c>
      <c r="N210" s="92">
        <f t="shared" ca="1" si="15"/>
        <v>8.0854860837593936</v>
      </c>
      <c r="O210" s="92">
        <f t="shared" si="16"/>
        <v>0.57031878265321734</v>
      </c>
      <c r="P210" s="92">
        <f t="shared" si="17"/>
        <v>7.9493971300064379</v>
      </c>
      <c r="Q210" s="92">
        <f t="shared" ca="1" si="18"/>
        <v>1.0171194056011195</v>
      </c>
      <c r="R210" s="92">
        <f t="shared" ca="1" si="19"/>
        <v>8.5132894248813695</v>
      </c>
    </row>
    <row r="211" spans="1:18" x14ac:dyDescent="0.3">
      <c r="A211" s="107">
        <v>40855.791666666664</v>
      </c>
      <c r="B211" s="92">
        <v>9.19</v>
      </c>
      <c r="C211" s="92">
        <v>8.91</v>
      </c>
      <c r="D211" s="92">
        <v>8.35</v>
      </c>
      <c r="E211" s="92">
        <v>7.8</v>
      </c>
      <c r="F211" s="92">
        <v>7.33</v>
      </c>
      <c r="G211" s="92">
        <v>6.84</v>
      </c>
      <c r="H211" s="92">
        <v>6.36</v>
      </c>
      <c r="I211" s="92">
        <v>5.86</v>
      </c>
      <c r="J211" s="92">
        <v>5.41</v>
      </c>
      <c r="K211" s="92">
        <v>4.9000000000000004</v>
      </c>
      <c r="L211" s="92">
        <v>7.06</v>
      </c>
      <c r="N211" s="92">
        <f t="shared" ca="1" si="15"/>
        <v>6.7948699729351727</v>
      </c>
      <c r="O211" s="92">
        <f t="shared" si="16"/>
        <v>0.67236802592136902</v>
      </c>
      <c r="P211" s="92">
        <f t="shared" si="17"/>
        <v>6.769066653407287</v>
      </c>
      <c r="Q211" s="92">
        <f t="shared" ca="1" si="18"/>
        <v>1.0038119464394544</v>
      </c>
      <c r="R211" s="92">
        <f t="shared" ca="1" si="19"/>
        <v>7.086912341862547</v>
      </c>
    </row>
    <row r="212" spans="1:18" x14ac:dyDescent="0.3">
      <c r="A212" s="107">
        <v>40855.798611111109</v>
      </c>
      <c r="B212" s="92">
        <v>10.23</v>
      </c>
      <c r="C212" s="92">
        <v>10</v>
      </c>
      <c r="D212" s="92">
        <v>9.44</v>
      </c>
      <c r="E212" s="92">
        <v>8.82</v>
      </c>
      <c r="F212" s="92">
        <v>8.25</v>
      </c>
      <c r="G212" s="92">
        <v>7.62</v>
      </c>
      <c r="H212" s="92">
        <v>7.03</v>
      </c>
      <c r="I212" s="92">
        <v>6.51</v>
      </c>
      <c r="J212" s="92">
        <v>6.08</v>
      </c>
      <c r="K212" s="92">
        <v>5.49</v>
      </c>
      <c r="L212" s="92">
        <v>7.69</v>
      </c>
      <c r="N212" s="92">
        <f t="shared" ca="1" si="15"/>
        <v>7.6133031665182154</v>
      </c>
      <c r="O212" s="92">
        <f t="shared" si="16"/>
        <v>0.74472779128341393</v>
      </c>
      <c r="P212" s="92">
        <f t="shared" si="17"/>
        <v>7.5325224399660309</v>
      </c>
      <c r="Q212" s="92">
        <f t="shared" ca="1" si="18"/>
        <v>1.0107242596614885</v>
      </c>
      <c r="R212" s="92">
        <f t="shared" ca="1" si="19"/>
        <v>7.7724695567968469</v>
      </c>
    </row>
    <row r="213" spans="1:18" x14ac:dyDescent="0.3">
      <c r="A213" s="107">
        <v>40855.805555555555</v>
      </c>
      <c r="B213" s="92">
        <v>9.73</v>
      </c>
      <c r="C213" s="92">
        <v>9.4600000000000009</v>
      </c>
      <c r="D213" s="92">
        <v>8.9</v>
      </c>
      <c r="E213" s="92">
        <v>8.32</v>
      </c>
      <c r="F213" s="92">
        <v>7.74</v>
      </c>
      <c r="G213" s="92">
        <v>7.13</v>
      </c>
      <c r="H213" s="92">
        <v>6.54</v>
      </c>
      <c r="I213" s="92">
        <v>6.03</v>
      </c>
      <c r="J213" s="92">
        <v>5.54</v>
      </c>
      <c r="K213" s="92">
        <v>4.78</v>
      </c>
      <c r="L213" s="92">
        <v>7.47</v>
      </c>
      <c r="N213" s="92">
        <f t="shared" ca="1" si="15"/>
        <v>7.0952035451015805</v>
      </c>
      <c r="O213" s="92">
        <f t="shared" si="16"/>
        <v>0.79818138586071863</v>
      </c>
      <c r="P213" s="92">
        <f t="shared" si="17"/>
        <v>7.0423088731006898</v>
      </c>
      <c r="Q213" s="92">
        <f t="shared" ca="1" si="18"/>
        <v>1.0075109843879371</v>
      </c>
      <c r="R213" s="92">
        <f t="shared" ca="1" si="19"/>
        <v>7.5261070533778893</v>
      </c>
    </row>
    <row r="214" spans="1:18" x14ac:dyDescent="0.3">
      <c r="A214" s="107">
        <v>40855.8125</v>
      </c>
      <c r="B214" s="92">
        <v>8.94</v>
      </c>
      <c r="C214" s="92">
        <v>9.0399999999999991</v>
      </c>
      <c r="D214" s="92">
        <v>8.9600000000000009</v>
      </c>
      <c r="E214" s="92">
        <v>8.6199999999999992</v>
      </c>
      <c r="F214" s="92">
        <v>8.1999999999999993</v>
      </c>
      <c r="G214" s="92">
        <v>7.69</v>
      </c>
      <c r="H214" s="92">
        <v>7.14</v>
      </c>
      <c r="I214" s="92">
        <v>6.61</v>
      </c>
      <c r="J214" s="92">
        <v>6.11</v>
      </c>
      <c r="K214" s="92">
        <v>5.46</v>
      </c>
      <c r="L214" s="92">
        <v>8.06</v>
      </c>
      <c r="N214" s="92">
        <f t="shared" ca="1" si="15"/>
        <v>7.5280298803449677</v>
      </c>
      <c r="O214" s="92">
        <f t="shared" si="16"/>
        <v>0.68575500398375966</v>
      </c>
      <c r="P214" s="92">
        <f t="shared" si="17"/>
        <v>7.6086724610833514</v>
      </c>
      <c r="Q214" s="92">
        <f t="shared" ca="1" si="18"/>
        <v>0.98940122851248336</v>
      </c>
      <c r="R214" s="92">
        <f t="shared" ca="1" si="19"/>
        <v>7.9745739018106168</v>
      </c>
    </row>
    <row r="215" spans="1:18" x14ac:dyDescent="0.3">
      <c r="A215" s="107">
        <v>40855.819444444445</v>
      </c>
      <c r="B215" s="92">
        <v>8.74</v>
      </c>
      <c r="C215" s="92">
        <v>8.89</v>
      </c>
      <c r="D215" s="92">
        <v>8.89</v>
      </c>
      <c r="E215" s="92">
        <v>8.58</v>
      </c>
      <c r="F215" s="92">
        <v>8.1300000000000008</v>
      </c>
      <c r="G215" s="92">
        <v>7.6</v>
      </c>
      <c r="H215" s="92">
        <v>7.07</v>
      </c>
      <c r="I215" s="92">
        <v>6.65</v>
      </c>
      <c r="J215" s="92">
        <v>6.22</v>
      </c>
      <c r="K215" s="92">
        <v>5.59</v>
      </c>
      <c r="L215" s="92">
        <v>7.61</v>
      </c>
      <c r="N215" s="92">
        <f t="shared" ca="1" si="15"/>
        <v>7.5032809518057721</v>
      </c>
      <c r="O215" s="92">
        <f t="shared" si="16"/>
        <v>0.66801009895506158</v>
      </c>
      <c r="P215" s="92">
        <f t="shared" si="17"/>
        <v>7.5216933648647881</v>
      </c>
      <c r="Q215" s="92">
        <f t="shared" ca="1" si="18"/>
        <v>0.99755209204020157</v>
      </c>
      <c r="R215" s="92">
        <f t="shared" ca="1" si="19"/>
        <v>7.5913714204259346</v>
      </c>
    </row>
    <row r="216" spans="1:18" x14ac:dyDescent="0.3">
      <c r="A216" s="107">
        <v>40855.826388888891</v>
      </c>
      <c r="B216" s="92">
        <v>7.92</v>
      </c>
      <c r="C216" s="92">
        <v>8.09</v>
      </c>
      <c r="D216" s="92">
        <v>8.43</v>
      </c>
      <c r="E216" s="92">
        <v>8.49</v>
      </c>
      <c r="F216" s="92">
        <v>8.14</v>
      </c>
      <c r="G216" s="92">
        <v>7.49</v>
      </c>
      <c r="H216" s="92">
        <v>6.83</v>
      </c>
      <c r="I216" s="92">
        <v>6.23</v>
      </c>
      <c r="J216" s="92">
        <v>5.64</v>
      </c>
      <c r="K216" s="92">
        <v>4.8899999999999997</v>
      </c>
      <c r="L216" s="92">
        <v>7.74</v>
      </c>
      <c r="N216" s="92">
        <f t="shared" ca="1" si="15"/>
        <v>7.1937437202633392</v>
      </c>
      <c r="O216" s="92">
        <f t="shared" si="16"/>
        <v>0.8524264698660946</v>
      </c>
      <c r="P216" s="92">
        <f t="shared" si="17"/>
        <v>7.3916620764770675</v>
      </c>
      <c r="Q216" s="92">
        <f t="shared" ca="1" si="18"/>
        <v>0.97322410654518743</v>
      </c>
      <c r="R216" s="92">
        <f t="shared" ca="1" si="19"/>
        <v>7.5327545846597506</v>
      </c>
    </row>
    <row r="217" spans="1:18" x14ac:dyDescent="0.3">
      <c r="A217" s="107">
        <v>40855.833333333336</v>
      </c>
      <c r="B217" s="92">
        <v>7.24</v>
      </c>
      <c r="C217" s="92">
        <v>7.24</v>
      </c>
      <c r="D217" s="92">
        <v>7.42</v>
      </c>
      <c r="E217" s="92">
        <v>7.64</v>
      </c>
      <c r="F217" s="92">
        <v>7.57</v>
      </c>
      <c r="G217" s="92">
        <v>7.18</v>
      </c>
      <c r="H217" s="92">
        <v>6.55</v>
      </c>
      <c r="I217" s="92">
        <v>5.96</v>
      </c>
      <c r="J217" s="92">
        <v>5.47</v>
      </c>
      <c r="K217" s="92">
        <v>4.84</v>
      </c>
      <c r="L217" s="92">
        <v>7.46</v>
      </c>
      <c r="N217" s="92">
        <f t="shared" ca="1" si="15"/>
        <v>6.7266135123730271</v>
      </c>
      <c r="O217" s="92">
        <f t="shared" si="16"/>
        <v>0.84863960211913225</v>
      </c>
      <c r="P217" s="92">
        <f t="shared" si="17"/>
        <v>7.0861481692690766</v>
      </c>
      <c r="Q217" s="92">
        <f t="shared" ca="1" si="18"/>
        <v>0.94926232865758231</v>
      </c>
      <c r="R217" s="92">
        <f t="shared" ca="1" si="19"/>
        <v>7.0814969717855636</v>
      </c>
    </row>
    <row r="218" spans="1:18" x14ac:dyDescent="0.3">
      <c r="A218" s="107">
        <v>40855.840277777781</v>
      </c>
      <c r="B218" s="92">
        <v>7.6</v>
      </c>
      <c r="C218" s="92">
        <v>7.3</v>
      </c>
      <c r="D218" s="92">
        <v>6.96</v>
      </c>
      <c r="E218" s="92">
        <v>7.11</v>
      </c>
      <c r="F218" s="92">
        <v>7.17</v>
      </c>
      <c r="G218" s="92">
        <v>6.97</v>
      </c>
      <c r="H218" s="92">
        <v>6.57</v>
      </c>
      <c r="I218" s="92">
        <v>6.17</v>
      </c>
      <c r="J218" s="92">
        <v>5.78</v>
      </c>
      <c r="K218" s="92">
        <v>5.21</v>
      </c>
      <c r="L218" s="92">
        <v>7.32</v>
      </c>
      <c r="N218" s="92">
        <f t="shared" ca="1" si="15"/>
        <v>6.6232680865287721</v>
      </c>
      <c r="O218" s="92">
        <f t="shared" si="16"/>
        <v>0.54615501808208311</v>
      </c>
      <c r="P218" s="92">
        <f t="shared" si="17"/>
        <v>6.9112293825592772</v>
      </c>
      <c r="Q218" s="92">
        <f t="shared" ca="1" si="18"/>
        <v>0.95833428756435357</v>
      </c>
      <c r="R218" s="92">
        <f t="shared" ca="1" si="19"/>
        <v>7.0150069849710688</v>
      </c>
    </row>
    <row r="219" spans="1:18" x14ac:dyDescent="0.3">
      <c r="A219" s="107">
        <v>40855.847222222219</v>
      </c>
      <c r="B219" s="92">
        <v>6.98</v>
      </c>
      <c r="C219" s="92">
        <v>6.7</v>
      </c>
      <c r="D219" s="92">
        <v>6.48</v>
      </c>
      <c r="E219" s="92">
        <v>6.47</v>
      </c>
      <c r="F219" s="92">
        <v>6.39</v>
      </c>
      <c r="G219" s="92">
        <v>6.07</v>
      </c>
      <c r="H219" s="92">
        <v>5.67</v>
      </c>
      <c r="I219" s="92">
        <v>5.32</v>
      </c>
      <c r="J219" s="92">
        <v>5.0199999999999996</v>
      </c>
      <c r="K219" s="92">
        <v>4.67</v>
      </c>
      <c r="L219" s="92">
        <v>6.31</v>
      </c>
      <c r="N219" s="92">
        <f t="shared" ca="1" si="15"/>
        <v>5.8718345045387847</v>
      </c>
      <c r="O219" s="92">
        <f t="shared" si="16"/>
        <v>0.6299531390479548</v>
      </c>
      <c r="P219" s="92">
        <f t="shared" si="17"/>
        <v>6.0110034264973846</v>
      </c>
      <c r="Q219" s="92">
        <f t="shared" ca="1" si="18"/>
        <v>0.97684763889085091</v>
      </c>
      <c r="R219" s="92">
        <f t="shared" ca="1" si="19"/>
        <v>6.1639086014012685</v>
      </c>
    </row>
    <row r="220" spans="1:18" x14ac:dyDescent="0.3">
      <c r="A220" s="107">
        <v>40855.854166666664</v>
      </c>
      <c r="B220" s="92">
        <v>6.93</v>
      </c>
      <c r="C220" s="92">
        <v>6.61</v>
      </c>
      <c r="D220" s="92">
        <v>6.18</v>
      </c>
      <c r="E220" s="92">
        <v>6</v>
      </c>
      <c r="F220" s="92">
        <v>5.98</v>
      </c>
      <c r="G220" s="92">
        <v>5.85</v>
      </c>
      <c r="H220" s="92">
        <v>5.54</v>
      </c>
      <c r="I220" s="92">
        <v>5.1100000000000003</v>
      </c>
      <c r="J220" s="92">
        <v>4.72</v>
      </c>
      <c r="K220" s="92">
        <v>4.25</v>
      </c>
      <c r="L220" s="92">
        <v>5.98</v>
      </c>
      <c r="N220" s="92">
        <f t="shared" ca="1" si="15"/>
        <v>5.5859994137925213</v>
      </c>
      <c r="O220" s="92">
        <f t="shared" si="16"/>
        <v>0.50314533674850337</v>
      </c>
      <c r="P220" s="92">
        <f t="shared" si="17"/>
        <v>5.8045425082050031</v>
      </c>
      <c r="Q220" s="92">
        <f t="shared" ca="1" si="18"/>
        <v>0.96234964355871966</v>
      </c>
      <c r="R220" s="92">
        <f t="shared" ca="1" si="19"/>
        <v>5.7548508684811441</v>
      </c>
    </row>
    <row r="221" spans="1:18" x14ac:dyDescent="0.3">
      <c r="A221" s="107">
        <v>40855.861111111109</v>
      </c>
      <c r="B221" s="92">
        <v>6.25</v>
      </c>
      <c r="C221" s="92">
        <v>6.04</v>
      </c>
      <c r="D221" s="92">
        <v>5.87</v>
      </c>
      <c r="E221" s="92">
        <v>5.86</v>
      </c>
      <c r="F221" s="92">
        <v>5.78</v>
      </c>
      <c r="G221" s="92">
        <v>5.55</v>
      </c>
      <c r="H221" s="92">
        <v>5.25</v>
      </c>
      <c r="I221" s="92">
        <v>4.9400000000000004</v>
      </c>
      <c r="J221" s="92">
        <v>4.62</v>
      </c>
      <c r="K221" s="92">
        <v>4.1399999999999997</v>
      </c>
      <c r="L221" s="92">
        <v>5.87</v>
      </c>
      <c r="N221" s="92">
        <f t="shared" ca="1" si="15"/>
        <v>5.3597867453929426</v>
      </c>
      <c r="O221" s="92">
        <f t="shared" si="16"/>
        <v>0.51352010322510322</v>
      </c>
      <c r="P221" s="92">
        <f t="shared" si="17"/>
        <v>5.5059879394921802</v>
      </c>
      <c r="Q221" s="92">
        <f t="shared" ca="1" si="18"/>
        <v>0.97344687353007142</v>
      </c>
      <c r="R221" s="92">
        <f t="shared" ca="1" si="19"/>
        <v>5.7141331476215189</v>
      </c>
    </row>
    <row r="222" spans="1:18" x14ac:dyDescent="0.3">
      <c r="A222" s="107">
        <v>40855.868055555555</v>
      </c>
      <c r="B222" s="92">
        <v>6.19</v>
      </c>
      <c r="C222" s="92">
        <v>5.94</v>
      </c>
      <c r="D222" s="92">
        <v>5.65</v>
      </c>
      <c r="E222" s="92">
        <v>5.44</v>
      </c>
      <c r="F222" s="92">
        <v>5.25</v>
      </c>
      <c r="G222" s="92">
        <v>4.99</v>
      </c>
      <c r="H222" s="92">
        <v>4.67</v>
      </c>
      <c r="I222" s="92">
        <v>4.38</v>
      </c>
      <c r="J222" s="92">
        <v>4.17</v>
      </c>
      <c r="K222" s="92">
        <v>3.94</v>
      </c>
      <c r="L222" s="92">
        <v>5.13</v>
      </c>
      <c r="N222" s="92">
        <f t="shared" ca="1" si="15"/>
        <v>4.9077101922456903</v>
      </c>
      <c r="O222" s="92">
        <f t="shared" si="16"/>
        <v>0.6124631976933913</v>
      </c>
      <c r="P222" s="92">
        <f t="shared" si="17"/>
        <v>4.9428405007379741</v>
      </c>
      <c r="Q222" s="92">
        <f t="shared" ca="1" si="18"/>
        <v>0.9928926882251129</v>
      </c>
      <c r="R222" s="92">
        <f t="shared" ca="1" si="19"/>
        <v>5.0935394905948295</v>
      </c>
    </row>
    <row r="223" spans="1:18" x14ac:dyDescent="0.3">
      <c r="A223" s="107">
        <v>40855.875</v>
      </c>
      <c r="B223" s="92">
        <v>6.14</v>
      </c>
      <c r="C223" s="92">
        <v>6.02</v>
      </c>
      <c r="D223" s="92">
        <v>6.05</v>
      </c>
      <c r="E223" s="92">
        <v>6.01</v>
      </c>
      <c r="F223" s="92">
        <v>5.73</v>
      </c>
      <c r="G223" s="92">
        <v>5.42</v>
      </c>
      <c r="H223" s="92">
        <v>5.18</v>
      </c>
      <c r="I223" s="92">
        <v>5.01</v>
      </c>
      <c r="J223" s="92">
        <v>4.8099999999999996</v>
      </c>
      <c r="K223" s="92">
        <v>4.4000000000000004</v>
      </c>
      <c r="L223" s="92">
        <v>5.64</v>
      </c>
      <c r="N223" s="92">
        <f t="shared" ca="1" si="15"/>
        <v>5.4080549991256488</v>
      </c>
      <c r="O223" s="92">
        <f t="shared" si="16"/>
        <v>0.41853117915589866</v>
      </c>
      <c r="P223" s="92">
        <f t="shared" si="17"/>
        <v>5.3849435621056392</v>
      </c>
      <c r="Q223" s="92">
        <f t="shared" ca="1" si="18"/>
        <v>1.0042918624407964</v>
      </c>
      <c r="R223" s="92">
        <f t="shared" ca="1" si="19"/>
        <v>5.6642061041660909</v>
      </c>
    </row>
    <row r="224" spans="1:18" x14ac:dyDescent="0.3">
      <c r="A224" s="107">
        <v>40855.881944444445</v>
      </c>
      <c r="B224" s="92">
        <v>7.75</v>
      </c>
      <c r="C224" s="92">
        <v>7.36</v>
      </c>
      <c r="D224" s="92">
        <v>6.82</v>
      </c>
      <c r="E224" s="92">
        <v>6.51</v>
      </c>
      <c r="F224" s="92">
        <v>6.33</v>
      </c>
      <c r="G224" s="92">
        <v>6.12</v>
      </c>
      <c r="H224" s="92">
        <v>5.79</v>
      </c>
      <c r="I224" s="92">
        <v>5.42</v>
      </c>
      <c r="J224" s="92">
        <v>5.12</v>
      </c>
      <c r="K224" s="92">
        <v>4.6900000000000004</v>
      </c>
      <c r="L224" s="92">
        <v>6.41</v>
      </c>
      <c r="N224" s="92">
        <f t="shared" ca="1" si="15"/>
        <v>5.984974282040044</v>
      </c>
      <c r="O224" s="92">
        <f t="shared" si="16"/>
        <v>0.51222593839408348</v>
      </c>
      <c r="P224" s="92">
        <f t="shared" si="17"/>
        <v>6.0715896069855182</v>
      </c>
      <c r="Q224" s="92">
        <f t="shared" ca="1" si="18"/>
        <v>0.98573432485525359</v>
      </c>
      <c r="R224" s="92">
        <f t="shared" ca="1" si="19"/>
        <v>6.3185570223221754</v>
      </c>
    </row>
    <row r="225" spans="1:18" x14ac:dyDescent="0.3">
      <c r="A225" s="107">
        <v>40855.888888888891</v>
      </c>
      <c r="B225" s="92">
        <v>7.17</v>
      </c>
      <c r="C225" s="92">
        <v>7.01</v>
      </c>
      <c r="D225" s="92">
        <v>6.77</v>
      </c>
      <c r="E225" s="92">
        <v>6.46</v>
      </c>
      <c r="F225" s="92">
        <v>6.06</v>
      </c>
      <c r="G225" s="92">
        <v>5.65</v>
      </c>
      <c r="H225" s="92">
        <v>5.34</v>
      </c>
      <c r="I225" s="92">
        <v>5.05</v>
      </c>
      <c r="J225" s="92">
        <v>4.79</v>
      </c>
      <c r="K225" s="92">
        <v>4.43</v>
      </c>
      <c r="L225" s="92">
        <v>5.91</v>
      </c>
      <c r="N225" s="92">
        <f t="shared" ca="1" si="15"/>
        <v>5.6870533885483372</v>
      </c>
      <c r="O225" s="92">
        <f t="shared" si="16"/>
        <v>0.52146772860221868</v>
      </c>
      <c r="P225" s="92">
        <f t="shared" si="17"/>
        <v>5.6045042916060543</v>
      </c>
      <c r="Q225" s="92">
        <f t="shared" ca="1" si="18"/>
        <v>1.0147290630263086</v>
      </c>
      <c r="R225" s="92">
        <f t="shared" ca="1" si="19"/>
        <v>5.997048762485484</v>
      </c>
    </row>
    <row r="226" spans="1:18" x14ac:dyDescent="0.3">
      <c r="A226" s="107">
        <v>40855.895833333336</v>
      </c>
      <c r="B226" s="92">
        <v>7.05</v>
      </c>
      <c r="C226" s="92">
        <v>6.97</v>
      </c>
      <c r="D226" s="92">
        <v>6.68</v>
      </c>
      <c r="E226" s="92">
        <v>6.23</v>
      </c>
      <c r="F226" s="92">
        <v>5.84</v>
      </c>
      <c r="G226" s="92">
        <v>5.49</v>
      </c>
      <c r="H226" s="92">
        <v>5.16</v>
      </c>
      <c r="I226" s="92">
        <v>4.92</v>
      </c>
      <c r="J226" s="92">
        <v>4.7300000000000004</v>
      </c>
      <c r="K226" s="92">
        <v>4.45</v>
      </c>
      <c r="L226" s="92">
        <v>6.13</v>
      </c>
      <c r="N226" s="92">
        <f t="shared" ca="1" si="15"/>
        <v>5.5465370296078973</v>
      </c>
      <c r="O226" s="92">
        <f t="shared" si="16"/>
        <v>0.57286408387695242</v>
      </c>
      <c r="P226" s="92">
        <f t="shared" si="17"/>
        <v>5.4414548670327454</v>
      </c>
      <c r="Q226" s="92">
        <f t="shared" ca="1" si="18"/>
        <v>1.0193114093827731</v>
      </c>
      <c r="R226" s="92">
        <f t="shared" ca="1" si="19"/>
        <v>6.2483789395163987</v>
      </c>
    </row>
    <row r="227" spans="1:18" x14ac:dyDescent="0.3">
      <c r="A227" s="107">
        <v>40855.902777777781</v>
      </c>
      <c r="B227" s="92">
        <v>6.62</v>
      </c>
      <c r="C227" s="92">
        <v>6.48</v>
      </c>
      <c r="D227" s="92">
        <v>6.36</v>
      </c>
      <c r="E227" s="92">
        <v>6.29</v>
      </c>
      <c r="F227" s="92">
        <v>6.15</v>
      </c>
      <c r="G227" s="92">
        <v>5.92</v>
      </c>
      <c r="H227" s="92">
        <v>5.63</v>
      </c>
      <c r="I227" s="92">
        <v>5.36</v>
      </c>
      <c r="J227" s="92">
        <v>5.12</v>
      </c>
      <c r="K227" s="92">
        <v>4.72</v>
      </c>
      <c r="L227" s="92">
        <v>6.09</v>
      </c>
      <c r="N227" s="92">
        <f t="shared" ca="1" si="15"/>
        <v>5.7884059172091256</v>
      </c>
      <c r="O227" s="92">
        <f t="shared" si="16"/>
        <v>0.4641469637227178</v>
      </c>
      <c r="P227" s="92">
        <f t="shared" si="17"/>
        <v>5.8775512893939164</v>
      </c>
      <c r="Q227" s="92">
        <f t="shared" ca="1" si="18"/>
        <v>0.98483290612101437</v>
      </c>
      <c r="R227" s="92">
        <f t="shared" ca="1" si="19"/>
        <v>5.997632398276977</v>
      </c>
    </row>
    <row r="228" spans="1:18" x14ac:dyDescent="0.3">
      <c r="A228" s="107">
        <v>40855.909722222219</v>
      </c>
      <c r="B228" s="92">
        <v>6.27</v>
      </c>
      <c r="C228" s="92">
        <v>6.16</v>
      </c>
      <c r="D228" s="92">
        <v>6.12</v>
      </c>
      <c r="E228" s="92">
        <v>6.19</v>
      </c>
      <c r="F228" s="92">
        <v>6.22</v>
      </c>
      <c r="G228" s="92">
        <v>6.19</v>
      </c>
      <c r="H228" s="92">
        <v>6.07</v>
      </c>
      <c r="I228" s="92">
        <v>5.88</v>
      </c>
      <c r="J228" s="92">
        <v>5.62</v>
      </c>
      <c r="K228" s="92">
        <v>5.08</v>
      </c>
      <c r="L228" s="92">
        <v>6.35</v>
      </c>
      <c r="N228" s="92">
        <f t="shared" ca="1" si="15"/>
        <v>5.9965415148950711</v>
      </c>
      <c r="O228" s="92">
        <f t="shared" si="16"/>
        <v>0.18090595270623347</v>
      </c>
      <c r="P228" s="92">
        <f t="shared" si="17"/>
        <v>6.1726626155625119</v>
      </c>
      <c r="Q228" s="92">
        <f t="shared" ca="1" si="18"/>
        <v>0.97146756405843337</v>
      </c>
      <c r="R228" s="92">
        <f t="shared" ca="1" si="19"/>
        <v>6.1688190317710516</v>
      </c>
    </row>
    <row r="229" spans="1:18" x14ac:dyDescent="0.3">
      <c r="A229" s="107">
        <v>40855.916666666664</v>
      </c>
      <c r="B229" s="92">
        <v>6.47</v>
      </c>
      <c r="C229" s="92">
        <v>6.22</v>
      </c>
      <c r="D229" s="92">
        <v>5.92</v>
      </c>
      <c r="E229" s="92">
        <v>5.79</v>
      </c>
      <c r="F229" s="92">
        <v>5.83</v>
      </c>
      <c r="G229" s="92">
        <v>5.93</v>
      </c>
      <c r="H229" s="92">
        <v>6</v>
      </c>
      <c r="I229" s="92">
        <v>5.98</v>
      </c>
      <c r="J229" s="92">
        <v>5.87</v>
      </c>
      <c r="K229" s="92">
        <v>5.42</v>
      </c>
      <c r="L229" s="92">
        <v>6.17</v>
      </c>
      <c r="N229" s="92">
        <f t="shared" ca="1" si="15"/>
        <v>5.8936031745529407</v>
      </c>
      <c r="O229" s="92">
        <f t="shared" si="16"/>
        <v>-0.10844531449019117</v>
      </c>
      <c r="P229" s="92">
        <f t="shared" si="17"/>
        <v>5.9399788299958578</v>
      </c>
      <c r="Q229" s="92">
        <f t="shared" ca="1" si="18"/>
        <v>0.99219262277354792</v>
      </c>
      <c r="R229" s="92">
        <f t="shared" ca="1" si="19"/>
        <v>6.1218284825127904</v>
      </c>
    </row>
    <row r="230" spans="1:18" x14ac:dyDescent="0.3">
      <c r="A230" s="107">
        <v>40855.958333333336</v>
      </c>
      <c r="B230" s="92">
        <v>5.32</v>
      </c>
      <c r="C230" s="92">
        <v>5.17</v>
      </c>
      <c r="D230" s="92">
        <v>5.08</v>
      </c>
      <c r="E230" s="92">
        <v>5.0599999999999996</v>
      </c>
      <c r="F230" s="92">
        <v>4.96</v>
      </c>
      <c r="G230" s="92">
        <v>4.88</v>
      </c>
      <c r="H230" s="92">
        <v>4.6900000000000004</v>
      </c>
      <c r="I230" s="92">
        <v>4.37</v>
      </c>
      <c r="J230" s="92">
        <v>3.92</v>
      </c>
      <c r="K230" s="92">
        <v>3.23</v>
      </c>
      <c r="L230" s="92">
        <v>5.0599999999999996</v>
      </c>
      <c r="N230" s="92">
        <f t="shared" ca="1" si="15"/>
        <v>4.6432987466644553</v>
      </c>
      <c r="O230" s="92">
        <f t="shared" si="16"/>
        <v>0.36698384531753914</v>
      </c>
      <c r="P230" s="92">
        <f t="shared" si="17"/>
        <v>4.8523126864910173</v>
      </c>
      <c r="Q230" s="92">
        <f t="shared" ca="1" si="18"/>
        <v>0.95692488235383866</v>
      </c>
      <c r="R230" s="92">
        <f t="shared" ca="1" si="19"/>
        <v>4.8420399047104237</v>
      </c>
    </row>
    <row r="231" spans="1:18" x14ac:dyDescent="0.3">
      <c r="A231" s="107">
        <v>40855.965277777781</v>
      </c>
      <c r="B231" s="92">
        <v>5.34</v>
      </c>
      <c r="C231" s="92">
        <v>5.26</v>
      </c>
      <c r="D231" s="92">
        <v>5.24</v>
      </c>
      <c r="E231" s="92">
        <v>5.17</v>
      </c>
      <c r="F231" s="92">
        <v>4.9800000000000004</v>
      </c>
      <c r="G231" s="92">
        <v>4.8499999999999996</v>
      </c>
      <c r="H231" s="92">
        <v>4.8099999999999996</v>
      </c>
      <c r="I231" s="92">
        <v>4.6900000000000004</v>
      </c>
      <c r="J231" s="92">
        <v>4.38</v>
      </c>
      <c r="K231" s="92">
        <v>3.71</v>
      </c>
      <c r="L231" s="92">
        <v>4.84</v>
      </c>
      <c r="N231" s="92">
        <f t="shared" ca="1" si="15"/>
        <v>4.8189156486264837</v>
      </c>
      <c r="O231" s="92">
        <f t="shared" si="16"/>
        <v>7.6530325275288857E-2</v>
      </c>
      <c r="P231" s="92">
        <f t="shared" si="17"/>
        <v>4.8442486916269196</v>
      </c>
      <c r="Q231" s="92">
        <f t="shared" ca="1" si="18"/>
        <v>0.99477049082054292</v>
      </c>
      <c r="R231" s="92">
        <f t="shared" ca="1" si="19"/>
        <v>4.8146891755714272</v>
      </c>
    </row>
    <row r="232" spans="1:18" x14ac:dyDescent="0.3">
      <c r="A232" s="107">
        <v>40855.972222222219</v>
      </c>
      <c r="B232" s="92">
        <v>4.68</v>
      </c>
      <c r="C232" s="92">
        <v>4.71</v>
      </c>
      <c r="D232" s="92">
        <v>4.7</v>
      </c>
      <c r="E232" s="92">
        <v>4.43</v>
      </c>
      <c r="F232" s="92">
        <v>4.2300000000000004</v>
      </c>
      <c r="G232" s="92">
        <v>4.2300000000000004</v>
      </c>
      <c r="H232" s="92">
        <v>4.3099999999999996</v>
      </c>
      <c r="I232" s="92">
        <v>4.22</v>
      </c>
      <c r="J232" s="92">
        <v>3.92</v>
      </c>
      <c r="K232" s="92">
        <v>3.16</v>
      </c>
      <c r="L232" s="92">
        <v>4.13</v>
      </c>
      <c r="N232" s="92">
        <f t="shared" ca="1" si="15"/>
        <v>4.2382534032492192</v>
      </c>
      <c r="O232" s="92">
        <f t="shared" si="16"/>
        <v>-0.17313825357286758</v>
      </c>
      <c r="P232" s="92">
        <f t="shared" si="17"/>
        <v>4.2413701296862882</v>
      </c>
      <c r="Q232" s="92">
        <f t="shared" ca="1" si="18"/>
        <v>0.99926516046895919</v>
      </c>
      <c r="R232" s="92">
        <f t="shared" ca="1" si="19"/>
        <v>4.1269651127368014</v>
      </c>
    </row>
    <row r="233" spans="1:18" x14ac:dyDescent="0.3">
      <c r="A233" s="107">
        <v>40874.694444444445</v>
      </c>
      <c r="B233" s="92">
        <v>10.83</v>
      </c>
      <c r="C233" s="92">
        <v>10.64</v>
      </c>
      <c r="D233" s="92">
        <v>10.25</v>
      </c>
      <c r="E233" s="92">
        <v>9.76</v>
      </c>
      <c r="F233" s="92">
        <v>9.32</v>
      </c>
      <c r="G233" s="92">
        <v>8.89</v>
      </c>
      <c r="H233" s="92">
        <v>8.4499999999999993</v>
      </c>
      <c r="I233" s="92">
        <v>7.97</v>
      </c>
      <c r="J233" s="92">
        <v>7.55</v>
      </c>
      <c r="K233" s="92">
        <v>7.04</v>
      </c>
      <c r="L233" s="92">
        <v>8.98</v>
      </c>
      <c r="N233" s="92">
        <f t="shared" ca="1" si="15"/>
        <v>8.8249517149788019</v>
      </c>
      <c r="O233" s="92">
        <f t="shared" si="16"/>
        <v>0.46907796581630384</v>
      </c>
      <c r="P233" s="92">
        <f t="shared" si="17"/>
        <v>8.8255804783865468</v>
      </c>
      <c r="Q233" s="92">
        <f t="shared" ca="1" si="18"/>
        <v>0.99992875670792591</v>
      </c>
      <c r="R233" s="92">
        <f t="shared" ca="1" si="19"/>
        <v>8.9793602352371753</v>
      </c>
    </row>
    <row r="234" spans="1:18" x14ac:dyDescent="0.3">
      <c r="A234" s="107">
        <v>40874.701388888891</v>
      </c>
      <c r="B234" s="92">
        <v>9.89</v>
      </c>
      <c r="C234" s="92">
        <v>9.7200000000000006</v>
      </c>
      <c r="D234" s="92">
        <v>9.42</v>
      </c>
      <c r="E234" s="92">
        <v>9.19</v>
      </c>
      <c r="F234" s="92">
        <v>8.91</v>
      </c>
      <c r="G234" s="92">
        <v>8.51</v>
      </c>
      <c r="H234" s="92">
        <v>8.14</v>
      </c>
      <c r="I234" s="92">
        <v>7.8</v>
      </c>
      <c r="J234" s="92">
        <v>7.52</v>
      </c>
      <c r="K234" s="92">
        <v>7.07</v>
      </c>
      <c r="L234" s="92">
        <v>8.8800000000000008</v>
      </c>
      <c r="N234" s="92">
        <f t="shared" ca="1" si="15"/>
        <v>8.4503870528613074</v>
      </c>
      <c r="O234" s="92">
        <f t="shared" si="16"/>
        <v>0.41077802494592763</v>
      </c>
      <c r="P234" s="92">
        <f t="shared" si="17"/>
        <v>8.455973912381447</v>
      </c>
      <c r="Q234" s="92">
        <f t="shared" ca="1" si="18"/>
        <v>0.99933930028899931</v>
      </c>
      <c r="R234" s="92">
        <f t="shared" ca="1" si="19"/>
        <v>8.8741329865663143</v>
      </c>
    </row>
    <row r="235" spans="1:18" x14ac:dyDescent="0.3">
      <c r="A235" s="107">
        <v>40875.263888888891</v>
      </c>
      <c r="B235" s="92">
        <v>20.61</v>
      </c>
      <c r="C235" s="92">
        <v>20.57</v>
      </c>
      <c r="D235" s="92">
        <v>20.32</v>
      </c>
      <c r="E235" s="92">
        <v>19.96</v>
      </c>
      <c r="F235" s="92">
        <v>19.690000000000001</v>
      </c>
      <c r="G235" s="92">
        <v>19.350000000000001</v>
      </c>
      <c r="H235" s="92">
        <v>19.170000000000002</v>
      </c>
      <c r="I235" s="92">
        <v>19.03</v>
      </c>
      <c r="J235" s="92">
        <v>18.82</v>
      </c>
      <c r="K235" s="92">
        <v>18.29</v>
      </c>
      <c r="L235" s="92">
        <v>19.559999999999999</v>
      </c>
      <c r="N235" s="92">
        <f t="shared" ca="1" si="15"/>
        <v>19.436677883655292</v>
      </c>
      <c r="O235" s="92">
        <f t="shared" si="16"/>
        <v>8.6364964706685227E-2</v>
      </c>
      <c r="P235" s="92">
        <f t="shared" si="17"/>
        <v>19.324107330830799</v>
      </c>
      <c r="Q235" s="92">
        <f t="shared" ca="1" si="18"/>
        <v>1.0058253947205567</v>
      </c>
      <c r="R235" s="92">
        <f t="shared" ca="1" si="19"/>
        <v>19.673944720734088</v>
      </c>
    </row>
    <row r="236" spans="1:18" x14ac:dyDescent="0.3">
      <c r="A236" s="107">
        <v>40875.291666666664</v>
      </c>
      <c r="B236" s="92">
        <v>22.86</v>
      </c>
      <c r="C236" s="92">
        <v>22.72</v>
      </c>
      <c r="D236" s="92">
        <v>22.3</v>
      </c>
      <c r="E236" s="92">
        <v>21.9</v>
      </c>
      <c r="F236" s="92">
        <v>21.57</v>
      </c>
      <c r="G236" s="92">
        <v>21.36</v>
      </c>
      <c r="H236" s="92">
        <v>21.15</v>
      </c>
      <c r="I236" s="92">
        <v>20.86</v>
      </c>
      <c r="J236" s="92">
        <v>20.54</v>
      </c>
      <c r="K236" s="92">
        <v>19.88</v>
      </c>
      <c r="L236" s="92">
        <v>21.32</v>
      </c>
      <c r="N236" s="92">
        <f t="shared" ca="1" si="15"/>
        <v>21.336725791179049</v>
      </c>
      <c r="O236" s="92">
        <f t="shared" si="16"/>
        <v>9.1301925100759546E-2</v>
      </c>
      <c r="P236" s="92">
        <f t="shared" si="17"/>
        <v>21.329784984677399</v>
      </c>
      <c r="Q236" s="92">
        <f t="shared" ca="1" si="18"/>
        <v>1.0003254044289072</v>
      </c>
      <c r="R236" s="92">
        <f t="shared" ca="1" si="19"/>
        <v>21.3269376224243</v>
      </c>
    </row>
    <row r="237" spans="1:18" x14ac:dyDescent="0.3">
      <c r="A237" s="107">
        <v>40875.409722222219</v>
      </c>
      <c r="B237" s="92">
        <v>18.239999999999998</v>
      </c>
      <c r="C237" s="92">
        <v>18.13</v>
      </c>
      <c r="D237" s="92">
        <v>17.97</v>
      </c>
      <c r="E237" s="92">
        <v>17.78</v>
      </c>
      <c r="F237" s="92">
        <v>17.510000000000002</v>
      </c>
      <c r="G237" s="92">
        <v>17.2</v>
      </c>
      <c r="H237" s="92">
        <v>16.82</v>
      </c>
      <c r="I237" s="92">
        <v>16.48</v>
      </c>
      <c r="J237" s="92">
        <v>16.07</v>
      </c>
      <c r="K237" s="92">
        <v>15.16</v>
      </c>
      <c r="L237" s="92">
        <v>16.989999999999998</v>
      </c>
      <c r="N237" s="92">
        <f t="shared" ca="1" si="15"/>
        <v>17.036012972013737</v>
      </c>
      <c r="O237" s="92">
        <f t="shared" si="16"/>
        <v>0.20645032089898238</v>
      </c>
      <c r="P237" s="92">
        <f t="shared" si="17"/>
        <v>17.145033494828688</v>
      </c>
      <c r="Q237" s="92">
        <f t="shared" ca="1" si="18"/>
        <v>0.99364127676695213</v>
      </c>
      <c r="R237" s="92">
        <f t="shared" ca="1" si="19"/>
        <v>16.881965292270515</v>
      </c>
    </row>
    <row r="238" spans="1:18" x14ac:dyDescent="0.3">
      <c r="A238" s="107">
        <v>40875.416666666664</v>
      </c>
      <c r="B238" s="92">
        <v>19.55</v>
      </c>
      <c r="C238" s="92">
        <v>19.329999999999998</v>
      </c>
      <c r="D238" s="92">
        <v>19</v>
      </c>
      <c r="E238" s="92">
        <v>18.68</v>
      </c>
      <c r="F238" s="92">
        <v>18.37</v>
      </c>
      <c r="G238" s="92">
        <v>18.07</v>
      </c>
      <c r="H238" s="92">
        <v>17.73</v>
      </c>
      <c r="I238" s="92">
        <v>17.260000000000002</v>
      </c>
      <c r="J238" s="92">
        <v>16.78</v>
      </c>
      <c r="K238" s="92">
        <v>15.88</v>
      </c>
      <c r="L238" s="92">
        <v>17.86</v>
      </c>
      <c r="N238" s="92">
        <f t="shared" ca="1" si="15"/>
        <v>17.905348006697015</v>
      </c>
      <c r="O238" s="92">
        <f t="shared" si="16"/>
        <v>0.17553234726648528</v>
      </c>
      <c r="P238" s="92">
        <f t="shared" si="17"/>
        <v>18.020889600320213</v>
      </c>
      <c r="Q238" s="92">
        <f t="shared" ca="1" si="18"/>
        <v>0.9935884633785701</v>
      </c>
      <c r="R238" s="92">
        <f t="shared" ca="1" si="19"/>
        <v>17.745489955941263</v>
      </c>
    </row>
    <row r="239" spans="1:18" x14ac:dyDescent="0.3">
      <c r="A239" s="107">
        <v>40875.4375</v>
      </c>
      <c r="B239" s="92">
        <v>20.86</v>
      </c>
      <c r="C239" s="92">
        <v>20.62</v>
      </c>
      <c r="D239" s="92">
        <v>20.149999999999999</v>
      </c>
      <c r="E239" s="92">
        <v>19.73</v>
      </c>
      <c r="F239" s="92">
        <v>19.309999999999999</v>
      </c>
      <c r="G239" s="92">
        <v>18.84</v>
      </c>
      <c r="H239" s="92">
        <v>18.46</v>
      </c>
      <c r="I239" s="92">
        <v>17.95</v>
      </c>
      <c r="J239" s="92">
        <v>17.39</v>
      </c>
      <c r="K239" s="92">
        <v>16.63</v>
      </c>
      <c r="L239" s="92">
        <v>18.920000000000002</v>
      </c>
      <c r="N239" s="92">
        <f t="shared" ca="1" si="15"/>
        <v>18.758307263046028</v>
      </c>
      <c r="O239" s="92">
        <f t="shared" si="16"/>
        <v>0.18829465950373209</v>
      </c>
      <c r="P239" s="92">
        <f t="shared" si="17"/>
        <v>18.785079547084582</v>
      </c>
      <c r="Q239" s="92">
        <f t="shared" ca="1" si="18"/>
        <v>0.9985748112499897</v>
      </c>
      <c r="R239" s="92">
        <f t="shared" ca="1" si="19"/>
        <v>18.893035428849807</v>
      </c>
    </row>
    <row r="240" spans="1:18" x14ac:dyDescent="0.3">
      <c r="A240" s="107">
        <v>40875.458333333336</v>
      </c>
      <c r="B240" s="92">
        <v>22.37</v>
      </c>
      <c r="C240" s="92">
        <v>22.18</v>
      </c>
      <c r="D240" s="92">
        <v>21.79</v>
      </c>
      <c r="E240" s="92">
        <v>21.33</v>
      </c>
      <c r="F240" s="92">
        <v>20.9</v>
      </c>
      <c r="G240" s="92">
        <v>20.49</v>
      </c>
      <c r="H240" s="92">
        <v>20.239999999999998</v>
      </c>
      <c r="I240" s="92">
        <v>20.05</v>
      </c>
      <c r="J240" s="92">
        <v>19.809999999999999</v>
      </c>
      <c r="K240" s="92">
        <v>19.03</v>
      </c>
      <c r="L240" s="92">
        <v>21.01</v>
      </c>
      <c r="N240" s="92">
        <f t="shared" ca="1" si="15"/>
        <v>20.604631076718661</v>
      </c>
      <c r="O240" s="92">
        <f t="shared" si="16"/>
        <v>0.11344340798206431</v>
      </c>
      <c r="P240" s="92">
        <f t="shared" si="17"/>
        <v>20.453992884225588</v>
      </c>
      <c r="Q240" s="92">
        <f t="shared" ca="1" si="18"/>
        <v>1.007364732810152</v>
      </c>
      <c r="R240" s="92">
        <f t="shared" ca="1" si="19"/>
        <v>21.164733036341296</v>
      </c>
    </row>
    <row r="241" spans="1:18" x14ac:dyDescent="0.3">
      <c r="A241" s="107">
        <v>40875.5</v>
      </c>
      <c r="B241" s="92">
        <v>20.79</v>
      </c>
      <c r="C241" s="92">
        <v>20.73</v>
      </c>
      <c r="D241" s="92">
        <v>20.52</v>
      </c>
      <c r="E241" s="92">
        <v>20.21</v>
      </c>
      <c r="F241" s="92">
        <v>19.899999999999999</v>
      </c>
      <c r="G241" s="92">
        <v>19.649999999999999</v>
      </c>
      <c r="H241" s="92">
        <v>19.399999999999999</v>
      </c>
      <c r="I241" s="92">
        <v>19.16</v>
      </c>
      <c r="J241" s="92">
        <v>18.829999999999998</v>
      </c>
      <c r="K241" s="92">
        <v>17.98</v>
      </c>
      <c r="L241" s="92">
        <v>20.37</v>
      </c>
      <c r="N241" s="92">
        <f t="shared" ca="1" si="15"/>
        <v>19.60009973531313</v>
      </c>
      <c r="O241" s="92">
        <f t="shared" si="16"/>
        <v>0.11832407445476344</v>
      </c>
      <c r="P241" s="92">
        <f t="shared" si="17"/>
        <v>19.613984756458198</v>
      </c>
      <c r="Q241" s="92">
        <f t="shared" ca="1" si="18"/>
        <v>0.99929208565635819</v>
      </c>
      <c r="R241" s="92">
        <f t="shared" ca="1" si="19"/>
        <v>20.355579784820016</v>
      </c>
    </row>
    <row r="242" spans="1:18" x14ac:dyDescent="0.3">
      <c r="A242" s="107">
        <v>40875.506944444445</v>
      </c>
      <c r="B242" s="92">
        <v>20.05</v>
      </c>
      <c r="C242" s="92">
        <v>19.96</v>
      </c>
      <c r="D242" s="92">
        <v>19.71</v>
      </c>
      <c r="E242" s="92">
        <v>19.420000000000002</v>
      </c>
      <c r="F242" s="92">
        <v>19.170000000000002</v>
      </c>
      <c r="G242" s="92">
        <v>18.95</v>
      </c>
      <c r="H242" s="92">
        <v>18.66</v>
      </c>
      <c r="I242" s="92">
        <v>18.260000000000002</v>
      </c>
      <c r="J242" s="92">
        <v>17.850000000000001</v>
      </c>
      <c r="K242" s="92">
        <v>17.13</v>
      </c>
      <c r="L242" s="92">
        <v>18.91</v>
      </c>
      <c r="N242" s="92">
        <f t="shared" ca="1" si="15"/>
        <v>18.794656688470287</v>
      </c>
      <c r="O242" s="92">
        <f t="shared" si="16"/>
        <v>0.14251201603300334</v>
      </c>
      <c r="P242" s="92">
        <f t="shared" si="17"/>
        <v>18.908175575156992</v>
      </c>
      <c r="Q242" s="92">
        <f t="shared" ca="1" si="18"/>
        <v>0.99399630671740458</v>
      </c>
      <c r="R242" s="92">
        <f t="shared" ca="1" si="19"/>
        <v>18.796470160026121</v>
      </c>
    </row>
    <row r="243" spans="1:18" x14ac:dyDescent="0.3">
      <c r="A243" s="107">
        <v>40875.513888888891</v>
      </c>
      <c r="B243" s="92">
        <v>17.399999999999999</v>
      </c>
      <c r="C243" s="92">
        <v>17.329999999999998</v>
      </c>
      <c r="D243" s="92">
        <v>17.18</v>
      </c>
      <c r="E243" s="92">
        <v>17.059999999999999</v>
      </c>
      <c r="F243" s="92">
        <v>16.96</v>
      </c>
      <c r="G243" s="92">
        <v>16.93</v>
      </c>
      <c r="H243" s="92">
        <v>16.96</v>
      </c>
      <c r="I243" s="92">
        <v>16.93</v>
      </c>
      <c r="J243" s="92">
        <v>16.8</v>
      </c>
      <c r="K243" s="92">
        <v>16.329999999999998</v>
      </c>
      <c r="L243" s="92">
        <v>17.54</v>
      </c>
      <c r="N243" s="92">
        <f t="shared" ca="1" si="15"/>
        <v>16.950251630317929</v>
      </c>
      <c r="O243" s="92">
        <f t="shared" si="16"/>
        <v>-1.6360554218761952E-2</v>
      </c>
      <c r="P243" s="92">
        <f t="shared" si="17"/>
        <v>16.934294959139937</v>
      </c>
      <c r="Q243" s="92">
        <f t="shared" ca="1" si="18"/>
        <v>1.000942269590585</v>
      </c>
      <c r="R243" s="92">
        <f t="shared" ca="1" si="19"/>
        <v>17.556527408618859</v>
      </c>
    </row>
    <row r="244" spans="1:18" x14ac:dyDescent="0.3">
      <c r="A244" s="107">
        <v>40875.520833333336</v>
      </c>
      <c r="B244" s="92">
        <v>17.32</v>
      </c>
      <c r="C244" s="92">
        <v>17.27</v>
      </c>
      <c r="D244" s="92">
        <v>17.059999999999999</v>
      </c>
      <c r="E244" s="92">
        <v>16.77</v>
      </c>
      <c r="F244" s="92">
        <v>16.510000000000002</v>
      </c>
      <c r="G244" s="92">
        <v>16.260000000000002</v>
      </c>
      <c r="H244" s="92">
        <v>15.95</v>
      </c>
      <c r="I244" s="92">
        <v>15.64</v>
      </c>
      <c r="J244" s="92">
        <v>15.35</v>
      </c>
      <c r="K244" s="92">
        <v>14.78</v>
      </c>
      <c r="L244" s="92">
        <v>16.78</v>
      </c>
      <c r="N244" s="92">
        <f t="shared" ca="1" si="15"/>
        <v>16.166582275362565</v>
      </c>
      <c r="O244" s="92">
        <f t="shared" si="16"/>
        <v>0.17788224050434362</v>
      </c>
      <c r="P244" s="92">
        <f t="shared" si="17"/>
        <v>16.21521801087853</v>
      </c>
      <c r="Q244" s="92">
        <f t="shared" ca="1" si="18"/>
        <v>0.99700061167951382</v>
      </c>
      <c r="R244" s="92">
        <f t="shared" ca="1" si="19"/>
        <v>16.729670263982243</v>
      </c>
    </row>
    <row r="245" spans="1:18" x14ac:dyDescent="0.3">
      <c r="A245" s="107">
        <v>40875.527777777781</v>
      </c>
      <c r="B245" s="92">
        <v>16.66</v>
      </c>
      <c r="C245" s="92">
        <v>16.54</v>
      </c>
      <c r="D245" s="92">
        <v>16.38</v>
      </c>
      <c r="E245" s="92">
        <v>16.190000000000001</v>
      </c>
      <c r="F245" s="92">
        <v>16.05</v>
      </c>
      <c r="G245" s="92">
        <v>15.92</v>
      </c>
      <c r="H245" s="92">
        <v>15.79</v>
      </c>
      <c r="I245" s="92">
        <v>15.57</v>
      </c>
      <c r="J245" s="92">
        <v>15.31</v>
      </c>
      <c r="K245" s="92">
        <v>14.76</v>
      </c>
      <c r="L245" s="92">
        <v>16.7</v>
      </c>
      <c r="N245" s="92">
        <f t="shared" ca="1" si="15"/>
        <v>15.843459676141526</v>
      </c>
      <c r="O245" s="92">
        <f t="shared" si="16"/>
        <v>7.5770081694880712E-2</v>
      </c>
      <c r="P245" s="92">
        <f t="shared" si="17"/>
        <v>15.901308905455084</v>
      </c>
      <c r="Q245" s="92">
        <f t="shared" ca="1" si="18"/>
        <v>0.99636198317650992</v>
      </c>
      <c r="R245" s="92">
        <f t="shared" ca="1" si="19"/>
        <v>16.639245119047715</v>
      </c>
    </row>
    <row r="246" spans="1:18" x14ac:dyDescent="0.3">
      <c r="A246" s="107">
        <v>40875.534722222219</v>
      </c>
      <c r="B246" s="92">
        <v>17.04</v>
      </c>
      <c r="C246" s="92">
        <v>16.86</v>
      </c>
      <c r="D246" s="92">
        <v>16.61</v>
      </c>
      <c r="E246" s="92">
        <v>16.43</v>
      </c>
      <c r="F246" s="92">
        <v>16.28</v>
      </c>
      <c r="G246" s="92">
        <v>16.100000000000001</v>
      </c>
      <c r="H246" s="92">
        <v>15.84</v>
      </c>
      <c r="I246" s="92">
        <v>15.52</v>
      </c>
      <c r="J246" s="92">
        <v>15.24</v>
      </c>
      <c r="K246" s="92">
        <v>14.71</v>
      </c>
      <c r="L246" s="92">
        <v>16.63</v>
      </c>
      <c r="N246" s="92">
        <f t="shared" ca="1" si="15"/>
        <v>15.957035745176713</v>
      </c>
      <c r="O246" s="92">
        <f t="shared" si="16"/>
        <v>0.15045140273529445</v>
      </c>
      <c r="P246" s="92">
        <f t="shared" si="17"/>
        <v>16.062488478732252</v>
      </c>
      <c r="Q246" s="92">
        <f t="shared" ca="1" si="18"/>
        <v>0.9934348445637694</v>
      </c>
      <c r="R246" s="92">
        <f t="shared" ca="1" si="19"/>
        <v>16.520821465095484</v>
      </c>
    </row>
    <row r="247" spans="1:18" x14ac:dyDescent="0.3">
      <c r="A247" s="107">
        <v>40875.541666666664</v>
      </c>
      <c r="B247" s="92">
        <v>15.06</v>
      </c>
      <c r="C247" s="92">
        <v>14.91</v>
      </c>
      <c r="D247" s="92">
        <v>14.72</v>
      </c>
      <c r="E247" s="92">
        <v>14.6</v>
      </c>
      <c r="F247" s="92">
        <v>14.46</v>
      </c>
      <c r="G247" s="92">
        <v>14.31</v>
      </c>
      <c r="H247" s="92">
        <v>14.11</v>
      </c>
      <c r="I247" s="92">
        <v>13.87</v>
      </c>
      <c r="J247" s="92">
        <v>13.65</v>
      </c>
      <c r="K247" s="92">
        <v>13.31</v>
      </c>
      <c r="L247" s="92">
        <v>14.66</v>
      </c>
      <c r="N247" s="92">
        <f t="shared" ca="1" si="15"/>
        <v>14.213184987884738</v>
      </c>
      <c r="O247" s="92">
        <f t="shared" si="16"/>
        <v>0.13006525706019398</v>
      </c>
      <c r="P247" s="92">
        <f t="shared" si="17"/>
        <v>14.281172159781615</v>
      </c>
      <c r="Q247" s="92">
        <f t="shared" ca="1" si="18"/>
        <v>0.99523938433510784</v>
      </c>
      <c r="R247" s="92">
        <f t="shared" ca="1" si="19"/>
        <v>14.59020937435268</v>
      </c>
    </row>
    <row r="248" spans="1:18" x14ac:dyDescent="0.3">
      <c r="A248" s="107">
        <v>40875.548611111109</v>
      </c>
      <c r="B248" s="92">
        <v>15.34</v>
      </c>
      <c r="C248" s="92">
        <v>15.14</v>
      </c>
      <c r="D248" s="92">
        <v>14.75</v>
      </c>
      <c r="E248" s="92">
        <v>14.45</v>
      </c>
      <c r="F248" s="92">
        <v>14.26</v>
      </c>
      <c r="G248" s="92">
        <v>14.03</v>
      </c>
      <c r="H248" s="92">
        <v>13.74</v>
      </c>
      <c r="I248" s="92">
        <v>13.45</v>
      </c>
      <c r="J248" s="92">
        <v>13.09</v>
      </c>
      <c r="K248" s="92">
        <v>12.39</v>
      </c>
      <c r="L248" s="92">
        <v>14.45</v>
      </c>
      <c r="N248" s="92">
        <f t="shared" ca="1" si="15"/>
        <v>13.915124614266766</v>
      </c>
      <c r="O248" s="92">
        <f t="shared" si="16"/>
        <v>0.19301280324097941</v>
      </c>
      <c r="P248" s="92">
        <f t="shared" si="17"/>
        <v>13.988077891107443</v>
      </c>
      <c r="Q248" s="92">
        <f t="shared" ca="1" si="18"/>
        <v>0.99478461033684584</v>
      </c>
      <c r="R248" s="92">
        <f t="shared" ca="1" si="19"/>
        <v>14.374637619367421</v>
      </c>
    </row>
    <row r="249" spans="1:18" x14ac:dyDescent="0.3">
      <c r="A249" s="107">
        <v>40875.555555555555</v>
      </c>
      <c r="B249" s="92">
        <v>16.41</v>
      </c>
      <c r="C249" s="92">
        <v>16.260000000000002</v>
      </c>
      <c r="D249" s="92">
        <v>15.93</v>
      </c>
      <c r="E249" s="92">
        <v>15.63</v>
      </c>
      <c r="F249" s="92">
        <v>15.3</v>
      </c>
      <c r="G249" s="92">
        <v>14.89</v>
      </c>
      <c r="H249" s="92">
        <v>14.52</v>
      </c>
      <c r="I249" s="92">
        <v>14.25</v>
      </c>
      <c r="J249" s="92">
        <v>13.94</v>
      </c>
      <c r="K249" s="92">
        <v>13.31</v>
      </c>
      <c r="L249" s="92">
        <v>14.81</v>
      </c>
      <c r="N249" s="92">
        <f t="shared" ca="1" si="15"/>
        <v>14.866832789317806</v>
      </c>
      <c r="O249" s="92">
        <f t="shared" si="16"/>
        <v>0.23252937589050532</v>
      </c>
      <c r="P249" s="92">
        <f t="shared" si="17"/>
        <v>14.836415536211378</v>
      </c>
      <c r="Q249" s="92">
        <f t="shared" ca="1" si="18"/>
        <v>1.0020501753292221</v>
      </c>
      <c r="R249" s="92">
        <f t="shared" ca="1" si="19"/>
        <v>14.840363096625781</v>
      </c>
    </row>
    <row r="250" spans="1:18" x14ac:dyDescent="0.3">
      <c r="A250" s="107">
        <v>40875.5625</v>
      </c>
      <c r="B250" s="92">
        <v>18.190000000000001</v>
      </c>
      <c r="C250" s="92">
        <v>17.98</v>
      </c>
      <c r="D250" s="92">
        <v>17.559999999999999</v>
      </c>
      <c r="E250" s="92">
        <v>17.2</v>
      </c>
      <c r="F250" s="92">
        <v>16.850000000000001</v>
      </c>
      <c r="G250" s="92">
        <v>16.489999999999998</v>
      </c>
      <c r="H250" s="92">
        <v>16.14</v>
      </c>
      <c r="I250" s="92">
        <v>15.71</v>
      </c>
      <c r="J250" s="92">
        <v>15.18</v>
      </c>
      <c r="K250" s="92">
        <v>14.3</v>
      </c>
      <c r="L250" s="92">
        <v>17.09</v>
      </c>
      <c r="N250" s="92">
        <f t="shared" ca="1" si="15"/>
        <v>16.370801062834314</v>
      </c>
      <c r="O250" s="92">
        <f t="shared" si="16"/>
        <v>0.19825120663943463</v>
      </c>
      <c r="P250" s="92">
        <f t="shared" si="17"/>
        <v>16.439392113547083</v>
      </c>
      <c r="Q250" s="92">
        <f t="shared" ca="1" si="18"/>
        <v>0.99582764069139484</v>
      </c>
      <c r="R250" s="92">
        <f t="shared" ca="1" si="19"/>
        <v>17.018694379415937</v>
      </c>
    </row>
    <row r="251" spans="1:18" x14ac:dyDescent="0.3">
      <c r="A251" s="107">
        <v>40875.576388888891</v>
      </c>
      <c r="B251" s="92">
        <v>19.89</v>
      </c>
      <c r="C251" s="92">
        <v>19.79</v>
      </c>
      <c r="D251" s="92">
        <v>19.579999999999998</v>
      </c>
      <c r="E251" s="92">
        <v>19.38</v>
      </c>
      <c r="F251" s="92">
        <v>19.18</v>
      </c>
      <c r="G251" s="92">
        <v>18.920000000000002</v>
      </c>
      <c r="H251" s="92">
        <v>18.579999999999998</v>
      </c>
      <c r="I251" s="92">
        <v>18.260000000000002</v>
      </c>
      <c r="J251" s="92">
        <v>17.899999999999999</v>
      </c>
      <c r="K251" s="92">
        <v>17.170000000000002</v>
      </c>
      <c r="L251" s="92">
        <v>19.28</v>
      </c>
      <c r="N251" s="92">
        <f t="shared" ca="1" si="15"/>
        <v>18.763228865867188</v>
      </c>
      <c r="O251" s="92">
        <f t="shared" si="16"/>
        <v>0.16757443437741801</v>
      </c>
      <c r="P251" s="92">
        <f t="shared" si="17"/>
        <v>18.870907649090803</v>
      </c>
      <c r="Q251" s="92">
        <f t="shared" ca="1" si="18"/>
        <v>0.99429392665016814</v>
      </c>
      <c r="R251" s="92">
        <f t="shared" ca="1" si="19"/>
        <v>19.169986905815243</v>
      </c>
    </row>
    <row r="252" spans="1:18" x14ac:dyDescent="0.3">
      <c r="A252" s="107">
        <v>40875.590277777781</v>
      </c>
      <c r="B252" s="92">
        <v>17.260000000000002</v>
      </c>
      <c r="C252" s="92">
        <v>17.04</v>
      </c>
      <c r="D252" s="92">
        <v>16.71</v>
      </c>
      <c r="E252" s="92">
        <v>16.5</v>
      </c>
      <c r="F252" s="92">
        <v>16.329999999999998</v>
      </c>
      <c r="G252" s="92">
        <v>16.059999999999999</v>
      </c>
      <c r="H252" s="92">
        <v>15.79</v>
      </c>
      <c r="I252" s="92">
        <v>15.52</v>
      </c>
      <c r="J252" s="92">
        <v>15.3</v>
      </c>
      <c r="K252" s="92">
        <v>14.8</v>
      </c>
      <c r="L252" s="92">
        <v>16.190000000000001</v>
      </c>
      <c r="N252" s="92">
        <f t="shared" ca="1" si="15"/>
        <v>15.991149500850863</v>
      </c>
      <c r="O252" s="92">
        <f t="shared" si="16"/>
        <v>0.15667977645720771</v>
      </c>
      <c r="P252" s="92">
        <f t="shared" si="17"/>
        <v>16.021034515253941</v>
      </c>
      <c r="Q252" s="92">
        <f t="shared" ca="1" si="18"/>
        <v>0.99813463891020127</v>
      </c>
      <c r="R252" s="92">
        <f t="shared" ca="1" si="19"/>
        <v>16.159799803956158</v>
      </c>
    </row>
    <row r="253" spans="1:18" x14ac:dyDescent="0.3">
      <c r="A253" s="107">
        <v>40875.597222222219</v>
      </c>
      <c r="B253" s="92">
        <v>18.41</v>
      </c>
      <c r="C253" s="92">
        <v>18.309999999999999</v>
      </c>
      <c r="D253" s="92">
        <v>18.100000000000001</v>
      </c>
      <c r="E253" s="92">
        <v>17.87</v>
      </c>
      <c r="F253" s="92">
        <v>17.68</v>
      </c>
      <c r="G253" s="92">
        <v>17.48</v>
      </c>
      <c r="H253" s="92">
        <v>17.27</v>
      </c>
      <c r="I253" s="92">
        <v>16.96</v>
      </c>
      <c r="J253" s="92">
        <v>16.55</v>
      </c>
      <c r="K253" s="92">
        <v>15.69</v>
      </c>
      <c r="L253" s="92">
        <v>17.95</v>
      </c>
      <c r="N253" s="92">
        <f t="shared" ca="1" si="15"/>
        <v>17.346205777180401</v>
      </c>
      <c r="O253" s="92">
        <f t="shared" si="16"/>
        <v>0.11169094997624307</v>
      </c>
      <c r="P253" s="92">
        <f t="shared" si="17"/>
        <v>17.449756473968982</v>
      </c>
      <c r="Q253" s="92">
        <f t="shared" ca="1" si="18"/>
        <v>0.99406577983234012</v>
      </c>
      <c r="R253" s="92">
        <f t="shared" ca="1" si="19"/>
        <v>17.843480747990505</v>
      </c>
    </row>
    <row r="254" spans="1:18" x14ac:dyDescent="0.3">
      <c r="A254" s="107">
        <v>40875.604166666664</v>
      </c>
      <c r="B254" s="92">
        <v>15.75</v>
      </c>
      <c r="C254" s="92">
        <v>15.63</v>
      </c>
      <c r="D254" s="92">
        <v>15.39</v>
      </c>
      <c r="E254" s="92">
        <v>15.12</v>
      </c>
      <c r="F254" s="92">
        <v>14.84</v>
      </c>
      <c r="G254" s="92">
        <v>14.54</v>
      </c>
      <c r="H254" s="92">
        <v>14.23</v>
      </c>
      <c r="I254" s="92">
        <v>13.88</v>
      </c>
      <c r="J254" s="92">
        <v>13.45</v>
      </c>
      <c r="K254" s="92">
        <v>12.61</v>
      </c>
      <c r="L254" s="92">
        <v>14.34</v>
      </c>
      <c r="N254" s="92">
        <f t="shared" ca="1" si="15"/>
        <v>14.418716538594671</v>
      </c>
      <c r="O254" s="92">
        <f t="shared" si="16"/>
        <v>0.19915299983140664</v>
      </c>
      <c r="P254" s="92">
        <f t="shared" si="17"/>
        <v>14.49517400588304</v>
      </c>
      <c r="Q254" s="92">
        <f t="shared" ca="1" si="18"/>
        <v>0.99472531566317601</v>
      </c>
      <c r="R254" s="92">
        <f t="shared" ca="1" si="19"/>
        <v>14.264361026609944</v>
      </c>
    </row>
    <row r="255" spans="1:18" x14ac:dyDescent="0.3">
      <c r="A255" s="107">
        <v>40875.611111111109</v>
      </c>
      <c r="B255" s="92">
        <v>14.05</v>
      </c>
      <c r="C255" s="92">
        <v>13.94</v>
      </c>
      <c r="D255" s="92">
        <v>13.74</v>
      </c>
      <c r="E255" s="92">
        <v>13.51</v>
      </c>
      <c r="F255" s="92">
        <v>13.21</v>
      </c>
      <c r="G255" s="92">
        <v>12.94</v>
      </c>
      <c r="H255" s="92">
        <v>12.74</v>
      </c>
      <c r="I255" s="92">
        <v>12.52</v>
      </c>
      <c r="J255" s="92">
        <v>12.23</v>
      </c>
      <c r="K255" s="92">
        <v>11.73</v>
      </c>
      <c r="L255" s="92">
        <v>13.88</v>
      </c>
      <c r="N255" s="92">
        <f t="shared" ca="1" si="15"/>
        <v>12.937538249032988</v>
      </c>
      <c r="O255" s="92">
        <f t="shared" si="16"/>
        <v>0.14394347050347922</v>
      </c>
      <c r="P255" s="92">
        <f t="shared" si="17"/>
        <v>12.911153660701284</v>
      </c>
      <c r="Q255" s="92">
        <f t="shared" ca="1" si="18"/>
        <v>1.0020435500207865</v>
      </c>
      <c r="R255" s="92">
        <f t="shared" ca="1" si="19"/>
        <v>13.908364474288517</v>
      </c>
    </row>
    <row r="256" spans="1:18" x14ac:dyDescent="0.3">
      <c r="A256" s="107">
        <v>40875.618055555555</v>
      </c>
      <c r="B256" s="92">
        <v>14.26</v>
      </c>
      <c r="C256" s="92">
        <v>14.14</v>
      </c>
      <c r="D256" s="92">
        <v>13.86</v>
      </c>
      <c r="E256" s="92">
        <v>13.59</v>
      </c>
      <c r="F256" s="92">
        <v>13.43</v>
      </c>
      <c r="G256" s="92">
        <v>13.28</v>
      </c>
      <c r="H256" s="92">
        <v>13.1</v>
      </c>
      <c r="I256" s="92">
        <v>12.92</v>
      </c>
      <c r="J256" s="92">
        <v>12.7</v>
      </c>
      <c r="K256" s="92">
        <v>12.17</v>
      </c>
      <c r="L256" s="92">
        <v>13.42</v>
      </c>
      <c r="N256" s="92">
        <f t="shared" ca="1" si="15"/>
        <v>13.232977485077859</v>
      </c>
      <c r="O256" s="92">
        <f t="shared" si="16"/>
        <v>0.12611091192064713</v>
      </c>
      <c r="P256" s="92">
        <f t="shared" si="17"/>
        <v>13.2540596866024</v>
      </c>
      <c r="Q256" s="92">
        <f t="shared" ca="1" si="18"/>
        <v>0.99840937780400585</v>
      </c>
      <c r="R256" s="92">
        <f t="shared" ca="1" si="19"/>
        <v>13.398653850129758</v>
      </c>
    </row>
    <row r="257" spans="1:18" x14ac:dyDescent="0.3">
      <c r="A257" s="107">
        <v>40875.625</v>
      </c>
      <c r="B257" s="92">
        <v>12.53</v>
      </c>
      <c r="C257" s="92">
        <v>12.39</v>
      </c>
      <c r="D257" s="92">
        <v>12.21</v>
      </c>
      <c r="E257" s="92">
        <v>12</v>
      </c>
      <c r="F257" s="92">
        <v>11.78</v>
      </c>
      <c r="G257" s="92">
        <v>11.6</v>
      </c>
      <c r="H257" s="92">
        <v>11.44</v>
      </c>
      <c r="I257" s="92">
        <v>11.24</v>
      </c>
      <c r="J257" s="92">
        <v>11.09</v>
      </c>
      <c r="K257" s="92">
        <v>10.89</v>
      </c>
      <c r="L257" s="92">
        <v>12.38</v>
      </c>
      <c r="N257" s="92">
        <f t="shared" ca="1" si="15"/>
        <v>11.60065476969527</v>
      </c>
      <c r="O257" s="92">
        <f t="shared" si="16"/>
        <v>0.12834906270634022</v>
      </c>
      <c r="P257" s="92">
        <f t="shared" si="17"/>
        <v>11.576939557553191</v>
      </c>
      <c r="Q257" s="92">
        <f t="shared" ca="1" si="18"/>
        <v>1.002048487169185</v>
      </c>
      <c r="R257" s="92">
        <f t="shared" ca="1" si="19"/>
        <v>12.405360271154512</v>
      </c>
    </row>
    <row r="258" spans="1:18" x14ac:dyDescent="0.3">
      <c r="A258" s="107">
        <v>40875.631944444445</v>
      </c>
      <c r="B258" s="92">
        <v>12.06</v>
      </c>
      <c r="C258" s="92">
        <v>11.9</v>
      </c>
      <c r="D258" s="92">
        <v>11.5</v>
      </c>
      <c r="E258" s="92">
        <v>11.11</v>
      </c>
      <c r="F258" s="92">
        <v>10.85</v>
      </c>
      <c r="G258" s="92">
        <v>10.63</v>
      </c>
      <c r="H258" s="92">
        <v>10.44</v>
      </c>
      <c r="I258" s="92">
        <v>10.23</v>
      </c>
      <c r="J258" s="92">
        <v>9.92</v>
      </c>
      <c r="K258" s="92">
        <v>9.2899999999999991</v>
      </c>
      <c r="L258" s="92">
        <v>10.99</v>
      </c>
      <c r="N258" s="92">
        <f t="shared" ca="1" si="15"/>
        <v>10.626696669851007</v>
      </c>
      <c r="O258" s="92">
        <f t="shared" si="16"/>
        <v>0.1666667818030905</v>
      </c>
      <c r="P258" s="92">
        <f t="shared" si="17"/>
        <v>10.602567189451607</v>
      </c>
      <c r="Q258" s="92">
        <f t="shared" ca="1" si="18"/>
        <v>1.0022758149010749</v>
      </c>
      <c r="R258" s="92">
        <f t="shared" ca="1" si="19"/>
        <v>11.015011205762812</v>
      </c>
    </row>
    <row r="259" spans="1:18" x14ac:dyDescent="0.3">
      <c r="A259" s="107">
        <v>40875.638888888891</v>
      </c>
      <c r="B259" s="92">
        <v>11.33</v>
      </c>
      <c r="C259" s="92">
        <v>11.25</v>
      </c>
      <c r="D259" s="92">
        <v>11.03</v>
      </c>
      <c r="E259" s="92">
        <v>10.78</v>
      </c>
      <c r="F259" s="92">
        <v>10.58</v>
      </c>
      <c r="G259" s="92">
        <v>10.49</v>
      </c>
      <c r="H259" s="92">
        <v>10.44</v>
      </c>
      <c r="I259" s="92">
        <v>10.3</v>
      </c>
      <c r="J259" s="92">
        <v>10.06</v>
      </c>
      <c r="K259" s="92">
        <v>9.56</v>
      </c>
      <c r="L259" s="92">
        <v>11.05</v>
      </c>
      <c r="N259" s="92">
        <f t="shared" ref="N259:N322" ca="1" si="20">POWER(SUM(POWER(C259,Exponent)*$C$1,POWER(D259,Exponent)*$D$1,POWER(E259,Exponent)*$E$1,POWER(F259,Exponent)*$F$1,POWER(G259,Exponent)*$G$1,POWER(H259,Exponent)*$H$1,POWER(I259,Exponent)*$I$1,POWER(J259,Exponent)*$J$1,POWER(K259,Exponent)*$K$1),1/Exponent)</f>
        <v>10.492460465477201</v>
      </c>
      <c r="O259" s="92">
        <f t="shared" ref="O259:O322" si="21">LN(G259/H259)/LN(97.5/87.5)</f>
        <v>4.415194237948699E-2</v>
      </c>
      <c r="P259" s="92">
        <f t="shared" ref="P259:P322" si="22">G259*POWER(96/97.5,O259)</f>
        <v>10.48282163313821</v>
      </c>
      <c r="Q259" s="92">
        <f t="shared" ref="Q259:Q322" ca="1" si="23">N259/P259</f>
        <v>1.0009194883473473</v>
      </c>
      <c r="R259" s="92">
        <f t="shared" ref="R259:R322" ca="1" si="24">L259*Q259</f>
        <v>11.060160346238188</v>
      </c>
    </row>
    <row r="260" spans="1:18" x14ac:dyDescent="0.3">
      <c r="A260" s="107">
        <v>40875.645833333336</v>
      </c>
      <c r="B260" s="92">
        <v>10.68</v>
      </c>
      <c r="C260" s="92">
        <v>10.53</v>
      </c>
      <c r="D260" s="92">
        <v>10.28</v>
      </c>
      <c r="E260" s="92">
        <v>10.039999999999999</v>
      </c>
      <c r="F260" s="92">
        <v>9.84</v>
      </c>
      <c r="G260" s="92">
        <v>9.61</v>
      </c>
      <c r="H260" s="92">
        <v>9.34</v>
      </c>
      <c r="I260" s="92">
        <v>9.09</v>
      </c>
      <c r="J260" s="92">
        <v>8.8699999999999992</v>
      </c>
      <c r="K260" s="92">
        <v>8.5399999999999991</v>
      </c>
      <c r="L260" s="92">
        <v>10.39</v>
      </c>
      <c r="N260" s="92">
        <f t="shared" ca="1" si="20"/>
        <v>9.5486719600982131</v>
      </c>
      <c r="O260" s="92">
        <f t="shared" si="21"/>
        <v>0.26334929053680561</v>
      </c>
      <c r="P260" s="92">
        <f t="shared" si="22"/>
        <v>9.570842206557499</v>
      </c>
      <c r="Q260" s="92">
        <f t="shared" ca="1" si="23"/>
        <v>0.99768356368428102</v>
      </c>
      <c r="R260" s="92">
        <f t="shared" ca="1" si="24"/>
        <v>10.36593222667968</v>
      </c>
    </row>
    <row r="261" spans="1:18" x14ac:dyDescent="0.3">
      <c r="A261" s="107">
        <v>40875.652777777781</v>
      </c>
      <c r="B261" s="92">
        <v>9.81</v>
      </c>
      <c r="C261" s="92">
        <v>9.74</v>
      </c>
      <c r="D261" s="92">
        <v>9.56</v>
      </c>
      <c r="E261" s="92">
        <v>9.42</v>
      </c>
      <c r="F261" s="92">
        <v>9.32</v>
      </c>
      <c r="G261" s="92">
        <v>9.23</v>
      </c>
      <c r="H261" s="92">
        <v>9.1300000000000008</v>
      </c>
      <c r="I261" s="92">
        <v>8.91</v>
      </c>
      <c r="J261" s="92">
        <v>8.64</v>
      </c>
      <c r="K261" s="92">
        <v>8.3000000000000007</v>
      </c>
      <c r="L261" s="92">
        <v>9.19</v>
      </c>
      <c r="N261" s="92">
        <f t="shared" ca="1" si="20"/>
        <v>9.142414137542211</v>
      </c>
      <c r="O261" s="92">
        <f t="shared" si="21"/>
        <v>0.10066530874196307</v>
      </c>
      <c r="P261" s="92">
        <f t="shared" si="22"/>
        <v>9.2156056635085761</v>
      </c>
      <c r="Q261" s="92">
        <f t="shared" ca="1" si="23"/>
        <v>0.99205787132839407</v>
      </c>
      <c r="R261" s="92">
        <f t="shared" ca="1" si="24"/>
        <v>9.1170118375079419</v>
      </c>
    </row>
    <row r="262" spans="1:18" x14ac:dyDescent="0.3">
      <c r="A262" s="107">
        <v>40875.659722222219</v>
      </c>
      <c r="B262" s="92">
        <v>9.39</v>
      </c>
      <c r="C262" s="92">
        <v>9.34</v>
      </c>
      <c r="D262" s="92">
        <v>9.27</v>
      </c>
      <c r="E262" s="92">
        <v>9.18</v>
      </c>
      <c r="F262" s="92">
        <v>9.0500000000000007</v>
      </c>
      <c r="G262" s="92">
        <v>8.9499999999999993</v>
      </c>
      <c r="H262" s="92">
        <v>8.8699999999999992</v>
      </c>
      <c r="I262" s="92">
        <v>8.8000000000000007</v>
      </c>
      <c r="J262" s="92">
        <v>8.73</v>
      </c>
      <c r="K262" s="92">
        <v>8.4499999999999993</v>
      </c>
      <c r="L262" s="92">
        <v>8.8000000000000007</v>
      </c>
      <c r="N262" s="92">
        <f t="shared" ca="1" si="20"/>
        <v>8.9575776076304621</v>
      </c>
      <c r="O262" s="92">
        <f t="shared" si="21"/>
        <v>8.297235504328497E-2</v>
      </c>
      <c r="P262" s="92">
        <f t="shared" si="22"/>
        <v>8.938493953498643</v>
      </c>
      <c r="Q262" s="92">
        <f t="shared" ca="1" si="23"/>
        <v>1.00213499659239</v>
      </c>
      <c r="R262" s="92">
        <f t="shared" ca="1" si="24"/>
        <v>8.8187879700130338</v>
      </c>
    </row>
    <row r="263" spans="1:18" x14ac:dyDescent="0.3">
      <c r="A263" s="107">
        <v>40875.666666666664</v>
      </c>
      <c r="B263" s="92">
        <v>9.24</v>
      </c>
      <c r="C263" s="92">
        <v>9.1</v>
      </c>
      <c r="D263" s="92">
        <v>8.8800000000000008</v>
      </c>
      <c r="E263" s="92">
        <v>8.74</v>
      </c>
      <c r="F263" s="92">
        <v>8.61</v>
      </c>
      <c r="G263" s="92">
        <v>8.49</v>
      </c>
      <c r="H263" s="92">
        <v>8.34</v>
      </c>
      <c r="I263" s="92">
        <v>8.06</v>
      </c>
      <c r="J263" s="92">
        <v>7.75</v>
      </c>
      <c r="K263" s="92">
        <v>7.42</v>
      </c>
      <c r="L263" s="92">
        <v>8.61</v>
      </c>
      <c r="N263" s="92">
        <f t="shared" ca="1" si="20"/>
        <v>8.3766814970542622</v>
      </c>
      <c r="O263" s="92">
        <f t="shared" si="21"/>
        <v>0.16472778359449344</v>
      </c>
      <c r="P263" s="92">
        <f t="shared" si="22"/>
        <v>8.4683444578612761</v>
      </c>
      <c r="Q263" s="92">
        <f t="shared" ca="1" si="23"/>
        <v>0.9891758110144041</v>
      </c>
      <c r="R263" s="92">
        <f t="shared" ca="1" si="24"/>
        <v>8.5168037328340187</v>
      </c>
    </row>
    <row r="264" spans="1:18" x14ac:dyDescent="0.3">
      <c r="A264" s="107">
        <v>40875.673611111109</v>
      </c>
      <c r="B264" s="92">
        <v>9.2799999999999994</v>
      </c>
      <c r="C264" s="92">
        <v>9.15</v>
      </c>
      <c r="D264" s="92">
        <v>8.89</v>
      </c>
      <c r="E264" s="92">
        <v>8.6199999999999992</v>
      </c>
      <c r="F264" s="92">
        <v>8.42</v>
      </c>
      <c r="G264" s="92">
        <v>8.2799999999999994</v>
      </c>
      <c r="H264" s="92">
        <v>8.16</v>
      </c>
      <c r="I264" s="92">
        <v>7.97</v>
      </c>
      <c r="J264" s="92">
        <v>7.77</v>
      </c>
      <c r="K264" s="92">
        <v>7.34</v>
      </c>
      <c r="L264" s="92">
        <v>8.74</v>
      </c>
      <c r="N264" s="92">
        <f t="shared" ca="1" si="20"/>
        <v>8.2715975038866461</v>
      </c>
      <c r="O264" s="92">
        <f t="shared" si="21"/>
        <v>0.13490727129766419</v>
      </c>
      <c r="P264" s="92">
        <f t="shared" si="22"/>
        <v>8.2626994237939897</v>
      </c>
      <c r="Q264" s="92">
        <f t="shared" ca="1" si="23"/>
        <v>1.0010768974685238</v>
      </c>
      <c r="R264" s="92">
        <f t="shared" ca="1" si="24"/>
        <v>8.7494120838748977</v>
      </c>
    </row>
    <row r="265" spans="1:18" x14ac:dyDescent="0.3">
      <c r="A265" s="107">
        <v>40875.680555555555</v>
      </c>
      <c r="B265" s="92">
        <v>12.36</v>
      </c>
      <c r="C265" s="92">
        <v>12.23</v>
      </c>
      <c r="D265" s="92">
        <v>11.93</v>
      </c>
      <c r="E265" s="92">
        <v>11.61</v>
      </c>
      <c r="F265" s="92">
        <v>11.35</v>
      </c>
      <c r="G265" s="92">
        <v>11.19</v>
      </c>
      <c r="H265" s="92">
        <v>11.04</v>
      </c>
      <c r="I265" s="92">
        <v>10.82</v>
      </c>
      <c r="J265" s="92">
        <v>10.59</v>
      </c>
      <c r="K265" s="92">
        <v>10.11</v>
      </c>
      <c r="L265" s="92">
        <v>11.26</v>
      </c>
      <c r="N265" s="92">
        <f t="shared" ca="1" si="20"/>
        <v>11.184421013352438</v>
      </c>
      <c r="O265" s="92">
        <f t="shared" si="21"/>
        <v>0.12471152785255055</v>
      </c>
      <c r="P265" s="92">
        <f t="shared" si="22"/>
        <v>11.16838447074478</v>
      </c>
      <c r="Q265" s="92">
        <f t="shared" ca="1" si="23"/>
        <v>1.0014358874060671</v>
      </c>
      <c r="R265" s="92">
        <f t="shared" ca="1" si="24"/>
        <v>11.276168092192316</v>
      </c>
    </row>
    <row r="266" spans="1:18" x14ac:dyDescent="0.3">
      <c r="A266" s="107">
        <v>40875.6875</v>
      </c>
      <c r="B266" s="92">
        <v>12.85</v>
      </c>
      <c r="C266" s="92">
        <v>12.71</v>
      </c>
      <c r="D266" s="92">
        <v>12.46</v>
      </c>
      <c r="E266" s="92">
        <v>12.19</v>
      </c>
      <c r="F266" s="92">
        <v>11.93</v>
      </c>
      <c r="G266" s="92">
        <v>11.72</v>
      </c>
      <c r="H266" s="92">
        <v>11.52</v>
      </c>
      <c r="I266" s="92">
        <v>11.28</v>
      </c>
      <c r="J266" s="92">
        <v>10.98</v>
      </c>
      <c r="K266" s="92">
        <v>10.47</v>
      </c>
      <c r="L266" s="92">
        <v>12.24</v>
      </c>
      <c r="N266" s="92">
        <f t="shared" ca="1" si="20"/>
        <v>11.681882881181707</v>
      </c>
      <c r="O266" s="92">
        <f t="shared" si="21"/>
        <v>0.15905700692149624</v>
      </c>
      <c r="P266" s="92">
        <f t="shared" si="22"/>
        <v>11.691133507528283</v>
      </c>
      <c r="Q266" s="92">
        <f t="shared" ca="1" si="23"/>
        <v>0.99920874854943542</v>
      </c>
      <c r="R266" s="92">
        <f t="shared" ca="1" si="24"/>
        <v>12.23031508224509</v>
      </c>
    </row>
    <row r="267" spans="1:18" x14ac:dyDescent="0.3">
      <c r="A267" s="107">
        <v>40875.694444444445</v>
      </c>
      <c r="B267" s="92">
        <v>12.31</v>
      </c>
      <c r="C267" s="92">
        <v>12.2</v>
      </c>
      <c r="D267" s="92">
        <v>11.93</v>
      </c>
      <c r="E267" s="92">
        <v>11.67</v>
      </c>
      <c r="F267" s="92">
        <v>11.42</v>
      </c>
      <c r="G267" s="92">
        <v>11.16</v>
      </c>
      <c r="H267" s="92">
        <v>10.86</v>
      </c>
      <c r="I267" s="92">
        <v>10.56</v>
      </c>
      <c r="J267" s="92">
        <v>10.28</v>
      </c>
      <c r="K267" s="92">
        <v>9.9</v>
      </c>
      <c r="L267" s="92">
        <v>11.04</v>
      </c>
      <c r="N267" s="92">
        <f t="shared" ca="1" si="20"/>
        <v>11.085722284397724</v>
      </c>
      <c r="O267" s="92">
        <f t="shared" si="21"/>
        <v>0.2518135087934642</v>
      </c>
      <c r="P267" s="92">
        <f t="shared" si="22"/>
        <v>11.116514476617944</v>
      </c>
      <c r="Q267" s="92">
        <f t="shared" ca="1" si="23"/>
        <v>0.99723004973501472</v>
      </c>
      <c r="R267" s="92">
        <f t="shared" ca="1" si="24"/>
        <v>11.009419749074562</v>
      </c>
    </row>
    <row r="268" spans="1:18" x14ac:dyDescent="0.3">
      <c r="A268" s="107">
        <v>40875.701388888891</v>
      </c>
      <c r="B268" s="92">
        <v>11.25</v>
      </c>
      <c r="C268" s="92">
        <v>11.13</v>
      </c>
      <c r="D268" s="92">
        <v>10.93</v>
      </c>
      <c r="E268" s="92">
        <v>10.66</v>
      </c>
      <c r="F268" s="92">
        <v>10.3</v>
      </c>
      <c r="G268" s="92">
        <v>9.8800000000000008</v>
      </c>
      <c r="H268" s="92">
        <v>9.5</v>
      </c>
      <c r="I268" s="92">
        <v>9.17</v>
      </c>
      <c r="J268" s="92">
        <v>8.83</v>
      </c>
      <c r="K268" s="92">
        <v>8.32</v>
      </c>
      <c r="L268" s="92">
        <v>9.89</v>
      </c>
      <c r="N268" s="92">
        <f t="shared" ca="1" si="20"/>
        <v>9.8359355216165731</v>
      </c>
      <c r="O268" s="92">
        <f t="shared" si="21"/>
        <v>0.36243798118022458</v>
      </c>
      <c r="P268" s="92">
        <f t="shared" si="22"/>
        <v>9.8246369526839725</v>
      </c>
      <c r="Q268" s="92">
        <f t="shared" ca="1" si="23"/>
        <v>1.0011500240657254</v>
      </c>
      <c r="R268" s="92">
        <f t="shared" ca="1" si="24"/>
        <v>9.9013737380100242</v>
      </c>
    </row>
    <row r="269" spans="1:18" x14ac:dyDescent="0.3">
      <c r="A269" s="107">
        <v>40875.708333333336</v>
      </c>
      <c r="B269" s="92">
        <v>11.2</v>
      </c>
      <c r="C269" s="92">
        <v>11.07</v>
      </c>
      <c r="D269" s="92">
        <v>10.79</v>
      </c>
      <c r="E269" s="92">
        <v>10.47</v>
      </c>
      <c r="F269" s="92">
        <v>10.19</v>
      </c>
      <c r="G269" s="92">
        <v>9.89</v>
      </c>
      <c r="H269" s="92">
        <v>9.56</v>
      </c>
      <c r="I269" s="92">
        <v>9.1999999999999993</v>
      </c>
      <c r="J269" s="92">
        <v>8.81</v>
      </c>
      <c r="K269" s="92">
        <v>8.27</v>
      </c>
      <c r="L269" s="92">
        <v>9.91</v>
      </c>
      <c r="N269" s="92">
        <f t="shared" ca="1" si="20"/>
        <v>9.7888509760645004</v>
      </c>
      <c r="O269" s="92">
        <f t="shared" si="21"/>
        <v>0.31360589970414554</v>
      </c>
      <c r="P269" s="92">
        <f t="shared" si="22"/>
        <v>9.8420295144606342</v>
      </c>
      <c r="Q269" s="92">
        <f t="shared" ca="1" si="23"/>
        <v>0.99459679141197455</v>
      </c>
      <c r="R269" s="92">
        <f t="shared" ca="1" si="24"/>
        <v>9.8564542028926674</v>
      </c>
    </row>
    <row r="270" spans="1:18" x14ac:dyDescent="0.3">
      <c r="A270" s="107">
        <v>40875.715277777781</v>
      </c>
      <c r="B270" s="92">
        <v>9.4</v>
      </c>
      <c r="C270" s="92">
        <v>9.2100000000000009</v>
      </c>
      <c r="D270" s="92">
        <v>8.93</v>
      </c>
      <c r="E270" s="92">
        <v>8.58</v>
      </c>
      <c r="F270" s="92">
        <v>8.27</v>
      </c>
      <c r="G270" s="92">
        <v>8.07</v>
      </c>
      <c r="H270" s="92">
        <v>7.84</v>
      </c>
      <c r="I270" s="92">
        <v>7.54</v>
      </c>
      <c r="J270" s="92">
        <v>7.25</v>
      </c>
      <c r="K270" s="92">
        <v>6.72</v>
      </c>
      <c r="L270" s="92">
        <v>8.76</v>
      </c>
      <c r="N270" s="92">
        <f t="shared" ca="1" si="20"/>
        <v>8.0232372100919829</v>
      </c>
      <c r="O270" s="92">
        <f t="shared" si="21"/>
        <v>0.26719979765637253</v>
      </c>
      <c r="P270" s="92">
        <f t="shared" si="22"/>
        <v>8.0366374393855811</v>
      </c>
      <c r="Q270" s="92">
        <f t="shared" ca="1" si="23"/>
        <v>0.99833260746242858</v>
      </c>
      <c r="R270" s="92">
        <f t="shared" ca="1" si="24"/>
        <v>8.7453936413708746</v>
      </c>
    </row>
    <row r="271" spans="1:18" x14ac:dyDescent="0.3">
      <c r="A271" s="107">
        <v>40875.722222222219</v>
      </c>
      <c r="B271" s="92">
        <v>7.93</v>
      </c>
      <c r="C271" s="92">
        <v>7.8</v>
      </c>
      <c r="D271" s="92">
        <v>7.54</v>
      </c>
      <c r="E271" s="92">
        <v>7.24</v>
      </c>
      <c r="F271" s="92">
        <v>6.98</v>
      </c>
      <c r="G271" s="92">
        <v>6.74</v>
      </c>
      <c r="H271" s="92">
        <v>6.51</v>
      </c>
      <c r="I271" s="92">
        <v>6.37</v>
      </c>
      <c r="J271" s="92">
        <v>6.24</v>
      </c>
      <c r="K271" s="92">
        <v>5.86</v>
      </c>
      <c r="L271" s="92">
        <v>7.46</v>
      </c>
      <c r="N271" s="92">
        <f t="shared" ca="1" si="20"/>
        <v>6.774664023892222</v>
      </c>
      <c r="O271" s="92">
        <f t="shared" si="21"/>
        <v>0.32085129440235804</v>
      </c>
      <c r="P271" s="92">
        <f t="shared" si="22"/>
        <v>6.7065548677473057</v>
      </c>
      <c r="Q271" s="92">
        <f t="shared" ca="1" si="23"/>
        <v>1.0101556100692566</v>
      </c>
      <c r="R271" s="92">
        <f t="shared" ca="1" si="24"/>
        <v>7.5357608511166543</v>
      </c>
    </row>
    <row r="272" spans="1:18" x14ac:dyDescent="0.3">
      <c r="A272" s="107">
        <v>40875.736111111109</v>
      </c>
      <c r="B272" s="92">
        <v>8.35</v>
      </c>
      <c r="C272" s="92">
        <v>8.2200000000000006</v>
      </c>
      <c r="D272" s="92">
        <v>8.0399999999999991</v>
      </c>
      <c r="E272" s="92">
        <v>7.91</v>
      </c>
      <c r="F272" s="92">
        <v>7.79</v>
      </c>
      <c r="G272" s="92">
        <v>7.58</v>
      </c>
      <c r="H272" s="92">
        <v>7.34</v>
      </c>
      <c r="I272" s="92">
        <v>7.09</v>
      </c>
      <c r="J272" s="92">
        <v>6.88</v>
      </c>
      <c r="K272" s="92">
        <v>6.51</v>
      </c>
      <c r="L272" s="92">
        <v>7.5</v>
      </c>
      <c r="N272" s="92">
        <f t="shared" ca="1" si="20"/>
        <v>7.4823822218285407</v>
      </c>
      <c r="O272" s="92">
        <f t="shared" si="21"/>
        <v>0.29732271724315462</v>
      </c>
      <c r="P272" s="92">
        <f t="shared" si="22"/>
        <v>7.545138531734306</v>
      </c>
      <c r="Q272" s="92">
        <f t="shared" ca="1" si="23"/>
        <v>0.99168255034128039</v>
      </c>
      <c r="R272" s="92">
        <f t="shared" ca="1" si="24"/>
        <v>7.4376191275596026</v>
      </c>
    </row>
    <row r="273" spans="1:18" x14ac:dyDescent="0.3">
      <c r="A273" s="107">
        <v>40875.743055555555</v>
      </c>
      <c r="B273" s="92">
        <v>6.66</v>
      </c>
      <c r="C273" s="92">
        <v>6.51</v>
      </c>
      <c r="D273" s="92">
        <v>6.22</v>
      </c>
      <c r="E273" s="92">
        <v>5.98</v>
      </c>
      <c r="F273" s="92">
        <v>5.8</v>
      </c>
      <c r="G273" s="92">
        <v>5.6</v>
      </c>
      <c r="H273" s="92">
        <v>5.36</v>
      </c>
      <c r="I273" s="92">
        <v>5.18</v>
      </c>
      <c r="J273" s="92">
        <v>5.0199999999999996</v>
      </c>
      <c r="K273" s="92">
        <v>4.7300000000000004</v>
      </c>
      <c r="L273" s="92">
        <v>5.84</v>
      </c>
      <c r="N273" s="92">
        <f t="shared" ca="1" si="20"/>
        <v>5.5713295056246572</v>
      </c>
      <c r="O273" s="92">
        <f t="shared" si="21"/>
        <v>0.40477933342675204</v>
      </c>
      <c r="P273" s="92">
        <f t="shared" si="22"/>
        <v>5.5649657125949119</v>
      </c>
      <c r="Q273" s="92">
        <f t="shared" ca="1" si="23"/>
        <v>1.0011435457751954</v>
      </c>
      <c r="R273" s="92">
        <f t="shared" ca="1" si="24"/>
        <v>5.8466783073271404</v>
      </c>
    </row>
    <row r="274" spans="1:18" x14ac:dyDescent="0.3">
      <c r="A274" s="107">
        <v>40875.75</v>
      </c>
      <c r="B274" s="92">
        <v>7.2</v>
      </c>
      <c r="C274" s="92">
        <v>7.07</v>
      </c>
      <c r="D274" s="92">
        <v>6.76</v>
      </c>
      <c r="E274" s="92">
        <v>6.46</v>
      </c>
      <c r="F274" s="92">
        <v>6.22</v>
      </c>
      <c r="G274" s="92">
        <v>5.98</v>
      </c>
      <c r="H274" s="92">
        <v>5.74</v>
      </c>
      <c r="I274" s="92">
        <v>5.55</v>
      </c>
      <c r="J274" s="92">
        <v>5.37</v>
      </c>
      <c r="K274" s="92">
        <v>5.12</v>
      </c>
      <c r="L274" s="92">
        <v>5.84</v>
      </c>
      <c r="N274" s="92">
        <f t="shared" ca="1" si="20"/>
        <v>5.9891157231095535</v>
      </c>
      <c r="O274" s="92">
        <f t="shared" si="21"/>
        <v>0.37852324888086525</v>
      </c>
      <c r="P274" s="92">
        <f t="shared" si="22"/>
        <v>5.9450079827191882</v>
      </c>
      <c r="Q274" s="92">
        <f t="shared" ca="1" si="23"/>
        <v>1.0074192903556356</v>
      </c>
      <c r="R274" s="92">
        <f t="shared" ca="1" si="24"/>
        <v>5.8833286556769115</v>
      </c>
    </row>
    <row r="275" spans="1:18" x14ac:dyDescent="0.3">
      <c r="A275" s="107">
        <v>40875.756944444445</v>
      </c>
      <c r="B275" s="92">
        <v>6.52</v>
      </c>
      <c r="C275" s="92">
        <v>6.41</v>
      </c>
      <c r="D275" s="92">
        <v>6.23</v>
      </c>
      <c r="E275" s="92">
        <v>6.04</v>
      </c>
      <c r="F275" s="92">
        <v>5.87</v>
      </c>
      <c r="G275" s="92">
        <v>5.68</v>
      </c>
      <c r="H275" s="92">
        <v>5.54</v>
      </c>
      <c r="I275" s="92">
        <v>5.36</v>
      </c>
      <c r="J275" s="92">
        <v>5.18</v>
      </c>
      <c r="K275" s="92">
        <v>4.8600000000000003</v>
      </c>
      <c r="L275" s="92">
        <v>5.78</v>
      </c>
      <c r="N275" s="92">
        <f t="shared" ca="1" si="20"/>
        <v>5.6716849158865736</v>
      </c>
      <c r="O275" s="92">
        <f t="shared" si="21"/>
        <v>0.23062475988424821</v>
      </c>
      <c r="P275" s="92">
        <f t="shared" si="22"/>
        <v>5.6597265789147277</v>
      </c>
      <c r="Q275" s="92">
        <f t="shared" ca="1" si="23"/>
        <v>1.0021128824520245</v>
      </c>
      <c r="R275" s="92">
        <f t="shared" ca="1" si="24"/>
        <v>5.7922124605727019</v>
      </c>
    </row>
    <row r="276" spans="1:18" x14ac:dyDescent="0.3">
      <c r="A276" s="107">
        <v>40875.763888888891</v>
      </c>
      <c r="B276" s="92">
        <v>6.14</v>
      </c>
      <c r="C276" s="92">
        <v>5.97</v>
      </c>
      <c r="D276" s="92">
        <v>5.72</v>
      </c>
      <c r="E276" s="92">
        <v>5.48</v>
      </c>
      <c r="F276" s="92">
        <v>5.21</v>
      </c>
      <c r="G276" s="92">
        <v>4.99</v>
      </c>
      <c r="H276" s="92">
        <v>4.8</v>
      </c>
      <c r="I276" s="92">
        <v>4.68</v>
      </c>
      <c r="J276" s="92">
        <v>4.57</v>
      </c>
      <c r="K276" s="92">
        <v>4.34</v>
      </c>
      <c r="L276" s="92">
        <v>5.29</v>
      </c>
      <c r="N276" s="92">
        <f t="shared" ca="1" si="20"/>
        <v>5.0455865745165625</v>
      </c>
      <c r="O276" s="92">
        <f t="shared" si="21"/>
        <v>0.35873492203999435</v>
      </c>
      <c r="P276" s="92">
        <f t="shared" si="22"/>
        <v>4.9623231922614544</v>
      </c>
      <c r="Q276" s="92">
        <f t="shared" ca="1" si="23"/>
        <v>1.0167791131349433</v>
      </c>
      <c r="R276" s="92">
        <f t="shared" ca="1" si="24"/>
        <v>5.3787615084838505</v>
      </c>
    </row>
    <row r="277" spans="1:18" x14ac:dyDescent="0.3">
      <c r="A277" s="107">
        <v>40875.770833333336</v>
      </c>
      <c r="B277" s="92">
        <v>6.49</v>
      </c>
      <c r="C277" s="92">
        <v>6.39</v>
      </c>
      <c r="D277" s="92">
        <v>6.26</v>
      </c>
      <c r="E277" s="92">
        <v>6.17</v>
      </c>
      <c r="F277" s="92">
        <v>6.04</v>
      </c>
      <c r="G277" s="92">
        <v>5.8</v>
      </c>
      <c r="H277" s="92">
        <v>5.6</v>
      </c>
      <c r="I277" s="92">
        <v>5.41</v>
      </c>
      <c r="J277" s="92">
        <v>5.22</v>
      </c>
      <c r="K277" s="92">
        <v>4.8</v>
      </c>
      <c r="L277" s="92">
        <v>5.56</v>
      </c>
      <c r="N277" s="92">
        <f t="shared" ca="1" si="20"/>
        <v>5.7468381627304712</v>
      </c>
      <c r="O277" s="92">
        <f t="shared" si="21"/>
        <v>0.32427832353890595</v>
      </c>
      <c r="P277" s="92">
        <f t="shared" si="22"/>
        <v>5.7709126866183462</v>
      </c>
      <c r="Q277" s="92">
        <f t="shared" ca="1" si="23"/>
        <v>0.99582829871196987</v>
      </c>
      <c r="R277" s="92">
        <f t="shared" ca="1" si="24"/>
        <v>5.5368053408385522</v>
      </c>
    </row>
    <row r="278" spans="1:18" x14ac:dyDescent="0.3">
      <c r="A278" s="107">
        <v>40875.777777777781</v>
      </c>
      <c r="B278" s="92">
        <v>5.8</v>
      </c>
      <c r="C278" s="92">
        <v>5.67</v>
      </c>
      <c r="D278" s="92">
        <v>5.46</v>
      </c>
      <c r="E278" s="92">
        <v>5.27</v>
      </c>
      <c r="F278" s="92">
        <v>5.05</v>
      </c>
      <c r="G278" s="92">
        <v>4.79</v>
      </c>
      <c r="H278" s="92">
        <v>4.6100000000000003</v>
      </c>
      <c r="I278" s="92">
        <v>4.47</v>
      </c>
      <c r="J278" s="92">
        <v>4.3499999999999996</v>
      </c>
      <c r="K278" s="92">
        <v>4.0599999999999996</v>
      </c>
      <c r="L278" s="92">
        <v>4.76</v>
      </c>
      <c r="N278" s="92">
        <f t="shared" ca="1" si="20"/>
        <v>4.8323189190586353</v>
      </c>
      <c r="O278" s="92">
        <f t="shared" si="21"/>
        <v>0.35395329099953099</v>
      </c>
      <c r="P278" s="92">
        <f t="shared" si="22"/>
        <v>4.7637856347373662</v>
      </c>
      <c r="Q278" s="92">
        <f t="shared" ca="1" si="23"/>
        <v>1.0143863073563861</v>
      </c>
      <c r="R278" s="92">
        <f t="shared" ca="1" si="24"/>
        <v>4.8284788230163977</v>
      </c>
    </row>
    <row r="279" spans="1:18" x14ac:dyDescent="0.3">
      <c r="A279" s="107">
        <v>40875.784722222219</v>
      </c>
      <c r="B279" s="92">
        <v>5.64</v>
      </c>
      <c r="C279" s="92">
        <v>5.51</v>
      </c>
      <c r="D279" s="92">
        <v>5.29</v>
      </c>
      <c r="E279" s="92">
        <v>5.07</v>
      </c>
      <c r="F279" s="92">
        <v>4.82</v>
      </c>
      <c r="G279" s="92">
        <v>4.5999999999999996</v>
      </c>
      <c r="H279" s="92">
        <v>4.43</v>
      </c>
      <c r="I279" s="92">
        <v>4.25</v>
      </c>
      <c r="J279" s="92">
        <v>4.08</v>
      </c>
      <c r="K279" s="92">
        <v>3.9</v>
      </c>
      <c r="L279" s="92">
        <v>4.37</v>
      </c>
      <c r="N279" s="92">
        <f t="shared" ca="1" si="20"/>
        <v>4.627648629394324</v>
      </c>
      <c r="O279" s="92">
        <f t="shared" si="21"/>
        <v>0.34798514034258066</v>
      </c>
      <c r="P279" s="92">
        <f t="shared" si="22"/>
        <v>4.5752487872120122</v>
      </c>
      <c r="Q279" s="92">
        <f t="shared" ca="1" si="23"/>
        <v>1.0114528946117141</v>
      </c>
      <c r="R279" s="92">
        <f t="shared" ca="1" si="24"/>
        <v>4.4200491494531908</v>
      </c>
    </row>
    <row r="280" spans="1:18" x14ac:dyDescent="0.3">
      <c r="A280" s="107">
        <v>40875.791666666664</v>
      </c>
      <c r="B280" s="92">
        <v>5.79</v>
      </c>
      <c r="C280" s="92">
        <v>5.69</v>
      </c>
      <c r="D280" s="92">
        <v>5.52</v>
      </c>
      <c r="E280" s="92">
        <v>5.28</v>
      </c>
      <c r="F280" s="92">
        <v>5.01</v>
      </c>
      <c r="G280" s="92">
        <v>4.7699999999999996</v>
      </c>
      <c r="H280" s="92">
        <v>4.58</v>
      </c>
      <c r="I280" s="92">
        <v>4.41</v>
      </c>
      <c r="J280" s="92">
        <v>4.2699999999999996</v>
      </c>
      <c r="K280" s="92">
        <v>4.07</v>
      </c>
      <c r="L280" s="92">
        <v>4.83</v>
      </c>
      <c r="N280" s="92">
        <f t="shared" ca="1" si="20"/>
        <v>4.8103907498024565</v>
      </c>
      <c r="O280" s="92">
        <f t="shared" si="21"/>
        <v>0.37562110994929476</v>
      </c>
      <c r="P280" s="92">
        <f t="shared" si="22"/>
        <v>4.7423016837883658</v>
      </c>
      <c r="Q280" s="92">
        <f t="shared" ca="1" si="23"/>
        <v>1.0143578098894159</v>
      </c>
      <c r="R280" s="92">
        <f t="shared" ca="1" si="24"/>
        <v>4.8993482217658793</v>
      </c>
    </row>
    <row r="281" spans="1:18" x14ac:dyDescent="0.3">
      <c r="A281" s="107">
        <v>40875.798611111109</v>
      </c>
      <c r="B281" s="92">
        <v>5.4</v>
      </c>
      <c r="C281" s="92">
        <v>5.27</v>
      </c>
      <c r="D281" s="92">
        <v>5.0599999999999996</v>
      </c>
      <c r="E281" s="92">
        <v>4.82</v>
      </c>
      <c r="F281" s="92">
        <v>4.59</v>
      </c>
      <c r="G281" s="92">
        <v>4.3499999999999996</v>
      </c>
      <c r="H281" s="92">
        <v>4.13</v>
      </c>
      <c r="I281" s="92">
        <v>3.92</v>
      </c>
      <c r="J281" s="92">
        <v>3.76</v>
      </c>
      <c r="K281" s="92">
        <v>3.63</v>
      </c>
      <c r="L281" s="92">
        <v>4.34</v>
      </c>
      <c r="N281" s="92">
        <f t="shared" ca="1" si="20"/>
        <v>4.3554117391332108</v>
      </c>
      <c r="O281" s="92">
        <f t="shared" si="21"/>
        <v>0.47959263432768579</v>
      </c>
      <c r="P281" s="92">
        <f t="shared" si="22"/>
        <v>4.3177746898062299</v>
      </c>
      <c r="Q281" s="92">
        <f t="shared" ca="1" si="23"/>
        <v>1.0087167701028583</v>
      </c>
      <c r="R281" s="92">
        <f t="shared" ca="1" si="24"/>
        <v>4.3778307822464049</v>
      </c>
    </row>
    <row r="282" spans="1:18" x14ac:dyDescent="0.3">
      <c r="A282" s="107">
        <v>40875.805555555555</v>
      </c>
      <c r="B282" s="92">
        <v>5.12</v>
      </c>
      <c r="C282" s="92">
        <v>4.99</v>
      </c>
      <c r="D282" s="92">
        <v>4.8099999999999996</v>
      </c>
      <c r="E282" s="92">
        <v>4.6399999999999997</v>
      </c>
      <c r="F282" s="92">
        <v>4.54</v>
      </c>
      <c r="G282" s="92">
        <v>4.43</v>
      </c>
      <c r="H282" s="92">
        <v>4.3</v>
      </c>
      <c r="I282" s="92">
        <v>4.2</v>
      </c>
      <c r="J282" s="92">
        <v>4.1399999999999997</v>
      </c>
      <c r="K282" s="92">
        <v>3.95</v>
      </c>
      <c r="L282" s="92">
        <v>4.87</v>
      </c>
      <c r="N282" s="92">
        <f t="shared" ca="1" si="20"/>
        <v>4.4252460386573551</v>
      </c>
      <c r="O282" s="92">
        <f t="shared" si="21"/>
        <v>0.27523865378408208</v>
      </c>
      <c r="P282" s="92">
        <f t="shared" si="22"/>
        <v>4.411135911638242</v>
      </c>
      <c r="Q282" s="92">
        <f t="shared" ca="1" si="23"/>
        <v>1.0031987513651268</v>
      </c>
      <c r="R282" s="92">
        <f t="shared" ca="1" si="24"/>
        <v>4.8855779191481679</v>
      </c>
    </row>
    <row r="283" spans="1:18" x14ac:dyDescent="0.3">
      <c r="A283" s="107">
        <v>40875.861111111109</v>
      </c>
      <c r="B283" s="92">
        <v>4.3600000000000003</v>
      </c>
      <c r="C283" s="92">
        <v>4.37</v>
      </c>
      <c r="D283" s="92">
        <v>4.4400000000000004</v>
      </c>
      <c r="E283" s="92">
        <v>4.6500000000000004</v>
      </c>
      <c r="F283" s="92">
        <v>4.96</v>
      </c>
      <c r="G283" s="92">
        <v>5.33</v>
      </c>
      <c r="H283" s="92">
        <v>5.67</v>
      </c>
      <c r="I283" s="92">
        <v>6.01</v>
      </c>
      <c r="J283" s="92">
        <v>6.28</v>
      </c>
      <c r="K283" s="92">
        <v>6.19</v>
      </c>
      <c r="L283" s="92">
        <v>5.46</v>
      </c>
      <c r="N283" s="92">
        <f t="shared" ca="1" si="20"/>
        <v>5.3642207312148633</v>
      </c>
      <c r="O283" s="92">
        <f t="shared" si="21"/>
        <v>-0.5714428532008613</v>
      </c>
      <c r="P283" s="92">
        <f t="shared" si="22"/>
        <v>5.3774323117291631</v>
      </c>
      <c r="Q283" s="92">
        <f t="shared" ca="1" si="23"/>
        <v>0.99754314331665639</v>
      </c>
      <c r="R283" s="92">
        <f t="shared" ca="1" si="24"/>
        <v>5.4465855625089441</v>
      </c>
    </row>
    <row r="284" spans="1:18" x14ac:dyDescent="0.3">
      <c r="A284" s="107">
        <v>40875.868055555555</v>
      </c>
      <c r="B284" s="92">
        <v>5.16</v>
      </c>
      <c r="C284" s="92">
        <v>5.35</v>
      </c>
      <c r="D284" s="92">
        <v>5.78</v>
      </c>
      <c r="E284" s="92">
        <v>6.25</v>
      </c>
      <c r="F284" s="92">
        <v>6.59</v>
      </c>
      <c r="G284" s="92">
        <v>6.77</v>
      </c>
      <c r="H284" s="92">
        <v>6.78</v>
      </c>
      <c r="I284" s="92">
        <v>6.62</v>
      </c>
      <c r="J284" s="92">
        <v>6.29</v>
      </c>
      <c r="K284" s="92">
        <v>5.67</v>
      </c>
      <c r="L284" s="92">
        <v>6.69</v>
      </c>
      <c r="N284" s="92">
        <f t="shared" ca="1" si="20"/>
        <v>6.3757037298315833</v>
      </c>
      <c r="O284" s="92">
        <f t="shared" si="21"/>
        <v>-1.3639831200748192E-2</v>
      </c>
      <c r="P284" s="92">
        <f t="shared" si="22"/>
        <v>6.7714318336715289</v>
      </c>
      <c r="Q284" s="92">
        <f t="shared" ca="1" si="23"/>
        <v>0.94155916893792635</v>
      </c>
      <c r="R284" s="92">
        <f t="shared" ca="1" si="24"/>
        <v>6.2990308401947273</v>
      </c>
    </row>
    <row r="285" spans="1:18" x14ac:dyDescent="0.3">
      <c r="A285" s="107">
        <v>40875.930555555555</v>
      </c>
      <c r="B285" s="92">
        <v>6.41</v>
      </c>
      <c r="C285" s="92">
        <v>6.27</v>
      </c>
      <c r="D285" s="92">
        <v>6.07</v>
      </c>
      <c r="E285" s="92">
        <v>6</v>
      </c>
      <c r="F285" s="92">
        <v>6.13</v>
      </c>
      <c r="G285" s="92">
        <v>6.37</v>
      </c>
      <c r="H285" s="92">
        <v>6.53</v>
      </c>
      <c r="I285" s="92">
        <v>6.56</v>
      </c>
      <c r="J285" s="92">
        <v>6.44</v>
      </c>
      <c r="K285" s="92">
        <v>6.15</v>
      </c>
      <c r="L285" s="92">
        <v>6.74</v>
      </c>
      <c r="N285" s="92">
        <f t="shared" ca="1" si="20"/>
        <v>6.3009282944845824</v>
      </c>
      <c r="O285" s="92">
        <f t="shared" si="21"/>
        <v>-0.22924546660886183</v>
      </c>
      <c r="P285" s="92">
        <f t="shared" si="22"/>
        <v>6.3926809478840996</v>
      </c>
      <c r="Q285" s="92">
        <f t="shared" ca="1" si="23"/>
        <v>0.9856472340560205</v>
      </c>
      <c r="R285" s="92">
        <f t="shared" ca="1" si="24"/>
        <v>6.6432623575375782</v>
      </c>
    </row>
    <row r="286" spans="1:18" x14ac:dyDescent="0.3">
      <c r="A286" s="107">
        <v>40875.9375</v>
      </c>
      <c r="B286" s="92">
        <v>7.97</v>
      </c>
      <c r="C286" s="92">
        <v>7.65</v>
      </c>
      <c r="D286" s="92">
        <v>7.23</v>
      </c>
      <c r="E286" s="92">
        <v>7.07</v>
      </c>
      <c r="F286" s="92">
        <v>7.2</v>
      </c>
      <c r="G286" s="92">
        <v>7.48</v>
      </c>
      <c r="H286" s="92">
        <v>7.62</v>
      </c>
      <c r="I286" s="92">
        <v>7.61</v>
      </c>
      <c r="J286" s="92">
        <v>7.45</v>
      </c>
      <c r="K286" s="92">
        <v>7.06</v>
      </c>
      <c r="L286" s="92">
        <v>7.9</v>
      </c>
      <c r="N286" s="92">
        <f t="shared" ca="1" si="20"/>
        <v>7.3844218177270387</v>
      </c>
      <c r="O286" s="92">
        <f t="shared" si="21"/>
        <v>-0.17136090421381933</v>
      </c>
      <c r="P286" s="92">
        <f t="shared" si="22"/>
        <v>7.4998993721852489</v>
      </c>
      <c r="Q286" s="92">
        <f t="shared" ca="1" si="23"/>
        <v>0.984602786153841</v>
      </c>
      <c r="R286" s="92">
        <f t="shared" ca="1" si="24"/>
        <v>7.7783620106153446</v>
      </c>
    </row>
    <row r="287" spans="1:18" x14ac:dyDescent="0.3">
      <c r="A287" s="107">
        <v>40875.958333333336</v>
      </c>
      <c r="B287" s="92">
        <v>9.84</v>
      </c>
      <c r="C287" s="92">
        <v>9.57</v>
      </c>
      <c r="D287" s="92">
        <v>9.08</v>
      </c>
      <c r="E287" s="92">
        <v>8.6999999999999993</v>
      </c>
      <c r="F287" s="92">
        <v>8.35</v>
      </c>
      <c r="G287" s="92">
        <v>7.9</v>
      </c>
      <c r="H287" s="92">
        <v>7.61</v>
      </c>
      <c r="I287" s="92">
        <v>7.47</v>
      </c>
      <c r="J287" s="92">
        <v>7.32</v>
      </c>
      <c r="K287" s="92">
        <v>6.87</v>
      </c>
      <c r="L287" s="92">
        <v>8.33</v>
      </c>
      <c r="N287" s="92">
        <f t="shared" ca="1" si="20"/>
        <v>8.0334023401075818</v>
      </c>
      <c r="O287" s="92">
        <f t="shared" si="21"/>
        <v>0.34560898914604998</v>
      </c>
      <c r="P287" s="92">
        <f t="shared" si="22"/>
        <v>7.8577819600306702</v>
      </c>
      <c r="Q287" s="92">
        <f t="shared" ca="1" si="23"/>
        <v>1.0223498667906823</v>
      </c>
      <c r="R287" s="92">
        <f t="shared" ca="1" si="24"/>
        <v>8.516174390366384</v>
      </c>
    </row>
    <row r="288" spans="1:18" x14ac:dyDescent="0.3">
      <c r="A288" s="107">
        <v>40875.972222222219</v>
      </c>
      <c r="B288" s="92">
        <v>10.130000000000001</v>
      </c>
      <c r="C288" s="92">
        <v>9.74</v>
      </c>
      <c r="D288" s="92">
        <v>8.99</v>
      </c>
      <c r="E288" s="92">
        <v>8.6199999999999992</v>
      </c>
      <c r="F288" s="92">
        <v>8.5399999999999991</v>
      </c>
      <c r="G288" s="92">
        <v>8.35</v>
      </c>
      <c r="H288" s="92">
        <v>8.14</v>
      </c>
      <c r="I288" s="92">
        <v>7.98</v>
      </c>
      <c r="J288" s="92">
        <v>7.78</v>
      </c>
      <c r="K288" s="92">
        <v>7.41</v>
      </c>
      <c r="L288" s="92">
        <v>9</v>
      </c>
      <c r="N288" s="92">
        <f t="shared" ca="1" si="20"/>
        <v>8.339572689995034</v>
      </c>
      <c r="O288" s="92">
        <f t="shared" si="21"/>
        <v>0.23538041857680941</v>
      </c>
      <c r="P288" s="92">
        <f t="shared" si="22"/>
        <v>8.3195831960217319</v>
      </c>
      <c r="Q288" s="92">
        <f t="shared" ca="1" si="23"/>
        <v>1.0024027037776195</v>
      </c>
      <c r="R288" s="92">
        <f t="shared" ca="1" si="24"/>
        <v>9.0216243339985756</v>
      </c>
    </row>
    <row r="289" spans="1:18" x14ac:dyDescent="0.3">
      <c r="A289" s="107">
        <v>40877.930555555555</v>
      </c>
      <c r="B289" s="92">
        <v>11.43</v>
      </c>
      <c r="C289" s="92">
        <v>11.19</v>
      </c>
      <c r="D289" s="92">
        <v>10.74</v>
      </c>
      <c r="E289" s="92">
        <v>10.36</v>
      </c>
      <c r="F289" s="92">
        <v>10.1</v>
      </c>
      <c r="G289" s="92">
        <v>9.7899999999999991</v>
      </c>
      <c r="H289" s="92">
        <v>9.51</v>
      </c>
      <c r="I289" s="92">
        <v>9.14</v>
      </c>
      <c r="J289" s="92">
        <v>8.7899999999999991</v>
      </c>
      <c r="K289" s="92">
        <v>8.0399999999999991</v>
      </c>
      <c r="L289" s="92">
        <v>9.8000000000000007</v>
      </c>
      <c r="N289" s="92">
        <f t="shared" ca="1" si="20"/>
        <v>9.7203273346267292</v>
      </c>
      <c r="O289" s="92">
        <f t="shared" si="21"/>
        <v>0.26815099122344066</v>
      </c>
      <c r="P289" s="92">
        <f t="shared" si="22"/>
        <v>9.7493829278409798</v>
      </c>
      <c r="Q289" s="92">
        <f t="shared" ca="1" si="23"/>
        <v>0.99701975053915692</v>
      </c>
      <c r="R289" s="92">
        <f t="shared" ca="1" si="24"/>
        <v>9.7707935552837384</v>
      </c>
    </row>
    <row r="290" spans="1:18" x14ac:dyDescent="0.3">
      <c r="A290" s="107">
        <v>40877.9375</v>
      </c>
      <c r="B290" s="92">
        <v>11.98</v>
      </c>
      <c r="C290" s="92">
        <v>11.81</v>
      </c>
      <c r="D290" s="92">
        <v>11.54</v>
      </c>
      <c r="E290" s="92">
        <v>11.24</v>
      </c>
      <c r="F290" s="92">
        <v>11</v>
      </c>
      <c r="G290" s="92">
        <v>10.73</v>
      </c>
      <c r="H290" s="92">
        <v>10.42</v>
      </c>
      <c r="I290" s="92">
        <v>10.039999999999999</v>
      </c>
      <c r="J290" s="92">
        <v>9.61</v>
      </c>
      <c r="K290" s="92">
        <v>8.8000000000000007</v>
      </c>
      <c r="L290" s="92">
        <v>10.56</v>
      </c>
      <c r="N290" s="92">
        <f t="shared" ca="1" si="20"/>
        <v>10.583670375300448</v>
      </c>
      <c r="O290" s="92">
        <f t="shared" si="21"/>
        <v>0.27091349403914566</v>
      </c>
      <c r="P290" s="92">
        <f t="shared" si="22"/>
        <v>10.685025371827644</v>
      </c>
      <c r="Q290" s="92">
        <f t="shared" ca="1" si="23"/>
        <v>0.99051429519349288</v>
      </c>
      <c r="R290" s="92">
        <f t="shared" ca="1" si="24"/>
        <v>10.459830957243286</v>
      </c>
    </row>
    <row r="291" spans="1:18" x14ac:dyDescent="0.3">
      <c r="A291" s="107">
        <v>40877.944444444445</v>
      </c>
      <c r="B291" s="92">
        <v>11.53</v>
      </c>
      <c r="C291" s="92">
        <v>11.24</v>
      </c>
      <c r="D291" s="92">
        <v>10.86</v>
      </c>
      <c r="E291" s="92">
        <v>10.63</v>
      </c>
      <c r="F291" s="92">
        <v>10.56</v>
      </c>
      <c r="G291" s="92">
        <v>10.42</v>
      </c>
      <c r="H291" s="92">
        <v>10.18</v>
      </c>
      <c r="I291" s="92">
        <v>9.83</v>
      </c>
      <c r="J291" s="92">
        <v>9.41</v>
      </c>
      <c r="K291" s="92">
        <v>8.68</v>
      </c>
      <c r="L291" s="92">
        <v>10.75</v>
      </c>
      <c r="N291" s="92">
        <f t="shared" ca="1" si="20"/>
        <v>10.216148705652282</v>
      </c>
      <c r="O291" s="92">
        <f t="shared" si="21"/>
        <v>0.21533364115341058</v>
      </c>
      <c r="P291" s="92">
        <f t="shared" si="22"/>
        <v>10.385270076416173</v>
      </c>
      <c r="Q291" s="92">
        <f t="shared" ca="1" si="23"/>
        <v>0.98371526503215867</v>
      </c>
      <c r="R291" s="92">
        <f t="shared" ca="1" si="24"/>
        <v>10.574939099095706</v>
      </c>
    </row>
    <row r="292" spans="1:18" x14ac:dyDescent="0.3">
      <c r="A292" s="107">
        <v>40877.951388888891</v>
      </c>
      <c r="B292" s="92">
        <v>11.38</v>
      </c>
      <c r="C292" s="92">
        <v>11.21</v>
      </c>
      <c r="D292" s="92">
        <v>10.94</v>
      </c>
      <c r="E292" s="92">
        <v>10.61</v>
      </c>
      <c r="F292" s="92">
        <v>10.33</v>
      </c>
      <c r="G292" s="92">
        <v>10.039999999999999</v>
      </c>
      <c r="H292" s="92">
        <v>9.76</v>
      </c>
      <c r="I292" s="92">
        <v>9.4700000000000006</v>
      </c>
      <c r="J292" s="92">
        <v>9.07</v>
      </c>
      <c r="K292" s="92">
        <v>8.3800000000000008</v>
      </c>
      <c r="L292" s="92">
        <v>9.94</v>
      </c>
      <c r="N292" s="92">
        <f t="shared" ca="1" si="20"/>
        <v>9.9704905167151221</v>
      </c>
      <c r="O292" s="92">
        <f t="shared" si="21"/>
        <v>0.2613785869178748</v>
      </c>
      <c r="P292" s="92">
        <f t="shared" si="22"/>
        <v>9.9993956072798209</v>
      </c>
      <c r="Q292" s="92">
        <f t="shared" ca="1" si="23"/>
        <v>0.9971093162327076</v>
      </c>
      <c r="R292" s="92">
        <f t="shared" ca="1" si="24"/>
        <v>9.9112666033531127</v>
      </c>
    </row>
    <row r="293" spans="1:18" x14ac:dyDescent="0.3">
      <c r="A293" s="107">
        <v>40877.958333333336</v>
      </c>
      <c r="B293" s="92">
        <v>13.12</v>
      </c>
      <c r="C293" s="92">
        <v>12.88</v>
      </c>
      <c r="D293" s="92">
        <v>12.37</v>
      </c>
      <c r="E293" s="92">
        <v>11.88</v>
      </c>
      <c r="F293" s="92">
        <v>11.47</v>
      </c>
      <c r="G293" s="92">
        <v>11.09</v>
      </c>
      <c r="H293" s="92">
        <v>10.75</v>
      </c>
      <c r="I293" s="92">
        <v>10.38</v>
      </c>
      <c r="J293" s="92">
        <v>9.9700000000000006</v>
      </c>
      <c r="K293" s="92">
        <v>9.18</v>
      </c>
      <c r="L293" s="92">
        <v>10.86</v>
      </c>
      <c r="N293" s="92">
        <f t="shared" ca="1" si="20"/>
        <v>11.068744092658607</v>
      </c>
      <c r="O293" s="92">
        <f t="shared" si="21"/>
        <v>0.28774619094382231</v>
      </c>
      <c r="P293" s="92">
        <f t="shared" si="22"/>
        <v>11.040634706673311</v>
      </c>
      <c r="Q293" s="92">
        <f t="shared" ca="1" si="23"/>
        <v>1.0025459936617871</v>
      </c>
      <c r="R293" s="92">
        <f t="shared" ca="1" si="24"/>
        <v>10.887649491167007</v>
      </c>
    </row>
    <row r="294" spans="1:18" x14ac:dyDescent="0.3">
      <c r="A294" s="107">
        <v>40877.965277777781</v>
      </c>
      <c r="B294" s="92">
        <v>13.76</v>
      </c>
      <c r="C294" s="92">
        <v>13.42</v>
      </c>
      <c r="D294" s="92">
        <v>12.81</v>
      </c>
      <c r="E294" s="92">
        <v>12.31</v>
      </c>
      <c r="F294" s="92">
        <v>11.94</v>
      </c>
      <c r="G294" s="92">
        <v>11.52</v>
      </c>
      <c r="H294" s="92">
        <v>11.06</v>
      </c>
      <c r="I294" s="92">
        <v>10.63</v>
      </c>
      <c r="J294" s="92">
        <v>10.17</v>
      </c>
      <c r="K294" s="92">
        <v>9.2899999999999991</v>
      </c>
      <c r="L294" s="92">
        <v>11.5</v>
      </c>
      <c r="N294" s="92">
        <f t="shared" ca="1" si="20"/>
        <v>11.423837672719367</v>
      </c>
      <c r="O294" s="92">
        <f t="shared" si="21"/>
        <v>0.3765669468304994</v>
      </c>
      <c r="P294" s="92">
        <f t="shared" si="22"/>
        <v>11.452938001244656</v>
      </c>
      <c r="Q294" s="92">
        <f t="shared" ca="1" si="23"/>
        <v>0.99745913856146551</v>
      </c>
      <c r="R294" s="92">
        <f t="shared" ca="1" si="24"/>
        <v>11.470780093456852</v>
      </c>
    </row>
    <row r="295" spans="1:18" x14ac:dyDescent="0.3">
      <c r="A295" s="107">
        <v>40877.972222222219</v>
      </c>
      <c r="B295" s="92">
        <v>13.1</v>
      </c>
      <c r="C295" s="92">
        <v>12.75</v>
      </c>
      <c r="D295" s="92">
        <v>12.19</v>
      </c>
      <c r="E295" s="92">
        <v>11.79</v>
      </c>
      <c r="F295" s="92">
        <v>11.48</v>
      </c>
      <c r="G295" s="92">
        <v>11.25</v>
      </c>
      <c r="H295" s="92">
        <v>11.01</v>
      </c>
      <c r="I295" s="92">
        <v>10.63</v>
      </c>
      <c r="J295" s="92">
        <v>10.08</v>
      </c>
      <c r="K295" s="92">
        <v>9.0500000000000007</v>
      </c>
      <c r="L295" s="92">
        <v>11.35</v>
      </c>
      <c r="N295" s="92">
        <f t="shared" ca="1" si="20"/>
        <v>11.133140538418679</v>
      </c>
      <c r="O295" s="92">
        <f t="shared" si="21"/>
        <v>0.19927422224790881</v>
      </c>
      <c r="P295" s="92">
        <f t="shared" si="22"/>
        <v>11.21529581034542</v>
      </c>
      <c r="Q295" s="92">
        <f t="shared" ca="1" si="23"/>
        <v>0.99267471199012358</v>
      </c>
      <c r="R295" s="92">
        <f t="shared" ca="1" si="24"/>
        <v>11.266857981087902</v>
      </c>
    </row>
    <row r="296" spans="1:18" x14ac:dyDescent="0.3">
      <c r="A296" s="107">
        <v>40877.979166666664</v>
      </c>
      <c r="B296" s="92">
        <v>11.53</v>
      </c>
      <c r="C296" s="92">
        <v>11.28</v>
      </c>
      <c r="D296" s="92">
        <v>10.82</v>
      </c>
      <c r="E296" s="92">
        <v>10.37</v>
      </c>
      <c r="F296" s="92">
        <v>9.91</v>
      </c>
      <c r="G296" s="92">
        <v>9.52</v>
      </c>
      <c r="H296" s="92">
        <v>9.25</v>
      </c>
      <c r="I296" s="92">
        <v>8.94</v>
      </c>
      <c r="J296" s="92">
        <v>8.57</v>
      </c>
      <c r="K296" s="92">
        <v>8.02</v>
      </c>
      <c r="L296" s="92">
        <v>9.4499999999999993</v>
      </c>
      <c r="N296" s="92">
        <f t="shared" ca="1" si="20"/>
        <v>9.5781849650420163</v>
      </c>
      <c r="O296" s="92">
        <f t="shared" si="21"/>
        <v>0.26587509668581066</v>
      </c>
      <c r="P296" s="92">
        <f t="shared" si="22"/>
        <v>9.4808376465954911</v>
      </c>
      <c r="Q296" s="92">
        <f t="shared" ca="1" si="23"/>
        <v>1.0102677972216392</v>
      </c>
      <c r="R296" s="92">
        <f t="shared" ca="1" si="24"/>
        <v>9.5470306837444898</v>
      </c>
    </row>
    <row r="297" spans="1:18" x14ac:dyDescent="0.3">
      <c r="A297" s="107">
        <v>40877.986111111109</v>
      </c>
      <c r="B297" s="92">
        <v>11.78</v>
      </c>
      <c r="C297" s="92">
        <v>11.47</v>
      </c>
      <c r="D297" s="92">
        <v>10.88</v>
      </c>
      <c r="E297" s="92">
        <v>10.34</v>
      </c>
      <c r="F297" s="92">
        <v>9.91</v>
      </c>
      <c r="G297" s="92">
        <v>9.59</v>
      </c>
      <c r="H297" s="92">
        <v>9.3000000000000007</v>
      </c>
      <c r="I297" s="92">
        <v>8.98</v>
      </c>
      <c r="J297" s="92">
        <v>8.64</v>
      </c>
      <c r="K297" s="92">
        <v>8</v>
      </c>
      <c r="L297" s="92">
        <v>9.61</v>
      </c>
      <c r="N297" s="92">
        <f t="shared" ca="1" si="20"/>
        <v>9.61967529850474</v>
      </c>
      <c r="O297" s="92">
        <f t="shared" si="21"/>
        <v>0.28375816990282071</v>
      </c>
      <c r="P297" s="92">
        <f t="shared" si="22"/>
        <v>9.547902045866012</v>
      </c>
      <c r="Q297" s="92">
        <f t="shared" ca="1" si="23"/>
        <v>1.0075171752175447</v>
      </c>
      <c r="R297" s="92">
        <f t="shared" ca="1" si="24"/>
        <v>9.6822400538406033</v>
      </c>
    </row>
    <row r="298" spans="1:18" x14ac:dyDescent="0.3">
      <c r="A298" s="107">
        <v>40878</v>
      </c>
      <c r="B298" s="92">
        <v>11.95</v>
      </c>
      <c r="C298" s="92">
        <v>11.77</v>
      </c>
      <c r="D298" s="92">
        <v>11.39</v>
      </c>
      <c r="E298" s="92">
        <v>11</v>
      </c>
      <c r="F298" s="92">
        <v>10.69</v>
      </c>
      <c r="G298" s="92">
        <v>10.34</v>
      </c>
      <c r="H298" s="92">
        <v>10.06</v>
      </c>
      <c r="I298" s="92">
        <v>9.85</v>
      </c>
      <c r="J298" s="92">
        <v>9.52</v>
      </c>
      <c r="K298" s="92">
        <v>8.9</v>
      </c>
      <c r="L298" s="92">
        <v>10.029999999999999</v>
      </c>
      <c r="N298" s="92">
        <f t="shared" ca="1" si="20"/>
        <v>10.358728157180847</v>
      </c>
      <c r="O298" s="92">
        <f t="shared" si="21"/>
        <v>0.2536900011210162</v>
      </c>
      <c r="P298" s="92">
        <f t="shared" si="22"/>
        <v>10.299409999372276</v>
      </c>
      <c r="Q298" s="92">
        <f t="shared" ca="1" si="23"/>
        <v>1.0057593743536946</v>
      </c>
      <c r="R298" s="92">
        <f t="shared" ca="1" si="24"/>
        <v>10.087766524767556</v>
      </c>
    </row>
    <row r="299" spans="1:18" x14ac:dyDescent="0.3">
      <c r="A299" s="107">
        <v>40878.944444444445</v>
      </c>
      <c r="B299" s="92">
        <v>13.23</v>
      </c>
      <c r="C299" s="92">
        <v>13.18</v>
      </c>
      <c r="D299" s="92">
        <v>13.01</v>
      </c>
      <c r="E299" s="92">
        <v>12.78</v>
      </c>
      <c r="F299" s="92">
        <v>12.55</v>
      </c>
      <c r="G299" s="92">
        <v>12.31</v>
      </c>
      <c r="H299" s="92">
        <v>12.03</v>
      </c>
      <c r="I299" s="92">
        <v>11.68</v>
      </c>
      <c r="J299" s="92">
        <v>11.27</v>
      </c>
      <c r="K299" s="92">
        <v>10.57</v>
      </c>
      <c r="L299" s="92">
        <v>11.9</v>
      </c>
      <c r="N299" s="92">
        <f t="shared" ca="1" si="20"/>
        <v>12.165815640953708</v>
      </c>
      <c r="O299" s="92">
        <f t="shared" si="21"/>
        <v>0.21262034971180965</v>
      </c>
      <c r="P299" s="92">
        <f t="shared" si="22"/>
        <v>12.269486829150516</v>
      </c>
      <c r="Q299" s="92">
        <f t="shared" ca="1" si="23"/>
        <v>0.99155048702195925</v>
      </c>
      <c r="R299" s="92">
        <f t="shared" ca="1" si="24"/>
        <v>11.799450795561315</v>
      </c>
    </row>
    <row r="300" spans="1:18" x14ac:dyDescent="0.3">
      <c r="A300" s="107">
        <v>40878.958333333336</v>
      </c>
      <c r="B300" s="92">
        <v>13.66</v>
      </c>
      <c r="C300" s="92">
        <v>13.53</v>
      </c>
      <c r="D300" s="92">
        <v>13.27</v>
      </c>
      <c r="E300" s="92">
        <v>13</v>
      </c>
      <c r="F300" s="92">
        <v>12.75</v>
      </c>
      <c r="G300" s="92">
        <v>12.51</v>
      </c>
      <c r="H300" s="92">
        <v>12.32</v>
      </c>
      <c r="I300" s="92">
        <v>12.06</v>
      </c>
      <c r="J300" s="92">
        <v>11.76</v>
      </c>
      <c r="K300" s="92">
        <v>11.24</v>
      </c>
      <c r="L300" s="92">
        <v>12.27</v>
      </c>
      <c r="N300" s="92">
        <f t="shared" ca="1" si="20"/>
        <v>12.479639740993521</v>
      </c>
      <c r="O300" s="92">
        <f t="shared" si="21"/>
        <v>0.14142740418707156</v>
      </c>
      <c r="P300" s="92">
        <f t="shared" si="22"/>
        <v>12.482599164249594</v>
      </c>
      <c r="Q300" s="92">
        <f t="shared" ca="1" si="23"/>
        <v>0.99976291610287793</v>
      </c>
      <c r="R300" s="92">
        <f t="shared" ca="1" si="24"/>
        <v>12.267090980582312</v>
      </c>
    </row>
    <row r="301" spans="1:18" x14ac:dyDescent="0.3">
      <c r="A301" s="107">
        <v>40878.965277777781</v>
      </c>
      <c r="B301" s="92">
        <v>14.95</v>
      </c>
      <c r="C301" s="92">
        <v>14.78</v>
      </c>
      <c r="D301" s="92">
        <v>14.47</v>
      </c>
      <c r="E301" s="92">
        <v>14.12</v>
      </c>
      <c r="F301" s="92">
        <v>13.84</v>
      </c>
      <c r="G301" s="92">
        <v>13.62</v>
      </c>
      <c r="H301" s="92">
        <v>13.36</v>
      </c>
      <c r="I301" s="92">
        <v>13.09</v>
      </c>
      <c r="J301" s="92">
        <v>12.74</v>
      </c>
      <c r="K301" s="92">
        <v>11.89</v>
      </c>
      <c r="L301" s="92">
        <v>13.32</v>
      </c>
      <c r="N301" s="92">
        <f t="shared" ca="1" si="20"/>
        <v>13.542869576756949</v>
      </c>
      <c r="O301" s="92">
        <f t="shared" si="21"/>
        <v>0.17811195033364338</v>
      </c>
      <c r="P301" s="92">
        <f t="shared" si="22"/>
        <v>13.582440513881412</v>
      </c>
      <c r="Q301" s="92">
        <f t="shared" ca="1" si="23"/>
        <v>0.99708661068060478</v>
      </c>
      <c r="R301" s="92">
        <f t="shared" ca="1" si="24"/>
        <v>13.281193654265657</v>
      </c>
    </row>
    <row r="302" spans="1:18" x14ac:dyDescent="0.3">
      <c r="A302" s="107">
        <v>40878.972222222219</v>
      </c>
      <c r="B302" s="92">
        <v>14.51</v>
      </c>
      <c r="C302" s="92">
        <v>14.35</v>
      </c>
      <c r="D302" s="92">
        <v>14.07</v>
      </c>
      <c r="E302" s="92">
        <v>13.69</v>
      </c>
      <c r="F302" s="92">
        <v>13.34</v>
      </c>
      <c r="G302" s="92">
        <v>13.01</v>
      </c>
      <c r="H302" s="92">
        <v>12.72</v>
      </c>
      <c r="I302" s="92">
        <v>12.43</v>
      </c>
      <c r="J302" s="92">
        <v>11.99</v>
      </c>
      <c r="K302" s="92">
        <v>11.22</v>
      </c>
      <c r="L302" s="92">
        <v>12.97</v>
      </c>
      <c r="N302" s="92">
        <f t="shared" ca="1" si="20"/>
        <v>12.967738397384968</v>
      </c>
      <c r="O302" s="92">
        <f t="shared" si="21"/>
        <v>0.20831704898588585</v>
      </c>
      <c r="P302" s="92">
        <f t="shared" si="22"/>
        <v>12.968048263159472</v>
      </c>
      <c r="Q302" s="92">
        <f t="shared" ca="1" si="23"/>
        <v>0.99997610544252946</v>
      </c>
      <c r="R302" s="92">
        <f t="shared" ca="1" si="24"/>
        <v>12.969690087589608</v>
      </c>
    </row>
    <row r="303" spans="1:18" x14ac:dyDescent="0.3">
      <c r="A303" s="107">
        <v>40878.979166666664</v>
      </c>
      <c r="B303" s="92">
        <v>14.4</v>
      </c>
      <c r="C303" s="92">
        <v>14.26</v>
      </c>
      <c r="D303" s="92">
        <v>14.03</v>
      </c>
      <c r="E303" s="92">
        <v>13.8</v>
      </c>
      <c r="F303" s="92">
        <v>13.61</v>
      </c>
      <c r="G303" s="92">
        <v>13.37</v>
      </c>
      <c r="H303" s="92">
        <v>13.09</v>
      </c>
      <c r="I303" s="92">
        <v>12.6</v>
      </c>
      <c r="J303" s="92">
        <v>11.98</v>
      </c>
      <c r="K303" s="92">
        <v>11.15</v>
      </c>
      <c r="L303" s="92">
        <v>13.1</v>
      </c>
      <c r="N303" s="92">
        <f t="shared" ca="1" si="20"/>
        <v>13.128874090116787</v>
      </c>
      <c r="O303" s="92">
        <f t="shared" si="21"/>
        <v>0.1955836807588226</v>
      </c>
      <c r="P303" s="92">
        <f t="shared" si="22"/>
        <v>13.329518676431372</v>
      </c>
      <c r="Q303" s="92">
        <f t="shared" ca="1" si="23"/>
        <v>0.98494734947411455</v>
      </c>
      <c r="R303" s="92">
        <f t="shared" ca="1" si="24"/>
        <v>12.9028102781109</v>
      </c>
    </row>
    <row r="304" spans="1:18" x14ac:dyDescent="0.3">
      <c r="A304" s="107">
        <v>40878.986111111109</v>
      </c>
      <c r="B304" s="92">
        <v>14.3</v>
      </c>
      <c r="C304" s="92">
        <v>14.18</v>
      </c>
      <c r="D304" s="92">
        <v>13.92</v>
      </c>
      <c r="E304" s="92">
        <v>13.62</v>
      </c>
      <c r="F304" s="92">
        <v>13.36</v>
      </c>
      <c r="G304" s="92">
        <v>13.09</v>
      </c>
      <c r="H304" s="92">
        <v>12.79</v>
      </c>
      <c r="I304" s="92">
        <v>12.46</v>
      </c>
      <c r="J304" s="92">
        <v>12.12</v>
      </c>
      <c r="K304" s="92">
        <v>11.53</v>
      </c>
      <c r="L304" s="92">
        <v>12.85</v>
      </c>
      <c r="N304" s="92">
        <f t="shared" ca="1" si="20"/>
        <v>12.996681878605145</v>
      </c>
      <c r="O304" s="92">
        <f t="shared" si="21"/>
        <v>0.21425188351479271</v>
      </c>
      <c r="P304" s="92">
        <f t="shared" si="22"/>
        <v>13.046589762720332</v>
      </c>
      <c r="Q304" s="92">
        <f t="shared" ca="1" si="23"/>
        <v>0.99617464141795919</v>
      </c>
      <c r="R304" s="92">
        <f t="shared" ca="1" si="24"/>
        <v>12.800844142220775</v>
      </c>
    </row>
    <row r="305" spans="1:18" x14ac:dyDescent="0.3">
      <c r="A305" s="107">
        <v>40878.993055555555</v>
      </c>
      <c r="B305" s="92">
        <v>13.84</v>
      </c>
      <c r="C305" s="92">
        <v>13.67</v>
      </c>
      <c r="D305" s="92">
        <v>13.36</v>
      </c>
      <c r="E305" s="92">
        <v>13.08</v>
      </c>
      <c r="F305" s="92">
        <v>12.84</v>
      </c>
      <c r="G305" s="92">
        <v>12.6</v>
      </c>
      <c r="H305" s="92">
        <v>12.31</v>
      </c>
      <c r="I305" s="92">
        <v>11.94</v>
      </c>
      <c r="J305" s="92">
        <v>11.51</v>
      </c>
      <c r="K305" s="92">
        <v>10.73</v>
      </c>
      <c r="L305" s="92">
        <v>12.51</v>
      </c>
      <c r="N305" s="92">
        <f t="shared" ca="1" si="20"/>
        <v>12.4540634369742</v>
      </c>
      <c r="O305" s="92">
        <f t="shared" si="21"/>
        <v>0.21517514495507187</v>
      </c>
      <c r="P305" s="92">
        <f t="shared" si="22"/>
        <v>12.558034982621026</v>
      </c>
      <c r="Q305" s="92">
        <f t="shared" ca="1" si="23"/>
        <v>0.9917207153992873</v>
      </c>
      <c r="R305" s="92">
        <f t="shared" ca="1" si="24"/>
        <v>12.406426149645084</v>
      </c>
    </row>
    <row r="306" spans="1:18" x14ac:dyDescent="0.3">
      <c r="A306" s="107">
        <v>40879.736111111109</v>
      </c>
      <c r="B306" s="92">
        <v>12.92</v>
      </c>
      <c r="C306" s="92">
        <v>12.74</v>
      </c>
      <c r="D306" s="92">
        <v>12.45</v>
      </c>
      <c r="E306" s="92">
        <v>12.19</v>
      </c>
      <c r="F306" s="92">
        <v>11.97</v>
      </c>
      <c r="G306" s="92">
        <v>11.73</v>
      </c>
      <c r="H306" s="92">
        <v>11.49</v>
      </c>
      <c r="I306" s="92">
        <v>11.25</v>
      </c>
      <c r="J306" s="92">
        <v>11</v>
      </c>
      <c r="K306" s="92">
        <v>10.55</v>
      </c>
      <c r="L306" s="92">
        <v>12.01</v>
      </c>
      <c r="N306" s="92">
        <f t="shared" ca="1" si="20"/>
        <v>11.687959039556167</v>
      </c>
      <c r="O306" s="92">
        <f t="shared" si="21"/>
        <v>0.19103489523471545</v>
      </c>
      <c r="P306" s="92">
        <f t="shared" si="22"/>
        <v>11.695309009122543</v>
      </c>
      <c r="Q306" s="92">
        <f t="shared" ca="1" si="23"/>
        <v>0.9993715455007951</v>
      </c>
      <c r="R306" s="92">
        <f t="shared" ca="1" si="24"/>
        <v>12.002452261464549</v>
      </c>
    </row>
    <row r="307" spans="1:18" x14ac:dyDescent="0.3">
      <c r="A307" s="107">
        <v>40879.743055555555</v>
      </c>
      <c r="B307" s="92">
        <v>14.53</v>
      </c>
      <c r="C307" s="92">
        <v>14.38</v>
      </c>
      <c r="D307" s="92">
        <v>14.11</v>
      </c>
      <c r="E307" s="92">
        <v>13.89</v>
      </c>
      <c r="F307" s="92">
        <v>13.67</v>
      </c>
      <c r="G307" s="92">
        <v>13.44</v>
      </c>
      <c r="H307" s="92">
        <v>13.17</v>
      </c>
      <c r="I307" s="92">
        <v>12.82</v>
      </c>
      <c r="J307" s="92">
        <v>12.42</v>
      </c>
      <c r="K307" s="92">
        <v>11.69</v>
      </c>
      <c r="L307" s="92">
        <v>14.05</v>
      </c>
      <c r="N307" s="92">
        <f t="shared" ca="1" si="20"/>
        <v>13.297094935029106</v>
      </c>
      <c r="O307" s="92">
        <f t="shared" si="21"/>
        <v>0.18753485902239148</v>
      </c>
      <c r="P307" s="92">
        <f t="shared" si="22"/>
        <v>13.400978941961649</v>
      </c>
      <c r="Q307" s="92">
        <f t="shared" ca="1" si="23"/>
        <v>0.99224802849236204</v>
      </c>
      <c r="R307" s="92">
        <f t="shared" ca="1" si="24"/>
        <v>13.941084800317688</v>
      </c>
    </row>
    <row r="308" spans="1:18" x14ac:dyDescent="0.3">
      <c r="A308" s="107">
        <v>40879.75</v>
      </c>
      <c r="B308" s="92">
        <v>12.96</v>
      </c>
      <c r="C308" s="92">
        <v>12.86</v>
      </c>
      <c r="D308" s="92">
        <v>12.67</v>
      </c>
      <c r="E308" s="92">
        <v>12.44</v>
      </c>
      <c r="F308" s="92">
        <v>12.29</v>
      </c>
      <c r="G308" s="92">
        <v>12.09</v>
      </c>
      <c r="H308" s="92">
        <v>11.8</v>
      </c>
      <c r="I308" s="92">
        <v>11.5</v>
      </c>
      <c r="J308" s="92">
        <v>11.21</v>
      </c>
      <c r="K308" s="92">
        <v>10.66</v>
      </c>
      <c r="L308" s="92">
        <v>12.66</v>
      </c>
      <c r="N308" s="92">
        <f t="shared" ca="1" si="20"/>
        <v>11.949583208913607</v>
      </c>
      <c r="O308" s="92">
        <f t="shared" si="21"/>
        <v>0.22436308006800257</v>
      </c>
      <c r="P308" s="92">
        <f t="shared" si="22"/>
        <v>12.048017186773476</v>
      </c>
      <c r="Q308" s="92">
        <f t="shared" ca="1" si="23"/>
        <v>0.99182986077012469</v>
      </c>
      <c r="R308" s="92">
        <f t="shared" ca="1" si="24"/>
        <v>12.556566037349778</v>
      </c>
    </row>
    <row r="309" spans="1:18" x14ac:dyDescent="0.3">
      <c r="A309" s="107">
        <v>40879.756944444445</v>
      </c>
      <c r="B309" s="92">
        <v>12.01</v>
      </c>
      <c r="C309" s="92">
        <v>11.97</v>
      </c>
      <c r="D309" s="92">
        <v>11.8</v>
      </c>
      <c r="E309" s="92">
        <v>11.62</v>
      </c>
      <c r="F309" s="92">
        <v>11.45</v>
      </c>
      <c r="G309" s="92">
        <v>11.32</v>
      </c>
      <c r="H309" s="92">
        <v>11.17</v>
      </c>
      <c r="I309" s="92">
        <v>10.97</v>
      </c>
      <c r="J309" s="92">
        <v>10.77</v>
      </c>
      <c r="K309" s="92">
        <v>10.31</v>
      </c>
      <c r="L309" s="92">
        <v>11.35</v>
      </c>
      <c r="N309" s="92">
        <f t="shared" ca="1" si="20"/>
        <v>11.263527117105383</v>
      </c>
      <c r="O309" s="92">
        <f t="shared" si="21"/>
        <v>0.12326973307719181</v>
      </c>
      <c r="P309" s="92">
        <f t="shared" si="22"/>
        <v>11.29838591165479</v>
      </c>
      <c r="Q309" s="92">
        <f t="shared" ca="1" si="23"/>
        <v>0.99691471022303735</v>
      </c>
      <c r="R309" s="92">
        <f t="shared" ca="1" si="24"/>
        <v>11.314981961031474</v>
      </c>
    </row>
    <row r="310" spans="1:18" x14ac:dyDescent="0.3">
      <c r="A310" s="107">
        <v>40879.763888888891</v>
      </c>
      <c r="B310" s="92">
        <v>10.210000000000001</v>
      </c>
      <c r="C310" s="92">
        <v>10.11</v>
      </c>
      <c r="D310" s="92">
        <v>9.94</v>
      </c>
      <c r="E310" s="92">
        <v>9.8000000000000007</v>
      </c>
      <c r="F310" s="92">
        <v>9.56</v>
      </c>
      <c r="G310" s="92">
        <v>9.2899999999999991</v>
      </c>
      <c r="H310" s="92">
        <v>9.06</v>
      </c>
      <c r="I310" s="92">
        <v>8.83</v>
      </c>
      <c r="J310" s="92">
        <v>8.56</v>
      </c>
      <c r="K310" s="92">
        <v>8.17</v>
      </c>
      <c r="L310" s="92">
        <v>9.6</v>
      </c>
      <c r="N310" s="92">
        <f t="shared" ca="1" si="20"/>
        <v>9.249218262862053</v>
      </c>
      <c r="O310" s="92">
        <f t="shared" si="21"/>
        <v>0.23166622614161525</v>
      </c>
      <c r="P310" s="92">
        <f t="shared" si="22"/>
        <v>9.2566920650598838</v>
      </c>
      <c r="Q310" s="92">
        <f t="shared" ca="1" si="23"/>
        <v>0.9991926055068806</v>
      </c>
      <c r="R310" s="92">
        <f t="shared" ca="1" si="24"/>
        <v>9.5922490128660538</v>
      </c>
    </row>
    <row r="311" spans="1:18" x14ac:dyDescent="0.3">
      <c r="A311" s="107">
        <v>40879.770833333336</v>
      </c>
      <c r="B311" s="92">
        <v>10.15</v>
      </c>
      <c r="C311" s="92">
        <v>10.050000000000001</v>
      </c>
      <c r="D311" s="92">
        <v>9.83</v>
      </c>
      <c r="E311" s="92">
        <v>9.59</v>
      </c>
      <c r="F311" s="92">
        <v>9.33</v>
      </c>
      <c r="G311" s="92">
        <v>9.0500000000000007</v>
      </c>
      <c r="H311" s="92">
        <v>8.76</v>
      </c>
      <c r="I311" s="92">
        <v>8.49</v>
      </c>
      <c r="J311" s="92">
        <v>8.16</v>
      </c>
      <c r="K311" s="92">
        <v>7.67</v>
      </c>
      <c r="L311" s="92">
        <v>8.59</v>
      </c>
      <c r="N311" s="92">
        <f t="shared" ca="1" si="20"/>
        <v>8.980225716281975</v>
      </c>
      <c r="O311" s="92">
        <f t="shared" si="21"/>
        <v>0.30096824600916122</v>
      </c>
      <c r="P311" s="92">
        <f t="shared" si="22"/>
        <v>9.0078686506882821</v>
      </c>
      <c r="Q311" s="92">
        <f t="shared" ca="1" si="23"/>
        <v>0.99693124583869297</v>
      </c>
      <c r="R311" s="92">
        <f t="shared" ca="1" si="24"/>
        <v>8.5636394017543722</v>
      </c>
    </row>
    <row r="312" spans="1:18" x14ac:dyDescent="0.3">
      <c r="A312" s="107">
        <v>40879.777777777781</v>
      </c>
      <c r="B312" s="92">
        <v>9.4</v>
      </c>
      <c r="C312" s="92">
        <v>9.35</v>
      </c>
      <c r="D312" s="92">
        <v>9.24</v>
      </c>
      <c r="E312" s="92">
        <v>9.1999999999999993</v>
      </c>
      <c r="F312" s="92">
        <v>9.15</v>
      </c>
      <c r="G312" s="92">
        <v>9.16</v>
      </c>
      <c r="H312" s="92">
        <v>9.16</v>
      </c>
      <c r="I312" s="92">
        <v>9.11</v>
      </c>
      <c r="J312" s="92">
        <v>8.9</v>
      </c>
      <c r="K312" s="92">
        <v>8.5299999999999994</v>
      </c>
      <c r="L312" s="92">
        <v>9.4</v>
      </c>
      <c r="N312" s="92">
        <f t="shared" ca="1" si="20"/>
        <v>9.1073445170299401</v>
      </c>
      <c r="O312" s="92">
        <f t="shared" si="21"/>
        <v>0</v>
      </c>
      <c r="P312" s="92">
        <f t="shared" si="22"/>
        <v>9.16</v>
      </c>
      <c r="Q312" s="92">
        <f t="shared" ca="1" si="23"/>
        <v>0.9942515848285961</v>
      </c>
      <c r="R312" s="92">
        <f t="shared" ca="1" si="24"/>
        <v>9.3459648973888036</v>
      </c>
    </row>
    <row r="313" spans="1:18" x14ac:dyDescent="0.3">
      <c r="A313" s="107">
        <v>40879.784722222219</v>
      </c>
      <c r="B313" s="92">
        <v>10.23</v>
      </c>
      <c r="C313" s="92">
        <v>10.119999999999999</v>
      </c>
      <c r="D313" s="92">
        <v>9.94</v>
      </c>
      <c r="E313" s="92">
        <v>9.7799999999999994</v>
      </c>
      <c r="F313" s="92">
        <v>9.6</v>
      </c>
      <c r="G313" s="92">
        <v>9.4499999999999993</v>
      </c>
      <c r="H313" s="92">
        <v>9.3000000000000007</v>
      </c>
      <c r="I313" s="92">
        <v>9.11</v>
      </c>
      <c r="J313" s="92">
        <v>8.9</v>
      </c>
      <c r="K313" s="92">
        <v>8.32</v>
      </c>
      <c r="L313" s="92">
        <v>9.49</v>
      </c>
      <c r="N313" s="92">
        <f t="shared" ca="1" si="20"/>
        <v>9.3969712363558173</v>
      </c>
      <c r="O313" s="92">
        <f t="shared" si="21"/>
        <v>0.14785889774962807</v>
      </c>
      <c r="P313" s="92">
        <f t="shared" si="22"/>
        <v>9.4283613303103682</v>
      </c>
      <c r="Q313" s="92">
        <f t="shared" ca="1" si="23"/>
        <v>0.99667067342300109</v>
      </c>
      <c r="R313" s="92">
        <f t="shared" ca="1" si="24"/>
        <v>9.4584046907842811</v>
      </c>
    </row>
    <row r="314" spans="1:18" x14ac:dyDescent="0.3">
      <c r="A314" s="107">
        <v>40879.791666666664</v>
      </c>
      <c r="B314" s="92">
        <v>9.5</v>
      </c>
      <c r="C314" s="92">
        <v>9.39</v>
      </c>
      <c r="D314" s="92">
        <v>9.19</v>
      </c>
      <c r="E314" s="92">
        <v>9.0299999999999994</v>
      </c>
      <c r="F314" s="92">
        <v>8.93</v>
      </c>
      <c r="G314" s="92">
        <v>8.84</v>
      </c>
      <c r="H314" s="92">
        <v>8.76</v>
      </c>
      <c r="I314" s="92">
        <v>8.6300000000000008</v>
      </c>
      <c r="J314" s="92">
        <v>8.39</v>
      </c>
      <c r="K314" s="92">
        <v>7.91</v>
      </c>
      <c r="L314" s="92">
        <v>8.93</v>
      </c>
      <c r="N314" s="92">
        <f t="shared" ca="1" si="20"/>
        <v>8.7916300192600847</v>
      </c>
      <c r="O314" s="92">
        <f t="shared" si="21"/>
        <v>8.4009523679267964E-2</v>
      </c>
      <c r="P314" s="92">
        <f t="shared" si="22"/>
        <v>8.828493401254164</v>
      </c>
      <c r="Q314" s="92">
        <f t="shared" ca="1" si="23"/>
        <v>0.99582449911682069</v>
      </c>
      <c r="R314" s="92">
        <f t="shared" ca="1" si="24"/>
        <v>8.8927127771132088</v>
      </c>
    </row>
    <row r="315" spans="1:18" x14ac:dyDescent="0.3">
      <c r="A315" s="107">
        <v>40879.819444444445</v>
      </c>
      <c r="B315" s="92">
        <v>9.77</v>
      </c>
      <c r="C315" s="92">
        <v>9.7100000000000009</v>
      </c>
      <c r="D315" s="92">
        <v>9.6199999999999992</v>
      </c>
      <c r="E315" s="92">
        <v>9.49</v>
      </c>
      <c r="F315" s="92">
        <v>9.34</v>
      </c>
      <c r="G315" s="92">
        <v>9.11</v>
      </c>
      <c r="H315" s="92">
        <v>8.81</v>
      </c>
      <c r="I315" s="92">
        <v>8.48</v>
      </c>
      <c r="J315" s="92">
        <v>8.17</v>
      </c>
      <c r="K315" s="92">
        <v>7.64</v>
      </c>
      <c r="L315" s="92">
        <v>9.08</v>
      </c>
      <c r="N315" s="92">
        <f t="shared" ca="1" si="20"/>
        <v>8.9457533230028137</v>
      </c>
      <c r="O315" s="92">
        <f t="shared" si="21"/>
        <v>0.30943685522574632</v>
      </c>
      <c r="P315" s="92">
        <f t="shared" si="22"/>
        <v>9.0663988405049132</v>
      </c>
      <c r="Q315" s="92">
        <f t="shared" ca="1" si="23"/>
        <v>0.9866931160183352</v>
      </c>
      <c r="R315" s="92">
        <f t="shared" ca="1" si="24"/>
        <v>8.9591734934464835</v>
      </c>
    </row>
    <row r="316" spans="1:18" x14ac:dyDescent="0.3">
      <c r="A316" s="107">
        <v>40879.826388888891</v>
      </c>
      <c r="B316" s="92">
        <v>8.84</v>
      </c>
      <c r="C316" s="92">
        <v>8.7200000000000006</v>
      </c>
      <c r="D316" s="92">
        <v>8.51</v>
      </c>
      <c r="E316" s="92">
        <v>8.3000000000000007</v>
      </c>
      <c r="F316" s="92">
        <v>8.07</v>
      </c>
      <c r="G316" s="92">
        <v>7.87</v>
      </c>
      <c r="H316" s="92">
        <v>7.7</v>
      </c>
      <c r="I316" s="92">
        <v>7.53</v>
      </c>
      <c r="J316" s="92">
        <v>7.42</v>
      </c>
      <c r="K316" s="92">
        <v>7.16</v>
      </c>
      <c r="L316" s="92">
        <v>8.25</v>
      </c>
      <c r="N316" s="92">
        <f t="shared" ca="1" si="20"/>
        <v>7.8920400418248313</v>
      </c>
      <c r="O316" s="92">
        <f t="shared" si="21"/>
        <v>0.2018021456573641</v>
      </c>
      <c r="P316" s="92">
        <f t="shared" si="22"/>
        <v>7.8454149968427958</v>
      </c>
      <c r="Q316" s="92">
        <f t="shared" ca="1" si="23"/>
        <v>1.0059429673256033</v>
      </c>
      <c r="R316" s="92">
        <f t="shared" ca="1" si="24"/>
        <v>8.2990294804362268</v>
      </c>
    </row>
    <row r="317" spans="1:18" x14ac:dyDescent="0.3">
      <c r="A317" s="107">
        <v>40879.833333333336</v>
      </c>
      <c r="B317" s="92">
        <v>9.41</v>
      </c>
      <c r="C317" s="92">
        <v>9.2899999999999991</v>
      </c>
      <c r="D317" s="92">
        <v>9.1300000000000008</v>
      </c>
      <c r="E317" s="92">
        <v>8.99</v>
      </c>
      <c r="F317" s="92">
        <v>8.81</v>
      </c>
      <c r="G317" s="92">
        <v>8.59</v>
      </c>
      <c r="H317" s="92">
        <v>8.39</v>
      </c>
      <c r="I317" s="92">
        <v>8.14</v>
      </c>
      <c r="J317" s="92">
        <v>7.85</v>
      </c>
      <c r="K317" s="92">
        <v>7.33</v>
      </c>
      <c r="L317" s="92">
        <v>8.9499999999999993</v>
      </c>
      <c r="N317" s="92">
        <f t="shared" ca="1" si="20"/>
        <v>8.5088517699127966</v>
      </c>
      <c r="O317" s="92">
        <f t="shared" si="21"/>
        <v>0.21770109173788937</v>
      </c>
      <c r="P317" s="92">
        <f t="shared" si="22"/>
        <v>8.5610552348977471</v>
      </c>
      <c r="Q317" s="92">
        <f t="shared" ca="1" si="23"/>
        <v>0.9939022160758697</v>
      </c>
      <c r="R317" s="92">
        <f t="shared" ca="1" si="24"/>
        <v>8.8954248338790336</v>
      </c>
    </row>
    <row r="318" spans="1:18" x14ac:dyDescent="0.3">
      <c r="A318" s="107">
        <v>40879.840277777781</v>
      </c>
      <c r="B318" s="92">
        <v>9.26</v>
      </c>
      <c r="C318" s="92">
        <v>9.17</v>
      </c>
      <c r="D318" s="92">
        <v>8.93</v>
      </c>
      <c r="E318" s="92">
        <v>8.6300000000000008</v>
      </c>
      <c r="F318" s="92">
        <v>8.34</v>
      </c>
      <c r="G318" s="92">
        <v>8.0299999999999994</v>
      </c>
      <c r="H318" s="92">
        <v>7.72</v>
      </c>
      <c r="I318" s="92">
        <v>7.39</v>
      </c>
      <c r="J318" s="92">
        <v>7.1</v>
      </c>
      <c r="K318" s="92">
        <v>6.74</v>
      </c>
      <c r="L318" s="92">
        <v>7.87</v>
      </c>
      <c r="N318" s="92">
        <f t="shared" ca="1" si="20"/>
        <v>7.9768486968430246</v>
      </c>
      <c r="O318" s="92">
        <f t="shared" si="21"/>
        <v>0.36381905333674691</v>
      </c>
      <c r="P318" s="92">
        <f t="shared" si="22"/>
        <v>7.9848325389260522</v>
      </c>
      <c r="Q318" s="92">
        <f t="shared" ca="1" si="23"/>
        <v>0.99900012404216287</v>
      </c>
      <c r="R318" s="92">
        <f t="shared" ca="1" si="24"/>
        <v>7.8621309762118221</v>
      </c>
    </row>
    <row r="319" spans="1:18" x14ac:dyDescent="0.3">
      <c r="A319" s="107">
        <v>40879.847222222219</v>
      </c>
      <c r="B319" s="92">
        <v>8.01</v>
      </c>
      <c r="C319" s="92">
        <v>7.86</v>
      </c>
      <c r="D319" s="92">
        <v>7.69</v>
      </c>
      <c r="E319" s="92">
        <v>7.58</v>
      </c>
      <c r="F319" s="92">
        <v>7.52</v>
      </c>
      <c r="G319" s="92">
        <v>7.44</v>
      </c>
      <c r="H319" s="92">
        <v>7.28</v>
      </c>
      <c r="I319" s="92">
        <v>7.06</v>
      </c>
      <c r="J319" s="92">
        <v>6.77</v>
      </c>
      <c r="K319" s="92">
        <v>6.35</v>
      </c>
      <c r="L319" s="92">
        <v>7.38</v>
      </c>
      <c r="N319" s="92">
        <f t="shared" ca="1" si="20"/>
        <v>7.2976709342821628</v>
      </c>
      <c r="O319" s="92">
        <f t="shared" si="21"/>
        <v>0.20089886781481869</v>
      </c>
      <c r="P319" s="92">
        <f t="shared" si="22"/>
        <v>7.4168621383063726</v>
      </c>
      <c r="Q319" s="92">
        <f t="shared" ca="1" si="23"/>
        <v>0.98392969940635477</v>
      </c>
      <c r="R319" s="92">
        <f t="shared" ca="1" si="24"/>
        <v>7.2614011816188979</v>
      </c>
    </row>
    <row r="320" spans="1:18" x14ac:dyDescent="0.3">
      <c r="A320" s="107">
        <v>40879.854166666664</v>
      </c>
      <c r="B320" s="92">
        <v>7.5</v>
      </c>
      <c r="C320" s="92">
        <v>7.47</v>
      </c>
      <c r="D320" s="92">
        <v>7.46</v>
      </c>
      <c r="E320" s="92">
        <v>7.41</v>
      </c>
      <c r="F320" s="92">
        <v>7.31</v>
      </c>
      <c r="G320" s="92">
        <v>7.19</v>
      </c>
      <c r="H320" s="92">
        <v>7.08</v>
      </c>
      <c r="I320" s="92">
        <v>6.95</v>
      </c>
      <c r="J320" s="92">
        <v>6.78</v>
      </c>
      <c r="K320" s="92">
        <v>6.38</v>
      </c>
      <c r="L320" s="92">
        <v>7.23</v>
      </c>
      <c r="N320" s="92">
        <f t="shared" ca="1" si="20"/>
        <v>7.1319829780106891</v>
      </c>
      <c r="O320" s="92">
        <f t="shared" si="21"/>
        <v>0.14247068959579628</v>
      </c>
      <c r="P320" s="92">
        <f t="shared" si="22"/>
        <v>7.1741355932923616</v>
      </c>
      <c r="Q320" s="92">
        <f t="shared" ca="1" si="23"/>
        <v>0.99412436317469599</v>
      </c>
      <c r="R320" s="92">
        <f t="shared" ca="1" si="24"/>
        <v>7.1875191457530523</v>
      </c>
    </row>
    <row r="321" spans="1:18" x14ac:dyDescent="0.3">
      <c r="A321" s="107">
        <v>40880.034722222219</v>
      </c>
      <c r="B321" s="92">
        <v>8.4</v>
      </c>
      <c r="C321" s="92">
        <v>8.3800000000000008</v>
      </c>
      <c r="D321" s="92">
        <v>8.2799999999999994</v>
      </c>
      <c r="E321" s="92">
        <v>8.16</v>
      </c>
      <c r="F321" s="92">
        <v>8.1</v>
      </c>
      <c r="G321" s="92">
        <v>8.1</v>
      </c>
      <c r="H321" s="92">
        <v>8.01</v>
      </c>
      <c r="I321" s="92">
        <v>7.85</v>
      </c>
      <c r="J321" s="92">
        <v>7.71</v>
      </c>
      <c r="K321" s="92">
        <v>7.46</v>
      </c>
      <c r="L321" s="92">
        <v>8.3800000000000008</v>
      </c>
      <c r="N321" s="92">
        <f t="shared" ca="1" si="20"/>
        <v>8.0097340832619821</v>
      </c>
      <c r="O321" s="92">
        <f t="shared" si="21"/>
        <v>0.10325229161636262</v>
      </c>
      <c r="P321" s="92">
        <f t="shared" si="22"/>
        <v>8.0870435467944652</v>
      </c>
      <c r="Q321" s="92">
        <f t="shared" ca="1" si="23"/>
        <v>0.99044033050086311</v>
      </c>
      <c r="R321" s="92">
        <f t="shared" ca="1" si="24"/>
        <v>8.299889969597233</v>
      </c>
    </row>
    <row r="322" spans="1:18" x14ac:dyDescent="0.3">
      <c r="A322" s="107">
        <v>40880.041666666664</v>
      </c>
      <c r="B322" s="92">
        <v>10.38</v>
      </c>
      <c r="C322" s="92">
        <v>10.46</v>
      </c>
      <c r="D322" s="92">
        <v>10.56</v>
      </c>
      <c r="E322" s="92">
        <v>10.51</v>
      </c>
      <c r="F322" s="92">
        <v>10.4</v>
      </c>
      <c r="G322" s="92">
        <v>10.210000000000001</v>
      </c>
      <c r="H322" s="92">
        <v>9.94</v>
      </c>
      <c r="I322" s="92">
        <v>9.58</v>
      </c>
      <c r="J322" s="92">
        <v>9.25</v>
      </c>
      <c r="K322" s="92">
        <v>8.85</v>
      </c>
      <c r="L322" s="92">
        <v>10.07</v>
      </c>
      <c r="N322" s="92">
        <f t="shared" ca="1" si="20"/>
        <v>10.004862159071449</v>
      </c>
      <c r="O322" s="92">
        <f t="shared" si="21"/>
        <v>0.24766402108564314</v>
      </c>
      <c r="P322" s="92">
        <f t="shared" si="22"/>
        <v>10.170870517402946</v>
      </c>
      <c r="Q322" s="92">
        <f t="shared" ca="1" si="23"/>
        <v>0.98367805803372999</v>
      </c>
      <c r="R322" s="92">
        <f t="shared" ca="1" si="24"/>
        <v>9.9056380443996606</v>
      </c>
    </row>
    <row r="323" spans="1:18" x14ac:dyDescent="0.3">
      <c r="A323" s="107">
        <v>40880.048611111109</v>
      </c>
      <c r="B323" s="92">
        <v>12.38</v>
      </c>
      <c r="C323" s="92">
        <v>12.4</v>
      </c>
      <c r="D323" s="92">
        <v>12.35</v>
      </c>
      <c r="E323" s="92">
        <v>12.19</v>
      </c>
      <c r="F323" s="92">
        <v>11.9</v>
      </c>
      <c r="G323" s="92">
        <v>11.45</v>
      </c>
      <c r="H323" s="92">
        <v>10.97</v>
      </c>
      <c r="I323" s="92">
        <v>10.5</v>
      </c>
      <c r="J323" s="92">
        <v>10.06</v>
      </c>
      <c r="K323" s="92">
        <v>9.39</v>
      </c>
      <c r="L323" s="92">
        <v>11.48</v>
      </c>
      <c r="N323" s="92">
        <f t="shared" ref="N323:N386" ca="1" si="25">POWER(SUM(POWER(C323,Exponent)*$C$1,POWER(D323,Exponent)*$D$1,POWER(E323,Exponent)*$E$1,POWER(F323,Exponent)*$F$1,POWER(G323,Exponent)*$G$1,POWER(H323,Exponent)*$H$1,POWER(I323,Exponent)*$I$1,POWER(J323,Exponent)*$J$1,POWER(K323,Exponent)*$K$1),1/Exponent)</f>
        <v>11.260303823493791</v>
      </c>
      <c r="O323" s="92">
        <f t="shared" ref="O323:O386" si="26">LN(G323/H323)/LN(97.5/87.5)</f>
        <v>0.39574934935837669</v>
      </c>
      <c r="P323" s="92">
        <f t="shared" ref="P323:P386" si="27">G323*POWER(96/97.5,O323)</f>
        <v>11.379960506553788</v>
      </c>
      <c r="Q323" s="92">
        <f t="shared" ref="Q323:Q386" ca="1" si="28">N323/P323</f>
        <v>0.98948531649199611</v>
      </c>
      <c r="R323" s="92">
        <f t="shared" ref="R323:R386" ca="1" si="29">L323*Q323</f>
        <v>11.359291433328115</v>
      </c>
    </row>
    <row r="324" spans="1:18" x14ac:dyDescent="0.3">
      <c r="A324" s="107">
        <v>40880.055555555555</v>
      </c>
      <c r="B324" s="92">
        <v>11.24</v>
      </c>
      <c r="C324" s="92">
        <v>11.13</v>
      </c>
      <c r="D324" s="92">
        <v>10.89</v>
      </c>
      <c r="E324" s="92">
        <v>10.61</v>
      </c>
      <c r="F324" s="92">
        <v>10.33</v>
      </c>
      <c r="G324" s="92">
        <v>9.94</v>
      </c>
      <c r="H324" s="92">
        <v>9.5399999999999991</v>
      </c>
      <c r="I324" s="92">
        <v>9.2899999999999991</v>
      </c>
      <c r="J324" s="92">
        <v>9.1300000000000008</v>
      </c>
      <c r="K324" s="92">
        <v>8.76</v>
      </c>
      <c r="L324" s="92">
        <v>9.84</v>
      </c>
      <c r="N324" s="92">
        <f t="shared" ca="1" si="25"/>
        <v>9.9215567492655445</v>
      </c>
      <c r="O324" s="92">
        <f t="shared" si="26"/>
        <v>0.3795598800727355</v>
      </c>
      <c r="P324" s="92">
        <f t="shared" si="27"/>
        <v>9.8816771905983067</v>
      </c>
      <c r="Q324" s="92">
        <f t="shared" ca="1" si="28"/>
        <v>1.0040357074915562</v>
      </c>
      <c r="R324" s="92">
        <f t="shared" ca="1" si="29"/>
        <v>9.8797113617169128</v>
      </c>
    </row>
    <row r="325" spans="1:18" x14ac:dyDescent="0.3">
      <c r="A325" s="107">
        <v>40880.0625</v>
      </c>
      <c r="B325" s="92">
        <v>9.42</v>
      </c>
      <c r="C325" s="92">
        <v>9.19</v>
      </c>
      <c r="D325" s="92">
        <v>8.86</v>
      </c>
      <c r="E325" s="92">
        <v>8.61</v>
      </c>
      <c r="F325" s="92">
        <v>8.4</v>
      </c>
      <c r="G325" s="92">
        <v>8.18</v>
      </c>
      <c r="H325" s="92">
        <v>7.97</v>
      </c>
      <c r="I325" s="92">
        <v>7.8</v>
      </c>
      <c r="J325" s="92">
        <v>7.6</v>
      </c>
      <c r="K325" s="92">
        <v>7.19</v>
      </c>
      <c r="L325" s="92">
        <v>8.16</v>
      </c>
      <c r="N325" s="92">
        <f t="shared" ca="1" si="25"/>
        <v>8.1741052880114502</v>
      </c>
      <c r="O325" s="92">
        <f t="shared" si="26"/>
        <v>0.24033634870332676</v>
      </c>
      <c r="P325" s="92">
        <f t="shared" si="27"/>
        <v>8.1495762418257609</v>
      </c>
      <c r="Q325" s="92">
        <f t="shared" ca="1" si="28"/>
        <v>1.0030098554155245</v>
      </c>
      <c r="R325" s="92">
        <f t="shared" ca="1" si="29"/>
        <v>8.1845604201906799</v>
      </c>
    </row>
    <row r="326" spans="1:18" x14ac:dyDescent="0.3">
      <c r="A326" s="107">
        <v>40880.069444444445</v>
      </c>
      <c r="B326" s="92">
        <v>10.56</v>
      </c>
      <c r="C326" s="92">
        <v>10.33</v>
      </c>
      <c r="D326" s="92">
        <v>9.94</v>
      </c>
      <c r="E326" s="92">
        <v>9.52</v>
      </c>
      <c r="F326" s="92">
        <v>9.09</v>
      </c>
      <c r="G326" s="92">
        <v>8.7200000000000006</v>
      </c>
      <c r="H326" s="92">
        <v>8.4</v>
      </c>
      <c r="I326" s="92">
        <v>8.02</v>
      </c>
      <c r="J326" s="92">
        <v>7.56</v>
      </c>
      <c r="K326" s="92">
        <v>6.9</v>
      </c>
      <c r="L326" s="92">
        <v>9.2200000000000006</v>
      </c>
      <c r="N326" s="92">
        <f t="shared" ca="1" si="25"/>
        <v>8.6874818567437213</v>
      </c>
      <c r="O326" s="92">
        <f t="shared" si="26"/>
        <v>0.34549758420737209</v>
      </c>
      <c r="P326" s="92">
        <f t="shared" si="27"/>
        <v>8.6734148154446249</v>
      </c>
      <c r="Q326" s="92">
        <f t="shared" ca="1" si="28"/>
        <v>1.0016218573189937</v>
      </c>
      <c r="R326" s="92">
        <f t="shared" ca="1" si="29"/>
        <v>9.2349535244811225</v>
      </c>
    </row>
    <row r="327" spans="1:18" x14ac:dyDescent="0.3">
      <c r="A327" s="107">
        <v>40880.076388888891</v>
      </c>
      <c r="B327" s="92">
        <v>10.56</v>
      </c>
      <c r="C327" s="92">
        <v>10.46</v>
      </c>
      <c r="D327" s="92">
        <v>10.29</v>
      </c>
      <c r="E327" s="92">
        <v>10.09</v>
      </c>
      <c r="F327" s="92">
        <v>9.8699999999999992</v>
      </c>
      <c r="G327" s="92">
        <v>9.66</v>
      </c>
      <c r="H327" s="92">
        <v>9.4700000000000006</v>
      </c>
      <c r="I327" s="92">
        <v>9.2100000000000009</v>
      </c>
      <c r="J327" s="92">
        <v>8.8800000000000008</v>
      </c>
      <c r="K327" s="92">
        <v>8.26</v>
      </c>
      <c r="L327" s="92">
        <v>9.41</v>
      </c>
      <c r="N327" s="92">
        <f t="shared" ca="1" si="25"/>
        <v>9.5838552951726186</v>
      </c>
      <c r="O327" s="92">
        <f t="shared" si="26"/>
        <v>0.18356975321058011</v>
      </c>
      <c r="P327" s="92">
        <f t="shared" si="27"/>
        <v>9.6325457642136278</v>
      </c>
      <c r="Q327" s="92">
        <f t="shared" ca="1" si="28"/>
        <v>0.9949452127991022</v>
      </c>
      <c r="R327" s="92">
        <f t="shared" ca="1" si="29"/>
        <v>9.3624344524395511</v>
      </c>
    </row>
    <row r="328" spans="1:18" x14ac:dyDescent="0.3">
      <c r="A328" s="107">
        <v>40881.194444444445</v>
      </c>
      <c r="B328" s="92">
        <v>6.12</v>
      </c>
      <c r="C328" s="92">
        <v>6.05</v>
      </c>
      <c r="D328" s="92">
        <v>6.04</v>
      </c>
      <c r="E328" s="92">
        <v>5.9</v>
      </c>
      <c r="F328" s="92">
        <v>5.82</v>
      </c>
      <c r="G328" s="92">
        <v>5.71</v>
      </c>
      <c r="H328" s="92">
        <v>5.56</v>
      </c>
      <c r="I328" s="92">
        <v>5.42</v>
      </c>
      <c r="J328" s="92">
        <v>5.3</v>
      </c>
      <c r="K328" s="92">
        <v>5.09</v>
      </c>
      <c r="L328" s="92">
        <v>5.28</v>
      </c>
      <c r="N328" s="92">
        <f t="shared" ca="1" si="25"/>
        <v>5.6537019038103198</v>
      </c>
      <c r="O328" s="92">
        <f t="shared" si="26"/>
        <v>0.24600345228311096</v>
      </c>
      <c r="P328" s="92">
        <f t="shared" si="27"/>
        <v>5.6882630633093996</v>
      </c>
      <c r="Q328" s="92">
        <f t="shared" ca="1" si="28"/>
        <v>0.99392412778480532</v>
      </c>
      <c r="R328" s="92">
        <f t="shared" ca="1" si="29"/>
        <v>5.2479193947037723</v>
      </c>
    </row>
    <row r="329" spans="1:18" x14ac:dyDescent="0.3">
      <c r="A329" s="107">
        <v>40881.201388888891</v>
      </c>
      <c r="B329" s="92">
        <v>5.94</v>
      </c>
      <c r="C329" s="92">
        <v>5.88</v>
      </c>
      <c r="D329" s="92">
        <v>5.77</v>
      </c>
      <c r="E329" s="92">
        <v>5.67</v>
      </c>
      <c r="F329" s="92">
        <v>5.59</v>
      </c>
      <c r="G329" s="92">
        <v>5.51</v>
      </c>
      <c r="H329" s="92">
        <v>5.39</v>
      </c>
      <c r="I329" s="92">
        <v>5.23</v>
      </c>
      <c r="J329" s="92">
        <v>5.01</v>
      </c>
      <c r="K329" s="92">
        <v>4.67</v>
      </c>
      <c r="L329" s="92">
        <v>5.22</v>
      </c>
      <c r="N329" s="92">
        <f t="shared" ca="1" si="25"/>
        <v>5.4224913638647978</v>
      </c>
      <c r="O329" s="92">
        <f t="shared" si="26"/>
        <v>0.20347942744085695</v>
      </c>
      <c r="P329" s="92">
        <f t="shared" si="27"/>
        <v>5.4926445364291174</v>
      </c>
      <c r="Q329" s="92">
        <f t="shared" ca="1" si="28"/>
        <v>0.98722779671995164</v>
      </c>
      <c r="R329" s="92">
        <f t="shared" ca="1" si="29"/>
        <v>5.1533290988781477</v>
      </c>
    </row>
    <row r="330" spans="1:18" x14ac:dyDescent="0.3">
      <c r="A330" s="107">
        <v>40881.208333333336</v>
      </c>
      <c r="B330" s="92">
        <v>6.31</v>
      </c>
      <c r="C330" s="92">
        <v>6.31</v>
      </c>
      <c r="D330" s="92">
        <v>6.17</v>
      </c>
      <c r="E330" s="92">
        <v>6.08</v>
      </c>
      <c r="F330" s="92">
        <v>5.98</v>
      </c>
      <c r="G330" s="92">
        <v>5.89</v>
      </c>
      <c r="H330" s="92">
        <v>5.78</v>
      </c>
      <c r="I330" s="92">
        <v>5.62</v>
      </c>
      <c r="J330" s="92">
        <v>5.42</v>
      </c>
      <c r="K330" s="92">
        <v>5.15</v>
      </c>
      <c r="L330" s="92">
        <v>5.33</v>
      </c>
      <c r="N330" s="92">
        <f t="shared" ca="1" si="25"/>
        <v>5.8237834874806049</v>
      </c>
      <c r="O330" s="92">
        <f t="shared" si="26"/>
        <v>0.17421394034663631</v>
      </c>
      <c r="P330" s="92">
        <f t="shared" si="27"/>
        <v>5.8741123087744365</v>
      </c>
      <c r="Q330" s="92">
        <f t="shared" ca="1" si="28"/>
        <v>0.99143209754116324</v>
      </c>
      <c r="R330" s="92">
        <f t="shared" ca="1" si="29"/>
        <v>5.2843330798943997</v>
      </c>
    </row>
    <row r="331" spans="1:18" x14ac:dyDescent="0.3">
      <c r="A331" s="107">
        <v>40883.236111111109</v>
      </c>
      <c r="B331" s="92">
        <v>14.25</v>
      </c>
      <c r="C331" s="92">
        <v>14.09</v>
      </c>
      <c r="D331" s="92">
        <v>13.77</v>
      </c>
      <c r="E331" s="92">
        <v>13.43</v>
      </c>
      <c r="F331" s="92">
        <v>13.1</v>
      </c>
      <c r="G331" s="92">
        <v>12.76</v>
      </c>
      <c r="H331" s="92">
        <v>12.42</v>
      </c>
      <c r="I331" s="92">
        <v>12.1</v>
      </c>
      <c r="J331" s="92">
        <v>11.82</v>
      </c>
      <c r="K331" s="92">
        <v>11.18</v>
      </c>
      <c r="L331" s="92">
        <v>11.89</v>
      </c>
      <c r="N331" s="92">
        <f t="shared" ca="1" si="25"/>
        <v>12.716591328422322</v>
      </c>
      <c r="O331" s="92">
        <f t="shared" si="26"/>
        <v>0.24957311506775459</v>
      </c>
      <c r="P331" s="92">
        <f t="shared" si="27"/>
        <v>12.710721498351774</v>
      </c>
      <c r="Q331" s="92">
        <f t="shared" ca="1" si="28"/>
        <v>1.0004618014855655</v>
      </c>
      <c r="R331" s="92">
        <f t="shared" ca="1" si="29"/>
        <v>11.895490819663374</v>
      </c>
    </row>
    <row r="332" spans="1:18" x14ac:dyDescent="0.3">
      <c r="A332" s="107">
        <v>40883.243055555555</v>
      </c>
      <c r="B332" s="92">
        <v>13.46</v>
      </c>
      <c r="C332" s="92">
        <v>13.38</v>
      </c>
      <c r="D332" s="92">
        <v>13.27</v>
      </c>
      <c r="E332" s="92">
        <v>13.16</v>
      </c>
      <c r="F332" s="92">
        <v>13</v>
      </c>
      <c r="G332" s="92">
        <v>12.77</v>
      </c>
      <c r="H332" s="92">
        <v>12.48</v>
      </c>
      <c r="I332" s="92">
        <v>12.21</v>
      </c>
      <c r="J332" s="92">
        <v>11.92</v>
      </c>
      <c r="K332" s="92">
        <v>11.31</v>
      </c>
      <c r="L332" s="92">
        <v>12.72</v>
      </c>
      <c r="N332" s="92">
        <f t="shared" ca="1" si="25"/>
        <v>12.6291919913263</v>
      </c>
      <c r="O332" s="92">
        <f t="shared" si="26"/>
        <v>0.21227748049874534</v>
      </c>
      <c r="P332" s="92">
        <f t="shared" si="27"/>
        <v>12.72804059416149</v>
      </c>
      <c r="Q332" s="92">
        <f t="shared" ca="1" si="28"/>
        <v>0.99223379261686728</v>
      </c>
      <c r="R332" s="92">
        <f t="shared" ca="1" si="29"/>
        <v>12.621213842086553</v>
      </c>
    </row>
    <row r="333" spans="1:18" x14ac:dyDescent="0.3">
      <c r="A333" s="107">
        <v>40883.256944444445</v>
      </c>
      <c r="B333" s="92">
        <v>14.88</v>
      </c>
      <c r="C333" s="92">
        <v>14.72</v>
      </c>
      <c r="D333" s="92">
        <v>14.39</v>
      </c>
      <c r="E333" s="92">
        <v>14.05</v>
      </c>
      <c r="F333" s="92">
        <v>13.78</v>
      </c>
      <c r="G333" s="92">
        <v>13.53</v>
      </c>
      <c r="H333" s="92">
        <v>13.27</v>
      </c>
      <c r="I333" s="92">
        <v>12.92</v>
      </c>
      <c r="J333" s="92">
        <v>12.49</v>
      </c>
      <c r="K333" s="92">
        <v>11.78</v>
      </c>
      <c r="L333" s="92">
        <v>13.2</v>
      </c>
      <c r="N333" s="92">
        <f t="shared" ca="1" si="25"/>
        <v>13.429543069189904</v>
      </c>
      <c r="O333" s="92">
        <f t="shared" si="26"/>
        <v>0.17930829944400989</v>
      </c>
      <c r="P333" s="92">
        <f t="shared" si="27"/>
        <v>13.49243843858544</v>
      </c>
      <c r="Q333" s="92">
        <f t="shared" ca="1" si="28"/>
        <v>0.99533847275406728</v>
      </c>
      <c r="R333" s="92">
        <f t="shared" ca="1" si="29"/>
        <v>13.138467840353687</v>
      </c>
    </row>
    <row r="334" spans="1:18" x14ac:dyDescent="0.3">
      <c r="A334" s="107">
        <v>40883.263888888891</v>
      </c>
      <c r="B334" s="92">
        <v>14.59</v>
      </c>
      <c r="C334" s="92">
        <v>14.5</v>
      </c>
      <c r="D334" s="92">
        <v>14.32</v>
      </c>
      <c r="E334" s="92">
        <v>14.12</v>
      </c>
      <c r="F334" s="92">
        <v>13.92</v>
      </c>
      <c r="G334" s="92">
        <v>13.72</v>
      </c>
      <c r="H334" s="92">
        <v>13.54</v>
      </c>
      <c r="I334" s="92">
        <v>13.26</v>
      </c>
      <c r="J334" s="92">
        <v>12.83</v>
      </c>
      <c r="K334" s="92">
        <v>12.13</v>
      </c>
      <c r="L334" s="92">
        <v>13.74</v>
      </c>
      <c r="N334" s="92">
        <f t="shared" ca="1" si="25"/>
        <v>13.610581156404951</v>
      </c>
      <c r="O334" s="92">
        <f t="shared" si="26"/>
        <v>0.12203971301307651</v>
      </c>
      <c r="P334" s="92">
        <f t="shared" si="27"/>
        <v>13.694064569053676</v>
      </c>
      <c r="Q334" s="92">
        <f t="shared" ca="1" si="28"/>
        <v>0.99390367905542198</v>
      </c>
      <c r="R334" s="92">
        <f t="shared" ca="1" si="29"/>
        <v>13.656236550221498</v>
      </c>
    </row>
    <row r="335" spans="1:18" x14ac:dyDescent="0.3">
      <c r="A335" s="107">
        <v>40883.270833333336</v>
      </c>
      <c r="B335" s="92">
        <v>14.99</v>
      </c>
      <c r="C335" s="92">
        <v>14.96</v>
      </c>
      <c r="D335" s="92">
        <v>14.87</v>
      </c>
      <c r="E335" s="92">
        <v>14.66</v>
      </c>
      <c r="F335" s="92">
        <v>14.38</v>
      </c>
      <c r="G335" s="92">
        <v>14.04</v>
      </c>
      <c r="H335" s="92">
        <v>13.72</v>
      </c>
      <c r="I335" s="92">
        <v>13.39</v>
      </c>
      <c r="J335" s="92">
        <v>13</v>
      </c>
      <c r="K335" s="92">
        <v>12.28</v>
      </c>
      <c r="L335" s="92">
        <v>14.03</v>
      </c>
      <c r="N335" s="92">
        <f t="shared" ca="1" si="25"/>
        <v>13.934301169855273</v>
      </c>
      <c r="O335" s="92">
        <f t="shared" si="26"/>
        <v>0.21305805899118027</v>
      </c>
      <c r="P335" s="92">
        <f t="shared" si="27"/>
        <v>13.993698297991177</v>
      </c>
      <c r="Q335" s="92">
        <f t="shared" ca="1" si="28"/>
        <v>0.99575543742111183</v>
      </c>
      <c r="R335" s="92">
        <f t="shared" ca="1" si="29"/>
        <v>13.970448787018199</v>
      </c>
    </row>
    <row r="336" spans="1:18" x14ac:dyDescent="0.3">
      <c r="A336" s="107">
        <v>40883.277777777781</v>
      </c>
      <c r="B336" s="92">
        <v>14.42</v>
      </c>
      <c r="C336" s="92">
        <v>14.34</v>
      </c>
      <c r="D336" s="92">
        <v>14.18</v>
      </c>
      <c r="E336" s="92">
        <v>14.02</v>
      </c>
      <c r="F336" s="92">
        <v>13.86</v>
      </c>
      <c r="G336" s="92">
        <v>13.69</v>
      </c>
      <c r="H336" s="92">
        <v>13.51</v>
      </c>
      <c r="I336" s="92">
        <v>13.3</v>
      </c>
      <c r="J336" s="92">
        <v>13.02</v>
      </c>
      <c r="K336" s="92">
        <v>12.51</v>
      </c>
      <c r="L336" s="92">
        <v>13.56</v>
      </c>
      <c r="N336" s="92">
        <f t="shared" ca="1" si="25"/>
        <v>13.60979790271726</v>
      </c>
      <c r="O336" s="92">
        <f t="shared" si="26"/>
        <v>0.12230892611359928</v>
      </c>
      <c r="P336" s="92">
        <f t="shared" si="27"/>
        <v>13.66406424621119</v>
      </c>
      <c r="Q336" s="92">
        <f t="shared" ca="1" si="28"/>
        <v>0.99602853568922745</v>
      </c>
      <c r="R336" s="92">
        <f t="shared" ca="1" si="29"/>
        <v>13.506146943945925</v>
      </c>
    </row>
    <row r="337" spans="1:18" x14ac:dyDescent="0.3">
      <c r="A337" s="107">
        <v>40883.305555555555</v>
      </c>
      <c r="B337" s="92">
        <v>15.26</v>
      </c>
      <c r="C337" s="92">
        <v>15.17</v>
      </c>
      <c r="D337" s="92">
        <v>14.96</v>
      </c>
      <c r="E337" s="92">
        <v>14.74</v>
      </c>
      <c r="F337" s="92">
        <v>14.52</v>
      </c>
      <c r="G337" s="92">
        <v>14.25</v>
      </c>
      <c r="H337" s="92">
        <v>13.97</v>
      </c>
      <c r="I337" s="92">
        <v>13.64</v>
      </c>
      <c r="J337" s="92">
        <v>13.29</v>
      </c>
      <c r="K337" s="92">
        <v>12.6</v>
      </c>
      <c r="L337" s="92">
        <v>14.36</v>
      </c>
      <c r="N337" s="92">
        <f t="shared" ca="1" si="25"/>
        <v>14.133540222755942</v>
      </c>
      <c r="O337" s="92">
        <f t="shared" si="26"/>
        <v>0.18338486347869346</v>
      </c>
      <c r="P337" s="92">
        <f t="shared" si="27"/>
        <v>14.209541471649338</v>
      </c>
      <c r="Q337" s="92">
        <f t="shared" ca="1" si="28"/>
        <v>0.99465139328774033</v>
      </c>
      <c r="R337" s="92">
        <f t="shared" ca="1" si="29"/>
        <v>14.28319400761195</v>
      </c>
    </row>
    <row r="338" spans="1:18" x14ac:dyDescent="0.3">
      <c r="A338" s="107">
        <v>40883.3125</v>
      </c>
      <c r="B338" s="92">
        <v>15.33</v>
      </c>
      <c r="C338" s="92">
        <v>15.2</v>
      </c>
      <c r="D338" s="92">
        <v>14.86</v>
      </c>
      <c r="E338" s="92">
        <v>14.51</v>
      </c>
      <c r="F338" s="92">
        <v>14.19</v>
      </c>
      <c r="G338" s="92">
        <v>13.92</v>
      </c>
      <c r="H338" s="92">
        <v>13.65</v>
      </c>
      <c r="I338" s="92">
        <v>13.35</v>
      </c>
      <c r="J338" s="92">
        <v>13.04</v>
      </c>
      <c r="K338" s="92">
        <v>12.44</v>
      </c>
      <c r="L338" s="92">
        <v>14.22</v>
      </c>
      <c r="N338" s="92">
        <f t="shared" ca="1" si="25"/>
        <v>13.8820817271158</v>
      </c>
      <c r="O338" s="92">
        <f t="shared" si="26"/>
        <v>0.18100438443495076</v>
      </c>
      <c r="P338" s="92">
        <f t="shared" si="27"/>
        <v>13.880990707689621</v>
      </c>
      <c r="Q338" s="92">
        <f t="shared" ca="1" si="28"/>
        <v>1.0000785980949887</v>
      </c>
      <c r="R338" s="92">
        <f t="shared" ca="1" si="29"/>
        <v>14.221117664910739</v>
      </c>
    </row>
    <row r="339" spans="1:18" x14ac:dyDescent="0.3">
      <c r="A339" s="107">
        <v>40883.319444444445</v>
      </c>
      <c r="B339" s="92">
        <v>14.77</v>
      </c>
      <c r="C339" s="92">
        <v>14.67</v>
      </c>
      <c r="D339" s="92">
        <v>14.44</v>
      </c>
      <c r="E339" s="92">
        <v>14.12</v>
      </c>
      <c r="F339" s="92">
        <v>13.85</v>
      </c>
      <c r="G339" s="92">
        <v>13.59</v>
      </c>
      <c r="H339" s="92">
        <v>13.32</v>
      </c>
      <c r="I339" s="92">
        <v>13.04</v>
      </c>
      <c r="J339" s="92">
        <v>12.74</v>
      </c>
      <c r="K339" s="92">
        <v>12.25</v>
      </c>
      <c r="L339" s="92">
        <v>13.95</v>
      </c>
      <c r="N339" s="92">
        <f t="shared" ca="1" si="25"/>
        <v>13.538493189027884</v>
      </c>
      <c r="O339" s="92">
        <f t="shared" si="26"/>
        <v>0.18544402828467291</v>
      </c>
      <c r="P339" s="92">
        <f t="shared" si="27"/>
        <v>13.550982709151429</v>
      </c>
      <c r="Q339" s="92">
        <f t="shared" ca="1" si="28"/>
        <v>0.99907833104125277</v>
      </c>
      <c r="R339" s="92">
        <f t="shared" ca="1" si="29"/>
        <v>13.937142718025475</v>
      </c>
    </row>
    <row r="340" spans="1:18" x14ac:dyDescent="0.3">
      <c r="A340" s="107">
        <v>40883.326388888891</v>
      </c>
      <c r="B340" s="92">
        <v>14.29</v>
      </c>
      <c r="C340" s="92">
        <v>14.16</v>
      </c>
      <c r="D340" s="92">
        <v>13.88</v>
      </c>
      <c r="E340" s="92">
        <v>13.57</v>
      </c>
      <c r="F340" s="92">
        <v>13.22</v>
      </c>
      <c r="G340" s="92">
        <v>12.79</v>
      </c>
      <c r="H340" s="92">
        <v>12.41</v>
      </c>
      <c r="I340" s="92">
        <v>12.08</v>
      </c>
      <c r="J340" s="92">
        <v>11.7</v>
      </c>
      <c r="K340" s="92">
        <v>10.97</v>
      </c>
      <c r="L340" s="92">
        <v>13.05</v>
      </c>
      <c r="N340" s="92">
        <f t="shared" ca="1" si="25"/>
        <v>12.738267563339884</v>
      </c>
      <c r="O340" s="92">
        <f t="shared" si="26"/>
        <v>0.27871746855543866</v>
      </c>
      <c r="P340" s="92">
        <f t="shared" si="27"/>
        <v>12.73484997667483</v>
      </c>
      <c r="Q340" s="92">
        <f t="shared" ca="1" si="28"/>
        <v>1.0002683648940751</v>
      </c>
      <c r="R340" s="92">
        <f t="shared" ca="1" si="29"/>
        <v>13.05350216186768</v>
      </c>
    </row>
    <row r="341" spans="1:18" x14ac:dyDescent="0.3">
      <c r="A341" s="107">
        <v>40883.333333333336</v>
      </c>
      <c r="B341" s="92">
        <v>15</v>
      </c>
      <c r="C341" s="92">
        <v>14.89</v>
      </c>
      <c r="D341" s="92">
        <v>14.66</v>
      </c>
      <c r="E341" s="92">
        <v>14.41</v>
      </c>
      <c r="F341" s="92">
        <v>14.17</v>
      </c>
      <c r="G341" s="92">
        <v>13.88</v>
      </c>
      <c r="H341" s="92">
        <v>13.54</v>
      </c>
      <c r="I341" s="92">
        <v>13.12</v>
      </c>
      <c r="J341" s="92">
        <v>12.66</v>
      </c>
      <c r="K341" s="92">
        <v>11.84</v>
      </c>
      <c r="L341" s="92">
        <v>13.93</v>
      </c>
      <c r="N341" s="92">
        <f t="shared" ca="1" si="25"/>
        <v>13.700506717902508</v>
      </c>
      <c r="O341" s="92">
        <f t="shared" si="26"/>
        <v>0.22918275627761658</v>
      </c>
      <c r="P341" s="92">
        <f t="shared" si="27"/>
        <v>13.83076782415961</v>
      </c>
      <c r="Q341" s="92">
        <f t="shared" ca="1" si="28"/>
        <v>0.99058178779998307</v>
      </c>
      <c r="R341" s="92">
        <f t="shared" ca="1" si="29"/>
        <v>13.798804304053764</v>
      </c>
    </row>
    <row r="342" spans="1:18" x14ac:dyDescent="0.3">
      <c r="A342" s="107">
        <v>40883.340277777781</v>
      </c>
      <c r="B342" s="92">
        <v>14.77</v>
      </c>
      <c r="C342" s="92">
        <v>14.7</v>
      </c>
      <c r="D342" s="92">
        <v>14.55</v>
      </c>
      <c r="E342" s="92">
        <v>14.37</v>
      </c>
      <c r="F342" s="92">
        <v>14.22</v>
      </c>
      <c r="G342" s="92">
        <v>13.96</v>
      </c>
      <c r="H342" s="92">
        <v>13.62</v>
      </c>
      <c r="I342" s="92">
        <v>13.25</v>
      </c>
      <c r="J342" s="92">
        <v>12.83</v>
      </c>
      <c r="K342" s="92">
        <v>11.96</v>
      </c>
      <c r="L342" s="92">
        <v>13.65</v>
      </c>
      <c r="N342" s="92">
        <f t="shared" ca="1" si="25"/>
        <v>13.749918029686324</v>
      </c>
      <c r="O342" s="92">
        <f t="shared" si="26"/>
        <v>0.22785306202390723</v>
      </c>
      <c r="P342" s="92">
        <f t="shared" si="27"/>
        <v>13.910770844320474</v>
      </c>
      <c r="Q342" s="92">
        <f t="shared" ca="1" si="28"/>
        <v>0.98843681515321458</v>
      </c>
      <c r="R342" s="92">
        <f t="shared" ca="1" si="29"/>
        <v>13.49216252684138</v>
      </c>
    </row>
    <row r="343" spans="1:18" x14ac:dyDescent="0.3">
      <c r="A343" s="107">
        <v>40883.347222222219</v>
      </c>
      <c r="B343" s="92">
        <v>14.73</v>
      </c>
      <c r="C343" s="92">
        <v>14.6</v>
      </c>
      <c r="D343" s="92">
        <v>14.35</v>
      </c>
      <c r="E343" s="92">
        <v>14.04</v>
      </c>
      <c r="F343" s="92">
        <v>13.76</v>
      </c>
      <c r="G343" s="92">
        <v>13.47</v>
      </c>
      <c r="H343" s="92">
        <v>13.18</v>
      </c>
      <c r="I343" s="92">
        <v>12.85</v>
      </c>
      <c r="J343" s="92">
        <v>12.46</v>
      </c>
      <c r="K343" s="92">
        <v>11.82</v>
      </c>
      <c r="L343" s="92">
        <v>13.52</v>
      </c>
      <c r="N343" s="92">
        <f t="shared" ca="1" si="25"/>
        <v>13.384025642764856</v>
      </c>
      <c r="O343" s="92">
        <f t="shared" si="26"/>
        <v>0.20112503823128802</v>
      </c>
      <c r="P343" s="92">
        <f t="shared" si="27"/>
        <v>13.428062187826342</v>
      </c>
      <c r="Q343" s="92">
        <f t="shared" ca="1" si="28"/>
        <v>0.99672055845098717</v>
      </c>
      <c r="R343" s="92">
        <f t="shared" ca="1" si="29"/>
        <v>13.475661950257345</v>
      </c>
    </row>
    <row r="344" spans="1:18" x14ac:dyDescent="0.3">
      <c r="A344" s="107">
        <v>40883.840277777781</v>
      </c>
      <c r="B344" s="92">
        <v>8.52</v>
      </c>
      <c r="C344" s="92">
        <v>8.36</v>
      </c>
      <c r="D344" s="92">
        <v>8.0399999999999991</v>
      </c>
      <c r="E344" s="92">
        <v>7.89</v>
      </c>
      <c r="F344" s="92">
        <v>8.11</v>
      </c>
      <c r="G344" s="92">
        <v>8.61</v>
      </c>
      <c r="H344" s="92">
        <v>8.9700000000000006</v>
      </c>
      <c r="I344" s="92">
        <v>9.01</v>
      </c>
      <c r="J344" s="92">
        <v>8.68</v>
      </c>
      <c r="K344" s="92">
        <v>8.06</v>
      </c>
      <c r="L344" s="92">
        <v>9.51</v>
      </c>
      <c r="N344" s="92">
        <f t="shared" ca="1" si="25"/>
        <v>8.4654187844201907</v>
      </c>
      <c r="O344" s="92">
        <f t="shared" si="26"/>
        <v>-0.37852324888086519</v>
      </c>
      <c r="P344" s="92">
        <f t="shared" si="27"/>
        <v>8.6606780259443799</v>
      </c>
      <c r="Q344" s="92">
        <f t="shared" ca="1" si="28"/>
        <v>0.97745450864940819</v>
      </c>
      <c r="R344" s="92">
        <f t="shared" ca="1" si="29"/>
        <v>9.295592377255872</v>
      </c>
    </row>
    <row r="345" spans="1:18" x14ac:dyDescent="0.3">
      <c r="A345" s="107">
        <v>40901.375</v>
      </c>
      <c r="B345" s="92">
        <v>15.04</v>
      </c>
      <c r="C345" s="92">
        <v>14.87</v>
      </c>
      <c r="D345" s="92">
        <v>14.55</v>
      </c>
      <c r="E345" s="92">
        <v>14.2</v>
      </c>
      <c r="F345" s="92">
        <v>13.83</v>
      </c>
      <c r="G345" s="92">
        <v>13.44</v>
      </c>
      <c r="H345" s="92">
        <v>13.11</v>
      </c>
      <c r="I345" s="92">
        <v>12.76</v>
      </c>
      <c r="J345" s="92">
        <v>12.29</v>
      </c>
      <c r="K345" s="92">
        <v>11.51</v>
      </c>
      <c r="L345" s="92">
        <v>13.97</v>
      </c>
      <c r="N345" s="92">
        <f t="shared" ca="1" si="25"/>
        <v>13.382393446982807</v>
      </c>
      <c r="O345" s="92">
        <f t="shared" si="26"/>
        <v>0.22973120613317446</v>
      </c>
      <c r="P345" s="92">
        <f t="shared" si="27"/>
        <v>13.392214620235897</v>
      </c>
      <c r="Q345" s="92">
        <f t="shared" ca="1" si="28"/>
        <v>0.99926665054797947</v>
      </c>
      <c r="R345" s="92">
        <f t="shared" ca="1" si="29"/>
        <v>13.959755108155274</v>
      </c>
    </row>
    <row r="346" spans="1:18" x14ac:dyDescent="0.3">
      <c r="A346" s="107">
        <v>40901.381944444445</v>
      </c>
      <c r="B346" s="92">
        <v>14.28</v>
      </c>
      <c r="C346" s="92">
        <v>14.16</v>
      </c>
      <c r="D346" s="92">
        <v>13.94</v>
      </c>
      <c r="E346" s="92">
        <v>13.75</v>
      </c>
      <c r="F346" s="92">
        <v>13.5</v>
      </c>
      <c r="G346" s="92">
        <v>13.17</v>
      </c>
      <c r="H346" s="92">
        <v>12.85</v>
      </c>
      <c r="I346" s="92">
        <v>12.57</v>
      </c>
      <c r="J346" s="92">
        <v>12.26</v>
      </c>
      <c r="K346" s="92">
        <v>11.52</v>
      </c>
      <c r="L346" s="92">
        <v>13.47</v>
      </c>
      <c r="N346" s="92">
        <f t="shared" ca="1" si="25"/>
        <v>13.084542070181124</v>
      </c>
      <c r="O346" s="92">
        <f t="shared" si="26"/>
        <v>0.22730699196167101</v>
      </c>
      <c r="P346" s="92">
        <f t="shared" si="27"/>
        <v>13.123667844320602</v>
      </c>
      <c r="Q346" s="92">
        <f t="shared" ca="1" si="28"/>
        <v>0.99701868604085331</v>
      </c>
      <c r="R346" s="92">
        <f t="shared" ca="1" si="29"/>
        <v>13.429841700970295</v>
      </c>
    </row>
    <row r="347" spans="1:18" x14ac:dyDescent="0.3">
      <c r="A347" s="107">
        <v>40901.388888888891</v>
      </c>
      <c r="B347" s="92">
        <v>13.43</v>
      </c>
      <c r="C347" s="92">
        <v>13.24</v>
      </c>
      <c r="D347" s="92">
        <v>12.85</v>
      </c>
      <c r="E347" s="92">
        <v>12.51</v>
      </c>
      <c r="F347" s="92">
        <v>12.29</v>
      </c>
      <c r="G347" s="92">
        <v>12.08</v>
      </c>
      <c r="H347" s="92">
        <v>11.88</v>
      </c>
      <c r="I347" s="92">
        <v>11.66</v>
      </c>
      <c r="J347" s="92">
        <v>11.38</v>
      </c>
      <c r="K347" s="92">
        <v>10.74</v>
      </c>
      <c r="L347" s="92">
        <v>12.55</v>
      </c>
      <c r="N347" s="92">
        <f t="shared" ca="1" si="25"/>
        <v>12.051209880134886</v>
      </c>
      <c r="O347" s="92">
        <f t="shared" si="26"/>
        <v>0.15427710511276285</v>
      </c>
      <c r="P347" s="92">
        <f t="shared" si="27"/>
        <v>12.051139882137763</v>
      </c>
      <c r="Q347" s="92">
        <f t="shared" ca="1" si="28"/>
        <v>1.0000058084129642</v>
      </c>
      <c r="R347" s="92">
        <f t="shared" ca="1" si="29"/>
        <v>12.550072895582701</v>
      </c>
    </row>
    <row r="348" spans="1:18" x14ac:dyDescent="0.3">
      <c r="A348" s="107">
        <v>40901.395833333336</v>
      </c>
      <c r="B348" s="92">
        <v>11.68</v>
      </c>
      <c r="C348" s="92">
        <v>11.51</v>
      </c>
      <c r="D348" s="92">
        <v>11.27</v>
      </c>
      <c r="E348" s="92">
        <v>11.02</v>
      </c>
      <c r="F348" s="92">
        <v>10.72</v>
      </c>
      <c r="G348" s="92">
        <v>10.32</v>
      </c>
      <c r="H348" s="92">
        <v>9.9700000000000006</v>
      </c>
      <c r="I348" s="92">
        <v>9.7200000000000006</v>
      </c>
      <c r="J348" s="92">
        <v>9.51</v>
      </c>
      <c r="K348" s="92">
        <v>9.18</v>
      </c>
      <c r="L348" s="92">
        <v>10.8</v>
      </c>
      <c r="N348" s="92">
        <f t="shared" ca="1" si="25"/>
        <v>10.32207810195893</v>
      </c>
      <c r="O348" s="92">
        <f t="shared" si="26"/>
        <v>0.31884329674854539</v>
      </c>
      <c r="P348" s="92">
        <f t="shared" si="27"/>
        <v>10.269109939359838</v>
      </c>
      <c r="Q348" s="92">
        <f t="shared" ca="1" si="28"/>
        <v>1.0051580091080798</v>
      </c>
      <c r="R348" s="92">
        <f t="shared" ca="1" si="29"/>
        <v>10.855706498367264</v>
      </c>
    </row>
    <row r="349" spans="1:18" x14ac:dyDescent="0.3">
      <c r="A349" s="107">
        <v>40901.402777777781</v>
      </c>
      <c r="B349" s="92">
        <v>11.8</v>
      </c>
      <c r="C349" s="92">
        <v>11.64</v>
      </c>
      <c r="D349" s="92">
        <v>11.31</v>
      </c>
      <c r="E349" s="92">
        <v>11.04</v>
      </c>
      <c r="F349" s="92">
        <v>10.79</v>
      </c>
      <c r="G349" s="92">
        <v>10.47</v>
      </c>
      <c r="H349" s="92">
        <v>10.09</v>
      </c>
      <c r="I349" s="92">
        <v>9.76</v>
      </c>
      <c r="J349" s="92">
        <v>9.44</v>
      </c>
      <c r="K349" s="92">
        <v>8.82</v>
      </c>
      <c r="L349" s="92">
        <v>10.9</v>
      </c>
      <c r="N349" s="92">
        <f t="shared" ca="1" si="25"/>
        <v>10.359351388678844</v>
      </c>
      <c r="O349" s="92">
        <f t="shared" si="26"/>
        <v>0.34163169661032766</v>
      </c>
      <c r="P349" s="92">
        <f t="shared" si="27"/>
        <v>10.414689935678945</v>
      </c>
      <c r="Q349" s="92">
        <f t="shared" ca="1" si="28"/>
        <v>0.99468649116374352</v>
      </c>
      <c r="R349" s="92">
        <f t="shared" ca="1" si="29"/>
        <v>10.842082753684805</v>
      </c>
    </row>
    <row r="350" spans="1:18" x14ac:dyDescent="0.3">
      <c r="A350" s="107">
        <v>40901.409722222219</v>
      </c>
      <c r="B350" s="92">
        <v>11.83</v>
      </c>
      <c r="C350" s="92">
        <v>11.69</v>
      </c>
      <c r="D350" s="92">
        <v>11.39</v>
      </c>
      <c r="E350" s="92">
        <v>11.03</v>
      </c>
      <c r="F350" s="92">
        <v>10.67</v>
      </c>
      <c r="G350" s="92">
        <v>10.32</v>
      </c>
      <c r="H350" s="92">
        <v>10</v>
      </c>
      <c r="I350" s="92">
        <v>9.66</v>
      </c>
      <c r="J350" s="92">
        <v>9.2799999999999994</v>
      </c>
      <c r="K350" s="92">
        <v>8.5399999999999991</v>
      </c>
      <c r="L350" s="92">
        <v>10.55</v>
      </c>
      <c r="N350" s="92">
        <f t="shared" ca="1" si="25"/>
        <v>10.270070401014781</v>
      </c>
      <c r="O350" s="92">
        <f t="shared" si="26"/>
        <v>0.29107867708191704</v>
      </c>
      <c r="P350" s="92">
        <f t="shared" si="27"/>
        <v>10.273531412541654</v>
      </c>
      <c r="Q350" s="92">
        <f t="shared" ca="1" si="28"/>
        <v>0.99966311374464201</v>
      </c>
      <c r="R350" s="92">
        <f t="shared" ca="1" si="29"/>
        <v>10.546445850005973</v>
      </c>
    </row>
    <row r="351" spans="1:18" x14ac:dyDescent="0.3">
      <c r="A351" s="107">
        <v>40901.416666666664</v>
      </c>
      <c r="B351" s="92">
        <v>10.68</v>
      </c>
      <c r="C351" s="92">
        <v>10.54</v>
      </c>
      <c r="D351" s="92">
        <v>10.3</v>
      </c>
      <c r="E351" s="92">
        <v>10.06</v>
      </c>
      <c r="F351" s="92">
        <v>9.7899999999999991</v>
      </c>
      <c r="G351" s="92">
        <v>9.5</v>
      </c>
      <c r="H351" s="92">
        <v>9.17</v>
      </c>
      <c r="I351" s="92">
        <v>8.77</v>
      </c>
      <c r="J351" s="92">
        <v>8.3800000000000008</v>
      </c>
      <c r="K351" s="92">
        <v>7.71</v>
      </c>
      <c r="L351" s="92">
        <v>9.73</v>
      </c>
      <c r="N351" s="92">
        <f t="shared" ca="1" si="25"/>
        <v>9.3590462721550995</v>
      </c>
      <c r="O351" s="92">
        <f t="shared" si="26"/>
        <v>0.32671048145814013</v>
      </c>
      <c r="P351" s="92">
        <f t="shared" si="27"/>
        <v>9.4520005579898729</v>
      </c>
      <c r="Q351" s="92">
        <f t="shared" ca="1" si="28"/>
        <v>0.99016564956122455</v>
      </c>
      <c r="R351" s="92">
        <f t="shared" ca="1" si="29"/>
        <v>9.6343117702307151</v>
      </c>
    </row>
    <row r="352" spans="1:18" x14ac:dyDescent="0.3">
      <c r="A352" s="107">
        <v>40901.458333333336</v>
      </c>
      <c r="B352" s="92">
        <v>10.53</v>
      </c>
      <c r="C352" s="92">
        <v>10.47</v>
      </c>
      <c r="D352" s="92">
        <v>10.33</v>
      </c>
      <c r="E352" s="92">
        <v>10.17</v>
      </c>
      <c r="F352" s="92">
        <v>10.02</v>
      </c>
      <c r="G352" s="92">
        <v>9.82</v>
      </c>
      <c r="H352" s="92">
        <v>9.6</v>
      </c>
      <c r="I352" s="92">
        <v>9.27</v>
      </c>
      <c r="J352" s="92">
        <v>8.81</v>
      </c>
      <c r="K352" s="92">
        <v>8.0500000000000007</v>
      </c>
      <c r="L352" s="92">
        <v>9.86</v>
      </c>
      <c r="N352" s="92">
        <f t="shared" ca="1" si="25"/>
        <v>9.6469084245462753</v>
      </c>
      <c r="O352" s="92">
        <f t="shared" si="26"/>
        <v>0.20938243537456902</v>
      </c>
      <c r="P352" s="92">
        <f t="shared" si="27"/>
        <v>9.7881729794744388</v>
      </c>
      <c r="Q352" s="92">
        <f t="shared" ca="1" si="28"/>
        <v>0.98556783219663247</v>
      </c>
      <c r="R352" s="92">
        <f t="shared" ca="1" si="29"/>
        <v>9.717698825458795</v>
      </c>
    </row>
    <row r="353" spans="1:18" x14ac:dyDescent="0.3">
      <c r="A353" s="107">
        <v>40901.465277777781</v>
      </c>
      <c r="B353" s="92">
        <v>11.92</v>
      </c>
      <c r="C353" s="92">
        <v>11.82</v>
      </c>
      <c r="D353" s="92">
        <v>11.67</v>
      </c>
      <c r="E353" s="92">
        <v>11.48</v>
      </c>
      <c r="F353" s="92">
        <v>11.3</v>
      </c>
      <c r="G353" s="92">
        <v>11.11</v>
      </c>
      <c r="H353" s="92">
        <v>10.88</v>
      </c>
      <c r="I353" s="92">
        <v>10.54</v>
      </c>
      <c r="J353" s="92">
        <v>10.14</v>
      </c>
      <c r="K353" s="92">
        <v>9.41</v>
      </c>
      <c r="L353" s="92">
        <v>11.32</v>
      </c>
      <c r="N353" s="92">
        <f t="shared" ca="1" si="25"/>
        <v>10.950840025438271</v>
      </c>
      <c r="O353" s="92">
        <f t="shared" si="26"/>
        <v>0.19331549077955884</v>
      </c>
      <c r="P353" s="92">
        <f t="shared" si="27"/>
        <v>11.076750966222821</v>
      </c>
      <c r="Q353" s="92">
        <f t="shared" ca="1" si="28"/>
        <v>0.98863286344809054</v>
      </c>
      <c r="R353" s="92">
        <f t="shared" ca="1" si="29"/>
        <v>11.191324014232386</v>
      </c>
    </row>
    <row r="354" spans="1:18" x14ac:dyDescent="0.3">
      <c r="A354" s="107">
        <v>40901.486111111109</v>
      </c>
      <c r="B354" s="92">
        <v>12.85</v>
      </c>
      <c r="C354" s="92">
        <v>12.74</v>
      </c>
      <c r="D354" s="92">
        <v>12.6</v>
      </c>
      <c r="E354" s="92">
        <v>12.46</v>
      </c>
      <c r="F354" s="92">
        <v>12.28</v>
      </c>
      <c r="G354" s="92">
        <v>12.06</v>
      </c>
      <c r="H354" s="92">
        <v>11.79</v>
      </c>
      <c r="I354" s="92">
        <v>11.5</v>
      </c>
      <c r="J354" s="92">
        <v>11.2</v>
      </c>
      <c r="K354" s="92">
        <v>10.61</v>
      </c>
      <c r="L354" s="92">
        <v>12.13</v>
      </c>
      <c r="N354" s="92">
        <f t="shared" ca="1" si="25"/>
        <v>11.928403999853289</v>
      </c>
      <c r="O354" s="92">
        <f t="shared" si="26"/>
        <v>0.20923876447709611</v>
      </c>
      <c r="P354" s="92">
        <f t="shared" si="27"/>
        <v>12.020939824730567</v>
      </c>
      <c r="Q354" s="92">
        <f t="shared" ca="1" si="28"/>
        <v>0.99230211395893486</v>
      </c>
      <c r="R354" s="92">
        <f t="shared" ca="1" si="29"/>
        <v>12.036624642321881</v>
      </c>
    </row>
    <row r="355" spans="1:18" x14ac:dyDescent="0.3">
      <c r="A355" s="107">
        <v>40901.493055555555</v>
      </c>
      <c r="B355" s="92">
        <v>13.4</v>
      </c>
      <c r="C355" s="92">
        <v>13.28</v>
      </c>
      <c r="D355" s="92">
        <v>13.02</v>
      </c>
      <c r="E355" s="92">
        <v>12.79</v>
      </c>
      <c r="F355" s="92">
        <v>12.53</v>
      </c>
      <c r="G355" s="92">
        <v>12.25</v>
      </c>
      <c r="H355" s="92">
        <v>11.96</v>
      </c>
      <c r="I355" s="92">
        <v>11.66</v>
      </c>
      <c r="J355" s="92">
        <v>11.36</v>
      </c>
      <c r="K355" s="92">
        <v>10.7</v>
      </c>
      <c r="L355" s="92">
        <v>12.06</v>
      </c>
      <c r="N355" s="92">
        <f t="shared" ca="1" si="25"/>
        <v>12.16795437931567</v>
      </c>
      <c r="O355" s="92">
        <f t="shared" si="26"/>
        <v>0.22139723536468736</v>
      </c>
      <c r="P355" s="92">
        <f t="shared" si="27"/>
        <v>12.208022931687365</v>
      </c>
      <c r="Q355" s="92">
        <f t="shared" ca="1" si="28"/>
        <v>0.99671785082679587</v>
      </c>
      <c r="R355" s="92">
        <f t="shared" ca="1" si="29"/>
        <v>12.020417280971159</v>
      </c>
    </row>
    <row r="356" spans="1:18" x14ac:dyDescent="0.3">
      <c r="A356" s="107">
        <v>40901.5</v>
      </c>
      <c r="B356" s="92">
        <v>13.02</v>
      </c>
      <c r="C356" s="92">
        <v>12.9</v>
      </c>
      <c r="D356" s="92">
        <v>12.7</v>
      </c>
      <c r="E356" s="92">
        <v>12.48</v>
      </c>
      <c r="F356" s="92">
        <v>12.21</v>
      </c>
      <c r="G356" s="92">
        <v>11.93</v>
      </c>
      <c r="H356" s="92">
        <v>11.65</v>
      </c>
      <c r="I356" s="92">
        <v>11.27</v>
      </c>
      <c r="J356" s="92">
        <v>10.86</v>
      </c>
      <c r="K356" s="92">
        <v>10.28</v>
      </c>
      <c r="L356" s="92">
        <v>12</v>
      </c>
      <c r="N356" s="92">
        <f t="shared" ca="1" si="25"/>
        <v>11.80986943176698</v>
      </c>
      <c r="O356" s="92">
        <f t="shared" si="26"/>
        <v>0.2194738874705485</v>
      </c>
      <c r="P356" s="92">
        <f t="shared" si="27"/>
        <v>11.889474013682005</v>
      </c>
      <c r="Q356" s="92">
        <f t="shared" ca="1" si="28"/>
        <v>0.9933046170231401</v>
      </c>
      <c r="R356" s="92">
        <f t="shared" ca="1" si="29"/>
        <v>11.91965540427768</v>
      </c>
    </row>
    <row r="357" spans="1:18" x14ac:dyDescent="0.3">
      <c r="A357" s="107">
        <v>40901.506944444445</v>
      </c>
      <c r="B357" s="92">
        <v>13.38</v>
      </c>
      <c r="C357" s="92">
        <v>13.28</v>
      </c>
      <c r="D357" s="92">
        <v>13.03</v>
      </c>
      <c r="E357" s="92">
        <v>12.81</v>
      </c>
      <c r="F357" s="92">
        <v>12.56</v>
      </c>
      <c r="G357" s="92">
        <v>12.21</v>
      </c>
      <c r="H357" s="92">
        <v>11.75</v>
      </c>
      <c r="I357" s="92">
        <v>11.24</v>
      </c>
      <c r="J357" s="92">
        <v>10.78</v>
      </c>
      <c r="K357" s="92">
        <v>10.16</v>
      </c>
      <c r="L357" s="92">
        <v>12.25</v>
      </c>
      <c r="N357" s="92">
        <f t="shared" ca="1" si="25"/>
        <v>11.982514695582468</v>
      </c>
      <c r="O357" s="92">
        <f t="shared" si="26"/>
        <v>0.35487270530882986</v>
      </c>
      <c r="P357" s="92">
        <f t="shared" si="27"/>
        <v>12.143004898867273</v>
      </c>
      <c r="Q357" s="92">
        <f t="shared" ca="1" si="28"/>
        <v>0.98678332055191909</v>
      </c>
      <c r="R357" s="92">
        <f t="shared" ca="1" si="29"/>
        <v>12.088095676761009</v>
      </c>
    </row>
    <row r="358" spans="1:18" x14ac:dyDescent="0.3">
      <c r="A358" s="107">
        <v>40901.513888888891</v>
      </c>
      <c r="B358" s="92">
        <v>11.65</v>
      </c>
      <c r="C358" s="92">
        <v>11.51</v>
      </c>
      <c r="D358" s="92">
        <v>11.26</v>
      </c>
      <c r="E358" s="92">
        <v>10.91</v>
      </c>
      <c r="F358" s="92">
        <v>10.58</v>
      </c>
      <c r="G358" s="92">
        <v>10.28</v>
      </c>
      <c r="H358" s="92">
        <v>9.9700000000000006</v>
      </c>
      <c r="I358" s="92">
        <v>9.65</v>
      </c>
      <c r="J358" s="92">
        <v>9.2799999999999994</v>
      </c>
      <c r="K358" s="92">
        <v>8.75</v>
      </c>
      <c r="L358" s="92">
        <v>9.5399999999999991</v>
      </c>
      <c r="N358" s="92">
        <f t="shared" ca="1" si="25"/>
        <v>10.22112782427552</v>
      </c>
      <c r="O358" s="92">
        <f t="shared" si="26"/>
        <v>0.28295593529287738</v>
      </c>
      <c r="P358" s="92">
        <f t="shared" si="27"/>
        <v>10.235000402353485</v>
      </c>
      <c r="Q358" s="92">
        <f t="shared" ca="1" si="28"/>
        <v>0.99864459428113206</v>
      </c>
      <c r="R358" s="92">
        <f t="shared" ca="1" si="29"/>
        <v>9.5270694294419993</v>
      </c>
    </row>
    <row r="359" spans="1:18" x14ac:dyDescent="0.3">
      <c r="A359" s="107">
        <v>40901.527777777781</v>
      </c>
      <c r="B359" s="92">
        <v>10.18</v>
      </c>
      <c r="C359" s="92">
        <v>9.9600000000000009</v>
      </c>
      <c r="D359" s="92">
        <v>9.52</v>
      </c>
      <c r="E359" s="92">
        <v>9.06</v>
      </c>
      <c r="F359" s="92">
        <v>8.7100000000000009</v>
      </c>
      <c r="G359" s="92">
        <v>8.43</v>
      </c>
      <c r="H359" s="92">
        <v>8.18</v>
      </c>
      <c r="I359" s="92">
        <v>7.87</v>
      </c>
      <c r="J359" s="92">
        <v>7.57</v>
      </c>
      <c r="K359" s="92">
        <v>7.03</v>
      </c>
      <c r="L359" s="92">
        <v>8.48</v>
      </c>
      <c r="N359" s="92">
        <f t="shared" ca="1" si="25"/>
        <v>8.4362429862703028</v>
      </c>
      <c r="O359" s="92">
        <f t="shared" si="26"/>
        <v>0.2781963234948216</v>
      </c>
      <c r="P359" s="92">
        <f t="shared" si="27"/>
        <v>8.3937179613798669</v>
      </c>
      <c r="Q359" s="92">
        <f t="shared" ca="1" si="28"/>
        <v>1.0050662918489872</v>
      </c>
      <c r="R359" s="92">
        <f t="shared" ca="1" si="29"/>
        <v>8.5229621548794121</v>
      </c>
    </row>
    <row r="360" spans="1:18" x14ac:dyDescent="0.3">
      <c r="A360" s="107">
        <v>40901.534722222219</v>
      </c>
      <c r="B360" s="92">
        <v>11.58</v>
      </c>
      <c r="C360" s="92">
        <v>11.46</v>
      </c>
      <c r="D360" s="92">
        <v>11.16</v>
      </c>
      <c r="E360" s="92">
        <v>10.83</v>
      </c>
      <c r="F360" s="92">
        <v>10.47</v>
      </c>
      <c r="G360" s="92">
        <v>10.11</v>
      </c>
      <c r="H360" s="92">
        <v>9.8000000000000007</v>
      </c>
      <c r="I360" s="92">
        <v>9.48</v>
      </c>
      <c r="J360" s="92">
        <v>9.1300000000000008</v>
      </c>
      <c r="K360" s="92">
        <v>8.52</v>
      </c>
      <c r="L360" s="92">
        <v>10.220000000000001</v>
      </c>
      <c r="N360" s="92">
        <f t="shared" ca="1" si="25"/>
        <v>10.0827217589736</v>
      </c>
      <c r="O360" s="92">
        <f t="shared" si="26"/>
        <v>0.2877887047119877</v>
      </c>
      <c r="P360" s="92">
        <f t="shared" si="27"/>
        <v>10.064990379674555</v>
      </c>
      <c r="Q360" s="92">
        <f t="shared" ca="1" si="28"/>
        <v>1.001761688648491</v>
      </c>
      <c r="R360" s="92">
        <f t="shared" ca="1" si="29"/>
        <v>10.238004457987579</v>
      </c>
    </row>
    <row r="361" spans="1:18" x14ac:dyDescent="0.3">
      <c r="A361" s="107">
        <v>40901.541666666664</v>
      </c>
      <c r="B361" s="92">
        <v>10.41</v>
      </c>
      <c r="C361" s="92">
        <v>10.28</v>
      </c>
      <c r="D361" s="92">
        <v>10.029999999999999</v>
      </c>
      <c r="E361" s="92">
        <v>9.77</v>
      </c>
      <c r="F361" s="92">
        <v>9.5</v>
      </c>
      <c r="G361" s="92">
        <v>9.24</v>
      </c>
      <c r="H361" s="92">
        <v>8.98</v>
      </c>
      <c r="I361" s="92">
        <v>8.7200000000000006</v>
      </c>
      <c r="J361" s="92">
        <v>8.43</v>
      </c>
      <c r="K361" s="92">
        <v>7.95</v>
      </c>
      <c r="L361" s="92">
        <v>9.32</v>
      </c>
      <c r="N361" s="92">
        <f t="shared" ca="1" si="25"/>
        <v>9.1936638440781664</v>
      </c>
      <c r="O361" s="92">
        <f t="shared" si="26"/>
        <v>0.26375619506899545</v>
      </c>
      <c r="P361" s="92">
        <f t="shared" si="27"/>
        <v>9.2022917878253594</v>
      </c>
      <c r="Q361" s="92">
        <f t="shared" ca="1" si="28"/>
        <v>0.99906241358716663</v>
      </c>
      <c r="R361" s="92">
        <f t="shared" ca="1" si="29"/>
        <v>9.3112616946323925</v>
      </c>
    </row>
    <row r="362" spans="1:18" x14ac:dyDescent="0.3">
      <c r="A362" s="107">
        <v>40901.6875</v>
      </c>
      <c r="B362" s="92">
        <v>8.33</v>
      </c>
      <c r="C362" s="92">
        <v>8.01</v>
      </c>
      <c r="D362" s="92">
        <v>7.48</v>
      </c>
      <c r="E362" s="92">
        <v>7.15</v>
      </c>
      <c r="F362" s="92">
        <v>6.98</v>
      </c>
      <c r="G362" s="92">
        <v>7.01</v>
      </c>
      <c r="H362" s="92">
        <v>7.12</v>
      </c>
      <c r="I362" s="92">
        <v>7.17</v>
      </c>
      <c r="J362" s="92">
        <v>7.2</v>
      </c>
      <c r="K362" s="92">
        <v>7.16</v>
      </c>
      <c r="L362" s="92">
        <v>8.0299999999999994</v>
      </c>
      <c r="N362" s="92">
        <f t="shared" ca="1" si="25"/>
        <v>7.1867717952776964</v>
      </c>
      <c r="O362" s="92">
        <f t="shared" si="26"/>
        <v>-0.143882345540533</v>
      </c>
      <c r="P362" s="92">
        <f t="shared" si="27"/>
        <v>7.0256552140256989</v>
      </c>
      <c r="Q362" s="92">
        <f t="shared" ca="1" si="28"/>
        <v>1.0229326057632819</v>
      </c>
      <c r="R362" s="92">
        <f t="shared" ca="1" si="29"/>
        <v>8.2141488242791532</v>
      </c>
    </row>
    <row r="363" spans="1:18" x14ac:dyDescent="0.3">
      <c r="A363" s="107">
        <v>40901.756944444445</v>
      </c>
      <c r="B363" s="92">
        <v>9.43</v>
      </c>
      <c r="C363" s="92">
        <v>9.1300000000000008</v>
      </c>
      <c r="D363" s="92">
        <v>8.5399999999999991</v>
      </c>
      <c r="E363" s="92">
        <v>8.02</v>
      </c>
      <c r="F363" s="92">
        <v>7.62</v>
      </c>
      <c r="G363" s="92">
        <v>7.28</v>
      </c>
      <c r="H363" s="92">
        <v>7.1</v>
      </c>
      <c r="I363" s="92">
        <v>7.03</v>
      </c>
      <c r="J363" s="92">
        <v>7.01</v>
      </c>
      <c r="K363" s="92">
        <v>6.92</v>
      </c>
      <c r="L363" s="92">
        <v>8.01</v>
      </c>
      <c r="N363" s="92">
        <f t="shared" ca="1" si="25"/>
        <v>7.5215560298017845</v>
      </c>
      <c r="O363" s="92">
        <f t="shared" si="26"/>
        <v>0.23135799672989366</v>
      </c>
      <c r="P363" s="92">
        <f t="shared" si="27"/>
        <v>7.253933291144449</v>
      </c>
      <c r="Q363" s="92">
        <f t="shared" ca="1" si="28"/>
        <v>1.0368934656435354</v>
      </c>
      <c r="R363" s="92">
        <f t="shared" ca="1" si="29"/>
        <v>8.3055166598047183</v>
      </c>
    </row>
    <row r="364" spans="1:18" x14ac:dyDescent="0.3">
      <c r="A364" s="107">
        <v>40901.763888888891</v>
      </c>
      <c r="B364" s="92">
        <v>9.44</v>
      </c>
      <c r="C364" s="92">
        <v>9.2100000000000009</v>
      </c>
      <c r="D364" s="92">
        <v>8.9</v>
      </c>
      <c r="E364" s="92">
        <v>8.7799999999999994</v>
      </c>
      <c r="F364" s="92">
        <v>8.73</v>
      </c>
      <c r="G364" s="92">
        <v>8.64</v>
      </c>
      <c r="H364" s="92">
        <v>8.49</v>
      </c>
      <c r="I364" s="92">
        <v>8.26</v>
      </c>
      <c r="J364" s="92">
        <v>7.96</v>
      </c>
      <c r="K364" s="92">
        <v>7.54</v>
      </c>
      <c r="L364" s="92">
        <v>8.93</v>
      </c>
      <c r="N364" s="92">
        <f t="shared" ca="1" si="25"/>
        <v>8.5067682631412165</v>
      </c>
      <c r="O364" s="92">
        <f t="shared" si="26"/>
        <v>0.16184273491109402</v>
      </c>
      <c r="P364" s="92">
        <f t="shared" si="27"/>
        <v>8.6183473440342304</v>
      </c>
      <c r="Q364" s="92">
        <f t="shared" ca="1" si="28"/>
        <v>0.98705330889567233</v>
      </c>
      <c r="R364" s="92">
        <f t="shared" ca="1" si="29"/>
        <v>8.8143860484383545</v>
      </c>
    </row>
    <row r="365" spans="1:18" x14ac:dyDescent="0.3">
      <c r="A365" s="107">
        <v>40901.777777777781</v>
      </c>
      <c r="B365" s="92">
        <v>11.24</v>
      </c>
      <c r="C365" s="92">
        <v>11.22</v>
      </c>
      <c r="D365" s="92">
        <v>11.43</v>
      </c>
      <c r="E365" s="92">
        <v>11.83</v>
      </c>
      <c r="F365" s="92">
        <v>12.05</v>
      </c>
      <c r="G365" s="92">
        <v>11.88</v>
      </c>
      <c r="H365" s="92">
        <v>11.44</v>
      </c>
      <c r="I365" s="92">
        <v>10.98</v>
      </c>
      <c r="J365" s="92">
        <v>10.48</v>
      </c>
      <c r="K365" s="92">
        <v>9.73</v>
      </c>
      <c r="L365" s="92">
        <v>12.06</v>
      </c>
      <c r="N365" s="92">
        <f t="shared" ca="1" si="25"/>
        <v>11.347903050542815</v>
      </c>
      <c r="O365" s="92">
        <f t="shared" si="26"/>
        <v>0.34875776556445037</v>
      </c>
      <c r="P365" s="92">
        <f t="shared" si="27"/>
        <v>11.815935759563128</v>
      </c>
      <c r="Q365" s="92">
        <f t="shared" ca="1" si="28"/>
        <v>0.96038970433285276</v>
      </c>
      <c r="R365" s="92">
        <f t="shared" ca="1" si="29"/>
        <v>11.582299834254204</v>
      </c>
    </row>
    <row r="366" spans="1:18" x14ac:dyDescent="0.3">
      <c r="A366" s="107">
        <v>40901.8125</v>
      </c>
      <c r="B366" s="92">
        <v>14.48</v>
      </c>
      <c r="C366" s="92">
        <v>14.53</v>
      </c>
      <c r="D366" s="92">
        <v>14.56</v>
      </c>
      <c r="E366" s="92">
        <v>14.42</v>
      </c>
      <c r="F366" s="92">
        <v>14.08</v>
      </c>
      <c r="G366" s="92">
        <v>13.61</v>
      </c>
      <c r="H366" s="92">
        <v>13.03</v>
      </c>
      <c r="I366" s="92">
        <v>12.44</v>
      </c>
      <c r="J366" s="92">
        <v>11.85</v>
      </c>
      <c r="K366" s="92">
        <v>10.81</v>
      </c>
      <c r="L366" s="92">
        <v>13.26</v>
      </c>
      <c r="N366" s="92">
        <f t="shared" ca="1" si="25"/>
        <v>13.306035909637602</v>
      </c>
      <c r="O366" s="92">
        <f t="shared" si="26"/>
        <v>0.40244878377709031</v>
      </c>
      <c r="P366" s="92">
        <f t="shared" si="27"/>
        <v>13.525342875484675</v>
      </c>
      <c r="Q366" s="92">
        <f t="shared" ca="1" si="28"/>
        <v>0.9837854782783676</v>
      </c>
      <c r="R366" s="92">
        <f t="shared" ca="1" si="29"/>
        <v>13.044995441971155</v>
      </c>
    </row>
    <row r="367" spans="1:18" x14ac:dyDescent="0.3">
      <c r="A367" s="107">
        <v>40901.819444444445</v>
      </c>
      <c r="B367" s="92">
        <v>13.76</v>
      </c>
      <c r="C367" s="92">
        <v>13.54</v>
      </c>
      <c r="D367" s="92">
        <v>13.11</v>
      </c>
      <c r="E367" s="92">
        <v>12.71</v>
      </c>
      <c r="F367" s="92">
        <v>12.34</v>
      </c>
      <c r="G367" s="92">
        <v>11.91</v>
      </c>
      <c r="H367" s="92">
        <v>11.44</v>
      </c>
      <c r="I367" s="92">
        <v>10.92</v>
      </c>
      <c r="J367" s="92">
        <v>10.42</v>
      </c>
      <c r="K367" s="92">
        <v>9.67</v>
      </c>
      <c r="L367" s="92">
        <v>11.71</v>
      </c>
      <c r="N367" s="92">
        <f t="shared" ca="1" si="25"/>
        <v>11.761355131175923</v>
      </c>
      <c r="O367" s="92">
        <f t="shared" si="26"/>
        <v>0.37206416874012022</v>
      </c>
      <c r="P367" s="92">
        <f t="shared" si="27"/>
        <v>11.841494321659441</v>
      </c>
      <c r="Q367" s="92">
        <f t="shared" ca="1" si="28"/>
        <v>0.99323234143372141</v>
      </c>
      <c r="R367" s="92">
        <f t="shared" ca="1" si="29"/>
        <v>11.630750718188878</v>
      </c>
    </row>
    <row r="368" spans="1:18" x14ac:dyDescent="0.3">
      <c r="A368" s="107">
        <v>40902.111111111109</v>
      </c>
      <c r="B368" s="92">
        <v>16.22</v>
      </c>
      <c r="C368" s="92">
        <v>15.74</v>
      </c>
      <c r="D368" s="92">
        <v>14.89</v>
      </c>
      <c r="E368" s="92">
        <v>14.19</v>
      </c>
      <c r="F368" s="92">
        <v>13.61</v>
      </c>
      <c r="G368" s="92">
        <v>13.05</v>
      </c>
      <c r="H368" s="92">
        <v>12.6</v>
      </c>
      <c r="I368" s="92">
        <v>12.07</v>
      </c>
      <c r="J368" s="92">
        <v>11.54</v>
      </c>
      <c r="K368" s="92">
        <v>10.82</v>
      </c>
      <c r="L368" s="92">
        <v>12.67</v>
      </c>
      <c r="N368" s="92">
        <f t="shared" ca="1" si="25"/>
        <v>13.078015280976382</v>
      </c>
      <c r="O368" s="92">
        <f t="shared" si="26"/>
        <v>0.32427832353890595</v>
      </c>
      <c r="P368" s="92">
        <f t="shared" si="27"/>
        <v>12.984553544891279</v>
      </c>
      <c r="Q368" s="92">
        <f t="shared" ca="1" si="28"/>
        <v>1.0071979167987548</v>
      </c>
      <c r="R368" s="92">
        <f t="shared" ca="1" si="29"/>
        <v>12.761197605840223</v>
      </c>
    </row>
    <row r="369" spans="1:18" x14ac:dyDescent="0.3">
      <c r="A369" s="107">
        <v>40902.118055555555</v>
      </c>
      <c r="B369" s="92">
        <v>13.13</v>
      </c>
      <c r="C369" s="92">
        <v>12.52</v>
      </c>
      <c r="D369" s="92">
        <v>11.6</v>
      </c>
      <c r="E369" s="92">
        <v>10.9</v>
      </c>
      <c r="F369" s="92">
        <v>10.4</v>
      </c>
      <c r="G369" s="92">
        <v>10.15</v>
      </c>
      <c r="H369" s="92">
        <v>10.09</v>
      </c>
      <c r="I369" s="92">
        <v>10.01</v>
      </c>
      <c r="J369" s="92">
        <v>9.89</v>
      </c>
      <c r="K369" s="92">
        <v>9.5299999999999994</v>
      </c>
      <c r="L369" s="92">
        <v>11.52</v>
      </c>
      <c r="N369" s="92">
        <f t="shared" ca="1" si="25"/>
        <v>10.442997033065607</v>
      </c>
      <c r="O369" s="92">
        <f t="shared" si="26"/>
        <v>5.4788602946571056E-2</v>
      </c>
      <c r="P369" s="92">
        <f t="shared" si="27"/>
        <v>10.141381715821389</v>
      </c>
      <c r="Q369" s="92">
        <f t="shared" ca="1" si="28"/>
        <v>1.02974104768916</v>
      </c>
      <c r="R369" s="92">
        <f t="shared" ca="1" si="29"/>
        <v>11.862616869379123</v>
      </c>
    </row>
    <row r="370" spans="1:18" x14ac:dyDescent="0.3">
      <c r="A370" s="107">
        <v>40902.125</v>
      </c>
      <c r="B370" s="92">
        <v>15.69</v>
      </c>
      <c r="C370" s="92">
        <v>14.86</v>
      </c>
      <c r="D370" s="92">
        <v>13.68</v>
      </c>
      <c r="E370" s="92">
        <v>13.02</v>
      </c>
      <c r="F370" s="92">
        <v>12.84</v>
      </c>
      <c r="G370" s="92">
        <v>12.71</v>
      </c>
      <c r="H370" s="92">
        <v>12.35</v>
      </c>
      <c r="I370" s="92">
        <v>11.79</v>
      </c>
      <c r="J370" s="92">
        <v>11.18</v>
      </c>
      <c r="K370" s="92">
        <v>10.15</v>
      </c>
      <c r="L370" s="92">
        <v>13.35</v>
      </c>
      <c r="N370" s="92">
        <f t="shared" ca="1" si="25"/>
        <v>12.463911261048292</v>
      </c>
      <c r="O370" s="92">
        <f t="shared" si="26"/>
        <v>0.26552139662411617</v>
      </c>
      <c r="P370" s="92">
        <f t="shared" si="27"/>
        <v>12.657784380220258</v>
      </c>
      <c r="Q370" s="92">
        <f t="shared" ca="1" si="28"/>
        <v>0.9846834869872706</v>
      </c>
      <c r="R370" s="92">
        <f t="shared" ca="1" si="29"/>
        <v>13.145524551280062</v>
      </c>
    </row>
    <row r="371" spans="1:18" x14ac:dyDescent="0.3">
      <c r="A371" s="107">
        <v>40902.229166666664</v>
      </c>
      <c r="B371" s="92">
        <v>13.47</v>
      </c>
      <c r="C371" s="92">
        <v>13.13</v>
      </c>
      <c r="D371" s="92">
        <v>12.6</v>
      </c>
      <c r="E371" s="92">
        <v>12.2</v>
      </c>
      <c r="F371" s="92">
        <v>11.98</v>
      </c>
      <c r="G371" s="92">
        <v>11.76</v>
      </c>
      <c r="H371" s="92">
        <v>11.5</v>
      </c>
      <c r="I371" s="92">
        <v>11.14</v>
      </c>
      <c r="J371" s="92">
        <v>10.71</v>
      </c>
      <c r="K371" s="92">
        <v>10.050000000000001</v>
      </c>
      <c r="L371" s="92">
        <v>11.67</v>
      </c>
      <c r="N371" s="92">
        <f t="shared" ca="1" si="25"/>
        <v>11.651634022128558</v>
      </c>
      <c r="O371" s="92">
        <f t="shared" si="26"/>
        <v>0.2065998199357709</v>
      </c>
      <c r="P371" s="92">
        <f t="shared" si="27"/>
        <v>11.722391079048588</v>
      </c>
      <c r="Q371" s="92">
        <f t="shared" ca="1" si="28"/>
        <v>0.99396393991269461</v>
      </c>
      <c r="R371" s="92">
        <f t="shared" ca="1" si="29"/>
        <v>11.599559178781146</v>
      </c>
    </row>
    <row r="372" spans="1:18" x14ac:dyDescent="0.3">
      <c r="A372" s="107">
        <v>40902.236111111109</v>
      </c>
      <c r="B372" s="92">
        <v>12.15</v>
      </c>
      <c r="C372" s="92">
        <v>11.75</v>
      </c>
      <c r="D372" s="92">
        <v>11.21</v>
      </c>
      <c r="E372" s="92">
        <v>11.1</v>
      </c>
      <c r="F372" s="92">
        <v>11.06</v>
      </c>
      <c r="G372" s="92">
        <v>10.98</v>
      </c>
      <c r="H372" s="92">
        <v>10.74</v>
      </c>
      <c r="I372" s="92">
        <v>10.39</v>
      </c>
      <c r="J372" s="92">
        <v>10.029999999999999</v>
      </c>
      <c r="K372" s="92">
        <v>9.3699999999999992</v>
      </c>
      <c r="L372" s="92">
        <v>11.03</v>
      </c>
      <c r="N372" s="92">
        <f t="shared" ca="1" si="25"/>
        <v>10.748021495207878</v>
      </c>
      <c r="O372" s="92">
        <f t="shared" si="26"/>
        <v>0.20422895216105078</v>
      </c>
      <c r="P372" s="92">
        <f t="shared" si="27"/>
        <v>10.945287871910496</v>
      </c>
      <c r="Q372" s="92">
        <f t="shared" ca="1" si="28"/>
        <v>0.9819770499404703</v>
      </c>
      <c r="R372" s="92">
        <f t="shared" ca="1" si="29"/>
        <v>10.831206860843388</v>
      </c>
    </row>
    <row r="373" spans="1:18" x14ac:dyDescent="0.3">
      <c r="A373" s="107">
        <v>40902.243055555555</v>
      </c>
      <c r="B373" s="92">
        <v>14.73</v>
      </c>
      <c r="C373" s="92">
        <v>14.35</v>
      </c>
      <c r="D373" s="92">
        <v>13.85</v>
      </c>
      <c r="E373" s="92">
        <v>13.65</v>
      </c>
      <c r="F373" s="92">
        <v>13.6</v>
      </c>
      <c r="G373" s="92">
        <v>13.39</v>
      </c>
      <c r="H373" s="92">
        <v>13.01</v>
      </c>
      <c r="I373" s="92">
        <v>12.55</v>
      </c>
      <c r="J373" s="92">
        <v>11.97</v>
      </c>
      <c r="K373" s="92">
        <v>11.04</v>
      </c>
      <c r="L373" s="92">
        <v>13.38</v>
      </c>
      <c r="N373" s="92">
        <f t="shared" ca="1" si="25"/>
        <v>13.073466807610558</v>
      </c>
      <c r="O373" s="92">
        <f t="shared" si="26"/>
        <v>0.26604670083134413</v>
      </c>
      <c r="P373" s="92">
        <f t="shared" si="27"/>
        <v>13.334882177689655</v>
      </c>
      <c r="Q373" s="92">
        <f t="shared" ca="1" si="28"/>
        <v>0.98039612449546298</v>
      </c>
      <c r="R373" s="92">
        <f t="shared" ca="1" si="29"/>
        <v>13.117700145749296</v>
      </c>
    </row>
    <row r="374" spans="1:18" x14ac:dyDescent="0.3">
      <c r="A374" s="107">
        <v>40902.25</v>
      </c>
      <c r="B374" s="92">
        <v>16.86</v>
      </c>
      <c r="C374" s="92">
        <v>16.57</v>
      </c>
      <c r="D374" s="92">
        <v>15.86</v>
      </c>
      <c r="E374" s="92">
        <v>15.08</v>
      </c>
      <c r="F374" s="92">
        <v>14.47</v>
      </c>
      <c r="G374" s="92">
        <v>13.89</v>
      </c>
      <c r="H374" s="92">
        <v>13.32</v>
      </c>
      <c r="I374" s="92">
        <v>12.75</v>
      </c>
      <c r="J374" s="92">
        <v>12.19</v>
      </c>
      <c r="K374" s="92">
        <v>11.18</v>
      </c>
      <c r="L374" s="92">
        <v>13.77</v>
      </c>
      <c r="N374" s="92">
        <f t="shared" ca="1" si="25"/>
        <v>13.852351915079122</v>
      </c>
      <c r="O374" s="92">
        <f t="shared" si="26"/>
        <v>0.38722025329184484</v>
      </c>
      <c r="P374" s="92">
        <f t="shared" si="27"/>
        <v>13.806860712851957</v>
      </c>
      <c r="Q374" s="92">
        <f t="shared" ca="1" si="28"/>
        <v>1.003294825896579</v>
      </c>
      <c r="R374" s="92">
        <f t="shared" ca="1" si="29"/>
        <v>13.815369752595894</v>
      </c>
    </row>
    <row r="375" spans="1:18" x14ac:dyDescent="0.3">
      <c r="A375" s="107">
        <v>40902.256944444445</v>
      </c>
      <c r="B375" s="92">
        <v>17.91</v>
      </c>
      <c r="C375" s="92">
        <v>17.670000000000002</v>
      </c>
      <c r="D375" s="92">
        <v>17.12</v>
      </c>
      <c r="E375" s="92">
        <v>16.45</v>
      </c>
      <c r="F375" s="92">
        <v>15.82</v>
      </c>
      <c r="G375" s="92">
        <v>15.13</v>
      </c>
      <c r="H375" s="92">
        <v>14.42</v>
      </c>
      <c r="I375" s="92">
        <v>13.67</v>
      </c>
      <c r="J375" s="92">
        <v>12.81</v>
      </c>
      <c r="K375" s="92">
        <v>11.5</v>
      </c>
      <c r="L375" s="92">
        <v>14.98</v>
      </c>
      <c r="N375" s="92">
        <f t="shared" ca="1" si="25"/>
        <v>14.92893042347014</v>
      </c>
      <c r="O375" s="92">
        <f t="shared" si="26"/>
        <v>0.44415307101463486</v>
      </c>
      <c r="P375" s="92">
        <f t="shared" si="27"/>
        <v>15.026169220605842</v>
      </c>
      <c r="Q375" s="92">
        <f t="shared" ca="1" si="28"/>
        <v>0.9935287034434328</v>
      </c>
      <c r="R375" s="92">
        <f t="shared" ca="1" si="29"/>
        <v>14.883059977582624</v>
      </c>
    </row>
    <row r="376" spans="1:18" x14ac:dyDescent="0.3">
      <c r="A376" s="107">
        <v>40902.263888888891</v>
      </c>
      <c r="B376" s="92">
        <v>17.28</v>
      </c>
      <c r="C376" s="92">
        <v>16.96</v>
      </c>
      <c r="D376" s="92">
        <v>16.34</v>
      </c>
      <c r="E376" s="92">
        <v>15.73</v>
      </c>
      <c r="F376" s="92">
        <v>15.2</v>
      </c>
      <c r="G376" s="92">
        <v>14.53</v>
      </c>
      <c r="H376" s="92">
        <v>13.76</v>
      </c>
      <c r="I376" s="92">
        <v>13.02</v>
      </c>
      <c r="J376" s="92">
        <v>12.18</v>
      </c>
      <c r="K376" s="92">
        <v>11.02</v>
      </c>
      <c r="L376" s="92">
        <v>14.3</v>
      </c>
      <c r="N376" s="92">
        <f t="shared" ca="1" si="25"/>
        <v>14.275597956722624</v>
      </c>
      <c r="O376" s="92">
        <f t="shared" si="26"/>
        <v>0.50316829682721742</v>
      </c>
      <c r="P376" s="92">
        <f t="shared" si="27"/>
        <v>14.41708933693914</v>
      </c>
      <c r="Q376" s="92">
        <f t="shared" ca="1" si="28"/>
        <v>0.99018585673503523</v>
      </c>
      <c r="R376" s="92">
        <f t="shared" ca="1" si="29"/>
        <v>14.159657751311004</v>
      </c>
    </row>
    <row r="377" spans="1:18" x14ac:dyDescent="0.3">
      <c r="A377" s="107">
        <v>40902.270833333336</v>
      </c>
      <c r="B377" s="92">
        <v>17.829999999999998</v>
      </c>
      <c r="C377" s="92">
        <v>17.66</v>
      </c>
      <c r="D377" s="92">
        <v>17.27</v>
      </c>
      <c r="E377" s="92">
        <v>16.89</v>
      </c>
      <c r="F377" s="92">
        <v>16.47</v>
      </c>
      <c r="G377" s="92">
        <v>15.96</v>
      </c>
      <c r="H377" s="92">
        <v>15.35</v>
      </c>
      <c r="I377" s="92">
        <v>14.62</v>
      </c>
      <c r="J377" s="92">
        <v>13.79</v>
      </c>
      <c r="K377" s="92">
        <v>12.62</v>
      </c>
      <c r="L377" s="92">
        <v>15.92</v>
      </c>
      <c r="N377" s="92">
        <f t="shared" ca="1" si="25"/>
        <v>15.641805365317545</v>
      </c>
      <c r="O377" s="92">
        <f t="shared" si="26"/>
        <v>0.36012223528142773</v>
      </c>
      <c r="P377" s="92">
        <f t="shared" si="27"/>
        <v>15.871137208319299</v>
      </c>
      <c r="Q377" s="92">
        <f t="shared" ca="1" si="28"/>
        <v>0.98555038369389536</v>
      </c>
      <c r="R377" s="92">
        <f t="shared" ca="1" si="29"/>
        <v>15.689962108406814</v>
      </c>
    </row>
    <row r="378" spans="1:18" x14ac:dyDescent="0.3">
      <c r="A378" s="107">
        <v>40902.277777777781</v>
      </c>
      <c r="B378" s="92">
        <v>18.48</v>
      </c>
      <c r="C378" s="92">
        <v>18.32</v>
      </c>
      <c r="D378" s="92">
        <v>17.84</v>
      </c>
      <c r="E378" s="92">
        <v>17.329999999999998</v>
      </c>
      <c r="F378" s="92">
        <v>16.86</v>
      </c>
      <c r="G378" s="92">
        <v>16.36</v>
      </c>
      <c r="H378" s="92">
        <v>15.81</v>
      </c>
      <c r="I378" s="92">
        <v>15.06</v>
      </c>
      <c r="J378" s="92">
        <v>14.19</v>
      </c>
      <c r="K378" s="92">
        <v>12.57</v>
      </c>
      <c r="L378" s="92">
        <v>16.399999999999999</v>
      </c>
      <c r="N378" s="92">
        <f t="shared" ca="1" si="25"/>
        <v>16.064913086176649</v>
      </c>
      <c r="O378" s="92">
        <f t="shared" si="26"/>
        <v>0.31601097095998276</v>
      </c>
      <c r="P378" s="92">
        <f t="shared" si="27"/>
        <v>16.280040334711</v>
      </c>
      <c r="Q378" s="92">
        <f t="shared" ca="1" si="28"/>
        <v>0.98678582828350403</v>
      </c>
      <c r="R378" s="92">
        <f t="shared" ca="1" si="29"/>
        <v>16.183287583849463</v>
      </c>
    </row>
    <row r="379" spans="1:18" x14ac:dyDescent="0.3">
      <c r="A379" s="107">
        <v>40902.284722222219</v>
      </c>
      <c r="B379" s="92">
        <v>18.14</v>
      </c>
      <c r="C379" s="92">
        <v>17.940000000000001</v>
      </c>
      <c r="D379" s="92">
        <v>17.41</v>
      </c>
      <c r="E379" s="92">
        <v>16.91</v>
      </c>
      <c r="F379" s="92">
        <v>16.47</v>
      </c>
      <c r="G379" s="92">
        <v>16.010000000000002</v>
      </c>
      <c r="H379" s="92">
        <v>15.33</v>
      </c>
      <c r="I379" s="92">
        <v>14.65</v>
      </c>
      <c r="J379" s="92">
        <v>13.7</v>
      </c>
      <c r="K379" s="92">
        <v>12.39</v>
      </c>
      <c r="L379" s="92">
        <v>15.92</v>
      </c>
      <c r="N379" s="92">
        <f t="shared" ca="1" si="25"/>
        <v>15.656064109319182</v>
      </c>
      <c r="O379" s="92">
        <f t="shared" si="26"/>
        <v>0.40107565301708126</v>
      </c>
      <c r="P379" s="92">
        <f t="shared" si="27"/>
        <v>15.910753084572221</v>
      </c>
      <c r="Q379" s="92">
        <f t="shared" ca="1" si="28"/>
        <v>0.98399265113981327</v>
      </c>
      <c r="R379" s="92">
        <f t="shared" ca="1" si="29"/>
        <v>15.665163006145827</v>
      </c>
    </row>
    <row r="380" spans="1:18" x14ac:dyDescent="0.3">
      <c r="A380" s="107">
        <v>40902.291666666664</v>
      </c>
      <c r="B380" s="92">
        <v>18.649999999999999</v>
      </c>
      <c r="C380" s="92">
        <v>18.41</v>
      </c>
      <c r="D380" s="92">
        <v>17.88</v>
      </c>
      <c r="E380" s="92">
        <v>17.25</v>
      </c>
      <c r="F380" s="92">
        <v>16.649999999999999</v>
      </c>
      <c r="G380" s="92">
        <v>16.14</v>
      </c>
      <c r="H380" s="92">
        <v>15.55</v>
      </c>
      <c r="I380" s="92">
        <v>14.86</v>
      </c>
      <c r="J380" s="92">
        <v>14.09</v>
      </c>
      <c r="K380" s="92">
        <v>12.74</v>
      </c>
      <c r="L380" s="92">
        <v>15.99</v>
      </c>
      <c r="N380" s="92">
        <f t="shared" ca="1" si="25"/>
        <v>15.937586007130875</v>
      </c>
      <c r="O380" s="92">
        <f t="shared" si="26"/>
        <v>0.3441344664846635</v>
      </c>
      <c r="P380" s="92">
        <f t="shared" si="27"/>
        <v>16.054113954434996</v>
      </c>
      <c r="Q380" s="92">
        <f t="shared" ca="1" si="28"/>
        <v>0.99274155225041683</v>
      </c>
      <c r="R380" s="92">
        <f t="shared" ca="1" si="29"/>
        <v>15.873937420484165</v>
      </c>
    </row>
    <row r="381" spans="1:18" x14ac:dyDescent="0.3">
      <c r="A381" s="107">
        <v>40902.298611111109</v>
      </c>
      <c r="B381" s="92">
        <v>17.96</v>
      </c>
      <c r="C381" s="92">
        <v>17.78</v>
      </c>
      <c r="D381" s="92">
        <v>17.32</v>
      </c>
      <c r="E381" s="92">
        <v>16.899999999999999</v>
      </c>
      <c r="F381" s="92">
        <v>16.53</v>
      </c>
      <c r="G381" s="92">
        <v>15.98</v>
      </c>
      <c r="H381" s="92">
        <v>15.37</v>
      </c>
      <c r="I381" s="92">
        <v>14.76</v>
      </c>
      <c r="J381" s="92">
        <v>13.97</v>
      </c>
      <c r="K381" s="92">
        <v>12.62</v>
      </c>
      <c r="L381" s="92">
        <v>15.9</v>
      </c>
      <c r="N381" s="92">
        <f t="shared" ca="1" si="25"/>
        <v>15.709212623162433</v>
      </c>
      <c r="O381" s="92">
        <f t="shared" si="26"/>
        <v>0.35966263308824947</v>
      </c>
      <c r="P381" s="92">
        <f t="shared" si="27"/>
        <v>15.891139087447678</v>
      </c>
      <c r="Q381" s="92">
        <f t="shared" ca="1" si="28"/>
        <v>0.98855170398521353</v>
      </c>
      <c r="R381" s="92">
        <f t="shared" ca="1" si="29"/>
        <v>15.717972093364896</v>
      </c>
    </row>
    <row r="382" spans="1:18" x14ac:dyDescent="0.3">
      <c r="A382" s="107">
        <v>40902.305555555555</v>
      </c>
      <c r="B382" s="92">
        <v>17.82</v>
      </c>
      <c r="C382" s="92">
        <v>17.600000000000001</v>
      </c>
      <c r="D382" s="92">
        <v>17.16</v>
      </c>
      <c r="E382" s="92">
        <v>16.68</v>
      </c>
      <c r="F382" s="92">
        <v>16.3</v>
      </c>
      <c r="G382" s="92">
        <v>15.84</v>
      </c>
      <c r="H382" s="92">
        <v>15.29</v>
      </c>
      <c r="I382" s="92">
        <v>14.77</v>
      </c>
      <c r="J382" s="92">
        <v>14.1</v>
      </c>
      <c r="K382" s="92">
        <v>12.7</v>
      </c>
      <c r="L382" s="92">
        <v>15.73</v>
      </c>
      <c r="N382" s="92">
        <f t="shared" ca="1" si="25"/>
        <v>15.617609514625011</v>
      </c>
      <c r="O382" s="92">
        <f t="shared" si="26"/>
        <v>0.32657051850558533</v>
      </c>
      <c r="P382" s="92">
        <f t="shared" si="27"/>
        <v>15.760001445514977</v>
      </c>
      <c r="Q382" s="92">
        <f t="shared" ca="1" si="28"/>
        <v>0.99096497983314025</v>
      </c>
      <c r="R382" s="92">
        <f t="shared" ca="1" si="29"/>
        <v>15.587879132775296</v>
      </c>
    </row>
    <row r="383" spans="1:18" x14ac:dyDescent="0.3">
      <c r="A383" s="107">
        <v>40902.3125</v>
      </c>
      <c r="B383" s="92">
        <v>16.850000000000001</v>
      </c>
      <c r="C383" s="92">
        <v>16.52</v>
      </c>
      <c r="D383" s="92">
        <v>16</v>
      </c>
      <c r="E383" s="92">
        <v>15.47</v>
      </c>
      <c r="F383" s="92">
        <v>15.01</v>
      </c>
      <c r="G383" s="92">
        <v>14.53</v>
      </c>
      <c r="H383" s="92">
        <v>14</v>
      </c>
      <c r="I383" s="92">
        <v>13.48</v>
      </c>
      <c r="J383" s="92">
        <v>12.89</v>
      </c>
      <c r="K383" s="92">
        <v>11.88</v>
      </c>
      <c r="L383" s="92">
        <v>13.74</v>
      </c>
      <c r="N383" s="92">
        <f t="shared" ca="1" si="25"/>
        <v>14.392736725869067</v>
      </c>
      <c r="O383" s="92">
        <f t="shared" si="26"/>
        <v>0.34337784937509436</v>
      </c>
      <c r="P383" s="92">
        <f t="shared" si="27"/>
        <v>14.452850815262909</v>
      </c>
      <c r="Q383" s="92">
        <f t="shared" ca="1" si="28"/>
        <v>0.99584067599103987</v>
      </c>
      <c r="R383" s="92">
        <f t="shared" ca="1" si="29"/>
        <v>13.682850888116889</v>
      </c>
    </row>
    <row r="384" spans="1:18" x14ac:dyDescent="0.3">
      <c r="A384" s="107">
        <v>40902.319444444445</v>
      </c>
      <c r="B384" s="92">
        <v>17.55</v>
      </c>
      <c r="C384" s="92">
        <v>17.190000000000001</v>
      </c>
      <c r="D384" s="92">
        <v>16.57</v>
      </c>
      <c r="E384" s="92">
        <v>16.010000000000002</v>
      </c>
      <c r="F384" s="92">
        <v>15.48</v>
      </c>
      <c r="G384" s="92">
        <v>14.96</v>
      </c>
      <c r="H384" s="92">
        <v>14.42</v>
      </c>
      <c r="I384" s="92">
        <v>13.92</v>
      </c>
      <c r="J384" s="92">
        <v>13.26</v>
      </c>
      <c r="K384" s="92">
        <v>12.26</v>
      </c>
      <c r="L384" s="92">
        <v>14.47</v>
      </c>
      <c r="N384" s="92">
        <f t="shared" ca="1" si="25"/>
        <v>14.856752124144617</v>
      </c>
      <c r="O384" s="92">
        <f t="shared" si="26"/>
        <v>0.33973406214897445</v>
      </c>
      <c r="P384" s="92">
        <f t="shared" si="27"/>
        <v>14.881408352538005</v>
      </c>
      <c r="Q384" s="92">
        <f t="shared" ca="1" si="28"/>
        <v>0.99834315221991854</v>
      </c>
      <c r="R384" s="92">
        <f t="shared" ca="1" si="29"/>
        <v>14.446025412622221</v>
      </c>
    </row>
    <row r="385" spans="1:18" x14ac:dyDescent="0.3">
      <c r="A385" s="107">
        <v>40902.326388888891</v>
      </c>
      <c r="B385" s="92">
        <v>17.66</v>
      </c>
      <c r="C385" s="92">
        <v>17.3</v>
      </c>
      <c r="D385" s="92">
        <v>16.670000000000002</v>
      </c>
      <c r="E385" s="92">
        <v>16.11</v>
      </c>
      <c r="F385" s="92">
        <v>15.57</v>
      </c>
      <c r="G385" s="92">
        <v>15.01</v>
      </c>
      <c r="H385" s="92">
        <v>14.4</v>
      </c>
      <c r="I385" s="92">
        <v>13.68</v>
      </c>
      <c r="J385" s="92">
        <v>12.93</v>
      </c>
      <c r="K385" s="92">
        <v>11.75</v>
      </c>
      <c r="L385" s="92">
        <v>14.87</v>
      </c>
      <c r="N385" s="92">
        <f t="shared" ca="1" si="25"/>
        <v>14.800256082332892</v>
      </c>
      <c r="O385" s="92">
        <f t="shared" si="26"/>
        <v>0.3833939999432438</v>
      </c>
      <c r="P385" s="92">
        <f t="shared" si="27"/>
        <v>14.921042030952421</v>
      </c>
      <c r="Q385" s="92">
        <f t="shared" ca="1" si="28"/>
        <v>0.99190499240140406</v>
      </c>
      <c r="R385" s="92">
        <f t="shared" ca="1" si="29"/>
        <v>14.749627237008877</v>
      </c>
    </row>
    <row r="386" spans="1:18" x14ac:dyDescent="0.3">
      <c r="A386" s="107">
        <v>40902.625</v>
      </c>
      <c r="B386" s="92">
        <v>15.2</v>
      </c>
      <c r="C386" s="92">
        <v>15</v>
      </c>
      <c r="D386" s="92">
        <v>14.65</v>
      </c>
      <c r="E386" s="92">
        <v>14.38</v>
      </c>
      <c r="F386" s="92">
        <v>14.23</v>
      </c>
      <c r="G386" s="92">
        <v>14.06</v>
      </c>
      <c r="H386" s="92">
        <v>13.76</v>
      </c>
      <c r="I386" s="92">
        <v>13.34</v>
      </c>
      <c r="J386" s="92">
        <v>12.77</v>
      </c>
      <c r="K386" s="92">
        <v>11.75</v>
      </c>
      <c r="L386" s="92">
        <v>14.11</v>
      </c>
      <c r="N386" s="92">
        <f t="shared" ca="1" si="25"/>
        <v>13.803179369268845</v>
      </c>
      <c r="O386" s="92">
        <f t="shared" si="26"/>
        <v>0.19931003994578506</v>
      </c>
      <c r="P386" s="92">
        <f t="shared" si="27"/>
        <v>14.016619691202674</v>
      </c>
      <c r="Q386" s="92">
        <f t="shared" ca="1" si="28"/>
        <v>0.98477233979118428</v>
      </c>
      <c r="R386" s="92">
        <f t="shared" ca="1" si="29"/>
        <v>13.895137714453609</v>
      </c>
    </row>
    <row r="387" spans="1:18" x14ac:dyDescent="0.3">
      <c r="A387" s="107">
        <v>40902.638888888891</v>
      </c>
      <c r="B387" s="92">
        <v>15.91</v>
      </c>
      <c r="C387" s="92">
        <v>15.77</v>
      </c>
      <c r="D387" s="92">
        <v>15.49</v>
      </c>
      <c r="E387" s="92">
        <v>15.23</v>
      </c>
      <c r="F387" s="92">
        <v>14.93</v>
      </c>
      <c r="G387" s="92">
        <v>14.58</v>
      </c>
      <c r="H387" s="92">
        <v>14.22</v>
      </c>
      <c r="I387" s="92">
        <v>13.68</v>
      </c>
      <c r="J387" s="92">
        <v>12.97</v>
      </c>
      <c r="K387" s="92">
        <v>11.86</v>
      </c>
      <c r="L387" s="92">
        <v>14.28</v>
      </c>
      <c r="N387" s="92">
        <f t="shared" ref="N387:N450" ca="1" si="30">POWER(SUM(POWER(C387,Exponent)*$C$1,POWER(D387,Exponent)*$D$1,POWER(E387,Exponent)*$E$1,POWER(F387,Exponent)*$F$1,POWER(G387,Exponent)*$G$1,POWER(H387,Exponent)*$H$1,POWER(I387,Exponent)*$I$1,POWER(J387,Exponent)*$J$1,POWER(K387,Exponent)*$K$1),1/Exponent)</f>
        <v>14.337827547854188</v>
      </c>
      <c r="O387" s="92">
        <f t="shared" ref="O387:O450" si="31">LN(G387/H387)/LN(97.5/87.5)</f>
        <v>0.23103663267912797</v>
      </c>
      <c r="P387" s="92">
        <f t="shared" ref="P387:P450" si="32">G387*POWER(96/97.5,O387)</f>
        <v>14.527867355198563</v>
      </c>
      <c r="Q387" s="92">
        <f t="shared" ref="Q387:Q450" ca="1" si="33">N387/P387</f>
        <v>0.98691894669065983</v>
      </c>
      <c r="R387" s="92">
        <f t="shared" ref="R387:R450" ca="1" si="34">L387*Q387</f>
        <v>14.093202558742622</v>
      </c>
    </row>
    <row r="388" spans="1:18" x14ac:dyDescent="0.3">
      <c r="A388" s="107">
        <v>40902.645833333336</v>
      </c>
      <c r="B388" s="92">
        <v>16.8</v>
      </c>
      <c r="C388" s="92">
        <v>16.760000000000002</v>
      </c>
      <c r="D388" s="92">
        <v>16.66</v>
      </c>
      <c r="E388" s="92">
        <v>16.5</v>
      </c>
      <c r="F388" s="92">
        <v>16.25</v>
      </c>
      <c r="G388" s="92">
        <v>15.94</v>
      </c>
      <c r="H388" s="92">
        <v>15.52</v>
      </c>
      <c r="I388" s="92">
        <v>15.06</v>
      </c>
      <c r="J388" s="92">
        <v>14.43</v>
      </c>
      <c r="K388" s="92">
        <v>13.13</v>
      </c>
      <c r="L388" s="92">
        <v>15.65</v>
      </c>
      <c r="N388" s="92">
        <f t="shared" ca="1" si="30"/>
        <v>15.64717746059873</v>
      </c>
      <c r="O388" s="92">
        <f t="shared" si="31"/>
        <v>0.24675421940572687</v>
      </c>
      <c r="P388" s="92">
        <f t="shared" si="32"/>
        <v>15.879134469846862</v>
      </c>
      <c r="Q388" s="92">
        <f t="shared" ca="1" si="33"/>
        <v>0.98539233925573211</v>
      </c>
      <c r="R388" s="92">
        <f t="shared" ca="1" si="34"/>
        <v>15.421390109352208</v>
      </c>
    </row>
    <row r="389" spans="1:18" x14ac:dyDescent="0.3">
      <c r="A389" s="107">
        <v>40902.652777777781</v>
      </c>
      <c r="B389" s="92">
        <v>16.23</v>
      </c>
      <c r="C389" s="92">
        <v>16.100000000000001</v>
      </c>
      <c r="D389" s="92">
        <v>15.86</v>
      </c>
      <c r="E389" s="92">
        <v>15.58</v>
      </c>
      <c r="F389" s="92">
        <v>15.26</v>
      </c>
      <c r="G389" s="92">
        <v>14.87</v>
      </c>
      <c r="H389" s="92">
        <v>14.43</v>
      </c>
      <c r="I389" s="92">
        <v>13.89</v>
      </c>
      <c r="J389" s="92">
        <v>13.28</v>
      </c>
      <c r="K389" s="92">
        <v>12.16</v>
      </c>
      <c r="L389" s="92">
        <v>14.48</v>
      </c>
      <c r="N389" s="92">
        <f t="shared" ca="1" si="30"/>
        <v>14.632418570342216</v>
      </c>
      <c r="O389" s="92">
        <f t="shared" si="31"/>
        <v>0.27756577684902684</v>
      </c>
      <c r="P389" s="92">
        <f t="shared" si="32"/>
        <v>14.806145467752991</v>
      </c>
      <c r="Q389" s="92">
        <f t="shared" ca="1" si="33"/>
        <v>0.98826656824430481</v>
      </c>
      <c r="R389" s="92">
        <f t="shared" ca="1" si="34"/>
        <v>14.310099908177534</v>
      </c>
    </row>
    <row r="390" spans="1:18" x14ac:dyDescent="0.3">
      <c r="A390" s="107">
        <v>40902.944444444445</v>
      </c>
      <c r="B390" s="92">
        <v>17.11</v>
      </c>
      <c r="C390" s="92">
        <v>16.920000000000002</v>
      </c>
      <c r="D390" s="92">
        <v>16.47</v>
      </c>
      <c r="E390" s="92">
        <v>15.91</v>
      </c>
      <c r="F390" s="92">
        <v>15.4</v>
      </c>
      <c r="G390" s="92">
        <v>14.89</v>
      </c>
      <c r="H390" s="92">
        <v>14.4</v>
      </c>
      <c r="I390" s="92">
        <v>13.94</v>
      </c>
      <c r="J390" s="92">
        <v>13.56</v>
      </c>
      <c r="K390" s="92">
        <v>12.98</v>
      </c>
      <c r="L390" s="92">
        <v>15.02</v>
      </c>
      <c r="N390" s="92">
        <f t="shared" ca="1" si="30"/>
        <v>14.877292924851478</v>
      </c>
      <c r="O390" s="92">
        <f t="shared" si="31"/>
        <v>0.30921847959486182</v>
      </c>
      <c r="P390" s="92">
        <f t="shared" si="32"/>
        <v>14.818785489116154</v>
      </c>
      <c r="Q390" s="92">
        <f t="shared" ca="1" si="33"/>
        <v>1.0039481937152201</v>
      </c>
      <c r="R390" s="92">
        <f t="shared" ca="1" si="34"/>
        <v>15.079301869602606</v>
      </c>
    </row>
    <row r="391" spans="1:18" x14ac:dyDescent="0.3">
      <c r="A391" s="107">
        <v>40902.958333333336</v>
      </c>
      <c r="B391" s="92">
        <v>17.399999999999999</v>
      </c>
      <c r="C391" s="92">
        <v>17.11</v>
      </c>
      <c r="D391" s="92">
        <v>16.489999999999998</v>
      </c>
      <c r="E391" s="92">
        <v>15.93</v>
      </c>
      <c r="F391" s="92">
        <v>15.45</v>
      </c>
      <c r="G391" s="92">
        <v>14.93</v>
      </c>
      <c r="H391" s="92">
        <v>14.54</v>
      </c>
      <c r="I391" s="92">
        <v>14.22</v>
      </c>
      <c r="J391" s="92">
        <v>13.8</v>
      </c>
      <c r="K391" s="92">
        <v>12.75</v>
      </c>
      <c r="L391" s="92">
        <v>15.21</v>
      </c>
      <c r="N391" s="92">
        <f t="shared" ca="1" si="30"/>
        <v>14.978281931278412</v>
      </c>
      <c r="O391" s="92">
        <f t="shared" si="31"/>
        <v>0.24460089307387045</v>
      </c>
      <c r="P391" s="92">
        <f t="shared" si="32"/>
        <v>14.873487620303065</v>
      </c>
      <c r="Q391" s="92">
        <f t="shared" ca="1" si="33"/>
        <v>1.0070457120515768</v>
      </c>
      <c r="R391" s="92">
        <f t="shared" ca="1" si="34"/>
        <v>15.317165280304483</v>
      </c>
    </row>
    <row r="392" spans="1:18" x14ac:dyDescent="0.3">
      <c r="A392" s="107">
        <v>40902.965277777781</v>
      </c>
      <c r="B392" s="92">
        <v>17.260000000000002</v>
      </c>
      <c r="C392" s="92">
        <v>17</v>
      </c>
      <c r="D392" s="92">
        <v>16.52</v>
      </c>
      <c r="E392" s="92">
        <v>16.02</v>
      </c>
      <c r="F392" s="92">
        <v>15.58</v>
      </c>
      <c r="G392" s="92">
        <v>15.2</v>
      </c>
      <c r="H392" s="92">
        <v>14.88</v>
      </c>
      <c r="I392" s="92">
        <v>14.6</v>
      </c>
      <c r="J392" s="92">
        <v>14.25</v>
      </c>
      <c r="K392" s="92">
        <v>13.51</v>
      </c>
      <c r="L392" s="92">
        <v>15.14</v>
      </c>
      <c r="N392" s="92">
        <f t="shared" ca="1" si="30"/>
        <v>15.237632706614892</v>
      </c>
      <c r="O392" s="92">
        <f t="shared" si="31"/>
        <v>0.1966240977787011</v>
      </c>
      <c r="P392" s="92">
        <f t="shared" si="32"/>
        <v>15.153733407927987</v>
      </c>
      <c r="Q392" s="92">
        <f t="shared" ca="1" si="33"/>
        <v>1.0055365431361629</v>
      </c>
      <c r="R392" s="92">
        <f t="shared" ca="1" si="34"/>
        <v>15.223823263081508</v>
      </c>
    </row>
    <row r="393" spans="1:18" x14ac:dyDescent="0.3">
      <c r="A393" s="107">
        <v>40903.173611111109</v>
      </c>
      <c r="B393" s="92">
        <v>21.45</v>
      </c>
      <c r="C393" s="92">
        <v>21.34</v>
      </c>
      <c r="D393" s="92">
        <v>21.18</v>
      </c>
      <c r="E393" s="92">
        <v>21.06</v>
      </c>
      <c r="F393" s="92">
        <v>20.84</v>
      </c>
      <c r="G393" s="92">
        <v>20.53</v>
      </c>
      <c r="H393" s="92">
        <v>20.22</v>
      </c>
      <c r="I393" s="92">
        <v>19.86</v>
      </c>
      <c r="J393" s="92">
        <v>19.399999999999999</v>
      </c>
      <c r="K393" s="92">
        <v>18.649999999999999</v>
      </c>
      <c r="L393" s="92">
        <v>20.38</v>
      </c>
      <c r="N393" s="92">
        <f t="shared" ca="1" si="30"/>
        <v>20.366511634678528</v>
      </c>
      <c r="O393" s="92">
        <f t="shared" si="31"/>
        <v>0.14060173211247742</v>
      </c>
      <c r="P393" s="92">
        <f t="shared" si="32"/>
        <v>20.485295079333138</v>
      </c>
      <c r="Q393" s="92">
        <f t="shared" ca="1" si="33"/>
        <v>0.99420152630486403</v>
      </c>
      <c r="R393" s="92">
        <f t="shared" ca="1" si="34"/>
        <v>20.261827106093129</v>
      </c>
    </row>
    <row r="394" spans="1:18" x14ac:dyDescent="0.3">
      <c r="A394" s="107">
        <v>40903.180555555555</v>
      </c>
      <c r="B394" s="92">
        <v>21.64</v>
      </c>
      <c r="C394" s="92">
        <v>21.56</v>
      </c>
      <c r="D394" s="92">
        <v>21.44</v>
      </c>
      <c r="E394" s="92">
        <v>21.35</v>
      </c>
      <c r="F394" s="92">
        <v>21.23</v>
      </c>
      <c r="G394" s="92">
        <v>20.99</v>
      </c>
      <c r="H394" s="92">
        <v>20.77</v>
      </c>
      <c r="I394" s="92">
        <v>20.39</v>
      </c>
      <c r="J394" s="92">
        <v>19.93</v>
      </c>
      <c r="K394" s="92">
        <v>19.399999999999999</v>
      </c>
      <c r="L394" s="92">
        <v>21.2</v>
      </c>
      <c r="N394" s="92">
        <f t="shared" ca="1" si="30"/>
        <v>20.810138050036894</v>
      </c>
      <c r="O394" s="92">
        <f t="shared" si="31"/>
        <v>9.7367590026245274E-2</v>
      </c>
      <c r="P394" s="92">
        <f t="shared" si="32"/>
        <v>20.958337290317836</v>
      </c>
      <c r="Q394" s="92">
        <f t="shared" ca="1" si="33"/>
        <v>0.9929288646218416</v>
      </c>
      <c r="R394" s="92">
        <f t="shared" ca="1" si="34"/>
        <v>21.05009192998304</v>
      </c>
    </row>
    <row r="395" spans="1:18" x14ac:dyDescent="0.3">
      <c r="A395" s="107">
        <v>40903.1875</v>
      </c>
      <c r="B395" s="92">
        <v>22.46</v>
      </c>
      <c r="C395" s="92">
        <v>22.46</v>
      </c>
      <c r="D395" s="92">
        <v>22.44</v>
      </c>
      <c r="E395" s="92">
        <v>22.36</v>
      </c>
      <c r="F395" s="92">
        <v>22.24</v>
      </c>
      <c r="G395" s="92">
        <v>22.05</v>
      </c>
      <c r="H395" s="92">
        <v>21.8</v>
      </c>
      <c r="I395" s="92">
        <v>21.52</v>
      </c>
      <c r="J395" s="92">
        <v>21.25</v>
      </c>
      <c r="K395" s="92">
        <v>20.66</v>
      </c>
      <c r="L395" s="92">
        <v>22.28</v>
      </c>
      <c r="N395" s="92">
        <f t="shared" ca="1" si="30"/>
        <v>21.892842013060999</v>
      </c>
      <c r="O395" s="92">
        <f t="shared" si="31"/>
        <v>0.10537154032666966</v>
      </c>
      <c r="P395" s="92">
        <f t="shared" si="32"/>
        <v>22.01400632406942</v>
      </c>
      <c r="Q395" s="92">
        <f t="shared" ca="1" si="33"/>
        <v>0.9944960354228688</v>
      </c>
      <c r="R395" s="92">
        <f t="shared" ca="1" si="34"/>
        <v>22.157371669221519</v>
      </c>
    </row>
    <row r="396" spans="1:18" x14ac:dyDescent="0.3">
      <c r="A396" s="107">
        <v>40903.194444444445</v>
      </c>
      <c r="B396" s="92">
        <v>24.38</v>
      </c>
      <c r="C396" s="92">
        <v>24.26</v>
      </c>
      <c r="D396" s="92">
        <v>23.97</v>
      </c>
      <c r="E396" s="92">
        <v>23.64</v>
      </c>
      <c r="F396" s="92">
        <v>23.31</v>
      </c>
      <c r="G396" s="92">
        <v>22.98</v>
      </c>
      <c r="H396" s="92">
        <v>22.63</v>
      </c>
      <c r="I396" s="92">
        <v>22.26</v>
      </c>
      <c r="J396" s="92">
        <v>21.88</v>
      </c>
      <c r="K396" s="92">
        <v>21</v>
      </c>
      <c r="L396" s="92">
        <v>23.11</v>
      </c>
      <c r="N396" s="92">
        <f t="shared" ca="1" si="30"/>
        <v>22.87866537869008</v>
      </c>
      <c r="O396" s="92">
        <f t="shared" si="31"/>
        <v>0.14182889168849738</v>
      </c>
      <c r="P396" s="92">
        <f t="shared" si="32"/>
        <v>22.929523839597934</v>
      </c>
      <c r="Q396" s="92">
        <f t="shared" ca="1" si="33"/>
        <v>0.99778196611217784</v>
      </c>
      <c r="R396" s="92">
        <f t="shared" ca="1" si="34"/>
        <v>23.05874123685243</v>
      </c>
    </row>
    <row r="397" spans="1:18" x14ac:dyDescent="0.3">
      <c r="A397" s="107">
        <v>40903.201388888891</v>
      </c>
      <c r="B397" s="92">
        <v>23.01</v>
      </c>
      <c r="C397" s="92">
        <v>22.89</v>
      </c>
      <c r="D397" s="92">
        <v>22.65</v>
      </c>
      <c r="E397" s="92">
        <v>22.4</v>
      </c>
      <c r="F397" s="92">
        <v>22.23</v>
      </c>
      <c r="G397" s="92">
        <v>22.13</v>
      </c>
      <c r="H397" s="92">
        <v>22</v>
      </c>
      <c r="I397" s="92">
        <v>21.85</v>
      </c>
      <c r="J397" s="92">
        <v>21.58</v>
      </c>
      <c r="K397" s="92">
        <v>21.03</v>
      </c>
      <c r="L397" s="92">
        <v>22.9</v>
      </c>
      <c r="N397" s="92">
        <f t="shared" ca="1" si="30"/>
        <v>22.082079291374914</v>
      </c>
      <c r="O397" s="92">
        <f t="shared" si="31"/>
        <v>5.4445111713376453E-2</v>
      </c>
      <c r="P397" s="92">
        <f t="shared" si="32"/>
        <v>22.111327347927919</v>
      </c>
      <c r="Q397" s="92">
        <f t="shared" ca="1" si="33"/>
        <v>0.99867723650901741</v>
      </c>
      <c r="R397" s="92">
        <f t="shared" ca="1" si="34"/>
        <v>22.869708716056497</v>
      </c>
    </row>
    <row r="398" spans="1:18" x14ac:dyDescent="0.3">
      <c r="A398" s="107">
        <v>40903.208333333336</v>
      </c>
      <c r="B398" s="92">
        <v>19.73</v>
      </c>
      <c r="C398" s="92">
        <v>19.57</v>
      </c>
      <c r="D398" s="92">
        <v>19.329999999999998</v>
      </c>
      <c r="E398" s="92">
        <v>19.059999999999999</v>
      </c>
      <c r="F398" s="92">
        <v>18.809999999999999</v>
      </c>
      <c r="G398" s="92">
        <v>18.670000000000002</v>
      </c>
      <c r="H398" s="92">
        <v>18.52</v>
      </c>
      <c r="I398" s="92">
        <v>18.190000000000001</v>
      </c>
      <c r="J398" s="92">
        <v>17.79</v>
      </c>
      <c r="K398" s="92">
        <v>17.170000000000002</v>
      </c>
      <c r="L398" s="92">
        <v>19.18</v>
      </c>
      <c r="N398" s="92">
        <f t="shared" ca="1" si="30"/>
        <v>18.570494714507312</v>
      </c>
      <c r="O398" s="92">
        <f t="shared" si="31"/>
        <v>7.4544507165313134E-2</v>
      </c>
      <c r="P398" s="92">
        <f t="shared" si="32"/>
        <v>18.648434575740531</v>
      </c>
      <c r="Q398" s="92">
        <f t="shared" ca="1" si="33"/>
        <v>0.99582056815993503</v>
      </c>
      <c r="R398" s="92">
        <f t="shared" ca="1" si="34"/>
        <v>19.099838497307555</v>
      </c>
    </row>
    <row r="399" spans="1:18" x14ac:dyDescent="0.3">
      <c r="A399" s="107">
        <v>40903.215277777781</v>
      </c>
      <c r="B399" s="92">
        <v>20.260000000000002</v>
      </c>
      <c r="C399" s="92">
        <v>20.21</v>
      </c>
      <c r="D399" s="92">
        <v>20.149999999999999</v>
      </c>
      <c r="E399" s="92">
        <v>20.14</v>
      </c>
      <c r="F399" s="92">
        <v>20.12</v>
      </c>
      <c r="G399" s="92">
        <v>20.010000000000002</v>
      </c>
      <c r="H399" s="92">
        <v>19.75</v>
      </c>
      <c r="I399" s="92">
        <v>19.43</v>
      </c>
      <c r="J399" s="92">
        <v>19.03</v>
      </c>
      <c r="K399" s="92">
        <v>18.34</v>
      </c>
      <c r="L399" s="92">
        <v>19.7</v>
      </c>
      <c r="N399" s="92">
        <f t="shared" ca="1" si="30"/>
        <v>19.738509936818264</v>
      </c>
      <c r="O399" s="92">
        <f t="shared" si="31"/>
        <v>0.12085966186216393</v>
      </c>
      <c r="P399" s="92">
        <f t="shared" si="32"/>
        <v>19.972539754889333</v>
      </c>
      <c r="Q399" s="92">
        <f t="shared" ca="1" si="33"/>
        <v>0.98828242071648509</v>
      </c>
      <c r="R399" s="92">
        <f t="shared" ca="1" si="34"/>
        <v>19.469163688114755</v>
      </c>
    </row>
    <row r="400" spans="1:18" x14ac:dyDescent="0.3">
      <c r="A400" s="107">
        <v>40903.222222222219</v>
      </c>
      <c r="B400" s="92">
        <v>21.43</v>
      </c>
      <c r="C400" s="92">
        <v>21.28</v>
      </c>
      <c r="D400" s="92">
        <v>20.9</v>
      </c>
      <c r="E400" s="92">
        <v>20.56</v>
      </c>
      <c r="F400" s="92">
        <v>20.37</v>
      </c>
      <c r="G400" s="92">
        <v>20.23</v>
      </c>
      <c r="H400" s="92">
        <v>20.100000000000001</v>
      </c>
      <c r="I400" s="92">
        <v>19.87</v>
      </c>
      <c r="J400" s="92">
        <v>19.52</v>
      </c>
      <c r="K400" s="92">
        <v>18.78</v>
      </c>
      <c r="L400" s="92">
        <v>20.52</v>
      </c>
      <c r="N400" s="92">
        <f t="shared" ca="1" si="30"/>
        <v>20.174368336767639</v>
      </c>
      <c r="O400" s="92">
        <f t="shared" si="31"/>
        <v>5.9575109133082872E-2</v>
      </c>
      <c r="P400" s="92">
        <f t="shared" si="32"/>
        <v>20.211322912273836</v>
      </c>
      <c r="Q400" s="92">
        <f t="shared" ca="1" si="33"/>
        <v>0.99817159046606718</v>
      </c>
      <c r="R400" s="92">
        <f t="shared" ca="1" si="34"/>
        <v>20.482481036363698</v>
      </c>
    </row>
    <row r="401" spans="1:18" x14ac:dyDescent="0.3">
      <c r="A401" s="107">
        <v>40903.25</v>
      </c>
      <c r="B401" s="92">
        <v>21.3</v>
      </c>
      <c r="C401" s="92">
        <v>21.18</v>
      </c>
      <c r="D401" s="92">
        <v>21</v>
      </c>
      <c r="E401" s="92">
        <v>20.89</v>
      </c>
      <c r="F401" s="92">
        <v>20.75</v>
      </c>
      <c r="G401" s="92">
        <v>20.59</v>
      </c>
      <c r="H401" s="92">
        <v>20.399999999999999</v>
      </c>
      <c r="I401" s="92">
        <v>20.239999999999998</v>
      </c>
      <c r="J401" s="92">
        <v>20.010000000000002</v>
      </c>
      <c r="K401" s="92">
        <v>19.48</v>
      </c>
      <c r="L401" s="92">
        <v>20.55</v>
      </c>
      <c r="N401" s="92">
        <f t="shared" ca="1" si="30"/>
        <v>20.513046513438979</v>
      </c>
      <c r="O401" s="92">
        <f t="shared" si="31"/>
        <v>8.5669652477999639E-2</v>
      </c>
      <c r="P401" s="92">
        <f t="shared" si="32"/>
        <v>20.562669728543742</v>
      </c>
      <c r="Q401" s="92">
        <f t="shared" ca="1" si="33"/>
        <v>0.9975867328630057</v>
      </c>
      <c r="R401" s="92">
        <f t="shared" ca="1" si="34"/>
        <v>20.500407360334769</v>
      </c>
    </row>
    <row r="402" spans="1:18" x14ac:dyDescent="0.3">
      <c r="A402" s="107">
        <v>40903.256944444445</v>
      </c>
      <c r="B402" s="92">
        <v>21.87</v>
      </c>
      <c r="C402" s="92">
        <v>21.73</v>
      </c>
      <c r="D402" s="92">
        <v>21.45</v>
      </c>
      <c r="E402" s="92">
        <v>21.16</v>
      </c>
      <c r="F402" s="92">
        <v>20.88</v>
      </c>
      <c r="G402" s="92">
        <v>20.81</v>
      </c>
      <c r="H402" s="92">
        <v>20.79</v>
      </c>
      <c r="I402" s="92">
        <v>20.64</v>
      </c>
      <c r="J402" s="92">
        <v>20.41</v>
      </c>
      <c r="K402" s="92">
        <v>19.8</v>
      </c>
      <c r="L402" s="92">
        <v>21.25</v>
      </c>
      <c r="N402" s="92">
        <f t="shared" ca="1" si="30"/>
        <v>20.841345587062147</v>
      </c>
      <c r="O402" s="92">
        <f t="shared" si="31"/>
        <v>8.8855621853587471E-3</v>
      </c>
      <c r="P402" s="92">
        <f t="shared" si="32"/>
        <v>20.807133340827921</v>
      </c>
      <c r="Q402" s="92">
        <f t="shared" ca="1" si="33"/>
        <v>1.0016442556345373</v>
      </c>
      <c r="R402" s="92">
        <f t="shared" ca="1" si="34"/>
        <v>21.284940432233917</v>
      </c>
    </row>
    <row r="403" spans="1:18" x14ac:dyDescent="0.3">
      <c r="A403" s="107">
        <v>40903.263888888891</v>
      </c>
      <c r="B403" s="92">
        <v>22.81</v>
      </c>
      <c r="C403" s="92">
        <v>22.68</v>
      </c>
      <c r="D403" s="92">
        <v>22.51</v>
      </c>
      <c r="E403" s="92">
        <v>22.44</v>
      </c>
      <c r="F403" s="92">
        <v>22.41</v>
      </c>
      <c r="G403" s="92">
        <v>22.32</v>
      </c>
      <c r="H403" s="92">
        <v>22</v>
      </c>
      <c r="I403" s="92">
        <v>21.64</v>
      </c>
      <c r="J403" s="92">
        <v>21.15</v>
      </c>
      <c r="K403" s="92">
        <v>20.37</v>
      </c>
      <c r="L403" s="92">
        <v>21.87</v>
      </c>
      <c r="N403" s="92">
        <f t="shared" ca="1" si="30"/>
        <v>21.996516010976357</v>
      </c>
      <c r="O403" s="92">
        <f t="shared" si="31"/>
        <v>0.13344613065729197</v>
      </c>
      <c r="P403" s="92">
        <f t="shared" si="32"/>
        <v>22.273868246115573</v>
      </c>
      <c r="Q403" s="92">
        <f t="shared" ca="1" si="33"/>
        <v>0.98754808854597653</v>
      </c>
      <c r="R403" s="92">
        <f t="shared" ca="1" si="34"/>
        <v>21.597676696500507</v>
      </c>
    </row>
    <row r="404" spans="1:18" x14ac:dyDescent="0.3">
      <c r="A404" s="107">
        <v>40903.319444444445</v>
      </c>
      <c r="B404" s="92">
        <v>19.48</v>
      </c>
      <c r="C404" s="92">
        <v>19.489999999999998</v>
      </c>
      <c r="D404" s="92">
        <v>19.5</v>
      </c>
      <c r="E404" s="92">
        <v>19.399999999999999</v>
      </c>
      <c r="F404" s="92">
        <v>19.239999999999998</v>
      </c>
      <c r="G404" s="92">
        <v>19.100000000000001</v>
      </c>
      <c r="H404" s="92">
        <v>18.95</v>
      </c>
      <c r="I404" s="92">
        <v>18.760000000000002</v>
      </c>
      <c r="J404" s="92">
        <v>18.510000000000002</v>
      </c>
      <c r="K404" s="92">
        <v>17.829999999999998</v>
      </c>
      <c r="L404" s="92">
        <v>19.559999999999999</v>
      </c>
      <c r="N404" s="92">
        <f t="shared" ca="1" si="30"/>
        <v>19.006935172688625</v>
      </c>
      <c r="O404" s="92">
        <f t="shared" si="31"/>
        <v>7.2859646507058867E-2</v>
      </c>
      <c r="P404" s="92">
        <f t="shared" si="32"/>
        <v>19.078436257401041</v>
      </c>
      <c r="Q404" s="92">
        <f t="shared" ca="1" si="33"/>
        <v>0.99625225653991012</v>
      </c>
      <c r="R404" s="92">
        <f t="shared" ca="1" si="34"/>
        <v>19.48669413792064</v>
      </c>
    </row>
    <row r="405" spans="1:18" x14ac:dyDescent="0.3">
      <c r="A405" s="107">
        <v>40903.347222222219</v>
      </c>
      <c r="B405" s="92">
        <v>17.82</v>
      </c>
      <c r="C405" s="92">
        <v>17.7</v>
      </c>
      <c r="D405" s="92">
        <v>17.5</v>
      </c>
      <c r="E405" s="92">
        <v>17.399999999999999</v>
      </c>
      <c r="F405" s="92">
        <v>17.3</v>
      </c>
      <c r="G405" s="92">
        <v>17.13</v>
      </c>
      <c r="H405" s="92">
        <v>17.02</v>
      </c>
      <c r="I405" s="92">
        <v>16.87</v>
      </c>
      <c r="J405" s="92">
        <v>16.72</v>
      </c>
      <c r="K405" s="92">
        <v>16.3</v>
      </c>
      <c r="L405" s="92">
        <v>17.22</v>
      </c>
      <c r="N405" s="92">
        <f t="shared" ca="1" si="30"/>
        <v>17.105284179285952</v>
      </c>
      <c r="O405" s="92">
        <f t="shared" si="31"/>
        <v>5.9532166984562068E-2</v>
      </c>
      <c r="P405" s="92">
        <f t="shared" si="32"/>
        <v>17.114196341805247</v>
      </c>
      <c r="Q405" s="92">
        <f t="shared" ca="1" si="33"/>
        <v>0.99947925322689413</v>
      </c>
      <c r="R405" s="92">
        <f t="shared" ca="1" si="34"/>
        <v>17.211032740567116</v>
      </c>
    </row>
    <row r="406" spans="1:18" x14ac:dyDescent="0.3">
      <c r="A406" s="107">
        <v>40903.354166666664</v>
      </c>
      <c r="B406" s="92">
        <v>19.920000000000002</v>
      </c>
      <c r="C406" s="92">
        <v>19.78</v>
      </c>
      <c r="D406" s="92">
        <v>19.559999999999999</v>
      </c>
      <c r="E406" s="92">
        <v>19.45</v>
      </c>
      <c r="F406" s="92">
        <v>19.350000000000001</v>
      </c>
      <c r="G406" s="92">
        <v>19.22</v>
      </c>
      <c r="H406" s="92">
        <v>19.12</v>
      </c>
      <c r="I406" s="92">
        <v>18.98</v>
      </c>
      <c r="J406" s="92">
        <v>18.66</v>
      </c>
      <c r="K406" s="92">
        <v>17.8</v>
      </c>
      <c r="L406" s="92">
        <v>19.52</v>
      </c>
      <c r="N406" s="92">
        <f t="shared" ca="1" si="30"/>
        <v>19.134944364432943</v>
      </c>
      <c r="O406" s="92">
        <f t="shared" si="31"/>
        <v>4.8205555118000468E-2</v>
      </c>
      <c r="P406" s="92">
        <f t="shared" si="32"/>
        <v>19.205640570904468</v>
      </c>
      <c r="Q406" s="92">
        <f t="shared" ca="1" si="33"/>
        <v>0.99631898731986968</v>
      </c>
      <c r="R406" s="92">
        <f t="shared" ca="1" si="34"/>
        <v>19.448146632483855</v>
      </c>
    </row>
    <row r="407" spans="1:18" x14ac:dyDescent="0.3">
      <c r="A407" s="107">
        <v>40903.361111111109</v>
      </c>
      <c r="B407" s="92">
        <v>16.87</v>
      </c>
      <c r="C407" s="92">
        <v>16.72</v>
      </c>
      <c r="D407" s="92">
        <v>16.39</v>
      </c>
      <c r="E407" s="92">
        <v>16.03</v>
      </c>
      <c r="F407" s="92">
        <v>15.74</v>
      </c>
      <c r="G407" s="92">
        <v>15.57</v>
      </c>
      <c r="H407" s="92">
        <v>15.41</v>
      </c>
      <c r="I407" s="92">
        <v>15.15</v>
      </c>
      <c r="J407" s="92">
        <v>14.85</v>
      </c>
      <c r="K407" s="92">
        <v>14.28</v>
      </c>
      <c r="L407" s="92">
        <v>15.46</v>
      </c>
      <c r="N407" s="92">
        <f t="shared" ca="1" si="30"/>
        <v>15.549520333294574</v>
      </c>
      <c r="O407" s="92">
        <f t="shared" si="31"/>
        <v>9.545323305039248E-2</v>
      </c>
      <c r="P407" s="92">
        <f t="shared" si="32"/>
        <v>15.546974614064915</v>
      </c>
      <c r="Q407" s="92">
        <f t="shared" ca="1" si="33"/>
        <v>1.0001637437053095</v>
      </c>
      <c r="R407" s="92">
        <f t="shared" ca="1" si="34"/>
        <v>15.462531477684085</v>
      </c>
    </row>
    <row r="408" spans="1:18" x14ac:dyDescent="0.3">
      <c r="A408" s="107">
        <v>40903.368055555555</v>
      </c>
      <c r="B408" s="92">
        <v>19.27</v>
      </c>
      <c r="C408" s="92">
        <v>19.14</v>
      </c>
      <c r="D408" s="92">
        <v>18.87</v>
      </c>
      <c r="E408" s="92">
        <v>18.53</v>
      </c>
      <c r="F408" s="92">
        <v>18.23</v>
      </c>
      <c r="G408" s="92">
        <v>17.97</v>
      </c>
      <c r="H408" s="92">
        <v>17.64</v>
      </c>
      <c r="I408" s="92">
        <v>17.38</v>
      </c>
      <c r="J408" s="92">
        <v>17.16</v>
      </c>
      <c r="K408" s="92">
        <v>16.55</v>
      </c>
      <c r="L408" s="92">
        <v>18.260000000000002</v>
      </c>
      <c r="N408" s="92">
        <f t="shared" ca="1" si="30"/>
        <v>17.919154405356718</v>
      </c>
      <c r="O408" s="92">
        <f t="shared" si="31"/>
        <v>0.17127840537251166</v>
      </c>
      <c r="P408" s="92">
        <f t="shared" si="32"/>
        <v>17.922343388575978</v>
      </c>
      <c r="Q408" s="92">
        <f t="shared" ca="1" si="33"/>
        <v>0.99982206661539064</v>
      </c>
      <c r="R408" s="92">
        <f t="shared" ca="1" si="34"/>
        <v>18.256750936397033</v>
      </c>
    </row>
    <row r="409" spans="1:18" x14ac:dyDescent="0.3">
      <c r="A409" s="107">
        <v>40903.375</v>
      </c>
      <c r="B409" s="92">
        <v>15.44</v>
      </c>
      <c r="C409" s="92">
        <v>15.34</v>
      </c>
      <c r="D409" s="92">
        <v>15.17</v>
      </c>
      <c r="E409" s="92">
        <v>15.02</v>
      </c>
      <c r="F409" s="92">
        <v>14.84</v>
      </c>
      <c r="G409" s="92">
        <v>14.58</v>
      </c>
      <c r="H409" s="92">
        <v>14.32</v>
      </c>
      <c r="I409" s="92">
        <v>14.18</v>
      </c>
      <c r="J409" s="92">
        <v>14.09</v>
      </c>
      <c r="K409" s="92">
        <v>13.76</v>
      </c>
      <c r="L409" s="92">
        <v>15.26</v>
      </c>
      <c r="N409" s="92">
        <f t="shared" ca="1" si="30"/>
        <v>14.57098126227457</v>
      </c>
      <c r="O409" s="92">
        <f t="shared" si="31"/>
        <v>0.16627824600611774</v>
      </c>
      <c r="P409" s="92">
        <f t="shared" si="32"/>
        <v>14.542461038291989</v>
      </c>
      <c r="Q409" s="92">
        <f t="shared" ca="1" si="33"/>
        <v>1.0019611690144801</v>
      </c>
      <c r="R409" s="92">
        <f t="shared" ca="1" si="34"/>
        <v>15.289927439160966</v>
      </c>
    </row>
    <row r="410" spans="1:18" x14ac:dyDescent="0.3">
      <c r="A410" s="107">
        <v>40903.381944444445</v>
      </c>
      <c r="B410" s="92">
        <v>14.54</v>
      </c>
      <c r="C410" s="92">
        <v>14.45</v>
      </c>
      <c r="D410" s="92">
        <v>14.28</v>
      </c>
      <c r="E410" s="92">
        <v>14.06</v>
      </c>
      <c r="F410" s="92">
        <v>13.84</v>
      </c>
      <c r="G410" s="92">
        <v>13.63</v>
      </c>
      <c r="H410" s="92">
        <v>13.4</v>
      </c>
      <c r="I410" s="92">
        <v>13.15</v>
      </c>
      <c r="J410" s="92">
        <v>12.83</v>
      </c>
      <c r="K410" s="92">
        <v>12.25</v>
      </c>
      <c r="L410" s="92">
        <v>14.24</v>
      </c>
      <c r="N410" s="92">
        <f t="shared" ca="1" si="30"/>
        <v>13.545829590103812</v>
      </c>
      <c r="O410" s="92">
        <f t="shared" si="31"/>
        <v>0.15726804363939598</v>
      </c>
      <c r="P410" s="92">
        <f t="shared" si="32"/>
        <v>13.596806277444877</v>
      </c>
      <c r="Q410" s="92">
        <f t="shared" ca="1" si="33"/>
        <v>0.99625083373985934</v>
      </c>
      <c r="R410" s="92">
        <f t="shared" ca="1" si="34"/>
        <v>14.186611872455597</v>
      </c>
    </row>
    <row r="411" spans="1:18" x14ac:dyDescent="0.3">
      <c r="A411" s="107">
        <v>40903.388888888891</v>
      </c>
      <c r="B411" s="92">
        <v>15.26</v>
      </c>
      <c r="C411" s="92">
        <v>15.16</v>
      </c>
      <c r="D411" s="92">
        <v>14.91</v>
      </c>
      <c r="E411" s="92">
        <v>14.61</v>
      </c>
      <c r="F411" s="92">
        <v>14.35</v>
      </c>
      <c r="G411" s="92">
        <v>14.08</v>
      </c>
      <c r="H411" s="92">
        <v>13.82</v>
      </c>
      <c r="I411" s="92">
        <v>13.49</v>
      </c>
      <c r="J411" s="92">
        <v>13.06</v>
      </c>
      <c r="K411" s="92">
        <v>12.32</v>
      </c>
      <c r="L411" s="92">
        <v>13.9</v>
      </c>
      <c r="N411" s="92">
        <f t="shared" ca="1" si="30"/>
        <v>13.979917376787629</v>
      </c>
      <c r="O411" s="92">
        <f t="shared" si="31"/>
        <v>0.17223837887209945</v>
      </c>
      <c r="P411" s="92">
        <f t="shared" si="32"/>
        <v>14.042450701794587</v>
      </c>
      <c r="Q411" s="92">
        <f t="shared" ca="1" si="33"/>
        <v>0.99554683677835754</v>
      </c>
      <c r="R411" s="92">
        <f t="shared" ca="1" si="34"/>
        <v>13.838101031219169</v>
      </c>
    </row>
    <row r="412" spans="1:18" x14ac:dyDescent="0.3">
      <c r="A412" s="107">
        <v>40903.395833333336</v>
      </c>
      <c r="B412" s="92">
        <v>13.63</v>
      </c>
      <c r="C412" s="92">
        <v>13.49</v>
      </c>
      <c r="D412" s="92">
        <v>13.2</v>
      </c>
      <c r="E412" s="92">
        <v>12.94</v>
      </c>
      <c r="F412" s="92">
        <v>12.69</v>
      </c>
      <c r="G412" s="92">
        <v>12.46</v>
      </c>
      <c r="H412" s="92">
        <v>12.2</v>
      </c>
      <c r="I412" s="92">
        <v>11.88</v>
      </c>
      <c r="J412" s="92">
        <v>11.53</v>
      </c>
      <c r="K412" s="92">
        <v>10.97</v>
      </c>
      <c r="L412" s="92">
        <v>12.65</v>
      </c>
      <c r="N412" s="92">
        <f t="shared" ca="1" si="30"/>
        <v>12.364009575410542</v>
      </c>
      <c r="O412" s="92">
        <f t="shared" si="31"/>
        <v>0.19486981870348494</v>
      </c>
      <c r="P412" s="92">
        <f t="shared" si="32"/>
        <v>12.422411438394654</v>
      </c>
      <c r="Q412" s="92">
        <f t="shared" ca="1" si="33"/>
        <v>0.99529866940297862</v>
      </c>
      <c r="R412" s="92">
        <f t="shared" ca="1" si="34"/>
        <v>12.59052816794768</v>
      </c>
    </row>
    <row r="413" spans="1:18" x14ac:dyDescent="0.3">
      <c r="A413" s="107">
        <v>40903.402777777781</v>
      </c>
      <c r="B413" s="92">
        <v>12.08</v>
      </c>
      <c r="C413" s="92">
        <v>11.92</v>
      </c>
      <c r="D413" s="92">
        <v>11.61</v>
      </c>
      <c r="E413" s="92">
        <v>11.32</v>
      </c>
      <c r="F413" s="92">
        <v>11.08</v>
      </c>
      <c r="G413" s="92">
        <v>10.8</v>
      </c>
      <c r="H413" s="92">
        <v>10.53</v>
      </c>
      <c r="I413" s="92">
        <v>10.32</v>
      </c>
      <c r="J413" s="92">
        <v>10.16</v>
      </c>
      <c r="K413" s="92">
        <v>9.89</v>
      </c>
      <c r="L413" s="92">
        <v>11.32</v>
      </c>
      <c r="N413" s="92">
        <f t="shared" ca="1" si="30"/>
        <v>10.806841169774961</v>
      </c>
      <c r="O413" s="92">
        <f t="shared" si="31"/>
        <v>0.23396145750518904</v>
      </c>
      <c r="P413" s="92">
        <f t="shared" si="32"/>
        <v>10.760895240372806</v>
      </c>
      <c r="Q413" s="92">
        <f t="shared" ca="1" si="33"/>
        <v>1.0042697125448983</v>
      </c>
      <c r="R413" s="92">
        <f t="shared" ca="1" si="34"/>
        <v>11.368333146008249</v>
      </c>
    </row>
    <row r="414" spans="1:18" x14ac:dyDescent="0.3">
      <c r="A414" s="107">
        <v>40903.409722222219</v>
      </c>
      <c r="B414" s="92">
        <v>14.42</v>
      </c>
      <c r="C414" s="92">
        <v>14.22</v>
      </c>
      <c r="D414" s="92">
        <v>13.8</v>
      </c>
      <c r="E414" s="92">
        <v>13.42</v>
      </c>
      <c r="F414" s="92">
        <v>13.1</v>
      </c>
      <c r="G414" s="92">
        <v>12.74</v>
      </c>
      <c r="H414" s="92">
        <v>12.35</v>
      </c>
      <c r="I414" s="92">
        <v>11.97</v>
      </c>
      <c r="J414" s="92">
        <v>11.58</v>
      </c>
      <c r="K414" s="92">
        <v>10.99</v>
      </c>
      <c r="L414" s="92">
        <v>12.96</v>
      </c>
      <c r="N414" s="92">
        <f t="shared" ca="1" si="30"/>
        <v>12.653940141237936</v>
      </c>
      <c r="O414" s="92">
        <f t="shared" si="31"/>
        <v>0.28730761644570818</v>
      </c>
      <c r="P414" s="92">
        <f t="shared" si="32"/>
        <v>12.683376249060524</v>
      </c>
      <c r="Q414" s="92">
        <f t="shared" ca="1" si="33"/>
        <v>0.9976791583530632</v>
      </c>
      <c r="R414" s="92">
        <f t="shared" ca="1" si="34"/>
        <v>12.929921892255701</v>
      </c>
    </row>
    <row r="415" spans="1:18" x14ac:dyDescent="0.3">
      <c r="A415" s="107">
        <v>40903.416666666664</v>
      </c>
      <c r="B415" s="92">
        <v>14.9</v>
      </c>
      <c r="C415" s="92">
        <v>14.76</v>
      </c>
      <c r="D415" s="92">
        <v>14.49</v>
      </c>
      <c r="E415" s="92">
        <v>14.25</v>
      </c>
      <c r="F415" s="92">
        <v>14.07</v>
      </c>
      <c r="G415" s="92">
        <v>13.87</v>
      </c>
      <c r="H415" s="92">
        <v>13.62</v>
      </c>
      <c r="I415" s="92">
        <v>13.34</v>
      </c>
      <c r="J415" s="92">
        <v>13</v>
      </c>
      <c r="K415" s="92">
        <v>12.42</v>
      </c>
      <c r="L415" s="92">
        <v>13.7</v>
      </c>
      <c r="N415" s="92">
        <f t="shared" ca="1" si="30"/>
        <v>13.756580900248535</v>
      </c>
      <c r="O415" s="92">
        <f t="shared" si="31"/>
        <v>0.16808364371113782</v>
      </c>
      <c r="P415" s="92">
        <f t="shared" si="32"/>
        <v>13.833901834043653</v>
      </c>
      <c r="Q415" s="92">
        <f t="shared" ca="1" si="33"/>
        <v>0.99441076460403677</v>
      </c>
      <c r="R415" s="92">
        <f t="shared" ca="1" si="34"/>
        <v>13.623427475075303</v>
      </c>
    </row>
    <row r="416" spans="1:18" x14ac:dyDescent="0.3">
      <c r="A416" s="107">
        <v>40903.423611111109</v>
      </c>
      <c r="B416" s="92">
        <v>15.39</v>
      </c>
      <c r="C416" s="92">
        <v>15.27</v>
      </c>
      <c r="D416" s="92">
        <v>15.01</v>
      </c>
      <c r="E416" s="92">
        <v>14.65</v>
      </c>
      <c r="F416" s="92">
        <v>14.29</v>
      </c>
      <c r="G416" s="92">
        <v>14</v>
      </c>
      <c r="H416" s="92">
        <v>13.74</v>
      </c>
      <c r="I416" s="92">
        <v>13.42</v>
      </c>
      <c r="J416" s="92">
        <v>13.04</v>
      </c>
      <c r="K416" s="92">
        <v>12.43</v>
      </c>
      <c r="L416" s="92">
        <v>13.94</v>
      </c>
      <c r="N416" s="92">
        <f t="shared" ca="1" si="30"/>
        <v>13.963690612080701</v>
      </c>
      <c r="O416" s="92">
        <f t="shared" si="31"/>
        <v>0.17323188103765866</v>
      </c>
      <c r="P416" s="92">
        <f t="shared" si="32"/>
        <v>13.962448978637859</v>
      </c>
      <c r="Q416" s="92">
        <f t="shared" ca="1" si="33"/>
        <v>1.0000889266234556</v>
      </c>
      <c r="R416" s="92">
        <f t="shared" ca="1" si="34"/>
        <v>13.941239637130971</v>
      </c>
    </row>
    <row r="417" spans="1:18" x14ac:dyDescent="0.3">
      <c r="A417" s="107">
        <v>40903.430555555555</v>
      </c>
      <c r="B417" s="92">
        <v>14.97</v>
      </c>
      <c r="C417" s="92">
        <v>14.92</v>
      </c>
      <c r="D417" s="92">
        <v>14.87</v>
      </c>
      <c r="E417" s="92">
        <v>14.74</v>
      </c>
      <c r="F417" s="92">
        <v>14.58</v>
      </c>
      <c r="G417" s="92">
        <v>14.35</v>
      </c>
      <c r="H417" s="92">
        <v>14.16</v>
      </c>
      <c r="I417" s="92">
        <v>14.03</v>
      </c>
      <c r="J417" s="92">
        <v>13.84</v>
      </c>
      <c r="K417" s="92">
        <v>13.29</v>
      </c>
      <c r="L417" s="92">
        <v>14.58</v>
      </c>
      <c r="N417" s="92">
        <f t="shared" ca="1" si="30"/>
        <v>14.319461123203086</v>
      </c>
      <c r="O417" s="92">
        <f t="shared" si="31"/>
        <v>0.12317172547577611</v>
      </c>
      <c r="P417" s="92">
        <f t="shared" si="32"/>
        <v>14.322622278827073</v>
      </c>
      <c r="Q417" s="92">
        <f t="shared" ca="1" si="33"/>
        <v>0.99977928932548477</v>
      </c>
      <c r="R417" s="92">
        <f t="shared" ca="1" si="34"/>
        <v>14.576782038365568</v>
      </c>
    </row>
    <row r="418" spans="1:18" x14ac:dyDescent="0.3">
      <c r="A418" s="107">
        <v>40903.4375</v>
      </c>
      <c r="B418" s="92">
        <v>16.29</v>
      </c>
      <c r="C418" s="92">
        <v>16.239999999999998</v>
      </c>
      <c r="D418" s="92">
        <v>16.23</v>
      </c>
      <c r="E418" s="92">
        <v>16.28</v>
      </c>
      <c r="F418" s="92">
        <v>16.23</v>
      </c>
      <c r="G418" s="92">
        <v>16.13</v>
      </c>
      <c r="H418" s="92">
        <v>15.96</v>
      </c>
      <c r="I418" s="92">
        <v>15.72</v>
      </c>
      <c r="J418" s="92">
        <v>15.44</v>
      </c>
      <c r="K418" s="92">
        <v>14.89</v>
      </c>
      <c r="L418" s="92">
        <v>15.43</v>
      </c>
      <c r="N418" s="92">
        <f t="shared" ca="1" si="30"/>
        <v>15.946095934437135</v>
      </c>
      <c r="O418" s="92">
        <f t="shared" si="31"/>
        <v>9.7910998426675722E-2</v>
      </c>
      <c r="P418" s="92">
        <f t="shared" si="32"/>
        <v>16.105532745629993</v>
      </c>
      <c r="Q418" s="92">
        <f t="shared" ca="1" si="33"/>
        <v>0.99010049442567372</v>
      </c>
      <c r="R418" s="92">
        <f t="shared" ca="1" si="34"/>
        <v>15.277250628988146</v>
      </c>
    </row>
    <row r="419" spans="1:18" x14ac:dyDescent="0.3">
      <c r="A419" s="107">
        <v>40903.444444444445</v>
      </c>
      <c r="B419" s="92">
        <v>14.37</v>
      </c>
      <c r="C419" s="92">
        <v>14.26</v>
      </c>
      <c r="D419" s="92">
        <v>14.09</v>
      </c>
      <c r="E419" s="92">
        <v>13.92</v>
      </c>
      <c r="F419" s="92">
        <v>13.64</v>
      </c>
      <c r="G419" s="92">
        <v>13.28</v>
      </c>
      <c r="H419" s="92">
        <v>12.97</v>
      </c>
      <c r="I419" s="92">
        <v>12.72</v>
      </c>
      <c r="J419" s="92">
        <v>12.44</v>
      </c>
      <c r="K419" s="92">
        <v>12.06</v>
      </c>
      <c r="L419" s="92">
        <v>13.36</v>
      </c>
      <c r="N419" s="92">
        <f t="shared" ca="1" si="30"/>
        <v>13.247695473938204</v>
      </c>
      <c r="O419" s="92">
        <f t="shared" si="31"/>
        <v>0.21827338774944688</v>
      </c>
      <c r="P419" s="92">
        <f t="shared" si="32"/>
        <v>13.235134429235728</v>
      </c>
      <c r="Q419" s="92">
        <f t="shared" ca="1" si="33"/>
        <v>1.0009490681616902</v>
      </c>
      <c r="R419" s="92">
        <f t="shared" ca="1" si="34"/>
        <v>13.37267955064018</v>
      </c>
    </row>
    <row r="420" spans="1:18" x14ac:dyDescent="0.3">
      <c r="A420" s="107">
        <v>40903.451388888891</v>
      </c>
      <c r="B420" s="92">
        <v>14.43</v>
      </c>
      <c r="C420" s="92">
        <v>14.36</v>
      </c>
      <c r="D420" s="92">
        <v>14.28</v>
      </c>
      <c r="E420" s="92">
        <v>14.23</v>
      </c>
      <c r="F420" s="92">
        <v>14.14</v>
      </c>
      <c r="G420" s="92">
        <v>13.99</v>
      </c>
      <c r="H420" s="92">
        <v>13.82</v>
      </c>
      <c r="I420" s="92">
        <v>13.64</v>
      </c>
      <c r="J420" s="92">
        <v>13.36</v>
      </c>
      <c r="K420" s="92">
        <v>12.66</v>
      </c>
      <c r="L420" s="92">
        <v>14.21</v>
      </c>
      <c r="N420" s="92">
        <f t="shared" ca="1" si="30"/>
        <v>13.866455617198808</v>
      </c>
      <c r="O420" s="92">
        <f t="shared" si="31"/>
        <v>0.1129799957973151</v>
      </c>
      <c r="P420" s="92">
        <f t="shared" si="32"/>
        <v>13.965515686006931</v>
      </c>
      <c r="Q420" s="92">
        <f t="shared" ca="1" si="33"/>
        <v>0.99290680909782814</v>
      </c>
      <c r="R420" s="92">
        <f t="shared" ca="1" si="34"/>
        <v>14.109205757280138</v>
      </c>
    </row>
    <row r="421" spans="1:18" x14ac:dyDescent="0.3">
      <c r="A421" s="107">
        <v>40903.5</v>
      </c>
      <c r="B421" s="92">
        <v>14.31</v>
      </c>
      <c r="C421" s="92">
        <v>14.21</v>
      </c>
      <c r="D421" s="92">
        <v>13.93</v>
      </c>
      <c r="E421" s="92">
        <v>13.61</v>
      </c>
      <c r="F421" s="92">
        <v>13.26</v>
      </c>
      <c r="G421" s="92">
        <v>12.83</v>
      </c>
      <c r="H421" s="92">
        <v>12.44</v>
      </c>
      <c r="I421" s="92">
        <v>12.05</v>
      </c>
      <c r="J421" s="92">
        <v>11.62</v>
      </c>
      <c r="K421" s="92">
        <v>10.9</v>
      </c>
      <c r="L421" s="92">
        <v>12.58</v>
      </c>
      <c r="N421" s="92">
        <f t="shared" ca="1" si="30"/>
        <v>12.74788109170558</v>
      </c>
      <c r="O421" s="92">
        <f t="shared" si="31"/>
        <v>0.28526077774005099</v>
      </c>
      <c r="P421" s="92">
        <f t="shared" si="32"/>
        <v>12.773381589589965</v>
      </c>
      <c r="Q421" s="92">
        <f t="shared" ca="1" si="33"/>
        <v>0.99800362200835147</v>
      </c>
      <c r="R421" s="92">
        <f t="shared" ca="1" si="34"/>
        <v>12.554885564865062</v>
      </c>
    </row>
    <row r="422" spans="1:18" x14ac:dyDescent="0.3">
      <c r="A422" s="107">
        <v>40903.506944444445</v>
      </c>
      <c r="B422" s="92">
        <v>13.36</v>
      </c>
      <c r="C422" s="92">
        <v>13.19</v>
      </c>
      <c r="D422" s="92">
        <v>12.9</v>
      </c>
      <c r="E422" s="92">
        <v>12.64</v>
      </c>
      <c r="F422" s="92">
        <v>12.41</v>
      </c>
      <c r="G422" s="92">
        <v>12.12</v>
      </c>
      <c r="H422" s="92">
        <v>11.8</v>
      </c>
      <c r="I422" s="92">
        <v>11.44</v>
      </c>
      <c r="J422" s="92">
        <v>11.06</v>
      </c>
      <c r="K422" s="92">
        <v>10.43</v>
      </c>
      <c r="L422" s="92">
        <v>12.32</v>
      </c>
      <c r="N422" s="92">
        <f t="shared" ca="1" si="30"/>
        <v>11.994420969229898</v>
      </c>
      <c r="O422" s="92">
        <f t="shared" si="31"/>
        <v>0.24726515860746148</v>
      </c>
      <c r="P422" s="92">
        <f t="shared" si="32"/>
        <v>12.07362516998595</v>
      </c>
      <c r="Q422" s="92">
        <f t="shared" ca="1" si="33"/>
        <v>0.9934398989830372</v>
      </c>
      <c r="R422" s="92">
        <f t="shared" ca="1" si="34"/>
        <v>12.239179555471019</v>
      </c>
    </row>
    <row r="423" spans="1:18" x14ac:dyDescent="0.3">
      <c r="A423" s="107">
        <v>40903.513888888891</v>
      </c>
      <c r="B423" s="92">
        <v>13.52</v>
      </c>
      <c r="C423" s="92">
        <v>13.35</v>
      </c>
      <c r="D423" s="92">
        <v>13.02</v>
      </c>
      <c r="E423" s="92">
        <v>12.66</v>
      </c>
      <c r="F423" s="92">
        <v>12.29</v>
      </c>
      <c r="G423" s="92">
        <v>11.93</v>
      </c>
      <c r="H423" s="92">
        <v>11.61</v>
      </c>
      <c r="I423" s="92">
        <v>11.22</v>
      </c>
      <c r="J423" s="92">
        <v>10.77</v>
      </c>
      <c r="K423" s="92">
        <v>10.050000000000001</v>
      </c>
      <c r="L423" s="92">
        <v>12.1</v>
      </c>
      <c r="N423" s="92">
        <f t="shared" ca="1" si="30"/>
        <v>11.860919781688128</v>
      </c>
      <c r="O423" s="92">
        <f t="shared" si="31"/>
        <v>0.25125718263948782</v>
      </c>
      <c r="P423" s="92">
        <f t="shared" si="32"/>
        <v>11.883616631686914</v>
      </c>
      <c r="Q423" s="92">
        <f t="shared" ca="1" si="33"/>
        <v>0.99809007218069745</v>
      </c>
      <c r="R423" s="92">
        <f t="shared" ca="1" si="34"/>
        <v>12.076889873386438</v>
      </c>
    </row>
    <row r="424" spans="1:18" x14ac:dyDescent="0.3">
      <c r="A424" s="107">
        <v>40903.534722222219</v>
      </c>
      <c r="B424" s="92">
        <v>12.13</v>
      </c>
      <c r="C424" s="92">
        <v>12.01</v>
      </c>
      <c r="D424" s="92">
        <v>11.83</v>
      </c>
      <c r="E424" s="92">
        <v>11.67</v>
      </c>
      <c r="F424" s="92">
        <v>11.43</v>
      </c>
      <c r="G424" s="92">
        <v>11.12</v>
      </c>
      <c r="H424" s="92">
        <v>10.82</v>
      </c>
      <c r="I424" s="92">
        <v>10.55</v>
      </c>
      <c r="J424" s="92">
        <v>10.29</v>
      </c>
      <c r="K424" s="92">
        <v>9.82</v>
      </c>
      <c r="L424" s="92">
        <v>10.81</v>
      </c>
      <c r="N424" s="92">
        <f t="shared" ca="1" si="30"/>
        <v>11.052648394035723</v>
      </c>
      <c r="O424" s="92">
        <f t="shared" si="31"/>
        <v>0.25273181269269829</v>
      </c>
      <c r="P424" s="92">
        <f t="shared" si="32"/>
        <v>11.076512635128962</v>
      </c>
      <c r="Q424" s="92">
        <f t="shared" ca="1" si="33"/>
        <v>0.99784550951374762</v>
      </c>
      <c r="R424" s="92">
        <f t="shared" ca="1" si="34"/>
        <v>10.786709957843613</v>
      </c>
    </row>
    <row r="425" spans="1:18" x14ac:dyDescent="0.3">
      <c r="A425" s="107">
        <v>40903.638888888891</v>
      </c>
      <c r="B425" s="92">
        <v>8.7799999999999994</v>
      </c>
      <c r="C425" s="92">
        <v>8.94</v>
      </c>
      <c r="D425" s="92">
        <v>9.2200000000000006</v>
      </c>
      <c r="E425" s="92">
        <v>9.39</v>
      </c>
      <c r="F425" s="92">
        <v>9.4499999999999993</v>
      </c>
      <c r="G425" s="92">
        <v>9.5</v>
      </c>
      <c r="H425" s="92">
        <v>9.49</v>
      </c>
      <c r="I425" s="92">
        <v>9.33</v>
      </c>
      <c r="J425" s="92">
        <v>8.9700000000000006</v>
      </c>
      <c r="K425" s="92">
        <v>8.1999999999999993</v>
      </c>
      <c r="L425" s="92">
        <v>9.57</v>
      </c>
      <c r="N425" s="92">
        <f t="shared" ca="1" si="30"/>
        <v>9.2642074293324033</v>
      </c>
      <c r="O425" s="92">
        <f t="shared" si="31"/>
        <v>9.7324747919594924E-3</v>
      </c>
      <c r="P425" s="92">
        <f t="shared" si="32"/>
        <v>9.4985666141534608</v>
      </c>
      <c r="Q425" s="92">
        <f t="shared" ca="1" si="33"/>
        <v>0.97532688937804068</v>
      </c>
      <c r="R425" s="92">
        <f t="shared" ca="1" si="34"/>
        <v>9.3338783313478491</v>
      </c>
    </row>
    <row r="426" spans="1:18" x14ac:dyDescent="0.3">
      <c r="A426" s="107">
        <v>40903.645833333336</v>
      </c>
      <c r="B426" s="92">
        <v>10.130000000000001</v>
      </c>
      <c r="C426" s="92">
        <v>10.06</v>
      </c>
      <c r="D426" s="92">
        <v>9.93</v>
      </c>
      <c r="E426" s="92">
        <v>9.86</v>
      </c>
      <c r="F426" s="92">
        <v>9.77</v>
      </c>
      <c r="G426" s="92">
        <v>9.67</v>
      </c>
      <c r="H426" s="92">
        <v>9.49</v>
      </c>
      <c r="I426" s="92">
        <v>9.17</v>
      </c>
      <c r="J426" s="92">
        <v>8.76</v>
      </c>
      <c r="K426" s="92">
        <v>7.97</v>
      </c>
      <c r="L426" s="92">
        <v>9.91</v>
      </c>
      <c r="N426" s="92">
        <f t="shared" ca="1" si="30"/>
        <v>9.4546989677595512</v>
      </c>
      <c r="O426" s="92">
        <f t="shared" si="31"/>
        <v>0.17363528715765894</v>
      </c>
      <c r="P426" s="92">
        <f t="shared" si="32"/>
        <v>9.6440026546556403</v>
      </c>
      <c r="Q426" s="92">
        <f t="shared" ca="1" si="33"/>
        <v>0.98037083836712724</v>
      </c>
      <c r="R426" s="92">
        <f t="shared" ca="1" si="34"/>
        <v>9.7154750082182311</v>
      </c>
    </row>
    <row r="427" spans="1:18" x14ac:dyDescent="0.3">
      <c r="A427" s="107">
        <v>40903.652777777781</v>
      </c>
      <c r="B427" s="92">
        <v>10.31</v>
      </c>
      <c r="C427" s="92">
        <v>10.24</v>
      </c>
      <c r="D427" s="92">
        <v>10.15</v>
      </c>
      <c r="E427" s="92">
        <v>10.16</v>
      </c>
      <c r="F427" s="92">
        <v>10.25</v>
      </c>
      <c r="G427" s="92">
        <v>10.29</v>
      </c>
      <c r="H427" s="92">
        <v>10.210000000000001</v>
      </c>
      <c r="I427" s="92">
        <v>9.9600000000000009</v>
      </c>
      <c r="J427" s="92">
        <v>9.59</v>
      </c>
      <c r="K427" s="92">
        <v>8.81</v>
      </c>
      <c r="L427" s="92">
        <v>10.26</v>
      </c>
      <c r="N427" s="92">
        <f t="shared" ca="1" si="30"/>
        <v>10.029565882386725</v>
      </c>
      <c r="O427" s="92">
        <f t="shared" si="31"/>
        <v>7.2125118998064508E-2</v>
      </c>
      <c r="P427" s="92">
        <f t="shared" si="32"/>
        <v>10.278499728272365</v>
      </c>
      <c r="Q427" s="92">
        <f t="shared" ca="1" si="33"/>
        <v>0.97578111081708607</v>
      </c>
      <c r="R427" s="92">
        <f t="shared" ca="1" si="34"/>
        <v>10.011514196983303</v>
      </c>
    </row>
    <row r="428" spans="1:18" x14ac:dyDescent="0.3">
      <c r="A428" s="107">
        <v>40903.666666666664</v>
      </c>
      <c r="B428" s="92">
        <v>12.32</v>
      </c>
      <c r="C428" s="92">
        <v>12.13</v>
      </c>
      <c r="D428" s="92">
        <v>11.8</v>
      </c>
      <c r="E428" s="92">
        <v>11.54</v>
      </c>
      <c r="F428" s="92">
        <v>11.31</v>
      </c>
      <c r="G428" s="92">
        <v>11.03</v>
      </c>
      <c r="H428" s="92">
        <v>10.74</v>
      </c>
      <c r="I428" s="92">
        <v>10.39</v>
      </c>
      <c r="J428" s="92">
        <v>9.9499999999999993</v>
      </c>
      <c r="K428" s="92">
        <v>9.2200000000000006</v>
      </c>
      <c r="L428" s="92">
        <v>10.36</v>
      </c>
      <c r="N428" s="92">
        <f t="shared" ca="1" si="30"/>
        <v>10.902681766128202</v>
      </c>
      <c r="O428" s="92">
        <f t="shared" si="31"/>
        <v>0.24621441266613883</v>
      </c>
      <c r="P428" s="92">
        <f t="shared" si="32"/>
        <v>10.987974846854796</v>
      </c>
      <c r="Q428" s="92">
        <f t="shared" ca="1" si="33"/>
        <v>0.99223759774522891</v>
      </c>
      <c r="R428" s="92">
        <f t="shared" ca="1" si="34"/>
        <v>10.27958151264057</v>
      </c>
    </row>
    <row r="429" spans="1:18" x14ac:dyDescent="0.3">
      <c r="A429" s="107">
        <v>40903.673611111109</v>
      </c>
      <c r="B429" s="92">
        <v>13.45</v>
      </c>
      <c r="C429" s="92">
        <v>13.18</v>
      </c>
      <c r="D429" s="92">
        <v>12.62</v>
      </c>
      <c r="E429" s="92">
        <v>12.05</v>
      </c>
      <c r="F429" s="92">
        <v>11.58</v>
      </c>
      <c r="G429" s="92">
        <v>11.19</v>
      </c>
      <c r="H429" s="92">
        <v>10.94</v>
      </c>
      <c r="I429" s="92">
        <v>10.6</v>
      </c>
      <c r="J429" s="92">
        <v>10.16</v>
      </c>
      <c r="K429" s="92">
        <v>9.33</v>
      </c>
      <c r="L429" s="92">
        <v>11.27</v>
      </c>
      <c r="N429" s="92">
        <f t="shared" ca="1" si="30"/>
        <v>11.245704263423006</v>
      </c>
      <c r="O429" s="92">
        <f t="shared" si="31"/>
        <v>0.20879749437297704</v>
      </c>
      <c r="P429" s="92">
        <f t="shared" si="32"/>
        <v>11.153833907641364</v>
      </c>
      <c r="Q429" s="92">
        <f t="shared" ca="1" si="33"/>
        <v>1.0082366616306437</v>
      </c>
      <c r="R429" s="92">
        <f t="shared" ca="1" si="34"/>
        <v>11.362827176577355</v>
      </c>
    </row>
    <row r="430" spans="1:18" x14ac:dyDescent="0.3">
      <c r="A430" s="107">
        <v>40903.680555555555</v>
      </c>
      <c r="B430" s="92">
        <v>14.03</v>
      </c>
      <c r="C430" s="92">
        <v>13.82</v>
      </c>
      <c r="D430" s="92">
        <v>13.38</v>
      </c>
      <c r="E430" s="92">
        <v>12.96</v>
      </c>
      <c r="F430" s="92">
        <v>12.59</v>
      </c>
      <c r="G430" s="92">
        <v>12.23</v>
      </c>
      <c r="H430" s="92">
        <v>11.8</v>
      </c>
      <c r="I430" s="92">
        <v>11.28</v>
      </c>
      <c r="J430" s="92">
        <v>10.72</v>
      </c>
      <c r="K430" s="92">
        <v>9.75</v>
      </c>
      <c r="L430" s="92">
        <v>12.28</v>
      </c>
      <c r="N430" s="92">
        <f t="shared" ca="1" si="30"/>
        <v>12.051780674681801</v>
      </c>
      <c r="O430" s="92">
        <f t="shared" si="31"/>
        <v>0.33075716275786932</v>
      </c>
      <c r="P430" s="92">
        <f t="shared" si="32"/>
        <v>12.167443618662416</v>
      </c>
      <c r="Q430" s="92">
        <f t="shared" ca="1" si="33"/>
        <v>0.99049406369936155</v>
      </c>
      <c r="R430" s="92">
        <f t="shared" ca="1" si="34"/>
        <v>12.16326710222816</v>
      </c>
    </row>
    <row r="431" spans="1:18" x14ac:dyDescent="0.3">
      <c r="A431" s="107">
        <v>40903.6875</v>
      </c>
      <c r="B431" s="92">
        <v>13.96</v>
      </c>
      <c r="C431" s="92">
        <v>13.77</v>
      </c>
      <c r="D431" s="92">
        <v>13.4</v>
      </c>
      <c r="E431" s="92">
        <v>13.02</v>
      </c>
      <c r="F431" s="92">
        <v>12.66</v>
      </c>
      <c r="G431" s="92">
        <v>12.29</v>
      </c>
      <c r="H431" s="92">
        <v>11.88</v>
      </c>
      <c r="I431" s="92">
        <v>11.41</v>
      </c>
      <c r="J431" s="92">
        <v>10.79</v>
      </c>
      <c r="K431" s="92">
        <v>9.66</v>
      </c>
      <c r="L431" s="92">
        <v>11.93</v>
      </c>
      <c r="N431" s="92">
        <f t="shared" ca="1" si="30"/>
        <v>12.109151895153692</v>
      </c>
      <c r="O431" s="92">
        <f t="shared" si="31"/>
        <v>0.31354297851094148</v>
      </c>
      <c r="P431" s="92">
        <f t="shared" si="32"/>
        <v>12.230400478554836</v>
      </c>
      <c r="Q431" s="92">
        <f t="shared" ca="1" si="33"/>
        <v>0.99008629491620126</v>
      </c>
      <c r="R431" s="92">
        <f t="shared" ca="1" si="34"/>
        <v>11.811729498350282</v>
      </c>
    </row>
    <row r="432" spans="1:18" x14ac:dyDescent="0.3">
      <c r="A432" s="107">
        <v>40903.694444444445</v>
      </c>
      <c r="B432" s="92">
        <v>13.25</v>
      </c>
      <c r="C432" s="92">
        <v>13.08</v>
      </c>
      <c r="D432" s="92">
        <v>12.77</v>
      </c>
      <c r="E432" s="92">
        <v>12.44</v>
      </c>
      <c r="F432" s="92">
        <v>12.13</v>
      </c>
      <c r="G432" s="92">
        <v>11.76</v>
      </c>
      <c r="H432" s="92">
        <v>11.35</v>
      </c>
      <c r="I432" s="92">
        <v>10.89</v>
      </c>
      <c r="J432" s="92">
        <v>10.33</v>
      </c>
      <c r="K432" s="92">
        <v>9.48</v>
      </c>
      <c r="L432" s="92">
        <v>11.24</v>
      </c>
      <c r="N432" s="92">
        <f t="shared" ca="1" si="30"/>
        <v>11.583973712098052</v>
      </c>
      <c r="O432" s="92">
        <f t="shared" si="31"/>
        <v>0.32792739156591688</v>
      </c>
      <c r="P432" s="92">
        <f t="shared" si="32"/>
        <v>11.700360988215651</v>
      </c>
      <c r="Q432" s="92">
        <f t="shared" ca="1" si="33"/>
        <v>0.99005267647427098</v>
      </c>
      <c r="R432" s="92">
        <f t="shared" ca="1" si="34"/>
        <v>11.128192083570806</v>
      </c>
    </row>
    <row r="433" spans="1:18" x14ac:dyDescent="0.3">
      <c r="A433" s="107">
        <v>40903.701388888891</v>
      </c>
      <c r="B433" s="92">
        <v>11.87</v>
      </c>
      <c r="C433" s="92">
        <v>11.71</v>
      </c>
      <c r="D433" s="92">
        <v>11.42</v>
      </c>
      <c r="E433" s="92">
        <v>11.15</v>
      </c>
      <c r="F433" s="92">
        <v>10.9</v>
      </c>
      <c r="G433" s="92">
        <v>10.63</v>
      </c>
      <c r="H433" s="92">
        <v>10.33</v>
      </c>
      <c r="I433" s="92">
        <v>9.9600000000000009</v>
      </c>
      <c r="J433" s="92">
        <v>9.5299999999999994</v>
      </c>
      <c r="K433" s="92">
        <v>8.83</v>
      </c>
      <c r="L433" s="92">
        <v>10.17</v>
      </c>
      <c r="N433" s="92">
        <f t="shared" ca="1" si="30"/>
        <v>10.496253961982317</v>
      </c>
      <c r="O433" s="92">
        <f t="shared" si="31"/>
        <v>0.26455004995431886</v>
      </c>
      <c r="P433" s="92">
        <f t="shared" si="32"/>
        <v>10.586488932004368</v>
      </c>
      <c r="Q433" s="92">
        <f t="shared" ca="1" si="33"/>
        <v>0.99147640255408398</v>
      </c>
      <c r="R433" s="92">
        <f t="shared" ca="1" si="34"/>
        <v>10.083315013975033</v>
      </c>
    </row>
    <row r="434" spans="1:18" x14ac:dyDescent="0.3">
      <c r="A434" s="107">
        <v>40903.944444444445</v>
      </c>
      <c r="B434" s="92">
        <v>16.170000000000002</v>
      </c>
      <c r="C434" s="92">
        <v>15.89</v>
      </c>
      <c r="D434" s="92">
        <v>15.35</v>
      </c>
      <c r="E434" s="92">
        <v>14.83</v>
      </c>
      <c r="F434" s="92">
        <v>14.33</v>
      </c>
      <c r="G434" s="92">
        <v>13.89</v>
      </c>
      <c r="H434" s="92">
        <v>13.47</v>
      </c>
      <c r="I434" s="92">
        <v>13.08</v>
      </c>
      <c r="J434" s="92">
        <v>12.82</v>
      </c>
      <c r="K434" s="92">
        <v>12.32</v>
      </c>
      <c r="L434" s="92">
        <v>14.18</v>
      </c>
      <c r="N434" s="92">
        <f t="shared" ca="1" si="30"/>
        <v>13.923908696183952</v>
      </c>
      <c r="O434" s="92">
        <f t="shared" si="31"/>
        <v>0.28373670871414935</v>
      </c>
      <c r="P434" s="92">
        <f t="shared" si="32"/>
        <v>13.829030609484413</v>
      </c>
      <c r="Q434" s="92">
        <f t="shared" ca="1" si="33"/>
        <v>1.0068607908521419</v>
      </c>
      <c r="R434" s="92">
        <f t="shared" ca="1" si="34"/>
        <v>14.277286014283371</v>
      </c>
    </row>
    <row r="435" spans="1:18" x14ac:dyDescent="0.3">
      <c r="A435" s="107">
        <v>40904.104166666664</v>
      </c>
      <c r="B435" s="92">
        <v>17.690000000000001</v>
      </c>
      <c r="C435" s="92">
        <v>17.55</v>
      </c>
      <c r="D435" s="92">
        <v>17.29</v>
      </c>
      <c r="E435" s="92">
        <v>16.989999999999998</v>
      </c>
      <c r="F435" s="92">
        <v>16.649999999999999</v>
      </c>
      <c r="G435" s="92">
        <v>16.32</v>
      </c>
      <c r="H435" s="92">
        <v>16</v>
      </c>
      <c r="I435" s="92">
        <v>15.64</v>
      </c>
      <c r="J435" s="92">
        <v>15.25</v>
      </c>
      <c r="K435" s="92">
        <v>14.61</v>
      </c>
      <c r="L435" s="92">
        <v>16.38</v>
      </c>
      <c r="N435" s="92">
        <f t="shared" ca="1" si="30"/>
        <v>16.242799322043716</v>
      </c>
      <c r="O435" s="92">
        <f t="shared" si="31"/>
        <v>0.18299576122550237</v>
      </c>
      <c r="P435" s="92">
        <f t="shared" si="32"/>
        <v>16.273762512714779</v>
      </c>
      <c r="Q435" s="92">
        <f t="shared" ca="1" si="33"/>
        <v>0.99809735513549058</v>
      </c>
      <c r="R435" s="92">
        <f t="shared" ca="1" si="34"/>
        <v>16.348834677119335</v>
      </c>
    </row>
    <row r="436" spans="1:18" x14ac:dyDescent="0.3">
      <c r="A436" s="107">
        <v>40904.111111111109</v>
      </c>
      <c r="B436" s="92">
        <v>18.09</v>
      </c>
      <c r="C436" s="92">
        <v>18</v>
      </c>
      <c r="D436" s="92">
        <v>17.809999999999999</v>
      </c>
      <c r="E436" s="92">
        <v>17.59</v>
      </c>
      <c r="F436" s="92">
        <v>17.47</v>
      </c>
      <c r="G436" s="92">
        <v>17.350000000000001</v>
      </c>
      <c r="H436" s="92">
        <v>17.079999999999998</v>
      </c>
      <c r="I436" s="92">
        <v>16.78</v>
      </c>
      <c r="J436" s="92">
        <v>16.48</v>
      </c>
      <c r="K436" s="92">
        <v>15.9</v>
      </c>
      <c r="L436" s="92">
        <v>17.02</v>
      </c>
      <c r="N436" s="92">
        <f t="shared" ca="1" si="30"/>
        <v>17.172891914406875</v>
      </c>
      <c r="O436" s="92">
        <f t="shared" si="31"/>
        <v>0.14493853137375226</v>
      </c>
      <c r="P436" s="92">
        <f t="shared" si="32"/>
        <v>17.311055651000764</v>
      </c>
      <c r="Q436" s="92">
        <f t="shared" ca="1" si="33"/>
        <v>0.99201875729710909</v>
      </c>
      <c r="R436" s="92">
        <f t="shared" ca="1" si="34"/>
        <v>16.884159249196795</v>
      </c>
    </row>
    <row r="437" spans="1:18" x14ac:dyDescent="0.3">
      <c r="A437" s="107">
        <v>40904.118055555555</v>
      </c>
      <c r="B437" s="92">
        <v>14.65</v>
      </c>
      <c r="C437" s="92">
        <v>14.57</v>
      </c>
      <c r="D437" s="92">
        <v>14.49</v>
      </c>
      <c r="E437" s="92">
        <v>14.32</v>
      </c>
      <c r="F437" s="92">
        <v>14.2</v>
      </c>
      <c r="G437" s="92">
        <v>14.07</v>
      </c>
      <c r="H437" s="92">
        <v>13.82</v>
      </c>
      <c r="I437" s="92">
        <v>13.49</v>
      </c>
      <c r="J437" s="92">
        <v>13.15</v>
      </c>
      <c r="K437" s="92">
        <v>12.58</v>
      </c>
      <c r="L437" s="92">
        <v>14.1</v>
      </c>
      <c r="N437" s="92">
        <f t="shared" ca="1" si="30"/>
        <v>13.877148307516524</v>
      </c>
      <c r="O437" s="92">
        <f t="shared" si="31"/>
        <v>0.16567284825077755</v>
      </c>
      <c r="P437" s="92">
        <f t="shared" si="32"/>
        <v>14.033905853970252</v>
      </c>
      <c r="Q437" s="92">
        <f t="shared" ca="1" si="33"/>
        <v>0.98883008421996932</v>
      </c>
      <c r="R437" s="92">
        <f t="shared" ca="1" si="34"/>
        <v>13.942504187501568</v>
      </c>
    </row>
    <row r="438" spans="1:18" x14ac:dyDescent="0.3">
      <c r="A438" s="107">
        <v>40904.125</v>
      </c>
      <c r="B438" s="92">
        <v>19.8</v>
      </c>
      <c r="C438" s="92">
        <v>19.66</v>
      </c>
      <c r="D438" s="92">
        <v>19.32</v>
      </c>
      <c r="E438" s="92">
        <v>19.02</v>
      </c>
      <c r="F438" s="92">
        <v>18.79</v>
      </c>
      <c r="G438" s="92">
        <v>18.5</v>
      </c>
      <c r="H438" s="92">
        <v>18.190000000000001</v>
      </c>
      <c r="I438" s="92">
        <v>17.850000000000001</v>
      </c>
      <c r="J438" s="92">
        <v>17.559999999999999</v>
      </c>
      <c r="K438" s="92">
        <v>16.95</v>
      </c>
      <c r="L438" s="92">
        <v>19.170000000000002</v>
      </c>
      <c r="N438" s="92">
        <f t="shared" ca="1" si="30"/>
        <v>18.411021659783891</v>
      </c>
      <c r="O438" s="92">
        <f t="shared" si="31"/>
        <v>0.15616098117837715</v>
      </c>
      <c r="P438" s="92">
        <f t="shared" si="32"/>
        <v>18.45526292325399</v>
      </c>
      <c r="Q438" s="92">
        <f t="shared" ca="1" si="33"/>
        <v>0.99760278335485786</v>
      </c>
      <c r="R438" s="92">
        <f t="shared" ca="1" si="34"/>
        <v>19.124045356912628</v>
      </c>
    </row>
    <row r="439" spans="1:18" x14ac:dyDescent="0.3">
      <c r="A439" s="107">
        <v>40904.131944444445</v>
      </c>
      <c r="B439" s="92">
        <v>20.54</v>
      </c>
      <c r="C439" s="92">
        <v>20.46</v>
      </c>
      <c r="D439" s="92">
        <v>20.18</v>
      </c>
      <c r="E439" s="92">
        <v>19.850000000000001</v>
      </c>
      <c r="F439" s="92">
        <v>19.670000000000002</v>
      </c>
      <c r="G439" s="92">
        <v>19.55</v>
      </c>
      <c r="H439" s="92">
        <v>19.34</v>
      </c>
      <c r="I439" s="92">
        <v>18.96</v>
      </c>
      <c r="J439" s="92">
        <v>18.46</v>
      </c>
      <c r="K439" s="92">
        <v>17.62</v>
      </c>
      <c r="L439" s="92">
        <v>19.88</v>
      </c>
      <c r="N439" s="92">
        <f t="shared" ca="1" si="30"/>
        <v>19.36167961823373</v>
      </c>
      <c r="O439" s="92">
        <f t="shared" si="31"/>
        <v>9.9800745369738569E-2</v>
      </c>
      <c r="P439" s="92">
        <f t="shared" si="32"/>
        <v>19.519773102279057</v>
      </c>
      <c r="Q439" s="92">
        <f t="shared" ca="1" si="33"/>
        <v>0.99190085441992826</v>
      </c>
      <c r="R439" s="92">
        <f t="shared" ca="1" si="34"/>
        <v>19.718988985868172</v>
      </c>
    </row>
    <row r="440" spans="1:18" x14ac:dyDescent="0.3">
      <c r="A440" s="107">
        <v>40904.138888888891</v>
      </c>
      <c r="B440" s="92">
        <v>19.61</v>
      </c>
      <c r="C440" s="92">
        <v>19.489999999999998</v>
      </c>
      <c r="D440" s="92">
        <v>19.32</v>
      </c>
      <c r="E440" s="92">
        <v>19.190000000000001</v>
      </c>
      <c r="F440" s="92">
        <v>19.02</v>
      </c>
      <c r="G440" s="92">
        <v>18.72</v>
      </c>
      <c r="H440" s="92">
        <v>18.489999999999998</v>
      </c>
      <c r="I440" s="92">
        <v>18.3</v>
      </c>
      <c r="J440" s="92">
        <v>17.96</v>
      </c>
      <c r="K440" s="92">
        <v>17.239999999999998</v>
      </c>
      <c r="L440" s="92">
        <v>18.809999999999999</v>
      </c>
      <c r="N440" s="92">
        <f t="shared" ca="1" si="30"/>
        <v>18.653422836606552</v>
      </c>
      <c r="O440" s="92">
        <f t="shared" si="31"/>
        <v>0.1142409771519234</v>
      </c>
      <c r="P440" s="92">
        <f t="shared" si="32"/>
        <v>18.686872231615734</v>
      </c>
      <c r="Q440" s="92">
        <f t="shared" ca="1" si="33"/>
        <v>0.99821000568770468</v>
      </c>
      <c r="R440" s="92">
        <f t="shared" ca="1" si="34"/>
        <v>18.776330206985723</v>
      </c>
    </row>
    <row r="441" spans="1:18" x14ac:dyDescent="0.3">
      <c r="A441" s="107">
        <v>40904.145833333336</v>
      </c>
      <c r="B441" s="92">
        <v>17.29</v>
      </c>
      <c r="C441" s="92">
        <v>17.14</v>
      </c>
      <c r="D441" s="92">
        <v>16.829999999999998</v>
      </c>
      <c r="E441" s="92">
        <v>16.52</v>
      </c>
      <c r="F441" s="92">
        <v>16.28</v>
      </c>
      <c r="G441" s="92">
        <v>16.010000000000002</v>
      </c>
      <c r="H441" s="92">
        <v>15.71</v>
      </c>
      <c r="I441" s="92">
        <v>15.36</v>
      </c>
      <c r="J441" s="92">
        <v>14.85</v>
      </c>
      <c r="K441" s="92">
        <v>14.08</v>
      </c>
      <c r="L441" s="92">
        <v>16.420000000000002</v>
      </c>
      <c r="N441" s="92">
        <f t="shared" ca="1" si="30"/>
        <v>15.868342482236734</v>
      </c>
      <c r="O441" s="92">
        <f t="shared" si="31"/>
        <v>0.17480314328355284</v>
      </c>
      <c r="P441" s="92">
        <f t="shared" si="32"/>
        <v>15.966668753818649</v>
      </c>
      <c r="Q441" s="92">
        <f t="shared" ca="1" si="33"/>
        <v>0.99384177920279093</v>
      </c>
      <c r="R441" s="92">
        <f t="shared" ca="1" si="34"/>
        <v>16.318882014509828</v>
      </c>
    </row>
    <row r="442" spans="1:18" x14ac:dyDescent="0.3">
      <c r="A442" s="107">
        <v>40904.152777777781</v>
      </c>
      <c r="B442" s="92">
        <v>16.59</v>
      </c>
      <c r="C442" s="92">
        <v>16.46</v>
      </c>
      <c r="D442" s="92">
        <v>16.14</v>
      </c>
      <c r="E442" s="92">
        <v>15.83</v>
      </c>
      <c r="F442" s="92">
        <v>15.56</v>
      </c>
      <c r="G442" s="92">
        <v>15.33</v>
      </c>
      <c r="H442" s="92">
        <v>15.16</v>
      </c>
      <c r="I442" s="92">
        <v>14.98</v>
      </c>
      <c r="J442" s="92">
        <v>14.72</v>
      </c>
      <c r="K442" s="92">
        <v>14.04</v>
      </c>
      <c r="L442" s="92">
        <v>15.23</v>
      </c>
      <c r="N442" s="92">
        <f t="shared" ca="1" si="30"/>
        <v>15.342759059792122</v>
      </c>
      <c r="O442" s="92">
        <f t="shared" si="31"/>
        <v>0.10304910152057957</v>
      </c>
      <c r="P442" s="92">
        <f t="shared" si="32"/>
        <v>15.305526929518807</v>
      </c>
      <c r="Q442" s="92">
        <f t="shared" ca="1" si="33"/>
        <v>1.0024325938234449</v>
      </c>
      <c r="R442" s="92">
        <f t="shared" ca="1" si="34"/>
        <v>15.267048403931065</v>
      </c>
    </row>
    <row r="443" spans="1:18" x14ac:dyDescent="0.3">
      <c r="A443" s="107">
        <v>40904.159722222219</v>
      </c>
      <c r="B443" s="92">
        <v>15.04</v>
      </c>
      <c r="C443" s="92">
        <v>14.94</v>
      </c>
      <c r="D443" s="92">
        <v>14.68</v>
      </c>
      <c r="E443" s="92">
        <v>14.44</v>
      </c>
      <c r="F443" s="92">
        <v>14.28</v>
      </c>
      <c r="G443" s="92">
        <v>14.1</v>
      </c>
      <c r="H443" s="92">
        <v>13.91</v>
      </c>
      <c r="I443" s="92">
        <v>13.78</v>
      </c>
      <c r="J443" s="92">
        <v>13.67</v>
      </c>
      <c r="K443" s="92">
        <v>13.37</v>
      </c>
      <c r="L443" s="92">
        <v>14.5</v>
      </c>
      <c r="N443" s="92">
        <f t="shared" ca="1" si="30"/>
        <v>14.103057694121132</v>
      </c>
      <c r="O443" s="92">
        <f t="shared" si="31"/>
        <v>0.12537050217747839</v>
      </c>
      <c r="P443" s="92">
        <f t="shared" si="32"/>
        <v>14.072619495399065</v>
      </c>
      <c r="Q443" s="92">
        <f t="shared" ca="1" si="33"/>
        <v>1.0021629376628862</v>
      </c>
      <c r="R443" s="92">
        <f t="shared" ca="1" si="34"/>
        <v>14.531362596111851</v>
      </c>
    </row>
    <row r="444" spans="1:18" x14ac:dyDescent="0.3">
      <c r="A444" s="107">
        <v>40904.166666666664</v>
      </c>
      <c r="B444" s="92">
        <v>15.52</v>
      </c>
      <c r="C444" s="92">
        <v>15.38</v>
      </c>
      <c r="D444" s="92">
        <v>15.08</v>
      </c>
      <c r="E444" s="92">
        <v>14.75</v>
      </c>
      <c r="F444" s="92">
        <v>14.4</v>
      </c>
      <c r="G444" s="92">
        <v>14.05</v>
      </c>
      <c r="H444" s="92">
        <v>13.69</v>
      </c>
      <c r="I444" s="92">
        <v>13.38</v>
      </c>
      <c r="J444" s="92">
        <v>13.09</v>
      </c>
      <c r="K444" s="92">
        <v>12.55</v>
      </c>
      <c r="L444" s="92">
        <v>13.77</v>
      </c>
      <c r="N444" s="92">
        <f t="shared" ca="1" si="30"/>
        <v>14.01115500180911</v>
      </c>
      <c r="O444" s="92">
        <f t="shared" si="31"/>
        <v>0.23986597030024789</v>
      </c>
      <c r="P444" s="92">
        <f t="shared" si="32"/>
        <v>13.997846117545686</v>
      </c>
      <c r="Q444" s="92">
        <f t="shared" ca="1" si="33"/>
        <v>1.0009507808666893</v>
      </c>
      <c r="R444" s="92">
        <f t="shared" ca="1" si="34"/>
        <v>13.783092252534312</v>
      </c>
    </row>
    <row r="445" spans="1:18" x14ac:dyDescent="0.3">
      <c r="A445" s="107">
        <v>40904.173611111109</v>
      </c>
      <c r="B445" s="92">
        <v>16.75</v>
      </c>
      <c r="C445" s="92">
        <v>16.66</v>
      </c>
      <c r="D445" s="92">
        <v>16.48</v>
      </c>
      <c r="E445" s="92">
        <v>16.22</v>
      </c>
      <c r="F445" s="92">
        <v>15.93</v>
      </c>
      <c r="G445" s="92">
        <v>15.57</v>
      </c>
      <c r="H445" s="92">
        <v>15.23</v>
      </c>
      <c r="I445" s="92">
        <v>14.97</v>
      </c>
      <c r="J445" s="92">
        <v>14.69</v>
      </c>
      <c r="K445" s="92">
        <v>14.08</v>
      </c>
      <c r="L445" s="92">
        <v>15.74</v>
      </c>
      <c r="N445" s="92">
        <f t="shared" ca="1" si="30"/>
        <v>15.525613766635853</v>
      </c>
      <c r="O445" s="92">
        <f t="shared" si="31"/>
        <v>0.20403001168697735</v>
      </c>
      <c r="P445" s="92">
        <f t="shared" si="32"/>
        <v>15.520824936783745</v>
      </c>
      <c r="Q445" s="92">
        <f t="shared" ca="1" si="33"/>
        <v>1.0003085422245024</v>
      </c>
      <c r="R445" s="92">
        <f t="shared" ca="1" si="34"/>
        <v>15.744856454613668</v>
      </c>
    </row>
    <row r="446" spans="1:18" x14ac:dyDescent="0.3">
      <c r="A446" s="107">
        <v>40904.180555555555</v>
      </c>
      <c r="B446" s="92">
        <v>18.04</v>
      </c>
      <c r="C446" s="92">
        <v>17.899999999999999</v>
      </c>
      <c r="D446" s="92">
        <v>17.670000000000002</v>
      </c>
      <c r="E446" s="92">
        <v>17.420000000000002</v>
      </c>
      <c r="F446" s="92">
        <v>17.18</v>
      </c>
      <c r="G446" s="92">
        <v>16.920000000000002</v>
      </c>
      <c r="H446" s="92">
        <v>16.72</v>
      </c>
      <c r="I446" s="92">
        <v>16.52</v>
      </c>
      <c r="J446" s="92">
        <v>16.25</v>
      </c>
      <c r="K446" s="92">
        <v>15.55</v>
      </c>
      <c r="L446" s="92">
        <v>16.87</v>
      </c>
      <c r="N446" s="92">
        <f t="shared" ca="1" si="30"/>
        <v>16.901033084723711</v>
      </c>
      <c r="O446" s="92">
        <f t="shared" si="31"/>
        <v>0.10988219788720413</v>
      </c>
      <c r="P446" s="92">
        <f t="shared" si="32"/>
        <v>16.891199051251032</v>
      </c>
      <c r="Q446" s="92">
        <f t="shared" ca="1" si="33"/>
        <v>1.0005821986611394</v>
      </c>
      <c r="R446" s="92">
        <f t="shared" ca="1" si="34"/>
        <v>16.879821691413422</v>
      </c>
    </row>
    <row r="447" spans="1:18" x14ac:dyDescent="0.3">
      <c r="A447" s="107">
        <v>40904.1875</v>
      </c>
      <c r="B447" s="92">
        <v>17.05</v>
      </c>
      <c r="C447" s="92">
        <v>16.920000000000002</v>
      </c>
      <c r="D447" s="92">
        <v>16.64</v>
      </c>
      <c r="E447" s="92">
        <v>16.47</v>
      </c>
      <c r="F447" s="92">
        <v>16.329999999999998</v>
      </c>
      <c r="G447" s="92">
        <v>16.12</v>
      </c>
      <c r="H447" s="92">
        <v>15.89</v>
      </c>
      <c r="I447" s="92">
        <v>15.7</v>
      </c>
      <c r="J447" s="92">
        <v>15.47</v>
      </c>
      <c r="K447" s="92">
        <v>14.79</v>
      </c>
      <c r="L447" s="92">
        <v>15.84</v>
      </c>
      <c r="N447" s="92">
        <f t="shared" ca="1" si="30"/>
        <v>16.041948459408356</v>
      </c>
      <c r="O447" s="92">
        <f t="shared" si="31"/>
        <v>0.13279993059683406</v>
      </c>
      <c r="P447" s="92">
        <f t="shared" si="32"/>
        <v>16.086843792358774</v>
      </c>
      <c r="Q447" s="92">
        <f t="shared" ca="1" si="33"/>
        <v>0.99720918947620152</v>
      </c>
      <c r="R447" s="92">
        <f t="shared" ca="1" si="34"/>
        <v>15.795793561303032</v>
      </c>
    </row>
    <row r="448" spans="1:18" x14ac:dyDescent="0.3">
      <c r="A448" s="107">
        <v>40904.215277777781</v>
      </c>
      <c r="B448" s="92">
        <v>16.78</v>
      </c>
      <c r="C448" s="92">
        <v>16.66</v>
      </c>
      <c r="D448" s="92">
        <v>16.36</v>
      </c>
      <c r="E448" s="92">
        <v>16.12</v>
      </c>
      <c r="F448" s="92">
        <v>15.91</v>
      </c>
      <c r="G448" s="92">
        <v>15.64</v>
      </c>
      <c r="H448" s="92">
        <v>15.31</v>
      </c>
      <c r="I448" s="92">
        <v>14.94</v>
      </c>
      <c r="J448" s="92">
        <v>14.54</v>
      </c>
      <c r="K448" s="92">
        <v>13.95</v>
      </c>
      <c r="L448" s="92">
        <v>15.66</v>
      </c>
      <c r="N448" s="92">
        <f t="shared" ca="1" si="30"/>
        <v>15.489122976705866</v>
      </c>
      <c r="O448" s="92">
        <f t="shared" si="31"/>
        <v>0.197068838616442</v>
      </c>
      <c r="P448" s="92">
        <f t="shared" si="32"/>
        <v>15.592286597277019</v>
      </c>
      <c r="Q448" s="92">
        <f t="shared" ca="1" si="33"/>
        <v>0.99338367596519372</v>
      </c>
      <c r="R448" s="92">
        <f t="shared" ca="1" si="34"/>
        <v>15.556388365614934</v>
      </c>
    </row>
    <row r="449" spans="1:18" x14ac:dyDescent="0.3">
      <c r="A449" s="107">
        <v>40904.222222222219</v>
      </c>
      <c r="B449" s="92">
        <v>15.1</v>
      </c>
      <c r="C449" s="92">
        <v>14.99</v>
      </c>
      <c r="D449" s="92">
        <v>14.8</v>
      </c>
      <c r="E449" s="92">
        <v>14.66</v>
      </c>
      <c r="F449" s="92">
        <v>14.54</v>
      </c>
      <c r="G449" s="92">
        <v>14.34</v>
      </c>
      <c r="H449" s="92">
        <v>14.07</v>
      </c>
      <c r="I449" s="92">
        <v>13.81</v>
      </c>
      <c r="J449" s="92">
        <v>13.43</v>
      </c>
      <c r="K449" s="92">
        <v>12.79</v>
      </c>
      <c r="L449" s="92">
        <v>14.24</v>
      </c>
      <c r="N449" s="92">
        <f t="shared" ca="1" si="30"/>
        <v>14.178402517569412</v>
      </c>
      <c r="O449" s="92">
        <f t="shared" si="31"/>
        <v>0.17565229086875253</v>
      </c>
      <c r="P449" s="92">
        <f t="shared" si="32"/>
        <v>14.301000348909756</v>
      </c>
      <c r="Q449" s="92">
        <f t="shared" ca="1" si="33"/>
        <v>0.99142732477803963</v>
      </c>
      <c r="R449" s="92">
        <f t="shared" ca="1" si="34"/>
        <v>14.117925104839285</v>
      </c>
    </row>
    <row r="450" spans="1:18" x14ac:dyDescent="0.3">
      <c r="A450" s="107">
        <v>40904.229166666664</v>
      </c>
      <c r="B450" s="92">
        <v>15.16</v>
      </c>
      <c r="C450" s="92">
        <v>14.99</v>
      </c>
      <c r="D450" s="92">
        <v>14.75</v>
      </c>
      <c r="E450" s="92">
        <v>14.56</v>
      </c>
      <c r="F450" s="92">
        <v>14.41</v>
      </c>
      <c r="G450" s="92">
        <v>14.16</v>
      </c>
      <c r="H450" s="92">
        <v>13.92</v>
      </c>
      <c r="I450" s="92">
        <v>13.7</v>
      </c>
      <c r="J450" s="92">
        <v>13.46</v>
      </c>
      <c r="K450" s="92">
        <v>13.02</v>
      </c>
      <c r="L450" s="92">
        <v>14.51</v>
      </c>
      <c r="N450" s="92">
        <f t="shared" ca="1" si="30"/>
        <v>14.098843625435244</v>
      </c>
      <c r="O450" s="92">
        <f t="shared" si="31"/>
        <v>0.157969384492088</v>
      </c>
      <c r="P450" s="92">
        <f t="shared" si="32"/>
        <v>14.125361949696025</v>
      </c>
      <c r="Q450" s="92">
        <f t="shared" ca="1" si="33"/>
        <v>0.9981226446192869</v>
      </c>
      <c r="R450" s="92">
        <f t="shared" ca="1" si="34"/>
        <v>14.482759573425852</v>
      </c>
    </row>
    <row r="451" spans="1:18" x14ac:dyDescent="0.3">
      <c r="A451" s="107">
        <v>40904.236111111109</v>
      </c>
      <c r="B451" s="92">
        <v>14.63</v>
      </c>
      <c r="C451" s="92">
        <v>14.61</v>
      </c>
      <c r="D451" s="92">
        <v>14.44</v>
      </c>
      <c r="E451" s="92">
        <v>14.19</v>
      </c>
      <c r="F451" s="92">
        <v>13.89</v>
      </c>
      <c r="G451" s="92">
        <v>13.52</v>
      </c>
      <c r="H451" s="92">
        <v>13.2</v>
      </c>
      <c r="I451" s="92">
        <v>12.98</v>
      </c>
      <c r="J451" s="92">
        <v>12.77</v>
      </c>
      <c r="K451" s="92">
        <v>12.34</v>
      </c>
      <c r="L451" s="92">
        <v>13.49</v>
      </c>
      <c r="N451" s="92">
        <f t="shared" ref="N451:N514" ca="1" si="35">POWER(SUM(POWER(C451,Exponent)*$C$1,POWER(D451,Exponent)*$D$1,POWER(E451,Exponent)*$E$1,POWER(F451,Exponent)*$F$1,POWER(G451,Exponent)*$G$1,POWER(H451,Exponent)*$H$1,POWER(I451,Exponent)*$I$1,POWER(J451,Exponent)*$J$1,POWER(K451,Exponent)*$K$1),1/Exponent)</f>
        <v>13.524146672406982</v>
      </c>
      <c r="O451" s="92">
        <f t="shared" ref="O451:O514" si="36">LN(G451/H451)/LN(97.5/87.5)</f>
        <v>0.22135151609779691</v>
      </c>
      <c r="P451" s="92">
        <f t="shared" ref="P451:P514" si="37">G451*POWER(96/97.5,O451)</f>
        <v>13.473680574061587</v>
      </c>
      <c r="Q451" s="92">
        <f t="shared" ref="Q451:Q514" ca="1" si="38">N451/P451</f>
        <v>1.0037455317474682</v>
      </c>
      <c r="R451" s="92">
        <f t="shared" ref="R451:R514" ca="1" si="39">L451*Q451</f>
        <v>13.540527223273346</v>
      </c>
    </row>
    <row r="452" spans="1:18" x14ac:dyDescent="0.3">
      <c r="A452" s="107">
        <v>40904.243055555555</v>
      </c>
      <c r="B452" s="92">
        <v>14.55</v>
      </c>
      <c r="C452" s="92">
        <v>14.45</v>
      </c>
      <c r="D452" s="92">
        <v>14.32</v>
      </c>
      <c r="E452" s="92">
        <v>14.22</v>
      </c>
      <c r="F452" s="92">
        <v>14.1</v>
      </c>
      <c r="G452" s="92">
        <v>13.93</v>
      </c>
      <c r="H452" s="92">
        <v>13.75</v>
      </c>
      <c r="I452" s="92">
        <v>13.54</v>
      </c>
      <c r="J452" s="92">
        <v>13.26</v>
      </c>
      <c r="K452" s="92">
        <v>12.71</v>
      </c>
      <c r="L452" s="92">
        <v>13.79</v>
      </c>
      <c r="N452" s="92">
        <f t="shared" ca="1" si="35"/>
        <v>13.826519995211505</v>
      </c>
      <c r="O452" s="92">
        <f t="shared" si="36"/>
        <v>0.12018790175349657</v>
      </c>
      <c r="P452" s="92">
        <f t="shared" si="37"/>
        <v>13.904066789700204</v>
      </c>
      <c r="Q452" s="92">
        <f t="shared" ca="1" si="38"/>
        <v>0.99442272569158374</v>
      </c>
      <c r="R452" s="92">
        <f t="shared" ca="1" si="39"/>
        <v>13.713089387286939</v>
      </c>
    </row>
    <row r="453" spans="1:18" x14ac:dyDescent="0.3">
      <c r="A453" s="107">
        <v>40904.256944444445</v>
      </c>
      <c r="B453" s="92">
        <v>18.260000000000002</v>
      </c>
      <c r="C453" s="92">
        <v>18.11</v>
      </c>
      <c r="D453" s="92">
        <v>17.8</v>
      </c>
      <c r="E453" s="92">
        <v>17.489999999999998</v>
      </c>
      <c r="F453" s="92">
        <v>17.260000000000002</v>
      </c>
      <c r="G453" s="92">
        <v>17.07</v>
      </c>
      <c r="H453" s="92">
        <v>16.87</v>
      </c>
      <c r="I453" s="92">
        <v>16.71</v>
      </c>
      <c r="J453" s="92">
        <v>16.510000000000002</v>
      </c>
      <c r="K453" s="92">
        <v>15.99</v>
      </c>
      <c r="L453" s="92">
        <v>16.45</v>
      </c>
      <c r="N453" s="92">
        <f t="shared" ca="1" si="35"/>
        <v>17.067119262734856</v>
      </c>
      <c r="O453" s="92">
        <f t="shared" si="36"/>
        <v>0.10891091250377526</v>
      </c>
      <c r="P453" s="92">
        <f t="shared" si="37"/>
        <v>17.041200345020535</v>
      </c>
      <c r="Q453" s="92">
        <f t="shared" ca="1" si="38"/>
        <v>1.001520956105765</v>
      </c>
      <c r="R453" s="92">
        <f t="shared" ca="1" si="39"/>
        <v>16.475019727939834</v>
      </c>
    </row>
    <row r="454" spans="1:18" x14ac:dyDescent="0.3">
      <c r="A454" s="107">
        <v>40904.263888888891</v>
      </c>
      <c r="B454" s="92">
        <v>17.329999999999998</v>
      </c>
      <c r="C454" s="92">
        <v>17.22</v>
      </c>
      <c r="D454" s="92">
        <v>17.02</v>
      </c>
      <c r="E454" s="92">
        <v>16.82</v>
      </c>
      <c r="F454" s="92">
        <v>16.64</v>
      </c>
      <c r="G454" s="92">
        <v>16.34</v>
      </c>
      <c r="H454" s="92">
        <v>15.98</v>
      </c>
      <c r="I454" s="92">
        <v>15.66</v>
      </c>
      <c r="J454" s="92">
        <v>15.45</v>
      </c>
      <c r="K454" s="92">
        <v>15.07</v>
      </c>
      <c r="L454" s="92">
        <v>16.64</v>
      </c>
      <c r="N454" s="92">
        <f t="shared" ca="1" si="35"/>
        <v>16.230352629719061</v>
      </c>
      <c r="O454" s="92">
        <f t="shared" si="36"/>
        <v>0.2058720184512341</v>
      </c>
      <c r="P454" s="92">
        <f t="shared" si="37"/>
        <v>16.287927858769514</v>
      </c>
      <c r="Q454" s="92">
        <f t="shared" ca="1" si="38"/>
        <v>0.99646515937756597</v>
      </c>
      <c r="R454" s="92">
        <f t="shared" ca="1" si="39"/>
        <v>16.581180252042699</v>
      </c>
    </row>
    <row r="455" spans="1:18" x14ac:dyDescent="0.3">
      <c r="A455" s="107">
        <v>40904.361111111109</v>
      </c>
      <c r="B455" s="92">
        <v>17.12</v>
      </c>
      <c r="C455" s="92">
        <v>16.940000000000001</v>
      </c>
      <c r="D455" s="92">
        <v>16.79</v>
      </c>
      <c r="E455" s="92">
        <v>16.66</v>
      </c>
      <c r="F455" s="92">
        <v>16.54</v>
      </c>
      <c r="G455" s="92">
        <v>16.420000000000002</v>
      </c>
      <c r="H455" s="92">
        <v>16.25</v>
      </c>
      <c r="I455" s="92">
        <v>16</v>
      </c>
      <c r="J455" s="92">
        <v>15.6</v>
      </c>
      <c r="K455" s="92">
        <v>14.95</v>
      </c>
      <c r="L455" s="92">
        <v>16.47</v>
      </c>
      <c r="N455" s="92">
        <f t="shared" ca="1" si="35"/>
        <v>16.266323986088963</v>
      </c>
      <c r="O455" s="92">
        <f t="shared" si="36"/>
        <v>9.6172724368530291E-2</v>
      </c>
      <c r="P455" s="92">
        <f t="shared" si="37"/>
        <v>16.395534713108116</v>
      </c>
      <c r="Q455" s="92">
        <f t="shared" ca="1" si="38"/>
        <v>0.99211915138602647</v>
      </c>
      <c r="R455" s="92">
        <f t="shared" ca="1" si="39"/>
        <v>16.340202423327856</v>
      </c>
    </row>
    <row r="456" spans="1:18" x14ac:dyDescent="0.3">
      <c r="A456" s="107">
        <v>40904.368055555555</v>
      </c>
      <c r="B456" s="92">
        <v>14.45</v>
      </c>
      <c r="C456" s="92">
        <v>14.35</v>
      </c>
      <c r="D456" s="92">
        <v>14.18</v>
      </c>
      <c r="E456" s="92">
        <v>13.99</v>
      </c>
      <c r="F456" s="92">
        <v>13.86</v>
      </c>
      <c r="G456" s="92">
        <v>13.72</v>
      </c>
      <c r="H456" s="92">
        <v>13.55</v>
      </c>
      <c r="I456" s="92">
        <v>13.4</v>
      </c>
      <c r="J456" s="92">
        <v>13.22</v>
      </c>
      <c r="K456" s="92">
        <v>12.77</v>
      </c>
      <c r="L456" s="92">
        <v>13.53</v>
      </c>
      <c r="N456" s="92">
        <f t="shared" ca="1" si="35"/>
        <v>13.668987380321793</v>
      </c>
      <c r="O456" s="92">
        <f t="shared" si="36"/>
        <v>0.11521728083845213</v>
      </c>
      <c r="P456" s="92">
        <f t="shared" si="37"/>
        <v>13.69551315261409</v>
      </c>
      <c r="Q456" s="92">
        <f t="shared" ca="1" si="38"/>
        <v>0.99806317791843868</v>
      </c>
      <c r="R456" s="92">
        <f t="shared" ca="1" si="39"/>
        <v>13.503794797236475</v>
      </c>
    </row>
    <row r="457" spans="1:18" x14ac:dyDescent="0.3">
      <c r="A457" s="107">
        <v>40904.375</v>
      </c>
      <c r="B457" s="92">
        <v>15.35</v>
      </c>
      <c r="C457" s="92">
        <v>15.13</v>
      </c>
      <c r="D457" s="92">
        <v>14.8</v>
      </c>
      <c r="E457" s="92">
        <v>14.53</v>
      </c>
      <c r="F457" s="92">
        <v>14.22</v>
      </c>
      <c r="G457" s="92">
        <v>13.92</v>
      </c>
      <c r="H457" s="92">
        <v>13.66</v>
      </c>
      <c r="I457" s="92">
        <v>13.28</v>
      </c>
      <c r="J457" s="92">
        <v>12.82</v>
      </c>
      <c r="K457" s="92">
        <v>12.12</v>
      </c>
      <c r="L457" s="92">
        <v>13.57</v>
      </c>
      <c r="N457" s="92">
        <f t="shared" ca="1" si="35"/>
        <v>13.826135825497845</v>
      </c>
      <c r="O457" s="92">
        <f t="shared" si="36"/>
        <v>0.17423691144059539</v>
      </c>
      <c r="P457" s="92">
        <f t="shared" si="37"/>
        <v>13.882447235441839</v>
      </c>
      <c r="Q457" s="92">
        <f t="shared" ca="1" si="38"/>
        <v>0.99594369717464282</v>
      </c>
      <c r="R457" s="92">
        <f t="shared" ca="1" si="39"/>
        <v>13.514955970659903</v>
      </c>
    </row>
    <row r="458" spans="1:18" x14ac:dyDescent="0.3">
      <c r="A458" s="107">
        <v>40904.381944444445</v>
      </c>
      <c r="B458" s="92">
        <v>15.29</v>
      </c>
      <c r="C458" s="92">
        <v>15.18</v>
      </c>
      <c r="D458" s="92">
        <v>14.96</v>
      </c>
      <c r="E458" s="92">
        <v>14.67</v>
      </c>
      <c r="F458" s="92">
        <v>14.4</v>
      </c>
      <c r="G458" s="92">
        <v>14.14</v>
      </c>
      <c r="H458" s="92">
        <v>13.92</v>
      </c>
      <c r="I458" s="92">
        <v>13.64</v>
      </c>
      <c r="J458" s="92">
        <v>13.25</v>
      </c>
      <c r="K458" s="92">
        <v>12.62</v>
      </c>
      <c r="L458" s="92">
        <v>14.06</v>
      </c>
      <c r="N458" s="92">
        <f t="shared" ca="1" si="35"/>
        <v>14.082312482667493</v>
      </c>
      <c r="O458" s="92">
        <f t="shared" si="36"/>
        <v>0.14490792088891791</v>
      </c>
      <c r="P458" s="92">
        <f t="shared" si="37"/>
        <v>14.108267612373933</v>
      </c>
      <c r="Q458" s="92">
        <f t="shared" ca="1" si="38"/>
        <v>0.99816028938353318</v>
      </c>
      <c r="R458" s="92">
        <f t="shared" ca="1" si="39"/>
        <v>14.034133668732476</v>
      </c>
    </row>
    <row r="459" spans="1:18" x14ac:dyDescent="0.3">
      <c r="A459" s="107">
        <v>40904.388888888891</v>
      </c>
      <c r="B459" s="92">
        <v>14.88</v>
      </c>
      <c r="C459" s="92">
        <v>14.79</v>
      </c>
      <c r="D459" s="92">
        <v>14.59</v>
      </c>
      <c r="E459" s="92">
        <v>14.36</v>
      </c>
      <c r="F459" s="92">
        <v>14.13</v>
      </c>
      <c r="G459" s="92">
        <v>13.91</v>
      </c>
      <c r="H459" s="92">
        <v>13.78</v>
      </c>
      <c r="I459" s="92">
        <v>13.68</v>
      </c>
      <c r="J459" s="92">
        <v>13.46</v>
      </c>
      <c r="K459" s="92">
        <v>12.89</v>
      </c>
      <c r="L459" s="92">
        <v>14.17</v>
      </c>
      <c r="N459" s="92">
        <f t="shared" ca="1" si="35"/>
        <v>13.946244598874841</v>
      </c>
      <c r="O459" s="92">
        <f t="shared" si="36"/>
        <v>8.6770439968847687E-2</v>
      </c>
      <c r="P459" s="92">
        <f t="shared" si="37"/>
        <v>13.891299388073264</v>
      </c>
      <c r="Q459" s="92">
        <f t="shared" ca="1" si="38"/>
        <v>1.0039553686999758</v>
      </c>
      <c r="R459" s="92">
        <f t="shared" ca="1" si="39"/>
        <v>14.226047574478658</v>
      </c>
    </row>
    <row r="460" spans="1:18" x14ac:dyDescent="0.3">
      <c r="A460" s="107">
        <v>40904.395833333336</v>
      </c>
      <c r="B460" s="92">
        <v>15.71</v>
      </c>
      <c r="C460" s="92">
        <v>15.58</v>
      </c>
      <c r="D460" s="92">
        <v>15.33</v>
      </c>
      <c r="E460" s="92">
        <v>15.09</v>
      </c>
      <c r="F460" s="92">
        <v>14.87</v>
      </c>
      <c r="G460" s="92">
        <v>14.58</v>
      </c>
      <c r="H460" s="92">
        <v>14.34</v>
      </c>
      <c r="I460" s="92">
        <v>14.16</v>
      </c>
      <c r="J460" s="92">
        <v>14.06</v>
      </c>
      <c r="K460" s="92">
        <v>13.78</v>
      </c>
      <c r="L460" s="92">
        <v>14.89</v>
      </c>
      <c r="N460" s="92">
        <f t="shared" ca="1" si="35"/>
        <v>14.608565721153985</v>
      </c>
      <c r="O460" s="92">
        <f t="shared" si="36"/>
        <v>0.15338084829385545</v>
      </c>
      <c r="P460" s="92">
        <f t="shared" si="37"/>
        <v>14.545369292788941</v>
      </c>
      <c r="Q460" s="92">
        <f t="shared" ca="1" si="38"/>
        <v>1.0043447799153766</v>
      </c>
      <c r="R460" s="92">
        <f t="shared" ca="1" si="39"/>
        <v>14.954693772939958</v>
      </c>
    </row>
    <row r="461" spans="1:18" x14ac:dyDescent="0.3">
      <c r="A461" s="107">
        <v>40904.402777777781</v>
      </c>
      <c r="B461" s="92">
        <v>16.2</v>
      </c>
      <c r="C461" s="92">
        <v>16.11</v>
      </c>
      <c r="D461" s="92">
        <v>15.92</v>
      </c>
      <c r="E461" s="92">
        <v>15.72</v>
      </c>
      <c r="F461" s="92">
        <v>15.57</v>
      </c>
      <c r="G461" s="92">
        <v>15.45</v>
      </c>
      <c r="H461" s="92">
        <v>15.34</v>
      </c>
      <c r="I461" s="92">
        <v>15.18</v>
      </c>
      <c r="J461" s="92">
        <v>14.93</v>
      </c>
      <c r="K461" s="92">
        <v>14.4</v>
      </c>
      <c r="L461" s="92">
        <v>15.78</v>
      </c>
      <c r="N461" s="92">
        <f t="shared" ca="1" si="35"/>
        <v>15.405611557701892</v>
      </c>
      <c r="O461" s="92">
        <f t="shared" si="36"/>
        <v>6.6028747022836509E-2</v>
      </c>
      <c r="P461" s="92">
        <f t="shared" si="37"/>
        <v>15.434191588026822</v>
      </c>
      <c r="Q461" s="92">
        <f t="shared" ca="1" si="38"/>
        <v>0.99814826515778765</v>
      </c>
      <c r="R461" s="92">
        <f t="shared" ca="1" si="39"/>
        <v>15.750779624189889</v>
      </c>
    </row>
    <row r="462" spans="1:18" x14ac:dyDescent="0.3">
      <c r="A462" s="107">
        <v>40904.409722222219</v>
      </c>
      <c r="B462" s="92">
        <v>17.190000000000001</v>
      </c>
      <c r="C462" s="92">
        <v>17.100000000000001</v>
      </c>
      <c r="D462" s="92">
        <v>16.920000000000002</v>
      </c>
      <c r="E462" s="92">
        <v>16.649999999999999</v>
      </c>
      <c r="F462" s="92">
        <v>16.41</v>
      </c>
      <c r="G462" s="92">
        <v>16.170000000000002</v>
      </c>
      <c r="H462" s="92">
        <v>15.91</v>
      </c>
      <c r="I462" s="92">
        <v>15.63</v>
      </c>
      <c r="J462" s="92">
        <v>15.37</v>
      </c>
      <c r="K462" s="92">
        <v>14.92</v>
      </c>
      <c r="L462" s="92">
        <v>16.61</v>
      </c>
      <c r="N462" s="92">
        <f t="shared" ca="1" si="35"/>
        <v>16.106293286638056</v>
      </c>
      <c r="O462" s="92">
        <f t="shared" si="36"/>
        <v>0.1497947904896729</v>
      </c>
      <c r="P462" s="92">
        <f t="shared" si="37"/>
        <v>16.132489616921301</v>
      </c>
      <c r="Q462" s="92">
        <f t="shared" ca="1" si="38"/>
        <v>0.99837617559934655</v>
      </c>
      <c r="R462" s="92">
        <f t="shared" ca="1" si="39"/>
        <v>16.583028276705146</v>
      </c>
    </row>
    <row r="463" spans="1:18" x14ac:dyDescent="0.3">
      <c r="A463" s="107">
        <v>40904.479166666664</v>
      </c>
      <c r="B463" s="92">
        <v>16.420000000000002</v>
      </c>
      <c r="C463" s="92">
        <v>16.29</v>
      </c>
      <c r="D463" s="92">
        <v>16.07</v>
      </c>
      <c r="E463" s="92">
        <v>15.95</v>
      </c>
      <c r="F463" s="92">
        <v>15.81</v>
      </c>
      <c r="G463" s="92">
        <v>15.52</v>
      </c>
      <c r="H463" s="92">
        <v>15.16</v>
      </c>
      <c r="I463" s="92">
        <v>14.78</v>
      </c>
      <c r="J463" s="92">
        <v>14.45</v>
      </c>
      <c r="K463" s="92">
        <v>13.89</v>
      </c>
      <c r="L463" s="92">
        <v>15.96</v>
      </c>
      <c r="N463" s="92">
        <f t="shared" ca="1" si="35"/>
        <v>15.334420071030422</v>
      </c>
      <c r="O463" s="92">
        <f t="shared" si="36"/>
        <v>0.21687789586559444</v>
      </c>
      <c r="P463" s="92">
        <f t="shared" si="37"/>
        <v>15.467901401976636</v>
      </c>
      <c r="Q463" s="92">
        <f t="shared" ca="1" si="38"/>
        <v>0.99137043044965645</v>
      </c>
      <c r="R463" s="92">
        <f t="shared" ca="1" si="39"/>
        <v>15.822272069976517</v>
      </c>
    </row>
    <row r="464" spans="1:18" x14ac:dyDescent="0.3">
      <c r="A464" s="107">
        <v>40904.486111111109</v>
      </c>
      <c r="B464" s="92">
        <v>15.82</v>
      </c>
      <c r="C464" s="92">
        <v>15.69</v>
      </c>
      <c r="D464" s="92">
        <v>15.48</v>
      </c>
      <c r="E464" s="92">
        <v>15.24</v>
      </c>
      <c r="F464" s="92">
        <v>15.02</v>
      </c>
      <c r="G464" s="92">
        <v>14.85</v>
      </c>
      <c r="H464" s="92">
        <v>14.71</v>
      </c>
      <c r="I464" s="92">
        <v>14.5</v>
      </c>
      <c r="J464" s="92">
        <v>14.19</v>
      </c>
      <c r="K464" s="92">
        <v>13.59</v>
      </c>
      <c r="L464" s="92">
        <v>14.74</v>
      </c>
      <c r="N464" s="92">
        <f t="shared" ca="1" si="35"/>
        <v>14.808187906869765</v>
      </c>
      <c r="O464" s="92">
        <f t="shared" si="36"/>
        <v>8.7533655472685643E-2</v>
      </c>
      <c r="P464" s="92">
        <f t="shared" si="37"/>
        <v>14.829860168236944</v>
      </c>
      <c r="Q464" s="92">
        <f t="shared" ca="1" si="38"/>
        <v>0.99853860649248749</v>
      </c>
      <c r="R464" s="92">
        <f t="shared" ca="1" si="39"/>
        <v>14.718459059699265</v>
      </c>
    </row>
    <row r="465" spans="1:18" x14ac:dyDescent="0.3">
      <c r="A465" s="107">
        <v>40904.493055555555</v>
      </c>
      <c r="B465" s="92">
        <v>17.940000000000001</v>
      </c>
      <c r="C465" s="92">
        <v>17.79</v>
      </c>
      <c r="D465" s="92">
        <v>17.48</v>
      </c>
      <c r="E465" s="92">
        <v>17.22</v>
      </c>
      <c r="F465" s="92">
        <v>16.89</v>
      </c>
      <c r="G465" s="92">
        <v>16.670000000000002</v>
      </c>
      <c r="H465" s="92">
        <v>16.559999999999999</v>
      </c>
      <c r="I465" s="92">
        <v>16.27</v>
      </c>
      <c r="J465" s="92">
        <v>15.84</v>
      </c>
      <c r="K465" s="92">
        <v>15.17</v>
      </c>
      <c r="L465" s="92">
        <v>16.760000000000002</v>
      </c>
      <c r="N465" s="92">
        <f t="shared" ca="1" si="35"/>
        <v>16.649181754882999</v>
      </c>
      <c r="O465" s="92">
        <f t="shared" si="36"/>
        <v>6.1180376083093756E-2</v>
      </c>
      <c r="P465" s="92">
        <f t="shared" si="37"/>
        <v>16.654195135827084</v>
      </c>
      <c r="Q465" s="92">
        <f t="shared" ca="1" si="38"/>
        <v>0.99969897188647083</v>
      </c>
      <c r="R465" s="92">
        <f t="shared" ca="1" si="39"/>
        <v>16.754954768817253</v>
      </c>
    </row>
    <row r="466" spans="1:18" x14ac:dyDescent="0.3">
      <c r="A466" s="107">
        <v>40904.5</v>
      </c>
      <c r="B466" s="92">
        <v>18.05</v>
      </c>
      <c r="C466" s="92">
        <v>17.899999999999999</v>
      </c>
      <c r="D466" s="92">
        <v>17.53</v>
      </c>
      <c r="E466" s="92">
        <v>17.100000000000001</v>
      </c>
      <c r="F466" s="92">
        <v>16.760000000000002</v>
      </c>
      <c r="G466" s="92">
        <v>16.559999999999999</v>
      </c>
      <c r="H466" s="92">
        <v>16.45</v>
      </c>
      <c r="I466" s="92">
        <v>16.23</v>
      </c>
      <c r="J466" s="92">
        <v>15.82</v>
      </c>
      <c r="K466" s="92">
        <v>15.1</v>
      </c>
      <c r="L466" s="92">
        <v>16.86</v>
      </c>
      <c r="N466" s="92">
        <f t="shared" ca="1" si="35"/>
        <v>16.584675047740998</v>
      </c>
      <c r="O466" s="92">
        <f t="shared" si="36"/>
        <v>6.1588124706247235E-2</v>
      </c>
      <c r="P466" s="92">
        <f t="shared" si="37"/>
        <v>16.544194837473611</v>
      </c>
      <c r="Q466" s="92">
        <f t="shared" ca="1" si="38"/>
        <v>1.0024467924045295</v>
      </c>
      <c r="R466" s="92">
        <f t="shared" ca="1" si="39"/>
        <v>16.901252919940365</v>
      </c>
    </row>
    <row r="467" spans="1:18" x14ac:dyDescent="0.3">
      <c r="A467" s="107">
        <v>40904.506944444445</v>
      </c>
      <c r="B467" s="92">
        <v>17.04</v>
      </c>
      <c r="C467" s="92">
        <v>16.96</v>
      </c>
      <c r="D467" s="92">
        <v>16.920000000000002</v>
      </c>
      <c r="E467" s="92">
        <v>16.86</v>
      </c>
      <c r="F467" s="92">
        <v>16.75</v>
      </c>
      <c r="G467" s="92">
        <v>16.53</v>
      </c>
      <c r="H467" s="92">
        <v>16.309999999999999</v>
      </c>
      <c r="I467" s="92">
        <v>16.07</v>
      </c>
      <c r="J467" s="92">
        <v>15.74</v>
      </c>
      <c r="K467" s="92">
        <v>15.29</v>
      </c>
      <c r="L467" s="92">
        <v>16.61</v>
      </c>
      <c r="N467" s="92">
        <f t="shared" ca="1" si="35"/>
        <v>16.402647991506019</v>
      </c>
      <c r="O467" s="92">
        <f t="shared" si="36"/>
        <v>0.12381527924202146</v>
      </c>
      <c r="P467" s="92">
        <f t="shared" si="37"/>
        <v>16.498298537459487</v>
      </c>
      <c r="Q467" s="92">
        <f t="shared" ca="1" si="38"/>
        <v>0.99420239937249932</v>
      </c>
      <c r="R467" s="92">
        <f t="shared" ca="1" si="39"/>
        <v>16.513701853577214</v>
      </c>
    </row>
    <row r="468" spans="1:18" x14ac:dyDescent="0.3">
      <c r="A468" s="107">
        <v>40904.513888888891</v>
      </c>
      <c r="B468" s="92">
        <v>16.37</v>
      </c>
      <c r="C468" s="92">
        <v>16.260000000000002</v>
      </c>
      <c r="D468" s="92">
        <v>16.11</v>
      </c>
      <c r="E468" s="92">
        <v>16</v>
      </c>
      <c r="F468" s="92">
        <v>15.88</v>
      </c>
      <c r="G468" s="92">
        <v>15.78</v>
      </c>
      <c r="H468" s="92">
        <v>15.58</v>
      </c>
      <c r="I468" s="92">
        <v>15.32</v>
      </c>
      <c r="J468" s="92">
        <v>14.99</v>
      </c>
      <c r="K468" s="92">
        <v>14.34</v>
      </c>
      <c r="L468" s="92">
        <v>15.95</v>
      </c>
      <c r="N468" s="92">
        <f t="shared" ca="1" si="35"/>
        <v>15.611394057325612</v>
      </c>
      <c r="O468" s="92">
        <f t="shared" si="36"/>
        <v>0.11787129146060625</v>
      </c>
      <c r="P468" s="92">
        <f t="shared" si="37"/>
        <v>15.751188408415848</v>
      </c>
      <c r="Q468" s="92">
        <f t="shared" ca="1" si="38"/>
        <v>0.99112483785569194</v>
      </c>
      <c r="R468" s="92">
        <f t="shared" ca="1" si="39"/>
        <v>15.808441163798285</v>
      </c>
    </row>
    <row r="469" spans="1:18" x14ac:dyDescent="0.3">
      <c r="A469" s="107">
        <v>40904.541666666664</v>
      </c>
      <c r="B469" s="92">
        <v>13.95</v>
      </c>
      <c r="C469" s="92">
        <v>13.85</v>
      </c>
      <c r="D469" s="92">
        <v>13.6</v>
      </c>
      <c r="E469" s="92">
        <v>13.32</v>
      </c>
      <c r="F469" s="92">
        <v>13.03</v>
      </c>
      <c r="G469" s="92">
        <v>12.81</v>
      </c>
      <c r="H469" s="92">
        <v>12.65</v>
      </c>
      <c r="I469" s="92">
        <v>12.51</v>
      </c>
      <c r="J469" s="92">
        <v>12.3</v>
      </c>
      <c r="K469" s="92">
        <v>11.83</v>
      </c>
      <c r="L469" s="92">
        <v>13.3</v>
      </c>
      <c r="N469" s="92">
        <f t="shared" ca="1" si="35"/>
        <v>12.853400437860932</v>
      </c>
      <c r="O469" s="92">
        <f t="shared" si="36"/>
        <v>0.11614901009794813</v>
      </c>
      <c r="P469" s="92">
        <f t="shared" si="37"/>
        <v>12.786952562377792</v>
      </c>
      <c r="Q469" s="92">
        <f t="shared" ca="1" si="38"/>
        <v>1.00519653726398</v>
      </c>
      <c r="R469" s="92">
        <f t="shared" ca="1" si="39"/>
        <v>13.369113945610934</v>
      </c>
    </row>
    <row r="470" spans="1:18" x14ac:dyDescent="0.3">
      <c r="A470" s="107">
        <v>40904.548611111109</v>
      </c>
      <c r="B470" s="92">
        <v>13.84</v>
      </c>
      <c r="C470" s="92">
        <v>13.74</v>
      </c>
      <c r="D470" s="92">
        <v>13.58</v>
      </c>
      <c r="E470" s="92">
        <v>13.37</v>
      </c>
      <c r="F470" s="92">
        <v>13.05</v>
      </c>
      <c r="G470" s="92">
        <v>12.67</v>
      </c>
      <c r="H470" s="92">
        <v>12.35</v>
      </c>
      <c r="I470" s="92">
        <v>12.11</v>
      </c>
      <c r="J470" s="92">
        <v>11.88</v>
      </c>
      <c r="K470" s="92">
        <v>11.5</v>
      </c>
      <c r="L470" s="92">
        <v>13.11</v>
      </c>
      <c r="N470" s="92">
        <f t="shared" ca="1" si="35"/>
        <v>12.669964396563667</v>
      </c>
      <c r="O470" s="92">
        <f t="shared" si="36"/>
        <v>0.2363929754670627</v>
      </c>
      <c r="P470" s="92">
        <f t="shared" si="37"/>
        <v>12.6236484194529</v>
      </c>
      <c r="Q470" s="92">
        <f t="shared" ca="1" si="38"/>
        <v>1.0036689850328369</v>
      </c>
      <c r="R470" s="92">
        <f t="shared" ca="1" si="39"/>
        <v>13.15810039378049</v>
      </c>
    </row>
    <row r="471" spans="1:18" x14ac:dyDescent="0.3">
      <c r="A471" s="107">
        <v>40904.555555555555</v>
      </c>
      <c r="B471" s="92">
        <v>14.7</v>
      </c>
      <c r="C471" s="92">
        <v>14.54</v>
      </c>
      <c r="D471" s="92">
        <v>14.26</v>
      </c>
      <c r="E471" s="92">
        <v>13.98</v>
      </c>
      <c r="F471" s="92">
        <v>13.72</v>
      </c>
      <c r="G471" s="92">
        <v>13.4</v>
      </c>
      <c r="H471" s="92">
        <v>13.11</v>
      </c>
      <c r="I471" s="92">
        <v>12.89</v>
      </c>
      <c r="J471" s="92">
        <v>12.61</v>
      </c>
      <c r="K471" s="92">
        <v>12.05</v>
      </c>
      <c r="L471" s="92">
        <v>13.42</v>
      </c>
      <c r="N471" s="92">
        <f t="shared" ca="1" si="35"/>
        <v>13.376474095260205</v>
      </c>
      <c r="O471" s="92">
        <f t="shared" si="36"/>
        <v>0.2021872693155633</v>
      </c>
      <c r="P471" s="92">
        <f t="shared" si="37"/>
        <v>13.358060131369445</v>
      </c>
      <c r="Q471" s="92">
        <f t="shared" ca="1" si="38"/>
        <v>1.0013784908669123</v>
      </c>
      <c r="R471" s="92">
        <f t="shared" ca="1" si="39"/>
        <v>13.438499347433963</v>
      </c>
    </row>
    <row r="472" spans="1:18" x14ac:dyDescent="0.3">
      <c r="A472" s="107">
        <v>40904.5625</v>
      </c>
      <c r="B472" s="92">
        <v>14.32</v>
      </c>
      <c r="C472" s="92">
        <v>14.26</v>
      </c>
      <c r="D472" s="92">
        <v>14.13</v>
      </c>
      <c r="E472" s="92">
        <v>14.05</v>
      </c>
      <c r="F472" s="92">
        <v>14</v>
      </c>
      <c r="G472" s="92">
        <v>13.89</v>
      </c>
      <c r="H472" s="92">
        <v>13.71</v>
      </c>
      <c r="I472" s="92">
        <v>13.46</v>
      </c>
      <c r="J472" s="92">
        <v>13.18</v>
      </c>
      <c r="K472" s="92">
        <v>12.63</v>
      </c>
      <c r="L472" s="92">
        <v>13.03</v>
      </c>
      <c r="N472" s="92">
        <f t="shared" ca="1" si="35"/>
        <v>13.72754604553689</v>
      </c>
      <c r="O472" s="92">
        <f t="shared" si="36"/>
        <v>0.1205362823474927</v>
      </c>
      <c r="P472" s="92">
        <f t="shared" si="37"/>
        <v>13.864066371938792</v>
      </c>
      <c r="Q472" s="92">
        <f t="shared" ca="1" si="38"/>
        <v>0.99015293762021928</v>
      </c>
      <c r="R472" s="92">
        <f t="shared" ca="1" si="39"/>
        <v>12.901692777191457</v>
      </c>
    </row>
    <row r="473" spans="1:18" x14ac:dyDescent="0.3">
      <c r="A473" s="107">
        <v>40904.569444444445</v>
      </c>
      <c r="B473" s="92">
        <v>18.829999999999998</v>
      </c>
      <c r="C473" s="92">
        <v>18.72</v>
      </c>
      <c r="D473" s="92">
        <v>18.52</v>
      </c>
      <c r="E473" s="92">
        <v>18.28</v>
      </c>
      <c r="F473" s="92">
        <v>18.02</v>
      </c>
      <c r="G473" s="92">
        <v>17.73</v>
      </c>
      <c r="H473" s="92">
        <v>17.47</v>
      </c>
      <c r="I473" s="92">
        <v>17.23</v>
      </c>
      <c r="J473" s="92">
        <v>16.93</v>
      </c>
      <c r="K473" s="92">
        <v>16.190000000000001</v>
      </c>
      <c r="L473" s="92">
        <v>17.71</v>
      </c>
      <c r="N473" s="92">
        <f t="shared" ca="1" si="35"/>
        <v>17.678715173436331</v>
      </c>
      <c r="O473" s="92">
        <f t="shared" si="36"/>
        <v>0.13651701853575796</v>
      </c>
      <c r="P473" s="92">
        <f t="shared" si="37"/>
        <v>17.692512628868574</v>
      </c>
      <c r="Q473" s="92">
        <f t="shared" ca="1" si="38"/>
        <v>0.99922015285665355</v>
      </c>
      <c r="R473" s="92">
        <f t="shared" ca="1" si="39"/>
        <v>17.696188907091337</v>
      </c>
    </row>
    <row r="474" spans="1:18" x14ac:dyDescent="0.3">
      <c r="A474" s="107">
        <v>40904.576388888891</v>
      </c>
      <c r="B474" s="92">
        <v>16.440000000000001</v>
      </c>
      <c r="C474" s="92">
        <v>16.29</v>
      </c>
      <c r="D474" s="92">
        <v>16.04</v>
      </c>
      <c r="E474" s="92">
        <v>15.89</v>
      </c>
      <c r="F474" s="92">
        <v>15.76</v>
      </c>
      <c r="G474" s="92">
        <v>15.62</v>
      </c>
      <c r="H474" s="92">
        <v>15.49</v>
      </c>
      <c r="I474" s="92">
        <v>15.3</v>
      </c>
      <c r="J474" s="92">
        <v>14.98</v>
      </c>
      <c r="K474" s="92">
        <v>14.31</v>
      </c>
      <c r="L474" s="92">
        <v>16.32</v>
      </c>
      <c r="N474" s="92">
        <f t="shared" ca="1" si="35"/>
        <v>15.535320054144524</v>
      </c>
      <c r="O474" s="92">
        <f t="shared" si="36"/>
        <v>7.7231430883173635E-2</v>
      </c>
      <c r="P474" s="92">
        <f t="shared" si="37"/>
        <v>15.60130764126731</v>
      </c>
      <c r="Q474" s="92">
        <f t="shared" ca="1" si="38"/>
        <v>0.99577038100650994</v>
      </c>
      <c r="R474" s="92">
        <f t="shared" ca="1" si="39"/>
        <v>16.250972618026243</v>
      </c>
    </row>
    <row r="475" spans="1:18" x14ac:dyDescent="0.3">
      <c r="A475" s="107">
        <v>40904.583333333336</v>
      </c>
      <c r="B475" s="92">
        <v>15.46</v>
      </c>
      <c r="C475" s="92">
        <v>15.37</v>
      </c>
      <c r="D475" s="92">
        <v>15.14</v>
      </c>
      <c r="E475" s="92">
        <v>14.84</v>
      </c>
      <c r="F475" s="92">
        <v>14.58</v>
      </c>
      <c r="G475" s="92">
        <v>14.29</v>
      </c>
      <c r="H475" s="92">
        <v>14.01</v>
      </c>
      <c r="I475" s="92">
        <v>13.77</v>
      </c>
      <c r="J475" s="92">
        <v>13.49</v>
      </c>
      <c r="K475" s="92">
        <v>12.99</v>
      </c>
      <c r="L475" s="92">
        <v>14.43</v>
      </c>
      <c r="N475" s="92">
        <f t="shared" ca="1" si="35"/>
        <v>14.256181455134845</v>
      </c>
      <c r="O475" s="92">
        <f t="shared" si="36"/>
        <v>0.18286642715560719</v>
      </c>
      <c r="P475" s="92">
        <f t="shared" si="37"/>
        <v>14.249542440264113</v>
      </c>
      <c r="Q475" s="92">
        <f t="shared" ca="1" si="38"/>
        <v>1.0004659107405423</v>
      </c>
      <c r="R475" s="92">
        <f t="shared" ca="1" si="39"/>
        <v>14.436723091986025</v>
      </c>
    </row>
    <row r="476" spans="1:18" x14ac:dyDescent="0.3">
      <c r="A476" s="107">
        <v>40904.590277777781</v>
      </c>
      <c r="B476" s="92">
        <v>16.82</v>
      </c>
      <c r="C476" s="92">
        <v>16.72</v>
      </c>
      <c r="D476" s="92">
        <v>16.559999999999999</v>
      </c>
      <c r="E476" s="92">
        <v>16.440000000000001</v>
      </c>
      <c r="F476" s="92">
        <v>16.329999999999998</v>
      </c>
      <c r="G476" s="92">
        <v>16.16</v>
      </c>
      <c r="H476" s="92">
        <v>15.95</v>
      </c>
      <c r="I476" s="92">
        <v>15.71</v>
      </c>
      <c r="J476" s="92">
        <v>15.4</v>
      </c>
      <c r="K476" s="92">
        <v>14.67</v>
      </c>
      <c r="L476" s="92">
        <v>16.559999999999999</v>
      </c>
      <c r="N476" s="92">
        <f t="shared" ca="1" si="35"/>
        <v>16.020455974214094</v>
      </c>
      <c r="O476" s="92">
        <f t="shared" si="36"/>
        <v>0.12087413891317196</v>
      </c>
      <c r="P476" s="92">
        <f t="shared" si="37"/>
        <v>16.129743627926029</v>
      </c>
      <c r="Q476" s="92">
        <f t="shared" ca="1" si="38"/>
        <v>0.99322446430439726</v>
      </c>
      <c r="R476" s="92">
        <f t="shared" ca="1" si="39"/>
        <v>16.447797128880818</v>
      </c>
    </row>
    <row r="477" spans="1:18" x14ac:dyDescent="0.3">
      <c r="A477" s="107">
        <v>40904.597222222219</v>
      </c>
      <c r="B477" s="92">
        <v>14.61</v>
      </c>
      <c r="C477" s="92">
        <v>14.46</v>
      </c>
      <c r="D477" s="92">
        <v>14.2</v>
      </c>
      <c r="E477" s="92">
        <v>13.91</v>
      </c>
      <c r="F477" s="92">
        <v>13.64</v>
      </c>
      <c r="G477" s="92">
        <v>13.41</v>
      </c>
      <c r="H477" s="92">
        <v>13.15</v>
      </c>
      <c r="I477" s="92">
        <v>12.84</v>
      </c>
      <c r="J477" s="92">
        <v>12.49</v>
      </c>
      <c r="K477" s="92">
        <v>11.97</v>
      </c>
      <c r="L477" s="92">
        <v>13.37</v>
      </c>
      <c r="N477" s="92">
        <f t="shared" ca="1" si="35"/>
        <v>13.327655214185134</v>
      </c>
      <c r="O477" s="92">
        <f t="shared" si="36"/>
        <v>0.18092865821704171</v>
      </c>
      <c r="P477" s="92">
        <f t="shared" si="37"/>
        <v>13.372435627662849</v>
      </c>
      <c r="Q477" s="92">
        <f t="shared" ca="1" si="38"/>
        <v>0.99665128965847627</v>
      </c>
      <c r="R477" s="92">
        <f t="shared" ca="1" si="39"/>
        <v>13.325227742733826</v>
      </c>
    </row>
    <row r="478" spans="1:18" x14ac:dyDescent="0.3">
      <c r="A478" s="107">
        <v>40904.604166666664</v>
      </c>
      <c r="B478" s="92">
        <v>14.02</v>
      </c>
      <c r="C478" s="92">
        <v>13.98</v>
      </c>
      <c r="D478" s="92">
        <v>13.93</v>
      </c>
      <c r="E478" s="92">
        <v>13.88</v>
      </c>
      <c r="F478" s="92">
        <v>13.75</v>
      </c>
      <c r="G478" s="92">
        <v>13.55</v>
      </c>
      <c r="H478" s="92">
        <v>13.33</v>
      </c>
      <c r="I478" s="92">
        <v>13.07</v>
      </c>
      <c r="J478" s="92">
        <v>12.74</v>
      </c>
      <c r="K478" s="92">
        <v>12.16</v>
      </c>
      <c r="L478" s="92">
        <v>13.7</v>
      </c>
      <c r="N478" s="92">
        <f t="shared" ca="1" si="35"/>
        <v>13.40591274823492</v>
      </c>
      <c r="O478" s="92">
        <f t="shared" si="36"/>
        <v>0.15126948422893943</v>
      </c>
      <c r="P478" s="92">
        <f t="shared" si="37"/>
        <v>13.518258282064298</v>
      </c>
      <c r="Q478" s="92">
        <f t="shared" ca="1" si="38"/>
        <v>0.99168934847335799</v>
      </c>
      <c r="R478" s="92">
        <f t="shared" ca="1" si="39"/>
        <v>13.586144074085004</v>
      </c>
    </row>
    <row r="479" spans="1:18" x14ac:dyDescent="0.3">
      <c r="A479" s="107">
        <v>40904.611111111109</v>
      </c>
      <c r="B479" s="92">
        <v>13.53</v>
      </c>
      <c r="C479" s="92">
        <v>13.44</v>
      </c>
      <c r="D479" s="92">
        <v>13.25</v>
      </c>
      <c r="E479" s="92">
        <v>12.99</v>
      </c>
      <c r="F479" s="92">
        <v>12.66</v>
      </c>
      <c r="G479" s="92">
        <v>12.31</v>
      </c>
      <c r="H479" s="92">
        <v>11.98</v>
      </c>
      <c r="I479" s="92">
        <v>11.66</v>
      </c>
      <c r="J479" s="92">
        <v>11.41</v>
      </c>
      <c r="K479" s="92">
        <v>10.84</v>
      </c>
      <c r="L479" s="92">
        <v>12.43</v>
      </c>
      <c r="N479" s="92">
        <f t="shared" ca="1" si="35"/>
        <v>12.266257456190811</v>
      </c>
      <c r="O479" s="92">
        <f t="shared" si="36"/>
        <v>0.25110846849219121</v>
      </c>
      <c r="P479" s="92">
        <f t="shared" si="37"/>
        <v>12.262167479458707</v>
      </c>
      <c r="Q479" s="92">
        <f t="shared" ca="1" si="38"/>
        <v>1.0003335443541246</v>
      </c>
      <c r="R479" s="92">
        <f t="shared" ca="1" si="39"/>
        <v>12.434145956321768</v>
      </c>
    </row>
    <row r="480" spans="1:18" x14ac:dyDescent="0.3">
      <c r="A480" s="107">
        <v>40904.618055555555</v>
      </c>
      <c r="B480" s="92">
        <v>14.8</v>
      </c>
      <c r="C480" s="92">
        <v>14.76</v>
      </c>
      <c r="D480" s="92">
        <v>14.62</v>
      </c>
      <c r="E480" s="92">
        <v>14.43</v>
      </c>
      <c r="F480" s="92">
        <v>14.25</v>
      </c>
      <c r="G480" s="92">
        <v>14.14</v>
      </c>
      <c r="H480" s="92">
        <v>14.06</v>
      </c>
      <c r="I480" s="92">
        <v>13.95</v>
      </c>
      <c r="J480" s="92">
        <v>13.79</v>
      </c>
      <c r="K480" s="92">
        <v>13.42</v>
      </c>
      <c r="L480" s="92">
        <v>14.4</v>
      </c>
      <c r="N480" s="92">
        <f t="shared" ca="1" si="35"/>
        <v>14.149751833418037</v>
      </c>
      <c r="O480" s="92">
        <f t="shared" si="36"/>
        <v>5.2431255325021547E-2</v>
      </c>
      <c r="P480" s="92">
        <f t="shared" si="37"/>
        <v>14.128510208646142</v>
      </c>
      <c r="Q480" s="92">
        <f t="shared" ca="1" si="38"/>
        <v>1.0015034582173352</v>
      </c>
      <c r="R480" s="92">
        <f t="shared" ca="1" si="39"/>
        <v>14.421649798329627</v>
      </c>
    </row>
    <row r="481" spans="1:18" x14ac:dyDescent="0.3">
      <c r="A481" s="107">
        <v>40904.625</v>
      </c>
      <c r="B481" s="92">
        <v>14.33</v>
      </c>
      <c r="C481" s="92">
        <v>14.26</v>
      </c>
      <c r="D481" s="92">
        <v>14.05</v>
      </c>
      <c r="E481" s="92">
        <v>13.75</v>
      </c>
      <c r="F481" s="92">
        <v>13.41</v>
      </c>
      <c r="G481" s="92">
        <v>13.06</v>
      </c>
      <c r="H481" s="92">
        <v>12.79</v>
      </c>
      <c r="I481" s="92">
        <v>12.57</v>
      </c>
      <c r="J481" s="92">
        <v>12.42</v>
      </c>
      <c r="K481" s="92">
        <v>12.08</v>
      </c>
      <c r="L481" s="92">
        <v>13.2</v>
      </c>
      <c r="N481" s="92">
        <f t="shared" ca="1" si="35"/>
        <v>13.114384623881339</v>
      </c>
      <c r="O481" s="92">
        <f t="shared" si="36"/>
        <v>0.19304885174062386</v>
      </c>
      <c r="P481" s="92">
        <f t="shared" si="37"/>
        <v>13.020969006069249</v>
      </c>
      <c r="Q481" s="92">
        <f t="shared" ca="1" si="38"/>
        <v>1.007174244694734</v>
      </c>
      <c r="R481" s="92">
        <f t="shared" ca="1" si="39"/>
        <v>13.294700029970489</v>
      </c>
    </row>
    <row r="482" spans="1:18" x14ac:dyDescent="0.3">
      <c r="A482" s="107">
        <v>40904.631944444445</v>
      </c>
      <c r="B482" s="92">
        <v>17.149999999999999</v>
      </c>
      <c r="C482" s="92">
        <v>17.010000000000002</v>
      </c>
      <c r="D482" s="92">
        <v>16.690000000000001</v>
      </c>
      <c r="E482" s="92">
        <v>16.39</v>
      </c>
      <c r="F482" s="92">
        <v>16.190000000000001</v>
      </c>
      <c r="G482" s="92">
        <v>16.04</v>
      </c>
      <c r="H482" s="92">
        <v>15.89</v>
      </c>
      <c r="I482" s="92">
        <v>15.71</v>
      </c>
      <c r="J482" s="92">
        <v>15.5</v>
      </c>
      <c r="K482" s="92">
        <v>14.91</v>
      </c>
      <c r="L482" s="92">
        <v>16.29</v>
      </c>
      <c r="N482" s="92">
        <f t="shared" ca="1" si="35"/>
        <v>16.022436996785689</v>
      </c>
      <c r="O482" s="92">
        <f t="shared" si="36"/>
        <v>8.6824791184771447E-2</v>
      </c>
      <c r="P482" s="92">
        <f t="shared" si="37"/>
        <v>16.018422316587575</v>
      </c>
      <c r="Q482" s="92">
        <f t="shared" ca="1" si="38"/>
        <v>1.0002506289395279</v>
      </c>
      <c r="R482" s="92">
        <f t="shared" ca="1" si="39"/>
        <v>16.294082745424909</v>
      </c>
    </row>
    <row r="483" spans="1:18" x14ac:dyDescent="0.3">
      <c r="A483" s="107">
        <v>40904.638888888891</v>
      </c>
      <c r="B483" s="92">
        <v>15.56</v>
      </c>
      <c r="C483" s="92">
        <v>15.46</v>
      </c>
      <c r="D483" s="92">
        <v>15.29</v>
      </c>
      <c r="E483" s="92">
        <v>15.16</v>
      </c>
      <c r="F483" s="92">
        <v>15.08</v>
      </c>
      <c r="G483" s="92">
        <v>14.96</v>
      </c>
      <c r="H483" s="92">
        <v>14.81</v>
      </c>
      <c r="I483" s="92">
        <v>14.62</v>
      </c>
      <c r="J483" s="92">
        <v>14.41</v>
      </c>
      <c r="K483" s="92">
        <v>14.03</v>
      </c>
      <c r="L483" s="92">
        <v>15.14</v>
      </c>
      <c r="N483" s="92">
        <f t="shared" ca="1" si="35"/>
        <v>14.873017161777444</v>
      </c>
      <c r="O483" s="92">
        <f t="shared" si="36"/>
        <v>9.3124576735231751E-2</v>
      </c>
      <c r="P483" s="92">
        <f t="shared" si="37"/>
        <v>14.938416026145388</v>
      </c>
      <c r="Q483" s="92">
        <f t="shared" ca="1" si="38"/>
        <v>0.99562210181765709</v>
      </c>
      <c r="R483" s="92">
        <f t="shared" ca="1" si="39"/>
        <v>15.07371862151933</v>
      </c>
    </row>
    <row r="484" spans="1:18" x14ac:dyDescent="0.3">
      <c r="A484" s="107">
        <v>40904.645833333336</v>
      </c>
      <c r="B484" s="92">
        <v>17.25</v>
      </c>
      <c r="C484" s="92">
        <v>17.079999999999998</v>
      </c>
      <c r="D484" s="92">
        <v>16.77</v>
      </c>
      <c r="E484" s="92">
        <v>16.489999999999998</v>
      </c>
      <c r="F484" s="92">
        <v>16.260000000000002</v>
      </c>
      <c r="G484" s="92">
        <v>16.059999999999999</v>
      </c>
      <c r="H484" s="92">
        <v>15.86</v>
      </c>
      <c r="I484" s="92">
        <v>15.57</v>
      </c>
      <c r="J484" s="92">
        <v>15.18</v>
      </c>
      <c r="K484" s="92">
        <v>14.58</v>
      </c>
      <c r="L484" s="92">
        <v>15.44</v>
      </c>
      <c r="N484" s="92">
        <f t="shared" ca="1" si="35"/>
        <v>15.977212977740031</v>
      </c>
      <c r="O484" s="92">
        <f t="shared" si="36"/>
        <v>0.11580331945915884</v>
      </c>
      <c r="P484" s="92">
        <f t="shared" si="37"/>
        <v>16.031191163515857</v>
      </c>
      <c r="Q484" s="92">
        <f t="shared" ca="1" si="38"/>
        <v>0.99663292732116682</v>
      </c>
      <c r="R484" s="92">
        <f t="shared" ca="1" si="39"/>
        <v>15.388012397838816</v>
      </c>
    </row>
    <row r="485" spans="1:18" x14ac:dyDescent="0.3">
      <c r="A485" s="107">
        <v>40904.652777777781</v>
      </c>
      <c r="B485" s="92">
        <v>16.68</v>
      </c>
      <c r="C485" s="92">
        <v>16.47</v>
      </c>
      <c r="D485" s="92">
        <v>16.05</v>
      </c>
      <c r="E485" s="92">
        <v>15.68</v>
      </c>
      <c r="F485" s="92">
        <v>15.42</v>
      </c>
      <c r="G485" s="92">
        <v>15.2</v>
      </c>
      <c r="H485" s="92">
        <v>14.95</v>
      </c>
      <c r="I485" s="92">
        <v>14.57</v>
      </c>
      <c r="J485" s="92">
        <v>14.05</v>
      </c>
      <c r="K485" s="92">
        <v>13.4</v>
      </c>
      <c r="L485" s="92">
        <v>15</v>
      </c>
      <c r="N485" s="92">
        <f t="shared" ca="1" si="35"/>
        <v>15.075091407271136</v>
      </c>
      <c r="O485" s="92">
        <f t="shared" si="36"/>
        <v>0.15325366099525214</v>
      </c>
      <c r="P485" s="92">
        <f t="shared" si="37"/>
        <v>15.163926558662652</v>
      </c>
      <c r="Q485" s="92">
        <f t="shared" ca="1" si="38"/>
        <v>0.99414167886873817</v>
      </c>
      <c r="R485" s="92">
        <f t="shared" ca="1" si="39"/>
        <v>14.912125183031073</v>
      </c>
    </row>
    <row r="486" spans="1:18" x14ac:dyDescent="0.3">
      <c r="A486" s="107">
        <v>40904.659722222219</v>
      </c>
      <c r="B486" s="92">
        <v>15.95</v>
      </c>
      <c r="C486" s="92">
        <v>15.79</v>
      </c>
      <c r="D486" s="92">
        <v>15.48</v>
      </c>
      <c r="E486" s="92">
        <v>15.18</v>
      </c>
      <c r="F486" s="92">
        <v>14.91</v>
      </c>
      <c r="G486" s="92">
        <v>14.58</v>
      </c>
      <c r="H486" s="92">
        <v>14.23</v>
      </c>
      <c r="I486" s="92">
        <v>13.91</v>
      </c>
      <c r="J486" s="92">
        <v>13.63</v>
      </c>
      <c r="K486" s="92">
        <v>13.08</v>
      </c>
      <c r="L486" s="92">
        <v>14.48</v>
      </c>
      <c r="N486" s="92">
        <f t="shared" ca="1" si="35"/>
        <v>14.509970253405037</v>
      </c>
      <c r="O486" s="92">
        <f t="shared" si="36"/>
        <v>0.22454033437237478</v>
      </c>
      <c r="P486" s="92">
        <f t="shared" si="37"/>
        <v>14.529330673085651</v>
      </c>
      <c r="Q486" s="92">
        <f t="shared" ca="1" si="38"/>
        <v>0.99866749404248345</v>
      </c>
      <c r="R486" s="92">
        <f t="shared" ca="1" si="39"/>
        <v>14.460705313735161</v>
      </c>
    </row>
    <row r="487" spans="1:18" x14ac:dyDescent="0.3">
      <c r="A487" s="107">
        <v>40904.666666666664</v>
      </c>
      <c r="B487" s="92">
        <v>15.12</v>
      </c>
      <c r="C487" s="92">
        <v>14.96</v>
      </c>
      <c r="D487" s="92">
        <v>14.56</v>
      </c>
      <c r="E487" s="92">
        <v>14.18</v>
      </c>
      <c r="F487" s="92">
        <v>13.85</v>
      </c>
      <c r="G487" s="92">
        <v>13.49</v>
      </c>
      <c r="H487" s="92">
        <v>13.14</v>
      </c>
      <c r="I487" s="92">
        <v>12.84</v>
      </c>
      <c r="J487" s="92">
        <v>12.55</v>
      </c>
      <c r="K487" s="92">
        <v>12.02</v>
      </c>
      <c r="L487" s="92">
        <v>13.31</v>
      </c>
      <c r="N487" s="92">
        <f t="shared" ca="1" si="35"/>
        <v>13.470133967291162</v>
      </c>
      <c r="O487" s="92">
        <f t="shared" si="36"/>
        <v>0.24292381821188316</v>
      </c>
      <c r="P487" s="92">
        <f t="shared" si="37"/>
        <v>13.439287684537437</v>
      </c>
      <c r="Q487" s="92">
        <f t="shared" ca="1" si="38"/>
        <v>1.0022952319704574</v>
      </c>
      <c r="R487" s="92">
        <f t="shared" ca="1" si="39"/>
        <v>13.340549537526789</v>
      </c>
    </row>
    <row r="488" spans="1:18" x14ac:dyDescent="0.3">
      <c r="A488" s="107">
        <v>40904.673611111109</v>
      </c>
      <c r="B488" s="92">
        <v>14.53</v>
      </c>
      <c r="C488" s="92">
        <v>14.33</v>
      </c>
      <c r="D488" s="92">
        <v>14</v>
      </c>
      <c r="E488" s="92">
        <v>13.75</v>
      </c>
      <c r="F488" s="92">
        <v>13.56</v>
      </c>
      <c r="G488" s="92">
        <v>13.41</v>
      </c>
      <c r="H488" s="92">
        <v>13.23</v>
      </c>
      <c r="I488" s="92">
        <v>13</v>
      </c>
      <c r="J488" s="92">
        <v>12.72</v>
      </c>
      <c r="K488" s="92">
        <v>12.18</v>
      </c>
      <c r="L488" s="92">
        <v>13.78</v>
      </c>
      <c r="N488" s="92">
        <f t="shared" ca="1" si="35"/>
        <v>13.343449330608836</v>
      </c>
      <c r="O488" s="92">
        <f t="shared" si="36"/>
        <v>0.12488006207030852</v>
      </c>
      <c r="P488" s="92">
        <f t="shared" si="37"/>
        <v>13.384061162772623</v>
      </c>
      <c r="Q488" s="92">
        <f t="shared" ca="1" si="38"/>
        <v>0.99696565701023931</v>
      </c>
      <c r="R488" s="92">
        <f t="shared" ca="1" si="39"/>
        <v>13.738186753601097</v>
      </c>
    </row>
    <row r="489" spans="1:18" x14ac:dyDescent="0.3">
      <c r="A489" s="107">
        <v>40904.680555555555</v>
      </c>
      <c r="B489" s="92">
        <v>15.92</v>
      </c>
      <c r="C489" s="92">
        <v>15.8</v>
      </c>
      <c r="D489" s="92">
        <v>15.52</v>
      </c>
      <c r="E489" s="92">
        <v>15.22</v>
      </c>
      <c r="F489" s="92">
        <v>14.92</v>
      </c>
      <c r="G489" s="92">
        <v>14.62</v>
      </c>
      <c r="H489" s="92">
        <v>14.32</v>
      </c>
      <c r="I489" s="92">
        <v>13.96</v>
      </c>
      <c r="J489" s="92">
        <v>13.56</v>
      </c>
      <c r="K489" s="92">
        <v>12.96</v>
      </c>
      <c r="L489" s="92">
        <v>14.7</v>
      </c>
      <c r="N489" s="92">
        <f t="shared" ca="1" si="35"/>
        <v>14.529887921205434</v>
      </c>
      <c r="O489" s="92">
        <f t="shared" si="36"/>
        <v>0.19159602611874305</v>
      </c>
      <c r="P489" s="92">
        <f t="shared" si="37"/>
        <v>14.57663513790162</v>
      </c>
      <c r="Q489" s="92">
        <f t="shared" ca="1" si="38"/>
        <v>0.99679300358046041</v>
      </c>
      <c r="R489" s="92">
        <f t="shared" ca="1" si="39"/>
        <v>14.652857152632768</v>
      </c>
    </row>
    <row r="490" spans="1:18" x14ac:dyDescent="0.3">
      <c r="A490" s="107">
        <v>40904.777777777781</v>
      </c>
      <c r="B490" s="92">
        <v>13.32</v>
      </c>
      <c r="C490" s="92">
        <v>13.13</v>
      </c>
      <c r="D490" s="92">
        <v>12.75</v>
      </c>
      <c r="E490" s="92">
        <v>12.44</v>
      </c>
      <c r="F490" s="92">
        <v>12.21</v>
      </c>
      <c r="G490" s="92">
        <v>11.95</v>
      </c>
      <c r="H490" s="92">
        <v>11.66</v>
      </c>
      <c r="I490" s="92">
        <v>11.35</v>
      </c>
      <c r="J490" s="92">
        <v>11.04</v>
      </c>
      <c r="K490" s="92">
        <v>10.55</v>
      </c>
      <c r="L490" s="92">
        <v>12.47</v>
      </c>
      <c r="N490" s="92">
        <f t="shared" ca="1" si="35"/>
        <v>11.873112217086708</v>
      </c>
      <c r="O490" s="92">
        <f t="shared" si="36"/>
        <v>0.22702415354642422</v>
      </c>
      <c r="P490" s="92">
        <f t="shared" si="37"/>
        <v>11.908012031840185</v>
      </c>
      <c r="Q490" s="92">
        <f t="shared" ca="1" si="38"/>
        <v>0.99706921569610785</v>
      </c>
      <c r="R490" s="92">
        <f t="shared" ca="1" si="39"/>
        <v>12.433453119730466</v>
      </c>
    </row>
    <row r="491" spans="1:18" x14ac:dyDescent="0.3">
      <c r="A491" s="107">
        <v>40904.784722222219</v>
      </c>
      <c r="B491" s="92">
        <v>15.6</v>
      </c>
      <c r="C491" s="92">
        <v>15.51</v>
      </c>
      <c r="D491" s="92">
        <v>15.27</v>
      </c>
      <c r="E491" s="92">
        <v>14.96</v>
      </c>
      <c r="F491" s="92">
        <v>14.71</v>
      </c>
      <c r="G491" s="92">
        <v>14.52</v>
      </c>
      <c r="H491" s="92">
        <v>14.37</v>
      </c>
      <c r="I491" s="92">
        <v>14.21</v>
      </c>
      <c r="J491" s="92">
        <v>13.97</v>
      </c>
      <c r="K491" s="92">
        <v>13.4</v>
      </c>
      <c r="L491" s="92">
        <v>14.28</v>
      </c>
      <c r="N491" s="92">
        <f t="shared" ca="1" si="35"/>
        <v>14.531798714817969</v>
      </c>
      <c r="O491" s="92">
        <f t="shared" si="36"/>
        <v>9.5961235738009201E-2</v>
      </c>
      <c r="P491" s="92">
        <f t="shared" si="37"/>
        <v>14.498413193362135</v>
      </c>
      <c r="Q491" s="92">
        <f t="shared" ca="1" si="38"/>
        <v>1.002302701751604</v>
      </c>
      <c r="R491" s="92">
        <f t="shared" ca="1" si="39"/>
        <v>14.312882581012904</v>
      </c>
    </row>
    <row r="492" spans="1:18" x14ac:dyDescent="0.3">
      <c r="A492" s="107">
        <v>40904.791666666664</v>
      </c>
      <c r="B492" s="92">
        <v>15.92</v>
      </c>
      <c r="C492" s="92">
        <v>15.75</v>
      </c>
      <c r="D492" s="92">
        <v>15.44</v>
      </c>
      <c r="E492" s="92">
        <v>15.16</v>
      </c>
      <c r="F492" s="92">
        <v>14.98</v>
      </c>
      <c r="G492" s="92">
        <v>14.85</v>
      </c>
      <c r="H492" s="92">
        <v>14.73</v>
      </c>
      <c r="I492" s="92">
        <v>14.57</v>
      </c>
      <c r="J492" s="92">
        <v>14.34</v>
      </c>
      <c r="K492" s="92">
        <v>13.84</v>
      </c>
      <c r="L492" s="92">
        <v>15.37</v>
      </c>
      <c r="N492" s="92">
        <f t="shared" ca="1" si="35"/>
        <v>14.83616311464727</v>
      </c>
      <c r="O492" s="92">
        <f t="shared" si="36"/>
        <v>7.4977968811810888E-2</v>
      </c>
      <c r="P492" s="92">
        <f t="shared" si="37"/>
        <v>14.832747314472348</v>
      </c>
      <c r="Q492" s="92">
        <f t="shared" ca="1" si="38"/>
        <v>1.0002302877614311</v>
      </c>
      <c r="R492" s="92">
        <f t="shared" ca="1" si="39"/>
        <v>15.373539522893195</v>
      </c>
    </row>
    <row r="493" spans="1:18" x14ac:dyDescent="0.3">
      <c r="A493" s="107">
        <v>40904.798611111109</v>
      </c>
      <c r="B493" s="92">
        <v>15.73</v>
      </c>
      <c r="C493" s="92">
        <v>15.61</v>
      </c>
      <c r="D493" s="92">
        <v>15.38</v>
      </c>
      <c r="E493" s="92">
        <v>15.15</v>
      </c>
      <c r="F493" s="92">
        <v>14.98</v>
      </c>
      <c r="G493" s="92">
        <v>14.81</v>
      </c>
      <c r="H493" s="92">
        <v>14.6</v>
      </c>
      <c r="I493" s="92">
        <v>14.39</v>
      </c>
      <c r="J493" s="92">
        <v>14.08</v>
      </c>
      <c r="K493" s="92">
        <v>13.34</v>
      </c>
      <c r="L493" s="92">
        <v>14.83</v>
      </c>
      <c r="N493" s="92">
        <f t="shared" ca="1" si="35"/>
        <v>14.715244973831053</v>
      </c>
      <c r="O493" s="92">
        <f t="shared" si="36"/>
        <v>0.13197141202646345</v>
      </c>
      <c r="P493" s="92">
        <f t="shared" si="37"/>
        <v>14.779728100312267</v>
      </c>
      <c r="Q493" s="92">
        <f t="shared" ca="1" si="38"/>
        <v>0.9956370559699369</v>
      </c>
      <c r="R493" s="92">
        <f t="shared" ca="1" si="39"/>
        <v>14.765297540034164</v>
      </c>
    </row>
    <row r="494" spans="1:18" x14ac:dyDescent="0.3">
      <c r="A494" s="107">
        <v>40904.805555555555</v>
      </c>
      <c r="B494" s="92">
        <v>16.22</v>
      </c>
      <c r="C494" s="92">
        <v>16.09</v>
      </c>
      <c r="D494" s="92">
        <v>15.82</v>
      </c>
      <c r="E494" s="92">
        <v>15.48</v>
      </c>
      <c r="F494" s="92">
        <v>15.14</v>
      </c>
      <c r="G494" s="92">
        <v>14.81</v>
      </c>
      <c r="H494" s="92">
        <v>14.52</v>
      </c>
      <c r="I494" s="92">
        <v>14.23</v>
      </c>
      <c r="J494" s="92">
        <v>13.91</v>
      </c>
      <c r="K494" s="92">
        <v>13.41</v>
      </c>
      <c r="L494" s="92">
        <v>15.06</v>
      </c>
      <c r="N494" s="92">
        <f t="shared" ca="1" si="35"/>
        <v>14.794670981173892</v>
      </c>
      <c r="O494" s="92">
        <f t="shared" si="36"/>
        <v>0.18274617691303294</v>
      </c>
      <c r="P494" s="92">
        <f t="shared" si="37"/>
        <v>14.768097760106587</v>
      </c>
      <c r="Q494" s="92">
        <f t="shared" ca="1" si="38"/>
        <v>1.0017993665466576</v>
      </c>
      <c r="R494" s="92">
        <f t="shared" ca="1" si="39"/>
        <v>15.087098460192664</v>
      </c>
    </row>
    <row r="495" spans="1:18" x14ac:dyDescent="0.3">
      <c r="A495" s="107">
        <v>40904.8125</v>
      </c>
      <c r="B495" s="92">
        <v>15.1</v>
      </c>
      <c r="C495" s="92">
        <v>14.96</v>
      </c>
      <c r="D495" s="92">
        <v>14.7</v>
      </c>
      <c r="E495" s="92">
        <v>14.4</v>
      </c>
      <c r="F495" s="92">
        <v>14.12</v>
      </c>
      <c r="G495" s="92">
        <v>13.84</v>
      </c>
      <c r="H495" s="92">
        <v>13.53</v>
      </c>
      <c r="I495" s="92">
        <v>13.18</v>
      </c>
      <c r="J495" s="92">
        <v>12.87</v>
      </c>
      <c r="K495" s="92">
        <v>12.53</v>
      </c>
      <c r="L495" s="92">
        <v>13.75</v>
      </c>
      <c r="N495" s="92">
        <f t="shared" ca="1" si="35"/>
        <v>13.763971342459074</v>
      </c>
      <c r="O495" s="92">
        <f t="shared" si="36"/>
        <v>0.20934070414671865</v>
      </c>
      <c r="P495" s="92">
        <f t="shared" si="37"/>
        <v>13.79515292109347</v>
      </c>
      <c r="Q495" s="92">
        <f t="shared" ca="1" si="38"/>
        <v>0.99773967140395248</v>
      </c>
      <c r="R495" s="92">
        <f t="shared" ca="1" si="39"/>
        <v>13.718920481804346</v>
      </c>
    </row>
    <row r="496" spans="1:18" x14ac:dyDescent="0.3">
      <c r="A496" s="107">
        <v>40904.819444444445</v>
      </c>
      <c r="B496" s="92">
        <v>14.45</v>
      </c>
      <c r="C496" s="92">
        <v>14.28</v>
      </c>
      <c r="D496" s="92">
        <v>13.92</v>
      </c>
      <c r="E496" s="92">
        <v>13.53</v>
      </c>
      <c r="F496" s="92">
        <v>13.23</v>
      </c>
      <c r="G496" s="92">
        <v>12.95</v>
      </c>
      <c r="H496" s="92">
        <v>12.69</v>
      </c>
      <c r="I496" s="92">
        <v>12.38</v>
      </c>
      <c r="J496" s="92">
        <v>12.02</v>
      </c>
      <c r="K496" s="92">
        <v>11.46</v>
      </c>
      <c r="L496" s="92">
        <v>13.56</v>
      </c>
      <c r="N496" s="92">
        <f t="shared" ca="1" si="35"/>
        <v>12.911907637474725</v>
      </c>
      <c r="O496" s="92">
        <f t="shared" si="36"/>
        <v>0.18742107552095655</v>
      </c>
      <c r="P496" s="92">
        <f t="shared" si="37"/>
        <v>12.912424363756752</v>
      </c>
      <c r="Q496" s="92">
        <f t="shared" ca="1" si="38"/>
        <v>0.99995998224133043</v>
      </c>
      <c r="R496" s="92">
        <f t="shared" ca="1" si="39"/>
        <v>13.559457359192441</v>
      </c>
    </row>
    <row r="497" spans="1:18" x14ac:dyDescent="0.3">
      <c r="A497" s="107">
        <v>40904.826388888891</v>
      </c>
      <c r="B497" s="92">
        <v>15.37</v>
      </c>
      <c r="C497" s="92">
        <v>15.18</v>
      </c>
      <c r="D497" s="92">
        <v>14.81</v>
      </c>
      <c r="E497" s="92">
        <v>14.43</v>
      </c>
      <c r="F497" s="92">
        <v>14.08</v>
      </c>
      <c r="G497" s="92">
        <v>13.74</v>
      </c>
      <c r="H497" s="92">
        <v>13.38</v>
      </c>
      <c r="I497" s="92">
        <v>13.07</v>
      </c>
      <c r="J497" s="92">
        <v>12.79</v>
      </c>
      <c r="K497" s="92">
        <v>12.14</v>
      </c>
      <c r="L497" s="92">
        <v>13.84</v>
      </c>
      <c r="N497" s="92">
        <f t="shared" ca="1" si="35"/>
        <v>13.703932967201172</v>
      </c>
      <c r="O497" s="92">
        <f t="shared" si="36"/>
        <v>0.24535026893702608</v>
      </c>
      <c r="P497" s="92">
        <f t="shared" si="37"/>
        <v>13.687832923485715</v>
      </c>
      <c r="Q497" s="92">
        <f t="shared" ca="1" si="38"/>
        <v>1.0011762302919283</v>
      </c>
      <c r="R497" s="92">
        <f t="shared" ca="1" si="39"/>
        <v>13.856279027240287</v>
      </c>
    </row>
    <row r="498" spans="1:18" x14ac:dyDescent="0.3">
      <c r="A498" s="107">
        <v>40904.833333333336</v>
      </c>
      <c r="B498" s="92">
        <v>15</v>
      </c>
      <c r="C498" s="92">
        <v>14.89</v>
      </c>
      <c r="D498" s="92">
        <v>14.66</v>
      </c>
      <c r="E498" s="92">
        <v>14.42</v>
      </c>
      <c r="F498" s="92">
        <v>14.19</v>
      </c>
      <c r="G498" s="92">
        <v>13.96</v>
      </c>
      <c r="H498" s="92">
        <v>13.78</v>
      </c>
      <c r="I498" s="92">
        <v>13.6</v>
      </c>
      <c r="J498" s="92">
        <v>13.26</v>
      </c>
      <c r="K498" s="92">
        <v>12.57</v>
      </c>
      <c r="L498" s="92">
        <v>14.07</v>
      </c>
      <c r="N498" s="92">
        <f t="shared" ca="1" si="35"/>
        <v>13.92751792457087</v>
      </c>
      <c r="O498" s="92">
        <f t="shared" si="36"/>
        <v>0.11992793503569975</v>
      </c>
      <c r="P498" s="92">
        <f t="shared" si="37"/>
        <v>13.934067101437485</v>
      </c>
      <c r="Q498" s="92">
        <f t="shared" ca="1" si="38"/>
        <v>0.99952998813491145</v>
      </c>
      <c r="R498" s="92">
        <f t="shared" ca="1" si="39"/>
        <v>14.063386933058204</v>
      </c>
    </row>
    <row r="499" spans="1:18" x14ac:dyDescent="0.3">
      <c r="A499" s="107">
        <v>40904.840277777781</v>
      </c>
      <c r="B499" s="92">
        <v>13.41</v>
      </c>
      <c r="C499" s="92">
        <v>13.3</v>
      </c>
      <c r="D499" s="92">
        <v>13.1</v>
      </c>
      <c r="E499" s="92">
        <v>12.99</v>
      </c>
      <c r="F499" s="92">
        <v>12.9</v>
      </c>
      <c r="G499" s="92">
        <v>12.76</v>
      </c>
      <c r="H499" s="92">
        <v>12.62</v>
      </c>
      <c r="I499" s="92">
        <v>12.46</v>
      </c>
      <c r="J499" s="92">
        <v>12.29</v>
      </c>
      <c r="K499" s="92">
        <v>11.97</v>
      </c>
      <c r="L499" s="92">
        <v>12.72</v>
      </c>
      <c r="N499" s="92">
        <f t="shared" ca="1" si="35"/>
        <v>12.706697087690788</v>
      </c>
      <c r="O499" s="92">
        <f t="shared" si="36"/>
        <v>0.10195042369454141</v>
      </c>
      <c r="P499" s="92">
        <f t="shared" si="37"/>
        <v>12.739846730902732</v>
      </c>
      <c r="Q499" s="92">
        <f t="shared" ca="1" si="38"/>
        <v>0.99739795588501601</v>
      </c>
      <c r="R499" s="92">
        <f t="shared" ca="1" si="39"/>
        <v>12.686901998857405</v>
      </c>
    </row>
    <row r="500" spans="1:18" x14ac:dyDescent="0.3">
      <c r="A500" s="107">
        <v>40904.847222222219</v>
      </c>
      <c r="B500" s="92">
        <v>15.55</v>
      </c>
      <c r="C500" s="92">
        <v>15.43</v>
      </c>
      <c r="D500" s="92">
        <v>15.23</v>
      </c>
      <c r="E500" s="92">
        <v>14.99</v>
      </c>
      <c r="F500" s="92">
        <v>14.66</v>
      </c>
      <c r="G500" s="92">
        <v>14.34</v>
      </c>
      <c r="H500" s="92">
        <v>14.03</v>
      </c>
      <c r="I500" s="92">
        <v>13.7</v>
      </c>
      <c r="J500" s="92">
        <v>13.34</v>
      </c>
      <c r="K500" s="92">
        <v>12.51</v>
      </c>
      <c r="L500" s="92">
        <v>14.61</v>
      </c>
      <c r="N500" s="92">
        <f t="shared" ca="1" si="35"/>
        <v>14.253716174950204</v>
      </c>
      <c r="O500" s="92">
        <f t="shared" si="36"/>
        <v>0.20196115977272014</v>
      </c>
      <c r="P500" s="92">
        <f t="shared" si="37"/>
        <v>14.295168194573764</v>
      </c>
      <c r="Q500" s="92">
        <f t="shared" ca="1" si="38"/>
        <v>0.99710027758615016</v>
      </c>
      <c r="R500" s="92">
        <f t="shared" ca="1" si="39"/>
        <v>14.567635055533653</v>
      </c>
    </row>
    <row r="501" spans="1:18" x14ac:dyDescent="0.3">
      <c r="A501" s="107">
        <v>40904.854166666664</v>
      </c>
      <c r="B501" s="92">
        <v>14.95</v>
      </c>
      <c r="C501" s="92">
        <v>14.83</v>
      </c>
      <c r="D501" s="92">
        <v>14.66</v>
      </c>
      <c r="E501" s="92">
        <v>14.5</v>
      </c>
      <c r="F501" s="92">
        <v>14.34</v>
      </c>
      <c r="G501" s="92">
        <v>14.11</v>
      </c>
      <c r="H501" s="92">
        <v>13.84</v>
      </c>
      <c r="I501" s="92">
        <v>13.58</v>
      </c>
      <c r="J501" s="92">
        <v>13.33</v>
      </c>
      <c r="K501" s="92">
        <v>12.83</v>
      </c>
      <c r="L501" s="92">
        <v>13.88</v>
      </c>
      <c r="N501" s="92">
        <f t="shared" ca="1" si="35"/>
        <v>14.004654905052915</v>
      </c>
      <c r="O501" s="92">
        <f t="shared" si="36"/>
        <v>0.17854334776389819</v>
      </c>
      <c r="P501" s="92">
        <f t="shared" si="37"/>
        <v>14.070995141145472</v>
      </c>
      <c r="Q501" s="92">
        <f t="shared" ca="1" si="38"/>
        <v>0.99528532023306793</v>
      </c>
      <c r="R501" s="92">
        <f t="shared" ca="1" si="39"/>
        <v>13.814560244834984</v>
      </c>
    </row>
    <row r="502" spans="1:18" x14ac:dyDescent="0.3">
      <c r="A502" s="107">
        <v>40904.861111111109</v>
      </c>
      <c r="B502" s="92">
        <v>16.2</v>
      </c>
      <c r="C502" s="92">
        <v>16.13</v>
      </c>
      <c r="D502" s="92">
        <v>15.95</v>
      </c>
      <c r="E502" s="92">
        <v>15.77</v>
      </c>
      <c r="F502" s="92">
        <v>15.61</v>
      </c>
      <c r="G502" s="92">
        <v>15.42</v>
      </c>
      <c r="H502" s="92">
        <v>15.19</v>
      </c>
      <c r="I502" s="92">
        <v>14.95</v>
      </c>
      <c r="J502" s="92">
        <v>14.72</v>
      </c>
      <c r="K502" s="92">
        <v>14.41</v>
      </c>
      <c r="L502" s="92">
        <v>15.38</v>
      </c>
      <c r="N502" s="92">
        <f t="shared" ca="1" si="35"/>
        <v>15.339575164504359</v>
      </c>
      <c r="O502" s="92">
        <f t="shared" si="36"/>
        <v>0.13887398312757399</v>
      </c>
      <c r="P502" s="92">
        <f t="shared" si="37"/>
        <v>15.386834481708595</v>
      </c>
      <c r="Q502" s="92">
        <f t="shared" ca="1" si="38"/>
        <v>0.99692858740630397</v>
      </c>
      <c r="R502" s="92">
        <f t="shared" ca="1" si="39"/>
        <v>15.332761674308955</v>
      </c>
    </row>
    <row r="503" spans="1:18" x14ac:dyDescent="0.3">
      <c r="A503" s="107">
        <v>40904.868055555555</v>
      </c>
      <c r="B503" s="92">
        <v>10.84</v>
      </c>
      <c r="C503" s="92">
        <v>10.77</v>
      </c>
      <c r="D503" s="92">
        <v>10.63</v>
      </c>
      <c r="E503" s="92">
        <v>10.5</v>
      </c>
      <c r="F503" s="92">
        <v>10.35</v>
      </c>
      <c r="G503" s="92">
        <v>10.19</v>
      </c>
      <c r="H503" s="92">
        <v>10.02</v>
      </c>
      <c r="I503" s="92">
        <v>9.8800000000000008</v>
      </c>
      <c r="J503" s="92">
        <v>9.6999999999999993</v>
      </c>
      <c r="K503" s="92">
        <v>9.2799999999999994</v>
      </c>
      <c r="L503" s="92">
        <v>10.11</v>
      </c>
      <c r="N503" s="92">
        <f t="shared" ca="1" si="35"/>
        <v>10.146953883481849</v>
      </c>
      <c r="O503" s="92">
        <f t="shared" si="36"/>
        <v>0.15546801849182704</v>
      </c>
      <c r="P503" s="92">
        <f t="shared" si="37"/>
        <v>10.165467549879104</v>
      </c>
      <c r="Q503" s="92">
        <f t="shared" ca="1" si="38"/>
        <v>0.99817876882628243</v>
      </c>
      <c r="R503" s="92">
        <f t="shared" ca="1" si="39"/>
        <v>10.091587352833715</v>
      </c>
    </row>
    <row r="504" spans="1:18" x14ac:dyDescent="0.3">
      <c r="A504" s="107">
        <v>40904.875</v>
      </c>
      <c r="B504" s="92">
        <v>8.66</v>
      </c>
      <c r="C504" s="92">
        <v>8.5500000000000007</v>
      </c>
      <c r="D504" s="92">
        <v>8.34</v>
      </c>
      <c r="E504" s="92">
        <v>8.14</v>
      </c>
      <c r="F504" s="92">
        <v>7.98</v>
      </c>
      <c r="G504" s="92">
        <v>7.8</v>
      </c>
      <c r="H504" s="92">
        <v>7.58</v>
      </c>
      <c r="I504" s="92">
        <v>7.32</v>
      </c>
      <c r="J504" s="92">
        <v>7.03</v>
      </c>
      <c r="K504" s="92">
        <v>6.49</v>
      </c>
      <c r="L504" s="92">
        <v>7.6</v>
      </c>
      <c r="N504" s="92">
        <f t="shared" ca="1" si="35"/>
        <v>7.6951847727452245</v>
      </c>
      <c r="O504" s="92">
        <f t="shared" si="36"/>
        <v>0.26438948618497859</v>
      </c>
      <c r="P504" s="92">
        <f t="shared" si="37"/>
        <v>7.7680921196623727</v>
      </c>
      <c r="Q504" s="92">
        <f t="shared" ca="1" si="38"/>
        <v>0.99061451051377114</v>
      </c>
      <c r="R504" s="92">
        <f t="shared" ca="1" si="39"/>
        <v>7.5286702799046603</v>
      </c>
    </row>
    <row r="505" spans="1:18" x14ac:dyDescent="0.3">
      <c r="A505" s="107">
        <v>40904.881944444445</v>
      </c>
      <c r="B505" s="92">
        <v>10.51</v>
      </c>
      <c r="C505" s="92">
        <v>10.41</v>
      </c>
      <c r="D505" s="92">
        <v>10.199999999999999</v>
      </c>
      <c r="E505" s="92">
        <v>9.9600000000000009</v>
      </c>
      <c r="F505" s="92">
        <v>9.74</v>
      </c>
      <c r="G505" s="92">
        <v>9.4499999999999993</v>
      </c>
      <c r="H505" s="92">
        <v>9.11</v>
      </c>
      <c r="I505" s="92">
        <v>8.7200000000000006</v>
      </c>
      <c r="J505" s="92">
        <v>8.31</v>
      </c>
      <c r="K505" s="92">
        <v>7.66</v>
      </c>
      <c r="L505" s="92">
        <v>8.52</v>
      </c>
      <c r="N505" s="92">
        <f t="shared" ca="1" si="35"/>
        <v>9.2900028545602709</v>
      </c>
      <c r="O505" s="92">
        <f t="shared" si="36"/>
        <v>0.33860841368119099</v>
      </c>
      <c r="P505" s="92">
        <f t="shared" si="37"/>
        <v>9.4005189340040687</v>
      </c>
      <c r="Q505" s="92">
        <f t="shared" ca="1" si="38"/>
        <v>0.98824361929169324</v>
      </c>
      <c r="R505" s="92">
        <f t="shared" ca="1" si="39"/>
        <v>8.4198356363652263</v>
      </c>
    </row>
    <row r="506" spans="1:18" x14ac:dyDescent="0.3">
      <c r="A506" s="107">
        <v>40904.888888888891</v>
      </c>
      <c r="B506" s="92">
        <v>11.24</v>
      </c>
      <c r="C506" s="92">
        <v>11.17</v>
      </c>
      <c r="D506" s="92">
        <v>11.03</v>
      </c>
      <c r="E506" s="92">
        <v>10.89</v>
      </c>
      <c r="F506" s="92">
        <v>10.77</v>
      </c>
      <c r="G506" s="92">
        <v>10.6</v>
      </c>
      <c r="H506" s="92">
        <v>10.37</v>
      </c>
      <c r="I506" s="92">
        <v>10.119999999999999</v>
      </c>
      <c r="J506" s="92">
        <v>9.84</v>
      </c>
      <c r="K506" s="92">
        <v>9.31</v>
      </c>
      <c r="L506" s="92">
        <v>10.1</v>
      </c>
      <c r="N506" s="92">
        <f t="shared" ca="1" si="35"/>
        <v>10.468958558116821</v>
      </c>
      <c r="O506" s="92">
        <f t="shared" si="36"/>
        <v>0.20271926994671957</v>
      </c>
      <c r="P506" s="92">
        <f t="shared" si="37"/>
        <v>10.566736528701774</v>
      </c>
      <c r="Q506" s="92">
        <f t="shared" ca="1" si="38"/>
        <v>0.99074662547709358</v>
      </c>
      <c r="R506" s="92">
        <f t="shared" ca="1" si="39"/>
        <v>10.006540917318645</v>
      </c>
    </row>
    <row r="507" spans="1:18" x14ac:dyDescent="0.3">
      <c r="A507" s="107">
        <v>40904.895833333336</v>
      </c>
      <c r="B507" s="92">
        <v>9.5299999999999994</v>
      </c>
      <c r="C507" s="92">
        <v>9.5</v>
      </c>
      <c r="D507" s="92">
        <v>9.49</v>
      </c>
      <c r="E507" s="92">
        <v>9.43</v>
      </c>
      <c r="F507" s="92">
        <v>9.3000000000000007</v>
      </c>
      <c r="G507" s="92">
        <v>9.11</v>
      </c>
      <c r="H507" s="92">
        <v>8.86</v>
      </c>
      <c r="I507" s="92">
        <v>8.59</v>
      </c>
      <c r="J507" s="92">
        <v>8.2799999999999994</v>
      </c>
      <c r="K507" s="92">
        <v>7.76</v>
      </c>
      <c r="L507" s="92">
        <v>8.7200000000000006</v>
      </c>
      <c r="N507" s="92">
        <f t="shared" ca="1" si="35"/>
        <v>8.9515498871900085</v>
      </c>
      <c r="O507" s="92">
        <f t="shared" si="36"/>
        <v>0.25713912673152373</v>
      </c>
      <c r="P507" s="92">
        <f t="shared" si="37"/>
        <v>9.0737531637305633</v>
      </c>
      <c r="Q507" s="92">
        <f t="shared" ca="1" si="38"/>
        <v>0.98653222383996253</v>
      </c>
      <c r="R507" s="92">
        <f t="shared" ca="1" si="39"/>
        <v>8.6025609918844737</v>
      </c>
    </row>
    <row r="508" spans="1:18" x14ac:dyDescent="0.3">
      <c r="A508" s="107">
        <v>40904.930555555555</v>
      </c>
      <c r="B508" s="92">
        <v>10.56</v>
      </c>
      <c r="C508" s="92">
        <v>10.46</v>
      </c>
      <c r="D508" s="92">
        <v>10.24</v>
      </c>
      <c r="E508" s="92">
        <v>9.9700000000000006</v>
      </c>
      <c r="F508" s="92">
        <v>9.77</v>
      </c>
      <c r="G508" s="92">
        <v>9.6199999999999992</v>
      </c>
      <c r="H508" s="92">
        <v>9.48</v>
      </c>
      <c r="I508" s="92">
        <v>9.2799999999999994</v>
      </c>
      <c r="J508" s="92">
        <v>8.98</v>
      </c>
      <c r="K508" s="92">
        <v>8.43</v>
      </c>
      <c r="L508" s="92">
        <v>9.15</v>
      </c>
      <c r="N508" s="92">
        <f t="shared" ca="1" si="35"/>
        <v>9.5770576660148397</v>
      </c>
      <c r="O508" s="92">
        <f t="shared" si="36"/>
        <v>0.1354723481291478</v>
      </c>
      <c r="P508" s="92">
        <f t="shared" si="37"/>
        <v>9.5998154671940465</v>
      </c>
      <c r="Q508" s="92">
        <f t="shared" ca="1" si="38"/>
        <v>0.99762935014147114</v>
      </c>
      <c r="R508" s="92">
        <f t="shared" ca="1" si="39"/>
        <v>9.1283085537944615</v>
      </c>
    </row>
    <row r="509" spans="1:18" x14ac:dyDescent="0.3">
      <c r="A509" s="107">
        <v>40904.9375</v>
      </c>
      <c r="B509" s="92">
        <v>11.23</v>
      </c>
      <c r="C509" s="92">
        <v>11.09</v>
      </c>
      <c r="D509" s="92">
        <v>10.82</v>
      </c>
      <c r="E509" s="92">
        <v>10.48</v>
      </c>
      <c r="F509" s="92">
        <v>10.15</v>
      </c>
      <c r="G509" s="92">
        <v>9.8800000000000008</v>
      </c>
      <c r="H509" s="92">
        <v>9.6</v>
      </c>
      <c r="I509" s="92">
        <v>9.23</v>
      </c>
      <c r="J509" s="92">
        <v>8.84</v>
      </c>
      <c r="K509" s="92">
        <v>8.2799999999999994</v>
      </c>
      <c r="L509" s="92">
        <v>10.01</v>
      </c>
      <c r="N509" s="92">
        <f t="shared" ca="1" si="35"/>
        <v>9.8010452331681428</v>
      </c>
      <c r="O509" s="92">
        <f t="shared" si="36"/>
        <v>0.26567286705792431</v>
      </c>
      <c r="P509" s="92">
        <f t="shared" si="37"/>
        <v>9.8393875676902791</v>
      </c>
      <c r="Q509" s="92">
        <f t="shared" ca="1" si="38"/>
        <v>0.99610317875392551</v>
      </c>
      <c r="R509" s="92">
        <f t="shared" ca="1" si="39"/>
        <v>9.9709928193267938</v>
      </c>
    </row>
    <row r="510" spans="1:18" x14ac:dyDescent="0.3">
      <c r="A510" s="107">
        <v>40904.944444444445</v>
      </c>
      <c r="B510" s="92">
        <v>10.88</v>
      </c>
      <c r="C510" s="92">
        <v>10.82</v>
      </c>
      <c r="D510" s="92">
        <v>10.67</v>
      </c>
      <c r="E510" s="92">
        <v>10.53</v>
      </c>
      <c r="F510" s="92">
        <v>10.37</v>
      </c>
      <c r="G510" s="92">
        <v>10.15</v>
      </c>
      <c r="H510" s="92">
        <v>9.89</v>
      </c>
      <c r="I510" s="92">
        <v>9.59</v>
      </c>
      <c r="J510" s="92">
        <v>9.25</v>
      </c>
      <c r="K510" s="92">
        <v>8.81</v>
      </c>
      <c r="L510" s="92">
        <v>10.44</v>
      </c>
      <c r="N510" s="92">
        <f t="shared" ca="1" si="35"/>
        <v>10.015303335081089</v>
      </c>
      <c r="O510" s="92">
        <f t="shared" si="36"/>
        <v>0.23979946639275937</v>
      </c>
      <c r="P510" s="92">
        <f t="shared" si="37"/>
        <v>10.112333422659624</v>
      </c>
      <c r="Q510" s="92">
        <f t="shared" ca="1" si="38"/>
        <v>0.99040477765882295</v>
      </c>
      <c r="R510" s="92">
        <f t="shared" ca="1" si="39"/>
        <v>10.339825878758111</v>
      </c>
    </row>
    <row r="511" spans="1:18" x14ac:dyDescent="0.3">
      <c r="A511" s="107">
        <v>40904.951388888891</v>
      </c>
      <c r="B511" s="92">
        <v>11.25</v>
      </c>
      <c r="C511" s="92">
        <v>11.14</v>
      </c>
      <c r="D511" s="92">
        <v>10.92</v>
      </c>
      <c r="E511" s="92">
        <v>10.73</v>
      </c>
      <c r="F511" s="92">
        <v>10.52</v>
      </c>
      <c r="G511" s="92">
        <v>10.25</v>
      </c>
      <c r="H511" s="92">
        <v>9.9499999999999993</v>
      </c>
      <c r="I511" s="92">
        <v>9.66</v>
      </c>
      <c r="J511" s="92">
        <v>9.33</v>
      </c>
      <c r="K511" s="92">
        <v>8.7100000000000009</v>
      </c>
      <c r="L511" s="92">
        <v>10.44</v>
      </c>
      <c r="N511" s="92">
        <f t="shared" ca="1" si="35"/>
        <v>10.137633586389082</v>
      </c>
      <c r="O511" s="92">
        <f t="shared" si="36"/>
        <v>0.27450485549179204</v>
      </c>
      <c r="P511" s="92">
        <f t="shared" si="37"/>
        <v>10.206468960736935</v>
      </c>
      <c r="Q511" s="92">
        <f t="shared" ca="1" si="38"/>
        <v>0.99325571119525724</v>
      </c>
      <c r="R511" s="92">
        <f t="shared" ca="1" si="39"/>
        <v>10.369589624878484</v>
      </c>
    </row>
    <row r="512" spans="1:18" x14ac:dyDescent="0.3">
      <c r="A512" s="107">
        <v>40904.958333333336</v>
      </c>
      <c r="B512" s="92">
        <v>11.49</v>
      </c>
      <c r="C512" s="92">
        <v>11.41</v>
      </c>
      <c r="D512" s="92">
        <v>11.23</v>
      </c>
      <c r="E512" s="92">
        <v>11.03</v>
      </c>
      <c r="F512" s="92">
        <v>10.82</v>
      </c>
      <c r="G512" s="92">
        <v>10.62</v>
      </c>
      <c r="H512" s="92">
        <v>10.42</v>
      </c>
      <c r="I512" s="92">
        <v>10.18</v>
      </c>
      <c r="J512" s="92">
        <v>9.8699999999999992</v>
      </c>
      <c r="K512" s="92">
        <v>9.36</v>
      </c>
      <c r="L512" s="92">
        <v>10.72</v>
      </c>
      <c r="N512" s="92">
        <f t="shared" ca="1" si="35"/>
        <v>10.548655743756779</v>
      </c>
      <c r="O512" s="92">
        <f t="shared" si="36"/>
        <v>0.17568939751676346</v>
      </c>
      <c r="P512" s="92">
        <f t="shared" si="37"/>
        <v>10.591111320052335</v>
      </c>
      <c r="Q512" s="92">
        <f t="shared" ca="1" si="38"/>
        <v>0.99599139551907323</v>
      </c>
      <c r="R512" s="92">
        <f t="shared" ca="1" si="39"/>
        <v>10.677027759964465</v>
      </c>
    </row>
    <row r="513" spans="1:18" x14ac:dyDescent="0.3">
      <c r="A513" s="107">
        <v>40905.055555555555</v>
      </c>
      <c r="B513" s="92">
        <v>14.31</v>
      </c>
      <c r="C513" s="92">
        <v>14.15</v>
      </c>
      <c r="D513" s="92">
        <v>13.77</v>
      </c>
      <c r="E513" s="92">
        <v>13.45</v>
      </c>
      <c r="F513" s="92">
        <v>13.12</v>
      </c>
      <c r="G513" s="92">
        <v>12.76</v>
      </c>
      <c r="H513" s="92">
        <v>12.4</v>
      </c>
      <c r="I513" s="92">
        <v>11.96</v>
      </c>
      <c r="J513" s="92">
        <v>11.54</v>
      </c>
      <c r="K513" s="92">
        <v>10.8</v>
      </c>
      <c r="L513" s="92">
        <v>12.5</v>
      </c>
      <c r="N513" s="92">
        <f t="shared" ca="1" si="35"/>
        <v>12.647355234913364</v>
      </c>
      <c r="O513" s="92">
        <f t="shared" si="36"/>
        <v>0.26446592080651266</v>
      </c>
      <c r="P513" s="92">
        <f t="shared" si="37"/>
        <v>12.707786920914687</v>
      </c>
      <c r="Q513" s="92">
        <f t="shared" ca="1" si="38"/>
        <v>0.99524451532140001</v>
      </c>
      <c r="R513" s="92">
        <f t="shared" ca="1" si="39"/>
        <v>12.440556441517501</v>
      </c>
    </row>
    <row r="514" spans="1:18" x14ac:dyDescent="0.3">
      <c r="A514" s="107">
        <v>40905.138888888891</v>
      </c>
      <c r="B514" s="92">
        <v>13.34</v>
      </c>
      <c r="C514" s="92">
        <v>13.27</v>
      </c>
      <c r="D514" s="92">
        <v>13.1</v>
      </c>
      <c r="E514" s="92">
        <v>12.92</v>
      </c>
      <c r="F514" s="92">
        <v>12.65</v>
      </c>
      <c r="G514" s="92">
        <v>12.36</v>
      </c>
      <c r="H514" s="92">
        <v>12.02</v>
      </c>
      <c r="I514" s="92">
        <v>11.61</v>
      </c>
      <c r="J514" s="92">
        <v>11.17</v>
      </c>
      <c r="K514" s="92">
        <v>10.47</v>
      </c>
      <c r="L514" s="92">
        <v>12.43</v>
      </c>
      <c r="N514" s="92">
        <f t="shared" ca="1" si="35"/>
        <v>12.188459616767947</v>
      </c>
      <c r="O514" s="92">
        <f t="shared" si="36"/>
        <v>0.2577635979365997</v>
      </c>
      <c r="P514" s="92">
        <f t="shared" si="37"/>
        <v>12.310702883257013</v>
      </c>
      <c r="Q514" s="92">
        <f t="shared" ca="1" si="38"/>
        <v>0.99007016352776078</v>
      </c>
      <c r="R514" s="92">
        <f t="shared" ca="1" si="39"/>
        <v>12.306572132650066</v>
      </c>
    </row>
    <row r="515" spans="1:18" x14ac:dyDescent="0.3">
      <c r="A515" s="107">
        <v>40905.145833333336</v>
      </c>
      <c r="B515" s="92">
        <v>13.43</v>
      </c>
      <c r="C515" s="92">
        <v>13.37</v>
      </c>
      <c r="D515" s="92">
        <v>13.21</v>
      </c>
      <c r="E515" s="92">
        <v>12.99</v>
      </c>
      <c r="F515" s="92">
        <v>12.71</v>
      </c>
      <c r="G515" s="92">
        <v>12.42</v>
      </c>
      <c r="H515" s="92">
        <v>12.07</v>
      </c>
      <c r="I515" s="92">
        <v>11.69</v>
      </c>
      <c r="J515" s="92">
        <v>11.3</v>
      </c>
      <c r="K515" s="92">
        <v>10.65</v>
      </c>
      <c r="L515" s="92">
        <v>12.32</v>
      </c>
      <c r="N515" s="92">
        <f t="shared" ref="N515:N578" ca="1" si="40">POWER(SUM(POWER(C515,Exponent)*$C$1,POWER(D515,Exponent)*$D$1,POWER(E515,Exponent)*$E$1,POWER(F515,Exponent)*$F$1,POWER(G515,Exponent)*$G$1,POWER(H515,Exponent)*$H$1,POWER(I515,Exponent)*$I$1,POWER(J515,Exponent)*$J$1,POWER(K515,Exponent)*$K$1),1/Exponent)</f>
        <v>12.273244400670514</v>
      </c>
      <c r="O515" s="92">
        <f t="shared" ref="O515:O578" si="41">LN(G515/H515)/LN(97.5/87.5)</f>
        <v>0.26415390905796671</v>
      </c>
      <c r="P515" s="92">
        <f t="shared" ref="P515:P578" si="42">G515*POWER(96/97.5,O515)</f>
        <v>12.369238014407946</v>
      </c>
      <c r="Q515" s="92">
        <f t="shared" ref="Q515:Q578" ca="1" si="43">N515/P515</f>
        <v>0.99223932681822302</v>
      </c>
      <c r="R515" s="92">
        <f t="shared" ref="R515:R578" ca="1" si="44">L515*Q515</f>
        <v>12.224388506400508</v>
      </c>
    </row>
    <row r="516" spans="1:18" x14ac:dyDescent="0.3">
      <c r="A516" s="107">
        <v>40905.152777777781</v>
      </c>
      <c r="B516" s="92">
        <v>12.93</v>
      </c>
      <c r="C516" s="92">
        <v>12.85</v>
      </c>
      <c r="D516" s="92">
        <v>12.73</v>
      </c>
      <c r="E516" s="92">
        <v>12.53</v>
      </c>
      <c r="F516" s="92">
        <v>12.31</v>
      </c>
      <c r="G516" s="92">
        <v>12.05</v>
      </c>
      <c r="H516" s="92">
        <v>11.77</v>
      </c>
      <c r="I516" s="92">
        <v>11.43</v>
      </c>
      <c r="J516" s="92">
        <v>11.08</v>
      </c>
      <c r="K516" s="92">
        <v>10.55</v>
      </c>
      <c r="L516" s="92">
        <v>11.98</v>
      </c>
      <c r="N516" s="92">
        <f t="shared" ca="1" si="40"/>
        <v>11.92739633383626</v>
      </c>
      <c r="O516" s="92">
        <f t="shared" si="41"/>
        <v>0.21726235890477805</v>
      </c>
      <c r="P516" s="92">
        <f t="shared" si="42"/>
        <v>12.009478149275759</v>
      </c>
      <c r="Q516" s="92">
        <f t="shared" ca="1" si="43"/>
        <v>0.99316524711405141</v>
      </c>
      <c r="R516" s="92">
        <f t="shared" ca="1" si="44"/>
        <v>11.898119660426337</v>
      </c>
    </row>
    <row r="517" spans="1:18" x14ac:dyDescent="0.3">
      <c r="A517" s="107">
        <v>40905.159722222219</v>
      </c>
      <c r="B517" s="92">
        <v>13.21</v>
      </c>
      <c r="C517" s="92">
        <v>13.11</v>
      </c>
      <c r="D517" s="92">
        <v>12.93</v>
      </c>
      <c r="E517" s="92">
        <v>12.69</v>
      </c>
      <c r="F517" s="92">
        <v>12.43</v>
      </c>
      <c r="G517" s="92">
        <v>12.11</v>
      </c>
      <c r="H517" s="92">
        <v>11.81</v>
      </c>
      <c r="I517" s="92">
        <v>11.45</v>
      </c>
      <c r="J517" s="92">
        <v>11</v>
      </c>
      <c r="K517" s="92">
        <v>10.4</v>
      </c>
      <c r="L517" s="92">
        <v>12.15</v>
      </c>
      <c r="N517" s="92">
        <f t="shared" ca="1" si="40"/>
        <v>11.994342262046183</v>
      </c>
      <c r="O517" s="92">
        <f t="shared" si="41"/>
        <v>0.23180941135188579</v>
      </c>
      <c r="P517" s="92">
        <f t="shared" si="42"/>
        <v>12.066554580487635</v>
      </c>
      <c r="Q517" s="92">
        <f t="shared" ca="1" si="43"/>
        <v>0.99401549813082324</v>
      </c>
      <c r="R517" s="92">
        <f t="shared" ca="1" si="44"/>
        <v>12.077288302289503</v>
      </c>
    </row>
    <row r="518" spans="1:18" x14ac:dyDescent="0.3">
      <c r="A518" s="107">
        <v>40905.166666666664</v>
      </c>
      <c r="B518" s="92">
        <v>13.16</v>
      </c>
      <c r="C518" s="92">
        <v>13.04</v>
      </c>
      <c r="D518" s="92">
        <v>12.71</v>
      </c>
      <c r="E518" s="92">
        <v>12.37</v>
      </c>
      <c r="F518" s="92">
        <v>12.16</v>
      </c>
      <c r="G518" s="92">
        <v>11.97</v>
      </c>
      <c r="H518" s="92">
        <v>11.77</v>
      </c>
      <c r="I518" s="92">
        <v>11.6</v>
      </c>
      <c r="J518" s="92">
        <v>11.4</v>
      </c>
      <c r="K518" s="92">
        <v>10.8</v>
      </c>
      <c r="L518" s="92">
        <v>12.23</v>
      </c>
      <c r="N518" s="92">
        <f t="shared" ca="1" si="40"/>
        <v>11.959797324883068</v>
      </c>
      <c r="O518" s="92">
        <f t="shared" si="41"/>
        <v>0.15570686761477143</v>
      </c>
      <c r="P518" s="92">
        <f t="shared" si="42"/>
        <v>11.941137975448385</v>
      </c>
      <c r="Q518" s="92">
        <f t="shared" ca="1" si="43"/>
        <v>1.0015626106551192</v>
      </c>
      <c r="R518" s="92">
        <f t="shared" ca="1" si="44"/>
        <v>12.249110728312107</v>
      </c>
    </row>
    <row r="519" spans="1:18" x14ac:dyDescent="0.3">
      <c r="A519" s="107">
        <v>40905.173611111109</v>
      </c>
      <c r="B519" s="92">
        <v>11.61</v>
      </c>
      <c r="C519" s="92">
        <v>11.49</v>
      </c>
      <c r="D519" s="92">
        <v>11.18</v>
      </c>
      <c r="E519" s="92">
        <v>10.9</v>
      </c>
      <c r="F519" s="92">
        <v>10.68</v>
      </c>
      <c r="G519" s="92">
        <v>10.45</v>
      </c>
      <c r="H519" s="92">
        <v>10.18</v>
      </c>
      <c r="I519" s="92">
        <v>9.8800000000000008</v>
      </c>
      <c r="J519" s="92">
        <v>9.5500000000000007</v>
      </c>
      <c r="K519" s="92">
        <v>8.98</v>
      </c>
      <c r="L519" s="92">
        <v>10.72</v>
      </c>
      <c r="N519" s="92">
        <f t="shared" ca="1" si="40"/>
        <v>10.354649964593735</v>
      </c>
      <c r="O519" s="92">
        <f t="shared" si="41"/>
        <v>0.24190093485463363</v>
      </c>
      <c r="P519" s="92">
        <f t="shared" si="42"/>
        <v>10.4108809165501</v>
      </c>
      <c r="Q519" s="92">
        <f t="shared" ca="1" si="43"/>
        <v>0.99459882862871141</v>
      </c>
      <c r="R519" s="92">
        <f t="shared" ca="1" si="44"/>
        <v>10.662099442899788</v>
      </c>
    </row>
    <row r="520" spans="1:18" x14ac:dyDescent="0.3">
      <c r="A520" s="107">
        <v>40905.180555555555</v>
      </c>
      <c r="B520" s="92">
        <v>10.3</v>
      </c>
      <c r="C520" s="92">
        <v>10.210000000000001</v>
      </c>
      <c r="D520" s="92">
        <v>9.94</v>
      </c>
      <c r="E520" s="92">
        <v>9.6300000000000008</v>
      </c>
      <c r="F520" s="92">
        <v>9.3800000000000008</v>
      </c>
      <c r="G520" s="92">
        <v>9.07</v>
      </c>
      <c r="H520" s="92">
        <v>8.6999999999999993</v>
      </c>
      <c r="I520" s="92">
        <v>8.34</v>
      </c>
      <c r="J520" s="92">
        <v>8.0299999999999994</v>
      </c>
      <c r="K520" s="92">
        <v>7.66</v>
      </c>
      <c r="L520" s="92">
        <v>9.1199999999999992</v>
      </c>
      <c r="N520" s="92">
        <f t="shared" ca="1" si="40"/>
        <v>8.9683114355782489</v>
      </c>
      <c r="O520" s="92">
        <f t="shared" si="41"/>
        <v>0.3848799446481182</v>
      </c>
      <c r="P520" s="92">
        <f t="shared" si="42"/>
        <v>9.0160382002760109</v>
      </c>
      <c r="Q520" s="92">
        <f t="shared" ca="1" si="43"/>
        <v>0.99470645935192459</v>
      </c>
      <c r="R520" s="92">
        <f t="shared" ca="1" si="44"/>
        <v>9.0717229092895515</v>
      </c>
    </row>
    <row r="521" spans="1:18" x14ac:dyDescent="0.3">
      <c r="A521" s="107">
        <v>40905.1875</v>
      </c>
      <c r="B521" s="92">
        <v>9.43</v>
      </c>
      <c r="C521" s="92">
        <v>9.32</v>
      </c>
      <c r="D521" s="92">
        <v>9.09</v>
      </c>
      <c r="E521" s="92">
        <v>8.8699999999999992</v>
      </c>
      <c r="F521" s="92">
        <v>8.75</v>
      </c>
      <c r="G521" s="92">
        <v>8.6199999999999992</v>
      </c>
      <c r="H521" s="92">
        <v>8.39</v>
      </c>
      <c r="I521" s="92">
        <v>8.2100000000000009</v>
      </c>
      <c r="J521" s="92">
        <v>8.11</v>
      </c>
      <c r="K521" s="92">
        <v>7.74</v>
      </c>
      <c r="L521" s="92">
        <v>8.6999999999999993</v>
      </c>
      <c r="N521" s="92">
        <f t="shared" ca="1" si="40"/>
        <v>8.5519389715037732</v>
      </c>
      <c r="O521" s="92">
        <f t="shared" si="41"/>
        <v>0.24991838396629437</v>
      </c>
      <c r="P521" s="92">
        <f t="shared" si="42"/>
        <v>8.5866640122173852</v>
      </c>
      <c r="Q521" s="92">
        <f t="shared" ca="1" si="43"/>
        <v>0.99595593344933442</v>
      </c>
      <c r="R521" s="92">
        <f t="shared" ca="1" si="44"/>
        <v>8.6648166210092086</v>
      </c>
    </row>
    <row r="522" spans="1:18" x14ac:dyDescent="0.3">
      <c r="A522" s="107">
        <v>40905.194444444445</v>
      </c>
      <c r="B522" s="92">
        <v>10.69</v>
      </c>
      <c r="C522" s="92">
        <v>10.65</v>
      </c>
      <c r="D522" s="92">
        <v>10.56</v>
      </c>
      <c r="E522" s="92">
        <v>10.34</v>
      </c>
      <c r="F522" s="92">
        <v>10.09</v>
      </c>
      <c r="G522" s="92">
        <v>9.81</v>
      </c>
      <c r="H522" s="92">
        <v>9.5299999999999994</v>
      </c>
      <c r="I522" s="92">
        <v>9.32</v>
      </c>
      <c r="J522" s="92">
        <v>9.14</v>
      </c>
      <c r="K522" s="92">
        <v>8.7200000000000006</v>
      </c>
      <c r="L522" s="92">
        <v>9.1199999999999992</v>
      </c>
      <c r="N522" s="92">
        <f t="shared" ca="1" si="40"/>
        <v>9.7826892087703143</v>
      </c>
      <c r="O522" s="92">
        <f t="shared" si="41"/>
        <v>0.26759630971872495</v>
      </c>
      <c r="P522" s="92">
        <f t="shared" si="42"/>
        <v>9.769383966409352</v>
      </c>
      <c r="Q522" s="92">
        <f t="shared" ca="1" si="43"/>
        <v>1.0013619325851775</v>
      </c>
      <c r="R522" s="92">
        <f t="shared" ca="1" si="44"/>
        <v>9.1324208251768173</v>
      </c>
    </row>
    <row r="523" spans="1:18" x14ac:dyDescent="0.3">
      <c r="A523" s="107">
        <v>40905.201388888891</v>
      </c>
      <c r="B523" s="92">
        <v>11.48</v>
      </c>
      <c r="C523" s="92">
        <v>11.38</v>
      </c>
      <c r="D523" s="92">
        <v>11.14</v>
      </c>
      <c r="E523" s="92">
        <v>10.93</v>
      </c>
      <c r="F523" s="92">
        <v>10.75</v>
      </c>
      <c r="G523" s="92">
        <v>10.53</v>
      </c>
      <c r="H523" s="92">
        <v>10.27</v>
      </c>
      <c r="I523" s="92">
        <v>9.94</v>
      </c>
      <c r="J523" s="92">
        <v>9.64</v>
      </c>
      <c r="K523" s="92">
        <v>9.23</v>
      </c>
      <c r="L523" s="92">
        <v>10.15</v>
      </c>
      <c r="N523" s="92">
        <f t="shared" ca="1" si="40"/>
        <v>10.414950474728395</v>
      </c>
      <c r="O523" s="92">
        <f t="shared" si="41"/>
        <v>0.23103663267912797</v>
      </c>
      <c r="P523" s="92">
        <f t="shared" si="42"/>
        <v>10.492348645421183</v>
      </c>
      <c r="Q523" s="92">
        <f t="shared" ca="1" si="43"/>
        <v>0.99262337029502301</v>
      </c>
      <c r="R523" s="92">
        <f t="shared" ca="1" si="44"/>
        <v>10.075127208494484</v>
      </c>
    </row>
    <row r="524" spans="1:18" x14ac:dyDescent="0.3">
      <c r="A524" s="107">
        <v>40905.208333333336</v>
      </c>
      <c r="B524" s="92">
        <v>11.78</v>
      </c>
      <c r="C524" s="92">
        <v>11.69</v>
      </c>
      <c r="D524" s="92">
        <v>11.58</v>
      </c>
      <c r="E524" s="92">
        <v>11.42</v>
      </c>
      <c r="F524" s="92">
        <v>11.27</v>
      </c>
      <c r="G524" s="92">
        <v>11.07</v>
      </c>
      <c r="H524" s="92">
        <v>10.83</v>
      </c>
      <c r="I524" s="92">
        <v>10.53</v>
      </c>
      <c r="J524" s="92">
        <v>10.199999999999999</v>
      </c>
      <c r="K524" s="92">
        <v>9.6199999999999992</v>
      </c>
      <c r="L524" s="92">
        <v>11.04</v>
      </c>
      <c r="N524" s="92">
        <f t="shared" ca="1" si="40"/>
        <v>10.92902207193495</v>
      </c>
      <c r="O524" s="92">
        <f t="shared" si="41"/>
        <v>0.20255022306595982</v>
      </c>
      <c r="P524" s="92">
        <f t="shared" si="42"/>
        <v>11.035290561671106</v>
      </c>
      <c r="Q524" s="92">
        <f t="shared" ca="1" si="43"/>
        <v>0.99037012309351802</v>
      </c>
      <c r="R524" s="92">
        <f t="shared" ca="1" si="44"/>
        <v>10.933686158952439</v>
      </c>
    </row>
    <row r="525" spans="1:18" x14ac:dyDescent="0.3">
      <c r="A525" s="107">
        <v>40905.215277777781</v>
      </c>
      <c r="B525" s="92">
        <v>10.35</v>
      </c>
      <c r="C525" s="92">
        <v>10.199999999999999</v>
      </c>
      <c r="D525" s="92">
        <v>9.8800000000000008</v>
      </c>
      <c r="E525" s="92">
        <v>9.64</v>
      </c>
      <c r="F525" s="92">
        <v>9.4</v>
      </c>
      <c r="G525" s="92">
        <v>9.1</v>
      </c>
      <c r="H525" s="92">
        <v>8.76</v>
      </c>
      <c r="I525" s="92">
        <v>8.42</v>
      </c>
      <c r="J525" s="92">
        <v>8.15</v>
      </c>
      <c r="K525" s="92">
        <v>7.69</v>
      </c>
      <c r="L525" s="92">
        <v>9.31</v>
      </c>
      <c r="N525" s="92">
        <f t="shared" ca="1" si="40"/>
        <v>9.0059407848174029</v>
      </c>
      <c r="O525" s="92">
        <f t="shared" si="41"/>
        <v>0.35188288698780557</v>
      </c>
      <c r="P525" s="92">
        <f t="shared" si="42"/>
        <v>9.0504886941193927</v>
      </c>
      <c r="Q525" s="92">
        <f t="shared" ca="1" si="43"/>
        <v>0.9950778448758314</v>
      </c>
      <c r="R525" s="92">
        <f t="shared" ca="1" si="44"/>
        <v>9.2641747357939916</v>
      </c>
    </row>
    <row r="526" spans="1:18" x14ac:dyDescent="0.3">
      <c r="A526" s="107">
        <v>40905.222222222219</v>
      </c>
      <c r="B526" s="92">
        <v>9.02</v>
      </c>
      <c r="C526" s="92">
        <v>8.91</v>
      </c>
      <c r="D526" s="92">
        <v>8.67</v>
      </c>
      <c r="E526" s="92">
        <v>8.35</v>
      </c>
      <c r="F526" s="92">
        <v>8.0299999999999994</v>
      </c>
      <c r="G526" s="92">
        <v>7.7</v>
      </c>
      <c r="H526" s="92">
        <v>7.39</v>
      </c>
      <c r="I526" s="92">
        <v>7.08</v>
      </c>
      <c r="J526" s="92">
        <v>6.77</v>
      </c>
      <c r="K526" s="92">
        <v>6.41</v>
      </c>
      <c r="L526" s="92">
        <v>7.78</v>
      </c>
      <c r="N526" s="92">
        <f t="shared" ca="1" si="40"/>
        <v>7.6687062818354557</v>
      </c>
      <c r="O526" s="92">
        <f t="shared" si="41"/>
        <v>0.37973600113280104</v>
      </c>
      <c r="P526" s="92">
        <f t="shared" si="42"/>
        <v>7.6547994565848558</v>
      </c>
      <c r="Q526" s="92">
        <f t="shared" ca="1" si="43"/>
        <v>1.0018167458637517</v>
      </c>
      <c r="R526" s="92">
        <f t="shared" ca="1" si="44"/>
        <v>7.7941342828199884</v>
      </c>
    </row>
    <row r="527" spans="1:18" x14ac:dyDescent="0.3">
      <c r="A527" s="107">
        <v>40905.25</v>
      </c>
      <c r="B527" s="92">
        <v>9.73</v>
      </c>
      <c r="C527" s="92">
        <v>9.69</v>
      </c>
      <c r="D527" s="92">
        <v>9.61</v>
      </c>
      <c r="E527" s="92">
        <v>9.5500000000000007</v>
      </c>
      <c r="F527" s="92">
        <v>9.49</v>
      </c>
      <c r="G527" s="92">
        <v>9.4700000000000006</v>
      </c>
      <c r="H527" s="92">
        <v>9.43</v>
      </c>
      <c r="I527" s="92">
        <v>9.34</v>
      </c>
      <c r="J527" s="92">
        <v>9.18</v>
      </c>
      <c r="K527" s="92">
        <v>8.83</v>
      </c>
      <c r="L527" s="92">
        <v>9.0299999999999994</v>
      </c>
      <c r="N527" s="92">
        <f t="shared" ca="1" si="40"/>
        <v>9.4135501568299773</v>
      </c>
      <c r="O527" s="92">
        <f t="shared" si="41"/>
        <v>3.9115334425831816E-2</v>
      </c>
      <c r="P527" s="92">
        <f t="shared" si="42"/>
        <v>9.4642586459525546</v>
      </c>
      <c r="Q527" s="92">
        <f t="shared" ca="1" si="43"/>
        <v>0.99464210658018493</v>
      </c>
      <c r="R527" s="92">
        <f t="shared" ca="1" si="44"/>
        <v>8.981618222419069</v>
      </c>
    </row>
    <row r="528" spans="1:18" x14ac:dyDescent="0.3">
      <c r="A528" s="107">
        <v>40907.423611111109</v>
      </c>
      <c r="B528" s="92">
        <v>7.42</v>
      </c>
      <c r="C528" s="92">
        <v>7.29</v>
      </c>
      <c r="D528" s="92">
        <v>7.03</v>
      </c>
      <c r="E528" s="92">
        <v>6.68</v>
      </c>
      <c r="F528" s="92">
        <v>6.41</v>
      </c>
      <c r="G528" s="92">
        <v>6.13</v>
      </c>
      <c r="H528" s="92">
        <v>5.7</v>
      </c>
      <c r="I528" s="92">
        <v>5.3</v>
      </c>
      <c r="J528" s="92">
        <v>4.8499999999999996</v>
      </c>
      <c r="K528" s="92">
        <v>4.32</v>
      </c>
      <c r="L528" s="92">
        <v>5.39</v>
      </c>
      <c r="N528" s="92">
        <f t="shared" ca="1" si="40"/>
        <v>5.9534391409669425</v>
      </c>
      <c r="O528" s="92">
        <f t="shared" si="41"/>
        <v>0.67208359606059831</v>
      </c>
      <c r="P528" s="92">
        <f t="shared" si="42"/>
        <v>6.0664563698721716</v>
      </c>
      <c r="Q528" s="92">
        <f t="shared" ca="1" si="43"/>
        <v>0.98137014065303318</v>
      </c>
      <c r="R528" s="92">
        <f t="shared" ca="1" si="44"/>
        <v>5.2895850581198482</v>
      </c>
    </row>
    <row r="529" spans="1:18" x14ac:dyDescent="0.3">
      <c r="A529" s="107">
        <v>40907.4375</v>
      </c>
      <c r="B529" s="92">
        <v>6.45</v>
      </c>
      <c r="C529" s="92">
        <v>6.32</v>
      </c>
      <c r="D529" s="92">
        <v>6.09</v>
      </c>
      <c r="E529" s="92">
        <v>5.8</v>
      </c>
      <c r="F529" s="92">
        <v>5.59</v>
      </c>
      <c r="G529" s="92">
        <v>5.42</v>
      </c>
      <c r="H529" s="92">
        <v>5.0999999999999996</v>
      </c>
      <c r="I529" s="92">
        <v>4.79</v>
      </c>
      <c r="J529" s="92">
        <v>4.43</v>
      </c>
      <c r="K529" s="92">
        <v>3.73</v>
      </c>
      <c r="L529" s="92">
        <v>4.8600000000000003</v>
      </c>
      <c r="N529" s="92">
        <f t="shared" ca="1" si="40"/>
        <v>5.257169452192092</v>
      </c>
      <c r="O529" s="92">
        <f t="shared" si="41"/>
        <v>0.56236262686976313</v>
      </c>
      <c r="P529" s="92">
        <f t="shared" si="42"/>
        <v>5.3729485733128541</v>
      </c>
      <c r="Q529" s="92">
        <f t="shared" ca="1" si="43"/>
        <v>0.97845147416898226</v>
      </c>
      <c r="R529" s="92">
        <f t="shared" ca="1" si="44"/>
        <v>4.7552741644612544</v>
      </c>
    </row>
    <row r="530" spans="1:18" x14ac:dyDescent="0.3">
      <c r="A530" s="107">
        <v>40907.444444444445</v>
      </c>
      <c r="B530" s="92">
        <v>6.71</v>
      </c>
      <c r="C530" s="92">
        <v>6.55</v>
      </c>
      <c r="D530" s="92">
        <v>6.25</v>
      </c>
      <c r="E530" s="92">
        <v>5.92</v>
      </c>
      <c r="F530" s="92">
        <v>5.61</v>
      </c>
      <c r="G530" s="92">
        <v>5.31</v>
      </c>
      <c r="H530" s="92">
        <v>4.93</v>
      </c>
      <c r="I530" s="92">
        <v>4.53</v>
      </c>
      <c r="J530" s="92">
        <v>4.09</v>
      </c>
      <c r="K530" s="92">
        <v>3.47</v>
      </c>
      <c r="L530" s="92">
        <v>4.76</v>
      </c>
      <c r="N530" s="92">
        <f t="shared" ca="1" si="40"/>
        <v>5.1711119995423598</v>
      </c>
      <c r="O530" s="92">
        <f t="shared" si="41"/>
        <v>0.6861693700112601</v>
      </c>
      <c r="P530" s="92">
        <f t="shared" si="42"/>
        <v>5.2538089999896904</v>
      </c>
      <c r="Q530" s="92">
        <f t="shared" ca="1" si="43"/>
        <v>0.9842596104183664</v>
      </c>
      <c r="R530" s="92">
        <f t="shared" ca="1" si="44"/>
        <v>4.6850757455914236</v>
      </c>
    </row>
    <row r="531" spans="1:18" x14ac:dyDescent="0.3">
      <c r="A531" s="107">
        <v>40907.451388888891</v>
      </c>
      <c r="B531" s="92">
        <v>7.24</v>
      </c>
      <c r="C531" s="92">
        <v>7.3</v>
      </c>
      <c r="D531" s="92">
        <v>7.31</v>
      </c>
      <c r="E531" s="92">
        <v>7.3</v>
      </c>
      <c r="F531" s="92">
        <v>7.2</v>
      </c>
      <c r="G531" s="92">
        <v>6.94</v>
      </c>
      <c r="H531" s="92">
        <v>6.53</v>
      </c>
      <c r="I531" s="92">
        <v>6.13</v>
      </c>
      <c r="J531" s="92">
        <v>5.69</v>
      </c>
      <c r="K531" s="92">
        <v>4.84</v>
      </c>
      <c r="L531" s="92">
        <v>6.25</v>
      </c>
      <c r="N531" s="92">
        <f t="shared" ca="1" si="40"/>
        <v>6.6399735578069876</v>
      </c>
      <c r="O531" s="92">
        <f t="shared" si="41"/>
        <v>0.56272815869490478</v>
      </c>
      <c r="P531" s="92">
        <f t="shared" si="42"/>
        <v>6.879714349926366</v>
      </c>
      <c r="Q531" s="92">
        <f t="shared" ca="1" si="43"/>
        <v>0.9651525078040567</v>
      </c>
      <c r="R531" s="92">
        <f t="shared" ca="1" si="44"/>
        <v>6.0322031737753541</v>
      </c>
    </row>
    <row r="532" spans="1:18" x14ac:dyDescent="0.3">
      <c r="A532" s="107">
        <v>40907.458333333336</v>
      </c>
      <c r="B532" s="92">
        <v>6.6</v>
      </c>
      <c r="C532" s="92">
        <v>6.62</v>
      </c>
      <c r="D532" s="92">
        <v>6.73</v>
      </c>
      <c r="E532" s="92">
        <v>6.89</v>
      </c>
      <c r="F532" s="92">
        <v>6.98</v>
      </c>
      <c r="G532" s="92">
        <v>6.92</v>
      </c>
      <c r="H532" s="92">
        <v>6.71</v>
      </c>
      <c r="I532" s="92">
        <v>6.34</v>
      </c>
      <c r="J532" s="92">
        <v>5.85</v>
      </c>
      <c r="K532" s="92">
        <v>5.03</v>
      </c>
      <c r="L532" s="92">
        <v>6.32</v>
      </c>
      <c r="N532" s="92">
        <f t="shared" ca="1" si="40"/>
        <v>6.5485391541462565</v>
      </c>
      <c r="O532" s="92">
        <f t="shared" si="41"/>
        <v>0.28477772683015184</v>
      </c>
      <c r="P532" s="92">
        <f t="shared" si="42"/>
        <v>6.8895138422574114</v>
      </c>
      <c r="Q532" s="92">
        <f t="shared" ca="1" si="43"/>
        <v>0.95050816415815031</v>
      </c>
      <c r="R532" s="92">
        <f t="shared" ca="1" si="44"/>
        <v>6.0072115974795102</v>
      </c>
    </row>
    <row r="533" spans="1:18" x14ac:dyDescent="0.3">
      <c r="A533" s="107">
        <v>40907.465277777781</v>
      </c>
      <c r="B533" s="92">
        <v>7.66</v>
      </c>
      <c r="C533" s="92">
        <v>7.52</v>
      </c>
      <c r="D533" s="92">
        <v>7.27</v>
      </c>
      <c r="E533" s="92">
        <v>7.01</v>
      </c>
      <c r="F533" s="92">
        <v>6.81</v>
      </c>
      <c r="G533" s="92">
        <v>6.6</v>
      </c>
      <c r="H533" s="92">
        <v>6.34</v>
      </c>
      <c r="I533" s="92">
        <v>6</v>
      </c>
      <c r="J533" s="92">
        <v>5.63</v>
      </c>
      <c r="K533" s="92">
        <v>4.99</v>
      </c>
      <c r="L533" s="92">
        <v>6.06</v>
      </c>
      <c r="N533" s="92">
        <f t="shared" ca="1" si="40"/>
        <v>6.4662637204826616</v>
      </c>
      <c r="O533" s="92">
        <f t="shared" si="41"/>
        <v>0.37140328283980245</v>
      </c>
      <c r="P533" s="92">
        <f t="shared" si="42"/>
        <v>6.5621043938264281</v>
      </c>
      <c r="Q533" s="92">
        <f t="shared" ca="1" si="43"/>
        <v>0.98539482647762622</v>
      </c>
      <c r="R533" s="92">
        <f t="shared" ca="1" si="44"/>
        <v>5.9714926484544142</v>
      </c>
    </row>
    <row r="534" spans="1:18" x14ac:dyDescent="0.3">
      <c r="A534" s="107">
        <v>40907.472222222219</v>
      </c>
      <c r="B534" s="92">
        <v>8.98</v>
      </c>
      <c r="C534" s="92">
        <v>8.7100000000000009</v>
      </c>
      <c r="D534" s="92">
        <v>8.2100000000000009</v>
      </c>
      <c r="E534" s="92">
        <v>7.78</v>
      </c>
      <c r="F534" s="92">
        <v>7.46</v>
      </c>
      <c r="G534" s="92">
        <v>7.14</v>
      </c>
      <c r="H534" s="92">
        <v>6.81</v>
      </c>
      <c r="I534" s="92">
        <v>6.48</v>
      </c>
      <c r="J534" s="92">
        <v>6.08</v>
      </c>
      <c r="K534" s="92">
        <v>5.33</v>
      </c>
      <c r="L534" s="92">
        <v>6.59</v>
      </c>
      <c r="N534" s="92">
        <f t="shared" ca="1" si="40"/>
        <v>7.0813047067989885</v>
      </c>
      <c r="O534" s="92">
        <f t="shared" si="41"/>
        <v>0.43728942486652073</v>
      </c>
      <c r="P534" s="92">
        <f t="shared" si="42"/>
        <v>7.0917558360485264</v>
      </c>
      <c r="Q534" s="92">
        <f t="shared" ca="1" si="43"/>
        <v>0.99852629877689625</v>
      </c>
      <c r="R534" s="92">
        <f t="shared" ca="1" si="44"/>
        <v>6.5802883089397461</v>
      </c>
    </row>
    <row r="535" spans="1:18" x14ac:dyDescent="0.3">
      <c r="A535" s="107">
        <v>40907.479166666664</v>
      </c>
      <c r="B535" s="92">
        <v>8.5</v>
      </c>
      <c r="C535" s="92">
        <v>8.42</v>
      </c>
      <c r="D535" s="92">
        <v>8.19</v>
      </c>
      <c r="E535" s="92">
        <v>7.86</v>
      </c>
      <c r="F535" s="92">
        <v>7.45</v>
      </c>
      <c r="G535" s="92">
        <v>7.02</v>
      </c>
      <c r="H535" s="92">
        <v>6.6</v>
      </c>
      <c r="I535" s="92">
        <v>6.2</v>
      </c>
      <c r="J535" s="92">
        <v>5.81</v>
      </c>
      <c r="K535" s="92">
        <v>5.13</v>
      </c>
      <c r="L535" s="92">
        <v>6.48</v>
      </c>
      <c r="N535" s="92">
        <f t="shared" ca="1" si="40"/>
        <v>6.9460641541721362</v>
      </c>
      <c r="O535" s="92">
        <f t="shared" si="41"/>
        <v>0.57010928166224772</v>
      </c>
      <c r="P535" s="92">
        <f t="shared" si="42"/>
        <v>6.9582230816427169</v>
      </c>
      <c r="Q535" s="92">
        <f t="shared" ca="1" si="43"/>
        <v>0.9982525815387181</v>
      </c>
      <c r="R535" s="92">
        <f t="shared" ca="1" si="44"/>
        <v>6.4686767283708937</v>
      </c>
    </row>
    <row r="536" spans="1:18" x14ac:dyDescent="0.3">
      <c r="A536" s="107">
        <v>40907.486111111109</v>
      </c>
      <c r="B536" s="92">
        <v>8.3800000000000008</v>
      </c>
      <c r="C536" s="92">
        <v>8.25</v>
      </c>
      <c r="D536" s="92">
        <v>8</v>
      </c>
      <c r="E536" s="92">
        <v>7.71</v>
      </c>
      <c r="F536" s="92">
        <v>7.48</v>
      </c>
      <c r="G536" s="92">
        <v>7.26</v>
      </c>
      <c r="H536" s="92">
        <v>6.93</v>
      </c>
      <c r="I536" s="92">
        <v>6.5</v>
      </c>
      <c r="J536" s="92">
        <v>6.02</v>
      </c>
      <c r="K536" s="92">
        <v>5.21</v>
      </c>
      <c r="L536" s="92">
        <v>6.66</v>
      </c>
      <c r="N536" s="92">
        <f t="shared" ca="1" si="40"/>
        <v>7.0543215401802044</v>
      </c>
      <c r="O536" s="92">
        <f t="shared" si="41"/>
        <v>0.429890718337753</v>
      </c>
      <c r="P536" s="92">
        <f t="shared" si="42"/>
        <v>7.2117722313888653</v>
      </c>
      <c r="Q536" s="92">
        <f t="shared" ca="1" si="43"/>
        <v>0.97816754520846283</v>
      </c>
      <c r="R536" s="92">
        <f t="shared" ca="1" si="44"/>
        <v>6.5145958510883624</v>
      </c>
    </row>
    <row r="537" spans="1:18" x14ac:dyDescent="0.3">
      <c r="A537" s="107">
        <v>40907.493055555555</v>
      </c>
      <c r="B537" s="92">
        <v>8.41</v>
      </c>
      <c r="C537" s="92">
        <v>8.16</v>
      </c>
      <c r="D537" s="92">
        <v>7.7</v>
      </c>
      <c r="E537" s="92">
        <v>7.25</v>
      </c>
      <c r="F537" s="92">
        <v>6.98</v>
      </c>
      <c r="G537" s="92">
        <v>6.8</v>
      </c>
      <c r="H537" s="92">
        <v>6.6</v>
      </c>
      <c r="I537" s="92">
        <v>6.29</v>
      </c>
      <c r="J537" s="92">
        <v>5.88</v>
      </c>
      <c r="K537" s="92">
        <v>5.16</v>
      </c>
      <c r="L537" s="92">
        <v>6.34</v>
      </c>
      <c r="N537" s="92">
        <f t="shared" ca="1" si="40"/>
        <v>6.7361210094371025</v>
      </c>
      <c r="O537" s="92">
        <f t="shared" si="41"/>
        <v>0.27587075364826313</v>
      </c>
      <c r="P537" s="92">
        <f t="shared" si="42"/>
        <v>6.770977480058253</v>
      </c>
      <c r="Q537" s="92">
        <f t="shared" ca="1" si="43"/>
        <v>0.99485207701195155</v>
      </c>
      <c r="R537" s="92">
        <f t="shared" ca="1" si="44"/>
        <v>6.3073621682557723</v>
      </c>
    </row>
    <row r="538" spans="1:18" x14ac:dyDescent="0.3">
      <c r="A538" s="107">
        <v>40907.5</v>
      </c>
      <c r="B538" s="92">
        <v>8.65</v>
      </c>
      <c r="C538" s="92">
        <v>8.3699999999999992</v>
      </c>
      <c r="D538" s="92">
        <v>7.79</v>
      </c>
      <c r="E538" s="92">
        <v>7.21</v>
      </c>
      <c r="F538" s="92">
        <v>6.76</v>
      </c>
      <c r="G538" s="92">
        <v>6.44</v>
      </c>
      <c r="H538" s="92">
        <v>6.17</v>
      </c>
      <c r="I538" s="92">
        <v>5.86</v>
      </c>
      <c r="J538" s="92">
        <v>5.49</v>
      </c>
      <c r="K538" s="92">
        <v>4.8099999999999996</v>
      </c>
      <c r="L538" s="92">
        <v>6</v>
      </c>
      <c r="N538" s="92">
        <f t="shared" ca="1" si="40"/>
        <v>6.485105584625229</v>
      </c>
      <c r="O538" s="92">
        <f t="shared" si="41"/>
        <v>0.39578859106606262</v>
      </c>
      <c r="P538" s="92">
        <f t="shared" si="42"/>
        <v>6.4006027138562409</v>
      </c>
      <c r="Q538" s="92">
        <f t="shared" ca="1" si="43"/>
        <v>1.0132023302408777</v>
      </c>
      <c r="R538" s="92">
        <f t="shared" ca="1" si="44"/>
        <v>6.0792139814452657</v>
      </c>
    </row>
    <row r="539" spans="1:18" x14ac:dyDescent="0.3">
      <c r="A539" s="107">
        <v>40907.506944444445</v>
      </c>
      <c r="B539" s="92">
        <v>8.9600000000000009</v>
      </c>
      <c r="C539" s="92">
        <v>8.73</v>
      </c>
      <c r="D539" s="92">
        <v>8.25</v>
      </c>
      <c r="E539" s="92">
        <v>7.8</v>
      </c>
      <c r="F539" s="92">
        <v>7.39</v>
      </c>
      <c r="G539" s="92">
        <v>7</v>
      </c>
      <c r="H539" s="92">
        <v>6.6</v>
      </c>
      <c r="I539" s="92">
        <v>6.2</v>
      </c>
      <c r="J539" s="92">
        <v>5.72</v>
      </c>
      <c r="K539" s="92">
        <v>4.92</v>
      </c>
      <c r="L539" s="92">
        <v>6.49</v>
      </c>
      <c r="N539" s="92">
        <f t="shared" ca="1" si="40"/>
        <v>6.9257254428642572</v>
      </c>
      <c r="O539" s="92">
        <f t="shared" si="41"/>
        <v>0.5437441169568008</v>
      </c>
      <c r="P539" s="92">
        <f t="shared" si="42"/>
        <v>6.9412358764065898</v>
      </c>
      <c r="Q539" s="92">
        <f t="shared" ca="1" si="43"/>
        <v>0.99776546513927689</v>
      </c>
      <c r="R539" s="92">
        <f t="shared" ca="1" si="44"/>
        <v>6.4754978687539069</v>
      </c>
    </row>
    <row r="540" spans="1:18" x14ac:dyDescent="0.3">
      <c r="A540" s="107">
        <v>40907.513888888891</v>
      </c>
      <c r="B540" s="92">
        <v>8.81</v>
      </c>
      <c r="C540" s="92">
        <v>8.6999999999999993</v>
      </c>
      <c r="D540" s="92">
        <v>8.3699999999999992</v>
      </c>
      <c r="E540" s="92">
        <v>7.89</v>
      </c>
      <c r="F540" s="92">
        <v>7.45</v>
      </c>
      <c r="G540" s="92">
        <v>6.98</v>
      </c>
      <c r="H540" s="92">
        <v>6.61</v>
      </c>
      <c r="I540" s="92">
        <v>6.24</v>
      </c>
      <c r="J540" s="92">
        <v>5.8</v>
      </c>
      <c r="K540" s="92">
        <v>4.97</v>
      </c>
      <c r="L540" s="92">
        <v>6.52</v>
      </c>
      <c r="N540" s="92">
        <f t="shared" ca="1" si="40"/>
        <v>6.9724620585437469</v>
      </c>
      <c r="O540" s="92">
        <f t="shared" si="41"/>
        <v>0.50331262097787133</v>
      </c>
      <c r="P540" s="92">
        <f t="shared" si="42"/>
        <v>6.9257438676292953</v>
      </c>
      <c r="Q540" s="92">
        <f t="shared" ca="1" si="43"/>
        <v>1.0067455845620874</v>
      </c>
      <c r="R540" s="92">
        <f t="shared" ca="1" si="44"/>
        <v>6.5639812113448093</v>
      </c>
    </row>
    <row r="541" spans="1:18" x14ac:dyDescent="0.3">
      <c r="A541" s="107">
        <v>40907.520833333336</v>
      </c>
      <c r="B541" s="92">
        <v>8.64</v>
      </c>
      <c r="C541" s="92">
        <v>8.5500000000000007</v>
      </c>
      <c r="D541" s="92">
        <v>8.2799999999999994</v>
      </c>
      <c r="E541" s="92">
        <v>7.98</v>
      </c>
      <c r="F541" s="92">
        <v>7.66</v>
      </c>
      <c r="G541" s="92">
        <v>7.22</v>
      </c>
      <c r="H541" s="92">
        <v>6.67</v>
      </c>
      <c r="I541" s="92">
        <v>6.06</v>
      </c>
      <c r="J541" s="92">
        <v>5.41</v>
      </c>
      <c r="K541" s="92">
        <v>4.49</v>
      </c>
      <c r="L541" s="92">
        <v>6.88</v>
      </c>
      <c r="N541" s="92">
        <f t="shared" ca="1" si="40"/>
        <v>6.9389156672002237</v>
      </c>
      <c r="O541" s="92">
        <f t="shared" si="41"/>
        <v>0.73221022333404573</v>
      </c>
      <c r="P541" s="92">
        <f t="shared" si="42"/>
        <v>7.1384997056902533</v>
      </c>
      <c r="Q541" s="92">
        <f t="shared" ca="1" si="43"/>
        <v>0.97204117857833117</v>
      </c>
      <c r="R541" s="92">
        <f t="shared" ca="1" si="44"/>
        <v>6.6876433086189184</v>
      </c>
    </row>
    <row r="542" spans="1:18" x14ac:dyDescent="0.3">
      <c r="A542" s="107">
        <v>40907.555555555555</v>
      </c>
      <c r="B542" s="92">
        <v>8.98</v>
      </c>
      <c r="C542" s="92">
        <v>8.8800000000000008</v>
      </c>
      <c r="D542" s="92">
        <v>8.74</v>
      </c>
      <c r="E542" s="92">
        <v>8.58</v>
      </c>
      <c r="F542" s="92">
        <v>8.4499999999999993</v>
      </c>
      <c r="G542" s="92">
        <v>8.25</v>
      </c>
      <c r="H542" s="92">
        <v>7.89</v>
      </c>
      <c r="I542" s="92">
        <v>7.29</v>
      </c>
      <c r="J542" s="92">
        <v>6.6</v>
      </c>
      <c r="K542" s="92">
        <v>5.48</v>
      </c>
      <c r="L542" s="92">
        <v>7.83</v>
      </c>
      <c r="N542" s="92">
        <f t="shared" ca="1" si="40"/>
        <v>7.8632726539147697</v>
      </c>
      <c r="O542" s="92">
        <f t="shared" si="41"/>
        <v>0.41230558655958699</v>
      </c>
      <c r="P542" s="92">
        <f t="shared" si="42"/>
        <v>8.1974303861917495</v>
      </c>
      <c r="Q542" s="92">
        <f t="shared" ca="1" si="43"/>
        <v>0.95923628301377761</v>
      </c>
      <c r="R542" s="92">
        <f t="shared" ca="1" si="44"/>
        <v>7.5108200959978788</v>
      </c>
    </row>
    <row r="543" spans="1:18" x14ac:dyDescent="0.3">
      <c r="A543" s="107">
        <v>40907.5625</v>
      </c>
      <c r="B543" s="92">
        <v>8.86</v>
      </c>
      <c r="C543" s="92">
        <v>8.73</v>
      </c>
      <c r="D543" s="92">
        <v>8.42</v>
      </c>
      <c r="E543" s="92">
        <v>8.11</v>
      </c>
      <c r="F543" s="92">
        <v>7.8</v>
      </c>
      <c r="G543" s="92">
        <v>7.38</v>
      </c>
      <c r="H543" s="92">
        <v>6.93</v>
      </c>
      <c r="I543" s="92">
        <v>6.45</v>
      </c>
      <c r="J543" s="92">
        <v>5.85</v>
      </c>
      <c r="K543" s="92">
        <v>5.05</v>
      </c>
      <c r="L543" s="92">
        <v>7.08</v>
      </c>
      <c r="N543" s="92">
        <f t="shared" ca="1" si="40"/>
        <v>7.1924393543766794</v>
      </c>
      <c r="O543" s="92">
        <f t="shared" si="41"/>
        <v>0.58138565153102439</v>
      </c>
      <c r="P543" s="92">
        <f t="shared" si="42"/>
        <v>7.3137762483747277</v>
      </c>
      <c r="Q543" s="92">
        <f t="shared" ca="1" si="43"/>
        <v>0.98340981595861487</v>
      </c>
      <c r="R543" s="92">
        <f t="shared" ca="1" si="44"/>
        <v>6.9625414969869936</v>
      </c>
    </row>
    <row r="544" spans="1:18" x14ac:dyDescent="0.3">
      <c r="A544" s="107">
        <v>40907.569444444445</v>
      </c>
      <c r="B544" s="92">
        <v>9.26</v>
      </c>
      <c r="C544" s="92">
        <v>9.08</v>
      </c>
      <c r="D544" s="92">
        <v>8.76</v>
      </c>
      <c r="E544" s="92">
        <v>8.35</v>
      </c>
      <c r="F544" s="92">
        <v>7.89</v>
      </c>
      <c r="G544" s="92">
        <v>7.35</v>
      </c>
      <c r="H544" s="92">
        <v>6.74</v>
      </c>
      <c r="I544" s="92">
        <v>6.14</v>
      </c>
      <c r="J544" s="92">
        <v>5.52</v>
      </c>
      <c r="K544" s="92">
        <v>4.7</v>
      </c>
      <c r="L544" s="92">
        <v>7.16</v>
      </c>
      <c r="N544" s="92">
        <f t="shared" ca="1" si="40"/>
        <v>7.1532918156057228</v>
      </c>
      <c r="O544" s="92">
        <f t="shared" si="41"/>
        <v>0.80064243864182494</v>
      </c>
      <c r="P544" s="92">
        <f t="shared" si="42"/>
        <v>7.2593261193865617</v>
      </c>
      <c r="Q544" s="92">
        <f t="shared" ca="1" si="43"/>
        <v>0.98539336819465007</v>
      </c>
      <c r="R544" s="92">
        <f t="shared" ca="1" si="44"/>
        <v>7.055416516273695</v>
      </c>
    </row>
    <row r="545" spans="1:18" x14ac:dyDescent="0.3">
      <c r="A545" s="107">
        <v>40907.576388888891</v>
      </c>
      <c r="B545" s="92">
        <v>10.65</v>
      </c>
      <c r="C545" s="92">
        <v>10.5</v>
      </c>
      <c r="D545" s="92">
        <v>10.15</v>
      </c>
      <c r="E545" s="92">
        <v>9.59</v>
      </c>
      <c r="F545" s="92">
        <v>8.9</v>
      </c>
      <c r="G545" s="92">
        <v>8.07</v>
      </c>
      <c r="H545" s="92">
        <v>7.22</v>
      </c>
      <c r="I545" s="92">
        <v>6.37</v>
      </c>
      <c r="J545" s="92">
        <v>5.56</v>
      </c>
      <c r="K545" s="92">
        <v>4.45</v>
      </c>
      <c r="L545" s="92">
        <v>7.73</v>
      </c>
      <c r="N545" s="92">
        <f t="shared" ca="1" si="40"/>
        <v>7.841867506078982</v>
      </c>
      <c r="O545" s="92">
        <f t="shared" si="41"/>
        <v>1.0285079248335234</v>
      </c>
      <c r="P545" s="92">
        <f t="shared" si="42"/>
        <v>7.942334927972289</v>
      </c>
      <c r="Q545" s="92">
        <f t="shared" ca="1" si="43"/>
        <v>0.98735039219518828</v>
      </c>
      <c r="R545" s="92">
        <f t="shared" ca="1" si="44"/>
        <v>7.6322185316688058</v>
      </c>
    </row>
    <row r="546" spans="1:18" x14ac:dyDescent="0.3">
      <c r="A546" s="107">
        <v>40907.583333333336</v>
      </c>
      <c r="B546" s="92">
        <v>10.31</v>
      </c>
      <c r="C546" s="92">
        <v>10.31</v>
      </c>
      <c r="D546" s="92">
        <v>10.220000000000001</v>
      </c>
      <c r="E546" s="92">
        <v>9.92</v>
      </c>
      <c r="F546" s="92">
        <v>9.5</v>
      </c>
      <c r="G546" s="92">
        <v>8.92</v>
      </c>
      <c r="H546" s="92">
        <v>8.24</v>
      </c>
      <c r="I546" s="92">
        <v>7.47</v>
      </c>
      <c r="J546" s="92">
        <v>6.74</v>
      </c>
      <c r="K546" s="92">
        <v>5.77</v>
      </c>
      <c r="L546" s="92">
        <v>8.52</v>
      </c>
      <c r="N546" s="92">
        <f t="shared" ca="1" si="40"/>
        <v>8.5889184591979326</v>
      </c>
      <c r="O546" s="92">
        <f t="shared" si="41"/>
        <v>0.73276939243962802</v>
      </c>
      <c r="P546" s="92">
        <f t="shared" si="42"/>
        <v>8.8192334273588902</v>
      </c>
      <c r="Q546" s="92">
        <f t="shared" ca="1" si="43"/>
        <v>0.97388492207877408</v>
      </c>
      <c r="R546" s="92">
        <f t="shared" ca="1" si="44"/>
        <v>8.2974995361111556</v>
      </c>
    </row>
    <row r="547" spans="1:18" x14ac:dyDescent="0.3">
      <c r="A547" s="107">
        <v>40907.590277777781</v>
      </c>
      <c r="B547" s="92">
        <v>9.7100000000000009</v>
      </c>
      <c r="C547" s="92">
        <v>9.74</v>
      </c>
      <c r="D547" s="92">
        <v>9.7100000000000009</v>
      </c>
      <c r="E547" s="92">
        <v>9.5</v>
      </c>
      <c r="F547" s="92">
        <v>9.09</v>
      </c>
      <c r="G547" s="92">
        <v>8.52</v>
      </c>
      <c r="H547" s="92">
        <v>7.94</v>
      </c>
      <c r="I547" s="92">
        <v>7.36</v>
      </c>
      <c r="J547" s="92">
        <v>6.77</v>
      </c>
      <c r="K547" s="92">
        <v>5.89</v>
      </c>
      <c r="L547" s="92">
        <v>8.2200000000000006</v>
      </c>
      <c r="N547" s="92">
        <f t="shared" ca="1" si="40"/>
        <v>8.3005884252272857</v>
      </c>
      <c r="O547" s="92">
        <f t="shared" si="41"/>
        <v>0.65151769823146111</v>
      </c>
      <c r="P547" s="92">
        <f t="shared" si="42"/>
        <v>8.4343705440544756</v>
      </c>
      <c r="Q547" s="92">
        <f t="shared" ca="1" si="43"/>
        <v>0.98413845845064329</v>
      </c>
      <c r="R547" s="92">
        <f t="shared" ca="1" si="44"/>
        <v>8.0896181284642878</v>
      </c>
    </row>
    <row r="548" spans="1:18" x14ac:dyDescent="0.3">
      <c r="A548" s="107">
        <v>40907.597222222219</v>
      </c>
      <c r="B548" s="92">
        <v>9.42</v>
      </c>
      <c r="C548" s="92">
        <v>9.4</v>
      </c>
      <c r="D548" s="92">
        <v>9.31</v>
      </c>
      <c r="E548" s="92">
        <v>9.06</v>
      </c>
      <c r="F548" s="92">
        <v>8.67</v>
      </c>
      <c r="G548" s="92">
        <v>8.1300000000000008</v>
      </c>
      <c r="H548" s="92">
        <v>7.53</v>
      </c>
      <c r="I548" s="92">
        <v>6.9</v>
      </c>
      <c r="J548" s="92">
        <v>6.29</v>
      </c>
      <c r="K548" s="92">
        <v>5.48</v>
      </c>
      <c r="L548" s="92">
        <v>7.92</v>
      </c>
      <c r="N548" s="92">
        <f t="shared" ca="1" si="40"/>
        <v>7.87706264312631</v>
      </c>
      <c r="O548" s="92">
        <f t="shared" si="41"/>
        <v>0.70846818357233776</v>
      </c>
      <c r="P548" s="92">
        <f t="shared" si="42"/>
        <v>8.0411869322712057</v>
      </c>
      <c r="Q548" s="92">
        <f t="shared" ca="1" si="43"/>
        <v>0.979589544363628</v>
      </c>
      <c r="R548" s="92">
        <f t="shared" ca="1" si="44"/>
        <v>7.7583491913599341</v>
      </c>
    </row>
    <row r="549" spans="1:18" x14ac:dyDescent="0.3">
      <c r="A549" s="107">
        <v>40907.604166666664</v>
      </c>
      <c r="B549" s="92">
        <v>8.85</v>
      </c>
      <c r="C549" s="92">
        <v>8.89</v>
      </c>
      <c r="D549" s="92">
        <v>8.9</v>
      </c>
      <c r="E549" s="92">
        <v>8.7899999999999991</v>
      </c>
      <c r="F549" s="92">
        <v>8.56</v>
      </c>
      <c r="G549" s="92">
        <v>8.1199999999999992</v>
      </c>
      <c r="H549" s="92">
        <v>7.5</v>
      </c>
      <c r="I549" s="92">
        <v>6.83</v>
      </c>
      <c r="J549" s="92">
        <v>6.17</v>
      </c>
      <c r="K549" s="92">
        <v>5.31</v>
      </c>
      <c r="L549" s="92">
        <v>7.82</v>
      </c>
      <c r="N549" s="92">
        <f t="shared" ca="1" si="40"/>
        <v>7.7239485571791437</v>
      </c>
      <c r="O549" s="92">
        <f t="shared" si="41"/>
        <v>0.73398486793858198</v>
      </c>
      <c r="P549" s="92">
        <f t="shared" si="42"/>
        <v>8.0281194971266512</v>
      </c>
      <c r="Q549" s="92">
        <f t="shared" ca="1" si="43"/>
        <v>0.96211180712290423</v>
      </c>
      <c r="R549" s="92">
        <f t="shared" ca="1" si="44"/>
        <v>7.523714331701111</v>
      </c>
    </row>
    <row r="550" spans="1:18" x14ac:dyDescent="0.3">
      <c r="A550" s="107">
        <v>40907.611111111109</v>
      </c>
      <c r="B550" s="92">
        <v>9.5500000000000007</v>
      </c>
      <c r="C550" s="92">
        <v>9.5299999999999994</v>
      </c>
      <c r="D550" s="92">
        <v>9.4600000000000009</v>
      </c>
      <c r="E550" s="92">
        <v>9.39</v>
      </c>
      <c r="F550" s="92">
        <v>9.31</v>
      </c>
      <c r="G550" s="92">
        <v>9.0299999999999994</v>
      </c>
      <c r="H550" s="92">
        <v>8.58</v>
      </c>
      <c r="I550" s="92">
        <v>7.99</v>
      </c>
      <c r="J550" s="92">
        <v>7.31</v>
      </c>
      <c r="K550" s="92">
        <v>6.19</v>
      </c>
      <c r="L550" s="92">
        <v>8.7200000000000006</v>
      </c>
      <c r="N550" s="92">
        <f t="shared" ca="1" si="40"/>
        <v>8.6100748666969995</v>
      </c>
      <c r="O550" s="92">
        <f t="shared" si="41"/>
        <v>0.47238481285849226</v>
      </c>
      <c r="P550" s="92">
        <f t="shared" si="42"/>
        <v>8.9641063964530492</v>
      </c>
      <c r="Q550" s="92">
        <f t="shared" ca="1" si="43"/>
        <v>0.9605056528672915</v>
      </c>
      <c r="R550" s="92">
        <f t="shared" ca="1" si="44"/>
        <v>8.3756092930027819</v>
      </c>
    </row>
    <row r="551" spans="1:18" x14ac:dyDescent="0.3">
      <c r="A551" s="107">
        <v>40907.618055555555</v>
      </c>
      <c r="B551" s="92">
        <v>9.61</v>
      </c>
      <c r="C551" s="92">
        <v>9.41</v>
      </c>
      <c r="D551" s="92">
        <v>9</v>
      </c>
      <c r="E551" s="92">
        <v>8.56</v>
      </c>
      <c r="F551" s="92">
        <v>8.09</v>
      </c>
      <c r="G551" s="92">
        <v>7.67</v>
      </c>
      <c r="H551" s="92">
        <v>7.23</v>
      </c>
      <c r="I551" s="92">
        <v>6.79</v>
      </c>
      <c r="J551" s="92">
        <v>6.29</v>
      </c>
      <c r="K551" s="92">
        <v>5.54</v>
      </c>
      <c r="L551" s="92">
        <v>7.52</v>
      </c>
      <c r="N551" s="92">
        <f t="shared" ca="1" si="40"/>
        <v>7.5878980618468743</v>
      </c>
      <c r="O551" s="92">
        <f t="shared" si="41"/>
        <v>0.54593496190798052</v>
      </c>
      <c r="P551" s="92">
        <f t="shared" si="42"/>
        <v>7.6053529728350311</v>
      </c>
      <c r="Q551" s="92">
        <f t="shared" ca="1" si="43"/>
        <v>0.99770491770066394</v>
      </c>
      <c r="R551" s="92">
        <f t="shared" ca="1" si="44"/>
        <v>7.5027409811089925</v>
      </c>
    </row>
    <row r="552" spans="1:18" x14ac:dyDescent="0.3">
      <c r="A552" s="107">
        <v>40907.625</v>
      </c>
      <c r="B552" s="92">
        <v>8.23</v>
      </c>
      <c r="C552" s="92">
        <v>8.0299999999999994</v>
      </c>
      <c r="D552" s="92">
        <v>7.76</v>
      </c>
      <c r="E552" s="92">
        <v>7.4</v>
      </c>
      <c r="F552" s="92">
        <v>7.04</v>
      </c>
      <c r="G552" s="92">
        <v>6.66</v>
      </c>
      <c r="H552" s="92">
        <v>6.23</v>
      </c>
      <c r="I552" s="92">
        <v>5.79</v>
      </c>
      <c r="J552" s="92">
        <v>5.36</v>
      </c>
      <c r="K552" s="92">
        <v>4.5599999999999996</v>
      </c>
      <c r="L552" s="92">
        <v>6.54</v>
      </c>
      <c r="N552" s="92">
        <f t="shared" ca="1" si="40"/>
        <v>6.5278452682388695</v>
      </c>
      <c r="O552" s="92">
        <f t="shared" si="41"/>
        <v>0.61677239484146584</v>
      </c>
      <c r="P552" s="92">
        <f t="shared" si="42"/>
        <v>6.5966169236738361</v>
      </c>
      <c r="Q552" s="92">
        <f t="shared" ca="1" si="43"/>
        <v>0.9895747083344858</v>
      </c>
      <c r="R552" s="92">
        <f t="shared" ca="1" si="44"/>
        <v>6.4718185925075371</v>
      </c>
    </row>
    <row r="553" spans="1:18" x14ac:dyDescent="0.3">
      <c r="A553" s="107">
        <v>40907.791666666664</v>
      </c>
      <c r="B553" s="92">
        <v>12.15</v>
      </c>
      <c r="C553" s="92">
        <v>11.86</v>
      </c>
      <c r="D553" s="92">
        <v>11.19</v>
      </c>
      <c r="E553" s="92">
        <v>10.5</v>
      </c>
      <c r="F553" s="92">
        <v>9.7899999999999991</v>
      </c>
      <c r="G553" s="92">
        <v>9.0500000000000007</v>
      </c>
      <c r="H553" s="92">
        <v>8.35</v>
      </c>
      <c r="I553" s="92">
        <v>7.73</v>
      </c>
      <c r="J553" s="92">
        <v>7.1</v>
      </c>
      <c r="K553" s="92">
        <v>6.15</v>
      </c>
      <c r="L553" s="92">
        <v>8.9499999999999993</v>
      </c>
      <c r="N553" s="92">
        <f t="shared" ca="1" si="40"/>
        <v>9.0057647604961275</v>
      </c>
      <c r="O553" s="92">
        <f t="shared" si="41"/>
        <v>0.74392895417624405</v>
      </c>
      <c r="P553" s="92">
        <f t="shared" si="42"/>
        <v>8.9462168485342399</v>
      </c>
      <c r="Q553" s="92">
        <f t="shared" ca="1" si="43"/>
        <v>1.0066562115551272</v>
      </c>
      <c r="R553" s="92">
        <f t="shared" ca="1" si="44"/>
        <v>9.0095730934183873</v>
      </c>
    </row>
    <row r="554" spans="1:18" x14ac:dyDescent="0.3">
      <c r="A554" s="107">
        <v>40907.798611111109</v>
      </c>
      <c r="B554" s="92">
        <v>12.15</v>
      </c>
      <c r="C554" s="92">
        <v>11.91</v>
      </c>
      <c r="D554" s="92">
        <v>11.42</v>
      </c>
      <c r="E554" s="92">
        <v>10.87</v>
      </c>
      <c r="F554" s="92">
        <v>10.220000000000001</v>
      </c>
      <c r="G554" s="92">
        <v>9.41</v>
      </c>
      <c r="H554" s="92">
        <v>8.6300000000000008</v>
      </c>
      <c r="I554" s="92">
        <v>7.91</v>
      </c>
      <c r="J554" s="92">
        <v>7.24</v>
      </c>
      <c r="K554" s="92">
        <v>6.33</v>
      </c>
      <c r="L554" s="92">
        <v>9.3699999999999992</v>
      </c>
      <c r="N554" s="92">
        <f t="shared" ca="1" si="40"/>
        <v>9.2762059769438494</v>
      </c>
      <c r="O554" s="92">
        <f t="shared" si="41"/>
        <v>0.79960800475859284</v>
      </c>
      <c r="P554" s="92">
        <f t="shared" si="42"/>
        <v>9.2940618171375267</v>
      </c>
      <c r="Q554" s="92">
        <f t="shared" ca="1" si="43"/>
        <v>0.99807879046373971</v>
      </c>
      <c r="R554" s="92">
        <f t="shared" ca="1" si="44"/>
        <v>9.351998266645241</v>
      </c>
    </row>
    <row r="555" spans="1:18" x14ac:dyDescent="0.3">
      <c r="A555" s="107">
        <v>40907.805555555555</v>
      </c>
      <c r="B555" s="92">
        <v>12.2</v>
      </c>
      <c r="C555" s="92">
        <v>12.02</v>
      </c>
      <c r="D555" s="92">
        <v>11.58</v>
      </c>
      <c r="E555" s="92">
        <v>11.05</v>
      </c>
      <c r="F555" s="92">
        <v>10.5</v>
      </c>
      <c r="G555" s="92">
        <v>9.89</v>
      </c>
      <c r="H555" s="92">
        <v>9.2899999999999991</v>
      </c>
      <c r="I555" s="92">
        <v>8.68</v>
      </c>
      <c r="J555" s="92">
        <v>8.06</v>
      </c>
      <c r="K555" s="92">
        <v>7.25</v>
      </c>
      <c r="L555" s="92">
        <v>9.8800000000000008</v>
      </c>
      <c r="N555" s="92">
        <f t="shared" ca="1" si="40"/>
        <v>9.7717665526087423</v>
      </c>
      <c r="O555" s="92">
        <f t="shared" si="41"/>
        <v>0.57835245932334634</v>
      </c>
      <c r="P555" s="92">
        <f t="shared" si="42"/>
        <v>9.8017139302009397</v>
      </c>
      <c r="Q555" s="92">
        <f t="shared" ca="1" si="43"/>
        <v>0.9969446794912139</v>
      </c>
      <c r="R555" s="92">
        <f t="shared" ca="1" si="44"/>
        <v>9.8498134333731944</v>
      </c>
    </row>
    <row r="556" spans="1:18" x14ac:dyDescent="0.3">
      <c r="A556" s="107">
        <v>40907.8125</v>
      </c>
      <c r="B556" s="92">
        <v>10.050000000000001</v>
      </c>
      <c r="C556" s="92">
        <v>9.84</v>
      </c>
      <c r="D556" s="92">
        <v>9.44</v>
      </c>
      <c r="E556" s="92">
        <v>9.08</v>
      </c>
      <c r="F556" s="92">
        <v>8.68</v>
      </c>
      <c r="G556" s="92">
        <v>8.17</v>
      </c>
      <c r="H556" s="92">
        <v>7.61</v>
      </c>
      <c r="I556" s="92">
        <v>7.11</v>
      </c>
      <c r="J556" s="92">
        <v>6.62</v>
      </c>
      <c r="K556" s="92">
        <v>5.85</v>
      </c>
      <c r="L556" s="92">
        <v>8.23</v>
      </c>
      <c r="N556" s="92">
        <f t="shared" ca="1" si="40"/>
        <v>8.0213062293044501</v>
      </c>
      <c r="O556" s="92">
        <f t="shared" si="41"/>
        <v>0.65616287672553208</v>
      </c>
      <c r="P556" s="92">
        <f t="shared" si="42"/>
        <v>8.0873057196059239</v>
      </c>
      <c r="Q556" s="92">
        <f t="shared" ca="1" si="43"/>
        <v>0.99183912509434724</v>
      </c>
      <c r="R556" s="92">
        <f t="shared" ca="1" si="44"/>
        <v>8.1628359995264788</v>
      </c>
    </row>
    <row r="557" spans="1:18" x14ac:dyDescent="0.3">
      <c r="A557" s="107">
        <v>40907.819444444445</v>
      </c>
      <c r="B557" s="92">
        <v>10.74</v>
      </c>
      <c r="C557" s="92">
        <v>10.46</v>
      </c>
      <c r="D557" s="92">
        <v>9.82</v>
      </c>
      <c r="E557" s="92">
        <v>9.16</v>
      </c>
      <c r="F557" s="92">
        <v>8.58</v>
      </c>
      <c r="G557" s="92">
        <v>7.96</v>
      </c>
      <c r="H557" s="92">
        <v>7.29</v>
      </c>
      <c r="I557" s="92">
        <v>6.63</v>
      </c>
      <c r="J557" s="92">
        <v>5.97</v>
      </c>
      <c r="K557" s="92">
        <v>5.09</v>
      </c>
      <c r="L557" s="92">
        <v>8.1300000000000008</v>
      </c>
      <c r="N557" s="92">
        <f t="shared" ca="1" si="40"/>
        <v>7.8247167086615761</v>
      </c>
      <c r="O557" s="92">
        <f t="shared" si="41"/>
        <v>0.81251770864112938</v>
      </c>
      <c r="P557" s="92">
        <f t="shared" si="42"/>
        <v>7.8603534508983133</v>
      </c>
      <c r="Q557" s="92">
        <f t="shared" ca="1" si="43"/>
        <v>0.99546626720295073</v>
      </c>
      <c r="R557" s="92">
        <f t="shared" ca="1" si="44"/>
        <v>8.0931407523599894</v>
      </c>
    </row>
    <row r="558" spans="1:18" x14ac:dyDescent="0.3">
      <c r="A558" s="107">
        <v>40907.826388888891</v>
      </c>
      <c r="B558" s="92">
        <v>11.56</v>
      </c>
      <c r="C558" s="92">
        <v>11.4</v>
      </c>
      <c r="D558" s="92">
        <v>10.97</v>
      </c>
      <c r="E558" s="92">
        <v>10.45</v>
      </c>
      <c r="F558" s="92">
        <v>9.86</v>
      </c>
      <c r="G558" s="92">
        <v>9.24</v>
      </c>
      <c r="H558" s="92">
        <v>8.64</v>
      </c>
      <c r="I558" s="92">
        <v>8.06</v>
      </c>
      <c r="J558" s="92">
        <v>7.51</v>
      </c>
      <c r="K558" s="92">
        <v>6.7</v>
      </c>
      <c r="L558" s="92">
        <v>9.0500000000000007</v>
      </c>
      <c r="N558" s="92">
        <f t="shared" ca="1" si="40"/>
        <v>9.1569590692955849</v>
      </c>
      <c r="O558" s="92">
        <f t="shared" si="41"/>
        <v>0.62043322066115869</v>
      </c>
      <c r="P558" s="92">
        <f t="shared" si="42"/>
        <v>9.1515436801174026</v>
      </c>
      <c r="Q558" s="92">
        <f t="shared" ca="1" si="43"/>
        <v>1.0005917459794185</v>
      </c>
      <c r="R558" s="92">
        <f t="shared" ca="1" si="44"/>
        <v>9.0553553011137371</v>
      </c>
    </row>
    <row r="559" spans="1:18" x14ac:dyDescent="0.3">
      <c r="A559" s="107">
        <v>40907.833333333336</v>
      </c>
      <c r="B559" s="92">
        <v>12.22</v>
      </c>
      <c r="C559" s="92">
        <v>12.03</v>
      </c>
      <c r="D559" s="92">
        <v>11.62</v>
      </c>
      <c r="E559" s="92">
        <v>11.22</v>
      </c>
      <c r="F559" s="92">
        <v>10.65</v>
      </c>
      <c r="G559" s="92">
        <v>9.92</v>
      </c>
      <c r="H559" s="92">
        <v>9.16</v>
      </c>
      <c r="I559" s="92">
        <v>8.4600000000000009</v>
      </c>
      <c r="J559" s="92">
        <v>7.83</v>
      </c>
      <c r="K559" s="92">
        <v>6.96</v>
      </c>
      <c r="L559" s="92">
        <v>9.69</v>
      </c>
      <c r="N559" s="92">
        <f t="shared" ca="1" si="40"/>
        <v>9.7304099778912203</v>
      </c>
      <c r="O559" s="92">
        <f t="shared" si="41"/>
        <v>0.73656873003270229</v>
      </c>
      <c r="P559" s="92">
        <f t="shared" si="42"/>
        <v>9.8073590006282263</v>
      </c>
      <c r="Q559" s="92">
        <f t="shared" ca="1" si="43"/>
        <v>0.99215395064746004</v>
      </c>
      <c r="R559" s="92">
        <f t="shared" ca="1" si="44"/>
        <v>9.6139717817738877</v>
      </c>
    </row>
    <row r="560" spans="1:18" x14ac:dyDescent="0.3">
      <c r="A560" s="107">
        <v>40907.840277777781</v>
      </c>
      <c r="B560" s="92">
        <v>11.83</v>
      </c>
      <c r="C560" s="92">
        <v>11.58</v>
      </c>
      <c r="D560" s="92">
        <v>11.11</v>
      </c>
      <c r="E560" s="92">
        <v>10.68</v>
      </c>
      <c r="F560" s="92">
        <v>10.26</v>
      </c>
      <c r="G560" s="92">
        <v>9.68</v>
      </c>
      <c r="H560" s="92">
        <v>9.08</v>
      </c>
      <c r="I560" s="92">
        <v>8.43</v>
      </c>
      <c r="J560" s="92">
        <v>7.83</v>
      </c>
      <c r="K560" s="92">
        <v>7</v>
      </c>
      <c r="L560" s="92">
        <v>9.39</v>
      </c>
      <c r="N560" s="92">
        <f t="shared" ca="1" si="40"/>
        <v>9.4909449164870345</v>
      </c>
      <c r="O560" s="92">
        <f t="shared" si="41"/>
        <v>0.59130938955601109</v>
      </c>
      <c r="P560" s="92">
        <f t="shared" si="42"/>
        <v>9.5916615281484852</v>
      </c>
      <c r="Q560" s="92">
        <f t="shared" ca="1" si="43"/>
        <v>0.98949956570445285</v>
      </c>
      <c r="R560" s="92">
        <f t="shared" ca="1" si="44"/>
        <v>9.2914009219648133</v>
      </c>
    </row>
    <row r="561" spans="1:18" x14ac:dyDescent="0.3">
      <c r="A561" s="107">
        <v>40907.847222222219</v>
      </c>
      <c r="B561" s="92">
        <v>10.9</v>
      </c>
      <c r="C561" s="92">
        <v>10.57</v>
      </c>
      <c r="D561" s="92">
        <v>10</v>
      </c>
      <c r="E561" s="92">
        <v>9.43</v>
      </c>
      <c r="F561" s="92">
        <v>8.9499999999999993</v>
      </c>
      <c r="G561" s="92">
        <v>8.44</v>
      </c>
      <c r="H561" s="92">
        <v>7.89</v>
      </c>
      <c r="I561" s="92">
        <v>7.28</v>
      </c>
      <c r="J561" s="92">
        <v>6.65</v>
      </c>
      <c r="K561" s="92">
        <v>5.87</v>
      </c>
      <c r="L561" s="92">
        <v>8.17</v>
      </c>
      <c r="N561" s="92">
        <f t="shared" ca="1" si="40"/>
        <v>8.2962943066552253</v>
      </c>
      <c r="O561" s="92">
        <f t="shared" si="41"/>
        <v>0.62271455080353466</v>
      </c>
      <c r="P561" s="92">
        <f t="shared" si="42"/>
        <v>8.3589065747921367</v>
      </c>
      <c r="Q561" s="92">
        <f t="shared" ca="1" si="43"/>
        <v>0.9925095145427596</v>
      </c>
      <c r="R561" s="92">
        <f t="shared" ca="1" si="44"/>
        <v>8.1088027338143451</v>
      </c>
    </row>
    <row r="562" spans="1:18" x14ac:dyDescent="0.3">
      <c r="A562" s="107">
        <v>40907.854166666664</v>
      </c>
      <c r="B562" s="92">
        <v>11.27</v>
      </c>
      <c r="C562" s="92">
        <v>10.96</v>
      </c>
      <c r="D562" s="92">
        <v>10.44</v>
      </c>
      <c r="E562" s="92">
        <v>9.93</v>
      </c>
      <c r="F562" s="92">
        <v>9.4700000000000006</v>
      </c>
      <c r="G562" s="92">
        <v>8.9499999999999993</v>
      </c>
      <c r="H562" s="92">
        <v>8.44</v>
      </c>
      <c r="I562" s="92">
        <v>7.97</v>
      </c>
      <c r="J562" s="92">
        <v>7.47</v>
      </c>
      <c r="K562" s="92">
        <v>6.62</v>
      </c>
      <c r="L562" s="92">
        <v>8.73</v>
      </c>
      <c r="N562" s="92">
        <f t="shared" ca="1" si="40"/>
        <v>8.875544438491012</v>
      </c>
      <c r="O562" s="92">
        <f t="shared" si="41"/>
        <v>0.54217983697663119</v>
      </c>
      <c r="P562" s="92">
        <f t="shared" si="42"/>
        <v>8.8750811142919162</v>
      </c>
      <c r="Q562" s="92">
        <f t="shared" ca="1" si="43"/>
        <v>1.0000522050664247</v>
      </c>
      <c r="R562" s="92">
        <f t="shared" ca="1" si="44"/>
        <v>8.7304557502298881</v>
      </c>
    </row>
    <row r="563" spans="1:18" x14ac:dyDescent="0.3">
      <c r="A563" s="107">
        <v>40907.861111111109</v>
      </c>
      <c r="B563" s="92">
        <v>11.07</v>
      </c>
      <c r="C563" s="92">
        <v>10.73</v>
      </c>
      <c r="D563" s="92">
        <v>10.07</v>
      </c>
      <c r="E563" s="92">
        <v>9.42</v>
      </c>
      <c r="F563" s="92">
        <v>8.89</v>
      </c>
      <c r="G563" s="92">
        <v>8.35</v>
      </c>
      <c r="H563" s="92">
        <v>7.89</v>
      </c>
      <c r="I563" s="92">
        <v>7.47</v>
      </c>
      <c r="J563" s="92">
        <v>7.12</v>
      </c>
      <c r="K563" s="92">
        <v>6.48</v>
      </c>
      <c r="L563" s="92">
        <v>8.24</v>
      </c>
      <c r="N563" s="92">
        <f t="shared" ca="1" si="40"/>
        <v>8.4067276791947183</v>
      </c>
      <c r="O563" s="92">
        <f t="shared" si="41"/>
        <v>0.52364408954172614</v>
      </c>
      <c r="P563" s="92">
        <f t="shared" si="42"/>
        <v>8.282483501509498</v>
      </c>
      <c r="Q563" s="92">
        <f t="shared" ca="1" si="43"/>
        <v>1.0150008361215059</v>
      </c>
      <c r="R563" s="92">
        <f t="shared" ca="1" si="44"/>
        <v>8.3636068896412095</v>
      </c>
    </row>
    <row r="564" spans="1:18" x14ac:dyDescent="0.3">
      <c r="A564" s="107">
        <v>40907.868055555555</v>
      </c>
      <c r="B564" s="92">
        <v>10.46</v>
      </c>
      <c r="C564" s="92">
        <v>10.16</v>
      </c>
      <c r="D564" s="92">
        <v>9.6199999999999992</v>
      </c>
      <c r="E564" s="92">
        <v>9.09</v>
      </c>
      <c r="F564" s="92">
        <v>8.5299999999999994</v>
      </c>
      <c r="G564" s="92">
        <v>7.93</v>
      </c>
      <c r="H564" s="92">
        <v>7.35</v>
      </c>
      <c r="I564" s="92">
        <v>6.8</v>
      </c>
      <c r="J564" s="92">
        <v>6.37</v>
      </c>
      <c r="K564" s="92">
        <v>5.87</v>
      </c>
      <c r="L564" s="92">
        <v>7.84</v>
      </c>
      <c r="N564" s="92">
        <f t="shared" ca="1" si="40"/>
        <v>7.8938817886490389</v>
      </c>
      <c r="O564" s="92">
        <f t="shared" si="41"/>
        <v>0.70187788968015319</v>
      </c>
      <c r="P564" s="92">
        <f t="shared" si="42"/>
        <v>7.8441732098697043</v>
      </c>
      <c r="Q564" s="92">
        <f t="shared" ca="1" si="43"/>
        <v>1.0063370067755248</v>
      </c>
      <c r="R564" s="92">
        <f t="shared" ca="1" si="44"/>
        <v>7.8896821331201146</v>
      </c>
    </row>
    <row r="565" spans="1:18" x14ac:dyDescent="0.3">
      <c r="A565" s="107">
        <v>40907.875</v>
      </c>
      <c r="B565" s="92">
        <v>10.7</v>
      </c>
      <c r="C565" s="92">
        <v>10.4</v>
      </c>
      <c r="D565" s="92">
        <v>9.77</v>
      </c>
      <c r="E565" s="92">
        <v>9.1</v>
      </c>
      <c r="F565" s="92">
        <v>8.5</v>
      </c>
      <c r="G565" s="92">
        <v>7.87</v>
      </c>
      <c r="H565" s="92">
        <v>7.26</v>
      </c>
      <c r="I565" s="92">
        <v>6.59</v>
      </c>
      <c r="J565" s="92">
        <v>5.96</v>
      </c>
      <c r="K565" s="92">
        <v>5.32</v>
      </c>
      <c r="L565" s="92">
        <v>7.55</v>
      </c>
      <c r="N565" s="92">
        <f t="shared" ca="1" si="40"/>
        <v>7.7871445129346331</v>
      </c>
      <c r="O565" s="92">
        <f t="shared" si="41"/>
        <v>0.7455462626141659</v>
      </c>
      <c r="P565" s="92">
        <f t="shared" si="42"/>
        <v>7.7795537201976437</v>
      </c>
      <c r="Q565" s="92">
        <f t="shared" ca="1" si="43"/>
        <v>1.0009757362709999</v>
      </c>
      <c r="R565" s="92">
        <f t="shared" ca="1" si="44"/>
        <v>7.5573668088460488</v>
      </c>
    </row>
    <row r="566" spans="1:18" x14ac:dyDescent="0.3">
      <c r="A566" s="107">
        <v>40908</v>
      </c>
      <c r="B566" s="92">
        <v>10.68</v>
      </c>
      <c r="C566" s="92">
        <v>10.59</v>
      </c>
      <c r="D566" s="92">
        <v>10.25</v>
      </c>
      <c r="E566" s="92">
        <v>9.8000000000000007</v>
      </c>
      <c r="F566" s="92">
        <v>9.43</v>
      </c>
      <c r="G566" s="92">
        <v>9.0500000000000007</v>
      </c>
      <c r="H566" s="92">
        <v>8.68</v>
      </c>
      <c r="I566" s="92">
        <v>8.34</v>
      </c>
      <c r="J566" s="92">
        <v>7.97</v>
      </c>
      <c r="K566" s="92">
        <v>7.26</v>
      </c>
      <c r="L566" s="92">
        <v>8.93</v>
      </c>
      <c r="N566" s="92">
        <f t="shared" ca="1" si="40"/>
        <v>9.0111485710150312</v>
      </c>
      <c r="O566" s="92">
        <f t="shared" si="41"/>
        <v>0.38574851002631261</v>
      </c>
      <c r="P566" s="92">
        <f t="shared" si="42"/>
        <v>8.9960360448792969</v>
      </c>
      <c r="Q566" s="92">
        <f t="shared" ca="1" si="43"/>
        <v>1.0016799094690529</v>
      </c>
      <c r="R566" s="92">
        <f t="shared" ca="1" si="44"/>
        <v>8.9450015915586416</v>
      </c>
    </row>
    <row r="567" spans="1:18" x14ac:dyDescent="0.3">
      <c r="A567" s="107">
        <v>40908.013888888891</v>
      </c>
      <c r="B567" s="92">
        <v>9.49</v>
      </c>
      <c r="C567" s="92">
        <v>9.2799999999999994</v>
      </c>
      <c r="D567" s="92">
        <v>8.66</v>
      </c>
      <c r="E567" s="92">
        <v>8.1</v>
      </c>
      <c r="F567" s="92">
        <v>7.52</v>
      </c>
      <c r="G567" s="92">
        <v>7.02</v>
      </c>
      <c r="H567" s="92">
        <v>6.56</v>
      </c>
      <c r="I567" s="92">
        <v>6.08</v>
      </c>
      <c r="J567" s="92">
        <v>5.6</v>
      </c>
      <c r="K567" s="92">
        <v>4.92</v>
      </c>
      <c r="L567" s="92">
        <v>7.15</v>
      </c>
      <c r="N567" s="92">
        <f t="shared" ca="1" si="40"/>
        <v>7.0141173569219273</v>
      </c>
      <c r="O567" s="92">
        <f t="shared" si="41"/>
        <v>0.62628564895099881</v>
      </c>
      <c r="P567" s="92">
        <f t="shared" si="42"/>
        <v>6.9521653243388775</v>
      </c>
      <c r="Q567" s="92">
        <f t="shared" ca="1" si="43"/>
        <v>1.0089111851765322</v>
      </c>
      <c r="R567" s="92">
        <f t="shared" ca="1" si="44"/>
        <v>7.2137149740122055</v>
      </c>
    </row>
    <row r="568" spans="1:18" x14ac:dyDescent="0.3">
      <c r="A568" s="107">
        <v>40908.020833333336</v>
      </c>
      <c r="B568" s="92">
        <v>9.85</v>
      </c>
      <c r="C568" s="92">
        <v>9.58</v>
      </c>
      <c r="D568" s="92">
        <v>9.1</v>
      </c>
      <c r="E568" s="92">
        <v>8.6300000000000008</v>
      </c>
      <c r="F568" s="92">
        <v>8.11</v>
      </c>
      <c r="G568" s="92">
        <v>7.54</v>
      </c>
      <c r="H568" s="92">
        <v>6.98</v>
      </c>
      <c r="I568" s="92">
        <v>6.42</v>
      </c>
      <c r="J568" s="92">
        <v>5.9</v>
      </c>
      <c r="K568" s="92">
        <v>5.18</v>
      </c>
      <c r="L568" s="92">
        <v>7.39</v>
      </c>
      <c r="N568" s="92">
        <f t="shared" ca="1" si="40"/>
        <v>7.4469401715437371</v>
      </c>
      <c r="O568" s="92">
        <f t="shared" si="41"/>
        <v>0.71315690633624162</v>
      </c>
      <c r="P568" s="92">
        <f t="shared" si="42"/>
        <v>7.4570900494335142</v>
      </c>
      <c r="Q568" s="92">
        <f t="shared" ca="1" si="43"/>
        <v>0.99863889562517105</v>
      </c>
      <c r="R568" s="92">
        <f t="shared" ca="1" si="44"/>
        <v>7.3799414386700137</v>
      </c>
    </row>
    <row r="569" spans="1:18" x14ac:dyDescent="0.3">
      <c r="A569" s="107">
        <v>40908.027777777781</v>
      </c>
      <c r="B569" s="92">
        <v>10.25</v>
      </c>
      <c r="C569" s="92">
        <v>10.039999999999999</v>
      </c>
      <c r="D569" s="92">
        <v>9.6</v>
      </c>
      <c r="E569" s="92">
        <v>9.1300000000000008</v>
      </c>
      <c r="F569" s="92">
        <v>8.67</v>
      </c>
      <c r="G569" s="92">
        <v>8.17</v>
      </c>
      <c r="H569" s="92">
        <v>7.59</v>
      </c>
      <c r="I569" s="92">
        <v>6.99</v>
      </c>
      <c r="J569" s="92">
        <v>6.45</v>
      </c>
      <c r="K569" s="92">
        <v>5.79</v>
      </c>
      <c r="L569" s="92">
        <v>8.06</v>
      </c>
      <c r="N569" s="92">
        <f t="shared" ca="1" si="40"/>
        <v>8.008094029977153</v>
      </c>
      <c r="O569" s="92">
        <f t="shared" si="41"/>
        <v>0.68048126960388466</v>
      </c>
      <c r="P569" s="92">
        <f t="shared" si="42"/>
        <v>8.0842570816931811</v>
      </c>
      <c r="Q569" s="92">
        <f t="shared" ca="1" si="43"/>
        <v>0.99057884343033831</v>
      </c>
      <c r="R569" s="92">
        <f t="shared" ca="1" si="44"/>
        <v>7.9840654780485272</v>
      </c>
    </row>
    <row r="570" spans="1:18" x14ac:dyDescent="0.3">
      <c r="A570" s="107">
        <v>40908.034722222219</v>
      </c>
      <c r="B570" s="92">
        <v>10.09</v>
      </c>
      <c r="C570" s="92">
        <v>9.8800000000000008</v>
      </c>
      <c r="D570" s="92">
        <v>9.44</v>
      </c>
      <c r="E570" s="92">
        <v>9.01</v>
      </c>
      <c r="F570" s="92">
        <v>8.52</v>
      </c>
      <c r="G570" s="92">
        <v>8.0500000000000007</v>
      </c>
      <c r="H570" s="92">
        <v>7.61</v>
      </c>
      <c r="I570" s="92">
        <v>7.13</v>
      </c>
      <c r="J570" s="92">
        <v>6.62</v>
      </c>
      <c r="K570" s="92">
        <v>5.87</v>
      </c>
      <c r="L570" s="92">
        <v>7.91</v>
      </c>
      <c r="N570" s="92">
        <f t="shared" ca="1" si="40"/>
        <v>7.9793993255280009</v>
      </c>
      <c r="O570" s="92">
        <f t="shared" si="41"/>
        <v>0.51942572407845022</v>
      </c>
      <c r="P570" s="92">
        <f t="shared" si="42"/>
        <v>7.9854314926778152</v>
      </c>
      <c r="Q570" s="92">
        <f t="shared" ca="1" si="43"/>
        <v>0.99924460348130906</v>
      </c>
      <c r="R570" s="92">
        <f t="shared" ca="1" si="44"/>
        <v>7.9040248135371547</v>
      </c>
    </row>
    <row r="571" spans="1:18" x14ac:dyDescent="0.3">
      <c r="A571" s="107">
        <v>40908.041666666664</v>
      </c>
      <c r="B571" s="92">
        <v>10.53</v>
      </c>
      <c r="C571" s="92">
        <v>10.36</v>
      </c>
      <c r="D571" s="92">
        <v>10.029999999999999</v>
      </c>
      <c r="E571" s="92">
        <v>9.6999999999999993</v>
      </c>
      <c r="F571" s="92">
        <v>9.3000000000000007</v>
      </c>
      <c r="G571" s="92">
        <v>8.8000000000000007</v>
      </c>
      <c r="H571" s="92">
        <v>8.24</v>
      </c>
      <c r="I571" s="92">
        <v>7.69</v>
      </c>
      <c r="J571" s="92">
        <v>7.14</v>
      </c>
      <c r="K571" s="92">
        <v>6.27</v>
      </c>
      <c r="L571" s="92">
        <v>8.86</v>
      </c>
      <c r="N571" s="92">
        <f t="shared" ca="1" si="40"/>
        <v>8.6076300208636773</v>
      </c>
      <c r="O571" s="92">
        <f t="shared" si="41"/>
        <v>0.60760742545751223</v>
      </c>
      <c r="P571" s="92">
        <f t="shared" si="42"/>
        <v>8.7174892169086498</v>
      </c>
      <c r="Q571" s="92">
        <f t="shared" ca="1" si="43"/>
        <v>0.98739783975506534</v>
      </c>
      <c r="R571" s="92">
        <f t="shared" ca="1" si="44"/>
        <v>8.7483448602298779</v>
      </c>
    </row>
    <row r="572" spans="1:18" x14ac:dyDescent="0.3">
      <c r="A572" s="107">
        <v>40908.048611111109</v>
      </c>
      <c r="B572" s="92">
        <v>10.96</v>
      </c>
      <c r="C572" s="92">
        <v>10.76</v>
      </c>
      <c r="D572" s="92">
        <v>10.36</v>
      </c>
      <c r="E572" s="92">
        <v>9.9600000000000009</v>
      </c>
      <c r="F572" s="92">
        <v>9.57</v>
      </c>
      <c r="G572" s="92">
        <v>9.07</v>
      </c>
      <c r="H572" s="92">
        <v>8.5399999999999991</v>
      </c>
      <c r="I572" s="92">
        <v>8</v>
      </c>
      <c r="J572" s="92">
        <v>7.36</v>
      </c>
      <c r="K572" s="92">
        <v>6.42</v>
      </c>
      <c r="L572" s="92">
        <v>8.94</v>
      </c>
      <c r="N572" s="92">
        <f t="shared" ca="1" si="40"/>
        <v>8.8851166307076621</v>
      </c>
      <c r="O572" s="92">
        <f t="shared" si="41"/>
        <v>0.55641125397283009</v>
      </c>
      <c r="P572" s="92">
        <f t="shared" si="42"/>
        <v>8.9920923222677569</v>
      </c>
      <c r="Q572" s="92">
        <f t="shared" ca="1" si="43"/>
        <v>0.98810335929323334</v>
      </c>
      <c r="R572" s="92">
        <f t="shared" ca="1" si="44"/>
        <v>8.8336440320815051</v>
      </c>
    </row>
    <row r="573" spans="1:18" x14ac:dyDescent="0.3">
      <c r="A573" s="107">
        <v>40908.055555555555</v>
      </c>
      <c r="B573" s="92">
        <v>11.75</v>
      </c>
      <c r="C573" s="92">
        <v>11.59</v>
      </c>
      <c r="D573" s="92">
        <v>11.27</v>
      </c>
      <c r="E573" s="92">
        <v>10.9</v>
      </c>
      <c r="F573" s="92">
        <v>10.49</v>
      </c>
      <c r="G573" s="92">
        <v>10</v>
      </c>
      <c r="H573" s="92">
        <v>9.4600000000000009</v>
      </c>
      <c r="I573" s="92">
        <v>8.8699999999999992</v>
      </c>
      <c r="J573" s="92">
        <v>8.2899999999999991</v>
      </c>
      <c r="K573" s="92">
        <v>7.37</v>
      </c>
      <c r="L573" s="92">
        <v>9.92</v>
      </c>
      <c r="N573" s="92">
        <f t="shared" ca="1" si="40"/>
        <v>9.8001411377779526</v>
      </c>
      <c r="O573" s="92">
        <f t="shared" si="41"/>
        <v>0.51299206208551806</v>
      </c>
      <c r="P573" s="92">
        <f t="shared" si="42"/>
        <v>9.9207802096663933</v>
      </c>
      <c r="Q573" s="92">
        <f t="shared" ca="1" si="43"/>
        <v>0.98783975964199922</v>
      </c>
      <c r="R573" s="92">
        <f t="shared" ca="1" si="44"/>
        <v>9.7993704156486316</v>
      </c>
    </row>
    <row r="574" spans="1:18" x14ac:dyDescent="0.3">
      <c r="A574" s="107">
        <v>40908.0625</v>
      </c>
      <c r="B574" s="92">
        <v>10.8</v>
      </c>
      <c r="C574" s="92">
        <v>10.62</v>
      </c>
      <c r="D574" s="92">
        <v>10.29</v>
      </c>
      <c r="E574" s="92">
        <v>9.9499999999999993</v>
      </c>
      <c r="F574" s="92">
        <v>9.6199999999999992</v>
      </c>
      <c r="G574" s="92">
        <v>9.26</v>
      </c>
      <c r="H574" s="92">
        <v>8.89</v>
      </c>
      <c r="I574" s="92">
        <v>8.4600000000000009</v>
      </c>
      <c r="J574" s="92">
        <v>7.96</v>
      </c>
      <c r="K574" s="92">
        <v>7.08</v>
      </c>
      <c r="L574" s="92">
        <v>9.3000000000000007</v>
      </c>
      <c r="N574" s="92">
        <f t="shared" ca="1" si="40"/>
        <v>9.1245842376464701</v>
      </c>
      <c r="O574" s="92">
        <f t="shared" si="41"/>
        <v>0.37681959495050465</v>
      </c>
      <c r="P574" s="92">
        <f t="shared" si="42"/>
        <v>9.2060582002629783</v>
      </c>
      <c r="Q574" s="92">
        <f t="shared" ca="1" si="43"/>
        <v>0.99114996224831808</v>
      </c>
      <c r="R574" s="92">
        <f t="shared" ca="1" si="44"/>
        <v>9.2176946489093581</v>
      </c>
    </row>
    <row r="575" spans="1:18" x14ac:dyDescent="0.3">
      <c r="A575" s="107">
        <v>40908.069444444445</v>
      </c>
      <c r="B575" s="92">
        <v>10.86</v>
      </c>
      <c r="C575" s="92">
        <v>10.67</v>
      </c>
      <c r="D575" s="92">
        <v>10.24</v>
      </c>
      <c r="E575" s="92">
        <v>9.75</v>
      </c>
      <c r="F575" s="92">
        <v>9.2799999999999994</v>
      </c>
      <c r="G575" s="92">
        <v>8.7899999999999991</v>
      </c>
      <c r="H575" s="92">
        <v>8.31</v>
      </c>
      <c r="I575" s="92">
        <v>7.82</v>
      </c>
      <c r="J575" s="92">
        <v>7.31</v>
      </c>
      <c r="K575" s="92">
        <v>6.51</v>
      </c>
      <c r="L575" s="92">
        <v>8.7799999999999994</v>
      </c>
      <c r="N575" s="92">
        <f t="shared" ca="1" si="40"/>
        <v>8.7067910026537731</v>
      </c>
      <c r="O575" s="92">
        <f t="shared" si="41"/>
        <v>0.51892840456604561</v>
      </c>
      <c r="P575" s="92">
        <f t="shared" si="42"/>
        <v>8.7195632347975707</v>
      </c>
      <c r="Q575" s="92">
        <f t="shared" ca="1" si="43"/>
        <v>0.99853522111143977</v>
      </c>
      <c r="R575" s="92">
        <f t="shared" ca="1" si="44"/>
        <v>8.767139241358441</v>
      </c>
    </row>
    <row r="576" spans="1:18" x14ac:dyDescent="0.3">
      <c r="A576" s="107">
        <v>40908.076388888891</v>
      </c>
      <c r="B576" s="92">
        <v>11.34</v>
      </c>
      <c r="C576" s="92">
        <v>11.18</v>
      </c>
      <c r="D576" s="92">
        <v>10.82</v>
      </c>
      <c r="E576" s="92">
        <v>10.41</v>
      </c>
      <c r="F576" s="92">
        <v>10</v>
      </c>
      <c r="G576" s="92">
        <v>9.5500000000000007</v>
      </c>
      <c r="H576" s="92">
        <v>9.08</v>
      </c>
      <c r="I576" s="92">
        <v>8.57</v>
      </c>
      <c r="J576" s="92">
        <v>8.0399999999999991</v>
      </c>
      <c r="K576" s="92">
        <v>7.18</v>
      </c>
      <c r="L576" s="92">
        <v>9.4700000000000006</v>
      </c>
      <c r="N576" s="92">
        <f t="shared" ca="1" si="40"/>
        <v>9.4104240348436381</v>
      </c>
      <c r="O576" s="92">
        <f t="shared" si="41"/>
        <v>0.46636438527768564</v>
      </c>
      <c r="P576" s="92">
        <f t="shared" si="42"/>
        <v>9.4811968099086936</v>
      </c>
      <c r="Q576" s="92">
        <f t="shared" ca="1" si="43"/>
        <v>0.9925354597648377</v>
      </c>
      <c r="R576" s="92">
        <f t="shared" ca="1" si="44"/>
        <v>9.3993108039730142</v>
      </c>
    </row>
    <row r="577" spans="1:18" x14ac:dyDescent="0.3">
      <c r="A577" s="107">
        <v>40908.083333333336</v>
      </c>
      <c r="B577" s="92">
        <v>11.87</v>
      </c>
      <c r="C577" s="92">
        <v>11.69</v>
      </c>
      <c r="D577" s="92">
        <v>11.31</v>
      </c>
      <c r="E577" s="92">
        <v>10.9</v>
      </c>
      <c r="F577" s="92">
        <v>10.48</v>
      </c>
      <c r="G577" s="92">
        <v>9.98</v>
      </c>
      <c r="H577" s="92">
        <v>9.43</v>
      </c>
      <c r="I577" s="92">
        <v>8.8000000000000007</v>
      </c>
      <c r="J577" s="92">
        <v>8.09</v>
      </c>
      <c r="K577" s="92">
        <v>7.07</v>
      </c>
      <c r="L577" s="92">
        <v>9.9</v>
      </c>
      <c r="N577" s="92">
        <f t="shared" ca="1" si="40"/>
        <v>9.7497168081690919</v>
      </c>
      <c r="O577" s="92">
        <f t="shared" si="41"/>
        <v>0.52384359936387237</v>
      </c>
      <c r="P577" s="92">
        <f t="shared" si="42"/>
        <v>9.8992730132896476</v>
      </c>
      <c r="Q577" s="92">
        <f t="shared" ca="1" si="43"/>
        <v>0.98489220320322735</v>
      </c>
      <c r="R577" s="92">
        <f t="shared" ca="1" si="44"/>
        <v>9.750432811711951</v>
      </c>
    </row>
    <row r="578" spans="1:18" x14ac:dyDescent="0.3">
      <c r="A578" s="107">
        <v>40908.090277777781</v>
      </c>
      <c r="B578" s="92">
        <v>11.89</v>
      </c>
      <c r="C578" s="92">
        <v>11.75</v>
      </c>
      <c r="D578" s="92">
        <v>11.46</v>
      </c>
      <c r="E578" s="92">
        <v>11.1</v>
      </c>
      <c r="F578" s="92">
        <v>10.66</v>
      </c>
      <c r="G578" s="92">
        <v>10.14</v>
      </c>
      <c r="H578" s="92">
        <v>9.5299999999999994</v>
      </c>
      <c r="I578" s="92">
        <v>8.8800000000000008</v>
      </c>
      <c r="J578" s="92">
        <v>8.17</v>
      </c>
      <c r="K578" s="92">
        <v>7.13</v>
      </c>
      <c r="L578" s="92">
        <v>10.01</v>
      </c>
      <c r="N578" s="92">
        <f t="shared" ca="1" si="40"/>
        <v>9.8773009265763569</v>
      </c>
      <c r="O578" s="92">
        <f t="shared" si="41"/>
        <v>0.57334095994690248</v>
      </c>
      <c r="P578" s="92">
        <f t="shared" si="42"/>
        <v>10.050263097029298</v>
      </c>
      <c r="Q578" s="92">
        <f t="shared" ca="1" si="43"/>
        <v>0.98279028431563487</v>
      </c>
      <c r="R578" s="92">
        <f t="shared" ca="1" si="44"/>
        <v>9.8377307459995045</v>
      </c>
    </row>
    <row r="579" spans="1:18" x14ac:dyDescent="0.3">
      <c r="A579" s="107">
        <v>40908.097222222219</v>
      </c>
      <c r="B579" s="92">
        <v>11.85</v>
      </c>
      <c r="C579" s="92">
        <v>11.77</v>
      </c>
      <c r="D579" s="92">
        <v>11.55</v>
      </c>
      <c r="E579" s="92">
        <v>11.25</v>
      </c>
      <c r="F579" s="92">
        <v>10.9</v>
      </c>
      <c r="G579" s="92">
        <v>10.47</v>
      </c>
      <c r="H579" s="92">
        <v>9.9600000000000009</v>
      </c>
      <c r="I579" s="92">
        <v>9.41</v>
      </c>
      <c r="J579" s="92">
        <v>8.84</v>
      </c>
      <c r="K579" s="92">
        <v>7.92</v>
      </c>
      <c r="L579" s="92">
        <v>10.42</v>
      </c>
      <c r="N579" s="92">
        <f t="shared" ref="N579:N633" ca="1" si="45">POWER(SUM(POWER(C579,Exponent)*$C$1,POWER(D579,Exponent)*$D$1,POWER(E579,Exponent)*$E$1,POWER(F579,Exponent)*$F$1,POWER(G579,Exponent)*$G$1,POWER(H579,Exponent)*$H$1,POWER(I579,Exponent)*$I$1,POWER(J579,Exponent)*$J$1,POWER(K579,Exponent)*$K$1),1/Exponent)</f>
        <v>10.242000685117159</v>
      </c>
      <c r="O579" s="92">
        <f t="shared" ref="O579:O642" si="46">LN(G579/H579)/LN(97.5/87.5)</f>
        <v>0.46146658436608617</v>
      </c>
      <c r="P579" s="92">
        <f t="shared" ref="P579:P642" si="47">G579*POWER(96/97.5,O579)</f>
        <v>10.395358005477664</v>
      </c>
      <c r="Q579" s="92">
        <f t="shared" ref="Q579:Q642" ca="1" si="48">N579/P579</f>
        <v>0.98524751910615327</v>
      </c>
      <c r="R579" s="92">
        <f t="shared" ref="R579:R642" ca="1" si="49">L579*Q579</f>
        <v>10.266279149086117</v>
      </c>
    </row>
    <row r="580" spans="1:18" x14ac:dyDescent="0.3">
      <c r="A580" s="107">
        <v>40908.104166666664</v>
      </c>
      <c r="B580" s="92">
        <v>12.11</v>
      </c>
      <c r="C580" s="92">
        <v>12.05</v>
      </c>
      <c r="D580" s="92">
        <v>11.9</v>
      </c>
      <c r="E580" s="92">
        <v>11.66</v>
      </c>
      <c r="F580" s="92">
        <v>11.33</v>
      </c>
      <c r="G580" s="92">
        <v>10.88</v>
      </c>
      <c r="H580" s="92">
        <v>10.4</v>
      </c>
      <c r="I580" s="92">
        <v>9.86</v>
      </c>
      <c r="J580" s="92">
        <v>9.26</v>
      </c>
      <c r="K580" s="92">
        <v>8.2799999999999994</v>
      </c>
      <c r="L580" s="92">
        <v>10.83</v>
      </c>
      <c r="N580" s="92">
        <f t="shared" ca="1" si="45"/>
        <v>10.650508336708125</v>
      </c>
      <c r="O580" s="92">
        <f t="shared" si="46"/>
        <v>0.41695721873069058</v>
      </c>
      <c r="P580" s="92">
        <f t="shared" si="47"/>
        <v>10.809892195433941</v>
      </c>
      <c r="Q580" s="92">
        <f t="shared" ca="1" si="48"/>
        <v>0.9852557402197647</v>
      </c>
      <c r="R580" s="92">
        <f t="shared" ca="1" si="49"/>
        <v>10.670319666580053</v>
      </c>
    </row>
    <row r="581" spans="1:18" x14ac:dyDescent="0.3">
      <c r="A581" s="107">
        <v>40908.111111111109</v>
      </c>
      <c r="B581" s="92">
        <v>12.19</v>
      </c>
      <c r="C581" s="92">
        <v>12.07</v>
      </c>
      <c r="D581" s="92">
        <v>11.78</v>
      </c>
      <c r="E581" s="92">
        <v>11.4</v>
      </c>
      <c r="F581" s="92">
        <v>11</v>
      </c>
      <c r="G581" s="92">
        <v>10.56</v>
      </c>
      <c r="H581" s="92">
        <v>10.08</v>
      </c>
      <c r="I581" s="92">
        <v>9.5500000000000007</v>
      </c>
      <c r="J581" s="92">
        <v>8.9600000000000009</v>
      </c>
      <c r="K581" s="92">
        <v>7.97</v>
      </c>
      <c r="L581" s="92">
        <v>10.48</v>
      </c>
      <c r="N581" s="92">
        <f t="shared" ca="1" si="45"/>
        <v>10.37731957827801</v>
      </c>
      <c r="O581" s="92">
        <f t="shared" si="46"/>
        <v>0.429890718337753</v>
      </c>
      <c r="P581" s="92">
        <f t="shared" si="47"/>
        <v>10.489850518383804</v>
      </c>
      <c r="Q581" s="92">
        <f t="shared" ca="1" si="48"/>
        <v>0.98927239812344514</v>
      </c>
      <c r="R581" s="92">
        <f t="shared" ca="1" si="49"/>
        <v>10.367574732333706</v>
      </c>
    </row>
    <row r="582" spans="1:18" x14ac:dyDescent="0.3">
      <c r="A582" s="107">
        <v>40908.118055555555</v>
      </c>
      <c r="B582" s="92">
        <v>12.42</v>
      </c>
      <c r="C582" s="92">
        <v>12.31</v>
      </c>
      <c r="D582" s="92">
        <v>12</v>
      </c>
      <c r="E582" s="92">
        <v>11.64</v>
      </c>
      <c r="F582" s="92">
        <v>11.28</v>
      </c>
      <c r="G582" s="92">
        <v>10.87</v>
      </c>
      <c r="H582" s="92">
        <v>10.44</v>
      </c>
      <c r="I582" s="92">
        <v>9.99</v>
      </c>
      <c r="J582" s="92">
        <v>9.39</v>
      </c>
      <c r="K582" s="92">
        <v>8.26</v>
      </c>
      <c r="L582" s="92">
        <v>10.77</v>
      </c>
      <c r="N582" s="92">
        <f t="shared" ca="1" si="45"/>
        <v>10.700548482981635</v>
      </c>
      <c r="O582" s="92">
        <f t="shared" si="46"/>
        <v>0.37298569133268666</v>
      </c>
      <c r="P582" s="92">
        <f t="shared" si="47"/>
        <v>10.807321935365556</v>
      </c>
      <c r="Q582" s="92">
        <f t="shared" ca="1" si="48"/>
        <v>0.99012026725746749</v>
      </c>
      <c r="R582" s="92">
        <f t="shared" ca="1" si="49"/>
        <v>10.663595278362925</v>
      </c>
    </row>
    <row r="583" spans="1:18" x14ac:dyDescent="0.3">
      <c r="A583" s="107">
        <v>40908.125</v>
      </c>
      <c r="B583" s="92">
        <v>12.23</v>
      </c>
      <c r="C583" s="92">
        <v>11.99</v>
      </c>
      <c r="D583" s="92">
        <v>11.52</v>
      </c>
      <c r="E583" s="92">
        <v>11.06</v>
      </c>
      <c r="F583" s="92">
        <v>10.6</v>
      </c>
      <c r="G583" s="92">
        <v>10.130000000000001</v>
      </c>
      <c r="H583" s="92">
        <v>9.6199999999999992</v>
      </c>
      <c r="I583" s="92">
        <v>9.08</v>
      </c>
      <c r="J583" s="92">
        <v>8.4600000000000009</v>
      </c>
      <c r="K583" s="92">
        <v>7.39</v>
      </c>
      <c r="L583" s="92">
        <v>10.1</v>
      </c>
      <c r="N583" s="92">
        <f t="shared" ca="1" si="45"/>
        <v>9.9700452012776388</v>
      </c>
      <c r="O583" s="92">
        <f t="shared" si="46"/>
        <v>0.47736200362196873</v>
      </c>
      <c r="P583" s="92">
        <f t="shared" si="47"/>
        <v>10.055303519649081</v>
      </c>
      <c r="Q583" s="92">
        <f t="shared" ca="1" si="48"/>
        <v>0.99152105968707571</v>
      </c>
      <c r="R583" s="92">
        <f t="shared" ca="1" si="49"/>
        <v>10.014362702839465</v>
      </c>
    </row>
    <row r="584" spans="1:18" x14ac:dyDescent="0.3">
      <c r="A584" s="107">
        <v>40908.131944444445</v>
      </c>
      <c r="B584" s="92">
        <v>11.2</v>
      </c>
      <c r="C584" s="92">
        <v>11.01</v>
      </c>
      <c r="D584" s="92">
        <v>10.61</v>
      </c>
      <c r="E584" s="92">
        <v>10.18</v>
      </c>
      <c r="F584" s="92">
        <v>9.77</v>
      </c>
      <c r="G584" s="92">
        <v>9.31</v>
      </c>
      <c r="H584" s="92">
        <v>8.82</v>
      </c>
      <c r="I584" s="92">
        <v>8.31</v>
      </c>
      <c r="J584" s="92">
        <v>7.74</v>
      </c>
      <c r="K584" s="92">
        <v>6.75</v>
      </c>
      <c r="L584" s="92">
        <v>9.34</v>
      </c>
      <c r="N584" s="92">
        <f t="shared" ca="1" si="45"/>
        <v>9.1562730286222092</v>
      </c>
      <c r="O584" s="92">
        <f t="shared" si="46"/>
        <v>0.49963432456311141</v>
      </c>
      <c r="P584" s="92">
        <f t="shared" si="47"/>
        <v>9.2381594078022466</v>
      </c>
      <c r="Q584" s="92">
        <f t="shared" ca="1" si="48"/>
        <v>0.99113607207179399</v>
      </c>
      <c r="R584" s="92">
        <f t="shared" ca="1" si="49"/>
        <v>9.2572109131505549</v>
      </c>
    </row>
    <row r="585" spans="1:18" x14ac:dyDescent="0.3">
      <c r="A585" s="107">
        <v>40908.138888888891</v>
      </c>
      <c r="B585" s="92">
        <v>10.89</v>
      </c>
      <c r="C585" s="92">
        <v>10.7</v>
      </c>
      <c r="D585" s="92">
        <v>10.33</v>
      </c>
      <c r="E585" s="92">
        <v>9.9499999999999993</v>
      </c>
      <c r="F585" s="92">
        <v>9.56</v>
      </c>
      <c r="G585" s="92">
        <v>9.15</v>
      </c>
      <c r="H585" s="92">
        <v>8.74</v>
      </c>
      <c r="I585" s="92">
        <v>8.33</v>
      </c>
      <c r="J585" s="92">
        <v>7.86</v>
      </c>
      <c r="K585" s="92">
        <v>7.01</v>
      </c>
      <c r="L585" s="92">
        <v>9.2200000000000006</v>
      </c>
      <c r="N585" s="92">
        <f t="shared" ca="1" si="45"/>
        <v>9.0544326469892287</v>
      </c>
      <c r="O585" s="92">
        <f t="shared" si="46"/>
        <v>0.42364080048173097</v>
      </c>
      <c r="P585" s="92">
        <f t="shared" si="47"/>
        <v>9.0900978553141449</v>
      </c>
      <c r="Q585" s="92">
        <f t="shared" ca="1" si="48"/>
        <v>0.99607647696508939</v>
      </c>
      <c r="R585" s="92">
        <f t="shared" ca="1" si="49"/>
        <v>9.1838251176181256</v>
      </c>
    </row>
    <row r="586" spans="1:18" x14ac:dyDescent="0.3">
      <c r="A586" s="107">
        <v>40908.145833333336</v>
      </c>
      <c r="B586" s="92">
        <v>10.23</v>
      </c>
      <c r="C586" s="92">
        <v>9.98</v>
      </c>
      <c r="D586" s="92">
        <v>9.51</v>
      </c>
      <c r="E586" s="92">
        <v>9.07</v>
      </c>
      <c r="F586" s="92">
        <v>8.69</v>
      </c>
      <c r="G586" s="92">
        <v>8.33</v>
      </c>
      <c r="H586" s="92">
        <v>8.01</v>
      </c>
      <c r="I586" s="92">
        <v>7.69</v>
      </c>
      <c r="J586" s="92">
        <v>7.31</v>
      </c>
      <c r="K586" s="92">
        <v>6.62</v>
      </c>
      <c r="L586" s="92">
        <v>8.41</v>
      </c>
      <c r="N586" s="92">
        <f t="shared" ca="1" si="45"/>
        <v>8.3184132344925032</v>
      </c>
      <c r="O586" s="92">
        <f t="shared" si="46"/>
        <v>0.36199424710601008</v>
      </c>
      <c r="P586" s="92">
        <f t="shared" si="47"/>
        <v>8.2833794382642481</v>
      </c>
      <c r="Q586" s="92">
        <f t="shared" ca="1" si="48"/>
        <v>1.0042294085993961</v>
      </c>
      <c r="R586" s="92">
        <f t="shared" ca="1" si="49"/>
        <v>8.4455693263209213</v>
      </c>
    </row>
    <row r="587" spans="1:18" x14ac:dyDescent="0.3">
      <c r="A587" s="107">
        <v>40908.152777777781</v>
      </c>
      <c r="B587" s="92">
        <v>10.93</v>
      </c>
      <c r="C587" s="92">
        <v>10.66</v>
      </c>
      <c r="D587" s="92">
        <v>10.16</v>
      </c>
      <c r="E587" s="92">
        <v>9.73</v>
      </c>
      <c r="F587" s="92">
        <v>9.3699999999999992</v>
      </c>
      <c r="G587" s="92">
        <v>9.01</v>
      </c>
      <c r="H587" s="92">
        <v>8.66</v>
      </c>
      <c r="I587" s="92">
        <v>8.3000000000000007</v>
      </c>
      <c r="J587" s="92">
        <v>7.91</v>
      </c>
      <c r="K587" s="92">
        <v>7.07</v>
      </c>
      <c r="L587" s="92">
        <v>9.07</v>
      </c>
      <c r="N587" s="92">
        <f t="shared" ca="1" si="45"/>
        <v>8.9572970469591411</v>
      </c>
      <c r="O587" s="92">
        <f t="shared" si="46"/>
        <v>0.36613101005409465</v>
      </c>
      <c r="P587" s="92">
        <f t="shared" si="47"/>
        <v>8.9589990550793139</v>
      </c>
      <c r="Q587" s="92">
        <f t="shared" ca="1" si="48"/>
        <v>0.99981002251370843</v>
      </c>
      <c r="R587" s="92">
        <f t="shared" ca="1" si="49"/>
        <v>9.068276904199335</v>
      </c>
    </row>
    <row r="588" spans="1:18" x14ac:dyDescent="0.3">
      <c r="A588" s="107">
        <v>40908.159722222219</v>
      </c>
      <c r="B588" s="92">
        <v>11.49</v>
      </c>
      <c r="C588" s="92">
        <v>11.24</v>
      </c>
      <c r="D588" s="92">
        <v>10.79</v>
      </c>
      <c r="E588" s="92">
        <v>10.35</v>
      </c>
      <c r="F588" s="92">
        <v>9.99</v>
      </c>
      <c r="G588" s="92">
        <v>9.6300000000000008</v>
      </c>
      <c r="H588" s="92">
        <v>9.26</v>
      </c>
      <c r="I588" s="92">
        <v>8.83</v>
      </c>
      <c r="J588" s="92">
        <v>8.34</v>
      </c>
      <c r="K588" s="92">
        <v>7.58</v>
      </c>
      <c r="L588" s="92">
        <v>9.7200000000000006</v>
      </c>
      <c r="N588" s="92">
        <f t="shared" ca="1" si="45"/>
        <v>9.5313693726926871</v>
      </c>
      <c r="O588" s="92">
        <f t="shared" si="46"/>
        <v>0.36205414765809163</v>
      </c>
      <c r="P588" s="92">
        <f t="shared" si="47"/>
        <v>9.5760948269335344</v>
      </c>
      <c r="Q588" s="92">
        <f t="shared" ca="1" si="48"/>
        <v>0.99532946832198721</v>
      </c>
      <c r="R588" s="92">
        <f t="shared" ca="1" si="49"/>
        <v>9.674602432089717</v>
      </c>
    </row>
    <row r="589" spans="1:18" x14ac:dyDescent="0.3">
      <c r="A589" s="107">
        <v>40908.166666666664</v>
      </c>
      <c r="B589" s="92">
        <v>10.49</v>
      </c>
      <c r="C589" s="92">
        <v>10.26</v>
      </c>
      <c r="D589" s="92">
        <v>9.9</v>
      </c>
      <c r="E589" s="92">
        <v>9.61</v>
      </c>
      <c r="F589" s="92">
        <v>9.3699999999999992</v>
      </c>
      <c r="G589" s="92">
        <v>9.11</v>
      </c>
      <c r="H589" s="92">
        <v>8.85</v>
      </c>
      <c r="I589" s="92">
        <v>8.5299999999999994</v>
      </c>
      <c r="J589" s="92">
        <v>8.09</v>
      </c>
      <c r="K589" s="92">
        <v>7.27</v>
      </c>
      <c r="L589" s="92">
        <v>9.23</v>
      </c>
      <c r="N589" s="92">
        <f t="shared" ca="1" si="45"/>
        <v>9.0013008569515112</v>
      </c>
      <c r="O589" s="92">
        <f t="shared" si="46"/>
        <v>0.26757502164163061</v>
      </c>
      <c r="P589" s="92">
        <f t="shared" si="47"/>
        <v>9.0722851486776062</v>
      </c>
      <c r="Q589" s="92">
        <f t="shared" ca="1" si="48"/>
        <v>0.99217569878340495</v>
      </c>
      <c r="R589" s="92">
        <f t="shared" ca="1" si="49"/>
        <v>9.1577816997708279</v>
      </c>
    </row>
    <row r="590" spans="1:18" x14ac:dyDescent="0.3">
      <c r="A590" s="107">
        <v>40908.173611111109</v>
      </c>
      <c r="B590" s="92">
        <v>10.71</v>
      </c>
      <c r="C590" s="92">
        <v>10.49</v>
      </c>
      <c r="D590" s="92">
        <v>10.09</v>
      </c>
      <c r="E590" s="92">
        <v>9.74</v>
      </c>
      <c r="F590" s="92">
        <v>9.44</v>
      </c>
      <c r="G590" s="92">
        <v>9.14</v>
      </c>
      <c r="H590" s="92">
        <v>8.85</v>
      </c>
      <c r="I590" s="92">
        <v>8.52</v>
      </c>
      <c r="J590" s="92">
        <v>8.11</v>
      </c>
      <c r="K590" s="92">
        <v>7.24</v>
      </c>
      <c r="L590" s="92">
        <v>9.18</v>
      </c>
      <c r="N590" s="92">
        <f t="shared" ca="1" si="45"/>
        <v>9.0610112153675644</v>
      </c>
      <c r="O590" s="92">
        <f t="shared" si="46"/>
        <v>0.29795636613846127</v>
      </c>
      <c r="P590" s="92">
        <f t="shared" si="47"/>
        <v>9.097874496121495</v>
      </c>
      <c r="Q590" s="92">
        <f t="shared" ca="1" si="48"/>
        <v>0.99594814362743234</v>
      </c>
      <c r="R590" s="92">
        <f t="shared" ca="1" si="49"/>
        <v>9.1428039584998277</v>
      </c>
    </row>
    <row r="591" spans="1:18" x14ac:dyDescent="0.3">
      <c r="A591" s="107">
        <v>40908.180555555555</v>
      </c>
      <c r="B591" s="92">
        <v>10.35</v>
      </c>
      <c r="C591" s="92">
        <v>10.1</v>
      </c>
      <c r="D591" s="92">
        <v>9.67</v>
      </c>
      <c r="E591" s="92">
        <v>9.2799999999999994</v>
      </c>
      <c r="F591" s="92">
        <v>8.93</v>
      </c>
      <c r="G591" s="92">
        <v>8.5399999999999991</v>
      </c>
      <c r="H591" s="92">
        <v>8.17</v>
      </c>
      <c r="I591" s="92">
        <v>7.81</v>
      </c>
      <c r="J591" s="92">
        <v>7.4</v>
      </c>
      <c r="K591" s="92">
        <v>6.71</v>
      </c>
      <c r="L591" s="92">
        <v>8.73</v>
      </c>
      <c r="N591" s="92">
        <f t="shared" ca="1" si="45"/>
        <v>8.4826855365469722</v>
      </c>
      <c r="O591" s="92">
        <f t="shared" si="46"/>
        <v>0.4093025757886169</v>
      </c>
      <c r="P591" s="92">
        <f t="shared" si="47"/>
        <v>8.4859775760773015</v>
      </c>
      <c r="Q591" s="92">
        <f t="shared" ca="1" si="48"/>
        <v>0.99961206125036084</v>
      </c>
      <c r="R591" s="92">
        <f t="shared" ca="1" si="49"/>
        <v>8.7266132947156514</v>
      </c>
    </row>
    <row r="592" spans="1:18" x14ac:dyDescent="0.3">
      <c r="A592" s="107">
        <v>40908.1875</v>
      </c>
      <c r="B592" s="92">
        <v>10.220000000000001</v>
      </c>
      <c r="C592" s="92">
        <v>9.91</v>
      </c>
      <c r="D592" s="92">
        <v>9.44</v>
      </c>
      <c r="E592" s="92">
        <v>9.06</v>
      </c>
      <c r="F592" s="92">
        <v>8.69</v>
      </c>
      <c r="G592" s="92">
        <v>8.2899999999999991</v>
      </c>
      <c r="H592" s="92">
        <v>7.87</v>
      </c>
      <c r="I592" s="92">
        <v>7.45</v>
      </c>
      <c r="J592" s="92">
        <v>6.99</v>
      </c>
      <c r="K592" s="92">
        <v>6.24</v>
      </c>
      <c r="L592" s="92">
        <v>8.42</v>
      </c>
      <c r="N592" s="92">
        <f t="shared" ca="1" si="45"/>
        <v>8.1891092970050572</v>
      </c>
      <c r="O592" s="92">
        <f t="shared" si="46"/>
        <v>0.48045637607093467</v>
      </c>
      <c r="P592" s="92">
        <f t="shared" si="47"/>
        <v>8.228476514387923</v>
      </c>
      <c r="Q592" s="92">
        <f t="shared" ca="1" si="48"/>
        <v>0.99521573436904998</v>
      </c>
      <c r="R592" s="92">
        <f t="shared" ca="1" si="49"/>
        <v>8.3797164833874014</v>
      </c>
    </row>
    <row r="593" spans="1:18" x14ac:dyDescent="0.3">
      <c r="A593" s="107">
        <v>40908.194444444445</v>
      </c>
      <c r="B593" s="92">
        <v>11.28</v>
      </c>
      <c r="C593" s="92">
        <v>10.99</v>
      </c>
      <c r="D593" s="92">
        <v>10.42</v>
      </c>
      <c r="E593" s="92">
        <v>9.8699999999999992</v>
      </c>
      <c r="F593" s="92">
        <v>9.36</v>
      </c>
      <c r="G593" s="92">
        <v>8.81</v>
      </c>
      <c r="H593" s="92">
        <v>8.3000000000000007</v>
      </c>
      <c r="I593" s="92">
        <v>7.77</v>
      </c>
      <c r="J593" s="92">
        <v>7.2</v>
      </c>
      <c r="K593" s="92">
        <v>6.31</v>
      </c>
      <c r="L593" s="92">
        <v>8.66</v>
      </c>
      <c r="N593" s="92">
        <f t="shared" ca="1" si="45"/>
        <v>8.7360755679220379</v>
      </c>
      <c r="O593" s="92">
        <f t="shared" si="46"/>
        <v>0.55105766382093702</v>
      </c>
      <c r="P593" s="92">
        <f t="shared" si="47"/>
        <v>8.7350506242769548</v>
      </c>
      <c r="Q593" s="92">
        <f t="shared" ca="1" si="48"/>
        <v>1.0001173368866614</v>
      </c>
      <c r="R593" s="92">
        <f t="shared" ca="1" si="49"/>
        <v>8.6610161374384873</v>
      </c>
    </row>
    <row r="594" spans="1:18" x14ac:dyDescent="0.3">
      <c r="A594" s="107">
        <v>40908.201388888891</v>
      </c>
      <c r="B594" s="92">
        <v>11.23</v>
      </c>
      <c r="C594" s="92">
        <v>10.94</v>
      </c>
      <c r="D594" s="92">
        <v>10.38</v>
      </c>
      <c r="E594" s="92">
        <v>9.82</v>
      </c>
      <c r="F594" s="92">
        <v>9.31</v>
      </c>
      <c r="G594" s="92">
        <v>8.7799999999999994</v>
      </c>
      <c r="H594" s="92">
        <v>8.27</v>
      </c>
      <c r="I594" s="92">
        <v>7.77</v>
      </c>
      <c r="J594" s="92">
        <v>7.17</v>
      </c>
      <c r="K594" s="92">
        <v>6.15</v>
      </c>
      <c r="L594" s="92">
        <v>8.7899999999999991</v>
      </c>
      <c r="N594" s="92">
        <f t="shared" ca="1" si="45"/>
        <v>8.6960019965291675</v>
      </c>
      <c r="O594" s="92">
        <f t="shared" si="46"/>
        <v>0.55299802525141328</v>
      </c>
      <c r="P594" s="92">
        <f t="shared" si="47"/>
        <v>8.7050439593978268</v>
      </c>
      <c r="Q594" s="92">
        <f t="shared" ca="1" si="48"/>
        <v>0.99896129612775841</v>
      </c>
      <c r="R594" s="92">
        <f t="shared" ca="1" si="49"/>
        <v>8.7808697929629957</v>
      </c>
    </row>
    <row r="595" spans="1:18" x14ac:dyDescent="0.3">
      <c r="A595" s="107">
        <v>40908.208333333336</v>
      </c>
      <c r="B595" s="92">
        <v>11.15</v>
      </c>
      <c r="C595" s="92">
        <v>10.85</v>
      </c>
      <c r="D595" s="92">
        <v>10.220000000000001</v>
      </c>
      <c r="E595" s="92">
        <v>9.6199999999999992</v>
      </c>
      <c r="F595" s="92">
        <v>9.1</v>
      </c>
      <c r="G595" s="92">
        <v>8.57</v>
      </c>
      <c r="H595" s="92">
        <v>8.06</v>
      </c>
      <c r="I595" s="92">
        <v>7.56</v>
      </c>
      <c r="J595" s="92">
        <v>7.04</v>
      </c>
      <c r="K595" s="92">
        <v>6.17</v>
      </c>
      <c r="L595" s="92">
        <v>8.5</v>
      </c>
      <c r="N595" s="92">
        <f t="shared" ca="1" si="45"/>
        <v>8.5204674637195339</v>
      </c>
      <c r="O595" s="92">
        <f t="shared" si="46"/>
        <v>0.5669729571858253</v>
      </c>
      <c r="P595" s="92">
        <f t="shared" si="47"/>
        <v>8.4949959478582411</v>
      </c>
      <c r="Q595" s="92">
        <f t="shared" ca="1" si="48"/>
        <v>1.0029984141272856</v>
      </c>
      <c r="R595" s="92">
        <f t="shared" ca="1" si="49"/>
        <v>8.5254865200819285</v>
      </c>
    </row>
    <row r="596" spans="1:18" x14ac:dyDescent="0.3">
      <c r="A596" s="107">
        <v>40908.215277777781</v>
      </c>
      <c r="B596" s="92">
        <v>10.119999999999999</v>
      </c>
      <c r="C596" s="92">
        <v>9.8699999999999992</v>
      </c>
      <c r="D596" s="92">
        <v>9.3000000000000007</v>
      </c>
      <c r="E596" s="92">
        <v>8.66</v>
      </c>
      <c r="F596" s="92">
        <v>8.0500000000000007</v>
      </c>
      <c r="G596" s="92">
        <v>7.42</v>
      </c>
      <c r="H596" s="92">
        <v>6.81</v>
      </c>
      <c r="I596" s="92">
        <v>6.24</v>
      </c>
      <c r="J596" s="92">
        <v>5.7</v>
      </c>
      <c r="K596" s="92">
        <v>5.0199999999999996</v>
      </c>
      <c r="L596" s="92">
        <v>7.42</v>
      </c>
      <c r="N596" s="92">
        <f t="shared" ca="1" si="45"/>
        <v>7.3781613760707234</v>
      </c>
      <c r="O596" s="92">
        <f t="shared" si="46"/>
        <v>0.79275570902743508</v>
      </c>
      <c r="P596" s="92">
        <f t="shared" si="47"/>
        <v>7.32935871822112</v>
      </c>
      <c r="Q596" s="92">
        <f t="shared" ca="1" si="48"/>
        <v>1.0066585167578546</v>
      </c>
      <c r="R596" s="92">
        <f t="shared" ca="1" si="49"/>
        <v>7.4694061943432803</v>
      </c>
    </row>
    <row r="597" spans="1:18" x14ac:dyDescent="0.3">
      <c r="A597" s="107">
        <v>40908.222222222219</v>
      </c>
      <c r="B597" s="92">
        <v>9.27</v>
      </c>
      <c r="C597" s="92">
        <v>8.9700000000000006</v>
      </c>
      <c r="D597" s="92">
        <v>8.35</v>
      </c>
      <c r="E597" s="92">
        <v>7.73</v>
      </c>
      <c r="F597" s="92">
        <v>7.17</v>
      </c>
      <c r="G597" s="92">
        <v>6.57</v>
      </c>
      <c r="H597" s="92">
        <v>6.02</v>
      </c>
      <c r="I597" s="92">
        <v>5.49</v>
      </c>
      <c r="J597" s="92">
        <v>4.9800000000000004</v>
      </c>
      <c r="K597" s="92">
        <v>4.2</v>
      </c>
      <c r="L597" s="92">
        <v>6.19</v>
      </c>
      <c r="N597" s="92">
        <f t="shared" ca="1" si="45"/>
        <v>6.5415507637152031</v>
      </c>
      <c r="O597" s="92">
        <f t="shared" si="46"/>
        <v>0.807907560464319</v>
      </c>
      <c r="P597" s="92">
        <f t="shared" si="47"/>
        <v>6.4882177809150567</v>
      </c>
      <c r="Q597" s="92">
        <f t="shared" ca="1" si="48"/>
        <v>1.0082199742057094</v>
      </c>
      <c r="R597" s="92">
        <f t="shared" ca="1" si="49"/>
        <v>6.2408816403333418</v>
      </c>
    </row>
    <row r="598" spans="1:18" x14ac:dyDescent="0.3">
      <c r="A598" s="107">
        <v>40908.229166666664</v>
      </c>
      <c r="B598" s="92">
        <v>9.27</v>
      </c>
      <c r="C598" s="92">
        <v>8.98</v>
      </c>
      <c r="D598" s="92">
        <v>8.3800000000000008</v>
      </c>
      <c r="E598" s="92">
        <v>7.71</v>
      </c>
      <c r="F598" s="92">
        <v>7.12</v>
      </c>
      <c r="G598" s="92">
        <v>6.55</v>
      </c>
      <c r="H598" s="92">
        <v>6.04</v>
      </c>
      <c r="I598" s="92">
        <v>5.54</v>
      </c>
      <c r="J598" s="92">
        <v>5.03</v>
      </c>
      <c r="K598" s="92">
        <v>4.3499999999999996</v>
      </c>
      <c r="L598" s="92">
        <v>6.75</v>
      </c>
      <c r="N598" s="92">
        <f t="shared" ca="1" si="45"/>
        <v>6.5564868883607446</v>
      </c>
      <c r="O598" s="92">
        <f t="shared" si="46"/>
        <v>0.7490837492347453</v>
      </c>
      <c r="P598" s="92">
        <f t="shared" si="47"/>
        <v>6.4743687693088114</v>
      </c>
      <c r="Q598" s="92">
        <f t="shared" ca="1" si="48"/>
        <v>1.0126835714766831</v>
      </c>
      <c r="R598" s="92">
        <f t="shared" ca="1" si="49"/>
        <v>6.8356141074676104</v>
      </c>
    </row>
    <row r="599" spans="1:18" x14ac:dyDescent="0.3">
      <c r="A599" s="107">
        <v>40908.236111111109</v>
      </c>
      <c r="B599" s="92">
        <v>9.4499999999999993</v>
      </c>
      <c r="C599" s="92">
        <v>9.2200000000000006</v>
      </c>
      <c r="D599" s="92">
        <v>8.68</v>
      </c>
      <c r="E599" s="92">
        <v>8.09</v>
      </c>
      <c r="F599" s="92">
        <v>7.53</v>
      </c>
      <c r="G599" s="92">
        <v>6.96</v>
      </c>
      <c r="H599" s="92">
        <v>6.45</v>
      </c>
      <c r="I599" s="92">
        <v>5.96</v>
      </c>
      <c r="J599" s="92">
        <v>5.47</v>
      </c>
      <c r="K599" s="92">
        <v>4.88</v>
      </c>
      <c r="L599" s="92">
        <v>6.69</v>
      </c>
      <c r="N599" s="92">
        <f t="shared" ca="1" si="45"/>
        <v>6.9550829521091755</v>
      </c>
      <c r="O599" s="92">
        <f t="shared" si="46"/>
        <v>0.7032328130672979</v>
      </c>
      <c r="P599" s="92">
        <f t="shared" si="47"/>
        <v>6.8845269441408963</v>
      </c>
      <c r="Q599" s="92">
        <f t="shared" ca="1" si="48"/>
        <v>1.01024849035246</v>
      </c>
      <c r="R599" s="92">
        <f t="shared" ca="1" si="49"/>
        <v>6.7585624004579579</v>
      </c>
    </row>
    <row r="600" spans="1:18" x14ac:dyDescent="0.3">
      <c r="A600" s="107">
        <v>40908.243055555555</v>
      </c>
      <c r="B600" s="92">
        <v>8.23</v>
      </c>
      <c r="C600" s="92">
        <v>7.95</v>
      </c>
      <c r="D600" s="92">
        <v>7.41</v>
      </c>
      <c r="E600" s="92">
        <v>6.89</v>
      </c>
      <c r="F600" s="92">
        <v>6.43</v>
      </c>
      <c r="G600" s="92">
        <v>5.98</v>
      </c>
      <c r="H600" s="92">
        <v>5.59</v>
      </c>
      <c r="I600" s="92">
        <v>5.22</v>
      </c>
      <c r="J600" s="92">
        <v>4.88</v>
      </c>
      <c r="K600" s="92">
        <v>4.45</v>
      </c>
      <c r="L600" s="92">
        <v>5.93</v>
      </c>
      <c r="N600" s="92">
        <f t="shared" ca="1" si="45"/>
        <v>6.0158459328808584</v>
      </c>
      <c r="O600" s="92">
        <f t="shared" si="46"/>
        <v>0.62322379412666329</v>
      </c>
      <c r="P600" s="92">
        <f t="shared" si="47"/>
        <v>5.9224960494210581</v>
      </c>
      <c r="Q600" s="92">
        <f t="shared" ca="1" si="48"/>
        <v>1.0157619156991968</v>
      </c>
      <c r="R600" s="92">
        <f t="shared" ca="1" si="49"/>
        <v>6.023468160096237</v>
      </c>
    </row>
    <row r="601" spans="1:18" x14ac:dyDescent="0.3">
      <c r="A601" s="107">
        <v>40908.25</v>
      </c>
      <c r="B601" s="92">
        <v>8.5299999999999994</v>
      </c>
      <c r="C601" s="92">
        <v>8.2899999999999991</v>
      </c>
      <c r="D601" s="92">
        <v>7.87</v>
      </c>
      <c r="E601" s="92">
        <v>7.45</v>
      </c>
      <c r="F601" s="92">
        <v>7</v>
      </c>
      <c r="G601" s="92">
        <v>6.53</v>
      </c>
      <c r="H601" s="92">
        <v>6.09</v>
      </c>
      <c r="I601" s="92">
        <v>5.69</v>
      </c>
      <c r="J601" s="92">
        <v>5.28</v>
      </c>
      <c r="K601" s="92">
        <v>4.6100000000000003</v>
      </c>
      <c r="L601" s="92">
        <v>6.33</v>
      </c>
      <c r="N601" s="92">
        <f t="shared" ca="1" si="45"/>
        <v>6.4935362551166609</v>
      </c>
      <c r="O601" s="92">
        <f t="shared" si="46"/>
        <v>0.64464052085932355</v>
      </c>
      <c r="P601" s="92">
        <f t="shared" si="47"/>
        <v>6.4650601518065969</v>
      </c>
      <c r="Q601" s="92">
        <f t="shared" ca="1" si="48"/>
        <v>1.0044046153696045</v>
      </c>
      <c r="R601" s="92">
        <f t="shared" ca="1" si="49"/>
        <v>6.3578812152895967</v>
      </c>
    </row>
    <row r="602" spans="1:18" x14ac:dyDescent="0.3">
      <c r="A602" s="107">
        <v>40908.256944444445</v>
      </c>
      <c r="B602" s="92">
        <v>8.42</v>
      </c>
      <c r="C602" s="92">
        <v>8.23</v>
      </c>
      <c r="D602" s="92">
        <v>7.84</v>
      </c>
      <c r="E602" s="92">
        <v>7.38</v>
      </c>
      <c r="F602" s="92">
        <v>6.96</v>
      </c>
      <c r="G602" s="92">
        <v>6.57</v>
      </c>
      <c r="H602" s="92">
        <v>6.18</v>
      </c>
      <c r="I602" s="92">
        <v>5.78</v>
      </c>
      <c r="J602" s="92">
        <v>5.29</v>
      </c>
      <c r="K602" s="92">
        <v>4.6100000000000003</v>
      </c>
      <c r="L602" s="92">
        <v>6.39</v>
      </c>
      <c r="N602" s="92">
        <f t="shared" ca="1" si="45"/>
        <v>6.5045356963266787</v>
      </c>
      <c r="O602" s="92">
        <f t="shared" si="46"/>
        <v>0.56550719792132265</v>
      </c>
      <c r="P602" s="92">
        <f t="shared" si="47"/>
        <v>6.5126478115462465</v>
      </c>
      <c r="Q602" s="92">
        <f t="shared" ca="1" si="48"/>
        <v>0.9987544059721476</v>
      </c>
      <c r="R602" s="92">
        <f t="shared" ca="1" si="49"/>
        <v>6.3820406541620232</v>
      </c>
    </row>
    <row r="603" spans="1:18" x14ac:dyDescent="0.3">
      <c r="A603" s="107">
        <v>40908.263888888891</v>
      </c>
      <c r="B603" s="92">
        <v>8.77</v>
      </c>
      <c r="C603" s="92">
        <v>8.4700000000000006</v>
      </c>
      <c r="D603" s="92">
        <v>7.92</v>
      </c>
      <c r="E603" s="92">
        <v>7.42</v>
      </c>
      <c r="F603" s="92">
        <v>6.98</v>
      </c>
      <c r="G603" s="92">
        <v>6.61</v>
      </c>
      <c r="H603" s="92">
        <v>6.27</v>
      </c>
      <c r="I603" s="92">
        <v>5.9</v>
      </c>
      <c r="J603" s="92">
        <v>5.52</v>
      </c>
      <c r="K603" s="92">
        <v>4.9800000000000004</v>
      </c>
      <c r="L603" s="92">
        <v>6.47</v>
      </c>
      <c r="N603" s="92">
        <f t="shared" ca="1" si="45"/>
        <v>6.6147239180598252</v>
      </c>
      <c r="O603" s="92">
        <f t="shared" si="46"/>
        <v>0.48799140509326155</v>
      </c>
      <c r="P603" s="92">
        <f t="shared" si="47"/>
        <v>6.5601780482623537</v>
      </c>
      <c r="Q603" s="92">
        <f t="shared" ca="1" si="48"/>
        <v>1.0083146935031617</v>
      </c>
      <c r="R603" s="92">
        <f t="shared" ca="1" si="49"/>
        <v>6.5237960669654562</v>
      </c>
    </row>
    <row r="604" spans="1:18" x14ac:dyDescent="0.3">
      <c r="A604" s="107">
        <v>40908.270833333336</v>
      </c>
      <c r="B604" s="92">
        <v>8.58</v>
      </c>
      <c r="C604" s="92">
        <v>8.35</v>
      </c>
      <c r="D604" s="92">
        <v>7.85</v>
      </c>
      <c r="E604" s="92">
        <v>7.37</v>
      </c>
      <c r="F604" s="92">
        <v>6.9</v>
      </c>
      <c r="G604" s="92">
        <v>6.42</v>
      </c>
      <c r="H604" s="92">
        <v>5.99</v>
      </c>
      <c r="I604" s="92">
        <v>5.63</v>
      </c>
      <c r="J604" s="92">
        <v>5.33</v>
      </c>
      <c r="K604" s="92">
        <v>4.84</v>
      </c>
      <c r="L604" s="92">
        <v>6.39</v>
      </c>
      <c r="N604" s="92">
        <f t="shared" ca="1" si="45"/>
        <v>6.4522880524102355</v>
      </c>
      <c r="O604" s="92">
        <f t="shared" si="46"/>
        <v>0.64064697426848527</v>
      </c>
      <c r="P604" s="92">
        <f t="shared" si="47"/>
        <v>6.3565476491450381</v>
      </c>
      <c r="Q604" s="92">
        <f t="shared" ca="1" si="48"/>
        <v>1.0150616983541489</v>
      </c>
      <c r="R604" s="92">
        <f t="shared" ca="1" si="49"/>
        <v>6.4862442524830115</v>
      </c>
    </row>
    <row r="605" spans="1:18" x14ac:dyDescent="0.3">
      <c r="A605" s="107">
        <v>40908.277777777781</v>
      </c>
      <c r="B605" s="92">
        <v>7.66</v>
      </c>
      <c r="C605" s="92">
        <v>7.39</v>
      </c>
      <c r="D605" s="92">
        <v>6.91</v>
      </c>
      <c r="E605" s="92">
        <v>6.49</v>
      </c>
      <c r="F605" s="92">
        <v>6.08</v>
      </c>
      <c r="G605" s="92">
        <v>5.71</v>
      </c>
      <c r="H605" s="92">
        <v>5.3</v>
      </c>
      <c r="I605" s="92">
        <v>4.87</v>
      </c>
      <c r="J605" s="92">
        <v>4.53</v>
      </c>
      <c r="K605" s="92">
        <v>4.1100000000000003</v>
      </c>
      <c r="L605" s="92">
        <v>5.63</v>
      </c>
      <c r="N605" s="92">
        <f t="shared" ca="1" si="45"/>
        <v>5.6546978361100297</v>
      </c>
      <c r="O605" s="92">
        <f t="shared" si="46"/>
        <v>0.68856607382119617</v>
      </c>
      <c r="P605" s="92">
        <f t="shared" si="47"/>
        <v>5.6493662279201162</v>
      </c>
      <c r="Q605" s="92">
        <f t="shared" ca="1" si="48"/>
        <v>1.0009437533299865</v>
      </c>
      <c r="R605" s="92">
        <f t="shared" ca="1" si="49"/>
        <v>5.6353133312478239</v>
      </c>
    </row>
    <row r="606" spans="1:18" x14ac:dyDescent="0.3">
      <c r="A606" s="107">
        <v>40908.284722222219</v>
      </c>
      <c r="B606" s="92">
        <v>7.4</v>
      </c>
      <c r="C606" s="92">
        <v>7.17</v>
      </c>
      <c r="D606" s="92">
        <v>6.75</v>
      </c>
      <c r="E606" s="92">
        <v>6.33</v>
      </c>
      <c r="F606" s="92">
        <v>5.91</v>
      </c>
      <c r="G606" s="92">
        <v>5.47</v>
      </c>
      <c r="H606" s="92">
        <v>5.08</v>
      </c>
      <c r="I606" s="92">
        <v>4.75</v>
      </c>
      <c r="J606" s="92">
        <v>4.46</v>
      </c>
      <c r="K606" s="92">
        <v>4.01</v>
      </c>
      <c r="L606" s="92">
        <v>5.49</v>
      </c>
      <c r="N606" s="92">
        <f t="shared" ca="1" si="45"/>
        <v>5.4909396810525433</v>
      </c>
      <c r="O606" s="92">
        <f t="shared" si="46"/>
        <v>0.68353113973085067</v>
      </c>
      <c r="P606" s="92">
        <f t="shared" si="47"/>
        <v>5.41233724214079</v>
      </c>
      <c r="Q606" s="92">
        <f t="shared" ca="1" si="48"/>
        <v>1.0145228272731694</v>
      </c>
      <c r="R606" s="92">
        <f t="shared" ca="1" si="49"/>
        <v>5.5697303217297005</v>
      </c>
    </row>
    <row r="607" spans="1:18" x14ac:dyDescent="0.3">
      <c r="A607" s="107">
        <v>40908.291666666664</v>
      </c>
      <c r="B607" s="92">
        <v>8.56</v>
      </c>
      <c r="C607" s="92">
        <v>8.33</v>
      </c>
      <c r="D607" s="92">
        <v>7.86</v>
      </c>
      <c r="E607" s="92">
        <v>7.37</v>
      </c>
      <c r="F607" s="92">
        <v>6.95</v>
      </c>
      <c r="G607" s="92">
        <v>6.58</v>
      </c>
      <c r="H607" s="92">
        <v>6.2</v>
      </c>
      <c r="I607" s="92">
        <v>5.72</v>
      </c>
      <c r="J607" s="92">
        <v>5.21</v>
      </c>
      <c r="K607" s="92">
        <v>4.58</v>
      </c>
      <c r="L607" s="92">
        <v>6.36</v>
      </c>
      <c r="N607" s="92">
        <f t="shared" ca="1" si="45"/>
        <v>6.4931258448928268</v>
      </c>
      <c r="O607" s="92">
        <f t="shared" si="46"/>
        <v>0.54970411971792155</v>
      </c>
      <c r="P607" s="92">
        <f t="shared" si="47"/>
        <v>6.5241588311061562</v>
      </c>
      <c r="Q607" s="92">
        <f t="shared" ca="1" si="48"/>
        <v>0.99524337358781501</v>
      </c>
      <c r="R607" s="92">
        <f t="shared" ca="1" si="49"/>
        <v>6.3297478560185034</v>
      </c>
    </row>
    <row r="608" spans="1:18" x14ac:dyDescent="0.3">
      <c r="A608" s="107">
        <v>40908.298611111109</v>
      </c>
      <c r="B608" s="92">
        <v>8.68</v>
      </c>
      <c r="C608" s="92">
        <v>8.48</v>
      </c>
      <c r="D608" s="92">
        <v>8.0299999999999994</v>
      </c>
      <c r="E608" s="92">
        <v>7.49</v>
      </c>
      <c r="F608" s="92">
        <v>6.97</v>
      </c>
      <c r="G608" s="92">
        <v>6.44</v>
      </c>
      <c r="H608" s="92">
        <v>5.94</v>
      </c>
      <c r="I608" s="92">
        <v>5.46</v>
      </c>
      <c r="J608" s="92">
        <v>5.01</v>
      </c>
      <c r="K608" s="92">
        <v>4.4000000000000004</v>
      </c>
      <c r="L608" s="92">
        <v>6.22</v>
      </c>
      <c r="N608" s="92">
        <f t="shared" ca="1" si="45"/>
        <v>6.4100790448126359</v>
      </c>
      <c r="O608" s="92">
        <f t="shared" si="46"/>
        <v>0.7468508414207059</v>
      </c>
      <c r="P608" s="92">
        <f t="shared" si="47"/>
        <v>6.3658592906513771</v>
      </c>
      <c r="Q608" s="92">
        <f t="shared" ca="1" si="48"/>
        <v>1.0069463920175235</v>
      </c>
      <c r="R608" s="92">
        <f t="shared" ca="1" si="49"/>
        <v>6.2632065583489958</v>
      </c>
    </row>
    <row r="609" spans="1:18" x14ac:dyDescent="0.3">
      <c r="A609" s="107">
        <v>40908.305555555555</v>
      </c>
      <c r="B609" s="92">
        <v>8.5399999999999991</v>
      </c>
      <c r="C609" s="92">
        <v>8.4700000000000006</v>
      </c>
      <c r="D609" s="92">
        <v>8.25</v>
      </c>
      <c r="E609" s="92">
        <v>8.01</v>
      </c>
      <c r="F609" s="92">
        <v>7.69</v>
      </c>
      <c r="G609" s="92">
        <v>7.31</v>
      </c>
      <c r="H609" s="92">
        <v>6.87</v>
      </c>
      <c r="I609" s="92">
        <v>6.35</v>
      </c>
      <c r="J609" s="92">
        <v>5.83</v>
      </c>
      <c r="K609" s="92">
        <v>5.12</v>
      </c>
      <c r="L609" s="92">
        <v>7.16</v>
      </c>
      <c r="N609" s="92">
        <f t="shared" ca="1" si="45"/>
        <v>7.1055324017929804</v>
      </c>
      <c r="O609" s="92">
        <f t="shared" si="46"/>
        <v>0.57367259142017846</v>
      </c>
      <c r="P609" s="92">
        <f t="shared" si="47"/>
        <v>7.2452707588315635</v>
      </c>
      <c r="Q609" s="92">
        <f t="shared" ca="1" si="48"/>
        <v>0.98071316287686694</v>
      </c>
      <c r="R609" s="92">
        <f t="shared" ca="1" si="49"/>
        <v>7.021906246198367</v>
      </c>
    </row>
    <row r="610" spans="1:18" x14ac:dyDescent="0.3">
      <c r="A610" s="107">
        <v>40908.3125</v>
      </c>
      <c r="B610" s="92">
        <v>7.97</v>
      </c>
      <c r="C610" s="92">
        <v>7.92</v>
      </c>
      <c r="D610" s="92">
        <v>7.79</v>
      </c>
      <c r="E610" s="92">
        <v>7.56</v>
      </c>
      <c r="F610" s="92">
        <v>7.27</v>
      </c>
      <c r="G610" s="92">
        <v>6.85</v>
      </c>
      <c r="H610" s="92">
        <v>6.36</v>
      </c>
      <c r="I610" s="92">
        <v>5.83</v>
      </c>
      <c r="J610" s="92">
        <v>5.33</v>
      </c>
      <c r="K610" s="92">
        <v>4.76</v>
      </c>
      <c r="L610" s="92">
        <v>6.81</v>
      </c>
      <c r="N610" s="92">
        <f t="shared" ca="1" si="45"/>
        <v>6.6332291859138408</v>
      </c>
      <c r="O610" s="92">
        <f t="shared" si="46"/>
        <v>0.68586837012059099</v>
      </c>
      <c r="P610" s="92">
        <f t="shared" si="47"/>
        <v>6.7775441808635666</v>
      </c>
      <c r="Q610" s="92">
        <f t="shared" ca="1" si="48"/>
        <v>0.97870688982637699</v>
      </c>
      <c r="R610" s="92">
        <f t="shared" ca="1" si="49"/>
        <v>6.6649939197176273</v>
      </c>
    </row>
    <row r="611" spans="1:18" x14ac:dyDescent="0.3">
      <c r="A611" s="107">
        <v>40908.319444444445</v>
      </c>
      <c r="B611" s="92">
        <v>9.0299999999999994</v>
      </c>
      <c r="C611" s="92">
        <v>8.8699999999999992</v>
      </c>
      <c r="D611" s="92">
        <v>8.59</v>
      </c>
      <c r="E611" s="92">
        <v>8.33</v>
      </c>
      <c r="F611" s="92">
        <v>8.0299999999999994</v>
      </c>
      <c r="G611" s="92">
        <v>7.64</v>
      </c>
      <c r="H611" s="92">
        <v>7.18</v>
      </c>
      <c r="I611" s="92">
        <v>6.7</v>
      </c>
      <c r="J611" s="92">
        <v>6.25</v>
      </c>
      <c r="K611" s="92">
        <v>5.61</v>
      </c>
      <c r="L611" s="92">
        <v>7.46</v>
      </c>
      <c r="N611" s="92">
        <f t="shared" ca="1" si="45"/>
        <v>7.4599533405843239</v>
      </c>
      <c r="O611" s="92">
        <f t="shared" si="46"/>
        <v>0.57384865610679259</v>
      </c>
      <c r="P611" s="92">
        <f t="shared" si="47"/>
        <v>7.5723279748323256</v>
      </c>
      <c r="Q611" s="92">
        <f t="shared" ca="1" si="48"/>
        <v>0.98515983002565466</v>
      </c>
      <c r="R611" s="92">
        <f t="shared" ca="1" si="49"/>
        <v>7.3492923319913839</v>
      </c>
    </row>
    <row r="612" spans="1:18" x14ac:dyDescent="0.3">
      <c r="A612" s="107">
        <v>40908.326388888891</v>
      </c>
      <c r="B612" s="92">
        <v>9.59</v>
      </c>
      <c r="C612" s="92">
        <v>9.43</v>
      </c>
      <c r="D612" s="92">
        <v>9.09</v>
      </c>
      <c r="E612" s="92">
        <v>8.7100000000000009</v>
      </c>
      <c r="F612" s="92">
        <v>8.34</v>
      </c>
      <c r="G612" s="92">
        <v>7.87</v>
      </c>
      <c r="H612" s="92">
        <v>7.36</v>
      </c>
      <c r="I612" s="92">
        <v>6.91</v>
      </c>
      <c r="J612" s="92">
        <v>6.49</v>
      </c>
      <c r="K612" s="92">
        <v>5.85</v>
      </c>
      <c r="L612" s="92">
        <v>7.68</v>
      </c>
      <c r="N612" s="92">
        <f t="shared" ca="1" si="45"/>
        <v>7.7546267270741929</v>
      </c>
      <c r="O612" s="92">
        <f t="shared" si="46"/>
        <v>0.61912864185461769</v>
      </c>
      <c r="P612" s="92">
        <f t="shared" si="47"/>
        <v>7.7948166167260107</v>
      </c>
      <c r="Q612" s="92">
        <f t="shared" ca="1" si="48"/>
        <v>0.99484402371114433</v>
      </c>
      <c r="R612" s="92">
        <f t="shared" ca="1" si="49"/>
        <v>7.6404021021015884</v>
      </c>
    </row>
    <row r="613" spans="1:18" x14ac:dyDescent="0.3">
      <c r="A613" s="107">
        <v>40908.333333333336</v>
      </c>
      <c r="B613" s="92">
        <v>9.49</v>
      </c>
      <c r="C613" s="92">
        <v>9.39</v>
      </c>
      <c r="D613" s="92">
        <v>9.15</v>
      </c>
      <c r="E613" s="92">
        <v>8.85</v>
      </c>
      <c r="F613" s="92">
        <v>8.52</v>
      </c>
      <c r="G613" s="92">
        <v>8.06</v>
      </c>
      <c r="H613" s="92">
        <v>7.55</v>
      </c>
      <c r="I613" s="92">
        <v>7.06</v>
      </c>
      <c r="J613" s="92">
        <v>6.61</v>
      </c>
      <c r="K613" s="92">
        <v>5.93</v>
      </c>
      <c r="L613" s="92">
        <v>7.97</v>
      </c>
      <c r="N613" s="92">
        <f t="shared" ca="1" si="45"/>
        <v>7.892977124310061</v>
      </c>
      <c r="O613" s="92">
        <f t="shared" si="46"/>
        <v>0.60404609527463415</v>
      </c>
      <c r="P613" s="92">
        <f t="shared" si="47"/>
        <v>7.9848685002229081</v>
      </c>
      <c r="Q613" s="92">
        <f t="shared" ca="1" si="48"/>
        <v>0.98849181099096606</v>
      </c>
      <c r="R613" s="92">
        <f t="shared" ca="1" si="49"/>
        <v>7.8782797335979993</v>
      </c>
    </row>
    <row r="614" spans="1:18" x14ac:dyDescent="0.3">
      <c r="A614" s="107">
        <v>40922.243055555555</v>
      </c>
      <c r="B614" s="92">
        <v>11.58</v>
      </c>
      <c r="C614" s="92">
        <v>11.34</v>
      </c>
      <c r="D614" s="92">
        <v>10.84</v>
      </c>
      <c r="E614" s="92">
        <v>10.28</v>
      </c>
      <c r="F614" s="92">
        <v>9.67</v>
      </c>
      <c r="G614" s="92">
        <v>8.9499999999999993</v>
      </c>
      <c r="H614" s="92">
        <v>8.25</v>
      </c>
      <c r="I614" s="92">
        <v>7.64</v>
      </c>
      <c r="J614" s="92">
        <v>7</v>
      </c>
      <c r="K614" s="92">
        <v>6.14</v>
      </c>
      <c r="L614" s="92">
        <v>9.11</v>
      </c>
      <c r="N614" s="92">
        <f t="shared" ca="1" si="45"/>
        <v>8.8489921310486235</v>
      </c>
      <c r="O614" s="92">
        <f t="shared" si="46"/>
        <v>0.75258880122057736</v>
      </c>
      <c r="P614" s="92">
        <f t="shared" si="47"/>
        <v>8.8461758220269537</v>
      </c>
      <c r="Q614" s="92">
        <f t="shared" ca="1" si="48"/>
        <v>1.0003183645767764</v>
      </c>
      <c r="R614" s="92">
        <f t="shared" ca="1" si="49"/>
        <v>9.1129003012944327</v>
      </c>
    </row>
    <row r="615" spans="1:18" x14ac:dyDescent="0.3">
      <c r="A615" s="107">
        <v>40922.25</v>
      </c>
      <c r="B615" s="92">
        <v>11.39</v>
      </c>
      <c r="C615" s="92">
        <v>11.12</v>
      </c>
      <c r="D615" s="92">
        <v>10.53</v>
      </c>
      <c r="E615" s="92">
        <v>9.92</v>
      </c>
      <c r="F615" s="92">
        <v>9.33</v>
      </c>
      <c r="G615" s="92">
        <v>8.7200000000000006</v>
      </c>
      <c r="H615" s="92">
        <v>8.1300000000000008</v>
      </c>
      <c r="I615" s="92">
        <v>7.52</v>
      </c>
      <c r="J615" s="92">
        <v>6.93</v>
      </c>
      <c r="K615" s="92">
        <v>6.13</v>
      </c>
      <c r="L615" s="92">
        <v>9.06</v>
      </c>
      <c r="N615" s="92">
        <f t="shared" ca="1" si="45"/>
        <v>8.6421924351637092</v>
      </c>
      <c r="O615" s="92">
        <f t="shared" si="46"/>
        <v>0.64740775933155748</v>
      </c>
      <c r="P615" s="92">
        <f t="shared" si="47"/>
        <v>8.6329105453346884</v>
      </c>
      <c r="Q615" s="92">
        <f t="shared" ca="1" si="48"/>
        <v>1.0010751750270408</v>
      </c>
      <c r="R615" s="92">
        <f t="shared" ca="1" si="49"/>
        <v>9.0697410857449903</v>
      </c>
    </row>
    <row r="616" spans="1:18" x14ac:dyDescent="0.3">
      <c r="A616" s="107">
        <v>40922.256944444445</v>
      </c>
      <c r="B616" s="92">
        <v>10.86</v>
      </c>
      <c r="C616" s="92">
        <v>10.53</v>
      </c>
      <c r="D616" s="92">
        <v>9.89</v>
      </c>
      <c r="E616" s="92">
        <v>9.2799999999999994</v>
      </c>
      <c r="F616" s="92">
        <v>8.73</v>
      </c>
      <c r="G616" s="92">
        <v>8.1999999999999993</v>
      </c>
      <c r="H616" s="92">
        <v>7.73</v>
      </c>
      <c r="I616" s="92">
        <v>7.24</v>
      </c>
      <c r="J616" s="92">
        <v>6.7</v>
      </c>
      <c r="K616" s="92">
        <v>5.96</v>
      </c>
      <c r="L616" s="92">
        <v>8.4700000000000006</v>
      </c>
      <c r="N616" s="92">
        <f t="shared" ca="1" si="45"/>
        <v>8.1848235595544221</v>
      </c>
      <c r="O616" s="92">
        <f t="shared" si="46"/>
        <v>0.54545177361153341</v>
      </c>
      <c r="P616" s="92">
        <f t="shared" si="47"/>
        <v>8.130946750255859</v>
      </c>
      <c r="Q616" s="92">
        <f t="shared" ca="1" si="48"/>
        <v>1.0066261421890221</v>
      </c>
      <c r="R616" s="92">
        <f t="shared" ca="1" si="49"/>
        <v>8.5261234243410176</v>
      </c>
    </row>
    <row r="617" spans="1:18" x14ac:dyDescent="0.3">
      <c r="A617" s="107">
        <v>40922.263888888891</v>
      </c>
      <c r="B617" s="92">
        <v>10.71</v>
      </c>
      <c r="C617" s="92">
        <v>10.46</v>
      </c>
      <c r="D617" s="92">
        <v>9.83</v>
      </c>
      <c r="E617" s="92">
        <v>9.16</v>
      </c>
      <c r="F617" s="92">
        <v>8.5399999999999991</v>
      </c>
      <c r="G617" s="92">
        <v>7.93</v>
      </c>
      <c r="H617" s="92">
        <v>7.29</v>
      </c>
      <c r="I617" s="92">
        <v>6.72</v>
      </c>
      <c r="J617" s="92">
        <v>6.18</v>
      </c>
      <c r="K617" s="92">
        <v>5.4</v>
      </c>
      <c r="L617" s="92">
        <v>8.15</v>
      </c>
      <c r="N617" s="92">
        <f t="shared" ca="1" si="45"/>
        <v>7.8713059450579825</v>
      </c>
      <c r="O617" s="92">
        <f t="shared" si="46"/>
        <v>0.77762408394429772</v>
      </c>
      <c r="P617" s="92">
        <f t="shared" si="47"/>
        <v>7.8349665523501599</v>
      </c>
      <c r="Q617" s="92">
        <f t="shared" ca="1" si="48"/>
        <v>1.0046381043830905</v>
      </c>
      <c r="R617" s="92">
        <f t="shared" ca="1" si="49"/>
        <v>8.1878005507221889</v>
      </c>
    </row>
    <row r="618" spans="1:18" x14ac:dyDescent="0.3">
      <c r="A618" s="107">
        <v>40922.270833333336</v>
      </c>
      <c r="B618" s="92">
        <v>10.47</v>
      </c>
      <c r="C618" s="92">
        <v>10.17</v>
      </c>
      <c r="D618" s="92">
        <v>9.56</v>
      </c>
      <c r="E618" s="92">
        <v>8.8800000000000008</v>
      </c>
      <c r="F618" s="92">
        <v>8.24</v>
      </c>
      <c r="G618" s="92">
        <v>7.59</v>
      </c>
      <c r="H618" s="92">
        <v>7.02</v>
      </c>
      <c r="I618" s="92">
        <v>6.51</v>
      </c>
      <c r="J618" s="92">
        <v>6.07</v>
      </c>
      <c r="K618" s="92">
        <v>5.4</v>
      </c>
      <c r="L618" s="92">
        <v>7.88</v>
      </c>
      <c r="N618" s="92">
        <f t="shared" ca="1" si="45"/>
        <v>7.6279140384845379</v>
      </c>
      <c r="O618" s="92">
        <f t="shared" si="46"/>
        <v>0.72142858615547489</v>
      </c>
      <c r="P618" s="92">
        <f t="shared" si="47"/>
        <v>7.5055776291673455</v>
      </c>
      <c r="Q618" s="92">
        <f t="shared" ca="1" si="48"/>
        <v>1.0162993996413789</v>
      </c>
      <c r="R618" s="92">
        <f t="shared" ca="1" si="49"/>
        <v>8.0084392691740653</v>
      </c>
    </row>
    <row r="619" spans="1:18" x14ac:dyDescent="0.3">
      <c r="A619" s="107">
        <v>40922.277777777781</v>
      </c>
      <c r="B619" s="92">
        <v>10.07</v>
      </c>
      <c r="C619" s="92">
        <v>9.7899999999999991</v>
      </c>
      <c r="D619" s="92">
        <v>9.16</v>
      </c>
      <c r="E619" s="92">
        <v>8.5500000000000007</v>
      </c>
      <c r="F619" s="92">
        <v>8.06</v>
      </c>
      <c r="G619" s="92">
        <v>7.57</v>
      </c>
      <c r="H619" s="92">
        <v>7.03</v>
      </c>
      <c r="I619" s="92">
        <v>6.44</v>
      </c>
      <c r="J619" s="92">
        <v>5.77</v>
      </c>
      <c r="K619" s="92">
        <v>4.95</v>
      </c>
      <c r="L619" s="92">
        <v>7.79</v>
      </c>
      <c r="N619" s="92">
        <f t="shared" ca="1" si="45"/>
        <v>7.4309682856271468</v>
      </c>
      <c r="O619" s="92">
        <f t="shared" si="46"/>
        <v>0.68389160078954625</v>
      </c>
      <c r="P619" s="92">
        <f t="shared" si="47"/>
        <v>7.4901579430796152</v>
      </c>
      <c r="Q619" s="92">
        <f t="shared" ca="1" si="48"/>
        <v>0.99209767565620488</v>
      </c>
      <c r="R619" s="92">
        <f t="shared" ca="1" si="49"/>
        <v>7.728440893361836</v>
      </c>
    </row>
    <row r="620" spans="1:18" x14ac:dyDescent="0.3">
      <c r="A620" s="107">
        <v>40922.284722222219</v>
      </c>
      <c r="B620" s="92">
        <v>10.17</v>
      </c>
      <c r="C620" s="92">
        <v>9.9600000000000009</v>
      </c>
      <c r="D620" s="92">
        <v>9.4600000000000009</v>
      </c>
      <c r="E620" s="92">
        <v>8.8000000000000007</v>
      </c>
      <c r="F620" s="92">
        <v>8.16</v>
      </c>
      <c r="G620" s="92">
        <v>7.51</v>
      </c>
      <c r="H620" s="92">
        <v>6.92</v>
      </c>
      <c r="I620" s="92">
        <v>6.33</v>
      </c>
      <c r="J620" s="92">
        <v>5.79</v>
      </c>
      <c r="K620" s="92">
        <v>4.99</v>
      </c>
      <c r="L620" s="92">
        <v>7.63</v>
      </c>
      <c r="N620" s="92">
        <f t="shared" ca="1" si="45"/>
        <v>7.4806247578806122</v>
      </c>
      <c r="O620" s="92">
        <f t="shared" si="46"/>
        <v>0.75609449976620902</v>
      </c>
      <c r="P620" s="92">
        <f t="shared" si="47"/>
        <v>7.4224770493468561</v>
      </c>
      <c r="Q620" s="92">
        <f t="shared" ca="1" si="48"/>
        <v>1.0078340031430442</v>
      </c>
      <c r="R620" s="92">
        <f t="shared" ca="1" si="49"/>
        <v>7.6897734439814265</v>
      </c>
    </row>
    <row r="621" spans="1:18" x14ac:dyDescent="0.3">
      <c r="A621" s="107">
        <v>40922.291666666664</v>
      </c>
      <c r="B621" s="92">
        <v>10.23</v>
      </c>
      <c r="C621" s="92">
        <v>9.94</v>
      </c>
      <c r="D621" s="92">
        <v>9.2899999999999991</v>
      </c>
      <c r="E621" s="92">
        <v>8.52</v>
      </c>
      <c r="F621" s="92">
        <v>7.84</v>
      </c>
      <c r="G621" s="92">
        <v>7.18</v>
      </c>
      <c r="H621" s="92">
        <v>6.54</v>
      </c>
      <c r="I621" s="92">
        <v>5.92</v>
      </c>
      <c r="J621" s="92">
        <v>5.3</v>
      </c>
      <c r="K621" s="92">
        <v>4.5599999999999996</v>
      </c>
      <c r="L621" s="92">
        <v>7.33</v>
      </c>
      <c r="N621" s="92">
        <f t="shared" ca="1" si="45"/>
        <v>7.1456212006440172</v>
      </c>
      <c r="O621" s="92">
        <f t="shared" si="46"/>
        <v>0.86275875530246715</v>
      </c>
      <c r="P621" s="92">
        <f t="shared" si="47"/>
        <v>7.0845971387975837</v>
      </c>
      <c r="Q621" s="92">
        <f t="shared" ca="1" si="48"/>
        <v>1.008613624832984</v>
      </c>
      <c r="R621" s="92">
        <f t="shared" ca="1" si="49"/>
        <v>7.3931378700257726</v>
      </c>
    </row>
    <row r="622" spans="1:18" x14ac:dyDescent="0.3">
      <c r="A622" s="107">
        <v>40922.298611111109</v>
      </c>
      <c r="B622" s="92">
        <v>10.029999999999999</v>
      </c>
      <c r="C622" s="92">
        <v>9.6999999999999993</v>
      </c>
      <c r="D622" s="92">
        <v>9.02</v>
      </c>
      <c r="E622" s="92">
        <v>8.34</v>
      </c>
      <c r="F622" s="92">
        <v>7.7</v>
      </c>
      <c r="G622" s="92">
        <v>7.09</v>
      </c>
      <c r="H622" s="92">
        <v>6.56</v>
      </c>
      <c r="I622" s="92">
        <v>5.99</v>
      </c>
      <c r="J622" s="92">
        <v>5.42</v>
      </c>
      <c r="K622" s="92">
        <v>4.72</v>
      </c>
      <c r="L622" s="92">
        <v>7.18</v>
      </c>
      <c r="N622" s="92">
        <f t="shared" ca="1" si="45"/>
        <v>7.0888396664190374</v>
      </c>
      <c r="O622" s="92">
        <f t="shared" si="46"/>
        <v>0.71797582388886427</v>
      </c>
      <c r="P622" s="92">
        <f t="shared" si="47"/>
        <v>7.0115143824072828</v>
      </c>
      <c r="Q622" s="92">
        <f t="shared" ca="1" si="48"/>
        <v>1.011028328517128</v>
      </c>
      <c r="R622" s="92">
        <f t="shared" ca="1" si="49"/>
        <v>7.2591833987529784</v>
      </c>
    </row>
    <row r="623" spans="1:18" x14ac:dyDescent="0.3">
      <c r="A623" s="107">
        <v>40922.305555555555</v>
      </c>
      <c r="B623" s="92">
        <v>9.58</v>
      </c>
      <c r="C623" s="92">
        <v>9.36</v>
      </c>
      <c r="D623" s="92">
        <v>9</v>
      </c>
      <c r="E623" s="92">
        <v>8.58</v>
      </c>
      <c r="F623" s="92">
        <v>8.07</v>
      </c>
      <c r="G623" s="92">
        <v>7.43</v>
      </c>
      <c r="H623" s="92">
        <v>6.81</v>
      </c>
      <c r="I623" s="92">
        <v>6.22</v>
      </c>
      <c r="J623" s="92">
        <v>5.62</v>
      </c>
      <c r="K623" s="92">
        <v>4.74</v>
      </c>
      <c r="L623" s="92">
        <v>7.57</v>
      </c>
      <c r="N623" s="92">
        <f t="shared" ca="1" si="45"/>
        <v>7.2902768005144125</v>
      </c>
      <c r="O623" s="92">
        <f t="shared" si="46"/>
        <v>0.80520148055285234</v>
      </c>
      <c r="P623" s="92">
        <f t="shared" si="47"/>
        <v>7.3378205062256274</v>
      </c>
      <c r="Q623" s="92">
        <f t="shared" ca="1" si="48"/>
        <v>0.99352073198426194</v>
      </c>
      <c r="R623" s="92">
        <f t="shared" ca="1" si="49"/>
        <v>7.5209519411208632</v>
      </c>
    </row>
    <row r="624" spans="1:18" x14ac:dyDescent="0.3">
      <c r="A624" s="107">
        <v>40922.3125</v>
      </c>
      <c r="B624" s="92">
        <v>9.0399999999999991</v>
      </c>
      <c r="C624" s="92">
        <v>8.8800000000000008</v>
      </c>
      <c r="D624" s="92">
        <v>8.5500000000000007</v>
      </c>
      <c r="E624" s="92">
        <v>8.1</v>
      </c>
      <c r="F624" s="92">
        <v>7.58</v>
      </c>
      <c r="G624" s="92">
        <v>7.04</v>
      </c>
      <c r="H624" s="92">
        <v>6.5</v>
      </c>
      <c r="I624" s="92">
        <v>6.07</v>
      </c>
      <c r="J624" s="92">
        <v>5.73</v>
      </c>
      <c r="K624" s="92">
        <v>5.15</v>
      </c>
      <c r="L624" s="92">
        <v>7.46</v>
      </c>
      <c r="N624" s="92">
        <f t="shared" ca="1" si="45"/>
        <v>7.0143978169146033</v>
      </c>
      <c r="O624" s="92">
        <f t="shared" si="46"/>
        <v>0.73748590376783862</v>
      </c>
      <c r="P624" s="92">
        <f t="shared" si="47"/>
        <v>6.9599622546579214</v>
      </c>
      <c r="Q624" s="92">
        <f t="shared" ca="1" si="48"/>
        <v>1.007821243889685</v>
      </c>
      <c r="R624" s="92">
        <f t="shared" ca="1" si="49"/>
        <v>7.5183464794170503</v>
      </c>
    </row>
    <row r="625" spans="1:29" x14ac:dyDescent="0.3">
      <c r="A625" s="107">
        <v>40922.319444444445</v>
      </c>
      <c r="B625" s="92">
        <v>7.73</v>
      </c>
      <c r="C625" s="92">
        <v>7.44</v>
      </c>
      <c r="D625" s="92">
        <v>6.92</v>
      </c>
      <c r="E625" s="92">
        <v>6.39</v>
      </c>
      <c r="F625" s="92">
        <v>5.94</v>
      </c>
      <c r="G625" s="92">
        <v>5.52</v>
      </c>
      <c r="H625" s="92">
        <v>5.0999999999999996</v>
      </c>
      <c r="I625" s="92">
        <v>4.6900000000000004</v>
      </c>
      <c r="J625" s="92">
        <v>4.34</v>
      </c>
      <c r="K625" s="92">
        <v>3.94</v>
      </c>
      <c r="L625" s="92">
        <v>5.64</v>
      </c>
      <c r="N625" s="92">
        <f t="shared" ca="1" si="45"/>
        <v>5.5151345547739998</v>
      </c>
      <c r="O625" s="92">
        <f t="shared" si="46"/>
        <v>0.73130670998307623</v>
      </c>
      <c r="P625" s="92">
        <f t="shared" si="47"/>
        <v>5.4577659788377311</v>
      </c>
      <c r="Q625" s="92">
        <f t="shared" ca="1" si="48"/>
        <v>1.0105113660348781</v>
      </c>
      <c r="R625" s="92">
        <f t="shared" ca="1" si="49"/>
        <v>5.6992841044367122</v>
      </c>
    </row>
    <row r="626" spans="1:29" x14ac:dyDescent="0.3">
      <c r="A626" s="107">
        <v>40922.326388888891</v>
      </c>
      <c r="B626" s="92">
        <v>7.56</v>
      </c>
      <c r="C626" s="92">
        <v>7.34</v>
      </c>
      <c r="D626" s="92">
        <v>6.96</v>
      </c>
      <c r="E626" s="92">
        <v>6.66</v>
      </c>
      <c r="F626" s="92">
        <v>6.43</v>
      </c>
      <c r="G626" s="92">
        <v>6.13</v>
      </c>
      <c r="H626" s="92">
        <v>5.83</v>
      </c>
      <c r="I626" s="92">
        <v>5.5</v>
      </c>
      <c r="J626" s="92">
        <v>5.14</v>
      </c>
      <c r="K626" s="92">
        <v>4.66</v>
      </c>
      <c r="L626" s="92">
        <v>6.36</v>
      </c>
      <c r="N626" s="92">
        <f t="shared" ca="1" si="45"/>
        <v>6.0485757516513479</v>
      </c>
      <c r="O626" s="92">
        <f t="shared" si="46"/>
        <v>0.46369177911017484</v>
      </c>
      <c r="P626" s="92">
        <f t="shared" si="47"/>
        <v>6.0860884584303863</v>
      </c>
      <c r="Q626" s="92">
        <f t="shared" ca="1" si="48"/>
        <v>0.99383631916702164</v>
      </c>
      <c r="R626" s="92">
        <f t="shared" ca="1" si="49"/>
        <v>6.3207989899022579</v>
      </c>
    </row>
    <row r="627" spans="1:29" x14ac:dyDescent="0.3">
      <c r="A627" s="107">
        <v>40922.333333333336</v>
      </c>
      <c r="B627" s="92">
        <v>8.18</v>
      </c>
      <c r="C627" s="92">
        <v>7.92</v>
      </c>
      <c r="D627" s="92">
        <v>7.36</v>
      </c>
      <c r="E627" s="92">
        <v>6.91</v>
      </c>
      <c r="F627" s="92">
        <v>6.57</v>
      </c>
      <c r="G627" s="92">
        <v>6.18</v>
      </c>
      <c r="H627" s="92">
        <v>5.77</v>
      </c>
      <c r="I627" s="92">
        <v>5.38</v>
      </c>
      <c r="J627" s="92">
        <v>5.01</v>
      </c>
      <c r="K627" s="92">
        <v>4.43</v>
      </c>
      <c r="L627" s="92">
        <v>6.26</v>
      </c>
      <c r="N627" s="92">
        <f t="shared" ca="1" si="45"/>
        <v>6.12075082282505</v>
      </c>
      <c r="O627" s="92">
        <f t="shared" si="46"/>
        <v>0.63435834953451187</v>
      </c>
      <c r="P627" s="92">
        <f t="shared" si="47"/>
        <v>6.1195163234668275</v>
      </c>
      <c r="Q627" s="92">
        <f t="shared" ca="1" si="48"/>
        <v>1.0002017315246776</v>
      </c>
      <c r="R627" s="92">
        <f t="shared" ca="1" si="49"/>
        <v>6.2612628393444814</v>
      </c>
    </row>
    <row r="628" spans="1:29" x14ac:dyDescent="0.3">
      <c r="A628" s="107">
        <v>40922.340277777781</v>
      </c>
      <c r="B628" s="92">
        <v>7.91</v>
      </c>
      <c r="C628" s="92">
        <v>7.64</v>
      </c>
      <c r="D628" s="92">
        <v>7.08</v>
      </c>
      <c r="E628" s="92">
        <v>6.45</v>
      </c>
      <c r="F628" s="92">
        <v>5.92</v>
      </c>
      <c r="G628" s="92">
        <v>5.46</v>
      </c>
      <c r="H628" s="92">
        <v>5.07</v>
      </c>
      <c r="I628" s="92">
        <v>4.67</v>
      </c>
      <c r="J628" s="92">
        <v>4.3</v>
      </c>
      <c r="K628" s="92">
        <v>3.68</v>
      </c>
      <c r="L628" s="92">
        <v>5.64</v>
      </c>
      <c r="N628" s="92">
        <f t="shared" ca="1" si="45"/>
        <v>5.5114617602337974</v>
      </c>
      <c r="O628" s="92">
        <f t="shared" si="46"/>
        <v>0.68483058203922753</v>
      </c>
      <c r="P628" s="92">
        <f t="shared" si="47"/>
        <v>5.4023338177037044</v>
      </c>
      <c r="Q628" s="92">
        <f t="shared" ca="1" si="48"/>
        <v>1.0202001479753946</v>
      </c>
      <c r="R628" s="92">
        <f t="shared" ca="1" si="49"/>
        <v>5.7539288345812256</v>
      </c>
    </row>
    <row r="629" spans="1:29" x14ac:dyDescent="0.3">
      <c r="A629" s="107">
        <v>40922.347222222219</v>
      </c>
      <c r="B629" s="92">
        <v>7.92</v>
      </c>
      <c r="C629" s="92">
        <v>7.57</v>
      </c>
      <c r="D629" s="92">
        <v>6.98</v>
      </c>
      <c r="E629" s="92">
        <v>6.39</v>
      </c>
      <c r="F629" s="92">
        <v>5.87</v>
      </c>
      <c r="G629" s="92">
        <v>5.37</v>
      </c>
      <c r="H629" s="92">
        <v>4.97</v>
      </c>
      <c r="I629" s="92">
        <v>4.6399999999999997</v>
      </c>
      <c r="J629" s="92">
        <v>4.34</v>
      </c>
      <c r="K629" s="92">
        <v>3.91</v>
      </c>
      <c r="L629" s="92">
        <v>5.53</v>
      </c>
      <c r="N629" s="92">
        <f t="shared" ca="1" si="45"/>
        <v>5.4706413958313309</v>
      </c>
      <c r="O629" s="92">
        <f t="shared" si="46"/>
        <v>0.71532671863322095</v>
      </c>
      <c r="P629" s="92">
        <f t="shared" si="47"/>
        <v>5.310772737616233</v>
      </c>
      <c r="Q629" s="92">
        <f t="shared" ca="1" si="48"/>
        <v>1.0301027112462839</v>
      </c>
      <c r="R629" s="92">
        <f t="shared" ca="1" si="49"/>
        <v>5.6964679931919502</v>
      </c>
    </row>
    <row r="630" spans="1:29" x14ac:dyDescent="0.3">
      <c r="A630" s="107">
        <v>40922.354166666664</v>
      </c>
      <c r="B630" s="92">
        <v>7.73</v>
      </c>
      <c r="C630" s="92">
        <v>7.45</v>
      </c>
      <c r="D630" s="92">
        <v>6.96</v>
      </c>
      <c r="E630" s="92">
        <v>6.44</v>
      </c>
      <c r="F630" s="92">
        <v>5.89</v>
      </c>
      <c r="G630" s="92">
        <v>5.26</v>
      </c>
      <c r="H630" s="92">
        <v>4.6399999999999997</v>
      </c>
      <c r="I630" s="92">
        <v>4.12</v>
      </c>
      <c r="J630" s="92">
        <v>3.74</v>
      </c>
      <c r="K630" s="92">
        <v>3.33</v>
      </c>
      <c r="L630" s="92">
        <v>5.4</v>
      </c>
      <c r="N630" s="92">
        <f t="shared" ca="1" si="45"/>
        <v>5.2347274898490088</v>
      </c>
      <c r="O630" s="92">
        <f t="shared" si="46"/>
        <v>1.1589733482022166</v>
      </c>
      <c r="P630" s="92">
        <f t="shared" si="47"/>
        <v>5.1663274991104418</v>
      </c>
      <c r="Q630" s="92">
        <f t="shared" ca="1" si="48"/>
        <v>1.0132395770013312</v>
      </c>
      <c r="R630" s="92">
        <f t="shared" ca="1" si="49"/>
        <v>5.4714937158071884</v>
      </c>
    </row>
    <row r="631" spans="1:29" x14ac:dyDescent="0.3">
      <c r="A631" s="107">
        <v>40922.361111111109</v>
      </c>
      <c r="B631" s="92">
        <v>7.4</v>
      </c>
      <c r="C631" s="92">
        <v>7.11</v>
      </c>
      <c r="D631" s="92">
        <v>6.65</v>
      </c>
      <c r="E631" s="92">
        <v>6.07</v>
      </c>
      <c r="F631" s="92">
        <v>5.55</v>
      </c>
      <c r="G631" s="92">
        <v>5</v>
      </c>
      <c r="H631" s="92">
        <v>4.47</v>
      </c>
      <c r="I631" s="92">
        <v>3.98</v>
      </c>
      <c r="J631" s="92">
        <v>3.54</v>
      </c>
      <c r="K631" s="92">
        <v>3</v>
      </c>
      <c r="L631" s="92">
        <v>5.18</v>
      </c>
      <c r="N631" s="92">
        <f t="shared" ca="1" si="45"/>
        <v>4.9734887865047099</v>
      </c>
      <c r="O631" s="92">
        <f t="shared" si="46"/>
        <v>1.0354476675099809</v>
      </c>
      <c r="P631" s="92">
        <f t="shared" si="47"/>
        <v>4.9203720061344978</v>
      </c>
      <c r="Q631" s="92">
        <f t="shared" ca="1" si="48"/>
        <v>1.0107952773294353</v>
      </c>
      <c r="R631" s="92">
        <f t="shared" ca="1" si="49"/>
        <v>5.2359195365664748</v>
      </c>
    </row>
    <row r="632" spans="1:29" x14ac:dyDescent="0.3">
      <c r="A632" s="107">
        <v>40922.368055555555</v>
      </c>
      <c r="B632" s="92">
        <v>7.73</v>
      </c>
      <c r="C632" s="92">
        <v>7.51</v>
      </c>
      <c r="D632" s="92">
        <v>6.98</v>
      </c>
      <c r="E632" s="92">
        <v>6.38</v>
      </c>
      <c r="F632" s="92">
        <v>5.77</v>
      </c>
      <c r="G632" s="92">
        <v>5.08</v>
      </c>
      <c r="H632" s="92">
        <v>4.3600000000000003</v>
      </c>
      <c r="I632" s="92">
        <v>3.67</v>
      </c>
      <c r="J632" s="92">
        <v>3.2</v>
      </c>
      <c r="K632" s="92">
        <v>2.83</v>
      </c>
      <c r="L632" s="92">
        <v>5.18</v>
      </c>
      <c r="N632" s="92">
        <f t="shared" ca="1" si="45"/>
        <v>4.9968049314481666</v>
      </c>
      <c r="O632" s="92">
        <f t="shared" si="46"/>
        <v>1.4123846348642566</v>
      </c>
      <c r="P632" s="92">
        <f t="shared" si="47"/>
        <v>4.9699679269161514</v>
      </c>
      <c r="Q632" s="92">
        <f t="shared" ca="1" si="48"/>
        <v>1.0053998345515818</v>
      </c>
      <c r="R632" s="92">
        <f t="shared" ca="1" si="49"/>
        <v>5.2079711429771933</v>
      </c>
      <c r="V632" s="134"/>
      <c r="W632" s="134"/>
      <c r="X632" s="134"/>
      <c r="Y632" s="134"/>
      <c r="Z632" s="134"/>
      <c r="AA632" s="134"/>
      <c r="AB632" s="134"/>
      <c r="AC632" s="134"/>
    </row>
    <row r="633" spans="1:29" x14ac:dyDescent="0.3">
      <c r="A633" s="107">
        <v>40922.375</v>
      </c>
      <c r="B633" s="92">
        <v>6.44</v>
      </c>
      <c r="C633" s="92">
        <v>6.14</v>
      </c>
      <c r="D633" s="92">
        <v>5.57</v>
      </c>
      <c r="E633" s="92">
        <v>4.92</v>
      </c>
      <c r="F633" s="92">
        <v>4.3600000000000003</v>
      </c>
      <c r="G633" s="92">
        <v>3.89</v>
      </c>
      <c r="H633" s="92">
        <v>3.64</v>
      </c>
      <c r="I633" s="92">
        <v>3.62</v>
      </c>
      <c r="J633" s="92">
        <v>3.6</v>
      </c>
      <c r="K633" s="92">
        <v>3.2</v>
      </c>
      <c r="L633" s="92">
        <v>4.07</v>
      </c>
      <c r="N633" s="92">
        <f t="shared" ref="N632:N695" ca="1" si="50">POWER(SUM(POWER(C633,Exponent)*$C$1,POWER(D633,Exponent)*$D$1,POWER(E633,Exponent)*$E$1,POWER(F633,Exponent)*$F$1,POWER(G633,Exponent)*$G$1,POWER(H633,Exponent)*$H$1,POWER(I633,Exponent)*$I$1,POWER(J633,Exponent)*$J$1,POWER(K633,Exponent)*$K$1),1/Exponent)</f>
        <v>4.2143661180572964</v>
      </c>
      <c r="O633" s="92">
        <f t="shared" si="46"/>
        <v>0.61383675813479388</v>
      </c>
      <c r="P633" s="92">
        <f t="shared" si="47"/>
        <v>3.8531543249321616</v>
      </c>
      <c r="Q633" s="92">
        <f t="shared" ca="1" si="48"/>
        <v>1.0937444396628195</v>
      </c>
      <c r="R633" s="92">
        <f t="shared" ca="1" si="49"/>
        <v>4.451539869427676</v>
      </c>
    </row>
    <row r="634" spans="1:29" x14ac:dyDescent="0.3">
      <c r="A634" s="107">
        <v>40922.381944444445</v>
      </c>
      <c r="B634" s="92">
        <v>4.8099999999999996</v>
      </c>
      <c r="C634" s="92">
        <v>4.6100000000000003</v>
      </c>
      <c r="D634" s="92">
        <v>4.2699999999999996</v>
      </c>
      <c r="E634" s="92">
        <v>3.96</v>
      </c>
      <c r="F634" s="92">
        <v>3.77</v>
      </c>
      <c r="G634" s="92">
        <v>3.73</v>
      </c>
      <c r="H634" s="92">
        <v>3.8</v>
      </c>
      <c r="I634" s="92">
        <v>3.89</v>
      </c>
      <c r="J634" s="92">
        <v>3.94</v>
      </c>
      <c r="K634" s="92">
        <v>3.64</v>
      </c>
      <c r="L634" s="92">
        <v>3.88</v>
      </c>
      <c r="N634" s="92">
        <f t="shared" ca="1" si="50"/>
        <v>3.9133329472126475</v>
      </c>
      <c r="O634" s="92">
        <f t="shared" si="46"/>
        <v>-0.17181607224665599</v>
      </c>
      <c r="P634" s="92">
        <f t="shared" si="47"/>
        <v>3.7399494754219171</v>
      </c>
      <c r="Q634" s="92">
        <f t="shared" ca="1" si="48"/>
        <v>1.0463598433428489</v>
      </c>
      <c r="R634" s="92">
        <f t="shared" ca="1" si="49"/>
        <v>4.059876192170254</v>
      </c>
    </row>
    <row r="635" spans="1:29" x14ac:dyDescent="0.3">
      <c r="A635" s="107">
        <v>40922.388888888891</v>
      </c>
      <c r="B635" s="92">
        <v>4.4000000000000004</v>
      </c>
      <c r="C635" s="92">
        <v>4.3499999999999996</v>
      </c>
      <c r="D635" s="92">
        <v>4.37</v>
      </c>
      <c r="E635" s="92">
        <v>4.4800000000000004</v>
      </c>
      <c r="F635" s="92">
        <v>4.63</v>
      </c>
      <c r="G635" s="92">
        <v>4.7699999999999996</v>
      </c>
      <c r="H635" s="92">
        <v>4.9000000000000004</v>
      </c>
      <c r="I635" s="92">
        <v>4.91</v>
      </c>
      <c r="J635" s="92">
        <v>4.68</v>
      </c>
      <c r="K635" s="92">
        <v>3.95</v>
      </c>
      <c r="L635" s="92">
        <v>4.91</v>
      </c>
      <c r="N635" s="92">
        <f t="shared" ca="1" si="50"/>
        <v>4.6363254324221552</v>
      </c>
      <c r="O635" s="92">
        <f t="shared" si="46"/>
        <v>-0.24847989562240461</v>
      </c>
      <c r="P635" s="92">
        <f t="shared" si="47"/>
        <v>4.7884117658666572</v>
      </c>
      <c r="Q635" s="92">
        <f t="shared" ca="1" si="48"/>
        <v>0.96823866850202345</v>
      </c>
      <c r="R635" s="92">
        <f t="shared" ca="1" si="49"/>
        <v>4.7540518623449355</v>
      </c>
    </row>
    <row r="636" spans="1:29" x14ac:dyDescent="0.3">
      <c r="A636" s="107">
        <v>40922.395833333336</v>
      </c>
      <c r="B636" s="92">
        <v>4.28</v>
      </c>
      <c r="C636" s="92">
        <v>4.2699999999999996</v>
      </c>
      <c r="D636" s="92">
        <v>4.25</v>
      </c>
      <c r="E636" s="92">
        <v>4.3499999999999996</v>
      </c>
      <c r="F636" s="92">
        <v>4.46</v>
      </c>
      <c r="G636" s="92">
        <v>4.5999999999999996</v>
      </c>
      <c r="H636" s="92">
        <v>4.7300000000000004</v>
      </c>
      <c r="I636" s="92">
        <v>4.82</v>
      </c>
      <c r="J636" s="92">
        <v>4.79</v>
      </c>
      <c r="K636" s="92">
        <v>4.26</v>
      </c>
      <c r="L636" s="92">
        <v>4.7</v>
      </c>
      <c r="N636" s="92">
        <f t="shared" ca="1" si="50"/>
        <v>4.5526274777587306</v>
      </c>
      <c r="O636" s="92">
        <f t="shared" si="46"/>
        <v>-0.25753604874513231</v>
      </c>
      <c r="P636" s="92">
        <f t="shared" si="47"/>
        <v>4.6184039980117921</v>
      </c>
      <c r="Q636" s="92">
        <f t="shared" ca="1" si="48"/>
        <v>0.98575773789357146</v>
      </c>
      <c r="R636" s="92">
        <f t="shared" ca="1" si="49"/>
        <v>4.6330613680997859</v>
      </c>
    </row>
    <row r="637" spans="1:29" x14ac:dyDescent="0.3">
      <c r="A637" s="107">
        <v>40922.402777777781</v>
      </c>
      <c r="B637" s="92">
        <v>4.47</v>
      </c>
      <c r="C637" s="92">
        <v>4.55</v>
      </c>
      <c r="D637" s="92">
        <v>4.7300000000000004</v>
      </c>
      <c r="E637" s="92">
        <v>4.91</v>
      </c>
      <c r="F637" s="92">
        <v>5.07</v>
      </c>
      <c r="G637" s="92">
        <v>5.23</v>
      </c>
      <c r="H637" s="92">
        <v>5.29</v>
      </c>
      <c r="I637" s="92">
        <v>5.16</v>
      </c>
      <c r="J637" s="92">
        <v>4.7699999999999996</v>
      </c>
      <c r="K637" s="92">
        <v>3.91</v>
      </c>
      <c r="L637" s="92">
        <v>5.31</v>
      </c>
      <c r="N637" s="92">
        <f t="shared" ca="1" si="50"/>
        <v>4.9561113437115427</v>
      </c>
      <c r="O637" s="92">
        <f t="shared" si="46"/>
        <v>-0.10541160641984096</v>
      </c>
      <c r="P637" s="92">
        <f t="shared" si="47"/>
        <v>5.2385544884098421</v>
      </c>
      <c r="Q637" s="92">
        <f t="shared" ca="1" si="48"/>
        <v>0.94608376312144948</v>
      </c>
      <c r="R637" s="92">
        <f t="shared" ca="1" si="49"/>
        <v>5.0237047821748968</v>
      </c>
    </row>
    <row r="638" spans="1:29" x14ac:dyDescent="0.3">
      <c r="A638" s="107">
        <v>40922.409722222219</v>
      </c>
      <c r="B638" s="92">
        <v>5.44</v>
      </c>
      <c r="C638" s="92">
        <v>5.5</v>
      </c>
      <c r="D638" s="92">
        <v>5.65</v>
      </c>
      <c r="E638" s="92">
        <v>5.8</v>
      </c>
      <c r="F638" s="92">
        <v>5.82</v>
      </c>
      <c r="G638" s="92">
        <v>5.75</v>
      </c>
      <c r="H638" s="92">
        <v>5.47</v>
      </c>
      <c r="I638" s="92">
        <v>5.0199999999999996</v>
      </c>
      <c r="J638" s="92">
        <v>4.51</v>
      </c>
      <c r="K638" s="92">
        <v>3.81</v>
      </c>
      <c r="L638" s="92">
        <v>6.06</v>
      </c>
      <c r="N638" s="92">
        <f t="shared" ca="1" si="50"/>
        <v>5.3473108177467834</v>
      </c>
      <c r="O638" s="92">
        <f t="shared" si="46"/>
        <v>0.46132136312956951</v>
      </c>
      <c r="P638" s="92">
        <f t="shared" si="47"/>
        <v>5.7090203546773841</v>
      </c>
      <c r="Q638" s="92">
        <f t="shared" ca="1" si="48"/>
        <v>0.93664245098824128</v>
      </c>
      <c r="R638" s="92">
        <f t="shared" ca="1" si="49"/>
        <v>5.6760532529887415</v>
      </c>
    </row>
    <row r="639" spans="1:29" x14ac:dyDescent="0.3">
      <c r="A639" s="107">
        <v>40922.416666666664</v>
      </c>
      <c r="B639" s="92">
        <v>5.86</v>
      </c>
      <c r="C639" s="92">
        <v>5.88</v>
      </c>
      <c r="D639" s="92">
        <v>5.94</v>
      </c>
      <c r="E639" s="92">
        <v>6.03</v>
      </c>
      <c r="F639" s="92">
        <v>6.01</v>
      </c>
      <c r="G639" s="92">
        <v>5.84</v>
      </c>
      <c r="H639" s="92">
        <v>5.49</v>
      </c>
      <c r="I639" s="92">
        <v>5.04</v>
      </c>
      <c r="J639" s="92">
        <v>4.5999999999999996</v>
      </c>
      <c r="K639" s="92">
        <v>3.95</v>
      </c>
      <c r="L639" s="92">
        <v>6.05</v>
      </c>
      <c r="N639" s="92">
        <f t="shared" ca="1" si="50"/>
        <v>5.4861132799763892</v>
      </c>
      <c r="O639" s="92">
        <f t="shared" si="46"/>
        <v>0.5711162930621444</v>
      </c>
      <c r="P639" s="92">
        <f t="shared" si="47"/>
        <v>5.788516859812975</v>
      </c>
      <c r="Q639" s="92">
        <f t="shared" ca="1" si="48"/>
        <v>0.94775802037719958</v>
      </c>
      <c r="R639" s="92">
        <f t="shared" ca="1" si="49"/>
        <v>5.7339360232820571</v>
      </c>
    </row>
    <row r="640" spans="1:29" x14ac:dyDescent="0.3">
      <c r="A640" s="107">
        <v>40922.423611111109</v>
      </c>
      <c r="B640" s="92">
        <v>6.87</v>
      </c>
      <c r="C640" s="92">
        <v>6.84</v>
      </c>
      <c r="D640" s="92">
        <v>6.68</v>
      </c>
      <c r="E640" s="92">
        <v>6.42</v>
      </c>
      <c r="F640" s="92">
        <v>6.1</v>
      </c>
      <c r="G640" s="92">
        <v>5.75</v>
      </c>
      <c r="H640" s="92">
        <v>5.36</v>
      </c>
      <c r="I640" s="92">
        <v>4.9000000000000004</v>
      </c>
      <c r="J640" s="92">
        <v>4.4400000000000004</v>
      </c>
      <c r="K640" s="92">
        <v>3.84</v>
      </c>
      <c r="L640" s="92">
        <v>6.05</v>
      </c>
      <c r="N640" s="92">
        <f t="shared" ca="1" si="50"/>
        <v>5.5913388587639528</v>
      </c>
      <c r="O640" s="92">
        <f t="shared" si="46"/>
        <v>0.649048638025021</v>
      </c>
      <c r="P640" s="92">
        <f t="shared" si="47"/>
        <v>5.6924280740014543</v>
      </c>
      <c r="Q640" s="92">
        <f t="shared" ca="1" si="48"/>
        <v>0.98224145936964968</v>
      </c>
      <c r="R640" s="92">
        <f t="shared" ca="1" si="49"/>
        <v>5.9425608291863803</v>
      </c>
    </row>
    <row r="641" spans="1:18" x14ac:dyDescent="0.3">
      <c r="A641" s="107">
        <v>40922.430555555555</v>
      </c>
      <c r="B641" s="92">
        <v>7.26</v>
      </c>
      <c r="C641" s="92">
        <v>7.12</v>
      </c>
      <c r="D641" s="92">
        <v>6.8</v>
      </c>
      <c r="E641" s="92">
        <v>6.4</v>
      </c>
      <c r="F641" s="92">
        <v>6.05</v>
      </c>
      <c r="G641" s="92">
        <v>5.65</v>
      </c>
      <c r="H641" s="92">
        <v>5.29</v>
      </c>
      <c r="I641" s="92">
        <v>4.8899999999999997</v>
      </c>
      <c r="J641" s="92">
        <v>4.38</v>
      </c>
      <c r="K641" s="92">
        <v>3.62</v>
      </c>
      <c r="L641" s="92">
        <v>5.78</v>
      </c>
      <c r="N641" s="92">
        <f t="shared" ca="1" si="50"/>
        <v>5.5630373448421864</v>
      </c>
      <c r="O641" s="92">
        <f t="shared" si="46"/>
        <v>0.60840142674345765</v>
      </c>
      <c r="P641" s="92">
        <f t="shared" si="47"/>
        <v>5.5969554258942082</v>
      </c>
      <c r="Q641" s="92">
        <f t="shared" ca="1" si="48"/>
        <v>0.99393990509642072</v>
      </c>
      <c r="R641" s="92">
        <f t="shared" ca="1" si="49"/>
        <v>5.7449726514573118</v>
      </c>
    </row>
    <row r="642" spans="1:18" x14ac:dyDescent="0.3">
      <c r="A642" s="107">
        <v>40922.4375</v>
      </c>
      <c r="B642" s="92">
        <v>6.7</v>
      </c>
      <c r="C642" s="92">
        <v>6.78</v>
      </c>
      <c r="D642" s="92">
        <v>6.84</v>
      </c>
      <c r="E642" s="92">
        <v>6.8</v>
      </c>
      <c r="F642" s="92">
        <v>6.66</v>
      </c>
      <c r="G642" s="92">
        <v>6.37</v>
      </c>
      <c r="H642" s="92">
        <v>6</v>
      </c>
      <c r="I642" s="92">
        <v>5.46</v>
      </c>
      <c r="J642" s="92">
        <v>4.88</v>
      </c>
      <c r="K642" s="92">
        <v>3.97</v>
      </c>
      <c r="L642" s="92">
        <v>6.6</v>
      </c>
      <c r="N642" s="92">
        <f t="shared" ca="1" si="50"/>
        <v>6.0407126656409096</v>
      </c>
      <c r="O642" s="92">
        <f t="shared" si="46"/>
        <v>0.55298048350363138</v>
      </c>
      <c r="P642" s="92">
        <f t="shared" si="47"/>
        <v>6.3156201711206625</v>
      </c>
      <c r="Q642" s="92">
        <f t="shared" ca="1" si="48"/>
        <v>0.95647181147200422</v>
      </c>
      <c r="R642" s="92">
        <f t="shared" ca="1" si="49"/>
        <v>6.3127139557152274</v>
      </c>
    </row>
    <row r="643" spans="1:18" x14ac:dyDescent="0.3">
      <c r="A643" s="107">
        <v>40922.444444444445</v>
      </c>
      <c r="B643" s="92">
        <v>5.93</v>
      </c>
      <c r="C643" s="92">
        <v>6.02</v>
      </c>
      <c r="D643" s="92">
        <v>6.23</v>
      </c>
      <c r="E643" s="92">
        <v>6.26</v>
      </c>
      <c r="F643" s="92">
        <v>6.06</v>
      </c>
      <c r="G643" s="92">
        <v>5.69</v>
      </c>
      <c r="H643" s="92">
        <v>5.22</v>
      </c>
      <c r="I643" s="92">
        <v>4.68</v>
      </c>
      <c r="J643" s="92">
        <v>4.0999999999999996</v>
      </c>
      <c r="K643" s="92">
        <v>3.28</v>
      </c>
      <c r="L643" s="92">
        <v>6.06</v>
      </c>
      <c r="N643" s="92">
        <f t="shared" ca="1" si="50"/>
        <v>5.3517845314971142</v>
      </c>
      <c r="O643" s="92">
        <f t="shared" ref="O643:O706" si="51">LN(G643/H643)/LN(97.5/87.5)</f>
        <v>0.79669152935202892</v>
      </c>
      <c r="P643" s="92">
        <f t="shared" ref="P643:P706" si="52">G643*POWER(96/97.5,O643)</f>
        <v>5.6201491014205107</v>
      </c>
      <c r="Q643" s="92">
        <f t="shared" ref="Q643:Q706" ca="1" si="53">N643/P643</f>
        <v>0.95224956400968674</v>
      </c>
      <c r="R643" s="92">
        <f t="shared" ref="R643:R706" ca="1" si="54">L643*Q643</f>
        <v>5.7706323578987009</v>
      </c>
    </row>
    <row r="644" spans="1:18" x14ac:dyDescent="0.3">
      <c r="A644" s="107">
        <v>40922.451388888891</v>
      </c>
      <c r="B644" s="92">
        <v>5.6</v>
      </c>
      <c r="C644" s="92">
        <v>5.71</v>
      </c>
      <c r="D644" s="92">
        <v>5.92</v>
      </c>
      <c r="E644" s="92">
        <v>6</v>
      </c>
      <c r="F644" s="92">
        <v>5.87</v>
      </c>
      <c r="G644" s="92">
        <v>5.59</v>
      </c>
      <c r="H644" s="92">
        <v>5.16</v>
      </c>
      <c r="I644" s="92">
        <v>4.6900000000000004</v>
      </c>
      <c r="J644" s="92">
        <v>4.1900000000000004</v>
      </c>
      <c r="K644" s="92">
        <v>3.41</v>
      </c>
      <c r="L644" s="92">
        <v>5.82</v>
      </c>
      <c r="N644" s="92">
        <f t="shared" ca="1" si="50"/>
        <v>5.2451992386357276</v>
      </c>
      <c r="O644" s="92">
        <f t="shared" si="51"/>
        <v>0.73967337778936526</v>
      </c>
      <c r="P644" s="92">
        <f t="shared" si="52"/>
        <v>5.526259875327816</v>
      </c>
      <c r="Q644" s="92">
        <f t="shared" ca="1" si="53"/>
        <v>0.94914089401642265</v>
      </c>
      <c r="R644" s="92">
        <f t="shared" ca="1" si="54"/>
        <v>5.5240000031755798</v>
      </c>
    </row>
    <row r="645" spans="1:18" x14ac:dyDescent="0.3">
      <c r="A645" s="107">
        <v>40922.458333333336</v>
      </c>
      <c r="B645" s="92">
        <v>5.55</v>
      </c>
      <c r="C645" s="92">
        <v>5.65</v>
      </c>
      <c r="D645" s="92">
        <v>5.8</v>
      </c>
      <c r="E645" s="92">
        <v>5.81</v>
      </c>
      <c r="F645" s="92">
        <v>5.67</v>
      </c>
      <c r="G645" s="92">
        <v>5.41</v>
      </c>
      <c r="H645" s="92">
        <v>5.14</v>
      </c>
      <c r="I645" s="92">
        <v>4.83</v>
      </c>
      <c r="J645" s="92">
        <v>4.42</v>
      </c>
      <c r="K645" s="92">
        <v>3.66</v>
      </c>
      <c r="L645" s="92">
        <v>5.64</v>
      </c>
      <c r="N645" s="92">
        <f t="shared" ca="1" si="50"/>
        <v>5.2125212054923207</v>
      </c>
      <c r="O645" s="92">
        <f t="shared" si="51"/>
        <v>0.47310153860555376</v>
      </c>
      <c r="P645" s="92">
        <f t="shared" si="52"/>
        <v>5.3704625371200283</v>
      </c>
      <c r="Q645" s="92">
        <f t="shared" ca="1" si="53"/>
        <v>0.97059073952456887</v>
      </c>
      <c r="R645" s="92">
        <f t="shared" ca="1" si="54"/>
        <v>5.474131770918568</v>
      </c>
    </row>
    <row r="646" spans="1:18" x14ac:dyDescent="0.3">
      <c r="A646" s="107">
        <v>40922.465277777781</v>
      </c>
      <c r="B646" s="92">
        <v>4.99</v>
      </c>
      <c r="C646" s="92">
        <v>4.9400000000000004</v>
      </c>
      <c r="D646" s="92">
        <v>5.03</v>
      </c>
      <c r="E646" s="92">
        <v>5.15</v>
      </c>
      <c r="F646" s="92">
        <v>5.25</v>
      </c>
      <c r="G646" s="92">
        <v>5.14</v>
      </c>
      <c r="H646" s="92">
        <v>4.8499999999999996</v>
      </c>
      <c r="I646" s="92">
        <v>4.46</v>
      </c>
      <c r="J646" s="92">
        <v>4</v>
      </c>
      <c r="K646" s="92">
        <v>3.22</v>
      </c>
      <c r="L646" s="92">
        <v>5.45</v>
      </c>
      <c r="N646" s="92">
        <f t="shared" ca="1" si="50"/>
        <v>4.7584187962513909</v>
      </c>
      <c r="O646" s="92">
        <f t="shared" si="51"/>
        <v>0.53666436345081969</v>
      </c>
      <c r="P646" s="92">
        <f t="shared" si="52"/>
        <v>5.0974098341909562</v>
      </c>
      <c r="Q646" s="92">
        <f t="shared" ca="1" si="53"/>
        <v>0.93349739397727494</v>
      </c>
      <c r="R646" s="92">
        <f t="shared" ca="1" si="54"/>
        <v>5.087560797176149</v>
      </c>
    </row>
    <row r="647" spans="1:18" x14ac:dyDescent="0.3">
      <c r="A647" s="107">
        <v>40922.472222222219</v>
      </c>
      <c r="B647" s="92">
        <v>5.05</v>
      </c>
      <c r="C647" s="92">
        <v>4.9400000000000004</v>
      </c>
      <c r="D647" s="92">
        <v>4.9000000000000004</v>
      </c>
      <c r="E647" s="92">
        <v>5.0599999999999996</v>
      </c>
      <c r="F647" s="92">
        <v>5.24</v>
      </c>
      <c r="G647" s="92">
        <v>5.25</v>
      </c>
      <c r="H647" s="92">
        <v>4.95</v>
      </c>
      <c r="I647" s="92">
        <v>4.5</v>
      </c>
      <c r="J647" s="92">
        <v>4</v>
      </c>
      <c r="K647" s="92">
        <v>3.29</v>
      </c>
      <c r="L647" s="92">
        <v>5.57</v>
      </c>
      <c r="N647" s="92">
        <f t="shared" ca="1" si="50"/>
        <v>4.7710490625303486</v>
      </c>
      <c r="O647" s="92">
        <f t="shared" si="51"/>
        <v>0.5437441169568008</v>
      </c>
      <c r="P647" s="92">
        <f t="shared" si="52"/>
        <v>5.2059269073049421</v>
      </c>
      <c r="Q647" s="92">
        <f t="shared" ca="1" si="53"/>
        <v>0.91646485774428099</v>
      </c>
      <c r="R647" s="92">
        <f t="shared" ca="1" si="54"/>
        <v>5.104709257635645</v>
      </c>
    </row>
    <row r="648" spans="1:18" x14ac:dyDescent="0.3">
      <c r="A648" s="107">
        <v>40922.479166666664</v>
      </c>
      <c r="B648" s="92">
        <v>4.8600000000000003</v>
      </c>
      <c r="C648" s="92">
        <v>4.78</v>
      </c>
      <c r="D648" s="92">
        <v>4.75</v>
      </c>
      <c r="E648" s="92">
        <v>4.8600000000000003</v>
      </c>
      <c r="F648" s="92">
        <v>5.04</v>
      </c>
      <c r="G648" s="92">
        <v>5.15</v>
      </c>
      <c r="H648" s="92">
        <v>5.04</v>
      </c>
      <c r="I648" s="92">
        <v>4.6900000000000004</v>
      </c>
      <c r="J648" s="92">
        <v>4.25</v>
      </c>
      <c r="K648" s="92">
        <v>3.53</v>
      </c>
      <c r="L648" s="92">
        <v>5.33</v>
      </c>
      <c r="N648" s="92">
        <f t="shared" ca="1" si="50"/>
        <v>4.764411027348582</v>
      </c>
      <c r="O648" s="92">
        <f t="shared" si="51"/>
        <v>0.19951868948938301</v>
      </c>
      <c r="P648" s="92">
        <f t="shared" si="52"/>
        <v>5.1340937335640202</v>
      </c>
      <c r="Q648" s="92">
        <f t="shared" ca="1" si="53"/>
        <v>0.92799455456010749</v>
      </c>
      <c r="R648" s="92">
        <f t="shared" ca="1" si="54"/>
        <v>4.9462109758053732</v>
      </c>
    </row>
    <row r="649" spans="1:18" x14ac:dyDescent="0.3">
      <c r="A649" s="107">
        <v>40922.486111111109</v>
      </c>
      <c r="B649" s="92">
        <v>4.33</v>
      </c>
      <c r="C649" s="92">
        <v>4.41</v>
      </c>
      <c r="D649" s="92">
        <v>4.6100000000000003</v>
      </c>
      <c r="E649" s="92">
        <v>4.8</v>
      </c>
      <c r="F649" s="92">
        <v>4.95</v>
      </c>
      <c r="G649" s="92">
        <v>4.93</v>
      </c>
      <c r="H649" s="92">
        <v>4.78</v>
      </c>
      <c r="I649" s="92">
        <v>4.45</v>
      </c>
      <c r="J649" s="92">
        <v>4.0599999999999996</v>
      </c>
      <c r="K649" s="92">
        <v>3.36</v>
      </c>
      <c r="L649" s="92">
        <v>5.16</v>
      </c>
      <c r="N649" s="92">
        <f t="shared" ca="1" si="50"/>
        <v>4.5812292921083095</v>
      </c>
      <c r="O649" s="92">
        <f t="shared" si="51"/>
        <v>0.28553200278836594</v>
      </c>
      <c r="P649" s="92">
        <f t="shared" si="52"/>
        <v>4.9082234161293723</v>
      </c>
      <c r="Q649" s="92">
        <f t="shared" ca="1" si="53"/>
        <v>0.93337831302737839</v>
      </c>
      <c r="R649" s="92">
        <f t="shared" ca="1" si="54"/>
        <v>4.8162320952212729</v>
      </c>
    </row>
    <row r="650" spans="1:18" x14ac:dyDescent="0.3">
      <c r="A650" s="107">
        <v>40922.493055555555</v>
      </c>
      <c r="B650" s="92">
        <v>4.43</v>
      </c>
      <c r="C650" s="92">
        <v>4.47</v>
      </c>
      <c r="D650" s="92">
        <v>4.55</v>
      </c>
      <c r="E650" s="92">
        <v>4.6500000000000004</v>
      </c>
      <c r="F650" s="92">
        <v>4.79</v>
      </c>
      <c r="G650" s="92">
        <v>4.92</v>
      </c>
      <c r="H650" s="92">
        <v>4.9000000000000004</v>
      </c>
      <c r="I650" s="92">
        <v>4.6399999999999997</v>
      </c>
      <c r="J650" s="92">
        <v>4.17</v>
      </c>
      <c r="K650" s="92">
        <v>3.37</v>
      </c>
      <c r="L650" s="92">
        <v>5.08</v>
      </c>
      <c r="N650" s="92">
        <f t="shared" ca="1" si="50"/>
        <v>4.5922942146767749</v>
      </c>
      <c r="O650" s="92">
        <f t="shared" si="51"/>
        <v>3.7641534574220398E-2</v>
      </c>
      <c r="P650" s="92">
        <f t="shared" si="52"/>
        <v>4.9171295189320077</v>
      </c>
      <c r="Q650" s="92">
        <f t="shared" ca="1" si="53"/>
        <v>0.9339380215622658</v>
      </c>
      <c r="R650" s="92">
        <f t="shared" ca="1" si="54"/>
        <v>4.74440514953631</v>
      </c>
    </row>
    <row r="651" spans="1:18" x14ac:dyDescent="0.3">
      <c r="A651" s="107">
        <v>40922.5</v>
      </c>
      <c r="B651" s="92">
        <v>4.1900000000000004</v>
      </c>
      <c r="C651" s="92">
        <v>4.18</v>
      </c>
      <c r="D651" s="92">
        <v>4.2300000000000004</v>
      </c>
      <c r="E651" s="92">
        <v>4.34</v>
      </c>
      <c r="F651" s="92">
        <v>4.5</v>
      </c>
      <c r="G651" s="92">
        <v>4.6399999999999997</v>
      </c>
      <c r="H651" s="92">
        <v>4.7</v>
      </c>
      <c r="I651" s="92">
        <v>4.62</v>
      </c>
      <c r="J651" s="92">
        <v>4.34</v>
      </c>
      <c r="K651" s="92">
        <v>3.6</v>
      </c>
      <c r="L651" s="92">
        <v>4.8099999999999996</v>
      </c>
      <c r="N651" s="92">
        <f t="shared" ca="1" si="50"/>
        <v>4.4328730137221442</v>
      </c>
      <c r="O651" s="92">
        <f t="shared" si="51"/>
        <v>-0.11872947856375067</v>
      </c>
      <c r="P651" s="92">
        <f t="shared" si="52"/>
        <v>4.6485491967645869</v>
      </c>
      <c r="Q651" s="92">
        <f t="shared" ca="1" si="53"/>
        <v>0.95360354942730208</v>
      </c>
      <c r="R651" s="92">
        <f t="shared" ca="1" si="54"/>
        <v>4.586833072745323</v>
      </c>
    </row>
    <row r="652" spans="1:18" x14ac:dyDescent="0.3">
      <c r="A652" s="107">
        <v>40922.506944444445</v>
      </c>
      <c r="B652" s="92">
        <v>4.3099999999999996</v>
      </c>
      <c r="C652" s="92">
        <v>4.33</v>
      </c>
      <c r="D652" s="92">
        <v>4.3899999999999997</v>
      </c>
      <c r="E652" s="92">
        <v>4.53</v>
      </c>
      <c r="F652" s="92">
        <v>4.6399999999999997</v>
      </c>
      <c r="G652" s="92">
        <v>4.72</v>
      </c>
      <c r="H652" s="92">
        <v>4.67</v>
      </c>
      <c r="I652" s="92">
        <v>4.55</v>
      </c>
      <c r="J652" s="92">
        <v>4.29</v>
      </c>
      <c r="K652" s="92">
        <v>3.69</v>
      </c>
      <c r="L652" s="92">
        <v>4.93</v>
      </c>
      <c r="N652" s="92">
        <f t="shared" ca="1" si="50"/>
        <v>4.4949674583648909</v>
      </c>
      <c r="O652" s="92">
        <f t="shared" si="51"/>
        <v>9.8413964864615164E-2</v>
      </c>
      <c r="P652" s="92">
        <f t="shared" si="52"/>
        <v>4.7128035812727775</v>
      </c>
      <c r="Q652" s="92">
        <f t="shared" ca="1" si="53"/>
        <v>0.95377780568375481</v>
      </c>
      <c r="R652" s="92">
        <f t="shared" ca="1" si="54"/>
        <v>4.702124582020911</v>
      </c>
    </row>
    <row r="653" spans="1:18" x14ac:dyDescent="0.3">
      <c r="A653" s="107">
        <v>40922.513888888891</v>
      </c>
      <c r="B653" s="92">
        <v>4.41</v>
      </c>
      <c r="C653" s="92">
        <v>4.49</v>
      </c>
      <c r="D653" s="92">
        <v>4.6500000000000004</v>
      </c>
      <c r="E653" s="92">
        <v>4.8099999999999996</v>
      </c>
      <c r="F653" s="92">
        <v>4.9400000000000004</v>
      </c>
      <c r="G653" s="92">
        <v>4.9400000000000004</v>
      </c>
      <c r="H653" s="92">
        <v>4.8</v>
      </c>
      <c r="I653" s="92">
        <v>4.55</v>
      </c>
      <c r="J653" s="92">
        <v>4.24</v>
      </c>
      <c r="K653" s="92">
        <v>3.72</v>
      </c>
      <c r="L653" s="92">
        <v>5.15</v>
      </c>
      <c r="N653" s="92">
        <f t="shared" ca="1" si="50"/>
        <v>4.6483505329407384</v>
      </c>
      <c r="O653" s="92">
        <f t="shared" si="51"/>
        <v>0.26567286705792431</v>
      </c>
      <c r="P653" s="92">
        <f t="shared" si="52"/>
        <v>4.9196937838451396</v>
      </c>
      <c r="Q653" s="92">
        <f t="shared" ca="1" si="53"/>
        <v>0.9448454999789998</v>
      </c>
      <c r="R653" s="92">
        <f t="shared" ca="1" si="54"/>
        <v>4.8659543248918498</v>
      </c>
    </row>
    <row r="654" spans="1:18" x14ac:dyDescent="0.3">
      <c r="A654" s="107">
        <v>40922.520833333336</v>
      </c>
      <c r="B654" s="92">
        <v>4.2300000000000004</v>
      </c>
      <c r="C654" s="92">
        <v>4.34</v>
      </c>
      <c r="D654" s="92">
        <v>4.53</v>
      </c>
      <c r="E654" s="92">
        <v>4.74</v>
      </c>
      <c r="F654" s="92">
        <v>4.9000000000000004</v>
      </c>
      <c r="G654" s="92">
        <v>4.93</v>
      </c>
      <c r="H654" s="92">
        <v>4.82</v>
      </c>
      <c r="I654" s="92">
        <v>4.55</v>
      </c>
      <c r="J654" s="92">
        <v>4.12</v>
      </c>
      <c r="K654" s="92">
        <v>3.54</v>
      </c>
      <c r="L654" s="92">
        <v>5.19</v>
      </c>
      <c r="N654" s="92">
        <f t="shared" ca="1" si="50"/>
        <v>4.5912572597898196</v>
      </c>
      <c r="O654" s="92">
        <f t="shared" si="51"/>
        <v>0.20852335746116896</v>
      </c>
      <c r="P654" s="92">
        <f t="shared" si="52"/>
        <v>4.9140871207069132</v>
      </c>
      <c r="Q654" s="92">
        <f t="shared" ca="1" si="53"/>
        <v>0.93430522231550239</v>
      </c>
      <c r="R654" s="92">
        <f t="shared" ca="1" si="54"/>
        <v>4.8490441038174579</v>
      </c>
    </row>
    <row r="655" spans="1:18" x14ac:dyDescent="0.3">
      <c r="A655" s="107">
        <v>40922.527777777781</v>
      </c>
      <c r="B655" s="92">
        <v>3.92</v>
      </c>
      <c r="C655" s="92">
        <v>3.97</v>
      </c>
      <c r="D655" s="92">
        <v>4.0999999999999996</v>
      </c>
      <c r="E655" s="92">
        <v>4.1900000000000004</v>
      </c>
      <c r="F655" s="92">
        <v>4.33</v>
      </c>
      <c r="G655" s="92">
        <v>4.42</v>
      </c>
      <c r="H655" s="92">
        <v>4.3600000000000003</v>
      </c>
      <c r="I655" s="92">
        <v>4.16</v>
      </c>
      <c r="J655" s="92">
        <v>3.83</v>
      </c>
      <c r="K655" s="92">
        <v>3.2</v>
      </c>
      <c r="L655" s="92">
        <v>4.6100000000000003</v>
      </c>
      <c r="N655" s="92">
        <f t="shared" ca="1" si="50"/>
        <v>4.1429258933303892</v>
      </c>
      <c r="O655" s="92">
        <f t="shared" si="51"/>
        <v>0.12630243027345492</v>
      </c>
      <c r="P655" s="92">
        <f t="shared" si="52"/>
        <v>4.4113531523027989</v>
      </c>
      <c r="Q655" s="92">
        <f t="shared" ca="1" si="53"/>
        <v>0.93915081162062797</v>
      </c>
      <c r="R655" s="92">
        <f t="shared" ca="1" si="54"/>
        <v>4.3294852415710956</v>
      </c>
    </row>
    <row r="656" spans="1:18" x14ac:dyDescent="0.3">
      <c r="A656" s="107">
        <v>40922.534722222219</v>
      </c>
      <c r="B656" s="92">
        <v>3.84</v>
      </c>
      <c r="C656" s="92">
        <v>3.87</v>
      </c>
      <c r="D656" s="92">
        <v>3.96</v>
      </c>
      <c r="E656" s="92">
        <v>4.08</v>
      </c>
      <c r="F656" s="92">
        <v>4.1500000000000004</v>
      </c>
      <c r="G656" s="92">
        <v>4.07</v>
      </c>
      <c r="H656" s="92">
        <v>3.93</v>
      </c>
      <c r="I656" s="92">
        <v>3.79</v>
      </c>
      <c r="J656" s="92">
        <v>3.61</v>
      </c>
      <c r="K656" s="92">
        <v>3.24</v>
      </c>
      <c r="L656" s="92">
        <v>4.24</v>
      </c>
      <c r="N656" s="92">
        <f t="shared" ca="1" si="50"/>
        <v>3.9025590423417604</v>
      </c>
      <c r="O656" s="92">
        <f t="shared" si="51"/>
        <v>0.32346746196151549</v>
      </c>
      <c r="P656" s="92">
        <f t="shared" si="52"/>
        <v>4.049639640826225</v>
      </c>
      <c r="Q656" s="92">
        <f t="shared" ca="1" si="53"/>
        <v>0.96368057122868922</v>
      </c>
      <c r="R656" s="92">
        <f t="shared" ca="1" si="54"/>
        <v>4.0860056220096421</v>
      </c>
    </row>
    <row r="657" spans="1:18" x14ac:dyDescent="0.3">
      <c r="A657" s="107">
        <v>40922.541666666664</v>
      </c>
      <c r="B657" s="92">
        <v>4.33</v>
      </c>
      <c r="C657" s="92">
        <v>4.34</v>
      </c>
      <c r="D657" s="92">
        <v>4.34</v>
      </c>
      <c r="E657" s="92">
        <v>4.3</v>
      </c>
      <c r="F657" s="92">
        <v>4.18</v>
      </c>
      <c r="G657" s="92">
        <v>4.03</v>
      </c>
      <c r="H657" s="92">
        <v>3.87</v>
      </c>
      <c r="I657" s="92">
        <v>3.74</v>
      </c>
      <c r="J657" s="92">
        <v>3.54</v>
      </c>
      <c r="K657" s="92">
        <v>3.03</v>
      </c>
      <c r="L657" s="92">
        <v>4.1500000000000004</v>
      </c>
      <c r="N657" s="92">
        <f t="shared" ca="1" si="50"/>
        <v>3.9539611490491664</v>
      </c>
      <c r="O657" s="92">
        <f t="shared" si="51"/>
        <v>0.37436953088271668</v>
      </c>
      <c r="P657" s="92">
        <f t="shared" si="52"/>
        <v>4.0066764448662706</v>
      </c>
      <c r="Q657" s="92">
        <f t="shared" ca="1" si="53"/>
        <v>0.98684313631447629</v>
      </c>
      <c r="R657" s="92">
        <f t="shared" ca="1" si="54"/>
        <v>4.0953990157050768</v>
      </c>
    </row>
    <row r="658" spans="1:18" x14ac:dyDescent="0.3">
      <c r="A658" s="107">
        <v>40922.548611111109</v>
      </c>
      <c r="B658" s="92">
        <v>4.7</v>
      </c>
      <c r="C658" s="92">
        <v>4.6500000000000004</v>
      </c>
      <c r="D658" s="92">
        <v>4.49</v>
      </c>
      <c r="E658" s="92">
        <v>4.24</v>
      </c>
      <c r="F658" s="92">
        <v>3.97</v>
      </c>
      <c r="G658" s="92">
        <v>3.68</v>
      </c>
      <c r="H658" s="92">
        <v>3.48</v>
      </c>
      <c r="I658" s="92">
        <v>3.33</v>
      </c>
      <c r="J658" s="92">
        <v>3.2</v>
      </c>
      <c r="K658" s="92">
        <v>2.85</v>
      </c>
      <c r="L658" s="92">
        <v>3.85</v>
      </c>
      <c r="N658" s="92">
        <f t="shared" ca="1" si="50"/>
        <v>3.7375709565548219</v>
      </c>
      <c r="O658" s="92">
        <f t="shared" si="51"/>
        <v>0.51639041974477573</v>
      </c>
      <c r="P658" s="92">
        <f t="shared" si="52"/>
        <v>3.6506547635767652</v>
      </c>
      <c r="Q658" s="92">
        <f t="shared" ca="1" si="53"/>
        <v>1.0238083846890249</v>
      </c>
      <c r="R658" s="92">
        <f t="shared" ca="1" si="54"/>
        <v>3.941662281052746</v>
      </c>
    </row>
    <row r="659" spans="1:18" x14ac:dyDescent="0.3">
      <c r="A659" s="107">
        <v>40922.555555555555</v>
      </c>
      <c r="B659" s="92">
        <v>4.9000000000000004</v>
      </c>
      <c r="C659" s="92">
        <v>4.83</v>
      </c>
      <c r="D659" s="92">
        <v>4.68</v>
      </c>
      <c r="E659" s="92">
        <v>4.5</v>
      </c>
      <c r="F659" s="92">
        <v>4.3899999999999997</v>
      </c>
      <c r="G659" s="92">
        <v>4.2300000000000004</v>
      </c>
      <c r="H659" s="92">
        <v>4.08</v>
      </c>
      <c r="I659" s="92">
        <v>3.91</v>
      </c>
      <c r="J659" s="92">
        <v>3.7</v>
      </c>
      <c r="K659" s="92">
        <v>3.19</v>
      </c>
      <c r="L659" s="92">
        <v>4.3</v>
      </c>
      <c r="N659" s="92">
        <f t="shared" ca="1" si="50"/>
        <v>4.1734280906885637</v>
      </c>
      <c r="O659" s="92">
        <f t="shared" si="51"/>
        <v>0.33364576880205166</v>
      </c>
      <c r="P659" s="92">
        <f t="shared" si="52"/>
        <v>4.2081751043568421</v>
      </c>
      <c r="Q659" s="92">
        <f t="shared" ca="1" si="53"/>
        <v>0.99174297342515438</v>
      </c>
      <c r="R659" s="92">
        <f t="shared" ca="1" si="54"/>
        <v>4.2644947857281634</v>
      </c>
    </row>
    <row r="660" spans="1:18" x14ac:dyDescent="0.3">
      <c r="A660" s="107">
        <v>40922.5625</v>
      </c>
      <c r="B660" s="92">
        <v>4.88</v>
      </c>
      <c r="C660" s="92">
        <v>4.9000000000000004</v>
      </c>
      <c r="D660" s="92">
        <v>4.8899999999999997</v>
      </c>
      <c r="E660" s="92">
        <v>4.8499999999999996</v>
      </c>
      <c r="F660" s="92">
        <v>4.79</v>
      </c>
      <c r="G660" s="92">
        <v>4.72</v>
      </c>
      <c r="H660" s="92">
        <v>4.6100000000000003</v>
      </c>
      <c r="I660" s="92">
        <v>4.43</v>
      </c>
      <c r="J660" s="92">
        <v>4.17</v>
      </c>
      <c r="K660" s="92">
        <v>3.6</v>
      </c>
      <c r="L660" s="92">
        <v>4.82</v>
      </c>
      <c r="N660" s="92">
        <f t="shared" ca="1" si="50"/>
        <v>4.5882633193805376</v>
      </c>
      <c r="O660" s="92">
        <f t="shared" si="51"/>
        <v>0.21791111224440016</v>
      </c>
      <c r="P660" s="92">
        <f t="shared" si="52"/>
        <v>4.7040802249045832</v>
      </c>
      <c r="Q660" s="92">
        <f t="shared" ca="1" si="53"/>
        <v>0.97537947909330247</v>
      </c>
      <c r="R660" s="92">
        <f t="shared" ca="1" si="54"/>
        <v>4.7013290892297182</v>
      </c>
    </row>
    <row r="661" spans="1:18" x14ac:dyDescent="0.3">
      <c r="A661" s="107">
        <v>40922.569444444445</v>
      </c>
      <c r="B661" s="92">
        <v>4.93</v>
      </c>
      <c r="C661" s="92">
        <v>4.93</v>
      </c>
      <c r="D661" s="92">
        <v>4.93</v>
      </c>
      <c r="E661" s="92">
        <v>4.91</v>
      </c>
      <c r="F661" s="92">
        <v>4.92</v>
      </c>
      <c r="G661" s="92">
        <v>4.87</v>
      </c>
      <c r="H661" s="92">
        <v>4.7300000000000004</v>
      </c>
      <c r="I661" s="92">
        <v>4.4400000000000004</v>
      </c>
      <c r="J661" s="92">
        <v>3.93</v>
      </c>
      <c r="K661" s="92">
        <v>3.14</v>
      </c>
      <c r="L661" s="92">
        <v>4.96</v>
      </c>
      <c r="N661" s="92">
        <f t="shared" ca="1" si="50"/>
        <v>4.6025098871895453</v>
      </c>
      <c r="O661" s="92">
        <f t="shared" si="51"/>
        <v>0.26954780850880394</v>
      </c>
      <c r="P661" s="92">
        <f t="shared" si="52"/>
        <v>4.8496901562095402</v>
      </c>
      <c r="Q661" s="92">
        <f t="shared" ca="1" si="53"/>
        <v>0.94903173995487</v>
      </c>
      <c r="R661" s="92">
        <f t="shared" ca="1" si="54"/>
        <v>4.707197430176155</v>
      </c>
    </row>
    <row r="662" spans="1:18" x14ac:dyDescent="0.3">
      <c r="A662" s="107">
        <v>40922.576388888891</v>
      </c>
      <c r="B662" s="92">
        <v>5.08</v>
      </c>
      <c r="C662" s="92">
        <v>5.0999999999999996</v>
      </c>
      <c r="D662" s="92">
        <v>5.2</v>
      </c>
      <c r="E662" s="92">
        <v>5.15</v>
      </c>
      <c r="F662" s="92">
        <v>5</v>
      </c>
      <c r="G662" s="92">
        <v>4.7300000000000004</v>
      </c>
      <c r="H662" s="92">
        <v>4.41</v>
      </c>
      <c r="I662" s="92">
        <v>4.05</v>
      </c>
      <c r="J662" s="92">
        <v>3.67</v>
      </c>
      <c r="K662" s="92">
        <v>3.04</v>
      </c>
      <c r="L662" s="92">
        <v>4.83</v>
      </c>
      <c r="N662" s="92">
        <f t="shared" ca="1" si="50"/>
        <v>4.5247439165875116</v>
      </c>
      <c r="O662" s="92">
        <f t="shared" si="51"/>
        <v>0.64733566749477223</v>
      </c>
      <c r="P662" s="92">
        <f t="shared" si="52"/>
        <v>4.6827651972798785</v>
      </c>
      <c r="Q662" s="92">
        <f t="shared" ca="1" si="53"/>
        <v>0.96625470762784382</v>
      </c>
      <c r="R662" s="92">
        <f t="shared" ca="1" si="54"/>
        <v>4.6670102378424856</v>
      </c>
    </row>
    <row r="663" spans="1:18" x14ac:dyDescent="0.3">
      <c r="A663" s="107">
        <v>40922.583333333336</v>
      </c>
      <c r="B663" s="92">
        <v>5.53</v>
      </c>
      <c r="C663" s="92">
        <v>5.46</v>
      </c>
      <c r="D663" s="92">
        <v>5.26</v>
      </c>
      <c r="E663" s="92">
        <v>5.01</v>
      </c>
      <c r="F663" s="92">
        <v>4.7699999999999996</v>
      </c>
      <c r="G663" s="92">
        <v>4.51</v>
      </c>
      <c r="H663" s="92">
        <v>4.25</v>
      </c>
      <c r="I663" s="92">
        <v>3.97</v>
      </c>
      <c r="J663" s="92">
        <v>3.69</v>
      </c>
      <c r="K663" s="92">
        <v>3.28</v>
      </c>
      <c r="L663" s="92">
        <v>4.62</v>
      </c>
      <c r="N663" s="92">
        <f t="shared" ca="1" si="50"/>
        <v>4.4508712295852328</v>
      </c>
      <c r="O663" s="92">
        <f t="shared" si="51"/>
        <v>0.54871272193477594</v>
      </c>
      <c r="P663" s="92">
        <f t="shared" si="52"/>
        <v>4.4717946203629362</v>
      </c>
      <c r="Q663" s="92">
        <f t="shared" ca="1" si="53"/>
        <v>0.99532103046896969</v>
      </c>
      <c r="R663" s="92">
        <f t="shared" ca="1" si="54"/>
        <v>4.5983831607666401</v>
      </c>
    </row>
    <row r="664" spans="1:18" x14ac:dyDescent="0.3">
      <c r="A664" s="107">
        <v>40922.590277777781</v>
      </c>
      <c r="B664" s="92">
        <v>5.48</v>
      </c>
      <c r="C664" s="92">
        <v>5.46</v>
      </c>
      <c r="D664" s="92">
        <v>5.33</v>
      </c>
      <c r="E664" s="92">
        <v>5.21</v>
      </c>
      <c r="F664" s="92">
        <v>5.05</v>
      </c>
      <c r="G664" s="92">
        <v>4.83</v>
      </c>
      <c r="H664" s="92">
        <v>4.62</v>
      </c>
      <c r="I664" s="92">
        <v>4.34</v>
      </c>
      <c r="J664" s="92">
        <v>4.03</v>
      </c>
      <c r="K664" s="92">
        <v>3.55</v>
      </c>
      <c r="L664" s="92">
        <v>4.93</v>
      </c>
      <c r="N664" s="92">
        <f t="shared" ca="1" si="50"/>
        <v>4.7235685735922273</v>
      </c>
      <c r="O664" s="92">
        <f t="shared" si="51"/>
        <v>0.41077802494592763</v>
      </c>
      <c r="P664" s="92">
        <f t="shared" si="52"/>
        <v>4.7993365448651453</v>
      </c>
      <c r="Q664" s="92">
        <f t="shared" ca="1" si="53"/>
        <v>0.98421282388417153</v>
      </c>
      <c r="R664" s="92">
        <f t="shared" ca="1" si="54"/>
        <v>4.8521692217489649</v>
      </c>
    </row>
    <row r="665" spans="1:18" x14ac:dyDescent="0.3">
      <c r="A665" s="107">
        <v>40922.597222222219</v>
      </c>
      <c r="B665" s="92">
        <v>4.8600000000000003</v>
      </c>
      <c r="C665" s="92">
        <v>4.9000000000000004</v>
      </c>
      <c r="D665" s="92">
        <v>4.9400000000000004</v>
      </c>
      <c r="E665" s="92">
        <v>4.9400000000000004</v>
      </c>
      <c r="F665" s="92">
        <v>4.9000000000000004</v>
      </c>
      <c r="G665" s="92">
        <v>4.79</v>
      </c>
      <c r="H665" s="92">
        <v>4.59</v>
      </c>
      <c r="I665" s="92">
        <v>4.33</v>
      </c>
      <c r="J665" s="92">
        <v>4.04</v>
      </c>
      <c r="K665" s="92">
        <v>3.56</v>
      </c>
      <c r="L665" s="92">
        <v>4.87</v>
      </c>
      <c r="N665" s="92">
        <f t="shared" ca="1" si="50"/>
        <v>4.5945263489334343</v>
      </c>
      <c r="O665" s="92">
        <f t="shared" si="51"/>
        <v>0.39413154542625889</v>
      </c>
      <c r="P665" s="92">
        <f t="shared" si="52"/>
        <v>4.7608190483527375</v>
      </c>
      <c r="Q665" s="92">
        <f t="shared" ca="1" si="53"/>
        <v>0.96507056921710954</v>
      </c>
      <c r="R665" s="92">
        <f t="shared" ca="1" si="54"/>
        <v>4.6998936720873239</v>
      </c>
    </row>
    <row r="666" spans="1:18" x14ac:dyDescent="0.3">
      <c r="A666" s="107">
        <v>40922.604166666664</v>
      </c>
      <c r="B666" s="92">
        <v>4.4800000000000004</v>
      </c>
      <c r="C666" s="92">
        <v>4.58</v>
      </c>
      <c r="D666" s="92">
        <v>4.71</v>
      </c>
      <c r="E666" s="92">
        <v>4.7300000000000004</v>
      </c>
      <c r="F666" s="92">
        <v>4.6500000000000004</v>
      </c>
      <c r="G666" s="92">
        <v>4.4800000000000004</v>
      </c>
      <c r="H666" s="92">
        <v>4.2</v>
      </c>
      <c r="I666" s="92">
        <v>3.88</v>
      </c>
      <c r="J666" s="92">
        <v>3.51</v>
      </c>
      <c r="K666" s="92">
        <v>3.07</v>
      </c>
      <c r="L666" s="92">
        <v>4.66</v>
      </c>
      <c r="N666" s="92">
        <f t="shared" ca="1" si="50"/>
        <v>4.2452931616040708</v>
      </c>
      <c r="O666" s="92">
        <f t="shared" si="51"/>
        <v>0.59639943868541212</v>
      </c>
      <c r="P666" s="92">
        <f t="shared" si="52"/>
        <v>4.4387657709263406</v>
      </c>
      <c r="Q666" s="92">
        <f t="shared" ca="1" si="53"/>
        <v>0.95641297168922401</v>
      </c>
      <c r="R666" s="92">
        <f t="shared" ca="1" si="54"/>
        <v>4.4568844480717837</v>
      </c>
    </row>
    <row r="667" spans="1:18" x14ac:dyDescent="0.3">
      <c r="A667" s="107">
        <v>40922.611111111109</v>
      </c>
      <c r="B667" s="92">
        <v>4.41</v>
      </c>
      <c r="C667" s="92">
        <v>4.5199999999999996</v>
      </c>
      <c r="D667" s="92">
        <v>4.68</v>
      </c>
      <c r="E667" s="92">
        <v>4.7699999999999996</v>
      </c>
      <c r="F667" s="92">
        <v>4.76</v>
      </c>
      <c r="G667" s="92">
        <v>4.5999999999999996</v>
      </c>
      <c r="H667" s="92">
        <v>4.33</v>
      </c>
      <c r="I667" s="92">
        <v>3.99</v>
      </c>
      <c r="J667" s="92">
        <v>3.67</v>
      </c>
      <c r="K667" s="92">
        <v>3.24</v>
      </c>
      <c r="L667" s="92">
        <v>4.8099999999999996</v>
      </c>
      <c r="N667" s="92">
        <f t="shared" ca="1" si="50"/>
        <v>4.3383297898068642</v>
      </c>
      <c r="O667" s="92">
        <f t="shared" si="51"/>
        <v>0.55897567465075537</v>
      </c>
      <c r="P667" s="92">
        <f t="shared" si="52"/>
        <v>4.5603065190914611</v>
      </c>
      <c r="Q667" s="92">
        <f t="shared" ca="1" si="53"/>
        <v>0.95132416464654201</v>
      </c>
      <c r="R667" s="92">
        <f t="shared" ca="1" si="54"/>
        <v>4.5758692319498664</v>
      </c>
    </row>
    <row r="668" spans="1:18" x14ac:dyDescent="0.3">
      <c r="A668" s="107">
        <v>40922.618055555555</v>
      </c>
      <c r="B668" s="92">
        <v>5.08</v>
      </c>
      <c r="C668" s="92">
        <v>5.18</v>
      </c>
      <c r="D668" s="92">
        <v>5.34</v>
      </c>
      <c r="E668" s="92">
        <v>5.43</v>
      </c>
      <c r="F668" s="92">
        <v>5.44</v>
      </c>
      <c r="G668" s="92">
        <v>5.4</v>
      </c>
      <c r="H668" s="92">
        <v>5.33</v>
      </c>
      <c r="I668" s="92">
        <v>5.12</v>
      </c>
      <c r="J668" s="92">
        <v>4.72</v>
      </c>
      <c r="K668" s="92">
        <v>3.94</v>
      </c>
      <c r="L668" s="92">
        <v>5.5</v>
      </c>
      <c r="N668" s="92">
        <f t="shared" ca="1" si="50"/>
        <v>5.1816614635157698</v>
      </c>
      <c r="O668" s="92">
        <f t="shared" si="51"/>
        <v>0.12057372866682264</v>
      </c>
      <c r="P668" s="92">
        <f t="shared" si="52"/>
        <v>5.3899146827357276</v>
      </c>
      <c r="Q668" s="92">
        <f t="shared" ca="1" si="53"/>
        <v>0.9613624275191206</v>
      </c>
      <c r="R668" s="92">
        <f t="shared" ca="1" si="54"/>
        <v>5.2874933513551632</v>
      </c>
    </row>
    <row r="669" spans="1:18" x14ac:dyDescent="0.3">
      <c r="A669" s="107">
        <v>40922.625</v>
      </c>
      <c r="B669" s="92">
        <v>5.17</v>
      </c>
      <c r="C669" s="92">
        <v>5.2</v>
      </c>
      <c r="D669" s="92">
        <v>5.16</v>
      </c>
      <c r="E669" s="92">
        <v>5.15</v>
      </c>
      <c r="F669" s="92">
        <v>5.12</v>
      </c>
      <c r="G669" s="92">
        <v>5.07</v>
      </c>
      <c r="H669" s="92">
        <v>4.79</v>
      </c>
      <c r="I669" s="92">
        <v>4.37</v>
      </c>
      <c r="J669" s="92">
        <v>3.87</v>
      </c>
      <c r="K669" s="92">
        <v>3.14</v>
      </c>
      <c r="L669" s="92">
        <v>5.27</v>
      </c>
      <c r="N669" s="92">
        <f t="shared" ca="1" si="50"/>
        <v>4.7151516056453291</v>
      </c>
      <c r="O669" s="92">
        <f t="shared" si="51"/>
        <v>0.52498405231783007</v>
      </c>
      <c r="P669" s="92">
        <f t="shared" si="52"/>
        <v>5.0289004757558109</v>
      </c>
      <c r="Q669" s="92">
        <f t="shared" ca="1" si="53"/>
        <v>0.93761084125186878</v>
      </c>
      <c r="R669" s="92">
        <f t="shared" ca="1" si="54"/>
        <v>4.941209133397348</v>
      </c>
    </row>
    <row r="670" spans="1:18" x14ac:dyDescent="0.3">
      <c r="A670" s="107">
        <v>40922.631944444445</v>
      </c>
      <c r="B670" s="92">
        <v>5.16</v>
      </c>
      <c r="C670" s="92">
        <v>5.15</v>
      </c>
      <c r="D670" s="92">
        <v>5.14</v>
      </c>
      <c r="E670" s="92">
        <v>5.07</v>
      </c>
      <c r="F670" s="92">
        <v>4.93</v>
      </c>
      <c r="G670" s="92">
        <v>4.7300000000000004</v>
      </c>
      <c r="H670" s="92">
        <v>4.43</v>
      </c>
      <c r="I670" s="92">
        <v>4.04</v>
      </c>
      <c r="J670" s="92">
        <v>3.59</v>
      </c>
      <c r="K670" s="92">
        <v>2.96</v>
      </c>
      <c r="L670" s="92">
        <v>4.93</v>
      </c>
      <c r="N670" s="92">
        <f t="shared" ca="1" si="50"/>
        <v>4.4884836137474906</v>
      </c>
      <c r="O670" s="92">
        <f t="shared" si="51"/>
        <v>0.60552118908771113</v>
      </c>
      <c r="P670" s="92">
        <f t="shared" si="52"/>
        <v>4.6858020157676039</v>
      </c>
      <c r="Q670" s="92">
        <f t="shared" ca="1" si="53"/>
        <v>0.95789015384001674</v>
      </c>
      <c r="R670" s="92">
        <f t="shared" ca="1" si="54"/>
        <v>4.7223984584312824</v>
      </c>
    </row>
    <row r="671" spans="1:18" x14ac:dyDescent="0.3">
      <c r="A671" s="107">
        <v>40922.638888888891</v>
      </c>
      <c r="B671" s="92">
        <v>5.26</v>
      </c>
      <c r="C671" s="92">
        <v>5.23</v>
      </c>
      <c r="D671" s="92">
        <v>5.12</v>
      </c>
      <c r="E671" s="92">
        <v>5.01</v>
      </c>
      <c r="F671" s="92">
        <v>4.88</v>
      </c>
      <c r="G671" s="92">
        <v>4.7300000000000004</v>
      </c>
      <c r="H671" s="92">
        <v>4.58</v>
      </c>
      <c r="I671" s="92">
        <v>4.32</v>
      </c>
      <c r="J671" s="92">
        <v>3.92</v>
      </c>
      <c r="K671" s="92">
        <v>3.13</v>
      </c>
      <c r="L671" s="92">
        <v>4.78</v>
      </c>
      <c r="N671" s="92">
        <f t="shared" ca="1" si="50"/>
        <v>4.5850239667674604</v>
      </c>
      <c r="O671" s="92">
        <f t="shared" si="51"/>
        <v>0.29780183777191632</v>
      </c>
      <c r="P671" s="92">
        <f t="shared" si="52"/>
        <v>4.708211101388069</v>
      </c>
      <c r="Q671" s="92">
        <f t="shared" ca="1" si="53"/>
        <v>0.97383568154276456</v>
      </c>
      <c r="R671" s="92">
        <f t="shared" ca="1" si="54"/>
        <v>4.654934557774415</v>
      </c>
    </row>
    <row r="672" spans="1:18" x14ac:dyDescent="0.3">
      <c r="A672" s="107">
        <v>40922.645833333336</v>
      </c>
      <c r="B672" s="92">
        <v>5.28</v>
      </c>
      <c r="C672" s="92">
        <v>5.22</v>
      </c>
      <c r="D672" s="92">
        <v>5.03</v>
      </c>
      <c r="E672" s="92">
        <v>4.82</v>
      </c>
      <c r="F672" s="92">
        <v>4.62</v>
      </c>
      <c r="G672" s="92">
        <v>4.4800000000000004</v>
      </c>
      <c r="H672" s="92">
        <v>4.3499999999999996</v>
      </c>
      <c r="I672" s="92">
        <v>4.26</v>
      </c>
      <c r="J672" s="92">
        <v>4.0999999999999996</v>
      </c>
      <c r="K672" s="92">
        <v>3.5</v>
      </c>
      <c r="L672" s="92">
        <v>4.5199999999999996</v>
      </c>
      <c r="N672" s="92">
        <f t="shared" ca="1" si="50"/>
        <v>4.4845365304299767</v>
      </c>
      <c r="O672" s="92">
        <f t="shared" si="51"/>
        <v>0.27212111514650889</v>
      </c>
      <c r="P672" s="92">
        <f t="shared" si="52"/>
        <v>4.4611386221576677</v>
      </c>
      <c r="Q672" s="92">
        <f t="shared" ca="1" si="53"/>
        <v>1.0052448287879008</v>
      </c>
      <c r="R672" s="92">
        <f t="shared" ca="1" si="54"/>
        <v>4.5437066261213115</v>
      </c>
    </row>
    <row r="673" spans="1:18" x14ac:dyDescent="0.3">
      <c r="A673" s="107">
        <v>40922.652777777781</v>
      </c>
      <c r="B673" s="92">
        <v>5.3</v>
      </c>
      <c r="C673" s="92">
        <v>5.25</v>
      </c>
      <c r="D673" s="92">
        <v>5.05</v>
      </c>
      <c r="E673" s="92">
        <v>4.76</v>
      </c>
      <c r="F673" s="92">
        <v>4.53</v>
      </c>
      <c r="G673" s="92">
        <v>4.3099999999999996</v>
      </c>
      <c r="H673" s="92">
        <v>4.12</v>
      </c>
      <c r="I673" s="92">
        <v>3.92</v>
      </c>
      <c r="J673" s="92">
        <v>3.64</v>
      </c>
      <c r="K673" s="92">
        <v>3.21</v>
      </c>
      <c r="L673" s="92">
        <v>4.41</v>
      </c>
      <c r="N673" s="92">
        <f t="shared" ca="1" si="50"/>
        <v>4.2931902485673108</v>
      </c>
      <c r="O673" s="92">
        <f t="shared" si="51"/>
        <v>0.41662736618614143</v>
      </c>
      <c r="P673" s="92">
        <f t="shared" si="52"/>
        <v>4.2822494146950918</v>
      </c>
      <c r="Q673" s="92">
        <f t="shared" ca="1" si="53"/>
        <v>1.0025549268182918</v>
      </c>
      <c r="R673" s="92">
        <f t="shared" ca="1" si="54"/>
        <v>4.4212672272686673</v>
      </c>
    </row>
    <row r="674" spans="1:18" x14ac:dyDescent="0.3">
      <c r="A674" s="107">
        <v>40922.659722222219</v>
      </c>
      <c r="B674" s="92">
        <v>4.8499999999999996</v>
      </c>
      <c r="C674" s="92">
        <v>4.7699999999999996</v>
      </c>
      <c r="D674" s="92">
        <v>4.54</v>
      </c>
      <c r="E674" s="92">
        <v>4.22</v>
      </c>
      <c r="F674" s="92">
        <v>3.9</v>
      </c>
      <c r="G674" s="92">
        <v>3.69</v>
      </c>
      <c r="H674" s="92">
        <v>3.54</v>
      </c>
      <c r="I674" s="92">
        <v>3.44</v>
      </c>
      <c r="J674" s="92">
        <v>3.25</v>
      </c>
      <c r="K674" s="92">
        <v>2.93</v>
      </c>
      <c r="L674" s="92">
        <v>3.77</v>
      </c>
      <c r="N674" s="92">
        <f t="shared" ca="1" si="50"/>
        <v>3.7708953638109901</v>
      </c>
      <c r="O674" s="92">
        <f t="shared" si="51"/>
        <v>0.38349834768640889</v>
      </c>
      <c r="P674" s="92">
        <f t="shared" si="52"/>
        <v>3.6681249846056474</v>
      </c>
      <c r="Q674" s="92">
        <f t="shared" ca="1" si="53"/>
        <v>1.0280171421739031</v>
      </c>
      <c r="R674" s="92">
        <f t="shared" ca="1" si="54"/>
        <v>3.8756246259956146</v>
      </c>
    </row>
    <row r="675" spans="1:18" x14ac:dyDescent="0.3">
      <c r="A675" s="107">
        <v>40922.666666666664</v>
      </c>
      <c r="B675" s="92">
        <v>4.3499999999999996</v>
      </c>
      <c r="C675" s="92">
        <v>4.32</v>
      </c>
      <c r="D675" s="92">
        <v>4.26</v>
      </c>
      <c r="E675" s="92">
        <v>4.04</v>
      </c>
      <c r="F675" s="92">
        <v>3.77</v>
      </c>
      <c r="G675" s="92">
        <v>3.53</v>
      </c>
      <c r="H675" s="92">
        <v>3.41</v>
      </c>
      <c r="I675" s="92">
        <v>3.32</v>
      </c>
      <c r="J675" s="92">
        <v>3.17</v>
      </c>
      <c r="K675" s="92">
        <v>2.8</v>
      </c>
      <c r="L675" s="92">
        <v>3.64</v>
      </c>
      <c r="N675" s="92">
        <f t="shared" ca="1" si="50"/>
        <v>3.6079756533769793</v>
      </c>
      <c r="O675" s="92">
        <f t="shared" si="51"/>
        <v>0.31960478681824722</v>
      </c>
      <c r="P675" s="92">
        <f t="shared" si="52"/>
        <v>3.5125513673607904</v>
      </c>
      <c r="Q675" s="92">
        <f t="shared" ca="1" si="53"/>
        <v>1.0271666592275026</v>
      </c>
      <c r="R675" s="92">
        <f t="shared" ca="1" si="54"/>
        <v>3.7388866395881095</v>
      </c>
    </row>
    <row r="676" spans="1:18" x14ac:dyDescent="0.3">
      <c r="A676" s="107">
        <v>40922.673611111109</v>
      </c>
      <c r="B676" s="92">
        <v>3.8</v>
      </c>
      <c r="C676" s="92">
        <v>3.74</v>
      </c>
      <c r="D676" s="92">
        <v>3.61</v>
      </c>
      <c r="E676" s="92">
        <v>3.5</v>
      </c>
      <c r="F676" s="92">
        <v>3.46</v>
      </c>
      <c r="G676" s="92">
        <v>3.44</v>
      </c>
      <c r="H676" s="92">
        <v>3.34</v>
      </c>
      <c r="I676" s="92">
        <v>3.29</v>
      </c>
      <c r="J676" s="92">
        <v>3.25</v>
      </c>
      <c r="K676" s="92">
        <v>3.01</v>
      </c>
      <c r="L676" s="92">
        <v>3.59</v>
      </c>
      <c r="N676" s="92">
        <f t="shared" ca="1" si="50"/>
        <v>3.4010783688329229</v>
      </c>
      <c r="O676" s="92">
        <f t="shared" si="51"/>
        <v>0.27261516652254014</v>
      </c>
      <c r="P676" s="92">
        <f t="shared" si="52"/>
        <v>3.4254909174022123</v>
      </c>
      <c r="Q676" s="92">
        <f t="shared" ca="1" si="53"/>
        <v>0.99287327009239212</v>
      </c>
      <c r="R676" s="92">
        <f t="shared" ca="1" si="54"/>
        <v>3.5644150396316876</v>
      </c>
    </row>
    <row r="677" spans="1:18" x14ac:dyDescent="0.3">
      <c r="A677" s="107">
        <v>40922.694444444445</v>
      </c>
      <c r="B677" s="92">
        <v>3.74</v>
      </c>
      <c r="C677" s="92">
        <v>3.78</v>
      </c>
      <c r="D677" s="92">
        <v>3.83</v>
      </c>
      <c r="E677" s="92">
        <v>3.9</v>
      </c>
      <c r="F677" s="92">
        <v>3.97</v>
      </c>
      <c r="G677" s="92">
        <v>3.86</v>
      </c>
      <c r="H677" s="92">
        <v>3.63</v>
      </c>
      <c r="I677" s="92">
        <v>3.2</v>
      </c>
      <c r="J677" s="92">
        <v>2.78</v>
      </c>
      <c r="K677" s="92">
        <v>2.17</v>
      </c>
      <c r="L677" s="92">
        <v>4.03</v>
      </c>
      <c r="N677" s="92">
        <f t="shared" ca="1" si="50"/>
        <v>3.5266301786171681</v>
      </c>
      <c r="O677" s="92">
        <f t="shared" si="51"/>
        <v>0.56771555442161548</v>
      </c>
      <c r="P677" s="92">
        <f t="shared" si="52"/>
        <v>3.8261734923866499</v>
      </c>
      <c r="Q677" s="92">
        <f t="shared" ca="1" si="53"/>
        <v>0.92171204092926906</v>
      </c>
      <c r="R677" s="92">
        <f t="shared" ca="1" si="54"/>
        <v>3.7144995249449546</v>
      </c>
    </row>
    <row r="678" spans="1:18" x14ac:dyDescent="0.3">
      <c r="A678" s="107">
        <v>40922.701388888891</v>
      </c>
      <c r="B678" s="92">
        <v>3.58</v>
      </c>
      <c r="C678" s="92">
        <v>3.62</v>
      </c>
      <c r="D678" s="92">
        <v>3.67</v>
      </c>
      <c r="E678" s="92">
        <v>3.75</v>
      </c>
      <c r="F678" s="92">
        <v>3.76</v>
      </c>
      <c r="G678" s="92">
        <v>3.63</v>
      </c>
      <c r="H678" s="92">
        <v>3.35</v>
      </c>
      <c r="I678" s="92">
        <v>2.92</v>
      </c>
      <c r="J678" s="92">
        <v>2.5099999999999998</v>
      </c>
      <c r="K678" s="92">
        <v>1.9</v>
      </c>
      <c r="L678" s="92">
        <v>3.78</v>
      </c>
      <c r="N678" s="92">
        <f t="shared" ca="1" si="50"/>
        <v>3.2989383187714769</v>
      </c>
      <c r="O678" s="92">
        <f t="shared" si="51"/>
        <v>0.74179505934174406</v>
      </c>
      <c r="P678" s="92">
        <f t="shared" si="52"/>
        <v>3.5884907826527401</v>
      </c>
      <c r="Q678" s="92">
        <f t="shared" ca="1" si="53"/>
        <v>0.91931079625980938</v>
      </c>
      <c r="R678" s="92">
        <f t="shared" ca="1" si="54"/>
        <v>3.4749948098620793</v>
      </c>
    </row>
    <row r="679" spans="1:18" x14ac:dyDescent="0.3">
      <c r="A679" s="107">
        <v>40922.708333333336</v>
      </c>
      <c r="B679" s="92">
        <v>4.1399999999999997</v>
      </c>
      <c r="C679" s="92">
        <v>4.18</v>
      </c>
      <c r="D679" s="92">
        <v>4.2</v>
      </c>
      <c r="E679" s="92">
        <v>4.25</v>
      </c>
      <c r="F679" s="92">
        <v>4.29</v>
      </c>
      <c r="G679" s="92">
        <v>4.16</v>
      </c>
      <c r="H679" s="92">
        <v>3.78</v>
      </c>
      <c r="I679" s="92">
        <v>3.31</v>
      </c>
      <c r="J679" s="92">
        <v>2.98</v>
      </c>
      <c r="K679" s="92">
        <v>2.46</v>
      </c>
      <c r="L679" s="92">
        <v>4.21</v>
      </c>
      <c r="N679" s="92">
        <f t="shared" ca="1" si="50"/>
        <v>3.7884795315742856</v>
      </c>
      <c r="O679" s="92">
        <f t="shared" si="51"/>
        <v>0.88520369194073922</v>
      </c>
      <c r="P679" s="92">
        <f t="shared" si="52"/>
        <v>4.1032966479851893</v>
      </c>
      <c r="Q679" s="92">
        <f t="shared" ca="1" si="53"/>
        <v>0.9232770273712757</v>
      </c>
      <c r="R679" s="92">
        <f t="shared" ca="1" si="54"/>
        <v>3.8869962852330708</v>
      </c>
    </row>
    <row r="680" spans="1:18" x14ac:dyDescent="0.3">
      <c r="A680" s="107">
        <v>40922.715277777781</v>
      </c>
      <c r="B680" s="92">
        <v>4.12</v>
      </c>
      <c r="C680" s="92">
        <v>4.1100000000000003</v>
      </c>
      <c r="D680" s="92">
        <v>4.07</v>
      </c>
      <c r="E680" s="92">
        <v>4.07</v>
      </c>
      <c r="F680" s="92">
        <v>4.0199999999999996</v>
      </c>
      <c r="G680" s="92">
        <v>3.81</v>
      </c>
      <c r="H680" s="92">
        <v>3.5</v>
      </c>
      <c r="I680" s="92">
        <v>3.16</v>
      </c>
      <c r="J680" s="92">
        <v>2.8</v>
      </c>
      <c r="K680" s="92">
        <v>2.19</v>
      </c>
      <c r="L680" s="92">
        <v>4.07</v>
      </c>
      <c r="N680" s="92">
        <f t="shared" ca="1" si="50"/>
        <v>3.5677981622368686</v>
      </c>
      <c r="O680" s="92">
        <f t="shared" si="51"/>
        <v>0.78424738377707437</v>
      </c>
      <c r="P680" s="92">
        <f t="shared" si="52"/>
        <v>3.7639542664999102</v>
      </c>
      <c r="Q680" s="92">
        <f t="shared" ca="1" si="53"/>
        <v>0.94788563027747774</v>
      </c>
      <c r="R680" s="92">
        <f t="shared" ca="1" si="54"/>
        <v>3.8578945152293347</v>
      </c>
    </row>
    <row r="681" spans="1:18" x14ac:dyDescent="0.3">
      <c r="A681" s="107">
        <v>40922.944444444445</v>
      </c>
      <c r="B681" s="92">
        <v>5.16</v>
      </c>
      <c r="C681" s="92">
        <v>5.15</v>
      </c>
      <c r="D681" s="92">
        <v>5.0999999999999996</v>
      </c>
      <c r="E681" s="92">
        <v>5.08</v>
      </c>
      <c r="F681" s="92">
        <v>5.07</v>
      </c>
      <c r="G681" s="92">
        <v>5.0599999999999996</v>
      </c>
      <c r="H681" s="92">
        <v>5.0999999999999996</v>
      </c>
      <c r="I681" s="92">
        <v>5.14</v>
      </c>
      <c r="J681" s="92">
        <v>5.16</v>
      </c>
      <c r="K681" s="92">
        <v>5.14</v>
      </c>
      <c r="L681" s="92">
        <v>4.67</v>
      </c>
      <c r="N681" s="92">
        <f t="shared" ca="1" si="50"/>
        <v>5.1052808816391781</v>
      </c>
      <c r="O681" s="92">
        <f t="shared" si="51"/>
        <v>-7.2764029184357912E-2</v>
      </c>
      <c r="P681" s="92">
        <f t="shared" si="52"/>
        <v>5.0657116454150861</v>
      </c>
      <c r="Q681" s="92">
        <f t="shared" ca="1" si="53"/>
        <v>1.0078111900151099</v>
      </c>
      <c r="R681" s="92">
        <f t="shared" ca="1" si="54"/>
        <v>4.7064782573705628</v>
      </c>
    </row>
    <row r="682" spans="1:18" x14ac:dyDescent="0.3">
      <c r="A682" s="107">
        <v>40922.951388888891</v>
      </c>
      <c r="B682" s="92">
        <v>5.4</v>
      </c>
      <c r="C682" s="92">
        <v>5.38</v>
      </c>
      <c r="D682" s="92">
        <v>5.37</v>
      </c>
      <c r="E682" s="92">
        <v>5.4</v>
      </c>
      <c r="F682" s="92">
        <v>5.39</v>
      </c>
      <c r="G682" s="92">
        <v>5.37</v>
      </c>
      <c r="H682" s="92">
        <v>5.34</v>
      </c>
      <c r="I682" s="92">
        <v>5.32</v>
      </c>
      <c r="J682" s="92">
        <v>5.27</v>
      </c>
      <c r="K682" s="92">
        <v>5</v>
      </c>
      <c r="L682" s="92">
        <v>4.8</v>
      </c>
      <c r="N682" s="92">
        <f t="shared" ca="1" si="50"/>
        <v>5.3339495563248098</v>
      </c>
      <c r="O682" s="92">
        <f t="shared" si="51"/>
        <v>5.177035366950692E-2</v>
      </c>
      <c r="P682" s="92">
        <f t="shared" si="52"/>
        <v>5.3656914600985033</v>
      </c>
      <c r="Q682" s="92">
        <f t="shared" ca="1" si="53"/>
        <v>0.99408428456803022</v>
      </c>
      <c r="R682" s="92">
        <f t="shared" ca="1" si="54"/>
        <v>4.7716045659265447</v>
      </c>
    </row>
    <row r="683" spans="1:18" x14ac:dyDescent="0.3">
      <c r="A683" s="107">
        <v>40922.965277777781</v>
      </c>
      <c r="B683" s="92">
        <v>5.83</v>
      </c>
      <c r="C683" s="92">
        <v>5.83</v>
      </c>
      <c r="D683" s="92">
        <v>5.81</v>
      </c>
      <c r="E683" s="92">
        <v>5.78</v>
      </c>
      <c r="F683" s="92">
        <v>5.78</v>
      </c>
      <c r="G683" s="92">
        <v>5.8</v>
      </c>
      <c r="H683" s="92">
        <v>5.85</v>
      </c>
      <c r="I683" s="92">
        <v>5.88</v>
      </c>
      <c r="J683" s="92">
        <v>5.81</v>
      </c>
      <c r="K683" s="92">
        <v>5.5</v>
      </c>
      <c r="L683" s="92">
        <v>5.35</v>
      </c>
      <c r="N683" s="92">
        <f t="shared" ca="1" si="50"/>
        <v>5.8001485026306927</v>
      </c>
      <c r="O683" s="92">
        <f t="shared" si="51"/>
        <v>-7.9322237775682064E-2</v>
      </c>
      <c r="P683" s="92">
        <f t="shared" si="52"/>
        <v>5.807137383244263</v>
      </c>
      <c r="Q683" s="92">
        <f t="shared" ca="1" si="53"/>
        <v>0.99879650158893507</v>
      </c>
      <c r="R683" s="92">
        <f t="shared" ca="1" si="54"/>
        <v>5.3435612835008026</v>
      </c>
    </row>
    <row r="684" spans="1:18" x14ac:dyDescent="0.3">
      <c r="A684" s="107">
        <v>40922.972222222219</v>
      </c>
      <c r="B684" s="92">
        <v>5.75</v>
      </c>
      <c r="C684" s="92">
        <v>5.78</v>
      </c>
      <c r="D684" s="92">
        <v>5.86</v>
      </c>
      <c r="E684" s="92">
        <v>5.94</v>
      </c>
      <c r="F684" s="92">
        <v>5.98</v>
      </c>
      <c r="G684" s="92">
        <v>6.01</v>
      </c>
      <c r="H684" s="92">
        <v>6.07</v>
      </c>
      <c r="I684" s="92">
        <v>6.13</v>
      </c>
      <c r="J684" s="92">
        <v>6.16</v>
      </c>
      <c r="K684" s="92">
        <v>5.77</v>
      </c>
      <c r="L684" s="92">
        <v>5.41</v>
      </c>
      <c r="N684" s="92">
        <f t="shared" ca="1" si="50"/>
        <v>6.0021492626200468</v>
      </c>
      <c r="O684" s="92">
        <f t="shared" si="51"/>
        <v>-9.1798608809761428E-2</v>
      </c>
      <c r="P684" s="92">
        <f t="shared" si="52"/>
        <v>6.0185598992038134</v>
      </c>
      <c r="Q684" s="92">
        <f t="shared" ca="1" si="53"/>
        <v>0.99727332836116866</v>
      </c>
      <c r="R684" s="92">
        <f t="shared" ca="1" si="54"/>
        <v>5.3952487064339225</v>
      </c>
    </row>
    <row r="685" spans="1:18" x14ac:dyDescent="0.3">
      <c r="A685" s="107">
        <v>40922.979166666664</v>
      </c>
      <c r="B685" s="92">
        <v>5.73</v>
      </c>
      <c r="C685" s="92">
        <v>5.72</v>
      </c>
      <c r="D685" s="92">
        <v>5.73</v>
      </c>
      <c r="E685" s="92">
        <v>5.78</v>
      </c>
      <c r="F685" s="92">
        <v>5.88</v>
      </c>
      <c r="G685" s="92">
        <v>5.99</v>
      </c>
      <c r="H685" s="92">
        <v>6.08</v>
      </c>
      <c r="I685" s="92">
        <v>6.1</v>
      </c>
      <c r="J685" s="92">
        <v>6.04</v>
      </c>
      <c r="K685" s="92">
        <v>5.72</v>
      </c>
      <c r="L685" s="92">
        <v>5.4</v>
      </c>
      <c r="N685" s="92">
        <f t="shared" ca="1" si="50"/>
        <v>5.9291385581188329</v>
      </c>
      <c r="O685" s="92">
        <f t="shared" si="51"/>
        <v>-0.13781341686719265</v>
      </c>
      <c r="P685" s="92">
        <f t="shared" si="52"/>
        <v>6.0028124258684574</v>
      </c>
      <c r="Q685" s="92">
        <f t="shared" ca="1" si="53"/>
        <v>0.98772677496432593</v>
      </c>
      <c r="R685" s="92">
        <f t="shared" ca="1" si="54"/>
        <v>5.33372458480736</v>
      </c>
    </row>
    <row r="686" spans="1:18" x14ac:dyDescent="0.3">
      <c r="A686" s="107">
        <v>40923.368055555555</v>
      </c>
      <c r="B686" s="92">
        <v>5.56</v>
      </c>
      <c r="C686" s="92">
        <v>5.33</v>
      </c>
      <c r="D686" s="92">
        <v>4.91</v>
      </c>
      <c r="E686" s="92">
        <v>4.5</v>
      </c>
      <c r="F686" s="92">
        <v>4.0999999999999996</v>
      </c>
      <c r="G686" s="92">
        <v>3.75</v>
      </c>
      <c r="H686" s="92">
        <v>3.56</v>
      </c>
      <c r="I686" s="92">
        <v>3.42</v>
      </c>
      <c r="J686" s="92">
        <v>3.27</v>
      </c>
      <c r="K686" s="92">
        <v>3.14</v>
      </c>
      <c r="L686" s="92">
        <v>3.84</v>
      </c>
      <c r="N686" s="92">
        <f t="shared" ca="1" si="50"/>
        <v>3.9189614730205573</v>
      </c>
      <c r="O686" s="92">
        <f t="shared" si="51"/>
        <v>0.48048768822550464</v>
      </c>
      <c r="P686" s="92">
        <f t="shared" si="52"/>
        <v>3.7221679069879228</v>
      </c>
      <c r="Q686" s="92">
        <f t="shared" ca="1" si="53"/>
        <v>1.0528706847595934</v>
      </c>
      <c r="R686" s="92">
        <f t="shared" ca="1" si="54"/>
        <v>4.0430234294768388</v>
      </c>
    </row>
    <row r="687" spans="1:18" x14ac:dyDescent="0.3">
      <c r="A687" s="107">
        <v>40923.375</v>
      </c>
      <c r="B687" s="92">
        <v>5.26</v>
      </c>
      <c r="C687" s="92">
        <v>5.04</v>
      </c>
      <c r="D687" s="92">
        <v>4.67</v>
      </c>
      <c r="E687" s="92">
        <v>4.33</v>
      </c>
      <c r="F687" s="92">
        <v>4.0199999999999996</v>
      </c>
      <c r="G687" s="92">
        <v>3.74</v>
      </c>
      <c r="H687" s="92">
        <v>3.53</v>
      </c>
      <c r="I687" s="92">
        <v>3.4</v>
      </c>
      <c r="J687" s="92">
        <v>3.31</v>
      </c>
      <c r="K687" s="92">
        <v>3.09</v>
      </c>
      <c r="L687" s="92">
        <v>3.95</v>
      </c>
      <c r="N687" s="92">
        <f t="shared" ca="1" si="50"/>
        <v>3.8435714130184064</v>
      </c>
      <c r="O687" s="92">
        <f t="shared" si="51"/>
        <v>0.53401558291739915</v>
      </c>
      <c r="P687" s="92">
        <f t="shared" si="52"/>
        <v>3.7091625902057737</v>
      </c>
      <c r="Q687" s="92">
        <f t="shared" ca="1" si="53"/>
        <v>1.0362369725089824</v>
      </c>
      <c r="R687" s="92">
        <f t="shared" ca="1" si="54"/>
        <v>4.0931360414104807</v>
      </c>
    </row>
    <row r="688" spans="1:18" x14ac:dyDescent="0.3">
      <c r="A688" s="107">
        <v>40923.388888888891</v>
      </c>
      <c r="B688" s="92">
        <v>5.98</v>
      </c>
      <c r="C688" s="92">
        <v>5.76</v>
      </c>
      <c r="D688" s="92">
        <v>5.32</v>
      </c>
      <c r="E688" s="92">
        <v>4.9000000000000004</v>
      </c>
      <c r="F688" s="92">
        <v>4.53</v>
      </c>
      <c r="G688" s="92">
        <v>4.25</v>
      </c>
      <c r="H688" s="92">
        <v>4.01</v>
      </c>
      <c r="I688" s="92">
        <v>3.76</v>
      </c>
      <c r="J688" s="92">
        <v>3.47</v>
      </c>
      <c r="K688" s="92">
        <v>3.14</v>
      </c>
      <c r="L688" s="92">
        <v>4.25</v>
      </c>
      <c r="N688" s="92">
        <f t="shared" ca="1" si="50"/>
        <v>4.2917417526343513</v>
      </c>
      <c r="O688" s="92">
        <f t="shared" si="51"/>
        <v>0.53715752796748539</v>
      </c>
      <c r="P688" s="92">
        <f t="shared" si="52"/>
        <v>4.2147521693734609</v>
      </c>
      <c r="Q688" s="92">
        <f t="shared" ca="1" si="53"/>
        <v>1.018266692836731</v>
      </c>
      <c r="R688" s="92">
        <f t="shared" ca="1" si="54"/>
        <v>4.3276334445561071</v>
      </c>
    </row>
    <row r="689" spans="1:18" x14ac:dyDescent="0.3">
      <c r="A689" s="107">
        <v>40923.395833333336</v>
      </c>
      <c r="B689" s="92">
        <v>5.9</v>
      </c>
      <c r="C689" s="92">
        <v>5.65</v>
      </c>
      <c r="D689" s="92">
        <v>5.24</v>
      </c>
      <c r="E689" s="92">
        <v>4.88</v>
      </c>
      <c r="F689" s="92">
        <v>4.59</v>
      </c>
      <c r="G689" s="92">
        <v>4.3499999999999996</v>
      </c>
      <c r="H689" s="92">
        <v>4.16</v>
      </c>
      <c r="I689" s="92">
        <v>3.94</v>
      </c>
      <c r="J689" s="92">
        <v>3.68</v>
      </c>
      <c r="K689" s="92">
        <v>3.36</v>
      </c>
      <c r="L689" s="92">
        <v>4.42</v>
      </c>
      <c r="N689" s="92">
        <f t="shared" ca="1" si="50"/>
        <v>4.3812394740153735</v>
      </c>
      <c r="O689" s="92">
        <f t="shared" si="51"/>
        <v>0.41270946689272048</v>
      </c>
      <c r="P689" s="92">
        <f t="shared" si="52"/>
        <v>4.3222544110225387</v>
      </c>
      <c r="Q689" s="92">
        <f t="shared" ca="1" si="53"/>
        <v>1.013646828109519</v>
      </c>
      <c r="R689" s="92">
        <f t="shared" ca="1" si="54"/>
        <v>4.4803189802440739</v>
      </c>
    </row>
    <row r="690" spans="1:18" x14ac:dyDescent="0.3">
      <c r="A690" s="107">
        <v>40923.402777777781</v>
      </c>
      <c r="B690" s="92">
        <v>6.25</v>
      </c>
      <c r="C690" s="92">
        <v>5.94</v>
      </c>
      <c r="D690" s="92">
        <v>5.42</v>
      </c>
      <c r="E690" s="92">
        <v>4.99</v>
      </c>
      <c r="F690" s="92">
        <v>4.6500000000000004</v>
      </c>
      <c r="G690" s="92">
        <v>4.34</v>
      </c>
      <c r="H690" s="92">
        <v>4.03</v>
      </c>
      <c r="I690" s="92">
        <v>3.75</v>
      </c>
      <c r="J690" s="92">
        <v>3.43</v>
      </c>
      <c r="K690" s="92">
        <v>2.93</v>
      </c>
      <c r="L690" s="92">
        <v>4.38</v>
      </c>
      <c r="N690" s="92">
        <f t="shared" ca="1" si="50"/>
        <v>4.3359014057023213</v>
      </c>
      <c r="O690" s="92">
        <f t="shared" si="51"/>
        <v>0.68483058203922753</v>
      </c>
      <c r="P690" s="92">
        <f t="shared" si="52"/>
        <v>4.2941627781747389</v>
      </c>
      <c r="Q690" s="92">
        <f t="shared" ca="1" si="53"/>
        <v>1.0097198522002289</v>
      </c>
      <c r="R690" s="92">
        <f t="shared" ca="1" si="54"/>
        <v>4.4225729526370019</v>
      </c>
    </row>
    <row r="691" spans="1:18" x14ac:dyDescent="0.3">
      <c r="A691" s="107">
        <v>40923.409722222219</v>
      </c>
      <c r="B691" s="92">
        <v>7.1</v>
      </c>
      <c r="C691" s="92">
        <v>6.83</v>
      </c>
      <c r="D691" s="92">
        <v>6.33</v>
      </c>
      <c r="E691" s="92">
        <v>5.85</v>
      </c>
      <c r="F691" s="92">
        <v>5.39</v>
      </c>
      <c r="G691" s="92">
        <v>4.93</v>
      </c>
      <c r="H691" s="92">
        <v>4.53</v>
      </c>
      <c r="I691" s="92">
        <v>4.1500000000000004</v>
      </c>
      <c r="J691" s="92">
        <v>3.76</v>
      </c>
      <c r="K691" s="92">
        <v>3.32</v>
      </c>
      <c r="L691" s="92">
        <v>4.82</v>
      </c>
      <c r="N691" s="92">
        <f t="shared" ca="1" si="50"/>
        <v>4.9447807233173</v>
      </c>
      <c r="O691" s="92">
        <f t="shared" si="51"/>
        <v>0.78194478854918248</v>
      </c>
      <c r="P691" s="92">
        <f t="shared" si="52"/>
        <v>4.8705923892116871</v>
      </c>
      <c r="Q691" s="92">
        <f t="shared" ca="1" si="53"/>
        <v>1.0152318913547229</v>
      </c>
      <c r="R691" s="92">
        <f t="shared" ca="1" si="54"/>
        <v>4.8934177163297647</v>
      </c>
    </row>
    <row r="692" spans="1:18" x14ac:dyDescent="0.3">
      <c r="A692" s="107">
        <v>40923.416666666664</v>
      </c>
      <c r="B692" s="92">
        <v>7.29</v>
      </c>
      <c r="C692" s="92">
        <v>6.99</v>
      </c>
      <c r="D692" s="92">
        <v>6.44</v>
      </c>
      <c r="E692" s="92">
        <v>5.96</v>
      </c>
      <c r="F692" s="92">
        <v>5.52</v>
      </c>
      <c r="G692" s="92">
        <v>5.17</v>
      </c>
      <c r="H692" s="92">
        <v>4.8899999999999997</v>
      </c>
      <c r="I692" s="92">
        <v>4.58</v>
      </c>
      <c r="J692" s="92">
        <v>4.22</v>
      </c>
      <c r="K692" s="92">
        <v>3.69</v>
      </c>
      <c r="L692" s="92">
        <v>5.2</v>
      </c>
      <c r="N692" s="92">
        <f t="shared" ca="1" si="50"/>
        <v>5.2135298103003276</v>
      </c>
      <c r="O692" s="92">
        <f t="shared" si="51"/>
        <v>0.51454154502572158</v>
      </c>
      <c r="P692" s="92">
        <f t="shared" si="52"/>
        <v>5.1289201524450556</v>
      </c>
      <c r="Q692" s="92">
        <f t="shared" ca="1" si="53"/>
        <v>1.016496583167694</v>
      </c>
      <c r="R692" s="92">
        <f t="shared" ca="1" si="54"/>
        <v>5.285782232472009</v>
      </c>
    </row>
    <row r="693" spans="1:18" x14ac:dyDescent="0.3">
      <c r="A693" s="107">
        <v>40923.423611111109</v>
      </c>
      <c r="B693" s="92">
        <v>7.99</v>
      </c>
      <c r="C693" s="92">
        <v>7.75</v>
      </c>
      <c r="D693" s="92">
        <v>7.28</v>
      </c>
      <c r="E693" s="92">
        <v>6.64</v>
      </c>
      <c r="F693" s="92">
        <v>5.95</v>
      </c>
      <c r="G693" s="92">
        <v>5.29</v>
      </c>
      <c r="H693" s="92">
        <v>4.9000000000000004</v>
      </c>
      <c r="I693" s="92">
        <v>4.5999999999999996</v>
      </c>
      <c r="J693" s="92">
        <v>4.32</v>
      </c>
      <c r="K693" s="92">
        <v>3.85</v>
      </c>
      <c r="L693" s="92">
        <v>5.65</v>
      </c>
      <c r="N693" s="92">
        <f t="shared" ca="1" si="50"/>
        <v>5.5193140989684588</v>
      </c>
      <c r="O693" s="92">
        <f t="shared" si="51"/>
        <v>0.70770265127280607</v>
      </c>
      <c r="P693" s="92">
        <f t="shared" si="52"/>
        <v>5.2322735245885994</v>
      </c>
      <c r="Q693" s="92">
        <f t="shared" ca="1" si="53"/>
        <v>1.054859627087716</v>
      </c>
      <c r="R693" s="92">
        <f t="shared" ca="1" si="54"/>
        <v>5.9599568930455957</v>
      </c>
    </row>
    <row r="694" spans="1:18" x14ac:dyDescent="0.3">
      <c r="A694" s="107">
        <v>40923.451388888891</v>
      </c>
      <c r="B694" s="92">
        <v>8.83</v>
      </c>
      <c r="C694" s="92">
        <v>8.57</v>
      </c>
      <c r="D694" s="92">
        <v>8.06</v>
      </c>
      <c r="E694" s="92">
        <v>7.34</v>
      </c>
      <c r="F694" s="92">
        <v>6.56</v>
      </c>
      <c r="G694" s="92">
        <v>5.62</v>
      </c>
      <c r="H694" s="92">
        <v>4.8600000000000003</v>
      </c>
      <c r="I694" s="92">
        <v>4.4400000000000004</v>
      </c>
      <c r="J694" s="92">
        <v>4.07</v>
      </c>
      <c r="K694" s="92">
        <v>3.42</v>
      </c>
      <c r="L694" s="92">
        <v>5.99</v>
      </c>
      <c r="N694" s="92">
        <f t="shared" ca="1" si="50"/>
        <v>5.7718909550432613</v>
      </c>
      <c r="O694" s="92">
        <f t="shared" si="51"/>
        <v>1.3426523710145966</v>
      </c>
      <c r="P694" s="92">
        <f t="shared" si="52"/>
        <v>5.5042192312255072</v>
      </c>
      <c r="Q694" s="92">
        <f t="shared" ca="1" si="53"/>
        <v>1.0486302802583243</v>
      </c>
      <c r="R694" s="92">
        <f t="shared" ca="1" si="54"/>
        <v>6.2812953787473624</v>
      </c>
    </row>
    <row r="695" spans="1:18" x14ac:dyDescent="0.3">
      <c r="A695" s="107">
        <v>40923.458333333336</v>
      </c>
      <c r="B695" s="92">
        <v>8.06</v>
      </c>
      <c r="C695" s="92">
        <v>7.73</v>
      </c>
      <c r="D695" s="92">
        <v>7.03</v>
      </c>
      <c r="E695" s="92">
        <v>6.34</v>
      </c>
      <c r="F695" s="92">
        <v>5.75</v>
      </c>
      <c r="G695" s="92">
        <v>5.2</v>
      </c>
      <c r="H695" s="92">
        <v>4.82</v>
      </c>
      <c r="I695" s="92">
        <v>4.59</v>
      </c>
      <c r="J695" s="92">
        <v>4.3</v>
      </c>
      <c r="K695" s="92">
        <v>3.78</v>
      </c>
      <c r="L695" s="92">
        <v>5.52</v>
      </c>
      <c r="N695" s="92">
        <f t="shared" ca="1" si="50"/>
        <v>5.3975161376971892</v>
      </c>
      <c r="O695" s="92">
        <f t="shared" si="51"/>
        <v>0.70124927269676141</v>
      </c>
      <c r="P695" s="92">
        <f t="shared" si="52"/>
        <v>5.1437702695631087</v>
      </c>
      <c r="Q695" s="92">
        <f t="shared" ca="1" si="53"/>
        <v>1.0493307155717186</v>
      </c>
      <c r="R695" s="92">
        <f t="shared" ca="1" si="54"/>
        <v>5.7923055499558869</v>
      </c>
    </row>
    <row r="696" spans="1:18" x14ac:dyDescent="0.3">
      <c r="A696" s="107">
        <v>40923.513888888891</v>
      </c>
      <c r="B696" s="92">
        <v>9.7899999999999991</v>
      </c>
      <c r="C696" s="92">
        <v>9.66</v>
      </c>
      <c r="D696" s="92">
        <v>9.25</v>
      </c>
      <c r="E696" s="92">
        <v>8.4700000000000006</v>
      </c>
      <c r="F696" s="92">
        <v>7.55</v>
      </c>
      <c r="G696" s="92">
        <v>6.8</v>
      </c>
      <c r="H696" s="92">
        <v>6.28</v>
      </c>
      <c r="I696" s="92">
        <v>5.92</v>
      </c>
      <c r="J696" s="92">
        <v>5.56</v>
      </c>
      <c r="K696" s="92">
        <v>4.8</v>
      </c>
      <c r="L696" s="92">
        <v>7.28</v>
      </c>
      <c r="N696" s="92">
        <f t="shared" ref="N696:N759" ca="1" si="55">POWER(SUM(POWER(C696,Exponent)*$C$1,POWER(D696,Exponent)*$D$1,POWER(E696,Exponent)*$E$1,POWER(F696,Exponent)*$F$1,POWER(G696,Exponent)*$G$1,POWER(H696,Exponent)*$H$1,POWER(I696,Exponent)*$I$1,POWER(J696,Exponent)*$J$1,POWER(K696,Exponent)*$K$1),1/Exponent)</f>
        <v>7.0394204902888458</v>
      </c>
      <c r="O696" s="92">
        <f t="shared" si="51"/>
        <v>0.73514459359640116</v>
      </c>
      <c r="P696" s="92">
        <f t="shared" si="52"/>
        <v>6.7229348530011173</v>
      </c>
      <c r="Q696" s="92">
        <f t="shared" ca="1" si="53"/>
        <v>1.0470755174946325</v>
      </c>
      <c r="R696" s="92">
        <f t="shared" ca="1" si="54"/>
        <v>7.6227097673609245</v>
      </c>
    </row>
    <row r="697" spans="1:18" x14ac:dyDescent="0.3">
      <c r="A697" s="107">
        <v>40923.520833333336</v>
      </c>
      <c r="B697" s="92">
        <v>8.92</v>
      </c>
      <c r="C697" s="92">
        <v>8.69</v>
      </c>
      <c r="D697" s="92">
        <v>8.2799999999999994</v>
      </c>
      <c r="E697" s="92">
        <v>7.85</v>
      </c>
      <c r="F697" s="92">
        <v>7.4</v>
      </c>
      <c r="G697" s="92">
        <v>6.82</v>
      </c>
      <c r="H697" s="92">
        <v>6.06</v>
      </c>
      <c r="I697" s="92">
        <v>5.45</v>
      </c>
      <c r="J697" s="92">
        <v>5.0199999999999996</v>
      </c>
      <c r="K697" s="92">
        <v>4.16</v>
      </c>
      <c r="L697" s="92">
        <v>6.75</v>
      </c>
      <c r="N697" s="92">
        <f t="shared" ca="1" si="55"/>
        <v>6.6062291070613535</v>
      </c>
      <c r="O697" s="92">
        <f t="shared" si="51"/>
        <v>1.0918192218375222</v>
      </c>
      <c r="P697" s="92">
        <f t="shared" si="52"/>
        <v>6.7055242592526882</v>
      </c>
      <c r="Q697" s="92">
        <f t="shared" ca="1" si="53"/>
        <v>0.98519203743774075</v>
      </c>
      <c r="R697" s="92">
        <f t="shared" ca="1" si="54"/>
        <v>6.6500462527047501</v>
      </c>
    </row>
    <row r="698" spans="1:18" x14ac:dyDescent="0.3">
      <c r="A698" s="107">
        <v>40923.527777777781</v>
      </c>
      <c r="B698" s="92">
        <v>9.0299999999999994</v>
      </c>
      <c r="C698" s="92">
        <v>8.64</v>
      </c>
      <c r="D698" s="92">
        <v>7.93</v>
      </c>
      <c r="E698" s="92">
        <v>7.19</v>
      </c>
      <c r="F698" s="92">
        <v>6.58</v>
      </c>
      <c r="G698" s="92">
        <v>6.1</v>
      </c>
      <c r="H698" s="92">
        <v>5.75</v>
      </c>
      <c r="I698" s="92">
        <v>5.37</v>
      </c>
      <c r="J698" s="92">
        <v>4.97</v>
      </c>
      <c r="K698" s="92">
        <v>4.3499999999999996</v>
      </c>
      <c r="L698" s="92">
        <v>6.05</v>
      </c>
      <c r="N698" s="92">
        <f t="shared" ca="1" si="55"/>
        <v>6.2236069703492278</v>
      </c>
      <c r="O698" s="92">
        <f t="shared" si="51"/>
        <v>0.54603972843570026</v>
      </c>
      <c r="P698" s="92">
        <f t="shared" si="52"/>
        <v>6.0485759814668008</v>
      </c>
      <c r="Q698" s="92">
        <f t="shared" ca="1" si="53"/>
        <v>1.0289375531395708</v>
      </c>
      <c r="R698" s="92">
        <f t="shared" ca="1" si="54"/>
        <v>6.2250721964944029</v>
      </c>
    </row>
    <row r="699" spans="1:18" x14ac:dyDescent="0.3">
      <c r="A699" s="107">
        <v>40923.833333333336</v>
      </c>
      <c r="B699" s="92">
        <v>8.6</v>
      </c>
      <c r="C699" s="92">
        <v>8.5</v>
      </c>
      <c r="D699" s="92">
        <v>8.2799999999999994</v>
      </c>
      <c r="E699" s="92">
        <v>8.1</v>
      </c>
      <c r="F699" s="92">
        <v>7.99</v>
      </c>
      <c r="G699" s="92">
        <v>7.82</v>
      </c>
      <c r="H699" s="92">
        <v>7.67</v>
      </c>
      <c r="I699" s="92">
        <v>7.48</v>
      </c>
      <c r="J699" s="92">
        <v>7.29</v>
      </c>
      <c r="K699" s="92">
        <v>6.8</v>
      </c>
      <c r="L699" s="92">
        <v>8.06</v>
      </c>
      <c r="N699" s="92">
        <f t="shared" ca="1" si="55"/>
        <v>7.76933078669148</v>
      </c>
      <c r="O699" s="92">
        <f t="shared" si="51"/>
        <v>0.17897881529796578</v>
      </c>
      <c r="P699" s="92">
        <f t="shared" si="52"/>
        <v>7.7983301981605315</v>
      </c>
      <c r="Q699" s="92">
        <f t="shared" ca="1" si="53"/>
        <v>0.99628133065256819</v>
      </c>
      <c r="R699" s="92">
        <f t="shared" ca="1" si="54"/>
        <v>8.0300275250596993</v>
      </c>
    </row>
    <row r="700" spans="1:18" x14ac:dyDescent="0.3">
      <c r="A700" s="107">
        <v>40924.208333333336</v>
      </c>
      <c r="B700" s="92">
        <v>10.72</v>
      </c>
      <c r="C700" s="92">
        <v>10.59</v>
      </c>
      <c r="D700" s="92">
        <v>10.4</v>
      </c>
      <c r="E700" s="92">
        <v>10.119999999999999</v>
      </c>
      <c r="F700" s="92">
        <v>9.93</v>
      </c>
      <c r="G700" s="92">
        <v>9.7100000000000009</v>
      </c>
      <c r="H700" s="92">
        <v>9.4600000000000009</v>
      </c>
      <c r="I700" s="92">
        <v>9.23</v>
      </c>
      <c r="J700" s="92">
        <v>8.9499999999999993</v>
      </c>
      <c r="K700" s="92">
        <v>8.57</v>
      </c>
      <c r="L700" s="92">
        <v>9.75</v>
      </c>
      <c r="N700" s="92">
        <f t="shared" ca="1" si="55"/>
        <v>9.6465670176205283</v>
      </c>
      <c r="O700" s="92">
        <f t="shared" si="51"/>
        <v>0.2410408945065928</v>
      </c>
      <c r="P700" s="92">
        <f t="shared" si="52"/>
        <v>9.6737800632512556</v>
      </c>
      <c r="Q700" s="92">
        <f t="shared" ca="1" si="53"/>
        <v>0.9971869274003754</v>
      </c>
      <c r="R700" s="92">
        <f t="shared" ca="1" si="54"/>
        <v>9.7225725421536602</v>
      </c>
    </row>
    <row r="701" spans="1:18" x14ac:dyDescent="0.3">
      <c r="A701" s="107">
        <v>40924.215277777781</v>
      </c>
      <c r="B701" s="92">
        <v>9.76</v>
      </c>
      <c r="C701" s="92">
        <v>9.52</v>
      </c>
      <c r="D701" s="92">
        <v>9.18</v>
      </c>
      <c r="E701" s="92">
        <v>8.92</v>
      </c>
      <c r="F701" s="92">
        <v>8.69</v>
      </c>
      <c r="G701" s="92">
        <v>8.4600000000000009</v>
      </c>
      <c r="H701" s="92">
        <v>8.1999999999999993</v>
      </c>
      <c r="I701" s="92">
        <v>7.93</v>
      </c>
      <c r="J701" s="92">
        <v>7.64</v>
      </c>
      <c r="K701" s="92">
        <v>7.11</v>
      </c>
      <c r="L701" s="92">
        <v>8.73</v>
      </c>
      <c r="N701" s="92">
        <f t="shared" ca="1" si="55"/>
        <v>8.3891217184346942</v>
      </c>
      <c r="O701" s="92">
        <f t="shared" si="51"/>
        <v>0.28845749312992702</v>
      </c>
      <c r="P701" s="92">
        <f t="shared" si="52"/>
        <v>8.4222488324845965</v>
      </c>
      <c r="Q701" s="92">
        <f t="shared" ca="1" si="53"/>
        <v>0.99606671392536739</v>
      </c>
      <c r="R701" s="92">
        <f t="shared" ca="1" si="54"/>
        <v>8.6956624125684581</v>
      </c>
    </row>
    <row r="702" spans="1:18" x14ac:dyDescent="0.3">
      <c r="A702" s="107">
        <v>40924.222222222219</v>
      </c>
      <c r="B702" s="92">
        <v>8.7100000000000009</v>
      </c>
      <c r="C702" s="92">
        <v>8.61</v>
      </c>
      <c r="D702" s="92">
        <v>8.4</v>
      </c>
      <c r="E702" s="92">
        <v>8.17</v>
      </c>
      <c r="F702" s="92">
        <v>7.94</v>
      </c>
      <c r="G702" s="92">
        <v>7.69</v>
      </c>
      <c r="H702" s="92">
        <v>7.5</v>
      </c>
      <c r="I702" s="92">
        <v>7.37</v>
      </c>
      <c r="J702" s="92">
        <v>7.37</v>
      </c>
      <c r="K702" s="92">
        <v>7.15</v>
      </c>
      <c r="L702" s="92">
        <v>8.02</v>
      </c>
      <c r="N702" s="92">
        <f t="shared" ca="1" si="55"/>
        <v>7.7611350251787465</v>
      </c>
      <c r="O702" s="92">
        <f t="shared" si="51"/>
        <v>0.23118874638948589</v>
      </c>
      <c r="P702" s="92">
        <f t="shared" si="52"/>
        <v>7.6624853554913814</v>
      </c>
      <c r="Q702" s="92">
        <f t="shared" ca="1" si="53"/>
        <v>1.0128743697521936</v>
      </c>
      <c r="R702" s="92">
        <f t="shared" ca="1" si="54"/>
        <v>8.1232524454125929</v>
      </c>
    </row>
    <row r="703" spans="1:18" x14ac:dyDescent="0.3">
      <c r="A703" s="107">
        <v>40924.229166666664</v>
      </c>
      <c r="B703" s="92">
        <v>9.76</v>
      </c>
      <c r="C703" s="92">
        <v>9.6</v>
      </c>
      <c r="D703" s="92">
        <v>9.25</v>
      </c>
      <c r="E703" s="92">
        <v>8.81</v>
      </c>
      <c r="F703" s="92">
        <v>8.42</v>
      </c>
      <c r="G703" s="92">
        <v>8.1</v>
      </c>
      <c r="H703" s="92">
        <v>7.75</v>
      </c>
      <c r="I703" s="92">
        <v>7.46</v>
      </c>
      <c r="J703" s="92">
        <v>7.22</v>
      </c>
      <c r="K703" s="92">
        <v>6.89</v>
      </c>
      <c r="L703" s="92">
        <v>8.09</v>
      </c>
      <c r="N703" s="92">
        <f t="shared" ca="1" si="55"/>
        <v>8.1093006644263621</v>
      </c>
      <c r="O703" s="92">
        <f t="shared" si="51"/>
        <v>0.40818551996026403</v>
      </c>
      <c r="P703" s="92">
        <f t="shared" si="52"/>
        <v>8.0489003308485945</v>
      </c>
      <c r="Q703" s="92">
        <f t="shared" ca="1" si="53"/>
        <v>1.0075041721347044</v>
      </c>
      <c r="R703" s="92">
        <f t="shared" ca="1" si="54"/>
        <v>8.1507087525697592</v>
      </c>
    </row>
    <row r="704" spans="1:18" x14ac:dyDescent="0.3">
      <c r="A704" s="107">
        <v>40924.236111111109</v>
      </c>
      <c r="B704" s="92">
        <v>8.8699999999999992</v>
      </c>
      <c r="C704" s="92">
        <v>8.6999999999999993</v>
      </c>
      <c r="D704" s="92">
        <v>8.39</v>
      </c>
      <c r="E704" s="92">
        <v>8.11</v>
      </c>
      <c r="F704" s="92">
        <v>7.82</v>
      </c>
      <c r="G704" s="92">
        <v>7.52</v>
      </c>
      <c r="H704" s="92">
        <v>7.27</v>
      </c>
      <c r="I704" s="92">
        <v>7.06</v>
      </c>
      <c r="J704" s="92">
        <v>6.79</v>
      </c>
      <c r="K704" s="92">
        <v>6.31</v>
      </c>
      <c r="L704" s="92">
        <v>7.6</v>
      </c>
      <c r="N704" s="92">
        <f t="shared" ca="1" si="55"/>
        <v>7.5250373503171932</v>
      </c>
      <c r="O704" s="92">
        <f t="shared" si="51"/>
        <v>0.31243624844999707</v>
      </c>
      <c r="P704" s="92">
        <f t="shared" si="52"/>
        <v>7.4836606806877537</v>
      </c>
      <c r="Q704" s="92">
        <f t="shared" ca="1" si="53"/>
        <v>1.0055289344873981</v>
      </c>
      <c r="R704" s="92">
        <f t="shared" ca="1" si="54"/>
        <v>7.6420199021042254</v>
      </c>
    </row>
    <row r="705" spans="1:18" x14ac:dyDescent="0.3">
      <c r="A705" s="107">
        <v>40924.243055555555</v>
      </c>
      <c r="B705" s="92">
        <v>8.57</v>
      </c>
      <c r="C705" s="92">
        <v>8.3800000000000008</v>
      </c>
      <c r="D705" s="92">
        <v>7.96</v>
      </c>
      <c r="E705" s="92">
        <v>7.6</v>
      </c>
      <c r="F705" s="92">
        <v>7.32</v>
      </c>
      <c r="G705" s="92">
        <v>7.08</v>
      </c>
      <c r="H705" s="92">
        <v>6.79</v>
      </c>
      <c r="I705" s="92">
        <v>6.42</v>
      </c>
      <c r="J705" s="92">
        <v>6.05</v>
      </c>
      <c r="K705" s="92">
        <v>5.6</v>
      </c>
      <c r="L705" s="92">
        <v>7.3</v>
      </c>
      <c r="N705" s="92">
        <f t="shared" ca="1" si="55"/>
        <v>6.9902241936056981</v>
      </c>
      <c r="O705" s="92">
        <f t="shared" si="51"/>
        <v>0.38648535924642424</v>
      </c>
      <c r="P705" s="92">
        <f t="shared" si="52"/>
        <v>7.037702493862307</v>
      </c>
      <c r="Q705" s="92">
        <f t="shared" ca="1" si="53"/>
        <v>0.99325372160900305</v>
      </c>
      <c r="R705" s="92">
        <f t="shared" ca="1" si="54"/>
        <v>7.2507521677457225</v>
      </c>
    </row>
    <row r="706" spans="1:18" x14ac:dyDescent="0.3">
      <c r="A706" s="107">
        <v>40924.25</v>
      </c>
      <c r="B706" s="92">
        <v>9.5</v>
      </c>
      <c r="C706" s="92">
        <v>9.34</v>
      </c>
      <c r="D706" s="92">
        <v>9.0399999999999991</v>
      </c>
      <c r="E706" s="92">
        <v>8.76</v>
      </c>
      <c r="F706" s="92">
        <v>8.5500000000000007</v>
      </c>
      <c r="G706" s="92">
        <v>8.3000000000000007</v>
      </c>
      <c r="H706" s="92">
        <v>8</v>
      </c>
      <c r="I706" s="92">
        <v>7.68</v>
      </c>
      <c r="J706" s="92">
        <v>7.36</v>
      </c>
      <c r="K706" s="92">
        <v>6.84</v>
      </c>
      <c r="L706" s="92">
        <v>8.43</v>
      </c>
      <c r="N706" s="92">
        <f t="shared" ca="1" si="55"/>
        <v>8.1943007756711008</v>
      </c>
      <c r="O706" s="92">
        <f t="shared" si="51"/>
        <v>0.34019733515998241</v>
      </c>
      <c r="P706" s="92">
        <f t="shared" si="52"/>
        <v>8.2563370425581279</v>
      </c>
      <c r="Q706" s="92">
        <f t="shared" ca="1" si="53"/>
        <v>0.99248622402800968</v>
      </c>
      <c r="R706" s="92">
        <f t="shared" ca="1" si="54"/>
        <v>8.3666588685561205</v>
      </c>
    </row>
    <row r="707" spans="1:18" x14ac:dyDescent="0.3">
      <c r="A707" s="107">
        <v>40924.256944444445</v>
      </c>
      <c r="B707" s="92">
        <v>11</v>
      </c>
      <c r="C707" s="92">
        <v>10.74</v>
      </c>
      <c r="D707" s="92">
        <v>10.34</v>
      </c>
      <c r="E707" s="92">
        <v>9.9600000000000009</v>
      </c>
      <c r="F707" s="92">
        <v>9.59</v>
      </c>
      <c r="G707" s="92">
        <v>9.2200000000000006</v>
      </c>
      <c r="H707" s="92">
        <v>8.82</v>
      </c>
      <c r="I707" s="92">
        <v>8.3800000000000008</v>
      </c>
      <c r="J707" s="92">
        <v>7.91</v>
      </c>
      <c r="K707" s="92">
        <v>7.36</v>
      </c>
      <c r="L707" s="92">
        <v>9.2899999999999991</v>
      </c>
      <c r="N707" s="92">
        <f t="shared" ca="1" si="55"/>
        <v>9.1148563614362761</v>
      </c>
      <c r="O707" s="92">
        <f t="shared" ref="O707:O770" si="56">LN(G707/H707)/LN(97.5/87.5)</f>
        <v>0.40986690993796504</v>
      </c>
      <c r="P707" s="92">
        <f t="shared" ref="P707:P770" si="57">G707*POWER(96/97.5,O707)</f>
        <v>9.1615958646401765</v>
      </c>
      <c r="Q707" s="92">
        <f t="shared" ref="Q707:Q770" ca="1" si="58">N707/P707</f>
        <v>0.99489832296747616</v>
      </c>
      <c r="R707" s="92">
        <f t="shared" ref="R707:R770" ca="1" si="59">L707*Q707</f>
        <v>9.2426054203678518</v>
      </c>
    </row>
    <row r="708" spans="1:18" x14ac:dyDescent="0.3">
      <c r="A708" s="107">
        <v>40924.263888888891</v>
      </c>
      <c r="B708" s="92">
        <v>10.75</v>
      </c>
      <c r="C708" s="92">
        <v>10.53</v>
      </c>
      <c r="D708" s="92">
        <v>10.09</v>
      </c>
      <c r="E708" s="92">
        <v>9.77</v>
      </c>
      <c r="F708" s="92">
        <v>9.4499999999999993</v>
      </c>
      <c r="G708" s="92">
        <v>9.0299999999999994</v>
      </c>
      <c r="H708" s="92">
        <v>8.7200000000000006</v>
      </c>
      <c r="I708" s="92">
        <v>8.4700000000000006</v>
      </c>
      <c r="J708" s="92">
        <v>8.2200000000000006</v>
      </c>
      <c r="K708" s="92">
        <v>7.73</v>
      </c>
      <c r="L708" s="92">
        <v>9.17</v>
      </c>
      <c r="N708" s="92">
        <f t="shared" ca="1" si="55"/>
        <v>9.0679796114068818</v>
      </c>
      <c r="O708" s="92">
        <f t="shared" si="56"/>
        <v>0.32281648948368541</v>
      </c>
      <c r="P708" s="92">
        <f t="shared" si="57"/>
        <v>8.9849176988868624</v>
      </c>
      <c r="Q708" s="92">
        <f t="shared" ca="1" si="58"/>
        <v>1.0092445935849039</v>
      </c>
      <c r="R708" s="92">
        <f t="shared" ca="1" si="59"/>
        <v>9.2547729231735687</v>
      </c>
    </row>
    <row r="709" spans="1:18" x14ac:dyDescent="0.3">
      <c r="A709" s="107">
        <v>40924.479166666664</v>
      </c>
      <c r="B709" s="92">
        <v>6.87</v>
      </c>
      <c r="C709" s="92">
        <v>6.76</v>
      </c>
      <c r="D709" s="92">
        <v>6.58</v>
      </c>
      <c r="E709" s="92">
        <v>6.41</v>
      </c>
      <c r="F709" s="92">
        <v>6.25</v>
      </c>
      <c r="G709" s="92">
        <v>6.07</v>
      </c>
      <c r="H709" s="92">
        <v>5.94</v>
      </c>
      <c r="I709" s="92">
        <v>5.83</v>
      </c>
      <c r="J709" s="92">
        <v>5.7</v>
      </c>
      <c r="K709" s="92">
        <v>5.5</v>
      </c>
      <c r="L709" s="92">
        <v>6.29</v>
      </c>
      <c r="N709" s="92">
        <f t="shared" ca="1" si="55"/>
        <v>6.0936728457303095</v>
      </c>
      <c r="O709" s="92">
        <f t="shared" si="56"/>
        <v>0.20006242071020186</v>
      </c>
      <c r="P709" s="92">
        <f t="shared" si="57"/>
        <v>6.0512012132649824</v>
      </c>
      <c r="Q709" s="92">
        <f t="shared" ca="1" si="58"/>
        <v>1.0070187109911706</v>
      </c>
      <c r="R709" s="92">
        <f t="shared" ca="1" si="59"/>
        <v>6.3341476921344633</v>
      </c>
    </row>
    <row r="710" spans="1:18" x14ac:dyDescent="0.3">
      <c r="A710" s="107">
        <v>40924.486111111109</v>
      </c>
      <c r="B710" s="92">
        <v>5.57</v>
      </c>
      <c r="C710" s="92">
        <v>5.41</v>
      </c>
      <c r="D710" s="92">
        <v>5.1100000000000003</v>
      </c>
      <c r="E710" s="92">
        <v>4.91</v>
      </c>
      <c r="F710" s="92">
        <v>4.76</v>
      </c>
      <c r="G710" s="92">
        <v>4.6100000000000003</v>
      </c>
      <c r="H710" s="92">
        <v>4.41</v>
      </c>
      <c r="I710" s="92">
        <v>4.17</v>
      </c>
      <c r="J710" s="92">
        <v>3.99</v>
      </c>
      <c r="K710" s="92">
        <v>3.67</v>
      </c>
      <c r="L710" s="92">
        <v>4.46</v>
      </c>
      <c r="N710" s="92">
        <f t="shared" ca="1" si="55"/>
        <v>4.541387835411312</v>
      </c>
      <c r="O710" s="92">
        <f t="shared" si="56"/>
        <v>0.40986690993796504</v>
      </c>
      <c r="P710" s="92">
        <f t="shared" si="57"/>
        <v>4.5807979323200883</v>
      </c>
      <c r="Q710" s="92">
        <f t="shared" ca="1" si="58"/>
        <v>0.99139667422771127</v>
      </c>
      <c r="R710" s="92">
        <f t="shared" ca="1" si="59"/>
        <v>4.4216291670555918</v>
      </c>
    </row>
    <row r="711" spans="1:18" x14ac:dyDescent="0.3">
      <c r="A711" s="107">
        <v>40924.493055555555</v>
      </c>
      <c r="B711" s="92">
        <v>5.84</v>
      </c>
      <c r="C711" s="92">
        <v>5.64</v>
      </c>
      <c r="D711" s="92">
        <v>5.26</v>
      </c>
      <c r="E711" s="92">
        <v>4.9800000000000004</v>
      </c>
      <c r="F711" s="92">
        <v>4.76</v>
      </c>
      <c r="G711" s="92">
        <v>4.57</v>
      </c>
      <c r="H711" s="92">
        <v>4.3499999999999996</v>
      </c>
      <c r="I711" s="92">
        <v>4.07</v>
      </c>
      <c r="J711" s="92">
        <v>3.75</v>
      </c>
      <c r="K711" s="92">
        <v>3.43</v>
      </c>
      <c r="L711" s="92">
        <v>4.4000000000000004</v>
      </c>
      <c r="N711" s="92">
        <f t="shared" ca="1" si="55"/>
        <v>4.5052746447242775</v>
      </c>
      <c r="O711" s="92">
        <f t="shared" si="56"/>
        <v>0.45592575063055141</v>
      </c>
      <c r="P711" s="92">
        <f t="shared" si="57"/>
        <v>4.5378096832847614</v>
      </c>
      <c r="Q711" s="92">
        <f t="shared" ca="1" si="58"/>
        <v>0.99283023290281913</v>
      </c>
      <c r="R711" s="92">
        <f t="shared" ca="1" si="59"/>
        <v>4.3684530247724043</v>
      </c>
    </row>
    <row r="712" spans="1:18" x14ac:dyDescent="0.3">
      <c r="A712" s="107">
        <v>40924.652777777781</v>
      </c>
      <c r="B712" s="92">
        <v>6.82</v>
      </c>
      <c r="C712" s="92">
        <v>6.78</v>
      </c>
      <c r="D712" s="92">
        <v>6.51</v>
      </c>
      <c r="E712" s="92">
        <v>6.3</v>
      </c>
      <c r="F712" s="92">
        <v>6.04</v>
      </c>
      <c r="G712" s="92">
        <v>5.81</v>
      </c>
      <c r="H712" s="92">
        <v>5.67</v>
      </c>
      <c r="I712" s="92">
        <v>5.58</v>
      </c>
      <c r="J712" s="92">
        <v>5.43</v>
      </c>
      <c r="K712" s="92">
        <v>5.24</v>
      </c>
      <c r="L712" s="92">
        <v>5.98</v>
      </c>
      <c r="N712" s="92">
        <f t="shared" ca="1" si="55"/>
        <v>5.8900985461778559</v>
      </c>
      <c r="O712" s="92">
        <f t="shared" si="56"/>
        <v>0.22540102710071891</v>
      </c>
      <c r="P712" s="92">
        <f t="shared" si="57"/>
        <v>5.7897314643445554</v>
      </c>
      <c r="Q712" s="92">
        <f t="shared" ca="1" si="58"/>
        <v>1.0173353604483042</v>
      </c>
      <c r="R712" s="92">
        <f t="shared" ca="1" si="59"/>
        <v>6.0836654554808591</v>
      </c>
    </row>
    <row r="713" spans="1:18" x14ac:dyDescent="0.3">
      <c r="A713" s="107">
        <v>40924.666666666664</v>
      </c>
      <c r="B713" s="92">
        <v>6.11</v>
      </c>
      <c r="C713" s="92">
        <v>5.88</v>
      </c>
      <c r="D713" s="92">
        <v>5.79</v>
      </c>
      <c r="E713" s="92">
        <v>5.66</v>
      </c>
      <c r="F713" s="92">
        <v>5.51</v>
      </c>
      <c r="G713" s="92">
        <v>5.38</v>
      </c>
      <c r="H713" s="92">
        <v>5.23</v>
      </c>
      <c r="I713" s="92">
        <v>5.07</v>
      </c>
      <c r="J713" s="92">
        <v>4.9400000000000004</v>
      </c>
      <c r="K713" s="92">
        <v>4.7699999999999996</v>
      </c>
      <c r="L713" s="92">
        <v>5.6</v>
      </c>
      <c r="N713" s="92">
        <f t="shared" ca="1" si="55"/>
        <v>5.3472607236794323</v>
      </c>
      <c r="O713" s="92">
        <f t="shared" si="56"/>
        <v>0.26130819148881912</v>
      </c>
      <c r="P713" s="92">
        <f t="shared" si="57"/>
        <v>5.3582477173558178</v>
      </c>
      <c r="Q713" s="92">
        <f t="shared" ca="1" si="58"/>
        <v>0.99794951740644655</v>
      </c>
      <c r="R713" s="92">
        <f t="shared" ca="1" si="59"/>
        <v>5.5885172974761002</v>
      </c>
    </row>
    <row r="714" spans="1:18" x14ac:dyDescent="0.3">
      <c r="A714" s="107">
        <v>40924.673611111109</v>
      </c>
      <c r="B714" s="92">
        <v>6.49</v>
      </c>
      <c r="C714" s="92">
        <v>6.42</v>
      </c>
      <c r="D714" s="92">
        <v>6.32</v>
      </c>
      <c r="E714" s="92">
        <v>6.28</v>
      </c>
      <c r="F714" s="92">
        <v>6.21</v>
      </c>
      <c r="G714" s="92">
        <v>6.07</v>
      </c>
      <c r="H714" s="92">
        <v>5.92</v>
      </c>
      <c r="I714" s="92">
        <v>5.73</v>
      </c>
      <c r="J714" s="92">
        <v>5.47</v>
      </c>
      <c r="K714" s="92">
        <v>4.9800000000000004</v>
      </c>
      <c r="L714" s="92">
        <v>6.21</v>
      </c>
      <c r="N714" s="92">
        <f t="shared" ca="1" si="55"/>
        <v>5.956897678566814</v>
      </c>
      <c r="O714" s="92">
        <f t="shared" si="56"/>
        <v>0.23122934388211441</v>
      </c>
      <c r="P714" s="92">
        <f t="shared" si="57"/>
        <v>6.0482778715464223</v>
      </c>
      <c r="Q714" s="92">
        <f t="shared" ca="1" si="58"/>
        <v>0.98489153525675499</v>
      </c>
      <c r="R714" s="92">
        <f t="shared" ca="1" si="59"/>
        <v>6.1161764339444487</v>
      </c>
    </row>
    <row r="715" spans="1:18" x14ac:dyDescent="0.3">
      <c r="A715" s="107">
        <v>40924.680555555555</v>
      </c>
      <c r="B715" s="92">
        <v>6.36</v>
      </c>
      <c r="C715" s="92">
        <v>6.3</v>
      </c>
      <c r="D715" s="92">
        <v>6.1</v>
      </c>
      <c r="E715" s="92">
        <v>5.95</v>
      </c>
      <c r="F715" s="92">
        <v>5.83</v>
      </c>
      <c r="G715" s="92">
        <v>5.64</v>
      </c>
      <c r="H715" s="92">
        <v>5.45</v>
      </c>
      <c r="I715" s="92">
        <v>5.29</v>
      </c>
      <c r="J715" s="92">
        <v>5.09</v>
      </c>
      <c r="K715" s="92">
        <v>4.7300000000000004</v>
      </c>
      <c r="L715" s="92">
        <v>5.97</v>
      </c>
      <c r="N715" s="92">
        <f t="shared" ca="1" si="55"/>
        <v>5.591086629197874</v>
      </c>
      <c r="O715" s="92">
        <f t="shared" si="56"/>
        <v>0.31667425997155241</v>
      </c>
      <c r="P715" s="92">
        <f t="shared" si="57"/>
        <v>5.6123767264049658</v>
      </c>
      <c r="Q715" s="92">
        <f t="shared" ca="1" si="58"/>
        <v>0.99620658087563396</v>
      </c>
      <c r="R715" s="92">
        <f t="shared" ca="1" si="59"/>
        <v>5.9473532878275348</v>
      </c>
    </row>
    <row r="716" spans="1:18" x14ac:dyDescent="0.3">
      <c r="A716" s="107">
        <v>40924.6875</v>
      </c>
      <c r="B716" s="92">
        <v>6.59</v>
      </c>
      <c r="C716" s="92">
        <v>6.58</v>
      </c>
      <c r="D716" s="92">
        <v>6.4</v>
      </c>
      <c r="E716" s="92">
        <v>6.14</v>
      </c>
      <c r="F716" s="92">
        <v>5.97</v>
      </c>
      <c r="G716" s="92">
        <v>5.76</v>
      </c>
      <c r="H716" s="92">
        <v>5.52</v>
      </c>
      <c r="I716" s="92">
        <v>5.3</v>
      </c>
      <c r="J716" s="92">
        <v>5.07</v>
      </c>
      <c r="K716" s="92">
        <v>4.67</v>
      </c>
      <c r="L716" s="92">
        <v>5.99</v>
      </c>
      <c r="N716" s="92">
        <f t="shared" ca="1" si="55"/>
        <v>5.6993559835553871</v>
      </c>
      <c r="O716" s="92">
        <f t="shared" si="56"/>
        <v>0.39329271422150675</v>
      </c>
      <c r="P716" s="92">
        <f t="shared" si="57"/>
        <v>5.724984208542284</v>
      </c>
      <c r="Q716" s="92">
        <f t="shared" ca="1" si="58"/>
        <v>0.99552344180292118</v>
      </c>
      <c r="R716" s="92">
        <f t="shared" ca="1" si="59"/>
        <v>5.9631854163994982</v>
      </c>
    </row>
    <row r="717" spans="1:18" x14ac:dyDescent="0.3">
      <c r="A717" s="107">
        <v>40924.694444444445</v>
      </c>
      <c r="B717" s="92">
        <v>6.62</v>
      </c>
      <c r="C717" s="92">
        <v>6.62</v>
      </c>
      <c r="D717" s="92">
        <v>6.55</v>
      </c>
      <c r="E717" s="92">
        <v>6.45</v>
      </c>
      <c r="F717" s="92">
        <v>6.42</v>
      </c>
      <c r="G717" s="92">
        <v>6.3</v>
      </c>
      <c r="H717" s="92">
        <v>6.11</v>
      </c>
      <c r="I717" s="92">
        <v>5.87</v>
      </c>
      <c r="J717" s="92">
        <v>5.64</v>
      </c>
      <c r="K717" s="92">
        <v>5.27</v>
      </c>
      <c r="L717" s="92">
        <v>6.53</v>
      </c>
      <c r="N717" s="92">
        <f t="shared" ca="1" si="55"/>
        <v>6.1534304174847225</v>
      </c>
      <c r="O717" s="92">
        <f t="shared" si="56"/>
        <v>0.28298536007093616</v>
      </c>
      <c r="P717" s="92">
        <f t="shared" si="57"/>
        <v>6.2724195640429059</v>
      </c>
      <c r="Q717" s="92">
        <f t="shared" ca="1" si="58"/>
        <v>0.98102978518205364</v>
      </c>
      <c r="R717" s="92">
        <f t="shared" ca="1" si="59"/>
        <v>6.4061244972388103</v>
      </c>
    </row>
    <row r="718" spans="1:18" x14ac:dyDescent="0.3">
      <c r="A718" s="107">
        <v>40924.701388888891</v>
      </c>
      <c r="B718" s="92">
        <v>6.42</v>
      </c>
      <c r="C718" s="92">
        <v>6.38</v>
      </c>
      <c r="D718" s="92">
        <v>6.21</v>
      </c>
      <c r="E718" s="92">
        <v>6.02</v>
      </c>
      <c r="F718" s="92">
        <v>5.86</v>
      </c>
      <c r="G718" s="92">
        <v>5.68</v>
      </c>
      <c r="H718" s="92">
        <v>5.45</v>
      </c>
      <c r="I718" s="92">
        <v>5.26</v>
      </c>
      <c r="J718" s="92">
        <v>5.08</v>
      </c>
      <c r="K718" s="92">
        <v>4.75</v>
      </c>
      <c r="L718" s="92">
        <v>5.96</v>
      </c>
      <c r="N718" s="92">
        <f t="shared" ca="1" si="55"/>
        <v>5.6202158115720078</v>
      </c>
      <c r="O718" s="92">
        <f t="shared" si="56"/>
        <v>0.38198183892837173</v>
      </c>
      <c r="P718" s="92">
        <f t="shared" si="57"/>
        <v>5.6464606489297573</v>
      </c>
      <c r="Q718" s="92">
        <f t="shared" ca="1" si="58"/>
        <v>0.99535198436869932</v>
      </c>
      <c r="R718" s="92">
        <f t="shared" ca="1" si="59"/>
        <v>5.9322978268374476</v>
      </c>
    </row>
    <row r="719" spans="1:18" x14ac:dyDescent="0.3">
      <c r="A719" s="107">
        <v>40924.708333333336</v>
      </c>
      <c r="B719" s="92">
        <v>7.05</v>
      </c>
      <c r="C719" s="92">
        <v>7.05</v>
      </c>
      <c r="D719" s="92">
        <v>6.96</v>
      </c>
      <c r="E719" s="92">
        <v>6.74</v>
      </c>
      <c r="F719" s="92">
        <v>6.45</v>
      </c>
      <c r="G719" s="92">
        <v>6.18</v>
      </c>
      <c r="H719" s="92">
        <v>5.96</v>
      </c>
      <c r="I719" s="92">
        <v>5.71</v>
      </c>
      <c r="J719" s="92">
        <v>5.44</v>
      </c>
      <c r="K719" s="92">
        <v>5</v>
      </c>
      <c r="L719" s="92">
        <v>6.52</v>
      </c>
      <c r="N719" s="92">
        <f t="shared" ca="1" si="55"/>
        <v>6.156495828170212</v>
      </c>
      <c r="O719" s="92">
        <f t="shared" si="56"/>
        <v>0.33496524962970609</v>
      </c>
      <c r="P719" s="92">
        <f t="shared" si="57"/>
        <v>6.1479882086386857</v>
      </c>
      <c r="Q719" s="92">
        <f t="shared" ca="1" si="58"/>
        <v>1.0013838054405459</v>
      </c>
      <c r="R719" s="92">
        <f t="shared" ca="1" si="59"/>
        <v>6.5290224114723587</v>
      </c>
    </row>
    <row r="720" spans="1:18" x14ac:dyDescent="0.3">
      <c r="A720" s="107">
        <v>40925.0625</v>
      </c>
      <c r="B720" s="92">
        <v>5.68</v>
      </c>
      <c r="C720" s="92">
        <v>5.53</v>
      </c>
      <c r="D720" s="92">
        <v>5.21</v>
      </c>
      <c r="E720" s="92">
        <v>4.88</v>
      </c>
      <c r="F720" s="92">
        <v>4.55</v>
      </c>
      <c r="G720" s="92">
        <v>4.28</v>
      </c>
      <c r="H720" s="92">
        <v>4.08</v>
      </c>
      <c r="I720" s="92">
        <v>3.9</v>
      </c>
      <c r="J720" s="92">
        <v>3.64</v>
      </c>
      <c r="K720" s="92">
        <v>3.26</v>
      </c>
      <c r="L720" s="92">
        <v>4.4800000000000004</v>
      </c>
      <c r="N720" s="92">
        <f t="shared" ca="1" si="55"/>
        <v>4.3304669758356793</v>
      </c>
      <c r="O720" s="92">
        <f t="shared" si="56"/>
        <v>0.44223672412976073</v>
      </c>
      <c r="P720" s="92">
        <f t="shared" si="57"/>
        <v>4.2507544674312916</v>
      </c>
      <c r="Q720" s="92">
        <f t="shared" ca="1" si="58"/>
        <v>1.01875255534403</v>
      </c>
      <c r="R720" s="92">
        <f t="shared" ca="1" si="59"/>
        <v>4.5640114479412546</v>
      </c>
    </row>
    <row r="721" spans="1:18" x14ac:dyDescent="0.3">
      <c r="A721" s="107">
        <v>40925.069444444445</v>
      </c>
      <c r="B721" s="92">
        <v>5.75</v>
      </c>
      <c r="C721" s="92">
        <v>5.59</v>
      </c>
      <c r="D721" s="92">
        <v>5.25</v>
      </c>
      <c r="E721" s="92">
        <v>5.01</v>
      </c>
      <c r="F721" s="92">
        <v>4.87</v>
      </c>
      <c r="G721" s="92">
        <v>4.62</v>
      </c>
      <c r="H721" s="92">
        <v>4.32</v>
      </c>
      <c r="I721" s="92">
        <v>4.04</v>
      </c>
      <c r="J721" s="92">
        <v>3.86</v>
      </c>
      <c r="K721" s="92">
        <v>3.55</v>
      </c>
      <c r="L721" s="92">
        <v>4.8</v>
      </c>
      <c r="N721" s="92">
        <f t="shared" ca="1" si="55"/>
        <v>4.5403321092967968</v>
      </c>
      <c r="O721" s="92">
        <f t="shared" si="56"/>
        <v>0.62043322066115869</v>
      </c>
      <c r="P721" s="92">
        <f t="shared" si="57"/>
        <v>4.5757718400587013</v>
      </c>
      <c r="Q721" s="92">
        <f t="shared" ca="1" si="58"/>
        <v>0.9922549174214399</v>
      </c>
      <c r="R721" s="92">
        <f t="shared" ca="1" si="59"/>
        <v>4.7628236036229117</v>
      </c>
    </row>
    <row r="722" spans="1:18" x14ac:dyDescent="0.3">
      <c r="A722" s="107">
        <v>40925.076388888891</v>
      </c>
      <c r="B722" s="92">
        <v>5.59</v>
      </c>
      <c r="C722" s="92">
        <v>5.47</v>
      </c>
      <c r="D722" s="92">
        <v>5.21</v>
      </c>
      <c r="E722" s="92">
        <v>4.9800000000000004</v>
      </c>
      <c r="F722" s="92">
        <v>4.8</v>
      </c>
      <c r="G722" s="92">
        <v>4.6900000000000004</v>
      </c>
      <c r="H722" s="92">
        <v>4.4000000000000004</v>
      </c>
      <c r="I722" s="92">
        <v>4.17</v>
      </c>
      <c r="J722" s="92">
        <v>3.92</v>
      </c>
      <c r="K722" s="92">
        <v>3.47</v>
      </c>
      <c r="L722" s="92">
        <v>4.6900000000000004</v>
      </c>
      <c r="N722" s="92">
        <f t="shared" ca="1" si="55"/>
        <v>4.5587099260616348</v>
      </c>
      <c r="O722" s="92">
        <f t="shared" si="56"/>
        <v>0.58983390806408842</v>
      </c>
      <c r="P722" s="92">
        <f t="shared" si="57"/>
        <v>4.6473059565599257</v>
      </c>
      <c r="Q722" s="92">
        <f t="shared" ca="1" si="58"/>
        <v>0.98093604524289335</v>
      </c>
      <c r="R722" s="92">
        <f t="shared" ca="1" si="59"/>
        <v>4.6005900521891698</v>
      </c>
    </row>
    <row r="723" spans="1:18" x14ac:dyDescent="0.3">
      <c r="A723" s="107">
        <v>40925.083333333336</v>
      </c>
      <c r="B723" s="92">
        <v>5.28</v>
      </c>
      <c r="C723" s="92">
        <v>5.15</v>
      </c>
      <c r="D723" s="92">
        <v>4.93</v>
      </c>
      <c r="E723" s="92">
        <v>4.83</v>
      </c>
      <c r="F723" s="92">
        <v>4.7300000000000004</v>
      </c>
      <c r="G723" s="92">
        <v>4.5199999999999996</v>
      </c>
      <c r="H723" s="92">
        <v>4.26</v>
      </c>
      <c r="I723" s="92">
        <v>4.0599999999999996</v>
      </c>
      <c r="J723" s="92">
        <v>3.75</v>
      </c>
      <c r="K723" s="92">
        <v>3.27</v>
      </c>
      <c r="L723" s="92">
        <v>4.43</v>
      </c>
      <c r="N723" s="92">
        <f t="shared" ca="1" si="55"/>
        <v>4.3969422671162617</v>
      </c>
      <c r="O723" s="92">
        <f t="shared" si="56"/>
        <v>0.54746207474615749</v>
      </c>
      <c r="P723" s="92">
        <f t="shared" si="57"/>
        <v>4.4817968101651191</v>
      </c>
      <c r="Q723" s="92">
        <f t="shared" ca="1" si="58"/>
        <v>0.98106684737326788</v>
      </c>
      <c r="R723" s="92">
        <f t="shared" ca="1" si="59"/>
        <v>4.3461261338635762</v>
      </c>
    </row>
    <row r="724" spans="1:18" x14ac:dyDescent="0.3">
      <c r="A724" s="107">
        <v>40925.090277777781</v>
      </c>
      <c r="B724" s="92">
        <v>5.95</v>
      </c>
      <c r="C724" s="92">
        <v>5.79</v>
      </c>
      <c r="D724" s="92">
        <v>5.5</v>
      </c>
      <c r="E724" s="92">
        <v>5.24</v>
      </c>
      <c r="F724" s="92">
        <v>5.03</v>
      </c>
      <c r="G724" s="92">
        <v>4.9000000000000004</v>
      </c>
      <c r="H724" s="92">
        <v>4.62</v>
      </c>
      <c r="I724" s="92">
        <v>4.38</v>
      </c>
      <c r="J724" s="92">
        <v>4.0999999999999996</v>
      </c>
      <c r="K724" s="92">
        <v>3.59</v>
      </c>
      <c r="L724" s="92">
        <v>4.78</v>
      </c>
      <c r="N724" s="92">
        <f t="shared" ca="1" si="55"/>
        <v>4.7836754910181982</v>
      </c>
      <c r="O724" s="92">
        <f t="shared" si="56"/>
        <v>0.5437441169568008</v>
      </c>
      <c r="P724" s="92">
        <f t="shared" si="57"/>
        <v>4.8588651134846126</v>
      </c>
      <c r="Q724" s="92">
        <f t="shared" ca="1" si="58"/>
        <v>0.98452527067323936</v>
      </c>
      <c r="R724" s="92">
        <f t="shared" ca="1" si="59"/>
        <v>4.7060307938180843</v>
      </c>
    </row>
    <row r="725" spans="1:18" x14ac:dyDescent="0.3">
      <c r="A725" s="107">
        <v>40925.097222222219</v>
      </c>
      <c r="B725" s="92">
        <v>6.02</v>
      </c>
      <c r="C725" s="92">
        <v>5.86</v>
      </c>
      <c r="D725" s="92">
        <v>5.51</v>
      </c>
      <c r="E725" s="92">
        <v>5.14</v>
      </c>
      <c r="F725" s="92">
        <v>4.78</v>
      </c>
      <c r="G725" s="92">
        <v>4.41</v>
      </c>
      <c r="H725" s="92">
        <v>4.08</v>
      </c>
      <c r="I725" s="92">
        <v>3.71</v>
      </c>
      <c r="J725" s="92">
        <v>3.38</v>
      </c>
      <c r="K725" s="92">
        <v>2.89</v>
      </c>
      <c r="L725" s="92">
        <v>4.46</v>
      </c>
      <c r="N725" s="92">
        <f t="shared" ca="1" si="55"/>
        <v>4.3804261915247853</v>
      </c>
      <c r="O725" s="92">
        <f t="shared" si="56"/>
        <v>0.71874248784257744</v>
      </c>
      <c r="P725" s="92">
        <f t="shared" si="57"/>
        <v>4.3611298855766423</v>
      </c>
      <c r="Q725" s="92">
        <f t="shared" ca="1" si="58"/>
        <v>1.0044246116154349</v>
      </c>
      <c r="R725" s="92">
        <f t="shared" ca="1" si="59"/>
        <v>4.4797337678048397</v>
      </c>
    </row>
    <row r="726" spans="1:18" x14ac:dyDescent="0.3">
      <c r="A726" s="107">
        <v>40925.104166666664</v>
      </c>
      <c r="B726" s="92">
        <v>5.48</v>
      </c>
      <c r="C726" s="92">
        <v>5.31</v>
      </c>
      <c r="D726" s="92">
        <v>5.0199999999999996</v>
      </c>
      <c r="E726" s="92">
        <v>4.72</v>
      </c>
      <c r="F726" s="92">
        <v>4.43</v>
      </c>
      <c r="G726" s="92">
        <v>4.0199999999999996</v>
      </c>
      <c r="H726" s="92">
        <v>3.73</v>
      </c>
      <c r="I726" s="92">
        <v>3.49</v>
      </c>
      <c r="J726" s="92">
        <v>3.24</v>
      </c>
      <c r="K726" s="92">
        <v>2.84</v>
      </c>
      <c r="L726" s="92">
        <v>4.17</v>
      </c>
      <c r="N726" s="92">
        <f t="shared" ca="1" si="55"/>
        <v>4.0524131168109188</v>
      </c>
      <c r="O726" s="92">
        <f t="shared" si="56"/>
        <v>0.69190637408538491</v>
      </c>
      <c r="P726" s="92">
        <f t="shared" si="57"/>
        <v>3.9771061511900903</v>
      </c>
      <c r="Q726" s="92">
        <f t="shared" ca="1" si="58"/>
        <v>1.0189351158249307</v>
      </c>
      <c r="R726" s="92">
        <f t="shared" ca="1" si="59"/>
        <v>4.2489594329899605</v>
      </c>
    </row>
    <row r="727" spans="1:18" x14ac:dyDescent="0.3">
      <c r="A727" s="107">
        <v>40925.111111111109</v>
      </c>
      <c r="B727" s="92">
        <v>5.47</v>
      </c>
      <c r="C727" s="92">
        <v>5.35</v>
      </c>
      <c r="D727" s="92">
        <v>5.17</v>
      </c>
      <c r="E727" s="92">
        <v>4.99</v>
      </c>
      <c r="F727" s="92">
        <v>4.8</v>
      </c>
      <c r="G727" s="92">
        <v>4.54</v>
      </c>
      <c r="H727" s="92">
        <v>4.24</v>
      </c>
      <c r="I727" s="92">
        <v>3.9</v>
      </c>
      <c r="J727" s="92">
        <v>3.62</v>
      </c>
      <c r="K727" s="92">
        <v>3.17</v>
      </c>
      <c r="L727" s="92">
        <v>4.5</v>
      </c>
      <c r="N727" s="92">
        <f t="shared" ca="1" si="55"/>
        <v>4.41713551119547</v>
      </c>
      <c r="O727" s="92">
        <f t="shared" si="56"/>
        <v>0.63174825080115837</v>
      </c>
      <c r="P727" s="92">
        <f t="shared" si="57"/>
        <v>4.4957489357027809</v>
      </c>
      <c r="Q727" s="92">
        <f t="shared" ca="1" si="58"/>
        <v>0.9825138312589019</v>
      </c>
      <c r="R727" s="92">
        <f t="shared" ca="1" si="59"/>
        <v>4.4213122406650589</v>
      </c>
    </row>
    <row r="728" spans="1:18" x14ac:dyDescent="0.3">
      <c r="A728" s="107">
        <v>40925.118055555555</v>
      </c>
      <c r="B728" s="92">
        <v>5.69</v>
      </c>
      <c r="C728" s="92">
        <v>5.57</v>
      </c>
      <c r="D728" s="92">
        <v>5.38</v>
      </c>
      <c r="E728" s="92">
        <v>5.21</v>
      </c>
      <c r="F728" s="92">
        <v>4.9800000000000004</v>
      </c>
      <c r="G728" s="92">
        <v>4.72</v>
      </c>
      <c r="H728" s="92">
        <v>4.42</v>
      </c>
      <c r="I728" s="92">
        <v>4.13</v>
      </c>
      <c r="J728" s="92">
        <v>3.83</v>
      </c>
      <c r="K728" s="92">
        <v>3.4</v>
      </c>
      <c r="L728" s="92">
        <v>4.7699999999999996</v>
      </c>
      <c r="N728" s="92">
        <f t="shared" ca="1" si="55"/>
        <v>4.619979925417252</v>
      </c>
      <c r="O728" s="92">
        <f t="shared" si="56"/>
        <v>0.60684713223557785</v>
      </c>
      <c r="P728" s="92">
        <f t="shared" si="57"/>
        <v>4.6757993330674772</v>
      </c>
      <c r="Q728" s="92">
        <f t="shared" ca="1" si="58"/>
        <v>0.98806206090679138</v>
      </c>
      <c r="R728" s="92">
        <f t="shared" ca="1" si="59"/>
        <v>4.7130560305253946</v>
      </c>
    </row>
    <row r="729" spans="1:18" x14ac:dyDescent="0.3">
      <c r="A729" s="107">
        <v>40925.125</v>
      </c>
      <c r="B729" s="92">
        <v>6.07</v>
      </c>
      <c r="C729" s="92">
        <v>5.99</v>
      </c>
      <c r="D729" s="92">
        <v>5.77</v>
      </c>
      <c r="E729" s="92">
        <v>5.46</v>
      </c>
      <c r="F729" s="92">
        <v>5.21</v>
      </c>
      <c r="G729" s="92">
        <v>4.8899999999999997</v>
      </c>
      <c r="H729" s="92">
        <v>4.57</v>
      </c>
      <c r="I729" s="92">
        <v>4.18</v>
      </c>
      <c r="J729" s="92">
        <v>3.81</v>
      </c>
      <c r="K729" s="92">
        <v>3.36</v>
      </c>
      <c r="L729" s="92">
        <v>4.8499999999999996</v>
      </c>
      <c r="N729" s="92">
        <f t="shared" ca="1" si="55"/>
        <v>4.7880075858080033</v>
      </c>
      <c r="O729" s="92">
        <f t="shared" si="56"/>
        <v>0.62542146446468172</v>
      </c>
      <c r="P729" s="92">
        <f t="shared" si="57"/>
        <v>4.8428125263381521</v>
      </c>
      <c r="Q729" s="92">
        <f t="shared" ca="1" si="58"/>
        <v>0.98868324135363772</v>
      </c>
      <c r="R729" s="92">
        <f t="shared" ca="1" si="59"/>
        <v>4.7951137205651424</v>
      </c>
    </row>
    <row r="730" spans="1:18" x14ac:dyDescent="0.3">
      <c r="A730" s="107">
        <v>40925.131944444445</v>
      </c>
      <c r="B730" s="92">
        <v>5.82</v>
      </c>
      <c r="C730" s="92">
        <v>5.71</v>
      </c>
      <c r="D730" s="92">
        <v>5.49</v>
      </c>
      <c r="E730" s="92">
        <v>5.24</v>
      </c>
      <c r="F730" s="92">
        <v>4.95</v>
      </c>
      <c r="G730" s="92">
        <v>4.7</v>
      </c>
      <c r="H730" s="92">
        <v>4.4400000000000004</v>
      </c>
      <c r="I730" s="92">
        <v>4.0999999999999996</v>
      </c>
      <c r="J730" s="92">
        <v>3.69</v>
      </c>
      <c r="K730" s="92">
        <v>3.16</v>
      </c>
      <c r="L730" s="92">
        <v>4.51</v>
      </c>
      <c r="N730" s="92">
        <f t="shared" ca="1" si="55"/>
        <v>4.6025454886533632</v>
      </c>
      <c r="O730" s="92">
        <f t="shared" si="56"/>
        <v>0.52588713756296235</v>
      </c>
      <c r="P730" s="92">
        <f t="shared" si="57"/>
        <v>4.6618345757102384</v>
      </c>
      <c r="Q730" s="92">
        <f t="shared" ca="1" si="58"/>
        <v>0.98728202682999699</v>
      </c>
      <c r="R730" s="92">
        <f t="shared" ca="1" si="59"/>
        <v>4.4526419410032858</v>
      </c>
    </row>
    <row r="731" spans="1:18" x14ac:dyDescent="0.3">
      <c r="A731" s="107">
        <v>40925.138888888891</v>
      </c>
      <c r="B731" s="92">
        <v>5.57</v>
      </c>
      <c r="C731" s="92">
        <v>5.44</v>
      </c>
      <c r="D731" s="92">
        <v>5.23</v>
      </c>
      <c r="E731" s="92">
        <v>5.0599999999999996</v>
      </c>
      <c r="F731" s="92">
        <v>4.8099999999999996</v>
      </c>
      <c r="G731" s="92">
        <v>4.6100000000000003</v>
      </c>
      <c r="H731" s="92">
        <v>4.4000000000000004</v>
      </c>
      <c r="I731" s="92">
        <v>4.17</v>
      </c>
      <c r="J731" s="92">
        <v>3.88</v>
      </c>
      <c r="K731" s="92">
        <v>3.38</v>
      </c>
      <c r="L731" s="92">
        <v>4.47</v>
      </c>
      <c r="N731" s="92">
        <f t="shared" ca="1" si="55"/>
        <v>4.5493270193942212</v>
      </c>
      <c r="O731" s="92">
        <f t="shared" si="56"/>
        <v>0.43084531613425048</v>
      </c>
      <c r="P731" s="92">
        <f t="shared" si="57"/>
        <v>4.5793082557613625</v>
      </c>
      <c r="Q731" s="92">
        <f t="shared" ca="1" si="58"/>
        <v>0.9934528896740199</v>
      </c>
      <c r="R731" s="92">
        <f t="shared" ca="1" si="59"/>
        <v>4.4407344168428686</v>
      </c>
    </row>
    <row r="732" spans="1:18" x14ac:dyDescent="0.3">
      <c r="A732" s="107">
        <v>40925.145833333336</v>
      </c>
      <c r="B732" s="92">
        <v>5.47</v>
      </c>
      <c r="C732" s="92">
        <v>5.31</v>
      </c>
      <c r="D732" s="92">
        <v>5.0599999999999996</v>
      </c>
      <c r="E732" s="92">
        <v>4.9000000000000004</v>
      </c>
      <c r="F732" s="92">
        <v>4.6900000000000004</v>
      </c>
      <c r="G732" s="92">
        <v>4.43</v>
      </c>
      <c r="H732" s="92">
        <v>4.1500000000000004</v>
      </c>
      <c r="I732" s="92">
        <v>3.91</v>
      </c>
      <c r="J732" s="92">
        <v>3.68</v>
      </c>
      <c r="K732" s="92">
        <v>3.2</v>
      </c>
      <c r="L732" s="92">
        <v>4.38</v>
      </c>
      <c r="N732" s="92">
        <f t="shared" ca="1" si="55"/>
        <v>4.3607705325321717</v>
      </c>
      <c r="O732" s="92">
        <f t="shared" si="56"/>
        <v>0.603355392315158</v>
      </c>
      <c r="P732" s="92">
        <f t="shared" si="57"/>
        <v>4.3887526376685289</v>
      </c>
      <c r="Q732" s="92">
        <f t="shared" ca="1" si="58"/>
        <v>0.99362413253912107</v>
      </c>
      <c r="R732" s="92">
        <f t="shared" ca="1" si="59"/>
        <v>4.3520737005213501</v>
      </c>
    </row>
    <row r="733" spans="1:18" x14ac:dyDescent="0.3">
      <c r="A733" s="107">
        <v>40925.152777777781</v>
      </c>
      <c r="B733" s="92">
        <v>5.99</v>
      </c>
      <c r="C733" s="92">
        <v>5.88</v>
      </c>
      <c r="D733" s="92">
        <v>5.68</v>
      </c>
      <c r="E733" s="92">
        <v>5.52</v>
      </c>
      <c r="F733" s="92">
        <v>5.26</v>
      </c>
      <c r="G733" s="92">
        <v>4.92</v>
      </c>
      <c r="H733" s="92">
        <v>4.58</v>
      </c>
      <c r="I733" s="92">
        <v>4.2699999999999996</v>
      </c>
      <c r="J733" s="92">
        <v>3.85</v>
      </c>
      <c r="K733" s="92">
        <v>3.23</v>
      </c>
      <c r="L733" s="92">
        <v>4.8099999999999996</v>
      </c>
      <c r="N733" s="92">
        <f t="shared" ca="1" si="55"/>
        <v>4.8036552063359101</v>
      </c>
      <c r="O733" s="92">
        <f t="shared" si="56"/>
        <v>0.6617425401459206</v>
      </c>
      <c r="P733" s="92">
        <f t="shared" si="57"/>
        <v>4.8697799473425842</v>
      </c>
      <c r="Q733" s="92">
        <f t="shared" ca="1" si="58"/>
        <v>0.98642141088063784</v>
      </c>
      <c r="R733" s="92">
        <f t="shared" ca="1" si="59"/>
        <v>4.7446869863358678</v>
      </c>
    </row>
    <row r="734" spans="1:18" x14ac:dyDescent="0.3">
      <c r="A734" s="107">
        <v>40925.159722222219</v>
      </c>
      <c r="B734" s="92">
        <v>5.87</v>
      </c>
      <c r="C734" s="92">
        <v>5.95</v>
      </c>
      <c r="D734" s="92">
        <v>5.86</v>
      </c>
      <c r="E734" s="92">
        <v>5.63</v>
      </c>
      <c r="F734" s="92">
        <v>5.43</v>
      </c>
      <c r="G734" s="92">
        <v>5.19</v>
      </c>
      <c r="H734" s="92">
        <v>4.87</v>
      </c>
      <c r="I734" s="92">
        <v>4.49</v>
      </c>
      <c r="J734" s="92">
        <v>4.1399999999999997</v>
      </c>
      <c r="K734" s="92">
        <v>3.63</v>
      </c>
      <c r="L734" s="92">
        <v>5.12</v>
      </c>
      <c r="N734" s="92">
        <f t="shared" ca="1" si="55"/>
        <v>5.0273398888523593</v>
      </c>
      <c r="O734" s="92">
        <f t="shared" si="56"/>
        <v>0.58809400219829944</v>
      </c>
      <c r="P734" s="92">
        <f t="shared" si="57"/>
        <v>5.1428930846948058</v>
      </c>
      <c r="Q734" s="92">
        <f t="shared" ca="1" si="58"/>
        <v>0.97753148005617085</v>
      </c>
      <c r="R734" s="92">
        <f t="shared" ca="1" si="59"/>
        <v>5.0049611778875951</v>
      </c>
    </row>
    <row r="735" spans="1:18" x14ac:dyDescent="0.3">
      <c r="A735" s="107">
        <v>40925.166666666664</v>
      </c>
      <c r="B735" s="92">
        <v>5.98</v>
      </c>
      <c r="C735" s="92">
        <v>5.89</v>
      </c>
      <c r="D735" s="92">
        <v>5.66</v>
      </c>
      <c r="E735" s="92">
        <v>5.4</v>
      </c>
      <c r="F735" s="92">
        <v>5.21</v>
      </c>
      <c r="G735" s="92">
        <v>4.96</v>
      </c>
      <c r="H735" s="92">
        <v>4.7</v>
      </c>
      <c r="I735" s="92">
        <v>4.38</v>
      </c>
      <c r="J735" s="92">
        <v>4.12</v>
      </c>
      <c r="K735" s="92">
        <v>3.67</v>
      </c>
      <c r="L735" s="92">
        <v>4.93</v>
      </c>
      <c r="N735" s="92">
        <f t="shared" ca="1" si="55"/>
        <v>4.8752164547418548</v>
      </c>
      <c r="O735" s="92">
        <f t="shared" si="56"/>
        <v>0.4975644435015304</v>
      </c>
      <c r="P735" s="92">
        <f t="shared" si="57"/>
        <v>4.9218841218432416</v>
      </c>
      <c r="Q735" s="92">
        <f t="shared" ca="1" si="58"/>
        <v>0.99051833282821988</v>
      </c>
      <c r="R735" s="92">
        <f t="shared" ca="1" si="59"/>
        <v>4.8832553808431234</v>
      </c>
    </row>
    <row r="736" spans="1:18" x14ac:dyDescent="0.3">
      <c r="A736" s="107">
        <v>40925.173611111109</v>
      </c>
      <c r="B736" s="92">
        <v>5.67</v>
      </c>
      <c r="C736" s="92">
        <v>5.59</v>
      </c>
      <c r="D736" s="92">
        <v>5.44</v>
      </c>
      <c r="E736" s="92">
        <v>5.27</v>
      </c>
      <c r="F736" s="92">
        <v>5.08</v>
      </c>
      <c r="G736" s="92">
        <v>4.8</v>
      </c>
      <c r="H736" s="92">
        <v>4.4400000000000004</v>
      </c>
      <c r="I736" s="92">
        <v>4.07</v>
      </c>
      <c r="J736" s="92">
        <v>3.68</v>
      </c>
      <c r="K736" s="92">
        <v>3.29</v>
      </c>
      <c r="L736" s="92">
        <v>4.49</v>
      </c>
      <c r="N736" s="92">
        <f t="shared" ca="1" si="55"/>
        <v>4.6289519073777896</v>
      </c>
      <c r="O736" s="92">
        <f t="shared" si="56"/>
        <v>0.72044135428008316</v>
      </c>
      <c r="P736" s="92">
        <f t="shared" si="57"/>
        <v>4.7466830116190621</v>
      </c>
      <c r="Q736" s="92">
        <f t="shared" ca="1" si="58"/>
        <v>0.97519718423305557</v>
      </c>
      <c r="R736" s="92">
        <f t="shared" ca="1" si="59"/>
        <v>4.3786353572064201</v>
      </c>
    </row>
    <row r="737" spans="1:18" x14ac:dyDescent="0.3">
      <c r="A737" s="107">
        <v>40925.180555555555</v>
      </c>
      <c r="B737" s="92">
        <v>5.54</v>
      </c>
      <c r="C737" s="92">
        <v>5.53</v>
      </c>
      <c r="D737" s="92">
        <v>5.46</v>
      </c>
      <c r="E737" s="92">
        <v>5.34</v>
      </c>
      <c r="F737" s="92">
        <v>5.15</v>
      </c>
      <c r="G737" s="92">
        <v>4.84</v>
      </c>
      <c r="H737" s="92">
        <v>4.49</v>
      </c>
      <c r="I737" s="92">
        <v>4.17</v>
      </c>
      <c r="J737" s="92">
        <v>3.84</v>
      </c>
      <c r="K737" s="92">
        <v>3.43</v>
      </c>
      <c r="L737" s="92">
        <v>4.84</v>
      </c>
      <c r="N737" s="92">
        <f t="shared" ca="1" si="55"/>
        <v>4.7000322086485262</v>
      </c>
      <c r="O737" s="92">
        <f t="shared" si="56"/>
        <v>0.69364691340674822</v>
      </c>
      <c r="P737" s="92">
        <f t="shared" si="57"/>
        <v>4.7882274444860551</v>
      </c>
      <c r="Q737" s="92">
        <f t="shared" ca="1" si="58"/>
        <v>0.98158081735672531</v>
      </c>
      <c r="R737" s="92">
        <f t="shared" ca="1" si="59"/>
        <v>4.7508511560065507</v>
      </c>
    </row>
    <row r="738" spans="1:18" x14ac:dyDescent="0.3">
      <c r="A738" s="107">
        <v>40925.194444444445</v>
      </c>
      <c r="B738" s="92">
        <v>4.32</v>
      </c>
      <c r="C738" s="92">
        <v>4.2699999999999996</v>
      </c>
      <c r="D738" s="92">
        <v>4.32</v>
      </c>
      <c r="E738" s="92">
        <v>4.2</v>
      </c>
      <c r="F738" s="92">
        <v>4.08</v>
      </c>
      <c r="G738" s="92">
        <v>3.84</v>
      </c>
      <c r="H738" s="92">
        <v>3.58</v>
      </c>
      <c r="I738" s="92">
        <v>3.26</v>
      </c>
      <c r="J738" s="92">
        <v>2.99</v>
      </c>
      <c r="K738" s="92">
        <v>2.75</v>
      </c>
      <c r="L738" s="92">
        <v>3.83</v>
      </c>
      <c r="N738" s="92">
        <f t="shared" ca="1" si="55"/>
        <v>3.7070664977555499</v>
      </c>
      <c r="O738" s="92">
        <f t="shared" si="56"/>
        <v>0.64788137663226864</v>
      </c>
      <c r="P738" s="92">
        <f t="shared" si="57"/>
        <v>3.8016207649167932</v>
      </c>
      <c r="Q738" s="92">
        <f t="shared" ca="1" si="58"/>
        <v>0.9751279064882441</v>
      </c>
      <c r="R738" s="92">
        <f t="shared" ca="1" si="59"/>
        <v>3.7347398818499751</v>
      </c>
    </row>
    <row r="739" spans="1:18" x14ac:dyDescent="0.3">
      <c r="A739" s="107">
        <v>40925.201388888891</v>
      </c>
      <c r="B739" s="92">
        <v>4.58</v>
      </c>
      <c r="C739" s="92">
        <v>4.54</v>
      </c>
      <c r="D739" s="92">
        <v>4.5599999999999996</v>
      </c>
      <c r="E739" s="92">
        <v>4.59</v>
      </c>
      <c r="F739" s="92">
        <v>4.43</v>
      </c>
      <c r="G739" s="92">
        <v>4.1500000000000004</v>
      </c>
      <c r="H739" s="92">
        <v>3.88</v>
      </c>
      <c r="I739" s="92">
        <v>3.62</v>
      </c>
      <c r="J739" s="92">
        <v>3.33</v>
      </c>
      <c r="K739" s="92">
        <v>2.98</v>
      </c>
      <c r="L739" s="92">
        <v>3.87</v>
      </c>
      <c r="N739" s="92">
        <f t="shared" ca="1" si="55"/>
        <v>4.0283213563333087</v>
      </c>
      <c r="O739" s="92">
        <f t="shared" si="56"/>
        <v>0.62167038298455468</v>
      </c>
      <c r="P739" s="92">
        <f t="shared" si="57"/>
        <v>4.110192402451303</v>
      </c>
      <c r="Q739" s="92">
        <f t="shared" ca="1" si="58"/>
        <v>0.98008096991538241</v>
      </c>
      <c r="R739" s="92">
        <f t="shared" ca="1" si="59"/>
        <v>3.7929133535725299</v>
      </c>
    </row>
    <row r="740" spans="1:18" x14ac:dyDescent="0.3">
      <c r="A740" s="107">
        <v>40925.208333333336</v>
      </c>
      <c r="B740" s="92">
        <v>5.07</v>
      </c>
      <c r="C740" s="92">
        <v>5.0199999999999996</v>
      </c>
      <c r="D740" s="92">
        <v>4.8899999999999997</v>
      </c>
      <c r="E740" s="92">
        <v>4.91</v>
      </c>
      <c r="F740" s="92">
        <v>4.88</v>
      </c>
      <c r="G740" s="92">
        <v>4.71</v>
      </c>
      <c r="H740" s="92">
        <v>4.38</v>
      </c>
      <c r="I740" s="92">
        <v>4.0999999999999996</v>
      </c>
      <c r="J740" s="92">
        <v>3.7</v>
      </c>
      <c r="K740" s="92">
        <v>3.07</v>
      </c>
      <c r="L740" s="92">
        <v>4.12</v>
      </c>
      <c r="N740" s="92">
        <f t="shared" ca="1" si="55"/>
        <v>4.4487006033765342</v>
      </c>
      <c r="O740" s="92">
        <f t="shared" si="56"/>
        <v>0.67125753094186968</v>
      </c>
      <c r="P740" s="92">
        <f t="shared" si="57"/>
        <v>4.6612357997287805</v>
      </c>
      <c r="Q740" s="92">
        <f t="shared" ca="1" si="58"/>
        <v>0.95440368059375735</v>
      </c>
      <c r="R740" s="92">
        <f t="shared" ca="1" si="59"/>
        <v>3.9321431640462805</v>
      </c>
    </row>
    <row r="741" spans="1:18" x14ac:dyDescent="0.3">
      <c r="A741" s="107">
        <v>40925.319444444445</v>
      </c>
      <c r="B741" s="92">
        <v>4.3899999999999997</v>
      </c>
      <c r="C741" s="92">
        <v>4.3499999999999996</v>
      </c>
      <c r="D741" s="92">
        <v>4.33</v>
      </c>
      <c r="E741" s="92">
        <v>4.28</v>
      </c>
      <c r="F741" s="92">
        <v>4.2699999999999996</v>
      </c>
      <c r="G741" s="92">
        <v>4.0999999999999996</v>
      </c>
      <c r="H741" s="92">
        <v>3.87</v>
      </c>
      <c r="I741" s="92">
        <v>3.54</v>
      </c>
      <c r="J741" s="92">
        <v>3.13</v>
      </c>
      <c r="K741" s="92">
        <v>2.74</v>
      </c>
      <c r="L741" s="92">
        <v>4.08</v>
      </c>
      <c r="N741" s="92">
        <f t="shared" ca="1" si="55"/>
        <v>3.8784778635704154</v>
      </c>
      <c r="O741" s="92">
        <f t="shared" si="56"/>
        <v>0.53350479850112198</v>
      </c>
      <c r="P741" s="92">
        <f t="shared" si="57"/>
        <v>4.0662264849078262</v>
      </c>
      <c r="Q741" s="92">
        <f t="shared" ca="1" si="58"/>
        <v>0.95382730843098451</v>
      </c>
      <c r="R741" s="92">
        <f t="shared" ca="1" si="59"/>
        <v>3.8916154183984171</v>
      </c>
    </row>
    <row r="742" spans="1:18" x14ac:dyDescent="0.3">
      <c r="A742" s="107">
        <v>40953.138888888891</v>
      </c>
      <c r="B742" s="92">
        <v>14.28</v>
      </c>
      <c r="C742" s="92">
        <v>14.09</v>
      </c>
      <c r="D742" s="92">
        <v>13.76</v>
      </c>
      <c r="E742" s="92">
        <v>13.43</v>
      </c>
      <c r="F742" s="92">
        <v>13.09</v>
      </c>
      <c r="G742" s="92">
        <v>12.82</v>
      </c>
      <c r="H742" s="92">
        <v>12.61</v>
      </c>
      <c r="I742" s="92">
        <v>12.39</v>
      </c>
      <c r="J742" s="92">
        <v>12.07</v>
      </c>
      <c r="K742" s="92">
        <v>11.31</v>
      </c>
      <c r="L742" s="92">
        <v>12.92</v>
      </c>
      <c r="N742" s="92">
        <f t="shared" ca="1" si="55"/>
        <v>12.82590530010471</v>
      </c>
      <c r="O742" s="92">
        <f t="shared" si="56"/>
        <v>0.15262687739812056</v>
      </c>
      <c r="P742" s="92">
        <f t="shared" si="57"/>
        <v>12.78969918688392</v>
      </c>
      <c r="Q742" s="92">
        <f t="shared" ca="1" si="58"/>
        <v>1.0028308807495581</v>
      </c>
      <c r="R742" s="92">
        <f t="shared" ca="1" si="59"/>
        <v>12.956574979284291</v>
      </c>
    </row>
    <row r="743" spans="1:18" x14ac:dyDescent="0.3">
      <c r="A743" s="107">
        <v>40953.145833333336</v>
      </c>
      <c r="B743" s="92">
        <v>13.41</v>
      </c>
      <c r="C743" s="92">
        <v>13.27</v>
      </c>
      <c r="D743" s="92">
        <v>13.08</v>
      </c>
      <c r="E743" s="92">
        <v>12.87</v>
      </c>
      <c r="F743" s="92">
        <v>12.66</v>
      </c>
      <c r="G743" s="92">
        <v>12.52</v>
      </c>
      <c r="H743" s="92">
        <v>12.44</v>
      </c>
      <c r="I743" s="92">
        <v>12.24</v>
      </c>
      <c r="J743" s="92">
        <v>11.88</v>
      </c>
      <c r="K743" s="92">
        <v>11.23</v>
      </c>
      <c r="L743" s="92">
        <v>13.1</v>
      </c>
      <c r="N743" s="92">
        <f t="shared" ca="1" si="55"/>
        <v>12.476200769673151</v>
      </c>
      <c r="O743" s="92">
        <f t="shared" si="56"/>
        <v>5.9237279517452911E-2</v>
      </c>
      <c r="P743" s="92">
        <f t="shared" si="57"/>
        <v>12.508506587320793</v>
      </c>
      <c r="Q743" s="92">
        <f t="shared" ca="1" si="58"/>
        <v>0.99741729219054898</v>
      </c>
      <c r="R743" s="92">
        <f t="shared" ca="1" si="59"/>
        <v>13.066166527696192</v>
      </c>
    </row>
    <row r="744" spans="1:18" x14ac:dyDescent="0.3">
      <c r="A744" s="107">
        <v>40953.152777777781</v>
      </c>
      <c r="B744" s="92">
        <v>13.51</v>
      </c>
      <c r="C744" s="92">
        <v>13.41</v>
      </c>
      <c r="D744" s="92">
        <v>13.21</v>
      </c>
      <c r="E744" s="92">
        <v>12.98</v>
      </c>
      <c r="F744" s="92">
        <v>12.79</v>
      </c>
      <c r="G744" s="92">
        <v>12.54</v>
      </c>
      <c r="H744" s="92">
        <v>12.28</v>
      </c>
      <c r="I744" s="92">
        <v>12.01</v>
      </c>
      <c r="J744" s="92">
        <v>11.67</v>
      </c>
      <c r="K744" s="92">
        <v>11.11</v>
      </c>
      <c r="L744" s="92">
        <v>12.5</v>
      </c>
      <c r="N744" s="92">
        <f t="shared" ca="1" si="55"/>
        <v>12.444542615563352</v>
      </c>
      <c r="O744" s="92">
        <f t="shared" si="56"/>
        <v>0.19361351493376766</v>
      </c>
      <c r="P744" s="92">
        <f t="shared" si="57"/>
        <v>12.502413618555966</v>
      </c>
      <c r="Q744" s="92">
        <f t="shared" ca="1" si="58"/>
        <v>0.995371213530584</v>
      </c>
      <c r="R744" s="92">
        <f t="shared" ca="1" si="59"/>
        <v>12.442140169132299</v>
      </c>
    </row>
    <row r="745" spans="1:18" x14ac:dyDescent="0.3">
      <c r="A745" s="107">
        <v>40953.159722222219</v>
      </c>
      <c r="B745" s="92">
        <v>12.05</v>
      </c>
      <c r="C745" s="92">
        <v>11.94</v>
      </c>
      <c r="D745" s="92">
        <v>11.78</v>
      </c>
      <c r="E745" s="92">
        <v>11.64</v>
      </c>
      <c r="F745" s="92">
        <v>11.48</v>
      </c>
      <c r="G745" s="92">
        <v>11.29</v>
      </c>
      <c r="H745" s="92">
        <v>11.07</v>
      </c>
      <c r="I745" s="92">
        <v>10.88</v>
      </c>
      <c r="J745" s="92">
        <v>10.69</v>
      </c>
      <c r="K745" s="92">
        <v>10.34</v>
      </c>
      <c r="L745" s="92">
        <v>11.25</v>
      </c>
      <c r="N745" s="92">
        <f t="shared" ca="1" si="55"/>
        <v>11.228048652884819</v>
      </c>
      <c r="O745" s="92">
        <f t="shared" si="56"/>
        <v>0.18184991751681265</v>
      </c>
      <c r="P745" s="92">
        <f t="shared" si="57"/>
        <v>11.258213409537621</v>
      </c>
      <c r="Q745" s="92">
        <f t="shared" ca="1" si="58"/>
        <v>0.99732064444370483</v>
      </c>
      <c r="R745" s="92">
        <f t="shared" ca="1" si="59"/>
        <v>11.21985724999168</v>
      </c>
    </row>
    <row r="746" spans="1:18" x14ac:dyDescent="0.3">
      <c r="A746" s="107">
        <v>40953.166666666664</v>
      </c>
      <c r="B746" s="92">
        <v>11.45</v>
      </c>
      <c r="C746" s="92">
        <v>11.3</v>
      </c>
      <c r="D746" s="92">
        <v>10.95</v>
      </c>
      <c r="E746" s="92">
        <v>10.62</v>
      </c>
      <c r="F746" s="92">
        <v>10.42</v>
      </c>
      <c r="G746" s="92">
        <v>10.29</v>
      </c>
      <c r="H746" s="92">
        <v>10.08</v>
      </c>
      <c r="I746" s="92">
        <v>9.83</v>
      </c>
      <c r="J746" s="92">
        <v>9.6199999999999992</v>
      </c>
      <c r="K746" s="92">
        <v>9.33</v>
      </c>
      <c r="L746" s="92">
        <v>10.64</v>
      </c>
      <c r="N746" s="92">
        <f t="shared" ca="1" si="55"/>
        <v>10.23689407166316</v>
      </c>
      <c r="O746" s="92">
        <f t="shared" si="56"/>
        <v>0.19054250232340564</v>
      </c>
      <c r="P746" s="92">
        <f t="shared" si="57"/>
        <v>10.25964607308458</v>
      </c>
      <c r="Q746" s="92">
        <f t="shared" ca="1" si="58"/>
        <v>0.99778237950321613</v>
      </c>
      <c r="R746" s="92">
        <f t="shared" ca="1" si="59"/>
        <v>10.616404517914221</v>
      </c>
    </row>
    <row r="747" spans="1:18" x14ac:dyDescent="0.3">
      <c r="A747" s="107">
        <v>40953.173611111109</v>
      </c>
      <c r="B747" s="92">
        <v>10.75</v>
      </c>
      <c r="C747" s="92">
        <v>10.58</v>
      </c>
      <c r="D747" s="92">
        <v>10.220000000000001</v>
      </c>
      <c r="E747" s="92">
        <v>9.84</v>
      </c>
      <c r="F747" s="92">
        <v>9.49</v>
      </c>
      <c r="G747" s="92">
        <v>9.16</v>
      </c>
      <c r="H747" s="92">
        <v>8.92</v>
      </c>
      <c r="I747" s="92">
        <v>8.73</v>
      </c>
      <c r="J747" s="92">
        <v>8.5299999999999994</v>
      </c>
      <c r="K747" s="92">
        <v>8.18</v>
      </c>
      <c r="L747" s="92">
        <v>9.3800000000000008</v>
      </c>
      <c r="N747" s="92">
        <f t="shared" ca="1" si="55"/>
        <v>9.2411458227730208</v>
      </c>
      <c r="O747" s="92">
        <f t="shared" si="56"/>
        <v>0.24535026893702808</v>
      </c>
      <c r="P747" s="92">
        <f t="shared" si="57"/>
        <v>9.1252219489904771</v>
      </c>
      <c r="Q747" s="92">
        <f t="shared" ca="1" si="58"/>
        <v>1.0127036771741611</v>
      </c>
      <c r="R747" s="92">
        <f t="shared" ca="1" si="59"/>
        <v>9.4991604918936314</v>
      </c>
    </row>
    <row r="748" spans="1:18" x14ac:dyDescent="0.3">
      <c r="A748" s="107">
        <v>40953.180555555555</v>
      </c>
      <c r="B748" s="92">
        <v>15.25</v>
      </c>
      <c r="C748" s="92">
        <v>15.03</v>
      </c>
      <c r="D748" s="92">
        <v>14.59</v>
      </c>
      <c r="E748" s="92">
        <v>14.22</v>
      </c>
      <c r="F748" s="92">
        <v>13.93</v>
      </c>
      <c r="G748" s="92">
        <v>13.66</v>
      </c>
      <c r="H748" s="92">
        <v>13.4</v>
      </c>
      <c r="I748" s="92">
        <v>13.09</v>
      </c>
      <c r="J748" s="92">
        <v>12.66</v>
      </c>
      <c r="K748" s="92">
        <v>11.94</v>
      </c>
      <c r="L748" s="92">
        <v>13.82</v>
      </c>
      <c r="N748" s="92">
        <f t="shared" ca="1" si="55"/>
        <v>13.594810779576171</v>
      </c>
      <c r="O748" s="92">
        <f t="shared" si="56"/>
        <v>0.17758534891592159</v>
      </c>
      <c r="P748" s="92">
        <f t="shared" si="57"/>
        <v>13.622441427352067</v>
      </c>
      <c r="Q748" s="92">
        <f t="shared" ca="1" si="58"/>
        <v>0.99797168166049766</v>
      </c>
      <c r="R748" s="92">
        <f t="shared" ca="1" si="59"/>
        <v>13.791968640548077</v>
      </c>
    </row>
    <row r="749" spans="1:18" x14ac:dyDescent="0.3">
      <c r="A749" s="107">
        <v>40953.1875</v>
      </c>
      <c r="B749" s="92">
        <v>14.11</v>
      </c>
      <c r="C749" s="92">
        <v>13.97</v>
      </c>
      <c r="D749" s="92">
        <v>13.68</v>
      </c>
      <c r="E749" s="92">
        <v>13.3</v>
      </c>
      <c r="F749" s="92">
        <v>12.89</v>
      </c>
      <c r="G749" s="92">
        <v>12.49</v>
      </c>
      <c r="H749" s="92">
        <v>12.2</v>
      </c>
      <c r="I749" s="92">
        <v>11.94</v>
      </c>
      <c r="J749" s="92">
        <v>11.61</v>
      </c>
      <c r="K749" s="92">
        <v>10.89</v>
      </c>
      <c r="L749" s="92">
        <v>13</v>
      </c>
      <c r="N749" s="92">
        <f t="shared" ca="1" si="55"/>
        <v>12.525244674769731</v>
      </c>
      <c r="O749" s="92">
        <f t="shared" si="56"/>
        <v>0.21709263653337418</v>
      </c>
      <c r="P749" s="92">
        <f t="shared" si="57"/>
        <v>12.448031269030041</v>
      </c>
      <c r="Q749" s="92">
        <f t="shared" ca="1" si="58"/>
        <v>1.0062028608436895</v>
      </c>
      <c r="R749" s="92">
        <f t="shared" ca="1" si="59"/>
        <v>13.080637190967963</v>
      </c>
    </row>
    <row r="750" spans="1:18" x14ac:dyDescent="0.3">
      <c r="A750" s="107">
        <v>40953.194444444445</v>
      </c>
      <c r="B750" s="92">
        <v>13.61</v>
      </c>
      <c r="C750" s="92">
        <v>13.48</v>
      </c>
      <c r="D750" s="92">
        <v>13.25</v>
      </c>
      <c r="E750" s="92">
        <v>13.11</v>
      </c>
      <c r="F750" s="92">
        <v>13.02</v>
      </c>
      <c r="G750" s="92">
        <v>12.91</v>
      </c>
      <c r="H750" s="92">
        <v>12.72</v>
      </c>
      <c r="I750" s="92">
        <v>12.46</v>
      </c>
      <c r="J750" s="92">
        <v>12.18</v>
      </c>
      <c r="K750" s="92">
        <v>11.65</v>
      </c>
      <c r="L750" s="92">
        <v>13.01</v>
      </c>
      <c r="N750" s="92">
        <f t="shared" ca="1" si="55"/>
        <v>12.765508241326335</v>
      </c>
      <c r="O750" s="92">
        <f t="shared" si="56"/>
        <v>0.13701280662559767</v>
      </c>
      <c r="P750" s="92">
        <f t="shared" si="57"/>
        <v>12.882604754816938</v>
      </c>
      <c r="Q750" s="92">
        <f t="shared" ca="1" si="58"/>
        <v>0.99091049397857067</v>
      </c>
      <c r="R750" s="92">
        <f t="shared" ca="1" si="59"/>
        <v>12.891745526661204</v>
      </c>
    </row>
    <row r="751" spans="1:18" x14ac:dyDescent="0.3">
      <c r="A751" s="107">
        <v>40953.201388888891</v>
      </c>
      <c r="B751" s="92">
        <v>11.69</v>
      </c>
      <c r="C751" s="92">
        <v>11.68</v>
      </c>
      <c r="D751" s="92">
        <v>11.62</v>
      </c>
      <c r="E751" s="92">
        <v>11.55</v>
      </c>
      <c r="F751" s="92">
        <v>11.47</v>
      </c>
      <c r="G751" s="92">
        <v>11.3</v>
      </c>
      <c r="H751" s="92">
        <v>11.04</v>
      </c>
      <c r="I751" s="92">
        <v>10.74</v>
      </c>
      <c r="J751" s="92">
        <v>10.41</v>
      </c>
      <c r="K751" s="92">
        <v>9.82</v>
      </c>
      <c r="L751" s="92">
        <v>11.15</v>
      </c>
      <c r="N751" s="92">
        <f t="shared" ca="1" si="55"/>
        <v>11.102487365777106</v>
      </c>
      <c r="O751" s="92">
        <f t="shared" si="56"/>
        <v>0.21510871252195279</v>
      </c>
      <c r="P751" s="92">
        <f t="shared" si="57"/>
        <v>11.262376306662098</v>
      </c>
      <c r="Q751" s="92">
        <f t="shared" ca="1" si="58"/>
        <v>0.98580326775350136</v>
      </c>
      <c r="R751" s="92">
        <f t="shared" ca="1" si="59"/>
        <v>10.99170643545154</v>
      </c>
    </row>
    <row r="752" spans="1:18" x14ac:dyDescent="0.3">
      <c r="A752" s="107">
        <v>40953.208333333336</v>
      </c>
      <c r="B752" s="92">
        <v>11.62</v>
      </c>
      <c r="C752" s="92">
        <v>11.52</v>
      </c>
      <c r="D752" s="92">
        <v>11.39</v>
      </c>
      <c r="E752" s="92">
        <v>11.26</v>
      </c>
      <c r="F752" s="92">
        <v>11.04</v>
      </c>
      <c r="G752" s="92">
        <v>10.73</v>
      </c>
      <c r="H752" s="92">
        <v>10.42</v>
      </c>
      <c r="I752" s="92">
        <v>10.15</v>
      </c>
      <c r="J752" s="92">
        <v>9.8800000000000008</v>
      </c>
      <c r="K752" s="92">
        <v>9.35</v>
      </c>
      <c r="L752" s="92">
        <v>10.79</v>
      </c>
      <c r="N752" s="92">
        <f t="shared" ca="1" si="55"/>
        <v>10.64091405533285</v>
      </c>
      <c r="O752" s="92">
        <f t="shared" si="56"/>
        <v>0.27091349403914566</v>
      </c>
      <c r="P752" s="92">
        <f t="shared" si="57"/>
        <v>10.685025371827644</v>
      </c>
      <c r="Q752" s="92">
        <f t="shared" ca="1" si="58"/>
        <v>0.99587166946640115</v>
      </c>
      <c r="R752" s="92">
        <f t="shared" ca="1" si="59"/>
        <v>10.745455313542468</v>
      </c>
    </row>
    <row r="753" spans="1:18" x14ac:dyDescent="0.3">
      <c r="A753" s="107">
        <v>40953.215277777781</v>
      </c>
      <c r="B753" s="92">
        <v>10.48</v>
      </c>
      <c r="C753" s="92">
        <v>10.39</v>
      </c>
      <c r="D753" s="92">
        <v>10.210000000000001</v>
      </c>
      <c r="E753" s="92">
        <v>9.9700000000000006</v>
      </c>
      <c r="F753" s="92">
        <v>9.6999999999999993</v>
      </c>
      <c r="G753" s="92">
        <v>9.39</v>
      </c>
      <c r="H753" s="92">
        <v>9.11</v>
      </c>
      <c r="I753" s="92">
        <v>8.84</v>
      </c>
      <c r="J753" s="92">
        <v>8.64</v>
      </c>
      <c r="K753" s="92">
        <v>8.2899999999999991</v>
      </c>
      <c r="L753" s="92">
        <v>9.3699999999999992</v>
      </c>
      <c r="N753" s="92">
        <f t="shared" ca="1" si="55"/>
        <v>9.3689076401946707</v>
      </c>
      <c r="O753" s="92">
        <f t="shared" si="56"/>
        <v>0.27974844423598894</v>
      </c>
      <c r="P753" s="92">
        <f t="shared" si="57"/>
        <v>9.3493612097849113</v>
      </c>
      <c r="Q753" s="92">
        <f t="shared" ca="1" si="58"/>
        <v>1.0020906701507375</v>
      </c>
      <c r="R753" s="92">
        <f t="shared" ca="1" si="59"/>
        <v>9.3895895793124087</v>
      </c>
    </row>
    <row r="754" spans="1:18" x14ac:dyDescent="0.3">
      <c r="A754" s="107">
        <v>40953.222222222219</v>
      </c>
      <c r="B754" s="92">
        <v>9.4</v>
      </c>
      <c r="C754" s="92">
        <v>9.1999999999999993</v>
      </c>
      <c r="D754" s="92">
        <v>8.9700000000000006</v>
      </c>
      <c r="E754" s="92">
        <v>8.7799999999999994</v>
      </c>
      <c r="F754" s="92">
        <v>8.58</v>
      </c>
      <c r="G754" s="92">
        <v>8.33</v>
      </c>
      <c r="H754" s="92">
        <v>7.99</v>
      </c>
      <c r="I754" s="92">
        <v>7.68</v>
      </c>
      <c r="J754" s="92">
        <v>7.42</v>
      </c>
      <c r="K754" s="92">
        <v>7.09</v>
      </c>
      <c r="L754" s="92">
        <v>8.8699999999999992</v>
      </c>
      <c r="N754" s="92">
        <f t="shared" ca="1" si="55"/>
        <v>8.2108926025679931</v>
      </c>
      <c r="O754" s="92">
        <f t="shared" si="56"/>
        <v>0.38509671904052761</v>
      </c>
      <c r="P754" s="92">
        <f t="shared" si="57"/>
        <v>8.280412987016847</v>
      </c>
      <c r="Q754" s="92">
        <f t="shared" ca="1" si="58"/>
        <v>0.99160423706427958</v>
      </c>
      <c r="R754" s="92">
        <f t="shared" ca="1" si="59"/>
        <v>8.7955295827601585</v>
      </c>
    </row>
    <row r="755" spans="1:18" x14ac:dyDescent="0.3">
      <c r="A755" s="107">
        <v>40953.229166666664</v>
      </c>
      <c r="B755" s="92">
        <v>10.81</v>
      </c>
      <c r="C755" s="92">
        <v>10.72</v>
      </c>
      <c r="D755" s="92">
        <v>10.55</v>
      </c>
      <c r="E755" s="92">
        <v>10.31</v>
      </c>
      <c r="F755" s="92">
        <v>10.119999999999999</v>
      </c>
      <c r="G755" s="92">
        <v>9.94</v>
      </c>
      <c r="H755" s="92">
        <v>9.74</v>
      </c>
      <c r="I755" s="92">
        <v>9.4700000000000006</v>
      </c>
      <c r="J755" s="92">
        <v>9.11</v>
      </c>
      <c r="K755" s="92">
        <v>8.52</v>
      </c>
      <c r="L755" s="92">
        <v>10.210000000000001</v>
      </c>
      <c r="N755" s="92">
        <f t="shared" ca="1" si="55"/>
        <v>9.8378061175275082</v>
      </c>
      <c r="O755" s="92">
        <f t="shared" si="56"/>
        <v>0.18783134374131</v>
      </c>
      <c r="P755" s="92">
        <f t="shared" si="57"/>
        <v>9.911095116851131</v>
      </c>
      <c r="Q755" s="92">
        <f t="shared" ca="1" si="58"/>
        <v>0.99260535809014538</v>
      </c>
      <c r="R755" s="92">
        <f t="shared" ca="1" si="59"/>
        <v>10.134500706100384</v>
      </c>
    </row>
    <row r="756" spans="1:18" x14ac:dyDescent="0.3">
      <c r="A756" s="107">
        <v>40953.236111111109</v>
      </c>
      <c r="B756" s="92">
        <v>9.51</v>
      </c>
      <c r="C756" s="92">
        <v>9.4499999999999993</v>
      </c>
      <c r="D756" s="92">
        <v>9.2899999999999991</v>
      </c>
      <c r="E756" s="92">
        <v>9.16</v>
      </c>
      <c r="F756" s="92">
        <v>9.08</v>
      </c>
      <c r="G756" s="92">
        <v>9.08</v>
      </c>
      <c r="H756" s="92">
        <v>9.1300000000000008</v>
      </c>
      <c r="I756" s="92">
        <v>9.02</v>
      </c>
      <c r="J756" s="92">
        <v>8.7200000000000006</v>
      </c>
      <c r="K756" s="92">
        <v>8.11</v>
      </c>
      <c r="L756" s="92">
        <v>9.26</v>
      </c>
      <c r="N756" s="92">
        <f t="shared" ca="1" si="55"/>
        <v>9.0301245103484664</v>
      </c>
      <c r="O756" s="92">
        <f t="shared" si="56"/>
        <v>-5.0746881844200023E-2</v>
      </c>
      <c r="P756" s="92">
        <f t="shared" si="57"/>
        <v>9.0871468563956128</v>
      </c>
      <c r="Q756" s="92">
        <f t="shared" ca="1" si="58"/>
        <v>0.99372494502969178</v>
      </c>
      <c r="R756" s="92">
        <f t="shared" ca="1" si="59"/>
        <v>9.2018929909749456</v>
      </c>
    </row>
    <row r="757" spans="1:18" x14ac:dyDescent="0.3">
      <c r="A757" s="107">
        <v>40953.243055555555</v>
      </c>
      <c r="B757" s="92">
        <v>9.34</v>
      </c>
      <c r="C757" s="92">
        <v>9.2100000000000009</v>
      </c>
      <c r="D757" s="92">
        <v>8.94</v>
      </c>
      <c r="E757" s="92">
        <v>8.69</v>
      </c>
      <c r="F757" s="92">
        <v>8.4700000000000006</v>
      </c>
      <c r="G757" s="92">
        <v>8.3000000000000007</v>
      </c>
      <c r="H757" s="92">
        <v>8.19</v>
      </c>
      <c r="I757" s="92">
        <v>8.08</v>
      </c>
      <c r="J757" s="92">
        <v>7.9</v>
      </c>
      <c r="K757" s="92">
        <v>7.33</v>
      </c>
      <c r="L757" s="92">
        <v>8.8000000000000007</v>
      </c>
      <c r="N757" s="92">
        <f t="shared" ca="1" si="55"/>
        <v>8.332643457068615</v>
      </c>
      <c r="O757" s="92">
        <f t="shared" si="56"/>
        <v>0.123289668131131</v>
      </c>
      <c r="P757" s="92">
        <f t="shared" si="57"/>
        <v>8.2841496539370425</v>
      </c>
      <c r="Q757" s="92">
        <f t="shared" ca="1" si="58"/>
        <v>1.0058538057806001</v>
      </c>
      <c r="R757" s="92">
        <f t="shared" ca="1" si="59"/>
        <v>8.8515134908692819</v>
      </c>
    </row>
    <row r="758" spans="1:18" x14ac:dyDescent="0.3">
      <c r="A758" s="107">
        <v>40953.25</v>
      </c>
      <c r="B758" s="92">
        <v>9.49</v>
      </c>
      <c r="C758" s="92">
        <v>9.41</v>
      </c>
      <c r="D758" s="92">
        <v>9.19</v>
      </c>
      <c r="E758" s="92">
        <v>8.98</v>
      </c>
      <c r="F758" s="92">
        <v>8.84</v>
      </c>
      <c r="G758" s="92">
        <v>8.68</v>
      </c>
      <c r="H758" s="92">
        <v>8.5</v>
      </c>
      <c r="I758" s="92">
        <v>8.27</v>
      </c>
      <c r="J758" s="92">
        <v>7.99</v>
      </c>
      <c r="K758" s="92">
        <v>7.58</v>
      </c>
      <c r="L758" s="92">
        <v>9.07</v>
      </c>
      <c r="N758" s="92">
        <f t="shared" ca="1" si="55"/>
        <v>8.5995165034809595</v>
      </c>
      <c r="O758" s="92">
        <f t="shared" si="56"/>
        <v>0.19364819348380669</v>
      </c>
      <c r="P758" s="92">
        <f t="shared" si="57"/>
        <v>8.6539786173375948</v>
      </c>
      <c r="Q758" s="92">
        <f t="shared" ca="1" si="58"/>
        <v>0.99370669650748567</v>
      </c>
      <c r="R758" s="92">
        <f t="shared" ca="1" si="59"/>
        <v>9.0129197373228944</v>
      </c>
    </row>
    <row r="759" spans="1:18" x14ac:dyDescent="0.3">
      <c r="A759" s="107">
        <v>40953.256944444445</v>
      </c>
      <c r="B759" s="92">
        <v>9.5399999999999991</v>
      </c>
      <c r="C759" s="92">
        <v>9.41</v>
      </c>
      <c r="D759" s="92">
        <v>9.26</v>
      </c>
      <c r="E759" s="92">
        <v>9.11</v>
      </c>
      <c r="F759" s="92">
        <v>8.9</v>
      </c>
      <c r="G759" s="92">
        <v>8.65</v>
      </c>
      <c r="H759" s="92">
        <v>8.4499999999999993</v>
      </c>
      <c r="I759" s="92">
        <v>8.2799999999999994</v>
      </c>
      <c r="J759" s="92">
        <v>8.1300000000000008</v>
      </c>
      <c r="K759" s="92">
        <v>7.83</v>
      </c>
      <c r="L759" s="92">
        <v>9.11</v>
      </c>
      <c r="N759" s="92">
        <f t="shared" ca="1" si="55"/>
        <v>8.65233332768846</v>
      </c>
      <c r="O759" s="92">
        <f t="shared" si="56"/>
        <v>0.21617322494655022</v>
      </c>
      <c r="P759" s="92">
        <f t="shared" si="57"/>
        <v>8.6210572756344099</v>
      </c>
      <c r="Q759" s="92">
        <f t="shared" ca="1" si="58"/>
        <v>1.003627867331591</v>
      </c>
      <c r="R759" s="92">
        <f t="shared" ca="1" si="59"/>
        <v>9.1430498713907937</v>
      </c>
    </row>
    <row r="760" spans="1:18" x14ac:dyDescent="0.3">
      <c r="A760" s="107">
        <v>40953.263888888891</v>
      </c>
      <c r="B760" s="92">
        <v>8.1999999999999993</v>
      </c>
      <c r="C760" s="92">
        <v>8.09</v>
      </c>
      <c r="D760" s="92">
        <v>7.92</v>
      </c>
      <c r="E760" s="92">
        <v>7.79</v>
      </c>
      <c r="F760" s="92">
        <v>7.7</v>
      </c>
      <c r="G760" s="92">
        <v>7.6</v>
      </c>
      <c r="H760" s="92">
        <v>7.54</v>
      </c>
      <c r="I760" s="92">
        <v>7.5</v>
      </c>
      <c r="J760" s="92">
        <v>7.39</v>
      </c>
      <c r="K760" s="92">
        <v>7.04</v>
      </c>
      <c r="L760" s="92">
        <v>6.89</v>
      </c>
      <c r="N760" s="92">
        <f t="shared" ref="N760:N823" ca="1" si="60">POWER(SUM(POWER(C760,Exponent)*$C$1,POWER(D760,Exponent)*$D$1,POWER(E760,Exponent)*$E$1,POWER(F760,Exponent)*$F$1,POWER(G760,Exponent)*$G$1,POWER(H760,Exponent)*$H$1,POWER(I760,Exponent)*$I$1,POWER(J760,Exponent)*$J$1,POWER(K760,Exponent)*$K$1),1/Exponent)</f>
        <v>7.6148005080803003</v>
      </c>
      <c r="O760" s="92">
        <f t="shared" si="56"/>
        <v>7.3244642054615824E-2</v>
      </c>
      <c r="P760" s="92">
        <f t="shared" si="57"/>
        <v>7.5913743492572543</v>
      </c>
      <c r="Q760" s="92">
        <f t="shared" ca="1" si="58"/>
        <v>1.0030858916640486</v>
      </c>
      <c r="R760" s="92">
        <f t="shared" ca="1" si="59"/>
        <v>6.9112617935652949</v>
      </c>
    </row>
    <row r="761" spans="1:18" x14ac:dyDescent="0.3">
      <c r="A761" s="107">
        <v>40953.270833333336</v>
      </c>
      <c r="B761" s="92">
        <v>9.42</v>
      </c>
      <c r="C761" s="92">
        <v>9.36</v>
      </c>
      <c r="D761" s="92">
        <v>9.2100000000000009</v>
      </c>
      <c r="E761" s="92">
        <v>9.0399999999999991</v>
      </c>
      <c r="F761" s="92">
        <v>8.9</v>
      </c>
      <c r="G761" s="92">
        <v>8.76</v>
      </c>
      <c r="H761" s="92">
        <v>8.5500000000000007</v>
      </c>
      <c r="I761" s="92">
        <v>8.26</v>
      </c>
      <c r="J761" s="92">
        <v>7.99</v>
      </c>
      <c r="K761" s="92">
        <v>7.58</v>
      </c>
      <c r="L761" s="92">
        <v>8.7899999999999991</v>
      </c>
      <c r="N761" s="92">
        <f t="shared" ca="1" si="60"/>
        <v>8.6316790792869291</v>
      </c>
      <c r="O761" s="92">
        <f t="shared" si="56"/>
        <v>0.22422898271322697</v>
      </c>
      <c r="P761" s="92">
        <f t="shared" si="57"/>
        <v>8.7295988405926384</v>
      </c>
      <c r="Q761" s="92">
        <f t="shared" ca="1" si="58"/>
        <v>0.98878301705567706</v>
      </c>
      <c r="R761" s="92">
        <f t="shared" ca="1" si="59"/>
        <v>8.6914027199194006</v>
      </c>
    </row>
    <row r="762" spans="1:18" x14ac:dyDescent="0.3">
      <c r="A762" s="107">
        <v>40953.277777777781</v>
      </c>
      <c r="B762" s="92">
        <v>9.48</v>
      </c>
      <c r="C762" s="92">
        <v>9.34</v>
      </c>
      <c r="D762" s="92">
        <v>9.07</v>
      </c>
      <c r="E762" s="92">
        <v>8.73</v>
      </c>
      <c r="F762" s="92">
        <v>8.3800000000000008</v>
      </c>
      <c r="G762" s="92">
        <v>8.1199999999999992</v>
      </c>
      <c r="H762" s="92">
        <v>7.92</v>
      </c>
      <c r="I762" s="92">
        <v>7.67</v>
      </c>
      <c r="J762" s="92">
        <v>7.41</v>
      </c>
      <c r="K762" s="92">
        <v>7.11</v>
      </c>
      <c r="L762" s="92">
        <v>7.65</v>
      </c>
      <c r="N762" s="92">
        <f t="shared" ca="1" si="60"/>
        <v>8.1532388330639112</v>
      </c>
      <c r="O762" s="92">
        <f t="shared" si="56"/>
        <v>0.23046042167592945</v>
      </c>
      <c r="P762" s="92">
        <f t="shared" si="57"/>
        <v>8.0910381894569081</v>
      </c>
      <c r="Q762" s="92">
        <f t="shared" ca="1" si="58"/>
        <v>1.0076875973330659</v>
      </c>
      <c r="R762" s="92">
        <f t="shared" ca="1" si="59"/>
        <v>7.7088101195979544</v>
      </c>
    </row>
    <row r="763" spans="1:18" x14ac:dyDescent="0.3">
      <c r="A763" s="107">
        <v>40953.375</v>
      </c>
      <c r="B763" s="92">
        <v>9.73</v>
      </c>
      <c r="C763" s="92">
        <v>9.61</v>
      </c>
      <c r="D763" s="92">
        <v>9.42</v>
      </c>
      <c r="E763" s="92">
        <v>9.2100000000000009</v>
      </c>
      <c r="F763" s="92">
        <v>8.98</v>
      </c>
      <c r="G763" s="92">
        <v>8.75</v>
      </c>
      <c r="H763" s="92">
        <v>8.57</v>
      </c>
      <c r="I763" s="92">
        <v>8.36</v>
      </c>
      <c r="J763" s="92">
        <v>8.11</v>
      </c>
      <c r="K763" s="92">
        <v>7.67</v>
      </c>
      <c r="L763" s="92">
        <v>8.58</v>
      </c>
      <c r="N763" s="92">
        <f t="shared" ca="1" si="60"/>
        <v>8.7313160229689082</v>
      </c>
      <c r="O763" s="92">
        <f t="shared" si="56"/>
        <v>0.19208279467813349</v>
      </c>
      <c r="P763" s="92">
        <f t="shared" si="57"/>
        <v>8.7239804979656039</v>
      </c>
      <c r="Q763" s="92">
        <f t="shared" ca="1" si="58"/>
        <v>1.0008408461028786</v>
      </c>
      <c r="R763" s="92">
        <f t="shared" ca="1" si="59"/>
        <v>8.5872144595626985</v>
      </c>
    </row>
    <row r="764" spans="1:18" x14ac:dyDescent="0.3">
      <c r="A764" s="107">
        <v>40953.409722222219</v>
      </c>
      <c r="B764" s="92">
        <v>12.34</v>
      </c>
      <c r="C764" s="92">
        <v>12.18</v>
      </c>
      <c r="D764" s="92">
        <v>11.85</v>
      </c>
      <c r="E764" s="92">
        <v>11.56</v>
      </c>
      <c r="F764" s="92">
        <v>11.33</v>
      </c>
      <c r="G764" s="92">
        <v>11.05</v>
      </c>
      <c r="H764" s="92">
        <v>10.74</v>
      </c>
      <c r="I764" s="92">
        <v>10.35</v>
      </c>
      <c r="J764" s="92">
        <v>9.91</v>
      </c>
      <c r="K764" s="92">
        <v>9.18</v>
      </c>
      <c r="L764" s="92">
        <v>10.42</v>
      </c>
      <c r="N764" s="92">
        <f t="shared" ca="1" si="60"/>
        <v>10.905636306602613</v>
      </c>
      <c r="O764" s="92">
        <f t="shared" si="56"/>
        <v>0.26295533021705181</v>
      </c>
      <c r="P764" s="92">
        <f t="shared" si="57"/>
        <v>11.005041868547398</v>
      </c>
      <c r="Q764" s="92">
        <f t="shared" ca="1" si="58"/>
        <v>0.99096727089890613</v>
      </c>
      <c r="R764" s="92">
        <f t="shared" ca="1" si="59"/>
        <v>10.325878962766602</v>
      </c>
    </row>
    <row r="765" spans="1:18" x14ac:dyDescent="0.3">
      <c r="A765" s="107">
        <v>40953.416666666664</v>
      </c>
      <c r="B765" s="92">
        <v>12.83</v>
      </c>
      <c r="C765" s="92">
        <v>12.7</v>
      </c>
      <c r="D765" s="92">
        <v>12.37</v>
      </c>
      <c r="E765" s="92">
        <v>12.01</v>
      </c>
      <c r="F765" s="92">
        <v>11.72</v>
      </c>
      <c r="G765" s="92">
        <v>11.47</v>
      </c>
      <c r="H765" s="92">
        <v>11.26</v>
      </c>
      <c r="I765" s="92">
        <v>10.93</v>
      </c>
      <c r="J765" s="92">
        <v>10.49</v>
      </c>
      <c r="K765" s="92">
        <v>9.69</v>
      </c>
      <c r="L765" s="92">
        <v>11.22</v>
      </c>
      <c r="N765" s="92">
        <f t="shared" ca="1" si="60"/>
        <v>11.400190433267465</v>
      </c>
      <c r="O765" s="92">
        <f t="shared" si="56"/>
        <v>0.17075775182171546</v>
      </c>
      <c r="P765" s="92">
        <f t="shared" si="57"/>
        <v>11.439673794800292</v>
      </c>
      <c r="Q765" s="92">
        <f t="shared" ca="1" si="58"/>
        <v>0.99654855879275384</v>
      </c>
      <c r="R765" s="92">
        <f t="shared" ca="1" si="59"/>
        <v>11.181274829654699</v>
      </c>
    </row>
    <row r="766" spans="1:18" x14ac:dyDescent="0.3">
      <c r="A766" s="107">
        <v>40953.423611111109</v>
      </c>
      <c r="B766" s="92">
        <v>14.25</v>
      </c>
      <c r="C766" s="92">
        <v>14.05</v>
      </c>
      <c r="D766" s="92">
        <v>13.72</v>
      </c>
      <c r="E766" s="92">
        <v>13.45</v>
      </c>
      <c r="F766" s="92">
        <v>13.19</v>
      </c>
      <c r="G766" s="92">
        <v>12.95</v>
      </c>
      <c r="H766" s="92">
        <v>12.69</v>
      </c>
      <c r="I766" s="92">
        <v>12.38</v>
      </c>
      <c r="J766" s="92">
        <v>11.9</v>
      </c>
      <c r="K766" s="92">
        <v>10.93</v>
      </c>
      <c r="L766" s="92">
        <v>12.4</v>
      </c>
      <c r="N766" s="92">
        <f t="shared" ca="1" si="60"/>
        <v>12.822153837275195</v>
      </c>
      <c r="O766" s="92">
        <f t="shared" si="56"/>
        <v>0.18742107552095655</v>
      </c>
      <c r="P766" s="92">
        <f t="shared" si="57"/>
        <v>12.912424363756752</v>
      </c>
      <c r="Q766" s="92">
        <f t="shared" ca="1" si="58"/>
        <v>0.99300901798620145</v>
      </c>
      <c r="R766" s="92">
        <f t="shared" ca="1" si="59"/>
        <v>12.313311823028899</v>
      </c>
    </row>
    <row r="767" spans="1:18" x14ac:dyDescent="0.3">
      <c r="A767" s="107">
        <v>40953.430555555555</v>
      </c>
      <c r="B767" s="92">
        <v>14.16</v>
      </c>
      <c r="C767" s="92">
        <v>13.98</v>
      </c>
      <c r="D767" s="92">
        <v>13.67</v>
      </c>
      <c r="E767" s="92">
        <v>13.36</v>
      </c>
      <c r="F767" s="92">
        <v>13.17</v>
      </c>
      <c r="G767" s="92">
        <v>13.08</v>
      </c>
      <c r="H767" s="92">
        <v>12.96</v>
      </c>
      <c r="I767" s="92">
        <v>12.65</v>
      </c>
      <c r="J767" s="92">
        <v>12.12</v>
      </c>
      <c r="K767" s="92">
        <v>11.27</v>
      </c>
      <c r="L767" s="92">
        <v>12.29</v>
      </c>
      <c r="N767" s="92">
        <f t="shared" ca="1" si="60"/>
        <v>12.93698385999131</v>
      </c>
      <c r="O767" s="92">
        <f t="shared" si="56"/>
        <v>8.5170961996737904E-2</v>
      </c>
      <c r="P767" s="92">
        <f t="shared" si="57"/>
        <v>13.062739174236585</v>
      </c>
      <c r="Q767" s="92">
        <f t="shared" ca="1" si="58"/>
        <v>0.99037297518017509</v>
      </c>
      <c r="R767" s="92">
        <f t="shared" ca="1" si="59"/>
        <v>12.171683864964351</v>
      </c>
    </row>
    <row r="768" spans="1:18" x14ac:dyDescent="0.3">
      <c r="A768" s="107">
        <v>40953.4375</v>
      </c>
      <c r="B768" s="92">
        <v>14.02</v>
      </c>
      <c r="C768" s="92">
        <v>13.93</v>
      </c>
      <c r="D768" s="92">
        <v>13.7</v>
      </c>
      <c r="E768" s="92">
        <v>13.42</v>
      </c>
      <c r="F768" s="92">
        <v>13.13</v>
      </c>
      <c r="G768" s="92">
        <v>12.87</v>
      </c>
      <c r="H768" s="92">
        <v>12.55</v>
      </c>
      <c r="I768" s="92">
        <v>12.13</v>
      </c>
      <c r="J768" s="92">
        <v>11.6</v>
      </c>
      <c r="K768" s="92">
        <v>10.68</v>
      </c>
      <c r="L768" s="92">
        <v>12.52</v>
      </c>
      <c r="N768" s="92">
        <f t="shared" ca="1" si="60"/>
        <v>12.687265849214871</v>
      </c>
      <c r="O768" s="92">
        <f t="shared" si="56"/>
        <v>0.23267278423453253</v>
      </c>
      <c r="P768" s="92">
        <f t="shared" si="57"/>
        <v>12.823656373368934</v>
      </c>
      <c r="Q768" s="92">
        <f t="shared" ca="1" si="58"/>
        <v>0.98936414699653785</v>
      </c>
      <c r="R768" s="92">
        <f t="shared" ca="1" si="59"/>
        <v>12.386839120396653</v>
      </c>
    </row>
    <row r="769" spans="1:18" x14ac:dyDescent="0.3">
      <c r="A769" s="107">
        <v>40953.444444444445</v>
      </c>
      <c r="B769" s="92">
        <v>13.78</v>
      </c>
      <c r="C769" s="92">
        <v>13.71</v>
      </c>
      <c r="D769" s="92">
        <v>13.57</v>
      </c>
      <c r="E769" s="92">
        <v>13.44</v>
      </c>
      <c r="F769" s="92">
        <v>13.24</v>
      </c>
      <c r="G769" s="92">
        <v>12.94</v>
      </c>
      <c r="H769" s="92">
        <v>12.54</v>
      </c>
      <c r="I769" s="92">
        <v>12.08</v>
      </c>
      <c r="J769" s="92">
        <v>11.6</v>
      </c>
      <c r="K769" s="92">
        <v>10.88</v>
      </c>
      <c r="L769" s="92">
        <v>12.15</v>
      </c>
      <c r="N769" s="92">
        <f t="shared" ca="1" si="60"/>
        <v>12.693667751736188</v>
      </c>
      <c r="O769" s="92">
        <f t="shared" si="56"/>
        <v>0.29016462186676101</v>
      </c>
      <c r="P769" s="92">
        <f t="shared" si="57"/>
        <v>12.881916712013798</v>
      </c>
      <c r="Q769" s="92">
        <f t="shared" ca="1" si="58"/>
        <v>0.98538657216266212</v>
      </c>
      <c r="R769" s="92">
        <f t="shared" ca="1" si="59"/>
        <v>11.972446851776345</v>
      </c>
    </row>
    <row r="770" spans="1:18" x14ac:dyDescent="0.3">
      <c r="A770" s="107">
        <v>40953.451388888891</v>
      </c>
      <c r="B770" s="92">
        <v>13.05</v>
      </c>
      <c r="C770" s="92">
        <v>12.94</v>
      </c>
      <c r="D770" s="92">
        <v>12.77</v>
      </c>
      <c r="E770" s="92">
        <v>12.63</v>
      </c>
      <c r="F770" s="92">
        <v>12.49</v>
      </c>
      <c r="G770" s="92">
        <v>12.28</v>
      </c>
      <c r="H770" s="92">
        <v>12.06</v>
      </c>
      <c r="I770" s="92">
        <v>11.84</v>
      </c>
      <c r="J770" s="92">
        <v>11.57</v>
      </c>
      <c r="K770" s="92">
        <v>10.93</v>
      </c>
      <c r="L770" s="92">
        <v>11.96</v>
      </c>
      <c r="N770" s="92">
        <f t="shared" ca="1" si="60"/>
        <v>12.18213850675712</v>
      </c>
      <c r="O770" s="92">
        <f t="shared" si="56"/>
        <v>0.16705602609929346</v>
      </c>
      <c r="P770" s="92">
        <f t="shared" si="57"/>
        <v>12.248235121883026</v>
      </c>
      <c r="Q770" s="92">
        <f t="shared" ca="1" si="58"/>
        <v>0.99460358047766284</v>
      </c>
      <c r="R770" s="92">
        <f t="shared" ca="1" si="59"/>
        <v>11.895458822512849</v>
      </c>
    </row>
    <row r="771" spans="1:18" x14ac:dyDescent="0.3">
      <c r="A771" s="107">
        <v>40953.458333333336</v>
      </c>
      <c r="B771" s="92">
        <v>13.23</v>
      </c>
      <c r="C771" s="92">
        <v>13.11</v>
      </c>
      <c r="D771" s="92">
        <v>12.9</v>
      </c>
      <c r="E771" s="92">
        <v>12.63</v>
      </c>
      <c r="F771" s="92">
        <v>12.34</v>
      </c>
      <c r="G771" s="92">
        <v>12.02</v>
      </c>
      <c r="H771" s="92">
        <v>11.68</v>
      </c>
      <c r="I771" s="92">
        <v>11.35</v>
      </c>
      <c r="J771" s="92">
        <v>11.01</v>
      </c>
      <c r="K771" s="92">
        <v>10.44</v>
      </c>
      <c r="L771" s="92">
        <v>11.5</v>
      </c>
      <c r="N771" s="92">
        <f t="shared" ca="1" si="60"/>
        <v>11.931442364747625</v>
      </c>
      <c r="O771" s="92">
        <f t="shared" ref="O771:O834" si="61">LN(G771/H771)/LN(97.5/87.5)</f>
        <v>0.26516034749589507</v>
      </c>
      <c r="P771" s="92">
        <f t="shared" ref="P771:P834" si="62">G771*POWER(96/97.5,O771)</f>
        <v>11.970686068811016</v>
      </c>
      <c r="Q771" s="92">
        <f t="shared" ref="Q771:Q834" ca="1" si="63">N771/P771</f>
        <v>0.99672168296471841</v>
      </c>
      <c r="R771" s="92">
        <f t="shared" ref="R771:R834" ca="1" si="64">L771*Q771</f>
        <v>11.462299354094261</v>
      </c>
    </row>
    <row r="772" spans="1:18" x14ac:dyDescent="0.3">
      <c r="A772" s="107">
        <v>40953.465277777781</v>
      </c>
      <c r="B772" s="92">
        <v>13.27</v>
      </c>
      <c r="C772" s="92">
        <v>13.17</v>
      </c>
      <c r="D772" s="92">
        <v>12.98</v>
      </c>
      <c r="E772" s="92">
        <v>12.8</v>
      </c>
      <c r="F772" s="92">
        <v>12.63</v>
      </c>
      <c r="G772" s="92">
        <v>12.39</v>
      </c>
      <c r="H772" s="92">
        <v>12.11</v>
      </c>
      <c r="I772" s="92">
        <v>11.77</v>
      </c>
      <c r="J772" s="92">
        <v>11.38</v>
      </c>
      <c r="K772" s="92">
        <v>10.74</v>
      </c>
      <c r="L772" s="92">
        <v>11.95</v>
      </c>
      <c r="N772" s="92">
        <f t="shared" ca="1" si="60"/>
        <v>12.232963192842048</v>
      </c>
      <c r="O772" s="92">
        <f t="shared" si="61"/>
        <v>0.21123168733430669</v>
      </c>
      <c r="P772" s="92">
        <f t="shared" si="62"/>
        <v>12.349489425545832</v>
      </c>
      <c r="Q772" s="92">
        <f t="shared" ca="1" si="63"/>
        <v>0.99056428742205804</v>
      </c>
      <c r="R772" s="92">
        <f t="shared" ca="1" si="64"/>
        <v>11.837243234693593</v>
      </c>
    </row>
    <row r="773" spans="1:18" x14ac:dyDescent="0.3">
      <c r="A773" s="107">
        <v>40953.472222222219</v>
      </c>
      <c r="B773" s="92">
        <v>12.77</v>
      </c>
      <c r="C773" s="92">
        <v>12.6</v>
      </c>
      <c r="D773" s="92">
        <v>12.31</v>
      </c>
      <c r="E773" s="92">
        <v>12</v>
      </c>
      <c r="F773" s="92">
        <v>11.79</v>
      </c>
      <c r="G773" s="92">
        <v>11.58</v>
      </c>
      <c r="H773" s="92">
        <v>11.37</v>
      </c>
      <c r="I773" s="92">
        <v>11.1</v>
      </c>
      <c r="J773" s="92">
        <v>10.75</v>
      </c>
      <c r="K773" s="92">
        <v>10.029999999999999</v>
      </c>
      <c r="L773" s="92">
        <v>11.23</v>
      </c>
      <c r="N773" s="92">
        <f t="shared" ca="1" si="60"/>
        <v>11.502164697050672</v>
      </c>
      <c r="O773" s="92">
        <f t="shared" si="61"/>
        <v>0.1691207665215857</v>
      </c>
      <c r="P773" s="92">
        <f t="shared" si="62"/>
        <v>11.549676087861918</v>
      </c>
      <c r="Q773" s="92">
        <f t="shared" ca="1" si="63"/>
        <v>0.99588634430525902</v>
      </c>
      <c r="R773" s="92">
        <f t="shared" ca="1" si="64"/>
        <v>11.183803646548059</v>
      </c>
    </row>
    <row r="774" spans="1:18" x14ac:dyDescent="0.3">
      <c r="A774" s="107">
        <v>40953.479166666664</v>
      </c>
      <c r="B774" s="92">
        <v>12.82</v>
      </c>
      <c r="C774" s="92">
        <v>12.65</v>
      </c>
      <c r="D774" s="92">
        <v>12.38</v>
      </c>
      <c r="E774" s="92">
        <v>12.17</v>
      </c>
      <c r="F774" s="92">
        <v>11.96</v>
      </c>
      <c r="G774" s="92">
        <v>11.68</v>
      </c>
      <c r="H774" s="92">
        <v>11.4</v>
      </c>
      <c r="I774" s="92">
        <v>11.08</v>
      </c>
      <c r="J774" s="92">
        <v>10.76</v>
      </c>
      <c r="K774" s="92">
        <v>10.09</v>
      </c>
      <c r="L774" s="92">
        <v>11.05</v>
      </c>
      <c r="N774" s="92">
        <f t="shared" ca="1" si="60"/>
        <v>11.575955566467773</v>
      </c>
      <c r="O774" s="92">
        <f t="shared" si="61"/>
        <v>0.22422898271322697</v>
      </c>
      <c r="P774" s="92">
        <f t="shared" si="62"/>
        <v>11.639465120790184</v>
      </c>
      <c r="Q774" s="92">
        <f t="shared" ca="1" si="63"/>
        <v>0.99454360199001135</v>
      </c>
      <c r="R774" s="92">
        <f t="shared" ca="1" si="64"/>
        <v>10.989706801989627</v>
      </c>
    </row>
    <row r="775" spans="1:18" x14ac:dyDescent="0.3">
      <c r="A775" s="107">
        <v>40953.486111111109</v>
      </c>
      <c r="B775" s="92">
        <v>12.98</v>
      </c>
      <c r="C775" s="92">
        <v>12.77</v>
      </c>
      <c r="D775" s="92">
        <v>12.37</v>
      </c>
      <c r="E775" s="92">
        <v>11.98</v>
      </c>
      <c r="F775" s="92">
        <v>11.7</v>
      </c>
      <c r="G775" s="92">
        <v>11.43</v>
      </c>
      <c r="H775" s="92">
        <v>11.13</v>
      </c>
      <c r="I775" s="92">
        <v>10.81</v>
      </c>
      <c r="J775" s="92">
        <v>10.48</v>
      </c>
      <c r="K775" s="92">
        <v>9.91</v>
      </c>
      <c r="L775" s="92">
        <v>11.19</v>
      </c>
      <c r="N775" s="92">
        <f t="shared" ca="1" si="60"/>
        <v>11.368139052674819</v>
      </c>
      <c r="O775" s="92">
        <f t="shared" si="61"/>
        <v>0.24578533839065717</v>
      </c>
      <c r="P775" s="92">
        <f t="shared" si="62"/>
        <v>11.386526563935124</v>
      </c>
      <c r="Q775" s="92">
        <f t="shared" ca="1" si="63"/>
        <v>0.99838515185846533</v>
      </c>
      <c r="R775" s="92">
        <f t="shared" ca="1" si="64"/>
        <v>11.171929849296227</v>
      </c>
    </row>
    <row r="776" spans="1:18" x14ac:dyDescent="0.3">
      <c r="A776" s="107">
        <v>40953.493055555555</v>
      </c>
      <c r="B776" s="92">
        <v>13.36</v>
      </c>
      <c r="C776" s="92">
        <v>13.17</v>
      </c>
      <c r="D776" s="92">
        <v>12.76</v>
      </c>
      <c r="E776" s="92">
        <v>12.4</v>
      </c>
      <c r="F776" s="92">
        <v>12.13</v>
      </c>
      <c r="G776" s="92">
        <v>11.88</v>
      </c>
      <c r="H776" s="92">
        <v>11.67</v>
      </c>
      <c r="I776" s="92">
        <v>11.42</v>
      </c>
      <c r="J776" s="92">
        <v>11.17</v>
      </c>
      <c r="K776" s="92">
        <v>10.65</v>
      </c>
      <c r="L776" s="92">
        <v>11.92</v>
      </c>
      <c r="N776" s="92">
        <f t="shared" ca="1" si="60"/>
        <v>11.882941185217501</v>
      </c>
      <c r="O776" s="92">
        <f t="shared" si="61"/>
        <v>0.16481172576740874</v>
      </c>
      <c r="P776" s="92">
        <f t="shared" si="62"/>
        <v>11.849682123436496</v>
      </c>
      <c r="Q776" s="92">
        <f t="shared" ca="1" si="63"/>
        <v>1.0028067471713207</v>
      </c>
      <c r="R776" s="92">
        <f t="shared" ca="1" si="64"/>
        <v>11.953456426282143</v>
      </c>
    </row>
    <row r="777" spans="1:18" x14ac:dyDescent="0.3">
      <c r="A777" s="107">
        <v>40953.5</v>
      </c>
      <c r="B777" s="92">
        <v>12.57</v>
      </c>
      <c r="C777" s="92">
        <v>12.37</v>
      </c>
      <c r="D777" s="92">
        <v>12.04</v>
      </c>
      <c r="E777" s="92">
        <v>11.73</v>
      </c>
      <c r="F777" s="92">
        <v>11.45</v>
      </c>
      <c r="G777" s="92">
        <v>11.15</v>
      </c>
      <c r="H777" s="92">
        <v>10.84</v>
      </c>
      <c r="I777" s="92">
        <v>10.52</v>
      </c>
      <c r="J777" s="92">
        <v>10.210000000000001</v>
      </c>
      <c r="K777" s="92">
        <v>9.51</v>
      </c>
      <c r="L777" s="92">
        <v>11.01</v>
      </c>
      <c r="N777" s="92">
        <f t="shared" ca="1" si="60"/>
        <v>11.077590725351907</v>
      </c>
      <c r="O777" s="92">
        <f t="shared" si="61"/>
        <v>0.26056342175864428</v>
      </c>
      <c r="P777" s="92">
        <f t="shared" si="62"/>
        <v>11.105046826156238</v>
      </c>
      <c r="Q777" s="92">
        <f t="shared" ca="1" si="63"/>
        <v>0.99752760152801312</v>
      </c>
      <c r="R777" s="92">
        <f t="shared" ca="1" si="64"/>
        <v>10.982778892823424</v>
      </c>
    </row>
    <row r="778" spans="1:18" x14ac:dyDescent="0.3">
      <c r="A778" s="107">
        <v>40953.506944444445</v>
      </c>
      <c r="B778" s="92">
        <v>12.58</v>
      </c>
      <c r="C778" s="92">
        <v>12.39</v>
      </c>
      <c r="D778" s="92">
        <v>12.05</v>
      </c>
      <c r="E778" s="92">
        <v>11.78</v>
      </c>
      <c r="F778" s="92">
        <v>11.6</v>
      </c>
      <c r="G778" s="92">
        <v>11.32</v>
      </c>
      <c r="H778" s="92">
        <v>11.01</v>
      </c>
      <c r="I778" s="92">
        <v>10.66</v>
      </c>
      <c r="J778" s="92">
        <v>10.25</v>
      </c>
      <c r="K778" s="92">
        <v>9.5500000000000007</v>
      </c>
      <c r="L778" s="92">
        <v>11.37</v>
      </c>
      <c r="N778" s="92">
        <f t="shared" ca="1" si="60"/>
        <v>11.179096129657372</v>
      </c>
      <c r="O778" s="92">
        <f t="shared" si="61"/>
        <v>0.25659552941308633</v>
      </c>
      <c r="P778" s="92">
        <f t="shared" si="62"/>
        <v>11.275055049577508</v>
      </c>
      <c r="Q778" s="92">
        <f t="shared" ca="1" si="63"/>
        <v>0.99148927260237796</v>
      </c>
      <c r="R778" s="92">
        <f t="shared" ca="1" si="64"/>
        <v>11.273233029489036</v>
      </c>
    </row>
    <row r="779" spans="1:18" x14ac:dyDescent="0.3">
      <c r="A779" s="107">
        <v>40953.513888888891</v>
      </c>
      <c r="B779" s="92">
        <v>12.21</v>
      </c>
      <c r="C779" s="92">
        <v>12.01</v>
      </c>
      <c r="D779" s="92">
        <v>11.66</v>
      </c>
      <c r="E779" s="92">
        <v>11.39</v>
      </c>
      <c r="F779" s="92">
        <v>11.15</v>
      </c>
      <c r="G779" s="92">
        <v>10.98</v>
      </c>
      <c r="H779" s="92">
        <v>10.81</v>
      </c>
      <c r="I779" s="92">
        <v>10.53</v>
      </c>
      <c r="J779" s="92">
        <v>10.25</v>
      </c>
      <c r="K779" s="92">
        <v>9.65</v>
      </c>
      <c r="L779" s="92">
        <v>10.54</v>
      </c>
      <c r="N779" s="92">
        <f t="shared" ca="1" si="60"/>
        <v>10.92491748811932</v>
      </c>
      <c r="O779" s="92">
        <f t="shared" si="61"/>
        <v>0.14419450646741014</v>
      </c>
      <c r="P779" s="92">
        <f t="shared" si="62"/>
        <v>10.955480327117355</v>
      </c>
      <c r="Q779" s="92">
        <f t="shared" ca="1" si="63"/>
        <v>0.99721026937336699</v>
      </c>
      <c r="R779" s="92">
        <f t="shared" ca="1" si="64"/>
        <v>10.510596239195287</v>
      </c>
    </row>
    <row r="780" spans="1:18" x14ac:dyDescent="0.3">
      <c r="A780" s="107">
        <v>40953.520833333336</v>
      </c>
      <c r="B780" s="92">
        <v>11</v>
      </c>
      <c r="C780" s="92">
        <v>10.78</v>
      </c>
      <c r="D780" s="92">
        <v>10.44</v>
      </c>
      <c r="E780" s="92">
        <v>10.199999999999999</v>
      </c>
      <c r="F780" s="92">
        <v>10.09</v>
      </c>
      <c r="G780" s="92">
        <v>10.01</v>
      </c>
      <c r="H780" s="92">
        <v>9.89</v>
      </c>
      <c r="I780" s="92">
        <v>9.7200000000000006</v>
      </c>
      <c r="J780" s="92">
        <v>9.56</v>
      </c>
      <c r="K780" s="92">
        <v>9.3000000000000007</v>
      </c>
      <c r="L780" s="92">
        <v>10.74</v>
      </c>
      <c r="N780" s="92">
        <f t="shared" ca="1" si="60"/>
        <v>9.9744291336973188</v>
      </c>
      <c r="O780" s="92">
        <f t="shared" si="61"/>
        <v>0.11145040368641954</v>
      </c>
      <c r="P780" s="92">
        <f t="shared" si="62"/>
        <v>9.9927181773830025</v>
      </c>
      <c r="Q780" s="92">
        <f t="shared" ca="1" si="63"/>
        <v>0.99816976288522996</v>
      </c>
      <c r="R780" s="92">
        <f t="shared" ca="1" si="64"/>
        <v>10.720343253387369</v>
      </c>
    </row>
    <row r="781" spans="1:18" x14ac:dyDescent="0.3">
      <c r="A781" s="107">
        <v>40953.638888888891</v>
      </c>
      <c r="B781" s="92">
        <v>8.19</v>
      </c>
      <c r="C781" s="92">
        <v>8.16</v>
      </c>
      <c r="D781" s="92">
        <v>8.09</v>
      </c>
      <c r="E781" s="92">
        <v>7.92</v>
      </c>
      <c r="F781" s="92">
        <v>7.73</v>
      </c>
      <c r="G781" s="92">
        <v>7.53</v>
      </c>
      <c r="H781" s="92">
        <v>7.34</v>
      </c>
      <c r="I781" s="92">
        <v>7.09</v>
      </c>
      <c r="J781" s="92">
        <v>6.79</v>
      </c>
      <c r="K781" s="92">
        <v>6.18</v>
      </c>
      <c r="L781" s="92">
        <v>6.7</v>
      </c>
      <c r="N781" s="92">
        <f t="shared" ca="1" si="60"/>
        <v>7.4415268180981755</v>
      </c>
      <c r="O781" s="92">
        <f t="shared" si="61"/>
        <v>0.23616442677083768</v>
      </c>
      <c r="P781" s="92">
        <f t="shared" si="62"/>
        <v>7.5024790391966851</v>
      </c>
      <c r="Q781" s="92">
        <f t="shared" ca="1" si="63"/>
        <v>0.99187572257382328</v>
      </c>
      <c r="R781" s="92">
        <f t="shared" ca="1" si="64"/>
        <v>6.6455673412446163</v>
      </c>
    </row>
    <row r="782" spans="1:18" x14ac:dyDescent="0.3">
      <c r="A782" s="107">
        <v>40953.659722222219</v>
      </c>
      <c r="B782" s="92">
        <v>7.57</v>
      </c>
      <c r="C782" s="92">
        <v>7.46</v>
      </c>
      <c r="D782" s="92">
        <v>7.23</v>
      </c>
      <c r="E782" s="92">
        <v>6.97</v>
      </c>
      <c r="F782" s="92">
        <v>6.75</v>
      </c>
      <c r="G782" s="92">
        <v>6.52</v>
      </c>
      <c r="H782" s="92">
        <v>6.42</v>
      </c>
      <c r="I782" s="92">
        <v>6.29</v>
      </c>
      <c r="J782" s="92">
        <v>6.12</v>
      </c>
      <c r="K782" s="92">
        <v>5.94</v>
      </c>
      <c r="L782" s="92">
        <v>6.14</v>
      </c>
      <c r="N782" s="92">
        <f t="shared" ca="1" si="60"/>
        <v>6.597109439613364</v>
      </c>
      <c r="O782" s="92">
        <f t="shared" si="61"/>
        <v>0.14283103445909859</v>
      </c>
      <c r="P782" s="92">
        <f t="shared" si="62"/>
        <v>6.5055775718869784</v>
      </c>
      <c r="Q782" s="92">
        <f t="shared" ca="1" si="63"/>
        <v>1.0140697527183333</v>
      </c>
      <c r="R782" s="92">
        <f t="shared" ca="1" si="64"/>
        <v>6.226388281690566</v>
      </c>
    </row>
    <row r="783" spans="1:18" x14ac:dyDescent="0.3">
      <c r="A783" s="107">
        <v>40953.666666666664</v>
      </c>
      <c r="B783" s="92">
        <v>8.44</v>
      </c>
      <c r="C783" s="92">
        <v>8.31</v>
      </c>
      <c r="D783" s="92">
        <v>8.08</v>
      </c>
      <c r="E783" s="92">
        <v>7.83</v>
      </c>
      <c r="F783" s="92">
        <v>7.62</v>
      </c>
      <c r="G783" s="92">
        <v>7.4</v>
      </c>
      <c r="H783" s="92">
        <v>7.13</v>
      </c>
      <c r="I783" s="92">
        <v>6.81</v>
      </c>
      <c r="J783" s="92">
        <v>6.54</v>
      </c>
      <c r="K783" s="92">
        <v>6.12</v>
      </c>
      <c r="L783" s="92">
        <v>7.43</v>
      </c>
      <c r="N783" s="92">
        <f t="shared" ca="1" si="60"/>
        <v>7.3021456854634268</v>
      </c>
      <c r="O783" s="92">
        <f t="shared" si="61"/>
        <v>0.34347596845156708</v>
      </c>
      <c r="P783" s="92">
        <f t="shared" si="62"/>
        <v>7.3606974076409548</v>
      </c>
      <c r="Q783" s="92">
        <f t="shared" ca="1" si="63"/>
        <v>0.99204535671895067</v>
      </c>
      <c r="R783" s="92">
        <f t="shared" ca="1" si="64"/>
        <v>7.3708970004218033</v>
      </c>
    </row>
    <row r="784" spans="1:18" x14ac:dyDescent="0.3">
      <c r="A784" s="107">
        <v>40953.673611111109</v>
      </c>
      <c r="B784" s="92">
        <v>8.83</v>
      </c>
      <c r="C784" s="92">
        <v>8.7899999999999991</v>
      </c>
      <c r="D784" s="92">
        <v>8.74</v>
      </c>
      <c r="E784" s="92">
        <v>8.69</v>
      </c>
      <c r="F784" s="92">
        <v>8.6</v>
      </c>
      <c r="G784" s="92">
        <v>8.51</v>
      </c>
      <c r="H784" s="92">
        <v>8.36</v>
      </c>
      <c r="I784" s="92">
        <v>8.14</v>
      </c>
      <c r="J784" s="92">
        <v>7.82</v>
      </c>
      <c r="K784" s="92">
        <v>7.14</v>
      </c>
      <c r="L784" s="92">
        <v>8.56</v>
      </c>
      <c r="N784" s="92">
        <f t="shared" ca="1" si="60"/>
        <v>8.3507593051172098</v>
      </c>
      <c r="O784" s="92">
        <f t="shared" si="61"/>
        <v>0.16433718139728676</v>
      </c>
      <c r="P784" s="92">
        <f t="shared" si="62"/>
        <v>8.4883448486281186</v>
      </c>
      <c r="Q784" s="92">
        <f t="shared" ca="1" si="63"/>
        <v>0.98379124011047392</v>
      </c>
      <c r="R784" s="92">
        <f t="shared" ca="1" si="64"/>
        <v>8.4212530153456573</v>
      </c>
    </row>
    <row r="785" spans="1:18" x14ac:dyDescent="0.3">
      <c r="A785" s="107">
        <v>40953.680555555555</v>
      </c>
      <c r="B785" s="92">
        <v>9.6199999999999992</v>
      </c>
      <c r="C785" s="92">
        <v>9.57</v>
      </c>
      <c r="D785" s="92">
        <v>9.43</v>
      </c>
      <c r="E785" s="92">
        <v>9.2200000000000006</v>
      </c>
      <c r="F785" s="92">
        <v>9</v>
      </c>
      <c r="G785" s="92">
        <v>8.7899999999999991</v>
      </c>
      <c r="H785" s="92">
        <v>8.48</v>
      </c>
      <c r="I785" s="92">
        <v>8.2100000000000009</v>
      </c>
      <c r="J785" s="92">
        <v>8</v>
      </c>
      <c r="K785" s="92">
        <v>7.54</v>
      </c>
      <c r="L785" s="92">
        <v>8.89</v>
      </c>
      <c r="N785" s="92">
        <f t="shared" ca="1" si="60"/>
        <v>8.6870450452212413</v>
      </c>
      <c r="O785" s="92">
        <f t="shared" si="61"/>
        <v>0.33179070827975216</v>
      </c>
      <c r="P785" s="92">
        <f t="shared" si="62"/>
        <v>8.7448990674929465</v>
      </c>
      <c r="Q785" s="92">
        <f t="shared" ca="1" si="63"/>
        <v>0.99338425500109384</v>
      </c>
      <c r="R785" s="92">
        <f t="shared" ca="1" si="64"/>
        <v>8.831186026959724</v>
      </c>
    </row>
    <row r="786" spans="1:18" x14ac:dyDescent="0.3">
      <c r="A786" s="107">
        <v>40953.6875</v>
      </c>
      <c r="B786" s="92">
        <v>8.91</v>
      </c>
      <c r="C786" s="92">
        <v>8.81</v>
      </c>
      <c r="D786" s="92">
        <v>8.6199999999999992</v>
      </c>
      <c r="E786" s="92">
        <v>8.4700000000000006</v>
      </c>
      <c r="F786" s="92">
        <v>8.26</v>
      </c>
      <c r="G786" s="92">
        <v>7.93</v>
      </c>
      <c r="H786" s="92">
        <v>7.62</v>
      </c>
      <c r="I786" s="92">
        <v>7.42</v>
      </c>
      <c r="J786" s="92">
        <v>7.21</v>
      </c>
      <c r="K786" s="92">
        <v>6.84</v>
      </c>
      <c r="L786" s="92">
        <v>8.08</v>
      </c>
      <c r="N786" s="92">
        <f t="shared" ca="1" si="60"/>
        <v>7.8933565909309422</v>
      </c>
      <c r="O786" s="92">
        <f t="shared" si="61"/>
        <v>0.36849963043711803</v>
      </c>
      <c r="P786" s="92">
        <f t="shared" si="62"/>
        <v>7.8848228120294133</v>
      </c>
      <c r="Q786" s="92">
        <f t="shared" ca="1" si="63"/>
        <v>1.0010823044607304</v>
      </c>
      <c r="R786" s="92">
        <f t="shared" ca="1" si="64"/>
        <v>8.0887450200427011</v>
      </c>
    </row>
    <row r="787" spans="1:18" x14ac:dyDescent="0.3">
      <c r="A787" s="107">
        <v>40953.694444444445</v>
      </c>
      <c r="B787" s="92">
        <v>8.86</v>
      </c>
      <c r="C787" s="92">
        <v>8.73</v>
      </c>
      <c r="D787" s="92">
        <v>8.4600000000000009</v>
      </c>
      <c r="E787" s="92">
        <v>8.17</v>
      </c>
      <c r="F787" s="92">
        <v>7.89</v>
      </c>
      <c r="G787" s="92">
        <v>7.58</v>
      </c>
      <c r="H787" s="92">
        <v>7.28</v>
      </c>
      <c r="I787" s="92">
        <v>6.96</v>
      </c>
      <c r="J787" s="92">
        <v>6.63</v>
      </c>
      <c r="K787" s="92">
        <v>6.14</v>
      </c>
      <c r="L787" s="92">
        <v>7.58</v>
      </c>
      <c r="N787" s="92">
        <f t="shared" ca="1" si="60"/>
        <v>7.5176096190396136</v>
      </c>
      <c r="O787" s="92">
        <f t="shared" si="61"/>
        <v>0.37317253263479816</v>
      </c>
      <c r="P787" s="92">
        <f t="shared" si="62"/>
        <v>7.5362707418740777</v>
      </c>
      <c r="Q787" s="92">
        <f t="shared" ca="1" si="63"/>
        <v>0.99752382531445205</v>
      </c>
      <c r="R787" s="92">
        <f t="shared" ca="1" si="64"/>
        <v>7.5612305958835462</v>
      </c>
    </row>
    <row r="788" spans="1:18" x14ac:dyDescent="0.3">
      <c r="A788" s="107">
        <v>40953.701388888891</v>
      </c>
      <c r="B788" s="92">
        <v>8.32</v>
      </c>
      <c r="C788" s="92">
        <v>8.17</v>
      </c>
      <c r="D788" s="92">
        <v>7.86</v>
      </c>
      <c r="E788" s="92">
        <v>7.47</v>
      </c>
      <c r="F788" s="92">
        <v>7.12</v>
      </c>
      <c r="G788" s="92">
        <v>6.78</v>
      </c>
      <c r="H788" s="92">
        <v>6.47</v>
      </c>
      <c r="I788" s="92">
        <v>6.27</v>
      </c>
      <c r="J788" s="92">
        <v>5.96</v>
      </c>
      <c r="K788" s="92">
        <v>5.39</v>
      </c>
      <c r="L788" s="92">
        <v>7.02</v>
      </c>
      <c r="N788" s="92">
        <f t="shared" ca="1" si="60"/>
        <v>6.7980435444324341</v>
      </c>
      <c r="O788" s="92">
        <f t="shared" si="61"/>
        <v>0.43248722972341885</v>
      </c>
      <c r="P788" s="92">
        <f t="shared" si="62"/>
        <v>6.7346897216962933</v>
      </c>
      <c r="Q788" s="92">
        <f t="shared" ca="1" si="63"/>
        <v>1.0094070885748518</v>
      </c>
      <c r="R788" s="92">
        <f t="shared" ca="1" si="64"/>
        <v>7.0860377617954597</v>
      </c>
    </row>
    <row r="789" spans="1:18" x14ac:dyDescent="0.3">
      <c r="A789" s="107">
        <v>40953.708333333336</v>
      </c>
      <c r="B789" s="92">
        <v>7.85</v>
      </c>
      <c r="C789" s="92">
        <v>7.67</v>
      </c>
      <c r="D789" s="92">
        <v>7.26</v>
      </c>
      <c r="E789" s="92">
        <v>6.93</v>
      </c>
      <c r="F789" s="92">
        <v>6.59</v>
      </c>
      <c r="G789" s="92">
        <v>6.26</v>
      </c>
      <c r="H789" s="92">
        <v>6.01</v>
      </c>
      <c r="I789" s="92">
        <v>5.79</v>
      </c>
      <c r="J789" s="92">
        <v>5.56</v>
      </c>
      <c r="K789" s="92">
        <v>5.14</v>
      </c>
      <c r="L789" s="92">
        <v>6.21</v>
      </c>
      <c r="N789" s="92">
        <f t="shared" ca="1" si="60"/>
        <v>6.310409748612777</v>
      </c>
      <c r="O789" s="92">
        <f t="shared" si="61"/>
        <v>0.37662033561115787</v>
      </c>
      <c r="P789" s="92">
        <f t="shared" si="62"/>
        <v>6.2235531720471462</v>
      </c>
      <c r="Q789" s="92">
        <f t="shared" ca="1" si="63"/>
        <v>1.013956107413968</v>
      </c>
      <c r="R789" s="92">
        <f t="shared" ca="1" si="64"/>
        <v>6.2966674270407417</v>
      </c>
    </row>
    <row r="790" spans="1:18" x14ac:dyDescent="0.3">
      <c r="A790" s="107">
        <v>40953.715277777781</v>
      </c>
      <c r="B790" s="92">
        <v>7.56</v>
      </c>
      <c r="C790" s="92">
        <v>7.35</v>
      </c>
      <c r="D790" s="92">
        <v>6.96</v>
      </c>
      <c r="E790" s="92">
        <v>6.55</v>
      </c>
      <c r="F790" s="92">
        <v>6.22</v>
      </c>
      <c r="G790" s="92">
        <v>5.79</v>
      </c>
      <c r="H790" s="92">
        <v>5.46</v>
      </c>
      <c r="I790" s="92">
        <v>5.2</v>
      </c>
      <c r="J790" s="92">
        <v>4.9800000000000004</v>
      </c>
      <c r="K790" s="92">
        <v>4.63</v>
      </c>
      <c r="L790" s="92">
        <v>5.84</v>
      </c>
      <c r="N790" s="92">
        <f t="shared" ca="1" si="60"/>
        <v>5.8463722675055472</v>
      </c>
      <c r="O790" s="92">
        <f t="shared" si="61"/>
        <v>0.5422932991563818</v>
      </c>
      <c r="P790" s="92">
        <f t="shared" si="62"/>
        <v>5.7415228218388137</v>
      </c>
      <c r="Q790" s="92">
        <f t="shared" ca="1" si="63"/>
        <v>1.0182616091445151</v>
      </c>
      <c r="R790" s="92">
        <f t="shared" ca="1" si="64"/>
        <v>5.9466477974039682</v>
      </c>
    </row>
    <row r="791" spans="1:18" x14ac:dyDescent="0.3">
      <c r="A791" s="107">
        <v>40953.722222222219</v>
      </c>
      <c r="B791" s="92">
        <v>7.81</v>
      </c>
      <c r="C791" s="92">
        <v>7.66</v>
      </c>
      <c r="D791" s="92">
        <v>7.4</v>
      </c>
      <c r="E791" s="92">
        <v>7.2</v>
      </c>
      <c r="F791" s="92">
        <v>6.97</v>
      </c>
      <c r="G791" s="92">
        <v>6.73</v>
      </c>
      <c r="H791" s="92">
        <v>6.55</v>
      </c>
      <c r="I791" s="92">
        <v>6.21</v>
      </c>
      <c r="J791" s="92">
        <v>5.92</v>
      </c>
      <c r="K791" s="92">
        <v>5.54</v>
      </c>
      <c r="L791" s="92">
        <v>6.62</v>
      </c>
      <c r="N791" s="92">
        <f t="shared" ca="1" si="60"/>
        <v>6.6725082275654231</v>
      </c>
      <c r="O791" s="92">
        <f t="shared" si="61"/>
        <v>0.25052394391708138</v>
      </c>
      <c r="P791" s="92">
        <f t="shared" si="62"/>
        <v>6.7039102375178903</v>
      </c>
      <c r="Q791" s="92">
        <f t="shared" ca="1" si="63"/>
        <v>0.99531586658533577</v>
      </c>
      <c r="R791" s="92">
        <f t="shared" ca="1" si="64"/>
        <v>6.5889910367949227</v>
      </c>
    </row>
    <row r="792" spans="1:18" x14ac:dyDescent="0.3">
      <c r="A792" s="107">
        <v>40953.729166666664</v>
      </c>
      <c r="B792" s="92">
        <v>8.58</v>
      </c>
      <c r="C792" s="92">
        <v>8.41</v>
      </c>
      <c r="D792" s="92">
        <v>8.11</v>
      </c>
      <c r="E792" s="92">
        <v>7.79</v>
      </c>
      <c r="F792" s="92">
        <v>7.47</v>
      </c>
      <c r="G792" s="92">
        <v>7.17</v>
      </c>
      <c r="H792" s="92">
        <v>6.92</v>
      </c>
      <c r="I792" s="92">
        <v>6.77</v>
      </c>
      <c r="J792" s="92">
        <v>6.65</v>
      </c>
      <c r="K792" s="92">
        <v>6.23</v>
      </c>
      <c r="L792" s="92">
        <v>7.41</v>
      </c>
      <c r="N792" s="92">
        <f t="shared" ca="1" si="60"/>
        <v>7.2379779657562073</v>
      </c>
      <c r="O792" s="92">
        <f t="shared" si="61"/>
        <v>0.3279614578884954</v>
      </c>
      <c r="P792" s="92">
        <f t="shared" si="62"/>
        <v>7.1336346918746365</v>
      </c>
      <c r="Q792" s="92">
        <f t="shared" ca="1" si="63"/>
        <v>1.0146269438215585</v>
      </c>
      <c r="R792" s="92">
        <f t="shared" ca="1" si="64"/>
        <v>7.5183856537177487</v>
      </c>
    </row>
    <row r="793" spans="1:18" x14ac:dyDescent="0.3">
      <c r="A793" s="107">
        <v>40953.736111111109</v>
      </c>
      <c r="B793" s="92">
        <v>8.39</v>
      </c>
      <c r="C793" s="92">
        <v>8.23</v>
      </c>
      <c r="D793" s="92">
        <v>7.88</v>
      </c>
      <c r="E793" s="92">
        <v>7.54</v>
      </c>
      <c r="F793" s="92">
        <v>7.19</v>
      </c>
      <c r="G793" s="92">
        <v>6.84</v>
      </c>
      <c r="H793" s="92">
        <v>6.54</v>
      </c>
      <c r="I793" s="92">
        <v>6.34</v>
      </c>
      <c r="J793" s="92">
        <v>6.2</v>
      </c>
      <c r="K793" s="92">
        <v>5.92</v>
      </c>
      <c r="L793" s="92">
        <v>7.25</v>
      </c>
      <c r="N793" s="92">
        <f t="shared" ca="1" si="60"/>
        <v>6.907404226428655</v>
      </c>
      <c r="O793" s="92">
        <f t="shared" si="61"/>
        <v>0.41446336256637317</v>
      </c>
      <c r="P793" s="92">
        <f t="shared" si="62"/>
        <v>6.7961876438150082</v>
      </c>
      <c r="Q793" s="92">
        <f t="shared" ca="1" si="63"/>
        <v>1.0163645544299915</v>
      </c>
      <c r="R793" s="92">
        <f t="shared" ca="1" si="64"/>
        <v>7.3686430196174388</v>
      </c>
    </row>
    <row r="794" spans="1:18" x14ac:dyDescent="0.3">
      <c r="A794" s="107">
        <v>40953.743055555555</v>
      </c>
      <c r="B794" s="92">
        <v>8.5299999999999994</v>
      </c>
      <c r="C794" s="92">
        <v>8.32</v>
      </c>
      <c r="D794" s="92">
        <v>7.92</v>
      </c>
      <c r="E794" s="92">
        <v>7.47</v>
      </c>
      <c r="F794" s="92">
        <v>7.04</v>
      </c>
      <c r="G794" s="92">
        <v>6.62</v>
      </c>
      <c r="H794" s="92">
        <v>6.18</v>
      </c>
      <c r="I794" s="92">
        <v>5.84</v>
      </c>
      <c r="J794" s="92">
        <v>5.68</v>
      </c>
      <c r="K794" s="92">
        <v>5.4</v>
      </c>
      <c r="L794" s="92">
        <v>6.8</v>
      </c>
      <c r="N794" s="92">
        <f t="shared" ca="1" si="60"/>
        <v>6.6460124573295198</v>
      </c>
      <c r="O794" s="92">
        <f t="shared" si="61"/>
        <v>0.63556806391705845</v>
      </c>
      <c r="P794" s="92">
        <f t="shared" si="62"/>
        <v>6.5550870962997676</v>
      </c>
      <c r="Q794" s="92">
        <f t="shared" ca="1" si="63"/>
        <v>1.0138709615439097</v>
      </c>
      <c r="R794" s="92">
        <f t="shared" ca="1" si="64"/>
        <v>6.8943225384985851</v>
      </c>
    </row>
    <row r="795" spans="1:18" x14ac:dyDescent="0.3">
      <c r="A795" s="107">
        <v>40953.75</v>
      </c>
      <c r="B795" s="92">
        <v>9.74</v>
      </c>
      <c r="C795" s="92">
        <v>9.5299999999999994</v>
      </c>
      <c r="D795" s="92">
        <v>9.1300000000000008</v>
      </c>
      <c r="E795" s="92">
        <v>8.7100000000000009</v>
      </c>
      <c r="F795" s="92">
        <v>8.2799999999999994</v>
      </c>
      <c r="G795" s="92">
        <v>7.78</v>
      </c>
      <c r="H795" s="92">
        <v>7.25</v>
      </c>
      <c r="I795" s="92">
        <v>6.76</v>
      </c>
      <c r="J795" s="92">
        <v>6.38</v>
      </c>
      <c r="K795" s="92">
        <v>5.98</v>
      </c>
      <c r="L795" s="92">
        <v>7.73</v>
      </c>
      <c r="N795" s="92">
        <f t="shared" ca="1" si="60"/>
        <v>7.7003231394272138</v>
      </c>
      <c r="O795" s="92">
        <f t="shared" si="61"/>
        <v>0.65199641577611367</v>
      </c>
      <c r="P795" s="92">
        <f t="shared" si="62"/>
        <v>7.7017506806417977</v>
      </c>
      <c r="Q795" s="92">
        <f t="shared" ca="1" si="63"/>
        <v>0.99981464717909241</v>
      </c>
      <c r="R795" s="92">
        <f t="shared" ca="1" si="64"/>
        <v>7.7285672226943847</v>
      </c>
    </row>
    <row r="796" spans="1:18" x14ac:dyDescent="0.3">
      <c r="A796" s="107">
        <v>40953.756944444445</v>
      </c>
      <c r="B796" s="92">
        <v>10.72</v>
      </c>
      <c r="C796" s="92">
        <v>10.54</v>
      </c>
      <c r="D796" s="92">
        <v>10.17</v>
      </c>
      <c r="E796" s="92">
        <v>9.77</v>
      </c>
      <c r="F796" s="92">
        <v>9.3800000000000008</v>
      </c>
      <c r="G796" s="92">
        <v>8.9499999999999993</v>
      </c>
      <c r="H796" s="92">
        <v>8.52</v>
      </c>
      <c r="I796" s="92">
        <v>8.1199999999999992</v>
      </c>
      <c r="J796" s="92">
        <v>7.7</v>
      </c>
      <c r="K796" s="92">
        <v>7.04</v>
      </c>
      <c r="L796" s="92">
        <v>8.75</v>
      </c>
      <c r="N796" s="92">
        <f t="shared" ca="1" si="60"/>
        <v>8.8787252153598413</v>
      </c>
      <c r="O796" s="92">
        <f t="shared" si="61"/>
        <v>0.4550000964225856</v>
      </c>
      <c r="P796" s="92">
        <f t="shared" si="62"/>
        <v>8.8870852370619691</v>
      </c>
      <c r="Q796" s="92">
        <f t="shared" ca="1" si="63"/>
        <v>0.99905930668164811</v>
      </c>
      <c r="R796" s="92">
        <f t="shared" ca="1" si="64"/>
        <v>8.7417689334644209</v>
      </c>
    </row>
    <row r="797" spans="1:18" x14ac:dyDescent="0.3">
      <c r="A797" s="107">
        <v>40953.763888888891</v>
      </c>
      <c r="B797" s="92">
        <v>11.31</v>
      </c>
      <c r="C797" s="92">
        <v>11.19</v>
      </c>
      <c r="D797" s="92">
        <v>10.92</v>
      </c>
      <c r="E797" s="92">
        <v>10.57</v>
      </c>
      <c r="F797" s="92">
        <v>10.18</v>
      </c>
      <c r="G797" s="92">
        <v>9.82</v>
      </c>
      <c r="H797" s="92">
        <v>9.44</v>
      </c>
      <c r="I797" s="92">
        <v>9.02</v>
      </c>
      <c r="J797" s="92">
        <v>8.5500000000000007</v>
      </c>
      <c r="K797" s="92">
        <v>7.79</v>
      </c>
      <c r="L797" s="92">
        <v>9.5500000000000007</v>
      </c>
      <c r="N797" s="92">
        <f t="shared" ca="1" si="60"/>
        <v>9.7098679513005557</v>
      </c>
      <c r="O797" s="92">
        <f t="shared" si="61"/>
        <v>0.36469674616335029</v>
      </c>
      <c r="P797" s="92">
        <f t="shared" si="62"/>
        <v>9.7646311990869084</v>
      </c>
      <c r="Q797" s="92">
        <f t="shared" ca="1" si="63"/>
        <v>0.99439167269405182</v>
      </c>
      <c r="R797" s="92">
        <f t="shared" ca="1" si="64"/>
        <v>9.496440474228196</v>
      </c>
    </row>
    <row r="798" spans="1:18" x14ac:dyDescent="0.3">
      <c r="A798" s="107">
        <v>40953.770833333336</v>
      </c>
      <c r="B798" s="92">
        <v>10.72</v>
      </c>
      <c r="C798" s="92">
        <v>10.61</v>
      </c>
      <c r="D798" s="92">
        <v>10.37</v>
      </c>
      <c r="E798" s="92">
        <v>10.07</v>
      </c>
      <c r="F798" s="92">
        <v>9.81</v>
      </c>
      <c r="G798" s="92">
        <v>9.51</v>
      </c>
      <c r="H798" s="92">
        <v>9.2100000000000009</v>
      </c>
      <c r="I798" s="92">
        <v>8.89</v>
      </c>
      <c r="J798" s="92">
        <v>8.51</v>
      </c>
      <c r="K798" s="92">
        <v>7.85</v>
      </c>
      <c r="L798" s="92">
        <v>9.2799999999999994</v>
      </c>
      <c r="N798" s="92">
        <f t="shared" ca="1" si="60"/>
        <v>9.4201181867655812</v>
      </c>
      <c r="O798" s="92">
        <f t="shared" si="61"/>
        <v>0.29621074282540566</v>
      </c>
      <c r="P798" s="92">
        <f t="shared" si="62"/>
        <v>9.4664253970444943</v>
      </c>
      <c r="Q798" s="92">
        <f t="shared" ca="1" si="63"/>
        <v>0.99510826860861645</v>
      </c>
      <c r="R798" s="92">
        <f t="shared" ca="1" si="64"/>
        <v>9.2346047326879592</v>
      </c>
    </row>
    <row r="799" spans="1:18" x14ac:dyDescent="0.3">
      <c r="A799" s="107">
        <v>40953.777777777781</v>
      </c>
      <c r="B799" s="92">
        <v>9.61</v>
      </c>
      <c r="C799" s="92">
        <v>9.41</v>
      </c>
      <c r="D799" s="92">
        <v>9.06</v>
      </c>
      <c r="E799" s="92">
        <v>8.84</v>
      </c>
      <c r="F799" s="92">
        <v>8.68</v>
      </c>
      <c r="G799" s="92">
        <v>8.5399999999999991</v>
      </c>
      <c r="H799" s="92">
        <v>8.3699999999999992</v>
      </c>
      <c r="I799" s="92">
        <v>8.14</v>
      </c>
      <c r="J799" s="92">
        <v>7.87</v>
      </c>
      <c r="K799" s="92">
        <v>7.33</v>
      </c>
      <c r="L799" s="92">
        <v>8.25</v>
      </c>
      <c r="N799" s="92">
        <f t="shared" ca="1" si="60"/>
        <v>8.4640620940259623</v>
      </c>
      <c r="O799" s="92">
        <f t="shared" si="61"/>
        <v>0.18580960390456225</v>
      </c>
      <c r="P799" s="92">
        <f t="shared" si="62"/>
        <v>8.5154331428972228</v>
      </c>
      <c r="Q799" s="92">
        <f t="shared" ca="1" si="63"/>
        <v>0.99396730054605509</v>
      </c>
      <c r="R799" s="92">
        <f t="shared" ca="1" si="64"/>
        <v>8.2002302295049549</v>
      </c>
    </row>
    <row r="800" spans="1:18" x14ac:dyDescent="0.3">
      <c r="A800" s="107">
        <v>40953.784722222219</v>
      </c>
      <c r="B800" s="92">
        <v>9.5</v>
      </c>
      <c r="C800" s="92">
        <v>9.39</v>
      </c>
      <c r="D800" s="92">
        <v>9.1300000000000008</v>
      </c>
      <c r="E800" s="92">
        <v>8.89</v>
      </c>
      <c r="F800" s="92">
        <v>8.65</v>
      </c>
      <c r="G800" s="92">
        <v>8.44</v>
      </c>
      <c r="H800" s="92">
        <v>8.26</v>
      </c>
      <c r="I800" s="92">
        <v>8.06</v>
      </c>
      <c r="J800" s="92">
        <v>7.85</v>
      </c>
      <c r="K800" s="92">
        <v>7.38</v>
      </c>
      <c r="L800" s="92">
        <v>7.97</v>
      </c>
      <c r="N800" s="92">
        <f t="shared" ca="1" si="60"/>
        <v>8.432551121162021</v>
      </c>
      <c r="O800" s="92">
        <f t="shared" si="61"/>
        <v>0.19921455468506954</v>
      </c>
      <c r="P800" s="92">
        <f t="shared" si="62"/>
        <v>8.4139719294537141</v>
      </c>
      <c r="Q800" s="92">
        <f t="shared" ca="1" si="63"/>
        <v>1.0022081356895509</v>
      </c>
      <c r="R800" s="92">
        <f t="shared" ca="1" si="64"/>
        <v>7.9875988414457204</v>
      </c>
    </row>
    <row r="801" spans="1:18" x14ac:dyDescent="0.3">
      <c r="A801" s="107">
        <v>40953.791666666664</v>
      </c>
      <c r="B801" s="92">
        <v>9.41</v>
      </c>
      <c r="C801" s="92">
        <v>9.2899999999999991</v>
      </c>
      <c r="D801" s="92">
        <v>9.0500000000000007</v>
      </c>
      <c r="E801" s="92">
        <v>8.85</v>
      </c>
      <c r="F801" s="92">
        <v>8.68</v>
      </c>
      <c r="G801" s="92">
        <v>8.48</v>
      </c>
      <c r="H801" s="92">
        <v>8.23</v>
      </c>
      <c r="I801" s="92">
        <v>7.88</v>
      </c>
      <c r="J801" s="92">
        <v>7.5</v>
      </c>
      <c r="K801" s="92">
        <v>7.06</v>
      </c>
      <c r="L801" s="92">
        <v>7.96</v>
      </c>
      <c r="N801" s="92">
        <f t="shared" ca="1" si="60"/>
        <v>8.3346216761530059</v>
      </c>
      <c r="O801" s="92">
        <f t="shared" si="61"/>
        <v>0.27653122493187915</v>
      </c>
      <c r="P801" s="92">
        <f t="shared" si="62"/>
        <v>8.4437207456915342</v>
      </c>
      <c r="Q801" s="92">
        <f t="shared" ca="1" si="63"/>
        <v>0.98707926602212692</v>
      </c>
      <c r="R801" s="92">
        <f t="shared" ca="1" si="64"/>
        <v>7.8571509575361302</v>
      </c>
    </row>
    <row r="802" spans="1:18" x14ac:dyDescent="0.3">
      <c r="A802" s="107">
        <v>40953.8125</v>
      </c>
      <c r="B802" s="92">
        <v>9.09</v>
      </c>
      <c r="C802" s="92">
        <v>9.0399999999999991</v>
      </c>
      <c r="D802" s="92">
        <v>8.99</v>
      </c>
      <c r="E802" s="92">
        <v>8.94</v>
      </c>
      <c r="F802" s="92">
        <v>8.9</v>
      </c>
      <c r="G802" s="92">
        <v>8.7899999999999991</v>
      </c>
      <c r="H802" s="92">
        <v>8.64</v>
      </c>
      <c r="I802" s="92">
        <v>8.51</v>
      </c>
      <c r="J802" s="92">
        <v>8.33</v>
      </c>
      <c r="K802" s="92">
        <v>7.79</v>
      </c>
      <c r="L802" s="92">
        <v>8.1999999999999993</v>
      </c>
      <c r="N802" s="92">
        <f t="shared" ca="1" si="60"/>
        <v>8.6863576158979772</v>
      </c>
      <c r="O802" s="92">
        <f t="shared" si="61"/>
        <v>0.15905700692149422</v>
      </c>
      <c r="P802" s="92">
        <f t="shared" si="62"/>
        <v>8.7683501306462102</v>
      </c>
      <c r="Q802" s="92">
        <f t="shared" ca="1" si="63"/>
        <v>0.99064903733010601</v>
      </c>
      <c r="R802" s="92">
        <f t="shared" ca="1" si="64"/>
        <v>8.123322106106869</v>
      </c>
    </row>
    <row r="803" spans="1:18" x14ac:dyDescent="0.3">
      <c r="A803" s="107">
        <v>40953.819444444445</v>
      </c>
      <c r="B803" s="92">
        <v>9.59</v>
      </c>
      <c r="C803" s="92">
        <v>9.51</v>
      </c>
      <c r="D803" s="92">
        <v>9.18</v>
      </c>
      <c r="E803" s="92">
        <v>8.92</v>
      </c>
      <c r="F803" s="92">
        <v>8.73</v>
      </c>
      <c r="G803" s="92">
        <v>8.48</v>
      </c>
      <c r="H803" s="92">
        <v>8.2799999999999994</v>
      </c>
      <c r="I803" s="92">
        <v>8.08</v>
      </c>
      <c r="J803" s="92">
        <v>7.87</v>
      </c>
      <c r="K803" s="92">
        <v>7.17</v>
      </c>
      <c r="L803" s="92">
        <v>7.95</v>
      </c>
      <c r="N803" s="92">
        <f t="shared" ca="1" si="60"/>
        <v>8.4606202088312656</v>
      </c>
      <c r="O803" s="92">
        <f t="shared" si="61"/>
        <v>0.22055901286324991</v>
      </c>
      <c r="P803" s="92">
        <f t="shared" si="62"/>
        <v>8.4510514174250808</v>
      </c>
      <c r="Q803" s="92">
        <f t="shared" ca="1" si="63"/>
        <v>1.0011322604648287</v>
      </c>
      <c r="R803" s="92">
        <f t="shared" ca="1" si="64"/>
        <v>7.9590014706953882</v>
      </c>
    </row>
    <row r="804" spans="1:18" x14ac:dyDescent="0.3">
      <c r="A804" s="107">
        <v>40953.826388888891</v>
      </c>
      <c r="B804" s="92">
        <v>10.35</v>
      </c>
      <c r="C804" s="92">
        <v>10.23</v>
      </c>
      <c r="D804" s="92">
        <v>9.9499999999999993</v>
      </c>
      <c r="E804" s="92">
        <v>9.59</v>
      </c>
      <c r="F804" s="92">
        <v>9.2899999999999991</v>
      </c>
      <c r="G804" s="92">
        <v>9.02</v>
      </c>
      <c r="H804" s="92">
        <v>8.7799999999999994</v>
      </c>
      <c r="I804" s="92">
        <v>8.5</v>
      </c>
      <c r="J804" s="92">
        <v>8.24</v>
      </c>
      <c r="K804" s="92">
        <v>7.55</v>
      </c>
      <c r="L804" s="92">
        <v>8.4499999999999993</v>
      </c>
      <c r="N804" s="92">
        <f t="shared" ca="1" si="60"/>
        <v>8.9994904949557952</v>
      </c>
      <c r="O804" s="92">
        <f t="shared" si="61"/>
        <v>0.24921017557236111</v>
      </c>
      <c r="P804" s="92">
        <f t="shared" si="62"/>
        <v>8.9852157575110834</v>
      </c>
      <c r="Q804" s="92">
        <f t="shared" ca="1" si="63"/>
        <v>1.001588691671959</v>
      </c>
      <c r="R804" s="92">
        <f t="shared" ca="1" si="64"/>
        <v>8.4634244446280533</v>
      </c>
    </row>
    <row r="805" spans="1:18" x14ac:dyDescent="0.3">
      <c r="A805" s="107">
        <v>40953.833333333336</v>
      </c>
      <c r="B805" s="92">
        <v>10.220000000000001</v>
      </c>
      <c r="C805" s="92">
        <v>10.06</v>
      </c>
      <c r="D805" s="92">
        <v>9.85</v>
      </c>
      <c r="E805" s="92">
        <v>9.74</v>
      </c>
      <c r="F805" s="92">
        <v>9.6</v>
      </c>
      <c r="G805" s="92">
        <v>9.41</v>
      </c>
      <c r="H805" s="92">
        <v>9.17</v>
      </c>
      <c r="I805" s="92">
        <v>8.89</v>
      </c>
      <c r="J805" s="92">
        <v>8.6199999999999992</v>
      </c>
      <c r="K805" s="92">
        <v>7.94</v>
      </c>
      <c r="L805" s="92">
        <v>8.65</v>
      </c>
      <c r="N805" s="92">
        <f t="shared" ca="1" si="60"/>
        <v>9.2716357455545442</v>
      </c>
      <c r="O805" s="92">
        <f t="shared" si="61"/>
        <v>0.23874698740281297</v>
      </c>
      <c r="P805" s="92">
        <f t="shared" si="62"/>
        <v>9.3752325395703782</v>
      </c>
      <c r="Q805" s="92">
        <f t="shared" ca="1" si="63"/>
        <v>0.98894994939287328</v>
      </c>
      <c r="R805" s="92">
        <f t="shared" ca="1" si="64"/>
        <v>8.5544170622483549</v>
      </c>
    </row>
    <row r="806" spans="1:18" x14ac:dyDescent="0.3">
      <c r="A806" s="107">
        <v>40953.840277777781</v>
      </c>
      <c r="B806" s="92">
        <v>9.94</v>
      </c>
      <c r="C806" s="92">
        <v>9.85</v>
      </c>
      <c r="D806" s="92">
        <v>9.68</v>
      </c>
      <c r="E806" s="92">
        <v>9.56</v>
      </c>
      <c r="F806" s="92">
        <v>9.42</v>
      </c>
      <c r="G806" s="92">
        <v>9.2899999999999991</v>
      </c>
      <c r="H806" s="92">
        <v>9.06</v>
      </c>
      <c r="I806" s="92">
        <v>8.85</v>
      </c>
      <c r="J806" s="92">
        <v>8.5299999999999994</v>
      </c>
      <c r="K806" s="92">
        <v>7.83</v>
      </c>
      <c r="L806" s="92">
        <v>8.64</v>
      </c>
      <c r="N806" s="92">
        <f t="shared" ca="1" si="60"/>
        <v>9.1428321095915752</v>
      </c>
      <c r="O806" s="92">
        <f t="shared" si="61"/>
        <v>0.23166622614161525</v>
      </c>
      <c r="P806" s="92">
        <f t="shared" si="62"/>
        <v>9.2566920650598838</v>
      </c>
      <c r="Q806" s="92">
        <f t="shared" ca="1" si="63"/>
        <v>0.9876997144694829</v>
      </c>
      <c r="R806" s="92">
        <f t="shared" ca="1" si="64"/>
        <v>8.533725533016332</v>
      </c>
    </row>
    <row r="807" spans="1:18" x14ac:dyDescent="0.3">
      <c r="A807" s="107">
        <v>40953.847222222219</v>
      </c>
      <c r="B807" s="92">
        <v>10.130000000000001</v>
      </c>
      <c r="C807" s="92">
        <v>9.98</v>
      </c>
      <c r="D807" s="92">
        <v>9.75</v>
      </c>
      <c r="E807" s="92">
        <v>9.5500000000000007</v>
      </c>
      <c r="F807" s="92">
        <v>9.34</v>
      </c>
      <c r="G807" s="92">
        <v>9.17</v>
      </c>
      <c r="H807" s="92">
        <v>9.06</v>
      </c>
      <c r="I807" s="92">
        <v>8.98</v>
      </c>
      <c r="J807" s="92">
        <v>8.66</v>
      </c>
      <c r="K807" s="92">
        <v>8.0399999999999991</v>
      </c>
      <c r="L807" s="92">
        <v>8.58</v>
      </c>
      <c r="N807" s="92">
        <f t="shared" ca="1" si="60"/>
        <v>9.1716943652922485</v>
      </c>
      <c r="O807" s="92">
        <f t="shared" si="61"/>
        <v>0.111521730414969</v>
      </c>
      <c r="P807" s="92">
        <f t="shared" si="62"/>
        <v>9.1541582770102945</v>
      </c>
      <c r="Q807" s="92">
        <f t="shared" ca="1" si="63"/>
        <v>1.0019156418046642</v>
      </c>
      <c r="R807" s="92">
        <f t="shared" ca="1" si="64"/>
        <v>8.5964362066840181</v>
      </c>
    </row>
    <row r="808" spans="1:18" x14ac:dyDescent="0.3">
      <c r="A808" s="107">
        <v>40953.854166666664</v>
      </c>
      <c r="B808" s="92">
        <v>10.91</v>
      </c>
      <c r="C808" s="92">
        <v>10.83</v>
      </c>
      <c r="D808" s="92">
        <v>10.61</v>
      </c>
      <c r="E808" s="92">
        <v>10.45</v>
      </c>
      <c r="F808" s="92">
        <v>10.23</v>
      </c>
      <c r="G808" s="92">
        <v>10.02</v>
      </c>
      <c r="H808" s="92">
        <v>9.93</v>
      </c>
      <c r="I808" s="92">
        <v>9.85</v>
      </c>
      <c r="J808" s="92">
        <v>9.5399999999999991</v>
      </c>
      <c r="K808" s="92">
        <v>8.65</v>
      </c>
      <c r="L808" s="92">
        <v>9.3800000000000008</v>
      </c>
      <c r="N808" s="92">
        <f t="shared" ca="1" si="60"/>
        <v>10.031139135512596</v>
      </c>
      <c r="O808" s="92">
        <f t="shared" si="61"/>
        <v>8.3377864522593659E-2</v>
      </c>
      <c r="P808" s="92">
        <f t="shared" si="62"/>
        <v>10.007055454783451</v>
      </c>
      <c r="Q808" s="92">
        <f t="shared" ca="1" si="63"/>
        <v>1.0024066700577374</v>
      </c>
      <c r="R808" s="92">
        <f t="shared" ca="1" si="64"/>
        <v>9.4025745651415775</v>
      </c>
    </row>
    <row r="809" spans="1:18" x14ac:dyDescent="0.3">
      <c r="A809" s="107">
        <v>40953.861111111109</v>
      </c>
      <c r="B809" s="92">
        <v>11.04</v>
      </c>
      <c r="C809" s="92">
        <v>10.98</v>
      </c>
      <c r="D809" s="92">
        <v>10.86</v>
      </c>
      <c r="E809" s="92">
        <v>10.7</v>
      </c>
      <c r="F809" s="92">
        <v>10.44</v>
      </c>
      <c r="G809" s="92">
        <v>10.210000000000001</v>
      </c>
      <c r="H809" s="92">
        <v>9.94</v>
      </c>
      <c r="I809" s="92">
        <v>9.67</v>
      </c>
      <c r="J809" s="92">
        <v>9.3800000000000008</v>
      </c>
      <c r="K809" s="92">
        <v>8.49</v>
      </c>
      <c r="L809" s="92">
        <v>9.3699999999999992</v>
      </c>
      <c r="N809" s="92">
        <f t="shared" ca="1" si="60"/>
        <v>10.09870363923007</v>
      </c>
      <c r="O809" s="92">
        <f t="shared" si="61"/>
        <v>0.24766402108564314</v>
      </c>
      <c r="P809" s="92">
        <f t="shared" si="62"/>
        <v>10.170870517402946</v>
      </c>
      <c r="Q809" s="92">
        <f t="shared" ca="1" si="63"/>
        <v>0.99290455246191622</v>
      </c>
      <c r="R809" s="92">
        <f t="shared" ca="1" si="64"/>
        <v>9.3035156565681536</v>
      </c>
    </row>
    <row r="810" spans="1:18" x14ac:dyDescent="0.3">
      <c r="A810" s="107">
        <v>40953.868055555555</v>
      </c>
      <c r="B810" s="92">
        <v>10.74</v>
      </c>
      <c r="C810" s="92">
        <v>10.66</v>
      </c>
      <c r="D810" s="92">
        <v>10.58</v>
      </c>
      <c r="E810" s="92">
        <v>10.43</v>
      </c>
      <c r="F810" s="92">
        <v>10.29</v>
      </c>
      <c r="G810" s="92">
        <v>10.119999999999999</v>
      </c>
      <c r="H810" s="92">
        <v>9.94</v>
      </c>
      <c r="I810" s="92">
        <v>9.67</v>
      </c>
      <c r="J810" s="92">
        <v>9.3000000000000007</v>
      </c>
      <c r="K810" s="92">
        <v>8.4700000000000006</v>
      </c>
      <c r="L810" s="92">
        <v>9.33</v>
      </c>
      <c r="N810" s="92">
        <f t="shared" ca="1" si="60"/>
        <v>9.9771807275099906</v>
      </c>
      <c r="O810" s="92">
        <f t="shared" si="61"/>
        <v>0.1658446418765471</v>
      </c>
      <c r="P810" s="92">
        <f t="shared" si="62"/>
        <v>10.094012008612882</v>
      </c>
      <c r="Q810" s="92">
        <f t="shared" ca="1" si="63"/>
        <v>0.98842568435591283</v>
      </c>
      <c r="R810" s="92">
        <f t="shared" ca="1" si="64"/>
        <v>9.2220116350406673</v>
      </c>
    </row>
    <row r="811" spans="1:18" x14ac:dyDescent="0.3">
      <c r="A811" s="107">
        <v>40954.611111111109</v>
      </c>
      <c r="B811" s="92">
        <v>4.54</v>
      </c>
      <c r="C811" s="92">
        <v>4.4000000000000004</v>
      </c>
      <c r="D811" s="92">
        <v>4.07</v>
      </c>
      <c r="E811" s="92">
        <v>3.8</v>
      </c>
      <c r="F811" s="92">
        <v>3.59</v>
      </c>
      <c r="G811" s="92">
        <v>3.29</v>
      </c>
      <c r="H811" s="92">
        <v>3.05</v>
      </c>
      <c r="I811" s="92">
        <v>2.85</v>
      </c>
      <c r="J811" s="92">
        <v>2.6</v>
      </c>
      <c r="K811" s="92">
        <v>2.2400000000000002</v>
      </c>
      <c r="L811" s="92">
        <v>3.38</v>
      </c>
      <c r="N811" s="92">
        <f t="shared" ca="1" si="60"/>
        <v>3.2902972721669927</v>
      </c>
      <c r="O811" s="92">
        <f t="shared" si="61"/>
        <v>0.69996733228813823</v>
      </c>
      <c r="P811" s="92">
        <f t="shared" si="62"/>
        <v>3.2544885658488671</v>
      </c>
      <c r="Q811" s="92">
        <f t="shared" ca="1" si="63"/>
        <v>1.0110028674532416</v>
      </c>
      <c r="R811" s="92">
        <f t="shared" ca="1" si="64"/>
        <v>3.4171896919919567</v>
      </c>
    </row>
    <row r="812" spans="1:18" x14ac:dyDescent="0.3">
      <c r="A812" s="107">
        <v>40954.618055555555</v>
      </c>
      <c r="B812" s="92">
        <v>4.96</v>
      </c>
      <c r="C812" s="92">
        <v>4.9400000000000004</v>
      </c>
      <c r="D812" s="92">
        <v>4.8600000000000003</v>
      </c>
      <c r="E812" s="92">
        <v>4.72</v>
      </c>
      <c r="F812" s="92">
        <v>4.5599999999999996</v>
      </c>
      <c r="G812" s="92">
        <v>4.41</v>
      </c>
      <c r="H812" s="92">
        <v>4.2</v>
      </c>
      <c r="I812" s="92">
        <v>3.95</v>
      </c>
      <c r="J812" s="92">
        <v>3.63</v>
      </c>
      <c r="K812" s="92">
        <v>3.13</v>
      </c>
      <c r="L812" s="92">
        <v>4.45</v>
      </c>
      <c r="N812" s="92">
        <f t="shared" ca="1" si="60"/>
        <v>4.2820349999718035</v>
      </c>
      <c r="O812" s="92">
        <f t="shared" si="61"/>
        <v>0.45086912453404049</v>
      </c>
      <c r="P812" s="92">
        <f t="shared" si="62"/>
        <v>4.3792800137264987</v>
      </c>
      <c r="Q812" s="92">
        <f t="shared" ca="1" si="63"/>
        <v>0.97779429188133926</v>
      </c>
      <c r="R812" s="92">
        <f t="shared" ca="1" si="64"/>
        <v>4.35118459887196</v>
      </c>
    </row>
    <row r="813" spans="1:18" x14ac:dyDescent="0.3">
      <c r="A813" s="107">
        <v>40954.625</v>
      </c>
      <c r="B813" s="92">
        <v>5.13</v>
      </c>
      <c r="C813" s="92">
        <v>5.07</v>
      </c>
      <c r="D813" s="92">
        <v>4.9800000000000004</v>
      </c>
      <c r="E813" s="92">
        <v>4.7</v>
      </c>
      <c r="F813" s="92">
        <v>4.42</v>
      </c>
      <c r="G813" s="92">
        <v>4.13</v>
      </c>
      <c r="H813" s="92">
        <v>3.85</v>
      </c>
      <c r="I813" s="92">
        <v>3.52</v>
      </c>
      <c r="J813" s="92">
        <v>3.18</v>
      </c>
      <c r="K813" s="92">
        <v>2.76</v>
      </c>
      <c r="L813" s="92">
        <v>4.22</v>
      </c>
      <c r="N813" s="92">
        <f t="shared" ca="1" si="60"/>
        <v>4.0570493030956332</v>
      </c>
      <c r="O813" s="92">
        <f t="shared" si="61"/>
        <v>0.64875642837865366</v>
      </c>
      <c r="P813" s="92">
        <f t="shared" si="62"/>
        <v>4.0886668619220519</v>
      </c>
      <c r="Q813" s="92">
        <f t="shared" ca="1" si="63"/>
        <v>0.99226702495112173</v>
      </c>
      <c r="R813" s="92">
        <f t="shared" ca="1" si="64"/>
        <v>4.1873668452937336</v>
      </c>
    </row>
    <row r="814" spans="1:18" x14ac:dyDescent="0.3">
      <c r="A814" s="107">
        <v>40954.631944444445</v>
      </c>
      <c r="B814" s="92">
        <v>5.35</v>
      </c>
      <c r="C814" s="92">
        <v>5.36</v>
      </c>
      <c r="D814" s="92">
        <v>5.33</v>
      </c>
      <c r="E814" s="92">
        <v>5.21</v>
      </c>
      <c r="F814" s="92">
        <v>5.0199999999999996</v>
      </c>
      <c r="G814" s="92">
        <v>4.7300000000000004</v>
      </c>
      <c r="H814" s="92">
        <v>4.45</v>
      </c>
      <c r="I814" s="92">
        <v>4.07</v>
      </c>
      <c r="J814" s="92">
        <v>3.68</v>
      </c>
      <c r="K814" s="92">
        <v>3.15</v>
      </c>
      <c r="L814" s="92">
        <v>4.93</v>
      </c>
      <c r="N814" s="92">
        <f t="shared" ca="1" si="60"/>
        <v>4.5755273272455979</v>
      </c>
      <c r="O814" s="92">
        <f t="shared" si="61"/>
        <v>0.56389506482539775</v>
      </c>
      <c r="P814" s="92">
        <f t="shared" si="62"/>
        <v>4.6888271109637776</v>
      </c>
      <c r="Q814" s="92">
        <f t="shared" ca="1" si="63"/>
        <v>0.97583622065030862</v>
      </c>
      <c r="R814" s="92">
        <f t="shared" ca="1" si="64"/>
        <v>4.8108725678060216</v>
      </c>
    </row>
    <row r="815" spans="1:18" x14ac:dyDescent="0.3">
      <c r="A815" s="107">
        <v>40954.638888888891</v>
      </c>
      <c r="B815" s="92">
        <v>5.83</v>
      </c>
      <c r="C815" s="92">
        <v>5.76</v>
      </c>
      <c r="D815" s="92">
        <v>5.45</v>
      </c>
      <c r="E815" s="92">
        <v>5.08</v>
      </c>
      <c r="F815" s="92">
        <v>4.7</v>
      </c>
      <c r="G815" s="92">
        <v>4.33</v>
      </c>
      <c r="H815" s="92">
        <v>3.99</v>
      </c>
      <c r="I815" s="92">
        <v>3.64</v>
      </c>
      <c r="J815" s="92">
        <v>3.35</v>
      </c>
      <c r="K815" s="92">
        <v>2.82</v>
      </c>
      <c r="L815" s="92">
        <v>4.5999999999999996</v>
      </c>
      <c r="N815" s="92">
        <f t="shared" ca="1" si="60"/>
        <v>4.3109352976214161</v>
      </c>
      <c r="O815" s="92">
        <f t="shared" si="61"/>
        <v>0.75569357936436599</v>
      </c>
      <c r="P815" s="92">
        <f t="shared" si="62"/>
        <v>4.2795639681176354</v>
      </c>
      <c r="Q815" s="92">
        <f t="shared" ca="1" si="63"/>
        <v>1.0073304966901988</v>
      </c>
      <c r="R815" s="92">
        <f t="shared" ca="1" si="64"/>
        <v>4.6337202847749142</v>
      </c>
    </row>
    <row r="816" spans="1:18" x14ac:dyDescent="0.3">
      <c r="A816" s="107">
        <v>40954.645833333336</v>
      </c>
      <c r="B816" s="92">
        <v>5.77</v>
      </c>
      <c r="C816" s="92">
        <v>5.66</v>
      </c>
      <c r="D816" s="92">
        <v>5.27</v>
      </c>
      <c r="E816" s="92">
        <v>4.92</v>
      </c>
      <c r="F816" s="92">
        <v>4.55</v>
      </c>
      <c r="G816" s="92">
        <v>4.2</v>
      </c>
      <c r="H816" s="92">
        <v>3.88</v>
      </c>
      <c r="I816" s="92">
        <v>3.62</v>
      </c>
      <c r="J816" s="92">
        <v>3.36</v>
      </c>
      <c r="K816" s="92">
        <v>2.98</v>
      </c>
      <c r="L816" s="92">
        <v>4.3099999999999996</v>
      </c>
      <c r="N816" s="92">
        <f t="shared" ca="1" si="60"/>
        <v>4.2213060290242899</v>
      </c>
      <c r="O816" s="92">
        <f t="shared" si="61"/>
        <v>0.73234217235861276</v>
      </c>
      <c r="P816" s="92">
        <f t="shared" si="62"/>
        <v>4.1525813612926701</v>
      </c>
      <c r="Q816" s="92">
        <f t="shared" ca="1" si="63"/>
        <v>1.0165498666377066</v>
      </c>
      <c r="R816" s="92">
        <f t="shared" ca="1" si="64"/>
        <v>4.3813299252085152</v>
      </c>
    </row>
    <row r="817" spans="1:18" x14ac:dyDescent="0.3">
      <c r="A817" s="107">
        <v>40954.652777777781</v>
      </c>
      <c r="B817" s="92">
        <v>4.8899999999999997</v>
      </c>
      <c r="C817" s="92">
        <v>4.6900000000000004</v>
      </c>
      <c r="D817" s="92">
        <v>4.3899999999999997</v>
      </c>
      <c r="E817" s="92">
        <v>4.05</v>
      </c>
      <c r="F817" s="92">
        <v>3.77</v>
      </c>
      <c r="G817" s="92">
        <v>3.48</v>
      </c>
      <c r="H817" s="92">
        <v>3.23</v>
      </c>
      <c r="I817" s="92">
        <v>2.98</v>
      </c>
      <c r="J817" s="92">
        <v>2.79</v>
      </c>
      <c r="K817" s="92">
        <v>2.46</v>
      </c>
      <c r="L817" s="92">
        <v>3.54</v>
      </c>
      <c r="N817" s="92">
        <f t="shared" ca="1" si="60"/>
        <v>3.4966372280672942</v>
      </c>
      <c r="O817" s="92">
        <f t="shared" si="61"/>
        <v>0.68891680096974406</v>
      </c>
      <c r="P817" s="92">
        <f t="shared" si="62"/>
        <v>3.4430275952047089</v>
      </c>
      <c r="Q817" s="92">
        <f t="shared" ca="1" si="63"/>
        <v>1.0155704917780068</v>
      </c>
      <c r="R817" s="92">
        <f t="shared" ca="1" si="64"/>
        <v>3.5951195408941441</v>
      </c>
    </row>
    <row r="818" spans="1:18" x14ac:dyDescent="0.3">
      <c r="A818" s="107">
        <v>40954.659722222219</v>
      </c>
      <c r="B818" s="92">
        <v>5.65</v>
      </c>
      <c r="C818" s="92">
        <v>5.51</v>
      </c>
      <c r="D818" s="92">
        <v>5.14</v>
      </c>
      <c r="E818" s="92">
        <v>4.71</v>
      </c>
      <c r="F818" s="92">
        <v>4.33</v>
      </c>
      <c r="G818" s="92">
        <v>3.99</v>
      </c>
      <c r="H818" s="92">
        <v>3.68</v>
      </c>
      <c r="I818" s="92">
        <v>3.39</v>
      </c>
      <c r="J818" s="92">
        <v>3.09</v>
      </c>
      <c r="K818" s="92">
        <v>2.6</v>
      </c>
      <c r="L818" s="92">
        <v>4.09</v>
      </c>
      <c r="N818" s="92">
        <f t="shared" ca="1" si="60"/>
        <v>4.0029190541338577</v>
      </c>
      <c r="O818" s="92">
        <f t="shared" si="61"/>
        <v>0.74739672463324691</v>
      </c>
      <c r="P818" s="92">
        <f t="shared" si="62"/>
        <v>3.9440316149400383</v>
      </c>
      <c r="Q818" s="92">
        <f t="shared" ca="1" si="63"/>
        <v>1.0149307726060697</v>
      </c>
      <c r="R818" s="92">
        <f t="shared" ca="1" si="64"/>
        <v>4.1510668599588252</v>
      </c>
    </row>
    <row r="819" spans="1:18" x14ac:dyDescent="0.3">
      <c r="A819" s="107">
        <v>40954.666666666664</v>
      </c>
      <c r="B819" s="92">
        <v>6.26</v>
      </c>
      <c r="C819" s="92">
        <v>6.13</v>
      </c>
      <c r="D819" s="92">
        <v>5.75</v>
      </c>
      <c r="E819" s="92">
        <v>5.45</v>
      </c>
      <c r="F819" s="92">
        <v>5.07</v>
      </c>
      <c r="G819" s="92">
        <v>4.67</v>
      </c>
      <c r="H819" s="92">
        <v>4.25</v>
      </c>
      <c r="I819" s="92">
        <v>3.93</v>
      </c>
      <c r="J819" s="92">
        <v>3.62</v>
      </c>
      <c r="K819" s="92">
        <v>3.12</v>
      </c>
      <c r="L819" s="92">
        <v>4.7300000000000004</v>
      </c>
      <c r="N819" s="92">
        <f t="shared" ca="1" si="60"/>
        <v>4.6273805258332557</v>
      </c>
      <c r="O819" s="92">
        <f t="shared" si="61"/>
        <v>0.8708711485511863</v>
      </c>
      <c r="P819" s="92">
        <f t="shared" si="62"/>
        <v>4.6073687451744192</v>
      </c>
      <c r="Q819" s="92">
        <f t="shared" ca="1" si="63"/>
        <v>1.0043434293553768</v>
      </c>
      <c r="R819" s="92">
        <f t="shared" ca="1" si="64"/>
        <v>4.7505444208509324</v>
      </c>
    </row>
    <row r="820" spans="1:18" x14ac:dyDescent="0.3">
      <c r="A820" s="107">
        <v>40954.673611111109</v>
      </c>
      <c r="B820" s="92">
        <v>6.28</v>
      </c>
      <c r="C820" s="92">
        <v>6.11</v>
      </c>
      <c r="D820" s="92">
        <v>5.81</v>
      </c>
      <c r="E820" s="92">
        <v>5.46</v>
      </c>
      <c r="F820" s="92">
        <v>5.04</v>
      </c>
      <c r="G820" s="92">
        <v>4.5599999999999996</v>
      </c>
      <c r="H820" s="92">
        <v>4.07</v>
      </c>
      <c r="I820" s="92">
        <v>3.6</v>
      </c>
      <c r="J820" s="92">
        <v>3.19</v>
      </c>
      <c r="K820" s="92">
        <v>2.74</v>
      </c>
      <c r="L820" s="92">
        <v>4.8</v>
      </c>
      <c r="N820" s="92">
        <f t="shared" ca="1" si="60"/>
        <v>4.4704440743205147</v>
      </c>
      <c r="O820" s="92">
        <f t="shared" si="61"/>
        <v>1.0505115827160747</v>
      </c>
      <c r="P820" s="92">
        <f t="shared" si="62"/>
        <v>4.4863313477104709</v>
      </c>
      <c r="Q820" s="92">
        <f t="shared" ca="1" si="63"/>
        <v>0.99645873829670117</v>
      </c>
      <c r="R820" s="92">
        <f t="shared" ca="1" si="64"/>
        <v>4.7830019438241651</v>
      </c>
    </row>
    <row r="821" spans="1:18" x14ac:dyDescent="0.3">
      <c r="A821" s="107">
        <v>40954.680555555555</v>
      </c>
      <c r="B821" s="92">
        <v>6.26</v>
      </c>
      <c r="C821" s="92">
        <v>6.18</v>
      </c>
      <c r="D821" s="92">
        <v>5.93</v>
      </c>
      <c r="E821" s="92">
        <v>5.48</v>
      </c>
      <c r="F821" s="92">
        <v>4.95</v>
      </c>
      <c r="G821" s="92">
        <v>4.3899999999999997</v>
      </c>
      <c r="H821" s="92">
        <v>3.92</v>
      </c>
      <c r="I821" s="92">
        <v>3.49</v>
      </c>
      <c r="J821" s="92">
        <v>3.03</v>
      </c>
      <c r="K821" s="92">
        <v>2.41</v>
      </c>
      <c r="L821" s="92">
        <v>4.5199999999999996</v>
      </c>
      <c r="N821" s="92">
        <f t="shared" ca="1" si="60"/>
        <v>4.3789106777065507</v>
      </c>
      <c r="O821" s="92">
        <f t="shared" si="61"/>
        <v>1.0464265984827934</v>
      </c>
      <c r="P821" s="92">
        <f t="shared" si="62"/>
        <v>4.3193513214433015</v>
      </c>
      <c r="Q821" s="92">
        <f t="shared" ca="1" si="63"/>
        <v>1.0137889585335578</v>
      </c>
      <c r="R821" s="92">
        <f t="shared" ca="1" si="64"/>
        <v>4.5823260925716811</v>
      </c>
    </row>
    <row r="822" spans="1:18" x14ac:dyDescent="0.3">
      <c r="A822" s="107">
        <v>40954.6875</v>
      </c>
      <c r="B822" s="92">
        <v>5.88</v>
      </c>
      <c r="C822" s="92">
        <v>5.83</v>
      </c>
      <c r="D822" s="92">
        <v>5.78</v>
      </c>
      <c r="E822" s="92">
        <v>5.71</v>
      </c>
      <c r="F822" s="92">
        <v>5.61</v>
      </c>
      <c r="G822" s="92">
        <v>5.44</v>
      </c>
      <c r="H822" s="92">
        <v>5.12</v>
      </c>
      <c r="I822" s="92">
        <v>4.7</v>
      </c>
      <c r="J822" s="92">
        <v>4.17</v>
      </c>
      <c r="K822" s="92">
        <v>3.43</v>
      </c>
      <c r="L822" s="92">
        <v>5.52</v>
      </c>
      <c r="N822" s="92">
        <f t="shared" ca="1" si="60"/>
        <v>5.1385097659775099</v>
      </c>
      <c r="O822" s="92">
        <f t="shared" si="61"/>
        <v>0.56023115783464383</v>
      </c>
      <c r="P822" s="92">
        <f t="shared" si="62"/>
        <v>5.3929531681379119</v>
      </c>
      <c r="Q822" s="92">
        <f t="shared" ca="1" si="63"/>
        <v>0.95281928208394651</v>
      </c>
      <c r="R822" s="92">
        <f t="shared" ca="1" si="64"/>
        <v>5.2595624371033844</v>
      </c>
    </row>
    <row r="823" spans="1:18" x14ac:dyDescent="0.3">
      <c r="A823" s="107">
        <v>40954.694444444445</v>
      </c>
      <c r="B823" s="92">
        <v>6.26</v>
      </c>
      <c r="C823" s="92">
        <v>6.16</v>
      </c>
      <c r="D823" s="92">
        <v>6.03</v>
      </c>
      <c r="E823" s="92">
        <v>5.9</v>
      </c>
      <c r="F823" s="92">
        <v>5.85</v>
      </c>
      <c r="G823" s="92">
        <v>5.75</v>
      </c>
      <c r="H823" s="92">
        <v>5.67</v>
      </c>
      <c r="I823" s="92">
        <v>5.53</v>
      </c>
      <c r="J823" s="92">
        <v>5.22</v>
      </c>
      <c r="K823" s="92">
        <v>4.55</v>
      </c>
      <c r="L823" s="92">
        <v>5.82</v>
      </c>
      <c r="N823" s="92">
        <f t="shared" ca="1" si="60"/>
        <v>5.6584847670780185</v>
      </c>
      <c r="O823" s="92">
        <f t="shared" si="61"/>
        <v>0.12947299653900671</v>
      </c>
      <c r="P823" s="92">
        <f t="shared" si="62"/>
        <v>5.7384691796377156</v>
      </c>
      <c r="Q823" s="92">
        <f t="shared" ca="1" si="63"/>
        <v>0.98606171610304849</v>
      </c>
      <c r="R823" s="92">
        <f t="shared" ca="1" si="64"/>
        <v>5.7388791877197427</v>
      </c>
    </row>
    <row r="824" spans="1:18" x14ac:dyDescent="0.3">
      <c r="A824" s="107">
        <v>40954.701388888891</v>
      </c>
      <c r="B824" s="92">
        <v>6.34</v>
      </c>
      <c r="C824" s="92">
        <v>6.24</v>
      </c>
      <c r="D824" s="92">
        <v>6.08</v>
      </c>
      <c r="E824" s="92">
        <v>6.02</v>
      </c>
      <c r="F824" s="92">
        <v>5.96</v>
      </c>
      <c r="G824" s="92">
        <v>5.88</v>
      </c>
      <c r="H824" s="92">
        <v>5.76</v>
      </c>
      <c r="I824" s="92">
        <v>5.6</v>
      </c>
      <c r="J824" s="92">
        <v>5.33</v>
      </c>
      <c r="K824" s="92">
        <v>4.7699999999999996</v>
      </c>
      <c r="L824" s="92">
        <v>5.98</v>
      </c>
      <c r="N824" s="92">
        <f t="shared" ref="N824:N887" ca="1" si="65">POWER(SUM(POWER(C824,Exponent)*$C$1,POWER(D824,Exponent)*$D$1,POWER(E824,Exponent)*$E$1,POWER(F824,Exponent)*$F$1,POWER(G824,Exponent)*$G$1,POWER(H824,Exponent)*$H$1,POWER(I824,Exponent)*$I$1,POWER(J824,Exponent)*$J$1,POWER(K824,Exponent)*$K$1),1/Exponent)</f>
        <v>5.7629062879655439</v>
      </c>
      <c r="O824" s="92">
        <f t="shared" si="61"/>
        <v>0.19054250232340564</v>
      </c>
      <c r="P824" s="92">
        <f t="shared" si="62"/>
        <v>5.8626548989054754</v>
      </c>
      <c r="Q824" s="92">
        <f t="shared" ca="1" si="63"/>
        <v>0.98298576111676739</v>
      </c>
      <c r="R824" s="92">
        <f t="shared" ca="1" si="64"/>
        <v>5.8782548514782693</v>
      </c>
    </row>
    <row r="825" spans="1:18" x14ac:dyDescent="0.3">
      <c r="A825" s="107">
        <v>40954.708333333336</v>
      </c>
      <c r="B825" s="92">
        <v>5.7</v>
      </c>
      <c r="C825" s="92">
        <v>5.58</v>
      </c>
      <c r="D825" s="92">
        <v>5.27</v>
      </c>
      <c r="E825" s="92">
        <v>4.99</v>
      </c>
      <c r="F825" s="92">
        <v>4.67</v>
      </c>
      <c r="G825" s="92">
        <v>4.33</v>
      </c>
      <c r="H825" s="92">
        <v>4.03</v>
      </c>
      <c r="I825" s="92">
        <v>3.84</v>
      </c>
      <c r="J825" s="92">
        <v>3.62</v>
      </c>
      <c r="K825" s="92">
        <v>3.25</v>
      </c>
      <c r="L825" s="92">
        <v>4.54</v>
      </c>
      <c r="N825" s="92">
        <f t="shared" ca="1" si="65"/>
        <v>4.3581329184358237</v>
      </c>
      <c r="O825" s="92">
        <f t="shared" si="61"/>
        <v>0.6635134238877427</v>
      </c>
      <c r="P825" s="92">
        <f t="shared" si="62"/>
        <v>4.2856846008791658</v>
      </c>
      <c r="Q825" s="92">
        <f t="shared" ca="1" si="63"/>
        <v>1.0169047245198108</v>
      </c>
      <c r="R825" s="92">
        <f t="shared" ca="1" si="64"/>
        <v>4.6167474493199414</v>
      </c>
    </row>
    <row r="826" spans="1:18" x14ac:dyDescent="0.3">
      <c r="A826" s="107">
        <v>40954.715277777781</v>
      </c>
      <c r="B826" s="92">
        <v>5.47</v>
      </c>
      <c r="C826" s="92">
        <v>5.26</v>
      </c>
      <c r="D826" s="92">
        <v>4.97</v>
      </c>
      <c r="E826" s="92">
        <v>4.57</v>
      </c>
      <c r="F826" s="92">
        <v>4.16</v>
      </c>
      <c r="G826" s="92">
        <v>3.65</v>
      </c>
      <c r="H826" s="92">
        <v>3.16</v>
      </c>
      <c r="I826" s="92">
        <v>2.74</v>
      </c>
      <c r="J826" s="92">
        <v>2.33</v>
      </c>
      <c r="K826" s="92">
        <v>1.87</v>
      </c>
      <c r="L826" s="92">
        <v>3.8</v>
      </c>
      <c r="N826" s="92">
        <f t="shared" ca="1" si="65"/>
        <v>3.5919761681868212</v>
      </c>
      <c r="O826" s="92">
        <f t="shared" si="61"/>
        <v>1.3321353365646091</v>
      </c>
      <c r="P826" s="92">
        <f t="shared" si="62"/>
        <v>3.5753872531721846</v>
      </c>
      <c r="Q826" s="92">
        <f t="shared" ca="1" si="63"/>
        <v>1.0046397533581624</v>
      </c>
      <c r="R826" s="92">
        <f t="shared" ca="1" si="64"/>
        <v>3.8176310627610168</v>
      </c>
    </row>
    <row r="827" spans="1:18" x14ac:dyDescent="0.3">
      <c r="A827" s="107">
        <v>40954.722222222219</v>
      </c>
      <c r="B827" s="92">
        <v>5.32</v>
      </c>
      <c r="C827" s="92">
        <v>5.23</v>
      </c>
      <c r="D827" s="92">
        <v>5</v>
      </c>
      <c r="E827" s="92">
        <v>4.5599999999999996</v>
      </c>
      <c r="F827" s="92">
        <v>4.07</v>
      </c>
      <c r="G827" s="92">
        <v>3.56</v>
      </c>
      <c r="H827" s="92">
        <v>3.12</v>
      </c>
      <c r="I827" s="92">
        <v>2.8</v>
      </c>
      <c r="J827" s="92">
        <v>2.58</v>
      </c>
      <c r="K827" s="92">
        <v>2.2799999999999998</v>
      </c>
      <c r="L827" s="92">
        <v>3.68</v>
      </c>
      <c r="N827" s="92">
        <f t="shared" ca="1" si="65"/>
        <v>3.6236614298163623</v>
      </c>
      <c r="O827" s="92">
        <f t="shared" si="61"/>
        <v>1.2191403092426405</v>
      </c>
      <c r="P827" s="92">
        <f t="shared" si="62"/>
        <v>3.4933416330530438</v>
      </c>
      <c r="Q827" s="92">
        <f t="shared" ca="1" si="63"/>
        <v>1.0373051967005655</v>
      </c>
      <c r="R827" s="92">
        <f t="shared" ca="1" si="64"/>
        <v>3.8172831238580813</v>
      </c>
    </row>
    <row r="828" spans="1:18" x14ac:dyDescent="0.3">
      <c r="A828" s="107">
        <v>40954.729166666664</v>
      </c>
      <c r="B828" s="92">
        <v>5.18</v>
      </c>
      <c r="C828" s="92">
        <v>5.09</v>
      </c>
      <c r="D828" s="92">
        <v>4.79</v>
      </c>
      <c r="E828" s="92">
        <v>4.45</v>
      </c>
      <c r="F828" s="92">
        <v>4.0599999999999996</v>
      </c>
      <c r="G828" s="92">
        <v>3.61</v>
      </c>
      <c r="H828" s="92">
        <v>3.18</v>
      </c>
      <c r="I828" s="92">
        <v>2.81</v>
      </c>
      <c r="J828" s="92">
        <v>2.5099999999999998</v>
      </c>
      <c r="K828" s="92">
        <v>2.1</v>
      </c>
      <c r="L828" s="92">
        <v>3.84</v>
      </c>
      <c r="N828" s="92">
        <f t="shared" ca="1" si="65"/>
        <v>3.5790284082501609</v>
      </c>
      <c r="O828" s="92">
        <f t="shared" si="61"/>
        <v>1.1720023504844792</v>
      </c>
      <c r="P828" s="92">
        <f t="shared" si="62"/>
        <v>3.5449952826652495</v>
      </c>
      <c r="Q828" s="92">
        <f t="shared" ca="1" si="63"/>
        <v>1.0096003302885426</v>
      </c>
      <c r="R828" s="92">
        <f t="shared" ca="1" si="64"/>
        <v>3.8768652683080034</v>
      </c>
    </row>
    <row r="829" spans="1:18" x14ac:dyDescent="0.3">
      <c r="A829" s="107">
        <v>40954.736111111109</v>
      </c>
      <c r="B829" s="92">
        <v>5.0199999999999996</v>
      </c>
      <c r="C829" s="92">
        <v>4.91</v>
      </c>
      <c r="D829" s="92">
        <v>4.67</v>
      </c>
      <c r="E829" s="92">
        <v>4.3600000000000003</v>
      </c>
      <c r="F829" s="92">
        <v>4.04</v>
      </c>
      <c r="G829" s="92">
        <v>3.71</v>
      </c>
      <c r="H829" s="92">
        <v>3.34</v>
      </c>
      <c r="I829" s="92">
        <v>3</v>
      </c>
      <c r="J829" s="92">
        <v>2.74</v>
      </c>
      <c r="K829" s="92">
        <v>2.25</v>
      </c>
      <c r="L829" s="92">
        <v>3.86</v>
      </c>
      <c r="N829" s="92">
        <f t="shared" ca="1" si="65"/>
        <v>3.643237319471853</v>
      </c>
      <c r="O829" s="92">
        <f t="shared" si="61"/>
        <v>0.97086765936107766</v>
      </c>
      <c r="P829" s="92">
        <f t="shared" si="62"/>
        <v>3.6545733772076541</v>
      </c>
      <c r="Q829" s="92">
        <f t="shared" ca="1" si="63"/>
        <v>0.99689811735440848</v>
      </c>
      <c r="R829" s="92">
        <f t="shared" ca="1" si="64"/>
        <v>3.8480267329880165</v>
      </c>
    </row>
    <row r="830" spans="1:18" x14ac:dyDescent="0.3">
      <c r="A830" s="107">
        <v>40954.743055555555</v>
      </c>
      <c r="B830" s="92">
        <v>5.45</v>
      </c>
      <c r="C830" s="92">
        <v>5.37</v>
      </c>
      <c r="D830" s="92">
        <v>5.19</v>
      </c>
      <c r="E830" s="92">
        <v>5.07</v>
      </c>
      <c r="F830" s="92">
        <v>4.91</v>
      </c>
      <c r="G830" s="92">
        <v>4.8</v>
      </c>
      <c r="H830" s="92">
        <v>4.62</v>
      </c>
      <c r="I830" s="92">
        <v>4.29</v>
      </c>
      <c r="J830" s="92">
        <v>3.85</v>
      </c>
      <c r="K830" s="92">
        <v>3.18</v>
      </c>
      <c r="L830" s="92">
        <v>4.95</v>
      </c>
      <c r="N830" s="92">
        <f t="shared" ca="1" si="65"/>
        <v>4.6152384154740931</v>
      </c>
      <c r="O830" s="92">
        <f t="shared" si="61"/>
        <v>0.35320161463339406</v>
      </c>
      <c r="P830" s="92">
        <f t="shared" si="62"/>
        <v>4.7737865414688487</v>
      </c>
      <c r="Q830" s="92">
        <f t="shared" ca="1" si="63"/>
        <v>0.96678776383956788</v>
      </c>
      <c r="R830" s="92">
        <f t="shared" ca="1" si="64"/>
        <v>4.7855994310058616</v>
      </c>
    </row>
    <row r="831" spans="1:18" x14ac:dyDescent="0.3">
      <c r="A831" s="107">
        <v>40954.75</v>
      </c>
      <c r="B831" s="92">
        <v>5.72</v>
      </c>
      <c r="C831" s="92">
        <v>5.67</v>
      </c>
      <c r="D831" s="92">
        <v>5.63</v>
      </c>
      <c r="E831" s="92">
        <v>5.5</v>
      </c>
      <c r="F831" s="92">
        <v>5.37</v>
      </c>
      <c r="G831" s="92">
        <v>5.28</v>
      </c>
      <c r="H831" s="92">
        <v>5.1100000000000003</v>
      </c>
      <c r="I831" s="92">
        <v>4.93</v>
      </c>
      <c r="J831" s="92">
        <v>4.63</v>
      </c>
      <c r="K831" s="92">
        <v>3.93</v>
      </c>
      <c r="L831" s="92">
        <v>5.35</v>
      </c>
      <c r="N831" s="92">
        <f t="shared" ca="1" si="65"/>
        <v>5.1490946729210103</v>
      </c>
      <c r="O831" s="92">
        <f t="shared" si="61"/>
        <v>0.30242684974682477</v>
      </c>
      <c r="P831" s="92">
        <f t="shared" si="62"/>
        <v>5.2553006529165529</v>
      </c>
      <c r="Q831" s="92">
        <f t="shared" ca="1" si="63"/>
        <v>0.97979069381375905</v>
      </c>
      <c r="R831" s="92">
        <f t="shared" ca="1" si="64"/>
        <v>5.2418802119036103</v>
      </c>
    </row>
    <row r="832" spans="1:18" x14ac:dyDescent="0.3">
      <c r="A832" s="107">
        <v>40954.756944444445</v>
      </c>
      <c r="B832" s="92">
        <v>5.54</v>
      </c>
      <c r="C832" s="92">
        <v>5.56</v>
      </c>
      <c r="D832" s="92">
        <v>5.51</v>
      </c>
      <c r="E832" s="92">
        <v>5.45</v>
      </c>
      <c r="F832" s="92">
        <v>5.38</v>
      </c>
      <c r="G832" s="92">
        <v>5.28</v>
      </c>
      <c r="H832" s="92">
        <v>5.16</v>
      </c>
      <c r="I832" s="92">
        <v>5.01</v>
      </c>
      <c r="J832" s="92">
        <v>4.76</v>
      </c>
      <c r="K832" s="92">
        <v>4.0999999999999996</v>
      </c>
      <c r="L832" s="92">
        <v>5.38</v>
      </c>
      <c r="N832" s="92">
        <f t="shared" ca="1" si="65"/>
        <v>5.1701105192586168</v>
      </c>
      <c r="O832" s="92">
        <f t="shared" si="61"/>
        <v>0.2124457691807346</v>
      </c>
      <c r="P832" s="92">
        <f t="shared" si="62"/>
        <v>5.2626373523873333</v>
      </c>
      <c r="Q832" s="92">
        <f t="shared" ca="1" si="63"/>
        <v>0.9824181628082842</v>
      </c>
      <c r="R832" s="92">
        <f t="shared" ca="1" si="64"/>
        <v>5.2854097159085693</v>
      </c>
    </row>
    <row r="833" spans="1:18" x14ac:dyDescent="0.3">
      <c r="A833" s="107">
        <v>40954.979166666664</v>
      </c>
      <c r="B833" s="92">
        <v>2.69</v>
      </c>
      <c r="C833" s="92">
        <v>2.72</v>
      </c>
      <c r="D833" s="92">
        <v>2.86</v>
      </c>
      <c r="E833" s="92">
        <v>3.18</v>
      </c>
      <c r="F833" s="92">
        <v>3.54</v>
      </c>
      <c r="G833" s="92">
        <v>3.89</v>
      </c>
      <c r="H833" s="92">
        <v>4.28</v>
      </c>
      <c r="I833" s="92">
        <v>4.68</v>
      </c>
      <c r="J833" s="92">
        <v>5.03</v>
      </c>
      <c r="K833" s="92">
        <v>5.31</v>
      </c>
      <c r="L833" s="92">
        <v>3.89</v>
      </c>
      <c r="N833" s="92">
        <f t="shared" ca="1" si="65"/>
        <v>3.9743208153826184</v>
      </c>
      <c r="O833" s="92">
        <f t="shared" si="61"/>
        <v>-0.88291920354543163</v>
      </c>
      <c r="P833" s="92">
        <f t="shared" si="62"/>
        <v>3.9436161291186322</v>
      </c>
      <c r="Q833" s="92">
        <f t="shared" ca="1" si="63"/>
        <v>1.0077859216664804</v>
      </c>
      <c r="R833" s="92">
        <f t="shared" ca="1" si="64"/>
        <v>3.920287235282609</v>
      </c>
    </row>
    <row r="834" spans="1:18" x14ac:dyDescent="0.3">
      <c r="A834" s="107">
        <v>40954.986111111109</v>
      </c>
      <c r="B834" s="92">
        <v>4.95</v>
      </c>
      <c r="C834" s="92">
        <v>5.1100000000000003</v>
      </c>
      <c r="D834" s="92">
        <v>5.39</v>
      </c>
      <c r="E834" s="92">
        <v>5.6</v>
      </c>
      <c r="F834" s="92">
        <v>5.79</v>
      </c>
      <c r="G834" s="92">
        <v>6</v>
      </c>
      <c r="H834" s="92">
        <v>6.24</v>
      </c>
      <c r="I834" s="92">
        <v>6.41</v>
      </c>
      <c r="J834" s="92">
        <v>6.35</v>
      </c>
      <c r="K834" s="92">
        <v>5.95</v>
      </c>
      <c r="L834" s="92">
        <v>5.69</v>
      </c>
      <c r="N834" s="92">
        <f t="shared" ca="1" si="65"/>
        <v>5.9474234476612642</v>
      </c>
      <c r="O834" s="92">
        <f t="shared" si="61"/>
        <v>-0.36243798118022508</v>
      </c>
      <c r="P834" s="92">
        <f t="shared" si="62"/>
        <v>6.0338107438978117</v>
      </c>
      <c r="Q834" s="92">
        <f t="shared" ca="1" si="63"/>
        <v>0.9856827965106606</v>
      </c>
      <c r="R834" s="92">
        <f t="shared" ca="1" si="64"/>
        <v>5.6085351121456588</v>
      </c>
    </row>
    <row r="835" spans="1:18" x14ac:dyDescent="0.3">
      <c r="A835" s="107">
        <v>40954.993055555555</v>
      </c>
      <c r="B835" s="92">
        <v>5.63</v>
      </c>
      <c r="C835" s="92">
        <v>5.71</v>
      </c>
      <c r="D835" s="92">
        <v>5.84</v>
      </c>
      <c r="E835" s="92">
        <v>6</v>
      </c>
      <c r="F835" s="92">
        <v>6.15</v>
      </c>
      <c r="G835" s="92">
        <v>6.34</v>
      </c>
      <c r="H835" s="92">
        <v>6.48</v>
      </c>
      <c r="I835" s="92">
        <v>6.59</v>
      </c>
      <c r="J835" s="92">
        <v>6.62</v>
      </c>
      <c r="K835" s="92">
        <v>6.27</v>
      </c>
      <c r="L835" s="92">
        <v>6.28</v>
      </c>
      <c r="N835" s="92">
        <f t="shared" ca="1" si="65"/>
        <v>6.2763829117843963</v>
      </c>
      <c r="O835" s="92">
        <f t="shared" ref="O835:O898" si="66">LN(G835/H835)/LN(97.5/87.5)</f>
        <v>-0.20183918671268483</v>
      </c>
      <c r="P835" s="92">
        <f t="shared" ref="P835:P898" si="67">G835*POWER(96/97.5,O835)</f>
        <v>6.3598711699531547</v>
      </c>
      <c r="Q835" s="92">
        <f t="shared" ref="Q835:Q898" ca="1" si="68">N835/P835</f>
        <v>0.98687264947076381</v>
      </c>
      <c r="R835" s="92">
        <f t="shared" ref="R835:R898" ca="1" si="69">L835*Q835</f>
        <v>6.197560238676397</v>
      </c>
    </row>
    <row r="836" spans="1:18" x14ac:dyDescent="0.3">
      <c r="A836" s="107">
        <v>40955</v>
      </c>
      <c r="B836" s="92">
        <v>4.47</v>
      </c>
      <c r="C836" s="92">
        <v>4.4800000000000004</v>
      </c>
      <c r="D836" s="92">
        <v>4.55</v>
      </c>
      <c r="E836" s="92">
        <v>4.7</v>
      </c>
      <c r="F836" s="92">
        <v>5.01</v>
      </c>
      <c r="G836" s="92">
        <v>5.47</v>
      </c>
      <c r="H836" s="92">
        <v>5.92</v>
      </c>
      <c r="I836" s="92">
        <v>6.27</v>
      </c>
      <c r="J836" s="92">
        <v>6.54</v>
      </c>
      <c r="K836" s="92">
        <v>6.4</v>
      </c>
      <c r="L836" s="92">
        <v>5.85</v>
      </c>
      <c r="N836" s="92">
        <f t="shared" ca="1" si="65"/>
        <v>5.5264277580185661</v>
      </c>
      <c r="O836" s="92">
        <f t="shared" si="66"/>
        <v>-0.73057216175640494</v>
      </c>
      <c r="P836" s="92">
        <f t="shared" si="67"/>
        <v>5.5323105182439152</v>
      </c>
      <c r="Q836" s="92">
        <f t="shared" ca="1" si="68"/>
        <v>0.99893665400632348</v>
      </c>
      <c r="R836" s="92">
        <f t="shared" ca="1" si="69"/>
        <v>5.843779425936992</v>
      </c>
    </row>
    <row r="837" spans="1:18" x14ac:dyDescent="0.3">
      <c r="A837" s="107">
        <v>40955.006944444445</v>
      </c>
      <c r="B837" s="92">
        <v>4.4400000000000004</v>
      </c>
      <c r="C837" s="92">
        <v>4.3899999999999997</v>
      </c>
      <c r="D837" s="92">
        <v>4.47</v>
      </c>
      <c r="E837" s="92">
        <v>4.8</v>
      </c>
      <c r="F837" s="92">
        <v>5.16</v>
      </c>
      <c r="G837" s="92">
        <v>5.57</v>
      </c>
      <c r="H837" s="92">
        <v>6</v>
      </c>
      <c r="I837" s="92">
        <v>6.4</v>
      </c>
      <c r="J837" s="92">
        <v>6.6</v>
      </c>
      <c r="K837" s="92">
        <v>6.32</v>
      </c>
      <c r="L837" s="92">
        <v>5.81</v>
      </c>
      <c r="N837" s="92">
        <f t="shared" ca="1" si="65"/>
        <v>5.5925849179258051</v>
      </c>
      <c r="O837" s="92">
        <f t="shared" si="66"/>
        <v>-0.6872003689379157</v>
      </c>
      <c r="P837" s="92">
        <f t="shared" si="67"/>
        <v>5.6296627421098302</v>
      </c>
      <c r="Q837" s="92">
        <f t="shared" ca="1" si="68"/>
        <v>0.99341384628484342</v>
      </c>
      <c r="R837" s="92">
        <f t="shared" ca="1" si="69"/>
        <v>5.7717344469149401</v>
      </c>
    </row>
    <row r="838" spans="1:18" x14ac:dyDescent="0.3">
      <c r="A838" s="107">
        <v>40955.013888888891</v>
      </c>
      <c r="B838" s="92">
        <v>4.71</v>
      </c>
      <c r="C838" s="92">
        <v>4.82</v>
      </c>
      <c r="D838" s="92">
        <v>5.14</v>
      </c>
      <c r="E838" s="92">
        <v>5.47</v>
      </c>
      <c r="F838" s="92">
        <v>5.75</v>
      </c>
      <c r="G838" s="92">
        <v>5.98</v>
      </c>
      <c r="H838" s="92">
        <v>6.19</v>
      </c>
      <c r="I838" s="92">
        <v>6.45</v>
      </c>
      <c r="J838" s="92">
        <v>6.74</v>
      </c>
      <c r="K838" s="92">
        <v>6.83</v>
      </c>
      <c r="L838" s="92">
        <v>5.82</v>
      </c>
      <c r="N838" s="92">
        <f t="shared" ca="1" si="65"/>
        <v>5.9793296649310488</v>
      </c>
      <c r="O838" s="92">
        <f t="shared" si="66"/>
        <v>-0.31894811403495643</v>
      </c>
      <c r="P838" s="92">
        <f t="shared" si="67"/>
        <v>6.0096445218422927</v>
      </c>
      <c r="Q838" s="92">
        <f t="shared" ca="1" si="68"/>
        <v>0.99495563226725581</v>
      </c>
      <c r="R838" s="92">
        <f t="shared" ca="1" si="69"/>
        <v>5.790641779795429</v>
      </c>
    </row>
    <row r="839" spans="1:18" x14ac:dyDescent="0.3">
      <c r="A839" s="107">
        <v>40955.020833333336</v>
      </c>
      <c r="B839" s="92">
        <v>4.75</v>
      </c>
      <c r="C839" s="92">
        <v>4.88</v>
      </c>
      <c r="D839" s="92">
        <v>5.21</v>
      </c>
      <c r="E839" s="92">
        <v>5.65</v>
      </c>
      <c r="F839" s="92">
        <v>6</v>
      </c>
      <c r="G839" s="92">
        <v>6.21</v>
      </c>
      <c r="H839" s="92">
        <v>6.24</v>
      </c>
      <c r="I839" s="92">
        <v>6.17</v>
      </c>
      <c r="J839" s="92">
        <v>6.05</v>
      </c>
      <c r="K839" s="92">
        <v>5.63</v>
      </c>
      <c r="L839" s="92">
        <v>5.91</v>
      </c>
      <c r="N839" s="92">
        <f t="shared" ca="1" si="65"/>
        <v>5.8959549480936246</v>
      </c>
      <c r="O839" s="92">
        <f t="shared" si="66"/>
        <v>-4.4534948657058253E-2</v>
      </c>
      <c r="P839" s="92">
        <f t="shared" si="67"/>
        <v>6.2142893500006897</v>
      </c>
      <c r="Q839" s="92">
        <f t="shared" ca="1" si="68"/>
        <v>0.94877380437603376</v>
      </c>
      <c r="R839" s="92">
        <f t="shared" ca="1" si="69"/>
        <v>5.60725318386236</v>
      </c>
    </row>
    <row r="840" spans="1:18" x14ac:dyDescent="0.3">
      <c r="A840" s="107">
        <v>40955.027777777781</v>
      </c>
      <c r="B840" s="92">
        <v>4.8899999999999997</v>
      </c>
      <c r="C840" s="92">
        <v>4.96</v>
      </c>
      <c r="D840" s="92">
        <v>5.23</v>
      </c>
      <c r="E840" s="92">
        <v>5.71</v>
      </c>
      <c r="F840" s="92">
        <v>6.13</v>
      </c>
      <c r="G840" s="92">
        <v>6.4</v>
      </c>
      <c r="H840" s="92">
        <v>6.51</v>
      </c>
      <c r="I840" s="92">
        <v>6.45</v>
      </c>
      <c r="J840" s="92">
        <v>6.23</v>
      </c>
      <c r="K840" s="92">
        <v>5.67</v>
      </c>
      <c r="L840" s="92">
        <v>6.7</v>
      </c>
      <c r="N840" s="92">
        <f t="shared" ca="1" si="65"/>
        <v>6.0529092405406439</v>
      </c>
      <c r="O840" s="92">
        <f t="shared" si="66"/>
        <v>-0.15747991263303679</v>
      </c>
      <c r="P840" s="92">
        <f t="shared" si="67"/>
        <v>6.415645318840034</v>
      </c>
      <c r="Q840" s="92">
        <f t="shared" ca="1" si="68"/>
        <v>0.9434607026616344</v>
      </c>
      <c r="R840" s="92">
        <f t="shared" ca="1" si="69"/>
        <v>6.3211867078329504</v>
      </c>
    </row>
    <row r="841" spans="1:18" x14ac:dyDescent="0.3">
      <c r="A841" s="107">
        <v>40955.034722222219</v>
      </c>
      <c r="B841" s="92">
        <v>4.6500000000000004</v>
      </c>
      <c r="C841" s="92">
        <v>4.74</v>
      </c>
      <c r="D841" s="92">
        <v>5.08</v>
      </c>
      <c r="E841" s="92">
        <v>5.58</v>
      </c>
      <c r="F841" s="92">
        <v>6</v>
      </c>
      <c r="G841" s="92">
        <v>6.27</v>
      </c>
      <c r="H841" s="92">
        <v>6.22</v>
      </c>
      <c r="I841" s="92">
        <v>5.9</v>
      </c>
      <c r="J841" s="92">
        <v>5.52</v>
      </c>
      <c r="K841" s="92">
        <v>4.9800000000000004</v>
      </c>
      <c r="L841" s="92">
        <v>6.28</v>
      </c>
      <c r="N841" s="92">
        <f t="shared" ca="1" si="65"/>
        <v>5.7351198629318905</v>
      </c>
      <c r="O841" s="92">
        <f t="shared" si="66"/>
        <v>7.3987456568965382E-2</v>
      </c>
      <c r="P841" s="92">
        <f t="shared" si="67"/>
        <v>6.2628117105803751</v>
      </c>
      <c r="Q841" s="92">
        <f t="shared" ca="1" si="68"/>
        <v>0.91574202258755377</v>
      </c>
      <c r="R841" s="92">
        <f t="shared" ca="1" si="69"/>
        <v>5.7508599018498376</v>
      </c>
    </row>
    <row r="842" spans="1:18" x14ac:dyDescent="0.3">
      <c r="A842" s="107">
        <v>40955.041666666664</v>
      </c>
      <c r="B842" s="92">
        <v>3.88</v>
      </c>
      <c r="C842" s="92">
        <v>3.94</v>
      </c>
      <c r="D842" s="92">
        <v>4.16</v>
      </c>
      <c r="E842" s="92">
        <v>4.4800000000000004</v>
      </c>
      <c r="F842" s="92">
        <v>5.0199999999999996</v>
      </c>
      <c r="G842" s="92">
        <v>5.7</v>
      </c>
      <c r="H842" s="92">
        <v>6.25</v>
      </c>
      <c r="I842" s="92">
        <v>6.54</v>
      </c>
      <c r="J842" s="92">
        <v>6.49</v>
      </c>
      <c r="K842" s="92">
        <v>5.95</v>
      </c>
      <c r="L842" s="92">
        <v>5.86</v>
      </c>
      <c r="N842" s="92">
        <f t="shared" ca="1" si="65"/>
        <v>5.5185493958164695</v>
      </c>
      <c r="O842" s="92">
        <f t="shared" si="66"/>
        <v>-0.85123590734058385</v>
      </c>
      <c r="P842" s="92">
        <f t="shared" si="67"/>
        <v>5.7757256092249714</v>
      </c>
      <c r="Q842" s="92">
        <f t="shared" ca="1" si="68"/>
        <v>0.95547291703093706</v>
      </c>
      <c r="R842" s="92">
        <f t="shared" ca="1" si="69"/>
        <v>5.5990712938012912</v>
      </c>
    </row>
    <row r="843" spans="1:18" x14ac:dyDescent="0.3">
      <c r="A843" s="107">
        <v>40955.048611111109</v>
      </c>
      <c r="B843" s="92">
        <v>3.9</v>
      </c>
      <c r="C843" s="92">
        <v>3.94</v>
      </c>
      <c r="D843" s="92">
        <v>4.13</v>
      </c>
      <c r="E843" s="92">
        <v>4.5</v>
      </c>
      <c r="F843" s="92">
        <v>5.0999999999999996</v>
      </c>
      <c r="G843" s="92">
        <v>5.73</v>
      </c>
      <c r="H843" s="92">
        <v>6.23</v>
      </c>
      <c r="I843" s="92">
        <v>6.51</v>
      </c>
      <c r="J843" s="92">
        <v>6.55</v>
      </c>
      <c r="K843" s="92">
        <v>6.18</v>
      </c>
      <c r="L843" s="92">
        <v>5.67</v>
      </c>
      <c r="N843" s="92">
        <f t="shared" ca="1" si="65"/>
        <v>5.5463873518886988</v>
      </c>
      <c r="O843" s="92">
        <f t="shared" si="66"/>
        <v>-0.77310813010078627</v>
      </c>
      <c r="P843" s="92">
        <f t="shared" si="67"/>
        <v>5.7990954203951635</v>
      </c>
      <c r="Q843" s="92">
        <f t="shared" ca="1" si="68"/>
        <v>0.9564228469809789</v>
      </c>
      <c r="R843" s="92">
        <f t="shared" ca="1" si="69"/>
        <v>5.4229175423821507</v>
      </c>
    </row>
    <row r="844" spans="1:18" x14ac:dyDescent="0.3">
      <c r="A844" s="107">
        <v>40955.055555555555</v>
      </c>
      <c r="B844" s="92">
        <v>3.88</v>
      </c>
      <c r="C844" s="92">
        <v>3.97</v>
      </c>
      <c r="D844" s="92">
        <v>4.18</v>
      </c>
      <c r="E844" s="92">
        <v>4.5999999999999996</v>
      </c>
      <c r="F844" s="92">
        <v>5.16</v>
      </c>
      <c r="G844" s="92">
        <v>5.72</v>
      </c>
      <c r="H844" s="92">
        <v>6.13</v>
      </c>
      <c r="I844" s="92">
        <v>6.39</v>
      </c>
      <c r="J844" s="92">
        <v>6.5</v>
      </c>
      <c r="K844" s="92">
        <v>6.19</v>
      </c>
      <c r="L844" s="92">
        <v>5.68</v>
      </c>
      <c r="N844" s="92">
        <f t="shared" ca="1" si="65"/>
        <v>5.5366590938327693</v>
      </c>
      <c r="O844" s="92">
        <f t="shared" si="66"/>
        <v>-0.63971584331636666</v>
      </c>
      <c r="P844" s="92">
        <f t="shared" si="67"/>
        <v>5.777014802757475</v>
      </c>
      <c r="Q844" s="92">
        <f t="shared" ca="1" si="68"/>
        <v>0.95839447930616695</v>
      </c>
      <c r="R844" s="92">
        <f t="shared" ca="1" si="69"/>
        <v>5.4436806424590278</v>
      </c>
    </row>
    <row r="845" spans="1:18" x14ac:dyDescent="0.3">
      <c r="A845" s="107">
        <v>40955.138888888891</v>
      </c>
      <c r="B845" s="92">
        <v>4.91</v>
      </c>
      <c r="C845" s="92">
        <v>4.8600000000000003</v>
      </c>
      <c r="D845" s="92">
        <v>4.83</v>
      </c>
      <c r="E845" s="92">
        <v>4.84</v>
      </c>
      <c r="F845" s="92">
        <v>4.87</v>
      </c>
      <c r="G845" s="92">
        <v>4.87</v>
      </c>
      <c r="H845" s="92">
        <v>4.8499999999999996</v>
      </c>
      <c r="I845" s="92">
        <v>4.87</v>
      </c>
      <c r="J845" s="92">
        <v>4.99</v>
      </c>
      <c r="K845" s="92">
        <v>5.04</v>
      </c>
      <c r="L845" s="92">
        <v>5.01</v>
      </c>
      <c r="N845" s="92">
        <f t="shared" ca="1" si="65"/>
        <v>4.883628405687471</v>
      </c>
      <c r="O845" s="92">
        <f t="shared" si="66"/>
        <v>3.8028794247858003E-2</v>
      </c>
      <c r="P845" s="92">
        <f t="shared" si="67"/>
        <v>4.8671294674428633</v>
      </c>
      <c r="Q845" s="92">
        <f t="shared" ca="1" si="68"/>
        <v>1.0033898704267006</v>
      </c>
      <c r="R845" s="92">
        <f t="shared" ca="1" si="69"/>
        <v>5.0269832508377696</v>
      </c>
    </row>
    <row r="846" spans="1:18" x14ac:dyDescent="0.3">
      <c r="A846" s="107">
        <v>40955.152777777781</v>
      </c>
      <c r="B846" s="92">
        <v>5.56</v>
      </c>
      <c r="C846" s="92">
        <v>5.39</v>
      </c>
      <c r="D846" s="92">
        <v>5.17</v>
      </c>
      <c r="E846" s="92">
        <v>5.08</v>
      </c>
      <c r="F846" s="92">
        <v>5.18</v>
      </c>
      <c r="G846" s="92">
        <v>5.39</v>
      </c>
      <c r="H846" s="92">
        <v>5.56</v>
      </c>
      <c r="I846" s="92">
        <v>5.6</v>
      </c>
      <c r="J846" s="92">
        <v>5.6</v>
      </c>
      <c r="K846" s="92">
        <v>5.54</v>
      </c>
      <c r="L846" s="92">
        <v>5.94</v>
      </c>
      <c r="N846" s="92">
        <f t="shared" ca="1" si="65"/>
        <v>5.3868507410514939</v>
      </c>
      <c r="O846" s="92">
        <f t="shared" si="66"/>
        <v>-0.28695771833844369</v>
      </c>
      <c r="P846" s="92">
        <f t="shared" si="67"/>
        <v>5.4140337819594935</v>
      </c>
      <c r="Q846" s="92">
        <f t="shared" ca="1" si="68"/>
        <v>0.99497915195901099</v>
      </c>
      <c r="R846" s="92">
        <f t="shared" ca="1" si="69"/>
        <v>5.9101761626365255</v>
      </c>
    </row>
    <row r="847" spans="1:18" x14ac:dyDescent="0.3">
      <c r="A847" s="107">
        <v>40955.479166666664</v>
      </c>
      <c r="B847" s="92">
        <v>14.77</v>
      </c>
      <c r="C847" s="92">
        <v>14.51</v>
      </c>
      <c r="D847" s="92">
        <v>13.96</v>
      </c>
      <c r="E847" s="92">
        <v>13.47</v>
      </c>
      <c r="F847" s="92">
        <v>13.08</v>
      </c>
      <c r="G847" s="92">
        <v>12.74</v>
      </c>
      <c r="H847" s="92">
        <v>12.26</v>
      </c>
      <c r="I847" s="92">
        <v>11.73</v>
      </c>
      <c r="J847" s="92">
        <v>11.17</v>
      </c>
      <c r="K847" s="92">
        <v>10.28</v>
      </c>
      <c r="L847" s="92">
        <v>11.23</v>
      </c>
      <c r="N847" s="92">
        <f t="shared" ca="1" si="65"/>
        <v>12.553197727922477</v>
      </c>
      <c r="O847" s="92">
        <f t="shared" si="66"/>
        <v>0.35489739817447474</v>
      </c>
      <c r="P847" s="92">
        <f t="shared" si="67"/>
        <v>12.670091988949986</v>
      </c>
      <c r="Q847" s="92">
        <f t="shared" ca="1" si="68"/>
        <v>0.99077400060477405</v>
      </c>
      <c r="R847" s="92">
        <f t="shared" ca="1" si="69"/>
        <v>11.126392026791613</v>
      </c>
    </row>
    <row r="848" spans="1:18" x14ac:dyDescent="0.3">
      <c r="A848" s="107">
        <v>40955.486111111109</v>
      </c>
      <c r="B848" s="92">
        <v>15.97</v>
      </c>
      <c r="C848" s="92">
        <v>15.73</v>
      </c>
      <c r="D848" s="92">
        <v>15.27</v>
      </c>
      <c r="E848" s="92">
        <v>14.78</v>
      </c>
      <c r="F848" s="92">
        <v>14.29</v>
      </c>
      <c r="G848" s="92">
        <v>13.83</v>
      </c>
      <c r="H848" s="92">
        <v>13.36</v>
      </c>
      <c r="I848" s="92">
        <v>12.87</v>
      </c>
      <c r="J848" s="92">
        <v>12.38</v>
      </c>
      <c r="K848" s="92">
        <v>11.54</v>
      </c>
      <c r="L848" s="92">
        <v>12.18</v>
      </c>
      <c r="N848" s="92">
        <f t="shared" ca="1" si="65"/>
        <v>13.747504366005748</v>
      </c>
      <c r="O848" s="92">
        <f t="shared" si="66"/>
        <v>0.31950681315211321</v>
      </c>
      <c r="P848" s="92">
        <f t="shared" si="67"/>
        <v>13.761659830488371</v>
      </c>
      <c r="Q848" s="92">
        <f t="shared" ca="1" si="68"/>
        <v>0.99897138392773943</v>
      </c>
      <c r="R848" s="92">
        <f t="shared" ca="1" si="69"/>
        <v>12.167471456239866</v>
      </c>
    </row>
    <row r="849" spans="1:18" x14ac:dyDescent="0.3">
      <c r="A849" s="107">
        <v>40955.5</v>
      </c>
      <c r="B849" s="92">
        <v>15.87</v>
      </c>
      <c r="C849" s="92">
        <v>15.63</v>
      </c>
      <c r="D849" s="92">
        <v>15.18</v>
      </c>
      <c r="E849" s="92">
        <v>14.75</v>
      </c>
      <c r="F849" s="92">
        <v>14.29</v>
      </c>
      <c r="G849" s="92">
        <v>13.63</v>
      </c>
      <c r="H849" s="92">
        <v>12.93</v>
      </c>
      <c r="I849" s="92">
        <v>12.11</v>
      </c>
      <c r="J849" s="92">
        <v>11.43</v>
      </c>
      <c r="K849" s="92">
        <v>10.39</v>
      </c>
      <c r="L849" s="92">
        <v>11.81</v>
      </c>
      <c r="N849" s="92">
        <f t="shared" ca="1" si="65"/>
        <v>13.359857280944043</v>
      </c>
      <c r="O849" s="92">
        <f t="shared" si="66"/>
        <v>0.48721288644081373</v>
      </c>
      <c r="P849" s="92">
        <f t="shared" si="67"/>
        <v>13.527429057912139</v>
      </c>
      <c r="Q849" s="92">
        <f t="shared" ca="1" si="68"/>
        <v>0.98761244459307784</v>
      </c>
      <c r="R849" s="92">
        <f t="shared" ca="1" si="69"/>
        <v>11.66370297064425</v>
      </c>
    </row>
    <row r="850" spans="1:18" x14ac:dyDescent="0.3">
      <c r="A850" s="107">
        <v>40955.506944444445</v>
      </c>
      <c r="B850" s="92">
        <v>15.79</v>
      </c>
      <c r="C850" s="92">
        <v>15.52</v>
      </c>
      <c r="D850" s="92">
        <v>14.98</v>
      </c>
      <c r="E850" s="92">
        <v>14.27</v>
      </c>
      <c r="F850" s="92">
        <v>13.69</v>
      </c>
      <c r="G850" s="92">
        <v>13.1</v>
      </c>
      <c r="H850" s="92">
        <v>12.52</v>
      </c>
      <c r="I850" s="92">
        <v>11.94</v>
      </c>
      <c r="J850" s="92">
        <v>11.37</v>
      </c>
      <c r="K850" s="92">
        <v>10.54</v>
      </c>
      <c r="L850" s="92">
        <v>11.37</v>
      </c>
      <c r="N850" s="92">
        <f t="shared" ca="1" si="65"/>
        <v>13.039688439544223</v>
      </c>
      <c r="O850" s="92">
        <f t="shared" si="66"/>
        <v>0.41847670683590876</v>
      </c>
      <c r="P850" s="92">
        <f t="shared" si="67"/>
        <v>13.015280487163785</v>
      </c>
      <c r="Q850" s="92">
        <f t="shared" ca="1" si="68"/>
        <v>1.0018753304936079</v>
      </c>
      <c r="R850" s="92">
        <f t="shared" ca="1" si="69"/>
        <v>11.391322507712321</v>
      </c>
    </row>
    <row r="851" spans="1:18" x14ac:dyDescent="0.3">
      <c r="A851" s="107">
        <v>40955.513888888891</v>
      </c>
      <c r="B851" s="92">
        <v>15.01</v>
      </c>
      <c r="C851" s="92">
        <v>14.62</v>
      </c>
      <c r="D851" s="92">
        <v>13.99</v>
      </c>
      <c r="E851" s="92">
        <v>13.51</v>
      </c>
      <c r="F851" s="92">
        <v>13.13</v>
      </c>
      <c r="G851" s="92">
        <v>12.61</v>
      </c>
      <c r="H851" s="92">
        <v>12.06</v>
      </c>
      <c r="I851" s="92">
        <v>11.46</v>
      </c>
      <c r="J851" s="92">
        <v>10.92</v>
      </c>
      <c r="K851" s="92">
        <v>10.029999999999999</v>
      </c>
      <c r="L851" s="92">
        <v>11.23</v>
      </c>
      <c r="N851" s="92">
        <f t="shared" ca="1" si="65"/>
        <v>12.446626847409268</v>
      </c>
      <c r="O851" s="92">
        <f t="shared" si="66"/>
        <v>0.41211053885750598</v>
      </c>
      <c r="P851" s="92">
        <f t="shared" si="67"/>
        <v>12.529686032217775</v>
      </c>
      <c r="Q851" s="92">
        <f t="shared" ca="1" si="68"/>
        <v>0.99337100829223213</v>
      </c>
      <c r="R851" s="92">
        <f t="shared" ca="1" si="69"/>
        <v>11.155556423121768</v>
      </c>
    </row>
    <row r="852" spans="1:18" x14ac:dyDescent="0.3">
      <c r="A852" s="107">
        <v>40955.520833333336</v>
      </c>
      <c r="B852" s="92">
        <v>15.27</v>
      </c>
      <c r="C852" s="92">
        <v>14.9</v>
      </c>
      <c r="D852" s="92">
        <v>14.16</v>
      </c>
      <c r="E852" s="92">
        <v>13.8</v>
      </c>
      <c r="F852" s="92">
        <v>13.64</v>
      </c>
      <c r="G852" s="92">
        <v>13.44</v>
      </c>
      <c r="H852" s="92">
        <v>13.02</v>
      </c>
      <c r="I852" s="92">
        <v>12.4</v>
      </c>
      <c r="J852" s="92">
        <v>11.79</v>
      </c>
      <c r="K852" s="92">
        <v>10.82</v>
      </c>
      <c r="L852" s="92">
        <v>12.42</v>
      </c>
      <c r="N852" s="92">
        <f t="shared" ca="1" si="65"/>
        <v>13.108958640064255</v>
      </c>
      <c r="O852" s="92">
        <f t="shared" si="66"/>
        <v>0.29338921190100198</v>
      </c>
      <c r="P852" s="92">
        <f t="shared" si="67"/>
        <v>13.379003485692444</v>
      </c>
      <c r="Q852" s="92">
        <f t="shared" ca="1" si="68"/>
        <v>0.97981577283263466</v>
      </c>
      <c r="R852" s="92">
        <f t="shared" ca="1" si="69"/>
        <v>12.169311898581322</v>
      </c>
    </row>
    <row r="853" spans="1:18" x14ac:dyDescent="0.3">
      <c r="A853" s="107">
        <v>40955.791666666664</v>
      </c>
      <c r="B853" s="92">
        <v>9.7200000000000006</v>
      </c>
      <c r="C853" s="92">
        <v>9.66</v>
      </c>
      <c r="D853" s="92">
        <v>9.52</v>
      </c>
      <c r="E853" s="92">
        <v>9.36</v>
      </c>
      <c r="F853" s="92">
        <v>9.1999999999999993</v>
      </c>
      <c r="G853" s="92">
        <v>9.0299999999999994</v>
      </c>
      <c r="H853" s="92">
        <v>8.81</v>
      </c>
      <c r="I853" s="92">
        <v>8.5</v>
      </c>
      <c r="J853" s="92">
        <v>8.09</v>
      </c>
      <c r="K853" s="92">
        <v>7.19</v>
      </c>
      <c r="L853" s="92">
        <v>8.49</v>
      </c>
      <c r="N853" s="92">
        <f t="shared" ca="1" si="65"/>
        <v>8.8554959386617362</v>
      </c>
      <c r="O853" s="92">
        <f t="shared" si="66"/>
        <v>0.22792819924417945</v>
      </c>
      <c r="P853" s="92">
        <f t="shared" si="67"/>
        <v>8.9981457300169367</v>
      </c>
      <c r="Q853" s="92">
        <f t="shared" ca="1" si="68"/>
        <v>0.98414675693911746</v>
      </c>
      <c r="R853" s="92">
        <f t="shared" ca="1" si="69"/>
        <v>8.3554059664131071</v>
      </c>
    </row>
    <row r="854" spans="1:18" x14ac:dyDescent="0.3">
      <c r="A854" s="107">
        <v>40955.798611111109</v>
      </c>
      <c r="B854" s="92">
        <v>11.26</v>
      </c>
      <c r="C854" s="92">
        <v>11.15</v>
      </c>
      <c r="D854" s="92">
        <v>10.89</v>
      </c>
      <c r="E854" s="92">
        <v>10.66</v>
      </c>
      <c r="F854" s="92">
        <v>10.49</v>
      </c>
      <c r="G854" s="92">
        <v>10.3</v>
      </c>
      <c r="H854" s="92">
        <v>10.050000000000001</v>
      </c>
      <c r="I854" s="92">
        <v>9.7799999999999994</v>
      </c>
      <c r="J854" s="92">
        <v>9.4600000000000009</v>
      </c>
      <c r="K854" s="92">
        <v>8.91</v>
      </c>
      <c r="L854" s="92">
        <v>10.59</v>
      </c>
      <c r="N854" s="92">
        <f t="shared" ca="1" si="65"/>
        <v>10.186166265277111</v>
      </c>
      <c r="O854" s="92">
        <f t="shared" si="66"/>
        <v>0.22706262630699295</v>
      </c>
      <c r="P854" s="92">
        <f t="shared" si="67"/>
        <v>10.263803411473807</v>
      </c>
      <c r="Q854" s="92">
        <f t="shared" ca="1" si="68"/>
        <v>0.99243583074575392</v>
      </c>
      <c r="R854" s="92">
        <f t="shared" ca="1" si="69"/>
        <v>10.509895447597534</v>
      </c>
    </row>
    <row r="855" spans="1:18" x14ac:dyDescent="0.3">
      <c r="A855" s="107">
        <v>40955.805555555555</v>
      </c>
      <c r="B855" s="92">
        <v>12.39</v>
      </c>
      <c r="C855" s="92">
        <v>12.35</v>
      </c>
      <c r="D855" s="92">
        <v>12.28</v>
      </c>
      <c r="E855" s="92">
        <v>12.17</v>
      </c>
      <c r="F855" s="92">
        <v>12.02</v>
      </c>
      <c r="G855" s="92">
        <v>11.79</v>
      </c>
      <c r="H855" s="92">
        <v>11.47</v>
      </c>
      <c r="I855" s="92">
        <v>11.09</v>
      </c>
      <c r="J855" s="92">
        <v>10.75</v>
      </c>
      <c r="K855" s="92">
        <v>10.37</v>
      </c>
      <c r="L855" s="92">
        <v>12.01</v>
      </c>
      <c r="N855" s="92">
        <f t="shared" ca="1" si="65"/>
        <v>11.599534634773871</v>
      </c>
      <c r="O855" s="92">
        <f t="shared" si="66"/>
        <v>0.25428215412586497</v>
      </c>
      <c r="P855" s="92">
        <f t="shared" si="67"/>
        <v>11.743610161181804</v>
      </c>
      <c r="Q855" s="92">
        <f t="shared" ca="1" si="68"/>
        <v>0.98773158130843175</v>
      </c>
      <c r="R855" s="92">
        <f t="shared" ca="1" si="69"/>
        <v>11.862656291514265</v>
      </c>
    </row>
    <row r="856" spans="1:18" x14ac:dyDescent="0.3">
      <c r="A856" s="107">
        <v>40955.8125</v>
      </c>
      <c r="B856" s="92">
        <v>13.18</v>
      </c>
      <c r="C856" s="92">
        <v>13.12</v>
      </c>
      <c r="D856" s="92">
        <v>12.96</v>
      </c>
      <c r="E856" s="92">
        <v>12.7</v>
      </c>
      <c r="F856" s="92">
        <v>12.43</v>
      </c>
      <c r="G856" s="92">
        <v>12.2</v>
      </c>
      <c r="H856" s="92">
        <v>12</v>
      </c>
      <c r="I856" s="92">
        <v>11.86</v>
      </c>
      <c r="J856" s="92">
        <v>11.82</v>
      </c>
      <c r="K856" s="92">
        <v>11.58</v>
      </c>
      <c r="L856" s="92">
        <v>12.55</v>
      </c>
      <c r="N856" s="92">
        <f t="shared" ca="1" si="65"/>
        <v>12.25989455025578</v>
      </c>
      <c r="O856" s="92">
        <f t="shared" si="66"/>
        <v>0.15274701421419384</v>
      </c>
      <c r="P856" s="92">
        <f t="shared" si="67"/>
        <v>12.171141922545079</v>
      </c>
      <c r="Q856" s="92">
        <f t="shared" ca="1" si="68"/>
        <v>1.0072920542933035</v>
      </c>
      <c r="R856" s="92">
        <f t="shared" ca="1" si="69"/>
        <v>12.641515281380959</v>
      </c>
    </row>
    <row r="857" spans="1:18" x14ac:dyDescent="0.3">
      <c r="A857" s="107">
        <v>40955.819444444445</v>
      </c>
      <c r="B857" s="92">
        <v>12.36</v>
      </c>
      <c r="C857" s="92">
        <v>12.22</v>
      </c>
      <c r="D857" s="92">
        <v>11.96</v>
      </c>
      <c r="E857" s="92">
        <v>11.79</v>
      </c>
      <c r="F857" s="92">
        <v>11.73</v>
      </c>
      <c r="G857" s="92">
        <v>11.67</v>
      </c>
      <c r="H857" s="92">
        <v>11.51</v>
      </c>
      <c r="I857" s="92">
        <v>11.24</v>
      </c>
      <c r="J857" s="92">
        <v>10.93</v>
      </c>
      <c r="K857" s="92">
        <v>10.52</v>
      </c>
      <c r="L857" s="92">
        <v>12.37</v>
      </c>
      <c r="N857" s="92">
        <f t="shared" ca="1" si="65"/>
        <v>11.513952061491597</v>
      </c>
      <c r="O857" s="92">
        <f t="shared" si="66"/>
        <v>0.12757384953626849</v>
      </c>
      <c r="P857" s="92">
        <f t="shared" si="67"/>
        <v>11.646940384023692</v>
      </c>
      <c r="Q857" s="92">
        <f t="shared" ca="1" si="68"/>
        <v>0.98858169457838752</v>
      </c>
      <c r="R857" s="92">
        <f t="shared" ca="1" si="69"/>
        <v>12.228755561934653</v>
      </c>
    </row>
    <row r="858" spans="1:18" x14ac:dyDescent="0.3">
      <c r="A858" s="107">
        <v>40955.840277777781</v>
      </c>
      <c r="B858" s="92">
        <v>11.6</v>
      </c>
      <c r="C858" s="92">
        <v>11.5</v>
      </c>
      <c r="D858" s="92">
        <v>11.43</v>
      </c>
      <c r="E858" s="92">
        <v>11.27</v>
      </c>
      <c r="F858" s="92">
        <v>11.06</v>
      </c>
      <c r="G858" s="92">
        <v>10.74</v>
      </c>
      <c r="H858" s="92">
        <v>10.42</v>
      </c>
      <c r="I858" s="92">
        <v>10.3</v>
      </c>
      <c r="J858" s="92">
        <v>10.09</v>
      </c>
      <c r="K858" s="92">
        <v>9.7200000000000006</v>
      </c>
      <c r="L858" s="92">
        <v>10.94</v>
      </c>
      <c r="N858" s="92">
        <f t="shared" ca="1" si="65"/>
        <v>10.715459409443776</v>
      </c>
      <c r="O858" s="92">
        <f t="shared" si="66"/>
        <v>0.2795217703586893</v>
      </c>
      <c r="P858" s="92">
        <f t="shared" si="67"/>
        <v>10.693556153518415</v>
      </c>
      <c r="Q858" s="92">
        <f t="shared" ca="1" si="68"/>
        <v>1.0020482667889816</v>
      </c>
      <c r="R858" s="92">
        <f t="shared" ca="1" si="69"/>
        <v>10.962408038671459</v>
      </c>
    </row>
    <row r="859" spans="1:18" x14ac:dyDescent="0.3">
      <c r="A859" s="107">
        <v>40955.868055555555</v>
      </c>
      <c r="B859" s="92">
        <v>10.28</v>
      </c>
      <c r="C859" s="92">
        <v>10.16</v>
      </c>
      <c r="D859" s="92">
        <v>9.94</v>
      </c>
      <c r="E859" s="92">
        <v>9.74</v>
      </c>
      <c r="F859" s="92">
        <v>9.48</v>
      </c>
      <c r="G859" s="92">
        <v>9.26</v>
      </c>
      <c r="H859" s="92">
        <v>9.15</v>
      </c>
      <c r="I859" s="92">
        <v>8.9499999999999993</v>
      </c>
      <c r="J859" s="92">
        <v>8.7899999999999991</v>
      </c>
      <c r="K859" s="92">
        <v>8.39</v>
      </c>
      <c r="L859" s="92">
        <v>9.48</v>
      </c>
      <c r="N859" s="92">
        <f t="shared" ca="1" si="65"/>
        <v>9.2985839046033085</v>
      </c>
      <c r="O859" s="92">
        <f t="shared" si="66"/>
        <v>0.11043132348297641</v>
      </c>
      <c r="P859" s="92">
        <f t="shared" si="67"/>
        <v>9.2441590758854311</v>
      </c>
      <c r="Q859" s="92">
        <f t="shared" ca="1" si="68"/>
        <v>1.0058874829252833</v>
      </c>
      <c r="R859" s="92">
        <f t="shared" ca="1" si="69"/>
        <v>9.5358133381316854</v>
      </c>
    </row>
    <row r="860" spans="1:18" x14ac:dyDescent="0.3">
      <c r="A860" s="107">
        <v>40955.875</v>
      </c>
      <c r="B860" s="92">
        <v>11.27</v>
      </c>
      <c r="C860" s="92">
        <v>11.06</v>
      </c>
      <c r="D860" s="92">
        <v>10.7</v>
      </c>
      <c r="E860" s="92">
        <v>10.39</v>
      </c>
      <c r="F860" s="92">
        <v>10.08</v>
      </c>
      <c r="G860" s="92">
        <v>9.77</v>
      </c>
      <c r="H860" s="92">
        <v>9.4700000000000006</v>
      </c>
      <c r="I860" s="92">
        <v>9.08</v>
      </c>
      <c r="J860" s="92">
        <v>8.6999999999999993</v>
      </c>
      <c r="K860" s="92">
        <v>8.41</v>
      </c>
      <c r="L860" s="92">
        <v>10.050000000000001</v>
      </c>
      <c r="N860" s="92">
        <f t="shared" ca="1" si="65"/>
        <v>9.7024425309836406</v>
      </c>
      <c r="O860" s="92">
        <f t="shared" si="66"/>
        <v>0.28820373117100423</v>
      </c>
      <c r="P860" s="92">
        <f t="shared" si="67"/>
        <v>9.7264414698975017</v>
      </c>
      <c r="Q860" s="92">
        <f t="shared" ca="1" si="68"/>
        <v>0.99753260850968617</v>
      </c>
      <c r="R860" s="92">
        <f t="shared" ca="1" si="69"/>
        <v>10.025202715522347</v>
      </c>
    </row>
    <row r="861" spans="1:18" x14ac:dyDescent="0.3">
      <c r="A861" s="107">
        <v>40955.881944444445</v>
      </c>
      <c r="B861" s="92">
        <v>10.96</v>
      </c>
      <c r="C861" s="92">
        <v>10.89</v>
      </c>
      <c r="D861" s="92">
        <v>10.58</v>
      </c>
      <c r="E861" s="92">
        <v>10.28</v>
      </c>
      <c r="F861" s="92">
        <v>10.039999999999999</v>
      </c>
      <c r="G861" s="92">
        <v>9.8000000000000007</v>
      </c>
      <c r="H861" s="92">
        <v>9.4700000000000006</v>
      </c>
      <c r="I861" s="92">
        <v>9.1999999999999993</v>
      </c>
      <c r="J861" s="92">
        <v>8.99</v>
      </c>
      <c r="K861" s="92">
        <v>8.6999999999999993</v>
      </c>
      <c r="L861" s="92">
        <v>9.6</v>
      </c>
      <c r="N861" s="92">
        <f t="shared" ca="1" si="65"/>
        <v>9.7360320393584434</v>
      </c>
      <c r="O861" s="92">
        <f t="shared" si="66"/>
        <v>0.3165358452214535</v>
      </c>
      <c r="P861" s="92">
        <f t="shared" si="67"/>
        <v>9.7520230411548852</v>
      </c>
      <c r="Q861" s="92">
        <f t="shared" ca="1" si="68"/>
        <v>0.99836023748826708</v>
      </c>
      <c r="R861" s="92">
        <f t="shared" ca="1" si="69"/>
        <v>9.5842582798873632</v>
      </c>
    </row>
    <row r="862" spans="1:18" x14ac:dyDescent="0.3">
      <c r="A862" s="107">
        <v>40955.888888888891</v>
      </c>
      <c r="B862" s="92">
        <v>9.5500000000000007</v>
      </c>
      <c r="C862" s="92">
        <v>9.44</v>
      </c>
      <c r="D862" s="92">
        <v>9.15</v>
      </c>
      <c r="E862" s="92">
        <v>8.89</v>
      </c>
      <c r="F862" s="92">
        <v>8.77</v>
      </c>
      <c r="G862" s="92">
        <v>8.59</v>
      </c>
      <c r="H862" s="92">
        <v>8.4700000000000006</v>
      </c>
      <c r="I862" s="92">
        <v>8.3699999999999992</v>
      </c>
      <c r="J862" s="92">
        <v>8.14</v>
      </c>
      <c r="K862" s="92">
        <v>7.71</v>
      </c>
      <c r="L862" s="92">
        <v>8.82</v>
      </c>
      <c r="N862" s="92">
        <f t="shared" ca="1" si="65"/>
        <v>8.5987063159698529</v>
      </c>
      <c r="O862" s="92">
        <f t="shared" si="66"/>
        <v>0.13000426313361887</v>
      </c>
      <c r="P862" s="92">
        <f t="shared" si="67"/>
        <v>8.5727033446417007</v>
      </c>
      <c r="Q862" s="92">
        <f t="shared" ca="1" si="68"/>
        <v>1.0030332288757438</v>
      </c>
      <c r="R862" s="92">
        <f t="shared" ca="1" si="69"/>
        <v>8.8467530786840598</v>
      </c>
    </row>
    <row r="863" spans="1:18" x14ac:dyDescent="0.3">
      <c r="A863" s="107">
        <v>40955.895833333336</v>
      </c>
      <c r="B863" s="92">
        <v>8.1300000000000008</v>
      </c>
      <c r="C863" s="92">
        <v>8.0399999999999991</v>
      </c>
      <c r="D863" s="92">
        <v>7.89</v>
      </c>
      <c r="E863" s="92">
        <v>7.72</v>
      </c>
      <c r="F863" s="92">
        <v>7.56</v>
      </c>
      <c r="G863" s="92">
        <v>7.3</v>
      </c>
      <c r="H863" s="92">
        <v>7.02</v>
      </c>
      <c r="I863" s="92">
        <v>6.76</v>
      </c>
      <c r="J863" s="92">
        <v>6.48</v>
      </c>
      <c r="K863" s="92">
        <v>6</v>
      </c>
      <c r="L863" s="92">
        <v>7.47</v>
      </c>
      <c r="N863" s="92">
        <f t="shared" ca="1" si="65"/>
        <v>7.1984647201276157</v>
      </c>
      <c r="O863" s="92">
        <f t="shared" si="66"/>
        <v>0.36142532609611516</v>
      </c>
      <c r="P863" s="92">
        <f t="shared" si="67"/>
        <v>7.2592080762431825</v>
      </c>
      <c r="Q863" s="92">
        <f t="shared" ca="1" si="68"/>
        <v>0.99163223378120846</v>
      </c>
      <c r="R863" s="92">
        <f t="shared" ca="1" si="69"/>
        <v>7.4074927863456272</v>
      </c>
    </row>
    <row r="864" spans="1:18" x14ac:dyDescent="0.3">
      <c r="A864" s="107">
        <v>40955.902777777781</v>
      </c>
      <c r="B864" s="92">
        <v>7.77</v>
      </c>
      <c r="C864" s="92">
        <v>7.64</v>
      </c>
      <c r="D864" s="92">
        <v>7.45</v>
      </c>
      <c r="E864" s="92">
        <v>7.26</v>
      </c>
      <c r="F864" s="92">
        <v>7.01</v>
      </c>
      <c r="G864" s="92">
        <v>6.74</v>
      </c>
      <c r="H864" s="92">
        <v>6.48</v>
      </c>
      <c r="I864" s="92">
        <v>6.16</v>
      </c>
      <c r="J864" s="92">
        <v>5.94</v>
      </c>
      <c r="K864" s="92">
        <v>5.69</v>
      </c>
      <c r="L864" s="92">
        <v>7.28</v>
      </c>
      <c r="N864" s="92">
        <f t="shared" ca="1" si="65"/>
        <v>6.685162301045219</v>
      </c>
      <c r="O864" s="92">
        <f t="shared" si="66"/>
        <v>0.36353489897613345</v>
      </c>
      <c r="P864" s="92">
        <f t="shared" si="67"/>
        <v>6.7021181085304935</v>
      </c>
      <c r="Q864" s="92">
        <f t="shared" ca="1" si="68"/>
        <v>0.99747008226195044</v>
      </c>
      <c r="R864" s="92">
        <f t="shared" ca="1" si="69"/>
        <v>7.2615821988669991</v>
      </c>
    </row>
    <row r="865" spans="1:18" x14ac:dyDescent="0.3">
      <c r="A865" s="107">
        <v>40955.909722222219</v>
      </c>
      <c r="B865" s="92">
        <v>9.18</v>
      </c>
      <c r="C865" s="92">
        <v>9.06</v>
      </c>
      <c r="D865" s="92">
        <v>8.81</v>
      </c>
      <c r="E865" s="92">
        <v>8.4700000000000006</v>
      </c>
      <c r="F865" s="92">
        <v>8.09</v>
      </c>
      <c r="G865" s="92">
        <v>7.73</v>
      </c>
      <c r="H865" s="92">
        <v>7.52</v>
      </c>
      <c r="I865" s="92">
        <v>7.29</v>
      </c>
      <c r="J865" s="92">
        <v>6.95</v>
      </c>
      <c r="K865" s="92">
        <v>6.43</v>
      </c>
      <c r="L865" s="92">
        <v>8.1199999999999992</v>
      </c>
      <c r="N865" s="92">
        <f t="shared" ca="1" si="65"/>
        <v>7.7868916443124352</v>
      </c>
      <c r="O865" s="92">
        <f t="shared" si="66"/>
        <v>0.25452187661235703</v>
      </c>
      <c r="P865" s="92">
        <f t="shared" si="67"/>
        <v>7.6995563317539286</v>
      </c>
      <c r="Q865" s="92">
        <f t="shared" ca="1" si="68"/>
        <v>1.0113429019537561</v>
      </c>
      <c r="R865" s="92">
        <f t="shared" ca="1" si="69"/>
        <v>8.2121043638644995</v>
      </c>
    </row>
    <row r="866" spans="1:18" x14ac:dyDescent="0.3">
      <c r="A866" s="107">
        <v>40955.916666666664</v>
      </c>
      <c r="B866" s="92">
        <v>7.77</v>
      </c>
      <c r="C866" s="92">
        <v>7.68</v>
      </c>
      <c r="D866" s="92">
        <v>7.54</v>
      </c>
      <c r="E866" s="92">
        <v>7.36</v>
      </c>
      <c r="F866" s="92">
        <v>7.08</v>
      </c>
      <c r="G866" s="92">
        <v>6.81</v>
      </c>
      <c r="H866" s="92">
        <v>6.65</v>
      </c>
      <c r="I866" s="92">
        <v>6.48</v>
      </c>
      <c r="J866" s="92">
        <v>6.28</v>
      </c>
      <c r="K866" s="92">
        <v>6.03</v>
      </c>
      <c r="L866" s="92">
        <v>7.06</v>
      </c>
      <c r="N866" s="92">
        <f t="shared" ca="1" si="65"/>
        <v>6.8549545849004065</v>
      </c>
      <c r="O866" s="92">
        <f t="shared" si="66"/>
        <v>0.2197068470904219</v>
      </c>
      <c r="P866" s="92">
        <f t="shared" si="67"/>
        <v>6.786842044588715</v>
      </c>
      <c r="Q866" s="92">
        <f t="shared" ca="1" si="68"/>
        <v>1.0100359695811691</v>
      </c>
      <c r="R866" s="92">
        <f t="shared" ca="1" si="69"/>
        <v>7.1308539452430537</v>
      </c>
    </row>
    <row r="867" spans="1:18" x14ac:dyDescent="0.3">
      <c r="A867" s="107">
        <v>40955.923611111109</v>
      </c>
      <c r="B867" s="92">
        <v>7.44</v>
      </c>
      <c r="C867" s="92">
        <v>7.33</v>
      </c>
      <c r="D867" s="92">
        <v>7.04</v>
      </c>
      <c r="E867" s="92">
        <v>6.75</v>
      </c>
      <c r="F867" s="92">
        <v>6.51</v>
      </c>
      <c r="G867" s="92">
        <v>6.25</v>
      </c>
      <c r="H867" s="92">
        <v>5.98</v>
      </c>
      <c r="I867" s="92">
        <v>5.72</v>
      </c>
      <c r="J867" s="92">
        <v>5.5</v>
      </c>
      <c r="K867" s="92">
        <v>5.3</v>
      </c>
      <c r="L867" s="92">
        <v>6.57</v>
      </c>
      <c r="N867" s="92">
        <f t="shared" ca="1" si="65"/>
        <v>6.2247634430230132</v>
      </c>
      <c r="O867" s="92">
        <f t="shared" si="66"/>
        <v>0.40809012965042307</v>
      </c>
      <c r="P867" s="92">
        <f t="shared" si="67"/>
        <v>6.2105804280646302</v>
      </c>
      <c r="Q867" s="92">
        <f t="shared" ca="1" si="68"/>
        <v>1.0022836859006434</v>
      </c>
      <c r="R867" s="92">
        <f t="shared" ca="1" si="69"/>
        <v>6.5850038163672275</v>
      </c>
    </row>
    <row r="868" spans="1:18" x14ac:dyDescent="0.3">
      <c r="A868" s="107">
        <v>40955.930555555555</v>
      </c>
      <c r="B868" s="92">
        <v>5.96</v>
      </c>
      <c r="C868" s="92">
        <v>5.89</v>
      </c>
      <c r="D868" s="92">
        <v>5.73</v>
      </c>
      <c r="E868" s="92">
        <v>5.54</v>
      </c>
      <c r="F868" s="92">
        <v>5.33</v>
      </c>
      <c r="G868" s="92">
        <v>5.12</v>
      </c>
      <c r="H868" s="92">
        <v>4.9000000000000004</v>
      </c>
      <c r="I868" s="92">
        <v>4.7</v>
      </c>
      <c r="J868" s="92">
        <v>4.4800000000000004</v>
      </c>
      <c r="K868" s="92">
        <v>4.17</v>
      </c>
      <c r="L868" s="92">
        <v>5.18</v>
      </c>
      <c r="N868" s="92">
        <f t="shared" ca="1" si="65"/>
        <v>5.0806772932516653</v>
      </c>
      <c r="O868" s="92">
        <f t="shared" si="66"/>
        <v>0.40585693636200476</v>
      </c>
      <c r="P868" s="92">
        <f t="shared" si="67"/>
        <v>5.087883645717203</v>
      </c>
      <c r="Q868" s="92">
        <f t="shared" ca="1" si="68"/>
        <v>0.99858362475100948</v>
      </c>
      <c r="R868" s="92">
        <f t="shared" ca="1" si="69"/>
        <v>5.1726631762102286</v>
      </c>
    </row>
    <row r="869" spans="1:18" x14ac:dyDescent="0.3">
      <c r="A869" s="107">
        <v>40955.9375</v>
      </c>
      <c r="B869" s="92">
        <v>6.28</v>
      </c>
      <c r="C869" s="92">
        <v>6.16</v>
      </c>
      <c r="D869" s="92">
        <v>5.92</v>
      </c>
      <c r="E869" s="92">
        <v>5.58</v>
      </c>
      <c r="F869" s="92">
        <v>5.27</v>
      </c>
      <c r="G869" s="92">
        <v>5</v>
      </c>
      <c r="H869" s="92">
        <v>4.84</v>
      </c>
      <c r="I869" s="92">
        <v>4.68</v>
      </c>
      <c r="J869" s="92">
        <v>4.5</v>
      </c>
      <c r="K869" s="92">
        <v>4.13</v>
      </c>
      <c r="L869" s="92">
        <v>5.21</v>
      </c>
      <c r="N869" s="92">
        <f t="shared" ca="1" si="65"/>
        <v>5.0821286948489526</v>
      </c>
      <c r="O869" s="92">
        <f t="shared" si="66"/>
        <v>0.30054629290478502</v>
      </c>
      <c r="P869" s="92">
        <f t="shared" si="67"/>
        <v>4.9767555694557037</v>
      </c>
      <c r="Q869" s="92">
        <f t="shared" ca="1" si="68"/>
        <v>1.0211730562055257</v>
      </c>
      <c r="R869" s="92">
        <f t="shared" ca="1" si="69"/>
        <v>5.320311622830789</v>
      </c>
    </row>
    <row r="870" spans="1:18" x14ac:dyDescent="0.3">
      <c r="A870" s="107">
        <v>40955.944444444445</v>
      </c>
      <c r="B870" s="92">
        <v>6.79</v>
      </c>
      <c r="C870" s="92">
        <v>6.64</v>
      </c>
      <c r="D870" s="92">
        <v>6.36</v>
      </c>
      <c r="E870" s="92">
        <v>6.09</v>
      </c>
      <c r="F870" s="92">
        <v>5.83</v>
      </c>
      <c r="G870" s="92">
        <v>5.65</v>
      </c>
      <c r="H870" s="92">
        <v>5.46</v>
      </c>
      <c r="I870" s="92">
        <v>5.33</v>
      </c>
      <c r="J870" s="92">
        <v>5.25</v>
      </c>
      <c r="K870" s="92">
        <v>5.09</v>
      </c>
      <c r="L870" s="92">
        <v>5.89</v>
      </c>
      <c r="N870" s="92">
        <f t="shared" ca="1" si="65"/>
        <v>5.6984345851432732</v>
      </c>
      <c r="O870" s="92">
        <f t="shared" si="66"/>
        <v>0.31610407801626644</v>
      </c>
      <c r="P870" s="92">
        <f t="shared" si="67"/>
        <v>5.622377451732544</v>
      </c>
      <c r="Q870" s="92">
        <f t="shared" ca="1" si="68"/>
        <v>1.0135275751341262</v>
      </c>
      <c r="R870" s="92">
        <f t="shared" ca="1" si="69"/>
        <v>5.9696774175400025</v>
      </c>
    </row>
    <row r="871" spans="1:18" x14ac:dyDescent="0.3">
      <c r="A871" s="107">
        <v>40955.951388888891</v>
      </c>
      <c r="B871" s="92">
        <v>7.37</v>
      </c>
      <c r="C871" s="92">
        <v>7.31</v>
      </c>
      <c r="D871" s="92">
        <v>7.21</v>
      </c>
      <c r="E871" s="92">
        <v>7.05</v>
      </c>
      <c r="F871" s="92">
        <v>6.87</v>
      </c>
      <c r="G871" s="92">
        <v>6.69</v>
      </c>
      <c r="H871" s="92">
        <v>6.51</v>
      </c>
      <c r="I871" s="92">
        <v>6.32</v>
      </c>
      <c r="J871" s="92">
        <v>6.05</v>
      </c>
      <c r="K871" s="92">
        <v>5.66</v>
      </c>
      <c r="L871" s="92">
        <v>6.74</v>
      </c>
      <c r="N871" s="92">
        <f t="shared" ca="1" si="65"/>
        <v>6.6307657316073403</v>
      </c>
      <c r="O871" s="92">
        <f t="shared" si="66"/>
        <v>0.25204245853545948</v>
      </c>
      <c r="P871" s="92">
        <f t="shared" si="67"/>
        <v>6.6639084105033062</v>
      </c>
      <c r="Q871" s="92">
        <f t="shared" ca="1" si="68"/>
        <v>0.99502654045428829</v>
      </c>
      <c r="R871" s="92">
        <f t="shared" ca="1" si="69"/>
        <v>6.7064788826619033</v>
      </c>
    </row>
    <row r="872" spans="1:18" x14ac:dyDescent="0.3">
      <c r="A872" s="107">
        <v>40955.958333333336</v>
      </c>
      <c r="B872" s="92">
        <v>4.84</v>
      </c>
      <c r="C872" s="92">
        <v>4.83</v>
      </c>
      <c r="D872" s="92">
        <v>4.7699999999999996</v>
      </c>
      <c r="E872" s="92">
        <v>4.6500000000000004</v>
      </c>
      <c r="F872" s="92">
        <v>4.55</v>
      </c>
      <c r="G872" s="92">
        <v>4.46</v>
      </c>
      <c r="H872" s="92">
        <v>4.38</v>
      </c>
      <c r="I872" s="92">
        <v>4.28</v>
      </c>
      <c r="J872" s="92">
        <v>4.1900000000000004</v>
      </c>
      <c r="K872" s="92">
        <v>4.0199999999999996</v>
      </c>
      <c r="L872" s="92">
        <v>4.29</v>
      </c>
      <c r="N872" s="92">
        <f t="shared" ca="1" si="65"/>
        <v>4.4520004418236274</v>
      </c>
      <c r="O872" s="92">
        <f t="shared" si="66"/>
        <v>0.1672621945183074</v>
      </c>
      <c r="P872" s="92">
        <f t="shared" si="67"/>
        <v>4.4484490252199826</v>
      </c>
      <c r="Q872" s="92">
        <f t="shared" ca="1" si="68"/>
        <v>1.0007983493985231</v>
      </c>
      <c r="R872" s="92">
        <f t="shared" ca="1" si="69"/>
        <v>4.2934249189196638</v>
      </c>
    </row>
    <row r="873" spans="1:18" x14ac:dyDescent="0.3">
      <c r="A873" s="107">
        <v>40956.034722222219</v>
      </c>
      <c r="B873" s="92">
        <v>7.91</v>
      </c>
      <c r="C873" s="92">
        <v>7.84</v>
      </c>
      <c r="D873" s="92">
        <v>7.74</v>
      </c>
      <c r="E873" s="92">
        <v>7.65</v>
      </c>
      <c r="F873" s="92">
        <v>7.68</v>
      </c>
      <c r="G873" s="92">
        <v>7.86</v>
      </c>
      <c r="H873" s="92">
        <v>8.1</v>
      </c>
      <c r="I873" s="92">
        <v>8.32</v>
      </c>
      <c r="J873" s="92">
        <v>8.39</v>
      </c>
      <c r="K873" s="92">
        <v>8.0399999999999991</v>
      </c>
      <c r="L873" s="92">
        <v>8.48</v>
      </c>
      <c r="N873" s="92">
        <f t="shared" ca="1" si="65"/>
        <v>7.9678173285305016</v>
      </c>
      <c r="O873" s="92">
        <f t="shared" si="66"/>
        <v>-0.2779452814290686</v>
      </c>
      <c r="P873" s="92">
        <f t="shared" si="67"/>
        <v>7.8939443055834948</v>
      </c>
      <c r="Q873" s="92">
        <f t="shared" ca="1" si="68"/>
        <v>1.0093581890227874</v>
      </c>
      <c r="R873" s="92">
        <f t="shared" ca="1" si="69"/>
        <v>8.5593574429132371</v>
      </c>
    </row>
    <row r="874" spans="1:18" x14ac:dyDescent="0.3">
      <c r="A874" s="107">
        <v>40956.208333333336</v>
      </c>
      <c r="B874" s="92">
        <v>10.55</v>
      </c>
      <c r="C874" s="92">
        <v>10.43</v>
      </c>
      <c r="D874" s="92">
        <v>10.27</v>
      </c>
      <c r="E874" s="92">
        <v>10.130000000000001</v>
      </c>
      <c r="F874" s="92">
        <v>9.99</v>
      </c>
      <c r="G874" s="92">
        <v>9.82</v>
      </c>
      <c r="H874" s="92">
        <v>9.68</v>
      </c>
      <c r="I874" s="92">
        <v>9.5</v>
      </c>
      <c r="J874" s="92">
        <v>9.2200000000000006</v>
      </c>
      <c r="K874" s="92">
        <v>8.68</v>
      </c>
      <c r="L874" s="92">
        <v>9.18</v>
      </c>
      <c r="N874" s="92">
        <f t="shared" ca="1" si="65"/>
        <v>9.7572159374044354</v>
      </c>
      <c r="O874" s="92">
        <f t="shared" si="66"/>
        <v>0.13269333167021119</v>
      </c>
      <c r="P874" s="92">
        <f t="shared" si="67"/>
        <v>9.7998180600197422</v>
      </c>
      <c r="Q874" s="92">
        <f t="shared" ca="1" si="68"/>
        <v>0.99565276392333135</v>
      </c>
      <c r="R874" s="92">
        <f t="shared" ca="1" si="69"/>
        <v>9.1400923728161807</v>
      </c>
    </row>
    <row r="875" spans="1:18" x14ac:dyDescent="0.3">
      <c r="A875" s="107">
        <v>40956.256944444445</v>
      </c>
      <c r="B875" s="92">
        <v>11.18</v>
      </c>
      <c r="C875" s="92">
        <v>11.13</v>
      </c>
      <c r="D875" s="92">
        <v>11.04</v>
      </c>
      <c r="E875" s="92">
        <v>10.83</v>
      </c>
      <c r="F875" s="92">
        <v>10.57</v>
      </c>
      <c r="G875" s="92">
        <v>10.35</v>
      </c>
      <c r="H875" s="92">
        <v>10.17</v>
      </c>
      <c r="I875" s="92">
        <v>9.92</v>
      </c>
      <c r="J875" s="92">
        <v>9.48</v>
      </c>
      <c r="K875" s="92">
        <v>8.5299999999999994</v>
      </c>
      <c r="L875" s="92">
        <v>9.76</v>
      </c>
      <c r="N875" s="92">
        <f t="shared" ca="1" si="65"/>
        <v>10.256750336158746</v>
      </c>
      <c r="O875" s="92">
        <f t="shared" si="66"/>
        <v>0.162126684087191</v>
      </c>
      <c r="P875" s="92">
        <f t="shared" si="67"/>
        <v>10.324016471980594</v>
      </c>
      <c r="Q875" s="92">
        <f t="shared" ca="1" si="68"/>
        <v>0.99348449937052996</v>
      </c>
      <c r="R875" s="92">
        <f t="shared" ca="1" si="69"/>
        <v>9.696408713856373</v>
      </c>
    </row>
    <row r="876" spans="1:18" x14ac:dyDescent="0.3">
      <c r="A876" s="107">
        <v>40956.263888888891</v>
      </c>
      <c r="B876" s="92">
        <v>10.74</v>
      </c>
      <c r="C876" s="92">
        <v>10.7</v>
      </c>
      <c r="D876" s="92">
        <v>10.57</v>
      </c>
      <c r="E876" s="92">
        <v>10.38</v>
      </c>
      <c r="F876" s="92">
        <v>10.18</v>
      </c>
      <c r="G876" s="92">
        <v>10.029999999999999</v>
      </c>
      <c r="H876" s="92">
        <v>9.86</v>
      </c>
      <c r="I876" s="92">
        <v>9.67</v>
      </c>
      <c r="J876" s="92">
        <v>9.43</v>
      </c>
      <c r="K876" s="92">
        <v>8.8800000000000008</v>
      </c>
      <c r="L876" s="92">
        <v>9.99</v>
      </c>
      <c r="N876" s="92">
        <f t="shared" ca="1" si="65"/>
        <v>9.9715092275723656</v>
      </c>
      <c r="O876" s="92">
        <f t="shared" si="66"/>
        <v>0.157969384492088</v>
      </c>
      <c r="P876" s="92">
        <f t="shared" si="67"/>
        <v>10.005464714368015</v>
      </c>
      <c r="Q876" s="92">
        <f t="shared" ca="1" si="68"/>
        <v>0.99660630587733834</v>
      </c>
      <c r="R876" s="92">
        <f t="shared" ca="1" si="69"/>
        <v>9.9560969957146099</v>
      </c>
    </row>
    <row r="877" spans="1:18" x14ac:dyDescent="0.3">
      <c r="A877" s="107">
        <v>40956.270833333336</v>
      </c>
      <c r="B877" s="92">
        <v>9.9</v>
      </c>
      <c r="C877" s="92">
        <v>9.83</v>
      </c>
      <c r="D877" s="92">
        <v>9.7100000000000009</v>
      </c>
      <c r="E877" s="92">
        <v>9.6</v>
      </c>
      <c r="F877" s="92">
        <v>9.4600000000000009</v>
      </c>
      <c r="G877" s="92">
        <v>9.32</v>
      </c>
      <c r="H877" s="92">
        <v>9.17</v>
      </c>
      <c r="I877" s="92">
        <v>8.94</v>
      </c>
      <c r="J877" s="92">
        <v>8.6300000000000008</v>
      </c>
      <c r="K877" s="92">
        <v>8.11</v>
      </c>
      <c r="L877" s="92">
        <v>9.33</v>
      </c>
      <c r="N877" s="92">
        <f t="shared" ca="1" si="65"/>
        <v>9.2140482154486101</v>
      </c>
      <c r="O877" s="92">
        <f t="shared" si="66"/>
        <v>0.14993812914588467</v>
      </c>
      <c r="P877" s="92">
        <f t="shared" si="67"/>
        <v>9.2983592510322524</v>
      </c>
      <c r="Q877" s="92">
        <f t="shared" ca="1" si="68"/>
        <v>0.99093269755368052</v>
      </c>
      <c r="R877" s="92">
        <f t="shared" ca="1" si="69"/>
        <v>9.2454020681758387</v>
      </c>
    </row>
    <row r="878" spans="1:18" x14ac:dyDescent="0.3">
      <c r="A878" s="107">
        <v>40956.277777777781</v>
      </c>
      <c r="B878" s="92">
        <v>9.6199999999999992</v>
      </c>
      <c r="C878" s="92">
        <v>9.5399999999999991</v>
      </c>
      <c r="D878" s="92">
        <v>9.39</v>
      </c>
      <c r="E878" s="92">
        <v>9.2200000000000006</v>
      </c>
      <c r="F878" s="92">
        <v>9.01</v>
      </c>
      <c r="G878" s="92">
        <v>8.7799999999999994</v>
      </c>
      <c r="H878" s="92">
        <v>8.57</v>
      </c>
      <c r="I878" s="92">
        <v>8.32</v>
      </c>
      <c r="J878" s="92">
        <v>7.96</v>
      </c>
      <c r="K878" s="92">
        <v>7.39</v>
      </c>
      <c r="L878" s="92">
        <v>8.89</v>
      </c>
      <c r="N878" s="92">
        <f t="shared" ca="1" si="65"/>
        <v>8.6951148198551813</v>
      </c>
      <c r="O878" s="92">
        <f t="shared" si="66"/>
        <v>0.22371197773201076</v>
      </c>
      <c r="P878" s="92">
        <f t="shared" si="67"/>
        <v>8.7495995658016312</v>
      </c>
      <c r="Q878" s="92">
        <f t="shared" ca="1" si="68"/>
        <v>0.99377288691480159</v>
      </c>
      <c r="R878" s="92">
        <f t="shared" ca="1" si="69"/>
        <v>8.8346409646725874</v>
      </c>
    </row>
    <row r="879" spans="1:18" x14ac:dyDescent="0.3">
      <c r="A879" s="107">
        <v>40956.361111111109</v>
      </c>
      <c r="B879" s="92">
        <v>9.7100000000000009</v>
      </c>
      <c r="C879" s="92">
        <v>9.6</v>
      </c>
      <c r="D879" s="92">
        <v>9.4600000000000009</v>
      </c>
      <c r="E879" s="92">
        <v>9.24</v>
      </c>
      <c r="F879" s="92">
        <v>9.02</v>
      </c>
      <c r="G879" s="92">
        <v>8.85</v>
      </c>
      <c r="H879" s="92">
        <v>8.6199999999999992</v>
      </c>
      <c r="I879" s="92">
        <v>8.32</v>
      </c>
      <c r="J879" s="92">
        <v>8.06</v>
      </c>
      <c r="K879" s="92">
        <v>7.77</v>
      </c>
      <c r="L879" s="92">
        <v>8.08</v>
      </c>
      <c r="N879" s="92">
        <f t="shared" ca="1" si="65"/>
        <v>8.7585567569754055</v>
      </c>
      <c r="O879" s="92">
        <f t="shared" si="66"/>
        <v>0.24333704896461184</v>
      </c>
      <c r="P879" s="92">
        <f t="shared" si="67"/>
        <v>8.8166741289675983</v>
      </c>
      <c r="Q879" s="92">
        <f t="shared" ca="1" si="68"/>
        <v>0.99340824316039478</v>
      </c>
      <c r="R879" s="92">
        <f t="shared" ca="1" si="69"/>
        <v>8.0267386047359892</v>
      </c>
    </row>
    <row r="880" spans="1:18" x14ac:dyDescent="0.3">
      <c r="A880" s="107">
        <v>40956.368055555555</v>
      </c>
      <c r="B880" s="92">
        <v>8.7100000000000009</v>
      </c>
      <c r="C880" s="92">
        <v>8.6</v>
      </c>
      <c r="D880" s="92">
        <v>8.4</v>
      </c>
      <c r="E880" s="92">
        <v>8.19</v>
      </c>
      <c r="F880" s="92">
        <v>7.93</v>
      </c>
      <c r="G880" s="92">
        <v>7.59</v>
      </c>
      <c r="H880" s="92">
        <v>7.38</v>
      </c>
      <c r="I880" s="92">
        <v>7.25</v>
      </c>
      <c r="J880" s="92">
        <v>7.17</v>
      </c>
      <c r="K880" s="92">
        <v>6.94</v>
      </c>
      <c r="L880" s="92">
        <v>7.31</v>
      </c>
      <c r="N880" s="92">
        <f t="shared" ca="1" si="65"/>
        <v>7.6784069062703164</v>
      </c>
      <c r="O880" s="92">
        <f t="shared" si="66"/>
        <v>0.25928309175265823</v>
      </c>
      <c r="P880" s="92">
        <f t="shared" si="67"/>
        <v>7.5595496475516981</v>
      </c>
      <c r="Q880" s="92">
        <f t="shared" ca="1" si="68"/>
        <v>1.0157227962325921</v>
      </c>
      <c r="R880" s="92">
        <f t="shared" ca="1" si="69"/>
        <v>7.4249336404602477</v>
      </c>
    </row>
    <row r="881" spans="1:18" x14ac:dyDescent="0.3">
      <c r="A881" s="107">
        <v>40956.375</v>
      </c>
      <c r="B881" s="92">
        <v>8.93</v>
      </c>
      <c r="C881" s="92">
        <v>8.8800000000000008</v>
      </c>
      <c r="D881" s="92">
        <v>8.73</v>
      </c>
      <c r="E881" s="92">
        <v>8.43</v>
      </c>
      <c r="F881" s="92">
        <v>8.14</v>
      </c>
      <c r="G881" s="92">
        <v>7.82</v>
      </c>
      <c r="H881" s="92">
        <v>7.52</v>
      </c>
      <c r="I881" s="92">
        <v>7.21</v>
      </c>
      <c r="J881" s="92">
        <v>6.98</v>
      </c>
      <c r="K881" s="92">
        <v>6.53</v>
      </c>
      <c r="L881" s="92">
        <v>7.14</v>
      </c>
      <c r="N881" s="92">
        <f t="shared" ca="1" si="65"/>
        <v>7.7836858565650404</v>
      </c>
      <c r="O881" s="92">
        <f t="shared" si="66"/>
        <v>0.36149266033025851</v>
      </c>
      <c r="P881" s="92">
        <f t="shared" si="67"/>
        <v>7.7762942320033437</v>
      </c>
      <c r="Q881" s="92">
        <f t="shared" ca="1" si="68"/>
        <v>1.0009505330355526</v>
      </c>
      <c r="R881" s="92">
        <f t="shared" ca="1" si="69"/>
        <v>7.1467868058738455</v>
      </c>
    </row>
    <row r="882" spans="1:18" x14ac:dyDescent="0.3">
      <c r="A882" s="107">
        <v>40956.430555555555</v>
      </c>
      <c r="B882" s="92">
        <v>8.82</v>
      </c>
      <c r="C882" s="92">
        <v>8.7200000000000006</v>
      </c>
      <c r="D882" s="92">
        <v>8.5399999999999991</v>
      </c>
      <c r="E882" s="92">
        <v>8.33</v>
      </c>
      <c r="F882" s="92">
        <v>8.1199999999999992</v>
      </c>
      <c r="G882" s="92">
        <v>7.91</v>
      </c>
      <c r="H882" s="92">
        <v>7.7</v>
      </c>
      <c r="I882" s="92">
        <v>7.43</v>
      </c>
      <c r="J882" s="92">
        <v>7.17</v>
      </c>
      <c r="K882" s="92">
        <v>6.77</v>
      </c>
      <c r="L882" s="92">
        <v>7.5</v>
      </c>
      <c r="N882" s="92">
        <f t="shared" ca="1" si="65"/>
        <v>7.8452490771744507</v>
      </c>
      <c r="O882" s="92">
        <f t="shared" si="66"/>
        <v>0.24865134085873786</v>
      </c>
      <c r="P882" s="92">
        <f t="shared" si="67"/>
        <v>7.879564572203555</v>
      </c>
      <c r="Q882" s="92">
        <f t="shared" ca="1" si="68"/>
        <v>0.99564500110194443</v>
      </c>
      <c r="R882" s="92">
        <f t="shared" ca="1" si="69"/>
        <v>7.467337508264583</v>
      </c>
    </row>
    <row r="883" spans="1:18" x14ac:dyDescent="0.3">
      <c r="A883" s="107">
        <v>40956.4375</v>
      </c>
      <c r="B883" s="92">
        <v>9.14</v>
      </c>
      <c r="C883" s="92">
        <v>8.9600000000000009</v>
      </c>
      <c r="D883" s="92">
        <v>8.6</v>
      </c>
      <c r="E883" s="92">
        <v>8.3699999999999992</v>
      </c>
      <c r="F883" s="92">
        <v>8.23</v>
      </c>
      <c r="G883" s="92">
        <v>8.11</v>
      </c>
      <c r="H883" s="92">
        <v>7.94</v>
      </c>
      <c r="I883" s="92">
        <v>7.68</v>
      </c>
      <c r="J883" s="92">
        <v>7.42</v>
      </c>
      <c r="K883" s="92">
        <v>7.08</v>
      </c>
      <c r="L883" s="92">
        <v>8.01</v>
      </c>
      <c r="N883" s="92">
        <f t="shared" ca="1" si="65"/>
        <v>8.0253003723068304</v>
      </c>
      <c r="O883" s="92">
        <f t="shared" si="66"/>
        <v>0.19576648291161833</v>
      </c>
      <c r="P883" s="92">
        <f t="shared" si="67"/>
        <v>8.0854218461199441</v>
      </c>
      <c r="Q883" s="92">
        <f t="shared" ca="1" si="68"/>
        <v>0.99256421310386356</v>
      </c>
      <c r="R883" s="92">
        <f t="shared" ca="1" si="69"/>
        <v>7.9504393469619465</v>
      </c>
    </row>
    <row r="884" spans="1:18" x14ac:dyDescent="0.3">
      <c r="A884" s="107">
        <v>40956.444444444445</v>
      </c>
      <c r="B884" s="92">
        <v>8.2100000000000009</v>
      </c>
      <c r="C884" s="92">
        <v>8.09</v>
      </c>
      <c r="D884" s="92">
        <v>7.81</v>
      </c>
      <c r="E884" s="92">
        <v>7.5</v>
      </c>
      <c r="F884" s="92">
        <v>7.08</v>
      </c>
      <c r="G884" s="92">
        <v>6.86</v>
      </c>
      <c r="H884" s="92">
        <v>6.71</v>
      </c>
      <c r="I884" s="92">
        <v>6.63</v>
      </c>
      <c r="J884" s="92">
        <v>6.51</v>
      </c>
      <c r="K884" s="92">
        <v>6.39</v>
      </c>
      <c r="L884" s="92">
        <v>7.14</v>
      </c>
      <c r="N884" s="92">
        <f t="shared" ca="1" si="65"/>
        <v>7.0025635235948238</v>
      </c>
      <c r="O884" s="92">
        <f t="shared" si="66"/>
        <v>0.20430420845687269</v>
      </c>
      <c r="P884" s="92">
        <f t="shared" si="67"/>
        <v>6.8383048445797785</v>
      </c>
      <c r="Q884" s="92">
        <f t="shared" ca="1" si="68"/>
        <v>1.0240203797210417</v>
      </c>
      <c r="R884" s="92">
        <f t="shared" ca="1" si="69"/>
        <v>7.311505511208237</v>
      </c>
    </row>
    <row r="885" spans="1:18" x14ac:dyDescent="0.3">
      <c r="A885" s="107">
        <v>40956.451388888891</v>
      </c>
      <c r="B885" s="92">
        <v>7.27</v>
      </c>
      <c r="C885" s="92">
        <v>7.12</v>
      </c>
      <c r="D885" s="92">
        <v>6.92</v>
      </c>
      <c r="E885" s="92">
        <v>6.65</v>
      </c>
      <c r="F885" s="92">
        <v>6.43</v>
      </c>
      <c r="G885" s="92">
        <v>6.23</v>
      </c>
      <c r="H885" s="92">
        <v>6</v>
      </c>
      <c r="I885" s="92">
        <v>5.79</v>
      </c>
      <c r="J885" s="92">
        <v>5.63</v>
      </c>
      <c r="K885" s="92">
        <v>5.4</v>
      </c>
      <c r="L885" s="92">
        <v>5.68</v>
      </c>
      <c r="N885" s="92">
        <f t="shared" ca="1" si="65"/>
        <v>6.2106117273056416</v>
      </c>
      <c r="O885" s="92">
        <f t="shared" si="66"/>
        <v>0.3476168329176777</v>
      </c>
      <c r="P885" s="92">
        <f t="shared" si="67"/>
        <v>6.1965136326618317</v>
      </c>
      <c r="Q885" s="92">
        <f t="shared" ca="1" si="68"/>
        <v>1.0022751655978772</v>
      </c>
      <c r="R885" s="92">
        <f t="shared" ca="1" si="69"/>
        <v>5.6929229405959427</v>
      </c>
    </row>
    <row r="886" spans="1:18" x14ac:dyDescent="0.3">
      <c r="A886" s="107">
        <v>40956.486111111109</v>
      </c>
      <c r="B886" s="92">
        <v>7.28</v>
      </c>
      <c r="C886" s="92">
        <v>7.25</v>
      </c>
      <c r="D886" s="92">
        <v>7.14</v>
      </c>
      <c r="E886" s="92">
        <v>6.95</v>
      </c>
      <c r="F886" s="92">
        <v>6.8</v>
      </c>
      <c r="G886" s="92">
        <v>6.63</v>
      </c>
      <c r="H886" s="92">
        <v>6.46</v>
      </c>
      <c r="I886" s="92">
        <v>6.38</v>
      </c>
      <c r="J886" s="92">
        <v>6.33</v>
      </c>
      <c r="K886" s="92">
        <v>6.14</v>
      </c>
      <c r="L886" s="92">
        <v>6</v>
      </c>
      <c r="N886" s="92">
        <f t="shared" ca="1" si="65"/>
        <v>6.6530056359886345</v>
      </c>
      <c r="O886" s="92">
        <f t="shared" si="66"/>
        <v>0.24003905322625543</v>
      </c>
      <c r="P886" s="92">
        <f t="shared" si="67"/>
        <v>6.6053715811094458</v>
      </c>
      <c r="Q886" s="92">
        <f t="shared" ca="1" si="68"/>
        <v>1.0072114118478084</v>
      </c>
      <c r="R886" s="92">
        <f t="shared" ca="1" si="69"/>
        <v>6.0432684710868507</v>
      </c>
    </row>
    <row r="887" spans="1:18" x14ac:dyDescent="0.3">
      <c r="A887" s="107">
        <v>40956.493055555555</v>
      </c>
      <c r="B887" s="92">
        <v>7.64</v>
      </c>
      <c r="C887" s="92">
        <v>7.58</v>
      </c>
      <c r="D887" s="92">
        <v>7.42</v>
      </c>
      <c r="E887" s="92">
        <v>7.35</v>
      </c>
      <c r="F887" s="92">
        <v>7.31</v>
      </c>
      <c r="G887" s="92">
        <v>7.26</v>
      </c>
      <c r="H887" s="92">
        <v>7.15</v>
      </c>
      <c r="I887" s="92">
        <v>7</v>
      </c>
      <c r="J887" s="92">
        <v>6.88</v>
      </c>
      <c r="K887" s="92">
        <v>6.65</v>
      </c>
      <c r="L887" s="92">
        <v>6.57</v>
      </c>
      <c r="N887" s="92">
        <f t="shared" ca="1" si="65"/>
        <v>7.1789980866956888</v>
      </c>
      <c r="O887" s="92">
        <f t="shared" si="66"/>
        <v>0.14108646508242625</v>
      </c>
      <c r="P887" s="92">
        <f t="shared" si="67"/>
        <v>7.2441366082286107</v>
      </c>
      <c r="Q887" s="92">
        <f t="shared" ca="1" si="68"/>
        <v>0.99100810420127483</v>
      </c>
      <c r="R887" s="92">
        <f t="shared" ca="1" si="69"/>
        <v>6.5109232446023757</v>
      </c>
    </row>
    <row r="888" spans="1:18" x14ac:dyDescent="0.3">
      <c r="A888" s="107">
        <v>40956.5</v>
      </c>
      <c r="B888" s="92">
        <v>6.22</v>
      </c>
      <c r="C888" s="92">
        <v>6.16</v>
      </c>
      <c r="D888" s="92">
        <v>6.09</v>
      </c>
      <c r="E888" s="92">
        <v>6.01</v>
      </c>
      <c r="F888" s="92">
        <v>5.96</v>
      </c>
      <c r="G888" s="92">
        <v>5.87</v>
      </c>
      <c r="H888" s="92">
        <v>5.8</v>
      </c>
      <c r="I888" s="92">
        <v>5.75</v>
      </c>
      <c r="J888" s="92">
        <v>5.73</v>
      </c>
      <c r="K888" s="92">
        <v>5.62</v>
      </c>
      <c r="L888" s="92">
        <v>5.42</v>
      </c>
      <c r="N888" s="92">
        <f t="shared" ref="N888:N951" ca="1" si="70">POWER(SUM(POWER(C888,Exponent)*$C$1,POWER(D888,Exponent)*$D$1,POWER(E888,Exponent)*$E$1,POWER(F888,Exponent)*$F$1,POWER(G888,Exponent)*$G$1,POWER(H888,Exponent)*$H$1,POWER(I888,Exponent)*$I$1,POWER(J888,Exponent)*$J$1,POWER(K888,Exponent)*$K$1),1/Exponent)</f>
        <v>5.8790184712018627</v>
      </c>
      <c r="O888" s="92">
        <f t="shared" si="66"/>
        <v>0.11086146279615287</v>
      </c>
      <c r="P888" s="92">
        <f t="shared" si="67"/>
        <v>5.8599192113870391</v>
      </c>
      <c r="Q888" s="92">
        <f t="shared" ca="1" si="68"/>
        <v>1.00325930428831</v>
      </c>
      <c r="R888" s="92">
        <f t="shared" ca="1" si="69"/>
        <v>5.4376654292426405</v>
      </c>
    </row>
    <row r="889" spans="1:18" x14ac:dyDescent="0.3">
      <c r="A889" s="107">
        <v>40956.875</v>
      </c>
      <c r="B889" s="92">
        <v>7.1</v>
      </c>
      <c r="C889" s="92">
        <v>6.88</v>
      </c>
      <c r="D889" s="92">
        <v>6.53</v>
      </c>
      <c r="E889" s="92">
        <v>6.33</v>
      </c>
      <c r="F889" s="92">
        <v>6.38</v>
      </c>
      <c r="G889" s="92">
        <v>6.66</v>
      </c>
      <c r="H889" s="92">
        <v>6.94</v>
      </c>
      <c r="I889" s="92">
        <v>7</v>
      </c>
      <c r="J889" s="92">
        <v>6.92</v>
      </c>
      <c r="K889" s="92">
        <v>6.63</v>
      </c>
      <c r="L889" s="92">
        <v>7.13</v>
      </c>
      <c r="N889" s="92">
        <f t="shared" ca="1" si="70"/>
        <v>6.6935288906770216</v>
      </c>
      <c r="O889" s="92">
        <f t="shared" si="66"/>
        <v>-0.38056488104825448</v>
      </c>
      <c r="P889" s="92">
        <f t="shared" si="67"/>
        <v>6.6994124830641724</v>
      </c>
      <c r="Q889" s="92">
        <f t="shared" ca="1" si="68"/>
        <v>0.99912177487174825</v>
      </c>
      <c r="R889" s="92">
        <f t="shared" ca="1" si="69"/>
        <v>7.1237382548355646</v>
      </c>
    </row>
    <row r="890" spans="1:18" x14ac:dyDescent="0.3">
      <c r="A890" s="107">
        <v>40956.888888888891</v>
      </c>
      <c r="B890" s="92">
        <v>10.92</v>
      </c>
      <c r="C890" s="92">
        <v>10.74</v>
      </c>
      <c r="D890" s="92">
        <v>10.34</v>
      </c>
      <c r="E890" s="92">
        <v>9.8800000000000008</v>
      </c>
      <c r="F890" s="92">
        <v>9.39</v>
      </c>
      <c r="G890" s="92">
        <v>8.86</v>
      </c>
      <c r="H890" s="92">
        <v>8.36</v>
      </c>
      <c r="I890" s="92">
        <v>7.9</v>
      </c>
      <c r="J890" s="92">
        <v>7.51</v>
      </c>
      <c r="K890" s="92">
        <v>7.02</v>
      </c>
      <c r="L890" s="92">
        <v>8.34</v>
      </c>
      <c r="N890" s="92">
        <f t="shared" ca="1" si="70"/>
        <v>8.8311678240952372</v>
      </c>
      <c r="O890" s="92">
        <f t="shared" si="66"/>
        <v>0.53679339533479009</v>
      </c>
      <c r="P890" s="92">
        <f t="shared" si="67"/>
        <v>8.7865682452888958</v>
      </c>
      <c r="Q890" s="92">
        <f t="shared" ca="1" si="68"/>
        <v>1.0050758814546572</v>
      </c>
      <c r="R890" s="92">
        <f t="shared" ca="1" si="69"/>
        <v>8.3823328513318405</v>
      </c>
    </row>
    <row r="891" spans="1:18" x14ac:dyDescent="0.3">
      <c r="A891" s="107">
        <v>40958.479166666664</v>
      </c>
      <c r="B891" s="92">
        <v>4.3899999999999997</v>
      </c>
      <c r="C891" s="92">
        <v>4.29</v>
      </c>
      <c r="D891" s="92">
        <v>4.18</v>
      </c>
      <c r="E891" s="92">
        <v>4.1399999999999997</v>
      </c>
      <c r="F891" s="92">
        <v>3.95</v>
      </c>
      <c r="G891" s="92">
        <v>3.7</v>
      </c>
      <c r="H891" s="92">
        <v>3.56</v>
      </c>
      <c r="I891" s="92">
        <v>3.44</v>
      </c>
      <c r="J891" s="92">
        <v>3.25</v>
      </c>
      <c r="K891" s="92">
        <v>3</v>
      </c>
      <c r="L891" s="92">
        <v>3.83</v>
      </c>
      <c r="N891" s="92">
        <f t="shared" ca="1" si="70"/>
        <v>3.7165901796390162</v>
      </c>
      <c r="O891" s="92">
        <f t="shared" si="66"/>
        <v>0.35644577263083149</v>
      </c>
      <c r="P891" s="92">
        <f t="shared" si="67"/>
        <v>3.6796087106555975</v>
      </c>
      <c r="Q891" s="92">
        <f t="shared" ca="1" si="68"/>
        <v>1.0100503808669454</v>
      </c>
      <c r="R891" s="92">
        <f t="shared" ca="1" si="69"/>
        <v>3.8684929587204011</v>
      </c>
    </row>
    <row r="892" spans="1:18" x14ac:dyDescent="0.3">
      <c r="A892" s="107">
        <v>40958.486111111109</v>
      </c>
      <c r="B892" s="92">
        <v>4.8099999999999996</v>
      </c>
      <c r="C892" s="92">
        <v>4.7300000000000004</v>
      </c>
      <c r="D892" s="92">
        <v>4.58</v>
      </c>
      <c r="E892" s="92">
        <v>4.43</v>
      </c>
      <c r="F892" s="92">
        <v>4.32</v>
      </c>
      <c r="G892" s="92">
        <v>4.1900000000000004</v>
      </c>
      <c r="H892" s="92">
        <v>3.96</v>
      </c>
      <c r="I892" s="92">
        <v>3.77</v>
      </c>
      <c r="J892" s="92">
        <v>3.56</v>
      </c>
      <c r="K892" s="92">
        <v>3.22</v>
      </c>
      <c r="L892" s="92">
        <v>3.96</v>
      </c>
      <c r="N892" s="92">
        <f t="shared" ca="1" si="70"/>
        <v>4.0833014563668248</v>
      </c>
      <c r="O892" s="92">
        <f t="shared" si="66"/>
        <v>0.5217155392768239</v>
      </c>
      <c r="P892" s="92">
        <f t="shared" si="67"/>
        <v>4.1562447359978281</v>
      </c>
      <c r="Q892" s="92">
        <f t="shared" ca="1" si="68"/>
        <v>0.98244971500373135</v>
      </c>
      <c r="R892" s="92">
        <f t="shared" ca="1" si="69"/>
        <v>3.8905008714147762</v>
      </c>
    </row>
    <row r="893" spans="1:18" x14ac:dyDescent="0.3">
      <c r="A893" s="107">
        <v>40958.493055555555</v>
      </c>
      <c r="B893" s="92">
        <v>5.23</v>
      </c>
      <c r="C893" s="92">
        <v>5.12</v>
      </c>
      <c r="D893" s="92">
        <v>4.87</v>
      </c>
      <c r="E893" s="92">
        <v>4.6900000000000004</v>
      </c>
      <c r="F893" s="92">
        <v>4.54</v>
      </c>
      <c r="G893" s="92">
        <v>4.45</v>
      </c>
      <c r="H893" s="92">
        <v>4.3899999999999997</v>
      </c>
      <c r="I893" s="92">
        <v>4.22</v>
      </c>
      <c r="J893" s="92">
        <v>4.03</v>
      </c>
      <c r="K893" s="92">
        <v>3.76</v>
      </c>
      <c r="L893" s="92">
        <v>4.54</v>
      </c>
      <c r="N893" s="92">
        <f t="shared" ca="1" si="70"/>
        <v>4.4372099948722097</v>
      </c>
      <c r="O893" s="92">
        <f t="shared" si="66"/>
        <v>0.1254451475403954</v>
      </c>
      <c r="P893" s="92">
        <f t="shared" si="67"/>
        <v>4.4413534950219598</v>
      </c>
      <c r="Q893" s="92">
        <f t="shared" ca="1" si="68"/>
        <v>0.99906706364301012</v>
      </c>
      <c r="R893" s="92">
        <f t="shared" ca="1" si="69"/>
        <v>4.5357644689392664</v>
      </c>
    </row>
    <row r="894" spans="1:18" x14ac:dyDescent="0.3">
      <c r="A894" s="107">
        <v>40958.5</v>
      </c>
      <c r="B894" s="92">
        <v>6.1</v>
      </c>
      <c r="C894" s="92">
        <v>6.03</v>
      </c>
      <c r="D894" s="92">
        <v>5.91</v>
      </c>
      <c r="E894" s="92">
        <v>5.75</v>
      </c>
      <c r="F894" s="92">
        <v>5.58</v>
      </c>
      <c r="G894" s="92">
        <v>5.39</v>
      </c>
      <c r="H894" s="92">
        <v>5.22</v>
      </c>
      <c r="I894" s="92">
        <v>5.0199999999999996</v>
      </c>
      <c r="J894" s="92">
        <v>4.84</v>
      </c>
      <c r="K894" s="92">
        <v>4.54</v>
      </c>
      <c r="L894" s="92">
        <v>5.2</v>
      </c>
      <c r="N894" s="92">
        <f t="shared" ca="1" si="70"/>
        <v>5.3556581927728564</v>
      </c>
      <c r="O894" s="92">
        <f t="shared" si="66"/>
        <v>0.29615489712225418</v>
      </c>
      <c r="P894" s="92">
        <f t="shared" si="67"/>
        <v>5.3653077885225855</v>
      </c>
      <c r="Q894" s="92">
        <f t="shared" ca="1" si="68"/>
        <v>0.99820148328295877</v>
      </c>
      <c r="R894" s="92">
        <f t="shared" ca="1" si="69"/>
        <v>5.1906477130713862</v>
      </c>
    </row>
    <row r="895" spans="1:18" x14ac:dyDescent="0.3">
      <c r="A895" s="107">
        <v>40958.506944444445</v>
      </c>
      <c r="B895" s="92">
        <v>6.86</v>
      </c>
      <c r="C895" s="92">
        <v>6.74</v>
      </c>
      <c r="D895" s="92">
        <v>6.49</v>
      </c>
      <c r="E895" s="92">
        <v>6.28</v>
      </c>
      <c r="F895" s="92">
        <v>6.11</v>
      </c>
      <c r="G895" s="92">
        <v>5.9</v>
      </c>
      <c r="H895" s="92">
        <v>5.65</v>
      </c>
      <c r="I895" s="92">
        <v>5.45</v>
      </c>
      <c r="J895" s="92">
        <v>5.26</v>
      </c>
      <c r="K895" s="92">
        <v>5</v>
      </c>
      <c r="L895" s="92">
        <v>6.1</v>
      </c>
      <c r="N895" s="92">
        <f t="shared" ca="1" si="70"/>
        <v>5.8516552306549023</v>
      </c>
      <c r="O895" s="92">
        <f t="shared" si="66"/>
        <v>0.40010508751991675</v>
      </c>
      <c r="P895" s="92">
        <f t="shared" si="67"/>
        <v>5.8635137914478195</v>
      </c>
      <c r="Q895" s="92">
        <f t="shared" ca="1" si="68"/>
        <v>0.99797756751076239</v>
      </c>
      <c r="R895" s="92">
        <f t="shared" ca="1" si="69"/>
        <v>6.0876631618156498</v>
      </c>
    </row>
    <row r="896" spans="1:18" x14ac:dyDescent="0.3">
      <c r="A896" s="107">
        <v>40958.513888888891</v>
      </c>
      <c r="B896" s="92">
        <v>6.31</v>
      </c>
      <c r="C896" s="92">
        <v>6.27</v>
      </c>
      <c r="D896" s="92">
        <v>6.19</v>
      </c>
      <c r="E896" s="92">
        <v>6.09</v>
      </c>
      <c r="F896" s="92">
        <v>5.96</v>
      </c>
      <c r="G896" s="92">
        <v>5.73</v>
      </c>
      <c r="H896" s="92">
        <v>5.52</v>
      </c>
      <c r="I896" s="92">
        <v>5.36</v>
      </c>
      <c r="J896" s="92">
        <v>5.36</v>
      </c>
      <c r="K896" s="92">
        <v>5.36</v>
      </c>
      <c r="L896" s="92">
        <v>5.98</v>
      </c>
      <c r="N896" s="92">
        <f t="shared" ca="1" si="70"/>
        <v>5.7333882010812625</v>
      </c>
      <c r="O896" s="92">
        <f t="shared" si="66"/>
        <v>0.34503681364754013</v>
      </c>
      <c r="P896" s="92">
        <f t="shared" si="67"/>
        <v>5.6994291209536714</v>
      </c>
      <c r="Q896" s="92">
        <f t="shared" ca="1" si="68"/>
        <v>1.005958330107614</v>
      </c>
      <c r="R896" s="92">
        <f t="shared" ca="1" si="69"/>
        <v>6.0156308140435319</v>
      </c>
    </row>
    <row r="897" spans="1:18" x14ac:dyDescent="0.3">
      <c r="A897" s="107">
        <v>40958.520833333336</v>
      </c>
      <c r="B897" s="92">
        <v>7.24</v>
      </c>
      <c r="C897" s="92">
        <v>7.15</v>
      </c>
      <c r="D897" s="92">
        <v>7.01</v>
      </c>
      <c r="E897" s="92">
        <v>6.85</v>
      </c>
      <c r="F897" s="92">
        <v>6.63</v>
      </c>
      <c r="G897" s="92">
        <v>6.46</v>
      </c>
      <c r="H897" s="92">
        <v>6.27</v>
      </c>
      <c r="I897" s="92">
        <v>6.11</v>
      </c>
      <c r="J897" s="92">
        <v>5.96</v>
      </c>
      <c r="K897" s="92">
        <v>5.68</v>
      </c>
      <c r="L897" s="92">
        <v>6.76</v>
      </c>
      <c r="N897" s="92">
        <f t="shared" ca="1" si="70"/>
        <v>6.4420508576980344</v>
      </c>
      <c r="O897" s="92">
        <f t="shared" si="66"/>
        <v>0.27587075364826313</v>
      </c>
      <c r="P897" s="92">
        <f t="shared" si="67"/>
        <v>6.4324286060553408</v>
      </c>
      <c r="Q897" s="92">
        <f t="shared" ca="1" si="68"/>
        <v>1.001495897153625</v>
      </c>
      <c r="R897" s="92">
        <f t="shared" ca="1" si="69"/>
        <v>6.7701122647585041</v>
      </c>
    </row>
    <row r="898" spans="1:18" x14ac:dyDescent="0.3">
      <c r="A898" s="107">
        <v>40958.527777777781</v>
      </c>
      <c r="B898" s="92">
        <v>7.71</v>
      </c>
      <c r="C898" s="92">
        <v>7.61</v>
      </c>
      <c r="D898" s="92">
        <v>7.45</v>
      </c>
      <c r="E898" s="92">
        <v>7.34</v>
      </c>
      <c r="F898" s="92">
        <v>7.23</v>
      </c>
      <c r="G898" s="92">
        <v>7.06</v>
      </c>
      <c r="H898" s="92">
        <v>6.87</v>
      </c>
      <c r="I898" s="92">
        <v>6.69</v>
      </c>
      <c r="J898" s="92">
        <v>6.47</v>
      </c>
      <c r="K898" s="92">
        <v>6.05</v>
      </c>
      <c r="L898" s="92">
        <v>7.29</v>
      </c>
      <c r="N898" s="92">
        <f t="shared" ca="1" si="70"/>
        <v>6.9793355599221485</v>
      </c>
      <c r="O898" s="92">
        <f t="shared" si="66"/>
        <v>0.25210277768351297</v>
      </c>
      <c r="P898" s="92">
        <f t="shared" si="67"/>
        <v>7.0324588011465634</v>
      </c>
      <c r="Q898" s="92">
        <f t="shared" ca="1" si="68"/>
        <v>0.9924459932540588</v>
      </c>
      <c r="R898" s="92">
        <f t="shared" ca="1" si="69"/>
        <v>7.2349312908220886</v>
      </c>
    </row>
    <row r="899" spans="1:18" x14ac:dyDescent="0.3">
      <c r="A899" s="107">
        <v>40958.534722222219</v>
      </c>
      <c r="B899" s="92">
        <v>8.26</v>
      </c>
      <c r="C899" s="92">
        <v>8.2100000000000009</v>
      </c>
      <c r="D899" s="92">
        <v>8.17</v>
      </c>
      <c r="E899" s="92">
        <v>8.11</v>
      </c>
      <c r="F899" s="92">
        <v>7.97</v>
      </c>
      <c r="G899" s="92">
        <v>7.9</v>
      </c>
      <c r="H899" s="92">
        <v>7.8</v>
      </c>
      <c r="I899" s="92">
        <v>7.69</v>
      </c>
      <c r="J899" s="92">
        <v>7.56</v>
      </c>
      <c r="K899" s="92">
        <v>7.35</v>
      </c>
      <c r="L899" s="92">
        <v>8.3800000000000008</v>
      </c>
      <c r="N899" s="92">
        <f t="shared" ca="1" si="70"/>
        <v>7.8633233375667713</v>
      </c>
      <c r="O899" s="92">
        <f t="shared" ref="O899:O962" si="71">LN(G899/H899)/LN(97.5/87.5)</f>
        <v>0.11772113288532245</v>
      </c>
      <c r="P899" s="92">
        <f t="shared" ref="P899:P962" si="72">G899*POWER(96/97.5,O899)</f>
        <v>7.8855943042363661</v>
      </c>
      <c r="Q899" s="92">
        <f t="shared" ref="Q899:Q962" ca="1" si="73">N899/P899</f>
        <v>0.99717574024095679</v>
      </c>
      <c r="R899" s="92">
        <f t="shared" ref="R899:R962" ca="1" si="74">L899*Q899</f>
        <v>8.3563327032192181</v>
      </c>
    </row>
    <row r="900" spans="1:18" x14ac:dyDescent="0.3">
      <c r="A900" s="107">
        <v>40958.541666666664</v>
      </c>
      <c r="B900" s="92">
        <v>10.16</v>
      </c>
      <c r="C900" s="92">
        <v>10.02</v>
      </c>
      <c r="D900" s="92">
        <v>9.75</v>
      </c>
      <c r="E900" s="92">
        <v>9.48</v>
      </c>
      <c r="F900" s="92">
        <v>9.39</v>
      </c>
      <c r="G900" s="92">
        <v>9.26</v>
      </c>
      <c r="H900" s="92">
        <v>9</v>
      </c>
      <c r="I900" s="92">
        <v>8.7200000000000006</v>
      </c>
      <c r="J900" s="92">
        <v>8.4700000000000006</v>
      </c>
      <c r="K900" s="92">
        <v>8.08</v>
      </c>
      <c r="L900" s="92">
        <v>9.14</v>
      </c>
      <c r="N900" s="92">
        <f t="shared" ca="1" si="70"/>
        <v>9.1198488868767935</v>
      </c>
      <c r="O900" s="92">
        <f t="shared" si="71"/>
        <v>0.26317833769717214</v>
      </c>
      <c r="P900" s="92">
        <f t="shared" si="72"/>
        <v>9.2222927923921922</v>
      </c>
      <c r="Q900" s="92">
        <f t="shared" ca="1" si="73"/>
        <v>0.98889170970586526</v>
      </c>
      <c r="R900" s="92">
        <f t="shared" ca="1" si="74"/>
        <v>9.0384702267116097</v>
      </c>
    </row>
    <row r="901" spans="1:18" x14ac:dyDescent="0.3">
      <c r="A901" s="107">
        <v>40958.548611111109</v>
      </c>
      <c r="B901" s="92">
        <v>10.23</v>
      </c>
      <c r="C901" s="92">
        <v>10.14</v>
      </c>
      <c r="D901" s="92">
        <v>9.91</v>
      </c>
      <c r="E901" s="92">
        <v>9.6300000000000008</v>
      </c>
      <c r="F901" s="92">
        <v>9.41</v>
      </c>
      <c r="G901" s="92">
        <v>9.2799999999999994</v>
      </c>
      <c r="H901" s="92">
        <v>9.09</v>
      </c>
      <c r="I901" s="92">
        <v>8.89</v>
      </c>
      <c r="J901" s="92">
        <v>8.6999999999999993</v>
      </c>
      <c r="K901" s="92">
        <v>8.39</v>
      </c>
      <c r="L901" s="92">
        <v>9.85</v>
      </c>
      <c r="N901" s="92">
        <f t="shared" ca="1" si="70"/>
        <v>9.2464192737161746</v>
      </c>
      <c r="O901" s="92">
        <f t="shared" si="71"/>
        <v>0.19116489558586008</v>
      </c>
      <c r="P901" s="92">
        <f t="shared" si="72"/>
        <v>9.252536134040561</v>
      </c>
      <c r="Q901" s="92">
        <f t="shared" ca="1" si="73"/>
        <v>0.99933889906121176</v>
      </c>
      <c r="R901" s="92">
        <f t="shared" ca="1" si="74"/>
        <v>9.8434881557529348</v>
      </c>
    </row>
    <row r="902" spans="1:18" x14ac:dyDescent="0.3">
      <c r="A902" s="107">
        <v>40958.555555555555</v>
      </c>
      <c r="B902" s="92">
        <v>12.95</v>
      </c>
      <c r="C902" s="92">
        <v>12.89</v>
      </c>
      <c r="D902" s="92">
        <v>12.73</v>
      </c>
      <c r="E902" s="92">
        <v>12.54</v>
      </c>
      <c r="F902" s="92">
        <v>12.44</v>
      </c>
      <c r="G902" s="92">
        <v>12.38</v>
      </c>
      <c r="H902" s="92">
        <v>12.33</v>
      </c>
      <c r="I902" s="92">
        <v>12.24</v>
      </c>
      <c r="J902" s="92">
        <v>11.99</v>
      </c>
      <c r="K902" s="92">
        <v>11.45</v>
      </c>
      <c r="L902" s="92">
        <v>12.25</v>
      </c>
      <c r="N902" s="92">
        <f t="shared" ca="1" si="70"/>
        <v>12.34294370440305</v>
      </c>
      <c r="O902" s="92">
        <f t="shared" si="71"/>
        <v>3.7397800781219605E-2</v>
      </c>
      <c r="P902" s="92">
        <f t="shared" si="72"/>
        <v>12.372823878345059</v>
      </c>
      <c r="Q902" s="92">
        <f t="shared" ca="1" si="73"/>
        <v>0.99758501581887815</v>
      </c>
      <c r="R902" s="92">
        <f t="shared" ca="1" si="74"/>
        <v>12.220416443781257</v>
      </c>
    </row>
    <row r="903" spans="1:18" x14ac:dyDescent="0.3">
      <c r="A903" s="107">
        <v>40958.5625</v>
      </c>
      <c r="B903" s="92">
        <v>13.86</v>
      </c>
      <c r="C903" s="92">
        <v>13.81</v>
      </c>
      <c r="D903" s="92">
        <v>13.68</v>
      </c>
      <c r="E903" s="92">
        <v>13.49</v>
      </c>
      <c r="F903" s="92">
        <v>13.32</v>
      </c>
      <c r="G903" s="92">
        <v>13.24</v>
      </c>
      <c r="H903" s="92">
        <v>13.15</v>
      </c>
      <c r="I903" s="92">
        <v>13.01</v>
      </c>
      <c r="J903" s="92">
        <v>12.8</v>
      </c>
      <c r="K903" s="92">
        <v>12.46</v>
      </c>
      <c r="L903" s="92">
        <v>13.67</v>
      </c>
      <c r="N903" s="92">
        <f t="shared" ca="1" si="70"/>
        <v>13.212834533120184</v>
      </c>
      <c r="O903" s="92">
        <f t="shared" si="71"/>
        <v>6.3030828409990511E-2</v>
      </c>
      <c r="P903" s="92">
        <f t="shared" si="72"/>
        <v>13.227067639661753</v>
      </c>
      <c r="Q903" s="92">
        <f t="shared" ca="1" si="73"/>
        <v>0.99892394089685521</v>
      </c>
      <c r="R903" s="92">
        <f t="shared" ca="1" si="74"/>
        <v>13.655290272060011</v>
      </c>
    </row>
    <row r="904" spans="1:18" x14ac:dyDescent="0.3">
      <c r="A904" s="107">
        <v>40958.680555555555</v>
      </c>
      <c r="B904" s="92">
        <v>16.260000000000002</v>
      </c>
      <c r="C904" s="92">
        <v>16.12</v>
      </c>
      <c r="D904" s="92">
        <v>15.8</v>
      </c>
      <c r="E904" s="92">
        <v>15.5</v>
      </c>
      <c r="F904" s="92">
        <v>15.23</v>
      </c>
      <c r="G904" s="92">
        <v>15.01</v>
      </c>
      <c r="H904" s="92">
        <v>14.83</v>
      </c>
      <c r="I904" s="92">
        <v>14.59</v>
      </c>
      <c r="J904" s="92">
        <v>14.38</v>
      </c>
      <c r="K904" s="92">
        <v>14.1</v>
      </c>
      <c r="L904" s="92">
        <v>15.65</v>
      </c>
      <c r="N904" s="92">
        <f t="shared" ca="1" si="70"/>
        <v>15.023958971690051</v>
      </c>
      <c r="O904" s="92">
        <f t="shared" si="71"/>
        <v>0.11148775392331312</v>
      </c>
      <c r="P904" s="92">
        <f t="shared" si="72"/>
        <v>14.984077221296063</v>
      </c>
      <c r="Q904" s="92">
        <f t="shared" ca="1" si="73"/>
        <v>1.0026616087066949</v>
      </c>
      <c r="R904" s="92">
        <f t="shared" ca="1" si="74"/>
        <v>15.691654176259775</v>
      </c>
    </row>
    <row r="905" spans="1:18" x14ac:dyDescent="0.3">
      <c r="A905" s="107">
        <v>40958.6875</v>
      </c>
      <c r="B905" s="92">
        <v>14.5</v>
      </c>
      <c r="C905" s="92">
        <v>14.48</v>
      </c>
      <c r="D905" s="92">
        <v>14.39</v>
      </c>
      <c r="E905" s="92">
        <v>14.16</v>
      </c>
      <c r="F905" s="92">
        <v>13.89</v>
      </c>
      <c r="G905" s="92">
        <v>13.64</v>
      </c>
      <c r="H905" s="92">
        <v>13.41</v>
      </c>
      <c r="I905" s="92">
        <v>13.1</v>
      </c>
      <c r="J905" s="92">
        <v>12.76</v>
      </c>
      <c r="K905" s="92">
        <v>12.17</v>
      </c>
      <c r="L905" s="92">
        <v>13.97</v>
      </c>
      <c r="N905" s="92">
        <f t="shared" ca="1" si="70"/>
        <v>13.560509900195347</v>
      </c>
      <c r="O905" s="92">
        <f t="shared" si="71"/>
        <v>0.15715175851781363</v>
      </c>
      <c r="P905" s="92">
        <f t="shared" si="72"/>
        <v>13.606806455790567</v>
      </c>
      <c r="Q905" s="92">
        <f t="shared" ca="1" si="73"/>
        <v>0.99659754434329317</v>
      </c>
      <c r="R905" s="92">
        <f t="shared" ca="1" si="74"/>
        <v>13.922467694475806</v>
      </c>
    </row>
    <row r="906" spans="1:18" x14ac:dyDescent="0.3">
      <c r="A906" s="107">
        <v>40958.694444444445</v>
      </c>
      <c r="B906" s="92">
        <v>15.53</v>
      </c>
      <c r="C906" s="92">
        <v>15.37</v>
      </c>
      <c r="D906" s="92">
        <v>15.07</v>
      </c>
      <c r="E906" s="92">
        <v>14.81</v>
      </c>
      <c r="F906" s="92">
        <v>14.46</v>
      </c>
      <c r="G906" s="92">
        <v>13.91</v>
      </c>
      <c r="H906" s="92">
        <v>13.39</v>
      </c>
      <c r="I906" s="92">
        <v>13</v>
      </c>
      <c r="J906" s="92">
        <v>12.59</v>
      </c>
      <c r="K906" s="92">
        <v>11.88</v>
      </c>
      <c r="L906" s="92">
        <v>13.93</v>
      </c>
      <c r="N906" s="92">
        <f t="shared" ca="1" si="70"/>
        <v>13.814575625927008</v>
      </c>
      <c r="O906" s="92">
        <f t="shared" si="71"/>
        <v>0.35208006794098218</v>
      </c>
      <c r="P906" s="92">
        <f t="shared" si="72"/>
        <v>13.834276139190516</v>
      </c>
      <c r="Q906" s="92">
        <f t="shared" ca="1" si="73"/>
        <v>0.99857596356576261</v>
      </c>
      <c r="R906" s="92">
        <f t="shared" ca="1" si="74"/>
        <v>13.910163172471073</v>
      </c>
    </row>
    <row r="907" spans="1:18" x14ac:dyDescent="0.3">
      <c r="A907" s="107">
        <v>40958.701388888891</v>
      </c>
      <c r="B907" s="92">
        <v>16.23</v>
      </c>
      <c r="C907" s="92">
        <v>16.16</v>
      </c>
      <c r="D907" s="92">
        <v>15.92</v>
      </c>
      <c r="E907" s="92">
        <v>15.68</v>
      </c>
      <c r="F907" s="92">
        <v>15.37</v>
      </c>
      <c r="G907" s="92">
        <v>14.94</v>
      </c>
      <c r="H907" s="92">
        <v>14.53</v>
      </c>
      <c r="I907" s="92">
        <v>14.19</v>
      </c>
      <c r="J907" s="92">
        <v>13.84</v>
      </c>
      <c r="K907" s="92">
        <v>13.51</v>
      </c>
      <c r="L907" s="92">
        <v>15</v>
      </c>
      <c r="N907" s="92">
        <f t="shared" ca="1" si="70"/>
        <v>14.874794845865928</v>
      </c>
      <c r="O907" s="92">
        <f t="shared" si="71"/>
        <v>0.25714610799552168</v>
      </c>
      <c r="P907" s="92">
        <f t="shared" si="72"/>
        <v>14.880555169382919</v>
      </c>
      <c r="Q907" s="92">
        <f t="shared" ca="1" si="73"/>
        <v>0.99961289592683722</v>
      </c>
      <c r="R907" s="92">
        <f t="shared" ca="1" si="74"/>
        <v>14.994193438902558</v>
      </c>
    </row>
    <row r="908" spans="1:18" x14ac:dyDescent="0.3">
      <c r="A908" s="107">
        <v>40958.708333333336</v>
      </c>
      <c r="B908" s="92">
        <v>15.63</v>
      </c>
      <c r="C908" s="92">
        <v>15.47</v>
      </c>
      <c r="D908" s="92">
        <v>15.23</v>
      </c>
      <c r="E908" s="92">
        <v>14.95</v>
      </c>
      <c r="F908" s="92">
        <v>14.58</v>
      </c>
      <c r="G908" s="92">
        <v>14.16</v>
      </c>
      <c r="H908" s="92">
        <v>13.78</v>
      </c>
      <c r="I908" s="92">
        <v>13.45</v>
      </c>
      <c r="J908" s="92">
        <v>13.09</v>
      </c>
      <c r="K908" s="92">
        <v>12.53</v>
      </c>
      <c r="L908" s="92">
        <v>14.23</v>
      </c>
      <c r="N908" s="92">
        <f t="shared" ca="1" si="70"/>
        <v>14.115780407808272</v>
      </c>
      <c r="O908" s="92">
        <f t="shared" si="71"/>
        <v>0.25138084807466443</v>
      </c>
      <c r="P908" s="92">
        <f t="shared" si="72"/>
        <v>14.104919436017424</v>
      </c>
      <c r="Q908" s="92">
        <f t="shared" ca="1" si="73"/>
        <v>1.0007700130326951</v>
      </c>
      <c r="R908" s="92">
        <f t="shared" ca="1" si="74"/>
        <v>14.240957285455252</v>
      </c>
    </row>
    <row r="909" spans="1:18" x14ac:dyDescent="0.3">
      <c r="A909" s="107">
        <v>40958.715277777781</v>
      </c>
      <c r="B909" s="92">
        <v>14.83</v>
      </c>
      <c r="C909" s="92">
        <v>14.61</v>
      </c>
      <c r="D909" s="92">
        <v>14.21</v>
      </c>
      <c r="E909" s="92">
        <v>13.85</v>
      </c>
      <c r="F909" s="92">
        <v>13.61</v>
      </c>
      <c r="G909" s="92">
        <v>13.39</v>
      </c>
      <c r="H909" s="92">
        <v>13.09</v>
      </c>
      <c r="I909" s="92">
        <v>12.71</v>
      </c>
      <c r="J909" s="92">
        <v>12.33</v>
      </c>
      <c r="K909" s="92">
        <v>11.83</v>
      </c>
      <c r="L909" s="92">
        <v>13.66</v>
      </c>
      <c r="N909" s="92">
        <f t="shared" ca="1" si="70"/>
        <v>13.268163116813673</v>
      </c>
      <c r="O909" s="92">
        <f t="shared" si="71"/>
        <v>0.20939681331698551</v>
      </c>
      <c r="P909" s="92">
        <f t="shared" si="72"/>
        <v>13.346599488664241</v>
      </c>
      <c r="Q909" s="92">
        <f t="shared" ca="1" si="73"/>
        <v>0.99412311938204279</v>
      </c>
      <c r="R909" s="92">
        <f t="shared" ca="1" si="74"/>
        <v>13.579721810758704</v>
      </c>
    </row>
    <row r="910" spans="1:18" x14ac:dyDescent="0.3">
      <c r="A910" s="107">
        <v>40958.722222222219</v>
      </c>
      <c r="B910" s="92">
        <v>14.33</v>
      </c>
      <c r="C910" s="92">
        <v>14.14</v>
      </c>
      <c r="D910" s="92">
        <v>13.79</v>
      </c>
      <c r="E910" s="92">
        <v>13.41</v>
      </c>
      <c r="F910" s="92">
        <v>13.03</v>
      </c>
      <c r="G910" s="92">
        <v>12.73</v>
      </c>
      <c r="H910" s="92">
        <v>12.55</v>
      </c>
      <c r="I910" s="92">
        <v>12.3</v>
      </c>
      <c r="J910" s="92">
        <v>11.96</v>
      </c>
      <c r="K910" s="92">
        <v>11.33</v>
      </c>
      <c r="L910" s="92">
        <v>12.99</v>
      </c>
      <c r="N910" s="92">
        <f t="shared" ca="1" si="70"/>
        <v>12.774650561402042</v>
      </c>
      <c r="O910" s="92">
        <f t="shared" si="71"/>
        <v>0.13159851453832747</v>
      </c>
      <c r="P910" s="92">
        <f t="shared" si="72"/>
        <v>12.704053104702</v>
      </c>
      <c r="Q910" s="92">
        <f t="shared" ca="1" si="73"/>
        <v>1.0055570813596422</v>
      </c>
      <c r="R910" s="92">
        <f t="shared" ca="1" si="74"/>
        <v>13.062186486861751</v>
      </c>
    </row>
    <row r="911" spans="1:18" x14ac:dyDescent="0.3">
      <c r="A911" s="107">
        <v>40958.729166666664</v>
      </c>
      <c r="B911" s="92">
        <v>14.21</v>
      </c>
      <c r="C911" s="92">
        <v>14.13</v>
      </c>
      <c r="D911" s="92">
        <v>13.95</v>
      </c>
      <c r="E911" s="92">
        <v>13.78</v>
      </c>
      <c r="F911" s="92">
        <v>13.62</v>
      </c>
      <c r="G911" s="92">
        <v>13.43</v>
      </c>
      <c r="H911" s="92">
        <v>13.13</v>
      </c>
      <c r="I911" s="92">
        <v>12.77</v>
      </c>
      <c r="J911" s="92">
        <v>12.42</v>
      </c>
      <c r="K911" s="92">
        <v>11.91</v>
      </c>
      <c r="L911" s="92">
        <v>13.3</v>
      </c>
      <c r="N911" s="92">
        <f t="shared" ca="1" si="70"/>
        <v>13.246716947989015</v>
      </c>
      <c r="O911" s="92">
        <f t="shared" si="71"/>
        <v>0.20876604629214024</v>
      </c>
      <c r="P911" s="92">
        <f t="shared" si="72"/>
        <v>13.386600752163286</v>
      </c>
      <c r="Q911" s="92">
        <f t="shared" ca="1" si="73"/>
        <v>0.9895504611839816</v>
      </c>
      <c r="R911" s="92">
        <f t="shared" ca="1" si="74"/>
        <v>13.161021133746956</v>
      </c>
    </row>
    <row r="912" spans="1:18" x14ac:dyDescent="0.3">
      <c r="A912" s="107">
        <v>40958.736111111109</v>
      </c>
      <c r="B912" s="92">
        <v>13.68</v>
      </c>
      <c r="C912" s="92">
        <v>13.51</v>
      </c>
      <c r="D912" s="92">
        <v>13.15</v>
      </c>
      <c r="E912" s="92">
        <v>12.87</v>
      </c>
      <c r="F912" s="92">
        <v>12.67</v>
      </c>
      <c r="G912" s="92">
        <v>12.46</v>
      </c>
      <c r="H912" s="92">
        <v>12.2</v>
      </c>
      <c r="I912" s="92">
        <v>11.93</v>
      </c>
      <c r="J912" s="92">
        <v>11.73</v>
      </c>
      <c r="K912" s="92">
        <v>11.27</v>
      </c>
      <c r="L912" s="92">
        <v>12.76</v>
      </c>
      <c r="N912" s="92">
        <f t="shared" ca="1" si="70"/>
        <v>12.396859246409926</v>
      </c>
      <c r="O912" s="92">
        <f t="shared" si="71"/>
        <v>0.19486981870348494</v>
      </c>
      <c r="P912" s="92">
        <f t="shared" si="72"/>
        <v>12.422411438394654</v>
      </c>
      <c r="Q912" s="92">
        <f t="shared" ca="1" si="73"/>
        <v>0.99794305702146102</v>
      </c>
      <c r="R912" s="92">
        <f t="shared" ca="1" si="74"/>
        <v>12.733753407593843</v>
      </c>
    </row>
    <row r="913" spans="1:18" x14ac:dyDescent="0.3">
      <c r="A913" s="107">
        <v>40958.743055555555</v>
      </c>
      <c r="B913" s="92">
        <v>14.23</v>
      </c>
      <c r="C913" s="92">
        <v>14.03</v>
      </c>
      <c r="D913" s="92">
        <v>13.67</v>
      </c>
      <c r="E913" s="92">
        <v>13.39</v>
      </c>
      <c r="F913" s="92">
        <v>13.21</v>
      </c>
      <c r="G913" s="92">
        <v>13.01</v>
      </c>
      <c r="H913" s="92">
        <v>12.73</v>
      </c>
      <c r="I913" s="92">
        <v>12.48</v>
      </c>
      <c r="J913" s="92">
        <v>12.31</v>
      </c>
      <c r="K913" s="92">
        <v>11.87</v>
      </c>
      <c r="L913" s="92">
        <v>13.56</v>
      </c>
      <c r="N913" s="92">
        <f t="shared" ca="1" si="70"/>
        <v>12.941106130259469</v>
      </c>
      <c r="O913" s="92">
        <f t="shared" si="71"/>
        <v>0.20105497870190508</v>
      </c>
      <c r="P913" s="92">
        <f t="shared" si="72"/>
        <v>12.969508450235457</v>
      </c>
      <c r="Q913" s="92">
        <f t="shared" ca="1" si="73"/>
        <v>0.99781006966571095</v>
      </c>
      <c r="R913" s="92">
        <f t="shared" ca="1" si="74"/>
        <v>13.530304544667041</v>
      </c>
    </row>
    <row r="914" spans="1:18" x14ac:dyDescent="0.3">
      <c r="A914" s="107">
        <v>40958.75</v>
      </c>
      <c r="B914" s="92">
        <v>13.64</v>
      </c>
      <c r="C914" s="92">
        <v>13.56</v>
      </c>
      <c r="D914" s="92">
        <v>13.36</v>
      </c>
      <c r="E914" s="92">
        <v>13</v>
      </c>
      <c r="F914" s="92">
        <v>12.63</v>
      </c>
      <c r="G914" s="92">
        <v>12.38</v>
      </c>
      <c r="H914" s="92">
        <v>12.15</v>
      </c>
      <c r="I914" s="92">
        <v>11.86</v>
      </c>
      <c r="J914" s="92">
        <v>11.62</v>
      </c>
      <c r="K914" s="92">
        <v>11.34</v>
      </c>
      <c r="L914" s="92">
        <v>12.89</v>
      </c>
      <c r="N914" s="92">
        <f t="shared" ca="1" si="70"/>
        <v>12.392920005483273</v>
      </c>
      <c r="O914" s="92">
        <f t="shared" si="71"/>
        <v>0.17329707293441296</v>
      </c>
      <c r="P914" s="92">
        <f t="shared" si="72"/>
        <v>12.346781688769717</v>
      </c>
      <c r="Q914" s="92">
        <f t="shared" ca="1" si="73"/>
        <v>1.0037368698885736</v>
      </c>
      <c r="R914" s="92">
        <f t="shared" ca="1" si="74"/>
        <v>12.938168252863713</v>
      </c>
    </row>
    <row r="915" spans="1:18" x14ac:dyDescent="0.3">
      <c r="A915" s="107">
        <v>40958.756944444445</v>
      </c>
      <c r="B915" s="92">
        <v>14.37</v>
      </c>
      <c r="C915" s="92">
        <v>14.28</v>
      </c>
      <c r="D915" s="92">
        <v>14.08</v>
      </c>
      <c r="E915" s="92">
        <v>13.82</v>
      </c>
      <c r="F915" s="92">
        <v>13.54</v>
      </c>
      <c r="G915" s="92">
        <v>13.22</v>
      </c>
      <c r="H915" s="92">
        <v>12.97</v>
      </c>
      <c r="I915" s="92">
        <v>12.81</v>
      </c>
      <c r="J915" s="92">
        <v>12.61</v>
      </c>
      <c r="K915" s="92">
        <v>12.21</v>
      </c>
      <c r="L915" s="92">
        <v>13.58</v>
      </c>
      <c r="N915" s="92">
        <f t="shared" ca="1" si="70"/>
        <v>13.254853740968382</v>
      </c>
      <c r="O915" s="92">
        <f t="shared" si="71"/>
        <v>0.17642735113766336</v>
      </c>
      <c r="P915" s="92">
        <f t="shared" si="72"/>
        <v>13.183887919262594</v>
      </c>
      <c r="Q915" s="92">
        <f t="shared" ca="1" si="73"/>
        <v>1.0053827688873251</v>
      </c>
      <c r="R915" s="92">
        <f t="shared" ca="1" si="74"/>
        <v>13.653098001489875</v>
      </c>
    </row>
    <row r="916" spans="1:18" x14ac:dyDescent="0.3">
      <c r="A916" s="107">
        <v>40958.763888888891</v>
      </c>
      <c r="B916" s="92">
        <v>14.15</v>
      </c>
      <c r="C916" s="92">
        <v>14</v>
      </c>
      <c r="D916" s="92">
        <v>13.78</v>
      </c>
      <c r="E916" s="92">
        <v>13.58</v>
      </c>
      <c r="F916" s="92">
        <v>13.38</v>
      </c>
      <c r="G916" s="92">
        <v>13.11</v>
      </c>
      <c r="H916" s="92">
        <v>12.77</v>
      </c>
      <c r="I916" s="92">
        <v>12.4</v>
      </c>
      <c r="J916" s="92">
        <v>12.13</v>
      </c>
      <c r="K916" s="92">
        <v>11.84</v>
      </c>
      <c r="L916" s="92">
        <v>13.27</v>
      </c>
      <c r="N916" s="92">
        <f t="shared" ca="1" si="70"/>
        <v>12.981595241378626</v>
      </c>
      <c r="O916" s="92">
        <f t="shared" si="71"/>
        <v>0.2428218954073095</v>
      </c>
      <c r="P916" s="92">
        <f t="shared" si="72"/>
        <v>13.060736839420104</v>
      </c>
      <c r="Q916" s="92">
        <f t="shared" ca="1" si="73"/>
        <v>0.99394049516390137</v>
      </c>
      <c r="R916" s="92">
        <f t="shared" ca="1" si="74"/>
        <v>13.189590370824972</v>
      </c>
    </row>
    <row r="917" spans="1:18" x14ac:dyDescent="0.3">
      <c r="A917" s="107">
        <v>40958.770833333336</v>
      </c>
      <c r="B917" s="92">
        <v>12.42</v>
      </c>
      <c r="C917" s="92">
        <v>12.33</v>
      </c>
      <c r="D917" s="92">
        <v>12.18</v>
      </c>
      <c r="E917" s="92">
        <v>12.08</v>
      </c>
      <c r="F917" s="92">
        <v>11.96</v>
      </c>
      <c r="G917" s="92">
        <v>11.79</v>
      </c>
      <c r="H917" s="92">
        <v>11.6</v>
      </c>
      <c r="I917" s="92">
        <v>11.35</v>
      </c>
      <c r="J917" s="92">
        <v>11</v>
      </c>
      <c r="K917" s="92">
        <v>10.49</v>
      </c>
      <c r="L917" s="92">
        <v>11.83</v>
      </c>
      <c r="N917" s="92">
        <f t="shared" ca="1" si="70"/>
        <v>11.659742776527223</v>
      </c>
      <c r="O917" s="92">
        <f t="shared" si="71"/>
        <v>0.15013472191106225</v>
      </c>
      <c r="P917" s="92">
        <f t="shared" si="72"/>
        <v>11.762588135610521</v>
      </c>
      <c r="Q917" s="92">
        <f t="shared" ca="1" si="73"/>
        <v>0.99125657058654115</v>
      </c>
      <c r="R917" s="92">
        <f t="shared" ca="1" si="74"/>
        <v>11.726565230038782</v>
      </c>
    </row>
    <row r="918" spans="1:18" x14ac:dyDescent="0.3">
      <c r="A918" s="107">
        <v>40958.777777777781</v>
      </c>
      <c r="B918" s="92">
        <v>12.64</v>
      </c>
      <c r="C918" s="92">
        <v>12.45</v>
      </c>
      <c r="D918" s="92">
        <v>12.03</v>
      </c>
      <c r="E918" s="92">
        <v>11.62</v>
      </c>
      <c r="F918" s="92">
        <v>11.27</v>
      </c>
      <c r="G918" s="92">
        <v>10.89</v>
      </c>
      <c r="H918" s="92">
        <v>10.59</v>
      </c>
      <c r="I918" s="92">
        <v>10.37</v>
      </c>
      <c r="J918" s="92">
        <v>10.17</v>
      </c>
      <c r="K918" s="92">
        <v>9.85</v>
      </c>
      <c r="L918" s="92">
        <v>11.71</v>
      </c>
      <c r="N918" s="92">
        <f t="shared" ca="1" si="70"/>
        <v>10.964048875752836</v>
      </c>
      <c r="O918" s="92">
        <f t="shared" si="71"/>
        <v>0.25814482926913579</v>
      </c>
      <c r="P918" s="92">
        <f t="shared" si="72"/>
        <v>10.846501779450975</v>
      </c>
      <c r="Q918" s="92">
        <f t="shared" ca="1" si="73"/>
        <v>1.0108373278953917</v>
      </c>
      <c r="R918" s="92">
        <f t="shared" ca="1" si="74"/>
        <v>11.836905109655039</v>
      </c>
    </row>
    <row r="919" spans="1:18" x14ac:dyDescent="0.3">
      <c r="A919" s="107">
        <v>40958.784722222219</v>
      </c>
      <c r="B919" s="92">
        <v>12.86</v>
      </c>
      <c r="C919" s="92">
        <v>12.71</v>
      </c>
      <c r="D919" s="92">
        <v>12.42</v>
      </c>
      <c r="E919" s="92">
        <v>12.09</v>
      </c>
      <c r="F919" s="92">
        <v>11.86</v>
      </c>
      <c r="G919" s="92">
        <v>11.63</v>
      </c>
      <c r="H919" s="92">
        <v>11.38</v>
      </c>
      <c r="I919" s="92">
        <v>11.16</v>
      </c>
      <c r="J919" s="92">
        <v>10.92</v>
      </c>
      <c r="K919" s="92">
        <v>10.48</v>
      </c>
      <c r="L919" s="92">
        <v>12.35</v>
      </c>
      <c r="N919" s="92">
        <f t="shared" ca="1" si="70"/>
        <v>11.601046077007949</v>
      </c>
      <c r="O919" s="92">
        <f t="shared" si="71"/>
        <v>0.20081155156844221</v>
      </c>
      <c r="P919" s="92">
        <f t="shared" si="72"/>
        <v>11.593847236826948</v>
      </c>
      <c r="Q919" s="92">
        <f t="shared" ca="1" si="73"/>
        <v>1.0006209190128135</v>
      </c>
      <c r="R919" s="92">
        <f t="shared" ca="1" si="74"/>
        <v>12.357668349808247</v>
      </c>
    </row>
    <row r="920" spans="1:18" x14ac:dyDescent="0.3">
      <c r="A920" s="107">
        <v>40958.791666666664</v>
      </c>
      <c r="B920" s="92">
        <v>13.52</v>
      </c>
      <c r="C920" s="92">
        <v>13.41</v>
      </c>
      <c r="D920" s="92">
        <v>13.23</v>
      </c>
      <c r="E920" s="92">
        <v>13.02</v>
      </c>
      <c r="F920" s="92">
        <v>12.78</v>
      </c>
      <c r="G920" s="92">
        <v>12.49</v>
      </c>
      <c r="H920" s="92">
        <v>12.24</v>
      </c>
      <c r="I920" s="92">
        <v>11.94</v>
      </c>
      <c r="J920" s="92">
        <v>11.57</v>
      </c>
      <c r="K920" s="92">
        <v>10.82</v>
      </c>
      <c r="L920" s="92">
        <v>12.38</v>
      </c>
      <c r="N920" s="92">
        <f t="shared" ca="1" si="70"/>
        <v>12.400313681432173</v>
      </c>
      <c r="O920" s="92">
        <f t="shared" si="71"/>
        <v>0.18684388952206435</v>
      </c>
      <c r="P920" s="92">
        <f t="shared" si="72"/>
        <v>12.45387054347211</v>
      </c>
      <c r="Q920" s="92">
        <f t="shared" ca="1" si="73"/>
        <v>0.99569958095734268</v>
      </c>
      <c r="R920" s="92">
        <f t="shared" ca="1" si="74"/>
        <v>12.326760812251903</v>
      </c>
    </row>
    <row r="921" spans="1:18" x14ac:dyDescent="0.3">
      <c r="A921" s="107">
        <v>40958.798611111109</v>
      </c>
      <c r="B921" s="92">
        <v>12.85</v>
      </c>
      <c r="C921" s="92">
        <v>12.66</v>
      </c>
      <c r="D921" s="92">
        <v>12.37</v>
      </c>
      <c r="E921" s="92">
        <v>12.17</v>
      </c>
      <c r="F921" s="92">
        <v>11.96</v>
      </c>
      <c r="G921" s="92">
        <v>11.75</v>
      </c>
      <c r="H921" s="92">
        <v>11.5</v>
      </c>
      <c r="I921" s="92">
        <v>11.2</v>
      </c>
      <c r="J921" s="92">
        <v>10.94</v>
      </c>
      <c r="K921" s="92">
        <v>10.57</v>
      </c>
      <c r="L921" s="92">
        <v>12.01</v>
      </c>
      <c r="N921" s="92">
        <f t="shared" ca="1" si="70"/>
        <v>11.663214590478818</v>
      </c>
      <c r="O921" s="92">
        <f t="shared" si="71"/>
        <v>0.19873849750438707</v>
      </c>
      <c r="P921" s="92">
        <f t="shared" si="72"/>
        <v>11.713850696479181</v>
      </c>
      <c r="Q921" s="92">
        <f t="shared" ca="1" si="73"/>
        <v>0.99567724505694932</v>
      </c>
      <c r="R921" s="92">
        <f t="shared" ca="1" si="74"/>
        <v>11.958083713133961</v>
      </c>
    </row>
    <row r="922" spans="1:18" x14ac:dyDescent="0.3">
      <c r="A922" s="107">
        <v>40958.805555555555</v>
      </c>
      <c r="B922" s="92">
        <v>11.27</v>
      </c>
      <c r="C922" s="92">
        <v>11.14</v>
      </c>
      <c r="D922" s="92">
        <v>11.01</v>
      </c>
      <c r="E922" s="92">
        <v>10.93</v>
      </c>
      <c r="F922" s="92">
        <v>10.79</v>
      </c>
      <c r="G922" s="92">
        <v>10.57</v>
      </c>
      <c r="H922" s="92">
        <v>10.35</v>
      </c>
      <c r="I922" s="92">
        <v>10.119999999999999</v>
      </c>
      <c r="J922" s="92">
        <v>9.85</v>
      </c>
      <c r="K922" s="92">
        <v>9.36</v>
      </c>
      <c r="L922" s="92">
        <v>10.39</v>
      </c>
      <c r="N922" s="92">
        <f t="shared" ca="1" si="70"/>
        <v>10.470111456936575</v>
      </c>
      <c r="O922" s="92">
        <f t="shared" si="71"/>
        <v>0.19436820470087504</v>
      </c>
      <c r="P922" s="92">
        <f t="shared" si="72"/>
        <v>10.538195030601498</v>
      </c>
      <c r="Q922" s="92">
        <f t="shared" ca="1" si="73"/>
        <v>0.9935393515239358</v>
      </c>
      <c r="R922" s="92">
        <f t="shared" ca="1" si="74"/>
        <v>10.322873862333694</v>
      </c>
    </row>
    <row r="923" spans="1:18" x14ac:dyDescent="0.3">
      <c r="A923" s="107">
        <v>40958.8125</v>
      </c>
      <c r="B923" s="92">
        <v>11.22</v>
      </c>
      <c r="C923" s="92">
        <v>11.08</v>
      </c>
      <c r="D923" s="92">
        <v>10.86</v>
      </c>
      <c r="E923" s="92">
        <v>10.67</v>
      </c>
      <c r="F923" s="92">
        <v>10.44</v>
      </c>
      <c r="G923" s="92">
        <v>10.16</v>
      </c>
      <c r="H923" s="92">
        <v>9.8699999999999992</v>
      </c>
      <c r="I923" s="92">
        <v>9.6199999999999992</v>
      </c>
      <c r="J923" s="92">
        <v>9.44</v>
      </c>
      <c r="K923" s="92">
        <v>9.19</v>
      </c>
      <c r="L923" s="92">
        <v>10.28</v>
      </c>
      <c r="N923" s="92">
        <f t="shared" ca="1" si="70"/>
        <v>10.120895195203587</v>
      </c>
      <c r="O923" s="92">
        <f t="shared" si="71"/>
        <v>0.26760585374952162</v>
      </c>
      <c r="P923" s="92">
        <f t="shared" si="72"/>
        <v>10.117933375273083</v>
      </c>
      <c r="Q923" s="92">
        <f t="shared" ca="1" si="73"/>
        <v>1.0002927297325106</v>
      </c>
      <c r="R923" s="92">
        <f t="shared" ca="1" si="74"/>
        <v>10.283009261650209</v>
      </c>
    </row>
    <row r="924" spans="1:18" x14ac:dyDescent="0.3">
      <c r="A924" s="107">
        <v>40958.819444444445</v>
      </c>
      <c r="B924" s="92">
        <v>11.58</v>
      </c>
      <c r="C924" s="92">
        <v>11.46</v>
      </c>
      <c r="D924" s="92">
        <v>11.18</v>
      </c>
      <c r="E924" s="92">
        <v>10.91</v>
      </c>
      <c r="F924" s="92">
        <v>10.68</v>
      </c>
      <c r="G924" s="92">
        <v>10.4</v>
      </c>
      <c r="H924" s="92">
        <v>10.09</v>
      </c>
      <c r="I924" s="92">
        <v>9.86</v>
      </c>
      <c r="J924" s="92">
        <v>9.66</v>
      </c>
      <c r="K924" s="92">
        <v>9.14</v>
      </c>
      <c r="L924" s="92">
        <v>10.46</v>
      </c>
      <c r="N924" s="92">
        <f t="shared" ca="1" si="70"/>
        <v>10.355120646363524</v>
      </c>
      <c r="O924" s="92">
        <f t="shared" si="71"/>
        <v>0.27964115487362512</v>
      </c>
      <c r="P924" s="92">
        <f t="shared" si="72"/>
        <v>10.355007276165795</v>
      </c>
      <c r="Q924" s="92">
        <f t="shared" ca="1" si="73"/>
        <v>1.0000109483455399</v>
      </c>
      <c r="R924" s="92">
        <f t="shared" ca="1" si="74"/>
        <v>10.460114519694349</v>
      </c>
    </row>
    <row r="925" spans="1:18" x14ac:dyDescent="0.3">
      <c r="A925" s="107">
        <v>40958.826388888891</v>
      </c>
      <c r="B925" s="92">
        <v>11.72</v>
      </c>
      <c r="C925" s="92">
        <v>11.6</v>
      </c>
      <c r="D925" s="92">
        <v>11.43</v>
      </c>
      <c r="E925" s="92">
        <v>11.23</v>
      </c>
      <c r="F925" s="92">
        <v>11.02</v>
      </c>
      <c r="G925" s="92">
        <v>10.78</v>
      </c>
      <c r="H925" s="92">
        <v>10.52</v>
      </c>
      <c r="I925" s="92">
        <v>10.220000000000001</v>
      </c>
      <c r="J925" s="92">
        <v>9.9</v>
      </c>
      <c r="K925" s="92">
        <v>9.2799999999999994</v>
      </c>
      <c r="L925" s="92">
        <v>11.3</v>
      </c>
      <c r="N925" s="92">
        <f t="shared" ca="1" si="70"/>
        <v>10.671206300322536</v>
      </c>
      <c r="O925" s="92">
        <f t="shared" si="71"/>
        <v>0.22561269227385258</v>
      </c>
      <c r="P925" s="92">
        <f t="shared" si="72"/>
        <v>10.742358066171425</v>
      </c>
      <c r="Q925" s="92">
        <f t="shared" ca="1" si="73"/>
        <v>0.993376522602337</v>
      </c>
      <c r="R925" s="92">
        <f t="shared" ca="1" si="74"/>
        <v>11.225154705406409</v>
      </c>
    </row>
    <row r="926" spans="1:18" x14ac:dyDescent="0.3">
      <c r="A926" s="107">
        <v>40958.833333333336</v>
      </c>
      <c r="B926" s="92">
        <v>12.11</v>
      </c>
      <c r="C926" s="92">
        <v>11.97</v>
      </c>
      <c r="D926" s="92">
        <v>11.61</v>
      </c>
      <c r="E926" s="92">
        <v>11.23</v>
      </c>
      <c r="F926" s="92">
        <v>10.98</v>
      </c>
      <c r="G926" s="92">
        <v>10.76</v>
      </c>
      <c r="H926" s="92">
        <v>10.46</v>
      </c>
      <c r="I926" s="92">
        <v>10.15</v>
      </c>
      <c r="J926" s="92">
        <v>9.91</v>
      </c>
      <c r="K926" s="92">
        <v>9.52</v>
      </c>
      <c r="L926" s="92">
        <v>10.87</v>
      </c>
      <c r="N926" s="92">
        <f t="shared" ca="1" si="70"/>
        <v>10.695156499617624</v>
      </c>
      <c r="O926" s="92">
        <f t="shared" si="71"/>
        <v>0.26130819148881912</v>
      </c>
      <c r="P926" s="92">
        <f t="shared" si="72"/>
        <v>10.716495434711636</v>
      </c>
      <c r="Q926" s="92">
        <f t="shared" ca="1" si="73"/>
        <v>0.99800877672892085</v>
      </c>
      <c r="R926" s="92">
        <f t="shared" ca="1" si="74"/>
        <v>10.848355403043369</v>
      </c>
    </row>
    <row r="927" spans="1:18" x14ac:dyDescent="0.3">
      <c r="A927" s="107">
        <v>40958.840277777781</v>
      </c>
      <c r="B927" s="92">
        <v>12.64</v>
      </c>
      <c r="C927" s="92">
        <v>12.47</v>
      </c>
      <c r="D927" s="92">
        <v>12.09</v>
      </c>
      <c r="E927" s="92">
        <v>11.68</v>
      </c>
      <c r="F927" s="92">
        <v>11.36</v>
      </c>
      <c r="G927" s="92">
        <v>11.11</v>
      </c>
      <c r="H927" s="92">
        <v>10.88</v>
      </c>
      <c r="I927" s="92">
        <v>10.62</v>
      </c>
      <c r="J927" s="92">
        <v>10.26</v>
      </c>
      <c r="K927" s="92">
        <v>9.7100000000000009</v>
      </c>
      <c r="L927" s="92">
        <v>11.33</v>
      </c>
      <c r="N927" s="92">
        <f t="shared" ca="1" si="70"/>
        <v>11.098645807643816</v>
      </c>
      <c r="O927" s="92">
        <f t="shared" si="71"/>
        <v>0.19331549077955884</v>
      </c>
      <c r="P927" s="92">
        <f t="shared" si="72"/>
        <v>11.076750966222821</v>
      </c>
      <c r="Q927" s="92">
        <f t="shared" ca="1" si="73"/>
        <v>1.0019766483409946</v>
      </c>
      <c r="R927" s="92">
        <f t="shared" ca="1" si="74"/>
        <v>11.35239542570347</v>
      </c>
    </row>
    <row r="928" spans="1:18" x14ac:dyDescent="0.3">
      <c r="A928" s="107">
        <v>40958.847222222219</v>
      </c>
      <c r="B928" s="92">
        <v>13.7</v>
      </c>
      <c r="C928" s="92">
        <v>13.48</v>
      </c>
      <c r="D928" s="92">
        <v>12.98</v>
      </c>
      <c r="E928" s="92">
        <v>12.53</v>
      </c>
      <c r="F928" s="92">
        <v>12.17</v>
      </c>
      <c r="G928" s="92">
        <v>11.79</v>
      </c>
      <c r="H928" s="92">
        <v>11.47</v>
      </c>
      <c r="I928" s="92">
        <v>11.2</v>
      </c>
      <c r="J928" s="92">
        <v>10.89</v>
      </c>
      <c r="K928" s="92">
        <v>10.45</v>
      </c>
      <c r="L928" s="92">
        <v>11.91</v>
      </c>
      <c r="N928" s="92">
        <f t="shared" ca="1" si="70"/>
        <v>11.825499378502519</v>
      </c>
      <c r="O928" s="92">
        <f t="shared" si="71"/>
        <v>0.25428215412586497</v>
      </c>
      <c r="P928" s="92">
        <f t="shared" si="72"/>
        <v>11.743610161181804</v>
      </c>
      <c r="Q928" s="92">
        <f t="shared" ca="1" si="73"/>
        <v>1.0069730871679816</v>
      </c>
      <c r="R928" s="92">
        <f t="shared" ca="1" si="74"/>
        <v>11.993049468170661</v>
      </c>
    </row>
    <row r="929" spans="1:18" x14ac:dyDescent="0.3">
      <c r="A929" s="107">
        <v>40958.854166666664</v>
      </c>
      <c r="B929" s="92">
        <v>13.29</v>
      </c>
      <c r="C929" s="92">
        <v>13.08</v>
      </c>
      <c r="D929" s="92">
        <v>12.75</v>
      </c>
      <c r="E929" s="92">
        <v>12.38</v>
      </c>
      <c r="F929" s="92">
        <v>12.01</v>
      </c>
      <c r="G929" s="92">
        <v>11.66</v>
      </c>
      <c r="H929" s="92">
        <v>11.38</v>
      </c>
      <c r="I929" s="92">
        <v>11.05</v>
      </c>
      <c r="J929" s="92">
        <v>10.67</v>
      </c>
      <c r="K929" s="92">
        <v>10.15</v>
      </c>
      <c r="L929" s="92">
        <v>12.01</v>
      </c>
      <c r="N929" s="92">
        <f t="shared" ca="1" si="70"/>
        <v>11.648296073366565</v>
      </c>
      <c r="O929" s="92">
        <f t="shared" si="71"/>
        <v>0.22461830744237707</v>
      </c>
      <c r="P929" s="92">
        <f t="shared" si="72"/>
        <v>11.619464392634603</v>
      </c>
      <c r="Q929" s="92">
        <f t="shared" ca="1" si="73"/>
        <v>1.002481326140148</v>
      </c>
      <c r="R929" s="92">
        <f t="shared" ca="1" si="74"/>
        <v>12.039800726943177</v>
      </c>
    </row>
    <row r="930" spans="1:18" x14ac:dyDescent="0.3">
      <c r="A930" s="107">
        <v>40958.861111111109</v>
      </c>
      <c r="B930" s="92">
        <v>12.9</v>
      </c>
      <c r="C930" s="92">
        <v>12.74</v>
      </c>
      <c r="D930" s="92">
        <v>12.45</v>
      </c>
      <c r="E930" s="92">
        <v>12.08</v>
      </c>
      <c r="F930" s="92">
        <v>11.71</v>
      </c>
      <c r="G930" s="92">
        <v>11.41</v>
      </c>
      <c r="H930" s="92">
        <v>11.15</v>
      </c>
      <c r="I930" s="92">
        <v>10.83</v>
      </c>
      <c r="J930" s="92">
        <v>10.44</v>
      </c>
      <c r="K930" s="92">
        <v>9.9</v>
      </c>
      <c r="L930" s="92">
        <v>11.75</v>
      </c>
      <c r="N930" s="92">
        <f t="shared" ca="1" si="70"/>
        <v>11.385219315956801</v>
      </c>
      <c r="O930" s="92">
        <f t="shared" si="71"/>
        <v>0.21301083449449307</v>
      </c>
      <c r="P930" s="92">
        <f t="shared" si="72"/>
        <v>11.372379949109373</v>
      </c>
      <c r="Q930" s="92">
        <f t="shared" ca="1" si="73"/>
        <v>1.0011289955932605</v>
      </c>
      <c r="R930" s="92">
        <f t="shared" ca="1" si="74"/>
        <v>11.763265698220811</v>
      </c>
    </row>
    <row r="931" spans="1:18" x14ac:dyDescent="0.3">
      <c r="A931" s="107">
        <v>40958.868055555555</v>
      </c>
      <c r="B931" s="92">
        <v>13.17</v>
      </c>
      <c r="C931" s="92">
        <v>12.98</v>
      </c>
      <c r="D931" s="92">
        <v>12.58</v>
      </c>
      <c r="E931" s="92">
        <v>12.16</v>
      </c>
      <c r="F931" s="92">
        <v>11.75</v>
      </c>
      <c r="G931" s="92">
        <v>11.37</v>
      </c>
      <c r="H931" s="92">
        <v>11.02</v>
      </c>
      <c r="I931" s="92">
        <v>10.59</v>
      </c>
      <c r="J931" s="92">
        <v>10.09</v>
      </c>
      <c r="K931" s="92">
        <v>9.49</v>
      </c>
      <c r="L931" s="92">
        <v>11.96</v>
      </c>
      <c r="N931" s="92">
        <f t="shared" ca="1" si="70"/>
        <v>11.303282718914407</v>
      </c>
      <c r="O931" s="92">
        <f t="shared" si="71"/>
        <v>0.28893326232214706</v>
      </c>
      <c r="P931" s="92">
        <f t="shared" si="72"/>
        <v>11.319180006545142</v>
      </c>
      <c r="Q931" s="92">
        <f t="shared" ca="1" si="73"/>
        <v>0.99859554423363317</v>
      </c>
      <c r="R931" s="92">
        <f t="shared" ca="1" si="74"/>
        <v>11.943202709034253</v>
      </c>
    </row>
    <row r="932" spans="1:18" x14ac:dyDescent="0.3">
      <c r="A932" s="107">
        <v>40958.875</v>
      </c>
      <c r="B932" s="92">
        <v>12.93</v>
      </c>
      <c r="C932" s="92">
        <v>12.76</v>
      </c>
      <c r="D932" s="92">
        <v>12.41</v>
      </c>
      <c r="E932" s="92">
        <v>12.02</v>
      </c>
      <c r="F932" s="92">
        <v>11.66</v>
      </c>
      <c r="G932" s="92">
        <v>11.33</v>
      </c>
      <c r="H932" s="92">
        <v>11</v>
      </c>
      <c r="I932" s="92">
        <v>10.63</v>
      </c>
      <c r="J932" s="92">
        <v>10.28</v>
      </c>
      <c r="K932" s="92">
        <v>9.9</v>
      </c>
      <c r="L932" s="92">
        <v>12.13</v>
      </c>
      <c r="N932" s="92">
        <f t="shared" ca="1" si="70"/>
        <v>11.289110942287012</v>
      </c>
      <c r="O932" s="92">
        <f t="shared" si="71"/>
        <v>0.27315241741428042</v>
      </c>
      <c r="P932" s="92">
        <f t="shared" si="72"/>
        <v>11.282118841714128</v>
      </c>
      <c r="Q932" s="92">
        <f t="shared" ca="1" si="73"/>
        <v>1.0006197506577428</v>
      </c>
      <c r="R932" s="92">
        <f t="shared" ca="1" si="74"/>
        <v>12.137517575478421</v>
      </c>
    </row>
    <row r="933" spans="1:18" x14ac:dyDescent="0.3">
      <c r="A933" s="107">
        <v>40958.881944444445</v>
      </c>
      <c r="B933" s="92">
        <v>13.36</v>
      </c>
      <c r="C933" s="92">
        <v>13.13</v>
      </c>
      <c r="D933" s="92">
        <v>12.69</v>
      </c>
      <c r="E933" s="92">
        <v>12.21</v>
      </c>
      <c r="F933" s="92">
        <v>11.76</v>
      </c>
      <c r="G933" s="92">
        <v>11.3</v>
      </c>
      <c r="H933" s="92">
        <v>10.84</v>
      </c>
      <c r="I933" s="92">
        <v>10.4</v>
      </c>
      <c r="J933" s="92">
        <v>10.050000000000001</v>
      </c>
      <c r="K933" s="92">
        <v>9.67</v>
      </c>
      <c r="L933" s="92">
        <v>11.61</v>
      </c>
      <c r="N933" s="92">
        <f t="shared" ca="1" si="70"/>
        <v>11.273899485856301</v>
      </c>
      <c r="O933" s="92">
        <f t="shared" si="71"/>
        <v>0.38405279563526445</v>
      </c>
      <c r="P933" s="92">
        <f t="shared" si="72"/>
        <v>11.232914908950741</v>
      </c>
      <c r="Q933" s="92">
        <f t="shared" ca="1" si="73"/>
        <v>1.0036486145615597</v>
      </c>
      <c r="R933" s="92">
        <f t="shared" ca="1" si="74"/>
        <v>11.652360415059707</v>
      </c>
    </row>
    <row r="934" spans="1:18" x14ac:dyDescent="0.3">
      <c r="A934" s="107">
        <v>40958.888888888891</v>
      </c>
      <c r="B934" s="92">
        <v>13.05</v>
      </c>
      <c r="C934" s="92">
        <v>12.86</v>
      </c>
      <c r="D934" s="92">
        <v>12.42</v>
      </c>
      <c r="E934" s="92">
        <v>12.03</v>
      </c>
      <c r="F934" s="92">
        <v>11.68</v>
      </c>
      <c r="G934" s="92">
        <v>11.3</v>
      </c>
      <c r="H934" s="92">
        <v>10.93</v>
      </c>
      <c r="I934" s="92">
        <v>10.61</v>
      </c>
      <c r="J934" s="92">
        <v>10.3</v>
      </c>
      <c r="K934" s="92">
        <v>9.7899999999999991</v>
      </c>
      <c r="L934" s="92">
        <v>11.57</v>
      </c>
      <c r="N934" s="92">
        <f t="shared" ca="1" si="70"/>
        <v>11.279259289492177</v>
      </c>
      <c r="O934" s="92">
        <f t="shared" si="71"/>
        <v>0.3076455108711949</v>
      </c>
      <c r="P934" s="92">
        <f t="shared" si="72"/>
        <v>11.246229673339236</v>
      </c>
      <c r="Q934" s="92">
        <f t="shared" ca="1" si="73"/>
        <v>1.002936950170175</v>
      </c>
      <c r="R934" s="92">
        <f t="shared" ca="1" si="74"/>
        <v>11.603980513468926</v>
      </c>
    </row>
    <row r="935" spans="1:18" x14ac:dyDescent="0.3">
      <c r="A935" s="107">
        <v>40958.895833333336</v>
      </c>
      <c r="B935" s="92">
        <v>12.28</v>
      </c>
      <c r="C935" s="92">
        <v>12.14</v>
      </c>
      <c r="D935" s="92">
        <v>11.94</v>
      </c>
      <c r="E935" s="92">
        <v>11.67</v>
      </c>
      <c r="F935" s="92">
        <v>11.33</v>
      </c>
      <c r="G935" s="92">
        <v>10.94</v>
      </c>
      <c r="H935" s="92">
        <v>10.59</v>
      </c>
      <c r="I935" s="92">
        <v>10.25</v>
      </c>
      <c r="J935" s="92">
        <v>9.94</v>
      </c>
      <c r="K935" s="92">
        <v>9.49</v>
      </c>
      <c r="L935" s="92">
        <v>11.15</v>
      </c>
      <c r="N935" s="92">
        <f t="shared" ca="1" si="70"/>
        <v>10.89726606441261</v>
      </c>
      <c r="O935" s="92">
        <f t="shared" si="71"/>
        <v>0.30047648350825451</v>
      </c>
      <c r="P935" s="92">
        <f t="shared" si="72"/>
        <v>10.889152971705725</v>
      </c>
      <c r="Q935" s="92">
        <f t="shared" ca="1" si="73"/>
        <v>1.0007450618728533</v>
      </c>
      <c r="R935" s="92">
        <f t="shared" ca="1" si="74"/>
        <v>11.158307439882314</v>
      </c>
    </row>
    <row r="936" spans="1:18" x14ac:dyDescent="0.3">
      <c r="A936" s="107">
        <v>40958.902777777781</v>
      </c>
      <c r="B936" s="92">
        <v>13.17</v>
      </c>
      <c r="C936" s="92">
        <v>12.96</v>
      </c>
      <c r="D936" s="92">
        <v>12.55</v>
      </c>
      <c r="E936" s="92">
        <v>12.13</v>
      </c>
      <c r="F936" s="92">
        <v>11.7</v>
      </c>
      <c r="G936" s="92">
        <v>11.27</v>
      </c>
      <c r="H936" s="92">
        <v>10.93</v>
      </c>
      <c r="I936" s="92">
        <v>10.63</v>
      </c>
      <c r="J936" s="92">
        <v>10.36</v>
      </c>
      <c r="K936" s="92">
        <v>9.89</v>
      </c>
      <c r="L936" s="92">
        <v>11.48</v>
      </c>
      <c r="N936" s="92">
        <f t="shared" ca="1" si="70"/>
        <v>11.323606924928233</v>
      </c>
      <c r="O936" s="92">
        <f t="shared" si="71"/>
        <v>0.28307930067265052</v>
      </c>
      <c r="P936" s="92">
        <f t="shared" si="72"/>
        <v>11.220645321991137</v>
      </c>
      <c r="Q936" s="92">
        <f t="shared" ca="1" si="73"/>
        <v>1.0091760856869172</v>
      </c>
      <c r="R936" s="92">
        <f t="shared" ca="1" si="74"/>
        <v>11.585341463685809</v>
      </c>
    </row>
    <row r="937" spans="1:18" x14ac:dyDescent="0.3">
      <c r="A937" s="107">
        <v>40958.909722222219</v>
      </c>
      <c r="B937" s="92">
        <v>12.72</v>
      </c>
      <c r="C937" s="92">
        <v>12.55</v>
      </c>
      <c r="D937" s="92">
        <v>12.23</v>
      </c>
      <c r="E937" s="92">
        <v>11.88</v>
      </c>
      <c r="F937" s="92">
        <v>11.53</v>
      </c>
      <c r="G937" s="92">
        <v>11.17</v>
      </c>
      <c r="H937" s="92">
        <v>10.77</v>
      </c>
      <c r="I937" s="92">
        <v>10.35</v>
      </c>
      <c r="J937" s="92">
        <v>9.93</v>
      </c>
      <c r="K937" s="92">
        <v>9.39</v>
      </c>
      <c r="L937" s="92">
        <v>11.28</v>
      </c>
      <c r="N937" s="92">
        <f t="shared" ca="1" si="70"/>
        <v>11.06299011211434</v>
      </c>
      <c r="O937" s="92">
        <f t="shared" si="71"/>
        <v>0.33699208869247682</v>
      </c>
      <c r="P937" s="92">
        <f t="shared" si="72"/>
        <v>11.1117913122084</v>
      </c>
      <c r="Q937" s="92">
        <f t="shared" ca="1" si="73"/>
        <v>0.99560816085157733</v>
      </c>
      <c r="R937" s="92">
        <f t="shared" ca="1" si="74"/>
        <v>11.230460054405791</v>
      </c>
    </row>
    <row r="938" spans="1:18" x14ac:dyDescent="0.3">
      <c r="A938" s="107">
        <v>40958.916666666664</v>
      </c>
      <c r="B938" s="92">
        <v>13.28</v>
      </c>
      <c r="C938" s="92">
        <v>13</v>
      </c>
      <c r="D938" s="92">
        <v>12.49</v>
      </c>
      <c r="E938" s="92">
        <v>12.06</v>
      </c>
      <c r="F938" s="92">
        <v>11.71</v>
      </c>
      <c r="G938" s="92">
        <v>11.37</v>
      </c>
      <c r="H938" s="92">
        <v>11</v>
      </c>
      <c r="I938" s="92">
        <v>10.65</v>
      </c>
      <c r="J938" s="92">
        <v>10.32</v>
      </c>
      <c r="K938" s="92">
        <v>9.77</v>
      </c>
      <c r="L938" s="92">
        <v>11.63</v>
      </c>
      <c r="N938" s="92">
        <f t="shared" ca="1" si="70"/>
        <v>11.327090910811638</v>
      </c>
      <c r="O938" s="92">
        <f t="shared" si="71"/>
        <v>0.30571979547726769</v>
      </c>
      <c r="P938" s="92">
        <f t="shared" si="72"/>
        <v>11.316234442635187</v>
      </c>
      <c r="Q938" s="92">
        <f t="shared" ca="1" si="73"/>
        <v>1.0009593710903999</v>
      </c>
      <c r="R938" s="92">
        <f t="shared" ca="1" si="74"/>
        <v>11.641157485781351</v>
      </c>
    </row>
    <row r="939" spans="1:18" x14ac:dyDescent="0.3">
      <c r="A939" s="107">
        <v>40958.923611111109</v>
      </c>
      <c r="B939" s="92">
        <v>12.29</v>
      </c>
      <c r="C939" s="92">
        <v>12.14</v>
      </c>
      <c r="D939" s="92">
        <v>11.78</v>
      </c>
      <c r="E939" s="92">
        <v>11.45</v>
      </c>
      <c r="F939" s="92">
        <v>11.17</v>
      </c>
      <c r="G939" s="92">
        <v>10.82</v>
      </c>
      <c r="H939" s="92">
        <v>10.45</v>
      </c>
      <c r="I939" s="92">
        <v>10.130000000000001</v>
      </c>
      <c r="J939" s="92">
        <v>9.77</v>
      </c>
      <c r="K939" s="92">
        <v>9.23</v>
      </c>
      <c r="L939" s="92">
        <v>11.04</v>
      </c>
      <c r="N939" s="92">
        <f t="shared" ca="1" si="70"/>
        <v>10.744533715304337</v>
      </c>
      <c r="O939" s="92">
        <f t="shared" si="71"/>
        <v>0.32153352209145181</v>
      </c>
      <c r="P939" s="92">
        <f t="shared" si="72"/>
        <v>10.766195270908678</v>
      </c>
      <c r="Q939" s="92">
        <f t="shared" ca="1" si="73"/>
        <v>0.99798800271969124</v>
      </c>
      <c r="R939" s="92">
        <f t="shared" ca="1" si="74"/>
        <v>11.017787550025391</v>
      </c>
    </row>
    <row r="940" spans="1:18" x14ac:dyDescent="0.3">
      <c r="A940" s="107">
        <v>40958.930555555555</v>
      </c>
      <c r="B940" s="92">
        <v>11.65</v>
      </c>
      <c r="C940" s="92">
        <v>11.43</v>
      </c>
      <c r="D940" s="92">
        <v>11.04</v>
      </c>
      <c r="E940" s="92">
        <v>10.73</v>
      </c>
      <c r="F940" s="92">
        <v>10.44</v>
      </c>
      <c r="G940" s="92">
        <v>10.130000000000001</v>
      </c>
      <c r="H940" s="92">
        <v>9.83</v>
      </c>
      <c r="I940" s="92">
        <v>9.5</v>
      </c>
      <c r="J940" s="92">
        <v>9.1300000000000008</v>
      </c>
      <c r="K940" s="92">
        <v>8.59</v>
      </c>
      <c r="L940" s="92">
        <v>10.52</v>
      </c>
      <c r="N940" s="92">
        <f t="shared" ca="1" si="70"/>
        <v>10.065977381349656</v>
      </c>
      <c r="O940" s="92">
        <f t="shared" si="71"/>
        <v>0.27780600930522992</v>
      </c>
      <c r="P940" s="92">
        <f t="shared" si="72"/>
        <v>10.086462336869955</v>
      </c>
      <c r="Q940" s="92">
        <f t="shared" ca="1" si="73"/>
        <v>0.99796906439184152</v>
      </c>
      <c r="R940" s="92">
        <f t="shared" ca="1" si="74"/>
        <v>10.498634557402172</v>
      </c>
    </row>
    <row r="941" spans="1:18" x14ac:dyDescent="0.3">
      <c r="A941" s="107">
        <v>40958.9375</v>
      </c>
      <c r="B941" s="92">
        <v>12.23</v>
      </c>
      <c r="C941" s="92">
        <v>12.04</v>
      </c>
      <c r="D941" s="92">
        <v>11.67</v>
      </c>
      <c r="E941" s="92">
        <v>11.33</v>
      </c>
      <c r="F941" s="92">
        <v>11.02</v>
      </c>
      <c r="G941" s="92">
        <v>10.76</v>
      </c>
      <c r="H941" s="92">
        <v>10.5</v>
      </c>
      <c r="I941" s="92">
        <v>10.16</v>
      </c>
      <c r="J941" s="92">
        <v>9.7799999999999994</v>
      </c>
      <c r="K941" s="92">
        <v>9.1</v>
      </c>
      <c r="L941" s="92">
        <v>11.11</v>
      </c>
      <c r="N941" s="92">
        <f t="shared" ca="1" si="70"/>
        <v>10.690265005125239</v>
      </c>
      <c r="O941" s="92">
        <f t="shared" si="71"/>
        <v>0.22603721752200939</v>
      </c>
      <c r="P941" s="92">
        <f t="shared" si="72"/>
        <v>10.722357328867565</v>
      </c>
      <c r="Q941" s="92">
        <f t="shared" ca="1" si="73"/>
        <v>0.99700697125100235</v>
      </c>
      <c r="R941" s="92">
        <f t="shared" ca="1" si="74"/>
        <v>11.076747450598635</v>
      </c>
    </row>
    <row r="942" spans="1:18" x14ac:dyDescent="0.3">
      <c r="A942" s="107">
        <v>40958.944444444445</v>
      </c>
      <c r="B942" s="92">
        <v>12.34</v>
      </c>
      <c r="C942" s="92">
        <v>12.17</v>
      </c>
      <c r="D942" s="92">
        <v>11.77</v>
      </c>
      <c r="E942" s="92">
        <v>11.33</v>
      </c>
      <c r="F942" s="92">
        <v>10.91</v>
      </c>
      <c r="G942" s="92">
        <v>10.57</v>
      </c>
      <c r="H942" s="92">
        <v>10.27</v>
      </c>
      <c r="I942" s="92">
        <v>9.94</v>
      </c>
      <c r="J942" s="92">
        <v>9.59</v>
      </c>
      <c r="K942" s="92">
        <v>9</v>
      </c>
      <c r="L942" s="92">
        <v>10.67</v>
      </c>
      <c r="N942" s="92">
        <f t="shared" ca="1" si="70"/>
        <v>10.574368974281116</v>
      </c>
      <c r="O942" s="92">
        <f t="shared" si="71"/>
        <v>0.26607358066368503</v>
      </c>
      <c r="P942" s="92">
        <f t="shared" si="72"/>
        <v>10.526485875833584</v>
      </c>
      <c r="Q942" s="92">
        <f t="shared" ca="1" si="73"/>
        <v>1.0045488208517392</v>
      </c>
      <c r="R942" s="92">
        <f t="shared" ca="1" si="74"/>
        <v>10.718535918488058</v>
      </c>
    </row>
    <row r="943" spans="1:18" x14ac:dyDescent="0.3">
      <c r="A943" s="107">
        <v>40958.951388888891</v>
      </c>
      <c r="B943" s="92">
        <v>11.65</v>
      </c>
      <c r="C943" s="92">
        <v>11.47</v>
      </c>
      <c r="D943" s="92">
        <v>11.13</v>
      </c>
      <c r="E943" s="92">
        <v>10.8</v>
      </c>
      <c r="F943" s="92">
        <v>10.51</v>
      </c>
      <c r="G943" s="92">
        <v>10.220000000000001</v>
      </c>
      <c r="H943" s="92">
        <v>9.92</v>
      </c>
      <c r="I943" s="92">
        <v>9.5299999999999994</v>
      </c>
      <c r="J943" s="92">
        <v>9.07</v>
      </c>
      <c r="K943" s="92">
        <v>8.3000000000000007</v>
      </c>
      <c r="L943" s="92">
        <v>10.42</v>
      </c>
      <c r="N943" s="92">
        <f t="shared" ca="1" si="70"/>
        <v>10.101192744125591</v>
      </c>
      <c r="O943" s="92">
        <f t="shared" si="71"/>
        <v>0.27532276634055775</v>
      </c>
      <c r="P943" s="92">
        <f t="shared" si="72"/>
        <v>10.176467319625248</v>
      </c>
      <c r="Q943" s="92">
        <f t="shared" ca="1" si="73"/>
        <v>0.99260307402014736</v>
      </c>
      <c r="R943" s="92">
        <f t="shared" ca="1" si="74"/>
        <v>10.342924031289936</v>
      </c>
    </row>
    <row r="944" spans="1:18" x14ac:dyDescent="0.3">
      <c r="A944" s="107">
        <v>40958.958333333336</v>
      </c>
      <c r="B944" s="92">
        <v>10.38</v>
      </c>
      <c r="C944" s="92">
        <v>10.23</v>
      </c>
      <c r="D944" s="92">
        <v>9.93</v>
      </c>
      <c r="E944" s="92">
        <v>9.64</v>
      </c>
      <c r="F944" s="92">
        <v>9.3699999999999992</v>
      </c>
      <c r="G944" s="92">
        <v>9.14</v>
      </c>
      <c r="H944" s="92">
        <v>8.8800000000000008</v>
      </c>
      <c r="I944" s="92">
        <v>8.59</v>
      </c>
      <c r="J944" s="92">
        <v>8.2100000000000009</v>
      </c>
      <c r="K944" s="92">
        <v>7.58</v>
      </c>
      <c r="L944" s="92">
        <v>9.08</v>
      </c>
      <c r="N944" s="92">
        <f t="shared" ca="1" si="70"/>
        <v>9.0545826098497564</v>
      </c>
      <c r="O944" s="92">
        <f t="shared" si="71"/>
        <v>0.26668397094435164</v>
      </c>
      <c r="P944" s="92">
        <f t="shared" si="72"/>
        <v>9.1022866978542503</v>
      </c>
      <c r="Q944" s="92">
        <f t="shared" ca="1" si="73"/>
        <v>0.99475910948665902</v>
      </c>
      <c r="R944" s="92">
        <f t="shared" ca="1" si="74"/>
        <v>9.0324127141388644</v>
      </c>
    </row>
    <row r="945" spans="1:18" x14ac:dyDescent="0.3">
      <c r="A945" s="107">
        <v>40958.965277777781</v>
      </c>
      <c r="B945" s="92">
        <v>10.210000000000001</v>
      </c>
      <c r="C945" s="92">
        <v>10.039999999999999</v>
      </c>
      <c r="D945" s="92">
        <v>9.7100000000000009</v>
      </c>
      <c r="E945" s="92">
        <v>9.4</v>
      </c>
      <c r="F945" s="92">
        <v>9.14</v>
      </c>
      <c r="G945" s="92">
        <v>8.85</v>
      </c>
      <c r="H945" s="92">
        <v>8.6</v>
      </c>
      <c r="I945" s="92">
        <v>8.33</v>
      </c>
      <c r="J945" s="92">
        <v>8.02</v>
      </c>
      <c r="K945" s="92">
        <v>7.46</v>
      </c>
      <c r="L945" s="92">
        <v>8.9700000000000006</v>
      </c>
      <c r="N945" s="92">
        <f t="shared" ca="1" si="70"/>
        <v>8.8179830065307865</v>
      </c>
      <c r="O945" s="92">
        <f t="shared" si="71"/>
        <v>0.26480275887397592</v>
      </c>
      <c r="P945" s="92">
        <f t="shared" si="72"/>
        <v>8.8137403542364368</v>
      </c>
      <c r="Q945" s="92">
        <f t="shared" ca="1" si="73"/>
        <v>1.0004813679690836</v>
      </c>
      <c r="R945" s="92">
        <f t="shared" ca="1" si="74"/>
        <v>8.9743178706826807</v>
      </c>
    </row>
    <row r="946" spans="1:18" x14ac:dyDescent="0.3">
      <c r="A946" s="107">
        <v>40958.972222222219</v>
      </c>
      <c r="B946" s="92">
        <v>8.8800000000000008</v>
      </c>
      <c r="C946" s="92">
        <v>8.6999999999999993</v>
      </c>
      <c r="D946" s="92">
        <v>8.39</v>
      </c>
      <c r="E946" s="92">
        <v>8.19</v>
      </c>
      <c r="F946" s="92">
        <v>8.01</v>
      </c>
      <c r="G946" s="92">
        <v>7.81</v>
      </c>
      <c r="H946" s="92">
        <v>7.61</v>
      </c>
      <c r="I946" s="92">
        <v>7.38</v>
      </c>
      <c r="J946" s="92">
        <v>7.15</v>
      </c>
      <c r="K946" s="92">
        <v>6.67</v>
      </c>
      <c r="L946" s="92">
        <v>7.9</v>
      </c>
      <c r="N946" s="92">
        <f t="shared" ca="1" si="70"/>
        <v>7.7560670680646648</v>
      </c>
      <c r="O946" s="92">
        <f t="shared" si="71"/>
        <v>0.2397276835828541</v>
      </c>
      <c r="P946" s="92">
        <f t="shared" si="72"/>
        <v>7.7810258056724759</v>
      </c>
      <c r="Q946" s="92">
        <f t="shared" ca="1" si="73"/>
        <v>0.99679235897282137</v>
      </c>
      <c r="R946" s="92">
        <f t="shared" ca="1" si="74"/>
        <v>7.8746596358852887</v>
      </c>
    </row>
    <row r="947" spans="1:18" x14ac:dyDescent="0.3">
      <c r="A947" s="107">
        <v>40958.979166666664</v>
      </c>
      <c r="B947" s="92">
        <v>8.4600000000000009</v>
      </c>
      <c r="C947" s="92">
        <v>8.39</v>
      </c>
      <c r="D947" s="92">
        <v>8.23</v>
      </c>
      <c r="E947" s="92">
        <v>8.0299999999999994</v>
      </c>
      <c r="F947" s="92">
        <v>7.78</v>
      </c>
      <c r="G947" s="92">
        <v>7.51</v>
      </c>
      <c r="H947" s="92">
        <v>7.21</v>
      </c>
      <c r="I947" s="92">
        <v>6.92</v>
      </c>
      <c r="J947" s="92">
        <v>6.59</v>
      </c>
      <c r="K947" s="92">
        <v>6.24</v>
      </c>
      <c r="L947" s="92">
        <v>7.76</v>
      </c>
      <c r="N947" s="92">
        <f t="shared" ca="1" si="70"/>
        <v>7.4211715247927748</v>
      </c>
      <c r="O947" s="92">
        <f t="shared" si="71"/>
        <v>0.37672270643947459</v>
      </c>
      <c r="P947" s="92">
        <f t="shared" si="72"/>
        <v>7.4662636005236322</v>
      </c>
      <c r="Q947" s="92">
        <f t="shared" ca="1" si="73"/>
        <v>0.99396055669294947</v>
      </c>
      <c r="R947" s="92">
        <f t="shared" ca="1" si="74"/>
        <v>7.7131339199372873</v>
      </c>
    </row>
    <row r="948" spans="1:18" x14ac:dyDescent="0.3">
      <c r="A948" s="107">
        <v>40958.986111111109</v>
      </c>
      <c r="B948" s="92">
        <v>8.73</v>
      </c>
      <c r="C948" s="92">
        <v>8.57</v>
      </c>
      <c r="D948" s="92">
        <v>8.27</v>
      </c>
      <c r="E948" s="92">
        <v>8.06</v>
      </c>
      <c r="F948" s="92">
        <v>7.81</v>
      </c>
      <c r="G948" s="92">
        <v>7.51</v>
      </c>
      <c r="H948" s="92">
        <v>7.27</v>
      </c>
      <c r="I948" s="92">
        <v>7.07</v>
      </c>
      <c r="J948" s="92">
        <v>6.86</v>
      </c>
      <c r="K948" s="92">
        <v>6.4</v>
      </c>
      <c r="L948" s="92">
        <v>7.75</v>
      </c>
      <c r="N948" s="92">
        <f t="shared" ca="1" si="70"/>
        <v>7.5129835328270591</v>
      </c>
      <c r="O948" s="92">
        <f t="shared" si="71"/>
        <v>0.30013952812482525</v>
      </c>
      <c r="P948" s="92">
        <f t="shared" si="72"/>
        <v>7.4751340075327004</v>
      </c>
      <c r="Q948" s="92">
        <f t="shared" ca="1" si="73"/>
        <v>1.0050633908711493</v>
      </c>
      <c r="R948" s="92">
        <f t="shared" ca="1" si="74"/>
        <v>7.7892412792514065</v>
      </c>
    </row>
    <row r="949" spans="1:18" x14ac:dyDescent="0.3">
      <c r="A949" s="107">
        <v>40958.993055555555</v>
      </c>
      <c r="B949" s="92">
        <v>8.9600000000000009</v>
      </c>
      <c r="C949" s="92">
        <v>8.7899999999999991</v>
      </c>
      <c r="D949" s="92">
        <v>8.52</v>
      </c>
      <c r="E949" s="92">
        <v>8.25</v>
      </c>
      <c r="F949" s="92">
        <v>7.94</v>
      </c>
      <c r="G949" s="92">
        <v>7.65</v>
      </c>
      <c r="H949" s="92">
        <v>7.46</v>
      </c>
      <c r="I949" s="92">
        <v>7.21</v>
      </c>
      <c r="J949" s="92">
        <v>6.92</v>
      </c>
      <c r="K949" s="92">
        <v>6.38</v>
      </c>
      <c r="L949" s="92">
        <v>7.99</v>
      </c>
      <c r="N949" s="92">
        <f t="shared" ca="1" si="70"/>
        <v>7.6607630763872576</v>
      </c>
      <c r="O949" s="92">
        <f t="shared" si="71"/>
        <v>0.2324129055181903</v>
      </c>
      <c r="P949" s="92">
        <f t="shared" si="72"/>
        <v>7.6224838015770136</v>
      </c>
      <c r="Q949" s="92">
        <f t="shared" ca="1" si="73"/>
        <v>1.0050218899517143</v>
      </c>
      <c r="R949" s="92">
        <f t="shared" ca="1" si="74"/>
        <v>8.0301249007141973</v>
      </c>
    </row>
    <row r="950" spans="1:18" x14ac:dyDescent="0.3">
      <c r="A950" s="107">
        <v>40959</v>
      </c>
      <c r="B950" s="92">
        <v>9.16</v>
      </c>
      <c r="C950" s="92">
        <v>8.99</v>
      </c>
      <c r="D950" s="92">
        <v>8.6300000000000008</v>
      </c>
      <c r="E950" s="92">
        <v>8.17</v>
      </c>
      <c r="F950" s="92">
        <v>7.73</v>
      </c>
      <c r="G950" s="92">
        <v>7.38</v>
      </c>
      <c r="H950" s="92">
        <v>7.07</v>
      </c>
      <c r="I950" s="92">
        <v>6.79</v>
      </c>
      <c r="J950" s="92">
        <v>6.45</v>
      </c>
      <c r="K950" s="92">
        <v>5.79</v>
      </c>
      <c r="L950" s="92">
        <v>7.29</v>
      </c>
      <c r="N950" s="92">
        <f t="shared" ca="1" si="70"/>
        <v>7.4042190433893582</v>
      </c>
      <c r="O950" s="92">
        <f t="shared" si="71"/>
        <v>0.39655981128957901</v>
      </c>
      <c r="P950" s="92">
        <f t="shared" si="72"/>
        <v>7.3347644749548833</v>
      </c>
      <c r="Q950" s="92">
        <f t="shared" ca="1" si="73"/>
        <v>1.009469229539903</v>
      </c>
      <c r="R950" s="92">
        <f t="shared" ca="1" si="74"/>
        <v>7.3590306833458934</v>
      </c>
    </row>
    <row r="951" spans="1:18" x14ac:dyDescent="0.3">
      <c r="A951" s="107">
        <v>40959.006944444445</v>
      </c>
      <c r="B951" s="92">
        <v>8.99</v>
      </c>
      <c r="C951" s="92">
        <v>8.9700000000000006</v>
      </c>
      <c r="D951" s="92">
        <v>8.94</v>
      </c>
      <c r="E951" s="92">
        <v>8.8699999999999992</v>
      </c>
      <c r="F951" s="92">
        <v>8.73</v>
      </c>
      <c r="G951" s="92">
        <v>8.52</v>
      </c>
      <c r="H951" s="92">
        <v>8.24</v>
      </c>
      <c r="I951" s="92">
        <v>7.89</v>
      </c>
      <c r="J951" s="92">
        <v>7.43</v>
      </c>
      <c r="K951" s="92">
        <v>6.74</v>
      </c>
      <c r="L951" s="92">
        <v>8.61</v>
      </c>
      <c r="N951" s="92">
        <f t="shared" ca="1" si="70"/>
        <v>8.3000557138452606</v>
      </c>
      <c r="O951" s="92">
        <f t="shared" si="71"/>
        <v>0.3087966915700921</v>
      </c>
      <c r="P951" s="92">
        <f t="shared" si="72"/>
        <v>8.4793067843469245</v>
      </c>
      <c r="Q951" s="92">
        <f t="shared" ca="1" si="73"/>
        <v>0.97886017394339742</v>
      </c>
      <c r="R951" s="92">
        <f t="shared" ca="1" si="74"/>
        <v>8.4279860976526511</v>
      </c>
    </row>
    <row r="952" spans="1:18" x14ac:dyDescent="0.3">
      <c r="A952" s="107">
        <v>40959.013888888891</v>
      </c>
      <c r="B952" s="92">
        <v>7.81</v>
      </c>
      <c r="C952" s="92">
        <v>7.76</v>
      </c>
      <c r="D952" s="92">
        <v>7.63</v>
      </c>
      <c r="E952" s="92">
        <v>7.4</v>
      </c>
      <c r="F952" s="92">
        <v>7.14</v>
      </c>
      <c r="G952" s="92">
        <v>6.77</v>
      </c>
      <c r="H952" s="92">
        <v>6.41</v>
      </c>
      <c r="I952" s="92">
        <v>6.06</v>
      </c>
      <c r="J952" s="92">
        <v>5.72</v>
      </c>
      <c r="K952" s="92">
        <v>5.35</v>
      </c>
      <c r="L952" s="92">
        <v>6.83</v>
      </c>
      <c r="N952" s="92">
        <f t="shared" ref="N952:N1015" ca="1" si="75">POWER(SUM(POWER(C952,Exponent)*$C$1,POWER(D952,Exponent)*$D$1,POWER(E952,Exponent)*$E$1,POWER(F952,Exponent)*$F$1,POWER(G952,Exponent)*$G$1,POWER(H952,Exponent)*$H$1,POWER(I952,Exponent)*$I$1,POWER(J952,Exponent)*$J$1,POWER(K952,Exponent)*$K$1),1/Exponent)</f>
        <v>6.6791119959912049</v>
      </c>
      <c r="O952" s="92">
        <f t="shared" si="71"/>
        <v>0.5049441451668677</v>
      </c>
      <c r="P952" s="92">
        <f t="shared" si="72"/>
        <v>6.7172062985101855</v>
      </c>
      <c r="Q952" s="92">
        <f t="shared" ca="1" si="73"/>
        <v>0.99432884731745852</v>
      </c>
      <c r="R952" s="92">
        <f t="shared" ca="1" si="74"/>
        <v>6.7912660271782421</v>
      </c>
    </row>
    <row r="953" spans="1:18" x14ac:dyDescent="0.3">
      <c r="A953" s="107">
        <v>40959.020833333336</v>
      </c>
      <c r="B953" s="92">
        <v>7.64</v>
      </c>
      <c r="C953" s="92">
        <v>7.62</v>
      </c>
      <c r="D953" s="92">
        <v>7.58</v>
      </c>
      <c r="E953" s="92">
        <v>7.5</v>
      </c>
      <c r="F953" s="92">
        <v>7.38</v>
      </c>
      <c r="G953" s="92">
        <v>7.18</v>
      </c>
      <c r="H953" s="92">
        <v>6.97</v>
      </c>
      <c r="I953" s="92">
        <v>6.79</v>
      </c>
      <c r="J953" s="92">
        <v>6.57</v>
      </c>
      <c r="K953" s="92">
        <v>6.06</v>
      </c>
      <c r="L953" s="92">
        <v>6.7</v>
      </c>
      <c r="N953" s="92">
        <f t="shared" ca="1" si="75"/>
        <v>7.0904266231233999</v>
      </c>
      <c r="O953" s="92">
        <f t="shared" si="71"/>
        <v>0.27431083062619405</v>
      </c>
      <c r="P953" s="92">
        <f t="shared" si="72"/>
        <v>7.1495285450255954</v>
      </c>
      <c r="Q953" s="92">
        <f t="shared" ca="1" si="73"/>
        <v>0.99173345185909967</v>
      </c>
      <c r="R953" s="92">
        <f t="shared" ca="1" si="74"/>
        <v>6.6446141274559682</v>
      </c>
    </row>
    <row r="954" spans="1:18" x14ac:dyDescent="0.3">
      <c r="A954" s="107">
        <v>40959.034722222219</v>
      </c>
      <c r="B954" s="92">
        <v>6.44</v>
      </c>
      <c r="C954" s="92">
        <v>6.41</v>
      </c>
      <c r="D954" s="92">
        <v>6.26</v>
      </c>
      <c r="E954" s="92">
        <v>6.02</v>
      </c>
      <c r="F954" s="92">
        <v>5.81</v>
      </c>
      <c r="G954" s="92">
        <v>5.53</v>
      </c>
      <c r="H954" s="92">
        <v>5.2</v>
      </c>
      <c r="I954" s="92">
        <v>4.8899999999999997</v>
      </c>
      <c r="J954" s="92">
        <v>4.6100000000000003</v>
      </c>
      <c r="K954" s="92">
        <v>4.2300000000000004</v>
      </c>
      <c r="L954" s="92">
        <v>5.51</v>
      </c>
      <c r="N954" s="92">
        <f t="shared" ca="1" si="75"/>
        <v>5.427674081687452</v>
      </c>
      <c r="O954" s="92">
        <f t="shared" si="71"/>
        <v>0.56859025741936087</v>
      </c>
      <c r="P954" s="92">
        <f t="shared" si="72"/>
        <v>5.4814643703012447</v>
      </c>
      <c r="Q954" s="92">
        <f t="shared" ca="1" si="73"/>
        <v>0.99018687617395995</v>
      </c>
      <c r="R954" s="92">
        <f t="shared" ca="1" si="74"/>
        <v>5.4559296877185188</v>
      </c>
    </row>
    <row r="955" spans="1:18" x14ac:dyDescent="0.3">
      <c r="A955" s="107">
        <v>40959.041666666664</v>
      </c>
      <c r="B955" s="92">
        <v>6.22</v>
      </c>
      <c r="C955" s="92">
        <v>6.2</v>
      </c>
      <c r="D955" s="92">
        <v>6.07</v>
      </c>
      <c r="E955" s="92">
        <v>5.84</v>
      </c>
      <c r="F955" s="92">
        <v>5.61</v>
      </c>
      <c r="G955" s="92">
        <v>5.4</v>
      </c>
      <c r="H955" s="92">
        <v>5.2</v>
      </c>
      <c r="I955" s="92">
        <v>4.9400000000000004</v>
      </c>
      <c r="J955" s="92">
        <v>4.7</v>
      </c>
      <c r="K955" s="92">
        <v>4.4400000000000004</v>
      </c>
      <c r="L955" s="92">
        <v>5.32</v>
      </c>
      <c r="N955" s="92">
        <f t="shared" ca="1" si="75"/>
        <v>5.3598335826577816</v>
      </c>
      <c r="O955" s="92">
        <f t="shared" si="71"/>
        <v>0.34875776556445037</v>
      </c>
      <c r="P955" s="92">
        <f t="shared" si="72"/>
        <v>5.3708798907105129</v>
      </c>
      <c r="Q955" s="92">
        <f t="shared" ca="1" si="73"/>
        <v>0.99794329639137214</v>
      </c>
      <c r="R955" s="92">
        <f t="shared" ca="1" si="74"/>
        <v>5.3090583368021003</v>
      </c>
    </row>
    <row r="956" spans="1:18" x14ac:dyDescent="0.3">
      <c r="A956" s="107">
        <v>40959.104166666664</v>
      </c>
      <c r="B956" s="92">
        <v>4.32</v>
      </c>
      <c r="C956" s="92">
        <v>4.3</v>
      </c>
      <c r="D956" s="92">
        <v>4.29</v>
      </c>
      <c r="E956" s="92">
        <v>4.34</v>
      </c>
      <c r="F956" s="92">
        <v>4.41</v>
      </c>
      <c r="G956" s="92">
        <v>4.53</v>
      </c>
      <c r="H956" s="92">
        <v>4.59</v>
      </c>
      <c r="I956" s="92">
        <v>4.5999999999999996</v>
      </c>
      <c r="J956" s="92">
        <v>4.45</v>
      </c>
      <c r="K956" s="92">
        <v>4.07</v>
      </c>
      <c r="L956" s="92">
        <v>4.26</v>
      </c>
      <c r="N956" s="92">
        <f t="shared" ca="1" si="75"/>
        <v>4.4379107408886185</v>
      </c>
      <c r="O956" s="92">
        <f t="shared" si="71"/>
        <v>-0.12159364853550038</v>
      </c>
      <c r="P956" s="92">
        <f t="shared" si="72"/>
        <v>4.5385480589704912</v>
      </c>
      <c r="Q956" s="92">
        <f t="shared" ca="1" si="73"/>
        <v>0.97782609839660906</v>
      </c>
      <c r="R956" s="92">
        <f t="shared" ca="1" si="74"/>
        <v>4.1655391791695546</v>
      </c>
    </row>
    <row r="957" spans="1:18" x14ac:dyDescent="0.3">
      <c r="A957" s="107">
        <v>40959.111111111109</v>
      </c>
      <c r="B957" s="92">
        <v>4.21</v>
      </c>
      <c r="C957" s="92">
        <v>4.16</v>
      </c>
      <c r="D957" s="92">
        <v>4.05</v>
      </c>
      <c r="E957" s="92">
        <v>3.97</v>
      </c>
      <c r="F957" s="92">
        <v>3.9</v>
      </c>
      <c r="G957" s="92">
        <v>3.82</v>
      </c>
      <c r="H957" s="92">
        <v>3.77</v>
      </c>
      <c r="I957" s="92">
        <v>3.79</v>
      </c>
      <c r="J957" s="92">
        <v>3.75</v>
      </c>
      <c r="K957" s="92">
        <v>3.5</v>
      </c>
      <c r="L957" s="92">
        <v>3.82</v>
      </c>
      <c r="N957" s="92">
        <f t="shared" ca="1" si="75"/>
        <v>3.8521792463269149</v>
      </c>
      <c r="O957" s="92">
        <f t="shared" si="71"/>
        <v>0.12175385560294831</v>
      </c>
      <c r="P957" s="92">
        <f t="shared" si="72"/>
        <v>3.8127958088482541</v>
      </c>
      <c r="Q957" s="92">
        <f t="shared" ca="1" si="73"/>
        <v>1.0103292805209407</v>
      </c>
      <c r="R957" s="92">
        <f t="shared" ca="1" si="74"/>
        <v>3.8594578515899935</v>
      </c>
    </row>
    <row r="958" spans="1:18" x14ac:dyDescent="0.3">
      <c r="A958" s="107">
        <v>40959.222222222219</v>
      </c>
      <c r="B958" s="92">
        <v>8.1300000000000008</v>
      </c>
      <c r="C958" s="92">
        <v>7.85</v>
      </c>
      <c r="D958" s="92">
        <v>7.51</v>
      </c>
      <c r="E958" s="92">
        <v>7.14</v>
      </c>
      <c r="F958" s="92">
        <v>6.72</v>
      </c>
      <c r="G958" s="92">
        <v>6.36</v>
      </c>
      <c r="H958" s="92">
        <v>5.93</v>
      </c>
      <c r="I958" s="92">
        <v>5.47</v>
      </c>
      <c r="J958" s="92">
        <v>5.1100000000000003</v>
      </c>
      <c r="K958" s="92">
        <v>4.63</v>
      </c>
      <c r="L958" s="92">
        <v>6.17</v>
      </c>
      <c r="N958" s="92">
        <f t="shared" ca="1" si="75"/>
        <v>6.2640728432016264</v>
      </c>
      <c r="O958" s="92">
        <f t="shared" si="71"/>
        <v>0.64690735987660697</v>
      </c>
      <c r="P958" s="92">
        <f t="shared" si="72"/>
        <v>6.2965294771919984</v>
      </c>
      <c r="Q958" s="92">
        <f t="shared" ca="1" si="73"/>
        <v>0.99484531373863327</v>
      </c>
      <c r="R958" s="92">
        <f t="shared" ca="1" si="74"/>
        <v>6.1381955857673676</v>
      </c>
    </row>
    <row r="959" spans="1:18" x14ac:dyDescent="0.3">
      <c r="A959" s="107">
        <v>40959.270833333336</v>
      </c>
      <c r="B959" s="92">
        <v>7.47</v>
      </c>
      <c r="C959" s="92">
        <v>7.3</v>
      </c>
      <c r="D959" s="92">
        <v>7.03</v>
      </c>
      <c r="E959" s="92">
        <v>6.74</v>
      </c>
      <c r="F959" s="92">
        <v>6.51</v>
      </c>
      <c r="G959" s="92">
        <v>6.31</v>
      </c>
      <c r="H959" s="92">
        <v>6.11</v>
      </c>
      <c r="I959" s="92">
        <v>5.93</v>
      </c>
      <c r="J959" s="92">
        <v>5.77</v>
      </c>
      <c r="K959" s="92">
        <v>5.48</v>
      </c>
      <c r="L959" s="92">
        <v>6.12</v>
      </c>
      <c r="N959" s="92">
        <f t="shared" ca="1" si="75"/>
        <v>6.319392883995036</v>
      </c>
      <c r="O959" s="92">
        <f t="shared" si="71"/>
        <v>0.29764195943327693</v>
      </c>
      <c r="P959" s="92">
        <f t="shared" si="72"/>
        <v>6.2809483491682094</v>
      </c>
      <c r="Q959" s="92">
        <f t="shared" ca="1" si="73"/>
        <v>1.0061208169036955</v>
      </c>
      <c r="R959" s="92">
        <f t="shared" ca="1" si="74"/>
        <v>6.1574593994506168</v>
      </c>
    </row>
    <row r="960" spans="1:18" x14ac:dyDescent="0.3">
      <c r="A960" s="107">
        <v>40959.277777777781</v>
      </c>
      <c r="B960" s="92">
        <v>8.66</v>
      </c>
      <c r="C960" s="92">
        <v>8.44</v>
      </c>
      <c r="D960" s="92">
        <v>8</v>
      </c>
      <c r="E960" s="92">
        <v>7.64</v>
      </c>
      <c r="F960" s="92">
        <v>7.12</v>
      </c>
      <c r="G960" s="92">
        <v>6.63</v>
      </c>
      <c r="H960" s="92">
        <v>6.21</v>
      </c>
      <c r="I960" s="92">
        <v>5.79</v>
      </c>
      <c r="J960" s="92">
        <v>5.38</v>
      </c>
      <c r="K960" s="92">
        <v>5.07</v>
      </c>
      <c r="L960" s="92">
        <v>6.52</v>
      </c>
      <c r="N960" s="92">
        <f t="shared" ca="1" si="75"/>
        <v>6.634318777912096</v>
      </c>
      <c r="O960" s="92">
        <f t="shared" si="71"/>
        <v>0.60476610649170193</v>
      </c>
      <c r="P960" s="92">
        <f t="shared" si="72"/>
        <v>6.5681249608169994</v>
      </c>
      <c r="Q960" s="92">
        <f t="shared" ca="1" si="73"/>
        <v>1.0100780386320274</v>
      </c>
      <c r="R960" s="92">
        <f t="shared" ca="1" si="74"/>
        <v>6.585708811880818</v>
      </c>
    </row>
    <row r="961" spans="1:18" x14ac:dyDescent="0.3">
      <c r="A961" s="107">
        <v>40959.284722222219</v>
      </c>
      <c r="B961" s="92">
        <v>8.27</v>
      </c>
      <c r="C961" s="92">
        <v>8.16</v>
      </c>
      <c r="D961" s="92">
        <v>7.98</v>
      </c>
      <c r="E961" s="92">
        <v>7.68</v>
      </c>
      <c r="F961" s="92">
        <v>7.36</v>
      </c>
      <c r="G961" s="92">
        <v>7.01</v>
      </c>
      <c r="H961" s="92">
        <v>6.61</v>
      </c>
      <c r="I961" s="92">
        <v>6.21</v>
      </c>
      <c r="J961" s="92">
        <v>5.88</v>
      </c>
      <c r="K961" s="92">
        <v>5.52</v>
      </c>
      <c r="L961" s="92">
        <v>6.88</v>
      </c>
      <c r="N961" s="92">
        <f t="shared" ca="1" si="75"/>
        <v>6.90875337272991</v>
      </c>
      <c r="O961" s="92">
        <f t="shared" si="71"/>
        <v>0.54294520764872189</v>
      </c>
      <c r="P961" s="92">
        <f t="shared" si="72"/>
        <v>6.9512380282107369</v>
      </c>
      <c r="Q961" s="92">
        <f t="shared" ca="1" si="73"/>
        <v>0.99388818864950268</v>
      </c>
      <c r="R961" s="92">
        <f t="shared" ca="1" si="74"/>
        <v>6.837950737908578</v>
      </c>
    </row>
    <row r="962" spans="1:18" x14ac:dyDescent="0.3">
      <c r="A962" s="107">
        <v>40959.291666666664</v>
      </c>
      <c r="B962" s="92">
        <v>8</v>
      </c>
      <c r="C962" s="92">
        <v>7.87</v>
      </c>
      <c r="D962" s="92">
        <v>7.75</v>
      </c>
      <c r="E962" s="92">
        <v>7.49</v>
      </c>
      <c r="F962" s="92">
        <v>7.23</v>
      </c>
      <c r="G962" s="92">
        <v>6.93</v>
      </c>
      <c r="H962" s="92">
        <v>6.61</v>
      </c>
      <c r="I962" s="92">
        <v>6.23</v>
      </c>
      <c r="J962" s="92">
        <v>5.86</v>
      </c>
      <c r="K962" s="92">
        <v>5.43</v>
      </c>
      <c r="L962" s="92">
        <v>6.88</v>
      </c>
      <c r="N962" s="92">
        <f t="shared" ca="1" si="75"/>
        <v>6.8145308811264602</v>
      </c>
      <c r="O962" s="92">
        <f t="shared" si="71"/>
        <v>0.43687823017222127</v>
      </c>
      <c r="P962" s="92">
        <f t="shared" si="72"/>
        <v>6.8832186640729658</v>
      </c>
      <c r="Q962" s="92">
        <f t="shared" ca="1" si="73"/>
        <v>0.99002097909441378</v>
      </c>
      <c r="R962" s="92">
        <f t="shared" ca="1" si="74"/>
        <v>6.8113443361695669</v>
      </c>
    </row>
    <row r="963" spans="1:18" x14ac:dyDescent="0.3">
      <c r="A963" s="107">
        <v>40959.298611111109</v>
      </c>
      <c r="B963" s="92">
        <v>7.89</v>
      </c>
      <c r="C963" s="92">
        <v>7.74</v>
      </c>
      <c r="D963" s="92">
        <v>7.46</v>
      </c>
      <c r="E963" s="92">
        <v>7.16</v>
      </c>
      <c r="F963" s="92">
        <v>6.86</v>
      </c>
      <c r="G963" s="92">
        <v>6.59</v>
      </c>
      <c r="H963" s="92">
        <v>6.27</v>
      </c>
      <c r="I963" s="92">
        <v>5.89</v>
      </c>
      <c r="J963" s="92">
        <v>5.54</v>
      </c>
      <c r="K963" s="92">
        <v>5.12</v>
      </c>
      <c r="L963" s="92">
        <v>6.33</v>
      </c>
      <c r="N963" s="92">
        <f t="shared" ca="1" si="75"/>
        <v>6.4909229247283742</v>
      </c>
      <c r="O963" s="92">
        <f t="shared" ref="O963:O1026" si="76">LN(G963/H963)/LN(97.5/87.5)</f>
        <v>0.45998840196520041</v>
      </c>
      <c r="P963" s="92">
        <f t="shared" ref="P963:P1026" si="77">G963*POWER(96/97.5,O963)</f>
        <v>6.5431689858769824</v>
      </c>
      <c r="Q963" s="92">
        <f t="shared" ref="Q963:Q1026" ca="1" si="78">N963/P963</f>
        <v>0.99201517471711675</v>
      </c>
      <c r="R963" s="92">
        <f t="shared" ref="R963:R1026" ca="1" si="79">L963*Q963</f>
        <v>6.2794560559593489</v>
      </c>
    </row>
    <row r="964" spans="1:18" x14ac:dyDescent="0.3">
      <c r="A964" s="107">
        <v>40959.305555555555</v>
      </c>
      <c r="B964" s="92">
        <v>7.51</v>
      </c>
      <c r="C964" s="92">
        <v>7.35</v>
      </c>
      <c r="D964" s="92">
        <v>6.97</v>
      </c>
      <c r="E964" s="92">
        <v>6.68</v>
      </c>
      <c r="F964" s="92">
        <v>6.48</v>
      </c>
      <c r="G964" s="92">
        <v>6.19</v>
      </c>
      <c r="H964" s="92">
        <v>5.97</v>
      </c>
      <c r="I964" s="92">
        <v>5.77</v>
      </c>
      <c r="J964" s="92">
        <v>5.6</v>
      </c>
      <c r="K964" s="92">
        <v>5.4</v>
      </c>
      <c r="L964" s="92">
        <v>6.47</v>
      </c>
      <c r="N964" s="92">
        <f t="shared" ca="1" si="75"/>
        <v>6.2208535626536241</v>
      </c>
      <c r="O964" s="92">
        <f t="shared" si="76"/>
        <v>0.33441419958783702</v>
      </c>
      <c r="P964" s="92">
        <f t="shared" si="77"/>
        <v>6.1579890206868875</v>
      </c>
      <c r="Q964" s="92">
        <f t="shared" ca="1" si="78"/>
        <v>1.0102086154677365</v>
      </c>
      <c r="R964" s="92">
        <f t="shared" ca="1" si="79"/>
        <v>6.5360497420762549</v>
      </c>
    </row>
    <row r="965" spans="1:18" x14ac:dyDescent="0.3">
      <c r="A965" s="107">
        <v>40959.3125</v>
      </c>
      <c r="B965" s="92">
        <v>6.54</v>
      </c>
      <c r="C965" s="92">
        <v>6.45</v>
      </c>
      <c r="D965" s="92">
        <v>6.27</v>
      </c>
      <c r="E965" s="92">
        <v>6.1</v>
      </c>
      <c r="F965" s="92">
        <v>6.03</v>
      </c>
      <c r="G965" s="92">
        <v>5.93</v>
      </c>
      <c r="H965" s="92">
        <v>5.77</v>
      </c>
      <c r="I965" s="92">
        <v>5.64</v>
      </c>
      <c r="J965" s="92">
        <v>5.55</v>
      </c>
      <c r="K965" s="92">
        <v>5.34</v>
      </c>
      <c r="L965" s="92">
        <v>5.82</v>
      </c>
      <c r="N965" s="92">
        <f t="shared" ca="1" si="75"/>
        <v>5.8835902122149184</v>
      </c>
      <c r="O965" s="92">
        <f t="shared" si="76"/>
        <v>0.25276061763004026</v>
      </c>
      <c r="P965" s="92">
        <f t="shared" si="77"/>
        <v>5.9068067079281503</v>
      </c>
      <c r="Q965" s="92">
        <f t="shared" ca="1" si="78"/>
        <v>0.99606953522246278</v>
      </c>
      <c r="R965" s="92">
        <f t="shared" ca="1" si="79"/>
        <v>5.7971246949947339</v>
      </c>
    </row>
    <row r="966" spans="1:18" x14ac:dyDescent="0.3">
      <c r="A966" s="107">
        <v>40959.326388888891</v>
      </c>
      <c r="B966" s="92">
        <v>6.38</v>
      </c>
      <c r="C966" s="92">
        <v>6.23</v>
      </c>
      <c r="D966" s="92">
        <v>5.95</v>
      </c>
      <c r="E966" s="92">
        <v>5.71</v>
      </c>
      <c r="F966" s="92">
        <v>5.51</v>
      </c>
      <c r="G966" s="92">
        <v>5.34</v>
      </c>
      <c r="H966" s="92">
        <v>5.16</v>
      </c>
      <c r="I966" s="92">
        <v>5.03</v>
      </c>
      <c r="J966" s="92">
        <v>4.92</v>
      </c>
      <c r="K966" s="92">
        <v>4.3600000000000003</v>
      </c>
      <c r="L966" s="92">
        <v>5.0599999999999996</v>
      </c>
      <c r="N966" s="92">
        <f t="shared" ca="1" si="75"/>
        <v>5.3417815798375861</v>
      </c>
      <c r="O966" s="92">
        <f t="shared" si="76"/>
        <v>0.31686477804639324</v>
      </c>
      <c r="P966" s="92">
        <f t="shared" si="77"/>
        <v>5.3138303533056828</v>
      </c>
      <c r="Q966" s="92">
        <f t="shared" ca="1" si="78"/>
        <v>1.0052600901183297</v>
      </c>
      <c r="R966" s="92">
        <f t="shared" ca="1" si="79"/>
        <v>5.0866160559987481</v>
      </c>
    </row>
    <row r="967" spans="1:18" x14ac:dyDescent="0.3">
      <c r="A967" s="107">
        <v>40960</v>
      </c>
      <c r="B967" s="92">
        <v>16.829999999999998</v>
      </c>
      <c r="C967" s="92">
        <v>16.68</v>
      </c>
      <c r="D967" s="92">
        <v>16.41</v>
      </c>
      <c r="E967" s="92">
        <v>16.16</v>
      </c>
      <c r="F967" s="92">
        <v>15.9</v>
      </c>
      <c r="G967" s="92">
        <v>15.59</v>
      </c>
      <c r="H967" s="92">
        <v>15.23</v>
      </c>
      <c r="I967" s="92">
        <v>14.71</v>
      </c>
      <c r="J967" s="92">
        <v>14.03</v>
      </c>
      <c r="K967" s="92">
        <v>13.12</v>
      </c>
      <c r="L967" s="92">
        <v>14.99</v>
      </c>
      <c r="N967" s="92">
        <f t="shared" ca="1" si="75"/>
        <v>15.340804641543208</v>
      </c>
      <c r="O967" s="92">
        <f t="shared" si="76"/>
        <v>0.2158926371424236</v>
      </c>
      <c r="P967" s="92">
        <f t="shared" si="77"/>
        <v>15.537903770720881</v>
      </c>
      <c r="Q967" s="92">
        <f t="shared" ca="1" si="78"/>
        <v>0.98731494723573465</v>
      </c>
      <c r="R967" s="92">
        <f t="shared" ca="1" si="79"/>
        <v>14.799851059063663</v>
      </c>
    </row>
    <row r="968" spans="1:18" x14ac:dyDescent="0.3">
      <c r="A968" s="107">
        <v>40960.006944444445</v>
      </c>
      <c r="B968" s="92">
        <v>17.02</v>
      </c>
      <c r="C968" s="92">
        <v>16.75</v>
      </c>
      <c r="D968" s="92">
        <v>16.239999999999998</v>
      </c>
      <c r="E968" s="92">
        <v>15.78</v>
      </c>
      <c r="F968" s="92">
        <v>15.32</v>
      </c>
      <c r="G968" s="92">
        <v>14.81</v>
      </c>
      <c r="H968" s="92">
        <v>14.31</v>
      </c>
      <c r="I968" s="92">
        <v>13.74</v>
      </c>
      <c r="J968" s="92">
        <v>13.1</v>
      </c>
      <c r="K968" s="92">
        <v>12.08</v>
      </c>
      <c r="L968" s="92">
        <v>14.31</v>
      </c>
      <c r="N968" s="92">
        <f t="shared" ca="1" si="75"/>
        <v>14.6623770519838</v>
      </c>
      <c r="O968" s="92">
        <f t="shared" si="76"/>
        <v>0.31737267391638652</v>
      </c>
      <c r="P968" s="92">
        <f t="shared" si="77"/>
        <v>14.737304836682677</v>
      </c>
      <c r="Q968" s="92">
        <f t="shared" ca="1" si="78"/>
        <v>0.99491577425253674</v>
      </c>
      <c r="R968" s="92">
        <f t="shared" ca="1" si="79"/>
        <v>14.237244729553801</v>
      </c>
    </row>
    <row r="969" spans="1:18" x14ac:dyDescent="0.3">
      <c r="A969" s="107">
        <v>40960.013888888891</v>
      </c>
      <c r="B969" s="92">
        <v>17.64</v>
      </c>
      <c r="C969" s="92">
        <v>17.399999999999999</v>
      </c>
      <c r="D969" s="92">
        <v>16.91</v>
      </c>
      <c r="E969" s="92">
        <v>16.38</v>
      </c>
      <c r="F969" s="92">
        <v>15.87</v>
      </c>
      <c r="G969" s="92">
        <v>15.37</v>
      </c>
      <c r="H969" s="92">
        <v>14.89</v>
      </c>
      <c r="I969" s="92">
        <v>14.4</v>
      </c>
      <c r="J969" s="92">
        <v>13.9</v>
      </c>
      <c r="K969" s="92">
        <v>12.96</v>
      </c>
      <c r="L969" s="92">
        <v>14.97</v>
      </c>
      <c r="N969" s="92">
        <f t="shared" ca="1" si="75"/>
        <v>15.30509231041092</v>
      </c>
      <c r="O969" s="92">
        <f t="shared" si="76"/>
        <v>0.29319526711982474</v>
      </c>
      <c r="P969" s="92">
        <f t="shared" si="77"/>
        <v>15.300290320854584</v>
      </c>
      <c r="Q969" s="92">
        <f t="shared" ca="1" si="78"/>
        <v>1.0003138495711934</v>
      </c>
      <c r="R969" s="92">
        <f t="shared" ca="1" si="79"/>
        <v>14.974698328080766</v>
      </c>
    </row>
    <row r="970" spans="1:18" x14ac:dyDescent="0.3">
      <c r="A970" s="107">
        <v>40960.020833333336</v>
      </c>
      <c r="B970" s="92">
        <v>18.579999999999998</v>
      </c>
      <c r="C970" s="92">
        <v>18.23</v>
      </c>
      <c r="D970" s="92">
        <v>17.64</v>
      </c>
      <c r="E970" s="92">
        <v>17.04</v>
      </c>
      <c r="F970" s="92">
        <v>16.55</v>
      </c>
      <c r="G970" s="92">
        <v>16.05</v>
      </c>
      <c r="H970" s="92">
        <v>15.61</v>
      </c>
      <c r="I970" s="92">
        <v>15.1</v>
      </c>
      <c r="J970" s="92">
        <v>14.49</v>
      </c>
      <c r="K970" s="92">
        <v>13.32</v>
      </c>
      <c r="L970" s="92">
        <v>15.99</v>
      </c>
      <c r="N970" s="92">
        <f t="shared" ca="1" si="75"/>
        <v>15.974449272270913</v>
      </c>
      <c r="O970" s="92">
        <f t="shared" si="76"/>
        <v>0.25687269432113069</v>
      </c>
      <c r="P970" s="92">
        <f t="shared" si="77"/>
        <v>15.986206351872113</v>
      </c>
      <c r="Q970" s="92">
        <f t="shared" ca="1" si="78"/>
        <v>0.99926454848996604</v>
      </c>
      <c r="R970" s="92">
        <f t="shared" ca="1" si="79"/>
        <v>15.978240130354557</v>
      </c>
    </row>
    <row r="971" spans="1:18" x14ac:dyDescent="0.3">
      <c r="A971" s="107">
        <v>40960.166666666664</v>
      </c>
      <c r="B971" s="92">
        <v>14.89</v>
      </c>
      <c r="C971" s="92">
        <v>14.65</v>
      </c>
      <c r="D971" s="92">
        <v>14.48</v>
      </c>
      <c r="E971" s="92">
        <v>14.21</v>
      </c>
      <c r="F971" s="92">
        <v>13.9</v>
      </c>
      <c r="G971" s="92">
        <v>13.63</v>
      </c>
      <c r="H971" s="92">
        <v>13.41</v>
      </c>
      <c r="I971" s="92">
        <v>13.16</v>
      </c>
      <c r="J971" s="92">
        <v>12.7</v>
      </c>
      <c r="K971" s="92">
        <v>12.05</v>
      </c>
      <c r="L971" s="92">
        <v>13.97</v>
      </c>
      <c r="N971" s="92">
        <f t="shared" ca="1" si="75"/>
        <v>13.57740146567312</v>
      </c>
      <c r="O971" s="92">
        <f t="shared" si="76"/>
        <v>0.15037435890284895</v>
      </c>
      <c r="P971" s="92">
        <f t="shared" si="77"/>
        <v>13.59825959500874</v>
      </c>
      <c r="Q971" s="92">
        <f t="shared" ca="1" si="78"/>
        <v>0.99846611772706007</v>
      </c>
      <c r="R971" s="92">
        <f t="shared" ca="1" si="79"/>
        <v>13.94857166464703</v>
      </c>
    </row>
    <row r="972" spans="1:18" x14ac:dyDescent="0.3">
      <c r="A972" s="107">
        <v>40960.173611111109</v>
      </c>
      <c r="B972" s="92">
        <v>14.71</v>
      </c>
      <c r="C972" s="92">
        <v>14.56</v>
      </c>
      <c r="D972" s="92">
        <v>14.2</v>
      </c>
      <c r="E972" s="92">
        <v>14.04</v>
      </c>
      <c r="F972" s="92">
        <v>14.01</v>
      </c>
      <c r="G972" s="92">
        <v>13.87</v>
      </c>
      <c r="H972" s="92">
        <v>13.68</v>
      </c>
      <c r="I972" s="92">
        <v>13.56</v>
      </c>
      <c r="J972" s="92">
        <v>13.41</v>
      </c>
      <c r="K972" s="92">
        <v>12.73</v>
      </c>
      <c r="L972" s="92">
        <v>14.12</v>
      </c>
      <c r="N972" s="92">
        <f t="shared" ca="1" si="75"/>
        <v>13.790323029862957</v>
      </c>
      <c r="O972" s="92">
        <f t="shared" si="76"/>
        <v>0.12746386859092682</v>
      </c>
      <c r="P972" s="92">
        <f t="shared" si="77"/>
        <v>13.842616845264399</v>
      </c>
      <c r="Q972" s="92">
        <f t="shared" ca="1" si="78"/>
        <v>0.99622225941915521</v>
      </c>
      <c r="R972" s="92">
        <f t="shared" ca="1" si="79"/>
        <v>14.066658302998471</v>
      </c>
    </row>
    <row r="973" spans="1:18" x14ac:dyDescent="0.3">
      <c r="A973" s="107">
        <v>40960.180555555555</v>
      </c>
      <c r="B973" s="92">
        <v>15.29</v>
      </c>
      <c r="C973" s="92">
        <v>15.07</v>
      </c>
      <c r="D973" s="92">
        <v>14.76</v>
      </c>
      <c r="E973" s="92">
        <v>14.45</v>
      </c>
      <c r="F973" s="92">
        <v>14.17</v>
      </c>
      <c r="G973" s="92">
        <v>13.91</v>
      </c>
      <c r="H973" s="92">
        <v>13.7</v>
      </c>
      <c r="I973" s="92">
        <v>13.54</v>
      </c>
      <c r="J973" s="92">
        <v>13.31</v>
      </c>
      <c r="K973" s="92">
        <v>12.9</v>
      </c>
      <c r="L973" s="92">
        <v>13.67</v>
      </c>
      <c r="N973" s="92">
        <f t="shared" ca="1" si="75"/>
        <v>13.94501972485649</v>
      </c>
      <c r="O973" s="92">
        <f t="shared" si="76"/>
        <v>0.1405754476376215</v>
      </c>
      <c r="P973" s="92">
        <f t="shared" si="77"/>
        <v>13.879716058275022</v>
      </c>
      <c r="Q973" s="92">
        <f t="shared" ca="1" si="78"/>
        <v>1.0047049713630514</v>
      </c>
      <c r="R973" s="92">
        <f t="shared" ca="1" si="79"/>
        <v>13.734316958532911</v>
      </c>
    </row>
    <row r="974" spans="1:18" x14ac:dyDescent="0.3">
      <c r="A974" s="107">
        <v>40960.1875</v>
      </c>
      <c r="B974" s="92">
        <v>14.85</v>
      </c>
      <c r="C974" s="92">
        <v>14.81</v>
      </c>
      <c r="D974" s="92">
        <v>14.77</v>
      </c>
      <c r="E974" s="92">
        <v>14.66</v>
      </c>
      <c r="F974" s="92">
        <v>14.43</v>
      </c>
      <c r="G974" s="92">
        <v>14.09</v>
      </c>
      <c r="H974" s="92">
        <v>13.76</v>
      </c>
      <c r="I974" s="92">
        <v>13.54</v>
      </c>
      <c r="J974" s="92">
        <v>13.26</v>
      </c>
      <c r="K974" s="92">
        <v>12.84</v>
      </c>
      <c r="L974" s="92">
        <v>14.47</v>
      </c>
      <c r="N974" s="92">
        <f t="shared" ca="1" si="75"/>
        <v>14.019092699149365</v>
      </c>
      <c r="O974" s="92">
        <f t="shared" si="76"/>
        <v>0.21900663843807364</v>
      </c>
      <c r="P974" s="92">
        <f t="shared" si="77"/>
        <v>14.042238260226068</v>
      </c>
      <c r="Q974" s="92">
        <f t="shared" ca="1" si="78"/>
        <v>0.99835171853320126</v>
      </c>
      <c r="R974" s="92">
        <f t="shared" ca="1" si="79"/>
        <v>14.446149367175423</v>
      </c>
    </row>
    <row r="975" spans="1:18" x14ac:dyDescent="0.3">
      <c r="A975" s="107">
        <v>40960.194444444445</v>
      </c>
      <c r="B975" s="92">
        <v>15.89</v>
      </c>
      <c r="C975" s="92">
        <v>15.87</v>
      </c>
      <c r="D975" s="92">
        <v>15.85</v>
      </c>
      <c r="E975" s="92">
        <v>15.69</v>
      </c>
      <c r="F975" s="92">
        <v>15.48</v>
      </c>
      <c r="G975" s="92">
        <v>15.14</v>
      </c>
      <c r="H975" s="92">
        <v>14.87</v>
      </c>
      <c r="I975" s="92">
        <v>14.62</v>
      </c>
      <c r="J975" s="92">
        <v>14.22</v>
      </c>
      <c r="K975" s="92">
        <v>13.41</v>
      </c>
      <c r="L975" s="92">
        <v>15.21</v>
      </c>
      <c r="N975" s="92">
        <f t="shared" ca="1" si="75"/>
        <v>15.045477025322667</v>
      </c>
      <c r="O975" s="92">
        <f t="shared" si="76"/>
        <v>0.16628677071426465</v>
      </c>
      <c r="P975" s="92">
        <f t="shared" si="77"/>
        <v>15.101017216720823</v>
      </c>
      <c r="Q975" s="92">
        <f t="shared" ca="1" si="78"/>
        <v>0.99632208939298084</v>
      </c>
      <c r="R975" s="92">
        <f t="shared" ca="1" si="79"/>
        <v>15.154058979667239</v>
      </c>
    </row>
    <row r="976" spans="1:18" x14ac:dyDescent="0.3">
      <c r="A976" s="107">
        <v>40960.201388888891</v>
      </c>
      <c r="B976" s="92">
        <v>16.23</v>
      </c>
      <c r="C976" s="92">
        <v>16.149999999999999</v>
      </c>
      <c r="D976" s="92">
        <v>15.94</v>
      </c>
      <c r="E976" s="92">
        <v>15.77</v>
      </c>
      <c r="F976" s="92">
        <v>15.71</v>
      </c>
      <c r="G976" s="92">
        <v>15.66</v>
      </c>
      <c r="H976" s="92">
        <v>15.48</v>
      </c>
      <c r="I976" s="92">
        <v>15.05</v>
      </c>
      <c r="J976" s="92">
        <v>14.64</v>
      </c>
      <c r="K976" s="92">
        <v>13.99</v>
      </c>
      <c r="L976" s="92">
        <v>15.47</v>
      </c>
      <c r="N976" s="92">
        <f t="shared" ca="1" si="75"/>
        <v>15.407733295047107</v>
      </c>
      <c r="O976" s="92">
        <f t="shared" si="76"/>
        <v>0.106833374381887</v>
      </c>
      <c r="P976" s="92">
        <f t="shared" si="77"/>
        <v>15.634082801007485</v>
      </c>
      <c r="Q976" s="92">
        <f t="shared" ca="1" si="78"/>
        <v>0.9855220476415929</v>
      </c>
      <c r="R976" s="92">
        <f t="shared" ca="1" si="79"/>
        <v>15.246026077015443</v>
      </c>
    </row>
    <row r="977" spans="1:18" x14ac:dyDescent="0.3">
      <c r="A977" s="107">
        <v>40960.208333333336</v>
      </c>
      <c r="B977" s="92">
        <v>16.59</v>
      </c>
      <c r="C977" s="92">
        <v>16.43</v>
      </c>
      <c r="D977" s="92">
        <v>16.07</v>
      </c>
      <c r="E977" s="92">
        <v>15.82</v>
      </c>
      <c r="F977" s="92">
        <v>15.66</v>
      </c>
      <c r="G977" s="92">
        <v>15.51</v>
      </c>
      <c r="H977" s="92">
        <v>15.25</v>
      </c>
      <c r="I977" s="92">
        <v>14.89</v>
      </c>
      <c r="J977" s="92">
        <v>14.63</v>
      </c>
      <c r="K977" s="92">
        <v>14.09</v>
      </c>
      <c r="L977" s="92">
        <v>16</v>
      </c>
      <c r="N977" s="92">
        <f t="shared" ca="1" si="75"/>
        <v>15.363802077604115</v>
      </c>
      <c r="O977" s="92">
        <f t="shared" si="76"/>
        <v>0.15622321533133471</v>
      </c>
      <c r="P977" s="92">
        <f t="shared" si="77"/>
        <v>15.472478472898629</v>
      </c>
      <c r="Q977" s="92">
        <f t="shared" ca="1" si="78"/>
        <v>0.99297614823088165</v>
      </c>
      <c r="R977" s="92">
        <f t="shared" ca="1" si="79"/>
        <v>15.887618371694106</v>
      </c>
    </row>
    <row r="978" spans="1:18" x14ac:dyDescent="0.3">
      <c r="A978" s="107">
        <v>40960.215277777781</v>
      </c>
      <c r="B978" s="92">
        <v>15.67</v>
      </c>
      <c r="C978" s="92">
        <v>15.49</v>
      </c>
      <c r="D978" s="92">
        <v>15.13</v>
      </c>
      <c r="E978" s="92">
        <v>14.88</v>
      </c>
      <c r="F978" s="92">
        <v>14.59</v>
      </c>
      <c r="G978" s="92">
        <v>14.45</v>
      </c>
      <c r="H978" s="92">
        <v>14.35</v>
      </c>
      <c r="I978" s="92">
        <v>14.15</v>
      </c>
      <c r="J978" s="92">
        <v>13.9</v>
      </c>
      <c r="K978" s="92">
        <v>13.3</v>
      </c>
      <c r="L978" s="92">
        <v>14.75</v>
      </c>
      <c r="N978" s="92">
        <f t="shared" ca="1" si="75"/>
        <v>14.455770678629118</v>
      </c>
      <c r="O978" s="92">
        <f t="shared" si="76"/>
        <v>6.4173757628477143E-2</v>
      </c>
      <c r="P978" s="92">
        <f t="shared" si="77"/>
        <v>14.435629950426602</v>
      </c>
      <c r="Q978" s="92">
        <f t="shared" ca="1" si="78"/>
        <v>1.0013952095108896</v>
      </c>
      <c r="R978" s="92">
        <f t="shared" ca="1" si="79"/>
        <v>14.770579340285622</v>
      </c>
    </row>
    <row r="979" spans="1:18" x14ac:dyDescent="0.3">
      <c r="A979" s="107">
        <v>40960.222222222219</v>
      </c>
      <c r="B979" s="92">
        <v>16.02</v>
      </c>
      <c r="C979" s="92">
        <v>15.85</v>
      </c>
      <c r="D979" s="92">
        <v>15.5</v>
      </c>
      <c r="E979" s="92">
        <v>15.17</v>
      </c>
      <c r="F979" s="92">
        <v>14.9</v>
      </c>
      <c r="G979" s="92">
        <v>14.69</v>
      </c>
      <c r="H979" s="92">
        <v>14.41</v>
      </c>
      <c r="I979" s="92">
        <v>14.25</v>
      </c>
      <c r="J979" s="92">
        <v>14.04</v>
      </c>
      <c r="K979" s="92">
        <v>13.41</v>
      </c>
      <c r="L979" s="92">
        <v>14.76</v>
      </c>
      <c r="N979" s="92">
        <f t="shared" ca="1" si="75"/>
        <v>14.667437500839299</v>
      </c>
      <c r="O979" s="92">
        <f t="shared" si="76"/>
        <v>0.17783885672335575</v>
      </c>
      <c r="P979" s="92">
        <f t="shared" si="77"/>
        <v>14.649551832805983</v>
      </c>
      <c r="Q979" s="92">
        <f t="shared" ca="1" si="78"/>
        <v>1.0012209020615404</v>
      </c>
      <c r="R979" s="92">
        <f t="shared" ca="1" si="79"/>
        <v>14.778020514428336</v>
      </c>
    </row>
    <row r="980" spans="1:18" x14ac:dyDescent="0.3">
      <c r="A980" s="107">
        <v>40960.229166666664</v>
      </c>
      <c r="B980" s="92">
        <v>15.31</v>
      </c>
      <c r="C980" s="92">
        <v>15.13</v>
      </c>
      <c r="D980" s="92">
        <v>14.81</v>
      </c>
      <c r="E980" s="92">
        <v>14.65</v>
      </c>
      <c r="F980" s="92">
        <v>14.61</v>
      </c>
      <c r="G980" s="92">
        <v>14.57</v>
      </c>
      <c r="H980" s="92">
        <v>14.48</v>
      </c>
      <c r="I980" s="92">
        <v>14.34</v>
      </c>
      <c r="J980" s="92">
        <v>14.11</v>
      </c>
      <c r="K980" s="92">
        <v>13.66</v>
      </c>
      <c r="L980" s="92">
        <v>14.6</v>
      </c>
      <c r="N980" s="92">
        <f t="shared" ca="1" si="75"/>
        <v>14.486409497766477</v>
      </c>
      <c r="O980" s="92">
        <f t="shared" si="76"/>
        <v>5.7259292076343275E-2</v>
      </c>
      <c r="P980" s="92">
        <f t="shared" si="77"/>
        <v>14.557071094804881</v>
      </c>
      <c r="Q980" s="92">
        <f t="shared" ca="1" si="78"/>
        <v>0.99514589187768532</v>
      </c>
      <c r="R980" s="92">
        <f t="shared" ca="1" si="79"/>
        <v>14.529130021414206</v>
      </c>
    </row>
    <row r="981" spans="1:18" x14ac:dyDescent="0.3">
      <c r="A981" s="107">
        <v>40960.236111111109</v>
      </c>
      <c r="B981" s="92">
        <v>13.96</v>
      </c>
      <c r="C981" s="92">
        <v>13.83</v>
      </c>
      <c r="D981" s="92">
        <v>13.53</v>
      </c>
      <c r="E981" s="92">
        <v>13.35</v>
      </c>
      <c r="F981" s="92">
        <v>13.21</v>
      </c>
      <c r="G981" s="92">
        <v>13.08</v>
      </c>
      <c r="H981" s="92">
        <v>12.83</v>
      </c>
      <c r="I981" s="92">
        <v>12.65</v>
      </c>
      <c r="J981" s="92">
        <v>12.51</v>
      </c>
      <c r="K981" s="92">
        <v>12.29</v>
      </c>
      <c r="L981" s="92">
        <v>13.82</v>
      </c>
      <c r="N981" s="92">
        <f t="shared" ca="1" si="75"/>
        <v>13.006266525674313</v>
      </c>
      <c r="O981" s="92">
        <f t="shared" si="76"/>
        <v>0.17833405542997574</v>
      </c>
      <c r="P981" s="92">
        <f t="shared" si="77"/>
        <v>13.043884739040863</v>
      </c>
      <c r="Q981" s="92">
        <f t="shared" ca="1" si="78"/>
        <v>0.99711602684942802</v>
      </c>
      <c r="R981" s="92">
        <f t="shared" ca="1" si="79"/>
        <v>13.780143491059096</v>
      </c>
    </row>
    <row r="982" spans="1:18" x14ac:dyDescent="0.3">
      <c r="A982" s="107">
        <v>40960.243055555555</v>
      </c>
      <c r="B982" s="92">
        <v>14.82</v>
      </c>
      <c r="C982" s="92">
        <v>14.68</v>
      </c>
      <c r="D982" s="92">
        <v>14.38</v>
      </c>
      <c r="E982" s="92">
        <v>14.02</v>
      </c>
      <c r="F982" s="92">
        <v>13.66</v>
      </c>
      <c r="G982" s="92">
        <v>13.39</v>
      </c>
      <c r="H982" s="92">
        <v>13.18</v>
      </c>
      <c r="I982" s="92">
        <v>12.93</v>
      </c>
      <c r="J982" s="92">
        <v>12.6</v>
      </c>
      <c r="K982" s="92">
        <v>12.31</v>
      </c>
      <c r="L982" s="92">
        <v>13.19</v>
      </c>
      <c r="N982" s="92">
        <f t="shared" ca="1" si="75"/>
        <v>13.417619694665548</v>
      </c>
      <c r="O982" s="92">
        <f t="shared" si="76"/>
        <v>0.14607806109809748</v>
      </c>
      <c r="P982" s="92">
        <f t="shared" si="77"/>
        <v>13.359708355538997</v>
      </c>
      <c r="Q982" s="92">
        <f t="shared" ca="1" si="78"/>
        <v>1.0043347756990924</v>
      </c>
      <c r="R982" s="92">
        <f t="shared" ca="1" si="79"/>
        <v>13.247175691471028</v>
      </c>
    </row>
    <row r="983" spans="1:18" x14ac:dyDescent="0.3">
      <c r="A983" s="107">
        <v>40960.25</v>
      </c>
      <c r="B983" s="92">
        <v>14.53</v>
      </c>
      <c r="C983" s="92">
        <v>14.45</v>
      </c>
      <c r="D983" s="92">
        <v>14.33</v>
      </c>
      <c r="E983" s="92">
        <v>14.12</v>
      </c>
      <c r="F983" s="92">
        <v>13.89</v>
      </c>
      <c r="G983" s="92">
        <v>13.69</v>
      </c>
      <c r="H983" s="92">
        <v>13.54</v>
      </c>
      <c r="I983" s="92">
        <v>13.3</v>
      </c>
      <c r="J983" s="92">
        <v>12.95</v>
      </c>
      <c r="K983" s="92">
        <v>12.35</v>
      </c>
      <c r="L983" s="92">
        <v>13.34</v>
      </c>
      <c r="N983" s="92">
        <f t="shared" ca="1" si="75"/>
        <v>13.633212630009391</v>
      </c>
      <c r="O983" s="92">
        <f t="shared" si="76"/>
        <v>0.10181135624382995</v>
      </c>
      <c r="P983" s="92">
        <f t="shared" si="77"/>
        <v>13.668407350585031</v>
      </c>
      <c r="Q983" s="92">
        <f t="shared" ca="1" si="78"/>
        <v>0.99742510450025956</v>
      </c>
      <c r="R983" s="92">
        <f t="shared" ca="1" si="79"/>
        <v>13.305650894033462</v>
      </c>
    </row>
    <row r="984" spans="1:18" x14ac:dyDescent="0.3">
      <c r="A984" s="107">
        <v>40960.256944444445</v>
      </c>
      <c r="B984" s="92">
        <v>14.86</v>
      </c>
      <c r="C984" s="92">
        <v>14.7</v>
      </c>
      <c r="D984" s="92">
        <v>14.46</v>
      </c>
      <c r="E984" s="92">
        <v>14.25</v>
      </c>
      <c r="F984" s="92">
        <v>14.03</v>
      </c>
      <c r="G984" s="92">
        <v>13.76</v>
      </c>
      <c r="H984" s="92">
        <v>13.46</v>
      </c>
      <c r="I984" s="92">
        <v>13.25</v>
      </c>
      <c r="J984" s="92">
        <v>13.13</v>
      </c>
      <c r="K984" s="92">
        <v>12.82</v>
      </c>
      <c r="L984" s="92">
        <v>14.61</v>
      </c>
      <c r="N984" s="92">
        <f t="shared" ca="1" si="75"/>
        <v>13.733860074247863</v>
      </c>
      <c r="O984" s="92">
        <f t="shared" si="76"/>
        <v>0.20370370653464345</v>
      </c>
      <c r="P984" s="92">
        <f t="shared" si="77"/>
        <v>13.716610891878686</v>
      </c>
      <c r="Q984" s="92">
        <f t="shared" ca="1" si="78"/>
        <v>1.0012575396725287</v>
      </c>
      <c r="R984" s="92">
        <f t="shared" ca="1" si="79"/>
        <v>14.628372654615644</v>
      </c>
    </row>
    <row r="985" spans="1:18" x14ac:dyDescent="0.3">
      <c r="A985" s="107">
        <v>40960.263888888891</v>
      </c>
      <c r="B985" s="92">
        <v>13.73</v>
      </c>
      <c r="C985" s="92">
        <v>13.68</v>
      </c>
      <c r="D985" s="92">
        <v>13.56</v>
      </c>
      <c r="E985" s="92">
        <v>13.45</v>
      </c>
      <c r="F985" s="92">
        <v>13.42</v>
      </c>
      <c r="G985" s="92">
        <v>13.47</v>
      </c>
      <c r="H985" s="92">
        <v>13.47</v>
      </c>
      <c r="I985" s="92">
        <v>13.4</v>
      </c>
      <c r="J985" s="92">
        <v>13.26</v>
      </c>
      <c r="K985" s="92">
        <v>12.88</v>
      </c>
      <c r="L985" s="92">
        <v>14.35</v>
      </c>
      <c r="N985" s="92">
        <f t="shared" ca="1" si="75"/>
        <v>13.412489954676683</v>
      </c>
      <c r="O985" s="92">
        <f t="shared" si="76"/>
        <v>0</v>
      </c>
      <c r="P985" s="92">
        <f t="shared" si="77"/>
        <v>13.47</v>
      </c>
      <c r="Q985" s="92">
        <f t="shared" ca="1" si="78"/>
        <v>0.99573050888468317</v>
      </c>
      <c r="R985" s="92">
        <f t="shared" ca="1" si="79"/>
        <v>14.288732802495204</v>
      </c>
    </row>
    <row r="986" spans="1:18" x14ac:dyDescent="0.3">
      <c r="A986" s="107">
        <v>40960.270833333336</v>
      </c>
      <c r="B986" s="92">
        <v>13.48</v>
      </c>
      <c r="C986" s="92">
        <v>13.44</v>
      </c>
      <c r="D986" s="92">
        <v>13.36</v>
      </c>
      <c r="E986" s="92">
        <v>13.27</v>
      </c>
      <c r="F986" s="92">
        <v>13.16</v>
      </c>
      <c r="G986" s="92">
        <v>13.02</v>
      </c>
      <c r="H986" s="92">
        <v>12.81</v>
      </c>
      <c r="I986" s="92">
        <v>12.53</v>
      </c>
      <c r="J986" s="92">
        <v>12.28</v>
      </c>
      <c r="K986" s="92">
        <v>11.97</v>
      </c>
      <c r="L986" s="92">
        <v>13.18</v>
      </c>
      <c r="N986" s="92">
        <f t="shared" ca="1" si="75"/>
        <v>12.880317053520043</v>
      </c>
      <c r="O986" s="92">
        <f t="shared" si="76"/>
        <v>0.15026321257021569</v>
      </c>
      <c r="P986" s="92">
        <f t="shared" si="77"/>
        <v>12.989702496304165</v>
      </c>
      <c r="Q986" s="92">
        <f t="shared" ca="1" si="78"/>
        <v>0.99157906481574587</v>
      </c>
      <c r="R986" s="92">
        <f t="shared" ca="1" si="79"/>
        <v>13.06901207427153</v>
      </c>
    </row>
    <row r="987" spans="1:18" x14ac:dyDescent="0.3">
      <c r="A987" s="107">
        <v>40960.277777777781</v>
      </c>
      <c r="B987" s="92">
        <v>13.86</v>
      </c>
      <c r="C987" s="92">
        <v>13.77</v>
      </c>
      <c r="D987" s="92">
        <v>13.66</v>
      </c>
      <c r="E987" s="92">
        <v>13.58</v>
      </c>
      <c r="F987" s="92">
        <v>13.49</v>
      </c>
      <c r="G987" s="92">
        <v>13.41</v>
      </c>
      <c r="H987" s="92">
        <v>13.26</v>
      </c>
      <c r="I987" s="92">
        <v>12.96</v>
      </c>
      <c r="J987" s="92">
        <v>12.75</v>
      </c>
      <c r="K987" s="92">
        <v>12.33</v>
      </c>
      <c r="L987" s="92">
        <v>13.86</v>
      </c>
      <c r="N987" s="92">
        <f t="shared" ca="1" si="75"/>
        <v>13.262734383197904</v>
      </c>
      <c r="O987" s="92">
        <f t="shared" si="76"/>
        <v>0.10394917212352008</v>
      </c>
      <c r="P987" s="92">
        <f t="shared" si="77"/>
        <v>13.388405215234375</v>
      </c>
      <c r="Q987" s="92">
        <f t="shared" ca="1" si="78"/>
        <v>0.99061345768848752</v>
      </c>
      <c r="R987" s="92">
        <f t="shared" ca="1" si="79"/>
        <v>13.729902523562437</v>
      </c>
    </row>
    <row r="988" spans="1:18" x14ac:dyDescent="0.3">
      <c r="A988" s="107">
        <v>40960.284722222219</v>
      </c>
      <c r="B988" s="92">
        <v>14.54</v>
      </c>
      <c r="C988" s="92">
        <v>14.47</v>
      </c>
      <c r="D988" s="92">
        <v>14.26</v>
      </c>
      <c r="E988" s="92">
        <v>14.06</v>
      </c>
      <c r="F988" s="92">
        <v>13.89</v>
      </c>
      <c r="G988" s="92">
        <v>13.67</v>
      </c>
      <c r="H988" s="92">
        <v>13.35</v>
      </c>
      <c r="I988" s="92">
        <v>13.11</v>
      </c>
      <c r="J988" s="92">
        <v>12.94</v>
      </c>
      <c r="K988" s="92">
        <v>12.62</v>
      </c>
      <c r="L988" s="92">
        <v>13.96</v>
      </c>
      <c r="N988" s="92">
        <f t="shared" ca="1" si="75"/>
        <v>13.578874079671515</v>
      </c>
      <c r="O988" s="92">
        <f t="shared" si="76"/>
        <v>0.2188936441607621</v>
      </c>
      <c r="P988" s="92">
        <f t="shared" si="77"/>
        <v>13.623685827164314</v>
      </c>
      <c r="Q988" s="92">
        <f t="shared" ca="1" si="78"/>
        <v>0.99671074714572105</v>
      </c>
      <c r="R988" s="92">
        <f t="shared" ca="1" si="79"/>
        <v>13.914082030154267</v>
      </c>
    </row>
    <row r="989" spans="1:18" x14ac:dyDescent="0.3">
      <c r="A989" s="107">
        <v>40960.291666666664</v>
      </c>
      <c r="B989" s="92">
        <v>14.39</v>
      </c>
      <c r="C989" s="92">
        <v>14.19</v>
      </c>
      <c r="D989" s="92">
        <v>13.72</v>
      </c>
      <c r="E989" s="92">
        <v>13.31</v>
      </c>
      <c r="F989" s="92">
        <v>13.05</v>
      </c>
      <c r="G989" s="92">
        <v>12.87</v>
      </c>
      <c r="H989" s="92">
        <v>12.68</v>
      </c>
      <c r="I989" s="92">
        <v>12.54</v>
      </c>
      <c r="J989" s="92">
        <v>12.29</v>
      </c>
      <c r="K989" s="92">
        <v>11.75</v>
      </c>
      <c r="L989" s="92">
        <v>12.6</v>
      </c>
      <c r="N989" s="92">
        <f t="shared" ca="1" si="75"/>
        <v>12.894191920297745</v>
      </c>
      <c r="O989" s="92">
        <f t="shared" si="76"/>
        <v>0.13744182533461397</v>
      </c>
      <c r="P989" s="92">
        <f t="shared" si="77"/>
        <v>12.842604211542978</v>
      </c>
      <c r="Q989" s="92">
        <f t="shared" ca="1" si="78"/>
        <v>1.004016919614201</v>
      </c>
      <c r="R989" s="92">
        <f t="shared" ca="1" si="79"/>
        <v>12.650613187138932</v>
      </c>
    </row>
    <row r="990" spans="1:18" x14ac:dyDescent="0.3">
      <c r="A990" s="107">
        <v>40960.298611111109</v>
      </c>
      <c r="B990" s="92">
        <v>14.04</v>
      </c>
      <c r="C990" s="92">
        <v>13.94</v>
      </c>
      <c r="D990" s="92">
        <v>13.67</v>
      </c>
      <c r="E990" s="92">
        <v>13.43</v>
      </c>
      <c r="F990" s="92">
        <v>13.23</v>
      </c>
      <c r="G990" s="92">
        <v>12.95</v>
      </c>
      <c r="H990" s="92">
        <v>12.66</v>
      </c>
      <c r="I990" s="92">
        <v>12.33</v>
      </c>
      <c r="J990" s="92">
        <v>11.9</v>
      </c>
      <c r="K990" s="92">
        <v>11.37</v>
      </c>
      <c r="L990" s="92">
        <v>13.24</v>
      </c>
      <c r="N990" s="92">
        <f t="shared" ca="1" si="75"/>
        <v>12.827172432501174</v>
      </c>
      <c r="O990" s="92">
        <f t="shared" si="76"/>
        <v>0.20929323711818032</v>
      </c>
      <c r="P990" s="92">
        <f t="shared" si="77"/>
        <v>12.908046372936006</v>
      </c>
      <c r="Q990" s="92">
        <f t="shared" ca="1" si="78"/>
        <v>0.99373461032767907</v>
      </c>
      <c r="R990" s="92">
        <f t="shared" ca="1" si="79"/>
        <v>13.15704624073847</v>
      </c>
    </row>
    <row r="991" spans="1:18" x14ac:dyDescent="0.3">
      <c r="A991" s="107">
        <v>40960.305555555555</v>
      </c>
      <c r="B991" s="92">
        <v>15.31</v>
      </c>
      <c r="C991" s="92">
        <v>15.2</v>
      </c>
      <c r="D991" s="92">
        <v>15.01</v>
      </c>
      <c r="E991" s="92">
        <v>14.82</v>
      </c>
      <c r="F991" s="92">
        <v>14.65</v>
      </c>
      <c r="G991" s="92">
        <v>14.53</v>
      </c>
      <c r="H991" s="92">
        <v>14.33</v>
      </c>
      <c r="I991" s="92">
        <v>13.99</v>
      </c>
      <c r="J991" s="92">
        <v>13.66</v>
      </c>
      <c r="K991" s="92">
        <v>13.05</v>
      </c>
      <c r="L991" s="92">
        <v>14.5</v>
      </c>
      <c r="N991" s="92">
        <f t="shared" ca="1" si="75"/>
        <v>14.374044751653232</v>
      </c>
      <c r="O991" s="92">
        <f t="shared" si="76"/>
        <v>0.12808221618561788</v>
      </c>
      <c r="P991" s="92">
        <f t="shared" si="77"/>
        <v>14.501174802556916</v>
      </c>
      <c r="Q991" s="92">
        <f t="shared" ca="1" si="78"/>
        <v>0.99123312058266699</v>
      </c>
      <c r="R991" s="92">
        <f t="shared" ca="1" si="79"/>
        <v>14.372880248448672</v>
      </c>
    </row>
    <row r="992" spans="1:18" x14ac:dyDescent="0.3">
      <c r="A992" s="107">
        <v>40960.3125</v>
      </c>
      <c r="B992" s="92">
        <v>16.149999999999999</v>
      </c>
      <c r="C992" s="92">
        <v>15.97</v>
      </c>
      <c r="D992" s="92">
        <v>15.74</v>
      </c>
      <c r="E992" s="92">
        <v>15.5</v>
      </c>
      <c r="F992" s="92">
        <v>15.24</v>
      </c>
      <c r="G992" s="92">
        <v>14.99</v>
      </c>
      <c r="H992" s="92">
        <v>14.65</v>
      </c>
      <c r="I992" s="92">
        <v>14.33</v>
      </c>
      <c r="J992" s="92">
        <v>14.1</v>
      </c>
      <c r="K992" s="92">
        <v>13.53</v>
      </c>
      <c r="L992" s="92">
        <v>15.56</v>
      </c>
      <c r="N992" s="92">
        <f t="shared" ca="1" si="75"/>
        <v>14.884501282769477</v>
      </c>
      <c r="O992" s="92">
        <f t="shared" si="76"/>
        <v>0.21201567924864756</v>
      </c>
      <c r="P992" s="92">
        <f t="shared" si="77"/>
        <v>14.940806808231347</v>
      </c>
      <c r="Q992" s="92">
        <f t="shared" ca="1" si="78"/>
        <v>0.99623142671044718</v>
      </c>
      <c r="R992" s="92">
        <f t="shared" ca="1" si="79"/>
        <v>15.501360999614558</v>
      </c>
    </row>
    <row r="993" spans="1:18" x14ac:dyDescent="0.3">
      <c r="A993" s="107">
        <v>40960.319444444445</v>
      </c>
      <c r="B993" s="92">
        <v>15.75</v>
      </c>
      <c r="C993" s="92">
        <v>15.68</v>
      </c>
      <c r="D993" s="92">
        <v>15.53</v>
      </c>
      <c r="E993" s="92">
        <v>15.33</v>
      </c>
      <c r="F993" s="92">
        <v>15.18</v>
      </c>
      <c r="G993" s="92">
        <v>15.09</v>
      </c>
      <c r="H993" s="92">
        <v>14.97</v>
      </c>
      <c r="I993" s="92">
        <v>14.79</v>
      </c>
      <c r="J993" s="92">
        <v>14.54</v>
      </c>
      <c r="K993" s="92">
        <v>13.94</v>
      </c>
      <c r="L993" s="92">
        <v>15.44</v>
      </c>
      <c r="N993" s="92">
        <f t="shared" ca="1" si="75"/>
        <v>15.017059692371618</v>
      </c>
      <c r="O993" s="92">
        <f t="shared" si="76"/>
        <v>7.3780702993662267E-2</v>
      </c>
      <c r="P993" s="92">
        <f t="shared" si="77"/>
        <v>15.072748270482373</v>
      </c>
      <c r="Q993" s="92">
        <f t="shared" ca="1" si="78"/>
        <v>0.99630534676812632</v>
      </c>
      <c r="R993" s="92">
        <f t="shared" ca="1" si="79"/>
        <v>15.38295455409987</v>
      </c>
    </row>
    <row r="994" spans="1:18" x14ac:dyDescent="0.3">
      <c r="A994" s="107">
        <v>40960.326388888891</v>
      </c>
      <c r="B994" s="92">
        <v>14.97</v>
      </c>
      <c r="C994" s="92">
        <v>14.86</v>
      </c>
      <c r="D994" s="92">
        <v>14.6</v>
      </c>
      <c r="E994" s="92">
        <v>14.38</v>
      </c>
      <c r="F994" s="92">
        <v>14.11</v>
      </c>
      <c r="G994" s="92">
        <v>13.79</v>
      </c>
      <c r="H994" s="92">
        <v>13.54</v>
      </c>
      <c r="I994" s="92">
        <v>13.39</v>
      </c>
      <c r="J994" s="92">
        <v>13.25</v>
      </c>
      <c r="K994" s="92">
        <v>12.93</v>
      </c>
      <c r="L994" s="92">
        <v>14.02</v>
      </c>
      <c r="N994" s="92">
        <f t="shared" ca="1" si="75"/>
        <v>13.837366341986135</v>
      </c>
      <c r="O994" s="92">
        <f t="shared" si="76"/>
        <v>0.16906772270696516</v>
      </c>
      <c r="P994" s="92">
        <f t="shared" si="77"/>
        <v>13.753900193051432</v>
      </c>
      <c r="Q994" s="92">
        <f t="shared" ca="1" si="78"/>
        <v>1.0060685440321044</v>
      </c>
      <c r="R994" s="92">
        <f t="shared" ca="1" si="79"/>
        <v>14.105080987330103</v>
      </c>
    </row>
    <row r="995" spans="1:18" x14ac:dyDescent="0.3">
      <c r="A995" s="107">
        <v>40960.333333333336</v>
      </c>
      <c r="B995" s="92">
        <v>16.489999999999998</v>
      </c>
      <c r="C995" s="92">
        <v>16.39</v>
      </c>
      <c r="D995" s="92">
        <v>16.2</v>
      </c>
      <c r="E995" s="92">
        <v>15.96</v>
      </c>
      <c r="F995" s="92">
        <v>15.7</v>
      </c>
      <c r="G995" s="92">
        <v>15.46</v>
      </c>
      <c r="H995" s="92">
        <v>15.2</v>
      </c>
      <c r="I995" s="92">
        <v>14.87</v>
      </c>
      <c r="J995" s="92">
        <v>14.5</v>
      </c>
      <c r="K995" s="92">
        <v>13.9</v>
      </c>
      <c r="L995" s="92">
        <v>15.5</v>
      </c>
      <c r="N995" s="92">
        <f t="shared" ca="1" si="75"/>
        <v>15.354197947691464</v>
      </c>
      <c r="O995" s="92">
        <f t="shared" si="76"/>
        <v>0.1567327740175368</v>
      </c>
      <c r="P995" s="92">
        <f t="shared" si="77"/>
        <v>15.422477589472836</v>
      </c>
      <c r="Q995" s="92">
        <f t="shared" ca="1" si="78"/>
        <v>0.99557271901448707</v>
      </c>
      <c r="R995" s="92">
        <f t="shared" ca="1" si="79"/>
        <v>15.43137714472455</v>
      </c>
    </row>
    <row r="996" spans="1:18" x14ac:dyDescent="0.3">
      <c r="A996" s="107">
        <v>40960.340277777781</v>
      </c>
      <c r="B996" s="92">
        <v>16.34</v>
      </c>
      <c r="C996" s="92">
        <v>16.149999999999999</v>
      </c>
      <c r="D996" s="92">
        <v>15.82</v>
      </c>
      <c r="E996" s="92">
        <v>15.51</v>
      </c>
      <c r="F996" s="92">
        <v>15.31</v>
      </c>
      <c r="G996" s="92">
        <v>15.1</v>
      </c>
      <c r="H996" s="92">
        <v>14.86</v>
      </c>
      <c r="I996" s="92">
        <v>14.66</v>
      </c>
      <c r="J996" s="92">
        <v>14.5</v>
      </c>
      <c r="K996" s="92">
        <v>14.16</v>
      </c>
      <c r="L996" s="92">
        <v>15.91</v>
      </c>
      <c r="N996" s="92">
        <f t="shared" ca="1" si="75"/>
        <v>15.084289632427444</v>
      </c>
      <c r="O996" s="92">
        <f t="shared" si="76"/>
        <v>0.14805631459794436</v>
      </c>
      <c r="P996" s="92">
        <f t="shared" si="77"/>
        <v>15.065377812630121</v>
      </c>
      <c r="Q996" s="92">
        <f t="shared" ca="1" si="78"/>
        <v>1.0012553166626508</v>
      </c>
      <c r="R996" s="92">
        <f t="shared" ca="1" si="79"/>
        <v>15.929972088102774</v>
      </c>
    </row>
    <row r="997" spans="1:18" x14ac:dyDescent="0.3">
      <c r="A997" s="107">
        <v>40960.347222222219</v>
      </c>
      <c r="B997" s="92">
        <v>16.14</v>
      </c>
      <c r="C997" s="92">
        <v>16.059999999999999</v>
      </c>
      <c r="D997" s="92">
        <v>15.93</v>
      </c>
      <c r="E997" s="92">
        <v>15.78</v>
      </c>
      <c r="F997" s="92">
        <v>15.62</v>
      </c>
      <c r="G997" s="92">
        <v>15.47</v>
      </c>
      <c r="H997" s="92">
        <v>15.36</v>
      </c>
      <c r="I997" s="92">
        <v>15.28</v>
      </c>
      <c r="J997" s="92">
        <v>15.1</v>
      </c>
      <c r="K997" s="92">
        <v>14.6</v>
      </c>
      <c r="L997" s="92">
        <v>15.17</v>
      </c>
      <c r="N997" s="92">
        <f t="shared" ca="1" si="75"/>
        <v>15.469655894142912</v>
      </c>
      <c r="O997" s="92">
        <f t="shared" si="76"/>
        <v>6.5943078118823523E-2</v>
      </c>
      <c r="P997" s="92">
        <f t="shared" si="77"/>
        <v>15.454191650718958</v>
      </c>
      <c r="Q997" s="92">
        <f t="shared" ca="1" si="78"/>
        <v>1.0010006504237468</v>
      </c>
      <c r="R997" s="92">
        <f t="shared" ca="1" si="79"/>
        <v>15.185179866928237</v>
      </c>
    </row>
    <row r="998" spans="1:18" x14ac:dyDescent="0.3">
      <c r="A998" s="107">
        <v>40960.354166666664</v>
      </c>
      <c r="B998" s="92">
        <v>16.079999999999998</v>
      </c>
      <c r="C998" s="92">
        <v>16.010000000000002</v>
      </c>
      <c r="D998" s="92">
        <v>15.82</v>
      </c>
      <c r="E998" s="92">
        <v>15.68</v>
      </c>
      <c r="F998" s="92">
        <v>15.52</v>
      </c>
      <c r="G998" s="92">
        <v>15.43</v>
      </c>
      <c r="H998" s="92">
        <v>15.35</v>
      </c>
      <c r="I998" s="92">
        <v>15.06</v>
      </c>
      <c r="J998" s="92">
        <v>14.68</v>
      </c>
      <c r="K998" s="92">
        <v>14.05</v>
      </c>
      <c r="L998" s="92">
        <v>16.21</v>
      </c>
      <c r="N998" s="92">
        <f t="shared" ca="1" si="75"/>
        <v>15.311123523078093</v>
      </c>
      <c r="O998" s="92">
        <f t="shared" si="76"/>
        <v>4.8036412056260323E-2</v>
      </c>
      <c r="P998" s="92">
        <f t="shared" si="77"/>
        <v>15.418512546702805</v>
      </c>
      <c r="Q998" s="92">
        <f t="shared" ca="1" si="78"/>
        <v>0.9930350594261651</v>
      </c>
      <c r="R998" s="92">
        <f t="shared" ca="1" si="79"/>
        <v>16.097098313298137</v>
      </c>
    </row>
    <row r="999" spans="1:18" x14ac:dyDescent="0.3">
      <c r="A999" s="107">
        <v>40960.361111111109</v>
      </c>
      <c r="B999" s="92">
        <v>16.440000000000001</v>
      </c>
      <c r="C999" s="92">
        <v>16.32</v>
      </c>
      <c r="D999" s="92">
        <v>16.13</v>
      </c>
      <c r="E999" s="92">
        <v>15.97</v>
      </c>
      <c r="F999" s="92">
        <v>15.82</v>
      </c>
      <c r="G999" s="92">
        <v>15.65</v>
      </c>
      <c r="H999" s="92">
        <v>15.43</v>
      </c>
      <c r="I999" s="92">
        <v>15.22</v>
      </c>
      <c r="J999" s="92">
        <v>14.99</v>
      </c>
      <c r="K999" s="92">
        <v>14.41</v>
      </c>
      <c r="L999" s="92">
        <v>15.7</v>
      </c>
      <c r="N999" s="92">
        <f t="shared" ca="1" si="75"/>
        <v>15.556016961227014</v>
      </c>
      <c r="O999" s="92">
        <f t="shared" si="76"/>
        <v>0.13082692582599489</v>
      </c>
      <c r="P999" s="92">
        <f t="shared" si="77"/>
        <v>15.618288259146887</v>
      </c>
      <c r="Q999" s="92">
        <f t="shared" ca="1" si="78"/>
        <v>0.99601292427911214</v>
      </c>
      <c r="R999" s="92">
        <f t="shared" ca="1" si="79"/>
        <v>15.637402911182059</v>
      </c>
    </row>
    <row r="1000" spans="1:18" x14ac:dyDescent="0.3">
      <c r="A1000" s="107">
        <v>40960.368055555555</v>
      </c>
      <c r="B1000" s="92">
        <v>16.87</v>
      </c>
      <c r="C1000" s="92">
        <v>16.72</v>
      </c>
      <c r="D1000" s="92">
        <v>16.59</v>
      </c>
      <c r="E1000" s="92">
        <v>16.489999999999998</v>
      </c>
      <c r="F1000" s="92">
        <v>16.420000000000002</v>
      </c>
      <c r="G1000" s="92">
        <v>16.29</v>
      </c>
      <c r="H1000" s="92">
        <v>16.100000000000001</v>
      </c>
      <c r="I1000" s="92">
        <v>15.89</v>
      </c>
      <c r="J1000" s="92">
        <v>15.61</v>
      </c>
      <c r="K1000" s="92">
        <v>15.07</v>
      </c>
      <c r="L1000" s="92">
        <v>16.39</v>
      </c>
      <c r="N1000" s="92">
        <f t="shared" ca="1" si="75"/>
        <v>16.152604793314655</v>
      </c>
      <c r="O1000" s="92">
        <f t="shared" si="76"/>
        <v>0.10841661573767374</v>
      </c>
      <c r="P1000" s="92">
        <f t="shared" si="77"/>
        <v>16.262640953249306</v>
      </c>
      <c r="Q1000" s="92">
        <f t="shared" ca="1" si="78"/>
        <v>0.99323380745778156</v>
      </c>
      <c r="R1000" s="92">
        <f t="shared" ca="1" si="79"/>
        <v>16.27910210423304</v>
      </c>
    </row>
    <row r="1001" spans="1:18" x14ac:dyDescent="0.3">
      <c r="A1001" s="107">
        <v>40960.375</v>
      </c>
      <c r="B1001" s="92">
        <v>15.86</v>
      </c>
      <c r="C1001" s="92">
        <v>15.75</v>
      </c>
      <c r="D1001" s="92">
        <v>15.61</v>
      </c>
      <c r="E1001" s="92">
        <v>15.47</v>
      </c>
      <c r="F1001" s="92">
        <v>15.4</v>
      </c>
      <c r="G1001" s="92">
        <v>15.3</v>
      </c>
      <c r="H1001" s="92">
        <v>15.08</v>
      </c>
      <c r="I1001" s="92">
        <v>14.71</v>
      </c>
      <c r="J1001" s="92">
        <v>14.27</v>
      </c>
      <c r="K1001" s="92">
        <v>13.61</v>
      </c>
      <c r="L1001" s="92">
        <v>15.42</v>
      </c>
      <c r="N1001" s="92">
        <f t="shared" ca="1" si="75"/>
        <v>15.05775199034357</v>
      </c>
      <c r="O1001" s="92">
        <f t="shared" si="76"/>
        <v>0.13384147532614807</v>
      </c>
      <c r="P1001" s="92">
        <f t="shared" si="77"/>
        <v>15.268283839578451</v>
      </c>
      <c r="Q1001" s="92">
        <f t="shared" ca="1" si="78"/>
        <v>0.98621116482723881</v>
      </c>
      <c r="R1001" s="92">
        <f t="shared" ca="1" si="79"/>
        <v>15.207376161636022</v>
      </c>
    </row>
    <row r="1002" spans="1:18" x14ac:dyDescent="0.3">
      <c r="A1002" s="107">
        <v>40960.381944444445</v>
      </c>
      <c r="B1002" s="92">
        <v>16.53</v>
      </c>
      <c r="C1002" s="92">
        <v>16.510000000000002</v>
      </c>
      <c r="D1002" s="92">
        <v>16.32</v>
      </c>
      <c r="E1002" s="92">
        <v>16.170000000000002</v>
      </c>
      <c r="F1002" s="92">
        <v>16.059999999999999</v>
      </c>
      <c r="G1002" s="92">
        <v>15.89</v>
      </c>
      <c r="H1002" s="92">
        <v>15.65</v>
      </c>
      <c r="I1002" s="92">
        <v>15.44</v>
      </c>
      <c r="J1002" s="92">
        <v>15.17</v>
      </c>
      <c r="K1002" s="92">
        <v>14.65</v>
      </c>
      <c r="L1002" s="92">
        <v>16.16</v>
      </c>
      <c r="N1002" s="92">
        <f t="shared" ca="1" si="75"/>
        <v>15.770437992096767</v>
      </c>
      <c r="O1002" s="92">
        <f t="shared" si="76"/>
        <v>0.14063912227896033</v>
      </c>
      <c r="P1002" s="92">
        <f t="shared" si="77"/>
        <v>15.855389679025592</v>
      </c>
      <c r="Q1002" s="92">
        <f t="shared" ca="1" si="78"/>
        <v>0.99464209403561965</v>
      </c>
      <c r="R1002" s="92">
        <f t="shared" ca="1" si="79"/>
        <v>16.073416239615614</v>
      </c>
    </row>
    <row r="1003" spans="1:18" x14ac:dyDescent="0.3">
      <c r="A1003" s="107">
        <v>40960.388888888891</v>
      </c>
      <c r="B1003" s="92">
        <v>16.7</v>
      </c>
      <c r="C1003" s="92">
        <v>16.68</v>
      </c>
      <c r="D1003" s="92">
        <v>16.63</v>
      </c>
      <c r="E1003" s="92">
        <v>16.64</v>
      </c>
      <c r="F1003" s="92">
        <v>16.57</v>
      </c>
      <c r="G1003" s="92">
        <v>16.399999999999999</v>
      </c>
      <c r="H1003" s="92">
        <v>16.16</v>
      </c>
      <c r="I1003" s="92">
        <v>15.78</v>
      </c>
      <c r="J1003" s="92">
        <v>15.32</v>
      </c>
      <c r="K1003" s="92">
        <v>14.71</v>
      </c>
      <c r="L1003" s="92">
        <v>17.05</v>
      </c>
      <c r="N1003" s="92">
        <f t="shared" ca="1" si="75"/>
        <v>16.146626237603975</v>
      </c>
      <c r="O1003" s="92">
        <f t="shared" si="76"/>
        <v>0.13623318907894666</v>
      </c>
      <c r="P1003" s="92">
        <f t="shared" si="77"/>
        <v>16.365396726793872</v>
      </c>
      <c r="Q1003" s="92">
        <f t="shared" ca="1" si="78"/>
        <v>0.98663213041259679</v>
      </c>
      <c r="R1003" s="92">
        <f t="shared" ca="1" si="79"/>
        <v>16.822077823534777</v>
      </c>
    </row>
    <row r="1004" spans="1:18" x14ac:dyDescent="0.3">
      <c r="A1004" s="107">
        <v>40960.395833333336</v>
      </c>
      <c r="B1004" s="92">
        <v>16.649999999999999</v>
      </c>
      <c r="C1004" s="92">
        <v>16.54</v>
      </c>
      <c r="D1004" s="92">
        <v>16.38</v>
      </c>
      <c r="E1004" s="92">
        <v>16.329999999999998</v>
      </c>
      <c r="F1004" s="92">
        <v>16.2</v>
      </c>
      <c r="G1004" s="92">
        <v>16.02</v>
      </c>
      <c r="H1004" s="92">
        <v>15.88</v>
      </c>
      <c r="I1004" s="92">
        <v>15.71</v>
      </c>
      <c r="J1004" s="92">
        <v>15.5</v>
      </c>
      <c r="K1004" s="92">
        <v>15.09</v>
      </c>
      <c r="L1004" s="92">
        <v>16.16</v>
      </c>
      <c r="N1004" s="92">
        <f t="shared" ca="1" si="75"/>
        <v>15.96797330003975</v>
      </c>
      <c r="O1004" s="92">
        <f t="shared" si="76"/>
        <v>8.1112605689988904E-2</v>
      </c>
      <c r="P1004" s="92">
        <f t="shared" si="77"/>
        <v>15.999866151462198</v>
      </c>
      <c r="Q1004" s="92">
        <f t="shared" ca="1" si="78"/>
        <v>0.99800668011091243</v>
      </c>
      <c r="R1004" s="92">
        <f t="shared" ca="1" si="79"/>
        <v>16.127787950592346</v>
      </c>
    </row>
    <row r="1005" spans="1:18" x14ac:dyDescent="0.3">
      <c r="A1005" s="107">
        <v>40960.402777777781</v>
      </c>
      <c r="B1005" s="92">
        <v>14.99</v>
      </c>
      <c r="C1005" s="92">
        <v>14.87</v>
      </c>
      <c r="D1005" s="92">
        <v>14.64</v>
      </c>
      <c r="E1005" s="92">
        <v>14.55</v>
      </c>
      <c r="F1005" s="92">
        <v>14.46</v>
      </c>
      <c r="G1005" s="92">
        <v>14.32</v>
      </c>
      <c r="H1005" s="92">
        <v>14.15</v>
      </c>
      <c r="I1005" s="92">
        <v>13.93</v>
      </c>
      <c r="J1005" s="92">
        <v>13.68</v>
      </c>
      <c r="K1005" s="92">
        <v>13.11</v>
      </c>
      <c r="L1005" s="92">
        <v>14.41</v>
      </c>
      <c r="N1005" s="92">
        <f t="shared" ca="1" si="75"/>
        <v>14.205261804830407</v>
      </c>
      <c r="O1005" s="92">
        <f t="shared" si="76"/>
        <v>0.11036079696423622</v>
      </c>
      <c r="P1005" s="92">
        <f t="shared" si="77"/>
        <v>14.295518651676176</v>
      </c>
      <c r="Q1005" s="92">
        <f t="shared" ca="1" si="78"/>
        <v>0.99368635381164105</v>
      </c>
      <c r="R1005" s="92">
        <f t="shared" ca="1" si="79"/>
        <v>14.319020358425748</v>
      </c>
    </row>
    <row r="1006" spans="1:18" x14ac:dyDescent="0.3">
      <c r="A1006" s="107">
        <v>40960.409722222219</v>
      </c>
      <c r="B1006" s="92">
        <v>16.66</v>
      </c>
      <c r="C1006" s="92">
        <v>16.59</v>
      </c>
      <c r="D1006" s="92">
        <v>16.440000000000001</v>
      </c>
      <c r="E1006" s="92">
        <v>16.239999999999998</v>
      </c>
      <c r="F1006" s="92">
        <v>16</v>
      </c>
      <c r="G1006" s="92">
        <v>15.81</v>
      </c>
      <c r="H1006" s="92">
        <v>15.75</v>
      </c>
      <c r="I1006" s="92">
        <v>15.71</v>
      </c>
      <c r="J1006" s="92">
        <v>15.56</v>
      </c>
      <c r="K1006" s="92">
        <v>15.17</v>
      </c>
      <c r="L1006" s="92">
        <v>16.29</v>
      </c>
      <c r="N1006" s="92">
        <f t="shared" ca="1" si="75"/>
        <v>15.902332603450271</v>
      </c>
      <c r="O1006" s="92">
        <f t="shared" si="76"/>
        <v>3.5136863475873123E-2</v>
      </c>
      <c r="P1006" s="92">
        <f t="shared" si="77"/>
        <v>15.801389555804638</v>
      </c>
      <c r="Q1006" s="92">
        <f t="shared" ca="1" si="78"/>
        <v>1.0063882386602228</v>
      </c>
      <c r="R1006" s="92">
        <f t="shared" ca="1" si="79"/>
        <v>16.394064407775026</v>
      </c>
    </row>
    <row r="1007" spans="1:18" x14ac:dyDescent="0.3">
      <c r="A1007" s="107">
        <v>40960.416666666664</v>
      </c>
      <c r="B1007" s="92">
        <v>15.76</v>
      </c>
      <c r="C1007" s="92">
        <v>15.63</v>
      </c>
      <c r="D1007" s="92">
        <v>15.47</v>
      </c>
      <c r="E1007" s="92">
        <v>15.38</v>
      </c>
      <c r="F1007" s="92">
        <v>15.34</v>
      </c>
      <c r="G1007" s="92">
        <v>15.22</v>
      </c>
      <c r="H1007" s="92">
        <v>14.99</v>
      </c>
      <c r="I1007" s="92">
        <v>14.78</v>
      </c>
      <c r="J1007" s="92">
        <v>14.55</v>
      </c>
      <c r="K1007" s="92">
        <v>14.07</v>
      </c>
      <c r="L1007" s="92">
        <v>15.5</v>
      </c>
      <c r="N1007" s="92">
        <f t="shared" ca="1" si="75"/>
        <v>15.06458698015944</v>
      </c>
      <c r="O1007" s="92">
        <f t="shared" si="76"/>
        <v>0.14071283535849438</v>
      </c>
      <c r="P1007" s="92">
        <f t="shared" si="77"/>
        <v>15.186831662727327</v>
      </c>
      <c r="Q1007" s="92">
        <f t="shared" ca="1" si="78"/>
        <v>0.99195061318366295</v>
      </c>
      <c r="R1007" s="92">
        <f t="shared" ca="1" si="79"/>
        <v>15.375234504346777</v>
      </c>
    </row>
    <row r="1008" spans="1:18" x14ac:dyDescent="0.3">
      <c r="A1008" s="107">
        <v>40960.430555555555</v>
      </c>
      <c r="B1008" s="92">
        <v>13.66</v>
      </c>
      <c r="C1008" s="92">
        <v>13.62</v>
      </c>
      <c r="D1008" s="92">
        <v>13.54</v>
      </c>
      <c r="E1008" s="92">
        <v>13.38</v>
      </c>
      <c r="F1008" s="92">
        <v>13.21</v>
      </c>
      <c r="G1008" s="92">
        <v>13</v>
      </c>
      <c r="H1008" s="92">
        <v>12.82</v>
      </c>
      <c r="I1008" s="92">
        <v>12.72</v>
      </c>
      <c r="J1008" s="92">
        <v>12.54</v>
      </c>
      <c r="K1008" s="92">
        <v>12.21</v>
      </c>
      <c r="L1008" s="92">
        <v>12.76</v>
      </c>
      <c r="N1008" s="92">
        <f t="shared" ca="1" si="75"/>
        <v>12.997036577317107</v>
      </c>
      <c r="O1008" s="92">
        <f t="shared" si="76"/>
        <v>0.1288461704264515</v>
      </c>
      <c r="P1008" s="92">
        <f t="shared" si="77"/>
        <v>12.974056406013935</v>
      </c>
      <c r="Q1008" s="92">
        <f t="shared" ca="1" si="78"/>
        <v>1.0017712402801424</v>
      </c>
      <c r="R1008" s="92">
        <f t="shared" ca="1" si="79"/>
        <v>12.782601025974618</v>
      </c>
    </row>
    <row r="1009" spans="1:18" x14ac:dyDescent="0.3">
      <c r="A1009" s="107">
        <v>40960.4375</v>
      </c>
      <c r="B1009" s="92">
        <v>15.92</v>
      </c>
      <c r="C1009" s="92">
        <v>15.83</v>
      </c>
      <c r="D1009" s="92">
        <v>15.69</v>
      </c>
      <c r="E1009" s="92">
        <v>15.49</v>
      </c>
      <c r="F1009" s="92">
        <v>15.21</v>
      </c>
      <c r="G1009" s="92">
        <v>14.96</v>
      </c>
      <c r="H1009" s="92">
        <v>14.75</v>
      </c>
      <c r="I1009" s="92">
        <v>14.58</v>
      </c>
      <c r="J1009" s="92">
        <v>14.49</v>
      </c>
      <c r="K1009" s="92">
        <v>14.16</v>
      </c>
      <c r="L1009" s="92">
        <v>15.25</v>
      </c>
      <c r="N1009" s="92">
        <f t="shared" ca="1" si="75"/>
        <v>14.993225958840345</v>
      </c>
      <c r="O1009" s="92">
        <f t="shared" si="76"/>
        <v>0.13063877153226092</v>
      </c>
      <c r="P1009" s="92">
        <f t="shared" si="77"/>
        <v>14.929729965212674</v>
      </c>
      <c r="Q1009" s="92">
        <f t="shared" ca="1" si="78"/>
        <v>1.0042529900926287</v>
      </c>
      <c r="R1009" s="92">
        <f t="shared" ca="1" si="79"/>
        <v>15.314858098912588</v>
      </c>
    </row>
    <row r="1010" spans="1:18" x14ac:dyDescent="0.3">
      <c r="A1010" s="107">
        <v>40960.444444444445</v>
      </c>
      <c r="B1010" s="92">
        <v>15.88</v>
      </c>
      <c r="C1010" s="92">
        <v>15.75</v>
      </c>
      <c r="D1010" s="92">
        <v>15.56</v>
      </c>
      <c r="E1010" s="92">
        <v>15.46</v>
      </c>
      <c r="F1010" s="92">
        <v>15.37</v>
      </c>
      <c r="G1010" s="92">
        <v>15.31</v>
      </c>
      <c r="H1010" s="92">
        <v>15.15</v>
      </c>
      <c r="I1010" s="92">
        <v>14.96</v>
      </c>
      <c r="J1010" s="92">
        <v>14.76</v>
      </c>
      <c r="K1010" s="92">
        <v>14.34</v>
      </c>
      <c r="L1010" s="92">
        <v>15.29</v>
      </c>
      <c r="N1010" s="92">
        <f t="shared" ca="1" si="75"/>
        <v>15.192995799476583</v>
      </c>
      <c r="O1010" s="92">
        <f t="shared" si="76"/>
        <v>9.7082799254285201E-2</v>
      </c>
      <c r="P1010" s="92">
        <f t="shared" si="77"/>
        <v>15.286972878159213</v>
      </c>
      <c r="Q1010" s="92">
        <f t="shared" ca="1" si="78"/>
        <v>0.99385247298914903</v>
      </c>
      <c r="R1010" s="92">
        <f t="shared" ca="1" si="79"/>
        <v>15.196004312004089</v>
      </c>
    </row>
    <row r="1011" spans="1:18" x14ac:dyDescent="0.3">
      <c r="A1011" s="107">
        <v>40960.451388888891</v>
      </c>
      <c r="B1011" s="92">
        <v>15.79</v>
      </c>
      <c r="C1011" s="92">
        <v>15.7</v>
      </c>
      <c r="D1011" s="92">
        <v>15.53</v>
      </c>
      <c r="E1011" s="92">
        <v>15.41</v>
      </c>
      <c r="F1011" s="92">
        <v>15.28</v>
      </c>
      <c r="G1011" s="92">
        <v>15.07</v>
      </c>
      <c r="H1011" s="92">
        <v>14.79</v>
      </c>
      <c r="I1011" s="92">
        <v>14.51</v>
      </c>
      <c r="J1011" s="92">
        <v>14.25</v>
      </c>
      <c r="K1011" s="92">
        <v>13.77</v>
      </c>
      <c r="L1011" s="92">
        <v>15.19</v>
      </c>
      <c r="N1011" s="92">
        <f t="shared" ca="1" si="75"/>
        <v>14.930871261321448</v>
      </c>
      <c r="O1011" s="92">
        <f t="shared" si="76"/>
        <v>0.17331221378579934</v>
      </c>
      <c r="P1011" s="92">
        <f t="shared" si="77"/>
        <v>15.029560288481969</v>
      </c>
      <c r="Q1011" s="92">
        <f t="shared" ca="1" si="78"/>
        <v>0.99343367169323293</v>
      </c>
      <c r="R1011" s="92">
        <f t="shared" ca="1" si="79"/>
        <v>15.090257473020207</v>
      </c>
    </row>
    <row r="1012" spans="1:18" x14ac:dyDescent="0.3">
      <c r="A1012" s="107">
        <v>40960.458333333336</v>
      </c>
      <c r="B1012" s="92">
        <v>15.1</v>
      </c>
      <c r="C1012" s="92">
        <v>15.08</v>
      </c>
      <c r="D1012" s="92">
        <v>15.06</v>
      </c>
      <c r="E1012" s="92">
        <v>14.96</v>
      </c>
      <c r="F1012" s="92">
        <v>14.77</v>
      </c>
      <c r="G1012" s="92">
        <v>14.63</v>
      </c>
      <c r="H1012" s="92">
        <v>14.57</v>
      </c>
      <c r="I1012" s="92">
        <v>14.42</v>
      </c>
      <c r="J1012" s="92">
        <v>14.16</v>
      </c>
      <c r="K1012" s="92">
        <v>13.67</v>
      </c>
      <c r="L1012" s="92">
        <v>14.91</v>
      </c>
      <c r="N1012" s="92">
        <f t="shared" ca="1" si="75"/>
        <v>14.607608042899393</v>
      </c>
      <c r="O1012" s="92">
        <f t="shared" si="76"/>
        <v>3.7976699862427063E-2</v>
      </c>
      <c r="P1012" s="92">
        <f t="shared" si="77"/>
        <v>14.621388423107724</v>
      </c>
      <c r="Q1012" s="92">
        <f t="shared" ca="1" si="78"/>
        <v>0.99905751903926221</v>
      </c>
      <c r="R1012" s="92">
        <f t="shared" ca="1" si="79"/>
        <v>14.895947608875399</v>
      </c>
    </row>
    <row r="1013" spans="1:18" x14ac:dyDescent="0.3">
      <c r="A1013" s="107">
        <v>40960.465277777781</v>
      </c>
      <c r="B1013" s="92">
        <v>13.96</v>
      </c>
      <c r="C1013" s="92">
        <v>13.87</v>
      </c>
      <c r="D1013" s="92">
        <v>13.67</v>
      </c>
      <c r="E1013" s="92">
        <v>13.53</v>
      </c>
      <c r="F1013" s="92">
        <v>13.41</v>
      </c>
      <c r="G1013" s="92">
        <v>13.24</v>
      </c>
      <c r="H1013" s="92">
        <v>13.04</v>
      </c>
      <c r="I1013" s="92">
        <v>12.83</v>
      </c>
      <c r="J1013" s="92">
        <v>12.62</v>
      </c>
      <c r="K1013" s="92">
        <v>12.05</v>
      </c>
      <c r="L1013" s="92">
        <v>13.27</v>
      </c>
      <c r="N1013" s="92">
        <f t="shared" ca="1" si="75"/>
        <v>13.148574716402395</v>
      </c>
      <c r="O1013" s="92">
        <f t="shared" si="76"/>
        <v>0.14065696151697729</v>
      </c>
      <c r="P1013" s="92">
        <f t="shared" si="77"/>
        <v>13.211158042073485</v>
      </c>
      <c r="Q1013" s="92">
        <f t="shared" ca="1" si="78"/>
        <v>0.99526284331231363</v>
      </c>
      <c r="R1013" s="92">
        <f t="shared" ca="1" si="79"/>
        <v>13.207137930754401</v>
      </c>
    </row>
    <row r="1014" spans="1:18" x14ac:dyDescent="0.3">
      <c r="A1014" s="107">
        <v>40960.472222222219</v>
      </c>
      <c r="B1014" s="92">
        <v>14.92</v>
      </c>
      <c r="C1014" s="92">
        <v>14.88</v>
      </c>
      <c r="D1014" s="92">
        <v>14.75</v>
      </c>
      <c r="E1014" s="92">
        <v>14.61</v>
      </c>
      <c r="F1014" s="92">
        <v>14.42</v>
      </c>
      <c r="G1014" s="92">
        <v>14.26</v>
      </c>
      <c r="H1014" s="92">
        <v>14.24</v>
      </c>
      <c r="I1014" s="92">
        <v>14.14</v>
      </c>
      <c r="J1014" s="92">
        <v>13.91</v>
      </c>
      <c r="K1014" s="92">
        <v>13.44</v>
      </c>
      <c r="L1014" s="92">
        <v>14.63</v>
      </c>
      <c r="N1014" s="92">
        <f t="shared" ca="1" si="75"/>
        <v>14.297120305878497</v>
      </c>
      <c r="O1014" s="92">
        <f t="shared" si="76"/>
        <v>1.296980417926456E-2</v>
      </c>
      <c r="P1014" s="92">
        <f t="shared" si="77"/>
        <v>14.257132798172023</v>
      </c>
      <c r="Q1014" s="92">
        <f t="shared" ca="1" si="78"/>
        <v>1.0028047369883235</v>
      </c>
      <c r="R1014" s="92">
        <f t="shared" ca="1" si="79"/>
        <v>14.671033302139174</v>
      </c>
    </row>
    <row r="1015" spans="1:18" x14ac:dyDescent="0.3">
      <c r="A1015" s="107">
        <v>40960.479166666664</v>
      </c>
      <c r="B1015" s="92">
        <v>13.77</v>
      </c>
      <c r="C1015" s="92">
        <v>13.75</v>
      </c>
      <c r="D1015" s="92">
        <v>13.74</v>
      </c>
      <c r="E1015" s="92">
        <v>13.64</v>
      </c>
      <c r="F1015" s="92">
        <v>13.6</v>
      </c>
      <c r="G1015" s="92">
        <v>13.58</v>
      </c>
      <c r="H1015" s="92">
        <v>13.52</v>
      </c>
      <c r="I1015" s="92">
        <v>13.37</v>
      </c>
      <c r="J1015" s="92">
        <v>13.14</v>
      </c>
      <c r="K1015" s="92">
        <v>12.67</v>
      </c>
      <c r="L1015" s="92">
        <v>13.76</v>
      </c>
      <c r="N1015" s="92">
        <f t="shared" ca="1" si="75"/>
        <v>13.473879777896625</v>
      </c>
      <c r="O1015" s="92">
        <f t="shared" si="76"/>
        <v>4.0919553034432017E-2</v>
      </c>
      <c r="P1015" s="92">
        <f t="shared" si="77"/>
        <v>13.57138724923438</v>
      </c>
      <c r="Q1015" s="92">
        <f t="shared" ca="1" si="78"/>
        <v>0.99281521707788156</v>
      </c>
      <c r="R1015" s="92">
        <f t="shared" ca="1" si="79"/>
        <v>13.661137386991649</v>
      </c>
    </row>
    <row r="1016" spans="1:18" x14ac:dyDescent="0.3">
      <c r="A1016" s="107">
        <v>40960.486111111109</v>
      </c>
      <c r="B1016" s="92">
        <v>13.52</v>
      </c>
      <c r="C1016" s="92">
        <v>13.35</v>
      </c>
      <c r="D1016" s="92">
        <v>13.06</v>
      </c>
      <c r="E1016" s="92">
        <v>12.88</v>
      </c>
      <c r="F1016" s="92">
        <v>12.71</v>
      </c>
      <c r="G1016" s="92">
        <v>12.54</v>
      </c>
      <c r="H1016" s="92">
        <v>12.47</v>
      </c>
      <c r="I1016" s="92">
        <v>12.41</v>
      </c>
      <c r="J1016" s="92">
        <v>12.25</v>
      </c>
      <c r="K1016" s="92">
        <v>11.85</v>
      </c>
      <c r="L1016" s="92">
        <v>12.91</v>
      </c>
      <c r="N1016" s="92">
        <f t="shared" ref="N1016:N1079" ca="1" si="80">POWER(SUM(POWER(C1016,Exponent)*$C$1,POWER(D1016,Exponent)*$D$1,POWER(E1016,Exponent)*$E$1,POWER(F1016,Exponent)*$F$1,POWER(G1016,Exponent)*$G$1,POWER(H1016,Exponent)*$H$1,POWER(I1016,Exponent)*$I$1,POWER(J1016,Exponent)*$J$1,POWER(K1016,Exponent)*$K$1),1/Exponent)</f>
        <v>12.595771819325853</v>
      </c>
      <c r="O1016" s="92">
        <f t="shared" si="76"/>
        <v>5.1728953730160954E-2</v>
      </c>
      <c r="P1016" s="92">
        <f t="shared" si="77"/>
        <v>12.529946759502263</v>
      </c>
      <c r="Q1016" s="92">
        <f t="shared" ca="1" si="78"/>
        <v>1.0052534189559641</v>
      </c>
      <c r="R1016" s="92">
        <f t="shared" ca="1" si="79"/>
        <v>12.977821638721496</v>
      </c>
    </row>
    <row r="1017" spans="1:18" x14ac:dyDescent="0.3">
      <c r="A1017" s="107">
        <v>40960.493055555555</v>
      </c>
      <c r="B1017" s="92">
        <v>16.22</v>
      </c>
      <c r="C1017" s="92">
        <v>16.190000000000001</v>
      </c>
      <c r="D1017" s="92">
        <v>16.12</v>
      </c>
      <c r="E1017" s="92">
        <v>16.079999999999998</v>
      </c>
      <c r="F1017" s="92">
        <v>16.03</v>
      </c>
      <c r="G1017" s="92">
        <v>15.96</v>
      </c>
      <c r="H1017" s="92">
        <v>15.85</v>
      </c>
      <c r="I1017" s="92">
        <v>15.61</v>
      </c>
      <c r="J1017" s="92">
        <v>15.21</v>
      </c>
      <c r="K1017" s="92">
        <v>14.7</v>
      </c>
      <c r="L1017" s="92">
        <v>15.59</v>
      </c>
      <c r="N1017" s="92">
        <f t="shared" ca="1" si="80"/>
        <v>15.787154998072216</v>
      </c>
      <c r="O1017" s="92">
        <f t="shared" si="76"/>
        <v>6.3911492456019708E-2</v>
      </c>
      <c r="P1017" s="92">
        <f t="shared" si="77"/>
        <v>15.94419313738422</v>
      </c>
      <c r="Q1017" s="92">
        <f t="shared" ca="1" si="78"/>
        <v>0.9901507628539824</v>
      </c>
      <c r="R1017" s="92">
        <f t="shared" ca="1" si="79"/>
        <v>15.436450392893585</v>
      </c>
    </row>
    <row r="1018" spans="1:18" x14ac:dyDescent="0.3">
      <c r="A1018" s="107">
        <v>40960.5</v>
      </c>
      <c r="B1018" s="92">
        <v>15.93</v>
      </c>
      <c r="C1018" s="92">
        <v>15.9</v>
      </c>
      <c r="D1018" s="92">
        <v>15.78</v>
      </c>
      <c r="E1018" s="92">
        <v>15.57</v>
      </c>
      <c r="F1018" s="92">
        <v>15.41</v>
      </c>
      <c r="G1018" s="92">
        <v>15.35</v>
      </c>
      <c r="H1018" s="92">
        <v>15.37</v>
      </c>
      <c r="I1018" s="92">
        <v>15.37</v>
      </c>
      <c r="J1018" s="92">
        <v>15.26</v>
      </c>
      <c r="K1018" s="92">
        <v>14.94</v>
      </c>
      <c r="L1018" s="92">
        <v>16.18</v>
      </c>
      <c r="N1018" s="92">
        <f t="shared" ca="1" si="80"/>
        <v>15.427033470496735</v>
      </c>
      <c r="O1018" s="92">
        <f t="shared" si="76"/>
        <v>-1.2032532898962852E-2</v>
      </c>
      <c r="P1018" s="92">
        <f t="shared" si="77"/>
        <v>15.352863880767391</v>
      </c>
      <c r="Q1018" s="92">
        <f t="shared" ca="1" si="78"/>
        <v>1.0048309937680264</v>
      </c>
      <c r="R1018" s="92">
        <f t="shared" ca="1" si="79"/>
        <v>16.258165479166667</v>
      </c>
    </row>
    <row r="1019" spans="1:18" x14ac:dyDescent="0.3">
      <c r="A1019" s="107">
        <v>40960.506944444445</v>
      </c>
      <c r="B1019" s="92">
        <v>17.29</v>
      </c>
      <c r="C1019" s="92">
        <v>17.22</v>
      </c>
      <c r="D1019" s="92">
        <v>17.11</v>
      </c>
      <c r="E1019" s="92">
        <v>17.09</v>
      </c>
      <c r="F1019" s="92">
        <v>17</v>
      </c>
      <c r="G1019" s="92">
        <v>16.82</v>
      </c>
      <c r="H1019" s="92">
        <v>16.62</v>
      </c>
      <c r="I1019" s="92">
        <v>16.440000000000001</v>
      </c>
      <c r="J1019" s="92">
        <v>16.239999999999998</v>
      </c>
      <c r="K1019" s="92">
        <v>15.84</v>
      </c>
      <c r="L1019" s="92">
        <v>17.27</v>
      </c>
      <c r="N1019" s="92">
        <f t="shared" ca="1" si="80"/>
        <v>16.722464654895255</v>
      </c>
      <c r="O1019" s="92">
        <f t="shared" si="76"/>
        <v>0.11053940369195178</v>
      </c>
      <c r="P1019" s="92">
        <f t="shared" si="77"/>
        <v>16.79119817582291</v>
      </c>
      <c r="Q1019" s="92">
        <f t="shared" ca="1" si="78"/>
        <v>0.99590657437260066</v>
      </c>
      <c r="R1019" s="92">
        <f t="shared" ca="1" si="79"/>
        <v>17.199306539414813</v>
      </c>
    </row>
    <row r="1020" spans="1:18" x14ac:dyDescent="0.3">
      <c r="A1020" s="107">
        <v>40960.513888888891</v>
      </c>
      <c r="B1020" s="92">
        <v>16.420000000000002</v>
      </c>
      <c r="C1020" s="92">
        <v>16.329999999999998</v>
      </c>
      <c r="D1020" s="92">
        <v>16.2</v>
      </c>
      <c r="E1020" s="92">
        <v>16.149999999999999</v>
      </c>
      <c r="F1020" s="92">
        <v>16.13</v>
      </c>
      <c r="G1020" s="92">
        <v>16.079999999999998</v>
      </c>
      <c r="H1020" s="92">
        <v>15.96</v>
      </c>
      <c r="I1020" s="92">
        <v>15.81</v>
      </c>
      <c r="J1020" s="92">
        <v>15.59</v>
      </c>
      <c r="K1020" s="92">
        <v>15.15</v>
      </c>
      <c r="L1020" s="92">
        <v>15.96</v>
      </c>
      <c r="N1020" s="92">
        <f t="shared" ca="1" si="80"/>
        <v>15.95539409667068</v>
      </c>
      <c r="O1020" s="92">
        <f t="shared" si="76"/>
        <v>6.9221177304688214E-2</v>
      </c>
      <c r="P1020" s="92">
        <f t="shared" si="77"/>
        <v>16.062751910969368</v>
      </c>
      <c r="Q1020" s="92">
        <f t="shared" ca="1" si="78"/>
        <v>0.99331634984504913</v>
      </c>
      <c r="R1020" s="92">
        <f t="shared" ca="1" si="79"/>
        <v>15.853328943526986</v>
      </c>
    </row>
    <row r="1021" spans="1:18" x14ac:dyDescent="0.3">
      <c r="A1021" s="107">
        <v>40960.527777777781</v>
      </c>
      <c r="B1021" s="92">
        <v>17.97</v>
      </c>
      <c r="C1021" s="92">
        <v>17.940000000000001</v>
      </c>
      <c r="D1021" s="92">
        <v>17.82</v>
      </c>
      <c r="E1021" s="92">
        <v>17.72</v>
      </c>
      <c r="F1021" s="92">
        <v>17.59</v>
      </c>
      <c r="G1021" s="92">
        <v>17.43</v>
      </c>
      <c r="H1021" s="92">
        <v>17.28</v>
      </c>
      <c r="I1021" s="92">
        <v>17.11</v>
      </c>
      <c r="J1021" s="92">
        <v>16.850000000000001</v>
      </c>
      <c r="K1021" s="92">
        <v>16.3</v>
      </c>
      <c r="L1021" s="92">
        <v>18.149999999999999</v>
      </c>
      <c r="N1021" s="92">
        <f t="shared" ca="1" si="80"/>
        <v>17.35433660586542</v>
      </c>
      <c r="O1021" s="92">
        <f t="shared" si="76"/>
        <v>7.9870712949348069E-2</v>
      </c>
      <c r="P1021" s="92">
        <f t="shared" si="77"/>
        <v>17.408429259173438</v>
      </c>
      <c r="Q1021" s="92">
        <f t="shared" ca="1" si="78"/>
        <v>0.99689273210680318</v>
      </c>
      <c r="R1021" s="92">
        <f t="shared" ca="1" si="79"/>
        <v>18.093603087738476</v>
      </c>
    </row>
    <row r="1022" spans="1:18" x14ac:dyDescent="0.3">
      <c r="A1022" s="107">
        <v>40960.534722222219</v>
      </c>
      <c r="B1022" s="92">
        <v>14.57</v>
      </c>
      <c r="C1022" s="92">
        <v>14.55</v>
      </c>
      <c r="D1022" s="92">
        <v>14.47</v>
      </c>
      <c r="E1022" s="92">
        <v>14.34</v>
      </c>
      <c r="F1022" s="92">
        <v>14.13</v>
      </c>
      <c r="G1022" s="92">
        <v>13.92</v>
      </c>
      <c r="H1022" s="92">
        <v>13.8</v>
      </c>
      <c r="I1022" s="92">
        <v>13.67</v>
      </c>
      <c r="J1022" s="92">
        <v>13.53</v>
      </c>
      <c r="K1022" s="92">
        <v>13.21</v>
      </c>
      <c r="L1022" s="92">
        <v>14.65</v>
      </c>
      <c r="N1022" s="92">
        <f t="shared" ca="1" si="80"/>
        <v>13.948999805756959</v>
      </c>
      <c r="O1022" s="92">
        <f t="shared" si="76"/>
        <v>8.0009018940636265E-2</v>
      </c>
      <c r="P1022" s="92">
        <f t="shared" si="77"/>
        <v>13.902743296886452</v>
      </c>
      <c r="Q1022" s="92">
        <f t="shared" ca="1" si="78"/>
        <v>1.00332714974899</v>
      </c>
      <c r="R1022" s="92">
        <f t="shared" ca="1" si="79"/>
        <v>14.698742743822704</v>
      </c>
    </row>
    <row r="1023" spans="1:18" x14ac:dyDescent="0.3">
      <c r="A1023" s="107">
        <v>40960.541666666664</v>
      </c>
      <c r="B1023" s="92">
        <v>16.91</v>
      </c>
      <c r="C1023" s="92">
        <v>16.89</v>
      </c>
      <c r="D1023" s="92">
        <v>16.8</v>
      </c>
      <c r="E1023" s="92">
        <v>16.760000000000002</v>
      </c>
      <c r="F1023" s="92">
        <v>16.77</v>
      </c>
      <c r="G1023" s="92">
        <v>16.670000000000002</v>
      </c>
      <c r="H1023" s="92">
        <v>16.45</v>
      </c>
      <c r="I1023" s="92">
        <v>16.100000000000001</v>
      </c>
      <c r="J1023" s="92">
        <v>15.68</v>
      </c>
      <c r="K1023" s="92">
        <v>15.12</v>
      </c>
      <c r="L1023" s="92">
        <v>17.010000000000002</v>
      </c>
      <c r="N1023" s="92">
        <f t="shared" ca="1" si="80"/>
        <v>16.403909174097144</v>
      </c>
      <c r="O1023" s="92">
        <f t="shared" si="76"/>
        <v>0.12276850078934139</v>
      </c>
      <c r="P1023" s="92">
        <f t="shared" si="77"/>
        <v>16.638300071765013</v>
      </c>
      <c r="Q1023" s="92">
        <f t="shared" ca="1" si="78"/>
        <v>0.98591256939369509</v>
      </c>
      <c r="R1023" s="92">
        <f t="shared" ca="1" si="79"/>
        <v>16.770372805386756</v>
      </c>
    </row>
    <row r="1024" spans="1:18" x14ac:dyDescent="0.3">
      <c r="A1024" s="107">
        <v>40960.555555555555</v>
      </c>
      <c r="B1024" s="92">
        <v>17.02</v>
      </c>
      <c r="C1024" s="92">
        <v>16.96</v>
      </c>
      <c r="D1024" s="92">
        <v>16.940000000000001</v>
      </c>
      <c r="E1024" s="92">
        <v>16.93</v>
      </c>
      <c r="F1024" s="92">
        <v>16.86</v>
      </c>
      <c r="G1024" s="92">
        <v>16.75</v>
      </c>
      <c r="H1024" s="92">
        <v>16.66</v>
      </c>
      <c r="I1024" s="92">
        <v>16.63</v>
      </c>
      <c r="J1024" s="92">
        <v>16.53</v>
      </c>
      <c r="K1024" s="92">
        <v>15.99</v>
      </c>
      <c r="L1024" s="92">
        <v>17.05</v>
      </c>
      <c r="N1024" s="92">
        <f t="shared" ca="1" si="80"/>
        <v>16.720048133366522</v>
      </c>
      <c r="O1024" s="92">
        <f t="shared" si="76"/>
        <v>4.9786924167520411E-2</v>
      </c>
      <c r="P1024" s="92">
        <f t="shared" si="77"/>
        <v>16.73707556739469</v>
      </c>
      <c r="Q1024" s="92">
        <f t="shared" ca="1" si="78"/>
        <v>0.9989826517804975</v>
      </c>
      <c r="R1024" s="92">
        <f t="shared" ca="1" si="79"/>
        <v>17.032654212857484</v>
      </c>
    </row>
    <row r="1025" spans="1:18" x14ac:dyDescent="0.3">
      <c r="A1025" s="107">
        <v>40960.5625</v>
      </c>
      <c r="B1025" s="92">
        <v>14.16</v>
      </c>
      <c r="C1025" s="92">
        <v>14.09</v>
      </c>
      <c r="D1025" s="92">
        <v>13.94</v>
      </c>
      <c r="E1025" s="92">
        <v>13.79</v>
      </c>
      <c r="F1025" s="92">
        <v>13.63</v>
      </c>
      <c r="G1025" s="92">
        <v>13.49</v>
      </c>
      <c r="H1025" s="92">
        <v>13.33</v>
      </c>
      <c r="I1025" s="92">
        <v>13.17</v>
      </c>
      <c r="J1025" s="92">
        <v>12.99</v>
      </c>
      <c r="K1025" s="92">
        <v>12.77</v>
      </c>
      <c r="L1025" s="92">
        <v>14.09</v>
      </c>
      <c r="N1025" s="92">
        <f t="shared" ca="1" si="80"/>
        <v>13.453621371707943</v>
      </c>
      <c r="O1025" s="92">
        <f t="shared" si="76"/>
        <v>0.1102591330720144</v>
      </c>
      <c r="P1025" s="92">
        <f t="shared" si="77"/>
        <v>13.466958839326372</v>
      </c>
      <c r="Q1025" s="92">
        <f t="shared" ca="1" si="78"/>
        <v>0.99900961547610279</v>
      </c>
      <c r="R1025" s="92">
        <f t="shared" ca="1" si="79"/>
        <v>14.076045482058289</v>
      </c>
    </row>
    <row r="1026" spans="1:18" x14ac:dyDescent="0.3">
      <c r="A1026" s="107">
        <v>40960.569444444445</v>
      </c>
      <c r="B1026" s="92">
        <v>13.58</v>
      </c>
      <c r="C1026" s="92">
        <v>13.54</v>
      </c>
      <c r="D1026" s="92">
        <v>13.42</v>
      </c>
      <c r="E1026" s="92">
        <v>13.26</v>
      </c>
      <c r="F1026" s="92">
        <v>13.07</v>
      </c>
      <c r="G1026" s="92">
        <v>12.89</v>
      </c>
      <c r="H1026" s="92">
        <v>12.76</v>
      </c>
      <c r="I1026" s="92">
        <v>12.62</v>
      </c>
      <c r="J1026" s="92">
        <v>12.42</v>
      </c>
      <c r="K1026" s="92">
        <v>11.94</v>
      </c>
      <c r="L1026" s="92">
        <v>12.96</v>
      </c>
      <c r="N1026" s="92">
        <f t="shared" ca="1" si="80"/>
        <v>12.880714601898569</v>
      </c>
      <c r="O1026" s="92">
        <f t="shared" si="76"/>
        <v>9.3671594635297423E-2</v>
      </c>
      <c r="P1026" s="92">
        <f t="shared" si="77"/>
        <v>12.871293415905441</v>
      </c>
      <c r="Q1026" s="92">
        <f t="shared" ca="1" si="78"/>
        <v>1.00073195332347</v>
      </c>
      <c r="R1026" s="92">
        <f t="shared" ca="1" si="79"/>
        <v>12.969486115072172</v>
      </c>
    </row>
    <row r="1027" spans="1:18" x14ac:dyDescent="0.3">
      <c r="A1027" s="107">
        <v>40960.576388888891</v>
      </c>
      <c r="B1027" s="92">
        <v>16.440000000000001</v>
      </c>
      <c r="C1027" s="92">
        <v>16.309999999999999</v>
      </c>
      <c r="D1027" s="92">
        <v>16.079999999999998</v>
      </c>
      <c r="E1027" s="92">
        <v>15.93</v>
      </c>
      <c r="F1027" s="92">
        <v>15.72</v>
      </c>
      <c r="G1027" s="92">
        <v>15.5</v>
      </c>
      <c r="H1027" s="92">
        <v>15.31</v>
      </c>
      <c r="I1027" s="92">
        <v>15.13</v>
      </c>
      <c r="J1027" s="92">
        <v>14.97</v>
      </c>
      <c r="K1027" s="92">
        <v>14.59</v>
      </c>
      <c r="L1027" s="92">
        <v>16.07</v>
      </c>
      <c r="N1027" s="92">
        <f t="shared" ca="1" si="80"/>
        <v>15.48929984969414</v>
      </c>
      <c r="O1027" s="92">
        <f t="shared" ref="O1027:O1090" si="81">LN(G1027/H1027)/LN(97.5/87.5)</f>
        <v>0.11397657971144322</v>
      </c>
      <c r="P1027" s="92">
        <f t="shared" ref="P1027:P1090" si="82">G1027*POWER(96/97.5,O1027)</f>
        <v>15.472633917252432</v>
      </c>
      <c r="Q1027" s="92">
        <f t="shared" ref="Q1027:Q1090" ca="1" si="83">N1027/P1027</f>
        <v>1.001077123166672</v>
      </c>
      <c r="R1027" s="92">
        <f t="shared" ref="R1027:R1090" ca="1" si="84">L1027*Q1027</f>
        <v>16.08730936928842</v>
      </c>
    </row>
    <row r="1028" spans="1:18" x14ac:dyDescent="0.3">
      <c r="A1028" s="107">
        <v>40960.583333333336</v>
      </c>
      <c r="B1028" s="92">
        <v>17.53</v>
      </c>
      <c r="C1028" s="92">
        <v>17.47</v>
      </c>
      <c r="D1028" s="92">
        <v>17.32</v>
      </c>
      <c r="E1028" s="92">
        <v>17.190000000000001</v>
      </c>
      <c r="F1028" s="92">
        <v>17.07</v>
      </c>
      <c r="G1028" s="92">
        <v>16.97</v>
      </c>
      <c r="H1028" s="92">
        <v>16.8</v>
      </c>
      <c r="I1028" s="92">
        <v>16.600000000000001</v>
      </c>
      <c r="J1028" s="92">
        <v>16.32</v>
      </c>
      <c r="K1028" s="92">
        <v>15.86</v>
      </c>
      <c r="L1028" s="92">
        <v>17.46</v>
      </c>
      <c r="N1028" s="92">
        <f t="shared" ca="1" si="80"/>
        <v>16.855642030460729</v>
      </c>
      <c r="O1028" s="92">
        <f t="shared" si="81"/>
        <v>9.3040008520135581E-2</v>
      </c>
      <c r="P1028" s="92">
        <f t="shared" si="82"/>
        <v>16.945538258674215</v>
      </c>
      <c r="Q1028" s="92">
        <f t="shared" ca="1" si="83"/>
        <v>0.99469499128081873</v>
      </c>
      <c r="R1028" s="92">
        <f t="shared" ca="1" si="84"/>
        <v>17.367374547763095</v>
      </c>
    </row>
    <row r="1029" spans="1:18" x14ac:dyDescent="0.3">
      <c r="A1029" s="107">
        <v>40960.590277777781</v>
      </c>
      <c r="B1029" s="92">
        <v>16.75</v>
      </c>
      <c r="C1029" s="92">
        <v>16.61</v>
      </c>
      <c r="D1029" s="92">
        <v>16.39</v>
      </c>
      <c r="E1029" s="92">
        <v>16.18</v>
      </c>
      <c r="F1029" s="92">
        <v>15.95</v>
      </c>
      <c r="G1029" s="92">
        <v>15.71</v>
      </c>
      <c r="H1029" s="92">
        <v>15.5</v>
      </c>
      <c r="I1029" s="92">
        <v>15.31</v>
      </c>
      <c r="J1029" s="92">
        <v>15.08</v>
      </c>
      <c r="K1029" s="92">
        <v>14.64</v>
      </c>
      <c r="L1029" s="92">
        <v>15.92</v>
      </c>
      <c r="N1029" s="92">
        <f t="shared" ca="1" si="80"/>
        <v>15.693224420147882</v>
      </c>
      <c r="O1029" s="92">
        <f t="shared" si="81"/>
        <v>0.12435987946494491</v>
      </c>
      <c r="P1029" s="92">
        <f t="shared" si="82"/>
        <v>15.679738751055185</v>
      </c>
      <c r="Q1029" s="92">
        <f t="shared" ca="1" si="83"/>
        <v>1.0008600697566974</v>
      </c>
      <c r="R1029" s="92">
        <f t="shared" ca="1" si="84"/>
        <v>15.933692310526622</v>
      </c>
    </row>
    <row r="1030" spans="1:18" x14ac:dyDescent="0.3">
      <c r="A1030" s="107">
        <v>40960.597222222219</v>
      </c>
      <c r="B1030" s="92">
        <v>15.96</v>
      </c>
      <c r="C1030" s="92">
        <v>15.79</v>
      </c>
      <c r="D1030" s="92">
        <v>15.43</v>
      </c>
      <c r="E1030" s="92">
        <v>15.06</v>
      </c>
      <c r="F1030" s="92">
        <v>14.77</v>
      </c>
      <c r="G1030" s="92">
        <v>14.6</v>
      </c>
      <c r="H1030" s="92">
        <v>14.51</v>
      </c>
      <c r="I1030" s="92">
        <v>14.39</v>
      </c>
      <c r="J1030" s="92">
        <v>14.23</v>
      </c>
      <c r="K1030" s="92">
        <v>13.89</v>
      </c>
      <c r="L1030" s="92">
        <v>15.76</v>
      </c>
      <c r="N1030" s="92">
        <f t="shared" ca="1" si="80"/>
        <v>14.695280674624382</v>
      </c>
      <c r="O1030" s="92">
        <f t="shared" si="81"/>
        <v>5.7141271484092489E-2</v>
      </c>
      <c r="P1030" s="92">
        <f t="shared" si="82"/>
        <v>14.587071165452834</v>
      </c>
      <c r="Q1030" s="92">
        <f t="shared" ca="1" si="83"/>
        <v>1.0074181792865879</v>
      </c>
      <c r="R1030" s="92">
        <f t="shared" ca="1" si="84"/>
        <v>15.876910505556626</v>
      </c>
    </row>
    <row r="1031" spans="1:18" x14ac:dyDescent="0.3">
      <c r="A1031" s="107">
        <v>40960.604166666664</v>
      </c>
      <c r="B1031" s="92">
        <v>13.8</v>
      </c>
      <c r="C1031" s="92">
        <v>13.75</v>
      </c>
      <c r="D1031" s="92">
        <v>13.64</v>
      </c>
      <c r="E1031" s="92">
        <v>13.57</v>
      </c>
      <c r="F1031" s="92">
        <v>13.53</v>
      </c>
      <c r="G1031" s="92">
        <v>13.46</v>
      </c>
      <c r="H1031" s="92">
        <v>13.3</v>
      </c>
      <c r="I1031" s="92">
        <v>13.17</v>
      </c>
      <c r="J1031" s="92">
        <v>13.04</v>
      </c>
      <c r="K1031" s="92">
        <v>12.73</v>
      </c>
      <c r="L1031" s="92">
        <v>13.81</v>
      </c>
      <c r="N1031" s="92">
        <f t="shared" ca="1" si="80"/>
        <v>13.362487410878503</v>
      </c>
      <c r="O1031" s="92">
        <f t="shared" si="81"/>
        <v>0.11050635674467434</v>
      </c>
      <c r="P1031" s="92">
        <f t="shared" si="82"/>
        <v>13.436958575874643</v>
      </c>
      <c r="Q1031" s="92">
        <f t="shared" ca="1" si="83"/>
        <v>0.99445773650520519</v>
      </c>
      <c r="R1031" s="92">
        <f t="shared" ca="1" si="84"/>
        <v>13.733461341136884</v>
      </c>
    </row>
    <row r="1032" spans="1:18" x14ac:dyDescent="0.3">
      <c r="A1032" s="107">
        <v>40960.611111111109</v>
      </c>
      <c r="B1032" s="92">
        <v>13.81</v>
      </c>
      <c r="C1032" s="92">
        <v>13.71</v>
      </c>
      <c r="D1032" s="92">
        <v>13.58</v>
      </c>
      <c r="E1032" s="92">
        <v>13.55</v>
      </c>
      <c r="F1032" s="92">
        <v>13.47</v>
      </c>
      <c r="G1032" s="92">
        <v>13.25</v>
      </c>
      <c r="H1032" s="92">
        <v>13.01</v>
      </c>
      <c r="I1032" s="92">
        <v>12.78</v>
      </c>
      <c r="J1032" s="92">
        <v>12.56</v>
      </c>
      <c r="K1032" s="92">
        <v>12.2</v>
      </c>
      <c r="L1032" s="92">
        <v>13.52</v>
      </c>
      <c r="N1032" s="92">
        <f t="shared" ca="1" si="80"/>
        <v>13.133315398195913</v>
      </c>
      <c r="O1032" s="92">
        <f t="shared" si="81"/>
        <v>0.16891834762325381</v>
      </c>
      <c r="P1032" s="92">
        <f t="shared" si="82"/>
        <v>13.215344424457456</v>
      </c>
      <c r="Q1032" s="92">
        <f t="shared" ca="1" si="83"/>
        <v>0.99379289531722437</v>
      </c>
      <c r="R1032" s="92">
        <f t="shared" ca="1" si="84"/>
        <v>13.436079944688872</v>
      </c>
    </row>
    <row r="1033" spans="1:18" x14ac:dyDescent="0.3">
      <c r="A1033" s="107">
        <v>40960.618055555555</v>
      </c>
      <c r="B1033" s="92">
        <v>13.85</v>
      </c>
      <c r="C1033" s="92">
        <v>13.8</v>
      </c>
      <c r="D1033" s="92">
        <v>13.71</v>
      </c>
      <c r="E1033" s="92">
        <v>13.6</v>
      </c>
      <c r="F1033" s="92">
        <v>13.46</v>
      </c>
      <c r="G1033" s="92">
        <v>13.33</v>
      </c>
      <c r="H1033" s="92">
        <v>13.13</v>
      </c>
      <c r="I1033" s="92">
        <v>12.9</v>
      </c>
      <c r="J1033" s="92">
        <v>12.68</v>
      </c>
      <c r="K1033" s="92">
        <v>12.26</v>
      </c>
      <c r="L1033" s="92">
        <v>13.66</v>
      </c>
      <c r="N1033" s="92">
        <f t="shared" ca="1" si="80"/>
        <v>13.21770740065605</v>
      </c>
      <c r="O1033" s="92">
        <f t="shared" si="81"/>
        <v>0.13970007486742061</v>
      </c>
      <c r="P1033" s="92">
        <f t="shared" si="82"/>
        <v>13.301159317666952</v>
      </c>
      <c r="Q1033" s="92">
        <f t="shared" ca="1" si="83"/>
        <v>0.99372596666066093</v>
      </c>
      <c r="R1033" s="92">
        <f t="shared" ca="1" si="84"/>
        <v>13.574296704584629</v>
      </c>
    </row>
    <row r="1034" spans="1:18" x14ac:dyDescent="0.3">
      <c r="A1034" s="107">
        <v>40960.625</v>
      </c>
      <c r="B1034" s="92">
        <v>12.78</v>
      </c>
      <c r="C1034" s="92">
        <v>12.65</v>
      </c>
      <c r="D1034" s="92">
        <v>12.38</v>
      </c>
      <c r="E1034" s="92">
        <v>12.17</v>
      </c>
      <c r="F1034" s="92">
        <v>12.01</v>
      </c>
      <c r="G1034" s="92">
        <v>11.86</v>
      </c>
      <c r="H1034" s="92">
        <v>11.75</v>
      </c>
      <c r="I1034" s="92">
        <v>11.62</v>
      </c>
      <c r="J1034" s="92">
        <v>11.4</v>
      </c>
      <c r="K1034" s="92">
        <v>10.95</v>
      </c>
      <c r="L1034" s="92">
        <v>12.17</v>
      </c>
      <c r="N1034" s="92">
        <f t="shared" ca="1" si="80"/>
        <v>11.854911883893619</v>
      </c>
      <c r="O1034" s="92">
        <f t="shared" si="81"/>
        <v>8.6108902226929573E-2</v>
      </c>
      <c r="P1034" s="92">
        <f t="shared" si="82"/>
        <v>11.844176889657078</v>
      </c>
      <c r="Q1034" s="92">
        <f t="shared" ca="1" si="83"/>
        <v>1.0009063520695909</v>
      </c>
      <c r="R1034" s="92">
        <f t="shared" ca="1" si="84"/>
        <v>12.181030304686921</v>
      </c>
    </row>
    <row r="1035" spans="1:18" x14ac:dyDescent="0.3">
      <c r="A1035" s="107">
        <v>40960.631944444445</v>
      </c>
      <c r="B1035" s="92">
        <v>13.37</v>
      </c>
      <c r="C1035" s="92">
        <v>13.25</v>
      </c>
      <c r="D1035" s="92">
        <v>12.98</v>
      </c>
      <c r="E1035" s="92">
        <v>12.7</v>
      </c>
      <c r="F1035" s="92">
        <v>12.52</v>
      </c>
      <c r="G1035" s="92">
        <v>12.38</v>
      </c>
      <c r="H1035" s="92">
        <v>12.33</v>
      </c>
      <c r="I1035" s="92">
        <v>12.23</v>
      </c>
      <c r="J1035" s="92">
        <v>11.99</v>
      </c>
      <c r="K1035" s="92">
        <v>11.51</v>
      </c>
      <c r="L1035" s="92">
        <v>13.06</v>
      </c>
      <c r="N1035" s="92">
        <f t="shared" ca="1" si="80"/>
        <v>12.417792689518327</v>
      </c>
      <c r="O1035" s="92">
        <f t="shared" si="81"/>
        <v>3.7397800781219605E-2</v>
      </c>
      <c r="P1035" s="92">
        <f t="shared" si="82"/>
        <v>12.372823878345059</v>
      </c>
      <c r="Q1035" s="92">
        <f t="shared" ca="1" si="83"/>
        <v>1.0036344824443815</v>
      </c>
      <c r="R1035" s="92">
        <f t="shared" ca="1" si="84"/>
        <v>13.107466340723622</v>
      </c>
    </row>
    <row r="1036" spans="1:18" x14ac:dyDescent="0.3">
      <c r="A1036" s="107">
        <v>40960.638888888891</v>
      </c>
      <c r="B1036" s="92">
        <v>12.82</v>
      </c>
      <c r="C1036" s="92">
        <v>12.75</v>
      </c>
      <c r="D1036" s="92">
        <v>12.66</v>
      </c>
      <c r="E1036" s="92">
        <v>12.56</v>
      </c>
      <c r="F1036" s="92">
        <v>12.49</v>
      </c>
      <c r="G1036" s="92">
        <v>12.39</v>
      </c>
      <c r="H1036" s="92">
        <v>12.19</v>
      </c>
      <c r="I1036" s="92">
        <v>11.94</v>
      </c>
      <c r="J1036" s="92">
        <v>11.73</v>
      </c>
      <c r="K1036" s="92">
        <v>11.46</v>
      </c>
      <c r="L1036" s="92">
        <v>13.15</v>
      </c>
      <c r="N1036" s="92">
        <f t="shared" ca="1" si="80"/>
        <v>12.248343452522075</v>
      </c>
      <c r="O1036" s="92">
        <f t="shared" si="81"/>
        <v>0.15038548258035087</v>
      </c>
      <c r="P1036" s="92">
        <f t="shared" si="82"/>
        <v>12.361145071539118</v>
      </c>
      <c r="Q1036" s="92">
        <f t="shared" ca="1" si="83"/>
        <v>0.99087450083594897</v>
      </c>
      <c r="R1036" s="92">
        <f t="shared" ca="1" si="84"/>
        <v>13.029999685992729</v>
      </c>
    </row>
    <row r="1037" spans="1:18" x14ac:dyDescent="0.3">
      <c r="A1037" s="107">
        <v>40960.645833333336</v>
      </c>
      <c r="B1037" s="92">
        <v>13.9</v>
      </c>
      <c r="C1037" s="92">
        <v>13.74</v>
      </c>
      <c r="D1037" s="92">
        <v>13.49</v>
      </c>
      <c r="E1037" s="92">
        <v>13.28</v>
      </c>
      <c r="F1037" s="92">
        <v>13.14</v>
      </c>
      <c r="G1037" s="92">
        <v>13.08</v>
      </c>
      <c r="H1037" s="92">
        <v>13.09</v>
      </c>
      <c r="I1037" s="92">
        <v>13</v>
      </c>
      <c r="J1037" s="92">
        <v>12.75</v>
      </c>
      <c r="K1037" s="92">
        <v>12.18</v>
      </c>
      <c r="L1037" s="92">
        <v>13.18</v>
      </c>
      <c r="N1037" s="92">
        <f t="shared" ca="1" si="80"/>
        <v>13.086559153667837</v>
      </c>
      <c r="O1037" s="92">
        <f t="shared" si="81"/>
        <v>-7.0622731452495572E-3</v>
      </c>
      <c r="P1037" s="92">
        <f t="shared" si="82"/>
        <v>13.081432270398421</v>
      </c>
      <c r="Q1037" s="92">
        <f t="shared" ca="1" si="83"/>
        <v>1.0003919206370864</v>
      </c>
      <c r="R1037" s="92">
        <f t="shared" ca="1" si="84"/>
        <v>13.185165513996798</v>
      </c>
    </row>
    <row r="1038" spans="1:18" x14ac:dyDescent="0.3">
      <c r="A1038" s="107">
        <v>40960.652777777781</v>
      </c>
      <c r="B1038" s="92">
        <v>13.34</v>
      </c>
      <c r="C1038" s="92">
        <v>13.17</v>
      </c>
      <c r="D1038" s="92">
        <v>12.89</v>
      </c>
      <c r="E1038" s="92">
        <v>12.63</v>
      </c>
      <c r="F1038" s="92">
        <v>12.41</v>
      </c>
      <c r="G1038" s="92">
        <v>12.16</v>
      </c>
      <c r="H1038" s="92">
        <v>11.9</v>
      </c>
      <c r="I1038" s="92">
        <v>11.65</v>
      </c>
      <c r="J1038" s="92">
        <v>11.43</v>
      </c>
      <c r="K1038" s="92">
        <v>11.08</v>
      </c>
      <c r="L1038" s="92">
        <v>12.64</v>
      </c>
      <c r="N1038" s="92">
        <f t="shared" ca="1" si="80"/>
        <v>12.120138925058601</v>
      </c>
      <c r="O1038" s="92">
        <f t="shared" si="81"/>
        <v>0.1997297889391004</v>
      </c>
      <c r="P1038" s="92">
        <f t="shared" si="82"/>
        <v>12.122403003854778</v>
      </c>
      <c r="Q1038" s="92">
        <f t="shared" ca="1" si="83"/>
        <v>0.99981323184887871</v>
      </c>
      <c r="R1038" s="92">
        <f t="shared" ca="1" si="84"/>
        <v>12.637639250569828</v>
      </c>
    </row>
    <row r="1039" spans="1:18" x14ac:dyDescent="0.3">
      <c r="A1039" s="107">
        <v>40960.659722222219</v>
      </c>
      <c r="B1039" s="92">
        <v>13.23</v>
      </c>
      <c r="C1039" s="92">
        <v>13.14</v>
      </c>
      <c r="D1039" s="92">
        <v>12.92</v>
      </c>
      <c r="E1039" s="92">
        <v>12.68</v>
      </c>
      <c r="F1039" s="92">
        <v>12.44</v>
      </c>
      <c r="G1039" s="92">
        <v>12.11</v>
      </c>
      <c r="H1039" s="92">
        <v>11.7</v>
      </c>
      <c r="I1039" s="92">
        <v>11.27</v>
      </c>
      <c r="J1039" s="92">
        <v>10.86</v>
      </c>
      <c r="K1039" s="92">
        <v>10.27</v>
      </c>
      <c r="L1039" s="92">
        <v>12.58</v>
      </c>
      <c r="N1039" s="92">
        <f t="shared" ca="1" si="80"/>
        <v>11.931362681842611</v>
      </c>
      <c r="O1039" s="92">
        <f t="shared" si="81"/>
        <v>0.31828458391614051</v>
      </c>
      <c r="P1039" s="92">
        <f t="shared" si="82"/>
        <v>12.050387462745954</v>
      </c>
      <c r="Q1039" s="92">
        <f t="shared" ca="1" si="83"/>
        <v>0.99012274242041498</v>
      </c>
      <c r="R1039" s="92">
        <f t="shared" ca="1" si="84"/>
        <v>12.45574409964882</v>
      </c>
    </row>
    <row r="1040" spans="1:18" x14ac:dyDescent="0.3">
      <c r="A1040" s="107">
        <v>40960.666666666664</v>
      </c>
      <c r="B1040" s="92">
        <v>13.89</v>
      </c>
      <c r="C1040" s="92">
        <v>13.78</v>
      </c>
      <c r="D1040" s="92">
        <v>13.65</v>
      </c>
      <c r="E1040" s="92">
        <v>13.54</v>
      </c>
      <c r="F1040" s="92">
        <v>13.37</v>
      </c>
      <c r="G1040" s="92">
        <v>13.13</v>
      </c>
      <c r="H1040" s="92">
        <v>12.82</v>
      </c>
      <c r="I1040" s="92">
        <v>12.41</v>
      </c>
      <c r="J1040" s="92">
        <v>11.92</v>
      </c>
      <c r="K1040" s="92">
        <v>11.2</v>
      </c>
      <c r="L1040" s="92">
        <v>12.56</v>
      </c>
      <c r="N1040" s="92">
        <f t="shared" ca="1" si="80"/>
        <v>12.901879272934991</v>
      </c>
      <c r="O1040" s="92">
        <f t="shared" si="81"/>
        <v>0.22079701824513523</v>
      </c>
      <c r="P1040" s="92">
        <f t="shared" si="82"/>
        <v>13.085129204219575</v>
      </c>
      <c r="Q1040" s="92">
        <f t="shared" ca="1" si="83"/>
        <v>0.98599555813132589</v>
      </c>
      <c r="R1040" s="92">
        <f t="shared" ca="1" si="84"/>
        <v>12.384104210129454</v>
      </c>
    </row>
    <row r="1041" spans="1:18" x14ac:dyDescent="0.3">
      <c r="A1041" s="107">
        <v>40960.673611111109</v>
      </c>
      <c r="B1041" s="92">
        <v>12.47</v>
      </c>
      <c r="C1041" s="92">
        <v>12.32</v>
      </c>
      <c r="D1041" s="92">
        <v>12.04</v>
      </c>
      <c r="E1041" s="92">
        <v>11.77</v>
      </c>
      <c r="F1041" s="92">
        <v>11.54</v>
      </c>
      <c r="G1041" s="92">
        <v>11.3</v>
      </c>
      <c r="H1041" s="92">
        <v>11.07</v>
      </c>
      <c r="I1041" s="92">
        <v>10.81</v>
      </c>
      <c r="J1041" s="92">
        <v>10.56</v>
      </c>
      <c r="K1041" s="92">
        <v>10.130000000000001</v>
      </c>
      <c r="L1041" s="92">
        <v>11.29</v>
      </c>
      <c r="N1041" s="92">
        <f t="shared" ca="1" si="80"/>
        <v>11.260988171337107</v>
      </c>
      <c r="O1041" s="92">
        <f t="shared" si="81"/>
        <v>0.19003140008822844</v>
      </c>
      <c r="P1041" s="92">
        <f t="shared" si="82"/>
        <v>11.266756007437461</v>
      </c>
      <c r="Q1041" s="92">
        <f t="shared" ca="1" si="83"/>
        <v>0.99948806594404405</v>
      </c>
      <c r="R1041" s="92">
        <f t="shared" ca="1" si="84"/>
        <v>11.284220264508257</v>
      </c>
    </row>
    <row r="1042" spans="1:18" x14ac:dyDescent="0.3">
      <c r="A1042" s="107">
        <v>40960.680555555555</v>
      </c>
      <c r="B1042" s="92">
        <v>12.28</v>
      </c>
      <c r="C1042" s="92">
        <v>12.15</v>
      </c>
      <c r="D1042" s="92">
        <v>11.89</v>
      </c>
      <c r="E1042" s="92">
        <v>11.65</v>
      </c>
      <c r="F1042" s="92">
        <v>11.45</v>
      </c>
      <c r="G1042" s="92">
        <v>11.26</v>
      </c>
      <c r="H1042" s="92">
        <v>11.04</v>
      </c>
      <c r="I1042" s="92">
        <v>10.78</v>
      </c>
      <c r="J1042" s="92">
        <v>10.53</v>
      </c>
      <c r="K1042" s="92">
        <v>10.050000000000001</v>
      </c>
      <c r="L1042" s="92">
        <v>11.69</v>
      </c>
      <c r="N1042" s="92">
        <f t="shared" ca="1" si="80"/>
        <v>11.188916612351218</v>
      </c>
      <c r="O1042" s="92">
        <f t="shared" si="81"/>
        <v>0.18233923151325895</v>
      </c>
      <c r="P1042" s="92">
        <f t="shared" si="82"/>
        <v>11.22821269125304</v>
      </c>
      <c r="Q1042" s="92">
        <f t="shared" ca="1" si="83"/>
        <v>0.99650023739464477</v>
      </c>
      <c r="R1042" s="92">
        <f t="shared" ca="1" si="84"/>
        <v>11.649087775143396</v>
      </c>
    </row>
    <row r="1043" spans="1:18" x14ac:dyDescent="0.3">
      <c r="A1043" s="107">
        <v>40960.6875</v>
      </c>
      <c r="B1043" s="92">
        <v>11.99</v>
      </c>
      <c r="C1043" s="92">
        <v>11.84</v>
      </c>
      <c r="D1043" s="92">
        <v>11.59</v>
      </c>
      <c r="E1043" s="92">
        <v>11.3</v>
      </c>
      <c r="F1043" s="92">
        <v>11.01</v>
      </c>
      <c r="G1043" s="92">
        <v>10.78</v>
      </c>
      <c r="H1043" s="92">
        <v>10.6</v>
      </c>
      <c r="I1043" s="92">
        <v>10.37</v>
      </c>
      <c r="J1043" s="92">
        <v>10.029999999999999</v>
      </c>
      <c r="K1043" s="92">
        <v>9.57</v>
      </c>
      <c r="L1043" s="92">
        <v>10.85</v>
      </c>
      <c r="N1043" s="92">
        <f t="shared" ca="1" si="80"/>
        <v>10.768567342288222</v>
      </c>
      <c r="O1043" s="92">
        <f t="shared" si="81"/>
        <v>0.15560490319964046</v>
      </c>
      <c r="P1043" s="92">
        <f t="shared" si="82"/>
        <v>10.7540243002847</v>
      </c>
      <c r="Q1043" s="92">
        <f t="shared" ca="1" si="83"/>
        <v>1.0013523348652966</v>
      </c>
      <c r="R1043" s="92">
        <f t="shared" ca="1" si="84"/>
        <v>10.864672833288468</v>
      </c>
    </row>
    <row r="1044" spans="1:18" x14ac:dyDescent="0.3">
      <c r="A1044" s="107">
        <v>40960.694444444445</v>
      </c>
      <c r="B1044" s="92">
        <v>13.61</v>
      </c>
      <c r="C1044" s="92">
        <v>13.49</v>
      </c>
      <c r="D1044" s="92">
        <v>13.29</v>
      </c>
      <c r="E1044" s="92">
        <v>13.06</v>
      </c>
      <c r="F1044" s="92">
        <v>12.9</v>
      </c>
      <c r="G1044" s="92">
        <v>12.71</v>
      </c>
      <c r="H1044" s="92">
        <v>12.51</v>
      </c>
      <c r="I1044" s="92">
        <v>12.3</v>
      </c>
      <c r="J1044" s="92">
        <v>11.98</v>
      </c>
      <c r="K1044" s="92">
        <v>11.49</v>
      </c>
      <c r="L1044" s="92">
        <v>12.76</v>
      </c>
      <c r="N1044" s="92">
        <f t="shared" ca="1" si="80"/>
        <v>12.634940471408905</v>
      </c>
      <c r="O1044" s="92">
        <f t="shared" si="81"/>
        <v>0.14656903544295008</v>
      </c>
      <c r="P1044" s="92">
        <f t="shared" si="82"/>
        <v>12.681150160194914</v>
      </c>
      <c r="Q1044" s="92">
        <f t="shared" ca="1" si="83"/>
        <v>0.99635603330910338</v>
      </c>
      <c r="R1044" s="92">
        <f t="shared" ca="1" si="84"/>
        <v>12.713502985024158</v>
      </c>
    </row>
    <row r="1045" spans="1:18" x14ac:dyDescent="0.3">
      <c r="A1045" s="107">
        <v>40960.701388888891</v>
      </c>
      <c r="B1045" s="92">
        <v>11.79</v>
      </c>
      <c r="C1045" s="92">
        <v>11.63</v>
      </c>
      <c r="D1045" s="92">
        <v>11.4</v>
      </c>
      <c r="E1045" s="92">
        <v>11.19</v>
      </c>
      <c r="F1045" s="92">
        <v>10.95</v>
      </c>
      <c r="G1045" s="92">
        <v>10.71</v>
      </c>
      <c r="H1045" s="92">
        <v>10.5</v>
      </c>
      <c r="I1045" s="92">
        <v>10.28</v>
      </c>
      <c r="J1045" s="92">
        <v>10.06</v>
      </c>
      <c r="K1045" s="92">
        <v>9.76</v>
      </c>
      <c r="L1045" s="92">
        <v>11.04</v>
      </c>
      <c r="N1045" s="92">
        <f t="shared" ca="1" si="80"/>
        <v>10.696184108372039</v>
      </c>
      <c r="O1045" s="92">
        <f t="shared" si="81"/>
        <v>0.18299576122550237</v>
      </c>
      <c r="P1045" s="92">
        <f t="shared" si="82"/>
        <v>10.679656648969074</v>
      </c>
      <c r="Q1045" s="92">
        <f t="shared" ca="1" si="83"/>
        <v>1.0015475646779863</v>
      </c>
      <c r="R1045" s="92">
        <f t="shared" ca="1" si="84"/>
        <v>11.057085114044968</v>
      </c>
    </row>
    <row r="1046" spans="1:18" x14ac:dyDescent="0.3">
      <c r="A1046" s="107">
        <v>40960.708333333336</v>
      </c>
      <c r="B1046" s="92">
        <v>11.01</v>
      </c>
      <c r="C1046" s="92">
        <v>10.86</v>
      </c>
      <c r="D1046" s="92">
        <v>10.6</v>
      </c>
      <c r="E1046" s="92">
        <v>10.48</v>
      </c>
      <c r="F1046" s="92">
        <v>10.42</v>
      </c>
      <c r="G1046" s="92">
        <v>10.35</v>
      </c>
      <c r="H1046" s="92">
        <v>10.210000000000001</v>
      </c>
      <c r="I1046" s="92">
        <v>10.08</v>
      </c>
      <c r="J1046" s="92">
        <v>9.9</v>
      </c>
      <c r="K1046" s="92">
        <v>9.4700000000000006</v>
      </c>
      <c r="L1046" s="92">
        <v>10.8</v>
      </c>
      <c r="N1046" s="92">
        <f t="shared" ca="1" si="80"/>
        <v>10.266105289239851</v>
      </c>
      <c r="O1046" s="92">
        <f t="shared" si="81"/>
        <v>0.12585192127292721</v>
      </c>
      <c r="P1046" s="92">
        <f t="shared" si="82"/>
        <v>10.329824442279319</v>
      </c>
      <c r="Q1046" s="92">
        <f t="shared" ca="1" si="83"/>
        <v>0.99383153572497618</v>
      </c>
      <c r="R1046" s="92">
        <f t="shared" ca="1" si="84"/>
        <v>10.733380585829744</v>
      </c>
    </row>
    <row r="1047" spans="1:18" x14ac:dyDescent="0.3">
      <c r="A1047" s="107">
        <v>40960.715277777781</v>
      </c>
      <c r="B1047" s="92">
        <v>11.73</v>
      </c>
      <c r="C1047" s="92">
        <v>11.6</v>
      </c>
      <c r="D1047" s="92">
        <v>11.29</v>
      </c>
      <c r="E1047" s="92">
        <v>11.01</v>
      </c>
      <c r="F1047" s="92">
        <v>10.79</v>
      </c>
      <c r="G1047" s="92">
        <v>10.52</v>
      </c>
      <c r="H1047" s="92">
        <v>10.34</v>
      </c>
      <c r="I1047" s="92">
        <v>10.199999999999999</v>
      </c>
      <c r="J1047" s="92">
        <v>10.029999999999999</v>
      </c>
      <c r="K1047" s="92">
        <v>9.6</v>
      </c>
      <c r="L1047" s="92">
        <v>10.8</v>
      </c>
      <c r="N1047" s="92">
        <f t="shared" ca="1" si="80"/>
        <v>10.568060590236286</v>
      </c>
      <c r="O1047" s="92">
        <f t="shared" si="81"/>
        <v>0.15948402676667545</v>
      </c>
      <c r="P1047" s="92">
        <f t="shared" si="82"/>
        <v>10.494019644204455</v>
      </c>
      <c r="Q1047" s="92">
        <f t="shared" ca="1" si="83"/>
        <v>1.0070555372052044</v>
      </c>
      <c r="R1047" s="92">
        <f t="shared" ca="1" si="84"/>
        <v>10.876199801816208</v>
      </c>
    </row>
    <row r="1048" spans="1:18" x14ac:dyDescent="0.3">
      <c r="A1048" s="107">
        <v>40960.722222222219</v>
      </c>
      <c r="B1048" s="92">
        <v>12.84</v>
      </c>
      <c r="C1048" s="92">
        <v>12.72</v>
      </c>
      <c r="D1048" s="92">
        <v>12.49</v>
      </c>
      <c r="E1048" s="92">
        <v>12.23</v>
      </c>
      <c r="F1048" s="92">
        <v>11.89</v>
      </c>
      <c r="G1048" s="92">
        <v>11.47</v>
      </c>
      <c r="H1048" s="92">
        <v>11.05</v>
      </c>
      <c r="I1048" s="92">
        <v>10.66</v>
      </c>
      <c r="J1048" s="92">
        <v>10.31</v>
      </c>
      <c r="K1048" s="92">
        <v>10</v>
      </c>
      <c r="L1048" s="92">
        <v>10.73</v>
      </c>
      <c r="N1048" s="92">
        <f t="shared" ca="1" si="80"/>
        <v>11.392291013235067</v>
      </c>
      <c r="O1048" s="92">
        <f t="shared" si="81"/>
        <v>0.34473031552868566</v>
      </c>
      <c r="P1048" s="92">
        <f t="shared" si="82"/>
        <v>11.408859104403263</v>
      </c>
      <c r="Q1048" s="92">
        <f t="shared" ca="1" si="83"/>
        <v>0.9985477872049624</v>
      </c>
      <c r="R1048" s="92">
        <f t="shared" ca="1" si="84"/>
        <v>10.714417756709247</v>
      </c>
    </row>
    <row r="1049" spans="1:18" x14ac:dyDescent="0.3">
      <c r="A1049" s="107">
        <v>40960.729166666664</v>
      </c>
      <c r="B1049" s="92">
        <v>14.3</v>
      </c>
      <c r="C1049" s="92">
        <v>14.13</v>
      </c>
      <c r="D1049" s="92">
        <v>13.8</v>
      </c>
      <c r="E1049" s="92">
        <v>13.47</v>
      </c>
      <c r="F1049" s="92">
        <v>13.16</v>
      </c>
      <c r="G1049" s="92">
        <v>12.84</v>
      </c>
      <c r="H1049" s="92">
        <v>12.5</v>
      </c>
      <c r="I1049" s="92">
        <v>12.18</v>
      </c>
      <c r="J1049" s="92">
        <v>11.89</v>
      </c>
      <c r="K1049" s="92">
        <v>11.31</v>
      </c>
      <c r="L1049" s="92">
        <v>13.03</v>
      </c>
      <c r="N1049" s="92">
        <f t="shared" ca="1" si="80"/>
        <v>12.783272840039501</v>
      </c>
      <c r="O1049" s="92">
        <f t="shared" si="81"/>
        <v>0.24799708874611992</v>
      </c>
      <c r="P1049" s="92">
        <f t="shared" si="82"/>
        <v>12.790725079855187</v>
      </c>
      <c r="Q1049" s="92">
        <f t="shared" ca="1" si="83"/>
        <v>0.9994173715900263</v>
      </c>
      <c r="R1049" s="92">
        <f t="shared" ca="1" si="84"/>
        <v>13.022408351818042</v>
      </c>
    </row>
    <row r="1050" spans="1:18" x14ac:dyDescent="0.3">
      <c r="A1050" s="107">
        <v>40960.736111111109</v>
      </c>
      <c r="B1050" s="92">
        <v>13.73</v>
      </c>
      <c r="C1050" s="92">
        <v>13.62</v>
      </c>
      <c r="D1050" s="92">
        <v>13.33</v>
      </c>
      <c r="E1050" s="92">
        <v>12.96</v>
      </c>
      <c r="F1050" s="92">
        <v>12.64</v>
      </c>
      <c r="G1050" s="92">
        <v>12.34</v>
      </c>
      <c r="H1050" s="92">
        <v>12.09</v>
      </c>
      <c r="I1050" s="92">
        <v>11.92</v>
      </c>
      <c r="J1050" s="92">
        <v>11.69</v>
      </c>
      <c r="K1050" s="92">
        <v>11.2</v>
      </c>
      <c r="L1050" s="92">
        <v>12.35</v>
      </c>
      <c r="N1050" s="92">
        <f t="shared" ca="1" si="80"/>
        <v>12.384853692682452</v>
      </c>
      <c r="O1050" s="92">
        <f t="shared" si="81"/>
        <v>0.18913848865266183</v>
      </c>
      <c r="P1050" s="92">
        <f t="shared" si="82"/>
        <v>12.303866715239588</v>
      </c>
      <c r="Q1050" s="92">
        <f t="shared" ca="1" si="83"/>
        <v>1.0065822378701936</v>
      </c>
      <c r="R1050" s="92">
        <f t="shared" ca="1" si="84"/>
        <v>12.431290637696891</v>
      </c>
    </row>
    <row r="1051" spans="1:18" x14ac:dyDescent="0.3">
      <c r="A1051" s="107">
        <v>40960.743055555555</v>
      </c>
      <c r="B1051" s="92">
        <v>13.81</v>
      </c>
      <c r="C1051" s="92">
        <v>13.69</v>
      </c>
      <c r="D1051" s="92">
        <v>13.46</v>
      </c>
      <c r="E1051" s="92">
        <v>13.2</v>
      </c>
      <c r="F1051" s="92">
        <v>12.94</v>
      </c>
      <c r="G1051" s="92">
        <v>12.7</v>
      </c>
      <c r="H1051" s="92">
        <v>12.47</v>
      </c>
      <c r="I1051" s="92">
        <v>12.16</v>
      </c>
      <c r="J1051" s="92">
        <v>11.88</v>
      </c>
      <c r="K1051" s="92">
        <v>11.34</v>
      </c>
      <c r="L1051" s="92">
        <v>13.24</v>
      </c>
      <c r="N1051" s="92">
        <f t="shared" ca="1" si="80"/>
        <v>12.638451240774149</v>
      </c>
      <c r="O1051" s="92">
        <f t="shared" si="81"/>
        <v>0.16889038315625191</v>
      </c>
      <c r="P1051" s="92">
        <f t="shared" si="82"/>
        <v>12.666788449673435</v>
      </c>
      <c r="Q1051" s="92">
        <f t="shared" ca="1" si="83"/>
        <v>0.99776287343774051</v>
      </c>
      <c r="R1051" s="92">
        <f t="shared" ca="1" si="84"/>
        <v>13.210380444315685</v>
      </c>
    </row>
    <row r="1052" spans="1:18" x14ac:dyDescent="0.3">
      <c r="A1052" s="107">
        <v>40960.75</v>
      </c>
      <c r="B1052" s="92">
        <v>14.3</v>
      </c>
      <c r="C1052" s="92">
        <v>14.12</v>
      </c>
      <c r="D1052" s="92">
        <v>13.78</v>
      </c>
      <c r="E1052" s="92">
        <v>13.46</v>
      </c>
      <c r="F1052" s="92">
        <v>13.21</v>
      </c>
      <c r="G1052" s="92">
        <v>12.97</v>
      </c>
      <c r="H1052" s="92">
        <v>12.68</v>
      </c>
      <c r="I1052" s="92">
        <v>12.36</v>
      </c>
      <c r="J1052" s="92">
        <v>11.97</v>
      </c>
      <c r="K1052" s="92">
        <v>11.28</v>
      </c>
      <c r="L1052" s="92">
        <v>12.96</v>
      </c>
      <c r="N1052" s="92">
        <f t="shared" ca="1" si="80"/>
        <v>12.861754408868032</v>
      </c>
      <c r="O1052" s="92">
        <f t="shared" si="81"/>
        <v>0.2089668260639562</v>
      </c>
      <c r="P1052" s="92">
        <f t="shared" si="82"/>
        <v>12.928047004981115</v>
      </c>
      <c r="Q1052" s="92">
        <f t="shared" ca="1" si="83"/>
        <v>0.99487218788054055</v>
      </c>
      <c r="R1052" s="92">
        <f t="shared" ca="1" si="84"/>
        <v>12.893543554931806</v>
      </c>
    </row>
    <row r="1053" spans="1:18" x14ac:dyDescent="0.3">
      <c r="A1053" s="107">
        <v>40960.756944444445</v>
      </c>
      <c r="B1053" s="92">
        <v>14.05</v>
      </c>
      <c r="C1053" s="92">
        <v>13.89</v>
      </c>
      <c r="D1053" s="92">
        <v>13.54</v>
      </c>
      <c r="E1053" s="92">
        <v>13.21</v>
      </c>
      <c r="F1053" s="92">
        <v>12.88</v>
      </c>
      <c r="G1053" s="92">
        <v>12.43</v>
      </c>
      <c r="H1053" s="92">
        <v>11.97</v>
      </c>
      <c r="I1053" s="92">
        <v>11.56</v>
      </c>
      <c r="J1053" s="92">
        <v>11.18</v>
      </c>
      <c r="K1053" s="92">
        <v>10.73</v>
      </c>
      <c r="L1053" s="92">
        <v>12.48</v>
      </c>
      <c r="N1053" s="92">
        <f t="shared" ca="1" si="80"/>
        <v>12.340883621445467</v>
      </c>
      <c r="O1053" s="92">
        <f t="shared" si="81"/>
        <v>0.34847183076049648</v>
      </c>
      <c r="P1053" s="92">
        <f t="shared" si="82"/>
        <v>12.363024629978733</v>
      </c>
      <c r="Q1053" s="92">
        <f t="shared" ca="1" si="83"/>
        <v>0.99820909452209805</v>
      </c>
      <c r="R1053" s="92">
        <f t="shared" ca="1" si="84"/>
        <v>12.457649499635783</v>
      </c>
    </row>
    <row r="1054" spans="1:18" x14ac:dyDescent="0.3">
      <c r="A1054" s="107">
        <v>40960.763888888891</v>
      </c>
      <c r="B1054" s="92">
        <v>13.64</v>
      </c>
      <c r="C1054" s="92">
        <v>13.46</v>
      </c>
      <c r="D1054" s="92">
        <v>13.18</v>
      </c>
      <c r="E1054" s="92">
        <v>12.87</v>
      </c>
      <c r="F1054" s="92">
        <v>12.6</v>
      </c>
      <c r="G1054" s="92">
        <v>12.34</v>
      </c>
      <c r="H1054" s="92">
        <v>12.02</v>
      </c>
      <c r="I1054" s="92">
        <v>11.64</v>
      </c>
      <c r="J1054" s="92">
        <v>11.17</v>
      </c>
      <c r="K1054" s="92">
        <v>10.5</v>
      </c>
      <c r="L1054" s="92">
        <v>12.09</v>
      </c>
      <c r="N1054" s="92">
        <f t="shared" ca="1" si="80"/>
        <v>12.195150483870249</v>
      </c>
      <c r="O1054" s="92">
        <f t="shared" si="81"/>
        <v>0.24279843845420268</v>
      </c>
      <c r="P1054" s="92">
        <f t="shared" si="82"/>
        <v>12.293634722557835</v>
      </c>
      <c r="Q1054" s="92">
        <f t="shared" ca="1" si="83"/>
        <v>0.99198900561874714</v>
      </c>
      <c r="R1054" s="92">
        <f t="shared" ca="1" si="84"/>
        <v>11.993147077930653</v>
      </c>
    </row>
    <row r="1055" spans="1:18" x14ac:dyDescent="0.3">
      <c r="A1055" s="107">
        <v>40960.770833333336</v>
      </c>
      <c r="B1055" s="92">
        <v>15.12</v>
      </c>
      <c r="C1055" s="92">
        <v>14.94</v>
      </c>
      <c r="D1055" s="92">
        <v>14.52</v>
      </c>
      <c r="E1055" s="92">
        <v>14.08</v>
      </c>
      <c r="F1055" s="92">
        <v>13.69</v>
      </c>
      <c r="G1055" s="92">
        <v>13.31</v>
      </c>
      <c r="H1055" s="92">
        <v>13</v>
      </c>
      <c r="I1055" s="92">
        <v>12.65</v>
      </c>
      <c r="J1055" s="92">
        <v>12.29</v>
      </c>
      <c r="K1055" s="92">
        <v>11.72</v>
      </c>
      <c r="L1055" s="92">
        <v>13.74</v>
      </c>
      <c r="N1055" s="92">
        <f t="shared" ca="1" si="80"/>
        <v>13.311966925960649</v>
      </c>
      <c r="O1055" s="92">
        <f t="shared" si="81"/>
        <v>0.21777556878678442</v>
      </c>
      <c r="P1055" s="92">
        <f t="shared" si="82"/>
        <v>13.265135459898572</v>
      </c>
      <c r="Q1055" s="92">
        <f t="shared" ca="1" si="83"/>
        <v>1.0035304174769757</v>
      </c>
      <c r="R1055" s="92">
        <f t="shared" ca="1" si="84"/>
        <v>13.788507936133646</v>
      </c>
    </row>
    <row r="1056" spans="1:18" x14ac:dyDescent="0.3">
      <c r="A1056" s="107">
        <v>40960.777777777781</v>
      </c>
      <c r="B1056" s="92">
        <v>13.91</v>
      </c>
      <c r="C1056" s="92">
        <v>13.76</v>
      </c>
      <c r="D1056" s="92">
        <v>13.5</v>
      </c>
      <c r="E1056" s="92">
        <v>13.3</v>
      </c>
      <c r="F1056" s="92">
        <v>13.07</v>
      </c>
      <c r="G1056" s="92">
        <v>12.77</v>
      </c>
      <c r="H1056" s="92">
        <v>12.47</v>
      </c>
      <c r="I1056" s="92">
        <v>12.17</v>
      </c>
      <c r="J1056" s="92">
        <v>11.84</v>
      </c>
      <c r="K1056" s="92">
        <v>11.18</v>
      </c>
      <c r="L1056" s="92">
        <v>12.98</v>
      </c>
      <c r="N1056" s="92">
        <f t="shared" ca="1" si="80"/>
        <v>12.673516641990194</v>
      </c>
      <c r="O1056" s="92">
        <f t="shared" si="81"/>
        <v>0.21968508326877942</v>
      </c>
      <c r="P1056" s="92">
        <f t="shared" si="82"/>
        <v>12.726578877211058</v>
      </c>
      <c r="Q1056" s="92">
        <f t="shared" ca="1" si="83"/>
        <v>0.99583059707303745</v>
      </c>
      <c r="R1056" s="92">
        <f t="shared" ca="1" si="84"/>
        <v>12.925881150008026</v>
      </c>
    </row>
    <row r="1057" spans="1:18" x14ac:dyDescent="0.3">
      <c r="A1057" s="107">
        <v>40960.784722222219</v>
      </c>
      <c r="B1057" s="92">
        <v>11.54</v>
      </c>
      <c r="C1057" s="92">
        <v>11.42</v>
      </c>
      <c r="D1057" s="92">
        <v>11.17</v>
      </c>
      <c r="E1057" s="92">
        <v>10.93</v>
      </c>
      <c r="F1057" s="92">
        <v>10.72</v>
      </c>
      <c r="G1057" s="92">
        <v>10.48</v>
      </c>
      <c r="H1057" s="92">
        <v>10.23</v>
      </c>
      <c r="I1057" s="92">
        <v>9.99</v>
      </c>
      <c r="J1057" s="92">
        <v>9.77</v>
      </c>
      <c r="K1057" s="92">
        <v>9.26</v>
      </c>
      <c r="L1057" s="92">
        <v>10.62</v>
      </c>
      <c r="N1057" s="92">
        <f t="shared" ca="1" si="80"/>
        <v>10.428236714268234</v>
      </c>
      <c r="O1057" s="92">
        <f t="shared" si="81"/>
        <v>0.22311523095395569</v>
      </c>
      <c r="P1057" s="92">
        <f t="shared" si="82"/>
        <v>10.443810003397063</v>
      </c>
      <c r="Q1057" s="92">
        <f t="shared" ca="1" si="83"/>
        <v>0.99850884982360233</v>
      </c>
      <c r="R1057" s="92">
        <f t="shared" ca="1" si="84"/>
        <v>10.604163985126656</v>
      </c>
    </row>
    <row r="1058" spans="1:18" x14ac:dyDescent="0.3">
      <c r="A1058" s="107">
        <v>40960.791666666664</v>
      </c>
      <c r="B1058" s="92">
        <v>12.54</v>
      </c>
      <c r="C1058" s="92">
        <v>12.44</v>
      </c>
      <c r="D1058" s="92">
        <v>12.19</v>
      </c>
      <c r="E1058" s="92">
        <v>12</v>
      </c>
      <c r="F1058" s="92">
        <v>11.89</v>
      </c>
      <c r="G1058" s="92">
        <v>11.75</v>
      </c>
      <c r="H1058" s="92">
        <v>11.56</v>
      </c>
      <c r="I1058" s="92">
        <v>11.3</v>
      </c>
      <c r="J1058" s="92">
        <v>10.92</v>
      </c>
      <c r="K1058" s="92">
        <v>10.23</v>
      </c>
      <c r="L1058" s="92">
        <v>11.72</v>
      </c>
      <c r="N1058" s="92">
        <f t="shared" ca="1" si="80"/>
        <v>11.604896612146554</v>
      </c>
      <c r="O1058" s="92">
        <f t="shared" si="81"/>
        <v>0.1506500075765474</v>
      </c>
      <c r="P1058" s="92">
        <f t="shared" si="82"/>
        <v>11.722587482875786</v>
      </c>
      <c r="Q1058" s="92">
        <f t="shared" ca="1" si="83"/>
        <v>0.98996033333927735</v>
      </c>
      <c r="R1058" s="92">
        <f t="shared" ca="1" si="84"/>
        <v>11.602335106736332</v>
      </c>
    </row>
    <row r="1059" spans="1:18" x14ac:dyDescent="0.3">
      <c r="A1059" s="107">
        <v>40960.798611111109</v>
      </c>
      <c r="B1059" s="92">
        <v>13.19</v>
      </c>
      <c r="C1059" s="92">
        <v>13.14</v>
      </c>
      <c r="D1059" s="92">
        <v>13</v>
      </c>
      <c r="E1059" s="92">
        <v>12.87</v>
      </c>
      <c r="F1059" s="92">
        <v>12.64</v>
      </c>
      <c r="G1059" s="92">
        <v>12.38</v>
      </c>
      <c r="H1059" s="92">
        <v>12.11</v>
      </c>
      <c r="I1059" s="92">
        <v>11.83</v>
      </c>
      <c r="J1059" s="92">
        <v>11.56</v>
      </c>
      <c r="K1059" s="92">
        <v>10.94</v>
      </c>
      <c r="L1059" s="92">
        <v>12.57</v>
      </c>
      <c r="N1059" s="92">
        <f t="shared" ca="1" si="80"/>
        <v>12.283911751178454</v>
      </c>
      <c r="O1059" s="92">
        <f t="shared" si="81"/>
        <v>0.20377025458272258</v>
      </c>
      <c r="P1059" s="92">
        <f t="shared" si="82"/>
        <v>12.340949682734067</v>
      </c>
      <c r="Q1059" s="92">
        <f t="shared" ca="1" si="83"/>
        <v>0.99537815702827048</v>
      </c>
      <c r="R1059" s="92">
        <f t="shared" ca="1" si="84"/>
        <v>12.51190343384536</v>
      </c>
    </row>
    <row r="1060" spans="1:18" x14ac:dyDescent="0.3">
      <c r="A1060" s="107">
        <v>40960.805555555555</v>
      </c>
      <c r="B1060" s="92">
        <v>13.12</v>
      </c>
      <c r="C1060" s="92">
        <v>13</v>
      </c>
      <c r="D1060" s="92">
        <v>12.8</v>
      </c>
      <c r="E1060" s="92">
        <v>12.64</v>
      </c>
      <c r="F1060" s="92">
        <v>12.43</v>
      </c>
      <c r="G1060" s="92">
        <v>12.15</v>
      </c>
      <c r="H1060" s="92">
        <v>11.81</v>
      </c>
      <c r="I1060" s="92">
        <v>11.36</v>
      </c>
      <c r="J1060" s="92">
        <v>10.88</v>
      </c>
      <c r="K1060" s="92">
        <v>10.18</v>
      </c>
      <c r="L1060" s="92">
        <v>11.75</v>
      </c>
      <c r="N1060" s="92">
        <f t="shared" ca="1" si="80"/>
        <v>11.936724950062409</v>
      </c>
      <c r="O1060" s="92">
        <f t="shared" si="81"/>
        <v>0.26228259300019668</v>
      </c>
      <c r="P1060" s="92">
        <f t="shared" si="82"/>
        <v>12.100692610957857</v>
      </c>
      <c r="Q1060" s="92">
        <f t="shared" ca="1" si="83"/>
        <v>0.98644972927029262</v>
      </c>
      <c r="R1060" s="92">
        <f t="shared" ca="1" si="84"/>
        <v>11.590784318925937</v>
      </c>
    </row>
    <row r="1061" spans="1:18" x14ac:dyDescent="0.3">
      <c r="A1061" s="107">
        <v>40960.8125</v>
      </c>
      <c r="B1061" s="92">
        <v>13.57</v>
      </c>
      <c r="C1061" s="92">
        <v>13.44</v>
      </c>
      <c r="D1061" s="92">
        <v>13.2</v>
      </c>
      <c r="E1061" s="92">
        <v>12.94</v>
      </c>
      <c r="F1061" s="92">
        <v>12.7</v>
      </c>
      <c r="G1061" s="92">
        <v>12.4</v>
      </c>
      <c r="H1061" s="92">
        <v>12.05</v>
      </c>
      <c r="I1061" s="92">
        <v>11.66</v>
      </c>
      <c r="J1061" s="92">
        <v>11.19</v>
      </c>
      <c r="K1061" s="92">
        <v>10.4</v>
      </c>
      <c r="L1061" s="92">
        <v>12.41</v>
      </c>
      <c r="N1061" s="92">
        <f t="shared" ca="1" si="80"/>
        <v>12.231129674043192</v>
      </c>
      <c r="O1061" s="92">
        <f t="shared" si="81"/>
        <v>0.26458612169180507</v>
      </c>
      <c r="P1061" s="92">
        <f t="shared" si="82"/>
        <v>12.349237002921011</v>
      </c>
      <c r="Q1061" s="92">
        <f t="shared" ca="1" si="83"/>
        <v>0.99043606266120865</v>
      </c>
      <c r="R1061" s="92">
        <f t="shared" ca="1" si="84"/>
        <v>12.291311537625599</v>
      </c>
    </row>
    <row r="1062" spans="1:18" x14ac:dyDescent="0.3">
      <c r="A1062" s="107">
        <v>40960.819444444445</v>
      </c>
      <c r="B1062" s="92">
        <v>13.7</v>
      </c>
      <c r="C1062" s="92">
        <v>13.56</v>
      </c>
      <c r="D1062" s="92">
        <v>13.24</v>
      </c>
      <c r="E1062" s="92">
        <v>12.9</v>
      </c>
      <c r="F1062" s="92">
        <v>12.61</v>
      </c>
      <c r="G1062" s="92">
        <v>12.4</v>
      </c>
      <c r="H1062" s="92">
        <v>12.2</v>
      </c>
      <c r="I1062" s="92">
        <v>11.98</v>
      </c>
      <c r="J1062" s="92">
        <v>11.64</v>
      </c>
      <c r="K1062" s="92">
        <v>11.01</v>
      </c>
      <c r="L1062" s="92">
        <v>12.82</v>
      </c>
      <c r="N1062" s="92">
        <f t="shared" ca="1" si="80"/>
        <v>12.376414087838723</v>
      </c>
      <c r="O1062" s="92">
        <f t="shared" si="81"/>
        <v>0.15026321257021569</v>
      </c>
      <c r="P1062" s="92">
        <f t="shared" si="82"/>
        <v>12.371145234575396</v>
      </c>
      <c r="Q1062" s="92">
        <f t="shared" ca="1" si="83"/>
        <v>1.0004258985860583</v>
      </c>
      <c r="R1062" s="92">
        <f t="shared" ca="1" si="84"/>
        <v>12.825460019873269</v>
      </c>
    </row>
    <row r="1063" spans="1:18" x14ac:dyDescent="0.3">
      <c r="A1063" s="107">
        <v>40960.826388888891</v>
      </c>
      <c r="B1063" s="92">
        <v>11.9</v>
      </c>
      <c r="C1063" s="92">
        <v>11.76</v>
      </c>
      <c r="D1063" s="92">
        <v>11.5</v>
      </c>
      <c r="E1063" s="92">
        <v>11.31</v>
      </c>
      <c r="F1063" s="92">
        <v>11.06</v>
      </c>
      <c r="G1063" s="92">
        <v>10.78</v>
      </c>
      <c r="H1063" s="92">
        <v>10.54</v>
      </c>
      <c r="I1063" s="92">
        <v>10.31</v>
      </c>
      <c r="J1063" s="92">
        <v>10</v>
      </c>
      <c r="K1063" s="92">
        <v>9.35</v>
      </c>
      <c r="L1063" s="92">
        <v>10.64</v>
      </c>
      <c r="N1063" s="92">
        <f t="shared" ca="1" si="80"/>
        <v>10.732360670889699</v>
      </c>
      <c r="O1063" s="92">
        <f t="shared" si="81"/>
        <v>0.20806096057614468</v>
      </c>
      <c r="P1063" s="92">
        <f t="shared" si="82"/>
        <v>10.745281731605784</v>
      </c>
      <c r="Q1063" s="92">
        <f t="shared" ca="1" si="83"/>
        <v>0.99879751308166453</v>
      </c>
      <c r="R1063" s="92">
        <f t="shared" ca="1" si="84"/>
        <v>10.62720553918891</v>
      </c>
    </row>
    <row r="1064" spans="1:18" x14ac:dyDescent="0.3">
      <c r="A1064" s="107">
        <v>40960.861111111109</v>
      </c>
      <c r="B1064" s="92">
        <v>10.01</v>
      </c>
      <c r="C1064" s="92">
        <v>9.8800000000000008</v>
      </c>
      <c r="D1064" s="92">
        <v>9.6199999999999992</v>
      </c>
      <c r="E1064" s="92">
        <v>9.3699999999999992</v>
      </c>
      <c r="F1064" s="92">
        <v>9.16</v>
      </c>
      <c r="G1064" s="92">
        <v>8.9499999999999993</v>
      </c>
      <c r="H1064" s="92">
        <v>8.75</v>
      </c>
      <c r="I1064" s="92">
        <v>8.56</v>
      </c>
      <c r="J1064" s="92">
        <v>8.42</v>
      </c>
      <c r="K1064" s="92">
        <v>8.14</v>
      </c>
      <c r="L1064" s="92">
        <v>9.0399999999999991</v>
      </c>
      <c r="N1064" s="92">
        <f t="shared" ca="1" si="80"/>
        <v>8.9527051464221241</v>
      </c>
      <c r="O1064" s="92">
        <f t="shared" si="81"/>
        <v>0.20884468426377564</v>
      </c>
      <c r="P1064" s="92">
        <f t="shared" si="82"/>
        <v>8.9210670630956486</v>
      </c>
      <c r="Q1064" s="92">
        <f t="shared" ca="1" si="83"/>
        <v>1.0035464460812491</v>
      </c>
      <c r="R1064" s="92">
        <f t="shared" ca="1" si="84"/>
        <v>9.0720598725744903</v>
      </c>
    </row>
    <row r="1065" spans="1:18" x14ac:dyDescent="0.3">
      <c r="A1065" s="107">
        <v>40960.868055555555</v>
      </c>
      <c r="B1065" s="92">
        <v>10.07</v>
      </c>
      <c r="C1065" s="92">
        <v>9.99</v>
      </c>
      <c r="D1065" s="92">
        <v>9.83</v>
      </c>
      <c r="E1065" s="92">
        <v>9.67</v>
      </c>
      <c r="F1065" s="92">
        <v>9.49</v>
      </c>
      <c r="G1065" s="92">
        <v>9.32</v>
      </c>
      <c r="H1065" s="92">
        <v>9.18</v>
      </c>
      <c r="I1065" s="92">
        <v>9.02</v>
      </c>
      <c r="J1065" s="92">
        <v>8.8000000000000007</v>
      </c>
      <c r="K1065" s="92">
        <v>8.44</v>
      </c>
      <c r="L1065" s="92">
        <v>9.6300000000000008</v>
      </c>
      <c r="N1065" s="92">
        <f t="shared" ca="1" si="80"/>
        <v>9.2976606495845804</v>
      </c>
      <c r="O1065" s="92">
        <f t="shared" si="81"/>
        <v>0.13986621102535407</v>
      </c>
      <c r="P1065" s="92">
        <f t="shared" si="82"/>
        <v>9.2998113673390588</v>
      </c>
      <c r="Q1065" s="92">
        <f t="shared" ca="1" si="83"/>
        <v>0.99976873533564004</v>
      </c>
      <c r="R1065" s="92">
        <f t="shared" ca="1" si="84"/>
        <v>9.6277729212822152</v>
      </c>
    </row>
    <row r="1066" spans="1:18" x14ac:dyDescent="0.3">
      <c r="A1066" s="107">
        <v>40960.875</v>
      </c>
      <c r="B1066" s="92">
        <v>9.36</v>
      </c>
      <c r="C1066" s="92">
        <v>9.3000000000000007</v>
      </c>
      <c r="D1066" s="92">
        <v>9.1999999999999993</v>
      </c>
      <c r="E1066" s="92">
        <v>9.07</v>
      </c>
      <c r="F1066" s="92">
        <v>8.92</v>
      </c>
      <c r="G1066" s="92">
        <v>8.74</v>
      </c>
      <c r="H1066" s="92">
        <v>8.5399999999999991</v>
      </c>
      <c r="I1066" s="92">
        <v>8.33</v>
      </c>
      <c r="J1066" s="92">
        <v>8.09</v>
      </c>
      <c r="K1066" s="92">
        <v>7.73</v>
      </c>
      <c r="L1066" s="92">
        <v>8.6199999999999992</v>
      </c>
      <c r="N1066" s="92">
        <f t="shared" ca="1" si="80"/>
        <v>8.6599788109446241</v>
      </c>
      <c r="O1066" s="92">
        <f t="shared" si="81"/>
        <v>0.21392121833804381</v>
      </c>
      <c r="P1066" s="92">
        <f t="shared" si="82"/>
        <v>8.7110602834434285</v>
      </c>
      <c r="Q1066" s="92">
        <f t="shared" ca="1" si="83"/>
        <v>0.99413602123774858</v>
      </c>
      <c r="R1066" s="92">
        <f t="shared" ca="1" si="84"/>
        <v>8.5694525030693924</v>
      </c>
    </row>
    <row r="1067" spans="1:18" x14ac:dyDescent="0.3">
      <c r="A1067" s="107">
        <v>40961.027777777781</v>
      </c>
      <c r="B1067" s="92">
        <v>9.58</v>
      </c>
      <c r="C1067" s="92">
        <v>9.3699999999999992</v>
      </c>
      <c r="D1067" s="92">
        <v>8.89</v>
      </c>
      <c r="E1067" s="92">
        <v>8.4499999999999993</v>
      </c>
      <c r="F1067" s="92">
        <v>8.23</v>
      </c>
      <c r="G1067" s="92">
        <v>8.14</v>
      </c>
      <c r="H1067" s="92">
        <v>8.16</v>
      </c>
      <c r="I1067" s="92">
        <v>8.2100000000000009</v>
      </c>
      <c r="J1067" s="92">
        <v>8.1</v>
      </c>
      <c r="K1067" s="92">
        <v>7.65</v>
      </c>
      <c r="L1067" s="92">
        <v>8.94</v>
      </c>
      <c r="N1067" s="92">
        <f t="shared" ca="1" si="80"/>
        <v>8.3057118463298742</v>
      </c>
      <c r="O1067" s="92">
        <f t="shared" si="81"/>
        <v>-2.2677272633794012E-2</v>
      </c>
      <c r="P1067" s="92">
        <f t="shared" si="82"/>
        <v>8.1428624674752328</v>
      </c>
      <c r="Q1067" s="92">
        <f t="shared" ca="1" si="83"/>
        <v>1.0199990334486313</v>
      </c>
      <c r="R1067" s="92">
        <f t="shared" ca="1" si="84"/>
        <v>9.1187913590307641</v>
      </c>
    </row>
    <row r="1068" spans="1:18" x14ac:dyDescent="0.3">
      <c r="A1068" s="107">
        <v>40961.083333333336</v>
      </c>
      <c r="B1068" s="92">
        <v>7.98</v>
      </c>
      <c r="C1068" s="92">
        <v>7.76</v>
      </c>
      <c r="D1068" s="92">
        <v>7.37</v>
      </c>
      <c r="E1068" s="92">
        <v>7.11</v>
      </c>
      <c r="F1068" s="92">
        <v>7.01</v>
      </c>
      <c r="G1068" s="92">
        <v>6.9</v>
      </c>
      <c r="H1068" s="92">
        <v>6.84</v>
      </c>
      <c r="I1068" s="92">
        <v>6.81</v>
      </c>
      <c r="J1068" s="92">
        <v>6.68</v>
      </c>
      <c r="K1068" s="92">
        <v>6.22</v>
      </c>
      <c r="L1068" s="92">
        <v>7.54</v>
      </c>
      <c r="N1068" s="92">
        <f t="shared" ca="1" si="80"/>
        <v>6.9451071048434931</v>
      </c>
      <c r="O1068" s="92">
        <f t="shared" si="81"/>
        <v>8.0707796509935883E-2</v>
      </c>
      <c r="P1068" s="92">
        <f t="shared" si="82"/>
        <v>6.8913713694154932</v>
      </c>
      <c r="Q1068" s="92">
        <f t="shared" ca="1" si="83"/>
        <v>1.0077975387694942</v>
      </c>
      <c r="R1068" s="92">
        <f t="shared" ca="1" si="84"/>
        <v>7.5987934423219858</v>
      </c>
    </row>
    <row r="1069" spans="1:18" x14ac:dyDescent="0.3">
      <c r="A1069" s="107">
        <v>40961.090277777781</v>
      </c>
      <c r="B1069" s="92">
        <v>8.17</v>
      </c>
      <c r="C1069" s="92">
        <v>8</v>
      </c>
      <c r="D1069" s="92">
        <v>7.71</v>
      </c>
      <c r="E1069" s="92">
        <v>7.44</v>
      </c>
      <c r="F1069" s="92">
        <v>7.19</v>
      </c>
      <c r="G1069" s="92">
        <v>7</v>
      </c>
      <c r="H1069" s="92">
        <v>6.89</v>
      </c>
      <c r="I1069" s="92">
        <v>6.79</v>
      </c>
      <c r="J1069" s="92">
        <v>6.7</v>
      </c>
      <c r="K1069" s="92">
        <v>6.42</v>
      </c>
      <c r="L1069" s="92">
        <v>7.32</v>
      </c>
      <c r="N1069" s="92">
        <f t="shared" ca="1" si="80"/>
        <v>7.0875992902950626</v>
      </c>
      <c r="O1069" s="92">
        <f t="shared" si="81"/>
        <v>0.14636853665281274</v>
      </c>
      <c r="P1069" s="92">
        <f t="shared" si="82"/>
        <v>6.9841327351338309</v>
      </c>
      <c r="Q1069" s="92">
        <f t="shared" ca="1" si="83"/>
        <v>1.0148145172901342</v>
      </c>
      <c r="R1069" s="92">
        <f t="shared" ca="1" si="84"/>
        <v>7.4284422665637821</v>
      </c>
    </row>
    <row r="1070" spans="1:18" x14ac:dyDescent="0.3">
      <c r="A1070" s="107">
        <v>40961.097222222219</v>
      </c>
      <c r="B1070" s="92">
        <v>8.1999999999999993</v>
      </c>
      <c r="C1070" s="92">
        <v>8.06</v>
      </c>
      <c r="D1070" s="92">
        <v>7.75</v>
      </c>
      <c r="E1070" s="92">
        <v>7.47</v>
      </c>
      <c r="F1070" s="92">
        <v>7.3</v>
      </c>
      <c r="G1070" s="92">
        <v>7.22</v>
      </c>
      <c r="H1070" s="92">
        <v>7.18</v>
      </c>
      <c r="I1070" s="92">
        <v>7.15</v>
      </c>
      <c r="J1070" s="92">
        <v>6.94</v>
      </c>
      <c r="K1070" s="92">
        <v>6.38</v>
      </c>
      <c r="L1070" s="92">
        <v>7.73</v>
      </c>
      <c r="N1070" s="92">
        <f t="shared" ca="1" si="80"/>
        <v>7.2601621971233161</v>
      </c>
      <c r="O1070" s="92">
        <f t="shared" si="81"/>
        <v>5.1338931827016251E-2</v>
      </c>
      <c r="P1070" s="92">
        <f t="shared" si="82"/>
        <v>7.2142553948934411</v>
      </c>
      <c r="Q1070" s="92">
        <f t="shared" ca="1" si="83"/>
        <v>1.0063633458641303</v>
      </c>
      <c r="R1070" s="92">
        <f t="shared" ca="1" si="84"/>
        <v>7.7791886635297276</v>
      </c>
    </row>
    <row r="1071" spans="1:18" x14ac:dyDescent="0.3">
      <c r="A1071" s="107">
        <v>40961.104166666664</v>
      </c>
      <c r="B1071" s="92">
        <v>8.16</v>
      </c>
      <c r="C1071" s="92">
        <v>8.0500000000000007</v>
      </c>
      <c r="D1071" s="92">
        <v>7.76</v>
      </c>
      <c r="E1071" s="92">
        <v>7.4</v>
      </c>
      <c r="F1071" s="92">
        <v>7.16</v>
      </c>
      <c r="G1071" s="92">
        <v>6.98</v>
      </c>
      <c r="H1071" s="92">
        <v>6.85</v>
      </c>
      <c r="I1071" s="92">
        <v>6.71</v>
      </c>
      <c r="J1071" s="92">
        <v>6.47</v>
      </c>
      <c r="K1071" s="92">
        <v>6.02</v>
      </c>
      <c r="L1071" s="92">
        <v>7.08</v>
      </c>
      <c r="N1071" s="92">
        <f t="shared" ca="1" si="80"/>
        <v>7.0162862630380793</v>
      </c>
      <c r="O1071" s="92">
        <f t="shared" si="81"/>
        <v>0.17373294270447484</v>
      </c>
      <c r="P1071" s="92">
        <f t="shared" si="82"/>
        <v>6.9612240547832736</v>
      </c>
      <c r="Q1071" s="92">
        <f t="shared" ca="1" si="83"/>
        <v>1.0079098457141271</v>
      </c>
      <c r="R1071" s="92">
        <f t="shared" ca="1" si="84"/>
        <v>7.1360017076560203</v>
      </c>
    </row>
    <row r="1072" spans="1:18" x14ac:dyDescent="0.3">
      <c r="A1072" s="107">
        <v>40962.076388888891</v>
      </c>
      <c r="B1072" s="92">
        <v>6.27</v>
      </c>
      <c r="C1072" s="92">
        <v>6.21</v>
      </c>
      <c r="D1072" s="92">
        <v>6.11</v>
      </c>
      <c r="E1072" s="92">
        <v>6.01</v>
      </c>
      <c r="F1072" s="92">
        <v>5.87</v>
      </c>
      <c r="G1072" s="92">
        <v>5.85</v>
      </c>
      <c r="H1072" s="92">
        <v>5.71</v>
      </c>
      <c r="I1072" s="92">
        <v>5.61</v>
      </c>
      <c r="J1072" s="92">
        <v>5.62</v>
      </c>
      <c r="K1072" s="92">
        <v>5.32</v>
      </c>
      <c r="L1072" s="92">
        <v>5.72</v>
      </c>
      <c r="N1072" s="92">
        <f t="shared" ca="1" si="80"/>
        <v>5.8077806394860509</v>
      </c>
      <c r="O1072" s="92">
        <f t="shared" si="81"/>
        <v>0.22384100532642795</v>
      </c>
      <c r="P1072" s="92">
        <f t="shared" si="82"/>
        <v>5.8297329232093285</v>
      </c>
      <c r="Q1072" s="92">
        <f t="shared" ca="1" si="83"/>
        <v>0.99623442720062161</v>
      </c>
      <c r="R1072" s="92">
        <f t="shared" ca="1" si="84"/>
        <v>5.6984609235875556</v>
      </c>
    </row>
    <row r="1073" spans="1:18" x14ac:dyDescent="0.3">
      <c r="A1073" s="107">
        <v>40962.083333333336</v>
      </c>
      <c r="B1073" s="92">
        <v>6.52</v>
      </c>
      <c r="C1073" s="92">
        <v>6.47</v>
      </c>
      <c r="D1073" s="92">
        <v>6.37</v>
      </c>
      <c r="E1073" s="92">
        <v>6.28</v>
      </c>
      <c r="F1073" s="92">
        <v>6.17</v>
      </c>
      <c r="G1073" s="92">
        <v>5.95</v>
      </c>
      <c r="H1073" s="92">
        <v>5.78</v>
      </c>
      <c r="I1073" s="92">
        <v>5.59</v>
      </c>
      <c r="J1073" s="92">
        <v>5.4</v>
      </c>
      <c r="K1073" s="92">
        <v>5.0199999999999996</v>
      </c>
      <c r="L1073" s="92">
        <v>5.98</v>
      </c>
      <c r="N1073" s="92">
        <f t="shared" ca="1" si="80"/>
        <v>5.8973948124895257</v>
      </c>
      <c r="O1073" s="92">
        <f t="shared" si="81"/>
        <v>0.26787336330853689</v>
      </c>
      <c r="P1073" s="92">
        <f t="shared" si="82"/>
        <v>5.9253399503678343</v>
      </c>
      <c r="Q1073" s="92">
        <f t="shared" ca="1" si="83"/>
        <v>0.99528379162843239</v>
      </c>
      <c r="R1073" s="92">
        <f t="shared" ca="1" si="84"/>
        <v>5.9517970739380264</v>
      </c>
    </row>
    <row r="1074" spans="1:18" x14ac:dyDescent="0.3">
      <c r="A1074" s="107">
        <v>40962.090277777781</v>
      </c>
      <c r="B1074" s="92">
        <v>6.58</v>
      </c>
      <c r="C1074" s="92">
        <v>6.5</v>
      </c>
      <c r="D1074" s="92">
        <v>6.33</v>
      </c>
      <c r="E1074" s="92">
        <v>6.17</v>
      </c>
      <c r="F1074" s="92">
        <v>5.99</v>
      </c>
      <c r="G1074" s="92">
        <v>5.81</v>
      </c>
      <c r="H1074" s="92">
        <v>5.63</v>
      </c>
      <c r="I1074" s="92">
        <v>5.37</v>
      </c>
      <c r="J1074" s="92">
        <v>5.19</v>
      </c>
      <c r="K1074" s="92">
        <v>4.8</v>
      </c>
      <c r="L1074" s="92">
        <v>5.79</v>
      </c>
      <c r="N1074" s="92">
        <f t="shared" ca="1" si="80"/>
        <v>5.7487818943742219</v>
      </c>
      <c r="O1074" s="92">
        <f t="shared" si="81"/>
        <v>0.29082419565759587</v>
      </c>
      <c r="P1074" s="92">
        <f t="shared" si="82"/>
        <v>5.7838617260444867</v>
      </c>
      <c r="Q1074" s="92">
        <f t="shared" ca="1" si="83"/>
        <v>0.99393487719246443</v>
      </c>
      <c r="R1074" s="92">
        <f t="shared" ca="1" si="84"/>
        <v>5.7548829389443688</v>
      </c>
    </row>
    <row r="1075" spans="1:18" x14ac:dyDescent="0.3">
      <c r="A1075" s="107">
        <v>40962.097222222219</v>
      </c>
      <c r="B1075" s="92">
        <v>6.58</v>
      </c>
      <c r="C1075" s="92">
        <v>6.47</v>
      </c>
      <c r="D1075" s="92">
        <v>6.23</v>
      </c>
      <c r="E1075" s="92">
        <v>5.96</v>
      </c>
      <c r="F1075" s="92">
        <v>5.72</v>
      </c>
      <c r="G1075" s="92">
        <v>5.5</v>
      </c>
      <c r="H1075" s="92">
        <v>5.29</v>
      </c>
      <c r="I1075" s="92">
        <v>5.0599999999999996</v>
      </c>
      <c r="J1075" s="92">
        <v>4.83</v>
      </c>
      <c r="K1075" s="92">
        <v>4.47</v>
      </c>
      <c r="L1075" s="92">
        <v>5.5</v>
      </c>
      <c r="N1075" s="92">
        <f t="shared" ca="1" si="80"/>
        <v>5.4793040890853701</v>
      </c>
      <c r="O1075" s="92">
        <f t="shared" si="81"/>
        <v>0.35975008588471996</v>
      </c>
      <c r="P1075" s="92">
        <f t="shared" si="82"/>
        <v>5.4694084152080578</v>
      </c>
      <c r="Q1075" s="92">
        <f t="shared" ca="1" si="83"/>
        <v>1.001809276822297</v>
      </c>
      <c r="R1075" s="92">
        <f t="shared" ca="1" si="84"/>
        <v>5.5099510225226336</v>
      </c>
    </row>
    <row r="1076" spans="1:18" x14ac:dyDescent="0.3">
      <c r="A1076" s="107">
        <v>40962.104166666664</v>
      </c>
      <c r="B1076" s="92">
        <v>6.96</v>
      </c>
      <c r="C1076" s="92">
        <v>6.79</v>
      </c>
      <c r="D1076" s="92">
        <v>6.49</v>
      </c>
      <c r="E1076" s="92">
        <v>6.26</v>
      </c>
      <c r="F1076" s="92">
        <v>6.08</v>
      </c>
      <c r="G1076" s="92">
        <v>5.85</v>
      </c>
      <c r="H1076" s="92">
        <v>5.61</v>
      </c>
      <c r="I1076" s="92">
        <v>5.37</v>
      </c>
      <c r="J1076" s="92">
        <v>5.07</v>
      </c>
      <c r="K1076" s="92">
        <v>4.6500000000000004</v>
      </c>
      <c r="L1076" s="92">
        <v>5.68</v>
      </c>
      <c r="N1076" s="92">
        <f t="shared" ca="1" si="80"/>
        <v>5.7814295859453813</v>
      </c>
      <c r="O1076" s="92">
        <f t="shared" si="81"/>
        <v>0.38711352043674441</v>
      </c>
      <c r="P1076" s="92">
        <f t="shared" si="82"/>
        <v>5.8149941561703749</v>
      </c>
      <c r="Q1076" s="92">
        <f t="shared" ca="1" si="83"/>
        <v>0.99422792709269059</v>
      </c>
      <c r="R1076" s="92">
        <f t="shared" ca="1" si="84"/>
        <v>5.6472146258864822</v>
      </c>
    </row>
    <row r="1077" spans="1:18" x14ac:dyDescent="0.3">
      <c r="A1077" s="107">
        <v>40962.111111111109</v>
      </c>
      <c r="B1077" s="92">
        <v>7.95</v>
      </c>
      <c r="C1077" s="92">
        <v>7.79</v>
      </c>
      <c r="D1077" s="92">
        <v>7.49</v>
      </c>
      <c r="E1077" s="92">
        <v>7.27</v>
      </c>
      <c r="F1077" s="92">
        <v>7.05</v>
      </c>
      <c r="G1077" s="92">
        <v>6.77</v>
      </c>
      <c r="H1077" s="92">
        <v>6.44</v>
      </c>
      <c r="I1077" s="92">
        <v>6.12</v>
      </c>
      <c r="J1077" s="92">
        <v>5.75</v>
      </c>
      <c r="K1077" s="92">
        <v>5.27</v>
      </c>
      <c r="L1077" s="92">
        <v>6.48</v>
      </c>
      <c r="N1077" s="92">
        <f t="shared" ca="1" si="80"/>
        <v>6.649785475068235</v>
      </c>
      <c r="O1077" s="92">
        <f t="shared" si="81"/>
        <v>0.46179550353183579</v>
      </c>
      <c r="P1077" s="92">
        <f t="shared" si="82"/>
        <v>6.721701509448665</v>
      </c>
      <c r="Q1077" s="92">
        <f t="shared" ca="1" si="83"/>
        <v>0.98930091818576915</v>
      </c>
      <c r="R1077" s="92">
        <f t="shared" ca="1" si="84"/>
        <v>6.4106699498437845</v>
      </c>
    </row>
    <row r="1078" spans="1:18" x14ac:dyDescent="0.3">
      <c r="A1078" s="107">
        <v>40962.118055555555</v>
      </c>
      <c r="B1078" s="92">
        <v>7.92</v>
      </c>
      <c r="C1078" s="92">
        <v>7.78</v>
      </c>
      <c r="D1078" s="92">
        <v>7.52</v>
      </c>
      <c r="E1078" s="92">
        <v>7.3</v>
      </c>
      <c r="F1078" s="92">
        <v>7.09</v>
      </c>
      <c r="G1078" s="92">
        <v>6.8</v>
      </c>
      <c r="H1078" s="92">
        <v>6.48</v>
      </c>
      <c r="I1078" s="92">
        <v>6.18</v>
      </c>
      <c r="J1078" s="92">
        <v>5.86</v>
      </c>
      <c r="K1078" s="92">
        <v>5.39</v>
      </c>
      <c r="L1078" s="92">
        <v>7</v>
      </c>
      <c r="N1078" s="92">
        <f t="shared" ca="1" si="80"/>
        <v>6.699667124485539</v>
      </c>
      <c r="O1078" s="92">
        <f t="shared" si="81"/>
        <v>0.44543484977538211</v>
      </c>
      <c r="P1078" s="92">
        <f t="shared" si="82"/>
        <v>6.7532002739140005</v>
      </c>
      <c r="Q1078" s="92">
        <f t="shared" ca="1" si="83"/>
        <v>0.99207292139176628</v>
      </c>
      <c r="R1078" s="92">
        <f t="shared" ca="1" si="84"/>
        <v>6.9445104497423635</v>
      </c>
    </row>
    <row r="1079" spans="1:18" x14ac:dyDescent="0.3">
      <c r="A1079" s="107">
        <v>40962.125</v>
      </c>
      <c r="B1079" s="92">
        <v>7.43</v>
      </c>
      <c r="C1079" s="92">
        <v>7.33</v>
      </c>
      <c r="D1079" s="92">
        <v>7.11</v>
      </c>
      <c r="E1079" s="92">
        <v>6.86</v>
      </c>
      <c r="F1079" s="92">
        <v>6.57</v>
      </c>
      <c r="G1079" s="92">
        <v>6.3</v>
      </c>
      <c r="H1079" s="92">
        <v>6.07</v>
      </c>
      <c r="I1079" s="92">
        <v>5.92</v>
      </c>
      <c r="J1079" s="92">
        <v>5.82</v>
      </c>
      <c r="K1079" s="92">
        <v>5.47</v>
      </c>
      <c r="L1079" s="92">
        <v>6.59</v>
      </c>
      <c r="N1079" s="92">
        <f t="shared" ca="1" si="80"/>
        <v>6.349697331014621</v>
      </c>
      <c r="O1079" s="92">
        <f t="shared" si="81"/>
        <v>0.34368169624659911</v>
      </c>
      <c r="P1079" s="92">
        <f t="shared" si="82"/>
        <v>6.2665196968965304</v>
      </c>
      <c r="Q1079" s="92">
        <f t="shared" ca="1" si="83"/>
        <v>1.013273338015563</v>
      </c>
      <c r="R1079" s="92">
        <f t="shared" ca="1" si="84"/>
        <v>6.6774712975225601</v>
      </c>
    </row>
    <row r="1080" spans="1:18" x14ac:dyDescent="0.3">
      <c r="A1080" s="107">
        <v>40962.131944444445</v>
      </c>
      <c r="B1080" s="92">
        <v>7.61</v>
      </c>
      <c r="C1080" s="92">
        <v>7.5</v>
      </c>
      <c r="D1080" s="92">
        <v>7.25</v>
      </c>
      <c r="E1080" s="92">
        <v>6.99</v>
      </c>
      <c r="F1080" s="92">
        <v>6.76</v>
      </c>
      <c r="G1080" s="92">
        <v>6.57</v>
      </c>
      <c r="H1080" s="92">
        <v>6.36</v>
      </c>
      <c r="I1080" s="92">
        <v>6.16</v>
      </c>
      <c r="J1080" s="92">
        <v>5.97</v>
      </c>
      <c r="K1080" s="92">
        <v>5.65</v>
      </c>
      <c r="L1080" s="92">
        <v>6.54</v>
      </c>
      <c r="N1080" s="92">
        <f t="shared" ref="N1080:N1143" ca="1" si="85">POWER(SUM(POWER(C1080,Exponent)*$C$1,POWER(D1080,Exponent)*$D$1,POWER(E1080,Exponent)*$E$1,POWER(F1080,Exponent)*$F$1,POWER(G1080,Exponent)*$G$1,POWER(H1080,Exponent)*$H$1,POWER(I1080,Exponent)*$I$1,POWER(J1080,Exponent)*$J$1,POWER(K1080,Exponent)*$K$1),1/Exponent)</f>
        <v>6.5521048771473982</v>
      </c>
      <c r="O1080" s="92">
        <f t="shared" si="81"/>
        <v>0.30019756994918478</v>
      </c>
      <c r="P1080" s="92">
        <f t="shared" si="82"/>
        <v>6.5394921750175987</v>
      </c>
      <c r="Q1080" s="92">
        <f t="shared" ca="1" si="83"/>
        <v>1.0019286974878543</v>
      </c>
      <c r="R1080" s="92">
        <f t="shared" ca="1" si="84"/>
        <v>6.5526136815705671</v>
      </c>
    </row>
    <row r="1081" spans="1:18" x14ac:dyDescent="0.3">
      <c r="A1081" s="107">
        <v>40962.138888888891</v>
      </c>
      <c r="B1081" s="92">
        <v>7.58</v>
      </c>
      <c r="C1081" s="92">
        <v>7.47</v>
      </c>
      <c r="D1081" s="92">
        <v>7.29</v>
      </c>
      <c r="E1081" s="92">
        <v>7.09</v>
      </c>
      <c r="F1081" s="92">
        <v>6.95</v>
      </c>
      <c r="G1081" s="92">
        <v>6.79</v>
      </c>
      <c r="H1081" s="92">
        <v>6.61</v>
      </c>
      <c r="I1081" s="92">
        <v>6.42</v>
      </c>
      <c r="J1081" s="92">
        <v>6.19</v>
      </c>
      <c r="K1081" s="92">
        <v>5.84</v>
      </c>
      <c r="L1081" s="92">
        <v>6.84</v>
      </c>
      <c r="N1081" s="92">
        <f t="shared" ca="1" si="85"/>
        <v>6.7308882100199723</v>
      </c>
      <c r="O1081" s="92">
        <f t="shared" si="81"/>
        <v>0.24828017477041309</v>
      </c>
      <c r="P1081" s="92">
        <f t="shared" si="82"/>
        <v>6.7639129370000788</v>
      </c>
      <c r="Q1081" s="92">
        <f t="shared" ca="1" si="83"/>
        <v>0.99511751152214656</v>
      </c>
      <c r="R1081" s="92">
        <f t="shared" ca="1" si="84"/>
        <v>6.8066037788114819</v>
      </c>
    </row>
    <row r="1082" spans="1:18" x14ac:dyDescent="0.3">
      <c r="A1082" s="107">
        <v>40962.145833333336</v>
      </c>
      <c r="B1082" s="92">
        <v>7.54</v>
      </c>
      <c r="C1082" s="92">
        <v>7.41</v>
      </c>
      <c r="D1082" s="92">
        <v>7.13</v>
      </c>
      <c r="E1082" s="92">
        <v>6.86</v>
      </c>
      <c r="F1082" s="92">
        <v>6.66</v>
      </c>
      <c r="G1082" s="92">
        <v>6.46</v>
      </c>
      <c r="H1082" s="92">
        <v>6.27</v>
      </c>
      <c r="I1082" s="92">
        <v>6.05</v>
      </c>
      <c r="J1082" s="92">
        <v>5.8</v>
      </c>
      <c r="K1082" s="92">
        <v>5.42</v>
      </c>
      <c r="L1082" s="92">
        <v>6.56</v>
      </c>
      <c r="N1082" s="92">
        <f t="shared" ca="1" si="85"/>
        <v>6.429596521440847</v>
      </c>
      <c r="O1082" s="92">
        <f t="shared" si="81"/>
        <v>0.27587075364826313</v>
      </c>
      <c r="P1082" s="92">
        <f t="shared" si="82"/>
        <v>6.4324286060553408</v>
      </c>
      <c r="Q1082" s="92">
        <f t="shared" ca="1" si="83"/>
        <v>0.99955971767617791</v>
      </c>
      <c r="R1082" s="92">
        <f t="shared" ca="1" si="84"/>
        <v>6.5571117479557266</v>
      </c>
    </row>
    <row r="1083" spans="1:18" x14ac:dyDescent="0.3">
      <c r="A1083" s="107">
        <v>40962.152777777781</v>
      </c>
      <c r="B1083" s="92">
        <v>6.8</v>
      </c>
      <c r="C1083" s="92">
        <v>6.69</v>
      </c>
      <c r="D1083" s="92">
        <v>6.47</v>
      </c>
      <c r="E1083" s="92">
        <v>6.25</v>
      </c>
      <c r="F1083" s="92">
        <v>6.08</v>
      </c>
      <c r="G1083" s="92">
        <v>5.92</v>
      </c>
      <c r="H1083" s="92">
        <v>5.73</v>
      </c>
      <c r="I1083" s="92">
        <v>5.52</v>
      </c>
      <c r="J1083" s="92">
        <v>5.33</v>
      </c>
      <c r="K1083" s="92">
        <v>5.03</v>
      </c>
      <c r="L1083" s="92">
        <v>6</v>
      </c>
      <c r="N1083" s="92">
        <f t="shared" ca="1" si="85"/>
        <v>5.8731132342484713</v>
      </c>
      <c r="O1083" s="92">
        <f t="shared" si="81"/>
        <v>0.30144938158843576</v>
      </c>
      <c r="P1083" s="92">
        <f t="shared" si="82"/>
        <v>5.8923960903583641</v>
      </c>
      <c r="Q1083" s="92">
        <f t="shared" ca="1" si="83"/>
        <v>0.99672750171336155</v>
      </c>
      <c r="R1083" s="92">
        <f t="shared" ca="1" si="84"/>
        <v>5.9803650102801695</v>
      </c>
    </row>
    <row r="1084" spans="1:18" x14ac:dyDescent="0.3">
      <c r="A1084" s="107">
        <v>40962.159722222219</v>
      </c>
      <c r="B1084" s="92">
        <v>6.74</v>
      </c>
      <c r="C1084" s="92">
        <v>6.68</v>
      </c>
      <c r="D1084" s="92">
        <v>6.58</v>
      </c>
      <c r="E1084" s="92">
        <v>6.46</v>
      </c>
      <c r="F1084" s="92">
        <v>6.31</v>
      </c>
      <c r="G1084" s="92">
        <v>6.15</v>
      </c>
      <c r="H1084" s="92">
        <v>6</v>
      </c>
      <c r="I1084" s="92">
        <v>5.9</v>
      </c>
      <c r="J1084" s="92">
        <v>5.82</v>
      </c>
      <c r="K1084" s="92">
        <v>5.57</v>
      </c>
      <c r="L1084" s="92">
        <v>6.02</v>
      </c>
      <c r="N1084" s="92">
        <f t="shared" ca="1" si="85"/>
        <v>6.1522282302317022</v>
      </c>
      <c r="O1084" s="92">
        <f t="shared" si="81"/>
        <v>0.22818403689762951</v>
      </c>
      <c r="P1084" s="92">
        <f t="shared" si="82"/>
        <v>6.1282809231971642</v>
      </c>
      <c r="Q1084" s="92">
        <f t="shared" ca="1" si="83"/>
        <v>1.0039076712269979</v>
      </c>
      <c r="R1084" s="92">
        <f t="shared" ca="1" si="84"/>
        <v>6.0435241807865268</v>
      </c>
    </row>
    <row r="1085" spans="1:18" x14ac:dyDescent="0.3">
      <c r="A1085" s="107">
        <v>40962.166666666664</v>
      </c>
      <c r="B1085" s="92">
        <v>7.44</v>
      </c>
      <c r="C1085" s="92">
        <v>7.41</v>
      </c>
      <c r="D1085" s="92">
        <v>7.39</v>
      </c>
      <c r="E1085" s="92">
        <v>7.38</v>
      </c>
      <c r="F1085" s="92">
        <v>7.31</v>
      </c>
      <c r="G1085" s="92">
        <v>7.21</v>
      </c>
      <c r="H1085" s="92">
        <v>7.12</v>
      </c>
      <c r="I1085" s="92">
        <v>7.04</v>
      </c>
      <c r="J1085" s="92">
        <v>6.9</v>
      </c>
      <c r="K1085" s="92">
        <v>6.57</v>
      </c>
      <c r="L1085" s="92">
        <v>7.11</v>
      </c>
      <c r="N1085" s="92">
        <f t="shared" ca="1" si="85"/>
        <v>7.1639641130418896</v>
      </c>
      <c r="O1085" s="92">
        <f t="shared" si="81"/>
        <v>0.11607808682000831</v>
      </c>
      <c r="P1085" s="92">
        <f t="shared" si="82"/>
        <v>7.197035858856796</v>
      </c>
      <c r="Q1085" s="92">
        <f t="shared" ca="1" si="83"/>
        <v>0.99540481019360105</v>
      </c>
      <c r="R1085" s="92">
        <f t="shared" ca="1" si="84"/>
        <v>7.0773282004765035</v>
      </c>
    </row>
    <row r="1086" spans="1:18" x14ac:dyDescent="0.3">
      <c r="A1086" s="107">
        <v>40962.173611111109</v>
      </c>
      <c r="B1086" s="92">
        <v>6.95</v>
      </c>
      <c r="C1086" s="92">
        <v>6.88</v>
      </c>
      <c r="D1086" s="92">
        <v>6.75</v>
      </c>
      <c r="E1086" s="92">
        <v>6.64</v>
      </c>
      <c r="F1086" s="92">
        <v>6.56</v>
      </c>
      <c r="G1086" s="92">
        <v>6.46</v>
      </c>
      <c r="H1086" s="92">
        <v>6.33</v>
      </c>
      <c r="I1086" s="92">
        <v>6.11</v>
      </c>
      <c r="J1086" s="92">
        <v>5.81</v>
      </c>
      <c r="K1086" s="92">
        <v>5.24</v>
      </c>
      <c r="L1086" s="92">
        <v>6.36</v>
      </c>
      <c r="N1086" s="92">
        <f t="shared" ca="1" si="85"/>
        <v>6.3332384210028101</v>
      </c>
      <c r="O1086" s="92">
        <f t="shared" si="81"/>
        <v>0.18786071735828563</v>
      </c>
      <c r="P1086" s="92">
        <f t="shared" si="82"/>
        <v>6.4412118004702297</v>
      </c>
      <c r="Q1086" s="92">
        <f t="shared" ca="1" si="83"/>
        <v>0.98323710152497434</v>
      </c>
      <c r="R1086" s="92">
        <f t="shared" ca="1" si="84"/>
        <v>6.2533879656988374</v>
      </c>
    </row>
    <row r="1087" spans="1:18" x14ac:dyDescent="0.3">
      <c r="A1087" s="107">
        <v>40962.3125</v>
      </c>
      <c r="B1087" s="92">
        <v>6.55</v>
      </c>
      <c r="C1087" s="92">
        <v>6.42</v>
      </c>
      <c r="D1087" s="92">
        <v>6.17</v>
      </c>
      <c r="E1087" s="92">
        <v>5.86</v>
      </c>
      <c r="F1087" s="92">
        <v>5.49</v>
      </c>
      <c r="G1087" s="92">
        <v>5.18</v>
      </c>
      <c r="H1087" s="92">
        <v>4.88</v>
      </c>
      <c r="I1087" s="92">
        <v>4.55</v>
      </c>
      <c r="J1087" s="92">
        <v>4.17</v>
      </c>
      <c r="K1087" s="92">
        <v>3.6</v>
      </c>
      <c r="L1087" s="92">
        <v>5.16</v>
      </c>
      <c r="N1087" s="92">
        <f t="shared" ca="1" si="85"/>
        <v>5.1276363580225226</v>
      </c>
      <c r="O1087" s="92">
        <f t="shared" si="81"/>
        <v>0.55131559133431418</v>
      </c>
      <c r="P1087" s="92">
        <f t="shared" si="82"/>
        <v>5.1359116107937863</v>
      </c>
      <c r="Q1087" s="92">
        <f t="shared" ca="1" si="83"/>
        <v>0.99838874704271152</v>
      </c>
      <c r="R1087" s="92">
        <f t="shared" ca="1" si="84"/>
        <v>5.1516859347403914</v>
      </c>
    </row>
    <row r="1088" spans="1:18" x14ac:dyDescent="0.3">
      <c r="A1088" s="107">
        <v>40962.541666666664</v>
      </c>
      <c r="B1088" s="92">
        <v>4.5999999999999996</v>
      </c>
      <c r="C1088" s="92">
        <v>4.5</v>
      </c>
      <c r="D1088" s="92">
        <v>4.42</v>
      </c>
      <c r="E1088" s="92">
        <v>4.5</v>
      </c>
      <c r="F1088" s="92">
        <v>4.54</v>
      </c>
      <c r="G1088" s="92">
        <v>4.4800000000000004</v>
      </c>
      <c r="H1088" s="92">
        <v>4.4400000000000004</v>
      </c>
      <c r="I1088" s="92">
        <v>4.38</v>
      </c>
      <c r="J1088" s="92">
        <v>4.24</v>
      </c>
      <c r="K1088" s="92">
        <v>4.1500000000000004</v>
      </c>
      <c r="L1088" s="92">
        <v>4.78</v>
      </c>
      <c r="N1088" s="92">
        <f t="shared" ca="1" si="85"/>
        <v>4.4185198598776312</v>
      </c>
      <c r="O1088" s="92">
        <f t="shared" si="81"/>
        <v>8.2879335460308276E-2</v>
      </c>
      <c r="P1088" s="92">
        <f t="shared" si="82"/>
        <v>4.4742470015132838</v>
      </c>
      <c r="Q1088" s="92">
        <f t="shared" ca="1" si="83"/>
        <v>0.98754491166517977</v>
      </c>
      <c r="R1088" s="92">
        <f t="shared" ca="1" si="84"/>
        <v>4.7204646777595594</v>
      </c>
    </row>
    <row r="1089" spans="1:18" x14ac:dyDescent="0.3">
      <c r="A1089" s="107">
        <v>40962.548611111109</v>
      </c>
      <c r="B1089" s="92">
        <v>5.22</v>
      </c>
      <c r="C1089" s="92">
        <v>5.17</v>
      </c>
      <c r="D1089" s="92">
        <v>5.12</v>
      </c>
      <c r="E1089" s="92">
        <v>5.08</v>
      </c>
      <c r="F1089" s="92">
        <v>4.99</v>
      </c>
      <c r="G1089" s="92">
        <v>4.83</v>
      </c>
      <c r="H1089" s="92">
        <v>4.63</v>
      </c>
      <c r="I1089" s="92">
        <v>4.5199999999999996</v>
      </c>
      <c r="J1089" s="92">
        <v>4.43</v>
      </c>
      <c r="K1089" s="92">
        <v>4.24</v>
      </c>
      <c r="L1089" s="92">
        <v>4.92</v>
      </c>
      <c r="N1089" s="92">
        <f t="shared" ca="1" si="85"/>
        <v>4.777318689287501</v>
      </c>
      <c r="O1089" s="92">
        <f t="shared" si="81"/>
        <v>0.39079751130077411</v>
      </c>
      <c r="P1089" s="92">
        <f t="shared" si="82"/>
        <v>4.8008235213771098</v>
      </c>
      <c r="Q1089" s="92">
        <f t="shared" ca="1" si="83"/>
        <v>0.99510399997314081</v>
      </c>
      <c r="R1089" s="92">
        <f t="shared" ca="1" si="84"/>
        <v>4.8959116798678526</v>
      </c>
    </row>
    <row r="1090" spans="1:18" x14ac:dyDescent="0.3">
      <c r="A1090" s="107">
        <v>40962.555555555555</v>
      </c>
      <c r="B1090" s="92">
        <v>5.25</v>
      </c>
      <c r="C1090" s="92">
        <v>5.15</v>
      </c>
      <c r="D1090" s="92">
        <v>4.97</v>
      </c>
      <c r="E1090" s="92">
        <v>4.8600000000000003</v>
      </c>
      <c r="F1090" s="92">
        <v>4.71</v>
      </c>
      <c r="G1090" s="92">
        <v>4.55</v>
      </c>
      <c r="H1090" s="92">
        <v>4.38</v>
      </c>
      <c r="I1090" s="92">
        <v>4.2300000000000004</v>
      </c>
      <c r="J1090" s="92">
        <v>4.0599999999999996</v>
      </c>
      <c r="K1090" s="92">
        <v>3.92</v>
      </c>
      <c r="L1090" s="92">
        <v>4.67</v>
      </c>
      <c r="N1090" s="92">
        <f t="shared" ca="1" si="85"/>
        <v>4.5191932281673033</v>
      </c>
      <c r="O1090" s="92">
        <f t="shared" si="81"/>
        <v>0.35188288698780557</v>
      </c>
      <c r="P1090" s="92">
        <f t="shared" si="82"/>
        <v>4.5252443470596964</v>
      </c>
      <c r="Q1090" s="92">
        <f t="shared" ca="1" si="83"/>
        <v>0.99866280836385668</v>
      </c>
      <c r="R1090" s="92">
        <f t="shared" ca="1" si="84"/>
        <v>4.6637553150592108</v>
      </c>
    </row>
    <row r="1091" spans="1:18" x14ac:dyDescent="0.3">
      <c r="A1091" s="107">
        <v>40962.5625</v>
      </c>
      <c r="B1091" s="92">
        <v>6.41</v>
      </c>
      <c r="C1091" s="92">
        <v>6.27</v>
      </c>
      <c r="D1091" s="92">
        <v>6.06</v>
      </c>
      <c r="E1091" s="92">
        <v>5.8</v>
      </c>
      <c r="F1091" s="92">
        <v>5.54</v>
      </c>
      <c r="G1091" s="92">
        <v>5.32</v>
      </c>
      <c r="H1091" s="92">
        <v>5.2</v>
      </c>
      <c r="I1091" s="92">
        <v>5.07</v>
      </c>
      <c r="J1091" s="92">
        <v>4.9000000000000004</v>
      </c>
      <c r="K1091" s="92">
        <v>4.45</v>
      </c>
      <c r="L1091" s="92">
        <v>4.9800000000000004</v>
      </c>
      <c r="N1091" s="92">
        <f t="shared" ca="1" si="85"/>
        <v>5.3798827134035649</v>
      </c>
      <c r="O1091" s="92">
        <f t="shared" ref="O1091:O1154" si="86">LN(G1091/H1091)/LN(97.5/87.5)</f>
        <v>0.21083007130778461</v>
      </c>
      <c r="P1091" s="92">
        <f t="shared" ref="P1091:P1154" si="87">G1091*POWER(96/97.5,O1091)</f>
        <v>5.3026386470431648</v>
      </c>
      <c r="Q1091" s="92">
        <f t="shared" ref="Q1091:Q1154" ca="1" si="88">N1091/P1091</f>
        <v>1.0145670997972815</v>
      </c>
      <c r="R1091" s="92">
        <f t="shared" ref="R1091:R1154" ca="1" si="89">L1091*Q1091</f>
        <v>5.0525441569904626</v>
      </c>
    </row>
    <row r="1092" spans="1:18" x14ac:dyDescent="0.3">
      <c r="A1092" s="107">
        <v>40962.569444444445</v>
      </c>
      <c r="B1092" s="92">
        <v>6.08</v>
      </c>
      <c r="C1092" s="92">
        <v>5.91</v>
      </c>
      <c r="D1092" s="92">
        <v>5.61</v>
      </c>
      <c r="E1092" s="92">
        <v>5.32</v>
      </c>
      <c r="F1092" s="92">
        <v>5.04</v>
      </c>
      <c r="G1092" s="92">
        <v>4.7699999999999996</v>
      </c>
      <c r="H1092" s="92">
        <v>4.5599999999999996</v>
      </c>
      <c r="I1092" s="92">
        <v>4.38</v>
      </c>
      <c r="J1092" s="92">
        <v>4.25</v>
      </c>
      <c r="K1092" s="92">
        <v>3.99</v>
      </c>
      <c r="L1092" s="92">
        <v>4.6900000000000004</v>
      </c>
      <c r="N1092" s="92">
        <f t="shared" ca="1" si="85"/>
        <v>4.8255659290786408</v>
      </c>
      <c r="O1092" s="92">
        <f t="shared" si="86"/>
        <v>0.41606311743244606</v>
      </c>
      <c r="P1092" s="92">
        <f t="shared" si="87"/>
        <v>4.7393290957914189</v>
      </c>
      <c r="Q1092" s="92">
        <f t="shared" ca="1" si="88"/>
        <v>1.0181960002237027</v>
      </c>
      <c r="R1092" s="92">
        <f t="shared" ca="1" si="89"/>
        <v>4.7753392410491662</v>
      </c>
    </row>
    <row r="1093" spans="1:18" x14ac:dyDescent="0.3">
      <c r="A1093" s="107">
        <v>40962.576388888891</v>
      </c>
      <c r="B1093" s="92">
        <v>6.35</v>
      </c>
      <c r="C1093" s="92">
        <v>6.19</v>
      </c>
      <c r="D1093" s="92">
        <v>5.93</v>
      </c>
      <c r="E1093" s="92">
        <v>5.55</v>
      </c>
      <c r="F1093" s="92">
        <v>5.15</v>
      </c>
      <c r="G1093" s="92">
        <v>4.75</v>
      </c>
      <c r="H1093" s="92">
        <v>4.4800000000000004</v>
      </c>
      <c r="I1093" s="92">
        <v>4.24</v>
      </c>
      <c r="J1093" s="92">
        <v>4.0599999999999996</v>
      </c>
      <c r="K1093" s="92">
        <v>3.78</v>
      </c>
      <c r="L1093" s="92">
        <v>4.63</v>
      </c>
      <c r="N1093" s="92">
        <f t="shared" ca="1" si="85"/>
        <v>4.8467396796354967</v>
      </c>
      <c r="O1093" s="92">
        <f t="shared" si="86"/>
        <v>0.54079690469747299</v>
      </c>
      <c r="P1093" s="92">
        <f t="shared" si="87"/>
        <v>4.7103395746494758</v>
      </c>
      <c r="Q1093" s="92">
        <f t="shared" ca="1" si="88"/>
        <v>1.0289575948452021</v>
      </c>
      <c r="R1093" s="92">
        <f t="shared" ca="1" si="89"/>
        <v>4.7640736641332859</v>
      </c>
    </row>
    <row r="1094" spans="1:18" x14ac:dyDescent="0.3">
      <c r="A1094" s="107">
        <v>40962.583333333336</v>
      </c>
      <c r="B1094" s="92">
        <v>6.28</v>
      </c>
      <c r="C1094" s="92">
        <v>6.11</v>
      </c>
      <c r="D1094" s="92">
        <v>5.85</v>
      </c>
      <c r="E1094" s="92">
        <v>5.52</v>
      </c>
      <c r="F1094" s="92">
        <v>5.15</v>
      </c>
      <c r="G1094" s="92">
        <v>4.67</v>
      </c>
      <c r="H1094" s="92">
        <v>4.29</v>
      </c>
      <c r="I1094" s="92">
        <v>3.96</v>
      </c>
      <c r="J1094" s="92">
        <v>3.69</v>
      </c>
      <c r="K1094" s="92">
        <v>3.31</v>
      </c>
      <c r="L1094" s="92">
        <v>4.54</v>
      </c>
      <c r="N1094" s="92">
        <f t="shared" ca="1" si="85"/>
        <v>4.6845113650068022</v>
      </c>
      <c r="O1094" s="92">
        <f t="shared" si="86"/>
        <v>0.78430392101922397</v>
      </c>
      <c r="P1094" s="92">
        <f t="shared" si="87"/>
        <v>4.6135566972736601</v>
      </c>
      <c r="Q1094" s="92">
        <f t="shared" ca="1" si="88"/>
        <v>1.0153796024171702</v>
      </c>
      <c r="R1094" s="92">
        <f t="shared" ca="1" si="89"/>
        <v>4.6098233949739527</v>
      </c>
    </row>
    <row r="1095" spans="1:18" x14ac:dyDescent="0.3">
      <c r="A1095" s="107">
        <v>40962.590277777781</v>
      </c>
      <c r="B1095" s="92">
        <v>5.17</v>
      </c>
      <c r="C1095" s="92">
        <v>5.03</v>
      </c>
      <c r="D1095" s="92">
        <v>4.7300000000000004</v>
      </c>
      <c r="E1095" s="92">
        <v>4.43</v>
      </c>
      <c r="F1095" s="92">
        <v>4.24</v>
      </c>
      <c r="G1095" s="92">
        <v>3.95</v>
      </c>
      <c r="H1095" s="92">
        <v>3.46</v>
      </c>
      <c r="I1095" s="92">
        <v>3</v>
      </c>
      <c r="J1095" s="92">
        <v>2.56</v>
      </c>
      <c r="K1095" s="92">
        <v>2.23</v>
      </c>
      <c r="L1095" s="92">
        <v>3.9</v>
      </c>
      <c r="N1095" s="92">
        <f t="shared" ca="1" si="85"/>
        <v>3.7167754344260917</v>
      </c>
      <c r="O1095" s="92">
        <f t="shared" si="86"/>
        <v>1.2239405087977757</v>
      </c>
      <c r="P1095" s="92">
        <f t="shared" si="87"/>
        <v>3.8757507150424977</v>
      </c>
      <c r="Q1095" s="92">
        <f t="shared" ca="1" si="88"/>
        <v>0.95898206765481753</v>
      </c>
      <c r="R1095" s="92">
        <f t="shared" ca="1" si="89"/>
        <v>3.7400300638537884</v>
      </c>
    </row>
    <row r="1096" spans="1:18" x14ac:dyDescent="0.3">
      <c r="A1096" s="107">
        <v>40962.604166666664</v>
      </c>
      <c r="B1096" s="92">
        <v>7.42</v>
      </c>
      <c r="C1096" s="92">
        <v>7.29</v>
      </c>
      <c r="D1096" s="92">
        <v>7.05</v>
      </c>
      <c r="E1096" s="92">
        <v>6.67</v>
      </c>
      <c r="F1096" s="92">
        <v>6.24</v>
      </c>
      <c r="G1096" s="92">
        <v>5.77</v>
      </c>
      <c r="H1096" s="92">
        <v>5.34</v>
      </c>
      <c r="I1096" s="92">
        <v>4.99</v>
      </c>
      <c r="J1096" s="92">
        <v>4.74</v>
      </c>
      <c r="K1096" s="92">
        <v>4.4400000000000004</v>
      </c>
      <c r="L1096" s="92">
        <v>5.55</v>
      </c>
      <c r="N1096" s="92">
        <f t="shared" ca="1" si="85"/>
        <v>5.7822540637489626</v>
      </c>
      <c r="O1096" s="92">
        <f t="shared" si="86"/>
        <v>0.71568119479068382</v>
      </c>
      <c r="P1096" s="92">
        <f t="shared" si="87"/>
        <v>5.70632966217158</v>
      </c>
      <c r="Q1096" s="92">
        <f t="shared" ca="1" si="88"/>
        <v>1.0133052953601158</v>
      </c>
      <c r="R1096" s="92">
        <f t="shared" ca="1" si="89"/>
        <v>5.6238443892486423</v>
      </c>
    </row>
    <row r="1097" spans="1:18" x14ac:dyDescent="0.3">
      <c r="A1097" s="107">
        <v>40962.611111111109</v>
      </c>
      <c r="B1097" s="92">
        <v>7.94</v>
      </c>
      <c r="C1097" s="92">
        <v>7.77</v>
      </c>
      <c r="D1097" s="92">
        <v>7.54</v>
      </c>
      <c r="E1097" s="92">
        <v>7.28</v>
      </c>
      <c r="F1097" s="92">
        <v>7.02</v>
      </c>
      <c r="G1097" s="92">
        <v>6.74</v>
      </c>
      <c r="H1097" s="92">
        <v>6.55</v>
      </c>
      <c r="I1097" s="92">
        <v>6.27</v>
      </c>
      <c r="J1097" s="92">
        <v>5.91</v>
      </c>
      <c r="K1097" s="92">
        <v>5.6</v>
      </c>
      <c r="L1097" s="92">
        <v>6.61</v>
      </c>
      <c r="N1097" s="92">
        <f t="shared" ca="1" si="85"/>
        <v>6.719467563584689</v>
      </c>
      <c r="O1097" s="92">
        <f t="shared" si="86"/>
        <v>0.26424478379606131</v>
      </c>
      <c r="P1097" s="92">
        <f t="shared" si="87"/>
        <v>6.7124433780868769</v>
      </c>
      <c r="Q1097" s="92">
        <f t="shared" ca="1" si="88"/>
        <v>1.0010464424207648</v>
      </c>
      <c r="R1097" s="92">
        <f t="shared" ca="1" si="89"/>
        <v>6.6169169844012554</v>
      </c>
    </row>
    <row r="1098" spans="1:18" x14ac:dyDescent="0.3">
      <c r="A1098" s="107">
        <v>40962.618055555555</v>
      </c>
      <c r="B1098" s="92">
        <v>7.58</v>
      </c>
      <c r="C1098" s="92">
        <v>7.46</v>
      </c>
      <c r="D1098" s="92">
        <v>7.34</v>
      </c>
      <c r="E1098" s="92">
        <v>7.25</v>
      </c>
      <c r="F1098" s="92">
        <v>7.03</v>
      </c>
      <c r="G1098" s="92">
        <v>6.84</v>
      </c>
      <c r="H1098" s="92">
        <v>6.64</v>
      </c>
      <c r="I1098" s="92">
        <v>6.39</v>
      </c>
      <c r="J1098" s="92">
        <v>6.11</v>
      </c>
      <c r="K1098" s="92">
        <v>5.64</v>
      </c>
      <c r="L1098" s="92">
        <v>6.76</v>
      </c>
      <c r="N1098" s="92">
        <f t="shared" ca="1" si="85"/>
        <v>6.7525955737780441</v>
      </c>
      <c r="O1098" s="92">
        <f t="shared" si="86"/>
        <v>0.27423329746239061</v>
      </c>
      <c r="P1098" s="92">
        <f t="shared" si="87"/>
        <v>6.8109796704012142</v>
      </c>
      <c r="Q1098" s="92">
        <f t="shared" ca="1" si="88"/>
        <v>0.99142794437092618</v>
      </c>
      <c r="R1098" s="92">
        <f t="shared" ca="1" si="89"/>
        <v>6.702052903947461</v>
      </c>
    </row>
    <row r="1099" spans="1:18" x14ac:dyDescent="0.3">
      <c r="A1099" s="107">
        <v>40962.625</v>
      </c>
      <c r="B1099" s="92">
        <v>8.5500000000000007</v>
      </c>
      <c r="C1099" s="92">
        <v>8.4499999999999993</v>
      </c>
      <c r="D1099" s="92">
        <v>8.19</v>
      </c>
      <c r="E1099" s="92">
        <v>7.93</v>
      </c>
      <c r="F1099" s="92">
        <v>7.6</v>
      </c>
      <c r="G1099" s="92">
        <v>7.42</v>
      </c>
      <c r="H1099" s="92">
        <v>7.25</v>
      </c>
      <c r="I1099" s="92">
        <v>7.02</v>
      </c>
      <c r="J1099" s="92">
        <v>6.7</v>
      </c>
      <c r="K1099" s="92">
        <v>6.25</v>
      </c>
      <c r="L1099" s="92">
        <v>7.52</v>
      </c>
      <c r="N1099" s="92">
        <f t="shared" ca="1" si="85"/>
        <v>7.4037548429023845</v>
      </c>
      <c r="O1099" s="92">
        <f t="shared" si="86"/>
        <v>0.21418372184750992</v>
      </c>
      <c r="P1099" s="92">
        <f t="shared" si="87"/>
        <v>7.3954009429218495</v>
      </c>
      <c r="Q1099" s="92">
        <f t="shared" ca="1" si="88"/>
        <v>1.0011296074472515</v>
      </c>
      <c r="R1099" s="92">
        <f t="shared" ca="1" si="89"/>
        <v>7.5284946480033312</v>
      </c>
    </row>
    <row r="1100" spans="1:18" x14ac:dyDescent="0.3">
      <c r="A1100" s="107">
        <v>40962.631944444445</v>
      </c>
      <c r="B1100" s="92">
        <v>9.27</v>
      </c>
      <c r="C1100" s="92">
        <v>9.19</v>
      </c>
      <c r="D1100" s="92">
        <v>9.06</v>
      </c>
      <c r="E1100" s="92">
        <v>8.9</v>
      </c>
      <c r="F1100" s="92">
        <v>8.73</v>
      </c>
      <c r="G1100" s="92">
        <v>8.52</v>
      </c>
      <c r="H1100" s="92">
        <v>8.2799999999999994</v>
      </c>
      <c r="I1100" s="92">
        <v>8.06</v>
      </c>
      <c r="J1100" s="92">
        <v>7.86</v>
      </c>
      <c r="K1100" s="92">
        <v>7.35</v>
      </c>
      <c r="L1100" s="92">
        <v>8.74</v>
      </c>
      <c r="N1100" s="92">
        <f t="shared" ca="1" si="85"/>
        <v>8.4419320982360446</v>
      </c>
      <c r="O1100" s="92">
        <f t="shared" si="86"/>
        <v>0.26404607646120665</v>
      </c>
      <c r="P1100" s="92">
        <f t="shared" si="87"/>
        <v>8.4851919543509347</v>
      </c>
      <c r="Q1100" s="92">
        <f t="shared" ca="1" si="88"/>
        <v>0.99490172333783122</v>
      </c>
      <c r="R1100" s="92">
        <f t="shared" ca="1" si="89"/>
        <v>8.6954410619726445</v>
      </c>
    </row>
    <row r="1101" spans="1:18" x14ac:dyDescent="0.3">
      <c r="A1101" s="107">
        <v>40962.638888888891</v>
      </c>
      <c r="B1101" s="92">
        <v>8.94</v>
      </c>
      <c r="C1101" s="92">
        <v>8.84</v>
      </c>
      <c r="D1101" s="92">
        <v>8.65</v>
      </c>
      <c r="E1101" s="92">
        <v>8.4700000000000006</v>
      </c>
      <c r="F1101" s="92">
        <v>8.31</v>
      </c>
      <c r="G1101" s="92">
        <v>8.18</v>
      </c>
      <c r="H1101" s="92">
        <v>8.08</v>
      </c>
      <c r="I1101" s="92">
        <v>8.0299999999999994</v>
      </c>
      <c r="J1101" s="92">
        <v>7.93</v>
      </c>
      <c r="K1101" s="92">
        <v>7.77</v>
      </c>
      <c r="L1101" s="92">
        <v>8.08</v>
      </c>
      <c r="N1101" s="92">
        <f t="shared" ca="1" si="85"/>
        <v>8.22502701276502</v>
      </c>
      <c r="O1101" s="92">
        <f t="shared" si="86"/>
        <v>0.11366667246580205</v>
      </c>
      <c r="P1101" s="92">
        <f t="shared" si="87"/>
        <v>8.1655970049782738</v>
      </c>
      <c r="Q1101" s="92">
        <f t="shared" ca="1" si="88"/>
        <v>1.0072780970883715</v>
      </c>
      <c r="R1101" s="92">
        <f t="shared" ca="1" si="89"/>
        <v>8.1388070244740423</v>
      </c>
    </row>
    <row r="1102" spans="1:18" x14ac:dyDescent="0.3">
      <c r="A1102" s="107">
        <v>40962.645833333336</v>
      </c>
      <c r="B1102" s="92">
        <v>9.23</v>
      </c>
      <c r="C1102" s="92">
        <v>9.17</v>
      </c>
      <c r="D1102" s="92">
        <v>9.0500000000000007</v>
      </c>
      <c r="E1102" s="92">
        <v>8.91</v>
      </c>
      <c r="F1102" s="92">
        <v>8.75</v>
      </c>
      <c r="G1102" s="92">
        <v>8.57</v>
      </c>
      <c r="H1102" s="92">
        <v>8.31</v>
      </c>
      <c r="I1102" s="92">
        <v>8.1999999999999993</v>
      </c>
      <c r="J1102" s="92">
        <v>8.1300000000000008</v>
      </c>
      <c r="K1102" s="92">
        <v>7.92</v>
      </c>
      <c r="L1102" s="92">
        <v>9.0500000000000007</v>
      </c>
      <c r="N1102" s="92">
        <f t="shared" ca="1" si="85"/>
        <v>8.5382701844055511</v>
      </c>
      <c r="O1102" s="92">
        <f t="shared" si="86"/>
        <v>0.28469737736492429</v>
      </c>
      <c r="P1102" s="92">
        <f t="shared" si="87"/>
        <v>8.5322553730286721</v>
      </c>
      <c r="Q1102" s="92">
        <f t="shared" ca="1" si="88"/>
        <v>1.0007049497599301</v>
      </c>
      <c r="R1102" s="92">
        <f t="shared" ca="1" si="89"/>
        <v>9.0563797953273681</v>
      </c>
    </row>
    <row r="1103" spans="1:18" x14ac:dyDescent="0.3">
      <c r="A1103" s="107">
        <v>40962.652777777781</v>
      </c>
      <c r="B1103" s="92">
        <v>9.59</v>
      </c>
      <c r="C1103" s="92">
        <v>9.52</v>
      </c>
      <c r="D1103" s="92">
        <v>9.32</v>
      </c>
      <c r="E1103" s="92">
        <v>9.1300000000000008</v>
      </c>
      <c r="F1103" s="92">
        <v>8.94</v>
      </c>
      <c r="G1103" s="92">
        <v>8.73</v>
      </c>
      <c r="H1103" s="92">
        <v>8.49</v>
      </c>
      <c r="I1103" s="92">
        <v>8.23</v>
      </c>
      <c r="J1103" s="92">
        <v>8.01</v>
      </c>
      <c r="K1103" s="92">
        <v>7.79</v>
      </c>
      <c r="L1103" s="92">
        <v>8.83</v>
      </c>
      <c r="N1103" s="92">
        <f t="shared" ca="1" si="85"/>
        <v>8.6641112588492213</v>
      </c>
      <c r="O1103" s="92">
        <f t="shared" si="86"/>
        <v>0.25760508369566293</v>
      </c>
      <c r="P1103" s="92">
        <f t="shared" si="87"/>
        <v>8.6952022895720233</v>
      </c>
      <c r="Q1103" s="92">
        <f t="shared" ca="1" si="88"/>
        <v>0.99642434647436684</v>
      </c>
      <c r="R1103" s="92">
        <f t="shared" ca="1" si="89"/>
        <v>8.79842697936866</v>
      </c>
    </row>
    <row r="1104" spans="1:18" x14ac:dyDescent="0.3">
      <c r="A1104" s="107">
        <v>40962.659722222219</v>
      </c>
      <c r="B1104" s="92">
        <v>9.14</v>
      </c>
      <c r="C1104" s="92">
        <v>8.9700000000000006</v>
      </c>
      <c r="D1104" s="92">
        <v>8.65</v>
      </c>
      <c r="E1104" s="92">
        <v>8.34</v>
      </c>
      <c r="F1104" s="92">
        <v>8.1</v>
      </c>
      <c r="G1104" s="92">
        <v>7.91</v>
      </c>
      <c r="H1104" s="92">
        <v>7.7</v>
      </c>
      <c r="I1104" s="92">
        <v>7.5</v>
      </c>
      <c r="J1104" s="92">
        <v>7.33</v>
      </c>
      <c r="K1104" s="92">
        <v>7.27</v>
      </c>
      <c r="L1104" s="92">
        <v>8.23</v>
      </c>
      <c r="N1104" s="92">
        <f t="shared" ca="1" si="85"/>
        <v>7.9227753363157083</v>
      </c>
      <c r="O1104" s="92">
        <f t="shared" si="86"/>
        <v>0.24865134085873786</v>
      </c>
      <c r="P1104" s="92">
        <f t="shared" si="87"/>
        <v>7.879564572203555</v>
      </c>
      <c r="Q1104" s="92">
        <f t="shared" ca="1" si="88"/>
        <v>1.0054839025324553</v>
      </c>
      <c r="R1104" s="92">
        <f t="shared" ca="1" si="89"/>
        <v>8.275132517842108</v>
      </c>
    </row>
    <row r="1105" spans="1:18" x14ac:dyDescent="0.3">
      <c r="A1105" s="107">
        <v>40962.666666666664</v>
      </c>
      <c r="B1105" s="92">
        <v>9.1999999999999993</v>
      </c>
      <c r="C1105" s="92">
        <v>9.1</v>
      </c>
      <c r="D1105" s="92">
        <v>8.8800000000000008</v>
      </c>
      <c r="E1105" s="92">
        <v>8.67</v>
      </c>
      <c r="F1105" s="92">
        <v>8.4600000000000009</v>
      </c>
      <c r="G1105" s="92">
        <v>8.1999999999999993</v>
      </c>
      <c r="H1105" s="92">
        <v>8.0299999999999994</v>
      </c>
      <c r="I1105" s="92">
        <v>7.82</v>
      </c>
      <c r="J1105" s="92">
        <v>7.77</v>
      </c>
      <c r="K1105" s="92">
        <v>7.46</v>
      </c>
      <c r="L1105" s="92">
        <v>8.25</v>
      </c>
      <c r="N1105" s="92">
        <f t="shared" ca="1" si="85"/>
        <v>8.2375037246101783</v>
      </c>
      <c r="O1105" s="92">
        <f t="shared" si="86"/>
        <v>0.19359516072946295</v>
      </c>
      <c r="P1105" s="92">
        <f t="shared" si="87"/>
        <v>8.1754243098814481</v>
      </c>
      <c r="Q1105" s="92">
        <f t="shared" ca="1" si="88"/>
        <v>1.0075934180754014</v>
      </c>
      <c r="R1105" s="92">
        <f t="shared" ca="1" si="89"/>
        <v>8.3126456991220614</v>
      </c>
    </row>
    <row r="1106" spans="1:18" x14ac:dyDescent="0.3">
      <c r="A1106" s="107">
        <v>40962.673611111109</v>
      </c>
      <c r="B1106" s="92">
        <v>8.92</v>
      </c>
      <c r="C1106" s="92">
        <v>8.8800000000000008</v>
      </c>
      <c r="D1106" s="92">
        <v>8.7899999999999991</v>
      </c>
      <c r="E1106" s="92">
        <v>8.6300000000000008</v>
      </c>
      <c r="F1106" s="92">
        <v>8.5500000000000007</v>
      </c>
      <c r="G1106" s="92">
        <v>8.44</v>
      </c>
      <c r="H1106" s="92">
        <v>8.24</v>
      </c>
      <c r="I1106" s="92">
        <v>8.0399999999999991</v>
      </c>
      <c r="J1106" s="92">
        <v>7.88</v>
      </c>
      <c r="K1106" s="92">
        <v>7.58</v>
      </c>
      <c r="L1106" s="92">
        <v>8.35</v>
      </c>
      <c r="N1106" s="92">
        <f t="shared" ca="1" si="85"/>
        <v>8.3372319485118567</v>
      </c>
      <c r="O1106" s="92">
        <f t="shared" si="86"/>
        <v>0.22161695101604773</v>
      </c>
      <c r="P1106" s="92">
        <f t="shared" si="87"/>
        <v>8.4110500042121519</v>
      </c>
      <c r="Q1106" s="92">
        <f t="shared" ca="1" si="88"/>
        <v>0.99122368126888705</v>
      </c>
      <c r="R1106" s="92">
        <f t="shared" ca="1" si="89"/>
        <v>8.276717738595206</v>
      </c>
    </row>
    <row r="1107" spans="1:18" x14ac:dyDescent="0.3">
      <c r="A1107" s="107">
        <v>40962.680555555555</v>
      </c>
      <c r="B1107" s="92">
        <v>7.88</v>
      </c>
      <c r="C1107" s="92">
        <v>7.82</v>
      </c>
      <c r="D1107" s="92">
        <v>7.66</v>
      </c>
      <c r="E1107" s="92">
        <v>7.47</v>
      </c>
      <c r="F1107" s="92">
        <v>7.26</v>
      </c>
      <c r="G1107" s="92">
        <v>7.08</v>
      </c>
      <c r="H1107" s="92">
        <v>6.88</v>
      </c>
      <c r="I1107" s="92">
        <v>6.65</v>
      </c>
      <c r="J1107" s="92">
        <v>6.41</v>
      </c>
      <c r="K1107" s="92">
        <v>6.05</v>
      </c>
      <c r="L1107" s="92">
        <v>6.8</v>
      </c>
      <c r="N1107" s="92">
        <f t="shared" ca="1" si="85"/>
        <v>7.0218104532561902</v>
      </c>
      <c r="O1107" s="92">
        <f t="shared" si="86"/>
        <v>0.26480275887397592</v>
      </c>
      <c r="P1107" s="92">
        <f t="shared" si="87"/>
        <v>7.0509922833891494</v>
      </c>
      <c r="Q1107" s="92">
        <f t="shared" ca="1" si="88"/>
        <v>0.99586131583185733</v>
      </c>
      <c r="R1107" s="92">
        <f t="shared" ca="1" si="89"/>
        <v>6.7718569476566293</v>
      </c>
    </row>
    <row r="1108" spans="1:18" x14ac:dyDescent="0.3">
      <c r="A1108" s="107">
        <v>40962.6875</v>
      </c>
      <c r="B1108" s="92">
        <v>6.66</v>
      </c>
      <c r="C1108" s="92">
        <v>6.56</v>
      </c>
      <c r="D1108" s="92">
        <v>6.41</v>
      </c>
      <c r="E1108" s="92">
        <v>6.32</v>
      </c>
      <c r="F1108" s="92">
        <v>6.23</v>
      </c>
      <c r="G1108" s="92">
        <v>6.06</v>
      </c>
      <c r="H1108" s="92">
        <v>5.87</v>
      </c>
      <c r="I1108" s="92">
        <v>5.74</v>
      </c>
      <c r="J1108" s="92">
        <v>5.66</v>
      </c>
      <c r="K1108" s="92">
        <v>5.48</v>
      </c>
      <c r="L1108" s="92">
        <v>6.11</v>
      </c>
      <c r="N1108" s="92">
        <f t="shared" ca="1" si="85"/>
        <v>6.024211792129254</v>
      </c>
      <c r="O1108" s="92">
        <f t="shared" si="86"/>
        <v>0.29437308030339909</v>
      </c>
      <c r="P1108" s="92">
        <f t="shared" si="87"/>
        <v>6.0324050879010711</v>
      </c>
      <c r="Q1108" s="92">
        <f t="shared" ca="1" si="88"/>
        <v>0.99864178621090116</v>
      </c>
      <c r="R1108" s="92">
        <f t="shared" ca="1" si="89"/>
        <v>6.101701313748606</v>
      </c>
    </row>
    <row r="1109" spans="1:18" x14ac:dyDescent="0.3">
      <c r="A1109" s="107">
        <v>40962.694444444445</v>
      </c>
      <c r="B1109" s="92">
        <v>7.66</v>
      </c>
      <c r="C1109" s="92">
        <v>7.59</v>
      </c>
      <c r="D1109" s="92">
        <v>7.49</v>
      </c>
      <c r="E1109" s="92">
        <v>7.37</v>
      </c>
      <c r="F1109" s="92">
        <v>7.22</v>
      </c>
      <c r="G1109" s="92">
        <v>7.06</v>
      </c>
      <c r="H1109" s="92">
        <v>6.86</v>
      </c>
      <c r="I1109" s="92">
        <v>6.69</v>
      </c>
      <c r="J1109" s="92">
        <v>6.6</v>
      </c>
      <c r="K1109" s="92">
        <v>6.39</v>
      </c>
      <c r="L1109" s="92">
        <v>7.06</v>
      </c>
      <c r="N1109" s="92">
        <f t="shared" ca="1" si="85"/>
        <v>7.0181154986764254</v>
      </c>
      <c r="O1109" s="92">
        <f t="shared" si="86"/>
        <v>0.26556379093159033</v>
      </c>
      <c r="P1109" s="92">
        <f t="shared" si="87"/>
        <v>7.0309912656495257</v>
      </c>
      <c r="Q1109" s="92">
        <f t="shared" ca="1" si="88"/>
        <v>0.99816871242096317</v>
      </c>
      <c r="R1109" s="92">
        <f t="shared" ca="1" si="89"/>
        <v>7.0470711096919993</v>
      </c>
    </row>
    <row r="1110" spans="1:18" x14ac:dyDescent="0.3">
      <c r="A1110" s="107">
        <v>40962.701388888891</v>
      </c>
      <c r="B1110" s="92">
        <v>6.29</v>
      </c>
      <c r="C1110" s="92">
        <v>6.23</v>
      </c>
      <c r="D1110" s="92">
        <v>6.13</v>
      </c>
      <c r="E1110" s="92">
        <v>6.03</v>
      </c>
      <c r="F1110" s="92">
        <v>5.93</v>
      </c>
      <c r="G1110" s="92">
        <v>5.81</v>
      </c>
      <c r="H1110" s="92">
        <v>5.64</v>
      </c>
      <c r="I1110" s="92">
        <v>5.42</v>
      </c>
      <c r="J1110" s="92">
        <v>5.21</v>
      </c>
      <c r="K1110" s="92">
        <v>4.92</v>
      </c>
      <c r="L1110" s="92">
        <v>5.76</v>
      </c>
      <c r="N1110" s="92">
        <f t="shared" ca="1" si="85"/>
        <v>5.7069794360514985</v>
      </c>
      <c r="O1110" s="92">
        <f t="shared" si="86"/>
        <v>0.27442492966646875</v>
      </c>
      <c r="P1110" s="92">
        <f t="shared" si="87"/>
        <v>5.7853325019587611</v>
      </c>
      <c r="Q1110" s="92">
        <f t="shared" ca="1" si="88"/>
        <v>0.98645660108892019</v>
      </c>
      <c r="R1110" s="92">
        <f t="shared" ca="1" si="89"/>
        <v>5.6819900222721804</v>
      </c>
    </row>
    <row r="1111" spans="1:18" x14ac:dyDescent="0.3">
      <c r="A1111" s="107">
        <v>40962.708333333336</v>
      </c>
      <c r="B1111" s="92">
        <v>6.1</v>
      </c>
      <c r="C1111" s="92">
        <v>6.01</v>
      </c>
      <c r="D1111" s="92">
        <v>5.83</v>
      </c>
      <c r="E1111" s="92">
        <v>5.64</v>
      </c>
      <c r="F1111" s="92">
        <v>5.49</v>
      </c>
      <c r="G1111" s="92">
        <v>5.34</v>
      </c>
      <c r="H1111" s="92">
        <v>5.17</v>
      </c>
      <c r="I1111" s="92">
        <v>4.99</v>
      </c>
      <c r="J1111" s="92">
        <v>4.8099999999999996</v>
      </c>
      <c r="K1111" s="92">
        <v>4.55</v>
      </c>
      <c r="L1111" s="92">
        <v>5.34</v>
      </c>
      <c r="N1111" s="92">
        <f t="shared" ca="1" si="85"/>
        <v>5.2995186376754484</v>
      </c>
      <c r="O1111" s="92">
        <f t="shared" si="86"/>
        <v>0.29897322558278083</v>
      </c>
      <c r="P1111" s="92">
        <f t="shared" si="87"/>
        <v>5.3153045822480154</v>
      </c>
      <c r="Q1111" s="92">
        <f t="shared" ca="1" si="88"/>
        <v>0.99703009595625269</v>
      </c>
      <c r="R1111" s="92">
        <f t="shared" ca="1" si="89"/>
        <v>5.3241407124063889</v>
      </c>
    </row>
    <row r="1112" spans="1:18" x14ac:dyDescent="0.3">
      <c r="A1112" s="107">
        <v>40962.715277777781</v>
      </c>
      <c r="B1112" s="92">
        <v>5.63</v>
      </c>
      <c r="C1112" s="92">
        <v>5.56</v>
      </c>
      <c r="D1112" s="92">
        <v>5.48</v>
      </c>
      <c r="E1112" s="92">
        <v>5.33</v>
      </c>
      <c r="F1112" s="92">
        <v>5.23</v>
      </c>
      <c r="G1112" s="92">
        <v>5.16</v>
      </c>
      <c r="H1112" s="92">
        <v>5.09</v>
      </c>
      <c r="I1112" s="92">
        <v>5.0599999999999996</v>
      </c>
      <c r="J1112" s="92">
        <v>5.0199999999999996</v>
      </c>
      <c r="K1112" s="92">
        <v>4.9000000000000004</v>
      </c>
      <c r="L1112" s="92">
        <v>5.19</v>
      </c>
      <c r="N1112" s="92">
        <f t="shared" ca="1" si="85"/>
        <v>5.1873411716096101</v>
      </c>
      <c r="O1112" s="92">
        <f t="shared" si="86"/>
        <v>0.12622027979620085</v>
      </c>
      <c r="P1112" s="92">
        <f t="shared" si="87"/>
        <v>5.1499120493355202</v>
      </c>
      <c r="Q1112" s="92">
        <f t="shared" ca="1" si="88"/>
        <v>1.0072679148528214</v>
      </c>
      <c r="R1112" s="92">
        <f t="shared" ca="1" si="89"/>
        <v>5.2277204780861437</v>
      </c>
    </row>
    <row r="1113" spans="1:18" x14ac:dyDescent="0.3">
      <c r="A1113" s="107">
        <v>40962.722222222219</v>
      </c>
      <c r="B1113" s="92">
        <v>5.95</v>
      </c>
      <c r="C1113" s="92">
        <v>5.81</v>
      </c>
      <c r="D1113" s="92">
        <v>5.64</v>
      </c>
      <c r="E1113" s="92">
        <v>5.53</v>
      </c>
      <c r="F1113" s="92">
        <v>5.48</v>
      </c>
      <c r="G1113" s="92">
        <v>5.42</v>
      </c>
      <c r="H1113" s="92">
        <v>5.22</v>
      </c>
      <c r="I1113" s="92">
        <v>5.01</v>
      </c>
      <c r="J1113" s="92">
        <v>4.83</v>
      </c>
      <c r="K1113" s="92">
        <v>4.47</v>
      </c>
      <c r="L1113" s="92">
        <v>5.27</v>
      </c>
      <c r="N1113" s="92">
        <f t="shared" ca="1" si="85"/>
        <v>5.2751725381997696</v>
      </c>
      <c r="O1113" s="92">
        <f t="shared" si="86"/>
        <v>0.34744633663146257</v>
      </c>
      <c r="P1113" s="92">
        <f t="shared" si="87"/>
        <v>5.3908816481889499</v>
      </c>
      <c r="Q1113" s="92">
        <f t="shared" ca="1" si="88"/>
        <v>0.97853614352152352</v>
      </c>
      <c r="R1113" s="92">
        <f t="shared" ca="1" si="89"/>
        <v>5.1568854763584282</v>
      </c>
    </row>
    <row r="1114" spans="1:18" x14ac:dyDescent="0.3">
      <c r="A1114" s="107">
        <v>40962.729166666664</v>
      </c>
      <c r="B1114" s="92">
        <v>6.49</v>
      </c>
      <c r="C1114" s="92">
        <v>6.41</v>
      </c>
      <c r="D1114" s="92">
        <v>6.25</v>
      </c>
      <c r="E1114" s="92">
        <v>5.99</v>
      </c>
      <c r="F1114" s="92">
        <v>5.81</v>
      </c>
      <c r="G1114" s="92">
        <v>5.73</v>
      </c>
      <c r="H1114" s="92">
        <v>5.67</v>
      </c>
      <c r="I1114" s="92">
        <v>5.47</v>
      </c>
      <c r="J1114" s="92">
        <v>5.23</v>
      </c>
      <c r="K1114" s="92">
        <v>5</v>
      </c>
      <c r="L1114" s="92">
        <v>5.64</v>
      </c>
      <c r="N1114" s="92">
        <f t="shared" ca="1" si="85"/>
        <v>5.7123794278254572</v>
      </c>
      <c r="O1114" s="92">
        <f t="shared" si="86"/>
        <v>9.7274413577405724E-2</v>
      </c>
      <c r="P1114" s="92">
        <f t="shared" si="87"/>
        <v>5.7213647527635327</v>
      </c>
      <c r="Q1114" s="92">
        <f t="shared" ca="1" si="88"/>
        <v>0.99842951370409738</v>
      </c>
      <c r="R1114" s="92">
        <f t="shared" ca="1" si="89"/>
        <v>5.6311424572911086</v>
      </c>
    </row>
    <row r="1115" spans="1:18" x14ac:dyDescent="0.3">
      <c r="A1115" s="107">
        <v>40962.736111111109</v>
      </c>
      <c r="B1115" s="92">
        <v>6.71</v>
      </c>
      <c r="C1115" s="92">
        <v>6.65</v>
      </c>
      <c r="D1115" s="92">
        <v>6.47</v>
      </c>
      <c r="E1115" s="92">
        <v>6.26</v>
      </c>
      <c r="F1115" s="92">
        <v>6.1</v>
      </c>
      <c r="G1115" s="92">
        <v>5.9</v>
      </c>
      <c r="H1115" s="92">
        <v>5.73</v>
      </c>
      <c r="I1115" s="92">
        <v>5.55</v>
      </c>
      <c r="J1115" s="92">
        <v>5.39</v>
      </c>
      <c r="K1115" s="92">
        <v>4.97</v>
      </c>
      <c r="L1115" s="92">
        <v>5.81</v>
      </c>
      <c r="N1115" s="92">
        <f t="shared" ca="1" si="85"/>
        <v>5.8809571342765015</v>
      </c>
      <c r="O1115" s="92">
        <f t="shared" si="86"/>
        <v>0.27017698639432686</v>
      </c>
      <c r="P1115" s="92">
        <f t="shared" si="87"/>
        <v>5.8753373315432809</v>
      </c>
      <c r="Q1115" s="92">
        <f t="shared" ca="1" si="88"/>
        <v>1.0009565072464945</v>
      </c>
      <c r="R1115" s="92">
        <f t="shared" ca="1" si="89"/>
        <v>5.8155573071021331</v>
      </c>
    </row>
    <row r="1116" spans="1:18" x14ac:dyDescent="0.3">
      <c r="A1116" s="107">
        <v>40962.743055555555</v>
      </c>
      <c r="B1116" s="92">
        <v>5.43</v>
      </c>
      <c r="C1116" s="92">
        <v>5.41</v>
      </c>
      <c r="D1116" s="92">
        <v>5.37</v>
      </c>
      <c r="E1116" s="92">
        <v>5.42</v>
      </c>
      <c r="F1116" s="92">
        <v>5.39</v>
      </c>
      <c r="G1116" s="92">
        <v>5.25</v>
      </c>
      <c r="H1116" s="92">
        <v>5.17</v>
      </c>
      <c r="I1116" s="92">
        <v>5.08</v>
      </c>
      <c r="J1116" s="92">
        <v>5.01</v>
      </c>
      <c r="K1116" s="92">
        <v>5.05</v>
      </c>
      <c r="L1116" s="92">
        <v>5.44</v>
      </c>
      <c r="N1116" s="92">
        <f t="shared" ca="1" si="85"/>
        <v>5.2349715826317134</v>
      </c>
      <c r="O1116" s="92">
        <f t="shared" si="86"/>
        <v>0.14189889498851099</v>
      </c>
      <c r="P1116" s="92">
        <f t="shared" si="87"/>
        <v>5.2384625545788728</v>
      </c>
      <c r="Q1116" s="92">
        <f t="shared" ca="1" si="88"/>
        <v>0.99933358845065945</v>
      </c>
      <c r="R1116" s="92">
        <f t="shared" ca="1" si="89"/>
        <v>5.436374721171588</v>
      </c>
    </row>
    <row r="1117" spans="1:18" x14ac:dyDescent="0.3">
      <c r="A1117" s="107">
        <v>40962.75</v>
      </c>
      <c r="B1117" s="92">
        <v>6.33</v>
      </c>
      <c r="C1117" s="92">
        <v>6.27</v>
      </c>
      <c r="D1117" s="92">
        <v>6.08</v>
      </c>
      <c r="E1117" s="92">
        <v>5.78</v>
      </c>
      <c r="F1117" s="92">
        <v>5.49</v>
      </c>
      <c r="G1117" s="92">
        <v>5.23</v>
      </c>
      <c r="H1117" s="92">
        <v>5.03</v>
      </c>
      <c r="I1117" s="92">
        <v>4.8499999999999996</v>
      </c>
      <c r="J1117" s="92">
        <v>4.6500000000000004</v>
      </c>
      <c r="K1117" s="92">
        <v>4.47</v>
      </c>
      <c r="L1117" s="92">
        <v>5.33</v>
      </c>
      <c r="N1117" s="92">
        <f t="shared" ca="1" si="85"/>
        <v>5.2762532011251233</v>
      </c>
      <c r="O1117" s="92">
        <f t="shared" si="86"/>
        <v>0.36031792214271741</v>
      </c>
      <c r="P1117" s="92">
        <f t="shared" si="87"/>
        <v>5.2008643961402852</v>
      </c>
      <c r="Q1117" s="92">
        <f t="shared" ca="1" si="88"/>
        <v>1.0144954375354962</v>
      </c>
      <c r="R1117" s="92">
        <f t="shared" ca="1" si="89"/>
        <v>5.4072606820641944</v>
      </c>
    </row>
    <row r="1118" spans="1:18" x14ac:dyDescent="0.3">
      <c r="A1118" s="107">
        <v>40962.756944444445</v>
      </c>
      <c r="B1118" s="92">
        <v>6.49</v>
      </c>
      <c r="C1118" s="92">
        <v>6.44</v>
      </c>
      <c r="D1118" s="92">
        <v>6.25</v>
      </c>
      <c r="E1118" s="92">
        <v>6.04</v>
      </c>
      <c r="F1118" s="92">
        <v>5.85</v>
      </c>
      <c r="G1118" s="92">
        <v>5.67</v>
      </c>
      <c r="H1118" s="92">
        <v>5.5</v>
      </c>
      <c r="I1118" s="92">
        <v>5.3</v>
      </c>
      <c r="J1118" s="92">
        <v>5.1100000000000003</v>
      </c>
      <c r="K1118" s="92">
        <v>4.88</v>
      </c>
      <c r="L1118" s="92">
        <v>5.82</v>
      </c>
      <c r="N1118" s="92">
        <f t="shared" ca="1" si="85"/>
        <v>5.6495755262846172</v>
      </c>
      <c r="O1118" s="92">
        <f t="shared" si="86"/>
        <v>0.28130502840692212</v>
      </c>
      <c r="P1118" s="92">
        <f t="shared" si="87"/>
        <v>5.645324678712476</v>
      </c>
      <c r="Q1118" s="92">
        <f t="shared" ca="1" si="88"/>
        <v>1.000752985490484</v>
      </c>
      <c r="R1118" s="92">
        <f t="shared" ca="1" si="89"/>
        <v>5.8243823755546167</v>
      </c>
    </row>
    <row r="1119" spans="1:18" x14ac:dyDescent="0.3">
      <c r="A1119" s="107">
        <v>40962.763888888891</v>
      </c>
      <c r="B1119" s="92">
        <v>6.77</v>
      </c>
      <c r="C1119" s="92">
        <v>6.74</v>
      </c>
      <c r="D1119" s="92">
        <v>6.59</v>
      </c>
      <c r="E1119" s="92">
        <v>6.37</v>
      </c>
      <c r="F1119" s="92">
        <v>6.12</v>
      </c>
      <c r="G1119" s="92">
        <v>5.86</v>
      </c>
      <c r="H1119" s="92">
        <v>5.65</v>
      </c>
      <c r="I1119" s="92">
        <v>5.46</v>
      </c>
      <c r="J1119" s="92">
        <v>5.23</v>
      </c>
      <c r="K1119" s="92">
        <v>4.8</v>
      </c>
      <c r="L1119" s="92">
        <v>5.87</v>
      </c>
      <c r="N1119" s="92">
        <f t="shared" ca="1" si="85"/>
        <v>5.8554813924016944</v>
      </c>
      <c r="O1119" s="92">
        <f t="shared" si="86"/>
        <v>0.337241008621052</v>
      </c>
      <c r="P1119" s="92">
        <f t="shared" si="87"/>
        <v>5.8294400887436435</v>
      </c>
      <c r="Q1119" s="92">
        <f t="shared" ca="1" si="88"/>
        <v>1.0044672049564993</v>
      </c>
      <c r="R1119" s="92">
        <f t="shared" ca="1" si="89"/>
        <v>5.8962224930946512</v>
      </c>
    </row>
    <row r="1120" spans="1:18" x14ac:dyDescent="0.3">
      <c r="A1120" s="107">
        <v>40962.770833333336</v>
      </c>
      <c r="B1120" s="92">
        <v>5.41</v>
      </c>
      <c r="C1120" s="92">
        <v>5.33</v>
      </c>
      <c r="D1120" s="92">
        <v>5.19</v>
      </c>
      <c r="E1120" s="92">
        <v>4.93</v>
      </c>
      <c r="F1120" s="92">
        <v>4.7300000000000004</v>
      </c>
      <c r="G1120" s="92">
        <v>4.49</v>
      </c>
      <c r="H1120" s="92">
        <v>4.1900000000000004</v>
      </c>
      <c r="I1120" s="92">
        <v>3.98</v>
      </c>
      <c r="J1120" s="92">
        <v>3.79</v>
      </c>
      <c r="K1120" s="92">
        <v>3.39</v>
      </c>
      <c r="L1120" s="92">
        <v>4.46</v>
      </c>
      <c r="N1120" s="92">
        <f t="shared" ca="1" si="85"/>
        <v>4.4312709863497517</v>
      </c>
      <c r="O1120" s="92">
        <f t="shared" si="86"/>
        <v>0.63903222548277405</v>
      </c>
      <c r="P1120" s="92">
        <f t="shared" si="87"/>
        <v>4.4457341877675303</v>
      </c>
      <c r="Q1120" s="92">
        <f t="shared" ca="1" si="88"/>
        <v>0.99674672375654527</v>
      </c>
      <c r="R1120" s="92">
        <f t="shared" ca="1" si="89"/>
        <v>4.4454903879541918</v>
      </c>
    </row>
    <row r="1121" spans="1:18" x14ac:dyDescent="0.3">
      <c r="A1121" s="107">
        <v>40963.916666666664</v>
      </c>
      <c r="B1121" s="92">
        <v>5.29</v>
      </c>
      <c r="C1121" s="92">
        <v>5.28</v>
      </c>
      <c r="D1121" s="92">
        <v>5.26</v>
      </c>
      <c r="E1121" s="92">
        <v>5.2</v>
      </c>
      <c r="F1121" s="92">
        <v>5.07</v>
      </c>
      <c r="G1121" s="92">
        <v>4.8899999999999997</v>
      </c>
      <c r="H1121" s="92">
        <v>4.72</v>
      </c>
      <c r="I1121" s="92">
        <v>4.58</v>
      </c>
      <c r="J1121" s="92">
        <v>4.46</v>
      </c>
      <c r="K1121" s="92">
        <v>4.25</v>
      </c>
      <c r="L1121" s="92">
        <v>3.69</v>
      </c>
      <c r="N1121" s="92">
        <f t="shared" ca="1" si="85"/>
        <v>4.8555056383664299</v>
      </c>
      <c r="O1121" s="92">
        <f t="shared" si="86"/>
        <v>0.32697839191773165</v>
      </c>
      <c r="P1121" s="92">
        <f t="shared" si="87"/>
        <v>4.8652727097075097</v>
      </c>
      <c r="Q1121" s="92">
        <f t="shared" ca="1" si="88"/>
        <v>0.9979924925232676</v>
      </c>
      <c r="R1121" s="92">
        <f t="shared" ca="1" si="89"/>
        <v>3.6825922974108574</v>
      </c>
    </row>
    <row r="1122" spans="1:18" x14ac:dyDescent="0.3">
      <c r="A1122" s="107">
        <v>40963.923611111109</v>
      </c>
      <c r="B1122" s="92">
        <v>4.57</v>
      </c>
      <c r="C1122" s="92">
        <v>4.5</v>
      </c>
      <c r="D1122" s="92">
        <v>4.41</v>
      </c>
      <c r="E1122" s="92">
        <v>4.34</v>
      </c>
      <c r="F1122" s="92">
        <v>4.29</v>
      </c>
      <c r="G1122" s="92">
        <v>4.24</v>
      </c>
      <c r="H1122" s="92">
        <v>4.13</v>
      </c>
      <c r="I1122" s="92">
        <v>3.92</v>
      </c>
      <c r="J1122" s="92">
        <v>3.63</v>
      </c>
      <c r="K1122" s="92">
        <v>3.35</v>
      </c>
      <c r="L1122" s="92">
        <v>3.62</v>
      </c>
      <c r="N1122" s="92">
        <f t="shared" ca="1" si="85"/>
        <v>4.1058820624585595</v>
      </c>
      <c r="O1122" s="92">
        <f t="shared" si="86"/>
        <v>0.24290723164115779</v>
      </c>
      <c r="P1122" s="92">
        <f t="shared" si="87"/>
        <v>4.2240618559046803</v>
      </c>
      <c r="Q1122" s="92">
        <f t="shared" ca="1" si="88"/>
        <v>0.97202223890710282</v>
      </c>
      <c r="R1122" s="92">
        <f t="shared" ca="1" si="89"/>
        <v>3.5187205048437122</v>
      </c>
    </row>
    <row r="1123" spans="1:18" x14ac:dyDescent="0.3">
      <c r="A1123" s="107">
        <v>40963.9375</v>
      </c>
      <c r="B1123" s="92">
        <v>4.4800000000000004</v>
      </c>
      <c r="C1123" s="92">
        <v>4.47</v>
      </c>
      <c r="D1123" s="92">
        <v>4.4000000000000004</v>
      </c>
      <c r="E1123" s="92">
        <v>4.34</v>
      </c>
      <c r="F1123" s="92">
        <v>4.2300000000000004</v>
      </c>
      <c r="G1123" s="92">
        <v>4.1500000000000004</v>
      </c>
      <c r="H1123" s="92">
        <v>4.0599999999999996</v>
      </c>
      <c r="I1123" s="92">
        <v>3.93</v>
      </c>
      <c r="J1123" s="92">
        <v>3.86</v>
      </c>
      <c r="K1123" s="92">
        <v>3.69</v>
      </c>
      <c r="L1123" s="92">
        <v>4.3</v>
      </c>
      <c r="N1123" s="92">
        <f t="shared" ca="1" si="85"/>
        <v>4.1220343983581884</v>
      </c>
      <c r="O1123" s="92">
        <f t="shared" si="86"/>
        <v>0.20261190590681402</v>
      </c>
      <c r="P1123" s="92">
        <f t="shared" si="87"/>
        <v>4.1369839235654453</v>
      </c>
      <c r="Q1123" s="92">
        <f t="shared" ca="1" si="88"/>
        <v>0.99638637096893223</v>
      </c>
      <c r="R1123" s="92">
        <f t="shared" ca="1" si="89"/>
        <v>4.2844613951664083</v>
      </c>
    </row>
    <row r="1124" spans="1:18" x14ac:dyDescent="0.3">
      <c r="A1124" s="107">
        <v>40963.944444444445</v>
      </c>
      <c r="B1124" s="92">
        <v>4.34</v>
      </c>
      <c r="C1124" s="92">
        <v>4.28</v>
      </c>
      <c r="D1124" s="92">
        <v>4.2</v>
      </c>
      <c r="E1124" s="92">
        <v>4.1100000000000003</v>
      </c>
      <c r="F1124" s="92">
        <v>3.97</v>
      </c>
      <c r="G1124" s="92">
        <v>3.84</v>
      </c>
      <c r="H1124" s="92">
        <v>3.73</v>
      </c>
      <c r="I1124" s="92">
        <v>3.59</v>
      </c>
      <c r="J1124" s="92">
        <v>3.47</v>
      </c>
      <c r="K1124" s="92">
        <v>3.3</v>
      </c>
      <c r="L1124" s="92">
        <v>3.93</v>
      </c>
      <c r="N1124" s="92">
        <f t="shared" ca="1" si="85"/>
        <v>3.8242335912267085</v>
      </c>
      <c r="O1124" s="92">
        <f t="shared" si="86"/>
        <v>0.26858118636895767</v>
      </c>
      <c r="P1124" s="92">
        <f t="shared" si="87"/>
        <v>3.824042976636294</v>
      </c>
      <c r="Q1124" s="92">
        <f t="shared" ca="1" si="88"/>
        <v>1.0000498463515131</v>
      </c>
      <c r="R1124" s="92">
        <f t="shared" ca="1" si="89"/>
        <v>3.9301958961614467</v>
      </c>
    </row>
    <row r="1125" spans="1:18" x14ac:dyDescent="0.3">
      <c r="A1125" s="107">
        <v>40963.951388888891</v>
      </c>
      <c r="B1125" s="92">
        <v>4.5</v>
      </c>
      <c r="C1125" s="92">
        <v>4.47</v>
      </c>
      <c r="D1125" s="92">
        <v>4.4000000000000004</v>
      </c>
      <c r="E1125" s="92">
        <v>4.28</v>
      </c>
      <c r="F1125" s="92">
        <v>4.16</v>
      </c>
      <c r="G1125" s="92">
        <v>4</v>
      </c>
      <c r="H1125" s="92">
        <v>3.86</v>
      </c>
      <c r="I1125" s="92">
        <v>3.72</v>
      </c>
      <c r="J1125" s="92">
        <v>3.6</v>
      </c>
      <c r="K1125" s="92">
        <v>3.38</v>
      </c>
      <c r="L1125" s="92">
        <v>4.05</v>
      </c>
      <c r="N1125" s="92">
        <f t="shared" ca="1" si="85"/>
        <v>3.9788914577830887</v>
      </c>
      <c r="O1125" s="92">
        <f t="shared" si="86"/>
        <v>0.32923017716858261</v>
      </c>
      <c r="P1125" s="92">
        <f t="shared" si="87"/>
        <v>3.9796342378667515</v>
      </c>
      <c r="Q1125" s="92">
        <f t="shared" ca="1" si="88"/>
        <v>0.99981335468556498</v>
      </c>
      <c r="R1125" s="92">
        <f t="shared" ca="1" si="89"/>
        <v>4.0492440864765378</v>
      </c>
    </row>
    <row r="1126" spans="1:18" x14ac:dyDescent="0.3">
      <c r="A1126" s="107">
        <v>40963.958333333336</v>
      </c>
      <c r="B1126" s="92">
        <v>4.7699999999999996</v>
      </c>
      <c r="C1126" s="92">
        <v>4.74</v>
      </c>
      <c r="D1126" s="92">
        <v>4.7</v>
      </c>
      <c r="E1126" s="92">
        <v>4.6900000000000004</v>
      </c>
      <c r="F1126" s="92">
        <v>4.6500000000000004</v>
      </c>
      <c r="G1126" s="92">
        <v>4.62</v>
      </c>
      <c r="H1126" s="92">
        <v>4.5199999999999996</v>
      </c>
      <c r="I1126" s="92">
        <v>4.34</v>
      </c>
      <c r="J1126" s="92">
        <v>4.1100000000000003</v>
      </c>
      <c r="K1126" s="92">
        <v>3.88</v>
      </c>
      <c r="L1126" s="92">
        <v>4.67</v>
      </c>
      <c r="N1126" s="92">
        <f t="shared" ca="1" si="85"/>
        <v>4.4911846215614917</v>
      </c>
      <c r="O1126" s="92">
        <f t="shared" si="86"/>
        <v>0.20221778367530413</v>
      </c>
      <c r="P1126" s="92">
        <f t="shared" si="87"/>
        <v>4.605537955963265</v>
      </c>
      <c r="Q1126" s="92">
        <f t="shared" ca="1" si="88"/>
        <v>0.97517047183300087</v>
      </c>
      <c r="R1126" s="92">
        <f t="shared" ca="1" si="89"/>
        <v>4.5540461034601138</v>
      </c>
    </row>
    <row r="1127" spans="1:18" x14ac:dyDescent="0.3">
      <c r="A1127" s="107">
        <v>40963.965277777781</v>
      </c>
      <c r="B1127" s="92">
        <v>4.8</v>
      </c>
      <c r="C1127" s="92">
        <v>4.74</v>
      </c>
      <c r="D1127" s="92">
        <v>4.62</v>
      </c>
      <c r="E1127" s="92">
        <v>4.5199999999999996</v>
      </c>
      <c r="F1127" s="92">
        <v>4.47</v>
      </c>
      <c r="G1127" s="92">
        <v>4.45</v>
      </c>
      <c r="H1127" s="92">
        <v>4.4400000000000004</v>
      </c>
      <c r="I1127" s="92">
        <v>4.4000000000000004</v>
      </c>
      <c r="J1127" s="92">
        <v>4.3</v>
      </c>
      <c r="K1127" s="92">
        <v>4</v>
      </c>
      <c r="L1127" s="92">
        <v>4.5</v>
      </c>
      <c r="N1127" s="92">
        <f t="shared" ca="1" si="85"/>
        <v>4.4413825059175123</v>
      </c>
      <c r="O1127" s="92">
        <f t="shared" si="86"/>
        <v>2.0789623978308726E-2</v>
      </c>
      <c r="P1127" s="92">
        <f t="shared" si="87"/>
        <v>4.4485658795133594</v>
      </c>
      <c r="Q1127" s="92">
        <f t="shared" ca="1" si="88"/>
        <v>0.99838523834637849</v>
      </c>
      <c r="R1127" s="92">
        <f t="shared" ca="1" si="89"/>
        <v>4.492733572558703</v>
      </c>
    </row>
    <row r="1128" spans="1:18" x14ac:dyDescent="0.3">
      <c r="A1128" s="107">
        <v>40963.972222222219</v>
      </c>
      <c r="B1128" s="92">
        <v>4.74</v>
      </c>
      <c r="C1128" s="92">
        <v>4.6900000000000004</v>
      </c>
      <c r="D1128" s="92">
        <v>4.5999999999999996</v>
      </c>
      <c r="E1128" s="92">
        <v>4.5199999999999996</v>
      </c>
      <c r="F1128" s="92">
        <v>4.4400000000000004</v>
      </c>
      <c r="G1128" s="92">
        <v>4.33</v>
      </c>
      <c r="H1128" s="92">
        <v>4.18</v>
      </c>
      <c r="I1128" s="92">
        <v>3.99</v>
      </c>
      <c r="J1128" s="92">
        <v>3.82</v>
      </c>
      <c r="K1128" s="92">
        <v>3.6</v>
      </c>
      <c r="L1128" s="92">
        <v>4.4000000000000004</v>
      </c>
      <c r="N1128" s="92">
        <f t="shared" ca="1" si="85"/>
        <v>4.2433626721096704</v>
      </c>
      <c r="O1128" s="92">
        <f t="shared" si="86"/>
        <v>0.32580286102661554</v>
      </c>
      <c r="P1128" s="92">
        <f t="shared" si="87"/>
        <v>4.3081829835536203</v>
      </c>
      <c r="Q1128" s="92">
        <f t="shared" ca="1" si="88"/>
        <v>0.98495414152755356</v>
      </c>
      <c r="R1128" s="92">
        <f t="shared" ca="1" si="89"/>
        <v>4.3337982227212359</v>
      </c>
    </row>
    <row r="1129" spans="1:18" x14ac:dyDescent="0.3">
      <c r="A1129" s="107">
        <v>40963.979166666664</v>
      </c>
      <c r="B1129" s="92">
        <v>5.41</v>
      </c>
      <c r="C1129" s="92">
        <v>5.39</v>
      </c>
      <c r="D1129" s="92">
        <v>5.32</v>
      </c>
      <c r="E1129" s="92">
        <v>5.17</v>
      </c>
      <c r="F1129" s="92">
        <v>4.99</v>
      </c>
      <c r="G1129" s="92">
        <v>4.8</v>
      </c>
      <c r="H1129" s="92">
        <v>4.58</v>
      </c>
      <c r="I1129" s="92">
        <v>4.3499999999999996</v>
      </c>
      <c r="J1129" s="92">
        <v>4.1500000000000004</v>
      </c>
      <c r="K1129" s="92">
        <v>3.87</v>
      </c>
      <c r="L1129" s="92">
        <v>4.92</v>
      </c>
      <c r="N1129" s="92">
        <f t="shared" ca="1" si="85"/>
        <v>4.7299937426694196</v>
      </c>
      <c r="O1129" s="92">
        <f t="shared" si="86"/>
        <v>0.4335585032482917</v>
      </c>
      <c r="P1129" s="92">
        <f t="shared" si="87"/>
        <v>4.7678427360363127</v>
      </c>
      <c r="Q1129" s="92">
        <f t="shared" ca="1" si="88"/>
        <v>0.99206161036293783</v>
      </c>
      <c r="R1129" s="92">
        <f t="shared" ca="1" si="89"/>
        <v>4.8809431229856539</v>
      </c>
    </row>
    <row r="1130" spans="1:18" x14ac:dyDescent="0.3">
      <c r="A1130" s="107">
        <v>40963.986111111109</v>
      </c>
      <c r="B1130" s="92">
        <v>5.07</v>
      </c>
      <c r="C1130" s="92">
        <v>5.01</v>
      </c>
      <c r="D1130" s="92">
        <v>4.87</v>
      </c>
      <c r="E1130" s="92">
        <v>4.6399999999999997</v>
      </c>
      <c r="F1130" s="92">
        <v>4.4400000000000004</v>
      </c>
      <c r="G1130" s="92">
        <v>4.24</v>
      </c>
      <c r="H1130" s="92">
        <v>4.04</v>
      </c>
      <c r="I1130" s="92">
        <v>3.88</v>
      </c>
      <c r="J1130" s="92">
        <v>3.74</v>
      </c>
      <c r="K1130" s="92">
        <v>3.55</v>
      </c>
      <c r="L1130" s="92">
        <v>4.38</v>
      </c>
      <c r="N1130" s="92">
        <f t="shared" ca="1" si="85"/>
        <v>4.2412401987685344</v>
      </c>
      <c r="O1130" s="92">
        <f t="shared" si="86"/>
        <v>0.44651119756773444</v>
      </c>
      <c r="P1130" s="92">
        <f t="shared" si="87"/>
        <v>4.2107487251957174</v>
      </c>
      <c r="Q1130" s="92">
        <f t="shared" ca="1" si="88"/>
        <v>1.0072413424696578</v>
      </c>
      <c r="R1130" s="92">
        <f t="shared" ca="1" si="89"/>
        <v>4.4117170800171008</v>
      </c>
    </row>
    <row r="1131" spans="1:18" x14ac:dyDescent="0.3">
      <c r="A1131" s="107">
        <v>40963.993055555555</v>
      </c>
      <c r="B1131" s="92">
        <v>5.0199999999999996</v>
      </c>
      <c r="C1131" s="92">
        <v>4.8099999999999996</v>
      </c>
      <c r="D1131" s="92">
        <v>4.57</v>
      </c>
      <c r="E1131" s="92">
        <v>4.3899999999999997</v>
      </c>
      <c r="F1131" s="92">
        <v>4.3099999999999996</v>
      </c>
      <c r="G1131" s="92">
        <v>4.24</v>
      </c>
      <c r="H1131" s="92">
        <v>4.0999999999999996</v>
      </c>
      <c r="I1131" s="92">
        <v>3.99</v>
      </c>
      <c r="J1131" s="92">
        <v>3.85</v>
      </c>
      <c r="K1131" s="92">
        <v>3.56</v>
      </c>
      <c r="L1131" s="92">
        <v>4.2</v>
      </c>
      <c r="N1131" s="92">
        <f t="shared" ca="1" si="85"/>
        <v>4.1903287206041071</v>
      </c>
      <c r="O1131" s="92">
        <f t="shared" si="86"/>
        <v>0.31027800848878978</v>
      </c>
      <c r="P1131" s="92">
        <f t="shared" si="87"/>
        <v>4.2196520039229446</v>
      </c>
      <c r="Q1131" s="92">
        <f t="shared" ca="1" si="88"/>
        <v>0.99305078160673532</v>
      </c>
      <c r="R1131" s="92">
        <f t="shared" ca="1" si="89"/>
        <v>4.1708132827482887</v>
      </c>
    </row>
    <row r="1132" spans="1:18" x14ac:dyDescent="0.3">
      <c r="A1132" s="107">
        <v>40964.534722222219</v>
      </c>
      <c r="B1132" s="92">
        <v>8.61</v>
      </c>
      <c r="C1132" s="92">
        <v>8.6</v>
      </c>
      <c r="D1132" s="92">
        <v>8.6199999999999992</v>
      </c>
      <c r="E1132" s="92">
        <v>8.43</v>
      </c>
      <c r="F1132" s="92">
        <v>8.27</v>
      </c>
      <c r="G1132" s="92">
        <v>8.19</v>
      </c>
      <c r="H1132" s="92">
        <v>8.0399999999999991</v>
      </c>
      <c r="I1132" s="92">
        <v>7.76</v>
      </c>
      <c r="J1132" s="92">
        <v>7.58</v>
      </c>
      <c r="K1132" s="92">
        <v>7.16</v>
      </c>
      <c r="L1132" s="92">
        <v>8.2100000000000009</v>
      </c>
      <c r="N1132" s="92">
        <f t="shared" ca="1" si="85"/>
        <v>8.0835734397535681</v>
      </c>
      <c r="O1132" s="92">
        <f t="shared" si="86"/>
        <v>0.17081787592156597</v>
      </c>
      <c r="P1132" s="92">
        <f t="shared" si="87"/>
        <v>8.168338364698311</v>
      </c>
      <c r="Q1132" s="92">
        <f t="shared" ca="1" si="88"/>
        <v>0.9896227456356268</v>
      </c>
      <c r="R1132" s="92">
        <f t="shared" ca="1" si="89"/>
        <v>8.1248027416684963</v>
      </c>
    </row>
    <row r="1133" spans="1:18" x14ac:dyDescent="0.3">
      <c r="A1133" s="107">
        <v>40964.541666666664</v>
      </c>
      <c r="B1133" s="92">
        <v>8.27</v>
      </c>
      <c r="C1133" s="92">
        <v>8.19</v>
      </c>
      <c r="D1133" s="92">
        <v>8.19</v>
      </c>
      <c r="E1133" s="92">
        <v>8.15</v>
      </c>
      <c r="F1133" s="92">
        <v>8.09</v>
      </c>
      <c r="G1133" s="92">
        <v>7.97</v>
      </c>
      <c r="H1133" s="92">
        <v>7.88</v>
      </c>
      <c r="I1133" s="92">
        <v>7.78</v>
      </c>
      <c r="J1133" s="92">
        <v>7.67</v>
      </c>
      <c r="K1133" s="92">
        <v>7.37</v>
      </c>
      <c r="L1133" s="92">
        <v>7.99</v>
      </c>
      <c r="N1133" s="92">
        <f t="shared" ca="1" si="85"/>
        <v>7.933720401085651</v>
      </c>
      <c r="O1133" s="92">
        <f t="shared" si="86"/>
        <v>0.10494605617300383</v>
      </c>
      <c r="P1133" s="92">
        <f t="shared" si="87"/>
        <v>7.9570425316759641</v>
      </c>
      <c r="Q1133" s="92">
        <f t="shared" ca="1" si="88"/>
        <v>0.99706899510748237</v>
      </c>
      <c r="R1133" s="92">
        <f t="shared" ca="1" si="89"/>
        <v>7.966581270908784</v>
      </c>
    </row>
    <row r="1134" spans="1:18" x14ac:dyDescent="0.3">
      <c r="A1134" s="107">
        <v>40964.548611111109</v>
      </c>
      <c r="B1134" s="92">
        <v>8.17</v>
      </c>
      <c r="C1134" s="92">
        <v>8.14</v>
      </c>
      <c r="D1134" s="92">
        <v>7.95</v>
      </c>
      <c r="E1134" s="92">
        <v>7.8</v>
      </c>
      <c r="F1134" s="92">
        <v>7.67</v>
      </c>
      <c r="G1134" s="92">
        <v>7.47</v>
      </c>
      <c r="H1134" s="92">
        <v>7.39</v>
      </c>
      <c r="I1134" s="92">
        <v>7.25</v>
      </c>
      <c r="J1134" s="92">
        <v>7.11</v>
      </c>
      <c r="K1134" s="92">
        <v>6.86</v>
      </c>
      <c r="L1134" s="92">
        <v>7.63</v>
      </c>
      <c r="N1134" s="92">
        <f t="shared" ca="1" si="85"/>
        <v>7.499933481667056</v>
      </c>
      <c r="O1134" s="92">
        <f t="shared" si="86"/>
        <v>9.9500115631623059E-2</v>
      </c>
      <c r="P1134" s="92">
        <f t="shared" si="87"/>
        <v>7.4584851514821322</v>
      </c>
      <c r="Q1134" s="92">
        <f t="shared" ca="1" si="88"/>
        <v>1.0055572048939037</v>
      </c>
      <c r="R1134" s="92">
        <f t="shared" ca="1" si="89"/>
        <v>7.6724014733404848</v>
      </c>
    </row>
    <row r="1135" spans="1:18" x14ac:dyDescent="0.3">
      <c r="A1135" s="107">
        <v>40964.555555555555</v>
      </c>
      <c r="B1135" s="92">
        <v>7.92</v>
      </c>
      <c r="C1135" s="92">
        <v>7.87</v>
      </c>
      <c r="D1135" s="92">
        <v>7.77</v>
      </c>
      <c r="E1135" s="92">
        <v>7.59</v>
      </c>
      <c r="F1135" s="92">
        <v>7.47</v>
      </c>
      <c r="G1135" s="92">
        <v>7.42</v>
      </c>
      <c r="H1135" s="92">
        <v>7.31</v>
      </c>
      <c r="I1135" s="92">
        <v>7.08</v>
      </c>
      <c r="J1135" s="92">
        <v>6.97</v>
      </c>
      <c r="K1135" s="92">
        <v>6.78</v>
      </c>
      <c r="L1135" s="92">
        <v>7.67</v>
      </c>
      <c r="N1135" s="92">
        <f t="shared" ca="1" si="85"/>
        <v>7.3531290318355431</v>
      </c>
      <c r="O1135" s="92">
        <f t="shared" si="86"/>
        <v>0.13802133500389538</v>
      </c>
      <c r="P1135" s="92">
        <f t="shared" si="87"/>
        <v>7.4041388555048568</v>
      </c>
      <c r="Q1135" s="92">
        <f t="shared" ca="1" si="88"/>
        <v>0.99311063384077558</v>
      </c>
      <c r="R1135" s="92">
        <f t="shared" ca="1" si="89"/>
        <v>7.6171585615587487</v>
      </c>
    </row>
    <row r="1136" spans="1:18" x14ac:dyDescent="0.3">
      <c r="A1136" s="107">
        <v>40964.5625</v>
      </c>
      <c r="B1136" s="92">
        <v>8.49</v>
      </c>
      <c r="C1136" s="92">
        <v>8.41</v>
      </c>
      <c r="D1136" s="92">
        <v>8.17</v>
      </c>
      <c r="E1136" s="92">
        <v>8.0500000000000007</v>
      </c>
      <c r="F1136" s="92">
        <v>7.99</v>
      </c>
      <c r="G1136" s="92">
        <v>7.99</v>
      </c>
      <c r="H1136" s="92">
        <v>7.94</v>
      </c>
      <c r="I1136" s="92">
        <v>7.86</v>
      </c>
      <c r="J1136" s="92">
        <v>7.72</v>
      </c>
      <c r="K1136" s="92">
        <v>7.39</v>
      </c>
      <c r="L1136" s="92">
        <v>8.25</v>
      </c>
      <c r="N1136" s="92">
        <f t="shared" ca="1" si="85"/>
        <v>7.945244888092085</v>
      </c>
      <c r="O1136" s="92">
        <f t="shared" si="86"/>
        <v>5.8010133755472336E-2</v>
      </c>
      <c r="P1136" s="92">
        <f t="shared" si="87"/>
        <v>7.9828170251893207</v>
      </c>
      <c r="Q1136" s="92">
        <f t="shared" ca="1" si="88"/>
        <v>0.9952933736325561</v>
      </c>
      <c r="R1136" s="92">
        <f t="shared" ca="1" si="89"/>
        <v>8.211170332468587</v>
      </c>
    </row>
    <row r="1137" spans="1:18" x14ac:dyDescent="0.3">
      <c r="A1137" s="107">
        <v>40964.583333333336</v>
      </c>
      <c r="B1137" s="92">
        <v>9.56</v>
      </c>
      <c r="C1137" s="92">
        <v>9.41</v>
      </c>
      <c r="D1137" s="92">
        <v>9.1999999999999993</v>
      </c>
      <c r="E1137" s="92">
        <v>8.99</v>
      </c>
      <c r="F1137" s="92">
        <v>8.93</v>
      </c>
      <c r="G1137" s="92">
        <v>8.81</v>
      </c>
      <c r="H1137" s="92">
        <v>8.7100000000000009</v>
      </c>
      <c r="I1137" s="92">
        <v>8.5299999999999994</v>
      </c>
      <c r="J1137" s="92">
        <v>8.3800000000000008</v>
      </c>
      <c r="K1137" s="92">
        <v>7.96</v>
      </c>
      <c r="L1137" s="92">
        <v>9.0500000000000007</v>
      </c>
      <c r="N1137" s="92">
        <f t="shared" ca="1" si="85"/>
        <v>8.7659030171478189</v>
      </c>
      <c r="O1137" s="92">
        <f t="shared" si="86"/>
        <v>0.10549183008426542</v>
      </c>
      <c r="P1137" s="92">
        <f t="shared" si="87"/>
        <v>8.7956024495218408</v>
      </c>
      <c r="Q1137" s="92">
        <f t="shared" ca="1" si="88"/>
        <v>0.9966233771314168</v>
      </c>
      <c r="R1137" s="92">
        <f t="shared" ca="1" si="89"/>
        <v>9.0194415630393223</v>
      </c>
    </row>
    <row r="1138" spans="1:18" x14ac:dyDescent="0.3">
      <c r="A1138" s="107">
        <v>40964.590277777781</v>
      </c>
      <c r="B1138" s="92">
        <v>10.72</v>
      </c>
      <c r="C1138" s="92">
        <v>10.7</v>
      </c>
      <c r="D1138" s="92">
        <v>10.59</v>
      </c>
      <c r="E1138" s="92">
        <v>10.47</v>
      </c>
      <c r="F1138" s="92">
        <v>10.34</v>
      </c>
      <c r="G1138" s="92">
        <v>10.15</v>
      </c>
      <c r="H1138" s="92">
        <v>9.94</v>
      </c>
      <c r="I1138" s="92">
        <v>9.74</v>
      </c>
      <c r="J1138" s="92">
        <v>9.48</v>
      </c>
      <c r="K1138" s="92">
        <v>9.09</v>
      </c>
      <c r="L1138" s="92">
        <v>10.28</v>
      </c>
      <c r="N1138" s="92">
        <f t="shared" ca="1" si="85"/>
        <v>10.061007716478006</v>
      </c>
      <c r="O1138" s="92">
        <f t="shared" si="86"/>
        <v>0.19319833908857459</v>
      </c>
      <c r="P1138" s="92">
        <f t="shared" si="87"/>
        <v>10.119642350752947</v>
      </c>
      <c r="Q1138" s="92">
        <f t="shared" ca="1" si="88"/>
        <v>0.99420585903704606</v>
      </c>
      <c r="R1138" s="92">
        <f t="shared" ca="1" si="89"/>
        <v>10.220436230900832</v>
      </c>
    </row>
    <row r="1139" spans="1:18" x14ac:dyDescent="0.3">
      <c r="A1139" s="107">
        <v>40964.597222222219</v>
      </c>
      <c r="B1139" s="92">
        <v>9.5399999999999991</v>
      </c>
      <c r="C1139" s="92">
        <v>9.5399999999999991</v>
      </c>
      <c r="D1139" s="92">
        <v>9.3699999999999992</v>
      </c>
      <c r="E1139" s="92">
        <v>9.2799999999999994</v>
      </c>
      <c r="F1139" s="92">
        <v>9.2100000000000009</v>
      </c>
      <c r="G1139" s="92">
        <v>9.1199999999999992</v>
      </c>
      <c r="H1139" s="92">
        <v>8.9600000000000009</v>
      </c>
      <c r="I1139" s="92">
        <v>8.84</v>
      </c>
      <c r="J1139" s="92">
        <v>8.66</v>
      </c>
      <c r="K1139" s="92">
        <v>8.2200000000000006</v>
      </c>
      <c r="L1139" s="92">
        <v>9.2200000000000006</v>
      </c>
      <c r="N1139" s="92">
        <f t="shared" ca="1" si="85"/>
        <v>9.0318310055944657</v>
      </c>
      <c r="O1139" s="92">
        <f t="shared" si="86"/>
        <v>0.1635615080883302</v>
      </c>
      <c r="P1139" s="92">
        <f t="shared" si="87"/>
        <v>9.0969019995913012</v>
      </c>
      <c r="Q1139" s="92">
        <f t="shared" ca="1" si="88"/>
        <v>0.99284690612257243</v>
      </c>
      <c r="R1139" s="92">
        <f t="shared" ca="1" si="89"/>
        <v>9.1540484744501178</v>
      </c>
    </row>
    <row r="1140" spans="1:18" x14ac:dyDescent="0.3">
      <c r="A1140" s="107">
        <v>40964.604166666664</v>
      </c>
      <c r="B1140" s="92">
        <v>8.8699999999999992</v>
      </c>
      <c r="C1140" s="92">
        <v>8.8000000000000007</v>
      </c>
      <c r="D1140" s="92">
        <v>8.67</v>
      </c>
      <c r="E1140" s="92">
        <v>8.6</v>
      </c>
      <c r="F1140" s="92">
        <v>8.41</v>
      </c>
      <c r="G1140" s="92">
        <v>8.24</v>
      </c>
      <c r="H1140" s="92">
        <v>8.08</v>
      </c>
      <c r="I1140" s="92">
        <v>7.95</v>
      </c>
      <c r="J1140" s="92">
        <v>7.79</v>
      </c>
      <c r="K1140" s="92">
        <v>7.44</v>
      </c>
      <c r="L1140" s="92">
        <v>8.4499999999999993</v>
      </c>
      <c r="N1140" s="92">
        <f t="shared" ca="1" si="85"/>
        <v>8.2174860335175026</v>
      </c>
      <c r="O1140" s="92">
        <f t="shared" si="86"/>
        <v>0.18120156959559858</v>
      </c>
      <c r="P1140" s="92">
        <f t="shared" si="87"/>
        <v>8.2168831718261757</v>
      </c>
      <c r="Q1140" s="92">
        <f t="shared" ca="1" si="88"/>
        <v>1.0000733686580081</v>
      </c>
      <c r="R1140" s="92">
        <f t="shared" ca="1" si="89"/>
        <v>8.4506199651601683</v>
      </c>
    </row>
    <row r="1141" spans="1:18" x14ac:dyDescent="0.3">
      <c r="A1141" s="107">
        <v>40964.611111111109</v>
      </c>
      <c r="B1141" s="92">
        <v>9.3000000000000007</v>
      </c>
      <c r="C1141" s="92">
        <v>9.2799999999999994</v>
      </c>
      <c r="D1141" s="92">
        <v>9.2100000000000009</v>
      </c>
      <c r="E1141" s="92">
        <v>9.14</v>
      </c>
      <c r="F1141" s="92">
        <v>9.0500000000000007</v>
      </c>
      <c r="G1141" s="92">
        <v>8.8800000000000008</v>
      </c>
      <c r="H1141" s="92">
        <v>8.69</v>
      </c>
      <c r="I1141" s="92">
        <v>8.4600000000000009</v>
      </c>
      <c r="J1141" s="92">
        <v>8.23</v>
      </c>
      <c r="K1141" s="92">
        <v>8.08</v>
      </c>
      <c r="L1141" s="92">
        <v>9.07</v>
      </c>
      <c r="N1141" s="92">
        <f t="shared" ca="1" si="85"/>
        <v>8.7802903728764932</v>
      </c>
      <c r="O1141" s="92">
        <f t="shared" si="86"/>
        <v>0.19986970950721822</v>
      </c>
      <c r="P1141" s="92">
        <f t="shared" si="87"/>
        <v>8.8525250945808729</v>
      </c>
      <c r="Q1141" s="92">
        <f t="shared" ca="1" si="88"/>
        <v>0.99184021271528522</v>
      </c>
      <c r="R1141" s="92">
        <f t="shared" ca="1" si="89"/>
        <v>8.9959907293276373</v>
      </c>
    </row>
    <row r="1142" spans="1:18" x14ac:dyDescent="0.3">
      <c r="A1142" s="107">
        <v>40964.618055555555</v>
      </c>
      <c r="B1142" s="92">
        <v>9.75</v>
      </c>
      <c r="C1142" s="92">
        <v>9.68</v>
      </c>
      <c r="D1142" s="92">
        <v>9.65</v>
      </c>
      <c r="E1142" s="92">
        <v>9.61</v>
      </c>
      <c r="F1142" s="92">
        <v>9.52</v>
      </c>
      <c r="G1142" s="92">
        <v>9.4</v>
      </c>
      <c r="H1142" s="92">
        <v>9.26</v>
      </c>
      <c r="I1142" s="92">
        <v>9.0299999999999994</v>
      </c>
      <c r="J1142" s="92">
        <v>8.84</v>
      </c>
      <c r="K1142" s="92">
        <v>8.6</v>
      </c>
      <c r="L1142" s="92">
        <v>9.6999999999999993</v>
      </c>
      <c r="N1142" s="92">
        <f t="shared" ca="1" si="85"/>
        <v>9.2986924991379194</v>
      </c>
      <c r="O1142" s="92">
        <f t="shared" si="86"/>
        <v>0.1386668842711197</v>
      </c>
      <c r="P1142" s="92">
        <f t="shared" si="87"/>
        <v>9.3798124864605512</v>
      </c>
      <c r="Q1142" s="92">
        <f t="shared" ca="1" si="88"/>
        <v>0.99135164083080274</v>
      </c>
      <c r="R1142" s="92">
        <f t="shared" ca="1" si="89"/>
        <v>9.6161109160587852</v>
      </c>
    </row>
    <row r="1143" spans="1:18" x14ac:dyDescent="0.3">
      <c r="A1143" s="107">
        <v>40964.625</v>
      </c>
      <c r="B1143" s="92">
        <v>9.49</v>
      </c>
      <c r="C1143" s="92">
        <v>9.4499999999999993</v>
      </c>
      <c r="D1143" s="92">
        <v>9.34</v>
      </c>
      <c r="E1143" s="92">
        <v>9.1999999999999993</v>
      </c>
      <c r="F1143" s="92">
        <v>9.0500000000000007</v>
      </c>
      <c r="G1143" s="92">
        <v>8.92</v>
      </c>
      <c r="H1143" s="92">
        <v>8.76</v>
      </c>
      <c r="I1143" s="92">
        <v>8.5500000000000007</v>
      </c>
      <c r="J1143" s="92">
        <v>8.3000000000000007</v>
      </c>
      <c r="K1143" s="92">
        <v>7.94</v>
      </c>
      <c r="L1143" s="92">
        <v>9.2100000000000009</v>
      </c>
      <c r="N1143" s="92">
        <f t="shared" ca="1" si="85"/>
        <v>8.8377077613071044</v>
      </c>
      <c r="O1143" s="92">
        <f t="shared" si="86"/>
        <v>0.1672621945183074</v>
      </c>
      <c r="P1143" s="92">
        <f t="shared" si="87"/>
        <v>8.8968980504399653</v>
      </c>
      <c r="Q1143" s="92">
        <f t="shared" ca="1" si="88"/>
        <v>0.99334708695128482</v>
      </c>
      <c r="R1143" s="92">
        <f t="shared" ca="1" si="89"/>
        <v>9.1487266708213344</v>
      </c>
    </row>
    <row r="1144" spans="1:18" x14ac:dyDescent="0.3">
      <c r="A1144" s="107">
        <v>40964.631944444445</v>
      </c>
      <c r="B1144" s="92">
        <v>9.26</v>
      </c>
      <c r="C1144" s="92">
        <v>9.23</v>
      </c>
      <c r="D1144" s="92">
        <v>9.09</v>
      </c>
      <c r="E1144" s="92">
        <v>8.92</v>
      </c>
      <c r="F1144" s="92">
        <v>8.68</v>
      </c>
      <c r="G1144" s="92">
        <v>8.39</v>
      </c>
      <c r="H1144" s="92">
        <v>8.17</v>
      </c>
      <c r="I1144" s="92">
        <v>7.93</v>
      </c>
      <c r="J1144" s="92">
        <v>7.64</v>
      </c>
      <c r="K1144" s="92">
        <v>7.14</v>
      </c>
      <c r="L1144" s="92">
        <v>8.83</v>
      </c>
      <c r="N1144" s="92">
        <f t="shared" ref="N1144:N1207" ca="1" si="90">POWER(SUM(POWER(C1144,Exponent)*$C$1,POWER(D1144,Exponent)*$D$1,POWER(E1144,Exponent)*$E$1,POWER(F1144,Exponent)*$F$1,POWER(G1144,Exponent)*$G$1,POWER(H1144,Exponent)*$H$1,POWER(I1144,Exponent)*$I$1,POWER(J1144,Exponent)*$J$1,POWER(K1144,Exponent)*$K$1),1/Exponent)</f>
        <v>8.3523864431792703</v>
      </c>
      <c r="O1144" s="92">
        <f t="shared" si="86"/>
        <v>0.24554783667451141</v>
      </c>
      <c r="P1144" s="92">
        <f t="shared" si="87"/>
        <v>8.3581198294221402</v>
      </c>
      <c r="Q1144" s="92">
        <f t="shared" ca="1" si="88"/>
        <v>0.99931403397416163</v>
      </c>
      <c r="R1144" s="92">
        <f t="shared" ca="1" si="89"/>
        <v>8.8239429199918469</v>
      </c>
    </row>
    <row r="1145" spans="1:18" x14ac:dyDescent="0.3">
      <c r="A1145" s="107">
        <v>40964.638888888891</v>
      </c>
      <c r="B1145" s="92">
        <v>8.8000000000000007</v>
      </c>
      <c r="C1145" s="92">
        <v>8.7100000000000009</v>
      </c>
      <c r="D1145" s="92">
        <v>8.65</v>
      </c>
      <c r="E1145" s="92">
        <v>8.56</v>
      </c>
      <c r="F1145" s="92">
        <v>8.39</v>
      </c>
      <c r="G1145" s="92">
        <v>8.23</v>
      </c>
      <c r="H1145" s="92">
        <v>8.09</v>
      </c>
      <c r="I1145" s="92">
        <v>7.82</v>
      </c>
      <c r="J1145" s="92">
        <v>7.52</v>
      </c>
      <c r="K1145" s="92">
        <v>7.14</v>
      </c>
      <c r="L1145" s="92">
        <v>8.3800000000000008</v>
      </c>
      <c r="N1145" s="92">
        <f t="shared" ca="1" si="90"/>
        <v>8.1356886026731861</v>
      </c>
      <c r="O1145" s="92">
        <f t="shared" si="86"/>
        <v>0.15855018273000832</v>
      </c>
      <c r="P1145" s="92">
        <f t="shared" si="87"/>
        <v>8.2097939284359427</v>
      </c>
      <c r="Q1145" s="92">
        <f t="shared" ca="1" si="88"/>
        <v>0.99097354618048561</v>
      </c>
      <c r="R1145" s="92">
        <f t="shared" ca="1" si="89"/>
        <v>8.3043583169924702</v>
      </c>
    </row>
    <row r="1146" spans="1:18" x14ac:dyDescent="0.3">
      <c r="A1146" s="107">
        <v>40964.645833333336</v>
      </c>
      <c r="B1146" s="92">
        <v>8.89</v>
      </c>
      <c r="C1146" s="92">
        <v>8.83</v>
      </c>
      <c r="D1146" s="92">
        <v>8.64</v>
      </c>
      <c r="E1146" s="92">
        <v>8.39</v>
      </c>
      <c r="F1146" s="92">
        <v>8.14</v>
      </c>
      <c r="G1146" s="92">
        <v>7.95</v>
      </c>
      <c r="H1146" s="92">
        <v>7.76</v>
      </c>
      <c r="I1146" s="92">
        <v>7.48</v>
      </c>
      <c r="J1146" s="92">
        <v>7.09</v>
      </c>
      <c r="K1146" s="92">
        <v>6.52</v>
      </c>
      <c r="L1146" s="92">
        <v>7.97</v>
      </c>
      <c r="N1146" s="92">
        <f t="shared" ca="1" si="90"/>
        <v>7.8675691226622995</v>
      </c>
      <c r="O1146" s="92">
        <f t="shared" si="86"/>
        <v>0.22353565452557628</v>
      </c>
      <c r="P1146" s="92">
        <f t="shared" si="87"/>
        <v>7.9224950690224674</v>
      </c>
      <c r="Q1146" s="92">
        <f t="shared" ca="1" si="88"/>
        <v>0.9930670898647912</v>
      </c>
      <c r="R1146" s="92">
        <f t="shared" ca="1" si="89"/>
        <v>7.9147447062223852</v>
      </c>
    </row>
    <row r="1147" spans="1:18" x14ac:dyDescent="0.3">
      <c r="A1147" s="107">
        <v>40964.652777777781</v>
      </c>
      <c r="B1147" s="92">
        <v>8.68</v>
      </c>
      <c r="C1147" s="92">
        <v>8.6</v>
      </c>
      <c r="D1147" s="92">
        <v>8.4499999999999993</v>
      </c>
      <c r="E1147" s="92">
        <v>8.23</v>
      </c>
      <c r="F1147" s="92">
        <v>7.96</v>
      </c>
      <c r="G1147" s="92">
        <v>7.59</v>
      </c>
      <c r="H1147" s="92">
        <v>7.22</v>
      </c>
      <c r="I1147" s="92">
        <v>6.89</v>
      </c>
      <c r="J1147" s="92">
        <v>6.6</v>
      </c>
      <c r="K1147" s="92">
        <v>6.08</v>
      </c>
      <c r="L1147" s="92">
        <v>7.73</v>
      </c>
      <c r="N1147" s="92">
        <f t="shared" ca="1" si="90"/>
        <v>7.5044010506590011</v>
      </c>
      <c r="O1147" s="92">
        <f t="shared" si="86"/>
        <v>0.46183331481861772</v>
      </c>
      <c r="P1147" s="92">
        <f t="shared" si="87"/>
        <v>7.5358470529459254</v>
      </c>
      <c r="Q1147" s="92">
        <f t="shared" ca="1" si="88"/>
        <v>0.9958271443056117</v>
      </c>
      <c r="R1147" s="92">
        <f t="shared" ca="1" si="89"/>
        <v>7.6977438254823785</v>
      </c>
    </row>
    <row r="1148" spans="1:18" x14ac:dyDescent="0.3">
      <c r="A1148" s="107">
        <v>40964.659722222219</v>
      </c>
      <c r="B1148" s="92">
        <v>8.81</v>
      </c>
      <c r="C1148" s="92">
        <v>8.75</v>
      </c>
      <c r="D1148" s="92">
        <v>8.64</v>
      </c>
      <c r="E1148" s="92">
        <v>8.58</v>
      </c>
      <c r="F1148" s="92">
        <v>8.4600000000000009</v>
      </c>
      <c r="G1148" s="92">
        <v>8.27</v>
      </c>
      <c r="H1148" s="92">
        <v>8.08</v>
      </c>
      <c r="I1148" s="92">
        <v>7.81</v>
      </c>
      <c r="J1148" s="92">
        <v>7.42</v>
      </c>
      <c r="K1148" s="92">
        <v>6.69</v>
      </c>
      <c r="L1148" s="92">
        <v>8.39</v>
      </c>
      <c r="N1148" s="92">
        <f t="shared" ca="1" si="90"/>
        <v>8.1150515506197323</v>
      </c>
      <c r="O1148" s="92">
        <f t="shared" si="86"/>
        <v>0.21478483112696423</v>
      </c>
      <c r="P1148" s="92">
        <f t="shared" si="87"/>
        <v>8.2425061735108667</v>
      </c>
      <c r="Q1148" s="92">
        <f t="shared" ca="1" si="88"/>
        <v>0.98453690901673352</v>
      </c>
      <c r="R1148" s="92">
        <f t="shared" ca="1" si="89"/>
        <v>8.2602646666503947</v>
      </c>
    </row>
    <row r="1149" spans="1:18" x14ac:dyDescent="0.3">
      <c r="A1149" s="107">
        <v>40964.666666666664</v>
      </c>
      <c r="B1149" s="92">
        <v>9.07</v>
      </c>
      <c r="C1149" s="92">
        <v>8.9600000000000009</v>
      </c>
      <c r="D1149" s="92">
        <v>8.76</v>
      </c>
      <c r="E1149" s="92">
        <v>8.6199999999999992</v>
      </c>
      <c r="F1149" s="92">
        <v>8.4700000000000006</v>
      </c>
      <c r="G1149" s="92">
        <v>8.24</v>
      </c>
      <c r="H1149" s="92">
        <v>8</v>
      </c>
      <c r="I1149" s="92">
        <v>7.75</v>
      </c>
      <c r="J1149" s="92">
        <v>7.52</v>
      </c>
      <c r="K1149" s="92">
        <v>7.03</v>
      </c>
      <c r="L1149" s="92">
        <v>8.34</v>
      </c>
      <c r="N1149" s="92">
        <f t="shared" ca="1" si="90"/>
        <v>8.1512325420365901</v>
      </c>
      <c r="O1149" s="92">
        <f t="shared" si="86"/>
        <v>0.27315241741428042</v>
      </c>
      <c r="P1149" s="92">
        <f t="shared" si="87"/>
        <v>8.205177339428456</v>
      </c>
      <c r="Q1149" s="92">
        <f t="shared" ca="1" si="88"/>
        <v>0.99342551718746597</v>
      </c>
      <c r="R1149" s="92">
        <f t="shared" ca="1" si="89"/>
        <v>8.285168813343466</v>
      </c>
    </row>
    <row r="1150" spans="1:18" x14ac:dyDescent="0.3">
      <c r="A1150" s="107">
        <v>40964.673611111109</v>
      </c>
      <c r="B1150" s="92">
        <v>9.07</v>
      </c>
      <c r="C1150" s="92">
        <v>8.94</v>
      </c>
      <c r="D1150" s="92">
        <v>8.76</v>
      </c>
      <c r="E1150" s="92">
        <v>8.5</v>
      </c>
      <c r="F1150" s="92">
        <v>8.33</v>
      </c>
      <c r="G1150" s="92">
        <v>8.07</v>
      </c>
      <c r="H1150" s="92">
        <v>7.75</v>
      </c>
      <c r="I1150" s="92">
        <v>7.36</v>
      </c>
      <c r="J1150" s="92">
        <v>6.96</v>
      </c>
      <c r="K1150" s="92">
        <v>6.34</v>
      </c>
      <c r="L1150" s="92">
        <v>8.08</v>
      </c>
      <c r="N1150" s="92">
        <f t="shared" ca="1" si="90"/>
        <v>7.898087392364145</v>
      </c>
      <c r="O1150" s="92">
        <f t="shared" si="86"/>
        <v>0.3738961152716393</v>
      </c>
      <c r="P1150" s="92">
        <f t="shared" si="87"/>
        <v>8.0233539054972169</v>
      </c>
      <c r="Q1150" s="92">
        <f t="shared" ca="1" si="88"/>
        <v>0.98438726315596703</v>
      </c>
      <c r="R1150" s="92">
        <f t="shared" ca="1" si="89"/>
        <v>7.953849086300214</v>
      </c>
    </row>
    <row r="1151" spans="1:18" x14ac:dyDescent="0.3">
      <c r="A1151" s="107">
        <v>40964.680555555555</v>
      </c>
      <c r="B1151" s="92">
        <v>8.92</v>
      </c>
      <c r="C1151" s="92">
        <v>8.82</v>
      </c>
      <c r="D1151" s="92">
        <v>8.57</v>
      </c>
      <c r="E1151" s="92">
        <v>8.32</v>
      </c>
      <c r="F1151" s="92">
        <v>8.06</v>
      </c>
      <c r="G1151" s="92">
        <v>7.77</v>
      </c>
      <c r="H1151" s="92">
        <v>7.39</v>
      </c>
      <c r="I1151" s="92">
        <v>6.99</v>
      </c>
      <c r="J1151" s="92">
        <v>6.54</v>
      </c>
      <c r="K1151" s="92">
        <v>5.91</v>
      </c>
      <c r="L1151" s="92">
        <v>7.93</v>
      </c>
      <c r="N1151" s="92">
        <f t="shared" ca="1" si="90"/>
        <v>7.5968408161072594</v>
      </c>
      <c r="O1151" s="92">
        <f t="shared" si="86"/>
        <v>0.46336538602014932</v>
      </c>
      <c r="P1151" s="92">
        <f t="shared" si="87"/>
        <v>7.7143795475045494</v>
      </c>
      <c r="Q1151" s="92">
        <f t="shared" ca="1" si="88"/>
        <v>0.98476368310976981</v>
      </c>
      <c r="R1151" s="92">
        <f t="shared" ca="1" si="89"/>
        <v>7.8091760070604739</v>
      </c>
    </row>
    <row r="1152" spans="1:18" x14ac:dyDescent="0.3">
      <c r="A1152" s="107">
        <v>40964.6875</v>
      </c>
      <c r="B1152" s="92">
        <v>8.91</v>
      </c>
      <c r="C1152" s="92">
        <v>8.7899999999999991</v>
      </c>
      <c r="D1152" s="92">
        <v>8.5500000000000007</v>
      </c>
      <c r="E1152" s="92">
        <v>8.1999999999999993</v>
      </c>
      <c r="F1152" s="92">
        <v>7.87</v>
      </c>
      <c r="G1152" s="92">
        <v>7.49</v>
      </c>
      <c r="H1152" s="92">
        <v>7.1</v>
      </c>
      <c r="I1152" s="92">
        <v>6.69</v>
      </c>
      <c r="J1152" s="92">
        <v>6.23</v>
      </c>
      <c r="K1152" s="92">
        <v>5.64</v>
      </c>
      <c r="L1152" s="92">
        <v>7.67</v>
      </c>
      <c r="N1152" s="92">
        <f t="shared" ca="1" si="90"/>
        <v>7.3795795444319259</v>
      </c>
      <c r="O1152" s="92">
        <f t="shared" si="86"/>
        <v>0.49415250090493151</v>
      </c>
      <c r="P1152" s="92">
        <f t="shared" si="87"/>
        <v>7.4328351322001867</v>
      </c>
      <c r="Q1152" s="92">
        <f t="shared" ca="1" si="88"/>
        <v>0.9928350909416046</v>
      </c>
      <c r="R1152" s="92">
        <f t="shared" ca="1" si="89"/>
        <v>7.6150451475221068</v>
      </c>
    </row>
    <row r="1153" spans="1:18" x14ac:dyDescent="0.3">
      <c r="A1153" s="107">
        <v>40964.694444444445</v>
      </c>
      <c r="B1153" s="92">
        <v>8.94</v>
      </c>
      <c r="C1153" s="92">
        <v>8.69</v>
      </c>
      <c r="D1153" s="92">
        <v>8.27</v>
      </c>
      <c r="E1153" s="92">
        <v>7.9</v>
      </c>
      <c r="F1153" s="92">
        <v>7.59</v>
      </c>
      <c r="G1153" s="92">
        <v>7.2</v>
      </c>
      <c r="H1153" s="92">
        <v>6.7</v>
      </c>
      <c r="I1153" s="92">
        <v>6.2</v>
      </c>
      <c r="J1153" s="92">
        <v>5.78</v>
      </c>
      <c r="K1153" s="92">
        <v>5.23</v>
      </c>
      <c r="L1153" s="92">
        <v>7.38</v>
      </c>
      <c r="N1153" s="92">
        <f t="shared" ca="1" si="90"/>
        <v>7.0315836545494284</v>
      </c>
      <c r="O1153" s="92">
        <f t="shared" si="86"/>
        <v>0.6651059556373865</v>
      </c>
      <c r="P1153" s="92">
        <f t="shared" si="87"/>
        <v>7.1261356235789988</v>
      </c>
      <c r="Q1153" s="92">
        <f t="shared" ca="1" si="88"/>
        <v>0.98673166299042692</v>
      </c>
      <c r="R1153" s="92">
        <f t="shared" ca="1" si="89"/>
        <v>7.2820796728693509</v>
      </c>
    </row>
    <row r="1154" spans="1:18" x14ac:dyDescent="0.3">
      <c r="A1154" s="107">
        <v>40964.701388888891</v>
      </c>
      <c r="B1154" s="92">
        <v>9.09</v>
      </c>
      <c r="C1154" s="92">
        <v>8.84</v>
      </c>
      <c r="D1154" s="92">
        <v>8.4600000000000009</v>
      </c>
      <c r="E1154" s="92">
        <v>8.09</v>
      </c>
      <c r="F1154" s="92">
        <v>7.65</v>
      </c>
      <c r="G1154" s="92">
        <v>7.23</v>
      </c>
      <c r="H1154" s="92">
        <v>6.91</v>
      </c>
      <c r="I1154" s="92">
        <v>6.51</v>
      </c>
      <c r="J1154" s="92">
        <v>6.06</v>
      </c>
      <c r="K1154" s="92">
        <v>5.47</v>
      </c>
      <c r="L1154" s="92">
        <v>7.43</v>
      </c>
      <c r="N1154" s="92">
        <f t="shared" ca="1" si="90"/>
        <v>7.2119754955652464</v>
      </c>
      <c r="O1154" s="92">
        <f t="shared" si="86"/>
        <v>0.41833378444672781</v>
      </c>
      <c r="P1154" s="92">
        <f t="shared" si="87"/>
        <v>7.1832585068121899</v>
      </c>
      <c r="Q1154" s="92">
        <f t="shared" ca="1" si="88"/>
        <v>1.0039977662958701</v>
      </c>
      <c r="R1154" s="92">
        <f t="shared" ca="1" si="89"/>
        <v>7.459703403578315</v>
      </c>
    </row>
    <row r="1155" spans="1:18" x14ac:dyDescent="0.3">
      <c r="A1155" s="107">
        <v>40964.708333333336</v>
      </c>
      <c r="B1155" s="92">
        <v>9.4700000000000006</v>
      </c>
      <c r="C1155" s="92">
        <v>9.23</v>
      </c>
      <c r="D1155" s="92">
        <v>8.81</v>
      </c>
      <c r="E1155" s="92">
        <v>8.4</v>
      </c>
      <c r="F1155" s="92">
        <v>8.0399999999999991</v>
      </c>
      <c r="G1155" s="92">
        <v>7.61</v>
      </c>
      <c r="H1155" s="92">
        <v>7.15</v>
      </c>
      <c r="I1155" s="92">
        <v>6.67</v>
      </c>
      <c r="J1155" s="92">
        <v>6.13</v>
      </c>
      <c r="K1155" s="92">
        <v>5.48</v>
      </c>
      <c r="L1155" s="92">
        <v>7.51</v>
      </c>
      <c r="N1155" s="92">
        <f t="shared" ca="1" si="90"/>
        <v>7.4744909544240645</v>
      </c>
      <c r="O1155" s="92">
        <f t="shared" ref="O1155:O1218" si="91">LN(G1155/H1155)/LN(97.5/87.5)</f>
        <v>0.57618288290670572</v>
      </c>
      <c r="P1155" s="92">
        <f t="shared" ref="P1155:P1218" si="92">G1155*POWER(96/97.5,O1155)</f>
        <v>7.5423207389829123</v>
      </c>
      <c r="Q1155" s="92">
        <f t="shared" ref="Q1155:Q1218" ca="1" si="93">N1155/P1155</f>
        <v>0.99100677538038584</v>
      </c>
      <c r="R1155" s="92">
        <f t="shared" ref="R1155:R1218" ca="1" si="94">L1155*Q1155</f>
        <v>7.4424608831066976</v>
      </c>
    </row>
    <row r="1156" spans="1:18" x14ac:dyDescent="0.3">
      <c r="A1156" s="107">
        <v>40964.715277777781</v>
      </c>
      <c r="B1156" s="92">
        <v>9.48</v>
      </c>
      <c r="C1156" s="92">
        <v>9.27</v>
      </c>
      <c r="D1156" s="92">
        <v>8.9</v>
      </c>
      <c r="E1156" s="92">
        <v>8.52</v>
      </c>
      <c r="F1156" s="92">
        <v>8.1300000000000008</v>
      </c>
      <c r="G1156" s="92">
        <v>7.75</v>
      </c>
      <c r="H1156" s="92">
        <v>7.44</v>
      </c>
      <c r="I1156" s="92">
        <v>7.09</v>
      </c>
      <c r="J1156" s="92">
        <v>6.68</v>
      </c>
      <c r="K1156" s="92">
        <v>6.01</v>
      </c>
      <c r="L1156" s="92">
        <v>8.09</v>
      </c>
      <c r="N1156" s="92">
        <f t="shared" ca="1" si="90"/>
        <v>7.7263187879276352</v>
      </c>
      <c r="O1156" s="92">
        <f t="shared" si="91"/>
        <v>0.37723539660914029</v>
      </c>
      <c r="P1156" s="92">
        <f t="shared" si="92"/>
        <v>7.7048046548081031</v>
      </c>
      <c r="Q1156" s="92">
        <f t="shared" ca="1" si="93"/>
        <v>1.0027923009191553</v>
      </c>
      <c r="R1156" s="92">
        <f t="shared" ca="1" si="94"/>
        <v>8.1125897144359662</v>
      </c>
    </row>
    <row r="1157" spans="1:18" x14ac:dyDescent="0.3">
      <c r="A1157" s="107">
        <v>40964.722222222219</v>
      </c>
      <c r="B1157" s="92">
        <v>8.9700000000000006</v>
      </c>
      <c r="C1157" s="92">
        <v>8.7899999999999991</v>
      </c>
      <c r="D1157" s="92">
        <v>8.51</v>
      </c>
      <c r="E1157" s="92">
        <v>8.23</v>
      </c>
      <c r="F1157" s="92">
        <v>7.97</v>
      </c>
      <c r="G1157" s="92">
        <v>7.68</v>
      </c>
      <c r="H1157" s="92">
        <v>7.32</v>
      </c>
      <c r="I1157" s="92">
        <v>6.91</v>
      </c>
      <c r="J1157" s="92">
        <v>6.51</v>
      </c>
      <c r="K1157" s="92">
        <v>5.96</v>
      </c>
      <c r="L1157" s="92">
        <v>7.67</v>
      </c>
      <c r="N1157" s="92">
        <f t="shared" ca="1" si="90"/>
        <v>7.5319405322424693</v>
      </c>
      <c r="O1157" s="92">
        <f t="shared" si="91"/>
        <v>0.44365242447121628</v>
      </c>
      <c r="P1157" s="92">
        <f t="shared" si="92"/>
        <v>7.6273546182208145</v>
      </c>
      <c r="Q1157" s="92">
        <f t="shared" ca="1" si="93"/>
        <v>0.98749054019982074</v>
      </c>
      <c r="R1157" s="92">
        <f t="shared" ca="1" si="94"/>
        <v>7.5740524433326248</v>
      </c>
    </row>
    <row r="1158" spans="1:18" x14ac:dyDescent="0.3">
      <c r="A1158" s="107">
        <v>40964.729166666664</v>
      </c>
      <c r="B1158" s="92">
        <v>8.4600000000000009</v>
      </c>
      <c r="C1158" s="92">
        <v>8.25</v>
      </c>
      <c r="D1158" s="92">
        <v>7.88</v>
      </c>
      <c r="E1158" s="92">
        <v>7.55</v>
      </c>
      <c r="F1158" s="92">
        <v>7.21</v>
      </c>
      <c r="G1158" s="92">
        <v>6.89</v>
      </c>
      <c r="H1158" s="92">
        <v>6.59</v>
      </c>
      <c r="I1158" s="92">
        <v>6.26</v>
      </c>
      <c r="J1158" s="92">
        <v>5.85</v>
      </c>
      <c r="K1158" s="92">
        <v>5.23</v>
      </c>
      <c r="L1158" s="92">
        <v>7.01</v>
      </c>
      <c r="N1158" s="92">
        <f t="shared" ca="1" si="90"/>
        <v>6.8341638075278031</v>
      </c>
      <c r="O1158" s="92">
        <f t="shared" si="91"/>
        <v>0.41138768907023188</v>
      </c>
      <c r="P1158" s="92">
        <f t="shared" si="92"/>
        <v>6.8461938366065471</v>
      </c>
      <c r="Q1158" s="92">
        <f t="shared" ca="1" si="93"/>
        <v>0.99824281500555545</v>
      </c>
      <c r="R1158" s="92">
        <f t="shared" ca="1" si="94"/>
        <v>6.9976821331889436</v>
      </c>
    </row>
    <row r="1159" spans="1:18" x14ac:dyDescent="0.3">
      <c r="A1159" s="107">
        <v>40964.736111111109</v>
      </c>
      <c r="B1159" s="92">
        <v>9.3699999999999992</v>
      </c>
      <c r="C1159" s="92">
        <v>9.16</v>
      </c>
      <c r="D1159" s="92">
        <v>8.7799999999999994</v>
      </c>
      <c r="E1159" s="92">
        <v>8.3000000000000007</v>
      </c>
      <c r="F1159" s="92">
        <v>7.77</v>
      </c>
      <c r="G1159" s="92">
        <v>7.3</v>
      </c>
      <c r="H1159" s="92">
        <v>6.88</v>
      </c>
      <c r="I1159" s="92">
        <v>6.55</v>
      </c>
      <c r="J1159" s="92">
        <v>6.2</v>
      </c>
      <c r="K1159" s="92">
        <v>5.56</v>
      </c>
      <c r="L1159" s="92">
        <v>7.61</v>
      </c>
      <c r="N1159" s="92">
        <f t="shared" ca="1" si="90"/>
        <v>7.3356661162529209</v>
      </c>
      <c r="O1159" s="92">
        <f t="shared" si="91"/>
        <v>0.54758093825368337</v>
      </c>
      <c r="P1159" s="92">
        <f t="shared" si="92"/>
        <v>7.2382868186893088</v>
      </c>
      <c r="Q1159" s="92">
        <f t="shared" ca="1" si="93"/>
        <v>1.0134533626537399</v>
      </c>
      <c r="R1159" s="92">
        <f t="shared" ca="1" si="94"/>
        <v>7.7123800897949604</v>
      </c>
    </row>
    <row r="1160" spans="1:18" x14ac:dyDescent="0.3">
      <c r="A1160" s="107">
        <v>40964.743055555555</v>
      </c>
      <c r="B1160" s="92">
        <v>10.65</v>
      </c>
      <c r="C1160" s="92">
        <v>10.4</v>
      </c>
      <c r="D1160" s="92">
        <v>9.9</v>
      </c>
      <c r="E1160" s="92">
        <v>9.43</v>
      </c>
      <c r="F1160" s="92">
        <v>8.9700000000000006</v>
      </c>
      <c r="G1160" s="92">
        <v>8.4700000000000006</v>
      </c>
      <c r="H1160" s="92">
        <v>7.95</v>
      </c>
      <c r="I1160" s="92">
        <v>7.38</v>
      </c>
      <c r="J1160" s="92">
        <v>6.75</v>
      </c>
      <c r="K1160" s="92">
        <v>5.88</v>
      </c>
      <c r="L1160" s="92">
        <v>8.59</v>
      </c>
      <c r="N1160" s="92">
        <f t="shared" ca="1" si="90"/>
        <v>8.3199248618641661</v>
      </c>
      <c r="O1160" s="92">
        <f t="shared" si="91"/>
        <v>0.58549562153739398</v>
      </c>
      <c r="P1160" s="92">
        <f t="shared" si="92"/>
        <v>8.3934603706141004</v>
      </c>
      <c r="Q1160" s="92">
        <f t="shared" ca="1" si="93"/>
        <v>0.99123895205279278</v>
      </c>
      <c r="R1160" s="92">
        <f t="shared" ca="1" si="94"/>
        <v>8.5147425981334894</v>
      </c>
    </row>
    <row r="1161" spans="1:18" x14ac:dyDescent="0.3">
      <c r="A1161" s="107">
        <v>40964.75</v>
      </c>
      <c r="B1161" s="92">
        <v>10.210000000000001</v>
      </c>
      <c r="C1161" s="92">
        <v>9.9499999999999993</v>
      </c>
      <c r="D1161" s="92">
        <v>9.39</v>
      </c>
      <c r="E1161" s="92">
        <v>8.86</v>
      </c>
      <c r="F1161" s="92">
        <v>8.43</v>
      </c>
      <c r="G1161" s="92">
        <v>7.99</v>
      </c>
      <c r="H1161" s="92">
        <v>7.55</v>
      </c>
      <c r="I1161" s="92">
        <v>7.05</v>
      </c>
      <c r="J1161" s="92">
        <v>6.51</v>
      </c>
      <c r="K1161" s="92">
        <v>5.76</v>
      </c>
      <c r="L1161" s="92">
        <v>8.1199999999999992</v>
      </c>
      <c r="N1161" s="92">
        <f t="shared" ca="1" si="90"/>
        <v>7.8996439132018734</v>
      </c>
      <c r="O1161" s="92">
        <f t="shared" si="91"/>
        <v>0.52343887050379245</v>
      </c>
      <c r="P1161" s="92">
        <f t="shared" si="92"/>
        <v>7.92541960915975</v>
      </c>
      <c r="Q1161" s="92">
        <f t="shared" ca="1" si="93"/>
        <v>0.99674771845164056</v>
      </c>
      <c r="R1161" s="92">
        <f t="shared" ca="1" si="94"/>
        <v>8.0935914738273205</v>
      </c>
    </row>
    <row r="1162" spans="1:18" x14ac:dyDescent="0.3">
      <c r="A1162" s="107">
        <v>40964.756944444445</v>
      </c>
      <c r="B1162" s="92">
        <v>9.89</v>
      </c>
      <c r="C1162" s="92">
        <v>9.65</v>
      </c>
      <c r="D1162" s="92">
        <v>9.18</v>
      </c>
      <c r="E1162" s="92">
        <v>8.68</v>
      </c>
      <c r="F1162" s="92">
        <v>8.17</v>
      </c>
      <c r="G1162" s="92">
        <v>7.64</v>
      </c>
      <c r="H1162" s="92">
        <v>7.12</v>
      </c>
      <c r="I1162" s="92">
        <v>6.58</v>
      </c>
      <c r="J1162" s="92">
        <v>6.06</v>
      </c>
      <c r="K1162" s="92">
        <v>5.43</v>
      </c>
      <c r="L1162" s="92">
        <v>7.83</v>
      </c>
      <c r="N1162" s="92">
        <f t="shared" ca="1" si="90"/>
        <v>7.5607936548676005</v>
      </c>
      <c r="O1162" s="92">
        <f t="shared" si="91"/>
        <v>0.65139582972780585</v>
      </c>
      <c r="P1162" s="92">
        <f t="shared" si="92"/>
        <v>7.563229191502983</v>
      </c>
      <c r="Q1162" s="92">
        <f t="shared" ca="1" si="93"/>
        <v>0.99967797661901892</v>
      </c>
      <c r="R1162" s="92">
        <f t="shared" ca="1" si="94"/>
        <v>7.8274785569269181</v>
      </c>
    </row>
    <row r="1163" spans="1:18" x14ac:dyDescent="0.3">
      <c r="A1163" s="107">
        <v>40964.763888888891</v>
      </c>
      <c r="B1163" s="92">
        <v>9.75</v>
      </c>
      <c r="C1163" s="92">
        <v>9.5</v>
      </c>
      <c r="D1163" s="92">
        <v>8.9700000000000006</v>
      </c>
      <c r="E1163" s="92">
        <v>8.48</v>
      </c>
      <c r="F1163" s="92">
        <v>8.02</v>
      </c>
      <c r="G1163" s="92">
        <v>7.51</v>
      </c>
      <c r="H1163" s="92">
        <v>7.04</v>
      </c>
      <c r="I1163" s="92">
        <v>6.57</v>
      </c>
      <c r="J1163" s="92">
        <v>6.11</v>
      </c>
      <c r="K1163" s="92">
        <v>5.45</v>
      </c>
      <c r="L1163" s="92">
        <v>7.69</v>
      </c>
      <c r="N1163" s="92">
        <f t="shared" ca="1" si="90"/>
        <v>7.4642214363477155</v>
      </c>
      <c r="O1163" s="92">
        <f t="shared" si="91"/>
        <v>0.59721980212514314</v>
      </c>
      <c r="P1163" s="92">
        <f t="shared" si="92"/>
        <v>7.4407828014649011</v>
      </c>
      <c r="Q1163" s="92">
        <f t="shared" ca="1" si="93"/>
        <v>1.0031500227204857</v>
      </c>
      <c r="R1163" s="92">
        <f t="shared" ca="1" si="94"/>
        <v>7.7142236747205351</v>
      </c>
    </row>
    <row r="1164" spans="1:18" x14ac:dyDescent="0.3">
      <c r="A1164" s="107">
        <v>40964.770833333336</v>
      </c>
      <c r="B1164" s="92">
        <v>10.02</v>
      </c>
      <c r="C1164" s="92">
        <v>9.76</v>
      </c>
      <c r="D1164" s="92">
        <v>9.24</v>
      </c>
      <c r="E1164" s="92">
        <v>8.81</v>
      </c>
      <c r="F1164" s="92">
        <v>8.35</v>
      </c>
      <c r="G1164" s="92">
        <v>7.83</v>
      </c>
      <c r="H1164" s="92">
        <v>7.32</v>
      </c>
      <c r="I1164" s="92">
        <v>6.83</v>
      </c>
      <c r="J1164" s="92">
        <v>6.27</v>
      </c>
      <c r="K1164" s="92">
        <v>5.54</v>
      </c>
      <c r="L1164" s="92">
        <v>7.94</v>
      </c>
      <c r="N1164" s="92">
        <f t="shared" ca="1" si="90"/>
        <v>7.7327055069074584</v>
      </c>
      <c r="O1164" s="92">
        <f t="shared" si="91"/>
        <v>0.62240043385875099</v>
      </c>
      <c r="P1164" s="92">
        <f t="shared" si="92"/>
        <v>7.7548053592912805</v>
      </c>
      <c r="Q1164" s="92">
        <f t="shared" ca="1" si="93"/>
        <v>0.99715017316877674</v>
      </c>
      <c r="R1164" s="92">
        <f t="shared" ca="1" si="94"/>
        <v>7.9173723749600882</v>
      </c>
    </row>
    <row r="1165" spans="1:18" x14ac:dyDescent="0.3">
      <c r="A1165" s="107">
        <v>40964.777777777781</v>
      </c>
      <c r="B1165" s="92">
        <v>9.8800000000000008</v>
      </c>
      <c r="C1165" s="92">
        <v>9.66</v>
      </c>
      <c r="D1165" s="92">
        <v>9.25</v>
      </c>
      <c r="E1165" s="92">
        <v>8.82</v>
      </c>
      <c r="F1165" s="92">
        <v>8.41</v>
      </c>
      <c r="G1165" s="92">
        <v>7.95</v>
      </c>
      <c r="H1165" s="92">
        <v>7.45</v>
      </c>
      <c r="I1165" s="92">
        <v>6.93</v>
      </c>
      <c r="J1165" s="92">
        <v>6.46</v>
      </c>
      <c r="K1165" s="92">
        <v>5.68</v>
      </c>
      <c r="L1165" s="92">
        <v>7.96</v>
      </c>
      <c r="N1165" s="92">
        <f t="shared" ca="1" si="90"/>
        <v>7.8183904554045514</v>
      </c>
      <c r="O1165" s="92">
        <f t="shared" si="91"/>
        <v>0.60027487760184184</v>
      </c>
      <c r="P1165" s="92">
        <f t="shared" si="92"/>
        <v>7.8763543824033126</v>
      </c>
      <c r="Q1165" s="92">
        <f t="shared" ca="1" si="93"/>
        <v>0.99264076701166981</v>
      </c>
      <c r="R1165" s="92">
        <f t="shared" ca="1" si="94"/>
        <v>7.9014205054128919</v>
      </c>
    </row>
    <row r="1166" spans="1:18" x14ac:dyDescent="0.3">
      <c r="A1166" s="107">
        <v>40964.784722222219</v>
      </c>
      <c r="B1166" s="92">
        <v>9.61</v>
      </c>
      <c r="C1166" s="92">
        <v>9.3699999999999992</v>
      </c>
      <c r="D1166" s="92">
        <v>8.9499999999999993</v>
      </c>
      <c r="E1166" s="92">
        <v>8.44</v>
      </c>
      <c r="F1166" s="92">
        <v>7.98</v>
      </c>
      <c r="G1166" s="92">
        <v>7.48</v>
      </c>
      <c r="H1166" s="92">
        <v>7.01</v>
      </c>
      <c r="I1166" s="92">
        <v>6.58</v>
      </c>
      <c r="J1166" s="92">
        <v>6.12</v>
      </c>
      <c r="K1166" s="92">
        <v>5.31</v>
      </c>
      <c r="L1166" s="92">
        <v>7.65</v>
      </c>
      <c r="N1166" s="92">
        <f t="shared" ca="1" si="90"/>
        <v>7.4325054445741721</v>
      </c>
      <c r="O1166" s="92">
        <f t="shared" si="91"/>
        <v>0.59969449450951728</v>
      </c>
      <c r="P1166" s="92">
        <f t="shared" si="92"/>
        <v>7.4107749588394158</v>
      </c>
      <c r="Q1166" s="92">
        <f t="shared" ca="1" si="93"/>
        <v>1.0029322825015536</v>
      </c>
      <c r="R1166" s="92">
        <f t="shared" ca="1" si="94"/>
        <v>7.6724319611368861</v>
      </c>
    </row>
    <row r="1167" spans="1:18" x14ac:dyDescent="0.3">
      <c r="A1167" s="107">
        <v>40964.791666666664</v>
      </c>
      <c r="B1167" s="92">
        <v>9.58</v>
      </c>
      <c r="C1167" s="92">
        <v>9.3000000000000007</v>
      </c>
      <c r="D1167" s="92">
        <v>8.81</v>
      </c>
      <c r="E1167" s="92">
        <v>8.25</v>
      </c>
      <c r="F1167" s="92">
        <v>7.78</v>
      </c>
      <c r="G1167" s="92">
        <v>7.25</v>
      </c>
      <c r="H1167" s="92">
        <v>6.73</v>
      </c>
      <c r="I1167" s="92">
        <v>6.24</v>
      </c>
      <c r="J1167" s="92">
        <v>5.77</v>
      </c>
      <c r="K1167" s="92">
        <v>5.12</v>
      </c>
      <c r="L1167" s="92">
        <v>7.2</v>
      </c>
      <c r="N1167" s="92">
        <f t="shared" ca="1" si="90"/>
        <v>7.1934802968725817</v>
      </c>
      <c r="O1167" s="92">
        <f t="shared" si="91"/>
        <v>0.68777247752567217</v>
      </c>
      <c r="P1167" s="92">
        <f t="shared" si="92"/>
        <v>7.1731014193079563</v>
      </c>
      <c r="Q1167" s="92">
        <f t="shared" ca="1" si="93"/>
        <v>1.0028410134436092</v>
      </c>
      <c r="R1167" s="92">
        <f t="shared" ca="1" si="94"/>
        <v>7.2204552967939861</v>
      </c>
    </row>
    <row r="1168" spans="1:18" x14ac:dyDescent="0.3">
      <c r="A1168" s="107">
        <v>40964.798611111109</v>
      </c>
      <c r="B1168" s="92">
        <v>10.52</v>
      </c>
      <c r="C1168" s="92">
        <v>10.23</v>
      </c>
      <c r="D1168" s="92">
        <v>9.66</v>
      </c>
      <c r="E1168" s="92">
        <v>8.91</v>
      </c>
      <c r="F1168" s="92">
        <v>8.2200000000000006</v>
      </c>
      <c r="G1168" s="92">
        <v>7.56</v>
      </c>
      <c r="H1168" s="92">
        <v>6.89</v>
      </c>
      <c r="I1168" s="92">
        <v>6.25</v>
      </c>
      <c r="J1168" s="92">
        <v>5.67</v>
      </c>
      <c r="K1168" s="92">
        <v>4.91</v>
      </c>
      <c r="L1168" s="92">
        <v>7.8</v>
      </c>
      <c r="N1168" s="92">
        <f t="shared" ca="1" si="90"/>
        <v>7.5080891410461339</v>
      </c>
      <c r="O1168" s="92">
        <f t="shared" si="91"/>
        <v>0.85756428339748525</v>
      </c>
      <c r="P1168" s="92">
        <f t="shared" si="92"/>
        <v>7.4601487491040714</v>
      </c>
      <c r="Q1168" s="92">
        <f t="shared" ca="1" si="93"/>
        <v>1.0064261978620492</v>
      </c>
      <c r="R1168" s="92">
        <f t="shared" ca="1" si="94"/>
        <v>7.8501243433239836</v>
      </c>
    </row>
    <row r="1169" spans="1:18" x14ac:dyDescent="0.3">
      <c r="A1169" s="107">
        <v>40964.805555555555</v>
      </c>
      <c r="B1169" s="92">
        <v>10.25</v>
      </c>
      <c r="C1169" s="92">
        <v>10.1</v>
      </c>
      <c r="D1169" s="92">
        <v>9.7200000000000006</v>
      </c>
      <c r="E1169" s="92">
        <v>9.23</v>
      </c>
      <c r="F1169" s="92">
        <v>8.7100000000000009</v>
      </c>
      <c r="G1169" s="92">
        <v>8.17</v>
      </c>
      <c r="H1169" s="92">
        <v>7.58</v>
      </c>
      <c r="I1169" s="92">
        <v>6.96</v>
      </c>
      <c r="J1169" s="92">
        <v>6.33</v>
      </c>
      <c r="K1169" s="92">
        <v>5.5</v>
      </c>
      <c r="L1169" s="92">
        <v>8.2799999999999994</v>
      </c>
      <c r="N1169" s="92">
        <f t="shared" ca="1" si="90"/>
        <v>8.0047416308940704</v>
      </c>
      <c r="O1169" s="92">
        <f t="shared" si="91"/>
        <v>0.69266450664978196</v>
      </c>
      <c r="P1169" s="92">
        <f t="shared" si="92"/>
        <v>8.0827301810490155</v>
      </c>
      <c r="Q1169" s="92">
        <f t="shared" ca="1" si="93"/>
        <v>0.99035121197812603</v>
      </c>
      <c r="R1169" s="92">
        <f t="shared" ca="1" si="94"/>
        <v>8.2001080351788822</v>
      </c>
    </row>
    <row r="1170" spans="1:18" x14ac:dyDescent="0.3">
      <c r="A1170" s="107">
        <v>40964.8125</v>
      </c>
      <c r="B1170" s="92">
        <v>10.34</v>
      </c>
      <c r="C1170" s="92">
        <v>10.130000000000001</v>
      </c>
      <c r="D1170" s="92">
        <v>9.61</v>
      </c>
      <c r="E1170" s="92">
        <v>9.0299999999999994</v>
      </c>
      <c r="F1170" s="92">
        <v>8.4600000000000009</v>
      </c>
      <c r="G1170" s="92">
        <v>7.96</v>
      </c>
      <c r="H1170" s="92">
        <v>7.45</v>
      </c>
      <c r="I1170" s="92">
        <v>6.94</v>
      </c>
      <c r="J1170" s="92">
        <v>6.37</v>
      </c>
      <c r="K1170" s="92">
        <v>5.64</v>
      </c>
      <c r="L1170" s="92">
        <v>8.1199999999999992</v>
      </c>
      <c r="N1170" s="92">
        <f t="shared" ca="1" si="90"/>
        <v>7.8985869549105523</v>
      </c>
      <c r="O1170" s="92">
        <f t="shared" si="91"/>
        <v>0.61189145230667541</v>
      </c>
      <c r="P1170" s="92">
        <f t="shared" si="92"/>
        <v>7.8848415148666087</v>
      </c>
      <c r="Q1170" s="92">
        <f t="shared" ca="1" si="93"/>
        <v>1.0017432741061474</v>
      </c>
      <c r="R1170" s="92">
        <f t="shared" ca="1" si="94"/>
        <v>8.1341553857419164</v>
      </c>
    </row>
    <row r="1171" spans="1:18" x14ac:dyDescent="0.3">
      <c r="A1171" s="107">
        <v>40964.819444444445</v>
      </c>
      <c r="B1171" s="92">
        <v>10.23</v>
      </c>
      <c r="C1171" s="92">
        <v>9.99</v>
      </c>
      <c r="D1171" s="92">
        <v>9.3800000000000008</v>
      </c>
      <c r="E1171" s="92">
        <v>8.6999999999999993</v>
      </c>
      <c r="F1171" s="92">
        <v>7.97</v>
      </c>
      <c r="G1171" s="92">
        <v>7.26</v>
      </c>
      <c r="H1171" s="92">
        <v>6.62</v>
      </c>
      <c r="I1171" s="92">
        <v>6.02</v>
      </c>
      <c r="J1171" s="92">
        <v>5.52</v>
      </c>
      <c r="K1171" s="92">
        <v>4.88</v>
      </c>
      <c r="L1171" s="92">
        <v>7.33</v>
      </c>
      <c r="N1171" s="92">
        <f t="shared" ca="1" si="90"/>
        <v>7.2778388410154662</v>
      </c>
      <c r="O1171" s="92">
        <f t="shared" si="91"/>
        <v>0.85279920441224588</v>
      </c>
      <c r="P1171" s="92">
        <f t="shared" si="92"/>
        <v>7.1646403949061606</v>
      </c>
      <c r="Q1171" s="92">
        <f t="shared" ca="1" si="93"/>
        <v>1.015799599124303</v>
      </c>
      <c r="R1171" s="92">
        <f t="shared" ca="1" si="94"/>
        <v>7.445811061581141</v>
      </c>
    </row>
    <row r="1172" spans="1:18" x14ac:dyDescent="0.3">
      <c r="A1172" s="107">
        <v>40964.826388888891</v>
      </c>
      <c r="B1172" s="92">
        <v>10.09</v>
      </c>
      <c r="C1172" s="92">
        <v>9.82</v>
      </c>
      <c r="D1172" s="92">
        <v>9.31</v>
      </c>
      <c r="E1172" s="92">
        <v>8.75</v>
      </c>
      <c r="F1172" s="92">
        <v>8.2100000000000009</v>
      </c>
      <c r="G1172" s="92">
        <v>7.56</v>
      </c>
      <c r="H1172" s="92">
        <v>6.96</v>
      </c>
      <c r="I1172" s="92">
        <v>6.41</v>
      </c>
      <c r="J1172" s="92">
        <v>5.98</v>
      </c>
      <c r="K1172" s="92">
        <v>5.39</v>
      </c>
      <c r="L1172" s="92">
        <v>7.78</v>
      </c>
      <c r="N1172" s="92">
        <f t="shared" ca="1" si="90"/>
        <v>7.5281734776668552</v>
      </c>
      <c r="O1172" s="92">
        <f t="shared" si="91"/>
        <v>0.7641528198149089</v>
      </c>
      <c r="P1172" s="92">
        <f t="shared" si="92"/>
        <v>7.4709608769960276</v>
      </c>
      <c r="Q1172" s="92">
        <f t="shared" ca="1" si="93"/>
        <v>1.0076579976274527</v>
      </c>
      <c r="R1172" s="92">
        <f t="shared" ca="1" si="94"/>
        <v>7.839579221541582</v>
      </c>
    </row>
    <row r="1173" spans="1:18" x14ac:dyDescent="0.3">
      <c r="A1173" s="107">
        <v>40964.833333333336</v>
      </c>
      <c r="B1173" s="92">
        <v>9.59</v>
      </c>
      <c r="C1173" s="92">
        <v>9.4</v>
      </c>
      <c r="D1173" s="92">
        <v>9.1</v>
      </c>
      <c r="E1173" s="92">
        <v>8.6199999999999992</v>
      </c>
      <c r="F1173" s="92">
        <v>8.15</v>
      </c>
      <c r="G1173" s="92">
        <v>7.65</v>
      </c>
      <c r="H1173" s="92">
        <v>7.18</v>
      </c>
      <c r="I1173" s="92">
        <v>6.67</v>
      </c>
      <c r="J1173" s="92">
        <v>6.11</v>
      </c>
      <c r="K1173" s="92">
        <v>5.29</v>
      </c>
      <c r="L1173" s="92">
        <v>7.91</v>
      </c>
      <c r="N1173" s="92">
        <f t="shared" ca="1" si="90"/>
        <v>7.5512320948300147</v>
      </c>
      <c r="O1173" s="92">
        <f t="shared" si="91"/>
        <v>0.5859362758299933</v>
      </c>
      <c r="P1173" s="92">
        <f t="shared" si="92"/>
        <v>7.5808185543146696</v>
      </c>
      <c r="Q1173" s="92">
        <f t="shared" ca="1" si="93"/>
        <v>0.99609719461392254</v>
      </c>
      <c r="R1173" s="92">
        <f t="shared" ca="1" si="94"/>
        <v>7.8791288093961276</v>
      </c>
    </row>
    <row r="1174" spans="1:18" x14ac:dyDescent="0.3">
      <c r="A1174" s="107">
        <v>40964.840277777781</v>
      </c>
      <c r="B1174" s="92">
        <v>10.1</v>
      </c>
      <c r="C1174" s="92">
        <v>9.92</v>
      </c>
      <c r="D1174" s="92">
        <v>9.4600000000000009</v>
      </c>
      <c r="E1174" s="92">
        <v>8.85</v>
      </c>
      <c r="F1174" s="92">
        <v>8.25</v>
      </c>
      <c r="G1174" s="92">
        <v>7.7</v>
      </c>
      <c r="H1174" s="92">
        <v>7.25</v>
      </c>
      <c r="I1174" s="92">
        <v>6.77</v>
      </c>
      <c r="J1174" s="92">
        <v>6.19</v>
      </c>
      <c r="K1174" s="92">
        <v>5.46</v>
      </c>
      <c r="L1174" s="92">
        <v>7.99</v>
      </c>
      <c r="N1174" s="92">
        <f t="shared" ca="1" si="90"/>
        <v>7.7032896777652358</v>
      </c>
      <c r="O1174" s="92">
        <f t="shared" si="91"/>
        <v>0.55648151933288859</v>
      </c>
      <c r="P1174" s="92">
        <f t="shared" si="92"/>
        <v>7.6338517587556218</v>
      </c>
      <c r="Q1174" s="92">
        <f t="shared" ca="1" si="93"/>
        <v>1.0090960528451409</v>
      </c>
      <c r="R1174" s="92">
        <f t="shared" ca="1" si="94"/>
        <v>8.062677462232676</v>
      </c>
    </row>
    <row r="1175" spans="1:18" x14ac:dyDescent="0.3">
      <c r="A1175" s="107">
        <v>40964.847222222219</v>
      </c>
      <c r="B1175" s="92">
        <v>9.7899999999999991</v>
      </c>
      <c r="C1175" s="92">
        <v>9.61</v>
      </c>
      <c r="D1175" s="92">
        <v>9.14</v>
      </c>
      <c r="E1175" s="92">
        <v>8.77</v>
      </c>
      <c r="F1175" s="92">
        <v>8.3699999999999992</v>
      </c>
      <c r="G1175" s="92">
        <v>7.93</v>
      </c>
      <c r="H1175" s="92">
        <v>7.49</v>
      </c>
      <c r="I1175" s="92">
        <v>6.95</v>
      </c>
      <c r="J1175" s="92">
        <v>6.46</v>
      </c>
      <c r="K1175" s="92">
        <v>5.79</v>
      </c>
      <c r="L1175" s="92">
        <v>7.87</v>
      </c>
      <c r="N1175" s="92">
        <f t="shared" ca="1" si="90"/>
        <v>7.8043429418299963</v>
      </c>
      <c r="O1175" s="92">
        <f t="shared" si="91"/>
        <v>0.5275145288589318</v>
      </c>
      <c r="P1175" s="92">
        <f t="shared" si="92"/>
        <v>7.8654075393136811</v>
      </c>
      <c r="Q1175" s="92">
        <f t="shared" ca="1" si="93"/>
        <v>0.99223630852203581</v>
      </c>
      <c r="R1175" s="92">
        <f t="shared" ca="1" si="94"/>
        <v>7.8088997480684217</v>
      </c>
    </row>
    <row r="1176" spans="1:18" x14ac:dyDescent="0.3">
      <c r="A1176" s="107">
        <v>40964.854166666664</v>
      </c>
      <c r="B1176" s="92">
        <v>10.14</v>
      </c>
      <c r="C1176" s="92">
        <v>10</v>
      </c>
      <c r="D1176" s="92">
        <v>9.69</v>
      </c>
      <c r="E1176" s="92">
        <v>9.3699999999999992</v>
      </c>
      <c r="F1176" s="92">
        <v>8.98</v>
      </c>
      <c r="G1176" s="92">
        <v>8.4600000000000009</v>
      </c>
      <c r="H1176" s="92">
        <v>7.86</v>
      </c>
      <c r="I1176" s="92">
        <v>7.32</v>
      </c>
      <c r="J1176" s="92">
        <v>6.79</v>
      </c>
      <c r="K1176" s="92">
        <v>6.08</v>
      </c>
      <c r="L1176" s="92">
        <v>8.2100000000000009</v>
      </c>
      <c r="N1176" s="92">
        <f t="shared" ca="1" si="90"/>
        <v>8.2677321123607044</v>
      </c>
      <c r="O1176" s="92">
        <f t="shared" si="91"/>
        <v>0.67979050339736169</v>
      </c>
      <c r="P1176" s="92">
        <f t="shared" si="92"/>
        <v>8.3713032296493655</v>
      </c>
      <c r="Q1176" s="92">
        <f t="shared" ca="1" si="93"/>
        <v>0.9876278382890451</v>
      </c>
      <c r="R1176" s="92">
        <f t="shared" ca="1" si="94"/>
        <v>8.1084245523530605</v>
      </c>
    </row>
    <row r="1177" spans="1:18" x14ac:dyDescent="0.3">
      <c r="A1177" s="107">
        <v>40964.861111111109</v>
      </c>
      <c r="B1177" s="92">
        <v>9.83</v>
      </c>
      <c r="C1177" s="92">
        <v>9.66</v>
      </c>
      <c r="D1177" s="92">
        <v>9.31</v>
      </c>
      <c r="E1177" s="92">
        <v>9</v>
      </c>
      <c r="F1177" s="92">
        <v>8.68</v>
      </c>
      <c r="G1177" s="92">
        <v>8.23</v>
      </c>
      <c r="H1177" s="92">
        <v>7.76</v>
      </c>
      <c r="I1177" s="92">
        <v>7.31</v>
      </c>
      <c r="J1177" s="92">
        <v>6.95</v>
      </c>
      <c r="K1177" s="92">
        <v>6.48</v>
      </c>
      <c r="L1177" s="92">
        <v>8.2100000000000009</v>
      </c>
      <c r="N1177" s="92">
        <f t="shared" ca="1" si="90"/>
        <v>8.1208470032392199</v>
      </c>
      <c r="O1177" s="92">
        <f t="shared" si="91"/>
        <v>0.54340386827910714</v>
      </c>
      <c r="P1177" s="92">
        <f t="shared" si="92"/>
        <v>8.1609532315951316</v>
      </c>
      <c r="Q1177" s="92">
        <f t="shared" ca="1" si="93"/>
        <v>0.99508559512378525</v>
      </c>
      <c r="R1177" s="92">
        <f t="shared" ca="1" si="94"/>
        <v>8.1696527359662774</v>
      </c>
    </row>
    <row r="1178" spans="1:18" x14ac:dyDescent="0.3">
      <c r="A1178" s="107">
        <v>40964.868055555555</v>
      </c>
      <c r="B1178" s="92">
        <v>9.84</v>
      </c>
      <c r="C1178" s="92">
        <v>9.6999999999999993</v>
      </c>
      <c r="D1178" s="92">
        <v>9.32</v>
      </c>
      <c r="E1178" s="92">
        <v>8.84</v>
      </c>
      <c r="F1178" s="92">
        <v>8.3699999999999992</v>
      </c>
      <c r="G1178" s="92">
        <v>7.97</v>
      </c>
      <c r="H1178" s="92">
        <v>7.53</v>
      </c>
      <c r="I1178" s="92">
        <v>6.99</v>
      </c>
      <c r="J1178" s="92">
        <v>6.46</v>
      </c>
      <c r="K1178" s="92">
        <v>5.91</v>
      </c>
      <c r="L1178" s="92">
        <v>8.1199999999999992</v>
      </c>
      <c r="N1178" s="92">
        <f t="shared" ca="1" si="90"/>
        <v>7.8579345049075187</v>
      </c>
      <c r="O1178" s="92">
        <f t="shared" si="91"/>
        <v>0.52479040574363922</v>
      </c>
      <c r="P1178" s="92">
        <f t="shared" si="92"/>
        <v>7.9054156067961641</v>
      </c>
      <c r="Q1178" s="92">
        <f t="shared" ca="1" si="93"/>
        <v>0.99399385127230677</v>
      </c>
      <c r="R1178" s="92">
        <f t="shared" ca="1" si="94"/>
        <v>8.0712300723311294</v>
      </c>
    </row>
    <row r="1179" spans="1:18" x14ac:dyDescent="0.3">
      <c r="A1179" s="107">
        <v>40964.875</v>
      </c>
      <c r="B1179" s="92">
        <v>9.9600000000000009</v>
      </c>
      <c r="C1179" s="92">
        <v>9.76</v>
      </c>
      <c r="D1179" s="92">
        <v>9.32</v>
      </c>
      <c r="E1179" s="92">
        <v>8.83</v>
      </c>
      <c r="F1179" s="92">
        <v>8.4700000000000006</v>
      </c>
      <c r="G1179" s="92">
        <v>8.09</v>
      </c>
      <c r="H1179" s="92">
        <v>7.72</v>
      </c>
      <c r="I1179" s="92">
        <v>7.35</v>
      </c>
      <c r="J1179" s="92">
        <v>6.9</v>
      </c>
      <c r="K1179" s="92">
        <v>6.2</v>
      </c>
      <c r="L1179" s="92">
        <v>7.92</v>
      </c>
      <c r="N1179" s="92">
        <f t="shared" ca="1" si="90"/>
        <v>8.0356329088653862</v>
      </c>
      <c r="O1179" s="92">
        <f t="shared" si="91"/>
        <v>0.43261081489310849</v>
      </c>
      <c r="P1179" s="92">
        <f t="shared" si="92"/>
        <v>8.0359196833629003</v>
      </c>
      <c r="Q1179" s="92">
        <f t="shared" ca="1" si="93"/>
        <v>0.99996431341914627</v>
      </c>
      <c r="R1179" s="92">
        <f t="shared" ca="1" si="94"/>
        <v>7.9197173622796386</v>
      </c>
    </row>
    <row r="1180" spans="1:18" x14ac:dyDescent="0.3">
      <c r="A1180" s="107">
        <v>40964.881944444445</v>
      </c>
      <c r="B1180" s="92">
        <v>9.7100000000000009</v>
      </c>
      <c r="C1180" s="92">
        <v>9.49</v>
      </c>
      <c r="D1180" s="92">
        <v>9.08</v>
      </c>
      <c r="E1180" s="92">
        <v>8.58</v>
      </c>
      <c r="F1180" s="92">
        <v>8.14</v>
      </c>
      <c r="G1180" s="92">
        <v>7.77</v>
      </c>
      <c r="H1180" s="92">
        <v>7.41</v>
      </c>
      <c r="I1180" s="92">
        <v>7.04</v>
      </c>
      <c r="J1180" s="92">
        <v>6.56</v>
      </c>
      <c r="K1180" s="92">
        <v>5.84</v>
      </c>
      <c r="L1180" s="92">
        <v>8.06</v>
      </c>
      <c r="N1180" s="92">
        <f t="shared" ca="1" si="90"/>
        <v>7.7313116844229439</v>
      </c>
      <c r="O1180" s="92">
        <f t="shared" si="91"/>
        <v>0.43838973849058621</v>
      </c>
      <c r="P1180" s="92">
        <f t="shared" si="92"/>
        <v>7.7173673427511025</v>
      </c>
      <c r="Q1180" s="92">
        <f t="shared" ca="1" si="93"/>
        <v>1.0018068780521299</v>
      </c>
      <c r="R1180" s="92">
        <f t="shared" ca="1" si="94"/>
        <v>8.0745634371001671</v>
      </c>
    </row>
    <row r="1181" spans="1:18" x14ac:dyDescent="0.3">
      <c r="A1181" s="107">
        <v>40964.888888888891</v>
      </c>
      <c r="B1181" s="92">
        <v>8.82</v>
      </c>
      <c r="C1181" s="92">
        <v>8.6</v>
      </c>
      <c r="D1181" s="92">
        <v>8.2100000000000009</v>
      </c>
      <c r="E1181" s="92">
        <v>7.84</v>
      </c>
      <c r="F1181" s="92">
        <v>7.42</v>
      </c>
      <c r="G1181" s="92">
        <v>7.02</v>
      </c>
      <c r="H1181" s="92">
        <v>6.78</v>
      </c>
      <c r="I1181" s="92">
        <v>6.53</v>
      </c>
      <c r="J1181" s="92">
        <v>6.26</v>
      </c>
      <c r="K1181" s="92">
        <v>5.83</v>
      </c>
      <c r="L1181" s="92">
        <v>7.6</v>
      </c>
      <c r="N1181" s="92">
        <f t="shared" ca="1" si="90"/>
        <v>7.1130076723155407</v>
      </c>
      <c r="O1181" s="92">
        <f t="shared" si="91"/>
        <v>0.32145794080350831</v>
      </c>
      <c r="P1181" s="92">
        <f t="shared" si="92"/>
        <v>6.9850997566483342</v>
      </c>
      <c r="Q1181" s="92">
        <f t="shared" ca="1" si="93"/>
        <v>1.0183115374330145</v>
      </c>
      <c r="R1181" s="92">
        <f t="shared" ca="1" si="94"/>
        <v>7.7391676844909094</v>
      </c>
    </row>
    <row r="1182" spans="1:18" x14ac:dyDescent="0.3">
      <c r="A1182" s="107">
        <v>40964.895833333336</v>
      </c>
      <c r="B1182" s="92">
        <v>8.82</v>
      </c>
      <c r="C1182" s="92">
        <v>8.57</v>
      </c>
      <c r="D1182" s="92">
        <v>8.23</v>
      </c>
      <c r="E1182" s="92">
        <v>8</v>
      </c>
      <c r="F1182" s="92">
        <v>7.71</v>
      </c>
      <c r="G1182" s="92">
        <v>7.36</v>
      </c>
      <c r="H1182" s="92">
        <v>7.04</v>
      </c>
      <c r="I1182" s="92">
        <v>6.82</v>
      </c>
      <c r="J1182" s="92">
        <v>6.55</v>
      </c>
      <c r="K1182" s="92">
        <v>5.96</v>
      </c>
      <c r="L1182" s="92">
        <v>7.66</v>
      </c>
      <c r="N1182" s="92">
        <f t="shared" ca="1" si="90"/>
        <v>7.3391063552735858</v>
      </c>
      <c r="O1182" s="92">
        <f t="shared" si="91"/>
        <v>0.41077802494592763</v>
      </c>
      <c r="P1182" s="92">
        <f t="shared" si="92"/>
        <v>7.3132747350326035</v>
      </c>
      <c r="Q1182" s="92">
        <f t="shared" ca="1" si="93"/>
        <v>1.0035321550436553</v>
      </c>
      <c r="R1182" s="92">
        <f t="shared" ca="1" si="94"/>
        <v>7.6870563076343998</v>
      </c>
    </row>
    <row r="1183" spans="1:18" x14ac:dyDescent="0.3">
      <c r="A1183" s="107">
        <v>40964.902777777781</v>
      </c>
      <c r="B1183" s="92">
        <v>9.07</v>
      </c>
      <c r="C1183" s="92">
        <v>8.9</v>
      </c>
      <c r="D1183" s="92">
        <v>8.6</v>
      </c>
      <c r="E1183" s="92">
        <v>8.1</v>
      </c>
      <c r="F1183" s="92">
        <v>7.64</v>
      </c>
      <c r="G1183" s="92">
        <v>7.2</v>
      </c>
      <c r="H1183" s="92">
        <v>6.77</v>
      </c>
      <c r="I1183" s="92">
        <v>6.44</v>
      </c>
      <c r="J1183" s="92">
        <v>6.09</v>
      </c>
      <c r="K1183" s="92">
        <v>5.5</v>
      </c>
      <c r="L1183" s="92">
        <v>7.39</v>
      </c>
      <c r="N1183" s="92">
        <f t="shared" ca="1" si="90"/>
        <v>7.2016111306704254</v>
      </c>
      <c r="O1183" s="92">
        <f t="shared" si="91"/>
        <v>0.56905922950944521</v>
      </c>
      <c r="P1183" s="92">
        <f t="shared" si="92"/>
        <v>7.1367552449838136</v>
      </c>
      <c r="Q1183" s="92">
        <f t="shared" ca="1" si="93"/>
        <v>1.0090875872101956</v>
      </c>
      <c r="R1183" s="92">
        <f t="shared" ca="1" si="94"/>
        <v>7.4571572694833455</v>
      </c>
    </row>
    <row r="1184" spans="1:18" x14ac:dyDescent="0.3">
      <c r="A1184" s="107">
        <v>40964.909722222219</v>
      </c>
      <c r="B1184" s="92">
        <v>9.52</v>
      </c>
      <c r="C1184" s="92">
        <v>9.26</v>
      </c>
      <c r="D1184" s="92">
        <v>8.73</v>
      </c>
      <c r="E1184" s="92">
        <v>8.24</v>
      </c>
      <c r="F1184" s="92">
        <v>7.69</v>
      </c>
      <c r="G1184" s="92">
        <v>7.14</v>
      </c>
      <c r="H1184" s="92">
        <v>6.63</v>
      </c>
      <c r="I1184" s="92">
        <v>6.16</v>
      </c>
      <c r="J1184" s="92">
        <v>5.68</v>
      </c>
      <c r="K1184" s="92">
        <v>4.99</v>
      </c>
      <c r="L1184" s="92">
        <v>7.34</v>
      </c>
      <c r="N1184" s="92">
        <f t="shared" ca="1" si="90"/>
        <v>7.1117787307683278</v>
      </c>
      <c r="O1184" s="92">
        <f t="shared" si="91"/>
        <v>0.68483058203922753</v>
      </c>
      <c r="P1184" s="92">
        <f t="shared" si="92"/>
        <v>7.0645903769971516</v>
      </c>
      <c r="Q1184" s="92">
        <f t="shared" ca="1" si="93"/>
        <v>1.0066795597837952</v>
      </c>
      <c r="R1184" s="92">
        <f t="shared" ca="1" si="94"/>
        <v>7.3890279688130569</v>
      </c>
    </row>
    <row r="1185" spans="1:18" x14ac:dyDescent="0.3">
      <c r="A1185" s="107">
        <v>40964.916666666664</v>
      </c>
      <c r="B1185" s="92">
        <v>8.7200000000000006</v>
      </c>
      <c r="C1185" s="92">
        <v>8.74</v>
      </c>
      <c r="D1185" s="92">
        <v>8.66</v>
      </c>
      <c r="E1185" s="92">
        <v>8.41</v>
      </c>
      <c r="F1185" s="92">
        <v>8.0299999999999994</v>
      </c>
      <c r="G1185" s="92">
        <v>7.58</v>
      </c>
      <c r="H1185" s="92">
        <v>7.07</v>
      </c>
      <c r="I1185" s="92">
        <v>6.5</v>
      </c>
      <c r="J1185" s="92">
        <v>6.06</v>
      </c>
      <c r="K1185" s="92">
        <v>5.39</v>
      </c>
      <c r="L1185" s="92">
        <v>7.94</v>
      </c>
      <c r="N1185" s="92">
        <f t="shared" ca="1" si="90"/>
        <v>7.3848297375436092</v>
      </c>
      <c r="O1185" s="92">
        <f t="shared" si="91"/>
        <v>0.64365966599633939</v>
      </c>
      <c r="P1185" s="92">
        <f t="shared" si="92"/>
        <v>7.5047321891654262</v>
      </c>
      <c r="Q1185" s="92">
        <f t="shared" ca="1" si="93"/>
        <v>0.98402308722023146</v>
      </c>
      <c r="R1185" s="92">
        <f t="shared" ca="1" si="94"/>
        <v>7.8131433125286378</v>
      </c>
    </row>
    <row r="1186" spans="1:18" x14ac:dyDescent="0.3">
      <c r="A1186" s="107">
        <v>40964.923611111109</v>
      </c>
      <c r="B1186" s="92">
        <v>9</v>
      </c>
      <c r="C1186" s="92">
        <v>8.93</v>
      </c>
      <c r="D1186" s="92">
        <v>8.6999999999999993</v>
      </c>
      <c r="E1186" s="92">
        <v>8.42</v>
      </c>
      <c r="F1186" s="92">
        <v>8.0299999999999994</v>
      </c>
      <c r="G1186" s="92">
        <v>7.52</v>
      </c>
      <c r="H1186" s="92">
        <v>6.97</v>
      </c>
      <c r="I1186" s="92">
        <v>6.36</v>
      </c>
      <c r="J1186" s="92">
        <v>5.8</v>
      </c>
      <c r="K1186" s="92">
        <v>5.04</v>
      </c>
      <c r="L1186" s="92">
        <v>7.61</v>
      </c>
      <c r="N1186" s="92">
        <f t="shared" ca="1" si="90"/>
        <v>7.3064875458179657</v>
      </c>
      <c r="O1186" s="92">
        <f t="shared" si="91"/>
        <v>0.70186117058983422</v>
      </c>
      <c r="P1186" s="92">
        <f t="shared" si="92"/>
        <v>7.4386125887637693</v>
      </c>
      <c r="Q1186" s="92">
        <f t="shared" ca="1" si="93"/>
        <v>0.98223794540054654</v>
      </c>
      <c r="R1186" s="92">
        <f t="shared" ca="1" si="94"/>
        <v>7.4748307644981598</v>
      </c>
    </row>
    <row r="1187" spans="1:18" x14ac:dyDescent="0.3">
      <c r="A1187" s="107">
        <v>40964.930555555555</v>
      </c>
      <c r="B1187" s="92">
        <v>8.2200000000000006</v>
      </c>
      <c r="C1187" s="92">
        <v>8.06</v>
      </c>
      <c r="D1187" s="92">
        <v>7.82</v>
      </c>
      <c r="E1187" s="92">
        <v>7.46</v>
      </c>
      <c r="F1187" s="92">
        <v>7.05</v>
      </c>
      <c r="G1187" s="92">
        <v>6.52</v>
      </c>
      <c r="H1187" s="92">
        <v>6.09</v>
      </c>
      <c r="I1187" s="92">
        <v>5.69</v>
      </c>
      <c r="J1187" s="92">
        <v>5.24</v>
      </c>
      <c r="K1187" s="92">
        <v>4.62</v>
      </c>
      <c r="L1187" s="92">
        <v>6.8</v>
      </c>
      <c r="N1187" s="92">
        <f t="shared" ca="1" si="90"/>
        <v>6.4794379128230801</v>
      </c>
      <c r="O1187" s="92">
        <f t="shared" si="91"/>
        <v>0.63047809056119253</v>
      </c>
      <c r="P1187" s="92">
        <f t="shared" si="92"/>
        <v>6.4565771602272264</v>
      </c>
      <c r="Q1187" s="92">
        <f t="shared" ca="1" si="93"/>
        <v>1.0035406922318959</v>
      </c>
      <c r="R1187" s="92">
        <f t="shared" ca="1" si="94"/>
        <v>6.824076707176892</v>
      </c>
    </row>
    <row r="1188" spans="1:18" x14ac:dyDescent="0.3">
      <c r="A1188" s="107">
        <v>40964.9375</v>
      </c>
      <c r="B1188" s="92">
        <v>7.57</v>
      </c>
      <c r="C1188" s="92">
        <v>7.36</v>
      </c>
      <c r="D1188" s="92">
        <v>7.03</v>
      </c>
      <c r="E1188" s="92">
        <v>6.76</v>
      </c>
      <c r="F1188" s="92">
        <v>6.47</v>
      </c>
      <c r="G1188" s="92">
        <v>6.21</v>
      </c>
      <c r="H1188" s="92">
        <v>5.87</v>
      </c>
      <c r="I1188" s="92">
        <v>5.59</v>
      </c>
      <c r="J1188" s="92">
        <v>5.33</v>
      </c>
      <c r="K1188" s="92">
        <v>4.97</v>
      </c>
      <c r="L1188" s="92">
        <v>6.42</v>
      </c>
      <c r="N1188" s="92">
        <f t="shared" ca="1" si="90"/>
        <v>6.1438753857162451</v>
      </c>
      <c r="O1188" s="92">
        <f t="shared" si="91"/>
        <v>0.52032526500788534</v>
      </c>
      <c r="P1188" s="92">
        <f t="shared" si="92"/>
        <v>6.1601040952200323</v>
      </c>
      <c r="Q1188" s="92">
        <f t="shared" ca="1" si="93"/>
        <v>0.99736551375546079</v>
      </c>
      <c r="R1188" s="92">
        <f t="shared" ca="1" si="94"/>
        <v>6.4030865983100584</v>
      </c>
    </row>
    <row r="1189" spans="1:18" x14ac:dyDescent="0.3">
      <c r="A1189" s="107">
        <v>40964.944444444445</v>
      </c>
      <c r="B1189" s="92">
        <v>8.0500000000000007</v>
      </c>
      <c r="C1189" s="92">
        <v>7.89</v>
      </c>
      <c r="D1189" s="92">
        <v>7.51</v>
      </c>
      <c r="E1189" s="92">
        <v>7.11</v>
      </c>
      <c r="F1189" s="92">
        <v>6.78</v>
      </c>
      <c r="G1189" s="92">
        <v>6.41</v>
      </c>
      <c r="H1189" s="92">
        <v>6.13</v>
      </c>
      <c r="I1189" s="92">
        <v>5.76</v>
      </c>
      <c r="J1189" s="92">
        <v>5.36</v>
      </c>
      <c r="K1189" s="92">
        <v>4.95</v>
      </c>
      <c r="L1189" s="92">
        <v>6.7</v>
      </c>
      <c r="N1189" s="92">
        <f t="shared" ca="1" si="90"/>
        <v>6.3920026934657281</v>
      </c>
      <c r="O1189" s="92">
        <f t="shared" si="91"/>
        <v>0.41274412203375832</v>
      </c>
      <c r="P1189" s="92">
        <f t="shared" si="92"/>
        <v>6.3691116984870471</v>
      </c>
      <c r="Q1189" s="92">
        <f t="shared" ca="1" si="93"/>
        <v>1.003594063986053</v>
      </c>
      <c r="R1189" s="92">
        <f t="shared" ca="1" si="94"/>
        <v>6.7240802287065549</v>
      </c>
    </row>
    <row r="1190" spans="1:18" x14ac:dyDescent="0.3">
      <c r="A1190" s="107">
        <v>40964.951388888891</v>
      </c>
      <c r="B1190" s="92">
        <v>8.8000000000000007</v>
      </c>
      <c r="C1190" s="92">
        <v>8.6300000000000008</v>
      </c>
      <c r="D1190" s="92">
        <v>8.27</v>
      </c>
      <c r="E1190" s="92">
        <v>7.96</v>
      </c>
      <c r="F1190" s="92">
        <v>7.64</v>
      </c>
      <c r="G1190" s="92">
        <v>7.26</v>
      </c>
      <c r="H1190" s="92">
        <v>6.84</v>
      </c>
      <c r="I1190" s="92">
        <v>6.41</v>
      </c>
      <c r="J1190" s="92">
        <v>6.01</v>
      </c>
      <c r="K1190" s="92">
        <v>5.39</v>
      </c>
      <c r="L1190" s="92">
        <v>7.51</v>
      </c>
      <c r="N1190" s="92">
        <f t="shared" ca="1" si="90"/>
        <v>7.1363648637048565</v>
      </c>
      <c r="O1190" s="92">
        <f t="shared" si="91"/>
        <v>0.5506896144358</v>
      </c>
      <c r="P1190" s="92">
        <f t="shared" si="92"/>
        <v>7.1982780257744317</v>
      </c>
      <c r="Q1190" s="92">
        <f t="shared" ca="1" si="93"/>
        <v>0.99139889264517345</v>
      </c>
      <c r="R1190" s="92">
        <f t="shared" ca="1" si="94"/>
        <v>7.4454056837652525</v>
      </c>
    </row>
    <row r="1191" spans="1:18" x14ac:dyDescent="0.3">
      <c r="A1191" s="107">
        <v>40964.958333333336</v>
      </c>
      <c r="B1191" s="92">
        <v>8.76</v>
      </c>
      <c r="C1191" s="92">
        <v>8.59</v>
      </c>
      <c r="D1191" s="92">
        <v>8.17</v>
      </c>
      <c r="E1191" s="92">
        <v>7.75</v>
      </c>
      <c r="F1191" s="92">
        <v>7.29</v>
      </c>
      <c r="G1191" s="92">
        <v>6.87</v>
      </c>
      <c r="H1191" s="92">
        <v>6.54</v>
      </c>
      <c r="I1191" s="92">
        <v>6.2</v>
      </c>
      <c r="J1191" s="92">
        <v>5.82</v>
      </c>
      <c r="K1191" s="92">
        <v>5.22</v>
      </c>
      <c r="L1191" s="92">
        <v>7.08</v>
      </c>
      <c r="N1191" s="92">
        <f t="shared" ca="1" si="90"/>
        <v>6.8932544970682557</v>
      </c>
      <c r="O1191" s="92">
        <f t="shared" si="91"/>
        <v>0.4549053700495248</v>
      </c>
      <c r="P1191" s="92">
        <f t="shared" si="92"/>
        <v>6.8217167873039699</v>
      </c>
      <c r="Q1191" s="92">
        <f t="shared" ca="1" si="93"/>
        <v>1.0104867604438557</v>
      </c>
      <c r="R1191" s="92">
        <f t="shared" ca="1" si="94"/>
        <v>7.1542462639424977</v>
      </c>
    </row>
    <row r="1192" spans="1:18" x14ac:dyDescent="0.3">
      <c r="A1192" s="107">
        <v>40964.965277777781</v>
      </c>
      <c r="B1192" s="92">
        <v>8.65</v>
      </c>
      <c r="C1192" s="92">
        <v>8.36</v>
      </c>
      <c r="D1192" s="92">
        <v>7.87</v>
      </c>
      <c r="E1192" s="92">
        <v>7.4</v>
      </c>
      <c r="F1192" s="92">
        <v>7.01</v>
      </c>
      <c r="G1192" s="92">
        <v>6.74</v>
      </c>
      <c r="H1192" s="92">
        <v>6.37</v>
      </c>
      <c r="I1192" s="92">
        <v>5.97</v>
      </c>
      <c r="J1192" s="92">
        <v>5.59</v>
      </c>
      <c r="K1192" s="92">
        <v>5.07</v>
      </c>
      <c r="L1192" s="92">
        <v>6.86</v>
      </c>
      <c r="N1192" s="92">
        <f t="shared" ca="1" si="90"/>
        <v>6.6611458404408772</v>
      </c>
      <c r="O1192" s="92">
        <f t="shared" si="91"/>
        <v>0.52175016221717763</v>
      </c>
      <c r="P1192" s="92">
        <f t="shared" si="92"/>
        <v>6.6856979673480232</v>
      </c>
      <c r="Q1192" s="92">
        <f t="shared" ca="1" si="93"/>
        <v>0.9963276643624861</v>
      </c>
      <c r="R1192" s="92">
        <f t="shared" ca="1" si="94"/>
        <v>6.8348077775266551</v>
      </c>
    </row>
    <row r="1193" spans="1:18" x14ac:dyDescent="0.3">
      <c r="A1193" s="107">
        <v>40964.972222222219</v>
      </c>
      <c r="B1193" s="92">
        <v>8.85</v>
      </c>
      <c r="C1193" s="92">
        <v>8.52</v>
      </c>
      <c r="D1193" s="92">
        <v>8.0500000000000007</v>
      </c>
      <c r="E1193" s="92">
        <v>7.63</v>
      </c>
      <c r="F1193" s="92">
        <v>7.28</v>
      </c>
      <c r="G1193" s="92">
        <v>6.86</v>
      </c>
      <c r="H1193" s="92">
        <v>6.45</v>
      </c>
      <c r="I1193" s="92">
        <v>6.02</v>
      </c>
      <c r="J1193" s="92">
        <v>5.63</v>
      </c>
      <c r="K1193" s="92">
        <v>5.15</v>
      </c>
      <c r="L1193" s="92">
        <v>6.99</v>
      </c>
      <c r="N1193" s="92">
        <f t="shared" ca="1" si="90"/>
        <v>6.7960329490008675</v>
      </c>
      <c r="O1193" s="92">
        <f t="shared" si="91"/>
        <v>0.56949699185180069</v>
      </c>
      <c r="P1193" s="92">
        <f t="shared" si="92"/>
        <v>6.7996956521553198</v>
      </c>
      <c r="Q1193" s="92">
        <f t="shared" ca="1" si="93"/>
        <v>0.99946134307448142</v>
      </c>
      <c r="R1193" s="92">
        <f t="shared" ca="1" si="94"/>
        <v>6.9862347880906253</v>
      </c>
    </row>
    <row r="1194" spans="1:18" x14ac:dyDescent="0.3">
      <c r="A1194" s="107">
        <v>40964.979166666664</v>
      </c>
      <c r="B1194" s="92">
        <v>8.4700000000000006</v>
      </c>
      <c r="C1194" s="92">
        <v>8.25</v>
      </c>
      <c r="D1194" s="92">
        <v>7.81</v>
      </c>
      <c r="E1194" s="92">
        <v>7.4</v>
      </c>
      <c r="F1194" s="92">
        <v>7.05</v>
      </c>
      <c r="G1194" s="92">
        <v>6.66</v>
      </c>
      <c r="H1194" s="92">
        <v>6.24</v>
      </c>
      <c r="I1194" s="92">
        <v>5.77</v>
      </c>
      <c r="J1194" s="92">
        <v>5.35</v>
      </c>
      <c r="K1194" s="92">
        <v>4.8499999999999996</v>
      </c>
      <c r="L1194" s="92">
        <v>6.86</v>
      </c>
      <c r="N1194" s="92">
        <f t="shared" ca="1" si="90"/>
        <v>6.5573425147725564</v>
      </c>
      <c r="O1194" s="92">
        <f t="shared" si="91"/>
        <v>0.60195124657891863</v>
      </c>
      <c r="P1194" s="92">
        <f t="shared" si="92"/>
        <v>6.598132933444842</v>
      </c>
      <c r="Q1194" s="92">
        <f t="shared" ca="1" si="93"/>
        <v>0.99381788468287358</v>
      </c>
      <c r="R1194" s="92">
        <f t="shared" ca="1" si="94"/>
        <v>6.817590688924513</v>
      </c>
    </row>
    <row r="1195" spans="1:18" x14ac:dyDescent="0.3">
      <c r="A1195" s="107">
        <v>40964.986111111109</v>
      </c>
      <c r="B1195" s="92">
        <v>8.9600000000000009</v>
      </c>
      <c r="C1195" s="92">
        <v>8.67</v>
      </c>
      <c r="D1195" s="92">
        <v>8.16</v>
      </c>
      <c r="E1195" s="92">
        <v>7.67</v>
      </c>
      <c r="F1195" s="92">
        <v>7.2</v>
      </c>
      <c r="G1195" s="92">
        <v>6.73</v>
      </c>
      <c r="H1195" s="92">
        <v>6.26</v>
      </c>
      <c r="I1195" s="92">
        <v>5.81</v>
      </c>
      <c r="J1195" s="92">
        <v>5.47</v>
      </c>
      <c r="K1195" s="92">
        <v>5.03</v>
      </c>
      <c r="L1195" s="92">
        <v>6.79</v>
      </c>
      <c r="N1195" s="92">
        <f t="shared" ca="1" si="90"/>
        <v>6.7093380267751712</v>
      </c>
      <c r="O1195" s="92">
        <f t="shared" si="91"/>
        <v>0.6690006507529892</v>
      </c>
      <c r="P1195" s="92">
        <f t="shared" si="92"/>
        <v>6.6605551222949728</v>
      </c>
      <c r="Q1195" s="92">
        <f t="shared" ca="1" si="93"/>
        <v>1.0073241499521424</v>
      </c>
      <c r="R1195" s="92">
        <f t="shared" ca="1" si="94"/>
        <v>6.839730978175047</v>
      </c>
    </row>
    <row r="1196" spans="1:18" x14ac:dyDescent="0.3">
      <c r="A1196" s="107">
        <v>40964.993055555555</v>
      </c>
      <c r="B1196" s="92">
        <v>8.58</v>
      </c>
      <c r="C1196" s="92">
        <v>8.3000000000000007</v>
      </c>
      <c r="D1196" s="92">
        <v>7.79</v>
      </c>
      <c r="E1196" s="92">
        <v>7.27</v>
      </c>
      <c r="F1196" s="92">
        <v>6.82</v>
      </c>
      <c r="G1196" s="92">
        <v>6.38</v>
      </c>
      <c r="H1196" s="92">
        <v>6.05</v>
      </c>
      <c r="I1196" s="92">
        <v>5.69</v>
      </c>
      <c r="J1196" s="92">
        <v>5.34</v>
      </c>
      <c r="K1196" s="92">
        <v>4.8499999999999996</v>
      </c>
      <c r="L1196" s="92">
        <v>6.64</v>
      </c>
      <c r="N1196" s="92">
        <f t="shared" ca="1" si="90"/>
        <v>6.4328027900921265</v>
      </c>
      <c r="O1196" s="92">
        <f t="shared" si="91"/>
        <v>0.49078704388656397</v>
      </c>
      <c r="P1196" s="92">
        <f t="shared" si="92"/>
        <v>6.3316371960393978</v>
      </c>
      <c r="Q1196" s="92">
        <f t="shared" ca="1" si="93"/>
        <v>1.0159777938818115</v>
      </c>
      <c r="R1196" s="92">
        <f t="shared" ca="1" si="94"/>
        <v>6.7460925513752281</v>
      </c>
    </row>
    <row r="1197" spans="1:18" x14ac:dyDescent="0.3">
      <c r="A1197" s="107">
        <v>40965</v>
      </c>
      <c r="B1197" s="92">
        <v>9.07</v>
      </c>
      <c r="C1197" s="92">
        <v>8.81</v>
      </c>
      <c r="D1197" s="92">
        <v>8.36</v>
      </c>
      <c r="E1197" s="92">
        <v>7.88</v>
      </c>
      <c r="F1197" s="92">
        <v>7.37</v>
      </c>
      <c r="G1197" s="92">
        <v>6.81</v>
      </c>
      <c r="H1197" s="92">
        <v>6.3</v>
      </c>
      <c r="I1197" s="92">
        <v>5.82</v>
      </c>
      <c r="J1197" s="92">
        <v>5.4</v>
      </c>
      <c r="K1197" s="92">
        <v>4.74</v>
      </c>
      <c r="L1197" s="92">
        <v>6.76</v>
      </c>
      <c r="N1197" s="92">
        <f t="shared" ca="1" si="90"/>
        <v>6.7791195551447228</v>
      </c>
      <c r="O1197" s="92">
        <f t="shared" si="91"/>
        <v>0.71934117165353406</v>
      </c>
      <c r="P1197" s="92">
        <f t="shared" si="92"/>
        <v>6.7344713945741219</v>
      </c>
      <c r="Q1197" s="92">
        <f t="shared" ca="1" si="93"/>
        <v>1.0066297943750377</v>
      </c>
      <c r="R1197" s="92">
        <f t="shared" ca="1" si="94"/>
        <v>6.8048174099752545</v>
      </c>
    </row>
    <row r="1198" spans="1:18" x14ac:dyDescent="0.3">
      <c r="A1198" s="107">
        <v>40965.006944444445</v>
      </c>
      <c r="B1198" s="92">
        <v>9.19</v>
      </c>
      <c r="C1198" s="92">
        <v>8.9499999999999993</v>
      </c>
      <c r="D1198" s="92">
        <v>8.49</v>
      </c>
      <c r="E1198" s="92">
        <v>8.02</v>
      </c>
      <c r="F1198" s="92">
        <v>7.63</v>
      </c>
      <c r="G1198" s="92">
        <v>7.15</v>
      </c>
      <c r="H1198" s="92">
        <v>6.69</v>
      </c>
      <c r="I1198" s="92">
        <v>6.3</v>
      </c>
      <c r="J1198" s="92">
        <v>5.88</v>
      </c>
      <c r="K1198" s="92">
        <v>5.33</v>
      </c>
      <c r="L1198" s="92">
        <v>7.13</v>
      </c>
      <c r="N1198" s="92">
        <f t="shared" ca="1" si="90"/>
        <v>7.1091428461425119</v>
      </c>
      <c r="O1198" s="92">
        <f t="shared" si="91"/>
        <v>0.61451141080725047</v>
      </c>
      <c r="P1198" s="92">
        <f t="shared" si="92"/>
        <v>7.0822018644838085</v>
      </c>
      <c r="Q1198" s="92">
        <f t="shared" ca="1" si="93"/>
        <v>1.0038040403499098</v>
      </c>
      <c r="R1198" s="92">
        <f t="shared" ca="1" si="94"/>
        <v>7.157122807694857</v>
      </c>
    </row>
    <row r="1199" spans="1:18" x14ac:dyDescent="0.3">
      <c r="A1199" s="107">
        <v>40965.013888888891</v>
      </c>
      <c r="B1199" s="92">
        <v>9.16</v>
      </c>
      <c r="C1199" s="92">
        <v>8.91</v>
      </c>
      <c r="D1199" s="92">
        <v>8.42</v>
      </c>
      <c r="E1199" s="92">
        <v>7.93</v>
      </c>
      <c r="F1199" s="92">
        <v>7.5</v>
      </c>
      <c r="G1199" s="92">
        <v>7.09</v>
      </c>
      <c r="H1199" s="92">
        <v>6.7</v>
      </c>
      <c r="I1199" s="92">
        <v>6.24</v>
      </c>
      <c r="J1199" s="92">
        <v>5.82</v>
      </c>
      <c r="K1199" s="92">
        <v>5.31</v>
      </c>
      <c r="L1199" s="92">
        <v>7.01</v>
      </c>
      <c r="N1199" s="92">
        <f t="shared" ca="1" si="90"/>
        <v>7.047615710307336</v>
      </c>
      <c r="O1199" s="92">
        <f t="shared" si="91"/>
        <v>0.52283467307006248</v>
      </c>
      <c r="P1199" s="92">
        <f t="shared" si="92"/>
        <v>7.0327598758134977</v>
      </c>
      <c r="Q1199" s="92">
        <f t="shared" ca="1" si="93"/>
        <v>1.0021123761874664</v>
      </c>
      <c r="R1199" s="92">
        <f t="shared" ca="1" si="94"/>
        <v>7.0248077570741394</v>
      </c>
    </row>
    <row r="1200" spans="1:18" x14ac:dyDescent="0.3">
      <c r="A1200" s="107">
        <v>40965.020833333336</v>
      </c>
      <c r="B1200" s="92">
        <v>9.68</v>
      </c>
      <c r="C1200" s="92">
        <v>9.44</v>
      </c>
      <c r="D1200" s="92">
        <v>8.9700000000000006</v>
      </c>
      <c r="E1200" s="92">
        <v>8.3800000000000008</v>
      </c>
      <c r="F1200" s="92">
        <v>7.88</v>
      </c>
      <c r="G1200" s="92">
        <v>7.45</v>
      </c>
      <c r="H1200" s="92">
        <v>7.07</v>
      </c>
      <c r="I1200" s="92">
        <v>6.67</v>
      </c>
      <c r="J1200" s="92">
        <v>6.24</v>
      </c>
      <c r="K1200" s="92">
        <v>5.56</v>
      </c>
      <c r="L1200" s="92">
        <v>7.42</v>
      </c>
      <c r="N1200" s="92">
        <f t="shared" ca="1" si="90"/>
        <v>7.4612061641633254</v>
      </c>
      <c r="O1200" s="92">
        <f t="shared" si="91"/>
        <v>0.48379833878566741</v>
      </c>
      <c r="P1200" s="92">
        <f t="shared" si="92"/>
        <v>7.3943273557948208</v>
      </c>
      <c r="Q1200" s="92">
        <f t="shared" ca="1" si="93"/>
        <v>1.0090446101653983</v>
      </c>
      <c r="R1200" s="92">
        <f t="shared" ca="1" si="94"/>
        <v>7.4871110074272549</v>
      </c>
    </row>
    <row r="1201" spans="1:18" x14ac:dyDescent="0.3">
      <c r="A1201" s="107">
        <v>40965.027777777781</v>
      </c>
      <c r="B1201" s="92">
        <v>10.130000000000001</v>
      </c>
      <c r="C1201" s="92">
        <v>9.98</v>
      </c>
      <c r="D1201" s="92">
        <v>9.66</v>
      </c>
      <c r="E1201" s="92">
        <v>9.1199999999999992</v>
      </c>
      <c r="F1201" s="92">
        <v>8.5399999999999991</v>
      </c>
      <c r="G1201" s="92">
        <v>7.85</v>
      </c>
      <c r="H1201" s="92">
        <v>7.18</v>
      </c>
      <c r="I1201" s="92">
        <v>6.57</v>
      </c>
      <c r="J1201" s="92">
        <v>6.11</v>
      </c>
      <c r="K1201" s="92">
        <v>5.48</v>
      </c>
      <c r="L1201" s="92">
        <v>8.01</v>
      </c>
      <c r="N1201" s="92">
        <f t="shared" ca="1" si="90"/>
        <v>7.7754966271372972</v>
      </c>
      <c r="O1201" s="92">
        <f t="shared" si="91"/>
        <v>0.82442651752814411</v>
      </c>
      <c r="P1201" s="92">
        <f t="shared" si="92"/>
        <v>7.7502993566312686</v>
      </c>
      <c r="Q1201" s="92">
        <f t="shared" ca="1" si="93"/>
        <v>1.0032511351299571</v>
      </c>
      <c r="R1201" s="92">
        <f t="shared" ca="1" si="94"/>
        <v>8.0360415923909567</v>
      </c>
    </row>
    <row r="1202" spans="1:18" x14ac:dyDescent="0.3">
      <c r="A1202" s="107">
        <v>40965.034722222219</v>
      </c>
      <c r="B1202" s="92">
        <v>9.5</v>
      </c>
      <c r="C1202" s="92">
        <v>9.4</v>
      </c>
      <c r="D1202" s="92">
        <v>9.11</v>
      </c>
      <c r="E1202" s="92">
        <v>8.65</v>
      </c>
      <c r="F1202" s="92">
        <v>8.08</v>
      </c>
      <c r="G1202" s="92">
        <v>7.48</v>
      </c>
      <c r="H1202" s="92">
        <v>6.93</v>
      </c>
      <c r="I1202" s="92">
        <v>6.37</v>
      </c>
      <c r="J1202" s="92">
        <v>5.86</v>
      </c>
      <c r="K1202" s="92">
        <v>5.17</v>
      </c>
      <c r="L1202" s="92">
        <v>7.73</v>
      </c>
      <c r="N1202" s="92">
        <f t="shared" ca="1" si="90"/>
        <v>7.4101141779034059</v>
      </c>
      <c r="O1202" s="92">
        <f t="shared" si="91"/>
        <v>0.70576147198601735</v>
      </c>
      <c r="P1202" s="92">
        <f t="shared" si="92"/>
        <v>7.3985980863702228</v>
      </c>
      <c r="Q1202" s="92">
        <f t="shared" ca="1" si="93"/>
        <v>1.0015565234654924</v>
      </c>
      <c r="R1202" s="92">
        <f t="shared" ca="1" si="94"/>
        <v>7.7420319263882567</v>
      </c>
    </row>
    <row r="1203" spans="1:18" x14ac:dyDescent="0.3">
      <c r="A1203" s="107">
        <v>40965.041666666664</v>
      </c>
      <c r="B1203" s="92">
        <v>9.11</v>
      </c>
      <c r="C1203" s="92">
        <v>9.01</v>
      </c>
      <c r="D1203" s="92">
        <v>8.82</v>
      </c>
      <c r="E1203" s="92">
        <v>8.6199999999999992</v>
      </c>
      <c r="F1203" s="92">
        <v>8.34</v>
      </c>
      <c r="G1203" s="92">
        <v>7.98</v>
      </c>
      <c r="H1203" s="92">
        <v>7.51</v>
      </c>
      <c r="I1203" s="92">
        <v>6.99</v>
      </c>
      <c r="J1203" s="92">
        <v>6.36</v>
      </c>
      <c r="K1203" s="92">
        <v>5.38</v>
      </c>
      <c r="L1203" s="92">
        <v>8.07</v>
      </c>
      <c r="N1203" s="92">
        <f t="shared" ca="1" si="90"/>
        <v>7.7013947441904111</v>
      </c>
      <c r="O1203" s="92">
        <f t="shared" si="91"/>
        <v>0.56095494745403107</v>
      </c>
      <c r="P1203" s="92">
        <f t="shared" si="92"/>
        <v>7.9108976740828281</v>
      </c>
      <c r="Q1203" s="92">
        <f t="shared" ca="1" si="93"/>
        <v>0.97351717358463918</v>
      </c>
      <c r="R1203" s="92">
        <f t="shared" ca="1" si="94"/>
        <v>7.8562835908280384</v>
      </c>
    </row>
    <row r="1204" spans="1:18" x14ac:dyDescent="0.3">
      <c r="A1204" s="107">
        <v>40965.048611111109</v>
      </c>
      <c r="B1204" s="92">
        <v>8.7200000000000006</v>
      </c>
      <c r="C1204" s="92">
        <v>8.64</v>
      </c>
      <c r="D1204" s="92">
        <v>8.52</v>
      </c>
      <c r="E1204" s="92">
        <v>8.35</v>
      </c>
      <c r="F1204" s="92">
        <v>8.07</v>
      </c>
      <c r="G1204" s="92">
        <v>7.69</v>
      </c>
      <c r="H1204" s="92">
        <v>7.21</v>
      </c>
      <c r="I1204" s="92">
        <v>6.7</v>
      </c>
      <c r="J1204" s="92">
        <v>6.08</v>
      </c>
      <c r="K1204" s="92">
        <v>5.24</v>
      </c>
      <c r="L1204" s="92">
        <v>7.67</v>
      </c>
      <c r="N1204" s="92">
        <f t="shared" ca="1" si="90"/>
        <v>7.4195037515079942</v>
      </c>
      <c r="O1204" s="92">
        <f t="shared" si="91"/>
        <v>0.59559834779497989</v>
      </c>
      <c r="P1204" s="92">
        <f t="shared" si="92"/>
        <v>7.6193153427792284</v>
      </c>
      <c r="Q1204" s="92">
        <f t="shared" ca="1" si="93"/>
        <v>0.97377565013625611</v>
      </c>
      <c r="R1204" s="92">
        <f t="shared" ca="1" si="94"/>
        <v>7.4688592365450841</v>
      </c>
    </row>
    <row r="1205" spans="1:18" x14ac:dyDescent="0.3">
      <c r="A1205" s="107">
        <v>40965.055555555555</v>
      </c>
      <c r="B1205" s="92">
        <v>8.89</v>
      </c>
      <c r="C1205" s="92">
        <v>8.85</v>
      </c>
      <c r="D1205" s="92">
        <v>8.67</v>
      </c>
      <c r="E1205" s="92">
        <v>8.3800000000000008</v>
      </c>
      <c r="F1205" s="92">
        <v>7.97</v>
      </c>
      <c r="G1205" s="92">
        <v>7.46</v>
      </c>
      <c r="H1205" s="92">
        <v>6.92</v>
      </c>
      <c r="I1205" s="92">
        <v>6.37</v>
      </c>
      <c r="J1205" s="92">
        <v>5.9</v>
      </c>
      <c r="K1205" s="92">
        <v>5.23</v>
      </c>
      <c r="L1205" s="92">
        <v>7.81</v>
      </c>
      <c r="N1205" s="92">
        <f t="shared" ca="1" si="90"/>
        <v>7.2954190613331651</v>
      </c>
      <c r="O1205" s="92">
        <f t="shared" si="91"/>
        <v>0.69436425043954242</v>
      </c>
      <c r="P1205" s="92">
        <f t="shared" si="92"/>
        <v>7.3801197247965211</v>
      </c>
      <c r="Q1205" s="92">
        <f t="shared" ca="1" si="93"/>
        <v>0.98852313151793869</v>
      </c>
      <c r="R1205" s="92">
        <f t="shared" ca="1" si="94"/>
        <v>7.7203656571551011</v>
      </c>
    </row>
    <row r="1206" spans="1:18" x14ac:dyDescent="0.3">
      <c r="A1206" s="107">
        <v>40965.0625</v>
      </c>
      <c r="B1206" s="92">
        <v>9.3800000000000008</v>
      </c>
      <c r="C1206" s="92">
        <v>9.3000000000000007</v>
      </c>
      <c r="D1206" s="92">
        <v>9.08</v>
      </c>
      <c r="E1206" s="92">
        <v>8.66</v>
      </c>
      <c r="F1206" s="92">
        <v>8.08</v>
      </c>
      <c r="G1206" s="92">
        <v>7.43</v>
      </c>
      <c r="H1206" s="92">
        <v>6.84</v>
      </c>
      <c r="I1206" s="92">
        <v>6.35</v>
      </c>
      <c r="J1206" s="92">
        <v>5.96</v>
      </c>
      <c r="K1206" s="92">
        <v>5.41</v>
      </c>
      <c r="L1206" s="92">
        <v>7.75</v>
      </c>
      <c r="N1206" s="92">
        <f t="shared" ca="1" si="90"/>
        <v>7.4070792876457219</v>
      </c>
      <c r="O1206" s="92">
        <f t="shared" si="91"/>
        <v>0.76458170543264181</v>
      </c>
      <c r="P1206" s="92">
        <f t="shared" si="92"/>
        <v>7.3424431491223858</v>
      </c>
      <c r="Q1206" s="92">
        <f t="shared" ca="1" si="93"/>
        <v>1.0088030832804014</v>
      </c>
      <c r="R1206" s="92">
        <f t="shared" ca="1" si="94"/>
        <v>7.8182238954231105</v>
      </c>
    </row>
    <row r="1207" spans="1:18" x14ac:dyDescent="0.3">
      <c r="A1207" s="107">
        <v>40965.069444444445</v>
      </c>
      <c r="B1207" s="92">
        <v>9.0299999999999994</v>
      </c>
      <c r="C1207" s="92">
        <v>8.99</v>
      </c>
      <c r="D1207" s="92">
        <v>8.85</v>
      </c>
      <c r="E1207" s="92">
        <v>8.49</v>
      </c>
      <c r="F1207" s="92">
        <v>7.94</v>
      </c>
      <c r="G1207" s="92">
        <v>7.34</v>
      </c>
      <c r="H1207" s="92">
        <v>6.81</v>
      </c>
      <c r="I1207" s="92">
        <v>6.38</v>
      </c>
      <c r="J1207" s="92">
        <v>5.97</v>
      </c>
      <c r="K1207" s="92">
        <v>5.39</v>
      </c>
      <c r="L1207" s="92">
        <v>7.55</v>
      </c>
      <c r="N1207" s="92">
        <f t="shared" ca="1" si="90"/>
        <v>7.3163104814057016</v>
      </c>
      <c r="O1207" s="92">
        <f t="shared" si="91"/>
        <v>0.69258146021288602</v>
      </c>
      <c r="P1207" s="92">
        <f t="shared" si="92"/>
        <v>7.2616053753698155</v>
      </c>
      <c r="Q1207" s="92">
        <f t="shared" ca="1" si="93"/>
        <v>1.0075334727251135</v>
      </c>
      <c r="R1207" s="92">
        <f t="shared" ca="1" si="94"/>
        <v>7.6068777190746069</v>
      </c>
    </row>
    <row r="1208" spans="1:18" x14ac:dyDescent="0.3">
      <c r="A1208" s="107">
        <v>40965.076388888891</v>
      </c>
      <c r="B1208" s="92">
        <v>8.7100000000000009</v>
      </c>
      <c r="C1208" s="92">
        <v>8.6300000000000008</v>
      </c>
      <c r="D1208" s="92">
        <v>8.49</v>
      </c>
      <c r="E1208" s="92">
        <v>8.2799999999999994</v>
      </c>
      <c r="F1208" s="92">
        <v>7.95</v>
      </c>
      <c r="G1208" s="92">
        <v>7.37</v>
      </c>
      <c r="H1208" s="92">
        <v>6.69</v>
      </c>
      <c r="I1208" s="92">
        <v>6.03</v>
      </c>
      <c r="J1208" s="92">
        <v>5.45</v>
      </c>
      <c r="K1208" s="92">
        <v>4.6500000000000004</v>
      </c>
      <c r="L1208" s="92">
        <v>7.43</v>
      </c>
      <c r="N1208" s="92">
        <f t="shared" ref="N1208:N1271" ca="1" si="95">POWER(SUM(POWER(C1208,Exponent)*$C$1,POWER(D1208,Exponent)*$D$1,POWER(E1208,Exponent)*$E$1,POWER(F1208,Exponent)*$F$1,POWER(G1208,Exponent)*$G$1,POWER(H1208,Exponent)*$H$1,POWER(I1208,Exponent)*$I$1,POWER(J1208,Exponent)*$J$1,POWER(K1208,Exponent)*$K$1),1/Exponent)</f>
        <v>7.0741726899852395</v>
      </c>
      <c r="O1208" s="92">
        <f t="shared" si="91"/>
        <v>0.89456265941972501</v>
      </c>
      <c r="P1208" s="92">
        <f t="shared" si="92"/>
        <v>7.2684876215896832</v>
      </c>
      <c r="Q1208" s="92">
        <f t="shared" ca="1" si="93"/>
        <v>0.97326611233026417</v>
      </c>
      <c r="R1208" s="92">
        <f t="shared" ca="1" si="94"/>
        <v>7.2313672146138623</v>
      </c>
    </row>
    <row r="1209" spans="1:18" x14ac:dyDescent="0.3">
      <c r="A1209" s="107">
        <v>40965.083333333336</v>
      </c>
      <c r="B1209" s="92">
        <v>8.17</v>
      </c>
      <c r="C1209" s="92">
        <v>8.09</v>
      </c>
      <c r="D1209" s="92">
        <v>7.98</v>
      </c>
      <c r="E1209" s="92">
        <v>7.88</v>
      </c>
      <c r="F1209" s="92">
        <v>7.7</v>
      </c>
      <c r="G1209" s="92">
        <v>7.31</v>
      </c>
      <c r="H1209" s="92">
        <v>6.76</v>
      </c>
      <c r="I1209" s="92">
        <v>6.11</v>
      </c>
      <c r="J1209" s="92">
        <v>5.49</v>
      </c>
      <c r="K1209" s="92">
        <v>4.76</v>
      </c>
      <c r="L1209" s="92">
        <v>7.44</v>
      </c>
      <c r="N1209" s="92">
        <f t="shared" ca="1" si="95"/>
        <v>6.9360715443272101</v>
      </c>
      <c r="O1209" s="92">
        <f t="shared" si="91"/>
        <v>0.7228333112415235</v>
      </c>
      <c r="P1209" s="92">
        <f t="shared" si="92"/>
        <v>7.2285345920943076</v>
      </c>
      <c r="Q1209" s="92">
        <f t="shared" ca="1" si="93"/>
        <v>0.959540478911596</v>
      </c>
      <c r="R1209" s="92">
        <f t="shared" ca="1" si="94"/>
        <v>7.1389811631022742</v>
      </c>
    </row>
    <row r="1210" spans="1:18" x14ac:dyDescent="0.3">
      <c r="A1210" s="107">
        <v>40965.090277777781</v>
      </c>
      <c r="B1210" s="92">
        <v>8.5399999999999991</v>
      </c>
      <c r="C1210" s="92">
        <v>8.43</v>
      </c>
      <c r="D1210" s="92">
        <v>8.26</v>
      </c>
      <c r="E1210" s="92">
        <v>8.0399999999999991</v>
      </c>
      <c r="F1210" s="92">
        <v>7.64</v>
      </c>
      <c r="G1210" s="92">
        <v>7.01</v>
      </c>
      <c r="H1210" s="92">
        <v>6.37</v>
      </c>
      <c r="I1210" s="92">
        <v>5.75</v>
      </c>
      <c r="J1210" s="92">
        <v>5.22</v>
      </c>
      <c r="K1210" s="92">
        <v>4.55</v>
      </c>
      <c r="L1210" s="92">
        <v>7.07</v>
      </c>
      <c r="N1210" s="92">
        <f t="shared" ca="1" si="95"/>
        <v>6.8029721402384906</v>
      </c>
      <c r="O1210" s="92">
        <f t="shared" si="91"/>
        <v>0.88471546137870172</v>
      </c>
      <c r="P1210" s="92">
        <f t="shared" si="92"/>
        <v>6.9145017395463588</v>
      </c>
      <c r="Q1210" s="92">
        <f t="shared" ca="1" si="93"/>
        <v>0.98387018999937581</v>
      </c>
      <c r="R1210" s="92">
        <f t="shared" ca="1" si="94"/>
        <v>6.9559622432955877</v>
      </c>
    </row>
    <row r="1211" spans="1:18" x14ac:dyDescent="0.3">
      <c r="A1211" s="107">
        <v>40965.097222222219</v>
      </c>
      <c r="B1211" s="92">
        <v>8.93</v>
      </c>
      <c r="C1211" s="92">
        <v>8.7799999999999994</v>
      </c>
      <c r="D1211" s="92">
        <v>8.5</v>
      </c>
      <c r="E1211" s="92">
        <v>8.27</v>
      </c>
      <c r="F1211" s="92">
        <v>7.99</v>
      </c>
      <c r="G1211" s="92">
        <v>7.55</v>
      </c>
      <c r="H1211" s="92">
        <v>6.96</v>
      </c>
      <c r="I1211" s="92">
        <v>6.28</v>
      </c>
      <c r="J1211" s="92">
        <v>5.67</v>
      </c>
      <c r="K1211" s="92">
        <v>4.8899999999999997</v>
      </c>
      <c r="L1211" s="92">
        <v>7.59</v>
      </c>
      <c r="N1211" s="92">
        <f t="shared" ca="1" si="95"/>
        <v>7.2229170915641969</v>
      </c>
      <c r="O1211" s="92">
        <f t="shared" si="91"/>
        <v>0.75192120458001233</v>
      </c>
      <c r="P1211" s="92">
        <f t="shared" si="92"/>
        <v>7.4624937160258433</v>
      </c>
      <c r="Q1211" s="92">
        <f t="shared" ca="1" si="93"/>
        <v>0.96789590268636994</v>
      </c>
      <c r="R1211" s="92">
        <f t="shared" ca="1" si="94"/>
        <v>7.3463299013895478</v>
      </c>
    </row>
    <row r="1212" spans="1:18" x14ac:dyDescent="0.3">
      <c r="A1212" s="107">
        <v>40965.104166666664</v>
      </c>
      <c r="B1212" s="92">
        <v>8.75</v>
      </c>
      <c r="C1212" s="92">
        <v>8.61</v>
      </c>
      <c r="D1212" s="92">
        <v>8.32</v>
      </c>
      <c r="E1212" s="92">
        <v>7.97</v>
      </c>
      <c r="F1212" s="92">
        <v>7.56</v>
      </c>
      <c r="G1212" s="92">
        <v>7.07</v>
      </c>
      <c r="H1212" s="92">
        <v>6.57</v>
      </c>
      <c r="I1212" s="92">
        <v>6.12</v>
      </c>
      <c r="J1212" s="92">
        <v>5.68</v>
      </c>
      <c r="K1212" s="92">
        <v>5.01</v>
      </c>
      <c r="L1212" s="92">
        <v>7.17</v>
      </c>
      <c r="N1212" s="92">
        <f t="shared" ca="1" si="95"/>
        <v>6.9661131326418566</v>
      </c>
      <c r="O1212" s="92">
        <f t="shared" si="91"/>
        <v>0.6777951923116754</v>
      </c>
      <c r="P1212" s="92">
        <f t="shared" si="92"/>
        <v>6.9960927651778029</v>
      </c>
      <c r="Q1212" s="92">
        <f t="shared" ca="1" si="93"/>
        <v>0.99571480345641405</v>
      </c>
      <c r="R1212" s="92">
        <f t="shared" ca="1" si="94"/>
        <v>7.1392751407824884</v>
      </c>
    </row>
    <row r="1213" spans="1:18" x14ac:dyDescent="0.3">
      <c r="A1213" s="107">
        <v>40965.111111111109</v>
      </c>
      <c r="B1213" s="92">
        <v>8.57</v>
      </c>
      <c r="C1213" s="92">
        <v>8.3699999999999992</v>
      </c>
      <c r="D1213" s="92">
        <v>7.96</v>
      </c>
      <c r="E1213" s="92">
        <v>7.58</v>
      </c>
      <c r="F1213" s="92">
        <v>7.1</v>
      </c>
      <c r="G1213" s="92">
        <v>6.46</v>
      </c>
      <c r="H1213" s="92">
        <v>5.88</v>
      </c>
      <c r="I1213" s="92">
        <v>5.37</v>
      </c>
      <c r="J1213" s="92">
        <v>4.9400000000000004</v>
      </c>
      <c r="K1213" s="92">
        <v>4.51</v>
      </c>
      <c r="L1213" s="92">
        <v>6.51</v>
      </c>
      <c r="N1213" s="92">
        <f t="shared" ca="1" si="95"/>
        <v>6.4061522095416361</v>
      </c>
      <c r="O1213" s="92">
        <f t="shared" si="91"/>
        <v>0.86932298007434861</v>
      </c>
      <c r="P1213" s="92">
        <f t="shared" si="92"/>
        <v>6.3735153149690946</v>
      </c>
      <c r="Q1213" s="92">
        <f t="shared" ca="1" si="93"/>
        <v>1.0051207054442763</v>
      </c>
      <c r="R1213" s="92">
        <f t="shared" ca="1" si="94"/>
        <v>6.5433357924422388</v>
      </c>
    </row>
    <row r="1214" spans="1:18" x14ac:dyDescent="0.3">
      <c r="A1214" s="107">
        <v>40965.118055555555</v>
      </c>
      <c r="B1214" s="92">
        <v>8.51</v>
      </c>
      <c r="C1214" s="92">
        <v>8.34</v>
      </c>
      <c r="D1214" s="92">
        <v>7.98</v>
      </c>
      <c r="E1214" s="92">
        <v>7.56</v>
      </c>
      <c r="F1214" s="92">
        <v>7.09</v>
      </c>
      <c r="G1214" s="92">
        <v>6.55</v>
      </c>
      <c r="H1214" s="92">
        <v>6.09</v>
      </c>
      <c r="I1214" s="92">
        <v>5.62</v>
      </c>
      <c r="J1214" s="92">
        <v>5.18</v>
      </c>
      <c r="K1214" s="92">
        <v>4.62</v>
      </c>
      <c r="L1214" s="92">
        <v>6.71</v>
      </c>
      <c r="N1214" s="92">
        <f t="shared" ca="1" si="95"/>
        <v>6.5140684451015813</v>
      </c>
      <c r="O1214" s="92">
        <f t="shared" si="91"/>
        <v>0.67290043267157551</v>
      </c>
      <c r="P1214" s="92">
        <f t="shared" si="92"/>
        <v>6.4820205550997647</v>
      </c>
      <c r="Q1214" s="92">
        <f t="shared" ca="1" si="93"/>
        <v>1.0049441203910721</v>
      </c>
      <c r="R1214" s="92">
        <f t="shared" ca="1" si="94"/>
        <v>6.743175047824093</v>
      </c>
    </row>
    <row r="1215" spans="1:18" x14ac:dyDescent="0.3">
      <c r="A1215" s="107">
        <v>40965.125</v>
      </c>
      <c r="B1215" s="92">
        <v>7.89</v>
      </c>
      <c r="C1215" s="92">
        <v>7.7</v>
      </c>
      <c r="D1215" s="92">
        <v>7.35</v>
      </c>
      <c r="E1215" s="92">
        <v>7.01</v>
      </c>
      <c r="F1215" s="92">
        <v>6.78</v>
      </c>
      <c r="G1215" s="92">
        <v>6.56</v>
      </c>
      <c r="H1215" s="92">
        <v>6.28</v>
      </c>
      <c r="I1215" s="92">
        <v>5.87</v>
      </c>
      <c r="J1215" s="92">
        <v>5.41</v>
      </c>
      <c r="K1215" s="92">
        <v>4.66</v>
      </c>
      <c r="L1215" s="92">
        <v>6.62</v>
      </c>
      <c r="N1215" s="92">
        <f t="shared" ca="1" si="95"/>
        <v>6.4020647745362647</v>
      </c>
      <c r="O1215" s="92">
        <f t="shared" si="91"/>
        <v>0.40309747265938567</v>
      </c>
      <c r="P1215" s="92">
        <f t="shared" si="92"/>
        <v>6.5191298246047023</v>
      </c>
      <c r="Q1215" s="92">
        <f t="shared" ca="1" si="93"/>
        <v>0.98204284111253515</v>
      </c>
      <c r="R1215" s="92">
        <f t="shared" ca="1" si="94"/>
        <v>6.501123608164983</v>
      </c>
    </row>
    <row r="1216" spans="1:18" x14ac:dyDescent="0.3">
      <c r="A1216" s="107">
        <v>40965.131944444445</v>
      </c>
      <c r="B1216" s="92">
        <v>6.99</v>
      </c>
      <c r="C1216" s="92">
        <v>6.96</v>
      </c>
      <c r="D1216" s="92">
        <v>6.92</v>
      </c>
      <c r="E1216" s="92">
        <v>6.83</v>
      </c>
      <c r="F1216" s="92">
        <v>6.63</v>
      </c>
      <c r="G1216" s="92">
        <v>6.33</v>
      </c>
      <c r="H1216" s="92">
        <v>5.93</v>
      </c>
      <c r="I1216" s="92">
        <v>5.51</v>
      </c>
      <c r="J1216" s="92">
        <v>5.14</v>
      </c>
      <c r="K1216" s="92">
        <v>4.47</v>
      </c>
      <c r="L1216" s="92">
        <v>6.47</v>
      </c>
      <c r="N1216" s="92">
        <f t="shared" ca="1" si="95"/>
        <v>6.1082063595103815</v>
      </c>
      <c r="O1216" s="92">
        <f t="shared" si="91"/>
        <v>0.60321468292051994</v>
      </c>
      <c r="P1216" s="92">
        <f t="shared" si="92"/>
        <v>6.2710755762269379</v>
      </c>
      <c r="Q1216" s="92">
        <f t="shared" ca="1" si="93"/>
        <v>0.97402850360566884</v>
      </c>
      <c r="R1216" s="92">
        <f t="shared" ca="1" si="94"/>
        <v>6.3019644183286774</v>
      </c>
    </row>
    <row r="1217" spans="1:18" x14ac:dyDescent="0.3">
      <c r="A1217" s="107">
        <v>40965.138888888891</v>
      </c>
      <c r="B1217" s="92">
        <v>8.24</v>
      </c>
      <c r="C1217" s="92">
        <v>8.16</v>
      </c>
      <c r="D1217" s="92">
        <v>8.01</v>
      </c>
      <c r="E1217" s="92">
        <v>7.79</v>
      </c>
      <c r="F1217" s="92">
        <v>7.41</v>
      </c>
      <c r="G1217" s="92">
        <v>6.94</v>
      </c>
      <c r="H1217" s="92">
        <v>6.47</v>
      </c>
      <c r="I1217" s="92">
        <v>5.96</v>
      </c>
      <c r="J1217" s="92">
        <v>5.47</v>
      </c>
      <c r="K1217" s="92">
        <v>4.8099999999999996</v>
      </c>
      <c r="L1217" s="92">
        <v>7.23</v>
      </c>
      <c r="N1217" s="92">
        <f t="shared" ca="1" si="95"/>
        <v>6.7799946193366152</v>
      </c>
      <c r="O1217" s="92">
        <f t="shared" si="91"/>
        <v>0.64803015480028747</v>
      </c>
      <c r="P1217" s="92">
        <f t="shared" si="92"/>
        <v>6.8706216798864768</v>
      </c>
      <c r="Q1217" s="92">
        <f t="shared" ca="1" si="93"/>
        <v>0.9868094817656502</v>
      </c>
      <c r="R1217" s="92">
        <f t="shared" ca="1" si="94"/>
        <v>7.1346325531656509</v>
      </c>
    </row>
    <row r="1218" spans="1:18" x14ac:dyDescent="0.3">
      <c r="A1218" s="107">
        <v>40965.145833333336</v>
      </c>
      <c r="B1218" s="92">
        <v>8.57</v>
      </c>
      <c r="C1218" s="92">
        <v>8.4700000000000006</v>
      </c>
      <c r="D1218" s="92">
        <v>8.3000000000000007</v>
      </c>
      <c r="E1218" s="92">
        <v>8.0500000000000007</v>
      </c>
      <c r="F1218" s="92">
        <v>7.71</v>
      </c>
      <c r="G1218" s="92">
        <v>7.24</v>
      </c>
      <c r="H1218" s="92">
        <v>6.72</v>
      </c>
      <c r="I1218" s="92">
        <v>6.21</v>
      </c>
      <c r="J1218" s="92">
        <v>5.76</v>
      </c>
      <c r="K1218" s="92">
        <v>5.0999999999999996</v>
      </c>
      <c r="L1218" s="92">
        <v>7.31</v>
      </c>
      <c r="N1218" s="92">
        <f t="shared" ca="1" si="95"/>
        <v>7.059324030345179</v>
      </c>
      <c r="O1218" s="92">
        <f t="shared" si="91"/>
        <v>0.68875873681072286</v>
      </c>
      <c r="P1218" s="92">
        <f t="shared" si="92"/>
        <v>7.1630979534879371</v>
      </c>
      <c r="Q1218" s="92">
        <f t="shared" ca="1" si="93"/>
        <v>0.98551270360721122</v>
      </c>
      <c r="R1218" s="92">
        <f t="shared" ca="1" si="94"/>
        <v>7.2040978633687134</v>
      </c>
    </row>
    <row r="1219" spans="1:18" x14ac:dyDescent="0.3">
      <c r="A1219" s="107">
        <v>40965.152777777781</v>
      </c>
      <c r="B1219" s="92">
        <v>8.1300000000000008</v>
      </c>
      <c r="C1219" s="92">
        <v>8.06</v>
      </c>
      <c r="D1219" s="92">
        <v>7.92</v>
      </c>
      <c r="E1219" s="92">
        <v>7.75</v>
      </c>
      <c r="F1219" s="92">
        <v>7.49</v>
      </c>
      <c r="G1219" s="92">
        <v>7.07</v>
      </c>
      <c r="H1219" s="92">
        <v>6.57</v>
      </c>
      <c r="I1219" s="92">
        <v>6.1</v>
      </c>
      <c r="J1219" s="92">
        <v>5.65</v>
      </c>
      <c r="K1219" s="92">
        <v>5.0199999999999996</v>
      </c>
      <c r="L1219" s="92">
        <v>7.11</v>
      </c>
      <c r="N1219" s="92">
        <f t="shared" ca="1" si="95"/>
        <v>6.8569205335358854</v>
      </c>
      <c r="O1219" s="92">
        <f t="shared" ref="O1219:O1282" si="96">LN(G1219/H1219)/LN(97.5/87.5)</f>
        <v>0.6777951923116754</v>
      </c>
      <c r="P1219" s="92">
        <f t="shared" ref="P1219:P1282" si="97">G1219*POWER(96/97.5,O1219)</f>
        <v>6.9960927651778029</v>
      </c>
      <c r="Q1219" s="92">
        <f t="shared" ref="Q1219:Q1282" ca="1" si="98">N1219/P1219</f>
        <v>0.98010714890250883</v>
      </c>
      <c r="R1219" s="92">
        <f t="shared" ref="R1219:R1282" ca="1" si="99">L1219*Q1219</f>
        <v>6.9685618286968385</v>
      </c>
    </row>
    <row r="1220" spans="1:18" x14ac:dyDescent="0.3">
      <c r="A1220" s="107">
        <v>40965.159722222219</v>
      </c>
      <c r="B1220" s="92">
        <v>7.44</v>
      </c>
      <c r="C1220" s="92">
        <v>7.35</v>
      </c>
      <c r="D1220" s="92">
        <v>7.13</v>
      </c>
      <c r="E1220" s="92">
        <v>6.89</v>
      </c>
      <c r="F1220" s="92">
        <v>6.64</v>
      </c>
      <c r="G1220" s="92">
        <v>6.34</v>
      </c>
      <c r="H1220" s="92">
        <v>6.03</v>
      </c>
      <c r="I1220" s="92">
        <v>5.68</v>
      </c>
      <c r="J1220" s="92">
        <v>5.28</v>
      </c>
      <c r="K1220" s="92">
        <v>4.66</v>
      </c>
      <c r="L1220" s="92">
        <v>6.47</v>
      </c>
      <c r="N1220" s="92">
        <f t="shared" ca="1" si="95"/>
        <v>6.2221100007676897</v>
      </c>
      <c r="O1220" s="92">
        <f t="shared" si="96"/>
        <v>0.46326676892470164</v>
      </c>
      <c r="P1220" s="92">
        <f t="shared" si="97"/>
        <v>6.2946256257744757</v>
      </c>
      <c r="Q1220" s="92">
        <f t="shared" ca="1" si="98"/>
        <v>0.98847975569669189</v>
      </c>
      <c r="R1220" s="92">
        <f t="shared" ca="1" si="99"/>
        <v>6.395464019357596</v>
      </c>
    </row>
    <row r="1221" spans="1:18" x14ac:dyDescent="0.3">
      <c r="A1221" s="107">
        <v>40965.166666666664</v>
      </c>
      <c r="B1221" s="92">
        <v>8.24</v>
      </c>
      <c r="C1221" s="92">
        <v>8.0399999999999991</v>
      </c>
      <c r="D1221" s="92">
        <v>7.63</v>
      </c>
      <c r="E1221" s="92">
        <v>7.27</v>
      </c>
      <c r="F1221" s="92">
        <v>6.95</v>
      </c>
      <c r="G1221" s="92">
        <v>6.57</v>
      </c>
      <c r="H1221" s="92">
        <v>6.12</v>
      </c>
      <c r="I1221" s="92">
        <v>5.7</v>
      </c>
      <c r="J1221" s="92">
        <v>5.25</v>
      </c>
      <c r="K1221" s="92">
        <v>4.6399999999999997</v>
      </c>
      <c r="L1221" s="92">
        <v>6.8</v>
      </c>
      <c r="N1221" s="92">
        <f t="shared" ca="1" si="95"/>
        <v>6.4371173178851535</v>
      </c>
      <c r="O1221" s="92">
        <f t="shared" si="96"/>
        <v>0.65566385411009853</v>
      </c>
      <c r="P1221" s="92">
        <f t="shared" si="97"/>
        <v>6.5035507553060317</v>
      </c>
      <c r="Q1221" s="92">
        <f t="shared" ca="1" si="98"/>
        <v>0.98978505128653338</v>
      </c>
      <c r="R1221" s="92">
        <f t="shared" ca="1" si="99"/>
        <v>6.7305383487484267</v>
      </c>
    </row>
    <row r="1222" spans="1:18" x14ac:dyDescent="0.3">
      <c r="A1222" s="107">
        <v>40965.173611111109</v>
      </c>
      <c r="B1222" s="92">
        <v>8.59</v>
      </c>
      <c r="C1222" s="92">
        <v>8.3800000000000008</v>
      </c>
      <c r="D1222" s="92">
        <v>8.01</v>
      </c>
      <c r="E1222" s="92">
        <v>7.64</v>
      </c>
      <c r="F1222" s="92">
        <v>7.28</v>
      </c>
      <c r="G1222" s="92">
        <v>6.88</v>
      </c>
      <c r="H1222" s="92">
        <v>6.49</v>
      </c>
      <c r="I1222" s="92">
        <v>6.1</v>
      </c>
      <c r="J1222" s="92">
        <v>5.65</v>
      </c>
      <c r="K1222" s="92">
        <v>4.91</v>
      </c>
      <c r="L1222" s="92">
        <v>6.92</v>
      </c>
      <c r="N1222" s="92">
        <f t="shared" ca="1" si="95"/>
        <v>6.7953516704281149</v>
      </c>
      <c r="O1222" s="92">
        <f t="shared" si="96"/>
        <v>0.53926798029345835</v>
      </c>
      <c r="P1222" s="92">
        <f t="shared" si="97"/>
        <v>6.8227167337014043</v>
      </c>
      <c r="Q1222" s="92">
        <f t="shared" ca="1" si="98"/>
        <v>0.99598912510347715</v>
      </c>
      <c r="R1222" s="92">
        <f t="shared" ca="1" si="99"/>
        <v>6.892244745716062</v>
      </c>
    </row>
    <row r="1223" spans="1:18" x14ac:dyDescent="0.3">
      <c r="A1223" s="107">
        <v>40965.180555555555</v>
      </c>
      <c r="B1223" s="92">
        <v>8.6999999999999993</v>
      </c>
      <c r="C1223" s="92">
        <v>8.4700000000000006</v>
      </c>
      <c r="D1223" s="92">
        <v>8.02</v>
      </c>
      <c r="E1223" s="92">
        <v>7.62</v>
      </c>
      <c r="F1223" s="92">
        <v>7.26</v>
      </c>
      <c r="G1223" s="92">
        <v>6.85</v>
      </c>
      <c r="H1223" s="92">
        <v>6.46</v>
      </c>
      <c r="I1223" s="92">
        <v>6.07</v>
      </c>
      <c r="J1223" s="92">
        <v>5.68</v>
      </c>
      <c r="K1223" s="92">
        <v>5.0599999999999996</v>
      </c>
      <c r="L1223" s="92">
        <v>6.92</v>
      </c>
      <c r="N1223" s="92">
        <f t="shared" ca="1" si="95"/>
        <v>6.7949513473445995</v>
      </c>
      <c r="O1223" s="92">
        <f t="shared" si="96"/>
        <v>0.54170032971839432</v>
      </c>
      <c r="P1223" s="92">
        <f t="shared" si="97"/>
        <v>6.792710346585503</v>
      </c>
      <c r="Q1223" s="92">
        <f t="shared" ca="1" si="98"/>
        <v>1.0003299126040643</v>
      </c>
      <c r="R1223" s="92">
        <f t="shared" ca="1" si="99"/>
        <v>6.922282995220125</v>
      </c>
    </row>
    <row r="1224" spans="1:18" x14ac:dyDescent="0.3">
      <c r="A1224" s="107">
        <v>40965.1875</v>
      </c>
      <c r="B1224" s="92">
        <v>8.4700000000000006</v>
      </c>
      <c r="C1224" s="92">
        <v>8.23</v>
      </c>
      <c r="D1224" s="92">
        <v>7.86</v>
      </c>
      <c r="E1224" s="92">
        <v>7.43</v>
      </c>
      <c r="F1224" s="92">
        <v>7.01</v>
      </c>
      <c r="G1224" s="92">
        <v>6.57</v>
      </c>
      <c r="H1224" s="92">
        <v>6.24</v>
      </c>
      <c r="I1224" s="92">
        <v>5.97</v>
      </c>
      <c r="J1224" s="92">
        <v>5.69</v>
      </c>
      <c r="K1224" s="92">
        <v>5.23</v>
      </c>
      <c r="L1224" s="92">
        <v>6.81</v>
      </c>
      <c r="N1224" s="92">
        <f t="shared" ca="1" si="95"/>
        <v>6.6370879125209843</v>
      </c>
      <c r="O1224" s="92">
        <f t="shared" si="96"/>
        <v>0.47622163415537716</v>
      </c>
      <c r="P1224" s="92">
        <f t="shared" si="97"/>
        <v>6.5216695130737863</v>
      </c>
      <c r="Q1224" s="92">
        <f t="shared" ca="1" si="98"/>
        <v>1.0176976768319557</v>
      </c>
      <c r="R1224" s="92">
        <f t="shared" ca="1" si="99"/>
        <v>6.9305211792256181</v>
      </c>
    </row>
    <row r="1225" spans="1:18" x14ac:dyDescent="0.3">
      <c r="A1225" s="107">
        <v>40965.194444444445</v>
      </c>
      <c r="B1225" s="92">
        <v>8.61</v>
      </c>
      <c r="C1225" s="92">
        <v>8.4</v>
      </c>
      <c r="D1225" s="92">
        <v>8.01</v>
      </c>
      <c r="E1225" s="92">
        <v>7.62</v>
      </c>
      <c r="F1225" s="92">
        <v>7.28</v>
      </c>
      <c r="G1225" s="92">
        <v>6.85</v>
      </c>
      <c r="H1225" s="92">
        <v>6.43</v>
      </c>
      <c r="I1225" s="92">
        <v>6.03</v>
      </c>
      <c r="J1225" s="92">
        <v>5.63</v>
      </c>
      <c r="K1225" s="92">
        <v>5</v>
      </c>
      <c r="L1225" s="92">
        <v>7.07</v>
      </c>
      <c r="N1225" s="92">
        <f t="shared" ca="1" si="95"/>
        <v>6.7743394117974356</v>
      </c>
      <c r="O1225" s="92">
        <f t="shared" si="96"/>
        <v>0.58471507283459034</v>
      </c>
      <c r="P1225" s="92">
        <f t="shared" si="97"/>
        <v>6.7881817398820159</v>
      </c>
      <c r="Q1225" s="92">
        <f t="shared" ca="1" si="98"/>
        <v>0.99796081946314819</v>
      </c>
      <c r="R1225" s="92">
        <f t="shared" ca="1" si="99"/>
        <v>7.0555829936044576</v>
      </c>
    </row>
    <row r="1226" spans="1:18" x14ac:dyDescent="0.3">
      <c r="A1226" s="107">
        <v>40965.201388888891</v>
      </c>
      <c r="B1226" s="92">
        <v>9.32</v>
      </c>
      <c r="C1226" s="92">
        <v>9.09</v>
      </c>
      <c r="D1226" s="92">
        <v>8.7200000000000006</v>
      </c>
      <c r="E1226" s="92">
        <v>8.4</v>
      </c>
      <c r="F1226" s="92">
        <v>8.06</v>
      </c>
      <c r="G1226" s="92">
        <v>7.64</v>
      </c>
      <c r="H1226" s="92">
        <v>7.13</v>
      </c>
      <c r="I1226" s="92">
        <v>6.57</v>
      </c>
      <c r="J1226" s="92">
        <v>6.01</v>
      </c>
      <c r="K1226" s="92">
        <v>5.41</v>
      </c>
      <c r="L1226" s="92">
        <v>7.62</v>
      </c>
      <c r="N1226" s="92">
        <f t="shared" ca="1" si="95"/>
        <v>7.4307054909137733</v>
      </c>
      <c r="O1226" s="92">
        <f t="shared" si="96"/>
        <v>0.63842602554854255</v>
      </c>
      <c r="P1226" s="92">
        <f t="shared" si="97"/>
        <v>7.5647502059222402</v>
      </c>
      <c r="Q1226" s="92">
        <f t="shared" ca="1" si="98"/>
        <v>0.98228035145119175</v>
      </c>
      <c r="R1226" s="92">
        <f t="shared" ca="1" si="99"/>
        <v>7.4849762780580811</v>
      </c>
    </row>
    <row r="1227" spans="1:18" x14ac:dyDescent="0.3">
      <c r="A1227" s="107">
        <v>40965.208333333336</v>
      </c>
      <c r="B1227" s="92">
        <v>9.59</v>
      </c>
      <c r="C1227" s="92">
        <v>9.3800000000000008</v>
      </c>
      <c r="D1227" s="92">
        <v>8.91</v>
      </c>
      <c r="E1227" s="92">
        <v>8.43</v>
      </c>
      <c r="F1227" s="92">
        <v>7.95</v>
      </c>
      <c r="G1227" s="92">
        <v>7.45</v>
      </c>
      <c r="H1227" s="92">
        <v>7.01</v>
      </c>
      <c r="I1227" s="92">
        <v>6.54</v>
      </c>
      <c r="J1227" s="92">
        <v>6.04</v>
      </c>
      <c r="K1227" s="92">
        <v>5.3</v>
      </c>
      <c r="L1227" s="92">
        <v>7.72</v>
      </c>
      <c r="N1227" s="92">
        <f t="shared" ca="1" si="95"/>
        <v>7.4032430845502279</v>
      </c>
      <c r="O1227" s="92">
        <f t="shared" si="96"/>
        <v>0.56255720155061129</v>
      </c>
      <c r="P1227" s="92">
        <f t="shared" si="97"/>
        <v>7.3853037115498861</v>
      </c>
      <c r="Q1227" s="92">
        <f t="shared" ca="1" si="98"/>
        <v>1.0024290636784898</v>
      </c>
      <c r="R1227" s="92">
        <f t="shared" ca="1" si="99"/>
        <v>7.7387523715979416</v>
      </c>
    </row>
    <row r="1228" spans="1:18" x14ac:dyDescent="0.3">
      <c r="A1228" s="107">
        <v>40965.215277777781</v>
      </c>
      <c r="B1228" s="92">
        <v>10.35</v>
      </c>
      <c r="C1228" s="92">
        <v>10.19</v>
      </c>
      <c r="D1228" s="92">
        <v>9.84</v>
      </c>
      <c r="E1228" s="92">
        <v>9.42</v>
      </c>
      <c r="F1228" s="92">
        <v>8.93</v>
      </c>
      <c r="G1228" s="92">
        <v>8.3800000000000008</v>
      </c>
      <c r="H1228" s="92">
        <v>7.81</v>
      </c>
      <c r="I1228" s="92">
        <v>7.23</v>
      </c>
      <c r="J1228" s="92">
        <v>6.66</v>
      </c>
      <c r="K1228" s="92">
        <v>5.93</v>
      </c>
      <c r="L1228" s="92">
        <v>8.6</v>
      </c>
      <c r="N1228" s="92">
        <f t="shared" ca="1" si="95"/>
        <v>8.2365599788644079</v>
      </c>
      <c r="O1228" s="92">
        <f t="shared" si="96"/>
        <v>0.65096217703712611</v>
      </c>
      <c r="P1228" s="92">
        <f t="shared" si="97"/>
        <v>8.2958490518879326</v>
      </c>
      <c r="Q1228" s="92">
        <f t="shared" ca="1" si="98"/>
        <v>0.99285316395552881</v>
      </c>
      <c r="R1228" s="92">
        <f t="shared" ca="1" si="99"/>
        <v>8.5385372100175481</v>
      </c>
    </row>
    <row r="1229" spans="1:18" x14ac:dyDescent="0.3">
      <c r="A1229" s="107">
        <v>40965.222222222219</v>
      </c>
      <c r="B1229" s="92">
        <v>10.84</v>
      </c>
      <c r="C1229" s="92">
        <v>10.71</v>
      </c>
      <c r="D1229" s="92">
        <v>10.43</v>
      </c>
      <c r="E1229" s="92">
        <v>10.029999999999999</v>
      </c>
      <c r="F1229" s="92">
        <v>9.49</v>
      </c>
      <c r="G1229" s="92">
        <v>8.85</v>
      </c>
      <c r="H1229" s="92">
        <v>8.24</v>
      </c>
      <c r="I1229" s="92">
        <v>7.71</v>
      </c>
      <c r="J1229" s="92">
        <v>7.21</v>
      </c>
      <c r="K1229" s="92">
        <v>6.35</v>
      </c>
      <c r="L1229" s="92">
        <v>9.0500000000000007</v>
      </c>
      <c r="N1229" s="92">
        <f t="shared" ca="1" si="95"/>
        <v>8.7542402106291668</v>
      </c>
      <c r="O1229" s="92">
        <f t="shared" si="96"/>
        <v>0.65996441515075299</v>
      </c>
      <c r="P1229" s="92">
        <f t="shared" si="97"/>
        <v>8.7599066423036813</v>
      </c>
      <c r="Q1229" s="92">
        <f t="shared" ca="1" si="98"/>
        <v>0.9993531401753587</v>
      </c>
      <c r="R1229" s="92">
        <f t="shared" ca="1" si="99"/>
        <v>9.044145918586997</v>
      </c>
    </row>
    <row r="1230" spans="1:18" x14ac:dyDescent="0.3">
      <c r="A1230" s="107">
        <v>40965.229166666664</v>
      </c>
      <c r="B1230" s="92">
        <v>10.54</v>
      </c>
      <c r="C1230" s="92">
        <v>10.32</v>
      </c>
      <c r="D1230" s="92">
        <v>9.89</v>
      </c>
      <c r="E1230" s="92">
        <v>9.39</v>
      </c>
      <c r="F1230" s="92">
        <v>8.93</v>
      </c>
      <c r="G1230" s="92">
        <v>8.43</v>
      </c>
      <c r="H1230" s="92">
        <v>7.92</v>
      </c>
      <c r="I1230" s="92">
        <v>7.45</v>
      </c>
      <c r="J1230" s="92">
        <v>7.07</v>
      </c>
      <c r="K1230" s="92">
        <v>6.4</v>
      </c>
      <c r="L1230" s="92">
        <v>8.4</v>
      </c>
      <c r="N1230" s="92">
        <f t="shared" ca="1" si="95"/>
        <v>8.3729586684382173</v>
      </c>
      <c r="O1230" s="92">
        <f t="shared" si="96"/>
        <v>0.57668883620206635</v>
      </c>
      <c r="P1230" s="92">
        <f t="shared" si="97"/>
        <v>8.3549625586279017</v>
      </c>
      <c r="Q1230" s="92">
        <f t="shared" ca="1" si="98"/>
        <v>1.0021539426040553</v>
      </c>
      <c r="R1230" s="92">
        <f t="shared" ca="1" si="99"/>
        <v>8.418093117874065</v>
      </c>
    </row>
    <row r="1231" spans="1:18" x14ac:dyDescent="0.3">
      <c r="A1231" s="107">
        <v>40965.236111111109</v>
      </c>
      <c r="B1231" s="92">
        <v>10.199999999999999</v>
      </c>
      <c r="C1231" s="92">
        <v>10</v>
      </c>
      <c r="D1231" s="92">
        <v>9.64</v>
      </c>
      <c r="E1231" s="92">
        <v>9.19</v>
      </c>
      <c r="F1231" s="92">
        <v>8.6199999999999992</v>
      </c>
      <c r="G1231" s="92">
        <v>8.02</v>
      </c>
      <c r="H1231" s="92">
        <v>7.54</v>
      </c>
      <c r="I1231" s="92">
        <v>7.13</v>
      </c>
      <c r="J1231" s="92">
        <v>6.76</v>
      </c>
      <c r="K1231" s="92">
        <v>6.25</v>
      </c>
      <c r="L1231" s="92">
        <v>8.14</v>
      </c>
      <c r="N1231" s="92">
        <f t="shared" ca="1" si="95"/>
        <v>8.0653442949568497</v>
      </c>
      <c r="O1231" s="92">
        <f t="shared" si="96"/>
        <v>0.57031878265321734</v>
      </c>
      <c r="P1231" s="92">
        <f t="shared" si="97"/>
        <v>7.9493971300064379</v>
      </c>
      <c r="Q1231" s="92">
        <f t="shared" ca="1" si="98"/>
        <v>1.0145856551200276</v>
      </c>
      <c r="R1231" s="92">
        <f t="shared" ca="1" si="99"/>
        <v>8.2587272326770247</v>
      </c>
    </row>
    <row r="1232" spans="1:18" x14ac:dyDescent="0.3">
      <c r="A1232" s="107">
        <v>40965.243055555555</v>
      </c>
      <c r="B1232" s="92">
        <v>10.210000000000001</v>
      </c>
      <c r="C1232" s="92">
        <v>10</v>
      </c>
      <c r="D1232" s="92">
        <v>9.58</v>
      </c>
      <c r="E1232" s="92">
        <v>9.0399999999999991</v>
      </c>
      <c r="F1232" s="92">
        <v>8.49</v>
      </c>
      <c r="G1232" s="92">
        <v>7.93</v>
      </c>
      <c r="H1232" s="92">
        <v>7.36</v>
      </c>
      <c r="I1232" s="92">
        <v>6.77</v>
      </c>
      <c r="J1232" s="92">
        <v>6.22</v>
      </c>
      <c r="K1232" s="92">
        <v>5.49</v>
      </c>
      <c r="L1232" s="92">
        <v>8.0399999999999991</v>
      </c>
      <c r="N1232" s="92">
        <f t="shared" ca="1" si="95"/>
        <v>7.8286238149169085</v>
      </c>
      <c r="O1232" s="92">
        <f t="shared" si="96"/>
        <v>0.6893136675396534</v>
      </c>
      <c r="P1232" s="92">
        <f t="shared" si="97"/>
        <v>7.8457013883040405</v>
      </c>
      <c r="Q1232" s="92">
        <f t="shared" ca="1" si="98"/>
        <v>0.99782332100829252</v>
      </c>
      <c r="R1232" s="92">
        <f t="shared" ca="1" si="99"/>
        <v>8.0224995009066706</v>
      </c>
    </row>
    <row r="1233" spans="1:18" x14ac:dyDescent="0.3">
      <c r="A1233" s="107">
        <v>40965.25</v>
      </c>
      <c r="B1233" s="92">
        <v>10.07</v>
      </c>
      <c r="C1233" s="92">
        <v>9.82</v>
      </c>
      <c r="D1233" s="92">
        <v>9.2899999999999991</v>
      </c>
      <c r="E1233" s="92">
        <v>8.69</v>
      </c>
      <c r="F1233" s="92">
        <v>8.1199999999999992</v>
      </c>
      <c r="G1233" s="92">
        <v>7.5</v>
      </c>
      <c r="H1233" s="92">
        <v>6.89</v>
      </c>
      <c r="I1233" s="92">
        <v>6.33</v>
      </c>
      <c r="J1233" s="92">
        <v>5.87</v>
      </c>
      <c r="K1233" s="92">
        <v>5.24</v>
      </c>
      <c r="L1233" s="92">
        <v>7.63</v>
      </c>
      <c r="N1233" s="92">
        <f t="shared" ca="1" si="95"/>
        <v>7.4557531273887969</v>
      </c>
      <c r="O1233" s="92">
        <f t="shared" si="96"/>
        <v>0.78393055547258861</v>
      </c>
      <c r="P1233" s="92">
        <f t="shared" si="97"/>
        <v>7.4093951884059637</v>
      </c>
      <c r="Q1233" s="92">
        <f t="shared" ca="1" si="98"/>
        <v>1.0062566427898694</v>
      </c>
      <c r="R1233" s="92">
        <f t="shared" ca="1" si="99"/>
        <v>7.677738184486703</v>
      </c>
    </row>
    <row r="1234" spans="1:18" x14ac:dyDescent="0.3">
      <c r="A1234" s="107">
        <v>40965.256944444445</v>
      </c>
      <c r="B1234" s="92">
        <v>10.19</v>
      </c>
      <c r="C1234" s="92">
        <v>10.01</v>
      </c>
      <c r="D1234" s="92">
        <v>9.52</v>
      </c>
      <c r="E1234" s="92">
        <v>8.92</v>
      </c>
      <c r="F1234" s="92">
        <v>8.2799999999999994</v>
      </c>
      <c r="G1234" s="92">
        <v>7.64</v>
      </c>
      <c r="H1234" s="92">
        <v>7.12</v>
      </c>
      <c r="I1234" s="92">
        <v>6.67</v>
      </c>
      <c r="J1234" s="92">
        <v>6.16</v>
      </c>
      <c r="K1234" s="92">
        <v>5.47</v>
      </c>
      <c r="L1234" s="92">
        <v>7.95</v>
      </c>
      <c r="N1234" s="92">
        <f t="shared" ca="1" si="95"/>
        <v>7.6836097840398452</v>
      </c>
      <c r="O1234" s="92">
        <f t="shared" si="96"/>
        <v>0.65139582972780585</v>
      </c>
      <c r="P1234" s="92">
        <f t="shared" si="97"/>
        <v>7.563229191502983</v>
      </c>
      <c r="Q1234" s="92">
        <f t="shared" ca="1" si="98"/>
        <v>1.0159165601740729</v>
      </c>
      <c r="R1234" s="92">
        <f t="shared" ca="1" si="99"/>
        <v>8.0765366533838794</v>
      </c>
    </row>
    <row r="1235" spans="1:18" x14ac:dyDescent="0.3">
      <c r="A1235" s="107">
        <v>40965.263888888891</v>
      </c>
      <c r="B1235" s="92">
        <v>10.06</v>
      </c>
      <c r="C1235" s="92">
        <v>9.89</v>
      </c>
      <c r="D1235" s="92">
        <v>9.41</v>
      </c>
      <c r="E1235" s="92">
        <v>8.85</v>
      </c>
      <c r="F1235" s="92">
        <v>8.3000000000000007</v>
      </c>
      <c r="G1235" s="92">
        <v>7.71</v>
      </c>
      <c r="H1235" s="92">
        <v>7.1</v>
      </c>
      <c r="I1235" s="92">
        <v>6.51</v>
      </c>
      <c r="J1235" s="92">
        <v>5.99</v>
      </c>
      <c r="K1235" s="92">
        <v>5.27</v>
      </c>
      <c r="L1235" s="92">
        <v>8.11</v>
      </c>
      <c r="N1235" s="92">
        <f t="shared" ca="1" si="95"/>
        <v>7.6147065551855224</v>
      </c>
      <c r="O1235" s="92">
        <f t="shared" si="96"/>
        <v>0.76167334999569214</v>
      </c>
      <c r="P1235" s="92">
        <f t="shared" si="97"/>
        <v>7.6194871316632575</v>
      </c>
      <c r="Q1235" s="92">
        <f t="shared" ca="1" si="98"/>
        <v>0.99937258553034769</v>
      </c>
      <c r="R1235" s="92">
        <f t="shared" ca="1" si="99"/>
        <v>8.1049116686511198</v>
      </c>
    </row>
    <row r="1236" spans="1:18" x14ac:dyDescent="0.3">
      <c r="A1236" s="107">
        <v>40965.270833333336</v>
      </c>
      <c r="B1236" s="92">
        <v>10.02</v>
      </c>
      <c r="C1236" s="92">
        <v>9.83</v>
      </c>
      <c r="D1236" s="92">
        <v>9.44</v>
      </c>
      <c r="E1236" s="92">
        <v>8.98</v>
      </c>
      <c r="F1236" s="92">
        <v>8.48</v>
      </c>
      <c r="G1236" s="92">
        <v>8</v>
      </c>
      <c r="H1236" s="92">
        <v>7.52</v>
      </c>
      <c r="I1236" s="92">
        <v>6.99</v>
      </c>
      <c r="J1236" s="92">
        <v>6.43</v>
      </c>
      <c r="K1236" s="92">
        <v>5.71</v>
      </c>
      <c r="L1236" s="92">
        <v>8.11</v>
      </c>
      <c r="N1236" s="92">
        <f t="shared" ca="1" si="95"/>
        <v>7.8970283390242546</v>
      </c>
      <c r="O1236" s="92">
        <f t="shared" si="96"/>
        <v>0.57178961332626221</v>
      </c>
      <c r="P1236" s="92">
        <f t="shared" si="97"/>
        <v>7.9293923728258777</v>
      </c>
      <c r="Q1236" s="92">
        <f t="shared" ca="1" si="98"/>
        <v>0.99591847240243336</v>
      </c>
      <c r="R1236" s="92">
        <f t="shared" ca="1" si="99"/>
        <v>8.0768988111837334</v>
      </c>
    </row>
    <row r="1237" spans="1:18" x14ac:dyDescent="0.3">
      <c r="A1237" s="107">
        <v>40965.277777777781</v>
      </c>
      <c r="B1237" s="92">
        <v>10.18</v>
      </c>
      <c r="C1237" s="92">
        <v>10.06</v>
      </c>
      <c r="D1237" s="92">
        <v>9.8000000000000007</v>
      </c>
      <c r="E1237" s="92">
        <v>9.49</v>
      </c>
      <c r="F1237" s="92">
        <v>9.11</v>
      </c>
      <c r="G1237" s="92">
        <v>8.68</v>
      </c>
      <c r="H1237" s="92">
        <v>8.26</v>
      </c>
      <c r="I1237" s="92">
        <v>7.78</v>
      </c>
      <c r="J1237" s="92">
        <v>7.33</v>
      </c>
      <c r="K1237" s="92">
        <v>6.71</v>
      </c>
      <c r="L1237" s="92">
        <v>8.98</v>
      </c>
      <c r="N1237" s="92">
        <f t="shared" ca="1" si="95"/>
        <v>8.5635496073643456</v>
      </c>
      <c r="O1237" s="92">
        <f t="shared" si="96"/>
        <v>0.45832453757319219</v>
      </c>
      <c r="P1237" s="92">
        <f t="shared" si="97"/>
        <v>8.6185389896254812</v>
      </c>
      <c r="Q1237" s="92">
        <f t="shared" ca="1" si="98"/>
        <v>0.99361963990331437</v>
      </c>
      <c r="R1237" s="92">
        <f t="shared" ca="1" si="99"/>
        <v>8.9227043663317627</v>
      </c>
    </row>
    <row r="1238" spans="1:18" x14ac:dyDescent="0.3">
      <c r="A1238" s="107">
        <v>40965.284722222219</v>
      </c>
      <c r="B1238" s="92">
        <v>10.52</v>
      </c>
      <c r="C1238" s="92">
        <v>10.44</v>
      </c>
      <c r="D1238" s="92">
        <v>10.24</v>
      </c>
      <c r="E1238" s="92">
        <v>9.9600000000000009</v>
      </c>
      <c r="F1238" s="92">
        <v>9.5299999999999994</v>
      </c>
      <c r="G1238" s="92">
        <v>8.9600000000000009</v>
      </c>
      <c r="H1238" s="92">
        <v>8.2799999999999994</v>
      </c>
      <c r="I1238" s="92">
        <v>7.63</v>
      </c>
      <c r="J1238" s="92">
        <v>7.1</v>
      </c>
      <c r="K1238" s="92">
        <v>6.38</v>
      </c>
      <c r="L1238" s="92">
        <v>9.26</v>
      </c>
      <c r="N1238" s="92">
        <f t="shared" ca="1" si="95"/>
        <v>8.7169661005603398</v>
      </c>
      <c r="O1238" s="92">
        <f t="shared" si="96"/>
        <v>0.72936553069628651</v>
      </c>
      <c r="P1238" s="92">
        <f t="shared" si="97"/>
        <v>8.8592490859462281</v>
      </c>
      <c r="Q1238" s="92">
        <f t="shared" ca="1" si="98"/>
        <v>0.98393961113345407</v>
      </c>
      <c r="R1238" s="92">
        <f t="shared" ca="1" si="99"/>
        <v>9.111280799095784</v>
      </c>
    </row>
    <row r="1239" spans="1:18" x14ac:dyDescent="0.3">
      <c r="A1239" s="107">
        <v>40965.291666666664</v>
      </c>
      <c r="B1239" s="92">
        <v>10.130000000000001</v>
      </c>
      <c r="C1239" s="92">
        <v>10.07</v>
      </c>
      <c r="D1239" s="92">
        <v>9.94</v>
      </c>
      <c r="E1239" s="92">
        <v>9.67</v>
      </c>
      <c r="F1239" s="92">
        <v>9.18</v>
      </c>
      <c r="G1239" s="92">
        <v>8.51</v>
      </c>
      <c r="H1239" s="92">
        <v>7.87</v>
      </c>
      <c r="I1239" s="92">
        <v>7.31</v>
      </c>
      <c r="J1239" s="92">
        <v>6.81</v>
      </c>
      <c r="K1239" s="92">
        <v>5.98</v>
      </c>
      <c r="L1239" s="92">
        <v>8.82</v>
      </c>
      <c r="N1239" s="92">
        <f t="shared" ca="1" si="95"/>
        <v>8.3651565494423146</v>
      </c>
      <c r="O1239" s="92">
        <f t="shared" si="96"/>
        <v>0.72249598251366787</v>
      </c>
      <c r="P1239" s="92">
        <f t="shared" si="97"/>
        <v>8.4152053491907175</v>
      </c>
      <c r="Q1239" s="92">
        <f t="shared" ca="1" si="98"/>
        <v>0.99405257534764546</v>
      </c>
      <c r="R1239" s="92">
        <f t="shared" ca="1" si="99"/>
        <v>8.7675437145662336</v>
      </c>
    </row>
    <row r="1240" spans="1:18" x14ac:dyDescent="0.3">
      <c r="A1240" s="107">
        <v>40965.298611111109</v>
      </c>
      <c r="B1240" s="92">
        <v>10.039999999999999</v>
      </c>
      <c r="C1240" s="92">
        <v>10.02</v>
      </c>
      <c r="D1240" s="92">
        <v>9.9600000000000009</v>
      </c>
      <c r="E1240" s="92">
        <v>9.69</v>
      </c>
      <c r="F1240" s="92">
        <v>9.17</v>
      </c>
      <c r="G1240" s="92">
        <v>8.49</v>
      </c>
      <c r="H1240" s="92">
        <v>7.86</v>
      </c>
      <c r="I1240" s="92">
        <v>7.3</v>
      </c>
      <c r="J1240" s="92">
        <v>6.78</v>
      </c>
      <c r="K1240" s="92">
        <v>5.99</v>
      </c>
      <c r="L1240" s="92">
        <v>8.82</v>
      </c>
      <c r="N1240" s="92">
        <f t="shared" ca="1" si="95"/>
        <v>8.3569681852548463</v>
      </c>
      <c r="O1240" s="92">
        <f t="shared" si="96"/>
        <v>0.71250198520338914</v>
      </c>
      <c r="P1240" s="92">
        <f t="shared" si="97"/>
        <v>8.3967290956200742</v>
      </c>
      <c r="Q1240" s="92">
        <f t="shared" ca="1" si="98"/>
        <v>0.99526471440099595</v>
      </c>
      <c r="R1240" s="92">
        <f t="shared" ca="1" si="99"/>
        <v>8.7782347810167849</v>
      </c>
    </row>
    <row r="1241" spans="1:18" x14ac:dyDescent="0.3">
      <c r="A1241" s="107">
        <v>40965.305555555555</v>
      </c>
      <c r="B1241" s="92">
        <v>10</v>
      </c>
      <c r="C1241" s="92">
        <v>9.9700000000000006</v>
      </c>
      <c r="D1241" s="92">
        <v>9.83</v>
      </c>
      <c r="E1241" s="92">
        <v>9.51</v>
      </c>
      <c r="F1241" s="92">
        <v>9.02</v>
      </c>
      <c r="G1241" s="92">
        <v>8.34</v>
      </c>
      <c r="H1241" s="92">
        <v>7.63</v>
      </c>
      <c r="I1241" s="92">
        <v>6.91</v>
      </c>
      <c r="J1241" s="92">
        <v>6.2</v>
      </c>
      <c r="K1241" s="92">
        <v>5.31</v>
      </c>
      <c r="L1241" s="92">
        <v>8.5299999999999994</v>
      </c>
      <c r="N1241" s="92">
        <f t="shared" ca="1" si="95"/>
        <v>8.0840531362199979</v>
      </c>
      <c r="O1241" s="92">
        <f t="shared" si="96"/>
        <v>0.82221997700286409</v>
      </c>
      <c r="P1241" s="92">
        <f t="shared" si="97"/>
        <v>8.234357702000036</v>
      </c>
      <c r="Q1241" s="92">
        <f t="shared" ca="1" si="98"/>
        <v>0.9817466557539114</v>
      </c>
      <c r="R1241" s="92">
        <f t="shared" ca="1" si="99"/>
        <v>8.3742989735808635</v>
      </c>
    </row>
    <row r="1242" spans="1:18" x14ac:dyDescent="0.3">
      <c r="A1242" s="107">
        <v>40965.3125</v>
      </c>
      <c r="B1242" s="92">
        <v>9.8000000000000007</v>
      </c>
      <c r="C1242" s="92">
        <v>9.7899999999999991</v>
      </c>
      <c r="D1242" s="92">
        <v>9.7799999999999994</v>
      </c>
      <c r="E1242" s="92">
        <v>9.57</v>
      </c>
      <c r="F1242" s="92">
        <v>9.07</v>
      </c>
      <c r="G1242" s="92">
        <v>8.33</v>
      </c>
      <c r="H1242" s="92">
        <v>7.61</v>
      </c>
      <c r="I1242" s="92">
        <v>6.97</v>
      </c>
      <c r="J1242" s="92">
        <v>6.28</v>
      </c>
      <c r="K1242" s="92">
        <v>5.14</v>
      </c>
      <c r="L1242" s="92">
        <v>8.44</v>
      </c>
      <c r="N1242" s="92">
        <f t="shared" ca="1" si="95"/>
        <v>8.0898699382936972</v>
      </c>
      <c r="O1242" s="92">
        <f t="shared" si="96"/>
        <v>0.83538757731482438</v>
      </c>
      <c r="P1242" s="92">
        <f t="shared" si="97"/>
        <v>8.2228054902079535</v>
      </c>
      <c r="Q1242" s="92">
        <f t="shared" ca="1" si="98"/>
        <v>0.98383330943768998</v>
      </c>
      <c r="R1242" s="92">
        <f t="shared" ca="1" si="99"/>
        <v>8.3035531316541036</v>
      </c>
    </row>
    <row r="1243" spans="1:18" x14ac:dyDescent="0.3">
      <c r="A1243" s="107">
        <v>40965.319444444445</v>
      </c>
      <c r="B1243" s="92">
        <v>9.99</v>
      </c>
      <c r="C1243" s="92">
        <v>10.02</v>
      </c>
      <c r="D1243" s="92">
        <v>10.07</v>
      </c>
      <c r="E1243" s="92">
        <v>10.029999999999999</v>
      </c>
      <c r="F1243" s="92">
        <v>9.7200000000000006</v>
      </c>
      <c r="G1243" s="92">
        <v>9.02</v>
      </c>
      <c r="H1243" s="92">
        <v>8.17</v>
      </c>
      <c r="I1243" s="92">
        <v>7.39</v>
      </c>
      <c r="J1243" s="92">
        <v>6.66</v>
      </c>
      <c r="K1243" s="92">
        <v>5.69</v>
      </c>
      <c r="L1243" s="92">
        <v>9.31</v>
      </c>
      <c r="N1243" s="92">
        <f t="shared" ca="1" si="95"/>
        <v>8.5831047855010514</v>
      </c>
      <c r="O1243" s="92">
        <f t="shared" si="96"/>
        <v>0.91463031680980555</v>
      </c>
      <c r="P1243" s="92">
        <f t="shared" si="97"/>
        <v>8.8929936380724524</v>
      </c>
      <c r="Q1243" s="92">
        <f t="shared" ca="1" si="98"/>
        <v>0.96515359560759018</v>
      </c>
      <c r="R1243" s="92">
        <f t="shared" ca="1" si="99"/>
        <v>8.9855799751066652</v>
      </c>
    </row>
    <row r="1244" spans="1:18" x14ac:dyDescent="0.3">
      <c r="A1244" s="107">
        <v>40965.326388888891</v>
      </c>
      <c r="B1244" s="92">
        <v>10.18</v>
      </c>
      <c r="C1244" s="92">
        <v>10.17</v>
      </c>
      <c r="D1244" s="92">
        <v>10.15</v>
      </c>
      <c r="E1244" s="92">
        <v>10.02</v>
      </c>
      <c r="F1244" s="92">
        <v>9.69</v>
      </c>
      <c r="G1244" s="92">
        <v>9.1</v>
      </c>
      <c r="H1244" s="92">
        <v>8.42</v>
      </c>
      <c r="I1244" s="92">
        <v>7.66</v>
      </c>
      <c r="J1244" s="92">
        <v>6.88</v>
      </c>
      <c r="K1244" s="92">
        <v>5.95</v>
      </c>
      <c r="L1244" s="92">
        <v>9.43</v>
      </c>
      <c r="N1244" s="92">
        <f t="shared" ca="1" si="95"/>
        <v>8.7160426670911164</v>
      </c>
      <c r="O1244" s="92">
        <f t="shared" si="96"/>
        <v>0.71769718678826655</v>
      </c>
      <c r="P1244" s="92">
        <f t="shared" si="97"/>
        <v>8.9993027531464449</v>
      </c>
      <c r="Q1244" s="92">
        <f t="shared" ca="1" si="98"/>
        <v>0.9685242186172377</v>
      </c>
      <c r="R1244" s="92">
        <f t="shared" ca="1" si="99"/>
        <v>9.133183381560551</v>
      </c>
    </row>
    <row r="1245" spans="1:18" x14ac:dyDescent="0.3">
      <c r="A1245" s="107">
        <v>40965.333333333336</v>
      </c>
      <c r="B1245" s="92">
        <v>9.64</v>
      </c>
      <c r="C1245" s="92">
        <v>9.6</v>
      </c>
      <c r="D1245" s="92">
        <v>9.49</v>
      </c>
      <c r="E1245" s="92">
        <v>9.27</v>
      </c>
      <c r="F1245" s="92">
        <v>8.9</v>
      </c>
      <c r="G1245" s="92">
        <v>8.3800000000000008</v>
      </c>
      <c r="H1245" s="92">
        <v>7.84</v>
      </c>
      <c r="I1245" s="92">
        <v>7.28</v>
      </c>
      <c r="J1245" s="92">
        <v>6.66</v>
      </c>
      <c r="K1245" s="92">
        <v>5.73</v>
      </c>
      <c r="L1245" s="92">
        <v>8.6199999999999992</v>
      </c>
      <c r="N1245" s="92">
        <f t="shared" ca="1" si="95"/>
        <v>8.1507598545685624</v>
      </c>
      <c r="O1245" s="92">
        <f t="shared" si="96"/>
        <v>0.61553344113979824</v>
      </c>
      <c r="P1245" s="92">
        <f t="shared" si="97"/>
        <v>8.3004071615137835</v>
      </c>
      <c r="Q1245" s="92">
        <f t="shared" ca="1" si="98"/>
        <v>0.9819710884016527</v>
      </c>
      <c r="R1245" s="92">
        <f t="shared" ca="1" si="99"/>
        <v>8.4645907820222455</v>
      </c>
    </row>
    <row r="1246" spans="1:18" x14ac:dyDescent="0.3">
      <c r="A1246" s="107">
        <v>40965.340277777781</v>
      </c>
      <c r="B1246" s="92">
        <v>9.24</v>
      </c>
      <c r="C1246" s="92">
        <v>9.2100000000000009</v>
      </c>
      <c r="D1246" s="92">
        <v>9.1300000000000008</v>
      </c>
      <c r="E1246" s="92">
        <v>8.9700000000000006</v>
      </c>
      <c r="F1246" s="92">
        <v>8.6300000000000008</v>
      </c>
      <c r="G1246" s="92">
        <v>8.1</v>
      </c>
      <c r="H1246" s="92">
        <v>7.54</v>
      </c>
      <c r="I1246" s="92">
        <v>6.97</v>
      </c>
      <c r="J1246" s="92">
        <v>6.38</v>
      </c>
      <c r="K1246" s="92">
        <v>5.54</v>
      </c>
      <c r="L1246" s="92">
        <v>8.4499999999999993</v>
      </c>
      <c r="N1246" s="92">
        <f t="shared" ca="1" si="95"/>
        <v>7.8544208244042899</v>
      </c>
      <c r="O1246" s="92">
        <f t="shared" si="96"/>
        <v>0.66204146084532001</v>
      </c>
      <c r="P1246" s="92">
        <f t="shared" si="97"/>
        <v>8.0172834886501523</v>
      </c>
      <c r="Q1246" s="92">
        <f t="shared" ca="1" si="98"/>
        <v>0.97968605395126385</v>
      </c>
      <c r="R1246" s="92">
        <f t="shared" ca="1" si="99"/>
        <v>8.2783471558881789</v>
      </c>
    </row>
    <row r="1247" spans="1:18" x14ac:dyDescent="0.3">
      <c r="A1247" s="107">
        <v>40965.347222222219</v>
      </c>
      <c r="B1247" s="92">
        <v>9.0500000000000007</v>
      </c>
      <c r="C1247" s="92">
        <v>8.9700000000000006</v>
      </c>
      <c r="D1247" s="92">
        <v>8.76</v>
      </c>
      <c r="E1247" s="92">
        <v>8.44</v>
      </c>
      <c r="F1247" s="92">
        <v>8.0299999999999994</v>
      </c>
      <c r="G1247" s="92">
        <v>7.5</v>
      </c>
      <c r="H1247" s="92">
        <v>6.95</v>
      </c>
      <c r="I1247" s="92">
        <v>6.5</v>
      </c>
      <c r="J1247" s="92">
        <v>6.06</v>
      </c>
      <c r="K1247" s="92">
        <v>5.35</v>
      </c>
      <c r="L1247" s="92">
        <v>7.82</v>
      </c>
      <c r="N1247" s="92">
        <f t="shared" ca="1" si="95"/>
        <v>7.3795689670380895</v>
      </c>
      <c r="O1247" s="92">
        <f t="shared" si="96"/>
        <v>0.70380591511472645</v>
      </c>
      <c r="P1247" s="92">
        <f t="shared" si="97"/>
        <v>7.4186053578437336</v>
      </c>
      <c r="Q1247" s="92">
        <f t="shared" ca="1" si="98"/>
        <v>0.99473804186599968</v>
      </c>
      <c r="R1247" s="92">
        <f t="shared" ca="1" si="99"/>
        <v>7.7788514873921182</v>
      </c>
    </row>
    <row r="1248" spans="1:18" x14ac:dyDescent="0.3">
      <c r="A1248" s="107">
        <v>40965.354166666664</v>
      </c>
      <c r="B1248" s="92">
        <v>8.52</v>
      </c>
      <c r="C1248" s="92">
        <v>8.34</v>
      </c>
      <c r="D1248" s="92">
        <v>7.97</v>
      </c>
      <c r="E1248" s="92">
        <v>7.58</v>
      </c>
      <c r="F1248" s="92">
        <v>7.22</v>
      </c>
      <c r="G1248" s="92">
        <v>6.81</v>
      </c>
      <c r="H1248" s="92">
        <v>6.43</v>
      </c>
      <c r="I1248" s="92">
        <v>6.09</v>
      </c>
      <c r="J1248" s="92">
        <v>5.73</v>
      </c>
      <c r="K1248" s="92">
        <v>5.16</v>
      </c>
      <c r="L1248" s="92">
        <v>6.98</v>
      </c>
      <c r="N1248" s="92">
        <f t="shared" ca="1" si="95"/>
        <v>6.7778461956850053</v>
      </c>
      <c r="O1248" s="92">
        <f t="shared" si="96"/>
        <v>0.5305949535151584</v>
      </c>
      <c r="P1248" s="92">
        <f t="shared" si="97"/>
        <v>6.754207722894507</v>
      </c>
      <c r="Q1248" s="92">
        <f t="shared" ca="1" si="98"/>
        <v>1.0034998143024787</v>
      </c>
      <c r="R1248" s="92">
        <f t="shared" ca="1" si="99"/>
        <v>7.0044287038313016</v>
      </c>
    </row>
    <row r="1249" spans="1:18" x14ac:dyDescent="0.3">
      <c r="A1249" s="107">
        <v>40965.361111111109</v>
      </c>
      <c r="B1249" s="92">
        <v>8.16</v>
      </c>
      <c r="C1249" s="92">
        <v>7.88</v>
      </c>
      <c r="D1249" s="92">
        <v>7.38</v>
      </c>
      <c r="E1249" s="92">
        <v>6.87</v>
      </c>
      <c r="F1249" s="92">
        <v>6.35</v>
      </c>
      <c r="G1249" s="92">
        <v>5.86</v>
      </c>
      <c r="H1249" s="92">
        <v>5.41</v>
      </c>
      <c r="I1249" s="92">
        <v>5.04</v>
      </c>
      <c r="J1249" s="92">
        <v>4.68</v>
      </c>
      <c r="K1249" s="92">
        <v>4.04</v>
      </c>
      <c r="L1249" s="92">
        <v>5.88</v>
      </c>
      <c r="N1249" s="92">
        <f t="shared" ca="1" si="95"/>
        <v>5.8834723931695159</v>
      </c>
      <c r="O1249" s="92">
        <f t="shared" si="96"/>
        <v>0.73835933811977983</v>
      </c>
      <c r="P1249" s="92">
        <f t="shared" si="97"/>
        <v>5.7932992194541901</v>
      </c>
      <c r="Q1249" s="92">
        <f t="shared" ca="1" si="98"/>
        <v>1.0155650813637451</v>
      </c>
      <c r="R1249" s="92">
        <f t="shared" ca="1" si="99"/>
        <v>5.9715226784188209</v>
      </c>
    </row>
    <row r="1250" spans="1:18" x14ac:dyDescent="0.3">
      <c r="A1250" s="107">
        <v>40965.368055555555</v>
      </c>
      <c r="B1250" s="92">
        <v>8.56</v>
      </c>
      <c r="C1250" s="92">
        <v>8.2899999999999991</v>
      </c>
      <c r="D1250" s="92">
        <v>7.69</v>
      </c>
      <c r="E1250" s="92">
        <v>7.06</v>
      </c>
      <c r="F1250" s="92">
        <v>6.51</v>
      </c>
      <c r="G1250" s="92">
        <v>5.97</v>
      </c>
      <c r="H1250" s="92">
        <v>5.44</v>
      </c>
      <c r="I1250" s="92">
        <v>4.96</v>
      </c>
      <c r="J1250" s="92">
        <v>4.5599999999999996</v>
      </c>
      <c r="K1250" s="92">
        <v>3.97</v>
      </c>
      <c r="L1250" s="92">
        <v>6.05</v>
      </c>
      <c r="N1250" s="92">
        <f t="shared" ca="1" si="95"/>
        <v>5.969515971683669</v>
      </c>
      <c r="O1250" s="92">
        <f t="shared" si="96"/>
        <v>0.85911456353414861</v>
      </c>
      <c r="P1250" s="92">
        <f t="shared" si="97"/>
        <v>5.8910076136285339</v>
      </c>
      <c r="Q1250" s="92">
        <f t="shared" ca="1" si="98"/>
        <v>1.013326813204843</v>
      </c>
      <c r="R1250" s="92">
        <f t="shared" ca="1" si="99"/>
        <v>6.1306272198893002</v>
      </c>
    </row>
    <row r="1251" spans="1:18" x14ac:dyDescent="0.3">
      <c r="A1251" s="107">
        <v>40965.375</v>
      </c>
      <c r="B1251" s="92">
        <v>8.48</v>
      </c>
      <c r="C1251" s="92">
        <v>8.24</v>
      </c>
      <c r="D1251" s="92">
        <v>7.72</v>
      </c>
      <c r="E1251" s="92">
        <v>7.16</v>
      </c>
      <c r="F1251" s="92">
        <v>6.61</v>
      </c>
      <c r="G1251" s="92">
        <v>5.98</v>
      </c>
      <c r="H1251" s="92">
        <v>5.4</v>
      </c>
      <c r="I1251" s="92">
        <v>4.91</v>
      </c>
      <c r="J1251" s="92">
        <v>4.53</v>
      </c>
      <c r="K1251" s="92">
        <v>3.99</v>
      </c>
      <c r="L1251" s="92">
        <v>6.08</v>
      </c>
      <c r="N1251" s="92">
        <f t="shared" ca="1" si="95"/>
        <v>5.9826989862346194</v>
      </c>
      <c r="O1251" s="92">
        <f t="shared" si="96"/>
        <v>0.94278010225327091</v>
      </c>
      <c r="P1251" s="92">
        <f t="shared" si="97"/>
        <v>5.8932258449430837</v>
      </c>
      <c r="Q1251" s="92">
        <f t="shared" ca="1" si="98"/>
        <v>1.0151823710215198</v>
      </c>
      <c r="R1251" s="92">
        <f t="shared" ca="1" si="99"/>
        <v>6.1723088158108403</v>
      </c>
    </row>
    <row r="1252" spans="1:18" x14ac:dyDescent="0.3">
      <c r="A1252" s="107">
        <v>40965.381944444445</v>
      </c>
      <c r="B1252" s="92">
        <v>8.4</v>
      </c>
      <c r="C1252" s="92">
        <v>8.2200000000000006</v>
      </c>
      <c r="D1252" s="92">
        <v>7.78</v>
      </c>
      <c r="E1252" s="92">
        <v>7.25</v>
      </c>
      <c r="F1252" s="92">
        <v>6.71</v>
      </c>
      <c r="G1252" s="92">
        <v>6.11</v>
      </c>
      <c r="H1252" s="92">
        <v>5.56</v>
      </c>
      <c r="I1252" s="92">
        <v>5.09</v>
      </c>
      <c r="J1252" s="92">
        <v>4.67</v>
      </c>
      <c r="K1252" s="92">
        <v>3.98</v>
      </c>
      <c r="L1252" s="92">
        <v>6.19</v>
      </c>
      <c r="N1252" s="92">
        <f t="shared" ca="1" si="95"/>
        <v>6.0940728235090562</v>
      </c>
      <c r="O1252" s="92">
        <f t="shared" si="96"/>
        <v>0.87168967957783083</v>
      </c>
      <c r="P1252" s="92">
        <f t="shared" si="97"/>
        <v>6.0279798244721077</v>
      </c>
      <c r="Q1252" s="92">
        <f t="shared" ca="1" si="98"/>
        <v>1.0109643696497834</v>
      </c>
      <c r="R1252" s="92">
        <f t="shared" ca="1" si="99"/>
        <v>6.2578694481321602</v>
      </c>
    </row>
    <row r="1253" spans="1:18" x14ac:dyDescent="0.3">
      <c r="A1253" s="107">
        <v>40965.388888888891</v>
      </c>
      <c r="B1253" s="92">
        <v>8.44</v>
      </c>
      <c r="C1253" s="92">
        <v>8.35</v>
      </c>
      <c r="D1253" s="92">
        <v>8.14</v>
      </c>
      <c r="E1253" s="92">
        <v>7.81</v>
      </c>
      <c r="F1253" s="92">
        <v>7.38</v>
      </c>
      <c r="G1253" s="92">
        <v>6.87</v>
      </c>
      <c r="H1253" s="92">
        <v>6.35</v>
      </c>
      <c r="I1253" s="92">
        <v>5.87</v>
      </c>
      <c r="J1253" s="92">
        <v>5.42</v>
      </c>
      <c r="K1253" s="92">
        <v>4.74</v>
      </c>
      <c r="L1253" s="92">
        <v>6.91</v>
      </c>
      <c r="N1253" s="92">
        <f t="shared" ca="1" si="95"/>
        <v>6.7522070129636536</v>
      </c>
      <c r="O1253" s="92">
        <f t="shared" si="96"/>
        <v>0.72735131722449631</v>
      </c>
      <c r="P1253" s="92">
        <f t="shared" si="97"/>
        <v>6.7929622685606281</v>
      </c>
      <c r="Q1253" s="92">
        <f t="shared" ca="1" si="98"/>
        <v>0.99400037067987268</v>
      </c>
      <c r="R1253" s="92">
        <f t="shared" ca="1" si="99"/>
        <v>6.8685425613979207</v>
      </c>
    </row>
    <row r="1254" spans="1:18" x14ac:dyDescent="0.3">
      <c r="A1254" s="107">
        <v>40965.395833333336</v>
      </c>
      <c r="B1254" s="92">
        <v>8.2200000000000006</v>
      </c>
      <c r="C1254" s="92">
        <v>8.0399999999999991</v>
      </c>
      <c r="D1254" s="92">
        <v>7.71</v>
      </c>
      <c r="E1254" s="92">
        <v>7.35</v>
      </c>
      <c r="F1254" s="92">
        <v>6.99</v>
      </c>
      <c r="G1254" s="92">
        <v>6.59</v>
      </c>
      <c r="H1254" s="92">
        <v>6.18</v>
      </c>
      <c r="I1254" s="92">
        <v>5.82</v>
      </c>
      <c r="J1254" s="92">
        <v>5.51</v>
      </c>
      <c r="K1254" s="92">
        <v>4.96</v>
      </c>
      <c r="L1254" s="92">
        <v>6.72</v>
      </c>
      <c r="N1254" s="92">
        <f t="shared" ca="1" si="95"/>
        <v>6.5378599822977925</v>
      </c>
      <c r="O1254" s="92">
        <f t="shared" si="96"/>
        <v>0.59359531669126953</v>
      </c>
      <c r="P1254" s="92">
        <f t="shared" si="97"/>
        <v>6.5296290589273802</v>
      </c>
      <c r="Q1254" s="92">
        <f t="shared" ca="1" si="98"/>
        <v>1.0012605499173279</v>
      </c>
      <c r="R1254" s="92">
        <f t="shared" ca="1" si="99"/>
        <v>6.7284708954444437</v>
      </c>
    </row>
    <row r="1255" spans="1:18" x14ac:dyDescent="0.3">
      <c r="A1255" s="107">
        <v>40965.402777777781</v>
      </c>
      <c r="B1255" s="92">
        <v>7.7</v>
      </c>
      <c r="C1255" s="92">
        <v>7.47</v>
      </c>
      <c r="D1255" s="92">
        <v>7.07</v>
      </c>
      <c r="E1255" s="92">
        <v>6.66</v>
      </c>
      <c r="F1255" s="92">
        <v>6.26</v>
      </c>
      <c r="G1255" s="92">
        <v>5.81</v>
      </c>
      <c r="H1255" s="92">
        <v>5.39</v>
      </c>
      <c r="I1255" s="92">
        <v>5.04</v>
      </c>
      <c r="J1255" s="92">
        <v>4.7300000000000004</v>
      </c>
      <c r="K1255" s="92">
        <v>4.2699999999999996</v>
      </c>
      <c r="L1255" s="92">
        <v>6.07</v>
      </c>
      <c r="N1255" s="92">
        <f t="shared" ca="1" si="95"/>
        <v>5.8032056109426557</v>
      </c>
      <c r="O1255" s="92">
        <f t="shared" si="96"/>
        <v>0.6933989497933768</v>
      </c>
      <c r="P1255" s="92">
        <f t="shared" si="97"/>
        <v>5.7478736372742283</v>
      </c>
      <c r="Q1255" s="92">
        <f t="shared" ca="1" si="98"/>
        <v>1.0096265118477217</v>
      </c>
      <c r="R1255" s="92">
        <f t="shared" ca="1" si="99"/>
        <v>6.1284329269156705</v>
      </c>
    </row>
    <row r="1256" spans="1:18" x14ac:dyDescent="0.3">
      <c r="A1256" s="107">
        <v>40965.409722222219</v>
      </c>
      <c r="B1256" s="92">
        <v>7.42</v>
      </c>
      <c r="C1256" s="92">
        <v>7.29</v>
      </c>
      <c r="D1256" s="92">
        <v>7.02</v>
      </c>
      <c r="E1256" s="92">
        <v>6.78</v>
      </c>
      <c r="F1256" s="92">
        <v>6.58</v>
      </c>
      <c r="G1256" s="92">
        <v>6.39</v>
      </c>
      <c r="H1256" s="92">
        <v>6.2</v>
      </c>
      <c r="I1256" s="92">
        <v>5.96</v>
      </c>
      <c r="J1256" s="92">
        <v>5.76</v>
      </c>
      <c r="K1256" s="92">
        <v>5.47</v>
      </c>
      <c r="L1256" s="92">
        <v>6.34</v>
      </c>
      <c r="N1256" s="92">
        <f t="shared" ca="1" si="95"/>
        <v>6.3582050314311171</v>
      </c>
      <c r="O1256" s="92">
        <f t="shared" si="96"/>
        <v>0.27893888219996144</v>
      </c>
      <c r="P1256" s="92">
        <f t="shared" si="97"/>
        <v>6.3624247069452524</v>
      </c>
      <c r="Q1256" s="92">
        <f t="shared" ca="1" si="98"/>
        <v>0.99933678185463959</v>
      </c>
      <c r="R1256" s="92">
        <f t="shared" ca="1" si="99"/>
        <v>6.335795196958415</v>
      </c>
    </row>
    <row r="1257" spans="1:18" x14ac:dyDescent="0.3">
      <c r="A1257" s="107">
        <v>40965.416666666664</v>
      </c>
      <c r="B1257" s="92">
        <v>7.51</v>
      </c>
      <c r="C1257" s="92">
        <v>7.42</v>
      </c>
      <c r="D1257" s="92">
        <v>7.28</v>
      </c>
      <c r="E1257" s="92">
        <v>7.04</v>
      </c>
      <c r="F1257" s="92">
        <v>6.82</v>
      </c>
      <c r="G1257" s="92">
        <v>6.6</v>
      </c>
      <c r="H1257" s="92">
        <v>6.35</v>
      </c>
      <c r="I1257" s="92">
        <v>6.07</v>
      </c>
      <c r="J1257" s="92">
        <v>5.83</v>
      </c>
      <c r="K1257" s="92">
        <v>5.48</v>
      </c>
      <c r="L1257" s="92">
        <v>6.73</v>
      </c>
      <c r="N1257" s="92">
        <f t="shared" ca="1" si="95"/>
        <v>6.5297081886745652</v>
      </c>
      <c r="O1257" s="92">
        <f t="shared" si="96"/>
        <v>0.35683908130535108</v>
      </c>
      <c r="P1257" s="92">
        <f t="shared" si="97"/>
        <v>6.5635863243180932</v>
      </c>
      <c r="Q1257" s="92">
        <f t="shared" ca="1" si="98"/>
        <v>0.99483847184000462</v>
      </c>
      <c r="R1257" s="92">
        <f t="shared" ca="1" si="99"/>
        <v>6.6952629154832319</v>
      </c>
    </row>
    <row r="1258" spans="1:18" x14ac:dyDescent="0.3">
      <c r="A1258" s="107">
        <v>40965.423611111109</v>
      </c>
      <c r="B1258" s="92">
        <v>6.96</v>
      </c>
      <c r="C1258" s="92">
        <v>6.89</v>
      </c>
      <c r="D1258" s="92">
        <v>6.7</v>
      </c>
      <c r="E1258" s="92">
        <v>6.53</v>
      </c>
      <c r="F1258" s="92">
        <v>6.36</v>
      </c>
      <c r="G1258" s="92">
        <v>6.21</v>
      </c>
      <c r="H1258" s="92">
        <v>6.03</v>
      </c>
      <c r="I1258" s="92">
        <v>5.78</v>
      </c>
      <c r="J1258" s="92">
        <v>5.48</v>
      </c>
      <c r="K1258" s="92">
        <v>5.0999999999999996</v>
      </c>
      <c r="L1258" s="92">
        <v>6.41</v>
      </c>
      <c r="N1258" s="92">
        <f t="shared" ca="1" si="95"/>
        <v>6.1178881376985075</v>
      </c>
      <c r="O1258" s="92">
        <f t="shared" si="96"/>
        <v>0.27181324141587848</v>
      </c>
      <c r="P1258" s="92">
        <f t="shared" si="97"/>
        <v>6.1838846166799852</v>
      </c>
      <c r="Q1258" s="92">
        <f t="shared" ca="1" si="98"/>
        <v>0.98932766649567438</v>
      </c>
      <c r="R1258" s="92">
        <f t="shared" ca="1" si="99"/>
        <v>6.3415903422372732</v>
      </c>
    </row>
    <row r="1259" spans="1:18" x14ac:dyDescent="0.3">
      <c r="A1259" s="107">
        <v>40965.430555555555</v>
      </c>
      <c r="B1259" s="92">
        <v>6.58</v>
      </c>
      <c r="C1259" s="92">
        <v>6.46</v>
      </c>
      <c r="D1259" s="92">
        <v>6.28</v>
      </c>
      <c r="E1259" s="92">
        <v>6.12</v>
      </c>
      <c r="F1259" s="92">
        <v>6.02</v>
      </c>
      <c r="G1259" s="92">
        <v>5.88</v>
      </c>
      <c r="H1259" s="92">
        <v>5.69</v>
      </c>
      <c r="I1259" s="92">
        <v>5.53</v>
      </c>
      <c r="J1259" s="92">
        <v>5.37</v>
      </c>
      <c r="K1259" s="92">
        <v>5.0199999999999996</v>
      </c>
      <c r="L1259" s="92">
        <v>5.86</v>
      </c>
      <c r="N1259" s="92">
        <f t="shared" ca="1" si="95"/>
        <v>5.8136078398143436</v>
      </c>
      <c r="O1259" s="92">
        <f t="shared" si="96"/>
        <v>0.30353410693765936</v>
      </c>
      <c r="P1259" s="92">
        <f t="shared" si="97"/>
        <v>5.8523934393150725</v>
      </c>
      <c r="Q1259" s="92">
        <f t="shared" ca="1" si="98"/>
        <v>0.99337269445349041</v>
      </c>
      <c r="R1259" s="92">
        <f t="shared" ca="1" si="99"/>
        <v>5.8211639894974541</v>
      </c>
    </row>
    <row r="1260" spans="1:18" x14ac:dyDescent="0.3">
      <c r="A1260" s="107">
        <v>40965.4375</v>
      </c>
      <c r="B1260" s="92">
        <v>6.09</v>
      </c>
      <c r="C1260" s="92">
        <v>5.98</v>
      </c>
      <c r="D1260" s="92">
        <v>5.82</v>
      </c>
      <c r="E1260" s="92">
        <v>5.66</v>
      </c>
      <c r="F1260" s="92">
        <v>5.5</v>
      </c>
      <c r="G1260" s="92">
        <v>5.33</v>
      </c>
      <c r="H1260" s="92">
        <v>5.21</v>
      </c>
      <c r="I1260" s="92">
        <v>5.16</v>
      </c>
      <c r="J1260" s="92">
        <v>5.1100000000000003</v>
      </c>
      <c r="K1260" s="92">
        <v>4.96</v>
      </c>
      <c r="L1260" s="92">
        <v>5.68</v>
      </c>
      <c r="N1260" s="92">
        <f t="shared" ca="1" si="95"/>
        <v>5.3876415109556186</v>
      </c>
      <c r="O1260" s="92">
        <f t="shared" si="96"/>
        <v>0.2104299796387247</v>
      </c>
      <c r="P1260" s="92">
        <f t="shared" si="97"/>
        <v>5.3126389676276862</v>
      </c>
      <c r="Q1260" s="92">
        <f t="shared" ca="1" si="98"/>
        <v>1.0141177565019865</v>
      </c>
      <c r="R1260" s="92">
        <f t="shared" ca="1" si="99"/>
        <v>5.7601888569312836</v>
      </c>
    </row>
    <row r="1261" spans="1:18" x14ac:dyDescent="0.3">
      <c r="A1261" s="107">
        <v>40965.444444444445</v>
      </c>
      <c r="B1261" s="92">
        <v>6.47</v>
      </c>
      <c r="C1261" s="92">
        <v>6.39</v>
      </c>
      <c r="D1261" s="92">
        <v>6.23</v>
      </c>
      <c r="E1261" s="92">
        <v>6.08</v>
      </c>
      <c r="F1261" s="92">
        <v>5.92</v>
      </c>
      <c r="G1261" s="92">
        <v>5.85</v>
      </c>
      <c r="H1261" s="92">
        <v>5.77</v>
      </c>
      <c r="I1261" s="92">
        <v>5.62</v>
      </c>
      <c r="J1261" s="92">
        <v>5.49</v>
      </c>
      <c r="K1261" s="92">
        <v>5.36</v>
      </c>
      <c r="L1261" s="92">
        <v>6.18</v>
      </c>
      <c r="N1261" s="92">
        <f t="shared" ca="1" si="95"/>
        <v>5.838527434461394</v>
      </c>
      <c r="O1261" s="92">
        <f t="shared" si="96"/>
        <v>0.12724447461504418</v>
      </c>
      <c r="P1261" s="92">
        <f t="shared" si="97"/>
        <v>5.8384703675860132</v>
      </c>
      <c r="Q1261" s="92">
        <f t="shared" ca="1" si="98"/>
        <v>1.00000977428535</v>
      </c>
      <c r="R1261" s="92">
        <f t="shared" ca="1" si="99"/>
        <v>6.1800604050834629</v>
      </c>
    </row>
    <row r="1262" spans="1:18" x14ac:dyDescent="0.3">
      <c r="A1262" s="107">
        <v>40965.451388888891</v>
      </c>
      <c r="B1262" s="92">
        <v>6.92</v>
      </c>
      <c r="C1262" s="92">
        <v>6.91</v>
      </c>
      <c r="D1262" s="92">
        <v>6.88</v>
      </c>
      <c r="E1262" s="92">
        <v>6.83</v>
      </c>
      <c r="F1262" s="92">
        <v>6.75</v>
      </c>
      <c r="G1262" s="92">
        <v>6.64</v>
      </c>
      <c r="H1262" s="92">
        <v>6.49</v>
      </c>
      <c r="I1262" s="92">
        <v>6.39</v>
      </c>
      <c r="J1262" s="92">
        <v>6.26</v>
      </c>
      <c r="K1262" s="92">
        <v>6.09</v>
      </c>
      <c r="L1262" s="92">
        <v>6.8</v>
      </c>
      <c r="N1262" s="92">
        <f t="shared" ca="1" si="95"/>
        <v>6.5840580709590011</v>
      </c>
      <c r="O1262" s="92">
        <f t="shared" si="96"/>
        <v>0.21115124176238159</v>
      </c>
      <c r="P1262" s="92">
        <f t="shared" si="97"/>
        <v>6.6182979871176109</v>
      </c>
      <c r="Q1262" s="92">
        <f t="shared" ca="1" si="98"/>
        <v>0.99482647710555538</v>
      </c>
      <c r="R1262" s="92">
        <f t="shared" ca="1" si="99"/>
        <v>6.7648200443177764</v>
      </c>
    </row>
    <row r="1263" spans="1:18" x14ac:dyDescent="0.3">
      <c r="A1263" s="107">
        <v>40965.458333333336</v>
      </c>
      <c r="B1263" s="92">
        <v>6.69</v>
      </c>
      <c r="C1263" s="92">
        <v>6.66</v>
      </c>
      <c r="D1263" s="92">
        <v>6.62</v>
      </c>
      <c r="E1263" s="92">
        <v>6.52</v>
      </c>
      <c r="F1263" s="92">
        <v>6.41</v>
      </c>
      <c r="G1263" s="92">
        <v>6.32</v>
      </c>
      <c r="H1263" s="92">
        <v>6.24</v>
      </c>
      <c r="I1263" s="92">
        <v>6.12</v>
      </c>
      <c r="J1263" s="92">
        <v>5.98</v>
      </c>
      <c r="K1263" s="92">
        <v>5.82</v>
      </c>
      <c r="L1263" s="92">
        <v>6.47</v>
      </c>
      <c r="N1263" s="92">
        <f t="shared" ca="1" si="95"/>
        <v>6.2959161608820118</v>
      </c>
      <c r="O1263" s="92">
        <f t="shared" si="96"/>
        <v>0.11772113288532042</v>
      </c>
      <c r="P1263" s="92">
        <f t="shared" si="97"/>
        <v>6.3084754433890939</v>
      </c>
      <c r="Q1263" s="92">
        <f t="shared" ca="1" si="98"/>
        <v>0.99800914141304242</v>
      </c>
      <c r="R1263" s="92">
        <f t="shared" ca="1" si="99"/>
        <v>6.4571191449423839</v>
      </c>
    </row>
    <row r="1264" spans="1:18" x14ac:dyDescent="0.3">
      <c r="A1264" s="107">
        <v>40965.465277777781</v>
      </c>
      <c r="B1264" s="92">
        <v>5.56</v>
      </c>
      <c r="C1264" s="92">
        <v>5.56</v>
      </c>
      <c r="D1264" s="92">
        <v>5.53</v>
      </c>
      <c r="E1264" s="92">
        <v>5.43</v>
      </c>
      <c r="F1264" s="92">
        <v>5.38</v>
      </c>
      <c r="G1264" s="92">
        <v>5.3</v>
      </c>
      <c r="H1264" s="92">
        <v>5.25</v>
      </c>
      <c r="I1264" s="92">
        <v>5.14</v>
      </c>
      <c r="J1264" s="92">
        <v>5.01</v>
      </c>
      <c r="K1264" s="92">
        <v>4.78</v>
      </c>
      <c r="L1264" s="92">
        <v>5.43</v>
      </c>
      <c r="N1264" s="92">
        <f t="shared" ca="1" si="95"/>
        <v>5.2698647151271496</v>
      </c>
      <c r="O1264" s="92">
        <f t="shared" si="96"/>
        <v>8.7592920852375425E-2</v>
      </c>
      <c r="P1264" s="92">
        <f t="shared" si="97"/>
        <v>5.2928071832171568</v>
      </c>
      <c r="Q1264" s="92">
        <f t="shared" ca="1" si="98"/>
        <v>0.99566534972920329</v>
      </c>
      <c r="R1264" s="92">
        <f t="shared" ca="1" si="99"/>
        <v>5.4064628490295732</v>
      </c>
    </row>
    <row r="1265" spans="1:18" x14ac:dyDescent="0.3">
      <c r="A1265" s="107">
        <v>40965.472222222219</v>
      </c>
      <c r="B1265" s="92">
        <v>5</v>
      </c>
      <c r="C1265" s="92">
        <v>4.9400000000000004</v>
      </c>
      <c r="D1265" s="92">
        <v>4.91</v>
      </c>
      <c r="E1265" s="92">
        <v>4.88</v>
      </c>
      <c r="F1265" s="92">
        <v>4.88</v>
      </c>
      <c r="G1265" s="92">
        <v>4.8600000000000003</v>
      </c>
      <c r="H1265" s="92">
        <v>4.8600000000000003</v>
      </c>
      <c r="I1265" s="92">
        <v>4.82</v>
      </c>
      <c r="J1265" s="92">
        <v>4.75</v>
      </c>
      <c r="K1265" s="92">
        <v>4.7</v>
      </c>
      <c r="L1265" s="92">
        <v>5.16</v>
      </c>
      <c r="N1265" s="92">
        <f t="shared" ca="1" si="95"/>
        <v>4.8461319876388096</v>
      </c>
      <c r="O1265" s="92">
        <f t="shared" si="96"/>
        <v>0</v>
      </c>
      <c r="P1265" s="92">
        <f t="shared" si="97"/>
        <v>4.8600000000000003</v>
      </c>
      <c r="Q1265" s="92">
        <f t="shared" ca="1" si="98"/>
        <v>0.99714649951415824</v>
      </c>
      <c r="R1265" s="92">
        <f t="shared" ca="1" si="99"/>
        <v>5.1452759374930563</v>
      </c>
    </row>
    <row r="1266" spans="1:18" x14ac:dyDescent="0.3">
      <c r="A1266" s="107">
        <v>40965.479166666664</v>
      </c>
      <c r="B1266" s="92">
        <v>5.97</v>
      </c>
      <c r="C1266" s="92">
        <v>5.94</v>
      </c>
      <c r="D1266" s="92">
        <v>5.89</v>
      </c>
      <c r="E1266" s="92">
        <v>5.76</v>
      </c>
      <c r="F1266" s="92">
        <v>5.61</v>
      </c>
      <c r="G1266" s="92">
        <v>5.5</v>
      </c>
      <c r="H1266" s="92">
        <v>5.37</v>
      </c>
      <c r="I1266" s="92">
        <v>5.29</v>
      </c>
      <c r="J1266" s="92">
        <v>5.24</v>
      </c>
      <c r="K1266" s="92">
        <v>5.13</v>
      </c>
      <c r="L1266" s="92">
        <v>5.77</v>
      </c>
      <c r="N1266" s="92">
        <f t="shared" ca="1" si="95"/>
        <v>5.508933516685989</v>
      </c>
      <c r="O1266" s="92">
        <f t="shared" si="96"/>
        <v>0.22104603407397463</v>
      </c>
      <c r="P1266" s="92">
        <f t="shared" si="97"/>
        <v>5.4811829984577374</v>
      </c>
      <c r="Q1266" s="92">
        <f t="shared" ca="1" si="98"/>
        <v>1.0050628702300324</v>
      </c>
      <c r="R1266" s="92">
        <f t="shared" ca="1" si="99"/>
        <v>5.7992127612272864</v>
      </c>
    </row>
    <row r="1267" spans="1:18" x14ac:dyDescent="0.3">
      <c r="A1267" s="107">
        <v>40965.486111111109</v>
      </c>
      <c r="B1267" s="92">
        <v>6.67</v>
      </c>
      <c r="C1267" s="92">
        <v>6.61</v>
      </c>
      <c r="D1267" s="92">
        <v>6.57</v>
      </c>
      <c r="E1267" s="92">
        <v>6.62</v>
      </c>
      <c r="F1267" s="92">
        <v>6.58</v>
      </c>
      <c r="G1267" s="92">
        <v>6.57</v>
      </c>
      <c r="H1267" s="92">
        <v>6.58</v>
      </c>
      <c r="I1267" s="92">
        <v>6.6</v>
      </c>
      <c r="J1267" s="92">
        <v>6.6</v>
      </c>
      <c r="K1267" s="92">
        <v>6.55</v>
      </c>
      <c r="L1267" s="92">
        <v>6.81</v>
      </c>
      <c r="N1267" s="92">
        <f t="shared" ca="1" si="95"/>
        <v>6.587612531356223</v>
      </c>
      <c r="O1267" s="92">
        <f t="shared" si="96"/>
        <v>-1.4054731166729681E-2</v>
      </c>
      <c r="P1267" s="92">
        <f t="shared" si="97"/>
        <v>6.5714318061260997</v>
      </c>
      <c r="Q1267" s="92">
        <f t="shared" ca="1" si="98"/>
        <v>1.0024622830621235</v>
      </c>
      <c r="R1267" s="92">
        <f t="shared" ca="1" si="99"/>
        <v>6.8267681476530608</v>
      </c>
    </row>
    <row r="1268" spans="1:18" x14ac:dyDescent="0.3">
      <c r="A1268" s="107">
        <v>40965.493055555555</v>
      </c>
      <c r="B1268" s="92">
        <v>6.66</v>
      </c>
      <c r="C1268" s="92">
        <v>6.67</v>
      </c>
      <c r="D1268" s="92">
        <v>6.66</v>
      </c>
      <c r="E1268" s="92">
        <v>6.64</v>
      </c>
      <c r="F1268" s="92">
        <v>6.64</v>
      </c>
      <c r="G1268" s="92">
        <v>6.62</v>
      </c>
      <c r="H1268" s="92">
        <v>6.48</v>
      </c>
      <c r="I1268" s="92">
        <v>6.38</v>
      </c>
      <c r="J1268" s="92">
        <v>6.27</v>
      </c>
      <c r="K1268" s="92">
        <v>5.98</v>
      </c>
      <c r="L1268" s="92">
        <v>6.73</v>
      </c>
      <c r="N1268" s="92">
        <f t="shared" ca="1" si="95"/>
        <v>6.502079977956793</v>
      </c>
      <c r="O1268" s="92">
        <f t="shared" si="96"/>
        <v>0.1975247345866632</v>
      </c>
      <c r="P1268" s="92">
        <f t="shared" si="97"/>
        <v>6.5997575243220874</v>
      </c>
      <c r="Q1268" s="92">
        <f t="shared" ca="1" si="98"/>
        <v>0.98519982802317763</v>
      </c>
      <c r="R1268" s="92">
        <f t="shared" ca="1" si="99"/>
        <v>6.6303948425959858</v>
      </c>
    </row>
    <row r="1269" spans="1:18" x14ac:dyDescent="0.3">
      <c r="A1269" s="107">
        <v>40965.5</v>
      </c>
      <c r="B1269" s="92">
        <v>6.34</v>
      </c>
      <c r="C1269" s="92">
        <v>6.25</v>
      </c>
      <c r="D1269" s="92">
        <v>6.18</v>
      </c>
      <c r="E1269" s="92">
        <v>6.15</v>
      </c>
      <c r="F1269" s="92">
        <v>6.1</v>
      </c>
      <c r="G1269" s="92">
        <v>6.03</v>
      </c>
      <c r="H1269" s="92">
        <v>5.91</v>
      </c>
      <c r="I1269" s="92">
        <v>5.77</v>
      </c>
      <c r="J1269" s="92">
        <v>5.65</v>
      </c>
      <c r="K1269" s="92">
        <v>5.57</v>
      </c>
      <c r="L1269" s="92">
        <v>6.02</v>
      </c>
      <c r="N1269" s="92">
        <f t="shared" ca="1" si="95"/>
        <v>5.9560755318752898</v>
      </c>
      <c r="O1269" s="92">
        <f t="shared" si="96"/>
        <v>0.18575467569913467</v>
      </c>
      <c r="P1269" s="92">
        <f t="shared" si="97"/>
        <v>6.0126587330888315</v>
      </c>
      <c r="Q1269" s="92">
        <f t="shared" ca="1" si="98"/>
        <v>0.99058932100999619</v>
      </c>
      <c r="R1269" s="92">
        <f t="shared" ca="1" si="99"/>
        <v>5.9633477124801768</v>
      </c>
    </row>
    <row r="1270" spans="1:18" x14ac:dyDescent="0.3">
      <c r="A1270" s="107">
        <v>40965.506944444445</v>
      </c>
      <c r="B1270" s="92">
        <v>6.1</v>
      </c>
      <c r="C1270" s="92">
        <v>6.08</v>
      </c>
      <c r="D1270" s="92">
        <v>6.12</v>
      </c>
      <c r="E1270" s="92">
        <v>6.1</v>
      </c>
      <c r="F1270" s="92">
        <v>6.04</v>
      </c>
      <c r="G1270" s="92">
        <v>5.92</v>
      </c>
      <c r="H1270" s="92">
        <v>5.82</v>
      </c>
      <c r="I1270" s="92">
        <v>5.68</v>
      </c>
      <c r="J1270" s="92">
        <v>5.51</v>
      </c>
      <c r="K1270" s="92">
        <v>5.42</v>
      </c>
      <c r="L1270" s="92">
        <v>5.8</v>
      </c>
      <c r="N1270" s="92">
        <f t="shared" ca="1" si="95"/>
        <v>5.8617915761980859</v>
      </c>
      <c r="O1270" s="92">
        <f t="shared" si="96"/>
        <v>0.15743113222989849</v>
      </c>
      <c r="P1270" s="92">
        <f t="shared" si="97"/>
        <v>5.9055678379635372</v>
      </c>
      <c r="Q1270" s="92">
        <f t="shared" ca="1" si="98"/>
        <v>0.99258729000045709</v>
      </c>
      <c r="R1270" s="92">
        <f t="shared" ca="1" si="99"/>
        <v>5.7570062820026511</v>
      </c>
    </row>
    <row r="1271" spans="1:18" x14ac:dyDescent="0.3">
      <c r="A1271" s="107">
        <v>40965.513888888891</v>
      </c>
      <c r="B1271" s="92">
        <v>5.89</v>
      </c>
      <c r="C1271" s="92">
        <v>5.95</v>
      </c>
      <c r="D1271" s="92">
        <v>5.97</v>
      </c>
      <c r="E1271" s="92">
        <v>5.98</v>
      </c>
      <c r="F1271" s="92">
        <v>5.91</v>
      </c>
      <c r="G1271" s="92">
        <v>5.89</v>
      </c>
      <c r="H1271" s="92">
        <v>5.85</v>
      </c>
      <c r="I1271" s="92">
        <v>5.73</v>
      </c>
      <c r="J1271" s="92">
        <v>5.6</v>
      </c>
      <c r="K1271" s="92">
        <v>5.47</v>
      </c>
      <c r="L1271" s="92">
        <v>6.2</v>
      </c>
      <c r="N1271" s="92">
        <f t="shared" ca="1" si="95"/>
        <v>5.8287117216278297</v>
      </c>
      <c r="O1271" s="92">
        <f t="shared" si="96"/>
        <v>6.297117355815493E-2</v>
      </c>
      <c r="P1271" s="92">
        <f t="shared" si="97"/>
        <v>5.8842523001675016</v>
      </c>
      <c r="Q1271" s="92">
        <f t="shared" ca="1" si="98"/>
        <v>0.99056114936844386</v>
      </c>
      <c r="R1271" s="92">
        <f t="shared" ca="1" si="99"/>
        <v>6.1414791260843522</v>
      </c>
    </row>
    <row r="1272" spans="1:18" x14ac:dyDescent="0.3">
      <c r="A1272" s="107">
        <v>40965.520833333336</v>
      </c>
      <c r="B1272" s="92">
        <v>6.82</v>
      </c>
      <c r="C1272" s="92">
        <v>6.78</v>
      </c>
      <c r="D1272" s="92">
        <v>6.72</v>
      </c>
      <c r="E1272" s="92">
        <v>6.66</v>
      </c>
      <c r="F1272" s="92">
        <v>6.61</v>
      </c>
      <c r="G1272" s="92">
        <v>6.56</v>
      </c>
      <c r="H1272" s="92">
        <v>6.55</v>
      </c>
      <c r="I1272" s="92">
        <v>6.54</v>
      </c>
      <c r="J1272" s="92">
        <v>6.48</v>
      </c>
      <c r="K1272" s="92">
        <v>6.2</v>
      </c>
      <c r="L1272" s="92">
        <v>7.02</v>
      </c>
      <c r="N1272" s="92">
        <f t="shared" ref="N1272:N1335" ca="1" si="100">POWER(SUM(POWER(C1272,Exponent)*$C$1,POWER(D1272,Exponent)*$D$1,POWER(E1272,Exponent)*$E$1,POWER(F1272,Exponent)*$F$1,POWER(G1272,Exponent)*$G$1,POWER(H1272,Exponent)*$H$1,POWER(I1272,Exponent)*$I$1,POWER(J1272,Exponent)*$J$1,POWER(K1272,Exponent)*$K$1),1/Exponent)</f>
        <v>6.5725717265380279</v>
      </c>
      <c r="O1272" s="92">
        <f t="shared" si="96"/>
        <v>1.4097613658294853E-2</v>
      </c>
      <c r="P1272" s="92">
        <f t="shared" si="97"/>
        <v>6.5585663241573604</v>
      </c>
      <c r="Q1272" s="92">
        <f t="shared" ca="1" si="98"/>
        <v>1.0021354365708068</v>
      </c>
      <c r="R1272" s="92">
        <f t="shared" ca="1" si="99"/>
        <v>7.0349907647270635</v>
      </c>
    </row>
    <row r="1273" spans="1:18" x14ac:dyDescent="0.3">
      <c r="A1273" s="107">
        <v>40965.527777777781</v>
      </c>
      <c r="B1273" s="92">
        <v>6.82</v>
      </c>
      <c r="C1273" s="92">
        <v>6.75</v>
      </c>
      <c r="D1273" s="92">
        <v>6.66</v>
      </c>
      <c r="E1273" s="92">
        <v>6.65</v>
      </c>
      <c r="F1273" s="92">
        <v>6.63</v>
      </c>
      <c r="G1273" s="92">
        <v>6.6</v>
      </c>
      <c r="H1273" s="92">
        <v>6.56</v>
      </c>
      <c r="I1273" s="92">
        <v>6.54</v>
      </c>
      <c r="J1273" s="92">
        <v>6.48</v>
      </c>
      <c r="K1273" s="92">
        <v>6.28</v>
      </c>
      <c r="L1273" s="92">
        <v>6.7</v>
      </c>
      <c r="N1273" s="92">
        <f t="shared" ca="1" si="100"/>
        <v>6.577807553480211</v>
      </c>
      <c r="O1273" s="92">
        <f t="shared" si="96"/>
        <v>5.6176367288752221E-2</v>
      </c>
      <c r="P1273" s="92">
        <f t="shared" si="97"/>
        <v>6.5942541080192125</v>
      </c>
      <c r="Q1273" s="92">
        <f t="shared" ca="1" si="98"/>
        <v>0.99750592648242031</v>
      </c>
      <c r="R1273" s="92">
        <f t="shared" ca="1" si="99"/>
        <v>6.6832897074322162</v>
      </c>
    </row>
    <row r="1274" spans="1:18" x14ac:dyDescent="0.3">
      <c r="A1274" s="107">
        <v>40965.534722222219</v>
      </c>
      <c r="B1274" s="92">
        <v>6.41</v>
      </c>
      <c r="C1274" s="92">
        <v>6.4</v>
      </c>
      <c r="D1274" s="92">
        <v>6.34</v>
      </c>
      <c r="E1274" s="92">
        <v>6.21</v>
      </c>
      <c r="F1274" s="92">
        <v>6.11</v>
      </c>
      <c r="G1274" s="92">
        <v>6.08</v>
      </c>
      <c r="H1274" s="92">
        <v>6.03</v>
      </c>
      <c r="I1274" s="92">
        <v>5.93</v>
      </c>
      <c r="J1274" s="92">
        <v>5.84</v>
      </c>
      <c r="K1274" s="92">
        <v>5.72</v>
      </c>
      <c r="L1274" s="92">
        <v>6.16</v>
      </c>
      <c r="N1274" s="92">
        <f t="shared" ca="1" si="100"/>
        <v>6.0650974858654214</v>
      </c>
      <c r="O1274" s="92">
        <f t="shared" si="96"/>
        <v>7.6309136846683001E-2</v>
      </c>
      <c r="P1274" s="92">
        <f t="shared" si="97"/>
        <v>6.0728109381282138</v>
      </c>
      <c r="Q1274" s="92">
        <f t="shared" ca="1" si="98"/>
        <v>0.99872983823448813</v>
      </c>
      <c r="R1274" s="92">
        <f t="shared" ca="1" si="99"/>
        <v>6.1521758035244467</v>
      </c>
    </row>
    <row r="1275" spans="1:18" x14ac:dyDescent="0.3">
      <c r="A1275" s="107">
        <v>40965.541666666664</v>
      </c>
      <c r="B1275" s="92">
        <v>6.46</v>
      </c>
      <c r="C1275" s="92">
        <v>6.43</v>
      </c>
      <c r="D1275" s="92">
        <v>6.37</v>
      </c>
      <c r="E1275" s="92">
        <v>6.28</v>
      </c>
      <c r="F1275" s="92">
        <v>6.18</v>
      </c>
      <c r="G1275" s="92">
        <v>6.05</v>
      </c>
      <c r="H1275" s="92">
        <v>5.99</v>
      </c>
      <c r="I1275" s="92">
        <v>5.96</v>
      </c>
      <c r="J1275" s="92">
        <v>5.86</v>
      </c>
      <c r="K1275" s="92">
        <v>5.64</v>
      </c>
      <c r="L1275" s="92">
        <v>6.41</v>
      </c>
      <c r="N1275" s="92">
        <f t="shared" ca="1" si="100"/>
        <v>6.0803024294954984</v>
      </c>
      <c r="O1275" s="92">
        <f t="shared" si="96"/>
        <v>9.2103592617580568E-2</v>
      </c>
      <c r="P1275" s="92">
        <f t="shared" si="97"/>
        <v>6.0413668182736684</v>
      </c>
      <c r="Q1275" s="92">
        <f t="shared" ca="1" si="98"/>
        <v>1.0064448348185149</v>
      </c>
      <c r="R1275" s="92">
        <f t="shared" ca="1" si="99"/>
        <v>6.4513113911866808</v>
      </c>
    </row>
    <row r="1276" spans="1:18" x14ac:dyDescent="0.3">
      <c r="A1276" s="107">
        <v>40965.548611111109</v>
      </c>
      <c r="B1276" s="92">
        <v>6.52</v>
      </c>
      <c r="C1276" s="92">
        <v>6.43</v>
      </c>
      <c r="D1276" s="92">
        <v>6.29</v>
      </c>
      <c r="E1276" s="92">
        <v>6.12</v>
      </c>
      <c r="F1276" s="92">
        <v>6.03</v>
      </c>
      <c r="G1276" s="92">
        <v>5.94</v>
      </c>
      <c r="H1276" s="92">
        <v>5.82</v>
      </c>
      <c r="I1276" s="92">
        <v>5.7</v>
      </c>
      <c r="J1276" s="92">
        <v>5.62</v>
      </c>
      <c r="K1276" s="92">
        <v>5.4</v>
      </c>
      <c r="L1276" s="92">
        <v>5.97</v>
      </c>
      <c r="N1276" s="92">
        <f t="shared" ca="1" si="100"/>
        <v>5.9154843018641499</v>
      </c>
      <c r="O1276" s="92">
        <f t="shared" si="96"/>
        <v>0.18859805540180957</v>
      </c>
      <c r="P1276" s="92">
        <f t="shared" si="97"/>
        <v>5.9226564561122474</v>
      </c>
      <c r="Q1276" s="92">
        <f t="shared" ca="1" si="98"/>
        <v>0.99878903085106419</v>
      </c>
      <c r="R1276" s="92">
        <f t="shared" ca="1" si="99"/>
        <v>5.9627705141808534</v>
      </c>
    </row>
    <row r="1277" spans="1:18" x14ac:dyDescent="0.3">
      <c r="A1277" s="107">
        <v>40965.555555555555</v>
      </c>
      <c r="B1277" s="92">
        <v>6.13</v>
      </c>
      <c r="C1277" s="92">
        <v>6.08</v>
      </c>
      <c r="D1277" s="92">
        <v>5.96</v>
      </c>
      <c r="E1277" s="92">
        <v>5.9</v>
      </c>
      <c r="F1277" s="92">
        <v>5.83</v>
      </c>
      <c r="G1277" s="92">
        <v>5.8</v>
      </c>
      <c r="H1277" s="92">
        <v>5.79</v>
      </c>
      <c r="I1277" s="92">
        <v>5.77</v>
      </c>
      <c r="J1277" s="92">
        <v>5.71</v>
      </c>
      <c r="K1277" s="92">
        <v>5.46</v>
      </c>
      <c r="L1277" s="92">
        <v>5.87</v>
      </c>
      <c r="N1277" s="92">
        <f t="shared" ca="1" si="100"/>
        <v>5.8111560284610126</v>
      </c>
      <c r="O1277" s="92">
        <f t="shared" si="96"/>
        <v>1.5946481887709914E-2</v>
      </c>
      <c r="P1277" s="92">
        <f t="shared" si="97"/>
        <v>5.7985662013187893</v>
      </c>
      <c r="Q1277" s="92">
        <f t="shared" ca="1" si="98"/>
        <v>1.0021711965863838</v>
      </c>
      <c r="R1277" s="92">
        <f t="shared" ca="1" si="99"/>
        <v>5.8827449239620728</v>
      </c>
    </row>
    <row r="1278" spans="1:18" x14ac:dyDescent="0.3">
      <c r="A1278" s="107">
        <v>40965.5625</v>
      </c>
      <c r="B1278" s="92">
        <v>6.8</v>
      </c>
      <c r="C1278" s="92">
        <v>6.81</v>
      </c>
      <c r="D1278" s="92">
        <v>6.76</v>
      </c>
      <c r="E1278" s="92">
        <v>6.7</v>
      </c>
      <c r="F1278" s="92">
        <v>6.57</v>
      </c>
      <c r="G1278" s="92">
        <v>6.44</v>
      </c>
      <c r="H1278" s="92">
        <v>6.33</v>
      </c>
      <c r="I1278" s="92">
        <v>6.22</v>
      </c>
      <c r="J1278" s="92">
        <v>6.12</v>
      </c>
      <c r="K1278" s="92">
        <v>5.95</v>
      </c>
      <c r="L1278" s="92">
        <v>6.47</v>
      </c>
      <c r="N1278" s="92">
        <f t="shared" ca="1" si="100"/>
        <v>6.4286612682805835</v>
      </c>
      <c r="O1278" s="92">
        <f t="shared" si="96"/>
        <v>0.15920648056761855</v>
      </c>
      <c r="P1278" s="92">
        <f t="shared" si="97"/>
        <v>6.4241233194954521</v>
      </c>
      <c r="Q1278" s="92">
        <f t="shared" ca="1" si="98"/>
        <v>1.0007063919167554</v>
      </c>
      <c r="R1278" s="92">
        <f t="shared" ca="1" si="99"/>
        <v>6.4745703557014069</v>
      </c>
    </row>
    <row r="1279" spans="1:18" x14ac:dyDescent="0.3">
      <c r="A1279" s="107">
        <v>40965.569444444445</v>
      </c>
      <c r="B1279" s="92">
        <v>7.51</v>
      </c>
      <c r="C1279" s="92">
        <v>7.49</v>
      </c>
      <c r="D1279" s="92">
        <v>7.35</v>
      </c>
      <c r="E1279" s="92">
        <v>7.23</v>
      </c>
      <c r="F1279" s="92">
        <v>7.16</v>
      </c>
      <c r="G1279" s="92">
        <v>7.1</v>
      </c>
      <c r="H1279" s="92">
        <v>7.05</v>
      </c>
      <c r="I1279" s="92">
        <v>6.9</v>
      </c>
      <c r="J1279" s="92">
        <v>6.76</v>
      </c>
      <c r="K1279" s="92">
        <v>6.53</v>
      </c>
      <c r="L1279" s="92">
        <v>7.2</v>
      </c>
      <c r="N1279" s="92">
        <f t="shared" ca="1" si="100"/>
        <v>7.0610506912794042</v>
      </c>
      <c r="O1279" s="92">
        <f t="shared" si="96"/>
        <v>6.5307578956818393E-2</v>
      </c>
      <c r="P1279" s="92">
        <f t="shared" si="97"/>
        <v>7.0928145980773643</v>
      </c>
      <c r="Q1279" s="92">
        <f t="shared" ca="1" si="98"/>
        <v>0.99552167812104231</v>
      </c>
      <c r="R1279" s="92">
        <f t="shared" ca="1" si="99"/>
        <v>7.167756082471505</v>
      </c>
    </row>
    <row r="1280" spans="1:18" x14ac:dyDescent="0.3">
      <c r="A1280" s="107">
        <v>40965.576388888891</v>
      </c>
      <c r="B1280" s="92">
        <v>7.03</v>
      </c>
      <c r="C1280" s="92">
        <v>6.94</v>
      </c>
      <c r="D1280" s="92">
        <v>6.76</v>
      </c>
      <c r="E1280" s="92">
        <v>6.59</v>
      </c>
      <c r="F1280" s="92">
        <v>6.49</v>
      </c>
      <c r="G1280" s="92">
        <v>6.44</v>
      </c>
      <c r="H1280" s="92">
        <v>6.39</v>
      </c>
      <c r="I1280" s="92">
        <v>6.31</v>
      </c>
      <c r="J1280" s="92">
        <v>6.19</v>
      </c>
      <c r="K1280" s="92">
        <v>5.98</v>
      </c>
      <c r="L1280" s="92">
        <v>6.43</v>
      </c>
      <c r="N1280" s="92">
        <f t="shared" ca="1" si="100"/>
        <v>6.4409839522078647</v>
      </c>
      <c r="O1280" s="92">
        <f t="shared" si="96"/>
        <v>7.2026740013573926E-2</v>
      </c>
      <c r="P1280" s="92">
        <f t="shared" si="97"/>
        <v>6.4328123628995737</v>
      </c>
      <c r="Q1280" s="92">
        <f t="shared" ca="1" si="98"/>
        <v>1.0012702980978303</v>
      </c>
      <c r="R1280" s="92">
        <f t="shared" ca="1" si="99"/>
        <v>6.4381680167690485</v>
      </c>
    </row>
    <row r="1281" spans="1:18" x14ac:dyDescent="0.3">
      <c r="A1281" s="107">
        <v>40965.583333333336</v>
      </c>
      <c r="B1281" s="92">
        <v>6.99</v>
      </c>
      <c r="C1281" s="92">
        <v>6.95</v>
      </c>
      <c r="D1281" s="92">
        <v>6.85</v>
      </c>
      <c r="E1281" s="92">
        <v>6.73</v>
      </c>
      <c r="F1281" s="92">
        <v>6.61</v>
      </c>
      <c r="G1281" s="92">
        <v>6.51</v>
      </c>
      <c r="H1281" s="92">
        <v>6.42</v>
      </c>
      <c r="I1281" s="92">
        <v>6.31</v>
      </c>
      <c r="J1281" s="92">
        <v>6.19</v>
      </c>
      <c r="K1281" s="92">
        <v>6.05</v>
      </c>
      <c r="L1281" s="92">
        <v>6.64</v>
      </c>
      <c r="N1281" s="92">
        <f t="shared" ca="1" si="100"/>
        <v>6.5018730132005862</v>
      </c>
      <c r="O1281" s="92">
        <f t="shared" si="96"/>
        <v>0.12864686596318697</v>
      </c>
      <c r="P1281" s="92">
        <f t="shared" si="97"/>
        <v>6.4970283225307908</v>
      </c>
      <c r="Q1281" s="92">
        <f t="shared" ca="1" si="98"/>
        <v>1.000745677936018</v>
      </c>
      <c r="R1281" s="92">
        <f t="shared" ca="1" si="99"/>
        <v>6.6449513014951593</v>
      </c>
    </row>
    <row r="1282" spans="1:18" x14ac:dyDescent="0.3">
      <c r="A1282" s="107">
        <v>40965.590277777781</v>
      </c>
      <c r="B1282" s="92">
        <v>7.28</v>
      </c>
      <c r="C1282" s="92">
        <v>7.3</v>
      </c>
      <c r="D1282" s="92">
        <v>7.29</v>
      </c>
      <c r="E1282" s="92">
        <v>7.27</v>
      </c>
      <c r="F1282" s="92">
        <v>7.23</v>
      </c>
      <c r="G1282" s="92">
        <v>7.18</v>
      </c>
      <c r="H1282" s="92">
        <v>7.09</v>
      </c>
      <c r="I1282" s="92">
        <v>6.95</v>
      </c>
      <c r="J1282" s="92">
        <v>6.79</v>
      </c>
      <c r="K1282" s="92">
        <v>6.57</v>
      </c>
      <c r="L1282" s="92">
        <v>7.23</v>
      </c>
      <c r="N1282" s="92">
        <f t="shared" ca="1" si="100"/>
        <v>7.089733468423578</v>
      </c>
      <c r="O1282" s="92">
        <f t="shared" si="96"/>
        <v>0.11656616457197448</v>
      </c>
      <c r="P1282" s="92">
        <f t="shared" si="97"/>
        <v>7.1670355662472316</v>
      </c>
      <c r="Q1282" s="92">
        <f t="shared" ca="1" si="98"/>
        <v>0.98921421596012393</v>
      </c>
      <c r="R1282" s="92">
        <f t="shared" ca="1" si="99"/>
        <v>7.1520187813916962</v>
      </c>
    </row>
    <row r="1283" spans="1:18" x14ac:dyDescent="0.3">
      <c r="A1283" s="107">
        <v>40965.597222222219</v>
      </c>
      <c r="B1283" s="92">
        <v>7.75</v>
      </c>
      <c r="C1283" s="92">
        <v>7.67</v>
      </c>
      <c r="D1283" s="92">
        <v>7.54</v>
      </c>
      <c r="E1283" s="92">
        <v>7.34</v>
      </c>
      <c r="F1283" s="92">
        <v>7.18</v>
      </c>
      <c r="G1283" s="92">
        <v>6.97</v>
      </c>
      <c r="H1283" s="92">
        <v>6.78</v>
      </c>
      <c r="I1283" s="92">
        <v>6.55</v>
      </c>
      <c r="J1283" s="92">
        <v>6.33</v>
      </c>
      <c r="K1283" s="92">
        <v>6.03</v>
      </c>
      <c r="L1283" s="92">
        <v>6.96</v>
      </c>
      <c r="N1283" s="92">
        <f t="shared" ca="1" si="100"/>
        <v>6.9218055897274713</v>
      </c>
      <c r="O1283" s="92">
        <f t="shared" ref="O1283:O1346" si="101">LN(G1283/H1283)/LN(97.5/87.5)</f>
        <v>0.25540344968715439</v>
      </c>
      <c r="P1283" s="92">
        <f t="shared" ref="P1283:P1346" si="102">G1283*POWER(96/97.5,O1283)</f>
        <v>6.9424546090262957</v>
      </c>
      <c r="Q1283" s="92">
        <f t="shared" ref="Q1283:Q1346" ca="1" si="103">N1283/P1283</f>
        <v>0.9970256889728919</v>
      </c>
      <c r="R1283" s="92">
        <f t="shared" ref="R1283:R1346" ca="1" si="104">L1283*Q1283</f>
        <v>6.9392987952513279</v>
      </c>
    </row>
    <row r="1284" spans="1:18" x14ac:dyDescent="0.3">
      <c r="A1284" s="107">
        <v>40965.604166666664</v>
      </c>
      <c r="B1284" s="92">
        <v>6.63</v>
      </c>
      <c r="C1284" s="92">
        <v>6.63</v>
      </c>
      <c r="D1284" s="92">
        <v>6.6</v>
      </c>
      <c r="E1284" s="92">
        <v>6.53</v>
      </c>
      <c r="F1284" s="92">
        <v>6.44</v>
      </c>
      <c r="G1284" s="92">
        <v>6.31</v>
      </c>
      <c r="H1284" s="92">
        <v>6.17</v>
      </c>
      <c r="I1284" s="92">
        <v>6.06</v>
      </c>
      <c r="J1284" s="92">
        <v>6.02</v>
      </c>
      <c r="K1284" s="92">
        <v>5.91</v>
      </c>
      <c r="L1284" s="92">
        <v>6.52</v>
      </c>
      <c r="N1284" s="92">
        <f t="shared" ca="1" si="100"/>
        <v>6.288915411539441</v>
      </c>
      <c r="O1284" s="92">
        <f t="shared" si="101"/>
        <v>0.2073384659644994</v>
      </c>
      <c r="P1284" s="92">
        <f t="shared" si="102"/>
        <v>6.2897483521249482</v>
      </c>
      <c r="Q1284" s="92">
        <f t="shared" ca="1" si="103"/>
        <v>0.9998675717152935</v>
      </c>
      <c r="R1284" s="92">
        <f t="shared" ca="1" si="104"/>
        <v>6.519136567583713</v>
      </c>
    </row>
    <row r="1285" spans="1:18" x14ac:dyDescent="0.3">
      <c r="A1285" s="107">
        <v>40965.611111111109</v>
      </c>
      <c r="B1285" s="92">
        <v>6.05</v>
      </c>
      <c r="C1285" s="92">
        <v>6.01</v>
      </c>
      <c r="D1285" s="92">
        <v>5.9</v>
      </c>
      <c r="E1285" s="92">
        <v>5.84</v>
      </c>
      <c r="F1285" s="92">
        <v>5.71</v>
      </c>
      <c r="G1285" s="92">
        <v>5.52</v>
      </c>
      <c r="H1285" s="92">
        <v>5.37</v>
      </c>
      <c r="I1285" s="92">
        <v>5.23</v>
      </c>
      <c r="J1285" s="92">
        <v>5.0999999999999996</v>
      </c>
      <c r="K1285" s="92">
        <v>4.95</v>
      </c>
      <c r="L1285" s="92">
        <v>5.61</v>
      </c>
      <c r="N1285" s="92">
        <f t="shared" ca="1" si="100"/>
        <v>5.5041959754486571</v>
      </c>
      <c r="O1285" s="92">
        <f t="shared" si="101"/>
        <v>0.25458866241076006</v>
      </c>
      <c r="P1285" s="92">
        <f t="shared" si="102"/>
        <v>5.4982544557142008</v>
      </c>
      <c r="Q1285" s="92">
        <f t="shared" ca="1" si="103"/>
        <v>1.0010806192733188</v>
      </c>
      <c r="R1285" s="92">
        <f t="shared" ca="1" si="104"/>
        <v>5.616062274123319</v>
      </c>
    </row>
    <row r="1286" spans="1:18" x14ac:dyDescent="0.3">
      <c r="A1286" s="107">
        <v>40965.618055555555</v>
      </c>
      <c r="B1286" s="92">
        <v>6.27</v>
      </c>
      <c r="C1286" s="92">
        <v>6.17</v>
      </c>
      <c r="D1286" s="92">
        <v>6.06</v>
      </c>
      <c r="E1286" s="92">
        <v>5.89</v>
      </c>
      <c r="F1286" s="92">
        <v>5.69</v>
      </c>
      <c r="G1286" s="92">
        <v>5.51</v>
      </c>
      <c r="H1286" s="92">
        <v>5.34</v>
      </c>
      <c r="I1286" s="92">
        <v>5.2</v>
      </c>
      <c r="J1286" s="92">
        <v>5.07</v>
      </c>
      <c r="K1286" s="92">
        <v>4.8600000000000003</v>
      </c>
      <c r="L1286" s="92">
        <v>5.69</v>
      </c>
      <c r="N1286" s="92">
        <f t="shared" ca="1" si="100"/>
        <v>5.5133002949422991</v>
      </c>
      <c r="O1286" s="92">
        <f t="shared" si="101"/>
        <v>0.28960292089860301</v>
      </c>
      <c r="P1286" s="92">
        <f t="shared" si="102"/>
        <v>5.4853152415013051</v>
      </c>
      <c r="Q1286" s="92">
        <f t="shared" ca="1" si="103"/>
        <v>1.0051018131518243</v>
      </c>
      <c r="R1286" s="92">
        <f t="shared" ca="1" si="104"/>
        <v>5.7190293168338808</v>
      </c>
    </row>
    <row r="1287" spans="1:18" x14ac:dyDescent="0.3">
      <c r="A1287" s="107">
        <v>40965.625</v>
      </c>
      <c r="B1287" s="92">
        <v>7.19</v>
      </c>
      <c r="C1287" s="92">
        <v>7.14</v>
      </c>
      <c r="D1287" s="92">
        <v>6.94</v>
      </c>
      <c r="E1287" s="92">
        <v>6.75</v>
      </c>
      <c r="F1287" s="92">
        <v>6.63</v>
      </c>
      <c r="G1287" s="92">
        <v>6.51</v>
      </c>
      <c r="H1287" s="92">
        <v>6.33</v>
      </c>
      <c r="I1287" s="92">
        <v>6.07</v>
      </c>
      <c r="J1287" s="92">
        <v>5.75</v>
      </c>
      <c r="K1287" s="92">
        <v>5.46</v>
      </c>
      <c r="L1287" s="92">
        <v>6.56</v>
      </c>
      <c r="N1287" s="92">
        <f t="shared" ca="1" si="100"/>
        <v>6.3933792875492435</v>
      </c>
      <c r="O1287" s="92">
        <f t="shared" si="101"/>
        <v>0.25910998288812059</v>
      </c>
      <c r="P1287" s="92">
        <f t="shared" si="102"/>
        <v>6.4838999062207892</v>
      </c>
      <c r="Q1287" s="92">
        <f t="shared" ca="1" si="103"/>
        <v>0.98603917087234827</v>
      </c>
      <c r="R1287" s="92">
        <f t="shared" ca="1" si="104"/>
        <v>6.4684169609226041</v>
      </c>
    </row>
    <row r="1288" spans="1:18" x14ac:dyDescent="0.3">
      <c r="A1288" s="107">
        <v>40965.631944444445</v>
      </c>
      <c r="B1288" s="92">
        <v>6.56</v>
      </c>
      <c r="C1288" s="92">
        <v>6.48</v>
      </c>
      <c r="D1288" s="92">
        <v>6.31</v>
      </c>
      <c r="E1288" s="92">
        <v>6.18</v>
      </c>
      <c r="F1288" s="92">
        <v>6</v>
      </c>
      <c r="G1288" s="92">
        <v>5.84</v>
      </c>
      <c r="H1288" s="92">
        <v>5.75</v>
      </c>
      <c r="I1288" s="92">
        <v>5.6</v>
      </c>
      <c r="J1288" s="92">
        <v>5.38</v>
      </c>
      <c r="K1288" s="92">
        <v>5.01</v>
      </c>
      <c r="L1288" s="92">
        <v>6.11</v>
      </c>
      <c r="N1288" s="92">
        <f t="shared" ca="1" si="100"/>
        <v>5.8347390407093318</v>
      </c>
      <c r="O1288" s="92">
        <f t="shared" si="101"/>
        <v>0.14352118620329302</v>
      </c>
      <c r="P1288" s="92">
        <f t="shared" si="102"/>
        <v>5.8270194006584308</v>
      </c>
      <c r="Q1288" s="92">
        <f t="shared" ca="1" si="103"/>
        <v>1.0013248008149807</v>
      </c>
      <c r="R1288" s="92">
        <f t="shared" ca="1" si="104"/>
        <v>6.1180945329795318</v>
      </c>
    </row>
    <row r="1289" spans="1:18" x14ac:dyDescent="0.3">
      <c r="A1289" s="107">
        <v>40965.638888888891</v>
      </c>
      <c r="B1289" s="92">
        <v>6.76</v>
      </c>
      <c r="C1289" s="92">
        <v>6.66</v>
      </c>
      <c r="D1289" s="92">
        <v>6.53</v>
      </c>
      <c r="E1289" s="92">
        <v>6.34</v>
      </c>
      <c r="F1289" s="92">
        <v>6.2</v>
      </c>
      <c r="G1289" s="92">
        <v>6.03</v>
      </c>
      <c r="H1289" s="92">
        <v>5.89</v>
      </c>
      <c r="I1289" s="92">
        <v>5.77</v>
      </c>
      <c r="J1289" s="92">
        <v>5.56</v>
      </c>
      <c r="K1289" s="92">
        <v>5.14</v>
      </c>
      <c r="L1289" s="92">
        <v>6.15</v>
      </c>
      <c r="N1289" s="92">
        <f t="shared" ca="1" si="100"/>
        <v>6.010978021325255</v>
      </c>
      <c r="O1289" s="92">
        <f t="shared" si="101"/>
        <v>0.21708007505431995</v>
      </c>
      <c r="P1289" s="92">
        <f t="shared" si="102"/>
        <v>6.0097392450695475</v>
      </c>
      <c r="Q1289" s="92">
        <f t="shared" ca="1" si="103"/>
        <v>1.000206128120571</v>
      </c>
      <c r="R1289" s="92">
        <f t="shared" ca="1" si="104"/>
        <v>6.1512676879415116</v>
      </c>
    </row>
    <row r="1290" spans="1:18" x14ac:dyDescent="0.3">
      <c r="A1290" s="107">
        <v>40965.645833333336</v>
      </c>
      <c r="B1290" s="92">
        <v>6.1</v>
      </c>
      <c r="C1290" s="92">
        <v>6.07</v>
      </c>
      <c r="D1290" s="92">
        <v>5.98</v>
      </c>
      <c r="E1290" s="92">
        <v>5.86</v>
      </c>
      <c r="F1290" s="92">
        <v>5.68</v>
      </c>
      <c r="G1290" s="92">
        <v>5.53</v>
      </c>
      <c r="H1290" s="92">
        <v>5.4</v>
      </c>
      <c r="I1290" s="92">
        <v>5.24</v>
      </c>
      <c r="J1290" s="92">
        <v>5.0999999999999996</v>
      </c>
      <c r="K1290" s="92">
        <v>4.82</v>
      </c>
      <c r="L1290" s="92">
        <v>5.68</v>
      </c>
      <c r="N1290" s="92">
        <f t="shared" ca="1" si="100"/>
        <v>5.5135572153580483</v>
      </c>
      <c r="O1290" s="92">
        <f t="shared" si="101"/>
        <v>0.21983249185491191</v>
      </c>
      <c r="P1290" s="92">
        <f t="shared" si="102"/>
        <v>5.5111840521369313</v>
      </c>
      <c r="Q1290" s="92">
        <f t="shared" ca="1" si="103"/>
        <v>1.0004306085949346</v>
      </c>
      <c r="R1290" s="92">
        <f t="shared" ca="1" si="104"/>
        <v>5.6824458568192284</v>
      </c>
    </row>
    <row r="1291" spans="1:18" x14ac:dyDescent="0.3">
      <c r="A1291" s="107">
        <v>40965.652777777781</v>
      </c>
      <c r="B1291" s="92">
        <v>6.23</v>
      </c>
      <c r="C1291" s="92">
        <v>6.16</v>
      </c>
      <c r="D1291" s="92">
        <v>5.97</v>
      </c>
      <c r="E1291" s="92">
        <v>5.79</v>
      </c>
      <c r="F1291" s="92">
        <v>5.59</v>
      </c>
      <c r="G1291" s="92">
        <v>5.39</v>
      </c>
      <c r="H1291" s="92">
        <v>5.22</v>
      </c>
      <c r="I1291" s="92">
        <v>5.05</v>
      </c>
      <c r="J1291" s="92">
        <v>4.88</v>
      </c>
      <c r="K1291" s="92">
        <v>4.58</v>
      </c>
      <c r="L1291" s="92">
        <v>5.67</v>
      </c>
      <c r="N1291" s="92">
        <f t="shared" ca="1" si="100"/>
        <v>5.3854012858979594</v>
      </c>
      <c r="O1291" s="92">
        <f t="shared" si="101"/>
        <v>0.29615489712225418</v>
      </c>
      <c r="P1291" s="92">
        <f t="shared" si="102"/>
        <v>5.3653077885225855</v>
      </c>
      <c r="Q1291" s="92">
        <f t="shared" ca="1" si="103"/>
        <v>1.0037450782261472</v>
      </c>
      <c r="R1291" s="92">
        <f t="shared" ca="1" si="104"/>
        <v>5.691234593542255</v>
      </c>
    </row>
    <row r="1292" spans="1:18" x14ac:dyDescent="0.3">
      <c r="A1292" s="107">
        <v>40965.659722222219</v>
      </c>
      <c r="B1292" s="92">
        <v>6.41</v>
      </c>
      <c r="C1292" s="92">
        <v>6.34</v>
      </c>
      <c r="D1292" s="92">
        <v>6.2</v>
      </c>
      <c r="E1292" s="92">
        <v>6.08</v>
      </c>
      <c r="F1292" s="92">
        <v>5.92</v>
      </c>
      <c r="G1292" s="92">
        <v>5.75</v>
      </c>
      <c r="H1292" s="92">
        <v>5.58</v>
      </c>
      <c r="I1292" s="92">
        <v>5.38</v>
      </c>
      <c r="J1292" s="92">
        <v>5.0999999999999996</v>
      </c>
      <c r="K1292" s="92">
        <v>4.6500000000000004</v>
      </c>
      <c r="L1292" s="92">
        <v>5.94</v>
      </c>
      <c r="N1292" s="92">
        <f t="shared" ca="1" si="100"/>
        <v>5.6736653628134794</v>
      </c>
      <c r="O1292" s="92">
        <f t="shared" si="101"/>
        <v>0.27733189428863603</v>
      </c>
      <c r="P1292" s="92">
        <f t="shared" si="102"/>
        <v>5.7253291966639264</v>
      </c>
      <c r="Q1292" s="92">
        <f t="shared" ca="1" si="103"/>
        <v>0.99097626842478315</v>
      </c>
      <c r="R1292" s="92">
        <f t="shared" ca="1" si="104"/>
        <v>5.8863990344432127</v>
      </c>
    </row>
    <row r="1293" spans="1:18" x14ac:dyDescent="0.3">
      <c r="A1293" s="107">
        <v>40965.666666666664</v>
      </c>
      <c r="B1293" s="92">
        <v>6.81</v>
      </c>
      <c r="C1293" s="92">
        <v>6.76</v>
      </c>
      <c r="D1293" s="92">
        <v>6.62</v>
      </c>
      <c r="E1293" s="92">
        <v>6.48</v>
      </c>
      <c r="F1293" s="92">
        <v>6.29</v>
      </c>
      <c r="G1293" s="92">
        <v>6.06</v>
      </c>
      <c r="H1293" s="92">
        <v>5.85</v>
      </c>
      <c r="I1293" s="92">
        <v>5.64</v>
      </c>
      <c r="J1293" s="92">
        <v>5.38</v>
      </c>
      <c r="K1293" s="92">
        <v>4.9000000000000004</v>
      </c>
      <c r="L1293" s="92">
        <v>6.22</v>
      </c>
      <c r="N1293" s="92">
        <f t="shared" ca="1" si="100"/>
        <v>6.0002509186829203</v>
      </c>
      <c r="O1293" s="92">
        <f t="shared" si="101"/>
        <v>0.3259123053238705</v>
      </c>
      <c r="P1293" s="92">
        <f t="shared" si="102"/>
        <v>6.0294560230591436</v>
      </c>
      <c r="Q1293" s="92">
        <f t="shared" ca="1" si="103"/>
        <v>0.99515626214628139</v>
      </c>
      <c r="R1293" s="92">
        <f t="shared" ca="1" si="104"/>
        <v>6.18987195054987</v>
      </c>
    </row>
    <row r="1294" spans="1:18" x14ac:dyDescent="0.3">
      <c r="A1294" s="107">
        <v>40965.673611111109</v>
      </c>
      <c r="B1294" s="92">
        <v>7.63</v>
      </c>
      <c r="C1294" s="92">
        <v>7.55</v>
      </c>
      <c r="D1294" s="92">
        <v>7.39</v>
      </c>
      <c r="E1294" s="92">
        <v>7.19</v>
      </c>
      <c r="F1294" s="92">
        <v>6.95</v>
      </c>
      <c r="G1294" s="92">
        <v>6.65</v>
      </c>
      <c r="H1294" s="92">
        <v>6.41</v>
      </c>
      <c r="I1294" s="92">
        <v>6.16</v>
      </c>
      <c r="J1294" s="92">
        <v>5.93</v>
      </c>
      <c r="K1294" s="92">
        <v>5.56</v>
      </c>
      <c r="L1294" s="92">
        <v>6.8</v>
      </c>
      <c r="N1294" s="92">
        <f t="shared" ca="1" si="100"/>
        <v>6.6275054917811165</v>
      </c>
      <c r="O1294" s="92">
        <f t="shared" si="101"/>
        <v>0.33967624173423816</v>
      </c>
      <c r="P1294" s="92">
        <f t="shared" si="102"/>
        <v>6.6150704718699451</v>
      </c>
      <c r="Q1294" s="92">
        <f t="shared" ca="1" si="103"/>
        <v>1.0018798015779349</v>
      </c>
      <c r="R1294" s="92">
        <f t="shared" ca="1" si="104"/>
        <v>6.8127826507299574</v>
      </c>
    </row>
    <row r="1295" spans="1:18" x14ac:dyDescent="0.3">
      <c r="A1295" s="107">
        <v>40965.680555555555</v>
      </c>
      <c r="B1295" s="92">
        <v>8.5399999999999991</v>
      </c>
      <c r="C1295" s="92">
        <v>8.4</v>
      </c>
      <c r="D1295" s="92">
        <v>8.17</v>
      </c>
      <c r="E1295" s="92">
        <v>7.95</v>
      </c>
      <c r="F1295" s="92">
        <v>7.65</v>
      </c>
      <c r="G1295" s="92">
        <v>7.26</v>
      </c>
      <c r="H1295" s="92">
        <v>6.91</v>
      </c>
      <c r="I1295" s="92">
        <v>6.52</v>
      </c>
      <c r="J1295" s="92">
        <v>6.09</v>
      </c>
      <c r="K1295" s="92">
        <v>5.39</v>
      </c>
      <c r="L1295" s="92">
        <v>7.46</v>
      </c>
      <c r="N1295" s="92">
        <f t="shared" ca="1" si="100"/>
        <v>7.1498137839485567</v>
      </c>
      <c r="O1295" s="92">
        <f t="shared" si="101"/>
        <v>0.45659878305848073</v>
      </c>
      <c r="P1295" s="92">
        <f t="shared" si="102"/>
        <v>7.208786549785791</v>
      </c>
      <c r="Q1295" s="92">
        <f t="shared" ca="1" si="103"/>
        <v>0.99181932140313034</v>
      </c>
      <c r="R1295" s="92">
        <f t="shared" ca="1" si="104"/>
        <v>7.3989721376673527</v>
      </c>
    </row>
    <row r="1296" spans="1:18" x14ac:dyDescent="0.3">
      <c r="A1296" s="107">
        <v>40965.6875</v>
      </c>
      <c r="B1296" s="92">
        <v>8.16</v>
      </c>
      <c r="C1296" s="92">
        <v>8.0500000000000007</v>
      </c>
      <c r="D1296" s="92">
        <v>7.79</v>
      </c>
      <c r="E1296" s="92">
        <v>7.5</v>
      </c>
      <c r="F1296" s="92">
        <v>7.21</v>
      </c>
      <c r="G1296" s="92">
        <v>6.87</v>
      </c>
      <c r="H1296" s="92">
        <v>6.53</v>
      </c>
      <c r="I1296" s="92">
        <v>6.17</v>
      </c>
      <c r="J1296" s="92">
        <v>5.73</v>
      </c>
      <c r="K1296" s="92">
        <v>4.97</v>
      </c>
      <c r="L1296" s="92">
        <v>6.98</v>
      </c>
      <c r="N1296" s="92">
        <f t="shared" ca="1" si="100"/>
        <v>6.7573835144958663</v>
      </c>
      <c r="O1296" s="92">
        <f t="shared" si="101"/>
        <v>0.46904612867844397</v>
      </c>
      <c r="P1296" s="92">
        <f t="shared" si="102"/>
        <v>6.8202213515061718</v>
      </c>
      <c r="Q1296" s="92">
        <f t="shared" ca="1" si="103"/>
        <v>0.99078653994178234</v>
      </c>
      <c r="R1296" s="92">
        <f t="shared" ca="1" si="104"/>
        <v>6.9156900487936408</v>
      </c>
    </row>
    <row r="1297" spans="1:18" x14ac:dyDescent="0.3">
      <c r="A1297" s="107">
        <v>40965.694444444445</v>
      </c>
      <c r="B1297" s="92">
        <v>7.12</v>
      </c>
      <c r="C1297" s="92">
        <v>7.02</v>
      </c>
      <c r="D1297" s="92">
        <v>6.8</v>
      </c>
      <c r="E1297" s="92">
        <v>6.58</v>
      </c>
      <c r="F1297" s="92">
        <v>6.33</v>
      </c>
      <c r="G1297" s="92">
        <v>6.07</v>
      </c>
      <c r="H1297" s="92">
        <v>5.72</v>
      </c>
      <c r="I1297" s="92">
        <v>5.34</v>
      </c>
      <c r="J1297" s="92">
        <v>4.99</v>
      </c>
      <c r="K1297" s="92">
        <v>4.5199999999999996</v>
      </c>
      <c r="L1297" s="92">
        <v>6.15</v>
      </c>
      <c r="N1297" s="92">
        <f t="shared" ca="1" si="100"/>
        <v>5.922408817143392</v>
      </c>
      <c r="O1297" s="92">
        <f t="shared" si="101"/>
        <v>0.54882018627465246</v>
      </c>
      <c r="P1297" s="92">
        <f t="shared" si="102"/>
        <v>6.0185694279570274</v>
      </c>
      <c r="Q1297" s="92">
        <f t="shared" ca="1" si="103"/>
        <v>0.98402267981375158</v>
      </c>
      <c r="R1297" s="92">
        <f t="shared" ca="1" si="104"/>
        <v>6.0517394808545726</v>
      </c>
    </row>
    <row r="1298" spans="1:18" x14ac:dyDescent="0.3">
      <c r="A1298" s="107">
        <v>40965.701388888891</v>
      </c>
      <c r="B1298" s="92">
        <v>6.95</v>
      </c>
      <c r="C1298" s="92">
        <v>6.94</v>
      </c>
      <c r="D1298" s="92">
        <v>6.82</v>
      </c>
      <c r="E1298" s="92">
        <v>6.64</v>
      </c>
      <c r="F1298" s="92">
        <v>6.41</v>
      </c>
      <c r="G1298" s="92">
        <v>6.02</v>
      </c>
      <c r="H1298" s="92">
        <v>5.56</v>
      </c>
      <c r="I1298" s="92">
        <v>5.15</v>
      </c>
      <c r="J1298" s="92">
        <v>4.75</v>
      </c>
      <c r="K1298" s="92">
        <v>4.13</v>
      </c>
      <c r="L1298" s="92">
        <v>6.04</v>
      </c>
      <c r="N1298" s="92">
        <f t="shared" ca="1" si="100"/>
        <v>5.8334598473260888</v>
      </c>
      <c r="O1298" s="92">
        <f t="shared" si="101"/>
        <v>0.73455796998600942</v>
      </c>
      <c r="P1298" s="92">
        <f t="shared" si="102"/>
        <v>5.9518288110485686</v>
      </c>
      <c r="Q1298" s="92">
        <f t="shared" ca="1" si="103"/>
        <v>0.98011216930454248</v>
      </c>
      <c r="R1298" s="92">
        <f t="shared" ca="1" si="104"/>
        <v>5.9198775025994363</v>
      </c>
    </row>
    <row r="1299" spans="1:18" x14ac:dyDescent="0.3">
      <c r="A1299" s="107">
        <v>40965.708333333336</v>
      </c>
      <c r="B1299" s="92">
        <v>7.64</v>
      </c>
      <c r="C1299" s="92">
        <v>7.57</v>
      </c>
      <c r="D1299" s="92">
        <v>7.51</v>
      </c>
      <c r="E1299" s="92">
        <v>7.38</v>
      </c>
      <c r="F1299" s="92">
        <v>7.2</v>
      </c>
      <c r="G1299" s="92">
        <v>6.92</v>
      </c>
      <c r="H1299" s="92">
        <v>6.52</v>
      </c>
      <c r="I1299" s="92">
        <v>6.13</v>
      </c>
      <c r="J1299" s="92">
        <v>5.74</v>
      </c>
      <c r="K1299" s="92">
        <v>5.08</v>
      </c>
      <c r="L1299" s="92">
        <v>6.97</v>
      </c>
      <c r="N1299" s="92">
        <f t="shared" ca="1" si="100"/>
        <v>6.6976916717814801</v>
      </c>
      <c r="O1299" s="92">
        <f t="shared" si="101"/>
        <v>0.55022106410177796</v>
      </c>
      <c r="P1299" s="92">
        <f t="shared" si="102"/>
        <v>6.8612184296346772</v>
      </c>
      <c r="Q1299" s="92">
        <f t="shared" ca="1" si="103"/>
        <v>0.97616651334886828</v>
      </c>
      <c r="R1299" s="92">
        <f t="shared" ca="1" si="104"/>
        <v>6.8038805980416113</v>
      </c>
    </row>
    <row r="1300" spans="1:18" x14ac:dyDescent="0.3">
      <c r="A1300" s="107">
        <v>40965.715277777781</v>
      </c>
      <c r="B1300" s="92">
        <v>7.85</v>
      </c>
      <c r="C1300" s="92">
        <v>7.83</v>
      </c>
      <c r="D1300" s="92">
        <v>7.79</v>
      </c>
      <c r="E1300" s="92">
        <v>7.64</v>
      </c>
      <c r="F1300" s="92">
        <v>7.36</v>
      </c>
      <c r="G1300" s="92">
        <v>6.92</v>
      </c>
      <c r="H1300" s="92">
        <v>6.43</v>
      </c>
      <c r="I1300" s="92">
        <v>5.95</v>
      </c>
      <c r="J1300" s="92">
        <v>5.4</v>
      </c>
      <c r="K1300" s="92">
        <v>4.47</v>
      </c>
      <c r="L1300" s="92">
        <v>6.88</v>
      </c>
      <c r="N1300" s="92">
        <f t="shared" ca="1" si="100"/>
        <v>6.6802182453068744</v>
      </c>
      <c r="O1300" s="92">
        <f t="shared" si="101"/>
        <v>0.67866924124372408</v>
      </c>
      <c r="P1300" s="92">
        <f t="shared" si="102"/>
        <v>6.8475680162952148</v>
      </c>
      <c r="Q1300" s="92">
        <f t="shared" ca="1" si="103"/>
        <v>0.97556069971264292</v>
      </c>
      <c r="R1300" s="92">
        <f t="shared" ca="1" si="104"/>
        <v>6.7118576140229829</v>
      </c>
    </row>
    <row r="1301" spans="1:18" x14ac:dyDescent="0.3">
      <c r="A1301" s="107">
        <v>40965.722222222219</v>
      </c>
      <c r="B1301" s="92">
        <v>7.21</v>
      </c>
      <c r="C1301" s="92">
        <v>7.21</v>
      </c>
      <c r="D1301" s="92">
        <v>7.15</v>
      </c>
      <c r="E1301" s="92">
        <v>7.03</v>
      </c>
      <c r="F1301" s="92">
        <v>6.88</v>
      </c>
      <c r="G1301" s="92">
        <v>6.6</v>
      </c>
      <c r="H1301" s="92">
        <v>6.19</v>
      </c>
      <c r="I1301" s="92">
        <v>5.74</v>
      </c>
      <c r="J1301" s="92">
        <v>5.27</v>
      </c>
      <c r="K1301" s="92">
        <v>4.54</v>
      </c>
      <c r="L1301" s="92">
        <v>6.65</v>
      </c>
      <c r="N1301" s="92">
        <f t="shared" ca="1" si="100"/>
        <v>6.3265226657897147</v>
      </c>
      <c r="O1301" s="92">
        <f t="shared" si="101"/>
        <v>0.59266646187811856</v>
      </c>
      <c r="P1301" s="92">
        <f t="shared" si="102"/>
        <v>6.5396316264628975</v>
      </c>
      <c r="Q1301" s="92">
        <f t="shared" ca="1" si="103"/>
        <v>0.96741269648724126</v>
      </c>
      <c r="R1301" s="92">
        <f t="shared" ca="1" si="104"/>
        <v>6.4332944316401548</v>
      </c>
    </row>
    <row r="1302" spans="1:18" x14ac:dyDescent="0.3">
      <c r="A1302" s="107">
        <v>40965.729166666664</v>
      </c>
      <c r="B1302" s="92">
        <v>7.18</v>
      </c>
      <c r="C1302" s="92">
        <v>7.1</v>
      </c>
      <c r="D1302" s="92">
        <v>6.97</v>
      </c>
      <c r="E1302" s="92">
        <v>6.83</v>
      </c>
      <c r="F1302" s="92">
        <v>6.62</v>
      </c>
      <c r="G1302" s="92">
        <v>6.29</v>
      </c>
      <c r="H1302" s="92">
        <v>5.83</v>
      </c>
      <c r="I1302" s="92">
        <v>5.31</v>
      </c>
      <c r="J1302" s="92">
        <v>4.8</v>
      </c>
      <c r="K1302" s="92">
        <v>4.08</v>
      </c>
      <c r="L1302" s="92">
        <v>6.49</v>
      </c>
      <c r="N1302" s="92">
        <f t="shared" ca="1" si="100"/>
        <v>6.0083924729092093</v>
      </c>
      <c r="O1302" s="92">
        <f t="shared" si="101"/>
        <v>0.70179793602099105</v>
      </c>
      <c r="P1302" s="92">
        <f t="shared" si="102"/>
        <v>6.2219307254233565</v>
      </c>
      <c r="Q1302" s="92">
        <f t="shared" ca="1" si="103"/>
        <v>0.96567974444948235</v>
      </c>
      <c r="R1302" s="92">
        <f t="shared" ca="1" si="104"/>
        <v>6.2672615414771409</v>
      </c>
    </row>
    <row r="1303" spans="1:18" x14ac:dyDescent="0.3">
      <c r="A1303" s="107">
        <v>40965.736111111109</v>
      </c>
      <c r="B1303" s="92">
        <v>7.32</v>
      </c>
      <c r="C1303" s="92">
        <v>7.23</v>
      </c>
      <c r="D1303" s="92">
        <v>6.99</v>
      </c>
      <c r="E1303" s="92">
        <v>6.69</v>
      </c>
      <c r="F1303" s="92">
        <v>6.31</v>
      </c>
      <c r="G1303" s="92">
        <v>5.81</v>
      </c>
      <c r="H1303" s="92">
        <v>5.35</v>
      </c>
      <c r="I1303" s="92">
        <v>4.92</v>
      </c>
      <c r="J1303" s="92">
        <v>4.5199999999999996</v>
      </c>
      <c r="K1303" s="92">
        <v>3.79</v>
      </c>
      <c r="L1303" s="92">
        <v>6</v>
      </c>
      <c r="N1303" s="92">
        <f t="shared" ca="1" si="100"/>
        <v>5.7207141953938514</v>
      </c>
      <c r="O1303" s="92">
        <f t="shared" si="101"/>
        <v>0.76223341302417058</v>
      </c>
      <c r="P1303" s="92">
        <f t="shared" si="102"/>
        <v>5.7417426501625544</v>
      </c>
      <c r="Q1303" s="92">
        <f t="shared" ca="1" si="103"/>
        <v>0.99633761802819432</v>
      </c>
      <c r="R1303" s="92">
        <f t="shared" ca="1" si="104"/>
        <v>5.9780257081691657</v>
      </c>
    </row>
    <row r="1304" spans="1:18" x14ac:dyDescent="0.3">
      <c r="A1304" s="107">
        <v>40965.743055555555</v>
      </c>
      <c r="B1304" s="92">
        <v>7.06</v>
      </c>
      <c r="C1304" s="92">
        <v>6.93</v>
      </c>
      <c r="D1304" s="92">
        <v>6.71</v>
      </c>
      <c r="E1304" s="92">
        <v>6.45</v>
      </c>
      <c r="F1304" s="92">
        <v>6.15</v>
      </c>
      <c r="G1304" s="92">
        <v>5.81</v>
      </c>
      <c r="H1304" s="92">
        <v>5.44</v>
      </c>
      <c r="I1304" s="92">
        <v>5.04</v>
      </c>
      <c r="J1304" s="92">
        <v>4.6900000000000004</v>
      </c>
      <c r="K1304" s="92">
        <v>4.2</v>
      </c>
      <c r="L1304" s="92">
        <v>5.97</v>
      </c>
      <c r="N1304" s="92">
        <f t="shared" ca="1" si="100"/>
        <v>5.6983063936086618</v>
      </c>
      <c r="O1304" s="92">
        <f t="shared" si="101"/>
        <v>0.60807069846851836</v>
      </c>
      <c r="P1304" s="92">
        <f t="shared" si="102"/>
        <v>5.7554827908201736</v>
      </c>
      <c r="Q1304" s="92">
        <f t="shared" ca="1" si="103"/>
        <v>0.99006575133840957</v>
      </c>
      <c r="R1304" s="92">
        <f t="shared" ca="1" si="104"/>
        <v>5.9106925354903046</v>
      </c>
    </row>
    <row r="1305" spans="1:18" x14ac:dyDescent="0.3">
      <c r="A1305" s="107">
        <v>40965.75</v>
      </c>
      <c r="B1305" s="92">
        <v>6.71</v>
      </c>
      <c r="C1305" s="92">
        <v>6.61</v>
      </c>
      <c r="D1305" s="92">
        <v>6.34</v>
      </c>
      <c r="E1305" s="92">
        <v>6.05</v>
      </c>
      <c r="F1305" s="92">
        <v>5.85</v>
      </c>
      <c r="G1305" s="92">
        <v>5.55</v>
      </c>
      <c r="H1305" s="92">
        <v>5.16</v>
      </c>
      <c r="I1305" s="92">
        <v>4.7699999999999996</v>
      </c>
      <c r="J1305" s="92">
        <v>4.4000000000000004</v>
      </c>
      <c r="K1305" s="92">
        <v>3.86</v>
      </c>
      <c r="L1305" s="92">
        <v>5.72</v>
      </c>
      <c r="N1305" s="92">
        <f t="shared" ca="1" si="100"/>
        <v>5.3894544859418279</v>
      </c>
      <c r="O1305" s="92">
        <f t="shared" si="101"/>
        <v>0.67331055067722567</v>
      </c>
      <c r="P1305" s="92">
        <f t="shared" si="102"/>
        <v>5.4923641727442973</v>
      </c>
      <c r="Q1305" s="92">
        <f t="shared" ca="1" si="103"/>
        <v>0.98126313486036565</v>
      </c>
      <c r="R1305" s="92">
        <f t="shared" ca="1" si="104"/>
        <v>5.6128251314012916</v>
      </c>
    </row>
    <row r="1306" spans="1:18" x14ac:dyDescent="0.3">
      <c r="A1306" s="107">
        <v>40965.756944444445</v>
      </c>
      <c r="B1306" s="92">
        <v>6.26</v>
      </c>
      <c r="C1306" s="92">
        <v>6.13</v>
      </c>
      <c r="D1306" s="92">
        <v>5.84</v>
      </c>
      <c r="E1306" s="92">
        <v>5.48</v>
      </c>
      <c r="F1306" s="92">
        <v>5.13</v>
      </c>
      <c r="G1306" s="92">
        <v>4.8</v>
      </c>
      <c r="H1306" s="92">
        <v>4.47</v>
      </c>
      <c r="I1306" s="92">
        <v>4.17</v>
      </c>
      <c r="J1306" s="92">
        <v>3.88</v>
      </c>
      <c r="K1306" s="92">
        <v>3.41</v>
      </c>
      <c r="L1306" s="92">
        <v>5.0199999999999996</v>
      </c>
      <c r="N1306" s="92">
        <f t="shared" ca="1" si="100"/>
        <v>4.7772294986925647</v>
      </c>
      <c r="O1306" s="92">
        <f t="shared" si="101"/>
        <v>0.65821227090083911</v>
      </c>
      <c r="P1306" s="92">
        <f t="shared" si="102"/>
        <v>4.7512648750667656</v>
      </c>
      <c r="Q1306" s="92">
        <f t="shared" ca="1" si="103"/>
        <v>1.0054647813389765</v>
      </c>
      <c r="R1306" s="92">
        <f t="shared" ca="1" si="104"/>
        <v>5.0474332023216615</v>
      </c>
    </row>
    <row r="1307" spans="1:18" x14ac:dyDescent="0.3">
      <c r="A1307" s="107">
        <v>40965.763888888891</v>
      </c>
      <c r="B1307" s="92">
        <v>6.2</v>
      </c>
      <c r="C1307" s="92">
        <v>6.16</v>
      </c>
      <c r="D1307" s="92">
        <v>5.96</v>
      </c>
      <c r="E1307" s="92">
        <v>5.66</v>
      </c>
      <c r="F1307" s="92">
        <v>5.34</v>
      </c>
      <c r="G1307" s="92">
        <v>5.04</v>
      </c>
      <c r="H1307" s="92">
        <v>4.7300000000000004</v>
      </c>
      <c r="I1307" s="92">
        <v>4.4400000000000004</v>
      </c>
      <c r="J1307" s="92">
        <v>4.0999999999999996</v>
      </c>
      <c r="K1307" s="92">
        <v>3.65</v>
      </c>
      <c r="L1307" s="92">
        <v>5.28</v>
      </c>
      <c r="N1307" s="92">
        <f t="shared" ca="1" si="100"/>
        <v>4.9876340522208285</v>
      </c>
      <c r="O1307" s="92">
        <f t="shared" si="101"/>
        <v>0.58662579001041548</v>
      </c>
      <c r="P1307" s="92">
        <f t="shared" si="102"/>
        <v>4.9943682439215111</v>
      </c>
      <c r="Q1307" s="92">
        <f t="shared" ca="1" si="103"/>
        <v>0.99865164293624553</v>
      </c>
      <c r="R1307" s="92">
        <f t="shared" ca="1" si="104"/>
        <v>5.2728806747033765</v>
      </c>
    </row>
    <row r="1308" spans="1:18" x14ac:dyDescent="0.3">
      <c r="A1308" s="107">
        <v>40965.770833333336</v>
      </c>
      <c r="B1308" s="92">
        <v>5.54</v>
      </c>
      <c r="C1308" s="92">
        <v>5.51</v>
      </c>
      <c r="D1308" s="92">
        <v>5.31</v>
      </c>
      <c r="E1308" s="92">
        <v>5.09</v>
      </c>
      <c r="F1308" s="92">
        <v>4.9400000000000004</v>
      </c>
      <c r="G1308" s="92">
        <v>4.72</v>
      </c>
      <c r="H1308" s="92">
        <v>4.4800000000000004</v>
      </c>
      <c r="I1308" s="92">
        <v>4.1900000000000004</v>
      </c>
      <c r="J1308" s="92">
        <v>3.89</v>
      </c>
      <c r="K1308" s="92">
        <v>3.47</v>
      </c>
      <c r="L1308" s="92">
        <v>4.8899999999999997</v>
      </c>
      <c r="N1308" s="92">
        <f t="shared" ca="1" si="100"/>
        <v>4.6173266115111344</v>
      </c>
      <c r="O1308" s="92">
        <f t="shared" si="101"/>
        <v>0.48224770803099215</v>
      </c>
      <c r="P1308" s="92">
        <f t="shared" si="102"/>
        <v>4.6848408321021173</v>
      </c>
      <c r="Q1308" s="92">
        <f t="shared" ca="1" si="103"/>
        <v>0.98558879095136964</v>
      </c>
      <c r="R1308" s="92">
        <f t="shared" ca="1" si="104"/>
        <v>4.8195291877521971</v>
      </c>
    </row>
    <row r="1309" spans="1:18" x14ac:dyDescent="0.3">
      <c r="A1309" s="107">
        <v>40965.777777777781</v>
      </c>
      <c r="B1309" s="92">
        <v>5.59</v>
      </c>
      <c r="C1309" s="92">
        <v>5.47</v>
      </c>
      <c r="D1309" s="92">
        <v>5.23</v>
      </c>
      <c r="E1309" s="92">
        <v>5</v>
      </c>
      <c r="F1309" s="92">
        <v>4.87</v>
      </c>
      <c r="G1309" s="92">
        <v>4.72</v>
      </c>
      <c r="H1309" s="92">
        <v>4.58</v>
      </c>
      <c r="I1309" s="92">
        <v>4.3</v>
      </c>
      <c r="J1309" s="92">
        <v>4</v>
      </c>
      <c r="K1309" s="92">
        <v>3.49</v>
      </c>
      <c r="L1309" s="92">
        <v>4.88</v>
      </c>
      <c r="N1309" s="92">
        <f t="shared" ca="1" si="100"/>
        <v>4.6301863278241733</v>
      </c>
      <c r="O1309" s="92">
        <f t="shared" si="101"/>
        <v>0.27824419245950976</v>
      </c>
      <c r="P1309" s="92">
        <f t="shared" si="102"/>
        <v>4.6996820135467869</v>
      </c>
      <c r="Q1309" s="92">
        <f t="shared" ca="1" si="103"/>
        <v>0.98521268342788026</v>
      </c>
      <c r="R1309" s="92">
        <f t="shared" ca="1" si="104"/>
        <v>4.8078378951280554</v>
      </c>
    </row>
    <row r="1310" spans="1:18" x14ac:dyDescent="0.3">
      <c r="A1310" s="107">
        <v>40965.784722222219</v>
      </c>
      <c r="B1310" s="92">
        <v>5.5</v>
      </c>
      <c r="C1310" s="92">
        <v>5.39</v>
      </c>
      <c r="D1310" s="92">
        <v>5.27</v>
      </c>
      <c r="E1310" s="92">
        <v>5.33</v>
      </c>
      <c r="F1310" s="92">
        <v>5.35</v>
      </c>
      <c r="G1310" s="92">
        <v>5.19</v>
      </c>
      <c r="H1310" s="92">
        <v>4.8499999999999996</v>
      </c>
      <c r="I1310" s="92">
        <v>4.37</v>
      </c>
      <c r="J1310" s="92">
        <v>3.98</v>
      </c>
      <c r="K1310" s="92">
        <v>3.61</v>
      </c>
      <c r="L1310" s="92">
        <v>5.43</v>
      </c>
      <c r="N1310" s="92">
        <f t="shared" ca="1" si="100"/>
        <v>4.8530958059483158</v>
      </c>
      <c r="O1310" s="92">
        <f t="shared" si="101"/>
        <v>0.62612279644615865</v>
      </c>
      <c r="P1310" s="92">
        <f t="shared" si="102"/>
        <v>5.1398617002928573</v>
      </c>
      <c r="Q1310" s="92">
        <f t="shared" ca="1" si="103"/>
        <v>0.94420746878691264</v>
      </c>
      <c r="R1310" s="92">
        <f t="shared" ca="1" si="104"/>
        <v>5.1270465555129352</v>
      </c>
    </row>
    <row r="1311" spans="1:18" x14ac:dyDescent="0.3">
      <c r="A1311" s="107">
        <v>40965.791666666664</v>
      </c>
      <c r="B1311" s="92">
        <v>5.41</v>
      </c>
      <c r="C1311" s="92">
        <v>5.35</v>
      </c>
      <c r="D1311" s="92">
        <v>5.31</v>
      </c>
      <c r="E1311" s="92">
        <v>5.21</v>
      </c>
      <c r="F1311" s="92">
        <v>5.0199999999999996</v>
      </c>
      <c r="G1311" s="92">
        <v>4.71</v>
      </c>
      <c r="H1311" s="92">
        <v>4.3499999999999996</v>
      </c>
      <c r="I1311" s="92">
        <v>3.96</v>
      </c>
      <c r="J1311" s="92">
        <v>3.56</v>
      </c>
      <c r="K1311" s="92">
        <v>3.01</v>
      </c>
      <c r="L1311" s="92">
        <v>4.99</v>
      </c>
      <c r="N1311" s="92">
        <f t="shared" ca="1" si="100"/>
        <v>4.5191755225016221</v>
      </c>
      <c r="O1311" s="92">
        <f t="shared" si="101"/>
        <v>0.73476969820452642</v>
      </c>
      <c r="P1311" s="92">
        <f t="shared" si="102"/>
        <v>4.6566481190402111</v>
      </c>
      <c r="Q1311" s="92">
        <f t="shared" ca="1" si="103"/>
        <v>0.97047820813935071</v>
      </c>
      <c r="R1311" s="92">
        <f t="shared" ca="1" si="104"/>
        <v>4.8426862586153598</v>
      </c>
    </row>
    <row r="1312" spans="1:18" x14ac:dyDescent="0.3">
      <c r="A1312" s="107">
        <v>40965.798611111109</v>
      </c>
      <c r="B1312" s="92">
        <v>5.25</v>
      </c>
      <c r="C1312" s="92">
        <v>5.22</v>
      </c>
      <c r="D1312" s="92">
        <v>5.22</v>
      </c>
      <c r="E1312" s="92">
        <v>5.23</v>
      </c>
      <c r="F1312" s="92">
        <v>5.21</v>
      </c>
      <c r="G1312" s="92">
        <v>5.0999999999999996</v>
      </c>
      <c r="H1312" s="92">
        <v>4.8</v>
      </c>
      <c r="I1312" s="92">
        <v>4.38</v>
      </c>
      <c r="J1312" s="92">
        <v>3.94</v>
      </c>
      <c r="K1312" s="92">
        <v>3.24</v>
      </c>
      <c r="L1312" s="92">
        <v>5.23</v>
      </c>
      <c r="N1312" s="92">
        <f t="shared" ca="1" si="100"/>
        <v>4.7656100238796251</v>
      </c>
      <c r="O1312" s="92">
        <f t="shared" si="101"/>
        <v>0.56023115783464383</v>
      </c>
      <c r="P1312" s="92">
        <f t="shared" si="102"/>
        <v>5.0558935951292918</v>
      </c>
      <c r="Q1312" s="92">
        <f t="shared" ca="1" si="103"/>
        <v>0.94258511066583406</v>
      </c>
      <c r="R1312" s="92">
        <f t="shared" ca="1" si="104"/>
        <v>4.9297201287823125</v>
      </c>
    </row>
    <row r="1313" spans="1:18" x14ac:dyDescent="0.3">
      <c r="A1313" s="107">
        <v>40965.805555555555</v>
      </c>
      <c r="B1313" s="92">
        <v>4.97</v>
      </c>
      <c r="C1313" s="92">
        <v>4.8499999999999996</v>
      </c>
      <c r="D1313" s="92">
        <v>4.5999999999999996</v>
      </c>
      <c r="E1313" s="92">
        <v>4.47</v>
      </c>
      <c r="F1313" s="92">
        <v>4.46</v>
      </c>
      <c r="G1313" s="92">
        <v>4.4800000000000004</v>
      </c>
      <c r="H1313" s="92">
        <v>4.3600000000000003</v>
      </c>
      <c r="I1313" s="92">
        <v>4.0199999999999996</v>
      </c>
      <c r="J1313" s="92">
        <v>3.59</v>
      </c>
      <c r="K1313" s="92">
        <v>3.04</v>
      </c>
      <c r="L1313" s="92">
        <v>4.66</v>
      </c>
      <c r="N1313" s="92">
        <f t="shared" ca="1" si="100"/>
        <v>4.23818588847677</v>
      </c>
      <c r="O1313" s="92">
        <f t="shared" si="101"/>
        <v>0.25090185447804136</v>
      </c>
      <c r="P1313" s="92">
        <f t="shared" si="102"/>
        <v>4.4626065218919786</v>
      </c>
      <c r="Q1313" s="92">
        <f t="shared" ca="1" si="103"/>
        <v>0.94971086240422953</v>
      </c>
      <c r="R1313" s="92">
        <f t="shared" ca="1" si="104"/>
        <v>4.42565261880371</v>
      </c>
    </row>
    <row r="1314" spans="1:18" x14ac:dyDescent="0.3">
      <c r="A1314" s="107">
        <v>40965.8125</v>
      </c>
      <c r="B1314" s="92">
        <v>5.16</v>
      </c>
      <c r="C1314" s="92">
        <v>5.12</v>
      </c>
      <c r="D1314" s="92">
        <v>4.9800000000000004</v>
      </c>
      <c r="E1314" s="92">
        <v>4.8099999999999996</v>
      </c>
      <c r="F1314" s="92">
        <v>4.6500000000000004</v>
      </c>
      <c r="G1314" s="92">
        <v>4.5</v>
      </c>
      <c r="H1314" s="92">
        <v>4.25</v>
      </c>
      <c r="I1314" s="92">
        <v>3.87</v>
      </c>
      <c r="J1314" s="92">
        <v>3.4</v>
      </c>
      <c r="K1314" s="92">
        <v>2.84</v>
      </c>
      <c r="L1314" s="92">
        <v>4.6100000000000003</v>
      </c>
      <c r="N1314" s="92">
        <f t="shared" ca="1" si="100"/>
        <v>4.2901533922342328</v>
      </c>
      <c r="O1314" s="92">
        <f t="shared" si="101"/>
        <v>0.52819998551917169</v>
      </c>
      <c r="P1314" s="92">
        <f t="shared" si="102"/>
        <v>4.4632985848007261</v>
      </c>
      <c r="Q1314" s="92">
        <f t="shared" ca="1" si="103"/>
        <v>0.96120689905082302</v>
      </c>
      <c r="R1314" s="92">
        <f t="shared" ca="1" si="104"/>
        <v>4.431163804624294</v>
      </c>
    </row>
    <row r="1315" spans="1:18" x14ac:dyDescent="0.3">
      <c r="A1315" s="107">
        <v>40965.819444444445</v>
      </c>
      <c r="B1315" s="92">
        <v>4.82</v>
      </c>
      <c r="C1315" s="92">
        <v>4.8499999999999996</v>
      </c>
      <c r="D1315" s="92">
        <v>4.75</v>
      </c>
      <c r="E1315" s="92">
        <v>4.63</v>
      </c>
      <c r="F1315" s="92">
        <v>4.5</v>
      </c>
      <c r="G1315" s="92">
        <v>4.3600000000000003</v>
      </c>
      <c r="H1315" s="92">
        <v>4.12</v>
      </c>
      <c r="I1315" s="92">
        <v>3.82</v>
      </c>
      <c r="J1315" s="92">
        <v>3.41</v>
      </c>
      <c r="K1315" s="92">
        <v>2.79</v>
      </c>
      <c r="L1315" s="92">
        <v>4.4400000000000004</v>
      </c>
      <c r="N1315" s="92">
        <f t="shared" ca="1" si="100"/>
        <v>4.1659316085149207</v>
      </c>
      <c r="O1315" s="92">
        <f t="shared" si="101"/>
        <v>0.52321429132713104</v>
      </c>
      <c r="P1315" s="92">
        <f t="shared" si="102"/>
        <v>4.3247746950199852</v>
      </c>
      <c r="Q1315" s="92">
        <f t="shared" ca="1" si="103"/>
        <v>0.96327136146815373</v>
      </c>
      <c r="R1315" s="92">
        <f t="shared" ca="1" si="104"/>
        <v>4.2769248449186028</v>
      </c>
    </row>
    <row r="1316" spans="1:18" x14ac:dyDescent="0.3">
      <c r="A1316" s="107">
        <v>40965.826388888891</v>
      </c>
      <c r="B1316" s="92">
        <v>4.4800000000000004</v>
      </c>
      <c r="C1316" s="92">
        <v>4.42</v>
      </c>
      <c r="D1316" s="92">
        <v>4.33</v>
      </c>
      <c r="E1316" s="92">
        <v>4.26</v>
      </c>
      <c r="F1316" s="92">
        <v>4.2</v>
      </c>
      <c r="G1316" s="92">
        <v>4.26</v>
      </c>
      <c r="H1316" s="92">
        <v>4.32</v>
      </c>
      <c r="I1316" s="92">
        <v>4.21</v>
      </c>
      <c r="J1316" s="92">
        <v>3.92</v>
      </c>
      <c r="K1316" s="92">
        <v>3.23</v>
      </c>
      <c r="L1316" s="92">
        <v>4.33</v>
      </c>
      <c r="N1316" s="92">
        <f t="shared" ca="1" si="100"/>
        <v>4.1701259014752399</v>
      </c>
      <c r="O1316" s="92">
        <f t="shared" si="101"/>
        <v>-0.12924663776030204</v>
      </c>
      <c r="P1316" s="92">
        <f t="shared" si="102"/>
        <v>4.2685450192277514</v>
      </c>
      <c r="Q1316" s="92">
        <f t="shared" ca="1" si="103"/>
        <v>0.97694316978989781</v>
      </c>
      <c r="R1316" s="92">
        <f t="shared" ca="1" si="104"/>
        <v>4.2301639251902579</v>
      </c>
    </row>
    <row r="1317" spans="1:18" x14ac:dyDescent="0.3">
      <c r="A1317" s="107">
        <v>40965.833333333336</v>
      </c>
      <c r="B1317" s="92">
        <v>3.93</v>
      </c>
      <c r="C1317" s="92">
        <v>3.99</v>
      </c>
      <c r="D1317" s="92">
        <v>4.0199999999999996</v>
      </c>
      <c r="E1317" s="92">
        <v>3.99</v>
      </c>
      <c r="F1317" s="92">
        <v>3.98</v>
      </c>
      <c r="G1317" s="92">
        <v>3.95</v>
      </c>
      <c r="H1317" s="92">
        <v>3.92</v>
      </c>
      <c r="I1317" s="92">
        <v>3.81</v>
      </c>
      <c r="J1317" s="92">
        <v>3.54</v>
      </c>
      <c r="K1317" s="92">
        <v>2.87</v>
      </c>
      <c r="L1317" s="92">
        <v>4.16</v>
      </c>
      <c r="N1317" s="92">
        <f t="shared" ca="1" si="100"/>
        <v>3.8357775490209303</v>
      </c>
      <c r="O1317" s="92">
        <f t="shared" si="101"/>
        <v>7.0452569665868575E-2</v>
      </c>
      <c r="P1317" s="92">
        <f t="shared" si="102"/>
        <v>3.9456877319559966</v>
      </c>
      <c r="Q1317" s="92">
        <f t="shared" ca="1" si="103"/>
        <v>0.97214422670985656</v>
      </c>
      <c r="R1317" s="92">
        <f t="shared" ca="1" si="104"/>
        <v>4.0441199831130037</v>
      </c>
    </row>
    <row r="1318" spans="1:18" x14ac:dyDescent="0.3">
      <c r="A1318" s="107">
        <v>40965.840277777781</v>
      </c>
      <c r="B1318" s="92">
        <v>3.74</v>
      </c>
      <c r="C1318" s="92">
        <v>3.85</v>
      </c>
      <c r="D1318" s="92">
        <v>4</v>
      </c>
      <c r="E1318" s="92">
        <v>3.94</v>
      </c>
      <c r="F1318" s="92">
        <v>3.71</v>
      </c>
      <c r="G1318" s="92">
        <v>3.48</v>
      </c>
      <c r="H1318" s="92">
        <v>3.3</v>
      </c>
      <c r="I1318" s="92">
        <v>3.13</v>
      </c>
      <c r="J1318" s="92">
        <v>2.91</v>
      </c>
      <c r="K1318" s="92">
        <v>2.4900000000000002</v>
      </c>
      <c r="L1318" s="92">
        <v>3.68</v>
      </c>
      <c r="N1318" s="92">
        <f t="shared" ca="1" si="100"/>
        <v>3.44185392573756</v>
      </c>
      <c r="O1318" s="92">
        <f t="shared" si="101"/>
        <v>0.49078704388656591</v>
      </c>
      <c r="P1318" s="92">
        <f t="shared" si="102"/>
        <v>3.4536202887487626</v>
      </c>
      <c r="Q1318" s="92">
        <f t="shared" ca="1" si="103"/>
        <v>0.99659303512620212</v>
      </c>
      <c r="R1318" s="92">
        <f t="shared" ca="1" si="104"/>
        <v>3.6674623692644239</v>
      </c>
    </row>
    <row r="1319" spans="1:18" x14ac:dyDescent="0.3">
      <c r="A1319" s="107">
        <v>40967.083333333336</v>
      </c>
      <c r="B1319" s="92">
        <v>15.91</v>
      </c>
      <c r="C1319" s="92">
        <v>15.68</v>
      </c>
      <c r="D1319" s="92">
        <v>15.3</v>
      </c>
      <c r="E1319" s="92">
        <v>14.93</v>
      </c>
      <c r="F1319" s="92">
        <v>14.54</v>
      </c>
      <c r="G1319" s="92">
        <v>14.1</v>
      </c>
      <c r="H1319" s="92">
        <v>13.65</v>
      </c>
      <c r="I1319" s="92">
        <v>13.19</v>
      </c>
      <c r="J1319" s="92">
        <v>12.76</v>
      </c>
      <c r="K1319" s="92">
        <v>12.24</v>
      </c>
      <c r="L1319" s="92">
        <v>13.34</v>
      </c>
      <c r="N1319" s="92">
        <f t="shared" ca="1" si="100"/>
        <v>14.006572306809185</v>
      </c>
      <c r="O1319" s="92">
        <f t="shared" si="101"/>
        <v>0.29973386299869981</v>
      </c>
      <c r="P1319" s="92">
        <f t="shared" si="102"/>
        <v>14.034627485829132</v>
      </c>
      <c r="Q1319" s="92">
        <f t="shared" ca="1" si="103"/>
        <v>0.9980010029444476</v>
      </c>
      <c r="R1319" s="92">
        <f t="shared" ca="1" si="104"/>
        <v>13.31333337927893</v>
      </c>
    </row>
    <row r="1320" spans="1:18" x14ac:dyDescent="0.3">
      <c r="A1320" s="107">
        <v>40967.090277777781</v>
      </c>
      <c r="B1320" s="92">
        <v>15.49</v>
      </c>
      <c r="C1320" s="92">
        <v>15.25</v>
      </c>
      <c r="D1320" s="92">
        <v>14.82</v>
      </c>
      <c r="E1320" s="92">
        <v>14.39</v>
      </c>
      <c r="F1320" s="92">
        <v>13.99</v>
      </c>
      <c r="G1320" s="92">
        <v>13.64</v>
      </c>
      <c r="H1320" s="92">
        <v>13.28</v>
      </c>
      <c r="I1320" s="92">
        <v>12.9</v>
      </c>
      <c r="J1320" s="92">
        <v>12.49</v>
      </c>
      <c r="K1320" s="92">
        <v>11.93</v>
      </c>
      <c r="L1320" s="92">
        <v>13.26</v>
      </c>
      <c r="N1320" s="92">
        <f t="shared" ca="1" si="100"/>
        <v>13.590902018695704</v>
      </c>
      <c r="O1320" s="92">
        <f t="shared" si="101"/>
        <v>0.24717329581080977</v>
      </c>
      <c r="P1320" s="92">
        <f t="shared" si="102"/>
        <v>13.587828537262494</v>
      </c>
      <c r="Q1320" s="92">
        <f t="shared" ca="1" si="103"/>
        <v>1.0002261937162942</v>
      </c>
      <c r="R1320" s="92">
        <f t="shared" ca="1" si="104"/>
        <v>13.262999328678061</v>
      </c>
    </row>
    <row r="1321" spans="1:18" x14ac:dyDescent="0.3">
      <c r="A1321" s="107">
        <v>40967.097222222219</v>
      </c>
      <c r="B1321" s="92">
        <v>15.17</v>
      </c>
      <c r="C1321" s="92">
        <v>14.91</v>
      </c>
      <c r="D1321" s="92">
        <v>14.59</v>
      </c>
      <c r="E1321" s="92">
        <v>14.38</v>
      </c>
      <c r="F1321" s="92">
        <v>14.17</v>
      </c>
      <c r="G1321" s="92">
        <v>13.88</v>
      </c>
      <c r="H1321" s="92">
        <v>13.51</v>
      </c>
      <c r="I1321" s="92">
        <v>13.05</v>
      </c>
      <c r="J1321" s="92">
        <v>12.53</v>
      </c>
      <c r="K1321" s="92">
        <v>11.83</v>
      </c>
      <c r="L1321" s="92">
        <v>13.26</v>
      </c>
      <c r="N1321" s="92">
        <f t="shared" ca="1" si="100"/>
        <v>13.659985360435266</v>
      </c>
      <c r="O1321" s="92">
        <f t="shared" si="101"/>
        <v>0.24968032614738514</v>
      </c>
      <c r="P1321" s="92">
        <f t="shared" si="102"/>
        <v>13.826373130126138</v>
      </c>
      <c r="Q1321" s="92">
        <f t="shared" ca="1" si="103"/>
        <v>0.98796591353893592</v>
      </c>
      <c r="R1321" s="92">
        <f t="shared" ca="1" si="104"/>
        <v>13.10042801352629</v>
      </c>
    </row>
    <row r="1322" spans="1:18" x14ac:dyDescent="0.3">
      <c r="A1322" s="107">
        <v>40967.236111111109</v>
      </c>
      <c r="B1322" s="92">
        <v>15.83</v>
      </c>
      <c r="C1322" s="92">
        <v>15.67</v>
      </c>
      <c r="D1322" s="92">
        <v>15.34</v>
      </c>
      <c r="E1322" s="92">
        <v>15.01</v>
      </c>
      <c r="F1322" s="92">
        <v>14.71</v>
      </c>
      <c r="G1322" s="92">
        <v>14.31</v>
      </c>
      <c r="H1322" s="92">
        <v>13.85</v>
      </c>
      <c r="I1322" s="92">
        <v>13.39</v>
      </c>
      <c r="J1322" s="92">
        <v>12.96</v>
      </c>
      <c r="K1322" s="92">
        <v>12.23</v>
      </c>
      <c r="L1322" s="92">
        <v>13.65</v>
      </c>
      <c r="N1322" s="92">
        <f t="shared" ca="1" si="100"/>
        <v>14.152015544977987</v>
      </c>
      <c r="O1322" s="92">
        <f t="shared" si="101"/>
        <v>0.30193400434555434</v>
      </c>
      <c r="P1322" s="92">
        <f t="shared" si="102"/>
        <v>14.243167989925789</v>
      </c>
      <c r="Q1322" s="92">
        <f t="shared" ca="1" si="103"/>
        <v>0.9936002689140313</v>
      </c>
      <c r="R1322" s="92">
        <f t="shared" ca="1" si="104"/>
        <v>13.562643670676527</v>
      </c>
    </row>
    <row r="1323" spans="1:18" x14ac:dyDescent="0.3">
      <c r="A1323" s="107">
        <v>40967.243055555555</v>
      </c>
      <c r="B1323" s="92">
        <v>15.7</v>
      </c>
      <c r="C1323" s="92">
        <v>15.59</v>
      </c>
      <c r="D1323" s="92">
        <v>15.34</v>
      </c>
      <c r="E1323" s="92">
        <v>15.03</v>
      </c>
      <c r="F1323" s="92">
        <v>14.69</v>
      </c>
      <c r="G1323" s="92">
        <v>14.28</v>
      </c>
      <c r="H1323" s="92">
        <v>13.77</v>
      </c>
      <c r="I1323" s="92">
        <v>13.17</v>
      </c>
      <c r="J1323" s="92">
        <v>12.51</v>
      </c>
      <c r="K1323" s="92">
        <v>11.47</v>
      </c>
      <c r="L1323" s="92">
        <v>13.29</v>
      </c>
      <c r="N1323" s="92">
        <f t="shared" ca="1" si="100"/>
        <v>14.005688509227786</v>
      </c>
      <c r="O1323" s="92">
        <f t="shared" si="101"/>
        <v>0.33607281647477782</v>
      </c>
      <c r="P1323" s="92">
        <f t="shared" si="102"/>
        <v>14.20578706359338</v>
      </c>
      <c r="Q1323" s="92">
        <f t="shared" ca="1" si="103"/>
        <v>0.98591429299412725</v>
      </c>
      <c r="R1323" s="92">
        <f t="shared" ca="1" si="104"/>
        <v>13.102800953891951</v>
      </c>
    </row>
    <row r="1324" spans="1:18" x14ac:dyDescent="0.3">
      <c r="A1324" s="107">
        <v>40967.25</v>
      </c>
      <c r="B1324" s="92">
        <v>14.11</v>
      </c>
      <c r="C1324" s="92">
        <v>13.91</v>
      </c>
      <c r="D1324" s="92">
        <v>13.5</v>
      </c>
      <c r="E1324" s="92">
        <v>13.08</v>
      </c>
      <c r="F1324" s="92">
        <v>12.73</v>
      </c>
      <c r="G1324" s="92">
        <v>12.38</v>
      </c>
      <c r="H1324" s="92">
        <v>11.98</v>
      </c>
      <c r="I1324" s="92">
        <v>11.58</v>
      </c>
      <c r="J1324" s="92">
        <v>11.33</v>
      </c>
      <c r="K1324" s="92">
        <v>10.92</v>
      </c>
      <c r="L1324" s="92">
        <v>12.04</v>
      </c>
      <c r="N1324" s="92">
        <f t="shared" ca="1" si="100"/>
        <v>12.327750116365953</v>
      </c>
      <c r="O1324" s="92">
        <f t="shared" si="101"/>
        <v>0.30350786990689771</v>
      </c>
      <c r="P1324" s="92">
        <f t="shared" si="102"/>
        <v>12.321880995116404</v>
      </c>
      <c r="Q1324" s="92">
        <f t="shared" ca="1" si="103"/>
        <v>1.0004763169886055</v>
      </c>
      <c r="R1324" s="92">
        <f t="shared" ca="1" si="104"/>
        <v>12.04573485654281</v>
      </c>
    </row>
    <row r="1325" spans="1:18" x14ac:dyDescent="0.3">
      <c r="A1325" s="107">
        <v>40967.256944444445</v>
      </c>
      <c r="B1325" s="92">
        <v>12.68</v>
      </c>
      <c r="C1325" s="92">
        <v>12.57</v>
      </c>
      <c r="D1325" s="92">
        <v>12.29</v>
      </c>
      <c r="E1325" s="92">
        <v>11.99</v>
      </c>
      <c r="F1325" s="92">
        <v>11.7</v>
      </c>
      <c r="G1325" s="92">
        <v>11.42</v>
      </c>
      <c r="H1325" s="92">
        <v>11.15</v>
      </c>
      <c r="I1325" s="92">
        <v>10.84</v>
      </c>
      <c r="J1325" s="92">
        <v>10.47</v>
      </c>
      <c r="K1325" s="92">
        <v>9.9700000000000006</v>
      </c>
      <c r="L1325" s="92">
        <v>11.23</v>
      </c>
      <c r="N1325" s="92">
        <f t="shared" ca="1" si="100"/>
        <v>11.35881814211152</v>
      </c>
      <c r="O1325" s="92">
        <f t="shared" si="101"/>
        <v>0.22110630935370285</v>
      </c>
      <c r="P1325" s="92">
        <f t="shared" si="102"/>
        <v>11.380918426560719</v>
      </c>
      <c r="Q1325" s="92">
        <f t="shared" ca="1" si="103"/>
        <v>0.99805812820891315</v>
      </c>
      <c r="R1325" s="92">
        <f t="shared" ca="1" si="104"/>
        <v>11.208192779786096</v>
      </c>
    </row>
    <row r="1326" spans="1:18" x14ac:dyDescent="0.3">
      <c r="A1326" s="107">
        <v>40967.263888888891</v>
      </c>
      <c r="B1326" s="92">
        <v>12.62</v>
      </c>
      <c r="C1326" s="92">
        <v>12.51</v>
      </c>
      <c r="D1326" s="92">
        <v>12.25</v>
      </c>
      <c r="E1326" s="92">
        <v>11.92</v>
      </c>
      <c r="F1326" s="92">
        <v>11.57</v>
      </c>
      <c r="G1326" s="92">
        <v>11.2</v>
      </c>
      <c r="H1326" s="92">
        <v>10.87</v>
      </c>
      <c r="I1326" s="92">
        <v>10.59</v>
      </c>
      <c r="J1326" s="92">
        <v>10.3</v>
      </c>
      <c r="K1326" s="92">
        <v>9.7899999999999991</v>
      </c>
      <c r="L1326" s="92">
        <v>10.68</v>
      </c>
      <c r="N1326" s="92">
        <f t="shared" ca="1" si="100"/>
        <v>11.191843113110476</v>
      </c>
      <c r="O1326" s="92">
        <f t="shared" si="101"/>
        <v>0.27637082042296235</v>
      </c>
      <c r="P1326" s="92">
        <f t="shared" si="102"/>
        <v>11.152111738357734</v>
      </c>
      <c r="Q1326" s="92">
        <f t="shared" ca="1" si="103"/>
        <v>1.0035626772475823</v>
      </c>
      <c r="R1326" s="92">
        <f t="shared" ca="1" si="104"/>
        <v>10.718049393004179</v>
      </c>
    </row>
    <row r="1327" spans="1:18" x14ac:dyDescent="0.3">
      <c r="A1327" s="107">
        <v>40967.270833333336</v>
      </c>
      <c r="B1327" s="92">
        <v>12.37</v>
      </c>
      <c r="C1327" s="92">
        <v>12.19</v>
      </c>
      <c r="D1327" s="92">
        <v>11.81</v>
      </c>
      <c r="E1327" s="92">
        <v>11.48</v>
      </c>
      <c r="F1327" s="92">
        <v>11.17</v>
      </c>
      <c r="G1327" s="92">
        <v>10.84</v>
      </c>
      <c r="H1327" s="92">
        <v>10.54</v>
      </c>
      <c r="I1327" s="92">
        <v>10.37</v>
      </c>
      <c r="J1327" s="92">
        <v>10.18</v>
      </c>
      <c r="K1327" s="92">
        <v>9.7100000000000009</v>
      </c>
      <c r="L1327" s="92">
        <v>10.82</v>
      </c>
      <c r="N1327" s="92">
        <f t="shared" ca="1" si="100"/>
        <v>10.878617397579369</v>
      </c>
      <c r="O1327" s="92">
        <f t="shared" si="101"/>
        <v>0.25935240008535398</v>
      </c>
      <c r="P1327" s="92">
        <f t="shared" si="102"/>
        <v>10.796499357492502</v>
      </c>
      <c r="Q1327" s="92">
        <f t="shared" ca="1" si="103"/>
        <v>1.0076059875861409</v>
      </c>
      <c r="R1327" s="92">
        <f t="shared" ca="1" si="104"/>
        <v>10.902296785682045</v>
      </c>
    </row>
    <row r="1328" spans="1:18" x14ac:dyDescent="0.3">
      <c r="A1328" s="107">
        <v>40967.277777777781</v>
      </c>
      <c r="B1328" s="92">
        <v>14.5</v>
      </c>
      <c r="C1328" s="92">
        <v>14.28</v>
      </c>
      <c r="D1328" s="92">
        <v>13.85</v>
      </c>
      <c r="E1328" s="92">
        <v>13.4</v>
      </c>
      <c r="F1328" s="92">
        <v>13.05</v>
      </c>
      <c r="G1328" s="92">
        <v>12.76</v>
      </c>
      <c r="H1328" s="92">
        <v>12.5</v>
      </c>
      <c r="I1328" s="92">
        <v>12.3</v>
      </c>
      <c r="J1328" s="92">
        <v>11.94</v>
      </c>
      <c r="K1328" s="92">
        <v>11.17</v>
      </c>
      <c r="L1328" s="92">
        <v>12.47</v>
      </c>
      <c r="N1328" s="92">
        <f t="shared" ca="1" si="100"/>
        <v>12.775202517938585</v>
      </c>
      <c r="O1328" s="92">
        <f t="shared" si="101"/>
        <v>0.19024075098178012</v>
      </c>
      <c r="P1328" s="92">
        <f t="shared" si="102"/>
        <v>12.722419471229674</v>
      </c>
      <c r="Q1328" s="92">
        <f t="shared" ca="1" si="103"/>
        <v>1.0041488214429868</v>
      </c>
      <c r="R1328" s="92">
        <f t="shared" ca="1" si="104"/>
        <v>12.521735803394046</v>
      </c>
    </row>
    <row r="1329" spans="1:18" x14ac:dyDescent="0.3">
      <c r="A1329" s="107">
        <v>40967.284722222219</v>
      </c>
      <c r="B1329" s="92">
        <v>13.62</v>
      </c>
      <c r="C1329" s="92">
        <v>13.52</v>
      </c>
      <c r="D1329" s="92">
        <v>13.35</v>
      </c>
      <c r="E1329" s="92">
        <v>13.11</v>
      </c>
      <c r="F1329" s="92">
        <v>12.92</v>
      </c>
      <c r="G1329" s="92">
        <v>12.73</v>
      </c>
      <c r="H1329" s="92">
        <v>12.43</v>
      </c>
      <c r="I1329" s="92">
        <v>12.01</v>
      </c>
      <c r="J1329" s="92">
        <v>11.58</v>
      </c>
      <c r="K1329" s="92">
        <v>10.89</v>
      </c>
      <c r="L1329" s="92">
        <v>12.46</v>
      </c>
      <c r="N1329" s="92">
        <f t="shared" ca="1" si="100"/>
        <v>12.522010092304228</v>
      </c>
      <c r="O1329" s="92">
        <f t="shared" si="101"/>
        <v>0.22038367110730381</v>
      </c>
      <c r="P1329" s="92">
        <f t="shared" si="102"/>
        <v>12.686577477469148</v>
      </c>
      <c r="Q1329" s="92">
        <f t="shared" ca="1" si="103"/>
        <v>0.98702822842037696</v>
      </c>
      <c r="R1329" s="92">
        <f t="shared" ca="1" si="104"/>
        <v>12.298371726117898</v>
      </c>
    </row>
    <row r="1330" spans="1:18" x14ac:dyDescent="0.3">
      <c r="A1330" s="107">
        <v>40967.291666666664</v>
      </c>
      <c r="B1330" s="92">
        <v>12.79</v>
      </c>
      <c r="C1330" s="92">
        <v>12.67</v>
      </c>
      <c r="D1330" s="92">
        <v>12.51</v>
      </c>
      <c r="E1330" s="92">
        <v>12.33</v>
      </c>
      <c r="F1330" s="92">
        <v>12.12</v>
      </c>
      <c r="G1330" s="92">
        <v>11.9</v>
      </c>
      <c r="H1330" s="92">
        <v>11.64</v>
      </c>
      <c r="I1330" s="92">
        <v>11.35</v>
      </c>
      <c r="J1330" s="92">
        <v>10.94</v>
      </c>
      <c r="K1330" s="92">
        <v>10.18</v>
      </c>
      <c r="L1330" s="92">
        <v>12.03</v>
      </c>
      <c r="N1330" s="92">
        <f t="shared" ca="1" si="100"/>
        <v>11.758931401003649</v>
      </c>
      <c r="O1330" s="92">
        <f t="shared" si="101"/>
        <v>0.20414218683943913</v>
      </c>
      <c r="P1330" s="92">
        <f t="shared" si="102"/>
        <v>11.862395345178417</v>
      </c>
      <c r="Q1330" s="92">
        <f t="shared" ca="1" si="103"/>
        <v>0.99127798887458074</v>
      </c>
      <c r="R1330" s="92">
        <f t="shared" ca="1" si="104"/>
        <v>11.925074206161206</v>
      </c>
    </row>
    <row r="1331" spans="1:18" x14ac:dyDescent="0.3">
      <c r="A1331" s="107">
        <v>40967.298611111109</v>
      </c>
      <c r="B1331" s="92">
        <v>12.8</v>
      </c>
      <c r="C1331" s="92">
        <v>12.68</v>
      </c>
      <c r="D1331" s="92">
        <v>12.43</v>
      </c>
      <c r="E1331" s="92">
        <v>12.2</v>
      </c>
      <c r="F1331" s="92">
        <v>12</v>
      </c>
      <c r="G1331" s="92">
        <v>11.78</v>
      </c>
      <c r="H1331" s="92">
        <v>11.48</v>
      </c>
      <c r="I1331" s="92">
        <v>11.13</v>
      </c>
      <c r="J1331" s="92">
        <v>10.8</v>
      </c>
      <c r="K1331" s="92">
        <v>10.26</v>
      </c>
      <c r="L1331" s="92">
        <v>11.89</v>
      </c>
      <c r="N1331" s="92">
        <f t="shared" ca="1" si="100"/>
        <v>11.637302857289516</v>
      </c>
      <c r="O1331" s="92">
        <f t="shared" si="101"/>
        <v>0.23838769797511344</v>
      </c>
      <c r="P1331" s="92">
        <f t="shared" si="102"/>
        <v>11.736541394700874</v>
      </c>
      <c r="Q1331" s="92">
        <f t="shared" ca="1" si="103"/>
        <v>0.99154448196670919</v>
      </c>
      <c r="R1331" s="92">
        <f t="shared" ca="1" si="104"/>
        <v>11.789463890584173</v>
      </c>
    </row>
    <row r="1332" spans="1:18" x14ac:dyDescent="0.3">
      <c r="A1332" s="107">
        <v>40967.305555555555</v>
      </c>
      <c r="B1332" s="92">
        <v>12.41</v>
      </c>
      <c r="C1332" s="92">
        <v>12.38</v>
      </c>
      <c r="D1332" s="92">
        <v>12.25</v>
      </c>
      <c r="E1332" s="92">
        <v>12.02</v>
      </c>
      <c r="F1332" s="92">
        <v>11.77</v>
      </c>
      <c r="G1332" s="92">
        <v>11.48</v>
      </c>
      <c r="H1332" s="92">
        <v>11.18</v>
      </c>
      <c r="I1332" s="92">
        <v>10.92</v>
      </c>
      <c r="J1332" s="92">
        <v>10.69</v>
      </c>
      <c r="K1332" s="92">
        <v>10.210000000000001</v>
      </c>
      <c r="L1332" s="92">
        <v>11.7</v>
      </c>
      <c r="N1332" s="92">
        <f t="shared" ca="1" si="100"/>
        <v>11.423271257817984</v>
      </c>
      <c r="O1332" s="92">
        <f t="shared" si="101"/>
        <v>0.24470054524579843</v>
      </c>
      <c r="P1332" s="92">
        <f t="shared" si="102"/>
        <v>11.4365287388993</v>
      </c>
      <c r="Q1332" s="92">
        <f t="shared" ca="1" si="103"/>
        <v>0.99884077753101574</v>
      </c>
      <c r="R1332" s="92">
        <f t="shared" ca="1" si="104"/>
        <v>11.686437097112883</v>
      </c>
    </row>
    <row r="1333" spans="1:18" x14ac:dyDescent="0.3">
      <c r="A1333" s="107">
        <v>40967.3125</v>
      </c>
      <c r="B1333" s="92">
        <v>12.04</v>
      </c>
      <c r="C1333" s="92">
        <v>11.85</v>
      </c>
      <c r="D1333" s="92">
        <v>11.54</v>
      </c>
      <c r="E1333" s="92">
        <v>11.27</v>
      </c>
      <c r="F1333" s="92">
        <v>11</v>
      </c>
      <c r="G1333" s="92">
        <v>10.71</v>
      </c>
      <c r="H1333" s="92">
        <v>10.55</v>
      </c>
      <c r="I1333" s="92">
        <v>10.44</v>
      </c>
      <c r="J1333" s="92">
        <v>10.19</v>
      </c>
      <c r="K1333" s="92">
        <v>9.68</v>
      </c>
      <c r="L1333" s="92">
        <v>11.09</v>
      </c>
      <c r="N1333" s="92">
        <f t="shared" ca="1" si="100"/>
        <v>10.777880315954539</v>
      </c>
      <c r="O1333" s="92">
        <f t="shared" si="101"/>
        <v>0.13909551732921371</v>
      </c>
      <c r="P1333" s="92">
        <f t="shared" si="102"/>
        <v>10.686928098852992</v>
      </c>
      <c r="Q1333" s="92">
        <f t="shared" ca="1" si="103"/>
        <v>1.0085106043813759</v>
      </c>
      <c r="R1333" s="92">
        <f t="shared" ca="1" si="104"/>
        <v>11.184382602589459</v>
      </c>
    </row>
    <row r="1334" spans="1:18" x14ac:dyDescent="0.3">
      <c r="A1334" s="107">
        <v>40967.319444444445</v>
      </c>
      <c r="B1334" s="92">
        <v>11.15</v>
      </c>
      <c r="C1334" s="92">
        <v>10.99</v>
      </c>
      <c r="D1334" s="92">
        <v>10.71</v>
      </c>
      <c r="E1334" s="92">
        <v>10.49</v>
      </c>
      <c r="F1334" s="92">
        <v>10.33</v>
      </c>
      <c r="G1334" s="92">
        <v>10.11</v>
      </c>
      <c r="H1334" s="92">
        <v>9.85</v>
      </c>
      <c r="I1334" s="92">
        <v>9.68</v>
      </c>
      <c r="J1334" s="92">
        <v>9.49</v>
      </c>
      <c r="K1334" s="92">
        <v>8.93</v>
      </c>
      <c r="L1334" s="92">
        <v>10.45</v>
      </c>
      <c r="N1334" s="92">
        <f t="shared" ca="1" si="100"/>
        <v>10.055174997513568</v>
      </c>
      <c r="O1334" s="92">
        <f t="shared" si="101"/>
        <v>0.24076069501810121</v>
      </c>
      <c r="P1334" s="92">
        <f t="shared" si="102"/>
        <v>10.072331752610605</v>
      </c>
      <c r="Q1334" s="92">
        <f t="shared" ca="1" si="103"/>
        <v>0.99829664515442607</v>
      </c>
      <c r="R1334" s="92">
        <f t="shared" ca="1" si="104"/>
        <v>10.432199941863752</v>
      </c>
    </row>
    <row r="1335" spans="1:18" x14ac:dyDescent="0.3">
      <c r="A1335" s="107">
        <v>40967.326388888891</v>
      </c>
      <c r="B1335" s="92">
        <v>11.32</v>
      </c>
      <c r="C1335" s="92">
        <v>11.23</v>
      </c>
      <c r="D1335" s="92">
        <v>10.99</v>
      </c>
      <c r="E1335" s="92">
        <v>10.71</v>
      </c>
      <c r="F1335" s="92">
        <v>10.46</v>
      </c>
      <c r="G1335" s="92">
        <v>10.23</v>
      </c>
      <c r="H1335" s="92">
        <v>10.02</v>
      </c>
      <c r="I1335" s="92">
        <v>9.7799999999999994</v>
      </c>
      <c r="J1335" s="92">
        <v>9.52</v>
      </c>
      <c r="K1335" s="92">
        <v>8.9499999999999993</v>
      </c>
      <c r="L1335" s="92">
        <v>10.1</v>
      </c>
      <c r="N1335" s="92">
        <f t="shared" ca="1" si="100"/>
        <v>10.198038851638179</v>
      </c>
      <c r="O1335" s="92">
        <f t="shared" si="101"/>
        <v>0.19167172380227099</v>
      </c>
      <c r="P1335" s="92">
        <f t="shared" si="102"/>
        <v>10.199644490436443</v>
      </c>
      <c r="Q1335" s="92">
        <f t="shared" ca="1" si="103"/>
        <v>0.99984257894480844</v>
      </c>
      <c r="R1335" s="92">
        <f t="shared" ca="1" si="104"/>
        <v>10.098410047342565</v>
      </c>
    </row>
    <row r="1336" spans="1:18" x14ac:dyDescent="0.3">
      <c r="A1336" s="107">
        <v>40967.333333333336</v>
      </c>
      <c r="B1336" s="92">
        <v>11.29</v>
      </c>
      <c r="C1336" s="92">
        <v>11.15</v>
      </c>
      <c r="D1336" s="92">
        <v>10.89</v>
      </c>
      <c r="E1336" s="92">
        <v>10.67</v>
      </c>
      <c r="F1336" s="92">
        <v>10.49</v>
      </c>
      <c r="G1336" s="92">
        <v>10.29</v>
      </c>
      <c r="H1336" s="92">
        <v>9.99</v>
      </c>
      <c r="I1336" s="92">
        <v>9.57</v>
      </c>
      <c r="J1336" s="92">
        <v>9.16</v>
      </c>
      <c r="K1336" s="92">
        <v>8.69</v>
      </c>
      <c r="L1336" s="92">
        <v>10.199999999999999</v>
      </c>
      <c r="N1336" s="92">
        <f t="shared" ref="N1336:N1399" ca="1" si="105">POWER(SUM(POWER(C1336,Exponent)*$C$1,POWER(D1336,Exponent)*$D$1,POWER(E1336,Exponent)*$E$1,POWER(F1336,Exponent)*$F$1,POWER(G1336,Exponent)*$G$1,POWER(H1336,Exponent)*$H$1,POWER(I1336,Exponent)*$I$1,POWER(J1336,Exponent)*$J$1,POWER(K1336,Exponent)*$K$1),1/Exponent)</f>
        <v>10.099836556219671</v>
      </c>
      <c r="O1336" s="92">
        <f t="shared" si="101"/>
        <v>0.27342183778371532</v>
      </c>
      <c r="P1336" s="92">
        <f t="shared" si="102"/>
        <v>10.246471133724601</v>
      </c>
      <c r="Q1336" s="92">
        <f t="shared" ca="1" si="103"/>
        <v>0.98568926066435636</v>
      </c>
      <c r="R1336" s="92">
        <f t="shared" ca="1" si="104"/>
        <v>10.054030458776435</v>
      </c>
    </row>
    <row r="1337" spans="1:18" x14ac:dyDescent="0.3">
      <c r="A1337" s="107">
        <v>40967.340277777781</v>
      </c>
      <c r="B1337" s="92">
        <v>11.99</v>
      </c>
      <c r="C1337" s="92">
        <v>11.84</v>
      </c>
      <c r="D1337" s="92">
        <v>11.62</v>
      </c>
      <c r="E1337" s="92">
        <v>11.4</v>
      </c>
      <c r="F1337" s="92">
        <v>11.12</v>
      </c>
      <c r="G1337" s="92">
        <v>10.83</v>
      </c>
      <c r="H1337" s="92">
        <v>10.53</v>
      </c>
      <c r="I1337" s="92">
        <v>10.210000000000001</v>
      </c>
      <c r="J1337" s="92">
        <v>9.8800000000000008</v>
      </c>
      <c r="K1337" s="92">
        <v>9.43</v>
      </c>
      <c r="L1337" s="92">
        <v>11.26</v>
      </c>
      <c r="N1337" s="92">
        <f t="shared" ca="1" si="105"/>
        <v>10.748766782945188</v>
      </c>
      <c r="O1337" s="92">
        <f t="shared" si="101"/>
        <v>0.25959527133685623</v>
      </c>
      <c r="P1337" s="92">
        <f t="shared" si="102"/>
        <v>10.786498870370005</v>
      </c>
      <c r="Q1337" s="92">
        <f t="shared" ca="1" si="103"/>
        <v>0.99650191522955922</v>
      </c>
      <c r="R1337" s="92">
        <f t="shared" ca="1" si="104"/>
        <v>11.220611565484836</v>
      </c>
    </row>
    <row r="1338" spans="1:18" x14ac:dyDescent="0.3">
      <c r="A1338" s="107">
        <v>40967.347222222219</v>
      </c>
      <c r="B1338" s="92">
        <v>10.7</v>
      </c>
      <c r="C1338" s="92">
        <v>10.59</v>
      </c>
      <c r="D1338" s="92">
        <v>10.31</v>
      </c>
      <c r="E1338" s="92">
        <v>10.050000000000001</v>
      </c>
      <c r="F1338" s="92">
        <v>9.8699999999999992</v>
      </c>
      <c r="G1338" s="92">
        <v>9.6999999999999993</v>
      </c>
      <c r="H1338" s="92">
        <v>9.5299999999999994</v>
      </c>
      <c r="I1338" s="92">
        <v>9.33</v>
      </c>
      <c r="J1338" s="92">
        <v>9.09</v>
      </c>
      <c r="K1338" s="92">
        <v>8.7200000000000006</v>
      </c>
      <c r="L1338" s="92">
        <v>9.8699999999999992</v>
      </c>
      <c r="N1338" s="92">
        <f t="shared" ca="1" si="105"/>
        <v>9.6680295735809363</v>
      </c>
      <c r="O1338" s="92">
        <f t="shared" si="101"/>
        <v>0.16339138844729439</v>
      </c>
      <c r="P1338" s="92">
        <f t="shared" si="102"/>
        <v>9.6754585674440889</v>
      </c>
      <c r="Q1338" s="92">
        <f t="shared" ca="1" si="103"/>
        <v>0.99923218172954098</v>
      </c>
      <c r="R1338" s="92">
        <f t="shared" ca="1" si="104"/>
        <v>9.8624216336705679</v>
      </c>
    </row>
    <row r="1339" spans="1:18" x14ac:dyDescent="0.3">
      <c r="A1339" s="107">
        <v>40967.354166666664</v>
      </c>
      <c r="B1339" s="92">
        <v>10.220000000000001</v>
      </c>
      <c r="C1339" s="92">
        <v>10.029999999999999</v>
      </c>
      <c r="D1339" s="92">
        <v>9.73</v>
      </c>
      <c r="E1339" s="92">
        <v>9.5</v>
      </c>
      <c r="F1339" s="92">
        <v>9.27</v>
      </c>
      <c r="G1339" s="92">
        <v>9.02</v>
      </c>
      <c r="H1339" s="92">
        <v>8.84</v>
      </c>
      <c r="I1339" s="92">
        <v>8.61</v>
      </c>
      <c r="J1339" s="92">
        <v>8.3800000000000008</v>
      </c>
      <c r="K1339" s="92">
        <v>8.15</v>
      </c>
      <c r="L1339" s="92">
        <v>9.14</v>
      </c>
      <c r="N1339" s="92">
        <f t="shared" ca="1" si="105"/>
        <v>9.0260661777903</v>
      </c>
      <c r="O1339" s="92">
        <f t="shared" si="101"/>
        <v>0.18627474075455219</v>
      </c>
      <c r="P1339" s="92">
        <f t="shared" si="102"/>
        <v>8.9939874749501048</v>
      </c>
      <c r="Q1339" s="92">
        <f t="shared" ca="1" si="103"/>
        <v>1.0035666830679428</v>
      </c>
      <c r="R1339" s="92">
        <f t="shared" ca="1" si="104"/>
        <v>9.1725994832409974</v>
      </c>
    </row>
    <row r="1340" spans="1:18" x14ac:dyDescent="0.3">
      <c r="A1340" s="107">
        <v>40967.361111111109</v>
      </c>
      <c r="B1340" s="92">
        <v>9.5399999999999991</v>
      </c>
      <c r="C1340" s="92">
        <v>9.43</v>
      </c>
      <c r="D1340" s="92">
        <v>9.11</v>
      </c>
      <c r="E1340" s="92">
        <v>8.74</v>
      </c>
      <c r="F1340" s="92">
        <v>8.4499999999999993</v>
      </c>
      <c r="G1340" s="92">
        <v>8.24</v>
      </c>
      <c r="H1340" s="92">
        <v>8.0399999999999991</v>
      </c>
      <c r="I1340" s="92">
        <v>7.9</v>
      </c>
      <c r="J1340" s="92">
        <v>7.78</v>
      </c>
      <c r="K1340" s="92">
        <v>7.47</v>
      </c>
      <c r="L1340" s="92">
        <v>8.51</v>
      </c>
      <c r="N1340" s="92">
        <f t="shared" ca="1" si="105"/>
        <v>8.302798899387609</v>
      </c>
      <c r="O1340" s="92">
        <f t="shared" si="101"/>
        <v>0.22706262630699492</v>
      </c>
      <c r="P1340" s="92">
        <f t="shared" si="102"/>
        <v>8.2110427291790451</v>
      </c>
      <c r="Q1340" s="92">
        <f t="shared" ca="1" si="103"/>
        <v>1.0111747281356236</v>
      </c>
      <c r="R1340" s="92">
        <f t="shared" ca="1" si="104"/>
        <v>8.6050969364341565</v>
      </c>
    </row>
    <row r="1341" spans="1:18" x14ac:dyDescent="0.3">
      <c r="A1341" s="107">
        <v>40967.368055555555</v>
      </c>
      <c r="B1341" s="92">
        <v>10.91</v>
      </c>
      <c r="C1341" s="92">
        <v>10.85</v>
      </c>
      <c r="D1341" s="92">
        <v>10.65</v>
      </c>
      <c r="E1341" s="92">
        <v>10.42</v>
      </c>
      <c r="F1341" s="92">
        <v>10.199999999999999</v>
      </c>
      <c r="G1341" s="92">
        <v>10.01</v>
      </c>
      <c r="H1341" s="92">
        <v>9.83</v>
      </c>
      <c r="I1341" s="92">
        <v>9.6</v>
      </c>
      <c r="J1341" s="92">
        <v>9.35</v>
      </c>
      <c r="K1341" s="92">
        <v>8.9</v>
      </c>
      <c r="L1341" s="92">
        <v>10.050000000000001</v>
      </c>
      <c r="N1341" s="92">
        <f t="shared" ca="1" si="105"/>
        <v>9.9689433413825963</v>
      </c>
      <c r="O1341" s="92">
        <f t="shared" si="101"/>
        <v>0.16768374532995253</v>
      </c>
      <c r="P1341" s="92">
        <f t="shared" si="102"/>
        <v>9.9840098006327995</v>
      </c>
      <c r="Q1341" s="92">
        <f t="shared" ca="1" si="103"/>
        <v>0.99849094105964842</v>
      </c>
      <c r="R1341" s="92">
        <f t="shared" ca="1" si="104"/>
        <v>10.034833957649468</v>
      </c>
    </row>
    <row r="1342" spans="1:18" x14ac:dyDescent="0.3">
      <c r="A1342" s="107">
        <v>40967.375</v>
      </c>
      <c r="B1342" s="92">
        <v>10.220000000000001</v>
      </c>
      <c r="C1342" s="92">
        <v>10.050000000000001</v>
      </c>
      <c r="D1342" s="92">
        <v>9.75</v>
      </c>
      <c r="E1342" s="92">
        <v>9.4499999999999993</v>
      </c>
      <c r="F1342" s="92">
        <v>9.2100000000000009</v>
      </c>
      <c r="G1342" s="92">
        <v>9.08</v>
      </c>
      <c r="H1342" s="92">
        <v>8.9499999999999993</v>
      </c>
      <c r="I1342" s="92">
        <v>8.7799999999999994</v>
      </c>
      <c r="J1342" s="92">
        <v>8.58</v>
      </c>
      <c r="K1342" s="92">
        <v>8.31</v>
      </c>
      <c r="L1342" s="92">
        <v>9.69</v>
      </c>
      <c r="N1342" s="92">
        <f t="shared" ca="1" si="105"/>
        <v>9.0948066075571745</v>
      </c>
      <c r="O1342" s="92">
        <f t="shared" si="101"/>
        <v>0.13326109078061626</v>
      </c>
      <c r="P1342" s="92">
        <f t="shared" si="102"/>
        <v>9.0612591352922909</v>
      </c>
      <c r="Q1342" s="92">
        <f t="shared" ca="1" si="103"/>
        <v>1.0037022969726384</v>
      </c>
      <c r="R1342" s="92">
        <f t="shared" ca="1" si="104"/>
        <v>9.7258752576648657</v>
      </c>
    </row>
    <row r="1343" spans="1:18" x14ac:dyDescent="0.3">
      <c r="A1343" s="107">
        <v>40967.381944444445</v>
      </c>
      <c r="B1343" s="92">
        <v>12.23</v>
      </c>
      <c r="C1343" s="92">
        <v>12.09</v>
      </c>
      <c r="D1343" s="92">
        <v>11.89</v>
      </c>
      <c r="E1343" s="92">
        <v>11.72</v>
      </c>
      <c r="F1343" s="92">
        <v>11.54</v>
      </c>
      <c r="G1343" s="92">
        <v>11.26</v>
      </c>
      <c r="H1343" s="92">
        <v>10.99</v>
      </c>
      <c r="I1343" s="92">
        <v>10.69</v>
      </c>
      <c r="J1343" s="92">
        <v>10.36</v>
      </c>
      <c r="K1343" s="92">
        <v>9.77</v>
      </c>
      <c r="L1343" s="92">
        <v>11.51</v>
      </c>
      <c r="N1343" s="92">
        <f t="shared" ca="1" si="105"/>
        <v>11.151599602849481</v>
      </c>
      <c r="O1343" s="92">
        <f t="shared" si="101"/>
        <v>0.22428657526414286</v>
      </c>
      <c r="P1343" s="92">
        <f t="shared" si="102"/>
        <v>11.220912691179525</v>
      </c>
      <c r="Q1343" s="92">
        <f t="shared" ca="1" si="103"/>
        <v>0.99382286537310571</v>
      </c>
      <c r="R1343" s="92">
        <f t="shared" ca="1" si="104"/>
        <v>11.438901180444446</v>
      </c>
    </row>
    <row r="1344" spans="1:18" x14ac:dyDescent="0.3">
      <c r="A1344" s="107">
        <v>40967.388888888891</v>
      </c>
      <c r="B1344" s="92">
        <v>10.82</v>
      </c>
      <c r="C1344" s="92">
        <v>10.72</v>
      </c>
      <c r="D1344" s="92">
        <v>10.51</v>
      </c>
      <c r="E1344" s="92">
        <v>10.38</v>
      </c>
      <c r="F1344" s="92">
        <v>10.220000000000001</v>
      </c>
      <c r="G1344" s="92">
        <v>10.11</v>
      </c>
      <c r="H1344" s="92">
        <v>10.07</v>
      </c>
      <c r="I1344" s="92">
        <v>9.89</v>
      </c>
      <c r="J1344" s="92">
        <v>9.6300000000000008</v>
      </c>
      <c r="K1344" s="92">
        <v>9.32</v>
      </c>
      <c r="L1344" s="92">
        <v>10.199999999999999</v>
      </c>
      <c r="N1344" s="92">
        <f t="shared" ca="1" si="105"/>
        <v>10.089754801325586</v>
      </c>
      <c r="O1344" s="92">
        <f t="shared" si="101"/>
        <v>3.6634275771279159E-2</v>
      </c>
      <c r="P1344" s="92">
        <f t="shared" si="102"/>
        <v>10.10425930570479</v>
      </c>
      <c r="Q1344" s="92">
        <f t="shared" ca="1" si="103"/>
        <v>0.99856451582047046</v>
      </c>
      <c r="R1344" s="92">
        <f t="shared" ca="1" si="104"/>
        <v>10.185358061368797</v>
      </c>
    </row>
    <row r="1345" spans="1:18" x14ac:dyDescent="0.3">
      <c r="A1345" s="107">
        <v>40967.395833333336</v>
      </c>
      <c r="B1345" s="92">
        <v>13.8</v>
      </c>
      <c r="C1345" s="92">
        <v>13.78</v>
      </c>
      <c r="D1345" s="92">
        <v>13.7</v>
      </c>
      <c r="E1345" s="92">
        <v>13.55</v>
      </c>
      <c r="F1345" s="92">
        <v>13.37</v>
      </c>
      <c r="G1345" s="92">
        <v>13.25</v>
      </c>
      <c r="H1345" s="92">
        <v>13.07</v>
      </c>
      <c r="I1345" s="92">
        <v>12.76</v>
      </c>
      <c r="J1345" s="92">
        <v>12.44</v>
      </c>
      <c r="K1345" s="92">
        <v>11.74</v>
      </c>
      <c r="L1345" s="92">
        <v>13.16</v>
      </c>
      <c r="N1345" s="92">
        <f t="shared" ca="1" si="105"/>
        <v>13.101095129867081</v>
      </c>
      <c r="O1345" s="92">
        <f t="shared" si="101"/>
        <v>0.12639840775605599</v>
      </c>
      <c r="P1345" s="92">
        <f t="shared" si="102"/>
        <v>13.224059341799151</v>
      </c>
      <c r="Q1345" s="92">
        <f t="shared" ca="1" si="103"/>
        <v>0.99070147760579086</v>
      </c>
      <c r="R1345" s="92">
        <f t="shared" ca="1" si="104"/>
        <v>13.037631445292208</v>
      </c>
    </row>
    <row r="1346" spans="1:18" x14ac:dyDescent="0.3">
      <c r="A1346" s="107">
        <v>40967.402777777781</v>
      </c>
      <c r="B1346" s="92">
        <v>11.95</v>
      </c>
      <c r="C1346" s="92">
        <v>11.9</v>
      </c>
      <c r="D1346" s="92">
        <v>11.79</v>
      </c>
      <c r="E1346" s="92">
        <v>11.65</v>
      </c>
      <c r="F1346" s="92">
        <v>11.51</v>
      </c>
      <c r="G1346" s="92">
        <v>11.37</v>
      </c>
      <c r="H1346" s="92">
        <v>11.2</v>
      </c>
      <c r="I1346" s="92">
        <v>11.04</v>
      </c>
      <c r="J1346" s="92">
        <v>10.85</v>
      </c>
      <c r="K1346" s="92">
        <v>10.29</v>
      </c>
      <c r="L1346" s="92">
        <v>11.67</v>
      </c>
      <c r="N1346" s="92">
        <f t="shared" ca="1" si="105"/>
        <v>11.300754567769257</v>
      </c>
      <c r="O1346" s="92">
        <f t="shared" si="101"/>
        <v>0.13921107512961009</v>
      </c>
      <c r="P1346" s="92">
        <f t="shared" si="102"/>
        <v>11.345485974095441</v>
      </c>
      <c r="Q1346" s="92">
        <f t="shared" ca="1" si="103"/>
        <v>0.99605733888981773</v>
      </c>
      <c r="R1346" s="92">
        <f t="shared" ca="1" si="104"/>
        <v>11.623989144844172</v>
      </c>
    </row>
    <row r="1347" spans="1:18" x14ac:dyDescent="0.3">
      <c r="A1347" s="107">
        <v>40967.409722222219</v>
      </c>
      <c r="B1347" s="92">
        <v>12.47</v>
      </c>
      <c r="C1347" s="92">
        <v>12.43</v>
      </c>
      <c r="D1347" s="92">
        <v>12.3</v>
      </c>
      <c r="E1347" s="92">
        <v>12.2</v>
      </c>
      <c r="F1347" s="92">
        <v>12.14</v>
      </c>
      <c r="G1347" s="92">
        <v>12.1</v>
      </c>
      <c r="H1347" s="92">
        <v>12.04</v>
      </c>
      <c r="I1347" s="92">
        <v>11.92</v>
      </c>
      <c r="J1347" s="92">
        <v>11.64</v>
      </c>
      <c r="K1347" s="92">
        <v>11.13</v>
      </c>
      <c r="L1347" s="92">
        <v>11.96</v>
      </c>
      <c r="N1347" s="92">
        <f t="shared" ca="1" si="105"/>
        <v>12.011336417233212</v>
      </c>
      <c r="O1347" s="92">
        <f t="shared" ref="O1347:O1410" si="106">LN(G1347/H1347)/LN(97.5/87.5)</f>
        <v>4.5937048833074388E-2</v>
      </c>
      <c r="P1347" s="92">
        <f t="shared" ref="P1347:P1410" si="107">G1347*POWER(96/97.5,O1347)</f>
        <v>12.091385247603235</v>
      </c>
      <c r="Q1347" s="92">
        <f t="shared" ref="Q1347:Q1410" ca="1" si="108">N1347/P1347</f>
        <v>0.99337968076189698</v>
      </c>
      <c r="R1347" s="92">
        <f t="shared" ref="R1347:R1410" ca="1" si="109">L1347*Q1347</f>
        <v>11.880820981912288</v>
      </c>
    </row>
    <row r="1348" spans="1:18" x14ac:dyDescent="0.3">
      <c r="A1348" s="107">
        <v>40967.416666666664</v>
      </c>
      <c r="B1348" s="92">
        <v>13.18</v>
      </c>
      <c r="C1348" s="92">
        <v>13.04</v>
      </c>
      <c r="D1348" s="92">
        <v>12.8</v>
      </c>
      <c r="E1348" s="92">
        <v>12.6</v>
      </c>
      <c r="F1348" s="92">
        <v>12.41</v>
      </c>
      <c r="G1348" s="92">
        <v>12.28</v>
      </c>
      <c r="H1348" s="92">
        <v>12.18</v>
      </c>
      <c r="I1348" s="92">
        <v>12.05</v>
      </c>
      <c r="J1348" s="92">
        <v>11.72</v>
      </c>
      <c r="K1348" s="92">
        <v>11.17</v>
      </c>
      <c r="L1348" s="92">
        <v>12.61</v>
      </c>
      <c r="N1348" s="92">
        <f t="shared" ca="1" si="105"/>
        <v>12.2511190999977</v>
      </c>
      <c r="O1348" s="92">
        <f t="shared" si="106"/>
        <v>7.5560387953411481E-2</v>
      </c>
      <c r="P1348" s="92">
        <f t="shared" si="107"/>
        <v>12.265622374502776</v>
      </c>
      <c r="Q1348" s="92">
        <f t="shared" ca="1" si="108"/>
        <v>0.99881756717578196</v>
      </c>
      <c r="R1348" s="92">
        <f t="shared" ca="1" si="109"/>
        <v>12.59508952208661</v>
      </c>
    </row>
    <row r="1349" spans="1:18" x14ac:dyDescent="0.3">
      <c r="A1349" s="107">
        <v>40967.423611111109</v>
      </c>
      <c r="B1349" s="92">
        <v>11.43</v>
      </c>
      <c r="C1349" s="92">
        <v>11.39</v>
      </c>
      <c r="D1349" s="92">
        <v>11.22</v>
      </c>
      <c r="E1349" s="92">
        <v>10.99</v>
      </c>
      <c r="F1349" s="92">
        <v>10.81</v>
      </c>
      <c r="G1349" s="92">
        <v>10.64</v>
      </c>
      <c r="H1349" s="92">
        <v>10.49</v>
      </c>
      <c r="I1349" s="92">
        <v>10.38</v>
      </c>
      <c r="J1349" s="92">
        <v>10.24</v>
      </c>
      <c r="K1349" s="92">
        <v>9.9600000000000009</v>
      </c>
      <c r="L1349" s="92">
        <v>11.18</v>
      </c>
      <c r="N1349" s="92">
        <f t="shared" ca="1" si="105"/>
        <v>10.658425301975255</v>
      </c>
      <c r="O1349" s="92">
        <f t="shared" si="106"/>
        <v>0.13120405864471976</v>
      </c>
      <c r="P1349" s="92">
        <f t="shared" si="107"/>
        <v>10.618377981540174</v>
      </c>
      <c r="Q1349" s="92">
        <f t="shared" ca="1" si="108"/>
        <v>1.0037715101595275</v>
      </c>
      <c r="R1349" s="92">
        <f t="shared" ca="1" si="109"/>
        <v>11.222165483583517</v>
      </c>
    </row>
    <row r="1350" spans="1:18" x14ac:dyDescent="0.3">
      <c r="A1350" s="107">
        <v>40967.430555555555</v>
      </c>
      <c r="B1350" s="92">
        <v>10.46</v>
      </c>
      <c r="C1350" s="92">
        <v>10.37</v>
      </c>
      <c r="D1350" s="92">
        <v>10.220000000000001</v>
      </c>
      <c r="E1350" s="92">
        <v>10.11</v>
      </c>
      <c r="F1350" s="92">
        <v>9.9600000000000009</v>
      </c>
      <c r="G1350" s="92">
        <v>9.7100000000000009</v>
      </c>
      <c r="H1350" s="92">
        <v>9.4600000000000009</v>
      </c>
      <c r="I1350" s="92">
        <v>9.2799999999999994</v>
      </c>
      <c r="J1350" s="92">
        <v>9.15</v>
      </c>
      <c r="K1350" s="92">
        <v>8.9</v>
      </c>
      <c r="L1350" s="92">
        <v>10.25</v>
      </c>
      <c r="N1350" s="92">
        <f t="shared" ca="1" si="105"/>
        <v>9.6707189137217959</v>
      </c>
      <c r="O1350" s="92">
        <f t="shared" si="106"/>
        <v>0.2410408945065928</v>
      </c>
      <c r="P1350" s="92">
        <f t="shared" si="107"/>
        <v>9.6737800632512556</v>
      </c>
      <c r="Q1350" s="92">
        <f t="shared" ca="1" si="108"/>
        <v>0.99968356221565458</v>
      </c>
      <c r="R1350" s="92">
        <f t="shared" ca="1" si="109"/>
        <v>10.246756512710459</v>
      </c>
    </row>
    <row r="1351" spans="1:18" x14ac:dyDescent="0.3">
      <c r="A1351" s="107">
        <v>40967.4375</v>
      </c>
      <c r="B1351" s="92">
        <v>13.96</v>
      </c>
      <c r="C1351" s="92">
        <v>13.82</v>
      </c>
      <c r="D1351" s="92">
        <v>13.67</v>
      </c>
      <c r="E1351" s="92">
        <v>13.58</v>
      </c>
      <c r="F1351" s="92">
        <v>13.49</v>
      </c>
      <c r="G1351" s="92">
        <v>13.38</v>
      </c>
      <c r="H1351" s="92">
        <v>13.24</v>
      </c>
      <c r="I1351" s="92">
        <v>13.13</v>
      </c>
      <c r="J1351" s="92">
        <v>13</v>
      </c>
      <c r="K1351" s="92">
        <v>12.57</v>
      </c>
      <c r="L1351" s="92">
        <v>13.57</v>
      </c>
      <c r="N1351" s="92">
        <f t="shared" ca="1" si="105"/>
        <v>13.326296947565634</v>
      </c>
      <c r="O1351" s="92">
        <f t="shared" si="106"/>
        <v>9.7201328522571059E-2</v>
      </c>
      <c r="P1351" s="92">
        <f t="shared" si="107"/>
        <v>13.359851157905794</v>
      </c>
      <c r="Q1351" s="92">
        <f t="shared" ca="1" si="108"/>
        <v>0.99748842932877257</v>
      </c>
      <c r="R1351" s="92">
        <f t="shared" ca="1" si="109"/>
        <v>13.535917985991444</v>
      </c>
    </row>
    <row r="1352" spans="1:18" x14ac:dyDescent="0.3">
      <c r="A1352" s="107">
        <v>40967.444444444445</v>
      </c>
      <c r="B1352" s="92">
        <v>13.83</v>
      </c>
      <c r="C1352" s="92">
        <v>13.79</v>
      </c>
      <c r="D1352" s="92">
        <v>13.68</v>
      </c>
      <c r="E1352" s="92">
        <v>13.58</v>
      </c>
      <c r="F1352" s="92">
        <v>13.53</v>
      </c>
      <c r="G1352" s="92">
        <v>13.4</v>
      </c>
      <c r="H1352" s="92">
        <v>13.14</v>
      </c>
      <c r="I1352" s="92">
        <v>12.91</v>
      </c>
      <c r="J1352" s="92">
        <v>12.73</v>
      </c>
      <c r="K1352" s="92">
        <v>12.29</v>
      </c>
      <c r="L1352" s="92">
        <v>13.29</v>
      </c>
      <c r="N1352" s="92">
        <f t="shared" ca="1" si="105"/>
        <v>13.241972211622931</v>
      </c>
      <c r="O1352" s="92">
        <f t="shared" si="106"/>
        <v>0.18106501106624032</v>
      </c>
      <c r="P1352" s="92">
        <f t="shared" si="107"/>
        <v>13.362435391119009</v>
      </c>
      <c r="Q1352" s="92">
        <f t="shared" ca="1" si="108"/>
        <v>0.99098493830128154</v>
      </c>
      <c r="R1352" s="92">
        <f t="shared" ca="1" si="109"/>
        <v>13.170189830024031</v>
      </c>
    </row>
    <row r="1353" spans="1:18" x14ac:dyDescent="0.3">
      <c r="A1353" s="107">
        <v>40967.451388888891</v>
      </c>
      <c r="B1353" s="92">
        <v>15.76</v>
      </c>
      <c r="C1353" s="92">
        <v>15.69</v>
      </c>
      <c r="D1353" s="92">
        <v>15.58</v>
      </c>
      <c r="E1353" s="92">
        <v>15.5</v>
      </c>
      <c r="F1353" s="92">
        <v>15.42</v>
      </c>
      <c r="G1353" s="92">
        <v>15.36</v>
      </c>
      <c r="H1353" s="92">
        <v>15.25</v>
      </c>
      <c r="I1353" s="92">
        <v>15.06</v>
      </c>
      <c r="J1353" s="92">
        <v>14.88</v>
      </c>
      <c r="K1353" s="92">
        <v>14.56</v>
      </c>
      <c r="L1353" s="92">
        <v>15.56</v>
      </c>
      <c r="N1353" s="92">
        <f t="shared" ca="1" si="105"/>
        <v>15.264885085013571</v>
      </c>
      <c r="O1353" s="92">
        <f t="shared" si="106"/>
        <v>6.641702786207615E-2</v>
      </c>
      <c r="P1353" s="92">
        <f t="shared" si="107"/>
        <v>15.344191303882853</v>
      </c>
      <c r="Q1353" s="92">
        <f t="shared" ca="1" si="108"/>
        <v>0.99483151524256519</v>
      </c>
      <c r="R1353" s="92">
        <f t="shared" ca="1" si="109"/>
        <v>15.479578377174315</v>
      </c>
    </row>
    <row r="1354" spans="1:18" x14ac:dyDescent="0.3">
      <c r="A1354" s="107">
        <v>40967.458333333336</v>
      </c>
      <c r="B1354" s="92">
        <v>16.47</v>
      </c>
      <c r="C1354" s="92">
        <v>16.36</v>
      </c>
      <c r="D1354" s="92">
        <v>16.16</v>
      </c>
      <c r="E1354" s="92">
        <v>15.86</v>
      </c>
      <c r="F1354" s="92">
        <v>15.53</v>
      </c>
      <c r="G1354" s="92">
        <v>15.28</v>
      </c>
      <c r="H1354" s="92">
        <v>15.13</v>
      </c>
      <c r="I1354" s="92">
        <v>14.91</v>
      </c>
      <c r="J1354" s="92">
        <v>14.53</v>
      </c>
      <c r="K1354" s="92">
        <v>13.76</v>
      </c>
      <c r="L1354" s="92">
        <v>15.97</v>
      </c>
      <c r="N1354" s="92">
        <f t="shared" ca="1" si="105"/>
        <v>15.279867135175021</v>
      </c>
      <c r="O1354" s="92">
        <f t="shared" si="106"/>
        <v>9.116467189316213E-2</v>
      </c>
      <c r="P1354" s="92">
        <f t="shared" si="107"/>
        <v>15.258417983252205</v>
      </c>
      <c r="Q1354" s="92">
        <f t="shared" ca="1" si="108"/>
        <v>1.0014057258063294</v>
      </c>
      <c r="R1354" s="92">
        <f t="shared" ca="1" si="109"/>
        <v>15.99244944112708</v>
      </c>
    </row>
    <row r="1355" spans="1:18" x14ac:dyDescent="0.3">
      <c r="A1355" s="107">
        <v>40967.465277777781</v>
      </c>
      <c r="B1355" s="92">
        <v>14.61</v>
      </c>
      <c r="C1355" s="92">
        <v>14.59</v>
      </c>
      <c r="D1355" s="92">
        <v>14.56</v>
      </c>
      <c r="E1355" s="92">
        <v>14.51</v>
      </c>
      <c r="F1355" s="92">
        <v>14.44</v>
      </c>
      <c r="G1355" s="92">
        <v>14.35</v>
      </c>
      <c r="H1355" s="92">
        <v>14.33</v>
      </c>
      <c r="I1355" s="92">
        <v>14.3</v>
      </c>
      <c r="J1355" s="92">
        <v>14.19</v>
      </c>
      <c r="K1355" s="92">
        <v>13.89</v>
      </c>
      <c r="L1355" s="92">
        <v>14.81</v>
      </c>
      <c r="N1355" s="92">
        <f t="shared" ca="1" si="105"/>
        <v>14.360476634497855</v>
      </c>
      <c r="O1355" s="92">
        <f t="shared" si="106"/>
        <v>1.2888403708151632E-2</v>
      </c>
      <c r="P1355" s="92">
        <f t="shared" si="107"/>
        <v>14.347132808987913</v>
      </c>
      <c r="Q1355" s="92">
        <f t="shared" ca="1" si="108"/>
        <v>1.0009300691425664</v>
      </c>
      <c r="R1355" s="92">
        <f t="shared" ca="1" si="109"/>
        <v>14.823774324001409</v>
      </c>
    </row>
    <row r="1356" spans="1:18" x14ac:dyDescent="0.3">
      <c r="A1356" s="107">
        <v>40967.472222222219</v>
      </c>
      <c r="B1356" s="92">
        <v>13.23</v>
      </c>
      <c r="C1356" s="92">
        <v>13.15</v>
      </c>
      <c r="D1356" s="92">
        <v>13.02</v>
      </c>
      <c r="E1356" s="92">
        <v>13</v>
      </c>
      <c r="F1356" s="92">
        <v>13.01</v>
      </c>
      <c r="G1356" s="92">
        <v>12.96</v>
      </c>
      <c r="H1356" s="92">
        <v>12.89</v>
      </c>
      <c r="I1356" s="92">
        <v>12.76</v>
      </c>
      <c r="J1356" s="92">
        <v>12.64</v>
      </c>
      <c r="K1356" s="92">
        <v>12.58</v>
      </c>
      <c r="L1356" s="92">
        <v>13.44</v>
      </c>
      <c r="N1356" s="92">
        <f t="shared" ca="1" si="105"/>
        <v>12.889670727445454</v>
      </c>
      <c r="O1356" s="92">
        <f t="shared" si="106"/>
        <v>5.0048004518455508E-2</v>
      </c>
      <c r="P1356" s="92">
        <f t="shared" si="107"/>
        <v>12.949947541997286</v>
      </c>
      <c r="Q1356" s="92">
        <f t="shared" ca="1" si="108"/>
        <v>0.99534540087082579</v>
      </c>
      <c r="R1356" s="92">
        <f t="shared" ca="1" si="109"/>
        <v>13.377442187703899</v>
      </c>
    </row>
    <row r="1357" spans="1:18" x14ac:dyDescent="0.3">
      <c r="A1357" s="107">
        <v>40967.479166666664</v>
      </c>
      <c r="B1357" s="92">
        <v>13.73</v>
      </c>
      <c r="C1357" s="92">
        <v>13.63</v>
      </c>
      <c r="D1357" s="92">
        <v>13.55</v>
      </c>
      <c r="E1357" s="92">
        <v>13.54</v>
      </c>
      <c r="F1357" s="92">
        <v>13.47</v>
      </c>
      <c r="G1357" s="92">
        <v>13.33</v>
      </c>
      <c r="H1357" s="92">
        <v>13.16</v>
      </c>
      <c r="I1357" s="92">
        <v>13</v>
      </c>
      <c r="J1357" s="92">
        <v>12.86</v>
      </c>
      <c r="K1357" s="92">
        <v>12.38</v>
      </c>
      <c r="L1357" s="92">
        <v>13.61</v>
      </c>
      <c r="N1357" s="92">
        <f t="shared" ca="1" si="105"/>
        <v>13.234366957445097</v>
      </c>
      <c r="O1357" s="92">
        <f t="shared" si="106"/>
        <v>0.11860995397313605</v>
      </c>
      <c r="P1357" s="92">
        <f t="shared" si="107"/>
        <v>13.305509310639337</v>
      </c>
      <c r="Q1357" s="92">
        <f t="shared" ca="1" si="108"/>
        <v>0.99465316572757168</v>
      </c>
      <c r="R1357" s="92">
        <f t="shared" ca="1" si="109"/>
        <v>13.53722958555225</v>
      </c>
    </row>
    <row r="1358" spans="1:18" x14ac:dyDescent="0.3">
      <c r="A1358" s="107">
        <v>40967.486111111109</v>
      </c>
      <c r="B1358" s="92">
        <v>12.86</v>
      </c>
      <c r="C1358" s="92">
        <v>12.79</v>
      </c>
      <c r="D1358" s="92">
        <v>12.64</v>
      </c>
      <c r="E1358" s="92">
        <v>12.42</v>
      </c>
      <c r="F1358" s="92">
        <v>12.18</v>
      </c>
      <c r="G1358" s="92">
        <v>12.06</v>
      </c>
      <c r="H1358" s="92">
        <v>11.99</v>
      </c>
      <c r="I1358" s="92">
        <v>11.81</v>
      </c>
      <c r="J1358" s="92">
        <v>11.61</v>
      </c>
      <c r="K1358" s="92">
        <v>11.38</v>
      </c>
      <c r="L1358" s="92">
        <v>12.48</v>
      </c>
      <c r="N1358" s="92">
        <f t="shared" ca="1" si="105"/>
        <v>12.077694372458275</v>
      </c>
      <c r="O1358" s="92">
        <f t="shared" si="106"/>
        <v>5.3793821533311241E-2</v>
      </c>
      <c r="P1358" s="92">
        <f t="shared" si="107"/>
        <v>12.049945798243931</v>
      </c>
      <c r="Q1358" s="92">
        <f t="shared" ca="1" si="108"/>
        <v>1.0023027965999971</v>
      </c>
      <c r="R1358" s="92">
        <f t="shared" ca="1" si="109"/>
        <v>12.508738901567964</v>
      </c>
    </row>
    <row r="1359" spans="1:18" x14ac:dyDescent="0.3">
      <c r="A1359" s="107">
        <v>40967.493055555555</v>
      </c>
      <c r="B1359" s="92">
        <v>14.08</v>
      </c>
      <c r="C1359" s="92">
        <v>13.98</v>
      </c>
      <c r="D1359" s="92">
        <v>13.78</v>
      </c>
      <c r="E1359" s="92">
        <v>13.57</v>
      </c>
      <c r="F1359" s="92">
        <v>13.42</v>
      </c>
      <c r="G1359" s="92">
        <v>13.26</v>
      </c>
      <c r="H1359" s="92">
        <v>13.06</v>
      </c>
      <c r="I1359" s="92">
        <v>12.82</v>
      </c>
      <c r="J1359" s="92">
        <v>12.49</v>
      </c>
      <c r="K1359" s="92">
        <v>12.09</v>
      </c>
      <c r="L1359" s="92">
        <v>13.59</v>
      </c>
      <c r="N1359" s="92">
        <f t="shared" ca="1" si="105"/>
        <v>13.160502039399173</v>
      </c>
      <c r="O1359" s="92">
        <f t="shared" si="106"/>
        <v>0.14044318890237448</v>
      </c>
      <c r="P1359" s="92">
        <f t="shared" si="107"/>
        <v>13.231158327049286</v>
      </c>
      <c r="Q1359" s="92">
        <f t="shared" ca="1" si="108"/>
        <v>0.9946598562345319</v>
      </c>
      <c r="R1359" s="92">
        <f t="shared" ca="1" si="109"/>
        <v>13.517427446227288</v>
      </c>
    </row>
    <row r="1360" spans="1:18" x14ac:dyDescent="0.3">
      <c r="A1360" s="107">
        <v>40967.5</v>
      </c>
      <c r="B1360" s="92">
        <v>12.88</v>
      </c>
      <c r="C1360" s="92">
        <v>12.84</v>
      </c>
      <c r="D1360" s="92">
        <v>12.75</v>
      </c>
      <c r="E1360" s="92">
        <v>12.71</v>
      </c>
      <c r="F1360" s="92">
        <v>12.62</v>
      </c>
      <c r="G1360" s="92">
        <v>12.46</v>
      </c>
      <c r="H1360" s="92">
        <v>12.28</v>
      </c>
      <c r="I1360" s="92">
        <v>12.09</v>
      </c>
      <c r="J1360" s="92">
        <v>11.88</v>
      </c>
      <c r="K1360" s="92">
        <v>11.6</v>
      </c>
      <c r="L1360" s="92">
        <v>12.66</v>
      </c>
      <c r="N1360" s="92">
        <f t="shared" ca="1" si="105"/>
        <v>12.366605010958132</v>
      </c>
      <c r="O1360" s="92">
        <f t="shared" si="106"/>
        <v>0.13447101571109735</v>
      </c>
      <c r="P1360" s="92">
        <f t="shared" si="107"/>
        <v>12.434049659019502</v>
      </c>
      <c r="Q1360" s="92">
        <f t="shared" ca="1" si="108"/>
        <v>0.99457580998058448</v>
      </c>
      <c r="R1360" s="92">
        <f t="shared" ca="1" si="109"/>
        <v>12.5913297543542</v>
      </c>
    </row>
    <row r="1361" spans="1:18" x14ac:dyDescent="0.3">
      <c r="A1361" s="107">
        <v>40967.506944444445</v>
      </c>
      <c r="B1361" s="92">
        <v>10.67</v>
      </c>
      <c r="C1361" s="92">
        <v>10.6</v>
      </c>
      <c r="D1361" s="92">
        <v>10.44</v>
      </c>
      <c r="E1361" s="92">
        <v>10.3</v>
      </c>
      <c r="F1361" s="92">
        <v>10.19</v>
      </c>
      <c r="G1361" s="92">
        <v>10.130000000000001</v>
      </c>
      <c r="H1361" s="92">
        <v>10.119999999999999</v>
      </c>
      <c r="I1361" s="92">
        <v>10.17</v>
      </c>
      <c r="J1361" s="92">
        <v>10.29</v>
      </c>
      <c r="K1361" s="92">
        <v>10.19</v>
      </c>
      <c r="L1361" s="92">
        <v>11.07</v>
      </c>
      <c r="N1361" s="92">
        <f t="shared" ca="1" si="105"/>
        <v>10.24068544021371</v>
      </c>
      <c r="O1361" s="92">
        <f t="shared" si="106"/>
        <v>9.1268984809642056E-3</v>
      </c>
      <c r="P1361" s="92">
        <f t="shared" si="107"/>
        <v>10.128566654382089</v>
      </c>
      <c r="Q1361" s="92">
        <f t="shared" ca="1" si="108"/>
        <v>1.0110695609415883</v>
      </c>
      <c r="R1361" s="92">
        <f t="shared" ca="1" si="109"/>
        <v>11.192540039623383</v>
      </c>
    </row>
    <row r="1362" spans="1:18" x14ac:dyDescent="0.3">
      <c r="A1362" s="107">
        <v>40967.513888888891</v>
      </c>
      <c r="B1362" s="92">
        <v>12.64</v>
      </c>
      <c r="C1362" s="92">
        <v>12.57</v>
      </c>
      <c r="D1362" s="92">
        <v>12.41</v>
      </c>
      <c r="E1362" s="92">
        <v>12.25</v>
      </c>
      <c r="F1362" s="92">
        <v>12.08</v>
      </c>
      <c r="G1362" s="92">
        <v>11.89</v>
      </c>
      <c r="H1362" s="92">
        <v>11.66</v>
      </c>
      <c r="I1362" s="92">
        <v>11.45</v>
      </c>
      <c r="J1362" s="92">
        <v>11.24</v>
      </c>
      <c r="K1362" s="92">
        <v>10.82</v>
      </c>
      <c r="L1362" s="92">
        <v>12.06</v>
      </c>
      <c r="N1362" s="92">
        <f t="shared" ca="1" si="105"/>
        <v>11.815675477475555</v>
      </c>
      <c r="O1362" s="92">
        <f t="shared" si="106"/>
        <v>0.18050903539777782</v>
      </c>
      <c r="P1362" s="92">
        <f t="shared" si="107"/>
        <v>11.856770622275713</v>
      </c>
      <c r="Q1362" s="92">
        <f t="shared" ca="1" si="108"/>
        <v>0.99653403560637743</v>
      </c>
      <c r="R1362" s="92">
        <f t="shared" ca="1" si="109"/>
        <v>12.018200469412912</v>
      </c>
    </row>
    <row r="1363" spans="1:18" x14ac:dyDescent="0.3">
      <c r="A1363" s="107">
        <v>40967.520833333336</v>
      </c>
      <c r="B1363" s="92">
        <v>12.88</v>
      </c>
      <c r="C1363" s="92">
        <v>12.76</v>
      </c>
      <c r="D1363" s="92">
        <v>12.59</v>
      </c>
      <c r="E1363" s="92">
        <v>12.5</v>
      </c>
      <c r="F1363" s="92">
        <v>12.32</v>
      </c>
      <c r="G1363" s="92">
        <v>12.11</v>
      </c>
      <c r="H1363" s="92">
        <v>11.94</v>
      </c>
      <c r="I1363" s="92">
        <v>11.8</v>
      </c>
      <c r="J1363" s="92">
        <v>11.62</v>
      </c>
      <c r="K1363" s="92">
        <v>11.27</v>
      </c>
      <c r="L1363" s="92">
        <v>12.42</v>
      </c>
      <c r="N1363" s="92">
        <f t="shared" ca="1" si="105"/>
        <v>12.094685546890354</v>
      </c>
      <c r="O1363" s="92">
        <f t="shared" si="106"/>
        <v>0.13064394500511473</v>
      </c>
      <c r="P1363" s="92">
        <f t="shared" si="107"/>
        <v>12.085495680263875</v>
      </c>
      <c r="Q1363" s="92">
        <f t="shared" ca="1" si="108"/>
        <v>1.0007604046097576</v>
      </c>
      <c r="R1363" s="92">
        <f t="shared" ca="1" si="109"/>
        <v>12.429444225253189</v>
      </c>
    </row>
    <row r="1364" spans="1:18" x14ac:dyDescent="0.3">
      <c r="A1364" s="107">
        <v>40967.527777777781</v>
      </c>
      <c r="B1364" s="92">
        <v>14.37</v>
      </c>
      <c r="C1364" s="92">
        <v>14.27</v>
      </c>
      <c r="D1364" s="92">
        <v>14.12</v>
      </c>
      <c r="E1364" s="92">
        <v>14.03</v>
      </c>
      <c r="F1364" s="92">
        <v>13.88</v>
      </c>
      <c r="G1364" s="92">
        <v>13.64</v>
      </c>
      <c r="H1364" s="92">
        <v>13.35</v>
      </c>
      <c r="I1364" s="92">
        <v>13.01</v>
      </c>
      <c r="J1364" s="92">
        <v>12.67</v>
      </c>
      <c r="K1364" s="92">
        <v>12.32</v>
      </c>
      <c r="L1364" s="92">
        <v>13.84</v>
      </c>
      <c r="N1364" s="92">
        <f t="shared" ca="1" si="105"/>
        <v>13.482039314591525</v>
      </c>
      <c r="O1364" s="92">
        <f t="shared" si="106"/>
        <v>0.19859121791875031</v>
      </c>
      <c r="P1364" s="92">
        <f t="shared" si="107"/>
        <v>13.598067093024298</v>
      </c>
      <c r="Q1364" s="92">
        <f t="shared" ca="1" si="108"/>
        <v>0.99146733299379775</v>
      </c>
      <c r="R1364" s="92">
        <f t="shared" ca="1" si="109"/>
        <v>13.72190788863416</v>
      </c>
    </row>
    <row r="1365" spans="1:18" x14ac:dyDescent="0.3">
      <c r="A1365" s="107">
        <v>40967.534722222219</v>
      </c>
      <c r="B1365" s="92">
        <v>17.25</v>
      </c>
      <c r="C1365" s="92">
        <v>17.12</v>
      </c>
      <c r="D1365" s="92">
        <v>16.95</v>
      </c>
      <c r="E1365" s="92">
        <v>16.850000000000001</v>
      </c>
      <c r="F1365" s="92">
        <v>16.73</v>
      </c>
      <c r="G1365" s="92">
        <v>16.59</v>
      </c>
      <c r="H1365" s="92">
        <v>16.37</v>
      </c>
      <c r="I1365" s="92">
        <v>16.11</v>
      </c>
      <c r="J1365" s="92">
        <v>15.89</v>
      </c>
      <c r="K1365" s="92">
        <v>15.61</v>
      </c>
      <c r="L1365" s="92">
        <v>17.2</v>
      </c>
      <c r="N1365" s="92">
        <f t="shared" ca="1" si="105"/>
        <v>16.467618231635139</v>
      </c>
      <c r="O1365" s="92">
        <f t="shared" si="106"/>
        <v>0.12336448204439418</v>
      </c>
      <c r="P1365" s="92">
        <f t="shared" si="107"/>
        <v>16.558299198216208</v>
      </c>
      <c r="Q1365" s="92">
        <f t="shared" ca="1" si="108"/>
        <v>0.99452353375817504</v>
      </c>
      <c r="R1365" s="92">
        <f t="shared" ca="1" si="109"/>
        <v>17.105804780640611</v>
      </c>
    </row>
    <row r="1366" spans="1:18" x14ac:dyDescent="0.3">
      <c r="A1366" s="107">
        <v>40967.541666666664</v>
      </c>
      <c r="B1366" s="92">
        <v>15.6</v>
      </c>
      <c r="C1366" s="92">
        <v>15.52</v>
      </c>
      <c r="D1366" s="92">
        <v>15.32</v>
      </c>
      <c r="E1366" s="92">
        <v>15.05</v>
      </c>
      <c r="F1366" s="92">
        <v>14.81</v>
      </c>
      <c r="G1366" s="92">
        <v>14.59</v>
      </c>
      <c r="H1366" s="92">
        <v>14.42</v>
      </c>
      <c r="I1366" s="92">
        <v>14.3</v>
      </c>
      <c r="J1366" s="92">
        <v>14.11</v>
      </c>
      <c r="K1366" s="92">
        <v>13.68</v>
      </c>
      <c r="L1366" s="92">
        <v>15.2</v>
      </c>
      <c r="N1366" s="92">
        <f t="shared" ca="1" si="105"/>
        <v>14.623413041246982</v>
      </c>
      <c r="O1366" s="92">
        <f t="shared" si="106"/>
        <v>0.10830646371115392</v>
      </c>
      <c r="P1366" s="92">
        <f t="shared" si="107"/>
        <v>14.565520977619771</v>
      </c>
      <c r="Q1366" s="92">
        <f t="shared" ca="1" si="108"/>
        <v>1.0039745961518414</v>
      </c>
      <c r="R1366" s="92">
        <f t="shared" ca="1" si="109"/>
        <v>15.260413861507988</v>
      </c>
    </row>
    <row r="1367" spans="1:18" x14ac:dyDescent="0.3">
      <c r="A1367" s="107">
        <v>40967.548611111109</v>
      </c>
      <c r="B1367" s="92">
        <v>13.9</v>
      </c>
      <c r="C1367" s="92">
        <v>13.89</v>
      </c>
      <c r="D1367" s="92">
        <v>13.85</v>
      </c>
      <c r="E1367" s="92">
        <v>13.72</v>
      </c>
      <c r="F1367" s="92">
        <v>13.56</v>
      </c>
      <c r="G1367" s="92">
        <v>13.42</v>
      </c>
      <c r="H1367" s="92">
        <v>13.24</v>
      </c>
      <c r="I1367" s="92">
        <v>12.98</v>
      </c>
      <c r="J1367" s="92">
        <v>12.72</v>
      </c>
      <c r="K1367" s="92">
        <v>12.3</v>
      </c>
      <c r="L1367" s="92">
        <v>13.37</v>
      </c>
      <c r="N1367" s="92">
        <f t="shared" ca="1" si="105"/>
        <v>13.310117471563897</v>
      </c>
      <c r="O1367" s="92">
        <f t="shared" si="106"/>
        <v>0.12478637575464829</v>
      </c>
      <c r="P1367" s="92">
        <f t="shared" si="107"/>
        <v>13.394061275129634</v>
      </c>
      <c r="Q1367" s="92">
        <f t="shared" ca="1" si="108"/>
        <v>0.99373275947888895</v>
      </c>
      <c r="R1367" s="92">
        <f t="shared" ca="1" si="109"/>
        <v>13.286206994232744</v>
      </c>
    </row>
    <row r="1368" spans="1:18" x14ac:dyDescent="0.3">
      <c r="A1368" s="107">
        <v>40967.555555555555</v>
      </c>
      <c r="B1368" s="92">
        <v>12.61</v>
      </c>
      <c r="C1368" s="92">
        <v>12.51</v>
      </c>
      <c r="D1368" s="92">
        <v>12.3</v>
      </c>
      <c r="E1368" s="92">
        <v>12.09</v>
      </c>
      <c r="F1368" s="92">
        <v>11.91</v>
      </c>
      <c r="G1368" s="92">
        <v>11.81</v>
      </c>
      <c r="H1368" s="92">
        <v>11.73</v>
      </c>
      <c r="I1368" s="92">
        <v>11.64</v>
      </c>
      <c r="J1368" s="92">
        <v>11.51</v>
      </c>
      <c r="K1368" s="92">
        <v>11.25</v>
      </c>
      <c r="L1368" s="92">
        <v>12.32</v>
      </c>
      <c r="N1368" s="92">
        <f t="shared" ca="1" si="105"/>
        <v>11.839442702469237</v>
      </c>
      <c r="O1368" s="92">
        <f t="shared" si="106"/>
        <v>6.2810668055070018E-2</v>
      </c>
      <c r="P1368" s="92">
        <f t="shared" si="107"/>
        <v>11.798504685751666</v>
      </c>
      <c r="Q1368" s="92">
        <f t="shared" ca="1" si="108"/>
        <v>1.0034697631443932</v>
      </c>
      <c r="R1368" s="92">
        <f t="shared" ca="1" si="109"/>
        <v>12.362747481938925</v>
      </c>
    </row>
    <row r="1369" spans="1:18" x14ac:dyDescent="0.3">
      <c r="A1369" s="107">
        <v>40967.5625</v>
      </c>
      <c r="B1369" s="92">
        <v>14.02</v>
      </c>
      <c r="C1369" s="92">
        <v>13.93</v>
      </c>
      <c r="D1369" s="92">
        <v>13.77</v>
      </c>
      <c r="E1369" s="92">
        <v>13.61</v>
      </c>
      <c r="F1369" s="92">
        <v>13.44</v>
      </c>
      <c r="G1369" s="92">
        <v>13.28</v>
      </c>
      <c r="H1369" s="92">
        <v>13.08</v>
      </c>
      <c r="I1369" s="92">
        <v>12.81</v>
      </c>
      <c r="J1369" s="92">
        <v>12.47</v>
      </c>
      <c r="K1369" s="92">
        <v>11.98</v>
      </c>
      <c r="L1369" s="92">
        <v>13.14</v>
      </c>
      <c r="N1369" s="92">
        <f t="shared" ca="1" si="105"/>
        <v>13.160747931553187</v>
      </c>
      <c r="O1369" s="92">
        <f t="shared" si="106"/>
        <v>0.1402300651039822</v>
      </c>
      <c r="P1369" s="92">
        <f t="shared" si="107"/>
        <v>13.251158611158612</v>
      </c>
      <c r="Q1369" s="92">
        <f t="shared" ca="1" si="108"/>
        <v>0.99317714908873767</v>
      </c>
      <c r="R1369" s="92">
        <f t="shared" ca="1" si="109"/>
        <v>13.050347739026014</v>
      </c>
    </row>
    <row r="1370" spans="1:18" x14ac:dyDescent="0.3">
      <c r="A1370" s="107">
        <v>40967.569444444445</v>
      </c>
      <c r="B1370" s="92">
        <v>14.08</v>
      </c>
      <c r="C1370" s="92">
        <v>13.95</v>
      </c>
      <c r="D1370" s="92">
        <v>13.72</v>
      </c>
      <c r="E1370" s="92">
        <v>13.58</v>
      </c>
      <c r="F1370" s="92">
        <v>13.49</v>
      </c>
      <c r="G1370" s="92">
        <v>13.36</v>
      </c>
      <c r="H1370" s="92">
        <v>13.22</v>
      </c>
      <c r="I1370" s="92">
        <v>13.07</v>
      </c>
      <c r="J1370" s="92">
        <v>12.86</v>
      </c>
      <c r="K1370" s="92">
        <v>12.56</v>
      </c>
      <c r="L1370" s="92">
        <v>13.31</v>
      </c>
      <c r="N1370" s="92">
        <f t="shared" ca="1" si="105"/>
        <v>13.30531741846492</v>
      </c>
      <c r="O1370" s="92">
        <f t="shared" si="106"/>
        <v>9.7347608620320658E-2</v>
      </c>
      <c r="P1370" s="92">
        <f t="shared" si="107"/>
        <v>13.339851021554706</v>
      </c>
      <c r="Q1370" s="92">
        <f t="shared" ca="1" si="108"/>
        <v>0.99741124522050617</v>
      </c>
      <c r="R1370" s="92">
        <f t="shared" ca="1" si="109"/>
        <v>13.275543673884938</v>
      </c>
    </row>
    <row r="1371" spans="1:18" x14ac:dyDescent="0.3">
      <c r="A1371" s="107">
        <v>40967.576388888891</v>
      </c>
      <c r="B1371" s="92">
        <v>14.74</v>
      </c>
      <c r="C1371" s="92">
        <v>14.63</v>
      </c>
      <c r="D1371" s="92">
        <v>14.37</v>
      </c>
      <c r="E1371" s="92">
        <v>14.11</v>
      </c>
      <c r="F1371" s="92">
        <v>13.88</v>
      </c>
      <c r="G1371" s="92">
        <v>13.64</v>
      </c>
      <c r="H1371" s="92">
        <v>13.43</v>
      </c>
      <c r="I1371" s="92">
        <v>13.23</v>
      </c>
      <c r="J1371" s="92">
        <v>13.02</v>
      </c>
      <c r="K1371" s="92">
        <v>12.81</v>
      </c>
      <c r="L1371" s="92">
        <v>13.99</v>
      </c>
      <c r="N1371" s="92">
        <f t="shared" ca="1" si="105"/>
        <v>13.645059639735994</v>
      </c>
      <c r="O1371" s="92">
        <f t="shared" si="106"/>
        <v>0.14337979775601481</v>
      </c>
      <c r="P1371" s="92">
        <f t="shared" si="107"/>
        <v>13.609712132790412</v>
      </c>
      <c r="Q1371" s="92">
        <f t="shared" ca="1" si="108"/>
        <v>1.0025972266423195</v>
      </c>
      <c r="R1371" s="92">
        <f t="shared" ca="1" si="109"/>
        <v>14.02633520072605</v>
      </c>
    </row>
    <row r="1372" spans="1:18" x14ac:dyDescent="0.3">
      <c r="A1372" s="107">
        <v>40967.583333333336</v>
      </c>
      <c r="B1372" s="92">
        <v>13.28</v>
      </c>
      <c r="C1372" s="92">
        <v>13.27</v>
      </c>
      <c r="D1372" s="92">
        <v>13.23</v>
      </c>
      <c r="E1372" s="92">
        <v>13.13</v>
      </c>
      <c r="F1372" s="92">
        <v>13</v>
      </c>
      <c r="G1372" s="92">
        <v>12.83</v>
      </c>
      <c r="H1372" s="92">
        <v>12.67</v>
      </c>
      <c r="I1372" s="92">
        <v>12.49</v>
      </c>
      <c r="J1372" s="92">
        <v>12.28</v>
      </c>
      <c r="K1372" s="92">
        <v>11.95</v>
      </c>
      <c r="L1372" s="92">
        <v>12.96</v>
      </c>
      <c r="N1372" s="92">
        <f t="shared" ca="1" si="105"/>
        <v>12.767584255154199</v>
      </c>
      <c r="O1372" s="92">
        <f t="shared" si="106"/>
        <v>0.11596681078645037</v>
      </c>
      <c r="P1372" s="92">
        <f t="shared" si="107"/>
        <v>12.806952756565071</v>
      </c>
      <c r="Q1372" s="92">
        <f t="shared" ca="1" si="108"/>
        <v>0.9969260055721928</v>
      </c>
      <c r="R1372" s="92">
        <f t="shared" ca="1" si="109"/>
        <v>12.920161032215619</v>
      </c>
    </row>
    <row r="1373" spans="1:18" x14ac:dyDescent="0.3">
      <c r="A1373" s="107">
        <v>40967.590277777781</v>
      </c>
      <c r="B1373" s="92">
        <v>12.28</v>
      </c>
      <c r="C1373" s="92">
        <v>12.23</v>
      </c>
      <c r="D1373" s="92">
        <v>12.16</v>
      </c>
      <c r="E1373" s="92">
        <v>12.04</v>
      </c>
      <c r="F1373" s="92">
        <v>11.87</v>
      </c>
      <c r="G1373" s="92">
        <v>11.72</v>
      </c>
      <c r="H1373" s="92">
        <v>11.52</v>
      </c>
      <c r="I1373" s="92">
        <v>11.32</v>
      </c>
      <c r="J1373" s="92">
        <v>11.07</v>
      </c>
      <c r="K1373" s="92">
        <v>10.64</v>
      </c>
      <c r="L1373" s="92">
        <v>12.14</v>
      </c>
      <c r="N1373" s="92">
        <f t="shared" ca="1" si="105"/>
        <v>11.627892589897291</v>
      </c>
      <c r="O1373" s="92">
        <f t="shared" si="106"/>
        <v>0.15905700692149624</v>
      </c>
      <c r="P1373" s="92">
        <f t="shared" si="107"/>
        <v>11.691133507528283</v>
      </c>
      <c r="Q1373" s="92">
        <f t="shared" ca="1" si="108"/>
        <v>0.99459069408537082</v>
      </c>
      <c r="R1373" s="92">
        <f t="shared" ca="1" si="109"/>
        <v>12.074331026196402</v>
      </c>
    </row>
    <row r="1374" spans="1:18" x14ac:dyDescent="0.3">
      <c r="A1374" s="107">
        <v>40967.597222222219</v>
      </c>
      <c r="B1374" s="92">
        <v>10.039999999999999</v>
      </c>
      <c r="C1374" s="92">
        <v>10.029999999999999</v>
      </c>
      <c r="D1374" s="92">
        <v>10.01</v>
      </c>
      <c r="E1374" s="92">
        <v>9.9</v>
      </c>
      <c r="F1374" s="92">
        <v>9.73</v>
      </c>
      <c r="G1374" s="92">
        <v>9.5299999999999994</v>
      </c>
      <c r="H1374" s="92">
        <v>9.33</v>
      </c>
      <c r="I1374" s="92">
        <v>9.17</v>
      </c>
      <c r="J1374" s="92">
        <v>8.9700000000000006</v>
      </c>
      <c r="K1374" s="92">
        <v>8.52</v>
      </c>
      <c r="L1374" s="92">
        <v>10.28</v>
      </c>
      <c r="N1374" s="92">
        <f t="shared" ca="1" si="105"/>
        <v>9.4750404743956302</v>
      </c>
      <c r="O1374" s="92">
        <f t="shared" si="106"/>
        <v>0.19599852345130295</v>
      </c>
      <c r="P1374" s="92">
        <f t="shared" si="107"/>
        <v>9.5010842150817911</v>
      </c>
      <c r="Q1374" s="92">
        <f t="shared" ca="1" si="108"/>
        <v>0.99725886645180772</v>
      </c>
      <c r="R1374" s="92">
        <f t="shared" ca="1" si="109"/>
        <v>10.251821147124582</v>
      </c>
    </row>
    <row r="1375" spans="1:18" x14ac:dyDescent="0.3">
      <c r="A1375" s="107">
        <v>40967.604166666664</v>
      </c>
      <c r="B1375" s="92">
        <v>9.84</v>
      </c>
      <c r="C1375" s="92">
        <v>9.83</v>
      </c>
      <c r="D1375" s="92">
        <v>9.7799999999999994</v>
      </c>
      <c r="E1375" s="92">
        <v>9.65</v>
      </c>
      <c r="F1375" s="92">
        <v>9.51</v>
      </c>
      <c r="G1375" s="92">
        <v>9.41</v>
      </c>
      <c r="H1375" s="92">
        <v>9.3000000000000007</v>
      </c>
      <c r="I1375" s="92">
        <v>9.2200000000000006</v>
      </c>
      <c r="J1375" s="92">
        <v>9.2200000000000006</v>
      </c>
      <c r="K1375" s="92">
        <v>9.11</v>
      </c>
      <c r="L1375" s="92">
        <v>9.6</v>
      </c>
      <c r="N1375" s="92">
        <f t="shared" ca="1" si="105"/>
        <v>9.4303085273770488</v>
      </c>
      <c r="O1375" s="92">
        <f t="shared" si="106"/>
        <v>0.10866060372337205</v>
      </c>
      <c r="P1375" s="92">
        <f t="shared" si="107"/>
        <v>9.3941603731371028</v>
      </c>
      <c r="Q1375" s="92">
        <f t="shared" ca="1" si="108"/>
        <v>1.0038479388049744</v>
      </c>
      <c r="R1375" s="92">
        <f t="shared" ca="1" si="109"/>
        <v>9.6369402125277528</v>
      </c>
    </row>
    <row r="1376" spans="1:18" x14ac:dyDescent="0.3">
      <c r="A1376" s="107">
        <v>40967.611111111109</v>
      </c>
      <c r="B1376" s="92">
        <v>10.16</v>
      </c>
      <c r="C1376" s="92">
        <v>10.09</v>
      </c>
      <c r="D1376" s="92">
        <v>9.92</v>
      </c>
      <c r="E1376" s="92">
        <v>9.7799999999999994</v>
      </c>
      <c r="F1376" s="92">
        <v>9.7100000000000009</v>
      </c>
      <c r="G1376" s="92">
        <v>9.66</v>
      </c>
      <c r="H1376" s="92">
        <v>9.6</v>
      </c>
      <c r="I1376" s="92">
        <v>9.5</v>
      </c>
      <c r="J1376" s="92">
        <v>9.35</v>
      </c>
      <c r="K1376" s="92">
        <v>8.99</v>
      </c>
      <c r="L1376" s="92">
        <v>10.23</v>
      </c>
      <c r="N1376" s="92">
        <f t="shared" ca="1" si="105"/>
        <v>9.623855413940543</v>
      </c>
      <c r="O1376" s="92">
        <f t="shared" si="106"/>
        <v>5.7576410312533938E-2</v>
      </c>
      <c r="P1376" s="92">
        <f t="shared" si="107"/>
        <v>9.6513806033164151</v>
      </c>
      <c r="Q1376" s="92">
        <f t="shared" ca="1" si="108"/>
        <v>0.99714805679029861</v>
      </c>
      <c r="R1376" s="92">
        <f t="shared" ca="1" si="109"/>
        <v>10.200824620964756</v>
      </c>
    </row>
    <row r="1377" spans="1:18" x14ac:dyDescent="0.3">
      <c r="A1377" s="107">
        <v>40967.618055555555</v>
      </c>
      <c r="B1377" s="92">
        <v>10.119999999999999</v>
      </c>
      <c r="C1377" s="92">
        <v>10.029999999999999</v>
      </c>
      <c r="D1377" s="92">
        <v>9.9600000000000009</v>
      </c>
      <c r="E1377" s="92">
        <v>9.89</v>
      </c>
      <c r="F1377" s="92">
        <v>9.76</v>
      </c>
      <c r="G1377" s="92">
        <v>9.61</v>
      </c>
      <c r="H1377" s="92">
        <v>9.48</v>
      </c>
      <c r="I1377" s="92">
        <v>9.33</v>
      </c>
      <c r="J1377" s="92">
        <v>9.11</v>
      </c>
      <c r="K1377" s="92">
        <v>8.69</v>
      </c>
      <c r="L1377" s="92">
        <v>9.7200000000000006</v>
      </c>
      <c r="N1377" s="92">
        <f t="shared" ca="1" si="105"/>
        <v>9.5527667937919247</v>
      </c>
      <c r="O1377" s="92">
        <f t="shared" si="106"/>
        <v>0.12586133950327466</v>
      </c>
      <c r="P1377" s="92">
        <f t="shared" si="107"/>
        <v>9.591265545387234</v>
      </c>
      <c r="Q1377" s="92">
        <f t="shared" ca="1" si="108"/>
        <v>0.99598606133746093</v>
      </c>
      <c r="R1377" s="92">
        <f t="shared" ca="1" si="109"/>
        <v>9.6809845162001213</v>
      </c>
    </row>
    <row r="1378" spans="1:18" x14ac:dyDescent="0.3">
      <c r="A1378" s="107">
        <v>40967.625</v>
      </c>
      <c r="B1378" s="92">
        <v>10.82</v>
      </c>
      <c r="C1378" s="92">
        <v>10.74</v>
      </c>
      <c r="D1378" s="92">
        <v>10.58</v>
      </c>
      <c r="E1378" s="92">
        <v>10.44</v>
      </c>
      <c r="F1378" s="92">
        <v>10.33</v>
      </c>
      <c r="G1378" s="92">
        <v>10.28</v>
      </c>
      <c r="H1378" s="92">
        <v>10.25</v>
      </c>
      <c r="I1378" s="92">
        <v>10.14</v>
      </c>
      <c r="J1378" s="92">
        <v>10</v>
      </c>
      <c r="K1378" s="92">
        <v>9.6300000000000008</v>
      </c>
      <c r="L1378" s="92">
        <v>10.81</v>
      </c>
      <c r="N1378" s="92">
        <f t="shared" ca="1" si="105"/>
        <v>10.265963294045562</v>
      </c>
      <c r="O1378" s="92">
        <f t="shared" si="106"/>
        <v>2.7007278728619886E-2</v>
      </c>
      <c r="P1378" s="92">
        <f t="shared" si="107"/>
        <v>10.275696398956661</v>
      </c>
      <c r="Q1378" s="92">
        <f t="shared" ca="1" si="108"/>
        <v>0.9990528033786511</v>
      </c>
      <c r="R1378" s="92">
        <f t="shared" ca="1" si="109"/>
        <v>10.799760804523219</v>
      </c>
    </row>
    <row r="1379" spans="1:18" x14ac:dyDescent="0.3">
      <c r="A1379" s="107">
        <v>40967.631944444445</v>
      </c>
      <c r="B1379" s="92">
        <v>11.29</v>
      </c>
      <c r="C1379" s="92">
        <v>11.18</v>
      </c>
      <c r="D1379" s="92">
        <v>10.95</v>
      </c>
      <c r="E1379" s="92">
        <v>10.72</v>
      </c>
      <c r="F1379" s="92">
        <v>10.53</v>
      </c>
      <c r="G1379" s="92">
        <v>10.33</v>
      </c>
      <c r="H1379" s="92">
        <v>10.14</v>
      </c>
      <c r="I1379" s="92">
        <v>10</v>
      </c>
      <c r="J1379" s="92">
        <v>9.91</v>
      </c>
      <c r="K1379" s="92">
        <v>9.5299999999999994</v>
      </c>
      <c r="L1379" s="92">
        <v>10.89</v>
      </c>
      <c r="N1379" s="92">
        <f t="shared" ca="1" si="105"/>
        <v>10.342850284688881</v>
      </c>
      <c r="O1379" s="92">
        <f t="shared" si="106"/>
        <v>0.17155225963753937</v>
      </c>
      <c r="P1379" s="92">
        <f t="shared" si="107"/>
        <v>10.302560997848479</v>
      </c>
      <c r="Q1379" s="92">
        <f t="shared" ca="1" si="108"/>
        <v>1.0039106089106209</v>
      </c>
      <c r="R1379" s="92">
        <f t="shared" ca="1" si="109"/>
        <v>10.932586531036662</v>
      </c>
    </row>
    <row r="1380" spans="1:18" x14ac:dyDescent="0.3">
      <c r="A1380" s="107">
        <v>40967.638888888891</v>
      </c>
      <c r="B1380" s="92">
        <v>11.07</v>
      </c>
      <c r="C1380" s="92">
        <v>11.07</v>
      </c>
      <c r="D1380" s="92">
        <v>11.04</v>
      </c>
      <c r="E1380" s="92">
        <v>10.97</v>
      </c>
      <c r="F1380" s="92">
        <v>10.84</v>
      </c>
      <c r="G1380" s="92">
        <v>10.67</v>
      </c>
      <c r="H1380" s="92">
        <v>10.47</v>
      </c>
      <c r="I1380" s="92">
        <v>10.26</v>
      </c>
      <c r="J1380" s="92">
        <v>10.09</v>
      </c>
      <c r="K1380" s="92">
        <v>9.83</v>
      </c>
      <c r="L1380" s="92">
        <v>11.15</v>
      </c>
      <c r="N1380" s="92">
        <f t="shared" ca="1" si="105"/>
        <v>10.586261519181807</v>
      </c>
      <c r="O1380" s="92">
        <f t="shared" si="106"/>
        <v>0.17485827213029509</v>
      </c>
      <c r="P1380" s="92">
        <f t="shared" si="107"/>
        <v>10.641112428990338</v>
      </c>
      <c r="Q1380" s="92">
        <f t="shared" ca="1" si="108"/>
        <v>0.99484537822764685</v>
      </c>
      <c r="R1380" s="92">
        <f t="shared" ca="1" si="109"/>
        <v>11.092525967238263</v>
      </c>
    </row>
    <row r="1381" spans="1:18" x14ac:dyDescent="0.3">
      <c r="A1381" s="107">
        <v>40967.645833333336</v>
      </c>
      <c r="B1381" s="92">
        <v>11.04</v>
      </c>
      <c r="C1381" s="92">
        <v>10.99</v>
      </c>
      <c r="D1381" s="92">
        <v>10.87</v>
      </c>
      <c r="E1381" s="92">
        <v>10.8</v>
      </c>
      <c r="F1381" s="92">
        <v>10.71</v>
      </c>
      <c r="G1381" s="92">
        <v>10.54</v>
      </c>
      <c r="H1381" s="92">
        <v>10.31</v>
      </c>
      <c r="I1381" s="92">
        <v>10.09</v>
      </c>
      <c r="J1381" s="92">
        <v>9.91</v>
      </c>
      <c r="K1381" s="92">
        <v>9.6300000000000008</v>
      </c>
      <c r="L1381" s="92">
        <v>10.67</v>
      </c>
      <c r="N1381" s="92">
        <f t="shared" ca="1" si="105"/>
        <v>10.430182179518042</v>
      </c>
      <c r="O1381" s="92">
        <f t="shared" si="106"/>
        <v>0.20388609394743912</v>
      </c>
      <c r="P1381" s="92">
        <f t="shared" si="107"/>
        <v>10.506734737048367</v>
      </c>
      <c r="Q1381" s="92">
        <f t="shared" ca="1" si="108"/>
        <v>0.99271395353112046</v>
      </c>
      <c r="R1381" s="92">
        <f t="shared" ca="1" si="109"/>
        <v>10.592257884177055</v>
      </c>
    </row>
    <row r="1382" spans="1:18" x14ac:dyDescent="0.3">
      <c r="A1382" s="107">
        <v>40967.652777777781</v>
      </c>
      <c r="B1382" s="92">
        <v>10.32</v>
      </c>
      <c r="C1382" s="92">
        <v>10.24</v>
      </c>
      <c r="D1382" s="92">
        <v>10.07</v>
      </c>
      <c r="E1382" s="92">
        <v>9.86</v>
      </c>
      <c r="F1382" s="92">
        <v>9.66</v>
      </c>
      <c r="G1382" s="92">
        <v>9.49</v>
      </c>
      <c r="H1382" s="92">
        <v>9.36</v>
      </c>
      <c r="I1382" s="92">
        <v>9.16</v>
      </c>
      <c r="J1382" s="92">
        <v>8.93</v>
      </c>
      <c r="K1382" s="92">
        <v>8.5299999999999994</v>
      </c>
      <c r="L1382" s="92">
        <v>9.5299999999999994</v>
      </c>
      <c r="N1382" s="92">
        <f t="shared" ca="1" si="105"/>
        <v>9.4690942062316115</v>
      </c>
      <c r="O1382" s="92">
        <f t="shared" si="106"/>
        <v>0.12746386859092884</v>
      </c>
      <c r="P1382" s="92">
        <f t="shared" si="107"/>
        <v>9.4712641572861678</v>
      </c>
      <c r="Q1382" s="92">
        <f t="shared" ca="1" si="108"/>
        <v>0.99977089108502093</v>
      </c>
      <c r="R1382" s="92">
        <f t="shared" ca="1" si="109"/>
        <v>9.5278165920402493</v>
      </c>
    </row>
    <row r="1383" spans="1:18" x14ac:dyDescent="0.3">
      <c r="A1383" s="107">
        <v>40967.659722222219</v>
      </c>
      <c r="B1383" s="92">
        <v>9.8000000000000007</v>
      </c>
      <c r="C1383" s="92">
        <v>9.7100000000000009</v>
      </c>
      <c r="D1383" s="92">
        <v>9.6</v>
      </c>
      <c r="E1383" s="92">
        <v>9.5399999999999991</v>
      </c>
      <c r="F1383" s="92">
        <v>9.4700000000000006</v>
      </c>
      <c r="G1383" s="92">
        <v>9.32</v>
      </c>
      <c r="H1383" s="92">
        <v>9.1</v>
      </c>
      <c r="I1383" s="92">
        <v>8.8699999999999992</v>
      </c>
      <c r="J1383" s="92">
        <v>8.66</v>
      </c>
      <c r="K1383" s="92">
        <v>8.34</v>
      </c>
      <c r="L1383" s="92">
        <v>9.19</v>
      </c>
      <c r="N1383" s="92">
        <f t="shared" ca="1" si="105"/>
        <v>9.1884215539662701</v>
      </c>
      <c r="O1383" s="92">
        <f t="shared" si="106"/>
        <v>0.22075061328126616</v>
      </c>
      <c r="P1383" s="92">
        <f t="shared" si="107"/>
        <v>9.2881562776330533</v>
      </c>
      <c r="Q1383" s="92">
        <f t="shared" ca="1" si="108"/>
        <v>0.9892621613282977</v>
      </c>
      <c r="R1383" s="92">
        <f t="shared" ca="1" si="109"/>
        <v>9.0913192626070547</v>
      </c>
    </row>
    <row r="1384" spans="1:18" x14ac:dyDescent="0.3">
      <c r="A1384" s="107">
        <v>40967.666666666664</v>
      </c>
      <c r="B1384" s="92">
        <v>9.4499999999999993</v>
      </c>
      <c r="C1384" s="92">
        <v>9.3800000000000008</v>
      </c>
      <c r="D1384" s="92">
        <v>9.2200000000000006</v>
      </c>
      <c r="E1384" s="92">
        <v>9.02</v>
      </c>
      <c r="F1384" s="92">
        <v>8.82</v>
      </c>
      <c r="G1384" s="92">
        <v>8.6199999999999992</v>
      </c>
      <c r="H1384" s="92">
        <v>8.4</v>
      </c>
      <c r="I1384" s="92">
        <v>8.18</v>
      </c>
      <c r="J1384" s="92">
        <v>8</v>
      </c>
      <c r="K1384" s="92">
        <v>7.74</v>
      </c>
      <c r="L1384" s="92">
        <v>8.6</v>
      </c>
      <c r="N1384" s="92">
        <f t="shared" ca="1" si="105"/>
        <v>8.5790526723328426</v>
      </c>
      <c r="O1384" s="92">
        <f t="shared" si="106"/>
        <v>0.23891065906638181</v>
      </c>
      <c r="P1384" s="92">
        <f t="shared" si="107"/>
        <v>8.5881295873319132</v>
      </c>
      <c r="Q1384" s="92">
        <f t="shared" ca="1" si="108"/>
        <v>0.99894308592962322</v>
      </c>
      <c r="R1384" s="92">
        <f t="shared" ca="1" si="109"/>
        <v>8.5909105389947591</v>
      </c>
    </row>
    <row r="1385" spans="1:18" x14ac:dyDescent="0.3">
      <c r="A1385" s="107">
        <v>40967.673611111109</v>
      </c>
      <c r="B1385" s="92">
        <v>8.9600000000000009</v>
      </c>
      <c r="C1385" s="92">
        <v>8.89</v>
      </c>
      <c r="D1385" s="92">
        <v>8.75</v>
      </c>
      <c r="E1385" s="92">
        <v>8.57</v>
      </c>
      <c r="F1385" s="92">
        <v>8.41</v>
      </c>
      <c r="G1385" s="92">
        <v>8.26</v>
      </c>
      <c r="H1385" s="92">
        <v>8.07</v>
      </c>
      <c r="I1385" s="92">
        <v>7.91</v>
      </c>
      <c r="J1385" s="92">
        <v>7.76</v>
      </c>
      <c r="K1385" s="92">
        <v>7.52</v>
      </c>
      <c r="L1385" s="92">
        <v>8.58</v>
      </c>
      <c r="N1385" s="92">
        <f t="shared" ca="1" si="105"/>
        <v>8.2226118079507522</v>
      </c>
      <c r="O1385" s="92">
        <f t="shared" si="106"/>
        <v>0.21504791037462023</v>
      </c>
      <c r="P1385" s="92">
        <f t="shared" si="107"/>
        <v>8.2325058397085478</v>
      </c>
      <c r="Q1385" s="92">
        <f t="shared" ca="1" si="108"/>
        <v>0.99879817494813394</v>
      </c>
      <c r="R1385" s="92">
        <f t="shared" ca="1" si="109"/>
        <v>8.5696883410549898</v>
      </c>
    </row>
    <row r="1386" spans="1:18" x14ac:dyDescent="0.3">
      <c r="A1386" s="107">
        <v>40967.680555555555</v>
      </c>
      <c r="B1386" s="92">
        <v>8.59</v>
      </c>
      <c r="C1386" s="92">
        <v>8.48</v>
      </c>
      <c r="D1386" s="92">
        <v>8.31</v>
      </c>
      <c r="E1386" s="92">
        <v>8.1300000000000008</v>
      </c>
      <c r="F1386" s="92">
        <v>7.92</v>
      </c>
      <c r="G1386" s="92">
        <v>7.74</v>
      </c>
      <c r="H1386" s="92">
        <v>7.6</v>
      </c>
      <c r="I1386" s="92">
        <v>7.48</v>
      </c>
      <c r="J1386" s="92">
        <v>7.31</v>
      </c>
      <c r="K1386" s="92">
        <v>7</v>
      </c>
      <c r="L1386" s="92">
        <v>7.72</v>
      </c>
      <c r="N1386" s="92">
        <f t="shared" ca="1" si="105"/>
        <v>7.7575876306701037</v>
      </c>
      <c r="O1386" s="92">
        <f t="shared" si="106"/>
        <v>0.16867974912794878</v>
      </c>
      <c r="P1386" s="92">
        <f t="shared" si="107"/>
        <v>7.7197844704102243</v>
      </c>
      <c r="Q1386" s="92">
        <f t="shared" ca="1" si="108"/>
        <v>1.0048969191309391</v>
      </c>
      <c r="R1386" s="92">
        <f t="shared" ca="1" si="109"/>
        <v>7.7578042156908502</v>
      </c>
    </row>
    <row r="1387" spans="1:18" x14ac:dyDescent="0.3">
      <c r="A1387" s="107">
        <v>40967.6875</v>
      </c>
      <c r="B1387" s="92">
        <v>8.01</v>
      </c>
      <c r="C1387" s="92">
        <v>7.98</v>
      </c>
      <c r="D1387" s="92">
        <v>7.92</v>
      </c>
      <c r="E1387" s="92">
        <v>7.79</v>
      </c>
      <c r="F1387" s="92">
        <v>7.61</v>
      </c>
      <c r="G1387" s="92">
        <v>7.44</v>
      </c>
      <c r="H1387" s="92">
        <v>7.29</v>
      </c>
      <c r="I1387" s="92">
        <v>7.14</v>
      </c>
      <c r="J1387" s="92">
        <v>6.97</v>
      </c>
      <c r="K1387" s="92">
        <v>6.68</v>
      </c>
      <c r="L1387" s="92">
        <v>7.9</v>
      </c>
      <c r="N1387" s="92">
        <f t="shared" ca="1" si="105"/>
        <v>7.4198573716590701</v>
      </c>
      <c r="O1387" s="92">
        <f t="shared" si="106"/>
        <v>0.18821391872514834</v>
      </c>
      <c r="P1387" s="92">
        <f t="shared" si="107"/>
        <v>7.4183209546728497</v>
      </c>
      <c r="Q1387" s="92">
        <f t="shared" ca="1" si="108"/>
        <v>1.0002071111503006</v>
      </c>
      <c r="R1387" s="92">
        <f t="shared" ca="1" si="109"/>
        <v>7.901636178087375</v>
      </c>
    </row>
    <row r="1388" spans="1:18" x14ac:dyDescent="0.3">
      <c r="A1388" s="107">
        <v>40967.694444444445</v>
      </c>
      <c r="B1388" s="92">
        <v>8.4499999999999993</v>
      </c>
      <c r="C1388" s="92">
        <v>8.3699999999999992</v>
      </c>
      <c r="D1388" s="92">
        <v>8.27</v>
      </c>
      <c r="E1388" s="92">
        <v>8.19</v>
      </c>
      <c r="F1388" s="92">
        <v>8.08</v>
      </c>
      <c r="G1388" s="92">
        <v>7.93</v>
      </c>
      <c r="H1388" s="92">
        <v>7.79</v>
      </c>
      <c r="I1388" s="92">
        <v>7.61</v>
      </c>
      <c r="J1388" s="92">
        <v>7.37</v>
      </c>
      <c r="K1388" s="92">
        <v>7.01</v>
      </c>
      <c r="L1388" s="92">
        <v>8.01</v>
      </c>
      <c r="N1388" s="92">
        <f t="shared" ca="1" si="105"/>
        <v>7.8558376518120507</v>
      </c>
      <c r="O1388" s="92">
        <f t="shared" si="106"/>
        <v>0.16460203054282052</v>
      </c>
      <c r="P1388" s="92">
        <f t="shared" si="107"/>
        <v>7.9097882780899083</v>
      </c>
      <c r="Q1388" s="92">
        <f t="shared" ca="1" si="108"/>
        <v>0.99317925785355077</v>
      </c>
      <c r="R1388" s="92">
        <f t="shared" ca="1" si="109"/>
        <v>7.9553658554069413</v>
      </c>
    </row>
    <row r="1389" spans="1:18" x14ac:dyDescent="0.3">
      <c r="A1389" s="107">
        <v>40967.701388888891</v>
      </c>
      <c r="B1389" s="92">
        <v>8.5</v>
      </c>
      <c r="C1389" s="92">
        <v>8.36</v>
      </c>
      <c r="D1389" s="92">
        <v>8.1199999999999992</v>
      </c>
      <c r="E1389" s="92">
        <v>7.91</v>
      </c>
      <c r="F1389" s="92">
        <v>7.79</v>
      </c>
      <c r="G1389" s="92">
        <v>7.69</v>
      </c>
      <c r="H1389" s="92">
        <v>7.58</v>
      </c>
      <c r="I1389" s="92">
        <v>7.39</v>
      </c>
      <c r="J1389" s="92">
        <v>7.14</v>
      </c>
      <c r="K1389" s="92">
        <v>6.72</v>
      </c>
      <c r="L1389" s="92">
        <v>7.93</v>
      </c>
      <c r="N1389" s="92">
        <f t="shared" ca="1" si="105"/>
        <v>7.6295274322965518</v>
      </c>
      <c r="O1389" s="92">
        <f t="shared" si="106"/>
        <v>0.13314025139423902</v>
      </c>
      <c r="P1389" s="92">
        <f t="shared" si="107"/>
        <v>7.6741424338293411</v>
      </c>
      <c r="Q1389" s="92">
        <f t="shared" ca="1" si="108"/>
        <v>0.99418632089285752</v>
      </c>
      <c r="R1389" s="92">
        <f t="shared" ca="1" si="109"/>
        <v>7.8838975246803598</v>
      </c>
    </row>
    <row r="1390" spans="1:18" x14ac:dyDescent="0.3">
      <c r="A1390" s="107">
        <v>40967.708333333336</v>
      </c>
      <c r="B1390" s="92">
        <v>8.16</v>
      </c>
      <c r="C1390" s="92">
        <v>8.1199999999999992</v>
      </c>
      <c r="D1390" s="92">
        <v>8.07</v>
      </c>
      <c r="E1390" s="92">
        <v>7.98</v>
      </c>
      <c r="F1390" s="92">
        <v>7.87</v>
      </c>
      <c r="G1390" s="92">
        <v>7.72</v>
      </c>
      <c r="H1390" s="92">
        <v>7.52</v>
      </c>
      <c r="I1390" s="92">
        <v>7.33</v>
      </c>
      <c r="J1390" s="92">
        <v>7.16</v>
      </c>
      <c r="K1390" s="92">
        <v>6.83</v>
      </c>
      <c r="L1390" s="92">
        <v>8.14</v>
      </c>
      <c r="N1390" s="92">
        <f t="shared" ca="1" si="105"/>
        <v>7.6291696295751619</v>
      </c>
      <c r="O1390" s="92">
        <f t="shared" si="106"/>
        <v>0.24255943615768152</v>
      </c>
      <c r="P1390" s="92">
        <f t="shared" si="107"/>
        <v>7.6910220210374778</v>
      </c>
      <c r="Q1390" s="92">
        <f t="shared" ca="1" si="108"/>
        <v>0.99195784496610084</v>
      </c>
      <c r="R1390" s="92">
        <f t="shared" ca="1" si="109"/>
        <v>8.0745368580240608</v>
      </c>
    </row>
    <row r="1391" spans="1:18" x14ac:dyDescent="0.3">
      <c r="A1391" s="107">
        <v>40967.715277777781</v>
      </c>
      <c r="B1391" s="92">
        <v>9.98</v>
      </c>
      <c r="C1391" s="92">
        <v>9.93</v>
      </c>
      <c r="D1391" s="92">
        <v>9.82</v>
      </c>
      <c r="E1391" s="92">
        <v>9.6999999999999993</v>
      </c>
      <c r="F1391" s="92">
        <v>9.57</v>
      </c>
      <c r="G1391" s="92">
        <v>9.3800000000000008</v>
      </c>
      <c r="H1391" s="92">
        <v>9.1</v>
      </c>
      <c r="I1391" s="92">
        <v>8.84</v>
      </c>
      <c r="J1391" s="92">
        <v>8.6300000000000008</v>
      </c>
      <c r="K1391" s="92">
        <v>8.24</v>
      </c>
      <c r="L1391" s="92">
        <v>9.4700000000000006</v>
      </c>
      <c r="N1391" s="92">
        <f t="shared" ca="1" si="105"/>
        <v>9.2499222259236689</v>
      </c>
      <c r="O1391" s="92">
        <f t="shared" si="106"/>
        <v>0.2800512486124761</v>
      </c>
      <c r="P1391" s="92">
        <f t="shared" si="107"/>
        <v>9.339360642650508</v>
      </c>
      <c r="Q1391" s="92">
        <f t="shared" ca="1" si="108"/>
        <v>0.99042349683784603</v>
      </c>
      <c r="R1391" s="92">
        <f t="shared" ca="1" si="109"/>
        <v>9.3793105150544029</v>
      </c>
    </row>
    <row r="1392" spans="1:18" x14ac:dyDescent="0.3">
      <c r="A1392" s="107">
        <v>40967.722222222219</v>
      </c>
      <c r="B1392" s="92">
        <v>10.97</v>
      </c>
      <c r="C1392" s="92">
        <v>10.91</v>
      </c>
      <c r="D1392" s="92">
        <v>10.7</v>
      </c>
      <c r="E1392" s="92">
        <v>10.51</v>
      </c>
      <c r="F1392" s="92">
        <v>10.29</v>
      </c>
      <c r="G1392" s="92">
        <v>10.06</v>
      </c>
      <c r="H1392" s="92">
        <v>9.89</v>
      </c>
      <c r="I1392" s="92">
        <v>9.75</v>
      </c>
      <c r="J1392" s="92">
        <v>9.5399999999999991</v>
      </c>
      <c r="K1392" s="92">
        <v>9.02</v>
      </c>
      <c r="L1392" s="92">
        <v>10.32</v>
      </c>
      <c r="N1392" s="92">
        <f t="shared" ca="1" si="105"/>
        <v>10.066102434976166</v>
      </c>
      <c r="O1392" s="92">
        <f t="shared" si="106"/>
        <v>0.15749426556410376</v>
      </c>
      <c r="P1392" s="92">
        <f t="shared" si="107"/>
        <v>10.035465252969653</v>
      </c>
      <c r="Q1392" s="92">
        <f t="shared" ca="1" si="108"/>
        <v>1.0030528910453302</v>
      </c>
      <c r="R1392" s="92">
        <f t="shared" ca="1" si="109"/>
        <v>10.351505835587808</v>
      </c>
    </row>
    <row r="1393" spans="1:18" x14ac:dyDescent="0.3">
      <c r="A1393" s="107">
        <v>40967.729166666664</v>
      </c>
      <c r="B1393" s="92">
        <v>10.02</v>
      </c>
      <c r="C1393" s="92">
        <v>9.86</v>
      </c>
      <c r="D1393" s="92">
        <v>9.6300000000000008</v>
      </c>
      <c r="E1393" s="92">
        <v>9.36</v>
      </c>
      <c r="F1393" s="92">
        <v>9.1199999999999992</v>
      </c>
      <c r="G1393" s="92">
        <v>8.94</v>
      </c>
      <c r="H1393" s="92">
        <v>8.7200000000000006</v>
      </c>
      <c r="I1393" s="92">
        <v>8.43</v>
      </c>
      <c r="J1393" s="92">
        <v>8.08</v>
      </c>
      <c r="K1393" s="92">
        <v>7.48</v>
      </c>
      <c r="L1393" s="92">
        <v>9.2899999999999991</v>
      </c>
      <c r="N1393" s="92">
        <f t="shared" ca="1" si="105"/>
        <v>8.8447788996910681</v>
      </c>
      <c r="O1393" s="92">
        <f t="shared" si="106"/>
        <v>0.23025160239697628</v>
      </c>
      <c r="P1393" s="92">
        <f t="shared" si="107"/>
        <v>8.9081423153139365</v>
      </c>
      <c r="Q1393" s="92">
        <f t="shared" ca="1" si="108"/>
        <v>0.99288702252612859</v>
      </c>
      <c r="R1393" s="92">
        <f t="shared" ca="1" si="109"/>
        <v>9.223920439267733</v>
      </c>
    </row>
    <row r="1394" spans="1:18" x14ac:dyDescent="0.3">
      <c r="A1394" s="107">
        <v>40967.736111111109</v>
      </c>
      <c r="B1394" s="92">
        <v>9.08</v>
      </c>
      <c r="C1394" s="92">
        <v>8.9700000000000006</v>
      </c>
      <c r="D1394" s="92">
        <v>8.8000000000000007</v>
      </c>
      <c r="E1394" s="92">
        <v>8.65</v>
      </c>
      <c r="F1394" s="92">
        <v>8.5500000000000007</v>
      </c>
      <c r="G1394" s="92">
        <v>8.4</v>
      </c>
      <c r="H1394" s="92">
        <v>8.18</v>
      </c>
      <c r="I1394" s="92">
        <v>7.96</v>
      </c>
      <c r="J1394" s="92">
        <v>7.78</v>
      </c>
      <c r="K1394" s="92">
        <v>7.39</v>
      </c>
      <c r="L1394" s="92">
        <v>8.5</v>
      </c>
      <c r="N1394" s="92">
        <f t="shared" ca="1" si="105"/>
        <v>8.2977525086385189</v>
      </c>
      <c r="O1394" s="92">
        <f t="shared" si="106"/>
        <v>0.245251604249557</v>
      </c>
      <c r="P1394" s="92">
        <f t="shared" si="107"/>
        <v>8.3681202649750563</v>
      </c>
      <c r="Q1394" s="92">
        <f t="shared" ca="1" si="108"/>
        <v>0.99159097215284264</v>
      </c>
      <c r="R1394" s="92">
        <f t="shared" ca="1" si="109"/>
        <v>8.4285232632991622</v>
      </c>
    </row>
    <row r="1395" spans="1:18" x14ac:dyDescent="0.3">
      <c r="A1395" s="107">
        <v>40967.743055555555</v>
      </c>
      <c r="B1395" s="92">
        <v>9.6</v>
      </c>
      <c r="C1395" s="92">
        <v>9.43</v>
      </c>
      <c r="D1395" s="92">
        <v>9.16</v>
      </c>
      <c r="E1395" s="92">
        <v>8.8699999999999992</v>
      </c>
      <c r="F1395" s="92">
        <v>8.64</v>
      </c>
      <c r="G1395" s="92">
        <v>8.4700000000000006</v>
      </c>
      <c r="H1395" s="92">
        <v>8.35</v>
      </c>
      <c r="I1395" s="92">
        <v>8.25</v>
      </c>
      <c r="J1395" s="92">
        <v>8.07</v>
      </c>
      <c r="K1395" s="92">
        <v>7.63</v>
      </c>
      <c r="L1395" s="92">
        <v>9.0500000000000007</v>
      </c>
      <c r="N1395" s="92">
        <f t="shared" ca="1" si="105"/>
        <v>8.5166648194263246</v>
      </c>
      <c r="O1395" s="92">
        <f t="shared" si="106"/>
        <v>0.1318593210698798</v>
      </c>
      <c r="P1395" s="92">
        <f t="shared" si="107"/>
        <v>8.4527018612429021</v>
      </c>
      <c r="Q1395" s="92">
        <f t="shared" ca="1" si="108"/>
        <v>1.0075671612738057</v>
      </c>
      <c r="R1395" s="92">
        <f t="shared" ca="1" si="109"/>
        <v>9.1184828095279435</v>
      </c>
    </row>
    <row r="1396" spans="1:18" x14ac:dyDescent="0.3">
      <c r="A1396" s="107">
        <v>40967.75</v>
      </c>
      <c r="B1396" s="92">
        <v>9.82</v>
      </c>
      <c r="C1396" s="92">
        <v>9.6999999999999993</v>
      </c>
      <c r="D1396" s="92">
        <v>9.4499999999999993</v>
      </c>
      <c r="E1396" s="92">
        <v>9.2100000000000009</v>
      </c>
      <c r="F1396" s="92">
        <v>9</v>
      </c>
      <c r="G1396" s="92">
        <v>8.7799999999999994</v>
      </c>
      <c r="H1396" s="92">
        <v>8.56</v>
      </c>
      <c r="I1396" s="92">
        <v>8.26</v>
      </c>
      <c r="J1396" s="92">
        <v>7.96</v>
      </c>
      <c r="K1396" s="92">
        <v>7.46</v>
      </c>
      <c r="L1396" s="92">
        <v>8.93</v>
      </c>
      <c r="N1396" s="92">
        <f t="shared" ca="1" si="105"/>
        <v>8.7007234318873667</v>
      </c>
      <c r="O1396" s="92">
        <f t="shared" si="106"/>
        <v>0.23450121884179687</v>
      </c>
      <c r="P1396" s="92">
        <f t="shared" si="107"/>
        <v>8.7481360691356915</v>
      </c>
      <c r="Q1396" s="92">
        <f t="shared" ca="1" si="108"/>
        <v>0.99458025836891117</v>
      </c>
      <c r="R1396" s="92">
        <f t="shared" ca="1" si="109"/>
        <v>8.8816017072343758</v>
      </c>
    </row>
    <row r="1397" spans="1:18" x14ac:dyDescent="0.3">
      <c r="A1397" s="107">
        <v>40967.756944444445</v>
      </c>
      <c r="B1397" s="92">
        <v>8.2200000000000006</v>
      </c>
      <c r="C1397" s="92">
        <v>8.0299999999999994</v>
      </c>
      <c r="D1397" s="92">
        <v>7.73</v>
      </c>
      <c r="E1397" s="92">
        <v>7.5</v>
      </c>
      <c r="F1397" s="92">
        <v>7.32</v>
      </c>
      <c r="G1397" s="92">
        <v>7.17</v>
      </c>
      <c r="H1397" s="92">
        <v>7.02</v>
      </c>
      <c r="I1397" s="92">
        <v>6.82</v>
      </c>
      <c r="J1397" s="92">
        <v>6.61</v>
      </c>
      <c r="K1397" s="92">
        <v>6.25</v>
      </c>
      <c r="L1397" s="92">
        <v>7.3</v>
      </c>
      <c r="N1397" s="92">
        <f t="shared" ca="1" si="105"/>
        <v>7.1414087454269755</v>
      </c>
      <c r="O1397" s="92">
        <f t="shared" si="106"/>
        <v>0.19537691727059586</v>
      </c>
      <c r="P1397" s="92">
        <f t="shared" si="107"/>
        <v>7.1483137836735242</v>
      </c>
      <c r="Q1397" s="92">
        <f t="shared" ca="1" si="108"/>
        <v>0.99903403257670087</v>
      </c>
      <c r="R1397" s="92">
        <f t="shared" ca="1" si="109"/>
        <v>7.2929484378099163</v>
      </c>
    </row>
    <row r="1398" spans="1:18" x14ac:dyDescent="0.3">
      <c r="A1398" s="107">
        <v>40967.763888888891</v>
      </c>
      <c r="B1398" s="92">
        <v>7.87</v>
      </c>
      <c r="C1398" s="92">
        <v>7.74</v>
      </c>
      <c r="D1398" s="92">
        <v>7.49</v>
      </c>
      <c r="E1398" s="92">
        <v>7.3</v>
      </c>
      <c r="F1398" s="92">
        <v>7.07</v>
      </c>
      <c r="G1398" s="92">
        <v>6.81</v>
      </c>
      <c r="H1398" s="92">
        <v>6.57</v>
      </c>
      <c r="I1398" s="92">
        <v>6.32</v>
      </c>
      <c r="J1398" s="92">
        <v>6.05</v>
      </c>
      <c r="K1398" s="92">
        <v>5.7</v>
      </c>
      <c r="L1398" s="92">
        <v>7.06</v>
      </c>
      <c r="N1398" s="92">
        <f t="shared" ca="1" si="105"/>
        <v>6.7649850724674936</v>
      </c>
      <c r="O1398" s="92">
        <f t="shared" si="106"/>
        <v>0.33155068085197359</v>
      </c>
      <c r="P1398" s="92">
        <f t="shared" si="107"/>
        <v>6.7750835348666296</v>
      </c>
      <c r="Q1398" s="92">
        <f t="shared" ca="1" si="108"/>
        <v>0.99850947042244331</v>
      </c>
      <c r="R1398" s="92">
        <f t="shared" ca="1" si="109"/>
        <v>7.0494768611824492</v>
      </c>
    </row>
    <row r="1399" spans="1:18" x14ac:dyDescent="0.3">
      <c r="A1399" s="107">
        <v>40967.770833333336</v>
      </c>
      <c r="B1399" s="92">
        <v>8.25</v>
      </c>
      <c r="C1399" s="92">
        <v>8.09</v>
      </c>
      <c r="D1399" s="92">
        <v>7.78</v>
      </c>
      <c r="E1399" s="92">
        <v>7.54</v>
      </c>
      <c r="F1399" s="92">
        <v>7.36</v>
      </c>
      <c r="G1399" s="92">
        <v>7.16</v>
      </c>
      <c r="H1399" s="92">
        <v>6.95</v>
      </c>
      <c r="I1399" s="92">
        <v>6.69</v>
      </c>
      <c r="J1399" s="92">
        <v>6.45</v>
      </c>
      <c r="K1399" s="92">
        <v>6.15</v>
      </c>
      <c r="L1399" s="92">
        <v>7.11</v>
      </c>
      <c r="N1399" s="92">
        <f t="shared" ca="1" si="105"/>
        <v>7.1056613173123768</v>
      </c>
      <c r="O1399" s="92">
        <f t="shared" si="106"/>
        <v>0.2750885805587282</v>
      </c>
      <c r="P1399" s="92">
        <f t="shared" si="107"/>
        <v>7.12952745266045</v>
      </c>
      <c r="Q1399" s="92">
        <f t="shared" ca="1" si="108"/>
        <v>0.99665249408091316</v>
      </c>
      <c r="R1399" s="92">
        <f t="shared" ca="1" si="109"/>
        <v>7.086199232915293</v>
      </c>
    </row>
    <row r="1400" spans="1:18" x14ac:dyDescent="0.3">
      <c r="A1400" s="107">
        <v>40967.777777777781</v>
      </c>
      <c r="B1400" s="92">
        <v>9.08</v>
      </c>
      <c r="C1400" s="92">
        <v>8.9600000000000009</v>
      </c>
      <c r="D1400" s="92">
        <v>8.7799999999999994</v>
      </c>
      <c r="E1400" s="92">
        <v>8.64</v>
      </c>
      <c r="F1400" s="92">
        <v>8.4600000000000009</v>
      </c>
      <c r="G1400" s="92">
        <v>8.15</v>
      </c>
      <c r="H1400" s="92">
        <v>7.87</v>
      </c>
      <c r="I1400" s="92">
        <v>7.71</v>
      </c>
      <c r="J1400" s="92">
        <v>7.58</v>
      </c>
      <c r="K1400" s="92">
        <v>7.2</v>
      </c>
      <c r="L1400" s="92">
        <v>8.43</v>
      </c>
      <c r="N1400" s="92">
        <f t="shared" ref="N1400:N1463" ca="1" si="110">POWER(SUM(POWER(C1400,Exponent)*$C$1,POWER(D1400,Exponent)*$D$1,POWER(E1400,Exponent)*$E$1,POWER(F1400,Exponent)*$F$1,POWER(G1400,Exponent)*$G$1,POWER(H1400,Exponent)*$H$1,POWER(I1400,Exponent)*$I$1,POWER(J1400,Exponent)*$J$1,POWER(K1400,Exponent)*$K$1),1/Exponent)</f>
        <v>8.1352123994951384</v>
      </c>
      <c r="O1400" s="92">
        <f t="shared" si="106"/>
        <v>0.32306355010498106</v>
      </c>
      <c r="P1400" s="92">
        <f t="shared" si="107"/>
        <v>8.1092800389861619</v>
      </c>
      <c r="Q1400" s="92">
        <f t="shared" ca="1" si="108"/>
        <v>1.0031978622497071</v>
      </c>
      <c r="R1400" s="92">
        <f t="shared" ca="1" si="109"/>
        <v>8.4569579787650309</v>
      </c>
    </row>
    <row r="1401" spans="1:18" x14ac:dyDescent="0.3">
      <c r="A1401" s="107">
        <v>40967.784722222219</v>
      </c>
      <c r="B1401" s="92">
        <v>8.4600000000000009</v>
      </c>
      <c r="C1401" s="92">
        <v>8.32</v>
      </c>
      <c r="D1401" s="92">
        <v>8</v>
      </c>
      <c r="E1401" s="92">
        <v>7.72</v>
      </c>
      <c r="F1401" s="92">
        <v>7.54</v>
      </c>
      <c r="G1401" s="92">
        <v>7.44</v>
      </c>
      <c r="H1401" s="92">
        <v>7.38</v>
      </c>
      <c r="I1401" s="92">
        <v>7.24</v>
      </c>
      <c r="J1401" s="92">
        <v>7</v>
      </c>
      <c r="K1401" s="92">
        <v>6.7</v>
      </c>
      <c r="L1401" s="92">
        <v>7.9</v>
      </c>
      <c r="N1401" s="92">
        <f t="shared" ca="1" si="110"/>
        <v>7.4562365739076988</v>
      </c>
      <c r="O1401" s="92">
        <f t="shared" si="106"/>
        <v>7.4826189886783009E-2</v>
      </c>
      <c r="P1401" s="92">
        <f t="shared" si="107"/>
        <v>7.4313737178342949</v>
      </c>
      <c r="Q1401" s="92">
        <f t="shared" ca="1" si="108"/>
        <v>1.0033456608451459</v>
      </c>
      <c r="R1401" s="92">
        <f t="shared" ca="1" si="109"/>
        <v>7.9264307206766524</v>
      </c>
    </row>
    <row r="1402" spans="1:18" x14ac:dyDescent="0.3">
      <c r="A1402" s="107">
        <v>40967.791666666664</v>
      </c>
      <c r="B1402" s="92">
        <v>9.0500000000000007</v>
      </c>
      <c r="C1402" s="92">
        <v>8.86</v>
      </c>
      <c r="D1402" s="92">
        <v>8.59</v>
      </c>
      <c r="E1402" s="92">
        <v>8.34</v>
      </c>
      <c r="F1402" s="92">
        <v>8.1199999999999992</v>
      </c>
      <c r="G1402" s="92">
        <v>7.89</v>
      </c>
      <c r="H1402" s="92">
        <v>7.71</v>
      </c>
      <c r="I1402" s="92">
        <v>7.6</v>
      </c>
      <c r="J1402" s="92">
        <v>7.38</v>
      </c>
      <c r="K1402" s="92">
        <v>6.89</v>
      </c>
      <c r="L1402" s="92">
        <v>8.1999999999999993</v>
      </c>
      <c r="N1402" s="92">
        <f t="shared" ca="1" si="110"/>
        <v>7.912437719987639</v>
      </c>
      <c r="O1402" s="92">
        <f t="shared" si="106"/>
        <v>0.21326294068595628</v>
      </c>
      <c r="P1402" s="92">
        <f t="shared" si="107"/>
        <v>7.8639550463534906</v>
      </c>
      <c r="Q1402" s="92">
        <f t="shared" ca="1" si="108"/>
        <v>1.0061651768541873</v>
      </c>
      <c r="R1402" s="92">
        <f t="shared" ca="1" si="109"/>
        <v>8.2505544502043353</v>
      </c>
    </row>
    <row r="1403" spans="1:18" x14ac:dyDescent="0.3">
      <c r="A1403" s="107">
        <v>40967.798611111109</v>
      </c>
      <c r="B1403" s="92">
        <v>8.23</v>
      </c>
      <c r="C1403" s="92">
        <v>8.08</v>
      </c>
      <c r="D1403" s="92">
        <v>7.84</v>
      </c>
      <c r="E1403" s="92">
        <v>7.66</v>
      </c>
      <c r="F1403" s="92">
        <v>7.5</v>
      </c>
      <c r="G1403" s="92">
        <v>7.23</v>
      </c>
      <c r="H1403" s="92">
        <v>7</v>
      </c>
      <c r="I1403" s="92">
        <v>6.83</v>
      </c>
      <c r="J1403" s="92">
        <v>6.69</v>
      </c>
      <c r="K1403" s="92">
        <v>6.37</v>
      </c>
      <c r="L1403" s="92">
        <v>7.79</v>
      </c>
      <c r="N1403" s="92">
        <f t="shared" ca="1" si="110"/>
        <v>7.2229301606470635</v>
      </c>
      <c r="O1403" s="92">
        <f t="shared" si="106"/>
        <v>0.29875072730323821</v>
      </c>
      <c r="P1403" s="92">
        <f t="shared" si="107"/>
        <v>7.1965888949282579</v>
      </c>
      <c r="Q1403" s="92">
        <f t="shared" ca="1" si="108"/>
        <v>1.0036602432212529</v>
      </c>
      <c r="R1403" s="92">
        <f t="shared" ca="1" si="109"/>
        <v>7.8185132946935605</v>
      </c>
    </row>
    <row r="1404" spans="1:18" x14ac:dyDescent="0.3">
      <c r="A1404" s="107">
        <v>40967.805555555555</v>
      </c>
      <c r="B1404" s="92">
        <v>8.42</v>
      </c>
      <c r="C1404" s="92">
        <v>8.32</v>
      </c>
      <c r="D1404" s="92">
        <v>8.08</v>
      </c>
      <c r="E1404" s="92">
        <v>7.79</v>
      </c>
      <c r="F1404" s="92">
        <v>7.51</v>
      </c>
      <c r="G1404" s="92">
        <v>7.27</v>
      </c>
      <c r="H1404" s="92">
        <v>7.12</v>
      </c>
      <c r="I1404" s="92">
        <v>6.96</v>
      </c>
      <c r="J1404" s="92">
        <v>6.8</v>
      </c>
      <c r="K1404" s="92">
        <v>6.53</v>
      </c>
      <c r="L1404" s="92">
        <v>7.34</v>
      </c>
      <c r="N1404" s="92">
        <f t="shared" ca="1" si="110"/>
        <v>7.3376935978583564</v>
      </c>
      <c r="O1404" s="92">
        <f t="shared" si="106"/>
        <v>0.19266126513465681</v>
      </c>
      <c r="P1404" s="92">
        <f t="shared" si="107"/>
        <v>7.248316502512913</v>
      </c>
      <c r="Q1404" s="92">
        <f t="shared" ca="1" si="108"/>
        <v>1.012330738498306</v>
      </c>
      <c r="R1404" s="92">
        <f t="shared" ca="1" si="109"/>
        <v>7.4305076205775658</v>
      </c>
    </row>
    <row r="1405" spans="1:18" x14ac:dyDescent="0.3">
      <c r="A1405" s="107">
        <v>40967.8125</v>
      </c>
      <c r="B1405" s="92">
        <v>7.63</v>
      </c>
      <c r="C1405" s="92">
        <v>7.49</v>
      </c>
      <c r="D1405" s="92">
        <v>7.25</v>
      </c>
      <c r="E1405" s="92">
        <v>7.11</v>
      </c>
      <c r="F1405" s="92">
        <v>6.99</v>
      </c>
      <c r="G1405" s="92">
        <v>6.78</v>
      </c>
      <c r="H1405" s="92">
        <v>6.51</v>
      </c>
      <c r="I1405" s="92">
        <v>6.28</v>
      </c>
      <c r="J1405" s="92">
        <v>6.05</v>
      </c>
      <c r="K1405" s="92">
        <v>5.59</v>
      </c>
      <c r="L1405" s="92">
        <v>7.04</v>
      </c>
      <c r="N1405" s="92">
        <f t="shared" ca="1" si="110"/>
        <v>6.6711055888631208</v>
      </c>
      <c r="O1405" s="92">
        <f t="shared" si="106"/>
        <v>0.37553183241208132</v>
      </c>
      <c r="P1405" s="92">
        <f t="shared" si="107"/>
        <v>6.7406393964872846</v>
      </c>
      <c r="Q1405" s="92">
        <f t="shared" ca="1" si="108"/>
        <v>0.98968438993185137</v>
      </c>
      <c r="R1405" s="92">
        <f t="shared" ca="1" si="109"/>
        <v>6.9673781051202335</v>
      </c>
    </row>
    <row r="1406" spans="1:18" x14ac:dyDescent="0.3">
      <c r="A1406" s="107">
        <v>40967.819444444445</v>
      </c>
      <c r="B1406" s="92">
        <v>7.65</v>
      </c>
      <c r="C1406" s="92">
        <v>7.54</v>
      </c>
      <c r="D1406" s="92">
        <v>7.28</v>
      </c>
      <c r="E1406" s="92">
        <v>7.03</v>
      </c>
      <c r="F1406" s="92">
        <v>6.76</v>
      </c>
      <c r="G1406" s="92">
        <v>6.45</v>
      </c>
      <c r="H1406" s="92">
        <v>6.16</v>
      </c>
      <c r="I1406" s="92">
        <v>5.9</v>
      </c>
      <c r="J1406" s="92">
        <v>5.68</v>
      </c>
      <c r="K1406" s="92">
        <v>5.37</v>
      </c>
      <c r="L1406" s="92">
        <v>6.43</v>
      </c>
      <c r="N1406" s="92">
        <f t="shared" ca="1" si="110"/>
        <v>6.4312453027679082</v>
      </c>
      <c r="O1406" s="92">
        <f t="shared" si="106"/>
        <v>0.42511624963904093</v>
      </c>
      <c r="P1406" s="92">
        <f t="shared" si="107"/>
        <v>6.4076273177626737</v>
      </c>
      <c r="Q1406" s="92">
        <f t="shared" ca="1" si="108"/>
        <v>1.0036859173971873</v>
      </c>
      <c r="R1406" s="92">
        <f t="shared" ca="1" si="109"/>
        <v>6.4537004488639136</v>
      </c>
    </row>
    <row r="1407" spans="1:18" x14ac:dyDescent="0.3">
      <c r="A1407" s="107">
        <v>40967.826388888891</v>
      </c>
      <c r="B1407" s="92">
        <v>6.57</v>
      </c>
      <c r="C1407" s="92">
        <v>6.47</v>
      </c>
      <c r="D1407" s="92">
        <v>6.28</v>
      </c>
      <c r="E1407" s="92">
        <v>6.03</v>
      </c>
      <c r="F1407" s="92">
        <v>5.82</v>
      </c>
      <c r="G1407" s="92">
        <v>5.66</v>
      </c>
      <c r="H1407" s="92">
        <v>5.52</v>
      </c>
      <c r="I1407" s="92">
        <v>5.38</v>
      </c>
      <c r="J1407" s="92">
        <v>5.2</v>
      </c>
      <c r="K1407" s="92">
        <v>4.9400000000000004</v>
      </c>
      <c r="L1407" s="92">
        <v>5.17</v>
      </c>
      <c r="N1407" s="92">
        <f t="shared" ca="1" si="110"/>
        <v>5.6752724601286619</v>
      </c>
      <c r="O1407" s="92">
        <f t="shared" si="106"/>
        <v>0.23144997931041514</v>
      </c>
      <c r="P1407" s="92">
        <f t="shared" si="107"/>
        <v>5.6397258070793921</v>
      </c>
      <c r="Q1407" s="92">
        <f t="shared" ca="1" si="108"/>
        <v>1.0063029044789109</v>
      </c>
      <c r="R1407" s="92">
        <f t="shared" ca="1" si="109"/>
        <v>5.2025860161559692</v>
      </c>
    </row>
    <row r="1408" spans="1:18" x14ac:dyDescent="0.3">
      <c r="A1408" s="107">
        <v>40967.833333333336</v>
      </c>
      <c r="B1408" s="92">
        <v>6.33</v>
      </c>
      <c r="C1408" s="92">
        <v>6.2</v>
      </c>
      <c r="D1408" s="92">
        <v>5.9</v>
      </c>
      <c r="E1408" s="92">
        <v>5.61</v>
      </c>
      <c r="F1408" s="92">
        <v>5.28</v>
      </c>
      <c r="G1408" s="92">
        <v>4.95</v>
      </c>
      <c r="H1408" s="92">
        <v>4.72</v>
      </c>
      <c r="I1408" s="92">
        <v>4.55</v>
      </c>
      <c r="J1408" s="92">
        <v>4.4000000000000004</v>
      </c>
      <c r="K1408" s="92">
        <v>4.13</v>
      </c>
      <c r="L1408" s="92">
        <v>4.63</v>
      </c>
      <c r="N1408" s="92">
        <f t="shared" ca="1" si="110"/>
        <v>5.0335847196258667</v>
      </c>
      <c r="O1408" s="92">
        <f t="shared" si="106"/>
        <v>0.43967471497516386</v>
      </c>
      <c r="P1408" s="92">
        <f t="shared" si="107"/>
        <v>4.9163715952161997</v>
      </c>
      <c r="Q1408" s="92">
        <f t="shared" ca="1" si="108"/>
        <v>1.0238413883368214</v>
      </c>
      <c r="R1408" s="92">
        <f t="shared" ca="1" si="109"/>
        <v>4.7403856279994825</v>
      </c>
    </row>
    <row r="1409" spans="1:18" x14ac:dyDescent="0.3">
      <c r="A1409" s="107">
        <v>40967.840277777781</v>
      </c>
      <c r="B1409" s="92">
        <v>6.43</v>
      </c>
      <c r="C1409" s="92">
        <v>6.28</v>
      </c>
      <c r="D1409" s="92">
        <v>5.91</v>
      </c>
      <c r="E1409" s="92">
        <v>5.45</v>
      </c>
      <c r="F1409" s="92">
        <v>5.15</v>
      </c>
      <c r="G1409" s="92">
        <v>4.92</v>
      </c>
      <c r="H1409" s="92">
        <v>4.72</v>
      </c>
      <c r="I1409" s="92">
        <v>4.51</v>
      </c>
      <c r="J1409" s="92">
        <v>4.25</v>
      </c>
      <c r="K1409" s="92">
        <v>3.93</v>
      </c>
      <c r="L1409" s="92">
        <v>5.35</v>
      </c>
      <c r="N1409" s="92">
        <f t="shared" ca="1" si="110"/>
        <v>4.9613813405873497</v>
      </c>
      <c r="O1409" s="92">
        <f t="shared" si="106"/>
        <v>0.38349834768641083</v>
      </c>
      <c r="P1409" s="92">
        <f t="shared" si="107"/>
        <v>4.8908333128075299</v>
      </c>
      <c r="Q1409" s="92">
        <f t="shared" ca="1" si="108"/>
        <v>1.0144245414365436</v>
      </c>
      <c r="R1409" s="92">
        <f t="shared" ca="1" si="109"/>
        <v>5.4271712966855077</v>
      </c>
    </row>
    <row r="1410" spans="1:18" x14ac:dyDescent="0.3">
      <c r="A1410" s="107">
        <v>40967.847222222219</v>
      </c>
      <c r="B1410" s="92">
        <v>5.66</v>
      </c>
      <c r="C1410" s="92">
        <v>5.52</v>
      </c>
      <c r="D1410" s="92">
        <v>5.27</v>
      </c>
      <c r="E1410" s="92">
        <v>5</v>
      </c>
      <c r="F1410" s="92">
        <v>4.78</v>
      </c>
      <c r="G1410" s="92">
        <v>4.66</v>
      </c>
      <c r="H1410" s="92">
        <v>4.57</v>
      </c>
      <c r="I1410" s="92">
        <v>4.4000000000000004</v>
      </c>
      <c r="J1410" s="92">
        <v>4.18</v>
      </c>
      <c r="K1410" s="92">
        <v>3.94</v>
      </c>
      <c r="L1410" s="92">
        <v>4.9400000000000004</v>
      </c>
      <c r="N1410" s="92">
        <f t="shared" ca="1" si="110"/>
        <v>4.6743659203515184</v>
      </c>
      <c r="O1410" s="92">
        <f t="shared" si="106"/>
        <v>0.18021991690117575</v>
      </c>
      <c r="P1410" s="92">
        <f t="shared" si="107"/>
        <v>4.6469973736352186</v>
      </c>
      <c r="Q1410" s="92">
        <f t="shared" ca="1" si="108"/>
        <v>1.0058895119828506</v>
      </c>
      <c r="R1410" s="92">
        <f t="shared" ca="1" si="109"/>
        <v>4.9690941891952827</v>
      </c>
    </row>
    <row r="1411" spans="1:18" x14ac:dyDescent="0.3">
      <c r="A1411" s="107">
        <v>40967.861111111109</v>
      </c>
      <c r="B1411" s="92">
        <v>4.2699999999999996</v>
      </c>
      <c r="C1411" s="92">
        <v>4.2300000000000004</v>
      </c>
      <c r="D1411" s="92">
        <v>4.1900000000000004</v>
      </c>
      <c r="E1411" s="92">
        <v>4.16</v>
      </c>
      <c r="F1411" s="92">
        <v>4.0599999999999996</v>
      </c>
      <c r="G1411" s="92">
        <v>3.91</v>
      </c>
      <c r="H1411" s="92">
        <v>3.78</v>
      </c>
      <c r="I1411" s="92">
        <v>3.71</v>
      </c>
      <c r="J1411" s="92">
        <v>3.61</v>
      </c>
      <c r="K1411" s="92">
        <v>3.41</v>
      </c>
      <c r="L1411" s="92">
        <v>3.98</v>
      </c>
      <c r="N1411" s="92">
        <f t="shared" ca="1" si="110"/>
        <v>3.8956553406873078</v>
      </c>
      <c r="O1411" s="92">
        <f t="shared" ref="O1411:O1474" si="111">LN(G1411/H1411)/LN(97.5/87.5)</f>
        <v>0.31246875776450916</v>
      </c>
      <c r="P1411" s="92">
        <f t="shared" ref="P1411:P1474" si="112">G1411*POWER(96/97.5,O1411)</f>
        <v>3.8911035256648914</v>
      </c>
      <c r="Q1411" s="92">
        <f t="shared" ref="Q1411:Q1474" ca="1" si="113">N1411/P1411</f>
        <v>1.0011698005443426</v>
      </c>
      <c r="R1411" s="92">
        <f t="shared" ref="R1411:R1474" ca="1" si="114">L1411*Q1411</f>
        <v>3.9846558061664834</v>
      </c>
    </row>
    <row r="1412" spans="1:18" x14ac:dyDescent="0.3">
      <c r="A1412" s="107">
        <v>40967.868055555555</v>
      </c>
      <c r="B1412" s="92">
        <v>4.68</v>
      </c>
      <c r="C1412" s="92">
        <v>4.59</v>
      </c>
      <c r="D1412" s="92">
        <v>4.4000000000000004</v>
      </c>
      <c r="E1412" s="92">
        <v>4.2</v>
      </c>
      <c r="F1412" s="92">
        <v>4.04</v>
      </c>
      <c r="G1412" s="92">
        <v>3.93</v>
      </c>
      <c r="H1412" s="92">
        <v>3.86</v>
      </c>
      <c r="I1412" s="92">
        <v>3.76</v>
      </c>
      <c r="J1412" s="92">
        <v>3.65</v>
      </c>
      <c r="K1412" s="92">
        <v>3.61</v>
      </c>
      <c r="L1412" s="92">
        <v>4.45</v>
      </c>
      <c r="N1412" s="92">
        <f t="shared" ca="1" si="110"/>
        <v>3.9721530259156745</v>
      </c>
      <c r="O1412" s="92">
        <f t="shared" si="111"/>
        <v>0.1660812037987745</v>
      </c>
      <c r="P1412" s="92">
        <f t="shared" si="112"/>
        <v>3.9198934484588834</v>
      </c>
      <c r="Q1412" s="92">
        <f t="shared" ca="1" si="113"/>
        <v>1.0133318872423271</v>
      </c>
      <c r="R1412" s="92">
        <f t="shared" ca="1" si="114"/>
        <v>4.5093268982283563</v>
      </c>
    </row>
    <row r="1413" spans="1:18" x14ac:dyDescent="0.3">
      <c r="A1413" s="107">
        <v>40967.875</v>
      </c>
      <c r="B1413" s="92">
        <v>5.21</v>
      </c>
      <c r="C1413" s="92">
        <v>5.15</v>
      </c>
      <c r="D1413" s="92">
        <v>5.04</v>
      </c>
      <c r="E1413" s="92">
        <v>4.9000000000000004</v>
      </c>
      <c r="F1413" s="92">
        <v>4.78</v>
      </c>
      <c r="G1413" s="92">
        <v>4.6399999999999997</v>
      </c>
      <c r="H1413" s="92">
        <v>4.49</v>
      </c>
      <c r="I1413" s="92">
        <v>4.33</v>
      </c>
      <c r="J1413" s="92">
        <v>4.2300000000000004</v>
      </c>
      <c r="K1413" s="92">
        <v>4</v>
      </c>
      <c r="L1413" s="92">
        <v>4.37</v>
      </c>
      <c r="N1413" s="92">
        <f t="shared" ca="1" si="110"/>
        <v>4.6080022860536216</v>
      </c>
      <c r="O1413" s="92">
        <f t="shared" si="111"/>
        <v>0.30367411442151937</v>
      </c>
      <c r="P1413" s="92">
        <f t="shared" si="112"/>
        <v>4.6182052062653058</v>
      </c>
      <c r="Q1413" s="92">
        <f t="shared" ca="1" si="113"/>
        <v>0.99779071744195291</v>
      </c>
      <c r="R1413" s="92">
        <f t="shared" ca="1" si="114"/>
        <v>4.3603454352213342</v>
      </c>
    </row>
    <row r="1414" spans="1:18" x14ac:dyDescent="0.3">
      <c r="A1414" s="107">
        <v>40967.881944444445</v>
      </c>
      <c r="B1414" s="92">
        <v>6.65</v>
      </c>
      <c r="C1414" s="92">
        <v>6.5</v>
      </c>
      <c r="D1414" s="92">
        <v>6.24</v>
      </c>
      <c r="E1414" s="92">
        <v>5.99</v>
      </c>
      <c r="F1414" s="92">
        <v>5.74</v>
      </c>
      <c r="G1414" s="92">
        <v>5.42</v>
      </c>
      <c r="H1414" s="92">
        <v>5.15</v>
      </c>
      <c r="I1414" s="92">
        <v>4.96</v>
      </c>
      <c r="J1414" s="92">
        <v>4.75</v>
      </c>
      <c r="K1414" s="92">
        <v>4.41</v>
      </c>
      <c r="L1414" s="92">
        <v>5.13</v>
      </c>
      <c r="N1414" s="92">
        <f t="shared" ca="1" si="110"/>
        <v>5.4310077843599416</v>
      </c>
      <c r="O1414" s="92">
        <f t="shared" si="111"/>
        <v>0.47220597068098452</v>
      </c>
      <c r="P1414" s="92">
        <f t="shared" si="112"/>
        <v>5.380464162440429</v>
      </c>
      <c r="Q1414" s="92">
        <f t="shared" ca="1" si="113"/>
        <v>1.0093939147987165</v>
      </c>
      <c r="R1414" s="92">
        <f t="shared" ca="1" si="114"/>
        <v>5.1781907829174161</v>
      </c>
    </row>
    <row r="1415" spans="1:18" x14ac:dyDescent="0.3">
      <c r="A1415" s="107">
        <v>40967.888888888891</v>
      </c>
      <c r="B1415" s="92">
        <v>6.8</v>
      </c>
      <c r="C1415" s="92">
        <v>6.72</v>
      </c>
      <c r="D1415" s="92">
        <v>6.57</v>
      </c>
      <c r="E1415" s="92">
        <v>6.45</v>
      </c>
      <c r="F1415" s="92">
        <v>6.33</v>
      </c>
      <c r="G1415" s="92">
        <v>6.17</v>
      </c>
      <c r="H1415" s="92">
        <v>6</v>
      </c>
      <c r="I1415" s="92">
        <v>5.87</v>
      </c>
      <c r="J1415" s="92">
        <v>5.76</v>
      </c>
      <c r="K1415" s="92">
        <v>5.52</v>
      </c>
      <c r="L1415" s="92">
        <v>5.94</v>
      </c>
      <c r="N1415" s="92">
        <f t="shared" ca="1" si="110"/>
        <v>6.1431153697213459</v>
      </c>
      <c r="O1415" s="92">
        <f t="shared" si="111"/>
        <v>0.25818725793188302</v>
      </c>
      <c r="P1415" s="92">
        <f t="shared" si="112"/>
        <v>6.1453509601347225</v>
      </c>
      <c r="Q1415" s="92">
        <f t="shared" ca="1" si="113"/>
        <v>0.99963621436303984</v>
      </c>
      <c r="R1415" s="92">
        <f t="shared" ca="1" si="114"/>
        <v>5.937839113316457</v>
      </c>
    </row>
    <row r="1416" spans="1:18" x14ac:dyDescent="0.3">
      <c r="A1416" s="107">
        <v>40967.895833333336</v>
      </c>
      <c r="B1416" s="92">
        <v>7.37</v>
      </c>
      <c r="C1416" s="92">
        <v>7.28</v>
      </c>
      <c r="D1416" s="92">
        <v>7.1</v>
      </c>
      <c r="E1416" s="92">
        <v>6.9</v>
      </c>
      <c r="F1416" s="92">
        <v>6.73</v>
      </c>
      <c r="G1416" s="92">
        <v>6.56</v>
      </c>
      <c r="H1416" s="92">
        <v>6.39</v>
      </c>
      <c r="I1416" s="92">
        <v>6.19</v>
      </c>
      <c r="J1416" s="92">
        <v>6</v>
      </c>
      <c r="K1416" s="92">
        <v>5.72</v>
      </c>
      <c r="L1416" s="92">
        <v>6.38</v>
      </c>
      <c r="N1416" s="92">
        <f t="shared" ca="1" si="110"/>
        <v>6.5254922014314634</v>
      </c>
      <c r="O1416" s="92">
        <f t="shared" si="111"/>
        <v>0.24263436659866752</v>
      </c>
      <c r="P1416" s="92">
        <f t="shared" si="112"/>
        <v>6.5353686327559108</v>
      </c>
      <c r="Q1416" s="92">
        <f t="shared" ca="1" si="113"/>
        <v>0.99848877211379539</v>
      </c>
      <c r="R1416" s="92">
        <f t="shared" ca="1" si="114"/>
        <v>6.3703583660860144</v>
      </c>
    </row>
    <row r="1417" spans="1:18" x14ac:dyDescent="0.3">
      <c r="A1417" s="107">
        <v>40967.902777777781</v>
      </c>
      <c r="B1417" s="92">
        <v>8.31</v>
      </c>
      <c r="C1417" s="92">
        <v>8.27</v>
      </c>
      <c r="D1417" s="92">
        <v>8.18</v>
      </c>
      <c r="E1417" s="92">
        <v>8.0500000000000007</v>
      </c>
      <c r="F1417" s="92">
        <v>7.92</v>
      </c>
      <c r="G1417" s="92">
        <v>7.75</v>
      </c>
      <c r="H1417" s="92">
        <v>7.55</v>
      </c>
      <c r="I1417" s="92">
        <v>7.39</v>
      </c>
      <c r="J1417" s="92">
        <v>7.29</v>
      </c>
      <c r="K1417" s="92">
        <v>7.16</v>
      </c>
      <c r="L1417" s="92">
        <v>7.82</v>
      </c>
      <c r="N1417" s="92">
        <f t="shared" ca="1" si="110"/>
        <v>7.7132122875837581</v>
      </c>
      <c r="O1417" s="92">
        <f t="shared" si="111"/>
        <v>0.24160811409440769</v>
      </c>
      <c r="P1417" s="92">
        <f t="shared" si="112"/>
        <v>7.7210232925090034</v>
      </c>
      <c r="Q1417" s="92">
        <f t="shared" ca="1" si="113"/>
        <v>0.9989883458928529</v>
      </c>
      <c r="R1417" s="92">
        <f t="shared" ca="1" si="114"/>
        <v>7.8120888648821101</v>
      </c>
    </row>
    <row r="1418" spans="1:18" x14ac:dyDescent="0.3">
      <c r="A1418" s="107">
        <v>40967.909722222219</v>
      </c>
      <c r="B1418" s="92">
        <v>8.6199999999999992</v>
      </c>
      <c r="C1418" s="92">
        <v>8.56</v>
      </c>
      <c r="D1418" s="92">
        <v>8.4</v>
      </c>
      <c r="E1418" s="92">
        <v>8.26</v>
      </c>
      <c r="F1418" s="92">
        <v>8.19</v>
      </c>
      <c r="G1418" s="92">
        <v>8.1</v>
      </c>
      <c r="H1418" s="92">
        <v>7.97</v>
      </c>
      <c r="I1418" s="92">
        <v>7.84</v>
      </c>
      <c r="J1418" s="92">
        <v>7.71</v>
      </c>
      <c r="K1418" s="92">
        <v>7.47</v>
      </c>
      <c r="L1418" s="92">
        <v>8.3000000000000007</v>
      </c>
      <c r="N1418" s="92">
        <f t="shared" ca="1" si="110"/>
        <v>8.0487285666492614</v>
      </c>
      <c r="O1418" s="92">
        <f t="shared" si="111"/>
        <v>0.14951513647810605</v>
      </c>
      <c r="P1418" s="92">
        <f t="shared" si="112"/>
        <v>8.0812450508375857</v>
      </c>
      <c r="Q1418" s="92">
        <f t="shared" ca="1" si="113"/>
        <v>0.99597630266329396</v>
      </c>
      <c r="R1418" s="92">
        <f t="shared" ca="1" si="114"/>
        <v>8.2666033121053406</v>
      </c>
    </row>
    <row r="1419" spans="1:18" x14ac:dyDescent="0.3">
      <c r="A1419" s="107">
        <v>40967.916666666664</v>
      </c>
      <c r="B1419" s="92">
        <v>10.029999999999999</v>
      </c>
      <c r="C1419" s="92">
        <v>9.9</v>
      </c>
      <c r="D1419" s="92">
        <v>9.64</v>
      </c>
      <c r="E1419" s="92">
        <v>9.42</v>
      </c>
      <c r="F1419" s="92">
        <v>9.1999999999999993</v>
      </c>
      <c r="G1419" s="92">
        <v>9</v>
      </c>
      <c r="H1419" s="92">
        <v>8.76</v>
      </c>
      <c r="I1419" s="92">
        <v>8.48</v>
      </c>
      <c r="J1419" s="92">
        <v>8.19</v>
      </c>
      <c r="K1419" s="92">
        <v>7.82</v>
      </c>
      <c r="L1419" s="92">
        <v>9.0299999999999994</v>
      </c>
      <c r="N1419" s="92">
        <f t="shared" ca="1" si="110"/>
        <v>8.9186192974514498</v>
      </c>
      <c r="O1419" s="92">
        <f t="shared" si="111"/>
        <v>0.24977152801821534</v>
      </c>
      <c r="P1419" s="92">
        <f t="shared" si="112"/>
        <v>8.9652148570237067</v>
      </c>
      <c r="Q1419" s="92">
        <f t="shared" ca="1" si="113"/>
        <v>0.99480262767648542</v>
      </c>
      <c r="R1419" s="92">
        <f t="shared" ca="1" si="114"/>
        <v>8.9830677279186624</v>
      </c>
    </row>
    <row r="1420" spans="1:18" x14ac:dyDescent="0.3">
      <c r="A1420" s="107">
        <v>40967.923611111109</v>
      </c>
      <c r="B1420" s="92">
        <v>9.48</v>
      </c>
      <c r="C1420" s="92">
        <v>9.3699999999999992</v>
      </c>
      <c r="D1420" s="92">
        <v>9.15</v>
      </c>
      <c r="E1420" s="92">
        <v>8.91</v>
      </c>
      <c r="F1420" s="92">
        <v>8.7100000000000009</v>
      </c>
      <c r="G1420" s="92">
        <v>8.56</v>
      </c>
      <c r="H1420" s="92">
        <v>8.39</v>
      </c>
      <c r="I1420" s="92">
        <v>8.1999999999999993</v>
      </c>
      <c r="J1420" s="92">
        <v>7.95</v>
      </c>
      <c r="K1420" s="92">
        <v>7.62</v>
      </c>
      <c r="L1420" s="92">
        <v>8.65</v>
      </c>
      <c r="N1420" s="92">
        <f t="shared" ca="1" si="110"/>
        <v>8.5228355861429055</v>
      </c>
      <c r="O1420" s="92">
        <f t="shared" si="111"/>
        <v>0.18537108572113617</v>
      </c>
      <c r="P1420" s="92">
        <f t="shared" si="112"/>
        <v>8.5354336403609725</v>
      </c>
      <c r="Q1420" s="92">
        <f t="shared" ca="1" si="113"/>
        <v>0.99852402880171254</v>
      </c>
      <c r="R1420" s="92">
        <f t="shared" ca="1" si="114"/>
        <v>8.6372328491348132</v>
      </c>
    </row>
    <row r="1421" spans="1:18" x14ac:dyDescent="0.3">
      <c r="A1421" s="107">
        <v>40967.930555555555</v>
      </c>
      <c r="B1421" s="92">
        <v>8.07</v>
      </c>
      <c r="C1421" s="92">
        <v>7.94</v>
      </c>
      <c r="D1421" s="92">
        <v>7.72</v>
      </c>
      <c r="E1421" s="92">
        <v>7.49</v>
      </c>
      <c r="F1421" s="92">
        <v>7.27</v>
      </c>
      <c r="G1421" s="92">
        <v>7.08</v>
      </c>
      <c r="H1421" s="92">
        <v>6.94</v>
      </c>
      <c r="I1421" s="92">
        <v>6.8</v>
      </c>
      <c r="J1421" s="92">
        <v>6.57</v>
      </c>
      <c r="K1421" s="92">
        <v>6.16</v>
      </c>
      <c r="L1421" s="92">
        <v>7.31</v>
      </c>
      <c r="N1421" s="92">
        <f t="shared" ca="1" si="110"/>
        <v>7.0917430988136854</v>
      </c>
      <c r="O1421" s="92">
        <f t="shared" si="111"/>
        <v>0.18456216244304802</v>
      </c>
      <c r="P1421" s="92">
        <f t="shared" si="112"/>
        <v>7.0597696360041544</v>
      </c>
      <c r="Q1421" s="92">
        <f t="shared" ca="1" si="113"/>
        <v>1.0045289668725832</v>
      </c>
      <c r="R1421" s="92">
        <f t="shared" ca="1" si="114"/>
        <v>7.3431067478385827</v>
      </c>
    </row>
    <row r="1422" spans="1:18" x14ac:dyDescent="0.3">
      <c r="A1422" s="107">
        <v>40967.9375</v>
      </c>
      <c r="B1422" s="92">
        <v>7.77</v>
      </c>
      <c r="C1422" s="92">
        <v>7.71</v>
      </c>
      <c r="D1422" s="92">
        <v>7.53</v>
      </c>
      <c r="E1422" s="92">
        <v>7.37</v>
      </c>
      <c r="F1422" s="92">
        <v>7.28</v>
      </c>
      <c r="G1422" s="92">
        <v>7.21</v>
      </c>
      <c r="H1422" s="92">
        <v>7.07</v>
      </c>
      <c r="I1422" s="92">
        <v>6.86</v>
      </c>
      <c r="J1422" s="92">
        <v>6.56</v>
      </c>
      <c r="K1422" s="92">
        <v>6.02</v>
      </c>
      <c r="L1422" s="92">
        <v>6.91</v>
      </c>
      <c r="N1422" s="92">
        <f t="shared" ca="1" si="110"/>
        <v>7.0836777576760062</v>
      </c>
      <c r="O1422" s="92">
        <f t="shared" si="111"/>
        <v>0.18120156959559858</v>
      </c>
      <c r="P1422" s="92">
        <f t="shared" si="112"/>
        <v>7.1897727753479028</v>
      </c>
      <c r="Q1422" s="92">
        <f t="shared" ca="1" si="113"/>
        <v>0.98524362021068701</v>
      </c>
      <c r="R1422" s="92">
        <f t="shared" ca="1" si="114"/>
        <v>6.8080334156558475</v>
      </c>
    </row>
    <row r="1423" spans="1:18" x14ac:dyDescent="0.3">
      <c r="A1423" s="107">
        <v>40967.944444444445</v>
      </c>
      <c r="B1423" s="92">
        <v>7.82</v>
      </c>
      <c r="C1423" s="92">
        <v>7.74</v>
      </c>
      <c r="D1423" s="92">
        <v>7.59</v>
      </c>
      <c r="E1423" s="92">
        <v>7.47</v>
      </c>
      <c r="F1423" s="92">
        <v>7.32</v>
      </c>
      <c r="G1423" s="92">
        <v>7.11</v>
      </c>
      <c r="H1423" s="92">
        <v>6.94</v>
      </c>
      <c r="I1423" s="92">
        <v>6.77</v>
      </c>
      <c r="J1423" s="92">
        <v>6.55</v>
      </c>
      <c r="K1423" s="92">
        <v>6.18</v>
      </c>
      <c r="L1423" s="92">
        <v>6.77</v>
      </c>
      <c r="N1423" s="92">
        <f t="shared" ca="1" si="110"/>
        <v>7.0722809362439065</v>
      </c>
      <c r="O1423" s="92">
        <f t="shared" si="111"/>
        <v>0.22363614861196421</v>
      </c>
      <c r="P1423" s="92">
        <f t="shared" si="112"/>
        <v>7.0853902108020455</v>
      </c>
      <c r="Q1423" s="92">
        <f t="shared" ca="1" si="113"/>
        <v>0.99814981614729514</v>
      </c>
      <c r="R1423" s="92">
        <f t="shared" ca="1" si="114"/>
        <v>6.757474255317188</v>
      </c>
    </row>
    <row r="1424" spans="1:18" x14ac:dyDescent="0.3">
      <c r="A1424" s="107">
        <v>40967.951388888891</v>
      </c>
      <c r="B1424" s="92">
        <v>7.74</v>
      </c>
      <c r="C1424" s="92">
        <v>7.62</v>
      </c>
      <c r="D1424" s="92">
        <v>7.42</v>
      </c>
      <c r="E1424" s="92">
        <v>7.21</v>
      </c>
      <c r="F1424" s="92">
        <v>6.97</v>
      </c>
      <c r="G1424" s="92">
        <v>6.7</v>
      </c>
      <c r="H1424" s="92">
        <v>6.48</v>
      </c>
      <c r="I1424" s="92">
        <v>6.28</v>
      </c>
      <c r="J1424" s="92">
        <v>6.01</v>
      </c>
      <c r="K1424" s="92">
        <v>5.57</v>
      </c>
      <c r="L1424" s="92">
        <v>6.71</v>
      </c>
      <c r="N1424" s="92">
        <f t="shared" ca="1" si="110"/>
        <v>6.6822792235980186</v>
      </c>
      <c r="O1424" s="92">
        <f t="shared" si="111"/>
        <v>0.30852887965716647</v>
      </c>
      <c r="P1424" s="92">
        <f t="shared" si="112"/>
        <v>6.6680271535278015</v>
      </c>
      <c r="Q1424" s="92">
        <f t="shared" ca="1" si="113"/>
        <v>1.0021373743300785</v>
      </c>
      <c r="R1424" s="92">
        <f t="shared" ca="1" si="114"/>
        <v>6.724341781754827</v>
      </c>
    </row>
    <row r="1425" spans="1:18" x14ac:dyDescent="0.3">
      <c r="A1425" s="107">
        <v>40967.958333333336</v>
      </c>
      <c r="B1425" s="92">
        <v>7.29</v>
      </c>
      <c r="C1425" s="92">
        <v>7.21</v>
      </c>
      <c r="D1425" s="92">
        <v>7.06</v>
      </c>
      <c r="E1425" s="92">
        <v>6.89</v>
      </c>
      <c r="F1425" s="92">
        <v>6.77</v>
      </c>
      <c r="G1425" s="92">
        <v>6.62</v>
      </c>
      <c r="H1425" s="92">
        <v>6.4</v>
      </c>
      <c r="I1425" s="92">
        <v>6.18</v>
      </c>
      <c r="J1425" s="92">
        <v>5.99</v>
      </c>
      <c r="K1425" s="92">
        <v>5.57</v>
      </c>
      <c r="L1425" s="92">
        <v>6.69</v>
      </c>
      <c r="N1425" s="92">
        <f t="shared" ca="1" si="110"/>
        <v>6.5218003229801278</v>
      </c>
      <c r="O1425" s="92">
        <f t="shared" si="111"/>
        <v>0.31232104264592642</v>
      </c>
      <c r="P1425" s="92">
        <f t="shared" si="112"/>
        <v>6.5880215686810963</v>
      </c>
      <c r="Q1425" s="92">
        <f t="shared" ca="1" si="113"/>
        <v>0.98994823483642214</v>
      </c>
      <c r="R1425" s="92">
        <f t="shared" ca="1" si="114"/>
        <v>6.6227536910556646</v>
      </c>
    </row>
    <row r="1426" spans="1:18" x14ac:dyDescent="0.3">
      <c r="A1426" s="107">
        <v>40967.965277777781</v>
      </c>
      <c r="B1426" s="92">
        <v>7.12</v>
      </c>
      <c r="C1426" s="92">
        <v>7.02</v>
      </c>
      <c r="D1426" s="92">
        <v>6.8</v>
      </c>
      <c r="E1426" s="92">
        <v>6.61</v>
      </c>
      <c r="F1426" s="92">
        <v>6.51</v>
      </c>
      <c r="G1426" s="92">
        <v>6.41</v>
      </c>
      <c r="H1426" s="92">
        <v>6.31</v>
      </c>
      <c r="I1426" s="92">
        <v>6.18</v>
      </c>
      <c r="J1426" s="92">
        <v>6.01</v>
      </c>
      <c r="K1426" s="92">
        <v>5.71</v>
      </c>
      <c r="L1426" s="92">
        <v>6.38</v>
      </c>
      <c r="N1426" s="92">
        <f t="shared" ca="1" si="110"/>
        <v>6.3843038763828108</v>
      </c>
      <c r="O1426" s="92">
        <f t="shared" si="111"/>
        <v>0.14530148346653135</v>
      </c>
      <c r="P1426" s="92">
        <f t="shared" si="112"/>
        <v>6.3955759250871633</v>
      </c>
      <c r="Q1426" s="92">
        <f t="shared" ca="1" si="113"/>
        <v>0.99823752405781985</v>
      </c>
      <c r="R1426" s="92">
        <f t="shared" ca="1" si="114"/>
        <v>6.3687554034888905</v>
      </c>
    </row>
    <row r="1427" spans="1:18" x14ac:dyDescent="0.3">
      <c r="A1427" s="107">
        <v>40967.972222222219</v>
      </c>
      <c r="B1427" s="92">
        <v>6.8</v>
      </c>
      <c r="C1427" s="92">
        <v>6.67</v>
      </c>
      <c r="D1427" s="92">
        <v>6.42</v>
      </c>
      <c r="E1427" s="92">
        <v>6.17</v>
      </c>
      <c r="F1427" s="92">
        <v>5.97</v>
      </c>
      <c r="G1427" s="92">
        <v>5.73</v>
      </c>
      <c r="H1427" s="92">
        <v>5.46</v>
      </c>
      <c r="I1427" s="92">
        <v>5.24</v>
      </c>
      <c r="J1427" s="92">
        <v>5.03</v>
      </c>
      <c r="K1427" s="92">
        <v>4.6500000000000004</v>
      </c>
      <c r="L1427" s="92">
        <v>5.34</v>
      </c>
      <c r="N1427" s="92">
        <f t="shared" ca="1" si="110"/>
        <v>5.6828250544108085</v>
      </c>
      <c r="O1427" s="92">
        <f t="shared" si="111"/>
        <v>0.44603217914185472</v>
      </c>
      <c r="P1427" s="92">
        <f t="shared" si="112"/>
        <v>5.6905116477847377</v>
      </c>
      <c r="Q1427" s="92">
        <f t="shared" ca="1" si="113"/>
        <v>0.9986492263174751</v>
      </c>
      <c r="R1427" s="92">
        <f t="shared" ca="1" si="114"/>
        <v>5.332786868535317</v>
      </c>
    </row>
    <row r="1428" spans="1:18" x14ac:dyDescent="0.3">
      <c r="A1428" s="107">
        <v>40967.979166666664</v>
      </c>
      <c r="B1428" s="92">
        <v>7.72</v>
      </c>
      <c r="C1428" s="92">
        <v>7.64</v>
      </c>
      <c r="D1428" s="92">
        <v>7.41</v>
      </c>
      <c r="E1428" s="92">
        <v>7.19</v>
      </c>
      <c r="F1428" s="92">
        <v>7.03</v>
      </c>
      <c r="G1428" s="92">
        <v>6.86</v>
      </c>
      <c r="H1428" s="92">
        <v>6.65</v>
      </c>
      <c r="I1428" s="92">
        <v>6.48</v>
      </c>
      <c r="J1428" s="92">
        <v>6.36</v>
      </c>
      <c r="K1428" s="92">
        <v>6.1</v>
      </c>
      <c r="L1428" s="92">
        <v>6.17</v>
      </c>
      <c r="N1428" s="92">
        <f t="shared" ca="1" si="110"/>
        <v>6.8333380149990415</v>
      </c>
      <c r="O1428" s="92">
        <f t="shared" si="111"/>
        <v>0.28730761644570818</v>
      </c>
      <c r="P1428" s="92">
        <f t="shared" si="112"/>
        <v>6.8295102879556673</v>
      </c>
      <c r="Q1428" s="92">
        <f t="shared" ca="1" si="113"/>
        <v>1.0005604687425576</v>
      </c>
      <c r="R1428" s="92">
        <f t="shared" ca="1" si="114"/>
        <v>6.1734580921415798</v>
      </c>
    </row>
    <row r="1429" spans="1:18" x14ac:dyDescent="0.3">
      <c r="A1429" s="107">
        <v>40967.986111111109</v>
      </c>
      <c r="B1429" s="92">
        <v>8.0399999999999991</v>
      </c>
      <c r="C1429" s="92">
        <v>7.94</v>
      </c>
      <c r="D1429" s="92">
        <v>7.73</v>
      </c>
      <c r="E1429" s="92">
        <v>7.5</v>
      </c>
      <c r="F1429" s="92">
        <v>7.3</v>
      </c>
      <c r="G1429" s="92">
        <v>7.1</v>
      </c>
      <c r="H1429" s="92">
        <v>6.93</v>
      </c>
      <c r="I1429" s="92">
        <v>6.79</v>
      </c>
      <c r="J1429" s="92">
        <v>6.63</v>
      </c>
      <c r="K1429" s="92">
        <v>6.39</v>
      </c>
      <c r="L1429" s="92">
        <v>7.28</v>
      </c>
      <c r="N1429" s="92">
        <f t="shared" ca="1" si="110"/>
        <v>7.118075296847759</v>
      </c>
      <c r="O1429" s="92">
        <f t="shared" si="111"/>
        <v>0.22395497687309429</v>
      </c>
      <c r="P1429" s="92">
        <f t="shared" si="112"/>
        <v>7.0753898487650435</v>
      </c>
      <c r="Q1429" s="92">
        <f t="shared" ca="1" si="113"/>
        <v>1.0060329464517304</v>
      </c>
      <c r="R1429" s="92">
        <f t="shared" ca="1" si="114"/>
        <v>7.3239198501685969</v>
      </c>
    </row>
    <row r="1430" spans="1:18" x14ac:dyDescent="0.3">
      <c r="A1430" s="107">
        <v>40967.993055555555</v>
      </c>
      <c r="B1430" s="92">
        <v>7.64</v>
      </c>
      <c r="C1430" s="92">
        <v>7.53</v>
      </c>
      <c r="D1430" s="92">
        <v>7.36</v>
      </c>
      <c r="E1430" s="92">
        <v>7.23</v>
      </c>
      <c r="F1430" s="92">
        <v>7.13</v>
      </c>
      <c r="G1430" s="92">
        <v>6.99</v>
      </c>
      <c r="H1430" s="92">
        <v>6.79</v>
      </c>
      <c r="I1430" s="92">
        <v>6.56</v>
      </c>
      <c r="J1430" s="92">
        <v>6.39</v>
      </c>
      <c r="K1430" s="92">
        <v>6.07</v>
      </c>
      <c r="L1430" s="92">
        <v>7.01</v>
      </c>
      <c r="N1430" s="92">
        <f t="shared" ca="1" si="110"/>
        <v>6.8920755465194006</v>
      </c>
      <c r="O1430" s="92">
        <f t="shared" si="111"/>
        <v>0.26826220360064951</v>
      </c>
      <c r="P1430" s="92">
        <f t="shared" si="112"/>
        <v>6.960987656863308</v>
      </c>
      <c r="Q1430" s="92">
        <f t="shared" ca="1" si="113"/>
        <v>0.99010023954345583</v>
      </c>
      <c r="R1430" s="92">
        <f t="shared" ca="1" si="114"/>
        <v>6.9406026791996256</v>
      </c>
    </row>
    <row r="1431" spans="1:18" x14ac:dyDescent="0.3">
      <c r="A1431" s="107">
        <v>40968</v>
      </c>
      <c r="B1431" s="92">
        <v>7.54</v>
      </c>
      <c r="C1431" s="92">
        <v>7.41</v>
      </c>
      <c r="D1431" s="92">
        <v>7.13</v>
      </c>
      <c r="E1431" s="92">
        <v>6.83</v>
      </c>
      <c r="F1431" s="92">
        <v>6.63</v>
      </c>
      <c r="G1431" s="92">
        <v>6.48</v>
      </c>
      <c r="H1431" s="92">
        <v>6.28</v>
      </c>
      <c r="I1431" s="92">
        <v>6.05</v>
      </c>
      <c r="J1431" s="92">
        <v>5.86</v>
      </c>
      <c r="K1431" s="92">
        <v>5.57</v>
      </c>
      <c r="L1431" s="92">
        <v>6.69</v>
      </c>
      <c r="N1431" s="92">
        <f t="shared" ca="1" si="110"/>
        <v>6.4416802257610479</v>
      </c>
      <c r="O1431" s="92">
        <f t="shared" si="111"/>
        <v>0.28970974382101911</v>
      </c>
      <c r="P1431" s="92">
        <f t="shared" si="112"/>
        <v>6.4509589647040313</v>
      </c>
      <c r="Q1431" s="92">
        <f t="shared" ca="1" si="113"/>
        <v>0.99856164967197103</v>
      </c>
      <c r="R1431" s="92">
        <f t="shared" ca="1" si="114"/>
        <v>6.6803774363054869</v>
      </c>
    </row>
    <row r="1432" spans="1:18" x14ac:dyDescent="0.3">
      <c r="A1432" s="107">
        <v>40968.006944444445</v>
      </c>
      <c r="B1432" s="92">
        <v>7.47</v>
      </c>
      <c r="C1432" s="92">
        <v>7.33</v>
      </c>
      <c r="D1432" s="92">
        <v>6.99</v>
      </c>
      <c r="E1432" s="92">
        <v>6.68</v>
      </c>
      <c r="F1432" s="92">
        <v>6.48</v>
      </c>
      <c r="G1432" s="92">
        <v>6.33</v>
      </c>
      <c r="H1432" s="92">
        <v>6.21</v>
      </c>
      <c r="I1432" s="92">
        <v>6.06</v>
      </c>
      <c r="J1432" s="92">
        <v>5.86</v>
      </c>
      <c r="K1432" s="92">
        <v>5.63</v>
      </c>
      <c r="L1432" s="92">
        <v>6.59</v>
      </c>
      <c r="N1432" s="92">
        <f t="shared" ca="1" si="110"/>
        <v>6.3583176054967687</v>
      </c>
      <c r="O1432" s="92">
        <f t="shared" si="111"/>
        <v>0.17686633590716189</v>
      </c>
      <c r="P1432" s="92">
        <f t="shared" si="112"/>
        <v>6.3126658498016486</v>
      </c>
      <c r="Q1432" s="92">
        <f t="shared" ca="1" si="113"/>
        <v>1.0072317712962036</v>
      </c>
      <c r="R1432" s="92">
        <f t="shared" ca="1" si="114"/>
        <v>6.6376573728419812</v>
      </c>
    </row>
    <row r="1433" spans="1:18" x14ac:dyDescent="0.3">
      <c r="A1433" s="107">
        <v>40968.013888888891</v>
      </c>
      <c r="B1433" s="92">
        <v>6.55</v>
      </c>
      <c r="C1433" s="92">
        <v>6.47</v>
      </c>
      <c r="D1433" s="92">
        <v>6.35</v>
      </c>
      <c r="E1433" s="92">
        <v>6.21</v>
      </c>
      <c r="F1433" s="92">
        <v>6.06</v>
      </c>
      <c r="G1433" s="92">
        <v>5.93</v>
      </c>
      <c r="H1433" s="92">
        <v>5.79</v>
      </c>
      <c r="I1433" s="92">
        <v>5.63</v>
      </c>
      <c r="J1433" s="92">
        <v>5.46</v>
      </c>
      <c r="K1433" s="92">
        <v>5.13</v>
      </c>
      <c r="L1433" s="92">
        <v>6.06</v>
      </c>
      <c r="N1433" s="92">
        <f t="shared" ca="1" si="110"/>
        <v>5.8890216089909053</v>
      </c>
      <c r="O1433" s="92">
        <f t="shared" si="111"/>
        <v>0.22078486267839084</v>
      </c>
      <c r="P1433" s="92">
        <f t="shared" si="112"/>
        <v>5.9097357810138016</v>
      </c>
      <c r="Q1433" s="92">
        <f t="shared" ca="1" si="113"/>
        <v>0.99649490725296985</v>
      </c>
      <c r="R1433" s="92">
        <f t="shared" ca="1" si="114"/>
        <v>6.0387591379529972</v>
      </c>
    </row>
    <row r="1434" spans="1:18" x14ac:dyDescent="0.3">
      <c r="A1434" s="107">
        <v>40968.020833333336</v>
      </c>
      <c r="B1434" s="92">
        <v>6.81</v>
      </c>
      <c r="C1434" s="92">
        <v>6.66</v>
      </c>
      <c r="D1434" s="92">
        <v>6.43</v>
      </c>
      <c r="E1434" s="92">
        <v>6.23</v>
      </c>
      <c r="F1434" s="92">
        <v>6.01</v>
      </c>
      <c r="G1434" s="92">
        <v>5.8</v>
      </c>
      <c r="H1434" s="92">
        <v>5.62</v>
      </c>
      <c r="I1434" s="92">
        <v>5.44</v>
      </c>
      <c r="J1434" s="92">
        <v>5.25</v>
      </c>
      <c r="K1434" s="92">
        <v>4.92</v>
      </c>
      <c r="L1434" s="92">
        <v>5.89</v>
      </c>
      <c r="N1434" s="92">
        <f t="shared" ca="1" si="110"/>
        <v>5.7969459658137135</v>
      </c>
      <c r="O1434" s="92">
        <f t="shared" si="111"/>
        <v>0.29133360429364047</v>
      </c>
      <c r="P1434" s="92">
        <f t="shared" si="112"/>
        <v>5.7738611125260011</v>
      </c>
      <c r="Q1434" s="92">
        <f t="shared" ca="1" si="113"/>
        <v>1.0039981656707384</v>
      </c>
      <c r="R1434" s="92">
        <f t="shared" ca="1" si="114"/>
        <v>5.9135491958006492</v>
      </c>
    </row>
    <row r="1435" spans="1:18" x14ac:dyDescent="0.3">
      <c r="A1435" s="107">
        <v>40968.027777777781</v>
      </c>
      <c r="B1435" s="92">
        <v>7.26</v>
      </c>
      <c r="C1435" s="92">
        <v>7.13</v>
      </c>
      <c r="D1435" s="92">
        <v>6.86</v>
      </c>
      <c r="E1435" s="92">
        <v>6.6</v>
      </c>
      <c r="F1435" s="92">
        <v>6.37</v>
      </c>
      <c r="G1435" s="92">
        <v>6.15</v>
      </c>
      <c r="H1435" s="92">
        <v>5.91</v>
      </c>
      <c r="I1435" s="92">
        <v>5.67</v>
      </c>
      <c r="J1435" s="92">
        <v>5.46</v>
      </c>
      <c r="K1435" s="92">
        <v>5.15</v>
      </c>
      <c r="L1435" s="92">
        <v>6.21</v>
      </c>
      <c r="N1435" s="92">
        <f t="shared" ca="1" si="110"/>
        <v>6.1161736696316842</v>
      </c>
      <c r="O1435" s="92">
        <f t="shared" si="111"/>
        <v>0.36784892148947629</v>
      </c>
      <c r="P1435" s="92">
        <f t="shared" si="112"/>
        <v>6.1150251595066427</v>
      </c>
      <c r="Q1435" s="92">
        <f t="shared" ca="1" si="113"/>
        <v>1.0001878177268422</v>
      </c>
      <c r="R1435" s="92">
        <f t="shared" ca="1" si="114"/>
        <v>6.2111663480836903</v>
      </c>
    </row>
    <row r="1436" spans="1:18" x14ac:dyDescent="0.3">
      <c r="A1436" s="107">
        <v>40968.034722222219</v>
      </c>
      <c r="B1436" s="92">
        <v>6.52</v>
      </c>
      <c r="C1436" s="92">
        <v>6.4</v>
      </c>
      <c r="D1436" s="92">
        <v>6.17</v>
      </c>
      <c r="E1436" s="92">
        <v>5.94</v>
      </c>
      <c r="F1436" s="92">
        <v>5.72</v>
      </c>
      <c r="G1436" s="92">
        <v>5.49</v>
      </c>
      <c r="H1436" s="92">
        <v>5.29</v>
      </c>
      <c r="I1436" s="92">
        <v>5.13</v>
      </c>
      <c r="J1436" s="92">
        <v>4.9800000000000004</v>
      </c>
      <c r="K1436" s="92">
        <v>4.67</v>
      </c>
      <c r="L1436" s="92">
        <v>5.83</v>
      </c>
      <c r="N1436" s="92">
        <f t="shared" ca="1" si="110"/>
        <v>5.5051574852256566</v>
      </c>
      <c r="O1436" s="92">
        <f t="shared" si="111"/>
        <v>0.34293300397179738</v>
      </c>
      <c r="P1436" s="92">
        <f t="shared" si="112"/>
        <v>5.4608876961730886</v>
      </c>
      <c r="Q1436" s="92">
        <f t="shared" ca="1" si="113"/>
        <v>1.0081067019714747</v>
      </c>
      <c r="R1436" s="92">
        <f t="shared" ca="1" si="114"/>
        <v>5.8772620724936973</v>
      </c>
    </row>
    <row r="1437" spans="1:18" x14ac:dyDescent="0.3">
      <c r="A1437" s="107">
        <v>40968.041666666664</v>
      </c>
      <c r="B1437" s="92">
        <v>6.59</v>
      </c>
      <c r="C1437" s="92">
        <v>6.47</v>
      </c>
      <c r="D1437" s="92">
        <v>6.25</v>
      </c>
      <c r="E1437" s="92">
        <v>6.04</v>
      </c>
      <c r="F1437" s="92">
        <v>5.79</v>
      </c>
      <c r="G1437" s="92">
        <v>5.52</v>
      </c>
      <c r="H1437" s="92">
        <v>5.22</v>
      </c>
      <c r="I1437" s="92">
        <v>4.92</v>
      </c>
      <c r="J1437" s="92">
        <v>4.63</v>
      </c>
      <c r="K1437" s="92">
        <v>4.25</v>
      </c>
      <c r="L1437" s="92">
        <v>5.61</v>
      </c>
      <c r="N1437" s="92">
        <f t="shared" ca="1" si="110"/>
        <v>5.4381765362965089</v>
      </c>
      <c r="O1437" s="92">
        <f t="shared" si="111"/>
        <v>0.51639041974477573</v>
      </c>
      <c r="P1437" s="92">
        <f t="shared" si="112"/>
        <v>5.4759821453651467</v>
      </c>
      <c r="Q1437" s="92">
        <f t="shared" ca="1" si="113"/>
        <v>0.9930961043945995</v>
      </c>
      <c r="R1437" s="92">
        <f t="shared" ca="1" si="114"/>
        <v>5.5712691456537033</v>
      </c>
    </row>
    <row r="1438" spans="1:18" x14ac:dyDescent="0.3">
      <c r="A1438" s="107">
        <v>40968.048611111109</v>
      </c>
      <c r="B1438" s="92">
        <v>7.43</v>
      </c>
      <c r="C1438" s="92">
        <v>7.31</v>
      </c>
      <c r="D1438" s="92">
        <v>7.14</v>
      </c>
      <c r="E1438" s="92">
        <v>6.97</v>
      </c>
      <c r="F1438" s="92">
        <v>6.74</v>
      </c>
      <c r="G1438" s="92">
        <v>6.45</v>
      </c>
      <c r="H1438" s="92">
        <v>6.17</v>
      </c>
      <c r="I1438" s="92">
        <v>5.9</v>
      </c>
      <c r="J1438" s="92">
        <v>5.58</v>
      </c>
      <c r="K1438" s="92">
        <v>5.12</v>
      </c>
      <c r="L1438" s="92">
        <v>6.62</v>
      </c>
      <c r="N1438" s="92">
        <f t="shared" ca="1" si="110"/>
        <v>6.3712947230679839</v>
      </c>
      <c r="O1438" s="92">
        <f t="shared" si="111"/>
        <v>0.41012681575917592</v>
      </c>
      <c r="P1438" s="92">
        <f t="shared" si="112"/>
        <v>6.4091166168578528</v>
      </c>
      <c r="Q1438" s="92">
        <f t="shared" ca="1" si="113"/>
        <v>0.99409873527805903</v>
      </c>
      <c r="R1438" s="92">
        <f t="shared" ca="1" si="114"/>
        <v>6.5809336275407508</v>
      </c>
    </row>
    <row r="1439" spans="1:18" x14ac:dyDescent="0.3">
      <c r="A1439" s="107">
        <v>40968.055555555555</v>
      </c>
      <c r="B1439" s="92">
        <v>7.85</v>
      </c>
      <c r="C1439" s="92">
        <v>7.67</v>
      </c>
      <c r="D1439" s="92">
        <v>7.34</v>
      </c>
      <c r="E1439" s="92">
        <v>7.02</v>
      </c>
      <c r="F1439" s="92">
        <v>6.77</v>
      </c>
      <c r="G1439" s="92">
        <v>6.55</v>
      </c>
      <c r="H1439" s="92">
        <v>6.34</v>
      </c>
      <c r="I1439" s="92">
        <v>6.15</v>
      </c>
      <c r="J1439" s="92">
        <v>5.89</v>
      </c>
      <c r="K1439" s="92">
        <v>5.36</v>
      </c>
      <c r="L1439" s="92">
        <v>6.93</v>
      </c>
      <c r="N1439" s="92">
        <f t="shared" ca="1" si="110"/>
        <v>6.5418623365021142</v>
      </c>
      <c r="O1439" s="92">
        <f t="shared" si="111"/>
        <v>0.3011293018927565</v>
      </c>
      <c r="P1439" s="92">
        <f t="shared" si="112"/>
        <v>6.5194908655204786</v>
      </c>
      <c r="Q1439" s="92">
        <f t="shared" ca="1" si="113"/>
        <v>1.0034314751631837</v>
      </c>
      <c r="R1439" s="92">
        <f t="shared" ca="1" si="114"/>
        <v>6.953780122880862</v>
      </c>
    </row>
    <row r="1440" spans="1:18" x14ac:dyDescent="0.3">
      <c r="A1440" s="107">
        <v>40968.0625</v>
      </c>
      <c r="B1440" s="92">
        <v>7.64</v>
      </c>
      <c r="C1440" s="92">
        <v>7.57</v>
      </c>
      <c r="D1440" s="92">
        <v>7.45</v>
      </c>
      <c r="E1440" s="92">
        <v>7.3</v>
      </c>
      <c r="F1440" s="92">
        <v>7.11</v>
      </c>
      <c r="G1440" s="92">
        <v>6.94</v>
      </c>
      <c r="H1440" s="92">
        <v>6.73</v>
      </c>
      <c r="I1440" s="92">
        <v>6.52</v>
      </c>
      <c r="J1440" s="92">
        <v>6.32</v>
      </c>
      <c r="K1440" s="92">
        <v>6</v>
      </c>
      <c r="L1440" s="92">
        <v>7.12</v>
      </c>
      <c r="N1440" s="92">
        <f t="shared" ca="1" si="110"/>
        <v>6.8756002079179881</v>
      </c>
      <c r="O1440" s="92">
        <f t="shared" si="111"/>
        <v>0.28394430296556977</v>
      </c>
      <c r="P1440" s="92">
        <f t="shared" si="112"/>
        <v>6.9095150131044099</v>
      </c>
      <c r="Q1440" s="92">
        <f t="shared" ca="1" si="113"/>
        <v>0.99509157949261273</v>
      </c>
      <c r="R1440" s="92">
        <f t="shared" ca="1" si="114"/>
        <v>7.0850520459874025</v>
      </c>
    </row>
    <row r="1441" spans="1:18" x14ac:dyDescent="0.3">
      <c r="A1441" s="107">
        <v>40968.069444444445</v>
      </c>
      <c r="B1441" s="92">
        <v>6.57</v>
      </c>
      <c r="C1441" s="92">
        <v>6.49</v>
      </c>
      <c r="D1441" s="92">
        <v>6.31</v>
      </c>
      <c r="E1441" s="92">
        <v>6.07</v>
      </c>
      <c r="F1441" s="92">
        <v>5.86</v>
      </c>
      <c r="G1441" s="92">
        <v>5.7</v>
      </c>
      <c r="H1441" s="92">
        <v>5.6</v>
      </c>
      <c r="I1441" s="92">
        <v>5.53</v>
      </c>
      <c r="J1441" s="92">
        <v>5.39</v>
      </c>
      <c r="K1441" s="92">
        <v>4.97</v>
      </c>
      <c r="L1441" s="92">
        <v>5.68</v>
      </c>
      <c r="N1441" s="92">
        <f t="shared" ca="1" si="110"/>
        <v>5.7521756211466295</v>
      </c>
      <c r="O1441" s="92">
        <f t="shared" si="111"/>
        <v>0.16356150808833422</v>
      </c>
      <c r="P1441" s="92">
        <f t="shared" si="112"/>
        <v>5.6855637497445626</v>
      </c>
      <c r="Q1441" s="92">
        <f t="shared" ca="1" si="113"/>
        <v>1.0117159659682049</v>
      </c>
      <c r="R1441" s="92">
        <f t="shared" ca="1" si="114"/>
        <v>5.7465466866994035</v>
      </c>
    </row>
    <row r="1442" spans="1:18" x14ac:dyDescent="0.3">
      <c r="A1442" s="107">
        <v>40968.076388888891</v>
      </c>
      <c r="B1442" s="92">
        <v>5.12</v>
      </c>
      <c r="C1442" s="92">
        <v>5.0199999999999996</v>
      </c>
      <c r="D1442" s="92">
        <v>4.84</v>
      </c>
      <c r="E1442" s="92">
        <v>4.67</v>
      </c>
      <c r="F1442" s="92">
        <v>4.53</v>
      </c>
      <c r="G1442" s="92">
        <v>4.3899999999999997</v>
      </c>
      <c r="H1442" s="92">
        <v>4.25</v>
      </c>
      <c r="I1442" s="92">
        <v>4.13</v>
      </c>
      <c r="J1442" s="92">
        <v>3.99</v>
      </c>
      <c r="K1442" s="92">
        <v>3.66</v>
      </c>
      <c r="L1442" s="92">
        <v>4.5199999999999996</v>
      </c>
      <c r="N1442" s="92">
        <f t="shared" ca="1" si="110"/>
        <v>4.3756762982242776</v>
      </c>
      <c r="O1442" s="92">
        <f t="shared" si="111"/>
        <v>0.29950254636241591</v>
      </c>
      <c r="P1442" s="92">
        <f t="shared" si="112"/>
        <v>4.3696621012094985</v>
      </c>
      <c r="Q1442" s="92">
        <f t="shared" ca="1" si="113"/>
        <v>1.0013763528793485</v>
      </c>
      <c r="R1442" s="92">
        <f t="shared" ca="1" si="114"/>
        <v>4.5262211150146543</v>
      </c>
    </row>
    <row r="1443" spans="1:18" x14ac:dyDescent="0.3">
      <c r="A1443" s="107">
        <v>40968.083333333336</v>
      </c>
      <c r="B1443" s="92">
        <v>5.07</v>
      </c>
      <c r="C1443" s="92">
        <v>5.04</v>
      </c>
      <c r="D1443" s="92">
        <v>4.97</v>
      </c>
      <c r="E1443" s="92">
        <v>4.87</v>
      </c>
      <c r="F1443" s="92">
        <v>4.76</v>
      </c>
      <c r="G1443" s="92">
        <v>4.6100000000000003</v>
      </c>
      <c r="H1443" s="92">
        <v>4.46</v>
      </c>
      <c r="I1443" s="92">
        <v>4.33</v>
      </c>
      <c r="J1443" s="92">
        <v>4.18</v>
      </c>
      <c r="K1443" s="92">
        <v>3.96</v>
      </c>
      <c r="L1443" s="92">
        <v>4.42</v>
      </c>
      <c r="N1443" s="92">
        <f t="shared" ca="1" si="110"/>
        <v>4.5722409195879576</v>
      </c>
      <c r="O1443" s="92">
        <f t="shared" si="111"/>
        <v>0.30568334915213541</v>
      </c>
      <c r="P1443" s="92">
        <f t="shared" si="112"/>
        <v>4.5882031890123889</v>
      </c>
      <c r="Q1443" s="92">
        <f t="shared" ca="1" si="113"/>
        <v>0.99652101950003935</v>
      </c>
      <c r="R1443" s="92">
        <f t="shared" ca="1" si="114"/>
        <v>4.4046229061901743</v>
      </c>
    </row>
    <row r="1444" spans="1:18" x14ac:dyDescent="0.3">
      <c r="A1444" s="107">
        <v>40968.090277777781</v>
      </c>
      <c r="B1444" s="92">
        <v>6.72</v>
      </c>
      <c r="C1444" s="92">
        <v>6.62</v>
      </c>
      <c r="D1444" s="92">
        <v>6.46</v>
      </c>
      <c r="E1444" s="92">
        <v>6.31</v>
      </c>
      <c r="F1444" s="92">
        <v>6.2</v>
      </c>
      <c r="G1444" s="92">
        <v>6.09</v>
      </c>
      <c r="H1444" s="92">
        <v>5.97</v>
      </c>
      <c r="I1444" s="92">
        <v>5.87</v>
      </c>
      <c r="J1444" s="92">
        <v>5.78</v>
      </c>
      <c r="K1444" s="92">
        <v>5.61</v>
      </c>
      <c r="L1444" s="92">
        <v>5.98</v>
      </c>
      <c r="N1444" s="92">
        <f t="shared" ca="1" si="110"/>
        <v>6.0840927639838638</v>
      </c>
      <c r="O1444" s="92">
        <f t="shared" si="111"/>
        <v>0.1839062478473332</v>
      </c>
      <c r="P1444" s="92">
        <f t="shared" si="112"/>
        <v>6.0726602132201615</v>
      </c>
      <c r="Q1444" s="92">
        <f t="shared" ca="1" si="113"/>
        <v>1.0018826264540233</v>
      </c>
      <c r="R1444" s="92">
        <f t="shared" ca="1" si="114"/>
        <v>5.9912581061950592</v>
      </c>
    </row>
    <row r="1445" spans="1:18" x14ac:dyDescent="0.3">
      <c r="A1445" s="107">
        <v>40968.097222222219</v>
      </c>
      <c r="B1445" s="92">
        <v>6.5</v>
      </c>
      <c r="C1445" s="92">
        <v>6.46</v>
      </c>
      <c r="D1445" s="92">
        <v>6.39</v>
      </c>
      <c r="E1445" s="92">
        <v>6.33</v>
      </c>
      <c r="F1445" s="92">
        <v>6.23</v>
      </c>
      <c r="G1445" s="92">
        <v>6.05</v>
      </c>
      <c r="H1445" s="92">
        <v>5.88</v>
      </c>
      <c r="I1445" s="92">
        <v>5.75</v>
      </c>
      <c r="J1445" s="92">
        <v>5.63</v>
      </c>
      <c r="K1445" s="92">
        <v>5.49</v>
      </c>
      <c r="L1445" s="92">
        <v>5.95</v>
      </c>
      <c r="N1445" s="92">
        <f t="shared" ca="1" si="110"/>
        <v>6.0165031319351341</v>
      </c>
      <c r="O1445" s="92">
        <f t="shared" si="111"/>
        <v>0.26338199799009371</v>
      </c>
      <c r="P1445" s="92">
        <f t="shared" si="112"/>
        <v>6.0253450558402548</v>
      </c>
      <c r="Q1445" s="92">
        <f t="shared" ca="1" si="113"/>
        <v>0.99853254480479081</v>
      </c>
      <c r="R1445" s="92">
        <f t="shared" ca="1" si="114"/>
        <v>5.9412686415885059</v>
      </c>
    </row>
    <row r="1446" spans="1:18" x14ac:dyDescent="0.3">
      <c r="A1446" s="107">
        <v>40968.104166666664</v>
      </c>
      <c r="B1446" s="92">
        <v>6.12</v>
      </c>
      <c r="C1446" s="92">
        <v>6.1</v>
      </c>
      <c r="D1446" s="92">
        <v>6.07</v>
      </c>
      <c r="E1446" s="92">
        <v>6.02</v>
      </c>
      <c r="F1446" s="92">
        <v>5.97</v>
      </c>
      <c r="G1446" s="92">
        <v>5.93</v>
      </c>
      <c r="H1446" s="92">
        <v>5.89</v>
      </c>
      <c r="I1446" s="92">
        <v>5.85</v>
      </c>
      <c r="J1446" s="92">
        <v>5.8</v>
      </c>
      <c r="K1446" s="92">
        <v>5.68</v>
      </c>
      <c r="L1446" s="92">
        <v>5.96</v>
      </c>
      <c r="N1446" s="92">
        <f t="shared" ca="1" si="110"/>
        <v>5.9228586707883704</v>
      </c>
      <c r="O1446" s="92">
        <f t="shared" si="111"/>
        <v>6.2544969456842597E-2</v>
      </c>
      <c r="P1446" s="92">
        <f t="shared" si="112"/>
        <v>5.92425241357423</v>
      </c>
      <c r="Q1446" s="92">
        <f t="shared" ca="1" si="113"/>
        <v>0.99976473946608579</v>
      </c>
      <c r="R1446" s="92">
        <f t="shared" ca="1" si="114"/>
        <v>5.9585978472178711</v>
      </c>
    </row>
    <row r="1447" spans="1:18" x14ac:dyDescent="0.3">
      <c r="A1447" s="107">
        <v>40968.111111111109</v>
      </c>
      <c r="B1447" s="92">
        <v>5.72</v>
      </c>
      <c r="C1447" s="92">
        <v>5.64</v>
      </c>
      <c r="D1447" s="92">
        <v>5.5</v>
      </c>
      <c r="E1447" s="92">
        <v>5.39</v>
      </c>
      <c r="F1447" s="92">
        <v>5.31</v>
      </c>
      <c r="G1447" s="92">
        <v>5.22</v>
      </c>
      <c r="H1447" s="92">
        <v>5.13</v>
      </c>
      <c r="I1447" s="92">
        <v>5.09</v>
      </c>
      <c r="J1447" s="92">
        <v>5.08</v>
      </c>
      <c r="K1447" s="92">
        <v>5.12</v>
      </c>
      <c r="L1447" s="92">
        <v>5.28</v>
      </c>
      <c r="N1447" s="92">
        <f t="shared" ca="1" si="110"/>
        <v>5.2487161080377165</v>
      </c>
      <c r="O1447" s="92">
        <f t="shared" si="111"/>
        <v>0.16071681545057287</v>
      </c>
      <c r="P1447" s="92">
        <f t="shared" si="112"/>
        <v>5.2070090822008952</v>
      </c>
      <c r="Q1447" s="92">
        <f t="shared" ca="1" si="113"/>
        <v>1.0080097854984329</v>
      </c>
      <c r="R1447" s="92">
        <f t="shared" ca="1" si="114"/>
        <v>5.3222916674317258</v>
      </c>
    </row>
    <row r="1448" spans="1:18" x14ac:dyDescent="0.3">
      <c r="A1448" s="107">
        <v>40968.118055555555</v>
      </c>
      <c r="B1448" s="92">
        <v>6.2</v>
      </c>
      <c r="C1448" s="92">
        <v>6.18</v>
      </c>
      <c r="D1448" s="92">
        <v>6.17</v>
      </c>
      <c r="E1448" s="92">
        <v>6.22</v>
      </c>
      <c r="F1448" s="92">
        <v>6.25</v>
      </c>
      <c r="G1448" s="92">
        <v>6.22</v>
      </c>
      <c r="H1448" s="92">
        <v>6.17</v>
      </c>
      <c r="I1448" s="92">
        <v>6.11</v>
      </c>
      <c r="J1448" s="92">
        <v>6.03</v>
      </c>
      <c r="K1448" s="92">
        <v>5.79</v>
      </c>
      <c r="L1448" s="92">
        <v>5.73</v>
      </c>
      <c r="N1448" s="92">
        <f t="shared" ca="1" si="110"/>
        <v>6.1487689131582179</v>
      </c>
      <c r="O1448" s="92">
        <f t="shared" si="111"/>
        <v>7.4584617639500625E-2</v>
      </c>
      <c r="P1448" s="92">
        <f t="shared" si="112"/>
        <v>6.2128115119017844</v>
      </c>
      <c r="Q1448" s="92">
        <f t="shared" ca="1" si="113"/>
        <v>0.98969184907334129</v>
      </c>
      <c r="R1448" s="92">
        <f t="shared" ca="1" si="114"/>
        <v>5.6709342951902464</v>
      </c>
    </row>
    <row r="1449" spans="1:18" x14ac:dyDescent="0.3">
      <c r="A1449" s="107">
        <v>40968.298611111109</v>
      </c>
      <c r="B1449" s="92">
        <v>10.029999999999999</v>
      </c>
      <c r="C1449" s="92">
        <v>9.99</v>
      </c>
      <c r="D1449" s="92">
        <v>9.9</v>
      </c>
      <c r="E1449" s="92">
        <v>9.81</v>
      </c>
      <c r="F1449" s="92">
        <v>9.66</v>
      </c>
      <c r="G1449" s="92">
        <v>9.4700000000000006</v>
      </c>
      <c r="H1449" s="92">
        <v>9.24</v>
      </c>
      <c r="I1449" s="92">
        <v>8.98</v>
      </c>
      <c r="J1449" s="92">
        <v>8.69</v>
      </c>
      <c r="K1449" s="92">
        <v>8.01</v>
      </c>
      <c r="L1449" s="92">
        <v>9.4700000000000006</v>
      </c>
      <c r="N1449" s="92">
        <f t="shared" ca="1" si="110"/>
        <v>9.3327280892864355</v>
      </c>
      <c r="O1449" s="92">
        <f t="shared" si="111"/>
        <v>0.2272082717353486</v>
      </c>
      <c r="P1449" s="92">
        <f t="shared" si="112"/>
        <v>9.4366989147823279</v>
      </c>
      <c r="Q1449" s="92">
        <f t="shared" ca="1" si="113"/>
        <v>0.98898228856989123</v>
      </c>
      <c r="R1449" s="92">
        <f t="shared" ca="1" si="114"/>
        <v>9.3656622727568699</v>
      </c>
    </row>
    <row r="1450" spans="1:18" x14ac:dyDescent="0.3">
      <c r="A1450" s="107">
        <v>40968.305555555555</v>
      </c>
      <c r="B1450" s="92">
        <v>8.9700000000000006</v>
      </c>
      <c r="C1450" s="92">
        <v>8.91</v>
      </c>
      <c r="D1450" s="92">
        <v>8.74</v>
      </c>
      <c r="E1450" s="92">
        <v>8.61</v>
      </c>
      <c r="F1450" s="92">
        <v>8.48</v>
      </c>
      <c r="G1450" s="92">
        <v>8.36</v>
      </c>
      <c r="H1450" s="92">
        <v>8.32</v>
      </c>
      <c r="I1450" s="92">
        <v>8.24</v>
      </c>
      <c r="J1450" s="92">
        <v>8.07</v>
      </c>
      <c r="K1450" s="92">
        <v>7.56</v>
      </c>
      <c r="L1450" s="92">
        <v>8.24</v>
      </c>
      <c r="N1450" s="92">
        <f t="shared" ca="1" si="110"/>
        <v>8.3710507561292147</v>
      </c>
      <c r="O1450" s="92">
        <f t="shared" si="111"/>
        <v>4.4321350960125593E-2</v>
      </c>
      <c r="P1450" s="92">
        <f t="shared" si="112"/>
        <v>8.3542572614548209</v>
      </c>
      <c r="Q1450" s="92">
        <f t="shared" ca="1" si="113"/>
        <v>1.0020101720774002</v>
      </c>
      <c r="R1450" s="92">
        <f t="shared" ca="1" si="114"/>
        <v>8.2565638179177778</v>
      </c>
    </row>
    <row r="1451" spans="1:18" x14ac:dyDescent="0.3">
      <c r="A1451" s="107">
        <v>40968.3125</v>
      </c>
      <c r="B1451" s="92">
        <v>7.52</v>
      </c>
      <c r="C1451" s="92">
        <v>7.46</v>
      </c>
      <c r="D1451" s="92">
        <v>7.36</v>
      </c>
      <c r="E1451" s="92">
        <v>7.26</v>
      </c>
      <c r="F1451" s="92">
        <v>7.18</v>
      </c>
      <c r="G1451" s="92">
        <v>7.09</v>
      </c>
      <c r="H1451" s="92">
        <v>6.97</v>
      </c>
      <c r="I1451" s="92">
        <v>6.85</v>
      </c>
      <c r="J1451" s="92">
        <v>6.72</v>
      </c>
      <c r="K1451" s="92">
        <v>6.46</v>
      </c>
      <c r="L1451" s="92">
        <v>7.03</v>
      </c>
      <c r="N1451" s="92">
        <f t="shared" ca="1" si="110"/>
        <v>7.0392375279150086</v>
      </c>
      <c r="O1451" s="92">
        <f t="shared" si="111"/>
        <v>0.15774466605422119</v>
      </c>
      <c r="P1451" s="92">
        <f t="shared" si="112"/>
        <v>7.0726811546679134</v>
      </c>
      <c r="Q1451" s="92">
        <f t="shared" ca="1" si="113"/>
        <v>0.99527143582164279</v>
      </c>
      <c r="R1451" s="92">
        <f t="shared" ca="1" si="114"/>
        <v>6.9967581938261487</v>
      </c>
    </row>
    <row r="1452" spans="1:18" x14ac:dyDescent="0.3">
      <c r="A1452" s="107">
        <v>40968.319444444445</v>
      </c>
      <c r="B1452" s="92">
        <v>7.45</v>
      </c>
      <c r="C1452" s="92">
        <v>7.4</v>
      </c>
      <c r="D1452" s="92">
        <v>7.28</v>
      </c>
      <c r="E1452" s="92">
        <v>7.18</v>
      </c>
      <c r="F1452" s="92">
        <v>7.1</v>
      </c>
      <c r="G1452" s="92">
        <v>7.01</v>
      </c>
      <c r="H1452" s="92">
        <v>6.97</v>
      </c>
      <c r="I1452" s="92">
        <v>6.92</v>
      </c>
      <c r="J1452" s="92">
        <v>6.83</v>
      </c>
      <c r="K1452" s="92">
        <v>6.55</v>
      </c>
      <c r="L1452" s="92">
        <v>7</v>
      </c>
      <c r="N1452" s="92">
        <f t="shared" ca="1" si="110"/>
        <v>7.0243645098638838</v>
      </c>
      <c r="O1452" s="92">
        <f t="shared" si="111"/>
        <v>5.2881311464649076E-2</v>
      </c>
      <c r="P1452" s="92">
        <f t="shared" si="112"/>
        <v>7.0042549846006921</v>
      </c>
      <c r="Q1452" s="92">
        <f t="shared" ca="1" si="113"/>
        <v>1.0028710441449382</v>
      </c>
      <c r="R1452" s="92">
        <f t="shared" ca="1" si="114"/>
        <v>7.0200973090145675</v>
      </c>
    </row>
    <row r="1453" spans="1:18" x14ac:dyDescent="0.3">
      <c r="A1453" s="107">
        <v>40968.326388888891</v>
      </c>
      <c r="B1453" s="92">
        <v>8.4700000000000006</v>
      </c>
      <c r="C1453" s="92">
        <v>8.43</v>
      </c>
      <c r="D1453" s="92">
        <v>8.2899999999999991</v>
      </c>
      <c r="E1453" s="92">
        <v>8.1199999999999992</v>
      </c>
      <c r="F1453" s="92">
        <v>7.95</v>
      </c>
      <c r="G1453" s="92">
        <v>7.71</v>
      </c>
      <c r="H1453" s="92">
        <v>7.46</v>
      </c>
      <c r="I1453" s="92">
        <v>7.29</v>
      </c>
      <c r="J1453" s="92">
        <v>7.08</v>
      </c>
      <c r="K1453" s="92">
        <v>6.66</v>
      </c>
      <c r="L1453" s="92">
        <v>7.78</v>
      </c>
      <c r="N1453" s="92">
        <f t="shared" ca="1" si="110"/>
        <v>7.6600833638701653</v>
      </c>
      <c r="O1453" s="92">
        <f t="shared" si="111"/>
        <v>0.30460845991893432</v>
      </c>
      <c r="P1453" s="92">
        <f t="shared" si="112"/>
        <v>7.6736737803398487</v>
      </c>
      <c r="Q1453" s="92">
        <f t="shared" ca="1" si="113"/>
        <v>0.99822895566599368</v>
      </c>
      <c r="R1453" s="92">
        <f t="shared" ca="1" si="114"/>
        <v>7.7662212750814312</v>
      </c>
    </row>
    <row r="1454" spans="1:18" x14ac:dyDescent="0.3">
      <c r="A1454" s="107">
        <v>40968.333333333336</v>
      </c>
      <c r="B1454" s="92">
        <v>8.1999999999999993</v>
      </c>
      <c r="C1454" s="92">
        <v>8.1</v>
      </c>
      <c r="D1454" s="92">
        <v>7.91</v>
      </c>
      <c r="E1454" s="92">
        <v>7.8</v>
      </c>
      <c r="F1454" s="92">
        <v>7.68</v>
      </c>
      <c r="G1454" s="92">
        <v>7.59</v>
      </c>
      <c r="H1454" s="92">
        <v>7.45</v>
      </c>
      <c r="I1454" s="92">
        <v>7.27</v>
      </c>
      <c r="J1454" s="92">
        <v>7.1</v>
      </c>
      <c r="K1454" s="92">
        <v>6.74</v>
      </c>
      <c r="L1454" s="92">
        <v>7.7</v>
      </c>
      <c r="N1454" s="92">
        <f t="shared" ca="1" si="110"/>
        <v>7.5156376159981786</v>
      </c>
      <c r="O1454" s="92">
        <f t="shared" si="111"/>
        <v>0.17204456425656992</v>
      </c>
      <c r="P1454" s="92">
        <f t="shared" si="112"/>
        <v>7.5697813281251731</v>
      </c>
      <c r="Q1454" s="92">
        <f t="shared" ca="1" si="113"/>
        <v>0.99284738755585633</v>
      </c>
      <c r="R1454" s="92">
        <f t="shared" ca="1" si="114"/>
        <v>7.6449248841800941</v>
      </c>
    </row>
    <row r="1455" spans="1:18" x14ac:dyDescent="0.3">
      <c r="A1455" s="107">
        <v>40968.340277777781</v>
      </c>
      <c r="B1455" s="92">
        <v>8.91</v>
      </c>
      <c r="C1455" s="92">
        <v>8.8000000000000007</v>
      </c>
      <c r="D1455" s="92">
        <v>8.56</v>
      </c>
      <c r="E1455" s="92">
        <v>8.33</v>
      </c>
      <c r="F1455" s="92">
        <v>8.1300000000000008</v>
      </c>
      <c r="G1455" s="92">
        <v>7.94</v>
      </c>
      <c r="H1455" s="92">
        <v>7.79</v>
      </c>
      <c r="I1455" s="92">
        <v>7.63</v>
      </c>
      <c r="J1455" s="92">
        <v>7.45</v>
      </c>
      <c r="K1455" s="92">
        <v>6.97</v>
      </c>
      <c r="L1455" s="92">
        <v>8.44</v>
      </c>
      <c r="N1455" s="92">
        <f t="shared" ca="1" si="110"/>
        <v>7.9420421623149586</v>
      </c>
      <c r="O1455" s="92">
        <f t="shared" si="111"/>
        <v>0.17624788458672361</v>
      </c>
      <c r="P1455" s="92">
        <f t="shared" si="112"/>
        <v>7.9183329311538113</v>
      </c>
      <c r="Q1455" s="92">
        <f t="shared" ca="1" si="113"/>
        <v>1.0029942200419315</v>
      </c>
      <c r="R1455" s="92">
        <f t="shared" ca="1" si="114"/>
        <v>8.4652712171539015</v>
      </c>
    </row>
    <row r="1456" spans="1:18" x14ac:dyDescent="0.3">
      <c r="A1456" s="107">
        <v>40968.347222222219</v>
      </c>
      <c r="B1456" s="92">
        <v>8.8699999999999992</v>
      </c>
      <c r="C1456" s="92">
        <v>8.77</v>
      </c>
      <c r="D1456" s="92">
        <v>8.5500000000000007</v>
      </c>
      <c r="E1456" s="92">
        <v>8.3800000000000008</v>
      </c>
      <c r="F1456" s="92">
        <v>8.24</v>
      </c>
      <c r="G1456" s="92">
        <v>8.0399999999999991</v>
      </c>
      <c r="H1456" s="92">
        <v>7.79</v>
      </c>
      <c r="I1456" s="92">
        <v>7.57</v>
      </c>
      <c r="J1456" s="92">
        <v>7.37</v>
      </c>
      <c r="K1456" s="92">
        <v>7.02</v>
      </c>
      <c r="L1456" s="92">
        <v>8.26</v>
      </c>
      <c r="N1456" s="92">
        <f t="shared" ca="1" si="110"/>
        <v>7.9593001524801981</v>
      </c>
      <c r="O1456" s="92">
        <f t="shared" si="111"/>
        <v>0.29190626494109989</v>
      </c>
      <c r="P1456" s="92">
        <f t="shared" si="112"/>
        <v>8.003695031693038</v>
      </c>
      <c r="Q1456" s="92">
        <f t="shared" ca="1" si="113"/>
        <v>0.99445320204767362</v>
      </c>
      <c r="R1456" s="92">
        <f t="shared" ca="1" si="114"/>
        <v>8.2141834489137846</v>
      </c>
    </row>
    <row r="1457" spans="1:18" x14ac:dyDescent="0.3">
      <c r="A1457" s="107">
        <v>40968.354166666664</v>
      </c>
      <c r="B1457" s="92">
        <v>8.66</v>
      </c>
      <c r="C1457" s="92">
        <v>8.5500000000000007</v>
      </c>
      <c r="D1457" s="92">
        <v>8.31</v>
      </c>
      <c r="E1457" s="92">
        <v>8.1</v>
      </c>
      <c r="F1457" s="92">
        <v>7.98</v>
      </c>
      <c r="G1457" s="92">
        <v>7.84</v>
      </c>
      <c r="H1457" s="92">
        <v>7.64</v>
      </c>
      <c r="I1457" s="92">
        <v>7.49</v>
      </c>
      <c r="J1457" s="92">
        <v>7.32</v>
      </c>
      <c r="K1457" s="92">
        <v>7.01</v>
      </c>
      <c r="L1457" s="92">
        <v>8.2200000000000006</v>
      </c>
      <c r="N1457" s="92">
        <f t="shared" ca="1" si="110"/>
        <v>7.7881828062381935</v>
      </c>
      <c r="O1457" s="92">
        <f t="shared" si="111"/>
        <v>0.23879840289737342</v>
      </c>
      <c r="P1457" s="92">
        <f t="shared" si="112"/>
        <v>7.8110270475960215</v>
      </c>
      <c r="Q1457" s="92">
        <f t="shared" ca="1" si="113"/>
        <v>0.99707538570553811</v>
      </c>
      <c r="R1457" s="92">
        <f t="shared" ca="1" si="114"/>
        <v>8.1959596704995246</v>
      </c>
    </row>
    <row r="1458" spans="1:18" x14ac:dyDescent="0.3">
      <c r="A1458" s="107">
        <v>40968.361111111109</v>
      </c>
      <c r="B1458" s="92">
        <v>8.1999999999999993</v>
      </c>
      <c r="C1458" s="92">
        <v>8.07</v>
      </c>
      <c r="D1458" s="92">
        <v>7.85</v>
      </c>
      <c r="E1458" s="92">
        <v>7.62</v>
      </c>
      <c r="F1458" s="92">
        <v>7.45</v>
      </c>
      <c r="G1458" s="92">
        <v>7.33</v>
      </c>
      <c r="H1458" s="92">
        <v>7.2</v>
      </c>
      <c r="I1458" s="92">
        <v>7.1</v>
      </c>
      <c r="J1458" s="92">
        <v>7.02</v>
      </c>
      <c r="K1458" s="92">
        <v>6.71</v>
      </c>
      <c r="L1458" s="92">
        <v>7.7</v>
      </c>
      <c r="N1458" s="92">
        <f t="shared" ca="1" si="110"/>
        <v>7.3492496648122989</v>
      </c>
      <c r="O1458" s="92">
        <f t="shared" si="111"/>
        <v>0.1653626939357245</v>
      </c>
      <c r="P1458" s="92">
        <f t="shared" si="112"/>
        <v>7.3112313129850008</v>
      </c>
      <c r="Q1458" s="92">
        <f t="shared" ca="1" si="113"/>
        <v>1.0051999930244002</v>
      </c>
      <c r="R1458" s="92">
        <f t="shared" ca="1" si="114"/>
        <v>7.7400399462878822</v>
      </c>
    </row>
    <row r="1459" spans="1:18" x14ac:dyDescent="0.3">
      <c r="A1459" s="107">
        <v>40968.368055555555</v>
      </c>
      <c r="B1459" s="92">
        <v>8.41</v>
      </c>
      <c r="C1459" s="92">
        <v>8.3000000000000007</v>
      </c>
      <c r="D1459" s="92">
        <v>8.1199999999999992</v>
      </c>
      <c r="E1459" s="92">
        <v>7.99</v>
      </c>
      <c r="F1459" s="92">
        <v>7.9</v>
      </c>
      <c r="G1459" s="92">
        <v>7.8</v>
      </c>
      <c r="H1459" s="92">
        <v>7.69</v>
      </c>
      <c r="I1459" s="92">
        <v>7.55</v>
      </c>
      <c r="J1459" s="92">
        <v>7.37</v>
      </c>
      <c r="K1459" s="92">
        <v>6.95</v>
      </c>
      <c r="L1459" s="92">
        <v>7.87</v>
      </c>
      <c r="N1459" s="92">
        <f t="shared" ca="1" si="110"/>
        <v>7.7450833837529638</v>
      </c>
      <c r="O1459" s="92">
        <f t="shared" si="111"/>
        <v>0.13124923479073805</v>
      </c>
      <c r="P1459" s="92">
        <f t="shared" si="112"/>
        <v>7.784143820014493</v>
      </c>
      <c r="Q1459" s="92">
        <f t="shared" ca="1" si="113"/>
        <v>0.99498205105600723</v>
      </c>
      <c r="R1459" s="92">
        <f t="shared" ca="1" si="114"/>
        <v>7.8305087418107773</v>
      </c>
    </row>
    <row r="1460" spans="1:18" x14ac:dyDescent="0.3">
      <c r="A1460" s="107">
        <v>40968.375</v>
      </c>
      <c r="B1460" s="92">
        <v>8.26</v>
      </c>
      <c r="C1460" s="92">
        <v>8.16</v>
      </c>
      <c r="D1460" s="92">
        <v>7.97</v>
      </c>
      <c r="E1460" s="92">
        <v>7.79</v>
      </c>
      <c r="F1460" s="92">
        <v>7.63</v>
      </c>
      <c r="G1460" s="92">
        <v>7.38</v>
      </c>
      <c r="H1460" s="92">
        <v>7.16</v>
      </c>
      <c r="I1460" s="92">
        <v>6.98</v>
      </c>
      <c r="J1460" s="92">
        <v>6.86</v>
      </c>
      <c r="K1460" s="92">
        <v>6.53</v>
      </c>
      <c r="L1460" s="92">
        <v>7.63</v>
      </c>
      <c r="N1460" s="92">
        <f t="shared" ca="1" si="110"/>
        <v>7.3669027813279655</v>
      </c>
      <c r="O1460" s="92">
        <f t="shared" si="111"/>
        <v>0.27966597484448535</v>
      </c>
      <c r="P1460" s="92">
        <f t="shared" si="112"/>
        <v>7.3480696433348633</v>
      </c>
      <c r="Q1460" s="92">
        <f t="shared" ca="1" si="113"/>
        <v>1.0025630048308245</v>
      </c>
      <c r="R1460" s="92">
        <f t="shared" ca="1" si="114"/>
        <v>7.6495557268591909</v>
      </c>
    </row>
    <row r="1461" spans="1:18" x14ac:dyDescent="0.3">
      <c r="A1461" s="107">
        <v>40968.381944444445</v>
      </c>
      <c r="B1461" s="92">
        <v>7.68</v>
      </c>
      <c r="C1461" s="92">
        <v>7.59</v>
      </c>
      <c r="D1461" s="92">
        <v>7.43</v>
      </c>
      <c r="E1461" s="92">
        <v>7.26</v>
      </c>
      <c r="F1461" s="92">
        <v>7.1</v>
      </c>
      <c r="G1461" s="92">
        <v>6.94</v>
      </c>
      <c r="H1461" s="92">
        <v>6.76</v>
      </c>
      <c r="I1461" s="92">
        <v>6.51</v>
      </c>
      <c r="J1461" s="92">
        <v>6.21</v>
      </c>
      <c r="K1461" s="92">
        <v>5.77</v>
      </c>
      <c r="L1461" s="92">
        <v>6.83</v>
      </c>
      <c r="N1461" s="92">
        <f t="shared" ca="1" si="110"/>
        <v>6.84469441170517</v>
      </c>
      <c r="O1461" s="92">
        <f t="shared" si="111"/>
        <v>0.24284274983780726</v>
      </c>
      <c r="P1461" s="92">
        <f t="shared" si="112"/>
        <v>6.913919478136596</v>
      </c>
      <c r="Q1461" s="92">
        <f t="shared" ca="1" si="113"/>
        <v>0.98998757988860997</v>
      </c>
      <c r="R1461" s="92">
        <f t="shared" ca="1" si="114"/>
        <v>6.7616151706392058</v>
      </c>
    </row>
    <row r="1462" spans="1:18" x14ac:dyDescent="0.3">
      <c r="A1462" s="107">
        <v>40968.388888888891</v>
      </c>
      <c r="B1462" s="92">
        <v>6.82</v>
      </c>
      <c r="C1462" s="92">
        <v>6.75</v>
      </c>
      <c r="D1462" s="92">
        <v>6.7</v>
      </c>
      <c r="E1462" s="92">
        <v>6.61</v>
      </c>
      <c r="F1462" s="92">
        <v>6.49</v>
      </c>
      <c r="G1462" s="92">
        <v>6.37</v>
      </c>
      <c r="H1462" s="92">
        <v>6.33</v>
      </c>
      <c r="I1462" s="92">
        <v>6.26</v>
      </c>
      <c r="J1462" s="92">
        <v>6.14</v>
      </c>
      <c r="K1462" s="92">
        <v>5.72</v>
      </c>
      <c r="L1462" s="92">
        <v>6.54</v>
      </c>
      <c r="N1462" s="92">
        <f t="shared" ca="1" si="110"/>
        <v>6.3836368433546182</v>
      </c>
      <c r="O1462" s="92">
        <f t="shared" si="111"/>
        <v>5.8211115073302497E-2</v>
      </c>
      <c r="P1462" s="92">
        <f t="shared" si="112"/>
        <v>6.3642535666796185</v>
      </c>
      <c r="Q1462" s="92">
        <f t="shared" ca="1" si="113"/>
        <v>1.0030456480829868</v>
      </c>
      <c r="R1462" s="92">
        <f t="shared" ca="1" si="114"/>
        <v>6.5599185384627337</v>
      </c>
    </row>
    <row r="1463" spans="1:18" x14ac:dyDescent="0.3">
      <c r="A1463" s="107">
        <v>40968.395833333336</v>
      </c>
      <c r="B1463" s="92">
        <v>8.4700000000000006</v>
      </c>
      <c r="C1463" s="92">
        <v>8.42</v>
      </c>
      <c r="D1463" s="92">
        <v>8.2899999999999991</v>
      </c>
      <c r="E1463" s="92">
        <v>8.14</v>
      </c>
      <c r="F1463" s="92">
        <v>7.94</v>
      </c>
      <c r="G1463" s="92">
        <v>7.68</v>
      </c>
      <c r="H1463" s="92">
        <v>7.4</v>
      </c>
      <c r="I1463" s="92">
        <v>7.15</v>
      </c>
      <c r="J1463" s="92">
        <v>6.98</v>
      </c>
      <c r="K1463" s="92">
        <v>6.86</v>
      </c>
      <c r="L1463" s="92">
        <v>7.83</v>
      </c>
      <c r="N1463" s="92">
        <f t="shared" ca="1" si="110"/>
        <v>7.6274455432618717</v>
      </c>
      <c r="O1463" s="92">
        <f t="shared" si="111"/>
        <v>0.34320595767094142</v>
      </c>
      <c r="P1463" s="92">
        <f t="shared" si="112"/>
        <v>7.6392422625985859</v>
      </c>
      <c r="Q1463" s="92">
        <f t="shared" ca="1" si="113"/>
        <v>0.99845577363157201</v>
      </c>
      <c r="R1463" s="92">
        <f t="shared" ca="1" si="114"/>
        <v>7.8179087075352092</v>
      </c>
    </row>
    <row r="1464" spans="1:18" x14ac:dyDescent="0.3">
      <c r="A1464" s="107">
        <v>40968.402777777781</v>
      </c>
      <c r="B1464" s="92">
        <v>8.06</v>
      </c>
      <c r="C1464" s="92">
        <v>8.01</v>
      </c>
      <c r="D1464" s="92">
        <v>8.01</v>
      </c>
      <c r="E1464" s="92">
        <v>8.01</v>
      </c>
      <c r="F1464" s="92">
        <v>7.97</v>
      </c>
      <c r="G1464" s="92">
        <v>7.91</v>
      </c>
      <c r="H1464" s="92">
        <v>7.8</v>
      </c>
      <c r="I1464" s="92">
        <v>7.65</v>
      </c>
      <c r="J1464" s="92">
        <v>7.46</v>
      </c>
      <c r="K1464" s="92">
        <v>7.13</v>
      </c>
      <c r="L1464" s="92">
        <v>8.02</v>
      </c>
      <c r="N1464" s="92">
        <f t="shared" ref="N1464:N1527" ca="1" si="115">POWER(SUM(POWER(C1464,Exponent)*$C$1,POWER(D1464,Exponent)*$D$1,POWER(E1464,Exponent)*$E$1,POWER(F1464,Exponent)*$F$1,POWER(G1464,Exponent)*$G$1,POWER(H1464,Exponent)*$H$1,POWER(I1464,Exponent)*$I$1,POWER(J1464,Exponent)*$J$1,POWER(K1464,Exponent)*$K$1),1/Exponent)</f>
        <v>7.7970222640157276</v>
      </c>
      <c r="O1464" s="92">
        <f t="shared" si="111"/>
        <v>0.12941118373052982</v>
      </c>
      <c r="P1464" s="92">
        <f t="shared" si="112"/>
        <v>7.8941451673097482</v>
      </c>
      <c r="Q1464" s="92">
        <f t="shared" ca="1" si="113"/>
        <v>0.98769684351686182</v>
      </c>
      <c r="R1464" s="92">
        <f t="shared" ca="1" si="114"/>
        <v>7.9213286850052311</v>
      </c>
    </row>
    <row r="1465" spans="1:18" x14ac:dyDescent="0.3">
      <c r="A1465" s="107">
        <v>40968.409722222219</v>
      </c>
      <c r="B1465" s="92">
        <v>6.85</v>
      </c>
      <c r="C1465" s="92">
        <v>6.75</v>
      </c>
      <c r="D1465" s="92">
        <v>6.58</v>
      </c>
      <c r="E1465" s="92">
        <v>6.4</v>
      </c>
      <c r="F1465" s="92">
        <v>6.24</v>
      </c>
      <c r="G1465" s="92">
        <v>6.07</v>
      </c>
      <c r="H1465" s="92">
        <v>5.92</v>
      </c>
      <c r="I1465" s="92">
        <v>5.8</v>
      </c>
      <c r="J1465" s="92">
        <v>5.67</v>
      </c>
      <c r="K1465" s="92">
        <v>5.4</v>
      </c>
      <c r="L1465" s="92">
        <v>6.26</v>
      </c>
      <c r="N1465" s="92">
        <f t="shared" ca="1" si="115"/>
        <v>6.0748183638035433</v>
      </c>
      <c r="O1465" s="92">
        <f t="shared" si="111"/>
        <v>0.23122934388211441</v>
      </c>
      <c r="P1465" s="92">
        <f t="shared" si="112"/>
        <v>6.0482778715464223</v>
      </c>
      <c r="Q1465" s="92">
        <f t="shared" ca="1" si="113"/>
        <v>1.0043881072961245</v>
      </c>
      <c r="R1465" s="92">
        <f t="shared" ca="1" si="114"/>
        <v>6.2874695516737393</v>
      </c>
    </row>
    <row r="1466" spans="1:18" x14ac:dyDescent="0.3">
      <c r="A1466" s="107">
        <v>40968.416666666664</v>
      </c>
      <c r="B1466" s="92">
        <v>6.98</v>
      </c>
      <c r="C1466" s="92">
        <v>6.86</v>
      </c>
      <c r="D1466" s="92">
        <v>6.66</v>
      </c>
      <c r="E1466" s="92">
        <v>6.45</v>
      </c>
      <c r="F1466" s="92">
        <v>6.29</v>
      </c>
      <c r="G1466" s="92">
        <v>6.14</v>
      </c>
      <c r="H1466" s="92">
        <v>5.98</v>
      </c>
      <c r="I1466" s="92">
        <v>5.82</v>
      </c>
      <c r="J1466" s="92">
        <v>5.66</v>
      </c>
      <c r="K1466" s="92">
        <v>5.4</v>
      </c>
      <c r="L1466" s="92">
        <v>6.3</v>
      </c>
      <c r="N1466" s="92">
        <f t="shared" ca="1" si="115"/>
        <v>6.1205667351862303</v>
      </c>
      <c r="O1466" s="92">
        <f t="shared" si="111"/>
        <v>0.24400055024786499</v>
      </c>
      <c r="P1466" s="92">
        <f t="shared" si="112"/>
        <v>6.1168160759081216</v>
      </c>
      <c r="Q1466" s="92">
        <f t="shared" ca="1" si="113"/>
        <v>1.0006131718252704</v>
      </c>
      <c r="R1466" s="92">
        <f t="shared" ca="1" si="114"/>
        <v>6.3038629824992034</v>
      </c>
    </row>
    <row r="1467" spans="1:18" x14ac:dyDescent="0.3">
      <c r="A1467" s="107">
        <v>40968.423611111109</v>
      </c>
      <c r="B1467" s="92">
        <v>6.59</v>
      </c>
      <c r="C1467" s="92">
        <v>6.52</v>
      </c>
      <c r="D1467" s="92">
        <v>6.41</v>
      </c>
      <c r="E1467" s="92">
        <v>6.29</v>
      </c>
      <c r="F1467" s="92">
        <v>6.21</v>
      </c>
      <c r="G1467" s="92">
        <v>6.05</v>
      </c>
      <c r="H1467" s="92">
        <v>5.89</v>
      </c>
      <c r="I1467" s="92">
        <v>5.77</v>
      </c>
      <c r="J1467" s="92">
        <v>5.64</v>
      </c>
      <c r="K1467" s="92">
        <v>5.39</v>
      </c>
      <c r="L1467" s="92">
        <v>5.95</v>
      </c>
      <c r="N1467" s="92">
        <f t="shared" ca="1" si="115"/>
        <v>6.0137619453207591</v>
      </c>
      <c r="O1467" s="92">
        <f t="shared" si="111"/>
        <v>0.24767938765139066</v>
      </c>
      <c r="P1467" s="92">
        <f t="shared" si="112"/>
        <v>6.0268121420283576</v>
      </c>
      <c r="Q1467" s="92">
        <f t="shared" ca="1" si="113"/>
        <v>0.99783464352296758</v>
      </c>
      <c r="R1467" s="92">
        <f t="shared" ca="1" si="114"/>
        <v>5.937116128961657</v>
      </c>
    </row>
    <row r="1468" spans="1:18" x14ac:dyDescent="0.3">
      <c r="A1468" s="107">
        <v>40968.430555555555</v>
      </c>
      <c r="B1468" s="92">
        <v>5.77</v>
      </c>
      <c r="C1468" s="92">
        <v>5.71</v>
      </c>
      <c r="D1468" s="92">
        <v>5.59</v>
      </c>
      <c r="E1468" s="92">
        <v>5.51</v>
      </c>
      <c r="F1468" s="92">
        <v>5.47</v>
      </c>
      <c r="G1468" s="92">
        <v>5.33</v>
      </c>
      <c r="H1468" s="92">
        <v>5.21</v>
      </c>
      <c r="I1468" s="92">
        <v>5.16</v>
      </c>
      <c r="J1468" s="92">
        <v>5.1100000000000003</v>
      </c>
      <c r="K1468" s="92">
        <v>5.0199999999999996</v>
      </c>
      <c r="L1468" s="92">
        <v>5.28</v>
      </c>
      <c r="N1468" s="92">
        <f t="shared" ca="1" si="115"/>
        <v>5.332124075273498</v>
      </c>
      <c r="O1468" s="92">
        <f t="shared" si="111"/>
        <v>0.2104299796387247</v>
      </c>
      <c r="P1468" s="92">
        <f t="shared" si="112"/>
        <v>5.3126389676276862</v>
      </c>
      <c r="Q1468" s="92">
        <f t="shared" ca="1" si="113"/>
        <v>1.0036676890269682</v>
      </c>
      <c r="R1468" s="92">
        <f t="shared" ca="1" si="114"/>
        <v>5.2993653980623927</v>
      </c>
    </row>
    <row r="1469" spans="1:18" x14ac:dyDescent="0.3">
      <c r="A1469" s="107">
        <v>40968.4375</v>
      </c>
      <c r="B1469" s="92">
        <v>4.2</v>
      </c>
      <c r="C1469" s="92">
        <v>4.1500000000000004</v>
      </c>
      <c r="D1469" s="92">
        <v>4.05</v>
      </c>
      <c r="E1469" s="92">
        <v>3.94</v>
      </c>
      <c r="F1469" s="92">
        <v>3.86</v>
      </c>
      <c r="G1469" s="92">
        <v>3.84</v>
      </c>
      <c r="H1469" s="92">
        <v>3.86</v>
      </c>
      <c r="I1469" s="92">
        <v>3.88</v>
      </c>
      <c r="J1469" s="92">
        <v>3.87</v>
      </c>
      <c r="K1469" s="92">
        <v>3.89</v>
      </c>
      <c r="L1469" s="92">
        <v>3.77</v>
      </c>
      <c r="N1469" s="92">
        <f t="shared" ca="1" si="115"/>
        <v>3.9054495784874859</v>
      </c>
      <c r="O1469" s="92">
        <f t="shared" si="111"/>
        <v>-4.8005219440560319E-2</v>
      </c>
      <c r="P1469" s="92">
        <f t="shared" si="112"/>
        <v>3.8428591062658248</v>
      </c>
      <c r="Q1469" s="92">
        <f t="shared" ca="1" si="113"/>
        <v>1.0162874751560906</v>
      </c>
      <c r="R1469" s="92">
        <f t="shared" ca="1" si="114"/>
        <v>3.8314037813384618</v>
      </c>
    </row>
    <row r="1470" spans="1:18" x14ac:dyDescent="0.3">
      <c r="A1470" s="107">
        <v>40968.451388888891</v>
      </c>
      <c r="B1470" s="92">
        <v>4.5199999999999996</v>
      </c>
      <c r="C1470" s="92">
        <v>4.45</v>
      </c>
      <c r="D1470" s="92">
        <v>4.29</v>
      </c>
      <c r="E1470" s="92">
        <v>4.0999999999999996</v>
      </c>
      <c r="F1470" s="92">
        <v>3.94</v>
      </c>
      <c r="G1470" s="92">
        <v>3.8</v>
      </c>
      <c r="H1470" s="92">
        <v>3.71</v>
      </c>
      <c r="I1470" s="92">
        <v>3.61</v>
      </c>
      <c r="J1470" s="92">
        <v>3.51</v>
      </c>
      <c r="K1470" s="92">
        <v>3.33</v>
      </c>
      <c r="L1470" s="92">
        <v>3.79</v>
      </c>
      <c r="N1470" s="92">
        <f t="shared" ca="1" si="115"/>
        <v>3.8370242636761489</v>
      </c>
      <c r="O1470" s="92">
        <f t="shared" si="111"/>
        <v>0.22149890138732795</v>
      </c>
      <c r="P1470" s="92">
        <f t="shared" si="112"/>
        <v>3.7869725728580903</v>
      </c>
      <c r="Q1470" s="92">
        <f t="shared" ca="1" si="113"/>
        <v>1.0132168083753201</v>
      </c>
      <c r="R1470" s="92">
        <f t="shared" ca="1" si="114"/>
        <v>3.8400917037424636</v>
      </c>
    </row>
    <row r="1471" spans="1:18" x14ac:dyDescent="0.3">
      <c r="A1471" s="107">
        <v>40968.506944444445</v>
      </c>
      <c r="B1471" s="92">
        <v>6.75</v>
      </c>
      <c r="C1471" s="92">
        <v>6.65</v>
      </c>
      <c r="D1471" s="92">
        <v>6.49</v>
      </c>
      <c r="E1471" s="92">
        <v>6.35</v>
      </c>
      <c r="F1471" s="92">
        <v>6.25</v>
      </c>
      <c r="G1471" s="92">
        <v>6.16</v>
      </c>
      <c r="H1471" s="92">
        <v>6.07</v>
      </c>
      <c r="I1471" s="92">
        <v>6.01</v>
      </c>
      <c r="J1471" s="92">
        <v>5.92</v>
      </c>
      <c r="K1471" s="92">
        <v>5.64</v>
      </c>
      <c r="L1471" s="92">
        <v>5.6</v>
      </c>
      <c r="N1471" s="92">
        <f t="shared" ca="1" si="115"/>
        <v>6.1619936295811586</v>
      </c>
      <c r="O1471" s="92">
        <f t="shared" si="111"/>
        <v>0.13601039576457583</v>
      </c>
      <c r="P1471" s="92">
        <f t="shared" si="112"/>
        <v>6.147023906183084</v>
      </c>
      <c r="Q1471" s="92">
        <f t="shared" ca="1" si="113"/>
        <v>1.0024352798405447</v>
      </c>
      <c r="R1471" s="92">
        <f t="shared" ca="1" si="114"/>
        <v>5.61363756710705</v>
      </c>
    </row>
    <row r="1472" spans="1:18" x14ac:dyDescent="0.3">
      <c r="A1472" s="107">
        <v>40968.513888888891</v>
      </c>
      <c r="B1472" s="92">
        <v>7.14</v>
      </c>
      <c r="C1472" s="92">
        <v>7.07</v>
      </c>
      <c r="D1472" s="92">
        <v>6.99</v>
      </c>
      <c r="E1472" s="92">
        <v>6.92</v>
      </c>
      <c r="F1472" s="92">
        <v>6.9</v>
      </c>
      <c r="G1472" s="92">
        <v>6.85</v>
      </c>
      <c r="H1472" s="92">
        <v>6.83</v>
      </c>
      <c r="I1472" s="92">
        <v>6.77</v>
      </c>
      <c r="J1472" s="92">
        <v>6.62</v>
      </c>
      <c r="K1472" s="92">
        <v>6.35</v>
      </c>
      <c r="L1472" s="92">
        <v>5.9</v>
      </c>
      <c r="N1472" s="92">
        <f t="shared" ca="1" si="115"/>
        <v>6.8207704010716821</v>
      </c>
      <c r="O1472" s="92">
        <f t="shared" si="111"/>
        <v>2.7020440189243607E-2</v>
      </c>
      <c r="P1472" s="92">
        <f t="shared" si="112"/>
        <v>6.8471309308883441</v>
      </c>
      <c r="Q1472" s="92">
        <f t="shared" ca="1" si="113"/>
        <v>0.99615013498606464</v>
      </c>
      <c r="R1472" s="92">
        <f t="shared" ca="1" si="114"/>
        <v>5.877285796417782</v>
      </c>
    </row>
    <row r="1473" spans="1:18" x14ac:dyDescent="0.3">
      <c r="A1473" s="107">
        <v>40968.520833333336</v>
      </c>
      <c r="B1473" s="92">
        <v>5.85</v>
      </c>
      <c r="C1473" s="92">
        <v>5.84</v>
      </c>
      <c r="D1473" s="92">
        <v>5.82</v>
      </c>
      <c r="E1473" s="92">
        <v>5.69</v>
      </c>
      <c r="F1473" s="92">
        <v>5.55</v>
      </c>
      <c r="G1473" s="92">
        <v>5.47</v>
      </c>
      <c r="H1473" s="92">
        <v>5.45</v>
      </c>
      <c r="I1473" s="92">
        <v>5.46</v>
      </c>
      <c r="J1473" s="92">
        <v>5.45</v>
      </c>
      <c r="K1473" s="92">
        <v>5.32</v>
      </c>
      <c r="L1473" s="92">
        <v>5.0599999999999996</v>
      </c>
      <c r="N1473" s="92">
        <f t="shared" ca="1" si="115"/>
        <v>5.5464522005588552</v>
      </c>
      <c r="O1473" s="92">
        <f t="shared" si="111"/>
        <v>3.3849795946738731E-2</v>
      </c>
      <c r="P1473" s="92">
        <f t="shared" si="112"/>
        <v>5.4671300230456934</v>
      </c>
      <c r="Q1473" s="92">
        <f t="shared" ca="1" si="113"/>
        <v>1.0145089246421419</v>
      </c>
      <c r="R1473" s="92">
        <f t="shared" ca="1" si="114"/>
        <v>5.133415158689238</v>
      </c>
    </row>
    <row r="1474" spans="1:18" x14ac:dyDescent="0.3">
      <c r="A1474" s="107">
        <v>40968.534722222219</v>
      </c>
      <c r="B1474" s="92">
        <v>5.62</v>
      </c>
      <c r="C1474" s="92">
        <v>5.58</v>
      </c>
      <c r="D1474" s="92">
        <v>5.52</v>
      </c>
      <c r="E1474" s="92">
        <v>5.49</v>
      </c>
      <c r="F1474" s="92">
        <v>5.47</v>
      </c>
      <c r="G1474" s="92">
        <v>5.49</v>
      </c>
      <c r="H1474" s="92">
        <v>5.54</v>
      </c>
      <c r="I1474" s="92">
        <v>5.51</v>
      </c>
      <c r="J1474" s="92">
        <v>5.43</v>
      </c>
      <c r="K1474" s="92">
        <v>5.27</v>
      </c>
      <c r="L1474" s="92">
        <v>4.8099999999999996</v>
      </c>
      <c r="N1474" s="92">
        <f t="shared" ca="1" si="115"/>
        <v>5.4847589582919554</v>
      </c>
      <c r="O1474" s="92">
        <f t="shared" si="111"/>
        <v>-8.3781026826667479E-2</v>
      </c>
      <c r="P1474" s="92">
        <f t="shared" si="112"/>
        <v>5.4971359057206417</v>
      </c>
      <c r="Q1474" s="92">
        <f t="shared" ca="1" si="113"/>
        <v>0.99774847345218332</v>
      </c>
      <c r="R1474" s="92">
        <f t="shared" ca="1" si="114"/>
        <v>4.7991701573050012</v>
      </c>
    </row>
    <row r="1475" spans="1:18" x14ac:dyDescent="0.3">
      <c r="A1475" s="107">
        <v>40968.541666666664</v>
      </c>
      <c r="B1475" s="92">
        <v>6.14</v>
      </c>
      <c r="C1475" s="92">
        <v>6.11</v>
      </c>
      <c r="D1475" s="92">
        <v>6.07</v>
      </c>
      <c r="E1475" s="92">
        <v>6.06</v>
      </c>
      <c r="F1475" s="92">
        <v>6.05</v>
      </c>
      <c r="G1475" s="92">
        <v>6.02</v>
      </c>
      <c r="H1475" s="92">
        <v>5.96</v>
      </c>
      <c r="I1475" s="92">
        <v>5.84</v>
      </c>
      <c r="J1475" s="92">
        <v>5.7</v>
      </c>
      <c r="K1475" s="92">
        <v>5.49</v>
      </c>
      <c r="L1475" s="92">
        <v>5.05</v>
      </c>
      <c r="N1475" s="92">
        <f t="shared" ca="1" si="115"/>
        <v>5.9373053841785088</v>
      </c>
      <c r="O1475" s="92">
        <f t="shared" ref="O1475:O1538" si="116">LN(G1475/H1475)/LN(97.5/87.5)</f>
        <v>9.2564887086709319E-2</v>
      </c>
      <c r="P1475" s="92">
        <f t="shared" ref="P1475:P1538" si="117">G1475*POWER(96/97.5,O1475)</f>
        <v>6.0113666340184091</v>
      </c>
      <c r="Q1475" s="92">
        <f t="shared" ref="Q1475:Q1538" ca="1" si="118">N1475/P1475</f>
        <v>0.9876797982307739</v>
      </c>
      <c r="R1475" s="92">
        <f t="shared" ref="R1475:R1538" ca="1" si="119">L1475*Q1475</f>
        <v>4.9877829810654077</v>
      </c>
    </row>
    <row r="1476" spans="1:18" x14ac:dyDescent="0.3">
      <c r="A1476" s="107">
        <v>40968.548611111109</v>
      </c>
      <c r="B1476" s="92">
        <v>6.51</v>
      </c>
      <c r="C1476" s="92">
        <v>6.45</v>
      </c>
      <c r="D1476" s="92">
        <v>6.42</v>
      </c>
      <c r="E1476" s="92">
        <v>6.34</v>
      </c>
      <c r="F1476" s="92">
        <v>6.25</v>
      </c>
      <c r="G1476" s="92">
        <v>6.2</v>
      </c>
      <c r="H1476" s="92">
        <v>6.1</v>
      </c>
      <c r="I1476" s="92">
        <v>6.01</v>
      </c>
      <c r="J1476" s="92">
        <v>5.93</v>
      </c>
      <c r="K1476" s="92">
        <v>5.74</v>
      </c>
      <c r="L1476" s="92">
        <v>6.22</v>
      </c>
      <c r="N1476" s="92">
        <f t="shared" ca="1" si="115"/>
        <v>6.1604894920746922</v>
      </c>
      <c r="O1476" s="92">
        <f t="shared" si="116"/>
        <v>0.15026321257021569</v>
      </c>
      <c r="P1476" s="92">
        <f t="shared" si="117"/>
        <v>6.1855726172876979</v>
      </c>
      <c r="Q1476" s="92">
        <f t="shared" ca="1" si="118"/>
        <v>0.99594489843302425</v>
      </c>
      <c r="R1476" s="92">
        <f t="shared" ca="1" si="119"/>
        <v>6.1947772682534108</v>
      </c>
    </row>
    <row r="1477" spans="1:18" x14ac:dyDescent="0.3">
      <c r="A1477" s="107">
        <v>40968.555555555555</v>
      </c>
      <c r="B1477" s="92">
        <v>5.79</v>
      </c>
      <c r="C1477" s="92">
        <v>5.71</v>
      </c>
      <c r="D1477" s="92">
        <v>5.67</v>
      </c>
      <c r="E1477" s="92">
        <v>5.63</v>
      </c>
      <c r="F1477" s="92">
        <v>5.59</v>
      </c>
      <c r="G1477" s="92">
        <v>5.52</v>
      </c>
      <c r="H1477" s="92">
        <v>5.45</v>
      </c>
      <c r="I1477" s="92">
        <v>5.42</v>
      </c>
      <c r="J1477" s="92">
        <v>5.39</v>
      </c>
      <c r="K1477" s="92">
        <v>5.23</v>
      </c>
      <c r="L1477" s="92">
        <v>5.39</v>
      </c>
      <c r="N1477" s="92">
        <f t="shared" ca="1" si="115"/>
        <v>5.5125765443541201</v>
      </c>
      <c r="O1477" s="92">
        <f t="shared" si="116"/>
        <v>0.11793576246716614</v>
      </c>
      <c r="P1477" s="92">
        <f t="shared" si="117"/>
        <v>5.5099159128822182</v>
      </c>
      <c r="Q1477" s="92">
        <f t="shared" ca="1" si="118"/>
        <v>1.0004828805945443</v>
      </c>
      <c r="R1477" s="92">
        <f t="shared" ca="1" si="119"/>
        <v>5.3926027264045935</v>
      </c>
    </row>
    <row r="1478" spans="1:18" x14ac:dyDescent="0.3">
      <c r="A1478" s="107">
        <v>40968.5625</v>
      </c>
      <c r="B1478" s="92">
        <v>4.12</v>
      </c>
      <c r="C1478" s="92">
        <v>4.0599999999999996</v>
      </c>
      <c r="D1478" s="92">
        <v>4.07</v>
      </c>
      <c r="E1478" s="92">
        <v>4.01</v>
      </c>
      <c r="F1478" s="92">
        <v>3.91</v>
      </c>
      <c r="G1478" s="92">
        <v>3.83</v>
      </c>
      <c r="H1478" s="92">
        <v>3.76</v>
      </c>
      <c r="I1478" s="92">
        <v>3.73</v>
      </c>
      <c r="J1478" s="92">
        <v>3.72</v>
      </c>
      <c r="K1478" s="92">
        <v>3.65</v>
      </c>
      <c r="L1478" s="92">
        <v>4.32</v>
      </c>
      <c r="N1478" s="92">
        <f t="shared" ca="1" si="115"/>
        <v>3.8518945216257143</v>
      </c>
      <c r="O1478" s="92">
        <f t="shared" si="116"/>
        <v>0.17045776509554475</v>
      </c>
      <c r="P1478" s="92">
        <f t="shared" si="117"/>
        <v>3.8198914050079473</v>
      </c>
      <c r="Q1478" s="92">
        <f t="shared" ca="1" si="118"/>
        <v>1.0083780173896595</v>
      </c>
      <c r="R1478" s="92">
        <f t="shared" ca="1" si="119"/>
        <v>4.3561930351233293</v>
      </c>
    </row>
    <row r="1479" spans="1:18" x14ac:dyDescent="0.3">
      <c r="A1479" s="107">
        <v>40969.645833333336</v>
      </c>
      <c r="B1479" s="92">
        <v>13.09</v>
      </c>
      <c r="C1479" s="92">
        <v>12.95</v>
      </c>
      <c r="D1479" s="92">
        <v>12.78</v>
      </c>
      <c r="E1479" s="92">
        <v>12.45</v>
      </c>
      <c r="F1479" s="92">
        <v>12.16</v>
      </c>
      <c r="G1479" s="92">
        <v>11.88</v>
      </c>
      <c r="H1479" s="92">
        <v>11.66</v>
      </c>
      <c r="I1479" s="92">
        <v>11.45</v>
      </c>
      <c r="J1479" s="92">
        <v>11.19</v>
      </c>
      <c r="K1479" s="92">
        <v>10.67</v>
      </c>
      <c r="L1479" s="92">
        <v>10.88</v>
      </c>
      <c r="N1479" s="92">
        <f t="shared" ca="1" si="115"/>
        <v>11.890841680236882</v>
      </c>
      <c r="O1479" s="92">
        <f t="shared" si="116"/>
        <v>0.17273370135825802</v>
      </c>
      <c r="P1479" s="92">
        <f t="shared" si="117"/>
        <v>11.848226789976481</v>
      </c>
      <c r="Q1479" s="92">
        <f t="shared" ca="1" si="118"/>
        <v>1.003596731478541</v>
      </c>
      <c r="R1479" s="92">
        <f t="shared" ca="1" si="119"/>
        <v>10.919132438486526</v>
      </c>
    </row>
    <row r="1480" spans="1:18" x14ac:dyDescent="0.3">
      <c r="A1480" s="107">
        <v>40969.722222222219</v>
      </c>
      <c r="B1480" s="92">
        <v>12.67</v>
      </c>
      <c r="C1480" s="92">
        <v>12.59</v>
      </c>
      <c r="D1480" s="92">
        <v>12.25</v>
      </c>
      <c r="E1480" s="92">
        <v>12</v>
      </c>
      <c r="F1480" s="92">
        <v>11.79</v>
      </c>
      <c r="G1480" s="92">
        <v>11.6</v>
      </c>
      <c r="H1480" s="92">
        <v>11.38</v>
      </c>
      <c r="I1480" s="92">
        <v>11.18</v>
      </c>
      <c r="J1480" s="92">
        <v>10.94</v>
      </c>
      <c r="K1480" s="92">
        <v>10.82</v>
      </c>
      <c r="L1480" s="92">
        <v>12.14</v>
      </c>
      <c r="N1480" s="92">
        <f t="shared" ca="1" si="115"/>
        <v>11.576229052937807</v>
      </c>
      <c r="O1480" s="92">
        <f t="shared" si="116"/>
        <v>0.17694330594252536</v>
      </c>
      <c r="P1480" s="92">
        <f t="shared" si="117"/>
        <v>11.568220611663749</v>
      </c>
      <c r="Q1480" s="92">
        <f t="shared" ca="1" si="118"/>
        <v>1.000692279438895</v>
      </c>
      <c r="R1480" s="92">
        <f t="shared" ca="1" si="119"/>
        <v>12.148404272388186</v>
      </c>
    </row>
    <row r="1481" spans="1:18" x14ac:dyDescent="0.3">
      <c r="A1481" s="107">
        <v>40969.729166666664</v>
      </c>
      <c r="B1481" s="92">
        <v>13.14</v>
      </c>
      <c r="C1481" s="92">
        <v>12.92</v>
      </c>
      <c r="D1481" s="92">
        <v>12.63</v>
      </c>
      <c r="E1481" s="92">
        <v>12.39</v>
      </c>
      <c r="F1481" s="92">
        <v>12.15</v>
      </c>
      <c r="G1481" s="92">
        <v>11.98</v>
      </c>
      <c r="H1481" s="92">
        <v>11.75</v>
      </c>
      <c r="I1481" s="92">
        <v>11.65</v>
      </c>
      <c r="J1481" s="92">
        <v>11.55</v>
      </c>
      <c r="K1481" s="92">
        <v>11.16</v>
      </c>
      <c r="L1481" s="92">
        <v>12.12</v>
      </c>
      <c r="N1481" s="92">
        <f t="shared" ca="1" si="115"/>
        <v>11.990648388405841</v>
      </c>
      <c r="O1481" s="92">
        <f t="shared" si="116"/>
        <v>0.17913972780389792</v>
      </c>
      <c r="P1481" s="92">
        <f t="shared" si="117"/>
        <v>11.946772723584857</v>
      </c>
      <c r="Q1481" s="92">
        <f t="shared" ca="1" si="118"/>
        <v>1.0036725955901351</v>
      </c>
      <c r="R1481" s="92">
        <f t="shared" ca="1" si="119"/>
        <v>12.164511858552437</v>
      </c>
    </row>
    <row r="1482" spans="1:18" x14ac:dyDescent="0.3">
      <c r="A1482" s="107">
        <v>40969.736111111109</v>
      </c>
      <c r="B1482" s="92">
        <v>13.32</v>
      </c>
      <c r="C1482" s="92">
        <v>13.2</v>
      </c>
      <c r="D1482" s="92">
        <v>13.06</v>
      </c>
      <c r="E1482" s="92">
        <v>12.81</v>
      </c>
      <c r="F1482" s="92">
        <v>12.53</v>
      </c>
      <c r="G1482" s="92">
        <v>12.3</v>
      </c>
      <c r="H1482" s="92">
        <v>12.17</v>
      </c>
      <c r="I1482" s="92">
        <v>12.01</v>
      </c>
      <c r="J1482" s="92">
        <v>11.85</v>
      </c>
      <c r="K1482" s="92">
        <v>11.74</v>
      </c>
      <c r="L1482" s="92">
        <v>12.55</v>
      </c>
      <c r="N1482" s="92">
        <f t="shared" ca="1" si="115"/>
        <v>12.370239739018036</v>
      </c>
      <c r="O1482" s="92">
        <f t="shared" si="116"/>
        <v>9.8188738634443315E-2</v>
      </c>
      <c r="P1482" s="92">
        <f t="shared" si="117"/>
        <v>12.28128950625735</v>
      </c>
      <c r="Q1482" s="92">
        <f t="shared" ca="1" si="118"/>
        <v>1.007242743745709</v>
      </c>
      <c r="R1482" s="92">
        <f t="shared" ca="1" si="119"/>
        <v>12.640896434008649</v>
      </c>
    </row>
    <row r="1483" spans="1:18" x14ac:dyDescent="0.3">
      <c r="A1483" s="107">
        <v>40969.743055555555</v>
      </c>
      <c r="B1483" s="92">
        <v>12.66</v>
      </c>
      <c r="C1483" s="92">
        <v>12.5</v>
      </c>
      <c r="D1483" s="92">
        <v>12.24</v>
      </c>
      <c r="E1483" s="92">
        <v>12.17</v>
      </c>
      <c r="F1483" s="92">
        <v>12.12</v>
      </c>
      <c r="G1483" s="92">
        <v>12.05</v>
      </c>
      <c r="H1483" s="92">
        <v>11.97</v>
      </c>
      <c r="I1483" s="92">
        <v>11.8</v>
      </c>
      <c r="J1483" s="92">
        <v>11.55</v>
      </c>
      <c r="K1483" s="92">
        <v>11.17</v>
      </c>
      <c r="L1483" s="92">
        <v>12.43</v>
      </c>
      <c r="N1483" s="92">
        <f t="shared" ca="1" si="115"/>
        <v>11.960306440373628</v>
      </c>
      <c r="O1483" s="92">
        <f t="shared" si="116"/>
        <v>6.1555491290006425E-2</v>
      </c>
      <c r="P1483" s="92">
        <f t="shared" si="117"/>
        <v>12.038505353710475</v>
      </c>
      <c r="Q1483" s="92">
        <f t="shared" ca="1" si="118"/>
        <v>0.99350426726248497</v>
      </c>
      <c r="R1483" s="92">
        <f t="shared" ca="1" si="119"/>
        <v>12.349258042072687</v>
      </c>
    </row>
    <row r="1484" spans="1:18" x14ac:dyDescent="0.3">
      <c r="A1484" s="107">
        <v>40969.75</v>
      </c>
      <c r="B1484" s="92">
        <v>14.53</v>
      </c>
      <c r="C1484" s="92">
        <v>14.4</v>
      </c>
      <c r="D1484" s="92">
        <v>14.29</v>
      </c>
      <c r="E1484" s="92">
        <v>14.16</v>
      </c>
      <c r="F1484" s="92">
        <v>14.08</v>
      </c>
      <c r="G1484" s="92">
        <v>14</v>
      </c>
      <c r="H1484" s="92">
        <v>13.89</v>
      </c>
      <c r="I1484" s="92">
        <v>13.76</v>
      </c>
      <c r="J1484" s="92">
        <v>13.52</v>
      </c>
      <c r="K1484" s="92">
        <v>13.1</v>
      </c>
      <c r="L1484" s="92">
        <v>13.9</v>
      </c>
      <c r="N1484" s="92">
        <f t="shared" ca="1" si="115"/>
        <v>13.922965915497668</v>
      </c>
      <c r="O1484" s="92">
        <f t="shared" si="116"/>
        <v>7.2894478777605631E-2</v>
      </c>
      <c r="P1484" s="92">
        <f t="shared" si="117"/>
        <v>13.984186563266153</v>
      </c>
      <c r="Q1484" s="92">
        <f t="shared" ca="1" si="118"/>
        <v>0.99562215167171042</v>
      </c>
      <c r="R1484" s="92">
        <f t="shared" ca="1" si="119"/>
        <v>13.839147908236775</v>
      </c>
    </row>
    <row r="1485" spans="1:18" x14ac:dyDescent="0.3">
      <c r="A1485" s="107">
        <v>40969.756944444445</v>
      </c>
      <c r="B1485" s="92">
        <v>13.98</v>
      </c>
      <c r="C1485" s="92">
        <v>13.78</v>
      </c>
      <c r="D1485" s="92">
        <v>13.58</v>
      </c>
      <c r="E1485" s="92">
        <v>13.51</v>
      </c>
      <c r="F1485" s="92">
        <v>13.49</v>
      </c>
      <c r="G1485" s="92">
        <v>13.43</v>
      </c>
      <c r="H1485" s="92">
        <v>13.3</v>
      </c>
      <c r="I1485" s="92">
        <v>13.11</v>
      </c>
      <c r="J1485" s="92">
        <v>12.93</v>
      </c>
      <c r="K1485" s="92">
        <v>12.52</v>
      </c>
      <c r="L1485" s="92">
        <v>13.1</v>
      </c>
      <c r="N1485" s="92">
        <f t="shared" ca="1" si="115"/>
        <v>13.307701674182024</v>
      </c>
      <c r="O1485" s="92">
        <f t="shared" si="116"/>
        <v>8.9886822803036504E-2</v>
      </c>
      <c r="P1485" s="92">
        <f t="shared" si="117"/>
        <v>13.411296691327548</v>
      </c>
      <c r="Q1485" s="92">
        <f t="shared" ca="1" si="118"/>
        <v>0.99227554057375267</v>
      </c>
      <c r="R1485" s="92">
        <f t="shared" ca="1" si="119"/>
        <v>12.998809581516159</v>
      </c>
    </row>
    <row r="1486" spans="1:18" x14ac:dyDescent="0.3">
      <c r="A1486" s="107">
        <v>40969.763888888891</v>
      </c>
      <c r="B1486" s="92">
        <v>13.7</v>
      </c>
      <c r="C1486" s="92">
        <v>13.61</v>
      </c>
      <c r="D1486" s="92">
        <v>13.45</v>
      </c>
      <c r="E1486" s="92">
        <v>13.35</v>
      </c>
      <c r="F1486" s="92">
        <v>13.22</v>
      </c>
      <c r="G1486" s="92">
        <v>13.05</v>
      </c>
      <c r="H1486" s="92">
        <v>12.78</v>
      </c>
      <c r="I1486" s="92">
        <v>12.51</v>
      </c>
      <c r="J1486" s="92">
        <v>12.25</v>
      </c>
      <c r="K1486" s="92">
        <v>11.81</v>
      </c>
      <c r="L1486" s="92">
        <v>13.2</v>
      </c>
      <c r="N1486" s="92">
        <f t="shared" ca="1" si="115"/>
        <v>12.900803117836354</v>
      </c>
      <c r="O1486" s="92">
        <f t="shared" si="116"/>
        <v>0.19319833908857459</v>
      </c>
      <c r="P1486" s="92">
        <f t="shared" si="117"/>
        <v>13.010968736682361</v>
      </c>
      <c r="Q1486" s="92">
        <f t="shared" ca="1" si="118"/>
        <v>0.99153286576306854</v>
      </c>
      <c r="R1486" s="92">
        <f t="shared" ca="1" si="119"/>
        <v>13.088233828072504</v>
      </c>
    </row>
    <row r="1487" spans="1:18" x14ac:dyDescent="0.3">
      <c r="A1487" s="107">
        <v>40969.770833333336</v>
      </c>
      <c r="B1487" s="92">
        <v>12.21</v>
      </c>
      <c r="C1487" s="92">
        <v>12.06</v>
      </c>
      <c r="D1487" s="92">
        <v>11.81</v>
      </c>
      <c r="E1487" s="92">
        <v>11.63</v>
      </c>
      <c r="F1487" s="92">
        <v>11.41</v>
      </c>
      <c r="G1487" s="92">
        <v>11.11</v>
      </c>
      <c r="H1487" s="92">
        <v>10.81</v>
      </c>
      <c r="I1487" s="92">
        <v>10.64</v>
      </c>
      <c r="J1487" s="92">
        <v>10.49</v>
      </c>
      <c r="K1487" s="92">
        <v>10.11</v>
      </c>
      <c r="L1487" s="92">
        <v>11.07</v>
      </c>
      <c r="N1487" s="92">
        <f t="shared" ca="1" si="115"/>
        <v>11.095480960033983</v>
      </c>
      <c r="O1487" s="92">
        <f t="shared" si="116"/>
        <v>0.25296243619901571</v>
      </c>
      <c r="P1487" s="92">
        <f t="shared" si="117"/>
        <v>11.066512172649341</v>
      </c>
      <c r="Q1487" s="92">
        <f t="shared" ca="1" si="118"/>
        <v>1.0026176980545178</v>
      </c>
      <c r="R1487" s="92">
        <f t="shared" ca="1" si="119"/>
        <v>11.098977917463513</v>
      </c>
    </row>
    <row r="1488" spans="1:18" x14ac:dyDescent="0.3">
      <c r="A1488" s="107">
        <v>40969.777777777781</v>
      </c>
      <c r="B1488" s="92">
        <v>13.52</v>
      </c>
      <c r="C1488" s="92">
        <v>13.43</v>
      </c>
      <c r="D1488" s="92">
        <v>13.21</v>
      </c>
      <c r="E1488" s="92">
        <v>12.98</v>
      </c>
      <c r="F1488" s="92">
        <v>12.78</v>
      </c>
      <c r="G1488" s="92">
        <v>12.64</v>
      </c>
      <c r="H1488" s="92">
        <v>12.53</v>
      </c>
      <c r="I1488" s="92">
        <v>12.42</v>
      </c>
      <c r="J1488" s="92">
        <v>12.29</v>
      </c>
      <c r="K1488" s="92">
        <v>11.82</v>
      </c>
      <c r="L1488" s="92">
        <v>13.11</v>
      </c>
      <c r="N1488" s="92">
        <f t="shared" ca="1" si="115"/>
        <v>12.663971755512861</v>
      </c>
      <c r="O1488" s="92">
        <f t="shared" si="116"/>
        <v>8.0771927478362343E-2</v>
      </c>
      <c r="P1488" s="92">
        <f t="shared" si="117"/>
        <v>12.624180796979886</v>
      </c>
      <c r="Q1488" s="92">
        <f t="shared" ca="1" si="118"/>
        <v>1.0031519636143436</v>
      </c>
      <c r="R1488" s="92">
        <f t="shared" ca="1" si="119"/>
        <v>13.151322242984044</v>
      </c>
    </row>
    <row r="1489" spans="1:18" x14ac:dyDescent="0.3">
      <c r="A1489" s="107">
        <v>40969.784722222219</v>
      </c>
      <c r="B1489" s="92">
        <v>14.3</v>
      </c>
      <c r="C1489" s="92">
        <v>14.18</v>
      </c>
      <c r="D1489" s="92">
        <v>13.99</v>
      </c>
      <c r="E1489" s="92">
        <v>13.84</v>
      </c>
      <c r="F1489" s="92">
        <v>13.64</v>
      </c>
      <c r="G1489" s="92">
        <v>13.36</v>
      </c>
      <c r="H1489" s="92">
        <v>13.09</v>
      </c>
      <c r="I1489" s="92">
        <v>12.79</v>
      </c>
      <c r="J1489" s="92">
        <v>12.51</v>
      </c>
      <c r="K1489" s="92">
        <v>11.99</v>
      </c>
      <c r="L1489" s="92">
        <v>13.38</v>
      </c>
      <c r="N1489" s="92">
        <f t="shared" ca="1" si="115"/>
        <v>13.266408203278933</v>
      </c>
      <c r="O1489" s="92">
        <f t="shared" si="116"/>
        <v>0.18866936396727033</v>
      </c>
      <c r="P1489" s="92">
        <f t="shared" si="117"/>
        <v>13.320976897764115</v>
      </c>
      <c r="Q1489" s="92">
        <f t="shared" ca="1" si="118"/>
        <v>0.99590355160105859</v>
      </c>
      <c r="R1489" s="92">
        <f t="shared" ca="1" si="119"/>
        <v>13.325189520422164</v>
      </c>
    </row>
    <row r="1490" spans="1:18" x14ac:dyDescent="0.3">
      <c r="A1490" s="107">
        <v>40969.791666666664</v>
      </c>
      <c r="B1490" s="92">
        <v>14.36</v>
      </c>
      <c r="C1490" s="92">
        <v>14.28</v>
      </c>
      <c r="D1490" s="92">
        <v>14.04</v>
      </c>
      <c r="E1490" s="92">
        <v>13.72</v>
      </c>
      <c r="F1490" s="92">
        <v>13.4</v>
      </c>
      <c r="G1490" s="92">
        <v>13.07</v>
      </c>
      <c r="H1490" s="92">
        <v>12.84</v>
      </c>
      <c r="I1490" s="92">
        <v>12.64</v>
      </c>
      <c r="J1490" s="92">
        <v>12.34</v>
      </c>
      <c r="K1490" s="92">
        <v>11.68</v>
      </c>
      <c r="L1490" s="92">
        <v>13.52</v>
      </c>
      <c r="N1490" s="92">
        <f t="shared" ca="1" si="115"/>
        <v>13.095280374558765</v>
      </c>
      <c r="O1490" s="92">
        <f t="shared" si="116"/>
        <v>0.16406654888423905</v>
      </c>
      <c r="P1490" s="92">
        <f t="shared" si="117"/>
        <v>13.036795849704383</v>
      </c>
      <c r="Q1490" s="92">
        <f t="shared" ca="1" si="118"/>
        <v>1.0044861118888893</v>
      </c>
      <c r="R1490" s="92">
        <f t="shared" ca="1" si="119"/>
        <v>13.580652232737782</v>
      </c>
    </row>
    <row r="1491" spans="1:18" x14ac:dyDescent="0.3">
      <c r="A1491" s="107">
        <v>40969.798611111109</v>
      </c>
      <c r="B1491" s="92">
        <v>13.42</v>
      </c>
      <c r="C1491" s="92">
        <v>13.29</v>
      </c>
      <c r="D1491" s="92">
        <v>13.08</v>
      </c>
      <c r="E1491" s="92">
        <v>12.92</v>
      </c>
      <c r="F1491" s="92">
        <v>12.76</v>
      </c>
      <c r="G1491" s="92">
        <v>12.51</v>
      </c>
      <c r="H1491" s="92">
        <v>12.17</v>
      </c>
      <c r="I1491" s="92">
        <v>11.9</v>
      </c>
      <c r="J1491" s="92">
        <v>11.66</v>
      </c>
      <c r="K1491" s="92">
        <v>11.22</v>
      </c>
      <c r="L1491" s="92">
        <v>12.68</v>
      </c>
      <c r="N1491" s="92">
        <f t="shared" ca="1" si="115"/>
        <v>12.385035730876512</v>
      </c>
      <c r="O1491" s="92">
        <f t="shared" si="116"/>
        <v>0.25462992997590306</v>
      </c>
      <c r="P1491" s="92">
        <f t="shared" si="117"/>
        <v>12.460710005824877</v>
      </c>
      <c r="Q1491" s="92">
        <f t="shared" ca="1" si="118"/>
        <v>0.99392696925672852</v>
      </c>
      <c r="R1491" s="92">
        <f t="shared" ca="1" si="119"/>
        <v>12.602993970175318</v>
      </c>
    </row>
    <row r="1492" spans="1:18" x14ac:dyDescent="0.3">
      <c r="A1492" s="107">
        <v>40969.805555555555</v>
      </c>
      <c r="B1492" s="92">
        <v>12.94</v>
      </c>
      <c r="C1492" s="92">
        <v>12.84</v>
      </c>
      <c r="D1492" s="92">
        <v>12.65</v>
      </c>
      <c r="E1492" s="92">
        <v>12.44</v>
      </c>
      <c r="F1492" s="92">
        <v>12.24</v>
      </c>
      <c r="G1492" s="92">
        <v>11.95</v>
      </c>
      <c r="H1492" s="92">
        <v>11.66</v>
      </c>
      <c r="I1492" s="92">
        <v>11.38</v>
      </c>
      <c r="J1492" s="92">
        <v>11.16</v>
      </c>
      <c r="K1492" s="92">
        <v>10.73</v>
      </c>
      <c r="L1492" s="92">
        <v>11.81</v>
      </c>
      <c r="N1492" s="92">
        <f t="shared" ca="1" si="115"/>
        <v>11.882287992364342</v>
      </c>
      <c r="O1492" s="92">
        <f t="shared" si="116"/>
        <v>0.22702415354642422</v>
      </c>
      <c r="P1492" s="92">
        <f t="shared" si="117"/>
        <v>11.908012031840185</v>
      </c>
      <c r="Q1492" s="92">
        <f t="shared" ca="1" si="118"/>
        <v>0.99783977044975591</v>
      </c>
      <c r="R1492" s="92">
        <f t="shared" ca="1" si="119"/>
        <v>11.784487689011618</v>
      </c>
    </row>
    <row r="1493" spans="1:18" x14ac:dyDescent="0.3">
      <c r="A1493" s="107">
        <v>40969.8125</v>
      </c>
      <c r="B1493" s="92">
        <v>11.61</v>
      </c>
      <c r="C1493" s="92">
        <v>11.48</v>
      </c>
      <c r="D1493" s="92">
        <v>11.18</v>
      </c>
      <c r="E1493" s="92">
        <v>10.89</v>
      </c>
      <c r="F1493" s="92">
        <v>10.66</v>
      </c>
      <c r="G1493" s="92">
        <v>10.39</v>
      </c>
      <c r="H1493" s="92">
        <v>10.16</v>
      </c>
      <c r="I1493" s="92">
        <v>10.029999999999999</v>
      </c>
      <c r="J1493" s="92">
        <v>9.92</v>
      </c>
      <c r="K1493" s="92">
        <v>9.6300000000000008</v>
      </c>
      <c r="L1493" s="92">
        <v>10.32</v>
      </c>
      <c r="N1493" s="92">
        <f t="shared" ca="1" si="115"/>
        <v>10.440660978894321</v>
      </c>
      <c r="O1493" s="92">
        <f t="shared" si="116"/>
        <v>0.20686278007722042</v>
      </c>
      <c r="P1493" s="92">
        <f t="shared" si="117"/>
        <v>10.356730166118156</v>
      </c>
      <c r="Q1493" s="92">
        <f t="shared" ca="1" si="118"/>
        <v>1.0081039875935691</v>
      </c>
      <c r="R1493" s="92">
        <f t="shared" ca="1" si="119"/>
        <v>10.403633151965634</v>
      </c>
    </row>
    <row r="1494" spans="1:18" x14ac:dyDescent="0.3">
      <c r="A1494" s="107">
        <v>40969.819444444445</v>
      </c>
      <c r="B1494" s="92">
        <v>13.06</v>
      </c>
      <c r="C1494" s="92">
        <v>12.94</v>
      </c>
      <c r="D1494" s="92">
        <v>12.69</v>
      </c>
      <c r="E1494" s="92">
        <v>12.49</v>
      </c>
      <c r="F1494" s="92">
        <v>12.23</v>
      </c>
      <c r="G1494" s="92">
        <v>11.87</v>
      </c>
      <c r="H1494" s="92">
        <v>11.54</v>
      </c>
      <c r="I1494" s="92">
        <v>11.36</v>
      </c>
      <c r="J1494" s="92">
        <v>11.3</v>
      </c>
      <c r="K1494" s="92">
        <v>10.97</v>
      </c>
      <c r="L1494" s="92">
        <v>12.23</v>
      </c>
      <c r="N1494" s="92">
        <f t="shared" ca="1" si="115"/>
        <v>11.896288464579539</v>
      </c>
      <c r="O1494" s="92">
        <f t="shared" si="116"/>
        <v>0.26054905800745959</v>
      </c>
      <c r="P1494" s="92">
        <f t="shared" si="117"/>
        <v>11.822146653083024</v>
      </c>
      <c r="Q1494" s="92">
        <f t="shared" ca="1" si="118"/>
        <v>1.006271433917391</v>
      </c>
      <c r="R1494" s="92">
        <f t="shared" ca="1" si="119"/>
        <v>12.306699636809693</v>
      </c>
    </row>
    <row r="1495" spans="1:18" x14ac:dyDescent="0.3">
      <c r="A1495" s="107">
        <v>40969.826388888891</v>
      </c>
      <c r="B1495" s="92">
        <v>13.93</v>
      </c>
      <c r="C1495" s="92">
        <v>13.74</v>
      </c>
      <c r="D1495" s="92">
        <v>13.52</v>
      </c>
      <c r="E1495" s="92">
        <v>13.44</v>
      </c>
      <c r="F1495" s="92">
        <v>13.39</v>
      </c>
      <c r="G1495" s="92">
        <v>13.29</v>
      </c>
      <c r="H1495" s="92">
        <v>13.14</v>
      </c>
      <c r="I1495" s="92">
        <v>12.93</v>
      </c>
      <c r="J1495" s="92">
        <v>12.66</v>
      </c>
      <c r="K1495" s="92">
        <v>12.04</v>
      </c>
      <c r="L1495" s="92">
        <v>13.55</v>
      </c>
      <c r="N1495" s="92">
        <f t="shared" ca="1" si="115"/>
        <v>13.151952311142955</v>
      </c>
      <c r="O1495" s="92">
        <f t="shared" si="116"/>
        <v>0.10489311213953943</v>
      </c>
      <c r="P1495" s="92">
        <f t="shared" si="117"/>
        <v>13.268404272345682</v>
      </c>
      <c r="Q1495" s="92">
        <f t="shared" ca="1" si="118"/>
        <v>0.99122336350231355</v>
      </c>
      <c r="R1495" s="92">
        <f t="shared" ca="1" si="119"/>
        <v>13.43107657545635</v>
      </c>
    </row>
    <row r="1496" spans="1:18" x14ac:dyDescent="0.3">
      <c r="A1496" s="107">
        <v>40969.833333333336</v>
      </c>
      <c r="B1496" s="92">
        <v>15.13</v>
      </c>
      <c r="C1496" s="92">
        <v>15.03</v>
      </c>
      <c r="D1496" s="92">
        <v>14.92</v>
      </c>
      <c r="E1496" s="92">
        <v>14.79</v>
      </c>
      <c r="F1496" s="92">
        <v>14.66</v>
      </c>
      <c r="G1496" s="92">
        <v>14.49</v>
      </c>
      <c r="H1496" s="92">
        <v>14.26</v>
      </c>
      <c r="I1496" s="92">
        <v>13.99</v>
      </c>
      <c r="J1496" s="92">
        <v>13.65</v>
      </c>
      <c r="K1496" s="92">
        <v>13.07</v>
      </c>
      <c r="L1496" s="92">
        <v>14.12</v>
      </c>
      <c r="N1496" s="92">
        <f t="shared" ca="1" si="115"/>
        <v>14.33892035231041</v>
      </c>
      <c r="O1496" s="92">
        <f t="shared" si="116"/>
        <v>0.1478588977496301</v>
      </c>
      <c r="P1496" s="92">
        <f t="shared" si="117"/>
        <v>14.456820706475899</v>
      </c>
      <c r="Q1496" s="92">
        <f t="shared" ca="1" si="118"/>
        <v>0.99184465543570899</v>
      </c>
      <c r="R1496" s="92">
        <f t="shared" ca="1" si="119"/>
        <v>14.004846534752209</v>
      </c>
    </row>
    <row r="1497" spans="1:18" x14ac:dyDescent="0.3">
      <c r="A1497" s="107">
        <v>40969.840277777781</v>
      </c>
      <c r="B1497" s="92">
        <v>15</v>
      </c>
      <c r="C1497" s="92">
        <v>14.9</v>
      </c>
      <c r="D1497" s="92">
        <v>14.69</v>
      </c>
      <c r="E1497" s="92">
        <v>14.45</v>
      </c>
      <c r="F1497" s="92">
        <v>14.33</v>
      </c>
      <c r="G1497" s="92">
        <v>14.24</v>
      </c>
      <c r="H1497" s="92">
        <v>14.15</v>
      </c>
      <c r="I1497" s="92">
        <v>14.08</v>
      </c>
      <c r="J1497" s="92">
        <v>13.94</v>
      </c>
      <c r="K1497" s="92">
        <v>13.44</v>
      </c>
      <c r="L1497" s="92">
        <v>14.61</v>
      </c>
      <c r="N1497" s="92">
        <f t="shared" ca="1" si="115"/>
        <v>14.240895244837526</v>
      </c>
      <c r="O1497" s="92">
        <f t="shared" si="116"/>
        <v>5.8590443294731308E-2</v>
      </c>
      <c r="P1497" s="92">
        <f t="shared" si="117"/>
        <v>14.227070297953615</v>
      </c>
      <c r="Q1497" s="92">
        <f t="shared" ca="1" si="118"/>
        <v>1.0009717353323193</v>
      </c>
      <c r="R1497" s="92">
        <f t="shared" ca="1" si="119"/>
        <v>14.624197053205185</v>
      </c>
    </row>
    <row r="1498" spans="1:18" x14ac:dyDescent="0.3">
      <c r="A1498" s="107">
        <v>40969.847222222219</v>
      </c>
      <c r="B1498" s="92">
        <v>14.93</v>
      </c>
      <c r="C1498" s="92">
        <v>14.8</v>
      </c>
      <c r="D1498" s="92">
        <v>14.56</v>
      </c>
      <c r="E1498" s="92">
        <v>14.38</v>
      </c>
      <c r="F1498" s="92">
        <v>14.17</v>
      </c>
      <c r="G1498" s="92">
        <v>13.94</v>
      </c>
      <c r="H1498" s="92">
        <v>13.76</v>
      </c>
      <c r="I1498" s="92">
        <v>13.6</v>
      </c>
      <c r="J1498" s="92">
        <v>13.39</v>
      </c>
      <c r="K1498" s="92">
        <v>12.96</v>
      </c>
      <c r="L1498" s="92">
        <v>14.33</v>
      </c>
      <c r="N1498" s="92">
        <f t="shared" ca="1" si="115"/>
        <v>13.937278451443254</v>
      </c>
      <c r="O1498" s="92">
        <f t="shared" si="116"/>
        <v>0.12010112104121291</v>
      </c>
      <c r="P1498" s="92">
        <f t="shared" si="117"/>
        <v>13.914066893762921</v>
      </c>
      <c r="Q1498" s="92">
        <f t="shared" ca="1" si="118"/>
        <v>1.001668207998248</v>
      </c>
      <c r="R1498" s="92">
        <f t="shared" ca="1" si="119"/>
        <v>14.353905420614893</v>
      </c>
    </row>
    <row r="1499" spans="1:18" x14ac:dyDescent="0.3">
      <c r="A1499" s="107">
        <v>40969.854166666664</v>
      </c>
      <c r="B1499" s="92">
        <v>13.8</v>
      </c>
      <c r="C1499" s="92">
        <v>13.76</v>
      </c>
      <c r="D1499" s="92">
        <v>13.62</v>
      </c>
      <c r="E1499" s="92">
        <v>13.41</v>
      </c>
      <c r="F1499" s="92">
        <v>13.16</v>
      </c>
      <c r="G1499" s="92">
        <v>12.83</v>
      </c>
      <c r="H1499" s="92">
        <v>12.53</v>
      </c>
      <c r="I1499" s="92">
        <v>12.28</v>
      </c>
      <c r="J1499" s="92">
        <v>12.07</v>
      </c>
      <c r="K1499" s="92">
        <v>11.69</v>
      </c>
      <c r="L1499" s="92">
        <v>13.17</v>
      </c>
      <c r="N1499" s="92">
        <f t="shared" ca="1" si="115"/>
        <v>12.79911346914778</v>
      </c>
      <c r="O1499" s="92">
        <f t="shared" si="116"/>
        <v>0.21864546672425267</v>
      </c>
      <c r="P1499" s="92">
        <f t="shared" si="117"/>
        <v>12.786580960217091</v>
      </c>
      <c r="Q1499" s="92">
        <f t="shared" ca="1" si="118"/>
        <v>1.000980129791512</v>
      </c>
      <c r="R1499" s="92">
        <f t="shared" ca="1" si="119"/>
        <v>13.182908309354213</v>
      </c>
    </row>
    <row r="1500" spans="1:18" x14ac:dyDescent="0.3">
      <c r="A1500" s="107">
        <v>40969.861111111109</v>
      </c>
      <c r="B1500" s="92">
        <v>14.72</v>
      </c>
      <c r="C1500" s="92">
        <v>14.66</v>
      </c>
      <c r="D1500" s="92">
        <v>14.52</v>
      </c>
      <c r="E1500" s="92">
        <v>14.32</v>
      </c>
      <c r="F1500" s="92">
        <v>14.13</v>
      </c>
      <c r="G1500" s="92">
        <v>13.91</v>
      </c>
      <c r="H1500" s="92">
        <v>13.69</v>
      </c>
      <c r="I1500" s="92">
        <v>13.51</v>
      </c>
      <c r="J1500" s="92">
        <v>13.23</v>
      </c>
      <c r="K1500" s="92">
        <v>12.74</v>
      </c>
      <c r="L1500" s="92">
        <v>13.85</v>
      </c>
      <c r="N1500" s="92">
        <f t="shared" ca="1" si="115"/>
        <v>13.855716199596101</v>
      </c>
      <c r="O1500" s="92">
        <f t="shared" si="116"/>
        <v>0.14732315437101698</v>
      </c>
      <c r="P1500" s="92">
        <f t="shared" si="117"/>
        <v>13.878264070203588</v>
      </c>
      <c r="Q1500" s="92">
        <f t="shared" ca="1" si="118"/>
        <v>0.99837531044996486</v>
      </c>
      <c r="R1500" s="92">
        <f t="shared" ca="1" si="119"/>
        <v>13.827498049732013</v>
      </c>
    </row>
    <row r="1501" spans="1:18" x14ac:dyDescent="0.3">
      <c r="A1501" s="107">
        <v>40969.868055555555</v>
      </c>
      <c r="B1501" s="92">
        <v>15.82</v>
      </c>
      <c r="C1501" s="92">
        <v>15.64</v>
      </c>
      <c r="D1501" s="92">
        <v>15.26</v>
      </c>
      <c r="E1501" s="92">
        <v>14.9</v>
      </c>
      <c r="F1501" s="92">
        <v>14.61</v>
      </c>
      <c r="G1501" s="92">
        <v>14.42</v>
      </c>
      <c r="H1501" s="92">
        <v>14.25</v>
      </c>
      <c r="I1501" s="92">
        <v>13.97</v>
      </c>
      <c r="J1501" s="92">
        <v>13.58</v>
      </c>
      <c r="K1501" s="92">
        <v>12.85</v>
      </c>
      <c r="L1501" s="92">
        <v>14.83</v>
      </c>
      <c r="N1501" s="92">
        <f t="shared" ca="1" si="115"/>
        <v>14.374508729742706</v>
      </c>
      <c r="O1501" s="92">
        <f t="shared" si="116"/>
        <v>0.10959090932594692</v>
      </c>
      <c r="P1501" s="92">
        <f t="shared" si="117"/>
        <v>14.395519523367582</v>
      </c>
      <c r="Q1501" s="92">
        <f t="shared" ca="1" si="118"/>
        <v>0.99854046298289056</v>
      </c>
      <c r="R1501" s="92">
        <f t="shared" ca="1" si="119"/>
        <v>14.808355066036267</v>
      </c>
    </row>
    <row r="1502" spans="1:18" x14ac:dyDescent="0.3">
      <c r="A1502" s="107">
        <v>40969.875</v>
      </c>
      <c r="B1502" s="92">
        <v>14.76</v>
      </c>
      <c r="C1502" s="92">
        <v>14.62</v>
      </c>
      <c r="D1502" s="92">
        <v>14.32</v>
      </c>
      <c r="E1502" s="92">
        <v>14.02</v>
      </c>
      <c r="F1502" s="92">
        <v>13.74</v>
      </c>
      <c r="G1502" s="92">
        <v>13.39</v>
      </c>
      <c r="H1502" s="92">
        <v>13.12</v>
      </c>
      <c r="I1502" s="92">
        <v>12.91</v>
      </c>
      <c r="J1502" s="92">
        <v>12.69</v>
      </c>
      <c r="K1502" s="92">
        <v>12.47</v>
      </c>
      <c r="L1502" s="92">
        <v>13.87</v>
      </c>
      <c r="N1502" s="92">
        <f t="shared" ca="1" si="115"/>
        <v>13.428907077986601</v>
      </c>
      <c r="O1502" s="92">
        <f t="shared" si="116"/>
        <v>0.18824231962060703</v>
      </c>
      <c r="P1502" s="92">
        <f t="shared" si="117"/>
        <v>13.350977667237066</v>
      </c>
      <c r="Q1502" s="92">
        <f t="shared" ca="1" si="118"/>
        <v>1.0058369815823129</v>
      </c>
      <c r="R1502" s="92">
        <f t="shared" ca="1" si="119"/>
        <v>13.95095893454668</v>
      </c>
    </row>
    <row r="1503" spans="1:18" x14ac:dyDescent="0.3">
      <c r="A1503" s="107">
        <v>40969.881944444445</v>
      </c>
      <c r="B1503" s="92">
        <v>14.01</v>
      </c>
      <c r="C1503" s="92">
        <v>13.91</v>
      </c>
      <c r="D1503" s="92">
        <v>13.75</v>
      </c>
      <c r="E1503" s="92">
        <v>13.52</v>
      </c>
      <c r="F1503" s="92">
        <v>13.26</v>
      </c>
      <c r="G1503" s="92">
        <v>12.97</v>
      </c>
      <c r="H1503" s="92">
        <v>12.71</v>
      </c>
      <c r="I1503" s="92">
        <v>12.45</v>
      </c>
      <c r="J1503" s="92">
        <v>12.15</v>
      </c>
      <c r="K1503" s="92">
        <v>11.54</v>
      </c>
      <c r="L1503" s="92">
        <v>13.05</v>
      </c>
      <c r="N1503" s="92">
        <f t="shared" ca="1" si="115"/>
        <v>12.915847735232934</v>
      </c>
      <c r="O1503" s="92">
        <f t="shared" si="116"/>
        <v>0.18712912241390767</v>
      </c>
      <c r="P1503" s="92">
        <f t="shared" si="117"/>
        <v>12.932424870315714</v>
      </c>
      <c r="Q1503" s="92">
        <f t="shared" ca="1" si="118"/>
        <v>0.99871817271323726</v>
      </c>
      <c r="R1503" s="92">
        <f t="shared" ca="1" si="119"/>
        <v>13.033272153907747</v>
      </c>
    </row>
    <row r="1504" spans="1:18" x14ac:dyDescent="0.3">
      <c r="A1504" s="107">
        <v>40969.888888888891</v>
      </c>
      <c r="B1504" s="92">
        <v>14.61</v>
      </c>
      <c r="C1504" s="92">
        <v>14.48</v>
      </c>
      <c r="D1504" s="92">
        <v>14.14</v>
      </c>
      <c r="E1504" s="92">
        <v>13.84</v>
      </c>
      <c r="F1504" s="92">
        <v>13.76</v>
      </c>
      <c r="G1504" s="92">
        <v>13.76</v>
      </c>
      <c r="H1504" s="92">
        <v>13.71</v>
      </c>
      <c r="I1504" s="92">
        <v>13.59</v>
      </c>
      <c r="J1504" s="92">
        <v>13.37</v>
      </c>
      <c r="K1504" s="92">
        <v>13.07</v>
      </c>
      <c r="L1504" s="92">
        <v>13.81</v>
      </c>
      <c r="N1504" s="92">
        <f t="shared" ca="1" si="115"/>
        <v>13.726537655934186</v>
      </c>
      <c r="O1504" s="92">
        <f t="shared" si="116"/>
        <v>3.3640313672974917E-2</v>
      </c>
      <c r="P1504" s="92">
        <f t="shared" si="117"/>
        <v>13.752825127237607</v>
      </c>
      <c r="Q1504" s="92">
        <f t="shared" ca="1" si="118"/>
        <v>0.99808857663351225</v>
      </c>
      <c r="R1504" s="92">
        <f t="shared" ca="1" si="119"/>
        <v>13.783603243308805</v>
      </c>
    </row>
    <row r="1505" spans="1:18" x14ac:dyDescent="0.3">
      <c r="A1505" s="107">
        <v>40969.895833333336</v>
      </c>
      <c r="B1505" s="92">
        <v>13.25</v>
      </c>
      <c r="C1505" s="92">
        <v>13.16</v>
      </c>
      <c r="D1505" s="92">
        <v>13.04</v>
      </c>
      <c r="E1505" s="92">
        <v>12.89</v>
      </c>
      <c r="F1505" s="92">
        <v>12.79</v>
      </c>
      <c r="G1505" s="92">
        <v>12.74</v>
      </c>
      <c r="H1505" s="92">
        <v>12.64</v>
      </c>
      <c r="I1505" s="92">
        <v>12.38</v>
      </c>
      <c r="J1505" s="92">
        <v>12.05</v>
      </c>
      <c r="K1505" s="92">
        <v>11.5</v>
      </c>
      <c r="L1505" s="92">
        <v>12.81</v>
      </c>
      <c r="N1505" s="92">
        <f t="shared" ca="1" si="115"/>
        <v>12.600282528415354</v>
      </c>
      <c r="O1505" s="92">
        <f t="shared" si="116"/>
        <v>7.2821369438085856E-2</v>
      </c>
      <c r="P1505" s="92">
        <f t="shared" si="117"/>
        <v>12.725624197069708</v>
      </c>
      <c r="Q1505" s="92">
        <f t="shared" ca="1" si="118"/>
        <v>0.9901504502479952</v>
      </c>
      <c r="R1505" s="92">
        <f t="shared" ca="1" si="119"/>
        <v>12.683827267676818</v>
      </c>
    </row>
    <row r="1506" spans="1:18" x14ac:dyDescent="0.3">
      <c r="A1506" s="107">
        <v>40969.902777777781</v>
      </c>
      <c r="B1506" s="92">
        <v>16.600000000000001</v>
      </c>
      <c r="C1506" s="92">
        <v>16.48</v>
      </c>
      <c r="D1506" s="92">
        <v>16.18</v>
      </c>
      <c r="E1506" s="92">
        <v>15.91</v>
      </c>
      <c r="F1506" s="92">
        <v>15.72</v>
      </c>
      <c r="G1506" s="92">
        <v>15.49</v>
      </c>
      <c r="H1506" s="92">
        <v>15.23</v>
      </c>
      <c r="I1506" s="92">
        <v>14.97</v>
      </c>
      <c r="J1506" s="92">
        <v>14.68</v>
      </c>
      <c r="K1506" s="92">
        <v>13.97</v>
      </c>
      <c r="L1506" s="92">
        <v>15.23</v>
      </c>
      <c r="N1506" s="92">
        <f t="shared" ca="1" si="115"/>
        <v>15.401562963476673</v>
      </c>
      <c r="O1506" s="92">
        <f t="shared" si="116"/>
        <v>0.15642664068456888</v>
      </c>
      <c r="P1506" s="92">
        <f t="shared" si="117"/>
        <v>15.452478120219917</v>
      </c>
      <c r="Q1506" s="92">
        <f t="shared" ca="1" si="118"/>
        <v>0.99670504909651869</v>
      </c>
      <c r="R1506" s="92">
        <f t="shared" ca="1" si="119"/>
        <v>15.17981789773998</v>
      </c>
    </row>
    <row r="1507" spans="1:18" x14ac:dyDescent="0.3">
      <c r="A1507" s="107">
        <v>40969.909722222219</v>
      </c>
      <c r="B1507" s="92">
        <v>14.75</v>
      </c>
      <c r="C1507" s="92">
        <v>14.61</v>
      </c>
      <c r="D1507" s="92">
        <v>14.39</v>
      </c>
      <c r="E1507" s="92">
        <v>14.22</v>
      </c>
      <c r="F1507" s="92">
        <v>14.2</v>
      </c>
      <c r="G1507" s="92">
        <v>14.09</v>
      </c>
      <c r="H1507" s="92">
        <v>13.92</v>
      </c>
      <c r="I1507" s="92">
        <v>13.73</v>
      </c>
      <c r="J1507" s="92">
        <v>13.42</v>
      </c>
      <c r="K1507" s="92">
        <v>12.91</v>
      </c>
      <c r="L1507" s="92">
        <v>14.03</v>
      </c>
      <c r="N1507" s="92">
        <f t="shared" ca="1" si="115"/>
        <v>13.956823359361548</v>
      </c>
      <c r="O1507" s="92">
        <f t="shared" si="116"/>
        <v>0.11217326405618563</v>
      </c>
      <c r="P1507" s="92">
        <f t="shared" si="117"/>
        <v>14.065516599475181</v>
      </c>
      <c r="Q1507" s="92">
        <f t="shared" ca="1" si="118"/>
        <v>0.99227236061008317</v>
      </c>
      <c r="R1507" s="92">
        <f t="shared" ca="1" si="119"/>
        <v>13.921581219359465</v>
      </c>
    </row>
    <row r="1508" spans="1:18" x14ac:dyDescent="0.3">
      <c r="A1508" s="107">
        <v>40969.916666666664</v>
      </c>
      <c r="B1508" s="92">
        <v>15.38</v>
      </c>
      <c r="C1508" s="92">
        <v>15.31</v>
      </c>
      <c r="D1508" s="92">
        <v>14.96</v>
      </c>
      <c r="E1508" s="92">
        <v>14.65</v>
      </c>
      <c r="F1508" s="92">
        <v>14.42</v>
      </c>
      <c r="G1508" s="92">
        <v>14.27</v>
      </c>
      <c r="H1508" s="92">
        <v>14.17</v>
      </c>
      <c r="I1508" s="92">
        <v>13.98</v>
      </c>
      <c r="J1508" s="92">
        <v>13.69</v>
      </c>
      <c r="K1508" s="92">
        <v>13.28</v>
      </c>
      <c r="L1508" s="92">
        <v>13.88</v>
      </c>
      <c r="N1508" s="92">
        <f t="shared" ca="1" si="115"/>
        <v>14.277618811940137</v>
      </c>
      <c r="O1508" s="92">
        <f t="shared" si="116"/>
        <v>6.4986090328083446E-2</v>
      </c>
      <c r="P1508" s="92">
        <f t="shared" si="117"/>
        <v>14.255629410026483</v>
      </c>
      <c r="Q1508" s="92">
        <f t="shared" ca="1" si="118"/>
        <v>1.0015425065622279</v>
      </c>
      <c r="R1508" s="92">
        <f t="shared" ca="1" si="119"/>
        <v>13.901409991083725</v>
      </c>
    </row>
    <row r="1509" spans="1:18" x14ac:dyDescent="0.3">
      <c r="A1509" s="107">
        <v>40969.923611111109</v>
      </c>
      <c r="B1509" s="92">
        <v>13.8</v>
      </c>
      <c r="C1509" s="92">
        <v>13.68</v>
      </c>
      <c r="D1509" s="92">
        <v>13.5</v>
      </c>
      <c r="E1509" s="92">
        <v>13.36</v>
      </c>
      <c r="F1509" s="92">
        <v>13.21</v>
      </c>
      <c r="G1509" s="92">
        <v>13.07</v>
      </c>
      <c r="H1509" s="92">
        <v>12.9</v>
      </c>
      <c r="I1509" s="92">
        <v>12.75</v>
      </c>
      <c r="J1509" s="92">
        <v>12.64</v>
      </c>
      <c r="K1509" s="92">
        <v>12.32</v>
      </c>
      <c r="L1509" s="92">
        <v>13.64</v>
      </c>
      <c r="N1509" s="92">
        <f t="shared" ca="1" si="115"/>
        <v>13.03710052408687</v>
      </c>
      <c r="O1509" s="92">
        <f t="shared" si="116"/>
        <v>0.12098496054844268</v>
      </c>
      <c r="P1509" s="92">
        <f t="shared" si="117"/>
        <v>13.045506620905352</v>
      </c>
      <c r="Q1509" s="92">
        <f t="shared" ca="1" si="118"/>
        <v>0.99935563278125128</v>
      </c>
      <c r="R1509" s="92">
        <f t="shared" ca="1" si="119"/>
        <v>13.631210831136269</v>
      </c>
    </row>
    <row r="1510" spans="1:18" x14ac:dyDescent="0.3">
      <c r="A1510" s="107">
        <v>40969.930555555555</v>
      </c>
      <c r="B1510" s="92">
        <v>13.29</v>
      </c>
      <c r="C1510" s="92">
        <v>13.22</v>
      </c>
      <c r="D1510" s="92">
        <v>12.99</v>
      </c>
      <c r="E1510" s="92">
        <v>12.77</v>
      </c>
      <c r="F1510" s="92">
        <v>12.55</v>
      </c>
      <c r="G1510" s="92">
        <v>12.35</v>
      </c>
      <c r="H1510" s="92">
        <v>12.22</v>
      </c>
      <c r="I1510" s="92">
        <v>12.04</v>
      </c>
      <c r="J1510" s="92">
        <v>11.9</v>
      </c>
      <c r="K1510" s="92">
        <v>11.68</v>
      </c>
      <c r="L1510" s="92">
        <v>12.94</v>
      </c>
      <c r="N1510" s="92">
        <f t="shared" ca="1" si="115"/>
        <v>12.383242343548336</v>
      </c>
      <c r="O1510" s="92">
        <f t="shared" si="116"/>
        <v>9.7789102594818392E-2</v>
      </c>
      <c r="P1510" s="92">
        <f t="shared" si="117"/>
        <v>12.331289852165876</v>
      </c>
      <c r="Q1510" s="92">
        <f t="shared" ca="1" si="118"/>
        <v>1.0042130622185752</v>
      </c>
      <c r="R1510" s="92">
        <f t="shared" ca="1" si="119"/>
        <v>12.994517025108363</v>
      </c>
    </row>
    <row r="1511" spans="1:18" x14ac:dyDescent="0.3">
      <c r="A1511" s="107">
        <v>40969.9375</v>
      </c>
      <c r="B1511" s="92">
        <v>12.98</v>
      </c>
      <c r="C1511" s="92">
        <v>12.87</v>
      </c>
      <c r="D1511" s="92">
        <v>12.64</v>
      </c>
      <c r="E1511" s="92">
        <v>12.44</v>
      </c>
      <c r="F1511" s="92">
        <v>12.35</v>
      </c>
      <c r="G1511" s="92">
        <v>12.33</v>
      </c>
      <c r="H1511" s="92">
        <v>12.28</v>
      </c>
      <c r="I1511" s="92">
        <v>12.23</v>
      </c>
      <c r="J1511" s="92">
        <v>12.13</v>
      </c>
      <c r="K1511" s="92">
        <v>11.83</v>
      </c>
      <c r="L1511" s="92">
        <v>12.57</v>
      </c>
      <c r="N1511" s="92">
        <f t="shared" ca="1" si="115"/>
        <v>12.331188959066957</v>
      </c>
      <c r="O1511" s="92">
        <f t="shared" si="116"/>
        <v>3.754976300587224E-2</v>
      </c>
      <c r="P1511" s="92">
        <f t="shared" si="117"/>
        <v>12.322823827834167</v>
      </c>
      <c r="Q1511" s="92">
        <f t="shared" ca="1" si="118"/>
        <v>1.0006788323317497</v>
      </c>
      <c r="R1511" s="92">
        <f t="shared" ca="1" si="119"/>
        <v>12.578532922410094</v>
      </c>
    </row>
    <row r="1512" spans="1:18" x14ac:dyDescent="0.3">
      <c r="A1512" s="107">
        <v>40969.944444444445</v>
      </c>
      <c r="B1512" s="92">
        <v>13.62</v>
      </c>
      <c r="C1512" s="92">
        <v>13.58</v>
      </c>
      <c r="D1512" s="92">
        <v>13.51</v>
      </c>
      <c r="E1512" s="92">
        <v>13.35</v>
      </c>
      <c r="F1512" s="92">
        <v>13.19</v>
      </c>
      <c r="G1512" s="92">
        <v>13.03</v>
      </c>
      <c r="H1512" s="92">
        <v>12.82</v>
      </c>
      <c r="I1512" s="92">
        <v>12.58</v>
      </c>
      <c r="J1512" s="92">
        <v>12.39</v>
      </c>
      <c r="K1512" s="92">
        <v>12.1</v>
      </c>
      <c r="L1512" s="92">
        <v>12.82</v>
      </c>
      <c r="N1512" s="92">
        <f t="shared" ca="1" si="115"/>
        <v>12.946484328953249</v>
      </c>
      <c r="O1512" s="92">
        <f t="shared" si="116"/>
        <v>0.15014694964821265</v>
      </c>
      <c r="P1512" s="92">
        <f t="shared" si="117"/>
        <v>12.999702659081343</v>
      </c>
      <c r="Q1512" s="92">
        <f t="shared" ca="1" si="118"/>
        <v>0.99590618866263703</v>
      </c>
      <c r="R1512" s="92">
        <f t="shared" ca="1" si="119"/>
        <v>12.767517338655008</v>
      </c>
    </row>
    <row r="1513" spans="1:18" x14ac:dyDescent="0.3">
      <c r="A1513" s="107">
        <v>40969.951388888891</v>
      </c>
      <c r="B1513" s="92">
        <v>13.86</v>
      </c>
      <c r="C1513" s="92">
        <v>13.75</v>
      </c>
      <c r="D1513" s="92">
        <v>13.61</v>
      </c>
      <c r="E1513" s="92">
        <v>13.43</v>
      </c>
      <c r="F1513" s="92">
        <v>13.14</v>
      </c>
      <c r="G1513" s="92">
        <v>12.81</v>
      </c>
      <c r="H1513" s="92">
        <v>12.5</v>
      </c>
      <c r="I1513" s="92">
        <v>12.11</v>
      </c>
      <c r="J1513" s="92">
        <v>11.64</v>
      </c>
      <c r="K1513" s="92">
        <v>10.95</v>
      </c>
      <c r="L1513" s="92">
        <v>12.36</v>
      </c>
      <c r="N1513" s="92">
        <f t="shared" ca="1" si="115"/>
        <v>12.673571506162888</v>
      </c>
      <c r="O1513" s="92">
        <f t="shared" si="116"/>
        <v>0.22638074213909223</v>
      </c>
      <c r="P1513" s="92">
        <f t="shared" si="117"/>
        <v>12.765117642283251</v>
      </c>
      <c r="Q1513" s="92">
        <f t="shared" ca="1" si="118"/>
        <v>0.99282841422337353</v>
      </c>
      <c r="R1513" s="92">
        <f t="shared" ca="1" si="119"/>
        <v>12.271359199800896</v>
      </c>
    </row>
    <row r="1514" spans="1:18" x14ac:dyDescent="0.3">
      <c r="A1514" s="107">
        <v>40969.958333333336</v>
      </c>
      <c r="B1514" s="92">
        <v>15.58</v>
      </c>
      <c r="C1514" s="92">
        <v>15.43</v>
      </c>
      <c r="D1514" s="92">
        <v>15.16</v>
      </c>
      <c r="E1514" s="92">
        <v>14.9</v>
      </c>
      <c r="F1514" s="92">
        <v>14.64</v>
      </c>
      <c r="G1514" s="92">
        <v>14.42</v>
      </c>
      <c r="H1514" s="92">
        <v>14.23</v>
      </c>
      <c r="I1514" s="92">
        <v>14.03</v>
      </c>
      <c r="J1514" s="92">
        <v>13.75</v>
      </c>
      <c r="K1514" s="92">
        <v>13.15</v>
      </c>
      <c r="L1514" s="92">
        <v>14.84</v>
      </c>
      <c r="N1514" s="92">
        <f t="shared" ca="1" si="115"/>
        <v>14.401407902190575</v>
      </c>
      <c r="O1514" s="92">
        <f t="shared" si="116"/>
        <v>0.12256982151675881</v>
      </c>
      <c r="P1514" s="92">
        <f t="shared" si="117"/>
        <v>14.392623040749081</v>
      </c>
      <c r="Q1514" s="92">
        <f t="shared" ca="1" si="118"/>
        <v>1.0006103725093489</v>
      </c>
      <c r="R1514" s="92">
        <f t="shared" ca="1" si="119"/>
        <v>14.849057928038738</v>
      </c>
    </row>
    <row r="1515" spans="1:18" x14ac:dyDescent="0.3">
      <c r="A1515" s="107">
        <v>40969.965277777781</v>
      </c>
      <c r="B1515" s="92">
        <v>16.3</v>
      </c>
      <c r="C1515" s="92">
        <v>16.23</v>
      </c>
      <c r="D1515" s="92">
        <v>16.03</v>
      </c>
      <c r="E1515" s="92">
        <v>15.88</v>
      </c>
      <c r="F1515" s="92">
        <v>15.7</v>
      </c>
      <c r="G1515" s="92">
        <v>15.45</v>
      </c>
      <c r="H1515" s="92">
        <v>15.23</v>
      </c>
      <c r="I1515" s="92">
        <v>15.03</v>
      </c>
      <c r="J1515" s="92">
        <v>14.8</v>
      </c>
      <c r="K1515" s="92">
        <v>14.44</v>
      </c>
      <c r="L1515" s="92">
        <v>15.84</v>
      </c>
      <c r="N1515" s="92">
        <f t="shared" ca="1" si="115"/>
        <v>15.410410289672802</v>
      </c>
      <c r="O1515" s="92">
        <f t="shared" si="116"/>
        <v>0.13253268047967331</v>
      </c>
      <c r="P1515" s="92">
        <f t="shared" si="117"/>
        <v>15.418285758417218</v>
      </c>
      <c r="Q1515" s="92">
        <f t="shared" ca="1" si="118"/>
        <v>0.99948921242816402</v>
      </c>
      <c r="R1515" s="92">
        <f t="shared" ca="1" si="119"/>
        <v>15.831909124862118</v>
      </c>
    </row>
    <row r="1516" spans="1:18" x14ac:dyDescent="0.3">
      <c r="A1516" s="107">
        <v>40969.972222222219</v>
      </c>
      <c r="B1516" s="92">
        <v>16.07</v>
      </c>
      <c r="C1516" s="92">
        <v>15.96</v>
      </c>
      <c r="D1516" s="92">
        <v>15.75</v>
      </c>
      <c r="E1516" s="92">
        <v>15.59</v>
      </c>
      <c r="F1516" s="92">
        <v>15.41</v>
      </c>
      <c r="G1516" s="92">
        <v>15.2</v>
      </c>
      <c r="H1516" s="92">
        <v>15</v>
      </c>
      <c r="I1516" s="92">
        <v>14.79</v>
      </c>
      <c r="J1516" s="92">
        <v>14.51</v>
      </c>
      <c r="K1516" s="92">
        <v>13.96</v>
      </c>
      <c r="L1516" s="92">
        <v>15.71</v>
      </c>
      <c r="N1516" s="92">
        <f t="shared" ca="1" si="115"/>
        <v>15.132870955027373</v>
      </c>
      <c r="O1516" s="92">
        <f t="shared" si="116"/>
        <v>0.12239892795396831</v>
      </c>
      <c r="P1516" s="92">
        <f t="shared" si="117"/>
        <v>15.171182375866417</v>
      </c>
      <c r="Q1516" s="92">
        <f t="shared" ca="1" si="118"/>
        <v>0.9974747241256563</v>
      </c>
      <c r="R1516" s="92">
        <f t="shared" ca="1" si="119"/>
        <v>15.670327916014061</v>
      </c>
    </row>
    <row r="1517" spans="1:18" x14ac:dyDescent="0.3">
      <c r="A1517" s="107">
        <v>40969.986111111109</v>
      </c>
      <c r="B1517" s="92">
        <v>16.39</v>
      </c>
      <c r="C1517" s="92">
        <v>16.27</v>
      </c>
      <c r="D1517" s="92">
        <v>16.079999999999998</v>
      </c>
      <c r="E1517" s="92">
        <v>15.83</v>
      </c>
      <c r="F1517" s="92">
        <v>15.66</v>
      </c>
      <c r="G1517" s="92">
        <v>15.64</v>
      </c>
      <c r="H1517" s="92">
        <v>15.62</v>
      </c>
      <c r="I1517" s="92">
        <v>15.46</v>
      </c>
      <c r="J1517" s="92">
        <v>15.17</v>
      </c>
      <c r="K1517" s="92">
        <v>14.64</v>
      </c>
      <c r="L1517" s="92">
        <v>15.61</v>
      </c>
      <c r="N1517" s="92">
        <f t="shared" ca="1" si="115"/>
        <v>15.600831190318219</v>
      </c>
      <c r="O1517" s="92">
        <f t="shared" si="116"/>
        <v>1.1824677187059145E-2</v>
      </c>
      <c r="P1517" s="92">
        <f t="shared" si="117"/>
        <v>15.637132950325936</v>
      </c>
      <c r="Q1517" s="92">
        <f t="shared" ca="1" si="118"/>
        <v>0.99767849003247355</v>
      </c>
      <c r="R1517" s="92">
        <f t="shared" ca="1" si="119"/>
        <v>15.573761229406912</v>
      </c>
    </row>
    <row r="1518" spans="1:18" x14ac:dyDescent="0.3">
      <c r="A1518" s="107">
        <v>40969.993055555555</v>
      </c>
      <c r="B1518" s="92">
        <v>14.33</v>
      </c>
      <c r="C1518" s="92">
        <v>14.16</v>
      </c>
      <c r="D1518" s="92">
        <v>13.93</v>
      </c>
      <c r="E1518" s="92">
        <v>13.65</v>
      </c>
      <c r="F1518" s="92">
        <v>13.36</v>
      </c>
      <c r="G1518" s="92">
        <v>13.09</v>
      </c>
      <c r="H1518" s="92">
        <v>12.82</v>
      </c>
      <c r="I1518" s="92">
        <v>12.55</v>
      </c>
      <c r="J1518" s="92">
        <v>12.29</v>
      </c>
      <c r="K1518" s="92">
        <v>11.77</v>
      </c>
      <c r="L1518" s="92">
        <v>13.26</v>
      </c>
      <c r="N1518" s="92">
        <f t="shared" ca="1" si="115"/>
        <v>13.050984001701007</v>
      </c>
      <c r="O1518" s="92">
        <f t="shared" si="116"/>
        <v>0.19260177452374727</v>
      </c>
      <c r="P1518" s="92">
        <f t="shared" si="117"/>
        <v>13.050969811728233</v>
      </c>
      <c r="Q1518" s="92">
        <f t="shared" ca="1" si="118"/>
        <v>1.0000010872734346</v>
      </c>
      <c r="R1518" s="92">
        <f t="shared" ca="1" si="119"/>
        <v>13.260014417245744</v>
      </c>
    </row>
    <row r="1519" spans="1:18" x14ac:dyDescent="0.3">
      <c r="A1519" s="107">
        <v>40970.034722222219</v>
      </c>
      <c r="B1519" s="92">
        <v>15.52</v>
      </c>
      <c r="C1519" s="92">
        <v>15.46</v>
      </c>
      <c r="D1519" s="92">
        <v>15.28</v>
      </c>
      <c r="E1519" s="92">
        <v>15.08</v>
      </c>
      <c r="F1519" s="92">
        <v>14.89</v>
      </c>
      <c r="G1519" s="92">
        <v>14.71</v>
      </c>
      <c r="H1519" s="92">
        <v>14.62</v>
      </c>
      <c r="I1519" s="92">
        <v>14.53</v>
      </c>
      <c r="J1519" s="92">
        <v>14.38</v>
      </c>
      <c r="K1519" s="92">
        <v>14.05</v>
      </c>
      <c r="L1519" s="92">
        <v>15.16</v>
      </c>
      <c r="N1519" s="92">
        <f t="shared" ca="1" si="115"/>
        <v>14.760099485622661</v>
      </c>
      <c r="O1519" s="92">
        <f t="shared" si="116"/>
        <v>5.6712660541808464E-2</v>
      </c>
      <c r="P1519" s="92">
        <f t="shared" si="117"/>
        <v>14.697071422020551</v>
      </c>
      <c r="Q1519" s="92">
        <f t="shared" ca="1" si="118"/>
        <v>1.0042884777376584</v>
      </c>
      <c r="R1519" s="92">
        <f t="shared" ca="1" si="119"/>
        <v>15.225013322502901</v>
      </c>
    </row>
    <row r="1520" spans="1:18" x14ac:dyDescent="0.3">
      <c r="A1520" s="107">
        <v>40970.048611111109</v>
      </c>
      <c r="B1520" s="92">
        <v>15.27</v>
      </c>
      <c r="C1520" s="92">
        <v>15.17</v>
      </c>
      <c r="D1520" s="92">
        <v>14.93</v>
      </c>
      <c r="E1520" s="92">
        <v>14.59</v>
      </c>
      <c r="F1520" s="92">
        <v>14.38</v>
      </c>
      <c r="G1520" s="92">
        <v>14.2</v>
      </c>
      <c r="H1520" s="92">
        <v>14.06</v>
      </c>
      <c r="I1520" s="92">
        <v>13.87</v>
      </c>
      <c r="J1520" s="92">
        <v>13.61</v>
      </c>
      <c r="K1520" s="92">
        <v>13.04</v>
      </c>
      <c r="L1520" s="92">
        <v>14.61</v>
      </c>
      <c r="N1520" s="92">
        <f t="shared" ca="1" si="115"/>
        <v>14.19276144600901</v>
      </c>
      <c r="O1520" s="92">
        <f t="shared" si="116"/>
        <v>9.156039195667072E-2</v>
      </c>
      <c r="P1520" s="92">
        <f t="shared" si="117"/>
        <v>14.179856415564664</v>
      </c>
      <c r="Q1520" s="92">
        <f t="shared" ca="1" si="118"/>
        <v>1.0009100959887141</v>
      </c>
      <c r="R1520" s="92">
        <f t="shared" ca="1" si="119"/>
        <v>14.623296502395112</v>
      </c>
    </row>
    <row r="1521" spans="1:18" x14ac:dyDescent="0.3">
      <c r="A1521" s="107">
        <v>40970.055555555555</v>
      </c>
      <c r="B1521" s="92">
        <v>15.2</v>
      </c>
      <c r="C1521" s="92">
        <v>15.04</v>
      </c>
      <c r="D1521" s="92">
        <v>14.8</v>
      </c>
      <c r="E1521" s="92">
        <v>14.64</v>
      </c>
      <c r="F1521" s="92">
        <v>14.5</v>
      </c>
      <c r="G1521" s="92">
        <v>14.36</v>
      </c>
      <c r="H1521" s="92">
        <v>14.2</v>
      </c>
      <c r="I1521" s="92">
        <v>13.89</v>
      </c>
      <c r="J1521" s="92">
        <v>13.64</v>
      </c>
      <c r="K1521" s="92">
        <v>13.11</v>
      </c>
      <c r="L1521" s="92">
        <v>14.8</v>
      </c>
      <c r="N1521" s="92">
        <f t="shared" ca="1" si="115"/>
        <v>14.248215115754519</v>
      </c>
      <c r="O1521" s="92">
        <f t="shared" si="116"/>
        <v>0.10354151976495286</v>
      </c>
      <c r="P1521" s="92">
        <f t="shared" si="117"/>
        <v>14.33696599725404</v>
      </c>
      <c r="Q1521" s="92">
        <f t="shared" ca="1" si="118"/>
        <v>0.99380964692833063</v>
      </c>
      <c r="R1521" s="92">
        <f t="shared" ca="1" si="119"/>
        <v>14.708382774539293</v>
      </c>
    </row>
    <row r="1522" spans="1:18" x14ac:dyDescent="0.3">
      <c r="A1522" s="107">
        <v>40970.0625</v>
      </c>
      <c r="B1522" s="92">
        <v>16.91</v>
      </c>
      <c r="C1522" s="92">
        <v>16.68</v>
      </c>
      <c r="D1522" s="92">
        <v>16.3</v>
      </c>
      <c r="E1522" s="92">
        <v>16.09</v>
      </c>
      <c r="F1522" s="92">
        <v>15.93</v>
      </c>
      <c r="G1522" s="92">
        <v>15.78</v>
      </c>
      <c r="H1522" s="92">
        <v>15.53</v>
      </c>
      <c r="I1522" s="92">
        <v>15.16</v>
      </c>
      <c r="J1522" s="92">
        <v>14.75</v>
      </c>
      <c r="K1522" s="92">
        <v>14.25</v>
      </c>
      <c r="L1522" s="92">
        <v>15.84</v>
      </c>
      <c r="N1522" s="92">
        <f t="shared" ca="1" si="115"/>
        <v>15.604803111043978</v>
      </c>
      <c r="O1522" s="92">
        <f t="shared" si="116"/>
        <v>0.14757554063314121</v>
      </c>
      <c r="P1522" s="92">
        <f t="shared" si="117"/>
        <v>15.743936022775509</v>
      </c>
      <c r="Q1522" s="92">
        <f t="shared" ca="1" si="118"/>
        <v>0.99116276187033159</v>
      </c>
      <c r="R1522" s="92">
        <f t="shared" ca="1" si="119"/>
        <v>15.700018148026052</v>
      </c>
    </row>
    <row r="1523" spans="1:18" x14ac:dyDescent="0.3">
      <c r="A1523" s="107">
        <v>40970.069444444445</v>
      </c>
      <c r="B1523" s="92">
        <v>14.14</v>
      </c>
      <c r="C1523" s="92">
        <v>14.03</v>
      </c>
      <c r="D1523" s="92">
        <v>13.83</v>
      </c>
      <c r="E1523" s="92">
        <v>13.56</v>
      </c>
      <c r="F1523" s="92">
        <v>13.33</v>
      </c>
      <c r="G1523" s="92">
        <v>13.15</v>
      </c>
      <c r="H1523" s="92">
        <v>12.98</v>
      </c>
      <c r="I1523" s="92">
        <v>12.84</v>
      </c>
      <c r="J1523" s="92">
        <v>12.73</v>
      </c>
      <c r="K1523" s="92">
        <v>12.36</v>
      </c>
      <c r="L1523" s="92">
        <v>13.01</v>
      </c>
      <c r="N1523" s="92">
        <f t="shared" ca="1" si="115"/>
        <v>13.175910934680415</v>
      </c>
      <c r="O1523" s="92">
        <f t="shared" si="116"/>
        <v>0.12024412083833651</v>
      </c>
      <c r="P1523" s="92">
        <f t="shared" si="117"/>
        <v>13.12550745993603</v>
      </c>
      <c r="Q1523" s="92">
        <f t="shared" ca="1" si="118"/>
        <v>1.0038401162696555</v>
      </c>
      <c r="R1523" s="92">
        <f t="shared" ca="1" si="119"/>
        <v>13.059959912668218</v>
      </c>
    </row>
    <row r="1524" spans="1:18" x14ac:dyDescent="0.3">
      <c r="A1524" s="107">
        <v>40970.076388888891</v>
      </c>
      <c r="B1524" s="92">
        <v>14.81</v>
      </c>
      <c r="C1524" s="92">
        <v>14.74</v>
      </c>
      <c r="D1524" s="92">
        <v>14.58</v>
      </c>
      <c r="E1524" s="92">
        <v>14.32</v>
      </c>
      <c r="F1524" s="92">
        <v>14.07</v>
      </c>
      <c r="G1524" s="92">
        <v>13.85</v>
      </c>
      <c r="H1524" s="92">
        <v>13.56</v>
      </c>
      <c r="I1524" s="92">
        <v>13.22</v>
      </c>
      <c r="J1524" s="92">
        <v>12.93</v>
      </c>
      <c r="K1524" s="92">
        <v>12.47</v>
      </c>
      <c r="L1524" s="92">
        <v>14.08</v>
      </c>
      <c r="N1524" s="92">
        <f t="shared" ca="1" si="115"/>
        <v>13.740155531124948</v>
      </c>
      <c r="O1524" s="92">
        <f t="shared" si="116"/>
        <v>0.19554800066414571</v>
      </c>
      <c r="P1524" s="92">
        <f t="shared" si="117"/>
        <v>13.808072983940548</v>
      </c>
      <c r="Q1524" s="92">
        <f t="shared" ca="1" si="118"/>
        <v>0.99508132286854289</v>
      </c>
      <c r="R1524" s="92">
        <f t="shared" ca="1" si="119"/>
        <v>14.010745025989085</v>
      </c>
    </row>
    <row r="1525" spans="1:18" x14ac:dyDescent="0.3">
      <c r="A1525" s="107">
        <v>40970.083333333336</v>
      </c>
      <c r="B1525" s="92">
        <v>15.84</v>
      </c>
      <c r="C1525" s="92">
        <v>15.74</v>
      </c>
      <c r="D1525" s="92">
        <v>15.56</v>
      </c>
      <c r="E1525" s="92">
        <v>15.33</v>
      </c>
      <c r="F1525" s="92">
        <v>15.09</v>
      </c>
      <c r="G1525" s="92">
        <v>14.86</v>
      </c>
      <c r="H1525" s="92">
        <v>14.66</v>
      </c>
      <c r="I1525" s="92">
        <v>14.45</v>
      </c>
      <c r="J1525" s="92">
        <v>14.21</v>
      </c>
      <c r="K1525" s="92">
        <v>13.73</v>
      </c>
      <c r="L1525" s="92">
        <v>14.72</v>
      </c>
      <c r="N1525" s="92">
        <f t="shared" ca="1" si="115"/>
        <v>14.837258921803892</v>
      </c>
      <c r="O1525" s="92">
        <f t="shared" si="116"/>
        <v>0.12521850076547328</v>
      </c>
      <c r="P1525" s="92">
        <f t="shared" si="117"/>
        <v>14.831178618760473</v>
      </c>
      <c r="Q1525" s="92">
        <f t="shared" ca="1" si="118"/>
        <v>1.0004099676229188</v>
      </c>
      <c r="R1525" s="92">
        <f t="shared" ca="1" si="119"/>
        <v>14.726034723409365</v>
      </c>
    </row>
    <row r="1526" spans="1:18" x14ac:dyDescent="0.3">
      <c r="A1526" s="107">
        <v>40970.090277777781</v>
      </c>
      <c r="B1526" s="92">
        <v>14.4</v>
      </c>
      <c r="C1526" s="92">
        <v>14.34</v>
      </c>
      <c r="D1526" s="92">
        <v>14.22</v>
      </c>
      <c r="E1526" s="92">
        <v>14.05</v>
      </c>
      <c r="F1526" s="92">
        <v>13.86</v>
      </c>
      <c r="G1526" s="92">
        <v>13.67</v>
      </c>
      <c r="H1526" s="92">
        <v>13.51</v>
      </c>
      <c r="I1526" s="92">
        <v>13.31</v>
      </c>
      <c r="J1526" s="92">
        <v>13.02</v>
      </c>
      <c r="K1526" s="92">
        <v>12.52</v>
      </c>
      <c r="L1526" s="92">
        <v>13.86</v>
      </c>
      <c r="N1526" s="92">
        <f t="shared" ca="1" si="115"/>
        <v>13.616506076673215</v>
      </c>
      <c r="O1526" s="92">
        <f t="shared" si="116"/>
        <v>0.10879871323820288</v>
      </c>
      <c r="P1526" s="92">
        <f t="shared" si="117"/>
        <v>13.646960395575913</v>
      </c>
      <c r="Q1526" s="92">
        <f t="shared" ca="1" si="118"/>
        <v>0.99776841743363076</v>
      </c>
      <c r="R1526" s="92">
        <f t="shared" ca="1" si="119"/>
        <v>13.829070265630122</v>
      </c>
    </row>
    <row r="1527" spans="1:18" x14ac:dyDescent="0.3">
      <c r="A1527" s="107">
        <v>40970.097222222219</v>
      </c>
      <c r="B1527" s="92">
        <v>14.75</v>
      </c>
      <c r="C1527" s="92">
        <v>14.68</v>
      </c>
      <c r="D1527" s="92">
        <v>14.57</v>
      </c>
      <c r="E1527" s="92">
        <v>14.33</v>
      </c>
      <c r="F1527" s="92">
        <v>14.05</v>
      </c>
      <c r="G1527" s="92">
        <v>13.77</v>
      </c>
      <c r="H1527" s="92">
        <v>13.52</v>
      </c>
      <c r="I1527" s="92">
        <v>13.23</v>
      </c>
      <c r="J1527" s="92">
        <v>12.99</v>
      </c>
      <c r="K1527" s="92">
        <v>12.77</v>
      </c>
      <c r="L1527" s="92">
        <v>14.07</v>
      </c>
      <c r="N1527" s="92">
        <f t="shared" ca="1" si="115"/>
        <v>13.742735858098087</v>
      </c>
      <c r="O1527" s="92">
        <f t="shared" si="116"/>
        <v>0.16931554560972664</v>
      </c>
      <c r="P1527" s="92">
        <f t="shared" si="117"/>
        <v>13.733899779790054</v>
      </c>
      <c r="Q1527" s="92">
        <f t="shared" ca="1" si="118"/>
        <v>1.0006433772234915</v>
      </c>
      <c r="R1527" s="92">
        <f t="shared" ca="1" si="119"/>
        <v>14.079052317534526</v>
      </c>
    </row>
    <row r="1528" spans="1:18" x14ac:dyDescent="0.3">
      <c r="A1528" s="107">
        <v>40970.104166666664</v>
      </c>
      <c r="B1528" s="92">
        <v>15.43</v>
      </c>
      <c r="C1528" s="92">
        <v>15.35</v>
      </c>
      <c r="D1528" s="92">
        <v>15.16</v>
      </c>
      <c r="E1528" s="92">
        <v>14.92</v>
      </c>
      <c r="F1528" s="92">
        <v>14.72</v>
      </c>
      <c r="G1528" s="92">
        <v>14.57</v>
      </c>
      <c r="H1528" s="92">
        <v>14.34</v>
      </c>
      <c r="I1528" s="92">
        <v>14.04</v>
      </c>
      <c r="J1528" s="92">
        <v>13.81</v>
      </c>
      <c r="K1528" s="92">
        <v>13.28</v>
      </c>
      <c r="L1528" s="92">
        <v>15</v>
      </c>
      <c r="N1528" s="92">
        <f t="shared" ref="N1528:N1591" ca="1" si="120">POWER(SUM(POWER(C1528,Exponent)*$C$1,POWER(D1528,Exponent)*$D$1,POWER(E1528,Exponent)*$E$1,POWER(F1528,Exponent)*$F$1,POWER(G1528,Exponent)*$G$1,POWER(H1528,Exponent)*$H$1,POWER(I1528,Exponent)*$I$1,POWER(J1528,Exponent)*$J$1,POWER(K1528,Exponent)*$K$1),1/Exponent)</f>
        <v>14.463314854251852</v>
      </c>
      <c r="O1528" s="92">
        <f t="shared" si="116"/>
        <v>0.14704055030188359</v>
      </c>
      <c r="P1528" s="92">
        <f t="shared" si="117"/>
        <v>14.5368219612571</v>
      </c>
      <c r="Q1528" s="92">
        <f t="shared" ca="1" si="118"/>
        <v>0.99494338534232885</v>
      </c>
      <c r="R1528" s="92">
        <f t="shared" ca="1" si="119"/>
        <v>14.924150780134934</v>
      </c>
    </row>
    <row r="1529" spans="1:18" x14ac:dyDescent="0.3">
      <c r="A1529" s="107">
        <v>40970.111111111109</v>
      </c>
      <c r="B1529" s="92">
        <v>15.69</v>
      </c>
      <c r="C1529" s="92">
        <v>15.56</v>
      </c>
      <c r="D1529" s="92">
        <v>15.29</v>
      </c>
      <c r="E1529" s="92">
        <v>15.06</v>
      </c>
      <c r="F1529" s="92">
        <v>14.83</v>
      </c>
      <c r="G1529" s="92">
        <v>14.53</v>
      </c>
      <c r="H1529" s="92">
        <v>14.31</v>
      </c>
      <c r="I1529" s="92">
        <v>14.06</v>
      </c>
      <c r="J1529" s="92">
        <v>13.73</v>
      </c>
      <c r="K1529" s="92">
        <v>13.15</v>
      </c>
      <c r="L1529" s="92">
        <v>14.85</v>
      </c>
      <c r="N1529" s="92">
        <f t="shared" ca="1" si="120"/>
        <v>14.494239438296342</v>
      </c>
      <c r="O1529" s="92">
        <f t="shared" si="116"/>
        <v>0.14098862046345706</v>
      </c>
      <c r="P1529" s="92">
        <f t="shared" si="117"/>
        <v>14.498273359937084</v>
      </c>
      <c r="Q1529" s="92">
        <f t="shared" ca="1" si="118"/>
        <v>0.99972176537573854</v>
      </c>
      <c r="R1529" s="92">
        <f t="shared" ca="1" si="119"/>
        <v>14.845868215829716</v>
      </c>
    </row>
    <row r="1530" spans="1:18" x14ac:dyDescent="0.3">
      <c r="A1530" s="107">
        <v>40970.125</v>
      </c>
      <c r="B1530" s="92">
        <v>17.309999999999999</v>
      </c>
      <c r="C1530" s="92">
        <v>17.18</v>
      </c>
      <c r="D1530" s="92">
        <v>16.940000000000001</v>
      </c>
      <c r="E1530" s="92">
        <v>16.68</v>
      </c>
      <c r="F1530" s="92">
        <v>16.45</v>
      </c>
      <c r="G1530" s="92">
        <v>16.239999999999998</v>
      </c>
      <c r="H1530" s="92">
        <v>16.010000000000002</v>
      </c>
      <c r="I1530" s="92">
        <v>15.71</v>
      </c>
      <c r="J1530" s="92">
        <v>15.44</v>
      </c>
      <c r="K1530" s="92">
        <v>14.89</v>
      </c>
      <c r="L1530" s="92">
        <v>16.62</v>
      </c>
      <c r="N1530" s="92">
        <f t="shared" ca="1" si="120"/>
        <v>16.162953575663657</v>
      </c>
      <c r="O1530" s="92">
        <f t="shared" si="116"/>
        <v>0.13181161840567385</v>
      </c>
      <c r="P1530" s="92">
        <f t="shared" si="117"/>
        <v>16.206845307162748</v>
      </c>
      <c r="Q1530" s="92">
        <f t="shared" ca="1" si="118"/>
        <v>0.99729177821672099</v>
      </c>
      <c r="R1530" s="92">
        <f t="shared" ca="1" si="119"/>
        <v>16.574989353961904</v>
      </c>
    </row>
    <row r="1531" spans="1:18" x14ac:dyDescent="0.3">
      <c r="A1531" s="107">
        <v>40970.131944444445</v>
      </c>
      <c r="B1531" s="92">
        <v>17.239999999999998</v>
      </c>
      <c r="C1531" s="92">
        <v>17.07</v>
      </c>
      <c r="D1531" s="92">
        <v>16.79</v>
      </c>
      <c r="E1531" s="92">
        <v>16.54</v>
      </c>
      <c r="F1531" s="92">
        <v>16.260000000000002</v>
      </c>
      <c r="G1531" s="92">
        <v>15.98</v>
      </c>
      <c r="H1531" s="92">
        <v>15.68</v>
      </c>
      <c r="I1531" s="92">
        <v>15.35</v>
      </c>
      <c r="J1531" s="92">
        <v>15.09</v>
      </c>
      <c r="K1531" s="92">
        <v>14.56</v>
      </c>
      <c r="L1531" s="92">
        <v>16</v>
      </c>
      <c r="N1531" s="92">
        <f t="shared" ca="1" si="120"/>
        <v>15.907547535798994</v>
      </c>
      <c r="O1531" s="92">
        <f t="shared" si="116"/>
        <v>0.17513443879411755</v>
      </c>
      <c r="P1531" s="92">
        <f t="shared" si="117"/>
        <v>15.936668090771898</v>
      </c>
      <c r="Q1531" s="92">
        <f t="shared" ca="1" si="118"/>
        <v>0.99817273254314898</v>
      </c>
      <c r="R1531" s="92">
        <f t="shared" ca="1" si="119"/>
        <v>15.970763720690384</v>
      </c>
    </row>
    <row r="1532" spans="1:18" x14ac:dyDescent="0.3">
      <c r="A1532" s="107">
        <v>40970.138888888891</v>
      </c>
      <c r="B1532" s="92">
        <v>14.68</v>
      </c>
      <c r="C1532" s="92">
        <v>14.55</v>
      </c>
      <c r="D1532" s="92">
        <v>14.37</v>
      </c>
      <c r="E1532" s="92">
        <v>14.15</v>
      </c>
      <c r="F1532" s="92">
        <v>13.95</v>
      </c>
      <c r="G1532" s="92">
        <v>13.71</v>
      </c>
      <c r="H1532" s="92">
        <v>13.41</v>
      </c>
      <c r="I1532" s="92">
        <v>13.08</v>
      </c>
      <c r="J1532" s="92">
        <v>12.77</v>
      </c>
      <c r="K1532" s="92">
        <v>12.2</v>
      </c>
      <c r="L1532" s="92">
        <v>13.86</v>
      </c>
      <c r="N1532" s="92">
        <f t="shared" ca="1" si="120"/>
        <v>13.578983670309549</v>
      </c>
      <c r="O1532" s="92">
        <f t="shared" si="116"/>
        <v>0.20445488756510696</v>
      </c>
      <c r="P1532" s="92">
        <f t="shared" si="117"/>
        <v>13.666609387368053</v>
      </c>
      <c r="Q1532" s="92">
        <f t="shared" ca="1" si="118"/>
        <v>0.99358833529408574</v>
      </c>
      <c r="R1532" s="92">
        <f t="shared" ca="1" si="119"/>
        <v>13.771134327176028</v>
      </c>
    </row>
    <row r="1533" spans="1:18" x14ac:dyDescent="0.3">
      <c r="A1533" s="107">
        <v>40970.145833333336</v>
      </c>
      <c r="B1533" s="92">
        <v>15.37</v>
      </c>
      <c r="C1533" s="92">
        <v>15.17</v>
      </c>
      <c r="D1533" s="92">
        <v>14.88</v>
      </c>
      <c r="E1533" s="92">
        <v>14.61</v>
      </c>
      <c r="F1533" s="92">
        <v>14.35</v>
      </c>
      <c r="G1533" s="92">
        <v>14.05</v>
      </c>
      <c r="H1533" s="92">
        <v>13.74</v>
      </c>
      <c r="I1533" s="92">
        <v>13.48</v>
      </c>
      <c r="J1533" s="92">
        <v>13.13</v>
      </c>
      <c r="K1533" s="92">
        <v>12.39</v>
      </c>
      <c r="L1533" s="92">
        <v>14.36</v>
      </c>
      <c r="N1533" s="92">
        <f t="shared" ca="1" si="120"/>
        <v>13.973615354728462</v>
      </c>
      <c r="O1533" s="92">
        <f t="shared" si="116"/>
        <v>0.20617660028292328</v>
      </c>
      <c r="P1533" s="92">
        <f t="shared" si="117"/>
        <v>14.005159470206532</v>
      </c>
      <c r="Q1533" s="92">
        <f t="shared" ca="1" si="118"/>
        <v>0.99774767895037719</v>
      </c>
      <c r="R1533" s="92">
        <f t="shared" ca="1" si="119"/>
        <v>14.327656669727416</v>
      </c>
    </row>
    <row r="1534" spans="1:18" x14ac:dyDescent="0.3">
      <c r="A1534" s="107">
        <v>40970.152777777781</v>
      </c>
      <c r="B1534" s="92">
        <v>15.95</v>
      </c>
      <c r="C1534" s="92">
        <v>15.83</v>
      </c>
      <c r="D1534" s="92">
        <v>15.62</v>
      </c>
      <c r="E1534" s="92">
        <v>15.36</v>
      </c>
      <c r="F1534" s="92">
        <v>14.99</v>
      </c>
      <c r="G1534" s="92">
        <v>14.72</v>
      </c>
      <c r="H1534" s="92">
        <v>14.61</v>
      </c>
      <c r="I1534" s="92">
        <v>14.42</v>
      </c>
      <c r="J1534" s="92">
        <v>14.01</v>
      </c>
      <c r="K1534" s="92">
        <v>13.18</v>
      </c>
      <c r="L1534" s="92">
        <v>14.9</v>
      </c>
      <c r="N1534" s="92">
        <f t="shared" ca="1" si="120"/>
        <v>14.752222931820127</v>
      </c>
      <c r="O1534" s="92">
        <f t="shared" si="116"/>
        <v>6.9315581431478021E-2</v>
      </c>
      <c r="P1534" s="92">
        <f t="shared" si="117"/>
        <v>14.704189182631577</v>
      </c>
      <c r="Q1534" s="92">
        <f t="shared" ca="1" si="118"/>
        <v>1.0032666710548914</v>
      </c>
      <c r="R1534" s="92">
        <f t="shared" ca="1" si="119"/>
        <v>14.948673398717883</v>
      </c>
    </row>
    <row r="1535" spans="1:18" x14ac:dyDescent="0.3">
      <c r="A1535" s="107">
        <v>40970.159722222219</v>
      </c>
      <c r="B1535" s="92">
        <v>14.19</v>
      </c>
      <c r="C1535" s="92">
        <v>14.13</v>
      </c>
      <c r="D1535" s="92">
        <v>13.92</v>
      </c>
      <c r="E1535" s="92">
        <v>13.68</v>
      </c>
      <c r="F1535" s="92">
        <v>13.49</v>
      </c>
      <c r="G1535" s="92">
        <v>13.2</v>
      </c>
      <c r="H1535" s="92">
        <v>12.82</v>
      </c>
      <c r="I1535" s="92">
        <v>12.5</v>
      </c>
      <c r="J1535" s="92">
        <v>12.16</v>
      </c>
      <c r="K1535" s="92">
        <v>11.68</v>
      </c>
      <c r="L1535" s="92">
        <v>13.26</v>
      </c>
      <c r="N1535" s="92">
        <f t="shared" ca="1" si="120"/>
        <v>13.057339762210777</v>
      </c>
      <c r="O1535" s="92">
        <f t="shared" si="116"/>
        <v>0.26993263550887914</v>
      </c>
      <c r="P1535" s="92">
        <f t="shared" si="117"/>
        <v>13.144872303220762</v>
      </c>
      <c r="Q1535" s="92">
        <f t="shared" ca="1" si="118"/>
        <v>0.99334093637497434</v>
      </c>
      <c r="R1535" s="92">
        <f t="shared" ca="1" si="119"/>
        <v>13.171700816332159</v>
      </c>
    </row>
    <row r="1536" spans="1:18" x14ac:dyDescent="0.3">
      <c r="A1536" s="107">
        <v>40970.166666666664</v>
      </c>
      <c r="B1536" s="92">
        <v>15.05</v>
      </c>
      <c r="C1536" s="92">
        <v>14.89</v>
      </c>
      <c r="D1536" s="92">
        <v>14.63</v>
      </c>
      <c r="E1536" s="92">
        <v>14.37</v>
      </c>
      <c r="F1536" s="92">
        <v>14.08</v>
      </c>
      <c r="G1536" s="92">
        <v>13.8</v>
      </c>
      <c r="H1536" s="92">
        <v>13.55</v>
      </c>
      <c r="I1536" s="92">
        <v>13.33</v>
      </c>
      <c r="J1536" s="92">
        <v>13.06</v>
      </c>
      <c r="K1536" s="92">
        <v>12.42</v>
      </c>
      <c r="L1536" s="92">
        <v>14.59</v>
      </c>
      <c r="N1536" s="92">
        <f t="shared" ca="1" si="120"/>
        <v>13.780069848203231</v>
      </c>
      <c r="O1536" s="92">
        <f t="shared" si="116"/>
        <v>0.16894408311331349</v>
      </c>
      <c r="P1536" s="92">
        <f t="shared" si="117"/>
        <v>13.763900399227808</v>
      </c>
      <c r="Q1536" s="92">
        <f t="shared" ca="1" si="118"/>
        <v>1.0011747723033748</v>
      </c>
      <c r="R1536" s="92">
        <f t="shared" ca="1" si="119"/>
        <v>14.607139927906239</v>
      </c>
    </row>
    <row r="1537" spans="1:18" x14ac:dyDescent="0.3">
      <c r="A1537" s="107">
        <v>40970.173611111109</v>
      </c>
      <c r="B1537" s="92">
        <v>16.95</v>
      </c>
      <c r="C1537" s="92">
        <v>16.73</v>
      </c>
      <c r="D1537" s="92">
        <v>16.39</v>
      </c>
      <c r="E1537" s="92">
        <v>16.170000000000002</v>
      </c>
      <c r="F1537" s="92">
        <v>15.97</v>
      </c>
      <c r="G1537" s="92">
        <v>15.7</v>
      </c>
      <c r="H1537" s="92">
        <v>15.42</v>
      </c>
      <c r="I1537" s="92">
        <v>15.17</v>
      </c>
      <c r="J1537" s="92">
        <v>14.89</v>
      </c>
      <c r="K1537" s="92">
        <v>14.24</v>
      </c>
      <c r="L1537" s="92">
        <v>16.100000000000001</v>
      </c>
      <c r="N1537" s="92">
        <f t="shared" ca="1" si="120"/>
        <v>15.62419202784454</v>
      </c>
      <c r="O1537" s="92">
        <f t="shared" si="116"/>
        <v>0.16629468729740593</v>
      </c>
      <c r="P1537" s="92">
        <f t="shared" si="117"/>
        <v>15.659573395148191</v>
      </c>
      <c r="Q1537" s="92">
        <f t="shared" ca="1" si="118"/>
        <v>0.99774059187879194</v>
      </c>
      <c r="R1537" s="92">
        <f t="shared" ca="1" si="119"/>
        <v>16.063623529248552</v>
      </c>
    </row>
    <row r="1538" spans="1:18" x14ac:dyDescent="0.3">
      <c r="A1538" s="107">
        <v>40970.180555555555</v>
      </c>
      <c r="B1538" s="92">
        <v>17.32</v>
      </c>
      <c r="C1538" s="92">
        <v>17.16</v>
      </c>
      <c r="D1538" s="92">
        <v>16.86</v>
      </c>
      <c r="E1538" s="92">
        <v>16.57</v>
      </c>
      <c r="F1538" s="92">
        <v>16.309999999999999</v>
      </c>
      <c r="G1538" s="92">
        <v>16.03</v>
      </c>
      <c r="H1538" s="92">
        <v>15.71</v>
      </c>
      <c r="I1538" s="92">
        <v>15.43</v>
      </c>
      <c r="J1538" s="92">
        <v>15.21</v>
      </c>
      <c r="K1538" s="92">
        <v>14.72</v>
      </c>
      <c r="L1538" s="92">
        <v>16.12</v>
      </c>
      <c r="N1538" s="92">
        <f t="shared" ca="1" si="120"/>
        <v>15.974989650433875</v>
      </c>
      <c r="O1538" s="92">
        <f t="shared" si="116"/>
        <v>0.18633995372180659</v>
      </c>
      <c r="P1538" s="92">
        <f t="shared" si="117"/>
        <v>15.983755371765492</v>
      </c>
      <c r="Q1538" s="92">
        <f t="shared" ca="1" si="118"/>
        <v>0.99945158561753888</v>
      </c>
      <c r="R1538" s="92">
        <f t="shared" ca="1" si="119"/>
        <v>16.111159560154729</v>
      </c>
    </row>
    <row r="1539" spans="1:18" x14ac:dyDescent="0.3">
      <c r="A1539" s="107">
        <v>40970.1875</v>
      </c>
      <c r="B1539" s="92">
        <v>15.93</v>
      </c>
      <c r="C1539" s="92">
        <v>15.79</v>
      </c>
      <c r="D1539" s="92">
        <v>15.57</v>
      </c>
      <c r="E1539" s="92">
        <v>15.42</v>
      </c>
      <c r="F1539" s="92">
        <v>15.21</v>
      </c>
      <c r="G1539" s="92">
        <v>14.96</v>
      </c>
      <c r="H1539" s="92">
        <v>14.76</v>
      </c>
      <c r="I1539" s="92">
        <v>14.63</v>
      </c>
      <c r="J1539" s="92">
        <v>14.4</v>
      </c>
      <c r="K1539" s="92">
        <v>13.74</v>
      </c>
      <c r="L1539" s="92">
        <v>15.42</v>
      </c>
      <c r="N1539" s="92">
        <f t="shared" ca="1" si="120"/>
        <v>14.944756588141894</v>
      </c>
      <c r="O1539" s="92">
        <f t="shared" ref="O1539:O1602" si="121">LN(G1539/H1539)/LN(97.5/87.5)</f>
        <v>0.12437582045499235</v>
      </c>
      <c r="P1539" s="92">
        <f t="shared" ref="P1539:P1602" si="122">G1539*POWER(96/97.5,O1539)</f>
        <v>14.931179741667886</v>
      </c>
      <c r="Q1539" s="92">
        <f t="shared" ref="Q1539:Q1602" ca="1" si="123">N1539/P1539</f>
        <v>1.0009092949592</v>
      </c>
      <c r="R1539" s="92">
        <f t="shared" ref="R1539:R1602" ca="1" si="124">L1539*Q1539</f>
        <v>15.434021328270864</v>
      </c>
    </row>
    <row r="1540" spans="1:18" x14ac:dyDescent="0.3">
      <c r="A1540" s="107">
        <v>40970.194444444445</v>
      </c>
      <c r="B1540" s="92">
        <v>14.82</v>
      </c>
      <c r="C1540" s="92">
        <v>14.66</v>
      </c>
      <c r="D1540" s="92">
        <v>14.33</v>
      </c>
      <c r="E1540" s="92">
        <v>14.03</v>
      </c>
      <c r="F1540" s="92">
        <v>13.79</v>
      </c>
      <c r="G1540" s="92">
        <v>13.55</v>
      </c>
      <c r="H1540" s="92">
        <v>13.38</v>
      </c>
      <c r="I1540" s="92">
        <v>13.19</v>
      </c>
      <c r="J1540" s="92">
        <v>12.95</v>
      </c>
      <c r="K1540" s="92">
        <v>12.45</v>
      </c>
      <c r="L1540" s="92">
        <v>13.19</v>
      </c>
      <c r="N1540" s="92">
        <f t="shared" ca="1" si="120"/>
        <v>13.567598719074551</v>
      </c>
      <c r="O1540" s="92">
        <f t="shared" si="121"/>
        <v>0.11667197485049836</v>
      </c>
      <c r="P1540" s="92">
        <f t="shared" si="122"/>
        <v>13.52551150531152</v>
      </c>
      <c r="Q1540" s="92">
        <f t="shared" ca="1" si="123"/>
        <v>1.0031116910991871</v>
      </c>
      <c r="R1540" s="92">
        <f t="shared" ca="1" si="124"/>
        <v>13.231043205598278</v>
      </c>
    </row>
    <row r="1541" spans="1:18" x14ac:dyDescent="0.3">
      <c r="A1541" s="107">
        <v>40970.201388888891</v>
      </c>
      <c r="B1541" s="92">
        <v>15.98</v>
      </c>
      <c r="C1541" s="92">
        <v>15.84</v>
      </c>
      <c r="D1541" s="92">
        <v>15.57</v>
      </c>
      <c r="E1541" s="92">
        <v>15.23</v>
      </c>
      <c r="F1541" s="92">
        <v>14.92</v>
      </c>
      <c r="G1541" s="92">
        <v>14.62</v>
      </c>
      <c r="H1541" s="92">
        <v>14.36</v>
      </c>
      <c r="I1541" s="92">
        <v>14.17</v>
      </c>
      <c r="J1541" s="92">
        <v>14.09</v>
      </c>
      <c r="K1541" s="92">
        <v>13.79</v>
      </c>
      <c r="L1541" s="92">
        <v>14.4</v>
      </c>
      <c r="N1541" s="92">
        <f t="shared" ca="1" si="120"/>
        <v>14.683381420527713</v>
      </c>
      <c r="O1541" s="92">
        <f t="shared" si="121"/>
        <v>0.16581920616723478</v>
      </c>
      <c r="P1541" s="92">
        <f t="shared" si="122"/>
        <v>14.582461834327217</v>
      </c>
      <c r="Q1541" s="92">
        <f t="shared" ca="1" si="123"/>
        <v>1.0069206137720128</v>
      </c>
      <c r="R1541" s="92">
        <f t="shared" ca="1" si="124"/>
        <v>14.499656838316985</v>
      </c>
    </row>
    <row r="1542" spans="1:18" x14ac:dyDescent="0.3">
      <c r="A1542" s="107">
        <v>40970.208333333336</v>
      </c>
      <c r="B1542" s="92">
        <v>15.53</v>
      </c>
      <c r="C1542" s="92">
        <v>15.42</v>
      </c>
      <c r="D1542" s="92">
        <v>15.17</v>
      </c>
      <c r="E1542" s="92">
        <v>14.84</v>
      </c>
      <c r="F1542" s="92">
        <v>14.52</v>
      </c>
      <c r="G1542" s="92">
        <v>14.23</v>
      </c>
      <c r="H1542" s="92">
        <v>13.98</v>
      </c>
      <c r="I1542" s="92">
        <v>13.74</v>
      </c>
      <c r="J1542" s="92">
        <v>13.58</v>
      </c>
      <c r="K1542" s="92">
        <v>13.41</v>
      </c>
      <c r="L1542" s="92">
        <v>14.93</v>
      </c>
      <c r="N1542" s="92">
        <f t="shared" ca="1" si="120"/>
        <v>14.270586969600178</v>
      </c>
      <c r="O1542" s="92">
        <f t="shared" si="121"/>
        <v>0.16379344012144512</v>
      </c>
      <c r="P1542" s="92">
        <f t="shared" si="122"/>
        <v>14.193908987653513</v>
      </c>
      <c r="Q1542" s="92">
        <f t="shared" ca="1" si="123"/>
        <v>1.0054021751170423</v>
      </c>
      <c r="R1542" s="92">
        <f t="shared" ca="1" si="124"/>
        <v>15.010654474497441</v>
      </c>
    </row>
    <row r="1543" spans="1:18" x14ac:dyDescent="0.3">
      <c r="A1543" s="107">
        <v>40970.215277777781</v>
      </c>
      <c r="B1543" s="92">
        <v>13.68</v>
      </c>
      <c r="C1543" s="92">
        <v>13.5</v>
      </c>
      <c r="D1543" s="92">
        <v>13.17</v>
      </c>
      <c r="E1543" s="92">
        <v>12.84</v>
      </c>
      <c r="F1543" s="92">
        <v>12.48</v>
      </c>
      <c r="G1543" s="92">
        <v>12.23</v>
      </c>
      <c r="H1543" s="92">
        <v>12.03</v>
      </c>
      <c r="I1543" s="92">
        <v>11.81</v>
      </c>
      <c r="J1543" s="92">
        <v>11.6</v>
      </c>
      <c r="K1543" s="92">
        <v>11.24</v>
      </c>
      <c r="L1543" s="92">
        <v>12.69</v>
      </c>
      <c r="N1543" s="92">
        <f t="shared" ca="1" si="120"/>
        <v>12.278666861753157</v>
      </c>
      <c r="O1543" s="92">
        <f t="shared" si="121"/>
        <v>0.1523692221019286</v>
      </c>
      <c r="P1543" s="92">
        <f t="shared" si="122"/>
        <v>12.201142426326276</v>
      </c>
      <c r="Q1543" s="92">
        <f t="shared" ca="1" si="123"/>
        <v>1.0063538669345919</v>
      </c>
      <c r="R1543" s="92">
        <f t="shared" ca="1" si="124"/>
        <v>12.770630571399971</v>
      </c>
    </row>
    <row r="1544" spans="1:18" x14ac:dyDescent="0.3">
      <c r="A1544" s="107">
        <v>40970.222222222219</v>
      </c>
      <c r="B1544" s="92">
        <v>11.8</v>
      </c>
      <c r="C1544" s="92">
        <v>11.6</v>
      </c>
      <c r="D1544" s="92">
        <v>11.2</v>
      </c>
      <c r="E1544" s="92">
        <v>10.91</v>
      </c>
      <c r="F1544" s="92">
        <v>10.81</v>
      </c>
      <c r="G1544" s="92">
        <v>10.86</v>
      </c>
      <c r="H1544" s="92">
        <v>10.9</v>
      </c>
      <c r="I1544" s="92">
        <v>10.86</v>
      </c>
      <c r="J1544" s="92">
        <v>10.69</v>
      </c>
      <c r="K1544" s="92">
        <v>10.25</v>
      </c>
      <c r="L1544" s="92">
        <v>11.2</v>
      </c>
      <c r="N1544" s="92">
        <f t="shared" ca="1" si="120"/>
        <v>10.880330821570782</v>
      </c>
      <c r="O1544" s="92">
        <f t="shared" si="121"/>
        <v>-3.3974244005792499E-2</v>
      </c>
      <c r="P1544" s="92">
        <f t="shared" si="122"/>
        <v>10.865721936021638</v>
      </c>
      <c r="Q1544" s="92">
        <f t="shared" ca="1" si="123"/>
        <v>1.001344492858842</v>
      </c>
      <c r="R1544" s="92">
        <f t="shared" ca="1" si="124"/>
        <v>11.215058320019029</v>
      </c>
    </row>
    <row r="1545" spans="1:18" x14ac:dyDescent="0.3">
      <c r="A1545" s="107">
        <v>40970.229166666664</v>
      </c>
      <c r="B1545" s="92">
        <v>16.100000000000001</v>
      </c>
      <c r="C1545" s="92">
        <v>15.97</v>
      </c>
      <c r="D1545" s="92">
        <v>15.73</v>
      </c>
      <c r="E1545" s="92">
        <v>15.57</v>
      </c>
      <c r="F1545" s="92">
        <v>15.44</v>
      </c>
      <c r="G1545" s="92">
        <v>15.28</v>
      </c>
      <c r="H1545" s="92">
        <v>15.09</v>
      </c>
      <c r="I1545" s="92">
        <v>14.93</v>
      </c>
      <c r="J1545" s="92">
        <v>14.7</v>
      </c>
      <c r="K1545" s="92">
        <v>14.16</v>
      </c>
      <c r="L1545" s="92">
        <v>15.43</v>
      </c>
      <c r="N1545" s="92">
        <f t="shared" ca="1" si="120"/>
        <v>15.210081436117468</v>
      </c>
      <c r="O1545" s="92">
        <f t="shared" si="121"/>
        <v>0.11562791307779041</v>
      </c>
      <c r="P1545" s="92">
        <f t="shared" si="122"/>
        <v>15.25263182733816</v>
      </c>
      <c r="Q1545" s="92">
        <f t="shared" ca="1" si="123"/>
        <v>0.99721029185635846</v>
      </c>
      <c r="R1545" s="92">
        <f t="shared" ca="1" si="124"/>
        <v>15.386954803343611</v>
      </c>
    </row>
    <row r="1546" spans="1:18" x14ac:dyDescent="0.3">
      <c r="A1546" s="107">
        <v>40970.236111111109</v>
      </c>
      <c r="B1546" s="92">
        <v>15.94</v>
      </c>
      <c r="C1546" s="92">
        <v>15.83</v>
      </c>
      <c r="D1546" s="92">
        <v>15.58</v>
      </c>
      <c r="E1546" s="92">
        <v>15.31</v>
      </c>
      <c r="F1546" s="92">
        <v>15.1</v>
      </c>
      <c r="G1546" s="92">
        <v>14.95</v>
      </c>
      <c r="H1546" s="92">
        <v>14.76</v>
      </c>
      <c r="I1546" s="92">
        <v>14.44</v>
      </c>
      <c r="J1546" s="92">
        <v>14.11</v>
      </c>
      <c r="K1546" s="92">
        <v>13.58</v>
      </c>
      <c r="L1546" s="92">
        <v>15</v>
      </c>
      <c r="N1546" s="92">
        <f t="shared" ca="1" si="120"/>
        <v>14.846796004668928</v>
      </c>
      <c r="O1546" s="92">
        <f t="shared" si="121"/>
        <v>0.1181966266702305</v>
      </c>
      <c r="P1546" s="92">
        <f t="shared" si="122"/>
        <v>14.92262857621939</v>
      </c>
      <c r="Q1546" s="92">
        <f t="shared" ca="1" si="123"/>
        <v>0.99491828325263632</v>
      </c>
      <c r="R1546" s="92">
        <f t="shared" ca="1" si="124"/>
        <v>14.923774248789545</v>
      </c>
    </row>
    <row r="1547" spans="1:18" x14ac:dyDescent="0.3">
      <c r="A1547" s="107">
        <v>40970.243055555555</v>
      </c>
      <c r="B1547" s="92">
        <v>15.88</v>
      </c>
      <c r="C1547" s="92">
        <v>15.73</v>
      </c>
      <c r="D1547" s="92">
        <v>15.44</v>
      </c>
      <c r="E1547" s="92">
        <v>15.15</v>
      </c>
      <c r="F1547" s="92">
        <v>14.9</v>
      </c>
      <c r="G1547" s="92">
        <v>14.66</v>
      </c>
      <c r="H1547" s="92">
        <v>14.32</v>
      </c>
      <c r="I1547" s="92">
        <v>13.92</v>
      </c>
      <c r="J1547" s="92">
        <v>13.51</v>
      </c>
      <c r="K1547" s="92">
        <v>12.96</v>
      </c>
      <c r="L1547" s="92">
        <v>14.74</v>
      </c>
      <c r="N1547" s="92">
        <f t="shared" ca="1" si="120"/>
        <v>14.501058827446061</v>
      </c>
      <c r="O1547" s="92">
        <f t="shared" si="121"/>
        <v>0.2168446318825816</v>
      </c>
      <c r="P1547" s="92">
        <f t="shared" si="122"/>
        <v>14.610795844064242</v>
      </c>
      <c r="Q1547" s="92">
        <f t="shared" ca="1" si="123"/>
        <v>0.99248931969282406</v>
      </c>
      <c r="R1547" s="92">
        <f t="shared" ca="1" si="124"/>
        <v>14.629292572272227</v>
      </c>
    </row>
    <row r="1548" spans="1:18" x14ac:dyDescent="0.3">
      <c r="A1548" s="107">
        <v>40970.25</v>
      </c>
      <c r="B1548" s="92">
        <v>13.12</v>
      </c>
      <c r="C1548" s="92">
        <v>13.04</v>
      </c>
      <c r="D1548" s="92">
        <v>12.84</v>
      </c>
      <c r="E1548" s="92">
        <v>12.68</v>
      </c>
      <c r="F1548" s="92">
        <v>12.51</v>
      </c>
      <c r="G1548" s="92">
        <v>12.23</v>
      </c>
      <c r="H1548" s="92">
        <v>11.88</v>
      </c>
      <c r="I1548" s="92">
        <v>11.58</v>
      </c>
      <c r="J1548" s="92">
        <v>11.35</v>
      </c>
      <c r="K1548" s="92">
        <v>10.93</v>
      </c>
      <c r="L1548" s="92">
        <v>12.91</v>
      </c>
      <c r="N1548" s="92">
        <f t="shared" ca="1" si="120"/>
        <v>12.108538663926218</v>
      </c>
      <c r="O1548" s="92">
        <f t="shared" si="121"/>
        <v>0.26831784439184814</v>
      </c>
      <c r="P1548" s="92">
        <f t="shared" si="122"/>
        <v>12.179228269284309</v>
      </c>
      <c r="Q1548" s="92">
        <f t="shared" ca="1" si="123"/>
        <v>0.99419588796636915</v>
      </c>
      <c r="R1548" s="92">
        <f t="shared" ca="1" si="124"/>
        <v>12.835068913645825</v>
      </c>
    </row>
    <row r="1549" spans="1:18" x14ac:dyDescent="0.3">
      <c r="A1549" s="107">
        <v>40970.256944444445</v>
      </c>
      <c r="B1549" s="92">
        <v>10.93</v>
      </c>
      <c r="C1549" s="92">
        <v>10.81</v>
      </c>
      <c r="D1549" s="92">
        <v>10.46</v>
      </c>
      <c r="E1549" s="92">
        <v>10.050000000000001</v>
      </c>
      <c r="F1549" s="92">
        <v>9.76</v>
      </c>
      <c r="G1549" s="92">
        <v>9.58</v>
      </c>
      <c r="H1549" s="92">
        <v>9.43</v>
      </c>
      <c r="I1549" s="92">
        <v>9.3699999999999992</v>
      </c>
      <c r="J1549" s="92">
        <v>9.2799999999999994</v>
      </c>
      <c r="K1549" s="92">
        <v>9.15</v>
      </c>
      <c r="L1549" s="92">
        <v>10.35</v>
      </c>
      <c r="N1549" s="92">
        <f t="shared" ca="1" si="120"/>
        <v>9.700254654514108</v>
      </c>
      <c r="O1549" s="92">
        <f t="shared" si="121"/>
        <v>0.1458365452902263</v>
      </c>
      <c r="P1549" s="92">
        <f t="shared" si="122"/>
        <v>9.5583633526023828</v>
      </c>
      <c r="Q1549" s="92">
        <f t="shared" ca="1" si="123"/>
        <v>1.0148447277716319</v>
      </c>
      <c r="R1549" s="92">
        <f t="shared" ca="1" si="124"/>
        <v>10.50364293243639</v>
      </c>
    </row>
    <row r="1550" spans="1:18" x14ac:dyDescent="0.3">
      <c r="A1550" s="107">
        <v>40970.263888888891</v>
      </c>
      <c r="B1550" s="92">
        <v>12.81</v>
      </c>
      <c r="C1550" s="92">
        <v>12.72</v>
      </c>
      <c r="D1550" s="92">
        <v>12.56</v>
      </c>
      <c r="E1550" s="92">
        <v>12.32</v>
      </c>
      <c r="F1550" s="92">
        <v>12</v>
      </c>
      <c r="G1550" s="92">
        <v>11.76</v>
      </c>
      <c r="H1550" s="92">
        <v>11.53</v>
      </c>
      <c r="I1550" s="92">
        <v>11.35</v>
      </c>
      <c r="J1550" s="92">
        <v>11.15</v>
      </c>
      <c r="K1550" s="92">
        <v>10.61</v>
      </c>
      <c r="L1550" s="92">
        <v>11.75</v>
      </c>
      <c r="N1550" s="92">
        <f t="shared" ca="1" si="120"/>
        <v>11.763671853702725</v>
      </c>
      <c r="O1550" s="92">
        <f t="shared" si="121"/>
        <v>0.18252429447910362</v>
      </c>
      <c r="P1550" s="92">
        <f t="shared" si="122"/>
        <v>11.726767529570319</v>
      </c>
      <c r="Q1550" s="92">
        <f t="shared" ca="1" si="123"/>
        <v>1.0031470159222777</v>
      </c>
      <c r="R1550" s="92">
        <f t="shared" ca="1" si="124"/>
        <v>11.786977437086763</v>
      </c>
    </row>
    <row r="1551" spans="1:18" x14ac:dyDescent="0.3">
      <c r="A1551" s="107">
        <v>40970.270833333336</v>
      </c>
      <c r="B1551" s="92">
        <v>14.31</v>
      </c>
      <c r="C1551" s="92">
        <v>14.09</v>
      </c>
      <c r="D1551" s="92">
        <v>13.74</v>
      </c>
      <c r="E1551" s="92">
        <v>13.49</v>
      </c>
      <c r="F1551" s="92">
        <v>13.35</v>
      </c>
      <c r="G1551" s="92">
        <v>13.12</v>
      </c>
      <c r="H1551" s="92">
        <v>12.88</v>
      </c>
      <c r="I1551" s="92">
        <v>12.58</v>
      </c>
      <c r="J1551" s="92">
        <v>12.23</v>
      </c>
      <c r="K1551" s="92">
        <v>11.56</v>
      </c>
      <c r="L1551" s="92">
        <v>13.42</v>
      </c>
      <c r="N1551" s="92">
        <f t="shared" ca="1" si="120"/>
        <v>13.005013767826441</v>
      </c>
      <c r="O1551" s="92">
        <f t="shared" si="121"/>
        <v>0.17060762658509449</v>
      </c>
      <c r="P1551" s="92">
        <f t="shared" si="122"/>
        <v>13.085341720111083</v>
      </c>
      <c r="Q1551" s="92">
        <f t="shared" ca="1" si="123"/>
        <v>0.99386122624820827</v>
      </c>
      <c r="R1551" s="92">
        <f t="shared" ca="1" si="124"/>
        <v>13.337617656250956</v>
      </c>
    </row>
    <row r="1552" spans="1:18" x14ac:dyDescent="0.3">
      <c r="A1552" s="107">
        <v>40970.277777777781</v>
      </c>
      <c r="B1552" s="92">
        <v>13.79</v>
      </c>
      <c r="C1552" s="92">
        <v>13.64</v>
      </c>
      <c r="D1552" s="92">
        <v>13.41</v>
      </c>
      <c r="E1552" s="92">
        <v>13.07</v>
      </c>
      <c r="F1552" s="92">
        <v>12.75</v>
      </c>
      <c r="G1552" s="92">
        <v>12.53</v>
      </c>
      <c r="H1552" s="92">
        <v>12.29</v>
      </c>
      <c r="I1552" s="92">
        <v>12.01</v>
      </c>
      <c r="J1552" s="92">
        <v>11.65</v>
      </c>
      <c r="K1552" s="92">
        <v>11.19</v>
      </c>
      <c r="L1552" s="92">
        <v>13.2</v>
      </c>
      <c r="N1552" s="92">
        <f t="shared" ca="1" si="120"/>
        <v>12.482792501972849</v>
      </c>
      <c r="O1552" s="92">
        <f t="shared" si="121"/>
        <v>0.17871920049900122</v>
      </c>
      <c r="P1552" s="92">
        <f t="shared" si="122"/>
        <v>12.495328732767344</v>
      </c>
      <c r="Q1552" s="92">
        <f t="shared" ca="1" si="123"/>
        <v>0.99899672661179206</v>
      </c>
      <c r="R1552" s="92">
        <f t="shared" ca="1" si="124"/>
        <v>13.186756791275654</v>
      </c>
    </row>
    <row r="1553" spans="1:18" x14ac:dyDescent="0.3">
      <c r="A1553" s="107">
        <v>40970.284722222219</v>
      </c>
      <c r="B1553" s="92">
        <v>13.05</v>
      </c>
      <c r="C1553" s="92">
        <v>12.84</v>
      </c>
      <c r="D1553" s="92">
        <v>12.55</v>
      </c>
      <c r="E1553" s="92">
        <v>12.42</v>
      </c>
      <c r="F1553" s="92">
        <v>12.28</v>
      </c>
      <c r="G1553" s="92">
        <v>12.15</v>
      </c>
      <c r="H1553" s="92">
        <v>11.94</v>
      </c>
      <c r="I1553" s="92">
        <v>11.66</v>
      </c>
      <c r="J1553" s="92">
        <v>11.36</v>
      </c>
      <c r="K1553" s="92">
        <v>10.78</v>
      </c>
      <c r="L1553" s="92">
        <v>12.08</v>
      </c>
      <c r="N1553" s="92">
        <f t="shared" ca="1" si="120"/>
        <v>12.0071436357747</v>
      </c>
      <c r="O1553" s="92">
        <f t="shared" si="121"/>
        <v>0.16111712665342551</v>
      </c>
      <c r="P1553" s="92">
        <f t="shared" si="122"/>
        <v>12.119687297848548</v>
      </c>
      <c r="Q1553" s="92">
        <f t="shared" ca="1" si="123"/>
        <v>0.9907139797168012</v>
      </c>
      <c r="R1553" s="92">
        <f t="shared" ca="1" si="124"/>
        <v>11.967824874978959</v>
      </c>
    </row>
    <row r="1554" spans="1:18" x14ac:dyDescent="0.3">
      <c r="A1554" s="107">
        <v>40970.291666666664</v>
      </c>
      <c r="B1554" s="92">
        <v>11.51</v>
      </c>
      <c r="C1554" s="92">
        <v>11.46</v>
      </c>
      <c r="D1554" s="92">
        <v>11.46</v>
      </c>
      <c r="E1554" s="92">
        <v>11.35</v>
      </c>
      <c r="F1554" s="92">
        <v>11.14</v>
      </c>
      <c r="G1554" s="92">
        <v>10.89</v>
      </c>
      <c r="H1554" s="92">
        <v>10.65</v>
      </c>
      <c r="I1554" s="92">
        <v>10.48</v>
      </c>
      <c r="J1554" s="92">
        <v>10.31</v>
      </c>
      <c r="K1554" s="92">
        <v>9.99</v>
      </c>
      <c r="L1554" s="92">
        <v>10.78</v>
      </c>
      <c r="N1554" s="92">
        <f t="shared" ca="1" si="120"/>
        <v>10.856503598410587</v>
      </c>
      <c r="O1554" s="92">
        <f t="shared" si="121"/>
        <v>0.20593574146465884</v>
      </c>
      <c r="P1554" s="92">
        <f t="shared" si="122"/>
        <v>10.8552851370723</v>
      </c>
      <c r="Q1554" s="92">
        <f t="shared" ca="1" si="123"/>
        <v>1.000112245908136</v>
      </c>
      <c r="R1554" s="92">
        <f t="shared" ca="1" si="124"/>
        <v>10.781210010889705</v>
      </c>
    </row>
    <row r="1555" spans="1:18" x14ac:dyDescent="0.3">
      <c r="A1555" s="107">
        <v>40970.298611111109</v>
      </c>
      <c r="B1555" s="92">
        <v>14.68</v>
      </c>
      <c r="C1555" s="92">
        <v>14.55</v>
      </c>
      <c r="D1555" s="92">
        <v>14.29</v>
      </c>
      <c r="E1555" s="92">
        <v>14.03</v>
      </c>
      <c r="F1555" s="92">
        <v>13.79</v>
      </c>
      <c r="G1555" s="92">
        <v>13.45</v>
      </c>
      <c r="H1555" s="92">
        <v>13.16</v>
      </c>
      <c r="I1555" s="92">
        <v>12.88</v>
      </c>
      <c r="J1555" s="92">
        <v>12.61</v>
      </c>
      <c r="K1555" s="92">
        <v>12.13</v>
      </c>
      <c r="L1555" s="92">
        <v>13.79</v>
      </c>
      <c r="N1555" s="92">
        <f t="shared" ca="1" si="120"/>
        <v>13.412566524792984</v>
      </c>
      <c r="O1555" s="92">
        <f t="shared" si="121"/>
        <v>0.20142739216285907</v>
      </c>
      <c r="P1555" s="92">
        <f t="shared" si="122"/>
        <v>13.40806160248119</v>
      </c>
      <c r="Q1555" s="92">
        <f t="shared" ca="1" si="123"/>
        <v>1.0003359860989123</v>
      </c>
      <c r="R1555" s="92">
        <f t="shared" ca="1" si="124"/>
        <v>13.794633248303999</v>
      </c>
    </row>
    <row r="1556" spans="1:18" x14ac:dyDescent="0.3">
      <c r="A1556" s="107">
        <v>40970.305555555555</v>
      </c>
      <c r="B1556" s="92">
        <v>13.36</v>
      </c>
      <c r="C1556" s="92">
        <v>13.25</v>
      </c>
      <c r="D1556" s="92">
        <v>13.02</v>
      </c>
      <c r="E1556" s="92">
        <v>12.91</v>
      </c>
      <c r="F1556" s="92">
        <v>12.89</v>
      </c>
      <c r="G1556" s="92">
        <v>12.72</v>
      </c>
      <c r="H1556" s="92">
        <v>12.58</v>
      </c>
      <c r="I1556" s="92">
        <v>12.22</v>
      </c>
      <c r="J1556" s="92">
        <v>11.88</v>
      </c>
      <c r="K1556" s="92">
        <v>11.54</v>
      </c>
      <c r="L1556" s="92">
        <v>12.9</v>
      </c>
      <c r="N1556" s="92">
        <f t="shared" ca="1" si="120"/>
        <v>12.566756849709851</v>
      </c>
      <c r="O1556" s="92">
        <f t="shared" si="121"/>
        <v>0.10227280314644556</v>
      </c>
      <c r="P1556" s="92">
        <f t="shared" si="122"/>
        <v>12.699846430368126</v>
      </c>
      <c r="Q1556" s="92">
        <f t="shared" ca="1" si="123"/>
        <v>0.98952037873938159</v>
      </c>
      <c r="R1556" s="92">
        <f t="shared" ca="1" si="124"/>
        <v>12.764812885738023</v>
      </c>
    </row>
    <row r="1557" spans="1:18" x14ac:dyDescent="0.3">
      <c r="A1557" s="107">
        <v>40970.319444444445</v>
      </c>
      <c r="B1557" s="92">
        <v>12.61</v>
      </c>
      <c r="C1557" s="92">
        <v>12.41</v>
      </c>
      <c r="D1557" s="92">
        <v>12.15</v>
      </c>
      <c r="E1557" s="92">
        <v>11.83</v>
      </c>
      <c r="F1557" s="92">
        <v>11.41</v>
      </c>
      <c r="G1557" s="92">
        <v>11.06</v>
      </c>
      <c r="H1557" s="92">
        <v>10.87</v>
      </c>
      <c r="I1557" s="92">
        <v>10.74</v>
      </c>
      <c r="J1557" s="92">
        <v>10.7</v>
      </c>
      <c r="K1557" s="92">
        <v>10.29</v>
      </c>
      <c r="L1557" s="92">
        <v>11.42</v>
      </c>
      <c r="N1557" s="92">
        <f t="shared" ca="1" si="120"/>
        <v>11.222131768122528</v>
      </c>
      <c r="O1557" s="92">
        <f t="shared" si="121"/>
        <v>0.16013049580309616</v>
      </c>
      <c r="P1557" s="92">
        <f t="shared" si="122"/>
        <v>11.032575471997507</v>
      </c>
      <c r="Q1557" s="92">
        <f t="shared" ca="1" si="123"/>
        <v>1.0171815091232457</v>
      </c>
      <c r="R1557" s="92">
        <f t="shared" ca="1" si="124"/>
        <v>11.616212834187465</v>
      </c>
    </row>
    <row r="1558" spans="1:18" x14ac:dyDescent="0.3">
      <c r="A1558" s="107">
        <v>40970.326388888891</v>
      </c>
      <c r="B1558" s="92">
        <v>13.01</v>
      </c>
      <c r="C1558" s="92">
        <v>12.88</v>
      </c>
      <c r="D1558" s="92">
        <v>12.6</v>
      </c>
      <c r="E1558" s="92">
        <v>12.38</v>
      </c>
      <c r="F1558" s="92">
        <v>12.17</v>
      </c>
      <c r="G1558" s="92">
        <v>12.01</v>
      </c>
      <c r="H1558" s="92">
        <v>11.92</v>
      </c>
      <c r="I1558" s="92">
        <v>11.71</v>
      </c>
      <c r="J1558" s="92">
        <v>11.51</v>
      </c>
      <c r="K1558" s="92">
        <v>11.1</v>
      </c>
      <c r="L1558" s="92">
        <v>12.52</v>
      </c>
      <c r="N1558" s="92">
        <f t="shared" ca="1" si="120"/>
        <v>12.014356227006862</v>
      </c>
      <c r="O1558" s="92">
        <f t="shared" si="121"/>
        <v>6.9510445289249531E-2</v>
      </c>
      <c r="P1558" s="92">
        <f t="shared" si="122"/>
        <v>11.997063760015148</v>
      </c>
      <c r="Q1558" s="92">
        <f t="shared" ca="1" si="123"/>
        <v>1.0014413916052816</v>
      </c>
      <c r="R1558" s="92">
        <f t="shared" ca="1" si="124"/>
        <v>12.538046222898124</v>
      </c>
    </row>
    <row r="1559" spans="1:18" x14ac:dyDescent="0.3">
      <c r="A1559" s="107">
        <v>40970.333333333336</v>
      </c>
      <c r="B1559" s="92">
        <v>12.8</v>
      </c>
      <c r="C1559" s="92">
        <v>12.76</v>
      </c>
      <c r="D1559" s="92">
        <v>12.63</v>
      </c>
      <c r="E1559" s="92">
        <v>12.4</v>
      </c>
      <c r="F1559" s="92">
        <v>12.27</v>
      </c>
      <c r="G1559" s="92">
        <v>12.2</v>
      </c>
      <c r="H1559" s="92">
        <v>12.08</v>
      </c>
      <c r="I1559" s="92">
        <v>11.9</v>
      </c>
      <c r="J1559" s="92">
        <v>11.63</v>
      </c>
      <c r="K1559" s="92">
        <v>11.16</v>
      </c>
      <c r="L1559" s="92">
        <v>12.08</v>
      </c>
      <c r="N1559" s="92">
        <f t="shared" ca="1" si="120"/>
        <v>12.120037937922106</v>
      </c>
      <c r="O1559" s="92">
        <f t="shared" si="121"/>
        <v>9.1344901524192418E-2</v>
      </c>
      <c r="P1559" s="92">
        <f t="shared" si="122"/>
        <v>12.182734242627181</v>
      </c>
      <c r="Q1559" s="92">
        <f t="shared" ca="1" si="123"/>
        <v>0.99485367541830627</v>
      </c>
      <c r="R1559" s="92">
        <f t="shared" ca="1" si="124"/>
        <v>12.017832399053139</v>
      </c>
    </row>
    <row r="1560" spans="1:18" x14ac:dyDescent="0.3">
      <c r="A1560" s="107">
        <v>40970.340277777781</v>
      </c>
      <c r="B1560" s="92">
        <v>13.57</v>
      </c>
      <c r="C1560" s="92">
        <v>13.43</v>
      </c>
      <c r="D1560" s="92">
        <v>13.12</v>
      </c>
      <c r="E1560" s="92">
        <v>12.84</v>
      </c>
      <c r="F1560" s="92">
        <v>12.61</v>
      </c>
      <c r="G1560" s="92">
        <v>12.52</v>
      </c>
      <c r="H1560" s="92">
        <v>12.44</v>
      </c>
      <c r="I1560" s="92">
        <v>12.35</v>
      </c>
      <c r="J1560" s="92">
        <v>12.26</v>
      </c>
      <c r="K1560" s="92">
        <v>12.14</v>
      </c>
      <c r="L1560" s="92">
        <v>13.13</v>
      </c>
      <c r="N1560" s="92">
        <f t="shared" ca="1" si="120"/>
        <v>12.588724557731879</v>
      </c>
      <c r="O1560" s="92">
        <f t="shared" si="121"/>
        <v>5.9237279517452911E-2</v>
      </c>
      <c r="P1560" s="92">
        <f t="shared" si="122"/>
        <v>12.508506587320793</v>
      </c>
      <c r="Q1560" s="92">
        <f t="shared" ca="1" si="123"/>
        <v>1.006413073363402</v>
      </c>
      <c r="R1560" s="92">
        <f t="shared" ca="1" si="124"/>
        <v>13.214203653261469</v>
      </c>
    </row>
    <row r="1561" spans="1:18" x14ac:dyDescent="0.3">
      <c r="A1561" s="107">
        <v>40970.347222222219</v>
      </c>
      <c r="B1561" s="92">
        <v>12.68</v>
      </c>
      <c r="C1561" s="92">
        <v>12.57</v>
      </c>
      <c r="D1561" s="92">
        <v>12.39</v>
      </c>
      <c r="E1561" s="92">
        <v>12.11</v>
      </c>
      <c r="F1561" s="92">
        <v>11.85</v>
      </c>
      <c r="G1561" s="92">
        <v>11.66</v>
      </c>
      <c r="H1561" s="92">
        <v>11.61</v>
      </c>
      <c r="I1561" s="92">
        <v>11.47</v>
      </c>
      <c r="J1561" s="92">
        <v>11.3</v>
      </c>
      <c r="K1561" s="92">
        <v>10.92</v>
      </c>
      <c r="L1561" s="92">
        <v>12.16</v>
      </c>
      <c r="N1561" s="92">
        <f t="shared" ca="1" si="120"/>
        <v>11.741218867009565</v>
      </c>
      <c r="O1561" s="92">
        <f t="shared" si="121"/>
        <v>3.9712067822476015E-2</v>
      </c>
      <c r="P1561" s="92">
        <f t="shared" si="122"/>
        <v>11.652823109081943</v>
      </c>
      <c r="Q1561" s="92">
        <f t="shared" ca="1" si="123"/>
        <v>1.0075857804671151</v>
      </c>
      <c r="R1561" s="92">
        <f t="shared" ca="1" si="124"/>
        <v>12.252243090480119</v>
      </c>
    </row>
    <row r="1562" spans="1:18" x14ac:dyDescent="0.3">
      <c r="A1562" s="107">
        <v>40970.354166666664</v>
      </c>
      <c r="B1562" s="92">
        <v>14.85</v>
      </c>
      <c r="C1562" s="92">
        <v>14.75</v>
      </c>
      <c r="D1562" s="92">
        <v>14.65</v>
      </c>
      <c r="E1562" s="92">
        <v>14.45</v>
      </c>
      <c r="F1562" s="92">
        <v>14.12</v>
      </c>
      <c r="G1562" s="92">
        <v>13.79</v>
      </c>
      <c r="H1562" s="92">
        <v>13.54</v>
      </c>
      <c r="I1562" s="92">
        <v>13.46</v>
      </c>
      <c r="J1562" s="92">
        <v>13.36</v>
      </c>
      <c r="K1562" s="92">
        <v>13.09</v>
      </c>
      <c r="L1562" s="92">
        <v>14.32</v>
      </c>
      <c r="N1562" s="92">
        <f t="shared" ca="1" si="120"/>
        <v>13.878917227481383</v>
      </c>
      <c r="O1562" s="92">
        <f t="shared" si="121"/>
        <v>0.16906772270696516</v>
      </c>
      <c r="P1562" s="92">
        <f t="shared" si="122"/>
        <v>13.753900193051432</v>
      </c>
      <c r="Q1562" s="92">
        <f t="shared" ca="1" si="123"/>
        <v>1.009089569698427</v>
      </c>
      <c r="R1562" s="92">
        <f t="shared" ca="1" si="124"/>
        <v>14.450162638081474</v>
      </c>
    </row>
    <row r="1563" spans="1:18" x14ac:dyDescent="0.3">
      <c r="A1563" s="107">
        <v>40970.361111111109</v>
      </c>
      <c r="B1563" s="92">
        <v>14.37</v>
      </c>
      <c r="C1563" s="92">
        <v>14.26</v>
      </c>
      <c r="D1563" s="92">
        <v>13.91</v>
      </c>
      <c r="E1563" s="92">
        <v>13.62</v>
      </c>
      <c r="F1563" s="92">
        <v>13.48</v>
      </c>
      <c r="G1563" s="92">
        <v>13.31</v>
      </c>
      <c r="H1563" s="92">
        <v>13.12</v>
      </c>
      <c r="I1563" s="92">
        <v>12.91</v>
      </c>
      <c r="J1563" s="92">
        <v>12.73</v>
      </c>
      <c r="K1563" s="92">
        <v>12.28</v>
      </c>
      <c r="L1563" s="92">
        <v>13.32</v>
      </c>
      <c r="N1563" s="92">
        <f t="shared" ca="1" si="120"/>
        <v>13.269651814621549</v>
      </c>
      <c r="O1563" s="92">
        <f t="shared" si="121"/>
        <v>0.13286547099311119</v>
      </c>
      <c r="P1563" s="92">
        <f t="shared" si="122"/>
        <v>13.282610006354215</v>
      </c>
      <c r="Q1563" s="92">
        <f t="shared" ca="1" si="123"/>
        <v>0.99902442428660732</v>
      </c>
      <c r="R1563" s="92">
        <f t="shared" ca="1" si="124"/>
        <v>13.30700533149761</v>
      </c>
    </row>
    <row r="1564" spans="1:18" x14ac:dyDescent="0.3">
      <c r="A1564" s="107">
        <v>40970.368055555555</v>
      </c>
      <c r="B1564" s="92">
        <v>13.39</v>
      </c>
      <c r="C1564" s="92">
        <v>13.35</v>
      </c>
      <c r="D1564" s="92">
        <v>13.35</v>
      </c>
      <c r="E1564" s="92">
        <v>13.45</v>
      </c>
      <c r="F1564" s="92">
        <v>13.56</v>
      </c>
      <c r="G1564" s="92">
        <v>13.5</v>
      </c>
      <c r="H1564" s="92">
        <v>13.26</v>
      </c>
      <c r="I1564" s="92">
        <v>12.98</v>
      </c>
      <c r="J1564" s="92">
        <v>12.82</v>
      </c>
      <c r="K1564" s="92">
        <v>12.51</v>
      </c>
      <c r="L1564" s="92">
        <v>13.17</v>
      </c>
      <c r="N1564" s="92">
        <f t="shared" ca="1" si="120"/>
        <v>13.238850615724388</v>
      </c>
      <c r="O1564" s="92">
        <f t="shared" si="121"/>
        <v>0.16576200433894678</v>
      </c>
      <c r="P1564" s="92">
        <f t="shared" si="122"/>
        <v>13.465349477097257</v>
      </c>
      <c r="Q1564" s="92">
        <f t="shared" ca="1" si="123"/>
        <v>0.98317913235314736</v>
      </c>
      <c r="R1564" s="92">
        <f t="shared" ca="1" si="124"/>
        <v>12.948469173090951</v>
      </c>
    </row>
    <row r="1565" spans="1:18" x14ac:dyDescent="0.3">
      <c r="A1565" s="107">
        <v>40970.375</v>
      </c>
      <c r="B1565" s="92">
        <v>14.85</v>
      </c>
      <c r="C1565" s="92">
        <v>14.76</v>
      </c>
      <c r="D1565" s="92">
        <v>14.47</v>
      </c>
      <c r="E1565" s="92">
        <v>14.17</v>
      </c>
      <c r="F1565" s="92">
        <v>13.87</v>
      </c>
      <c r="G1565" s="92">
        <v>13.72</v>
      </c>
      <c r="H1565" s="92">
        <v>13.55</v>
      </c>
      <c r="I1565" s="92">
        <v>13.38</v>
      </c>
      <c r="J1565" s="92">
        <v>13.31</v>
      </c>
      <c r="K1565" s="92">
        <v>13.07</v>
      </c>
      <c r="L1565" s="92">
        <v>14.35</v>
      </c>
      <c r="N1565" s="92">
        <f t="shared" ca="1" si="120"/>
        <v>13.766184585548189</v>
      </c>
      <c r="O1565" s="92">
        <f t="shared" si="121"/>
        <v>0.11521728083845213</v>
      </c>
      <c r="P1565" s="92">
        <f t="shared" si="122"/>
        <v>13.69551315261409</v>
      </c>
      <c r="Q1565" s="92">
        <f t="shared" ca="1" si="123"/>
        <v>1.0051601887528112</v>
      </c>
      <c r="R1565" s="92">
        <f t="shared" ca="1" si="124"/>
        <v>14.424048708602841</v>
      </c>
    </row>
    <row r="1566" spans="1:18" x14ac:dyDescent="0.3">
      <c r="A1566" s="107">
        <v>40970.381944444445</v>
      </c>
      <c r="B1566" s="92">
        <v>15.25</v>
      </c>
      <c r="C1566" s="92">
        <v>15.14</v>
      </c>
      <c r="D1566" s="92">
        <v>15.01</v>
      </c>
      <c r="E1566" s="92">
        <v>14.68</v>
      </c>
      <c r="F1566" s="92">
        <v>14.44</v>
      </c>
      <c r="G1566" s="92">
        <v>14.21</v>
      </c>
      <c r="H1566" s="92">
        <v>14.08</v>
      </c>
      <c r="I1566" s="92">
        <v>13.97</v>
      </c>
      <c r="J1566" s="92">
        <v>13.71</v>
      </c>
      <c r="K1566" s="92">
        <v>13.49</v>
      </c>
      <c r="L1566" s="92">
        <v>14.9</v>
      </c>
      <c r="N1566" s="92">
        <f t="shared" ca="1" si="120"/>
        <v>14.272266872169162</v>
      </c>
      <c r="O1566" s="92">
        <f t="shared" si="121"/>
        <v>8.493010752455929E-2</v>
      </c>
      <c r="P1566" s="92">
        <f t="shared" si="122"/>
        <v>14.191300980494303</v>
      </c>
      <c r="Q1566" s="92">
        <f t="shared" ca="1" si="123"/>
        <v>1.0057053184754623</v>
      </c>
      <c r="R1566" s="92">
        <f t="shared" ca="1" si="124"/>
        <v>14.985009245284388</v>
      </c>
    </row>
    <row r="1567" spans="1:18" x14ac:dyDescent="0.3">
      <c r="A1567" s="107">
        <v>40970.388888888891</v>
      </c>
      <c r="B1567" s="92">
        <v>12.32</v>
      </c>
      <c r="C1567" s="92">
        <v>12.24</v>
      </c>
      <c r="D1567" s="92">
        <v>12.07</v>
      </c>
      <c r="E1567" s="92">
        <v>11.95</v>
      </c>
      <c r="F1567" s="92">
        <v>11.73</v>
      </c>
      <c r="G1567" s="92">
        <v>11.55</v>
      </c>
      <c r="H1567" s="92">
        <v>11.44</v>
      </c>
      <c r="I1567" s="92">
        <v>11.34</v>
      </c>
      <c r="J1567" s="92">
        <v>11.2</v>
      </c>
      <c r="K1567" s="92">
        <v>10.89</v>
      </c>
      <c r="L1567" s="92">
        <v>12.12</v>
      </c>
      <c r="N1567" s="92">
        <f t="shared" ca="1" si="120"/>
        <v>11.58667746805348</v>
      </c>
      <c r="O1567" s="92">
        <f t="shared" si="121"/>
        <v>8.8431143353817535E-2</v>
      </c>
      <c r="P1567" s="92">
        <f t="shared" si="122"/>
        <v>11.534175189323769</v>
      </c>
      <c r="Q1567" s="92">
        <f t="shared" ca="1" si="123"/>
        <v>1.0045518884417768</v>
      </c>
      <c r="R1567" s="92">
        <f t="shared" ca="1" si="124"/>
        <v>12.175168887914333</v>
      </c>
    </row>
    <row r="1568" spans="1:18" x14ac:dyDescent="0.3">
      <c r="A1568" s="107">
        <v>40970.395833333336</v>
      </c>
      <c r="B1568" s="92">
        <v>14.16</v>
      </c>
      <c r="C1568" s="92">
        <v>14.08</v>
      </c>
      <c r="D1568" s="92">
        <v>14.01</v>
      </c>
      <c r="E1568" s="92">
        <v>14.01</v>
      </c>
      <c r="F1568" s="92">
        <v>13.96</v>
      </c>
      <c r="G1568" s="92">
        <v>13.79</v>
      </c>
      <c r="H1568" s="92">
        <v>13.61</v>
      </c>
      <c r="I1568" s="92">
        <v>13.4</v>
      </c>
      <c r="J1568" s="92">
        <v>13.15</v>
      </c>
      <c r="K1568" s="92">
        <v>12.8</v>
      </c>
      <c r="L1568" s="92">
        <v>13.64</v>
      </c>
      <c r="N1568" s="92">
        <f t="shared" ca="1" si="120"/>
        <v>13.665717235322662</v>
      </c>
      <c r="O1568" s="92">
        <f t="shared" si="121"/>
        <v>0.12141613444852914</v>
      </c>
      <c r="P1568" s="92">
        <f t="shared" si="122"/>
        <v>13.764065316845496</v>
      </c>
      <c r="Q1568" s="92">
        <f t="shared" ca="1" si="123"/>
        <v>0.99285472138798492</v>
      </c>
      <c r="R1568" s="92">
        <f t="shared" ca="1" si="124"/>
        <v>13.542538399732114</v>
      </c>
    </row>
    <row r="1569" spans="1:18" x14ac:dyDescent="0.3">
      <c r="A1569" s="107">
        <v>40970.402777777781</v>
      </c>
      <c r="B1569" s="92">
        <v>14.23</v>
      </c>
      <c r="C1569" s="92">
        <v>14.18</v>
      </c>
      <c r="D1569" s="92">
        <v>14.02</v>
      </c>
      <c r="E1569" s="92">
        <v>13.81</v>
      </c>
      <c r="F1569" s="92">
        <v>13.64</v>
      </c>
      <c r="G1569" s="92">
        <v>13.52</v>
      </c>
      <c r="H1569" s="92">
        <v>13.33</v>
      </c>
      <c r="I1569" s="92">
        <v>13.07</v>
      </c>
      <c r="J1569" s="92">
        <v>12.83</v>
      </c>
      <c r="K1569" s="92">
        <v>12.49</v>
      </c>
      <c r="L1569" s="92">
        <v>13.35</v>
      </c>
      <c r="N1569" s="92">
        <f t="shared" ca="1" si="120"/>
        <v>13.425582008846174</v>
      </c>
      <c r="O1569" s="92">
        <f t="shared" si="121"/>
        <v>0.13078705849412084</v>
      </c>
      <c r="P1569" s="92">
        <f t="shared" si="122"/>
        <v>13.492612637921464</v>
      </c>
      <c r="Q1569" s="92">
        <f t="shared" ca="1" si="123"/>
        <v>0.99503204969459369</v>
      </c>
      <c r="R1569" s="92">
        <f t="shared" ca="1" si="124"/>
        <v>13.283677863422826</v>
      </c>
    </row>
    <row r="1570" spans="1:18" x14ac:dyDescent="0.3">
      <c r="A1570" s="107">
        <v>40970.409722222219</v>
      </c>
      <c r="B1570" s="92">
        <v>15.55</v>
      </c>
      <c r="C1570" s="92">
        <v>15.38</v>
      </c>
      <c r="D1570" s="92">
        <v>15.13</v>
      </c>
      <c r="E1570" s="92">
        <v>15.02</v>
      </c>
      <c r="F1570" s="92">
        <v>14.85</v>
      </c>
      <c r="G1570" s="92">
        <v>14.6</v>
      </c>
      <c r="H1570" s="92">
        <v>14.35</v>
      </c>
      <c r="I1570" s="92">
        <v>14.16</v>
      </c>
      <c r="J1570" s="92">
        <v>13.94</v>
      </c>
      <c r="K1570" s="92">
        <v>13.46</v>
      </c>
      <c r="L1570" s="92">
        <v>13.89</v>
      </c>
      <c r="N1570" s="92">
        <f t="shared" ca="1" si="120"/>
        <v>14.539352408065159</v>
      </c>
      <c r="O1570" s="92">
        <f t="shared" si="121"/>
        <v>0.15960645390393347</v>
      </c>
      <c r="P1570" s="92">
        <f t="shared" si="122"/>
        <v>14.563915968400922</v>
      </c>
      <c r="Q1570" s="92">
        <f t="shared" ca="1" si="123"/>
        <v>0.9983133959033369</v>
      </c>
      <c r="R1570" s="92">
        <f t="shared" ca="1" si="124"/>
        <v>13.866573069097351</v>
      </c>
    </row>
    <row r="1571" spans="1:18" x14ac:dyDescent="0.3">
      <c r="A1571" s="107">
        <v>40970.423611111109</v>
      </c>
      <c r="B1571" s="92">
        <v>16.7</v>
      </c>
      <c r="C1571" s="92">
        <v>16.57</v>
      </c>
      <c r="D1571" s="92">
        <v>16.41</v>
      </c>
      <c r="E1571" s="92">
        <v>16.29</v>
      </c>
      <c r="F1571" s="92">
        <v>16.22</v>
      </c>
      <c r="G1571" s="92">
        <v>16.07</v>
      </c>
      <c r="H1571" s="92">
        <v>15.96</v>
      </c>
      <c r="I1571" s="92">
        <v>15.9</v>
      </c>
      <c r="J1571" s="92">
        <v>15.8</v>
      </c>
      <c r="K1571" s="92">
        <v>15.48</v>
      </c>
      <c r="L1571" s="92">
        <v>16.329999999999998</v>
      </c>
      <c r="N1571" s="92">
        <f t="shared" ca="1" si="120"/>
        <v>16.072450867582798</v>
      </c>
      <c r="O1571" s="92">
        <f t="shared" si="121"/>
        <v>6.3472509025497198E-2</v>
      </c>
      <c r="P1571" s="92">
        <f t="shared" si="122"/>
        <v>16.054193458611504</v>
      </c>
      <c r="Q1571" s="92">
        <f t="shared" ca="1" si="123"/>
        <v>1.0011372361382316</v>
      </c>
      <c r="R1571" s="92">
        <f t="shared" ca="1" si="124"/>
        <v>16.348571066137321</v>
      </c>
    </row>
    <row r="1572" spans="1:18" x14ac:dyDescent="0.3">
      <c r="A1572" s="107">
        <v>40970.430555555555</v>
      </c>
      <c r="B1572" s="92">
        <v>16.440000000000001</v>
      </c>
      <c r="C1572" s="92">
        <v>16.399999999999999</v>
      </c>
      <c r="D1572" s="92">
        <v>16.23</v>
      </c>
      <c r="E1572" s="92">
        <v>15.92</v>
      </c>
      <c r="F1572" s="92">
        <v>15.74</v>
      </c>
      <c r="G1572" s="92">
        <v>15.69</v>
      </c>
      <c r="H1572" s="92">
        <v>15.67</v>
      </c>
      <c r="I1572" s="92">
        <v>15.63</v>
      </c>
      <c r="J1572" s="92">
        <v>15.56</v>
      </c>
      <c r="K1572" s="92">
        <v>15.33</v>
      </c>
      <c r="L1572" s="92">
        <v>16.05</v>
      </c>
      <c r="N1572" s="92">
        <f t="shared" ca="1" si="120"/>
        <v>15.767106890140342</v>
      </c>
      <c r="O1572" s="92">
        <f t="shared" si="121"/>
        <v>1.1786970935787582E-2</v>
      </c>
      <c r="P1572" s="92">
        <f t="shared" si="122"/>
        <v>15.687132955335919</v>
      </c>
      <c r="Q1572" s="92">
        <f t="shared" ca="1" si="123"/>
        <v>1.0050980593478822</v>
      </c>
      <c r="R1572" s="92">
        <f t="shared" ca="1" si="124"/>
        <v>16.131823852533511</v>
      </c>
    </row>
    <row r="1573" spans="1:18" x14ac:dyDescent="0.3">
      <c r="A1573" s="107">
        <v>40970.4375</v>
      </c>
      <c r="B1573" s="92">
        <v>15.45</v>
      </c>
      <c r="C1573" s="92">
        <v>15.39</v>
      </c>
      <c r="D1573" s="92">
        <v>15.19</v>
      </c>
      <c r="E1573" s="92">
        <v>14.99</v>
      </c>
      <c r="F1573" s="92">
        <v>14.73</v>
      </c>
      <c r="G1573" s="92">
        <v>14.55</v>
      </c>
      <c r="H1573" s="92">
        <v>14.46</v>
      </c>
      <c r="I1573" s="92">
        <v>14.29</v>
      </c>
      <c r="J1573" s="92">
        <v>14.04</v>
      </c>
      <c r="K1573" s="92">
        <v>13.57</v>
      </c>
      <c r="L1573" s="92">
        <v>15.17</v>
      </c>
      <c r="N1573" s="92">
        <f t="shared" ca="1" si="120"/>
        <v>14.569516674291521</v>
      </c>
      <c r="O1573" s="92">
        <f t="shared" si="121"/>
        <v>5.733824369196612E-2</v>
      </c>
      <c r="P1573" s="92">
        <f t="shared" si="122"/>
        <v>14.537071047543771</v>
      </c>
      <c r="Q1573" s="92">
        <f t="shared" ca="1" si="123"/>
        <v>1.0022319232424217</v>
      </c>
      <c r="R1573" s="92">
        <f t="shared" ca="1" si="124"/>
        <v>15.203858275587537</v>
      </c>
    </row>
    <row r="1574" spans="1:18" x14ac:dyDescent="0.3">
      <c r="A1574" s="107">
        <v>40970.444444444445</v>
      </c>
      <c r="B1574" s="92">
        <v>15.05</v>
      </c>
      <c r="C1574" s="92">
        <v>14.97</v>
      </c>
      <c r="D1574" s="92">
        <v>14.88</v>
      </c>
      <c r="E1574" s="92">
        <v>14.88</v>
      </c>
      <c r="F1574" s="92">
        <v>14.75</v>
      </c>
      <c r="G1574" s="92">
        <v>14.66</v>
      </c>
      <c r="H1574" s="92">
        <v>14.6</v>
      </c>
      <c r="I1574" s="92">
        <v>14.44</v>
      </c>
      <c r="J1574" s="92">
        <v>14.22</v>
      </c>
      <c r="K1574" s="92">
        <v>13.88</v>
      </c>
      <c r="L1574" s="92">
        <v>14.79</v>
      </c>
      <c r="N1574" s="92">
        <f t="shared" ca="1" si="120"/>
        <v>14.601439111498703</v>
      </c>
      <c r="O1574" s="92">
        <f t="shared" si="121"/>
        <v>3.789882534479716E-2</v>
      </c>
      <c r="P1574" s="92">
        <f t="shared" si="122"/>
        <v>14.651388454169851</v>
      </c>
      <c r="Q1574" s="92">
        <f t="shared" ca="1" si="123"/>
        <v>0.996590811660793</v>
      </c>
      <c r="R1574" s="92">
        <f t="shared" ca="1" si="124"/>
        <v>14.739578104463128</v>
      </c>
    </row>
    <row r="1575" spans="1:18" x14ac:dyDescent="0.3">
      <c r="A1575" s="107">
        <v>40970.451388888891</v>
      </c>
      <c r="B1575" s="92">
        <v>13.73</v>
      </c>
      <c r="C1575" s="92">
        <v>13.69</v>
      </c>
      <c r="D1575" s="92">
        <v>13.62</v>
      </c>
      <c r="E1575" s="92">
        <v>13.58</v>
      </c>
      <c r="F1575" s="92">
        <v>13.49</v>
      </c>
      <c r="G1575" s="92">
        <v>13.34</v>
      </c>
      <c r="H1575" s="92">
        <v>13.14</v>
      </c>
      <c r="I1575" s="92">
        <v>12.95</v>
      </c>
      <c r="J1575" s="92">
        <v>12.77</v>
      </c>
      <c r="K1575" s="92">
        <v>12.46</v>
      </c>
      <c r="L1575" s="92">
        <v>13.18</v>
      </c>
      <c r="N1575" s="92">
        <f t="shared" ca="1" si="120"/>
        <v>13.236492540877059</v>
      </c>
      <c r="O1575" s="92">
        <f t="shared" si="121"/>
        <v>0.13959455720124828</v>
      </c>
      <c r="P1575" s="92">
        <f t="shared" si="122"/>
        <v>13.311159458327102</v>
      </c>
      <c r="Q1575" s="92">
        <f t="shared" ca="1" si="123"/>
        <v>0.99439065261866921</v>
      </c>
      <c r="R1575" s="92">
        <f t="shared" ca="1" si="124"/>
        <v>13.106068801514059</v>
      </c>
    </row>
    <row r="1576" spans="1:18" x14ac:dyDescent="0.3">
      <c r="A1576" s="107">
        <v>40970.458333333336</v>
      </c>
      <c r="B1576" s="92">
        <v>14.9</v>
      </c>
      <c r="C1576" s="92">
        <v>14.83</v>
      </c>
      <c r="D1576" s="92">
        <v>14.69</v>
      </c>
      <c r="E1576" s="92">
        <v>14.62</v>
      </c>
      <c r="F1576" s="92">
        <v>14.6</v>
      </c>
      <c r="G1576" s="92">
        <v>14.64</v>
      </c>
      <c r="H1576" s="92">
        <v>14.63</v>
      </c>
      <c r="I1576" s="92">
        <v>14.46</v>
      </c>
      <c r="J1576" s="92">
        <v>14.32</v>
      </c>
      <c r="K1576" s="92">
        <v>14.19</v>
      </c>
      <c r="L1576" s="92">
        <v>14.37</v>
      </c>
      <c r="N1576" s="92">
        <f t="shared" ca="1" si="120"/>
        <v>14.556202628077404</v>
      </c>
      <c r="O1576" s="92">
        <f t="shared" si="121"/>
        <v>6.3143042844774361E-3</v>
      </c>
      <c r="P1576" s="92">
        <f t="shared" si="122"/>
        <v>14.638566841215402</v>
      </c>
      <c r="Q1576" s="92">
        <f t="shared" ca="1" si="123"/>
        <v>0.99437347835813417</v>
      </c>
      <c r="R1576" s="92">
        <f t="shared" ca="1" si="124"/>
        <v>14.289146884006387</v>
      </c>
    </row>
    <row r="1577" spans="1:18" x14ac:dyDescent="0.3">
      <c r="A1577" s="107">
        <v>40970.465277777781</v>
      </c>
      <c r="B1577" s="92">
        <v>15.28</v>
      </c>
      <c r="C1577" s="92">
        <v>15.21</v>
      </c>
      <c r="D1577" s="92">
        <v>15.01</v>
      </c>
      <c r="E1577" s="92">
        <v>14.77</v>
      </c>
      <c r="F1577" s="92">
        <v>14.53</v>
      </c>
      <c r="G1577" s="92">
        <v>14.32</v>
      </c>
      <c r="H1577" s="92">
        <v>14.22</v>
      </c>
      <c r="I1577" s="92">
        <v>14.15</v>
      </c>
      <c r="J1577" s="92">
        <v>14.03</v>
      </c>
      <c r="K1577" s="92">
        <v>13.8</v>
      </c>
      <c r="L1577" s="92">
        <v>14.78</v>
      </c>
      <c r="N1577" s="92">
        <f t="shared" ca="1" si="120"/>
        <v>14.415263536563517</v>
      </c>
      <c r="O1577" s="92">
        <f t="shared" si="121"/>
        <v>6.4758386673011009E-2</v>
      </c>
      <c r="P1577" s="92">
        <f t="shared" si="122"/>
        <v>14.305629561506295</v>
      </c>
      <c r="Q1577" s="92">
        <f t="shared" ca="1" si="123"/>
        <v>1.0076636945326911</v>
      </c>
      <c r="R1577" s="92">
        <f t="shared" ca="1" si="124"/>
        <v>14.893269405193173</v>
      </c>
    </row>
    <row r="1578" spans="1:18" x14ac:dyDescent="0.3">
      <c r="A1578" s="107">
        <v>40970.472222222219</v>
      </c>
      <c r="B1578" s="92">
        <v>15.31</v>
      </c>
      <c r="C1578" s="92">
        <v>15.21</v>
      </c>
      <c r="D1578" s="92">
        <v>15.07</v>
      </c>
      <c r="E1578" s="92">
        <v>14.93</v>
      </c>
      <c r="F1578" s="92">
        <v>14.82</v>
      </c>
      <c r="G1578" s="92">
        <v>14.78</v>
      </c>
      <c r="H1578" s="92">
        <v>14.69</v>
      </c>
      <c r="I1578" s="92">
        <v>14.62</v>
      </c>
      <c r="J1578" s="92">
        <v>14.49</v>
      </c>
      <c r="K1578" s="92">
        <v>14.06</v>
      </c>
      <c r="L1578" s="92">
        <v>15.15</v>
      </c>
      <c r="N1578" s="92">
        <f t="shared" ca="1" si="120"/>
        <v>14.745078014354727</v>
      </c>
      <c r="O1578" s="92">
        <f t="shared" si="121"/>
        <v>5.6443240047691488E-2</v>
      </c>
      <c r="P1578" s="92">
        <f t="shared" si="122"/>
        <v>14.767071583294975</v>
      </c>
      <c r="Q1578" s="92">
        <f t="shared" ca="1" si="123"/>
        <v>0.99851063436537224</v>
      </c>
      <c r="R1578" s="92">
        <f t="shared" ca="1" si="124"/>
        <v>15.12743611063539</v>
      </c>
    </row>
    <row r="1579" spans="1:18" x14ac:dyDescent="0.3">
      <c r="A1579" s="107">
        <v>40970.479166666664</v>
      </c>
      <c r="B1579" s="92">
        <v>15.14</v>
      </c>
      <c r="C1579" s="92">
        <v>15.14</v>
      </c>
      <c r="D1579" s="92">
        <v>15.09</v>
      </c>
      <c r="E1579" s="92">
        <v>14.97</v>
      </c>
      <c r="F1579" s="92">
        <v>14.86</v>
      </c>
      <c r="G1579" s="92">
        <v>14.79</v>
      </c>
      <c r="H1579" s="92">
        <v>14.75</v>
      </c>
      <c r="I1579" s="92">
        <v>14.66</v>
      </c>
      <c r="J1579" s="92">
        <v>14.51</v>
      </c>
      <c r="K1579" s="92">
        <v>14.07</v>
      </c>
      <c r="L1579" s="92">
        <v>14.9</v>
      </c>
      <c r="N1579" s="92">
        <f t="shared" ca="1" si="120"/>
        <v>14.772161953566318</v>
      </c>
      <c r="O1579" s="92">
        <f t="shared" si="121"/>
        <v>2.5026376733413149E-2</v>
      </c>
      <c r="P1579" s="92">
        <f t="shared" si="122"/>
        <v>14.784262391867873</v>
      </c>
      <c r="Q1579" s="92">
        <f t="shared" ca="1" si="123"/>
        <v>0.99918153249848896</v>
      </c>
      <c r="R1579" s="92">
        <f t="shared" ca="1" si="124"/>
        <v>14.887804834227486</v>
      </c>
    </row>
    <row r="1580" spans="1:18" x14ac:dyDescent="0.3">
      <c r="A1580" s="107">
        <v>40970.486111111109</v>
      </c>
      <c r="B1580" s="92">
        <v>14.4</v>
      </c>
      <c r="C1580" s="92">
        <v>14.34</v>
      </c>
      <c r="D1580" s="92">
        <v>14.14</v>
      </c>
      <c r="E1580" s="92">
        <v>13.97</v>
      </c>
      <c r="F1580" s="92">
        <v>13.83</v>
      </c>
      <c r="G1580" s="92">
        <v>13.73</v>
      </c>
      <c r="H1580" s="92">
        <v>13.58</v>
      </c>
      <c r="I1580" s="92">
        <v>13.39</v>
      </c>
      <c r="J1580" s="92">
        <v>13.12</v>
      </c>
      <c r="K1580" s="92">
        <v>12.68</v>
      </c>
      <c r="L1580" s="92">
        <v>14.02</v>
      </c>
      <c r="N1580" s="92">
        <f t="shared" ca="1" si="120"/>
        <v>13.64439981291453</v>
      </c>
      <c r="O1580" s="92">
        <f t="shared" si="121"/>
        <v>0.10151311118516833</v>
      </c>
      <c r="P1580" s="92">
        <f t="shared" si="122"/>
        <v>13.708407648476882</v>
      </c>
      <c r="Q1580" s="92">
        <f t="shared" ca="1" si="123"/>
        <v>0.99533076071242577</v>
      </c>
      <c r="R1580" s="92">
        <f t="shared" ca="1" si="124"/>
        <v>13.954537265188209</v>
      </c>
    </row>
    <row r="1581" spans="1:18" x14ac:dyDescent="0.3">
      <c r="A1581" s="107">
        <v>40970.493055555555</v>
      </c>
      <c r="B1581" s="92">
        <v>13.91</v>
      </c>
      <c r="C1581" s="92">
        <v>13.91</v>
      </c>
      <c r="D1581" s="92">
        <v>13.86</v>
      </c>
      <c r="E1581" s="92">
        <v>13.85</v>
      </c>
      <c r="F1581" s="92">
        <v>13.81</v>
      </c>
      <c r="G1581" s="92">
        <v>13.71</v>
      </c>
      <c r="H1581" s="92">
        <v>13.53</v>
      </c>
      <c r="I1581" s="92">
        <v>13.32</v>
      </c>
      <c r="J1581" s="92">
        <v>13.04</v>
      </c>
      <c r="K1581" s="92">
        <v>12.64</v>
      </c>
      <c r="L1581" s="92">
        <v>13.85</v>
      </c>
      <c r="N1581" s="92">
        <f t="shared" ca="1" si="120"/>
        <v>13.546833720031003</v>
      </c>
      <c r="O1581" s="92">
        <f t="shared" si="121"/>
        <v>0.12212931893407455</v>
      </c>
      <c r="P1581" s="92">
        <f t="shared" si="122"/>
        <v>13.684064461597792</v>
      </c>
      <c r="Q1581" s="92">
        <f t="shared" ca="1" si="123"/>
        <v>0.98997149261084627</v>
      </c>
      <c r="R1581" s="92">
        <f t="shared" ca="1" si="124"/>
        <v>13.71110517266022</v>
      </c>
    </row>
    <row r="1582" spans="1:18" x14ac:dyDescent="0.3">
      <c r="A1582" s="107">
        <v>40970.5</v>
      </c>
      <c r="B1582" s="92">
        <v>13.92</v>
      </c>
      <c r="C1582" s="92">
        <v>13.88</v>
      </c>
      <c r="D1582" s="92">
        <v>13.73</v>
      </c>
      <c r="E1582" s="92">
        <v>13.58</v>
      </c>
      <c r="F1582" s="92">
        <v>13.45</v>
      </c>
      <c r="G1582" s="92">
        <v>13.28</v>
      </c>
      <c r="H1582" s="92">
        <v>13.08</v>
      </c>
      <c r="I1582" s="92">
        <v>12.83</v>
      </c>
      <c r="J1582" s="92">
        <v>12.58</v>
      </c>
      <c r="K1582" s="92">
        <v>12.02</v>
      </c>
      <c r="L1582" s="92">
        <v>13.09</v>
      </c>
      <c r="N1582" s="92">
        <f t="shared" ca="1" si="120"/>
        <v>13.171091884619857</v>
      </c>
      <c r="O1582" s="92">
        <f t="shared" si="121"/>
        <v>0.1402300651039822</v>
      </c>
      <c r="P1582" s="92">
        <f t="shared" si="122"/>
        <v>13.251158611158612</v>
      </c>
      <c r="Q1582" s="92">
        <f t="shared" ca="1" si="123"/>
        <v>0.99395775653373197</v>
      </c>
      <c r="R1582" s="92">
        <f t="shared" ca="1" si="124"/>
        <v>13.010907033026552</v>
      </c>
    </row>
    <row r="1583" spans="1:18" x14ac:dyDescent="0.3">
      <c r="A1583" s="107">
        <v>40970.506944444445</v>
      </c>
      <c r="B1583" s="92">
        <v>13.54</v>
      </c>
      <c r="C1583" s="92">
        <v>13.48</v>
      </c>
      <c r="D1583" s="92">
        <v>13.38</v>
      </c>
      <c r="E1583" s="92">
        <v>13.23</v>
      </c>
      <c r="F1583" s="92">
        <v>13.1</v>
      </c>
      <c r="G1583" s="92">
        <v>12.96</v>
      </c>
      <c r="H1583" s="92">
        <v>12.83</v>
      </c>
      <c r="I1583" s="92">
        <v>12.73</v>
      </c>
      <c r="J1583" s="92">
        <v>12.5</v>
      </c>
      <c r="K1583" s="92">
        <v>12.02</v>
      </c>
      <c r="L1583" s="92">
        <v>12.99</v>
      </c>
      <c r="N1583" s="92">
        <f t="shared" ca="1" si="120"/>
        <v>12.922603940177041</v>
      </c>
      <c r="O1583" s="92">
        <f t="shared" si="121"/>
        <v>9.3163093433237767E-2</v>
      </c>
      <c r="P1583" s="92">
        <f t="shared" si="122"/>
        <v>12.941293855991669</v>
      </c>
      <c r="Q1583" s="92">
        <f t="shared" ca="1" si="123"/>
        <v>0.9985557923324665</v>
      </c>
      <c r="R1583" s="92">
        <f t="shared" ca="1" si="124"/>
        <v>12.97123974239874</v>
      </c>
    </row>
    <row r="1584" spans="1:18" x14ac:dyDescent="0.3">
      <c r="A1584" s="107">
        <v>40970.513888888891</v>
      </c>
      <c r="B1584" s="92">
        <v>13.32</v>
      </c>
      <c r="C1584" s="92">
        <v>13.2</v>
      </c>
      <c r="D1584" s="92">
        <v>13.04</v>
      </c>
      <c r="E1584" s="92">
        <v>12.92</v>
      </c>
      <c r="F1584" s="92">
        <v>12.77</v>
      </c>
      <c r="G1584" s="92">
        <v>12.54</v>
      </c>
      <c r="H1584" s="92">
        <v>12.31</v>
      </c>
      <c r="I1584" s="92">
        <v>12.07</v>
      </c>
      <c r="J1584" s="92">
        <v>11.83</v>
      </c>
      <c r="K1584" s="92">
        <v>11.48</v>
      </c>
      <c r="L1584" s="92">
        <v>12.73</v>
      </c>
      <c r="N1584" s="92">
        <f t="shared" ca="1" si="120"/>
        <v>12.459434375499828</v>
      </c>
      <c r="O1584" s="92">
        <f t="shared" si="121"/>
        <v>0.17106535256138225</v>
      </c>
      <c r="P1584" s="92">
        <f t="shared" si="122"/>
        <v>12.506785112851219</v>
      </c>
      <c r="Q1584" s="92">
        <f t="shared" ca="1" si="123"/>
        <v>0.99621399608899208</v>
      </c>
      <c r="R1584" s="92">
        <f t="shared" ca="1" si="124"/>
        <v>12.681804170212869</v>
      </c>
    </row>
    <row r="1585" spans="1:18" x14ac:dyDescent="0.3">
      <c r="A1585" s="107">
        <v>40970.520833333336</v>
      </c>
      <c r="B1585" s="92">
        <v>12.27</v>
      </c>
      <c r="C1585" s="92">
        <v>12.24</v>
      </c>
      <c r="D1585" s="92">
        <v>12.26</v>
      </c>
      <c r="E1585" s="92">
        <v>12.19</v>
      </c>
      <c r="F1585" s="92">
        <v>12.07</v>
      </c>
      <c r="G1585" s="92">
        <v>11.92</v>
      </c>
      <c r="H1585" s="92">
        <v>11.79</v>
      </c>
      <c r="I1585" s="92">
        <v>11.68</v>
      </c>
      <c r="J1585" s="92">
        <v>11.57</v>
      </c>
      <c r="K1585" s="92">
        <v>11.16</v>
      </c>
      <c r="L1585" s="92">
        <v>12.35</v>
      </c>
      <c r="N1585" s="92">
        <f t="shared" ca="1" si="120"/>
        <v>11.888905689887455</v>
      </c>
      <c r="O1585" s="92">
        <f t="shared" si="121"/>
        <v>0.10133614115438201</v>
      </c>
      <c r="P1585" s="92">
        <f t="shared" si="122"/>
        <v>11.90128678187142</v>
      </c>
      <c r="Q1585" s="92">
        <f t="shared" ca="1" si="123"/>
        <v>0.9989596845945411</v>
      </c>
      <c r="R1585" s="92">
        <f t="shared" ca="1" si="124"/>
        <v>12.337152104742582</v>
      </c>
    </row>
    <row r="1586" spans="1:18" x14ac:dyDescent="0.3">
      <c r="A1586" s="107">
        <v>40970.527777777781</v>
      </c>
      <c r="B1586" s="92">
        <v>14.73</v>
      </c>
      <c r="C1586" s="92">
        <v>14.68</v>
      </c>
      <c r="D1586" s="92">
        <v>14.56</v>
      </c>
      <c r="E1586" s="92">
        <v>14.31</v>
      </c>
      <c r="F1586" s="92">
        <v>14.03</v>
      </c>
      <c r="G1586" s="92">
        <v>13.82</v>
      </c>
      <c r="H1586" s="92">
        <v>13.66</v>
      </c>
      <c r="I1586" s="92">
        <v>13.46</v>
      </c>
      <c r="J1586" s="92">
        <v>13.24</v>
      </c>
      <c r="K1586" s="92">
        <v>12.61</v>
      </c>
      <c r="L1586" s="92">
        <v>14.47</v>
      </c>
      <c r="N1586" s="92">
        <f t="shared" ca="1" si="120"/>
        <v>13.817059176286303</v>
      </c>
      <c r="O1586" s="92">
        <f t="shared" si="121"/>
        <v>0.10761092736734226</v>
      </c>
      <c r="P1586" s="92">
        <f t="shared" si="122"/>
        <v>13.796961661258939</v>
      </c>
      <c r="Q1586" s="92">
        <f t="shared" ca="1" si="123"/>
        <v>1.0014566623812398</v>
      </c>
      <c r="R1586" s="92">
        <f t="shared" ca="1" si="124"/>
        <v>14.491077904656541</v>
      </c>
    </row>
    <row r="1587" spans="1:18" x14ac:dyDescent="0.3">
      <c r="A1587" s="107">
        <v>40970.534722222219</v>
      </c>
      <c r="B1587" s="92">
        <v>13.25</v>
      </c>
      <c r="C1587" s="92">
        <v>13.18</v>
      </c>
      <c r="D1587" s="92">
        <v>12.98</v>
      </c>
      <c r="E1587" s="92">
        <v>12.79</v>
      </c>
      <c r="F1587" s="92">
        <v>12.65</v>
      </c>
      <c r="G1587" s="92">
        <v>12.48</v>
      </c>
      <c r="H1587" s="92">
        <v>12.34</v>
      </c>
      <c r="I1587" s="92">
        <v>12.22</v>
      </c>
      <c r="J1587" s="92">
        <v>12.02</v>
      </c>
      <c r="K1587" s="92">
        <v>11.55</v>
      </c>
      <c r="L1587" s="92">
        <v>12.86</v>
      </c>
      <c r="N1587" s="92">
        <f t="shared" ca="1" si="120"/>
        <v>12.463558947549505</v>
      </c>
      <c r="O1587" s="92">
        <f t="shared" si="121"/>
        <v>0.10425072324834235</v>
      </c>
      <c r="P1587" s="92">
        <f t="shared" si="122"/>
        <v>12.459844586420143</v>
      </c>
      <c r="Q1587" s="92">
        <f t="shared" ca="1" si="123"/>
        <v>1.0002981065376537</v>
      </c>
      <c r="R1587" s="92">
        <f t="shared" ca="1" si="124"/>
        <v>12.863833650074227</v>
      </c>
    </row>
    <row r="1588" spans="1:18" x14ac:dyDescent="0.3">
      <c r="A1588" s="107">
        <v>40970.541666666664</v>
      </c>
      <c r="B1588" s="92">
        <v>13.51</v>
      </c>
      <c r="C1588" s="92">
        <v>13.45</v>
      </c>
      <c r="D1588" s="92">
        <v>13.34</v>
      </c>
      <c r="E1588" s="92">
        <v>13.21</v>
      </c>
      <c r="F1588" s="92">
        <v>13.08</v>
      </c>
      <c r="G1588" s="92">
        <v>12.88</v>
      </c>
      <c r="H1588" s="92">
        <v>12.63</v>
      </c>
      <c r="I1588" s="92">
        <v>12.39</v>
      </c>
      <c r="J1588" s="92">
        <v>12.14</v>
      </c>
      <c r="K1588" s="92">
        <v>11.73</v>
      </c>
      <c r="L1588" s="92">
        <v>13.18</v>
      </c>
      <c r="N1588" s="92">
        <f t="shared" ca="1" si="120"/>
        <v>12.766866409238592</v>
      </c>
      <c r="O1588" s="92">
        <f t="shared" si="121"/>
        <v>0.18113053346280536</v>
      </c>
      <c r="P1588" s="92">
        <f t="shared" si="122"/>
        <v>12.8438800744721</v>
      </c>
      <c r="Q1588" s="92">
        <f t="shared" ca="1" si="123"/>
        <v>0.99400386294585719</v>
      </c>
      <c r="R1588" s="92">
        <f t="shared" ca="1" si="124"/>
        <v>13.100970913626398</v>
      </c>
    </row>
    <row r="1589" spans="1:18" x14ac:dyDescent="0.3">
      <c r="A1589" s="107">
        <v>40970.548611111109</v>
      </c>
      <c r="B1589" s="92">
        <v>13.67</v>
      </c>
      <c r="C1589" s="92">
        <v>13.59</v>
      </c>
      <c r="D1589" s="92">
        <v>13.44</v>
      </c>
      <c r="E1589" s="92">
        <v>13.34</v>
      </c>
      <c r="F1589" s="92">
        <v>13.33</v>
      </c>
      <c r="G1589" s="92">
        <v>13.32</v>
      </c>
      <c r="H1589" s="92">
        <v>13.22</v>
      </c>
      <c r="I1589" s="92">
        <v>13.04</v>
      </c>
      <c r="J1589" s="92">
        <v>12.78</v>
      </c>
      <c r="K1589" s="92">
        <v>12.27</v>
      </c>
      <c r="L1589" s="92">
        <v>13.65</v>
      </c>
      <c r="N1589" s="92">
        <f t="shared" ca="1" si="120"/>
        <v>13.173377136022156</v>
      </c>
      <c r="O1589" s="92">
        <f t="shared" si="121"/>
        <v>6.9638490525534016E-2</v>
      </c>
      <c r="P1589" s="92">
        <f t="shared" si="122"/>
        <v>13.30562631482449</v>
      </c>
      <c r="Q1589" s="92">
        <f t="shared" ca="1" si="123"/>
        <v>0.99006065737356619</v>
      </c>
      <c r="R1589" s="92">
        <f t="shared" ca="1" si="124"/>
        <v>13.514327973149179</v>
      </c>
    </row>
    <row r="1590" spans="1:18" x14ac:dyDescent="0.3">
      <c r="A1590" s="107">
        <v>40970.555555555555</v>
      </c>
      <c r="B1590" s="92">
        <v>12.34</v>
      </c>
      <c r="C1590" s="92">
        <v>12.35</v>
      </c>
      <c r="D1590" s="92">
        <v>12.35</v>
      </c>
      <c r="E1590" s="92">
        <v>12.34</v>
      </c>
      <c r="F1590" s="92">
        <v>12.28</v>
      </c>
      <c r="G1590" s="92">
        <v>12.2</v>
      </c>
      <c r="H1590" s="92">
        <v>12.21</v>
      </c>
      <c r="I1590" s="92">
        <v>12.22</v>
      </c>
      <c r="J1590" s="92">
        <v>12.01</v>
      </c>
      <c r="K1590" s="92">
        <v>11.4</v>
      </c>
      <c r="L1590" s="92">
        <v>12.3</v>
      </c>
      <c r="N1590" s="92">
        <f t="shared" ca="1" si="120"/>
        <v>12.18784056493937</v>
      </c>
      <c r="O1590" s="92">
        <f t="shared" si="121"/>
        <v>-7.5714743775153496E-3</v>
      </c>
      <c r="P1590" s="92">
        <f t="shared" si="122"/>
        <v>12.201432236586594</v>
      </c>
      <c r="Q1590" s="92">
        <f t="shared" ca="1" si="123"/>
        <v>0.99888605932617736</v>
      </c>
      <c r="R1590" s="92">
        <f t="shared" ca="1" si="124"/>
        <v>12.286298529711981</v>
      </c>
    </row>
    <row r="1591" spans="1:18" x14ac:dyDescent="0.3">
      <c r="A1591" s="107">
        <v>40970.5625</v>
      </c>
      <c r="B1591" s="92">
        <v>12.59</v>
      </c>
      <c r="C1591" s="92">
        <v>12.65</v>
      </c>
      <c r="D1591" s="92">
        <v>12.66</v>
      </c>
      <c r="E1591" s="92">
        <v>12.59</v>
      </c>
      <c r="F1591" s="92">
        <v>12.55</v>
      </c>
      <c r="G1591" s="92">
        <v>12.52</v>
      </c>
      <c r="H1591" s="92">
        <v>12.47</v>
      </c>
      <c r="I1591" s="92">
        <v>12.43</v>
      </c>
      <c r="J1591" s="92">
        <v>12.33</v>
      </c>
      <c r="K1591" s="92">
        <v>11.98</v>
      </c>
      <c r="L1591" s="92">
        <v>12.48</v>
      </c>
      <c r="N1591" s="92">
        <f t="shared" ca="1" si="120"/>
        <v>12.481460523464314</v>
      </c>
      <c r="O1591" s="92">
        <f t="shared" si="121"/>
        <v>3.6978776678649614E-2</v>
      </c>
      <c r="P1591" s="92">
        <f t="shared" si="122"/>
        <v>12.512824017623917</v>
      </c>
      <c r="Q1591" s="92">
        <f t="shared" ca="1" si="123"/>
        <v>0.99749349194750692</v>
      </c>
      <c r="R1591" s="92">
        <f t="shared" ca="1" si="124"/>
        <v>12.448718779504887</v>
      </c>
    </row>
    <row r="1592" spans="1:18" x14ac:dyDescent="0.3">
      <c r="A1592" s="107">
        <v>40970.569444444445</v>
      </c>
      <c r="B1592" s="92">
        <v>13.41</v>
      </c>
      <c r="C1592" s="92">
        <v>13.33</v>
      </c>
      <c r="D1592" s="92">
        <v>13.23</v>
      </c>
      <c r="E1592" s="92">
        <v>13.17</v>
      </c>
      <c r="F1592" s="92">
        <v>13.12</v>
      </c>
      <c r="G1592" s="92">
        <v>13.05</v>
      </c>
      <c r="H1592" s="92">
        <v>12.96</v>
      </c>
      <c r="I1592" s="92">
        <v>12.82</v>
      </c>
      <c r="J1592" s="92">
        <v>12.66</v>
      </c>
      <c r="K1592" s="92">
        <v>12.27</v>
      </c>
      <c r="L1592" s="92">
        <v>13.33</v>
      </c>
      <c r="N1592" s="92">
        <f t="shared" ref="N1592:N1655" ca="1" si="125">POWER(SUM(POWER(C1592,Exponent)*$C$1,POWER(D1592,Exponent)*$D$1,POWER(E1592,Exponent)*$E$1,POWER(F1592,Exponent)*$F$1,POWER(G1592,Exponent)*$G$1,POWER(H1592,Exponent)*$H$1,POWER(I1592,Exponent)*$I$1,POWER(J1592,Exponent)*$J$1,POWER(K1592,Exponent)*$K$1),1/Exponent)</f>
        <v>12.972001846687645</v>
      </c>
      <c r="O1592" s="92">
        <f t="shared" si="121"/>
        <v>6.3951701328271146E-2</v>
      </c>
      <c r="P1592" s="92">
        <f t="shared" si="122"/>
        <v>13.037067088331801</v>
      </c>
      <c r="Q1592" s="92">
        <f t="shared" ca="1" si="123"/>
        <v>0.99500921171891576</v>
      </c>
      <c r="R1592" s="92">
        <f t="shared" ca="1" si="124"/>
        <v>13.263472792213147</v>
      </c>
    </row>
    <row r="1593" spans="1:18" x14ac:dyDescent="0.3">
      <c r="A1593" s="107">
        <v>40970.576388888891</v>
      </c>
      <c r="B1593" s="92">
        <v>12.13</v>
      </c>
      <c r="C1593" s="92">
        <v>12.08</v>
      </c>
      <c r="D1593" s="92">
        <v>12.05</v>
      </c>
      <c r="E1593" s="92">
        <v>12.06</v>
      </c>
      <c r="F1593" s="92">
        <v>12.02</v>
      </c>
      <c r="G1593" s="92">
        <v>11.86</v>
      </c>
      <c r="H1593" s="92">
        <v>11.64</v>
      </c>
      <c r="I1593" s="92">
        <v>11.42</v>
      </c>
      <c r="J1593" s="92">
        <v>11.23</v>
      </c>
      <c r="K1593" s="92">
        <v>10.87</v>
      </c>
      <c r="L1593" s="92">
        <v>12.27</v>
      </c>
      <c r="N1593" s="92">
        <f t="shared" ca="1" si="125"/>
        <v>11.714859146861432</v>
      </c>
      <c r="O1593" s="92">
        <f t="shared" si="121"/>
        <v>0.17302773333438007</v>
      </c>
      <c r="P1593" s="92">
        <f t="shared" si="122"/>
        <v>11.828226358455943</v>
      </c>
      <c r="Q1593" s="92">
        <f t="shared" ca="1" si="123"/>
        <v>0.99041553584122399</v>
      </c>
      <c r="R1593" s="92">
        <f t="shared" ca="1" si="124"/>
        <v>12.152398624771818</v>
      </c>
    </row>
    <row r="1594" spans="1:18" x14ac:dyDescent="0.3">
      <c r="A1594" s="107">
        <v>40970.583333333336</v>
      </c>
      <c r="B1594" s="92">
        <v>13.02</v>
      </c>
      <c r="C1594" s="92">
        <v>12.96</v>
      </c>
      <c r="D1594" s="92">
        <v>12.84</v>
      </c>
      <c r="E1594" s="92">
        <v>12.72</v>
      </c>
      <c r="F1594" s="92">
        <v>12.58</v>
      </c>
      <c r="G1594" s="92">
        <v>12.42</v>
      </c>
      <c r="H1594" s="92">
        <v>12.27</v>
      </c>
      <c r="I1594" s="92">
        <v>12.17</v>
      </c>
      <c r="J1594" s="92">
        <v>12.03</v>
      </c>
      <c r="K1594" s="92">
        <v>11.56</v>
      </c>
      <c r="L1594" s="92">
        <v>12.72</v>
      </c>
      <c r="N1594" s="92">
        <f t="shared" ca="1" si="125"/>
        <v>12.398015948463087</v>
      </c>
      <c r="O1594" s="92">
        <f t="shared" si="121"/>
        <v>0.11228551223868422</v>
      </c>
      <c r="P1594" s="92">
        <f t="shared" si="122"/>
        <v>12.398396887391359</v>
      </c>
      <c r="Q1594" s="92">
        <f t="shared" ca="1" si="123"/>
        <v>0.99996927514647804</v>
      </c>
      <c r="R1594" s="92">
        <f t="shared" ca="1" si="124"/>
        <v>12.719609179863202</v>
      </c>
    </row>
    <row r="1595" spans="1:18" x14ac:dyDescent="0.3">
      <c r="A1595" s="107">
        <v>40970.590277777781</v>
      </c>
      <c r="B1595" s="92">
        <v>12.63</v>
      </c>
      <c r="C1595" s="92">
        <v>12.59</v>
      </c>
      <c r="D1595" s="92">
        <v>12.56</v>
      </c>
      <c r="E1595" s="92">
        <v>12.51</v>
      </c>
      <c r="F1595" s="92">
        <v>12.44</v>
      </c>
      <c r="G1595" s="92">
        <v>12.43</v>
      </c>
      <c r="H1595" s="92">
        <v>12.42</v>
      </c>
      <c r="I1595" s="92">
        <v>12.3</v>
      </c>
      <c r="J1595" s="92">
        <v>12.12</v>
      </c>
      <c r="K1595" s="92">
        <v>11.78</v>
      </c>
      <c r="L1595" s="92">
        <v>12.59</v>
      </c>
      <c r="N1595" s="92">
        <f t="shared" ca="1" si="125"/>
        <v>12.369324428419542</v>
      </c>
      <c r="O1595" s="92">
        <f t="shared" si="121"/>
        <v>7.4374120399280626E-3</v>
      </c>
      <c r="P1595" s="92">
        <f t="shared" si="122"/>
        <v>12.428566766611898</v>
      </c>
      <c r="Q1595" s="92">
        <f t="shared" ca="1" si="123"/>
        <v>0.99523337330000883</v>
      </c>
      <c r="R1595" s="92">
        <f t="shared" ca="1" si="124"/>
        <v>12.529988169847112</v>
      </c>
    </row>
    <row r="1596" spans="1:18" x14ac:dyDescent="0.3">
      <c r="A1596" s="107">
        <v>40970.597222222219</v>
      </c>
      <c r="B1596" s="92">
        <v>12.96</v>
      </c>
      <c r="C1596" s="92">
        <v>12.94</v>
      </c>
      <c r="D1596" s="92">
        <v>12.9</v>
      </c>
      <c r="E1596" s="92">
        <v>12.91</v>
      </c>
      <c r="F1596" s="92">
        <v>12.88</v>
      </c>
      <c r="G1596" s="92">
        <v>12.76</v>
      </c>
      <c r="H1596" s="92">
        <v>12.58</v>
      </c>
      <c r="I1596" s="92">
        <v>12.34</v>
      </c>
      <c r="J1596" s="92">
        <v>12.06</v>
      </c>
      <c r="K1596" s="92">
        <v>11.43</v>
      </c>
      <c r="L1596" s="92">
        <v>12.85</v>
      </c>
      <c r="N1596" s="92">
        <f t="shared" ca="1" si="125"/>
        <v>12.577514320571606</v>
      </c>
      <c r="O1596" s="92">
        <f t="shared" si="121"/>
        <v>0.13128690535095017</v>
      </c>
      <c r="P1596" s="92">
        <f t="shared" si="122"/>
        <v>12.734053478474745</v>
      </c>
      <c r="Q1596" s="92">
        <f t="shared" ca="1" si="123"/>
        <v>0.98770704409497345</v>
      </c>
      <c r="R1596" s="92">
        <f t="shared" ca="1" si="124"/>
        <v>12.692035516620409</v>
      </c>
    </row>
    <row r="1597" spans="1:18" x14ac:dyDescent="0.3">
      <c r="A1597" s="107">
        <v>40970.604166666664</v>
      </c>
      <c r="B1597" s="92">
        <v>13.2</v>
      </c>
      <c r="C1597" s="92">
        <v>13.12</v>
      </c>
      <c r="D1597" s="92">
        <v>12.91</v>
      </c>
      <c r="E1597" s="92">
        <v>12.65</v>
      </c>
      <c r="F1597" s="92">
        <v>12.33</v>
      </c>
      <c r="G1597" s="92">
        <v>11.95</v>
      </c>
      <c r="H1597" s="92">
        <v>11.62</v>
      </c>
      <c r="I1597" s="92">
        <v>11.43</v>
      </c>
      <c r="J1597" s="92">
        <v>11.31</v>
      </c>
      <c r="K1597" s="92">
        <v>11.04</v>
      </c>
      <c r="L1597" s="92">
        <v>12.05</v>
      </c>
      <c r="N1597" s="92">
        <f t="shared" ca="1" si="125"/>
        <v>11.996743415591828</v>
      </c>
      <c r="O1597" s="92">
        <f t="shared" si="121"/>
        <v>0.258780143425201</v>
      </c>
      <c r="P1597" s="92">
        <f t="shared" si="122"/>
        <v>11.902150555770062</v>
      </c>
      <c r="Q1597" s="92">
        <f t="shared" ca="1" si="123"/>
        <v>1.0079475435450536</v>
      </c>
      <c r="R1597" s="92">
        <f t="shared" ca="1" si="124"/>
        <v>12.145767899717896</v>
      </c>
    </row>
    <row r="1598" spans="1:18" x14ac:dyDescent="0.3">
      <c r="A1598" s="107">
        <v>40970.611111111109</v>
      </c>
      <c r="B1598" s="92">
        <v>11.89</v>
      </c>
      <c r="C1598" s="92">
        <v>11.86</v>
      </c>
      <c r="D1598" s="92">
        <v>11.74</v>
      </c>
      <c r="E1598" s="92">
        <v>11.6</v>
      </c>
      <c r="F1598" s="92">
        <v>11.45</v>
      </c>
      <c r="G1598" s="92">
        <v>11.32</v>
      </c>
      <c r="H1598" s="92">
        <v>11.23</v>
      </c>
      <c r="I1598" s="92">
        <v>11.15</v>
      </c>
      <c r="J1598" s="92">
        <v>11</v>
      </c>
      <c r="K1598" s="92">
        <v>10.62</v>
      </c>
      <c r="L1598" s="92">
        <v>11.74</v>
      </c>
      <c r="N1598" s="92">
        <f t="shared" ca="1" si="125"/>
        <v>11.327566507907209</v>
      </c>
      <c r="O1598" s="92">
        <f t="shared" si="121"/>
        <v>7.3764343462265736E-2</v>
      </c>
      <c r="P1598" s="92">
        <f t="shared" si="122"/>
        <v>11.307061212658873</v>
      </c>
      <c r="Q1598" s="92">
        <f t="shared" ca="1" si="123"/>
        <v>1.0018134946705144</v>
      </c>
      <c r="R1598" s="92">
        <f t="shared" ca="1" si="124"/>
        <v>11.76129042743184</v>
      </c>
    </row>
    <row r="1599" spans="1:18" x14ac:dyDescent="0.3">
      <c r="A1599" s="107">
        <v>40970.618055555555</v>
      </c>
      <c r="B1599" s="92">
        <v>10.72</v>
      </c>
      <c r="C1599" s="92">
        <v>10.66</v>
      </c>
      <c r="D1599" s="92">
        <v>10.55</v>
      </c>
      <c r="E1599" s="92">
        <v>10.43</v>
      </c>
      <c r="F1599" s="92">
        <v>10.24</v>
      </c>
      <c r="G1599" s="92">
        <v>9.98</v>
      </c>
      <c r="H1599" s="92">
        <v>9.77</v>
      </c>
      <c r="I1599" s="92">
        <v>9.65</v>
      </c>
      <c r="J1599" s="92">
        <v>9.4499999999999993</v>
      </c>
      <c r="K1599" s="92">
        <v>9.09</v>
      </c>
      <c r="L1599" s="92">
        <v>10.5</v>
      </c>
      <c r="N1599" s="92">
        <f t="shared" ca="1" si="125"/>
        <v>9.9734234292349093</v>
      </c>
      <c r="O1599" s="92">
        <f t="shared" si="121"/>
        <v>0.19652453376703569</v>
      </c>
      <c r="P1599" s="92">
        <f t="shared" si="122"/>
        <v>9.9496376885150362</v>
      </c>
      <c r="Q1599" s="92">
        <f t="shared" ca="1" si="123"/>
        <v>1.0023906137554466</v>
      </c>
      <c r="R1599" s="92">
        <f t="shared" ca="1" si="124"/>
        <v>10.525101444432188</v>
      </c>
    </row>
    <row r="1600" spans="1:18" x14ac:dyDescent="0.3">
      <c r="A1600" s="107">
        <v>40970.625</v>
      </c>
      <c r="B1600" s="92">
        <v>10.52</v>
      </c>
      <c r="C1600" s="92">
        <v>10.44</v>
      </c>
      <c r="D1600" s="92">
        <v>10.27</v>
      </c>
      <c r="E1600" s="92">
        <v>10.1</v>
      </c>
      <c r="F1600" s="92">
        <v>9.99</v>
      </c>
      <c r="G1600" s="92">
        <v>9.82</v>
      </c>
      <c r="H1600" s="92">
        <v>9.59</v>
      </c>
      <c r="I1600" s="92">
        <v>9.39</v>
      </c>
      <c r="J1600" s="92">
        <v>9.19</v>
      </c>
      <c r="K1600" s="92">
        <v>8.68</v>
      </c>
      <c r="L1600" s="92">
        <v>10.25</v>
      </c>
      <c r="N1600" s="92">
        <f t="shared" ca="1" si="125"/>
        <v>9.7234211772441004</v>
      </c>
      <c r="O1600" s="92">
        <f t="shared" si="121"/>
        <v>0.21901347737274962</v>
      </c>
      <c r="P1600" s="92">
        <f t="shared" si="122"/>
        <v>9.7867115041976636</v>
      </c>
      <c r="Q1600" s="92">
        <f t="shared" ca="1" si="123"/>
        <v>0.99353303436742602</v>
      </c>
      <c r="R1600" s="92">
        <f t="shared" ca="1" si="124"/>
        <v>10.183713602266117</v>
      </c>
    </row>
    <row r="1601" spans="1:18" x14ac:dyDescent="0.3">
      <c r="A1601" s="107">
        <v>40970.631944444445</v>
      </c>
      <c r="B1601" s="92">
        <v>10.36</v>
      </c>
      <c r="C1601" s="92">
        <v>10.27</v>
      </c>
      <c r="D1601" s="92">
        <v>10.08</v>
      </c>
      <c r="E1601" s="92">
        <v>9.85</v>
      </c>
      <c r="F1601" s="92">
        <v>9.64</v>
      </c>
      <c r="G1601" s="92">
        <v>9.4499999999999993</v>
      </c>
      <c r="H1601" s="92">
        <v>9.32</v>
      </c>
      <c r="I1601" s="92">
        <v>9.18</v>
      </c>
      <c r="J1601" s="92">
        <v>8.9600000000000009</v>
      </c>
      <c r="K1601" s="92">
        <v>8.6300000000000008</v>
      </c>
      <c r="L1601" s="92">
        <v>9.6300000000000008</v>
      </c>
      <c r="N1601" s="92">
        <f t="shared" ca="1" si="125"/>
        <v>9.4680906598803691</v>
      </c>
      <c r="O1601" s="92">
        <f t="shared" si="121"/>
        <v>0.12800715228318368</v>
      </c>
      <c r="P1601" s="92">
        <f t="shared" si="122"/>
        <v>9.4312636866841935</v>
      </c>
      <c r="Q1601" s="92">
        <f t="shared" ca="1" si="123"/>
        <v>1.0039047761169237</v>
      </c>
      <c r="R1601" s="92">
        <f t="shared" ca="1" si="124"/>
        <v>9.6676029940059767</v>
      </c>
    </row>
    <row r="1602" spans="1:18" x14ac:dyDescent="0.3">
      <c r="A1602" s="107">
        <v>40970.638888888891</v>
      </c>
      <c r="B1602" s="92">
        <v>9.9</v>
      </c>
      <c r="C1602" s="92">
        <v>9.82</v>
      </c>
      <c r="D1602" s="92">
        <v>9.64</v>
      </c>
      <c r="E1602" s="92">
        <v>9.44</v>
      </c>
      <c r="F1602" s="92">
        <v>9.2100000000000009</v>
      </c>
      <c r="G1602" s="92">
        <v>8.92</v>
      </c>
      <c r="H1602" s="92">
        <v>8.6</v>
      </c>
      <c r="I1602" s="92">
        <v>8.3699999999999992</v>
      </c>
      <c r="J1602" s="92">
        <v>8.1999999999999993</v>
      </c>
      <c r="K1602" s="92">
        <v>7.96</v>
      </c>
      <c r="L1602" s="92">
        <v>9.26</v>
      </c>
      <c r="N1602" s="92">
        <f t="shared" ca="1" si="125"/>
        <v>8.8796215706191877</v>
      </c>
      <c r="O1602" s="92">
        <f t="shared" si="121"/>
        <v>0.33760773616285111</v>
      </c>
      <c r="P1602" s="92">
        <f t="shared" si="122"/>
        <v>8.8734317300557901</v>
      </c>
      <c r="Q1602" s="92">
        <f t="shared" ca="1" si="123"/>
        <v>1.0006975700891947</v>
      </c>
      <c r="R1602" s="92">
        <f t="shared" ca="1" si="124"/>
        <v>9.2664594990259435</v>
      </c>
    </row>
    <row r="1603" spans="1:18" x14ac:dyDescent="0.3">
      <c r="A1603" s="107">
        <v>40970.645833333336</v>
      </c>
      <c r="B1603" s="92">
        <v>10.07</v>
      </c>
      <c r="C1603" s="92">
        <v>9.93</v>
      </c>
      <c r="D1603" s="92">
        <v>9.64</v>
      </c>
      <c r="E1603" s="92">
        <v>9.3800000000000008</v>
      </c>
      <c r="F1603" s="92">
        <v>9.17</v>
      </c>
      <c r="G1603" s="92">
        <v>8.9499999999999993</v>
      </c>
      <c r="H1603" s="92">
        <v>8.7100000000000009</v>
      </c>
      <c r="I1603" s="92">
        <v>8.48</v>
      </c>
      <c r="J1603" s="92">
        <v>8.27</v>
      </c>
      <c r="K1603" s="92">
        <v>8</v>
      </c>
      <c r="L1603" s="92">
        <v>9.39</v>
      </c>
      <c r="N1603" s="92">
        <f t="shared" ca="1" si="125"/>
        <v>8.9168933950450864</v>
      </c>
      <c r="O1603" s="92">
        <f t="shared" ref="O1603:O1666" si="126">LN(G1603/H1603)/LN(97.5/87.5)</f>
        <v>0.25118603651030491</v>
      </c>
      <c r="P1603" s="92">
        <f t="shared" ref="P1603:P1666" si="127">G1603*POWER(96/97.5,O1603)</f>
        <v>8.9152125878984858</v>
      </c>
      <c r="Q1603" s="92">
        <f t="shared" ref="Q1603:Q1666" ca="1" si="128">N1603/P1603</f>
        <v>1.000188532480861</v>
      </c>
      <c r="R1603" s="92">
        <f t="shared" ref="R1603:R1666" ca="1" si="129">L1603*Q1603</f>
        <v>9.3917703199952864</v>
      </c>
    </row>
    <row r="1604" spans="1:18" x14ac:dyDescent="0.3">
      <c r="A1604" s="107">
        <v>40970.652777777781</v>
      </c>
      <c r="B1604" s="92">
        <v>8.4499999999999993</v>
      </c>
      <c r="C1604" s="92">
        <v>8.39</v>
      </c>
      <c r="D1604" s="92">
        <v>8.23</v>
      </c>
      <c r="E1604" s="92">
        <v>8.09</v>
      </c>
      <c r="F1604" s="92">
        <v>7.97</v>
      </c>
      <c r="G1604" s="92">
        <v>7.8</v>
      </c>
      <c r="H1604" s="92">
        <v>7.53</v>
      </c>
      <c r="I1604" s="92">
        <v>7.24</v>
      </c>
      <c r="J1604" s="92">
        <v>7.01</v>
      </c>
      <c r="K1604" s="92">
        <v>6.72</v>
      </c>
      <c r="L1604" s="92">
        <v>7.43</v>
      </c>
      <c r="N1604" s="92">
        <f t="shared" ca="1" si="125"/>
        <v>7.6610751211654105</v>
      </c>
      <c r="O1604" s="92">
        <f t="shared" si="126"/>
        <v>0.32554777665729523</v>
      </c>
      <c r="P1604" s="92">
        <f t="shared" si="127"/>
        <v>7.7607298316256514</v>
      </c>
      <c r="Q1604" s="92">
        <f t="shared" ca="1" si="128"/>
        <v>0.98715910582866329</v>
      </c>
      <c r="R1604" s="92">
        <f t="shared" ca="1" si="129"/>
        <v>7.334592156306968</v>
      </c>
    </row>
    <row r="1605" spans="1:18" x14ac:dyDescent="0.3">
      <c r="A1605" s="107">
        <v>40970.659722222219</v>
      </c>
      <c r="B1605" s="92">
        <v>8.1199999999999992</v>
      </c>
      <c r="C1605" s="92">
        <v>7.99</v>
      </c>
      <c r="D1605" s="92">
        <v>7.74</v>
      </c>
      <c r="E1605" s="92">
        <v>7.48</v>
      </c>
      <c r="F1605" s="92">
        <v>7.29</v>
      </c>
      <c r="G1605" s="92">
        <v>7.08</v>
      </c>
      <c r="H1605" s="92">
        <v>6.86</v>
      </c>
      <c r="I1605" s="92">
        <v>6.63</v>
      </c>
      <c r="J1605" s="92">
        <v>6.41</v>
      </c>
      <c r="K1605" s="92">
        <v>6.02</v>
      </c>
      <c r="L1605" s="92">
        <v>7.18</v>
      </c>
      <c r="N1605" s="92">
        <f t="shared" ca="1" si="125"/>
        <v>7.0363893476488757</v>
      </c>
      <c r="O1605" s="92">
        <f t="shared" si="126"/>
        <v>0.29170520570758723</v>
      </c>
      <c r="P1605" s="92">
        <f t="shared" si="127"/>
        <v>7.0480519238570469</v>
      </c>
      <c r="Q1605" s="92">
        <f t="shared" ca="1" si="128"/>
        <v>0.99834527663329287</v>
      </c>
      <c r="R1605" s="92">
        <f t="shared" ca="1" si="129"/>
        <v>7.1681190862270423</v>
      </c>
    </row>
    <row r="1606" spans="1:18" x14ac:dyDescent="0.3">
      <c r="A1606" s="107">
        <v>40970.666666666664</v>
      </c>
      <c r="B1606" s="92">
        <v>10.52</v>
      </c>
      <c r="C1606" s="92">
        <v>10.48</v>
      </c>
      <c r="D1606" s="92">
        <v>10.33</v>
      </c>
      <c r="E1606" s="92">
        <v>10.130000000000001</v>
      </c>
      <c r="F1606" s="92">
        <v>9.9499999999999993</v>
      </c>
      <c r="G1606" s="92">
        <v>9.7100000000000009</v>
      </c>
      <c r="H1606" s="92">
        <v>9.43</v>
      </c>
      <c r="I1606" s="92">
        <v>9.18</v>
      </c>
      <c r="J1606" s="92">
        <v>9</v>
      </c>
      <c r="K1606" s="92">
        <v>8.7200000000000006</v>
      </c>
      <c r="L1606" s="92">
        <v>10.050000000000001</v>
      </c>
      <c r="N1606" s="92">
        <f t="shared" ca="1" si="125"/>
        <v>9.6420398917395378</v>
      </c>
      <c r="O1606" s="92">
        <f t="shared" si="126"/>
        <v>0.27039290635409602</v>
      </c>
      <c r="P1606" s="92">
        <f t="shared" si="127"/>
        <v>9.669378730000048</v>
      </c>
      <c r="Q1606" s="92">
        <f t="shared" ca="1" si="128"/>
        <v>0.99717263755781027</v>
      </c>
      <c r="R1606" s="92">
        <f t="shared" ca="1" si="129"/>
        <v>10.021585007455993</v>
      </c>
    </row>
    <row r="1607" spans="1:18" x14ac:dyDescent="0.3">
      <c r="A1607" s="107">
        <v>40970.673611111109</v>
      </c>
      <c r="B1607" s="92">
        <v>11.92</v>
      </c>
      <c r="C1607" s="92">
        <v>11.84</v>
      </c>
      <c r="D1607" s="92">
        <v>11.7</v>
      </c>
      <c r="E1607" s="92">
        <v>11.55</v>
      </c>
      <c r="F1607" s="92">
        <v>11.41</v>
      </c>
      <c r="G1607" s="92">
        <v>11.17</v>
      </c>
      <c r="H1607" s="92">
        <v>10.87</v>
      </c>
      <c r="I1607" s="92">
        <v>10.54</v>
      </c>
      <c r="J1607" s="92">
        <v>10.18</v>
      </c>
      <c r="K1607" s="92">
        <v>9.66</v>
      </c>
      <c r="L1607" s="92">
        <v>11.56</v>
      </c>
      <c r="N1607" s="92">
        <f t="shared" ca="1" si="125"/>
        <v>11.003825150347712</v>
      </c>
      <c r="O1607" s="92">
        <f t="shared" si="126"/>
        <v>0.25158497464531165</v>
      </c>
      <c r="P1607" s="92">
        <f t="shared" si="127"/>
        <v>11.126514934894326</v>
      </c>
      <c r="Q1607" s="92">
        <f t="shared" ca="1" si="128"/>
        <v>0.98897320632160923</v>
      </c>
      <c r="R1607" s="92">
        <f t="shared" ca="1" si="129"/>
        <v>11.432530265077803</v>
      </c>
    </row>
    <row r="1608" spans="1:18" x14ac:dyDescent="0.3">
      <c r="A1608" s="107">
        <v>40970.680555555555</v>
      </c>
      <c r="B1608" s="92">
        <v>11.78</v>
      </c>
      <c r="C1608" s="92">
        <v>11.73</v>
      </c>
      <c r="D1608" s="92">
        <v>11.54</v>
      </c>
      <c r="E1608" s="92">
        <v>11.33</v>
      </c>
      <c r="F1608" s="92">
        <v>11.12</v>
      </c>
      <c r="G1608" s="92">
        <v>10.89</v>
      </c>
      <c r="H1608" s="92">
        <v>10.65</v>
      </c>
      <c r="I1608" s="92">
        <v>10.38</v>
      </c>
      <c r="J1608" s="92">
        <v>10.1</v>
      </c>
      <c r="K1608" s="92">
        <v>9.74</v>
      </c>
      <c r="L1608" s="92">
        <v>11.17</v>
      </c>
      <c r="N1608" s="92">
        <f t="shared" ca="1" si="125"/>
        <v>10.818793767982775</v>
      </c>
      <c r="O1608" s="92">
        <f t="shared" si="126"/>
        <v>0.20593574146465884</v>
      </c>
      <c r="P1608" s="92">
        <f t="shared" si="127"/>
        <v>10.8552851370723</v>
      </c>
      <c r="Q1608" s="92">
        <f t="shared" ca="1" si="128"/>
        <v>0.99663837765395014</v>
      </c>
      <c r="R1608" s="92">
        <f t="shared" ca="1" si="129"/>
        <v>11.132450678394623</v>
      </c>
    </row>
    <row r="1609" spans="1:18" x14ac:dyDescent="0.3">
      <c r="A1609" s="107">
        <v>40970.6875</v>
      </c>
      <c r="B1609" s="92">
        <v>11.29</v>
      </c>
      <c r="C1609" s="92">
        <v>11.21</v>
      </c>
      <c r="D1609" s="92">
        <v>11.08</v>
      </c>
      <c r="E1609" s="92">
        <v>10.95</v>
      </c>
      <c r="F1609" s="92">
        <v>10.77</v>
      </c>
      <c r="G1609" s="92">
        <v>10.57</v>
      </c>
      <c r="H1609" s="92">
        <v>10.35</v>
      </c>
      <c r="I1609" s="92">
        <v>10.09</v>
      </c>
      <c r="J1609" s="92">
        <v>9.76</v>
      </c>
      <c r="K1609" s="92">
        <v>9.3000000000000007</v>
      </c>
      <c r="L1609" s="92">
        <v>10.64</v>
      </c>
      <c r="N1609" s="92">
        <f t="shared" ca="1" si="125"/>
        <v>10.46142729784898</v>
      </c>
      <c r="O1609" s="92">
        <f t="shared" si="126"/>
        <v>0.19436820470087504</v>
      </c>
      <c r="P1609" s="92">
        <f t="shared" si="127"/>
        <v>10.538195030601498</v>
      </c>
      <c r="Q1609" s="92">
        <f t="shared" ca="1" si="128"/>
        <v>0.99271528639111395</v>
      </c>
      <c r="R1609" s="92">
        <f t="shared" ca="1" si="129"/>
        <v>10.562490647201454</v>
      </c>
    </row>
    <row r="1610" spans="1:18" x14ac:dyDescent="0.3">
      <c r="A1610" s="107">
        <v>40970.694444444445</v>
      </c>
      <c r="B1610" s="92">
        <v>9.93</v>
      </c>
      <c r="C1610" s="92">
        <v>9.86</v>
      </c>
      <c r="D1610" s="92">
        <v>9.7100000000000009</v>
      </c>
      <c r="E1610" s="92">
        <v>9.59</v>
      </c>
      <c r="F1610" s="92">
        <v>9.49</v>
      </c>
      <c r="G1610" s="92">
        <v>9.2899999999999991</v>
      </c>
      <c r="H1610" s="92">
        <v>9.07</v>
      </c>
      <c r="I1610" s="92">
        <v>8.86</v>
      </c>
      <c r="J1610" s="92">
        <v>8.61</v>
      </c>
      <c r="K1610" s="92">
        <v>8.1</v>
      </c>
      <c r="L1610" s="92">
        <v>9.31</v>
      </c>
      <c r="N1610" s="92">
        <f t="shared" ca="1" si="125"/>
        <v>9.1868116541245648</v>
      </c>
      <c r="O1610" s="92">
        <f t="shared" si="126"/>
        <v>0.22147208946436964</v>
      </c>
      <c r="P1610" s="92">
        <f t="shared" si="127"/>
        <v>9.2581552174953892</v>
      </c>
      <c r="Q1610" s="92">
        <f t="shared" ca="1" si="128"/>
        <v>0.99229397631657712</v>
      </c>
      <c r="R1610" s="92">
        <f t="shared" ca="1" si="129"/>
        <v>9.2382569195073341</v>
      </c>
    </row>
    <row r="1611" spans="1:18" x14ac:dyDescent="0.3">
      <c r="A1611" s="107">
        <v>40970.701388888891</v>
      </c>
      <c r="B1611" s="92">
        <v>8.42</v>
      </c>
      <c r="C1611" s="92">
        <v>8.3699999999999992</v>
      </c>
      <c r="D1611" s="92">
        <v>8.26</v>
      </c>
      <c r="E1611" s="92">
        <v>8.16</v>
      </c>
      <c r="F1611" s="92">
        <v>8.02</v>
      </c>
      <c r="G1611" s="92">
        <v>7.91</v>
      </c>
      <c r="H1611" s="92">
        <v>7.81</v>
      </c>
      <c r="I1611" s="92">
        <v>7.65</v>
      </c>
      <c r="J1611" s="92">
        <v>7.46</v>
      </c>
      <c r="K1611" s="92">
        <v>7.07</v>
      </c>
      <c r="L1611" s="92">
        <v>8.15</v>
      </c>
      <c r="N1611" s="92">
        <f t="shared" ca="1" si="125"/>
        <v>7.862965909353461</v>
      </c>
      <c r="O1611" s="92">
        <f t="shared" si="126"/>
        <v>0.11757135640840556</v>
      </c>
      <c r="P1611" s="92">
        <f t="shared" si="127"/>
        <v>7.8955944040098913</v>
      </c>
      <c r="Q1611" s="92">
        <f t="shared" ca="1" si="128"/>
        <v>0.99586750623362064</v>
      </c>
      <c r="R1611" s="92">
        <f t="shared" ca="1" si="129"/>
        <v>8.1163201758040078</v>
      </c>
    </row>
    <row r="1612" spans="1:18" x14ac:dyDescent="0.3">
      <c r="A1612" s="107">
        <v>40970.708333333336</v>
      </c>
      <c r="B1612" s="92">
        <v>9.0299999999999994</v>
      </c>
      <c r="C1612" s="92">
        <v>8.92</v>
      </c>
      <c r="D1612" s="92">
        <v>8.76</v>
      </c>
      <c r="E1612" s="92">
        <v>8.64</v>
      </c>
      <c r="F1612" s="92">
        <v>8.48</v>
      </c>
      <c r="G1612" s="92">
        <v>8.25</v>
      </c>
      <c r="H1612" s="92">
        <v>8.01</v>
      </c>
      <c r="I1612" s="92">
        <v>7.73</v>
      </c>
      <c r="J1612" s="92">
        <v>7.45</v>
      </c>
      <c r="K1612" s="92">
        <v>6.97</v>
      </c>
      <c r="L1612" s="92">
        <v>8.24</v>
      </c>
      <c r="N1612" s="92">
        <f t="shared" ca="1" si="125"/>
        <v>8.1410720133538206</v>
      </c>
      <c r="O1612" s="92">
        <f t="shared" si="126"/>
        <v>0.27281638774348177</v>
      </c>
      <c r="P1612" s="92">
        <f t="shared" si="127"/>
        <v>8.215177878788209</v>
      </c>
      <c r="Q1612" s="92">
        <f t="shared" ca="1" si="128"/>
        <v>0.99097939612169184</v>
      </c>
      <c r="R1612" s="92">
        <f t="shared" ca="1" si="129"/>
        <v>8.1656702240427403</v>
      </c>
    </row>
    <row r="1613" spans="1:18" x14ac:dyDescent="0.3">
      <c r="A1613" s="107">
        <v>40970.715277777781</v>
      </c>
      <c r="B1613" s="92">
        <v>10.01</v>
      </c>
      <c r="C1613" s="92">
        <v>9.89</v>
      </c>
      <c r="D1613" s="92">
        <v>9.6300000000000008</v>
      </c>
      <c r="E1613" s="92">
        <v>9.39</v>
      </c>
      <c r="F1613" s="92">
        <v>9.23</v>
      </c>
      <c r="G1613" s="92">
        <v>9.0299999999999994</v>
      </c>
      <c r="H1613" s="92">
        <v>8.82</v>
      </c>
      <c r="I1613" s="92">
        <v>8.51</v>
      </c>
      <c r="J1613" s="92">
        <v>8.23</v>
      </c>
      <c r="K1613" s="92">
        <v>7.74</v>
      </c>
      <c r="L1613" s="92">
        <v>9.23</v>
      </c>
      <c r="N1613" s="92">
        <f t="shared" ca="1" si="125"/>
        <v>8.935012403454154</v>
      </c>
      <c r="O1613" s="92">
        <f t="shared" si="126"/>
        <v>0.21744494915701756</v>
      </c>
      <c r="P1613" s="92">
        <f t="shared" si="127"/>
        <v>8.9996083558784079</v>
      </c>
      <c r="Q1613" s="92">
        <f t="shared" ca="1" si="128"/>
        <v>0.99282235961056453</v>
      </c>
      <c r="R1613" s="92">
        <f t="shared" ca="1" si="129"/>
        <v>9.1637503792055117</v>
      </c>
    </row>
    <row r="1614" spans="1:18" x14ac:dyDescent="0.3">
      <c r="A1614" s="107">
        <v>40970.722222222219</v>
      </c>
      <c r="B1614" s="92">
        <v>8.9700000000000006</v>
      </c>
      <c r="C1614" s="92">
        <v>8.86</v>
      </c>
      <c r="D1614" s="92">
        <v>8.64</v>
      </c>
      <c r="E1614" s="92">
        <v>8.44</v>
      </c>
      <c r="F1614" s="92">
        <v>8.25</v>
      </c>
      <c r="G1614" s="92">
        <v>8.0399999999999991</v>
      </c>
      <c r="H1614" s="92">
        <v>7.72</v>
      </c>
      <c r="I1614" s="92">
        <v>7.3</v>
      </c>
      <c r="J1614" s="92">
        <v>6.9</v>
      </c>
      <c r="K1614" s="92">
        <v>6.22</v>
      </c>
      <c r="L1614" s="92">
        <v>8.14</v>
      </c>
      <c r="N1614" s="92">
        <f t="shared" ca="1" si="125"/>
        <v>7.8336573675489714</v>
      </c>
      <c r="O1614" s="92">
        <f t="shared" si="126"/>
        <v>0.375319968275868</v>
      </c>
      <c r="P1614" s="92">
        <f t="shared" si="127"/>
        <v>7.9933508504291471</v>
      </c>
      <c r="Q1614" s="92">
        <f t="shared" ca="1" si="128"/>
        <v>0.98002170981002268</v>
      </c>
      <c r="R1614" s="92">
        <f t="shared" ca="1" si="129"/>
        <v>7.977376717853585</v>
      </c>
    </row>
    <row r="1615" spans="1:18" x14ac:dyDescent="0.3">
      <c r="A1615" s="107">
        <v>40970.729166666664</v>
      </c>
      <c r="B1615" s="92">
        <v>7.84</v>
      </c>
      <c r="C1615" s="92">
        <v>7.75</v>
      </c>
      <c r="D1615" s="92">
        <v>7.6</v>
      </c>
      <c r="E1615" s="92">
        <v>7.38</v>
      </c>
      <c r="F1615" s="92">
        <v>7.15</v>
      </c>
      <c r="G1615" s="92">
        <v>6.87</v>
      </c>
      <c r="H1615" s="92">
        <v>6.55</v>
      </c>
      <c r="I1615" s="92">
        <v>6.2</v>
      </c>
      <c r="J1615" s="92">
        <v>5.9</v>
      </c>
      <c r="K1615" s="92">
        <v>5.5</v>
      </c>
      <c r="L1615" s="92">
        <v>7.07</v>
      </c>
      <c r="N1615" s="92">
        <f t="shared" ca="1" si="125"/>
        <v>6.7574719131432754</v>
      </c>
      <c r="O1615" s="92">
        <f t="shared" si="126"/>
        <v>0.44078621686618963</v>
      </c>
      <c r="P1615" s="92">
        <f t="shared" si="127"/>
        <v>6.8232102653942137</v>
      </c>
      <c r="Q1615" s="92">
        <f t="shared" ca="1" si="128"/>
        <v>0.9903654805151838</v>
      </c>
      <c r="R1615" s="92">
        <f t="shared" ca="1" si="129"/>
        <v>7.0018839472423497</v>
      </c>
    </row>
    <row r="1616" spans="1:18" x14ac:dyDescent="0.3">
      <c r="A1616" s="107">
        <v>40970.736111111109</v>
      </c>
      <c r="B1616" s="92">
        <v>9.26</v>
      </c>
      <c r="C1616" s="92">
        <v>9.16</v>
      </c>
      <c r="D1616" s="92">
        <v>8.99</v>
      </c>
      <c r="E1616" s="92">
        <v>8.81</v>
      </c>
      <c r="F1616" s="92">
        <v>8.58</v>
      </c>
      <c r="G1616" s="92">
        <v>8.35</v>
      </c>
      <c r="H1616" s="92">
        <v>8.15</v>
      </c>
      <c r="I1616" s="92">
        <v>7.98</v>
      </c>
      <c r="J1616" s="92">
        <v>7.79</v>
      </c>
      <c r="K1616" s="92">
        <v>7.41</v>
      </c>
      <c r="L1616" s="92">
        <v>8.7200000000000006</v>
      </c>
      <c r="N1616" s="92">
        <f t="shared" ca="1" si="125"/>
        <v>8.3435061757550741</v>
      </c>
      <c r="O1616" s="92">
        <f t="shared" si="126"/>
        <v>0.22403482603956815</v>
      </c>
      <c r="P1616" s="92">
        <f t="shared" si="127"/>
        <v>8.3210467742282059</v>
      </c>
      <c r="Q1616" s="92">
        <f t="shared" ca="1" si="128"/>
        <v>1.0026991077127976</v>
      </c>
      <c r="R1616" s="92">
        <f t="shared" ca="1" si="129"/>
        <v>8.7435362192555957</v>
      </c>
    </row>
    <row r="1617" spans="1:18" x14ac:dyDescent="0.3">
      <c r="A1617" s="107">
        <v>40970.743055555555</v>
      </c>
      <c r="B1617" s="92">
        <v>10.55</v>
      </c>
      <c r="C1617" s="92">
        <v>10.46</v>
      </c>
      <c r="D1617" s="92">
        <v>10.3</v>
      </c>
      <c r="E1617" s="92">
        <v>10.06</v>
      </c>
      <c r="F1617" s="92">
        <v>9.83</v>
      </c>
      <c r="G1617" s="92">
        <v>9.58</v>
      </c>
      <c r="H1617" s="92">
        <v>9.35</v>
      </c>
      <c r="I1617" s="92">
        <v>9.1</v>
      </c>
      <c r="J1617" s="92">
        <v>8.86</v>
      </c>
      <c r="K1617" s="92">
        <v>8.4700000000000006</v>
      </c>
      <c r="L1617" s="92">
        <v>10.029999999999999</v>
      </c>
      <c r="N1617" s="92">
        <f t="shared" ca="1" si="125"/>
        <v>9.5419218333017444</v>
      </c>
      <c r="O1617" s="92">
        <f t="shared" si="126"/>
        <v>0.22456744929913935</v>
      </c>
      <c r="P1617" s="92">
        <f t="shared" si="127"/>
        <v>9.5467029720846259</v>
      </c>
      <c r="Q1617" s="92">
        <f t="shared" ca="1" si="128"/>
        <v>0.99949918429463425</v>
      </c>
      <c r="R1617" s="92">
        <f t="shared" ca="1" si="129"/>
        <v>10.024976818475182</v>
      </c>
    </row>
    <row r="1618" spans="1:18" x14ac:dyDescent="0.3">
      <c r="A1618" s="107">
        <v>40970.75</v>
      </c>
      <c r="B1618" s="92">
        <v>9.57</v>
      </c>
      <c r="C1618" s="92">
        <v>9.4700000000000006</v>
      </c>
      <c r="D1618" s="92">
        <v>9.2899999999999991</v>
      </c>
      <c r="E1618" s="92">
        <v>9.14</v>
      </c>
      <c r="F1618" s="92">
        <v>8.99</v>
      </c>
      <c r="G1618" s="92">
        <v>8.8000000000000007</v>
      </c>
      <c r="H1618" s="92">
        <v>8.58</v>
      </c>
      <c r="I1618" s="92">
        <v>8.32</v>
      </c>
      <c r="J1618" s="92">
        <v>7.95</v>
      </c>
      <c r="K1618" s="92">
        <v>7.27</v>
      </c>
      <c r="L1618" s="92">
        <v>9.06</v>
      </c>
      <c r="N1618" s="92">
        <f t="shared" ca="1" si="125"/>
        <v>8.6657568451914386</v>
      </c>
      <c r="O1618" s="92">
        <f t="shared" si="126"/>
        <v>0.23396145750518904</v>
      </c>
      <c r="P1618" s="92">
        <f t="shared" si="127"/>
        <v>8.7681368625259903</v>
      </c>
      <c r="Q1618" s="92">
        <f t="shared" ca="1" si="128"/>
        <v>0.9883236291883043</v>
      </c>
      <c r="R1618" s="92">
        <f t="shared" ca="1" si="129"/>
        <v>8.9542120804460374</v>
      </c>
    </row>
    <row r="1619" spans="1:18" x14ac:dyDescent="0.3">
      <c r="A1619" s="107">
        <v>40970.756944444445</v>
      </c>
      <c r="B1619" s="92">
        <v>8.73</v>
      </c>
      <c r="C1619" s="92">
        <v>8.67</v>
      </c>
      <c r="D1619" s="92">
        <v>8.57</v>
      </c>
      <c r="E1619" s="92">
        <v>8.4499999999999993</v>
      </c>
      <c r="F1619" s="92">
        <v>8.33</v>
      </c>
      <c r="G1619" s="92">
        <v>8.19</v>
      </c>
      <c r="H1619" s="92">
        <v>8.0399999999999991</v>
      </c>
      <c r="I1619" s="92">
        <v>7.83</v>
      </c>
      <c r="J1619" s="92">
        <v>7.56</v>
      </c>
      <c r="K1619" s="92">
        <v>6.9</v>
      </c>
      <c r="L1619" s="92">
        <v>8.3699999999999992</v>
      </c>
      <c r="N1619" s="92">
        <f t="shared" ca="1" si="125"/>
        <v>8.0854194290276773</v>
      </c>
      <c r="O1619" s="92">
        <f t="shared" si="126"/>
        <v>0.17081787592156597</v>
      </c>
      <c r="P1619" s="92">
        <f t="shared" si="127"/>
        <v>8.168338364698311</v>
      </c>
      <c r="Q1619" s="92">
        <f t="shared" ca="1" si="128"/>
        <v>0.98984873887827785</v>
      </c>
      <c r="R1619" s="92">
        <f t="shared" ca="1" si="129"/>
        <v>8.2850339444111842</v>
      </c>
    </row>
    <row r="1620" spans="1:18" x14ac:dyDescent="0.3">
      <c r="A1620" s="107">
        <v>40970.763888888891</v>
      </c>
      <c r="B1620" s="92">
        <v>9.33</v>
      </c>
      <c r="C1620" s="92">
        <v>9.2799999999999994</v>
      </c>
      <c r="D1620" s="92">
        <v>9.19</v>
      </c>
      <c r="E1620" s="92">
        <v>9.06</v>
      </c>
      <c r="F1620" s="92">
        <v>8.91</v>
      </c>
      <c r="G1620" s="92">
        <v>8.75</v>
      </c>
      <c r="H1620" s="92">
        <v>8.57</v>
      </c>
      <c r="I1620" s="92">
        <v>8.35</v>
      </c>
      <c r="J1620" s="92">
        <v>8.01</v>
      </c>
      <c r="K1620" s="92">
        <v>7.33</v>
      </c>
      <c r="L1620" s="92">
        <v>8.93</v>
      </c>
      <c r="N1620" s="92">
        <f t="shared" ca="1" si="125"/>
        <v>8.6322362246684534</v>
      </c>
      <c r="O1620" s="92">
        <f t="shared" si="126"/>
        <v>0.19208279467813349</v>
      </c>
      <c r="P1620" s="92">
        <f t="shared" si="127"/>
        <v>8.7239804979656039</v>
      </c>
      <c r="Q1620" s="92">
        <f t="shared" ca="1" si="128"/>
        <v>0.98948366822707312</v>
      </c>
      <c r="R1620" s="92">
        <f t="shared" ca="1" si="129"/>
        <v>8.8360891572677627</v>
      </c>
    </row>
    <row r="1621" spans="1:18" x14ac:dyDescent="0.3">
      <c r="A1621" s="107">
        <v>40970.770833333336</v>
      </c>
      <c r="B1621" s="92">
        <v>8.02</v>
      </c>
      <c r="C1621" s="92">
        <v>7.91</v>
      </c>
      <c r="D1621" s="92">
        <v>7.74</v>
      </c>
      <c r="E1621" s="92">
        <v>7.56</v>
      </c>
      <c r="F1621" s="92">
        <v>7.35</v>
      </c>
      <c r="G1621" s="92">
        <v>7.1</v>
      </c>
      <c r="H1621" s="92">
        <v>6.89</v>
      </c>
      <c r="I1621" s="92">
        <v>6.63</v>
      </c>
      <c r="J1621" s="92">
        <v>6.28</v>
      </c>
      <c r="K1621" s="92">
        <v>5.62</v>
      </c>
      <c r="L1621" s="92">
        <v>7.17</v>
      </c>
      <c r="N1621" s="92">
        <f t="shared" ca="1" si="125"/>
        <v>7.0197501053590505</v>
      </c>
      <c r="O1621" s="92">
        <f t="shared" si="126"/>
        <v>0.27744852110314394</v>
      </c>
      <c r="P1621" s="92">
        <f t="shared" si="127"/>
        <v>7.0695241379454803</v>
      </c>
      <c r="Q1621" s="92">
        <f t="shared" ca="1" si="128"/>
        <v>0.99295935177315986</v>
      </c>
      <c r="R1621" s="92">
        <f t="shared" ca="1" si="129"/>
        <v>7.119518552213556</v>
      </c>
    </row>
    <row r="1622" spans="1:18" x14ac:dyDescent="0.3">
      <c r="A1622" s="107">
        <v>40970.777777777781</v>
      </c>
      <c r="B1622" s="92">
        <v>7.75</v>
      </c>
      <c r="C1622" s="92">
        <v>7.66</v>
      </c>
      <c r="D1622" s="92">
        <v>7.55</v>
      </c>
      <c r="E1622" s="92">
        <v>7.46</v>
      </c>
      <c r="F1622" s="92">
        <v>7.37</v>
      </c>
      <c r="G1622" s="92">
        <v>7.24</v>
      </c>
      <c r="H1622" s="92">
        <v>7.05</v>
      </c>
      <c r="I1622" s="92">
        <v>6.79</v>
      </c>
      <c r="J1622" s="92">
        <v>6.47</v>
      </c>
      <c r="K1622" s="92">
        <v>5.85</v>
      </c>
      <c r="L1622" s="92">
        <v>7.39</v>
      </c>
      <c r="N1622" s="92">
        <f t="shared" ca="1" si="125"/>
        <v>7.0785122116765713</v>
      </c>
      <c r="O1622" s="92">
        <f t="shared" si="126"/>
        <v>0.24575093470806819</v>
      </c>
      <c r="P1622" s="92">
        <f t="shared" si="127"/>
        <v>7.2124668675121795</v>
      </c>
      <c r="Q1622" s="92">
        <f t="shared" ca="1" si="128"/>
        <v>0.98142734541506271</v>
      </c>
      <c r="R1622" s="92">
        <f t="shared" ca="1" si="129"/>
        <v>7.2527480826173134</v>
      </c>
    </row>
    <row r="1623" spans="1:18" x14ac:dyDescent="0.3">
      <c r="A1623" s="107">
        <v>40970.784722222219</v>
      </c>
      <c r="B1623" s="92">
        <v>9.58</v>
      </c>
      <c r="C1623" s="92">
        <v>9.5500000000000007</v>
      </c>
      <c r="D1623" s="92">
        <v>9.51</v>
      </c>
      <c r="E1623" s="92">
        <v>9.4600000000000009</v>
      </c>
      <c r="F1623" s="92">
        <v>9.3699999999999992</v>
      </c>
      <c r="G1623" s="92">
        <v>9.2100000000000009</v>
      </c>
      <c r="H1623" s="92">
        <v>8.9499999999999993</v>
      </c>
      <c r="I1623" s="92">
        <v>8.6199999999999992</v>
      </c>
      <c r="J1623" s="92">
        <v>8.23</v>
      </c>
      <c r="K1623" s="92">
        <v>7.61</v>
      </c>
      <c r="L1623" s="92">
        <v>9.41</v>
      </c>
      <c r="N1623" s="92">
        <f t="shared" ca="1" si="125"/>
        <v>8.985285070665034</v>
      </c>
      <c r="O1623" s="92">
        <f t="shared" si="126"/>
        <v>0.26462775515343978</v>
      </c>
      <c r="P1623" s="92">
        <f t="shared" si="127"/>
        <v>9.1722902726479241</v>
      </c>
      <c r="Q1623" s="92">
        <f t="shared" ca="1" si="128"/>
        <v>0.97961194026528509</v>
      </c>
      <c r="R1623" s="92">
        <f t="shared" ca="1" si="129"/>
        <v>9.2181483578963324</v>
      </c>
    </row>
    <row r="1624" spans="1:18" x14ac:dyDescent="0.3">
      <c r="A1624" s="107">
        <v>40970.791666666664</v>
      </c>
      <c r="B1624" s="92">
        <v>10.24</v>
      </c>
      <c r="C1624" s="92">
        <v>10.199999999999999</v>
      </c>
      <c r="D1624" s="92">
        <v>10.15</v>
      </c>
      <c r="E1624" s="92">
        <v>10.01</v>
      </c>
      <c r="F1624" s="92">
        <v>9.8000000000000007</v>
      </c>
      <c r="G1624" s="92">
        <v>9.51</v>
      </c>
      <c r="H1624" s="92">
        <v>9.1300000000000008</v>
      </c>
      <c r="I1624" s="92">
        <v>8.75</v>
      </c>
      <c r="J1624" s="92">
        <v>8.43</v>
      </c>
      <c r="K1624" s="92">
        <v>7.82</v>
      </c>
      <c r="L1624" s="92">
        <v>9.68</v>
      </c>
      <c r="N1624" s="92">
        <f t="shared" ca="1" si="125"/>
        <v>9.3285009036370852</v>
      </c>
      <c r="O1624" s="92">
        <f t="shared" si="126"/>
        <v>0.37683052535403078</v>
      </c>
      <c r="P1624" s="92">
        <f t="shared" si="127"/>
        <v>9.4546002859320204</v>
      </c>
      <c r="Q1624" s="92">
        <f t="shared" ca="1" si="128"/>
        <v>0.98666264268384096</v>
      </c>
      <c r="R1624" s="92">
        <f t="shared" ca="1" si="129"/>
        <v>9.5508943811795799</v>
      </c>
    </row>
    <row r="1625" spans="1:18" x14ac:dyDescent="0.3">
      <c r="A1625" s="107">
        <v>40970.798611111109</v>
      </c>
      <c r="B1625" s="92">
        <v>9.98</v>
      </c>
      <c r="C1625" s="92">
        <v>9.92</v>
      </c>
      <c r="D1625" s="92">
        <v>9.8000000000000007</v>
      </c>
      <c r="E1625" s="92">
        <v>9.59</v>
      </c>
      <c r="F1625" s="92">
        <v>9.31</v>
      </c>
      <c r="G1625" s="92">
        <v>8.94</v>
      </c>
      <c r="H1625" s="92">
        <v>8.4700000000000006</v>
      </c>
      <c r="I1625" s="92">
        <v>7.9</v>
      </c>
      <c r="J1625" s="92">
        <v>7.32</v>
      </c>
      <c r="K1625" s="92">
        <v>6.42</v>
      </c>
      <c r="L1625" s="92">
        <v>9.0500000000000007</v>
      </c>
      <c r="N1625" s="92">
        <f t="shared" ca="1" si="125"/>
        <v>8.6613440233861265</v>
      </c>
      <c r="O1625" s="92">
        <f t="shared" si="126"/>
        <v>0.49906008289998949</v>
      </c>
      <c r="P1625" s="92">
        <f t="shared" si="127"/>
        <v>8.8710934922192468</v>
      </c>
      <c r="Q1625" s="92">
        <f t="shared" ca="1" si="128"/>
        <v>0.97635584958978394</v>
      </c>
      <c r="R1625" s="92">
        <f t="shared" ca="1" si="129"/>
        <v>8.8360204387875445</v>
      </c>
    </row>
    <row r="1626" spans="1:18" x14ac:dyDescent="0.3">
      <c r="A1626" s="107">
        <v>40970.805555555555</v>
      </c>
      <c r="B1626" s="92">
        <v>8.86</v>
      </c>
      <c r="C1626" s="92">
        <v>8.7799999999999994</v>
      </c>
      <c r="D1626" s="92">
        <v>8.59</v>
      </c>
      <c r="E1626" s="92">
        <v>8.34</v>
      </c>
      <c r="F1626" s="92">
        <v>8.07</v>
      </c>
      <c r="G1626" s="92">
        <v>7.69</v>
      </c>
      <c r="H1626" s="92">
        <v>7.23</v>
      </c>
      <c r="I1626" s="92">
        <v>6.72</v>
      </c>
      <c r="J1626" s="92">
        <v>6.21</v>
      </c>
      <c r="K1626" s="92">
        <v>5.37</v>
      </c>
      <c r="L1626" s="92">
        <v>7.72</v>
      </c>
      <c r="N1626" s="92">
        <f t="shared" ca="1" si="125"/>
        <v>7.4611579532577599</v>
      </c>
      <c r="O1626" s="92">
        <f t="shared" si="126"/>
        <v>0.57000003790602272</v>
      </c>
      <c r="P1626" s="92">
        <f t="shared" si="127"/>
        <v>7.6223399042105555</v>
      </c>
      <c r="Q1626" s="92">
        <f t="shared" ca="1" si="128"/>
        <v>0.97885400638408171</v>
      </c>
      <c r="R1626" s="92">
        <f t="shared" ca="1" si="129"/>
        <v>7.5567529292851106</v>
      </c>
    </row>
    <row r="1627" spans="1:18" x14ac:dyDescent="0.3">
      <c r="A1627" s="107">
        <v>40970.8125</v>
      </c>
      <c r="B1627" s="92">
        <v>8.99</v>
      </c>
      <c r="C1627" s="92">
        <v>8.93</v>
      </c>
      <c r="D1627" s="92">
        <v>8.83</v>
      </c>
      <c r="E1627" s="92">
        <v>8.68</v>
      </c>
      <c r="F1627" s="92">
        <v>8.5</v>
      </c>
      <c r="G1627" s="92">
        <v>8.2799999999999994</v>
      </c>
      <c r="H1627" s="92">
        <v>7.96</v>
      </c>
      <c r="I1627" s="92">
        <v>7.6</v>
      </c>
      <c r="J1627" s="92">
        <v>7.23</v>
      </c>
      <c r="K1627" s="92">
        <v>6.71</v>
      </c>
      <c r="L1627" s="92">
        <v>8.51</v>
      </c>
      <c r="N1627" s="92">
        <f t="shared" ca="1" si="125"/>
        <v>8.0944186198949843</v>
      </c>
      <c r="O1627" s="92">
        <f t="shared" si="126"/>
        <v>0.36422385111732902</v>
      </c>
      <c r="P1627" s="92">
        <f t="shared" si="127"/>
        <v>8.2333746557365508</v>
      </c>
      <c r="Q1627" s="92">
        <f t="shared" ca="1" si="128"/>
        <v>0.98312283338828144</v>
      </c>
      <c r="R1627" s="92">
        <f t="shared" ca="1" si="129"/>
        <v>8.3663753121342754</v>
      </c>
    </row>
    <row r="1628" spans="1:18" x14ac:dyDescent="0.3">
      <c r="A1628" s="107">
        <v>40970.819444444445</v>
      </c>
      <c r="B1628" s="92">
        <v>9.33</v>
      </c>
      <c r="C1628" s="92">
        <v>9.27</v>
      </c>
      <c r="D1628" s="92">
        <v>9.1300000000000008</v>
      </c>
      <c r="E1628" s="92">
        <v>8.99</v>
      </c>
      <c r="F1628" s="92">
        <v>8.8699999999999992</v>
      </c>
      <c r="G1628" s="92">
        <v>8.74</v>
      </c>
      <c r="H1628" s="92">
        <v>8.6</v>
      </c>
      <c r="I1628" s="92">
        <v>8.42</v>
      </c>
      <c r="J1628" s="92">
        <v>8.18</v>
      </c>
      <c r="K1628" s="92">
        <v>7.67</v>
      </c>
      <c r="L1628" s="92">
        <v>8.94</v>
      </c>
      <c r="N1628" s="92">
        <f t="shared" ca="1" si="125"/>
        <v>8.6633810090162964</v>
      </c>
      <c r="O1628" s="92">
        <f t="shared" si="126"/>
        <v>0.1492232833952207</v>
      </c>
      <c r="P1628" s="92">
        <f t="shared" si="127"/>
        <v>8.7198026348460811</v>
      </c>
      <c r="Q1628" s="92">
        <f t="shared" ca="1" si="128"/>
        <v>0.9935294836141918</v>
      </c>
      <c r="R1628" s="92">
        <f t="shared" ca="1" si="129"/>
        <v>8.882153583510874</v>
      </c>
    </row>
    <row r="1629" spans="1:18" x14ac:dyDescent="0.3">
      <c r="A1629" s="107">
        <v>40970.826388888891</v>
      </c>
      <c r="B1629" s="92">
        <v>8.7899999999999991</v>
      </c>
      <c r="C1629" s="92">
        <v>8.7200000000000006</v>
      </c>
      <c r="D1629" s="92">
        <v>8.57</v>
      </c>
      <c r="E1629" s="92">
        <v>8.36</v>
      </c>
      <c r="F1629" s="92">
        <v>8.1300000000000008</v>
      </c>
      <c r="G1629" s="92">
        <v>7.91</v>
      </c>
      <c r="H1629" s="92">
        <v>7.66</v>
      </c>
      <c r="I1629" s="92">
        <v>7.41</v>
      </c>
      <c r="J1629" s="92">
        <v>7.13</v>
      </c>
      <c r="K1629" s="92">
        <v>6.58</v>
      </c>
      <c r="L1629" s="92">
        <v>8.14</v>
      </c>
      <c r="N1629" s="92">
        <f t="shared" ca="1" si="125"/>
        <v>7.8300789484151725</v>
      </c>
      <c r="O1629" s="92">
        <f t="shared" si="126"/>
        <v>0.29678157445606157</v>
      </c>
      <c r="P1629" s="92">
        <f t="shared" si="127"/>
        <v>7.8736868758855758</v>
      </c>
      <c r="Q1629" s="92">
        <f t="shared" ca="1" si="128"/>
        <v>0.99446156188862933</v>
      </c>
      <c r="R1629" s="92">
        <f t="shared" ca="1" si="129"/>
        <v>8.0949171137734428</v>
      </c>
    </row>
    <row r="1630" spans="1:18" x14ac:dyDescent="0.3">
      <c r="A1630" s="107">
        <v>40970.833333333336</v>
      </c>
      <c r="B1630" s="92">
        <v>6.97</v>
      </c>
      <c r="C1630" s="92">
        <v>6.82</v>
      </c>
      <c r="D1630" s="92">
        <v>6.46</v>
      </c>
      <c r="E1630" s="92">
        <v>6.1</v>
      </c>
      <c r="F1630" s="92">
        <v>5.78</v>
      </c>
      <c r="G1630" s="92">
        <v>5.4</v>
      </c>
      <c r="H1630" s="92">
        <v>5.07</v>
      </c>
      <c r="I1630" s="92">
        <v>4.78</v>
      </c>
      <c r="J1630" s="92">
        <v>4.47</v>
      </c>
      <c r="K1630" s="92">
        <v>3.92</v>
      </c>
      <c r="L1630" s="92">
        <v>5.2</v>
      </c>
      <c r="N1630" s="92">
        <f t="shared" ca="1" si="125"/>
        <v>5.388128839532448</v>
      </c>
      <c r="O1630" s="92">
        <f t="shared" si="126"/>
        <v>0.58271922306963841</v>
      </c>
      <c r="P1630" s="92">
        <f t="shared" si="127"/>
        <v>5.3514329493111825</v>
      </c>
      <c r="Q1630" s="92">
        <f t="shared" ca="1" si="128"/>
        <v>1.0068572082597034</v>
      </c>
      <c r="R1630" s="92">
        <f t="shared" ca="1" si="129"/>
        <v>5.2356574829504581</v>
      </c>
    </row>
    <row r="1631" spans="1:18" x14ac:dyDescent="0.3">
      <c r="A1631" s="107">
        <v>40970.840277777781</v>
      </c>
      <c r="B1631" s="92">
        <v>7.12</v>
      </c>
      <c r="C1631" s="92">
        <v>6.99</v>
      </c>
      <c r="D1631" s="92">
        <v>6.73</v>
      </c>
      <c r="E1631" s="92">
        <v>6.41</v>
      </c>
      <c r="F1631" s="92">
        <v>6.05</v>
      </c>
      <c r="G1631" s="92">
        <v>5.61</v>
      </c>
      <c r="H1631" s="92">
        <v>5.12</v>
      </c>
      <c r="I1631" s="92">
        <v>4.6399999999999997</v>
      </c>
      <c r="J1631" s="92">
        <v>4.3</v>
      </c>
      <c r="K1631" s="92">
        <v>3.95</v>
      </c>
      <c r="L1631" s="92">
        <v>5.62</v>
      </c>
      <c r="N1631" s="92">
        <f t="shared" ca="1" si="125"/>
        <v>5.4963576753313603</v>
      </c>
      <c r="O1631" s="92">
        <f t="shared" si="126"/>
        <v>0.84459156202102426</v>
      </c>
      <c r="P1631" s="92">
        <f t="shared" si="127"/>
        <v>5.5370175886932502</v>
      </c>
      <c r="Q1631" s="92">
        <f t="shared" ca="1" si="128"/>
        <v>0.99265671226240659</v>
      </c>
      <c r="R1631" s="92">
        <f t="shared" ca="1" si="129"/>
        <v>5.5787307229147247</v>
      </c>
    </row>
    <row r="1632" spans="1:18" x14ac:dyDescent="0.3">
      <c r="A1632" s="107">
        <v>40970.847222222219</v>
      </c>
      <c r="B1632" s="92">
        <v>9.01</v>
      </c>
      <c r="C1632" s="92">
        <v>8.9700000000000006</v>
      </c>
      <c r="D1632" s="92">
        <v>8.8000000000000007</v>
      </c>
      <c r="E1632" s="92">
        <v>8.5500000000000007</v>
      </c>
      <c r="F1632" s="92">
        <v>8.2899999999999991</v>
      </c>
      <c r="G1632" s="92">
        <v>8</v>
      </c>
      <c r="H1632" s="92">
        <v>7.68</v>
      </c>
      <c r="I1632" s="92">
        <v>7.34</v>
      </c>
      <c r="J1632" s="92">
        <v>6.97</v>
      </c>
      <c r="K1632" s="92">
        <v>6.31</v>
      </c>
      <c r="L1632" s="92">
        <v>8.19</v>
      </c>
      <c r="N1632" s="92">
        <f t="shared" ca="1" si="125"/>
        <v>7.8818658474420964</v>
      </c>
      <c r="O1632" s="92">
        <f t="shared" si="126"/>
        <v>0.37723539660914229</v>
      </c>
      <c r="P1632" s="92">
        <f t="shared" si="127"/>
        <v>7.9533467404470741</v>
      </c>
      <c r="Q1632" s="92">
        <f t="shared" ca="1" si="128"/>
        <v>0.99101247621438926</v>
      </c>
      <c r="R1632" s="92">
        <f t="shared" ca="1" si="129"/>
        <v>8.116392180195847</v>
      </c>
    </row>
    <row r="1633" spans="1:18" x14ac:dyDescent="0.3">
      <c r="A1633" s="107">
        <v>40970.854166666664</v>
      </c>
      <c r="B1633" s="92">
        <v>8.31</v>
      </c>
      <c r="C1633" s="92">
        <v>8.23</v>
      </c>
      <c r="D1633" s="92">
        <v>8.01</v>
      </c>
      <c r="E1633" s="92">
        <v>7.78</v>
      </c>
      <c r="F1633" s="92">
        <v>7.54</v>
      </c>
      <c r="G1633" s="92">
        <v>7.28</v>
      </c>
      <c r="H1633" s="92">
        <v>7.04</v>
      </c>
      <c r="I1633" s="92">
        <v>6.81</v>
      </c>
      <c r="J1633" s="92">
        <v>6.55</v>
      </c>
      <c r="K1633" s="92">
        <v>6.03</v>
      </c>
      <c r="L1633" s="92">
        <v>7.47</v>
      </c>
      <c r="N1633" s="92">
        <f t="shared" ca="1" si="125"/>
        <v>7.2414155984205415</v>
      </c>
      <c r="O1633" s="92">
        <f t="shared" si="126"/>
        <v>0.30978265945161404</v>
      </c>
      <c r="P1633" s="92">
        <f t="shared" si="127"/>
        <v>7.2451185168398498</v>
      </c>
      <c r="Q1633" s="92">
        <f t="shared" ca="1" si="128"/>
        <v>0.9994889085098192</v>
      </c>
      <c r="R1633" s="92">
        <f t="shared" ca="1" si="129"/>
        <v>7.4661821465683493</v>
      </c>
    </row>
    <row r="1634" spans="1:18" x14ac:dyDescent="0.3">
      <c r="A1634" s="107">
        <v>40970.861111111109</v>
      </c>
      <c r="B1634" s="92">
        <v>7.27</v>
      </c>
      <c r="C1634" s="92">
        <v>7.1</v>
      </c>
      <c r="D1634" s="92">
        <v>6.74</v>
      </c>
      <c r="E1634" s="92">
        <v>6.35</v>
      </c>
      <c r="F1634" s="92">
        <v>6.01</v>
      </c>
      <c r="G1634" s="92">
        <v>5.61</v>
      </c>
      <c r="H1634" s="92">
        <v>5.22</v>
      </c>
      <c r="I1634" s="92">
        <v>4.88</v>
      </c>
      <c r="J1634" s="92">
        <v>4.5599999999999996</v>
      </c>
      <c r="K1634" s="92">
        <v>4.04</v>
      </c>
      <c r="L1634" s="92">
        <v>5.44</v>
      </c>
      <c r="N1634" s="92">
        <f t="shared" ca="1" si="125"/>
        <v>5.5732762639546136</v>
      </c>
      <c r="O1634" s="92">
        <f t="shared" si="126"/>
        <v>0.66584355263349293</v>
      </c>
      <c r="P1634" s="92">
        <f t="shared" si="127"/>
        <v>5.5523838434944546</v>
      </c>
      <c r="Q1634" s="92">
        <f t="shared" ca="1" si="128"/>
        <v>1.0037627838868954</v>
      </c>
      <c r="R1634" s="92">
        <f t="shared" ca="1" si="129"/>
        <v>5.4604695443447113</v>
      </c>
    </row>
    <row r="1635" spans="1:18" x14ac:dyDescent="0.3">
      <c r="A1635" s="107">
        <v>40970.868055555555</v>
      </c>
      <c r="B1635" s="92">
        <v>7.34</v>
      </c>
      <c r="C1635" s="92">
        <v>7.2</v>
      </c>
      <c r="D1635" s="92">
        <v>6.85</v>
      </c>
      <c r="E1635" s="92">
        <v>6.4</v>
      </c>
      <c r="F1635" s="92">
        <v>5.94</v>
      </c>
      <c r="G1635" s="92">
        <v>5.49</v>
      </c>
      <c r="H1635" s="92">
        <v>5.08</v>
      </c>
      <c r="I1635" s="92">
        <v>4.66</v>
      </c>
      <c r="J1635" s="92">
        <v>4.29</v>
      </c>
      <c r="K1635" s="92">
        <v>3.89</v>
      </c>
      <c r="L1635" s="92">
        <v>5.83</v>
      </c>
      <c r="N1635" s="92">
        <f t="shared" ca="1" si="125"/>
        <v>5.4778436311150465</v>
      </c>
      <c r="O1635" s="92">
        <f t="shared" si="126"/>
        <v>0.71725739600156957</v>
      </c>
      <c r="P1635" s="92">
        <f t="shared" si="127"/>
        <v>5.4292867029415754</v>
      </c>
      <c r="Q1635" s="92">
        <f t="shared" ca="1" si="128"/>
        <v>1.0089435188875111</v>
      </c>
      <c r="R1635" s="92">
        <f t="shared" ca="1" si="129"/>
        <v>5.8821407151141898</v>
      </c>
    </row>
    <row r="1636" spans="1:18" x14ac:dyDescent="0.3">
      <c r="A1636" s="107">
        <v>40970.875</v>
      </c>
      <c r="B1636" s="92">
        <v>8.43</v>
      </c>
      <c r="C1636" s="92">
        <v>8.31</v>
      </c>
      <c r="D1636" s="92">
        <v>8.09</v>
      </c>
      <c r="E1636" s="92">
        <v>7.83</v>
      </c>
      <c r="F1636" s="92">
        <v>7.53</v>
      </c>
      <c r="G1636" s="92">
        <v>7.17</v>
      </c>
      <c r="H1636" s="92">
        <v>6.74</v>
      </c>
      <c r="I1636" s="92">
        <v>6.3</v>
      </c>
      <c r="J1636" s="92">
        <v>5.88</v>
      </c>
      <c r="K1636" s="92">
        <v>5.35</v>
      </c>
      <c r="L1636" s="92">
        <v>7.31</v>
      </c>
      <c r="N1636" s="92">
        <f t="shared" ca="1" si="125"/>
        <v>7.0120491308156794</v>
      </c>
      <c r="O1636" s="92">
        <f t="shared" si="126"/>
        <v>0.57151539608382584</v>
      </c>
      <c r="P1636" s="92">
        <f t="shared" si="127"/>
        <v>7.1067481285292109</v>
      </c>
      <c r="Q1636" s="92">
        <f t="shared" ca="1" si="128"/>
        <v>0.98667477783075308</v>
      </c>
      <c r="R1636" s="92">
        <f t="shared" ca="1" si="129"/>
        <v>7.212592625942805</v>
      </c>
    </row>
    <row r="1637" spans="1:18" x14ac:dyDescent="0.3">
      <c r="A1637" s="107">
        <v>40970.881944444445</v>
      </c>
      <c r="B1637" s="92">
        <v>8.61</v>
      </c>
      <c r="C1637" s="92">
        <v>8.4700000000000006</v>
      </c>
      <c r="D1637" s="92">
        <v>8.2100000000000009</v>
      </c>
      <c r="E1637" s="92">
        <v>7.97</v>
      </c>
      <c r="F1637" s="92">
        <v>7.77</v>
      </c>
      <c r="G1637" s="92">
        <v>7.53</v>
      </c>
      <c r="H1637" s="92">
        <v>7.22</v>
      </c>
      <c r="I1637" s="92">
        <v>6.82</v>
      </c>
      <c r="J1637" s="92">
        <v>6.38</v>
      </c>
      <c r="K1637" s="92">
        <v>5.74</v>
      </c>
      <c r="L1637" s="92">
        <v>7.64</v>
      </c>
      <c r="N1637" s="92">
        <f t="shared" ca="1" si="125"/>
        <v>7.351956037864543</v>
      </c>
      <c r="O1637" s="92">
        <f t="shared" si="126"/>
        <v>0.38849178730040312</v>
      </c>
      <c r="P1637" s="92">
        <f t="shared" si="127"/>
        <v>7.48478125259106</v>
      </c>
      <c r="Q1637" s="92">
        <f t="shared" ca="1" si="128"/>
        <v>0.9822539617065581</v>
      </c>
      <c r="R1637" s="92">
        <f t="shared" ca="1" si="129"/>
        <v>7.5044202674381033</v>
      </c>
    </row>
    <row r="1638" spans="1:18" x14ac:dyDescent="0.3">
      <c r="A1638" s="107">
        <v>40970.888888888891</v>
      </c>
      <c r="B1638" s="92">
        <v>7.6</v>
      </c>
      <c r="C1638" s="92">
        <v>7.41</v>
      </c>
      <c r="D1638" s="92">
        <v>7.01</v>
      </c>
      <c r="E1638" s="92">
        <v>6.62</v>
      </c>
      <c r="F1638" s="92">
        <v>6.24</v>
      </c>
      <c r="G1638" s="92">
        <v>5.83</v>
      </c>
      <c r="H1638" s="92">
        <v>5.42</v>
      </c>
      <c r="I1638" s="92">
        <v>5.0199999999999996</v>
      </c>
      <c r="J1638" s="92">
        <v>4.6100000000000003</v>
      </c>
      <c r="K1638" s="92">
        <v>3.91</v>
      </c>
      <c r="L1638" s="92">
        <v>5.95</v>
      </c>
      <c r="N1638" s="92">
        <f t="shared" ca="1" si="125"/>
        <v>5.7565560664048263</v>
      </c>
      <c r="O1638" s="92">
        <f t="shared" si="126"/>
        <v>0.67386350016294294</v>
      </c>
      <c r="P1638" s="92">
        <f t="shared" si="127"/>
        <v>5.7694069577748408</v>
      </c>
      <c r="Q1638" s="92">
        <f t="shared" ca="1" si="128"/>
        <v>0.99777258018647885</v>
      </c>
      <c r="R1638" s="92">
        <f t="shared" ca="1" si="129"/>
        <v>5.9367468521095494</v>
      </c>
    </row>
    <row r="1639" spans="1:18" x14ac:dyDescent="0.3">
      <c r="A1639" s="107">
        <v>40970.895833333336</v>
      </c>
      <c r="B1639" s="92">
        <v>7.8</v>
      </c>
      <c r="C1639" s="92">
        <v>7.66</v>
      </c>
      <c r="D1639" s="92">
        <v>7.32</v>
      </c>
      <c r="E1639" s="92">
        <v>6.91</v>
      </c>
      <c r="F1639" s="92">
        <v>6.49</v>
      </c>
      <c r="G1639" s="92">
        <v>6.07</v>
      </c>
      <c r="H1639" s="92">
        <v>5.68</v>
      </c>
      <c r="I1639" s="92">
        <v>5.27</v>
      </c>
      <c r="J1639" s="92">
        <v>4.8099999999999996</v>
      </c>
      <c r="K1639" s="92">
        <v>4.0599999999999996</v>
      </c>
      <c r="L1639" s="92">
        <v>6.18</v>
      </c>
      <c r="N1639" s="92">
        <f t="shared" ca="1" si="125"/>
        <v>6.005728647155876</v>
      </c>
      <c r="O1639" s="92">
        <f t="shared" si="126"/>
        <v>0.61366946265688482</v>
      </c>
      <c r="P1639" s="92">
        <f t="shared" si="127"/>
        <v>6.0125211869994848</v>
      </c>
      <c r="Q1639" s="92">
        <f t="shared" ca="1" si="128"/>
        <v>0.99887026762445408</v>
      </c>
      <c r="R1639" s="92">
        <f t="shared" ca="1" si="129"/>
        <v>6.1730182539191256</v>
      </c>
    </row>
    <row r="1640" spans="1:18" x14ac:dyDescent="0.3">
      <c r="A1640" s="107">
        <v>40970.902777777781</v>
      </c>
      <c r="B1640" s="92">
        <v>8.51</v>
      </c>
      <c r="C1640" s="92">
        <v>8.26</v>
      </c>
      <c r="D1640" s="92">
        <v>7.72</v>
      </c>
      <c r="E1640" s="92">
        <v>7.19</v>
      </c>
      <c r="F1640" s="92">
        <v>6.72</v>
      </c>
      <c r="G1640" s="92">
        <v>6.27</v>
      </c>
      <c r="H1640" s="92">
        <v>5.87</v>
      </c>
      <c r="I1640" s="92">
        <v>5.44</v>
      </c>
      <c r="J1640" s="92">
        <v>5.04</v>
      </c>
      <c r="K1640" s="92">
        <v>4.51</v>
      </c>
      <c r="L1640" s="92">
        <v>6.39</v>
      </c>
      <c r="N1640" s="92">
        <f t="shared" ca="1" si="125"/>
        <v>6.2706203414402211</v>
      </c>
      <c r="O1640" s="92">
        <f t="shared" si="126"/>
        <v>0.60918156462506667</v>
      </c>
      <c r="P1640" s="92">
        <f t="shared" si="127"/>
        <v>6.2110594796495713</v>
      </c>
      <c r="Q1640" s="92">
        <f t="shared" ca="1" si="128"/>
        <v>1.0095894850123075</v>
      </c>
      <c r="R1640" s="92">
        <f t="shared" ca="1" si="129"/>
        <v>6.451276809228645</v>
      </c>
    </row>
    <row r="1641" spans="1:18" x14ac:dyDescent="0.3">
      <c r="A1641" s="107">
        <v>40970.909722222219</v>
      </c>
      <c r="B1641" s="92">
        <v>7.83</v>
      </c>
      <c r="C1641" s="92">
        <v>7.57</v>
      </c>
      <c r="D1641" s="92">
        <v>7.1</v>
      </c>
      <c r="E1641" s="92">
        <v>6.61</v>
      </c>
      <c r="F1641" s="92">
        <v>6.11</v>
      </c>
      <c r="G1641" s="92">
        <v>5.57</v>
      </c>
      <c r="H1641" s="92">
        <v>5.04</v>
      </c>
      <c r="I1641" s="92">
        <v>4.53</v>
      </c>
      <c r="J1641" s="92">
        <v>4.05</v>
      </c>
      <c r="K1641" s="92">
        <v>3.44</v>
      </c>
      <c r="L1641" s="92">
        <v>5.73</v>
      </c>
      <c r="N1641" s="92">
        <f t="shared" ca="1" si="125"/>
        <v>5.5039042652397772</v>
      </c>
      <c r="O1641" s="92">
        <f t="shared" si="126"/>
        <v>0.92399648517641397</v>
      </c>
      <c r="P1641" s="92">
        <f t="shared" si="127"/>
        <v>5.4907740597599339</v>
      </c>
      <c r="Q1641" s="92">
        <f t="shared" ca="1" si="128"/>
        <v>1.0023913213942037</v>
      </c>
      <c r="R1641" s="92">
        <f t="shared" ca="1" si="129"/>
        <v>5.7437022715887878</v>
      </c>
    </row>
    <row r="1642" spans="1:18" x14ac:dyDescent="0.3">
      <c r="A1642" s="107">
        <v>40970.916666666664</v>
      </c>
      <c r="B1642" s="92">
        <v>8.0500000000000007</v>
      </c>
      <c r="C1642" s="92">
        <v>7.93</v>
      </c>
      <c r="D1642" s="92">
        <v>7.62</v>
      </c>
      <c r="E1642" s="92">
        <v>7.19</v>
      </c>
      <c r="F1642" s="92">
        <v>6.68</v>
      </c>
      <c r="G1642" s="92">
        <v>6.12</v>
      </c>
      <c r="H1642" s="92">
        <v>5.58</v>
      </c>
      <c r="I1642" s="92">
        <v>5.08</v>
      </c>
      <c r="J1642" s="92">
        <v>4.66</v>
      </c>
      <c r="K1642" s="92">
        <v>4.0199999999999996</v>
      </c>
      <c r="L1642" s="92">
        <v>6.27</v>
      </c>
      <c r="N1642" s="92">
        <f t="shared" ca="1" si="125"/>
        <v>6.0563032638937928</v>
      </c>
      <c r="O1642" s="92">
        <f t="shared" si="126"/>
        <v>0.85362036973564537</v>
      </c>
      <c r="P1642" s="92">
        <f t="shared" si="127"/>
        <v>6.0395373243325796</v>
      </c>
      <c r="Q1642" s="92">
        <f t="shared" ca="1" si="128"/>
        <v>1.0027760304574433</v>
      </c>
      <c r="R1642" s="92">
        <f t="shared" ca="1" si="129"/>
        <v>6.2874057109681694</v>
      </c>
    </row>
    <row r="1643" spans="1:18" x14ac:dyDescent="0.3">
      <c r="A1643" s="107">
        <v>40970.923611111109</v>
      </c>
      <c r="B1643" s="92">
        <v>8.9700000000000006</v>
      </c>
      <c r="C1643" s="92">
        <v>8.8000000000000007</v>
      </c>
      <c r="D1643" s="92">
        <v>8.4499999999999993</v>
      </c>
      <c r="E1643" s="92">
        <v>8.07</v>
      </c>
      <c r="F1643" s="92">
        <v>7.64</v>
      </c>
      <c r="G1643" s="92">
        <v>7.21</v>
      </c>
      <c r="H1643" s="92">
        <v>6.85</v>
      </c>
      <c r="I1643" s="92">
        <v>6.51</v>
      </c>
      <c r="J1643" s="92">
        <v>6.16</v>
      </c>
      <c r="K1643" s="92">
        <v>5.59</v>
      </c>
      <c r="L1643" s="92">
        <v>7.41</v>
      </c>
      <c r="N1643" s="92">
        <f t="shared" ca="1" si="125"/>
        <v>7.2134538747356078</v>
      </c>
      <c r="O1643" s="92">
        <f t="shared" si="126"/>
        <v>0.47332596173586639</v>
      </c>
      <c r="P1643" s="92">
        <f t="shared" si="127"/>
        <v>7.1572828397603354</v>
      </c>
      <c r="Q1643" s="92">
        <f t="shared" ca="1" si="128"/>
        <v>1.0078480949031705</v>
      </c>
      <c r="R1643" s="92">
        <f t="shared" ca="1" si="129"/>
        <v>7.4681543832324939</v>
      </c>
    </row>
    <row r="1644" spans="1:18" x14ac:dyDescent="0.3">
      <c r="A1644" s="107">
        <v>40970.930555555555</v>
      </c>
      <c r="B1644" s="92">
        <v>8.31</v>
      </c>
      <c r="C1644" s="92">
        <v>8.14</v>
      </c>
      <c r="D1644" s="92">
        <v>7.78</v>
      </c>
      <c r="E1644" s="92">
        <v>7.41</v>
      </c>
      <c r="F1644" s="92">
        <v>7.06</v>
      </c>
      <c r="G1644" s="92">
        <v>6.71</v>
      </c>
      <c r="H1644" s="92">
        <v>6.38</v>
      </c>
      <c r="I1644" s="92">
        <v>6.03</v>
      </c>
      <c r="J1644" s="92">
        <v>5.67</v>
      </c>
      <c r="K1644" s="92">
        <v>5.16</v>
      </c>
      <c r="L1644" s="92">
        <v>6.94</v>
      </c>
      <c r="N1644" s="92">
        <f t="shared" ca="1" si="125"/>
        <v>6.6697155265670522</v>
      </c>
      <c r="O1644" s="92">
        <f t="shared" si="126"/>
        <v>0.46603070949506453</v>
      </c>
      <c r="P1644" s="92">
        <f t="shared" si="127"/>
        <v>6.6616921171925219</v>
      </c>
      <c r="Q1644" s="92">
        <f t="shared" ca="1" si="128"/>
        <v>1.0012044101158357</v>
      </c>
      <c r="R1644" s="92">
        <f t="shared" ca="1" si="129"/>
        <v>6.9483586062039002</v>
      </c>
    </row>
    <row r="1645" spans="1:18" x14ac:dyDescent="0.3">
      <c r="A1645" s="107">
        <v>40970.9375</v>
      </c>
      <c r="B1645" s="92">
        <v>7.42</v>
      </c>
      <c r="C1645" s="92">
        <v>7.18</v>
      </c>
      <c r="D1645" s="92">
        <v>6.71</v>
      </c>
      <c r="E1645" s="92">
        <v>6.24</v>
      </c>
      <c r="F1645" s="92">
        <v>5.83</v>
      </c>
      <c r="G1645" s="92">
        <v>5.43</v>
      </c>
      <c r="H1645" s="92">
        <v>5.03</v>
      </c>
      <c r="I1645" s="92">
        <v>4.68</v>
      </c>
      <c r="J1645" s="92">
        <v>4.29</v>
      </c>
      <c r="K1645" s="92">
        <v>3.68</v>
      </c>
      <c r="L1645" s="92">
        <v>5.56</v>
      </c>
      <c r="N1645" s="92">
        <f t="shared" ca="1" si="125"/>
        <v>5.4042769678329918</v>
      </c>
      <c r="O1645" s="92">
        <f t="shared" si="126"/>
        <v>0.70711223631110587</v>
      </c>
      <c r="P1645" s="92">
        <f t="shared" si="127"/>
        <v>5.3707949552947731</v>
      </c>
      <c r="Q1645" s="92">
        <f t="shared" ca="1" si="128"/>
        <v>1.0062340887739925</v>
      </c>
      <c r="R1645" s="92">
        <f t="shared" ca="1" si="129"/>
        <v>5.5946615335833974</v>
      </c>
    </row>
    <row r="1646" spans="1:18" x14ac:dyDescent="0.3">
      <c r="A1646" s="107">
        <v>40970.944444444445</v>
      </c>
      <c r="B1646" s="92">
        <v>7.46</v>
      </c>
      <c r="C1646" s="92">
        <v>7.27</v>
      </c>
      <c r="D1646" s="92">
        <v>6.96</v>
      </c>
      <c r="E1646" s="92">
        <v>6.66</v>
      </c>
      <c r="F1646" s="92">
        <v>6.29</v>
      </c>
      <c r="G1646" s="92">
        <v>5.83</v>
      </c>
      <c r="H1646" s="92">
        <v>5.36</v>
      </c>
      <c r="I1646" s="92">
        <v>4.8899999999999997</v>
      </c>
      <c r="J1646" s="92">
        <v>4.4400000000000004</v>
      </c>
      <c r="K1646" s="92">
        <v>3.88</v>
      </c>
      <c r="L1646" s="92">
        <v>6.13</v>
      </c>
      <c r="N1646" s="92">
        <f t="shared" ca="1" si="125"/>
        <v>5.7077084613045264</v>
      </c>
      <c r="O1646" s="92">
        <f t="shared" si="126"/>
        <v>0.77673265846550921</v>
      </c>
      <c r="P1646" s="92">
        <f t="shared" si="127"/>
        <v>5.7602126494692856</v>
      </c>
      <c r="Q1646" s="92">
        <f t="shared" ca="1" si="128"/>
        <v>0.99088502606416851</v>
      </c>
      <c r="R1646" s="92">
        <f t="shared" ca="1" si="129"/>
        <v>6.0741252097733529</v>
      </c>
    </row>
    <row r="1647" spans="1:18" x14ac:dyDescent="0.3">
      <c r="A1647" s="107">
        <v>40970.951388888891</v>
      </c>
      <c r="B1647" s="92">
        <v>7.85</v>
      </c>
      <c r="C1647" s="92">
        <v>7.71</v>
      </c>
      <c r="D1647" s="92">
        <v>7.42</v>
      </c>
      <c r="E1647" s="92">
        <v>7.11</v>
      </c>
      <c r="F1647" s="92">
        <v>6.77</v>
      </c>
      <c r="G1647" s="92">
        <v>6.38</v>
      </c>
      <c r="H1647" s="92">
        <v>6</v>
      </c>
      <c r="I1647" s="92">
        <v>5.63</v>
      </c>
      <c r="J1647" s="92">
        <v>5.24</v>
      </c>
      <c r="K1647" s="92">
        <v>4.7300000000000004</v>
      </c>
      <c r="L1647" s="92">
        <v>6.3</v>
      </c>
      <c r="N1647" s="92">
        <f t="shared" ca="1" si="125"/>
        <v>6.306831879853223</v>
      </c>
      <c r="O1647" s="92">
        <f t="shared" si="126"/>
        <v>0.56747614759092158</v>
      </c>
      <c r="P1647" s="92">
        <f t="shared" si="127"/>
        <v>6.3241133395065585</v>
      </c>
      <c r="Q1647" s="92">
        <f t="shared" ca="1" si="128"/>
        <v>0.99726737034496538</v>
      </c>
      <c r="R1647" s="92">
        <f t="shared" ca="1" si="129"/>
        <v>6.2827844331732816</v>
      </c>
    </row>
    <row r="1648" spans="1:18" x14ac:dyDescent="0.3">
      <c r="A1648" s="107">
        <v>40970.958333333336</v>
      </c>
      <c r="B1648" s="92">
        <v>8.07</v>
      </c>
      <c r="C1648" s="92">
        <v>7.92</v>
      </c>
      <c r="D1648" s="92">
        <v>7.56</v>
      </c>
      <c r="E1648" s="92">
        <v>7.12</v>
      </c>
      <c r="F1648" s="92">
        <v>6.7</v>
      </c>
      <c r="G1648" s="92">
        <v>6.28</v>
      </c>
      <c r="H1648" s="92">
        <v>5.91</v>
      </c>
      <c r="I1648" s="92">
        <v>5.58</v>
      </c>
      <c r="J1648" s="92">
        <v>5.25</v>
      </c>
      <c r="K1648" s="92">
        <v>4.68</v>
      </c>
      <c r="L1648" s="92">
        <v>6.41</v>
      </c>
      <c r="N1648" s="92">
        <f t="shared" ca="1" si="125"/>
        <v>6.2882942842741292</v>
      </c>
      <c r="O1648" s="92">
        <f t="shared" si="126"/>
        <v>0.56115088751550102</v>
      </c>
      <c r="P1648" s="92">
        <f t="shared" si="127"/>
        <v>6.2255998082334223</v>
      </c>
      <c r="Q1648" s="92">
        <f t="shared" ca="1" si="128"/>
        <v>1.0100704314398419</v>
      </c>
      <c r="R1648" s="92">
        <f t="shared" ca="1" si="129"/>
        <v>6.4745514655293865</v>
      </c>
    </row>
    <row r="1649" spans="1:18" x14ac:dyDescent="0.3">
      <c r="A1649" s="107">
        <v>40970.965277777781</v>
      </c>
      <c r="B1649" s="92">
        <v>8.6</v>
      </c>
      <c r="C1649" s="92">
        <v>8.61</v>
      </c>
      <c r="D1649" s="92">
        <v>8.5299999999999994</v>
      </c>
      <c r="E1649" s="92">
        <v>8.31</v>
      </c>
      <c r="F1649" s="92">
        <v>7.93</v>
      </c>
      <c r="G1649" s="92">
        <v>7.43</v>
      </c>
      <c r="H1649" s="92">
        <v>6.94</v>
      </c>
      <c r="I1649" s="92">
        <v>6.49</v>
      </c>
      <c r="J1649" s="92">
        <v>6.05</v>
      </c>
      <c r="K1649" s="92">
        <v>5.4</v>
      </c>
      <c r="L1649" s="92">
        <v>7.56</v>
      </c>
      <c r="N1649" s="92">
        <f t="shared" ca="1" si="125"/>
        <v>7.2982878132614859</v>
      </c>
      <c r="O1649" s="92">
        <f t="shared" si="126"/>
        <v>0.63045766793302771</v>
      </c>
      <c r="P1649" s="92">
        <f t="shared" si="127"/>
        <v>7.3577275291841815</v>
      </c>
      <c r="Q1649" s="92">
        <f t="shared" ca="1" si="128"/>
        <v>0.99192145731315406</v>
      </c>
      <c r="R1649" s="92">
        <f t="shared" ca="1" si="129"/>
        <v>7.498926217287444</v>
      </c>
    </row>
    <row r="1650" spans="1:18" x14ac:dyDescent="0.3">
      <c r="A1650" s="107">
        <v>40970.972222222219</v>
      </c>
      <c r="B1650" s="92">
        <v>8.14</v>
      </c>
      <c r="C1650" s="92">
        <v>8.14</v>
      </c>
      <c r="D1650" s="92">
        <v>8</v>
      </c>
      <c r="E1650" s="92">
        <v>7.69</v>
      </c>
      <c r="F1650" s="92">
        <v>7.26</v>
      </c>
      <c r="G1650" s="92">
        <v>6.77</v>
      </c>
      <c r="H1650" s="92">
        <v>6.29</v>
      </c>
      <c r="I1650" s="92">
        <v>5.82</v>
      </c>
      <c r="J1650" s="92">
        <v>5.34</v>
      </c>
      <c r="K1650" s="92">
        <v>4.63</v>
      </c>
      <c r="L1650" s="92">
        <v>6.95</v>
      </c>
      <c r="N1650" s="92">
        <f t="shared" ca="1" si="125"/>
        <v>6.6518076967665856</v>
      </c>
      <c r="O1650" s="92">
        <f t="shared" si="126"/>
        <v>0.67958211028981041</v>
      </c>
      <c r="P1650" s="92">
        <f t="shared" si="127"/>
        <v>6.6990432595593026</v>
      </c>
      <c r="Q1650" s="92">
        <f t="shared" ca="1" si="128"/>
        <v>0.9929489091258944</v>
      </c>
      <c r="R1650" s="92">
        <f t="shared" ca="1" si="129"/>
        <v>6.9009949184249662</v>
      </c>
    </row>
    <row r="1651" spans="1:18" x14ac:dyDescent="0.3">
      <c r="A1651" s="107">
        <v>40970.979166666664</v>
      </c>
      <c r="B1651" s="92">
        <v>7.44</v>
      </c>
      <c r="C1651" s="92">
        <v>7.49</v>
      </c>
      <c r="D1651" s="92">
        <v>7.6</v>
      </c>
      <c r="E1651" s="92">
        <v>7.62</v>
      </c>
      <c r="F1651" s="92">
        <v>7.48</v>
      </c>
      <c r="G1651" s="92">
        <v>7.13</v>
      </c>
      <c r="H1651" s="92">
        <v>6.66</v>
      </c>
      <c r="I1651" s="92">
        <v>6.19</v>
      </c>
      <c r="J1651" s="92">
        <v>5.74</v>
      </c>
      <c r="K1651" s="92">
        <v>5.04</v>
      </c>
      <c r="L1651" s="92">
        <v>7.27</v>
      </c>
      <c r="N1651" s="92">
        <f t="shared" ca="1" si="125"/>
        <v>6.8254824034113364</v>
      </c>
      <c r="O1651" s="92">
        <f t="shared" si="126"/>
        <v>0.63015886684298761</v>
      </c>
      <c r="P1651" s="92">
        <f t="shared" si="127"/>
        <v>7.0606783736430563</v>
      </c>
      <c r="Q1651" s="92">
        <f t="shared" ca="1" si="128"/>
        <v>0.96668932391685092</v>
      </c>
      <c r="R1651" s="92">
        <f t="shared" ca="1" si="129"/>
        <v>7.0278313848755056</v>
      </c>
    </row>
    <row r="1652" spans="1:18" x14ac:dyDescent="0.3">
      <c r="A1652" s="107">
        <v>40970.986111111109</v>
      </c>
      <c r="B1652" s="92">
        <v>7.83</v>
      </c>
      <c r="C1652" s="92">
        <v>7.84</v>
      </c>
      <c r="D1652" s="92">
        <v>7.92</v>
      </c>
      <c r="E1652" s="92">
        <v>8.02</v>
      </c>
      <c r="F1652" s="92">
        <v>8.02</v>
      </c>
      <c r="G1652" s="92">
        <v>7.86</v>
      </c>
      <c r="H1652" s="92">
        <v>7.53</v>
      </c>
      <c r="I1652" s="92">
        <v>7.06</v>
      </c>
      <c r="J1652" s="92">
        <v>6.51</v>
      </c>
      <c r="K1652" s="92">
        <v>5.68</v>
      </c>
      <c r="L1652" s="92">
        <v>8.11</v>
      </c>
      <c r="N1652" s="92">
        <f t="shared" ca="1" si="125"/>
        <v>7.4673904166513703</v>
      </c>
      <c r="O1652" s="92">
        <f t="shared" si="126"/>
        <v>0.3963602607926755</v>
      </c>
      <c r="P1652" s="92">
        <f t="shared" si="127"/>
        <v>7.81184649576997</v>
      </c>
      <c r="Q1652" s="92">
        <f t="shared" ca="1" si="128"/>
        <v>0.95590593346846753</v>
      </c>
      <c r="R1652" s="92">
        <f t="shared" ca="1" si="129"/>
        <v>7.7523971204292712</v>
      </c>
    </row>
    <row r="1653" spans="1:18" x14ac:dyDescent="0.3">
      <c r="A1653" s="107">
        <v>40970.993055555555</v>
      </c>
      <c r="B1653" s="92">
        <v>7.74</v>
      </c>
      <c r="C1653" s="92">
        <v>7.67</v>
      </c>
      <c r="D1653" s="92">
        <v>7.53</v>
      </c>
      <c r="E1653" s="92">
        <v>7.44</v>
      </c>
      <c r="F1653" s="92">
        <v>7.4</v>
      </c>
      <c r="G1653" s="92">
        <v>7.26</v>
      </c>
      <c r="H1653" s="92">
        <v>6.99</v>
      </c>
      <c r="I1653" s="92">
        <v>6.61</v>
      </c>
      <c r="J1653" s="92">
        <v>6.13</v>
      </c>
      <c r="K1653" s="92">
        <v>5.25</v>
      </c>
      <c r="L1653" s="92">
        <v>7.41</v>
      </c>
      <c r="N1653" s="92">
        <f t="shared" ca="1" si="125"/>
        <v>6.9740965185639032</v>
      </c>
      <c r="O1653" s="92">
        <f t="shared" si="126"/>
        <v>0.3502265701389134</v>
      </c>
      <c r="P1653" s="92">
        <f t="shared" si="127"/>
        <v>7.2206851950509616</v>
      </c>
      <c r="Q1653" s="92">
        <f t="shared" ca="1" si="128"/>
        <v>0.96584968464543097</v>
      </c>
      <c r="R1653" s="92">
        <f t="shared" ca="1" si="129"/>
        <v>7.1569461632226439</v>
      </c>
    </row>
    <row r="1654" spans="1:18" x14ac:dyDescent="0.3">
      <c r="A1654" s="107">
        <v>40971</v>
      </c>
      <c r="B1654" s="92">
        <v>7</v>
      </c>
      <c r="C1654" s="92">
        <v>6.95</v>
      </c>
      <c r="D1654" s="92">
        <v>6.85</v>
      </c>
      <c r="E1654" s="92">
        <v>6.71</v>
      </c>
      <c r="F1654" s="92">
        <v>6.5</v>
      </c>
      <c r="G1654" s="92">
        <v>6.24</v>
      </c>
      <c r="H1654" s="92">
        <v>5.95</v>
      </c>
      <c r="I1654" s="92">
        <v>5.62</v>
      </c>
      <c r="J1654" s="92">
        <v>5.23</v>
      </c>
      <c r="K1654" s="92">
        <v>4.5599999999999996</v>
      </c>
      <c r="L1654" s="92">
        <v>6.34</v>
      </c>
      <c r="N1654" s="92">
        <f t="shared" ca="1" si="125"/>
        <v>6.0888301391935702</v>
      </c>
      <c r="O1654" s="92">
        <f t="shared" si="126"/>
        <v>0.43976884216535628</v>
      </c>
      <c r="P1654" s="92">
        <f t="shared" si="127"/>
        <v>6.1975987845524871</v>
      </c>
      <c r="Q1654" s="92">
        <f t="shared" ca="1" si="128"/>
        <v>0.98244987306535192</v>
      </c>
      <c r="R1654" s="92">
        <f t="shared" ca="1" si="129"/>
        <v>6.2287321952343309</v>
      </c>
    </row>
    <row r="1655" spans="1:18" x14ac:dyDescent="0.3">
      <c r="A1655" s="107">
        <v>40971.006944444445</v>
      </c>
      <c r="B1655" s="92">
        <v>7.47</v>
      </c>
      <c r="C1655" s="92">
        <v>7.45</v>
      </c>
      <c r="D1655" s="92">
        <v>7.37</v>
      </c>
      <c r="E1655" s="92">
        <v>7.19</v>
      </c>
      <c r="F1655" s="92">
        <v>6.95</v>
      </c>
      <c r="G1655" s="92">
        <v>6.62</v>
      </c>
      <c r="H1655" s="92">
        <v>6.24</v>
      </c>
      <c r="I1655" s="92">
        <v>5.84</v>
      </c>
      <c r="J1655" s="92">
        <v>5.46</v>
      </c>
      <c r="K1655" s="92">
        <v>4.9800000000000004</v>
      </c>
      <c r="L1655" s="92">
        <v>6.72</v>
      </c>
      <c r="N1655" s="92">
        <f t="shared" ca="1" si="125"/>
        <v>6.4598779922050626</v>
      </c>
      <c r="O1655" s="92">
        <f t="shared" si="126"/>
        <v>0.54628250015111401</v>
      </c>
      <c r="P1655" s="92">
        <f t="shared" si="127"/>
        <v>6.5641675872123884</v>
      </c>
      <c r="Q1655" s="92">
        <f t="shared" ca="1" si="128"/>
        <v>0.98411228939210948</v>
      </c>
      <c r="R1655" s="92">
        <f t="shared" ca="1" si="129"/>
        <v>6.6132345847149754</v>
      </c>
    </row>
    <row r="1656" spans="1:18" x14ac:dyDescent="0.3">
      <c r="A1656" s="107">
        <v>40971.013888888891</v>
      </c>
      <c r="B1656" s="92">
        <v>6.69</v>
      </c>
      <c r="C1656" s="92">
        <v>6.7</v>
      </c>
      <c r="D1656" s="92">
        <v>6.68</v>
      </c>
      <c r="E1656" s="92">
        <v>6.6</v>
      </c>
      <c r="F1656" s="92">
        <v>6.41</v>
      </c>
      <c r="G1656" s="92">
        <v>6.11</v>
      </c>
      <c r="H1656" s="92">
        <v>5.76</v>
      </c>
      <c r="I1656" s="92">
        <v>5.34</v>
      </c>
      <c r="J1656" s="92">
        <v>4.8499999999999996</v>
      </c>
      <c r="K1656" s="92">
        <v>4.17</v>
      </c>
      <c r="L1656" s="92">
        <v>6.2</v>
      </c>
      <c r="N1656" s="92">
        <f t="shared" ref="N1656:N1719" ca="1" si="130">POWER(SUM(POWER(C1656,Exponent)*$C$1,POWER(D1656,Exponent)*$D$1,POWER(E1656,Exponent)*$E$1,POWER(F1656,Exponent)*$F$1,POWER(G1656,Exponent)*$G$1,POWER(H1656,Exponent)*$H$1,POWER(I1656,Exponent)*$I$1,POWER(J1656,Exponent)*$J$1,POWER(K1656,Exponent)*$K$1),1/Exponent)</f>
        <v>5.8830547771808286</v>
      </c>
      <c r="O1656" s="92">
        <f t="shared" si="126"/>
        <v>0.54511916107224667</v>
      </c>
      <c r="P1656" s="92">
        <f t="shared" si="127"/>
        <v>6.0585781511340562</v>
      </c>
      <c r="Q1656" s="92">
        <f t="shared" ca="1" si="128"/>
        <v>0.97102894943752227</v>
      </c>
      <c r="R1656" s="92">
        <f t="shared" ca="1" si="129"/>
        <v>6.0203794865126383</v>
      </c>
    </row>
    <row r="1657" spans="1:18" x14ac:dyDescent="0.3">
      <c r="A1657" s="107">
        <v>40971.020833333336</v>
      </c>
      <c r="B1657" s="92">
        <v>7.11</v>
      </c>
      <c r="C1657" s="92">
        <v>7.11</v>
      </c>
      <c r="D1657" s="92">
        <v>7.1</v>
      </c>
      <c r="E1657" s="92">
        <v>7.02</v>
      </c>
      <c r="F1657" s="92">
        <v>6.83</v>
      </c>
      <c r="G1657" s="92">
        <v>6.52</v>
      </c>
      <c r="H1657" s="92">
        <v>6.12</v>
      </c>
      <c r="I1657" s="92">
        <v>5.63</v>
      </c>
      <c r="J1657" s="92">
        <v>5.15</v>
      </c>
      <c r="K1657" s="92">
        <v>4.5599999999999996</v>
      </c>
      <c r="L1657" s="92">
        <v>6.83</v>
      </c>
      <c r="N1657" s="92">
        <f t="shared" ca="1" si="130"/>
        <v>6.2588162011872157</v>
      </c>
      <c r="O1657" s="92">
        <f t="shared" si="126"/>
        <v>0.58506775858885984</v>
      </c>
      <c r="P1657" s="92">
        <f t="shared" si="127"/>
        <v>6.4611245156353698</v>
      </c>
      <c r="Q1657" s="92">
        <f t="shared" ca="1" si="128"/>
        <v>0.96868837398836916</v>
      </c>
      <c r="R1657" s="92">
        <f t="shared" ca="1" si="129"/>
        <v>6.6161415943405615</v>
      </c>
    </row>
    <row r="1658" spans="1:18" x14ac:dyDescent="0.3">
      <c r="A1658" s="107">
        <v>40971.027777777781</v>
      </c>
      <c r="B1658" s="92">
        <v>7.5</v>
      </c>
      <c r="C1658" s="92">
        <v>7.47</v>
      </c>
      <c r="D1658" s="92">
        <v>7.43</v>
      </c>
      <c r="E1658" s="92">
        <v>7.42</v>
      </c>
      <c r="F1658" s="92">
        <v>7.35</v>
      </c>
      <c r="G1658" s="92">
        <v>7.16</v>
      </c>
      <c r="H1658" s="92">
        <v>6.88</v>
      </c>
      <c r="I1658" s="92">
        <v>6.49</v>
      </c>
      <c r="J1658" s="92">
        <v>5.99</v>
      </c>
      <c r="K1658" s="92">
        <v>5.2</v>
      </c>
      <c r="L1658" s="92">
        <v>7.5</v>
      </c>
      <c r="N1658" s="92">
        <f t="shared" ca="1" si="130"/>
        <v>6.8794341374595627</v>
      </c>
      <c r="O1658" s="92">
        <f t="shared" si="126"/>
        <v>0.36863513171590112</v>
      </c>
      <c r="P1658" s="92">
        <f t="shared" si="127"/>
        <v>7.1191945436066204</v>
      </c>
      <c r="Q1658" s="92">
        <f t="shared" ca="1" si="128"/>
        <v>0.96632197579677404</v>
      </c>
      <c r="R1658" s="92">
        <f t="shared" ca="1" si="129"/>
        <v>7.2474148184758054</v>
      </c>
    </row>
    <row r="1659" spans="1:18" x14ac:dyDescent="0.3">
      <c r="A1659" s="107">
        <v>40971.034722222219</v>
      </c>
      <c r="B1659" s="92">
        <v>7.61</v>
      </c>
      <c r="C1659" s="92">
        <v>7.63</v>
      </c>
      <c r="D1659" s="92">
        <v>7.62</v>
      </c>
      <c r="E1659" s="92">
        <v>7.62</v>
      </c>
      <c r="F1659" s="92">
        <v>7.48</v>
      </c>
      <c r="G1659" s="92">
        <v>7.16</v>
      </c>
      <c r="H1659" s="92">
        <v>6.71</v>
      </c>
      <c r="I1659" s="92">
        <v>6.23</v>
      </c>
      <c r="J1659" s="92">
        <v>5.69</v>
      </c>
      <c r="K1659" s="92">
        <v>4.83</v>
      </c>
      <c r="L1659" s="92">
        <v>7.31</v>
      </c>
      <c r="N1659" s="92">
        <f t="shared" ca="1" si="130"/>
        <v>6.832998850295982</v>
      </c>
      <c r="O1659" s="92">
        <f t="shared" si="126"/>
        <v>0.59984178700638335</v>
      </c>
      <c r="P1659" s="92">
        <f t="shared" si="127"/>
        <v>7.093720258331274</v>
      </c>
      <c r="Q1659" s="92">
        <f t="shared" ca="1" si="128"/>
        <v>0.96324616723797563</v>
      </c>
      <c r="R1659" s="92">
        <f t="shared" ca="1" si="129"/>
        <v>7.0413294825096013</v>
      </c>
    </row>
    <row r="1660" spans="1:18" x14ac:dyDescent="0.3">
      <c r="A1660" s="107">
        <v>40971.041666666664</v>
      </c>
      <c r="B1660" s="92">
        <v>7.35</v>
      </c>
      <c r="C1660" s="92">
        <v>7.34</v>
      </c>
      <c r="D1660" s="92">
        <v>7.37</v>
      </c>
      <c r="E1660" s="92">
        <v>7.39</v>
      </c>
      <c r="F1660" s="92">
        <v>7.37</v>
      </c>
      <c r="G1660" s="92">
        <v>7.24</v>
      </c>
      <c r="H1660" s="92">
        <v>6.89</v>
      </c>
      <c r="I1660" s="92">
        <v>6.36</v>
      </c>
      <c r="J1660" s="92">
        <v>5.75</v>
      </c>
      <c r="K1660" s="92">
        <v>4.9000000000000004</v>
      </c>
      <c r="L1660" s="92">
        <v>7.52</v>
      </c>
      <c r="N1660" s="92">
        <f t="shared" ca="1" si="130"/>
        <v>6.81504850499479</v>
      </c>
      <c r="O1660" s="92">
        <f t="shared" si="126"/>
        <v>0.45789187685439309</v>
      </c>
      <c r="P1660" s="92">
        <f t="shared" si="127"/>
        <v>7.1887835088528602</v>
      </c>
      <c r="Q1660" s="92">
        <f t="shared" ca="1" si="128"/>
        <v>0.94801137029682114</v>
      </c>
      <c r="R1660" s="92">
        <f t="shared" ca="1" si="129"/>
        <v>7.1290455046320949</v>
      </c>
    </row>
    <row r="1661" spans="1:18" x14ac:dyDescent="0.3">
      <c r="A1661" s="107">
        <v>40971.048611111109</v>
      </c>
      <c r="B1661" s="92">
        <v>7.58</v>
      </c>
      <c r="C1661" s="92">
        <v>7.54</v>
      </c>
      <c r="D1661" s="92">
        <v>7.48</v>
      </c>
      <c r="E1661" s="92">
        <v>7.42</v>
      </c>
      <c r="F1661" s="92">
        <v>7.3</v>
      </c>
      <c r="G1661" s="92">
        <v>7</v>
      </c>
      <c r="H1661" s="92">
        <v>6.59</v>
      </c>
      <c r="I1661" s="92">
        <v>6.14</v>
      </c>
      <c r="J1661" s="92">
        <v>5.62</v>
      </c>
      <c r="K1661" s="92">
        <v>4.84</v>
      </c>
      <c r="L1661" s="92">
        <v>7.18</v>
      </c>
      <c r="N1661" s="92">
        <f t="shared" ca="1" si="130"/>
        <v>6.7058792443006503</v>
      </c>
      <c r="O1661" s="92">
        <f t="shared" si="126"/>
        <v>0.55775622572304384</v>
      </c>
      <c r="P1661" s="92">
        <f t="shared" si="127"/>
        <v>6.9397280820486591</v>
      </c>
      <c r="Q1661" s="92">
        <f t="shared" ca="1" si="128"/>
        <v>0.96630288175801626</v>
      </c>
      <c r="R1661" s="92">
        <f t="shared" ca="1" si="129"/>
        <v>6.9380546910225567</v>
      </c>
    </row>
    <row r="1662" spans="1:18" x14ac:dyDescent="0.3">
      <c r="A1662" s="107">
        <v>40971.055555555555</v>
      </c>
      <c r="B1662" s="92">
        <v>7.01</v>
      </c>
      <c r="C1662" s="92">
        <v>6.99</v>
      </c>
      <c r="D1662" s="92">
        <v>6.98</v>
      </c>
      <c r="E1662" s="92">
        <v>6.96</v>
      </c>
      <c r="F1662" s="92">
        <v>6.86</v>
      </c>
      <c r="G1662" s="92">
        <v>6.63</v>
      </c>
      <c r="H1662" s="92">
        <v>6.24</v>
      </c>
      <c r="I1662" s="92">
        <v>5.78</v>
      </c>
      <c r="J1662" s="92">
        <v>5.27</v>
      </c>
      <c r="K1662" s="92">
        <v>4.49</v>
      </c>
      <c r="L1662" s="92">
        <v>6.93</v>
      </c>
      <c r="N1662" s="92">
        <f t="shared" ca="1" si="130"/>
        <v>6.3012650636587235</v>
      </c>
      <c r="O1662" s="92">
        <f t="shared" si="126"/>
        <v>0.56023115783464383</v>
      </c>
      <c r="P1662" s="92">
        <f t="shared" si="127"/>
        <v>6.5726616736680796</v>
      </c>
      <c r="Q1662" s="92">
        <f t="shared" ca="1" si="128"/>
        <v>0.95870826409692644</v>
      </c>
      <c r="R1662" s="92">
        <f t="shared" ca="1" si="129"/>
        <v>6.6438482701917003</v>
      </c>
    </row>
    <row r="1663" spans="1:18" x14ac:dyDescent="0.3">
      <c r="A1663" s="107">
        <v>40971.0625</v>
      </c>
      <c r="B1663" s="92">
        <v>7.12</v>
      </c>
      <c r="C1663" s="92">
        <v>7.18</v>
      </c>
      <c r="D1663" s="92">
        <v>7.29</v>
      </c>
      <c r="E1663" s="92">
        <v>7.36</v>
      </c>
      <c r="F1663" s="92">
        <v>7.32</v>
      </c>
      <c r="G1663" s="92">
        <v>7.11</v>
      </c>
      <c r="H1663" s="92">
        <v>6.79</v>
      </c>
      <c r="I1663" s="92">
        <v>6.35</v>
      </c>
      <c r="J1663" s="92">
        <v>5.79</v>
      </c>
      <c r="K1663" s="92">
        <v>4.9000000000000004</v>
      </c>
      <c r="L1663" s="92">
        <v>7.25</v>
      </c>
      <c r="N1663" s="92">
        <f t="shared" ca="1" si="130"/>
        <v>6.7605984741918181</v>
      </c>
      <c r="O1663" s="92">
        <f t="shared" si="126"/>
        <v>0.42555934541533857</v>
      </c>
      <c r="P1663" s="92">
        <f t="shared" si="127"/>
        <v>7.0632429849046412</v>
      </c>
      <c r="Q1663" s="92">
        <f t="shared" ca="1" si="128"/>
        <v>0.95715218754903009</v>
      </c>
      <c r="R1663" s="92">
        <f t="shared" ca="1" si="129"/>
        <v>6.9393533597304682</v>
      </c>
    </row>
    <row r="1664" spans="1:18" x14ac:dyDescent="0.3">
      <c r="A1664" s="107">
        <v>40971.069444444445</v>
      </c>
      <c r="B1664" s="92">
        <v>7.45</v>
      </c>
      <c r="C1664" s="92">
        <v>7.51</v>
      </c>
      <c r="D1664" s="92">
        <v>7.59</v>
      </c>
      <c r="E1664" s="92">
        <v>7.52</v>
      </c>
      <c r="F1664" s="92">
        <v>7.26</v>
      </c>
      <c r="G1664" s="92">
        <v>6.83</v>
      </c>
      <c r="H1664" s="92">
        <v>6.34</v>
      </c>
      <c r="I1664" s="92">
        <v>5.83</v>
      </c>
      <c r="J1664" s="92">
        <v>5.29</v>
      </c>
      <c r="K1664" s="92">
        <v>4.49</v>
      </c>
      <c r="L1664" s="92">
        <v>6.92</v>
      </c>
      <c r="N1664" s="92">
        <f t="shared" ca="1" si="130"/>
        <v>6.5623502147583581</v>
      </c>
      <c r="O1664" s="92">
        <f t="shared" si="126"/>
        <v>0.68795341528577203</v>
      </c>
      <c r="P1664" s="92">
        <f t="shared" si="127"/>
        <v>6.7575372767405524</v>
      </c>
      <c r="Q1664" s="92">
        <f t="shared" ca="1" si="128"/>
        <v>0.97111565145870105</v>
      </c>
      <c r="R1664" s="92">
        <f t="shared" ca="1" si="129"/>
        <v>6.7201203080942111</v>
      </c>
    </row>
    <row r="1665" spans="1:18" x14ac:dyDescent="0.3">
      <c r="A1665" s="107">
        <v>40971.076388888891</v>
      </c>
      <c r="B1665" s="92">
        <v>7.39</v>
      </c>
      <c r="C1665" s="92">
        <v>7.41</v>
      </c>
      <c r="D1665" s="92">
        <v>7.43</v>
      </c>
      <c r="E1665" s="92">
        <v>7.48</v>
      </c>
      <c r="F1665" s="92">
        <v>7.44</v>
      </c>
      <c r="G1665" s="92">
        <v>7.23</v>
      </c>
      <c r="H1665" s="92">
        <v>6.83</v>
      </c>
      <c r="I1665" s="92">
        <v>6.28</v>
      </c>
      <c r="J1665" s="92">
        <v>5.62</v>
      </c>
      <c r="K1665" s="92">
        <v>4.6900000000000004</v>
      </c>
      <c r="L1665" s="92">
        <v>7.43</v>
      </c>
      <c r="N1665" s="92">
        <f t="shared" ca="1" si="130"/>
        <v>6.7970967396679818</v>
      </c>
      <c r="O1665" s="92">
        <f t="shared" si="126"/>
        <v>0.52594471181406921</v>
      </c>
      <c r="P1665" s="92">
        <f t="shared" si="127"/>
        <v>7.1712838076266223</v>
      </c>
      <c r="Q1665" s="92">
        <f t="shared" ca="1" si="128"/>
        <v>0.94782146711852422</v>
      </c>
      <c r="R1665" s="92">
        <f t="shared" ca="1" si="129"/>
        <v>7.0423135006906348</v>
      </c>
    </row>
    <row r="1666" spans="1:18" x14ac:dyDescent="0.3">
      <c r="A1666" s="107">
        <v>40971.083333333336</v>
      </c>
      <c r="B1666" s="92">
        <v>7.41</v>
      </c>
      <c r="C1666" s="92">
        <v>7.41</v>
      </c>
      <c r="D1666" s="92">
        <v>7.45</v>
      </c>
      <c r="E1666" s="92">
        <v>7.45</v>
      </c>
      <c r="F1666" s="92">
        <v>7.44</v>
      </c>
      <c r="G1666" s="92">
        <v>7.34</v>
      </c>
      <c r="H1666" s="92">
        <v>7.04</v>
      </c>
      <c r="I1666" s="92">
        <v>6.56</v>
      </c>
      <c r="J1666" s="92">
        <v>5.97</v>
      </c>
      <c r="K1666" s="92">
        <v>4.9800000000000004</v>
      </c>
      <c r="L1666" s="92">
        <v>7.52</v>
      </c>
      <c r="N1666" s="92">
        <f t="shared" ca="1" si="130"/>
        <v>6.937064598880041</v>
      </c>
      <c r="O1666" s="92">
        <f t="shared" si="126"/>
        <v>0.38563247484325547</v>
      </c>
      <c r="P1666" s="92">
        <f t="shared" si="127"/>
        <v>7.296245675267766</v>
      </c>
      <c r="Q1666" s="92">
        <f t="shared" ca="1" si="128"/>
        <v>0.9507717951980087</v>
      </c>
      <c r="R1666" s="92">
        <f t="shared" ca="1" si="129"/>
        <v>7.149803899889025</v>
      </c>
    </row>
    <row r="1667" spans="1:18" x14ac:dyDescent="0.3">
      <c r="A1667" s="107">
        <v>40971.090277777781</v>
      </c>
      <c r="B1667" s="92">
        <v>7.39</v>
      </c>
      <c r="C1667" s="92">
        <v>7.39</v>
      </c>
      <c r="D1667" s="92">
        <v>7.25</v>
      </c>
      <c r="E1667" s="92">
        <v>6.99</v>
      </c>
      <c r="F1667" s="92">
        <v>6.66</v>
      </c>
      <c r="G1667" s="92">
        <v>6.28</v>
      </c>
      <c r="H1667" s="92">
        <v>5.88</v>
      </c>
      <c r="I1667" s="92">
        <v>5.51</v>
      </c>
      <c r="J1667" s="92">
        <v>5.08</v>
      </c>
      <c r="K1667" s="92">
        <v>4.4400000000000004</v>
      </c>
      <c r="L1667" s="92">
        <v>6.47</v>
      </c>
      <c r="N1667" s="92">
        <f t="shared" ca="1" si="130"/>
        <v>6.1623377192929025</v>
      </c>
      <c r="O1667" s="92">
        <f t="shared" ref="O1667:O1730" si="131">LN(G1667/H1667)/LN(97.5/87.5)</f>
        <v>0.60817889720939067</v>
      </c>
      <c r="P1667" s="92">
        <f t="shared" ref="P1667:P1730" si="132">G1667*POWER(96/97.5,O1667)</f>
        <v>6.2210621846656711</v>
      </c>
      <c r="Q1667" s="92">
        <f t="shared" ref="Q1667:Q1730" ca="1" si="133">N1667/P1667</f>
        <v>0.99056037962174392</v>
      </c>
      <c r="R1667" s="92">
        <f t="shared" ref="R1667:R1730" ca="1" si="134">L1667*Q1667</f>
        <v>6.4089256561526833</v>
      </c>
    </row>
    <row r="1668" spans="1:18" x14ac:dyDescent="0.3">
      <c r="A1668" s="107">
        <v>40971.097222222219</v>
      </c>
      <c r="B1668" s="92">
        <v>7.52</v>
      </c>
      <c r="C1668" s="92">
        <v>7.46</v>
      </c>
      <c r="D1668" s="92">
        <v>7.31</v>
      </c>
      <c r="E1668" s="92">
        <v>7.01</v>
      </c>
      <c r="F1668" s="92">
        <v>6.59</v>
      </c>
      <c r="G1668" s="92">
        <v>6.09</v>
      </c>
      <c r="H1668" s="92">
        <v>5.62</v>
      </c>
      <c r="I1668" s="92">
        <v>5.24</v>
      </c>
      <c r="J1668" s="92">
        <v>4.88</v>
      </c>
      <c r="K1668" s="92">
        <v>4.3</v>
      </c>
      <c r="L1668" s="92">
        <v>6.22</v>
      </c>
      <c r="N1668" s="92">
        <f t="shared" ca="1" si="130"/>
        <v>6.0335148646929415</v>
      </c>
      <c r="O1668" s="92">
        <f t="shared" si="131"/>
        <v>0.74220272882767968</v>
      </c>
      <c r="P1668" s="92">
        <f t="shared" si="132"/>
        <v>6.0203225171708956</v>
      </c>
      <c r="Q1668" s="92">
        <f t="shared" ca="1" si="133"/>
        <v>1.0021913024567071</v>
      </c>
      <c r="R1668" s="92">
        <f t="shared" ca="1" si="134"/>
        <v>6.2336299012807181</v>
      </c>
    </row>
    <row r="1669" spans="1:18" x14ac:dyDescent="0.3">
      <c r="A1669" s="107">
        <v>40971.104166666664</v>
      </c>
      <c r="B1669" s="92">
        <v>7.65</v>
      </c>
      <c r="C1669" s="92">
        <v>7.5</v>
      </c>
      <c r="D1669" s="92">
        <v>7.17</v>
      </c>
      <c r="E1669" s="92">
        <v>6.83</v>
      </c>
      <c r="F1669" s="92">
        <v>6.5</v>
      </c>
      <c r="G1669" s="92">
        <v>6.1</v>
      </c>
      <c r="H1669" s="92">
        <v>5.73</v>
      </c>
      <c r="I1669" s="92">
        <v>5.36</v>
      </c>
      <c r="J1669" s="92">
        <v>5.01</v>
      </c>
      <c r="K1669" s="92">
        <v>4.4800000000000004</v>
      </c>
      <c r="L1669" s="92">
        <v>6.57</v>
      </c>
      <c r="N1669" s="92">
        <f t="shared" ca="1" si="130"/>
        <v>6.0453506461836852</v>
      </c>
      <c r="O1669" s="92">
        <f t="shared" si="131"/>
        <v>0.57823831139730186</v>
      </c>
      <c r="P1669" s="92">
        <f t="shared" si="132"/>
        <v>6.0455572082625881</v>
      </c>
      <c r="Q1669" s="92">
        <f t="shared" ca="1" si="133"/>
        <v>0.99996583241680015</v>
      </c>
      <c r="R1669" s="92">
        <f t="shared" ca="1" si="134"/>
        <v>6.5697755189783775</v>
      </c>
    </row>
    <row r="1670" spans="1:18" x14ac:dyDescent="0.3">
      <c r="A1670" s="107">
        <v>40971.111111111109</v>
      </c>
      <c r="B1670" s="92">
        <v>6.92</v>
      </c>
      <c r="C1670" s="92">
        <v>6.71</v>
      </c>
      <c r="D1670" s="92">
        <v>6.27</v>
      </c>
      <c r="E1670" s="92">
        <v>5.84</v>
      </c>
      <c r="F1670" s="92">
        <v>5.42</v>
      </c>
      <c r="G1670" s="92">
        <v>4.99</v>
      </c>
      <c r="H1670" s="92">
        <v>4.59</v>
      </c>
      <c r="I1670" s="92">
        <v>4.21</v>
      </c>
      <c r="J1670" s="92">
        <v>3.87</v>
      </c>
      <c r="K1670" s="92">
        <v>3.3</v>
      </c>
      <c r="L1670" s="92">
        <v>5.09</v>
      </c>
      <c r="N1670" s="92">
        <f t="shared" ca="1" si="130"/>
        <v>4.9737800888034913</v>
      </c>
      <c r="O1670" s="92">
        <f t="shared" si="131"/>
        <v>0.77213859949990304</v>
      </c>
      <c r="P1670" s="92">
        <f t="shared" si="132"/>
        <v>4.9306189551459347</v>
      </c>
      <c r="Q1670" s="92">
        <f t="shared" ca="1" si="133"/>
        <v>1.0087536948302425</v>
      </c>
      <c r="R1670" s="92">
        <f t="shared" ca="1" si="134"/>
        <v>5.1345563066859343</v>
      </c>
    </row>
    <row r="1671" spans="1:18" x14ac:dyDescent="0.3">
      <c r="A1671" s="107">
        <v>40971.118055555555</v>
      </c>
      <c r="B1671" s="92">
        <v>6.16</v>
      </c>
      <c r="C1671" s="92">
        <v>5.89</v>
      </c>
      <c r="D1671" s="92">
        <v>5.4</v>
      </c>
      <c r="E1671" s="92">
        <v>5</v>
      </c>
      <c r="F1671" s="92">
        <v>4.7</v>
      </c>
      <c r="G1671" s="92">
        <v>4.45</v>
      </c>
      <c r="H1671" s="92">
        <v>4.1500000000000004</v>
      </c>
      <c r="I1671" s="92">
        <v>3.81</v>
      </c>
      <c r="J1671" s="92">
        <v>3.49</v>
      </c>
      <c r="K1671" s="92">
        <v>3</v>
      </c>
      <c r="L1671" s="92">
        <v>4.8099999999999996</v>
      </c>
      <c r="N1671" s="92">
        <f t="shared" ca="1" si="130"/>
        <v>4.3909560408308534</v>
      </c>
      <c r="O1671" s="92">
        <f t="shared" si="131"/>
        <v>0.64498151657747149</v>
      </c>
      <c r="P1671" s="92">
        <f t="shared" si="132"/>
        <v>4.4057221401981694</v>
      </c>
      <c r="Q1671" s="92">
        <f t="shared" ca="1" si="133"/>
        <v>0.99664842700074319</v>
      </c>
      <c r="R1671" s="92">
        <f t="shared" ca="1" si="134"/>
        <v>4.7938789338735743</v>
      </c>
    </row>
    <row r="1672" spans="1:18" x14ac:dyDescent="0.3">
      <c r="A1672" s="107">
        <v>40971.125</v>
      </c>
      <c r="B1672" s="92">
        <v>7.12</v>
      </c>
      <c r="C1672" s="92">
        <v>7</v>
      </c>
      <c r="D1672" s="92">
        <v>6.64</v>
      </c>
      <c r="E1672" s="92">
        <v>6.24</v>
      </c>
      <c r="F1672" s="92">
        <v>5.88</v>
      </c>
      <c r="G1672" s="92">
        <v>5.48</v>
      </c>
      <c r="H1672" s="92">
        <v>4.99</v>
      </c>
      <c r="I1672" s="92">
        <v>4.4800000000000004</v>
      </c>
      <c r="J1672" s="92">
        <v>4.03</v>
      </c>
      <c r="K1672" s="92">
        <v>3.3</v>
      </c>
      <c r="L1672" s="92">
        <v>5.56</v>
      </c>
      <c r="N1672" s="92">
        <f t="shared" ca="1" si="130"/>
        <v>5.317351807066772</v>
      </c>
      <c r="O1672" s="92">
        <f t="shared" si="131"/>
        <v>0.8655954934670147</v>
      </c>
      <c r="P1672" s="92">
        <f t="shared" si="132"/>
        <v>5.4069477500575358</v>
      </c>
      <c r="Q1672" s="92">
        <f t="shared" ca="1" si="133"/>
        <v>0.98342947867587394</v>
      </c>
      <c r="R1672" s="92">
        <f t="shared" ca="1" si="134"/>
        <v>5.4678679014378586</v>
      </c>
    </row>
    <row r="1673" spans="1:18" x14ac:dyDescent="0.3">
      <c r="A1673" s="107">
        <v>40971.131944444445</v>
      </c>
      <c r="B1673" s="92">
        <v>6.98</v>
      </c>
      <c r="C1673" s="92">
        <v>6.84</v>
      </c>
      <c r="D1673" s="92">
        <v>6.52</v>
      </c>
      <c r="E1673" s="92">
        <v>6.14</v>
      </c>
      <c r="F1673" s="92">
        <v>5.77</v>
      </c>
      <c r="G1673" s="92">
        <v>5.32</v>
      </c>
      <c r="H1673" s="92">
        <v>4.8600000000000003</v>
      </c>
      <c r="I1673" s="92">
        <v>4.45</v>
      </c>
      <c r="J1673" s="92">
        <v>4.08</v>
      </c>
      <c r="K1673" s="92">
        <v>3.48</v>
      </c>
      <c r="L1673" s="92">
        <v>5.39</v>
      </c>
      <c r="N1673" s="92">
        <f t="shared" ca="1" si="130"/>
        <v>5.2417547410229206</v>
      </c>
      <c r="O1673" s="92">
        <f t="shared" si="131"/>
        <v>0.83570714103788868</v>
      </c>
      <c r="P1673" s="92">
        <f t="shared" si="132"/>
        <v>5.2515136217195142</v>
      </c>
      <c r="Q1673" s="92">
        <f t="shared" ca="1" si="133"/>
        <v>0.99814170134564018</v>
      </c>
      <c r="R1673" s="92">
        <f t="shared" ca="1" si="134"/>
        <v>5.3799837702530002</v>
      </c>
    </row>
    <row r="1674" spans="1:18" x14ac:dyDescent="0.3">
      <c r="A1674" s="107">
        <v>40971.138888888891</v>
      </c>
      <c r="B1674" s="92">
        <v>7.51</v>
      </c>
      <c r="C1674" s="92">
        <v>7.4</v>
      </c>
      <c r="D1674" s="92">
        <v>7.07</v>
      </c>
      <c r="E1674" s="92">
        <v>6.69</v>
      </c>
      <c r="F1674" s="92">
        <v>6.26</v>
      </c>
      <c r="G1674" s="92">
        <v>5.8</v>
      </c>
      <c r="H1674" s="92">
        <v>5.33</v>
      </c>
      <c r="I1674" s="92">
        <v>4.88</v>
      </c>
      <c r="J1674" s="92">
        <v>4.5</v>
      </c>
      <c r="K1674" s="92">
        <v>3.87</v>
      </c>
      <c r="L1674" s="92">
        <v>5.97</v>
      </c>
      <c r="N1674" s="92">
        <f t="shared" ca="1" si="130"/>
        <v>5.7222549218052725</v>
      </c>
      <c r="O1674" s="92">
        <f t="shared" si="131"/>
        <v>0.78092486868050515</v>
      </c>
      <c r="P1674" s="92">
        <f t="shared" si="132"/>
        <v>5.7301993042752475</v>
      </c>
      <c r="Q1674" s="92">
        <f t="shared" ca="1" si="133"/>
        <v>0.99861359403955674</v>
      </c>
      <c r="R1674" s="92">
        <f t="shared" ca="1" si="134"/>
        <v>5.9617231564161539</v>
      </c>
    </row>
    <row r="1675" spans="1:18" x14ac:dyDescent="0.3">
      <c r="A1675" s="107">
        <v>40971.145833333336</v>
      </c>
      <c r="B1675" s="92">
        <v>7.46</v>
      </c>
      <c r="C1675" s="92">
        <v>7.35</v>
      </c>
      <c r="D1675" s="92">
        <v>7.13</v>
      </c>
      <c r="E1675" s="92">
        <v>6.79</v>
      </c>
      <c r="F1675" s="92">
        <v>6.33</v>
      </c>
      <c r="G1675" s="92">
        <v>5.82</v>
      </c>
      <c r="H1675" s="92">
        <v>5.33</v>
      </c>
      <c r="I1675" s="92">
        <v>4.8499999999999996</v>
      </c>
      <c r="J1675" s="92">
        <v>4.4000000000000004</v>
      </c>
      <c r="K1675" s="92">
        <v>3.75</v>
      </c>
      <c r="L1675" s="92">
        <v>6.02</v>
      </c>
      <c r="N1675" s="92">
        <f t="shared" ca="1" si="130"/>
        <v>5.7274010060362475</v>
      </c>
      <c r="O1675" s="92">
        <f t="shared" si="131"/>
        <v>0.81273551613680306</v>
      </c>
      <c r="P1675" s="92">
        <f t="shared" si="132"/>
        <v>5.7471234421223292</v>
      </c>
      <c r="Q1675" s="92">
        <f t="shared" ca="1" si="133"/>
        <v>0.99656829433286043</v>
      </c>
      <c r="R1675" s="92">
        <f t="shared" ca="1" si="134"/>
        <v>5.9993411318838197</v>
      </c>
    </row>
    <row r="1676" spans="1:18" x14ac:dyDescent="0.3">
      <c r="A1676" s="107">
        <v>40971.152777777781</v>
      </c>
      <c r="B1676" s="92">
        <v>7.52</v>
      </c>
      <c r="C1676" s="92">
        <v>7.52</v>
      </c>
      <c r="D1676" s="92">
        <v>7.51</v>
      </c>
      <c r="E1676" s="92">
        <v>7.44</v>
      </c>
      <c r="F1676" s="92">
        <v>7.24</v>
      </c>
      <c r="G1676" s="92">
        <v>6.83</v>
      </c>
      <c r="H1676" s="92">
        <v>6.23</v>
      </c>
      <c r="I1676" s="92">
        <v>5.56</v>
      </c>
      <c r="J1676" s="92">
        <v>4.91</v>
      </c>
      <c r="K1676" s="92">
        <v>4.01</v>
      </c>
      <c r="L1676" s="92">
        <v>6.96</v>
      </c>
      <c r="N1676" s="92">
        <f t="shared" ca="1" si="130"/>
        <v>6.4173369538693015</v>
      </c>
      <c r="O1676" s="92">
        <f t="shared" si="131"/>
        <v>0.84969314240008409</v>
      </c>
      <c r="P1676" s="92">
        <f t="shared" si="132"/>
        <v>6.7406130152415074</v>
      </c>
      <c r="Q1676" s="92">
        <f t="shared" ca="1" si="133"/>
        <v>0.95204055467340554</v>
      </c>
      <c r="R1676" s="92">
        <f t="shared" ca="1" si="134"/>
        <v>6.6262022605269024</v>
      </c>
    </row>
    <row r="1677" spans="1:18" x14ac:dyDescent="0.3">
      <c r="A1677" s="107">
        <v>40971.159722222219</v>
      </c>
      <c r="B1677" s="92">
        <v>6.99</v>
      </c>
      <c r="C1677" s="92">
        <v>6.96</v>
      </c>
      <c r="D1677" s="92">
        <v>6.85</v>
      </c>
      <c r="E1677" s="92">
        <v>6.72</v>
      </c>
      <c r="F1677" s="92">
        <v>6.46</v>
      </c>
      <c r="G1677" s="92">
        <v>6.1</v>
      </c>
      <c r="H1677" s="92">
        <v>5.56</v>
      </c>
      <c r="I1677" s="92">
        <v>4.93</v>
      </c>
      <c r="J1677" s="92">
        <v>4.28</v>
      </c>
      <c r="K1677" s="92">
        <v>3.37</v>
      </c>
      <c r="L1677" s="92">
        <v>6.25</v>
      </c>
      <c r="N1677" s="92">
        <f t="shared" ca="1" si="130"/>
        <v>5.7358912813479579</v>
      </c>
      <c r="O1677" s="92">
        <f t="shared" si="131"/>
        <v>0.8565529293289218</v>
      </c>
      <c r="P1677" s="92">
        <f t="shared" si="132"/>
        <v>6.019526578511293</v>
      </c>
      <c r="Q1677" s="92">
        <f t="shared" ca="1" si="133"/>
        <v>0.95288079661017433</v>
      </c>
      <c r="R1677" s="92">
        <f t="shared" ca="1" si="134"/>
        <v>5.9555049788135896</v>
      </c>
    </row>
    <row r="1678" spans="1:18" x14ac:dyDescent="0.3">
      <c r="A1678" s="107">
        <v>40971.166666666664</v>
      </c>
      <c r="B1678" s="92">
        <v>6.53</v>
      </c>
      <c r="C1678" s="92">
        <v>6.5</v>
      </c>
      <c r="D1678" s="92">
        <v>6.39</v>
      </c>
      <c r="E1678" s="92">
        <v>6.2</v>
      </c>
      <c r="F1678" s="92">
        <v>5.93</v>
      </c>
      <c r="G1678" s="92">
        <v>5.52</v>
      </c>
      <c r="H1678" s="92">
        <v>5.01</v>
      </c>
      <c r="I1678" s="92">
        <v>4.51</v>
      </c>
      <c r="J1678" s="92">
        <v>3.99</v>
      </c>
      <c r="K1678" s="92">
        <v>3.14</v>
      </c>
      <c r="L1678" s="92">
        <v>5.64</v>
      </c>
      <c r="N1678" s="92">
        <f t="shared" ca="1" si="130"/>
        <v>5.2689352357821804</v>
      </c>
      <c r="O1678" s="92">
        <f t="shared" si="131"/>
        <v>0.89583896064920154</v>
      </c>
      <c r="P1678" s="92">
        <f t="shared" si="132"/>
        <v>5.4438612948950764</v>
      </c>
      <c r="Q1678" s="92">
        <f t="shared" ca="1" si="133"/>
        <v>0.96786728212988615</v>
      </c>
      <c r="R1678" s="92">
        <f t="shared" ca="1" si="134"/>
        <v>5.4587714712125575</v>
      </c>
    </row>
    <row r="1679" spans="1:18" x14ac:dyDescent="0.3">
      <c r="A1679" s="107">
        <v>40971.173611111109</v>
      </c>
      <c r="B1679" s="92">
        <v>6.16</v>
      </c>
      <c r="C1679" s="92">
        <v>6.05</v>
      </c>
      <c r="D1679" s="92">
        <v>5.74</v>
      </c>
      <c r="E1679" s="92">
        <v>5.4</v>
      </c>
      <c r="F1679" s="92">
        <v>5.04</v>
      </c>
      <c r="G1679" s="92">
        <v>4.62</v>
      </c>
      <c r="H1679" s="92">
        <v>4.1500000000000004</v>
      </c>
      <c r="I1679" s="92">
        <v>3.6</v>
      </c>
      <c r="J1679" s="92">
        <v>3.03</v>
      </c>
      <c r="K1679" s="92">
        <v>2.25</v>
      </c>
      <c r="L1679" s="92">
        <v>4.84</v>
      </c>
      <c r="N1679" s="92">
        <f t="shared" ca="1" si="130"/>
        <v>4.426173175709752</v>
      </c>
      <c r="O1679" s="92">
        <f t="shared" si="131"/>
        <v>0.99143163224585051</v>
      </c>
      <c r="P1679" s="92">
        <f t="shared" si="132"/>
        <v>4.5495274213524262</v>
      </c>
      <c r="Q1679" s="92">
        <f t="shared" ca="1" si="133"/>
        <v>0.97288636066600409</v>
      </c>
      <c r="R1679" s="92">
        <f t="shared" ca="1" si="134"/>
        <v>4.7087699856234595</v>
      </c>
    </row>
    <row r="1680" spans="1:18" x14ac:dyDescent="0.3">
      <c r="A1680" s="107">
        <v>40971.180555555555</v>
      </c>
      <c r="B1680" s="92">
        <v>5.7</v>
      </c>
      <c r="C1680" s="92">
        <v>5.72</v>
      </c>
      <c r="D1680" s="92">
        <v>5.75</v>
      </c>
      <c r="E1680" s="92">
        <v>5.72</v>
      </c>
      <c r="F1680" s="92">
        <v>5.56</v>
      </c>
      <c r="G1680" s="92">
        <v>5.23</v>
      </c>
      <c r="H1680" s="92">
        <v>4.84</v>
      </c>
      <c r="I1680" s="92">
        <v>4.4000000000000004</v>
      </c>
      <c r="J1680" s="92">
        <v>4</v>
      </c>
      <c r="K1680" s="92">
        <v>3.32</v>
      </c>
      <c r="L1680" s="92">
        <v>5.48</v>
      </c>
      <c r="N1680" s="92">
        <f t="shared" ca="1" si="130"/>
        <v>4.9895933079057713</v>
      </c>
      <c r="O1680" s="92">
        <f t="shared" si="131"/>
        <v>0.71614444347201422</v>
      </c>
      <c r="P1680" s="92">
        <f t="shared" si="132"/>
        <v>5.1722512625299881</v>
      </c>
      <c r="Q1680" s="92">
        <f t="shared" ca="1" si="133"/>
        <v>0.96468501908492543</v>
      </c>
      <c r="R1680" s="92">
        <f t="shared" ca="1" si="134"/>
        <v>5.2864739045853915</v>
      </c>
    </row>
    <row r="1681" spans="1:18" x14ac:dyDescent="0.3">
      <c r="A1681" s="107">
        <v>40971.1875</v>
      </c>
      <c r="B1681" s="92">
        <v>5.76</v>
      </c>
      <c r="C1681" s="92">
        <v>5.72</v>
      </c>
      <c r="D1681" s="92">
        <v>5.64</v>
      </c>
      <c r="E1681" s="92">
        <v>5.5</v>
      </c>
      <c r="F1681" s="92">
        <v>5.3</v>
      </c>
      <c r="G1681" s="92">
        <v>4.9800000000000004</v>
      </c>
      <c r="H1681" s="92">
        <v>4.5999999999999996</v>
      </c>
      <c r="I1681" s="92">
        <v>4.26</v>
      </c>
      <c r="J1681" s="92">
        <v>3.89</v>
      </c>
      <c r="K1681" s="92">
        <v>3.26</v>
      </c>
      <c r="L1681" s="92">
        <v>5.18</v>
      </c>
      <c r="N1681" s="92">
        <f t="shared" ca="1" si="130"/>
        <v>4.8117370654979794</v>
      </c>
      <c r="O1681" s="92">
        <f t="shared" si="131"/>
        <v>0.73349004938149021</v>
      </c>
      <c r="P1681" s="92">
        <f t="shared" si="132"/>
        <v>4.9236874155258317</v>
      </c>
      <c r="Q1681" s="92">
        <f t="shared" ca="1" si="133"/>
        <v>0.97726290469316957</v>
      </c>
      <c r="R1681" s="92">
        <f t="shared" ca="1" si="134"/>
        <v>5.0622218463106181</v>
      </c>
    </row>
    <row r="1682" spans="1:18" x14ac:dyDescent="0.3">
      <c r="A1682" s="107">
        <v>40976.486111111109</v>
      </c>
      <c r="B1682" s="92">
        <v>5.61</v>
      </c>
      <c r="C1682" s="92">
        <v>5.58</v>
      </c>
      <c r="D1682" s="92">
        <v>5.5</v>
      </c>
      <c r="E1682" s="92">
        <v>5.39</v>
      </c>
      <c r="F1682" s="92">
        <v>5.23</v>
      </c>
      <c r="G1682" s="92">
        <v>5.0199999999999996</v>
      </c>
      <c r="H1682" s="92">
        <v>4.8600000000000003</v>
      </c>
      <c r="I1682" s="92">
        <v>4.82</v>
      </c>
      <c r="J1682" s="92">
        <v>4.7699999999999996</v>
      </c>
      <c r="K1682" s="92">
        <v>4.62</v>
      </c>
      <c r="L1682" s="92">
        <v>4.5999999999999996</v>
      </c>
      <c r="N1682" s="92">
        <f t="shared" ca="1" si="130"/>
        <v>5.0678423149469225</v>
      </c>
      <c r="O1682" s="92">
        <f t="shared" si="131"/>
        <v>0.29932929307280737</v>
      </c>
      <c r="P1682" s="92">
        <f t="shared" si="132"/>
        <v>4.9967568726128473</v>
      </c>
      <c r="Q1682" s="92">
        <f t="shared" ca="1" si="133"/>
        <v>1.0142263160178342</v>
      </c>
      <c r="R1682" s="92">
        <f t="shared" ca="1" si="134"/>
        <v>4.665441053682037</v>
      </c>
    </row>
    <row r="1683" spans="1:18" x14ac:dyDescent="0.3">
      <c r="A1683" s="107">
        <v>40976.493055555555</v>
      </c>
      <c r="B1683" s="92">
        <v>6.42</v>
      </c>
      <c r="C1683" s="92">
        <v>6.42</v>
      </c>
      <c r="D1683" s="92">
        <v>6.33</v>
      </c>
      <c r="E1683" s="92">
        <v>6.24</v>
      </c>
      <c r="F1683" s="92">
        <v>6.19</v>
      </c>
      <c r="G1683" s="92">
        <v>6.19</v>
      </c>
      <c r="H1683" s="92">
        <v>6.07</v>
      </c>
      <c r="I1683" s="92">
        <v>5.79</v>
      </c>
      <c r="J1683" s="92">
        <v>5.48</v>
      </c>
      <c r="K1683" s="92">
        <v>5.14</v>
      </c>
      <c r="L1683" s="92">
        <v>5.83</v>
      </c>
      <c r="N1683" s="92">
        <f t="shared" ca="1" si="130"/>
        <v>6.005296014858156</v>
      </c>
      <c r="O1683" s="92">
        <f t="shared" si="131"/>
        <v>0.18090595270623347</v>
      </c>
      <c r="P1683" s="92">
        <f t="shared" si="132"/>
        <v>6.1726626155625119</v>
      </c>
      <c r="Q1683" s="92">
        <f t="shared" ca="1" si="133"/>
        <v>0.97288583369478332</v>
      </c>
      <c r="R1683" s="92">
        <f t="shared" ca="1" si="134"/>
        <v>5.671924410440587</v>
      </c>
    </row>
    <row r="1684" spans="1:18" x14ac:dyDescent="0.3">
      <c r="A1684" s="107">
        <v>40977.604166666664</v>
      </c>
      <c r="B1684" s="92">
        <v>14.42</v>
      </c>
      <c r="C1684" s="92">
        <v>14.28</v>
      </c>
      <c r="D1684" s="92">
        <v>14.02</v>
      </c>
      <c r="E1684" s="92">
        <v>13.8</v>
      </c>
      <c r="F1684" s="92">
        <v>13.49</v>
      </c>
      <c r="G1684" s="92">
        <v>13.15</v>
      </c>
      <c r="H1684" s="92">
        <v>12.61</v>
      </c>
      <c r="I1684" s="92">
        <v>12.08</v>
      </c>
      <c r="J1684" s="92">
        <v>11.36</v>
      </c>
      <c r="K1684" s="92">
        <v>10.46</v>
      </c>
      <c r="L1684" s="92">
        <v>12.58</v>
      </c>
      <c r="N1684" s="92">
        <f t="shared" ca="1" si="130"/>
        <v>12.830702018970381</v>
      </c>
      <c r="O1684" s="92">
        <f t="shared" si="131"/>
        <v>0.38748932295655292</v>
      </c>
      <c r="P1684" s="92">
        <f t="shared" si="132"/>
        <v>13.071235490257825</v>
      </c>
      <c r="Q1684" s="92">
        <f t="shared" ca="1" si="133"/>
        <v>0.98159826043477549</v>
      </c>
      <c r="R1684" s="92">
        <f t="shared" ca="1" si="134"/>
        <v>12.348506116269476</v>
      </c>
    </row>
    <row r="1685" spans="1:18" x14ac:dyDescent="0.3">
      <c r="A1685" s="107">
        <v>40977.611111111109</v>
      </c>
      <c r="B1685" s="92">
        <v>15.08</v>
      </c>
      <c r="C1685" s="92">
        <v>14.92</v>
      </c>
      <c r="D1685" s="92">
        <v>14.63</v>
      </c>
      <c r="E1685" s="92">
        <v>14.3</v>
      </c>
      <c r="F1685" s="92">
        <v>14.01</v>
      </c>
      <c r="G1685" s="92">
        <v>13.66</v>
      </c>
      <c r="H1685" s="92">
        <v>13.18</v>
      </c>
      <c r="I1685" s="92">
        <v>12.71</v>
      </c>
      <c r="J1685" s="92">
        <v>12.24</v>
      </c>
      <c r="K1685" s="92">
        <v>11.74</v>
      </c>
      <c r="L1685" s="92">
        <v>13.1</v>
      </c>
      <c r="N1685" s="92">
        <f t="shared" ca="1" si="130"/>
        <v>13.469470612646766</v>
      </c>
      <c r="O1685" s="92">
        <f t="shared" si="131"/>
        <v>0.3305622412122125</v>
      </c>
      <c r="P1685" s="92">
        <f t="shared" si="132"/>
        <v>13.590170247482305</v>
      </c>
      <c r="Q1685" s="92">
        <f t="shared" ca="1" si="133"/>
        <v>0.99111860759375703</v>
      </c>
      <c r="R1685" s="92">
        <f t="shared" ca="1" si="134"/>
        <v>12.983653759478218</v>
      </c>
    </row>
    <row r="1686" spans="1:18" x14ac:dyDescent="0.3">
      <c r="A1686" s="107">
        <v>40977.805555555555</v>
      </c>
      <c r="B1686" s="92">
        <v>15.43</v>
      </c>
      <c r="C1686" s="92">
        <v>15.36</v>
      </c>
      <c r="D1686" s="92">
        <v>15.17</v>
      </c>
      <c r="E1686" s="92">
        <v>14.95</v>
      </c>
      <c r="F1686" s="92">
        <v>14.81</v>
      </c>
      <c r="G1686" s="92">
        <v>14.69</v>
      </c>
      <c r="H1686" s="92">
        <v>14.52</v>
      </c>
      <c r="I1686" s="92">
        <v>14.21</v>
      </c>
      <c r="J1686" s="92">
        <v>13.8</v>
      </c>
      <c r="K1686" s="92">
        <v>13.09</v>
      </c>
      <c r="L1686" s="92">
        <v>14.3</v>
      </c>
      <c r="N1686" s="92">
        <f t="shared" ca="1" si="130"/>
        <v>14.53333118479773</v>
      </c>
      <c r="O1686" s="92">
        <f t="shared" si="131"/>
        <v>0.10756487577631137</v>
      </c>
      <c r="P1686" s="92">
        <f t="shared" si="132"/>
        <v>14.665521817225523</v>
      </c>
      <c r="Q1686" s="92">
        <f t="shared" ca="1" si="133"/>
        <v>0.99098629874372912</v>
      </c>
      <c r="R1686" s="92">
        <f t="shared" ca="1" si="134"/>
        <v>14.171104072035327</v>
      </c>
    </row>
    <row r="1687" spans="1:18" x14ac:dyDescent="0.3">
      <c r="A1687" s="107">
        <v>40977.8125</v>
      </c>
      <c r="B1687" s="92">
        <v>12.77</v>
      </c>
      <c r="C1687" s="92">
        <v>12.76</v>
      </c>
      <c r="D1687" s="92">
        <v>12.73</v>
      </c>
      <c r="E1687" s="92">
        <v>12.6</v>
      </c>
      <c r="F1687" s="92">
        <v>12.43</v>
      </c>
      <c r="G1687" s="92">
        <v>12.19</v>
      </c>
      <c r="H1687" s="92">
        <v>11.87</v>
      </c>
      <c r="I1687" s="92">
        <v>11.54</v>
      </c>
      <c r="J1687" s="92">
        <v>11.25</v>
      </c>
      <c r="K1687" s="92">
        <v>10.87</v>
      </c>
      <c r="L1687" s="92">
        <v>11.81</v>
      </c>
      <c r="N1687" s="92">
        <f t="shared" ca="1" si="130"/>
        <v>12.03486681312314</v>
      </c>
      <c r="O1687" s="92">
        <f t="shared" si="131"/>
        <v>0.24582620527768029</v>
      </c>
      <c r="P1687" s="92">
        <f t="shared" si="132"/>
        <v>12.143628247464086</v>
      </c>
      <c r="Q1687" s="92">
        <f t="shared" ca="1" si="133"/>
        <v>0.99104374474213186</v>
      </c>
      <c r="R1687" s="92">
        <f t="shared" ca="1" si="134"/>
        <v>11.704226625404578</v>
      </c>
    </row>
    <row r="1688" spans="1:18" x14ac:dyDescent="0.3">
      <c r="A1688" s="107">
        <v>40977.819444444445</v>
      </c>
      <c r="B1688" s="92">
        <v>12.33</v>
      </c>
      <c r="C1688" s="92">
        <v>12.25</v>
      </c>
      <c r="D1688" s="92">
        <v>12.1</v>
      </c>
      <c r="E1688" s="92">
        <v>11.97</v>
      </c>
      <c r="F1688" s="92">
        <v>11.82</v>
      </c>
      <c r="G1688" s="92">
        <v>11.64</v>
      </c>
      <c r="H1688" s="92">
        <v>11.38</v>
      </c>
      <c r="I1688" s="92">
        <v>11.12</v>
      </c>
      <c r="J1688" s="92">
        <v>10.76</v>
      </c>
      <c r="K1688" s="92">
        <v>9.99</v>
      </c>
      <c r="L1688" s="92">
        <v>11.62</v>
      </c>
      <c r="N1688" s="92">
        <f t="shared" ca="1" si="130"/>
        <v>11.476404333380508</v>
      </c>
      <c r="O1688" s="92">
        <f t="shared" si="131"/>
        <v>0.20875395339882397</v>
      </c>
      <c r="P1688" s="92">
        <f t="shared" si="132"/>
        <v>11.602387339535008</v>
      </c>
      <c r="Q1688" s="92">
        <f t="shared" ca="1" si="133"/>
        <v>0.9891416307292884</v>
      </c>
      <c r="R1688" s="92">
        <f t="shared" ca="1" si="134"/>
        <v>11.493825749074331</v>
      </c>
    </row>
    <row r="1689" spans="1:18" x14ac:dyDescent="0.3">
      <c r="A1689" s="107">
        <v>40977.826388888891</v>
      </c>
      <c r="B1689" s="92">
        <v>12.36</v>
      </c>
      <c r="C1689" s="92">
        <v>12.18</v>
      </c>
      <c r="D1689" s="92">
        <v>11.89</v>
      </c>
      <c r="E1689" s="92">
        <v>11.66</v>
      </c>
      <c r="F1689" s="92">
        <v>11.45</v>
      </c>
      <c r="G1689" s="92">
        <v>11.16</v>
      </c>
      <c r="H1689" s="92">
        <v>10.78</v>
      </c>
      <c r="I1689" s="92">
        <v>10.44</v>
      </c>
      <c r="J1689" s="92">
        <v>10.31</v>
      </c>
      <c r="K1689" s="92">
        <v>9.84</v>
      </c>
      <c r="L1689" s="92">
        <v>11.66</v>
      </c>
      <c r="N1689" s="92">
        <f t="shared" ca="1" si="130"/>
        <v>11.057909485131137</v>
      </c>
      <c r="O1689" s="92">
        <f t="shared" si="131"/>
        <v>0.32013902494302698</v>
      </c>
      <c r="P1689" s="92">
        <f t="shared" si="132"/>
        <v>11.104744637315779</v>
      </c>
      <c r="Q1689" s="92">
        <f t="shared" ca="1" si="133"/>
        <v>0.99578241970308268</v>
      </c>
      <c r="R1689" s="92">
        <f t="shared" ca="1" si="134"/>
        <v>11.610823013737944</v>
      </c>
    </row>
    <row r="1690" spans="1:18" x14ac:dyDescent="0.3">
      <c r="A1690" s="107">
        <v>40977.833333333336</v>
      </c>
      <c r="B1690" s="92">
        <v>13.64</v>
      </c>
      <c r="C1690" s="92">
        <v>13.54</v>
      </c>
      <c r="D1690" s="92">
        <v>13.29</v>
      </c>
      <c r="E1690" s="92">
        <v>13.04</v>
      </c>
      <c r="F1690" s="92">
        <v>12.78</v>
      </c>
      <c r="G1690" s="92">
        <v>12.47</v>
      </c>
      <c r="H1690" s="92">
        <v>12.19</v>
      </c>
      <c r="I1690" s="92">
        <v>11.85</v>
      </c>
      <c r="J1690" s="92">
        <v>11.45</v>
      </c>
      <c r="K1690" s="92">
        <v>10.99</v>
      </c>
      <c r="L1690" s="92">
        <v>12.55</v>
      </c>
      <c r="N1690" s="92">
        <f t="shared" ca="1" si="130"/>
        <v>12.386791326836352</v>
      </c>
      <c r="O1690" s="92">
        <f t="shared" si="131"/>
        <v>0.20986104724528057</v>
      </c>
      <c r="P1690" s="92">
        <f t="shared" si="132"/>
        <v>12.429491988154744</v>
      </c>
      <c r="Q1690" s="92">
        <f t="shared" ca="1" si="133"/>
        <v>0.99656456906210766</v>
      </c>
      <c r="R1690" s="92">
        <f t="shared" ca="1" si="134"/>
        <v>12.506885341729452</v>
      </c>
    </row>
    <row r="1691" spans="1:18" x14ac:dyDescent="0.3">
      <c r="A1691" s="107">
        <v>40977.840277777781</v>
      </c>
      <c r="B1691" s="92">
        <v>11</v>
      </c>
      <c r="C1691" s="92">
        <v>10.93</v>
      </c>
      <c r="D1691" s="92">
        <v>10.83</v>
      </c>
      <c r="E1691" s="92">
        <v>10.7</v>
      </c>
      <c r="F1691" s="92">
        <v>10.59</v>
      </c>
      <c r="G1691" s="92">
        <v>10.47</v>
      </c>
      <c r="H1691" s="92">
        <v>10.28</v>
      </c>
      <c r="I1691" s="92">
        <v>10.06</v>
      </c>
      <c r="J1691" s="92">
        <v>9.85</v>
      </c>
      <c r="K1691" s="92">
        <v>9.3699999999999992</v>
      </c>
      <c r="L1691" s="92">
        <v>10.16</v>
      </c>
      <c r="N1691" s="92">
        <f t="shared" ca="1" si="130"/>
        <v>10.355241507699153</v>
      </c>
      <c r="O1691" s="92">
        <f t="shared" si="131"/>
        <v>0.1692372072906797</v>
      </c>
      <c r="P1691" s="92">
        <f t="shared" si="132"/>
        <v>10.442563931922818</v>
      </c>
      <c r="Q1691" s="92">
        <f t="shared" ca="1" si="133"/>
        <v>0.99163783676183959</v>
      </c>
      <c r="R1691" s="92">
        <f t="shared" ca="1" si="134"/>
        <v>10.07504042150029</v>
      </c>
    </row>
    <row r="1692" spans="1:18" x14ac:dyDescent="0.3">
      <c r="A1692" s="107">
        <v>40977.847222222219</v>
      </c>
      <c r="B1692" s="92">
        <v>11.19</v>
      </c>
      <c r="C1692" s="92">
        <v>11.1</v>
      </c>
      <c r="D1692" s="92">
        <v>11.01</v>
      </c>
      <c r="E1692" s="92">
        <v>10.88</v>
      </c>
      <c r="F1692" s="92">
        <v>10.71</v>
      </c>
      <c r="G1692" s="92">
        <v>10.41</v>
      </c>
      <c r="H1692" s="92">
        <v>9.99</v>
      </c>
      <c r="I1692" s="92">
        <v>9.5399999999999991</v>
      </c>
      <c r="J1692" s="92">
        <v>9.11</v>
      </c>
      <c r="K1692" s="92">
        <v>8.5399999999999991</v>
      </c>
      <c r="L1692" s="92">
        <v>10.4</v>
      </c>
      <c r="N1692" s="92">
        <f t="shared" ca="1" si="130"/>
        <v>10.164199863984965</v>
      </c>
      <c r="O1692" s="92">
        <f t="shared" si="131"/>
        <v>0.38056488104825353</v>
      </c>
      <c r="P1692" s="92">
        <f t="shared" si="132"/>
        <v>10.348758219510261</v>
      </c>
      <c r="Q1692" s="92">
        <f t="shared" ca="1" si="133"/>
        <v>0.9821661351429245</v>
      </c>
      <c r="R1692" s="92">
        <f t="shared" ca="1" si="134"/>
        <v>10.214527805486416</v>
      </c>
    </row>
    <row r="1693" spans="1:18" x14ac:dyDescent="0.3">
      <c r="A1693" s="107">
        <v>40977.854166666664</v>
      </c>
      <c r="B1693" s="92">
        <v>8.66</v>
      </c>
      <c r="C1693" s="92">
        <v>8.59</v>
      </c>
      <c r="D1693" s="92">
        <v>8.49</v>
      </c>
      <c r="E1693" s="92">
        <v>8.36</v>
      </c>
      <c r="F1693" s="92">
        <v>8.2100000000000009</v>
      </c>
      <c r="G1693" s="92">
        <v>8.07</v>
      </c>
      <c r="H1693" s="92">
        <v>7.93</v>
      </c>
      <c r="I1693" s="92">
        <v>7.78</v>
      </c>
      <c r="J1693" s="92">
        <v>7.61</v>
      </c>
      <c r="K1693" s="92">
        <v>7.34</v>
      </c>
      <c r="L1693" s="92">
        <v>7.46</v>
      </c>
      <c r="N1693" s="92">
        <f t="shared" ca="1" si="130"/>
        <v>8.0369093596661934</v>
      </c>
      <c r="O1693" s="92">
        <f t="shared" si="131"/>
        <v>0.16172134666163129</v>
      </c>
      <c r="P1693" s="92">
        <f t="shared" si="132"/>
        <v>8.0497909677674535</v>
      </c>
      <c r="Q1693" s="92">
        <f t="shared" ca="1" si="133"/>
        <v>0.99839975868282294</v>
      </c>
      <c r="R1693" s="92">
        <f t="shared" ca="1" si="134"/>
        <v>7.448062199773859</v>
      </c>
    </row>
    <row r="1694" spans="1:18" x14ac:dyDescent="0.3">
      <c r="A1694" s="107">
        <v>40978.381944444445</v>
      </c>
      <c r="B1694" s="92">
        <v>12.65</v>
      </c>
      <c r="C1694" s="92">
        <v>12.43</v>
      </c>
      <c r="D1694" s="92">
        <v>12.15</v>
      </c>
      <c r="E1694" s="92">
        <v>11.94</v>
      </c>
      <c r="F1694" s="92">
        <v>11.81</v>
      </c>
      <c r="G1694" s="92">
        <v>11.68</v>
      </c>
      <c r="H1694" s="92">
        <v>11.47</v>
      </c>
      <c r="I1694" s="92">
        <v>11.14</v>
      </c>
      <c r="J1694" s="92">
        <v>10.72</v>
      </c>
      <c r="K1694" s="92">
        <v>10.17</v>
      </c>
      <c r="L1694" s="92">
        <v>11.92</v>
      </c>
      <c r="N1694" s="92">
        <f t="shared" ca="1" si="130"/>
        <v>11.509755634583732</v>
      </c>
      <c r="O1694" s="92">
        <f t="shared" si="131"/>
        <v>0.16765959947746006</v>
      </c>
      <c r="P1694" s="92">
        <f t="shared" si="132"/>
        <v>11.649678134559418</v>
      </c>
      <c r="Q1694" s="92">
        <f t="shared" ca="1" si="133"/>
        <v>0.98798915314573388</v>
      </c>
      <c r="R1694" s="92">
        <f t="shared" ca="1" si="134"/>
        <v>11.776830705497147</v>
      </c>
    </row>
    <row r="1695" spans="1:18" x14ac:dyDescent="0.3">
      <c r="A1695" s="107">
        <v>40978.388888888891</v>
      </c>
      <c r="B1695" s="92">
        <v>13.95</v>
      </c>
      <c r="C1695" s="92">
        <v>13.8</v>
      </c>
      <c r="D1695" s="92">
        <v>13.54</v>
      </c>
      <c r="E1695" s="92">
        <v>13.25</v>
      </c>
      <c r="F1695" s="92">
        <v>13.05</v>
      </c>
      <c r="G1695" s="92">
        <v>12.89</v>
      </c>
      <c r="H1695" s="92">
        <v>12.72</v>
      </c>
      <c r="I1695" s="92">
        <v>12.58</v>
      </c>
      <c r="J1695" s="92">
        <v>12.33</v>
      </c>
      <c r="K1695" s="92">
        <v>11.6</v>
      </c>
      <c r="L1695" s="92">
        <v>12.76</v>
      </c>
      <c r="N1695" s="92">
        <f t="shared" ca="1" si="130"/>
        <v>12.861015010878003</v>
      </c>
      <c r="O1695" s="92">
        <f t="shared" si="131"/>
        <v>0.12268569683980246</v>
      </c>
      <c r="P1695" s="92">
        <f t="shared" si="132"/>
        <v>12.865504694693186</v>
      </c>
      <c r="Q1695" s="92">
        <f t="shared" ca="1" si="133"/>
        <v>0.99965102932829086</v>
      </c>
      <c r="R1695" s="92">
        <f t="shared" ca="1" si="134"/>
        <v>12.755547134228991</v>
      </c>
    </row>
    <row r="1696" spans="1:18" x14ac:dyDescent="0.3">
      <c r="A1696" s="107">
        <v>40978.423611111109</v>
      </c>
      <c r="B1696" s="92">
        <v>14.06</v>
      </c>
      <c r="C1696" s="92">
        <v>13.87</v>
      </c>
      <c r="D1696" s="92">
        <v>13.64</v>
      </c>
      <c r="E1696" s="92">
        <v>13.51</v>
      </c>
      <c r="F1696" s="92">
        <v>13.34</v>
      </c>
      <c r="G1696" s="92">
        <v>13.25</v>
      </c>
      <c r="H1696" s="92">
        <v>13.04</v>
      </c>
      <c r="I1696" s="92">
        <v>12.85</v>
      </c>
      <c r="J1696" s="92">
        <v>12.61</v>
      </c>
      <c r="K1696" s="92">
        <v>11.86</v>
      </c>
      <c r="L1696" s="92">
        <v>12.93</v>
      </c>
      <c r="N1696" s="92">
        <f t="shared" ca="1" si="130"/>
        <v>13.126321025814365</v>
      </c>
      <c r="O1696" s="92">
        <f t="shared" si="131"/>
        <v>0.147633922181196</v>
      </c>
      <c r="P1696" s="92">
        <f t="shared" si="132"/>
        <v>13.219706177398125</v>
      </c>
      <c r="Q1696" s="92">
        <f t="shared" ca="1" si="133"/>
        <v>0.99293591322449948</v>
      </c>
      <c r="R1696" s="92">
        <f t="shared" ca="1" si="134"/>
        <v>12.838661357992779</v>
      </c>
    </row>
    <row r="1697" spans="1:18" x14ac:dyDescent="0.3">
      <c r="A1697" s="107">
        <v>40978.430555555555</v>
      </c>
      <c r="B1697" s="92">
        <v>13.43</v>
      </c>
      <c r="C1697" s="92">
        <v>13.32</v>
      </c>
      <c r="D1697" s="92">
        <v>13.06</v>
      </c>
      <c r="E1697" s="92">
        <v>12.93</v>
      </c>
      <c r="F1697" s="92">
        <v>12.75</v>
      </c>
      <c r="G1697" s="92">
        <v>12.5</v>
      </c>
      <c r="H1697" s="92">
        <v>12.27</v>
      </c>
      <c r="I1697" s="92">
        <v>12.07</v>
      </c>
      <c r="J1697" s="92">
        <v>11.79</v>
      </c>
      <c r="K1697" s="92">
        <v>11.2</v>
      </c>
      <c r="L1697" s="92">
        <v>12.13</v>
      </c>
      <c r="N1697" s="92">
        <f t="shared" ca="1" si="130"/>
        <v>12.434677565891921</v>
      </c>
      <c r="O1697" s="92">
        <f t="shared" si="131"/>
        <v>0.17161787632465919</v>
      </c>
      <c r="P1697" s="92">
        <f t="shared" si="132"/>
        <v>12.46678426514381</v>
      </c>
      <c r="Q1697" s="92">
        <f t="shared" ca="1" si="133"/>
        <v>0.99742462061033199</v>
      </c>
      <c r="R1697" s="92">
        <f t="shared" ca="1" si="134"/>
        <v>12.098760648003328</v>
      </c>
    </row>
    <row r="1698" spans="1:18" x14ac:dyDescent="0.3">
      <c r="A1698" s="107">
        <v>40978.451388888891</v>
      </c>
      <c r="B1698" s="92">
        <v>11.96</v>
      </c>
      <c r="C1698" s="92">
        <v>11.94</v>
      </c>
      <c r="D1698" s="92">
        <v>11.78</v>
      </c>
      <c r="E1698" s="92">
        <v>11.76</v>
      </c>
      <c r="F1698" s="92">
        <v>11.68</v>
      </c>
      <c r="G1698" s="92">
        <v>11.49</v>
      </c>
      <c r="H1698" s="92">
        <v>11.32</v>
      </c>
      <c r="I1698" s="92">
        <v>11.2</v>
      </c>
      <c r="J1698" s="92">
        <v>11.02</v>
      </c>
      <c r="K1698" s="92">
        <v>10.59</v>
      </c>
      <c r="L1698" s="92">
        <v>10.75</v>
      </c>
      <c r="N1698" s="92">
        <f t="shared" ca="1" si="130"/>
        <v>11.430558508453574</v>
      </c>
      <c r="O1698" s="92">
        <f t="shared" si="131"/>
        <v>0.13774628328951416</v>
      </c>
      <c r="P1698" s="92">
        <f t="shared" si="132"/>
        <v>11.465487633788479</v>
      </c>
      <c r="Q1698" s="92">
        <f t="shared" ca="1" si="133"/>
        <v>0.99695354210387266</v>
      </c>
      <c r="R1698" s="92">
        <f t="shared" ca="1" si="134"/>
        <v>10.717250577616632</v>
      </c>
    </row>
    <row r="1699" spans="1:18" x14ac:dyDescent="0.3">
      <c r="A1699" s="107">
        <v>40978.458333333336</v>
      </c>
      <c r="B1699" s="92">
        <v>11.59</v>
      </c>
      <c r="C1699" s="92">
        <v>11.45</v>
      </c>
      <c r="D1699" s="92">
        <v>11.24</v>
      </c>
      <c r="E1699" s="92">
        <v>11.09</v>
      </c>
      <c r="F1699" s="92">
        <v>10.98</v>
      </c>
      <c r="G1699" s="92">
        <v>10.91</v>
      </c>
      <c r="H1699" s="92">
        <v>10.79</v>
      </c>
      <c r="I1699" s="92">
        <v>10.65</v>
      </c>
      <c r="J1699" s="92">
        <v>10.44</v>
      </c>
      <c r="K1699" s="92">
        <v>9.91</v>
      </c>
      <c r="L1699" s="92">
        <v>10.75</v>
      </c>
      <c r="N1699" s="92">
        <f t="shared" ca="1" si="130"/>
        <v>10.836937198135557</v>
      </c>
      <c r="O1699" s="92">
        <f t="shared" si="131"/>
        <v>0.10220547273899411</v>
      </c>
      <c r="P1699" s="92">
        <f t="shared" si="132"/>
        <v>10.892725565545437</v>
      </c>
      <c r="Q1699" s="92">
        <f t="shared" ca="1" si="133"/>
        <v>0.99487838309391152</v>
      </c>
      <c r="R1699" s="92">
        <f t="shared" ca="1" si="134"/>
        <v>10.69494261825955</v>
      </c>
    </row>
    <row r="1700" spans="1:18" x14ac:dyDescent="0.3">
      <c r="A1700" s="107">
        <v>40978.465277777781</v>
      </c>
      <c r="B1700" s="92">
        <v>12.47</v>
      </c>
      <c r="C1700" s="92">
        <v>12.34</v>
      </c>
      <c r="D1700" s="92">
        <v>12.14</v>
      </c>
      <c r="E1700" s="92">
        <v>12</v>
      </c>
      <c r="F1700" s="92">
        <v>11.75</v>
      </c>
      <c r="G1700" s="92">
        <v>11.68</v>
      </c>
      <c r="H1700" s="92">
        <v>11.65</v>
      </c>
      <c r="I1700" s="92">
        <v>11.52</v>
      </c>
      <c r="J1700" s="92">
        <v>11.23</v>
      </c>
      <c r="K1700" s="92">
        <v>10.5</v>
      </c>
      <c r="L1700" s="92">
        <v>11.55</v>
      </c>
      <c r="N1700" s="92">
        <f t="shared" ca="1" si="130"/>
        <v>11.661637174209394</v>
      </c>
      <c r="O1700" s="92">
        <f t="shared" si="131"/>
        <v>2.3765938416342048E-2</v>
      </c>
      <c r="P1700" s="92">
        <f t="shared" si="132"/>
        <v>11.675697045191543</v>
      </c>
      <c r="Q1700" s="92">
        <f t="shared" ca="1" si="133"/>
        <v>0.99879580029117498</v>
      </c>
      <c r="R1700" s="92">
        <f t="shared" ca="1" si="134"/>
        <v>11.536091493363072</v>
      </c>
    </row>
    <row r="1701" spans="1:18" x14ac:dyDescent="0.3">
      <c r="A1701" s="107">
        <v>40978.472222222219</v>
      </c>
      <c r="B1701" s="92">
        <v>12.41</v>
      </c>
      <c r="C1701" s="92">
        <v>12.36</v>
      </c>
      <c r="D1701" s="92">
        <v>12.21</v>
      </c>
      <c r="E1701" s="92">
        <v>12.08</v>
      </c>
      <c r="F1701" s="92">
        <v>11.79</v>
      </c>
      <c r="G1701" s="92">
        <v>11.49</v>
      </c>
      <c r="H1701" s="92">
        <v>11.33</v>
      </c>
      <c r="I1701" s="92">
        <v>11.16</v>
      </c>
      <c r="J1701" s="92">
        <v>10.88</v>
      </c>
      <c r="K1701" s="92">
        <v>10.36</v>
      </c>
      <c r="L1701" s="92">
        <v>10.86</v>
      </c>
      <c r="N1701" s="92">
        <f t="shared" ca="1" si="130"/>
        <v>11.514280628454856</v>
      </c>
      <c r="O1701" s="92">
        <f t="shared" si="131"/>
        <v>0.12958647352243607</v>
      </c>
      <c r="P1701" s="92">
        <f t="shared" si="132"/>
        <v>11.466938238290465</v>
      </c>
      <c r="Q1701" s="92">
        <f t="shared" ca="1" si="133"/>
        <v>1.0041285990366899</v>
      </c>
      <c r="R1701" s="92">
        <f t="shared" ca="1" si="134"/>
        <v>10.904836585538453</v>
      </c>
    </row>
    <row r="1702" spans="1:18" x14ac:dyDescent="0.3">
      <c r="A1702" s="107">
        <v>40978.486111111109</v>
      </c>
      <c r="B1702" s="92">
        <v>13.27</v>
      </c>
      <c r="C1702" s="92">
        <v>13.14</v>
      </c>
      <c r="D1702" s="92">
        <v>12.89</v>
      </c>
      <c r="E1702" s="92">
        <v>12.68</v>
      </c>
      <c r="F1702" s="92">
        <v>12.47</v>
      </c>
      <c r="G1702" s="92">
        <v>12.11</v>
      </c>
      <c r="H1702" s="92">
        <v>11.62</v>
      </c>
      <c r="I1702" s="92">
        <v>11.34</v>
      </c>
      <c r="J1702" s="92">
        <v>10.99</v>
      </c>
      <c r="K1702" s="92">
        <v>10.38</v>
      </c>
      <c r="L1702" s="92">
        <v>11.33</v>
      </c>
      <c r="N1702" s="92">
        <f t="shared" ca="1" si="130"/>
        <v>11.953154440268657</v>
      </c>
      <c r="O1702" s="92">
        <f t="shared" si="131"/>
        <v>0.3816878100707462</v>
      </c>
      <c r="P1702" s="92">
        <f t="shared" si="132"/>
        <v>12.038547566102492</v>
      </c>
      <c r="Q1702" s="92">
        <f t="shared" ca="1" si="133"/>
        <v>0.9929066919937849</v>
      </c>
      <c r="R1702" s="92">
        <f t="shared" ca="1" si="134"/>
        <v>11.249632820289582</v>
      </c>
    </row>
    <row r="1703" spans="1:18" x14ac:dyDescent="0.3">
      <c r="A1703" s="107">
        <v>40978.493055555555</v>
      </c>
      <c r="B1703" s="92">
        <v>12.05</v>
      </c>
      <c r="C1703" s="92">
        <v>12.04</v>
      </c>
      <c r="D1703" s="92">
        <v>11.79</v>
      </c>
      <c r="E1703" s="92">
        <v>11.75</v>
      </c>
      <c r="F1703" s="92">
        <v>11.56</v>
      </c>
      <c r="G1703" s="92">
        <v>11.32</v>
      </c>
      <c r="H1703" s="92">
        <v>11.06</v>
      </c>
      <c r="I1703" s="92">
        <v>10.75</v>
      </c>
      <c r="J1703" s="92">
        <v>10.36</v>
      </c>
      <c r="K1703" s="92">
        <v>9.69</v>
      </c>
      <c r="L1703" s="92">
        <v>10.79</v>
      </c>
      <c r="N1703" s="92">
        <f t="shared" ca="1" si="130"/>
        <v>11.167350287241321</v>
      </c>
      <c r="O1703" s="92">
        <f t="shared" si="131"/>
        <v>0.2147242119194068</v>
      </c>
      <c r="P1703" s="92">
        <f t="shared" si="132"/>
        <v>11.282376974267018</v>
      </c>
      <c r="Q1703" s="92">
        <f t="shared" ca="1" si="133"/>
        <v>0.9898047470592366</v>
      </c>
      <c r="R1703" s="92">
        <f t="shared" ca="1" si="134"/>
        <v>10.679993220769163</v>
      </c>
    </row>
    <row r="1704" spans="1:18" x14ac:dyDescent="0.3">
      <c r="A1704" s="107">
        <v>40978.618055555555</v>
      </c>
      <c r="B1704" s="92">
        <v>13.08</v>
      </c>
      <c r="C1704" s="92">
        <v>13.02</v>
      </c>
      <c r="D1704" s="92">
        <v>13</v>
      </c>
      <c r="E1704" s="92">
        <v>12.94</v>
      </c>
      <c r="F1704" s="92">
        <v>12.8</v>
      </c>
      <c r="G1704" s="92">
        <v>12.6</v>
      </c>
      <c r="H1704" s="92">
        <v>12.42</v>
      </c>
      <c r="I1704" s="92">
        <v>12.25</v>
      </c>
      <c r="J1704" s="92">
        <v>12.11</v>
      </c>
      <c r="K1704" s="92">
        <v>11.77</v>
      </c>
      <c r="L1704" s="92">
        <v>11.82</v>
      </c>
      <c r="N1704" s="92">
        <f t="shared" ca="1" si="130"/>
        <v>12.552096594690953</v>
      </c>
      <c r="O1704" s="92">
        <f t="shared" si="131"/>
        <v>0.13296609201087378</v>
      </c>
      <c r="P1704" s="92">
        <f t="shared" si="132"/>
        <v>12.574051464268496</v>
      </c>
      <c r="Q1704" s="92">
        <f t="shared" ca="1" si="133"/>
        <v>0.99825395421356977</v>
      </c>
      <c r="R1704" s="92">
        <f t="shared" ca="1" si="134"/>
        <v>11.799361738804395</v>
      </c>
    </row>
    <row r="1705" spans="1:18" x14ac:dyDescent="0.3">
      <c r="A1705" s="107">
        <v>40978.638888888891</v>
      </c>
      <c r="B1705" s="92">
        <v>13.43</v>
      </c>
      <c r="C1705" s="92">
        <v>13.4</v>
      </c>
      <c r="D1705" s="92">
        <v>13.26</v>
      </c>
      <c r="E1705" s="92">
        <v>13.07</v>
      </c>
      <c r="F1705" s="92">
        <v>12.86</v>
      </c>
      <c r="G1705" s="92">
        <v>12.68</v>
      </c>
      <c r="H1705" s="92">
        <v>12.51</v>
      </c>
      <c r="I1705" s="92">
        <v>12.38</v>
      </c>
      <c r="J1705" s="92">
        <v>12.2</v>
      </c>
      <c r="K1705" s="92">
        <v>11.71</v>
      </c>
      <c r="L1705" s="92">
        <v>13.01</v>
      </c>
      <c r="N1705" s="92">
        <f t="shared" ca="1" si="130"/>
        <v>12.669796122845996</v>
      </c>
      <c r="O1705" s="92">
        <f t="shared" si="131"/>
        <v>0.12473133179290197</v>
      </c>
      <c r="P1705" s="92">
        <f t="shared" si="132"/>
        <v>12.655502377746307</v>
      </c>
      <c r="Q1705" s="92">
        <f t="shared" ca="1" si="133"/>
        <v>1.0011294490469871</v>
      </c>
      <c r="R1705" s="92">
        <f t="shared" ca="1" si="134"/>
        <v>13.024694132101303</v>
      </c>
    </row>
    <row r="1706" spans="1:18" x14ac:dyDescent="0.3">
      <c r="A1706" s="107">
        <v>40978.645833333336</v>
      </c>
      <c r="B1706" s="92">
        <v>12.11</v>
      </c>
      <c r="C1706" s="92">
        <v>12.09</v>
      </c>
      <c r="D1706" s="92">
        <v>12.03</v>
      </c>
      <c r="E1706" s="92">
        <v>11.96</v>
      </c>
      <c r="F1706" s="92">
        <v>11.89</v>
      </c>
      <c r="G1706" s="92">
        <v>11.84</v>
      </c>
      <c r="H1706" s="92">
        <v>11.83</v>
      </c>
      <c r="I1706" s="92">
        <v>11.76</v>
      </c>
      <c r="J1706" s="92">
        <v>11.63</v>
      </c>
      <c r="K1706" s="92">
        <v>11.1</v>
      </c>
      <c r="L1706" s="92">
        <v>11.58</v>
      </c>
      <c r="N1706" s="92">
        <f t="shared" ca="1" si="130"/>
        <v>11.814930605483973</v>
      </c>
      <c r="O1706" s="92">
        <f t="shared" si="131"/>
        <v>7.8081829409239146E-3</v>
      </c>
      <c r="P1706" s="92">
        <f t="shared" si="132"/>
        <v>11.838566741982612</v>
      </c>
      <c r="Q1706" s="92">
        <f t="shared" ca="1" si="133"/>
        <v>0.99800346300242415</v>
      </c>
      <c r="R1706" s="92">
        <f t="shared" ca="1" si="134"/>
        <v>11.556880101568071</v>
      </c>
    </row>
    <row r="1707" spans="1:18" x14ac:dyDescent="0.3">
      <c r="A1707" s="107">
        <v>40978.652777777781</v>
      </c>
      <c r="B1707" s="92">
        <v>12.52</v>
      </c>
      <c r="C1707" s="92">
        <v>12.51</v>
      </c>
      <c r="D1707" s="92">
        <v>12.45</v>
      </c>
      <c r="E1707" s="92">
        <v>12.33</v>
      </c>
      <c r="F1707" s="92">
        <v>12.12</v>
      </c>
      <c r="G1707" s="92">
        <v>11.9</v>
      </c>
      <c r="H1707" s="92">
        <v>11.69</v>
      </c>
      <c r="I1707" s="92">
        <v>11.53</v>
      </c>
      <c r="J1707" s="92">
        <v>11.39</v>
      </c>
      <c r="K1707" s="92">
        <v>11.09</v>
      </c>
      <c r="L1707" s="92">
        <v>12.1</v>
      </c>
      <c r="N1707" s="92">
        <f t="shared" ca="1" si="130"/>
        <v>11.881780883668039</v>
      </c>
      <c r="O1707" s="92">
        <f t="shared" si="131"/>
        <v>0.16453225066612473</v>
      </c>
      <c r="P1707" s="92">
        <f t="shared" si="132"/>
        <v>11.869682514867955</v>
      </c>
      <c r="Q1707" s="92">
        <f t="shared" ca="1" si="133"/>
        <v>1.0010192664197151</v>
      </c>
      <c r="R1707" s="92">
        <f t="shared" ca="1" si="134"/>
        <v>12.112333123678551</v>
      </c>
    </row>
    <row r="1708" spans="1:18" x14ac:dyDescent="0.3">
      <c r="A1708" s="107">
        <v>40978.659722222219</v>
      </c>
      <c r="B1708" s="92">
        <v>11.94</v>
      </c>
      <c r="C1708" s="92">
        <v>11.9</v>
      </c>
      <c r="D1708" s="92">
        <v>11.85</v>
      </c>
      <c r="E1708" s="92">
        <v>11.76</v>
      </c>
      <c r="F1708" s="92">
        <v>11.7</v>
      </c>
      <c r="G1708" s="92">
        <v>11.63</v>
      </c>
      <c r="H1708" s="92">
        <v>11.54</v>
      </c>
      <c r="I1708" s="92">
        <v>11.4</v>
      </c>
      <c r="J1708" s="92">
        <v>11.23</v>
      </c>
      <c r="K1708" s="92">
        <v>10.95</v>
      </c>
      <c r="L1708" s="92">
        <v>11.44</v>
      </c>
      <c r="N1708" s="92">
        <f t="shared" ca="1" si="130"/>
        <v>11.560661758293325</v>
      </c>
      <c r="O1708" s="92">
        <f t="shared" si="131"/>
        <v>7.1790482465279859E-2</v>
      </c>
      <c r="P1708" s="92">
        <f t="shared" si="132"/>
        <v>11.617062394698014</v>
      </c>
      <c r="Q1708" s="92">
        <f t="shared" ca="1" si="133"/>
        <v>0.99514501734703342</v>
      </c>
      <c r="R1708" s="92">
        <f t="shared" ca="1" si="134"/>
        <v>11.384458998450063</v>
      </c>
    </row>
    <row r="1709" spans="1:18" x14ac:dyDescent="0.3">
      <c r="A1709" s="107">
        <v>40978.666666666664</v>
      </c>
      <c r="B1709" s="92">
        <v>10.18</v>
      </c>
      <c r="C1709" s="92">
        <v>10.19</v>
      </c>
      <c r="D1709" s="92">
        <v>10.18</v>
      </c>
      <c r="E1709" s="92">
        <v>10.14</v>
      </c>
      <c r="F1709" s="92">
        <v>10.050000000000001</v>
      </c>
      <c r="G1709" s="92">
        <v>9.91</v>
      </c>
      <c r="H1709" s="92">
        <v>9.85</v>
      </c>
      <c r="I1709" s="92">
        <v>9.76</v>
      </c>
      <c r="J1709" s="92">
        <v>9.5299999999999994</v>
      </c>
      <c r="K1709" s="92">
        <v>9.14</v>
      </c>
      <c r="L1709" s="92">
        <v>10.35</v>
      </c>
      <c r="N1709" s="92">
        <f t="shared" ca="1" si="130"/>
        <v>9.8804738958489615</v>
      </c>
      <c r="O1709" s="92">
        <f t="shared" si="131"/>
        <v>5.6119508267737747E-2</v>
      </c>
      <c r="P1709" s="92">
        <f t="shared" si="132"/>
        <v>9.9013811847190123</v>
      </c>
      <c r="Q1709" s="92">
        <f t="shared" ca="1" si="133"/>
        <v>0.99788844722973424</v>
      </c>
      <c r="R1709" s="92">
        <f t="shared" ca="1" si="134"/>
        <v>10.328145428827749</v>
      </c>
    </row>
    <row r="1710" spans="1:18" x14ac:dyDescent="0.3">
      <c r="A1710" s="107">
        <v>40978.673611111109</v>
      </c>
      <c r="B1710" s="92">
        <v>9.8699999999999992</v>
      </c>
      <c r="C1710" s="92">
        <v>9.82</v>
      </c>
      <c r="D1710" s="92">
        <v>9.6999999999999993</v>
      </c>
      <c r="E1710" s="92">
        <v>9.6199999999999992</v>
      </c>
      <c r="F1710" s="92">
        <v>9.6199999999999992</v>
      </c>
      <c r="G1710" s="92">
        <v>9.58</v>
      </c>
      <c r="H1710" s="92">
        <v>9.4700000000000006</v>
      </c>
      <c r="I1710" s="92">
        <v>9.3000000000000007</v>
      </c>
      <c r="J1710" s="92">
        <v>9.08</v>
      </c>
      <c r="K1710" s="92">
        <v>8.76</v>
      </c>
      <c r="L1710" s="92">
        <v>9.51</v>
      </c>
      <c r="N1710" s="92">
        <f t="shared" ca="1" si="130"/>
        <v>9.4543478903585658</v>
      </c>
      <c r="O1710" s="92">
        <f t="shared" si="131"/>
        <v>0.10672121086439339</v>
      </c>
      <c r="P1710" s="92">
        <f t="shared" si="132"/>
        <v>9.5641617938933852</v>
      </c>
      <c r="Q1710" s="92">
        <f t="shared" ca="1" si="133"/>
        <v>0.98851818843080064</v>
      </c>
      <c r="R1710" s="92">
        <f t="shared" ca="1" si="134"/>
        <v>9.4008079719769135</v>
      </c>
    </row>
    <row r="1711" spans="1:18" x14ac:dyDescent="0.3">
      <c r="A1711" s="107">
        <v>40978.680555555555</v>
      </c>
      <c r="B1711" s="92">
        <v>11.82</v>
      </c>
      <c r="C1711" s="92">
        <v>11.73</v>
      </c>
      <c r="D1711" s="92">
        <v>11.62</v>
      </c>
      <c r="E1711" s="92">
        <v>11.61</v>
      </c>
      <c r="F1711" s="92">
        <v>11.59</v>
      </c>
      <c r="G1711" s="92">
        <v>11.48</v>
      </c>
      <c r="H1711" s="92">
        <v>11.35</v>
      </c>
      <c r="I1711" s="92">
        <v>11.17</v>
      </c>
      <c r="J1711" s="92">
        <v>10.88</v>
      </c>
      <c r="K1711" s="92">
        <v>10.45</v>
      </c>
      <c r="L1711" s="92">
        <v>11</v>
      </c>
      <c r="N1711" s="92">
        <f t="shared" ca="1" si="130"/>
        <v>11.346839841016751</v>
      </c>
      <c r="O1711" s="92">
        <f t="shared" si="131"/>
        <v>0.10524230392950701</v>
      </c>
      <c r="P1711" s="92">
        <f t="shared" si="132"/>
        <v>11.461283400398765</v>
      </c>
      <c r="Q1711" s="92">
        <f t="shared" ca="1" si="133"/>
        <v>0.99001476925541931</v>
      </c>
      <c r="R1711" s="92">
        <f t="shared" ca="1" si="134"/>
        <v>10.890162461809613</v>
      </c>
    </row>
    <row r="1712" spans="1:18" x14ac:dyDescent="0.3">
      <c r="A1712" s="107">
        <v>40978.6875</v>
      </c>
      <c r="B1712" s="92">
        <v>12.64</v>
      </c>
      <c r="C1712" s="92">
        <v>12.56</v>
      </c>
      <c r="D1712" s="92">
        <v>12.4</v>
      </c>
      <c r="E1712" s="92">
        <v>12.25</v>
      </c>
      <c r="F1712" s="92">
        <v>12.15</v>
      </c>
      <c r="G1712" s="92">
        <v>12.07</v>
      </c>
      <c r="H1712" s="92">
        <v>12.01</v>
      </c>
      <c r="I1712" s="92">
        <v>11.9</v>
      </c>
      <c r="J1712" s="92">
        <v>11.75</v>
      </c>
      <c r="K1712" s="92">
        <v>11.38</v>
      </c>
      <c r="L1712" s="92">
        <v>12.35</v>
      </c>
      <c r="N1712" s="92">
        <f t="shared" ca="1" si="130"/>
        <v>12.051626283128956</v>
      </c>
      <c r="O1712" s="92">
        <f t="shared" si="131"/>
        <v>4.605151039137937E-2</v>
      </c>
      <c r="P1712" s="92">
        <f t="shared" si="132"/>
        <v>12.061385201938041</v>
      </c>
      <c r="Q1712" s="92">
        <f t="shared" ca="1" si="133"/>
        <v>0.99919089568522212</v>
      </c>
      <c r="R1712" s="92">
        <f t="shared" ca="1" si="134"/>
        <v>12.340007561712493</v>
      </c>
    </row>
    <row r="1713" spans="1:18" x14ac:dyDescent="0.3">
      <c r="A1713" s="107">
        <v>40978.694444444445</v>
      </c>
      <c r="B1713" s="92">
        <v>11.85</v>
      </c>
      <c r="C1713" s="92">
        <v>11.82</v>
      </c>
      <c r="D1713" s="92">
        <v>11.7</v>
      </c>
      <c r="E1713" s="92">
        <v>11.52</v>
      </c>
      <c r="F1713" s="92">
        <v>11.3</v>
      </c>
      <c r="G1713" s="92">
        <v>11.07</v>
      </c>
      <c r="H1713" s="92">
        <v>10.92</v>
      </c>
      <c r="I1713" s="92">
        <v>10.78</v>
      </c>
      <c r="J1713" s="92">
        <v>10.56</v>
      </c>
      <c r="K1713" s="92">
        <v>10.17</v>
      </c>
      <c r="L1713" s="92">
        <v>11.04</v>
      </c>
      <c r="N1713" s="92">
        <f t="shared" ca="1" si="130"/>
        <v>11.084258007579329</v>
      </c>
      <c r="O1713" s="92">
        <f t="shared" si="131"/>
        <v>0.12607267792803736</v>
      </c>
      <c r="P1713" s="92">
        <f t="shared" si="132"/>
        <v>11.04838311038125</v>
      </c>
      <c r="Q1713" s="92">
        <f t="shared" ca="1" si="133"/>
        <v>1.0032470721588547</v>
      </c>
      <c r="R1713" s="92">
        <f t="shared" ca="1" si="134"/>
        <v>11.075847676633755</v>
      </c>
    </row>
    <row r="1714" spans="1:18" x14ac:dyDescent="0.3">
      <c r="A1714" s="107">
        <v>40978.701388888891</v>
      </c>
      <c r="B1714" s="92">
        <v>10.9</v>
      </c>
      <c r="C1714" s="92">
        <v>10.81</v>
      </c>
      <c r="D1714" s="92">
        <v>10.61</v>
      </c>
      <c r="E1714" s="92">
        <v>10.51</v>
      </c>
      <c r="F1714" s="92">
        <v>10.49</v>
      </c>
      <c r="G1714" s="92">
        <v>10.39</v>
      </c>
      <c r="H1714" s="92">
        <v>10.220000000000001</v>
      </c>
      <c r="I1714" s="92">
        <v>10.039999999999999</v>
      </c>
      <c r="J1714" s="92">
        <v>9.92</v>
      </c>
      <c r="K1714" s="92">
        <v>9.75</v>
      </c>
      <c r="L1714" s="92">
        <v>10.58</v>
      </c>
      <c r="N1714" s="92">
        <f t="shared" ca="1" si="130"/>
        <v>10.297067117737193</v>
      </c>
      <c r="O1714" s="92">
        <f t="shared" si="131"/>
        <v>0.15245054851869413</v>
      </c>
      <c r="P1714" s="92">
        <f t="shared" si="132"/>
        <v>10.365470970197062</v>
      </c>
      <c r="Q1714" s="92">
        <f t="shared" ca="1" si="133"/>
        <v>0.99340079648512403</v>
      </c>
      <c r="R1714" s="92">
        <f t="shared" ca="1" si="134"/>
        <v>10.510180426812612</v>
      </c>
    </row>
    <row r="1715" spans="1:18" x14ac:dyDescent="0.3">
      <c r="A1715" s="107">
        <v>40978.708333333336</v>
      </c>
      <c r="B1715" s="92">
        <v>10.01</v>
      </c>
      <c r="C1715" s="92">
        <v>9.9700000000000006</v>
      </c>
      <c r="D1715" s="92">
        <v>9.8699999999999992</v>
      </c>
      <c r="E1715" s="92">
        <v>9.7799999999999994</v>
      </c>
      <c r="F1715" s="92">
        <v>9.67</v>
      </c>
      <c r="G1715" s="92">
        <v>9.4600000000000009</v>
      </c>
      <c r="H1715" s="92">
        <v>9.2200000000000006</v>
      </c>
      <c r="I1715" s="92">
        <v>8.94</v>
      </c>
      <c r="J1715" s="92">
        <v>8.66</v>
      </c>
      <c r="K1715" s="92">
        <v>8.2899999999999991</v>
      </c>
      <c r="L1715" s="92">
        <v>9.35</v>
      </c>
      <c r="N1715" s="92">
        <f t="shared" ca="1" si="130"/>
        <v>9.3277206820879037</v>
      </c>
      <c r="O1715" s="92">
        <f t="shared" si="131"/>
        <v>0.2374687575568068</v>
      </c>
      <c r="P1715" s="92">
        <f t="shared" si="132"/>
        <v>9.4252345894360605</v>
      </c>
      <c r="Q1715" s="92">
        <f t="shared" ca="1" si="133"/>
        <v>0.98965395434746506</v>
      </c>
      <c r="R1715" s="92">
        <f t="shared" ca="1" si="134"/>
        <v>9.2532644731487981</v>
      </c>
    </row>
    <row r="1716" spans="1:18" x14ac:dyDescent="0.3">
      <c r="A1716" s="107">
        <v>40978.715277777781</v>
      </c>
      <c r="B1716" s="92">
        <v>10.37</v>
      </c>
      <c r="C1716" s="92">
        <v>10.37</v>
      </c>
      <c r="D1716" s="92">
        <v>10.47</v>
      </c>
      <c r="E1716" s="92">
        <v>10.52</v>
      </c>
      <c r="F1716" s="92">
        <v>10.49</v>
      </c>
      <c r="G1716" s="92">
        <v>10.38</v>
      </c>
      <c r="H1716" s="92">
        <v>10.27</v>
      </c>
      <c r="I1716" s="92">
        <v>10.1</v>
      </c>
      <c r="J1716" s="92">
        <v>9.7899999999999991</v>
      </c>
      <c r="K1716" s="92">
        <v>9.3699999999999992</v>
      </c>
      <c r="L1716" s="92">
        <v>10.119999999999999</v>
      </c>
      <c r="N1716" s="92">
        <f t="shared" ca="1" si="130"/>
        <v>10.239609359270135</v>
      </c>
      <c r="O1716" s="92">
        <f t="shared" si="131"/>
        <v>9.8452092061229124E-2</v>
      </c>
      <c r="P1716" s="92">
        <f t="shared" si="132"/>
        <v>10.364167850875589</v>
      </c>
      <c r="Q1716" s="92">
        <f t="shared" ca="1" si="133"/>
        <v>0.98798181451731981</v>
      </c>
      <c r="R1716" s="92">
        <f t="shared" ca="1" si="134"/>
        <v>9.9983759629152757</v>
      </c>
    </row>
    <row r="1717" spans="1:18" x14ac:dyDescent="0.3">
      <c r="A1717" s="107">
        <v>40978.722222222219</v>
      </c>
      <c r="B1717" s="92">
        <v>11.87</v>
      </c>
      <c r="C1717" s="92">
        <v>11.76</v>
      </c>
      <c r="D1717" s="92">
        <v>11.59</v>
      </c>
      <c r="E1717" s="92">
        <v>11.29</v>
      </c>
      <c r="F1717" s="92">
        <v>10.96</v>
      </c>
      <c r="G1717" s="92">
        <v>10.64</v>
      </c>
      <c r="H1717" s="92">
        <v>10.41</v>
      </c>
      <c r="I1717" s="92">
        <v>10.28</v>
      </c>
      <c r="J1717" s="92">
        <v>10.119999999999999</v>
      </c>
      <c r="K1717" s="92">
        <v>9.7100000000000009</v>
      </c>
      <c r="L1717" s="92">
        <v>10.76</v>
      </c>
      <c r="N1717" s="92">
        <f t="shared" ca="1" si="130"/>
        <v>10.718118024163847</v>
      </c>
      <c r="O1717" s="92">
        <f t="shared" si="131"/>
        <v>0.20194877897516636</v>
      </c>
      <c r="P1717" s="92">
        <f t="shared" si="132"/>
        <v>10.606737711758289</v>
      </c>
      <c r="Q1717" s="92">
        <f t="shared" ca="1" si="133"/>
        <v>1.0105009019203035</v>
      </c>
      <c r="R1717" s="92">
        <f t="shared" ca="1" si="134"/>
        <v>10.872989704662466</v>
      </c>
    </row>
    <row r="1718" spans="1:18" x14ac:dyDescent="0.3">
      <c r="A1718" s="107">
        <v>40978.729166666664</v>
      </c>
      <c r="B1718" s="92">
        <v>11.75</v>
      </c>
      <c r="C1718" s="92">
        <v>11.71</v>
      </c>
      <c r="D1718" s="92">
        <v>11.57</v>
      </c>
      <c r="E1718" s="92">
        <v>11.39</v>
      </c>
      <c r="F1718" s="92">
        <v>11.29</v>
      </c>
      <c r="G1718" s="92">
        <v>11.2</v>
      </c>
      <c r="H1718" s="92">
        <v>11.07</v>
      </c>
      <c r="I1718" s="92">
        <v>10.83</v>
      </c>
      <c r="J1718" s="92">
        <v>10.52</v>
      </c>
      <c r="K1718" s="92">
        <v>9.99</v>
      </c>
      <c r="L1718" s="92">
        <v>10.64</v>
      </c>
      <c r="N1718" s="92">
        <f t="shared" ca="1" si="130"/>
        <v>11.07944620950331</v>
      </c>
      <c r="O1718" s="92">
        <f t="shared" si="131"/>
        <v>0.10788877957714899</v>
      </c>
      <c r="P1718" s="92">
        <f t="shared" si="132"/>
        <v>11.18128110921535</v>
      </c>
      <c r="Q1718" s="92">
        <f t="shared" ca="1" si="133"/>
        <v>0.99089237639968553</v>
      </c>
      <c r="R1718" s="92">
        <f t="shared" ca="1" si="134"/>
        <v>10.543094884892655</v>
      </c>
    </row>
    <row r="1719" spans="1:18" x14ac:dyDescent="0.3">
      <c r="A1719" s="107">
        <v>40978.736111111109</v>
      </c>
      <c r="B1719" s="92">
        <v>12.34</v>
      </c>
      <c r="C1719" s="92">
        <v>12.27</v>
      </c>
      <c r="D1719" s="92">
        <v>12.16</v>
      </c>
      <c r="E1719" s="92">
        <v>12.03</v>
      </c>
      <c r="F1719" s="92">
        <v>11.86</v>
      </c>
      <c r="G1719" s="92">
        <v>11.59</v>
      </c>
      <c r="H1719" s="92">
        <v>11.31</v>
      </c>
      <c r="I1719" s="92">
        <v>11.09</v>
      </c>
      <c r="J1719" s="92">
        <v>10.92</v>
      </c>
      <c r="K1719" s="92">
        <v>10.6</v>
      </c>
      <c r="L1719" s="92">
        <v>11.76</v>
      </c>
      <c r="N1719" s="92">
        <f t="shared" ca="1" si="130"/>
        <v>11.528402135673337</v>
      </c>
      <c r="O1719" s="92">
        <f t="shared" si="131"/>
        <v>0.22599165626880993</v>
      </c>
      <c r="P1719" s="92">
        <f t="shared" si="132"/>
        <v>11.549461823997293</v>
      </c>
      <c r="Q1719" s="92">
        <f t="shared" ca="1" si="133"/>
        <v>0.99817656539803457</v>
      </c>
      <c r="R1719" s="92">
        <f t="shared" ca="1" si="134"/>
        <v>11.738556409080886</v>
      </c>
    </row>
    <row r="1720" spans="1:18" x14ac:dyDescent="0.3">
      <c r="A1720" s="107">
        <v>40978.743055555555</v>
      </c>
      <c r="B1720" s="92">
        <v>12.85</v>
      </c>
      <c r="C1720" s="92">
        <v>12.79</v>
      </c>
      <c r="D1720" s="92">
        <v>12.6</v>
      </c>
      <c r="E1720" s="92">
        <v>12.34</v>
      </c>
      <c r="F1720" s="92">
        <v>12.14</v>
      </c>
      <c r="G1720" s="92">
        <v>12.01</v>
      </c>
      <c r="H1720" s="92">
        <v>11.91</v>
      </c>
      <c r="I1720" s="92">
        <v>11.77</v>
      </c>
      <c r="J1720" s="92">
        <v>11.55</v>
      </c>
      <c r="K1720" s="92">
        <v>11.17</v>
      </c>
      <c r="L1720" s="92">
        <v>12.55</v>
      </c>
      <c r="N1720" s="92">
        <f t="shared" ref="N1720:N1783" ca="1" si="135">POWER(SUM(POWER(C1720,Exponent)*$C$1,POWER(D1720,Exponent)*$D$1,POWER(E1720,Exponent)*$E$1,POWER(F1720,Exponent)*$F$1,POWER(G1720,Exponent)*$G$1,POWER(H1720,Exponent)*$H$1,POWER(I1720,Exponent)*$I$1,POWER(J1720,Exponent)*$J$1,POWER(K1720,Exponent)*$K$1),1/Exponent)</f>
        <v>12.016225490906798</v>
      </c>
      <c r="O1720" s="92">
        <f t="shared" si="131"/>
        <v>7.7266202320912386E-2</v>
      </c>
      <c r="P1720" s="92">
        <f t="shared" si="132"/>
        <v>11.995621239374282</v>
      </c>
      <c r="Q1720" s="92">
        <f t="shared" ca="1" si="133"/>
        <v>1.001717647725062</v>
      </c>
      <c r="R1720" s="92">
        <f t="shared" ca="1" si="134"/>
        <v>12.571556478949528</v>
      </c>
    </row>
    <row r="1721" spans="1:18" x14ac:dyDescent="0.3">
      <c r="A1721" s="107">
        <v>40978.75</v>
      </c>
      <c r="B1721" s="92">
        <v>13</v>
      </c>
      <c r="C1721" s="92">
        <v>12.84</v>
      </c>
      <c r="D1721" s="92">
        <v>12.51</v>
      </c>
      <c r="E1721" s="92">
        <v>12.21</v>
      </c>
      <c r="F1721" s="92">
        <v>11.95</v>
      </c>
      <c r="G1721" s="92">
        <v>11.79</v>
      </c>
      <c r="H1721" s="92">
        <v>11.61</v>
      </c>
      <c r="I1721" s="92">
        <v>11.37</v>
      </c>
      <c r="J1721" s="92">
        <v>11.09</v>
      </c>
      <c r="K1721" s="92">
        <v>10.7</v>
      </c>
      <c r="L1721" s="92">
        <v>11.88</v>
      </c>
      <c r="N1721" s="92">
        <f t="shared" ca="1" si="135"/>
        <v>11.758657708051469</v>
      </c>
      <c r="O1721" s="92">
        <f t="shared" si="131"/>
        <v>0.14217178823368806</v>
      </c>
      <c r="P1721" s="92">
        <f t="shared" si="132"/>
        <v>11.764040420380596</v>
      </c>
      <c r="Q1721" s="92">
        <f t="shared" ca="1" si="133"/>
        <v>0.99954244357067989</v>
      </c>
      <c r="R1721" s="92">
        <f t="shared" ca="1" si="134"/>
        <v>11.874564229619677</v>
      </c>
    </row>
    <row r="1722" spans="1:18" x14ac:dyDescent="0.3">
      <c r="A1722" s="107">
        <v>40978.756944444445</v>
      </c>
      <c r="B1722" s="92">
        <v>12.54</v>
      </c>
      <c r="C1722" s="92">
        <v>12.47</v>
      </c>
      <c r="D1722" s="92">
        <v>12.31</v>
      </c>
      <c r="E1722" s="92">
        <v>12.14</v>
      </c>
      <c r="F1722" s="92">
        <v>11.95</v>
      </c>
      <c r="G1722" s="92">
        <v>11.68</v>
      </c>
      <c r="H1722" s="92">
        <v>11.39</v>
      </c>
      <c r="I1722" s="92">
        <v>11.12</v>
      </c>
      <c r="J1722" s="92">
        <v>10.84</v>
      </c>
      <c r="K1722" s="92">
        <v>10.47</v>
      </c>
      <c r="L1722" s="92">
        <v>11.58</v>
      </c>
      <c r="N1722" s="92">
        <f t="shared" ca="1" si="135"/>
        <v>11.589284623166957</v>
      </c>
      <c r="O1722" s="92">
        <f t="shared" si="131"/>
        <v>0.23233866639366971</v>
      </c>
      <c r="P1722" s="92">
        <f t="shared" si="132"/>
        <v>11.638001735718426</v>
      </c>
      <c r="Q1722" s="92">
        <f t="shared" ca="1" si="133"/>
        <v>0.99581396242604525</v>
      </c>
      <c r="R1722" s="92">
        <f t="shared" ca="1" si="134"/>
        <v>11.531525684893603</v>
      </c>
    </row>
    <row r="1723" spans="1:18" x14ac:dyDescent="0.3">
      <c r="A1723" s="107">
        <v>40978.763888888891</v>
      </c>
      <c r="B1723" s="92">
        <v>12.64</v>
      </c>
      <c r="C1723" s="92">
        <v>12.54</v>
      </c>
      <c r="D1723" s="92">
        <v>12.29</v>
      </c>
      <c r="E1723" s="92">
        <v>12.14</v>
      </c>
      <c r="F1723" s="92">
        <v>11.94</v>
      </c>
      <c r="G1723" s="92">
        <v>11.78</v>
      </c>
      <c r="H1723" s="92">
        <v>11.64</v>
      </c>
      <c r="I1723" s="92">
        <v>11.52</v>
      </c>
      <c r="J1723" s="92">
        <v>11.32</v>
      </c>
      <c r="K1723" s="92">
        <v>10.93</v>
      </c>
      <c r="L1723" s="92">
        <v>12.32</v>
      </c>
      <c r="N1723" s="92">
        <f t="shared" ca="1" si="135"/>
        <v>11.77642366016274</v>
      </c>
      <c r="O1723" s="92">
        <f t="shared" si="131"/>
        <v>0.11048276387753828</v>
      </c>
      <c r="P1723" s="92">
        <f t="shared" si="132"/>
        <v>11.759838775889214</v>
      </c>
      <c r="Q1723" s="92">
        <f t="shared" ca="1" si="133"/>
        <v>1.0014102986094953</v>
      </c>
      <c r="R1723" s="92">
        <f t="shared" ca="1" si="134"/>
        <v>12.337374878868982</v>
      </c>
    </row>
    <row r="1724" spans="1:18" x14ac:dyDescent="0.3">
      <c r="A1724" s="107">
        <v>40978.770833333336</v>
      </c>
      <c r="B1724" s="92">
        <v>14.66</v>
      </c>
      <c r="C1724" s="92">
        <v>14.66</v>
      </c>
      <c r="D1724" s="92">
        <v>14.58</v>
      </c>
      <c r="E1724" s="92">
        <v>14.38</v>
      </c>
      <c r="F1724" s="92">
        <v>14.13</v>
      </c>
      <c r="G1724" s="92">
        <v>13.77</v>
      </c>
      <c r="H1724" s="92">
        <v>13.36</v>
      </c>
      <c r="I1724" s="92">
        <v>13.02</v>
      </c>
      <c r="J1724" s="92">
        <v>12.7</v>
      </c>
      <c r="K1724" s="92">
        <v>12.07</v>
      </c>
      <c r="L1724" s="92">
        <v>13.74</v>
      </c>
      <c r="N1724" s="92">
        <f t="shared" ca="1" si="135"/>
        <v>13.636202391280349</v>
      </c>
      <c r="O1724" s="92">
        <f t="shared" si="131"/>
        <v>0.2793285587253872</v>
      </c>
      <c r="P1724" s="92">
        <f t="shared" si="132"/>
        <v>13.710494351575699</v>
      </c>
      <c r="Q1724" s="92">
        <f t="shared" ca="1" si="133"/>
        <v>0.99458137989847084</v>
      </c>
      <c r="R1724" s="92">
        <f t="shared" ca="1" si="134"/>
        <v>13.66554815980499</v>
      </c>
    </row>
    <row r="1725" spans="1:18" x14ac:dyDescent="0.3">
      <c r="A1725" s="107">
        <v>40978.777777777781</v>
      </c>
      <c r="B1725" s="92">
        <v>15.15</v>
      </c>
      <c r="C1725" s="92">
        <v>15.11</v>
      </c>
      <c r="D1725" s="92">
        <v>14.94</v>
      </c>
      <c r="E1725" s="92">
        <v>14.72</v>
      </c>
      <c r="F1725" s="92">
        <v>14.5</v>
      </c>
      <c r="G1725" s="92">
        <v>14.27</v>
      </c>
      <c r="H1725" s="92">
        <v>13.98</v>
      </c>
      <c r="I1725" s="92">
        <v>13.71</v>
      </c>
      <c r="J1725" s="92">
        <v>13.53</v>
      </c>
      <c r="K1725" s="92">
        <v>13.28</v>
      </c>
      <c r="L1725" s="92">
        <v>14.5</v>
      </c>
      <c r="N1725" s="92">
        <f t="shared" ca="1" si="135"/>
        <v>14.203568794950067</v>
      </c>
      <c r="O1725" s="92">
        <f t="shared" si="131"/>
        <v>0.18973306125419093</v>
      </c>
      <c r="P1725" s="92">
        <f t="shared" si="132"/>
        <v>14.228084238956104</v>
      </c>
      <c r="Q1725" s="92">
        <f t="shared" ca="1" si="133"/>
        <v>0.99827696803067034</v>
      </c>
      <c r="R1725" s="92">
        <f t="shared" ca="1" si="134"/>
        <v>14.475016036444719</v>
      </c>
    </row>
    <row r="1726" spans="1:18" x14ac:dyDescent="0.3">
      <c r="A1726" s="107">
        <v>40978.784722222219</v>
      </c>
      <c r="B1726" s="92">
        <v>15.91</v>
      </c>
      <c r="C1726" s="92">
        <v>15.86</v>
      </c>
      <c r="D1726" s="92">
        <v>15.74</v>
      </c>
      <c r="E1726" s="92">
        <v>15.57</v>
      </c>
      <c r="F1726" s="92">
        <v>15.36</v>
      </c>
      <c r="G1726" s="92">
        <v>15.14</v>
      </c>
      <c r="H1726" s="92">
        <v>14.95</v>
      </c>
      <c r="I1726" s="92">
        <v>14.75</v>
      </c>
      <c r="J1726" s="92">
        <v>14.53</v>
      </c>
      <c r="K1726" s="92">
        <v>14.15</v>
      </c>
      <c r="L1726" s="92">
        <v>15.29</v>
      </c>
      <c r="N1726" s="92">
        <f t="shared" ca="1" si="135"/>
        <v>15.109758461337117</v>
      </c>
      <c r="O1726" s="92">
        <f t="shared" si="131"/>
        <v>0.11670390750471489</v>
      </c>
      <c r="P1726" s="92">
        <f t="shared" si="132"/>
        <v>15.112630465520745</v>
      </c>
      <c r="Q1726" s="92">
        <f t="shared" ca="1" si="133"/>
        <v>0.99980996000728128</v>
      </c>
      <c r="R1726" s="92">
        <f t="shared" ca="1" si="134"/>
        <v>15.28709428851133</v>
      </c>
    </row>
    <row r="1727" spans="1:18" x14ac:dyDescent="0.3">
      <c r="A1727" s="107">
        <v>40978.791666666664</v>
      </c>
      <c r="B1727" s="92">
        <v>14.98</v>
      </c>
      <c r="C1727" s="92">
        <v>14.87</v>
      </c>
      <c r="D1727" s="92">
        <v>14.67</v>
      </c>
      <c r="E1727" s="92">
        <v>14.42</v>
      </c>
      <c r="F1727" s="92">
        <v>14.14</v>
      </c>
      <c r="G1727" s="92">
        <v>13.85</v>
      </c>
      <c r="H1727" s="92">
        <v>13.6</v>
      </c>
      <c r="I1727" s="92">
        <v>13.31</v>
      </c>
      <c r="J1727" s="92">
        <v>12.97</v>
      </c>
      <c r="K1727" s="92">
        <v>12.52</v>
      </c>
      <c r="L1727" s="92">
        <v>14.28</v>
      </c>
      <c r="N1727" s="92">
        <f t="shared" ca="1" si="135"/>
        <v>13.802302619802308</v>
      </c>
      <c r="O1727" s="92">
        <f t="shared" si="131"/>
        <v>0.1683285878746206</v>
      </c>
      <c r="P1727" s="92">
        <f t="shared" si="132"/>
        <v>13.813901425593029</v>
      </c>
      <c r="Q1727" s="92">
        <f t="shared" ca="1" si="133"/>
        <v>0.99916035264525405</v>
      </c>
      <c r="R1727" s="92">
        <f t="shared" ca="1" si="134"/>
        <v>14.268009835774228</v>
      </c>
    </row>
    <row r="1728" spans="1:18" x14ac:dyDescent="0.3">
      <c r="A1728" s="107">
        <v>40978.798611111109</v>
      </c>
      <c r="B1728" s="92">
        <v>12.19</v>
      </c>
      <c r="C1728" s="92">
        <v>12.03</v>
      </c>
      <c r="D1728" s="92">
        <v>11.84</v>
      </c>
      <c r="E1728" s="92">
        <v>11.78</v>
      </c>
      <c r="F1728" s="92">
        <v>11.69</v>
      </c>
      <c r="G1728" s="92">
        <v>11.54</v>
      </c>
      <c r="H1728" s="92">
        <v>11.39</v>
      </c>
      <c r="I1728" s="92">
        <v>11.32</v>
      </c>
      <c r="J1728" s="92">
        <v>11.21</v>
      </c>
      <c r="K1728" s="92">
        <v>10.95</v>
      </c>
      <c r="L1728" s="92">
        <v>11.88</v>
      </c>
      <c r="N1728" s="92">
        <f t="shared" ca="1" si="135"/>
        <v>11.520589378145921</v>
      </c>
      <c r="O1728" s="92">
        <f t="shared" si="131"/>
        <v>0.12090426229165284</v>
      </c>
      <c r="P1728" s="92">
        <f t="shared" si="132"/>
        <v>11.518388275558941</v>
      </c>
      <c r="Q1728" s="92">
        <f t="shared" ca="1" si="133"/>
        <v>1.0001910946683097</v>
      </c>
      <c r="R1728" s="92">
        <f t="shared" ca="1" si="134"/>
        <v>11.88227020465952</v>
      </c>
    </row>
    <row r="1729" spans="1:18" x14ac:dyDescent="0.3">
      <c r="A1729" s="107">
        <v>40978.805555555555</v>
      </c>
      <c r="B1729" s="92">
        <v>14.74</v>
      </c>
      <c r="C1729" s="92">
        <v>14.64</v>
      </c>
      <c r="D1729" s="92">
        <v>14.46</v>
      </c>
      <c r="E1729" s="92">
        <v>14.35</v>
      </c>
      <c r="F1729" s="92">
        <v>14.19</v>
      </c>
      <c r="G1729" s="92">
        <v>13.96</v>
      </c>
      <c r="H1729" s="92">
        <v>13.74</v>
      </c>
      <c r="I1729" s="92">
        <v>13.48</v>
      </c>
      <c r="J1729" s="92">
        <v>13.21</v>
      </c>
      <c r="K1729" s="92">
        <v>12.7</v>
      </c>
      <c r="L1729" s="92">
        <v>13.73</v>
      </c>
      <c r="N1729" s="92">
        <f t="shared" ca="1" si="135"/>
        <v>13.866069584767569</v>
      </c>
      <c r="O1729" s="92">
        <f t="shared" si="131"/>
        <v>0.14679127942054432</v>
      </c>
      <c r="P1729" s="92">
        <f t="shared" si="132"/>
        <v>13.928264850267709</v>
      </c>
      <c r="Q1729" s="92">
        <f t="shared" ca="1" si="133"/>
        <v>0.99553460060037957</v>
      </c>
      <c r="R1729" s="92">
        <f t="shared" ca="1" si="134"/>
        <v>13.668690066243212</v>
      </c>
    </row>
    <row r="1730" spans="1:18" x14ac:dyDescent="0.3">
      <c r="A1730" s="107">
        <v>40978.8125</v>
      </c>
      <c r="B1730" s="92">
        <v>13.81</v>
      </c>
      <c r="C1730" s="92">
        <v>13.79</v>
      </c>
      <c r="D1730" s="92">
        <v>13.72</v>
      </c>
      <c r="E1730" s="92">
        <v>13.62</v>
      </c>
      <c r="F1730" s="92">
        <v>13.55</v>
      </c>
      <c r="G1730" s="92">
        <v>13.48</v>
      </c>
      <c r="H1730" s="92">
        <v>13.4</v>
      </c>
      <c r="I1730" s="92">
        <v>13.21</v>
      </c>
      <c r="J1730" s="92">
        <v>13.01</v>
      </c>
      <c r="K1730" s="92">
        <v>12.61</v>
      </c>
      <c r="L1730" s="92">
        <v>13.33</v>
      </c>
      <c r="N1730" s="92">
        <f t="shared" ca="1" si="135"/>
        <v>13.392982493830809</v>
      </c>
      <c r="O1730" s="92">
        <f t="shared" si="131"/>
        <v>5.5006019318967335E-2</v>
      </c>
      <c r="P1730" s="92">
        <f t="shared" si="132"/>
        <v>13.468508838749164</v>
      </c>
      <c r="Q1730" s="92">
        <f t="shared" ca="1" si="133"/>
        <v>0.9943923751454159</v>
      </c>
      <c r="R1730" s="92">
        <f t="shared" ca="1" si="134"/>
        <v>13.255250360688393</v>
      </c>
    </row>
    <row r="1731" spans="1:18" x14ac:dyDescent="0.3">
      <c r="A1731" s="107">
        <v>40978.819444444445</v>
      </c>
      <c r="B1731" s="92">
        <v>13.4</v>
      </c>
      <c r="C1731" s="92">
        <v>13.34</v>
      </c>
      <c r="D1731" s="92">
        <v>13.28</v>
      </c>
      <c r="E1731" s="92">
        <v>13.22</v>
      </c>
      <c r="F1731" s="92">
        <v>13.2</v>
      </c>
      <c r="G1731" s="92">
        <v>13.15</v>
      </c>
      <c r="H1731" s="92">
        <v>13.02</v>
      </c>
      <c r="I1731" s="92">
        <v>12.84</v>
      </c>
      <c r="J1731" s="92">
        <v>12.62</v>
      </c>
      <c r="K1731" s="92">
        <v>12.41</v>
      </c>
      <c r="L1731" s="92">
        <v>12.9</v>
      </c>
      <c r="N1731" s="92">
        <f t="shared" ca="1" si="135"/>
        <v>13.02163226245267</v>
      </c>
      <c r="O1731" s="92">
        <f t="shared" ref="O1731:O1794" si="136">LN(G1731/H1731)/LN(97.5/87.5)</f>
        <v>9.181030160289759E-2</v>
      </c>
      <c r="P1731" s="92">
        <f t="shared" ref="P1731:P1794" si="137">G1731*POWER(96/97.5,O1731)</f>
        <v>13.131295026747724</v>
      </c>
      <c r="Q1731" s="92">
        <f t="shared" ref="Q1731:Q1794" ca="1" si="138">N1731/P1731</f>
        <v>0.99164874720492713</v>
      </c>
      <c r="R1731" s="92">
        <f t="shared" ref="R1731:R1794" ca="1" si="139">L1731*Q1731</f>
        <v>12.79226883894356</v>
      </c>
    </row>
    <row r="1732" spans="1:18" x14ac:dyDescent="0.3">
      <c r="A1732" s="107">
        <v>40978.826388888891</v>
      </c>
      <c r="B1732" s="92">
        <v>14.47</v>
      </c>
      <c r="C1732" s="92">
        <v>14.3</v>
      </c>
      <c r="D1732" s="92">
        <v>13.97</v>
      </c>
      <c r="E1732" s="92">
        <v>13.68</v>
      </c>
      <c r="F1732" s="92">
        <v>13.41</v>
      </c>
      <c r="G1732" s="92">
        <v>13.16</v>
      </c>
      <c r="H1732" s="92">
        <v>12.97</v>
      </c>
      <c r="I1732" s="92">
        <v>12.79</v>
      </c>
      <c r="J1732" s="92">
        <v>12.57</v>
      </c>
      <c r="K1732" s="92">
        <v>12.09</v>
      </c>
      <c r="L1732" s="92">
        <v>13.51</v>
      </c>
      <c r="N1732" s="92">
        <f t="shared" ca="1" si="135"/>
        <v>13.187175329573893</v>
      </c>
      <c r="O1732" s="92">
        <f t="shared" si="136"/>
        <v>0.13439096040638551</v>
      </c>
      <c r="P1732" s="92">
        <f t="shared" si="137"/>
        <v>13.132608074777677</v>
      </c>
      <c r="Q1732" s="92">
        <f t="shared" ca="1" si="138"/>
        <v>1.0041550965722503</v>
      </c>
      <c r="R1732" s="92">
        <f t="shared" ca="1" si="139"/>
        <v>13.566135354691102</v>
      </c>
    </row>
    <row r="1733" spans="1:18" x14ac:dyDescent="0.3">
      <c r="A1733" s="107">
        <v>40978.833333333336</v>
      </c>
      <c r="B1733" s="92">
        <v>14.05</v>
      </c>
      <c r="C1733" s="92">
        <v>13.9</v>
      </c>
      <c r="D1733" s="92">
        <v>13.7</v>
      </c>
      <c r="E1733" s="92">
        <v>13.55</v>
      </c>
      <c r="F1733" s="92">
        <v>13.39</v>
      </c>
      <c r="G1733" s="92">
        <v>13.27</v>
      </c>
      <c r="H1733" s="92">
        <v>13.19</v>
      </c>
      <c r="I1733" s="92">
        <v>13.07</v>
      </c>
      <c r="J1733" s="92">
        <v>12.82</v>
      </c>
      <c r="K1733" s="92">
        <v>12.28</v>
      </c>
      <c r="L1733" s="92">
        <v>13.59</v>
      </c>
      <c r="N1733" s="92">
        <f t="shared" ca="1" si="135"/>
        <v>13.246878268791219</v>
      </c>
      <c r="O1733" s="92">
        <f t="shared" si="136"/>
        <v>5.5879136016022277E-2</v>
      </c>
      <c r="P1733" s="92">
        <f t="shared" si="137"/>
        <v>13.258508374188978</v>
      </c>
      <c r="Q1733" s="92">
        <f t="shared" ca="1" si="138"/>
        <v>0.99912281947037129</v>
      </c>
      <c r="R1733" s="92">
        <f t="shared" ca="1" si="139"/>
        <v>13.578079116602346</v>
      </c>
    </row>
    <row r="1734" spans="1:18" x14ac:dyDescent="0.3">
      <c r="A1734" s="107">
        <v>40978.840277777781</v>
      </c>
      <c r="B1734" s="92">
        <v>15.49</v>
      </c>
      <c r="C1734" s="92">
        <v>15.38</v>
      </c>
      <c r="D1734" s="92">
        <v>15.12</v>
      </c>
      <c r="E1734" s="92">
        <v>14.84</v>
      </c>
      <c r="F1734" s="92">
        <v>14.56</v>
      </c>
      <c r="G1734" s="92">
        <v>14.27</v>
      </c>
      <c r="H1734" s="92">
        <v>13.99</v>
      </c>
      <c r="I1734" s="92">
        <v>13.73</v>
      </c>
      <c r="J1734" s="92">
        <v>13.46</v>
      </c>
      <c r="K1734" s="92">
        <v>12.92</v>
      </c>
      <c r="L1734" s="92">
        <v>14.55</v>
      </c>
      <c r="N1734" s="92">
        <f t="shared" ca="1" si="135"/>
        <v>14.233607278702863</v>
      </c>
      <c r="O1734" s="92">
        <f t="shared" si="136"/>
        <v>0.18312527837644038</v>
      </c>
      <c r="P1734" s="92">
        <f t="shared" si="137"/>
        <v>14.229541956643894</v>
      </c>
      <c r="Q1734" s="92">
        <f t="shared" ca="1" si="138"/>
        <v>1.000285695918488</v>
      </c>
      <c r="R1734" s="92">
        <f t="shared" ca="1" si="139"/>
        <v>14.554156875614002</v>
      </c>
    </row>
    <row r="1735" spans="1:18" x14ac:dyDescent="0.3">
      <c r="A1735" s="107">
        <v>40978.847222222219</v>
      </c>
      <c r="B1735" s="92">
        <v>14.8</v>
      </c>
      <c r="C1735" s="92">
        <v>14.71</v>
      </c>
      <c r="D1735" s="92">
        <v>14.54</v>
      </c>
      <c r="E1735" s="92">
        <v>14.35</v>
      </c>
      <c r="F1735" s="92">
        <v>14.16</v>
      </c>
      <c r="G1735" s="92">
        <v>14.03</v>
      </c>
      <c r="H1735" s="92">
        <v>13.98</v>
      </c>
      <c r="I1735" s="92">
        <v>13.83</v>
      </c>
      <c r="J1735" s="92">
        <v>13.58</v>
      </c>
      <c r="K1735" s="92">
        <v>13.14</v>
      </c>
      <c r="L1735" s="92">
        <v>14.94</v>
      </c>
      <c r="N1735" s="92">
        <f t="shared" ca="1" si="135"/>
        <v>14.032969300955983</v>
      </c>
      <c r="O1735" s="92">
        <f t="shared" si="136"/>
        <v>3.2991766427243094E-2</v>
      </c>
      <c r="P1735" s="92">
        <f t="shared" si="137"/>
        <v>14.022825342785914</v>
      </c>
      <c r="Q1735" s="92">
        <f t="shared" ca="1" si="138"/>
        <v>1.0007233890405181</v>
      </c>
      <c r="R1735" s="92">
        <f t="shared" ca="1" si="139"/>
        <v>14.950807432265339</v>
      </c>
    </row>
    <row r="1736" spans="1:18" x14ac:dyDescent="0.3">
      <c r="A1736" s="107">
        <v>40978.854166666664</v>
      </c>
      <c r="B1736" s="92">
        <v>14.95</v>
      </c>
      <c r="C1736" s="92">
        <v>14.88</v>
      </c>
      <c r="D1736" s="92">
        <v>14.73</v>
      </c>
      <c r="E1736" s="92">
        <v>14.6</v>
      </c>
      <c r="F1736" s="92">
        <v>14.48</v>
      </c>
      <c r="G1736" s="92">
        <v>14.3</v>
      </c>
      <c r="H1736" s="92">
        <v>14.11</v>
      </c>
      <c r="I1736" s="92">
        <v>13.91</v>
      </c>
      <c r="J1736" s="92">
        <v>13.7</v>
      </c>
      <c r="K1736" s="92">
        <v>13.28</v>
      </c>
      <c r="L1736" s="92">
        <v>14.41</v>
      </c>
      <c r="N1736" s="92">
        <f t="shared" ca="1" si="135"/>
        <v>14.224216190657744</v>
      </c>
      <c r="O1736" s="92">
        <f t="shared" si="136"/>
        <v>0.1236052889811209</v>
      </c>
      <c r="P1736" s="92">
        <f t="shared" si="137"/>
        <v>14.272621729992091</v>
      </c>
      <c r="Q1736" s="92">
        <f t="shared" ca="1" si="138"/>
        <v>0.99660850401208145</v>
      </c>
      <c r="R1736" s="92">
        <f t="shared" ca="1" si="139"/>
        <v>14.361128542814093</v>
      </c>
    </row>
    <row r="1737" spans="1:18" x14ac:dyDescent="0.3">
      <c r="A1737" s="107">
        <v>40978.861111111109</v>
      </c>
      <c r="B1737" s="92">
        <v>15.25</v>
      </c>
      <c r="C1737" s="92">
        <v>15.17</v>
      </c>
      <c r="D1737" s="92">
        <v>14.94</v>
      </c>
      <c r="E1737" s="92">
        <v>14.72</v>
      </c>
      <c r="F1737" s="92">
        <v>14.53</v>
      </c>
      <c r="G1737" s="92">
        <v>14.36</v>
      </c>
      <c r="H1737" s="92">
        <v>14.11</v>
      </c>
      <c r="I1737" s="92">
        <v>13.82</v>
      </c>
      <c r="J1737" s="92">
        <v>13.51</v>
      </c>
      <c r="K1737" s="92">
        <v>13.12</v>
      </c>
      <c r="L1737" s="92">
        <v>14.94</v>
      </c>
      <c r="N1737" s="92">
        <f t="shared" ca="1" si="135"/>
        <v>14.244443088007911</v>
      </c>
      <c r="O1737" s="92">
        <f t="shared" si="136"/>
        <v>0.16229753236384142</v>
      </c>
      <c r="P1737" s="92">
        <f t="shared" si="137"/>
        <v>14.32391148178942</v>
      </c>
      <c r="Q1737" s="92">
        <f t="shared" ca="1" si="138"/>
        <v>0.99445204657383279</v>
      </c>
      <c r="R1737" s="92">
        <f t="shared" ca="1" si="139"/>
        <v>14.857113575813061</v>
      </c>
    </row>
    <row r="1738" spans="1:18" x14ac:dyDescent="0.3">
      <c r="A1738" s="107">
        <v>40978.868055555555</v>
      </c>
      <c r="B1738" s="92">
        <v>14.97</v>
      </c>
      <c r="C1738" s="92">
        <v>14.88</v>
      </c>
      <c r="D1738" s="92">
        <v>14.71</v>
      </c>
      <c r="E1738" s="92">
        <v>14.58</v>
      </c>
      <c r="F1738" s="92">
        <v>14.42</v>
      </c>
      <c r="G1738" s="92">
        <v>14.21</v>
      </c>
      <c r="H1738" s="92">
        <v>14.01</v>
      </c>
      <c r="I1738" s="92">
        <v>13.87</v>
      </c>
      <c r="J1738" s="92">
        <v>13.71</v>
      </c>
      <c r="K1738" s="92">
        <v>13.31</v>
      </c>
      <c r="L1738" s="92">
        <v>14.82</v>
      </c>
      <c r="N1738" s="92">
        <f t="shared" ca="1" si="135"/>
        <v>14.182718509321671</v>
      </c>
      <c r="O1738" s="92">
        <f t="shared" si="136"/>
        <v>0.13098708269593573</v>
      </c>
      <c r="P1738" s="92">
        <f t="shared" si="137"/>
        <v>14.181170931229808</v>
      </c>
      <c r="Q1738" s="92">
        <f t="shared" ca="1" si="138"/>
        <v>1.0001091290768138</v>
      </c>
      <c r="R1738" s="92">
        <f t="shared" ca="1" si="139"/>
        <v>14.821617292918381</v>
      </c>
    </row>
    <row r="1739" spans="1:18" x14ac:dyDescent="0.3">
      <c r="A1739" s="107">
        <v>40978.875</v>
      </c>
      <c r="B1739" s="92">
        <v>14.63</v>
      </c>
      <c r="C1739" s="92">
        <v>14.54</v>
      </c>
      <c r="D1739" s="92">
        <v>14.4</v>
      </c>
      <c r="E1739" s="92">
        <v>14.25</v>
      </c>
      <c r="F1739" s="92">
        <v>14.11</v>
      </c>
      <c r="G1739" s="92">
        <v>13.97</v>
      </c>
      <c r="H1739" s="92">
        <v>13.81</v>
      </c>
      <c r="I1739" s="92">
        <v>13.67</v>
      </c>
      <c r="J1739" s="92">
        <v>13.46</v>
      </c>
      <c r="K1739" s="92">
        <v>13.09</v>
      </c>
      <c r="L1739" s="92">
        <v>14.08</v>
      </c>
      <c r="N1739" s="92">
        <f t="shared" ca="1" si="135"/>
        <v>13.920636074955219</v>
      </c>
      <c r="O1739" s="92">
        <f t="shared" si="136"/>
        <v>0.10644879647935655</v>
      </c>
      <c r="P1739" s="92">
        <f t="shared" si="137"/>
        <v>13.946962899567255</v>
      </c>
      <c r="Q1739" s="92">
        <f t="shared" ca="1" si="138"/>
        <v>0.99811236146524396</v>
      </c>
      <c r="R1739" s="92">
        <f t="shared" ca="1" si="139"/>
        <v>14.053422049430635</v>
      </c>
    </row>
    <row r="1740" spans="1:18" x14ac:dyDescent="0.3">
      <c r="A1740" s="107">
        <v>40978.881944444445</v>
      </c>
      <c r="B1740" s="92">
        <v>15.3</v>
      </c>
      <c r="C1740" s="92">
        <v>15.21</v>
      </c>
      <c r="D1740" s="92">
        <v>14.95</v>
      </c>
      <c r="E1740" s="92">
        <v>14.73</v>
      </c>
      <c r="F1740" s="92">
        <v>14.54</v>
      </c>
      <c r="G1740" s="92">
        <v>14.3</v>
      </c>
      <c r="H1740" s="92">
        <v>14.08</v>
      </c>
      <c r="I1740" s="92">
        <v>13.82</v>
      </c>
      <c r="J1740" s="92">
        <v>13.59</v>
      </c>
      <c r="K1740" s="92">
        <v>13.18</v>
      </c>
      <c r="L1740" s="92">
        <v>14.52</v>
      </c>
      <c r="N1740" s="92">
        <f t="shared" ca="1" si="135"/>
        <v>14.250964289360949</v>
      </c>
      <c r="O1740" s="92">
        <f t="shared" si="136"/>
        <v>0.14327393910395372</v>
      </c>
      <c r="P1740" s="92">
        <f t="shared" si="137"/>
        <v>14.268270008640238</v>
      </c>
      <c r="Q1740" s="92">
        <f t="shared" ca="1" si="138"/>
        <v>0.99878711860170788</v>
      </c>
      <c r="R1740" s="92">
        <f t="shared" ca="1" si="139"/>
        <v>14.502388962096799</v>
      </c>
    </row>
    <row r="1741" spans="1:18" x14ac:dyDescent="0.3">
      <c r="A1741" s="107">
        <v>40978.888888888891</v>
      </c>
      <c r="B1741" s="92">
        <v>15.21</v>
      </c>
      <c r="C1741" s="92">
        <v>15.02</v>
      </c>
      <c r="D1741" s="92">
        <v>14.73</v>
      </c>
      <c r="E1741" s="92">
        <v>14.6</v>
      </c>
      <c r="F1741" s="92">
        <v>14.52</v>
      </c>
      <c r="G1741" s="92">
        <v>14.4</v>
      </c>
      <c r="H1741" s="92">
        <v>14.26</v>
      </c>
      <c r="I1741" s="92">
        <v>14.08</v>
      </c>
      <c r="J1741" s="92">
        <v>13.81</v>
      </c>
      <c r="K1741" s="92">
        <v>13.33</v>
      </c>
      <c r="L1741" s="92">
        <v>14.33</v>
      </c>
      <c r="N1741" s="92">
        <f t="shared" ca="1" si="135"/>
        <v>14.310179140255324</v>
      </c>
      <c r="O1741" s="92">
        <f t="shared" si="136"/>
        <v>9.0282487437096826E-2</v>
      </c>
      <c r="P1741" s="92">
        <f t="shared" si="137"/>
        <v>14.379857606535491</v>
      </c>
      <c r="Q1741" s="92">
        <f t="shared" ca="1" si="138"/>
        <v>0.9951544397596469</v>
      </c>
      <c r="R1741" s="92">
        <f t="shared" ca="1" si="139"/>
        <v>14.260563121755741</v>
      </c>
    </row>
    <row r="1742" spans="1:18" x14ac:dyDescent="0.3">
      <c r="A1742" s="107">
        <v>40978.895833333336</v>
      </c>
      <c r="B1742" s="92">
        <v>15.04</v>
      </c>
      <c r="C1742" s="92">
        <v>14.94</v>
      </c>
      <c r="D1742" s="92">
        <v>14.73</v>
      </c>
      <c r="E1742" s="92">
        <v>14.56</v>
      </c>
      <c r="F1742" s="92">
        <v>14.36</v>
      </c>
      <c r="G1742" s="92">
        <v>14.19</v>
      </c>
      <c r="H1742" s="92">
        <v>14</v>
      </c>
      <c r="I1742" s="92">
        <v>13.7</v>
      </c>
      <c r="J1742" s="92">
        <v>13.43</v>
      </c>
      <c r="K1742" s="92">
        <v>13</v>
      </c>
      <c r="L1742" s="92">
        <v>14.74</v>
      </c>
      <c r="N1742" s="92">
        <f t="shared" ca="1" si="135"/>
        <v>14.097966677592073</v>
      </c>
      <c r="O1742" s="92">
        <f t="shared" si="136"/>
        <v>0.12456995673425715</v>
      </c>
      <c r="P1742" s="92">
        <f t="shared" si="137"/>
        <v>14.162620508826407</v>
      </c>
      <c r="Q1742" s="92">
        <f t="shared" ca="1" si="138"/>
        <v>0.99543489630368609</v>
      </c>
      <c r="R1742" s="92">
        <f t="shared" ca="1" si="139"/>
        <v>14.672710371516333</v>
      </c>
    </row>
    <row r="1743" spans="1:18" x14ac:dyDescent="0.3">
      <c r="A1743" s="107">
        <v>40978.902777777781</v>
      </c>
      <c r="B1743" s="92">
        <v>14.04</v>
      </c>
      <c r="C1743" s="92">
        <v>13.98</v>
      </c>
      <c r="D1743" s="92">
        <v>13.86</v>
      </c>
      <c r="E1743" s="92">
        <v>13.75</v>
      </c>
      <c r="F1743" s="92">
        <v>13.55</v>
      </c>
      <c r="G1743" s="92">
        <v>13.42</v>
      </c>
      <c r="H1743" s="92">
        <v>13.25</v>
      </c>
      <c r="I1743" s="92">
        <v>13.1</v>
      </c>
      <c r="J1743" s="92">
        <v>12.92</v>
      </c>
      <c r="K1743" s="92">
        <v>12.44</v>
      </c>
      <c r="L1743" s="92">
        <v>13.83</v>
      </c>
      <c r="N1743" s="92">
        <f t="shared" ca="1" si="135"/>
        <v>13.368138434336441</v>
      </c>
      <c r="O1743" s="92">
        <f t="shared" si="136"/>
        <v>0.11780941509042915</v>
      </c>
      <c r="P1743" s="92">
        <f t="shared" si="137"/>
        <v>13.39551021722597</v>
      </c>
      <c r="Q1743" s="92">
        <f t="shared" ca="1" si="138"/>
        <v>0.99795664499181747</v>
      </c>
      <c r="R1743" s="92">
        <f t="shared" ca="1" si="139"/>
        <v>13.801740400236836</v>
      </c>
    </row>
    <row r="1744" spans="1:18" x14ac:dyDescent="0.3">
      <c r="A1744" s="107">
        <v>40978.909722222219</v>
      </c>
      <c r="B1744" s="92">
        <v>14.78</v>
      </c>
      <c r="C1744" s="92">
        <v>14.67</v>
      </c>
      <c r="D1744" s="92">
        <v>14.41</v>
      </c>
      <c r="E1744" s="92">
        <v>14.11</v>
      </c>
      <c r="F1744" s="92">
        <v>13.82</v>
      </c>
      <c r="G1744" s="92">
        <v>13.56</v>
      </c>
      <c r="H1744" s="92">
        <v>13.43</v>
      </c>
      <c r="I1744" s="92">
        <v>13.28</v>
      </c>
      <c r="J1744" s="92">
        <v>13.04</v>
      </c>
      <c r="K1744" s="92">
        <v>12.52</v>
      </c>
      <c r="L1744" s="92">
        <v>14.33</v>
      </c>
      <c r="N1744" s="92">
        <f t="shared" ca="1" si="135"/>
        <v>13.625469287326032</v>
      </c>
      <c r="O1744" s="92">
        <f t="shared" si="136"/>
        <v>8.9020911830340971E-2</v>
      </c>
      <c r="P1744" s="92">
        <f t="shared" si="137"/>
        <v>13.541297440660712</v>
      </c>
      <c r="Q1744" s="92">
        <f t="shared" ca="1" si="138"/>
        <v>1.0062159366215955</v>
      </c>
      <c r="R1744" s="92">
        <f t="shared" ca="1" si="139"/>
        <v>14.419074371787463</v>
      </c>
    </row>
    <row r="1745" spans="1:18" x14ac:dyDescent="0.3">
      <c r="A1745" s="107">
        <v>40978.916666666664</v>
      </c>
      <c r="B1745" s="92">
        <v>15.22</v>
      </c>
      <c r="C1745" s="92">
        <v>15.08</v>
      </c>
      <c r="D1745" s="92">
        <v>14.8</v>
      </c>
      <c r="E1745" s="92">
        <v>14.48</v>
      </c>
      <c r="F1745" s="92">
        <v>14.19</v>
      </c>
      <c r="G1745" s="92">
        <v>14</v>
      </c>
      <c r="H1745" s="92">
        <v>13.84</v>
      </c>
      <c r="I1745" s="92">
        <v>13.61</v>
      </c>
      <c r="J1745" s="92">
        <v>13.28</v>
      </c>
      <c r="K1745" s="92">
        <v>12.8</v>
      </c>
      <c r="L1745" s="92">
        <v>14.36</v>
      </c>
      <c r="N1745" s="92">
        <f t="shared" ca="1" si="135"/>
        <v>13.987913584520998</v>
      </c>
      <c r="O1745" s="92">
        <f t="shared" si="136"/>
        <v>0.10621937591245555</v>
      </c>
      <c r="P1745" s="92">
        <f t="shared" si="137"/>
        <v>13.976963144021937</v>
      </c>
      <c r="Q1745" s="92">
        <f t="shared" ca="1" si="138"/>
        <v>1.000783463502495</v>
      </c>
      <c r="R1745" s="92">
        <f t="shared" ca="1" si="139"/>
        <v>14.371250535895829</v>
      </c>
    </row>
    <row r="1746" spans="1:18" x14ac:dyDescent="0.3">
      <c r="A1746" s="107">
        <v>40978.923611111109</v>
      </c>
      <c r="B1746" s="92">
        <v>13.97</v>
      </c>
      <c r="C1746" s="92">
        <v>13.8</v>
      </c>
      <c r="D1746" s="92">
        <v>13.54</v>
      </c>
      <c r="E1746" s="92">
        <v>13.32</v>
      </c>
      <c r="F1746" s="92">
        <v>13.11</v>
      </c>
      <c r="G1746" s="92">
        <v>12.94</v>
      </c>
      <c r="H1746" s="92">
        <v>12.79</v>
      </c>
      <c r="I1746" s="92">
        <v>12.57</v>
      </c>
      <c r="J1746" s="92">
        <v>12.22</v>
      </c>
      <c r="K1746" s="92">
        <v>11.68</v>
      </c>
      <c r="L1746" s="92">
        <v>13.44</v>
      </c>
      <c r="N1746" s="92">
        <f t="shared" ca="1" si="135"/>
        <v>12.883064508342255</v>
      </c>
      <c r="O1746" s="92">
        <f t="shared" si="136"/>
        <v>0.10774685563524218</v>
      </c>
      <c r="P1746" s="92">
        <f t="shared" si="137"/>
        <v>12.918401421642061</v>
      </c>
      <c r="Q1746" s="92">
        <f t="shared" ca="1" si="138"/>
        <v>0.99726460634358316</v>
      </c>
      <c r="R1746" s="92">
        <f t="shared" ca="1" si="139"/>
        <v>13.403236309257757</v>
      </c>
    </row>
    <row r="1747" spans="1:18" x14ac:dyDescent="0.3">
      <c r="A1747" s="107">
        <v>40978.930555555555</v>
      </c>
      <c r="B1747" s="92">
        <v>13.37</v>
      </c>
      <c r="C1747" s="92">
        <v>13.19</v>
      </c>
      <c r="D1747" s="92">
        <v>12.89</v>
      </c>
      <c r="E1747" s="92">
        <v>12.68</v>
      </c>
      <c r="F1747" s="92">
        <v>12.46</v>
      </c>
      <c r="G1747" s="92">
        <v>12.13</v>
      </c>
      <c r="H1747" s="92">
        <v>11.74</v>
      </c>
      <c r="I1747" s="92">
        <v>11.38</v>
      </c>
      <c r="J1747" s="92">
        <v>11.07</v>
      </c>
      <c r="K1747" s="92">
        <v>10.63</v>
      </c>
      <c r="L1747" s="92">
        <v>12.54</v>
      </c>
      <c r="N1747" s="92">
        <f t="shared" ca="1" si="135"/>
        <v>12.002296456111837</v>
      </c>
      <c r="O1747" s="92">
        <f t="shared" si="136"/>
        <v>0.30199451080616335</v>
      </c>
      <c r="P1747" s="92">
        <f t="shared" si="137"/>
        <v>12.073337920481602</v>
      </c>
      <c r="Q1747" s="92">
        <f t="shared" ca="1" si="138"/>
        <v>0.99411583898026679</v>
      </c>
      <c r="R1747" s="92">
        <f t="shared" ca="1" si="139"/>
        <v>12.466212620812545</v>
      </c>
    </row>
    <row r="1748" spans="1:18" x14ac:dyDescent="0.3">
      <c r="A1748" s="107">
        <v>40978.9375</v>
      </c>
      <c r="B1748" s="92">
        <v>13.54</v>
      </c>
      <c r="C1748" s="92">
        <v>13.42</v>
      </c>
      <c r="D1748" s="92">
        <v>13.2</v>
      </c>
      <c r="E1748" s="92">
        <v>12.95</v>
      </c>
      <c r="F1748" s="92">
        <v>12.74</v>
      </c>
      <c r="G1748" s="92">
        <v>12.53</v>
      </c>
      <c r="H1748" s="92">
        <v>12.24</v>
      </c>
      <c r="I1748" s="92">
        <v>11.99</v>
      </c>
      <c r="J1748" s="92">
        <v>11.76</v>
      </c>
      <c r="K1748" s="92">
        <v>11.36</v>
      </c>
      <c r="L1748" s="92">
        <v>12.37</v>
      </c>
      <c r="N1748" s="92">
        <f t="shared" ca="1" si="135"/>
        <v>12.448781683555287</v>
      </c>
      <c r="O1748" s="92">
        <f t="shared" si="136"/>
        <v>0.21639142536168049</v>
      </c>
      <c r="P1748" s="92">
        <f t="shared" si="137"/>
        <v>12.488032627081255</v>
      </c>
      <c r="Q1748" s="92">
        <f t="shared" ca="1" si="138"/>
        <v>0.99685691536064303</v>
      </c>
      <c r="R1748" s="92">
        <f t="shared" ca="1" si="139"/>
        <v>12.331120043011154</v>
      </c>
    </row>
    <row r="1749" spans="1:18" x14ac:dyDescent="0.3">
      <c r="A1749" s="107">
        <v>40978.944444444445</v>
      </c>
      <c r="B1749" s="92">
        <v>14.31</v>
      </c>
      <c r="C1749" s="92">
        <v>14.15</v>
      </c>
      <c r="D1749" s="92">
        <v>13.84</v>
      </c>
      <c r="E1749" s="92">
        <v>13.59</v>
      </c>
      <c r="F1749" s="92">
        <v>13.4</v>
      </c>
      <c r="G1749" s="92">
        <v>13.25</v>
      </c>
      <c r="H1749" s="92">
        <v>13.07</v>
      </c>
      <c r="I1749" s="92">
        <v>12.81</v>
      </c>
      <c r="J1749" s="92">
        <v>12.52</v>
      </c>
      <c r="K1749" s="92">
        <v>12.16</v>
      </c>
      <c r="L1749" s="92">
        <v>13.45</v>
      </c>
      <c r="N1749" s="92">
        <f t="shared" ca="1" si="135"/>
        <v>13.180669210469009</v>
      </c>
      <c r="O1749" s="92">
        <f t="shared" si="136"/>
        <v>0.12639840775605599</v>
      </c>
      <c r="P1749" s="92">
        <f t="shared" si="137"/>
        <v>13.224059341799151</v>
      </c>
      <c r="Q1749" s="92">
        <f t="shared" ca="1" si="138"/>
        <v>0.9967188493178496</v>
      </c>
      <c r="R1749" s="92">
        <f t="shared" ca="1" si="139"/>
        <v>13.405868523325076</v>
      </c>
    </row>
    <row r="1750" spans="1:18" x14ac:dyDescent="0.3">
      <c r="A1750" s="107">
        <v>40978.951388888891</v>
      </c>
      <c r="B1750" s="92">
        <v>12</v>
      </c>
      <c r="C1750" s="92">
        <v>11.84</v>
      </c>
      <c r="D1750" s="92">
        <v>11.51</v>
      </c>
      <c r="E1750" s="92">
        <v>11.34</v>
      </c>
      <c r="F1750" s="92">
        <v>11.24</v>
      </c>
      <c r="G1750" s="92">
        <v>10.97</v>
      </c>
      <c r="H1750" s="92">
        <v>10.67</v>
      </c>
      <c r="I1750" s="92">
        <v>10.43</v>
      </c>
      <c r="J1750" s="92">
        <v>10.08</v>
      </c>
      <c r="K1750" s="92">
        <v>9.6199999999999992</v>
      </c>
      <c r="L1750" s="92">
        <v>11.1</v>
      </c>
      <c r="N1750" s="92">
        <f t="shared" ca="1" si="135"/>
        <v>10.850281671911896</v>
      </c>
      <c r="O1750" s="92">
        <f t="shared" si="136"/>
        <v>0.25623593438533815</v>
      </c>
      <c r="P1750" s="92">
        <f t="shared" si="137"/>
        <v>10.926505607865209</v>
      </c>
      <c r="Q1750" s="92">
        <f t="shared" ca="1" si="138"/>
        <v>0.99302394208277844</v>
      </c>
      <c r="R1750" s="92">
        <f t="shared" ca="1" si="139"/>
        <v>11.022565757118841</v>
      </c>
    </row>
    <row r="1751" spans="1:18" x14ac:dyDescent="0.3">
      <c r="A1751" s="107">
        <v>40978.958333333336</v>
      </c>
      <c r="B1751" s="92">
        <v>12.69</v>
      </c>
      <c r="C1751" s="92">
        <v>12.46</v>
      </c>
      <c r="D1751" s="92">
        <v>12.04</v>
      </c>
      <c r="E1751" s="92">
        <v>11.73</v>
      </c>
      <c r="F1751" s="92">
        <v>11.54</v>
      </c>
      <c r="G1751" s="92">
        <v>11.34</v>
      </c>
      <c r="H1751" s="92">
        <v>11.16</v>
      </c>
      <c r="I1751" s="92">
        <v>10.95</v>
      </c>
      <c r="J1751" s="92">
        <v>10.68</v>
      </c>
      <c r="K1751" s="92">
        <v>10.28</v>
      </c>
      <c r="L1751" s="92">
        <v>11.54</v>
      </c>
      <c r="N1751" s="92">
        <f t="shared" ca="1" si="135"/>
        <v>11.32241627719011</v>
      </c>
      <c r="O1751" s="92">
        <f t="shared" si="136"/>
        <v>0.1478588977496301</v>
      </c>
      <c r="P1751" s="92">
        <f t="shared" si="137"/>
        <v>11.314033596372441</v>
      </c>
      <c r="Q1751" s="92">
        <f t="shared" ca="1" si="138"/>
        <v>1.0007409100164204</v>
      </c>
      <c r="R1751" s="92">
        <f t="shared" ca="1" si="139"/>
        <v>11.548550101589491</v>
      </c>
    </row>
    <row r="1752" spans="1:18" x14ac:dyDescent="0.3">
      <c r="A1752" s="107">
        <v>40978.965277777781</v>
      </c>
      <c r="B1752" s="92">
        <v>13.34</v>
      </c>
      <c r="C1752" s="92">
        <v>13.15</v>
      </c>
      <c r="D1752" s="92">
        <v>12.72</v>
      </c>
      <c r="E1752" s="92">
        <v>12.38</v>
      </c>
      <c r="F1752" s="92">
        <v>12.1</v>
      </c>
      <c r="G1752" s="92">
        <v>11.76</v>
      </c>
      <c r="H1752" s="92">
        <v>11.37</v>
      </c>
      <c r="I1752" s="92">
        <v>11.03</v>
      </c>
      <c r="J1752" s="92">
        <v>10.81</v>
      </c>
      <c r="K1752" s="92">
        <v>10.47</v>
      </c>
      <c r="L1752" s="92">
        <v>11.85</v>
      </c>
      <c r="N1752" s="92">
        <f t="shared" ca="1" si="135"/>
        <v>11.706108037167994</v>
      </c>
      <c r="O1752" s="92">
        <f t="shared" si="136"/>
        <v>0.31165804940443181</v>
      </c>
      <c r="P1752" s="92">
        <f t="shared" si="137"/>
        <v>11.703312693643674</v>
      </c>
      <c r="Q1752" s="92">
        <f t="shared" ca="1" si="138"/>
        <v>1.000238850622682</v>
      </c>
      <c r="R1752" s="92">
        <f t="shared" ca="1" si="139"/>
        <v>11.852830379878782</v>
      </c>
    </row>
    <row r="1753" spans="1:18" x14ac:dyDescent="0.3">
      <c r="A1753" s="107">
        <v>40978.972222222219</v>
      </c>
      <c r="B1753" s="92">
        <v>13.76</v>
      </c>
      <c r="C1753" s="92">
        <v>13.68</v>
      </c>
      <c r="D1753" s="92">
        <v>13.5</v>
      </c>
      <c r="E1753" s="92">
        <v>13.22</v>
      </c>
      <c r="F1753" s="92">
        <v>12.96</v>
      </c>
      <c r="G1753" s="92">
        <v>12.75</v>
      </c>
      <c r="H1753" s="92">
        <v>12.54</v>
      </c>
      <c r="I1753" s="92">
        <v>12.25</v>
      </c>
      <c r="J1753" s="92">
        <v>11.91</v>
      </c>
      <c r="K1753" s="92">
        <v>11.53</v>
      </c>
      <c r="L1753" s="92">
        <v>13.15</v>
      </c>
      <c r="N1753" s="92">
        <f t="shared" ca="1" si="135"/>
        <v>12.689344591461083</v>
      </c>
      <c r="O1753" s="92">
        <f t="shared" si="136"/>
        <v>0.15347182569429407</v>
      </c>
      <c r="P1753" s="92">
        <f t="shared" si="137"/>
        <v>12.719698003804378</v>
      </c>
      <c r="Q1753" s="92">
        <f t="shared" ca="1" si="138"/>
        <v>0.99761366878881741</v>
      </c>
      <c r="R1753" s="92">
        <f t="shared" ca="1" si="139"/>
        <v>13.11861974457295</v>
      </c>
    </row>
    <row r="1754" spans="1:18" x14ac:dyDescent="0.3">
      <c r="A1754" s="107">
        <v>40978.979166666664</v>
      </c>
      <c r="B1754" s="92">
        <v>11.5</v>
      </c>
      <c r="C1754" s="92">
        <v>11.35</v>
      </c>
      <c r="D1754" s="92">
        <v>11.11</v>
      </c>
      <c r="E1754" s="92">
        <v>10.84</v>
      </c>
      <c r="F1754" s="92">
        <v>10.63</v>
      </c>
      <c r="G1754" s="92">
        <v>10.39</v>
      </c>
      <c r="H1754" s="92">
        <v>10.199999999999999</v>
      </c>
      <c r="I1754" s="92">
        <v>10</v>
      </c>
      <c r="J1754" s="92">
        <v>9.76</v>
      </c>
      <c r="K1754" s="92">
        <v>9.49</v>
      </c>
      <c r="L1754" s="92">
        <v>10.72</v>
      </c>
      <c r="N1754" s="92">
        <f t="shared" ca="1" si="135"/>
        <v>10.390532765533026</v>
      </c>
      <c r="O1754" s="92">
        <f t="shared" si="136"/>
        <v>0.17055238380901933</v>
      </c>
      <c r="P1754" s="92">
        <f t="shared" si="137"/>
        <v>10.362562265102417</v>
      </c>
      <c r="Q1754" s="92">
        <f t="shared" ca="1" si="138"/>
        <v>1.0026991876830313</v>
      </c>
      <c r="R1754" s="92">
        <f t="shared" ca="1" si="139"/>
        <v>10.748935291962097</v>
      </c>
    </row>
    <row r="1755" spans="1:18" x14ac:dyDescent="0.3">
      <c r="A1755" s="107">
        <v>40978.986111111109</v>
      </c>
      <c r="B1755" s="92">
        <v>9.35</v>
      </c>
      <c r="C1755" s="92">
        <v>9.19</v>
      </c>
      <c r="D1755" s="92">
        <v>8.92</v>
      </c>
      <c r="E1755" s="92">
        <v>8.6199999999999992</v>
      </c>
      <c r="F1755" s="92">
        <v>8.2799999999999994</v>
      </c>
      <c r="G1755" s="92">
        <v>8.0399999999999991</v>
      </c>
      <c r="H1755" s="92">
        <v>7.9</v>
      </c>
      <c r="I1755" s="92">
        <v>7.73</v>
      </c>
      <c r="J1755" s="92">
        <v>7.58</v>
      </c>
      <c r="K1755" s="92">
        <v>7.28</v>
      </c>
      <c r="L1755" s="92">
        <v>8.42</v>
      </c>
      <c r="N1755" s="92">
        <f t="shared" ca="1" si="135"/>
        <v>8.1285829628140522</v>
      </c>
      <c r="O1755" s="92">
        <f t="shared" si="136"/>
        <v>0.16233011572715308</v>
      </c>
      <c r="P1755" s="92">
        <f t="shared" si="137"/>
        <v>8.0197903993798381</v>
      </c>
      <c r="Q1755" s="92">
        <f t="shared" ca="1" si="138"/>
        <v>1.0135655120665781</v>
      </c>
      <c r="R1755" s="92">
        <f t="shared" ca="1" si="139"/>
        <v>8.5342216116005876</v>
      </c>
    </row>
    <row r="1756" spans="1:18" x14ac:dyDescent="0.3">
      <c r="A1756" s="107">
        <v>40978.993055555555</v>
      </c>
      <c r="B1756" s="92">
        <v>7.79</v>
      </c>
      <c r="C1756" s="92">
        <v>7.64</v>
      </c>
      <c r="D1756" s="92">
        <v>7.4</v>
      </c>
      <c r="E1756" s="92">
        <v>7.14</v>
      </c>
      <c r="F1756" s="92">
        <v>6.89</v>
      </c>
      <c r="G1756" s="92">
        <v>6.71</v>
      </c>
      <c r="H1756" s="92">
        <v>6.56</v>
      </c>
      <c r="I1756" s="92">
        <v>6.49</v>
      </c>
      <c r="J1756" s="92">
        <v>6.4</v>
      </c>
      <c r="K1756" s="92">
        <v>6.4</v>
      </c>
      <c r="L1756" s="92">
        <v>6.85</v>
      </c>
      <c r="N1756" s="92">
        <f t="shared" ca="1" si="135"/>
        <v>6.7955508171947212</v>
      </c>
      <c r="O1756" s="92">
        <f t="shared" si="136"/>
        <v>0.20892338150294723</v>
      </c>
      <c r="P1756" s="92">
        <f t="shared" si="137"/>
        <v>6.6883002185023122</v>
      </c>
      <c r="Q1756" s="92">
        <f t="shared" ca="1" si="138"/>
        <v>1.0160355539058661</v>
      </c>
      <c r="R1756" s="92">
        <f t="shared" ca="1" si="139"/>
        <v>6.9598435442551825</v>
      </c>
    </row>
    <row r="1757" spans="1:18" x14ac:dyDescent="0.3">
      <c r="A1757" s="107">
        <v>40979</v>
      </c>
      <c r="B1757" s="92">
        <v>9.18</v>
      </c>
      <c r="C1757" s="92">
        <v>9.09</v>
      </c>
      <c r="D1757" s="92">
        <v>8.7899999999999991</v>
      </c>
      <c r="E1757" s="92">
        <v>8.48</v>
      </c>
      <c r="F1757" s="92">
        <v>8.3000000000000007</v>
      </c>
      <c r="G1757" s="92">
        <v>8.25</v>
      </c>
      <c r="H1757" s="92">
        <v>8.2100000000000009</v>
      </c>
      <c r="I1757" s="92">
        <v>8.07</v>
      </c>
      <c r="J1757" s="92">
        <v>7.87</v>
      </c>
      <c r="K1757" s="92">
        <v>7.48</v>
      </c>
      <c r="L1757" s="92">
        <v>8.83</v>
      </c>
      <c r="N1757" s="92">
        <f t="shared" ca="1" si="135"/>
        <v>8.2609636980925885</v>
      </c>
      <c r="O1757" s="92">
        <f t="shared" si="136"/>
        <v>4.4913740713896082E-2</v>
      </c>
      <c r="P1757" s="92">
        <f t="shared" si="137"/>
        <v>8.2442571039018606</v>
      </c>
      <c r="Q1757" s="92">
        <f t="shared" ca="1" si="138"/>
        <v>1.0020264523510336</v>
      </c>
      <c r="R1757" s="92">
        <f t="shared" ca="1" si="139"/>
        <v>8.8478935742596274</v>
      </c>
    </row>
    <row r="1758" spans="1:18" x14ac:dyDescent="0.3">
      <c r="A1758" s="107">
        <v>40979.006944444445</v>
      </c>
      <c r="B1758" s="92">
        <v>11.38</v>
      </c>
      <c r="C1758" s="92">
        <v>11.24</v>
      </c>
      <c r="D1758" s="92">
        <v>10.88</v>
      </c>
      <c r="E1758" s="92">
        <v>10.52</v>
      </c>
      <c r="F1758" s="92">
        <v>10.19</v>
      </c>
      <c r="G1758" s="92">
        <v>9.8699999999999992</v>
      </c>
      <c r="H1758" s="92">
        <v>9.67</v>
      </c>
      <c r="I1758" s="92">
        <v>9.5</v>
      </c>
      <c r="J1758" s="92">
        <v>9.2100000000000009</v>
      </c>
      <c r="K1758" s="92">
        <v>8.6999999999999993</v>
      </c>
      <c r="L1758" s="92">
        <v>10.29</v>
      </c>
      <c r="N1758" s="92">
        <f t="shared" ca="1" si="135"/>
        <v>9.938094527706534</v>
      </c>
      <c r="O1758" s="92">
        <f t="shared" si="136"/>
        <v>0.18917720957352113</v>
      </c>
      <c r="P1758" s="92">
        <f t="shared" si="137"/>
        <v>9.8410933205095823</v>
      </c>
      <c r="Q1758" s="92">
        <f t="shared" ca="1" si="138"/>
        <v>1.0098567510781342</v>
      </c>
      <c r="R1758" s="92">
        <f t="shared" ca="1" si="139"/>
        <v>10.391425968594</v>
      </c>
    </row>
    <row r="1759" spans="1:18" x14ac:dyDescent="0.3">
      <c r="A1759" s="107">
        <v>40979.013888888891</v>
      </c>
      <c r="B1759" s="92">
        <v>13.08</v>
      </c>
      <c r="C1759" s="92">
        <v>12.9</v>
      </c>
      <c r="D1759" s="92">
        <v>12.53</v>
      </c>
      <c r="E1759" s="92">
        <v>12.23</v>
      </c>
      <c r="F1759" s="92">
        <v>12.02</v>
      </c>
      <c r="G1759" s="92">
        <v>11.76</v>
      </c>
      <c r="H1759" s="92">
        <v>11.48</v>
      </c>
      <c r="I1759" s="92">
        <v>11.27</v>
      </c>
      <c r="J1759" s="92">
        <v>11.04</v>
      </c>
      <c r="K1759" s="92">
        <v>10.49</v>
      </c>
      <c r="L1759" s="92">
        <v>12.07</v>
      </c>
      <c r="N1759" s="92">
        <f t="shared" ca="1" si="135"/>
        <v>11.722956685931759</v>
      </c>
      <c r="O1759" s="92">
        <f t="shared" si="136"/>
        <v>0.22268508763641198</v>
      </c>
      <c r="P1759" s="92">
        <f t="shared" si="137"/>
        <v>11.719468008272298</v>
      </c>
      <c r="Q1759" s="92">
        <f t="shared" ca="1" si="138"/>
        <v>1.0002976822546039</v>
      </c>
      <c r="R1759" s="92">
        <f t="shared" ca="1" si="139"/>
        <v>12.07359302481307</v>
      </c>
    </row>
    <row r="1760" spans="1:18" x14ac:dyDescent="0.3">
      <c r="A1760" s="107">
        <v>40979.020833333336</v>
      </c>
      <c r="B1760" s="92">
        <v>12.66</v>
      </c>
      <c r="C1760" s="92">
        <v>12.53</v>
      </c>
      <c r="D1760" s="92">
        <v>12.32</v>
      </c>
      <c r="E1760" s="92">
        <v>12.14</v>
      </c>
      <c r="F1760" s="92">
        <v>11.93</v>
      </c>
      <c r="G1760" s="92">
        <v>11.65</v>
      </c>
      <c r="H1760" s="92">
        <v>11.4</v>
      </c>
      <c r="I1760" s="92">
        <v>11.16</v>
      </c>
      <c r="J1760" s="92">
        <v>10.87</v>
      </c>
      <c r="K1760" s="92">
        <v>10.28</v>
      </c>
      <c r="L1760" s="92">
        <v>11.55</v>
      </c>
      <c r="N1760" s="92">
        <f t="shared" ca="1" si="135"/>
        <v>11.586775731241147</v>
      </c>
      <c r="O1760" s="92">
        <f t="shared" si="136"/>
        <v>0.2004630442968855</v>
      </c>
      <c r="P1760" s="92">
        <f t="shared" si="137"/>
        <v>11.61384781845212</v>
      </c>
      <c r="Q1760" s="92">
        <f t="shared" ca="1" si="138"/>
        <v>0.99766898209498145</v>
      </c>
      <c r="R1760" s="92">
        <f t="shared" ca="1" si="139"/>
        <v>11.523076743197036</v>
      </c>
    </row>
    <row r="1761" spans="1:18" x14ac:dyDescent="0.3">
      <c r="A1761" s="107">
        <v>40979.027777777781</v>
      </c>
      <c r="B1761" s="92">
        <v>13.09</v>
      </c>
      <c r="C1761" s="92">
        <v>12.93</v>
      </c>
      <c r="D1761" s="92">
        <v>12.48</v>
      </c>
      <c r="E1761" s="92">
        <v>12.22</v>
      </c>
      <c r="F1761" s="92">
        <v>12.12</v>
      </c>
      <c r="G1761" s="92">
        <v>11.99</v>
      </c>
      <c r="H1761" s="92">
        <v>11.66</v>
      </c>
      <c r="I1761" s="92">
        <v>11.22</v>
      </c>
      <c r="J1761" s="92">
        <v>10.82</v>
      </c>
      <c r="K1761" s="92">
        <v>10.41</v>
      </c>
      <c r="L1761" s="92">
        <v>11.86</v>
      </c>
      <c r="N1761" s="92">
        <f t="shared" ca="1" si="135"/>
        <v>11.749714259159834</v>
      </c>
      <c r="O1761" s="92">
        <f t="shared" si="136"/>
        <v>0.25790466335499651</v>
      </c>
      <c r="P1761" s="92">
        <f t="shared" si="137"/>
        <v>11.94215248724268</v>
      </c>
      <c r="Q1761" s="92">
        <f t="shared" ca="1" si="138"/>
        <v>0.98388580046282104</v>
      </c>
      <c r="R1761" s="92">
        <f t="shared" ca="1" si="139"/>
        <v>11.668885593489057</v>
      </c>
    </row>
    <row r="1762" spans="1:18" x14ac:dyDescent="0.3">
      <c r="A1762" s="107">
        <v>40979.034722222219</v>
      </c>
      <c r="B1762" s="92">
        <v>15.02</v>
      </c>
      <c r="C1762" s="92">
        <v>14.78</v>
      </c>
      <c r="D1762" s="92">
        <v>14.41</v>
      </c>
      <c r="E1762" s="92">
        <v>13.99</v>
      </c>
      <c r="F1762" s="92">
        <v>13.49</v>
      </c>
      <c r="G1762" s="92">
        <v>12.99</v>
      </c>
      <c r="H1762" s="92">
        <v>12.54</v>
      </c>
      <c r="I1762" s="92">
        <v>12.15</v>
      </c>
      <c r="J1762" s="92">
        <v>11.92</v>
      </c>
      <c r="K1762" s="92">
        <v>11.53</v>
      </c>
      <c r="L1762" s="92">
        <v>12.96</v>
      </c>
      <c r="N1762" s="92">
        <f t="shared" ca="1" si="135"/>
        <v>13.023177960772788</v>
      </c>
      <c r="O1762" s="92">
        <f t="shared" si="136"/>
        <v>0.32580286102661554</v>
      </c>
      <c r="P1762" s="92">
        <f t="shared" si="137"/>
        <v>12.92454895066086</v>
      </c>
      <c r="Q1762" s="92">
        <f t="shared" ca="1" si="138"/>
        <v>1.0076311374956637</v>
      </c>
      <c r="R1762" s="92">
        <f t="shared" ca="1" si="139"/>
        <v>13.058899541943802</v>
      </c>
    </row>
    <row r="1763" spans="1:18" x14ac:dyDescent="0.3">
      <c r="A1763" s="107">
        <v>40979.041666666664</v>
      </c>
      <c r="B1763" s="92">
        <v>13.49</v>
      </c>
      <c r="C1763" s="92">
        <v>13.29</v>
      </c>
      <c r="D1763" s="92">
        <v>12.96</v>
      </c>
      <c r="E1763" s="92">
        <v>12.8</v>
      </c>
      <c r="F1763" s="92">
        <v>12.66</v>
      </c>
      <c r="G1763" s="92">
        <v>12.45</v>
      </c>
      <c r="H1763" s="92">
        <v>12.15</v>
      </c>
      <c r="I1763" s="92">
        <v>11.7</v>
      </c>
      <c r="J1763" s="92">
        <v>11.22</v>
      </c>
      <c r="K1763" s="92">
        <v>10.68</v>
      </c>
      <c r="L1763" s="92">
        <v>12.75</v>
      </c>
      <c r="N1763" s="92">
        <f t="shared" ca="1" si="135"/>
        <v>12.221674771478403</v>
      </c>
      <c r="O1763" s="92">
        <f t="shared" si="136"/>
        <v>0.22540102710071891</v>
      </c>
      <c r="P1763" s="92">
        <f t="shared" si="137"/>
        <v>12.406567423595476</v>
      </c>
      <c r="Q1763" s="92">
        <f t="shared" ca="1" si="138"/>
        <v>0.98509719523504669</v>
      </c>
      <c r="R1763" s="92">
        <f t="shared" ca="1" si="139"/>
        <v>12.559989239246844</v>
      </c>
    </row>
    <row r="1764" spans="1:18" x14ac:dyDescent="0.3">
      <c r="A1764" s="107">
        <v>40979.048611111109</v>
      </c>
      <c r="B1764" s="92">
        <v>14.02</v>
      </c>
      <c r="C1764" s="92">
        <v>13.85</v>
      </c>
      <c r="D1764" s="92">
        <v>13.53</v>
      </c>
      <c r="E1764" s="92">
        <v>13.27</v>
      </c>
      <c r="F1764" s="92">
        <v>13.09</v>
      </c>
      <c r="G1764" s="92">
        <v>12.87</v>
      </c>
      <c r="H1764" s="92">
        <v>12.63</v>
      </c>
      <c r="I1764" s="92">
        <v>12.43</v>
      </c>
      <c r="J1764" s="92">
        <v>12.14</v>
      </c>
      <c r="K1764" s="92">
        <v>11.52</v>
      </c>
      <c r="L1764" s="92">
        <v>13.36</v>
      </c>
      <c r="N1764" s="92">
        <f t="shared" ca="1" si="135"/>
        <v>12.806646363881942</v>
      </c>
      <c r="O1764" s="92">
        <f t="shared" si="136"/>
        <v>0.1739530698314635</v>
      </c>
      <c r="P1764" s="92">
        <f t="shared" si="137"/>
        <v>12.835336364087432</v>
      </c>
      <c r="Q1764" s="92">
        <f t="shared" ca="1" si="138"/>
        <v>0.99776476444468076</v>
      </c>
      <c r="R1764" s="92">
        <f t="shared" ca="1" si="139"/>
        <v>13.330137252980935</v>
      </c>
    </row>
    <row r="1765" spans="1:18" x14ac:dyDescent="0.3">
      <c r="A1765" s="107">
        <v>40979.055555555555</v>
      </c>
      <c r="B1765" s="92">
        <v>13.47</v>
      </c>
      <c r="C1765" s="92">
        <v>13.39</v>
      </c>
      <c r="D1765" s="92">
        <v>13.23</v>
      </c>
      <c r="E1765" s="92">
        <v>13.04</v>
      </c>
      <c r="F1765" s="92">
        <v>12.85</v>
      </c>
      <c r="G1765" s="92">
        <v>12.67</v>
      </c>
      <c r="H1765" s="92">
        <v>12.47</v>
      </c>
      <c r="I1765" s="92">
        <v>12.21</v>
      </c>
      <c r="J1765" s="92">
        <v>11.93</v>
      </c>
      <c r="K1765" s="92">
        <v>11.39</v>
      </c>
      <c r="L1765" s="92">
        <v>13.15</v>
      </c>
      <c r="N1765" s="92">
        <f t="shared" ca="1" si="135"/>
        <v>12.580313004782207</v>
      </c>
      <c r="O1765" s="92">
        <f t="shared" si="136"/>
        <v>0.14703546411479745</v>
      </c>
      <c r="P1765" s="92">
        <f t="shared" si="137"/>
        <v>12.641149538309326</v>
      </c>
      <c r="Q1765" s="92">
        <f t="shared" ca="1" si="138"/>
        <v>0.99518742078457711</v>
      </c>
      <c r="R1765" s="92">
        <f t="shared" ca="1" si="139"/>
        <v>13.086714583317189</v>
      </c>
    </row>
    <row r="1766" spans="1:18" x14ac:dyDescent="0.3">
      <c r="A1766" s="107">
        <v>40979.0625</v>
      </c>
      <c r="B1766" s="92">
        <v>13.53</v>
      </c>
      <c r="C1766" s="92">
        <v>13.36</v>
      </c>
      <c r="D1766" s="92">
        <v>13.08</v>
      </c>
      <c r="E1766" s="92">
        <v>12.89</v>
      </c>
      <c r="F1766" s="92">
        <v>12.71</v>
      </c>
      <c r="G1766" s="92">
        <v>12.47</v>
      </c>
      <c r="H1766" s="92">
        <v>12.25</v>
      </c>
      <c r="I1766" s="92">
        <v>12.04</v>
      </c>
      <c r="J1766" s="92">
        <v>11.87</v>
      </c>
      <c r="K1766" s="92">
        <v>11.36</v>
      </c>
      <c r="L1766" s="92">
        <v>12.93</v>
      </c>
      <c r="N1766" s="92">
        <f t="shared" ca="1" si="135"/>
        <v>12.436152266594377</v>
      </c>
      <c r="O1766" s="92">
        <f t="shared" si="136"/>
        <v>0.16448787608678178</v>
      </c>
      <c r="P1766" s="92">
        <f t="shared" si="137"/>
        <v>12.438238890209876</v>
      </c>
      <c r="Q1766" s="92">
        <f t="shared" ca="1" si="138"/>
        <v>0.99983224123335168</v>
      </c>
      <c r="R1766" s="92">
        <f t="shared" ca="1" si="139"/>
        <v>12.927830879147237</v>
      </c>
    </row>
    <row r="1767" spans="1:18" x14ac:dyDescent="0.3">
      <c r="A1767" s="107">
        <v>40979.069444444445</v>
      </c>
      <c r="B1767" s="92">
        <v>14.46</v>
      </c>
      <c r="C1767" s="92">
        <v>14.28</v>
      </c>
      <c r="D1767" s="92">
        <v>13.97</v>
      </c>
      <c r="E1767" s="92">
        <v>13.7</v>
      </c>
      <c r="F1767" s="92">
        <v>13.46</v>
      </c>
      <c r="G1767" s="92">
        <v>13.17</v>
      </c>
      <c r="H1767" s="92">
        <v>12.86</v>
      </c>
      <c r="I1767" s="92">
        <v>12.56</v>
      </c>
      <c r="J1767" s="92">
        <v>12.28</v>
      </c>
      <c r="K1767" s="92">
        <v>11.87</v>
      </c>
      <c r="L1767" s="92">
        <v>13.77</v>
      </c>
      <c r="N1767" s="92">
        <f t="shared" ca="1" si="135"/>
        <v>13.102582192898415</v>
      </c>
      <c r="O1767" s="92">
        <f t="shared" si="136"/>
        <v>0.22011836152464428</v>
      </c>
      <c r="P1767" s="92">
        <f t="shared" si="137"/>
        <v>13.125130609368041</v>
      </c>
      <c r="Q1767" s="92">
        <f t="shared" ca="1" si="138"/>
        <v>0.99828204250755936</v>
      </c>
      <c r="R1767" s="92">
        <f t="shared" ca="1" si="139"/>
        <v>13.746343725329092</v>
      </c>
    </row>
    <row r="1768" spans="1:18" x14ac:dyDescent="0.3">
      <c r="A1768" s="107">
        <v>40979.076388888891</v>
      </c>
      <c r="B1768" s="92">
        <v>13.42</v>
      </c>
      <c r="C1768" s="92">
        <v>13.33</v>
      </c>
      <c r="D1768" s="92">
        <v>13.14</v>
      </c>
      <c r="E1768" s="92">
        <v>12.92</v>
      </c>
      <c r="F1768" s="92">
        <v>12.67</v>
      </c>
      <c r="G1768" s="92">
        <v>12.41</v>
      </c>
      <c r="H1768" s="92">
        <v>12.13</v>
      </c>
      <c r="I1768" s="92">
        <v>11.9</v>
      </c>
      <c r="J1768" s="92">
        <v>11.58</v>
      </c>
      <c r="K1768" s="92">
        <v>10.95</v>
      </c>
      <c r="L1768" s="92">
        <v>12.77</v>
      </c>
      <c r="N1768" s="92">
        <f t="shared" ca="1" si="135"/>
        <v>12.336471724237487</v>
      </c>
      <c r="O1768" s="92">
        <f t="shared" si="136"/>
        <v>0.2108873514949845</v>
      </c>
      <c r="P1768" s="92">
        <f t="shared" si="137"/>
        <v>12.369490069339648</v>
      </c>
      <c r="Q1768" s="92">
        <f t="shared" ca="1" si="138"/>
        <v>0.99733066238647916</v>
      </c>
      <c r="R1768" s="92">
        <f t="shared" ca="1" si="139"/>
        <v>12.735912558675338</v>
      </c>
    </row>
    <row r="1769" spans="1:18" x14ac:dyDescent="0.3">
      <c r="A1769" s="107">
        <v>40979.083333333336</v>
      </c>
      <c r="B1769" s="92">
        <v>12.2</v>
      </c>
      <c r="C1769" s="92">
        <v>12.02</v>
      </c>
      <c r="D1769" s="92">
        <v>11.66</v>
      </c>
      <c r="E1769" s="92">
        <v>11.32</v>
      </c>
      <c r="F1769" s="92">
        <v>10.99</v>
      </c>
      <c r="G1769" s="92">
        <v>10.67</v>
      </c>
      <c r="H1769" s="92">
        <v>10.27</v>
      </c>
      <c r="I1769" s="92">
        <v>9.86</v>
      </c>
      <c r="J1769" s="92">
        <v>9.5500000000000007</v>
      </c>
      <c r="K1769" s="92">
        <v>9.2200000000000006</v>
      </c>
      <c r="L1769" s="92">
        <v>10.8</v>
      </c>
      <c r="N1769" s="92">
        <f t="shared" ca="1" si="135"/>
        <v>10.575866743160301</v>
      </c>
      <c r="O1769" s="92">
        <f t="shared" si="136"/>
        <v>0.35308913848686374</v>
      </c>
      <c r="P1769" s="92">
        <f t="shared" si="137"/>
        <v>10.611748171433316</v>
      </c>
      <c r="Q1769" s="92">
        <f t="shared" ca="1" si="138"/>
        <v>0.99661870714482204</v>
      </c>
      <c r="R1769" s="92">
        <f t="shared" ca="1" si="139"/>
        <v>10.763482037164078</v>
      </c>
    </row>
    <row r="1770" spans="1:18" x14ac:dyDescent="0.3">
      <c r="A1770" s="107">
        <v>40979.090277777781</v>
      </c>
      <c r="B1770" s="92">
        <v>12.22</v>
      </c>
      <c r="C1770" s="92">
        <v>12.13</v>
      </c>
      <c r="D1770" s="92">
        <v>11.92</v>
      </c>
      <c r="E1770" s="92">
        <v>11.68</v>
      </c>
      <c r="F1770" s="92">
        <v>11.4</v>
      </c>
      <c r="G1770" s="92">
        <v>11.08</v>
      </c>
      <c r="H1770" s="92">
        <v>10.77</v>
      </c>
      <c r="I1770" s="92">
        <v>10.54</v>
      </c>
      <c r="J1770" s="92">
        <v>10.31</v>
      </c>
      <c r="K1770" s="92">
        <v>9.85</v>
      </c>
      <c r="L1770" s="92">
        <v>11.16</v>
      </c>
      <c r="N1770" s="92">
        <f t="shared" ca="1" si="135"/>
        <v>11.054881617293411</v>
      </c>
      <c r="O1770" s="92">
        <f t="shared" si="136"/>
        <v>0.26223315903621158</v>
      </c>
      <c r="P1770" s="92">
        <f t="shared" si="137"/>
        <v>11.035043365393173</v>
      </c>
      <c r="Q1770" s="92">
        <f t="shared" ca="1" si="138"/>
        <v>1.001797750243778</v>
      </c>
      <c r="R1770" s="92">
        <f t="shared" ca="1" si="139"/>
        <v>11.180062892720564</v>
      </c>
    </row>
    <row r="1771" spans="1:18" x14ac:dyDescent="0.3">
      <c r="A1771" s="107">
        <v>40979.097222222219</v>
      </c>
      <c r="B1771" s="92">
        <v>13.01</v>
      </c>
      <c r="C1771" s="92">
        <v>12.95</v>
      </c>
      <c r="D1771" s="92">
        <v>12.73</v>
      </c>
      <c r="E1771" s="92">
        <v>12.48</v>
      </c>
      <c r="F1771" s="92">
        <v>12.22</v>
      </c>
      <c r="G1771" s="92">
        <v>11.92</v>
      </c>
      <c r="H1771" s="92">
        <v>11.65</v>
      </c>
      <c r="I1771" s="92">
        <v>11.43</v>
      </c>
      <c r="J1771" s="92">
        <v>11.11</v>
      </c>
      <c r="K1771" s="92">
        <v>10.52</v>
      </c>
      <c r="L1771" s="92">
        <v>12.3</v>
      </c>
      <c r="N1771" s="92">
        <f t="shared" ca="1" si="135"/>
        <v>11.881109334051017</v>
      </c>
      <c r="O1771" s="92">
        <f t="shared" si="136"/>
        <v>0.21172463421912882</v>
      </c>
      <c r="P1771" s="92">
        <f t="shared" si="137"/>
        <v>11.880935343035659</v>
      </c>
      <c r="Q1771" s="92">
        <f t="shared" ca="1" si="138"/>
        <v>1.0000146445553597</v>
      </c>
      <c r="R1771" s="92">
        <f t="shared" ca="1" si="139"/>
        <v>12.300180128030926</v>
      </c>
    </row>
    <row r="1772" spans="1:18" x14ac:dyDescent="0.3">
      <c r="A1772" s="107">
        <v>40979.104166666664</v>
      </c>
      <c r="B1772" s="92">
        <v>12.44</v>
      </c>
      <c r="C1772" s="92">
        <v>12.29</v>
      </c>
      <c r="D1772" s="92">
        <v>12</v>
      </c>
      <c r="E1772" s="92">
        <v>11.75</v>
      </c>
      <c r="F1772" s="92">
        <v>11.51</v>
      </c>
      <c r="G1772" s="92">
        <v>11.18</v>
      </c>
      <c r="H1772" s="92">
        <v>10.83</v>
      </c>
      <c r="I1772" s="92">
        <v>10.58</v>
      </c>
      <c r="J1772" s="92">
        <v>10.39</v>
      </c>
      <c r="K1772" s="92">
        <v>10.039999999999999</v>
      </c>
      <c r="L1772" s="92">
        <v>11.3</v>
      </c>
      <c r="N1772" s="92">
        <f t="shared" ca="1" si="135"/>
        <v>11.14219633837312</v>
      </c>
      <c r="O1772" s="92">
        <f t="shared" si="136"/>
        <v>0.29392249429493955</v>
      </c>
      <c r="P1772" s="92">
        <f t="shared" si="137"/>
        <v>11.129168322467752</v>
      </c>
      <c r="Q1772" s="92">
        <f t="shared" ca="1" si="138"/>
        <v>1.0011706190011582</v>
      </c>
      <c r="R1772" s="92">
        <f t="shared" ca="1" si="139"/>
        <v>11.313227994713088</v>
      </c>
    </row>
    <row r="1773" spans="1:18" x14ac:dyDescent="0.3">
      <c r="A1773" s="107">
        <v>40979.111111111109</v>
      </c>
      <c r="B1773" s="92">
        <v>10.15</v>
      </c>
      <c r="C1773" s="92">
        <v>9.93</v>
      </c>
      <c r="D1773" s="92">
        <v>9.5399999999999991</v>
      </c>
      <c r="E1773" s="92">
        <v>9.2200000000000006</v>
      </c>
      <c r="F1773" s="92">
        <v>8.9700000000000006</v>
      </c>
      <c r="G1773" s="92">
        <v>8.7799999999999994</v>
      </c>
      <c r="H1773" s="92">
        <v>8.57</v>
      </c>
      <c r="I1773" s="92">
        <v>8.2899999999999991</v>
      </c>
      <c r="J1773" s="92">
        <v>8.06</v>
      </c>
      <c r="K1773" s="92">
        <v>7.74</v>
      </c>
      <c r="L1773" s="92">
        <v>8.8800000000000008</v>
      </c>
      <c r="N1773" s="92">
        <f t="shared" ca="1" si="135"/>
        <v>8.7508393840608321</v>
      </c>
      <c r="O1773" s="92">
        <f t="shared" si="136"/>
        <v>0.22371197773201076</v>
      </c>
      <c r="P1773" s="92">
        <f t="shared" si="137"/>
        <v>8.7495995658016312</v>
      </c>
      <c r="Q1773" s="92">
        <f t="shared" ca="1" si="138"/>
        <v>1.000141700000083</v>
      </c>
      <c r="R1773" s="92">
        <f t="shared" ca="1" si="139"/>
        <v>8.8812582960007376</v>
      </c>
    </row>
    <row r="1774" spans="1:18" x14ac:dyDescent="0.3">
      <c r="A1774" s="107">
        <v>40979.118055555555</v>
      </c>
      <c r="B1774" s="92">
        <v>11.31</v>
      </c>
      <c r="C1774" s="92">
        <v>11.15</v>
      </c>
      <c r="D1774" s="92">
        <v>10.85</v>
      </c>
      <c r="E1774" s="92">
        <v>10.53</v>
      </c>
      <c r="F1774" s="92">
        <v>10.32</v>
      </c>
      <c r="G1774" s="92">
        <v>10.11</v>
      </c>
      <c r="H1774" s="92">
        <v>9.85</v>
      </c>
      <c r="I1774" s="92">
        <v>9.5500000000000007</v>
      </c>
      <c r="J1774" s="92">
        <v>9.1999999999999993</v>
      </c>
      <c r="K1774" s="92">
        <v>8.7100000000000009</v>
      </c>
      <c r="L1774" s="92">
        <v>10.56</v>
      </c>
      <c r="N1774" s="92">
        <f t="shared" ca="1" si="135"/>
        <v>10.014209696637055</v>
      </c>
      <c r="O1774" s="92">
        <f t="shared" si="136"/>
        <v>0.24076069501810121</v>
      </c>
      <c r="P1774" s="92">
        <f t="shared" si="137"/>
        <v>10.072331752610605</v>
      </c>
      <c r="Q1774" s="92">
        <f t="shared" ca="1" si="138"/>
        <v>0.99422953320034502</v>
      </c>
      <c r="R1774" s="92">
        <f t="shared" ca="1" si="139"/>
        <v>10.499063870595643</v>
      </c>
    </row>
    <row r="1775" spans="1:18" x14ac:dyDescent="0.3">
      <c r="A1775" s="107">
        <v>40979.125</v>
      </c>
      <c r="B1775" s="92">
        <v>15.95</v>
      </c>
      <c r="C1775" s="92">
        <v>15.77</v>
      </c>
      <c r="D1775" s="92">
        <v>15.37</v>
      </c>
      <c r="E1775" s="92">
        <v>15.01</v>
      </c>
      <c r="F1775" s="92">
        <v>14.72</v>
      </c>
      <c r="G1775" s="92">
        <v>14.4</v>
      </c>
      <c r="H1775" s="92">
        <v>13.98</v>
      </c>
      <c r="I1775" s="92">
        <v>13.49</v>
      </c>
      <c r="J1775" s="92">
        <v>12.98</v>
      </c>
      <c r="K1775" s="92">
        <v>12.26</v>
      </c>
      <c r="L1775" s="92">
        <v>14.43</v>
      </c>
      <c r="N1775" s="92">
        <f t="shared" ca="1" si="135"/>
        <v>14.208935865589876</v>
      </c>
      <c r="O1775" s="92">
        <f t="shared" si="136"/>
        <v>0.27353746643455618</v>
      </c>
      <c r="P1775" s="92">
        <f t="shared" si="137"/>
        <v>14.339059262419044</v>
      </c>
      <c r="Q1775" s="92">
        <f t="shared" ca="1" si="138"/>
        <v>0.9909252486897655</v>
      </c>
      <c r="R1775" s="92">
        <f t="shared" ca="1" si="139"/>
        <v>14.299051338593316</v>
      </c>
    </row>
    <row r="1776" spans="1:18" x14ac:dyDescent="0.3">
      <c r="A1776" s="107">
        <v>40979.131944444445</v>
      </c>
      <c r="B1776" s="92">
        <v>15.29</v>
      </c>
      <c r="C1776" s="92">
        <v>15.17</v>
      </c>
      <c r="D1776" s="92">
        <v>14.98</v>
      </c>
      <c r="E1776" s="92">
        <v>14.83</v>
      </c>
      <c r="F1776" s="92">
        <v>14.69</v>
      </c>
      <c r="G1776" s="92">
        <v>14.46</v>
      </c>
      <c r="H1776" s="92">
        <v>14.24</v>
      </c>
      <c r="I1776" s="92">
        <v>13.99</v>
      </c>
      <c r="J1776" s="92">
        <v>13.7</v>
      </c>
      <c r="K1776" s="92">
        <v>13.08</v>
      </c>
      <c r="L1776" s="92">
        <v>14.5</v>
      </c>
      <c r="N1776" s="92">
        <f t="shared" ca="1" si="135"/>
        <v>14.360760000048295</v>
      </c>
      <c r="O1776" s="92">
        <f t="shared" si="136"/>
        <v>0.14167639670896637</v>
      </c>
      <c r="P1776" s="92">
        <f t="shared" si="137"/>
        <v>14.428272351370795</v>
      </c>
      <c r="Q1776" s="92">
        <f t="shared" ca="1" si="138"/>
        <v>0.99532082915553732</v>
      </c>
      <c r="R1776" s="92">
        <f t="shared" ca="1" si="139"/>
        <v>14.432152022755291</v>
      </c>
    </row>
    <row r="1777" spans="1:18" x14ac:dyDescent="0.3">
      <c r="A1777" s="107">
        <v>40979.138888888891</v>
      </c>
      <c r="B1777" s="92">
        <v>13.18</v>
      </c>
      <c r="C1777" s="92">
        <v>13.05</v>
      </c>
      <c r="D1777" s="92">
        <v>12.83</v>
      </c>
      <c r="E1777" s="92">
        <v>12.64</v>
      </c>
      <c r="F1777" s="92">
        <v>12.45</v>
      </c>
      <c r="G1777" s="92">
        <v>12.22</v>
      </c>
      <c r="H1777" s="92">
        <v>11.96</v>
      </c>
      <c r="I1777" s="92">
        <v>11.66</v>
      </c>
      <c r="J1777" s="92">
        <v>11.26</v>
      </c>
      <c r="K1777" s="92">
        <v>10.68</v>
      </c>
      <c r="L1777" s="92">
        <v>12.31</v>
      </c>
      <c r="N1777" s="92">
        <f t="shared" ca="1" si="135"/>
        <v>12.090010761617483</v>
      </c>
      <c r="O1777" s="92">
        <f t="shared" si="136"/>
        <v>0.19873849750438505</v>
      </c>
      <c r="P1777" s="92">
        <f t="shared" si="137"/>
        <v>12.182404724338349</v>
      </c>
      <c r="Q1777" s="92">
        <f t="shared" ca="1" si="138"/>
        <v>0.99241578614308568</v>
      </c>
      <c r="R1777" s="92">
        <f t="shared" ca="1" si="139"/>
        <v>12.216638327421386</v>
      </c>
    </row>
    <row r="1778" spans="1:18" x14ac:dyDescent="0.3">
      <c r="A1778" s="107">
        <v>40979.145833333336</v>
      </c>
      <c r="B1778" s="92">
        <v>14.42</v>
      </c>
      <c r="C1778" s="92">
        <v>14.26</v>
      </c>
      <c r="D1778" s="92">
        <v>13.94</v>
      </c>
      <c r="E1778" s="92">
        <v>13.63</v>
      </c>
      <c r="F1778" s="92">
        <v>13.37</v>
      </c>
      <c r="G1778" s="92">
        <v>13.06</v>
      </c>
      <c r="H1778" s="92">
        <v>12.75</v>
      </c>
      <c r="I1778" s="92">
        <v>12.44</v>
      </c>
      <c r="J1778" s="92">
        <v>11.99</v>
      </c>
      <c r="K1778" s="92">
        <v>11.38</v>
      </c>
      <c r="L1778" s="92">
        <v>12.84</v>
      </c>
      <c r="N1778" s="92">
        <f t="shared" ca="1" si="135"/>
        <v>12.967892839222873</v>
      </c>
      <c r="O1778" s="92">
        <f t="shared" si="136"/>
        <v>0.22199479227784927</v>
      </c>
      <c r="P1778" s="92">
        <f t="shared" si="137"/>
        <v>13.015126724187404</v>
      </c>
      <c r="Q1778" s="92">
        <f t="shared" ca="1" si="138"/>
        <v>0.99637084709465407</v>
      </c>
      <c r="R1778" s="92">
        <f t="shared" ca="1" si="139"/>
        <v>12.793401676695359</v>
      </c>
    </row>
    <row r="1779" spans="1:18" x14ac:dyDescent="0.3">
      <c r="A1779" s="107">
        <v>40979.152777777781</v>
      </c>
      <c r="B1779" s="92">
        <v>13.55</v>
      </c>
      <c r="C1779" s="92">
        <v>13.49</v>
      </c>
      <c r="D1779" s="92">
        <v>13.37</v>
      </c>
      <c r="E1779" s="92">
        <v>13.17</v>
      </c>
      <c r="F1779" s="92">
        <v>12.89</v>
      </c>
      <c r="G1779" s="92">
        <v>12.56</v>
      </c>
      <c r="H1779" s="92">
        <v>12.23</v>
      </c>
      <c r="I1779" s="92">
        <v>11.93</v>
      </c>
      <c r="J1779" s="92">
        <v>11.58</v>
      </c>
      <c r="K1779" s="92">
        <v>10.92</v>
      </c>
      <c r="L1779" s="92">
        <v>12.99</v>
      </c>
      <c r="N1779" s="92">
        <f t="shared" ca="1" si="135"/>
        <v>12.465480979991282</v>
      </c>
      <c r="O1779" s="92">
        <f t="shared" si="136"/>
        <v>0.24604315095456786</v>
      </c>
      <c r="P1779" s="92">
        <f t="shared" si="137"/>
        <v>12.512178651725382</v>
      </c>
      <c r="Q1779" s="92">
        <f t="shared" ca="1" si="138"/>
        <v>0.99626782249247536</v>
      </c>
      <c r="R1779" s="92">
        <f t="shared" ca="1" si="139"/>
        <v>12.941519014177254</v>
      </c>
    </row>
    <row r="1780" spans="1:18" x14ac:dyDescent="0.3">
      <c r="A1780" s="107">
        <v>40979.159722222219</v>
      </c>
      <c r="B1780" s="92">
        <v>13.95</v>
      </c>
      <c r="C1780" s="92">
        <v>13.81</v>
      </c>
      <c r="D1780" s="92">
        <v>13.5</v>
      </c>
      <c r="E1780" s="92">
        <v>13.18</v>
      </c>
      <c r="F1780" s="92">
        <v>12.97</v>
      </c>
      <c r="G1780" s="92">
        <v>12.75</v>
      </c>
      <c r="H1780" s="92">
        <v>12.43</v>
      </c>
      <c r="I1780" s="92">
        <v>12.05</v>
      </c>
      <c r="J1780" s="92">
        <v>11.67</v>
      </c>
      <c r="K1780" s="92">
        <v>10.97</v>
      </c>
      <c r="L1780" s="92">
        <v>12.79</v>
      </c>
      <c r="N1780" s="92">
        <f t="shared" ca="1" si="135"/>
        <v>12.590356758049646</v>
      </c>
      <c r="O1780" s="92">
        <f t="shared" si="136"/>
        <v>0.23489071327154928</v>
      </c>
      <c r="P1780" s="92">
        <f t="shared" si="137"/>
        <v>12.703651631439419</v>
      </c>
      <c r="Q1780" s="92">
        <f t="shared" ca="1" si="138"/>
        <v>0.99108170810435425</v>
      </c>
      <c r="R1780" s="92">
        <f t="shared" ca="1" si="139"/>
        <v>12.67593504665469</v>
      </c>
    </row>
    <row r="1781" spans="1:18" x14ac:dyDescent="0.3">
      <c r="A1781" s="107">
        <v>40979.166666666664</v>
      </c>
      <c r="B1781" s="92">
        <v>12.88</v>
      </c>
      <c r="C1781" s="92">
        <v>12.75</v>
      </c>
      <c r="D1781" s="92">
        <v>12.49</v>
      </c>
      <c r="E1781" s="92">
        <v>12.24</v>
      </c>
      <c r="F1781" s="92">
        <v>12</v>
      </c>
      <c r="G1781" s="92">
        <v>11.71</v>
      </c>
      <c r="H1781" s="92">
        <v>11.35</v>
      </c>
      <c r="I1781" s="92">
        <v>11.01</v>
      </c>
      <c r="J1781" s="92">
        <v>10.62</v>
      </c>
      <c r="K1781" s="92">
        <v>9.93</v>
      </c>
      <c r="L1781" s="92">
        <v>11.62</v>
      </c>
      <c r="N1781" s="92">
        <f t="shared" ca="1" si="135"/>
        <v>11.567484768813339</v>
      </c>
      <c r="O1781" s="92">
        <f t="shared" si="136"/>
        <v>0.28855373182606026</v>
      </c>
      <c r="P1781" s="92">
        <f t="shared" si="137"/>
        <v>11.657728920871339</v>
      </c>
      <c r="Q1781" s="92">
        <f t="shared" ca="1" si="138"/>
        <v>0.99225885653453205</v>
      </c>
      <c r="R1781" s="92">
        <f t="shared" ca="1" si="139"/>
        <v>11.530047912931261</v>
      </c>
    </row>
    <row r="1782" spans="1:18" x14ac:dyDescent="0.3">
      <c r="A1782" s="107">
        <v>40979.173611111109</v>
      </c>
      <c r="B1782" s="92">
        <v>12.89</v>
      </c>
      <c r="C1782" s="92">
        <v>12.74</v>
      </c>
      <c r="D1782" s="92">
        <v>12.51</v>
      </c>
      <c r="E1782" s="92">
        <v>12.32</v>
      </c>
      <c r="F1782" s="92">
        <v>12.13</v>
      </c>
      <c r="G1782" s="92">
        <v>11.9</v>
      </c>
      <c r="H1782" s="92">
        <v>11.67</v>
      </c>
      <c r="I1782" s="92">
        <v>11.34</v>
      </c>
      <c r="J1782" s="92">
        <v>10.89</v>
      </c>
      <c r="K1782" s="92">
        <v>10.199999999999999</v>
      </c>
      <c r="L1782" s="92">
        <v>11.97</v>
      </c>
      <c r="N1782" s="92">
        <f t="shared" ca="1" si="135"/>
        <v>11.7597558409743</v>
      </c>
      <c r="O1782" s="92">
        <f t="shared" si="136"/>
        <v>0.18035585720503713</v>
      </c>
      <c r="P1782" s="92">
        <f t="shared" si="137"/>
        <v>11.866770857343223</v>
      </c>
      <c r="Q1782" s="92">
        <f t="shared" ca="1" si="138"/>
        <v>0.99098195982248183</v>
      </c>
      <c r="R1782" s="92">
        <f t="shared" ca="1" si="139"/>
        <v>11.862054059075108</v>
      </c>
    </row>
    <row r="1783" spans="1:18" x14ac:dyDescent="0.3">
      <c r="A1783" s="107">
        <v>40979.180555555555</v>
      </c>
      <c r="B1783" s="92">
        <v>11.49</v>
      </c>
      <c r="C1783" s="92">
        <v>11.37</v>
      </c>
      <c r="D1783" s="92">
        <v>11.12</v>
      </c>
      <c r="E1783" s="92">
        <v>10.84</v>
      </c>
      <c r="F1783" s="92">
        <v>10.61</v>
      </c>
      <c r="G1783" s="92">
        <v>10.37</v>
      </c>
      <c r="H1783" s="92">
        <v>10.130000000000001</v>
      </c>
      <c r="I1783" s="92">
        <v>9.8699999999999992</v>
      </c>
      <c r="J1783" s="92">
        <v>9.48</v>
      </c>
      <c r="K1783" s="92">
        <v>8.76</v>
      </c>
      <c r="L1783" s="92">
        <v>10.61</v>
      </c>
      <c r="N1783" s="92">
        <f t="shared" ca="1" si="135"/>
        <v>10.285767261647237</v>
      </c>
      <c r="O1783" s="92">
        <f t="shared" si="136"/>
        <v>0.21638414491758834</v>
      </c>
      <c r="P1783" s="92">
        <f t="shared" si="137"/>
        <v>10.335268392701787</v>
      </c>
      <c r="Q1783" s="92">
        <f t="shared" ca="1" si="138"/>
        <v>0.99521046486905895</v>
      </c>
      <c r="R1783" s="92">
        <f t="shared" ca="1" si="139"/>
        <v>10.559183032260714</v>
      </c>
    </row>
    <row r="1784" spans="1:18" x14ac:dyDescent="0.3">
      <c r="A1784" s="107">
        <v>40979.1875</v>
      </c>
      <c r="B1784" s="92">
        <v>9.7200000000000006</v>
      </c>
      <c r="C1784" s="92">
        <v>9.61</v>
      </c>
      <c r="D1784" s="92">
        <v>9.4</v>
      </c>
      <c r="E1784" s="92">
        <v>9.14</v>
      </c>
      <c r="F1784" s="92">
        <v>8.93</v>
      </c>
      <c r="G1784" s="92">
        <v>8.74</v>
      </c>
      <c r="H1784" s="92">
        <v>8.5500000000000007</v>
      </c>
      <c r="I1784" s="92">
        <v>8.3699999999999992</v>
      </c>
      <c r="J1784" s="92">
        <v>8.24</v>
      </c>
      <c r="K1784" s="92">
        <v>7.89</v>
      </c>
      <c r="L1784" s="92">
        <v>9.14</v>
      </c>
      <c r="N1784" s="92">
        <f t="shared" ref="N1784:N1847" ca="1" si="140">POWER(SUM(POWER(C1784,Exponent)*$C$1,POWER(D1784,Exponent)*$D$1,POWER(E1784,Exponent)*$E$1,POWER(F1784,Exponent)*$F$1,POWER(G1784,Exponent)*$G$1,POWER(H1784,Exponent)*$H$1,POWER(I1784,Exponent)*$I$1,POWER(J1784,Exponent)*$J$1,POWER(K1784,Exponent)*$K$1),1/Exponent)</f>
        <v>8.7394407485946655</v>
      </c>
      <c r="O1784" s="92">
        <f t="shared" si="136"/>
        <v>0.20310672446390449</v>
      </c>
      <c r="P1784" s="92">
        <f t="shared" si="137"/>
        <v>8.7125209887688957</v>
      </c>
      <c r="Q1784" s="92">
        <f t="shared" ca="1" si="138"/>
        <v>1.0030897784763413</v>
      </c>
      <c r="R1784" s="92">
        <f t="shared" ca="1" si="139"/>
        <v>9.1682405752737601</v>
      </c>
    </row>
    <row r="1785" spans="1:18" x14ac:dyDescent="0.3">
      <c r="A1785" s="107">
        <v>40979.194444444445</v>
      </c>
      <c r="B1785" s="92">
        <v>10.65</v>
      </c>
      <c r="C1785" s="92">
        <v>10.5</v>
      </c>
      <c r="D1785" s="92">
        <v>10.32</v>
      </c>
      <c r="E1785" s="92">
        <v>10.16</v>
      </c>
      <c r="F1785" s="92">
        <v>10</v>
      </c>
      <c r="G1785" s="92">
        <v>9.82</v>
      </c>
      <c r="H1785" s="92">
        <v>9.6199999999999992</v>
      </c>
      <c r="I1785" s="92">
        <v>9.39</v>
      </c>
      <c r="J1785" s="92">
        <v>9.1199999999999992</v>
      </c>
      <c r="K1785" s="92">
        <v>8.67</v>
      </c>
      <c r="L1785" s="92">
        <v>9.58</v>
      </c>
      <c r="N1785" s="92">
        <f t="shared" ca="1" si="140"/>
        <v>9.7345455897875652</v>
      </c>
      <c r="O1785" s="92">
        <f t="shared" si="136"/>
        <v>0.19015041186528839</v>
      </c>
      <c r="P1785" s="92">
        <f t="shared" si="137"/>
        <v>9.7910920215276871</v>
      </c>
      <c r="Q1785" s="92">
        <f t="shared" ca="1" si="138"/>
        <v>0.99422470633349236</v>
      </c>
      <c r="R1785" s="92">
        <f t="shared" ca="1" si="139"/>
        <v>9.5246726866748563</v>
      </c>
    </row>
    <row r="1786" spans="1:18" x14ac:dyDescent="0.3">
      <c r="A1786" s="107">
        <v>40979.201388888891</v>
      </c>
      <c r="B1786" s="92">
        <v>11.44</v>
      </c>
      <c r="C1786" s="92">
        <v>11.32</v>
      </c>
      <c r="D1786" s="92">
        <v>11.05</v>
      </c>
      <c r="E1786" s="92">
        <v>10.76</v>
      </c>
      <c r="F1786" s="92">
        <v>10.49</v>
      </c>
      <c r="G1786" s="92">
        <v>10.17</v>
      </c>
      <c r="H1786" s="92">
        <v>9.86</v>
      </c>
      <c r="I1786" s="92">
        <v>9.56</v>
      </c>
      <c r="J1786" s="92">
        <v>9.27</v>
      </c>
      <c r="K1786" s="92">
        <v>8.73</v>
      </c>
      <c r="L1786" s="92">
        <v>9.99</v>
      </c>
      <c r="N1786" s="92">
        <f t="shared" ca="1" si="140"/>
        <v>10.115438624968833</v>
      </c>
      <c r="O1786" s="92">
        <f t="shared" si="136"/>
        <v>0.28606428249134386</v>
      </c>
      <c r="P1786" s="92">
        <f t="shared" si="137"/>
        <v>10.124993956094087</v>
      </c>
      <c r="Q1786" s="92">
        <f t="shared" ca="1" si="138"/>
        <v>0.99905626302922357</v>
      </c>
      <c r="R1786" s="92">
        <f t="shared" ca="1" si="139"/>
        <v>9.980572067661944</v>
      </c>
    </row>
    <row r="1787" spans="1:18" x14ac:dyDescent="0.3">
      <c r="A1787" s="107">
        <v>40979.208333333336</v>
      </c>
      <c r="B1787" s="92">
        <v>11.36</v>
      </c>
      <c r="C1787" s="92">
        <v>11.18</v>
      </c>
      <c r="D1787" s="92">
        <v>10.85</v>
      </c>
      <c r="E1787" s="92">
        <v>10.52</v>
      </c>
      <c r="F1787" s="92">
        <v>10.199999999999999</v>
      </c>
      <c r="G1787" s="92">
        <v>9.85</v>
      </c>
      <c r="H1787" s="92">
        <v>9.49</v>
      </c>
      <c r="I1787" s="92">
        <v>9.0500000000000007</v>
      </c>
      <c r="J1787" s="92">
        <v>8.6</v>
      </c>
      <c r="K1787" s="92">
        <v>8.0500000000000007</v>
      </c>
      <c r="L1787" s="92">
        <v>9.9</v>
      </c>
      <c r="N1787" s="92">
        <f t="shared" ca="1" si="140"/>
        <v>9.7340285701925673</v>
      </c>
      <c r="O1787" s="92">
        <f t="shared" si="136"/>
        <v>0.34406810093155515</v>
      </c>
      <c r="P1787" s="92">
        <f t="shared" si="137"/>
        <v>9.7975951153209184</v>
      </c>
      <c r="Q1787" s="92">
        <f t="shared" ca="1" si="138"/>
        <v>0.99351202571854091</v>
      </c>
      <c r="R1787" s="92">
        <f t="shared" ca="1" si="139"/>
        <v>9.8357690546135554</v>
      </c>
    </row>
    <row r="1788" spans="1:18" x14ac:dyDescent="0.3">
      <c r="A1788" s="107">
        <v>40979.215277777781</v>
      </c>
      <c r="B1788" s="92">
        <v>9.98</v>
      </c>
      <c r="C1788" s="92">
        <v>9.86</v>
      </c>
      <c r="D1788" s="92">
        <v>9.6</v>
      </c>
      <c r="E1788" s="92">
        <v>9.4</v>
      </c>
      <c r="F1788" s="92">
        <v>9.25</v>
      </c>
      <c r="G1788" s="92">
        <v>9.0500000000000007</v>
      </c>
      <c r="H1788" s="92">
        <v>8.74</v>
      </c>
      <c r="I1788" s="92">
        <v>8.39</v>
      </c>
      <c r="J1788" s="92">
        <v>8.09</v>
      </c>
      <c r="K1788" s="92">
        <v>7.65</v>
      </c>
      <c r="L1788" s="92">
        <v>8.8699999999999992</v>
      </c>
      <c r="N1788" s="92">
        <f t="shared" ca="1" si="140"/>
        <v>8.8877757005157889</v>
      </c>
      <c r="O1788" s="92">
        <f t="shared" si="136"/>
        <v>0.3220905042584839</v>
      </c>
      <c r="P1788" s="92">
        <f t="shared" si="137"/>
        <v>9.0049192059214302</v>
      </c>
      <c r="Q1788" s="92">
        <f t="shared" ca="1" si="138"/>
        <v>0.98699116530344766</v>
      </c>
      <c r="R1788" s="92">
        <f t="shared" ca="1" si="139"/>
        <v>8.7546116362415791</v>
      </c>
    </row>
    <row r="1789" spans="1:18" x14ac:dyDescent="0.3">
      <c r="A1789" s="107">
        <v>40979.222222222219</v>
      </c>
      <c r="B1789" s="92">
        <v>10.91</v>
      </c>
      <c r="C1789" s="92">
        <v>10.73</v>
      </c>
      <c r="D1789" s="92">
        <v>10.37</v>
      </c>
      <c r="E1789" s="92">
        <v>10.07</v>
      </c>
      <c r="F1789" s="92">
        <v>9.86</v>
      </c>
      <c r="G1789" s="92">
        <v>9.61</v>
      </c>
      <c r="H1789" s="92">
        <v>9.33</v>
      </c>
      <c r="I1789" s="92">
        <v>9.02</v>
      </c>
      <c r="J1789" s="92">
        <v>8.65</v>
      </c>
      <c r="K1789" s="92">
        <v>8.0500000000000007</v>
      </c>
      <c r="L1789" s="92">
        <v>9.6999999999999993</v>
      </c>
      <c r="N1789" s="92">
        <f t="shared" ca="1" si="140"/>
        <v>9.5089325569486558</v>
      </c>
      <c r="O1789" s="92">
        <f t="shared" si="136"/>
        <v>0.27324857799743479</v>
      </c>
      <c r="P1789" s="92">
        <f t="shared" si="137"/>
        <v>9.5693733825941258</v>
      </c>
      <c r="Q1789" s="92">
        <f t="shared" ca="1" si="138"/>
        <v>0.9936839306787415</v>
      </c>
      <c r="R1789" s="92">
        <f t="shared" ca="1" si="139"/>
        <v>9.6387341275837919</v>
      </c>
    </row>
    <row r="1790" spans="1:18" x14ac:dyDescent="0.3">
      <c r="A1790" s="107">
        <v>40979.229166666664</v>
      </c>
      <c r="B1790" s="92">
        <v>12.41</v>
      </c>
      <c r="C1790" s="92">
        <v>12.31</v>
      </c>
      <c r="D1790" s="92">
        <v>12.08</v>
      </c>
      <c r="E1790" s="92">
        <v>11.78</v>
      </c>
      <c r="F1790" s="92">
        <v>11.41</v>
      </c>
      <c r="G1790" s="92">
        <v>11.01</v>
      </c>
      <c r="H1790" s="92">
        <v>10.68</v>
      </c>
      <c r="I1790" s="92">
        <v>10.4</v>
      </c>
      <c r="J1790" s="92">
        <v>10.06</v>
      </c>
      <c r="K1790" s="92">
        <v>9.52</v>
      </c>
      <c r="L1790" s="92">
        <v>11</v>
      </c>
      <c r="N1790" s="92">
        <f t="shared" ca="1" si="140"/>
        <v>11.002926332179847</v>
      </c>
      <c r="O1790" s="92">
        <f t="shared" si="136"/>
        <v>0.28121346597759622</v>
      </c>
      <c r="P1790" s="92">
        <f t="shared" si="137"/>
        <v>10.962101049033727</v>
      </c>
      <c r="Q1790" s="92">
        <f t="shared" ca="1" si="138"/>
        <v>1.0037242206547365</v>
      </c>
      <c r="R1790" s="92">
        <f t="shared" ca="1" si="139"/>
        <v>11.040966427202102</v>
      </c>
    </row>
    <row r="1791" spans="1:18" x14ac:dyDescent="0.3">
      <c r="A1791" s="107">
        <v>40979.236111111109</v>
      </c>
      <c r="B1791" s="92">
        <v>11.76</v>
      </c>
      <c r="C1791" s="92">
        <v>11.64</v>
      </c>
      <c r="D1791" s="92">
        <v>11.4</v>
      </c>
      <c r="E1791" s="92">
        <v>11.08</v>
      </c>
      <c r="F1791" s="92">
        <v>10.74</v>
      </c>
      <c r="G1791" s="92">
        <v>10.39</v>
      </c>
      <c r="H1791" s="92">
        <v>10.050000000000001</v>
      </c>
      <c r="I1791" s="92">
        <v>9.7200000000000006</v>
      </c>
      <c r="J1791" s="92">
        <v>9.39</v>
      </c>
      <c r="K1791" s="92">
        <v>8.86</v>
      </c>
      <c r="L1791" s="92">
        <v>10.47</v>
      </c>
      <c r="N1791" s="92">
        <f t="shared" ca="1" si="140"/>
        <v>10.340043105328844</v>
      </c>
      <c r="O1791" s="92">
        <f t="shared" si="136"/>
        <v>0.30745835392723275</v>
      </c>
      <c r="P1791" s="92">
        <f t="shared" si="137"/>
        <v>10.340589855501287</v>
      </c>
      <c r="Q1791" s="92">
        <f t="shared" ca="1" si="138"/>
        <v>0.99994712582356682</v>
      </c>
      <c r="R1791" s="92">
        <f t="shared" ca="1" si="139"/>
        <v>10.469446407372745</v>
      </c>
    </row>
    <row r="1792" spans="1:18" x14ac:dyDescent="0.3">
      <c r="A1792" s="107">
        <v>40979.243055555555</v>
      </c>
      <c r="B1792" s="92">
        <v>10.89</v>
      </c>
      <c r="C1792" s="92">
        <v>10.71</v>
      </c>
      <c r="D1792" s="92">
        <v>10.39</v>
      </c>
      <c r="E1792" s="92">
        <v>10.11</v>
      </c>
      <c r="F1792" s="92">
        <v>9.73</v>
      </c>
      <c r="G1792" s="92">
        <v>9.26</v>
      </c>
      <c r="H1792" s="92">
        <v>8.84</v>
      </c>
      <c r="I1792" s="92">
        <v>8.48</v>
      </c>
      <c r="J1792" s="92">
        <v>8.18</v>
      </c>
      <c r="K1792" s="92">
        <v>7.74</v>
      </c>
      <c r="L1792" s="92">
        <v>9.33</v>
      </c>
      <c r="N1792" s="92">
        <f t="shared" ca="1" si="140"/>
        <v>9.2326128451081484</v>
      </c>
      <c r="O1792" s="92">
        <f t="shared" si="136"/>
        <v>0.4289403420361193</v>
      </c>
      <c r="P1792" s="92">
        <f t="shared" si="137"/>
        <v>9.1986218836797047</v>
      </c>
      <c r="Q1792" s="92">
        <f t="shared" ca="1" si="138"/>
        <v>1.0036952232473813</v>
      </c>
      <c r="R1792" s="92">
        <f t="shared" ca="1" si="139"/>
        <v>9.3644764328980674</v>
      </c>
    </row>
    <row r="1793" spans="1:18" x14ac:dyDescent="0.3">
      <c r="A1793" s="107">
        <v>40979.25</v>
      </c>
      <c r="B1793" s="92">
        <v>10.33</v>
      </c>
      <c r="C1793" s="92">
        <v>10.210000000000001</v>
      </c>
      <c r="D1793" s="92">
        <v>9.9600000000000009</v>
      </c>
      <c r="E1793" s="92">
        <v>9.6199999999999992</v>
      </c>
      <c r="F1793" s="92">
        <v>9.3000000000000007</v>
      </c>
      <c r="G1793" s="92">
        <v>8.9700000000000006</v>
      </c>
      <c r="H1793" s="92">
        <v>8.6300000000000008</v>
      </c>
      <c r="I1793" s="92">
        <v>8.2799999999999994</v>
      </c>
      <c r="J1793" s="92">
        <v>7.87</v>
      </c>
      <c r="K1793" s="92">
        <v>7.3</v>
      </c>
      <c r="L1793" s="92">
        <v>9.2200000000000006</v>
      </c>
      <c r="N1793" s="92">
        <f t="shared" ca="1" si="140"/>
        <v>8.8868898994544576</v>
      </c>
      <c r="O1793" s="92">
        <f t="shared" si="136"/>
        <v>0.35708244120952676</v>
      </c>
      <c r="P1793" s="92">
        <f t="shared" si="137"/>
        <v>8.9204768465230906</v>
      </c>
      <c r="Q1793" s="92">
        <f t="shared" ca="1" si="138"/>
        <v>0.99623484846757671</v>
      </c>
      <c r="R1793" s="92">
        <f t="shared" ca="1" si="139"/>
        <v>9.1852853028710584</v>
      </c>
    </row>
    <row r="1794" spans="1:18" x14ac:dyDescent="0.3">
      <c r="A1794" s="107">
        <v>40979.256944444445</v>
      </c>
      <c r="B1794" s="92">
        <v>7.98</v>
      </c>
      <c r="C1794" s="92">
        <v>7.87</v>
      </c>
      <c r="D1794" s="92">
        <v>7.68</v>
      </c>
      <c r="E1794" s="92">
        <v>7.52</v>
      </c>
      <c r="F1794" s="92">
        <v>7.36</v>
      </c>
      <c r="G1794" s="92">
        <v>7.13</v>
      </c>
      <c r="H1794" s="92">
        <v>6.84</v>
      </c>
      <c r="I1794" s="92">
        <v>6.57</v>
      </c>
      <c r="J1794" s="92">
        <v>6.38</v>
      </c>
      <c r="K1794" s="92">
        <v>6.07</v>
      </c>
      <c r="L1794" s="92">
        <v>7.01</v>
      </c>
      <c r="N1794" s="92">
        <f t="shared" ca="1" si="140"/>
        <v>7.0343709532694003</v>
      </c>
      <c r="O1794" s="92">
        <f t="shared" si="136"/>
        <v>0.3837180232943464</v>
      </c>
      <c r="P1794" s="92">
        <f t="shared" si="137"/>
        <v>7.087707876318885</v>
      </c>
      <c r="Q1794" s="92">
        <f t="shared" ca="1" si="138"/>
        <v>0.99247472892785393</v>
      </c>
      <c r="R1794" s="92">
        <f t="shared" ca="1" si="139"/>
        <v>6.957247849784256</v>
      </c>
    </row>
    <row r="1795" spans="1:18" x14ac:dyDescent="0.3">
      <c r="A1795" s="107">
        <v>40979.263888888891</v>
      </c>
      <c r="B1795" s="92">
        <v>8.64</v>
      </c>
      <c r="C1795" s="92">
        <v>8.6199999999999992</v>
      </c>
      <c r="D1795" s="92">
        <v>8.57</v>
      </c>
      <c r="E1795" s="92">
        <v>8.5</v>
      </c>
      <c r="F1795" s="92">
        <v>8.3800000000000008</v>
      </c>
      <c r="G1795" s="92">
        <v>8.1999999999999993</v>
      </c>
      <c r="H1795" s="92">
        <v>8.01</v>
      </c>
      <c r="I1795" s="92">
        <v>7.84</v>
      </c>
      <c r="J1795" s="92">
        <v>7.66</v>
      </c>
      <c r="K1795" s="92">
        <v>7.35</v>
      </c>
      <c r="L1795" s="92">
        <v>8.51</v>
      </c>
      <c r="N1795" s="92">
        <f t="shared" ca="1" si="140"/>
        <v>8.1311295669562416</v>
      </c>
      <c r="O1795" s="92">
        <f t="shared" ref="O1795:O1858" si="141">LN(G1795/H1795)/LN(97.5/87.5)</f>
        <v>0.21664002045472749</v>
      </c>
      <c r="P1795" s="92">
        <f t="shared" ref="P1795:P1858" si="142">G1795*POWER(96/97.5,O1795)</f>
        <v>8.1725038195470212</v>
      </c>
      <c r="Q1795" s="92">
        <f t="shared" ref="Q1795:Q1858" ca="1" si="143">N1795/P1795</f>
        <v>0.99493738351130279</v>
      </c>
      <c r="R1795" s="92">
        <f t="shared" ref="R1795:R1858" ca="1" si="144">L1795*Q1795</f>
        <v>8.4669171336811857</v>
      </c>
    </row>
    <row r="1796" spans="1:18" x14ac:dyDescent="0.3">
      <c r="A1796" s="107">
        <v>40979.270833333336</v>
      </c>
      <c r="B1796" s="92">
        <v>9.14</v>
      </c>
      <c r="C1796" s="92">
        <v>9.09</v>
      </c>
      <c r="D1796" s="92">
        <v>9</v>
      </c>
      <c r="E1796" s="92">
        <v>8.9600000000000009</v>
      </c>
      <c r="F1796" s="92">
        <v>8.91</v>
      </c>
      <c r="G1796" s="92">
        <v>8.82</v>
      </c>
      <c r="H1796" s="92">
        <v>8.68</v>
      </c>
      <c r="I1796" s="92">
        <v>8.48</v>
      </c>
      <c r="J1796" s="92">
        <v>8.1999999999999993</v>
      </c>
      <c r="K1796" s="92">
        <v>7.69</v>
      </c>
      <c r="L1796" s="92">
        <v>8.93</v>
      </c>
      <c r="N1796" s="92">
        <f t="shared" ca="1" si="140"/>
        <v>8.6772410803375433</v>
      </c>
      <c r="O1796" s="92">
        <f t="shared" si="141"/>
        <v>0.1478588977496301</v>
      </c>
      <c r="P1796" s="92">
        <f t="shared" si="142"/>
        <v>8.7998039082896771</v>
      </c>
      <c r="Q1796" s="92">
        <f t="shared" ca="1" si="143"/>
        <v>0.98607209555696163</v>
      </c>
      <c r="R1796" s="92">
        <f t="shared" ca="1" si="144"/>
        <v>8.8056238133236668</v>
      </c>
    </row>
    <row r="1797" spans="1:18" x14ac:dyDescent="0.3">
      <c r="A1797" s="107">
        <v>40979.277777777781</v>
      </c>
      <c r="B1797" s="92">
        <v>8.5299999999999994</v>
      </c>
      <c r="C1797" s="92">
        <v>8.32</v>
      </c>
      <c r="D1797" s="92">
        <v>7.99</v>
      </c>
      <c r="E1797" s="92">
        <v>7.79</v>
      </c>
      <c r="F1797" s="92">
        <v>7.66</v>
      </c>
      <c r="G1797" s="92">
        <v>7.48</v>
      </c>
      <c r="H1797" s="92">
        <v>7.24</v>
      </c>
      <c r="I1797" s="92">
        <v>6.97</v>
      </c>
      <c r="J1797" s="92">
        <v>6.72</v>
      </c>
      <c r="K1797" s="92">
        <v>6.48</v>
      </c>
      <c r="L1797" s="92">
        <v>7.51</v>
      </c>
      <c r="N1797" s="92">
        <f t="shared" ca="1" si="140"/>
        <v>7.3835866970620101</v>
      </c>
      <c r="O1797" s="92">
        <f t="shared" si="141"/>
        <v>0.30136313936167614</v>
      </c>
      <c r="P1797" s="92">
        <f t="shared" si="142"/>
        <v>7.4451320421373133</v>
      </c>
      <c r="Q1797" s="92">
        <f t="shared" ca="1" si="143"/>
        <v>0.99173347836855352</v>
      </c>
      <c r="R1797" s="92">
        <f t="shared" ca="1" si="144"/>
        <v>7.4479184225478363</v>
      </c>
    </row>
    <row r="1798" spans="1:18" x14ac:dyDescent="0.3">
      <c r="A1798" s="107">
        <v>40979.368055555555</v>
      </c>
      <c r="B1798" s="92">
        <v>5.64</v>
      </c>
      <c r="C1798" s="92">
        <v>5.49</v>
      </c>
      <c r="D1798" s="92">
        <v>5.34</v>
      </c>
      <c r="E1798" s="92">
        <v>5.34</v>
      </c>
      <c r="F1798" s="92">
        <v>5.37</v>
      </c>
      <c r="G1798" s="92">
        <v>5.43</v>
      </c>
      <c r="H1798" s="92">
        <v>5.5</v>
      </c>
      <c r="I1798" s="92">
        <v>5.55</v>
      </c>
      <c r="J1798" s="92">
        <v>5.57</v>
      </c>
      <c r="K1798" s="92">
        <v>5.34</v>
      </c>
      <c r="L1798" s="92">
        <v>5.77</v>
      </c>
      <c r="N1798" s="92">
        <f t="shared" ca="1" si="140"/>
        <v>5.4433487583178835</v>
      </c>
      <c r="O1798" s="92">
        <f t="shared" si="141"/>
        <v>-0.11836737813617347</v>
      </c>
      <c r="P1798" s="92">
        <f t="shared" si="142"/>
        <v>5.4399742307178709</v>
      </c>
      <c r="Q1798" s="92">
        <f t="shared" ca="1" si="143"/>
        <v>1.0006203205119901</v>
      </c>
      <c r="R1798" s="92">
        <f t="shared" ca="1" si="144"/>
        <v>5.7735792493541824</v>
      </c>
    </row>
    <row r="1799" spans="1:18" x14ac:dyDescent="0.3">
      <c r="A1799" s="107">
        <v>40979.375</v>
      </c>
      <c r="B1799" s="92">
        <v>6.15</v>
      </c>
      <c r="C1799" s="92">
        <v>6.15</v>
      </c>
      <c r="D1799" s="92">
        <v>6.14</v>
      </c>
      <c r="E1799" s="92">
        <v>6.1</v>
      </c>
      <c r="F1799" s="92">
        <v>6.13</v>
      </c>
      <c r="G1799" s="92">
        <v>6.21</v>
      </c>
      <c r="H1799" s="92">
        <v>6.25</v>
      </c>
      <c r="I1799" s="92">
        <v>6.22</v>
      </c>
      <c r="J1799" s="92">
        <v>6.11</v>
      </c>
      <c r="K1799" s="92">
        <v>5.79</v>
      </c>
      <c r="L1799" s="92">
        <v>6.4</v>
      </c>
      <c r="N1799" s="92">
        <f t="shared" ca="1" si="140"/>
        <v>6.1474167404227806</v>
      </c>
      <c r="O1799" s="92">
        <f t="shared" si="141"/>
        <v>-5.9332364085974365E-2</v>
      </c>
      <c r="P1799" s="92">
        <f t="shared" si="142"/>
        <v>6.2157152075577446</v>
      </c>
      <c r="Q1799" s="92">
        <f t="shared" ca="1" si="143"/>
        <v>0.98901196968420957</v>
      </c>
      <c r="R1799" s="92">
        <f t="shared" ca="1" si="144"/>
        <v>6.3296766059789418</v>
      </c>
    </row>
    <row r="1800" spans="1:18" x14ac:dyDescent="0.3">
      <c r="A1800" s="107">
        <v>40979.381944444445</v>
      </c>
      <c r="B1800" s="92">
        <v>7.18</v>
      </c>
      <c r="C1800" s="92">
        <v>7.1</v>
      </c>
      <c r="D1800" s="92">
        <v>7.01</v>
      </c>
      <c r="E1800" s="92">
        <v>6.98</v>
      </c>
      <c r="F1800" s="92">
        <v>6.97</v>
      </c>
      <c r="G1800" s="92">
        <v>6.95</v>
      </c>
      <c r="H1800" s="92">
        <v>6.85</v>
      </c>
      <c r="I1800" s="92">
        <v>6.69</v>
      </c>
      <c r="J1800" s="92">
        <v>6.52</v>
      </c>
      <c r="K1800" s="92">
        <v>6.1</v>
      </c>
      <c r="L1800" s="92">
        <v>6.97</v>
      </c>
      <c r="N1800" s="92">
        <f t="shared" ca="1" si="140"/>
        <v>6.8216480584359687</v>
      </c>
      <c r="O1800" s="92">
        <f t="shared" si="141"/>
        <v>0.13392964802663473</v>
      </c>
      <c r="P1800" s="92">
        <f t="shared" si="142"/>
        <v>6.9355835046841641</v>
      </c>
      <c r="Q1800" s="92">
        <f t="shared" ca="1" si="143"/>
        <v>0.98357233444435566</v>
      </c>
      <c r="R1800" s="92">
        <f t="shared" ca="1" si="144"/>
        <v>6.8554991710771587</v>
      </c>
    </row>
    <row r="1801" spans="1:18" x14ac:dyDescent="0.3">
      <c r="A1801" s="107">
        <v>40979.388888888891</v>
      </c>
      <c r="B1801" s="92">
        <v>7.44</v>
      </c>
      <c r="C1801" s="92">
        <v>7.36</v>
      </c>
      <c r="D1801" s="92">
        <v>7.22</v>
      </c>
      <c r="E1801" s="92">
        <v>7.15</v>
      </c>
      <c r="F1801" s="92">
        <v>7.22</v>
      </c>
      <c r="G1801" s="92">
        <v>7.33</v>
      </c>
      <c r="H1801" s="92">
        <v>7.39</v>
      </c>
      <c r="I1801" s="92">
        <v>7.42</v>
      </c>
      <c r="J1801" s="92">
        <v>7.4</v>
      </c>
      <c r="K1801" s="92">
        <v>7.14</v>
      </c>
      <c r="L1801" s="92">
        <v>7.62</v>
      </c>
      <c r="N1801" s="92">
        <f t="shared" ca="1" si="140"/>
        <v>7.302301364716028</v>
      </c>
      <c r="O1801" s="92">
        <f t="shared" si="141"/>
        <v>-7.5334525592633886E-2</v>
      </c>
      <c r="P1801" s="92">
        <f t="shared" si="142"/>
        <v>7.3385664457717965</v>
      </c>
      <c r="Q1801" s="92">
        <f t="shared" ca="1" si="143"/>
        <v>0.99505828811066188</v>
      </c>
      <c r="R1801" s="92">
        <f t="shared" ca="1" si="144"/>
        <v>7.582344155403244</v>
      </c>
    </row>
    <row r="1802" spans="1:18" x14ac:dyDescent="0.3">
      <c r="A1802" s="107">
        <v>40979.395833333336</v>
      </c>
      <c r="B1802" s="92">
        <v>9.09</v>
      </c>
      <c r="C1802" s="92">
        <v>8.98</v>
      </c>
      <c r="D1802" s="92">
        <v>8.8000000000000007</v>
      </c>
      <c r="E1802" s="92">
        <v>8.66</v>
      </c>
      <c r="F1802" s="92">
        <v>8.5500000000000007</v>
      </c>
      <c r="G1802" s="92">
        <v>8.42</v>
      </c>
      <c r="H1802" s="92">
        <v>8.1999999999999993</v>
      </c>
      <c r="I1802" s="92">
        <v>7.98</v>
      </c>
      <c r="J1802" s="92">
        <v>7.8</v>
      </c>
      <c r="K1802" s="92">
        <v>7.41</v>
      </c>
      <c r="L1802" s="92">
        <v>8.19</v>
      </c>
      <c r="N1802" s="92">
        <f t="shared" ca="1" si="140"/>
        <v>8.3113022229777584</v>
      </c>
      <c r="O1802" s="92">
        <f t="shared" si="141"/>
        <v>0.24466127863751175</v>
      </c>
      <c r="P1802" s="92">
        <f t="shared" si="142"/>
        <v>8.3881211329257752</v>
      </c>
      <c r="Q1802" s="92">
        <f t="shared" ca="1" si="143"/>
        <v>0.99084194079571875</v>
      </c>
      <c r="R1802" s="92">
        <f t="shared" ca="1" si="144"/>
        <v>8.1149954951169363</v>
      </c>
    </row>
    <row r="1803" spans="1:18" x14ac:dyDescent="0.3">
      <c r="A1803" s="107">
        <v>40979.402777777781</v>
      </c>
      <c r="B1803" s="92">
        <v>9.69</v>
      </c>
      <c r="C1803" s="92">
        <v>9.57</v>
      </c>
      <c r="D1803" s="92">
        <v>9.4</v>
      </c>
      <c r="E1803" s="92">
        <v>9.27</v>
      </c>
      <c r="F1803" s="92">
        <v>9.14</v>
      </c>
      <c r="G1803" s="92">
        <v>9.01</v>
      </c>
      <c r="H1803" s="92">
        <v>8.9</v>
      </c>
      <c r="I1803" s="92">
        <v>8.7799999999999994</v>
      </c>
      <c r="J1803" s="92">
        <v>8.58</v>
      </c>
      <c r="K1803" s="92">
        <v>8.18</v>
      </c>
      <c r="L1803" s="92">
        <v>8.6</v>
      </c>
      <c r="N1803" s="92">
        <f t="shared" ca="1" si="140"/>
        <v>8.9813447763485481</v>
      </c>
      <c r="O1803" s="92">
        <f t="shared" si="141"/>
        <v>0.11351435148360621</v>
      </c>
      <c r="P1803" s="92">
        <f t="shared" si="142"/>
        <v>8.994156817079924</v>
      </c>
      <c r="Q1803" s="92">
        <f t="shared" ca="1" si="143"/>
        <v>0.99857551508252052</v>
      </c>
      <c r="R1803" s="92">
        <f t="shared" ca="1" si="144"/>
        <v>8.5877494297096764</v>
      </c>
    </row>
    <row r="1804" spans="1:18" x14ac:dyDescent="0.3">
      <c r="A1804" s="107">
        <v>40979.423611111109</v>
      </c>
      <c r="B1804" s="92">
        <v>11.55</v>
      </c>
      <c r="C1804" s="92">
        <v>11.46</v>
      </c>
      <c r="D1804" s="92">
        <v>11.26</v>
      </c>
      <c r="E1804" s="92">
        <v>11.1</v>
      </c>
      <c r="F1804" s="92">
        <v>10.96</v>
      </c>
      <c r="G1804" s="92">
        <v>10.78</v>
      </c>
      <c r="H1804" s="92">
        <v>10.52</v>
      </c>
      <c r="I1804" s="92">
        <v>10.24</v>
      </c>
      <c r="J1804" s="92">
        <v>10</v>
      </c>
      <c r="K1804" s="92">
        <v>9.52</v>
      </c>
      <c r="L1804" s="92">
        <v>10.59</v>
      </c>
      <c r="N1804" s="92">
        <f t="shared" ca="1" si="140"/>
        <v>10.651375255798754</v>
      </c>
      <c r="O1804" s="92">
        <f t="shared" si="141"/>
        <v>0.22561269227385258</v>
      </c>
      <c r="P1804" s="92">
        <f t="shared" si="142"/>
        <v>10.742358066171425</v>
      </c>
      <c r="Q1804" s="92">
        <f t="shared" ca="1" si="143"/>
        <v>0.99153046195144223</v>
      </c>
      <c r="R1804" s="92">
        <f t="shared" ca="1" si="144"/>
        <v>10.500307592065774</v>
      </c>
    </row>
    <row r="1805" spans="1:18" x14ac:dyDescent="0.3">
      <c r="A1805" s="107">
        <v>40979.430555555555</v>
      </c>
      <c r="B1805" s="92">
        <v>12.45</v>
      </c>
      <c r="C1805" s="92">
        <v>12.36</v>
      </c>
      <c r="D1805" s="92">
        <v>12.2</v>
      </c>
      <c r="E1805" s="92">
        <v>11.99</v>
      </c>
      <c r="F1805" s="92">
        <v>11.74</v>
      </c>
      <c r="G1805" s="92">
        <v>11.44</v>
      </c>
      <c r="H1805" s="92">
        <v>11.09</v>
      </c>
      <c r="I1805" s="92">
        <v>10.66</v>
      </c>
      <c r="J1805" s="92">
        <v>10.19</v>
      </c>
      <c r="K1805" s="92">
        <v>9.57</v>
      </c>
      <c r="L1805" s="92">
        <v>10.82</v>
      </c>
      <c r="N1805" s="92">
        <f t="shared" ca="1" si="140"/>
        <v>11.258987981744776</v>
      </c>
      <c r="O1805" s="92">
        <f t="shared" si="141"/>
        <v>0.2871375594171372</v>
      </c>
      <c r="P1805" s="92">
        <f t="shared" si="142"/>
        <v>11.389184211466585</v>
      </c>
      <c r="Q1805" s="92">
        <f t="shared" ca="1" si="143"/>
        <v>0.9885684323561359</v>
      </c>
      <c r="R1805" s="92">
        <f t="shared" ca="1" si="144"/>
        <v>10.696310438093391</v>
      </c>
    </row>
    <row r="1806" spans="1:18" x14ac:dyDescent="0.3">
      <c r="A1806" s="107">
        <v>40979.4375</v>
      </c>
      <c r="B1806" s="92">
        <v>12.68</v>
      </c>
      <c r="C1806" s="92">
        <v>12.56</v>
      </c>
      <c r="D1806" s="92">
        <v>12.41</v>
      </c>
      <c r="E1806" s="92">
        <v>12.32</v>
      </c>
      <c r="F1806" s="92">
        <v>12.22</v>
      </c>
      <c r="G1806" s="92">
        <v>11.95</v>
      </c>
      <c r="H1806" s="92">
        <v>11.55</v>
      </c>
      <c r="I1806" s="92">
        <v>11.1</v>
      </c>
      <c r="J1806" s="92">
        <v>10.62</v>
      </c>
      <c r="K1806" s="92">
        <v>9.6999999999999993</v>
      </c>
      <c r="L1806" s="92">
        <v>11.53</v>
      </c>
      <c r="N1806" s="92">
        <f t="shared" ca="1" si="140"/>
        <v>11.651491651932487</v>
      </c>
      <c r="O1806" s="92">
        <f t="shared" si="141"/>
        <v>0.31461707439880099</v>
      </c>
      <c r="P1806" s="92">
        <f t="shared" si="142"/>
        <v>11.891851249049068</v>
      </c>
      <c r="Q1806" s="92">
        <f t="shared" ca="1" si="143"/>
        <v>0.97978787389088795</v>
      </c>
      <c r="R1806" s="92">
        <f t="shared" ca="1" si="144"/>
        <v>11.296954185961937</v>
      </c>
    </row>
    <row r="1807" spans="1:18" x14ac:dyDescent="0.3">
      <c r="A1807" s="107">
        <v>40979.444444444445</v>
      </c>
      <c r="B1807" s="92">
        <v>14.54</v>
      </c>
      <c r="C1807" s="92">
        <v>14.43</v>
      </c>
      <c r="D1807" s="92">
        <v>14.22</v>
      </c>
      <c r="E1807" s="92">
        <v>14.03</v>
      </c>
      <c r="F1807" s="92">
        <v>13.82</v>
      </c>
      <c r="G1807" s="92">
        <v>13.56</v>
      </c>
      <c r="H1807" s="92">
        <v>13.28</v>
      </c>
      <c r="I1807" s="92">
        <v>12.95</v>
      </c>
      <c r="J1807" s="92">
        <v>12.55</v>
      </c>
      <c r="K1807" s="92">
        <v>11.87</v>
      </c>
      <c r="L1807" s="92">
        <v>12.99</v>
      </c>
      <c r="N1807" s="92">
        <f t="shared" ca="1" si="140"/>
        <v>13.423648783701397</v>
      </c>
      <c r="O1807" s="92">
        <f t="shared" si="141"/>
        <v>0.19281440988513651</v>
      </c>
      <c r="P1807" s="92">
        <f t="shared" si="142"/>
        <v>13.519523851827728</v>
      </c>
      <c r="Q1807" s="92">
        <f t="shared" ca="1" si="143"/>
        <v>0.99290839905479589</v>
      </c>
      <c r="R1807" s="92">
        <f t="shared" ca="1" si="144"/>
        <v>12.897880103721798</v>
      </c>
    </row>
    <row r="1808" spans="1:18" x14ac:dyDescent="0.3">
      <c r="A1808" s="107">
        <v>40979.451388888891</v>
      </c>
      <c r="B1808" s="92">
        <v>15.47</v>
      </c>
      <c r="C1808" s="92">
        <v>15.38</v>
      </c>
      <c r="D1808" s="92">
        <v>15.2</v>
      </c>
      <c r="E1808" s="92">
        <v>15</v>
      </c>
      <c r="F1808" s="92">
        <v>14.84</v>
      </c>
      <c r="G1808" s="92">
        <v>14.68</v>
      </c>
      <c r="H1808" s="92">
        <v>14.52</v>
      </c>
      <c r="I1808" s="92">
        <v>14.27</v>
      </c>
      <c r="J1808" s="92">
        <v>13.87</v>
      </c>
      <c r="K1808" s="92">
        <v>12.92</v>
      </c>
      <c r="L1808" s="92">
        <v>14.72</v>
      </c>
      <c r="N1808" s="92">
        <f t="shared" ca="1" si="140"/>
        <v>14.554227526594001</v>
      </c>
      <c r="O1808" s="92">
        <f t="shared" si="141"/>
        <v>0.10127207065687707</v>
      </c>
      <c r="P1808" s="92">
        <f t="shared" si="142"/>
        <v>14.656968415178973</v>
      </c>
      <c r="Q1808" s="92">
        <f t="shared" ca="1" si="143"/>
        <v>0.99299030429249124</v>
      </c>
      <c r="R1808" s="92">
        <f t="shared" ca="1" si="144"/>
        <v>14.616817279185472</v>
      </c>
    </row>
    <row r="1809" spans="1:18" x14ac:dyDescent="0.3">
      <c r="A1809" s="107">
        <v>40979.458333333336</v>
      </c>
      <c r="B1809" s="92">
        <v>15.48</v>
      </c>
      <c r="C1809" s="92">
        <v>15.39</v>
      </c>
      <c r="D1809" s="92">
        <v>15.21</v>
      </c>
      <c r="E1809" s="92">
        <v>15.04</v>
      </c>
      <c r="F1809" s="92">
        <v>14.85</v>
      </c>
      <c r="G1809" s="92">
        <v>14.62</v>
      </c>
      <c r="H1809" s="92">
        <v>14.31</v>
      </c>
      <c r="I1809" s="92">
        <v>13.93</v>
      </c>
      <c r="J1809" s="92">
        <v>13.59</v>
      </c>
      <c r="K1809" s="92">
        <v>12.94</v>
      </c>
      <c r="L1809" s="92">
        <v>13.77</v>
      </c>
      <c r="N1809" s="92">
        <f t="shared" ca="1" si="140"/>
        <v>14.445012484922181</v>
      </c>
      <c r="O1809" s="92">
        <f t="shared" si="141"/>
        <v>0.19805148147088283</v>
      </c>
      <c r="P1809" s="92">
        <f t="shared" si="142"/>
        <v>14.575176285292127</v>
      </c>
      <c r="Q1809" s="92">
        <f t="shared" ca="1" si="143"/>
        <v>0.99106948706333697</v>
      </c>
      <c r="R1809" s="92">
        <f t="shared" ca="1" si="144"/>
        <v>13.64702683686215</v>
      </c>
    </row>
    <row r="1810" spans="1:18" x14ac:dyDescent="0.3">
      <c r="A1810" s="107">
        <v>40979.479166666664</v>
      </c>
      <c r="B1810" s="92">
        <v>15.51</v>
      </c>
      <c r="C1810" s="92">
        <v>15.42</v>
      </c>
      <c r="D1810" s="92">
        <v>15.22</v>
      </c>
      <c r="E1810" s="92">
        <v>14.99</v>
      </c>
      <c r="F1810" s="92">
        <v>14.7</v>
      </c>
      <c r="G1810" s="92">
        <v>14.32</v>
      </c>
      <c r="H1810" s="92">
        <v>13.92</v>
      </c>
      <c r="I1810" s="92">
        <v>13.6</v>
      </c>
      <c r="J1810" s="92">
        <v>13.27</v>
      </c>
      <c r="K1810" s="92">
        <v>12.52</v>
      </c>
      <c r="L1810" s="92">
        <v>13.69</v>
      </c>
      <c r="N1810" s="92">
        <f t="shared" ca="1" si="140"/>
        <v>14.218095627437743</v>
      </c>
      <c r="O1810" s="92">
        <f t="shared" si="141"/>
        <v>0.26180175733401384</v>
      </c>
      <c r="P1810" s="92">
        <f t="shared" si="142"/>
        <v>14.261992592964303</v>
      </c>
      <c r="Q1810" s="92">
        <f t="shared" ca="1" si="143"/>
        <v>0.9969221015057731</v>
      </c>
      <c r="R1810" s="92">
        <f t="shared" ca="1" si="144"/>
        <v>13.647863569614033</v>
      </c>
    </row>
    <row r="1811" spans="1:18" x14ac:dyDescent="0.3">
      <c r="A1811" s="107">
        <v>40979.486111111109</v>
      </c>
      <c r="B1811" s="92">
        <v>15.63</v>
      </c>
      <c r="C1811" s="92">
        <v>15.6</v>
      </c>
      <c r="D1811" s="92">
        <v>15.44</v>
      </c>
      <c r="E1811" s="92">
        <v>15.26</v>
      </c>
      <c r="F1811" s="92">
        <v>15.04</v>
      </c>
      <c r="G1811" s="92">
        <v>14.77</v>
      </c>
      <c r="H1811" s="92">
        <v>14.4</v>
      </c>
      <c r="I1811" s="92">
        <v>13.94</v>
      </c>
      <c r="J1811" s="92">
        <v>13.42</v>
      </c>
      <c r="K1811" s="92">
        <v>12.6</v>
      </c>
      <c r="L1811" s="92">
        <v>14.21</v>
      </c>
      <c r="N1811" s="92">
        <f t="shared" ca="1" si="140"/>
        <v>14.526193456939968</v>
      </c>
      <c r="O1811" s="92">
        <f t="shared" si="141"/>
        <v>0.23444274621969441</v>
      </c>
      <c r="P1811" s="92">
        <f t="shared" si="142"/>
        <v>14.716410806278637</v>
      </c>
      <c r="Q1811" s="92">
        <f t="shared" ca="1" si="143"/>
        <v>0.98707447407913385</v>
      </c>
      <c r="R1811" s="92">
        <f t="shared" ca="1" si="144"/>
        <v>14.026328276664493</v>
      </c>
    </row>
    <row r="1812" spans="1:18" x14ac:dyDescent="0.3">
      <c r="A1812" s="107">
        <v>40979.493055555555</v>
      </c>
      <c r="B1812" s="92">
        <v>16.079999999999998</v>
      </c>
      <c r="C1812" s="92">
        <v>16.02</v>
      </c>
      <c r="D1812" s="92">
        <v>15.84</v>
      </c>
      <c r="E1812" s="92">
        <v>15.68</v>
      </c>
      <c r="F1812" s="92">
        <v>15.53</v>
      </c>
      <c r="G1812" s="92">
        <v>15.34</v>
      </c>
      <c r="H1812" s="92">
        <v>15.09</v>
      </c>
      <c r="I1812" s="92">
        <v>14.82</v>
      </c>
      <c r="J1812" s="92">
        <v>14.47</v>
      </c>
      <c r="K1812" s="92">
        <v>13.75</v>
      </c>
      <c r="L1812" s="92">
        <v>14.78</v>
      </c>
      <c r="N1812" s="92">
        <f t="shared" ca="1" si="140"/>
        <v>15.192187346890815</v>
      </c>
      <c r="O1812" s="92">
        <f t="shared" si="141"/>
        <v>0.15184344196693039</v>
      </c>
      <c r="P1812" s="92">
        <f t="shared" si="142"/>
        <v>15.303928909299522</v>
      </c>
      <c r="Q1812" s="92">
        <f t="shared" ca="1" si="143"/>
        <v>0.99269850486950406</v>
      </c>
      <c r="R1812" s="92">
        <f t="shared" ca="1" si="144"/>
        <v>14.67208390197127</v>
      </c>
    </row>
    <row r="1813" spans="1:18" x14ac:dyDescent="0.3">
      <c r="A1813" s="107">
        <v>40979.5</v>
      </c>
      <c r="B1813" s="92">
        <v>16.059999999999999</v>
      </c>
      <c r="C1813" s="92">
        <v>15.9</v>
      </c>
      <c r="D1813" s="92">
        <v>15.63</v>
      </c>
      <c r="E1813" s="92">
        <v>15.42</v>
      </c>
      <c r="F1813" s="92">
        <v>15.19</v>
      </c>
      <c r="G1813" s="92">
        <v>14.92</v>
      </c>
      <c r="H1813" s="92">
        <v>14.66</v>
      </c>
      <c r="I1813" s="92">
        <v>14.41</v>
      </c>
      <c r="J1813" s="92">
        <v>14.07</v>
      </c>
      <c r="K1813" s="92">
        <v>13.35</v>
      </c>
      <c r="L1813" s="92">
        <v>14.39</v>
      </c>
      <c r="N1813" s="92">
        <f t="shared" ca="1" si="140"/>
        <v>14.841886184498112</v>
      </c>
      <c r="O1813" s="92">
        <f t="shared" si="141"/>
        <v>0.16245555838072986</v>
      </c>
      <c r="P1813" s="92">
        <f t="shared" si="142"/>
        <v>14.882467667048845</v>
      </c>
      <c r="Q1813" s="92">
        <f t="shared" ca="1" si="143"/>
        <v>0.99727320203486247</v>
      </c>
      <c r="R1813" s="92">
        <f t="shared" ca="1" si="144"/>
        <v>14.350761377281671</v>
      </c>
    </row>
    <row r="1814" spans="1:18" x14ac:dyDescent="0.3">
      <c r="A1814" s="107">
        <v>40979.506944444445</v>
      </c>
      <c r="B1814" s="92">
        <v>16.239999999999998</v>
      </c>
      <c r="C1814" s="92">
        <v>16.170000000000002</v>
      </c>
      <c r="D1814" s="92">
        <v>15.94</v>
      </c>
      <c r="E1814" s="92">
        <v>15.67</v>
      </c>
      <c r="F1814" s="92">
        <v>15.37</v>
      </c>
      <c r="G1814" s="92">
        <v>15.06</v>
      </c>
      <c r="H1814" s="92">
        <v>14.81</v>
      </c>
      <c r="I1814" s="92">
        <v>14.52</v>
      </c>
      <c r="J1814" s="92">
        <v>14.09</v>
      </c>
      <c r="K1814" s="92">
        <v>13.09</v>
      </c>
      <c r="L1814" s="92">
        <v>14.71</v>
      </c>
      <c r="N1814" s="92">
        <f t="shared" ca="1" si="140"/>
        <v>14.985180130477303</v>
      </c>
      <c r="O1814" s="92">
        <f t="shared" si="141"/>
        <v>0.15469032051468101</v>
      </c>
      <c r="P1814" s="92">
        <f t="shared" si="142"/>
        <v>15.023924163866198</v>
      </c>
      <c r="Q1814" s="92">
        <f t="shared" ca="1" si="143"/>
        <v>0.9974211775188484</v>
      </c>
      <c r="R1814" s="92">
        <f t="shared" ca="1" si="144"/>
        <v>14.672065521302262</v>
      </c>
    </row>
    <row r="1815" spans="1:18" x14ac:dyDescent="0.3">
      <c r="A1815" s="107">
        <v>40979.513888888891</v>
      </c>
      <c r="B1815" s="92">
        <v>16.559999999999999</v>
      </c>
      <c r="C1815" s="92">
        <v>16.29</v>
      </c>
      <c r="D1815" s="92">
        <v>15.94</v>
      </c>
      <c r="E1815" s="92">
        <v>15.62</v>
      </c>
      <c r="F1815" s="92">
        <v>15.3</v>
      </c>
      <c r="G1815" s="92">
        <v>14.96</v>
      </c>
      <c r="H1815" s="92">
        <v>14.62</v>
      </c>
      <c r="I1815" s="92">
        <v>14.32</v>
      </c>
      <c r="J1815" s="92">
        <v>13.97</v>
      </c>
      <c r="K1815" s="92">
        <v>13.16</v>
      </c>
      <c r="L1815" s="92">
        <v>14.82</v>
      </c>
      <c r="N1815" s="92">
        <f t="shared" ca="1" si="140"/>
        <v>14.896903404278037</v>
      </c>
      <c r="O1815" s="92">
        <f t="shared" si="141"/>
        <v>0.2124457691807346</v>
      </c>
      <c r="P1815" s="92">
        <f t="shared" si="142"/>
        <v>14.91080583176411</v>
      </c>
      <c r="Q1815" s="92">
        <f t="shared" ca="1" si="143"/>
        <v>0.99906762735408594</v>
      </c>
      <c r="R1815" s="92">
        <f t="shared" ca="1" si="144"/>
        <v>14.806182237387555</v>
      </c>
    </row>
    <row r="1816" spans="1:18" x14ac:dyDescent="0.3">
      <c r="A1816" s="107">
        <v>40979.611111111109</v>
      </c>
      <c r="B1816" s="92">
        <v>20.100000000000001</v>
      </c>
      <c r="C1816" s="92">
        <v>20.14</v>
      </c>
      <c r="D1816" s="92">
        <v>19.97</v>
      </c>
      <c r="E1816" s="92">
        <v>19.86</v>
      </c>
      <c r="F1816" s="92">
        <v>19.82</v>
      </c>
      <c r="G1816" s="92">
        <v>19.78</v>
      </c>
      <c r="H1816" s="92">
        <v>19.64</v>
      </c>
      <c r="I1816" s="92">
        <v>19.36</v>
      </c>
      <c r="J1816" s="92">
        <v>18.97</v>
      </c>
      <c r="K1816" s="92">
        <v>18</v>
      </c>
      <c r="L1816" s="92">
        <v>19.53</v>
      </c>
      <c r="N1816" s="92">
        <f t="shared" ca="1" si="140"/>
        <v>19.559235236862218</v>
      </c>
      <c r="O1816" s="92">
        <f t="shared" si="141"/>
        <v>6.5638924094982218E-2</v>
      </c>
      <c r="P1816" s="92">
        <f t="shared" si="142"/>
        <v>19.75988056601366</v>
      </c>
      <c r="Q1816" s="92">
        <f t="shared" ca="1" si="143"/>
        <v>0.98984582277807154</v>
      </c>
      <c r="R1816" s="92">
        <f t="shared" ca="1" si="144"/>
        <v>19.33168891885574</v>
      </c>
    </row>
    <row r="1817" spans="1:18" x14ac:dyDescent="0.3">
      <c r="A1817" s="107">
        <v>40979.618055555555</v>
      </c>
      <c r="B1817" s="92">
        <v>19.66</v>
      </c>
      <c r="C1817" s="92">
        <v>19.55</v>
      </c>
      <c r="D1817" s="92">
        <v>19.41</v>
      </c>
      <c r="E1817" s="92">
        <v>19.21</v>
      </c>
      <c r="F1817" s="92">
        <v>18.940000000000001</v>
      </c>
      <c r="G1817" s="92">
        <v>18.670000000000002</v>
      </c>
      <c r="H1817" s="92">
        <v>18.57</v>
      </c>
      <c r="I1817" s="92">
        <v>18.489999999999998</v>
      </c>
      <c r="J1817" s="92">
        <v>18.22</v>
      </c>
      <c r="K1817" s="92">
        <v>17.7</v>
      </c>
      <c r="L1817" s="92">
        <v>18.45</v>
      </c>
      <c r="N1817" s="92">
        <f t="shared" ca="1" si="140"/>
        <v>18.743415754697835</v>
      </c>
      <c r="O1817" s="92">
        <f t="shared" si="141"/>
        <v>4.9629463868810363E-2</v>
      </c>
      <c r="P1817" s="92">
        <f t="shared" si="142"/>
        <v>18.655639624037121</v>
      </c>
      <c r="Q1817" s="92">
        <f t="shared" ca="1" si="143"/>
        <v>1.0047050721620725</v>
      </c>
      <c r="R1817" s="92">
        <f t="shared" ca="1" si="144"/>
        <v>18.536808581390236</v>
      </c>
    </row>
    <row r="1818" spans="1:18" x14ac:dyDescent="0.3">
      <c r="A1818" s="107">
        <v>40979.631944444445</v>
      </c>
      <c r="B1818" s="92">
        <v>14.63</v>
      </c>
      <c r="C1818" s="92">
        <v>14.58</v>
      </c>
      <c r="D1818" s="92">
        <v>14.35</v>
      </c>
      <c r="E1818" s="92">
        <v>14.18</v>
      </c>
      <c r="F1818" s="92">
        <v>14.11</v>
      </c>
      <c r="G1818" s="92">
        <v>14.13</v>
      </c>
      <c r="H1818" s="92">
        <v>14.09</v>
      </c>
      <c r="I1818" s="92">
        <v>14.01</v>
      </c>
      <c r="J1818" s="92">
        <v>13.86</v>
      </c>
      <c r="K1818" s="92">
        <v>13.48</v>
      </c>
      <c r="L1818" s="92">
        <v>13.44</v>
      </c>
      <c r="N1818" s="92">
        <f t="shared" ca="1" si="140"/>
        <v>14.086791265187912</v>
      </c>
      <c r="O1818" s="92">
        <f t="shared" si="141"/>
        <v>2.6196995462927954E-2</v>
      </c>
      <c r="P1818" s="92">
        <f t="shared" si="142"/>
        <v>14.124262080680133</v>
      </c>
      <c r="Q1818" s="92">
        <f t="shared" ca="1" si="143"/>
        <v>0.99734706030812936</v>
      </c>
      <c r="R1818" s="92">
        <f t="shared" ca="1" si="144"/>
        <v>13.404344490541257</v>
      </c>
    </row>
    <row r="1819" spans="1:18" x14ac:dyDescent="0.3">
      <c r="A1819" s="107">
        <v>40979.638888888891</v>
      </c>
      <c r="B1819" s="92">
        <v>18.239999999999998</v>
      </c>
      <c r="C1819" s="92">
        <v>18.059999999999999</v>
      </c>
      <c r="D1819" s="92">
        <v>17.78</v>
      </c>
      <c r="E1819" s="92">
        <v>17.7</v>
      </c>
      <c r="F1819" s="92">
        <v>17.66</v>
      </c>
      <c r="G1819" s="92">
        <v>17.55</v>
      </c>
      <c r="H1819" s="92">
        <v>17.29</v>
      </c>
      <c r="I1819" s="92">
        <v>17</v>
      </c>
      <c r="J1819" s="92">
        <v>16.71</v>
      </c>
      <c r="K1819" s="92">
        <v>15.92</v>
      </c>
      <c r="L1819" s="92">
        <v>17.649999999999999</v>
      </c>
      <c r="N1819" s="92">
        <f t="shared" ca="1" si="140"/>
        <v>17.32916130472109</v>
      </c>
      <c r="O1819" s="92">
        <f t="shared" si="141"/>
        <v>0.13792769425666523</v>
      </c>
      <c r="P1819" s="92">
        <f t="shared" si="142"/>
        <v>17.512510184371394</v>
      </c>
      <c r="Q1819" s="92">
        <f t="shared" ca="1" si="143"/>
        <v>0.98953040553752658</v>
      </c>
      <c r="R1819" s="92">
        <f t="shared" ca="1" si="144"/>
        <v>17.465211657737342</v>
      </c>
    </row>
    <row r="1820" spans="1:18" x14ac:dyDescent="0.3">
      <c r="A1820" s="107">
        <v>40979.652777777781</v>
      </c>
      <c r="B1820" s="92">
        <v>21.97</v>
      </c>
      <c r="C1820" s="92">
        <v>21.81</v>
      </c>
      <c r="D1820" s="92">
        <v>21.49</v>
      </c>
      <c r="E1820" s="92">
        <v>21.12</v>
      </c>
      <c r="F1820" s="92">
        <v>20.77</v>
      </c>
      <c r="G1820" s="92">
        <v>20.420000000000002</v>
      </c>
      <c r="H1820" s="92">
        <v>20.100000000000001</v>
      </c>
      <c r="I1820" s="92">
        <v>19.809999999999999</v>
      </c>
      <c r="J1820" s="92">
        <v>19.309999999999999</v>
      </c>
      <c r="K1820" s="92">
        <v>18.54</v>
      </c>
      <c r="L1820" s="92">
        <v>20.5</v>
      </c>
      <c r="N1820" s="92">
        <f t="shared" ca="1" si="140"/>
        <v>20.361822574390107</v>
      </c>
      <c r="O1820" s="92">
        <f t="shared" si="141"/>
        <v>0.14596132014295196</v>
      </c>
      <c r="P1820" s="92">
        <f t="shared" si="142"/>
        <v>20.373841552713138</v>
      </c>
      <c r="Q1820" s="92">
        <f t="shared" ca="1" si="143"/>
        <v>0.99941007795255821</v>
      </c>
      <c r="R1820" s="92">
        <f t="shared" ca="1" si="144"/>
        <v>20.487906598027443</v>
      </c>
    </row>
    <row r="1821" spans="1:18" x14ac:dyDescent="0.3">
      <c r="A1821" s="107">
        <v>40979.659722222219</v>
      </c>
      <c r="B1821" s="92">
        <v>21.92</v>
      </c>
      <c r="C1821" s="92">
        <v>21.83</v>
      </c>
      <c r="D1821" s="92">
        <v>21.65</v>
      </c>
      <c r="E1821" s="92">
        <v>21.43</v>
      </c>
      <c r="F1821" s="92">
        <v>21.18</v>
      </c>
      <c r="G1821" s="92">
        <v>20.86</v>
      </c>
      <c r="H1821" s="92">
        <v>20.5</v>
      </c>
      <c r="I1821" s="92">
        <v>20.18</v>
      </c>
      <c r="J1821" s="92">
        <v>19.89</v>
      </c>
      <c r="K1821" s="92">
        <v>19.32</v>
      </c>
      <c r="L1821" s="92">
        <v>20.81</v>
      </c>
      <c r="N1821" s="92">
        <f t="shared" ca="1" si="140"/>
        <v>20.75500246579297</v>
      </c>
      <c r="O1821" s="92">
        <f t="shared" si="141"/>
        <v>0.16087225542098502</v>
      </c>
      <c r="P1821" s="92">
        <f t="shared" si="142"/>
        <v>20.808035955625989</v>
      </c>
      <c r="Q1821" s="92">
        <f t="shared" ca="1" si="143"/>
        <v>0.99745129766470431</v>
      </c>
      <c r="R1821" s="92">
        <f t="shared" ca="1" si="144"/>
        <v>20.756961504402497</v>
      </c>
    </row>
    <row r="1822" spans="1:18" x14ac:dyDescent="0.3">
      <c r="A1822" s="107">
        <v>40979.666666666664</v>
      </c>
      <c r="B1822" s="92">
        <v>20.89</v>
      </c>
      <c r="C1822" s="92">
        <v>20.85</v>
      </c>
      <c r="D1822" s="92">
        <v>20.83</v>
      </c>
      <c r="E1822" s="92">
        <v>20.71</v>
      </c>
      <c r="F1822" s="92">
        <v>20.45</v>
      </c>
      <c r="G1822" s="92">
        <v>20.18</v>
      </c>
      <c r="H1822" s="92">
        <v>19.87</v>
      </c>
      <c r="I1822" s="92">
        <v>19.52</v>
      </c>
      <c r="J1822" s="92">
        <v>19.21</v>
      </c>
      <c r="K1822" s="92">
        <v>18.73</v>
      </c>
      <c r="L1822" s="92">
        <v>20.440000000000001</v>
      </c>
      <c r="N1822" s="92">
        <f t="shared" ca="1" si="140"/>
        <v>20.049026563587905</v>
      </c>
      <c r="O1822" s="92">
        <f t="shared" si="141"/>
        <v>0.14305928791847497</v>
      </c>
      <c r="P1822" s="92">
        <f t="shared" si="142"/>
        <v>20.135290001186924</v>
      </c>
      <c r="Q1822" s="92">
        <f t="shared" ca="1" si="143"/>
        <v>0.99571580853347863</v>
      </c>
      <c r="R1822" s="92">
        <f t="shared" ca="1" si="144"/>
        <v>20.352431126424303</v>
      </c>
    </row>
    <row r="1823" spans="1:18" x14ac:dyDescent="0.3">
      <c r="A1823" s="107">
        <v>40979.673611111109</v>
      </c>
      <c r="B1823" s="92">
        <v>21.14</v>
      </c>
      <c r="C1823" s="92">
        <v>20.98</v>
      </c>
      <c r="D1823" s="92">
        <v>20.72</v>
      </c>
      <c r="E1823" s="92">
        <v>20.48</v>
      </c>
      <c r="F1823" s="92">
        <v>20.350000000000001</v>
      </c>
      <c r="G1823" s="92">
        <v>20.260000000000002</v>
      </c>
      <c r="H1823" s="92">
        <v>20.079999999999998</v>
      </c>
      <c r="I1823" s="92">
        <v>19.84</v>
      </c>
      <c r="J1823" s="92">
        <v>19.53</v>
      </c>
      <c r="K1823" s="92">
        <v>18.75</v>
      </c>
      <c r="L1823" s="92">
        <v>20.64</v>
      </c>
      <c r="N1823" s="92">
        <f t="shared" ca="1" si="140"/>
        <v>20.12669222239947</v>
      </c>
      <c r="O1823" s="92">
        <f t="shared" si="141"/>
        <v>8.2468425999180459E-2</v>
      </c>
      <c r="P1823" s="92">
        <f t="shared" si="142"/>
        <v>20.234111999077744</v>
      </c>
      <c r="Q1823" s="92">
        <f t="shared" ca="1" si="143"/>
        <v>0.99469115438902533</v>
      </c>
      <c r="R1823" s="92">
        <f t="shared" ca="1" si="144"/>
        <v>20.530425426589485</v>
      </c>
    </row>
    <row r="1824" spans="1:18" x14ac:dyDescent="0.3">
      <c r="A1824" s="107">
        <v>40979.680555555555</v>
      </c>
      <c r="B1824" s="92">
        <v>20.2</v>
      </c>
      <c r="C1824" s="92">
        <v>20.09</v>
      </c>
      <c r="D1824" s="92">
        <v>19.899999999999999</v>
      </c>
      <c r="E1824" s="92">
        <v>19.61</v>
      </c>
      <c r="F1824" s="92">
        <v>19.36</v>
      </c>
      <c r="G1824" s="92">
        <v>19.22</v>
      </c>
      <c r="H1824" s="92">
        <v>19.14</v>
      </c>
      <c r="I1824" s="92">
        <v>19.03</v>
      </c>
      <c r="J1824" s="92">
        <v>18.86</v>
      </c>
      <c r="K1824" s="92">
        <v>18.48</v>
      </c>
      <c r="L1824" s="92">
        <v>19.899999999999999</v>
      </c>
      <c r="N1824" s="92">
        <f t="shared" ca="1" si="140"/>
        <v>19.275882203260647</v>
      </c>
      <c r="O1824" s="92">
        <f t="shared" si="141"/>
        <v>3.8544305977896223E-2</v>
      </c>
      <c r="P1824" s="92">
        <f t="shared" si="142"/>
        <v>19.208517595603318</v>
      </c>
      <c r="Q1824" s="92">
        <f t="shared" ca="1" si="143"/>
        <v>1.0035070175156435</v>
      </c>
      <c r="R1824" s="92">
        <f t="shared" ca="1" si="144"/>
        <v>19.969789648561306</v>
      </c>
    </row>
    <row r="1825" spans="1:18" x14ac:dyDescent="0.3">
      <c r="A1825" s="107">
        <v>40979.6875</v>
      </c>
      <c r="B1825" s="92">
        <v>20.87</v>
      </c>
      <c r="C1825" s="92">
        <v>20.76</v>
      </c>
      <c r="D1825" s="92">
        <v>20.63</v>
      </c>
      <c r="E1825" s="92">
        <v>20.48</v>
      </c>
      <c r="F1825" s="92">
        <v>20.34</v>
      </c>
      <c r="G1825" s="92">
        <v>20.239999999999998</v>
      </c>
      <c r="H1825" s="92">
        <v>20.059999999999999</v>
      </c>
      <c r="I1825" s="92">
        <v>19.8</v>
      </c>
      <c r="J1825" s="92">
        <v>19.47</v>
      </c>
      <c r="K1825" s="92">
        <v>18.690000000000001</v>
      </c>
      <c r="L1825" s="92">
        <v>20.04</v>
      </c>
      <c r="N1825" s="92">
        <f t="shared" ca="1" si="140"/>
        <v>20.084042921365075</v>
      </c>
      <c r="O1825" s="92">
        <f t="shared" si="141"/>
        <v>8.2550281604423653E-2</v>
      </c>
      <c r="P1825" s="92">
        <f t="shared" si="142"/>
        <v>20.21411190101545</v>
      </c>
      <c r="Q1825" s="92">
        <f t="shared" ca="1" si="143"/>
        <v>0.99356543684494791</v>
      </c>
      <c r="R1825" s="92">
        <f t="shared" ca="1" si="144"/>
        <v>19.911051354372756</v>
      </c>
    </row>
    <row r="1826" spans="1:18" x14ac:dyDescent="0.3">
      <c r="A1826" s="107">
        <v>40979.694444444445</v>
      </c>
      <c r="B1826" s="92">
        <v>16.84</v>
      </c>
      <c r="C1826" s="92">
        <v>16.93</v>
      </c>
      <c r="D1826" s="92">
        <v>16.91</v>
      </c>
      <c r="E1826" s="92">
        <v>16.7</v>
      </c>
      <c r="F1826" s="92">
        <v>16.5</v>
      </c>
      <c r="G1826" s="92">
        <v>16.39</v>
      </c>
      <c r="H1826" s="92">
        <v>16.22</v>
      </c>
      <c r="I1826" s="92">
        <v>16.03</v>
      </c>
      <c r="J1826" s="92">
        <v>15.9</v>
      </c>
      <c r="K1826" s="92">
        <v>15.61</v>
      </c>
      <c r="L1826" s="92">
        <v>16.22</v>
      </c>
      <c r="N1826" s="92">
        <f t="shared" ca="1" si="140"/>
        <v>16.34657120443493</v>
      </c>
      <c r="O1826" s="92">
        <f t="shared" si="141"/>
        <v>9.6349678306424894E-2</v>
      </c>
      <c r="P1826" s="92">
        <f t="shared" si="142"/>
        <v>16.365534512825519</v>
      </c>
      <c r="Q1826" s="92">
        <f t="shared" ca="1" si="143"/>
        <v>0.99884126556479247</v>
      </c>
      <c r="R1826" s="92">
        <f t="shared" ca="1" si="144"/>
        <v>16.201205327460933</v>
      </c>
    </row>
    <row r="1827" spans="1:18" x14ac:dyDescent="0.3">
      <c r="A1827" s="107">
        <v>40979.701388888891</v>
      </c>
      <c r="B1827" s="92">
        <v>18.79</v>
      </c>
      <c r="C1827" s="92">
        <v>18.66</v>
      </c>
      <c r="D1827" s="92">
        <v>18.45</v>
      </c>
      <c r="E1827" s="92">
        <v>18.25</v>
      </c>
      <c r="F1827" s="92">
        <v>18</v>
      </c>
      <c r="G1827" s="92">
        <v>17.7</v>
      </c>
      <c r="H1827" s="92">
        <v>17.420000000000002</v>
      </c>
      <c r="I1827" s="92">
        <v>17.11</v>
      </c>
      <c r="J1827" s="92">
        <v>16.66</v>
      </c>
      <c r="K1827" s="92">
        <v>15.79</v>
      </c>
      <c r="L1827" s="92">
        <v>17.600000000000001</v>
      </c>
      <c r="N1827" s="92">
        <f t="shared" ca="1" si="140"/>
        <v>17.579523515331825</v>
      </c>
      <c r="O1827" s="92">
        <f t="shared" si="141"/>
        <v>0.14735366366837999</v>
      </c>
      <c r="P1827" s="92">
        <f t="shared" si="142"/>
        <v>17.659608759673052</v>
      </c>
      <c r="Q1827" s="92">
        <f t="shared" ca="1" si="143"/>
        <v>0.99546506123487244</v>
      </c>
      <c r="R1827" s="92">
        <f t="shared" ca="1" si="144"/>
        <v>17.520185077733757</v>
      </c>
    </row>
    <row r="1828" spans="1:18" x14ac:dyDescent="0.3">
      <c r="A1828" s="107">
        <v>40979.715277777781</v>
      </c>
      <c r="B1828" s="92">
        <v>19.690000000000001</v>
      </c>
      <c r="C1828" s="92">
        <v>19.510000000000002</v>
      </c>
      <c r="D1828" s="92">
        <v>19.23</v>
      </c>
      <c r="E1828" s="92">
        <v>18.98</v>
      </c>
      <c r="F1828" s="92">
        <v>18.8</v>
      </c>
      <c r="G1828" s="92">
        <v>18.61</v>
      </c>
      <c r="H1828" s="92">
        <v>18.329999999999998</v>
      </c>
      <c r="I1828" s="92">
        <v>17.920000000000002</v>
      </c>
      <c r="J1828" s="92">
        <v>17.5</v>
      </c>
      <c r="K1828" s="92">
        <v>16.88</v>
      </c>
      <c r="L1828" s="92">
        <v>18.62</v>
      </c>
      <c r="N1828" s="92">
        <f t="shared" ca="1" si="140"/>
        <v>18.423641833622504</v>
      </c>
      <c r="O1828" s="92">
        <f t="shared" si="141"/>
        <v>0.14009339818976357</v>
      </c>
      <c r="P1828" s="92">
        <f t="shared" si="142"/>
        <v>18.569622310682455</v>
      </c>
      <c r="Q1828" s="92">
        <f t="shared" ca="1" si="143"/>
        <v>0.99213874818681835</v>
      </c>
      <c r="R1828" s="92">
        <f t="shared" ca="1" si="144"/>
        <v>18.473623491238559</v>
      </c>
    </row>
    <row r="1829" spans="1:18" x14ac:dyDescent="0.3">
      <c r="A1829" s="107">
        <v>40979.722222222219</v>
      </c>
      <c r="B1829" s="92">
        <v>20.22</v>
      </c>
      <c r="C1829" s="92">
        <v>20.09</v>
      </c>
      <c r="D1829" s="92">
        <v>19.84</v>
      </c>
      <c r="E1829" s="92">
        <v>19.41</v>
      </c>
      <c r="F1829" s="92">
        <v>18.920000000000002</v>
      </c>
      <c r="G1829" s="92">
        <v>18.63</v>
      </c>
      <c r="H1829" s="92">
        <v>18.45</v>
      </c>
      <c r="I1829" s="92">
        <v>18.260000000000002</v>
      </c>
      <c r="J1829" s="92">
        <v>18.05</v>
      </c>
      <c r="K1829" s="92">
        <v>17.579999999999998</v>
      </c>
      <c r="L1829" s="92">
        <v>18.600000000000001</v>
      </c>
      <c r="N1829" s="92">
        <f t="shared" ca="1" si="140"/>
        <v>18.753972124730858</v>
      </c>
      <c r="O1829" s="92">
        <f t="shared" si="141"/>
        <v>8.9718995625538658E-2</v>
      </c>
      <c r="P1829" s="92">
        <f t="shared" si="142"/>
        <v>18.604103312161953</v>
      </c>
      <c r="Q1829" s="92">
        <f t="shared" ca="1" si="143"/>
        <v>1.0080556858911298</v>
      </c>
      <c r="R1829" s="92">
        <f t="shared" ca="1" si="144"/>
        <v>18.749835757575017</v>
      </c>
    </row>
    <row r="1830" spans="1:18" x14ac:dyDescent="0.3">
      <c r="A1830" s="107">
        <v>40979.729166666664</v>
      </c>
      <c r="B1830" s="92">
        <v>19.79</v>
      </c>
      <c r="C1830" s="92">
        <v>19.71</v>
      </c>
      <c r="D1830" s="92">
        <v>19.48</v>
      </c>
      <c r="E1830" s="92">
        <v>19.09</v>
      </c>
      <c r="F1830" s="92">
        <v>18.73</v>
      </c>
      <c r="G1830" s="92">
        <v>18.5</v>
      </c>
      <c r="H1830" s="92">
        <v>18.36</v>
      </c>
      <c r="I1830" s="92">
        <v>18.100000000000001</v>
      </c>
      <c r="J1830" s="92">
        <v>17.7</v>
      </c>
      <c r="K1830" s="92">
        <v>16.95</v>
      </c>
      <c r="L1830" s="92">
        <v>17.87</v>
      </c>
      <c r="N1830" s="92">
        <f t="shared" ca="1" si="140"/>
        <v>18.504021483969897</v>
      </c>
      <c r="O1830" s="92">
        <f t="shared" si="141"/>
        <v>7.019771978896748E-2</v>
      </c>
      <c r="P1830" s="92">
        <f t="shared" si="142"/>
        <v>18.47987631984887</v>
      </c>
      <c r="Q1830" s="92">
        <f t="shared" ca="1" si="143"/>
        <v>1.001306565244438</v>
      </c>
      <c r="R1830" s="92">
        <f t="shared" ca="1" si="144"/>
        <v>17.893348320918108</v>
      </c>
    </row>
    <row r="1831" spans="1:18" x14ac:dyDescent="0.3">
      <c r="A1831" s="107">
        <v>40979.736111111109</v>
      </c>
      <c r="B1831" s="92">
        <v>18.2</v>
      </c>
      <c r="C1831" s="92">
        <v>18.149999999999999</v>
      </c>
      <c r="D1831" s="92">
        <v>18.07</v>
      </c>
      <c r="E1831" s="92">
        <v>18.09</v>
      </c>
      <c r="F1831" s="92">
        <v>18.010000000000002</v>
      </c>
      <c r="G1831" s="92">
        <v>17.760000000000002</v>
      </c>
      <c r="H1831" s="92">
        <v>17.39</v>
      </c>
      <c r="I1831" s="92">
        <v>17.05</v>
      </c>
      <c r="J1831" s="92">
        <v>16.75</v>
      </c>
      <c r="K1831" s="92">
        <v>16.27</v>
      </c>
      <c r="L1831" s="92">
        <v>17.32</v>
      </c>
      <c r="N1831" s="92">
        <f t="shared" ca="1" si="140"/>
        <v>17.531977090724855</v>
      </c>
      <c r="O1831" s="92">
        <f t="shared" si="141"/>
        <v>0.19455421671712209</v>
      </c>
      <c r="P1831" s="92">
        <f t="shared" si="142"/>
        <v>17.706509364820107</v>
      </c>
      <c r="Q1831" s="92">
        <f t="shared" ca="1" si="143"/>
        <v>0.99014304454371915</v>
      </c>
      <c r="R1831" s="92">
        <f t="shared" ca="1" si="144"/>
        <v>17.149277531497216</v>
      </c>
    </row>
    <row r="1832" spans="1:18" x14ac:dyDescent="0.3">
      <c r="A1832" s="107">
        <v>40979.743055555555</v>
      </c>
      <c r="B1832" s="92">
        <v>20.27</v>
      </c>
      <c r="C1832" s="92">
        <v>20.100000000000001</v>
      </c>
      <c r="D1832" s="92">
        <v>19.71</v>
      </c>
      <c r="E1832" s="92">
        <v>19.41</v>
      </c>
      <c r="F1832" s="92">
        <v>19.059999999999999</v>
      </c>
      <c r="G1832" s="92">
        <v>18.690000000000001</v>
      </c>
      <c r="H1832" s="92">
        <v>18.420000000000002</v>
      </c>
      <c r="I1832" s="92">
        <v>18.18</v>
      </c>
      <c r="J1832" s="92">
        <v>17.72</v>
      </c>
      <c r="K1832" s="92">
        <v>16.989999999999998</v>
      </c>
      <c r="L1832" s="92">
        <v>18.66</v>
      </c>
      <c r="N1832" s="92">
        <f t="shared" ca="1" si="140"/>
        <v>18.680513051542697</v>
      </c>
      <c r="O1832" s="92">
        <f t="shared" si="141"/>
        <v>0.13447101571109532</v>
      </c>
      <c r="P1832" s="92">
        <f t="shared" si="142"/>
        <v>18.651074488529254</v>
      </c>
      <c r="Q1832" s="92">
        <f t="shared" ca="1" si="143"/>
        <v>1.001578384292634</v>
      </c>
      <c r="R1832" s="92">
        <f t="shared" ca="1" si="144"/>
        <v>18.689452650900552</v>
      </c>
    </row>
    <row r="1833" spans="1:18" x14ac:dyDescent="0.3">
      <c r="A1833" s="107">
        <v>40979.763888888891</v>
      </c>
      <c r="B1833" s="92">
        <v>21.46</v>
      </c>
      <c r="C1833" s="92">
        <v>21.38</v>
      </c>
      <c r="D1833" s="92">
        <v>21.24</v>
      </c>
      <c r="E1833" s="92">
        <v>21.06</v>
      </c>
      <c r="F1833" s="92">
        <v>20.84</v>
      </c>
      <c r="G1833" s="92">
        <v>20.59</v>
      </c>
      <c r="H1833" s="92">
        <v>20.350000000000001</v>
      </c>
      <c r="I1833" s="92">
        <v>20.07</v>
      </c>
      <c r="J1833" s="92">
        <v>19.71</v>
      </c>
      <c r="K1833" s="92">
        <v>19.149999999999999</v>
      </c>
      <c r="L1833" s="92">
        <v>20.75</v>
      </c>
      <c r="N1833" s="92">
        <f t="shared" ca="1" si="140"/>
        <v>20.494650210940076</v>
      </c>
      <c r="O1833" s="92">
        <f t="shared" si="141"/>
        <v>0.10834692511179328</v>
      </c>
      <c r="P1833" s="92">
        <f t="shared" si="142"/>
        <v>20.555441315496488</v>
      </c>
      <c r="Q1833" s="92">
        <f t="shared" ca="1" si="143"/>
        <v>0.99704257847723354</v>
      </c>
      <c r="R1833" s="92">
        <f t="shared" ca="1" si="144"/>
        <v>20.688633503402595</v>
      </c>
    </row>
    <row r="1834" spans="1:18" x14ac:dyDescent="0.3">
      <c r="A1834" s="107">
        <v>40979.770833333336</v>
      </c>
      <c r="B1834" s="92">
        <v>21.5</v>
      </c>
      <c r="C1834" s="92">
        <v>21.36</v>
      </c>
      <c r="D1834" s="92">
        <v>21.06</v>
      </c>
      <c r="E1834" s="92">
        <v>20.72</v>
      </c>
      <c r="F1834" s="92">
        <v>20.48</v>
      </c>
      <c r="G1834" s="92">
        <v>20.29</v>
      </c>
      <c r="H1834" s="92">
        <v>20.079999999999998</v>
      </c>
      <c r="I1834" s="92">
        <v>19.899999999999999</v>
      </c>
      <c r="J1834" s="92">
        <v>19.71</v>
      </c>
      <c r="K1834" s="92">
        <v>19.190000000000001</v>
      </c>
      <c r="L1834" s="92">
        <v>20.38</v>
      </c>
      <c r="N1834" s="92">
        <f t="shared" ca="1" si="140"/>
        <v>20.284891561895527</v>
      </c>
      <c r="O1834" s="92">
        <f t="shared" si="141"/>
        <v>9.6141894280498422E-2</v>
      </c>
      <c r="P1834" s="92">
        <f t="shared" si="142"/>
        <v>20.259778218120839</v>
      </c>
      <c r="Q1834" s="92">
        <f t="shared" ca="1" si="143"/>
        <v>1.0012395665690075</v>
      </c>
      <c r="R1834" s="92">
        <f t="shared" ca="1" si="144"/>
        <v>20.405262366676371</v>
      </c>
    </row>
    <row r="1835" spans="1:18" x14ac:dyDescent="0.3">
      <c r="A1835" s="107">
        <v>40979.798611111109</v>
      </c>
      <c r="B1835" s="92">
        <v>20.350000000000001</v>
      </c>
      <c r="C1835" s="92">
        <v>20.2</v>
      </c>
      <c r="D1835" s="92">
        <v>19.93</v>
      </c>
      <c r="E1835" s="92">
        <v>19.72</v>
      </c>
      <c r="F1835" s="92">
        <v>19.47</v>
      </c>
      <c r="G1835" s="92">
        <v>19.16</v>
      </c>
      <c r="H1835" s="92">
        <v>18.850000000000001</v>
      </c>
      <c r="I1835" s="92">
        <v>18.55</v>
      </c>
      <c r="J1835" s="92">
        <v>18.28</v>
      </c>
      <c r="K1835" s="92">
        <v>17.63</v>
      </c>
      <c r="L1835" s="92">
        <v>19.41</v>
      </c>
      <c r="N1835" s="92">
        <f t="shared" ca="1" si="140"/>
        <v>19.082013370486528</v>
      </c>
      <c r="O1835" s="92">
        <f t="shared" si="141"/>
        <v>0.15073762414326386</v>
      </c>
      <c r="P1835" s="92">
        <f t="shared" si="142"/>
        <v>19.115274133079151</v>
      </c>
      <c r="Q1835" s="92">
        <f t="shared" ca="1" si="143"/>
        <v>0.99825999029043144</v>
      </c>
      <c r="R1835" s="92">
        <f t="shared" ca="1" si="144"/>
        <v>19.376226411537274</v>
      </c>
    </row>
    <row r="1836" spans="1:18" x14ac:dyDescent="0.3">
      <c r="A1836" s="107">
        <v>40979.8125</v>
      </c>
      <c r="B1836" s="92">
        <v>16.88</v>
      </c>
      <c r="C1836" s="92">
        <v>16.82</v>
      </c>
      <c r="D1836" s="92">
        <v>16.690000000000001</v>
      </c>
      <c r="E1836" s="92">
        <v>16.600000000000001</v>
      </c>
      <c r="F1836" s="92">
        <v>16.559999999999999</v>
      </c>
      <c r="G1836" s="92">
        <v>16.55</v>
      </c>
      <c r="H1836" s="92">
        <v>16.53</v>
      </c>
      <c r="I1836" s="92">
        <v>16.510000000000002</v>
      </c>
      <c r="J1836" s="92">
        <v>16.440000000000001</v>
      </c>
      <c r="K1836" s="92">
        <v>15.99</v>
      </c>
      <c r="L1836" s="92">
        <v>16.940000000000001</v>
      </c>
      <c r="N1836" s="92">
        <f t="shared" ca="1" si="140"/>
        <v>16.533004263471955</v>
      </c>
      <c r="O1836" s="92">
        <f t="shared" si="141"/>
        <v>1.1174105304424151E-2</v>
      </c>
      <c r="P1836" s="92">
        <f t="shared" si="142"/>
        <v>16.547133036765931</v>
      </c>
      <c r="Q1836" s="92">
        <f t="shared" ca="1" si="143"/>
        <v>0.99914614977334237</v>
      </c>
      <c r="R1836" s="92">
        <f t="shared" ca="1" si="144"/>
        <v>16.92553577716042</v>
      </c>
    </row>
    <row r="1837" spans="1:18" x14ac:dyDescent="0.3">
      <c r="A1837" s="107">
        <v>40979.819444444445</v>
      </c>
      <c r="B1837" s="92">
        <v>17.7</v>
      </c>
      <c r="C1837" s="92">
        <v>17.559999999999999</v>
      </c>
      <c r="D1837" s="92">
        <v>17.3</v>
      </c>
      <c r="E1837" s="92">
        <v>17.05</v>
      </c>
      <c r="F1837" s="92">
        <v>16.87</v>
      </c>
      <c r="G1837" s="92">
        <v>16.63</v>
      </c>
      <c r="H1837" s="92">
        <v>16.3</v>
      </c>
      <c r="I1837" s="92">
        <v>15.86</v>
      </c>
      <c r="J1837" s="92">
        <v>15.44</v>
      </c>
      <c r="K1837" s="92">
        <v>14.81</v>
      </c>
      <c r="L1837" s="92">
        <v>17.010000000000002</v>
      </c>
      <c r="N1837" s="92">
        <f t="shared" ca="1" si="140"/>
        <v>16.430698243423908</v>
      </c>
      <c r="O1837" s="92">
        <f t="shared" si="141"/>
        <v>0.18521875473172042</v>
      </c>
      <c r="P1837" s="92">
        <f t="shared" si="142"/>
        <v>16.582312696147657</v>
      </c>
      <c r="Q1837" s="92">
        <f t="shared" ca="1" si="143"/>
        <v>0.99085685721274741</v>
      </c>
      <c r="R1837" s="92">
        <f t="shared" ca="1" si="144"/>
        <v>16.854475141188836</v>
      </c>
    </row>
    <row r="1838" spans="1:18" x14ac:dyDescent="0.3">
      <c r="A1838" s="107">
        <v>40979.826388888891</v>
      </c>
      <c r="B1838" s="92">
        <v>16.39</v>
      </c>
      <c r="C1838" s="92">
        <v>16.23</v>
      </c>
      <c r="D1838" s="92">
        <v>15.98</v>
      </c>
      <c r="E1838" s="92">
        <v>15.85</v>
      </c>
      <c r="F1838" s="92">
        <v>15.81</v>
      </c>
      <c r="G1838" s="92">
        <v>15.74</v>
      </c>
      <c r="H1838" s="92">
        <v>15.63</v>
      </c>
      <c r="I1838" s="92">
        <v>15.51</v>
      </c>
      <c r="J1838" s="92">
        <v>15.39</v>
      </c>
      <c r="K1838" s="92">
        <v>15.1</v>
      </c>
      <c r="L1838" s="92">
        <v>16.41</v>
      </c>
      <c r="N1838" s="92">
        <f t="shared" ca="1" si="140"/>
        <v>15.686591060975598</v>
      </c>
      <c r="O1838" s="92">
        <f t="shared" si="141"/>
        <v>6.4807931270252889E-2</v>
      </c>
      <c r="P1838" s="92">
        <f t="shared" si="142"/>
        <v>15.72419248140152</v>
      </c>
      <c r="Q1838" s="92">
        <f t="shared" ca="1" si="143"/>
        <v>0.9976086898916815</v>
      </c>
      <c r="R1838" s="92">
        <f t="shared" ca="1" si="144"/>
        <v>16.370758601122493</v>
      </c>
    </row>
    <row r="1839" spans="1:18" x14ac:dyDescent="0.3">
      <c r="A1839" s="107">
        <v>40979.833333333336</v>
      </c>
      <c r="B1839" s="92">
        <v>15.97</v>
      </c>
      <c r="C1839" s="92">
        <v>15.86</v>
      </c>
      <c r="D1839" s="92">
        <v>15.62</v>
      </c>
      <c r="E1839" s="92">
        <v>15.39</v>
      </c>
      <c r="F1839" s="92">
        <v>15.09</v>
      </c>
      <c r="G1839" s="92">
        <v>14.67</v>
      </c>
      <c r="H1839" s="92">
        <v>14.26</v>
      </c>
      <c r="I1839" s="92">
        <v>13.92</v>
      </c>
      <c r="J1839" s="92">
        <v>13.65</v>
      </c>
      <c r="K1839" s="92">
        <v>13.26</v>
      </c>
      <c r="L1839" s="92">
        <v>14.92</v>
      </c>
      <c r="N1839" s="92">
        <f t="shared" ca="1" si="140"/>
        <v>14.608056105922008</v>
      </c>
      <c r="O1839" s="92">
        <f t="shared" si="141"/>
        <v>0.26194656856604714</v>
      </c>
      <c r="P1839" s="92">
        <f t="shared" si="142"/>
        <v>14.610542010822348</v>
      </c>
      <c r="Q1839" s="92">
        <f t="shared" ca="1" si="143"/>
        <v>0.99982985539492664</v>
      </c>
      <c r="R1839" s="92">
        <f t="shared" ca="1" si="144"/>
        <v>14.917461442492305</v>
      </c>
    </row>
    <row r="1840" spans="1:18" x14ac:dyDescent="0.3">
      <c r="A1840" s="107">
        <v>40979.840277777781</v>
      </c>
      <c r="B1840" s="92">
        <v>14.68</v>
      </c>
      <c r="C1840" s="92">
        <v>14.54</v>
      </c>
      <c r="D1840" s="92">
        <v>14.31</v>
      </c>
      <c r="E1840" s="92">
        <v>14.21</v>
      </c>
      <c r="F1840" s="92">
        <v>14.17</v>
      </c>
      <c r="G1840" s="92">
        <v>14.05</v>
      </c>
      <c r="H1840" s="92">
        <v>13.9</v>
      </c>
      <c r="I1840" s="92">
        <v>13.68</v>
      </c>
      <c r="J1840" s="92">
        <v>13.35</v>
      </c>
      <c r="K1840" s="92">
        <v>12.88</v>
      </c>
      <c r="L1840" s="92">
        <v>14.23</v>
      </c>
      <c r="N1840" s="92">
        <f t="shared" ca="1" si="140"/>
        <v>13.914527220648239</v>
      </c>
      <c r="O1840" s="92">
        <f t="shared" si="141"/>
        <v>9.918861554021563E-2</v>
      </c>
      <c r="P1840" s="92">
        <f t="shared" si="142"/>
        <v>14.028409970141727</v>
      </c>
      <c r="Q1840" s="92">
        <f t="shared" ca="1" si="143"/>
        <v>0.99188199163441348</v>
      </c>
      <c r="R1840" s="92">
        <f t="shared" ca="1" si="144"/>
        <v>14.114480740957704</v>
      </c>
    </row>
    <row r="1841" spans="1:18" x14ac:dyDescent="0.3">
      <c r="A1841" s="107">
        <v>40979.847222222219</v>
      </c>
      <c r="B1841" s="92">
        <v>18.760000000000002</v>
      </c>
      <c r="C1841" s="92">
        <v>18.649999999999999</v>
      </c>
      <c r="D1841" s="92">
        <v>18.39</v>
      </c>
      <c r="E1841" s="92">
        <v>18.07</v>
      </c>
      <c r="F1841" s="92">
        <v>17.77</v>
      </c>
      <c r="G1841" s="92">
        <v>17.510000000000002</v>
      </c>
      <c r="H1841" s="92">
        <v>17.25</v>
      </c>
      <c r="I1841" s="92">
        <v>16.93</v>
      </c>
      <c r="J1841" s="92">
        <v>16.57</v>
      </c>
      <c r="K1841" s="92">
        <v>16.13</v>
      </c>
      <c r="L1841" s="92">
        <v>17.84</v>
      </c>
      <c r="N1841" s="92">
        <f t="shared" ca="1" si="140"/>
        <v>17.451716486059745</v>
      </c>
      <c r="O1841" s="92">
        <f t="shared" si="141"/>
        <v>0.13824514611661698</v>
      </c>
      <c r="P1841" s="92">
        <f t="shared" si="142"/>
        <v>17.472509634261051</v>
      </c>
      <c r="Q1841" s="92">
        <f t="shared" ca="1" si="143"/>
        <v>0.99880995068043721</v>
      </c>
      <c r="R1841" s="92">
        <f t="shared" ca="1" si="144"/>
        <v>17.818769520139</v>
      </c>
    </row>
    <row r="1842" spans="1:18" x14ac:dyDescent="0.3">
      <c r="A1842" s="107">
        <v>40979.861111111109</v>
      </c>
      <c r="B1842" s="92">
        <v>19.71</v>
      </c>
      <c r="C1842" s="92">
        <v>19.510000000000002</v>
      </c>
      <c r="D1842" s="92">
        <v>19.16</v>
      </c>
      <c r="E1842" s="92">
        <v>18.920000000000002</v>
      </c>
      <c r="F1842" s="92">
        <v>18.73</v>
      </c>
      <c r="G1842" s="92">
        <v>18.47</v>
      </c>
      <c r="H1842" s="92">
        <v>18.09</v>
      </c>
      <c r="I1842" s="92">
        <v>17.600000000000001</v>
      </c>
      <c r="J1842" s="92">
        <v>17.13</v>
      </c>
      <c r="K1842" s="92">
        <v>16.489999999999998</v>
      </c>
      <c r="L1842" s="92">
        <v>18.55</v>
      </c>
      <c r="N1842" s="92">
        <f t="shared" ca="1" si="140"/>
        <v>18.236600546007956</v>
      </c>
      <c r="O1842" s="92">
        <f t="shared" si="141"/>
        <v>0.19210614705222295</v>
      </c>
      <c r="P1842" s="92">
        <f t="shared" si="142"/>
        <v>18.415069880923731</v>
      </c>
      <c r="Q1842" s="92">
        <f t="shared" ca="1" si="143"/>
        <v>0.99030851709660617</v>
      </c>
      <c r="R1842" s="92">
        <f t="shared" ca="1" si="144"/>
        <v>18.370222992142047</v>
      </c>
    </row>
    <row r="1843" spans="1:18" x14ac:dyDescent="0.3">
      <c r="A1843" s="107">
        <v>40979.868055555555</v>
      </c>
      <c r="B1843" s="92">
        <v>21.46</v>
      </c>
      <c r="C1843" s="92">
        <v>21.43</v>
      </c>
      <c r="D1843" s="92">
        <v>21.37</v>
      </c>
      <c r="E1843" s="92">
        <v>21.31</v>
      </c>
      <c r="F1843" s="92">
        <v>21.27</v>
      </c>
      <c r="G1843" s="92">
        <v>21.18</v>
      </c>
      <c r="H1843" s="92">
        <v>20.94</v>
      </c>
      <c r="I1843" s="92">
        <v>20.6</v>
      </c>
      <c r="J1843" s="92">
        <v>20.27</v>
      </c>
      <c r="K1843" s="92">
        <v>19.52</v>
      </c>
      <c r="L1843" s="92">
        <v>21.79</v>
      </c>
      <c r="N1843" s="92">
        <f t="shared" ca="1" si="140"/>
        <v>20.925667873141666</v>
      </c>
      <c r="O1843" s="92">
        <f t="shared" si="141"/>
        <v>0.10531149826296954</v>
      </c>
      <c r="P1843" s="92">
        <f t="shared" si="142"/>
        <v>21.145446167069206</v>
      </c>
      <c r="Q1843" s="92">
        <f t="shared" ca="1" si="143"/>
        <v>0.98960635343463166</v>
      </c>
      <c r="R1843" s="92">
        <f t="shared" ca="1" si="144"/>
        <v>21.563522441340623</v>
      </c>
    </row>
    <row r="1844" spans="1:18" x14ac:dyDescent="0.3">
      <c r="A1844" s="107">
        <v>40979.895833333336</v>
      </c>
      <c r="B1844" s="92">
        <v>21.13</v>
      </c>
      <c r="C1844" s="92">
        <v>21.07</v>
      </c>
      <c r="D1844" s="92">
        <v>20.85</v>
      </c>
      <c r="E1844" s="92">
        <v>20.51</v>
      </c>
      <c r="F1844" s="92">
        <v>20.21</v>
      </c>
      <c r="G1844" s="92">
        <v>19.96</v>
      </c>
      <c r="H1844" s="92">
        <v>19.670000000000002</v>
      </c>
      <c r="I1844" s="92">
        <v>19.32</v>
      </c>
      <c r="J1844" s="92">
        <v>18.96</v>
      </c>
      <c r="K1844" s="92">
        <v>18.39</v>
      </c>
      <c r="L1844" s="92">
        <v>20.39</v>
      </c>
      <c r="N1844" s="92">
        <f t="shared" ca="1" si="140"/>
        <v>19.869040711467406</v>
      </c>
      <c r="O1844" s="92">
        <f t="shared" si="141"/>
        <v>0.13524770047132076</v>
      </c>
      <c r="P1844" s="92">
        <f t="shared" si="142"/>
        <v>19.918189616223231</v>
      </c>
      <c r="Q1844" s="92">
        <f t="shared" ca="1" si="143"/>
        <v>0.99753246124759287</v>
      </c>
      <c r="R1844" s="92">
        <f t="shared" ca="1" si="144"/>
        <v>20.339686884838418</v>
      </c>
    </row>
    <row r="1845" spans="1:18" x14ac:dyDescent="0.3">
      <c r="A1845" s="107">
        <v>40979.902777777781</v>
      </c>
      <c r="B1845" s="92">
        <v>22.36</v>
      </c>
      <c r="C1845" s="92">
        <v>22.19</v>
      </c>
      <c r="D1845" s="92">
        <v>21.84</v>
      </c>
      <c r="E1845" s="92">
        <v>21.49</v>
      </c>
      <c r="F1845" s="92">
        <v>21.23</v>
      </c>
      <c r="G1845" s="92">
        <v>20.94</v>
      </c>
      <c r="H1845" s="92">
        <v>20.59</v>
      </c>
      <c r="I1845" s="92">
        <v>20.29</v>
      </c>
      <c r="J1845" s="92">
        <v>19.96</v>
      </c>
      <c r="K1845" s="92">
        <v>19.21</v>
      </c>
      <c r="L1845" s="92">
        <v>21.26</v>
      </c>
      <c r="N1845" s="92">
        <f t="shared" ca="1" si="140"/>
        <v>20.846896450117534</v>
      </c>
      <c r="O1845" s="92">
        <f t="shared" si="141"/>
        <v>0.15576310921342396</v>
      </c>
      <c r="P1845" s="92">
        <f t="shared" si="142"/>
        <v>20.889491325778426</v>
      </c>
      <c r="Q1845" s="92">
        <f t="shared" ca="1" si="143"/>
        <v>0.9979609424185294</v>
      </c>
      <c r="R1845" s="92">
        <f t="shared" ca="1" si="144"/>
        <v>21.216649635817937</v>
      </c>
    </row>
    <row r="1846" spans="1:18" x14ac:dyDescent="0.3">
      <c r="A1846" s="107">
        <v>40979.909722222219</v>
      </c>
      <c r="B1846" s="92">
        <v>18.55</v>
      </c>
      <c r="C1846" s="92">
        <v>18.43</v>
      </c>
      <c r="D1846" s="92">
        <v>18.12</v>
      </c>
      <c r="E1846" s="92">
        <v>17.809999999999999</v>
      </c>
      <c r="F1846" s="92">
        <v>17.53</v>
      </c>
      <c r="G1846" s="92">
        <v>17.21</v>
      </c>
      <c r="H1846" s="92">
        <v>16.89</v>
      </c>
      <c r="I1846" s="92">
        <v>16.57</v>
      </c>
      <c r="J1846" s="92">
        <v>16.3</v>
      </c>
      <c r="K1846" s="92">
        <v>15.93</v>
      </c>
      <c r="L1846" s="92">
        <v>17.649999999999999</v>
      </c>
      <c r="N1846" s="92">
        <f t="shared" ca="1" si="140"/>
        <v>17.164803809955195</v>
      </c>
      <c r="O1846" s="92">
        <f t="shared" si="141"/>
        <v>0.17344291353196006</v>
      </c>
      <c r="P1846" s="92">
        <f t="shared" si="142"/>
        <v>17.163782907829955</v>
      </c>
      <c r="Q1846" s="92">
        <f t="shared" ca="1" si="143"/>
        <v>1.0000594800185205</v>
      </c>
      <c r="R1846" s="92">
        <f t="shared" ca="1" si="144"/>
        <v>17.651049822326886</v>
      </c>
    </row>
    <row r="1847" spans="1:18" x14ac:dyDescent="0.3">
      <c r="A1847" s="107">
        <v>40979.916666666664</v>
      </c>
      <c r="B1847" s="92">
        <v>20.13</v>
      </c>
      <c r="C1847" s="92">
        <v>20.02</v>
      </c>
      <c r="D1847" s="92">
        <v>19.87</v>
      </c>
      <c r="E1847" s="92">
        <v>19.72</v>
      </c>
      <c r="F1847" s="92">
        <v>19.559999999999999</v>
      </c>
      <c r="G1847" s="92">
        <v>19.350000000000001</v>
      </c>
      <c r="H1847" s="92">
        <v>19.03</v>
      </c>
      <c r="I1847" s="92">
        <v>18.59</v>
      </c>
      <c r="J1847" s="92">
        <v>18.03</v>
      </c>
      <c r="K1847" s="92">
        <v>17.16</v>
      </c>
      <c r="L1847" s="92">
        <v>19.91</v>
      </c>
      <c r="N1847" s="92">
        <f t="shared" ca="1" si="140"/>
        <v>19.079285460759031</v>
      </c>
      <c r="O1847" s="92">
        <f t="shared" si="141"/>
        <v>0.15410022894235478</v>
      </c>
      <c r="P1847" s="92">
        <f t="shared" si="142"/>
        <v>19.303824188815685</v>
      </c>
      <c r="Q1847" s="92">
        <f t="shared" ca="1" si="143"/>
        <v>0.98836817379497544</v>
      </c>
      <c r="R1847" s="92">
        <f t="shared" ca="1" si="144"/>
        <v>19.678410340257962</v>
      </c>
    </row>
    <row r="1848" spans="1:18" x14ac:dyDescent="0.3">
      <c r="A1848" s="107">
        <v>40979.923611111109</v>
      </c>
      <c r="B1848" s="92">
        <v>21.24</v>
      </c>
      <c r="C1848" s="92">
        <v>21.14</v>
      </c>
      <c r="D1848" s="92">
        <v>20.96</v>
      </c>
      <c r="E1848" s="92">
        <v>20.84</v>
      </c>
      <c r="F1848" s="92">
        <v>20.74</v>
      </c>
      <c r="G1848" s="92">
        <v>20.55</v>
      </c>
      <c r="H1848" s="92">
        <v>20.34</v>
      </c>
      <c r="I1848" s="92">
        <v>20.100000000000001</v>
      </c>
      <c r="J1848" s="92">
        <v>19.670000000000002</v>
      </c>
      <c r="K1848" s="92">
        <v>18.809999999999999</v>
      </c>
      <c r="L1848" s="92">
        <v>20.74</v>
      </c>
      <c r="N1848" s="92">
        <f t="shared" ref="N1848:N1911" ca="1" si="145">POWER(SUM(POWER(C1848,Exponent)*$C$1,POWER(D1848,Exponent)*$D$1,POWER(E1848,Exponent)*$E$1,POWER(F1848,Exponent)*$F$1,POWER(G1848,Exponent)*$G$1,POWER(H1848,Exponent)*$H$1,POWER(I1848,Exponent)*$I$1,POWER(J1848,Exponent)*$J$1,POWER(K1848,Exponent)*$K$1),1/Exponent)</f>
        <v>20.388094430488458</v>
      </c>
      <c r="O1848" s="92">
        <f t="shared" si="141"/>
        <v>9.4919231776477292E-2</v>
      </c>
      <c r="P1848" s="92">
        <f t="shared" si="142"/>
        <v>20.519779927552829</v>
      </c>
      <c r="Q1848" s="92">
        <f t="shared" ca="1" si="143"/>
        <v>0.99358250928960734</v>
      </c>
      <c r="R1848" s="92">
        <f t="shared" ca="1" si="144"/>
        <v>20.606901242666456</v>
      </c>
    </row>
    <row r="1849" spans="1:18" x14ac:dyDescent="0.3">
      <c r="A1849" s="107">
        <v>40979.930555555555</v>
      </c>
      <c r="B1849" s="92">
        <v>19.98</v>
      </c>
      <c r="C1849" s="92">
        <v>19.93</v>
      </c>
      <c r="D1849" s="92">
        <v>19.79</v>
      </c>
      <c r="E1849" s="92">
        <v>19.66</v>
      </c>
      <c r="F1849" s="92">
        <v>19.510000000000002</v>
      </c>
      <c r="G1849" s="92">
        <v>19.21</v>
      </c>
      <c r="H1849" s="92">
        <v>18.829999999999998</v>
      </c>
      <c r="I1849" s="92">
        <v>18.47</v>
      </c>
      <c r="J1849" s="92">
        <v>18.14</v>
      </c>
      <c r="K1849" s="92">
        <v>17.510000000000002</v>
      </c>
      <c r="L1849" s="92">
        <v>19.440000000000001</v>
      </c>
      <c r="N1849" s="92">
        <f t="shared" ca="1" si="145"/>
        <v>19.02245987935127</v>
      </c>
      <c r="O1849" s="92">
        <f t="shared" si="141"/>
        <v>0.18463147836594349</v>
      </c>
      <c r="P1849" s="92">
        <f t="shared" si="142"/>
        <v>19.155088836247032</v>
      </c>
      <c r="Q1849" s="92">
        <f t="shared" ca="1" si="143"/>
        <v>0.99307604584715947</v>
      </c>
      <c r="R1849" s="92">
        <f t="shared" ca="1" si="144"/>
        <v>19.30539833126878</v>
      </c>
    </row>
    <row r="1850" spans="1:18" x14ac:dyDescent="0.3">
      <c r="A1850" s="107">
        <v>40979.9375</v>
      </c>
      <c r="B1850" s="92">
        <v>18.32</v>
      </c>
      <c r="C1850" s="92">
        <v>18.329999999999998</v>
      </c>
      <c r="D1850" s="92">
        <v>18.34</v>
      </c>
      <c r="E1850" s="92">
        <v>18.309999999999999</v>
      </c>
      <c r="F1850" s="92">
        <v>18.239999999999998</v>
      </c>
      <c r="G1850" s="92">
        <v>18.09</v>
      </c>
      <c r="H1850" s="92">
        <v>17.93</v>
      </c>
      <c r="I1850" s="92">
        <v>17.73</v>
      </c>
      <c r="J1850" s="92">
        <v>17.510000000000002</v>
      </c>
      <c r="K1850" s="92">
        <v>17.05</v>
      </c>
      <c r="L1850" s="92">
        <v>18.93</v>
      </c>
      <c r="N1850" s="92">
        <f t="shared" ca="1" si="145"/>
        <v>17.975507290592311</v>
      </c>
      <c r="O1850" s="92">
        <f t="shared" si="141"/>
        <v>8.2097010460359651E-2</v>
      </c>
      <c r="P1850" s="92">
        <f t="shared" si="142"/>
        <v>18.066988839135718</v>
      </c>
      <c r="Q1850" s="92">
        <f t="shared" ca="1" si="143"/>
        <v>0.9949365359464194</v>
      </c>
      <c r="R1850" s="92">
        <f t="shared" ca="1" si="144"/>
        <v>18.834148625465719</v>
      </c>
    </row>
    <row r="1851" spans="1:18" x14ac:dyDescent="0.3">
      <c r="A1851" s="107">
        <v>40979.944444444445</v>
      </c>
      <c r="B1851" s="92">
        <v>20.74</v>
      </c>
      <c r="C1851" s="92">
        <v>20.61</v>
      </c>
      <c r="D1851" s="92">
        <v>20.38</v>
      </c>
      <c r="E1851" s="92">
        <v>20.27</v>
      </c>
      <c r="F1851" s="92">
        <v>20.23</v>
      </c>
      <c r="G1851" s="92">
        <v>20.16</v>
      </c>
      <c r="H1851" s="92">
        <v>20.02</v>
      </c>
      <c r="I1851" s="92">
        <v>19.77</v>
      </c>
      <c r="J1851" s="92">
        <v>19.5</v>
      </c>
      <c r="K1851" s="92">
        <v>19.149999999999999</v>
      </c>
      <c r="L1851" s="92">
        <v>20.81</v>
      </c>
      <c r="N1851" s="92">
        <f t="shared" ca="1" si="145"/>
        <v>20.017983240364632</v>
      </c>
      <c r="O1851" s="92">
        <f t="shared" si="141"/>
        <v>6.4397361378069992E-2</v>
      </c>
      <c r="P1851" s="92">
        <f t="shared" si="142"/>
        <v>20.139881722347084</v>
      </c>
      <c r="Q1851" s="92">
        <f t="shared" ca="1" si="143"/>
        <v>0.99394740824881833</v>
      </c>
      <c r="R1851" s="92">
        <f t="shared" ca="1" si="144"/>
        <v>20.684045565657907</v>
      </c>
    </row>
    <row r="1852" spans="1:18" x14ac:dyDescent="0.3">
      <c r="A1852" s="107">
        <v>40979.951388888891</v>
      </c>
      <c r="B1852" s="92">
        <v>20.25</v>
      </c>
      <c r="C1852" s="92">
        <v>20.149999999999999</v>
      </c>
      <c r="D1852" s="92">
        <v>19.97</v>
      </c>
      <c r="E1852" s="92">
        <v>19.8</v>
      </c>
      <c r="F1852" s="92">
        <v>19.66</v>
      </c>
      <c r="G1852" s="92">
        <v>19.54</v>
      </c>
      <c r="H1852" s="92">
        <v>19.46</v>
      </c>
      <c r="I1852" s="92">
        <v>19.309999999999999</v>
      </c>
      <c r="J1852" s="92">
        <v>19.03</v>
      </c>
      <c r="K1852" s="92">
        <v>18.510000000000002</v>
      </c>
      <c r="L1852" s="92">
        <v>19.850000000000001</v>
      </c>
      <c r="N1852" s="92">
        <f t="shared" ca="1" si="145"/>
        <v>19.499627314464824</v>
      </c>
      <c r="O1852" s="92">
        <f t="shared" si="141"/>
        <v>3.7911782244503776E-2</v>
      </c>
      <c r="P1852" s="92">
        <f t="shared" si="142"/>
        <v>19.528517932002242</v>
      </c>
      <c r="Q1852" s="92">
        <f t="shared" ca="1" si="143"/>
        <v>0.99852059343991117</v>
      </c>
      <c r="R1852" s="92">
        <f t="shared" ca="1" si="144"/>
        <v>19.820633779782238</v>
      </c>
    </row>
    <row r="1853" spans="1:18" x14ac:dyDescent="0.3">
      <c r="A1853" s="107">
        <v>40979.958333333336</v>
      </c>
      <c r="B1853" s="92">
        <v>17.920000000000002</v>
      </c>
      <c r="C1853" s="92">
        <v>17.8</v>
      </c>
      <c r="D1853" s="92">
        <v>17.66</v>
      </c>
      <c r="E1853" s="92">
        <v>17.510000000000002</v>
      </c>
      <c r="F1853" s="92">
        <v>17.3</v>
      </c>
      <c r="G1853" s="92">
        <v>17.12</v>
      </c>
      <c r="H1853" s="92">
        <v>17.04</v>
      </c>
      <c r="I1853" s="92">
        <v>16.989999999999998</v>
      </c>
      <c r="J1853" s="92">
        <v>16.89</v>
      </c>
      <c r="K1853" s="92">
        <v>16.48</v>
      </c>
      <c r="L1853" s="92">
        <v>17.149999999999999</v>
      </c>
      <c r="N1853" s="92">
        <f t="shared" ca="1" si="145"/>
        <v>17.188206002586043</v>
      </c>
      <c r="O1853" s="92">
        <f t="shared" si="141"/>
        <v>4.3283376370890747E-2</v>
      </c>
      <c r="P1853" s="92">
        <f t="shared" si="142"/>
        <v>17.108515075020978</v>
      </c>
      <c r="Q1853" s="92">
        <f t="shared" ca="1" si="143"/>
        <v>1.0046579686907728</v>
      </c>
      <c r="R1853" s="92">
        <f t="shared" ca="1" si="144"/>
        <v>17.229884163046751</v>
      </c>
    </row>
    <row r="1854" spans="1:18" x14ac:dyDescent="0.3">
      <c r="A1854" s="107">
        <v>40979.965277777781</v>
      </c>
      <c r="B1854" s="92">
        <v>17.649999999999999</v>
      </c>
      <c r="C1854" s="92">
        <v>17.59</v>
      </c>
      <c r="D1854" s="92">
        <v>17.489999999999998</v>
      </c>
      <c r="E1854" s="92">
        <v>17.41</v>
      </c>
      <c r="F1854" s="92">
        <v>17.32</v>
      </c>
      <c r="G1854" s="92">
        <v>17.21</v>
      </c>
      <c r="H1854" s="92">
        <v>17.149999999999999</v>
      </c>
      <c r="I1854" s="92">
        <v>17.100000000000001</v>
      </c>
      <c r="J1854" s="92">
        <v>16.95</v>
      </c>
      <c r="K1854" s="92">
        <v>16.559999999999999</v>
      </c>
      <c r="L1854" s="92">
        <v>17.8</v>
      </c>
      <c r="N1854" s="92">
        <f t="shared" ca="1" si="145"/>
        <v>17.205596493773413</v>
      </c>
      <c r="O1854" s="92">
        <f t="shared" si="141"/>
        <v>3.2273550710940478E-2</v>
      </c>
      <c r="P1854" s="92">
        <f t="shared" si="142"/>
        <v>17.201390697781687</v>
      </c>
      <c r="Q1854" s="92">
        <f t="shared" ca="1" si="143"/>
        <v>1.0002445032535812</v>
      </c>
      <c r="R1854" s="92">
        <f t="shared" ca="1" si="144"/>
        <v>17.804352157913744</v>
      </c>
    </row>
    <row r="1855" spans="1:18" x14ac:dyDescent="0.3">
      <c r="A1855" s="107">
        <v>40979.972222222219</v>
      </c>
      <c r="B1855" s="92">
        <v>18.170000000000002</v>
      </c>
      <c r="C1855" s="92">
        <v>18.11</v>
      </c>
      <c r="D1855" s="92">
        <v>17.989999999999998</v>
      </c>
      <c r="E1855" s="92">
        <v>17.829999999999998</v>
      </c>
      <c r="F1855" s="92">
        <v>17.690000000000001</v>
      </c>
      <c r="G1855" s="92">
        <v>17.57</v>
      </c>
      <c r="H1855" s="92">
        <v>17.440000000000001</v>
      </c>
      <c r="I1855" s="92">
        <v>17.329999999999998</v>
      </c>
      <c r="J1855" s="92">
        <v>17.16</v>
      </c>
      <c r="K1855" s="92">
        <v>16.73</v>
      </c>
      <c r="L1855" s="92">
        <v>17.84</v>
      </c>
      <c r="N1855" s="92">
        <f t="shared" ca="1" si="145"/>
        <v>17.54007704271833</v>
      </c>
      <c r="O1855" s="92">
        <f t="shared" si="141"/>
        <v>6.862801692469804E-2</v>
      </c>
      <c r="P1855" s="92">
        <f t="shared" si="142"/>
        <v>17.551315083249904</v>
      </c>
      <c r="Q1855" s="92">
        <f t="shared" ca="1" si="143"/>
        <v>0.99935970378981465</v>
      </c>
      <c r="R1855" s="92">
        <f t="shared" ca="1" si="144"/>
        <v>17.828577115610294</v>
      </c>
    </row>
    <row r="1856" spans="1:18" x14ac:dyDescent="0.3">
      <c r="A1856" s="107">
        <v>40979.979166666664</v>
      </c>
      <c r="B1856" s="92">
        <v>17.29</v>
      </c>
      <c r="C1856" s="92">
        <v>17.149999999999999</v>
      </c>
      <c r="D1856" s="92">
        <v>16.89</v>
      </c>
      <c r="E1856" s="92">
        <v>16.68</v>
      </c>
      <c r="F1856" s="92">
        <v>16.54</v>
      </c>
      <c r="G1856" s="92">
        <v>16.420000000000002</v>
      </c>
      <c r="H1856" s="92">
        <v>16.350000000000001</v>
      </c>
      <c r="I1856" s="92">
        <v>16.25</v>
      </c>
      <c r="J1856" s="92">
        <v>16.100000000000001</v>
      </c>
      <c r="K1856" s="92">
        <v>15.79</v>
      </c>
      <c r="L1856" s="92">
        <v>16.04</v>
      </c>
      <c r="N1856" s="92">
        <f t="shared" ca="1" si="145"/>
        <v>16.444243199710989</v>
      </c>
      <c r="O1856" s="92">
        <f t="shared" si="141"/>
        <v>3.9479393416485084E-2</v>
      </c>
      <c r="P1856" s="92">
        <f t="shared" si="142"/>
        <v>16.409952460995083</v>
      </c>
      <c r="Q1856" s="92">
        <f t="shared" ca="1" si="143"/>
        <v>1.0020896305944464</v>
      </c>
      <c r="R1856" s="92">
        <f t="shared" ca="1" si="144"/>
        <v>16.073517674734919</v>
      </c>
    </row>
    <row r="1857" spans="1:18" x14ac:dyDescent="0.3">
      <c r="A1857" s="107">
        <v>40979.986111111109</v>
      </c>
      <c r="B1857" s="92">
        <v>17.46</v>
      </c>
      <c r="C1857" s="92">
        <v>17.38</v>
      </c>
      <c r="D1857" s="92">
        <v>17.25</v>
      </c>
      <c r="E1857" s="92">
        <v>17.11</v>
      </c>
      <c r="F1857" s="92">
        <v>16.91</v>
      </c>
      <c r="G1857" s="92">
        <v>16.600000000000001</v>
      </c>
      <c r="H1857" s="92">
        <v>16.28</v>
      </c>
      <c r="I1857" s="92">
        <v>15.94</v>
      </c>
      <c r="J1857" s="92">
        <v>15.57</v>
      </c>
      <c r="K1857" s="92">
        <v>15.09</v>
      </c>
      <c r="L1857" s="92">
        <v>16.28</v>
      </c>
      <c r="N1857" s="92">
        <f t="shared" ca="1" si="145"/>
        <v>16.464884776894749</v>
      </c>
      <c r="O1857" s="92">
        <f t="shared" si="141"/>
        <v>0.17987884656827294</v>
      </c>
      <c r="P1857" s="92">
        <f t="shared" si="142"/>
        <v>16.553769167803353</v>
      </c>
      <c r="Q1857" s="92">
        <f t="shared" ca="1" si="143"/>
        <v>0.99463056479720147</v>
      </c>
      <c r="R1857" s="92">
        <f t="shared" ca="1" si="144"/>
        <v>16.192585594898443</v>
      </c>
    </row>
    <row r="1858" spans="1:18" x14ac:dyDescent="0.3">
      <c r="A1858" s="107">
        <v>40979.993055555555</v>
      </c>
      <c r="B1858" s="92">
        <v>17.7</v>
      </c>
      <c r="C1858" s="92">
        <v>17.579999999999998</v>
      </c>
      <c r="D1858" s="92">
        <v>17.41</v>
      </c>
      <c r="E1858" s="92">
        <v>17.309999999999999</v>
      </c>
      <c r="F1858" s="92">
        <v>17.21</v>
      </c>
      <c r="G1858" s="92">
        <v>17.010000000000002</v>
      </c>
      <c r="H1858" s="92">
        <v>16.72</v>
      </c>
      <c r="I1858" s="92">
        <v>16.43</v>
      </c>
      <c r="J1858" s="92">
        <v>16.149999999999999</v>
      </c>
      <c r="K1858" s="92">
        <v>15.65</v>
      </c>
      <c r="L1858" s="92">
        <v>17.3</v>
      </c>
      <c r="N1858" s="92">
        <f t="shared" ca="1" si="145"/>
        <v>16.843336602221324</v>
      </c>
      <c r="O1858" s="92">
        <f t="shared" si="141"/>
        <v>0.15890610045295422</v>
      </c>
      <c r="P1858" s="92">
        <f t="shared" si="142"/>
        <v>16.968143877750162</v>
      </c>
      <c r="Q1858" s="92">
        <f t="shared" ca="1" si="143"/>
        <v>0.99264461237316037</v>
      </c>
      <c r="R1858" s="92">
        <f t="shared" ca="1" si="144"/>
        <v>17.172751794055674</v>
      </c>
    </row>
    <row r="1859" spans="1:18" x14ac:dyDescent="0.3">
      <c r="A1859" s="107">
        <v>40980</v>
      </c>
      <c r="B1859" s="92">
        <v>17.82</v>
      </c>
      <c r="C1859" s="92">
        <v>17.649999999999999</v>
      </c>
      <c r="D1859" s="92">
        <v>17.39</v>
      </c>
      <c r="E1859" s="92">
        <v>17.09</v>
      </c>
      <c r="F1859" s="92">
        <v>16.78</v>
      </c>
      <c r="G1859" s="92">
        <v>16.48</v>
      </c>
      <c r="H1859" s="92">
        <v>16.14</v>
      </c>
      <c r="I1859" s="92">
        <v>15.83</v>
      </c>
      <c r="J1859" s="92">
        <v>15.59</v>
      </c>
      <c r="K1859" s="92">
        <v>15.09</v>
      </c>
      <c r="L1859" s="92">
        <v>16.82</v>
      </c>
      <c r="N1859" s="92">
        <f t="shared" ca="1" si="145"/>
        <v>16.423763650713553</v>
      </c>
      <c r="O1859" s="92">
        <f t="shared" ref="O1859:O1922" si="146">LN(G1859/H1859)/LN(97.5/87.5)</f>
        <v>0.19264551404364316</v>
      </c>
      <c r="P1859" s="92">
        <f t="shared" ref="P1859:P1922" si="147">G1859*POWER(96/97.5,O1859)</f>
        <v>16.430850774772402</v>
      </c>
      <c r="Q1859" s="92">
        <f t="shared" ref="Q1859:Q1922" ca="1" si="148">N1859/P1859</f>
        <v>0.99956866968387725</v>
      </c>
      <c r="R1859" s="92">
        <f t="shared" ref="R1859:R1922" ca="1" si="149">L1859*Q1859</f>
        <v>16.812745024082815</v>
      </c>
    </row>
    <row r="1860" spans="1:18" x14ac:dyDescent="0.3">
      <c r="A1860" s="107">
        <v>40980.006944444445</v>
      </c>
      <c r="B1860" s="92">
        <v>18.34</v>
      </c>
      <c r="C1860" s="92">
        <v>18.239999999999998</v>
      </c>
      <c r="D1860" s="92">
        <v>18.100000000000001</v>
      </c>
      <c r="E1860" s="92">
        <v>17.91</v>
      </c>
      <c r="F1860" s="92">
        <v>17.690000000000001</v>
      </c>
      <c r="G1860" s="92">
        <v>17.46</v>
      </c>
      <c r="H1860" s="92">
        <v>17.27</v>
      </c>
      <c r="I1860" s="92">
        <v>17.09</v>
      </c>
      <c r="J1860" s="92">
        <v>16.88</v>
      </c>
      <c r="K1860" s="92">
        <v>16.399999999999999</v>
      </c>
      <c r="L1860" s="92">
        <v>17.48</v>
      </c>
      <c r="N1860" s="92">
        <f t="shared" ca="1" si="145"/>
        <v>17.443347032561114</v>
      </c>
      <c r="O1860" s="92">
        <f t="shared" si="146"/>
        <v>0.10111168841920948</v>
      </c>
      <c r="P1860" s="92">
        <f t="shared" si="147"/>
        <v>17.432650195932833</v>
      </c>
      <c r="Q1860" s="92">
        <f t="shared" ca="1" si="148"/>
        <v>1.0006136093197566</v>
      </c>
      <c r="R1860" s="92">
        <f t="shared" ca="1" si="149"/>
        <v>17.490725890909346</v>
      </c>
    </row>
    <row r="1861" spans="1:18" x14ac:dyDescent="0.3">
      <c r="A1861" s="107">
        <v>40980.013888888891</v>
      </c>
      <c r="B1861" s="92">
        <v>19.48</v>
      </c>
      <c r="C1861" s="92">
        <v>19.39</v>
      </c>
      <c r="D1861" s="92">
        <v>19.18</v>
      </c>
      <c r="E1861" s="92">
        <v>18.89</v>
      </c>
      <c r="F1861" s="92">
        <v>18.579999999999998</v>
      </c>
      <c r="G1861" s="92">
        <v>18.329999999999998</v>
      </c>
      <c r="H1861" s="92">
        <v>18.079999999999998</v>
      </c>
      <c r="I1861" s="92">
        <v>17.8</v>
      </c>
      <c r="J1861" s="92">
        <v>17.5</v>
      </c>
      <c r="K1861" s="92">
        <v>17.09</v>
      </c>
      <c r="L1861" s="92">
        <v>19.34</v>
      </c>
      <c r="N1861" s="92">
        <f t="shared" ca="1" si="145"/>
        <v>18.293061277746173</v>
      </c>
      <c r="O1861" s="92">
        <f t="shared" si="146"/>
        <v>0.12690372408638936</v>
      </c>
      <c r="P1861" s="92">
        <f t="shared" si="147"/>
        <v>18.293970466320069</v>
      </c>
      <c r="Q1861" s="92">
        <f t="shared" ca="1" si="148"/>
        <v>0.9999503011893689</v>
      </c>
      <c r="R1861" s="92">
        <f t="shared" ca="1" si="149"/>
        <v>19.339038825002394</v>
      </c>
    </row>
    <row r="1862" spans="1:18" x14ac:dyDescent="0.3">
      <c r="A1862" s="107">
        <v>40980.055555555555</v>
      </c>
      <c r="B1862" s="92">
        <v>23.08</v>
      </c>
      <c r="C1862" s="92">
        <v>22.91</v>
      </c>
      <c r="D1862" s="92">
        <v>22.71</v>
      </c>
      <c r="E1862" s="92">
        <v>22.59</v>
      </c>
      <c r="F1862" s="92">
        <v>22.46</v>
      </c>
      <c r="G1862" s="92">
        <v>22.3</v>
      </c>
      <c r="H1862" s="92">
        <v>22.08</v>
      </c>
      <c r="I1862" s="92">
        <v>21.81</v>
      </c>
      <c r="J1862" s="92">
        <v>21.58</v>
      </c>
      <c r="K1862" s="92">
        <v>21.27</v>
      </c>
      <c r="L1862" s="92">
        <v>22.42</v>
      </c>
      <c r="N1862" s="92">
        <f t="shared" ca="1" si="145"/>
        <v>22.186387656331235</v>
      </c>
      <c r="O1862" s="92">
        <f t="shared" si="146"/>
        <v>9.1619338645330409E-2</v>
      </c>
      <c r="P1862" s="92">
        <f t="shared" si="147"/>
        <v>22.26834570955684</v>
      </c>
      <c r="Q1862" s="92">
        <f t="shared" ca="1" si="148"/>
        <v>0.99631952663684253</v>
      </c>
      <c r="R1862" s="92">
        <f t="shared" ca="1" si="149"/>
        <v>22.337483787198011</v>
      </c>
    </row>
    <row r="1863" spans="1:18" x14ac:dyDescent="0.3">
      <c r="A1863" s="107">
        <v>40980.069444444445</v>
      </c>
      <c r="B1863" s="92">
        <v>21.73</v>
      </c>
      <c r="C1863" s="92">
        <v>21.59</v>
      </c>
      <c r="D1863" s="92">
        <v>21.35</v>
      </c>
      <c r="E1863" s="92">
        <v>21.27</v>
      </c>
      <c r="F1863" s="92">
        <v>21.2</v>
      </c>
      <c r="G1863" s="92">
        <v>21.08</v>
      </c>
      <c r="H1863" s="92">
        <v>20.88</v>
      </c>
      <c r="I1863" s="92">
        <v>20.6</v>
      </c>
      <c r="J1863" s="92">
        <v>20.21</v>
      </c>
      <c r="K1863" s="92">
        <v>19.48</v>
      </c>
      <c r="L1863" s="92">
        <v>21.7</v>
      </c>
      <c r="N1863" s="92">
        <f t="shared" ca="1" si="145"/>
        <v>20.884427999357335</v>
      </c>
      <c r="O1863" s="92">
        <f t="shared" si="146"/>
        <v>8.8093936546107185E-2</v>
      </c>
      <c r="P1863" s="92">
        <f t="shared" si="147"/>
        <v>21.05122806587487</v>
      </c>
      <c r="Q1863" s="92">
        <f t="shared" ca="1" si="148"/>
        <v>0.99207646860337206</v>
      </c>
      <c r="R1863" s="92">
        <f t="shared" ca="1" si="149"/>
        <v>21.528059368693174</v>
      </c>
    </row>
    <row r="1864" spans="1:18" x14ac:dyDescent="0.3">
      <c r="A1864" s="107">
        <v>40980.076388888891</v>
      </c>
      <c r="B1864" s="92">
        <v>22.86</v>
      </c>
      <c r="C1864" s="92">
        <v>22.8</v>
      </c>
      <c r="D1864" s="92">
        <v>22.68</v>
      </c>
      <c r="E1864" s="92">
        <v>22.6</v>
      </c>
      <c r="F1864" s="92">
        <v>22.45</v>
      </c>
      <c r="G1864" s="92">
        <v>22.2</v>
      </c>
      <c r="H1864" s="92">
        <v>21.86</v>
      </c>
      <c r="I1864" s="92">
        <v>21.48</v>
      </c>
      <c r="J1864" s="92">
        <v>21.01</v>
      </c>
      <c r="K1864" s="92">
        <v>20.34</v>
      </c>
      <c r="L1864" s="92">
        <v>22.7</v>
      </c>
      <c r="N1864" s="92">
        <f t="shared" ca="1" si="145"/>
        <v>21.9677146617666</v>
      </c>
      <c r="O1864" s="92">
        <f t="shared" si="146"/>
        <v>0.14262355489980713</v>
      </c>
      <c r="P1864" s="92">
        <f t="shared" si="147"/>
        <v>22.150964214639195</v>
      </c>
      <c r="Q1864" s="92">
        <f t="shared" ca="1" si="148"/>
        <v>0.99172724261134015</v>
      </c>
      <c r="R1864" s="92">
        <f t="shared" ca="1" si="149"/>
        <v>22.51220840727742</v>
      </c>
    </row>
    <row r="1865" spans="1:18" x14ac:dyDescent="0.3">
      <c r="A1865" s="107">
        <v>40980.083333333336</v>
      </c>
      <c r="B1865" s="92">
        <v>19.07</v>
      </c>
      <c r="C1865" s="92">
        <v>18.97</v>
      </c>
      <c r="D1865" s="92">
        <v>18.73</v>
      </c>
      <c r="E1865" s="92">
        <v>18.5</v>
      </c>
      <c r="F1865" s="92">
        <v>18.3</v>
      </c>
      <c r="G1865" s="92">
        <v>18.100000000000001</v>
      </c>
      <c r="H1865" s="92">
        <v>17.850000000000001</v>
      </c>
      <c r="I1865" s="92">
        <v>17.62</v>
      </c>
      <c r="J1865" s="92">
        <v>17.440000000000001</v>
      </c>
      <c r="K1865" s="92">
        <v>17.05</v>
      </c>
      <c r="L1865" s="92">
        <v>18.399999999999999</v>
      </c>
      <c r="N1865" s="92">
        <f t="shared" ca="1" si="145"/>
        <v>18.043921941968797</v>
      </c>
      <c r="O1865" s="92">
        <f t="shared" si="146"/>
        <v>0.12852757897607717</v>
      </c>
      <c r="P1865" s="92">
        <f t="shared" si="147"/>
        <v>18.063967761298521</v>
      </c>
      <c r="Q1865" s="92">
        <f t="shared" ca="1" si="148"/>
        <v>0.99889028702915028</v>
      </c>
      <c r="R1865" s="92">
        <f t="shared" ca="1" si="149"/>
        <v>18.379581281336364</v>
      </c>
    </row>
    <row r="1866" spans="1:18" x14ac:dyDescent="0.3">
      <c r="A1866" s="107">
        <v>40980.090277777781</v>
      </c>
      <c r="B1866" s="92">
        <v>19.190000000000001</v>
      </c>
      <c r="C1866" s="92">
        <v>19.059999999999999</v>
      </c>
      <c r="D1866" s="92">
        <v>18.809999999999999</v>
      </c>
      <c r="E1866" s="92">
        <v>18.5</v>
      </c>
      <c r="F1866" s="92">
        <v>18.18</v>
      </c>
      <c r="G1866" s="92">
        <v>17.86</v>
      </c>
      <c r="H1866" s="92">
        <v>17.64</v>
      </c>
      <c r="I1866" s="92">
        <v>17.41</v>
      </c>
      <c r="J1866" s="92">
        <v>17.11</v>
      </c>
      <c r="K1866" s="92">
        <v>16.61</v>
      </c>
      <c r="L1866" s="92">
        <v>18.41</v>
      </c>
      <c r="N1866" s="92">
        <f t="shared" ca="1" si="145"/>
        <v>17.883669422277773</v>
      </c>
      <c r="O1866" s="92">
        <f t="shared" si="146"/>
        <v>0.11453760552258251</v>
      </c>
      <c r="P1866" s="92">
        <f t="shared" si="147"/>
        <v>17.828312134690336</v>
      </c>
      <c r="Q1866" s="92">
        <f t="shared" ca="1" si="148"/>
        <v>1.0031050212251851</v>
      </c>
      <c r="R1866" s="92">
        <f t="shared" ca="1" si="149"/>
        <v>18.467163440755659</v>
      </c>
    </row>
    <row r="1867" spans="1:18" x14ac:dyDescent="0.3">
      <c r="A1867" s="107">
        <v>40980.097222222219</v>
      </c>
      <c r="B1867" s="92">
        <v>18.62</v>
      </c>
      <c r="C1867" s="92">
        <v>18.399999999999999</v>
      </c>
      <c r="D1867" s="92">
        <v>18.02</v>
      </c>
      <c r="E1867" s="92">
        <v>17.71</v>
      </c>
      <c r="F1867" s="92">
        <v>17.55</v>
      </c>
      <c r="G1867" s="92">
        <v>17.46</v>
      </c>
      <c r="H1867" s="92">
        <v>17.3</v>
      </c>
      <c r="I1867" s="92">
        <v>17.079999999999998</v>
      </c>
      <c r="J1867" s="92">
        <v>16.8</v>
      </c>
      <c r="K1867" s="92">
        <v>16.34</v>
      </c>
      <c r="L1867" s="92">
        <v>17.559999999999999</v>
      </c>
      <c r="N1867" s="92">
        <f t="shared" ca="1" si="145"/>
        <v>17.388360082650504</v>
      </c>
      <c r="O1867" s="92">
        <f t="shared" si="146"/>
        <v>8.5072950298516928E-2</v>
      </c>
      <c r="P1867" s="92">
        <f t="shared" si="147"/>
        <v>17.436985670026562</v>
      </c>
      <c r="Q1867" s="92">
        <f t="shared" ca="1" si="148"/>
        <v>0.99721135359653112</v>
      </c>
      <c r="R1867" s="92">
        <f t="shared" ca="1" si="149"/>
        <v>17.511031369155084</v>
      </c>
    </row>
    <row r="1868" spans="1:18" x14ac:dyDescent="0.3">
      <c r="A1868" s="107">
        <v>40980.104166666664</v>
      </c>
      <c r="B1868" s="92">
        <v>19.260000000000002</v>
      </c>
      <c r="C1868" s="92">
        <v>19.12</v>
      </c>
      <c r="D1868" s="92">
        <v>18.86</v>
      </c>
      <c r="E1868" s="92">
        <v>18.649999999999999</v>
      </c>
      <c r="F1868" s="92">
        <v>18.489999999999998</v>
      </c>
      <c r="G1868" s="92">
        <v>18.34</v>
      </c>
      <c r="H1868" s="92">
        <v>18.100000000000001</v>
      </c>
      <c r="I1868" s="92">
        <v>17.79</v>
      </c>
      <c r="J1868" s="92">
        <v>17.54</v>
      </c>
      <c r="K1868" s="92">
        <v>17.260000000000002</v>
      </c>
      <c r="L1868" s="92">
        <v>19.12</v>
      </c>
      <c r="N1868" s="92">
        <f t="shared" ca="1" si="145"/>
        <v>18.223065627389722</v>
      </c>
      <c r="O1868" s="92">
        <f t="shared" si="146"/>
        <v>0.12172712511402489</v>
      </c>
      <c r="P1868" s="92">
        <f t="shared" si="147"/>
        <v>18.305419925211698</v>
      </c>
      <c r="Q1868" s="92">
        <f t="shared" ca="1" si="148"/>
        <v>0.9955010975897608</v>
      </c>
      <c r="R1868" s="92">
        <f t="shared" ca="1" si="149"/>
        <v>19.033980985916227</v>
      </c>
    </row>
    <row r="1869" spans="1:18" x14ac:dyDescent="0.3">
      <c r="A1869" s="107">
        <v>40980.111111111109</v>
      </c>
      <c r="B1869" s="92">
        <v>22.59</v>
      </c>
      <c r="C1869" s="92">
        <v>22.41</v>
      </c>
      <c r="D1869" s="92">
        <v>22.08</v>
      </c>
      <c r="E1869" s="92">
        <v>21.86</v>
      </c>
      <c r="F1869" s="92">
        <v>21.6</v>
      </c>
      <c r="G1869" s="92">
        <v>21.29</v>
      </c>
      <c r="H1869" s="92">
        <v>20.98</v>
      </c>
      <c r="I1869" s="92">
        <v>20.61</v>
      </c>
      <c r="J1869" s="92">
        <v>20.22</v>
      </c>
      <c r="K1869" s="92">
        <v>19.52</v>
      </c>
      <c r="L1869" s="92">
        <v>20.87</v>
      </c>
      <c r="N1869" s="92">
        <f t="shared" ca="1" si="145"/>
        <v>21.172646805523854</v>
      </c>
      <c r="O1869" s="92">
        <f t="shared" si="146"/>
        <v>0.13554560627486617</v>
      </c>
      <c r="P1869" s="92">
        <f t="shared" si="147"/>
        <v>21.24530552600644</v>
      </c>
      <c r="Q1869" s="92">
        <f t="shared" ca="1" si="148"/>
        <v>0.9965800105631033</v>
      </c>
      <c r="R1869" s="92">
        <f t="shared" ca="1" si="149"/>
        <v>20.798624820451966</v>
      </c>
    </row>
    <row r="1870" spans="1:18" x14ac:dyDescent="0.3">
      <c r="A1870" s="107">
        <v>40980.125</v>
      </c>
      <c r="B1870" s="92">
        <v>22.04</v>
      </c>
      <c r="C1870" s="92">
        <v>21.98</v>
      </c>
      <c r="D1870" s="92">
        <v>21.83</v>
      </c>
      <c r="E1870" s="92">
        <v>21.65</v>
      </c>
      <c r="F1870" s="92">
        <v>21.4</v>
      </c>
      <c r="G1870" s="92">
        <v>21.12</v>
      </c>
      <c r="H1870" s="92">
        <v>20.83</v>
      </c>
      <c r="I1870" s="92">
        <v>20.52</v>
      </c>
      <c r="J1870" s="92">
        <v>20.2</v>
      </c>
      <c r="K1870" s="92">
        <v>19.72</v>
      </c>
      <c r="L1870" s="92">
        <v>21.31</v>
      </c>
      <c r="N1870" s="92">
        <f t="shared" ca="1" si="145"/>
        <v>21.025149981494565</v>
      </c>
      <c r="O1870" s="92">
        <f t="shared" si="146"/>
        <v>0.12776772538445122</v>
      </c>
      <c r="P1870" s="92">
        <f t="shared" si="147"/>
        <v>21.078204071411076</v>
      </c>
      <c r="Q1870" s="92">
        <f t="shared" ca="1" si="148"/>
        <v>0.99748298812665592</v>
      </c>
      <c r="R1870" s="92">
        <f t="shared" ca="1" si="149"/>
        <v>21.256362476979035</v>
      </c>
    </row>
    <row r="1871" spans="1:18" x14ac:dyDescent="0.3">
      <c r="A1871" s="107">
        <v>40980.138888888891</v>
      </c>
      <c r="B1871" s="92">
        <v>21.27</v>
      </c>
      <c r="C1871" s="92">
        <v>21.2</v>
      </c>
      <c r="D1871" s="92">
        <v>20.97</v>
      </c>
      <c r="E1871" s="92">
        <v>20.66</v>
      </c>
      <c r="F1871" s="92">
        <v>20.329999999999998</v>
      </c>
      <c r="G1871" s="92">
        <v>20.03</v>
      </c>
      <c r="H1871" s="92">
        <v>19.7</v>
      </c>
      <c r="I1871" s="92">
        <v>19.28</v>
      </c>
      <c r="J1871" s="92">
        <v>18.87</v>
      </c>
      <c r="K1871" s="92">
        <v>18.32</v>
      </c>
      <c r="L1871" s="92">
        <v>20.68</v>
      </c>
      <c r="N1871" s="92">
        <f t="shared" ca="1" si="145"/>
        <v>19.915670961442146</v>
      </c>
      <c r="O1871" s="92">
        <f t="shared" si="146"/>
        <v>0.15351597481050297</v>
      </c>
      <c r="P1871" s="92">
        <f t="shared" si="147"/>
        <v>19.982382480265247</v>
      </c>
      <c r="Q1871" s="92">
        <f t="shared" ca="1" si="148"/>
        <v>0.99666148323959936</v>
      </c>
      <c r="R1871" s="92">
        <f t="shared" ca="1" si="149"/>
        <v>20.610959473394914</v>
      </c>
    </row>
    <row r="1872" spans="1:18" x14ac:dyDescent="0.3">
      <c r="A1872" s="107">
        <v>40980.145833333336</v>
      </c>
      <c r="B1872" s="92">
        <v>19.79</v>
      </c>
      <c r="C1872" s="92">
        <v>19.73</v>
      </c>
      <c r="D1872" s="92">
        <v>19.61</v>
      </c>
      <c r="E1872" s="92">
        <v>19.510000000000002</v>
      </c>
      <c r="F1872" s="92">
        <v>19.45</v>
      </c>
      <c r="G1872" s="92">
        <v>19.27</v>
      </c>
      <c r="H1872" s="92">
        <v>18.989999999999998</v>
      </c>
      <c r="I1872" s="92">
        <v>18.8</v>
      </c>
      <c r="J1872" s="92">
        <v>18.63</v>
      </c>
      <c r="K1872" s="92">
        <v>18.05</v>
      </c>
      <c r="L1872" s="92">
        <v>19.52</v>
      </c>
      <c r="N1872" s="92">
        <f t="shared" ca="1" si="145"/>
        <v>19.133601419983897</v>
      </c>
      <c r="O1872" s="92">
        <f t="shared" si="146"/>
        <v>0.13525989043559283</v>
      </c>
      <c r="P1872" s="92">
        <f t="shared" si="147"/>
        <v>19.22963133084766</v>
      </c>
      <c r="Q1872" s="92">
        <f t="shared" ca="1" si="148"/>
        <v>0.99500614914495455</v>
      </c>
      <c r="R1872" s="92">
        <f t="shared" ca="1" si="149"/>
        <v>19.422520031309514</v>
      </c>
    </row>
    <row r="1873" spans="1:18" x14ac:dyDescent="0.3">
      <c r="A1873" s="107">
        <v>40980.229166666664</v>
      </c>
      <c r="B1873" s="92">
        <v>22.92</v>
      </c>
      <c r="C1873" s="92">
        <v>22.83</v>
      </c>
      <c r="D1873" s="92">
        <v>22.58</v>
      </c>
      <c r="E1873" s="92">
        <v>22.37</v>
      </c>
      <c r="F1873" s="92">
        <v>22.12</v>
      </c>
      <c r="G1873" s="92">
        <v>21.73</v>
      </c>
      <c r="H1873" s="92">
        <v>21.31</v>
      </c>
      <c r="I1873" s="92">
        <v>20.98</v>
      </c>
      <c r="J1873" s="92">
        <v>20.61</v>
      </c>
      <c r="K1873" s="92">
        <v>20.05</v>
      </c>
      <c r="L1873" s="92">
        <v>22.27</v>
      </c>
      <c r="N1873" s="92">
        <f t="shared" ca="1" si="145"/>
        <v>21.611158821648498</v>
      </c>
      <c r="O1873" s="92">
        <f t="shared" si="146"/>
        <v>0.1803595012835042</v>
      </c>
      <c r="P1873" s="92">
        <f t="shared" si="147"/>
        <v>21.669320685806216</v>
      </c>
      <c r="Q1873" s="92">
        <f t="shared" ca="1" si="148"/>
        <v>0.99731593504932459</v>
      </c>
      <c r="R1873" s="92">
        <f t="shared" ca="1" si="149"/>
        <v>22.21022587354846</v>
      </c>
    </row>
    <row r="1874" spans="1:18" x14ac:dyDescent="0.3">
      <c r="A1874" s="107">
        <v>40980.256944444445</v>
      </c>
      <c r="B1874" s="92">
        <v>19.440000000000001</v>
      </c>
      <c r="C1874" s="92">
        <v>19.36</v>
      </c>
      <c r="D1874" s="92">
        <v>19.12</v>
      </c>
      <c r="E1874" s="92">
        <v>18.899999999999999</v>
      </c>
      <c r="F1874" s="92">
        <v>18.690000000000001</v>
      </c>
      <c r="G1874" s="92">
        <v>18.43</v>
      </c>
      <c r="H1874" s="92">
        <v>18.13</v>
      </c>
      <c r="I1874" s="92">
        <v>17.78</v>
      </c>
      <c r="J1874" s="92">
        <v>17.37</v>
      </c>
      <c r="K1874" s="92">
        <v>16.59</v>
      </c>
      <c r="L1874" s="92">
        <v>18.3</v>
      </c>
      <c r="N1874" s="92">
        <f t="shared" ca="1" si="145"/>
        <v>18.277239468785972</v>
      </c>
      <c r="O1874" s="92">
        <f t="shared" si="146"/>
        <v>0.15166069000980609</v>
      </c>
      <c r="P1874" s="92">
        <f t="shared" si="147"/>
        <v>18.386715056698179</v>
      </c>
      <c r="Q1874" s="92">
        <f t="shared" ca="1" si="148"/>
        <v>0.99404594091034626</v>
      </c>
      <c r="R1874" s="92">
        <f t="shared" ca="1" si="149"/>
        <v>18.191040718659337</v>
      </c>
    </row>
    <row r="1875" spans="1:18" x14ac:dyDescent="0.3">
      <c r="A1875" s="107">
        <v>40980.284722222219</v>
      </c>
      <c r="B1875" s="92">
        <v>22.51</v>
      </c>
      <c r="C1875" s="92">
        <v>22.42</v>
      </c>
      <c r="D1875" s="92">
        <v>22.17</v>
      </c>
      <c r="E1875" s="92">
        <v>21.84</v>
      </c>
      <c r="F1875" s="92">
        <v>21.58</v>
      </c>
      <c r="G1875" s="92">
        <v>21.37</v>
      </c>
      <c r="H1875" s="92">
        <v>21.18</v>
      </c>
      <c r="I1875" s="92">
        <v>21.04</v>
      </c>
      <c r="J1875" s="92">
        <v>20.86</v>
      </c>
      <c r="K1875" s="92">
        <v>20.260000000000002</v>
      </c>
      <c r="L1875" s="92">
        <v>22</v>
      </c>
      <c r="N1875" s="92">
        <f t="shared" ca="1" si="145"/>
        <v>21.393781175816933</v>
      </c>
      <c r="O1875" s="92">
        <f t="shared" si="146"/>
        <v>8.252872490535379E-2</v>
      </c>
      <c r="P1875" s="92">
        <f t="shared" si="147"/>
        <v>21.342673700553551</v>
      </c>
      <c r="Q1875" s="92">
        <f t="shared" ca="1" si="148"/>
        <v>1.0023946144696041</v>
      </c>
      <c r="R1875" s="92">
        <f t="shared" ca="1" si="149"/>
        <v>22.052681518331291</v>
      </c>
    </row>
    <row r="1876" spans="1:18" x14ac:dyDescent="0.3">
      <c r="A1876" s="107">
        <v>40980.291666666664</v>
      </c>
      <c r="B1876" s="92">
        <v>23.02</v>
      </c>
      <c r="C1876" s="92">
        <v>22.88</v>
      </c>
      <c r="D1876" s="92">
        <v>22.63</v>
      </c>
      <c r="E1876" s="92">
        <v>22.41</v>
      </c>
      <c r="F1876" s="92">
        <v>22.25</v>
      </c>
      <c r="G1876" s="92">
        <v>22.05</v>
      </c>
      <c r="H1876" s="92">
        <v>21.86</v>
      </c>
      <c r="I1876" s="92">
        <v>21.76</v>
      </c>
      <c r="J1876" s="92">
        <v>21.52</v>
      </c>
      <c r="K1876" s="92">
        <v>20.81</v>
      </c>
      <c r="L1876" s="92">
        <v>23.01</v>
      </c>
      <c r="N1876" s="92">
        <f t="shared" ca="1" si="145"/>
        <v>22.021970192680534</v>
      </c>
      <c r="O1876" s="92">
        <f t="shared" si="146"/>
        <v>7.997257620874558E-2</v>
      </c>
      <c r="P1876" s="92">
        <f t="shared" si="147"/>
        <v>22.022676932817429</v>
      </c>
      <c r="Q1876" s="92">
        <f t="shared" ca="1" si="148"/>
        <v>0.99996790852723982</v>
      </c>
      <c r="R1876" s="92">
        <f t="shared" ca="1" si="149"/>
        <v>23.009261575211791</v>
      </c>
    </row>
    <row r="1877" spans="1:18" x14ac:dyDescent="0.3">
      <c r="A1877" s="107">
        <v>40980.298611111109</v>
      </c>
      <c r="B1877" s="92">
        <v>20.14</v>
      </c>
      <c r="C1877" s="92">
        <v>20</v>
      </c>
      <c r="D1877" s="92">
        <v>19.75</v>
      </c>
      <c r="E1877" s="92">
        <v>19.48</v>
      </c>
      <c r="F1877" s="92">
        <v>19.239999999999998</v>
      </c>
      <c r="G1877" s="92">
        <v>18.95</v>
      </c>
      <c r="H1877" s="92">
        <v>18.670000000000002</v>
      </c>
      <c r="I1877" s="92">
        <v>18.5</v>
      </c>
      <c r="J1877" s="92">
        <v>18.350000000000001</v>
      </c>
      <c r="K1877" s="92">
        <v>17.989999999999998</v>
      </c>
      <c r="L1877" s="92">
        <v>20.27</v>
      </c>
      <c r="N1877" s="92">
        <f t="shared" ca="1" si="145"/>
        <v>18.960213166718002</v>
      </c>
      <c r="O1877" s="92">
        <f t="shared" si="146"/>
        <v>0.13756104674190361</v>
      </c>
      <c r="P1877" s="92">
        <f t="shared" si="147"/>
        <v>18.909627036629107</v>
      </c>
      <c r="Q1877" s="92">
        <f t="shared" ca="1" si="148"/>
        <v>1.0026751521852286</v>
      </c>
      <c r="R1877" s="92">
        <f t="shared" ca="1" si="149"/>
        <v>20.324225334794583</v>
      </c>
    </row>
    <row r="1878" spans="1:18" x14ac:dyDescent="0.3">
      <c r="A1878" s="107">
        <v>40980.305555555555</v>
      </c>
      <c r="B1878" s="92">
        <v>18.239999999999998</v>
      </c>
      <c r="C1878" s="92">
        <v>18.170000000000002</v>
      </c>
      <c r="D1878" s="92">
        <v>18.02</v>
      </c>
      <c r="E1878" s="92">
        <v>17.82</v>
      </c>
      <c r="F1878" s="92">
        <v>17.62</v>
      </c>
      <c r="G1878" s="92">
        <v>17.350000000000001</v>
      </c>
      <c r="H1878" s="92">
        <v>17.12</v>
      </c>
      <c r="I1878" s="92">
        <v>16.95</v>
      </c>
      <c r="J1878" s="92">
        <v>16.809999999999999</v>
      </c>
      <c r="K1878" s="92">
        <v>16.48</v>
      </c>
      <c r="L1878" s="92">
        <v>18.32</v>
      </c>
      <c r="N1878" s="92">
        <f t="shared" ca="1" si="145"/>
        <v>17.351940849746342</v>
      </c>
      <c r="O1878" s="92">
        <f t="shared" si="146"/>
        <v>0.12332218476672224</v>
      </c>
      <c r="P1878" s="92">
        <f t="shared" si="147"/>
        <v>17.316858317495537</v>
      </c>
      <c r="Q1878" s="92">
        <f t="shared" ca="1" si="148"/>
        <v>1.0020259178430397</v>
      </c>
      <c r="R1878" s="92">
        <f t="shared" ca="1" si="149"/>
        <v>18.35711481488449</v>
      </c>
    </row>
    <row r="1879" spans="1:18" x14ac:dyDescent="0.3">
      <c r="A1879" s="107">
        <v>40980.3125</v>
      </c>
      <c r="B1879" s="92">
        <v>19.22</v>
      </c>
      <c r="C1879" s="92">
        <v>19.13</v>
      </c>
      <c r="D1879" s="92">
        <v>18.96</v>
      </c>
      <c r="E1879" s="92">
        <v>18.809999999999999</v>
      </c>
      <c r="F1879" s="92">
        <v>18.53</v>
      </c>
      <c r="G1879" s="92">
        <v>18.170000000000002</v>
      </c>
      <c r="H1879" s="92">
        <v>17.93</v>
      </c>
      <c r="I1879" s="92">
        <v>17.809999999999999</v>
      </c>
      <c r="J1879" s="92">
        <v>17.61</v>
      </c>
      <c r="K1879" s="92">
        <v>17.04</v>
      </c>
      <c r="L1879" s="92">
        <v>18.34</v>
      </c>
      <c r="N1879" s="92">
        <f t="shared" ca="1" si="145"/>
        <v>18.21160003861435</v>
      </c>
      <c r="O1879" s="92">
        <f t="shared" si="146"/>
        <v>0.12287361919711236</v>
      </c>
      <c r="P1879" s="92">
        <f t="shared" si="147"/>
        <v>18.135418092026068</v>
      </c>
      <c r="Q1879" s="92">
        <f t="shared" ca="1" si="148"/>
        <v>1.0042007273392708</v>
      </c>
      <c r="R1879" s="92">
        <f t="shared" ca="1" si="149"/>
        <v>18.417041339402225</v>
      </c>
    </row>
    <row r="1880" spans="1:18" x14ac:dyDescent="0.3">
      <c r="A1880" s="107">
        <v>40980.319444444445</v>
      </c>
      <c r="B1880" s="92">
        <v>20.440000000000001</v>
      </c>
      <c r="C1880" s="92">
        <v>20.350000000000001</v>
      </c>
      <c r="D1880" s="92">
        <v>20.190000000000001</v>
      </c>
      <c r="E1880" s="92">
        <v>20</v>
      </c>
      <c r="F1880" s="92">
        <v>19.829999999999998</v>
      </c>
      <c r="G1880" s="92">
        <v>19.72</v>
      </c>
      <c r="H1880" s="92">
        <v>19.59</v>
      </c>
      <c r="I1880" s="92">
        <v>19.41</v>
      </c>
      <c r="J1880" s="92">
        <v>19.149999999999999</v>
      </c>
      <c r="K1880" s="92">
        <v>18.7</v>
      </c>
      <c r="L1880" s="92">
        <v>19.78</v>
      </c>
      <c r="N1880" s="92">
        <f t="shared" ca="1" si="145"/>
        <v>19.66113096433595</v>
      </c>
      <c r="O1880" s="92">
        <f t="shared" si="146"/>
        <v>6.1120951126693419E-2</v>
      </c>
      <c r="P1880" s="92">
        <f t="shared" si="147"/>
        <v>19.701321575546547</v>
      </c>
      <c r="Q1880" s="92">
        <f t="shared" ca="1" si="148"/>
        <v>0.9979600043044583</v>
      </c>
      <c r="R1880" s="92">
        <f t="shared" ca="1" si="149"/>
        <v>19.739648885142188</v>
      </c>
    </row>
    <row r="1881" spans="1:18" x14ac:dyDescent="0.3">
      <c r="A1881" s="107">
        <v>40980.326388888891</v>
      </c>
      <c r="B1881" s="92">
        <v>19.43</v>
      </c>
      <c r="C1881" s="92">
        <v>19.27</v>
      </c>
      <c r="D1881" s="92">
        <v>19.010000000000002</v>
      </c>
      <c r="E1881" s="92">
        <v>18.86</v>
      </c>
      <c r="F1881" s="92">
        <v>18.72</v>
      </c>
      <c r="G1881" s="92">
        <v>18.440000000000001</v>
      </c>
      <c r="H1881" s="92">
        <v>18.12</v>
      </c>
      <c r="I1881" s="92">
        <v>17.93</v>
      </c>
      <c r="J1881" s="92">
        <v>17.71</v>
      </c>
      <c r="K1881" s="92">
        <v>17.18</v>
      </c>
      <c r="L1881" s="92">
        <v>19.010000000000002</v>
      </c>
      <c r="N1881" s="92">
        <f t="shared" ca="1" si="145"/>
        <v>18.355707453857804</v>
      </c>
      <c r="O1881" s="92">
        <f t="shared" si="146"/>
        <v>0.16177190296222804</v>
      </c>
      <c r="P1881" s="92">
        <f t="shared" si="147"/>
        <v>18.393807818434372</v>
      </c>
      <c r="Q1881" s="92">
        <f t="shared" ca="1" si="148"/>
        <v>0.99792863093098194</v>
      </c>
      <c r="R1881" s="92">
        <f t="shared" ca="1" si="149"/>
        <v>18.970623273997969</v>
      </c>
    </row>
    <row r="1882" spans="1:18" x14ac:dyDescent="0.3">
      <c r="A1882" s="107">
        <v>40980.333333333336</v>
      </c>
      <c r="B1882" s="92">
        <v>18.350000000000001</v>
      </c>
      <c r="C1882" s="92">
        <v>18.27</v>
      </c>
      <c r="D1882" s="92">
        <v>18.170000000000002</v>
      </c>
      <c r="E1882" s="92">
        <v>18.13</v>
      </c>
      <c r="F1882" s="92">
        <v>18.059999999999999</v>
      </c>
      <c r="G1882" s="92">
        <v>17.95</v>
      </c>
      <c r="H1882" s="92">
        <v>17.75</v>
      </c>
      <c r="I1882" s="92">
        <v>17.399999999999999</v>
      </c>
      <c r="J1882" s="92">
        <v>16.95</v>
      </c>
      <c r="K1882" s="92">
        <v>16.23</v>
      </c>
      <c r="L1882" s="92">
        <v>18.09</v>
      </c>
      <c r="N1882" s="92">
        <f t="shared" ca="1" si="145"/>
        <v>17.705407883200678</v>
      </c>
      <c r="O1882" s="92">
        <f t="shared" si="146"/>
        <v>0.10354151976495286</v>
      </c>
      <c r="P1882" s="92">
        <f t="shared" si="147"/>
        <v>17.921207496567551</v>
      </c>
      <c r="Q1882" s="92">
        <f t="shared" ca="1" si="148"/>
        <v>0.98795842225429265</v>
      </c>
      <c r="R1882" s="92">
        <f t="shared" ca="1" si="149"/>
        <v>17.872167858580156</v>
      </c>
    </row>
    <row r="1883" spans="1:18" x14ac:dyDescent="0.3">
      <c r="A1883" s="107">
        <v>40980.347222222219</v>
      </c>
      <c r="B1883" s="92">
        <v>18.02</v>
      </c>
      <c r="C1883" s="92">
        <v>17.899999999999999</v>
      </c>
      <c r="D1883" s="92">
        <v>17.739999999999998</v>
      </c>
      <c r="E1883" s="92">
        <v>17.68</v>
      </c>
      <c r="F1883" s="92">
        <v>17.7</v>
      </c>
      <c r="G1883" s="92">
        <v>17.68</v>
      </c>
      <c r="H1883" s="92">
        <v>17.59</v>
      </c>
      <c r="I1883" s="92">
        <v>17.48</v>
      </c>
      <c r="J1883" s="92">
        <v>17.34</v>
      </c>
      <c r="K1883" s="92">
        <v>17.09</v>
      </c>
      <c r="L1883" s="92">
        <v>17.98</v>
      </c>
      <c r="N1883" s="92">
        <f t="shared" ca="1" si="145"/>
        <v>17.585731371010397</v>
      </c>
      <c r="O1883" s="92">
        <f t="shared" si="146"/>
        <v>4.7161347413060488E-2</v>
      </c>
      <c r="P1883" s="92">
        <f t="shared" si="147"/>
        <v>17.667077138731436</v>
      </c>
      <c r="Q1883" s="92">
        <f t="shared" ca="1" si="148"/>
        <v>0.99539562956100391</v>
      </c>
      <c r="R1883" s="92">
        <f t="shared" ca="1" si="149"/>
        <v>17.897213419506851</v>
      </c>
    </row>
    <row r="1884" spans="1:18" x14ac:dyDescent="0.3">
      <c r="A1884" s="107">
        <v>40980.354166666664</v>
      </c>
      <c r="B1884" s="92">
        <v>19.52</v>
      </c>
      <c r="C1884" s="92">
        <v>19.440000000000001</v>
      </c>
      <c r="D1884" s="92">
        <v>19.38</v>
      </c>
      <c r="E1884" s="92">
        <v>19.3</v>
      </c>
      <c r="F1884" s="92">
        <v>19.190000000000001</v>
      </c>
      <c r="G1884" s="92">
        <v>19.079999999999998</v>
      </c>
      <c r="H1884" s="92">
        <v>18.93</v>
      </c>
      <c r="I1884" s="92">
        <v>18.88</v>
      </c>
      <c r="J1884" s="92">
        <v>18.829999999999998</v>
      </c>
      <c r="K1884" s="92">
        <v>18.22</v>
      </c>
      <c r="L1884" s="92">
        <v>18.68</v>
      </c>
      <c r="N1884" s="92">
        <f t="shared" ca="1" si="145"/>
        <v>19.045457007396038</v>
      </c>
      <c r="O1884" s="92">
        <f t="shared" si="146"/>
        <v>7.2936321490033623E-2</v>
      </c>
      <c r="P1884" s="92">
        <f t="shared" si="147"/>
        <v>19.058436180873265</v>
      </c>
      <c r="Q1884" s="92">
        <f t="shared" ca="1" si="148"/>
        <v>0.99931898014327891</v>
      </c>
      <c r="R1884" s="92">
        <f t="shared" ca="1" si="149"/>
        <v>18.66727854907645</v>
      </c>
    </row>
    <row r="1885" spans="1:18" x14ac:dyDescent="0.3">
      <c r="A1885" s="107">
        <v>40980.388888888891</v>
      </c>
      <c r="B1885" s="92">
        <v>20.25</v>
      </c>
      <c r="C1885" s="92">
        <v>20.18</v>
      </c>
      <c r="D1885" s="92">
        <v>20</v>
      </c>
      <c r="E1885" s="92">
        <v>19.809999999999999</v>
      </c>
      <c r="F1885" s="92">
        <v>19.600000000000001</v>
      </c>
      <c r="G1885" s="92">
        <v>19.36</v>
      </c>
      <c r="H1885" s="92">
        <v>19.13</v>
      </c>
      <c r="I1885" s="92">
        <v>18.91</v>
      </c>
      <c r="J1885" s="92">
        <v>18.57</v>
      </c>
      <c r="K1885" s="92">
        <v>17.97</v>
      </c>
      <c r="L1885" s="92">
        <v>20.02</v>
      </c>
      <c r="N1885" s="92">
        <f t="shared" ca="1" si="145"/>
        <v>19.286047766212505</v>
      </c>
      <c r="O1885" s="92">
        <f t="shared" si="146"/>
        <v>0.11044175679054252</v>
      </c>
      <c r="P1885" s="92">
        <f t="shared" si="147"/>
        <v>19.326878051778063</v>
      </c>
      <c r="Q1885" s="92">
        <f t="shared" ca="1" si="148"/>
        <v>0.99788738328786619</v>
      </c>
      <c r="R1885" s="92">
        <f t="shared" ca="1" si="149"/>
        <v>19.977705413423081</v>
      </c>
    </row>
    <row r="1886" spans="1:18" x14ac:dyDescent="0.3">
      <c r="A1886" s="107">
        <v>40980.395833333336</v>
      </c>
      <c r="B1886" s="92">
        <v>18.96</v>
      </c>
      <c r="C1886" s="92">
        <v>18.86</v>
      </c>
      <c r="D1886" s="92">
        <v>18.760000000000002</v>
      </c>
      <c r="E1886" s="92">
        <v>18.690000000000001</v>
      </c>
      <c r="F1886" s="92">
        <v>18.579999999999998</v>
      </c>
      <c r="G1886" s="92">
        <v>18.47</v>
      </c>
      <c r="H1886" s="92">
        <v>18.37</v>
      </c>
      <c r="I1886" s="92">
        <v>18.27</v>
      </c>
      <c r="J1886" s="92">
        <v>18.100000000000001</v>
      </c>
      <c r="K1886" s="92">
        <v>17.739999999999998</v>
      </c>
      <c r="L1886" s="92">
        <v>19.149999999999999</v>
      </c>
      <c r="N1886" s="92">
        <f t="shared" ca="1" si="145"/>
        <v>18.433831248275236</v>
      </c>
      <c r="O1886" s="92">
        <f t="shared" si="146"/>
        <v>5.0168331473013972E-2</v>
      </c>
      <c r="P1886" s="92">
        <f t="shared" si="147"/>
        <v>18.455639265693236</v>
      </c>
      <c r="Q1886" s="92">
        <f t="shared" ca="1" si="148"/>
        <v>0.99881835480721937</v>
      </c>
      <c r="R1886" s="92">
        <f t="shared" ca="1" si="149"/>
        <v>19.12737149455825</v>
      </c>
    </row>
    <row r="1887" spans="1:18" x14ac:dyDescent="0.3">
      <c r="A1887" s="107">
        <v>40980.4375</v>
      </c>
      <c r="B1887" s="92">
        <v>18.8</v>
      </c>
      <c r="C1887" s="92">
        <v>18.71</v>
      </c>
      <c r="D1887" s="92">
        <v>18.55</v>
      </c>
      <c r="E1887" s="92">
        <v>18.48</v>
      </c>
      <c r="F1887" s="92">
        <v>18.420000000000002</v>
      </c>
      <c r="G1887" s="92">
        <v>18.34</v>
      </c>
      <c r="H1887" s="92">
        <v>18.14</v>
      </c>
      <c r="I1887" s="92">
        <v>17.79</v>
      </c>
      <c r="J1887" s="92">
        <v>17.440000000000001</v>
      </c>
      <c r="K1887" s="92">
        <v>16.97</v>
      </c>
      <c r="L1887" s="92">
        <v>18.68</v>
      </c>
      <c r="N1887" s="92">
        <f t="shared" ca="1" si="145"/>
        <v>18.119096175212615</v>
      </c>
      <c r="O1887" s="92">
        <f t="shared" si="146"/>
        <v>0.10132759373772329</v>
      </c>
      <c r="P1887" s="92">
        <f t="shared" si="147"/>
        <v>18.311210445031303</v>
      </c>
      <c r="Q1887" s="92">
        <f t="shared" ca="1" si="148"/>
        <v>0.98950837955822746</v>
      </c>
      <c r="R1887" s="92">
        <f t="shared" ca="1" si="149"/>
        <v>18.484016530147688</v>
      </c>
    </row>
    <row r="1888" spans="1:18" x14ac:dyDescent="0.3">
      <c r="A1888" s="107">
        <v>40980.444444444445</v>
      </c>
      <c r="B1888" s="92">
        <v>18.100000000000001</v>
      </c>
      <c r="C1888" s="92">
        <v>17.989999999999998</v>
      </c>
      <c r="D1888" s="92">
        <v>17.84</v>
      </c>
      <c r="E1888" s="92">
        <v>17.73</v>
      </c>
      <c r="F1888" s="92">
        <v>17.63</v>
      </c>
      <c r="G1888" s="92">
        <v>17.45</v>
      </c>
      <c r="H1888" s="92">
        <v>17.22</v>
      </c>
      <c r="I1888" s="92">
        <v>16.96</v>
      </c>
      <c r="J1888" s="92">
        <v>16.59</v>
      </c>
      <c r="K1888" s="92">
        <v>16.04</v>
      </c>
      <c r="L1888" s="92">
        <v>17.63</v>
      </c>
      <c r="N1888" s="92">
        <f t="shared" ca="1" si="145"/>
        <v>17.292979613080636</v>
      </c>
      <c r="O1888" s="92">
        <f t="shared" si="146"/>
        <v>0.1226107580943997</v>
      </c>
      <c r="P1888" s="92">
        <f t="shared" si="147"/>
        <v>17.416859407651813</v>
      </c>
      <c r="Q1888" s="92">
        <f t="shared" ca="1" si="148"/>
        <v>0.99288736323399651</v>
      </c>
      <c r="R1888" s="92">
        <f t="shared" ca="1" si="149"/>
        <v>17.504604213815359</v>
      </c>
    </row>
    <row r="1889" spans="1:18" x14ac:dyDescent="0.3">
      <c r="A1889" s="107">
        <v>40980.451388888891</v>
      </c>
      <c r="B1889" s="92">
        <v>19.03</v>
      </c>
      <c r="C1889" s="92">
        <v>19</v>
      </c>
      <c r="D1889" s="92">
        <v>18.91</v>
      </c>
      <c r="E1889" s="92">
        <v>18.73</v>
      </c>
      <c r="F1889" s="92">
        <v>18.559999999999999</v>
      </c>
      <c r="G1889" s="92">
        <v>18.43</v>
      </c>
      <c r="H1889" s="92">
        <v>18.3</v>
      </c>
      <c r="I1889" s="92">
        <v>18.2</v>
      </c>
      <c r="J1889" s="92">
        <v>18.09</v>
      </c>
      <c r="K1889" s="92">
        <v>17.71</v>
      </c>
      <c r="L1889" s="92">
        <v>18.899999999999999</v>
      </c>
      <c r="N1889" s="92">
        <f t="shared" ca="1" si="145"/>
        <v>18.430565759228074</v>
      </c>
      <c r="O1889" s="92">
        <f t="shared" si="146"/>
        <v>6.5414262524345262E-2</v>
      </c>
      <c r="P1889" s="92">
        <f t="shared" si="147"/>
        <v>18.411317862737402</v>
      </c>
      <c r="Q1889" s="92">
        <f t="shared" ca="1" si="148"/>
        <v>1.0010454382806364</v>
      </c>
      <c r="R1889" s="92">
        <f t="shared" ca="1" si="149"/>
        <v>18.919758783504026</v>
      </c>
    </row>
    <row r="1890" spans="1:18" x14ac:dyDescent="0.3">
      <c r="A1890" s="107">
        <v>40980.458333333336</v>
      </c>
      <c r="B1890" s="92">
        <v>17.78</v>
      </c>
      <c r="C1890" s="92">
        <v>17.68</v>
      </c>
      <c r="D1890" s="92">
        <v>17.510000000000002</v>
      </c>
      <c r="E1890" s="92">
        <v>17.29</v>
      </c>
      <c r="F1890" s="92">
        <v>17.14</v>
      </c>
      <c r="G1890" s="92">
        <v>17.09</v>
      </c>
      <c r="H1890" s="92">
        <v>17.05</v>
      </c>
      <c r="I1890" s="92">
        <v>16.97</v>
      </c>
      <c r="J1890" s="92">
        <v>16.77</v>
      </c>
      <c r="K1890" s="92">
        <v>16.29</v>
      </c>
      <c r="L1890" s="92">
        <v>17.510000000000002</v>
      </c>
      <c r="N1890" s="92">
        <f t="shared" ca="1" si="145"/>
        <v>17.087290568325646</v>
      </c>
      <c r="O1890" s="92">
        <f t="shared" si="146"/>
        <v>2.1654336706099429E-2</v>
      </c>
      <c r="P1890" s="92">
        <f t="shared" si="147"/>
        <v>17.084263288211186</v>
      </c>
      <c r="Q1890" s="92">
        <f t="shared" ca="1" si="148"/>
        <v>1.0001771969948829</v>
      </c>
      <c r="R1890" s="92">
        <f t="shared" ca="1" si="149"/>
        <v>17.513102719380402</v>
      </c>
    </row>
    <row r="1891" spans="1:18" x14ac:dyDescent="0.3">
      <c r="A1891" s="107">
        <v>40980.465277777781</v>
      </c>
      <c r="B1891" s="92">
        <v>18.48</v>
      </c>
      <c r="C1891" s="92">
        <v>18.420000000000002</v>
      </c>
      <c r="D1891" s="92">
        <v>18.309999999999999</v>
      </c>
      <c r="E1891" s="92">
        <v>18.13</v>
      </c>
      <c r="F1891" s="92">
        <v>17.899999999999999</v>
      </c>
      <c r="G1891" s="92">
        <v>17.739999999999998</v>
      </c>
      <c r="H1891" s="92">
        <v>17.61</v>
      </c>
      <c r="I1891" s="92">
        <v>17.420000000000002</v>
      </c>
      <c r="J1891" s="92">
        <v>17.149999999999999</v>
      </c>
      <c r="K1891" s="92">
        <v>16.7</v>
      </c>
      <c r="L1891" s="92">
        <v>18.79</v>
      </c>
      <c r="N1891" s="92">
        <f t="shared" ca="1" si="145"/>
        <v>17.709038121521779</v>
      </c>
      <c r="O1891" s="92">
        <f t="shared" si="146"/>
        <v>6.7967939494576315E-2</v>
      </c>
      <c r="P1891" s="92">
        <f t="shared" si="147"/>
        <v>17.721315654151347</v>
      </c>
      <c r="Q1891" s="92">
        <f t="shared" ca="1" si="148"/>
        <v>0.99930718842386335</v>
      </c>
      <c r="R1891" s="92">
        <f t="shared" ca="1" si="149"/>
        <v>18.77698207048439</v>
      </c>
    </row>
    <row r="1892" spans="1:18" x14ac:dyDescent="0.3">
      <c r="A1892" s="107">
        <v>40980.472222222219</v>
      </c>
      <c r="B1892" s="92">
        <v>17.72</v>
      </c>
      <c r="C1892" s="92">
        <v>17.670000000000002</v>
      </c>
      <c r="D1892" s="92">
        <v>17.5</v>
      </c>
      <c r="E1892" s="92">
        <v>17.27</v>
      </c>
      <c r="F1892" s="92">
        <v>17.079999999999998</v>
      </c>
      <c r="G1892" s="92">
        <v>16.93</v>
      </c>
      <c r="H1892" s="92">
        <v>16.850000000000001</v>
      </c>
      <c r="I1892" s="92">
        <v>16.73</v>
      </c>
      <c r="J1892" s="92">
        <v>16.5</v>
      </c>
      <c r="K1892" s="92">
        <v>16.02</v>
      </c>
      <c r="L1892" s="92">
        <v>17.190000000000001</v>
      </c>
      <c r="N1892" s="92">
        <f t="shared" ca="1" si="145"/>
        <v>16.944485843339084</v>
      </c>
      <c r="O1892" s="92">
        <f t="shared" si="146"/>
        <v>4.3770284132257774E-2</v>
      </c>
      <c r="P1892" s="92">
        <f t="shared" si="147"/>
        <v>16.918514816030637</v>
      </c>
      <c r="Q1892" s="92">
        <f t="shared" ca="1" si="148"/>
        <v>1.0015350654351669</v>
      </c>
      <c r="R1892" s="92">
        <f t="shared" ca="1" si="149"/>
        <v>17.216387774830519</v>
      </c>
    </row>
    <row r="1893" spans="1:18" x14ac:dyDescent="0.3">
      <c r="A1893" s="107">
        <v>40980.479166666664</v>
      </c>
      <c r="B1893" s="92">
        <v>16.309999999999999</v>
      </c>
      <c r="C1893" s="92">
        <v>16.25</v>
      </c>
      <c r="D1893" s="92">
        <v>16.18</v>
      </c>
      <c r="E1893" s="92">
        <v>16.149999999999999</v>
      </c>
      <c r="F1893" s="92">
        <v>16.100000000000001</v>
      </c>
      <c r="G1893" s="92">
        <v>15.99</v>
      </c>
      <c r="H1893" s="92">
        <v>15.88</v>
      </c>
      <c r="I1893" s="92">
        <v>15.77</v>
      </c>
      <c r="J1893" s="92">
        <v>15.55</v>
      </c>
      <c r="K1893" s="92">
        <v>14.95</v>
      </c>
      <c r="L1893" s="92">
        <v>16.48</v>
      </c>
      <c r="N1893" s="92">
        <f t="shared" ca="1" si="145"/>
        <v>15.900875948828338</v>
      </c>
      <c r="O1893" s="92">
        <f t="shared" si="146"/>
        <v>6.3791168639530979E-2</v>
      </c>
      <c r="P1893" s="92">
        <f t="shared" si="147"/>
        <v>15.974193225431851</v>
      </c>
      <c r="Q1893" s="92">
        <f t="shared" ca="1" si="148"/>
        <v>0.99541026732500093</v>
      </c>
      <c r="R1893" s="92">
        <f t="shared" ca="1" si="149"/>
        <v>16.404361205516015</v>
      </c>
    </row>
    <row r="1894" spans="1:18" x14ac:dyDescent="0.3">
      <c r="A1894" s="107">
        <v>40980.486111111109</v>
      </c>
      <c r="B1894" s="92">
        <v>16.96</v>
      </c>
      <c r="C1894" s="92">
        <v>17</v>
      </c>
      <c r="D1894" s="92">
        <v>17.079999999999998</v>
      </c>
      <c r="E1894" s="92">
        <v>17.100000000000001</v>
      </c>
      <c r="F1894" s="92">
        <v>17.11</v>
      </c>
      <c r="G1894" s="92">
        <v>17.100000000000001</v>
      </c>
      <c r="H1894" s="92">
        <v>17.010000000000002</v>
      </c>
      <c r="I1894" s="92">
        <v>16.8</v>
      </c>
      <c r="J1894" s="92">
        <v>16.57</v>
      </c>
      <c r="K1894" s="92">
        <v>16.23</v>
      </c>
      <c r="L1894" s="92">
        <v>17.440000000000001</v>
      </c>
      <c r="N1894" s="92">
        <f t="shared" ca="1" si="145"/>
        <v>16.928660213785463</v>
      </c>
      <c r="O1894" s="92">
        <f t="shared" si="146"/>
        <v>4.876520002907158E-2</v>
      </c>
      <c r="P1894" s="92">
        <f t="shared" si="147"/>
        <v>17.087076178881567</v>
      </c>
      <c r="Q1894" s="92">
        <f t="shared" ca="1" si="148"/>
        <v>0.99072890157229498</v>
      </c>
      <c r="R1894" s="92">
        <f t="shared" ca="1" si="149"/>
        <v>17.278312043420826</v>
      </c>
    </row>
    <row r="1895" spans="1:18" x14ac:dyDescent="0.3">
      <c r="A1895" s="107">
        <v>40980.493055555555</v>
      </c>
      <c r="B1895" s="92">
        <v>16.78</v>
      </c>
      <c r="C1895" s="92">
        <v>16.63</v>
      </c>
      <c r="D1895" s="92">
        <v>16.350000000000001</v>
      </c>
      <c r="E1895" s="92">
        <v>16.14</v>
      </c>
      <c r="F1895" s="92">
        <v>16</v>
      </c>
      <c r="G1895" s="92">
        <v>15.9</v>
      </c>
      <c r="H1895" s="92">
        <v>15.8</v>
      </c>
      <c r="I1895" s="92">
        <v>15.64</v>
      </c>
      <c r="J1895" s="92">
        <v>15.42</v>
      </c>
      <c r="K1895" s="92">
        <v>14.99</v>
      </c>
      <c r="L1895" s="92">
        <v>15.66</v>
      </c>
      <c r="N1895" s="92">
        <f t="shared" ca="1" si="145"/>
        <v>15.865722567667879</v>
      </c>
      <c r="O1895" s="92">
        <f t="shared" si="146"/>
        <v>5.8302931320871026E-2</v>
      </c>
      <c r="P1895" s="92">
        <f t="shared" si="147"/>
        <v>15.885633855628669</v>
      </c>
      <c r="Q1895" s="92">
        <f t="shared" ca="1" si="148"/>
        <v>0.99874658523910675</v>
      </c>
      <c r="R1895" s="92">
        <f t="shared" ca="1" si="149"/>
        <v>15.640371524844412</v>
      </c>
    </row>
    <row r="1896" spans="1:18" x14ac:dyDescent="0.3">
      <c r="A1896" s="107">
        <v>40980.5</v>
      </c>
      <c r="B1896" s="92">
        <v>14.11</v>
      </c>
      <c r="C1896" s="92">
        <v>14.01</v>
      </c>
      <c r="D1896" s="92">
        <v>13.8</v>
      </c>
      <c r="E1896" s="92">
        <v>13.54</v>
      </c>
      <c r="F1896" s="92">
        <v>13.31</v>
      </c>
      <c r="G1896" s="92">
        <v>13.07</v>
      </c>
      <c r="H1896" s="92">
        <v>12.85</v>
      </c>
      <c r="I1896" s="92">
        <v>12.67</v>
      </c>
      <c r="J1896" s="92">
        <v>12.49</v>
      </c>
      <c r="K1896" s="92">
        <v>12.23</v>
      </c>
      <c r="L1896" s="92">
        <v>13.2</v>
      </c>
      <c r="N1896" s="92">
        <f t="shared" ca="1" si="145"/>
        <v>13.077298073599271</v>
      </c>
      <c r="O1896" s="92">
        <f t="shared" si="146"/>
        <v>0.156872322004113</v>
      </c>
      <c r="P1896" s="92">
        <f t="shared" si="147"/>
        <v>13.038250063299202</v>
      </c>
      <c r="Q1896" s="92">
        <f t="shared" ca="1" si="148"/>
        <v>1.0029948812233618</v>
      </c>
      <c r="R1896" s="92">
        <f t="shared" ca="1" si="149"/>
        <v>13.239532432148374</v>
      </c>
    </row>
    <row r="1897" spans="1:18" x14ac:dyDescent="0.3">
      <c r="A1897" s="107">
        <v>40980.506944444445</v>
      </c>
      <c r="B1897" s="92">
        <v>12.68</v>
      </c>
      <c r="C1897" s="92">
        <v>12.62</v>
      </c>
      <c r="D1897" s="92">
        <v>12.39</v>
      </c>
      <c r="E1897" s="92">
        <v>12.1</v>
      </c>
      <c r="F1897" s="92">
        <v>11.91</v>
      </c>
      <c r="G1897" s="92">
        <v>11.79</v>
      </c>
      <c r="H1897" s="92">
        <v>11.73</v>
      </c>
      <c r="I1897" s="92">
        <v>11.7</v>
      </c>
      <c r="J1897" s="92">
        <v>11.56</v>
      </c>
      <c r="K1897" s="92">
        <v>11.13</v>
      </c>
      <c r="L1897" s="92">
        <v>12.26</v>
      </c>
      <c r="N1897" s="92">
        <f t="shared" ca="1" si="145"/>
        <v>11.860176446354682</v>
      </c>
      <c r="O1897" s="92">
        <f t="shared" si="146"/>
        <v>4.714797962619599E-2</v>
      </c>
      <c r="P1897" s="92">
        <f t="shared" si="147"/>
        <v>11.781384764487616</v>
      </c>
      <c r="Q1897" s="92">
        <f t="shared" ca="1" si="148"/>
        <v>1.0066878116148592</v>
      </c>
      <c r="R1897" s="92">
        <f t="shared" ca="1" si="149"/>
        <v>12.341992570398174</v>
      </c>
    </row>
    <row r="1898" spans="1:18" x14ac:dyDescent="0.3">
      <c r="A1898" s="107">
        <v>40980.513888888891</v>
      </c>
      <c r="B1898" s="92">
        <v>14.23</v>
      </c>
      <c r="C1898" s="92">
        <v>14.06</v>
      </c>
      <c r="D1898" s="92">
        <v>13.66</v>
      </c>
      <c r="E1898" s="92">
        <v>13.21</v>
      </c>
      <c r="F1898" s="92">
        <v>12.86</v>
      </c>
      <c r="G1898" s="92">
        <v>12.54</v>
      </c>
      <c r="H1898" s="92">
        <v>12.3</v>
      </c>
      <c r="I1898" s="92">
        <v>12.08</v>
      </c>
      <c r="J1898" s="92">
        <v>11.82</v>
      </c>
      <c r="K1898" s="92">
        <v>11.5</v>
      </c>
      <c r="L1898" s="92">
        <v>13.16</v>
      </c>
      <c r="N1898" s="92">
        <f t="shared" ca="1" si="145"/>
        <v>12.610544192629048</v>
      </c>
      <c r="O1898" s="92">
        <f t="shared" si="146"/>
        <v>0.17857529524271984</v>
      </c>
      <c r="P1898" s="92">
        <f t="shared" si="147"/>
        <v>12.505328963195725</v>
      </c>
      <c r="Q1898" s="92">
        <f t="shared" ca="1" si="148"/>
        <v>1.0084136314800658</v>
      </c>
      <c r="R1898" s="92">
        <f t="shared" ca="1" si="149"/>
        <v>13.270723390277666</v>
      </c>
    </row>
    <row r="1899" spans="1:18" x14ac:dyDescent="0.3">
      <c r="A1899" s="107">
        <v>40980.520833333336</v>
      </c>
      <c r="B1899" s="92">
        <v>14.14</v>
      </c>
      <c r="C1899" s="92">
        <v>14.04</v>
      </c>
      <c r="D1899" s="92">
        <v>13.85</v>
      </c>
      <c r="E1899" s="92">
        <v>13.72</v>
      </c>
      <c r="F1899" s="92">
        <v>13.59</v>
      </c>
      <c r="G1899" s="92">
        <v>13.43</v>
      </c>
      <c r="H1899" s="92">
        <v>13.27</v>
      </c>
      <c r="I1899" s="92">
        <v>13.09</v>
      </c>
      <c r="J1899" s="92">
        <v>12.87</v>
      </c>
      <c r="K1899" s="92">
        <v>12.43</v>
      </c>
      <c r="L1899" s="92">
        <v>13.78</v>
      </c>
      <c r="N1899" s="92">
        <f t="shared" ca="1" si="145"/>
        <v>13.367562289286177</v>
      </c>
      <c r="O1899" s="92">
        <f t="shared" si="146"/>
        <v>0.11075469157477823</v>
      </c>
      <c r="P1899" s="92">
        <f t="shared" si="147"/>
        <v>13.406958311237139</v>
      </c>
      <c r="Q1899" s="92">
        <f t="shared" ca="1" si="148"/>
        <v>0.99706152424461991</v>
      </c>
      <c r="R1899" s="92">
        <f t="shared" ca="1" si="149"/>
        <v>13.739507804090861</v>
      </c>
    </row>
    <row r="1900" spans="1:18" x14ac:dyDescent="0.3">
      <c r="A1900" s="107">
        <v>40980.527777777781</v>
      </c>
      <c r="B1900" s="92">
        <v>14.51</v>
      </c>
      <c r="C1900" s="92">
        <v>14.5</v>
      </c>
      <c r="D1900" s="92">
        <v>14.39</v>
      </c>
      <c r="E1900" s="92">
        <v>14.19</v>
      </c>
      <c r="F1900" s="92">
        <v>14.04</v>
      </c>
      <c r="G1900" s="92">
        <v>13.87</v>
      </c>
      <c r="H1900" s="92">
        <v>13.67</v>
      </c>
      <c r="I1900" s="92">
        <v>13.44</v>
      </c>
      <c r="J1900" s="92">
        <v>13.2</v>
      </c>
      <c r="K1900" s="92">
        <v>12.8</v>
      </c>
      <c r="L1900" s="92">
        <v>13.97</v>
      </c>
      <c r="N1900" s="92">
        <f t="shared" ca="1" si="145"/>
        <v>13.78841821402809</v>
      </c>
      <c r="O1900" s="92">
        <f t="shared" si="146"/>
        <v>0.13422144400049621</v>
      </c>
      <c r="P1900" s="92">
        <f t="shared" si="147"/>
        <v>13.84116662044555</v>
      </c>
      <c r="Q1900" s="92">
        <f t="shared" ca="1" si="148"/>
        <v>0.99618902019866284</v>
      </c>
      <c r="R1900" s="92">
        <f t="shared" ca="1" si="149"/>
        <v>13.91676061217532</v>
      </c>
    </row>
    <row r="1901" spans="1:18" x14ac:dyDescent="0.3">
      <c r="A1901" s="107">
        <v>40980.534722222219</v>
      </c>
      <c r="B1901" s="92">
        <v>14.99</v>
      </c>
      <c r="C1901" s="92">
        <v>14.88</v>
      </c>
      <c r="D1901" s="92">
        <v>14.7</v>
      </c>
      <c r="E1901" s="92">
        <v>14.51</v>
      </c>
      <c r="F1901" s="92">
        <v>14.29</v>
      </c>
      <c r="G1901" s="92">
        <v>14.02</v>
      </c>
      <c r="H1901" s="92">
        <v>13.72</v>
      </c>
      <c r="I1901" s="92">
        <v>13.45</v>
      </c>
      <c r="J1901" s="92">
        <v>13.19</v>
      </c>
      <c r="K1901" s="92">
        <v>12.72</v>
      </c>
      <c r="L1901" s="92">
        <v>14.28</v>
      </c>
      <c r="N1901" s="92">
        <f t="shared" ca="1" si="145"/>
        <v>13.935317523265525</v>
      </c>
      <c r="O1901" s="92">
        <f t="shared" si="146"/>
        <v>0.19988487933947247</v>
      </c>
      <c r="P1901" s="92">
        <f t="shared" si="147"/>
        <v>13.976618540011044</v>
      </c>
      <c r="Q1901" s="92">
        <f t="shared" ca="1" si="148"/>
        <v>0.99704499220413823</v>
      </c>
      <c r="R1901" s="92">
        <f t="shared" ca="1" si="149"/>
        <v>14.237802488675094</v>
      </c>
    </row>
    <row r="1902" spans="1:18" x14ac:dyDescent="0.3">
      <c r="A1902" s="107">
        <v>40980.541666666664</v>
      </c>
      <c r="B1902" s="92">
        <v>13.76</v>
      </c>
      <c r="C1902" s="92">
        <v>13.6</v>
      </c>
      <c r="D1902" s="92">
        <v>13.35</v>
      </c>
      <c r="E1902" s="92">
        <v>13.1</v>
      </c>
      <c r="F1902" s="92">
        <v>12.77</v>
      </c>
      <c r="G1902" s="92">
        <v>12.44</v>
      </c>
      <c r="H1902" s="92">
        <v>12.19</v>
      </c>
      <c r="I1902" s="92">
        <v>11.97</v>
      </c>
      <c r="J1902" s="92">
        <v>11.79</v>
      </c>
      <c r="K1902" s="92">
        <v>11.5</v>
      </c>
      <c r="L1902" s="92">
        <v>13.21</v>
      </c>
      <c r="N1902" s="92">
        <f t="shared" ca="1" si="145"/>
        <v>12.484121628516576</v>
      </c>
      <c r="O1902" s="92">
        <f t="shared" si="146"/>
        <v>0.18760254440647653</v>
      </c>
      <c r="P1902" s="92">
        <f t="shared" si="147"/>
        <v>12.403869277782412</v>
      </c>
      <c r="Q1902" s="92">
        <f t="shared" ca="1" si="148"/>
        <v>1.006469944896784</v>
      </c>
      <c r="R1902" s="92">
        <f t="shared" ca="1" si="149"/>
        <v>13.295467972086517</v>
      </c>
    </row>
    <row r="1903" spans="1:18" x14ac:dyDescent="0.3">
      <c r="A1903" s="107">
        <v>40980.548611111109</v>
      </c>
      <c r="B1903" s="92">
        <v>13.79</v>
      </c>
      <c r="C1903" s="92">
        <v>13.63</v>
      </c>
      <c r="D1903" s="92">
        <v>13.41</v>
      </c>
      <c r="E1903" s="92">
        <v>13.21</v>
      </c>
      <c r="F1903" s="92">
        <v>12.99</v>
      </c>
      <c r="G1903" s="92">
        <v>12.82</v>
      </c>
      <c r="H1903" s="92">
        <v>12.73</v>
      </c>
      <c r="I1903" s="92">
        <v>12.6</v>
      </c>
      <c r="J1903" s="92">
        <v>12.38</v>
      </c>
      <c r="K1903" s="92">
        <v>12</v>
      </c>
      <c r="L1903" s="92">
        <v>13.11</v>
      </c>
      <c r="N1903" s="92">
        <f t="shared" ca="1" si="145"/>
        <v>12.848174494390593</v>
      </c>
      <c r="O1903" s="92">
        <f t="shared" si="146"/>
        <v>6.5103091692515283E-2</v>
      </c>
      <c r="P1903" s="92">
        <f t="shared" si="147"/>
        <v>12.807066398971903</v>
      </c>
      <c r="Q1903" s="92">
        <f t="shared" ca="1" si="148"/>
        <v>1.0032097979457644</v>
      </c>
      <c r="R1903" s="92">
        <f t="shared" ca="1" si="149"/>
        <v>13.15208045106897</v>
      </c>
    </row>
    <row r="1904" spans="1:18" x14ac:dyDescent="0.3">
      <c r="A1904" s="107">
        <v>40980.555555555555</v>
      </c>
      <c r="B1904" s="92">
        <v>12.84</v>
      </c>
      <c r="C1904" s="92">
        <v>12.74</v>
      </c>
      <c r="D1904" s="92">
        <v>12.69</v>
      </c>
      <c r="E1904" s="92">
        <v>12.62</v>
      </c>
      <c r="F1904" s="92">
        <v>12.57</v>
      </c>
      <c r="G1904" s="92">
        <v>12.52</v>
      </c>
      <c r="H1904" s="92">
        <v>12.48</v>
      </c>
      <c r="I1904" s="92">
        <v>12.45</v>
      </c>
      <c r="J1904" s="92">
        <v>12.41</v>
      </c>
      <c r="K1904" s="92">
        <v>12.23</v>
      </c>
      <c r="L1904" s="92">
        <v>13.03</v>
      </c>
      <c r="N1904" s="92">
        <f t="shared" ca="1" si="145"/>
        <v>12.522690672911203</v>
      </c>
      <c r="O1904" s="92">
        <f t="shared" si="146"/>
        <v>2.9571173908614048E-2</v>
      </c>
      <c r="P1904" s="92">
        <f t="shared" si="147"/>
        <v>12.514261183663654</v>
      </c>
      <c r="Q1904" s="92">
        <f t="shared" ca="1" si="148"/>
        <v>1.0006735906438131</v>
      </c>
      <c r="R1904" s="92">
        <f t="shared" ca="1" si="149"/>
        <v>13.038776886088884</v>
      </c>
    </row>
    <row r="1905" spans="1:18" x14ac:dyDescent="0.3">
      <c r="A1905" s="107">
        <v>40980.5625</v>
      </c>
      <c r="B1905" s="92">
        <v>12.37</v>
      </c>
      <c r="C1905" s="92">
        <v>12.26</v>
      </c>
      <c r="D1905" s="92">
        <v>12.04</v>
      </c>
      <c r="E1905" s="92">
        <v>11.82</v>
      </c>
      <c r="F1905" s="92">
        <v>11.68</v>
      </c>
      <c r="G1905" s="92">
        <v>11.62</v>
      </c>
      <c r="H1905" s="92">
        <v>11.57</v>
      </c>
      <c r="I1905" s="92">
        <v>11.43</v>
      </c>
      <c r="J1905" s="92">
        <v>11.24</v>
      </c>
      <c r="K1905" s="92">
        <v>11.02</v>
      </c>
      <c r="L1905" s="92">
        <v>12.07</v>
      </c>
      <c r="N1905" s="92">
        <f t="shared" ca="1" si="145"/>
        <v>11.613192104508039</v>
      </c>
      <c r="O1905" s="92">
        <f t="shared" si="146"/>
        <v>3.9849065461755963E-2</v>
      </c>
      <c r="P1905" s="92">
        <f t="shared" si="147"/>
        <v>11.61282306354245</v>
      </c>
      <c r="Q1905" s="92">
        <f t="shared" ca="1" si="148"/>
        <v>1.0000317787469566</v>
      </c>
      <c r="R1905" s="92">
        <f t="shared" ca="1" si="149"/>
        <v>12.070383569475766</v>
      </c>
    </row>
    <row r="1906" spans="1:18" x14ac:dyDescent="0.3">
      <c r="A1906" s="107">
        <v>40980.569444444445</v>
      </c>
      <c r="B1906" s="92">
        <v>12.57</v>
      </c>
      <c r="C1906" s="92">
        <v>12.49</v>
      </c>
      <c r="D1906" s="92">
        <v>12.38</v>
      </c>
      <c r="E1906" s="92">
        <v>12.2</v>
      </c>
      <c r="F1906" s="92">
        <v>12.03</v>
      </c>
      <c r="G1906" s="92">
        <v>11.9</v>
      </c>
      <c r="H1906" s="92">
        <v>11.76</v>
      </c>
      <c r="I1906" s="92">
        <v>11.56</v>
      </c>
      <c r="J1906" s="92">
        <v>11.33</v>
      </c>
      <c r="K1906" s="92">
        <v>10.95</v>
      </c>
      <c r="L1906" s="92">
        <v>12.21</v>
      </c>
      <c r="N1906" s="92">
        <f t="shared" ca="1" si="145"/>
        <v>11.843824553674978</v>
      </c>
      <c r="O1906" s="92">
        <f t="shared" si="146"/>
        <v>0.10936203330060336</v>
      </c>
      <c r="P1906" s="92">
        <f t="shared" si="147"/>
        <v>11.879839820886493</v>
      </c>
      <c r="Q1906" s="92">
        <f t="shared" ca="1" si="148"/>
        <v>0.99696837097515445</v>
      </c>
      <c r="R1906" s="92">
        <f t="shared" ca="1" si="149"/>
        <v>12.172983809606636</v>
      </c>
    </row>
    <row r="1907" spans="1:18" x14ac:dyDescent="0.3">
      <c r="A1907" s="107">
        <v>40980.576388888891</v>
      </c>
      <c r="B1907" s="92">
        <v>11.69</v>
      </c>
      <c r="C1907" s="92">
        <v>11.53</v>
      </c>
      <c r="D1907" s="92">
        <v>11.3</v>
      </c>
      <c r="E1907" s="92">
        <v>11.05</v>
      </c>
      <c r="F1907" s="92">
        <v>10.78</v>
      </c>
      <c r="G1907" s="92">
        <v>10.62</v>
      </c>
      <c r="H1907" s="92">
        <v>10.5</v>
      </c>
      <c r="I1907" s="92">
        <v>10.37</v>
      </c>
      <c r="J1907" s="92">
        <v>10.32</v>
      </c>
      <c r="K1907" s="92">
        <v>10.220000000000001</v>
      </c>
      <c r="L1907" s="92">
        <v>10.79</v>
      </c>
      <c r="N1907" s="92">
        <f t="shared" ca="1" si="145"/>
        <v>10.697792811610844</v>
      </c>
      <c r="O1907" s="92">
        <f t="shared" si="146"/>
        <v>0.10501231142185143</v>
      </c>
      <c r="P1907" s="92">
        <f t="shared" si="147"/>
        <v>10.602723322622031</v>
      </c>
      <c r="Q1907" s="92">
        <f t="shared" ca="1" si="148"/>
        <v>1.0089665160634695</v>
      </c>
      <c r="R1907" s="92">
        <f t="shared" ca="1" si="149"/>
        <v>10.886748708324836</v>
      </c>
    </row>
    <row r="1908" spans="1:18" x14ac:dyDescent="0.3">
      <c r="A1908" s="107">
        <v>40980.618055555555</v>
      </c>
      <c r="B1908" s="92">
        <v>11.7</v>
      </c>
      <c r="C1908" s="92">
        <v>11.59</v>
      </c>
      <c r="D1908" s="92">
        <v>11.38</v>
      </c>
      <c r="E1908" s="92">
        <v>11.24</v>
      </c>
      <c r="F1908" s="92">
        <v>11.06</v>
      </c>
      <c r="G1908" s="92">
        <v>10.95</v>
      </c>
      <c r="H1908" s="92">
        <v>10.78</v>
      </c>
      <c r="I1908" s="92">
        <v>10.6</v>
      </c>
      <c r="J1908" s="92">
        <v>10.38</v>
      </c>
      <c r="K1908" s="92">
        <v>10.130000000000001</v>
      </c>
      <c r="L1908" s="92">
        <v>11.02</v>
      </c>
      <c r="N1908" s="92">
        <f t="shared" ca="1" si="145"/>
        <v>10.888560505182308</v>
      </c>
      <c r="O1908" s="92">
        <f t="shared" si="146"/>
        <v>0.14459266674954277</v>
      </c>
      <c r="P1908" s="92">
        <f t="shared" si="147"/>
        <v>10.925479875910796</v>
      </c>
      <c r="Q1908" s="92">
        <f t="shared" ca="1" si="148"/>
        <v>0.99662080099475636</v>
      </c>
      <c r="R1908" s="92">
        <f t="shared" ca="1" si="149"/>
        <v>10.982761226962214</v>
      </c>
    </row>
    <row r="1909" spans="1:18" x14ac:dyDescent="0.3">
      <c r="A1909" s="107">
        <v>40980.645833333336</v>
      </c>
      <c r="B1909" s="92">
        <v>10.199999999999999</v>
      </c>
      <c r="C1909" s="92">
        <v>10.119999999999999</v>
      </c>
      <c r="D1909" s="92">
        <v>9.91</v>
      </c>
      <c r="E1909" s="92">
        <v>9.7200000000000006</v>
      </c>
      <c r="F1909" s="92">
        <v>9.58</v>
      </c>
      <c r="G1909" s="92">
        <v>9.39</v>
      </c>
      <c r="H1909" s="92">
        <v>9.19</v>
      </c>
      <c r="I1909" s="92">
        <v>9.07</v>
      </c>
      <c r="J1909" s="92">
        <v>8.9</v>
      </c>
      <c r="K1909" s="92">
        <v>8.6</v>
      </c>
      <c r="L1909" s="92">
        <v>9.2200000000000006</v>
      </c>
      <c r="N1909" s="92">
        <f t="shared" ca="1" si="145"/>
        <v>9.3695204041245415</v>
      </c>
      <c r="O1909" s="92">
        <f t="shared" si="146"/>
        <v>0.1989524413607828</v>
      </c>
      <c r="P1909" s="92">
        <f t="shared" si="147"/>
        <v>9.3610802715549717</v>
      </c>
      <c r="Q1909" s="92">
        <f t="shared" ca="1" si="148"/>
        <v>1.000901619505947</v>
      </c>
      <c r="R1909" s="92">
        <f t="shared" ca="1" si="149"/>
        <v>9.2283129318448314</v>
      </c>
    </row>
    <row r="1910" spans="1:18" x14ac:dyDescent="0.3">
      <c r="A1910" s="107">
        <v>40980.652777777781</v>
      </c>
      <c r="B1910" s="92">
        <v>9.25</v>
      </c>
      <c r="C1910" s="92">
        <v>9.1199999999999992</v>
      </c>
      <c r="D1910" s="92">
        <v>8.89</v>
      </c>
      <c r="E1910" s="92">
        <v>8.7200000000000006</v>
      </c>
      <c r="F1910" s="92">
        <v>8.6</v>
      </c>
      <c r="G1910" s="92">
        <v>8.49</v>
      </c>
      <c r="H1910" s="92">
        <v>8.36</v>
      </c>
      <c r="I1910" s="92">
        <v>8.19</v>
      </c>
      <c r="J1910" s="92">
        <v>8.01</v>
      </c>
      <c r="K1910" s="92">
        <v>7.76</v>
      </c>
      <c r="L1910" s="92">
        <v>8.19</v>
      </c>
      <c r="N1910" s="92">
        <f t="shared" ca="1" si="145"/>
        <v>8.4461189801091354</v>
      </c>
      <c r="O1910" s="92">
        <f t="shared" si="146"/>
        <v>0.14259367969323095</v>
      </c>
      <c r="P1910" s="92">
        <f t="shared" si="147"/>
        <v>8.4712510491326682</v>
      </c>
      <c r="Q1910" s="92">
        <f t="shared" ca="1" si="148"/>
        <v>0.99703325177382085</v>
      </c>
      <c r="R1910" s="92">
        <f t="shared" ca="1" si="149"/>
        <v>8.1657023320275925</v>
      </c>
    </row>
    <row r="1911" spans="1:18" x14ac:dyDescent="0.3">
      <c r="A1911" s="107">
        <v>40980.659722222219</v>
      </c>
      <c r="B1911" s="92">
        <v>9.0500000000000007</v>
      </c>
      <c r="C1911" s="92">
        <v>8.9700000000000006</v>
      </c>
      <c r="D1911" s="92">
        <v>8.92</v>
      </c>
      <c r="E1911" s="92">
        <v>8.86</v>
      </c>
      <c r="F1911" s="92">
        <v>8.69</v>
      </c>
      <c r="G1911" s="92">
        <v>8.4600000000000009</v>
      </c>
      <c r="H1911" s="92">
        <v>8.2799999999999994</v>
      </c>
      <c r="I1911" s="92">
        <v>8.1300000000000008</v>
      </c>
      <c r="J1911" s="92">
        <v>7.94</v>
      </c>
      <c r="K1911" s="92">
        <v>7.66</v>
      </c>
      <c r="L1911" s="92">
        <v>8.3800000000000008</v>
      </c>
      <c r="N1911" s="92">
        <f t="shared" ca="1" si="145"/>
        <v>8.4341344676524912</v>
      </c>
      <c r="O1911" s="92">
        <f t="shared" si="146"/>
        <v>0.19873849750438707</v>
      </c>
      <c r="P1911" s="92">
        <f t="shared" si="147"/>
        <v>8.4339725014650107</v>
      </c>
      <c r="Q1911" s="92">
        <f t="shared" ca="1" si="148"/>
        <v>1.0000192040212903</v>
      </c>
      <c r="R1911" s="92">
        <f t="shared" ca="1" si="149"/>
        <v>8.3801609296984143</v>
      </c>
    </row>
    <row r="1912" spans="1:18" x14ac:dyDescent="0.3">
      <c r="A1912" s="107">
        <v>40980.666666666664</v>
      </c>
      <c r="B1912" s="92">
        <v>8.98</v>
      </c>
      <c r="C1912" s="92">
        <v>8.89</v>
      </c>
      <c r="D1912" s="92">
        <v>8.7100000000000009</v>
      </c>
      <c r="E1912" s="92">
        <v>8.52</v>
      </c>
      <c r="F1912" s="92">
        <v>8.42</v>
      </c>
      <c r="G1912" s="92">
        <v>8.3699999999999992</v>
      </c>
      <c r="H1912" s="92">
        <v>8.2799999999999994</v>
      </c>
      <c r="I1912" s="92">
        <v>8.14</v>
      </c>
      <c r="J1912" s="92">
        <v>8.0500000000000007</v>
      </c>
      <c r="K1912" s="92">
        <v>7.89</v>
      </c>
      <c r="L1912" s="92">
        <v>9.01</v>
      </c>
      <c r="N1912" s="92">
        <f t="shared" ref="N1912:N1975" ca="1" si="150">POWER(SUM(POWER(C1912,Exponent)*$C$1,POWER(D1912,Exponent)*$D$1,POWER(E1912,Exponent)*$E$1,POWER(F1912,Exponent)*$F$1,POWER(G1912,Exponent)*$G$1,POWER(H1912,Exponent)*$H$1,POWER(I1912,Exponent)*$I$1,POWER(J1912,Exponent)*$J$1,POWER(K1912,Exponent)*$K$1),1/Exponent)</f>
        <v>8.3453112075258851</v>
      </c>
      <c r="O1912" s="92">
        <f t="shared" si="146"/>
        <v>9.9903502320505141E-2</v>
      </c>
      <c r="P1912" s="92">
        <f t="shared" si="147"/>
        <v>8.3570455536841504</v>
      </c>
      <c r="Q1912" s="92">
        <f t="shared" ca="1" si="148"/>
        <v>0.99859587385483473</v>
      </c>
      <c r="R1912" s="92">
        <f t="shared" ca="1" si="149"/>
        <v>8.9973488234320609</v>
      </c>
    </row>
    <row r="1913" spans="1:18" x14ac:dyDescent="0.3">
      <c r="A1913" s="107">
        <v>40980.673611111109</v>
      </c>
      <c r="B1913" s="92">
        <v>9.4499999999999993</v>
      </c>
      <c r="C1913" s="92">
        <v>9.2899999999999991</v>
      </c>
      <c r="D1913" s="92">
        <v>9.0399999999999991</v>
      </c>
      <c r="E1913" s="92">
        <v>8.85</v>
      </c>
      <c r="F1913" s="92">
        <v>8.64</v>
      </c>
      <c r="G1913" s="92">
        <v>8.4499999999999993</v>
      </c>
      <c r="H1913" s="92">
        <v>8.23</v>
      </c>
      <c r="I1913" s="92">
        <v>8.06</v>
      </c>
      <c r="J1913" s="92">
        <v>7.81</v>
      </c>
      <c r="K1913" s="92">
        <v>7.34</v>
      </c>
      <c r="L1913" s="92">
        <v>8.7799999999999994</v>
      </c>
      <c r="N1913" s="92">
        <f t="shared" ca="1" si="150"/>
        <v>8.4023470331309973</v>
      </c>
      <c r="O1913" s="92">
        <f t="shared" si="146"/>
        <v>0.24378109982964077</v>
      </c>
      <c r="P1913" s="92">
        <f t="shared" si="147"/>
        <v>8.4181224270210162</v>
      </c>
      <c r="Q1913" s="92">
        <f t="shared" ca="1" si="148"/>
        <v>0.9981260199020886</v>
      </c>
      <c r="R1913" s="92">
        <f t="shared" ca="1" si="149"/>
        <v>8.7635464547403377</v>
      </c>
    </row>
    <row r="1914" spans="1:18" x14ac:dyDescent="0.3">
      <c r="A1914" s="107">
        <v>40980.680555555555</v>
      </c>
      <c r="B1914" s="92">
        <v>9.91</v>
      </c>
      <c r="C1914" s="92">
        <v>9.82</v>
      </c>
      <c r="D1914" s="92">
        <v>9.65</v>
      </c>
      <c r="E1914" s="92">
        <v>9.44</v>
      </c>
      <c r="F1914" s="92">
        <v>9.27</v>
      </c>
      <c r="G1914" s="92">
        <v>9.0399999999999991</v>
      </c>
      <c r="H1914" s="92">
        <v>8.89</v>
      </c>
      <c r="I1914" s="92">
        <v>8.8000000000000007</v>
      </c>
      <c r="J1914" s="92">
        <v>8.69</v>
      </c>
      <c r="K1914" s="92">
        <v>8.31</v>
      </c>
      <c r="L1914" s="92">
        <v>9.08</v>
      </c>
      <c r="N1914" s="92">
        <f t="shared" ca="1" si="150"/>
        <v>9.083780937419851</v>
      </c>
      <c r="O1914" s="92">
        <f t="shared" si="146"/>
        <v>0.15462129763004831</v>
      </c>
      <c r="P1914" s="92">
        <f t="shared" si="147"/>
        <v>9.0183545673542973</v>
      </c>
      <c r="Q1914" s="92">
        <f t="shared" ca="1" si="148"/>
        <v>1.0072548012585789</v>
      </c>
      <c r="R1914" s="92">
        <f t="shared" ca="1" si="149"/>
        <v>9.1458735954278971</v>
      </c>
    </row>
    <row r="1915" spans="1:18" x14ac:dyDescent="0.3">
      <c r="A1915" s="107">
        <v>40980.6875</v>
      </c>
      <c r="B1915" s="92">
        <v>9.26</v>
      </c>
      <c r="C1915" s="92">
        <v>9.14</v>
      </c>
      <c r="D1915" s="92">
        <v>8.9</v>
      </c>
      <c r="E1915" s="92">
        <v>8.73</v>
      </c>
      <c r="F1915" s="92">
        <v>8.65</v>
      </c>
      <c r="G1915" s="92">
        <v>8.56</v>
      </c>
      <c r="H1915" s="92">
        <v>8.48</v>
      </c>
      <c r="I1915" s="92">
        <v>8.4600000000000009</v>
      </c>
      <c r="J1915" s="92">
        <v>8.3800000000000008</v>
      </c>
      <c r="K1915" s="92">
        <v>7.97</v>
      </c>
      <c r="L1915" s="92">
        <v>9.2200000000000006</v>
      </c>
      <c r="N1915" s="92">
        <f t="shared" ca="1" si="150"/>
        <v>8.576875380830673</v>
      </c>
      <c r="O1915" s="92">
        <f t="shared" si="146"/>
        <v>8.6770439968847687E-2</v>
      </c>
      <c r="P1915" s="92">
        <f t="shared" si="147"/>
        <v>8.54849193112201</v>
      </c>
      <c r="Q1915" s="92">
        <f t="shared" ca="1" si="148"/>
        <v>1.0033202873603155</v>
      </c>
      <c r="R1915" s="92">
        <f t="shared" ca="1" si="149"/>
        <v>9.2506130494621104</v>
      </c>
    </row>
    <row r="1916" spans="1:18" x14ac:dyDescent="0.3">
      <c r="A1916" s="107">
        <v>40980.694444444445</v>
      </c>
      <c r="B1916" s="92">
        <v>9.02</v>
      </c>
      <c r="C1916" s="92">
        <v>8.98</v>
      </c>
      <c r="D1916" s="92">
        <v>8.8000000000000007</v>
      </c>
      <c r="E1916" s="92">
        <v>8.6300000000000008</v>
      </c>
      <c r="F1916" s="92">
        <v>8.42</v>
      </c>
      <c r="G1916" s="92">
        <v>8.18</v>
      </c>
      <c r="H1916" s="92">
        <v>7.96</v>
      </c>
      <c r="I1916" s="92">
        <v>7.87</v>
      </c>
      <c r="J1916" s="92">
        <v>7.71</v>
      </c>
      <c r="K1916" s="92">
        <v>7.54</v>
      </c>
      <c r="L1916" s="92">
        <v>8.44</v>
      </c>
      <c r="N1916" s="92">
        <f t="shared" ca="1" si="150"/>
        <v>8.203521709381203</v>
      </c>
      <c r="O1916" s="92">
        <f t="shared" si="146"/>
        <v>0.25193833887864586</v>
      </c>
      <c r="P1916" s="92">
        <f t="shared" si="147"/>
        <v>8.1481104326176297</v>
      </c>
      <c r="Q1916" s="92">
        <f t="shared" ca="1" si="148"/>
        <v>1.0068005063531977</v>
      </c>
      <c r="R1916" s="92">
        <f t="shared" ca="1" si="149"/>
        <v>8.4973962736209891</v>
      </c>
    </row>
    <row r="1917" spans="1:18" x14ac:dyDescent="0.3">
      <c r="A1917" s="107">
        <v>40980.701388888891</v>
      </c>
      <c r="B1917" s="92">
        <v>9.14</v>
      </c>
      <c r="C1917" s="92">
        <v>9.0500000000000007</v>
      </c>
      <c r="D1917" s="92">
        <v>8.85</v>
      </c>
      <c r="E1917" s="92">
        <v>8.68</v>
      </c>
      <c r="F1917" s="92">
        <v>8.5500000000000007</v>
      </c>
      <c r="G1917" s="92">
        <v>8.44</v>
      </c>
      <c r="H1917" s="92">
        <v>8.2100000000000009</v>
      </c>
      <c r="I1917" s="92">
        <v>7.98</v>
      </c>
      <c r="J1917" s="92">
        <v>7.78</v>
      </c>
      <c r="K1917" s="92">
        <v>7.49</v>
      </c>
      <c r="L1917" s="92">
        <v>8.2200000000000006</v>
      </c>
      <c r="N1917" s="92">
        <f t="shared" ca="1" si="150"/>
        <v>8.3278852936947381</v>
      </c>
      <c r="O1917" s="92">
        <f t="shared" si="146"/>
        <v>0.25532270495784282</v>
      </c>
      <c r="P1917" s="92">
        <f t="shared" si="147"/>
        <v>8.4066557034949927</v>
      </c>
      <c r="Q1917" s="92">
        <f t="shared" ca="1" si="148"/>
        <v>0.99062999454497624</v>
      </c>
      <c r="R1917" s="92">
        <f t="shared" ca="1" si="149"/>
        <v>8.142978555159706</v>
      </c>
    </row>
    <row r="1918" spans="1:18" x14ac:dyDescent="0.3">
      <c r="A1918" s="107">
        <v>40980.708333333336</v>
      </c>
      <c r="B1918" s="92">
        <v>8.91</v>
      </c>
      <c r="C1918" s="92">
        <v>8.7899999999999991</v>
      </c>
      <c r="D1918" s="92">
        <v>8.61</v>
      </c>
      <c r="E1918" s="92">
        <v>8.48</v>
      </c>
      <c r="F1918" s="92">
        <v>8.3000000000000007</v>
      </c>
      <c r="G1918" s="92">
        <v>8.1300000000000008</v>
      </c>
      <c r="H1918" s="92">
        <v>7.99</v>
      </c>
      <c r="I1918" s="92">
        <v>7.85</v>
      </c>
      <c r="J1918" s="92">
        <v>7.54</v>
      </c>
      <c r="K1918" s="92">
        <v>6.9</v>
      </c>
      <c r="L1918" s="92">
        <v>8.27</v>
      </c>
      <c r="N1918" s="92">
        <f t="shared" ca="1" si="150"/>
        <v>8.0793409914607981</v>
      </c>
      <c r="O1918" s="92">
        <f t="shared" si="146"/>
        <v>0.16051740490147168</v>
      </c>
      <c r="P1918" s="92">
        <f t="shared" si="147"/>
        <v>8.1097920918222055</v>
      </c>
      <c r="Q1918" s="92">
        <f t="shared" ca="1" si="148"/>
        <v>0.99624514413974752</v>
      </c>
      <c r="R1918" s="92">
        <f t="shared" ca="1" si="149"/>
        <v>8.2389473420357113</v>
      </c>
    </row>
    <row r="1919" spans="1:18" x14ac:dyDescent="0.3">
      <c r="A1919" s="107">
        <v>40980.715277777781</v>
      </c>
      <c r="B1919" s="92">
        <v>8.6999999999999993</v>
      </c>
      <c r="C1919" s="92">
        <v>8.6</v>
      </c>
      <c r="D1919" s="92">
        <v>8.3699999999999992</v>
      </c>
      <c r="E1919" s="92">
        <v>8.0399999999999991</v>
      </c>
      <c r="F1919" s="92">
        <v>7.79</v>
      </c>
      <c r="G1919" s="92">
        <v>7.54</v>
      </c>
      <c r="H1919" s="92">
        <v>7.25</v>
      </c>
      <c r="I1919" s="92">
        <v>6.99</v>
      </c>
      <c r="J1919" s="92">
        <v>6.78</v>
      </c>
      <c r="K1919" s="92">
        <v>6.5</v>
      </c>
      <c r="L1919" s="92">
        <v>7.35</v>
      </c>
      <c r="N1919" s="92">
        <f t="shared" ca="1" si="150"/>
        <v>7.5051096171669762</v>
      </c>
      <c r="O1919" s="92">
        <f t="shared" si="146"/>
        <v>0.36243798118022458</v>
      </c>
      <c r="P1919" s="92">
        <f t="shared" si="147"/>
        <v>7.4977492533640842</v>
      </c>
      <c r="Q1919" s="92">
        <f t="shared" ca="1" si="148"/>
        <v>1.0009816764410453</v>
      </c>
      <c r="R1919" s="92">
        <f t="shared" ca="1" si="149"/>
        <v>7.3572153218416823</v>
      </c>
    </row>
    <row r="1920" spans="1:18" x14ac:dyDescent="0.3">
      <c r="A1920" s="107">
        <v>40980.722222222219</v>
      </c>
      <c r="B1920" s="92">
        <v>7.52</v>
      </c>
      <c r="C1920" s="92">
        <v>7.38</v>
      </c>
      <c r="D1920" s="92">
        <v>7.22</v>
      </c>
      <c r="E1920" s="92">
        <v>7.1</v>
      </c>
      <c r="F1920" s="92">
        <v>6.87</v>
      </c>
      <c r="G1920" s="92">
        <v>6.56</v>
      </c>
      <c r="H1920" s="92">
        <v>6.31</v>
      </c>
      <c r="I1920" s="92">
        <v>6.05</v>
      </c>
      <c r="J1920" s="92">
        <v>5.82</v>
      </c>
      <c r="K1920" s="92">
        <v>5.58</v>
      </c>
      <c r="L1920" s="92">
        <v>6.75</v>
      </c>
      <c r="N1920" s="92">
        <f t="shared" ca="1" si="150"/>
        <v>6.526165857423587</v>
      </c>
      <c r="O1920" s="92">
        <f t="shared" si="146"/>
        <v>0.35905775168665816</v>
      </c>
      <c r="P1920" s="92">
        <f t="shared" si="147"/>
        <v>6.5235826067750189</v>
      </c>
      <c r="Q1920" s="92">
        <f t="shared" ca="1" si="148"/>
        <v>1.0003959865007128</v>
      </c>
      <c r="R1920" s="92">
        <f t="shared" ca="1" si="149"/>
        <v>6.7526729088798119</v>
      </c>
    </row>
    <row r="1921" spans="1:18" x14ac:dyDescent="0.3">
      <c r="A1921" s="107">
        <v>40980.729166666664</v>
      </c>
      <c r="B1921" s="92">
        <v>8.68</v>
      </c>
      <c r="C1921" s="92">
        <v>8.56</v>
      </c>
      <c r="D1921" s="92">
        <v>8.3699999999999992</v>
      </c>
      <c r="E1921" s="92">
        <v>8.23</v>
      </c>
      <c r="F1921" s="92">
        <v>8.06</v>
      </c>
      <c r="G1921" s="92">
        <v>7.77</v>
      </c>
      <c r="H1921" s="92">
        <v>7.47</v>
      </c>
      <c r="I1921" s="92">
        <v>7.13</v>
      </c>
      <c r="J1921" s="92">
        <v>6.82</v>
      </c>
      <c r="K1921" s="92">
        <v>6.52</v>
      </c>
      <c r="L1921" s="92">
        <v>7.12</v>
      </c>
      <c r="N1921" s="92">
        <f t="shared" ca="1" si="150"/>
        <v>7.6508103796036693</v>
      </c>
      <c r="O1921" s="92">
        <f t="shared" si="146"/>
        <v>0.36386527038852823</v>
      </c>
      <c r="P1921" s="92">
        <f t="shared" si="147"/>
        <v>7.726289460857557</v>
      </c>
      <c r="Q1921" s="92">
        <f t="shared" ca="1" si="148"/>
        <v>0.99023087581221558</v>
      </c>
      <c r="R1921" s="92">
        <f t="shared" ca="1" si="149"/>
        <v>7.0504438357829748</v>
      </c>
    </row>
    <row r="1922" spans="1:18" x14ac:dyDescent="0.3">
      <c r="A1922" s="107">
        <v>40980.736111111109</v>
      </c>
      <c r="B1922" s="92">
        <v>9.86</v>
      </c>
      <c r="C1922" s="92">
        <v>9.82</v>
      </c>
      <c r="D1922" s="92">
        <v>9.57</v>
      </c>
      <c r="E1922" s="92">
        <v>9.2200000000000006</v>
      </c>
      <c r="F1922" s="92">
        <v>8.94</v>
      </c>
      <c r="G1922" s="92">
        <v>8.6300000000000008</v>
      </c>
      <c r="H1922" s="92">
        <v>8.3000000000000007</v>
      </c>
      <c r="I1922" s="92">
        <v>7.95</v>
      </c>
      <c r="J1922" s="92">
        <v>7.64</v>
      </c>
      <c r="K1922" s="92">
        <v>7.31</v>
      </c>
      <c r="L1922" s="92">
        <v>8.24</v>
      </c>
      <c r="N1922" s="92">
        <f t="shared" ca="1" si="150"/>
        <v>8.5646568147106681</v>
      </c>
      <c r="O1922" s="92">
        <f t="shared" si="146"/>
        <v>0.36029663394302353</v>
      </c>
      <c r="P1922" s="92">
        <f t="shared" si="147"/>
        <v>8.5819263007185711</v>
      </c>
      <c r="Q1922" s="92">
        <f t="shared" ca="1" si="148"/>
        <v>0.99798769117762554</v>
      </c>
      <c r="R1922" s="92">
        <f t="shared" ca="1" si="149"/>
        <v>8.2234185753036346</v>
      </c>
    </row>
    <row r="1923" spans="1:18" x14ac:dyDescent="0.3">
      <c r="A1923" s="107">
        <v>40980.743055555555</v>
      </c>
      <c r="B1923" s="92">
        <v>9.42</v>
      </c>
      <c r="C1923" s="92">
        <v>9.34</v>
      </c>
      <c r="D1923" s="92">
        <v>9.1300000000000008</v>
      </c>
      <c r="E1923" s="92">
        <v>8.76</v>
      </c>
      <c r="F1923" s="92">
        <v>8.3800000000000008</v>
      </c>
      <c r="G1923" s="92">
        <v>7.99</v>
      </c>
      <c r="H1923" s="92">
        <v>7.76</v>
      </c>
      <c r="I1923" s="92">
        <v>7.6</v>
      </c>
      <c r="J1923" s="92">
        <v>7.48</v>
      </c>
      <c r="K1923" s="92">
        <v>7.1</v>
      </c>
      <c r="L1923" s="92">
        <v>8.08</v>
      </c>
      <c r="N1923" s="92">
        <f t="shared" ca="1" si="150"/>
        <v>8.1221154608197104</v>
      </c>
      <c r="O1923" s="92">
        <f t="shared" ref="O1923:O1986" si="151">LN(G1923/H1923)/LN(97.5/87.5)</f>
        <v>0.26991459233295384</v>
      </c>
      <c r="P1923" s="92">
        <f t="shared" ref="P1923:P1986" si="152">G1923*POWER(96/97.5,O1923)</f>
        <v>7.9566332639120949</v>
      </c>
      <c r="Q1923" s="92">
        <f t="shared" ref="Q1923:Q1986" ca="1" si="153">N1923/P1923</f>
        <v>1.0207980173798097</v>
      </c>
      <c r="R1923" s="92">
        <f t="shared" ref="R1923:R1986" ca="1" si="154">L1923*Q1923</f>
        <v>8.2480479804288631</v>
      </c>
    </row>
    <row r="1924" spans="1:18" x14ac:dyDescent="0.3">
      <c r="A1924" s="107">
        <v>40980.75</v>
      </c>
      <c r="B1924" s="92">
        <v>8.52</v>
      </c>
      <c r="C1924" s="92">
        <v>8.4</v>
      </c>
      <c r="D1924" s="92">
        <v>8.2100000000000009</v>
      </c>
      <c r="E1924" s="92">
        <v>7.97</v>
      </c>
      <c r="F1924" s="92">
        <v>7.74</v>
      </c>
      <c r="G1924" s="92">
        <v>7.61</v>
      </c>
      <c r="H1924" s="92">
        <v>7.53</v>
      </c>
      <c r="I1924" s="92">
        <v>7.36</v>
      </c>
      <c r="J1924" s="92">
        <v>7.12</v>
      </c>
      <c r="K1924" s="92">
        <v>6.71</v>
      </c>
      <c r="L1924" s="92">
        <v>7.65</v>
      </c>
      <c r="N1924" s="92">
        <f t="shared" ca="1" si="150"/>
        <v>7.6158465630098613</v>
      </c>
      <c r="O1924" s="92">
        <f t="shared" si="151"/>
        <v>9.7659920396566527E-2</v>
      </c>
      <c r="P1924" s="92">
        <f t="shared" si="152"/>
        <v>7.5984861316799508</v>
      </c>
      <c r="Q1924" s="92">
        <f t="shared" ca="1" si="153"/>
        <v>1.0022847223814138</v>
      </c>
      <c r="R1924" s="92">
        <f t="shared" ca="1" si="154"/>
        <v>7.6674781262178158</v>
      </c>
    </row>
    <row r="1925" spans="1:18" x14ac:dyDescent="0.3">
      <c r="A1925" s="107">
        <v>40980.756944444445</v>
      </c>
      <c r="B1925" s="92">
        <v>8.02</v>
      </c>
      <c r="C1925" s="92">
        <v>7.9</v>
      </c>
      <c r="D1925" s="92">
        <v>7.64</v>
      </c>
      <c r="E1925" s="92">
        <v>7.5</v>
      </c>
      <c r="F1925" s="92">
        <v>7.37</v>
      </c>
      <c r="G1925" s="92">
        <v>7.11</v>
      </c>
      <c r="H1925" s="92">
        <v>6.81</v>
      </c>
      <c r="I1925" s="92">
        <v>6.55</v>
      </c>
      <c r="J1925" s="92">
        <v>6.3</v>
      </c>
      <c r="K1925" s="92">
        <v>5.85</v>
      </c>
      <c r="L1925" s="92">
        <v>7.14</v>
      </c>
      <c r="N1925" s="92">
        <f t="shared" ca="1" si="150"/>
        <v>6.9991800029075764</v>
      </c>
      <c r="O1925" s="92">
        <f t="shared" si="151"/>
        <v>0.39837996123178687</v>
      </c>
      <c r="P1925" s="92">
        <f t="shared" si="152"/>
        <v>7.0662200220396478</v>
      </c>
      <c r="Q1925" s="92">
        <f t="shared" ca="1" si="153"/>
        <v>0.99051260519443596</v>
      </c>
      <c r="R1925" s="92">
        <f t="shared" ca="1" si="154"/>
        <v>7.0722600010882726</v>
      </c>
    </row>
    <row r="1926" spans="1:18" x14ac:dyDescent="0.3">
      <c r="A1926" s="107">
        <v>40980.763888888891</v>
      </c>
      <c r="B1926" s="92">
        <v>8.77</v>
      </c>
      <c r="C1926" s="92">
        <v>8.68</v>
      </c>
      <c r="D1926" s="92">
        <v>8.4700000000000006</v>
      </c>
      <c r="E1926" s="92">
        <v>8.19</v>
      </c>
      <c r="F1926" s="92">
        <v>7.9</v>
      </c>
      <c r="G1926" s="92">
        <v>7.64</v>
      </c>
      <c r="H1926" s="92">
        <v>7.37</v>
      </c>
      <c r="I1926" s="92">
        <v>7.05</v>
      </c>
      <c r="J1926" s="92">
        <v>6.67</v>
      </c>
      <c r="K1926" s="92">
        <v>6.06</v>
      </c>
      <c r="L1926" s="92">
        <v>7.76</v>
      </c>
      <c r="N1926" s="92">
        <f t="shared" ca="1" si="150"/>
        <v>7.5536623623164276</v>
      </c>
      <c r="O1926" s="92">
        <f t="shared" si="151"/>
        <v>0.3324896508770383</v>
      </c>
      <c r="P1926" s="92">
        <f t="shared" si="152"/>
        <v>7.6007172786600874</v>
      </c>
      <c r="Q1926" s="92">
        <f t="shared" ca="1" si="153"/>
        <v>0.99380914792400288</v>
      </c>
      <c r="R1926" s="92">
        <f t="shared" ca="1" si="154"/>
        <v>7.7119589878902621</v>
      </c>
    </row>
    <row r="1927" spans="1:18" x14ac:dyDescent="0.3">
      <c r="A1927" s="107">
        <v>40980.770833333336</v>
      </c>
      <c r="B1927" s="92">
        <v>9.15</v>
      </c>
      <c r="C1927" s="92">
        <v>9</v>
      </c>
      <c r="D1927" s="92">
        <v>8.89</v>
      </c>
      <c r="E1927" s="92">
        <v>8.8699999999999992</v>
      </c>
      <c r="F1927" s="92">
        <v>8.7799999999999994</v>
      </c>
      <c r="G1927" s="92">
        <v>8.5299999999999994</v>
      </c>
      <c r="H1927" s="92">
        <v>8.2100000000000009</v>
      </c>
      <c r="I1927" s="92">
        <v>7.96</v>
      </c>
      <c r="J1927" s="92">
        <v>7.76</v>
      </c>
      <c r="K1927" s="92">
        <v>7.21</v>
      </c>
      <c r="L1927" s="92">
        <v>8.35</v>
      </c>
      <c r="N1927" s="92">
        <f t="shared" ca="1" si="150"/>
        <v>8.3773450430346799</v>
      </c>
      <c r="O1927" s="92">
        <f t="shared" si="151"/>
        <v>0.35334231063846316</v>
      </c>
      <c r="P1927" s="92">
        <f t="shared" si="152"/>
        <v>8.4833979942249051</v>
      </c>
      <c r="Q1927" s="92">
        <f t="shared" ca="1" si="153"/>
        <v>0.98749876508653478</v>
      </c>
      <c r="R1927" s="92">
        <f t="shared" ca="1" si="154"/>
        <v>8.2456146884725658</v>
      </c>
    </row>
    <row r="1928" spans="1:18" x14ac:dyDescent="0.3">
      <c r="A1928" s="107">
        <v>40980.777777777781</v>
      </c>
      <c r="B1928" s="92">
        <v>11.04</v>
      </c>
      <c r="C1928" s="92">
        <v>10.87</v>
      </c>
      <c r="D1928" s="92">
        <v>10.52</v>
      </c>
      <c r="E1928" s="92">
        <v>10.130000000000001</v>
      </c>
      <c r="F1928" s="92">
        <v>9.91</v>
      </c>
      <c r="G1928" s="92">
        <v>9.73</v>
      </c>
      <c r="H1928" s="92">
        <v>9.4499999999999993</v>
      </c>
      <c r="I1928" s="92">
        <v>9.18</v>
      </c>
      <c r="J1928" s="92">
        <v>8.9</v>
      </c>
      <c r="K1928" s="92">
        <v>8.4600000000000009</v>
      </c>
      <c r="L1928" s="92">
        <v>9.9499999999999993</v>
      </c>
      <c r="N1928" s="92">
        <f t="shared" ca="1" si="150"/>
        <v>9.6532182044597477</v>
      </c>
      <c r="O1928" s="92">
        <f t="shared" si="151"/>
        <v>0.26982892017982724</v>
      </c>
      <c r="P1928" s="92">
        <f t="shared" si="152"/>
        <v>9.6893797860501163</v>
      </c>
      <c r="Q1928" s="92">
        <f t="shared" ca="1" si="153"/>
        <v>0.9962679157604668</v>
      </c>
      <c r="R1928" s="92">
        <f t="shared" ca="1" si="154"/>
        <v>9.9128657618166436</v>
      </c>
    </row>
    <row r="1929" spans="1:18" x14ac:dyDescent="0.3">
      <c r="A1929" s="107">
        <v>40980.784722222219</v>
      </c>
      <c r="B1929" s="92">
        <v>12.74</v>
      </c>
      <c r="C1929" s="92">
        <v>12.55</v>
      </c>
      <c r="D1929" s="92">
        <v>12.23</v>
      </c>
      <c r="E1929" s="92">
        <v>11.95</v>
      </c>
      <c r="F1929" s="92">
        <v>11.63</v>
      </c>
      <c r="G1929" s="92">
        <v>11.32</v>
      </c>
      <c r="H1929" s="92">
        <v>11.1</v>
      </c>
      <c r="I1929" s="92">
        <v>10.9</v>
      </c>
      <c r="J1929" s="92">
        <v>10.64</v>
      </c>
      <c r="K1929" s="92">
        <v>10.14</v>
      </c>
      <c r="L1929" s="92">
        <v>11.49</v>
      </c>
      <c r="N1929" s="92">
        <f t="shared" ca="1" si="150"/>
        <v>11.355184730586354</v>
      </c>
      <c r="O1929" s="92">
        <f t="shared" si="151"/>
        <v>0.1813632227598502</v>
      </c>
      <c r="P1929" s="92">
        <f t="shared" si="152"/>
        <v>11.288214123968428</v>
      </c>
      <c r="Q1929" s="92">
        <f t="shared" ca="1" si="153"/>
        <v>1.0059327902432083</v>
      </c>
      <c r="R1929" s="92">
        <f t="shared" ca="1" si="154"/>
        <v>11.558167759894463</v>
      </c>
    </row>
    <row r="1930" spans="1:18" x14ac:dyDescent="0.3">
      <c r="A1930" s="107">
        <v>40980.791666666664</v>
      </c>
      <c r="B1930" s="92">
        <v>12.91</v>
      </c>
      <c r="C1930" s="92">
        <v>12.76</v>
      </c>
      <c r="D1930" s="92">
        <v>12.54</v>
      </c>
      <c r="E1930" s="92">
        <v>12.38</v>
      </c>
      <c r="F1930" s="92">
        <v>12.24</v>
      </c>
      <c r="G1930" s="92">
        <v>11.97</v>
      </c>
      <c r="H1930" s="92">
        <v>11.7</v>
      </c>
      <c r="I1930" s="92">
        <v>11.53</v>
      </c>
      <c r="J1930" s="92">
        <v>11.38</v>
      </c>
      <c r="K1930" s="92">
        <v>10.9</v>
      </c>
      <c r="L1930" s="92">
        <v>11.94</v>
      </c>
      <c r="N1930" s="92">
        <f t="shared" ca="1" si="150"/>
        <v>11.925391621472635</v>
      </c>
      <c r="O1930" s="92">
        <f t="shared" si="151"/>
        <v>0.21083007130778664</v>
      </c>
      <c r="P1930" s="92">
        <f t="shared" si="152"/>
        <v>11.930936955847121</v>
      </c>
      <c r="Q1930" s="92">
        <f t="shared" ca="1" si="153"/>
        <v>0.99953521383986788</v>
      </c>
      <c r="R1930" s="92">
        <f t="shared" ca="1" si="154"/>
        <v>11.934450453248022</v>
      </c>
    </row>
    <row r="1931" spans="1:18" x14ac:dyDescent="0.3">
      <c r="A1931" s="107">
        <v>40980.798611111109</v>
      </c>
      <c r="B1931" s="92">
        <v>12.2</v>
      </c>
      <c r="C1931" s="92">
        <v>12.1</v>
      </c>
      <c r="D1931" s="92">
        <v>11.99</v>
      </c>
      <c r="E1931" s="92">
        <v>11.89</v>
      </c>
      <c r="F1931" s="92">
        <v>11.76</v>
      </c>
      <c r="G1931" s="92">
        <v>11.58</v>
      </c>
      <c r="H1931" s="92">
        <v>11.41</v>
      </c>
      <c r="I1931" s="92">
        <v>11.19</v>
      </c>
      <c r="J1931" s="92">
        <v>10.92</v>
      </c>
      <c r="K1931" s="92">
        <v>10.41</v>
      </c>
      <c r="L1931" s="92">
        <v>11.72</v>
      </c>
      <c r="N1931" s="92">
        <f t="shared" ca="1" si="150"/>
        <v>11.487667065833548</v>
      </c>
      <c r="O1931" s="92">
        <f t="shared" si="151"/>
        <v>0.13666776052224347</v>
      </c>
      <c r="P1931" s="92">
        <f t="shared" si="152"/>
        <v>11.55548885577684</v>
      </c>
      <c r="Q1931" s="92">
        <f t="shared" ca="1" si="153"/>
        <v>0.99413077276177841</v>
      </c>
      <c r="R1931" s="92">
        <f t="shared" ca="1" si="154"/>
        <v>11.651212656768044</v>
      </c>
    </row>
    <row r="1932" spans="1:18" x14ac:dyDescent="0.3">
      <c r="A1932" s="107">
        <v>40980.805555555555</v>
      </c>
      <c r="B1932" s="92">
        <v>11.55</v>
      </c>
      <c r="C1932" s="92">
        <v>11.38</v>
      </c>
      <c r="D1932" s="92">
        <v>11.1</v>
      </c>
      <c r="E1932" s="92">
        <v>10.97</v>
      </c>
      <c r="F1932" s="92">
        <v>10.86</v>
      </c>
      <c r="G1932" s="92">
        <v>10.62</v>
      </c>
      <c r="H1932" s="92">
        <v>10.43</v>
      </c>
      <c r="I1932" s="92">
        <v>10.3</v>
      </c>
      <c r="J1932" s="92">
        <v>10.029999999999999</v>
      </c>
      <c r="K1932" s="92">
        <v>9.31</v>
      </c>
      <c r="L1932" s="92">
        <v>10.83</v>
      </c>
      <c r="N1932" s="92">
        <f t="shared" ca="1" si="150"/>
        <v>10.567440407462163</v>
      </c>
      <c r="O1932" s="92">
        <f t="shared" si="151"/>
        <v>0.1668251436372796</v>
      </c>
      <c r="P1932" s="92">
        <f t="shared" si="152"/>
        <v>10.592566988764066</v>
      </c>
      <c r="Q1932" s="92">
        <f t="shared" ca="1" si="153"/>
        <v>0.99762790442311522</v>
      </c>
      <c r="R1932" s="92">
        <f t="shared" ca="1" si="154"/>
        <v>10.804310204902338</v>
      </c>
    </row>
    <row r="1933" spans="1:18" x14ac:dyDescent="0.3">
      <c r="A1933" s="107">
        <v>40980.8125</v>
      </c>
      <c r="B1933" s="92">
        <v>14.43</v>
      </c>
      <c r="C1933" s="92">
        <v>14.4</v>
      </c>
      <c r="D1933" s="92">
        <v>14.26</v>
      </c>
      <c r="E1933" s="92">
        <v>14.04</v>
      </c>
      <c r="F1933" s="92">
        <v>13.77</v>
      </c>
      <c r="G1933" s="92">
        <v>13.36</v>
      </c>
      <c r="H1933" s="92">
        <v>12.86</v>
      </c>
      <c r="I1933" s="92">
        <v>12.38</v>
      </c>
      <c r="J1933" s="92">
        <v>11.97</v>
      </c>
      <c r="K1933" s="92">
        <v>11.33</v>
      </c>
      <c r="L1933" s="92">
        <v>13.31</v>
      </c>
      <c r="N1933" s="92">
        <f t="shared" ca="1" si="150"/>
        <v>13.156653403818547</v>
      </c>
      <c r="O1933" s="92">
        <f t="shared" si="151"/>
        <v>0.35248300318151621</v>
      </c>
      <c r="P1933" s="92">
        <f t="shared" si="152"/>
        <v>13.287187245274241</v>
      </c>
      <c r="Q1933" s="92">
        <f t="shared" ca="1" si="153"/>
        <v>0.99017596131926866</v>
      </c>
      <c r="R1933" s="92">
        <f t="shared" ca="1" si="154"/>
        <v>13.179242045159466</v>
      </c>
    </row>
    <row r="1934" spans="1:18" x14ac:dyDescent="0.3">
      <c r="A1934" s="107">
        <v>40980.819444444445</v>
      </c>
      <c r="B1934" s="92">
        <v>15.1</v>
      </c>
      <c r="C1934" s="92">
        <v>15.04</v>
      </c>
      <c r="D1934" s="92">
        <v>14.99</v>
      </c>
      <c r="E1934" s="92">
        <v>14.92</v>
      </c>
      <c r="F1934" s="92">
        <v>14.76</v>
      </c>
      <c r="G1934" s="92">
        <v>14.49</v>
      </c>
      <c r="H1934" s="92">
        <v>14.2</v>
      </c>
      <c r="I1934" s="92">
        <v>13.98</v>
      </c>
      <c r="J1934" s="92">
        <v>13.81</v>
      </c>
      <c r="K1934" s="92">
        <v>13.46</v>
      </c>
      <c r="L1934" s="92">
        <v>14.64</v>
      </c>
      <c r="N1934" s="92">
        <f t="shared" ca="1" si="150"/>
        <v>14.40786115292036</v>
      </c>
      <c r="O1934" s="92">
        <f t="shared" si="151"/>
        <v>0.18682304807283534</v>
      </c>
      <c r="P1934" s="92">
        <f t="shared" si="152"/>
        <v>14.448089870761024</v>
      </c>
      <c r="Q1934" s="92">
        <f t="shared" ca="1" si="153"/>
        <v>0.99721563762403809</v>
      </c>
      <c r="R1934" s="92">
        <f t="shared" ca="1" si="154"/>
        <v>14.599236934815918</v>
      </c>
    </row>
    <row r="1935" spans="1:18" x14ac:dyDescent="0.3">
      <c r="A1935" s="107">
        <v>40980.826388888891</v>
      </c>
      <c r="B1935" s="92">
        <v>13.96</v>
      </c>
      <c r="C1935" s="92">
        <v>13.82</v>
      </c>
      <c r="D1935" s="92">
        <v>13.54</v>
      </c>
      <c r="E1935" s="92">
        <v>13.29</v>
      </c>
      <c r="F1935" s="92">
        <v>13.07</v>
      </c>
      <c r="G1935" s="92">
        <v>12.8</v>
      </c>
      <c r="H1935" s="92">
        <v>12.53</v>
      </c>
      <c r="I1935" s="92">
        <v>12.33</v>
      </c>
      <c r="J1935" s="92">
        <v>12.12</v>
      </c>
      <c r="K1935" s="92">
        <v>11.72</v>
      </c>
      <c r="L1935" s="92">
        <v>13.11</v>
      </c>
      <c r="N1935" s="92">
        <f t="shared" ca="1" si="150"/>
        <v>12.777147360427517</v>
      </c>
      <c r="O1935" s="92">
        <f t="shared" si="151"/>
        <v>0.19701225209823042</v>
      </c>
      <c r="P1935" s="92">
        <f t="shared" si="152"/>
        <v>12.760961863391593</v>
      </c>
      <c r="Q1935" s="92">
        <f t="shared" ca="1" si="153"/>
        <v>1.0012683602701107</v>
      </c>
      <c r="R1935" s="92">
        <f t="shared" ca="1" si="154"/>
        <v>13.12662820314115</v>
      </c>
    </row>
    <row r="1936" spans="1:18" x14ac:dyDescent="0.3">
      <c r="A1936" s="107">
        <v>40980.833333333336</v>
      </c>
      <c r="B1936" s="92">
        <v>13.03</v>
      </c>
      <c r="C1936" s="92">
        <v>12.9</v>
      </c>
      <c r="D1936" s="92">
        <v>12.66</v>
      </c>
      <c r="E1936" s="92">
        <v>12.46</v>
      </c>
      <c r="F1936" s="92">
        <v>12.33</v>
      </c>
      <c r="G1936" s="92">
        <v>12.22</v>
      </c>
      <c r="H1936" s="92">
        <v>12.04</v>
      </c>
      <c r="I1936" s="92">
        <v>11.77</v>
      </c>
      <c r="J1936" s="92">
        <v>11.52</v>
      </c>
      <c r="K1936" s="92">
        <v>11.08</v>
      </c>
      <c r="L1936" s="92">
        <v>11.74</v>
      </c>
      <c r="N1936" s="92">
        <f t="shared" ca="1" si="150"/>
        <v>12.107317710714913</v>
      </c>
      <c r="O1936" s="92">
        <f t="shared" si="151"/>
        <v>0.13713170959182186</v>
      </c>
      <c r="P1936" s="92">
        <f t="shared" si="152"/>
        <v>12.194046467182895</v>
      </c>
      <c r="Q1936" s="92">
        <f t="shared" ca="1" si="153"/>
        <v>0.99288761473056619</v>
      </c>
      <c r="R1936" s="92">
        <f t="shared" ca="1" si="154"/>
        <v>11.656500596936848</v>
      </c>
    </row>
    <row r="1937" spans="1:18" x14ac:dyDescent="0.3">
      <c r="A1937" s="107">
        <v>40980.840277777781</v>
      </c>
      <c r="B1937" s="92">
        <v>11.76</v>
      </c>
      <c r="C1937" s="92">
        <v>11.69</v>
      </c>
      <c r="D1937" s="92">
        <v>11.59</v>
      </c>
      <c r="E1937" s="92">
        <v>11.43</v>
      </c>
      <c r="F1937" s="92">
        <v>11.18</v>
      </c>
      <c r="G1937" s="92">
        <v>10.95</v>
      </c>
      <c r="H1937" s="92">
        <v>10.71</v>
      </c>
      <c r="I1937" s="92">
        <v>10.43</v>
      </c>
      <c r="J1937" s="92">
        <v>10.15</v>
      </c>
      <c r="K1937" s="92">
        <v>9.64</v>
      </c>
      <c r="L1937" s="92">
        <v>11.78</v>
      </c>
      <c r="N1937" s="92">
        <f t="shared" ca="1" si="150"/>
        <v>10.867034449413046</v>
      </c>
      <c r="O1937" s="92">
        <f t="shared" si="151"/>
        <v>0.2047947295760581</v>
      </c>
      <c r="P1937" s="92">
        <f t="shared" si="152"/>
        <v>10.915286965362034</v>
      </c>
      <c r="Q1937" s="92">
        <f t="shared" ca="1" si="153"/>
        <v>0.9955793635016551</v>
      </c>
      <c r="R1937" s="92">
        <f t="shared" ca="1" si="154"/>
        <v>11.727924902049496</v>
      </c>
    </row>
    <row r="1938" spans="1:18" x14ac:dyDescent="0.3">
      <c r="A1938" s="107">
        <v>40980.847222222219</v>
      </c>
      <c r="B1938" s="92">
        <v>13.05</v>
      </c>
      <c r="C1938" s="92">
        <v>12.84</v>
      </c>
      <c r="D1938" s="92">
        <v>12.49</v>
      </c>
      <c r="E1938" s="92">
        <v>12.22</v>
      </c>
      <c r="F1938" s="92">
        <v>11.94</v>
      </c>
      <c r="G1938" s="92">
        <v>11.61</v>
      </c>
      <c r="H1938" s="92">
        <v>11.33</v>
      </c>
      <c r="I1938" s="92">
        <v>11.1</v>
      </c>
      <c r="J1938" s="92">
        <v>10.9</v>
      </c>
      <c r="K1938" s="92">
        <v>10.46</v>
      </c>
      <c r="L1938" s="92">
        <v>11.61</v>
      </c>
      <c r="N1938" s="92">
        <f t="shared" ca="1" si="150"/>
        <v>11.620163865735714</v>
      </c>
      <c r="O1938" s="92">
        <f t="shared" si="151"/>
        <v>0.22559756014965882</v>
      </c>
      <c r="P1938" s="92">
        <f t="shared" si="152"/>
        <v>11.569462561102517</v>
      </c>
      <c r="Q1938" s="92">
        <f t="shared" ca="1" si="153"/>
        <v>1.0043823387962427</v>
      </c>
      <c r="R1938" s="92">
        <f t="shared" ca="1" si="154"/>
        <v>11.660878953424378</v>
      </c>
    </row>
    <row r="1939" spans="1:18" x14ac:dyDescent="0.3">
      <c r="A1939" s="107">
        <v>40980.854166666664</v>
      </c>
      <c r="B1939" s="92">
        <v>14.02</v>
      </c>
      <c r="C1939" s="92">
        <v>13.92</v>
      </c>
      <c r="D1939" s="92">
        <v>13.71</v>
      </c>
      <c r="E1939" s="92">
        <v>13.53</v>
      </c>
      <c r="F1939" s="92">
        <v>13.42</v>
      </c>
      <c r="G1939" s="92">
        <v>13.31</v>
      </c>
      <c r="H1939" s="92">
        <v>13.16</v>
      </c>
      <c r="I1939" s="92">
        <v>12.93</v>
      </c>
      <c r="J1939" s="92">
        <v>12.61</v>
      </c>
      <c r="K1939" s="92">
        <v>12.08</v>
      </c>
      <c r="L1939" s="92">
        <v>13.63</v>
      </c>
      <c r="N1939" s="92">
        <f t="shared" ca="1" si="150"/>
        <v>13.195957417861123</v>
      </c>
      <c r="O1939" s="92">
        <f t="shared" si="151"/>
        <v>0.10473460007381964</v>
      </c>
      <c r="P1939" s="92">
        <f t="shared" si="152"/>
        <v>13.288404430682794</v>
      </c>
      <c r="Q1939" s="92">
        <f t="shared" ca="1" si="153"/>
        <v>0.99304303136588679</v>
      </c>
      <c r="R1939" s="92">
        <f t="shared" ca="1" si="154"/>
        <v>13.535176517517037</v>
      </c>
    </row>
    <row r="1940" spans="1:18" x14ac:dyDescent="0.3">
      <c r="A1940" s="107">
        <v>40980.861111111109</v>
      </c>
      <c r="B1940" s="92">
        <v>15.39</v>
      </c>
      <c r="C1940" s="92">
        <v>15.25</v>
      </c>
      <c r="D1940" s="92">
        <v>14.97</v>
      </c>
      <c r="E1940" s="92">
        <v>14.72</v>
      </c>
      <c r="F1940" s="92">
        <v>14.53</v>
      </c>
      <c r="G1940" s="92">
        <v>14.34</v>
      </c>
      <c r="H1940" s="92">
        <v>14.07</v>
      </c>
      <c r="I1940" s="92">
        <v>13.74</v>
      </c>
      <c r="J1940" s="92">
        <v>13.33</v>
      </c>
      <c r="K1940" s="92">
        <v>12.74</v>
      </c>
      <c r="L1940" s="92">
        <v>14.58</v>
      </c>
      <c r="N1940" s="92">
        <f t="shared" ca="1" si="150"/>
        <v>14.189214572540747</v>
      </c>
      <c r="O1940" s="92">
        <f t="shared" si="151"/>
        <v>0.17565229086875253</v>
      </c>
      <c r="P1940" s="92">
        <f t="shared" si="152"/>
        <v>14.301000348909756</v>
      </c>
      <c r="Q1940" s="92">
        <f t="shared" ca="1" si="153"/>
        <v>0.99218335965025473</v>
      </c>
      <c r="R1940" s="92">
        <f t="shared" ca="1" si="154"/>
        <v>14.466033383700713</v>
      </c>
    </row>
    <row r="1941" spans="1:18" x14ac:dyDescent="0.3">
      <c r="A1941" s="107">
        <v>40980.868055555555</v>
      </c>
      <c r="B1941" s="92">
        <v>16.989999999999998</v>
      </c>
      <c r="C1941" s="92">
        <v>16.940000000000001</v>
      </c>
      <c r="D1941" s="92">
        <v>16.809999999999999</v>
      </c>
      <c r="E1941" s="92">
        <v>16.59</v>
      </c>
      <c r="F1941" s="92">
        <v>16.309999999999999</v>
      </c>
      <c r="G1941" s="92">
        <v>15.94</v>
      </c>
      <c r="H1941" s="92">
        <v>15.53</v>
      </c>
      <c r="I1941" s="92">
        <v>15.06</v>
      </c>
      <c r="J1941" s="92">
        <v>14.62</v>
      </c>
      <c r="K1941" s="92">
        <v>14.1</v>
      </c>
      <c r="L1941" s="92">
        <v>15.47</v>
      </c>
      <c r="N1941" s="92">
        <f t="shared" ca="1" si="150"/>
        <v>15.766971803936553</v>
      </c>
      <c r="O1941" s="92">
        <f t="shared" si="151"/>
        <v>0.24080189458750414</v>
      </c>
      <c r="P1941" s="92">
        <f t="shared" si="152"/>
        <v>15.880599958545913</v>
      </c>
      <c r="Q1941" s="92">
        <f t="shared" ca="1" si="153"/>
        <v>0.99284484497399528</v>
      </c>
      <c r="R1941" s="92">
        <f t="shared" ca="1" si="154"/>
        <v>15.359309751747707</v>
      </c>
    </row>
    <row r="1942" spans="1:18" x14ac:dyDescent="0.3">
      <c r="A1942" s="107">
        <v>40980.875</v>
      </c>
      <c r="B1942" s="92">
        <v>17.899999999999999</v>
      </c>
      <c r="C1942" s="92">
        <v>17.809999999999999</v>
      </c>
      <c r="D1942" s="92">
        <v>17.64</v>
      </c>
      <c r="E1942" s="92">
        <v>17.45</v>
      </c>
      <c r="F1942" s="92">
        <v>17.18</v>
      </c>
      <c r="G1942" s="92">
        <v>16.86</v>
      </c>
      <c r="H1942" s="92">
        <v>16.57</v>
      </c>
      <c r="I1942" s="92">
        <v>16.28</v>
      </c>
      <c r="J1942" s="92">
        <v>15.88</v>
      </c>
      <c r="K1942" s="92">
        <v>15.14</v>
      </c>
      <c r="L1942" s="92">
        <v>16.75</v>
      </c>
      <c r="N1942" s="92">
        <f t="shared" ca="1" si="150"/>
        <v>16.767400150396799</v>
      </c>
      <c r="O1942" s="92">
        <f t="shared" si="151"/>
        <v>0.16033219112849967</v>
      </c>
      <c r="P1942" s="92">
        <f t="shared" si="152"/>
        <v>16.818141119825068</v>
      </c>
      <c r="Q1942" s="92">
        <f t="shared" ca="1" si="153"/>
        <v>0.99698296208440917</v>
      </c>
      <c r="R1942" s="92">
        <f t="shared" ca="1" si="154"/>
        <v>16.699464614913854</v>
      </c>
    </row>
    <row r="1943" spans="1:18" x14ac:dyDescent="0.3">
      <c r="A1943" s="107">
        <v>40980.881944444445</v>
      </c>
      <c r="B1943" s="92">
        <v>18.43</v>
      </c>
      <c r="C1943" s="92">
        <v>18.32</v>
      </c>
      <c r="D1943" s="92">
        <v>18.059999999999999</v>
      </c>
      <c r="E1943" s="92">
        <v>17.760000000000002</v>
      </c>
      <c r="F1943" s="92">
        <v>17.41</v>
      </c>
      <c r="G1943" s="92">
        <v>17.059999999999999</v>
      </c>
      <c r="H1943" s="92">
        <v>16.850000000000001</v>
      </c>
      <c r="I1943" s="92">
        <v>16.690000000000001</v>
      </c>
      <c r="J1943" s="92">
        <v>16.329999999999998</v>
      </c>
      <c r="K1943" s="92">
        <v>15.48</v>
      </c>
      <c r="L1943" s="92">
        <v>17.21</v>
      </c>
      <c r="N1943" s="92">
        <f t="shared" ca="1" si="150"/>
        <v>17.100199396017526</v>
      </c>
      <c r="O1943" s="92">
        <f t="shared" si="151"/>
        <v>0.11445776707555035</v>
      </c>
      <c r="P1943" s="92">
        <f t="shared" si="152"/>
        <v>17.029752603882535</v>
      </c>
      <c r="Q1943" s="92">
        <f t="shared" ca="1" si="153"/>
        <v>1.0041366891095604</v>
      </c>
      <c r="R1943" s="92">
        <f t="shared" ca="1" si="154"/>
        <v>17.281192419575536</v>
      </c>
    </row>
    <row r="1944" spans="1:18" x14ac:dyDescent="0.3">
      <c r="A1944" s="107">
        <v>40980.888888888891</v>
      </c>
      <c r="B1944" s="92">
        <v>16.760000000000002</v>
      </c>
      <c r="C1944" s="92">
        <v>16.61</v>
      </c>
      <c r="D1944" s="92">
        <v>16.350000000000001</v>
      </c>
      <c r="E1944" s="92">
        <v>16.11</v>
      </c>
      <c r="F1944" s="92">
        <v>15.92</v>
      </c>
      <c r="G1944" s="92">
        <v>15.64</v>
      </c>
      <c r="H1944" s="92">
        <v>15.24</v>
      </c>
      <c r="I1944" s="92">
        <v>14.79</v>
      </c>
      <c r="J1944" s="92">
        <v>14.35</v>
      </c>
      <c r="K1944" s="92">
        <v>13.78</v>
      </c>
      <c r="L1944" s="92">
        <v>15.62</v>
      </c>
      <c r="N1944" s="92">
        <f t="shared" ca="1" si="150"/>
        <v>15.42307046072388</v>
      </c>
      <c r="O1944" s="92">
        <f t="shared" si="151"/>
        <v>0.2394171207321083</v>
      </c>
      <c r="P1944" s="92">
        <f t="shared" si="152"/>
        <v>15.582052441445812</v>
      </c>
      <c r="Q1944" s="92">
        <f t="shared" ca="1" si="153"/>
        <v>0.98979710912157726</v>
      </c>
      <c r="R1944" s="92">
        <f t="shared" ca="1" si="154"/>
        <v>15.460630844479036</v>
      </c>
    </row>
    <row r="1945" spans="1:18" x14ac:dyDescent="0.3">
      <c r="A1945" s="107">
        <v>40980.895833333336</v>
      </c>
      <c r="B1945" s="92">
        <v>14.54</v>
      </c>
      <c r="C1945" s="92">
        <v>14.41</v>
      </c>
      <c r="D1945" s="92">
        <v>14.2</v>
      </c>
      <c r="E1945" s="92">
        <v>14.01</v>
      </c>
      <c r="F1945" s="92">
        <v>13.82</v>
      </c>
      <c r="G1945" s="92">
        <v>13.71</v>
      </c>
      <c r="H1945" s="92">
        <v>13.59</v>
      </c>
      <c r="I1945" s="92">
        <v>13.39</v>
      </c>
      <c r="J1945" s="92">
        <v>13.13</v>
      </c>
      <c r="K1945" s="92">
        <v>12.57</v>
      </c>
      <c r="L1945" s="92">
        <v>14.07</v>
      </c>
      <c r="N1945" s="92">
        <f t="shared" ca="1" si="150"/>
        <v>13.651504028171999</v>
      </c>
      <c r="O1945" s="92">
        <f t="shared" si="151"/>
        <v>8.1239942659678002E-2</v>
      </c>
      <c r="P1945" s="92">
        <f t="shared" si="152"/>
        <v>13.692742313843461</v>
      </c>
      <c r="Q1945" s="92">
        <f t="shared" ca="1" si="153"/>
        <v>0.99698831068851934</v>
      </c>
      <c r="R1945" s="92">
        <f t="shared" ca="1" si="154"/>
        <v>14.027625531387468</v>
      </c>
    </row>
    <row r="1946" spans="1:18" x14ac:dyDescent="0.3">
      <c r="A1946" s="107">
        <v>40980.902777777781</v>
      </c>
      <c r="B1946" s="92">
        <v>15.88</v>
      </c>
      <c r="C1946" s="92">
        <v>15.78</v>
      </c>
      <c r="D1946" s="92">
        <v>15.57</v>
      </c>
      <c r="E1946" s="92">
        <v>15.4</v>
      </c>
      <c r="F1946" s="92">
        <v>15.29</v>
      </c>
      <c r="G1946" s="92">
        <v>15.19</v>
      </c>
      <c r="H1946" s="92">
        <v>15.04</v>
      </c>
      <c r="I1946" s="92">
        <v>14.85</v>
      </c>
      <c r="J1946" s="92">
        <v>14.59</v>
      </c>
      <c r="K1946" s="92">
        <v>13.98</v>
      </c>
      <c r="L1946" s="92">
        <v>15.59</v>
      </c>
      <c r="N1946" s="92">
        <f t="shared" ca="1" si="150"/>
        <v>15.089706853915844</v>
      </c>
      <c r="O1946" s="92">
        <f t="shared" si="151"/>
        <v>9.1707507139525565E-2</v>
      </c>
      <c r="P1946" s="92">
        <f t="shared" si="152"/>
        <v>15.168417441201761</v>
      </c>
      <c r="Q1946" s="92">
        <f t="shared" ca="1" si="153"/>
        <v>0.99481088995664657</v>
      </c>
      <c r="R1946" s="92">
        <f t="shared" ca="1" si="154"/>
        <v>15.509101774424121</v>
      </c>
    </row>
    <row r="1947" spans="1:18" x14ac:dyDescent="0.3">
      <c r="A1947" s="107">
        <v>40980.909722222219</v>
      </c>
      <c r="B1947" s="92">
        <v>16.5</v>
      </c>
      <c r="C1947" s="92">
        <v>16.38</v>
      </c>
      <c r="D1947" s="92">
        <v>16.14</v>
      </c>
      <c r="E1947" s="92">
        <v>15.91</v>
      </c>
      <c r="F1947" s="92">
        <v>15.7</v>
      </c>
      <c r="G1947" s="92">
        <v>15.49</v>
      </c>
      <c r="H1947" s="92">
        <v>15.33</v>
      </c>
      <c r="I1947" s="92">
        <v>15.17</v>
      </c>
      <c r="J1947" s="92">
        <v>14.98</v>
      </c>
      <c r="K1947" s="92">
        <v>14.44</v>
      </c>
      <c r="L1947" s="92">
        <v>16.04</v>
      </c>
      <c r="N1947" s="92">
        <f t="shared" ca="1" si="150"/>
        <v>15.493467184194792</v>
      </c>
      <c r="O1947" s="92">
        <f t="shared" si="151"/>
        <v>9.5948781103349728E-2</v>
      </c>
      <c r="P1947" s="92">
        <f t="shared" si="152"/>
        <v>15.46697408618688</v>
      </c>
      <c r="Q1947" s="92">
        <f t="shared" ca="1" si="153"/>
        <v>1.0017128817737899</v>
      </c>
      <c r="R1947" s="92">
        <f t="shared" ca="1" si="154"/>
        <v>16.067474623651588</v>
      </c>
    </row>
    <row r="1948" spans="1:18" x14ac:dyDescent="0.3">
      <c r="A1948" s="107">
        <v>40980.916666666664</v>
      </c>
      <c r="B1948" s="92">
        <v>16.87</v>
      </c>
      <c r="C1948" s="92">
        <v>16.78</v>
      </c>
      <c r="D1948" s="92">
        <v>16.63</v>
      </c>
      <c r="E1948" s="92">
        <v>16.46</v>
      </c>
      <c r="F1948" s="92">
        <v>16.3</v>
      </c>
      <c r="G1948" s="92">
        <v>16.149999999999999</v>
      </c>
      <c r="H1948" s="92">
        <v>15.92</v>
      </c>
      <c r="I1948" s="92">
        <v>15.61</v>
      </c>
      <c r="J1948" s="92">
        <v>15.29</v>
      </c>
      <c r="K1948" s="92">
        <v>14.74</v>
      </c>
      <c r="L1948" s="92">
        <v>16.72</v>
      </c>
      <c r="N1948" s="92">
        <f t="shared" ca="1" si="150"/>
        <v>15.999498670792224</v>
      </c>
      <c r="O1948" s="92">
        <f t="shared" si="151"/>
        <v>0.13255146569736351</v>
      </c>
      <c r="P1948" s="92">
        <f t="shared" si="152"/>
        <v>16.116844173189019</v>
      </c>
      <c r="Q1948" s="92">
        <f t="shared" ca="1" si="153"/>
        <v>0.99271907693988859</v>
      </c>
      <c r="R1948" s="92">
        <f t="shared" ca="1" si="154"/>
        <v>16.598262966434937</v>
      </c>
    </row>
    <row r="1949" spans="1:18" x14ac:dyDescent="0.3">
      <c r="A1949" s="107">
        <v>40980.923611111109</v>
      </c>
      <c r="B1949" s="92">
        <v>16.809999999999999</v>
      </c>
      <c r="C1949" s="92">
        <v>16.75</v>
      </c>
      <c r="D1949" s="92">
        <v>16.62</v>
      </c>
      <c r="E1949" s="92">
        <v>16.45</v>
      </c>
      <c r="F1949" s="92">
        <v>16.260000000000002</v>
      </c>
      <c r="G1949" s="92">
        <v>16.09</v>
      </c>
      <c r="H1949" s="92">
        <v>15.92</v>
      </c>
      <c r="I1949" s="92">
        <v>15.7</v>
      </c>
      <c r="J1949" s="92">
        <v>15.38</v>
      </c>
      <c r="K1949" s="92">
        <v>14.92</v>
      </c>
      <c r="L1949" s="92">
        <v>16.88</v>
      </c>
      <c r="N1949" s="92">
        <f t="shared" ca="1" si="150"/>
        <v>16.014655090164062</v>
      </c>
      <c r="O1949" s="92">
        <f t="shared" si="151"/>
        <v>9.8155704049247811E-2</v>
      </c>
      <c r="P1949" s="92">
        <f t="shared" si="152"/>
        <v>16.065532468651128</v>
      </c>
      <c r="Q1949" s="92">
        <f t="shared" ca="1" si="153"/>
        <v>0.99683313462617296</v>
      </c>
      <c r="R1949" s="92">
        <f t="shared" ca="1" si="154"/>
        <v>16.8265433124898</v>
      </c>
    </row>
    <row r="1950" spans="1:18" x14ac:dyDescent="0.3">
      <c r="A1950" s="107">
        <v>40980.930555555555</v>
      </c>
      <c r="B1950" s="92">
        <v>17.54</v>
      </c>
      <c r="C1950" s="92">
        <v>17.47</v>
      </c>
      <c r="D1950" s="92">
        <v>17.28</v>
      </c>
      <c r="E1950" s="92">
        <v>17.079999999999998</v>
      </c>
      <c r="F1950" s="92">
        <v>16.87</v>
      </c>
      <c r="G1950" s="92">
        <v>16.600000000000001</v>
      </c>
      <c r="H1950" s="92">
        <v>16.28</v>
      </c>
      <c r="I1950" s="92">
        <v>15.94</v>
      </c>
      <c r="J1950" s="92">
        <v>15.6</v>
      </c>
      <c r="K1950" s="92">
        <v>15.09</v>
      </c>
      <c r="L1950" s="92">
        <v>16.93</v>
      </c>
      <c r="N1950" s="92">
        <f t="shared" ca="1" si="150"/>
        <v>16.466963441841468</v>
      </c>
      <c r="O1950" s="92">
        <f t="shared" si="151"/>
        <v>0.17987884656827294</v>
      </c>
      <c r="P1950" s="92">
        <f t="shared" si="152"/>
        <v>16.553769167803353</v>
      </c>
      <c r="Q1950" s="92">
        <f t="shared" ca="1" si="153"/>
        <v>0.99475613528967655</v>
      </c>
      <c r="R1950" s="92">
        <f t="shared" ca="1" si="154"/>
        <v>16.841221370454225</v>
      </c>
    </row>
    <row r="1951" spans="1:18" x14ac:dyDescent="0.3">
      <c r="A1951" s="107">
        <v>40980.9375</v>
      </c>
      <c r="B1951" s="92">
        <v>17.21</v>
      </c>
      <c r="C1951" s="92">
        <v>17.04</v>
      </c>
      <c r="D1951" s="92">
        <v>16.7</v>
      </c>
      <c r="E1951" s="92">
        <v>16.420000000000002</v>
      </c>
      <c r="F1951" s="92">
        <v>16.260000000000002</v>
      </c>
      <c r="G1951" s="92">
        <v>16.14</v>
      </c>
      <c r="H1951" s="92">
        <v>16.03</v>
      </c>
      <c r="I1951" s="92">
        <v>15.84</v>
      </c>
      <c r="J1951" s="92">
        <v>15.6</v>
      </c>
      <c r="K1951" s="92">
        <v>15.1</v>
      </c>
      <c r="L1951" s="92">
        <v>16.79</v>
      </c>
      <c r="N1951" s="92">
        <f t="shared" ca="1" si="150"/>
        <v>16.111391141593273</v>
      </c>
      <c r="O1951" s="92">
        <f t="shared" si="151"/>
        <v>6.3196282084889213E-2</v>
      </c>
      <c r="P1951" s="92">
        <f t="shared" si="152"/>
        <v>16.12419366073944</v>
      </c>
      <c r="Q1951" s="92">
        <f t="shared" ca="1" si="153"/>
        <v>0.9992060056201546</v>
      </c>
      <c r="R1951" s="92">
        <f t="shared" ca="1" si="154"/>
        <v>16.776668834362393</v>
      </c>
    </row>
    <row r="1952" spans="1:18" x14ac:dyDescent="0.3">
      <c r="A1952" s="107">
        <v>40980.944444444445</v>
      </c>
      <c r="B1952" s="92">
        <v>17.32</v>
      </c>
      <c r="C1952" s="92">
        <v>17.2</v>
      </c>
      <c r="D1952" s="92">
        <v>17.079999999999998</v>
      </c>
      <c r="E1952" s="92">
        <v>16.98</v>
      </c>
      <c r="F1952" s="92">
        <v>16.87</v>
      </c>
      <c r="G1952" s="92">
        <v>16.82</v>
      </c>
      <c r="H1952" s="92">
        <v>16.84</v>
      </c>
      <c r="I1952" s="92">
        <v>16.82</v>
      </c>
      <c r="J1952" s="92">
        <v>16.73</v>
      </c>
      <c r="K1952" s="92">
        <v>16.16</v>
      </c>
      <c r="L1952" s="92">
        <v>17.47</v>
      </c>
      <c r="N1952" s="92">
        <f t="shared" ca="1" si="150"/>
        <v>16.847484256306476</v>
      </c>
      <c r="O1952" s="92">
        <f t="shared" si="151"/>
        <v>-1.0981562743064865E-2</v>
      </c>
      <c r="P1952" s="92">
        <f t="shared" si="152"/>
        <v>16.822864020324737</v>
      </c>
      <c r="Q1952" s="92">
        <f t="shared" ca="1" si="153"/>
        <v>1.001463498483492</v>
      </c>
      <c r="R1952" s="92">
        <f t="shared" ca="1" si="154"/>
        <v>17.495567318506605</v>
      </c>
    </row>
    <row r="1953" spans="1:18" x14ac:dyDescent="0.3">
      <c r="A1953" s="107">
        <v>40980.958333333336</v>
      </c>
      <c r="B1953" s="92">
        <v>13.96</v>
      </c>
      <c r="C1953" s="92">
        <v>13.9</v>
      </c>
      <c r="D1953" s="92">
        <v>13.75</v>
      </c>
      <c r="E1953" s="92">
        <v>13.51</v>
      </c>
      <c r="F1953" s="92">
        <v>13.27</v>
      </c>
      <c r="G1953" s="92">
        <v>13.1</v>
      </c>
      <c r="H1953" s="92">
        <v>13.07</v>
      </c>
      <c r="I1953" s="92">
        <v>13.08</v>
      </c>
      <c r="J1953" s="92">
        <v>12.95</v>
      </c>
      <c r="K1953" s="92">
        <v>12.55</v>
      </c>
      <c r="L1953" s="92">
        <v>13.99</v>
      </c>
      <c r="N1953" s="92">
        <f t="shared" ca="1" si="150"/>
        <v>13.222346365486464</v>
      </c>
      <c r="O1953" s="92">
        <f t="shared" si="151"/>
        <v>2.1186827685244571E-2</v>
      </c>
      <c r="P1953" s="92">
        <f t="shared" si="152"/>
        <v>13.09569755935744</v>
      </c>
      <c r="Q1953" s="92">
        <f t="shared" ca="1" si="153"/>
        <v>1.0096710240561815</v>
      </c>
      <c r="R1953" s="92">
        <f t="shared" ca="1" si="154"/>
        <v>14.125297626545979</v>
      </c>
    </row>
    <row r="1954" spans="1:18" x14ac:dyDescent="0.3">
      <c r="A1954" s="107">
        <v>40980.965277777781</v>
      </c>
      <c r="B1954" s="92">
        <v>17.399999999999999</v>
      </c>
      <c r="C1954" s="92">
        <v>17.350000000000001</v>
      </c>
      <c r="D1954" s="92">
        <v>17.190000000000001</v>
      </c>
      <c r="E1954" s="92">
        <v>16.89</v>
      </c>
      <c r="F1954" s="92">
        <v>16.600000000000001</v>
      </c>
      <c r="G1954" s="92">
        <v>16.37</v>
      </c>
      <c r="H1954" s="92">
        <v>16.18</v>
      </c>
      <c r="I1954" s="92">
        <v>15.89</v>
      </c>
      <c r="J1954" s="92">
        <v>15.53</v>
      </c>
      <c r="K1954" s="92">
        <v>14.88</v>
      </c>
      <c r="L1954" s="92">
        <v>16.64</v>
      </c>
      <c r="N1954" s="92">
        <f t="shared" ca="1" si="150"/>
        <v>16.318965557101411</v>
      </c>
      <c r="O1954" s="92">
        <f t="shared" si="151"/>
        <v>0.10788368014525199</v>
      </c>
      <c r="P1954" s="92">
        <f t="shared" si="152"/>
        <v>16.342641627613556</v>
      </c>
      <c r="Q1954" s="92">
        <f t="shared" ca="1" si="153"/>
        <v>0.99855127028716451</v>
      </c>
      <c r="R1954" s="92">
        <f t="shared" ca="1" si="154"/>
        <v>16.615893137578418</v>
      </c>
    </row>
    <row r="1955" spans="1:18" x14ac:dyDescent="0.3">
      <c r="A1955" s="107">
        <v>40980.972222222219</v>
      </c>
      <c r="B1955" s="92">
        <v>14.46</v>
      </c>
      <c r="C1955" s="92">
        <v>14.3</v>
      </c>
      <c r="D1955" s="92">
        <v>14.03</v>
      </c>
      <c r="E1955" s="92">
        <v>13.82</v>
      </c>
      <c r="F1955" s="92">
        <v>13.54</v>
      </c>
      <c r="G1955" s="92">
        <v>13.21</v>
      </c>
      <c r="H1955" s="92">
        <v>12.88</v>
      </c>
      <c r="I1955" s="92">
        <v>12.59</v>
      </c>
      <c r="J1955" s="92">
        <v>12.33</v>
      </c>
      <c r="K1955" s="92">
        <v>12.07</v>
      </c>
      <c r="L1955" s="92">
        <v>13.9</v>
      </c>
      <c r="N1955" s="92">
        <f t="shared" ca="1" si="150"/>
        <v>13.164577159984876</v>
      </c>
      <c r="O1955" s="92">
        <f t="shared" si="151"/>
        <v>0.23378208883971047</v>
      </c>
      <c r="P1955" s="92">
        <f t="shared" si="152"/>
        <v>13.162205689263935</v>
      </c>
      <c r="Q1955" s="92">
        <f t="shared" ca="1" si="153"/>
        <v>1.0001801727443658</v>
      </c>
      <c r="R1955" s="92">
        <f t="shared" ca="1" si="154"/>
        <v>13.902504401146684</v>
      </c>
    </row>
    <row r="1956" spans="1:18" x14ac:dyDescent="0.3">
      <c r="A1956" s="107">
        <v>40980.979166666664</v>
      </c>
      <c r="B1956" s="92">
        <v>13.13</v>
      </c>
      <c r="C1956" s="92">
        <v>13.05</v>
      </c>
      <c r="D1956" s="92">
        <v>12.88</v>
      </c>
      <c r="E1956" s="92">
        <v>12.72</v>
      </c>
      <c r="F1956" s="92">
        <v>12.62</v>
      </c>
      <c r="G1956" s="92">
        <v>12.48</v>
      </c>
      <c r="H1956" s="92">
        <v>12.23</v>
      </c>
      <c r="I1956" s="92">
        <v>11.93</v>
      </c>
      <c r="J1956" s="92">
        <v>11.6</v>
      </c>
      <c r="K1956" s="92">
        <v>11.04</v>
      </c>
      <c r="L1956" s="92">
        <v>12.55</v>
      </c>
      <c r="N1956" s="92">
        <f t="shared" ca="1" si="150"/>
        <v>12.300331196797377</v>
      </c>
      <c r="O1956" s="92">
        <f t="shared" si="151"/>
        <v>0.18699512921113726</v>
      </c>
      <c r="P1956" s="92">
        <f t="shared" si="152"/>
        <v>12.443870291155754</v>
      </c>
      <c r="Q1956" s="92">
        <f t="shared" ca="1" si="153"/>
        <v>0.98846507629861791</v>
      </c>
      <c r="R1956" s="92">
        <f t="shared" ca="1" si="154"/>
        <v>12.405236707547655</v>
      </c>
    </row>
    <row r="1957" spans="1:18" x14ac:dyDescent="0.3">
      <c r="A1957" s="107">
        <v>40980.986111111109</v>
      </c>
      <c r="B1957" s="92">
        <v>13.63</v>
      </c>
      <c r="C1957" s="92">
        <v>13.49</v>
      </c>
      <c r="D1957" s="92">
        <v>13.22</v>
      </c>
      <c r="E1957" s="92">
        <v>12.97</v>
      </c>
      <c r="F1957" s="92">
        <v>12.77</v>
      </c>
      <c r="G1957" s="92">
        <v>12.6</v>
      </c>
      <c r="H1957" s="92">
        <v>12.46</v>
      </c>
      <c r="I1957" s="92">
        <v>12.28</v>
      </c>
      <c r="J1957" s="92">
        <v>12.01</v>
      </c>
      <c r="K1957" s="92">
        <v>11.4</v>
      </c>
      <c r="L1957" s="92">
        <v>12.94</v>
      </c>
      <c r="N1957" s="92">
        <f t="shared" ca="1" si="150"/>
        <v>12.573272268954749</v>
      </c>
      <c r="O1957" s="92">
        <f t="shared" si="151"/>
        <v>0.1032522916163606</v>
      </c>
      <c r="P1957" s="92">
        <f t="shared" si="152"/>
        <v>12.579845517235835</v>
      </c>
      <c r="Q1957" s="92">
        <f t="shared" ca="1" si="153"/>
        <v>0.99947747782179996</v>
      </c>
      <c r="R1957" s="92">
        <f t="shared" ca="1" si="154"/>
        <v>12.933238563014092</v>
      </c>
    </row>
    <row r="1958" spans="1:18" x14ac:dyDescent="0.3">
      <c r="A1958" s="107">
        <v>40980.993055555555</v>
      </c>
      <c r="B1958" s="92">
        <v>13.7</v>
      </c>
      <c r="C1958" s="92">
        <v>13.66</v>
      </c>
      <c r="D1958" s="92">
        <v>13.56</v>
      </c>
      <c r="E1958" s="92">
        <v>13.41</v>
      </c>
      <c r="F1958" s="92">
        <v>13.27</v>
      </c>
      <c r="G1958" s="92">
        <v>13.19</v>
      </c>
      <c r="H1958" s="92">
        <v>13.08</v>
      </c>
      <c r="I1958" s="92">
        <v>12.89</v>
      </c>
      <c r="J1958" s="92">
        <v>12.67</v>
      </c>
      <c r="K1958" s="92">
        <v>12.29</v>
      </c>
      <c r="L1958" s="92">
        <v>13</v>
      </c>
      <c r="N1958" s="92">
        <f t="shared" ca="1" si="150"/>
        <v>13.118797034850896</v>
      </c>
      <c r="O1958" s="92">
        <f t="shared" si="151"/>
        <v>7.7389735567977402E-2</v>
      </c>
      <c r="P1958" s="92">
        <f t="shared" si="152"/>
        <v>13.174183272884324</v>
      </c>
      <c r="Q1958" s="92">
        <f t="shared" ca="1" si="153"/>
        <v>0.99579585034713869</v>
      </c>
      <c r="R1958" s="92">
        <f t="shared" ca="1" si="154"/>
        <v>12.945346054512804</v>
      </c>
    </row>
    <row r="1959" spans="1:18" x14ac:dyDescent="0.3">
      <c r="A1959" s="107">
        <v>40981</v>
      </c>
      <c r="B1959" s="92">
        <v>12.88</v>
      </c>
      <c r="C1959" s="92">
        <v>12.82</v>
      </c>
      <c r="D1959" s="92">
        <v>12.6</v>
      </c>
      <c r="E1959" s="92">
        <v>12.31</v>
      </c>
      <c r="F1959" s="92">
        <v>12.08</v>
      </c>
      <c r="G1959" s="92">
        <v>11.88</v>
      </c>
      <c r="H1959" s="92">
        <v>11.73</v>
      </c>
      <c r="I1959" s="92">
        <v>11.59</v>
      </c>
      <c r="J1959" s="92">
        <v>11.47</v>
      </c>
      <c r="K1959" s="92">
        <v>11.09</v>
      </c>
      <c r="L1959" s="92">
        <v>12.24</v>
      </c>
      <c r="N1959" s="92">
        <f t="shared" ca="1" si="150"/>
        <v>11.924653458760217</v>
      </c>
      <c r="O1959" s="92">
        <f t="shared" si="151"/>
        <v>0.11742196057324461</v>
      </c>
      <c r="P1959" s="92">
        <f t="shared" si="152"/>
        <v>11.858391755294205</v>
      </c>
      <c r="Q1959" s="92">
        <f t="shared" ca="1" si="153"/>
        <v>1.0055877478863378</v>
      </c>
      <c r="R1959" s="92">
        <f t="shared" ca="1" si="154"/>
        <v>12.308394034128774</v>
      </c>
    </row>
    <row r="1960" spans="1:18" x14ac:dyDescent="0.3">
      <c r="A1960" s="107">
        <v>40981.006944444445</v>
      </c>
      <c r="B1960" s="92">
        <v>11.9</v>
      </c>
      <c r="C1960" s="92">
        <v>11.77</v>
      </c>
      <c r="D1960" s="92">
        <v>11.51</v>
      </c>
      <c r="E1960" s="92">
        <v>11.22</v>
      </c>
      <c r="F1960" s="92">
        <v>10.99</v>
      </c>
      <c r="G1960" s="92">
        <v>10.86</v>
      </c>
      <c r="H1960" s="92">
        <v>10.82</v>
      </c>
      <c r="I1960" s="92">
        <v>10.73</v>
      </c>
      <c r="J1960" s="92">
        <v>10.57</v>
      </c>
      <c r="K1960" s="92">
        <v>10.18</v>
      </c>
      <c r="L1960" s="92">
        <v>11.41</v>
      </c>
      <c r="N1960" s="92">
        <f t="shared" ca="1" si="150"/>
        <v>10.935282741826667</v>
      </c>
      <c r="O1960" s="92">
        <f t="shared" si="151"/>
        <v>3.4099610503816727E-2</v>
      </c>
      <c r="P1960" s="92">
        <f t="shared" si="152"/>
        <v>10.854259979668448</v>
      </c>
      <c r="Q1960" s="92">
        <f t="shared" ca="1" si="153"/>
        <v>1.0074646048933769</v>
      </c>
      <c r="R1960" s="92">
        <f t="shared" ca="1" si="154"/>
        <v>11.495171141833429</v>
      </c>
    </row>
    <row r="1961" spans="1:18" x14ac:dyDescent="0.3">
      <c r="A1961" s="107">
        <v>40981.013888888891</v>
      </c>
      <c r="B1961" s="92">
        <v>12.69</v>
      </c>
      <c r="C1961" s="92">
        <v>12.61</v>
      </c>
      <c r="D1961" s="92">
        <v>12.46</v>
      </c>
      <c r="E1961" s="92">
        <v>12.32</v>
      </c>
      <c r="F1961" s="92">
        <v>12.16</v>
      </c>
      <c r="G1961" s="92">
        <v>11.94</v>
      </c>
      <c r="H1961" s="92">
        <v>11.75</v>
      </c>
      <c r="I1961" s="92">
        <v>11.52</v>
      </c>
      <c r="J1961" s="92">
        <v>11.28</v>
      </c>
      <c r="K1961" s="92">
        <v>10.89</v>
      </c>
      <c r="L1961" s="92">
        <v>12.15</v>
      </c>
      <c r="N1961" s="92">
        <f t="shared" ca="1" si="150"/>
        <v>11.879611503382302</v>
      </c>
      <c r="O1961" s="92">
        <f t="shared" si="151"/>
        <v>0.14823339812295699</v>
      </c>
      <c r="P1961" s="92">
        <f t="shared" si="152"/>
        <v>11.912590544025658</v>
      </c>
      <c r="Q1961" s="92">
        <f t="shared" ca="1" si="153"/>
        <v>0.99723158111399235</v>
      </c>
      <c r="R1961" s="92">
        <f t="shared" ca="1" si="154"/>
        <v>12.116363710535007</v>
      </c>
    </row>
    <row r="1962" spans="1:18" x14ac:dyDescent="0.3">
      <c r="A1962" s="107">
        <v>40981.020833333336</v>
      </c>
      <c r="B1962" s="92">
        <v>13.83</v>
      </c>
      <c r="C1962" s="92">
        <v>13.76</v>
      </c>
      <c r="D1962" s="92">
        <v>13.62</v>
      </c>
      <c r="E1962" s="92">
        <v>13.54</v>
      </c>
      <c r="F1962" s="92">
        <v>13.45</v>
      </c>
      <c r="G1962" s="92">
        <v>13.39</v>
      </c>
      <c r="H1962" s="92">
        <v>13.27</v>
      </c>
      <c r="I1962" s="92">
        <v>13.03</v>
      </c>
      <c r="J1962" s="92">
        <v>12.68</v>
      </c>
      <c r="K1962" s="92">
        <v>12.12</v>
      </c>
      <c r="L1962" s="92">
        <v>13.02</v>
      </c>
      <c r="N1962" s="92">
        <f t="shared" ca="1" si="150"/>
        <v>13.235279831547565</v>
      </c>
      <c r="O1962" s="92">
        <f t="shared" si="151"/>
        <v>8.3190214878234664E-2</v>
      </c>
      <c r="P1962" s="92">
        <f t="shared" si="152"/>
        <v>13.372740756249316</v>
      </c>
      <c r="Q1962" s="92">
        <f t="shared" ca="1" si="153"/>
        <v>0.98972081137237988</v>
      </c>
      <c r="R1962" s="92">
        <f t="shared" ca="1" si="154"/>
        <v>12.886164964068385</v>
      </c>
    </row>
    <row r="1963" spans="1:18" x14ac:dyDescent="0.3">
      <c r="A1963" s="107">
        <v>40981.027777777781</v>
      </c>
      <c r="B1963" s="92">
        <v>14.09</v>
      </c>
      <c r="C1963" s="92">
        <v>14.06</v>
      </c>
      <c r="D1963" s="92">
        <v>13.98</v>
      </c>
      <c r="E1963" s="92">
        <v>13.91</v>
      </c>
      <c r="F1963" s="92">
        <v>13.8</v>
      </c>
      <c r="G1963" s="92">
        <v>13.69</v>
      </c>
      <c r="H1963" s="92">
        <v>13.64</v>
      </c>
      <c r="I1963" s="92">
        <v>13.52</v>
      </c>
      <c r="J1963" s="92">
        <v>13.38</v>
      </c>
      <c r="K1963" s="92">
        <v>13.06</v>
      </c>
      <c r="L1963" s="92">
        <v>13.9</v>
      </c>
      <c r="N1963" s="92">
        <f t="shared" ca="1" si="150"/>
        <v>13.676744585505448</v>
      </c>
      <c r="O1963" s="92">
        <f t="shared" si="151"/>
        <v>3.3812639117409851E-2</v>
      </c>
      <c r="P1963" s="92">
        <f t="shared" si="152"/>
        <v>13.682825069963677</v>
      </c>
      <c r="Q1963" s="92">
        <f t="shared" ca="1" si="153"/>
        <v>0.99955561191295383</v>
      </c>
      <c r="R1963" s="92">
        <f t="shared" ca="1" si="154"/>
        <v>13.893823005590059</v>
      </c>
    </row>
    <row r="1964" spans="1:18" x14ac:dyDescent="0.3">
      <c r="A1964" s="107">
        <v>40981.034722222219</v>
      </c>
      <c r="B1964" s="92">
        <v>13.08</v>
      </c>
      <c r="C1964" s="92">
        <v>13.05</v>
      </c>
      <c r="D1964" s="92">
        <v>12.97</v>
      </c>
      <c r="E1964" s="92">
        <v>12.82</v>
      </c>
      <c r="F1964" s="92">
        <v>12.67</v>
      </c>
      <c r="G1964" s="92">
        <v>12.43</v>
      </c>
      <c r="H1964" s="92">
        <v>12.19</v>
      </c>
      <c r="I1964" s="92">
        <v>12.04</v>
      </c>
      <c r="J1964" s="92">
        <v>11.92</v>
      </c>
      <c r="K1964" s="92">
        <v>11.55</v>
      </c>
      <c r="L1964" s="92">
        <v>12.62</v>
      </c>
      <c r="N1964" s="92">
        <f t="shared" ca="1" si="150"/>
        <v>12.39865927370357</v>
      </c>
      <c r="O1964" s="92">
        <f t="shared" si="151"/>
        <v>0.18017111339818628</v>
      </c>
      <c r="P1964" s="92">
        <f t="shared" si="152"/>
        <v>12.395326407843639</v>
      </c>
      <c r="Q1964" s="92">
        <f t="shared" ca="1" si="153"/>
        <v>1.0002688808467215</v>
      </c>
      <c r="R1964" s="92">
        <f t="shared" ca="1" si="154"/>
        <v>12.623393276285624</v>
      </c>
    </row>
    <row r="1965" spans="1:18" x14ac:dyDescent="0.3">
      <c r="A1965" s="107">
        <v>40981.041666666664</v>
      </c>
      <c r="B1965" s="92">
        <v>13.36</v>
      </c>
      <c r="C1965" s="92">
        <v>13.28</v>
      </c>
      <c r="D1965" s="92">
        <v>13.14</v>
      </c>
      <c r="E1965" s="92">
        <v>13.03</v>
      </c>
      <c r="F1965" s="92">
        <v>13</v>
      </c>
      <c r="G1965" s="92">
        <v>12.91</v>
      </c>
      <c r="H1965" s="92">
        <v>12.78</v>
      </c>
      <c r="I1965" s="92">
        <v>12.62</v>
      </c>
      <c r="J1965" s="92">
        <v>12.37</v>
      </c>
      <c r="K1965" s="92">
        <v>11.77</v>
      </c>
      <c r="L1965" s="92">
        <v>13.23</v>
      </c>
      <c r="N1965" s="92">
        <f t="shared" ca="1" si="150"/>
        <v>12.792358502631719</v>
      </c>
      <c r="O1965" s="92">
        <f t="shared" si="151"/>
        <v>9.3525743027642202E-2</v>
      </c>
      <c r="P1965" s="92">
        <f t="shared" si="152"/>
        <v>12.891293542134409</v>
      </c>
      <c r="Q1965" s="92">
        <f t="shared" ca="1" si="153"/>
        <v>0.99232543738304257</v>
      </c>
      <c r="R1965" s="92">
        <f t="shared" ca="1" si="154"/>
        <v>13.128465536577654</v>
      </c>
    </row>
    <row r="1966" spans="1:18" x14ac:dyDescent="0.3">
      <c r="A1966" s="107">
        <v>40981.048611111109</v>
      </c>
      <c r="B1966" s="92">
        <v>13.69</v>
      </c>
      <c r="C1966" s="92">
        <v>13.7</v>
      </c>
      <c r="D1966" s="92">
        <v>13.68</v>
      </c>
      <c r="E1966" s="92">
        <v>13.56</v>
      </c>
      <c r="F1966" s="92">
        <v>13.46</v>
      </c>
      <c r="G1966" s="92">
        <v>13.36</v>
      </c>
      <c r="H1966" s="92">
        <v>13.2</v>
      </c>
      <c r="I1966" s="92">
        <v>13.01</v>
      </c>
      <c r="J1966" s="92">
        <v>12.74</v>
      </c>
      <c r="K1966" s="92">
        <v>12.17</v>
      </c>
      <c r="L1966" s="92">
        <v>13.2</v>
      </c>
      <c r="N1966" s="92">
        <f t="shared" ca="1" si="150"/>
        <v>13.236235312307597</v>
      </c>
      <c r="O1966" s="92">
        <f t="shared" si="151"/>
        <v>0.1113385029821396</v>
      </c>
      <c r="P1966" s="92">
        <f t="shared" si="152"/>
        <v>13.336957689093088</v>
      </c>
      <c r="Q1966" s="92">
        <f t="shared" ca="1" si="153"/>
        <v>0.99244787461027473</v>
      </c>
      <c r="R1966" s="92">
        <f t="shared" ca="1" si="154"/>
        <v>13.100311944855626</v>
      </c>
    </row>
    <row r="1967" spans="1:18" x14ac:dyDescent="0.3">
      <c r="A1967" s="107">
        <v>40981.055555555555</v>
      </c>
      <c r="B1967" s="92">
        <v>13.39</v>
      </c>
      <c r="C1967" s="92">
        <v>13.29</v>
      </c>
      <c r="D1967" s="92">
        <v>13.04</v>
      </c>
      <c r="E1967" s="92">
        <v>12.79</v>
      </c>
      <c r="F1967" s="92">
        <v>12.58</v>
      </c>
      <c r="G1967" s="92">
        <v>12.39</v>
      </c>
      <c r="H1967" s="92">
        <v>12.24</v>
      </c>
      <c r="I1967" s="92">
        <v>12.08</v>
      </c>
      <c r="J1967" s="92">
        <v>11.89</v>
      </c>
      <c r="K1967" s="92">
        <v>11.58</v>
      </c>
      <c r="L1967" s="92">
        <v>13.01</v>
      </c>
      <c r="N1967" s="92">
        <f t="shared" ca="1" si="150"/>
        <v>12.405215228098125</v>
      </c>
      <c r="O1967" s="92">
        <f t="shared" si="151"/>
        <v>0.11255905251975591</v>
      </c>
      <c r="P1967" s="92">
        <f t="shared" si="152"/>
        <v>12.368396614099796</v>
      </c>
      <c r="Q1967" s="92">
        <f t="shared" ca="1" si="153"/>
        <v>1.002976829992366</v>
      </c>
      <c r="R1967" s="92">
        <f t="shared" ca="1" si="154"/>
        <v>13.048728558200683</v>
      </c>
    </row>
    <row r="1968" spans="1:18" x14ac:dyDescent="0.3">
      <c r="A1968" s="107">
        <v>40981.0625</v>
      </c>
      <c r="B1968" s="92">
        <v>12.1</v>
      </c>
      <c r="C1968" s="92">
        <v>11.98</v>
      </c>
      <c r="D1968" s="92">
        <v>11.82</v>
      </c>
      <c r="E1968" s="92">
        <v>11.59</v>
      </c>
      <c r="F1968" s="92">
        <v>11.39</v>
      </c>
      <c r="G1968" s="92">
        <v>11.27</v>
      </c>
      <c r="H1968" s="92">
        <v>11.19</v>
      </c>
      <c r="I1968" s="92">
        <v>11.07</v>
      </c>
      <c r="J1968" s="92">
        <v>10.99</v>
      </c>
      <c r="K1968" s="92">
        <v>10.95</v>
      </c>
      <c r="L1968" s="92">
        <v>11.68</v>
      </c>
      <c r="N1968" s="92">
        <f t="shared" ca="1" si="150"/>
        <v>11.324876174614323</v>
      </c>
      <c r="O1968" s="92">
        <f t="shared" si="151"/>
        <v>6.5830974470857534E-2</v>
      </c>
      <c r="P1968" s="92">
        <f t="shared" si="152"/>
        <v>11.258503078367792</v>
      </c>
      <c r="Q1968" s="92">
        <f t="shared" ca="1" si="153"/>
        <v>1.0058953748810586</v>
      </c>
      <c r="R1968" s="92">
        <f t="shared" ca="1" si="154"/>
        <v>11.748857978610765</v>
      </c>
    </row>
    <row r="1969" spans="1:18" x14ac:dyDescent="0.3">
      <c r="A1969" s="107">
        <v>40981.069444444445</v>
      </c>
      <c r="B1969" s="92">
        <v>13.68</v>
      </c>
      <c r="C1969" s="92">
        <v>13.6</v>
      </c>
      <c r="D1969" s="92">
        <v>13.45</v>
      </c>
      <c r="E1969" s="92">
        <v>13.29</v>
      </c>
      <c r="F1969" s="92">
        <v>13.11</v>
      </c>
      <c r="G1969" s="92">
        <v>12.94</v>
      </c>
      <c r="H1969" s="92">
        <v>12.72</v>
      </c>
      <c r="I1969" s="92">
        <v>12.46</v>
      </c>
      <c r="J1969" s="92">
        <v>12.21</v>
      </c>
      <c r="K1969" s="92">
        <v>11.72</v>
      </c>
      <c r="L1969" s="92">
        <v>13.37</v>
      </c>
      <c r="N1969" s="92">
        <f t="shared" ca="1" si="150"/>
        <v>12.837681448703401</v>
      </c>
      <c r="O1969" s="92">
        <f t="shared" si="151"/>
        <v>0.15846190862069351</v>
      </c>
      <c r="P1969" s="92">
        <f t="shared" si="152"/>
        <v>12.908247731331263</v>
      </c>
      <c r="Q1969" s="92">
        <f t="shared" ca="1" si="153"/>
        <v>0.9945332407545463</v>
      </c>
      <c r="R1969" s="92">
        <f t="shared" ca="1" si="154"/>
        <v>13.296909428888283</v>
      </c>
    </row>
    <row r="1970" spans="1:18" x14ac:dyDescent="0.3">
      <c r="A1970" s="107">
        <v>40981.076388888891</v>
      </c>
      <c r="B1970" s="92">
        <v>13.83</v>
      </c>
      <c r="C1970" s="92">
        <v>13.66</v>
      </c>
      <c r="D1970" s="92">
        <v>13.38</v>
      </c>
      <c r="E1970" s="92">
        <v>13.27</v>
      </c>
      <c r="F1970" s="92">
        <v>13.22</v>
      </c>
      <c r="G1970" s="92">
        <v>13.15</v>
      </c>
      <c r="H1970" s="92">
        <v>13.06</v>
      </c>
      <c r="I1970" s="92">
        <v>12.97</v>
      </c>
      <c r="J1970" s="92">
        <v>12.83</v>
      </c>
      <c r="K1970" s="92">
        <v>12.31</v>
      </c>
      <c r="L1970" s="92">
        <v>13.02</v>
      </c>
      <c r="N1970" s="92">
        <f t="shared" ca="1" si="150"/>
        <v>13.100515765180793</v>
      </c>
      <c r="O1970" s="92">
        <f t="shared" si="151"/>
        <v>6.34637028088543E-2</v>
      </c>
      <c r="P1970" s="92">
        <f t="shared" si="152"/>
        <v>13.137067380499904</v>
      </c>
      <c r="Q1970" s="92">
        <f t="shared" ca="1" si="153"/>
        <v>0.99721767314877552</v>
      </c>
      <c r="R1970" s="92">
        <f t="shared" ca="1" si="154"/>
        <v>12.983774104397057</v>
      </c>
    </row>
    <row r="1971" spans="1:18" x14ac:dyDescent="0.3">
      <c r="A1971" s="107">
        <v>40981.083333333336</v>
      </c>
      <c r="B1971" s="92">
        <v>15.84</v>
      </c>
      <c r="C1971" s="92">
        <v>15.8</v>
      </c>
      <c r="D1971" s="92">
        <v>15.68</v>
      </c>
      <c r="E1971" s="92">
        <v>15.48</v>
      </c>
      <c r="F1971" s="92">
        <v>15.28</v>
      </c>
      <c r="G1971" s="92">
        <v>15.04</v>
      </c>
      <c r="H1971" s="92">
        <v>14.69</v>
      </c>
      <c r="I1971" s="92">
        <v>14.41</v>
      </c>
      <c r="J1971" s="92">
        <v>14.15</v>
      </c>
      <c r="K1971" s="92">
        <v>13.49</v>
      </c>
      <c r="L1971" s="92">
        <v>15.16</v>
      </c>
      <c r="N1971" s="92">
        <f t="shared" ca="1" si="150"/>
        <v>14.900703482790721</v>
      </c>
      <c r="O1971" s="92">
        <f t="shared" si="151"/>
        <v>0.21759124248762199</v>
      </c>
      <c r="P1971" s="92">
        <f t="shared" si="152"/>
        <v>14.989346917841159</v>
      </c>
      <c r="Q1971" s="92">
        <f t="shared" ca="1" si="153"/>
        <v>0.99408623767691107</v>
      </c>
      <c r="R1971" s="92">
        <f t="shared" ca="1" si="154"/>
        <v>15.070347363181972</v>
      </c>
    </row>
    <row r="1972" spans="1:18" x14ac:dyDescent="0.3">
      <c r="A1972" s="107">
        <v>40981.090277777781</v>
      </c>
      <c r="B1972" s="92">
        <v>14.64</v>
      </c>
      <c r="C1972" s="92">
        <v>14.59</v>
      </c>
      <c r="D1972" s="92">
        <v>14.47</v>
      </c>
      <c r="E1972" s="92">
        <v>14.3</v>
      </c>
      <c r="F1972" s="92">
        <v>14.1</v>
      </c>
      <c r="G1972" s="92">
        <v>13.84</v>
      </c>
      <c r="H1972" s="92">
        <v>13.58</v>
      </c>
      <c r="I1972" s="92">
        <v>13.32</v>
      </c>
      <c r="J1972" s="92">
        <v>13.08</v>
      </c>
      <c r="K1972" s="92">
        <v>12.6</v>
      </c>
      <c r="L1972" s="92">
        <v>14.08</v>
      </c>
      <c r="N1972" s="92">
        <f t="shared" ca="1" si="150"/>
        <v>13.764250076057737</v>
      </c>
      <c r="O1972" s="92">
        <f t="shared" si="151"/>
        <v>0.17525367191211619</v>
      </c>
      <c r="P1972" s="92">
        <f t="shared" si="152"/>
        <v>13.802445471854904</v>
      </c>
      <c r="Q1972" s="92">
        <f t="shared" ca="1" si="153"/>
        <v>0.99723270808241526</v>
      </c>
      <c r="R1972" s="92">
        <f t="shared" ca="1" si="154"/>
        <v>14.041036529800406</v>
      </c>
    </row>
    <row r="1973" spans="1:18" x14ac:dyDescent="0.3">
      <c r="A1973" s="107">
        <v>40981.097222222219</v>
      </c>
      <c r="B1973" s="92">
        <v>14.05</v>
      </c>
      <c r="C1973" s="92">
        <v>13.95</v>
      </c>
      <c r="D1973" s="92">
        <v>13.76</v>
      </c>
      <c r="E1973" s="92">
        <v>13.61</v>
      </c>
      <c r="F1973" s="92">
        <v>13.48</v>
      </c>
      <c r="G1973" s="92">
        <v>13.27</v>
      </c>
      <c r="H1973" s="92">
        <v>13.06</v>
      </c>
      <c r="I1973" s="92">
        <v>12.96</v>
      </c>
      <c r="J1973" s="92">
        <v>12.85</v>
      </c>
      <c r="K1973" s="92">
        <v>12.52</v>
      </c>
      <c r="L1973" s="92">
        <v>13.42</v>
      </c>
      <c r="N1973" s="92">
        <f t="shared" ca="1" si="150"/>
        <v>13.25926105439043</v>
      </c>
      <c r="O1973" s="92">
        <f t="shared" si="151"/>
        <v>0.14740963021291933</v>
      </c>
      <c r="P1973" s="92">
        <f t="shared" si="152"/>
        <v>13.239706491402899</v>
      </c>
      <c r="Q1973" s="92">
        <f t="shared" ca="1" si="153"/>
        <v>1.0014769634810432</v>
      </c>
      <c r="R1973" s="92">
        <f t="shared" ca="1" si="154"/>
        <v>13.4398208499156</v>
      </c>
    </row>
    <row r="1974" spans="1:18" x14ac:dyDescent="0.3">
      <c r="A1974" s="107">
        <v>40981.104166666664</v>
      </c>
      <c r="B1974" s="92">
        <v>15.59</v>
      </c>
      <c r="C1974" s="92">
        <v>15.5</v>
      </c>
      <c r="D1974" s="92">
        <v>15.32</v>
      </c>
      <c r="E1974" s="92">
        <v>15.01</v>
      </c>
      <c r="F1974" s="92">
        <v>14.69</v>
      </c>
      <c r="G1974" s="92">
        <v>14.48</v>
      </c>
      <c r="H1974" s="92">
        <v>14.4</v>
      </c>
      <c r="I1974" s="92">
        <v>14.36</v>
      </c>
      <c r="J1974" s="92">
        <v>14.26</v>
      </c>
      <c r="K1974" s="92">
        <v>14.03</v>
      </c>
      <c r="L1974" s="92">
        <v>15.62</v>
      </c>
      <c r="N1974" s="92">
        <f t="shared" ca="1" si="150"/>
        <v>14.628459371553875</v>
      </c>
      <c r="O1974" s="92">
        <f t="shared" si="151"/>
        <v>5.1196717990945884E-2</v>
      </c>
      <c r="P1974" s="92">
        <f t="shared" si="152"/>
        <v>14.468510865446651</v>
      </c>
      <c r="Q1974" s="92">
        <f t="shared" ca="1" si="153"/>
        <v>1.0110549390738759</v>
      </c>
      <c r="R1974" s="92">
        <f t="shared" ca="1" si="154"/>
        <v>15.792678148333941</v>
      </c>
    </row>
    <row r="1975" spans="1:18" x14ac:dyDescent="0.3">
      <c r="A1975" s="107">
        <v>40981.111111111109</v>
      </c>
      <c r="B1975" s="92">
        <v>17.579999999999998</v>
      </c>
      <c r="C1975" s="92">
        <v>17.46</v>
      </c>
      <c r="D1975" s="92">
        <v>17.32</v>
      </c>
      <c r="E1975" s="92">
        <v>17.2</v>
      </c>
      <c r="F1975" s="92">
        <v>17.03</v>
      </c>
      <c r="G1975" s="92">
        <v>16.78</v>
      </c>
      <c r="H1975" s="92">
        <v>16.559999999999999</v>
      </c>
      <c r="I1975" s="92">
        <v>16.41</v>
      </c>
      <c r="J1975" s="92">
        <v>16.28</v>
      </c>
      <c r="K1975" s="92">
        <v>15.8</v>
      </c>
      <c r="L1975" s="92">
        <v>17.489999999999998</v>
      </c>
      <c r="N1975" s="92">
        <f t="shared" ca="1" si="150"/>
        <v>16.758062825772328</v>
      </c>
      <c r="O1975" s="92">
        <f t="shared" si="151"/>
        <v>0.12195836711096084</v>
      </c>
      <c r="P1975" s="92">
        <f t="shared" si="152"/>
        <v>16.748301259182529</v>
      </c>
      <c r="Q1975" s="92">
        <f t="shared" ca="1" si="153"/>
        <v>1.0005828392049281</v>
      </c>
      <c r="R1975" s="92">
        <f t="shared" ca="1" si="154"/>
        <v>17.500193857694189</v>
      </c>
    </row>
    <row r="1976" spans="1:18" x14ac:dyDescent="0.3">
      <c r="A1976" s="107">
        <v>40981.118055555555</v>
      </c>
      <c r="B1976" s="92">
        <v>18.28</v>
      </c>
      <c r="C1976" s="92">
        <v>18.190000000000001</v>
      </c>
      <c r="D1976" s="92">
        <v>18</v>
      </c>
      <c r="E1976" s="92">
        <v>17.89</v>
      </c>
      <c r="F1976" s="92">
        <v>17.809999999999999</v>
      </c>
      <c r="G1976" s="92">
        <v>17.71</v>
      </c>
      <c r="H1976" s="92">
        <v>17.59</v>
      </c>
      <c r="I1976" s="92">
        <v>17.37</v>
      </c>
      <c r="J1976" s="92">
        <v>17.07</v>
      </c>
      <c r="K1976" s="92">
        <v>16.510000000000002</v>
      </c>
      <c r="L1976" s="92">
        <v>18.47</v>
      </c>
      <c r="N1976" s="92">
        <f t="shared" ref="N1976:N2039" ca="1" si="155">POWER(SUM(POWER(C1976,Exponent)*$C$1,POWER(D1976,Exponent)*$D$1,POWER(E1976,Exponent)*$E$1,POWER(F1976,Exponent)*$F$1,POWER(G1976,Exponent)*$G$1,POWER(H1976,Exponent)*$H$1,POWER(I1976,Exponent)*$I$1,POWER(J1976,Exponent)*$J$1,POWER(K1976,Exponent)*$K$1),1/Exponent)</f>
        <v>17.591135390414014</v>
      </c>
      <c r="O1976" s="92">
        <f t="shared" si="151"/>
        <v>6.2828461582517675E-2</v>
      </c>
      <c r="P1976" s="92">
        <f t="shared" si="152"/>
        <v>17.69275701442368</v>
      </c>
      <c r="Q1976" s="92">
        <f t="shared" ca="1" si="153"/>
        <v>0.99425631494702482</v>
      </c>
      <c r="R1976" s="92">
        <f t="shared" ca="1" si="154"/>
        <v>18.363914137071546</v>
      </c>
    </row>
    <row r="1977" spans="1:18" x14ac:dyDescent="0.3">
      <c r="A1977" s="107">
        <v>40981.125</v>
      </c>
      <c r="B1977" s="92">
        <v>16.72</v>
      </c>
      <c r="C1977" s="92">
        <v>16.64</v>
      </c>
      <c r="D1977" s="92">
        <v>16.55</v>
      </c>
      <c r="E1977" s="92">
        <v>16.399999999999999</v>
      </c>
      <c r="F1977" s="92">
        <v>16.23</v>
      </c>
      <c r="G1977" s="92">
        <v>16.07</v>
      </c>
      <c r="H1977" s="92">
        <v>15.94</v>
      </c>
      <c r="I1977" s="92">
        <v>15.78</v>
      </c>
      <c r="J1977" s="92">
        <v>15.6</v>
      </c>
      <c r="K1977" s="92">
        <v>15.13</v>
      </c>
      <c r="L1977" s="92">
        <v>16.670000000000002</v>
      </c>
      <c r="N1977" s="92">
        <f t="shared" ca="1" si="155"/>
        <v>16.042141674758188</v>
      </c>
      <c r="O1977" s="92">
        <f t="shared" si="151"/>
        <v>7.5059951246938025E-2</v>
      </c>
      <c r="P1977" s="92">
        <f t="shared" si="152"/>
        <v>16.051309519759492</v>
      </c>
      <c r="Q1977" s="92">
        <f t="shared" ca="1" si="153"/>
        <v>0.9994288413048158</v>
      </c>
      <c r="R1977" s="92">
        <f t="shared" ca="1" si="154"/>
        <v>16.66047878455128</v>
      </c>
    </row>
    <row r="1978" spans="1:18" x14ac:dyDescent="0.3">
      <c r="A1978" s="107">
        <v>40981.131944444445</v>
      </c>
      <c r="B1978" s="92">
        <v>16.37</v>
      </c>
      <c r="C1978" s="92">
        <v>16.32</v>
      </c>
      <c r="D1978" s="92">
        <v>16.18</v>
      </c>
      <c r="E1978" s="92">
        <v>16.05</v>
      </c>
      <c r="F1978" s="92">
        <v>15.88</v>
      </c>
      <c r="G1978" s="92">
        <v>15.65</v>
      </c>
      <c r="H1978" s="92">
        <v>15.43</v>
      </c>
      <c r="I1978" s="92">
        <v>15.15</v>
      </c>
      <c r="J1978" s="92">
        <v>14.82</v>
      </c>
      <c r="K1978" s="92">
        <v>14.36</v>
      </c>
      <c r="L1978" s="92">
        <v>16.07</v>
      </c>
      <c r="N1978" s="92">
        <f t="shared" ca="1" si="155"/>
        <v>15.545199246887956</v>
      </c>
      <c r="O1978" s="92">
        <f t="shared" si="151"/>
        <v>0.13082692582599489</v>
      </c>
      <c r="P1978" s="92">
        <f t="shared" si="152"/>
        <v>15.618288259146887</v>
      </c>
      <c r="Q1978" s="92">
        <f t="shared" ca="1" si="153"/>
        <v>0.99532029304068415</v>
      </c>
      <c r="R1978" s="92">
        <f t="shared" ca="1" si="154"/>
        <v>15.994797109163795</v>
      </c>
    </row>
    <row r="1979" spans="1:18" x14ac:dyDescent="0.3">
      <c r="A1979" s="107">
        <v>40981.138888888891</v>
      </c>
      <c r="B1979" s="92">
        <v>15.57</v>
      </c>
      <c r="C1979" s="92">
        <v>15.43</v>
      </c>
      <c r="D1979" s="92">
        <v>15.27</v>
      </c>
      <c r="E1979" s="92">
        <v>15.18</v>
      </c>
      <c r="F1979" s="92">
        <v>15.06</v>
      </c>
      <c r="G1979" s="92">
        <v>14.92</v>
      </c>
      <c r="H1979" s="92">
        <v>14.83</v>
      </c>
      <c r="I1979" s="92">
        <v>14.62</v>
      </c>
      <c r="J1979" s="92">
        <v>14.22</v>
      </c>
      <c r="K1979" s="92">
        <v>13.71</v>
      </c>
      <c r="L1979" s="92">
        <v>15.81</v>
      </c>
      <c r="N1979" s="92">
        <f t="shared" ca="1" si="155"/>
        <v>14.824852870278059</v>
      </c>
      <c r="O1979" s="92">
        <f t="shared" si="151"/>
        <v>5.5912006296523556E-2</v>
      </c>
      <c r="P1979" s="92">
        <f t="shared" si="152"/>
        <v>14.907071901286878</v>
      </c>
      <c r="Q1979" s="92">
        <f t="shared" ca="1" si="153"/>
        <v>0.99448456198821167</v>
      </c>
      <c r="R1979" s="92">
        <f t="shared" ca="1" si="154"/>
        <v>15.722800925033628</v>
      </c>
    </row>
    <row r="1980" spans="1:18" x14ac:dyDescent="0.3">
      <c r="A1980" s="107">
        <v>40981.145833333336</v>
      </c>
      <c r="B1980" s="92">
        <v>19.68</v>
      </c>
      <c r="C1980" s="92">
        <v>19.579999999999998</v>
      </c>
      <c r="D1980" s="92">
        <v>19.43</v>
      </c>
      <c r="E1980" s="92">
        <v>19.23</v>
      </c>
      <c r="F1980" s="92">
        <v>19.03</v>
      </c>
      <c r="G1980" s="92">
        <v>18.88</v>
      </c>
      <c r="H1980" s="92">
        <v>18.84</v>
      </c>
      <c r="I1980" s="92">
        <v>18.77</v>
      </c>
      <c r="J1980" s="92">
        <v>18.649999999999999</v>
      </c>
      <c r="K1980" s="92">
        <v>18.34</v>
      </c>
      <c r="L1980" s="92">
        <v>19.34</v>
      </c>
      <c r="N1980" s="92">
        <f t="shared" ca="1" si="155"/>
        <v>18.954438370075088</v>
      </c>
      <c r="O1980" s="92">
        <f t="shared" si="151"/>
        <v>1.9599124972975918E-2</v>
      </c>
      <c r="P1980" s="92">
        <f t="shared" si="152"/>
        <v>18.874263834481923</v>
      </c>
      <c r="Q1980" s="92">
        <f t="shared" ca="1" si="153"/>
        <v>1.0042478231890928</v>
      </c>
      <c r="R1980" s="92">
        <f t="shared" ca="1" si="154"/>
        <v>19.422152900477055</v>
      </c>
    </row>
    <row r="1981" spans="1:18" x14ac:dyDescent="0.3">
      <c r="A1981" s="107">
        <v>40981.152777777781</v>
      </c>
      <c r="B1981" s="92">
        <v>18.489999999999998</v>
      </c>
      <c r="C1981" s="92">
        <v>18.39</v>
      </c>
      <c r="D1981" s="92">
        <v>18.190000000000001</v>
      </c>
      <c r="E1981" s="92">
        <v>18.03</v>
      </c>
      <c r="F1981" s="92">
        <v>17.86</v>
      </c>
      <c r="G1981" s="92">
        <v>17.579999999999998</v>
      </c>
      <c r="H1981" s="92">
        <v>17.239999999999998</v>
      </c>
      <c r="I1981" s="92">
        <v>16.899999999999999</v>
      </c>
      <c r="J1981" s="92">
        <v>16.68</v>
      </c>
      <c r="K1981" s="92">
        <v>16.329999999999998</v>
      </c>
      <c r="L1981" s="92">
        <v>18.170000000000002</v>
      </c>
      <c r="N1981" s="92">
        <f t="shared" ca="1" si="155"/>
        <v>17.456043762180339</v>
      </c>
      <c r="O1981" s="92">
        <f t="shared" si="151"/>
        <v>0.1804729700657467</v>
      </c>
      <c r="P1981" s="92">
        <f t="shared" si="152"/>
        <v>17.530878393006009</v>
      </c>
      <c r="Q1981" s="92">
        <f t="shared" ca="1" si="153"/>
        <v>0.99573126747285379</v>
      </c>
      <c r="R1981" s="92">
        <f t="shared" ca="1" si="154"/>
        <v>18.092437129981754</v>
      </c>
    </row>
    <row r="1982" spans="1:18" x14ac:dyDescent="0.3">
      <c r="A1982" s="107">
        <v>40981.159722222219</v>
      </c>
      <c r="B1982" s="92">
        <v>19.100000000000001</v>
      </c>
      <c r="C1982" s="92">
        <v>18.98</v>
      </c>
      <c r="D1982" s="92">
        <v>18.690000000000001</v>
      </c>
      <c r="E1982" s="92">
        <v>18.260000000000002</v>
      </c>
      <c r="F1982" s="92">
        <v>17.829999999999998</v>
      </c>
      <c r="G1982" s="92">
        <v>17.59</v>
      </c>
      <c r="H1982" s="92">
        <v>17.46</v>
      </c>
      <c r="I1982" s="92">
        <v>17.25</v>
      </c>
      <c r="J1982" s="92">
        <v>16.84</v>
      </c>
      <c r="K1982" s="92">
        <v>16.170000000000002</v>
      </c>
      <c r="L1982" s="92">
        <v>18.079999999999998</v>
      </c>
      <c r="N1982" s="92">
        <f t="shared" ca="1" si="155"/>
        <v>17.648364354756151</v>
      </c>
      <c r="O1982" s="92">
        <f t="shared" si="151"/>
        <v>6.854969607256392E-2</v>
      </c>
      <c r="P1982" s="92">
        <f t="shared" si="152"/>
        <v>17.57131515099017</v>
      </c>
      <c r="Q1982" s="92">
        <f t="shared" ca="1" si="153"/>
        <v>1.0043849423394833</v>
      </c>
      <c r="R1982" s="92">
        <f t="shared" ca="1" si="154"/>
        <v>18.159279757497856</v>
      </c>
    </row>
    <row r="1983" spans="1:18" x14ac:dyDescent="0.3">
      <c r="A1983" s="107">
        <v>40981.173611111109</v>
      </c>
      <c r="B1983" s="92">
        <v>20.69</v>
      </c>
      <c r="C1983" s="92">
        <v>20.61</v>
      </c>
      <c r="D1983" s="92">
        <v>20.5</v>
      </c>
      <c r="E1983" s="92">
        <v>20.38</v>
      </c>
      <c r="F1983" s="92">
        <v>20.260000000000002</v>
      </c>
      <c r="G1983" s="92">
        <v>20.16</v>
      </c>
      <c r="H1983" s="92">
        <v>20.079999999999998</v>
      </c>
      <c r="I1983" s="92">
        <v>19.91</v>
      </c>
      <c r="J1983" s="92">
        <v>19.71</v>
      </c>
      <c r="K1983" s="92">
        <v>19.399999999999999</v>
      </c>
      <c r="L1983" s="92">
        <v>20.149999999999999</v>
      </c>
      <c r="N1983" s="92">
        <f t="shared" ca="1" si="155"/>
        <v>20.114626926802249</v>
      </c>
      <c r="O1983" s="92">
        <f t="shared" si="151"/>
        <v>3.6743523401969652E-2</v>
      </c>
      <c r="P1983" s="92">
        <f t="shared" si="152"/>
        <v>20.148518553310048</v>
      </c>
      <c r="Q1983" s="92">
        <f t="shared" ca="1" si="153"/>
        <v>0.9983179097550956</v>
      </c>
      <c r="R1983" s="92">
        <f t="shared" ca="1" si="154"/>
        <v>20.116105881565176</v>
      </c>
    </row>
    <row r="1984" spans="1:18" x14ac:dyDescent="0.3">
      <c r="A1984" s="107">
        <v>40981.180555555555</v>
      </c>
      <c r="B1984" s="92">
        <v>19.260000000000002</v>
      </c>
      <c r="C1984" s="92">
        <v>19.190000000000001</v>
      </c>
      <c r="D1984" s="92">
        <v>19.14</v>
      </c>
      <c r="E1984" s="92">
        <v>19.03</v>
      </c>
      <c r="F1984" s="92">
        <v>18.989999999999998</v>
      </c>
      <c r="G1984" s="92">
        <v>18.93</v>
      </c>
      <c r="H1984" s="92">
        <v>18.84</v>
      </c>
      <c r="I1984" s="92">
        <v>18.670000000000002</v>
      </c>
      <c r="J1984" s="92">
        <v>18.510000000000002</v>
      </c>
      <c r="K1984" s="92">
        <v>18.18</v>
      </c>
      <c r="L1984" s="92">
        <v>19.71</v>
      </c>
      <c r="N1984" s="92">
        <f t="shared" ca="1" si="155"/>
        <v>18.843974813109838</v>
      </c>
      <c r="O1984" s="92">
        <f t="shared" si="151"/>
        <v>4.4039720972726973E-2</v>
      </c>
      <c r="P1984" s="92">
        <f t="shared" si="152"/>
        <v>18.917079006802712</v>
      </c>
      <c r="Q1984" s="92">
        <f t="shared" ca="1" si="153"/>
        <v>0.99613554536265425</v>
      </c>
      <c r="R1984" s="92">
        <f t="shared" ca="1" si="154"/>
        <v>19.633831599097917</v>
      </c>
    </row>
    <row r="1985" spans="1:18" x14ac:dyDescent="0.3">
      <c r="A1985" s="107">
        <v>40981.243055555555</v>
      </c>
      <c r="B1985" s="92">
        <v>19.43</v>
      </c>
      <c r="C1985" s="92">
        <v>19.3</v>
      </c>
      <c r="D1985" s="92">
        <v>18.98</v>
      </c>
      <c r="E1985" s="92">
        <v>18.63</v>
      </c>
      <c r="F1985" s="92">
        <v>18.29</v>
      </c>
      <c r="G1985" s="92">
        <v>17.96</v>
      </c>
      <c r="H1985" s="92">
        <v>17.649999999999999</v>
      </c>
      <c r="I1985" s="92">
        <v>17.43</v>
      </c>
      <c r="J1985" s="92">
        <v>17.3</v>
      </c>
      <c r="K1985" s="92">
        <v>17.09</v>
      </c>
      <c r="L1985" s="92">
        <v>18.760000000000002</v>
      </c>
      <c r="N1985" s="92">
        <f t="shared" ca="1" si="155"/>
        <v>18.011295642270259</v>
      </c>
      <c r="O1985" s="92">
        <f t="shared" si="151"/>
        <v>0.16089735454780021</v>
      </c>
      <c r="P1985" s="92">
        <f t="shared" si="152"/>
        <v>17.915253132122704</v>
      </c>
      <c r="Q1985" s="92">
        <f t="shared" ca="1" si="153"/>
        <v>1.0053609351449992</v>
      </c>
      <c r="R1985" s="92">
        <f t="shared" ca="1" si="154"/>
        <v>18.860571143320186</v>
      </c>
    </row>
    <row r="1986" spans="1:18" x14ac:dyDescent="0.3">
      <c r="A1986" s="107">
        <v>40981.25</v>
      </c>
      <c r="B1986" s="92">
        <v>17.36</v>
      </c>
      <c r="C1986" s="92">
        <v>17.239999999999998</v>
      </c>
      <c r="D1986" s="92">
        <v>17.05</v>
      </c>
      <c r="E1986" s="92">
        <v>16.899999999999999</v>
      </c>
      <c r="F1986" s="92">
        <v>16.760000000000002</v>
      </c>
      <c r="G1986" s="92">
        <v>16.54</v>
      </c>
      <c r="H1986" s="92">
        <v>16.260000000000002</v>
      </c>
      <c r="I1986" s="92">
        <v>16</v>
      </c>
      <c r="J1986" s="92">
        <v>15.83</v>
      </c>
      <c r="K1986" s="92">
        <v>15.56</v>
      </c>
      <c r="L1986" s="92">
        <v>17.18</v>
      </c>
      <c r="N1986" s="92">
        <f t="shared" ca="1" si="155"/>
        <v>16.446741497615566</v>
      </c>
      <c r="O1986" s="92">
        <f t="shared" si="151"/>
        <v>0.15777672953579153</v>
      </c>
      <c r="P1986" s="92">
        <f t="shared" si="152"/>
        <v>16.499589301025079</v>
      </c>
      <c r="Q1986" s="92">
        <f t="shared" ca="1" si="153"/>
        <v>0.99679702309885798</v>
      </c>
      <c r="R1986" s="92">
        <f t="shared" ca="1" si="154"/>
        <v>17.124972856838379</v>
      </c>
    </row>
    <row r="1987" spans="1:18" x14ac:dyDescent="0.3">
      <c r="A1987" s="107">
        <v>40981.256944444445</v>
      </c>
      <c r="B1987" s="92">
        <v>17.71</v>
      </c>
      <c r="C1987" s="92">
        <v>17.64</v>
      </c>
      <c r="D1987" s="92">
        <v>17.489999999999998</v>
      </c>
      <c r="E1987" s="92">
        <v>17.36</v>
      </c>
      <c r="F1987" s="92">
        <v>17.16</v>
      </c>
      <c r="G1987" s="92">
        <v>16.87</v>
      </c>
      <c r="H1987" s="92">
        <v>16.66</v>
      </c>
      <c r="I1987" s="92">
        <v>16.48</v>
      </c>
      <c r="J1987" s="92">
        <v>16.25</v>
      </c>
      <c r="K1987" s="92">
        <v>15.74</v>
      </c>
      <c r="L1987" s="92">
        <v>17.559999999999999</v>
      </c>
      <c r="N1987" s="92">
        <f t="shared" ca="1" si="155"/>
        <v>16.849766301848312</v>
      </c>
      <c r="O1987" s="92">
        <f t="shared" ref="O1987:O2050" si="156">LN(G1987/H1987)/LN(97.5/87.5)</f>
        <v>0.11575496607773504</v>
      </c>
      <c r="P1987" s="92">
        <f t="shared" ref="P1987:P2050" si="157">G1987*POWER(96/97.5,O1987)</f>
        <v>16.83975078933064</v>
      </c>
      <c r="Q1987" s="92">
        <f t="shared" ref="Q1987:Q2050" ca="1" si="158">N1987/P1987</f>
        <v>1.0005947542005205</v>
      </c>
      <c r="R1987" s="92">
        <f t="shared" ref="R1987:R2050" ca="1" si="159">L1987*Q1987</f>
        <v>17.570443883761136</v>
      </c>
    </row>
    <row r="1988" spans="1:18" x14ac:dyDescent="0.3">
      <c r="A1988" s="107">
        <v>40981.263888888891</v>
      </c>
      <c r="B1988" s="92">
        <v>15.55</v>
      </c>
      <c r="C1988" s="92">
        <v>15.46</v>
      </c>
      <c r="D1988" s="92">
        <v>15.28</v>
      </c>
      <c r="E1988" s="92">
        <v>15.13</v>
      </c>
      <c r="F1988" s="92">
        <v>15.04</v>
      </c>
      <c r="G1988" s="92">
        <v>14.9</v>
      </c>
      <c r="H1988" s="92">
        <v>14.71</v>
      </c>
      <c r="I1988" s="92">
        <v>14.51</v>
      </c>
      <c r="J1988" s="92">
        <v>14.28</v>
      </c>
      <c r="K1988" s="92">
        <v>13.91</v>
      </c>
      <c r="L1988" s="92">
        <v>14.89</v>
      </c>
      <c r="N1988" s="92">
        <f t="shared" ca="1" si="155"/>
        <v>14.8030564647345</v>
      </c>
      <c r="O1988" s="92">
        <f t="shared" si="156"/>
        <v>0.11859581568002006</v>
      </c>
      <c r="P1988" s="92">
        <f t="shared" si="157"/>
        <v>14.872628070962543</v>
      </c>
      <c r="Q1988" s="92">
        <f t="shared" ca="1" si="158"/>
        <v>0.99532217131390011</v>
      </c>
      <c r="R1988" s="92">
        <f t="shared" ca="1" si="159"/>
        <v>14.820347130863974</v>
      </c>
    </row>
    <row r="1989" spans="1:18" x14ac:dyDescent="0.3">
      <c r="A1989" s="107">
        <v>40981.270833333336</v>
      </c>
      <c r="B1989" s="92">
        <v>14.77</v>
      </c>
      <c r="C1989" s="92">
        <v>14.64</v>
      </c>
      <c r="D1989" s="92">
        <v>14.43</v>
      </c>
      <c r="E1989" s="92">
        <v>14.35</v>
      </c>
      <c r="F1989" s="92">
        <v>14.28</v>
      </c>
      <c r="G1989" s="92">
        <v>14.16</v>
      </c>
      <c r="H1989" s="92">
        <v>14.03</v>
      </c>
      <c r="I1989" s="92">
        <v>13.87</v>
      </c>
      <c r="J1989" s="92">
        <v>13.66</v>
      </c>
      <c r="K1989" s="92">
        <v>13.21</v>
      </c>
      <c r="L1989" s="92">
        <v>14.6</v>
      </c>
      <c r="N1989" s="92">
        <f t="shared" ca="1" si="155"/>
        <v>14.07953399844174</v>
      </c>
      <c r="O1989" s="92">
        <f t="shared" si="156"/>
        <v>8.5231389218532266E-2</v>
      </c>
      <c r="P1989" s="92">
        <f t="shared" si="157"/>
        <v>14.141300719803439</v>
      </c>
      <c r="Q1989" s="92">
        <f t="shared" ca="1" si="158"/>
        <v>0.99563217538573368</v>
      </c>
      <c r="R1989" s="92">
        <f t="shared" ca="1" si="159"/>
        <v>14.536229760631711</v>
      </c>
    </row>
    <row r="1990" spans="1:18" x14ac:dyDescent="0.3">
      <c r="A1990" s="107">
        <v>40981.277777777781</v>
      </c>
      <c r="B1990" s="92">
        <v>18.04</v>
      </c>
      <c r="C1990" s="92">
        <v>17.91</v>
      </c>
      <c r="D1990" s="92">
        <v>17.73</v>
      </c>
      <c r="E1990" s="92">
        <v>17.59</v>
      </c>
      <c r="F1990" s="92">
        <v>17.440000000000001</v>
      </c>
      <c r="G1990" s="92">
        <v>17.25</v>
      </c>
      <c r="H1990" s="92">
        <v>17</v>
      </c>
      <c r="I1990" s="92">
        <v>16.68</v>
      </c>
      <c r="J1990" s="92">
        <v>16.39</v>
      </c>
      <c r="K1990" s="92">
        <v>15.97</v>
      </c>
      <c r="L1990" s="92">
        <v>17.91</v>
      </c>
      <c r="N1990" s="92">
        <f t="shared" ca="1" si="155"/>
        <v>17.110243795984911</v>
      </c>
      <c r="O1990" s="92">
        <f t="shared" si="156"/>
        <v>0.13490727129766419</v>
      </c>
      <c r="P1990" s="92">
        <f t="shared" si="157"/>
        <v>17.213957132904145</v>
      </c>
      <c r="Q1990" s="92">
        <f t="shared" ca="1" si="158"/>
        <v>0.9939750438485182</v>
      </c>
      <c r="R1990" s="92">
        <f t="shared" ca="1" si="159"/>
        <v>17.802093035326962</v>
      </c>
    </row>
    <row r="1991" spans="1:18" x14ac:dyDescent="0.3">
      <c r="A1991" s="107">
        <v>40981.284722222219</v>
      </c>
      <c r="B1991" s="92">
        <v>17.78</v>
      </c>
      <c r="C1991" s="92">
        <v>17.72</v>
      </c>
      <c r="D1991" s="92">
        <v>17.600000000000001</v>
      </c>
      <c r="E1991" s="92">
        <v>17.489999999999998</v>
      </c>
      <c r="F1991" s="92">
        <v>17.38</v>
      </c>
      <c r="G1991" s="92">
        <v>17.28</v>
      </c>
      <c r="H1991" s="92">
        <v>17.170000000000002</v>
      </c>
      <c r="I1991" s="92">
        <v>17</v>
      </c>
      <c r="J1991" s="92">
        <v>16.7</v>
      </c>
      <c r="K1991" s="92">
        <v>16.14</v>
      </c>
      <c r="L1991" s="92">
        <v>17.399999999999999</v>
      </c>
      <c r="N1991" s="92">
        <f t="shared" ca="1" si="155"/>
        <v>17.186044399690807</v>
      </c>
      <c r="O1991" s="92">
        <f t="shared" si="156"/>
        <v>5.9013741091348201E-2</v>
      </c>
      <c r="P1991" s="92">
        <f t="shared" si="157"/>
        <v>17.264196721121767</v>
      </c>
      <c r="Q1991" s="92">
        <f t="shared" ca="1" si="158"/>
        <v>0.99547315622653065</v>
      </c>
      <c r="R1991" s="92">
        <f t="shared" ca="1" si="159"/>
        <v>17.321232918341632</v>
      </c>
    </row>
    <row r="1992" spans="1:18" x14ac:dyDescent="0.3">
      <c r="A1992" s="107">
        <v>40981.298611111109</v>
      </c>
      <c r="B1992" s="92">
        <v>17.97</v>
      </c>
      <c r="C1992" s="92">
        <v>17.96</v>
      </c>
      <c r="D1992" s="92">
        <v>17.87</v>
      </c>
      <c r="E1992" s="92">
        <v>17.71</v>
      </c>
      <c r="F1992" s="92">
        <v>17.54</v>
      </c>
      <c r="G1992" s="92">
        <v>17.399999999999999</v>
      </c>
      <c r="H1992" s="92">
        <v>17.27</v>
      </c>
      <c r="I1992" s="92">
        <v>17.18</v>
      </c>
      <c r="J1992" s="92">
        <v>16.989999999999998</v>
      </c>
      <c r="K1992" s="92">
        <v>16.399999999999999</v>
      </c>
      <c r="L1992" s="92">
        <v>18.22</v>
      </c>
      <c r="N1992" s="92">
        <f t="shared" ca="1" si="155"/>
        <v>17.379210665023724</v>
      </c>
      <c r="O1992" s="92">
        <f t="shared" si="156"/>
        <v>6.9301040962909705E-2</v>
      </c>
      <c r="P1992" s="92">
        <f t="shared" si="157"/>
        <v>17.381314501140977</v>
      </c>
      <c r="Q1992" s="92">
        <f t="shared" ca="1" si="158"/>
        <v>0.99987895989586317</v>
      </c>
      <c r="R1992" s="92">
        <f t="shared" ca="1" si="159"/>
        <v>18.217794649302625</v>
      </c>
    </row>
    <row r="1993" spans="1:18" x14ac:dyDescent="0.3">
      <c r="A1993" s="107">
        <v>40981.305555555555</v>
      </c>
      <c r="B1993" s="92">
        <v>18.5</v>
      </c>
      <c r="C1993" s="92">
        <v>18.43</v>
      </c>
      <c r="D1993" s="92">
        <v>18.260000000000002</v>
      </c>
      <c r="E1993" s="92">
        <v>18.149999999999999</v>
      </c>
      <c r="F1993" s="92">
        <v>18.13</v>
      </c>
      <c r="G1993" s="92">
        <v>18.100000000000001</v>
      </c>
      <c r="H1993" s="92">
        <v>18.059999999999999</v>
      </c>
      <c r="I1993" s="92">
        <v>17.97</v>
      </c>
      <c r="J1993" s="92">
        <v>17.79</v>
      </c>
      <c r="K1993" s="92">
        <v>17.55</v>
      </c>
      <c r="L1993" s="92">
        <v>18.940000000000001</v>
      </c>
      <c r="N1993" s="92">
        <f t="shared" ca="1" si="155"/>
        <v>18.050525333684597</v>
      </c>
      <c r="O1993" s="92">
        <f t="shared" si="156"/>
        <v>2.0444663119664534E-2</v>
      </c>
      <c r="P1993" s="92">
        <f t="shared" si="157"/>
        <v>18.094263609743248</v>
      </c>
      <c r="Q1993" s="92">
        <f t="shared" ca="1" si="158"/>
        <v>0.99758275456785661</v>
      </c>
      <c r="R1993" s="92">
        <f t="shared" ca="1" si="159"/>
        <v>18.894217371515204</v>
      </c>
    </row>
    <row r="1994" spans="1:18" x14ac:dyDescent="0.3">
      <c r="A1994" s="107">
        <v>40981.3125</v>
      </c>
      <c r="B1994" s="92">
        <v>19.100000000000001</v>
      </c>
      <c r="C1994" s="92">
        <v>19.079999999999998</v>
      </c>
      <c r="D1994" s="92">
        <v>18.93</v>
      </c>
      <c r="E1994" s="92">
        <v>18.68</v>
      </c>
      <c r="F1994" s="92">
        <v>18.489999999999998</v>
      </c>
      <c r="G1994" s="92">
        <v>18.329999999999998</v>
      </c>
      <c r="H1994" s="92">
        <v>18.14</v>
      </c>
      <c r="I1994" s="92">
        <v>17.989999999999998</v>
      </c>
      <c r="J1994" s="92">
        <v>17.82</v>
      </c>
      <c r="K1994" s="92">
        <v>17.260000000000002</v>
      </c>
      <c r="L1994" s="92">
        <v>19.059999999999999</v>
      </c>
      <c r="N1994" s="92">
        <f t="shared" ca="1" si="155"/>
        <v>18.298494328469676</v>
      </c>
      <c r="O1994" s="92">
        <f t="shared" si="156"/>
        <v>9.6287515095854703E-2</v>
      </c>
      <c r="P1994" s="92">
        <f t="shared" si="157"/>
        <v>18.302656298852813</v>
      </c>
      <c r="Q1994" s="92">
        <f t="shared" ca="1" si="158"/>
        <v>0.99977260293177239</v>
      </c>
      <c r="R1994" s="92">
        <f t="shared" ca="1" si="159"/>
        <v>19.055665811879582</v>
      </c>
    </row>
    <row r="1995" spans="1:18" x14ac:dyDescent="0.3">
      <c r="A1995" s="107">
        <v>40981.319444444445</v>
      </c>
      <c r="B1995" s="92">
        <v>19.3</v>
      </c>
      <c r="C1995" s="92">
        <v>19.22</v>
      </c>
      <c r="D1995" s="92">
        <v>19.079999999999998</v>
      </c>
      <c r="E1995" s="92">
        <v>18.920000000000002</v>
      </c>
      <c r="F1995" s="92">
        <v>18.73</v>
      </c>
      <c r="G1995" s="92">
        <v>18.489999999999998</v>
      </c>
      <c r="H1995" s="92">
        <v>18.23</v>
      </c>
      <c r="I1995" s="92">
        <v>17.899999999999999</v>
      </c>
      <c r="J1995" s="92">
        <v>17.600000000000001</v>
      </c>
      <c r="K1995" s="92">
        <v>17.22</v>
      </c>
      <c r="L1995" s="92">
        <v>18.36</v>
      </c>
      <c r="N1995" s="92">
        <f t="shared" ca="1" si="155"/>
        <v>18.375209605287797</v>
      </c>
      <c r="O1995" s="92">
        <f t="shared" si="156"/>
        <v>0.13086579430431972</v>
      </c>
      <c r="P1995" s="92">
        <f t="shared" si="157"/>
        <v>18.452522420740198</v>
      </c>
      <c r="Q1995" s="92">
        <f t="shared" ca="1" si="158"/>
        <v>0.9958101763168431</v>
      </c>
      <c r="R1995" s="92">
        <f t="shared" ca="1" si="159"/>
        <v>18.283074837177239</v>
      </c>
    </row>
    <row r="1996" spans="1:18" x14ac:dyDescent="0.3">
      <c r="A1996" s="107">
        <v>40981.326388888891</v>
      </c>
      <c r="B1996" s="92">
        <v>18.399999999999999</v>
      </c>
      <c r="C1996" s="92">
        <v>18.32</v>
      </c>
      <c r="D1996" s="92">
        <v>18.23</v>
      </c>
      <c r="E1996" s="92">
        <v>18.100000000000001</v>
      </c>
      <c r="F1996" s="92">
        <v>17.920000000000002</v>
      </c>
      <c r="G1996" s="92">
        <v>17.75</v>
      </c>
      <c r="H1996" s="92">
        <v>17.62</v>
      </c>
      <c r="I1996" s="92">
        <v>17.510000000000002</v>
      </c>
      <c r="J1996" s="92">
        <v>17.399999999999999</v>
      </c>
      <c r="K1996" s="92">
        <v>17</v>
      </c>
      <c r="L1996" s="92">
        <v>18.41</v>
      </c>
      <c r="N1996" s="92">
        <f t="shared" ca="1" si="155"/>
        <v>17.758056089269033</v>
      </c>
      <c r="O1996" s="92">
        <f t="shared" si="156"/>
        <v>6.7929506612595086E-2</v>
      </c>
      <c r="P1996" s="92">
        <f t="shared" si="157"/>
        <v>17.731315687391678</v>
      </c>
      <c r="Q1996" s="92">
        <f t="shared" ca="1" si="158"/>
        <v>1.0015080889849799</v>
      </c>
      <c r="R1996" s="92">
        <f t="shared" ca="1" si="159"/>
        <v>18.437763918213481</v>
      </c>
    </row>
    <row r="1997" spans="1:18" x14ac:dyDescent="0.3">
      <c r="A1997" s="107">
        <v>40981.333333333336</v>
      </c>
      <c r="B1997" s="92">
        <v>18.77</v>
      </c>
      <c r="C1997" s="92">
        <v>18.739999999999998</v>
      </c>
      <c r="D1997" s="92">
        <v>18.670000000000002</v>
      </c>
      <c r="E1997" s="92">
        <v>18.559999999999999</v>
      </c>
      <c r="F1997" s="92">
        <v>18.39</v>
      </c>
      <c r="G1997" s="92">
        <v>18.079999999999998</v>
      </c>
      <c r="H1997" s="92">
        <v>17.68</v>
      </c>
      <c r="I1997" s="92">
        <v>17.350000000000001</v>
      </c>
      <c r="J1997" s="92">
        <v>17.170000000000002</v>
      </c>
      <c r="K1997" s="92">
        <v>16.71</v>
      </c>
      <c r="L1997" s="92">
        <v>18.25</v>
      </c>
      <c r="N1997" s="92">
        <f t="shared" ca="1" si="155"/>
        <v>17.932366404648651</v>
      </c>
      <c r="O1997" s="92">
        <f t="shared" si="156"/>
        <v>0.2067420447156611</v>
      </c>
      <c r="P1997" s="92">
        <f t="shared" si="157"/>
        <v>18.022139741779679</v>
      </c>
      <c r="Q1997" s="92">
        <f t="shared" ca="1" si="158"/>
        <v>0.99501871928542918</v>
      </c>
      <c r="R1997" s="92">
        <f t="shared" ca="1" si="159"/>
        <v>18.159091626959082</v>
      </c>
    </row>
    <row r="1998" spans="1:18" x14ac:dyDescent="0.3">
      <c r="A1998" s="107">
        <v>40981.340277777781</v>
      </c>
      <c r="B1998" s="92">
        <v>17.16</v>
      </c>
      <c r="C1998" s="92">
        <v>17.079999999999998</v>
      </c>
      <c r="D1998" s="92">
        <v>16.96</v>
      </c>
      <c r="E1998" s="92">
        <v>16.84</v>
      </c>
      <c r="F1998" s="92">
        <v>16.670000000000002</v>
      </c>
      <c r="G1998" s="92">
        <v>16.57</v>
      </c>
      <c r="H1998" s="92">
        <v>16.54</v>
      </c>
      <c r="I1998" s="92">
        <v>16.5</v>
      </c>
      <c r="J1998" s="92">
        <v>16.329999999999998</v>
      </c>
      <c r="K1998" s="92">
        <v>15.9</v>
      </c>
      <c r="L1998" s="92">
        <v>17.39</v>
      </c>
      <c r="N1998" s="92">
        <f t="shared" ca="1" si="155"/>
        <v>16.601032342676437</v>
      </c>
      <c r="O1998" s="92">
        <f t="shared" si="156"/>
        <v>1.6745973705159897E-2</v>
      </c>
      <c r="P1998" s="92">
        <f t="shared" si="157"/>
        <v>16.565698444596539</v>
      </c>
      <c r="Q1998" s="92">
        <f t="shared" ca="1" si="158"/>
        <v>1.0021329555284415</v>
      </c>
      <c r="R1998" s="92">
        <f t="shared" ca="1" si="159"/>
        <v>17.427092096639598</v>
      </c>
    </row>
    <row r="1999" spans="1:18" x14ac:dyDescent="0.3">
      <c r="A1999" s="107">
        <v>40981.347222222219</v>
      </c>
      <c r="B1999" s="92">
        <v>15.42</v>
      </c>
      <c r="C1999" s="92">
        <v>15.4</v>
      </c>
      <c r="D1999" s="92">
        <v>15.29</v>
      </c>
      <c r="E1999" s="92">
        <v>15.1</v>
      </c>
      <c r="F1999" s="92">
        <v>14.98</v>
      </c>
      <c r="G1999" s="92">
        <v>14.9</v>
      </c>
      <c r="H1999" s="92">
        <v>14.78</v>
      </c>
      <c r="I1999" s="92">
        <v>14.56</v>
      </c>
      <c r="J1999" s="92">
        <v>14.3</v>
      </c>
      <c r="K1999" s="92">
        <v>14.11</v>
      </c>
      <c r="L1999" s="92">
        <v>15.9</v>
      </c>
      <c r="N1999" s="92">
        <f t="shared" ca="1" si="155"/>
        <v>14.818451713208267</v>
      </c>
      <c r="O1999" s="92">
        <f t="shared" si="156"/>
        <v>7.4725344865356508E-2</v>
      </c>
      <c r="P1999" s="92">
        <f t="shared" si="157"/>
        <v>14.882747516193591</v>
      </c>
      <c r="Q1999" s="92">
        <f t="shared" ca="1" si="158"/>
        <v>0.99567984319324343</v>
      </c>
      <c r="R1999" s="92">
        <f t="shared" ca="1" si="159"/>
        <v>15.831309506772572</v>
      </c>
    </row>
    <row r="2000" spans="1:18" x14ac:dyDescent="0.3">
      <c r="A2000" s="107">
        <v>40981.354166666664</v>
      </c>
      <c r="B2000" s="92">
        <v>14.99</v>
      </c>
      <c r="C2000" s="92">
        <v>14.9</v>
      </c>
      <c r="D2000" s="92">
        <v>14.69</v>
      </c>
      <c r="E2000" s="92">
        <v>14.56</v>
      </c>
      <c r="F2000" s="92">
        <v>14.42</v>
      </c>
      <c r="G2000" s="92">
        <v>14.24</v>
      </c>
      <c r="H2000" s="92">
        <v>14.12</v>
      </c>
      <c r="I2000" s="92">
        <v>14.03</v>
      </c>
      <c r="J2000" s="92">
        <v>13.83</v>
      </c>
      <c r="K2000" s="92">
        <v>13.28</v>
      </c>
      <c r="L2000" s="92">
        <v>14.74</v>
      </c>
      <c r="N2000" s="92">
        <f t="shared" ca="1" si="155"/>
        <v>14.233441877053894</v>
      </c>
      <c r="O2000" s="92">
        <f t="shared" si="156"/>
        <v>7.8203433948415627E-2</v>
      </c>
      <c r="P2000" s="92">
        <f t="shared" si="157"/>
        <v>14.22274473881059</v>
      </c>
      <c r="Q2000" s="92">
        <f t="shared" ca="1" si="158"/>
        <v>1.0007521149004464</v>
      </c>
      <c r="R2000" s="92">
        <f t="shared" ca="1" si="159"/>
        <v>14.751086173632579</v>
      </c>
    </row>
    <row r="2001" spans="1:18" x14ac:dyDescent="0.3">
      <c r="A2001" s="107">
        <v>40981.361111111109</v>
      </c>
      <c r="B2001" s="92">
        <v>13.14</v>
      </c>
      <c r="C2001" s="92">
        <v>13.04</v>
      </c>
      <c r="D2001" s="92">
        <v>12.87</v>
      </c>
      <c r="E2001" s="92">
        <v>12.63</v>
      </c>
      <c r="F2001" s="92">
        <v>12.39</v>
      </c>
      <c r="G2001" s="92">
        <v>12.16</v>
      </c>
      <c r="H2001" s="92">
        <v>11.91</v>
      </c>
      <c r="I2001" s="92">
        <v>11.67</v>
      </c>
      <c r="J2001" s="92">
        <v>11.46</v>
      </c>
      <c r="K2001" s="92">
        <v>11.22</v>
      </c>
      <c r="L2001" s="92">
        <v>12.77</v>
      </c>
      <c r="N2001" s="92">
        <f t="shared" ca="1" si="155"/>
        <v>12.124367559857619</v>
      </c>
      <c r="O2001" s="92">
        <f t="shared" si="156"/>
        <v>0.19196751720105892</v>
      </c>
      <c r="P2001" s="92">
        <f t="shared" si="157"/>
        <v>12.123861995074861</v>
      </c>
      <c r="Q2001" s="92">
        <f t="shared" ca="1" si="158"/>
        <v>1.0000416999783537</v>
      </c>
      <c r="R2001" s="92">
        <f t="shared" ca="1" si="159"/>
        <v>12.770532508723576</v>
      </c>
    </row>
    <row r="2002" spans="1:18" x14ac:dyDescent="0.3">
      <c r="A2002" s="107">
        <v>40981.368055555555</v>
      </c>
      <c r="B2002" s="92">
        <v>15.49</v>
      </c>
      <c r="C2002" s="92">
        <v>15.43</v>
      </c>
      <c r="D2002" s="92">
        <v>15.29</v>
      </c>
      <c r="E2002" s="92">
        <v>15.15</v>
      </c>
      <c r="F2002" s="92">
        <v>15.02</v>
      </c>
      <c r="G2002" s="92">
        <v>14.86</v>
      </c>
      <c r="H2002" s="92">
        <v>14.75</v>
      </c>
      <c r="I2002" s="92">
        <v>14.63</v>
      </c>
      <c r="J2002" s="92">
        <v>14.55</v>
      </c>
      <c r="K2002" s="92">
        <v>14.54</v>
      </c>
      <c r="L2002" s="92">
        <v>15.38</v>
      </c>
      <c r="N2002" s="92">
        <f t="shared" ca="1" si="155"/>
        <v>14.885938988289634</v>
      </c>
      <c r="O2002" s="92">
        <f t="shared" si="156"/>
        <v>6.8660108880837956E-2</v>
      </c>
      <c r="P2002" s="92">
        <f t="shared" si="157"/>
        <v>14.844189662340483</v>
      </c>
      <c r="Q2002" s="92">
        <f t="shared" ca="1" si="158"/>
        <v>1.0028125028646777</v>
      </c>
      <c r="R2002" s="92">
        <f t="shared" ca="1" si="159"/>
        <v>15.423256294058744</v>
      </c>
    </row>
    <row r="2003" spans="1:18" x14ac:dyDescent="0.3">
      <c r="A2003" s="107">
        <v>40981.375</v>
      </c>
      <c r="B2003" s="92">
        <v>13.91</v>
      </c>
      <c r="C2003" s="92">
        <v>13.93</v>
      </c>
      <c r="D2003" s="92">
        <v>13.95</v>
      </c>
      <c r="E2003" s="92">
        <v>13.96</v>
      </c>
      <c r="F2003" s="92">
        <v>13.94</v>
      </c>
      <c r="G2003" s="92">
        <v>13.91</v>
      </c>
      <c r="H2003" s="92">
        <v>13.86</v>
      </c>
      <c r="I2003" s="92">
        <v>13.75</v>
      </c>
      <c r="J2003" s="92">
        <v>13.62</v>
      </c>
      <c r="K2003" s="92">
        <v>13.32</v>
      </c>
      <c r="L2003" s="92">
        <v>14.14</v>
      </c>
      <c r="N2003" s="92">
        <f t="shared" ca="1" si="155"/>
        <v>13.82896601378974</v>
      </c>
      <c r="O2003" s="92">
        <f t="shared" si="156"/>
        <v>3.3276895738795748E-2</v>
      </c>
      <c r="P2003" s="92">
        <f t="shared" si="157"/>
        <v>13.902825248022035</v>
      </c>
      <c r="Q2003" s="92">
        <f t="shared" ca="1" si="158"/>
        <v>0.99468746582693313</v>
      </c>
      <c r="R2003" s="92">
        <f t="shared" ca="1" si="159"/>
        <v>14.064880766792834</v>
      </c>
    </row>
    <row r="2004" spans="1:18" x14ac:dyDescent="0.3">
      <c r="A2004" s="107">
        <v>40981.381944444445</v>
      </c>
      <c r="B2004" s="92">
        <v>13.73</v>
      </c>
      <c r="C2004" s="92">
        <v>13.64</v>
      </c>
      <c r="D2004" s="92">
        <v>13.53</v>
      </c>
      <c r="E2004" s="92">
        <v>13.45</v>
      </c>
      <c r="F2004" s="92">
        <v>13.31</v>
      </c>
      <c r="G2004" s="92">
        <v>13.12</v>
      </c>
      <c r="H2004" s="92">
        <v>12.98</v>
      </c>
      <c r="I2004" s="92">
        <v>12.91</v>
      </c>
      <c r="J2004" s="92">
        <v>12.8</v>
      </c>
      <c r="K2004" s="92">
        <v>12.41</v>
      </c>
      <c r="L2004" s="92">
        <v>13.33</v>
      </c>
      <c r="N2004" s="92">
        <f t="shared" ca="1" si="155"/>
        <v>13.127392390522298</v>
      </c>
      <c r="O2004" s="92">
        <f t="shared" si="156"/>
        <v>9.9137943500027664E-2</v>
      </c>
      <c r="P2004" s="92">
        <f t="shared" si="157"/>
        <v>13.099849352700483</v>
      </c>
      <c r="Q2004" s="92">
        <f t="shared" ca="1" si="158"/>
        <v>1.0021025461499782</v>
      </c>
      <c r="R2004" s="92">
        <f t="shared" ca="1" si="159"/>
        <v>13.35802694017921</v>
      </c>
    </row>
    <row r="2005" spans="1:18" x14ac:dyDescent="0.3">
      <c r="A2005" s="107">
        <v>40981.388888888891</v>
      </c>
      <c r="B2005" s="92">
        <v>14.09</v>
      </c>
      <c r="C2005" s="92">
        <v>14.02</v>
      </c>
      <c r="D2005" s="92">
        <v>13.83</v>
      </c>
      <c r="E2005" s="92">
        <v>13.66</v>
      </c>
      <c r="F2005" s="92">
        <v>13.54</v>
      </c>
      <c r="G2005" s="92">
        <v>13.43</v>
      </c>
      <c r="H2005" s="92">
        <v>13.29</v>
      </c>
      <c r="I2005" s="92">
        <v>13.12</v>
      </c>
      <c r="J2005" s="92">
        <v>12.82</v>
      </c>
      <c r="K2005" s="92">
        <v>12.2</v>
      </c>
      <c r="L2005" s="92">
        <v>13.26</v>
      </c>
      <c r="N2005" s="92">
        <f t="shared" ca="1" si="155"/>
        <v>13.338442192390913</v>
      </c>
      <c r="O2005" s="92">
        <f t="shared" si="156"/>
        <v>9.6837544425048688E-2</v>
      </c>
      <c r="P2005" s="92">
        <f t="shared" si="157"/>
        <v>13.409851496995213</v>
      </c>
      <c r="Q2005" s="92">
        <f t="shared" ca="1" si="158"/>
        <v>0.99467486238603753</v>
      </c>
      <c r="R2005" s="92">
        <f t="shared" ca="1" si="159"/>
        <v>13.189388675238858</v>
      </c>
    </row>
    <row r="2006" spans="1:18" x14ac:dyDescent="0.3">
      <c r="A2006" s="107">
        <v>40981.395833333336</v>
      </c>
      <c r="B2006" s="92">
        <v>13.7</v>
      </c>
      <c r="C2006" s="92">
        <v>13.69</v>
      </c>
      <c r="D2006" s="92">
        <v>13.67</v>
      </c>
      <c r="E2006" s="92">
        <v>13.55</v>
      </c>
      <c r="F2006" s="92">
        <v>13.45</v>
      </c>
      <c r="G2006" s="92">
        <v>13.39</v>
      </c>
      <c r="H2006" s="92">
        <v>13.3</v>
      </c>
      <c r="I2006" s="92">
        <v>13.19</v>
      </c>
      <c r="J2006" s="92">
        <v>12.96</v>
      </c>
      <c r="K2006" s="92">
        <v>12.64</v>
      </c>
      <c r="L2006" s="92">
        <v>13.99</v>
      </c>
      <c r="N2006" s="92">
        <f t="shared" ca="1" si="155"/>
        <v>13.326736374044792</v>
      </c>
      <c r="O2006" s="92">
        <f t="shared" si="156"/>
        <v>6.2322346106493835E-2</v>
      </c>
      <c r="P2006" s="92">
        <f t="shared" si="157"/>
        <v>13.37706806382381</v>
      </c>
      <c r="Q2006" s="92">
        <f t="shared" ca="1" si="158"/>
        <v>0.9962374647763711</v>
      </c>
      <c r="R2006" s="92">
        <f t="shared" ca="1" si="159"/>
        <v>13.937362132221432</v>
      </c>
    </row>
    <row r="2007" spans="1:18" x14ac:dyDescent="0.3">
      <c r="A2007" s="107">
        <v>40981.402777777781</v>
      </c>
      <c r="B2007" s="92">
        <v>15.45</v>
      </c>
      <c r="C2007" s="92">
        <v>15.46</v>
      </c>
      <c r="D2007" s="92">
        <v>15.43</v>
      </c>
      <c r="E2007" s="92">
        <v>15.3</v>
      </c>
      <c r="F2007" s="92">
        <v>15.08</v>
      </c>
      <c r="G2007" s="92">
        <v>14.77</v>
      </c>
      <c r="H2007" s="92">
        <v>14.49</v>
      </c>
      <c r="I2007" s="92">
        <v>14.31</v>
      </c>
      <c r="J2007" s="92">
        <v>14.18</v>
      </c>
      <c r="K2007" s="92">
        <v>13.84</v>
      </c>
      <c r="L2007" s="92">
        <v>15.17</v>
      </c>
      <c r="N2007" s="92">
        <f t="shared" ca="1" si="155"/>
        <v>14.753273738959077</v>
      </c>
      <c r="O2007" s="92">
        <f t="shared" si="156"/>
        <v>0.17686633590715986</v>
      </c>
      <c r="P2007" s="92">
        <f t="shared" si="157"/>
        <v>14.729553649537179</v>
      </c>
      <c r="Q2007" s="92">
        <f t="shared" ca="1" si="158"/>
        <v>1.0016103739452176</v>
      </c>
      <c r="R2007" s="92">
        <f t="shared" ca="1" si="159"/>
        <v>15.194429372748951</v>
      </c>
    </row>
    <row r="2008" spans="1:18" x14ac:dyDescent="0.3">
      <c r="A2008" s="107">
        <v>40981.409722222219</v>
      </c>
      <c r="B2008" s="92">
        <v>15.04</v>
      </c>
      <c r="C2008" s="92">
        <v>14.99</v>
      </c>
      <c r="D2008" s="92">
        <v>14.94</v>
      </c>
      <c r="E2008" s="92">
        <v>14.87</v>
      </c>
      <c r="F2008" s="92">
        <v>14.83</v>
      </c>
      <c r="G2008" s="92">
        <v>14.72</v>
      </c>
      <c r="H2008" s="92">
        <v>14.61</v>
      </c>
      <c r="I2008" s="92">
        <v>14.51</v>
      </c>
      <c r="J2008" s="92">
        <v>14.36</v>
      </c>
      <c r="K2008" s="92">
        <v>13.91</v>
      </c>
      <c r="L2008" s="92">
        <v>15.14</v>
      </c>
      <c r="N2008" s="92">
        <f t="shared" ca="1" si="155"/>
        <v>14.656882134633577</v>
      </c>
      <c r="O2008" s="92">
        <f t="shared" si="156"/>
        <v>6.9315581431478021E-2</v>
      </c>
      <c r="P2008" s="92">
        <f t="shared" si="157"/>
        <v>14.704189182631577</v>
      </c>
      <c r="Q2008" s="92">
        <f t="shared" ca="1" si="158"/>
        <v>0.99678275031622421</v>
      </c>
      <c r="R2008" s="92">
        <f t="shared" ca="1" si="159"/>
        <v>15.091290839787636</v>
      </c>
    </row>
    <row r="2009" spans="1:18" x14ac:dyDescent="0.3">
      <c r="A2009" s="107">
        <v>40981.416666666664</v>
      </c>
      <c r="B2009" s="92">
        <v>14.74</v>
      </c>
      <c r="C2009" s="92">
        <v>14.67</v>
      </c>
      <c r="D2009" s="92">
        <v>14.49</v>
      </c>
      <c r="E2009" s="92">
        <v>14.36</v>
      </c>
      <c r="F2009" s="92">
        <v>14.22</v>
      </c>
      <c r="G2009" s="92">
        <v>14.08</v>
      </c>
      <c r="H2009" s="92">
        <v>13.96</v>
      </c>
      <c r="I2009" s="92">
        <v>13.81</v>
      </c>
      <c r="J2009" s="92">
        <v>13.62</v>
      </c>
      <c r="K2009" s="92">
        <v>13.22</v>
      </c>
      <c r="L2009" s="92">
        <v>14.25</v>
      </c>
      <c r="N2009" s="92">
        <f t="shared" ca="1" si="155"/>
        <v>14.046596596743113</v>
      </c>
      <c r="O2009" s="92">
        <f t="shared" si="156"/>
        <v>7.9095923345724392E-2</v>
      </c>
      <c r="P2009" s="92">
        <f t="shared" si="157"/>
        <v>14.062744026084824</v>
      </c>
      <c r="Q2009" s="92">
        <f t="shared" ca="1" si="158"/>
        <v>0.99885175828332229</v>
      </c>
      <c r="R2009" s="92">
        <f t="shared" ca="1" si="159"/>
        <v>14.233637555537342</v>
      </c>
    </row>
    <row r="2010" spans="1:18" x14ac:dyDescent="0.3">
      <c r="A2010" s="107">
        <v>40981.423611111109</v>
      </c>
      <c r="B2010" s="92">
        <v>15.39</v>
      </c>
      <c r="C2010" s="92">
        <v>15.28</v>
      </c>
      <c r="D2010" s="92">
        <v>15.08</v>
      </c>
      <c r="E2010" s="92">
        <v>14.88</v>
      </c>
      <c r="F2010" s="92">
        <v>14.65</v>
      </c>
      <c r="G2010" s="92">
        <v>14.37</v>
      </c>
      <c r="H2010" s="92">
        <v>14.1</v>
      </c>
      <c r="I2010" s="92">
        <v>13.89</v>
      </c>
      <c r="J2010" s="92">
        <v>13.73</v>
      </c>
      <c r="K2010" s="92">
        <v>13.16</v>
      </c>
      <c r="L2010" s="92">
        <v>14.98</v>
      </c>
      <c r="N2010" s="92">
        <f t="shared" ca="1" si="155"/>
        <v>14.339919008523333</v>
      </c>
      <c r="O2010" s="92">
        <f t="shared" si="156"/>
        <v>0.17528208468346718</v>
      </c>
      <c r="P2010" s="92">
        <f t="shared" si="157"/>
        <v>14.331001015747692</v>
      </c>
      <c r="Q2010" s="92">
        <f t="shared" ca="1" si="158"/>
        <v>1.00062228680089</v>
      </c>
      <c r="R2010" s="92">
        <f t="shared" ca="1" si="159"/>
        <v>14.989321856277334</v>
      </c>
    </row>
    <row r="2011" spans="1:18" x14ac:dyDescent="0.3">
      <c r="A2011" s="107">
        <v>40981.430555555555</v>
      </c>
      <c r="B2011" s="92">
        <v>13.83</v>
      </c>
      <c r="C2011" s="92">
        <v>13.77</v>
      </c>
      <c r="D2011" s="92">
        <v>13.66</v>
      </c>
      <c r="E2011" s="92">
        <v>13.61</v>
      </c>
      <c r="F2011" s="92">
        <v>13.51</v>
      </c>
      <c r="G2011" s="92">
        <v>13.4</v>
      </c>
      <c r="H2011" s="92">
        <v>13.29</v>
      </c>
      <c r="I2011" s="92">
        <v>13.12</v>
      </c>
      <c r="J2011" s="92">
        <v>12.84</v>
      </c>
      <c r="K2011" s="92">
        <v>12.39</v>
      </c>
      <c r="L2011" s="92">
        <v>13.46</v>
      </c>
      <c r="N2011" s="92">
        <f t="shared" ca="1" si="155"/>
        <v>13.307438063457166</v>
      </c>
      <c r="O2011" s="92">
        <f t="shared" si="156"/>
        <v>7.6171898926701065E-2</v>
      </c>
      <c r="P2011" s="92">
        <f t="shared" si="157"/>
        <v>13.384184164338594</v>
      </c>
      <c r="Q2011" s="92">
        <f t="shared" ca="1" si="158"/>
        <v>0.99426591117253804</v>
      </c>
      <c r="R2011" s="92">
        <f t="shared" ca="1" si="159"/>
        <v>13.382819164382363</v>
      </c>
    </row>
    <row r="2012" spans="1:18" x14ac:dyDescent="0.3">
      <c r="A2012" s="107">
        <v>40981.4375</v>
      </c>
      <c r="B2012" s="92">
        <v>12.78</v>
      </c>
      <c r="C2012" s="92">
        <v>12.75</v>
      </c>
      <c r="D2012" s="92">
        <v>12.67</v>
      </c>
      <c r="E2012" s="92">
        <v>12.6</v>
      </c>
      <c r="F2012" s="92">
        <v>12.54</v>
      </c>
      <c r="G2012" s="92">
        <v>12.46</v>
      </c>
      <c r="H2012" s="92">
        <v>12.38</v>
      </c>
      <c r="I2012" s="92">
        <v>12.34</v>
      </c>
      <c r="J2012" s="92">
        <v>12.28</v>
      </c>
      <c r="K2012" s="92">
        <v>12.1</v>
      </c>
      <c r="L2012" s="92">
        <v>12.49</v>
      </c>
      <c r="N2012" s="92">
        <f t="shared" ca="1" si="155"/>
        <v>12.454288910466865</v>
      </c>
      <c r="O2012" s="92">
        <f t="shared" si="156"/>
        <v>5.9523451924004378E-2</v>
      </c>
      <c r="P2012" s="92">
        <f t="shared" si="157"/>
        <v>12.448506435041336</v>
      </c>
      <c r="Q2012" s="92">
        <f t="shared" ca="1" si="158"/>
        <v>1.0004645115826305</v>
      </c>
      <c r="R2012" s="92">
        <f t="shared" ca="1" si="159"/>
        <v>12.495801749667056</v>
      </c>
    </row>
    <row r="2013" spans="1:18" x14ac:dyDescent="0.3">
      <c r="A2013" s="107">
        <v>40981.444444444445</v>
      </c>
      <c r="B2013" s="92">
        <v>13.72</v>
      </c>
      <c r="C2013" s="92">
        <v>13.66</v>
      </c>
      <c r="D2013" s="92">
        <v>13.48</v>
      </c>
      <c r="E2013" s="92">
        <v>13.29</v>
      </c>
      <c r="F2013" s="92">
        <v>13.15</v>
      </c>
      <c r="G2013" s="92">
        <v>13.06</v>
      </c>
      <c r="H2013" s="92">
        <v>12.96</v>
      </c>
      <c r="I2013" s="92">
        <v>12.83</v>
      </c>
      <c r="J2013" s="92">
        <v>12.66</v>
      </c>
      <c r="K2013" s="92">
        <v>12.3</v>
      </c>
      <c r="L2013" s="92">
        <v>13.3</v>
      </c>
      <c r="N2013" s="92">
        <f t="shared" ca="1" si="155"/>
        <v>13.036060036747553</v>
      </c>
      <c r="O2013" s="92">
        <f t="shared" si="156"/>
        <v>7.1030203367817721E-2</v>
      </c>
      <c r="P2013" s="92">
        <f t="shared" si="157"/>
        <v>13.045625388858113</v>
      </c>
      <c r="Q2013" s="92">
        <f t="shared" ca="1" si="158"/>
        <v>0.99926677703632905</v>
      </c>
      <c r="R2013" s="92">
        <f t="shared" ca="1" si="159"/>
        <v>13.290248134583177</v>
      </c>
    </row>
    <row r="2014" spans="1:18" x14ac:dyDescent="0.3">
      <c r="A2014" s="107">
        <v>40981.451388888891</v>
      </c>
      <c r="B2014" s="92">
        <v>13.55</v>
      </c>
      <c r="C2014" s="92">
        <v>13.52</v>
      </c>
      <c r="D2014" s="92">
        <v>13.46</v>
      </c>
      <c r="E2014" s="92">
        <v>13.51</v>
      </c>
      <c r="F2014" s="92">
        <v>13.5</v>
      </c>
      <c r="G2014" s="92">
        <v>13.44</v>
      </c>
      <c r="H2014" s="92">
        <v>13.39</v>
      </c>
      <c r="I2014" s="92">
        <v>13.32</v>
      </c>
      <c r="J2014" s="92">
        <v>13.11</v>
      </c>
      <c r="K2014" s="92">
        <v>12.54</v>
      </c>
      <c r="L2014" s="92">
        <v>13.77</v>
      </c>
      <c r="N2014" s="92">
        <f t="shared" ca="1" si="155"/>
        <v>13.350160900733298</v>
      </c>
      <c r="O2014" s="92">
        <f t="shared" si="156"/>
        <v>3.4442768015804918E-2</v>
      </c>
      <c r="P2014" s="92">
        <f t="shared" si="157"/>
        <v>13.432824860532442</v>
      </c>
      <c r="Q2014" s="92">
        <f t="shared" ca="1" si="158"/>
        <v>0.99384612241599146</v>
      </c>
      <c r="R2014" s="92">
        <f t="shared" ca="1" si="159"/>
        <v>13.685261105668202</v>
      </c>
    </row>
    <row r="2015" spans="1:18" x14ac:dyDescent="0.3">
      <c r="A2015" s="107">
        <v>40981.458333333336</v>
      </c>
      <c r="B2015" s="92">
        <v>14.85</v>
      </c>
      <c r="C2015" s="92">
        <v>14.79</v>
      </c>
      <c r="D2015" s="92">
        <v>14.66</v>
      </c>
      <c r="E2015" s="92">
        <v>14.49</v>
      </c>
      <c r="F2015" s="92">
        <v>14.27</v>
      </c>
      <c r="G2015" s="92">
        <v>14.05</v>
      </c>
      <c r="H2015" s="92">
        <v>13.87</v>
      </c>
      <c r="I2015" s="92">
        <v>13.7</v>
      </c>
      <c r="J2015" s="92">
        <v>13.52</v>
      </c>
      <c r="K2015" s="92">
        <v>13.09</v>
      </c>
      <c r="L2015" s="92">
        <v>14.46</v>
      </c>
      <c r="N2015" s="92">
        <f t="shared" ca="1" si="155"/>
        <v>14.041550524489271</v>
      </c>
      <c r="O2015" s="92">
        <f t="shared" si="156"/>
        <v>0.11915473917514727</v>
      </c>
      <c r="P2015" s="92">
        <f t="shared" si="157"/>
        <v>14.024068028597672</v>
      </c>
      <c r="Q2015" s="92">
        <f t="shared" ca="1" si="158"/>
        <v>1.0012466066091485</v>
      </c>
      <c r="R2015" s="92">
        <f t="shared" ca="1" si="159"/>
        <v>14.478025931568288</v>
      </c>
    </row>
    <row r="2016" spans="1:18" x14ac:dyDescent="0.3">
      <c r="A2016" s="107">
        <v>40981.465277777781</v>
      </c>
      <c r="B2016" s="92">
        <v>15.23</v>
      </c>
      <c r="C2016" s="92">
        <v>15.18</v>
      </c>
      <c r="D2016" s="92">
        <v>15.12</v>
      </c>
      <c r="E2016" s="92">
        <v>15.07</v>
      </c>
      <c r="F2016" s="92">
        <v>14.99</v>
      </c>
      <c r="G2016" s="92">
        <v>14.83</v>
      </c>
      <c r="H2016" s="92">
        <v>14.63</v>
      </c>
      <c r="I2016" s="92">
        <v>14.41</v>
      </c>
      <c r="J2016" s="92">
        <v>14.16</v>
      </c>
      <c r="K2016" s="92">
        <v>13.92</v>
      </c>
      <c r="L2016" s="92">
        <v>15.14</v>
      </c>
      <c r="N2016" s="92">
        <f t="shared" ca="1" si="155"/>
        <v>14.710310762463386</v>
      </c>
      <c r="O2016" s="92">
        <f t="shared" si="156"/>
        <v>0.12547353609021539</v>
      </c>
      <c r="P2016" s="92">
        <f t="shared" si="157"/>
        <v>14.801178278910271</v>
      </c>
      <c r="Q2016" s="92">
        <f t="shared" ca="1" si="158"/>
        <v>0.99386079170626851</v>
      </c>
      <c r="R2016" s="92">
        <f t="shared" ca="1" si="159"/>
        <v>15.047052386432906</v>
      </c>
    </row>
    <row r="2017" spans="1:18" x14ac:dyDescent="0.3">
      <c r="A2017" s="107">
        <v>40981.472222222219</v>
      </c>
      <c r="B2017" s="92">
        <v>14.75</v>
      </c>
      <c r="C2017" s="92">
        <v>14.66</v>
      </c>
      <c r="D2017" s="92">
        <v>14.51</v>
      </c>
      <c r="E2017" s="92">
        <v>14.42</v>
      </c>
      <c r="F2017" s="92">
        <v>14.3</v>
      </c>
      <c r="G2017" s="92">
        <v>14.11</v>
      </c>
      <c r="H2017" s="92">
        <v>13.89</v>
      </c>
      <c r="I2017" s="92">
        <v>13.74</v>
      </c>
      <c r="J2017" s="92">
        <v>13.61</v>
      </c>
      <c r="K2017" s="92">
        <v>13.47</v>
      </c>
      <c r="L2017" s="92">
        <v>14.66</v>
      </c>
      <c r="N2017" s="92">
        <f t="shared" ca="1" si="155"/>
        <v>14.063696743541346</v>
      </c>
      <c r="O2017" s="92">
        <f t="shared" si="156"/>
        <v>0.14521845062905014</v>
      </c>
      <c r="P2017" s="92">
        <f t="shared" si="157"/>
        <v>14.078267156964678</v>
      </c>
      <c r="Q2017" s="92">
        <f t="shared" ca="1" si="158"/>
        <v>0.99896504212763682</v>
      </c>
      <c r="R2017" s="92">
        <f t="shared" ca="1" si="159"/>
        <v>14.644827517591155</v>
      </c>
    </row>
    <row r="2018" spans="1:18" x14ac:dyDescent="0.3">
      <c r="A2018" s="107">
        <v>40981.479166666664</v>
      </c>
      <c r="B2018" s="92">
        <v>15.69</v>
      </c>
      <c r="C2018" s="92">
        <v>15.65</v>
      </c>
      <c r="D2018" s="92">
        <v>15.59</v>
      </c>
      <c r="E2018" s="92">
        <v>15.52</v>
      </c>
      <c r="F2018" s="92">
        <v>15.51</v>
      </c>
      <c r="G2018" s="92">
        <v>15.46</v>
      </c>
      <c r="H2018" s="92">
        <v>15.31</v>
      </c>
      <c r="I2018" s="92">
        <v>15.1</v>
      </c>
      <c r="J2018" s="92">
        <v>14.96</v>
      </c>
      <c r="K2018" s="92">
        <v>14.73</v>
      </c>
      <c r="L2018" s="92">
        <v>15.59</v>
      </c>
      <c r="N2018" s="92">
        <f t="shared" ca="1" si="155"/>
        <v>15.325651992689078</v>
      </c>
      <c r="O2018" s="92">
        <f t="shared" si="156"/>
        <v>9.0098054898541086E-2</v>
      </c>
      <c r="P2018" s="92">
        <f t="shared" si="157"/>
        <v>15.438419048305187</v>
      </c>
      <c r="Q2018" s="92">
        <f t="shared" ca="1" si="158"/>
        <v>0.9926956863093771</v>
      </c>
      <c r="R2018" s="92">
        <f t="shared" ca="1" si="159"/>
        <v>15.476125749563188</v>
      </c>
    </row>
    <row r="2019" spans="1:18" x14ac:dyDescent="0.3">
      <c r="A2019" s="107">
        <v>40981.486111111109</v>
      </c>
      <c r="B2019" s="92">
        <v>16.78</v>
      </c>
      <c r="C2019" s="92">
        <v>16.68</v>
      </c>
      <c r="D2019" s="92">
        <v>16.46</v>
      </c>
      <c r="E2019" s="92">
        <v>16.27</v>
      </c>
      <c r="F2019" s="92">
        <v>16.09</v>
      </c>
      <c r="G2019" s="92">
        <v>15.92</v>
      </c>
      <c r="H2019" s="92">
        <v>15.78</v>
      </c>
      <c r="I2019" s="92">
        <v>15.55</v>
      </c>
      <c r="J2019" s="92">
        <v>15.26</v>
      </c>
      <c r="K2019" s="92">
        <v>14.83</v>
      </c>
      <c r="L2019" s="92">
        <v>16.329999999999998</v>
      </c>
      <c r="N2019" s="92">
        <f t="shared" ca="1" si="155"/>
        <v>15.866662489305158</v>
      </c>
      <c r="O2019" s="92">
        <f t="shared" si="156"/>
        <v>8.1624363779045431E-2</v>
      </c>
      <c r="P2019" s="92">
        <f t="shared" si="157"/>
        <v>15.899865674634849</v>
      </c>
      <c r="Q2019" s="92">
        <f t="shared" ca="1" si="158"/>
        <v>0.99791173170835901</v>
      </c>
      <c r="R2019" s="92">
        <f t="shared" ca="1" si="159"/>
        <v>16.295898578797502</v>
      </c>
    </row>
    <row r="2020" spans="1:18" x14ac:dyDescent="0.3">
      <c r="A2020" s="107">
        <v>40981.493055555555</v>
      </c>
      <c r="B2020" s="92">
        <v>14.64</v>
      </c>
      <c r="C2020" s="92">
        <v>14.68</v>
      </c>
      <c r="D2020" s="92">
        <v>14.7</v>
      </c>
      <c r="E2020" s="92">
        <v>14.79</v>
      </c>
      <c r="F2020" s="92">
        <v>14.87</v>
      </c>
      <c r="G2020" s="92">
        <v>14.88</v>
      </c>
      <c r="H2020" s="92">
        <v>14.84</v>
      </c>
      <c r="I2020" s="92">
        <v>14.85</v>
      </c>
      <c r="J2020" s="92">
        <v>14.86</v>
      </c>
      <c r="K2020" s="92">
        <v>14.7</v>
      </c>
      <c r="L2020" s="92">
        <v>14.99</v>
      </c>
      <c r="N2020" s="92">
        <f t="shared" ca="1" si="155"/>
        <v>14.818484335825703</v>
      </c>
      <c r="O2020" s="92">
        <f t="shared" si="156"/>
        <v>2.4874803608629301E-2</v>
      </c>
      <c r="P2020" s="92">
        <f t="shared" si="157"/>
        <v>14.874262432160155</v>
      </c>
      <c r="Q2020" s="92">
        <f t="shared" ca="1" si="158"/>
        <v>0.99625002607094981</v>
      </c>
      <c r="R2020" s="92">
        <f t="shared" ca="1" si="159"/>
        <v>14.933787890803538</v>
      </c>
    </row>
    <row r="2021" spans="1:18" x14ac:dyDescent="0.3">
      <c r="A2021" s="107">
        <v>40981.5</v>
      </c>
      <c r="B2021" s="92">
        <v>16.600000000000001</v>
      </c>
      <c r="C2021" s="92">
        <v>16.54</v>
      </c>
      <c r="D2021" s="92">
        <v>16.38</v>
      </c>
      <c r="E2021" s="92">
        <v>16.21</v>
      </c>
      <c r="F2021" s="92">
        <v>15.99</v>
      </c>
      <c r="G2021" s="92">
        <v>15.78</v>
      </c>
      <c r="H2021" s="92">
        <v>15.62</v>
      </c>
      <c r="I2021" s="92">
        <v>15.49</v>
      </c>
      <c r="J2021" s="92">
        <v>15.22</v>
      </c>
      <c r="K2021" s="92">
        <v>14.7</v>
      </c>
      <c r="L2021" s="92">
        <v>16.41</v>
      </c>
      <c r="N2021" s="92">
        <f t="shared" ca="1" si="155"/>
        <v>15.769205188186541</v>
      </c>
      <c r="O2021" s="92">
        <f t="shared" si="156"/>
        <v>9.4176447809855679E-2</v>
      </c>
      <c r="P2021" s="92">
        <f t="shared" si="157"/>
        <v>15.756975974117859</v>
      </c>
      <c r="Q2021" s="92">
        <f t="shared" ca="1" si="158"/>
        <v>1.0007761142803524</v>
      </c>
      <c r="R2021" s="92">
        <f t="shared" ca="1" si="159"/>
        <v>16.422736035340584</v>
      </c>
    </row>
    <row r="2022" spans="1:18" x14ac:dyDescent="0.3">
      <c r="A2022" s="107">
        <v>40981.506944444445</v>
      </c>
      <c r="B2022" s="92">
        <v>16.079999999999998</v>
      </c>
      <c r="C2022" s="92">
        <v>16</v>
      </c>
      <c r="D2022" s="92">
        <v>15.87</v>
      </c>
      <c r="E2022" s="92">
        <v>15.75</v>
      </c>
      <c r="F2022" s="92">
        <v>15.61</v>
      </c>
      <c r="G2022" s="92">
        <v>15.44</v>
      </c>
      <c r="H2022" s="92">
        <v>15.33</v>
      </c>
      <c r="I2022" s="92">
        <v>15.21</v>
      </c>
      <c r="J2022" s="92">
        <v>15.05</v>
      </c>
      <c r="K2022" s="92">
        <v>14.47</v>
      </c>
      <c r="L2022" s="92">
        <v>16.22</v>
      </c>
      <c r="N2022" s="92">
        <f t="shared" ca="1" si="155"/>
        <v>15.424969470644124</v>
      </c>
      <c r="O2022" s="92">
        <f t="shared" si="156"/>
        <v>6.607166500100442E-2</v>
      </c>
      <c r="P2022" s="92">
        <f t="shared" si="157"/>
        <v>15.424191556619579</v>
      </c>
      <c r="Q2022" s="92">
        <f t="shared" ca="1" si="158"/>
        <v>1.0000504346708667</v>
      </c>
      <c r="R2022" s="92">
        <f t="shared" ca="1" si="159"/>
        <v>16.220818050361459</v>
      </c>
    </row>
    <row r="2023" spans="1:18" x14ac:dyDescent="0.3">
      <c r="A2023" s="107">
        <v>40981.513888888891</v>
      </c>
      <c r="B2023" s="92">
        <v>13.69</v>
      </c>
      <c r="C2023" s="92">
        <v>13.76</v>
      </c>
      <c r="D2023" s="92">
        <v>13.74</v>
      </c>
      <c r="E2023" s="92">
        <v>13.62</v>
      </c>
      <c r="F2023" s="92">
        <v>13.58</v>
      </c>
      <c r="G2023" s="92">
        <v>13.6</v>
      </c>
      <c r="H2023" s="92">
        <v>13.61</v>
      </c>
      <c r="I2023" s="92">
        <v>13.6</v>
      </c>
      <c r="J2023" s="92">
        <v>13.44</v>
      </c>
      <c r="K2023" s="92">
        <v>13.04</v>
      </c>
      <c r="L2023" s="92">
        <v>13.72</v>
      </c>
      <c r="N2023" s="92">
        <f t="shared" ca="1" si="155"/>
        <v>13.572668163965814</v>
      </c>
      <c r="O2023" s="92">
        <f t="shared" si="156"/>
        <v>-6.7923442681617398E-3</v>
      </c>
      <c r="P2023" s="92">
        <f t="shared" si="157"/>
        <v>13.601432288322336</v>
      </c>
      <c r="Q2023" s="92">
        <f t="shared" ca="1" si="158"/>
        <v>0.9978852135755425</v>
      </c>
      <c r="R2023" s="92">
        <f t="shared" ca="1" si="159"/>
        <v>13.690985130256443</v>
      </c>
    </row>
    <row r="2024" spans="1:18" x14ac:dyDescent="0.3">
      <c r="A2024" s="107">
        <v>40981.520833333336</v>
      </c>
      <c r="B2024" s="92">
        <v>13.25</v>
      </c>
      <c r="C2024" s="92">
        <v>13.18</v>
      </c>
      <c r="D2024" s="92">
        <v>13.09</v>
      </c>
      <c r="E2024" s="92">
        <v>12.94</v>
      </c>
      <c r="F2024" s="92">
        <v>12.74</v>
      </c>
      <c r="G2024" s="92">
        <v>12.63</v>
      </c>
      <c r="H2024" s="92">
        <v>12.61</v>
      </c>
      <c r="I2024" s="92">
        <v>12.58</v>
      </c>
      <c r="J2024" s="92">
        <v>12.47</v>
      </c>
      <c r="K2024" s="92">
        <v>12.11</v>
      </c>
      <c r="L2024" s="92">
        <v>12.68</v>
      </c>
      <c r="N2024" s="92">
        <f t="shared" ca="1" si="155"/>
        <v>12.698547955773057</v>
      </c>
      <c r="O2024" s="92">
        <f t="shared" si="156"/>
        <v>1.4644985570347314E-2</v>
      </c>
      <c r="P2024" s="92">
        <f t="shared" si="157"/>
        <v>12.627132575581298</v>
      </c>
      <c r="Q2024" s="92">
        <f t="shared" ca="1" si="158"/>
        <v>1.0056557084329552</v>
      </c>
      <c r="R2024" s="92">
        <f t="shared" ca="1" si="159"/>
        <v>12.751714382929871</v>
      </c>
    </row>
    <row r="2025" spans="1:18" x14ac:dyDescent="0.3">
      <c r="A2025" s="107">
        <v>40981.527777777781</v>
      </c>
      <c r="B2025" s="92">
        <v>14.67</v>
      </c>
      <c r="C2025" s="92">
        <v>14.63</v>
      </c>
      <c r="D2025" s="92">
        <v>14.57</v>
      </c>
      <c r="E2025" s="92">
        <v>14.51</v>
      </c>
      <c r="F2025" s="92">
        <v>14.45</v>
      </c>
      <c r="G2025" s="92">
        <v>14.43</v>
      </c>
      <c r="H2025" s="92">
        <v>14.38</v>
      </c>
      <c r="I2025" s="92">
        <v>14.27</v>
      </c>
      <c r="J2025" s="92">
        <v>14.07</v>
      </c>
      <c r="K2025" s="92">
        <v>13.62</v>
      </c>
      <c r="L2025" s="92">
        <v>14.71</v>
      </c>
      <c r="N2025" s="92">
        <f t="shared" ca="1" si="155"/>
        <v>14.349311290943966</v>
      </c>
      <c r="O2025" s="92">
        <f t="shared" si="156"/>
        <v>3.2075644702266412E-2</v>
      </c>
      <c r="P2025" s="92">
        <f t="shared" si="157"/>
        <v>14.42282564725798</v>
      </c>
      <c r="Q2025" s="92">
        <f t="shared" ca="1" si="158"/>
        <v>0.99490291582856438</v>
      </c>
      <c r="R2025" s="92">
        <f t="shared" ca="1" si="159"/>
        <v>14.635021891838182</v>
      </c>
    </row>
    <row r="2026" spans="1:18" x14ac:dyDescent="0.3">
      <c r="A2026" s="107">
        <v>40981.534722222219</v>
      </c>
      <c r="B2026" s="92">
        <v>13.69</v>
      </c>
      <c r="C2026" s="92">
        <v>13.7</v>
      </c>
      <c r="D2026" s="92">
        <v>13.68</v>
      </c>
      <c r="E2026" s="92">
        <v>13.65</v>
      </c>
      <c r="F2026" s="92">
        <v>13.66</v>
      </c>
      <c r="G2026" s="92">
        <v>13.62</v>
      </c>
      <c r="H2026" s="92">
        <v>13.53</v>
      </c>
      <c r="I2026" s="92">
        <v>13.39</v>
      </c>
      <c r="J2026" s="92">
        <v>13.3</v>
      </c>
      <c r="K2026" s="92">
        <v>13.06</v>
      </c>
      <c r="L2026" s="92">
        <v>13.88</v>
      </c>
      <c r="N2026" s="92">
        <f t="shared" ca="1" si="155"/>
        <v>13.525806363997333</v>
      </c>
      <c r="O2026" s="92">
        <f t="shared" si="156"/>
        <v>6.1266416418153322E-2</v>
      </c>
      <c r="P2026" s="92">
        <f t="shared" si="157"/>
        <v>13.607068695985221</v>
      </c>
      <c r="Q2026" s="92">
        <f t="shared" ca="1" si="158"/>
        <v>0.99402793255450639</v>
      </c>
      <c r="R2026" s="92">
        <f t="shared" ca="1" si="159"/>
        <v>13.797107703856549</v>
      </c>
    </row>
    <row r="2027" spans="1:18" x14ac:dyDescent="0.3">
      <c r="A2027" s="107">
        <v>40981.541666666664</v>
      </c>
      <c r="B2027" s="92">
        <v>14.29</v>
      </c>
      <c r="C2027" s="92">
        <v>14.23</v>
      </c>
      <c r="D2027" s="92">
        <v>14.11</v>
      </c>
      <c r="E2027" s="92">
        <v>14</v>
      </c>
      <c r="F2027" s="92">
        <v>13.85</v>
      </c>
      <c r="G2027" s="92">
        <v>13.69</v>
      </c>
      <c r="H2027" s="92">
        <v>13.49</v>
      </c>
      <c r="I2027" s="92">
        <v>13.22</v>
      </c>
      <c r="J2027" s="92">
        <v>12.99</v>
      </c>
      <c r="K2027" s="92">
        <v>12.63</v>
      </c>
      <c r="L2027" s="92">
        <v>13.88</v>
      </c>
      <c r="N2027" s="92">
        <f t="shared" ca="1" si="155"/>
        <v>13.582925537494877</v>
      </c>
      <c r="O2027" s="92">
        <f t="shared" si="156"/>
        <v>0.13599927522612823</v>
      </c>
      <c r="P2027" s="92">
        <f t="shared" si="157"/>
        <v>13.661164250785243</v>
      </c>
      <c r="Q2027" s="92">
        <f t="shared" ca="1" si="158"/>
        <v>0.99427291028391895</v>
      </c>
      <c r="R2027" s="92">
        <f t="shared" ca="1" si="159"/>
        <v>13.800507994740796</v>
      </c>
    </row>
    <row r="2028" spans="1:18" x14ac:dyDescent="0.3">
      <c r="A2028" s="107">
        <v>40981.548611111109</v>
      </c>
      <c r="B2028" s="92">
        <v>14.25</v>
      </c>
      <c r="C2028" s="92">
        <v>14.22</v>
      </c>
      <c r="D2028" s="92">
        <v>14.15</v>
      </c>
      <c r="E2028" s="92">
        <v>13.91</v>
      </c>
      <c r="F2028" s="92">
        <v>13.55</v>
      </c>
      <c r="G2028" s="92">
        <v>13.28</v>
      </c>
      <c r="H2028" s="92">
        <v>13.18</v>
      </c>
      <c r="I2028" s="92">
        <v>13.05</v>
      </c>
      <c r="J2028" s="92">
        <v>12.88</v>
      </c>
      <c r="K2028" s="92">
        <v>12.55</v>
      </c>
      <c r="L2028" s="92">
        <v>13.6</v>
      </c>
      <c r="N2028" s="92">
        <f t="shared" ca="1" si="155"/>
        <v>13.393087595985994</v>
      </c>
      <c r="O2028" s="92">
        <f t="shared" si="156"/>
        <v>6.9849039739844299E-2</v>
      </c>
      <c r="P2028" s="92">
        <f t="shared" si="157"/>
        <v>13.265626174739168</v>
      </c>
      <c r="Q2028" s="92">
        <f t="shared" ca="1" si="158"/>
        <v>1.0096083983950597</v>
      </c>
      <c r="R2028" s="92">
        <f t="shared" ca="1" si="159"/>
        <v>13.730674218172812</v>
      </c>
    </row>
    <row r="2029" spans="1:18" x14ac:dyDescent="0.3">
      <c r="A2029" s="107">
        <v>40981.555555555555</v>
      </c>
      <c r="B2029" s="92">
        <v>15.68</v>
      </c>
      <c r="C2029" s="92">
        <v>15.69</v>
      </c>
      <c r="D2029" s="92">
        <v>15.61</v>
      </c>
      <c r="E2029" s="92">
        <v>15.44</v>
      </c>
      <c r="F2029" s="92">
        <v>15.25</v>
      </c>
      <c r="G2029" s="92">
        <v>15.04</v>
      </c>
      <c r="H2029" s="92">
        <v>14.83</v>
      </c>
      <c r="I2029" s="92">
        <v>14.57</v>
      </c>
      <c r="J2029" s="92">
        <v>14.38</v>
      </c>
      <c r="K2029" s="92">
        <v>13.93</v>
      </c>
      <c r="L2029" s="92">
        <v>15.34</v>
      </c>
      <c r="N2029" s="92">
        <f t="shared" ca="1" si="155"/>
        <v>14.972453758021135</v>
      </c>
      <c r="O2029" s="92">
        <f t="shared" si="156"/>
        <v>0.12993897594835976</v>
      </c>
      <c r="P2029" s="92">
        <f t="shared" si="157"/>
        <v>15.009730944482911</v>
      </c>
      <c r="Q2029" s="92">
        <f t="shared" ca="1" si="158"/>
        <v>0.99751646537838323</v>
      </c>
      <c r="R2029" s="92">
        <f t="shared" ca="1" si="159"/>
        <v>15.301902578904398</v>
      </c>
    </row>
    <row r="2030" spans="1:18" x14ac:dyDescent="0.3">
      <c r="A2030" s="107">
        <v>40981.5625</v>
      </c>
      <c r="B2030" s="92">
        <v>13.95</v>
      </c>
      <c r="C2030" s="92">
        <v>13.91</v>
      </c>
      <c r="D2030" s="92">
        <v>13.85</v>
      </c>
      <c r="E2030" s="92">
        <v>13.85</v>
      </c>
      <c r="F2030" s="92">
        <v>13.78</v>
      </c>
      <c r="G2030" s="92">
        <v>13.72</v>
      </c>
      <c r="H2030" s="92">
        <v>13.67</v>
      </c>
      <c r="I2030" s="92">
        <v>13.49</v>
      </c>
      <c r="J2030" s="92">
        <v>13.26</v>
      </c>
      <c r="K2030" s="92">
        <v>12.92</v>
      </c>
      <c r="L2030" s="92">
        <v>13.88</v>
      </c>
      <c r="N2030" s="92">
        <f t="shared" ca="1" si="155"/>
        <v>13.627871290629116</v>
      </c>
      <c r="O2030" s="92">
        <f t="shared" si="156"/>
        <v>3.3738569644643959E-2</v>
      </c>
      <c r="P2030" s="92">
        <f t="shared" si="157"/>
        <v>13.712825094581371</v>
      </c>
      <c r="Q2030" s="92">
        <f t="shared" ca="1" si="158"/>
        <v>0.99380479198368654</v>
      </c>
      <c r="R2030" s="92">
        <f t="shared" ca="1" si="159"/>
        <v>13.794010512733569</v>
      </c>
    </row>
    <row r="2031" spans="1:18" x14ac:dyDescent="0.3">
      <c r="A2031" s="107">
        <v>40981.569444444445</v>
      </c>
      <c r="B2031" s="92">
        <v>15.93</v>
      </c>
      <c r="C2031" s="92">
        <v>15.9</v>
      </c>
      <c r="D2031" s="92">
        <v>15.8</v>
      </c>
      <c r="E2031" s="92">
        <v>15.72</v>
      </c>
      <c r="F2031" s="92">
        <v>15.58</v>
      </c>
      <c r="G2031" s="92">
        <v>15.41</v>
      </c>
      <c r="H2031" s="92">
        <v>15.2</v>
      </c>
      <c r="I2031" s="92">
        <v>14.97</v>
      </c>
      <c r="J2031" s="92">
        <v>14.8</v>
      </c>
      <c r="K2031" s="92">
        <v>14.43</v>
      </c>
      <c r="L2031" s="92">
        <v>15.82</v>
      </c>
      <c r="N2031" s="92">
        <f t="shared" ca="1" si="155"/>
        <v>15.317342464186421</v>
      </c>
      <c r="O2031" s="92">
        <f t="shared" si="156"/>
        <v>0.12679758761722401</v>
      </c>
      <c r="P2031" s="92">
        <f t="shared" si="157"/>
        <v>15.37973534021959</v>
      </c>
      <c r="Q2031" s="92">
        <f t="shared" ca="1" si="158"/>
        <v>0.99594317622163464</v>
      </c>
      <c r="R2031" s="92">
        <f t="shared" ca="1" si="159"/>
        <v>15.755821047826259</v>
      </c>
    </row>
    <row r="2032" spans="1:18" x14ac:dyDescent="0.3">
      <c r="A2032" s="107">
        <v>40981.576388888891</v>
      </c>
      <c r="B2032" s="92">
        <v>16.88</v>
      </c>
      <c r="C2032" s="92">
        <v>16.809999999999999</v>
      </c>
      <c r="D2032" s="92">
        <v>16.579999999999998</v>
      </c>
      <c r="E2032" s="92">
        <v>16.3</v>
      </c>
      <c r="F2032" s="92">
        <v>16.05</v>
      </c>
      <c r="G2032" s="92">
        <v>15.88</v>
      </c>
      <c r="H2032" s="92">
        <v>15.75</v>
      </c>
      <c r="I2032" s="92">
        <v>15.65</v>
      </c>
      <c r="J2032" s="92">
        <v>15.52</v>
      </c>
      <c r="K2032" s="92">
        <v>15.07</v>
      </c>
      <c r="L2032" s="92">
        <v>16.55</v>
      </c>
      <c r="N2032" s="92">
        <f t="shared" ca="1" si="155"/>
        <v>15.932849623451389</v>
      </c>
      <c r="O2032" s="92">
        <f t="shared" si="156"/>
        <v>7.5961724904283309E-2</v>
      </c>
      <c r="P2032" s="92">
        <f t="shared" si="157"/>
        <v>15.861308739670575</v>
      </c>
      <c r="Q2032" s="92">
        <f t="shared" ca="1" si="158"/>
        <v>1.0045104023227216</v>
      </c>
      <c r="R2032" s="92">
        <f t="shared" ca="1" si="159"/>
        <v>16.624647158441043</v>
      </c>
    </row>
    <row r="2033" spans="1:18" x14ac:dyDescent="0.3">
      <c r="A2033" s="107">
        <v>40981.583333333336</v>
      </c>
      <c r="B2033" s="92">
        <v>16.27</v>
      </c>
      <c r="C2033" s="92">
        <v>16.190000000000001</v>
      </c>
      <c r="D2033" s="92">
        <v>16.03</v>
      </c>
      <c r="E2033" s="92">
        <v>15.85</v>
      </c>
      <c r="F2033" s="92">
        <v>15.76</v>
      </c>
      <c r="G2033" s="92">
        <v>15.65</v>
      </c>
      <c r="H2033" s="92">
        <v>15.42</v>
      </c>
      <c r="I2033" s="92">
        <v>15.09</v>
      </c>
      <c r="J2033" s="92">
        <v>14.79</v>
      </c>
      <c r="K2033" s="92">
        <v>14.48</v>
      </c>
      <c r="L2033" s="92">
        <v>16.3</v>
      </c>
      <c r="N2033" s="92">
        <f t="shared" ca="1" si="155"/>
        <v>15.476008317962419</v>
      </c>
      <c r="O2033" s="92">
        <f t="shared" si="156"/>
        <v>0.13681783946258977</v>
      </c>
      <c r="P2033" s="92">
        <f t="shared" si="157"/>
        <v>15.616837633643293</v>
      </c>
      <c r="Q2033" s="92">
        <f t="shared" ca="1" si="158"/>
        <v>0.99098221298161637</v>
      </c>
      <c r="R2033" s="92">
        <f t="shared" ca="1" si="159"/>
        <v>16.153010071600349</v>
      </c>
    </row>
    <row r="2034" spans="1:18" x14ac:dyDescent="0.3">
      <c r="A2034" s="107">
        <v>40981.590277777781</v>
      </c>
      <c r="B2034" s="92">
        <v>15.56</v>
      </c>
      <c r="C2034" s="92">
        <v>15.46</v>
      </c>
      <c r="D2034" s="92">
        <v>15.31</v>
      </c>
      <c r="E2034" s="92">
        <v>15.16</v>
      </c>
      <c r="F2034" s="92">
        <v>15.04</v>
      </c>
      <c r="G2034" s="92">
        <v>14.87</v>
      </c>
      <c r="H2034" s="92">
        <v>14.77</v>
      </c>
      <c r="I2034" s="92">
        <v>14.73</v>
      </c>
      <c r="J2034" s="92">
        <v>14.64</v>
      </c>
      <c r="K2034" s="92">
        <v>14.24</v>
      </c>
      <c r="L2034" s="92">
        <v>15.6</v>
      </c>
      <c r="N2034" s="92">
        <f t="shared" ca="1" si="155"/>
        <v>14.906590958312668</v>
      </c>
      <c r="O2034" s="92">
        <f t="shared" si="156"/>
        <v>6.2355054138614696E-2</v>
      </c>
      <c r="P2034" s="92">
        <f t="shared" si="157"/>
        <v>14.855631160268855</v>
      </c>
      <c r="Q2034" s="92">
        <f t="shared" ca="1" si="158"/>
        <v>1.0034303354394059</v>
      </c>
      <c r="R2034" s="92">
        <f t="shared" ca="1" si="159"/>
        <v>15.653513232854731</v>
      </c>
    </row>
    <row r="2035" spans="1:18" x14ac:dyDescent="0.3">
      <c r="A2035" s="107">
        <v>40981.604166666664</v>
      </c>
      <c r="B2035" s="92">
        <v>15.78</v>
      </c>
      <c r="C2035" s="92">
        <v>15.72</v>
      </c>
      <c r="D2035" s="92">
        <v>15.58</v>
      </c>
      <c r="E2035" s="92">
        <v>15.39</v>
      </c>
      <c r="F2035" s="92">
        <v>15.2</v>
      </c>
      <c r="G2035" s="92">
        <v>14.97</v>
      </c>
      <c r="H2035" s="92">
        <v>14.73</v>
      </c>
      <c r="I2035" s="92">
        <v>14.51</v>
      </c>
      <c r="J2035" s="92">
        <v>14.21</v>
      </c>
      <c r="K2035" s="92">
        <v>13.71</v>
      </c>
      <c r="L2035" s="92">
        <v>15.5</v>
      </c>
      <c r="N2035" s="92">
        <f t="shared" ca="1" si="155"/>
        <v>14.892644446322791</v>
      </c>
      <c r="O2035" s="92">
        <f t="shared" si="156"/>
        <v>0.14935248666542422</v>
      </c>
      <c r="P2035" s="92">
        <f t="shared" si="157"/>
        <v>14.935375738718493</v>
      </c>
      <c r="Q2035" s="92">
        <f t="shared" ca="1" si="158"/>
        <v>0.99713892083177225</v>
      </c>
      <c r="R2035" s="92">
        <f t="shared" ca="1" si="159"/>
        <v>15.455653272892469</v>
      </c>
    </row>
    <row r="2036" spans="1:18" x14ac:dyDescent="0.3">
      <c r="A2036" s="107">
        <v>40982.006944444445</v>
      </c>
      <c r="B2036" s="92">
        <v>10.38</v>
      </c>
      <c r="C2036" s="92">
        <v>10.25</v>
      </c>
      <c r="D2036" s="92">
        <v>9.98</v>
      </c>
      <c r="E2036" s="92">
        <v>9.66</v>
      </c>
      <c r="F2036" s="92">
        <v>9.36</v>
      </c>
      <c r="G2036" s="92">
        <v>9.06</v>
      </c>
      <c r="H2036" s="92">
        <v>8.7200000000000006</v>
      </c>
      <c r="I2036" s="92">
        <v>8.33</v>
      </c>
      <c r="J2036" s="92">
        <v>7.9</v>
      </c>
      <c r="K2036" s="92">
        <v>7.26</v>
      </c>
      <c r="L2036" s="92">
        <v>9.06</v>
      </c>
      <c r="N2036" s="92">
        <f t="shared" ca="1" si="155"/>
        <v>8.9374097346641967</v>
      </c>
      <c r="O2036" s="92">
        <f t="shared" si="156"/>
        <v>0.3534665473024049</v>
      </c>
      <c r="P2036" s="92">
        <f t="shared" si="157"/>
        <v>9.0104850857885843</v>
      </c>
      <c r="Q2036" s="92">
        <f t="shared" ca="1" si="158"/>
        <v>0.99188996481003644</v>
      </c>
      <c r="R2036" s="92">
        <f t="shared" ca="1" si="159"/>
        <v>8.9865230811789303</v>
      </c>
    </row>
    <row r="2037" spans="1:18" x14ac:dyDescent="0.3">
      <c r="A2037" s="107">
        <v>40982.013888888891</v>
      </c>
      <c r="B2037" s="92">
        <v>9.76</v>
      </c>
      <c r="C2037" s="92">
        <v>9.59</v>
      </c>
      <c r="D2037" s="92">
        <v>9.2899999999999991</v>
      </c>
      <c r="E2037" s="92">
        <v>9.01</v>
      </c>
      <c r="F2037" s="92">
        <v>8.73</v>
      </c>
      <c r="G2037" s="92">
        <v>8.42</v>
      </c>
      <c r="H2037" s="92">
        <v>8.08</v>
      </c>
      <c r="I2037" s="92">
        <v>7.7</v>
      </c>
      <c r="J2037" s="92">
        <v>7.39</v>
      </c>
      <c r="K2037" s="92">
        <v>6.94</v>
      </c>
      <c r="L2037" s="92">
        <v>8.66</v>
      </c>
      <c r="N2037" s="92">
        <f t="shared" ca="1" si="155"/>
        <v>8.3265766083574384</v>
      </c>
      <c r="O2037" s="92">
        <f t="shared" si="156"/>
        <v>0.38089446771645835</v>
      </c>
      <c r="P2037" s="92">
        <f t="shared" si="157"/>
        <v>8.3704225690691469</v>
      </c>
      <c r="Q2037" s="92">
        <f t="shared" ca="1" si="158"/>
        <v>0.99476179842177492</v>
      </c>
      <c r="R2037" s="92">
        <f t="shared" ca="1" si="159"/>
        <v>8.6146371743325716</v>
      </c>
    </row>
    <row r="2038" spans="1:18" x14ac:dyDescent="0.3">
      <c r="A2038" s="107">
        <v>40982.020833333336</v>
      </c>
      <c r="B2038" s="92">
        <v>9.3699999999999992</v>
      </c>
      <c r="C2038" s="92">
        <v>9.23</v>
      </c>
      <c r="D2038" s="92">
        <v>8.94</v>
      </c>
      <c r="E2038" s="92">
        <v>8.6300000000000008</v>
      </c>
      <c r="F2038" s="92">
        <v>8.34</v>
      </c>
      <c r="G2038" s="92">
        <v>8.0500000000000007</v>
      </c>
      <c r="H2038" s="92">
        <v>7.73</v>
      </c>
      <c r="I2038" s="92">
        <v>7.42</v>
      </c>
      <c r="J2038" s="92">
        <v>7.09</v>
      </c>
      <c r="K2038" s="92">
        <v>6.54</v>
      </c>
      <c r="L2038" s="92">
        <v>8.1300000000000008</v>
      </c>
      <c r="N2038" s="92">
        <f t="shared" ca="1" si="155"/>
        <v>7.9770657040215598</v>
      </c>
      <c r="O2038" s="92">
        <f t="shared" si="156"/>
        <v>0.37484414702643981</v>
      </c>
      <c r="P2038" s="92">
        <f t="shared" si="157"/>
        <v>8.003351871379822</v>
      </c>
      <c r="Q2038" s="92">
        <f t="shared" ca="1" si="158"/>
        <v>0.99671560518883817</v>
      </c>
      <c r="R2038" s="92">
        <f t="shared" ca="1" si="159"/>
        <v>8.1032978701852549</v>
      </c>
    </row>
    <row r="2039" spans="1:18" x14ac:dyDescent="0.3">
      <c r="A2039" s="107">
        <v>40982.027777777781</v>
      </c>
      <c r="B2039" s="92">
        <v>10.32</v>
      </c>
      <c r="C2039" s="92">
        <v>10.17</v>
      </c>
      <c r="D2039" s="92">
        <v>9.9</v>
      </c>
      <c r="E2039" s="92">
        <v>9.58</v>
      </c>
      <c r="F2039" s="92">
        <v>9.25</v>
      </c>
      <c r="G2039" s="92">
        <v>8.94</v>
      </c>
      <c r="H2039" s="92">
        <v>8.67</v>
      </c>
      <c r="I2039" s="92">
        <v>8.3699999999999992</v>
      </c>
      <c r="J2039" s="92">
        <v>8.08</v>
      </c>
      <c r="K2039" s="92">
        <v>7.75</v>
      </c>
      <c r="L2039" s="92">
        <v>9.31</v>
      </c>
      <c r="N2039" s="92">
        <f t="shared" ca="1" si="155"/>
        <v>8.9310624720553395</v>
      </c>
      <c r="O2039" s="92">
        <f t="shared" si="156"/>
        <v>0.28339139207824282</v>
      </c>
      <c r="P2039" s="92">
        <f t="shared" si="157"/>
        <v>8.9008060155281683</v>
      </c>
      <c r="Q2039" s="92">
        <f t="shared" ca="1" si="158"/>
        <v>1.0033992940048784</v>
      </c>
      <c r="R2039" s="92">
        <f t="shared" ca="1" si="159"/>
        <v>9.3416474271854177</v>
      </c>
    </row>
    <row r="2040" spans="1:18" x14ac:dyDescent="0.3">
      <c r="A2040" s="107">
        <v>40982.034722222219</v>
      </c>
      <c r="B2040" s="92">
        <v>10.43</v>
      </c>
      <c r="C2040" s="92">
        <v>10.28</v>
      </c>
      <c r="D2040" s="92">
        <v>9.9700000000000006</v>
      </c>
      <c r="E2040" s="92">
        <v>9.67</v>
      </c>
      <c r="F2040" s="92">
        <v>9.3699999999999992</v>
      </c>
      <c r="G2040" s="92">
        <v>9.06</v>
      </c>
      <c r="H2040" s="92">
        <v>8.83</v>
      </c>
      <c r="I2040" s="92">
        <v>8.65</v>
      </c>
      <c r="J2040" s="92">
        <v>8.4</v>
      </c>
      <c r="K2040" s="92">
        <v>7.87</v>
      </c>
      <c r="L2040" s="92">
        <v>9.31</v>
      </c>
      <c r="N2040" s="92">
        <f t="shared" ref="N2040:N2103" ca="1" si="160">POWER(SUM(POWER(C2040,Exponent)*$C$1,POWER(D2040,Exponent)*$D$1,POWER(E2040,Exponent)*$E$1,POWER(F2040,Exponent)*$F$1,POWER(G2040,Exponent)*$G$1,POWER(H2040,Exponent)*$H$1,POWER(I2040,Exponent)*$I$1,POWER(J2040,Exponent)*$J$1,POWER(K2040,Exponent)*$K$1),1/Exponent)</f>
        <v>9.0942343725771213</v>
      </c>
      <c r="O2040" s="92">
        <f t="shared" si="156"/>
        <v>0.23762363592804583</v>
      </c>
      <c r="P2040" s="92">
        <f t="shared" si="157"/>
        <v>9.0266829101872723</v>
      </c>
      <c r="Q2040" s="92">
        <f t="shared" ca="1" si="158"/>
        <v>1.0074835311112582</v>
      </c>
      <c r="R2040" s="92">
        <f t="shared" ca="1" si="159"/>
        <v>9.3796716746458149</v>
      </c>
    </row>
    <row r="2041" spans="1:18" x14ac:dyDescent="0.3">
      <c r="A2041" s="107">
        <v>40982.041666666664</v>
      </c>
      <c r="B2041" s="92">
        <v>8.94</v>
      </c>
      <c r="C2041" s="92">
        <v>8.81</v>
      </c>
      <c r="D2041" s="92">
        <v>8.61</v>
      </c>
      <c r="E2041" s="92">
        <v>8.43</v>
      </c>
      <c r="F2041" s="92">
        <v>8.23</v>
      </c>
      <c r="G2041" s="92">
        <v>7.96</v>
      </c>
      <c r="H2041" s="92">
        <v>7.65</v>
      </c>
      <c r="I2041" s="92">
        <v>7.28</v>
      </c>
      <c r="J2041" s="92">
        <v>6.91</v>
      </c>
      <c r="K2041" s="92">
        <v>6.24</v>
      </c>
      <c r="L2041" s="92">
        <v>8.19</v>
      </c>
      <c r="N2041" s="92">
        <f t="shared" ca="1" si="160"/>
        <v>7.8030819847415769</v>
      </c>
      <c r="O2041" s="92">
        <f t="shared" si="156"/>
        <v>0.3670828588657461</v>
      </c>
      <c r="P2041" s="92">
        <f t="shared" si="157"/>
        <v>7.9148257564009574</v>
      </c>
      <c r="Q2041" s="92">
        <f t="shared" ca="1" si="158"/>
        <v>0.98588171425391014</v>
      </c>
      <c r="R2041" s="92">
        <f t="shared" ca="1" si="159"/>
        <v>8.0743712397395235</v>
      </c>
    </row>
    <row r="2042" spans="1:18" x14ac:dyDescent="0.3">
      <c r="A2042" s="107">
        <v>40982.048611111109</v>
      </c>
      <c r="B2042" s="92">
        <v>8.68</v>
      </c>
      <c r="C2042" s="92">
        <v>8.57</v>
      </c>
      <c r="D2042" s="92">
        <v>8.35</v>
      </c>
      <c r="E2042" s="92">
        <v>8.1199999999999992</v>
      </c>
      <c r="F2042" s="92">
        <v>7.92</v>
      </c>
      <c r="G2042" s="92">
        <v>7.65</v>
      </c>
      <c r="H2042" s="92">
        <v>7.33</v>
      </c>
      <c r="I2042" s="92">
        <v>6.92</v>
      </c>
      <c r="J2042" s="92">
        <v>6.45</v>
      </c>
      <c r="K2042" s="92">
        <v>5.82</v>
      </c>
      <c r="L2042" s="92">
        <v>7.94</v>
      </c>
      <c r="N2042" s="92">
        <f t="shared" ca="1" si="160"/>
        <v>7.468207834536563</v>
      </c>
      <c r="O2042" s="92">
        <f t="shared" si="156"/>
        <v>0.39486846389891928</v>
      </c>
      <c r="P2042" s="92">
        <f t="shared" si="157"/>
        <v>7.6033088954137718</v>
      </c>
      <c r="Q2042" s="92">
        <f t="shared" ca="1" si="158"/>
        <v>0.98223128078372557</v>
      </c>
      <c r="R2042" s="92">
        <f t="shared" ca="1" si="159"/>
        <v>7.7989163694227814</v>
      </c>
    </row>
    <row r="2043" spans="1:18" x14ac:dyDescent="0.3">
      <c r="A2043" s="107">
        <v>40982.055555555555</v>
      </c>
      <c r="B2043" s="92">
        <v>9.08</v>
      </c>
      <c r="C2043" s="92">
        <v>8.9700000000000006</v>
      </c>
      <c r="D2043" s="92">
        <v>8.73</v>
      </c>
      <c r="E2043" s="92">
        <v>8.4700000000000006</v>
      </c>
      <c r="F2043" s="92">
        <v>8.17</v>
      </c>
      <c r="G2043" s="92">
        <v>7.83</v>
      </c>
      <c r="H2043" s="92">
        <v>7.49</v>
      </c>
      <c r="I2043" s="92">
        <v>7.14</v>
      </c>
      <c r="J2043" s="92">
        <v>6.79</v>
      </c>
      <c r="K2043" s="92">
        <v>6.3</v>
      </c>
      <c r="L2043" s="92">
        <v>8.06</v>
      </c>
      <c r="N2043" s="92">
        <f t="shared" ca="1" si="160"/>
        <v>7.7483754475438866</v>
      </c>
      <c r="O2043" s="92">
        <f t="shared" si="156"/>
        <v>0.41024158492831542</v>
      </c>
      <c r="P2043" s="92">
        <f t="shared" si="157"/>
        <v>7.7803556300207299</v>
      </c>
      <c r="Q2043" s="92">
        <f t="shared" ca="1" si="158"/>
        <v>0.9958896245881812</v>
      </c>
      <c r="R2043" s="92">
        <f t="shared" ca="1" si="159"/>
        <v>8.0268703741807403</v>
      </c>
    </row>
    <row r="2044" spans="1:18" x14ac:dyDescent="0.3">
      <c r="A2044" s="107">
        <v>40982.0625</v>
      </c>
      <c r="B2044" s="92">
        <v>9.7200000000000006</v>
      </c>
      <c r="C2044" s="92">
        <v>9.57</v>
      </c>
      <c r="D2044" s="92">
        <v>9.2899999999999991</v>
      </c>
      <c r="E2044" s="92">
        <v>8.98</v>
      </c>
      <c r="F2044" s="92">
        <v>8.65</v>
      </c>
      <c r="G2044" s="92">
        <v>8.27</v>
      </c>
      <c r="H2044" s="92">
        <v>7.88</v>
      </c>
      <c r="I2044" s="92">
        <v>7.54</v>
      </c>
      <c r="J2044" s="92">
        <v>7.27</v>
      </c>
      <c r="K2044" s="92">
        <v>6.93</v>
      </c>
      <c r="L2044" s="92">
        <v>8.5399999999999991</v>
      </c>
      <c r="N2044" s="92">
        <f t="shared" ca="1" si="160"/>
        <v>8.2252512908081794</v>
      </c>
      <c r="O2044" s="92">
        <f t="shared" si="156"/>
        <v>0.4464005635374928</v>
      </c>
      <c r="P2044" s="92">
        <f t="shared" si="157"/>
        <v>8.2129603039623866</v>
      </c>
      <c r="Q2044" s="92">
        <f t="shared" ca="1" si="158"/>
        <v>1.0014965355232344</v>
      </c>
      <c r="R2044" s="92">
        <f t="shared" ca="1" si="159"/>
        <v>8.5527804133684207</v>
      </c>
    </row>
    <row r="2045" spans="1:18" x14ac:dyDescent="0.3">
      <c r="A2045" s="107">
        <v>40982.069444444445</v>
      </c>
      <c r="B2045" s="92">
        <v>9.84</v>
      </c>
      <c r="C2045" s="92">
        <v>9.69</v>
      </c>
      <c r="D2045" s="92">
        <v>9.4</v>
      </c>
      <c r="E2045" s="92">
        <v>9.06</v>
      </c>
      <c r="F2045" s="92">
        <v>8.69</v>
      </c>
      <c r="G2045" s="92">
        <v>8.31</v>
      </c>
      <c r="H2045" s="92">
        <v>7.92</v>
      </c>
      <c r="I2045" s="92">
        <v>7.52</v>
      </c>
      <c r="J2045" s="92">
        <v>7.11</v>
      </c>
      <c r="K2045" s="92">
        <v>6.52</v>
      </c>
      <c r="L2045" s="92">
        <v>8.44</v>
      </c>
      <c r="N2045" s="92">
        <f t="shared" ca="1" si="160"/>
        <v>8.22365437841896</v>
      </c>
      <c r="O2045" s="92">
        <f t="shared" si="156"/>
        <v>0.44419934152288515</v>
      </c>
      <c r="P2045" s="92">
        <f t="shared" si="157"/>
        <v>8.2529660703913255</v>
      </c>
      <c r="Q2045" s="92">
        <f t="shared" ca="1" si="158"/>
        <v>0.99644834454396636</v>
      </c>
      <c r="R2045" s="92">
        <f t="shared" ca="1" si="159"/>
        <v>8.4100240279510761</v>
      </c>
    </row>
    <row r="2046" spans="1:18" x14ac:dyDescent="0.3">
      <c r="A2046" s="107">
        <v>40982.076388888891</v>
      </c>
      <c r="B2046" s="92">
        <v>10.029999999999999</v>
      </c>
      <c r="C2046" s="92">
        <v>9.92</v>
      </c>
      <c r="D2046" s="92">
        <v>9.69</v>
      </c>
      <c r="E2046" s="92">
        <v>9.41</v>
      </c>
      <c r="F2046" s="92">
        <v>9.08</v>
      </c>
      <c r="G2046" s="92">
        <v>8.69</v>
      </c>
      <c r="H2046" s="92">
        <v>8.2899999999999991</v>
      </c>
      <c r="I2046" s="92">
        <v>7.92</v>
      </c>
      <c r="J2046" s="92">
        <v>7.58</v>
      </c>
      <c r="K2046" s="92">
        <v>7.08</v>
      </c>
      <c r="L2046" s="92">
        <v>8.93</v>
      </c>
      <c r="N2046" s="92">
        <f t="shared" ca="1" si="160"/>
        <v>8.6074763987618041</v>
      </c>
      <c r="O2046" s="92">
        <f t="shared" si="156"/>
        <v>0.43546261115702128</v>
      </c>
      <c r="P2046" s="92">
        <f t="shared" si="157"/>
        <v>8.6315271327314687</v>
      </c>
      <c r="Q2046" s="92">
        <f t="shared" ca="1" si="158"/>
        <v>0.99721361775270778</v>
      </c>
      <c r="R2046" s="92">
        <f t="shared" ca="1" si="159"/>
        <v>8.9051176065316806</v>
      </c>
    </row>
    <row r="2047" spans="1:18" x14ac:dyDescent="0.3">
      <c r="A2047" s="107">
        <v>40982.083333333336</v>
      </c>
      <c r="B2047" s="92">
        <v>9.7200000000000006</v>
      </c>
      <c r="C2047" s="92">
        <v>9.6</v>
      </c>
      <c r="D2047" s="92">
        <v>9.36</v>
      </c>
      <c r="E2047" s="92">
        <v>9.08</v>
      </c>
      <c r="F2047" s="92">
        <v>8.81</v>
      </c>
      <c r="G2047" s="92">
        <v>8.48</v>
      </c>
      <c r="H2047" s="92">
        <v>8.1199999999999992</v>
      </c>
      <c r="I2047" s="92">
        <v>7.74</v>
      </c>
      <c r="J2047" s="92">
        <v>7.32</v>
      </c>
      <c r="K2047" s="92">
        <v>6.53</v>
      </c>
      <c r="L2047" s="92">
        <v>8.6300000000000008</v>
      </c>
      <c r="N2047" s="92">
        <f t="shared" ca="1" si="160"/>
        <v>8.3422803002014501</v>
      </c>
      <c r="O2047" s="92">
        <f t="shared" si="156"/>
        <v>0.40087661613324649</v>
      </c>
      <c r="P2047" s="92">
        <f t="shared" si="157"/>
        <v>8.4274579961240601</v>
      </c>
      <c r="Q2047" s="92">
        <f t="shared" ca="1" si="158"/>
        <v>0.98989283649212079</v>
      </c>
      <c r="R2047" s="92">
        <f t="shared" ca="1" si="159"/>
        <v>8.5427751789270037</v>
      </c>
    </row>
    <row r="2048" spans="1:18" x14ac:dyDescent="0.3">
      <c r="A2048" s="107">
        <v>40982.090277777781</v>
      </c>
      <c r="B2048" s="92">
        <v>10.15</v>
      </c>
      <c r="C2048" s="92">
        <v>10.029999999999999</v>
      </c>
      <c r="D2048" s="92">
        <v>9.75</v>
      </c>
      <c r="E2048" s="92">
        <v>9.4499999999999993</v>
      </c>
      <c r="F2048" s="92">
        <v>9.14</v>
      </c>
      <c r="G2048" s="92">
        <v>8.8000000000000007</v>
      </c>
      <c r="H2048" s="92">
        <v>8.42</v>
      </c>
      <c r="I2048" s="92">
        <v>7.97</v>
      </c>
      <c r="J2048" s="92">
        <v>7.47</v>
      </c>
      <c r="K2048" s="92">
        <v>6.68</v>
      </c>
      <c r="L2048" s="92">
        <v>8.7899999999999991</v>
      </c>
      <c r="N2048" s="92">
        <f t="shared" ca="1" si="160"/>
        <v>8.6366035875059701</v>
      </c>
      <c r="O2048" s="92">
        <f t="shared" si="156"/>
        <v>0.40791452733665412</v>
      </c>
      <c r="P2048" s="92">
        <f t="shared" si="157"/>
        <v>8.7445210502622626</v>
      </c>
      <c r="Q2048" s="92">
        <f t="shared" ca="1" si="158"/>
        <v>0.98765884807915738</v>
      </c>
      <c r="R2048" s="92">
        <f t="shared" ca="1" si="159"/>
        <v>8.6815212746157933</v>
      </c>
    </row>
    <row r="2049" spans="1:18" x14ac:dyDescent="0.3">
      <c r="A2049" s="107">
        <v>40982.097222222219</v>
      </c>
      <c r="B2049" s="92">
        <v>10</v>
      </c>
      <c r="C2049" s="92">
        <v>9.81</v>
      </c>
      <c r="D2049" s="92">
        <v>9.43</v>
      </c>
      <c r="E2049" s="92">
        <v>9.06</v>
      </c>
      <c r="F2049" s="92">
        <v>8.69</v>
      </c>
      <c r="G2049" s="92">
        <v>8.24</v>
      </c>
      <c r="H2049" s="92">
        <v>7.76</v>
      </c>
      <c r="I2049" s="92">
        <v>7.32</v>
      </c>
      <c r="J2049" s="92">
        <v>6.85</v>
      </c>
      <c r="K2049" s="92">
        <v>6.12</v>
      </c>
      <c r="L2049" s="92">
        <v>8.5399999999999991</v>
      </c>
      <c r="N2049" s="92">
        <f t="shared" ca="1" si="160"/>
        <v>8.119677072319238</v>
      </c>
      <c r="O2049" s="92">
        <f t="shared" si="156"/>
        <v>0.55462546523885159</v>
      </c>
      <c r="P2049" s="92">
        <f t="shared" si="157"/>
        <v>8.1694478768117715</v>
      </c>
      <c r="Q2049" s="92">
        <f t="shared" ca="1" si="158"/>
        <v>0.99390769055105876</v>
      </c>
      <c r="R2049" s="92">
        <f t="shared" ca="1" si="159"/>
        <v>8.4879716773060405</v>
      </c>
    </row>
    <row r="2050" spans="1:18" x14ac:dyDescent="0.3">
      <c r="A2050" s="107">
        <v>40982.104166666664</v>
      </c>
      <c r="B2050" s="92">
        <v>9.83</v>
      </c>
      <c r="C2050" s="92">
        <v>9.65</v>
      </c>
      <c r="D2050" s="92">
        <v>9.31</v>
      </c>
      <c r="E2050" s="92">
        <v>8.9</v>
      </c>
      <c r="F2050" s="92">
        <v>8.42</v>
      </c>
      <c r="G2050" s="92">
        <v>7.94</v>
      </c>
      <c r="H2050" s="92">
        <v>7.54</v>
      </c>
      <c r="I2050" s="92">
        <v>7.16</v>
      </c>
      <c r="J2050" s="92">
        <v>6.75</v>
      </c>
      <c r="K2050" s="92">
        <v>6.09</v>
      </c>
      <c r="L2050" s="92">
        <v>8.17</v>
      </c>
      <c r="N2050" s="92">
        <f t="shared" ca="1" si="160"/>
        <v>7.9352486434136473</v>
      </c>
      <c r="O2050" s="92">
        <f t="shared" si="156"/>
        <v>0.47767656353896865</v>
      </c>
      <c r="P2050" s="92">
        <f t="shared" si="157"/>
        <v>7.8814136793655383</v>
      </c>
      <c r="Q2050" s="92">
        <f t="shared" ca="1" si="158"/>
        <v>1.0068306228093389</v>
      </c>
      <c r="R2050" s="92">
        <f t="shared" ca="1" si="159"/>
        <v>8.2258061883522977</v>
      </c>
    </row>
    <row r="2051" spans="1:18" x14ac:dyDescent="0.3">
      <c r="A2051" s="107">
        <v>40982.111111111109</v>
      </c>
      <c r="B2051" s="92">
        <v>9.94</v>
      </c>
      <c r="C2051" s="92">
        <v>9.7799999999999994</v>
      </c>
      <c r="D2051" s="92">
        <v>9.5</v>
      </c>
      <c r="E2051" s="92">
        <v>9.16</v>
      </c>
      <c r="F2051" s="92">
        <v>8.7899999999999991</v>
      </c>
      <c r="G2051" s="92">
        <v>8.35</v>
      </c>
      <c r="H2051" s="92">
        <v>7.95</v>
      </c>
      <c r="I2051" s="92">
        <v>7.61</v>
      </c>
      <c r="J2051" s="92">
        <v>7.26</v>
      </c>
      <c r="K2051" s="92">
        <v>6.65</v>
      </c>
      <c r="L2051" s="92">
        <v>8.68</v>
      </c>
      <c r="N2051" s="92">
        <f t="shared" ca="1" si="160"/>
        <v>8.3118471377408802</v>
      </c>
      <c r="O2051" s="92">
        <f t="shared" ref="O2051:O2114" si="161">LN(G2051/H2051)/LN(97.5/87.5)</f>
        <v>0.45363630046751563</v>
      </c>
      <c r="P2051" s="92">
        <f t="shared" ref="P2051:P2114" si="162">G2051*POWER(96/97.5,O2051)</f>
        <v>8.2914783042309068</v>
      </c>
      <c r="Q2051" s="92">
        <f t="shared" ref="Q2051:Q2114" ca="1" si="163">N2051/P2051</f>
        <v>1.002456598541611</v>
      </c>
      <c r="R2051" s="92">
        <f t="shared" ref="R2051:R2114" ca="1" si="164">L2051*Q2051</f>
        <v>8.7013232753411831</v>
      </c>
    </row>
    <row r="2052" spans="1:18" x14ac:dyDescent="0.3">
      <c r="A2052" s="107">
        <v>40982.118055555555</v>
      </c>
      <c r="B2052" s="92">
        <v>9.5</v>
      </c>
      <c r="C2052" s="92">
        <v>9.34</v>
      </c>
      <c r="D2052" s="92">
        <v>9.02</v>
      </c>
      <c r="E2052" s="92">
        <v>8.6300000000000008</v>
      </c>
      <c r="F2052" s="92">
        <v>8.24</v>
      </c>
      <c r="G2052" s="92">
        <v>7.83</v>
      </c>
      <c r="H2052" s="92">
        <v>7.37</v>
      </c>
      <c r="I2052" s="92">
        <v>6.87</v>
      </c>
      <c r="J2052" s="92">
        <v>6.35</v>
      </c>
      <c r="K2052" s="92">
        <v>5.74</v>
      </c>
      <c r="L2052" s="92">
        <v>7.9</v>
      </c>
      <c r="N2052" s="92">
        <f t="shared" ca="1" si="160"/>
        <v>7.6862446824216004</v>
      </c>
      <c r="O2052" s="92">
        <f t="shared" si="161"/>
        <v>0.55949356083853863</v>
      </c>
      <c r="P2052" s="92">
        <f t="shared" si="162"/>
        <v>7.7623724648043879</v>
      </c>
      <c r="Q2052" s="92">
        <f t="shared" ca="1" si="163"/>
        <v>0.99019271714569734</v>
      </c>
      <c r="R2052" s="92">
        <f t="shared" ca="1" si="164"/>
        <v>7.8225224654510095</v>
      </c>
    </row>
    <row r="2053" spans="1:18" x14ac:dyDescent="0.3">
      <c r="A2053" s="107">
        <v>40982.125</v>
      </c>
      <c r="B2053" s="92">
        <v>8.69</v>
      </c>
      <c r="C2053" s="92">
        <v>8.58</v>
      </c>
      <c r="D2053" s="92">
        <v>8.33</v>
      </c>
      <c r="E2053" s="92">
        <v>8.09</v>
      </c>
      <c r="F2053" s="92">
        <v>7.82</v>
      </c>
      <c r="G2053" s="92">
        <v>7.41</v>
      </c>
      <c r="H2053" s="92">
        <v>6.9</v>
      </c>
      <c r="I2053" s="92">
        <v>6.38</v>
      </c>
      <c r="J2053" s="92">
        <v>5.84</v>
      </c>
      <c r="K2053" s="92">
        <v>5.08</v>
      </c>
      <c r="L2053" s="92">
        <v>7.55</v>
      </c>
      <c r="N2053" s="92">
        <f t="shared" ca="1" si="160"/>
        <v>7.1678167245045836</v>
      </c>
      <c r="O2053" s="92">
        <f t="shared" si="161"/>
        <v>0.65896558127943039</v>
      </c>
      <c r="P2053" s="92">
        <f t="shared" si="162"/>
        <v>7.3346794852544432</v>
      </c>
      <c r="Q2053" s="92">
        <f t="shared" ca="1" si="163"/>
        <v>0.97725016327089431</v>
      </c>
      <c r="R2053" s="92">
        <f t="shared" ca="1" si="164"/>
        <v>7.3782387326952517</v>
      </c>
    </row>
    <row r="2054" spans="1:18" x14ac:dyDescent="0.3">
      <c r="A2054" s="107">
        <v>40982.131944444445</v>
      </c>
      <c r="B2054" s="92">
        <v>9.58</v>
      </c>
      <c r="C2054" s="92">
        <v>9.5</v>
      </c>
      <c r="D2054" s="92">
        <v>9.34</v>
      </c>
      <c r="E2054" s="92">
        <v>9.1199999999999992</v>
      </c>
      <c r="F2054" s="92">
        <v>8.86</v>
      </c>
      <c r="G2054" s="92">
        <v>8.56</v>
      </c>
      <c r="H2054" s="92">
        <v>8.24</v>
      </c>
      <c r="I2054" s="92">
        <v>7.91</v>
      </c>
      <c r="J2054" s="92">
        <v>7.54</v>
      </c>
      <c r="K2054" s="92">
        <v>6.85</v>
      </c>
      <c r="L2054" s="92">
        <v>8.74</v>
      </c>
      <c r="N2054" s="92">
        <f t="shared" ca="1" si="160"/>
        <v>8.4425868356180036</v>
      </c>
      <c r="O2054" s="92">
        <f t="shared" si="161"/>
        <v>0.35208006794098218</v>
      </c>
      <c r="P2054" s="92">
        <f t="shared" si="162"/>
        <v>8.5134007010403181</v>
      </c>
      <c r="Q2054" s="92">
        <f t="shared" ca="1" si="163"/>
        <v>0.99168207066611336</v>
      </c>
      <c r="R2054" s="92">
        <f t="shared" ca="1" si="164"/>
        <v>8.6673012976218313</v>
      </c>
    </row>
    <row r="2055" spans="1:18" x14ac:dyDescent="0.3">
      <c r="A2055" s="107">
        <v>40982.138888888891</v>
      </c>
      <c r="B2055" s="92">
        <v>9.3000000000000007</v>
      </c>
      <c r="C2055" s="92">
        <v>9.27</v>
      </c>
      <c r="D2055" s="92">
        <v>9.16</v>
      </c>
      <c r="E2055" s="92">
        <v>8.98</v>
      </c>
      <c r="F2055" s="92">
        <v>8.75</v>
      </c>
      <c r="G2055" s="92">
        <v>8.4700000000000006</v>
      </c>
      <c r="H2055" s="92">
        <v>8.16</v>
      </c>
      <c r="I2055" s="92">
        <v>7.78</v>
      </c>
      <c r="J2055" s="92">
        <v>7.37</v>
      </c>
      <c r="K2055" s="92">
        <v>6.67</v>
      </c>
      <c r="L2055" s="92">
        <v>8.61</v>
      </c>
      <c r="N2055" s="92">
        <f t="shared" ca="1" si="160"/>
        <v>8.3090021020327871</v>
      </c>
      <c r="O2055" s="92">
        <f t="shared" si="161"/>
        <v>0.34456246701289622</v>
      </c>
      <c r="P2055" s="92">
        <f t="shared" si="162"/>
        <v>8.4248725447305777</v>
      </c>
      <c r="Q2055" s="92">
        <f t="shared" ca="1" si="163"/>
        <v>0.9862466236631362</v>
      </c>
      <c r="R2055" s="92">
        <f t="shared" ca="1" si="164"/>
        <v>8.4915834297396025</v>
      </c>
    </row>
    <row r="2056" spans="1:18" x14ac:dyDescent="0.3">
      <c r="A2056" s="107">
        <v>40982.145833333336</v>
      </c>
      <c r="B2056" s="92">
        <v>9.48</v>
      </c>
      <c r="C2056" s="92">
        <v>9.36</v>
      </c>
      <c r="D2056" s="92">
        <v>9.11</v>
      </c>
      <c r="E2056" s="92">
        <v>8.8800000000000008</v>
      </c>
      <c r="F2056" s="92">
        <v>8.6300000000000008</v>
      </c>
      <c r="G2056" s="92">
        <v>8.32</v>
      </c>
      <c r="H2056" s="92">
        <v>7.99</v>
      </c>
      <c r="I2056" s="92">
        <v>7.62</v>
      </c>
      <c r="J2056" s="92">
        <v>7.22</v>
      </c>
      <c r="K2056" s="92">
        <v>6.5</v>
      </c>
      <c r="L2056" s="92">
        <v>8.48</v>
      </c>
      <c r="N2056" s="92">
        <f t="shared" ca="1" si="160"/>
        <v>8.185695089989137</v>
      </c>
      <c r="O2056" s="92">
        <f t="shared" si="161"/>
        <v>0.3739964366718429</v>
      </c>
      <c r="P2056" s="92">
        <f t="shared" si="162"/>
        <v>8.2718959930679983</v>
      </c>
      <c r="Q2056" s="92">
        <f t="shared" ca="1" si="163"/>
        <v>0.98957906347576186</v>
      </c>
      <c r="R2056" s="92">
        <f t="shared" ca="1" si="164"/>
        <v>8.3916304582744612</v>
      </c>
    </row>
    <row r="2057" spans="1:18" x14ac:dyDescent="0.3">
      <c r="A2057" s="107">
        <v>40982.152777777781</v>
      </c>
      <c r="B2057" s="92">
        <v>9.07</v>
      </c>
      <c r="C2057" s="92">
        <v>8.9499999999999993</v>
      </c>
      <c r="D2057" s="92">
        <v>8.69</v>
      </c>
      <c r="E2057" s="92">
        <v>8.3699999999999992</v>
      </c>
      <c r="F2057" s="92">
        <v>8.0399999999999991</v>
      </c>
      <c r="G2057" s="92">
        <v>7.67</v>
      </c>
      <c r="H2057" s="92">
        <v>7.28</v>
      </c>
      <c r="I2057" s="92">
        <v>6.83</v>
      </c>
      <c r="J2057" s="92">
        <v>6.37</v>
      </c>
      <c r="K2057" s="92">
        <v>5.63</v>
      </c>
      <c r="L2057" s="92">
        <v>7.73</v>
      </c>
      <c r="N2057" s="92">
        <f t="shared" ca="1" si="160"/>
        <v>7.5317276061086975</v>
      </c>
      <c r="O2057" s="92">
        <f t="shared" si="161"/>
        <v>0.48224770803099409</v>
      </c>
      <c r="P2057" s="92">
        <f t="shared" si="162"/>
        <v>7.6128663521659403</v>
      </c>
      <c r="Q2057" s="92">
        <f t="shared" ca="1" si="163"/>
        <v>0.98934189275053308</v>
      </c>
      <c r="R2057" s="92">
        <f t="shared" ca="1" si="164"/>
        <v>7.6476128309616209</v>
      </c>
    </row>
    <row r="2058" spans="1:18" x14ac:dyDescent="0.3">
      <c r="A2058" s="107">
        <v>40982.159722222219</v>
      </c>
      <c r="B2058" s="92">
        <v>9.0500000000000007</v>
      </c>
      <c r="C2058" s="92">
        <v>8.93</v>
      </c>
      <c r="D2058" s="92">
        <v>8.73</v>
      </c>
      <c r="E2058" s="92">
        <v>8.4700000000000006</v>
      </c>
      <c r="F2058" s="92">
        <v>8.14</v>
      </c>
      <c r="G2058" s="92">
        <v>7.75</v>
      </c>
      <c r="H2058" s="92">
        <v>7.33</v>
      </c>
      <c r="I2058" s="92">
        <v>6.85</v>
      </c>
      <c r="J2058" s="92">
        <v>6.29</v>
      </c>
      <c r="K2058" s="92">
        <v>5.44</v>
      </c>
      <c r="L2058" s="92">
        <v>7.9</v>
      </c>
      <c r="N2058" s="92">
        <f t="shared" ca="1" si="160"/>
        <v>7.5612070758372152</v>
      </c>
      <c r="O2058" s="92">
        <f t="shared" si="161"/>
        <v>0.51488292945782632</v>
      </c>
      <c r="P2058" s="92">
        <f t="shared" si="162"/>
        <v>7.6883792638897228</v>
      </c>
      <c r="Q2058" s="92">
        <f t="shared" ca="1" si="163"/>
        <v>0.98345916822160406</v>
      </c>
      <c r="R2058" s="92">
        <f t="shared" ca="1" si="164"/>
        <v>7.7693274289506729</v>
      </c>
    </row>
    <row r="2059" spans="1:18" x14ac:dyDescent="0.3">
      <c r="A2059" s="107">
        <v>40982.166666666664</v>
      </c>
      <c r="B2059" s="92">
        <v>9.18</v>
      </c>
      <c r="C2059" s="92">
        <v>9.02</v>
      </c>
      <c r="D2059" s="92">
        <v>8.76</v>
      </c>
      <c r="E2059" s="92">
        <v>8.5</v>
      </c>
      <c r="F2059" s="92">
        <v>8.23</v>
      </c>
      <c r="G2059" s="92">
        <v>7.88</v>
      </c>
      <c r="H2059" s="92">
        <v>7.47</v>
      </c>
      <c r="I2059" s="92">
        <v>7.03</v>
      </c>
      <c r="J2059" s="92">
        <v>6.56</v>
      </c>
      <c r="K2059" s="92">
        <v>5.68</v>
      </c>
      <c r="L2059" s="92">
        <v>7.99</v>
      </c>
      <c r="N2059" s="92">
        <f t="shared" ca="1" si="160"/>
        <v>7.6933503781701438</v>
      </c>
      <c r="O2059" s="92">
        <f t="shared" si="161"/>
        <v>0.49377261554272533</v>
      </c>
      <c r="P2059" s="92">
        <f t="shared" si="162"/>
        <v>7.8199046479966015</v>
      </c>
      <c r="Q2059" s="92">
        <f t="shared" ca="1" si="163"/>
        <v>0.9838163922038512</v>
      </c>
      <c r="R2059" s="92">
        <f t="shared" ca="1" si="164"/>
        <v>7.8606929737087716</v>
      </c>
    </row>
    <row r="2060" spans="1:18" x14ac:dyDescent="0.3">
      <c r="A2060" s="107">
        <v>40982.173611111109</v>
      </c>
      <c r="B2060" s="92">
        <v>8.6300000000000008</v>
      </c>
      <c r="C2060" s="92">
        <v>8.51</v>
      </c>
      <c r="D2060" s="92">
        <v>8.2799999999999994</v>
      </c>
      <c r="E2060" s="92">
        <v>8.06</v>
      </c>
      <c r="F2060" s="92">
        <v>7.83</v>
      </c>
      <c r="G2060" s="92">
        <v>7.51</v>
      </c>
      <c r="H2060" s="92">
        <v>7.11</v>
      </c>
      <c r="I2060" s="92">
        <v>6.64</v>
      </c>
      <c r="J2060" s="92">
        <v>6.12</v>
      </c>
      <c r="K2060" s="92">
        <v>5.27</v>
      </c>
      <c r="L2060" s="92">
        <v>7.62</v>
      </c>
      <c r="N2060" s="92">
        <f t="shared" ca="1" si="160"/>
        <v>7.280406634799415</v>
      </c>
      <c r="O2060" s="92">
        <f t="shared" si="161"/>
        <v>0.50578882626298671</v>
      </c>
      <c r="P2060" s="92">
        <f t="shared" si="162"/>
        <v>7.4513380587509532</v>
      </c>
      <c r="Q2060" s="92">
        <f t="shared" ca="1" si="163"/>
        <v>0.97706030479307082</v>
      </c>
      <c r="R2060" s="92">
        <f t="shared" ca="1" si="164"/>
        <v>7.4451995225231995</v>
      </c>
    </row>
    <row r="2061" spans="1:18" x14ac:dyDescent="0.3">
      <c r="A2061" s="107">
        <v>40982.180555555555</v>
      </c>
      <c r="B2061" s="92">
        <v>8.75</v>
      </c>
      <c r="C2061" s="92">
        <v>8.6199999999999992</v>
      </c>
      <c r="D2061" s="92">
        <v>8.3699999999999992</v>
      </c>
      <c r="E2061" s="92">
        <v>8.11</v>
      </c>
      <c r="F2061" s="92">
        <v>7.85</v>
      </c>
      <c r="G2061" s="92">
        <v>7.54</v>
      </c>
      <c r="H2061" s="92">
        <v>7.24</v>
      </c>
      <c r="I2061" s="92">
        <v>6.87</v>
      </c>
      <c r="J2061" s="92">
        <v>6.38</v>
      </c>
      <c r="K2061" s="92">
        <v>5.57</v>
      </c>
      <c r="L2061" s="92">
        <v>7.68</v>
      </c>
      <c r="N2061" s="92">
        <f t="shared" ca="1" si="160"/>
        <v>7.4051875453267755</v>
      </c>
      <c r="O2061" s="92">
        <f t="shared" si="161"/>
        <v>0.37519296451754913</v>
      </c>
      <c r="P2061" s="92">
        <f t="shared" si="162"/>
        <v>7.496266677753666</v>
      </c>
      <c r="Q2061" s="92">
        <f t="shared" ca="1" si="163"/>
        <v>0.98785006772808903</v>
      </c>
      <c r="R2061" s="92">
        <f t="shared" ca="1" si="164"/>
        <v>7.5866885201517231</v>
      </c>
    </row>
    <row r="2062" spans="1:18" x14ac:dyDescent="0.3">
      <c r="A2062" s="107">
        <v>40982.1875</v>
      </c>
      <c r="B2062" s="92">
        <v>8.61</v>
      </c>
      <c r="C2062" s="92">
        <v>8.4499999999999993</v>
      </c>
      <c r="D2062" s="92">
        <v>8.16</v>
      </c>
      <c r="E2062" s="92">
        <v>7.87</v>
      </c>
      <c r="F2062" s="92">
        <v>7.6</v>
      </c>
      <c r="G2062" s="92">
        <v>7.31</v>
      </c>
      <c r="H2062" s="92">
        <v>6.99</v>
      </c>
      <c r="I2062" s="92">
        <v>6.61</v>
      </c>
      <c r="J2062" s="92">
        <v>6.14</v>
      </c>
      <c r="K2062" s="92">
        <v>5.43</v>
      </c>
      <c r="L2062" s="92">
        <v>7.39</v>
      </c>
      <c r="N2062" s="92">
        <f t="shared" ca="1" si="160"/>
        <v>7.172836859866071</v>
      </c>
      <c r="O2062" s="92">
        <f t="shared" si="161"/>
        <v>0.41365155460644254</v>
      </c>
      <c r="P2062" s="92">
        <f t="shared" si="162"/>
        <v>7.2632685636443313</v>
      </c>
      <c r="Q2062" s="92">
        <f t="shared" ca="1" si="163"/>
        <v>0.98754944788481203</v>
      </c>
      <c r="R2062" s="92">
        <f t="shared" ca="1" si="164"/>
        <v>7.2979904198687606</v>
      </c>
    </row>
    <row r="2063" spans="1:18" x14ac:dyDescent="0.3">
      <c r="A2063" s="107">
        <v>40982.194444444445</v>
      </c>
      <c r="B2063" s="92">
        <v>8.15</v>
      </c>
      <c r="C2063" s="92">
        <v>7.98</v>
      </c>
      <c r="D2063" s="92">
        <v>7.63</v>
      </c>
      <c r="E2063" s="92">
        <v>7.29</v>
      </c>
      <c r="F2063" s="92">
        <v>6.96</v>
      </c>
      <c r="G2063" s="92">
        <v>6.56</v>
      </c>
      <c r="H2063" s="92">
        <v>6.17</v>
      </c>
      <c r="I2063" s="92">
        <v>5.8</v>
      </c>
      <c r="J2063" s="92">
        <v>5.38</v>
      </c>
      <c r="K2063" s="92">
        <v>4.6900000000000004</v>
      </c>
      <c r="L2063" s="92">
        <v>6.65</v>
      </c>
      <c r="N2063" s="92">
        <f t="shared" ca="1" si="160"/>
        <v>6.4761360259626892</v>
      </c>
      <c r="O2063" s="92">
        <f t="shared" si="161"/>
        <v>0.56639621765115777</v>
      </c>
      <c r="P2063" s="92">
        <f t="shared" si="162"/>
        <v>6.5026454755806888</v>
      </c>
      <c r="Q2063" s="92">
        <f t="shared" ca="1" si="163"/>
        <v>0.9959232823444627</v>
      </c>
      <c r="R2063" s="92">
        <f t="shared" ca="1" si="164"/>
        <v>6.6228898275906776</v>
      </c>
    </row>
    <row r="2064" spans="1:18" x14ac:dyDescent="0.3">
      <c r="A2064" s="107">
        <v>40982.201388888891</v>
      </c>
      <c r="B2064" s="92">
        <v>8.36</v>
      </c>
      <c r="C2064" s="92">
        <v>8.1300000000000008</v>
      </c>
      <c r="D2064" s="92">
        <v>7.7</v>
      </c>
      <c r="E2064" s="92">
        <v>7.24</v>
      </c>
      <c r="F2064" s="92">
        <v>6.75</v>
      </c>
      <c r="G2064" s="92">
        <v>6.26</v>
      </c>
      <c r="H2064" s="92">
        <v>5.82</v>
      </c>
      <c r="I2064" s="92">
        <v>5.34</v>
      </c>
      <c r="J2064" s="92">
        <v>4.8099999999999996</v>
      </c>
      <c r="K2064" s="92">
        <v>4.04</v>
      </c>
      <c r="L2064" s="92">
        <v>6.34</v>
      </c>
      <c r="N2064" s="92">
        <f t="shared" ca="1" si="160"/>
        <v>6.1968223643600036</v>
      </c>
      <c r="O2064" s="92">
        <f t="shared" si="161"/>
        <v>0.67348220291340932</v>
      </c>
      <c r="P2064" s="92">
        <f t="shared" si="162"/>
        <v>6.1949744539063607</v>
      </c>
      <c r="Q2064" s="92">
        <f t="shared" ca="1" si="163"/>
        <v>1.0002982918601833</v>
      </c>
      <c r="R2064" s="92">
        <f t="shared" ca="1" si="164"/>
        <v>6.3418911703935619</v>
      </c>
    </row>
    <row r="2065" spans="1:18" x14ac:dyDescent="0.3">
      <c r="A2065" s="107">
        <v>40982.208333333336</v>
      </c>
      <c r="B2065" s="92">
        <v>8.4700000000000006</v>
      </c>
      <c r="C2065" s="92">
        <v>8.26</v>
      </c>
      <c r="D2065" s="92">
        <v>7.84</v>
      </c>
      <c r="E2065" s="92">
        <v>7.39</v>
      </c>
      <c r="F2065" s="92">
        <v>7.02</v>
      </c>
      <c r="G2065" s="92">
        <v>6.57</v>
      </c>
      <c r="H2065" s="92">
        <v>6.1</v>
      </c>
      <c r="I2065" s="92">
        <v>5.65</v>
      </c>
      <c r="J2065" s="92">
        <v>5.25</v>
      </c>
      <c r="K2065" s="92">
        <v>4.6500000000000004</v>
      </c>
      <c r="L2065" s="92">
        <v>6.54</v>
      </c>
      <c r="N2065" s="92">
        <f t="shared" ca="1" si="160"/>
        <v>6.4844223327948782</v>
      </c>
      <c r="O2065" s="92">
        <f t="shared" si="161"/>
        <v>0.68591260112140806</v>
      </c>
      <c r="P2065" s="92">
        <f t="shared" si="162"/>
        <v>6.5005014207577387</v>
      </c>
      <c r="Q2065" s="92">
        <f t="shared" ca="1" si="163"/>
        <v>0.99752648497060303</v>
      </c>
      <c r="R2065" s="92">
        <f t="shared" ca="1" si="164"/>
        <v>6.5238232117077439</v>
      </c>
    </row>
    <row r="2066" spans="1:18" x14ac:dyDescent="0.3">
      <c r="A2066" s="107">
        <v>40982.215277777781</v>
      </c>
      <c r="B2066" s="92">
        <v>8.8800000000000008</v>
      </c>
      <c r="C2066" s="92">
        <v>8.6999999999999993</v>
      </c>
      <c r="D2066" s="92">
        <v>8.34</v>
      </c>
      <c r="E2066" s="92">
        <v>7.95</v>
      </c>
      <c r="F2066" s="92">
        <v>7.55</v>
      </c>
      <c r="G2066" s="92">
        <v>7.09</v>
      </c>
      <c r="H2066" s="92">
        <v>6.64</v>
      </c>
      <c r="I2066" s="92">
        <v>6.16</v>
      </c>
      <c r="J2066" s="92">
        <v>5.7</v>
      </c>
      <c r="K2066" s="92">
        <v>5.0599999999999996</v>
      </c>
      <c r="L2066" s="92">
        <v>7.11</v>
      </c>
      <c r="N2066" s="92">
        <f t="shared" ca="1" si="160"/>
        <v>6.9914790944376195</v>
      </c>
      <c r="O2066" s="92">
        <f t="shared" si="161"/>
        <v>0.60596252562651032</v>
      </c>
      <c r="P2066" s="92">
        <f t="shared" si="162"/>
        <v>7.0237016842720914</v>
      </c>
      <c r="Q2066" s="92">
        <f t="shared" ca="1" si="163"/>
        <v>0.99541230660370628</v>
      </c>
      <c r="R2066" s="92">
        <f t="shared" ca="1" si="164"/>
        <v>7.0773814999523523</v>
      </c>
    </row>
    <row r="2067" spans="1:18" x14ac:dyDescent="0.3">
      <c r="A2067" s="107">
        <v>40982.222222222219</v>
      </c>
      <c r="B2067" s="92">
        <v>8.99</v>
      </c>
      <c r="C2067" s="92">
        <v>8.8800000000000008</v>
      </c>
      <c r="D2067" s="92">
        <v>8.57</v>
      </c>
      <c r="E2067" s="92">
        <v>8.16</v>
      </c>
      <c r="F2067" s="92">
        <v>7.72</v>
      </c>
      <c r="G2067" s="92">
        <v>7.24</v>
      </c>
      <c r="H2067" s="92">
        <v>6.78</v>
      </c>
      <c r="I2067" s="92">
        <v>6.42</v>
      </c>
      <c r="J2067" s="92">
        <v>6.01</v>
      </c>
      <c r="K2067" s="92">
        <v>5.18</v>
      </c>
      <c r="L2067" s="92">
        <v>7.3</v>
      </c>
      <c r="N2067" s="92">
        <f t="shared" ca="1" si="160"/>
        <v>7.1932952756504527</v>
      </c>
      <c r="O2067" s="92">
        <f t="shared" si="161"/>
        <v>0.6066161162996434</v>
      </c>
      <c r="P2067" s="92">
        <f t="shared" si="162"/>
        <v>7.1722263607273238</v>
      </c>
      <c r="Q2067" s="92">
        <f t="shared" ca="1" si="163"/>
        <v>1.0029375697117557</v>
      </c>
      <c r="R2067" s="92">
        <f t="shared" ca="1" si="164"/>
        <v>7.3214442588958164</v>
      </c>
    </row>
    <row r="2068" spans="1:18" x14ac:dyDescent="0.3">
      <c r="A2068" s="107">
        <v>40982.229166666664</v>
      </c>
      <c r="B2068" s="92">
        <v>8.5500000000000007</v>
      </c>
      <c r="C2068" s="92">
        <v>8.4499999999999993</v>
      </c>
      <c r="D2068" s="92">
        <v>8.31</v>
      </c>
      <c r="E2068" s="92">
        <v>8.1300000000000008</v>
      </c>
      <c r="F2068" s="92">
        <v>7.82</v>
      </c>
      <c r="G2068" s="92">
        <v>7.36</v>
      </c>
      <c r="H2068" s="92">
        <v>6.89</v>
      </c>
      <c r="I2068" s="92">
        <v>6.44</v>
      </c>
      <c r="J2068" s="92">
        <v>5.96</v>
      </c>
      <c r="K2068" s="92">
        <v>5.33</v>
      </c>
      <c r="L2068" s="92">
        <v>7.53</v>
      </c>
      <c r="N2068" s="92">
        <f t="shared" ca="1" si="160"/>
        <v>7.1925856617489856</v>
      </c>
      <c r="O2068" s="92">
        <f t="shared" si="161"/>
        <v>0.60980188332735252</v>
      </c>
      <c r="P2068" s="92">
        <f t="shared" si="162"/>
        <v>7.290742922176463</v>
      </c>
      <c r="Q2068" s="92">
        <f t="shared" ca="1" si="163"/>
        <v>0.98653672726150998</v>
      </c>
      <c r="R2068" s="92">
        <f t="shared" ca="1" si="164"/>
        <v>7.42862155627917</v>
      </c>
    </row>
    <row r="2069" spans="1:18" x14ac:dyDescent="0.3">
      <c r="A2069" s="107">
        <v>40982.236111111109</v>
      </c>
      <c r="B2069" s="92">
        <v>8.23</v>
      </c>
      <c r="C2069" s="92">
        <v>8.2200000000000006</v>
      </c>
      <c r="D2069" s="92">
        <v>8.1300000000000008</v>
      </c>
      <c r="E2069" s="92">
        <v>7.92</v>
      </c>
      <c r="F2069" s="92">
        <v>7.51</v>
      </c>
      <c r="G2069" s="92">
        <v>7.01</v>
      </c>
      <c r="H2069" s="92">
        <v>6.55</v>
      </c>
      <c r="I2069" s="92">
        <v>6.07</v>
      </c>
      <c r="J2069" s="92">
        <v>5.6</v>
      </c>
      <c r="K2069" s="92">
        <v>4.9400000000000004</v>
      </c>
      <c r="L2069" s="92">
        <v>7.19</v>
      </c>
      <c r="N2069" s="92">
        <f t="shared" ca="1" si="160"/>
        <v>6.8835808924296229</v>
      </c>
      <c r="O2069" s="92">
        <f t="shared" si="161"/>
        <v>0.62721008295758673</v>
      </c>
      <c r="P2069" s="92">
        <f t="shared" si="162"/>
        <v>6.9421624549992353</v>
      </c>
      <c r="Q2069" s="92">
        <f t="shared" ca="1" si="163"/>
        <v>0.99156148203829109</v>
      </c>
      <c r="R2069" s="92">
        <f t="shared" ca="1" si="164"/>
        <v>7.1293270558553132</v>
      </c>
    </row>
    <row r="2070" spans="1:18" x14ac:dyDescent="0.3">
      <c r="A2070" s="107">
        <v>40982.243055555555</v>
      </c>
      <c r="B2070" s="92">
        <v>7.62</v>
      </c>
      <c r="C2070" s="92">
        <v>7.6</v>
      </c>
      <c r="D2070" s="92">
        <v>7.54</v>
      </c>
      <c r="E2070" s="92">
        <v>7.37</v>
      </c>
      <c r="F2070" s="92">
        <v>7.11</v>
      </c>
      <c r="G2070" s="92">
        <v>6.72</v>
      </c>
      <c r="H2070" s="92">
        <v>6.26</v>
      </c>
      <c r="I2070" s="92">
        <v>5.76</v>
      </c>
      <c r="J2070" s="92">
        <v>5.31</v>
      </c>
      <c r="K2070" s="92">
        <v>4.7</v>
      </c>
      <c r="L2070" s="92">
        <v>6.62</v>
      </c>
      <c r="N2070" s="92">
        <f t="shared" ca="1" si="160"/>
        <v>6.5005460776177388</v>
      </c>
      <c r="O2070" s="92">
        <f t="shared" si="161"/>
        <v>0.65525940813061334</v>
      </c>
      <c r="P2070" s="92">
        <f t="shared" si="162"/>
        <v>6.6520753616750827</v>
      </c>
      <c r="Q2070" s="92">
        <f t="shared" ca="1" si="163"/>
        <v>0.97722075054495672</v>
      </c>
      <c r="R2070" s="92">
        <f t="shared" ca="1" si="164"/>
        <v>6.4692013686076137</v>
      </c>
    </row>
    <row r="2071" spans="1:18" x14ac:dyDescent="0.3">
      <c r="A2071" s="107">
        <v>40982.25</v>
      </c>
      <c r="B2071" s="92">
        <v>7.63</v>
      </c>
      <c r="C2071" s="92">
        <v>7.58</v>
      </c>
      <c r="D2071" s="92">
        <v>7.4</v>
      </c>
      <c r="E2071" s="92">
        <v>7.15</v>
      </c>
      <c r="F2071" s="92">
        <v>6.89</v>
      </c>
      <c r="G2071" s="92">
        <v>6.53</v>
      </c>
      <c r="H2071" s="92">
        <v>6.1</v>
      </c>
      <c r="I2071" s="92">
        <v>5.62</v>
      </c>
      <c r="J2071" s="92">
        <v>5.15</v>
      </c>
      <c r="K2071" s="92">
        <v>4.5599999999999996</v>
      </c>
      <c r="L2071" s="92">
        <v>6.72</v>
      </c>
      <c r="N2071" s="92">
        <f t="shared" ca="1" si="160"/>
        <v>6.3330112899374766</v>
      </c>
      <c r="O2071" s="92">
        <f t="shared" si="161"/>
        <v>0.62947893589829806</v>
      </c>
      <c r="P2071" s="92">
        <f t="shared" si="162"/>
        <v>6.466580059467983</v>
      </c>
      <c r="Q2071" s="92">
        <f t="shared" ca="1" si="163"/>
        <v>0.97934475900674223</v>
      </c>
      <c r="R2071" s="92">
        <f t="shared" ca="1" si="164"/>
        <v>6.5811967805253078</v>
      </c>
    </row>
    <row r="2072" spans="1:18" x14ac:dyDescent="0.3">
      <c r="A2072" s="107">
        <v>40982.256944444445</v>
      </c>
      <c r="B2072" s="92">
        <v>7.6</v>
      </c>
      <c r="C2072" s="92">
        <v>7.52</v>
      </c>
      <c r="D2072" s="92">
        <v>7.32</v>
      </c>
      <c r="E2072" s="92">
        <v>7.04</v>
      </c>
      <c r="F2072" s="92">
        <v>6.67</v>
      </c>
      <c r="G2072" s="92">
        <v>6.26</v>
      </c>
      <c r="H2072" s="92">
        <v>5.85</v>
      </c>
      <c r="I2072" s="92">
        <v>5.43</v>
      </c>
      <c r="J2072" s="92">
        <v>5.04</v>
      </c>
      <c r="K2072" s="92">
        <v>4.57</v>
      </c>
      <c r="L2072" s="92">
        <v>6.26</v>
      </c>
      <c r="N2072" s="92">
        <f t="shared" ca="1" si="160"/>
        <v>6.1673775993657927</v>
      </c>
      <c r="O2072" s="92">
        <f t="shared" si="161"/>
        <v>0.62597061259402598</v>
      </c>
      <c r="P2072" s="92">
        <f t="shared" si="162"/>
        <v>6.1995395301873177</v>
      </c>
      <c r="Q2072" s="92">
        <f t="shared" ca="1" si="163"/>
        <v>0.99481220650906099</v>
      </c>
      <c r="R2072" s="92">
        <f t="shared" ca="1" si="164"/>
        <v>6.227524412746722</v>
      </c>
    </row>
    <row r="2073" spans="1:18" x14ac:dyDescent="0.3">
      <c r="A2073" s="107">
        <v>40982.263888888891</v>
      </c>
      <c r="B2073" s="92">
        <v>7.84</v>
      </c>
      <c r="C2073" s="92">
        <v>7.75</v>
      </c>
      <c r="D2073" s="92">
        <v>7.57</v>
      </c>
      <c r="E2073" s="92">
        <v>7.3</v>
      </c>
      <c r="F2073" s="92">
        <v>6.94</v>
      </c>
      <c r="G2073" s="92">
        <v>6.47</v>
      </c>
      <c r="H2073" s="92">
        <v>6.03</v>
      </c>
      <c r="I2073" s="92">
        <v>5.62</v>
      </c>
      <c r="J2073" s="92">
        <v>5.27</v>
      </c>
      <c r="K2073" s="92">
        <v>4.78</v>
      </c>
      <c r="L2073" s="92">
        <v>6.78</v>
      </c>
      <c r="N2073" s="92">
        <f t="shared" ca="1" si="160"/>
        <v>6.3926185401818003</v>
      </c>
      <c r="O2073" s="92">
        <f t="shared" si="161"/>
        <v>0.65083416289982277</v>
      </c>
      <c r="P2073" s="92">
        <f t="shared" si="162"/>
        <v>6.4050417536812043</v>
      </c>
      <c r="Q2073" s="92">
        <f t="shared" ca="1" si="163"/>
        <v>0.99806040085651837</v>
      </c>
      <c r="R2073" s="92">
        <f t="shared" ca="1" si="164"/>
        <v>6.766849517807195</v>
      </c>
    </row>
    <row r="2074" spans="1:18" x14ac:dyDescent="0.3">
      <c r="A2074" s="107">
        <v>40982.270833333336</v>
      </c>
      <c r="B2074" s="92">
        <v>8.1300000000000008</v>
      </c>
      <c r="C2074" s="92">
        <v>8.0500000000000007</v>
      </c>
      <c r="D2074" s="92">
        <v>7.85</v>
      </c>
      <c r="E2074" s="92">
        <v>7.57</v>
      </c>
      <c r="F2074" s="92">
        <v>7.26</v>
      </c>
      <c r="G2074" s="92">
        <v>6.88</v>
      </c>
      <c r="H2074" s="92">
        <v>6.45</v>
      </c>
      <c r="I2074" s="92">
        <v>5.97</v>
      </c>
      <c r="J2074" s="92">
        <v>5.49</v>
      </c>
      <c r="K2074" s="92">
        <v>4.8099999999999996</v>
      </c>
      <c r="L2074" s="92">
        <v>7.01</v>
      </c>
      <c r="N2074" s="92">
        <f t="shared" ca="1" si="160"/>
        <v>6.7036559635250912</v>
      </c>
      <c r="O2074" s="92">
        <f t="shared" si="161"/>
        <v>0.59639943868541212</v>
      </c>
      <c r="P2074" s="92">
        <f t="shared" si="162"/>
        <v>6.816676005351165</v>
      </c>
      <c r="Q2074" s="92">
        <f t="shared" ca="1" si="163"/>
        <v>0.98342006547804939</v>
      </c>
      <c r="R2074" s="92">
        <f t="shared" ca="1" si="164"/>
        <v>6.8937746590011262</v>
      </c>
    </row>
    <row r="2075" spans="1:18" x14ac:dyDescent="0.3">
      <c r="A2075" s="107">
        <v>40982.277777777781</v>
      </c>
      <c r="B2075" s="92">
        <v>7.82</v>
      </c>
      <c r="C2075" s="92">
        <v>7.78</v>
      </c>
      <c r="D2075" s="92">
        <v>7.7</v>
      </c>
      <c r="E2075" s="92">
        <v>7.58</v>
      </c>
      <c r="F2075" s="92">
        <v>7.43</v>
      </c>
      <c r="G2075" s="92">
        <v>7.23</v>
      </c>
      <c r="H2075" s="92">
        <v>6.84</v>
      </c>
      <c r="I2075" s="92">
        <v>6.33</v>
      </c>
      <c r="J2075" s="92">
        <v>5.79</v>
      </c>
      <c r="K2075" s="92">
        <v>4.99</v>
      </c>
      <c r="L2075" s="92">
        <v>7.42</v>
      </c>
      <c r="N2075" s="92">
        <f t="shared" ca="1" si="160"/>
        <v>6.8986291144865888</v>
      </c>
      <c r="O2075" s="92">
        <f t="shared" si="161"/>
        <v>0.51242461582404708</v>
      </c>
      <c r="P2075" s="92">
        <f t="shared" si="162"/>
        <v>7.1727871960059515</v>
      </c>
      <c r="Q2075" s="92">
        <f t="shared" ca="1" si="163"/>
        <v>0.96177802658469735</v>
      </c>
      <c r="R2075" s="92">
        <f t="shared" ca="1" si="164"/>
        <v>7.1363929572584546</v>
      </c>
    </row>
    <row r="2076" spans="1:18" x14ac:dyDescent="0.3">
      <c r="A2076" s="107">
        <v>40982.284722222219</v>
      </c>
      <c r="B2076" s="92">
        <v>7.42</v>
      </c>
      <c r="C2076" s="92">
        <v>7.37</v>
      </c>
      <c r="D2076" s="92">
        <v>7.26</v>
      </c>
      <c r="E2076" s="92">
        <v>7.12</v>
      </c>
      <c r="F2076" s="92">
        <v>7.01</v>
      </c>
      <c r="G2076" s="92">
        <v>6.8</v>
      </c>
      <c r="H2076" s="92">
        <v>6.47</v>
      </c>
      <c r="I2076" s="92">
        <v>6.01</v>
      </c>
      <c r="J2076" s="92">
        <v>5.5</v>
      </c>
      <c r="K2076" s="92">
        <v>4.76</v>
      </c>
      <c r="L2076" s="92">
        <v>7</v>
      </c>
      <c r="N2076" s="92">
        <f t="shared" ca="1" si="160"/>
        <v>6.5174840599891484</v>
      </c>
      <c r="O2076" s="92">
        <f t="shared" si="161"/>
        <v>0.45970664251294435</v>
      </c>
      <c r="P2076" s="92">
        <f t="shared" si="162"/>
        <v>6.7517061414691684</v>
      </c>
      <c r="Q2076" s="92">
        <f t="shared" ca="1" si="163"/>
        <v>0.96530920087866068</v>
      </c>
      <c r="R2076" s="92">
        <f t="shared" ca="1" si="164"/>
        <v>6.7571644061506246</v>
      </c>
    </row>
    <row r="2077" spans="1:18" x14ac:dyDescent="0.3">
      <c r="A2077" s="107">
        <v>40982.291666666664</v>
      </c>
      <c r="B2077" s="92">
        <v>7.51</v>
      </c>
      <c r="C2077" s="92">
        <v>7.38</v>
      </c>
      <c r="D2077" s="92">
        <v>7.14</v>
      </c>
      <c r="E2077" s="92">
        <v>6.88</v>
      </c>
      <c r="F2077" s="92">
        <v>6.58</v>
      </c>
      <c r="G2077" s="92">
        <v>6.28</v>
      </c>
      <c r="H2077" s="92">
        <v>5.98</v>
      </c>
      <c r="I2077" s="92">
        <v>5.63</v>
      </c>
      <c r="J2077" s="92">
        <v>5.19</v>
      </c>
      <c r="K2077" s="92">
        <v>4.5199999999999996</v>
      </c>
      <c r="L2077" s="92">
        <v>6.31</v>
      </c>
      <c r="N2077" s="92">
        <f t="shared" ca="1" si="160"/>
        <v>6.1741935714835252</v>
      </c>
      <c r="O2077" s="92">
        <f t="shared" si="161"/>
        <v>0.45234073596493707</v>
      </c>
      <c r="P2077" s="92">
        <f t="shared" si="162"/>
        <v>6.2361113393882786</v>
      </c>
      <c r="Q2077" s="92">
        <f t="shared" ca="1" si="163"/>
        <v>0.99007109326068787</v>
      </c>
      <c r="R2077" s="92">
        <f t="shared" ca="1" si="164"/>
        <v>6.2473485984749404</v>
      </c>
    </row>
    <row r="2078" spans="1:18" x14ac:dyDescent="0.3">
      <c r="A2078" s="107">
        <v>40982.298611111109</v>
      </c>
      <c r="B2078" s="92">
        <v>7.28</v>
      </c>
      <c r="C2078" s="92">
        <v>7.17</v>
      </c>
      <c r="D2078" s="92">
        <v>6.92</v>
      </c>
      <c r="E2078" s="92">
        <v>6.61</v>
      </c>
      <c r="F2078" s="92">
        <v>6.29</v>
      </c>
      <c r="G2078" s="92">
        <v>5.92</v>
      </c>
      <c r="H2078" s="92">
        <v>5.54</v>
      </c>
      <c r="I2078" s="92">
        <v>5.13</v>
      </c>
      <c r="J2078" s="92">
        <v>4.79</v>
      </c>
      <c r="K2078" s="92">
        <v>4.25</v>
      </c>
      <c r="L2078" s="92">
        <v>6</v>
      </c>
      <c r="N2078" s="92">
        <f t="shared" ca="1" si="160"/>
        <v>5.8264412085085606</v>
      </c>
      <c r="O2078" s="92">
        <f t="shared" si="161"/>
        <v>0.61306487865902048</v>
      </c>
      <c r="P2078" s="92">
        <f t="shared" si="162"/>
        <v>5.8639965524040383</v>
      </c>
      <c r="Q2078" s="92">
        <f t="shared" ca="1" si="163"/>
        <v>0.99359560607516362</v>
      </c>
      <c r="R2078" s="92">
        <f t="shared" ca="1" si="164"/>
        <v>5.9615736364509821</v>
      </c>
    </row>
    <row r="2079" spans="1:18" x14ac:dyDescent="0.3">
      <c r="A2079" s="107">
        <v>40982.305555555555</v>
      </c>
      <c r="B2079" s="92">
        <v>6.77</v>
      </c>
      <c r="C2079" s="92">
        <v>6.68</v>
      </c>
      <c r="D2079" s="92">
        <v>6.46</v>
      </c>
      <c r="E2079" s="92">
        <v>6.15</v>
      </c>
      <c r="F2079" s="92">
        <v>5.76</v>
      </c>
      <c r="G2079" s="92">
        <v>5.42</v>
      </c>
      <c r="H2079" s="92">
        <v>5.0999999999999996</v>
      </c>
      <c r="I2079" s="92">
        <v>4.75</v>
      </c>
      <c r="J2079" s="92">
        <v>4.46</v>
      </c>
      <c r="K2079" s="92">
        <v>4.04</v>
      </c>
      <c r="L2079" s="92">
        <v>5.69</v>
      </c>
      <c r="N2079" s="92">
        <f t="shared" ca="1" si="160"/>
        <v>5.3929482869196761</v>
      </c>
      <c r="O2079" s="92">
        <f t="shared" si="161"/>
        <v>0.56236262686976313</v>
      </c>
      <c r="P2079" s="92">
        <f t="shared" si="162"/>
        <v>5.3729485733128541</v>
      </c>
      <c r="Q2079" s="92">
        <f t="shared" ca="1" si="163"/>
        <v>1.0037222976051101</v>
      </c>
      <c r="R2079" s="92">
        <f t="shared" ca="1" si="164"/>
        <v>5.7111798733730765</v>
      </c>
    </row>
    <row r="2080" spans="1:18" x14ac:dyDescent="0.3">
      <c r="A2080" s="107">
        <v>40982.3125</v>
      </c>
      <c r="B2080" s="92">
        <v>6.28</v>
      </c>
      <c r="C2080" s="92">
        <v>6.21</v>
      </c>
      <c r="D2080" s="92">
        <v>6.01</v>
      </c>
      <c r="E2080" s="92">
        <v>5.81</v>
      </c>
      <c r="F2080" s="92">
        <v>5.62</v>
      </c>
      <c r="G2080" s="92">
        <v>5.48</v>
      </c>
      <c r="H2080" s="92">
        <v>5.36</v>
      </c>
      <c r="I2080" s="92">
        <v>5.12</v>
      </c>
      <c r="J2080" s="92">
        <v>4.72</v>
      </c>
      <c r="K2080" s="92">
        <v>4.08</v>
      </c>
      <c r="L2080" s="92">
        <v>5.57</v>
      </c>
      <c r="N2080" s="92">
        <f t="shared" ca="1" si="160"/>
        <v>5.3924489571580514</v>
      </c>
      <c r="O2080" s="92">
        <f t="shared" si="161"/>
        <v>0.204605789105166</v>
      </c>
      <c r="P2080" s="92">
        <f t="shared" si="162"/>
        <v>5.462643634051954</v>
      </c>
      <c r="Q2080" s="92">
        <f t="shared" ca="1" si="163"/>
        <v>0.98715005378415377</v>
      </c>
      <c r="R2080" s="92">
        <f t="shared" ca="1" si="164"/>
        <v>5.4984257995777366</v>
      </c>
    </row>
    <row r="2081" spans="1:18" x14ac:dyDescent="0.3">
      <c r="A2081" s="107">
        <v>40982.319444444445</v>
      </c>
      <c r="B2081" s="92">
        <v>6.22</v>
      </c>
      <c r="C2081" s="92">
        <v>6.12</v>
      </c>
      <c r="D2081" s="92">
        <v>5.95</v>
      </c>
      <c r="E2081" s="92">
        <v>5.78</v>
      </c>
      <c r="F2081" s="92">
        <v>5.69</v>
      </c>
      <c r="G2081" s="92">
        <v>5.6</v>
      </c>
      <c r="H2081" s="92">
        <v>5.41</v>
      </c>
      <c r="I2081" s="92">
        <v>5.19</v>
      </c>
      <c r="J2081" s="92">
        <v>4.95</v>
      </c>
      <c r="K2081" s="92">
        <v>4.41</v>
      </c>
      <c r="L2081" s="92">
        <v>5.78</v>
      </c>
      <c r="N2081" s="92">
        <f t="shared" ca="1" si="160"/>
        <v>5.4682017571151782</v>
      </c>
      <c r="O2081" s="92">
        <f t="shared" si="161"/>
        <v>0.31897570898765065</v>
      </c>
      <c r="P2081" s="92">
        <f t="shared" si="162"/>
        <v>5.5723737986289112</v>
      </c>
      <c r="Q2081" s="92">
        <f t="shared" ca="1" si="163"/>
        <v>0.9813056257031133</v>
      </c>
      <c r="R2081" s="92">
        <f t="shared" ca="1" si="164"/>
        <v>5.6719465165639953</v>
      </c>
    </row>
    <row r="2082" spans="1:18" x14ac:dyDescent="0.3">
      <c r="A2082" s="107">
        <v>40982.326388888891</v>
      </c>
      <c r="B2082" s="92">
        <v>6.07</v>
      </c>
      <c r="C2082" s="92">
        <v>5.9</v>
      </c>
      <c r="D2082" s="92">
        <v>5.56</v>
      </c>
      <c r="E2082" s="92">
        <v>5.28</v>
      </c>
      <c r="F2082" s="92">
        <v>5.0599999999999996</v>
      </c>
      <c r="G2082" s="92">
        <v>4.87</v>
      </c>
      <c r="H2082" s="92">
        <v>4.66</v>
      </c>
      <c r="I2082" s="92">
        <v>4.4400000000000004</v>
      </c>
      <c r="J2082" s="92">
        <v>4.1900000000000004</v>
      </c>
      <c r="K2082" s="92">
        <v>3.73</v>
      </c>
      <c r="L2082" s="92">
        <v>5.05</v>
      </c>
      <c r="N2082" s="92">
        <f t="shared" ca="1" si="160"/>
        <v>4.8321287787060321</v>
      </c>
      <c r="O2082" s="92">
        <f t="shared" si="161"/>
        <v>0.40732860946698429</v>
      </c>
      <c r="P2082" s="92">
        <f t="shared" si="162"/>
        <v>4.8393414061095248</v>
      </c>
      <c r="Q2082" s="92">
        <f t="shared" ca="1" si="163"/>
        <v>0.9985095849211244</v>
      </c>
      <c r="R2082" s="92">
        <f t="shared" ca="1" si="164"/>
        <v>5.0424734038516776</v>
      </c>
    </row>
    <row r="2083" spans="1:18" x14ac:dyDescent="0.3">
      <c r="A2083" s="107">
        <v>40982.333333333336</v>
      </c>
      <c r="B2083" s="92">
        <v>5.29</v>
      </c>
      <c r="C2083" s="92">
        <v>5.0999999999999996</v>
      </c>
      <c r="D2083" s="92">
        <v>4.79</v>
      </c>
      <c r="E2083" s="92">
        <v>4.53</v>
      </c>
      <c r="F2083" s="92">
        <v>4.3099999999999996</v>
      </c>
      <c r="G2083" s="92">
        <v>4.1500000000000004</v>
      </c>
      <c r="H2083" s="92">
        <v>3.98</v>
      </c>
      <c r="I2083" s="92">
        <v>3.81</v>
      </c>
      <c r="J2083" s="92">
        <v>3.59</v>
      </c>
      <c r="K2083" s="92">
        <v>3.18</v>
      </c>
      <c r="L2083" s="92">
        <v>4.3600000000000003</v>
      </c>
      <c r="N2083" s="92">
        <f t="shared" ca="1" si="160"/>
        <v>4.137200725725239</v>
      </c>
      <c r="O2083" s="92">
        <f t="shared" si="161"/>
        <v>0.38651815375414533</v>
      </c>
      <c r="P2083" s="92">
        <f t="shared" si="162"/>
        <v>4.1252048728025157</v>
      </c>
      <c r="Q2083" s="92">
        <f t="shared" ca="1" si="163"/>
        <v>1.0029079411308301</v>
      </c>
      <c r="R2083" s="92">
        <f t="shared" ca="1" si="164"/>
        <v>4.3726786233304198</v>
      </c>
    </row>
    <row r="2084" spans="1:18" x14ac:dyDescent="0.3">
      <c r="A2084" s="107">
        <v>40982.340277777781</v>
      </c>
      <c r="B2084" s="92">
        <v>4.68</v>
      </c>
      <c r="C2084" s="92">
        <v>4.53</v>
      </c>
      <c r="D2084" s="92">
        <v>4.29</v>
      </c>
      <c r="E2084" s="92">
        <v>4.09</v>
      </c>
      <c r="F2084" s="92">
        <v>3.9</v>
      </c>
      <c r="G2084" s="92">
        <v>3.73</v>
      </c>
      <c r="H2084" s="92">
        <v>3.55</v>
      </c>
      <c r="I2084" s="92">
        <v>3.41</v>
      </c>
      <c r="J2084" s="92">
        <v>3.23</v>
      </c>
      <c r="K2084" s="92">
        <v>2.93</v>
      </c>
      <c r="L2084" s="92">
        <v>3.91</v>
      </c>
      <c r="N2084" s="92">
        <f t="shared" ca="1" si="160"/>
        <v>3.7188039806052884</v>
      </c>
      <c r="O2084" s="92">
        <f t="shared" si="161"/>
        <v>0.45706489007675749</v>
      </c>
      <c r="P2084" s="92">
        <f t="shared" si="162"/>
        <v>3.703661090456893</v>
      </c>
      <c r="Q2084" s="92">
        <f t="shared" ca="1" si="163"/>
        <v>1.0040886273820824</v>
      </c>
      <c r="R2084" s="92">
        <f t="shared" ca="1" si="164"/>
        <v>3.9259865330639423</v>
      </c>
    </row>
    <row r="2085" spans="1:18" x14ac:dyDescent="0.3">
      <c r="A2085" s="107">
        <v>40982.347222222219</v>
      </c>
      <c r="B2085" s="92">
        <v>4.1399999999999997</v>
      </c>
      <c r="C2085" s="92">
        <v>4.01</v>
      </c>
      <c r="D2085" s="92">
        <v>3.82</v>
      </c>
      <c r="E2085" s="92">
        <v>3.66</v>
      </c>
      <c r="F2085" s="92">
        <v>3.52</v>
      </c>
      <c r="G2085" s="92">
        <v>3.4</v>
      </c>
      <c r="H2085" s="92">
        <v>3.31</v>
      </c>
      <c r="I2085" s="92">
        <v>3.21</v>
      </c>
      <c r="J2085" s="92">
        <v>3.02</v>
      </c>
      <c r="K2085" s="92">
        <v>2.72</v>
      </c>
      <c r="L2085" s="92">
        <v>3.52</v>
      </c>
      <c r="N2085" s="92">
        <f t="shared" ca="1" si="160"/>
        <v>3.397666226919366</v>
      </c>
      <c r="O2085" s="92">
        <f t="shared" si="161"/>
        <v>0.24791011518871675</v>
      </c>
      <c r="P2085" s="92">
        <f t="shared" si="162"/>
        <v>3.3869566911022844</v>
      </c>
      <c r="Q2085" s="92">
        <f t="shared" ca="1" si="163"/>
        <v>1.0031619937288292</v>
      </c>
      <c r="R2085" s="92">
        <f t="shared" ca="1" si="164"/>
        <v>3.5311302179254787</v>
      </c>
    </row>
    <row r="2086" spans="1:18" x14ac:dyDescent="0.3">
      <c r="A2086" s="107">
        <v>40982.361111111109</v>
      </c>
      <c r="B2086" s="92">
        <v>3.99</v>
      </c>
      <c r="C2086" s="92">
        <v>3.94</v>
      </c>
      <c r="D2086" s="92">
        <v>3.9</v>
      </c>
      <c r="E2086" s="92">
        <v>3.81</v>
      </c>
      <c r="F2086" s="92">
        <v>3.72</v>
      </c>
      <c r="G2086" s="92">
        <v>3.59</v>
      </c>
      <c r="H2086" s="92">
        <v>3.43</v>
      </c>
      <c r="I2086" s="92">
        <v>3.35</v>
      </c>
      <c r="J2086" s="92">
        <v>3.26</v>
      </c>
      <c r="K2086" s="92">
        <v>3.11</v>
      </c>
      <c r="L2086" s="92">
        <v>3.57</v>
      </c>
      <c r="N2086" s="92">
        <f t="shared" ca="1" si="160"/>
        <v>3.5614532778303256</v>
      </c>
      <c r="O2086" s="92">
        <f t="shared" si="161"/>
        <v>0.42131439850102081</v>
      </c>
      <c r="P2086" s="92">
        <f t="shared" si="162"/>
        <v>3.566626052108226</v>
      </c>
      <c r="Q2086" s="92">
        <f t="shared" ca="1" si="163"/>
        <v>0.99854967293954389</v>
      </c>
      <c r="R2086" s="92">
        <f t="shared" ca="1" si="164"/>
        <v>3.5648223323941717</v>
      </c>
    </row>
    <row r="2087" spans="1:18" x14ac:dyDescent="0.3">
      <c r="A2087" s="107">
        <v>40982.368055555555</v>
      </c>
      <c r="B2087" s="92">
        <v>4.5999999999999996</v>
      </c>
      <c r="C2087" s="92">
        <v>4.5599999999999996</v>
      </c>
      <c r="D2087" s="92">
        <v>4.5</v>
      </c>
      <c r="E2087" s="92">
        <v>4.38</v>
      </c>
      <c r="F2087" s="92">
        <v>4.29</v>
      </c>
      <c r="G2087" s="92">
        <v>4.1500000000000004</v>
      </c>
      <c r="H2087" s="92">
        <v>4.04</v>
      </c>
      <c r="I2087" s="92">
        <v>3.98</v>
      </c>
      <c r="J2087" s="92">
        <v>3.95</v>
      </c>
      <c r="K2087" s="92">
        <v>3.87</v>
      </c>
      <c r="L2087" s="92">
        <v>4.4800000000000004</v>
      </c>
      <c r="N2087" s="92">
        <f t="shared" ca="1" si="160"/>
        <v>4.1743447070070818</v>
      </c>
      <c r="O2087" s="92">
        <f t="shared" si="161"/>
        <v>0.24824648734130006</v>
      </c>
      <c r="P2087" s="92">
        <f t="shared" si="162"/>
        <v>4.1340579307117427</v>
      </c>
      <c r="Q2087" s="92">
        <f t="shared" ca="1" si="163"/>
        <v>1.0097450923452356</v>
      </c>
      <c r="R2087" s="92">
        <f t="shared" ca="1" si="164"/>
        <v>4.5236580137066555</v>
      </c>
    </row>
    <row r="2088" spans="1:18" x14ac:dyDescent="0.3">
      <c r="A2088" s="107">
        <v>40982.520833333336</v>
      </c>
      <c r="B2088" s="92">
        <v>4.09</v>
      </c>
      <c r="C2088" s="92">
        <v>4.08</v>
      </c>
      <c r="D2088" s="92">
        <v>4.13</v>
      </c>
      <c r="E2088" s="92">
        <v>4.13</v>
      </c>
      <c r="F2088" s="92">
        <v>4.12</v>
      </c>
      <c r="G2088" s="92">
        <v>4.12</v>
      </c>
      <c r="H2088" s="92">
        <v>4.0999999999999996</v>
      </c>
      <c r="I2088" s="92">
        <v>4.0999999999999996</v>
      </c>
      <c r="J2088" s="92">
        <v>4.0599999999999996</v>
      </c>
      <c r="K2088" s="92">
        <v>4.03</v>
      </c>
      <c r="L2088" s="92">
        <v>3.61</v>
      </c>
      <c r="N2088" s="92">
        <f t="shared" ca="1" si="160"/>
        <v>4.1024207935734367</v>
      </c>
      <c r="O2088" s="92">
        <f t="shared" si="161"/>
        <v>4.4968380516651911E-2</v>
      </c>
      <c r="P2088" s="92">
        <f t="shared" si="162"/>
        <v>4.1171285446848236</v>
      </c>
      <c r="Q2088" s="92">
        <f t="shared" ca="1" si="163"/>
        <v>0.99642766774178704</v>
      </c>
      <c r="R2088" s="92">
        <f t="shared" ca="1" si="164"/>
        <v>3.5971038805478512</v>
      </c>
    </row>
    <row r="2089" spans="1:18" x14ac:dyDescent="0.3">
      <c r="A2089" s="107">
        <v>40983.513888888891</v>
      </c>
      <c r="B2089" s="92">
        <v>9.5500000000000007</v>
      </c>
      <c r="C2089" s="92">
        <v>9.5</v>
      </c>
      <c r="D2089" s="92">
        <v>9.41</v>
      </c>
      <c r="E2089" s="92">
        <v>9.41</v>
      </c>
      <c r="F2089" s="92">
        <v>9.31</v>
      </c>
      <c r="G2089" s="92">
        <v>9.25</v>
      </c>
      <c r="H2089" s="92">
        <v>9.26</v>
      </c>
      <c r="I2089" s="92">
        <v>9.14</v>
      </c>
      <c r="J2089" s="92">
        <v>8.83</v>
      </c>
      <c r="K2089" s="92">
        <v>8.25</v>
      </c>
      <c r="L2089" s="92">
        <v>9.43</v>
      </c>
      <c r="N2089" s="92">
        <f t="shared" ca="1" si="160"/>
        <v>9.1860536216639588</v>
      </c>
      <c r="O2089" s="92">
        <f t="shared" si="161"/>
        <v>-9.9848566827017583E-3</v>
      </c>
      <c r="P2089" s="92">
        <f t="shared" si="162"/>
        <v>9.2514320763399454</v>
      </c>
      <c r="Q2089" s="92">
        <f t="shared" ca="1" si="163"/>
        <v>0.99293315303657814</v>
      </c>
      <c r="R2089" s="92">
        <f t="shared" ca="1" si="164"/>
        <v>9.363359633134932</v>
      </c>
    </row>
    <row r="2090" spans="1:18" x14ac:dyDescent="0.3">
      <c r="A2090" s="107">
        <v>40983.520833333336</v>
      </c>
      <c r="B2090" s="92">
        <v>8.9</v>
      </c>
      <c r="C2090" s="92">
        <v>8.8699999999999992</v>
      </c>
      <c r="D2090" s="92">
        <v>8.92</v>
      </c>
      <c r="E2090" s="92">
        <v>8.86</v>
      </c>
      <c r="F2090" s="92">
        <v>8.6999999999999993</v>
      </c>
      <c r="G2090" s="92">
        <v>8.5500000000000007</v>
      </c>
      <c r="H2090" s="92">
        <v>8.34</v>
      </c>
      <c r="I2090" s="92">
        <v>8.1</v>
      </c>
      <c r="J2090" s="92">
        <v>7.86</v>
      </c>
      <c r="K2090" s="92">
        <v>7.54</v>
      </c>
      <c r="L2090" s="92">
        <v>8.3800000000000008</v>
      </c>
      <c r="N2090" s="92">
        <f t="shared" ca="1" si="160"/>
        <v>8.4311232575337041</v>
      </c>
      <c r="O2090" s="92">
        <f t="shared" si="161"/>
        <v>0.22980540438328489</v>
      </c>
      <c r="P2090" s="92">
        <f t="shared" si="162"/>
        <v>8.5195910178741965</v>
      </c>
      <c r="Q2090" s="92">
        <f t="shared" ca="1" si="163"/>
        <v>0.98961596159312271</v>
      </c>
      <c r="R2090" s="92">
        <f t="shared" ca="1" si="164"/>
        <v>8.2929817581503684</v>
      </c>
    </row>
    <row r="2091" spans="1:18" x14ac:dyDescent="0.3">
      <c r="A2091" s="107">
        <v>40983.527777777781</v>
      </c>
      <c r="B2091" s="92">
        <v>8.23</v>
      </c>
      <c r="C2091" s="92">
        <v>8.18</v>
      </c>
      <c r="D2091" s="92">
        <v>8.0399999999999991</v>
      </c>
      <c r="E2091" s="92">
        <v>7.96</v>
      </c>
      <c r="F2091" s="92">
        <v>7.84</v>
      </c>
      <c r="G2091" s="92">
        <v>7.77</v>
      </c>
      <c r="H2091" s="92">
        <v>7.71</v>
      </c>
      <c r="I2091" s="92">
        <v>7.63</v>
      </c>
      <c r="J2091" s="92">
        <v>7.49</v>
      </c>
      <c r="K2091" s="92">
        <v>7.12</v>
      </c>
      <c r="L2091" s="92">
        <v>7.75</v>
      </c>
      <c r="N2091" s="92">
        <f t="shared" ca="1" si="160"/>
        <v>7.7528501885331824</v>
      </c>
      <c r="O2091" s="92">
        <f t="shared" si="161"/>
        <v>7.1635893313119328E-2</v>
      </c>
      <c r="P2091" s="92">
        <f t="shared" si="162"/>
        <v>7.7613749915137422</v>
      </c>
      <c r="Q2091" s="92">
        <f t="shared" ca="1" si="163"/>
        <v>0.99890163753331329</v>
      </c>
      <c r="R2091" s="92">
        <f t="shared" ca="1" si="164"/>
        <v>7.7414876908831776</v>
      </c>
    </row>
    <row r="2092" spans="1:18" x14ac:dyDescent="0.3">
      <c r="A2092" s="107">
        <v>40983.534722222219</v>
      </c>
      <c r="B2092" s="92">
        <v>8.2899999999999991</v>
      </c>
      <c r="C2092" s="92">
        <v>8.15</v>
      </c>
      <c r="D2092" s="92">
        <v>7.96</v>
      </c>
      <c r="E2092" s="92">
        <v>7.82</v>
      </c>
      <c r="F2092" s="92">
        <v>7.67</v>
      </c>
      <c r="G2092" s="92">
        <v>7.55</v>
      </c>
      <c r="H2092" s="92">
        <v>7.37</v>
      </c>
      <c r="I2092" s="92">
        <v>7.21</v>
      </c>
      <c r="J2092" s="92">
        <v>7.13</v>
      </c>
      <c r="K2092" s="92">
        <v>6.9</v>
      </c>
      <c r="L2092" s="92">
        <v>7.2</v>
      </c>
      <c r="N2092" s="92">
        <f t="shared" ca="1" si="160"/>
        <v>7.5119714422507338</v>
      </c>
      <c r="O2092" s="92">
        <f t="shared" si="161"/>
        <v>0.22298362206473604</v>
      </c>
      <c r="P2092" s="92">
        <f t="shared" si="162"/>
        <v>7.5239433606787589</v>
      </c>
      <c r="Q2092" s="92">
        <f t="shared" ca="1" si="163"/>
        <v>0.99840882395651831</v>
      </c>
      <c r="R2092" s="92">
        <f t="shared" ca="1" si="164"/>
        <v>7.188543532486932</v>
      </c>
    </row>
    <row r="2093" spans="1:18" x14ac:dyDescent="0.3">
      <c r="A2093" s="107">
        <v>40983.548611111109</v>
      </c>
      <c r="B2093" s="92">
        <v>8.92</v>
      </c>
      <c r="C2093" s="92">
        <v>8.74</v>
      </c>
      <c r="D2093" s="92">
        <v>8.58</v>
      </c>
      <c r="E2093" s="92">
        <v>8.44</v>
      </c>
      <c r="F2093" s="92">
        <v>8.36</v>
      </c>
      <c r="G2093" s="92">
        <v>8.18</v>
      </c>
      <c r="H2093" s="92">
        <v>7.96</v>
      </c>
      <c r="I2093" s="92">
        <v>7.74</v>
      </c>
      <c r="J2093" s="92">
        <v>7.48</v>
      </c>
      <c r="K2093" s="92">
        <v>7.12</v>
      </c>
      <c r="L2093" s="92">
        <v>8.0299999999999994</v>
      </c>
      <c r="N2093" s="92">
        <f t="shared" ca="1" si="160"/>
        <v>8.0694999348599517</v>
      </c>
      <c r="O2093" s="92">
        <f t="shared" si="161"/>
        <v>0.25193833887864586</v>
      </c>
      <c r="P2093" s="92">
        <f t="shared" si="162"/>
        <v>8.1481104326176297</v>
      </c>
      <c r="Q2093" s="92">
        <f t="shared" ca="1" si="163"/>
        <v>0.99035230334593982</v>
      </c>
      <c r="R2093" s="92">
        <f t="shared" ca="1" si="164"/>
        <v>7.9525289958678957</v>
      </c>
    </row>
    <row r="2094" spans="1:18" x14ac:dyDescent="0.3">
      <c r="A2094" s="107">
        <v>40983.5625</v>
      </c>
      <c r="B2094" s="92">
        <v>8.66</v>
      </c>
      <c r="C2094" s="92">
        <v>8.51</v>
      </c>
      <c r="D2094" s="92">
        <v>8.2899999999999991</v>
      </c>
      <c r="E2094" s="92">
        <v>8.1199999999999992</v>
      </c>
      <c r="F2094" s="92">
        <v>7.95</v>
      </c>
      <c r="G2094" s="92">
        <v>7.77</v>
      </c>
      <c r="H2094" s="92">
        <v>7.6</v>
      </c>
      <c r="I2094" s="92">
        <v>7.41</v>
      </c>
      <c r="J2094" s="92">
        <v>7.21</v>
      </c>
      <c r="K2094" s="92">
        <v>6.88</v>
      </c>
      <c r="L2094" s="92">
        <v>7.66</v>
      </c>
      <c r="N2094" s="92">
        <f t="shared" ca="1" si="160"/>
        <v>7.7357315385334422</v>
      </c>
      <c r="O2094" s="92">
        <f t="shared" si="161"/>
        <v>0.20442828098539834</v>
      </c>
      <c r="P2094" s="92">
        <f t="shared" si="162"/>
        <v>7.7454120163727556</v>
      </c>
      <c r="Q2094" s="92">
        <f t="shared" ca="1" si="163"/>
        <v>0.99875016618627255</v>
      </c>
      <c r="R2094" s="92">
        <f t="shared" ca="1" si="164"/>
        <v>7.6504262729868477</v>
      </c>
    </row>
    <row r="2095" spans="1:18" x14ac:dyDescent="0.3">
      <c r="A2095" s="107">
        <v>40983.569444444445</v>
      </c>
      <c r="B2095" s="92">
        <v>9.0399999999999991</v>
      </c>
      <c r="C2095" s="92">
        <v>8.9600000000000009</v>
      </c>
      <c r="D2095" s="92">
        <v>8.74</v>
      </c>
      <c r="E2095" s="92">
        <v>8.4499999999999993</v>
      </c>
      <c r="F2095" s="92">
        <v>8.23</v>
      </c>
      <c r="G2095" s="92">
        <v>8.0500000000000007</v>
      </c>
      <c r="H2095" s="92">
        <v>7.8</v>
      </c>
      <c r="I2095" s="92">
        <v>7.48</v>
      </c>
      <c r="J2095" s="92">
        <v>7.23</v>
      </c>
      <c r="K2095" s="92">
        <v>6.99</v>
      </c>
      <c r="L2095" s="92">
        <v>7.6</v>
      </c>
      <c r="N2095" s="92">
        <f t="shared" ca="1" si="160"/>
        <v>7.9660198387429197</v>
      </c>
      <c r="O2095" s="92">
        <f t="shared" si="161"/>
        <v>0.29153786781772201</v>
      </c>
      <c r="P2095" s="92">
        <f t="shared" si="162"/>
        <v>8.0136956479362667</v>
      </c>
      <c r="Q2095" s="92">
        <f t="shared" ca="1" si="163"/>
        <v>0.99405070877559165</v>
      </c>
      <c r="R2095" s="92">
        <f t="shared" ca="1" si="164"/>
        <v>7.5547853866944958</v>
      </c>
    </row>
    <row r="2096" spans="1:18" x14ac:dyDescent="0.3">
      <c r="A2096" s="107">
        <v>40983.576388888891</v>
      </c>
      <c r="B2096" s="92">
        <v>8.65</v>
      </c>
      <c r="C2096" s="92">
        <v>8.5</v>
      </c>
      <c r="D2096" s="92">
        <v>8.2100000000000009</v>
      </c>
      <c r="E2096" s="92">
        <v>8.0399999999999991</v>
      </c>
      <c r="F2096" s="92">
        <v>7.89</v>
      </c>
      <c r="G2096" s="92">
        <v>7.7</v>
      </c>
      <c r="H2096" s="92">
        <v>7.45</v>
      </c>
      <c r="I2096" s="92">
        <v>7.23</v>
      </c>
      <c r="J2096" s="92">
        <v>6.93</v>
      </c>
      <c r="K2096" s="92">
        <v>6.53</v>
      </c>
      <c r="L2096" s="92">
        <v>7.32</v>
      </c>
      <c r="N2096" s="92">
        <f t="shared" ca="1" si="160"/>
        <v>7.600348962877348</v>
      </c>
      <c r="O2096" s="92">
        <f t="shared" si="161"/>
        <v>0.30501065626744472</v>
      </c>
      <c r="P2096" s="92">
        <f t="shared" si="162"/>
        <v>7.6636731073353195</v>
      </c>
      <c r="Q2096" s="92">
        <f t="shared" ca="1" si="163"/>
        <v>0.99173710261762593</v>
      </c>
      <c r="R2096" s="92">
        <f t="shared" ca="1" si="164"/>
        <v>7.2595155911610219</v>
      </c>
    </row>
    <row r="2097" spans="1:18" x14ac:dyDescent="0.3">
      <c r="A2097" s="107">
        <v>40983.645833333336</v>
      </c>
      <c r="B2097" s="92">
        <v>8.42</v>
      </c>
      <c r="C2097" s="92">
        <v>8.33</v>
      </c>
      <c r="D2097" s="92">
        <v>8.1999999999999993</v>
      </c>
      <c r="E2097" s="92">
        <v>8.08</v>
      </c>
      <c r="F2097" s="92">
        <v>8.01</v>
      </c>
      <c r="G2097" s="92">
        <v>7.99</v>
      </c>
      <c r="H2097" s="92">
        <v>7.9</v>
      </c>
      <c r="I2097" s="92">
        <v>7.75</v>
      </c>
      <c r="J2097" s="92">
        <v>7.71</v>
      </c>
      <c r="K2097" s="92">
        <v>7.39</v>
      </c>
      <c r="L2097" s="92">
        <v>8.32</v>
      </c>
      <c r="N2097" s="92">
        <f t="shared" ca="1" si="160"/>
        <v>7.9298664048991414</v>
      </c>
      <c r="O2097" s="92">
        <f t="shared" si="161"/>
        <v>0.10468186912824905</v>
      </c>
      <c r="P2097" s="92">
        <f t="shared" si="162"/>
        <v>7.9770426900132385</v>
      </c>
      <c r="Q2097" s="92">
        <f t="shared" ca="1" si="163"/>
        <v>0.99408599314967205</v>
      </c>
      <c r="R2097" s="92">
        <f t="shared" ca="1" si="164"/>
        <v>8.2707954630052711</v>
      </c>
    </row>
    <row r="2098" spans="1:18" x14ac:dyDescent="0.3">
      <c r="A2098" s="107">
        <v>40983.770833333336</v>
      </c>
      <c r="B2098" s="92">
        <v>11.31</v>
      </c>
      <c r="C2098" s="92">
        <v>11.03</v>
      </c>
      <c r="D2098" s="92">
        <v>10.63</v>
      </c>
      <c r="E2098" s="92">
        <v>10.3</v>
      </c>
      <c r="F2098" s="92">
        <v>10.15</v>
      </c>
      <c r="G2098" s="92">
        <v>10.130000000000001</v>
      </c>
      <c r="H2098" s="92">
        <v>10.14</v>
      </c>
      <c r="I2098" s="92">
        <v>10.07</v>
      </c>
      <c r="J2098" s="92">
        <v>9.93</v>
      </c>
      <c r="K2098" s="92">
        <v>9.48</v>
      </c>
      <c r="L2098" s="92">
        <v>10.58</v>
      </c>
      <c r="N2098" s="92">
        <f t="shared" ca="1" si="160"/>
        <v>10.180540910787709</v>
      </c>
      <c r="O2098" s="92">
        <f t="shared" si="161"/>
        <v>-9.1178931529291487E-3</v>
      </c>
      <c r="P2098" s="92">
        <f t="shared" si="162"/>
        <v>10.131432133904484</v>
      </c>
      <c r="Q2098" s="92">
        <f t="shared" ca="1" si="163"/>
        <v>1.0048471702947981</v>
      </c>
      <c r="R2098" s="92">
        <f t="shared" ca="1" si="164"/>
        <v>10.631283061718964</v>
      </c>
    </row>
    <row r="2099" spans="1:18" x14ac:dyDescent="0.3">
      <c r="A2099" s="107">
        <v>40984.430555555555</v>
      </c>
      <c r="B2099" s="92">
        <v>18.899999999999999</v>
      </c>
      <c r="C2099" s="92">
        <v>18.88</v>
      </c>
      <c r="D2099" s="92">
        <v>18.739999999999998</v>
      </c>
      <c r="E2099" s="92">
        <v>18.63</v>
      </c>
      <c r="F2099" s="92">
        <v>18.55</v>
      </c>
      <c r="G2099" s="92">
        <v>18.43</v>
      </c>
      <c r="H2099" s="92">
        <v>18.27</v>
      </c>
      <c r="I2099" s="92">
        <v>18.04</v>
      </c>
      <c r="J2099" s="92">
        <v>17.760000000000002</v>
      </c>
      <c r="K2099" s="92">
        <v>17.07</v>
      </c>
      <c r="L2099" s="92">
        <v>18.55</v>
      </c>
      <c r="N2099" s="92">
        <f t="shared" ca="1" si="160"/>
        <v>18.292670557315997</v>
      </c>
      <c r="O2099" s="92">
        <f t="shared" si="161"/>
        <v>8.0575847485369154E-2</v>
      </c>
      <c r="P2099" s="92">
        <f t="shared" si="162"/>
        <v>18.406990458944605</v>
      </c>
      <c r="Q2099" s="92">
        <f t="shared" ca="1" si="163"/>
        <v>0.99378932140571319</v>
      </c>
      <c r="R2099" s="92">
        <f t="shared" ca="1" si="164"/>
        <v>18.43479191207598</v>
      </c>
    </row>
    <row r="2100" spans="1:18" x14ac:dyDescent="0.3">
      <c r="A2100" s="107">
        <v>40984.4375</v>
      </c>
      <c r="B2100" s="92">
        <v>18.399999999999999</v>
      </c>
      <c r="C2100" s="92">
        <v>18.38</v>
      </c>
      <c r="D2100" s="92">
        <v>18.3</v>
      </c>
      <c r="E2100" s="92">
        <v>18.190000000000001</v>
      </c>
      <c r="F2100" s="92">
        <v>18.04</v>
      </c>
      <c r="G2100" s="92">
        <v>17.850000000000001</v>
      </c>
      <c r="H2100" s="92">
        <v>17.670000000000002</v>
      </c>
      <c r="I2100" s="92">
        <v>17.5</v>
      </c>
      <c r="J2100" s="92">
        <v>17.23</v>
      </c>
      <c r="K2100" s="92">
        <v>16.59</v>
      </c>
      <c r="L2100" s="92">
        <v>18.059999999999999</v>
      </c>
      <c r="N2100" s="92">
        <f t="shared" ca="1" si="160"/>
        <v>17.771558939026022</v>
      </c>
      <c r="O2100" s="92">
        <f t="shared" si="161"/>
        <v>9.3659422961900024E-2</v>
      </c>
      <c r="P2100" s="92">
        <f t="shared" si="162"/>
        <v>17.824098590454799</v>
      </c>
      <c r="Q2100" s="92">
        <f t="shared" ca="1" si="163"/>
        <v>0.99705232490932738</v>
      </c>
      <c r="R2100" s="92">
        <f t="shared" ca="1" si="164"/>
        <v>18.00676498786245</v>
      </c>
    </row>
    <row r="2101" spans="1:18" x14ac:dyDescent="0.3">
      <c r="A2101" s="107">
        <v>40984.444444444445</v>
      </c>
      <c r="B2101" s="92">
        <v>16.59</v>
      </c>
      <c r="C2101" s="92">
        <v>16.53</v>
      </c>
      <c r="D2101" s="92">
        <v>16.55</v>
      </c>
      <c r="E2101" s="92">
        <v>16.72</v>
      </c>
      <c r="F2101" s="92">
        <v>16.809999999999999</v>
      </c>
      <c r="G2101" s="92">
        <v>16.809999999999999</v>
      </c>
      <c r="H2101" s="92">
        <v>16.71</v>
      </c>
      <c r="I2101" s="92">
        <v>16.55</v>
      </c>
      <c r="J2101" s="92">
        <v>16.37</v>
      </c>
      <c r="K2101" s="92">
        <v>15.96</v>
      </c>
      <c r="L2101" s="92">
        <v>16.62</v>
      </c>
      <c r="N2101" s="92">
        <f t="shared" ca="1" si="160"/>
        <v>16.610099240731056</v>
      </c>
      <c r="O2101" s="92">
        <f t="shared" si="161"/>
        <v>5.5137299379355083E-2</v>
      </c>
      <c r="P2101" s="92">
        <f t="shared" si="162"/>
        <v>16.795635961124372</v>
      </c>
      <c r="Q2101" s="92">
        <f t="shared" ca="1" si="163"/>
        <v>0.98895327805253919</v>
      </c>
      <c r="R2101" s="92">
        <f t="shared" ca="1" si="164"/>
        <v>16.436403481233203</v>
      </c>
    </row>
    <row r="2102" spans="1:18" x14ac:dyDescent="0.3">
      <c r="A2102" s="107">
        <v>40984.472222222219</v>
      </c>
      <c r="B2102" s="92">
        <v>17.899999999999999</v>
      </c>
      <c r="C2102" s="92">
        <v>17.79</v>
      </c>
      <c r="D2102" s="92">
        <v>17.61</v>
      </c>
      <c r="E2102" s="92">
        <v>17.440000000000001</v>
      </c>
      <c r="F2102" s="92">
        <v>17.25</v>
      </c>
      <c r="G2102" s="92">
        <v>17.12</v>
      </c>
      <c r="H2102" s="92">
        <v>17.04</v>
      </c>
      <c r="I2102" s="92">
        <v>16.88</v>
      </c>
      <c r="J2102" s="92">
        <v>16.649999999999999</v>
      </c>
      <c r="K2102" s="92">
        <v>16.25</v>
      </c>
      <c r="L2102" s="92">
        <v>17.170000000000002</v>
      </c>
      <c r="N2102" s="92">
        <f t="shared" ca="1" si="160"/>
        <v>17.109599858208124</v>
      </c>
      <c r="O2102" s="92">
        <f t="shared" si="161"/>
        <v>4.3283376370890747E-2</v>
      </c>
      <c r="P2102" s="92">
        <f t="shared" si="162"/>
        <v>17.108515075020978</v>
      </c>
      <c r="Q2102" s="92">
        <f t="shared" ca="1" si="163"/>
        <v>1.0000634060397637</v>
      </c>
      <c r="R2102" s="92">
        <f t="shared" ca="1" si="164"/>
        <v>17.171088681702745</v>
      </c>
    </row>
    <row r="2103" spans="1:18" x14ac:dyDescent="0.3">
      <c r="A2103" s="107">
        <v>40984.479166666664</v>
      </c>
      <c r="B2103" s="92">
        <v>16.02</v>
      </c>
      <c r="C2103" s="92">
        <v>16</v>
      </c>
      <c r="D2103" s="92">
        <v>15.95</v>
      </c>
      <c r="E2103" s="92">
        <v>15.88</v>
      </c>
      <c r="F2103" s="92">
        <v>15.8</v>
      </c>
      <c r="G2103" s="92">
        <v>15.69</v>
      </c>
      <c r="H2103" s="92">
        <v>15.53</v>
      </c>
      <c r="I2103" s="92">
        <v>15.33</v>
      </c>
      <c r="J2103" s="92">
        <v>15.02</v>
      </c>
      <c r="K2103" s="92">
        <v>14.33</v>
      </c>
      <c r="L2103" s="92">
        <v>15.55</v>
      </c>
      <c r="N2103" s="92">
        <f t="shared" ca="1" si="160"/>
        <v>15.542214790439486</v>
      </c>
      <c r="O2103" s="92">
        <f t="shared" si="161"/>
        <v>9.4719434888165172E-2</v>
      </c>
      <c r="P2103" s="92">
        <f t="shared" si="162"/>
        <v>15.666975395724394</v>
      </c>
      <c r="Q2103" s="92">
        <f t="shared" ca="1" si="163"/>
        <v>0.9920367140348636</v>
      </c>
      <c r="R2103" s="92">
        <f t="shared" ca="1" si="164"/>
        <v>15.426170903242129</v>
      </c>
    </row>
    <row r="2104" spans="1:18" x14ac:dyDescent="0.3">
      <c r="A2104" s="107">
        <v>40984.506944444445</v>
      </c>
      <c r="B2104" s="92">
        <v>15.88</v>
      </c>
      <c r="C2104" s="92">
        <v>15.81</v>
      </c>
      <c r="D2104" s="92">
        <v>15.63</v>
      </c>
      <c r="E2104" s="92">
        <v>15.5</v>
      </c>
      <c r="F2104" s="92">
        <v>15.38</v>
      </c>
      <c r="G2104" s="92">
        <v>15.29</v>
      </c>
      <c r="H2104" s="92">
        <v>15.22</v>
      </c>
      <c r="I2104" s="92">
        <v>15.05</v>
      </c>
      <c r="J2104" s="92">
        <v>14.79</v>
      </c>
      <c r="K2104" s="92">
        <v>14.35</v>
      </c>
      <c r="L2104" s="92">
        <v>14.71</v>
      </c>
      <c r="N2104" s="92">
        <f t="shared" ref="N2104:N2167" ca="1" si="165">POWER(SUM(POWER(C2104,Exponent)*$C$1,POWER(D2104,Exponent)*$D$1,POWER(E2104,Exponent)*$E$1,POWER(F2104,Exponent)*$F$1,POWER(G2104,Exponent)*$G$1,POWER(H2104,Exponent)*$H$1,POWER(I2104,Exponent)*$I$1,POWER(J2104,Exponent)*$J$1,POWER(K2104,Exponent)*$K$1),1/Exponent)</f>
        <v>15.232112767224402</v>
      </c>
      <c r="O2104" s="92">
        <f t="shared" si="161"/>
        <v>4.2403802837569872E-2</v>
      </c>
      <c r="P2104" s="92">
        <f t="shared" si="162"/>
        <v>15.279951100007173</v>
      </c>
      <c r="Q2104" s="92">
        <f t="shared" ca="1" si="163"/>
        <v>0.99686920903937004</v>
      </c>
      <c r="R2104" s="92">
        <f t="shared" ca="1" si="164"/>
        <v>14.663946064969133</v>
      </c>
    </row>
    <row r="2105" spans="1:18" x14ac:dyDescent="0.3">
      <c r="A2105" s="107">
        <v>40984.513888888891</v>
      </c>
      <c r="B2105" s="92">
        <v>14.56</v>
      </c>
      <c r="C2105" s="92">
        <v>14.48</v>
      </c>
      <c r="D2105" s="92">
        <v>14.29</v>
      </c>
      <c r="E2105" s="92">
        <v>14.16</v>
      </c>
      <c r="F2105" s="92">
        <v>14.11</v>
      </c>
      <c r="G2105" s="92">
        <v>14.02</v>
      </c>
      <c r="H2105" s="92">
        <v>13.86</v>
      </c>
      <c r="I2105" s="92">
        <v>13.58</v>
      </c>
      <c r="J2105" s="92">
        <v>13.25</v>
      </c>
      <c r="K2105" s="92">
        <v>12.74</v>
      </c>
      <c r="L2105" s="92">
        <v>13.8</v>
      </c>
      <c r="N2105" s="92">
        <f t="shared" ca="1" si="165"/>
        <v>13.852221059855095</v>
      </c>
      <c r="O2105" s="92">
        <f t="shared" si="161"/>
        <v>0.10606697747649946</v>
      </c>
      <c r="P2105" s="92">
        <f t="shared" si="162"/>
        <v>13.996963306406375</v>
      </c>
      <c r="Q2105" s="92">
        <f t="shared" ca="1" si="163"/>
        <v>0.98965902507688708</v>
      </c>
      <c r="R2105" s="92">
        <f t="shared" ca="1" si="164"/>
        <v>13.657294546061042</v>
      </c>
    </row>
    <row r="2106" spans="1:18" x14ac:dyDescent="0.3">
      <c r="A2106" s="107">
        <v>40984.520833333336</v>
      </c>
      <c r="B2106" s="92">
        <v>15.85</v>
      </c>
      <c r="C2106" s="92">
        <v>15.7</v>
      </c>
      <c r="D2106" s="92">
        <v>15.38</v>
      </c>
      <c r="E2106" s="92">
        <v>15.01</v>
      </c>
      <c r="F2106" s="92">
        <v>14.67</v>
      </c>
      <c r="G2106" s="92">
        <v>14.37</v>
      </c>
      <c r="H2106" s="92">
        <v>14.11</v>
      </c>
      <c r="I2106" s="92">
        <v>13.88</v>
      </c>
      <c r="J2106" s="92">
        <v>13.72</v>
      </c>
      <c r="K2106" s="92">
        <v>13.47</v>
      </c>
      <c r="L2106" s="92">
        <v>14.58</v>
      </c>
      <c r="N2106" s="92">
        <f t="shared" ca="1" si="165"/>
        <v>14.423831583252147</v>
      </c>
      <c r="O2106" s="92">
        <f t="shared" si="161"/>
        <v>0.1687305183255379</v>
      </c>
      <c r="P2106" s="92">
        <f t="shared" si="162"/>
        <v>14.332456785572584</v>
      </c>
      <c r="Q2106" s="92">
        <f t="shared" ca="1" si="163"/>
        <v>1.0063753757675058</v>
      </c>
      <c r="R2106" s="92">
        <f t="shared" ca="1" si="164"/>
        <v>14.672952978690235</v>
      </c>
    </row>
    <row r="2107" spans="1:18" x14ac:dyDescent="0.3">
      <c r="A2107" s="107">
        <v>40984.527777777781</v>
      </c>
      <c r="B2107" s="92">
        <v>14.43</v>
      </c>
      <c r="C2107" s="92">
        <v>14.42</v>
      </c>
      <c r="D2107" s="92">
        <v>14.42</v>
      </c>
      <c r="E2107" s="92">
        <v>14.41</v>
      </c>
      <c r="F2107" s="92">
        <v>14.38</v>
      </c>
      <c r="G2107" s="92">
        <v>14.35</v>
      </c>
      <c r="H2107" s="92">
        <v>14.32</v>
      </c>
      <c r="I2107" s="92">
        <v>14.25</v>
      </c>
      <c r="J2107" s="92">
        <v>14.04</v>
      </c>
      <c r="K2107" s="92">
        <v>13.52</v>
      </c>
      <c r="L2107" s="92">
        <v>13.83</v>
      </c>
      <c r="N2107" s="92">
        <f t="shared" ca="1" si="165"/>
        <v>14.270973962357401</v>
      </c>
      <c r="O2107" s="92">
        <f t="shared" si="161"/>
        <v>1.9339352633851309E-2</v>
      </c>
      <c r="P2107" s="92">
        <f t="shared" si="162"/>
        <v>14.345697927645087</v>
      </c>
      <c r="Q2107" s="92">
        <f t="shared" ca="1" si="163"/>
        <v>0.99479119345293832</v>
      </c>
      <c r="R2107" s="92">
        <f t="shared" ca="1" si="164"/>
        <v>13.757962205454136</v>
      </c>
    </row>
    <row r="2108" spans="1:18" x14ac:dyDescent="0.3">
      <c r="A2108" s="107">
        <v>40984.534722222219</v>
      </c>
      <c r="B2108" s="92">
        <v>14.74</v>
      </c>
      <c r="C2108" s="92">
        <v>14.65</v>
      </c>
      <c r="D2108" s="92">
        <v>14.58</v>
      </c>
      <c r="E2108" s="92">
        <v>14.63</v>
      </c>
      <c r="F2108" s="92">
        <v>14.66</v>
      </c>
      <c r="G2108" s="92">
        <v>14.52</v>
      </c>
      <c r="H2108" s="92">
        <v>14.28</v>
      </c>
      <c r="I2108" s="92">
        <v>14.05</v>
      </c>
      <c r="J2108" s="92">
        <v>13.79</v>
      </c>
      <c r="K2108" s="92">
        <v>13.27</v>
      </c>
      <c r="L2108" s="92">
        <v>13.78</v>
      </c>
      <c r="N2108" s="92">
        <f t="shared" ca="1" si="165"/>
        <v>14.310358454258102</v>
      </c>
      <c r="O2108" s="92">
        <f t="shared" si="161"/>
        <v>0.15401996468948864</v>
      </c>
      <c r="P2108" s="92">
        <f t="shared" si="162"/>
        <v>14.485368270054376</v>
      </c>
      <c r="Q2108" s="92">
        <f t="shared" ca="1" si="163"/>
        <v>0.98791816593589321</v>
      </c>
      <c r="R2108" s="92">
        <f t="shared" ca="1" si="164"/>
        <v>13.613512326596608</v>
      </c>
    </row>
    <row r="2109" spans="1:18" x14ac:dyDescent="0.3">
      <c r="A2109" s="107">
        <v>40984.541666666664</v>
      </c>
      <c r="B2109" s="92">
        <v>13.9</v>
      </c>
      <c r="C2109" s="92">
        <v>13.84</v>
      </c>
      <c r="D2109" s="92">
        <v>13.72</v>
      </c>
      <c r="E2109" s="92">
        <v>13.59</v>
      </c>
      <c r="F2109" s="92">
        <v>13.48</v>
      </c>
      <c r="G2109" s="92">
        <v>13.43</v>
      </c>
      <c r="H2109" s="92">
        <v>13.37</v>
      </c>
      <c r="I2109" s="92">
        <v>13.32</v>
      </c>
      <c r="J2109" s="92">
        <v>13.33</v>
      </c>
      <c r="K2109" s="92">
        <v>13.04</v>
      </c>
      <c r="L2109" s="92">
        <v>13.33</v>
      </c>
      <c r="N2109" s="92">
        <f t="shared" ca="1" si="165"/>
        <v>13.449432397024832</v>
      </c>
      <c r="O2109" s="92">
        <f t="shared" si="161"/>
        <v>4.1377609254704822E-2</v>
      </c>
      <c r="P2109" s="92">
        <f t="shared" si="162"/>
        <v>13.421387066512565</v>
      </c>
      <c r="Q2109" s="92">
        <f t="shared" ca="1" si="163"/>
        <v>1.0020896000073078</v>
      </c>
      <c r="R2109" s="92">
        <f t="shared" ca="1" si="164"/>
        <v>13.357854368097414</v>
      </c>
    </row>
    <row r="2110" spans="1:18" x14ac:dyDescent="0.3">
      <c r="A2110" s="107">
        <v>40984.548611111109</v>
      </c>
      <c r="B2110" s="92">
        <v>12.42</v>
      </c>
      <c r="C2110" s="92">
        <v>12.41</v>
      </c>
      <c r="D2110" s="92">
        <v>12.33</v>
      </c>
      <c r="E2110" s="92">
        <v>12.18</v>
      </c>
      <c r="F2110" s="92">
        <v>12.05</v>
      </c>
      <c r="G2110" s="92">
        <v>11.96</v>
      </c>
      <c r="H2110" s="92">
        <v>11.91</v>
      </c>
      <c r="I2110" s="92">
        <v>11.82</v>
      </c>
      <c r="J2110" s="92">
        <v>11.63</v>
      </c>
      <c r="K2110" s="92">
        <v>11.35</v>
      </c>
      <c r="L2110" s="92">
        <v>12.02</v>
      </c>
      <c r="N2110" s="92">
        <f t="shared" ca="1" si="165"/>
        <v>11.958133128386365</v>
      </c>
      <c r="O2110" s="92">
        <f t="shared" si="161"/>
        <v>3.8713856205807251E-2</v>
      </c>
      <c r="P2110" s="92">
        <f t="shared" si="162"/>
        <v>11.952823440893416</v>
      </c>
      <c r="Q2110" s="92">
        <f t="shared" ca="1" si="163"/>
        <v>1.0004442203567387</v>
      </c>
      <c r="R2110" s="92">
        <f t="shared" ca="1" si="164"/>
        <v>12.025339528687999</v>
      </c>
    </row>
    <row r="2111" spans="1:18" x14ac:dyDescent="0.3">
      <c r="A2111" s="107">
        <v>40984.555555555555</v>
      </c>
      <c r="B2111" s="92">
        <v>12.93</v>
      </c>
      <c r="C2111" s="92">
        <v>12.98</v>
      </c>
      <c r="D2111" s="92">
        <v>13.04</v>
      </c>
      <c r="E2111" s="92">
        <v>13.01</v>
      </c>
      <c r="F2111" s="92">
        <v>12.9</v>
      </c>
      <c r="G2111" s="92">
        <v>12.88</v>
      </c>
      <c r="H2111" s="92">
        <v>12.79</v>
      </c>
      <c r="I2111" s="92">
        <v>12.57</v>
      </c>
      <c r="J2111" s="92">
        <v>12.42</v>
      </c>
      <c r="K2111" s="92">
        <v>12.21</v>
      </c>
      <c r="L2111" s="92">
        <v>12.51</v>
      </c>
      <c r="N2111" s="92">
        <f t="shared" ca="1" si="165"/>
        <v>12.772047831854625</v>
      </c>
      <c r="O2111" s="92">
        <f t="shared" si="161"/>
        <v>6.4798750626076415E-2</v>
      </c>
      <c r="P2111" s="92">
        <f t="shared" si="162"/>
        <v>12.867066581188823</v>
      </c>
      <c r="Q2111" s="92">
        <f t="shared" ca="1" si="163"/>
        <v>0.99261535263421175</v>
      </c>
      <c r="R2111" s="92">
        <f t="shared" ca="1" si="164"/>
        <v>12.417618061453989</v>
      </c>
    </row>
    <row r="2112" spans="1:18" x14ac:dyDescent="0.3">
      <c r="A2112" s="107">
        <v>40984.569444444445</v>
      </c>
      <c r="B2112" s="92">
        <v>13.89</v>
      </c>
      <c r="C2112" s="92">
        <v>13.79</v>
      </c>
      <c r="D2112" s="92">
        <v>13.52</v>
      </c>
      <c r="E2112" s="92">
        <v>13.34</v>
      </c>
      <c r="F2112" s="92">
        <v>13.24</v>
      </c>
      <c r="G2112" s="92">
        <v>13.12</v>
      </c>
      <c r="H2112" s="92">
        <v>12.97</v>
      </c>
      <c r="I2112" s="92">
        <v>12.85</v>
      </c>
      <c r="J2112" s="92">
        <v>12.71</v>
      </c>
      <c r="K2112" s="92">
        <v>12.2</v>
      </c>
      <c r="L2112" s="92">
        <v>12.88</v>
      </c>
      <c r="N2112" s="92">
        <f t="shared" ca="1" si="165"/>
        <v>13.078546598502538</v>
      </c>
      <c r="O2112" s="92">
        <f t="shared" si="161"/>
        <v>0.10626008948709484</v>
      </c>
      <c r="P2112" s="92">
        <f t="shared" si="162"/>
        <v>13.098402906850446</v>
      </c>
      <c r="Q2112" s="92">
        <f t="shared" ca="1" si="163"/>
        <v>0.99848406645534449</v>
      </c>
      <c r="R2112" s="92">
        <f t="shared" ca="1" si="164"/>
        <v>12.860474775944837</v>
      </c>
    </row>
    <row r="2113" spans="1:18" x14ac:dyDescent="0.3">
      <c r="A2113" s="107">
        <v>40984.576388888891</v>
      </c>
      <c r="B2113" s="92">
        <v>13.03</v>
      </c>
      <c r="C2113" s="92">
        <v>13.05</v>
      </c>
      <c r="D2113" s="92">
        <v>13.04</v>
      </c>
      <c r="E2113" s="92">
        <v>12.9</v>
      </c>
      <c r="F2113" s="92">
        <v>12.69</v>
      </c>
      <c r="G2113" s="92">
        <v>12.49</v>
      </c>
      <c r="H2113" s="92">
        <v>12.31</v>
      </c>
      <c r="I2113" s="92">
        <v>12.13</v>
      </c>
      <c r="J2113" s="92">
        <v>11.89</v>
      </c>
      <c r="K2113" s="92">
        <v>11.46</v>
      </c>
      <c r="L2113" s="92">
        <v>13.01</v>
      </c>
      <c r="N2113" s="92">
        <f t="shared" ca="1" si="165"/>
        <v>12.446360035340712</v>
      </c>
      <c r="O2113" s="92">
        <f t="shared" si="161"/>
        <v>0.13414567116860088</v>
      </c>
      <c r="P2113" s="92">
        <f t="shared" si="162"/>
        <v>12.46405004929627</v>
      </c>
      <c r="Q2113" s="92">
        <f t="shared" ca="1" si="163"/>
        <v>0.99858071703133466</v>
      </c>
      <c r="R2113" s="92">
        <f t="shared" ca="1" si="164"/>
        <v>12.991535128577663</v>
      </c>
    </row>
    <row r="2114" spans="1:18" x14ac:dyDescent="0.3">
      <c r="A2114" s="107">
        <v>40984.583333333336</v>
      </c>
      <c r="B2114" s="92">
        <v>13.44</v>
      </c>
      <c r="C2114" s="92">
        <v>13.37</v>
      </c>
      <c r="D2114" s="92">
        <v>13.26</v>
      </c>
      <c r="E2114" s="92">
        <v>13.16</v>
      </c>
      <c r="F2114" s="92">
        <v>13.07</v>
      </c>
      <c r="G2114" s="92">
        <v>13.02</v>
      </c>
      <c r="H2114" s="92">
        <v>12.99</v>
      </c>
      <c r="I2114" s="92">
        <v>12.94</v>
      </c>
      <c r="J2114" s="92">
        <v>12.8</v>
      </c>
      <c r="K2114" s="92">
        <v>12.5</v>
      </c>
      <c r="L2114" s="92">
        <v>12.99</v>
      </c>
      <c r="N2114" s="92">
        <f t="shared" ca="1" si="165"/>
        <v>13.014567912761606</v>
      </c>
      <c r="O2114" s="92">
        <f t="shared" si="161"/>
        <v>2.1317158151484262E-2</v>
      </c>
      <c r="P2114" s="92">
        <f t="shared" si="162"/>
        <v>13.015697533375858</v>
      </c>
      <c r="Q2114" s="92">
        <f t="shared" ca="1" si="163"/>
        <v>0.99991321090465146</v>
      </c>
      <c r="R2114" s="92">
        <f t="shared" ca="1" si="164"/>
        <v>12.988872609651423</v>
      </c>
    </row>
    <row r="2115" spans="1:18" x14ac:dyDescent="0.3">
      <c r="A2115" s="107">
        <v>40984.590277777781</v>
      </c>
      <c r="B2115" s="92">
        <v>12.2</v>
      </c>
      <c r="C2115" s="92">
        <v>12.19</v>
      </c>
      <c r="D2115" s="92">
        <v>12.19</v>
      </c>
      <c r="E2115" s="92">
        <v>12.17</v>
      </c>
      <c r="F2115" s="92">
        <v>12.08</v>
      </c>
      <c r="G2115" s="92">
        <v>11.98</v>
      </c>
      <c r="H2115" s="92">
        <v>11.89</v>
      </c>
      <c r="I2115" s="92">
        <v>11.75</v>
      </c>
      <c r="J2115" s="92">
        <v>11.55</v>
      </c>
      <c r="K2115" s="92">
        <v>11.1</v>
      </c>
      <c r="L2115" s="92">
        <v>11.2</v>
      </c>
      <c r="N2115" s="92">
        <f t="shared" ca="1" si="165"/>
        <v>11.903965074314032</v>
      </c>
      <c r="O2115" s="92">
        <f t="shared" ref="O2115:O2178" si="166">LN(G2115/H2115)/LN(97.5/87.5)</f>
        <v>6.9685169470019473E-2</v>
      </c>
      <c r="P2115" s="92">
        <f t="shared" ref="P2115:P2178" si="167">G2115*POWER(96/97.5,O2115)</f>
        <v>11.967063655390765</v>
      </c>
      <c r="Q2115" s="92">
        <f t="shared" ref="Q2115:Q2178" ca="1" si="168">N2115/P2115</f>
        <v>0.9947273129905756</v>
      </c>
      <c r="R2115" s="92">
        <f t="shared" ref="R2115:R2178" ca="1" si="169">L2115*Q2115</f>
        <v>11.140945905494446</v>
      </c>
    </row>
    <row r="2116" spans="1:18" x14ac:dyDescent="0.3">
      <c r="A2116" s="107">
        <v>40984.611111111109</v>
      </c>
      <c r="B2116" s="92">
        <v>11.63</v>
      </c>
      <c r="C2116" s="92">
        <v>11.61</v>
      </c>
      <c r="D2116" s="92">
        <v>11.54</v>
      </c>
      <c r="E2116" s="92">
        <v>11.44</v>
      </c>
      <c r="F2116" s="92">
        <v>11.29</v>
      </c>
      <c r="G2116" s="92">
        <v>11.15</v>
      </c>
      <c r="H2116" s="92">
        <v>11.05</v>
      </c>
      <c r="I2116" s="92">
        <v>10.91</v>
      </c>
      <c r="J2116" s="92">
        <v>10.71</v>
      </c>
      <c r="K2116" s="92">
        <v>10.47</v>
      </c>
      <c r="L2116" s="92">
        <v>10.86</v>
      </c>
      <c r="N2116" s="92">
        <f t="shared" ca="1" si="165"/>
        <v>11.128233429915134</v>
      </c>
      <c r="O2116" s="92">
        <f t="shared" si="166"/>
        <v>8.3252670839040144E-2</v>
      </c>
      <c r="P2116" s="92">
        <f t="shared" si="167"/>
        <v>11.135617255306068</v>
      </c>
      <c r="Q2116" s="92">
        <f t="shared" ca="1" si="168"/>
        <v>0.99933691817690529</v>
      </c>
      <c r="R2116" s="92">
        <f t="shared" ca="1" si="169"/>
        <v>10.852798931401191</v>
      </c>
    </row>
    <row r="2117" spans="1:18" x14ac:dyDescent="0.3">
      <c r="A2117" s="107">
        <v>40984.618055555555</v>
      </c>
      <c r="B2117" s="92">
        <v>10.43</v>
      </c>
      <c r="C2117" s="92">
        <v>10.37</v>
      </c>
      <c r="D2117" s="92">
        <v>10.26</v>
      </c>
      <c r="E2117" s="92">
        <v>10.15</v>
      </c>
      <c r="F2117" s="92">
        <v>10.06</v>
      </c>
      <c r="G2117" s="92">
        <v>9.9499999999999993</v>
      </c>
      <c r="H2117" s="92">
        <v>9.8800000000000008</v>
      </c>
      <c r="I2117" s="92">
        <v>9.83</v>
      </c>
      <c r="J2117" s="92">
        <v>9.77</v>
      </c>
      <c r="K2117" s="92">
        <v>9.58</v>
      </c>
      <c r="L2117" s="92">
        <v>9.32</v>
      </c>
      <c r="N2117" s="92">
        <f t="shared" ca="1" si="165"/>
        <v>9.9729212451582541</v>
      </c>
      <c r="O2117" s="92">
        <f t="shared" si="166"/>
        <v>6.5241710957055082E-2</v>
      </c>
      <c r="P2117" s="92">
        <f t="shared" si="167"/>
        <v>9.9399404679816978</v>
      </c>
      <c r="Q2117" s="92">
        <f t="shared" ca="1" si="168"/>
        <v>1.0033180055034328</v>
      </c>
      <c r="R2117" s="92">
        <f t="shared" ca="1" si="169"/>
        <v>9.3509238112919935</v>
      </c>
    </row>
    <row r="2118" spans="1:18" x14ac:dyDescent="0.3">
      <c r="A2118" s="107">
        <v>40984.631944444445</v>
      </c>
      <c r="B2118" s="92">
        <v>13.48</v>
      </c>
      <c r="C2118" s="92">
        <v>13.46</v>
      </c>
      <c r="D2118" s="92">
        <v>13.41</v>
      </c>
      <c r="E2118" s="92">
        <v>13.28</v>
      </c>
      <c r="F2118" s="92">
        <v>13.05</v>
      </c>
      <c r="G2118" s="92">
        <v>12.76</v>
      </c>
      <c r="H2118" s="92">
        <v>12.59</v>
      </c>
      <c r="I2118" s="92">
        <v>12.52</v>
      </c>
      <c r="J2118" s="92">
        <v>12.36</v>
      </c>
      <c r="K2118" s="92">
        <v>11.88</v>
      </c>
      <c r="L2118" s="92">
        <v>12.72</v>
      </c>
      <c r="N2118" s="92">
        <f t="shared" ca="1" si="165"/>
        <v>12.809866160034042</v>
      </c>
      <c r="O2118" s="92">
        <f t="shared" si="166"/>
        <v>0.12394404921506819</v>
      </c>
      <c r="P2118" s="92">
        <f t="shared" si="167"/>
        <v>12.735503269460271</v>
      </c>
      <c r="Q2118" s="92">
        <f t="shared" ca="1" si="168"/>
        <v>1.0058390225341227</v>
      </c>
      <c r="R2118" s="92">
        <f t="shared" ca="1" si="169"/>
        <v>12.794272366634042</v>
      </c>
    </row>
    <row r="2119" spans="1:18" x14ac:dyDescent="0.3">
      <c r="A2119" s="107">
        <v>40984.638888888891</v>
      </c>
      <c r="B2119" s="92">
        <v>13.68</v>
      </c>
      <c r="C2119" s="92">
        <v>13.64</v>
      </c>
      <c r="D2119" s="92">
        <v>13.61</v>
      </c>
      <c r="E2119" s="92">
        <v>13.62</v>
      </c>
      <c r="F2119" s="92">
        <v>13.59</v>
      </c>
      <c r="G2119" s="92">
        <v>13.48</v>
      </c>
      <c r="H2119" s="92">
        <v>13.29</v>
      </c>
      <c r="I2119" s="92">
        <v>13.07</v>
      </c>
      <c r="J2119" s="92">
        <v>12.83</v>
      </c>
      <c r="K2119" s="92">
        <v>12.33</v>
      </c>
      <c r="L2119" s="92">
        <v>13.48</v>
      </c>
      <c r="N2119" s="92">
        <f t="shared" ca="1" si="165"/>
        <v>13.30878457013649</v>
      </c>
      <c r="O2119" s="92">
        <f t="shared" si="166"/>
        <v>0.13117791824566699</v>
      </c>
      <c r="P2119" s="92">
        <f t="shared" si="167"/>
        <v>13.452612143047832</v>
      </c>
      <c r="Q2119" s="92">
        <f t="shared" ca="1" si="168"/>
        <v>0.98930857655138227</v>
      </c>
      <c r="R2119" s="92">
        <f t="shared" ca="1" si="169"/>
        <v>13.335879611912633</v>
      </c>
    </row>
    <row r="2120" spans="1:18" x14ac:dyDescent="0.3">
      <c r="A2120" s="107">
        <v>40984.645833333336</v>
      </c>
      <c r="B2120" s="92">
        <v>11.51</v>
      </c>
      <c r="C2120" s="92">
        <v>11.46</v>
      </c>
      <c r="D2120" s="92">
        <v>11.33</v>
      </c>
      <c r="E2120" s="92">
        <v>11.25</v>
      </c>
      <c r="F2120" s="92">
        <v>11.21</v>
      </c>
      <c r="G2120" s="92">
        <v>11.17</v>
      </c>
      <c r="H2120" s="92">
        <v>11.12</v>
      </c>
      <c r="I2120" s="92">
        <v>11.1</v>
      </c>
      <c r="J2120" s="92">
        <v>11</v>
      </c>
      <c r="K2120" s="92">
        <v>10.57</v>
      </c>
      <c r="L2120" s="92">
        <v>11.36</v>
      </c>
      <c r="N2120" s="92">
        <f t="shared" ca="1" si="165"/>
        <v>11.145799105563384</v>
      </c>
      <c r="O2120" s="92">
        <f t="shared" si="166"/>
        <v>4.1458050517301996E-2</v>
      </c>
      <c r="P2120" s="92">
        <f t="shared" si="167"/>
        <v>11.162822528686471</v>
      </c>
      <c r="Q2120" s="92">
        <f t="shared" ca="1" si="168"/>
        <v>0.99847498936050094</v>
      </c>
      <c r="R2120" s="92">
        <f t="shared" ca="1" si="169"/>
        <v>11.342675879135291</v>
      </c>
    </row>
    <row r="2121" spans="1:18" x14ac:dyDescent="0.3">
      <c r="A2121" s="107">
        <v>40984.652777777781</v>
      </c>
      <c r="B2121" s="92">
        <v>12.72</v>
      </c>
      <c r="C2121" s="92">
        <v>12.72</v>
      </c>
      <c r="D2121" s="92">
        <v>12.71</v>
      </c>
      <c r="E2121" s="92">
        <v>12.62</v>
      </c>
      <c r="F2121" s="92">
        <v>12.53</v>
      </c>
      <c r="G2121" s="92">
        <v>12.54</v>
      </c>
      <c r="H2121" s="92">
        <v>12.54</v>
      </c>
      <c r="I2121" s="92">
        <v>12.43</v>
      </c>
      <c r="J2121" s="92">
        <v>12.24</v>
      </c>
      <c r="K2121" s="92">
        <v>11.75</v>
      </c>
      <c r="L2121" s="92">
        <v>12.48</v>
      </c>
      <c r="N2121" s="92">
        <f t="shared" ca="1" si="165"/>
        <v>12.479545538513948</v>
      </c>
      <c r="O2121" s="92">
        <f t="shared" si="166"/>
        <v>0</v>
      </c>
      <c r="P2121" s="92">
        <f t="shared" si="167"/>
        <v>12.54</v>
      </c>
      <c r="Q2121" s="92">
        <f t="shared" ca="1" si="168"/>
        <v>0.99517907005693373</v>
      </c>
      <c r="R2121" s="92">
        <f t="shared" ca="1" si="169"/>
        <v>12.419834794310534</v>
      </c>
    </row>
    <row r="2122" spans="1:18" x14ac:dyDescent="0.3">
      <c r="A2122" s="107">
        <v>40984.659722222219</v>
      </c>
      <c r="B2122" s="92">
        <v>10.66</v>
      </c>
      <c r="C2122" s="92">
        <v>10.66</v>
      </c>
      <c r="D2122" s="92">
        <v>10.68</v>
      </c>
      <c r="E2122" s="92">
        <v>10.67</v>
      </c>
      <c r="F2122" s="92">
        <v>10.62</v>
      </c>
      <c r="G2122" s="92">
        <v>10.57</v>
      </c>
      <c r="H2122" s="92">
        <v>10.51</v>
      </c>
      <c r="I2122" s="92">
        <v>10.39</v>
      </c>
      <c r="J2122" s="92">
        <v>10.24</v>
      </c>
      <c r="K2122" s="92">
        <v>9.98</v>
      </c>
      <c r="L2122" s="92">
        <v>10.48</v>
      </c>
      <c r="N2122" s="92">
        <f t="shared" ca="1" si="165"/>
        <v>10.499042443617544</v>
      </c>
      <c r="O2122" s="92">
        <f t="shared" si="166"/>
        <v>5.2605363847914137E-2</v>
      </c>
      <c r="P2122" s="92">
        <f t="shared" si="167"/>
        <v>10.561382587011231</v>
      </c>
      <c r="Q2122" s="92">
        <f t="shared" ca="1" si="168"/>
        <v>0.99409735014520206</v>
      </c>
      <c r="R2122" s="92">
        <f t="shared" ca="1" si="169"/>
        <v>10.418140229521718</v>
      </c>
    </row>
    <row r="2123" spans="1:18" x14ac:dyDescent="0.3">
      <c r="A2123" s="107">
        <v>40984.701388888891</v>
      </c>
      <c r="B2123" s="92">
        <v>9.67</v>
      </c>
      <c r="C2123" s="92">
        <v>9.57</v>
      </c>
      <c r="D2123" s="92">
        <v>9.3800000000000008</v>
      </c>
      <c r="E2123" s="92">
        <v>9.18</v>
      </c>
      <c r="F2123" s="92">
        <v>9.01</v>
      </c>
      <c r="G2123" s="92">
        <v>8.8699999999999992</v>
      </c>
      <c r="H2123" s="92">
        <v>8.7200000000000006</v>
      </c>
      <c r="I2123" s="92">
        <v>8.51</v>
      </c>
      <c r="J2123" s="92">
        <v>8.25</v>
      </c>
      <c r="K2123" s="92">
        <v>7.83</v>
      </c>
      <c r="L2123" s="92">
        <v>7.74</v>
      </c>
      <c r="N2123" s="92">
        <f t="shared" ca="1" si="165"/>
        <v>8.8094912099005001</v>
      </c>
      <c r="O2123" s="92">
        <f t="shared" si="166"/>
        <v>0.15761014162226258</v>
      </c>
      <c r="P2123" s="92">
        <f t="shared" si="167"/>
        <v>8.8483515778924922</v>
      </c>
      <c r="Q2123" s="92">
        <f t="shared" ca="1" si="168"/>
        <v>0.99560817993612682</v>
      </c>
      <c r="R2123" s="92">
        <f t="shared" ca="1" si="169"/>
        <v>7.7060073127056219</v>
      </c>
    </row>
    <row r="2124" spans="1:18" x14ac:dyDescent="0.3">
      <c r="A2124" s="107">
        <v>40984.708333333336</v>
      </c>
      <c r="B2124" s="92">
        <v>10.01</v>
      </c>
      <c r="C2124" s="92">
        <v>9.9600000000000009</v>
      </c>
      <c r="D2124" s="92">
        <v>9.89</v>
      </c>
      <c r="E2124" s="92">
        <v>9.81</v>
      </c>
      <c r="F2124" s="92">
        <v>9.68</v>
      </c>
      <c r="G2124" s="92">
        <v>9.4700000000000006</v>
      </c>
      <c r="H2124" s="92">
        <v>9.2200000000000006</v>
      </c>
      <c r="I2124" s="92">
        <v>8.9499999999999993</v>
      </c>
      <c r="J2124" s="92">
        <v>8.64</v>
      </c>
      <c r="K2124" s="92">
        <v>8.17</v>
      </c>
      <c r="L2124" s="92">
        <v>8.9600000000000009</v>
      </c>
      <c r="N2124" s="92">
        <f t="shared" ca="1" si="165"/>
        <v>9.3281518885622887</v>
      </c>
      <c r="O2124" s="92">
        <f t="shared" si="166"/>
        <v>0.24723208013513626</v>
      </c>
      <c r="P2124" s="92">
        <f t="shared" si="167"/>
        <v>9.4337697193217824</v>
      </c>
      <c r="Q2124" s="92">
        <f t="shared" ca="1" si="168"/>
        <v>0.98880428143765553</v>
      </c>
      <c r="R2124" s="92">
        <f t="shared" ca="1" si="169"/>
        <v>8.8596863616813941</v>
      </c>
    </row>
    <row r="2125" spans="1:18" x14ac:dyDescent="0.3">
      <c r="A2125" s="107">
        <v>40985.0625</v>
      </c>
      <c r="B2125" s="92">
        <v>14.18</v>
      </c>
      <c r="C2125" s="92">
        <v>14.07</v>
      </c>
      <c r="D2125" s="92">
        <v>13.84</v>
      </c>
      <c r="E2125" s="92">
        <v>13.55</v>
      </c>
      <c r="F2125" s="92">
        <v>13.16</v>
      </c>
      <c r="G2125" s="92">
        <v>12.75</v>
      </c>
      <c r="H2125" s="92">
        <v>12.33</v>
      </c>
      <c r="I2125" s="92">
        <v>11.82</v>
      </c>
      <c r="J2125" s="92">
        <v>11.31</v>
      </c>
      <c r="K2125" s="92">
        <v>10.66</v>
      </c>
      <c r="L2125" s="92">
        <v>12.09</v>
      </c>
      <c r="N2125" s="92">
        <f t="shared" ca="1" si="165"/>
        <v>12.601785136700766</v>
      </c>
      <c r="O2125" s="92">
        <f t="shared" si="166"/>
        <v>0.30953557762218986</v>
      </c>
      <c r="P2125" s="92">
        <f t="shared" si="167"/>
        <v>12.688958099147285</v>
      </c>
      <c r="Q2125" s="92">
        <f t="shared" ca="1" si="168"/>
        <v>0.99313001416149549</v>
      </c>
      <c r="R2125" s="92">
        <f t="shared" ca="1" si="169"/>
        <v>12.006941871212481</v>
      </c>
    </row>
    <row r="2126" spans="1:18" x14ac:dyDescent="0.3">
      <c r="A2126" s="107">
        <v>40985.069444444445</v>
      </c>
      <c r="B2126" s="92">
        <v>12.85</v>
      </c>
      <c r="C2126" s="92">
        <v>12.67</v>
      </c>
      <c r="D2126" s="92">
        <v>12.47</v>
      </c>
      <c r="E2126" s="92">
        <v>12.28</v>
      </c>
      <c r="F2126" s="92">
        <v>11.99</v>
      </c>
      <c r="G2126" s="92">
        <v>11.63</v>
      </c>
      <c r="H2126" s="92">
        <v>11.25</v>
      </c>
      <c r="I2126" s="92">
        <v>10.84</v>
      </c>
      <c r="J2126" s="92">
        <v>10.38</v>
      </c>
      <c r="K2126" s="92">
        <v>9.5399999999999991</v>
      </c>
      <c r="L2126" s="92">
        <v>11.32</v>
      </c>
      <c r="N2126" s="92">
        <f t="shared" ca="1" si="165"/>
        <v>11.46642527009733</v>
      </c>
      <c r="O2126" s="92">
        <f t="shared" si="166"/>
        <v>0.30698398903046065</v>
      </c>
      <c r="P2126" s="92">
        <f t="shared" si="167"/>
        <v>11.574778103922705</v>
      </c>
      <c r="Q2126" s="92">
        <f t="shared" ca="1" si="168"/>
        <v>0.99063888457709148</v>
      </c>
      <c r="R2126" s="92">
        <f t="shared" ca="1" si="169"/>
        <v>11.214032173412676</v>
      </c>
    </row>
    <row r="2127" spans="1:18" x14ac:dyDescent="0.3">
      <c r="A2127" s="107">
        <v>40985.076388888891</v>
      </c>
      <c r="B2127" s="92">
        <v>13.45</v>
      </c>
      <c r="C2127" s="92">
        <v>13.24</v>
      </c>
      <c r="D2127" s="92">
        <v>12.86</v>
      </c>
      <c r="E2127" s="92">
        <v>12.51</v>
      </c>
      <c r="F2127" s="92">
        <v>12.18</v>
      </c>
      <c r="G2127" s="92">
        <v>11.79</v>
      </c>
      <c r="H2127" s="92">
        <v>11.34</v>
      </c>
      <c r="I2127" s="92">
        <v>10.82</v>
      </c>
      <c r="J2127" s="92">
        <v>10.23</v>
      </c>
      <c r="K2127" s="92">
        <v>9.48</v>
      </c>
      <c r="L2127" s="92">
        <v>11.43</v>
      </c>
      <c r="N2127" s="92">
        <f t="shared" ca="1" si="165"/>
        <v>11.596857935747177</v>
      </c>
      <c r="O2127" s="92">
        <f t="shared" si="166"/>
        <v>0.35961673739070488</v>
      </c>
      <c r="P2127" s="92">
        <f t="shared" si="167"/>
        <v>11.724447006218002</v>
      </c>
      <c r="Q2127" s="92">
        <f t="shared" ca="1" si="168"/>
        <v>0.98911768969545788</v>
      </c>
      <c r="R2127" s="92">
        <f t="shared" ca="1" si="169"/>
        <v>11.305615193219083</v>
      </c>
    </row>
    <row r="2128" spans="1:18" x14ac:dyDescent="0.3">
      <c r="A2128" s="107">
        <v>40985.083333333336</v>
      </c>
      <c r="B2128" s="92">
        <v>13.23</v>
      </c>
      <c r="C2128" s="92">
        <v>13</v>
      </c>
      <c r="D2128" s="92">
        <v>12.72</v>
      </c>
      <c r="E2128" s="92">
        <v>12.47</v>
      </c>
      <c r="F2128" s="92">
        <v>12.3</v>
      </c>
      <c r="G2128" s="92">
        <v>12.04</v>
      </c>
      <c r="H2128" s="92">
        <v>11.65</v>
      </c>
      <c r="I2128" s="92">
        <v>11.22</v>
      </c>
      <c r="J2128" s="92">
        <v>10.75</v>
      </c>
      <c r="K2128" s="92">
        <v>9.86</v>
      </c>
      <c r="L2128" s="92">
        <v>11.95</v>
      </c>
      <c r="N2128" s="92">
        <f t="shared" ca="1" si="165"/>
        <v>11.800491994325261</v>
      </c>
      <c r="O2128" s="92">
        <f t="shared" si="166"/>
        <v>0.30428952130583942</v>
      </c>
      <c r="P2128" s="92">
        <f t="shared" si="167"/>
        <v>11.983331929874938</v>
      </c>
      <c r="Q2128" s="92">
        <f t="shared" ca="1" si="168"/>
        <v>0.98474214545506755</v>
      </c>
      <c r="R2128" s="92">
        <f t="shared" ca="1" si="169"/>
        <v>11.767668638188056</v>
      </c>
    </row>
    <row r="2129" spans="1:18" x14ac:dyDescent="0.3">
      <c r="A2129" s="107">
        <v>40985.090277777781</v>
      </c>
      <c r="B2129" s="92">
        <v>12.44</v>
      </c>
      <c r="C2129" s="92">
        <v>12.16</v>
      </c>
      <c r="D2129" s="92">
        <v>11.76</v>
      </c>
      <c r="E2129" s="92">
        <v>11.42</v>
      </c>
      <c r="F2129" s="92">
        <v>11.18</v>
      </c>
      <c r="G2129" s="92">
        <v>11.01</v>
      </c>
      <c r="H2129" s="92">
        <v>10.76</v>
      </c>
      <c r="I2129" s="92">
        <v>10.37</v>
      </c>
      <c r="J2129" s="92">
        <v>9.9</v>
      </c>
      <c r="K2129" s="92">
        <v>9.0500000000000007</v>
      </c>
      <c r="L2129" s="92">
        <v>11.14</v>
      </c>
      <c r="N2129" s="92">
        <f t="shared" ca="1" si="165"/>
        <v>10.849474943798194</v>
      </c>
      <c r="O2129" s="92">
        <f t="shared" si="166"/>
        <v>0.2122505790498585</v>
      </c>
      <c r="P2129" s="92">
        <f t="shared" si="167"/>
        <v>10.973828143324299</v>
      </c>
      <c r="Q2129" s="92">
        <f t="shared" ca="1" si="168"/>
        <v>0.98866820239008824</v>
      </c>
      <c r="R2129" s="92">
        <f t="shared" ca="1" si="169"/>
        <v>11.013763774625584</v>
      </c>
    </row>
    <row r="2130" spans="1:18" x14ac:dyDescent="0.3">
      <c r="A2130" s="107">
        <v>40985.486111111109</v>
      </c>
      <c r="B2130" s="92">
        <v>16.88</v>
      </c>
      <c r="C2130" s="92">
        <v>16.87</v>
      </c>
      <c r="D2130" s="92">
        <v>16.75</v>
      </c>
      <c r="E2130" s="92">
        <v>16.579999999999998</v>
      </c>
      <c r="F2130" s="92">
        <v>16.489999999999998</v>
      </c>
      <c r="G2130" s="92">
        <v>16.34</v>
      </c>
      <c r="H2130" s="92">
        <v>16.13</v>
      </c>
      <c r="I2130" s="92">
        <v>15.9</v>
      </c>
      <c r="J2130" s="92">
        <v>15.61</v>
      </c>
      <c r="K2130" s="92">
        <v>15.06</v>
      </c>
      <c r="L2130" s="92">
        <v>16.53</v>
      </c>
      <c r="N2130" s="92">
        <f t="shared" ca="1" si="165"/>
        <v>16.208493557027715</v>
      </c>
      <c r="O2130" s="92">
        <f t="shared" si="166"/>
        <v>0.11953395073034245</v>
      </c>
      <c r="P2130" s="92">
        <f t="shared" si="167"/>
        <v>16.309745502856583</v>
      </c>
      <c r="Q2130" s="92">
        <f t="shared" ca="1" si="168"/>
        <v>0.99379193588206916</v>
      </c>
      <c r="R2130" s="92">
        <f t="shared" ca="1" si="169"/>
        <v>16.427380700130605</v>
      </c>
    </row>
    <row r="2131" spans="1:18" x14ac:dyDescent="0.3">
      <c r="A2131" s="107">
        <v>40985.493055555555</v>
      </c>
      <c r="B2131" s="92">
        <v>17.97</v>
      </c>
      <c r="C2131" s="92">
        <v>17.95</v>
      </c>
      <c r="D2131" s="92">
        <v>17.91</v>
      </c>
      <c r="E2131" s="92">
        <v>17.809999999999999</v>
      </c>
      <c r="F2131" s="92">
        <v>17.64</v>
      </c>
      <c r="G2131" s="92">
        <v>17.41</v>
      </c>
      <c r="H2131" s="92">
        <v>17.170000000000002</v>
      </c>
      <c r="I2131" s="92">
        <v>16.98</v>
      </c>
      <c r="J2131" s="92">
        <v>16.850000000000001</v>
      </c>
      <c r="K2131" s="92">
        <v>16.3</v>
      </c>
      <c r="L2131" s="92">
        <v>17.760000000000002</v>
      </c>
      <c r="N2131" s="92">
        <f t="shared" ca="1" si="165"/>
        <v>17.347018369951012</v>
      </c>
      <c r="O2131" s="92">
        <f t="shared" si="166"/>
        <v>0.12827482720272534</v>
      </c>
      <c r="P2131" s="92">
        <f t="shared" si="167"/>
        <v>17.375409455046817</v>
      </c>
      <c r="Q2131" s="92">
        <f t="shared" ca="1" si="168"/>
        <v>0.99836601921990631</v>
      </c>
      <c r="R2131" s="92">
        <f t="shared" ca="1" si="169"/>
        <v>17.730980501345538</v>
      </c>
    </row>
    <row r="2132" spans="1:18" x14ac:dyDescent="0.3">
      <c r="A2132" s="107">
        <v>40985.5</v>
      </c>
      <c r="B2132" s="92">
        <v>17.93</v>
      </c>
      <c r="C2132" s="92">
        <v>17.940000000000001</v>
      </c>
      <c r="D2132" s="92">
        <v>17.86</v>
      </c>
      <c r="E2132" s="92">
        <v>17.88</v>
      </c>
      <c r="F2132" s="92">
        <v>17.940000000000001</v>
      </c>
      <c r="G2132" s="92">
        <v>17.88</v>
      </c>
      <c r="H2132" s="92">
        <v>17.68</v>
      </c>
      <c r="I2132" s="92">
        <v>17.45</v>
      </c>
      <c r="J2132" s="92">
        <v>17.21</v>
      </c>
      <c r="K2132" s="92">
        <v>16.670000000000002</v>
      </c>
      <c r="L2132" s="92">
        <v>18.02</v>
      </c>
      <c r="N2132" s="92">
        <f t="shared" ca="1" si="165"/>
        <v>17.655099750213328</v>
      </c>
      <c r="O2132" s="92">
        <f t="shared" si="166"/>
        <v>0.10394917212352008</v>
      </c>
      <c r="P2132" s="92">
        <f t="shared" si="167"/>
        <v>17.851206953645832</v>
      </c>
      <c r="Q2132" s="92">
        <f t="shared" ca="1" si="168"/>
        <v>0.98901434485960893</v>
      </c>
      <c r="R2132" s="92">
        <f t="shared" ca="1" si="169"/>
        <v>17.822038494370151</v>
      </c>
    </row>
    <row r="2133" spans="1:18" x14ac:dyDescent="0.3">
      <c r="A2133" s="107">
        <v>40985.506944444445</v>
      </c>
      <c r="B2133" s="92">
        <v>18.07</v>
      </c>
      <c r="C2133" s="92">
        <v>18.03</v>
      </c>
      <c r="D2133" s="92">
        <v>18.010000000000002</v>
      </c>
      <c r="E2133" s="92">
        <v>17.989999999999998</v>
      </c>
      <c r="F2133" s="92">
        <v>17.96</v>
      </c>
      <c r="G2133" s="92">
        <v>17.88</v>
      </c>
      <c r="H2133" s="92">
        <v>17.79</v>
      </c>
      <c r="I2133" s="92">
        <v>17.68</v>
      </c>
      <c r="J2133" s="92">
        <v>17.420000000000002</v>
      </c>
      <c r="K2133" s="92">
        <v>16.96</v>
      </c>
      <c r="L2133" s="92">
        <v>18.420000000000002</v>
      </c>
      <c r="N2133" s="92">
        <f t="shared" ca="1" si="165"/>
        <v>17.77827660213838</v>
      </c>
      <c r="O2133" s="92">
        <f t="shared" si="166"/>
        <v>4.6632482274762986E-2</v>
      </c>
      <c r="P2133" s="92">
        <f t="shared" si="167"/>
        <v>17.867077455230117</v>
      </c>
      <c r="Q2133" s="92">
        <f t="shared" ca="1" si="168"/>
        <v>0.99502991727022805</v>
      </c>
      <c r="R2133" s="92">
        <f t="shared" ca="1" si="169"/>
        <v>18.328451076117602</v>
      </c>
    </row>
    <row r="2134" spans="1:18" x14ac:dyDescent="0.3">
      <c r="A2134" s="107">
        <v>40985.513888888891</v>
      </c>
      <c r="B2134" s="92">
        <v>14.74</v>
      </c>
      <c r="C2134" s="92">
        <v>14.7</v>
      </c>
      <c r="D2134" s="92">
        <v>14.56</v>
      </c>
      <c r="E2134" s="92">
        <v>14.45</v>
      </c>
      <c r="F2134" s="92">
        <v>14.4</v>
      </c>
      <c r="G2134" s="92">
        <v>14.31</v>
      </c>
      <c r="H2134" s="92">
        <v>14.15</v>
      </c>
      <c r="I2134" s="92">
        <v>13.92</v>
      </c>
      <c r="J2134" s="92">
        <v>13.71</v>
      </c>
      <c r="K2134" s="92">
        <v>13.41</v>
      </c>
      <c r="L2134" s="92">
        <v>14.29</v>
      </c>
      <c r="N2134" s="92">
        <f t="shared" ca="1" si="165"/>
        <v>14.185393297287911</v>
      </c>
      <c r="O2134" s="92">
        <f t="shared" si="166"/>
        <v>0.10390534161209686</v>
      </c>
      <c r="P2134" s="92">
        <f t="shared" si="167"/>
        <v>14.286965609616551</v>
      </c>
      <c r="Q2134" s="92">
        <f t="shared" ca="1" si="168"/>
        <v>0.99289056087177308</v>
      </c>
      <c r="R2134" s="92">
        <f t="shared" ca="1" si="169"/>
        <v>14.188406114857637</v>
      </c>
    </row>
    <row r="2135" spans="1:18" x14ac:dyDescent="0.3">
      <c r="A2135" s="107">
        <v>40985.520833333336</v>
      </c>
      <c r="B2135" s="92">
        <v>15.8</v>
      </c>
      <c r="C2135" s="92">
        <v>15.75</v>
      </c>
      <c r="D2135" s="92">
        <v>15.57</v>
      </c>
      <c r="E2135" s="92">
        <v>15.53</v>
      </c>
      <c r="F2135" s="92">
        <v>15.48</v>
      </c>
      <c r="G2135" s="92">
        <v>15.42</v>
      </c>
      <c r="H2135" s="92">
        <v>15.3</v>
      </c>
      <c r="I2135" s="92">
        <v>15.13</v>
      </c>
      <c r="J2135" s="92">
        <v>14.95</v>
      </c>
      <c r="K2135" s="92">
        <v>14.64</v>
      </c>
      <c r="L2135" s="92">
        <v>15.56</v>
      </c>
      <c r="N2135" s="92">
        <f t="shared" ca="1" si="165"/>
        <v>15.316408173260982</v>
      </c>
      <c r="O2135" s="92">
        <f t="shared" si="166"/>
        <v>7.2195554400745696E-2</v>
      </c>
      <c r="P2135" s="92">
        <f t="shared" si="167"/>
        <v>15.402749536169473</v>
      </c>
      <c r="Q2135" s="92">
        <f t="shared" ca="1" si="168"/>
        <v>0.99439441882076052</v>
      </c>
      <c r="R2135" s="92">
        <f t="shared" ca="1" si="169"/>
        <v>15.472777156851034</v>
      </c>
    </row>
    <row r="2136" spans="1:18" x14ac:dyDescent="0.3">
      <c r="A2136" s="107">
        <v>40985.527777777781</v>
      </c>
      <c r="B2136" s="92">
        <v>15.23</v>
      </c>
      <c r="C2136" s="92">
        <v>15.24</v>
      </c>
      <c r="D2136" s="92">
        <v>15.21</v>
      </c>
      <c r="E2136" s="92">
        <v>15.25</v>
      </c>
      <c r="F2136" s="92">
        <v>15.29</v>
      </c>
      <c r="G2136" s="92">
        <v>15.22</v>
      </c>
      <c r="H2136" s="92">
        <v>15.14</v>
      </c>
      <c r="I2136" s="92">
        <v>14.99</v>
      </c>
      <c r="J2136" s="92">
        <v>14.73</v>
      </c>
      <c r="K2136" s="92">
        <v>14.49</v>
      </c>
      <c r="L2136" s="92">
        <v>15.14</v>
      </c>
      <c r="N2136" s="92">
        <f t="shared" ca="1" si="165"/>
        <v>15.090231785669317</v>
      </c>
      <c r="O2136" s="92">
        <f t="shared" si="166"/>
        <v>4.8700950456063617E-2</v>
      </c>
      <c r="P2136" s="92">
        <f t="shared" si="167"/>
        <v>15.208512193185294</v>
      </c>
      <c r="Q2136" s="92">
        <f t="shared" ca="1" si="168"/>
        <v>0.99222274960143853</v>
      </c>
      <c r="R2136" s="92">
        <f t="shared" ca="1" si="169"/>
        <v>15.02225242896578</v>
      </c>
    </row>
    <row r="2137" spans="1:18" x14ac:dyDescent="0.3">
      <c r="A2137" s="107">
        <v>40985.534722222219</v>
      </c>
      <c r="B2137" s="92">
        <v>13.73</v>
      </c>
      <c r="C2137" s="92">
        <v>13.75</v>
      </c>
      <c r="D2137" s="92">
        <v>13.57</v>
      </c>
      <c r="E2137" s="92">
        <v>13.57</v>
      </c>
      <c r="F2137" s="92">
        <v>13.58</v>
      </c>
      <c r="G2137" s="92">
        <v>13.56</v>
      </c>
      <c r="H2137" s="92">
        <v>13.48</v>
      </c>
      <c r="I2137" s="92">
        <v>13.36</v>
      </c>
      <c r="J2137" s="92">
        <v>13.14</v>
      </c>
      <c r="K2137" s="92">
        <v>12.84</v>
      </c>
      <c r="L2137" s="92">
        <v>13.56</v>
      </c>
      <c r="N2137" s="92">
        <f t="shared" ca="1" si="165"/>
        <v>13.444640188405753</v>
      </c>
      <c r="O2137" s="92">
        <f t="shared" si="166"/>
        <v>5.4680538009722009E-2</v>
      </c>
      <c r="P2137" s="92">
        <f t="shared" si="167"/>
        <v>13.548509011925708</v>
      </c>
      <c r="Q2137" s="92">
        <f t="shared" ca="1" si="168"/>
        <v>0.99233356058378619</v>
      </c>
      <c r="R2137" s="92">
        <f t="shared" ca="1" si="169"/>
        <v>13.456043081516141</v>
      </c>
    </row>
    <row r="2138" spans="1:18" x14ac:dyDescent="0.3">
      <c r="A2138" s="107">
        <v>40985.541666666664</v>
      </c>
      <c r="B2138" s="92">
        <v>14.92</v>
      </c>
      <c r="C2138" s="92">
        <v>14.99</v>
      </c>
      <c r="D2138" s="92">
        <v>14.92</v>
      </c>
      <c r="E2138" s="92">
        <v>14.85</v>
      </c>
      <c r="F2138" s="92">
        <v>14.83</v>
      </c>
      <c r="G2138" s="92">
        <v>14.86</v>
      </c>
      <c r="H2138" s="92">
        <v>14.92</v>
      </c>
      <c r="I2138" s="92">
        <v>14.97</v>
      </c>
      <c r="J2138" s="92">
        <v>14.98</v>
      </c>
      <c r="K2138" s="92">
        <v>14.71</v>
      </c>
      <c r="L2138" s="92">
        <v>15.13</v>
      </c>
      <c r="N2138" s="92">
        <f t="shared" ca="1" si="165"/>
        <v>14.897311291598982</v>
      </c>
      <c r="O2138" s="92">
        <f t="shared" si="166"/>
        <v>-3.7237057615255614E-2</v>
      </c>
      <c r="P2138" s="92">
        <f t="shared" si="167"/>
        <v>14.868581605041426</v>
      </c>
      <c r="Q2138" s="92">
        <f t="shared" ca="1" si="168"/>
        <v>1.0019322412399994</v>
      </c>
      <c r="R2138" s="92">
        <f t="shared" ca="1" si="169"/>
        <v>15.159234809961191</v>
      </c>
    </row>
    <row r="2139" spans="1:18" x14ac:dyDescent="0.3">
      <c r="A2139" s="107">
        <v>40985.548611111109</v>
      </c>
      <c r="B2139" s="92">
        <v>13.54</v>
      </c>
      <c r="C2139" s="92">
        <v>13.48</v>
      </c>
      <c r="D2139" s="92">
        <v>13.44</v>
      </c>
      <c r="E2139" s="92">
        <v>13.49</v>
      </c>
      <c r="F2139" s="92">
        <v>13.49</v>
      </c>
      <c r="G2139" s="92">
        <v>13.54</v>
      </c>
      <c r="H2139" s="92">
        <v>13.53</v>
      </c>
      <c r="I2139" s="92">
        <v>13.5</v>
      </c>
      <c r="J2139" s="92">
        <v>13.33</v>
      </c>
      <c r="K2139" s="92">
        <v>12.98</v>
      </c>
      <c r="L2139" s="92">
        <v>14</v>
      </c>
      <c r="N2139" s="92">
        <f t="shared" ca="1" si="165"/>
        <v>13.450846113828554</v>
      </c>
      <c r="O2139" s="92">
        <f t="shared" si="166"/>
        <v>6.8274727603614468E-3</v>
      </c>
      <c r="P2139" s="92">
        <f t="shared" si="167"/>
        <v>13.538566807127962</v>
      </c>
      <c r="Q2139" s="92">
        <f t="shared" ca="1" si="168"/>
        <v>0.99352068098868307</v>
      </c>
      <c r="R2139" s="92">
        <f t="shared" ca="1" si="169"/>
        <v>13.909289533841562</v>
      </c>
    </row>
    <row r="2140" spans="1:18" x14ac:dyDescent="0.3">
      <c r="A2140" s="107">
        <v>40985.555555555555</v>
      </c>
      <c r="B2140" s="92">
        <v>14.46</v>
      </c>
      <c r="C2140" s="92">
        <v>14.39</v>
      </c>
      <c r="D2140" s="92">
        <v>14.21</v>
      </c>
      <c r="E2140" s="92">
        <v>14.08</v>
      </c>
      <c r="F2140" s="92">
        <v>13.93</v>
      </c>
      <c r="G2140" s="92">
        <v>13.81</v>
      </c>
      <c r="H2140" s="92">
        <v>13.67</v>
      </c>
      <c r="I2140" s="92">
        <v>13.49</v>
      </c>
      <c r="J2140" s="92">
        <v>13.2</v>
      </c>
      <c r="K2140" s="92">
        <v>13.01</v>
      </c>
      <c r="L2140" s="92">
        <v>13.91</v>
      </c>
      <c r="N2140" s="92">
        <f t="shared" ca="1" si="165"/>
        <v>13.745375231459033</v>
      </c>
      <c r="O2140" s="92">
        <f t="shared" si="166"/>
        <v>9.4159312060663372E-2</v>
      </c>
      <c r="P2140" s="92">
        <f t="shared" si="167"/>
        <v>13.789853993324488</v>
      </c>
      <c r="Q2140" s="92">
        <f t="shared" ca="1" si="168"/>
        <v>0.99677452989081772</v>
      </c>
      <c r="R2140" s="92">
        <f t="shared" ca="1" si="169"/>
        <v>13.865133710781274</v>
      </c>
    </row>
    <row r="2141" spans="1:18" x14ac:dyDescent="0.3">
      <c r="A2141" s="107">
        <v>40985.5625</v>
      </c>
      <c r="B2141" s="92">
        <v>13.21</v>
      </c>
      <c r="C2141" s="92">
        <v>13.2</v>
      </c>
      <c r="D2141" s="92">
        <v>13.11</v>
      </c>
      <c r="E2141" s="92">
        <v>13.09</v>
      </c>
      <c r="F2141" s="92">
        <v>13.05</v>
      </c>
      <c r="G2141" s="92">
        <v>12.99</v>
      </c>
      <c r="H2141" s="92">
        <v>12.97</v>
      </c>
      <c r="I2141" s="92">
        <v>12.88</v>
      </c>
      <c r="J2141" s="92">
        <v>12.74</v>
      </c>
      <c r="K2141" s="92">
        <v>12.53</v>
      </c>
      <c r="L2141" s="92">
        <v>13.13</v>
      </c>
      <c r="N2141" s="92">
        <f t="shared" ca="1" si="165"/>
        <v>12.958966028972196</v>
      </c>
      <c r="O2141" s="92">
        <f t="shared" si="166"/>
        <v>1.4238807071018805E-2</v>
      </c>
      <c r="P2141" s="92">
        <f t="shared" si="167"/>
        <v>12.987132629553388</v>
      </c>
      <c r="Q2141" s="92">
        <f t="shared" ca="1" si="168"/>
        <v>0.99783119173534141</v>
      </c>
      <c r="R2141" s="92">
        <f t="shared" ca="1" si="169"/>
        <v>13.101523547485034</v>
      </c>
    </row>
    <row r="2142" spans="1:18" x14ac:dyDescent="0.3">
      <c r="A2142" s="107">
        <v>40985.569444444445</v>
      </c>
      <c r="B2142" s="92">
        <v>14.66</v>
      </c>
      <c r="C2142" s="92">
        <v>14.7</v>
      </c>
      <c r="D2142" s="92">
        <v>14.78</v>
      </c>
      <c r="E2142" s="92">
        <v>14.77</v>
      </c>
      <c r="F2142" s="92">
        <v>14.61</v>
      </c>
      <c r="G2142" s="92">
        <v>14.5</v>
      </c>
      <c r="H2142" s="92">
        <v>14.34</v>
      </c>
      <c r="I2142" s="92">
        <v>14.27</v>
      </c>
      <c r="J2142" s="92">
        <v>14.24</v>
      </c>
      <c r="K2142" s="92">
        <v>13.92</v>
      </c>
      <c r="L2142" s="92">
        <v>14.83</v>
      </c>
      <c r="N2142" s="92">
        <f t="shared" ca="1" si="165"/>
        <v>14.470004519041867</v>
      </c>
      <c r="O2142" s="92">
        <f t="shared" si="166"/>
        <v>0.102536241562865</v>
      </c>
      <c r="P2142" s="92">
        <f t="shared" si="167"/>
        <v>14.476967068318618</v>
      </c>
      <c r="Q2142" s="92">
        <f t="shared" ca="1" si="168"/>
        <v>0.9995190602255366</v>
      </c>
      <c r="R2142" s="92">
        <f t="shared" ca="1" si="169"/>
        <v>14.822867663144708</v>
      </c>
    </row>
    <row r="2143" spans="1:18" x14ac:dyDescent="0.3">
      <c r="A2143" s="107">
        <v>40985.576388888891</v>
      </c>
      <c r="B2143" s="92">
        <v>14.77</v>
      </c>
      <c r="C2143" s="92">
        <v>14.63</v>
      </c>
      <c r="D2143" s="92">
        <v>14.49</v>
      </c>
      <c r="E2143" s="92">
        <v>14.39</v>
      </c>
      <c r="F2143" s="92">
        <v>14.3</v>
      </c>
      <c r="G2143" s="92">
        <v>14.22</v>
      </c>
      <c r="H2143" s="92">
        <v>14.13</v>
      </c>
      <c r="I2143" s="92">
        <v>14.06</v>
      </c>
      <c r="J2143" s="92">
        <v>14.02</v>
      </c>
      <c r="K2143" s="92">
        <v>13.73</v>
      </c>
      <c r="L2143" s="92">
        <v>14.33</v>
      </c>
      <c r="N2143" s="92">
        <f t="shared" ca="1" si="165"/>
        <v>14.213838589469015</v>
      </c>
      <c r="O2143" s="92">
        <f t="shared" si="166"/>
        <v>5.8673111141890423E-2</v>
      </c>
      <c r="P2143" s="92">
        <f t="shared" si="167"/>
        <v>14.207070248466243</v>
      </c>
      <c r="Q2143" s="92">
        <f t="shared" ca="1" si="168"/>
        <v>1.0004764065274825</v>
      </c>
      <c r="R2143" s="92">
        <f t="shared" ca="1" si="169"/>
        <v>14.336826905538825</v>
      </c>
    </row>
    <row r="2144" spans="1:18" x14ac:dyDescent="0.3">
      <c r="A2144" s="107">
        <v>40985.583333333336</v>
      </c>
      <c r="B2144" s="92">
        <v>13.63</v>
      </c>
      <c r="C2144" s="92">
        <v>13.66</v>
      </c>
      <c r="D2144" s="92">
        <v>13.63</v>
      </c>
      <c r="E2144" s="92">
        <v>13.45</v>
      </c>
      <c r="F2144" s="92">
        <v>13.31</v>
      </c>
      <c r="G2144" s="92">
        <v>13.14</v>
      </c>
      <c r="H2144" s="92">
        <v>12.96</v>
      </c>
      <c r="I2144" s="92">
        <v>12.82</v>
      </c>
      <c r="J2144" s="92">
        <v>12.64</v>
      </c>
      <c r="K2144" s="92">
        <v>12.17</v>
      </c>
      <c r="L2144" s="92">
        <v>13.47</v>
      </c>
      <c r="N2144" s="92">
        <f t="shared" ca="1" si="165"/>
        <v>13.093350335217236</v>
      </c>
      <c r="O2144" s="92">
        <f t="shared" si="166"/>
        <v>0.12746386859092682</v>
      </c>
      <c r="P2144" s="92">
        <f t="shared" si="167"/>
        <v>13.114058063934696</v>
      </c>
      <c r="Q2144" s="92">
        <f t="shared" ca="1" si="168"/>
        <v>0.99842095188106506</v>
      </c>
      <c r="R2144" s="92">
        <f t="shared" ca="1" si="169"/>
        <v>13.448730221837947</v>
      </c>
    </row>
    <row r="2145" spans="1:18" x14ac:dyDescent="0.3">
      <c r="A2145" s="107">
        <v>40985.590277777781</v>
      </c>
      <c r="B2145" s="92">
        <v>15.11</v>
      </c>
      <c r="C2145" s="92">
        <v>14.94</v>
      </c>
      <c r="D2145" s="92">
        <v>14.79</v>
      </c>
      <c r="E2145" s="92">
        <v>14.68</v>
      </c>
      <c r="F2145" s="92">
        <v>14.66</v>
      </c>
      <c r="G2145" s="92">
        <v>14.61</v>
      </c>
      <c r="H2145" s="92">
        <v>14.49</v>
      </c>
      <c r="I2145" s="92">
        <v>14.38</v>
      </c>
      <c r="J2145" s="92">
        <v>14.21</v>
      </c>
      <c r="K2145" s="92">
        <v>13.97</v>
      </c>
      <c r="L2145" s="92">
        <v>14.76</v>
      </c>
      <c r="N2145" s="92">
        <f t="shared" ca="1" si="165"/>
        <v>14.52728780080654</v>
      </c>
      <c r="O2145" s="92">
        <f t="shared" si="166"/>
        <v>7.6214732719894707E-2</v>
      </c>
      <c r="P2145" s="92">
        <f t="shared" si="167"/>
        <v>14.592746326892515</v>
      </c>
      <c r="Q2145" s="92">
        <f t="shared" ca="1" si="168"/>
        <v>0.99551431069795659</v>
      </c>
      <c r="R2145" s="92">
        <f t="shared" ca="1" si="169"/>
        <v>14.693791225901839</v>
      </c>
    </row>
    <row r="2146" spans="1:18" x14ac:dyDescent="0.3">
      <c r="A2146" s="107">
        <v>40985.597222222219</v>
      </c>
      <c r="B2146" s="92">
        <v>14.47</v>
      </c>
      <c r="C2146" s="92">
        <v>14.39</v>
      </c>
      <c r="D2146" s="92">
        <v>14.28</v>
      </c>
      <c r="E2146" s="92">
        <v>14.21</v>
      </c>
      <c r="F2146" s="92">
        <v>14.21</v>
      </c>
      <c r="G2146" s="92">
        <v>14.13</v>
      </c>
      <c r="H2146" s="92">
        <v>14.06</v>
      </c>
      <c r="I2146" s="92">
        <v>13.99</v>
      </c>
      <c r="J2146" s="92">
        <v>13.9</v>
      </c>
      <c r="K2146" s="92">
        <v>13.63</v>
      </c>
      <c r="L2146" s="92">
        <v>14.47</v>
      </c>
      <c r="N2146" s="92">
        <f t="shared" ca="1" si="165"/>
        <v>14.094373216853134</v>
      </c>
      <c r="O2146" s="92">
        <f t="shared" si="166"/>
        <v>4.5893593955215271E-2</v>
      </c>
      <c r="P2146" s="92">
        <f t="shared" si="167"/>
        <v>14.119949475763113</v>
      </c>
      <c r="Q2146" s="92">
        <f t="shared" ca="1" si="168"/>
        <v>0.99818864373743821</v>
      </c>
      <c r="R2146" s="92">
        <f t="shared" ca="1" si="169"/>
        <v>14.443789674880732</v>
      </c>
    </row>
    <row r="2147" spans="1:18" x14ac:dyDescent="0.3">
      <c r="A2147" s="107">
        <v>40985.604166666664</v>
      </c>
      <c r="B2147" s="92">
        <v>14.98</v>
      </c>
      <c r="C2147" s="92">
        <v>14.94</v>
      </c>
      <c r="D2147" s="92">
        <v>14.66</v>
      </c>
      <c r="E2147" s="92">
        <v>14.4</v>
      </c>
      <c r="F2147" s="92">
        <v>14.27</v>
      </c>
      <c r="G2147" s="92">
        <v>14.13</v>
      </c>
      <c r="H2147" s="92">
        <v>14</v>
      </c>
      <c r="I2147" s="92">
        <v>13.85</v>
      </c>
      <c r="J2147" s="92">
        <v>13.72</v>
      </c>
      <c r="K2147" s="92">
        <v>13.43</v>
      </c>
      <c r="L2147" s="92">
        <v>14.8</v>
      </c>
      <c r="N2147" s="92">
        <f t="shared" ca="1" si="165"/>
        <v>14.130131406865114</v>
      </c>
      <c r="O2147" s="92">
        <f t="shared" si="166"/>
        <v>8.5413186448876799E-2</v>
      </c>
      <c r="P2147" s="92">
        <f t="shared" si="167"/>
        <v>14.111300562498265</v>
      </c>
      <c r="Q2147" s="92">
        <f t="shared" ca="1" si="168"/>
        <v>1.0013344513699109</v>
      </c>
      <c r="R2147" s="92">
        <f t="shared" ca="1" si="169"/>
        <v>14.819749880274683</v>
      </c>
    </row>
    <row r="2148" spans="1:18" x14ac:dyDescent="0.3">
      <c r="A2148" s="107">
        <v>40985.611111111109</v>
      </c>
      <c r="B2148" s="92">
        <v>15.18</v>
      </c>
      <c r="C2148" s="92">
        <v>15.11</v>
      </c>
      <c r="D2148" s="92">
        <v>14.89</v>
      </c>
      <c r="E2148" s="92">
        <v>14.63</v>
      </c>
      <c r="F2148" s="92">
        <v>14.4</v>
      </c>
      <c r="G2148" s="92">
        <v>14.25</v>
      </c>
      <c r="H2148" s="92">
        <v>14.07</v>
      </c>
      <c r="I2148" s="92">
        <v>13.96</v>
      </c>
      <c r="J2148" s="92">
        <v>13.77</v>
      </c>
      <c r="K2148" s="92">
        <v>13.13</v>
      </c>
      <c r="L2148" s="92">
        <v>14.99</v>
      </c>
      <c r="N2148" s="92">
        <f t="shared" ca="1" si="165"/>
        <v>14.239269366277689</v>
      </c>
      <c r="O2148" s="92">
        <f t="shared" si="166"/>
        <v>0.11747171698104444</v>
      </c>
      <c r="P2148" s="92">
        <f t="shared" si="167"/>
        <v>14.224070046691981</v>
      </c>
      <c r="Q2148" s="92">
        <f t="shared" ca="1" si="168"/>
        <v>1.0010685633251113</v>
      </c>
      <c r="R2148" s="92">
        <f t="shared" ca="1" si="169"/>
        <v>15.006017764243419</v>
      </c>
    </row>
    <row r="2149" spans="1:18" x14ac:dyDescent="0.3">
      <c r="A2149" s="107">
        <v>40985.618055555555</v>
      </c>
      <c r="B2149" s="92">
        <v>16.2</v>
      </c>
      <c r="C2149" s="92">
        <v>16.079999999999998</v>
      </c>
      <c r="D2149" s="92">
        <v>15.92</v>
      </c>
      <c r="E2149" s="92">
        <v>15.81</v>
      </c>
      <c r="F2149" s="92">
        <v>15.7</v>
      </c>
      <c r="G2149" s="92">
        <v>15.57</v>
      </c>
      <c r="H2149" s="92">
        <v>15.46</v>
      </c>
      <c r="I2149" s="92">
        <v>15.4</v>
      </c>
      <c r="J2149" s="92">
        <v>15.28</v>
      </c>
      <c r="K2149" s="92">
        <v>14.84</v>
      </c>
      <c r="L2149" s="92">
        <v>15.5</v>
      </c>
      <c r="N2149" s="92">
        <f t="shared" ca="1" si="165"/>
        <v>15.563767356084332</v>
      </c>
      <c r="O2149" s="92">
        <f t="shared" si="166"/>
        <v>6.551804665007796E-2</v>
      </c>
      <c r="P2149" s="92">
        <f t="shared" si="167"/>
        <v>15.554191961753116</v>
      </c>
      <c r="Q2149" s="92">
        <f t="shared" ca="1" si="168"/>
        <v>1.0006156150287178</v>
      </c>
      <c r="R2149" s="92">
        <f t="shared" ca="1" si="169"/>
        <v>15.509542032945125</v>
      </c>
    </row>
    <row r="2150" spans="1:18" x14ac:dyDescent="0.3">
      <c r="A2150" s="107">
        <v>40985.625</v>
      </c>
      <c r="B2150" s="92">
        <v>15.26</v>
      </c>
      <c r="C2150" s="92">
        <v>15.2</v>
      </c>
      <c r="D2150" s="92">
        <v>15.04</v>
      </c>
      <c r="E2150" s="92">
        <v>14.71</v>
      </c>
      <c r="F2150" s="92">
        <v>14.4</v>
      </c>
      <c r="G2150" s="92">
        <v>14.04</v>
      </c>
      <c r="H2150" s="92">
        <v>13.66</v>
      </c>
      <c r="I2150" s="92">
        <v>13.3</v>
      </c>
      <c r="J2150" s="92">
        <v>12.98</v>
      </c>
      <c r="K2150" s="92">
        <v>12.63</v>
      </c>
      <c r="L2150" s="92">
        <v>14.04</v>
      </c>
      <c r="N2150" s="92">
        <f t="shared" ca="1" si="165"/>
        <v>13.967444127959041</v>
      </c>
      <c r="O2150" s="92">
        <f t="shared" si="166"/>
        <v>0.2535591492162772</v>
      </c>
      <c r="P2150" s="92">
        <f t="shared" si="167"/>
        <v>13.984913902960567</v>
      </c>
      <c r="Q2150" s="92">
        <f t="shared" ca="1" si="168"/>
        <v>0.99875081283140199</v>
      </c>
      <c r="R2150" s="92">
        <f t="shared" ca="1" si="169"/>
        <v>14.022461412152882</v>
      </c>
    </row>
    <row r="2151" spans="1:18" x14ac:dyDescent="0.3">
      <c r="A2151" s="107">
        <v>40985.631944444445</v>
      </c>
      <c r="B2151" s="92">
        <v>15.46</v>
      </c>
      <c r="C2151" s="92">
        <v>15.29</v>
      </c>
      <c r="D2151" s="92">
        <v>15.05</v>
      </c>
      <c r="E2151" s="92">
        <v>14.8</v>
      </c>
      <c r="F2151" s="92">
        <v>14.52</v>
      </c>
      <c r="G2151" s="92">
        <v>14.16</v>
      </c>
      <c r="H2151" s="92">
        <v>13.79</v>
      </c>
      <c r="I2151" s="92">
        <v>13.47</v>
      </c>
      <c r="J2151" s="92">
        <v>13.01</v>
      </c>
      <c r="K2151" s="92">
        <v>12.22</v>
      </c>
      <c r="L2151" s="92">
        <v>14.27</v>
      </c>
      <c r="N2151" s="92">
        <f t="shared" ca="1" si="165"/>
        <v>14.039684485633838</v>
      </c>
      <c r="O2151" s="92">
        <f t="shared" si="166"/>
        <v>0.2446771960137</v>
      </c>
      <c r="P2151" s="92">
        <f t="shared" si="167"/>
        <v>14.106385502379194</v>
      </c>
      <c r="Q2151" s="92">
        <f t="shared" ca="1" si="168"/>
        <v>0.99527157281118506</v>
      </c>
      <c r="R2151" s="92">
        <f t="shared" ca="1" si="169"/>
        <v>14.20252534401561</v>
      </c>
    </row>
    <row r="2152" spans="1:18" x14ac:dyDescent="0.3">
      <c r="A2152" s="107">
        <v>40985.638888888891</v>
      </c>
      <c r="B2152" s="92">
        <v>14.53</v>
      </c>
      <c r="C2152" s="92">
        <v>14.41</v>
      </c>
      <c r="D2152" s="92">
        <v>14.19</v>
      </c>
      <c r="E2152" s="92">
        <v>13.81</v>
      </c>
      <c r="F2152" s="92">
        <v>13.54</v>
      </c>
      <c r="G2152" s="92">
        <v>13.3</v>
      </c>
      <c r="H2152" s="92">
        <v>13.06</v>
      </c>
      <c r="I2152" s="92">
        <v>12.91</v>
      </c>
      <c r="J2152" s="92">
        <v>12.77</v>
      </c>
      <c r="K2152" s="92">
        <v>12.25</v>
      </c>
      <c r="L2152" s="92">
        <v>13.68</v>
      </c>
      <c r="N2152" s="92">
        <f t="shared" ca="1" si="165"/>
        <v>13.330570247254295</v>
      </c>
      <c r="O2152" s="92">
        <f t="shared" si="166"/>
        <v>0.1682774989846598</v>
      </c>
      <c r="P2152" s="92">
        <f t="shared" si="167"/>
        <v>13.265345450353854</v>
      </c>
      <c r="Q2152" s="92">
        <f t="shared" ca="1" si="168"/>
        <v>1.0049169316505588</v>
      </c>
      <c r="R2152" s="92">
        <f t="shared" ca="1" si="169"/>
        <v>13.747263624979645</v>
      </c>
    </row>
    <row r="2153" spans="1:18" x14ac:dyDescent="0.3">
      <c r="A2153" s="107">
        <v>40985.645833333336</v>
      </c>
      <c r="B2153" s="92">
        <v>11.84</v>
      </c>
      <c r="C2153" s="92">
        <v>11.78</v>
      </c>
      <c r="D2153" s="92">
        <v>11.67</v>
      </c>
      <c r="E2153" s="92">
        <v>11.56</v>
      </c>
      <c r="F2153" s="92">
        <v>11.51</v>
      </c>
      <c r="G2153" s="92">
        <v>11.48</v>
      </c>
      <c r="H2153" s="92">
        <v>11.38</v>
      </c>
      <c r="I2153" s="92">
        <v>11.31</v>
      </c>
      <c r="J2153" s="92">
        <v>11.21</v>
      </c>
      <c r="K2153" s="92">
        <v>10.79</v>
      </c>
      <c r="L2153" s="92">
        <v>11.83</v>
      </c>
      <c r="N2153" s="92">
        <f t="shared" ca="1" si="165"/>
        <v>11.420317281299111</v>
      </c>
      <c r="O2153" s="92">
        <f t="shared" si="166"/>
        <v>8.08490193012492E-2</v>
      </c>
      <c r="P2153" s="92">
        <f t="shared" si="167"/>
        <v>11.465618855039073</v>
      </c>
      <c r="Q2153" s="92">
        <f t="shared" ca="1" si="168"/>
        <v>0.99604892031448855</v>
      </c>
      <c r="R2153" s="92">
        <f t="shared" ca="1" si="169"/>
        <v>11.783258727320399</v>
      </c>
    </row>
    <row r="2154" spans="1:18" x14ac:dyDescent="0.3">
      <c r="A2154" s="107">
        <v>40985.652777777781</v>
      </c>
      <c r="B2154" s="92">
        <v>12.3</v>
      </c>
      <c r="C2154" s="92">
        <v>12.31</v>
      </c>
      <c r="D2154" s="92">
        <v>12.27</v>
      </c>
      <c r="E2154" s="92">
        <v>12.09</v>
      </c>
      <c r="F2154" s="92">
        <v>11.93</v>
      </c>
      <c r="G2154" s="92">
        <v>11.81</v>
      </c>
      <c r="H2154" s="92">
        <v>11.59</v>
      </c>
      <c r="I2154" s="92">
        <v>11.3</v>
      </c>
      <c r="J2154" s="92">
        <v>11.03</v>
      </c>
      <c r="K2154" s="92">
        <v>10.49</v>
      </c>
      <c r="L2154" s="92">
        <v>11.71</v>
      </c>
      <c r="N2154" s="92">
        <f t="shared" ca="1" si="165"/>
        <v>11.663895835662228</v>
      </c>
      <c r="O2154" s="92">
        <f t="shared" si="166"/>
        <v>0.17376721157631353</v>
      </c>
      <c r="P2154" s="92">
        <f t="shared" si="167"/>
        <v>11.778225273185367</v>
      </c>
      <c r="Q2154" s="92">
        <f t="shared" ca="1" si="168"/>
        <v>0.99029315241716209</v>
      </c>
      <c r="R2154" s="92">
        <f t="shared" ca="1" si="169"/>
        <v>11.596332814804969</v>
      </c>
    </row>
    <row r="2155" spans="1:18" x14ac:dyDescent="0.3">
      <c r="A2155" s="107">
        <v>40985.659722222219</v>
      </c>
      <c r="B2155" s="92">
        <v>10.59</v>
      </c>
      <c r="C2155" s="92">
        <v>10.59</v>
      </c>
      <c r="D2155" s="92">
        <v>10.55</v>
      </c>
      <c r="E2155" s="92">
        <v>10.46</v>
      </c>
      <c r="F2155" s="92">
        <v>10.42</v>
      </c>
      <c r="G2155" s="92">
        <v>10.38</v>
      </c>
      <c r="H2155" s="92">
        <v>10.34</v>
      </c>
      <c r="I2155" s="92">
        <v>10.31</v>
      </c>
      <c r="J2155" s="92">
        <v>10.199999999999999</v>
      </c>
      <c r="K2155" s="92">
        <v>9.8800000000000008</v>
      </c>
      <c r="L2155" s="92">
        <v>10.7</v>
      </c>
      <c r="N2155" s="92">
        <f t="shared" ca="1" si="165"/>
        <v>10.358250588958096</v>
      </c>
      <c r="O2155" s="92">
        <f t="shared" si="166"/>
        <v>3.5679519076056064E-2</v>
      </c>
      <c r="P2155" s="92">
        <f t="shared" si="167"/>
        <v>10.374259559578302</v>
      </c>
      <c r="Q2155" s="92">
        <f t="shared" ca="1" si="168"/>
        <v>0.99845685655653127</v>
      </c>
      <c r="R2155" s="92">
        <f t="shared" ca="1" si="169"/>
        <v>10.683488365154885</v>
      </c>
    </row>
    <row r="2156" spans="1:18" x14ac:dyDescent="0.3">
      <c r="A2156" s="107">
        <v>40985.666666666664</v>
      </c>
      <c r="B2156" s="92">
        <v>9.01</v>
      </c>
      <c r="C2156" s="92">
        <v>8.9499999999999993</v>
      </c>
      <c r="D2156" s="92">
        <v>8.84</v>
      </c>
      <c r="E2156" s="92">
        <v>8.84</v>
      </c>
      <c r="F2156" s="92">
        <v>8.82</v>
      </c>
      <c r="G2156" s="92">
        <v>8.69</v>
      </c>
      <c r="H2156" s="92">
        <v>8.52</v>
      </c>
      <c r="I2156" s="92">
        <v>8.3699999999999992</v>
      </c>
      <c r="J2156" s="92">
        <v>8.2799999999999994</v>
      </c>
      <c r="K2156" s="92">
        <v>8.24</v>
      </c>
      <c r="L2156" s="92">
        <v>8.73</v>
      </c>
      <c r="N2156" s="92">
        <f t="shared" ca="1" si="165"/>
        <v>8.6118281807231476</v>
      </c>
      <c r="O2156" s="92">
        <f t="shared" si="166"/>
        <v>0.18257040926755327</v>
      </c>
      <c r="P2156" s="92">
        <f t="shared" si="167"/>
        <v>8.6654368173729317</v>
      </c>
      <c r="Q2156" s="92">
        <f t="shared" ca="1" si="168"/>
        <v>0.99381351018077857</v>
      </c>
      <c r="R2156" s="92">
        <f t="shared" ca="1" si="169"/>
        <v>8.6759919438781967</v>
      </c>
    </row>
    <row r="2157" spans="1:18" x14ac:dyDescent="0.3">
      <c r="A2157" s="107">
        <v>40985.673611111109</v>
      </c>
      <c r="B2157" s="92">
        <v>9.23</v>
      </c>
      <c r="C2157" s="92">
        <v>9.2200000000000006</v>
      </c>
      <c r="D2157" s="92">
        <v>9.27</v>
      </c>
      <c r="E2157" s="92">
        <v>9.2200000000000006</v>
      </c>
      <c r="F2157" s="92">
        <v>9.1300000000000008</v>
      </c>
      <c r="G2157" s="92">
        <v>9.0399999999999991</v>
      </c>
      <c r="H2157" s="92">
        <v>8.98</v>
      </c>
      <c r="I2157" s="92">
        <v>8.9</v>
      </c>
      <c r="J2157" s="92">
        <v>8.75</v>
      </c>
      <c r="K2157" s="92">
        <v>8.44</v>
      </c>
      <c r="L2157" s="92">
        <v>9.18</v>
      </c>
      <c r="N2157" s="92">
        <f t="shared" ca="1" si="165"/>
        <v>9.0106152173307095</v>
      </c>
      <c r="O2157" s="92">
        <f t="shared" si="166"/>
        <v>6.1538411393692191E-2</v>
      </c>
      <c r="P2157" s="92">
        <f t="shared" si="167"/>
        <v>9.0313790220997134</v>
      </c>
      <c r="Q2157" s="92">
        <f t="shared" ca="1" si="168"/>
        <v>0.9977009264345793</v>
      </c>
      <c r="R2157" s="92">
        <f t="shared" ca="1" si="169"/>
        <v>9.158894504669437</v>
      </c>
    </row>
    <row r="2158" spans="1:18" x14ac:dyDescent="0.3">
      <c r="A2158" s="107">
        <v>40985.680555555555</v>
      </c>
      <c r="B2158" s="92">
        <v>9.76</v>
      </c>
      <c r="C2158" s="92">
        <v>9.7100000000000009</v>
      </c>
      <c r="D2158" s="92">
        <v>9.64</v>
      </c>
      <c r="E2158" s="92">
        <v>9.5299999999999994</v>
      </c>
      <c r="F2158" s="92">
        <v>9.43</v>
      </c>
      <c r="G2158" s="92">
        <v>9.35</v>
      </c>
      <c r="H2158" s="92">
        <v>9.2899999999999991</v>
      </c>
      <c r="I2158" s="92">
        <v>9.26</v>
      </c>
      <c r="J2158" s="92">
        <v>9.1999999999999993</v>
      </c>
      <c r="K2158" s="92">
        <v>9.01</v>
      </c>
      <c r="L2158" s="92">
        <v>9.58</v>
      </c>
      <c r="N2158" s="92">
        <f t="shared" ca="1" si="165"/>
        <v>9.3722190579595601</v>
      </c>
      <c r="O2158" s="92">
        <f t="shared" si="166"/>
        <v>5.9491518521002838E-2</v>
      </c>
      <c r="P2158" s="92">
        <f t="shared" si="167"/>
        <v>9.3413798390254605</v>
      </c>
      <c r="Q2158" s="92">
        <f t="shared" ca="1" si="168"/>
        <v>1.0033013558452319</v>
      </c>
      <c r="R2158" s="92">
        <f t="shared" ca="1" si="169"/>
        <v>9.6116269889973225</v>
      </c>
    </row>
    <row r="2159" spans="1:18" x14ac:dyDescent="0.3">
      <c r="A2159" s="107">
        <v>40985.6875</v>
      </c>
      <c r="B2159" s="92">
        <v>8.4499999999999993</v>
      </c>
      <c r="C2159" s="92">
        <v>8.4600000000000009</v>
      </c>
      <c r="D2159" s="92">
        <v>8.48</v>
      </c>
      <c r="E2159" s="92">
        <v>8.39</v>
      </c>
      <c r="F2159" s="92">
        <v>8.27</v>
      </c>
      <c r="G2159" s="92">
        <v>8.2200000000000006</v>
      </c>
      <c r="H2159" s="92">
        <v>8.14</v>
      </c>
      <c r="I2159" s="92">
        <v>8.06</v>
      </c>
      <c r="J2159" s="92">
        <v>7.99</v>
      </c>
      <c r="K2159" s="92">
        <v>7.6</v>
      </c>
      <c r="L2159" s="92">
        <v>8.6199999999999992</v>
      </c>
      <c r="N2159" s="92">
        <f t="shared" ca="1" si="165"/>
        <v>8.1912894390376199</v>
      </c>
      <c r="O2159" s="92">
        <f t="shared" si="166"/>
        <v>9.0377091620746267E-2</v>
      </c>
      <c r="P2159" s="92">
        <f t="shared" si="167"/>
        <v>8.2084900104962326</v>
      </c>
      <c r="Q2159" s="92">
        <f t="shared" ca="1" si="168"/>
        <v>0.99790453890586228</v>
      </c>
      <c r="R2159" s="92">
        <f t="shared" ca="1" si="169"/>
        <v>8.6019371253685328</v>
      </c>
    </row>
    <row r="2160" spans="1:18" x14ac:dyDescent="0.3">
      <c r="A2160" s="107">
        <v>40985.694444444445</v>
      </c>
      <c r="B2160" s="92">
        <v>8.77</v>
      </c>
      <c r="C2160" s="92">
        <v>8.75</v>
      </c>
      <c r="D2160" s="92">
        <v>8.68</v>
      </c>
      <c r="E2160" s="92">
        <v>8.61</v>
      </c>
      <c r="F2160" s="92">
        <v>8.56</v>
      </c>
      <c r="G2160" s="92">
        <v>8.5</v>
      </c>
      <c r="H2160" s="92">
        <v>8.34</v>
      </c>
      <c r="I2160" s="92">
        <v>8.1</v>
      </c>
      <c r="J2160" s="92">
        <v>7.86</v>
      </c>
      <c r="K2160" s="92">
        <v>7.33</v>
      </c>
      <c r="L2160" s="92">
        <v>8.4499999999999993</v>
      </c>
      <c r="N2160" s="92">
        <f t="shared" ca="1" si="165"/>
        <v>8.3332804204011452</v>
      </c>
      <c r="O2160" s="92">
        <f t="shared" si="166"/>
        <v>0.17560592959555621</v>
      </c>
      <c r="P2160" s="92">
        <f t="shared" si="167"/>
        <v>8.4768891451370969</v>
      </c>
      <c r="Q2160" s="92">
        <f t="shared" ca="1" si="168"/>
        <v>0.98305879406027918</v>
      </c>
      <c r="R2160" s="92">
        <f t="shared" ca="1" si="169"/>
        <v>8.3068468098093575</v>
      </c>
    </row>
    <row r="2161" spans="1:18" x14ac:dyDescent="0.3">
      <c r="A2161" s="107">
        <v>40985.701388888891</v>
      </c>
      <c r="B2161" s="92">
        <v>11.02</v>
      </c>
      <c r="C2161" s="92">
        <v>10.97</v>
      </c>
      <c r="D2161" s="92">
        <v>10.9</v>
      </c>
      <c r="E2161" s="92">
        <v>10.87</v>
      </c>
      <c r="F2161" s="92">
        <v>10.77</v>
      </c>
      <c r="G2161" s="92">
        <v>10.61</v>
      </c>
      <c r="H2161" s="92">
        <v>10.45</v>
      </c>
      <c r="I2161" s="92">
        <v>10.3</v>
      </c>
      <c r="J2161" s="92">
        <v>10.14</v>
      </c>
      <c r="K2161" s="92">
        <v>9.77</v>
      </c>
      <c r="L2161" s="92">
        <v>10.72</v>
      </c>
      <c r="N2161" s="92">
        <f t="shared" ca="1" si="165"/>
        <v>10.542857017497546</v>
      </c>
      <c r="O2161" s="92">
        <f t="shared" si="166"/>
        <v>0.14041651300609773</v>
      </c>
      <c r="P2161" s="92">
        <f t="shared" si="167"/>
        <v>10.586926690088204</v>
      </c>
      <c r="Q2161" s="92">
        <f t="shared" ca="1" si="168"/>
        <v>0.99583734979180349</v>
      </c>
      <c r="R2161" s="92">
        <f t="shared" ca="1" si="169"/>
        <v>10.675376389768134</v>
      </c>
    </row>
    <row r="2162" spans="1:18" x14ac:dyDescent="0.3">
      <c r="A2162" s="107">
        <v>40985.708333333336</v>
      </c>
      <c r="B2162" s="92">
        <v>9.77</v>
      </c>
      <c r="C2162" s="92">
        <v>9.7100000000000009</v>
      </c>
      <c r="D2162" s="92">
        <v>9.58</v>
      </c>
      <c r="E2162" s="92">
        <v>9.42</v>
      </c>
      <c r="F2162" s="92">
        <v>9.3699999999999992</v>
      </c>
      <c r="G2162" s="92">
        <v>9.3699999999999992</v>
      </c>
      <c r="H2162" s="92">
        <v>9.33</v>
      </c>
      <c r="I2162" s="92">
        <v>9.18</v>
      </c>
      <c r="J2162" s="92">
        <v>8.9600000000000009</v>
      </c>
      <c r="K2162" s="92">
        <v>8.64</v>
      </c>
      <c r="L2162" s="92">
        <v>9.56</v>
      </c>
      <c r="N2162" s="92">
        <f t="shared" ca="1" si="165"/>
        <v>9.2917086997318652</v>
      </c>
      <c r="O2162" s="92">
        <f t="shared" si="166"/>
        <v>3.9533681517908259E-2</v>
      </c>
      <c r="P2162" s="92">
        <f t="shared" si="167"/>
        <v>9.3642585347033869</v>
      </c>
      <c r="Q2162" s="92">
        <f t="shared" ca="1" si="168"/>
        <v>0.99225247415984341</v>
      </c>
      <c r="R2162" s="92">
        <f t="shared" ca="1" si="169"/>
        <v>9.4859336529681038</v>
      </c>
    </row>
    <row r="2163" spans="1:18" x14ac:dyDescent="0.3">
      <c r="A2163" s="107">
        <v>40985.715277777781</v>
      </c>
      <c r="B2163" s="92">
        <v>11.7</v>
      </c>
      <c r="C2163" s="92">
        <v>11.61</v>
      </c>
      <c r="D2163" s="92">
        <v>11.4</v>
      </c>
      <c r="E2163" s="92">
        <v>11.14</v>
      </c>
      <c r="F2163" s="92">
        <v>10.97</v>
      </c>
      <c r="G2163" s="92">
        <v>10.88</v>
      </c>
      <c r="H2163" s="92">
        <v>10.8</v>
      </c>
      <c r="I2163" s="92">
        <v>10.69</v>
      </c>
      <c r="J2163" s="92">
        <v>10.53</v>
      </c>
      <c r="K2163" s="92">
        <v>10.17</v>
      </c>
      <c r="L2163" s="92">
        <v>11.23</v>
      </c>
      <c r="N2163" s="92">
        <f t="shared" ca="1" si="165"/>
        <v>10.893100204974225</v>
      </c>
      <c r="O2163" s="92">
        <f t="shared" si="166"/>
        <v>6.8199453166239599E-2</v>
      </c>
      <c r="P2163" s="92">
        <f t="shared" si="167"/>
        <v>10.868501817794527</v>
      </c>
      <c r="Q2163" s="92">
        <f t="shared" ca="1" si="168"/>
        <v>1.0022632730427872</v>
      </c>
      <c r="R2163" s="92">
        <f t="shared" ca="1" si="169"/>
        <v>11.2554165562705</v>
      </c>
    </row>
    <row r="2164" spans="1:18" x14ac:dyDescent="0.3">
      <c r="A2164" s="107">
        <v>40985.722222222219</v>
      </c>
      <c r="B2164" s="92">
        <v>9.4</v>
      </c>
      <c r="C2164" s="92">
        <v>9.32</v>
      </c>
      <c r="D2164" s="92">
        <v>9.11</v>
      </c>
      <c r="E2164" s="92">
        <v>8.86</v>
      </c>
      <c r="F2164" s="92">
        <v>8.57</v>
      </c>
      <c r="G2164" s="92">
        <v>8.27</v>
      </c>
      <c r="H2164" s="92">
        <v>7.93</v>
      </c>
      <c r="I2164" s="92">
        <v>7.56</v>
      </c>
      <c r="J2164" s="92">
        <v>7.23</v>
      </c>
      <c r="K2164" s="92">
        <v>6.9</v>
      </c>
      <c r="L2164" s="92">
        <v>8.52</v>
      </c>
      <c r="N2164" s="92">
        <f t="shared" ca="1" si="165"/>
        <v>8.1721609731678591</v>
      </c>
      <c r="O2164" s="92">
        <f t="shared" si="166"/>
        <v>0.38795012223663922</v>
      </c>
      <c r="P2164" s="92">
        <f t="shared" si="167"/>
        <v>8.2204064800548018</v>
      </c>
      <c r="Q2164" s="92">
        <f t="shared" ca="1" si="168"/>
        <v>0.9941310071461793</v>
      </c>
      <c r="R2164" s="92">
        <f t="shared" ca="1" si="169"/>
        <v>8.4699961808854471</v>
      </c>
    </row>
    <row r="2165" spans="1:18" x14ac:dyDescent="0.3">
      <c r="A2165" s="107">
        <v>40985.729166666664</v>
      </c>
      <c r="B2165" s="92">
        <v>8.93</v>
      </c>
      <c r="C2165" s="92">
        <v>8.76</v>
      </c>
      <c r="D2165" s="92">
        <v>8.4700000000000006</v>
      </c>
      <c r="E2165" s="92">
        <v>8.25</v>
      </c>
      <c r="F2165" s="92">
        <v>8.08</v>
      </c>
      <c r="G2165" s="92">
        <v>7.94</v>
      </c>
      <c r="H2165" s="92">
        <v>7.68</v>
      </c>
      <c r="I2165" s="92">
        <v>7.32</v>
      </c>
      <c r="J2165" s="92">
        <v>6.96</v>
      </c>
      <c r="K2165" s="92">
        <v>6.53</v>
      </c>
      <c r="L2165" s="92">
        <v>8.08</v>
      </c>
      <c r="N2165" s="92">
        <f t="shared" ca="1" si="165"/>
        <v>7.7720365194711443</v>
      </c>
      <c r="O2165" s="92">
        <f t="shared" si="166"/>
        <v>0.30766680736205215</v>
      </c>
      <c r="P2165" s="92">
        <f t="shared" si="167"/>
        <v>7.902215409066252</v>
      </c>
      <c r="Q2165" s="92">
        <f t="shared" ca="1" si="168"/>
        <v>0.98352627929558178</v>
      </c>
      <c r="R2165" s="92">
        <f t="shared" ca="1" si="169"/>
        <v>7.9468923367083013</v>
      </c>
    </row>
    <row r="2166" spans="1:18" x14ac:dyDescent="0.3">
      <c r="A2166" s="107">
        <v>40985.736111111109</v>
      </c>
      <c r="B2166" s="92">
        <v>10.37</v>
      </c>
      <c r="C2166" s="92">
        <v>10.26</v>
      </c>
      <c r="D2166" s="92">
        <v>10.08</v>
      </c>
      <c r="E2166" s="92">
        <v>9.9600000000000009</v>
      </c>
      <c r="F2166" s="92">
        <v>9.83</v>
      </c>
      <c r="G2166" s="92">
        <v>9.61</v>
      </c>
      <c r="H2166" s="92">
        <v>9.41</v>
      </c>
      <c r="I2166" s="92">
        <v>9.23</v>
      </c>
      <c r="J2166" s="92">
        <v>9</v>
      </c>
      <c r="K2166" s="92">
        <v>8.5500000000000007</v>
      </c>
      <c r="L2166" s="92">
        <v>9.67</v>
      </c>
      <c r="N2166" s="92">
        <f t="shared" ca="1" si="165"/>
        <v>9.5497297061124193</v>
      </c>
      <c r="O2166" s="92">
        <f t="shared" si="166"/>
        <v>0.19434962306103715</v>
      </c>
      <c r="P2166" s="92">
        <f t="shared" si="167"/>
        <v>9.5810864162607192</v>
      </c>
      <c r="Q2166" s="92">
        <f t="shared" ca="1" si="168"/>
        <v>0.99672722812570791</v>
      </c>
      <c r="R2166" s="92">
        <f t="shared" ca="1" si="169"/>
        <v>9.6383522959755954</v>
      </c>
    </row>
    <row r="2167" spans="1:18" x14ac:dyDescent="0.3">
      <c r="A2167" s="107">
        <v>40985.743055555555</v>
      </c>
      <c r="B2167" s="92">
        <v>11.05</v>
      </c>
      <c r="C2167" s="92">
        <v>10.93</v>
      </c>
      <c r="D2167" s="92">
        <v>10.69</v>
      </c>
      <c r="E2167" s="92">
        <v>10.41</v>
      </c>
      <c r="F2167" s="92">
        <v>10.07</v>
      </c>
      <c r="G2167" s="92">
        <v>9.69</v>
      </c>
      <c r="H2167" s="92">
        <v>9.4</v>
      </c>
      <c r="I2167" s="92">
        <v>9.1999999999999993</v>
      </c>
      <c r="J2167" s="92">
        <v>9.06</v>
      </c>
      <c r="K2167" s="92">
        <v>8.5399999999999991</v>
      </c>
      <c r="L2167" s="92">
        <v>10.039999999999999</v>
      </c>
      <c r="N2167" s="92">
        <f t="shared" ca="1" si="165"/>
        <v>9.7448029905340192</v>
      </c>
      <c r="O2167" s="92">
        <f t="shared" si="166"/>
        <v>0.2807848638203217</v>
      </c>
      <c r="P2167" s="92">
        <f t="shared" si="167"/>
        <v>9.6479078139229415</v>
      </c>
      <c r="Q2167" s="92">
        <f t="shared" ca="1" si="168"/>
        <v>1.0100431283631512</v>
      </c>
      <c r="R2167" s="92">
        <f t="shared" ca="1" si="169"/>
        <v>10.140833008766037</v>
      </c>
    </row>
    <row r="2168" spans="1:18" x14ac:dyDescent="0.3">
      <c r="A2168" s="107">
        <v>40985.75</v>
      </c>
      <c r="B2168" s="92">
        <v>9.2899999999999991</v>
      </c>
      <c r="C2168" s="92">
        <v>9.19</v>
      </c>
      <c r="D2168" s="92">
        <v>8.9700000000000006</v>
      </c>
      <c r="E2168" s="92">
        <v>8.7200000000000006</v>
      </c>
      <c r="F2168" s="92">
        <v>8.48</v>
      </c>
      <c r="G2168" s="92">
        <v>8.23</v>
      </c>
      <c r="H2168" s="92">
        <v>7.93</v>
      </c>
      <c r="I2168" s="92">
        <v>7.65</v>
      </c>
      <c r="J2168" s="92">
        <v>7.39</v>
      </c>
      <c r="K2168" s="92">
        <v>6.98</v>
      </c>
      <c r="L2168" s="92">
        <v>8.1999999999999993</v>
      </c>
      <c r="N2168" s="92">
        <f t="shared" ref="N2168:N2231" ca="1" si="170">POWER(SUM(POWER(C2168,Exponent)*$C$1,POWER(D2168,Exponent)*$D$1,POWER(E2168,Exponent)*$E$1,POWER(F2168,Exponent)*$F$1,POWER(G2168,Exponent)*$G$1,POWER(H2168,Exponent)*$H$1,POWER(I2168,Exponent)*$I$1,POWER(J2168,Exponent)*$J$1,POWER(K2168,Exponent)*$K$1),1/Exponent)</f>
        <v>8.153390077755855</v>
      </c>
      <c r="O2168" s="92">
        <f t="shared" si="166"/>
        <v>0.34314526374553078</v>
      </c>
      <c r="P2168" s="92">
        <f t="shared" si="167"/>
        <v>8.1863311176323137</v>
      </c>
      <c r="Q2168" s="92">
        <f t="shared" ca="1" si="168"/>
        <v>0.99597609241513485</v>
      </c>
      <c r="R2168" s="92">
        <f t="shared" ca="1" si="169"/>
        <v>8.1670039578041056</v>
      </c>
    </row>
    <row r="2169" spans="1:18" x14ac:dyDescent="0.3">
      <c r="A2169" s="107">
        <v>40985.756944444445</v>
      </c>
      <c r="B2169" s="92">
        <v>10.15</v>
      </c>
      <c r="C2169" s="92">
        <v>10.050000000000001</v>
      </c>
      <c r="D2169" s="92">
        <v>9.83</v>
      </c>
      <c r="E2169" s="92">
        <v>9.6199999999999992</v>
      </c>
      <c r="F2169" s="92">
        <v>9.44</v>
      </c>
      <c r="G2169" s="92">
        <v>9.27</v>
      </c>
      <c r="H2169" s="92">
        <v>9.0299999999999994</v>
      </c>
      <c r="I2169" s="92">
        <v>8.75</v>
      </c>
      <c r="J2169" s="92">
        <v>8.4</v>
      </c>
      <c r="K2169" s="92">
        <v>7.83</v>
      </c>
      <c r="L2169" s="92">
        <v>9.2899999999999991</v>
      </c>
      <c r="N2169" s="92">
        <f t="shared" ca="1" si="170"/>
        <v>9.1406876904034569</v>
      </c>
      <c r="O2169" s="92">
        <f t="shared" si="166"/>
        <v>0.24240036254299668</v>
      </c>
      <c r="P2169" s="92">
        <f t="shared" si="167"/>
        <v>9.2352266803757406</v>
      </c>
      <c r="Q2169" s="92">
        <f t="shared" ca="1" si="168"/>
        <v>0.98976321932918299</v>
      </c>
      <c r="R2169" s="92">
        <f t="shared" ca="1" si="169"/>
        <v>9.1949003075681084</v>
      </c>
    </row>
    <row r="2170" spans="1:18" x14ac:dyDescent="0.3">
      <c r="A2170" s="107">
        <v>40985.763888888891</v>
      </c>
      <c r="B2170" s="92">
        <v>10.19</v>
      </c>
      <c r="C2170" s="92">
        <v>10.07</v>
      </c>
      <c r="D2170" s="92">
        <v>9.85</v>
      </c>
      <c r="E2170" s="92">
        <v>9.58</v>
      </c>
      <c r="F2170" s="92">
        <v>9.2799999999999994</v>
      </c>
      <c r="G2170" s="92">
        <v>8.99</v>
      </c>
      <c r="H2170" s="92">
        <v>8.6999999999999993</v>
      </c>
      <c r="I2170" s="92">
        <v>8.41</v>
      </c>
      <c r="J2170" s="92">
        <v>8.15</v>
      </c>
      <c r="K2170" s="92">
        <v>7.72</v>
      </c>
      <c r="L2170" s="92">
        <v>9.19</v>
      </c>
      <c r="N2170" s="92">
        <f t="shared" ca="1" si="170"/>
        <v>8.9493461231542106</v>
      </c>
      <c r="O2170" s="92">
        <f t="shared" si="166"/>
        <v>0.30301022678441081</v>
      </c>
      <c r="P2170" s="92">
        <f t="shared" si="167"/>
        <v>8.9478646873741745</v>
      </c>
      <c r="Q2170" s="92">
        <f t="shared" ca="1" si="168"/>
        <v>1.0001655630512749</v>
      </c>
      <c r="R2170" s="92">
        <f t="shared" ca="1" si="169"/>
        <v>9.1915215244412156</v>
      </c>
    </row>
    <row r="2171" spans="1:18" x14ac:dyDescent="0.3">
      <c r="A2171" s="107">
        <v>40985.770833333336</v>
      </c>
      <c r="B2171" s="92">
        <v>8.59</v>
      </c>
      <c r="C2171" s="92">
        <v>8.48</v>
      </c>
      <c r="D2171" s="92">
        <v>8.24</v>
      </c>
      <c r="E2171" s="92">
        <v>8.0399999999999991</v>
      </c>
      <c r="F2171" s="92">
        <v>7.79</v>
      </c>
      <c r="G2171" s="92">
        <v>7.52</v>
      </c>
      <c r="H2171" s="92">
        <v>7.28</v>
      </c>
      <c r="I2171" s="92">
        <v>7.11</v>
      </c>
      <c r="J2171" s="92">
        <v>6.92</v>
      </c>
      <c r="K2171" s="92">
        <v>6.65</v>
      </c>
      <c r="L2171" s="92">
        <v>7.9</v>
      </c>
      <c r="N2171" s="92">
        <f t="shared" ca="1" si="170"/>
        <v>7.5292935189179957</v>
      </c>
      <c r="O2171" s="92">
        <f t="shared" si="166"/>
        <v>0.29973386299869981</v>
      </c>
      <c r="P2171" s="92">
        <f t="shared" si="167"/>
        <v>7.4851346591088701</v>
      </c>
      <c r="Q2171" s="92">
        <f t="shared" ca="1" si="168"/>
        <v>1.005899541133223</v>
      </c>
      <c r="R2171" s="92">
        <f t="shared" ca="1" si="169"/>
        <v>7.946606374952462</v>
      </c>
    </row>
    <row r="2172" spans="1:18" x14ac:dyDescent="0.3">
      <c r="A2172" s="107">
        <v>40985.777777777781</v>
      </c>
      <c r="B2172" s="92">
        <v>7.91</v>
      </c>
      <c r="C2172" s="92">
        <v>7.75</v>
      </c>
      <c r="D2172" s="92">
        <v>7.46</v>
      </c>
      <c r="E2172" s="92">
        <v>7.22</v>
      </c>
      <c r="F2172" s="92">
        <v>7.06</v>
      </c>
      <c r="G2172" s="92">
        <v>6.9</v>
      </c>
      <c r="H2172" s="92">
        <v>6.74</v>
      </c>
      <c r="I2172" s="92">
        <v>6.51</v>
      </c>
      <c r="J2172" s="92">
        <v>6.34</v>
      </c>
      <c r="K2172" s="92">
        <v>6.11</v>
      </c>
      <c r="L2172" s="92">
        <v>7.01</v>
      </c>
      <c r="N2172" s="92">
        <f t="shared" ca="1" si="170"/>
        <v>6.8712927271912223</v>
      </c>
      <c r="O2172" s="92">
        <f t="shared" si="166"/>
        <v>0.21680722209691228</v>
      </c>
      <c r="P2172" s="92">
        <f t="shared" si="167"/>
        <v>6.876845143062857</v>
      </c>
      <c r="Q2172" s="92">
        <f t="shared" ca="1" si="168"/>
        <v>0.99919259256881254</v>
      </c>
      <c r="R2172" s="92">
        <f t="shared" ca="1" si="169"/>
        <v>7.0043400739073753</v>
      </c>
    </row>
    <row r="2173" spans="1:18" x14ac:dyDescent="0.3">
      <c r="A2173" s="107">
        <v>40985.784722222219</v>
      </c>
      <c r="B2173" s="92">
        <v>8.69</v>
      </c>
      <c r="C2173" s="92">
        <v>8.5399999999999991</v>
      </c>
      <c r="D2173" s="92">
        <v>8.2799999999999994</v>
      </c>
      <c r="E2173" s="92">
        <v>7.97</v>
      </c>
      <c r="F2173" s="92">
        <v>7.64</v>
      </c>
      <c r="G2173" s="92">
        <v>7.32</v>
      </c>
      <c r="H2173" s="92">
        <v>7.08</v>
      </c>
      <c r="I2173" s="92">
        <v>6.85</v>
      </c>
      <c r="J2173" s="92">
        <v>6.59</v>
      </c>
      <c r="K2173" s="92">
        <v>6.17</v>
      </c>
      <c r="L2173" s="92">
        <v>7.37</v>
      </c>
      <c r="N2173" s="92">
        <f t="shared" ca="1" si="170"/>
        <v>7.349353590072778</v>
      </c>
      <c r="O2173" s="92">
        <f t="shared" si="166"/>
        <v>0.30806132500297712</v>
      </c>
      <c r="P2173" s="92">
        <f t="shared" si="167"/>
        <v>7.2851212822628071</v>
      </c>
      <c r="Q2173" s="92">
        <f t="shared" ca="1" si="168"/>
        <v>1.0088169167432199</v>
      </c>
      <c r="R2173" s="92">
        <f t="shared" ca="1" si="169"/>
        <v>7.4349806763975312</v>
      </c>
    </row>
    <row r="2174" spans="1:18" x14ac:dyDescent="0.3">
      <c r="A2174" s="107">
        <v>40985.791666666664</v>
      </c>
      <c r="B2174" s="92">
        <v>9.26</v>
      </c>
      <c r="C2174" s="92">
        <v>9.19</v>
      </c>
      <c r="D2174" s="92">
        <v>9</v>
      </c>
      <c r="E2174" s="92">
        <v>8.75</v>
      </c>
      <c r="F2174" s="92">
        <v>8.51</v>
      </c>
      <c r="G2174" s="92">
        <v>8.23</v>
      </c>
      <c r="H2174" s="92">
        <v>7.9</v>
      </c>
      <c r="I2174" s="92">
        <v>7.57</v>
      </c>
      <c r="J2174" s="92">
        <v>7.25</v>
      </c>
      <c r="K2174" s="92">
        <v>6.72</v>
      </c>
      <c r="L2174" s="92">
        <v>8.26</v>
      </c>
      <c r="N2174" s="92">
        <f t="shared" ca="1" si="170"/>
        <v>8.1178476339383838</v>
      </c>
      <c r="O2174" s="92">
        <f t="shared" si="166"/>
        <v>0.37817114507440275</v>
      </c>
      <c r="P2174" s="92">
        <f t="shared" si="167"/>
        <v>8.1818867554073442</v>
      </c>
      <c r="Q2174" s="92">
        <f t="shared" ca="1" si="168"/>
        <v>0.99217306186416754</v>
      </c>
      <c r="R2174" s="92">
        <f t="shared" ca="1" si="169"/>
        <v>8.1953494909980229</v>
      </c>
    </row>
    <row r="2175" spans="1:18" x14ac:dyDescent="0.3">
      <c r="A2175" s="107">
        <v>40985.798611111109</v>
      </c>
      <c r="B2175" s="92">
        <v>9.02</v>
      </c>
      <c r="C2175" s="92">
        <v>8.93</v>
      </c>
      <c r="D2175" s="92">
        <v>8.77</v>
      </c>
      <c r="E2175" s="92">
        <v>8.5500000000000007</v>
      </c>
      <c r="F2175" s="92">
        <v>8.2799999999999994</v>
      </c>
      <c r="G2175" s="92">
        <v>8.02</v>
      </c>
      <c r="H2175" s="92">
        <v>7.74</v>
      </c>
      <c r="I2175" s="92">
        <v>7.43</v>
      </c>
      <c r="J2175" s="92">
        <v>7.11</v>
      </c>
      <c r="K2175" s="92">
        <v>6.58</v>
      </c>
      <c r="L2175" s="92">
        <v>8.11</v>
      </c>
      <c r="N2175" s="92">
        <f t="shared" ca="1" si="170"/>
        <v>7.9307253135544515</v>
      </c>
      <c r="O2175" s="92">
        <f t="shared" si="166"/>
        <v>0.32839439147065413</v>
      </c>
      <c r="P2175" s="92">
        <f t="shared" si="167"/>
        <v>7.9792700430493815</v>
      </c>
      <c r="Q2175" s="92">
        <f t="shared" ca="1" si="168"/>
        <v>0.99391614405415241</v>
      </c>
      <c r="R2175" s="92">
        <f t="shared" ca="1" si="169"/>
        <v>8.0606599282791755</v>
      </c>
    </row>
    <row r="2176" spans="1:18" x14ac:dyDescent="0.3">
      <c r="A2176" s="107">
        <v>40985.805555555555</v>
      </c>
      <c r="B2176" s="92">
        <v>7.81</v>
      </c>
      <c r="C2176" s="92">
        <v>7.71</v>
      </c>
      <c r="D2176" s="92">
        <v>7.42</v>
      </c>
      <c r="E2176" s="92">
        <v>7.11</v>
      </c>
      <c r="F2176" s="92">
        <v>6.87</v>
      </c>
      <c r="G2176" s="92">
        <v>6.57</v>
      </c>
      <c r="H2176" s="92">
        <v>6.21</v>
      </c>
      <c r="I2176" s="92">
        <v>5.93</v>
      </c>
      <c r="J2176" s="92">
        <v>5.67</v>
      </c>
      <c r="K2176" s="92">
        <v>5.27</v>
      </c>
      <c r="L2176" s="92">
        <v>6.46</v>
      </c>
      <c r="N2176" s="92">
        <f t="shared" ca="1" si="170"/>
        <v>6.499530340731722</v>
      </c>
      <c r="O2176" s="92">
        <f t="shared" si="166"/>
        <v>0.52075658281243453</v>
      </c>
      <c r="P2176" s="92">
        <f t="shared" si="167"/>
        <v>6.5171679970427716</v>
      </c>
      <c r="Q2176" s="92">
        <f t="shared" ca="1" si="168"/>
        <v>0.99729366247439799</v>
      </c>
      <c r="R2176" s="92">
        <f t="shared" ca="1" si="169"/>
        <v>6.4425170595846106</v>
      </c>
    </row>
    <row r="2177" spans="1:18" x14ac:dyDescent="0.3">
      <c r="A2177" s="107">
        <v>40985.8125</v>
      </c>
      <c r="B2177" s="92">
        <v>7.59</v>
      </c>
      <c r="C2177" s="92">
        <v>7.44</v>
      </c>
      <c r="D2177" s="92">
        <v>7.2</v>
      </c>
      <c r="E2177" s="92">
        <v>6.9</v>
      </c>
      <c r="F2177" s="92">
        <v>6.58</v>
      </c>
      <c r="G2177" s="92">
        <v>6.27</v>
      </c>
      <c r="H2177" s="92">
        <v>6.04</v>
      </c>
      <c r="I2177" s="92">
        <v>5.82</v>
      </c>
      <c r="J2177" s="92">
        <v>5.53</v>
      </c>
      <c r="K2177" s="92">
        <v>5.22</v>
      </c>
      <c r="L2177" s="92">
        <v>6.29</v>
      </c>
      <c r="N2177" s="92">
        <f t="shared" ca="1" si="170"/>
        <v>6.2979622017532106</v>
      </c>
      <c r="O2177" s="92">
        <f t="shared" si="166"/>
        <v>0.34535721945034886</v>
      </c>
      <c r="P2177" s="92">
        <f t="shared" si="167"/>
        <v>6.2365171149084464</v>
      </c>
      <c r="Q2177" s="92">
        <f t="shared" ca="1" si="168"/>
        <v>1.0098524682467205</v>
      </c>
      <c r="R2177" s="92">
        <f t="shared" ca="1" si="169"/>
        <v>6.3519720252718717</v>
      </c>
    </row>
    <row r="2178" spans="1:18" x14ac:dyDescent="0.3">
      <c r="A2178" s="107">
        <v>40985.819444444445</v>
      </c>
      <c r="B2178" s="92">
        <v>8.43</v>
      </c>
      <c r="C2178" s="92">
        <v>8.35</v>
      </c>
      <c r="D2178" s="92">
        <v>8.11</v>
      </c>
      <c r="E2178" s="92">
        <v>7.83</v>
      </c>
      <c r="F2178" s="92">
        <v>7.49</v>
      </c>
      <c r="G2178" s="92">
        <v>7.15</v>
      </c>
      <c r="H2178" s="92">
        <v>6.79</v>
      </c>
      <c r="I2178" s="92">
        <v>6.49</v>
      </c>
      <c r="J2178" s="92">
        <v>6.2</v>
      </c>
      <c r="K2178" s="92">
        <v>5.83</v>
      </c>
      <c r="L2178" s="92">
        <v>7.1</v>
      </c>
      <c r="N2178" s="92">
        <f t="shared" ca="1" si="170"/>
        <v>7.1060443816035939</v>
      </c>
      <c r="O2178" s="92">
        <f t="shared" si="166"/>
        <v>0.47740230865713634</v>
      </c>
      <c r="P2178" s="92">
        <f t="shared" si="167"/>
        <v>7.0972729751518422</v>
      </c>
      <c r="Q2178" s="92">
        <f t="shared" ca="1" si="168"/>
        <v>1.0012358840476421</v>
      </c>
      <c r="R2178" s="92">
        <f t="shared" ca="1" si="169"/>
        <v>7.1087747767382581</v>
      </c>
    </row>
    <row r="2179" spans="1:18" x14ac:dyDescent="0.3">
      <c r="A2179" s="107">
        <v>40985.826388888891</v>
      </c>
      <c r="B2179" s="92">
        <v>9.01</v>
      </c>
      <c r="C2179" s="92">
        <v>8.84</v>
      </c>
      <c r="D2179" s="92">
        <v>8.5399999999999991</v>
      </c>
      <c r="E2179" s="92">
        <v>8.24</v>
      </c>
      <c r="F2179" s="92">
        <v>7.99</v>
      </c>
      <c r="G2179" s="92">
        <v>7.81</v>
      </c>
      <c r="H2179" s="92">
        <v>7.55</v>
      </c>
      <c r="I2179" s="92">
        <v>7.25</v>
      </c>
      <c r="J2179" s="92">
        <v>6.96</v>
      </c>
      <c r="K2179" s="92">
        <v>6.49</v>
      </c>
      <c r="L2179" s="92">
        <v>8.09</v>
      </c>
      <c r="N2179" s="92">
        <f t="shared" ca="1" si="170"/>
        <v>7.7219153906113451</v>
      </c>
      <c r="O2179" s="92">
        <f t="shared" ref="O2179:O2242" si="171">LN(G2179/H2179)/LN(97.5/87.5)</f>
        <v>0.31287569581234809</v>
      </c>
      <c r="P2179" s="92">
        <f t="shared" ref="P2179:P2242" si="172">G2179*POWER(96/97.5,O2179)</f>
        <v>7.7722063430123605</v>
      </c>
      <c r="Q2179" s="92">
        <f t="shared" ref="Q2179:Q2242" ca="1" si="173">N2179/P2179</f>
        <v>0.99352938532747148</v>
      </c>
      <c r="R2179" s="92">
        <f t="shared" ref="R2179:R2242" ca="1" si="174">L2179*Q2179</f>
        <v>8.0376527272992444</v>
      </c>
    </row>
    <row r="2180" spans="1:18" x14ac:dyDescent="0.3">
      <c r="A2180" s="107">
        <v>40985.833333333336</v>
      </c>
      <c r="B2180" s="92">
        <v>9.69</v>
      </c>
      <c r="C2180" s="92">
        <v>9.5299999999999994</v>
      </c>
      <c r="D2180" s="92">
        <v>9.2100000000000009</v>
      </c>
      <c r="E2180" s="92">
        <v>8.92</v>
      </c>
      <c r="F2180" s="92">
        <v>8.7200000000000006</v>
      </c>
      <c r="G2180" s="92">
        <v>8.4700000000000006</v>
      </c>
      <c r="H2180" s="92">
        <v>8.1999999999999993</v>
      </c>
      <c r="I2180" s="92">
        <v>7.93</v>
      </c>
      <c r="J2180" s="92">
        <v>7.6</v>
      </c>
      <c r="K2180" s="92">
        <v>7.16</v>
      </c>
      <c r="L2180" s="92">
        <v>8.5299999999999994</v>
      </c>
      <c r="N2180" s="92">
        <f t="shared" ca="1" si="170"/>
        <v>8.3954614556059841</v>
      </c>
      <c r="O2180" s="92">
        <f t="shared" si="171"/>
        <v>0.2993741913407717</v>
      </c>
      <c r="P2180" s="92">
        <f t="shared" si="172"/>
        <v>8.4307771414057271</v>
      </c>
      <c r="Q2180" s="92">
        <f t="shared" ca="1" si="173"/>
        <v>0.99581109959290726</v>
      </c>
      <c r="R2180" s="92">
        <f t="shared" ca="1" si="174"/>
        <v>8.4942686795274991</v>
      </c>
    </row>
    <row r="2181" spans="1:18" x14ac:dyDescent="0.3">
      <c r="A2181" s="107">
        <v>40985.840277777781</v>
      </c>
      <c r="B2181" s="92">
        <v>9.36</v>
      </c>
      <c r="C2181" s="92">
        <v>9.27</v>
      </c>
      <c r="D2181" s="92">
        <v>9.0299999999999994</v>
      </c>
      <c r="E2181" s="92">
        <v>8.7899999999999991</v>
      </c>
      <c r="F2181" s="92">
        <v>8.5299999999999994</v>
      </c>
      <c r="G2181" s="92">
        <v>8.27</v>
      </c>
      <c r="H2181" s="92">
        <v>8.01</v>
      </c>
      <c r="I2181" s="92">
        <v>7.72</v>
      </c>
      <c r="J2181" s="92">
        <v>7.47</v>
      </c>
      <c r="K2181" s="92">
        <v>7.07</v>
      </c>
      <c r="L2181" s="92">
        <v>8.51</v>
      </c>
      <c r="N2181" s="92">
        <f t="shared" ca="1" si="170"/>
        <v>8.2196444758472964</v>
      </c>
      <c r="O2181" s="92">
        <f t="shared" si="171"/>
        <v>0.29519166250274814</v>
      </c>
      <c r="P2181" s="92">
        <f t="shared" si="172"/>
        <v>8.2322371171571653</v>
      </c>
      <c r="Q2181" s="92">
        <f t="shared" ca="1" si="173"/>
        <v>0.99847032572912364</v>
      </c>
      <c r="R2181" s="92">
        <f t="shared" ca="1" si="174"/>
        <v>8.4969824719548424</v>
      </c>
    </row>
    <row r="2182" spans="1:18" x14ac:dyDescent="0.3">
      <c r="A2182" s="107">
        <v>40985.847222222219</v>
      </c>
      <c r="B2182" s="92">
        <v>8.99</v>
      </c>
      <c r="C2182" s="92">
        <v>8.8800000000000008</v>
      </c>
      <c r="D2182" s="92">
        <v>8.68</v>
      </c>
      <c r="E2182" s="92">
        <v>8.5399999999999991</v>
      </c>
      <c r="F2182" s="92">
        <v>8.3800000000000008</v>
      </c>
      <c r="G2182" s="92">
        <v>8.2100000000000009</v>
      </c>
      <c r="H2182" s="92">
        <v>7.97</v>
      </c>
      <c r="I2182" s="92">
        <v>7.66</v>
      </c>
      <c r="J2182" s="92">
        <v>7.32</v>
      </c>
      <c r="K2182" s="92">
        <v>6.9</v>
      </c>
      <c r="L2182" s="92">
        <v>8.34</v>
      </c>
      <c r="N2182" s="92">
        <f t="shared" ca="1" si="170"/>
        <v>8.064210148404797</v>
      </c>
      <c r="O2182" s="92">
        <f t="shared" si="171"/>
        <v>0.27416549189132933</v>
      </c>
      <c r="P2182" s="92">
        <f t="shared" si="172"/>
        <v>8.175175713319236</v>
      </c>
      <c r="Q2182" s="92">
        <f t="shared" ca="1" si="173"/>
        <v>0.9864265223396177</v>
      </c>
      <c r="R2182" s="92">
        <f t="shared" ca="1" si="174"/>
        <v>8.2267971963124111</v>
      </c>
    </row>
    <row r="2183" spans="1:18" x14ac:dyDescent="0.3">
      <c r="A2183" s="107">
        <v>40985.854166666664</v>
      </c>
      <c r="B2183" s="92">
        <v>9.0399999999999991</v>
      </c>
      <c r="C2183" s="92">
        <v>8.9600000000000009</v>
      </c>
      <c r="D2183" s="92">
        <v>8.85</v>
      </c>
      <c r="E2183" s="92">
        <v>8.67</v>
      </c>
      <c r="F2183" s="92">
        <v>8.4600000000000009</v>
      </c>
      <c r="G2183" s="92">
        <v>8.2899999999999991</v>
      </c>
      <c r="H2183" s="92">
        <v>8.06</v>
      </c>
      <c r="I2183" s="92">
        <v>7.79</v>
      </c>
      <c r="J2183" s="92">
        <v>7.51</v>
      </c>
      <c r="K2183" s="92">
        <v>6.99</v>
      </c>
      <c r="L2183" s="92">
        <v>8.6199999999999992</v>
      </c>
      <c r="N2183" s="92">
        <f t="shared" ca="1" si="170"/>
        <v>8.182199967427346</v>
      </c>
      <c r="O2183" s="92">
        <f t="shared" si="171"/>
        <v>0.26000813781568055</v>
      </c>
      <c r="P2183" s="92">
        <f t="shared" si="172"/>
        <v>8.2566484990845925</v>
      </c>
      <c r="Q2183" s="92">
        <f t="shared" ca="1" si="173"/>
        <v>0.99098320200193812</v>
      </c>
      <c r="R2183" s="92">
        <f t="shared" ca="1" si="174"/>
        <v>8.5422752012567056</v>
      </c>
    </row>
    <row r="2184" spans="1:18" x14ac:dyDescent="0.3">
      <c r="A2184" s="107">
        <v>40985.861111111109</v>
      </c>
      <c r="B2184" s="92">
        <v>8.1</v>
      </c>
      <c r="C2184" s="92">
        <v>8.07</v>
      </c>
      <c r="D2184" s="92">
        <v>7.97</v>
      </c>
      <c r="E2184" s="92">
        <v>7.78</v>
      </c>
      <c r="F2184" s="92">
        <v>7.54</v>
      </c>
      <c r="G2184" s="92">
        <v>7.23</v>
      </c>
      <c r="H2184" s="92">
        <v>6.93</v>
      </c>
      <c r="I2184" s="92">
        <v>6.62</v>
      </c>
      <c r="J2184" s="92">
        <v>6.19</v>
      </c>
      <c r="K2184" s="92">
        <v>5.57</v>
      </c>
      <c r="L2184" s="92">
        <v>7.47</v>
      </c>
      <c r="N2184" s="92">
        <f t="shared" ca="1" si="170"/>
        <v>7.1118106689565286</v>
      </c>
      <c r="O2184" s="92">
        <f t="shared" si="171"/>
        <v>0.39162571972599963</v>
      </c>
      <c r="P2184" s="92">
        <f t="shared" si="172"/>
        <v>7.1862336154002708</v>
      </c>
      <c r="Q2184" s="92">
        <f t="shared" ca="1" si="173"/>
        <v>0.98964367839583556</v>
      </c>
      <c r="R2184" s="92">
        <f t="shared" ca="1" si="174"/>
        <v>7.3926382776168911</v>
      </c>
    </row>
    <row r="2185" spans="1:18" x14ac:dyDescent="0.3">
      <c r="A2185" s="107">
        <v>40985.868055555555</v>
      </c>
      <c r="B2185" s="92">
        <v>7.36</v>
      </c>
      <c r="C2185" s="92">
        <v>7.32</v>
      </c>
      <c r="D2185" s="92">
        <v>7.18</v>
      </c>
      <c r="E2185" s="92">
        <v>7.05</v>
      </c>
      <c r="F2185" s="92">
        <v>6.88</v>
      </c>
      <c r="G2185" s="92">
        <v>6.69</v>
      </c>
      <c r="H2185" s="92">
        <v>6.44</v>
      </c>
      <c r="I2185" s="92">
        <v>6.15</v>
      </c>
      <c r="J2185" s="92">
        <v>5.82</v>
      </c>
      <c r="K2185" s="92">
        <v>5.38</v>
      </c>
      <c r="L2185" s="92">
        <v>6.69</v>
      </c>
      <c r="N2185" s="92">
        <f t="shared" ca="1" si="170"/>
        <v>6.5532703026806782</v>
      </c>
      <c r="O2185" s="92">
        <f t="shared" si="171"/>
        <v>0.35194596085596369</v>
      </c>
      <c r="P2185" s="92">
        <f t="shared" si="172"/>
        <v>6.6535945223602244</v>
      </c>
      <c r="Q2185" s="92">
        <f t="shared" ca="1" si="173"/>
        <v>0.98492180138985108</v>
      </c>
      <c r="R2185" s="92">
        <f t="shared" ca="1" si="174"/>
        <v>6.5891268512981043</v>
      </c>
    </row>
    <row r="2186" spans="1:18" x14ac:dyDescent="0.3">
      <c r="A2186" s="107">
        <v>40985.875</v>
      </c>
      <c r="B2186" s="92">
        <v>7.44</v>
      </c>
      <c r="C2186" s="92">
        <v>7.41</v>
      </c>
      <c r="D2186" s="92">
        <v>7.2</v>
      </c>
      <c r="E2186" s="92">
        <v>7.01</v>
      </c>
      <c r="F2186" s="92">
        <v>6.8</v>
      </c>
      <c r="G2186" s="92">
        <v>6.58</v>
      </c>
      <c r="H2186" s="92">
        <v>6.4</v>
      </c>
      <c r="I2186" s="92">
        <v>6.24</v>
      </c>
      <c r="J2186" s="92">
        <v>6.13</v>
      </c>
      <c r="K2186" s="92">
        <v>5.96</v>
      </c>
      <c r="L2186" s="92">
        <v>6.8</v>
      </c>
      <c r="N2186" s="92">
        <f t="shared" ca="1" si="170"/>
        <v>6.6051055190389265</v>
      </c>
      <c r="O2186" s="92">
        <f t="shared" si="171"/>
        <v>0.2563149078169189</v>
      </c>
      <c r="P2186" s="92">
        <f t="shared" si="172"/>
        <v>6.5539032696894868</v>
      </c>
      <c r="Q2186" s="92">
        <f t="shared" ca="1" si="173"/>
        <v>1.0078124816986909</v>
      </c>
      <c r="R2186" s="92">
        <f t="shared" ca="1" si="174"/>
        <v>6.8531248755510976</v>
      </c>
    </row>
    <row r="2187" spans="1:18" x14ac:dyDescent="0.3">
      <c r="A2187" s="107">
        <v>40985.881944444445</v>
      </c>
      <c r="B2187" s="92">
        <v>7.65</v>
      </c>
      <c r="C2187" s="92">
        <v>7.57</v>
      </c>
      <c r="D2187" s="92">
        <v>7.47</v>
      </c>
      <c r="E2187" s="92">
        <v>7.33</v>
      </c>
      <c r="F2187" s="92">
        <v>7.16</v>
      </c>
      <c r="G2187" s="92">
        <v>6.98</v>
      </c>
      <c r="H2187" s="92">
        <v>6.79</v>
      </c>
      <c r="I2187" s="92">
        <v>6.59</v>
      </c>
      <c r="J2187" s="92">
        <v>6.37</v>
      </c>
      <c r="K2187" s="92">
        <v>5.99</v>
      </c>
      <c r="L2187" s="92">
        <v>7.12</v>
      </c>
      <c r="N2187" s="92">
        <f t="shared" ca="1" si="170"/>
        <v>6.9171482566440181</v>
      </c>
      <c r="O2187" s="92">
        <f t="shared" si="171"/>
        <v>0.25503244620745885</v>
      </c>
      <c r="P2187" s="92">
        <f t="shared" si="172"/>
        <v>6.9524550802482281</v>
      </c>
      <c r="Q2187" s="92">
        <f t="shared" ca="1" si="173"/>
        <v>0.99492167540866017</v>
      </c>
      <c r="R2187" s="92">
        <f t="shared" ca="1" si="174"/>
        <v>7.0838423289096601</v>
      </c>
    </row>
    <row r="2188" spans="1:18" x14ac:dyDescent="0.3">
      <c r="A2188" s="107">
        <v>40985.888888888891</v>
      </c>
      <c r="B2188" s="92">
        <v>8.4700000000000006</v>
      </c>
      <c r="C2188" s="92">
        <v>8.39</v>
      </c>
      <c r="D2188" s="92">
        <v>8.27</v>
      </c>
      <c r="E2188" s="92">
        <v>8.1</v>
      </c>
      <c r="F2188" s="92">
        <v>7.87</v>
      </c>
      <c r="G2188" s="92">
        <v>7.62</v>
      </c>
      <c r="H2188" s="92">
        <v>7.39</v>
      </c>
      <c r="I2188" s="92">
        <v>7.11</v>
      </c>
      <c r="J2188" s="92">
        <v>6.78</v>
      </c>
      <c r="K2188" s="92">
        <v>6.3</v>
      </c>
      <c r="L2188" s="92">
        <v>7.82</v>
      </c>
      <c r="N2188" s="92">
        <f t="shared" ca="1" si="170"/>
        <v>7.5391007580431211</v>
      </c>
      <c r="O2188" s="92">
        <f t="shared" si="171"/>
        <v>0.28322354203808264</v>
      </c>
      <c r="P2188" s="92">
        <f t="shared" si="172"/>
        <v>7.5866127900035183</v>
      </c>
      <c r="Q2188" s="92">
        <f t="shared" ca="1" si="173"/>
        <v>0.99373738540828116</v>
      </c>
      <c r="R2188" s="92">
        <f t="shared" ca="1" si="174"/>
        <v>7.7710263538927586</v>
      </c>
    </row>
    <row r="2189" spans="1:18" x14ac:dyDescent="0.3">
      <c r="A2189" s="107">
        <v>40985.895833333336</v>
      </c>
      <c r="B2189" s="92">
        <v>7.39</v>
      </c>
      <c r="C2189" s="92">
        <v>7.35</v>
      </c>
      <c r="D2189" s="92">
        <v>7.25</v>
      </c>
      <c r="E2189" s="92">
        <v>7.13</v>
      </c>
      <c r="F2189" s="92">
        <v>6.99</v>
      </c>
      <c r="G2189" s="92">
        <v>6.85</v>
      </c>
      <c r="H2189" s="92">
        <v>6.71</v>
      </c>
      <c r="I2189" s="92">
        <v>6.56</v>
      </c>
      <c r="J2189" s="92">
        <v>6.34</v>
      </c>
      <c r="K2189" s="92">
        <v>5.83</v>
      </c>
      <c r="L2189" s="92">
        <v>6.94</v>
      </c>
      <c r="N2189" s="92">
        <f t="shared" ca="1" si="170"/>
        <v>6.791051892090028</v>
      </c>
      <c r="O2189" s="92">
        <f t="shared" si="171"/>
        <v>0.19082355842102081</v>
      </c>
      <c r="P2189" s="92">
        <f t="shared" si="172"/>
        <v>6.8297637861184697</v>
      </c>
      <c r="Q2189" s="92">
        <f t="shared" ca="1" si="173"/>
        <v>0.99433188390686023</v>
      </c>
      <c r="R2189" s="92">
        <f t="shared" ca="1" si="174"/>
        <v>6.9006632743136107</v>
      </c>
    </row>
    <row r="2190" spans="1:18" x14ac:dyDescent="0.3">
      <c r="A2190" s="107">
        <v>40985.902777777781</v>
      </c>
      <c r="B2190" s="92">
        <v>7.25</v>
      </c>
      <c r="C2190" s="92">
        <v>7.17</v>
      </c>
      <c r="D2190" s="92">
        <v>7.01</v>
      </c>
      <c r="E2190" s="92">
        <v>6.81</v>
      </c>
      <c r="F2190" s="92">
        <v>6.58</v>
      </c>
      <c r="G2190" s="92">
        <v>6.32</v>
      </c>
      <c r="H2190" s="92">
        <v>6.08</v>
      </c>
      <c r="I2190" s="92">
        <v>5.81</v>
      </c>
      <c r="J2190" s="92">
        <v>5.56</v>
      </c>
      <c r="K2190" s="92">
        <v>5.23</v>
      </c>
      <c r="L2190" s="92">
        <v>6.43</v>
      </c>
      <c r="N2190" s="92">
        <f t="shared" ca="1" si="170"/>
        <v>6.2706283125236517</v>
      </c>
      <c r="O2190" s="92">
        <f t="shared" si="171"/>
        <v>0.35776018611157567</v>
      </c>
      <c r="P2190" s="92">
        <f t="shared" si="172"/>
        <v>6.2850413897268664</v>
      </c>
      <c r="Q2190" s="92">
        <f t="shared" ca="1" si="173"/>
        <v>0.99770676495038313</v>
      </c>
      <c r="R2190" s="92">
        <f t="shared" ca="1" si="174"/>
        <v>6.4152544986309632</v>
      </c>
    </row>
    <row r="2191" spans="1:18" x14ac:dyDescent="0.3">
      <c r="A2191" s="107">
        <v>40985.909722222219</v>
      </c>
      <c r="B2191" s="92">
        <v>7.81</v>
      </c>
      <c r="C2191" s="92">
        <v>7.71</v>
      </c>
      <c r="D2191" s="92">
        <v>7.53</v>
      </c>
      <c r="E2191" s="92">
        <v>7.33</v>
      </c>
      <c r="F2191" s="92">
        <v>7.1</v>
      </c>
      <c r="G2191" s="92">
        <v>6.82</v>
      </c>
      <c r="H2191" s="92">
        <v>6.58</v>
      </c>
      <c r="I2191" s="92">
        <v>6.36</v>
      </c>
      <c r="J2191" s="92">
        <v>6.12</v>
      </c>
      <c r="K2191" s="92">
        <v>5.67</v>
      </c>
      <c r="L2191" s="92">
        <v>6.95</v>
      </c>
      <c r="N2191" s="92">
        <f t="shared" ca="1" si="170"/>
        <v>6.7909367421569149</v>
      </c>
      <c r="O2191" s="92">
        <f t="shared" si="171"/>
        <v>0.33105572315387205</v>
      </c>
      <c r="P2191" s="92">
        <f t="shared" si="172"/>
        <v>6.7850843304949615</v>
      </c>
      <c r="Q2191" s="92">
        <f t="shared" ca="1" si="173"/>
        <v>1.0008625407403782</v>
      </c>
      <c r="R2191" s="92">
        <f t="shared" ca="1" si="174"/>
        <v>6.9559946581456282</v>
      </c>
    </row>
    <row r="2192" spans="1:18" x14ac:dyDescent="0.3">
      <c r="A2192" s="107">
        <v>40985.916666666664</v>
      </c>
      <c r="B2192" s="92">
        <v>7.55</v>
      </c>
      <c r="C2192" s="92">
        <v>7.46</v>
      </c>
      <c r="D2192" s="92">
        <v>7.27</v>
      </c>
      <c r="E2192" s="92">
        <v>7.08</v>
      </c>
      <c r="F2192" s="92">
        <v>6.86</v>
      </c>
      <c r="G2192" s="92">
        <v>6.6</v>
      </c>
      <c r="H2192" s="92">
        <v>6.36</v>
      </c>
      <c r="I2192" s="92">
        <v>6.15</v>
      </c>
      <c r="J2192" s="92">
        <v>5.97</v>
      </c>
      <c r="K2192" s="92">
        <v>5.6</v>
      </c>
      <c r="L2192" s="92">
        <v>6.74</v>
      </c>
      <c r="N2192" s="92">
        <f t="shared" ca="1" si="170"/>
        <v>6.5773313986481092</v>
      </c>
      <c r="O2192" s="92">
        <f t="shared" si="171"/>
        <v>0.34229779748537675</v>
      </c>
      <c r="P2192" s="92">
        <f t="shared" si="172"/>
        <v>6.56506625677331</v>
      </c>
      <c r="Q2192" s="92">
        <f t="shared" ca="1" si="173"/>
        <v>1.0018682434258976</v>
      </c>
      <c r="R2192" s="92">
        <f t="shared" ca="1" si="174"/>
        <v>6.75259196069055</v>
      </c>
    </row>
    <row r="2193" spans="1:18" x14ac:dyDescent="0.3">
      <c r="A2193" s="107">
        <v>40985.923611111109</v>
      </c>
      <c r="B2193" s="92">
        <v>6.59</v>
      </c>
      <c r="C2193" s="92">
        <v>6.52</v>
      </c>
      <c r="D2193" s="92">
        <v>6.39</v>
      </c>
      <c r="E2193" s="92">
        <v>6.21</v>
      </c>
      <c r="F2193" s="92">
        <v>6.04</v>
      </c>
      <c r="G2193" s="92">
        <v>5.83</v>
      </c>
      <c r="H2193" s="92">
        <v>5.63</v>
      </c>
      <c r="I2193" s="92">
        <v>5.37</v>
      </c>
      <c r="J2193" s="92">
        <v>5.15</v>
      </c>
      <c r="K2193" s="92">
        <v>4.78</v>
      </c>
      <c r="L2193" s="92">
        <v>5.92</v>
      </c>
      <c r="N2193" s="92">
        <f t="shared" ca="1" si="170"/>
        <v>5.7640574035187147</v>
      </c>
      <c r="O2193" s="92">
        <f t="shared" si="171"/>
        <v>0.3225801855363698</v>
      </c>
      <c r="P2193" s="92">
        <f t="shared" si="172"/>
        <v>5.800914960916673</v>
      </c>
      <c r="Q2193" s="92">
        <f t="shared" ca="1" si="173"/>
        <v>0.99364625104034721</v>
      </c>
      <c r="R2193" s="92">
        <f t="shared" ca="1" si="174"/>
        <v>5.8823858061588554</v>
      </c>
    </row>
    <row r="2194" spans="1:18" x14ac:dyDescent="0.3">
      <c r="A2194" s="107">
        <v>40985.930555555555</v>
      </c>
      <c r="B2194" s="92">
        <v>7.37</v>
      </c>
      <c r="C2194" s="92">
        <v>7.28</v>
      </c>
      <c r="D2194" s="92">
        <v>7.09</v>
      </c>
      <c r="E2194" s="92">
        <v>6.92</v>
      </c>
      <c r="F2194" s="92">
        <v>6.72</v>
      </c>
      <c r="G2194" s="92">
        <v>6.47</v>
      </c>
      <c r="H2194" s="92">
        <v>6.22</v>
      </c>
      <c r="I2194" s="92">
        <v>5.98</v>
      </c>
      <c r="J2194" s="92">
        <v>5.75</v>
      </c>
      <c r="K2194" s="92">
        <v>5.34</v>
      </c>
      <c r="L2194" s="92">
        <v>6.59</v>
      </c>
      <c r="N2194" s="92">
        <f t="shared" ca="1" si="170"/>
        <v>6.4097363663727718</v>
      </c>
      <c r="O2194" s="92">
        <f t="shared" si="171"/>
        <v>0.36415207843572539</v>
      </c>
      <c r="P2194" s="92">
        <f t="shared" si="172"/>
        <v>6.4335740700734494</v>
      </c>
      <c r="Q2194" s="92">
        <f t="shared" ca="1" si="173"/>
        <v>0.99629479610539318</v>
      </c>
      <c r="R2194" s="92">
        <f t="shared" ca="1" si="174"/>
        <v>6.5655827063345411</v>
      </c>
    </row>
    <row r="2195" spans="1:18" x14ac:dyDescent="0.3">
      <c r="A2195" s="107">
        <v>40985.9375</v>
      </c>
      <c r="B2195" s="92">
        <v>7.8</v>
      </c>
      <c r="C2195" s="92">
        <v>7.74</v>
      </c>
      <c r="D2195" s="92">
        <v>7.63</v>
      </c>
      <c r="E2195" s="92">
        <v>7.51</v>
      </c>
      <c r="F2195" s="92">
        <v>7.34</v>
      </c>
      <c r="G2195" s="92">
        <v>7.1</v>
      </c>
      <c r="H2195" s="92">
        <v>6.83</v>
      </c>
      <c r="I2195" s="92">
        <v>6.54</v>
      </c>
      <c r="J2195" s="92">
        <v>6.23</v>
      </c>
      <c r="K2195" s="92">
        <v>5.6</v>
      </c>
      <c r="L2195" s="92">
        <v>7.24</v>
      </c>
      <c r="N2195" s="92">
        <f t="shared" ca="1" si="170"/>
        <v>6.9655400503908043</v>
      </c>
      <c r="O2195" s="92">
        <f t="shared" si="171"/>
        <v>0.35827396896116365</v>
      </c>
      <c r="P2195" s="92">
        <f t="shared" si="172"/>
        <v>7.0606706336902674</v>
      </c>
      <c r="Q2195" s="92">
        <f t="shared" ca="1" si="173"/>
        <v>0.98652669296801021</v>
      </c>
      <c r="R2195" s="92">
        <f t="shared" ca="1" si="174"/>
        <v>7.1424532570883938</v>
      </c>
    </row>
    <row r="2196" spans="1:18" x14ac:dyDescent="0.3">
      <c r="A2196" s="107">
        <v>40985.944444444445</v>
      </c>
      <c r="B2196" s="92">
        <v>7.25</v>
      </c>
      <c r="C2196" s="92">
        <v>7.22</v>
      </c>
      <c r="D2196" s="92">
        <v>7.15</v>
      </c>
      <c r="E2196" s="92">
        <v>6.99</v>
      </c>
      <c r="F2196" s="92">
        <v>6.79</v>
      </c>
      <c r="G2196" s="92">
        <v>6.53</v>
      </c>
      <c r="H2196" s="92">
        <v>6.22</v>
      </c>
      <c r="I2196" s="92">
        <v>5.89</v>
      </c>
      <c r="J2196" s="92">
        <v>5.51</v>
      </c>
      <c r="K2196" s="92">
        <v>4.8899999999999997</v>
      </c>
      <c r="L2196" s="92">
        <v>6.65</v>
      </c>
      <c r="N2196" s="92">
        <f t="shared" ca="1" si="170"/>
        <v>6.3730616572500987</v>
      </c>
      <c r="O2196" s="92">
        <f t="shared" si="171"/>
        <v>0.44945407454110792</v>
      </c>
      <c r="P2196" s="92">
        <f t="shared" si="172"/>
        <v>6.48465439573165</v>
      </c>
      <c r="Q2196" s="92">
        <f t="shared" ca="1" si="173"/>
        <v>0.98279125892121488</v>
      </c>
      <c r="R2196" s="92">
        <f t="shared" ca="1" si="174"/>
        <v>6.5355618718260793</v>
      </c>
    </row>
    <row r="2197" spans="1:18" x14ac:dyDescent="0.3">
      <c r="A2197" s="107">
        <v>40985.951388888891</v>
      </c>
      <c r="B2197" s="92">
        <v>6.47</v>
      </c>
      <c r="C2197" s="92">
        <v>6.37</v>
      </c>
      <c r="D2197" s="92">
        <v>6.1</v>
      </c>
      <c r="E2197" s="92">
        <v>5.84</v>
      </c>
      <c r="F2197" s="92">
        <v>5.57</v>
      </c>
      <c r="G2197" s="92">
        <v>5.27</v>
      </c>
      <c r="H2197" s="92">
        <v>5.03</v>
      </c>
      <c r="I2197" s="92">
        <v>4.79</v>
      </c>
      <c r="J2197" s="92">
        <v>4.51</v>
      </c>
      <c r="K2197" s="92">
        <v>4.05</v>
      </c>
      <c r="L2197" s="92">
        <v>5.42</v>
      </c>
      <c r="N2197" s="92">
        <f t="shared" ca="1" si="170"/>
        <v>5.2590788650641107</v>
      </c>
      <c r="O2197" s="92">
        <f t="shared" si="171"/>
        <v>0.43072575958539838</v>
      </c>
      <c r="P2197" s="92">
        <f t="shared" si="172"/>
        <v>5.2349239135359538</v>
      </c>
      <c r="Q2197" s="92">
        <f t="shared" ca="1" si="173"/>
        <v>1.0046141934299559</v>
      </c>
      <c r="R2197" s="92">
        <f t="shared" ca="1" si="174"/>
        <v>5.4450089283903615</v>
      </c>
    </row>
    <row r="2198" spans="1:18" x14ac:dyDescent="0.3">
      <c r="A2198" s="107">
        <v>40985.958333333336</v>
      </c>
      <c r="B2198" s="92">
        <v>6.21</v>
      </c>
      <c r="C2198" s="92">
        <v>6.05</v>
      </c>
      <c r="D2198" s="92">
        <v>5.74</v>
      </c>
      <c r="E2198" s="92">
        <v>5.47</v>
      </c>
      <c r="F2198" s="92">
        <v>5.19</v>
      </c>
      <c r="G2198" s="92">
        <v>4.9400000000000004</v>
      </c>
      <c r="H2198" s="92">
        <v>4.67</v>
      </c>
      <c r="I2198" s="92">
        <v>4.37</v>
      </c>
      <c r="J2198" s="92">
        <v>4.07</v>
      </c>
      <c r="K2198" s="92">
        <v>3.61</v>
      </c>
      <c r="L2198" s="92">
        <v>4.8</v>
      </c>
      <c r="N2198" s="92">
        <f t="shared" ca="1" si="170"/>
        <v>4.8788765401660488</v>
      </c>
      <c r="O2198" s="92">
        <f t="shared" si="171"/>
        <v>0.51940114271132121</v>
      </c>
      <c r="P2198" s="92">
        <f t="shared" si="172"/>
        <v>4.9003784606251397</v>
      </c>
      <c r="Q2198" s="92">
        <f t="shared" ca="1" si="173"/>
        <v>0.99561219186806482</v>
      </c>
      <c r="R2198" s="92">
        <f t="shared" ca="1" si="174"/>
        <v>4.7789385209667108</v>
      </c>
    </row>
    <row r="2199" spans="1:18" x14ac:dyDescent="0.3">
      <c r="A2199" s="107">
        <v>40985.965277777781</v>
      </c>
      <c r="B2199" s="92">
        <v>7.29</v>
      </c>
      <c r="C2199" s="92">
        <v>7.17</v>
      </c>
      <c r="D2199" s="92">
        <v>6.87</v>
      </c>
      <c r="E2199" s="92">
        <v>6.53</v>
      </c>
      <c r="F2199" s="92">
        <v>6.21</v>
      </c>
      <c r="G2199" s="92">
        <v>5.89</v>
      </c>
      <c r="H2199" s="92">
        <v>5.59</v>
      </c>
      <c r="I2199" s="92">
        <v>5.32</v>
      </c>
      <c r="J2199" s="92">
        <v>5.07</v>
      </c>
      <c r="K2199" s="92">
        <v>4.62</v>
      </c>
      <c r="L2199" s="92">
        <v>5.92</v>
      </c>
      <c r="N2199" s="92">
        <f t="shared" ca="1" si="170"/>
        <v>5.8837538026170932</v>
      </c>
      <c r="O2199" s="92">
        <f t="shared" si="171"/>
        <v>0.48308824322091143</v>
      </c>
      <c r="P2199" s="92">
        <f t="shared" si="172"/>
        <v>5.8460493447638422</v>
      </c>
      <c r="Q2199" s="92">
        <f t="shared" ca="1" si="173"/>
        <v>1.0064495620255107</v>
      </c>
      <c r="R2199" s="92">
        <f t="shared" ca="1" si="174"/>
        <v>5.9581814071910237</v>
      </c>
    </row>
    <row r="2200" spans="1:18" x14ac:dyDescent="0.3">
      <c r="A2200" s="107">
        <v>40985.972222222219</v>
      </c>
      <c r="B2200" s="92">
        <v>7.11</v>
      </c>
      <c r="C2200" s="92">
        <v>7.01</v>
      </c>
      <c r="D2200" s="92">
        <v>6.77</v>
      </c>
      <c r="E2200" s="92">
        <v>6.45</v>
      </c>
      <c r="F2200" s="92">
        <v>6.07</v>
      </c>
      <c r="G2200" s="92">
        <v>5.67</v>
      </c>
      <c r="H2200" s="92">
        <v>5.31</v>
      </c>
      <c r="I2200" s="92">
        <v>4.9400000000000004</v>
      </c>
      <c r="J2200" s="92">
        <v>4.55</v>
      </c>
      <c r="K2200" s="92">
        <v>4.01</v>
      </c>
      <c r="L2200" s="92">
        <v>5.69</v>
      </c>
      <c r="N2200" s="92">
        <f t="shared" ca="1" si="170"/>
        <v>5.6183294899414511</v>
      </c>
      <c r="O2200" s="92">
        <f t="shared" si="171"/>
        <v>0.60618343532282193</v>
      </c>
      <c r="P2200" s="92">
        <f t="shared" si="172"/>
        <v>5.6169608110753746</v>
      </c>
      <c r="Q2200" s="92">
        <f t="shared" ca="1" si="173"/>
        <v>1.0002436689363006</v>
      </c>
      <c r="R2200" s="92">
        <f t="shared" ca="1" si="174"/>
        <v>5.6913864762475503</v>
      </c>
    </row>
    <row r="2201" spans="1:18" x14ac:dyDescent="0.3">
      <c r="A2201" s="107">
        <v>40985.979166666664</v>
      </c>
      <c r="B2201" s="92">
        <v>6.98</v>
      </c>
      <c r="C2201" s="92">
        <v>6.89</v>
      </c>
      <c r="D2201" s="92">
        <v>6.66</v>
      </c>
      <c r="E2201" s="92">
        <v>6.3</v>
      </c>
      <c r="F2201" s="92">
        <v>5.89</v>
      </c>
      <c r="G2201" s="92">
        <v>5.46</v>
      </c>
      <c r="H2201" s="92">
        <v>5.0999999999999996</v>
      </c>
      <c r="I2201" s="92">
        <v>4.7699999999999996</v>
      </c>
      <c r="J2201" s="92">
        <v>4.45</v>
      </c>
      <c r="K2201" s="92">
        <v>3.96</v>
      </c>
      <c r="L2201" s="92">
        <v>5.6</v>
      </c>
      <c r="N2201" s="92">
        <f t="shared" ca="1" si="170"/>
        <v>5.4620948722245739</v>
      </c>
      <c r="O2201" s="92">
        <f t="shared" si="171"/>
        <v>0.63031134448876192</v>
      </c>
      <c r="P2201" s="92">
        <f t="shared" si="172"/>
        <v>5.4069022136469123</v>
      </c>
      <c r="Q2201" s="92">
        <f t="shared" ca="1" si="173"/>
        <v>1.0102078151956135</v>
      </c>
      <c r="R2201" s="92">
        <f t="shared" ca="1" si="174"/>
        <v>5.6571637650954356</v>
      </c>
    </row>
    <row r="2202" spans="1:18" x14ac:dyDescent="0.3">
      <c r="A2202" s="107">
        <v>40985.986111111109</v>
      </c>
      <c r="B2202" s="92">
        <v>6.11</v>
      </c>
      <c r="C2202" s="92">
        <v>5.92</v>
      </c>
      <c r="D2202" s="92">
        <v>5.55</v>
      </c>
      <c r="E2202" s="92">
        <v>5.13</v>
      </c>
      <c r="F2202" s="92">
        <v>4.7300000000000004</v>
      </c>
      <c r="G2202" s="92">
        <v>4.3499999999999996</v>
      </c>
      <c r="H2202" s="92">
        <v>4.0599999999999996</v>
      </c>
      <c r="I2202" s="92">
        <v>3.82</v>
      </c>
      <c r="J2202" s="92">
        <v>3.65</v>
      </c>
      <c r="K2202" s="92">
        <v>3.28</v>
      </c>
      <c r="L2202" s="92">
        <v>4.49</v>
      </c>
      <c r="N2202" s="92">
        <f t="shared" ca="1" si="170"/>
        <v>4.4378976312393785</v>
      </c>
      <c r="O2202" s="92">
        <f t="shared" si="171"/>
        <v>0.63756201881977514</v>
      </c>
      <c r="P2202" s="92">
        <f t="shared" si="172"/>
        <v>4.307212592567053</v>
      </c>
      <c r="Q2202" s="92">
        <f t="shared" ca="1" si="173"/>
        <v>1.0303409771084548</v>
      </c>
      <c r="R2202" s="92">
        <f t="shared" ca="1" si="174"/>
        <v>4.6262309872169629</v>
      </c>
    </row>
    <row r="2203" spans="1:18" x14ac:dyDescent="0.3">
      <c r="A2203" s="107">
        <v>40985.993055555555</v>
      </c>
      <c r="B2203" s="92">
        <v>6.32</v>
      </c>
      <c r="C2203" s="92">
        <v>6.2</v>
      </c>
      <c r="D2203" s="92">
        <v>5.85</v>
      </c>
      <c r="E2203" s="92">
        <v>5.48</v>
      </c>
      <c r="F2203" s="92">
        <v>5.08</v>
      </c>
      <c r="G2203" s="92">
        <v>4.6399999999999997</v>
      </c>
      <c r="H2203" s="92">
        <v>4.28</v>
      </c>
      <c r="I2203" s="92">
        <v>4.05</v>
      </c>
      <c r="J2203" s="92">
        <v>3.8</v>
      </c>
      <c r="K2203" s="92">
        <v>3.44</v>
      </c>
      <c r="L2203" s="92">
        <v>4.8600000000000003</v>
      </c>
      <c r="N2203" s="92">
        <f t="shared" ca="1" si="170"/>
        <v>4.7014739386196309</v>
      </c>
      <c r="O2203" s="92">
        <f t="shared" si="171"/>
        <v>0.74631440140309402</v>
      </c>
      <c r="P2203" s="92">
        <f t="shared" si="172"/>
        <v>4.5866199962280074</v>
      </c>
      <c r="Q2203" s="92">
        <f t="shared" ca="1" si="173"/>
        <v>1.025041085262367</v>
      </c>
      <c r="R2203" s="92">
        <f t="shared" ca="1" si="174"/>
        <v>4.9816996743751041</v>
      </c>
    </row>
    <row r="2204" spans="1:18" x14ac:dyDescent="0.3">
      <c r="A2204" s="107">
        <v>40986</v>
      </c>
      <c r="B2204" s="92">
        <v>5.42</v>
      </c>
      <c r="C2204" s="92">
        <v>5.29</v>
      </c>
      <c r="D2204" s="92">
        <v>5.04</v>
      </c>
      <c r="E2204" s="92">
        <v>4.7300000000000004</v>
      </c>
      <c r="F2204" s="92">
        <v>4.37</v>
      </c>
      <c r="G2204" s="92">
        <v>4.04</v>
      </c>
      <c r="H2204" s="92">
        <v>3.8</v>
      </c>
      <c r="I2204" s="92">
        <v>3.57</v>
      </c>
      <c r="J2204" s="92">
        <v>3.35</v>
      </c>
      <c r="K2204" s="92">
        <v>3.21</v>
      </c>
      <c r="L2204" s="92">
        <v>4.2</v>
      </c>
      <c r="N2204" s="92">
        <f t="shared" ca="1" si="170"/>
        <v>4.1030221331928933</v>
      </c>
      <c r="O2204" s="92">
        <f t="shared" si="171"/>
        <v>0.56595135855012413</v>
      </c>
      <c r="P2204" s="92">
        <f t="shared" si="172"/>
        <v>4.0047056273769783</v>
      </c>
      <c r="Q2204" s="92">
        <f t="shared" ca="1" si="173"/>
        <v>1.024550245377289</v>
      </c>
      <c r="R2204" s="92">
        <f t="shared" ca="1" si="174"/>
        <v>4.3031110305846143</v>
      </c>
    </row>
    <row r="2205" spans="1:18" x14ac:dyDescent="0.3">
      <c r="A2205" s="107">
        <v>40986.006944444445</v>
      </c>
      <c r="B2205" s="92">
        <v>5.48</v>
      </c>
      <c r="C2205" s="92">
        <v>5.41</v>
      </c>
      <c r="D2205" s="92">
        <v>5.26</v>
      </c>
      <c r="E2205" s="92">
        <v>5.08</v>
      </c>
      <c r="F2205" s="92">
        <v>4.8899999999999997</v>
      </c>
      <c r="G2205" s="92">
        <v>4.72</v>
      </c>
      <c r="H2205" s="92">
        <v>4.5599999999999996</v>
      </c>
      <c r="I2205" s="92">
        <v>4.4400000000000004</v>
      </c>
      <c r="J2205" s="92">
        <v>4.3</v>
      </c>
      <c r="K2205" s="92">
        <v>4.05</v>
      </c>
      <c r="L2205" s="92">
        <v>4.79</v>
      </c>
      <c r="N2205" s="92">
        <f t="shared" ca="1" si="170"/>
        <v>4.726720839227819</v>
      </c>
      <c r="O2205" s="92">
        <f t="shared" si="171"/>
        <v>0.31868619994266201</v>
      </c>
      <c r="P2205" s="92">
        <f t="shared" si="172"/>
        <v>4.6967361405774035</v>
      </c>
      <c r="Q2205" s="92">
        <f t="shared" ca="1" si="173"/>
        <v>1.0063841565191118</v>
      </c>
      <c r="R2205" s="92">
        <f t="shared" ca="1" si="174"/>
        <v>4.8205801097265457</v>
      </c>
    </row>
    <row r="2206" spans="1:18" x14ac:dyDescent="0.3">
      <c r="A2206" s="107">
        <v>40986.013888888891</v>
      </c>
      <c r="B2206" s="92">
        <v>5.07</v>
      </c>
      <c r="C2206" s="92">
        <v>5.05</v>
      </c>
      <c r="D2206" s="92">
        <v>5.0199999999999996</v>
      </c>
      <c r="E2206" s="92">
        <v>4.95</v>
      </c>
      <c r="F2206" s="92">
        <v>4.87</v>
      </c>
      <c r="G2206" s="92">
        <v>4.75</v>
      </c>
      <c r="H2206" s="92">
        <v>4.6500000000000004</v>
      </c>
      <c r="I2206" s="92">
        <v>4.55</v>
      </c>
      <c r="J2206" s="92">
        <v>4.46</v>
      </c>
      <c r="K2206" s="92">
        <v>4.3099999999999996</v>
      </c>
      <c r="L2206" s="92">
        <v>4.8499999999999996</v>
      </c>
      <c r="N2206" s="92">
        <f t="shared" ca="1" si="170"/>
        <v>4.7320043594091876</v>
      </c>
      <c r="O2206" s="92">
        <f t="shared" si="171"/>
        <v>0.1966240977787011</v>
      </c>
      <c r="P2206" s="92">
        <f t="shared" si="172"/>
        <v>4.735541689977496</v>
      </c>
      <c r="Q2206" s="92">
        <f t="shared" ca="1" si="173"/>
        <v>0.99925302514476966</v>
      </c>
      <c r="R2206" s="92">
        <f t="shared" ca="1" si="174"/>
        <v>4.8463771719521329</v>
      </c>
    </row>
    <row r="2207" spans="1:18" x14ac:dyDescent="0.3">
      <c r="A2207" s="107">
        <v>40986.020833333336</v>
      </c>
      <c r="B2207" s="92">
        <v>5.24</v>
      </c>
      <c r="C2207" s="92">
        <v>5.21</v>
      </c>
      <c r="D2207" s="92">
        <v>5.1100000000000003</v>
      </c>
      <c r="E2207" s="92">
        <v>4.95</v>
      </c>
      <c r="F2207" s="92">
        <v>4.82</v>
      </c>
      <c r="G2207" s="92">
        <v>4.6500000000000004</v>
      </c>
      <c r="H2207" s="92">
        <v>4.49</v>
      </c>
      <c r="I2207" s="92">
        <v>4.3</v>
      </c>
      <c r="J2207" s="92">
        <v>4.0999999999999996</v>
      </c>
      <c r="K2207" s="92">
        <v>3.8</v>
      </c>
      <c r="L2207" s="92">
        <v>4.53</v>
      </c>
      <c r="N2207" s="92">
        <f t="shared" ca="1" si="170"/>
        <v>4.5996149762970573</v>
      </c>
      <c r="O2207" s="92">
        <f t="shared" si="171"/>
        <v>0.32356859780138902</v>
      </c>
      <c r="P2207" s="92">
        <f t="shared" si="172"/>
        <v>4.6267309097267404</v>
      </c>
      <c r="Q2207" s="92">
        <f t="shared" ca="1" si="173"/>
        <v>0.99413928885021663</v>
      </c>
      <c r="R2207" s="92">
        <f t="shared" ca="1" si="174"/>
        <v>4.5034509784914816</v>
      </c>
    </row>
    <row r="2208" spans="1:18" x14ac:dyDescent="0.3">
      <c r="A2208" s="107">
        <v>40986.027777777781</v>
      </c>
      <c r="B2208" s="92">
        <v>4.62</v>
      </c>
      <c r="C2208" s="92">
        <v>4.57</v>
      </c>
      <c r="D2208" s="92">
        <v>4.4400000000000004</v>
      </c>
      <c r="E2208" s="92">
        <v>4.28</v>
      </c>
      <c r="F2208" s="92">
        <v>4.12</v>
      </c>
      <c r="G2208" s="92">
        <v>3.95</v>
      </c>
      <c r="H2208" s="92">
        <v>3.74</v>
      </c>
      <c r="I2208" s="92">
        <v>3.53</v>
      </c>
      <c r="J2208" s="92">
        <v>3.41</v>
      </c>
      <c r="K2208" s="92">
        <v>3.31</v>
      </c>
      <c r="L2208" s="92">
        <v>3.94</v>
      </c>
      <c r="N2208" s="92">
        <f t="shared" ca="1" si="170"/>
        <v>3.9055190163054636</v>
      </c>
      <c r="O2208" s="92">
        <f t="shared" si="171"/>
        <v>0.50483465332206579</v>
      </c>
      <c r="P2208" s="92">
        <f t="shared" si="172"/>
        <v>3.9192038288089632</v>
      </c>
      <c r="Q2208" s="92">
        <f t="shared" ca="1" si="173"/>
        <v>0.99650826721414532</v>
      </c>
      <c r="R2208" s="92">
        <f t="shared" ca="1" si="174"/>
        <v>3.9262425728237327</v>
      </c>
    </row>
    <row r="2209" spans="1:18" x14ac:dyDescent="0.3">
      <c r="A2209" s="107">
        <v>40986.034722222219</v>
      </c>
      <c r="B2209" s="92">
        <v>4.3499999999999996</v>
      </c>
      <c r="C2209" s="92">
        <v>4.33</v>
      </c>
      <c r="D2209" s="92">
        <v>4.26</v>
      </c>
      <c r="E2209" s="92">
        <v>4.1900000000000004</v>
      </c>
      <c r="F2209" s="92">
        <v>4.0999999999999996</v>
      </c>
      <c r="G2209" s="92">
        <v>4</v>
      </c>
      <c r="H2209" s="92">
        <v>3.87</v>
      </c>
      <c r="I2209" s="92">
        <v>3.74</v>
      </c>
      <c r="J2209" s="92">
        <v>3.57</v>
      </c>
      <c r="K2209" s="92">
        <v>3.34</v>
      </c>
      <c r="L2209" s="92">
        <v>4.04</v>
      </c>
      <c r="N2209" s="92">
        <f t="shared" ca="1" si="170"/>
        <v>3.9367658348483445</v>
      </c>
      <c r="O2209" s="92">
        <f t="shared" si="171"/>
        <v>0.30532076160349453</v>
      </c>
      <c r="P2209" s="92">
        <f t="shared" si="172"/>
        <v>3.9811097459805582</v>
      </c>
      <c r="Q2209" s="92">
        <f t="shared" ca="1" si="173"/>
        <v>0.98886141956348117</v>
      </c>
      <c r="R2209" s="92">
        <f t="shared" ca="1" si="174"/>
        <v>3.9950001350364639</v>
      </c>
    </row>
    <row r="2210" spans="1:18" x14ac:dyDescent="0.3">
      <c r="A2210" s="107">
        <v>40986.201388888891</v>
      </c>
      <c r="B2210" s="92">
        <v>4.0999999999999996</v>
      </c>
      <c r="C2210" s="92">
        <v>4.1500000000000004</v>
      </c>
      <c r="D2210" s="92">
        <v>4.1500000000000004</v>
      </c>
      <c r="E2210" s="92">
        <v>4.12</v>
      </c>
      <c r="F2210" s="92">
        <v>4.07</v>
      </c>
      <c r="G2210" s="92">
        <v>4.0199999999999996</v>
      </c>
      <c r="H2210" s="92">
        <v>3.99</v>
      </c>
      <c r="I2210" s="92">
        <v>3.97</v>
      </c>
      <c r="J2210" s="92">
        <v>3.99</v>
      </c>
      <c r="K2210" s="92">
        <v>3.89</v>
      </c>
      <c r="L2210" s="92">
        <v>3.67</v>
      </c>
      <c r="N2210" s="92">
        <f t="shared" ca="1" si="170"/>
        <v>4.0371639396507373</v>
      </c>
      <c r="O2210" s="92">
        <f t="shared" si="171"/>
        <v>6.9221177304688214E-2</v>
      </c>
      <c r="P2210" s="92">
        <f t="shared" si="172"/>
        <v>4.015687977742342</v>
      </c>
      <c r="Q2210" s="92">
        <f t="shared" ca="1" si="173"/>
        <v>1.0053480155897145</v>
      </c>
      <c r="R2210" s="92">
        <f t="shared" ca="1" si="174"/>
        <v>3.6896272172142521</v>
      </c>
    </row>
    <row r="2211" spans="1:18" x14ac:dyDescent="0.3">
      <c r="A2211" s="107">
        <v>40986.208333333336</v>
      </c>
      <c r="B2211" s="92">
        <v>4.9800000000000004</v>
      </c>
      <c r="C2211" s="92">
        <v>5.0199999999999996</v>
      </c>
      <c r="D2211" s="92">
        <v>5.04</v>
      </c>
      <c r="E2211" s="92">
        <v>5.04</v>
      </c>
      <c r="F2211" s="92">
        <v>5.04</v>
      </c>
      <c r="G2211" s="92">
        <v>5.05</v>
      </c>
      <c r="H2211" s="92">
        <v>5.07</v>
      </c>
      <c r="I2211" s="92">
        <v>5.08</v>
      </c>
      <c r="J2211" s="92">
        <v>5.07</v>
      </c>
      <c r="K2211" s="92">
        <v>4.9800000000000004</v>
      </c>
      <c r="L2211" s="92">
        <v>4.55</v>
      </c>
      <c r="N2211" s="92">
        <f t="shared" ca="1" si="170"/>
        <v>5.0505718040258616</v>
      </c>
      <c r="O2211" s="92">
        <f t="shared" si="171"/>
        <v>-3.6525675856355834E-2</v>
      </c>
      <c r="P2211" s="92">
        <f t="shared" si="172"/>
        <v>5.0528606294157816</v>
      </c>
      <c r="Q2211" s="92">
        <f t="shared" ca="1" si="173"/>
        <v>0.99954702384297023</v>
      </c>
      <c r="R2211" s="92">
        <f t="shared" ca="1" si="174"/>
        <v>4.5479389584855143</v>
      </c>
    </row>
    <row r="2212" spans="1:18" x14ac:dyDescent="0.3">
      <c r="A2212" s="107">
        <v>40986.555555555555</v>
      </c>
      <c r="B2212" s="92">
        <v>6.6</v>
      </c>
      <c r="C2212" s="92">
        <v>6.52</v>
      </c>
      <c r="D2212" s="92">
        <v>6.42</v>
      </c>
      <c r="E2212" s="92">
        <v>6.41</v>
      </c>
      <c r="F2212" s="92">
        <v>6.4</v>
      </c>
      <c r="G2212" s="92">
        <v>6.36</v>
      </c>
      <c r="H2212" s="92">
        <v>6.26</v>
      </c>
      <c r="I2212" s="92">
        <v>6.17</v>
      </c>
      <c r="J2212" s="92">
        <v>6.05</v>
      </c>
      <c r="K2212" s="92">
        <v>5.88</v>
      </c>
      <c r="L2212" s="92">
        <v>5.82</v>
      </c>
      <c r="N2212" s="92">
        <f t="shared" ca="1" si="170"/>
        <v>6.2813449686143485</v>
      </c>
      <c r="O2212" s="92">
        <f t="shared" si="171"/>
        <v>0.14645289029757827</v>
      </c>
      <c r="P2212" s="92">
        <f t="shared" si="172"/>
        <v>6.345575157524574</v>
      </c>
      <c r="Q2212" s="92">
        <f t="shared" ca="1" si="173"/>
        <v>0.98987795632141218</v>
      </c>
      <c r="R2212" s="92">
        <f t="shared" ca="1" si="174"/>
        <v>5.761089705790619</v>
      </c>
    </row>
    <row r="2213" spans="1:18" x14ac:dyDescent="0.3">
      <c r="A2213" s="107">
        <v>40986.583333333336</v>
      </c>
      <c r="B2213" s="92">
        <v>6.67</v>
      </c>
      <c r="C2213" s="92">
        <v>6.63</v>
      </c>
      <c r="D2213" s="92">
        <v>6.54</v>
      </c>
      <c r="E2213" s="92">
        <v>6.54</v>
      </c>
      <c r="F2213" s="92">
        <v>6.57</v>
      </c>
      <c r="G2213" s="92">
        <v>6.56</v>
      </c>
      <c r="H2213" s="92">
        <v>6.43</v>
      </c>
      <c r="I2213" s="92">
        <v>6.29</v>
      </c>
      <c r="J2213" s="92">
        <v>6.21</v>
      </c>
      <c r="K2213" s="92">
        <v>6.03</v>
      </c>
      <c r="L2213" s="92">
        <v>6.27</v>
      </c>
      <c r="N2213" s="92">
        <f t="shared" ca="1" si="170"/>
        <v>6.4339595121514064</v>
      </c>
      <c r="O2213" s="92">
        <f t="shared" si="171"/>
        <v>0.18496813291062306</v>
      </c>
      <c r="P2213" s="92">
        <f t="shared" si="172"/>
        <v>6.5412143098328714</v>
      </c>
      <c r="Q2213" s="92">
        <f t="shared" ca="1" si="173"/>
        <v>0.98360322829963887</v>
      </c>
      <c r="R2213" s="92">
        <f t="shared" ca="1" si="174"/>
        <v>6.1671922414387357</v>
      </c>
    </row>
    <row r="2214" spans="1:18" x14ac:dyDescent="0.3">
      <c r="A2214" s="107">
        <v>40986.618055555555</v>
      </c>
      <c r="B2214" s="92">
        <v>6.01</v>
      </c>
      <c r="C2214" s="92">
        <v>5.96</v>
      </c>
      <c r="D2214" s="92">
        <v>5.81</v>
      </c>
      <c r="E2214" s="92">
        <v>5.63</v>
      </c>
      <c r="F2214" s="92">
        <v>5.57</v>
      </c>
      <c r="G2214" s="92">
        <v>5.52</v>
      </c>
      <c r="H2214" s="92">
        <v>5.39</v>
      </c>
      <c r="I2214" s="92">
        <v>5.25</v>
      </c>
      <c r="J2214" s="92">
        <v>5.1100000000000003</v>
      </c>
      <c r="K2214" s="92">
        <v>4.99</v>
      </c>
      <c r="L2214" s="92">
        <v>5.33</v>
      </c>
      <c r="N2214" s="92">
        <f t="shared" ca="1" si="170"/>
        <v>5.4564116477204205</v>
      </c>
      <c r="O2214" s="92">
        <f t="shared" si="171"/>
        <v>0.22023552262252249</v>
      </c>
      <c r="P2214" s="92">
        <f t="shared" si="172"/>
        <v>5.5011837022020451</v>
      </c>
      <c r="Q2214" s="92">
        <f t="shared" ca="1" si="173"/>
        <v>0.99186137804056551</v>
      </c>
      <c r="R2214" s="92">
        <f t="shared" ca="1" si="174"/>
        <v>5.2866211449562144</v>
      </c>
    </row>
    <row r="2215" spans="1:18" x14ac:dyDescent="0.3">
      <c r="A2215" s="107">
        <v>40986.625</v>
      </c>
      <c r="B2215" s="92">
        <v>6.4</v>
      </c>
      <c r="C2215" s="92">
        <v>6.41</v>
      </c>
      <c r="D2215" s="92">
        <v>6.39</v>
      </c>
      <c r="E2215" s="92">
        <v>6.29</v>
      </c>
      <c r="F2215" s="92">
        <v>6.22</v>
      </c>
      <c r="G2215" s="92">
        <v>6.11</v>
      </c>
      <c r="H2215" s="92">
        <v>6.11</v>
      </c>
      <c r="I2215" s="92">
        <v>6</v>
      </c>
      <c r="J2215" s="92">
        <v>5.88</v>
      </c>
      <c r="K2215" s="92">
        <v>5.59</v>
      </c>
      <c r="L2215" s="92">
        <v>6.3</v>
      </c>
      <c r="N2215" s="92">
        <f t="shared" ca="1" si="170"/>
        <v>6.1183129389494919</v>
      </c>
      <c r="O2215" s="92">
        <f t="shared" si="171"/>
        <v>0</v>
      </c>
      <c r="P2215" s="92">
        <f t="shared" si="172"/>
        <v>6.11</v>
      </c>
      <c r="Q2215" s="92">
        <f t="shared" ca="1" si="173"/>
        <v>1.0013605464729118</v>
      </c>
      <c r="R2215" s="92">
        <f t="shared" ca="1" si="174"/>
        <v>6.3085714427793445</v>
      </c>
    </row>
    <row r="2216" spans="1:18" x14ac:dyDescent="0.3">
      <c r="A2216" s="107">
        <v>40986.638888888891</v>
      </c>
      <c r="B2216" s="92">
        <v>7.89</v>
      </c>
      <c r="C2216" s="92">
        <v>7.94</v>
      </c>
      <c r="D2216" s="92">
        <v>7.82</v>
      </c>
      <c r="E2216" s="92">
        <v>7.47</v>
      </c>
      <c r="F2216" s="92">
        <v>7.32</v>
      </c>
      <c r="G2216" s="92">
        <v>7.35</v>
      </c>
      <c r="H2216" s="92">
        <v>7.29</v>
      </c>
      <c r="I2216" s="92">
        <v>7.19</v>
      </c>
      <c r="J2216" s="92">
        <v>7.18</v>
      </c>
      <c r="K2216" s="92">
        <v>7.03</v>
      </c>
      <c r="L2216" s="92">
        <v>7.3</v>
      </c>
      <c r="N2216" s="92">
        <f t="shared" ca="1" si="170"/>
        <v>7.3682378142601097</v>
      </c>
      <c r="O2216" s="92">
        <f t="shared" si="171"/>
        <v>7.5746194264144265E-2</v>
      </c>
      <c r="P2216" s="92">
        <f t="shared" si="172"/>
        <v>7.3413733505165961</v>
      </c>
      <c r="Q2216" s="92">
        <f t="shared" ca="1" si="173"/>
        <v>1.0036593240066756</v>
      </c>
      <c r="R2216" s="92">
        <f t="shared" ca="1" si="174"/>
        <v>7.3267130652487316</v>
      </c>
    </row>
    <row r="2217" spans="1:18" x14ac:dyDescent="0.3">
      <c r="A2217" s="107">
        <v>40987.236111111109</v>
      </c>
      <c r="B2217" s="92">
        <v>11.52</v>
      </c>
      <c r="C2217" s="92">
        <v>11.38</v>
      </c>
      <c r="D2217" s="92">
        <v>11.24</v>
      </c>
      <c r="E2217" s="92">
        <v>11.06</v>
      </c>
      <c r="F2217" s="92">
        <v>10.91</v>
      </c>
      <c r="G2217" s="92">
        <v>10.81</v>
      </c>
      <c r="H2217" s="92">
        <v>10.59</v>
      </c>
      <c r="I2217" s="92">
        <v>10.46</v>
      </c>
      <c r="J2217" s="92">
        <v>10.35</v>
      </c>
      <c r="K2217" s="92">
        <v>10.4</v>
      </c>
      <c r="L2217" s="92">
        <v>10.96</v>
      </c>
      <c r="N2217" s="92">
        <f t="shared" ca="1" si="170"/>
        <v>10.767742391786776</v>
      </c>
      <c r="O2217" s="92">
        <f t="shared" si="171"/>
        <v>0.19000823331156202</v>
      </c>
      <c r="P2217" s="92">
        <f t="shared" si="172"/>
        <v>10.778201432432795</v>
      </c>
      <c r="Q2217" s="92">
        <f t="shared" ca="1" si="173"/>
        <v>0.99902961169249016</v>
      </c>
      <c r="R2217" s="92">
        <f t="shared" ca="1" si="174"/>
        <v>10.949364544149693</v>
      </c>
    </row>
    <row r="2218" spans="1:18" x14ac:dyDescent="0.3">
      <c r="A2218" s="107">
        <v>40987.256944444445</v>
      </c>
      <c r="B2218" s="92">
        <v>10.85</v>
      </c>
      <c r="C2218" s="92">
        <v>10.77</v>
      </c>
      <c r="D2218" s="92">
        <v>10.65</v>
      </c>
      <c r="E2218" s="92">
        <v>10.6</v>
      </c>
      <c r="F2218" s="92">
        <v>10.59</v>
      </c>
      <c r="G2218" s="92">
        <v>10.54</v>
      </c>
      <c r="H2218" s="92">
        <v>10.44</v>
      </c>
      <c r="I2218" s="92">
        <v>10.33</v>
      </c>
      <c r="J2218" s="92">
        <v>10.210000000000001</v>
      </c>
      <c r="K2218" s="92">
        <v>9.9600000000000009</v>
      </c>
      <c r="L2218" s="92">
        <v>10.87</v>
      </c>
      <c r="N2218" s="92">
        <f t="shared" ca="1" si="170"/>
        <v>10.461906436616641</v>
      </c>
      <c r="O2218" s="92">
        <f t="shared" si="171"/>
        <v>8.8093936546107185E-2</v>
      </c>
      <c r="P2218" s="92">
        <f t="shared" si="172"/>
        <v>10.525614032937435</v>
      </c>
      <c r="Q2218" s="92">
        <f t="shared" ca="1" si="173"/>
        <v>0.99394737483994411</v>
      </c>
      <c r="R2218" s="92">
        <f t="shared" ca="1" si="174"/>
        <v>10.804207964510192</v>
      </c>
    </row>
    <row r="2219" spans="1:18" x14ac:dyDescent="0.3">
      <c r="A2219" s="107">
        <v>40987.263888888891</v>
      </c>
      <c r="B2219" s="92">
        <v>10.76</v>
      </c>
      <c r="C2219" s="92">
        <v>10.68</v>
      </c>
      <c r="D2219" s="92">
        <v>10.55</v>
      </c>
      <c r="E2219" s="92">
        <v>10.48</v>
      </c>
      <c r="F2219" s="92">
        <v>10.41</v>
      </c>
      <c r="G2219" s="92">
        <v>10.23</v>
      </c>
      <c r="H2219" s="92">
        <v>10.07</v>
      </c>
      <c r="I2219" s="92">
        <v>9.94</v>
      </c>
      <c r="J2219" s="92">
        <v>9.69</v>
      </c>
      <c r="K2219" s="92">
        <v>9.4700000000000006</v>
      </c>
      <c r="L2219" s="92">
        <v>10.26</v>
      </c>
      <c r="N2219" s="92">
        <f t="shared" ca="1" si="170"/>
        <v>10.169204930193615</v>
      </c>
      <c r="O2219" s="92">
        <f t="shared" si="171"/>
        <v>0.14567369970667518</v>
      </c>
      <c r="P2219" s="92">
        <f t="shared" si="172"/>
        <v>10.206921083134461</v>
      </c>
      <c r="Q2219" s="92">
        <f t="shared" ca="1" si="173"/>
        <v>0.99630484524827312</v>
      </c>
      <c r="R2219" s="92">
        <f t="shared" ca="1" si="174"/>
        <v>10.222087712247282</v>
      </c>
    </row>
    <row r="2220" spans="1:18" x14ac:dyDescent="0.3">
      <c r="A2220" s="107">
        <v>40987.326388888891</v>
      </c>
      <c r="B2220" s="92">
        <v>12.53</v>
      </c>
      <c r="C2220" s="92">
        <v>12.4</v>
      </c>
      <c r="D2220" s="92">
        <v>12.28</v>
      </c>
      <c r="E2220" s="92">
        <v>12.02</v>
      </c>
      <c r="F2220" s="92">
        <v>11.81</v>
      </c>
      <c r="G2220" s="92">
        <v>11.64</v>
      </c>
      <c r="H2220" s="92">
        <v>11.58</v>
      </c>
      <c r="I2220" s="92">
        <v>11.55</v>
      </c>
      <c r="J2220" s="92">
        <v>11.31</v>
      </c>
      <c r="K2220" s="92">
        <v>11.02</v>
      </c>
      <c r="L2220" s="92">
        <v>12.65</v>
      </c>
      <c r="N2220" s="92">
        <f t="shared" ca="1" si="170"/>
        <v>11.71527910657495</v>
      </c>
      <c r="O2220" s="92">
        <f t="shared" si="171"/>
        <v>4.7757129344010246E-2</v>
      </c>
      <c r="P2220" s="92">
        <f t="shared" si="172"/>
        <v>11.631384521454224</v>
      </c>
      <c r="Q2220" s="92">
        <f t="shared" ca="1" si="173"/>
        <v>1.0072127772034345</v>
      </c>
      <c r="R2220" s="92">
        <f t="shared" ca="1" si="174"/>
        <v>12.741241631623447</v>
      </c>
    </row>
    <row r="2221" spans="1:18" x14ac:dyDescent="0.3">
      <c r="A2221" s="107">
        <v>40987.333333333336</v>
      </c>
      <c r="B2221" s="92">
        <v>11.71</v>
      </c>
      <c r="C2221" s="92">
        <v>11.59</v>
      </c>
      <c r="D2221" s="92">
        <v>11.45</v>
      </c>
      <c r="E2221" s="92">
        <v>11.37</v>
      </c>
      <c r="F2221" s="92">
        <v>11.18</v>
      </c>
      <c r="G2221" s="92">
        <v>11.11</v>
      </c>
      <c r="H2221" s="92">
        <v>11.02</v>
      </c>
      <c r="I2221" s="92">
        <v>10.9</v>
      </c>
      <c r="J2221" s="92">
        <v>10.68</v>
      </c>
      <c r="K2221" s="92">
        <v>10.15</v>
      </c>
      <c r="L2221" s="92">
        <v>11.12</v>
      </c>
      <c r="N2221" s="92">
        <f t="shared" ca="1" si="170"/>
        <v>11.062896976256205</v>
      </c>
      <c r="O2221" s="92">
        <f t="shared" si="171"/>
        <v>7.5164314663559495E-2</v>
      </c>
      <c r="P2221" s="92">
        <f t="shared" si="172"/>
        <v>11.097060374255195</v>
      </c>
      <c r="Q2221" s="92">
        <f t="shared" ca="1" si="173"/>
        <v>0.99692140108760263</v>
      </c>
      <c r="R2221" s="92">
        <f t="shared" ca="1" si="174"/>
        <v>11.085765980094141</v>
      </c>
    </row>
    <row r="2222" spans="1:18" x14ac:dyDescent="0.3">
      <c r="A2222" s="107">
        <v>40987.340277777781</v>
      </c>
      <c r="B2222" s="92">
        <v>12.37</v>
      </c>
      <c r="C2222" s="92">
        <v>12.32</v>
      </c>
      <c r="D2222" s="92">
        <v>12.11</v>
      </c>
      <c r="E2222" s="92">
        <v>11.85</v>
      </c>
      <c r="F2222" s="92">
        <v>11.71</v>
      </c>
      <c r="G2222" s="92">
        <v>11.65</v>
      </c>
      <c r="H2222" s="92">
        <v>11.5</v>
      </c>
      <c r="I2222" s="92">
        <v>11.41</v>
      </c>
      <c r="J2222" s="92">
        <v>11.28</v>
      </c>
      <c r="K2222" s="92">
        <v>10.89</v>
      </c>
      <c r="L2222" s="92">
        <v>12</v>
      </c>
      <c r="N2222" s="92">
        <f t="shared" ca="1" si="170"/>
        <v>11.621331699790204</v>
      </c>
      <c r="O2222" s="92">
        <f t="shared" si="171"/>
        <v>0.11975524778694956</v>
      </c>
      <c r="P2222" s="92">
        <f t="shared" si="172"/>
        <v>11.628389423760876</v>
      </c>
      <c r="Q2222" s="92">
        <f t="shared" ca="1" si="173"/>
        <v>0.9993930609206938</v>
      </c>
      <c r="R2222" s="92">
        <f t="shared" ca="1" si="174"/>
        <v>11.992716731048326</v>
      </c>
    </row>
    <row r="2223" spans="1:18" x14ac:dyDescent="0.3">
      <c r="A2223" s="107">
        <v>40987.347222222219</v>
      </c>
      <c r="B2223" s="92">
        <v>11.2</v>
      </c>
      <c r="C2223" s="92">
        <v>11.15</v>
      </c>
      <c r="D2223" s="92">
        <v>10.96</v>
      </c>
      <c r="E2223" s="92">
        <v>10.78</v>
      </c>
      <c r="F2223" s="92">
        <v>10.71</v>
      </c>
      <c r="G2223" s="92">
        <v>10.57</v>
      </c>
      <c r="H2223" s="92">
        <v>10.34</v>
      </c>
      <c r="I2223" s="92">
        <v>10.19</v>
      </c>
      <c r="J2223" s="92">
        <v>10.039999999999999</v>
      </c>
      <c r="K2223" s="92">
        <v>9.8000000000000007</v>
      </c>
      <c r="L2223" s="92">
        <v>10.89</v>
      </c>
      <c r="N2223" s="92">
        <f t="shared" ca="1" si="170"/>
        <v>10.491546321155839</v>
      </c>
      <c r="O2223" s="92">
        <f t="shared" si="171"/>
        <v>0.20330100767851222</v>
      </c>
      <c r="P2223" s="92">
        <f t="shared" si="172"/>
        <v>10.536735635452557</v>
      </c>
      <c r="Q2223" s="92">
        <f t="shared" ca="1" si="173"/>
        <v>0.99571126050228775</v>
      </c>
      <c r="R2223" s="92">
        <f t="shared" ca="1" si="174"/>
        <v>10.843295626869914</v>
      </c>
    </row>
    <row r="2224" spans="1:18" x14ac:dyDescent="0.3">
      <c r="A2224" s="107">
        <v>40987.354166666664</v>
      </c>
      <c r="B2224" s="92">
        <v>10.95</v>
      </c>
      <c r="C2224" s="92">
        <v>10.88</v>
      </c>
      <c r="D2224" s="92">
        <v>10.71</v>
      </c>
      <c r="E2224" s="92">
        <v>10.58</v>
      </c>
      <c r="F2224" s="92">
        <v>10.47</v>
      </c>
      <c r="G2224" s="92">
        <v>10.3</v>
      </c>
      <c r="H2224" s="92">
        <v>10.050000000000001</v>
      </c>
      <c r="I2224" s="92">
        <v>9.8800000000000008</v>
      </c>
      <c r="J2224" s="92">
        <v>9.7799999999999994</v>
      </c>
      <c r="K2224" s="92">
        <v>9.6199999999999992</v>
      </c>
      <c r="L2224" s="92">
        <v>10.85</v>
      </c>
      <c r="N2224" s="92">
        <f t="shared" ca="1" si="170"/>
        <v>10.234394978417178</v>
      </c>
      <c r="O2224" s="92">
        <f t="shared" si="171"/>
        <v>0.22706262630699295</v>
      </c>
      <c r="P2224" s="92">
        <f t="shared" si="172"/>
        <v>10.263803411473807</v>
      </c>
      <c r="Q2224" s="92">
        <f t="shared" ca="1" si="173"/>
        <v>0.99713474314757888</v>
      </c>
      <c r="R2224" s="92">
        <f t="shared" ca="1" si="174"/>
        <v>10.81891196315123</v>
      </c>
    </row>
    <row r="2225" spans="1:18" x14ac:dyDescent="0.3">
      <c r="A2225" s="107">
        <v>40987.361111111109</v>
      </c>
      <c r="B2225" s="92">
        <v>11.31</v>
      </c>
      <c r="C2225" s="92">
        <v>11.15</v>
      </c>
      <c r="D2225" s="92">
        <v>10.97</v>
      </c>
      <c r="E2225" s="92">
        <v>10.71</v>
      </c>
      <c r="F2225" s="92">
        <v>10.55</v>
      </c>
      <c r="G2225" s="92">
        <v>10.38</v>
      </c>
      <c r="H2225" s="92">
        <v>10.199999999999999</v>
      </c>
      <c r="I2225" s="92">
        <v>10.01</v>
      </c>
      <c r="J2225" s="92">
        <v>9.76</v>
      </c>
      <c r="K2225" s="92">
        <v>9.4600000000000009</v>
      </c>
      <c r="L2225" s="92">
        <v>10.68</v>
      </c>
      <c r="N2225" s="92">
        <f t="shared" ca="1" si="170"/>
        <v>10.3382294928742</v>
      </c>
      <c r="O2225" s="92">
        <f t="shared" si="171"/>
        <v>0.16165398739608472</v>
      </c>
      <c r="P2225" s="92">
        <f t="shared" si="172"/>
        <v>10.354017039417476</v>
      </c>
      <c r="Q2225" s="92">
        <f t="shared" ca="1" si="173"/>
        <v>0.99847522497952501</v>
      </c>
      <c r="R2225" s="92">
        <f t="shared" ca="1" si="174"/>
        <v>10.663715402781326</v>
      </c>
    </row>
    <row r="2226" spans="1:18" x14ac:dyDescent="0.3">
      <c r="A2226" s="107">
        <v>40987.368055555555</v>
      </c>
      <c r="B2226" s="92">
        <v>10.78</v>
      </c>
      <c r="C2226" s="92">
        <v>10.54</v>
      </c>
      <c r="D2226" s="92">
        <v>10.43</v>
      </c>
      <c r="E2226" s="92">
        <v>10.26</v>
      </c>
      <c r="F2226" s="92">
        <v>10.050000000000001</v>
      </c>
      <c r="G2226" s="92">
        <v>9.92</v>
      </c>
      <c r="H2226" s="92">
        <v>9.75</v>
      </c>
      <c r="I2226" s="92">
        <v>9.48</v>
      </c>
      <c r="J2226" s="92">
        <v>9.33</v>
      </c>
      <c r="K2226" s="92">
        <v>9.15</v>
      </c>
      <c r="L2226" s="92">
        <v>10.17</v>
      </c>
      <c r="N2226" s="92">
        <f t="shared" ca="1" si="170"/>
        <v>9.8629462411866697</v>
      </c>
      <c r="O2226" s="92">
        <f t="shared" si="171"/>
        <v>0.15973628768045642</v>
      </c>
      <c r="P2226" s="92">
        <f t="shared" si="172"/>
        <v>9.8954627113239102</v>
      </c>
      <c r="Q2226" s="92">
        <f t="shared" ca="1" si="173"/>
        <v>0.99671400205469618</v>
      </c>
      <c r="R2226" s="92">
        <f t="shared" ca="1" si="174"/>
        <v>10.13658140089626</v>
      </c>
    </row>
    <row r="2227" spans="1:18" x14ac:dyDescent="0.3">
      <c r="A2227" s="107">
        <v>40987.375</v>
      </c>
      <c r="B2227" s="92">
        <v>9.52</v>
      </c>
      <c r="C2227" s="92">
        <v>9.4499999999999993</v>
      </c>
      <c r="D2227" s="92">
        <v>9.41</v>
      </c>
      <c r="E2227" s="92">
        <v>9.25</v>
      </c>
      <c r="F2227" s="92">
        <v>9.16</v>
      </c>
      <c r="G2227" s="92">
        <v>9.11</v>
      </c>
      <c r="H2227" s="92">
        <v>9.16</v>
      </c>
      <c r="I2227" s="92">
        <v>9.07</v>
      </c>
      <c r="J2227" s="92">
        <v>9</v>
      </c>
      <c r="K2227" s="92">
        <v>8.77</v>
      </c>
      <c r="L2227" s="92">
        <v>9.77</v>
      </c>
      <c r="N2227" s="92">
        <f t="shared" ca="1" si="170"/>
        <v>9.1501452666056391</v>
      </c>
      <c r="O2227" s="92">
        <f t="shared" si="171"/>
        <v>-5.0580224584271465E-2</v>
      </c>
      <c r="P2227" s="92">
        <f t="shared" si="172"/>
        <v>9.1171469116654489</v>
      </c>
      <c r="Q2227" s="92">
        <f t="shared" ca="1" si="173"/>
        <v>1.0036193729529541</v>
      </c>
      <c r="R2227" s="92">
        <f t="shared" ca="1" si="174"/>
        <v>9.8053612737503606</v>
      </c>
    </row>
    <row r="2228" spans="1:18" x14ac:dyDescent="0.3">
      <c r="A2228" s="107">
        <v>40987.555555555555</v>
      </c>
      <c r="B2228" s="92">
        <v>12.17</v>
      </c>
      <c r="C2228" s="92">
        <v>12.18</v>
      </c>
      <c r="D2228" s="92">
        <v>12.1</v>
      </c>
      <c r="E2228" s="92">
        <v>11.96</v>
      </c>
      <c r="F2228" s="92">
        <v>11.92</v>
      </c>
      <c r="G2228" s="92">
        <v>11.85</v>
      </c>
      <c r="H2228" s="92">
        <v>11.85</v>
      </c>
      <c r="I2228" s="92">
        <v>11.73</v>
      </c>
      <c r="J2228" s="92">
        <v>11.59</v>
      </c>
      <c r="K2228" s="92">
        <v>11.32</v>
      </c>
      <c r="L2228" s="92">
        <v>12.14</v>
      </c>
      <c r="N2228" s="92">
        <f t="shared" ca="1" si="170"/>
        <v>11.83686962371651</v>
      </c>
      <c r="O2228" s="92">
        <f t="shared" si="171"/>
        <v>0</v>
      </c>
      <c r="P2228" s="92">
        <f t="shared" si="172"/>
        <v>11.85</v>
      </c>
      <c r="Q2228" s="92">
        <f t="shared" ca="1" si="173"/>
        <v>0.99889195136848186</v>
      </c>
      <c r="R2228" s="92">
        <f t="shared" ca="1" si="174"/>
        <v>12.126548289613371</v>
      </c>
    </row>
    <row r="2229" spans="1:18" x14ac:dyDescent="0.3">
      <c r="A2229" s="107">
        <v>40987.5625</v>
      </c>
      <c r="B2229" s="92">
        <v>12.57</v>
      </c>
      <c r="C2229" s="92">
        <v>12.58</v>
      </c>
      <c r="D2229" s="92">
        <v>12.64</v>
      </c>
      <c r="E2229" s="92">
        <v>12.72</v>
      </c>
      <c r="F2229" s="92">
        <v>12.75</v>
      </c>
      <c r="G2229" s="92">
        <v>12.69</v>
      </c>
      <c r="H2229" s="92">
        <v>12.63</v>
      </c>
      <c r="I2229" s="92">
        <v>12.63</v>
      </c>
      <c r="J2229" s="92">
        <v>12.58</v>
      </c>
      <c r="K2229" s="92">
        <v>12.5</v>
      </c>
      <c r="L2229" s="92">
        <v>13.21</v>
      </c>
      <c r="N2229" s="92">
        <f t="shared" ca="1" si="170"/>
        <v>12.651265226785686</v>
      </c>
      <c r="O2229" s="92">
        <f t="shared" si="171"/>
        <v>4.3796214492411362E-2</v>
      </c>
      <c r="P2229" s="92">
        <f t="shared" si="172"/>
        <v>12.681386101678477</v>
      </c>
      <c r="Q2229" s="92">
        <f t="shared" ca="1" si="173"/>
        <v>0.9976247963234236</v>
      </c>
      <c r="R2229" s="92">
        <f t="shared" ca="1" si="174"/>
        <v>13.178623559432427</v>
      </c>
    </row>
    <row r="2230" spans="1:18" x14ac:dyDescent="0.3">
      <c r="A2230" s="107">
        <v>40987.569444444445</v>
      </c>
      <c r="B2230" s="92">
        <v>14.08</v>
      </c>
      <c r="C2230" s="92">
        <v>13.99</v>
      </c>
      <c r="D2230" s="92">
        <v>13.88</v>
      </c>
      <c r="E2230" s="92">
        <v>13.71</v>
      </c>
      <c r="F2230" s="92">
        <v>13.47</v>
      </c>
      <c r="G2230" s="92">
        <v>13.19</v>
      </c>
      <c r="H2230" s="92">
        <v>12.93</v>
      </c>
      <c r="I2230" s="92">
        <v>12.75</v>
      </c>
      <c r="J2230" s="92">
        <v>12.65</v>
      </c>
      <c r="K2230" s="92">
        <v>12.49</v>
      </c>
      <c r="L2230" s="92">
        <v>14.01</v>
      </c>
      <c r="N2230" s="92">
        <f t="shared" ca="1" si="170"/>
        <v>13.200090866239993</v>
      </c>
      <c r="O2230" s="92">
        <f t="shared" si="171"/>
        <v>0.18397666070896643</v>
      </c>
      <c r="P2230" s="92">
        <f t="shared" si="172"/>
        <v>13.152430339816178</v>
      </c>
      <c r="Q2230" s="92">
        <f t="shared" ca="1" si="173"/>
        <v>1.003623704911748</v>
      </c>
      <c r="R2230" s="92">
        <f t="shared" ca="1" si="174"/>
        <v>14.06076810581359</v>
      </c>
    </row>
    <row r="2231" spans="1:18" x14ac:dyDescent="0.3">
      <c r="A2231" s="107">
        <v>40987.576388888891</v>
      </c>
      <c r="B2231" s="92">
        <v>13.2</v>
      </c>
      <c r="C2231" s="92">
        <v>13.13</v>
      </c>
      <c r="D2231" s="92">
        <v>13.17</v>
      </c>
      <c r="E2231" s="92">
        <v>13.22</v>
      </c>
      <c r="F2231" s="92">
        <v>13.18</v>
      </c>
      <c r="G2231" s="92">
        <v>13.1</v>
      </c>
      <c r="H2231" s="92">
        <v>12.96</v>
      </c>
      <c r="I2231" s="92">
        <v>12.76</v>
      </c>
      <c r="J2231" s="92">
        <v>12.55</v>
      </c>
      <c r="K2231" s="92">
        <v>12.26</v>
      </c>
      <c r="L2231" s="92">
        <v>13.15</v>
      </c>
      <c r="N2231" s="92">
        <f t="shared" ca="1" si="170"/>
        <v>12.955175038490854</v>
      </c>
      <c r="O2231" s="92">
        <f t="shared" si="171"/>
        <v>9.9290115180071817E-2</v>
      </c>
      <c r="P2231" s="92">
        <f t="shared" si="172"/>
        <v>13.079849210850673</v>
      </c>
      <c r="Q2231" s="92">
        <f t="shared" ca="1" si="173"/>
        <v>0.99046822556208114</v>
      </c>
      <c r="R2231" s="92">
        <f t="shared" ca="1" si="174"/>
        <v>13.024657166141367</v>
      </c>
    </row>
    <row r="2232" spans="1:18" x14ac:dyDescent="0.3">
      <c r="A2232" s="107">
        <v>40987.583333333336</v>
      </c>
      <c r="B2232" s="92">
        <v>13.09</v>
      </c>
      <c r="C2232" s="92">
        <v>13.15</v>
      </c>
      <c r="D2232" s="92">
        <v>13.14</v>
      </c>
      <c r="E2232" s="92">
        <v>12.99</v>
      </c>
      <c r="F2232" s="92">
        <v>12.83</v>
      </c>
      <c r="G2232" s="92">
        <v>12.68</v>
      </c>
      <c r="H2232" s="92">
        <v>12.54</v>
      </c>
      <c r="I2232" s="92">
        <v>12.37</v>
      </c>
      <c r="J2232" s="92">
        <v>12.09</v>
      </c>
      <c r="K2232" s="92">
        <v>11.7</v>
      </c>
      <c r="L2232" s="92">
        <v>12.94</v>
      </c>
      <c r="N2232" s="92">
        <f t="shared" ref="N2232:N2295" ca="1" si="175">POWER(SUM(POWER(C2232,Exponent)*$C$1,POWER(D2232,Exponent)*$D$1,POWER(E2232,Exponent)*$E$1,POWER(F2232,Exponent)*$F$1,POWER(G2232,Exponent)*$G$1,POWER(H2232,Exponent)*$H$1,POWER(I2232,Exponent)*$I$1,POWER(J2232,Exponent)*$J$1,POWER(K2232,Exponent)*$K$1),1/Exponent)</f>
        <v>12.619715439647948</v>
      </c>
      <c r="O2232" s="92">
        <f t="shared" si="171"/>
        <v>0.10259722789164079</v>
      </c>
      <c r="P2232" s="92">
        <f t="shared" si="172"/>
        <v>12.659846127924313</v>
      </c>
      <c r="Q2232" s="92">
        <f t="shared" ca="1" si="173"/>
        <v>0.99683008088164304</v>
      </c>
      <c r="R2232" s="92">
        <f t="shared" ca="1" si="174"/>
        <v>12.898981246608461</v>
      </c>
    </row>
    <row r="2233" spans="1:18" x14ac:dyDescent="0.3">
      <c r="A2233" s="107">
        <v>40987.590277777781</v>
      </c>
      <c r="B2233" s="92">
        <v>13.72</v>
      </c>
      <c r="C2233" s="92">
        <v>13.6</v>
      </c>
      <c r="D2233" s="92">
        <v>13.37</v>
      </c>
      <c r="E2233" s="92">
        <v>13.17</v>
      </c>
      <c r="F2233" s="92">
        <v>13.04</v>
      </c>
      <c r="G2233" s="92">
        <v>12.96</v>
      </c>
      <c r="H2233" s="92">
        <v>12.86</v>
      </c>
      <c r="I2233" s="92">
        <v>12.74</v>
      </c>
      <c r="J2233" s="92">
        <v>12.57</v>
      </c>
      <c r="K2233" s="92">
        <v>12.18</v>
      </c>
      <c r="L2233" s="92">
        <v>12.86</v>
      </c>
      <c r="N2233" s="92">
        <f t="shared" ca="1" si="175"/>
        <v>12.934688430875383</v>
      </c>
      <c r="O2233" s="92">
        <f t="shared" si="171"/>
        <v>7.1580404072257769E-2</v>
      </c>
      <c r="P2233" s="92">
        <f t="shared" si="172"/>
        <v>12.945625022776822</v>
      </c>
      <c r="Q2233" s="92">
        <f t="shared" ca="1" si="173"/>
        <v>0.9991551901215896</v>
      </c>
      <c r="R2233" s="92">
        <f t="shared" ca="1" si="174"/>
        <v>12.849135744963641</v>
      </c>
    </row>
    <row r="2234" spans="1:18" x14ac:dyDescent="0.3">
      <c r="A2234" s="107">
        <v>40987.597222222219</v>
      </c>
      <c r="B2234" s="92">
        <v>13.44</v>
      </c>
      <c r="C2234" s="92">
        <v>13.36</v>
      </c>
      <c r="D2234" s="92">
        <v>13.17</v>
      </c>
      <c r="E2234" s="92">
        <v>12.97</v>
      </c>
      <c r="F2234" s="92">
        <v>12.82</v>
      </c>
      <c r="G2234" s="92">
        <v>12.71</v>
      </c>
      <c r="H2234" s="92">
        <v>12.57</v>
      </c>
      <c r="I2234" s="92">
        <v>12.43</v>
      </c>
      <c r="J2234" s="92">
        <v>12.24</v>
      </c>
      <c r="K2234" s="92">
        <v>11.72</v>
      </c>
      <c r="L2234" s="92">
        <v>12.96</v>
      </c>
      <c r="N2234" s="92">
        <f t="shared" ca="1" si="175"/>
        <v>12.665771191184248</v>
      </c>
      <c r="O2234" s="92">
        <f t="shared" si="171"/>
        <v>0.10235371682797634</v>
      </c>
      <c r="P2234" s="92">
        <f t="shared" si="172"/>
        <v>12.689846354936869</v>
      </c>
      <c r="Q2234" s="92">
        <f t="shared" ca="1" si="173"/>
        <v>0.99810280100489523</v>
      </c>
      <c r="R2234" s="92">
        <f t="shared" ca="1" si="174"/>
        <v>12.935412301023444</v>
      </c>
    </row>
    <row r="2235" spans="1:18" x14ac:dyDescent="0.3">
      <c r="A2235" s="107">
        <v>40987.604166666664</v>
      </c>
      <c r="B2235" s="92">
        <v>13.84</v>
      </c>
      <c r="C2235" s="92">
        <v>13.84</v>
      </c>
      <c r="D2235" s="92">
        <v>13.81</v>
      </c>
      <c r="E2235" s="92">
        <v>13.75</v>
      </c>
      <c r="F2235" s="92">
        <v>13.6</v>
      </c>
      <c r="G2235" s="92">
        <v>13.4</v>
      </c>
      <c r="H2235" s="92">
        <v>13.2</v>
      </c>
      <c r="I2235" s="92">
        <v>12.95</v>
      </c>
      <c r="J2235" s="92">
        <v>12.7</v>
      </c>
      <c r="K2235" s="92">
        <v>12.12</v>
      </c>
      <c r="L2235" s="92">
        <v>13.71</v>
      </c>
      <c r="N2235" s="92">
        <f t="shared" ca="1" si="175"/>
        <v>13.288671881252402</v>
      </c>
      <c r="O2235" s="92">
        <f t="shared" si="171"/>
        <v>0.13896478353004824</v>
      </c>
      <c r="P2235" s="92">
        <f t="shared" si="172"/>
        <v>13.371160297837966</v>
      </c>
      <c r="Q2235" s="92">
        <f t="shared" ca="1" si="173"/>
        <v>0.99383087071367304</v>
      </c>
      <c r="R2235" s="92">
        <f t="shared" ca="1" si="174"/>
        <v>13.625421237484458</v>
      </c>
    </row>
    <row r="2236" spans="1:18" x14ac:dyDescent="0.3">
      <c r="A2236" s="107">
        <v>40987.611111111109</v>
      </c>
      <c r="B2236" s="92">
        <v>13.6</v>
      </c>
      <c r="C2236" s="92">
        <v>13.55</v>
      </c>
      <c r="D2236" s="92">
        <v>13.35</v>
      </c>
      <c r="E2236" s="92">
        <v>13.17</v>
      </c>
      <c r="F2236" s="92">
        <v>13.11</v>
      </c>
      <c r="G2236" s="92">
        <v>12.99</v>
      </c>
      <c r="H2236" s="92">
        <v>12.8</v>
      </c>
      <c r="I2236" s="92">
        <v>12.65</v>
      </c>
      <c r="J2236" s="92">
        <v>12.49</v>
      </c>
      <c r="K2236" s="92">
        <v>12.11</v>
      </c>
      <c r="L2236" s="92">
        <v>13.08</v>
      </c>
      <c r="N2236" s="92">
        <f t="shared" ca="1" si="175"/>
        <v>12.910040239556039</v>
      </c>
      <c r="O2236" s="92">
        <f t="shared" si="171"/>
        <v>0.13616275448155263</v>
      </c>
      <c r="P2236" s="92">
        <f t="shared" si="172"/>
        <v>12.962605831235379</v>
      </c>
      <c r="Q2236" s="92">
        <f t="shared" ca="1" si="173"/>
        <v>0.99594482834981568</v>
      </c>
      <c r="R2236" s="92">
        <f t="shared" ca="1" si="174"/>
        <v>13.026958354815589</v>
      </c>
    </row>
    <row r="2237" spans="1:18" x14ac:dyDescent="0.3">
      <c r="A2237" s="107">
        <v>40987.618055555555</v>
      </c>
      <c r="B2237" s="92">
        <v>14.16</v>
      </c>
      <c r="C2237" s="92">
        <v>14.11</v>
      </c>
      <c r="D2237" s="92">
        <v>13.97</v>
      </c>
      <c r="E2237" s="92">
        <v>13.71</v>
      </c>
      <c r="F2237" s="92">
        <v>13.37</v>
      </c>
      <c r="G2237" s="92">
        <v>12.95</v>
      </c>
      <c r="H2237" s="92">
        <v>12.61</v>
      </c>
      <c r="I2237" s="92">
        <v>12.36</v>
      </c>
      <c r="J2237" s="92">
        <v>12.13</v>
      </c>
      <c r="K2237" s="92">
        <v>11.74</v>
      </c>
      <c r="L2237" s="92">
        <v>13.07</v>
      </c>
      <c r="N2237" s="92">
        <f t="shared" ca="1" si="175"/>
        <v>12.965533199339992</v>
      </c>
      <c r="O2237" s="92">
        <f t="shared" si="171"/>
        <v>0.24586227558371401</v>
      </c>
      <c r="P2237" s="92">
        <f t="shared" si="172"/>
        <v>12.900729930967318</v>
      </c>
      <c r="Q2237" s="92">
        <f t="shared" ca="1" si="173"/>
        <v>1.0050232249430413</v>
      </c>
      <c r="R2237" s="92">
        <f t="shared" ca="1" si="174"/>
        <v>13.13565355000555</v>
      </c>
    </row>
    <row r="2238" spans="1:18" x14ac:dyDescent="0.3">
      <c r="A2238" s="107">
        <v>40987.625</v>
      </c>
      <c r="B2238" s="92">
        <v>15.21</v>
      </c>
      <c r="C2238" s="92">
        <v>15.12</v>
      </c>
      <c r="D2238" s="92">
        <v>14.95</v>
      </c>
      <c r="E2238" s="92">
        <v>14.76</v>
      </c>
      <c r="F2238" s="92">
        <v>14.61</v>
      </c>
      <c r="G2238" s="92">
        <v>14.48</v>
      </c>
      <c r="H2238" s="92">
        <v>14.28</v>
      </c>
      <c r="I2238" s="92">
        <v>14.04</v>
      </c>
      <c r="J2238" s="92">
        <v>13.64</v>
      </c>
      <c r="K2238" s="92">
        <v>13.04</v>
      </c>
      <c r="L2238" s="92">
        <v>15</v>
      </c>
      <c r="N2238" s="92">
        <f t="shared" ca="1" si="175"/>
        <v>14.340611443797247</v>
      </c>
      <c r="O2238" s="92">
        <f t="shared" si="171"/>
        <v>0.12852757897607919</v>
      </c>
      <c r="P2238" s="92">
        <f t="shared" si="172"/>
        <v>14.451174209038815</v>
      </c>
      <c r="Q2238" s="92">
        <f t="shared" ca="1" si="173"/>
        <v>0.99234921926465924</v>
      </c>
      <c r="R2238" s="92">
        <f t="shared" ca="1" si="174"/>
        <v>14.885238288969889</v>
      </c>
    </row>
    <row r="2239" spans="1:18" x14ac:dyDescent="0.3">
      <c r="A2239" s="107">
        <v>40987.631944444445</v>
      </c>
      <c r="B2239" s="92">
        <v>13.54</v>
      </c>
      <c r="C2239" s="92">
        <v>13.5</v>
      </c>
      <c r="D2239" s="92">
        <v>13.41</v>
      </c>
      <c r="E2239" s="92">
        <v>13.25</v>
      </c>
      <c r="F2239" s="92">
        <v>13.16</v>
      </c>
      <c r="G2239" s="92">
        <v>13.04</v>
      </c>
      <c r="H2239" s="92">
        <v>12.83</v>
      </c>
      <c r="I2239" s="92">
        <v>12.61</v>
      </c>
      <c r="J2239" s="92">
        <v>12.41</v>
      </c>
      <c r="K2239" s="92">
        <v>11.99</v>
      </c>
      <c r="L2239" s="92">
        <v>13.44</v>
      </c>
      <c r="N2239" s="92">
        <f t="shared" ca="1" si="175"/>
        <v>12.919712049049854</v>
      </c>
      <c r="O2239" s="92">
        <f t="shared" si="171"/>
        <v>0.15003086650292563</v>
      </c>
      <c r="P2239" s="92">
        <f t="shared" si="172"/>
        <v>13.009702821606338</v>
      </c>
      <c r="Q2239" s="92">
        <f t="shared" ca="1" si="173"/>
        <v>0.99308279568023428</v>
      </c>
      <c r="R2239" s="92">
        <f t="shared" ca="1" si="174"/>
        <v>13.347032773942349</v>
      </c>
    </row>
    <row r="2240" spans="1:18" x14ac:dyDescent="0.3">
      <c r="A2240" s="107">
        <v>40987.638888888891</v>
      </c>
      <c r="B2240" s="92">
        <v>12.36</v>
      </c>
      <c r="C2240" s="92">
        <v>12.32</v>
      </c>
      <c r="D2240" s="92">
        <v>12.19</v>
      </c>
      <c r="E2240" s="92">
        <v>12.09</v>
      </c>
      <c r="F2240" s="92">
        <v>11.94</v>
      </c>
      <c r="G2240" s="92">
        <v>11.81</v>
      </c>
      <c r="H2240" s="92">
        <v>11.74</v>
      </c>
      <c r="I2240" s="92">
        <v>11.63</v>
      </c>
      <c r="J2240" s="92">
        <v>11.37</v>
      </c>
      <c r="K2240" s="92">
        <v>10.95</v>
      </c>
      <c r="L2240" s="92">
        <v>12.34</v>
      </c>
      <c r="N2240" s="92">
        <f t="shared" ca="1" si="175"/>
        <v>11.789526141332026</v>
      </c>
      <c r="O2240" s="92">
        <f t="shared" si="171"/>
        <v>5.4935947543783524E-2</v>
      </c>
      <c r="P2240" s="92">
        <f t="shared" si="172"/>
        <v>11.799945266527896</v>
      </c>
      <c r="Q2240" s="92">
        <f t="shared" ca="1" si="173"/>
        <v>0.99911701919284102</v>
      </c>
      <c r="R2240" s="92">
        <f t="shared" ca="1" si="174"/>
        <v>12.329104016839658</v>
      </c>
    </row>
    <row r="2241" spans="1:18" x14ac:dyDescent="0.3">
      <c r="A2241" s="107">
        <v>40987.645833333336</v>
      </c>
      <c r="B2241" s="92">
        <v>12.44</v>
      </c>
      <c r="C2241" s="92">
        <v>12.43</v>
      </c>
      <c r="D2241" s="92">
        <v>12.39</v>
      </c>
      <c r="E2241" s="92">
        <v>12.31</v>
      </c>
      <c r="F2241" s="92">
        <v>12.2</v>
      </c>
      <c r="G2241" s="92">
        <v>12.08</v>
      </c>
      <c r="H2241" s="92">
        <v>11.98</v>
      </c>
      <c r="I2241" s="92">
        <v>11.81</v>
      </c>
      <c r="J2241" s="92">
        <v>11.52</v>
      </c>
      <c r="K2241" s="92">
        <v>11</v>
      </c>
      <c r="L2241" s="92">
        <v>11.85</v>
      </c>
      <c r="N2241" s="92">
        <f t="shared" ca="1" si="175"/>
        <v>11.994361988975067</v>
      </c>
      <c r="O2241" s="92">
        <f t="shared" si="171"/>
        <v>7.6816601603224399E-2</v>
      </c>
      <c r="P2241" s="92">
        <f t="shared" si="172"/>
        <v>12.0656215385644</v>
      </c>
      <c r="Q2241" s="92">
        <f t="shared" ca="1" si="173"/>
        <v>0.99409400092970157</v>
      </c>
      <c r="R2241" s="92">
        <f t="shared" ca="1" si="174"/>
        <v>11.780013911016963</v>
      </c>
    </row>
    <row r="2242" spans="1:18" x14ac:dyDescent="0.3">
      <c r="A2242" s="107">
        <v>40987.652777777781</v>
      </c>
      <c r="B2242" s="92">
        <v>12.85</v>
      </c>
      <c r="C2242" s="92">
        <v>12.8</v>
      </c>
      <c r="D2242" s="92">
        <v>12.78</v>
      </c>
      <c r="E2242" s="92">
        <v>12.73</v>
      </c>
      <c r="F2242" s="92">
        <v>12.63</v>
      </c>
      <c r="G2242" s="92">
        <v>12.45</v>
      </c>
      <c r="H2242" s="92">
        <v>12.22</v>
      </c>
      <c r="I2242" s="92">
        <v>12.01</v>
      </c>
      <c r="J2242" s="92">
        <v>11.8</v>
      </c>
      <c r="K2242" s="92">
        <v>11.34</v>
      </c>
      <c r="L2242" s="92">
        <v>12.63</v>
      </c>
      <c r="N2242" s="92">
        <f t="shared" ca="1" si="175"/>
        <v>12.327489346510021</v>
      </c>
      <c r="O2242" s="92">
        <f t="shared" si="171"/>
        <v>0.17231357069687633</v>
      </c>
      <c r="P2242" s="92">
        <f t="shared" si="172"/>
        <v>12.41678319776047</v>
      </c>
      <c r="Q2242" s="92">
        <f t="shared" ca="1" si="173"/>
        <v>0.99280861638410867</v>
      </c>
      <c r="R2242" s="92">
        <f t="shared" ca="1" si="174"/>
        <v>12.539172824931294</v>
      </c>
    </row>
    <row r="2243" spans="1:18" x14ac:dyDescent="0.3">
      <c r="A2243" s="107">
        <v>40987.659722222219</v>
      </c>
      <c r="B2243" s="92">
        <v>11.53</v>
      </c>
      <c r="C2243" s="92">
        <v>11.49</v>
      </c>
      <c r="D2243" s="92">
        <v>11.48</v>
      </c>
      <c r="E2243" s="92">
        <v>11.5</v>
      </c>
      <c r="F2243" s="92">
        <v>11.51</v>
      </c>
      <c r="G2243" s="92">
        <v>11.42</v>
      </c>
      <c r="H2243" s="92">
        <v>11.16</v>
      </c>
      <c r="I2243" s="92">
        <v>10.89</v>
      </c>
      <c r="J2243" s="92">
        <v>10.75</v>
      </c>
      <c r="K2243" s="92">
        <v>10.54</v>
      </c>
      <c r="L2243" s="92">
        <v>11.92</v>
      </c>
      <c r="N2243" s="92">
        <f t="shared" ca="1" si="175"/>
        <v>11.213596547125054</v>
      </c>
      <c r="O2243" s="92">
        <f t="shared" ref="O2243:O2306" si="176">LN(G2243/H2243)/LN(97.5/87.5)</f>
        <v>0.21282214567852789</v>
      </c>
      <c r="P2243" s="92">
        <f t="shared" ref="P2243:P2306" si="177">G2243*POWER(96/97.5,O2243)</f>
        <v>11.382380276711389</v>
      </c>
      <c r="Q2243" s="92">
        <f t="shared" ref="Q2243:Q2306" ca="1" si="178">N2243/P2243</f>
        <v>0.98517149089354616</v>
      </c>
      <c r="R2243" s="92">
        <f t="shared" ref="R2243:R2306" ca="1" si="179">L2243*Q2243</f>
        <v>11.743244171451071</v>
      </c>
    </row>
    <row r="2244" spans="1:18" x14ac:dyDescent="0.3">
      <c r="A2244" s="107">
        <v>40987.666666666664</v>
      </c>
      <c r="B2244" s="92">
        <v>12.39</v>
      </c>
      <c r="C2244" s="92">
        <v>12.35</v>
      </c>
      <c r="D2244" s="92">
        <v>12.27</v>
      </c>
      <c r="E2244" s="92">
        <v>12.19</v>
      </c>
      <c r="F2244" s="92">
        <v>12.14</v>
      </c>
      <c r="G2244" s="92">
        <v>12.01</v>
      </c>
      <c r="H2244" s="92">
        <v>11.85</v>
      </c>
      <c r="I2244" s="92">
        <v>11.69</v>
      </c>
      <c r="J2244" s="92">
        <v>11.52</v>
      </c>
      <c r="K2244" s="92">
        <v>11.06</v>
      </c>
      <c r="L2244" s="92">
        <v>12.04</v>
      </c>
      <c r="N2244" s="92">
        <f t="shared" ca="1" si="175"/>
        <v>11.915255658801479</v>
      </c>
      <c r="O2244" s="92">
        <f t="shared" si="176"/>
        <v>0.12393793769368894</v>
      </c>
      <c r="P2244" s="92">
        <f t="shared" si="177"/>
        <v>11.986944260124613</v>
      </c>
      <c r="Q2244" s="92">
        <f t="shared" ca="1" si="178"/>
        <v>0.99401944317355251</v>
      </c>
      <c r="R2244" s="92">
        <f t="shared" ca="1" si="179"/>
        <v>11.967994095809571</v>
      </c>
    </row>
    <row r="2245" spans="1:18" x14ac:dyDescent="0.3">
      <c r="A2245" s="107">
        <v>40987.673611111109</v>
      </c>
      <c r="B2245" s="92">
        <v>10.83</v>
      </c>
      <c r="C2245" s="92">
        <v>10.8</v>
      </c>
      <c r="D2245" s="92">
        <v>10.72</v>
      </c>
      <c r="E2245" s="92">
        <v>10.55</v>
      </c>
      <c r="F2245" s="92">
        <v>10.43</v>
      </c>
      <c r="G2245" s="92">
        <v>10.3</v>
      </c>
      <c r="H2245" s="92">
        <v>10.16</v>
      </c>
      <c r="I2245" s="92">
        <v>9.9700000000000006</v>
      </c>
      <c r="J2245" s="92">
        <v>9.7799999999999994</v>
      </c>
      <c r="K2245" s="92">
        <v>9.52</v>
      </c>
      <c r="L2245" s="92">
        <v>10.71</v>
      </c>
      <c r="N2245" s="92">
        <f t="shared" ca="1" si="175"/>
        <v>10.244010739127848</v>
      </c>
      <c r="O2245" s="92">
        <f t="shared" si="176"/>
        <v>0.12646705245698059</v>
      </c>
      <c r="P2245" s="92">
        <f t="shared" si="177"/>
        <v>10.279823868477383</v>
      </c>
      <c r="Q2245" s="92">
        <f t="shared" ca="1" si="178"/>
        <v>0.99651617286368555</v>
      </c>
      <c r="R2245" s="92">
        <f t="shared" ca="1" si="179"/>
        <v>10.672688211370073</v>
      </c>
    </row>
    <row r="2246" spans="1:18" x14ac:dyDescent="0.3">
      <c r="A2246" s="107">
        <v>40987.680555555555</v>
      </c>
      <c r="B2246" s="92">
        <v>10.39</v>
      </c>
      <c r="C2246" s="92">
        <v>10.32</v>
      </c>
      <c r="D2246" s="92">
        <v>10.19</v>
      </c>
      <c r="E2246" s="92">
        <v>10.06</v>
      </c>
      <c r="F2246" s="92">
        <v>9.99</v>
      </c>
      <c r="G2246" s="92">
        <v>9.8800000000000008</v>
      </c>
      <c r="H2246" s="92">
        <v>9.75</v>
      </c>
      <c r="I2246" s="92">
        <v>9.6199999999999992</v>
      </c>
      <c r="J2246" s="92">
        <v>9.4600000000000009</v>
      </c>
      <c r="K2246" s="92">
        <v>9.1300000000000008</v>
      </c>
      <c r="L2246" s="92">
        <v>9.9499999999999993</v>
      </c>
      <c r="N2246" s="92">
        <f t="shared" ca="1" si="175"/>
        <v>9.8237953845439847</v>
      </c>
      <c r="O2246" s="92">
        <f t="shared" si="176"/>
        <v>0.12239892795397034</v>
      </c>
      <c r="P2246" s="92">
        <f t="shared" si="177"/>
        <v>9.8612685443131713</v>
      </c>
      <c r="Q2246" s="92">
        <f t="shared" ca="1" si="178"/>
        <v>0.99619996559258117</v>
      </c>
      <c r="R2246" s="92">
        <f t="shared" ca="1" si="179"/>
        <v>9.9121896576461825</v>
      </c>
    </row>
    <row r="2247" spans="1:18" x14ac:dyDescent="0.3">
      <c r="A2247" s="107">
        <v>40987.6875</v>
      </c>
      <c r="B2247" s="92">
        <v>9.51</v>
      </c>
      <c r="C2247" s="92">
        <v>9.43</v>
      </c>
      <c r="D2247" s="92">
        <v>9.3000000000000007</v>
      </c>
      <c r="E2247" s="92">
        <v>9.18</v>
      </c>
      <c r="F2247" s="92">
        <v>9.06</v>
      </c>
      <c r="G2247" s="92">
        <v>8.94</v>
      </c>
      <c r="H2247" s="92">
        <v>8.77</v>
      </c>
      <c r="I2247" s="92">
        <v>8.6199999999999992</v>
      </c>
      <c r="J2247" s="92">
        <v>8.44</v>
      </c>
      <c r="K2247" s="92">
        <v>8.14</v>
      </c>
      <c r="L2247" s="92">
        <v>9.39</v>
      </c>
      <c r="N2247" s="92">
        <f t="shared" ca="1" si="175"/>
        <v>8.8736287745118929</v>
      </c>
      <c r="O2247" s="92">
        <f t="shared" si="176"/>
        <v>0.17741564393379386</v>
      </c>
      <c r="P2247" s="92">
        <f t="shared" si="177"/>
        <v>8.9154426642072195</v>
      </c>
      <c r="Q2247" s="92">
        <f t="shared" ca="1" si="178"/>
        <v>0.99530994800031669</v>
      </c>
      <c r="R2247" s="92">
        <f t="shared" ca="1" si="179"/>
        <v>9.3459604117229738</v>
      </c>
    </row>
    <row r="2248" spans="1:18" x14ac:dyDescent="0.3">
      <c r="A2248" s="107">
        <v>40987.694444444445</v>
      </c>
      <c r="B2248" s="92">
        <v>9.2100000000000009</v>
      </c>
      <c r="C2248" s="92">
        <v>9.18</v>
      </c>
      <c r="D2248" s="92">
        <v>9.1300000000000008</v>
      </c>
      <c r="E2248" s="92">
        <v>9.07</v>
      </c>
      <c r="F2248" s="92">
        <v>9.01</v>
      </c>
      <c r="G2248" s="92">
        <v>8.98</v>
      </c>
      <c r="H2248" s="92">
        <v>8.8699999999999992</v>
      </c>
      <c r="I2248" s="92">
        <v>8.68</v>
      </c>
      <c r="J2248" s="92">
        <v>8.4499999999999993</v>
      </c>
      <c r="K2248" s="92">
        <v>8.09</v>
      </c>
      <c r="L2248" s="92">
        <v>9.1300000000000008</v>
      </c>
      <c r="N2248" s="92">
        <f t="shared" ca="1" si="175"/>
        <v>8.8501144987385842</v>
      </c>
      <c r="O2248" s="92">
        <f t="shared" si="176"/>
        <v>0.11389592197316327</v>
      </c>
      <c r="P2248" s="92">
        <f t="shared" si="177"/>
        <v>8.9641565375068168</v>
      </c>
      <c r="Q2248" s="92">
        <f t="shared" ca="1" si="178"/>
        <v>0.98727799561608831</v>
      </c>
      <c r="R2248" s="92">
        <f t="shared" ca="1" si="179"/>
        <v>9.0138480999748865</v>
      </c>
    </row>
    <row r="2249" spans="1:18" x14ac:dyDescent="0.3">
      <c r="A2249" s="107">
        <v>40987.701388888891</v>
      </c>
      <c r="B2249" s="92">
        <v>10.039999999999999</v>
      </c>
      <c r="C2249" s="92">
        <v>9.99</v>
      </c>
      <c r="D2249" s="92">
        <v>9.8699999999999992</v>
      </c>
      <c r="E2249" s="92">
        <v>9.7799999999999994</v>
      </c>
      <c r="F2249" s="92">
        <v>9.67</v>
      </c>
      <c r="G2249" s="92">
        <v>9.49</v>
      </c>
      <c r="H2249" s="92">
        <v>9.3000000000000007</v>
      </c>
      <c r="I2249" s="92">
        <v>9.14</v>
      </c>
      <c r="J2249" s="92">
        <v>8.94</v>
      </c>
      <c r="K2249" s="92">
        <v>8.61</v>
      </c>
      <c r="L2249" s="92">
        <v>10</v>
      </c>
      <c r="N2249" s="92">
        <f t="shared" ca="1" si="175"/>
        <v>9.4231329333107663</v>
      </c>
      <c r="O2249" s="92">
        <f t="shared" si="176"/>
        <v>0.18689162298674028</v>
      </c>
      <c r="P2249" s="92">
        <f t="shared" si="177"/>
        <v>9.4625415525164787</v>
      </c>
      <c r="Q2249" s="92">
        <f t="shared" ca="1" si="178"/>
        <v>0.9958353029165582</v>
      </c>
      <c r="R2249" s="92">
        <f t="shared" ca="1" si="179"/>
        <v>9.9583530291655826</v>
      </c>
    </row>
    <row r="2250" spans="1:18" x14ac:dyDescent="0.3">
      <c r="A2250" s="107">
        <v>40987.708333333336</v>
      </c>
      <c r="B2250" s="92">
        <v>10.17</v>
      </c>
      <c r="C2250" s="92">
        <v>10.1</v>
      </c>
      <c r="D2250" s="92">
        <v>9.99</v>
      </c>
      <c r="E2250" s="92">
        <v>9.94</v>
      </c>
      <c r="F2250" s="92">
        <v>9.84</v>
      </c>
      <c r="G2250" s="92">
        <v>9.66</v>
      </c>
      <c r="H2250" s="92">
        <v>9.49</v>
      </c>
      <c r="I2250" s="92">
        <v>9.2100000000000009</v>
      </c>
      <c r="J2250" s="92">
        <v>8.84</v>
      </c>
      <c r="K2250" s="92">
        <v>8.3000000000000007</v>
      </c>
      <c r="L2250" s="92">
        <v>9.66</v>
      </c>
      <c r="N2250" s="92">
        <f t="shared" ca="1" si="175"/>
        <v>9.5134956721838702</v>
      </c>
      <c r="O2250" s="92">
        <f t="shared" si="176"/>
        <v>0.16407399922679378</v>
      </c>
      <c r="P2250" s="92">
        <f t="shared" si="177"/>
        <v>9.6354577935082339</v>
      </c>
      <c r="Q2250" s="92">
        <f t="shared" ca="1" si="178"/>
        <v>0.98734236359724037</v>
      </c>
      <c r="R2250" s="92">
        <f t="shared" ca="1" si="179"/>
        <v>9.5377272323493418</v>
      </c>
    </row>
    <row r="2251" spans="1:18" x14ac:dyDescent="0.3">
      <c r="A2251" s="107">
        <v>40987.715277777781</v>
      </c>
      <c r="B2251" s="92">
        <v>10.51</v>
      </c>
      <c r="C2251" s="92">
        <v>10.45</v>
      </c>
      <c r="D2251" s="92">
        <v>10.38</v>
      </c>
      <c r="E2251" s="92">
        <v>10.32</v>
      </c>
      <c r="F2251" s="92">
        <v>10.199999999999999</v>
      </c>
      <c r="G2251" s="92">
        <v>9.9700000000000006</v>
      </c>
      <c r="H2251" s="92">
        <v>9.65</v>
      </c>
      <c r="I2251" s="92">
        <v>9.39</v>
      </c>
      <c r="J2251" s="92">
        <v>9.1300000000000008</v>
      </c>
      <c r="K2251" s="92">
        <v>8.5500000000000007</v>
      </c>
      <c r="L2251" s="92">
        <v>10.09</v>
      </c>
      <c r="N2251" s="92">
        <f t="shared" ca="1" si="175"/>
        <v>9.8056626938159397</v>
      </c>
      <c r="O2251" s="92">
        <f t="shared" si="176"/>
        <v>0.30146555750195148</v>
      </c>
      <c r="P2251" s="92">
        <f t="shared" si="177"/>
        <v>9.9235091701705844</v>
      </c>
      <c r="Q2251" s="92">
        <f t="shared" ca="1" si="178"/>
        <v>0.98812451580043037</v>
      </c>
      <c r="R2251" s="92">
        <f t="shared" ca="1" si="179"/>
        <v>9.9701763644263419</v>
      </c>
    </row>
    <row r="2252" spans="1:18" x14ac:dyDescent="0.3">
      <c r="A2252" s="107">
        <v>40987.722222222219</v>
      </c>
      <c r="B2252" s="92">
        <v>10.73</v>
      </c>
      <c r="C2252" s="92">
        <v>10.65</v>
      </c>
      <c r="D2252" s="92">
        <v>10.48</v>
      </c>
      <c r="E2252" s="92">
        <v>10.220000000000001</v>
      </c>
      <c r="F2252" s="92">
        <v>9.93</v>
      </c>
      <c r="G2252" s="92">
        <v>9.67</v>
      </c>
      <c r="H2252" s="92">
        <v>9.44</v>
      </c>
      <c r="I2252" s="92">
        <v>9.2100000000000009</v>
      </c>
      <c r="J2252" s="92">
        <v>9</v>
      </c>
      <c r="K2252" s="92">
        <v>8.7100000000000009</v>
      </c>
      <c r="L2252" s="92">
        <v>9.5399999999999991</v>
      </c>
      <c r="N2252" s="92">
        <f t="shared" ca="1" si="175"/>
        <v>9.6727032248966296</v>
      </c>
      <c r="O2252" s="92">
        <f t="shared" si="176"/>
        <v>0.22245200903218093</v>
      </c>
      <c r="P2252" s="92">
        <f t="shared" si="177"/>
        <v>9.6367062220046495</v>
      </c>
      <c r="Q2252" s="92">
        <f t="shared" ca="1" si="178"/>
        <v>1.0037354052372982</v>
      </c>
      <c r="R2252" s="92">
        <f t="shared" ca="1" si="179"/>
        <v>9.575635765963824</v>
      </c>
    </row>
    <row r="2253" spans="1:18" x14ac:dyDescent="0.3">
      <c r="A2253" s="107">
        <v>40987.729166666664</v>
      </c>
      <c r="B2253" s="92">
        <v>10.039999999999999</v>
      </c>
      <c r="C2253" s="92">
        <v>9.94</v>
      </c>
      <c r="D2253" s="92">
        <v>9.6999999999999993</v>
      </c>
      <c r="E2253" s="92">
        <v>9.44</v>
      </c>
      <c r="F2253" s="92">
        <v>9.19</v>
      </c>
      <c r="G2253" s="92">
        <v>8.94</v>
      </c>
      <c r="H2253" s="92">
        <v>8.76</v>
      </c>
      <c r="I2253" s="92">
        <v>8.5</v>
      </c>
      <c r="J2253" s="92">
        <v>8.15</v>
      </c>
      <c r="K2253" s="92">
        <v>7.78</v>
      </c>
      <c r="L2253" s="92">
        <v>9.0299999999999994</v>
      </c>
      <c r="N2253" s="92">
        <f t="shared" ca="1" si="175"/>
        <v>8.9144305198986977</v>
      </c>
      <c r="O2253" s="92">
        <f t="shared" si="176"/>
        <v>0.18795869580278615</v>
      </c>
      <c r="P2253" s="92">
        <f t="shared" si="177"/>
        <v>8.9139854521880473</v>
      </c>
      <c r="Q2253" s="92">
        <f t="shared" ca="1" si="178"/>
        <v>1.0000499291493168</v>
      </c>
      <c r="R2253" s="92">
        <f t="shared" ca="1" si="179"/>
        <v>9.0304508602183304</v>
      </c>
    </row>
    <row r="2254" spans="1:18" x14ac:dyDescent="0.3">
      <c r="A2254" s="107">
        <v>40987.736111111109</v>
      </c>
      <c r="B2254" s="92">
        <v>10.210000000000001</v>
      </c>
      <c r="C2254" s="92">
        <v>10.06</v>
      </c>
      <c r="D2254" s="92">
        <v>9.8000000000000007</v>
      </c>
      <c r="E2254" s="92">
        <v>9.5399999999999991</v>
      </c>
      <c r="F2254" s="92">
        <v>9.2899999999999991</v>
      </c>
      <c r="G2254" s="92">
        <v>8.98</v>
      </c>
      <c r="H2254" s="92">
        <v>8.74</v>
      </c>
      <c r="I2254" s="92">
        <v>8.65</v>
      </c>
      <c r="J2254" s="92">
        <v>8.49</v>
      </c>
      <c r="K2254" s="92">
        <v>8.09</v>
      </c>
      <c r="L2254" s="92">
        <v>9.2899999999999991</v>
      </c>
      <c r="N2254" s="92">
        <f t="shared" ca="1" si="175"/>
        <v>9.0391571948809553</v>
      </c>
      <c r="O2254" s="92">
        <f t="shared" si="176"/>
        <v>0.2503354152505598</v>
      </c>
      <c r="P2254" s="92">
        <f t="shared" si="177"/>
        <v>8.9452139524572587</v>
      </c>
      <c r="Q2254" s="92">
        <f t="shared" ca="1" si="178"/>
        <v>1.0105020676892686</v>
      </c>
      <c r="R2254" s="92">
        <f t="shared" ca="1" si="179"/>
        <v>9.3875642088333056</v>
      </c>
    </row>
    <row r="2255" spans="1:18" x14ac:dyDescent="0.3">
      <c r="A2255" s="107">
        <v>40987.743055555555</v>
      </c>
      <c r="B2255" s="92">
        <v>9.9600000000000009</v>
      </c>
      <c r="C2255" s="92">
        <v>9.82</v>
      </c>
      <c r="D2255" s="92">
        <v>9.6</v>
      </c>
      <c r="E2255" s="92">
        <v>9.4499999999999993</v>
      </c>
      <c r="F2255" s="92">
        <v>9.2899999999999991</v>
      </c>
      <c r="G2255" s="92">
        <v>9.02</v>
      </c>
      <c r="H2255" s="92">
        <v>8.69</v>
      </c>
      <c r="I2255" s="92">
        <v>8.33</v>
      </c>
      <c r="J2255" s="92">
        <v>7.9</v>
      </c>
      <c r="K2255" s="92">
        <v>7.32</v>
      </c>
      <c r="L2255" s="92">
        <v>8.86</v>
      </c>
      <c r="N2255" s="92">
        <f t="shared" ca="1" si="175"/>
        <v>8.8365124150033338</v>
      </c>
      <c r="O2255" s="92">
        <f t="shared" si="176"/>
        <v>0.34442436151749517</v>
      </c>
      <c r="P2255" s="92">
        <f t="shared" si="177"/>
        <v>8.9719614013553741</v>
      </c>
      <c r="Q2255" s="92">
        <f t="shared" ca="1" si="178"/>
        <v>0.98490307968427304</v>
      </c>
      <c r="R2255" s="92">
        <f t="shared" ca="1" si="179"/>
        <v>8.7262412860026579</v>
      </c>
    </row>
    <row r="2256" spans="1:18" x14ac:dyDescent="0.3">
      <c r="A2256" s="107">
        <v>40987.75</v>
      </c>
      <c r="B2256" s="92">
        <v>8.14</v>
      </c>
      <c r="C2256" s="92">
        <v>8.0299999999999994</v>
      </c>
      <c r="D2256" s="92">
        <v>7.73</v>
      </c>
      <c r="E2256" s="92">
        <v>7.45</v>
      </c>
      <c r="F2256" s="92">
        <v>7.16</v>
      </c>
      <c r="G2256" s="92">
        <v>6.91</v>
      </c>
      <c r="H2256" s="92">
        <v>6.74</v>
      </c>
      <c r="I2256" s="92">
        <v>6.6</v>
      </c>
      <c r="J2256" s="92">
        <v>6.42</v>
      </c>
      <c r="K2256" s="92">
        <v>5.97</v>
      </c>
      <c r="L2256" s="92">
        <v>7.08</v>
      </c>
      <c r="N2256" s="92">
        <f t="shared" ca="1" si="175"/>
        <v>6.9700798110444593</v>
      </c>
      <c r="O2256" s="92">
        <f t="shared" si="176"/>
        <v>0.2301902569642971</v>
      </c>
      <c r="P2256" s="92">
        <f t="shared" si="177"/>
        <v>6.8853827678676955</v>
      </c>
      <c r="Q2256" s="92">
        <f t="shared" ca="1" si="178"/>
        <v>1.0123009927018181</v>
      </c>
      <c r="R2256" s="92">
        <f t="shared" ca="1" si="179"/>
        <v>7.1670910283288718</v>
      </c>
    </row>
    <row r="2257" spans="1:18" x14ac:dyDescent="0.3">
      <c r="A2257" s="107">
        <v>40987.756944444445</v>
      </c>
      <c r="B2257" s="92">
        <v>8.51</v>
      </c>
      <c r="C2257" s="92">
        <v>8.3699999999999992</v>
      </c>
      <c r="D2257" s="92">
        <v>8.09</v>
      </c>
      <c r="E2257" s="92">
        <v>7.82</v>
      </c>
      <c r="F2257" s="92">
        <v>7.48</v>
      </c>
      <c r="G2257" s="92">
        <v>7.11</v>
      </c>
      <c r="H2257" s="92">
        <v>6.76</v>
      </c>
      <c r="I2257" s="92">
        <v>6.43</v>
      </c>
      <c r="J2257" s="92">
        <v>6.12</v>
      </c>
      <c r="K2257" s="92">
        <v>5.69</v>
      </c>
      <c r="L2257" s="92">
        <v>7.46</v>
      </c>
      <c r="N2257" s="92">
        <f t="shared" ca="1" si="175"/>
        <v>7.067087079106356</v>
      </c>
      <c r="O2257" s="92">
        <f t="shared" si="176"/>
        <v>0.46647889844977036</v>
      </c>
      <c r="P2257" s="92">
        <f t="shared" si="177"/>
        <v>7.0587633124874101</v>
      </c>
      <c r="Q2257" s="92">
        <f t="shared" ca="1" si="178"/>
        <v>1.0011792103305435</v>
      </c>
      <c r="R2257" s="92">
        <f t="shared" ca="1" si="179"/>
        <v>7.4687969090658539</v>
      </c>
    </row>
    <row r="2258" spans="1:18" x14ac:dyDescent="0.3">
      <c r="A2258" s="107">
        <v>40987.763888888891</v>
      </c>
      <c r="B2258" s="92">
        <v>8.49</v>
      </c>
      <c r="C2258" s="92">
        <v>8.39</v>
      </c>
      <c r="D2258" s="92">
        <v>8.19</v>
      </c>
      <c r="E2258" s="92">
        <v>7.91</v>
      </c>
      <c r="F2258" s="92">
        <v>7.58</v>
      </c>
      <c r="G2258" s="92">
        <v>7.21</v>
      </c>
      <c r="H2258" s="92">
        <v>6.9</v>
      </c>
      <c r="I2258" s="92">
        <v>6.6</v>
      </c>
      <c r="J2258" s="92">
        <v>6.29</v>
      </c>
      <c r="K2258" s="92">
        <v>5.91</v>
      </c>
      <c r="L2258" s="92">
        <v>7.4</v>
      </c>
      <c r="N2258" s="92">
        <f t="shared" ca="1" si="175"/>
        <v>7.1920015349238398</v>
      </c>
      <c r="O2258" s="92">
        <f t="shared" si="176"/>
        <v>0.40611850942515237</v>
      </c>
      <c r="P2258" s="92">
        <f t="shared" si="177"/>
        <v>7.1647445930154916</v>
      </c>
      <c r="Q2258" s="92">
        <f t="shared" ca="1" si="178"/>
        <v>1.0038043145229376</v>
      </c>
      <c r="R2258" s="92">
        <f t="shared" ca="1" si="179"/>
        <v>7.428151927469739</v>
      </c>
    </row>
    <row r="2259" spans="1:18" x14ac:dyDescent="0.3">
      <c r="A2259" s="107">
        <v>40987.770833333336</v>
      </c>
      <c r="B2259" s="92">
        <v>8.4</v>
      </c>
      <c r="C2259" s="92">
        <v>8.31</v>
      </c>
      <c r="D2259" s="92">
        <v>8.1300000000000008</v>
      </c>
      <c r="E2259" s="92">
        <v>7.95</v>
      </c>
      <c r="F2259" s="92">
        <v>7.69</v>
      </c>
      <c r="G2259" s="92">
        <v>7.4</v>
      </c>
      <c r="H2259" s="92">
        <v>7.06</v>
      </c>
      <c r="I2259" s="92">
        <v>6.75</v>
      </c>
      <c r="J2259" s="92">
        <v>6.5</v>
      </c>
      <c r="K2259" s="92">
        <v>6.11</v>
      </c>
      <c r="L2259" s="92">
        <v>7.51</v>
      </c>
      <c r="N2259" s="92">
        <f t="shared" ca="1" si="175"/>
        <v>7.308379499535846</v>
      </c>
      <c r="O2259" s="92">
        <f t="shared" si="176"/>
        <v>0.4346492065792476</v>
      </c>
      <c r="P2259" s="92">
        <f t="shared" si="177"/>
        <v>7.3502999199941739</v>
      </c>
      <c r="Q2259" s="92">
        <f t="shared" ca="1" si="178"/>
        <v>0.994296774156889</v>
      </c>
      <c r="R2259" s="92">
        <f t="shared" ca="1" si="179"/>
        <v>7.4671687739182362</v>
      </c>
    </row>
    <row r="2260" spans="1:18" x14ac:dyDescent="0.3">
      <c r="A2260" s="107">
        <v>40987.777777777781</v>
      </c>
      <c r="B2260" s="92">
        <v>7.78</v>
      </c>
      <c r="C2260" s="92">
        <v>7.66</v>
      </c>
      <c r="D2260" s="92">
        <v>7.44</v>
      </c>
      <c r="E2260" s="92">
        <v>7.14</v>
      </c>
      <c r="F2260" s="92">
        <v>6.87</v>
      </c>
      <c r="G2260" s="92">
        <v>6.59</v>
      </c>
      <c r="H2260" s="92">
        <v>6.36</v>
      </c>
      <c r="I2260" s="92">
        <v>6.16</v>
      </c>
      <c r="J2260" s="92">
        <v>5.93</v>
      </c>
      <c r="K2260" s="92">
        <v>5.57</v>
      </c>
      <c r="L2260" s="92">
        <v>6.63</v>
      </c>
      <c r="N2260" s="92">
        <f t="shared" ca="1" si="175"/>
        <v>6.6057951881186661</v>
      </c>
      <c r="O2260" s="92">
        <f t="shared" si="176"/>
        <v>0.32828568871913205</v>
      </c>
      <c r="P2260" s="92">
        <f t="shared" si="177"/>
        <v>6.5565434170906141</v>
      </c>
      <c r="Q2260" s="92">
        <f t="shared" ca="1" si="178"/>
        <v>1.0075118500549649</v>
      </c>
      <c r="R2260" s="92">
        <f t="shared" ca="1" si="179"/>
        <v>6.6798035658644173</v>
      </c>
    </row>
    <row r="2261" spans="1:18" x14ac:dyDescent="0.3">
      <c r="A2261" s="107">
        <v>40987.784722222219</v>
      </c>
      <c r="B2261" s="92">
        <v>8.32</v>
      </c>
      <c r="C2261" s="92">
        <v>8.19</v>
      </c>
      <c r="D2261" s="92">
        <v>7.99</v>
      </c>
      <c r="E2261" s="92">
        <v>7.8</v>
      </c>
      <c r="F2261" s="92">
        <v>7.57</v>
      </c>
      <c r="G2261" s="92">
        <v>7.32</v>
      </c>
      <c r="H2261" s="92">
        <v>7.11</v>
      </c>
      <c r="I2261" s="92">
        <v>6.96</v>
      </c>
      <c r="J2261" s="92">
        <v>6.79</v>
      </c>
      <c r="K2261" s="92">
        <v>6.47</v>
      </c>
      <c r="L2261" s="92">
        <v>7.51</v>
      </c>
      <c r="N2261" s="92">
        <f t="shared" ca="1" si="175"/>
        <v>7.3331122271031983</v>
      </c>
      <c r="O2261" s="92">
        <f t="shared" si="176"/>
        <v>0.26898733883406217</v>
      </c>
      <c r="P2261" s="92">
        <f t="shared" si="177"/>
        <v>7.2895360213966063</v>
      </c>
      <c r="Q2261" s="92">
        <f t="shared" ca="1" si="178"/>
        <v>1.0059779121165853</v>
      </c>
      <c r="R2261" s="92">
        <f t="shared" ca="1" si="179"/>
        <v>7.5548941199955548</v>
      </c>
    </row>
    <row r="2262" spans="1:18" x14ac:dyDescent="0.3">
      <c r="A2262" s="107">
        <v>40987.791666666664</v>
      </c>
      <c r="B2262" s="92">
        <v>8.23</v>
      </c>
      <c r="C2262" s="92">
        <v>8.0500000000000007</v>
      </c>
      <c r="D2262" s="92">
        <v>7.71</v>
      </c>
      <c r="E2262" s="92">
        <v>7.41</v>
      </c>
      <c r="F2262" s="92">
        <v>7.17</v>
      </c>
      <c r="G2262" s="92">
        <v>6.95</v>
      </c>
      <c r="H2262" s="92">
        <v>6.74</v>
      </c>
      <c r="I2262" s="92">
        <v>6.53</v>
      </c>
      <c r="J2262" s="92">
        <v>6.31</v>
      </c>
      <c r="K2262" s="92">
        <v>5.98</v>
      </c>
      <c r="L2262" s="92">
        <v>7.16</v>
      </c>
      <c r="N2262" s="92">
        <f t="shared" ca="1" si="175"/>
        <v>6.9481644983321074</v>
      </c>
      <c r="O2262" s="92">
        <f t="shared" si="176"/>
        <v>0.28352941781283475</v>
      </c>
      <c r="P2262" s="92">
        <f t="shared" si="177"/>
        <v>6.9195155959523129</v>
      </c>
      <c r="Q2262" s="92">
        <f t="shared" ca="1" si="178"/>
        <v>1.0041403046185131</v>
      </c>
      <c r="R2262" s="92">
        <f t="shared" ca="1" si="179"/>
        <v>7.1896445810685536</v>
      </c>
    </row>
    <row r="2263" spans="1:18" x14ac:dyDescent="0.3">
      <c r="A2263" s="107">
        <v>40987.798611111109</v>
      </c>
      <c r="B2263" s="92">
        <v>8.31</v>
      </c>
      <c r="C2263" s="92">
        <v>8.19</v>
      </c>
      <c r="D2263" s="92">
        <v>7.95</v>
      </c>
      <c r="E2263" s="92">
        <v>7.74</v>
      </c>
      <c r="F2263" s="92">
        <v>7.5</v>
      </c>
      <c r="G2263" s="92">
        <v>7.27</v>
      </c>
      <c r="H2263" s="92">
        <v>7.04</v>
      </c>
      <c r="I2263" s="92">
        <v>6.81</v>
      </c>
      <c r="J2263" s="92">
        <v>6.57</v>
      </c>
      <c r="K2263" s="92">
        <v>6.11</v>
      </c>
      <c r="L2263" s="92">
        <v>7.45</v>
      </c>
      <c r="N2263" s="92">
        <f t="shared" ca="1" si="175"/>
        <v>7.2284552204277732</v>
      </c>
      <c r="O2263" s="92">
        <f t="shared" si="176"/>
        <v>0.29708027400031845</v>
      </c>
      <c r="P2263" s="92">
        <f t="shared" si="177"/>
        <v>7.2365914660712098</v>
      </c>
      <c r="Q2263" s="92">
        <f t="shared" ca="1" si="178"/>
        <v>0.99887567984435999</v>
      </c>
      <c r="R2263" s="92">
        <f t="shared" ca="1" si="179"/>
        <v>7.4416238148404821</v>
      </c>
    </row>
    <row r="2264" spans="1:18" x14ac:dyDescent="0.3">
      <c r="A2264" s="107">
        <v>40987.805555555555</v>
      </c>
      <c r="B2264" s="92">
        <v>8.75</v>
      </c>
      <c r="C2264" s="92">
        <v>8.67</v>
      </c>
      <c r="D2264" s="92">
        <v>8.5299999999999994</v>
      </c>
      <c r="E2264" s="92">
        <v>8.35</v>
      </c>
      <c r="F2264" s="92">
        <v>8.16</v>
      </c>
      <c r="G2264" s="92">
        <v>7.94</v>
      </c>
      <c r="H2264" s="92">
        <v>7.66</v>
      </c>
      <c r="I2264" s="92">
        <v>7.31</v>
      </c>
      <c r="J2264" s="92">
        <v>6.9</v>
      </c>
      <c r="K2264" s="92">
        <v>6.16</v>
      </c>
      <c r="L2264" s="92">
        <v>7.98</v>
      </c>
      <c r="N2264" s="92">
        <f t="shared" ca="1" si="175"/>
        <v>7.7658511069962959</v>
      </c>
      <c r="O2264" s="92">
        <f t="shared" si="176"/>
        <v>0.33176325898362879</v>
      </c>
      <c r="P2264" s="92">
        <f t="shared" si="177"/>
        <v>7.8992637253430349</v>
      </c>
      <c r="Q2264" s="92">
        <f t="shared" ca="1" si="178"/>
        <v>0.98311075272512882</v>
      </c>
      <c r="R2264" s="92">
        <f t="shared" ca="1" si="179"/>
        <v>7.8452238067465281</v>
      </c>
    </row>
    <row r="2265" spans="1:18" x14ac:dyDescent="0.3">
      <c r="A2265" s="107">
        <v>40987.8125</v>
      </c>
      <c r="B2265" s="92">
        <v>8.7799999999999994</v>
      </c>
      <c r="C2265" s="92">
        <v>8.65</v>
      </c>
      <c r="D2265" s="92">
        <v>8.4</v>
      </c>
      <c r="E2265" s="92">
        <v>8.16</v>
      </c>
      <c r="F2265" s="92">
        <v>7.88</v>
      </c>
      <c r="G2265" s="92">
        <v>7.51</v>
      </c>
      <c r="H2265" s="92">
        <v>7.13</v>
      </c>
      <c r="I2265" s="92">
        <v>6.75</v>
      </c>
      <c r="J2265" s="92">
        <v>6.45</v>
      </c>
      <c r="K2265" s="92">
        <v>5.89</v>
      </c>
      <c r="L2265" s="92">
        <v>8.06</v>
      </c>
      <c r="N2265" s="92">
        <f t="shared" ca="1" si="175"/>
        <v>7.4108503471746161</v>
      </c>
      <c r="O2265" s="92">
        <f t="shared" si="176"/>
        <v>0.47983098908021776</v>
      </c>
      <c r="P2265" s="92">
        <f t="shared" si="177"/>
        <v>7.4543374916533631</v>
      </c>
      <c r="Q2265" s="92">
        <f t="shared" ca="1" si="178"/>
        <v>0.99416619591916255</v>
      </c>
      <c r="R2265" s="92">
        <f t="shared" ca="1" si="179"/>
        <v>8.01297953910845</v>
      </c>
    </row>
    <row r="2266" spans="1:18" x14ac:dyDescent="0.3">
      <c r="A2266" s="107">
        <v>40987.819444444445</v>
      </c>
      <c r="B2266" s="92">
        <v>9.27</v>
      </c>
      <c r="C2266" s="92">
        <v>9.18</v>
      </c>
      <c r="D2266" s="92">
        <v>8.98</v>
      </c>
      <c r="E2266" s="92">
        <v>8.76</v>
      </c>
      <c r="F2266" s="92">
        <v>8.5500000000000007</v>
      </c>
      <c r="G2266" s="92">
        <v>8.35</v>
      </c>
      <c r="H2266" s="92">
        <v>8.17</v>
      </c>
      <c r="I2266" s="92">
        <v>8</v>
      </c>
      <c r="J2266" s="92">
        <v>7.78</v>
      </c>
      <c r="K2266" s="92">
        <v>7.17</v>
      </c>
      <c r="L2266" s="92">
        <v>8.4600000000000009</v>
      </c>
      <c r="N2266" s="92">
        <f t="shared" ca="1" si="175"/>
        <v>8.324715524982647</v>
      </c>
      <c r="O2266" s="92">
        <f t="shared" si="176"/>
        <v>0.20138534420890336</v>
      </c>
      <c r="P2266" s="92">
        <f t="shared" si="177"/>
        <v>8.323969321031834</v>
      </c>
      <c r="Q2266" s="92">
        <f t="shared" ca="1" si="178"/>
        <v>1.0000896452067558</v>
      </c>
      <c r="R2266" s="92">
        <f t="shared" ca="1" si="179"/>
        <v>8.4607583984491548</v>
      </c>
    </row>
    <row r="2267" spans="1:18" x14ac:dyDescent="0.3">
      <c r="A2267" s="107">
        <v>40987.826388888891</v>
      </c>
      <c r="B2267" s="92">
        <v>8.41</v>
      </c>
      <c r="C2267" s="92">
        <v>8.3000000000000007</v>
      </c>
      <c r="D2267" s="92">
        <v>8.0500000000000007</v>
      </c>
      <c r="E2267" s="92">
        <v>7.82</v>
      </c>
      <c r="F2267" s="92">
        <v>7.57</v>
      </c>
      <c r="G2267" s="92">
        <v>7.24</v>
      </c>
      <c r="H2267" s="92">
        <v>6.94</v>
      </c>
      <c r="I2267" s="92">
        <v>6.61</v>
      </c>
      <c r="J2267" s="92">
        <v>6.24</v>
      </c>
      <c r="K2267" s="92">
        <v>5.76</v>
      </c>
      <c r="L2267" s="92">
        <v>7.51</v>
      </c>
      <c r="N2267" s="92">
        <f t="shared" ca="1" si="175"/>
        <v>7.1578460101996804</v>
      </c>
      <c r="O2267" s="92">
        <f t="shared" si="176"/>
        <v>0.39107319122277534</v>
      </c>
      <c r="P2267" s="92">
        <f t="shared" si="177"/>
        <v>7.1962347272983216</v>
      </c>
      <c r="Q2267" s="92">
        <f t="shared" ca="1" si="178"/>
        <v>0.99466544400601375</v>
      </c>
      <c r="R2267" s="92">
        <f t="shared" ca="1" si="179"/>
        <v>7.4699374844851629</v>
      </c>
    </row>
    <row r="2268" spans="1:18" x14ac:dyDescent="0.3">
      <c r="A2268" s="107">
        <v>40987.833333333336</v>
      </c>
      <c r="B2268" s="92">
        <v>8.83</v>
      </c>
      <c r="C2268" s="92">
        <v>8.66</v>
      </c>
      <c r="D2268" s="92">
        <v>8.35</v>
      </c>
      <c r="E2268" s="92">
        <v>8.0500000000000007</v>
      </c>
      <c r="F2268" s="92">
        <v>7.79</v>
      </c>
      <c r="G2268" s="92">
        <v>7.49</v>
      </c>
      <c r="H2268" s="92">
        <v>7.11</v>
      </c>
      <c r="I2268" s="92">
        <v>6.69</v>
      </c>
      <c r="J2268" s="92">
        <v>6.31</v>
      </c>
      <c r="K2268" s="92">
        <v>5.71</v>
      </c>
      <c r="L2268" s="92">
        <v>7.49</v>
      </c>
      <c r="N2268" s="92">
        <f t="shared" ca="1" si="175"/>
        <v>7.3393558449175549</v>
      </c>
      <c r="O2268" s="92">
        <f t="shared" si="176"/>
        <v>0.48114618776449525</v>
      </c>
      <c r="P2268" s="92">
        <f t="shared" si="177"/>
        <v>7.4343341316711031</v>
      </c>
      <c r="Q2268" s="92">
        <f t="shared" ca="1" si="178"/>
        <v>0.98722437207268776</v>
      </c>
      <c r="R2268" s="92">
        <f t="shared" ca="1" si="179"/>
        <v>7.3943105468244319</v>
      </c>
    </row>
    <row r="2269" spans="1:18" x14ac:dyDescent="0.3">
      <c r="A2269" s="107">
        <v>40987.840277777781</v>
      </c>
      <c r="B2269" s="92">
        <v>7.95</v>
      </c>
      <c r="C2269" s="92">
        <v>7.81</v>
      </c>
      <c r="D2269" s="92">
        <v>7.56</v>
      </c>
      <c r="E2269" s="92">
        <v>7.31</v>
      </c>
      <c r="F2269" s="92">
        <v>7.1</v>
      </c>
      <c r="G2269" s="92">
        <v>6.84</v>
      </c>
      <c r="H2269" s="92">
        <v>6.57</v>
      </c>
      <c r="I2269" s="92">
        <v>6.2</v>
      </c>
      <c r="J2269" s="92">
        <v>5.68</v>
      </c>
      <c r="K2269" s="92">
        <v>4.87</v>
      </c>
      <c r="L2269" s="92">
        <v>7.05</v>
      </c>
      <c r="N2269" s="92">
        <f t="shared" ca="1" si="175"/>
        <v>6.6777087383329281</v>
      </c>
      <c r="O2269" s="92">
        <f t="shared" si="176"/>
        <v>0.3721704559721834</v>
      </c>
      <c r="P2269" s="92">
        <f t="shared" si="177"/>
        <v>6.8006454817366908</v>
      </c>
      <c r="Q2269" s="92">
        <f t="shared" ca="1" si="178"/>
        <v>0.98192278310435199</v>
      </c>
      <c r="R2269" s="92">
        <f t="shared" ca="1" si="179"/>
        <v>6.9225556208856815</v>
      </c>
    </row>
    <row r="2270" spans="1:18" x14ac:dyDescent="0.3">
      <c r="A2270" s="107">
        <v>40987.847222222219</v>
      </c>
      <c r="B2270" s="92">
        <v>7</v>
      </c>
      <c r="C2270" s="92">
        <v>6.86</v>
      </c>
      <c r="D2270" s="92">
        <v>6.6</v>
      </c>
      <c r="E2270" s="92">
        <v>6.31</v>
      </c>
      <c r="F2270" s="92">
        <v>6.02</v>
      </c>
      <c r="G2270" s="92">
        <v>5.67</v>
      </c>
      <c r="H2270" s="92">
        <v>5.35</v>
      </c>
      <c r="I2270" s="92">
        <v>5.07</v>
      </c>
      <c r="J2270" s="92">
        <v>4.79</v>
      </c>
      <c r="K2270" s="92">
        <v>4.33</v>
      </c>
      <c r="L2270" s="92">
        <v>5.82</v>
      </c>
      <c r="N2270" s="92">
        <f t="shared" ca="1" si="175"/>
        <v>5.640379282348416</v>
      </c>
      <c r="O2270" s="92">
        <f t="shared" si="176"/>
        <v>0.53683238592345184</v>
      </c>
      <c r="P2270" s="92">
        <f t="shared" si="177"/>
        <v>5.6230035929839541</v>
      </c>
      <c r="Q2270" s="92">
        <f t="shared" ca="1" si="178"/>
        <v>1.0030901081738846</v>
      </c>
      <c r="R2270" s="92">
        <f t="shared" ca="1" si="179"/>
        <v>5.8379844295720087</v>
      </c>
    </row>
    <row r="2271" spans="1:18" x14ac:dyDescent="0.3">
      <c r="A2271" s="107">
        <v>40987.854166666664</v>
      </c>
      <c r="B2271" s="92">
        <v>6.26</v>
      </c>
      <c r="C2271" s="92">
        <v>6.19</v>
      </c>
      <c r="D2271" s="92">
        <v>6.02</v>
      </c>
      <c r="E2271" s="92">
        <v>5.87</v>
      </c>
      <c r="F2271" s="92">
        <v>5.73</v>
      </c>
      <c r="G2271" s="92">
        <v>5.56</v>
      </c>
      <c r="H2271" s="92">
        <v>5.42</v>
      </c>
      <c r="I2271" s="92">
        <v>5.28</v>
      </c>
      <c r="J2271" s="92">
        <v>5.13</v>
      </c>
      <c r="K2271" s="92">
        <v>4.82</v>
      </c>
      <c r="L2271" s="92">
        <v>5.62</v>
      </c>
      <c r="N2271" s="92">
        <f t="shared" ca="1" si="175"/>
        <v>5.5474564600844669</v>
      </c>
      <c r="O2271" s="92">
        <f t="shared" si="176"/>
        <v>0.23566627882923427</v>
      </c>
      <c r="P2271" s="92">
        <f t="shared" si="177"/>
        <v>5.539721863282943</v>
      </c>
      <c r="Q2271" s="92">
        <f t="shared" ca="1" si="178"/>
        <v>1.0013962067035871</v>
      </c>
      <c r="R2271" s="92">
        <f t="shared" ca="1" si="179"/>
        <v>5.6278466816741597</v>
      </c>
    </row>
    <row r="2272" spans="1:18" x14ac:dyDescent="0.3">
      <c r="A2272" s="107">
        <v>40987.861111111109</v>
      </c>
      <c r="B2272" s="92">
        <v>6.5</v>
      </c>
      <c r="C2272" s="92">
        <v>6.43</v>
      </c>
      <c r="D2272" s="92">
        <v>6.31</v>
      </c>
      <c r="E2272" s="92">
        <v>6.15</v>
      </c>
      <c r="F2272" s="92">
        <v>5.98</v>
      </c>
      <c r="G2272" s="92">
        <v>5.78</v>
      </c>
      <c r="H2272" s="92">
        <v>5.57</v>
      </c>
      <c r="I2272" s="92">
        <v>5.35</v>
      </c>
      <c r="J2272" s="92">
        <v>5.18</v>
      </c>
      <c r="K2272" s="92">
        <v>4.95</v>
      </c>
      <c r="L2272" s="92">
        <v>5.9</v>
      </c>
      <c r="N2272" s="92">
        <f t="shared" ca="1" si="175"/>
        <v>5.7309585586869245</v>
      </c>
      <c r="O2272" s="92">
        <f t="shared" si="176"/>
        <v>0.34199614464424544</v>
      </c>
      <c r="P2272" s="92">
        <f t="shared" si="177"/>
        <v>5.7494333990778808</v>
      </c>
      <c r="Q2272" s="92">
        <f t="shared" ca="1" si="178"/>
        <v>0.99678666764034185</v>
      </c>
      <c r="R2272" s="92">
        <f t="shared" ca="1" si="179"/>
        <v>5.881041339078017</v>
      </c>
    </row>
    <row r="2273" spans="1:18" x14ac:dyDescent="0.3">
      <c r="A2273" s="107">
        <v>40987.868055555555</v>
      </c>
      <c r="B2273" s="92">
        <v>6.54</v>
      </c>
      <c r="C2273" s="92">
        <v>6.41</v>
      </c>
      <c r="D2273" s="92">
        <v>6.13</v>
      </c>
      <c r="E2273" s="92">
        <v>5.89</v>
      </c>
      <c r="F2273" s="92">
        <v>5.68</v>
      </c>
      <c r="G2273" s="92">
        <v>5.45</v>
      </c>
      <c r="H2273" s="92">
        <v>5.22</v>
      </c>
      <c r="I2273" s="92">
        <v>4.99</v>
      </c>
      <c r="J2273" s="92">
        <v>4.7300000000000004</v>
      </c>
      <c r="K2273" s="92">
        <v>4.37</v>
      </c>
      <c r="L2273" s="92">
        <v>5.63</v>
      </c>
      <c r="N2273" s="92">
        <f t="shared" ca="1" si="175"/>
        <v>5.4081914737853518</v>
      </c>
      <c r="O2273" s="92">
        <f t="shared" si="176"/>
        <v>0.39845465727760909</v>
      </c>
      <c r="P2273" s="92">
        <f t="shared" si="177"/>
        <v>5.4164352349668983</v>
      </c>
      <c r="Q2273" s="92">
        <f t="shared" ca="1" si="178"/>
        <v>0.99847800983046431</v>
      </c>
      <c r="R2273" s="92">
        <f t="shared" ca="1" si="179"/>
        <v>5.6214311953455143</v>
      </c>
    </row>
    <row r="2274" spans="1:18" x14ac:dyDescent="0.3">
      <c r="A2274" s="107">
        <v>40987.875</v>
      </c>
      <c r="B2274" s="92">
        <v>6.73</v>
      </c>
      <c r="C2274" s="92">
        <v>6.58</v>
      </c>
      <c r="D2274" s="92">
        <v>6.23</v>
      </c>
      <c r="E2274" s="92">
        <v>5.86</v>
      </c>
      <c r="F2274" s="92">
        <v>5.51</v>
      </c>
      <c r="G2274" s="92">
        <v>5.21</v>
      </c>
      <c r="H2274" s="92">
        <v>4.9400000000000004</v>
      </c>
      <c r="I2274" s="92">
        <v>4.67</v>
      </c>
      <c r="J2274" s="92">
        <v>4.43</v>
      </c>
      <c r="K2274" s="92">
        <v>4.12</v>
      </c>
      <c r="L2274" s="92">
        <v>5.22</v>
      </c>
      <c r="N2274" s="92">
        <f t="shared" ca="1" si="175"/>
        <v>5.2332142146634641</v>
      </c>
      <c r="O2274" s="92">
        <f t="shared" si="176"/>
        <v>0.49175456799034611</v>
      </c>
      <c r="P2274" s="92">
        <f t="shared" si="177"/>
        <v>5.1704286763934171</v>
      </c>
      <c r="Q2274" s="92">
        <f t="shared" ca="1" si="178"/>
        <v>1.0121431978274271</v>
      </c>
      <c r="R2274" s="92">
        <f t="shared" ca="1" si="179"/>
        <v>5.2833874926591697</v>
      </c>
    </row>
    <row r="2275" spans="1:18" x14ac:dyDescent="0.3">
      <c r="A2275" s="107">
        <v>40987.881944444445</v>
      </c>
      <c r="B2275" s="92">
        <v>6.17</v>
      </c>
      <c r="C2275" s="92">
        <v>5.98</v>
      </c>
      <c r="D2275" s="92">
        <v>5.62</v>
      </c>
      <c r="E2275" s="92">
        <v>5.26</v>
      </c>
      <c r="F2275" s="92">
        <v>4.96</v>
      </c>
      <c r="G2275" s="92">
        <v>4.6399999999999997</v>
      </c>
      <c r="H2275" s="92">
        <v>4.33</v>
      </c>
      <c r="I2275" s="92">
        <v>4.04</v>
      </c>
      <c r="J2275" s="92">
        <v>3.78</v>
      </c>
      <c r="K2275" s="92">
        <v>3.55</v>
      </c>
      <c r="L2275" s="92">
        <v>4.6500000000000004</v>
      </c>
      <c r="N2275" s="92">
        <f t="shared" ca="1" si="175"/>
        <v>4.6330205656444789</v>
      </c>
      <c r="O2275" s="92">
        <f t="shared" si="176"/>
        <v>0.63898469359139287</v>
      </c>
      <c r="P2275" s="92">
        <f t="shared" si="177"/>
        <v>4.59425876014829</v>
      </c>
      <c r="Q2275" s="92">
        <f t="shared" ca="1" si="178"/>
        <v>1.0084370096504833</v>
      </c>
      <c r="R2275" s="92">
        <f t="shared" ca="1" si="179"/>
        <v>4.6892320948747477</v>
      </c>
    </row>
    <row r="2276" spans="1:18" x14ac:dyDescent="0.3">
      <c r="A2276" s="107">
        <v>40987.888888888891</v>
      </c>
      <c r="B2276" s="92">
        <v>6.69</v>
      </c>
      <c r="C2276" s="92">
        <v>6.54</v>
      </c>
      <c r="D2276" s="92">
        <v>6.29</v>
      </c>
      <c r="E2276" s="92">
        <v>6</v>
      </c>
      <c r="F2276" s="92">
        <v>5.69</v>
      </c>
      <c r="G2276" s="92">
        <v>5.4</v>
      </c>
      <c r="H2276" s="92">
        <v>5.18</v>
      </c>
      <c r="I2276" s="92">
        <v>4.97</v>
      </c>
      <c r="J2276" s="92">
        <v>4.7</v>
      </c>
      <c r="K2276" s="92">
        <v>4.26</v>
      </c>
      <c r="L2276" s="92">
        <v>5.7</v>
      </c>
      <c r="N2276" s="92">
        <f t="shared" ca="1" si="175"/>
        <v>5.4205992882293517</v>
      </c>
      <c r="O2276" s="92">
        <f t="shared" si="176"/>
        <v>0.38436853780530733</v>
      </c>
      <c r="P2276" s="92">
        <f t="shared" si="177"/>
        <v>5.367915360148392</v>
      </c>
      <c r="Q2276" s="92">
        <f t="shared" ca="1" si="178"/>
        <v>1.0098145973895354</v>
      </c>
      <c r="R2276" s="92">
        <f t="shared" ca="1" si="179"/>
        <v>5.7559432051203521</v>
      </c>
    </row>
    <row r="2277" spans="1:18" x14ac:dyDescent="0.3">
      <c r="A2277" s="107">
        <v>40987.895833333336</v>
      </c>
      <c r="B2277" s="92">
        <v>7</v>
      </c>
      <c r="C2277" s="92">
        <v>6.92</v>
      </c>
      <c r="D2277" s="92">
        <v>6.73</v>
      </c>
      <c r="E2277" s="92">
        <v>6.51</v>
      </c>
      <c r="F2277" s="92">
        <v>6.28</v>
      </c>
      <c r="G2277" s="92">
        <v>6.03</v>
      </c>
      <c r="H2277" s="92">
        <v>5.81</v>
      </c>
      <c r="I2277" s="92">
        <v>5.59</v>
      </c>
      <c r="J2277" s="92">
        <v>5.36</v>
      </c>
      <c r="K2277" s="92">
        <v>5.0199999999999996</v>
      </c>
      <c r="L2277" s="92">
        <v>6.21</v>
      </c>
      <c r="N2277" s="92">
        <f t="shared" ca="1" si="175"/>
        <v>6.0086946280942319</v>
      </c>
      <c r="O2277" s="92">
        <f t="shared" si="176"/>
        <v>0.3434544747670818</v>
      </c>
      <c r="P2277" s="92">
        <f t="shared" si="177"/>
        <v>5.9979756971661535</v>
      </c>
      <c r="Q2277" s="92">
        <f t="shared" ca="1" si="178"/>
        <v>1.0017870914237186</v>
      </c>
      <c r="R2277" s="92">
        <f t="shared" ca="1" si="179"/>
        <v>6.2210978377412927</v>
      </c>
    </row>
    <row r="2278" spans="1:18" x14ac:dyDescent="0.3">
      <c r="A2278" s="107">
        <v>40987.902777777781</v>
      </c>
      <c r="B2278" s="92">
        <v>7.58</v>
      </c>
      <c r="C2278" s="92">
        <v>7.45</v>
      </c>
      <c r="D2278" s="92">
        <v>7.18</v>
      </c>
      <c r="E2278" s="92">
        <v>6.88</v>
      </c>
      <c r="F2278" s="92">
        <v>6.6</v>
      </c>
      <c r="G2278" s="92">
        <v>6.28</v>
      </c>
      <c r="H2278" s="92">
        <v>5.97</v>
      </c>
      <c r="I2278" s="92">
        <v>5.66</v>
      </c>
      <c r="J2278" s="92">
        <v>5.38</v>
      </c>
      <c r="K2278" s="92">
        <v>4.83</v>
      </c>
      <c r="L2278" s="92">
        <v>6.12</v>
      </c>
      <c r="N2278" s="92">
        <f t="shared" ca="1" si="175"/>
        <v>6.2278322224666525</v>
      </c>
      <c r="O2278" s="92">
        <f t="shared" si="176"/>
        <v>0.46780682151781761</v>
      </c>
      <c r="P2278" s="92">
        <f t="shared" si="177"/>
        <v>6.2346161672862914</v>
      </c>
      <c r="Q2278" s="92">
        <f t="shared" ca="1" si="178"/>
        <v>0.99891189054183716</v>
      </c>
      <c r="R2278" s="92">
        <f t="shared" ca="1" si="179"/>
        <v>6.1133407701160438</v>
      </c>
    </row>
    <row r="2279" spans="1:18" x14ac:dyDescent="0.3">
      <c r="A2279" s="107">
        <v>40987.909722222219</v>
      </c>
      <c r="B2279" s="92">
        <v>7.56</v>
      </c>
      <c r="C2279" s="92">
        <v>7.38</v>
      </c>
      <c r="D2279" s="92">
        <v>7.08</v>
      </c>
      <c r="E2279" s="92">
        <v>6.78</v>
      </c>
      <c r="F2279" s="92">
        <v>6.42</v>
      </c>
      <c r="G2279" s="92">
        <v>6.05</v>
      </c>
      <c r="H2279" s="92">
        <v>5.7</v>
      </c>
      <c r="I2279" s="92">
        <v>5.27</v>
      </c>
      <c r="J2279" s="92">
        <v>4.84</v>
      </c>
      <c r="K2279" s="92">
        <v>4.21</v>
      </c>
      <c r="L2279" s="92">
        <v>5.77</v>
      </c>
      <c r="N2279" s="92">
        <f t="shared" ca="1" si="175"/>
        <v>5.9543226994565499</v>
      </c>
      <c r="O2279" s="92">
        <f t="shared" si="176"/>
        <v>0.5506896144358</v>
      </c>
      <c r="P2279" s="92">
        <f t="shared" si="177"/>
        <v>5.9985650214786927</v>
      </c>
      <c r="Q2279" s="92">
        <f t="shared" ca="1" si="178"/>
        <v>0.99262451571938837</v>
      </c>
      <c r="R2279" s="92">
        <f t="shared" ca="1" si="179"/>
        <v>5.7274434557008709</v>
      </c>
    </row>
    <row r="2280" spans="1:18" x14ac:dyDescent="0.3">
      <c r="A2280" s="107">
        <v>40987.916666666664</v>
      </c>
      <c r="B2280" s="92">
        <v>7.17</v>
      </c>
      <c r="C2280" s="92">
        <v>6.98</v>
      </c>
      <c r="D2280" s="92">
        <v>6.59</v>
      </c>
      <c r="E2280" s="92">
        <v>6.28</v>
      </c>
      <c r="F2280" s="92">
        <v>6.01</v>
      </c>
      <c r="G2280" s="92">
        <v>5.68</v>
      </c>
      <c r="H2280" s="92">
        <v>5.35</v>
      </c>
      <c r="I2280" s="92">
        <v>5</v>
      </c>
      <c r="J2280" s="92">
        <v>4.5999999999999996</v>
      </c>
      <c r="K2280" s="92">
        <v>3.86</v>
      </c>
      <c r="L2280" s="92">
        <v>5.65</v>
      </c>
      <c r="N2280" s="92">
        <f t="shared" ca="1" si="175"/>
        <v>5.5830428988307075</v>
      </c>
      <c r="O2280" s="92">
        <f t="shared" si="176"/>
        <v>0.55311606231452271</v>
      </c>
      <c r="P2280" s="92">
        <f t="shared" si="177"/>
        <v>5.6314987702003885</v>
      </c>
      <c r="Q2280" s="92">
        <f t="shared" ca="1" si="178"/>
        <v>0.99139556389036432</v>
      </c>
      <c r="R2280" s="92">
        <f t="shared" ca="1" si="179"/>
        <v>5.6013849359805583</v>
      </c>
    </row>
    <row r="2281" spans="1:18" x14ac:dyDescent="0.3">
      <c r="A2281" s="107">
        <v>40987.923611111109</v>
      </c>
      <c r="B2281" s="92">
        <v>5.14</v>
      </c>
      <c r="C2281" s="92">
        <v>5</v>
      </c>
      <c r="D2281" s="92">
        <v>4.74</v>
      </c>
      <c r="E2281" s="92">
        <v>4.47</v>
      </c>
      <c r="F2281" s="92">
        <v>4.1900000000000004</v>
      </c>
      <c r="G2281" s="92">
        <v>3.95</v>
      </c>
      <c r="H2281" s="92">
        <v>3.73</v>
      </c>
      <c r="I2281" s="92">
        <v>3.51</v>
      </c>
      <c r="J2281" s="92">
        <v>3.28</v>
      </c>
      <c r="K2281" s="92">
        <v>2.93</v>
      </c>
      <c r="L2281" s="92">
        <v>3.94</v>
      </c>
      <c r="N2281" s="92">
        <f t="shared" ca="1" si="175"/>
        <v>3.9484392839414326</v>
      </c>
      <c r="O2281" s="92">
        <f t="shared" si="176"/>
        <v>0.52957625835823241</v>
      </c>
      <c r="P2281" s="92">
        <f t="shared" si="177"/>
        <v>3.9177007165712618</v>
      </c>
      <c r="Q2281" s="92">
        <f t="shared" ca="1" si="178"/>
        <v>1.0078460733971208</v>
      </c>
      <c r="R2281" s="92">
        <f t="shared" ca="1" si="179"/>
        <v>3.970913529184656</v>
      </c>
    </row>
    <row r="2282" spans="1:18" x14ac:dyDescent="0.3">
      <c r="A2282" s="107">
        <v>40987.930555555555</v>
      </c>
      <c r="B2282" s="92">
        <v>5.22</v>
      </c>
      <c r="C2282" s="92">
        <v>5.04</v>
      </c>
      <c r="D2282" s="92">
        <v>4.72</v>
      </c>
      <c r="E2282" s="92">
        <v>4.43</v>
      </c>
      <c r="F2282" s="92">
        <v>4.22</v>
      </c>
      <c r="G2282" s="92">
        <v>4.04</v>
      </c>
      <c r="H2282" s="92">
        <v>3.92</v>
      </c>
      <c r="I2282" s="92">
        <v>3.79</v>
      </c>
      <c r="J2282" s="92">
        <v>3.63</v>
      </c>
      <c r="K2282" s="92">
        <v>3.47</v>
      </c>
      <c r="L2282" s="92">
        <v>4.28</v>
      </c>
      <c r="N2282" s="92">
        <f t="shared" ca="1" si="175"/>
        <v>4.0965844296131371</v>
      </c>
      <c r="O2282" s="92">
        <f t="shared" si="176"/>
        <v>0.27864374210441639</v>
      </c>
      <c r="P2282" s="92">
        <f t="shared" si="177"/>
        <v>4.0225842623380208</v>
      </c>
      <c r="Q2282" s="92">
        <f t="shared" ca="1" si="178"/>
        <v>1.0183961758036875</v>
      </c>
      <c r="R2282" s="92">
        <f t="shared" ca="1" si="179"/>
        <v>4.3587356324397826</v>
      </c>
    </row>
    <row r="2283" spans="1:18" x14ac:dyDescent="0.3">
      <c r="A2283" s="107">
        <v>40987.9375</v>
      </c>
      <c r="B2283" s="92">
        <v>6.7</v>
      </c>
      <c r="C2283" s="92">
        <v>6.5</v>
      </c>
      <c r="D2283" s="92">
        <v>6.1</v>
      </c>
      <c r="E2283" s="92">
        <v>5.71</v>
      </c>
      <c r="F2283" s="92">
        <v>5.33</v>
      </c>
      <c r="G2283" s="92">
        <v>4.99</v>
      </c>
      <c r="H2283" s="92">
        <v>4.78</v>
      </c>
      <c r="I2283" s="92">
        <v>4.57</v>
      </c>
      <c r="J2283" s="92">
        <v>4.3899999999999997</v>
      </c>
      <c r="K2283" s="92">
        <v>4.1399999999999997</v>
      </c>
      <c r="L2283" s="92">
        <v>5.07</v>
      </c>
      <c r="N2283" s="92">
        <f t="shared" ca="1" si="175"/>
        <v>5.1029305939805827</v>
      </c>
      <c r="O2283" s="92">
        <f t="shared" si="176"/>
        <v>0.39731946227458581</v>
      </c>
      <c r="P2283" s="92">
        <f t="shared" si="177"/>
        <v>4.9593555095622124</v>
      </c>
      <c r="Q2283" s="92">
        <f t="shared" ca="1" si="178"/>
        <v>1.0289503513393103</v>
      </c>
      <c r="R2283" s="92">
        <f t="shared" ca="1" si="179"/>
        <v>5.2167782812903036</v>
      </c>
    </row>
    <row r="2284" spans="1:18" x14ac:dyDescent="0.3">
      <c r="A2284" s="107">
        <v>40987.944444444445</v>
      </c>
      <c r="B2284" s="92">
        <v>6.63</v>
      </c>
      <c r="C2284" s="92">
        <v>6.45</v>
      </c>
      <c r="D2284" s="92">
        <v>6.08</v>
      </c>
      <c r="E2284" s="92">
        <v>5.71</v>
      </c>
      <c r="F2284" s="92">
        <v>5.43</v>
      </c>
      <c r="G2284" s="92">
        <v>5.24</v>
      </c>
      <c r="H2284" s="92">
        <v>5.05</v>
      </c>
      <c r="I2284" s="92">
        <v>4.82</v>
      </c>
      <c r="J2284" s="92">
        <v>4.5599999999999996</v>
      </c>
      <c r="K2284" s="92">
        <v>4.34</v>
      </c>
      <c r="L2284" s="92">
        <v>5.48</v>
      </c>
      <c r="N2284" s="92">
        <f t="shared" ca="1" si="175"/>
        <v>5.2497538632592544</v>
      </c>
      <c r="O2284" s="92">
        <f t="shared" si="176"/>
        <v>0.34129961749692322</v>
      </c>
      <c r="P2284" s="92">
        <f t="shared" si="177"/>
        <v>5.2123453905446908</v>
      </c>
      <c r="Q2284" s="92">
        <f t="shared" ca="1" si="178"/>
        <v>1.0071768982889016</v>
      </c>
      <c r="R2284" s="92">
        <f t="shared" ca="1" si="179"/>
        <v>5.5193294026231809</v>
      </c>
    </row>
    <row r="2285" spans="1:18" x14ac:dyDescent="0.3">
      <c r="A2285" s="107">
        <v>40987.951388888891</v>
      </c>
      <c r="B2285" s="92">
        <v>6.86</v>
      </c>
      <c r="C2285" s="92">
        <v>6.68</v>
      </c>
      <c r="D2285" s="92">
        <v>6.35</v>
      </c>
      <c r="E2285" s="92">
        <v>6.02</v>
      </c>
      <c r="F2285" s="92">
        <v>5.72</v>
      </c>
      <c r="G2285" s="92">
        <v>5.36</v>
      </c>
      <c r="H2285" s="92">
        <v>4.93</v>
      </c>
      <c r="I2285" s="92">
        <v>4.53</v>
      </c>
      <c r="J2285" s="92">
        <v>4.29</v>
      </c>
      <c r="K2285" s="92">
        <v>4.0199999999999996</v>
      </c>
      <c r="L2285" s="92">
        <v>5.14</v>
      </c>
      <c r="N2285" s="92">
        <f t="shared" ca="1" si="175"/>
        <v>5.2766873587186822</v>
      </c>
      <c r="O2285" s="92">
        <f t="shared" si="176"/>
        <v>0.77277716384806827</v>
      </c>
      <c r="P2285" s="92">
        <f t="shared" si="177"/>
        <v>5.2961635173132375</v>
      </c>
      <c r="Q2285" s="92">
        <f t="shared" ca="1" si="178"/>
        <v>0.99632259114906718</v>
      </c>
      <c r="R2285" s="92">
        <f t="shared" ca="1" si="179"/>
        <v>5.1210981185062048</v>
      </c>
    </row>
    <row r="2286" spans="1:18" x14ac:dyDescent="0.3">
      <c r="A2286" s="107">
        <v>40987.958333333336</v>
      </c>
      <c r="B2286" s="92">
        <v>7.54</v>
      </c>
      <c r="C2286" s="92">
        <v>7.34</v>
      </c>
      <c r="D2286" s="92">
        <v>6.93</v>
      </c>
      <c r="E2286" s="92">
        <v>6.66</v>
      </c>
      <c r="F2286" s="92">
        <v>6.42</v>
      </c>
      <c r="G2286" s="92">
        <v>6.13</v>
      </c>
      <c r="H2286" s="92">
        <v>5.84</v>
      </c>
      <c r="I2286" s="92">
        <v>5.59</v>
      </c>
      <c r="J2286" s="92">
        <v>5.3</v>
      </c>
      <c r="K2286" s="92">
        <v>4.8600000000000003</v>
      </c>
      <c r="L2286" s="92">
        <v>6.43</v>
      </c>
      <c r="N2286" s="92">
        <f t="shared" ca="1" si="175"/>
        <v>6.0885793937261248</v>
      </c>
      <c r="O2286" s="92">
        <f t="shared" si="176"/>
        <v>0.4478546133473692</v>
      </c>
      <c r="P2286" s="92">
        <f t="shared" si="177"/>
        <v>6.0875830345111819</v>
      </c>
      <c r="Q2286" s="92">
        <f t="shared" ca="1" si="178"/>
        <v>1.0001636707391579</v>
      </c>
      <c r="R2286" s="92">
        <f t="shared" ca="1" si="179"/>
        <v>6.4310524028527851</v>
      </c>
    </row>
    <row r="2287" spans="1:18" x14ac:dyDescent="0.3">
      <c r="A2287" s="107">
        <v>40987.965277777781</v>
      </c>
      <c r="B2287" s="92">
        <v>8.9700000000000006</v>
      </c>
      <c r="C2287" s="92">
        <v>8.85</v>
      </c>
      <c r="D2287" s="92">
        <v>8.61</v>
      </c>
      <c r="E2287" s="92">
        <v>8.23</v>
      </c>
      <c r="F2287" s="92">
        <v>7.86</v>
      </c>
      <c r="G2287" s="92">
        <v>7.51</v>
      </c>
      <c r="H2287" s="92">
        <v>7.14</v>
      </c>
      <c r="I2287" s="92">
        <v>6.75</v>
      </c>
      <c r="J2287" s="92">
        <v>6.38</v>
      </c>
      <c r="K2287" s="92">
        <v>5.86</v>
      </c>
      <c r="L2287" s="92">
        <v>6.75</v>
      </c>
      <c r="N2287" s="92">
        <f t="shared" ca="1" si="175"/>
        <v>7.4380401018147078</v>
      </c>
      <c r="O2287" s="92">
        <f t="shared" si="176"/>
        <v>0.46687936262825308</v>
      </c>
      <c r="P2287" s="92">
        <f t="shared" si="177"/>
        <v>7.4558345059612297</v>
      </c>
      <c r="Q2287" s="92">
        <f t="shared" ca="1" si="178"/>
        <v>0.997613358486928</v>
      </c>
      <c r="R2287" s="92">
        <f t="shared" ca="1" si="179"/>
        <v>6.7338901697867639</v>
      </c>
    </row>
    <row r="2288" spans="1:18" x14ac:dyDescent="0.3">
      <c r="A2288" s="107">
        <v>40987.972222222219</v>
      </c>
      <c r="B2288" s="92">
        <v>8.27</v>
      </c>
      <c r="C2288" s="92">
        <v>8.09</v>
      </c>
      <c r="D2288" s="92">
        <v>7.75</v>
      </c>
      <c r="E2288" s="92">
        <v>7.38</v>
      </c>
      <c r="F2288" s="92">
        <v>7.04</v>
      </c>
      <c r="G2288" s="92">
        <v>6.71</v>
      </c>
      <c r="H2288" s="92">
        <v>6.34</v>
      </c>
      <c r="I2288" s="92">
        <v>6.04</v>
      </c>
      <c r="J2288" s="92">
        <v>5.79</v>
      </c>
      <c r="K2288" s="92">
        <v>5.26</v>
      </c>
      <c r="L2288" s="92">
        <v>6.89</v>
      </c>
      <c r="N2288" s="92">
        <f t="shared" ca="1" si="175"/>
        <v>6.674573302816559</v>
      </c>
      <c r="O2288" s="92">
        <f t="shared" si="176"/>
        <v>0.52415029705399774</v>
      </c>
      <c r="P2288" s="92">
        <f t="shared" si="177"/>
        <v>6.6556919906515084</v>
      </c>
      <c r="Q2288" s="92">
        <f t="shared" ca="1" si="178"/>
        <v>1.0028368668789918</v>
      </c>
      <c r="R2288" s="92">
        <f t="shared" ca="1" si="179"/>
        <v>6.9095460127962527</v>
      </c>
    </row>
    <row r="2289" spans="1:18" x14ac:dyDescent="0.3">
      <c r="A2289" s="107">
        <v>40987.979166666664</v>
      </c>
      <c r="B2289" s="92">
        <v>8.39</v>
      </c>
      <c r="C2289" s="92">
        <v>8.07</v>
      </c>
      <c r="D2289" s="92">
        <v>7.53</v>
      </c>
      <c r="E2289" s="92">
        <v>7.01</v>
      </c>
      <c r="F2289" s="92">
        <v>6.57</v>
      </c>
      <c r="G2289" s="92">
        <v>6.22</v>
      </c>
      <c r="H2289" s="92">
        <v>5.97</v>
      </c>
      <c r="I2289" s="92">
        <v>5.74</v>
      </c>
      <c r="J2289" s="92">
        <v>5.45</v>
      </c>
      <c r="K2289" s="92">
        <v>5.04</v>
      </c>
      <c r="L2289" s="92">
        <v>6.56</v>
      </c>
      <c r="N2289" s="92">
        <f t="shared" ca="1" si="175"/>
        <v>6.326522717950545</v>
      </c>
      <c r="O2289" s="92">
        <f t="shared" si="176"/>
        <v>0.37909269416554747</v>
      </c>
      <c r="P2289" s="92">
        <f t="shared" si="177"/>
        <v>6.1835490273500708</v>
      </c>
      <c r="Q2289" s="92">
        <f t="shared" ca="1" si="178"/>
        <v>1.0231216231921338</v>
      </c>
      <c r="R2289" s="92">
        <f t="shared" ca="1" si="179"/>
        <v>6.7116778481403978</v>
      </c>
    </row>
    <row r="2290" spans="1:18" x14ac:dyDescent="0.3">
      <c r="A2290" s="107">
        <v>40987.986111111109</v>
      </c>
      <c r="B2290" s="92">
        <v>8.24</v>
      </c>
      <c r="C2290" s="92">
        <v>8.01</v>
      </c>
      <c r="D2290" s="92">
        <v>7.62</v>
      </c>
      <c r="E2290" s="92">
        <v>7.23</v>
      </c>
      <c r="F2290" s="92">
        <v>6.84</v>
      </c>
      <c r="G2290" s="92">
        <v>6.44</v>
      </c>
      <c r="H2290" s="92">
        <v>6.07</v>
      </c>
      <c r="I2290" s="92">
        <v>5.81</v>
      </c>
      <c r="J2290" s="92">
        <v>5.49</v>
      </c>
      <c r="K2290" s="92">
        <v>5.0199999999999996</v>
      </c>
      <c r="L2290" s="92">
        <v>6.51</v>
      </c>
      <c r="N2290" s="92">
        <f t="shared" ca="1" si="175"/>
        <v>6.4548739703230495</v>
      </c>
      <c r="O2290" s="92">
        <f t="shared" si="176"/>
        <v>0.54678842071050471</v>
      </c>
      <c r="P2290" s="92">
        <f t="shared" si="177"/>
        <v>6.3856356006718986</v>
      </c>
      <c r="Q2290" s="92">
        <f t="shared" ca="1" si="178"/>
        <v>1.0108428313140614</v>
      </c>
      <c r="R2290" s="92">
        <f t="shared" ca="1" si="179"/>
        <v>6.5805868318545393</v>
      </c>
    </row>
    <row r="2291" spans="1:18" x14ac:dyDescent="0.3">
      <c r="A2291" s="107">
        <v>40987.993055555555</v>
      </c>
      <c r="B2291" s="92">
        <v>7.76</v>
      </c>
      <c r="C2291" s="92">
        <v>7.51</v>
      </c>
      <c r="D2291" s="92">
        <v>7.03</v>
      </c>
      <c r="E2291" s="92">
        <v>6.65</v>
      </c>
      <c r="F2291" s="92">
        <v>6.39</v>
      </c>
      <c r="G2291" s="92">
        <v>6.21</v>
      </c>
      <c r="H2291" s="92">
        <v>5.96</v>
      </c>
      <c r="I2291" s="92">
        <v>5.65</v>
      </c>
      <c r="J2291" s="92">
        <v>5.36</v>
      </c>
      <c r="K2291" s="92">
        <v>5.01</v>
      </c>
      <c r="L2291" s="92">
        <v>6.44</v>
      </c>
      <c r="N2291" s="92">
        <f t="shared" ca="1" si="175"/>
        <v>6.1527248337519094</v>
      </c>
      <c r="O2291" s="92">
        <f t="shared" si="176"/>
        <v>0.37971586473859353</v>
      </c>
      <c r="P2291" s="92">
        <f t="shared" si="177"/>
        <v>6.1735479826172828</v>
      </c>
      <c r="Q2291" s="92">
        <f t="shared" ca="1" si="178"/>
        <v>0.9966270370095115</v>
      </c>
      <c r="R2291" s="92">
        <f t="shared" ca="1" si="179"/>
        <v>6.4182781183412541</v>
      </c>
    </row>
    <row r="2292" spans="1:18" x14ac:dyDescent="0.3">
      <c r="A2292" s="107">
        <v>40988</v>
      </c>
      <c r="B2292" s="92">
        <v>7.84</v>
      </c>
      <c r="C2292" s="92">
        <v>7.67</v>
      </c>
      <c r="D2292" s="92">
        <v>7.33</v>
      </c>
      <c r="E2292" s="92">
        <v>6.99</v>
      </c>
      <c r="F2292" s="92">
        <v>6.64</v>
      </c>
      <c r="G2292" s="92">
        <v>6.21</v>
      </c>
      <c r="H2292" s="92">
        <v>5.75</v>
      </c>
      <c r="I2292" s="92">
        <v>5.31</v>
      </c>
      <c r="J2292" s="92">
        <v>4.9400000000000004</v>
      </c>
      <c r="K2292" s="92">
        <v>4.38</v>
      </c>
      <c r="L2292" s="92">
        <v>6.16</v>
      </c>
      <c r="N2292" s="92">
        <f t="shared" ca="1" si="175"/>
        <v>6.1059077605184866</v>
      </c>
      <c r="O2292" s="92">
        <f t="shared" si="176"/>
        <v>0.71119574674467445</v>
      </c>
      <c r="P2292" s="92">
        <f t="shared" si="177"/>
        <v>6.1419014978853257</v>
      </c>
      <c r="Q2292" s="92">
        <f t="shared" ca="1" si="178"/>
        <v>0.99413964268570054</v>
      </c>
      <c r="R2292" s="92">
        <f t="shared" ca="1" si="179"/>
        <v>6.1239001989439155</v>
      </c>
    </row>
    <row r="2293" spans="1:18" x14ac:dyDescent="0.3">
      <c r="A2293" s="107">
        <v>40988.006944444445</v>
      </c>
      <c r="B2293" s="92">
        <v>7.16</v>
      </c>
      <c r="C2293" s="92">
        <v>7.03</v>
      </c>
      <c r="D2293" s="92">
        <v>6.7</v>
      </c>
      <c r="E2293" s="92">
        <v>6.31</v>
      </c>
      <c r="F2293" s="92">
        <v>5.89</v>
      </c>
      <c r="G2293" s="92">
        <v>5.45</v>
      </c>
      <c r="H2293" s="92">
        <v>5.07</v>
      </c>
      <c r="I2293" s="92">
        <v>4.75</v>
      </c>
      <c r="J2293" s="92">
        <v>4.4400000000000004</v>
      </c>
      <c r="K2293" s="92">
        <v>3.97</v>
      </c>
      <c r="L2293" s="92">
        <v>5.6</v>
      </c>
      <c r="N2293" s="92">
        <f t="shared" ca="1" si="175"/>
        <v>5.4651077384151767</v>
      </c>
      <c r="O2293" s="92">
        <f t="shared" si="176"/>
        <v>0.66789018506637443</v>
      </c>
      <c r="P2293" s="92">
        <f t="shared" si="177"/>
        <v>5.3938559278755864</v>
      </c>
      <c r="Q2293" s="92">
        <f t="shared" ca="1" si="178"/>
        <v>1.0132098097339528</v>
      </c>
      <c r="R2293" s="92">
        <f t="shared" ca="1" si="179"/>
        <v>5.6739749345101353</v>
      </c>
    </row>
    <row r="2294" spans="1:18" x14ac:dyDescent="0.3">
      <c r="A2294" s="107">
        <v>40988.013888888891</v>
      </c>
      <c r="B2294" s="92">
        <v>7.34</v>
      </c>
      <c r="C2294" s="92">
        <v>7.17</v>
      </c>
      <c r="D2294" s="92">
        <v>6.8</v>
      </c>
      <c r="E2294" s="92">
        <v>6.45</v>
      </c>
      <c r="F2294" s="92">
        <v>6.13</v>
      </c>
      <c r="G2294" s="92">
        <v>5.81</v>
      </c>
      <c r="H2294" s="92">
        <v>5.47</v>
      </c>
      <c r="I2294" s="92">
        <v>5.13</v>
      </c>
      <c r="J2294" s="92">
        <v>4.7300000000000004</v>
      </c>
      <c r="K2294" s="92">
        <v>4.1100000000000003</v>
      </c>
      <c r="L2294" s="92">
        <v>5.77</v>
      </c>
      <c r="N2294" s="92">
        <f t="shared" ca="1" si="175"/>
        <v>5.7323796819369575</v>
      </c>
      <c r="O2294" s="92">
        <f t="shared" si="176"/>
        <v>0.55724939369128212</v>
      </c>
      <c r="P2294" s="92">
        <f t="shared" si="177"/>
        <v>5.760019570262104</v>
      </c>
      <c r="Q2294" s="92">
        <f t="shared" ca="1" si="178"/>
        <v>0.99520142458059591</v>
      </c>
      <c r="R2294" s="92">
        <f t="shared" ca="1" si="179"/>
        <v>5.7423122198300378</v>
      </c>
    </row>
    <row r="2295" spans="1:18" x14ac:dyDescent="0.3">
      <c r="A2295" s="107">
        <v>40988.020833333336</v>
      </c>
      <c r="B2295" s="92">
        <v>7.15</v>
      </c>
      <c r="C2295" s="92">
        <v>7</v>
      </c>
      <c r="D2295" s="92">
        <v>6.65</v>
      </c>
      <c r="E2295" s="92">
        <v>6.24</v>
      </c>
      <c r="F2295" s="92">
        <v>5.84</v>
      </c>
      <c r="G2295" s="92">
        <v>5.4</v>
      </c>
      <c r="H2295" s="92">
        <v>5</v>
      </c>
      <c r="I2295" s="92">
        <v>4.6399999999999997</v>
      </c>
      <c r="J2295" s="92">
        <v>4.24</v>
      </c>
      <c r="K2295" s="92">
        <v>3.63</v>
      </c>
      <c r="L2295" s="92">
        <v>5.65</v>
      </c>
      <c r="N2295" s="92">
        <f t="shared" ca="1" si="175"/>
        <v>5.3683134541915543</v>
      </c>
      <c r="O2295" s="92">
        <f t="shared" si="176"/>
        <v>0.71119574674467445</v>
      </c>
      <c r="P2295" s="92">
        <f t="shared" si="177"/>
        <v>5.3407839112046318</v>
      </c>
      <c r="Q2295" s="92">
        <f t="shared" ca="1" si="178"/>
        <v>1.0051545884358226</v>
      </c>
      <c r="R2295" s="92">
        <f t="shared" ca="1" si="179"/>
        <v>5.6791234246623983</v>
      </c>
    </row>
    <row r="2296" spans="1:18" x14ac:dyDescent="0.3">
      <c r="A2296" s="107">
        <v>40988.027777777781</v>
      </c>
      <c r="B2296" s="92">
        <v>6.23</v>
      </c>
      <c r="C2296" s="92">
        <v>6.11</v>
      </c>
      <c r="D2296" s="92">
        <v>5.92</v>
      </c>
      <c r="E2296" s="92">
        <v>5.76</v>
      </c>
      <c r="F2296" s="92">
        <v>5.49</v>
      </c>
      <c r="G2296" s="92">
        <v>5.13</v>
      </c>
      <c r="H2296" s="92">
        <v>4.72</v>
      </c>
      <c r="I2296" s="92">
        <v>4.32</v>
      </c>
      <c r="J2296" s="92">
        <v>3.95</v>
      </c>
      <c r="K2296" s="92">
        <v>3.46</v>
      </c>
      <c r="L2296" s="92">
        <v>5.26</v>
      </c>
      <c r="N2296" s="92">
        <f t="shared" ref="N2296:N2359" ca="1" si="180">POWER(SUM(POWER(C2296,Exponent)*$C$1,POWER(D2296,Exponent)*$D$1,POWER(E2296,Exponent)*$E$1,POWER(F2296,Exponent)*$F$1,POWER(G2296,Exponent)*$G$1,POWER(H2296,Exponent)*$H$1,POWER(I2296,Exponent)*$I$1,POWER(J2296,Exponent)*$J$1,POWER(K2296,Exponent)*$K$1),1/Exponent)</f>
        <v>4.9803857768505155</v>
      </c>
      <c r="O2296" s="92">
        <f t="shared" si="176"/>
        <v>0.76974494341115529</v>
      </c>
      <c r="P2296" s="92">
        <f t="shared" si="177"/>
        <v>5.069141074791423</v>
      </c>
      <c r="Q2296" s="92">
        <f t="shared" ca="1" si="178"/>
        <v>0.98249105782786694</v>
      </c>
      <c r="R2296" s="92">
        <f t="shared" ca="1" si="179"/>
        <v>5.1679029641745799</v>
      </c>
    </row>
    <row r="2297" spans="1:18" x14ac:dyDescent="0.3">
      <c r="A2297" s="107">
        <v>40988.034722222219</v>
      </c>
      <c r="B2297" s="92">
        <v>5.19</v>
      </c>
      <c r="C2297" s="92">
        <v>5.0199999999999996</v>
      </c>
      <c r="D2297" s="92">
        <v>4.7300000000000004</v>
      </c>
      <c r="E2297" s="92">
        <v>4.5199999999999996</v>
      </c>
      <c r="F2297" s="92">
        <v>4.37</v>
      </c>
      <c r="G2297" s="92">
        <v>4.2300000000000004</v>
      </c>
      <c r="H2297" s="92">
        <v>4.0599999999999996</v>
      </c>
      <c r="I2297" s="92">
        <v>3.88</v>
      </c>
      <c r="J2297" s="92">
        <v>3.71</v>
      </c>
      <c r="K2297" s="92">
        <v>3.44</v>
      </c>
      <c r="L2297" s="92">
        <v>4.34</v>
      </c>
      <c r="N2297" s="92">
        <f t="shared" ca="1" si="180"/>
        <v>4.1949731281327667</v>
      </c>
      <c r="O2297" s="92">
        <f t="shared" si="176"/>
        <v>0.37905610077438523</v>
      </c>
      <c r="P2297" s="92">
        <f t="shared" si="177"/>
        <v>4.2052133803143938</v>
      </c>
      <c r="Q2297" s="92">
        <f t="shared" ca="1" si="178"/>
        <v>0.99756486740255224</v>
      </c>
      <c r="R2297" s="92">
        <f t="shared" ca="1" si="179"/>
        <v>4.3294315245270765</v>
      </c>
    </row>
    <row r="2298" spans="1:18" x14ac:dyDescent="0.3">
      <c r="A2298" s="107">
        <v>40988.041666666664</v>
      </c>
      <c r="B2298" s="92">
        <v>6.04</v>
      </c>
      <c r="C2298" s="92">
        <v>5.93</v>
      </c>
      <c r="D2298" s="92">
        <v>5.67</v>
      </c>
      <c r="E2298" s="92">
        <v>5.35</v>
      </c>
      <c r="F2298" s="92">
        <v>4.9800000000000004</v>
      </c>
      <c r="G2298" s="92">
        <v>4.6500000000000004</v>
      </c>
      <c r="H2298" s="92">
        <v>4.46</v>
      </c>
      <c r="I2298" s="92">
        <v>4.3</v>
      </c>
      <c r="J2298" s="92">
        <v>4.08</v>
      </c>
      <c r="K2298" s="92">
        <v>3.76</v>
      </c>
      <c r="L2298" s="92">
        <v>4.83</v>
      </c>
      <c r="N2298" s="92">
        <f t="shared" ca="1" si="180"/>
        <v>4.752693619304643</v>
      </c>
      <c r="O2298" s="92">
        <f t="shared" si="176"/>
        <v>0.38551956028431694</v>
      </c>
      <c r="P2298" s="92">
        <f t="shared" si="177"/>
        <v>4.6222890715591793</v>
      </c>
      <c r="Q2298" s="92">
        <f t="shared" ca="1" si="178"/>
        <v>1.0282121143283398</v>
      </c>
      <c r="R2298" s="92">
        <f t="shared" ca="1" si="179"/>
        <v>4.9662645122058811</v>
      </c>
    </row>
    <row r="2299" spans="1:18" x14ac:dyDescent="0.3">
      <c r="A2299" s="107">
        <v>40988.048611111109</v>
      </c>
      <c r="B2299" s="92">
        <v>5.38</v>
      </c>
      <c r="C2299" s="92">
        <v>5.25</v>
      </c>
      <c r="D2299" s="92">
        <v>5.01</v>
      </c>
      <c r="E2299" s="92">
        <v>4.79</v>
      </c>
      <c r="F2299" s="92">
        <v>4.58</v>
      </c>
      <c r="G2299" s="92">
        <v>4.33</v>
      </c>
      <c r="H2299" s="92">
        <v>4.08</v>
      </c>
      <c r="I2299" s="92">
        <v>3.88</v>
      </c>
      <c r="J2299" s="92">
        <v>3.66</v>
      </c>
      <c r="K2299" s="92">
        <v>3.28</v>
      </c>
      <c r="L2299" s="92">
        <v>4.51</v>
      </c>
      <c r="N2299" s="92">
        <f t="shared" ca="1" si="180"/>
        <v>4.298122975742916</v>
      </c>
      <c r="O2299" s="92">
        <f t="shared" si="176"/>
        <v>0.54956643194146226</v>
      </c>
      <c r="P2299" s="92">
        <f t="shared" si="177"/>
        <v>4.2932626207045672</v>
      </c>
      <c r="Q2299" s="92">
        <f t="shared" ca="1" si="178"/>
        <v>1.0011320889187885</v>
      </c>
      <c r="R2299" s="92">
        <f t="shared" ca="1" si="179"/>
        <v>4.515105721023736</v>
      </c>
    </row>
    <row r="2300" spans="1:18" x14ac:dyDescent="0.3">
      <c r="A2300" s="107">
        <v>40988.055555555555</v>
      </c>
      <c r="B2300" s="92">
        <v>4.68</v>
      </c>
      <c r="C2300" s="92">
        <v>4.53</v>
      </c>
      <c r="D2300" s="92">
        <v>4.21</v>
      </c>
      <c r="E2300" s="92">
        <v>3.9</v>
      </c>
      <c r="F2300" s="92">
        <v>3.66</v>
      </c>
      <c r="G2300" s="92">
        <v>3.47</v>
      </c>
      <c r="H2300" s="92">
        <v>3.27</v>
      </c>
      <c r="I2300" s="92">
        <v>3.09</v>
      </c>
      <c r="J2300" s="92">
        <v>2.95</v>
      </c>
      <c r="K2300" s="92">
        <v>2.79</v>
      </c>
      <c r="L2300" s="92">
        <v>3.84</v>
      </c>
      <c r="N2300" s="92">
        <f t="shared" ca="1" si="180"/>
        <v>3.4938149196878614</v>
      </c>
      <c r="O2300" s="92">
        <f t="shared" si="176"/>
        <v>0.54858740006598716</v>
      </c>
      <c r="P2300" s="92">
        <f t="shared" si="177"/>
        <v>3.4406114152280702</v>
      </c>
      <c r="Q2300" s="92">
        <f t="shared" ca="1" si="178"/>
        <v>1.0154633866016702</v>
      </c>
      <c r="R2300" s="92">
        <f t="shared" ca="1" si="179"/>
        <v>3.8993794045504138</v>
      </c>
    </row>
    <row r="2301" spans="1:18" x14ac:dyDescent="0.3">
      <c r="A2301" s="107">
        <v>40988.097222222219</v>
      </c>
      <c r="B2301" s="92">
        <v>5.4</v>
      </c>
      <c r="C2301" s="92">
        <v>5.24</v>
      </c>
      <c r="D2301" s="92">
        <v>4.9400000000000004</v>
      </c>
      <c r="E2301" s="92">
        <v>4.6399999999999997</v>
      </c>
      <c r="F2301" s="92">
        <v>4.3499999999999996</v>
      </c>
      <c r="G2301" s="92">
        <v>4.01</v>
      </c>
      <c r="H2301" s="92">
        <v>3.7</v>
      </c>
      <c r="I2301" s="92">
        <v>3.41</v>
      </c>
      <c r="J2301" s="92">
        <v>3.16</v>
      </c>
      <c r="K2301" s="92">
        <v>2.78</v>
      </c>
      <c r="L2301" s="92">
        <v>4.17</v>
      </c>
      <c r="N2301" s="92">
        <f t="shared" ca="1" si="180"/>
        <v>3.9907403624541398</v>
      </c>
      <c r="O2301" s="92">
        <f t="shared" si="176"/>
        <v>0.74351498414724171</v>
      </c>
      <c r="P2301" s="92">
        <f t="shared" si="177"/>
        <v>3.9640397585019218</v>
      </c>
      <c r="Q2301" s="92">
        <f t="shared" ca="1" si="178"/>
        <v>1.0067357053861408</v>
      </c>
      <c r="R2301" s="92">
        <f t="shared" ca="1" si="179"/>
        <v>4.1980878914602071</v>
      </c>
    </row>
    <row r="2302" spans="1:18" x14ac:dyDescent="0.3">
      <c r="A2302" s="107">
        <v>40988.104166666664</v>
      </c>
      <c r="B2302" s="92">
        <v>5.29</v>
      </c>
      <c r="C2302" s="92">
        <v>5.16</v>
      </c>
      <c r="D2302" s="92">
        <v>4.93</v>
      </c>
      <c r="E2302" s="92">
        <v>4.66</v>
      </c>
      <c r="F2302" s="92">
        <v>4.37</v>
      </c>
      <c r="G2302" s="92">
        <v>4.01</v>
      </c>
      <c r="H2302" s="92">
        <v>3.63</v>
      </c>
      <c r="I2302" s="92">
        <v>3.27</v>
      </c>
      <c r="J2302" s="92">
        <v>2.98</v>
      </c>
      <c r="K2302" s="92">
        <v>2.67</v>
      </c>
      <c r="L2302" s="92">
        <v>4.21</v>
      </c>
      <c r="N2302" s="92">
        <f t="shared" ca="1" si="180"/>
        <v>3.934053579878277</v>
      </c>
      <c r="O2302" s="92">
        <f t="shared" si="176"/>
        <v>0.92001936145735452</v>
      </c>
      <c r="P2302" s="92">
        <f t="shared" si="177"/>
        <v>3.9532067678915128</v>
      </c>
      <c r="Q2302" s="92">
        <f t="shared" ca="1" si="178"/>
        <v>0.99515502498660058</v>
      </c>
      <c r="R2302" s="92">
        <f t="shared" ca="1" si="179"/>
        <v>4.1896026551935881</v>
      </c>
    </row>
    <row r="2303" spans="1:18" x14ac:dyDescent="0.3">
      <c r="A2303" s="107">
        <v>40988.111111111109</v>
      </c>
      <c r="B2303" s="92">
        <v>5.31</v>
      </c>
      <c r="C2303" s="92">
        <v>5.22</v>
      </c>
      <c r="D2303" s="92">
        <v>4.9400000000000004</v>
      </c>
      <c r="E2303" s="92">
        <v>4.6100000000000003</v>
      </c>
      <c r="F2303" s="92">
        <v>4.28</v>
      </c>
      <c r="G2303" s="92">
        <v>3.96</v>
      </c>
      <c r="H2303" s="92">
        <v>3.62</v>
      </c>
      <c r="I2303" s="92">
        <v>3.29</v>
      </c>
      <c r="J2303" s="92">
        <v>2.89</v>
      </c>
      <c r="K2303" s="92">
        <v>2.2799999999999998</v>
      </c>
      <c r="L2303" s="92">
        <v>4.18</v>
      </c>
      <c r="N2303" s="92">
        <f t="shared" ca="1" si="180"/>
        <v>3.8814703541588305</v>
      </c>
      <c r="O2303" s="92">
        <f t="shared" si="176"/>
        <v>0.82956312488084549</v>
      </c>
      <c r="P2303" s="92">
        <f t="shared" si="177"/>
        <v>3.9093938008618832</v>
      </c>
      <c r="Q2303" s="92">
        <f t="shared" ca="1" si="178"/>
        <v>0.99285734614484311</v>
      </c>
      <c r="R2303" s="92">
        <f t="shared" ca="1" si="179"/>
        <v>4.1501437068854443</v>
      </c>
    </row>
    <row r="2304" spans="1:18" x14ac:dyDescent="0.3">
      <c r="A2304" s="107">
        <v>40988.118055555555</v>
      </c>
      <c r="B2304" s="92">
        <v>5.08</v>
      </c>
      <c r="C2304" s="92">
        <v>5.01</v>
      </c>
      <c r="D2304" s="92">
        <v>4.8499999999999996</v>
      </c>
      <c r="E2304" s="92">
        <v>4.62</v>
      </c>
      <c r="F2304" s="92">
        <v>4.33</v>
      </c>
      <c r="G2304" s="92">
        <v>4.01</v>
      </c>
      <c r="H2304" s="92">
        <v>3.72</v>
      </c>
      <c r="I2304" s="92">
        <v>3.46</v>
      </c>
      <c r="J2304" s="92">
        <v>3.17</v>
      </c>
      <c r="K2304" s="92">
        <v>2.6</v>
      </c>
      <c r="L2304" s="92">
        <v>4.12</v>
      </c>
      <c r="N2304" s="92">
        <f t="shared" ca="1" si="180"/>
        <v>3.9666552245182891</v>
      </c>
      <c r="O2304" s="92">
        <f t="shared" si="176"/>
        <v>0.69369823837730216</v>
      </c>
      <c r="P2304" s="92">
        <f t="shared" si="177"/>
        <v>3.9671026391173694</v>
      </c>
      <c r="Q2304" s="92">
        <f t="shared" ca="1" si="178"/>
        <v>0.99988721879926457</v>
      </c>
      <c r="R2304" s="92">
        <f t="shared" ca="1" si="179"/>
        <v>4.1195353414529698</v>
      </c>
    </row>
    <row r="2305" spans="1:18" x14ac:dyDescent="0.3">
      <c r="A2305" s="107">
        <v>40988.326388888891</v>
      </c>
      <c r="B2305" s="92">
        <v>6.92</v>
      </c>
      <c r="C2305" s="92">
        <v>6.75</v>
      </c>
      <c r="D2305" s="92">
        <v>6.5</v>
      </c>
      <c r="E2305" s="92">
        <v>6.32</v>
      </c>
      <c r="F2305" s="92">
        <v>6.14</v>
      </c>
      <c r="G2305" s="92">
        <v>5.92</v>
      </c>
      <c r="H2305" s="92">
        <v>5.64</v>
      </c>
      <c r="I2305" s="92">
        <v>5.37</v>
      </c>
      <c r="J2305" s="92">
        <v>5.09</v>
      </c>
      <c r="K2305" s="92">
        <v>4.55</v>
      </c>
      <c r="L2305" s="92">
        <v>5.78</v>
      </c>
      <c r="N2305" s="92">
        <f t="shared" ca="1" si="180"/>
        <v>5.8075925526936558</v>
      </c>
      <c r="O2305" s="92">
        <f t="shared" si="176"/>
        <v>0.44774769773158973</v>
      </c>
      <c r="P2305" s="92">
        <f t="shared" si="177"/>
        <v>5.8790458895902571</v>
      </c>
      <c r="Q2305" s="92">
        <f t="shared" ca="1" si="178"/>
        <v>0.98784609981984994</v>
      </c>
      <c r="R2305" s="92">
        <f t="shared" ca="1" si="179"/>
        <v>5.7097504569587327</v>
      </c>
    </row>
    <row r="2306" spans="1:18" x14ac:dyDescent="0.3">
      <c r="A2306" s="107">
        <v>40988.333333333336</v>
      </c>
      <c r="B2306" s="92">
        <v>6.76</v>
      </c>
      <c r="C2306" s="92">
        <v>6.7</v>
      </c>
      <c r="D2306" s="92">
        <v>6.54</v>
      </c>
      <c r="E2306" s="92">
        <v>6.34</v>
      </c>
      <c r="F2306" s="92">
        <v>6.1</v>
      </c>
      <c r="G2306" s="92">
        <v>5.79</v>
      </c>
      <c r="H2306" s="92">
        <v>5.42</v>
      </c>
      <c r="I2306" s="92">
        <v>5.07</v>
      </c>
      <c r="J2306" s="92">
        <v>4.7300000000000004</v>
      </c>
      <c r="K2306" s="92">
        <v>4.24</v>
      </c>
      <c r="L2306" s="92">
        <v>5.33</v>
      </c>
      <c r="N2306" s="92">
        <f t="shared" ca="1" si="180"/>
        <v>5.655414797970586</v>
      </c>
      <c r="O2306" s="92">
        <f t="shared" si="176"/>
        <v>0.61024201677538159</v>
      </c>
      <c r="P2306" s="92">
        <f t="shared" si="177"/>
        <v>5.7354773722671544</v>
      </c>
      <c r="Q2306" s="92">
        <f t="shared" ca="1" si="178"/>
        <v>0.98604081768612739</v>
      </c>
      <c r="R2306" s="92">
        <f t="shared" ca="1" si="179"/>
        <v>5.2555975582670591</v>
      </c>
    </row>
    <row r="2307" spans="1:18" x14ac:dyDescent="0.3">
      <c r="A2307" s="107">
        <v>40988.451388888891</v>
      </c>
      <c r="B2307" s="92">
        <v>10.08</v>
      </c>
      <c r="C2307" s="92">
        <v>9.9499999999999993</v>
      </c>
      <c r="D2307" s="92">
        <v>9.76</v>
      </c>
      <c r="E2307" s="92">
        <v>9.6300000000000008</v>
      </c>
      <c r="F2307" s="92">
        <v>9.5299999999999994</v>
      </c>
      <c r="G2307" s="92">
        <v>9.5</v>
      </c>
      <c r="H2307" s="92">
        <v>9.4600000000000009</v>
      </c>
      <c r="I2307" s="92">
        <v>9.3800000000000008</v>
      </c>
      <c r="J2307" s="92">
        <v>9.18</v>
      </c>
      <c r="K2307" s="92">
        <v>8.5500000000000007</v>
      </c>
      <c r="L2307" s="92">
        <v>9.26</v>
      </c>
      <c r="N2307" s="92">
        <f t="shared" ca="1" si="180"/>
        <v>9.4553520382980167</v>
      </c>
      <c r="O2307" s="92">
        <f t="shared" ref="O2307:O2370" si="181">LN(G2307/H2307)/LN(97.5/87.5)</f>
        <v>3.8991551354073985E-2</v>
      </c>
      <c r="P2307" s="92">
        <f t="shared" ref="P2307:P2370" si="182">G2307*POWER(96/97.5,O2307)</f>
        <v>9.4942586788694019</v>
      </c>
      <c r="Q2307" s="92">
        <f t="shared" ref="Q2307:Q2370" ca="1" si="183">N2307/P2307</f>
        <v>0.99590208757867782</v>
      </c>
      <c r="R2307" s="92">
        <f t="shared" ref="R2307:R2370" ca="1" si="184">L2307*Q2307</f>
        <v>9.2220533309785555</v>
      </c>
    </row>
    <row r="2308" spans="1:18" x14ac:dyDescent="0.3">
      <c r="A2308" s="107">
        <v>40988.458333333336</v>
      </c>
      <c r="B2308" s="92">
        <v>9.17</v>
      </c>
      <c r="C2308" s="92">
        <v>9.14</v>
      </c>
      <c r="D2308" s="92">
        <v>9</v>
      </c>
      <c r="E2308" s="92">
        <v>8.83</v>
      </c>
      <c r="F2308" s="92">
        <v>8.7100000000000009</v>
      </c>
      <c r="G2308" s="92">
        <v>8.8000000000000007</v>
      </c>
      <c r="H2308" s="92">
        <v>8.76</v>
      </c>
      <c r="I2308" s="92">
        <v>8.68</v>
      </c>
      <c r="J2308" s="92">
        <v>8.49</v>
      </c>
      <c r="K2308" s="92">
        <v>7.96</v>
      </c>
      <c r="L2308" s="92">
        <v>8.98</v>
      </c>
      <c r="N2308" s="92">
        <f t="shared" ca="1" si="180"/>
        <v>8.7223544048412283</v>
      </c>
      <c r="O2308" s="92">
        <f t="shared" si="181"/>
        <v>4.2100227536193018E-2</v>
      </c>
      <c r="P2308" s="92">
        <f t="shared" si="182"/>
        <v>8.7942578521671582</v>
      </c>
      <c r="Q2308" s="92">
        <f t="shared" ca="1" si="183"/>
        <v>0.9918238186172571</v>
      </c>
      <c r="R2308" s="92">
        <f t="shared" ca="1" si="184"/>
        <v>8.9065778911829696</v>
      </c>
    </row>
    <row r="2309" spans="1:18" x14ac:dyDescent="0.3">
      <c r="A2309" s="107">
        <v>40988.465277777781</v>
      </c>
      <c r="B2309" s="92">
        <v>8.86</v>
      </c>
      <c r="C2309" s="92">
        <v>8.67</v>
      </c>
      <c r="D2309" s="92">
        <v>8.4499999999999993</v>
      </c>
      <c r="E2309" s="92">
        <v>8.2799999999999994</v>
      </c>
      <c r="F2309" s="92">
        <v>8.2799999999999994</v>
      </c>
      <c r="G2309" s="92">
        <v>8.2899999999999991</v>
      </c>
      <c r="H2309" s="92">
        <v>8.27</v>
      </c>
      <c r="I2309" s="92">
        <v>8.1999999999999993</v>
      </c>
      <c r="J2309" s="92">
        <v>7.99</v>
      </c>
      <c r="K2309" s="92">
        <v>7.65</v>
      </c>
      <c r="L2309" s="92">
        <v>8.4</v>
      </c>
      <c r="N2309" s="92">
        <f t="shared" ca="1" si="180"/>
        <v>8.2345735261155824</v>
      </c>
      <c r="O2309" s="92">
        <f t="shared" si="181"/>
        <v>2.23212281492569E-2</v>
      </c>
      <c r="P2309" s="92">
        <f t="shared" si="182"/>
        <v>8.2871315554733549</v>
      </c>
      <c r="Q2309" s="92">
        <f t="shared" ca="1" si="183"/>
        <v>0.99365787437957831</v>
      </c>
      <c r="R2309" s="92">
        <f t="shared" ca="1" si="184"/>
        <v>8.3467261447884589</v>
      </c>
    </row>
    <row r="2310" spans="1:18" x14ac:dyDescent="0.3">
      <c r="A2310" s="107">
        <v>40988.472222222219</v>
      </c>
      <c r="B2310" s="92">
        <v>7.69</v>
      </c>
      <c r="C2310" s="92">
        <v>7.41</v>
      </c>
      <c r="D2310" s="92">
        <v>7.08</v>
      </c>
      <c r="E2310" s="92">
        <v>6.89</v>
      </c>
      <c r="F2310" s="92">
        <v>7.11</v>
      </c>
      <c r="G2310" s="92">
        <v>7.41</v>
      </c>
      <c r="H2310" s="92">
        <v>7.55</v>
      </c>
      <c r="I2310" s="92">
        <v>7.62</v>
      </c>
      <c r="J2310" s="92">
        <v>7.55</v>
      </c>
      <c r="K2310" s="92">
        <v>7.17</v>
      </c>
      <c r="L2310" s="92">
        <v>8.1199999999999992</v>
      </c>
      <c r="N2310" s="92">
        <f t="shared" ca="1" si="180"/>
        <v>7.3238922002699347</v>
      </c>
      <c r="O2310" s="92">
        <f t="shared" si="181"/>
        <v>-0.17296464224121919</v>
      </c>
      <c r="P2310" s="92">
        <f t="shared" si="182"/>
        <v>7.4298978876539969</v>
      </c>
      <c r="Q2310" s="92">
        <f t="shared" ca="1" si="183"/>
        <v>0.98573255124270176</v>
      </c>
      <c r="R2310" s="92">
        <f t="shared" ca="1" si="184"/>
        <v>8.0041483160907383</v>
      </c>
    </row>
    <row r="2311" spans="1:18" x14ac:dyDescent="0.3">
      <c r="A2311" s="107">
        <v>40988.493055555555</v>
      </c>
      <c r="B2311" s="92">
        <v>6.76</v>
      </c>
      <c r="C2311" s="92">
        <v>6.6</v>
      </c>
      <c r="D2311" s="92">
        <v>6.31</v>
      </c>
      <c r="E2311" s="92">
        <v>6.12</v>
      </c>
      <c r="F2311" s="92">
        <v>6.09</v>
      </c>
      <c r="G2311" s="92">
        <v>6.15</v>
      </c>
      <c r="H2311" s="92">
        <v>6.42</v>
      </c>
      <c r="I2311" s="92">
        <v>6.66</v>
      </c>
      <c r="J2311" s="92">
        <v>6.72</v>
      </c>
      <c r="K2311" s="92">
        <v>6.65</v>
      </c>
      <c r="L2311" s="92">
        <v>7.01</v>
      </c>
      <c r="N2311" s="92">
        <f t="shared" ca="1" si="180"/>
        <v>6.3795279804815417</v>
      </c>
      <c r="O2311" s="92">
        <f t="shared" si="181"/>
        <v>-0.39704844845763371</v>
      </c>
      <c r="P2311" s="92">
        <f t="shared" si="182"/>
        <v>6.1879756336612965</v>
      </c>
      <c r="Q2311" s="92">
        <f t="shared" ca="1" si="183"/>
        <v>1.0309555754838853</v>
      </c>
      <c r="R2311" s="92">
        <f t="shared" ca="1" si="184"/>
        <v>7.2269985841420352</v>
      </c>
    </row>
    <row r="2312" spans="1:18" x14ac:dyDescent="0.3">
      <c r="A2312" s="107">
        <v>40988.611111111109</v>
      </c>
      <c r="B2312" s="92">
        <v>9.26</v>
      </c>
      <c r="C2312" s="92">
        <v>9.17</v>
      </c>
      <c r="D2312" s="92">
        <v>9.0299999999999994</v>
      </c>
      <c r="E2312" s="92">
        <v>8.99</v>
      </c>
      <c r="F2312" s="92">
        <v>8.89</v>
      </c>
      <c r="G2312" s="92">
        <v>8.75</v>
      </c>
      <c r="H2312" s="92">
        <v>8.5299999999999994</v>
      </c>
      <c r="I2312" s="92">
        <v>8.23</v>
      </c>
      <c r="J2312" s="92">
        <v>7.87</v>
      </c>
      <c r="K2312" s="92">
        <v>7.27</v>
      </c>
      <c r="L2312" s="92">
        <v>7.7</v>
      </c>
      <c r="N2312" s="92">
        <f t="shared" ca="1" si="180"/>
        <v>8.5570616592961048</v>
      </c>
      <c r="O2312" s="92">
        <f t="shared" si="181"/>
        <v>0.23531554703223426</v>
      </c>
      <c r="P2312" s="92">
        <f t="shared" si="182"/>
        <v>8.7181348721414729</v>
      </c>
      <c r="Q2312" s="92">
        <f t="shared" ca="1" si="183"/>
        <v>0.98152434950736167</v>
      </c>
      <c r="R2312" s="92">
        <f t="shared" ca="1" si="184"/>
        <v>7.5577374912066855</v>
      </c>
    </row>
    <row r="2313" spans="1:18" x14ac:dyDescent="0.3">
      <c r="A2313" s="107">
        <v>40988.618055555555</v>
      </c>
      <c r="B2313" s="92">
        <v>6.55</v>
      </c>
      <c r="C2313" s="92">
        <v>6.5</v>
      </c>
      <c r="D2313" s="92">
        <v>6.43</v>
      </c>
      <c r="E2313" s="92">
        <v>6.34</v>
      </c>
      <c r="F2313" s="92">
        <v>6.22</v>
      </c>
      <c r="G2313" s="92">
        <v>6.13</v>
      </c>
      <c r="H2313" s="92">
        <v>6.07</v>
      </c>
      <c r="I2313" s="92">
        <v>6</v>
      </c>
      <c r="J2313" s="92">
        <v>5.87</v>
      </c>
      <c r="K2313" s="92">
        <v>5.63</v>
      </c>
      <c r="L2313" s="92">
        <v>5.81</v>
      </c>
      <c r="N2313" s="92">
        <f t="shared" ca="1" si="180"/>
        <v>6.1308667675600477</v>
      </c>
      <c r="O2313" s="92">
        <f t="shared" si="181"/>
        <v>9.0895657041712888E-2</v>
      </c>
      <c r="P2313" s="92">
        <f t="shared" si="182"/>
        <v>6.1213673007501344</v>
      </c>
      <c r="Q2313" s="92">
        <f t="shared" ca="1" si="183"/>
        <v>1.0015518537514894</v>
      </c>
      <c r="R2313" s="92">
        <f t="shared" ca="1" si="184"/>
        <v>5.819016270296153</v>
      </c>
    </row>
    <row r="2314" spans="1:18" x14ac:dyDescent="0.3">
      <c r="A2314" s="107">
        <v>40988.625</v>
      </c>
      <c r="B2314" s="92">
        <v>5.22</v>
      </c>
      <c r="C2314" s="92">
        <v>5.13</v>
      </c>
      <c r="D2314" s="92">
        <v>4.97</v>
      </c>
      <c r="E2314" s="92">
        <v>4.83</v>
      </c>
      <c r="F2314" s="92">
        <v>4.67</v>
      </c>
      <c r="G2314" s="92">
        <v>4.51</v>
      </c>
      <c r="H2314" s="92">
        <v>4.34</v>
      </c>
      <c r="I2314" s="92">
        <v>4.2300000000000004</v>
      </c>
      <c r="J2314" s="92">
        <v>4.1100000000000003</v>
      </c>
      <c r="K2314" s="92">
        <v>3.94</v>
      </c>
      <c r="L2314" s="92">
        <v>4.3899999999999997</v>
      </c>
      <c r="N2314" s="92">
        <f t="shared" ca="1" si="180"/>
        <v>4.5054798348707168</v>
      </c>
      <c r="O2314" s="92">
        <f t="shared" si="181"/>
        <v>0.35506452845097092</v>
      </c>
      <c r="P2314" s="92">
        <f t="shared" si="182"/>
        <v>4.4852407223409356</v>
      </c>
      <c r="Q2314" s="92">
        <f t="shared" ca="1" si="183"/>
        <v>1.0045123804457072</v>
      </c>
      <c r="R2314" s="92">
        <f t="shared" ca="1" si="184"/>
        <v>4.409809350156654</v>
      </c>
    </row>
    <row r="2315" spans="1:18" x14ac:dyDescent="0.3">
      <c r="A2315" s="107">
        <v>40988.645833333336</v>
      </c>
      <c r="B2315" s="92">
        <v>5.72</v>
      </c>
      <c r="C2315" s="92">
        <v>5.7</v>
      </c>
      <c r="D2315" s="92">
        <v>5.67</v>
      </c>
      <c r="E2315" s="92">
        <v>5.63</v>
      </c>
      <c r="F2315" s="92">
        <v>5.62</v>
      </c>
      <c r="G2315" s="92">
        <v>5.58</v>
      </c>
      <c r="H2315" s="92">
        <v>5.53</v>
      </c>
      <c r="I2315" s="92">
        <v>5.47</v>
      </c>
      <c r="J2315" s="92">
        <v>5.39</v>
      </c>
      <c r="K2315" s="92">
        <v>5.26</v>
      </c>
      <c r="L2315" s="92">
        <v>5.53</v>
      </c>
      <c r="N2315" s="92">
        <f t="shared" ca="1" si="180"/>
        <v>5.5437370138537254</v>
      </c>
      <c r="O2315" s="92">
        <f t="shared" si="181"/>
        <v>8.3177734929498412E-2</v>
      </c>
      <c r="P2315" s="92">
        <f t="shared" si="182"/>
        <v>5.5728086525903056</v>
      </c>
      <c r="Q2315" s="92">
        <f t="shared" ca="1" si="183"/>
        <v>0.99478330577112717</v>
      </c>
      <c r="R2315" s="92">
        <f t="shared" ca="1" si="184"/>
        <v>5.5011516809143339</v>
      </c>
    </row>
    <row r="2316" spans="1:18" x14ac:dyDescent="0.3">
      <c r="A2316" s="107">
        <v>40988.652777777781</v>
      </c>
      <c r="B2316" s="92">
        <v>5.75</v>
      </c>
      <c r="C2316" s="92">
        <v>5.79</v>
      </c>
      <c r="D2316" s="92">
        <v>5.85</v>
      </c>
      <c r="E2316" s="92">
        <v>5.89</v>
      </c>
      <c r="F2316" s="92">
        <v>5.9</v>
      </c>
      <c r="G2316" s="92">
        <v>5.86</v>
      </c>
      <c r="H2316" s="92">
        <v>5.82</v>
      </c>
      <c r="I2316" s="92">
        <v>5.77</v>
      </c>
      <c r="J2316" s="92">
        <v>5.68</v>
      </c>
      <c r="K2316" s="92">
        <v>5.45</v>
      </c>
      <c r="L2316" s="92">
        <v>5.56</v>
      </c>
      <c r="N2316" s="92">
        <f t="shared" ca="1" si="180"/>
        <v>5.8027333596287711</v>
      </c>
      <c r="O2316" s="92">
        <f t="shared" si="181"/>
        <v>6.3294658136925336E-2</v>
      </c>
      <c r="P2316" s="92">
        <f t="shared" si="182"/>
        <v>5.8542522140921198</v>
      </c>
      <c r="Q2316" s="92">
        <f t="shared" ca="1" si="183"/>
        <v>0.99119975488255618</v>
      </c>
      <c r="R2316" s="92">
        <f t="shared" ca="1" si="184"/>
        <v>5.5110706371470117</v>
      </c>
    </row>
    <row r="2317" spans="1:18" x14ac:dyDescent="0.3">
      <c r="A2317" s="107">
        <v>40988.673611111109</v>
      </c>
      <c r="B2317" s="92">
        <v>6.04</v>
      </c>
      <c r="C2317" s="92">
        <v>6.04</v>
      </c>
      <c r="D2317" s="92">
        <v>5.98</v>
      </c>
      <c r="E2317" s="92">
        <v>5.84</v>
      </c>
      <c r="F2317" s="92">
        <v>5.78</v>
      </c>
      <c r="G2317" s="92">
        <v>5.72</v>
      </c>
      <c r="H2317" s="92">
        <v>5.63</v>
      </c>
      <c r="I2317" s="92">
        <v>5.51</v>
      </c>
      <c r="J2317" s="92">
        <v>5.25</v>
      </c>
      <c r="K2317" s="92">
        <v>4.76</v>
      </c>
      <c r="L2317" s="92">
        <v>5.44</v>
      </c>
      <c r="N2317" s="92">
        <f t="shared" ca="1" si="180"/>
        <v>5.6332683278440818</v>
      </c>
      <c r="O2317" s="92">
        <f t="shared" si="181"/>
        <v>0.14655612133017781</v>
      </c>
      <c r="P2317" s="92">
        <f t="shared" si="182"/>
        <v>5.70701757983589</v>
      </c>
      <c r="Q2317" s="92">
        <f t="shared" ca="1" si="183"/>
        <v>0.98707744439891332</v>
      </c>
      <c r="R2317" s="92">
        <f t="shared" ca="1" si="184"/>
        <v>5.3697012975300886</v>
      </c>
    </row>
    <row r="2318" spans="1:18" x14ac:dyDescent="0.3">
      <c r="A2318" s="107">
        <v>40988.680555555555</v>
      </c>
      <c r="B2318" s="92">
        <v>5.98</v>
      </c>
      <c r="C2318" s="92">
        <v>5.88</v>
      </c>
      <c r="D2318" s="92">
        <v>5.68</v>
      </c>
      <c r="E2318" s="92">
        <v>5.5</v>
      </c>
      <c r="F2318" s="92">
        <v>5.36</v>
      </c>
      <c r="G2318" s="92">
        <v>5.22</v>
      </c>
      <c r="H2318" s="92">
        <v>5.03</v>
      </c>
      <c r="I2318" s="92">
        <v>4.8600000000000003</v>
      </c>
      <c r="J2318" s="92">
        <v>4.72</v>
      </c>
      <c r="K2318" s="92">
        <v>4.3899999999999997</v>
      </c>
      <c r="L2318" s="92">
        <v>5.01</v>
      </c>
      <c r="N2318" s="92">
        <f t="shared" ca="1" si="180"/>
        <v>5.169991326425361</v>
      </c>
      <c r="O2318" s="92">
        <f t="shared" si="181"/>
        <v>0.34263182303928974</v>
      </c>
      <c r="P2318" s="92">
        <f t="shared" si="182"/>
        <v>5.1923436947519521</v>
      </c>
      <c r="Q2318" s="92">
        <f t="shared" ca="1" si="183"/>
        <v>0.99569512928252735</v>
      </c>
      <c r="R2318" s="92">
        <f t="shared" ca="1" si="184"/>
        <v>4.9884325977054615</v>
      </c>
    </row>
    <row r="2319" spans="1:18" x14ac:dyDescent="0.3">
      <c r="A2319" s="107">
        <v>40988.694444444445</v>
      </c>
      <c r="B2319" s="92">
        <v>5.67</v>
      </c>
      <c r="C2319" s="92">
        <v>5.55</v>
      </c>
      <c r="D2319" s="92">
        <v>5.38</v>
      </c>
      <c r="E2319" s="92">
        <v>5.27</v>
      </c>
      <c r="F2319" s="92">
        <v>5.16</v>
      </c>
      <c r="G2319" s="92">
        <v>4.9800000000000004</v>
      </c>
      <c r="H2319" s="92">
        <v>4.83</v>
      </c>
      <c r="I2319" s="92">
        <v>4.68</v>
      </c>
      <c r="J2319" s="92">
        <v>4.5599999999999996</v>
      </c>
      <c r="K2319" s="92">
        <v>4.3099999999999996</v>
      </c>
      <c r="L2319" s="92">
        <v>5.12</v>
      </c>
      <c r="N2319" s="92">
        <f t="shared" ca="1" si="180"/>
        <v>4.9584583799005086</v>
      </c>
      <c r="O2319" s="92">
        <f t="shared" si="181"/>
        <v>0.28262092484745005</v>
      </c>
      <c r="P2319" s="92">
        <f t="shared" si="182"/>
        <v>4.9582263372997</v>
      </c>
      <c r="Q2319" s="92">
        <f t="shared" ca="1" si="183"/>
        <v>1.0000467995176143</v>
      </c>
      <c r="R2319" s="92">
        <f t="shared" ca="1" si="184"/>
        <v>5.1202396135301855</v>
      </c>
    </row>
    <row r="2320" spans="1:18" x14ac:dyDescent="0.3">
      <c r="A2320" s="107">
        <v>40988.701388888891</v>
      </c>
      <c r="B2320" s="92">
        <v>4.78</v>
      </c>
      <c r="C2320" s="92">
        <v>4.71</v>
      </c>
      <c r="D2320" s="92">
        <v>4.5999999999999996</v>
      </c>
      <c r="E2320" s="92">
        <v>4.5599999999999996</v>
      </c>
      <c r="F2320" s="92">
        <v>4.5199999999999996</v>
      </c>
      <c r="G2320" s="92">
        <v>4.49</v>
      </c>
      <c r="H2320" s="92">
        <v>4.46</v>
      </c>
      <c r="I2320" s="92">
        <v>4.42</v>
      </c>
      <c r="J2320" s="92">
        <v>4.37</v>
      </c>
      <c r="K2320" s="92">
        <v>4.22</v>
      </c>
      <c r="L2320" s="92">
        <v>4.54</v>
      </c>
      <c r="N2320" s="92">
        <f t="shared" ca="1" si="180"/>
        <v>4.4813474862160936</v>
      </c>
      <c r="O2320" s="92">
        <f t="shared" si="181"/>
        <v>6.1950962482929292E-2</v>
      </c>
      <c r="P2320" s="92">
        <f t="shared" si="182"/>
        <v>4.4856894287216011</v>
      </c>
      <c r="Q2320" s="92">
        <f t="shared" ca="1" si="183"/>
        <v>0.99903204567001314</v>
      </c>
      <c r="R2320" s="92">
        <f t="shared" ca="1" si="184"/>
        <v>4.5356054873418596</v>
      </c>
    </row>
    <row r="2321" spans="1:18" x14ac:dyDescent="0.3">
      <c r="A2321" s="107">
        <v>40988.715277777781</v>
      </c>
      <c r="B2321" s="92">
        <v>9.1300000000000008</v>
      </c>
      <c r="C2321" s="92">
        <v>9.06</v>
      </c>
      <c r="D2321" s="92">
        <v>9.01</v>
      </c>
      <c r="E2321" s="92">
        <v>8.81</v>
      </c>
      <c r="F2321" s="92">
        <v>8.7899999999999991</v>
      </c>
      <c r="G2321" s="92">
        <v>8.69</v>
      </c>
      <c r="H2321" s="92">
        <v>8.5299999999999994</v>
      </c>
      <c r="I2321" s="92">
        <v>8.2899999999999991</v>
      </c>
      <c r="J2321" s="92">
        <v>7.93</v>
      </c>
      <c r="K2321" s="92">
        <v>7.42</v>
      </c>
      <c r="L2321" s="92">
        <v>7.93</v>
      </c>
      <c r="N2321" s="92">
        <f t="shared" ca="1" si="180"/>
        <v>8.5287890173688705</v>
      </c>
      <c r="O2321" s="92">
        <f t="shared" si="181"/>
        <v>0.17173054414097749</v>
      </c>
      <c r="P2321" s="92">
        <f t="shared" si="182"/>
        <v>8.6668932815876101</v>
      </c>
      <c r="Q2321" s="92">
        <f t="shared" ca="1" si="183"/>
        <v>0.98406530924845526</v>
      </c>
      <c r="R2321" s="92">
        <f t="shared" ca="1" si="184"/>
        <v>7.8036379023402498</v>
      </c>
    </row>
    <row r="2322" spans="1:18" x14ac:dyDescent="0.3">
      <c r="A2322" s="107">
        <v>40988.722222222219</v>
      </c>
      <c r="B2322" s="92">
        <v>9.01</v>
      </c>
      <c r="C2322" s="92">
        <v>8.98</v>
      </c>
      <c r="D2322" s="92">
        <v>8.89</v>
      </c>
      <c r="E2322" s="92">
        <v>8.75</v>
      </c>
      <c r="F2322" s="92">
        <v>8.58</v>
      </c>
      <c r="G2322" s="92">
        <v>8.33</v>
      </c>
      <c r="H2322" s="92">
        <v>8.06</v>
      </c>
      <c r="I2322" s="92">
        <v>7.81</v>
      </c>
      <c r="J2322" s="92">
        <v>7.54</v>
      </c>
      <c r="K2322" s="92">
        <v>7.11</v>
      </c>
      <c r="L2322" s="92">
        <v>7.21</v>
      </c>
      <c r="N2322" s="92">
        <f t="shared" ca="1" si="180"/>
        <v>8.2318472013681792</v>
      </c>
      <c r="O2322" s="92">
        <f t="shared" si="181"/>
        <v>0.30448949426968686</v>
      </c>
      <c r="P2322" s="92">
        <f t="shared" si="182"/>
        <v>8.2907678977590535</v>
      </c>
      <c r="Q2322" s="92">
        <f t="shared" ca="1" si="183"/>
        <v>0.99289321603047165</v>
      </c>
      <c r="R2322" s="92">
        <f t="shared" ca="1" si="184"/>
        <v>7.1587600875797008</v>
      </c>
    </row>
    <row r="2323" spans="1:18" x14ac:dyDescent="0.3">
      <c r="A2323" s="107">
        <v>40988.743055555555</v>
      </c>
      <c r="B2323" s="92">
        <v>9.3000000000000007</v>
      </c>
      <c r="C2323" s="92">
        <v>9.19</v>
      </c>
      <c r="D2323" s="92">
        <v>9.0299999999999994</v>
      </c>
      <c r="E2323" s="92">
        <v>8.8800000000000008</v>
      </c>
      <c r="F2323" s="92">
        <v>8.66</v>
      </c>
      <c r="G2323" s="92">
        <v>8.3800000000000008</v>
      </c>
      <c r="H2323" s="92">
        <v>8.1199999999999992</v>
      </c>
      <c r="I2323" s="92">
        <v>7.84</v>
      </c>
      <c r="J2323" s="92">
        <v>7.6</v>
      </c>
      <c r="K2323" s="92">
        <v>7.13</v>
      </c>
      <c r="L2323" s="92">
        <v>8.7200000000000006</v>
      </c>
      <c r="N2323" s="92">
        <f t="shared" ca="1" si="180"/>
        <v>8.3110905027562687</v>
      </c>
      <c r="O2323" s="92">
        <f t="shared" si="181"/>
        <v>0.29125511760089423</v>
      </c>
      <c r="P2323" s="92">
        <f t="shared" si="182"/>
        <v>8.3422439657444425</v>
      </c>
      <c r="Q2323" s="92">
        <f t="shared" ca="1" si="183"/>
        <v>0.99626557756928491</v>
      </c>
      <c r="R2323" s="92">
        <f t="shared" ca="1" si="184"/>
        <v>8.6874358364041644</v>
      </c>
    </row>
    <row r="2324" spans="1:18" x14ac:dyDescent="0.3">
      <c r="A2324" s="107">
        <v>40988.75</v>
      </c>
      <c r="B2324" s="92">
        <v>9.51</v>
      </c>
      <c r="C2324" s="92">
        <v>9.41</v>
      </c>
      <c r="D2324" s="92">
        <v>9.24</v>
      </c>
      <c r="E2324" s="92">
        <v>9.02</v>
      </c>
      <c r="F2324" s="92">
        <v>8.7899999999999991</v>
      </c>
      <c r="G2324" s="92">
        <v>8.4499999999999993</v>
      </c>
      <c r="H2324" s="92">
        <v>8.1199999999999992</v>
      </c>
      <c r="I2324" s="92">
        <v>7.83</v>
      </c>
      <c r="J2324" s="92">
        <v>7.51</v>
      </c>
      <c r="K2324" s="92">
        <v>7.09</v>
      </c>
      <c r="L2324" s="92">
        <v>8.6199999999999992</v>
      </c>
      <c r="N2324" s="92">
        <f t="shared" ca="1" si="180"/>
        <v>8.3724329077476423</v>
      </c>
      <c r="O2324" s="92">
        <f t="shared" si="181"/>
        <v>0.36812649103100797</v>
      </c>
      <c r="P2324" s="92">
        <f t="shared" si="182"/>
        <v>8.4019089802500719</v>
      </c>
      <c r="Q2324" s="92">
        <f t="shared" ca="1" si="183"/>
        <v>0.99649174103507698</v>
      </c>
      <c r="R2324" s="92">
        <f t="shared" ca="1" si="184"/>
        <v>8.5897588077223634</v>
      </c>
    </row>
    <row r="2325" spans="1:18" x14ac:dyDescent="0.3">
      <c r="A2325" s="107">
        <v>40988.756944444445</v>
      </c>
      <c r="B2325" s="92">
        <v>9.1</v>
      </c>
      <c r="C2325" s="92">
        <v>9.02</v>
      </c>
      <c r="D2325" s="92">
        <v>8.84</v>
      </c>
      <c r="E2325" s="92">
        <v>8.67</v>
      </c>
      <c r="F2325" s="92">
        <v>8.51</v>
      </c>
      <c r="G2325" s="92">
        <v>8.36</v>
      </c>
      <c r="H2325" s="92">
        <v>8.15</v>
      </c>
      <c r="I2325" s="92">
        <v>7.91</v>
      </c>
      <c r="J2325" s="92">
        <v>7.68</v>
      </c>
      <c r="K2325" s="92">
        <v>7.28</v>
      </c>
      <c r="L2325" s="92">
        <v>8.26</v>
      </c>
      <c r="N2325" s="92">
        <f t="shared" ca="1" si="180"/>
        <v>8.2660866560912236</v>
      </c>
      <c r="O2325" s="92">
        <f t="shared" si="181"/>
        <v>0.23509525101139872</v>
      </c>
      <c r="P2325" s="92">
        <f t="shared" si="182"/>
        <v>8.3295835961442197</v>
      </c>
      <c r="Q2325" s="92">
        <f t="shared" ca="1" si="183"/>
        <v>0.99237693705572638</v>
      </c>
      <c r="R2325" s="92">
        <f t="shared" ca="1" si="184"/>
        <v>8.1970335000803001</v>
      </c>
    </row>
    <row r="2326" spans="1:18" x14ac:dyDescent="0.3">
      <c r="A2326" s="107">
        <v>40988.861111111109</v>
      </c>
      <c r="B2326" s="92">
        <v>8.1300000000000008</v>
      </c>
      <c r="C2326" s="92">
        <v>8.0399999999999991</v>
      </c>
      <c r="D2326" s="92">
        <v>7.96</v>
      </c>
      <c r="E2326" s="92">
        <v>7.98</v>
      </c>
      <c r="F2326" s="92">
        <v>7.97</v>
      </c>
      <c r="G2326" s="92">
        <v>7.95</v>
      </c>
      <c r="H2326" s="92">
        <v>7.91</v>
      </c>
      <c r="I2326" s="92">
        <v>7.78</v>
      </c>
      <c r="J2326" s="92">
        <v>7.56</v>
      </c>
      <c r="K2326" s="92">
        <v>7.08</v>
      </c>
      <c r="L2326" s="92">
        <v>7.66</v>
      </c>
      <c r="N2326" s="92">
        <f t="shared" ca="1" si="180"/>
        <v>7.8378661360134094</v>
      </c>
      <c r="O2326" s="92">
        <f t="shared" si="181"/>
        <v>4.6612880475661068E-2</v>
      </c>
      <c r="P2326" s="92">
        <f t="shared" si="182"/>
        <v>7.9442566519825366</v>
      </c>
      <c r="Q2326" s="92">
        <f t="shared" ca="1" si="183"/>
        <v>0.98660787023508656</v>
      </c>
      <c r="R2326" s="92">
        <f t="shared" ca="1" si="184"/>
        <v>7.5574162860007634</v>
      </c>
    </row>
    <row r="2327" spans="1:18" x14ac:dyDescent="0.3">
      <c r="A2327" s="107">
        <v>40988.868055555555</v>
      </c>
      <c r="B2327" s="92">
        <v>7.71</v>
      </c>
      <c r="C2327" s="92">
        <v>7.64</v>
      </c>
      <c r="D2327" s="92">
        <v>7.58</v>
      </c>
      <c r="E2327" s="92">
        <v>7.46</v>
      </c>
      <c r="F2327" s="92">
        <v>7.32</v>
      </c>
      <c r="G2327" s="92">
        <v>7.19</v>
      </c>
      <c r="H2327" s="92">
        <v>7.01</v>
      </c>
      <c r="I2327" s="92">
        <v>6.78</v>
      </c>
      <c r="J2327" s="92">
        <v>6.48</v>
      </c>
      <c r="K2327" s="92">
        <v>5.95</v>
      </c>
      <c r="L2327" s="92">
        <v>7.17</v>
      </c>
      <c r="N2327" s="92">
        <f t="shared" ca="1" si="180"/>
        <v>7.0663709827267622</v>
      </c>
      <c r="O2327" s="92">
        <f t="shared" si="181"/>
        <v>0.23429101596390967</v>
      </c>
      <c r="P2327" s="92">
        <f t="shared" si="182"/>
        <v>7.1639297639100574</v>
      </c>
      <c r="Q2327" s="92">
        <f t="shared" ca="1" si="183"/>
        <v>0.98638194616664587</v>
      </c>
      <c r="R2327" s="92">
        <f t="shared" ca="1" si="184"/>
        <v>7.0723585540148513</v>
      </c>
    </row>
    <row r="2328" spans="1:18" x14ac:dyDescent="0.3">
      <c r="A2328" s="107">
        <v>40988.875</v>
      </c>
      <c r="B2328" s="92">
        <v>7.2</v>
      </c>
      <c r="C2328" s="92">
        <v>7.15</v>
      </c>
      <c r="D2328" s="92">
        <v>7.06</v>
      </c>
      <c r="E2328" s="92">
        <v>7.01</v>
      </c>
      <c r="F2328" s="92">
        <v>6.89</v>
      </c>
      <c r="G2328" s="92">
        <v>6.66</v>
      </c>
      <c r="H2328" s="92">
        <v>6.36</v>
      </c>
      <c r="I2328" s="92">
        <v>6.08</v>
      </c>
      <c r="J2328" s="92">
        <v>5.81</v>
      </c>
      <c r="K2328" s="92">
        <v>5.39</v>
      </c>
      <c r="L2328" s="92">
        <v>6.73</v>
      </c>
      <c r="N2328" s="92">
        <f t="shared" ca="1" si="180"/>
        <v>6.5044050371460838</v>
      </c>
      <c r="O2328" s="92">
        <f t="shared" si="181"/>
        <v>0.42592718237272625</v>
      </c>
      <c r="P2328" s="92">
        <f t="shared" si="182"/>
        <v>6.6161645574787462</v>
      </c>
      <c r="Q2328" s="92">
        <f t="shared" ca="1" si="183"/>
        <v>0.98310811054324032</v>
      </c>
      <c r="R2328" s="92">
        <f t="shared" ca="1" si="184"/>
        <v>6.6163175839560076</v>
      </c>
    </row>
    <row r="2329" spans="1:18" x14ac:dyDescent="0.3">
      <c r="A2329" s="107">
        <v>40988.881944444445</v>
      </c>
      <c r="B2329" s="92">
        <v>6.64</v>
      </c>
      <c r="C2329" s="92">
        <v>6.61</v>
      </c>
      <c r="D2329" s="92">
        <v>6.53</v>
      </c>
      <c r="E2329" s="92">
        <v>6.43</v>
      </c>
      <c r="F2329" s="92">
        <v>6.34</v>
      </c>
      <c r="G2329" s="92">
        <v>6.25</v>
      </c>
      <c r="H2329" s="92">
        <v>6.18</v>
      </c>
      <c r="I2329" s="92">
        <v>6.06</v>
      </c>
      <c r="J2329" s="92">
        <v>5.88</v>
      </c>
      <c r="K2329" s="92">
        <v>5.56</v>
      </c>
      <c r="L2329" s="92">
        <v>5.93</v>
      </c>
      <c r="N2329" s="92">
        <f t="shared" ca="1" si="180"/>
        <v>6.2112366275670077</v>
      </c>
      <c r="O2329" s="92">
        <f t="shared" si="181"/>
        <v>0.10408297919486276</v>
      </c>
      <c r="P2329" s="92">
        <f t="shared" si="182"/>
        <v>6.239922371402935</v>
      </c>
      <c r="Q2329" s="92">
        <f t="shared" ca="1" si="183"/>
        <v>0.99540286847679516</v>
      </c>
      <c r="R2329" s="92">
        <f t="shared" ca="1" si="184"/>
        <v>5.9027390100673953</v>
      </c>
    </row>
    <row r="2330" spans="1:18" x14ac:dyDescent="0.3">
      <c r="A2330" s="107">
        <v>40988.888888888891</v>
      </c>
      <c r="B2330" s="92">
        <v>7.47</v>
      </c>
      <c r="C2330" s="92">
        <v>7.43</v>
      </c>
      <c r="D2330" s="92">
        <v>7.35</v>
      </c>
      <c r="E2330" s="92">
        <v>7.29</v>
      </c>
      <c r="F2330" s="92">
        <v>7.22</v>
      </c>
      <c r="G2330" s="92">
        <v>7.14</v>
      </c>
      <c r="H2330" s="92">
        <v>7.06</v>
      </c>
      <c r="I2330" s="92">
        <v>6.93</v>
      </c>
      <c r="J2330" s="92">
        <v>6.79</v>
      </c>
      <c r="K2330" s="92">
        <v>6.58</v>
      </c>
      <c r="L2330" s="92">
        <v>6.96</v>
      </c>
      <c r="N2330" s="92">
        <f t="shared" ca="1" si="180"/>
        <v>7.0912260174447486</v>
      </c>
      <c r="O2330" s="92">
        <f t="shared" si="181"/>
        <v>0.1041248645796459</v>
      </c>
      <c r="P2330" s="92">
        <f t="shared" si="182"/>
        <v>7.1284826878609717</v>
      </c>
      <c r="Q2330" s="92">
        <f t="shared" ca="1" si="183"/>
        <v>0.99477354830647657</v>
      </c>
      <c r="R2330" s="92">
        <f t="shared" ca="1" si="184"/>
        <v>6.9236238962130772</v>
      </c>
    </row>
    <row r="2331" spans="1:18" x14ac:dyDescent="0.3">
      <c r="A2331" s="107">
        <v>40988.895833333336</v>
      </c>
      <c r="B2331" s="92">
        <v>8.32</v>
      </c>
      <c r="C2331" s="92">
        <v>8.26</v>
      </c>
      <c r="D2331" s="92">
        <v>8.1199999999999992</v>
      </c>
      <c r="E2331" s="92">
        <v>7.99</v>
      </c>
      <c r="F2331" s="92">
        <v>7.86</v>
      </c>
      <c r="G2331" s="92">
        <v>7.68</v>
      </c>
      <c r="H2331" s="92">
        <v>7.52</v>
      </c>
      <c r="I2331" s="92">
        <v>7.37</v>
      </c>
      <c r="J2331" s="92">
        <v>7.23</v>
      </c>
      <c r="K2331" s="92">
        <v>6.98</v>
      </c>
      <c r="L2331" s="92">
        <v>7.67</v>
      </c>
      <c r="N2331" s="92">
        <f t="shared" ca="1" si="180"/>
        <v>7.657250214916842</v>
      </c>
      <c r="O2331" s="92">
        <f t="shared" si="181"/>
        <v>0.19455421671712006</v>
      </c>
      <c r="P2331" s="92">
        <f t="shared" si="182"/>
        <v>7.656868914516803</v>
      </c>
      <c r="Q2331" s="92">
        <f t="shared" ca="1" si="183"/>
        <v>1.0000497984756296</v>
      </c>
      <c r="R2331" s="92">
        <f t="shared" ca="1" si="184"/>
        <v>7.6703819543080787</v>
      </c>
    </row>
    <row r="2332" spans="1:18" x14ac:dyDescent="0.3">
      <c r="A2332" s="107">
        <v>40988.902777777781</v>
      </c>
      <c r="B2332" s="92">
        <v>8.49</v>
      </c>
      <c r="C2332" s="92">
        <v>8.43</v>
      </c>
      <c r="D2332" s="92">
        <v>8.25</v>
      </c>
      <c r="E2332" s="92">
        <v>8.1199999999999992</v>
      </c>
      <c r="F2332" s="92">
        <v>8.01</v>
      </c>
      <c r="G2332" s="92">
        <v>7.95</v>
      </c>
      <c r="H2332" s="92">
        <v>7.9</v>
      </c>
      <c r="I2332" s="92">
        <v>7.83</v>
      </c>
      <c r="J2332" s="92">
        <v>7.73</v>
      </c>
      <c r="K2332" s="92">
        <v>7.39</v>
      </c>
      <c r="L2332" s="92">
        <v>8</v>
      </c>
      <c r="N2332" s="92">
        <f t="shared" ca="1" si="180"/>
        <v>7.9518843829365471</v>
      </c>
      <c r="O2332" s="92">
        <f t="shared" si="181"/>
        <v>5.8302931320871026E-2</v>
      </c>
      <c r="P2332" s="92">
        <f t="shared" si="182"/>
        <v>7.9428169278143343</v>
      </c>
      <c r="Q2332" s="92">
        <f t="shared" ca="1" si="183"/>
        <v>1.0011415918564686</v>
      </c>
      <c r="R2332" s="92">
        <f t="shared" ca="1" si="184"/>
        <v>8.0091327348517485</v>
      </c>
    </row>
    <row r="2333" spans="1:18" x14ac:dyDescent="0.3">
      <c r="A2333" s="107">
        <v>40988.909722222219</v>
      </c>
      <c r="B2333" s="92">
        <v>8.9499999999999993</v>
      </c>
      <c r="C2333" s="92">
        <v>8.93</v>
      </c>
      <c r="D2333" s="92">
        <v>8.8800000000000008</v>
      </c>
      <c r="E2333" s="92">
        <v>8.81</v>
      </c>
      <c r="F2333" s="92">
        <v>8.74</v>
      </c>
      <c r="G2333" s="92">
        <v>8.69</v>
      </c>
      <c r="H2333" s="92">
        <v>8.58</v>
      </c>
      <c r="I2333" s="92">
        <v>8.4600000000000009</v>
      </c>
      <c r="J2333" s="92">
        <v>8.33</v>
      </c>
      <c r="K2333" s="92">
        <v>7.96</v>
      </c>
      <c r="L2333" s="92">
        <v>8.4</v>
      </c>
      <c r="N2333" s="92">
        <f t="shared" ca="1" si="180"/>
        <v>8.6121296675872703</v>
      </c>
      <c r="O2333" s="92">
        <f t="shared" si="181"/>
        <v>0.11772113288532042</v>
      </c>
      <c r="P2333" s="92">
        <f t="shared" si="182"/>
        <v>8.6741537346600026</v>
      </c>
      <c r="Q2333" s="92">
        <f t="shared" ca="1" si="183"/>
        <v>0.99284955409253384</v>
      </c>
      <c r="R2333" s="92">
        <f t="shared" ca="1" si="184"/>
        <v>8.3399362543772853</v>
      </c>
    </row>
    <row r="2334" spans="1:18" x14ac:dyDescent="0.3">
      <c r="A2334" s="107">
        <v>40988.916666666664</v>
      </c>
      <c r="B2334" s="92">
        <v>8.5</v>
      </c>
      <c r="C2334" s="92">
        <v>8.5399999999999991</v>
      </c>
      <c r="D2334" s="92">
        <v>8.56</v>
      </c>
      <c r="E2334" s="92">
        <v>8.58</v>
      </c>
      <c r="F2334" s="92">
        <v>8.56</v>
      </c>
      <c r="G2334" s="92">
        <v>8.5</v>
      </c>
      <c r="H2334" s="92">
        <v>8.3800000000000008</v>
      </c>
      <c r="I2334" s="92">
        <v>8.2799999999999994</v>
      </c>
      <c r="J2334" s="92">
        <v>8.08</v>
      </c>
      <c r="K2334" s="92">
        <v>7.52</v>
      </c>
      <c r="L2334" s="92">
        <v>8.4</v>
      </c>
      <c r="N2334" s="92">
        <f t="shared" ca="1" si="180"/>
        <v>8.3749526380061088</v>
      </c>
      <c r="O2334" s="92">
        <f t="shared" si="181"/>
        <v>0.13139061098058055</v>
      </c>
      <c r="P2334" s="92">
        <f t="shared" si="182"/>
        <v>8.4827022360539974</v>
      </c>
      <c r="Q2334" s="92">
        <f t="shared" ca="1" si="183"/>
        <v>0.98729772718062403</v>
      </c>
      <c r="R2334" s="92">
        <f t="shared" ca="1" si="184"/>
        <v>8.2933009083172422</v>
      </c>
    </row>
    <row r="2335" spans="1:18" x14ac:dyDescent="0.3">
      <c r="A2335" s="107">
        <v>40988.923611111109</v>
      </c>
      <c r="B2335" s="92">
        <v>8.42</v>
      </c>
      <c r="C2335" s="92">
        <v>8.4499999999999993</v>
      </c>
      <c r="D2335" s="92">
        <v>8.4600000000000009</v>
      </c>
      <c r="E2335" s="92">
        <v>8.52</v>
      </c>
      <c r="F2335" s="92">
        <v>8.56</v>
      </c>
      <c r="G2335" s="92">
        <v>8.59</v>
      </c>
      <c r="H2335" s="92">
        <v>8.59</v>
      </c>
      <c r="I2335" s="92">
        <v>8.5</v>
      </c>
      <c r="J2335" s="92">
        <v>8.26</v>
      </c>
      <c r="K2335" s="92">
        <v>7.56</v>
      </c>
      <c r="L2335" s="92">
        <v>8.0500000000000007</v>
      </c>
      <c r="N2335" s="92">
        <f t="shared" ca="1" si="180"/>
        <v>8.4490044051790161</v>
      </c>
      <c r="O2335" s="92">
        <f t="shared" si="181"/>
        <v>0</v>
      </c>
      <c r="P2335" s="92">
        <f t="shared" si="182"/>
        <v>8.59</v>
      </c>
      <c r="Q2335" s="92">
        <f t="shared" ca="1" si="183"/>
        <v>0.98358607743643955</v>
      </c>
      <c r="R2335" s="92">
        <f t="shared" ca="1" si="184"/>
        <v>7.9178679233633389</v>
      </c>
    </row>
    <row r="2336" spans="1:18" x14ac:dyDescent="0.3">
      <c r="A2336" s="107">
        <v>40988.930555555555</v>
      </c>
      <c r="B2336" s="92">
        <v>8.5</v>
      </c>
      <c r="C2336" s="92">
        <v>8.5299999999999994</v>
      </c>
      <c r="D2336" s="92">
        <v>8.57</v>
      </c>
      <c r="E2336" s="92">
        <v>8.6</v>
      </c>
      <c r="F2336" s="92">
        <v>8.67</v>
      </c>
      <c r="G2336" s="92">
        <v>8.73</v>
      </c>
      <c r="H2336" s="92">
        <v>8.74</v>
      </c>
      <c r="I2336" s="92">
        <v>8.64</v>
      </c>
      <c r="J2336" s="92">
        <v>8.4</v>
      </c>
      <c r="K2336" s="92">
        <v>7.62</v>
      </c>
      <c r="L2336" s="92">
        <v>8.26</v>
      </c>
      <c r="N2336" s="92">
        <f t="shared" ca="1" si="180"/>
        <v>8.5688250906711048</v>
      </c>
      <c r="O2336" s="92">
        <f t="shared" si="181"/>
        <v>-1.0579261557033412E-2</v>
      </c>
      <c r="P2336" s="92">
        <f t="shared" si="182"/>
        <v>8.7314320368734659</v>
      </c>
      <c r="Q2336" s="92">
        <f t="shared" ca="1" si="183"/>
        <v>0.98137682965226547</v>
      </c>
      <c r="R2336" s="92">
        <f t="shared" ca="1" si="184"/>
        <v>8.106172612927713</v>
      </c>
    </row>
    <row r="2337" spans="1:18" x14ac:dyDescent="0.3">
      <c r="A2337" s="107">
        <v>40988.944444444445</v>
      </c>
      <c r="B2337" s="92">
        <v>8.01</v>
      </c>
      <c r="C2337" s="92">
        <v>7.96</v>
      </c>
      <c r="D2337" s="92">
        <v>7.84</v>
      </c>
      <c r="E2337" s="92">
        <v>7.71</v>
      </c>
      <c r="F2337" s="92">
        <v>7.58</v>
      </c>
      <c r="G2337" s="92">
        <v>7.5</v>
      </c>
      <c r="H2337" s="92">
        <v>7.45</v>
      </c>
      <c r="I2337" s="92">
        <v>7.42</v>
      </c>
      <c r="J2337" s="92">
        <v>7.41</v>
      </c>
      <c r="K2337" s="92">
        <v>7.29</v>
      </c>
      <c r="L2337" s="92">
        <v>6.55</v>
      </c>
      <c r="N2337" s="92">
        <f t="shared" ca="1" si="180"/>
        <v>7.553045990093838</v>
      </c>
      <c r="O2337" s="92">
        <f t="shared" si="181"/>
        <v>6.1812832215425814E-2</v>
      </c>
      <c r="P2337" s="92">
        <f t="shared" si="182"/>
        <v>7.4928157604780452</v>
      </c>
      <c r="Q2337" s="92">
        <f t="shared" ca="1" si="183"/>
        <v>1.0080383972516027</v>
      </c>
      <c r="R2337" s="92">
        <f t="shared" ca="1" si="184"/>
        <v>6.6026515019979977</v>
      </c>
    </row>
    <row r="2338" spans="1:18" x14ac:dyDescent="0.3">
      <c r="A2338" s="107">
        <v>40988.951388888891</v>
      </c>
      <c r="B2338" s="92">
        <v>7.55</v>
      </c>
      <c r="C2338" s="92">
        <v>7.53</v>
      </c>
      <c r="D2338" s="92">
        <v>7.46</v>
      </c>
      <c r="E2338" s="92">
        <v>7.41</v>
      </c>
      <c r="F2338" s="92">
        <v>7.39</v>
      </c>
      <c r="G2338" s="92">
        <v>7.35</v>
      </c>
      <c r="H2338" s="92">
        <v>7.28</v>
      </c>
      <c r="I2338" s="92">
        <v>7.24</v>
      </c>
      <c r="J2338" s="92">
        <v>7.2</v>
      </c>
      <c r="K2338" s="92">
        <v>6.97</v>
      </c>
      <c r="L2338" s="92">
        <v>7.34</v>
      </c>
      <c r="N2338" s="92">
        <f t="shared" ca="1" si="180"/>
        <v>7.3192078891769601</v>
      </c>
      <c r="O2338" s="92">
        <f t="shared" si="181"/>
        <v>8.8431143353815495E-2</v>
      </c>
      <c r="P2338" s="92">
        <f t="shared" si="182"/>
        <v>7.3399296659333064</v>
      </c>
      <c r="Q2338" s="92">
        <f t="shared" ca="1" si="183"/>
        <v>0.99717684259938866</v>
      </c>
      <c r="R2338" s="92">
        <f t="shared" ca="1" si="184"/>
        <v>7.3192780246795124</v>
      </c>
    </row>
    <row r="2339" spans="1:18" x14ac:dyDescent="0.3">
      <c r="A2339" s="107">
        <v>40988.958333333336</v>
      </c>
      <c r="B2339" s="92">
        <v>7.92</v>
      </c>
      <c r="C2339" s="92">
        <v>7.9</v>
      </c>
      <c r="D2339" s="92">
        <v>7.83</v>
      </c>
      <c r="E2339" s="92">
        <v>7.74</v>
      </c>
      <c r="F2339" s="92">
        <v>7.64</v>
      </c>
      <c r="G2339" s="92">
        <v>7.5</v>
      </c>
      <c r="H2339" s="92">
        <v>7.31</v>
      </c>
      <c r="I2339" s="92">
        <v>7.14</v>
      </c>
      <c r="J2339" s="92">
        <v>6.97</v>
      </c>
      <c r="K2339" s="92">
        <v>6.69</v>
      </c>
      <c r="L2339" s="92">
        <v>7.42</v>
      </c>
      <c r="N2339" s="92">
        <f t="shared" ca="1" si="180"/>
        <v>7.4166698301795364</v>
      </c>
      <c r="O2339" s="92">
        <f t="shared" si="181"/>
        <v>0.23712130843725596</v>
      </c>
      <c r="P2339" s="92">
        <f t="shared" si="182"/>
        <v>7.4724778244076084</v>
      </c>
      <c r="Q2339" s="92">
        <f t="shared" ca="1" si="183"/>
        <v>0.9925315276218305</v>
      </c>
      <c r="R2339" s="92">
        <f t="shared" ca="1" si="184"/>
        <v>7.3645839349539823</v>
      </c>
    </row>
    <row r="2340" spans="1:18" x14ac:dyDescent="0.3">
      <c r="A2340" s="107">
        <v>40988.965277777781</v>
      </c>
      <c r="B2340" s="92">
        <v>6.69</v>
      </c>
      <c r="C2340" s="92">
        <v>6.65</v>
      </c>
      <c r="D2340" s="92">
        <v>6.53</v>
      </c>
      <c r="E2340" s="92">
        <v>6.41</v>
      </c>
      <c r="F2340" s="92">
        <v>6.3</v>
      </c>
      <c r="G2340" s="92">
        <v>6.16</v>
      </c>
      <c r="H2340" s="92">
        <v>6.01</v>
      </c>
      <c r="I2340" s="92">
        <v>5.87</v>
      </c>
      <c r="J2340" s="92">
        <v>5.74</v>
      </c>
      <c r="K2340" s="92">
        <v>5.52</v>
      </c>
      <c r="L2340" s="92">
        <v>6.25</v>
      </c>
      <c r="N2340" s="92">
        <f t="shared" ca="1" si="180"/>
        <v>6.1240589028933652</v>
      </c>
      <c r="O2340" s="92">
        <f t="shared" si="181"/>
        <v>0.22780900457433681</v>
      </c>
      <c r="P2340" s="92">
        <f t="shared" si="182"/>
        <v>6.1382812989943893</v>
      </c>
      <c r="Q2340" s="92">
        <f t="shared" ca="1" si="183"/>
        <v>0.99768300027185886</v>
      </c>
      <c r="R2340" s="92">
        <f t="shared" ca="1" si="184"/>
        <v>6.235518751699118</v>
      </c>
    </row>
    <row r="2341" spans="1:18" x14ac:dyDescent="0.3">
      <c r="A2341" s="107">
        <v>40988.972222222219</v>
      </c>
      <c r="B2341" s="92">
        <v>6.63</v>
      </c>
      <c r="C2341" s="92">
        <v>6.58</v>
      </c>
      <c r="D2341" s="92">
        <v>6.47</v>
      </c>
      <c r="E2341" s="92">
        <v>6.37</v>
      </c>
      <c r="F2341" s="92">
        <v>6.28</v>
      </c>
      <c r="G2341" s="92">
        <v>6.19</v>
      </c>
      <c r="H2341" s="92">
        <v>6.13</v>
      </c>
      <c r="I2341" s="92">
        <v>6.08</v>
      </c>
      <c r="J2341" s="92">
        <v>6.02</v>
      </c>
      <c r="K2341" s="92">
        <v>5.93</v>
      </c>
      <c r="L2341" s="92">
        <v>6.21</v>
      </c>
      <c r="N2341" s="92">
        <f t="shared" ca="1" si="180"/>
        <v>6.2129830411376146</v>
      </c>
      <c r="O2341" s="92">
        <f t="shared" si="181"/>
        <v>9.0010295664518999E-2</v>
      </c>
      <c r="P2341" s="92">
        <f t="shared" si="182"/>
        <v>6.1813676543737772</v>
      </c>
      <c r="Q2341" s="92">
        <f t="shared" ca="1" si="183"/>
        <v>1.0051146264923212</v>
      </c>
      <c r="R2341" s="92">
        <f t="shared" ca="1" si="184"/>
        <v>6.2417618305173148</v>
      </c>
    </row>
    <row r="2342" spans="1:18" x14ac:dyDescent="0.3">
      <c r="A2342" s="107">
        <v>40988.979166666664</v>
      </c>
      <c r="B2342" s="92">
        <v>6.68</v>
      </c>
      <c r="C2342" s="92">
        <v>6.59</v>
      </c>
      <c r="D2342" s="92">
        <v>6.43</v>
      </c>
      <c r="E2342" s="92">
        <v>6.32</v>
      </c>
      <c r="F2342" s="92">
        <v>6.28</v>
      </c>
      <c r="G2342" s="92">
        <v>6.24</v>
      </c>
      <c r="H2342" s="92">
        <v>6.24</v>
      </c>
      <c r="I2342" s="92">
        <v>6.25</v>
      </c>
      <c r="J2342" s="92">
        <v>6.28</v>
      </c>
      <c r="K2342" s="92">
        <v>6.34</v>
      </c>
      <c r="L2342" s="92">
        <v>6.2</v>
      </c>
      <c r="N2342" s="92">
        <f t="shared" ca="1" si="180"/>
        <v>6.3028970296617635</v>
      </c>
      <c r="O2342" s="92">
        <f t="shared" si="181"/>
        <v>0</v>
      </c>
      <c r="P2342" s="92">
        <f t="shared" si="182"/>
        <v>6.24</v>
      </c>
      <c r="Q2342" s="92">
        <f t="shared" ca="1" si="183"/>
        <v>1.0100796521893851</v>
      </c>
      <c r="R2342" s="92">
        <f t="shared" ca="1" si="184"/>
        <v>6.2624938435741875</v>
      </c>
    </row>
    <row r="2343" spans="1:18" x14ac:dyDescent="0.3">
      <c r="A2343" s="107">
        <v>40988.986111111109</v>
      </c>
      <c r="B2343" s="92">
        <v>5.69</v>
      </c>
      <c r="C2343" s="92">
        <v>5.65</v>
      </c>
      <c r="D2343" s="92">
        <v>5.58</v>
      </c>
      <c r="E2343" s="92">
        <v>5.51</v>
      </c>
      <c r="F2343" s="92">
        <v>5.46</v>
      </c>
      <c r="G2343" s="92">
        <v>5.43</v>
      </c>
      <c r="H2343" s="92">
        <v>5.46</v>
      </c>
      <c r="I2343" s="92">
        <v>5.56</v>
      </c>
      <c r="J2343" s="92">
        <v>5.65</v>
      </c>
      <c r="K2343" s="92">
        <v>5.72</v>
      </c>
      <c r="L2343" s="92">
        <v>5.16</v>
      </c>
      <c r="N2343" s="92">
        <f t="shared" ca="1" si="180"/>
        <v>5.534412800444791</v>
      </c>
      <c r="O2343" s="92">
        <f t="shared" si="181"/>
        <v>-5.091464097864528E-2</v>
      </c>
      <c r="P2343" s="92">
        <f t="shared" si="182"/>
        <v>5.434288080456354</v>
      </c>
      <c r="Q2343" s="92">
        <f t="shared" ca="1" si="183"/>
        <v>1.0184246249933862</v>
      </c>
      <c r="R2343" s="92">
        <f t="shared" ca="1" si="184"/>
        <v>5.2550710649658727</v>
      </c>
    </row>
    <row r="2344" spans="1:18" x14ac:dyDescent="0.3">
      <c r="A2344" s="107">
        <v>40989</v>
      </c>
      <c r="B2344" s="92">
        <v>6.42</v>
      </c>
      <c r="C2344" s="92">
        <v>6.43</v>
      </c>
      <c r="D2344" s="92">
        <v>6.49</v>
      </c>
      <c r="E2344" s="92">
        <v>6.54</v>
      </c>
      <c r="F2344" s="92">
        <v>6.59</v>
      </c>
      <c r="G2344" s="92">
        <v>6.62</v>
      </c>
      <c r="H2344" s="92">
        <v>6.63</v>
      </c>
      <c r="I2344" s="92">
        <v>6.61</v>
      </c>
      <c r="J2344" s="92">
        <v>6.58</v>
      </c>
      <c r="K2344" s="92">
        <v>6.45</v>
      </c>
      <c r="L2344" s="92">
        <v>6.37</v>
      </c>
      <c r="N2344" s="92">
        <f t="shared" ca="1" si="180"/>
        <v>6.5698798444106092</v>
      </c>
      <c r="O2344" s="92">
        <f t="shared" si="181"/>
        <v>-1.3948657683529861E-2</v>
      </c>
      <c r="P2344" s="92">
        <f t="shared" si="182"/>
        <v>6.6214318131683481</v>
      </c>
      <c r="Q2344" s="92">
        <f t="shared" ca="1" si="183"/>
        <v>0.99221437746210495</v>
      </c>
      <c r="R2344" s="92">
        <f t="shared" ca="1" si="184"/>
        <v>6.3204055844336082</v>
      </c>
    </row>
    <row r="2345" spans="1:18" x14ac:dyDescent="0.3">
      <c r="A2345" s="107">
        <v>40989.069444444445</v>
      </c>
      <c r="B2345" s="92">
        <v>6.96</v>
      </c>
      <c r="C2345" s="92">
        <v>6.98</v>
      </c>
      <c r="D2345" s="92">
        <v>7</v>
      </c>
      <c r="E2345" s="92">
        <v>6.96</v>
      </c>
      <c r="F2345" s="92">
        <v>6.83</v>
      </c>
      <c r="G2345" s="92">
        <v>6.57</v>
      </c>
      <c r="H2345" s="92">
        <v>6.27</v>
      </c>
      <c r="I2345" s="92">
        <v>5.97</v>
      </c>
      <c r="J2345" s="92">
        <v>5.66</v>
      </c>
      <c r="K2345" s="92">
        <v>5.04</v>
      </c>
      <c r="L2345" s="92">
        <v>5.97</v>
      </c>
      <c r="N2345" s="92">
        <f t="shared" ca="1" si="180"/>
        <v>6.3986497667605553</v>
      </c>
      <c r="O2345" s="92">
        <f t="shared" si="181"/>
        <v>0.43190028319525137</v>
      </c>
      <c r="P2345" s="92">
        <f t="shared" si="182"/>
        <v>6.5261525259520754</v>
      </c>
      <c r="Q2345" s="92">
        <f t="shared" ca="1" si="183"/>
        <v>0.98046279815182236</v>
      </c>
      <c r="R2345" s="92">
        <f t="shared" ca="1" si="184"/>
        <v>5.8533629049663789</v>
      </c>
    </row>
    <row r="2346" spans="1:18" x14ac:dyDescent="0.3">
      <c r="A2346" s="107">
        <v>40989.076388888891</v>
      </c>
      <c r="B2346" s="92">
        <v>6.24</v>
      </c>
      <c r="C2346" s="92">
        <v>6.24</v>
      </c>
      <c r="D2346" s="92">
        <v>6.26</v>
      </c>
      <c r="E2346" s="92">
        <v>6.23</v>
      </c>
      <c r="F2346" s="92">
        <v>6.18</v>
      </c>
      <c r="G2346" s="92">
        <v>6.12</v>
      </c>
      <c r="H2346" s="92">
        <v>6.06</v>
      </c>
      <c r="I2346" s="92">
        <v>5.92</v>
      </c>
      <c r="J2346" s="92">
        <v>5.66</v>
      </c>
      <c r="K2346" s="92">
        <v>5.0599999999999996</v>
      </c>
      <c r="L2346" s="92">
        <v>6.06</v>
      </c>
      <c r="N2346" s="92">
        <f t="shared" ca="1" si="180"/>
        <v>6.0119864651736163</v>
      </c>
      <c r="O2346" s="92">
        <f t="shared" si="181"/>
        <v>9.1044913406820541E-2</v>
      </c>
      <c r="P2346" s="92">
        <f t="shared" si="182"/>
        <v>6.111367241134614</v>
      </c>
      <c r="Q2346" s="92">
        <f t="shared" ca="1" si="183"/>
        <v>0.98373837276672205</v>
      </c>
      <c r="R2346" s="92">
        <f t="shared" ca="1" si="184"/>
        <v>5.9614545389663354</v>
      </c>
    </row>
    <row r="2347" spans="1:18" x14ac:dyDescent="0.3">
      <c r="A2347" s="107">
        <v>40989.083333333336</v>
      </c>
      <c r="B2347" s="92">
        <v>6.69</v>
      </c>
      <c r="C2347" s="92">
        <v>6.71</v>
      </c>
      <c r="D2347" s="92">
        <v>6.73</v>
      </c>
      <c r="E2347" s="92">
        <v>6.7</v>
      </c>
      <c r="F2347" s="92">
        <v>6.68</v>
      </c>
      <c r="G2347" s="92">
        <v>6.6</v>
      </c>
      <c r="H2347" s="92">
        <v>6.47</v>
      </c>
      <c r="I2347" s="92">
        <v>6.26</v>
      </c>
      <c r="J2347" s="92">
        <v>6.01</v>
      </c>
      <c r="K2347" s="92">
        <v>5.44</v>
      </c>
      <c r="L2347" s="92">
        <v>6.36</v>
      </c>
      <c r="N2347" s="92">
        <f t="shared" ca="1" si="180"/>
        <v>6.4420192969878736</v>
      </c>
      <c r="O2347" s="92">
        <f t="shared" si="181"/>
        <v>0.18383588886468089</v>
      </c>
      <c r="P2347" s="92">
        <f t="shared" si="182"/>
        <v>6.5812152920220806</v>
      </c>
      <c r="Q2347" s="92">
        <f t="shared" ca="1" si="183"/>
        <v>0.97884949984800773</v>
      </c>
      <c r="R2347" s="92">
        <f t="shared" ca="1" si="184"/>
        <v>6.2254828190333296</v>
      </c>
    </row>
    <row r="2348" spans="1:18" x14ac:dyDescent="0.3">
      <c r="A2348" s="107">
        <v>40989.090277777781</v>
      </c>
      <c r="B2348" s="92">
        <v>7.25</v>
      </c>
      <c r="C2348" s="92">
        <v>7.27</v>
      </c>
      <c r="D2348" s="92">
        <v>7.31</v>
      </c>
      <c r="E2348" s="92">
        <v>7.33</v>
      </c>
      <c r="F2348" s="92">
        <v>7.34</v>
      </c>
      <c r="G2348" s="92">
        <v>7.34</v>
      </c>
      <c r="H2348" s="92">
        <v>7.27</v>
      </c>
      <c r="I2348" s="92">
        <v>7.13</v>
      </c>
      <c r="J2348" s="92">
        <v>6.88</v>
      </c>
      <c r="K2348" s="92">
        <v>6.35</v>
      </c>
      <c r="L2348" s="92">
        <v>7.06</v>
      </c>
      <c r="N2348" s="92">
        <f t="shared" ca="1" si="180"/>
        <v>7.1837805048429777</v>
      </c>
      <c r="O2348" s="92">
        <f t="shared" si="181"/>
        <v>8.8552200842937925E-2</v>
      </c>
      <c r="P2348" s="92">
        <f t="shared" si="182"/>
        <v>7.3299296095257409</v>
      </c>
      <c r="Q2348" s="92">
        <f t="shared" ca="1" si="183"/>
        <v>0.98006132221340403</v>
      </c>
      <c r="R2348" s="92">
        <f t="shared" ca="1" si="184"/>
        <v>6.9192329348266322</v>
      </c>
    </row>
    <row r="2349" spans="1:18" x14ac:dyDescent="0.3">
      <c r="A2349" s="107">
        <v>40989.097222222219</v>
      </c>
      <c r="B2349" s="92">
        <v>6.83</v>
      </c>
      <c r="C2349" s="92">
        <v>6.81</v>
      </c>
      <c r="D2349" s="92">
        <v>6.75</v>
      </c>
      <c r="E2349" s="92">
        <v>6.68</v>
      </c>
      <c r="F2349" s="92">
        <v>6.59</v>
      </c>
      <c r="G2349" s="92">
        <v>6.47</v>
      </c>
      <c r="H2349" s="92">
        <v>6.31</v>
      </c>
      <c r="I2349" s="92">
        <v>6.1</v>
      </c>
      <c r="J2349" s="92">
        <v>5.85</v>
      </c>
      <c r="K2349" s="92">
        <v>5.48</v>
      </c>
      <c r="L2349" s="92">
        <v>6.48</v>
      </c>
      <c r="N2349" s="92">
        <f t="shared" ca="1" si="180"/>
        <v>6.3540315207860463</v>
      </c>
      <c r="O2349" s="92">
        <f t="shared" si="181"/>
        <v>0.23139823011072827</v>
      </c>
      <c r="P2349" s="92">
        <f t="shared" si="182"/>
        <v>6.446829549121567</v>
      </c>
      <c r="Q2349" s="92">
        <f t="shared" ca="1" si="183"/>
        <v>0.98560563333830264</v>
      </c>
      <c r="R2349" s="92">
        <f t="shared" ca="1" si="184"/>
        <v>6.3867245040322018</v>
      </c>
    </row>
    <row r="2350" spans="1:18" x14ac:dyDescent="0.3">
      <c r="A2350" s="107">
        <v>40989.104166666664</v>
      </c>
      <c r="B2350" s="92">
        <v>7.47</v>
      </c>
      <c r="C2350" s="92">
        <v>7.38</v>
      </c>
      <c r="D2350" s="92">
        <v>7.14</v>
      </c>
      <c r="E2350" s="92">
        <v>6.85</v>
      </c>
      <c r="F2350" s="92">
        <v>6.6</v>
      </c>
      <c r="G2350" s="92">
        <v>6.36</v>
      </c>
      <c r="H2350" s="92">
        <v>6.19</v>
      </c>
      <c r="I2350" s="92">
        <v>6.06</v>
      </c>
      <c r="J2350" s="92">
        <v>5.9</v>
      </c>
      <c r="K2350" s="92">
        <v>5.54</v>
      </c>
      <c r="L2350" s="92">
        <v>6.63</v>
      </c>
      <c r="N2350" s="92">
        <f t="shared" ca="1" si="180"/>
        <v>6.4151990745065062</v>
      </c>
      <c r="O2350" s="92">
        <f t="shared" si="181"/>
        <v>0.25036866439274197</v>
      </c>
      <c r="P2350" s="92">
        <f t="shared" si="182"/>
        <v>6.33535984520989</v>
      </c>
      <c r="Q2350" s="92">
        <f t="shared" ca="1" si="183"/>
        <v>1.0126021617157204</v>
      </c>
      <c r="R2350" s="92">
        <f t="shared" ca="1" si="184"/>
        <v>6.713552332175226</v>
      </c>
    </row>
    <row r="2351" spans="1:18" x14ac:dyDescent="0.3">
      <c r="A2351" s="107">
        <v>40989.111111111109</v>
      </c>
      <c r="B2351" s="92">
        <v>7.25</v>
      </c>
      <c r="C2351" s="92">
        <v>7.19</v>
      </c>
      <c r="D2351" s="92">
        <v>7.08</v>
      </c>
      <c r="E2351" s="92">
        <v>6.96</v>
      </c>
      <c r="F2351" s="92">
        <v>6.84</v>
      </c>
      <c r="G2351" s="92">
        <v>6.72</v>
      </c>
      <c r="H2351" s="92">
        <v>6.57</v>
      </c>
      <c r="I2351" s="92">
        <v>6.43</v>
      </c>
      <c r="J2351" s="92">
        <v>6.29</v>
      </c>
      <c r="K2351" s="92">
        <v>6.02</v>
      </c>
      <c r="L2351" s="92">
        <v>6.83</v>
      </c>
      <c r="N2351" s="92">
        <f t="shared" ca="1" si="180"/>
        <v>6.673696602852492</v>
      </c>
      <c r="O2351" s="92">
        <f t="shared" si="181"/>
        <v>0.20860894788385059</v>
      </c>
      <c r="P2351" s="92">
        <f t="shared" si="182"/>
        <v>6.6983005334231747</v>
      </c>
      <c r="Q2351" s="92">
        <f t="shared" ca="1" si="183"/>
        <v>0.99632683985319648</v>
      </c>
      <c r="R2351" s="92">
        <f t="shared" ca="1" si="184"/>
        <v>6.8049123161973322</v>
      </c>
    </row>
    <row r="2352" spans="1:18" x14ac:dyDescent="0.3">
      <c r="A2352" s="107">
        <v>40989.118055555555</v>
      </c>
      <c r="B2352" s="92">
        <v>6.91</v>
      </c>
      <c r="C2352" s="92">
        <v>6.82</v>
      </c>
      <c r="D2352" s="92">
        <v>6.61</v>
      </c>
      <c r="E2352" s="92">
        <v>6.49</v>
      </c>
      <c r="F2352" s="92">
        <v>6.4</v>
      </c>
      <c r="G2352" s="92">
        <v>6.29</v>
      </c>
      <c r="H2352" s="92">
        <v>6.13</v>
      </c>
      <c r="I2352" s="92">
        <v>5.94</v>
      </c>
      <c r="J2352" s="92">
        <v>5.69</v>
      </c>
      <c r="K2352" s="92">
        <v>5.24</v>
      </c>
      <c r="L2352" s="92">
        <v>5.98</v>
      </c>
      <c r="N2352" s="92">
        <f t="shared" ca="1" si="180"/>
        <v>6.1866040018444108</v>
      </c>
      <c r="O2352" s="92">
        <f t="shared" si="181"/>
        <v>0.23810615691081641</v>
      </c>
      <c r="P2352" s="92">
        <f t="shared" si="182"/>
        <v>6.2668223781751706</v>
      </c>
      <c r="Q2352" s="92">
        <f t="shared" ca="1" si="183"/>
        <v>0.98719951332749944</v>
      </c>
      <c r="R2352" s="92">
        <f t="shared" ca="1" si="184"/>
        <v>5.9034530896984467</v>
      </c>
    </row>
    <row r="2353" spans="1:18" x14ac:dyDescent="0.3">
      <c r="A2353" s="107">
        <v>40989.125</v>
      </c>
      <c r="B2353" s="92">
        <v>5.85</v>
      </c>
      <c r="C2353" s="92">
        <v>5.76</v>
      </c>
      <c r="D2353" s="92">
        <v>5.58</v>
      </c>
      <c r="E2353" s="92">
        <v>5.4</v>
      </c>
      <c r="F2353" s="92">
        <v>5.24</v>
      </c>
      <c r="G2353" s="92">
        <v>5.0999999999999996</v>
      </c>
      <c r="H2353" s="92">
        <v>4.95</v>
      </c>
      <c r="I2353" s="92">
        <v>4.7699999999999996</v>
      </c>
      <c r="J2353" s="92">
        <v>4.6399999999999997</v>
      </c>
      <c r="K2353" s="92">
        <v>4.5199999999999996</v>
      </c>
      <c r="L2353" s="92">
        <v>5.18</v>
      </c>
      <c r="N2353" s="92">
        <f t="shared" ca="1" si="180"/>
        <v>5.0821374289397161</v>
      </c>
      <c r="O2353" s="92">
        <f t="shared" si="181"/>
        <v>0.27587075364826313</v>
      </c>
      <c r="P2353" s="92">
        <f t="shared" si="182"/>
        <v>5.0782331100436897</v>
      </c>
      <c r="Q2353" s="92">
        <f t="shared" ca="1" si="183"/>
        <v>1.0007688341223062</v>
      </c>
      <c r="R2353" s="92">
        <f t="shared" ca="1" si="184"/>
        <v>5.1839825607535461</v>
      </c>
    </row>
    <row r="2354" spans="1:18" x14ac:dyDescent="0.3">
      <c r="A2354" s="107">
        <v>40989.131944444445</v>
      </c>
      <c r="B2354" s="92">
        <v>5.92</v>
      </c>
      <c r="C2354" s="92">
        <v>5.88</v>
      </c>
      <c r="D2354" s="92">
        <v>5.78</v>
      </c>
      <c r="E2354" s="92">
        <v>5.66</v>
      </c>
      <c r="F2354" s="92">
        <v>5.56</v>
      </c>
      <c r="G2354" s="92">
        <v>5.48</v>
      </c>
      <c r="H2354" s="92">
        <v>5.42</v>
      </c>
      <c r="I2354" s="92">
        <v>5.32</v>
      </c>
      <c r="J2354" s="92">
        <v>5.17</v>
      </c>
      <c r="K2354" s="92">
        <v>4.8899999999999997</v>
      </c>
      <c r="L2354" s="92">
        <v>5.56</v>
      </c>
      <c r="N2354" s="92">
        <f t="shared" ca="1" si="180"/>
        <v>5.4621162592385675</v>
      </c>
      <c r="O2354" s="92">
        <f t="shared" si="181"/>
        <v>0.10173663080260117</v>
      </c>
      <c r="P2354" s="92">
        <f t="shared" si="182"/>
        <v>5.471362970088876</v>
      </c>
      <c r="Q2354" s="92">
        <f t="shared" ca="1" si="183"/>
        <v>0.99830998036488183</v>
      </c>
      <c r="R2354" s="92">
        <f t="shared" ca="1" si="184"/>
        <v>5.5506034908287427</v>
      </c>
    </row>
    <row r="2355" spans="1:18" x14ac:dyDescent="0.3">
      <c r="A2355" s="107">
        <v>40989.138888888891</v>
      </c>
      <c r="B2355" s="92">
        <v>6.31</v>
      </c>
      <c r="C2355" s="92">
        <v>6.29</v>
      </c>
      <c r="D2355" s="92">
        <v>6.24</v>
      </c>
      <c r="E2355" s="92">
        <v>6.18</v>
      </c>
      <c r="F2355" s="92">
        <v>6.1</v>
      </c>
      <c r="G2355" s="92">
        <v>6.01</v>
      </c>
      <c r="H2355" s="92">
        <v>5.88</v>
      </c>
      <c r="I2355" s="92">
        <v>5.75</v>
      </c>
      <c r="J2355" s="92">
        <v>5.62</v>
      </c>
      <c r="K2355" s="92">
        <v>5.46</v>
      </c>
      <c r="L2355" s="92">
        <v>5.99</v>
      </c>
      <c r="N2355" s="92">
        <f t="shared" ca="1" si="180"/>
        <v>5.948502081078483</v>
      </c>
      <c r="O2355" s="92">
        <f t="shared" si="181"/>
        <v>0.20208171376341624</v>
      </c>
      <c r="P2355" s="92">
        <f t="shared" si="182"/>
        <v>5.9911994608423527</v>
      </c>
      <c r="Q2355" s="92">
        <f t="shared" ca="1" si="183"/>
        <v>0.99287331693045211</v>
      </c>
      <c r="R2355" s="92">
        <f t="shared" ca="1" si="184"/>
        <v>5.9473111684134086</v>
      </c>
    </row>
    <row r="2356" spans="1:18" x14ac:dyDescent="0.3">
      <c r="A2356" s="107">
        <v>40989.145833333336</v>
      </c>
      <c r="B2356" s="92">
        <v>6.74</v>
      </c>
      <c r="C2356" s="92">
        <v>6.7</v>
      </c>
      <c r="D2356" s="92">
        <v>6.61</v>
      </c>
      <c r="E2356" s="92">
        <v>6.53</v>
      </c>
      <c r="F2356" s="92">
        <v>6.44</v>
      </c>
      <c r="G2356" s="92">
        <v>6.32</v>
      </c>
      <c r="H2356" s="92">
        <v>6.26</v>
      </c>
      <c r="I2356" s="92">
        <v>6.2</v>
      </c>
      <c r="J2356" s="92">
        <v>6.08</v>
      </c>
      <c r="K2356" s="92">
        <v>5.82</v>
      </c>
      <c r="L2356" s="92">
        <v>6.25</v>
      </c>
      <c r="N2356" s="92">
        <f t="shared" ca="1" si="180"/>
        <v>6.3283484017880713</v>
      </c>
      <c r="O2356" s="92">
        <f t="shared" si="181"/>
        <v>8.8149958976706813E-2</v>
      </c>
      <c r="P2356" s="92">
        <f t="shared" si="182"/>
        <v>6.3113683973877857</v>
      </c>
      <c r="Q2356" s="92">
        <f t="shared" ca="1" si="183"/>
        <v>1.0026903839755754</v>
      </c>
      <c r="R2356" s="92">
        <f t="shared" ca="1" si="184"/>
        <v>6.2668148998473461</v>
      </c>
    </row>
    <row r="2357" spans="1:18" x14ac:dyDescent="0.3">
      <c r="A2357" s="107">
        <v>40989.152777777781</v>
      </c>
      <c r="B2357" s="92">
        <v>5.61</v>
      </c>
      <c r="C2357" s="92">
        <v>5.57</v>
      </c>
      <c r="D2357" s="92">
        <v>5.51</v>
      </c>
      <c r="E2357" s="92">
        <v>5.44</v>
      </c>
      <c r="F2357" s="92">
        <v>5.38</v>
      </c>
      <c r="G2357" s="92">
        <v>5.34</v>
      </c>
      <c r="H2357" s="92">
        <v>5.24</v>
      </c>
      <c r="I2357" s="92">
        <v>5.08</v>
      </c>
      <c r="J2357" s="92">
        <v>4.9000000000000004</v>
      </c>
      <c r="K2357" s="92">
        <v>4.5999999999999996</v>
      </c>
      <c r="L2357" s="92">
        <v>5.37</v>
      </c>
      <c r="N2357" s="92">
        <f t="shared" ca="1" si="180"/>
        <v>5.2423099927740662</v>
      </c>
      <c r="O2357" s="92">
        <f t="shared" si="181"/>
        <v>0.17469298981270664</v>
      </c>
      <c r="P2357" s="92">
        <f t="shared" si="182"/>
        <v>5.3255563247586251</v>
      </c>
      <c r="Q2357" s="92">
        <f t="shared" ca="1" si="183"/>
        <v>0.9843685190977054</v>
      </c>
      <c r="R2357" s="92">
        <f t="shared" ca="1" si="184"/>
        <v>5.286058947554678</v>
      </c>
    </row>
    <row r="2358" spans="1:18" x14ac:dyDescent="0.3">
      <c r="A2358" s="107">
        <v>40989.159722222219</v>
      </c>
      <c r="B2358" s="92">
        <v>7.08</v>
      </c>
      <c r="C2358" s="92">
        <v>6.97</v>
      </c>
      <c r="D2358" s="92">
        <v>6.71</v>
      </c>
      <c r="E2358" s="92">
        <v>6.43</v>
      </c>
      <c r="F2358" s="92">
        <v>6.24</v>
      </c>
      <c r="G2358" s="92">
        <v>6.04</v>
      </c>
      <c r="H2358" s="92">
        <v>5.82</v>
      </c>
      <c r="I2358" s="92">
        <v>5.59</v>
      </c>
      <c r="J2358" s="92">
        <v>5.37</v>
      </c>
      <c r="K2358" s="92">
        <v>5.01</v>
      </c>
      <c r="L2358" s="92">
        <v>5.97</v>
      </c>
      <c r="N2358" s="92">
        <f t="shared" ca="1" si="180"/>
        <v>5.9973068825627625</v>
      </c>
      <c r="O2358" s="92">
        <f t="shared" si="181"/>
        <v>0.34287516051457156</v>
      </c>
      <c r="P2358" s="92">
        <f t="shared" si="182"/>
        <v>6.0079765510484</v>
      </c>
      <c r="Q2358" s="92">
        <f t="shared" ca="1" si="183"/>
        <v>0.9982240828680039</v>
      </c>
      <c r="R2358" s="92">
        <f t="shared" ca="1" si="184"/>
        <v>5.9593977747219826</v>
      </c>
    </row>
    <row r="2359" spans="1:18" x14ac:dyDescent="0.3">
      <c r="A2359" s="107">
        <v>40989.166666666664</v>
      </c>
      <c r="B2359" s="92">
        <v>7.54</v>
      </c>
      <c r="C2359" s="92">
        <v>7.54</v>
      </c>
      <c r="D2359" s="92">
        <v>7.5</v>
      </c>
      <c r="E2359" s="92">
        <v>7.37</v>
      </c>
      <c r="F2359" s="92">
        <v>7.23</v>
      </c>
      <c r="G2359" s="92">
        <v>7.04</v>
      </c>
      <c r="H2359" s="92">
        <v>6.77</v>
      </c>
      <c r="I2359" s="92">
        <v>6.46</v>
      </c>
      <c r="J2359" s="92">
        <v>6.17</v>
      </c>
      <c r="K2359" s="92">
        <v>5.74</v>
      </c>
      <c r="L2359" s="92">
        <v>7.24</v>
      </c>
      <c r="N2359" s="92">
        <f t="shared" ca="1" si="180"/>
        <v>6.8829326194778657</v>
      </c>
      <c r="O2359" s="92">
        <f t="shared" si="181"/>
        <v>0.36138792902742345</v>
      </c>
      <c r="P2359" s="92">
        <f t="shared" si="182"/>
        <v>7.0006649983433951</v>
      </c>
      <c r="Q2359" s="92">
        <f t="shared" ca="1" si="183"/>
        <v>0.98318268637431028</v>
      </c>
      <c r="R2359" s="92">
        <f t="shared" ca="1" si="184"/>
        <v>7.1182426493500071</v>
      </c>
    </row>
    <row r="2360" spans="1:18" x14ac:dyDescent="0.3">
      <c r="A2360" s="107">
        <v>40989.173611111109</v>
      </c>
      <c r="B2360" s="92">
        <v>7.77</v>
      </c>
      <c r="C2360" s="92">
        <v>7.7</v>
      </c>
      <c r="D2360" s="92">
        <v>7.54</v>
      </c>
      <c r="E2360" s="92">
        <v>7.35</v>
      </c>
      <c r="F2360" s="92">
        <v>7.16</v>
      </c>
      <c r="G2360" s="92">
        <v>6.97</v>
      </c>
      <c r="H2360" s="92">
        <v>6.78</v>
      </c>
      <c r="I2360" s="92">
        <v>6.61</v>
      </c>
      <c r="J2360" s="92">
        <v>6.4</v>
      </c>
      <c r="K2360" s="92">
        <v>6.04</v>
      </c>
      <c r="L2360" s="92">
        <v>7.14</v>
      </c>
      <c r="N2360" s="92">
        <f t="shared" ref="N2360:N2423" ca="1" si="185">POWER(SUM(POWER(C2360,Exponent)*$C$1,POWER(D2360,Exponent)*$D$1,POWER(E2360,Exponent)*$E$1,POWER(F2360,Exponent)*$F$1,POWER(G2360,Exponent)*$G$1,POWER(H2360,Exponent)*$H$1,POWER(I2360,Exponent)*$I$1,POWER(J2360,Exponent)*$J$1,POWER(K2360,Exponent)*$K$1),1/Exponent)</f>
        <v>6.9391765545989532</v>
      </c>
      <c r="O2360" s="92">
        <f t="shared" si="181"/>
        <v>0.25540344968715439</v>
      </c>
      <c r="P2360" s="92">
        <f t="shared" si="182"/>
        <v>6.9424546090262957</v>
      </c>
      <c r="Q2360" s="92">
        <f t="shared" ca="1" si="183"/>
        <v>0.99952782486714709</v>
      </c>
      <c r="R2360" s="92">
        <f t="shared" ca="1" si="184"/>
        <v>7.1366286695514303</v>
      </c>
    </row>
    <row r="2361" spans="1:18" x14ac:dyDescent="0.3">
      <c r="A2361" s="107">
        <v>40989.180555555555</v>
      </c>
      <c r="B2361" s="92">
        <v>7.82</v>
      </c>
      <c r="C2361" s="92">
        <v>7.71</v>
      </c>
      <c r="D2361" s="92">
        <v>7.53</v>
      </c>
      <c r="E2361" s="92">
        <v>7.36</v>
      </c>
      <c r="F2361" s="92">
        <v>7.24</v>
      </c>
      <c r="G2361" s="92">
        <v>7.14</v>
      </c>
      <c r="H2361" s="92">
        <v>7.02</v>
      </c>
      <c r="I2361" s="92">
        <v>6.85</v>
      </c>
      <c r="J2361" s="92">
        <v>6.62</v>
      </c>
      <c r="K2361" s="92">
        <v>6.19</v>
      </c>
      <c r="L2361" s="92">
        <v>7.23</v>
      </c>
      <c r="N2361" s="92">
        <f t="shared" ca="1" si="185"/>
        <v>7.0756130170575755</v>
      </c>
      <c r="O2361" s="92">
        <f t="shared" si="181"/>
        <v>0.15663059652005576</v>
      </c>
      <c r="P2361" s="92">
        <f t="shared" si="182"/>
        <v>7.1226820461321534</v>
      </c>
      <c r="Q2361" s="92">
        <f t="shared" ca="1" si="183"/>
        <v>0.99339167061372091</v>
      </c>
      <c r="R2361" s="92">
        <f t="shared" ca="1" si="184"/>
        <v>7.1822217785372029</v>
      </c>
    </row>
    <row r="2362" spans="1:18" x14ac:dyDescent="0.3">
      <c r="A2362" s="107">
        <v>40989.1875</v>
      </c>
      <c r="B2362" s="92">
        <v>7.16</v>
      </c>
      <c r="C2362" s="92">
        <v>7.11</v>
      </c>
      <c r="D2362" s="92">
        <v>6.98</v>
      </c>
      <c r="E2362" s="92">
        <v>6.81</v>
      </c>
      <c r="F2362" s="92">
        <v>6.62</v>
      </c>
      <c r="G2362" s="92">
        <v>6.41</v>
      </c>
      <c r="H2362" s="92">
        <v>6.2</v>
      </c>
      <c r="I2362" s="92">
        <v>6</v>
      </c>
      <c r="J2362" s="92">
        <v>5.82</v>
      </c>
      <c r="K2362" s="92">
        <v>5.54</v>
      </c>
      <c r="L2362" s="92">
        <v>6.52</v>
      </c>
      <c r="N2362" s="92">
        <f t="shared" ca="1" si="185"/>
        <v>6.3742424390243722</v>
      </c>
      <c r="O2362" s="92">
        <f t="shared" si="181"/>
        <v>0.30781698057850421</v>
      </c>
      <c r="P2362" s="92">
        <f t="shared" si="182"/>
        <v>6.3794814654556324</v>
      </c>
      <c r="Q2362" s="92">
        <f t="shared" ca="1" si="183"/>
        <v>0.99917876923702509</v>
      </c>
      <c r="R2362" s="92">
        <f t="shared" ca="1" si="184"/>
        <v>6.5146455754254031</v>
      </c>
    </row>
    <row r="2363" spans="1:18" x14ac:dyDescent="0.3">
      <c r="A2363" s="107">
        <v>40989.194444444445</v>
      </c>
      <c r="B2363" s="92">
        <v>6.83</v>
      </c>
      <c r="C2363" s="92">
        <v>6.83</v>
      </c>
      <c r="D2363" s="92">
        <v>6.74</v>
      </c>
      <c r="E2363" s="92">
        <v>6.57</v>
      </c>
      <c r="F2363" s="92">
        <v>6.35</v>
      </c>
      <c r="G2363" s="92">
        <v>6.08</v>
      </c>
      <c r="H2363" s="92">
        <v>5.85</v>
      </c>
      <c r="I2363" s="92">
        <v>5.7</v>
      </c>
      <c r="J2363" s="92">
        <v>5.55</v>
      </c>
      <c r="K2363" s="92">
        <v>5.29</v>
      </c>
      <c r="L2363" s="92">
        <v>6.32</v>
      </c>
      <c r="N2363" s="92">
        <f t="shared" ca="1" si="185"/>
        <v>6.0881139976638021</v>
      </c>
      <c r="O2363" s="92">
        <f t="shared" si="181"/>
        <v>0.35636038545915816</v>
      </c>
      <c r="P2363" s="92">
        <f t="shared" si="182"/>
        <v>6.0465001562699525</v>
      </c>
      <c r="Q2363" s="92">
        <f t="shared" ca="1" si="183"/>
        <v>1.0068823022109241</v>
      </c>
      <c r="R2363" s="92">
        <f t="shared" ca="1" si="184"/>
        <v>6.3634961499730407</v>
      </c>
    </row>
    <row r="2364" spans="1:18" x14ac:dyDescent="0.3">
      <c r="A2364" s="107">
        <v>40989.201388888891</v>
      </c>
      <c r="B2364" s="92">
        <v>7.1</v>
      </c>
      <c r="C2364" s="92">
        <v>7.05</v>
      </c>
      <c r="D2364" s="92">
        <v>6.91</v>
      </c>
      <c r="E2364" s="92">
        <v>6.74</v>
      </c>
      <c r="F2364" s="92">
        <v>6.54</v>
      </c>
      <c r="G2364" s="92">
        <v>6.34</v>
      </c>
      <c r="H2364" s="92">
        <v>6.15</v>
      </c>
      <c r="I2364" s="92">
        <v>5.91</v>
      </c>
      <c r="J2364" s="92">
        <v>5.69</v>
      </c>
      <c r="K2364" s="92">
        <v>5.44</v>
      </c>
      <c r="L2364" s="92">
        <v>6.61</v>
      </c>
      <c r="N2364" s="92">
        <f t="shared" ca="1" si="185"/>
        <v>6.2941180567354982</v>
      </c>
      <c r="O2364" s="92">
        <f t="shared" si="181"/>
        <v>0.28117252313436053</v>
      </c>
      <c r="P2364" s="92">
        <f t="shared" si="182"/>
        <v>6.312421868147255</v>
      </c>
      <c r="Q2364" s="92">
        <f t="shared" ca="1" si="183"/>
        <v>0.99710035042110878</v>
      </c>
      <c r="R2364" s="92">
        <f t="shared" ca="1" si="184"/>
        <v>6.5908333162835291</v>
      </c>
    </row>
    <row r="2365" spans="1:18" x14ac:dyDescent="0.3">
      <c r="A2365" s="107">
        <v>40989.208333333336</v>
      </c>
      <c r="B2365" s="92">
        <v>7.29</v>
      </c>
      <c r="C2365" s="92">
        <v>7.23</v>
      </c>
      <c r="D2365" s="92">
        <v>7.11</v>
      </c>
      <c r="E2365" s="92">
        <v>6.99</v>
      </c>
      <c r="F2365" s="92">
        <v>6.83</v>
      </c>
      <c r="G2365" s="92">
        <v>6.59</v>
      </c>
      <c r="H2365" s="92">
        <v>6.34</v>
      </c>
      <c r="I2365" s="92">
        <v>6.08</v>
      </c>
      <c r="J2365" s="92">
        <v>5.83</v>
      </c>
      <c r="K2365" s="92">
        <v>5.45</v>
      </c>
      <c r="L2365" s="92">
        <v>6.76</v>
      </c>
      <c r="N2365" s="92">
        <f t="shared" ca="1" si="185"/>
        <v>6.4956792256682467</v>
      </c>
      <c r="O2365" s="92">
        <f t="shared" si="181"/>
        <v>0.35739117407355925</v>
      </c>
      <c r="P2365" s="92">
        <f t="shared" si="182"/>
        <v>6.5535853992660913</v>
      </c>
      <c r="Q2365" s="92">
        <f t="shared" ca="1" si="183"/>
        <v>0.9911641994313023</v>
      </c>
      <c r="R2365" s="92">
        <f t="shared" ca="1" si="184"/>
        <v>6.7002699881556032</v>
      </c>
    </row>
    <row r="2366" spans="1:18" x14ac:dyDescent="0.3">
      <c r="A2366" s="107">
        <v>40989.215277777781</v>
      </c>
      <c r="B2366" s="92">
        <v>7.57</v>
      </c>
      <c r="C2366" s="92">
        <v>7.47</v>
      </c>
      <c r="D2366" s="92">
        <v>7.25</v>
      </c>
      <c r="E2366" s="92">
        <v>7.01</v>
      </c>
      <c r="F2366" s="92">
        <v>6.82</v>
      </c>
      <c r="G2366" s="92">
        <v>6.65</v>
      </c>
      <c r="H2366" s="92">
        <v>6.44</v>
      </c>
      <c r="I2366" s="92">
        <v>6.15</v>
      </c>
      <c r="J2366" s="92">
        <v>5.85</v>
      </c>
      <c r="K2366" s="92">
        <v>5.42</v>
      </c>
      <c r="L2366" s="92">
        <v>6.68</v>
      </c>
      <c r="N2366" s="92">
        <f t="shared" ca="1" si="185"/>
        <v>6.5546989510892981</v>
      </c>
      <c r="O2366" s="92">
        <f t="shared" si="181"/>
        <v>0.29652760009920526</v>
      </c>
      <c r="P2366" s="92">
        <f t="shared" si="182"/>
        <v>6.6194973326543991</v>
      </c>
      <c r="Q2366" s="92">
        <f t="shared" ca="1" si="183"/>
        <v>0.99021098154304765</v>
      </c>
      <c r="R2366" s="92">
        <f t="shared" ca="1" si="184"/>
        <v>6.6146093567075583</v>
      </c>
    </row>
    <row r="2367" spans="1:18" x14ac:dyDescent="0.3">
      <c r="A2367" s="107">
        <v>40989.222222222219</v>
      </c>
      <c r="B2367" s="92">
        <v>6.84</v>
      </c>
      <c r="C2367" s="92">
        <v>6.76</v>
      </c>
      <c r="D2367" s="92">
        <v>6.62</v>
      </c>
      <c r="E2367" s="92">
        <v>6.46</v>
      </c>
      <c r="F2367" s="92">
        <v>6.32</v>
      </c>
      <c r="G2367" s="92">
        <v>6.17</v>
      </c>
      <c r="H2367" s="92">
        <v>5.95</v>
      </c>
      <c r="I2367" s="92">
        <v>5.67</v>
      </c>
      <c r="J2367" s="92">
        <v>5.37</v>
      </c>
      <c r="K2367" s="92">
        <v>4.8099999999999996</v>
      </c>
      <c r="L2367" s="92">
        <v>6.14</v>
      </c>
      <c r="N2367" s="92">
        <f t="shared" ca="1" si="185"/>
        <v>6.0291105069539137</v>
      </c>
      <c r="O2367" s="92">
        <f t="shared" si="181"/>
        <v>0.33551811891701344</v>
      </c>
      <c r="P2367" s="92">
        <f t="shared" si="182"/>
        <v>6.137987393898209</v>
      </c>
      <c r="Q2367" s="92">
        <f t="shared" ca="1" si="183"/>
        <v>0.98226179365364452</v>
      </c>
      <c r="R2367" s="92">
        <f t="shared" ca="1" si="184"/>
        <v>6.0310874130333767</v>
      </c>
    </row>
    <row r="2368" spans="1:18" x14ac:dyDescent="0.3">
      <c r="A2368" s="107">
        <v>40989.229166666664</v>
      </c>
      <c r="B2368" s="92">
        <v>6.66</v>
      </c>
      <c r="C2368" s="92">
        <v>6.55</v>
      </c>
      <c r="D2368" s="92">
        <v>6.32</v>
      </c>
      <c r="E2368" s="92">
        <v>6.01</v>
      </c>
      <c r="F2368" s="92">
        <v>5.73</v>
      </c>
      <c r="G2368" s="92">
        <v>5.49</v>
      </c>
      <c r="H2368" s="92">
        <v>5.3</v>
      </c>
      <c r="I2368" s="92">
        <v>5.19</v>
      </c>
      <c r="J2368" s="92">
        <v>5.09</v>
      </c>
      <c r="K2368" s="92">
        <v>4.8099999999999996</v>
      </c>
      <c r="L2368" s="92">
        <v>5.65</v>
      </c>
      <c r="N2368" s="92">
        <f t="shared" ca="1" si="185"/>
        <v>5.5682310115621414</v>
      </c>
      <c r="O2368" s="92">
        <f t="shared" si="181"/>
        <v>0.32548071557245334</v>
      </c>
      <c r="P2368" s="92">
        <f t="shared" si="182"/>
        <v>5.4623655223978957</v>
      </c>
      <c r="Q2368" s="92">
        <f t="shared" ca="1" si="183"/>
        <v>1.0193808870406338</v>
      </c>
      <c r="R2368" s="92">
        <f t="shared" ca="1" si="184"/>
        <v>5.7595020117795812</v>
      </c>
    </row>
    <row r="2369" spans="1:18" x14ac:dyDescent="0.3">
      <c r="A2369" s="107">
        <v>40989.236111111109</v>
      </c>
      <c r="B2369" s="92">
        <v>6.66</v>
      </c>
      <c r="C2369" s="92">
        <v>6.59</v>
      </c>
      <c r="D2369" s="92">
        <v>6.46</v>
      </c>
      <c r="E2369" s="92">
        <v>6.31</v>
      </c>
      <c r="F2369" s="92">
        <v>6.06</v>
      </c>
      <c r="G2369" s="92">
        <v>5.73</v>
      </c>
      <c r="H2369" s="92">
        <v>5.51</v>
      </c>
      <c r="I2369" s="92">
        <v>5.35</v>
      </c>
      <c r="J2369" s="92">
        <v>5.19</v>
      </c>
      <c r="K2369" s="92">
        <v>4.95</v>
      </c>
      <c r="L2369" s="92">
        <v>5.88</v>
      </c>
      <c r="N2369" s="92">
        <f t="shared" ca="1" si="185"/>
        <v>5.770319709537306</v>
      </c>
      <c r="O2369" s="92">
        <f t="shared" si="181"/>
        <v>0.36179290882920573</v>
      </c>
      <c r="P2369" s="92">
        <f t="shared" si="182"/>
        <v>5.6979486607102858</v>
      </c>
      <c r="Q2369" s="92">
        <f t="shared" ca="1" si="183"/>
        <v>1.0127012462091924</v>
      </c>
      <c r="R2369" s="92">
        <f t="shared" ca="1" si="184"/>
        <v>5.9546833277100513</v>
      </c>
    </row>
    <row r="2370" spans="1:18" x14ac:dyDescent="0.3">
      <c r="A2370" s="107">
        <v>40989.243055555555</v>
      </c>
      <c r="B2370" s="92">
        <v>7.71</v>
      </c>
      <c r="C2370" s="92">
        <v>7.62</v>
      </c>
      <c r="D2370" s="92">
        <v>7.43</v>
      </c>
      <c r="E2370" s="92">
        <v>7.22</v>
      </c>
      <c r="F2370" s="92">
        <v>7.01</v>
      </c>
      <c r="G2370" s="92">
        <v>6.76</v>
      </c>
      <c r="H2370" s="92">
        <v>6.51</v>
      </c>
      <c r="I2370" s="92">
        <v>6.31</v>
      </c>
      <c r="J2370" s="92">
        <v>6.17</v>
      </c>
      <c r="K2370" s="92">
        <v>5.83</v>
      </c>
      <c r="L2370" s="92">
        <v>6.94</v>
      </c>
      <c r="N2370" s="92">
        <f t="shared" ca="1" si="185"/>
        <v>6.7409987765823471</v>
      </c>
      <c r="O2370" s="92">
        <f t="shared" si="181"/>
        <v>0.34823200765114098</v>
      </c>
      <c r="P2370" s="92">
        <f t="shared" si="182"/>
        <v>6.7236007441234023</v>
      </c>
      <c r="Q2370" s="92">
        <f t="shared" ca="1" si="183"/>
        <v>1.0025876064211801</v>
      </c>
      <c r="R2370" s="92">
        <f t="shared" ca="1" si="184"/>
        <v>6.9579579885629901</v>
      </c>
    </row>
    <row r="2371" spans="1:18" x14ac:dyDescent="0.3">
      <c r="A2371" s="107">
        <v>40989.25</v>
      </c>
      <c r="B2371" s="92">
        <v>7.49</v>
      </c>
      <c r="C2371" s="92">
        <v>7.47</v>
      </c>
      <c r="D2371" s="92">
        <v>7.42</v>
      </c>
      <c r="E2371" s="92">
        <v>7.32</v>
      </c>
      <c r="F2371" s="92">
        <v>7.21</v>
      </c>
      <c r="G2371" s="92">
        <v>7.09</v>
      </c>
      <c r="H2371" s="92">
        <v>6.99</v>
      </c>
      <c r="I2371" s="92">
        <v>6.9</v>
      </c>
      <c r="J2371" s="92">
        <v>6.74</v>
      </c>
      <c r="K2371" s="92">
        <v>6.38</v>
      </c>
      <c r="L2371" s="92">
        <v>5.95</v>
      </c>
      <c r="N2371" s="92">
        <f t="shared" ca="1" si="185"/>
        <v>7.0649168488316683</v>
      </c>
      <c r="O2371" s="92">
        <f t="shared" ref="O2371:O2434" si="186">LN(G2371/H2371)/LN(97.5/87.5)</f>
        <v>0.13126618386723354</v>
      </c>
      <c r="P2371" s="92">
        <f t="shared" ref="P2371:P2434" si="187">G2371*POWER(96/97.5,O2371)</f>
        <v>7.0755852796277185</v>
      </c>
      <c r="Q2371" s="92">
        <f t="shared" ref="Q2371:Q2434" ca="1" si="188">N2371/P2371</f>
        <v>0.99849221931834142</v>
      </c>
      <c r="R2371" s="92">
        <f t="shared" ref="R2371:R2434" ca="1" si="189">L2371*Q2371</f>
        <v>5.9410287049441317</v>
      </c>
    </row>
    <row r="2372" spans="1:18" x14ac:dyDescent="0.3">
      <c r="A2372" s="107">
        <v>40990.243055555555</v>
      </c>
      <c r="B2372" s="92">
        <v>14.06</v>
      </c>
      <c r="C2372" s="92">
        <v>13.92</v>
      </c>
      <c r="D2372" s="92">
        <v>13.74</v>
      </c>
      <c r="E2372" s="92">
        <v>13.56</v>
      </c>
      <c r="F2372" s="92">
        <v>13.31</v>
      </c>
      <c r="G2372" s="92">
        <v>13.01</v>
      </c>
      <c r="H2372" s="92">
        <v>12.67</v>
      </c>
      <c r="I2372" s="92">
        <v>12.32</v>
      </c>
      <c r="J2372" s="92">
        <v>11.93</v>
      </c>
      <c r="K2372" s="92">
        <v>11.25</v>
      </c>
      <c r="L2372" s="92">
        <v>12.74</v>
      </c>
      <c r="N2372" s="92">
        <f t="shared" ca="1" si="185"/>
        <v>12.866506615700656</v>
      </c>
      <c r="O2372" s="92">
        <f t="shared" si="186"/>
        <v>0.24471325184731593</v>
      </c>
      <c r="P2372" s="92">
        <f t="shared" si="187"/>
        <v>12.96073254187991</v>
      </c>
      <c r="Q2372" s="92">
        <f t="shared" ca="1" si="188"/>
        <v>0.99272989193513694</v>
      </c>
      <c r="R2372" s="92">
        <f t="shared" ca="1" si="189"/>
        <v>12.647378823253645</v>
      </c>
    </row>
    <row r="2373" spans="1:18" x14ac:dyDescent="0.3">
      <c r="A2373" s="107">
        <v>40990.25</v>
      </c>
      <c r="B2373" s="92">
        <v>14.01</v>
      </c>
      <c r="C2373" s="92">
        <v>13.84</v>
      </c>
      <c r="D2373" s="92">
        <v>13.54</v>
      </c>
      <c r="E2373" s="92">
        <v>13.28</v>
      </c>
      <c r="F2373" s="92">
        <v>13.07</v>
      </c>
      <c r="G2373" s="92">
        <v>12.71</v>
      </c>
      <c r="H2373" s="92">
        <v>12.3</v>
      </c>
      <c r="I2373" s="92">
        <v>12</v>
      </c>
      <c r="J2373" s="92">
        <v>11.69</v>
      </c>
      <c r="K2373" s="92">
        <v>11.05</v>
      </c>
      <c r="L2373" s="92">
        <v>13.1</v>
      </c>
      <c r="N2373" s="92">
        <f t="shared" ca="1" si="185"/>
        <v>12.598527202405499</v>
      </c>
      <c r="O2373" s="92">
        <f t="shared" si="186"/>
        <v>0.30301022678441081</v>
      </c>
      <c r="P2373" s="92">
        <f t="shared" si="187"/>
        <v>12.650429385597972</v>
      </c>
      <c r="Q2373" s="92">
        <f t="shared" ca="1" si="188"/>
        <v>0.99589719988069647</v>
      </c>
      <c r="R2373" s="92">
        <f t="shared" ca="1" si="189"/>
        <v>13.046253318437124</v>
      </c>
    </row>
    <row r="2374" spans="1:18" x14ac:dyDescent="0.3">
      <c r="A2374" s="107">
        <v>40990.256944444445</v>
      </c>
      <c r="B2374" s="92">
        <v>15.11</v>
      </c>
      <c r="C2374" s="92">
        <v>14.95</v>
      </c>
      <c r="D2374" s="92">
        <v>14.65</v>
      </c>
      <c r="E2374" s="92">
        <v>14.39</v>
      </c>
      <c r="F2374" s="92">
        <v>14.13</v>
      </c>
      <c r="G2374" s="92">
        <v>13.77</v>
      </c>
      <c r="H2374" s="92">
        <v>13.34</v>
      </c>
      <c r="I2374" s="92">
        <v>12.9</v>
      </c>
      <c r="J2374" s="92">
        <v>12.4</v>
      </c>
      <c r="K2374" s="92">
        <v>11.56</v>
      </c>
      <c r="L2374" s="92">
        <v>13.94</v>
      </c>
      <c r="N2374" s="92">
        <f t="shared" ca="1" si="185"/>
        <v>13.574199802446683</v>
      </c>
      <c r="O2374" s="92">
        <f t="shared" si="186"/>
        <v>0.29317273204246713</v>
      </c>
      <c r="P2374" s="92">
        <f t="shared" si="187"/>
        <v>13.707551810605045</v>
      </c>
      <c r="Q2374" s="92">
        <f t="shared" ca="1" si="188"/>
        <v>0.99027163931233941</v>
      </c>
      <c r="R2374" s="92">
        <f t="shared" ca="1" si="189"/>
        <v>13.804386652014012</v>
      </c>
    </row>
    <row r="2375" spans="1:18" x14ac:dyDescent="0.3">
      <c r="A2375" s="107">
        <v>40990.263888888891</v>
      </c>
      <c r="B2375" s="92">
        <v>14.88</v>
      </c>
      <c r="C2375" s="92">
        <v>14.73</v>
      </c>
      <c r="D2375" s="92">
        <v>14.5</v>
      </c>
      <c r="E2375" s="92">
        <v>14.28</v>
      </c>
      <c r="F2375" s="92">
        <v>14.03</v>
      </c>
      <c r="G2375" s="92">
        <v>13.71</v>
      </c>
      <c r="H2375" s="92">
        <v>13.35</v>
      </c>
      <c r="I2375" s="92">
        <v>13.01</v>
      </c>
      <c r="J2375" s="92">
        <v>12.65</v>
      </c>
      <c r="K2375" s="92">
        <v>12.1</v>
      </c>
      <c r="L2375" s="92">
        <v>14.06</v>
      </c>
      <c r="N2375" s="92">
        <f t="shared" ca="1" si="185"/>
        <v>13.589363683461897</v>
      </c>
      <c r="O2375" s="92">
        <f t="shared" si="186"/>
        <v>0.24589434696604157</v>
      </c>
      <c r="P2375" s="92">
        <f t="shared" si="187"/>
        <v>13.657831614449098</v>
      </c>
      <c r="Q2375" s="92">
        <f t="shared" ca="1" si="188"/>
        <v>0.9949869105931306</v>
      </c>
      <c r="R2375" s="92">
        <f t="shared" ca="1" si="189"/>
        <v>13.989515962939416</v>
      </c>
    </row>
    <row r="2376" spans="1:18" x14ac:dyDescent="0.3">
      <c r="A2376" s="107">
        <v>40990.270833333336</v>
      </c>
      <c r="B2376" s="92">
        <v>15.64</v>
      </c>
      <c r="C2376" s="92">
        <v>15.5</v>
      </c>
      <c r="D2376" s="92">
        <v>15.25</v>
      </c>
      <c r="E2376" s="92">
        <v>14.98</v>
      </c>
      <c r="F2376" s="92">
        <v>14.74</v>
      </c>
      <c r="G2376" s="92">
        <v>14.51</v>
      </c>
      <c r="H2376" s="92">
        <v>14.32</v>
      </c>
      <c r="I2376" s="92">
        <v>14.14</v>
      </c>
      <c r="J2376" s="92">
        <v>13.91</v>
      </c>
      <c r="K2376" s="92">
        <v>13.4</v>
      </c>
      <c r="L2376" s="92">
        <v>14.41</v>
      </c>
      <c r="N2376" s="92">
        <f t="shared" ca="1" si="185"/>
        <v>14.510666305289069</v>
      </c>
      <c r="O2376" s="92">
        <f t="shared" si="186"/>
        <v>0.12180453505369125</v>
      </c>
      <c r="P2376" s="92">
        <f t="shared" si="187"/>
        <v>14.482624009472415</v>
      </c>
      <c r="Q2376" s="92">
        <f t="shared" ca="1" si="188"/>
        <v>1.0019362717556095</v>
      </c>
      <c r="R2376" s="92">
        <f t="shared" ca="1" si="189"/>
        <v>14.437901675998333</v>
      </c>
    </row>
    <row r="2377" spans="1:18" x14ac:dyDescent="0.3">
      <c r="A2377" s="107">
        <v>40990.277777777781</v>
      </c>
      <c r="B2377" s="92">
        <v>15.11</v>
      </c>
      <c r="C2377" s="92">
        <v>14.96</v>
      </c>
      <c r="D2377" s="92">
        <v>14.69</v>
      </c>
      <c r="E2377" s="92">
        <v>14.4</v>
      </c>
      <c r="F2377" s="92">
        <v>14.03</v>
      </c>
      <c r="G2377" s="92">
        <v>13.68</v>
      </c>
      <c r="H2377" s="92">
        <v>13.45</v>
      </c>
      <c r="I2377" s="92">
        <v>13.18</v>
      </c>
      <c r="J2377" s="92">
        <v>12.85</v>
      </c>
      <c r="K2377" s="92">
        <v>12.46</v>
      </c>
      <c r="L2377" s="92">
        <v>13.79</v>
      </c>
      <c r="N2377" s="92">
        <f t="shared" ca="1" si="185"/>
        <v>13.710754276681275</v>
      </c>
      <c r="O2377" s="92">
        <f t="shared" si="186"/>
        <v>0.15668833264259505</v>
      </c>
      <c r="P2377" s="92">
        <f t="shared" si="187"/>
        <v>13.646807166538377</v>
      </c>
      <c r="Q2377" s="92">
        <f t="shared" ca="1" si="188"/>
        <v>1.0046858660317042</v>
      </c>
      <c r="R2377" s="92">
        <f t="shared" ca="1" si="189"/>
        <v>13.8546180925772</v>
      </c>
    </row>
    <row r="2378" spans="1:18" x14ac:dyDescent="0.3">
      <c r="A2378" s="107">
        <v>40990.284722222219</v>
      </c>
      <c r="B2378" s="92">
        <v>14.74</v>
      </c>
      <c r="C2378" s="92">
        <v>14.62</v>
      </c>
      <c r="D2378" s="92">
        <v>14.37</v>
      </c>
      <c r="E2378" s="92">
        <v>14.16</v>
      </c>
      <c r="F2378" s="92">
        <v>13.95</v>
      </c>
      <c r="G2378" s="92">
        <v>13.74</v>
      </c>
      <c r="H2378" s="92">
        <v>13.43</v>
      </c>
      <c r="I2378" s="92">
        <v>13.04</v>
      </c>
      <c r="J2378" s="92">
        <v>12.7</v>
      </c>
      <c r="K2378" s="92">
        <v>12.31</v>
      </c>
      <c r="L2378" s="92">
        <v>13.52</v>
      </c>
      <c r="N2378" s="92">
        <f t="shared" ca="1" si="185"/>
        <v>13.581968101936342</v>
      </c>
      <c r="O2378" s="92">
        <f t="shared" si="186"/>
        <v>0.21088180689074776</v>
      </c>
      <c r="P2378" s="92">
        <f t="shared" si="187"/>
        <v>13.69514973110326</v>
      </c>
      <c r="Q2378" s="92">
        <f t="shared" ca="1" si="188"/>
        <v>0.99173564134827452</v>
      </c>
      <c r="R2378" s="92">
        <f t="shared" ca="1" si="189"/>
        <v>13.408265871028672</v>
      </c>
    </row>
    <row r="2379" spans="1:18" x14ac:dyDescent="0.3">
      <c r="A2379" s="107">
        <v>40990.319444444445</v>
      </c>
      <c r="B2379" s="92">
        <v>13.2</v>
      </c>
      <c r="C2379" s="92">
        <v>13.15</v>
      </c>
      <c r="D2379" s="92">
        <v>13.11</v>
      </c>
      <c r="E2379" s="92">
        <v>12.92</v>
      </c>
      <c r="F2379" s="92">
        <v>12.7</v>
      </c>
      <c r="G2379" s="92">
        <v>12.51</v>
      </c>
      <c r="H2379" s="92">
        <v>12.26</v>
      </c>
      <c r="I2379" s="92">
        <v>11.99</v>
      </c>
      <c r="J2379" s="92">
        <v>11.71</v>
      </c>
      <c r="K2379" s="92">
        <v>11.01</v>
      </c>
      <c r="L2379" s="92">
        <v>11.98</v>
      </c>
      <c r="N2379" s="92">
        <f t="shared" ca="1" si="185"/>
        <v>12.392838732525492</v>
      </c>
      <c r="O2379" s="92">
        <f t="shared" si="186"/>
        <v>0.1865421429099334</v>
      </c>
      <c r="P2379" s="92">
        <f t="shared" si="187"/>
        <v>12.473871046879426</v>
      </c>
      <c r="Q2379" s="92">
        <f t="shared" ca="1" si="188"/>
        <v>0.99350383581412727</v>
      </c>
      <c r="R2379" s="92">
        <f t="shared" ca="1" si="189"/>
        <v>11.902175953053245</v>
      </c>
    </row>
    <row r="2380" spans="1:18" x14ac:dyDescent="0.3">
      <c r="A2380" s="107">
        <v>40990.326388888891</v>
      </c>
      <c r="B2380" s="92">
        <v>12.77</v>
      </c>
      <c r="C2380" s="92">
        <v>12.7</v>
      </c>
      <c r="D2380" s="92">
        <v>12.53</v>
      </c>
      <c r="E2380" s="92">
        <v>12.3</v>
      </c>
      <c r="F2380" s="92">
        <v>12.11</v>
      </c>
      <c r="G2380" s="92">
        <v>11.9</v>
      </c>
      <c r="H2380" s="92">
        <v>11.6</v>
      </c>
      <c r="I2380" s="92">
        <v>11.2</v>
      </c>
      <c r="J2380" s="92">
        <v>10.83</v>
      </c>
      <c r="K2380" s="92">
        <v>10.39</v>
      </c>
      <c r="L2380" s="92">
        <v>12.11</v>
      </c>
      <c r="N2380" s="92">
        <f t="shared" ca="1" si="185"/>
        <v>11.728946615618998</v>
      </c>
      <c r="O2380" s="92">
        <f t="shared" si="186"/>
        <v>0.23595283429573966</v>
      </c>
      <c r="P2380" s="92">
        <f t="shared" si="187"/>
        <v>11.856546275498147</v>
      </c>
      <c r="Q2380" s="92">
        <f t="shared" ca="1" si="188"/>
        <v>0.98923804142334126</v>
      </c>
      <c r="R2380" s="92">
        <f t="shared" ca="1" si="189"/>
        <v>11.979672681636663</v>
      </c>
    </row>
    <row r="2381" spans="1:18" x14ac:dyDescent="0.3">
      <c r="A2381" s="107">
        <v>40990.333333333336</v>
      </c>
      <c r="B2381" s="92">
        <v>13.33</v>
      </c>
      <c r="C2381" s="92">
        <v>13.18</v>
      </c>
      <c r="D2381" s="92">
        <v>12.85</v>
      </c>
      <c r="E2381" s="92">
        <v>12.57</v>
      </c>
      <c r="F2381" s="92">
        <v>12.33</v>
      </c>
      <c r="G2381" s="92">
        <v>12.05</v>
      </c>
      <c r="H2381" s="92">
        <v>11.77</v>
      </c>
      <c r="I2381" s="92">
        <v>11.52</v>
      </c>
      <c r="J2381" s="92">
        <v>11.31</v>
      </c>
      <c r="K2381" s="92">
        <v>10.98</v>
      </c>
      <c r="L2381" s="92">
        <v>11.96</v>
      </c>
      <c r="N2381" s="92">
        <f t="shared" ca="1" si="185"/>
        <v>12.027045722384331</v>
      </c>
      <c r="O2381" s="92">
        <f t="shared" si="186"/>
        <v>0.21726235890477805</v>
      </c>
      <c r="P2381" s="92">
        <f t="shared" si="187"/>
        <v>12.009478149275759</v>
      </c>
      <c r="Q2381" s="92">
        <f t="shared" ca="1" si="188"/>
        <v>1.0014628090321835</v>
      </c>
      <c r="R2381" s="92">
        <f t="shared" ca="1" si="189"/>
        <v>11.977495196024917</v>
      </c>
    </row>
    <row r="2382" spans="1:18" x14ac:dyDescent="0.3">
      <c r="A2382" s="107">
        <v>40990.340277777781</v>
      </c>
      <c r="B2382" s="92">
        <v>12.88</v>
      </c>
      <c r="C2382" s="92">
        <v>12.8</v>
      </c>
      <c r="D2382" s="92">
        <v>12.66</v>
      </c>
      <c r="E2382" s="92">
        <v>12.55</v>
      </c>
      <c r="F2382" s="92">
        <v>12.4</v>
      </c>
      <c r="G2382" s="92">
        <v>12.28</v>
      </c>
      <c r="H2382" s="92">
        <v>12.15</v>
      </c>
      <c r="I2382" s="92">
        <v>11.99</v>
      </c>
      <c r="J2382" s="92">
        <v>11.71</v>
      </c>
      <c r="K2382" s="92">
        <v>11.16</v>
      </c>
      <c r="L2382" s="92">
        <v>11.93</v>
      </c>
      <c r="N2382" s="92">
        <f t="shared" ca="1" si="185"/>
        <v>12.204341082041578</v>
      </c>
      <c r="O2382" s="92">
        <f t="shared" si="186"/>
        <v>9.8349509147320088E-2</v>
      </c>
      <c r="P2382" s="92">
        <f t="shared" si="187"/>
        <v>12.261289367100002</v>
      </c>
      <c r="Q2382" s="92">
        <f t="shared" ca="1" si="188"/>
        <v>0.99535544074090365</v>
      </c>
      <c r="R2382" s="92">
        <f t="shared" ca="1" si="189"/>
        <v>11.87459040803898</v>
      </c>
    </row>
    <row r="2383" spans="1:18" x14ac:dyDescent="0.3">
      <c r="A2383" s="107">
        <v>40990.347222222219</v>
      </c>
      <c r="B2383" s="92">
        <v>12.68</v>
      </c>
      <c r="C2383" s="92">
        <v>12.67</v>
      </c>
      <c r="D2383" s="92">
        <v>12.54</v>
      </c>
      <c r="E2383" s="92">
        <v>12.34</v>
      </c>
      <c r="F2383" s="92">
        <v>12.13</v>
      </c>
      <c r="G2383" s="92">
        <v>11.87</v>
      </c>
      <c r="H2383" s="92">
        <v>11.64</v>
      </c>
      <c r="I2383" s="92">
        <v>11.51</v>
      </c>
      <c r="J2383" s="92">
        <v>11.38</v>
      </c>
      <c r="K2383" s="92">
        <v>10.97</v>
      </c>
      <c r="L2383" s="92">
        <v>11.89</v>
      </c>
      <c r="N2383" s="92">
        <f t="shared" ca="1" si="185"/>
        <v>11.879765937016279</v>
      </c>
      <c r="O2383" s="92">
        <f t="shared" si="186"/>
        <v>0.18081617371179937</v>
      </c>
      <c r="P2383" s="92">
        <f t="shared" si="187"/>
        <v>11.83677015093798</v>
      </c>
      <c r="Q2383" s="92">
        <f t="shared" ca="1" si="188"/>
        <v>1.003632391736093</v>
      </c>
      <c r="R2383" s="92">
        <f t="shared" ca="1" si="189"/>
        <v>11.933189137742145</v>
      </c>
    </row>
    <row r="2384" spans="1:18" x14ac:dyDescent="0.3">
      <c r="A2384" s="107">
        <v>40990.354166666664</v>
      </c>
      <c r="B2384" s="92">
        <v>12.33</v>
      </c>
      <c r="C2384" s="92">
        <v>12.23</v>
      </c>
      <c r="D2384" s="92">
        <v>12.01</v>
      </c>
      <c r="E2384" s="92">
        <v>11.85</v>
      </c>
      <c r="F2384" s="92">
        <v>11.65</v>
      </c>
      <c r="G2384" s="92">
        <v>11.43</v>
      </c>
      <c r="H2384" s="92">
        <v>11.22</v>
      </c>
      <c r="I2384" s="92">
        <v>10.94</v>
      </c>
      <c r="J2384" s="92">
        <v>10.68</v>
      </c>
      <c r="K2384" s="92">
        <v>10.31</v>
      </c>
      <c r="L2384" s="92">
        <v>11.38</v>
      </c>
      <c r="N2384" s="92">
        <f t="shared" ca="1" si="185"/>
        <v>11.359566506386804</v>
      </c>
      <c r="O2384" s="92">
        <f t="shared" si="186"/>
        <v>0.17136090421381864</v>
      </c>
      <c r="P2384" s="92">
        <f t="shared" si="187"/>
        <v>11.399672949890377</v>
      </c>
      <c r="Q2384" s="92">
        <f t="shared" ca="1" si="188"/>
        <v>0.99648178998819792</v>
      </c>
      <c r="R2384" s="92">
        <f t="shared" ca="1" si="189"/>
        <v>11.339962770065693</v>
      </c>
    </row>
    <row r="2385" spans="1:18" x14ac:dyDescent="0.3">
      <c r="A2385" s="107">
        <v>40990.361111111109</v>
      </c>
      <c r="B2385" s="92">
        <v>14.6</v>
      </c>
      <c r="C2385" s="92">
        <v>14.55</v>
      </c>
      <c r="D2385" s="92">
        <v>14.44</v>
      </c>
      <c r="E2385" s="92">
        <v>14.37</v>
      </c>
      <c r="F2385" s="92">
        <v>14.27</v>
      </c>
      <c r="G2385" s="92">
        <v>14.07</v>
      </c>
      <c r="H2385" s="92">
        <v>13.83</v>
      </c>
      <c r="I2385" s="92">
        <v>13.6</v>
      </c>
      <c r="J2385" s="92">
        <v>13.38</v>
      </c>
      <c r="K2385" s="92">
        <v>13.06</v>
      </c>
      <c r="L2385" s="92">
        <v>13.48</v>
      </c>
      <c r="N2385" s="92">
        <f t="shared" ca="1" si="185"/>
        <v>13.957633751903566</v>
      </c>
      <c r="O2385" s="92">
        <f t="shared" si="186"/>
        <v>0.15898859192983619</v>
      </c>
      <c r="P2385" s="92">
        <f t="shared" si="187"/>
        <v>14.035360318528674</v>
      </c>
      <c r="Q2385" s="92">
        <f t="shared" ca="1" si="188"/>
        <v>0.99446208968910488</v>
      </c>
      <c r="R2385" s="92">
        <f t="shared" ca="1" si="189"/>
        <v>13.405348969009134</v>
      </c>
    </row>
    <row r="2386" spans="1:18" x14ac:dyDescent="0.3">
      <c r="A2386" s="107">
        <v>40990.395833333336</v>
      </c>
      <c r="B2386" s="92">
        <v>12.84</v>
      </c>
      <c r="C2386" s="92">
        <v>12.62</v>
      </c>
      <c r="D2386" s="92">
        <v>12.46</v>
      </c>
      <c r="E2386" s="92">
        <v>12.34</v>
      </c>
      <c r="F2386" s="92">
        <v>12.36</v>
      </c>
      <c r="G2386" s="92">
        <v>12.1</v>
      </c>
      <c r="H2386" s="92">
        <v>11.88</v>
      </c>
      <c r="I2386" s="92">
        <v>11.57</v>
      </c>
      <c r="J2386" s="92">
        <v>11.38</v>
      </c>
      <c r="K2386" s="92">
        <v>10.88</v>
      </c>
      <c r="L2386" s="92">
        <v>11.96</v>
      </c>
      <c r="N2386" s="92">
        <f t="shared" ca="1" si="185"/>
        <v>11.969491432621384</v>
      </c>
      <c r="O2386" s="92">
        <f t="shared" si="186"/>
        <v>0.16956409612711751</v>
      </c>
      <c r="P2386" s="92">
        <f t="shared" si="187"/>
        <v>12.068231441475181</v>
      </c>
      <c r="Q2386" s="92">
        <f t="shared" ca="1" si="188"/>
        <v>0.99181818733485216</v>
      </c>
      <c r="R2386" s="92">
        <f t="shared" ca="1" si="189"/>
        <v>11.862145520524832</v>
      </c>
    </row>
    <row r="2387" spans="1:18" x14ac:dyDescent="0.3">
      <c r="A2387" s="107">
        <v>40990.756944444445</v>
      </c>
      <c r="B2387" s="92">
        <v>12.13</v>
      </c>
      <c r="C2387" s="92">
        <v>11.79</v>
      </c>
      <c r="D2387" s="92">
        <v>11.44</v>
      </c>
      <c r="E2387" s="92">
        <v>11.09</v>
      </c>
      <c r="F2387" s="92">
        <v>10.8</v>
      </c>
      <c r="G2387" s="92">
        <v>10.41</v>
      </c>
      <c r="H2387" s="92">
        <v>10.050000000000001</v>
      </c>
      <c r="I2387" s="92">
        <v>9.75</v>
      </c>
      <c r="J2387" s="92">
        <v>9.58</v>
      </c>
      <c r="K2387" s="92">
        <v>9.6</v>
      </c>
      <c r="L2387" s="92">
        <v>10.64</v>
      </c>
      <c r="N2387" s="92">
        <f t="shared" ca="1" si="185"/>
        <v>10.430793584803375</v>
      </c>
      <c r="O2387" s="92">
        <f t="shared" si="186"/>
        <v>0.32522948240555555</v>
      </c>
      <c r="P2387" s="92">
        <f t="shared" si="187"/>
        <v>10.357640542857533</v>
      </c>
      <c r="Q2387" s="92">
        <f t="shared" ca="1" si="188"/>
        <v>1.0070627129454002</v>
      </c>
      <c r="R2387" s="92">
        <f t="shared" ca="1" si="189"/>
        <v>10.715147265739059</v>
      </c>
    </row>
    <row r="2388" spans="1:18" x14ac:dyDescent="0.3">
      <c r="A2388" s="107">
        <v>40990.763888888891</v>
      </c>
      <c r="B2388" s="92">
        <v>12.32</v>
      </c>
      <c r="C2388" s="92">
        <v>12.06</v>
      </c>
      <c r="D2388" s="92">
        <v>11.74</v>
      </c>
      <c r="E2388" s="92">
        <v>11.56</v>
      </c>
      <c r="F2388" s="92">
        <v>11.36</v>
      </c>
      <c r="G2388" s="92">
        <v>11.09</v>
      </c>
      <c r="H2388" s="92">
        <v>10.93</v>
      </c>
      <c r="I2388" s="92">
        <v>10.78</v>
      </c>
      <c r="J2388" s="92">
        <v>10.67</v>
      </c>
      <c r="K2388" s="92">
        <v>10.53</v>
      </c>
      <c r="L2388" s="92">
        <v>11.48</v>
      </c>
      <c r="N2388" s="92">
        <f t="shared" ca="1" si="185"/>
        <v>11.150278979099742</v>
      </c>
      <c r="O2388" s="92">
        <f t="shared" si="186"/>
        <v>0.13429459177554445</v>
      </c>
      <c r="P2388" s="92">
        <f t="shared" si="187"/>
        <v>11.066933218359564</v>
      </c>
      <c r="Q2388" s="92">
        <f t="shared" ca="1" si="188"/>
        <v>1.0075310620472446</v>
      </c>
      <c r="R2388" s="92">
        <f t="shared" ca="1" si="189"/>
        <v>11.566456592302369</v>
      </c>
    </row>
    <row r="2389" spans="1:18" x14ac:dyDescent="0.3">
      <c r="A2389" s="107">
        <v>40990.770833333336</v>
      </c>
      <c r="B2389" s="92">
        <v>11.68</v>
      </c>
      <c r="C2389" s="92">
        <v>11.42</v>
      </c>
      <c r="D2389" s="92">
        <v>10.92</v>
      </c>
      <c r="E2389" s="92">
        <v>10.55</v>
      </c>
      <c r="F2389" s="92">
        <v>10.39</v>
      </c>
      <c r="G2389" s="92">
        <v>10.27</v>
      </c>
      <c r="H2389" s="92">
        <v>10.19</v>
      </c>
      <c r="I2389" s="92">
        <v>10.11</v>
      </c>
      <c r="J2389" s="92">
        <v>10</v>
      </c>
      <c r="K2389" s="92">
        <v>9.84</v>
      </c>
      <c r="L2389" s="92">
        <v>10.64</v>
      </c>
      <c r="N2389" s="92">
        <f t="shared" ca="1" si="185"/>
        <v>10.351730145067734</v>
      </c>
      <c r="O2389" s="92">
        <f t="shared" si="186"/>
        <v>7.2266127509151179E-2</v>
      </c>
      <c r="P2389" s="92">
        <f t="shared" si="187"/>
        <v>10.258499653213564</v>
      </c>
      <c r="Q2389" s="92">
        <f t="shared" ca="1" si="188"/>
        <v>1.0090881215582987</v>
      </c>
      <c r="R2389" s="92">
        <f t="shared" ca="1" si="189"/>
        <v>10.736697613380299</v>
      </c>
    </row>
    <row r="2390" spans="1:18" x14ac:dyDescent="0.3">
      <c r="A2390" s="107">
        <v>40990.777777777781</v>
      </c>
      <c r="B2390" s="92">
        <v>12.55</v>
      </c>
      <c r="C2390" s="92">
        <v>12.39</v>
      </c>
      <c r="D2390" s="92">
        <v>11.9</v>
      </c>
      <c r="E2390" s="92">
        <v>11.49</v>
      </c>
      <c r="F2390" s="92">
        <v>11.33</v>
      </c>
      <c r="G2390" s="92">
        <v>11.18</v>
      </c>
      <c r="H2390" s="92">
        <v>11.02</v>
      </c>
      <c r="I2390" s="92">
        <v>10.8</v>
      </c>
      <c r="J2390" s="92">
        <v>10.58</v>
      </c>
      <c r="K2390" s="92">
        <v>10.3</v>
      </c>
      <c r="L2390" s="92">
        <v>10.96</v>
      </c>
      <c r="N2390" s="92">
        <f t="shared" ca="1" si="185"/>
        <v>11.173300875705914</v>
      </c>
      <c r="O2390" s="92">
        <f t="shared" si="186"/>
        <v>0.1332056788443686</v>
      </c>
      <c r="P2390" s="92">
        <f t="shared" si="187"/>
        <v>11.156934379443491</v>
      </c>
      <c r="Q2390" s="92">
        <f t="shared" ca="1" si="188"/>
        <v>1.0014669348860363</v>
      </c>
      <c r="R2390" s="92">
        <f t="shared" ca="1" si="189"/>
        <v>10.976077606350959</v>
      </c>
    </row>
    <row r="2391" spans="1:18" x14ac:dyDescent="0.3">
      <c r="A2391" s="107">
        <v>40990.784722222219</v>
      </c>
      <c r="B2391" s="92">
        <v>11.94</v>
      </c>
      <c r="C2391" s="92">
        <v>11.87</v>
      </c>
      <c r="D2391" s="92">
        <v>11.7</v>
      </c>
      <c r="E2391" s="92">
        <v>11.43</v>
      </c>
      <c r="F2391" s="92">
        <v>11.18</v>
      </c>
      <c r="G2391" s="92">
        <v>10.98</v>
      </c>
      <c r="H2391" s="92">
        <v>10.82</v>
      </c>
      <c r="I2391" s="92">
        <v>10.76</v>
      </c>
      <c r="J2391" s="92">
        <v>10.69</v>
      </c>
      <c r="K2391" s="92">
        <v>10.46</v>
      </c>
      <c r="L2391" s="92">
        <v>11.04</v>
      </c>
      <c r="N2391" s="92">
        <f t="shared" ca="1" si="185"/>
        <v>11.062159617526737</v>
      </c>
      <c r="O2391" s="92">
        <f t="shared" si="186"/>
        <v>0.13564990672706634</v>
      </c>
      <c r="P2391" s="92">
        <f t="shared" si="187"/>
        <v>10.956931773171892</v>
      </c>
      <c r="Q2391" s="92">
        <f t="shared" ca="1" si="188"/>
        <v>1.0096037692424531</v>
      </c>
      <c r="R2391" s="92">
        <f t="shared" ca="1" si="189"/>
        <v>11.146025612436681</v>
      </c>
    </row>
    <row r="2392" spans="1:18" x14ac:dyDescent="0.3">
      <c r="A2392" s="107">
        <v>40990.791666666664</v>
      </c>
      <c r="B2392" s="92">
        <v>12.03</v>
      </c>
      <c r="C2392" s="92">
        <v>11.88</v>
      </c>
      <c r="D2392" s="92">
        <v>11.78</v>
      </c>
      <c r="E2392" s="92">
        <v>11.54</v>
      </c>
      <c r="F2392" s="92">
        <v>11.28</v>
      </c>
      <c r="G2392" s="92">
        <v>11.02</v>
      </c>
      <c r="H2392" s="92">
        <v>10.8</v>
      </c>
      <c r="I2392" s="92">
        <v>10.57</v>
      </c>
      <c r="J2392" s="92">
        <v>10.41</v>
      </c>
      <c r="K2392" s="92">
        <v>10.19</v>
      </c>
      <c r="L2392" s="92">
        <v>10.88</v>
      </c>
      <c r="N2392" s="92">
        <f t="shared" ca="1" si="185"/>
        <v>11.02555029028801</v>
      </c>
      <c r="O2392" s="92">
        <f t="shared" si="186"/>
        <v>0.18635062928224091</v>
      </c>
      <c r="P2392" s="92">
        <f t="shared" si="187"/>
        <v>10.988206802415974</v>
      </c>
      <c r="Q2392" s="92">
        <f t="shared" ca="1" si="188"/>
        <v>1.0033985061023629</v>
      </c>
      <c r="R2392" s="92">
        <f t="shared" ca="1" si="189"/>
        <v>10.916975746393708</v>
      </c>
    </row>
    <row r="2393" spans="1:18" x14ac:dyDescent="0.3">
      <c r="A2393" s="107">
        <v>40990.798611111109</v>
      </c>
      <c r="B2393" s="92">
        <v>12.15</v>
      </c>
      <c r="C2393" s="92">
        <v>11.95</v>
      </c>
      <c r="D2393" s="92">
        <v>11.76</v>
      </c>
      <c r="E2393" s="92">
        <v>11.52</v>
      </c>
      <c r="F2393" s="92">
        <v>11.34</v>
      </c>
      <c r="G2393" s="92">
        <v>11.06</v>
      </c>
      <c r="H2393" s="92">
        <v>10.73</v>
      </c>
      <c r="I2393" s="92">
        <v>10.44</v>
      </c>
      <c r="J2393" s="92">
        <v>10.28</v>
      </c>
      <c r="K2393" s="92">
        <v>10.119999999999999</v>
      </c>
      <c r="L2393" s="92">
        <v>10.71</v>
      </c>
      <c r="N2393" s="92">
        <f t="shared" ca="1" si="185"/>
        <v>10.991119867536213</v>
      </c>
      <c r="O2393" s="92">
        <f t="shared" si="186"/>
        <v>0.27992270612131237</v>
      </c>
      <c r="P2393" s="92">
        <f t="shared" si="187"/>
        <v>11.012103898296868</v>
      </c>
      <c r="Q2393" s="92">
        <f t="shared" ca="1" si="188"/>
        <v>0.99809445761187376</v>
      </c>
      <c r="R2393" s="92">
        <f t="shared" ca="1" si="189"/>
        <v>10.689591641023169</v>
      </c>
    </row>
    <row r="2394" spans="1:18" x14ac:dyDescent="0.3">
      <c r="A2394" s="107">
        <v>40990.805555555555</v>
      </c>
      <c r="B2394" s="92">
        <v>13.1</v>
      </c>
      <c r="C2394" s="92">
        <v>12.91</v>
      </c>
      <c r="D2394" s="92">
        <v>12.6</v>
      </c>
      <c r="E2394" s="92">
        <v>12.19</v>
      </c>
      <c r="F2394" s="92">
        <v>12.01</v>
      </c>
      <c r="G2394" s="92">
        <v>11.83</v>
      </c>
      <c r="H2394" s="92">
        <v>11.57</v>
      </c>
      <c r="I2394" s="92">
        <v>11.3</v>
      </c>
      <c r="J2394" s="92">
        <v>11.1</v>
      </c>
      <c r="K2394" s="92">
        <v>10.74</v>
      </c>
      <c r="L2394" s="92">
        <v>12</v>
      </c>
      <c r="N2394" s="92">
        <f t="shared" ca="1" si="185"/>
        <v>11.771230427213691</v>
      </c>
      <c r="O2394" s="92">
        <f t="shared" si="186"/>
        <v>0.20536365058595338</v>
      </c>
      <c r="P2394" s="92">
        <f t="shared" si="187"/>
        <v>11.792393224910359</v>
      </c>
      <c r="Q2394" s="92">
        <f t="shared" ca="1" si="188"/>
        <v>0.99820538568439499</v>
      </c>
      <c r="R2394" s="92">
        <f t="shared" ca="1" si="189"/>
        <v>11.978464628212739</v>
      </c>
    </row>
    <row r="2395" spans="1:18" x14ac:dyDescent="0.3">
      <c r="A2395" s="107">
        <v>40990.8125</v>
      </c>
      <c r="B2395" s="92">
        <v>13.57</v>
      </c>
      <c r="C2395" s="92">
        <v>13.38</v>
      </c>
      <c r="D2395" s="92">
        <v>12.92</v>
      </c>
      <c r="E2395" s="92">
        <v>12.5</v>
      </c>
      <c r="F2395" s="92">
        <v>12.09</v>
      </c>
      <c r="G2395" s="92">
        <v>11.81</v>
      </c>
      <c r="H2395" s="92">
        <v>11.53</v>
      </c>
      <c r="I2395" s="92">
        <v>11.22</v>
      </c>
      <c r="J2395" s="92">
        <v>11.08</v>
      </c>
      <c r="K2395" s="92">
        <v>10.86</v>
      </c>
      <c r="L2395" s="92">
        <v>11.56</v>
      </c>
      <c r="N2395" s="92">
        <f t="shared" ca="1" si="185"/>
        <v>11.86006497502837</v>
      </c>
      <c r="O2395" s="92">
        <f t="shared" si="186"/>
        <v>0.22173090382390345</v>
      </c>
      <c r="P2395" s="92">
        <f t="shared" si="187"/>
        <v>11.769469792785527</v>
      </c>
      <c r="Q2395" s="92">
        <f t="shared" ca="1" si="188"/>
        <v>1.0076974735343114</v>
      </c>
      <c r="R2395" s="92">
        <f t="shared" ca="1" si="189"/>
        <v>11.648982794056639</v>
      </c>
    </row>
    <row r="2396" spans="1:18" x14ac:dyDescent="0.3">
      <c r="A2396" s="107">
        <v>40990.861111111109</v>
      </c>
      <c r="B2396" s="92">
        <v>13.5</v>
      </c>
      <c r="C2396" s="92">
        <v>13.39</v>
      </c>
      <c r="D2396" s="92">
        <v>13.1</v>
      </c>
      <c r="E2396" s="92">
        <v>12.98</v>
      </c>
      <c r="F2396" s="92">
        <v>12.87</v>
      </c>
      <c r="G2396" s="92">
        <v>12.69</v>
      </c>
      <c r="H2396" s="92">
        <v>12.63</v>
      </c>
      <c r="I2396" s="92">
        <v>12.49</v>
      </c>
      <c r="J2396" s="92">
        <v>12.24</v>
      </c>
      <c r="K2396" s="92">
        <v>12.03</v>
      </c>
      <c r="L2396" s="92">
        <v>13.03</v>
      </c>
      <c r="N2396" s="92">
        <f t="shared" ca="1" si="185"/>
        <v>12.69759605943503</v>
      </c>
      <c r="O2396" s="92">
        <f t="shared" si="186"/>
        <v>4.3796214492411362E-2</v>
      </c>
      <c r="P2396" s="92">
        <f t="shared" si="187"/>
        <v>12.681386101678477</v>
      </c>
      <c r="Q2396" s="92">
        <f t="shared" ca="1" si="188"/>
        <v>1.0012782481052609</v>
      </c>
      <c r="R2396" s="92">
        <f t="shared" ca="1" si="189"/>
        <v>13.046655572811549</v>
      </c>
    </row>
    <row r="2397" spans="1:18" x14ac:dyDescent="0.3">
      <c r="A2397" s="107">
        <v>40990.868055555555</v>
      </c>
      <c r="B2397" s="92">
        <v>11.97</v>
      </c>
      <c r="C2397" s="92">
        <v>11.82</v>
      </c>
      <c r="D2397" s="92">
        <v>11.58</v>
      </c>
      <c r="E2397" s="92">
        <v>11.62</v>
      </c>
      <c r="F2397" s="92">
        <v>11.46</v>
      </c>
      <c r="G2397" s="92">
        <v>11.34</v>
      </c>
      <c r="H2397" s="92">
        <v>11.26</v>
      </c>
      <c r="I2397" s="92">
        <v>11.18</v>
      </c>
      <c r="J2397" s="92">
        <v>11.03</v>
      </c>
      <c r="K2397" s="92">
        <v>10.55</v>
      </c>
      <c r="L2397" s="92">
        <v>11.55</v>
      </c>
      <c r="N2397" s="92">
        <f t="shared" ca="1" si="185"/>
        <v>11.324593334937372</v>
      </c>
      <c r="O2397" s="92">
        <f t="shared" si="186"/>
        <v>6.5423168556876465E-2</v>
      </c>
      <c r="P2397" s="92">
        <f t="shared" si="187"/>
        <v>11.328503295406238</v>
      </c>
      <c r="Q2397" s="92">
        <f t="shared" ca="1" si="188"/>
        <v>0.99965485639480278</v>
      </c>
      <c r="R2397" s="92">
        <f t="shared" ca="1" si="189"/>
        <v>11.546013591359973</v>
      </c>
    </row>
    <row r="2398" spans="1:18" x14ac:dyDescent="0.3">
      <c r="A2398" s="107">
        <v>40990.875</v>
      </c>
      <c r="B2398" s="92">
        <v>10.99</v>
      </c>
      <c r="C2398" s="92">
        <v>10.79</v>
      </c>
      <c r="D2398" s="92">
        <v>10.52</v>
      </c>
      <c r="E2398" s="92">
        <v>10.37</v>
      </c>
      <c r="F2398" s="92">
        <v>10.26</v>
      </c>
      <c r="G2398" s="92">
        <v>10.11</v>
      </c>
      <c r="H2398" s="92">
        <v>9.91</v>
      </c>
      <c r="I2398" s="92">
        <v>9.75</v>
      </c>
      <c r="J2398" s="92">
        <v>9.65</v>
      </c>
      <c r="K2398" s="92">
        <v>9.3000000000000007</v>
      </c>
      <c r="L2398" s="92">
        <v>10.48</v>
      </c>
      <c r="N2398" s="92">
        <f t="shared" ca="1" si="185"/>
        <v>10.059731893767646</v>
      </c>
      <c r="O2398" s="92">
        <f t="shared" si="186"/>
        <v>0.18464118675036126</v>
      </c>
      <c r="P2398" s="92">
        <f t="shared" si="187"/>
        <v>10.08109937454183</v>
      </c>
      <c r="Q2398" s="92">
        <f t="shared" ca="1" si="188"/>
        <v>0.99788044141017551</v>
      </c>
      <c r="R2398" s="92">
        <f t="shared" ca="1" si="189"/>
        <v>10.457787025978639</v>
      </c>
    </row>
    <row r="2399" spans="1:18" x14ac:dyDescent="0.3">
      <c r="A2399" s="107">
        <v>40990.881944444445</v>
      </c>
      <c r="B2399" s="92">
        <v>9.7899999999999991</v>
      </c>
      <c r="C2399" s="92">
        <v>9.68</v>
      </c>
      <c r="D2399" s="92">
        <v>9.42</v>
      </c>
      <c r="E2399" s="92">
        <v>9.32</v>
      </c>
      <c r="F2399" s="92">
        <v>9.18</v>
      </c>
      <c r="G2399" s="92">
        <v>8.98</v>
      </c>
      <c r="H2399" s="92">
        <v>8.89</v>
      </c>
      <c r="I2399" s="92">
        <v>8.74</v>
      </c>
      <c r="J2399" s="92">
        <v>8.59</v>
      </c>
      <c r="K2399" s="92">
        <v>8.25</v>
      </c>
      <c r="L2399" s="92">
        <v>9.4</v>
      </c>
      <c r="N2399" s="92">
        <f t="shared" ca="1" si="185"/>
        <v>8.9944570847471006</v>
      </c>
      <c r="O2399" s="92">
        <f t="shared" si="186"/>
        <v>9.3082886236354842E-2</v>
      </c>
      <c r="P2399" s="92">
        <f t="shared" si="187"/>
        <v>8.9670496406664348</v>
      </c>
      <c r="Q2399" s="92">
        <f t="shared" ca="1" si="188"/>
        <v>1.0030564617325604</v>
      </c>
      <c r="R2399" s="92">
        <f t="shared" ca="1" si="189"/>
        <v>9.4287307402860669</v>
      </c>
    </row>
    <row r="2400" spans="1:18" x14ac:dyDescent="0.3">
      <c r="A2400" s="107">
        <v>40990.888888888891</v>
      </c>
      <c r="B2400" s="92">
        <v>10.71</v>
      </c>
      <c r="C2400" s="92">
        <v>10.65</v>
      </c>
      <c r="D2400" s="92">
        <v>10.45</v>
      </c>
      <c r="E2400" s="92">
        <v>10.28</v>
      </c>
      <c r="F2400" s="92">
        <v>10.119999999999999</v>
      </c>
      <c r="G2400" s="92">
        <v>9.99</v>
      </c>
      <c r="H2400" s="92">
        <v>9.84</v>
      </c>
      <c r="I2400" s="92">
        <v>9.66</v>
      </c>
      <c r="J2400" s="92">
        <v>9.52</v>
      </c>
      <c r="K2400" s="92">
        <v>9.24</v>
      </c>
      <c r="L2400" s="92">
        <v>10.53</v>
      </c>
      <c r="N2400" s="92">
        <f t="shared" ca="1" si="185"/>
        <v>9.9573697149565934</v>
      </c>
      <c r="O2400" s="92">
        <f t="shared" si="186"/>
        <v>0.1398057521761038</v>
      </c>
      <c r="P2400" s="92">
        <f t="shared" si="187"/>
        <v>9.968369382595208</v>
      </c>
      <c r="Q2400" s="92">
        <f t="shared" ca="1" si="188"/>
        <v>0.99889654293330865</v>
      </c>
      <c r="R2400" s="92">
        <f t="shared" ca="1" si="189"/>
        <v>10.51838059708774</v>
      </c>
    </row>
    <row r="2401" spans="1:18" x14ac:dyDescent="0.3">
      <c r="A2401" s="107">
        <v>40990.895833333336</v>
      </c>
      <c r="B2401" s="92">
        <v>10.85</v>
      </c>
      <c r="C2401" s="92">
        <v>10.72</v>
      </c>
      <c r="D2401" s="92">
        <v>10.49</v>
      </c>
      <c r="E2401" s="92">
        <v>10.29</v>
      </c>
      <c r="F2401" s="92">
        <v>10.050000000000001</v>
      </c>
      <c r="G2401" s="92">
        <v>9.83</v>
      </c>
      <c r="H2401" s="92">
        <v>9.65</v>
      </c>
      <c r="I2401" s="92">
        <v>9.39</v>
      </c>
      <c r="J2401" s="92">
        <v>9.18</v>
      </c>
      <c r="K2401" s="92">
        <v>8.9</v>
      </c>
      <c r="L2401" s="92">
        <v>10.130000000000001</v>
      </c>
      <c r="N2401" s="92">
        <f t="shared" ca="1" si="185"/>
        <v>9.810449750672035</v>
      </c>
      <c r="O2401" s="92">
        <f t="shared" si="186"/>
        <v>0.17078279838545832</v>
      </c>
      <c r="P2401" s="92">
        <f t="shared" si="187"/>
        <v>9.8040060797554904</v>
      </c>
      <c r="Q2401" s="92">
        <f t="shared" ca="1" si="188"/>
        <v>1.0006572487679144</v>
      </c>
      <c r="R2401" s="92">
        <f t="shared" ca="1" si="189"/>
        <v>10.136657930018973</v>
      </c>
    </row>
    <row r="2402" spans="1:18" x14ac:dyDescent="0.3">
      <c r="A2402" s="107">
        <v>40990.902777777781</v>
      </c>
      <c r="B2402" s="92">
        <v>11.24</v>
      </c>
      <c r="C2402" s="92">
        <v>11.15</v>
      </c>
      <c r="D2402" s="92">
        <v>11.07</v>
      </c>
      <c r="E2402" s="92">
        <v>11</v>
      </c>
      <c r="F2402" s="92">
        <v>10.85</v>
      </c>
      <c r="G2402" s="92">
        <v>10.64</v>
      </c>
      <c r="H2402" s="92">
        <v>10.45</v>
      </c>
      <c r="I2402" s="92">
        <v>10.210000000000001</v>
      </c>
      <c r="J2402" s="92">
        <v>9.9</v>
      </c>
      <c r="K2402" s="92">
        <v>9.43</v>
      </c>
      <c r="L2402" s="92">
        <v>10.79</v>
      </c>
      <c r="N2402" s="92">
        <f t="shared" ca="1" si="185"/>
        <v>10.538977706906405</v>
      </c>
      <c r="O2402" s="92">
        <f t="shared" si="186"/>
        <v>0.16650872034766068</v>
      </c>
      <c r="P2402" s="92">
        <f t="shared" si="187"/>
        <v>10.612567389757677</v>
      </c>
      <c r="Q2402" s="92">
        <f t="shared" ca="1" si="188"/>
        <v>0.9930657982985065</v>
      </c>
      <c r="R2402" s="92">
        <f t="shared" ca="1" si="189"/>
        <v>10.715179963640884</v>
      </c>
    </row>
    <row r="2403" spans="1:18" x14ac:dyDescent="0.3">
      <c r="A2403" s="107">
        <v>40990.909722222219</v>
      </c>
      <c r="B2403" s="92">
        <v>12.1</v>
      </c>
      <c r="C2403" s="92">
        <v>12.02</v>
      </c>
      <c r="D2403" s="92">
        <v>11.8</v>
      </c>
      <c r="E2403" s="92">
        <v>11.58</v>
      </c>
      <c r="F2403" s="92">
        <v>11.49</v>
      </c>
      <c r="G2403" s="92">
        <v>11.42</v>
      </c>
      <c r="H2403" s="92">
        <v>11.33</v>
      </c>
      <c r="I2403" s="92">
        <v>11.28</v>
      </c>
      <c r="J2403" s="92">
        <v>11.18</v>
      </c>
      <c r="K2403" s="92">
        <v>10.8</v>
      </c>
      <c r="L2403" s="92">
        <v>11.89</v>
      </c>
      <c r="N2403" s="92">
        <f t="shared" ca="1" si="185"/>
        <v>11.421905063629907</v>
      </c>
      <c r="O2403" s="92">
        <f t="shared" si="186"/>
        <v>7.3115858921538518E-2</v>
      </c>
      <c r="P2403" s="92">
        <f t="shared" si="187"/>
        <v>11.407061601007968</v>
      </c>
      <c r="Q2403" s="92">
        <f t="shared" ca="1" si="188"/>
        <v>1.0013012520788551</v>
      </c>
      <c r="R2403" s="92">
        <f t="shared" ca="1" si="189"/>
        <v>11.905471887217589</v>
      </c>
    </row>
    <row r="2404" spans="1:18" x14ac:dyDescent="0.3">
      <c r="A2404" s="107">
        <v>40990.916666666664</v>
      </c>
      <c r="B2404" s="92">
        <v>11.89</v>
      </c>
      <c r="C2404" s="92">
        <v>11.82</v>
      </c>
      <c r="D2404" s="92">
        <v>11.7</v>
      </c>
      <c r="E2404" s="92">
        <v>11.56</v>
      </c>
      <c r="F2404" s="92">
        <v>11.39</v>
      </c>
      <c r="G2404" s="92">
        <v>11.16</v>
      </c>
      <c r="H2404" s="92">
        <v>11</v>
      </c>
      <c r="I2404" s="92">
        <v>10.83</v>
      </c>
      <c r="J2404" s="92">
        <v>10.53</v>
      </c>
      <c r="K2404" s="92">
        <v>9.94</v>
      </c>
      <c r="L2404" s="92">
        <v>11.39</v>
      </c>
      <c r="N2404" s="92">
        <f t="shared" ca="1" si="185"/>
        <v>11.115800565242941</v>
      </c>
      <c r="O2404" s="92">
        <f t="shared" si="186"/>
        <v>0.13344613065729197</v>
      </c>
      <c r="P2404" s="92">
        <f t="shared" si="187"/>
        <v>11.136934123057786</v>
      </c>
      <c r="Q2404" s="92">
        <f t="shared" ca="1" si="188"/>
        <v>0.99810238997722978</v>
      </c>
      <c r="R2404" s="92">
        <f t="shared" ca="1" si="189"/>
        <v>11.368386221840648</v>
      </c>
    </row>
    <row r="2405" spans="1:18" x14ac:dyDescent="0.3">
      <c r="A2405" s="107">
        <v>40990.923611111109</v>
      </c>
      <c r="B2405" s="92">
        <v>12.03</v>
      </c>
      <c r="C2405" s="92">
        <v>11.91</v>
      </c>
      <c r="D2405" s="92">
        <v>11.8</v>
      </c>
      <c r="E2405" s="92">
        <v>11.73</v>
      </c>
      <c r="F2405" s="92">
        <v>11.64</v>
      </c>
      <c r="G2405" s="92">
        <v>11.45</v>
      </c>
      <c r="H2405" s="92">
        <v>11.21</v>
      </c>
      <c r="I2405" s="92">
        <v>11.02</v>
      </c>
      <c r="J2405" s="92">
        <v>10.82</v>
      </c>
      <c r="K2405" s="92">
        <v>10.36</v>
      </c>
      <c r="L2405" s="92">
        <v>11.98</v>
      </c>
      <c r="N2405" s="92">
        <f t="shared" ca="1" si="185"/>
        <v>11.339688393560333</v>
      </c>
      <c r="O2405" s="92">
        <f t="shared" si="186"/>
        <v>0.1957563182719308</v>
      </c>
      <c r="P2405" s="92">
        <f t="shared" si="187"/>
        <v>11.415301446099624</v>
      </c>
      <c r="Q2405" s="92">
        <f t="shared" ca="1" si="188"/>
        <v>0.99337616681466379</v>
      </c>
      <c r="R2405" s="92">
        <f t="shared" ca="1" si="189"/>
        <v>11.900646478439672</v>
      </c>
    </row>
    <row r="2406" spans="1:18" x14ac:dyDescent="0.3">
      <c r="A2406" s="107">
        <v>40990.930555555555</v>
      </c>
      <c r="B2406" s="92">
        <v>10.8</v>
      </c>
      <c r="C2406" s="92">
        <v>10.73</v>
      </c>
      <c r="D2406" s="92">
        <v>10.49</v>
      </c>
      <c r="E2406" s="92">
        <v>10.19</v>
      </c>
      <c r="F2406" s="92">
        <v>9.92</v>
      </c>
      <c r="G2406" s="92">
        <v>9.61</v>
      </c>
      <c r="H2406" s="92">
        <v>9.2799999999999994</v>
      </c>
      <c r="I2406" s="92">
        <v>9.0299999999999994</v>
      </c>
      <c r="J2406" s="92">
        <v>8.89</v>
      </c>
      <c r="K2406" s="92">
        <v>8.68</v>
      </c>
      <c r="L2406" s="92">
        <v>9.94</v>
      </c>
      <c r="N2406" s="92">
        <f t="shared" ca="1" si="185"/>
        <v>9.6026611097570367</v>
      </c>
      <c r="O2406" s="92">
        <f t="shared" si="186"/>
        <v>0.32290471016427869</v>
      </c>
      <c r="P2406" s="92">
        <f t="shared" si="187"/>
        <v>9.5620089683814822</v>
      </c>
      <c r="Q2406" s="92">
        <f t="shared" ca="1" si="188"/>
        <v>1.0042514226361823</v>
      </c>
      <c r="R2406" s="92">
        <f t="shared" ca="1" si="189"/>
        <v>9.9822591410036505</v>
      </c>
    </row>
    <row r="2407" spans="1:18" x14ac:dyDescent="0.3">
      <c r="A2407" s="107">
        <v>40990.9375</v>
      </c>
      <c r="B2407" s="92">
        <v>8.25</v>
      </c>
      <c r="C2407" s="92">
        <v>8.1199999999999992</v>
      </c>
      <c r="D2407" s="92">
        <v>7.89</v>
      </c>
      <c r="E2407" s="92">
        <v>7.68</v>
      </c>
      <c r="F2407" s="92">
        <v>7.44</v>
      </c>
      <c r="G2407" s="92">
        <v>7.26</v>
      </c>
      <c r="H2407" s="92">
        <v>7.11</v>
      </c>
      <c r="I2407" s="92">
        <v>6.97</v>
      </c>
      <c r="J2407" s="92">
        <v>6.83</v>
      </c>
      <c r="K2407" s="92">
        <v>6.63</v>
      </c>
      <c r="L2407" s="92">
        <v>7.49</v>
      </c>
      <c r="N2407" s="92">
        <f t="shared" ca="1" si="185"/>
        <v>7.2935396014793872</v>
      </c>
      <c r="O2407" s="92">
        <f t="shared" si="186"/>
        <v>0.19292942832422438</v>
      </c>
      <c r="P2407" s="92">
        <f t="shared" si="187"/>
        <v>7.2383162340433582</v>
      </c>
      <c r="Q2407" s="92">
        <f t="shared" ca="1" si="188"/>
        <v>1.0076293112445547</v>
      </c>
      <c r="R2407" s="92">
        <f t="shared" ca="1" si="189"/>
        <v>7.5471435412217147</v>
      </c>
    </row>
    <row r="2408" spans="1:18" x14ac:dyDescent="0.3">
      <c r="A2408" s="107">
        <v>40990.944444444445</v>
      </c>
      <c r="B2408" s="92">
        <v>9.02</v>
      </c>
      <c r="C2408" s="92">
        <v>8.8699999999999992</v>
      </c>
      <c r="D2408" s="92">
        <v>8.61</v>
      </c>
      <c r="E2408" s="92">
        <v>8.39</v>
      </c>
      <c r="F2408" s="92">
        <v>8.17</v>
      </c>
      <c r="G2408" s="92">
        <v>7.89</v>
      </c>
      <c r="H2408" s="92">
        <v>7.57</v>
      </c>
      <c r="I2408" s="92">
        <v>7.31</v>
      </c>
      <c r="J2408" s="92">
        <v>7.09</v>
      </c>
      <c r="K2408" s="92">
        <v>6.71</v>
      </c>
      <c r="L2408" s="92">
        <v>8.01</v>
      </c>
      <c r="N2408" s="92">
        <f t="shared" ca="1" si="185"/>
        <v>7.8237975275328342</v>
      </c>
      <c r="O2408" s="92">
        <f t="shared" si="186"/>
        <v>0.38260508184877301</v>
      </c>
      <c r="P2408" s="92">
        <f t="shared" si="187"/>
        <v>7.843335217522073</v>
      </c>
      <c r="Q2408" s="92">
        <f t="shared" ca="1" si="188"/>
        <v>0.99750900739960835</v>
      </c>
      <c r="R2408" s="92">
        <f t="shared" ca="1" si="189"/>
        <v>7.9900471492708629</v>
      </c>
    </row>
    <row r="2409" spans="1:18" x14ac:dyDescent="0.3">
      <c r="A2409" s="107">
        <v>40990.951388888891</v>
      </c>
      <c r="B2409" s="92">
        <v>10.17</v>
      </c>
      <c r="C2409" s="92">
        <v>10.050000000000001</v>
      </c>
      <c r="D2409" s="92">
        <v>9.76</v>
      </c>
      <c r="E2409" s="92">
        <v>9.4</v>
      </c>
      <c r="F2409" s="92">
        <v>8.99</v>
      </c>
      <c r="G2409" s="92">
        <v>8.52</v>
      </c>
      <c r="H2409" s="92">
        <v>8.09</v>
      </c>
      <c r="I2409" s="92">
        <v>7.69</v>
      </c>
      <c r="J2409" s="92">
        <v>7.32</v>
      </c>
      <c r="K2409" s="92">
        <v>6.88</v>
      </c>
      <c r="L2409" s="92">
        <v>8.4700000000000006</v>
      </c>
      <c r="N2409" s="92">
        <f t="shared" ca="1" si="185"/>
        <v>8.4813639636318783</v>
      </c>
      <c r="O2409" s="92">
        <f t="shared" si="186"/>
        <v>0.47856847125984553</v>
      </c>
      <c r="P2409" s="92">
        <f t="shared" si="187"/>
        <v>8.4570171270702712</v>
      </c>
      <c r="Q2409" s="92">
        <f t="shared" ca="1" si="188"/>
        <v>1.002878891717468</v>
      </c>
      <c r="R2409" s="92">
        <f t="shared" ca="1" si="189"/>
        <v>8.4943842128469544</v>
      </c>
    </row>
    <row r="2410" spans="1:18" x14ac:dyDescent="0.3">
      <c r="A2410" s="107">
        <v>40990.958333333336</v>
      </c>
      <c r="B2410" s="92">
        <v>9.4</v>
      </c>
      <c r="C2410" s="92">
        <v>9.24</v>
      </c>
      <c r="D2410" s="92">
        <v>8.8699999999999992</v>
      </c>
      <c r="E2410" s="92">
        <v>8.5299999999999994</v>
      </c>
      <c r="F2410" s="92">
        <v>8.19</v>
      </c>
      <c r="G2410" s="92">
        <v>7.83</v>
      </c>
      <c r="H2410" s="92">
        <v>7.52</v>
      </c>
      <c r="I2410" s="92">
        <v>7.28</v>
      </c>
      <c r="J2410" s="92">
        <v>6.99</v>
      </c>
      <c r="K2410" s="92">
        <v>6.32</v>
      </c>
      <c r="L2410" s="92">
        <v>8.16</v>
      </c>
      <c r="N2410" s="92">
        <f t="shared" ca="1" si="185"/>
        <v>7.8349452298810434</v>
      </c>
      <c r="O2410" s="92">
        <f t="shared" si="186"/>
        <v>0.37330222610465452</v>
      </c>
      <c r="P2410" s="92">
        <f t="shared" si="187"/>
        <v>7.7848128303671738</v>
      </c>
      <c r="Q2410" s="92">
        <f t="shared" ca="1" si="188"/>
        <v>1.0064397694082396</v>
      </c>
      <c r="R2410" s="92">
        <f t="shared" ca="1" si="189"/>
        <v>8.2125485183712357</v>
      </c>
    </row>
    <row r="2411" spans="1:18" x14ac:dyDescent="0.3">
      <c r="A2411" s="107">
        <v>40990.965277777781</v>
      </c>
      <c r="B2411" s="92">
        <v>10.81</v>
      </c>
      <c r="C2411" s="92">
        <v>10.63</v>
      </c>
      <c r="D2411" s="92">
        <v>10.38</v>
      </c>
      <c r="E2411" s="92">
        <v>10.14</v>
      </c>
      <c r="F2411" s="92">
        <v>9.8699999999999992</v>
      </c>
      <c r="G2411" s="92">
        <v>9.65</v>
      </c>
      <c r="H2411" s="92">
        <v>9.3800000000000008</v>
      </c>
      <c r="I2411" s="92">
        <v>9.1199999999999992</v>
      </c>
      <c r="J2411" s="92">
        <v>8.92</v>
      </c>
      <c r="K2411" s="92">
        <v>8.6199999999999992</v>
      </c>
      <c r="L2411" s="92">
        <v>9.81</v>
      </c>
      <c r="N2411" s="92">
        <f t="shared" ca="1" si="185"/>
        <v>9.6057312758256721</v>
      </c>
      <c r="O2411" s="92">
        <f t="shared" si="186"/>
        <v>0.26224205054390676</v>
      </c>
      <c r="P2411" s="92">
        <f t="shared" si="187"/>
        <v>9.6108442054201664</v>
      </c>
      <c r="Q2411" s="92">
        <f t="shared" ca="1" si="188"/>
        <v>0.99946800411231196</v>
      </c>
      <c r="R2411" s="92">
        <f t="shared" ca="1" si="189"/>
        <v>9.8047811203417812</v>
      </c>
    </row>
    <row r="2412" spans="1:18" x14ac:dyDescent="0.3">
      <c r="A2412" s="107">
        <v>40990.972222222219</v>
      </c>
      <c r="B2412" s="92">
        <v>10.08</v>
      </c>
      <c r="C2412" s="92">
        <v>10.029999999999999</v>
      </c>
      <c r="D2412" s="92">
        <v>9.86</v>
      </c>
      <c r="E2412" s="92">
        <v>9.68</v>
      </c>
      <c r="F2412" s="92">
        <v>9.52</v>
      </c>
      <c r="G2412" s="92">
        <v>9.32</v>
      </c>
      <c r="H2412" s="92">
        <v>9.08</v>
      </c>
      <c r="I2412" s="92">
        <v>8.77</v>
      </c>
      <c r="J2412" s="92">
        <v>8.49</v>
      </c>
      <c r="K2412" s="92">
        <v>8.1300000000000008</v>
      </c>
      <c r="L2412" s="92">
        <v>9.1199999999999992</v>
      </c>
      <c r="N2412" s="92">
        <f t="shared" ca="1" si="185"/>
        <v>9.205071314286446</v>
      </c>
      <c r="O2412" s="92">
        <f t="shared" si="186"/>
        <v>0.241082819417096</v>
      </c>
      <c r="P2412" s="92">
        <f t="shared" si="187"/>
        <v>9.2852287934822133</v>
      </c>
      <c r="Q2412" s="92">
        <f t="shared" ca="1" si="188"/>
        <v>0.99136720473145112</v>
      </c>
      <c r="R2412" s="92">
        <f t="shared" ca="1" si="189"/>
        <v>9.0412689071508332</v>
      </c>
    </row>
    <row r="2413" spans="1:18" x14ac:dyDescent="0.3">
      <c r="A2413" s="107">
        <v>40990.979166666664</v>
      </c>
      <c r="B2413" s="92">
        <v>8.49</v>
      </c>
      <c r="C2413" s="92">
        <v>8.2899999999999991</v>
      </c>
      <c r="D2413" s="92">
        <v>7.97</v>
      </c>
      <c r="E2413" s="92">
        <v>7.76</v>
      </c>
      <c r="F2413" s="92">
        <v>7.57</v>
      </c>
      <c r="G2413" s="92">
        <v>7.37</v>
      </c>
      <c r="H2413" s="92">
        <v>7.21</v>
      </c>
      <c r="I2413" s="92">
        <v>7.07</v>
      </c>
      <c r="J2413" s="92">
        <v>6.9</v>
      </c>
      <c r="K2413" s="92">
        <v>6.47</v>
      </c>
      <c r="L2413" s="92">
        <v>7.56</v>
      </c>
      <c r="N2413" s="92">
        <f t="shared" ca="1" si="185"/>
        <v>7.3804422196867545</v>
      </c>
      <c r="O2413" s="92">
        <f t="shared" si="186"/>
        <v>0.20282809203075949</v>
      </c>
      <c r="P2413" s="92">
        <f t="shared" si="187"/>
        <v>7.3468600776404633</v>
      </c>
      <c r="Q2413" s="92">
        <f t="shared" ca="1" si="188"/>
        <v>1.0045709516298664</v>
      </c>
      <c r="R2413" s="92">
        <f t="shared" ca="1" si="189"/>
        <v>7.5945563943217902</v>
      </c>
    </row>
    <row r="2414" spans="1:18" x14ac:dyDescent="0.3">
      <c r="A2414" s="107">
        <v>40990.986111111109</v>
      </c>
      <c r="B2414" s="92">
        <v>8.08</v>
      </c>
      <c r="C2414" s="92">
        <v>7.96</v>
      </c>
      <c r="D2414" s="92">
        <v>7.74</v>
      </c>
      <c r="E2414" s="92">
        <v>7.59</v>
      </c>
      <c r="F2414" s="92">
        <v>7.48</v>
      </c>
      <c r="G2414" s="92">
        <v>7.19</v>
      </c>
      <c r="H2414" s="92">
        <v>6.82</v>
      </c>
      <c r="I2414" s="92">
        <v>6.46</v>
      </c>
      <c r="J2414" s="92">
        <v>6.09</v>
      </c>
      <c r="K2414" s="92">
        <v>5.67</v>
      </c>
      <c r="L2414" s="92">
        <v>7.23</v>
      </c>
      <c r="N2414" s="92">
        <f t="shared" ca="1" si="185"/>
        <v>7.0023901535475455</v>
      </c>
      <c r="O2414" s="92">
        <f t="shared" si="186"/>
        <v>0.48821689119003842</v>
      </c>
      <c r="P2414" s="92">
        <f t="shared" si="187"/>
        <v>7.1357814326926672</v>
      </c>
      <c r="Q2414" s="92">
        <f t="shared" ca="1" si="188"/>
        <v>0.98130670335080783</v>
      </c>
      <c r="R2414" s="92">
        <f t="shared" ca="1" si="189"/>
        <v>7.0948474652263407</v>
      </c>
    </row>
    <row r="2415" spans="1:18" x14ac:dyDescent="0.3">
      <c r="A2415" s="107">
        <v>40990.993055555555</v>
      </c>
      <c r="B2415" s="92">
        <v>8.8699999999999992</v>
      </c>
      <c r="C2415" s="92">
        <v>8.7799999999999994</v>
      </c>
      <c r="D2415" s="92">
        <v>8.59</v>
      </c>
      <c r="E2415" s="92">
        <v>8.41</v>
      </c>
      <c r="F2415" s="92">
        <v>8.2100000000000009</v>
      </c>
      <c r="G2415" s="92">
        <v>7.93</v>
      </c>
      <c r="H2415" s="92">
        <v>7.64</v>
      </c>
      <c r="I2415" s="92">
        <v>7.39</v>
      </c>
      <c r="J2415" s="92">
        <v>7.15</v>
      </c>
      <c r="K2415" s="92">
        <v>6.93</v>
      </c>
      <c r="L2415" s="92">
        <v>7.96</v>
      </c>
      <c r="N2415" s="92">
        <f t="shared" ca="1" si="185"/>
        <v>7.8703823213894806</v>
      </c>
      <c r="O2415" s="92">
        <f t="shared" si="186"/>
        <v>0.34427685389211471</v>
      </c>
      <c r="P2415" s="92">
        <f t="shared" si="187"/>
        <v>7.8877845484039986</v>
      </c>
      <c r="Q2415" s="92">
        <f t="shared" ca="1" si="188"/>
        <v>0.99779377505714972</v>
      </c>
      <c r="R2415" s="92">
        <f t="shared" ca="1" si="189"/>
        <v>7.9424384494549116</v>
      </c>
    </row>
    <row r="2416" spans="1:18" x14ac:dyDescent="0.3">
      <c r="A2416" s="107">
        <v>40991</v>
      </c>
      <c r="B2416" s="92">
        <v>10.15</v>
      </c>
      <c r="C2416" s="92">
        <v>10.02</v>
      </c>
      <c r="D2416" s="92">
        <v>9.77</v>
      </c>
      <c r="E2416" s="92">
        <v>9.51</v>
      </c>
      <c r="F2416" s="92">
        <v>9.27</v>
      </c>
      <c r="G2416" s="92">
        <v>9.0299999999999994</v>
      </c>
      <c r="H2416" s="92">
        <v>8.83</v>
      </c>
      <c r="I2416" s="92">
        <v>8.7100000000000009</v>
      </c>
      <c r="J2416" s="92">
        <v>8.58</v>
      </c>
      <c r="K2416" s="92">
        <v>8.14</v>
      </c>
      <c r="L2416" s="92">
        <v>9.09</v>
      </c>
      <c r="N2416" s="92">
        <f t="shared" ca="1" si="185"/>
        <v>9.0694563385325697</v>
      </c>
      <c r="O2416" s="92">
        <f t="shared" si="186"/>
        <v>0.20697357810932587</v>
      </c>
      <c r="P2416" s="92">
        <f t="shared" si="187"/>
        <v>9.0010695617152869</v>
      </c>
      <c r="Q2416" s="92">
        <f t="shared" ca="1" si="188"/>
        <v>1.0075976278539336</v>
      </c>
      <c r="R2416" s="92">
        <f t="shared" ca="1" si="189"/>
        <v>9.1590624371922562</v>
      </c>
    </row>
    <row r="2417" spans="1:18" x14ac:dyDescent="0.3">
      <c r="A2417" s="107">
        <v>40991.006944444445</v>
      </c>
      <c r="B2417" s="92">
        <v>10.220000000000001</v>
      </c>
      <c r="C2417" s="92">
        <v>10.130000000000001</v>
      </c>
      <c r="D2417" s="92">
        <v>10.029999999999999</v>
      </c>
      <c r="E2417" s="92">
        <v>9.89</v>
      </c>
      <c r="F2417" s="92">
        <v>9.69</v>
      </c>
      <c r="G2417" s="92">
        <v>9.5</v>
      </c>
      <c r="H2417" s="92">
        <v>9.3800000000000008</v>
      </c>
      <c r="I2417" s="92">
        <v>9.26</v>
      </c>
      <c r="J2417" s="92">
        <v>9.09</v>
      </c>
      <c r="K2417" s="92">
        <v>8.82</v>
      </c>
      <c r="L2417" s="92">
        <v>9.66</v>
      </c>
      <c r="N2417" s="92">
        <f t="shared" ca="1" si="185"/>
        <v>9.520772228771218</v>
      </c>
      <c r="O2417" s="92">
        <f t="shared" si="186"/>
        <v>0.11747171698104444</v>
      </c>
      <c r="P2417" s="92">
        <f t="shared" si="187"/>
        <v>9.4827133644613202</v>
      </c>
      <c r="Q2417" s="92">
        <f t="shared" ca="1" si="188"/>
        <v>1.004013499390642</v>
      </c>
      <c r="R2417" s="92">
        <f t="shared" ca="1" si="189"/>
        <v>9.6987704041136027</v>
      </c>
    </row>
    <row r="2418" spans="1:18" x14ac:dyDescent="0.3">
      <c r="A2418" s="107">
        <v>40991.013888888891</v>
      </c>
      <c r="B2418" s="92">
        <v>9.6300000000000008</v>
      </c>
      <c r="C2418" s="92">
        <v>9.5299999999999994</v>
      </c>
      <c r="D2418" s="92">
        <v>9.33</v>
      </c>
      <c r="E2418" s="92">
        <v>9.18</v>
      </c>
      <c r="F2418" s="92">
        <v>9.08</v>
      </c>
      <c r="G2418" s="92">
        <v>9</v>
      </c>
      <c r="H2418" s="92">
        <v>8.9</v>
      </c>
      <c r="I2418" s="92">
        <v>8.81</v>
      </c>
      <c r="J2418" s="92">
        <v>8.7100000000000009</v>
      </c>
      <c r="K2418" s="92">
        <v>8.4</v>
      </c>
      <c r="L2418" s="92">
        <v>9.57</v>
      </c>
      <c r="N2418" s="92">
        <f t="shared" ca="1" si="185"/>
        <v>8.9840471120586596</v>
      </c>
      <c r="O2418" s="92">
        <f t="shared" si="186"/>
        <v>0.10325229161636262</v>
      </c>
      <c r="P2418" s="92">
        <f t="shared" si="187"/>
        <v>8.9856039408827382</v>
      </c>
      <c r="Q2418" s="92">
        <f t="shared" ca="1" si="188"/>
        <v>0.99982674188242426</v>
      </c>
      <c r="R2418" s="92">
        <f t="shared" ca="1" si="189"/>
        <v>9.5683419198148005</v>
      </c>
    </row>
    <row r="2419" spans="1:18" x14ac:dyDescent="0.3">
      <c r="A2419" s="107">
        <v>40991.020833333336</v>
      </c>
      <c r="B2419" s="92">
        <v>7.56</v>
      </c>
      <c r="C2419" s="92">
        <v>7.51</v>
      </c>
      <c r="D2419" s="92">
        <v>7.43</v>
      </c>
      <c r="E2419" s="92">
        <v>7.43</v>
      </c>
      <c r="F2419" s="92">
        <v>7.36</v>
      </c>
      <c r="G2419" s="92">
        <v>7.2</v>
      </c>
      <c r="H2419" s="92">
        <v>7.01</v>
      </c>
      <c r="I2419" s="92">
        <v>6.8</v>
      </c>
      <c r="J2419" s="92">
        <v>6.52</v>
      </c>
      <c r="K2419" s="92">
        <v>6.19</v>
      </c>
      <c r="L2419" s="92">
        <v>7.27</v>
      </c>
      <c r="N2419" s="92">
        <f t="shared" ca="1" si="185"/>
        <v>7.0685856740185748</v>
      </c>
      <c r="O2419" s="92">
        <f t="shared" si="186"/>
        <v>0.24713463715689515</v>
      </c>
      <c r="P2419" s="92">
        <f t="shared" si="187"/>
        <v>7.1724651104243726</v>
      </c>
      <c r="Q2419" s="92">
        <f t="shared" ca="1" si="188"/>
        <v>0.98551691297113164</v>
      </c>
      <c r="R2419" s="92">
        <f t="shared" ca="1" si="189"/>
        <v>7.1647079573001262</v>
      </c>
    </row>
    <row r="2420" spans="1:18" x14ac:dyDescent="0.3">
      <c r="A2420" s="107">
        <v>40991.027777777781</v>
      </c>
      <c r="B2420" s="92">
        <v>6.19</v>
      </c>
      <c r="C2420" s="92">
        <v>6.21</v>
      </c>
      <c r="D2420" s="92">
        <v>6.26</v>
      </c>
      <c r="E2420" s="92">
        <v>6.38</v>
      </c>
      <c r="F2420" s="92">
        <v>6.46</v>
      </c>
      <c r="G2420" s="92">
        <v>6.46</v>
      </c>
      <c r="H2420" s="92">
        <v>6.43</v>
      </c>
      <c r="I2420" s="92">
        <v>6.43</v>
      </c>
      <c r="J2420" s="92">
        <v>6.48</v>
      </c>
      <c r="K2420" s="92">
        <v>6.41</v>
      </c>
      <c r="L2420" s="92">
        <v>6.07</v>
      </c>
      <c r="N2420" s="92">
        <f t="shared" ca="1" si="185"/>
        <v>6.4100941981441233</v>
      </c>
      <c r="O2420" s="92">
        <f t="shared" si="186"/>
        <v>4.3014743116197601E-2</v>
      </c>
      <c r="P2420" s="92">
        <f t="shared" si="187"/>
        <v>6.4556932067154555</v>
      </c>
      <c r="Q2420" s="92">
        <f t="shared" ca="1" si="188"/>
        <v>0.99293662088466372</v>
      </c>
      <c r="R2420" s="92">
        <f t="shared" ca="1" si="189"/>
        <v>6.0271252887699092</v>
      </c>
    </row>
    <row r="2421" spans="1:18" x14ac:dyDescent="0.3">
      <c r="A2421" s="107">
        <v>40991.041666666664</v>
      </c>
      <c r="B2421" s="92">
        <v>13.12</v>
      </c>
      <c r="C2421" s="92">
        <v>13.11</v>
      </c>
      <c r="D2421" s="92">
        <v>13.08</v>
      </c>
      <c r="E2421" s="92">
        <v>13.03</v>
      </c>
      <c r="F2421" s="92">
        <v>12.99</v>
      </c>
      <c r="G2421" s="92">
        <v>12.96</v>
      </c>
      <c r="H2421" s="92">
        <v>12.92</v>
      </c>
      <c r="I2421" s="92">
        <v>12.86</v>
      </c>
      <c r="J2421" s="92">
        <v>12.75</v>
      </c>
      <c r="K2421" s="92">
        <v>12.32</v>
      </c>
      <c r="L2421" s="92">
        <v>12.84</v>
      </c>
      <c r="N2421" s="92">
        <f t="shared" ca="1" si="185"/>
        <v>12.912683345372027</v>
      </c>
      <c r="O2421" s="92">
        <f t="shared" si="186"/>
        <v>2.856566095606081E-2</v>
      </c>
      <c r="P2421" s="92">
        <f t="shared" si="187"/>
        <v>12.954261450984767</v>
      </c>
      <c r="Q2421" s="92">
        <f t="shared" ca="1" si="188"/>
        <v>0.9967903916583698</v>
      </c>
      <c r="R2421" s="92">
        <f t="shared" ca="1" si="189"/>
        <v>12.798788628893469</v>
      </c>
    </row>
    <row r="2422" spans="1:18" x14ac:dyDescent="0.3">
      <c r="A2422" s="107">
        <v>40991.048611111109</v>
      </c>
      <c r="B2422" s="92">
        <v>13.51</v>
      </c>
      <c r="C2422" s="92">
        <v>13.46</v>
      </c>
      <c r="D2422" s="92">
        <v>13.33</v>
      </c>
      <c r="E2422" s="92">
        <v>13.18</v>
      </c>
      <c r="F2422" s="92">
        <v>12.99</v>
      </c>
      <c r="G2422" s="92">
        <v>12.78</v>
      </c>
      <c r="H2422" s="92">
        <v>12.55</v>
      </c>
      <c r="I2422" s="92">
        <v>12.25</v>
      </c>
      <c r="J2422" s="92">
        <v>11.95</v>
      </c>
      <c r="K2422" s="92">
        <v>11.48</v>
      </c>
      <c r="L2422" s="92">
        <v>12.82</v>
      </c>
      <c r="N2422" s="92">
        <f t="shared" ca="1" si="185"/>
        <v>12.669189128946785</v>
      </c>
      <c r="O2422" s="92">
        <f t="shared" si="186"/>
        <v>0.16782350785230143</v>
      </c>
      <c r="P2422" s="92">
        <f t="shared" si="187"/>
        <v>12.746790086398097</v>
      </c>
      <c r="Q2422" s="92">
        <f t="shared" ca="1" si="188"/>
        <v>0.99391211772333821</v>
      </c>
      <c r="R2422" s="92">
        <f t="shared" ca="1" si="189"/>
        <v>12.741953349213196</v>
      </c>
    </row>
    <row r="2423" spans="1:18" x14ac:dyDescent="0.3">
      <c r="A2423" s="107">
        <v>40991.055555555555</v>
      </c>
      <c r="B2423" s="92">
        <v>12.13</v>
      </c>
      <c r="C2423" s="92">
        <v>12.09</v>
      </c>
      <c r="D2423" s="92">
        <v>11.98</v>
      </c>
      <c r="E2423" s="92">
        <v>11.83</v>
      </c>
      <c r="F2423" s="92">
        <v>11.66</v>
      </c>
      <c r="G2423" s="92">
        <v>11.43</v>
      </c>
      <c r="H2423" s="92">
        <v>11.2</v>
      </c>
      <c r="I2423" s="92">
        <v>10.96</v>
      </c>
      <c r="J2423" s="92">
        <v>10.65</v>
      </c>
      <c r="K2423" s="92">
        <v>9.9</v>
      </c>
      <c r="L2423" s="92">
        <v>11.34</v>
      </c>
      <c r="N2423" s="92">
        <f t="shared" ca="1" si="185"/>
        <v>11.323270463414667</v>
      </c>
      <c r="O2423" s="92">
        <f t="shared" si="186"/>
        <v>0.18784794509166292</v>
      </c>
      <c r="P2423" s="92">
        <f t="shared" si="187"/>
        <v>11.396759358897532</v>
      </c>
      <c r="Q2423" s="92">
        <f t="shared" ca="1" si="188"/>
        <v>0.99355177264267747</v>
      </c>
      <c r="R2423" s="92">
        <f t="shared" ca="1" si="189"/>
        <v>11.266877101767962</v>
      </c>
    </row>
    <row r="2424" spans="1:18" x14ac:dyDescent="0.3">
      <c r="A2424" s="107">
        <v>40991.0625</v>
      </c>
      <c r="B2424" s="92">
        <v>13.38</v>
      </c>
      <c r="C2424" s="92">
        <v>13.26</v>
      </c>
      <c r="D2424" s="92">
        <v>13.05</v>
      </c>
      <c r="E2424" s="92">
        <v>12.84</v>
      </c>
      <c r="F2424" s="92">
        <v>12.63</v>
      </c>
      <c r="G2424" s="92">
        <v>12.43</v>
      </c>
      <c r="H2424" s="92">
        <v>12.21</v>
      </c>
      <c r="I2424" s="92">
        <v>11.95</v>
      </c>
      <c r="J2424" s="92">
        <v>11.7</v>
      </c>
      <c r="K2424" s="92">
        <v>11.25</v>
      </c>
      <c r="L2424" s="92">
        <v>12.86</v>
      </c>
      <c r="N2424" s="92">
        <f t="shared" ref="N2424:N2487" ca="1" si="190">POWER(SUM(POWER(C2424,Exponent)*$C$1,POWER(D2424,Exponent)*$D$1,POWER(E2424,Exponent)*$E$1,POWER(F2424,Exponent)*$F$1,POWER(G2424,Exponent)*$G$1,POWER(H2424,Exponent)*$H$1,POWER(I2424,Exponent)*$I$1,POWER(J2424,Exponent)*$J$1,POWER(K2424,Exponent)*$K$1),1/Exponent)</f>
        <v>12.360446076079077</v>
      </c>
      <c r="O2424" s="92">
        <f t="shared" si="186"/>
        <v>0.16502195597138514</v>
      </c>
      <c r="P2424" s="92">
        <f t="shared" si="187"/>
        <v>12.398238106558082</v>
      </c>
      <c r="Q2424" s="92">
        <f t="shared" ca="1" si="188"/>
        <v>0.99695182249653558</v>
      </c>
      <c r="R2424" s="92">
        <f t="shared" ca="1" si="189"/>
        <v>12.820800437305447</v>
      </c>
    </row>
    <row r="2425" spans="1:18" x14ac:dyDescent="0.3">
      <c r="A2425" s="107">
        <v>40991.069444444445</v>
      </c>
      <c r="B2425" s="92">
        <v>13.56</v>
      </c>
      <c r="C2425" s="92">
        <v>13.48</v>
      </c>
      <c r="D2425" s="92">
        <v>13.23</v>
      </c>
      <c r="E2425" s="92">
        <v>12.94</v>
      </c>
      <c r="F2425" s="92">
        <v>12.64</v>
      </c>
      <c r="G2425" s="92">
        <v>12.31</v>
      </c>
      <c r="H2425" s="92">
        <v>11.96</v>
      </c>
      <c r="I2425" s="92">
        <v>11.56</v>
      </c>
      <c r="J2425" s="92">
        <v>11.11</v>
      </c>
      <c r="K2425" s="92">
        <v>10.32</v>
      </c>
      <c r="L2425" s="92">
        <v>12.57</v>
      </c>
      <c r="N2425" s="92">
        <f t="shared" ca="1" si="190"/>
        <v>12.175163636422724</v>
      </c>
      <c r="O2425" s="92">
        <f t="shared" si="186"/>
        <v>0.26654871262024893</v>
      </c>
      <c r="P2425" s="92">
        <f t="shared" si="187"/>
        <v>12.259232409822079</v>
      </c>
      <c r="Q2425" s="92">
        <f t="shared" ca="1" si="188"/>
        <v>0.99314241131997794</v>
      </c>
      <c r="R2425" s="92">
        <f t="shared" ca="1" si="189"/>
        <v>12.483800110292123</v>
      </c>
    </row>
    <row r="2426" spans="1:18" x14ac:dyDescent="0.3">
      <c r="A2426" s="107">
        <v>40991.076388888891</v>
      </c>
      <c r="B2426" s="92">
        <v>12.15</v>
      </c>
      <c r="C2426" s="92">
        <v>12.06</v>
      </c>
      <c r="D2426" s="92">
        <v>11.85</v>
      </c>
      <c r="E2426" s="92">
        <v>11.62</v>
      </c>
      <c r="F2426" s="92">
        <v>11.39</v>
      </c>
      <c r="G2426" s="92">
        <v>11.21</v>
      </c>
      <c r="H2426" s="92">
        <v>10.98</v>
      </c>
      <c r="I2426" s="92">
        <v>10.65</v>
      </c>
      <c r="J2426" s="92">
        <v>10.210000000000001</v>
      </c>
      <c r="K2426" s="92">
        <v>9.52</v>
      </c>
      <c r="L2426" s="92">
        <v>11.57</v>
      </c>
      <c r="N2426" s="92">
        <f t="shared" ca="1" si="190"/>
        <v>11.067013198711475</v>
      </c>
      <c r="O2426" s="92">
        <f t="shared" si="186"/>
        <v>0.19157299956013576</v>
      </c>
      <c r="P2426" s="92">
        <f t="shared" si="187"/>
        <v>11.176753641071214</v>
      </c>
      <c r="Q2426" s="92">
        <f t="shared" ca="1" si="188"/>
        <v>0.99018136697972159</v>
      </c>
      <c r="R2426" s="92">
        <f t="shared" ca="1" si="189"/>
        <v>11.456398415955379</v>
      </c>
    </row>
    <row r="2427" spans="1:18" x14ac:dyDescent="0.3">
      <c r="A2427" s="107">
        <v>40991.083333333336</v>
      </c>
      <c r="B2427" s="92">
        <v>10.16</v>
      </c>
      <c r="C2427" s="92">
        <v>10.08</v>
      </c>
      <c r="D2427" s="92">
        <v>9.85</v>
      </c>
      <c r="E2427" s="92">
        <v>9.56</v>
      </c>
      <c r="F2427" s="92">
        <v>9.24</v>
      </c>
      <c r="G2427" s="92">
        <v>8.91</v>
      </c>
      <c r="H2427" s="92">
        <v>8.67</v>
      </c>
      <c r="I2427" s="92">
        <v>8.5</v>
      </c>
      <c r="J2427" s="92">
        <v>8.31</v>
      </c>
      <c r="K2427" s="92">
        <v>8.0299999999999994</v>
      </c>
      <c r="L2427" s="92">
        <v>9.91</v>
      </c>
      <c r="N2427" s="92">
        <f t="shared" ca="1" si="190"/>
        <v>8.9751564020338339</v>
      </c>
      <c r="O2427" s="92">
        <f t="shared" si="186"/>
        <v>0.25232923187090811</v>
      </c>
      <c r="P2427" s="92">
        <f t="shared" si="187"/>
        <v>8.8752107539486254</v>
      </c>
      <c r="Q2427" s="92">
        <f t="shared" ca="1" si="188"/>
        <v>1.0112612140551978</v>
      </c>
      <c r="R2427" s="92">
        <f t="shared" ca="1" si="189"/>
        <v>10.021598631287009</v>
      </c>
    </row>
    <row r="2428" spans="1:18" x14ac:dyDescent="0.3">
      <c r="A2428" s="107">
        <v>40991.090277777781</v>
      </c>
      <c r="B2428" s="92">
        <v>10.039999999999999</v>
      </c>
      <c r="C2428" s="92">
        <v>9.99</v>
      </c>
      <c r="D2428" s="92">
        <v>9.93</v>
      </c>
      <c r="E2428" s="92">
        <v>9.82</v>
      </c>
      <c r="F2428" s="92">
        <v>9.69</v>
      </c>
      <c r="G2428" s="92">
        <v>9.56</v>
      </c>
      <c r="H2428" s="92">
        <v>9.4</v>
      </c>
      <c r="I2428" s="92">
        <v>9.18</v>
      </c>
      <c r="J2428" s="92">
        <v>8.93</v>
      </c>
      <c r="K2428" s="92">
        <v>8.4499999999999993</v>
      </c>
      <c r="L2428" s="92">
        <v>9.73</v>
      </c>
      <c r="N2428" s="92">
        <f t="shared" ca="1" si="190"/>
        <v>9.456070363317048</v>
      </c>
      <c r="O2428" s="92">
        <f t="shared" si="186"/>
        <v>0.15596967648252766</v>
      </c>
      <c r="P2428" s="92">
        <f t="shared" si="187"/>
        <v>9.5369100999732872</v>
      </c>
      <c r="Q2428" s="92">
        <f t="shared" ca="1" si="188"/>
        <v>0.99152348760669706</v>
      </c>
      <c r="R2428" s="92">
        <f t="shared" ca="1" si="189"/>
        <v>9.6475235344131622</v>
      </c>
    </row>
    <row r="2429" spans="1:18" x14ac:dyDescent="0.3">
      <c r="A2429" s="107">
        <v>40991.097222222219</v>
      </c>
      <c r="B2429" s="92">
        <v>11.3</v>
      </c>
      <c r="C2429" s="92">
        <v>11.13</v>
      </c>
      <c r="D2429" s="92">
        <v>10.81</v>
      </c>
      <c r="E2429" s="92">
        <v>10.47</v>
      </c>
      <c r="F2429" s="92">
        <v>10.18</v>
      </c>
      <c r="G2429" s="92">
        <v>9.8699999999999992</v>
      </c>
      <c r="H2429" s="92">
        <v>9.65</v>
      </c>
      <c r="I2429" s="92">
        <v>9.49</v>
      </c>
      <c r="J2429" s="92">
        <v>9.2899999999999991</v>
      </c>
      <c r="K2429" s="92">
        <v>8.91</v>
      </c>
      <c r="L2429" s="92">
        <v>10.07</v>
      </c>
      <c r="N2429" s="92">
        <f t="shared" ca="1" si="190"/>
        <v>9.9356338483374298</v>
      </c>
      <c r="O2429" s="92">
        <f t="shared" si="186"/>
        <v>0.20830968837635869</v>
      </c>
      <c r="P2429" s="92">
        <f t="shared" si="187"/>
        <v>9.8381745552779698</v>
      </c>
      <c r="Q2429" s="92">
        <f t="shared" ca="1" si="188"/>
        <v>1.0099062374337702</v>
      </c>
      <c r="R2429" s="92">
        <f t="shared" ca="1" si="189"/>
        <v>10.169755810958065</v>
      </c>
    </row>
    <row r="2430" spans="1:18" x14ac:dyDescent="0.3">
      <c r="A2430" s="107">
        <v>40991.104166666664</v>
      </c>
      <c r="B2430" s="92">
        <v>10.76</v>
      </c>
      <c r="C2430" s="92">
        <v>10.6</v>
      </c>
      <c r="D2430" s="92">
        <v>10.32</v>
      </c>
      <c r="E2430" s="92">
        <v>10.039999999999999</v>
      </c>
      <c r="F2430" s="92">
        <v>9.83</v>
      </c>
      <c r="G2430" s="92">
        <v>9.67</v>
      </c>
      <c r="H2430" s="92">
        <v>9.4499999999999993</v>
      </c>
      <c r="I2430" s="92">
        <v>9.19</v>
      </c>
      <c r="J2430" s="92">
        <v>8.92</v>
      </c>
      <c r="K2430" s="92">
        <v>8.65</v>
      </c>
      <c r="L2430" s="92">
        <v>9.66</v>
      </c>
      <c r="N2430" s="92">
        <f t="shared" ca="1" si="190"/>
        <v>9.6035269423253844</v>
      </c>
      <c r="O2430" s="92">
        <f t="shared" si="186"/>
        <v>0.21266801239477107</v>
      </c>
      <c r="P2430" s="92">
        <f t="shared" si="187"/>
        <v>9.6381681528834751</v>
      </c>
      <c r="Q2430" s="92">
        <f t="shared" ca="1" si="188"/>
        <v>0.9964058304432335</v>
      </c>
      <c r="R2430" s="92">
        <f t="shared" ca="1" si="189"/>
        <v>9.6252803220816361</v>
      </c>
    </row>
    <row r="2431" spans="1:18" x14ac:dyDescent="0.3">
      <c r="A2431" s="107">
        <v>40991.111111111109</v>
      </c>
      <c r="B2431" s="92">
        <v>11.67</v>
      </c>
      <c r="C2431" s="92">
        <v>11.56</v>
      </c>
      <c r="D2431" s="92">
        <v>11.28</v>
      </c>
      <c r="E2431" s="92">
        <v>10.95</v>
      </c>
      <c r="F2431" s="92">
        <v>10.62</v>
      </c>
      <c r="G2431" s="92">
        <v>10.26</v>
      </c>
      <c r="H2431" s="92">
        <v>9.98</v>
      </c>
      <c r="I2431" s="92">
        <v>9.82</v>
      </c>
      <c r="J2431" s="92">
        <v>9.68</v>
      </c>
      <c r="K2431" s="92">
        <v>9.3699999999999992</v>
      </c>
      <c r="L2431" s="92">
        <v>10.95</v>
      </c>
      <c r="N2431" s="92">
        <f t="shared" ca="1" si="190"/>
        <v>10.341145350624064</v>
      </c>
      <c r="O2431" s="92">
        <f t="shared" si="186"/>
        <v>0.2556957105823805</v>
      </c>
      <c r="P2431" s="92">
        <f t="shared" si="187"/>
        <v>10.219406245200176</v>
      </c>
      <c r="Q2431" s="92">
        <f t="shared" ca="1" si="188"/>
        <v>1.011912541932763</v>
      </c>
      <c r="R2431" s="92">
        <f t="shared" ca="1" si="189"/>
        <v>11.080442334163754</v>
      </c>
    </row>
    <row r="2432" spans="1:18" x14ac:dyDescent="0.3">
      <c r="A2432" s="107">
        <v>40991.118055555555</v>
      </c>
      <c r="B2432" s="92">
        <v>10.59</v>
      </c>
      <c r="C2432" s="92">
        <v>10.51</v>
      </c>
      <c r="D2432" s="92">
        <v>10.32</v>
      </c>
      <c r="E2432" s="92">
        <v>10.09</v>
      </c>
      <c r="F2432" s="92">
        <v>9.91</v>
      </c>
      <c r="G2432" s="92">
        <v>9.75</v>
      </c>
      <c r="H2432" s="92">
        <v>9.5299999999999994</v>
      </c>
      <c r="I2432" s="92">
        <v>9.19</v>
      </c>
      <c r="J2432" s="92">
        <v>8.85</v>
      </c>
      <c r="K2432" s="92">
        <v>8.42</v>
      </c>
      <c r="L2432" s="92">
        <v>9.82</v>
      </c>
      <c r="N2432" s="92">
        <f t="shared" ca="1" si="190"/>
        <v>9.6175449398285444</v>
      </c>
      <c r="O2432" s="92">
        <f t="shared" si="186"/>
        <v>0.21090297876667863</v>
      </c>
      <c r="P2432" s="92">
        <f t="shared" si="187"/>
        <v>9.7181707458101059</v>
      </c>
      <c r="Q2432" s="92">
        <f t="shared" ca="1" si="188"/>
        <v>0.98964560218033371</v>
      </c>
      <c r="R2432" s="92">
        <f t="shared" ca="1" si="189"/>
        <v>9.7183198134108775</v>
      </c>
    </row>
    <row r="2433" spans="1:18" x14ac:dyDescent="0.3">
      <c r="A2433" s="107">
        <v>40991.125</v>
      </c>
      <c r="B2433" s="92">
        <v>9.24</v>
      </c>
      <c r="C2433" s="92">
        <v>9.14</v>
      </c>
      <c r="D2433" s="92">
        <v>8.92</v>
      </c>
      <c r="E2433" s="92">
        <v>8.7200000000000006</v>
      </c>
      <c r="F2433" s="92">
        <v>8.5299999999999994</v>
      </c>
      <c r="G2433" s="92">
        <v>8.26</v>
      </c>
      <c r="H2433" s="92">
        <v>7.94</v>
      </c>
      <c r="I2433" s="92">
        <v>7.62</v>
      </c>
      <c r="J2433" s="92">
        <v>7.34</v>
      </c>
      <c r="K2433" s="92">
        <v>6.94</v>
      </c>
      <c r="L2433" s="92">
        <v>8.2899999999999991</v>
      </c>
      <c r="N2433" s="92">
        <f t="shared" ca="1" si="190"/>
        <v>8.145924482023128</v>
      </c>
      <c r="O2433" s="92">
        <f t="shared" si="186"/>
        <v>0.36512340299234802</v>
      </c>
      <c r="P2433" s="92">
        <f t="shared" si="187"/>
        <v>8.2133727261106699</v>
      </c>
      <c r="Q2433" s="92">
        <f t="shared" ca="1" si="188"/>
        <v>0.99178799668093465</v>
      </c>
      <c r="R2433" s="92">
        <f t="shared" ca="1" si="189"/>
        <v>8.2219224924849481</v>
      </c>
    </row>
    <row r="2434" spans="1:18" x14ac:dyDescent="0.3">
      <c r="A2434" s="107">
        <v>40991.131944444445</v>
      </c>
      <c r="B2434" s="92">
        <v>9.81</v>
      </c>
      <c r="C2434" s="92">
        <v>9.67</v>
      </c>
      <c r="D2434" s="92">
        <v>9.34</v>
      </c>
      <c r="E2434" s="92">
        <v>9.0399999999999991</v>
      </c>
      <c r="F2434" s="92">
        <v>8.8000000000000007</v>
      </c>
      <c r="G2434" s="92">
        <v>8.52</v>
      </c>
      <c r="H2434" s="92">
        <v>8.25</v>
      </c>
      <c r="I2434" s="92">
        <v>8.0399999999999991</v>
      </c>
      <c r="J2434" s="92">
        <v>7.86</v>
      </c>
      <c r="K2434" s="92">
        <v>7.48</v>
      </c>
      <c r="L2434" s="92">
        <v>8.92</v>
      </c>
      <c r="N2434" s="92">
        <f t="shared" ca="1" si="190"/>
        <v>8.5198872138390644</v>
      </c>
      <c r="O2434" s="92">
        <f t="shared" si="186"/>
        <v>0.29758870479799182</v>
      </c>
      <c r="P2434" s="92">
        <f t="shared" si="187"/>
        <v>8.4807803676007545</v>
      </c>
      <c r="Q2434" s="92">
        <f t="shared" ca="1" si="188"/>
        <v>1.00461123204979</v>
      </c>
      <c r="R2434" s="92">
        <f t="shared" ca="1" si="189"/>
        <v>8.9611321898841272</v>
      </c>
    </row>
    <row r="2435" spans="1:18" x14ac:dyDescent="0.3">
      <c r="A2435" s="107">
        <v>40991.138888888891</v>
      </c>
      <c r="B2435" s="92">
        <v>8.59</v>
      </c>
      <c r="C2435" s="92">
        <v>8.5</v>
      </c>
      <c r="D2435" s="92">
        <v>8.34</v>
      </c>
      <c r="E2435" s="92">
        <v>8.17</v>
      </c>
      <c r="F2435" s="92">
        <v>7.98</v>
      </c>
      <c r="G2435" s="92">
        <v>7.79</v>
      </c>
      <c r="H2435" s="92">
        <v>7.61</v>
      </c>
      <c r="I2435" s="92">
        <v>7.39</v>
      </c>
      <c r="J2435" s="92">
        <v>7.12</v>
      </c>
      <c r="K2435" s="92">
        <v>6.53</v>
      </c>
      <c r="L2435" s="92">
        <v>8.06</v>
      </c>
      <c r="N2435" s="92">
        <f t="shared" ca="1" si="190"/>
        <v>7.7221539936486749</v>
      </c>
      <c r="O2435" s="92">
        <f t="shared" ref="O2435:O2498" si="191">LN(G2435/H2435)/LN(97.5/87.5)</f>
        <v>0.21603283993210118</v>
      </c>
      <c r="P2435" s="92">
        <f t="shared" ref="P2435:P2498" si="192">G2435*POWER(96/97.5,O2435)</f>
        <v>7.7639517168255301</v>
      </c>
      <c r="Q2435" s="92">
        <f t="shared" ref="Q2435:Q2498" ca="1" si="193">N2435/P2435</f>
        <v>0.99461643700252877</v>
      </c>
      <c r="R2435" s="92">
        <f t="shared" ref="R2435:R2498" ca="1" si="194">L2435*Q2435</f>
        <v>8.0166084822403825</v>
      </c>
    </row>
    <row r="2436" spans="1:18" x14ac:dyDescent="0.3">
      <c r="A2436" s="107">
        <v>40991.145833333336</v>
      </c>
      <c r="B2436" s="92">
        <v>8.0299999999999994</v>
      </c>
      <c r="C2436" s="92">
        <v>7.95</v>
      </c>
      <c r="D2436" s="92">
        <v>7.73</v>
      </c>
      <c r="E2436" s="92">
        <v>7.48</v>
      </c>
      <c r="F2436" s="92">
        <v>7.24</v>
      </c>
      <c r="G2436" s="92">
        <v>6.99</v>
      </c>
      <c r="H2436" s="92">
        <v>6.74</v>
      </c>
      <c r="I2436" s="92">
        <v>6.48</v>
      </c>
      <c r="J2436" s="92">
        <v>6.26</v>
      </c>
      <c r="K2436" s="92">
        <v>5.97</v>
      </c>
      <c r="L2436" s="92">
        <v>6.99</v>
      </c>
      <c r="N2436" s="92">
        <f t="shared" ca="1" si="190"/>
        <v>6.9557341684758338</v>
      </c>
      <c r="O2436" s="92">
        <f t="shared" si="191"/>
        <v>0.33656246988386318</v>
      </c>
      <c r="P2436" s="92">
        <f t="shared" si="192"/>
        <v>6.9536202896029105</v>
      </c>
      <c r="Q2436" s="92">
        <f t="shared" ca="1" si="193"/>
        <v>1.0003039968800258</v>
      </c>
      <c r="R2436" s="92">
        <f t="shared" ca="1" si="194"/>
        <v>6.9921249381913801</v>
      </c>
    </row>
    <row r="2437" spans="1:18" x14ac:dyDescent="0.3">
      <c r="A2437" s="107">
        <v>40991.152777777781</v>
      </c>
      <c r="B2437" s="92">
        <v>9.14</v>
      </c>
      <c r="C2437" s="92">
        <v>9.01</v>
      </c>
      <c r="D2437" s="92">
        <v>8.76</v>
      </c>
      <c r="E2437" s="92">
        <v>8.48</v>
      </c>
      <c r="F2437" s="92">
        <v>8.2200000000000006</v>
      </c>
      <c r="G2437" s="92">
        <v>7.99</v>
      </c>
      <c r="H2437" s="92">
        <v>7.74</v>
      </c>
      <c r="I2437" s="92">
        <v>7.46</v>
      </c>
      <c r="J2437" s="92">
        <v>7.27</v>
      </c>
      <c r="K2437" s="92">
        <v>7.02</v>
      </c>
      <c r="L2437" s="92">
        <v>7.99</v>
      </c>
      <c r="N2437" s="92">
        <f t="shared" ca="1" si="190"/>
        <v>7.9602263865359681</v>
      </c>
      <c r="O2437" s="92">
        <f t="shared" si="191"/>
        <v>0.29376230611187665</v>
      </c>
      <c r="P2437" s="92">
        <f t="shared" si="192"/>
        <v>7.9536919268777302</v>
      </c>
      <c r="Q2437" s="92">
        <f t="shared" ca="1" si="193"/>
        <v>1.0008215630826933</v>
      </c>
      <c r="R2437" s="92">
        <f t="shared" ca="1" si="194"/>
        <v>7.9965642890307196</v>
      </c>
    </row>
    <row r="2438" spans="1:18" x14ac:dyDescent="0.3">
      <c r="A2438" s="107">
        <v>40991.159722222219</v>
      </c>
      <c r="B2438" s="92">
        <v>9.59</v>
      </c>
      <c r="C2438" s="92">
        <v>9.4499999999999993</v>
      </c>
      <c r="D2438" s="92">
        <v>9.14</v>
      </c>
      <c r="E2438" s="92">
        <v>8.84</v>
      </c>
      <c r="F2438" s="92">
        <v>8.5500000000000007</v>
      </c>
      <c r="G2438" s="92">
        <v>8.26</v>
      </c>
      <c r="H2438" s="92">
        <v>8.02</v>
      </c>
      <c r="I2438" s="92">
        <v>7.83</v>
      </c>
      <c r="J2438" s="92">
        <v>7.61</v>
      </c>
      <c r="K2438" s="92">
        <v>7.12</v>
      </c>
      <c r="L2438" s="92">
        <v>8.33</v>
      </c>
      <c r="N2438" s="92">
        <f t="shared" ca="1" si="190"/>
        <v>8.2833054185153223</v>
      </c>
      <c r="O2438" s="92">
        <f t="shared" si="191"/>
        <v>0.27248118387810089</v>
      </c>
      <c r="P2438" s="92">
        <f t="shared" si="192"/>
        <v>8.2251784168178865</v>
      </c>
      <c r="Q2438" s="92">
        <f t="shared" ca="1" si="193"/>
        <v>1.0070669593717974</v>
      </c>
      <c r="R2438" s="92">
        <f t="shared" ca="1" si="194"/>
        <v>8.3888677715670728</v>
      </c>
    </row>
    <row r="2439" spans="1:18" x14ac:dyDescent="0.3">
      <c r="A2439" s="107">
        <v>40991.166666666664</v>
      </c>
      <c r="B2439" s="92">
        <v>11.79</v>
      </c>
      <c r="C2439" s="92">
        <v>11.7</v>
      </c>
      <c r="D2439" s="92">
        <v>11.51</v>
      </c>
      <c r="E2439" s="92">
        <v>11.28</v>
      </c>
      <c r="F2439" s="92">
        <v>11.06</v>
      </c>
      <c r="G2439" s="92">
        <v>10.83</v>
      </c>
      <c r="H2439" s="92">
        <v>10.63</v>
      </c>
      <c r="I2439" s="92">
        <v>10.41</v>
      </c>
      <c r="J2439" s="92">
        <v>10.14</v>
      </c>
      <c r="K2439" s="92">
        <v>9.6999999999999993</v>
      </c>
      <c r="L2439" s="92">
        <v>11.17</v>
      </c>
      <c r="N2439" s="92">
        <f t="shared" ca="1" si="190"/>
        <v>10.795761483169574</v>
      </c>
      <c r="O2439" s="92">
        <f t="shared" si="191"/>
        <v>0.17225072730944888</v>
      </c>
      <c r="P2439" s="92">
        <f t="shared" si="192"/>
        <v>10.801115907982611</v>
      </c>
      <c r="Q2439" s="92">
        <f t="shared" ca="1" si="193"/>
        <v>0.99950427114581009</v>
      </c>
      <c r="R2439" s="92">
        <f t="shared" ca="1" si="194"/>
        <v>11.164462708698698</v>
      </c>
    </row>
    <row r="2440" spans="1:18" x14ac:dyDescent="0.3">
      <c r="A2440" s="107">
        <v>40991.173611111109</v>
      </c>
      <c r="B2440" s="92">
        <v>12.17</v>
      </c>
      <c r="C2440" s="92">
        <v>12.06</v>
      </c>
      <c r="D2440" s="92">
        <v>11.87</v>
      </c>
      <c r="E2440" s="92">
        <v>11.66</v>
      </c>
      <c r="F2440" s="92">
        <v>11.45</v>
      </c>
      <c r="G2440" s="92">
        <v>11.19</v>
      </c>
      <c r="H2440" s="92">
        <v>10.93</v>
      </c>
      <c r="I2440" s="92">
        <v>10.73</v>
      </c>
      <c r="J2440" s="92">
        <v>10.55</v>
      </c>
      <c r="K2440" s="92">
        <v>10.199999999999999</v>
      </c>
      <c r="L2440" s="92">
        <v>11.33</v>
      </c>
      <c r="N2440" s="92">
        <f t="shared" ca="1" si="190"/>
        <v>11.162722954344062</v>
      </c>
      <c r="O2440" s="92">
        <f t="shared" si="191"/>
        <v>0.21724832620179413</v>
      </c>
      <c r="P2440" s="92">
        <f t="shared" si="192"/>
        <v>11.152372591550938</v>
      </c>
      <c r="Q2440" s="92">
        <f t="shared" ca="1" si="193"/>
        <v>1.0009280861725303</v>
      </c>
      <c r="R2440" s="92">
        <f t="shared" ca="1" si="194"/>
        <v>11.340515216334769</v>
      </c>
    </row>
    <row r="2441" spans="1:18" x14ac:dyDescent="0.3">
      <c r="A2441" s="107">
        <v>40991.180555555555</v>
      </c>
      <c r="B2441" s="92">
        <v>11.72</v>
      </c>
      <c r="C2441" s="92">
        <v>11.49</v>
      </c>
      <c r="D2441" s="92">
        <v>11.09</v>
      </c>
      <c r="E2441" s="92">
        <v>10.82</v>
      </c>
      <c r="F2441" s="92">
        <v>10.64</v>
      </c>
      <c r="G2441" s="92">
        <v>10.41</v>
      </c>
      <c r="H2441" s="92">
        <v>10.130000000000001</v>
      </c>
      <c r="I2441" s="92">
        <v>9.83</v>
      </c>
      <c r="J2441" s="92">
        <v>9.52</v>
      </c>
      <c r="K2441" s="92">
        <v>8.89</v>
      </c>
      <c r="L2441" s="92">
        <v>10.6</v>
      </c>
      <c r="N2441" s="92">
        <f t="shared" ca="1" si="190"/>
        <v>10.302638346870111</v>
      </c>
      <c r="O2441" s="92">
        <f t="shared" si="191"/>
        <v>0.25196064299073567</v>
      </c>
      <c r="P2441" s="92">
        <f t="shared" si="192"/>
        <v>10.369413236132331</v>
      </c>
      <c r="Q2441" s="92">
        <f t="shared" ca="1" si="193"/>
        <v>0.99356039847755873</v>
      </c>
      <c r="R2441" s="92">
        <f t="shared" ca="1" si="194"/>
        <v>10.531740223862123</v>
      </c>
    </row>
    <row r="2442" spans="1:18" x14ac:dyDescent="0.3">
      <c r="A2442" s="107">
        <v>40991.1875</v>
      </c>
      <c r="B2442" s="92">
        <v>11.15</v>
      </c>
      <c r="C2442" s="92">
        <v>11.02</v>
      </c>
      <c r="D2442" s="92">
        <v>10.74</v>
      </c>
      <c r="E2442" s="92">
        <v>10.42</v>
      </c>
      <c r="F2442" s="92">
        <v>10.14</v>
      </c>
      <c r="G2442" s="92">
        <v>9.8800000000000008</v>
      </c>
      <c r="H2442" s="92">
        <v>9.58</v>
      </c>
      <c r="I2442" s="92">
        <v>9.23</v>
      </c>
      <c r="J2442" s="92">
        <v>8.86</v>
      </c>
      <c r="K2442" s="92">
        <v>8.36</v>
      </c>
      <c r="L2442" s="92">
        <v>10</v>
      </c>
      <c r="N2442" s="92">
        <f t="shared" ca="1" si="190"/>
        <v>9.7849002331494059</v>
      </c>
      <c r="O2442" s="92">
        <f t="shared" si="191"/>
        <v>0.28494499909157534</v>
      </c>
      <c r="P2442" s="92">
        <f t="shared" si="192"/>
        <v>9.8364480103709884</v>
      </c>
      <c r="Q2442" s="92">
        <f t="shared" ca="1" si="193"/>
        <v>0.99475951307146304</v>
      </c>
      <c r="R2442" s="92">
        <f t="shared" ca="1" si="194"/>
        <v>9.94759513071463</v>
      </c>
    </row>
    <row r="2443" spans="1:18" x14ac:dyDescent="0.3">
      <c r="A2443" s="107">
        <v>40991.194444444445</v>
      </c>
      <c r="B2443" s="92">
        <v>10.64</v>
      </c>
      <c r="C2443" s="92">
        <v>10.37</v>
      </c>
      <c r="D2443" s="92">
        <v>9.92</v>
      </c>
      <c r="E2443" s="92">
        <v>9.6199999999999992</v>
      </c>
      <c r="F2443" s="92">
        <v>9.41</v>
      </c>
      <c r="G2443" s="92">
        <v>9.1999999999999993</v>
      </c>
      <c r="H2443" s="92">
        <v>8.9600000000000009</v>
      </c>
      <c r="I2443" s="92">
        <v>8.75</v>
      </c>
      <c r="J2443" s="92">
        <v>8.6</v>
      </c>
      <c r="K2443" s="92">
        <v>8.32</v>
      </c>
      <c r="L2443" s="92">
        <v>9.7200000000000006</v>
      </c>
      <c r="N2443" s="92">
        <f t="shared" ca="1" si="190"/>
        <v>9.1931073373136929</v>
      </c>
      <c r="O2443" s="92">
        <f t="shared" si="191"/>
        <v>0.24426930459826757</v>
      </c>
      <c r="P2443" s="92">
        <f t="shared" si="192"/>
        <v>9.1652236828014679</v>
      </c>
      <c r="Q2443" s="92">
        <f t="shared" ca="1" si="193"/>
        <v>1.0030423321325532</v>
      </c>
      <c r="R2443" s="92">
        <f t="shared" ca="1" si="194"/>
        <v>9.7495714683284174</v>
      </c>
    </row>
    <row r="2444" spans="1:18" x14ac:dyDescent="0.3">
      <c r="A2444" s="107">
        <v>40991.201388888891</v>
      </c>
      <c r="B2444" s="92">
        <v>10.85</v>
      </c>
      <c r="C2444" s="92">
        <v>10.7</v>
      </c>
      <c r="D2444" s="92">
        <v>10.42</v>
      </c>
      <c r="E2444" s="92">
        <v>10.11</v>
      </c>
      <c r="F2444" s="92">
        <v>9.7899999999999991</v>
      </c>
      <c r="G2444" s="92">
        <v>9.5</v>
      </c>
      <c r="H2444" s="92">
        <v>9.1999999999999993</v>
      </c>
      <c r="I2444" s="92">
        <v>8.9</v>
      </c>
      <c r="J2444" s="92">
        <v>8.6199999999999992</v>
      </c>
      <c r="K2444" s="92">
        <v>8.1</v>
      </c>
      <c r="L2444" s="92">
        <v>9.33</v>
      </c>
      <c r="N2444" s="92">
        <f t="shared" ca="1" si="190"/>
        <v>9.457602905952692</v>
      </c>
      <c r="O2444" s="92">
        <f t="shared" si="191"/>
        <v>0.29652760009920726</v>
      </c>
      <c r="P2444" s="92">
        <f t="shared" si="192"/>
        <v>9.4564247609348548</v>
      </c>
      <c r="Q2444" s="92">
        <f t="shared" ca="1" si="193"/>
        <v>1.0001245867278197</v>
      </c>
      <c r="R2444" s="92">
        <f t="shared" ca="1" si="194"/>
        <v>9.3311623941705584</v>
      </c>
    </row>
    <row r="2445" spans="1:18" x14ac:dyDescent="0.3">
      <c r="A2445" s="107">
        <v>40991.208333333336</v>
      </c>
      <c r="B2445" s="92">
        <v>10.16</v>
      </c>
      <c r="C2445" s="92">
        <v>10.01</v>
      </c>
      <c r="D2445" s="92">
        <v>9.77</v>
      </c>
      <c r="E2445" s="92">
        <v>9.48</v>
      </c>
      <c r="F2445" s="92">
        <v>9.15</v>
      </c>
      <c r="G2445" s="92">
        <v>8.82</v>
      </c>
      <c r="H2445" s="92">
        <v>8.5500000000000007</v>
      </c>
      <c r="I2445" s="92">
        <v>8.2799999999999994</v>
      </c>
      <c r="J2445" s="92">
        <v>7.99</v>
      </c>
      <c r="K2445" s="92">
        <v>7.54</v>
      </c>
      <c r="L2445" s="92">
        <v>9.42</v>
      </c>
      <c r="N2445" s="92">
        <f t="shared" ca="1" si="190"/>
        <v>8.8164644615649141</v>
      </c>
      <c r="O2445" s="92">
        <f t="shared" si="191"/>
        <v>0.28730761644570624</v>
      </c>
      <c r="P2445" s="92">
        <f t="shared" si="192"/>
        <v>8.7807989416572862</v>
      </c>
      <c r="Q2445" s="92">
        <f t="shared" ca="1" si="193"/>
        <v>1.0040617625052801</v>
      </c>
      <c r="R2445" s="92">
        <f t="shared" ca="1" si="194"/>
        <v>9.458261802799738</v>
      </c>
    </row>
    <row r="2446" spans="1:18" x14ac:dyDescent="0.3">
      <c r="A2446" s="107">
        <v>40991.215277777781</v>
      </c>
      <c r="B2446" s="92">
        <v>10.31</v>
      </c>
      <c r="C2446" s="92">
        <v>10.09</v>
      </c>
      <c r="D2446" s="92">
        <v>9.75</v>
      </c>
      <c r="E2446" s="92">
        <v>9.5</v>
      </c>
      <c r="F2446" s="92">
        <v>9.24</v>
      </c>
      <c r="G2446" s="92">
        <v>8.9</v>
      </c>
      <c r="H2446" s="92">
        <v>8.5299999999999994</v>
      </c>
      <c r="I2446" s="92">
        <v>8.17</v>
      </c>
      <c r="J2446" s="92">
        <v>7.82</v>
      </c>
      <c r="K2446" s="92">
        <v>7.33</v>
      </c>
      <c r="L2446" s="92">
        <v>8.77</v>
      </c>
      <c r="N2446" s="92">
        <f t="shared" ca="1" si="190"/>
        <v>8.7941682719716816</v>
      </c>
      <c r="O2446" s="92">
        <f t="shared" si="191"/>
        <v>0.3923898776265054</v>
      </c>
      <c r="P2446" s="92">
        <f t="shared" si="192"/>
        <v>8.8460195623704507</v>
      </c>
      <c r="Q2446" s="92">
        <f t="shared" ca="1" si="193"/>
        <v>0.99413846080339496</v>
      </c>
      <c r="R2446" s="92">
        <f t="shared" ca="1" si="194"/>
        <v>8.7185943012457727</v>
      </c>
    </row>
    <row r="2447" spans="1:18" x14ac:dyDescent="0.3">
      <c r="A2447" s="107">
        <v>40991.222222222219</v>
      </c>
      <c r="B2447" s="92">
        <v>9.6999999999999993</v>
      </c>
      <c r="C2447" s="92">
        <v>9.64</v>
      </c>
      <c r="D2447" s="92">
        <v>9.4700000000000006</v>
      </c>
      <c r="E2447" s="92">
        <v>9.2200000000000006</v>
      </c>
      <c r="F2447" s="92">
        <v>9</v>
      </c>
      <c r="G2447" s="92">
        <v>8.7200000000000006</v>
      </c>
      <c r="H2447" s="92">
        <v>8.3800000000000008</v>
      </c>
      <c r="I2447" s="92">
        <v>8.09</v>
      </c>
      <c r="J2447" s="92">
        <v>7.8</v>
      </c>
      <c r="K2447" s="92">
        <v>7.41</v>
      </c>
      <c r="L2447" s="92">
        <v>8.9499999999999993</v>
      </c>
      <c r="N2447" s="92">
        <f t="shared" ca="1" si="190"/>
        <v>8.6222101141472294</v>
      </c>
      <c r="O2447" s="92">
        <f t="shared" si="191"/>
        <v>0.3675261618873501</v>
      </c>
      <c r="P2447" s="92">
        <f t="shared" si="192"/>
        <v>8.6704530449795314</v>
      </c>
      <c r="Q2447" s="92">
        <f t="shared" ca="1" si="193"/>
        <v>0.9944359388624755</v>
      </c>
      <c r="R2447" s="92">
        <f t="shared" ca="1" si="194"/>
        <v>8.9002016528191543</v>
      </c>
    </row>
    <row r="2448" spans="1:18" x14ac:dyDescent="0.3">
      <c r="A2448" s="107">
        <v>40991.229166666664</v>
      </c>
      <c r="B2448" s="92">
        <v>7.93</v>
      </c>
      <c r="C2448" s="92">
        <v>7.68</v>
      </c>
      <c r="D2448" s="92">
        <v>7.24</v>
      </c>
      <c r="E2448" s="92">
        <v>6.88</v>
      </c>
      <c r="F2448" s="92">
        <v>6.63</v>
      </c>
      <c r="G2448" s="92">
        <v>6.38</v>
      </c>
      <c r="H2448" s="92">
        <v>6.14</v>
      </c>
      <c r="I2448" s="92">
        <v>5.98</v>
      </c>
      <c r="J2448" s="92">
        <v>5.9</v>
      </c>
      <c r="K2448" s="92">
        <v>5.56</v>
      </c>
      <c r="L2448" s="92">
        <v>7.23</v>
      </c>
      <c r="N2448" s="92">
        <f t="shared" ca="1" si="190"/>
        <v>6.4340311836559234</v>
      </c>
      <c r="O2448" s="92">
        <f t="shared" si="191"/>
        <v>0.35433033038434014</v>
      </c>
      <c r="P2448" s="92">
        <f t="shared" si="192"/>
        <v>6.3450469065548809</v>
      </c>
      <c r="Q2448" s="92">
        <f t="shared" ca="1" si="193"/>
        <v>1.0140242110754321</v>
      </c>
      <c r="R2448" s="92">
        <f t="shared" ca="1" si="194"/>
        <v>7.3313950460753743</v>
      </c>
    </row>
    <row r="2449" spans="1:18" x14ac:dyDescent="0.3">
      <c r="A2449" s="107">
        <v>40991.236111111109</v>
      </c>
      <c r="B2449" s="92">
        <v>6.84</v>
      </c>
      <c r="C2449" s="92">
        <v>6.59</v>
      </c>
      <c r="D2449" s="92">
        <v>6.13</v>
      </c>
      <c r="E2449" s="92">
        <v>5.65</v>
      </c>
      <c r="F2449" s="92">
        <v>5.24</v>
      </c>
      <c r="G2449" s="92">
        <v>4.8499999999999996</v>
      </c>
      <c r="H2449" s="92">
        <v>4.53</v>
      </c>
      <c r="I2449" s="92">
        <v>4.38</v>
      </c>
      <c r="J2449" s="92">
        <v>4.34</v>
      </c>
      <c r="K2449" s="92">
        <v>4.1900000000000004</v>
      </c>
      <c r="L2449" s="92">
        <v>5.17</v>
      </c>
      <c r="N2449" s="92">
        <f t="shared" ca="1" si="190"/>
        <v>5.0077319536801044</v>
      </c>
      <c r="O2449" s="92">
        <f t="shared" si="191"/>
        <v>0.63075967477998029</v>
      </c>
      <c r="P2449" s="92">
        <f t="shared" si="192"/>
        <v>4.8028009995483334</v>
      </c>
      <c r="Q2449" s="92">
        <f t="shared" ca="1" si="193"/>
        <v>1.042669049613141</v>
      </c>
      <c r="R2449" s="92">
        <f t="shared" ca="1" si="194"/>
        <v>5.3905989864999393</v>
      </c>
    </row>
    <row r="2450" spans="1:18" x14ac:dyDescent="0.3">
      <c r="A2450" s="107">
        <v>40991.243055555555</v>
      </c>
      <c r="B2450" s="92">
        <v>6.85</v>
      </c>
      <c r="C2450" s="92">
        <v>6.72</v>
      </c>
      <c r="D2450" s="92">
        <v>6.4</v>
      </c>
      <c r="E2450" s="92">
        <v>6.03</v>
      </c>
      <c r="F2450" s="92">
        <v>5.7</v>
      </c>
      <c r="G2450" s="92">
        <v>5.33</v>
      </c>
      <c r="H2450" s="92">
        <v>4.91</v>
      </c>
      <c r="I2450" s="92">
        <v>4.5199999999999996</v>
      </c>
      <c r="J2450" s="92">
        <v>4.1399999999999997</v>
      </c>
      <c r="K2450" s="92">
        <v>3.73</v>
      </c>
      <c r="L2450" s="92">
        <v>5.64</v>
      </c>
      <c r="N2450" s="92">
        <f t="shared" ca="1" si="190"/>
        <v>5.2390430677986037</v>
      </c>
      <c r="O2450" s="92">
        <f t="shared" si="191"/>
        <v>0.75847497931242558</v>
      </c>
      <c r="P2450" s="92">
        <f t="shared" si="192"/>
        <v>5.2676887585525245</v>
      </c>
      <c r="Q2450" s="92">
        <f t="shared" ca="1" si="193"/>
        <v>0.9945620001357498</v>
      </c>
      <c r="R2450" s="92">
        <f t="shared" ca="1" si="194"/>
        <v>5.6093296807656285</v>
      </c>
    </row>
    <row r="2451" spans="1:18" x14ac:dyDescent="0.3">
      <c r="A2451" s="107">
        <v>40991.25</v>
      </c>
      <c r="B2451" s="92">
        <v>6.71</v>
      </c>
      <c r="C2451" s="92">
        <v>6.6</v>
      </c>
      <c r="D2451" s="92">
        <v>6.47</v>
      </c>
      <c r="E2451" s="92">
        <v>6.26</v>
      </c>
      <c r="F2451" s="92">
        <v>5.99</v>
      </c>
      <c r="G2451" s="92">
        <v>5.74</v>
      </c>
      <c r="H2451" s="92">
        <v>5.53</v>
      </c>
      <c r="I2451" s="92">
        <v>5.35</v>
      </c>
      <c r="J2451" s="92">
        <v>5.14</v>
      </c>
      <c r="K2451" s="92">
        <v>4.63</v>
      </c>
      <c r="L2451" s="92">
        <v>5.65</v>
      </c>
      <c r="N2451" s="92">
        <f t="shared" ca="1" si="190"/>
        <v>5.7370208102467295</v>
      </c>
      <c r="O2451" s="92">
        <f t="shared" si="191"/>
        <v>0.34442436151749517</v>
      </c>
      <c r="P2451" s="92">
        <f t="shared" si="192"/>
        <v>5.7094299826806933</v>
      </c>
      <c r="Q2451" s="92">
        <f t="shared" ca="1" si="193"/>
        <v>1.0048325012566459</v>
      </c>
      <c r="R2451" s="92">
        <f t="shared" ca="1" si="194"/>
        <v>5.6773036321000498</v>
      </c>
    </row>
    <row r="2452" spans="1:18" x14ac:dyDescent="0.3">
      <c r="A2452" s="107">
        <v>40991.256944444445</v>
      </c>
      <c r="B2452" s="92">
        <v>7.8</v>
      </c>
      <c r="C2452" s="92">
        <v>7.68</v>
      </c>
      <c r="D2452" s="92">
        <v>7.47</v>
      </c>
      <c r="E2452" s="92">
        <v>7.23</v>
      </c>
      <c r="F2452" s="92">
        <v>6.96</v>
      </c>
      <c r="G2452" s="92">
        <v>6.72</v>
      </c>
      <c r="H2452" s="92">
        <v>6.57</v>
      </c>
      <c r="I2452" s="92">
        <v>6.44</v>
      </c>
      <c r="J2452" s="92">
        <v>6.19</v>
      </c>
      <c r="K2452" s="92">
        <v>5.67</v>
      </c>
      <c r="L2452" s="92">
        <v>6.78</v>
      </c>
      <c r="N2452" s="92">
        <f t="shared" ca="1" si="190"/>
        <v>6.7559813280765715</v>
      </c>
      <c r="O2452" s="92">
        <f t="shared" si="191"/>
        <v>0.20860894788385059</v>
      </c>
      <c r="P2452" s="92">
        <f t="shared" si="192"/>
        <v>6.6983005334231747</v>
      </c>
      <c r="Q2452" s="92">
        <f t="shared" ca="1" si="193"/>
        <v>1.0086112580893589</v>
      </c>
      <c r="R2452" s="92">
        <f t="shared" ca="1" si="194"/>
        <v>6.8383843298458533</v>
      </c>
    </row>
    <row r="2453" spans="1:18" x14ac:dyDescent="0.3">
      <c r="A2453" s="107">
        <v>40991.263888888891</v>
      </c>
      <c r="B2453" s="92">
        <v>7.22</v>
      </c>
      <c r="C2453" s="92">
        <v>7.02</v>
      </c>
      <c r="D2453" s="92">
        <v>6.74</v>
      </c>
      <c r="E2453" s="92">
        <v>6.55</v>
      </c>
      <c r="F2453" s="92">
        <v>6.4</v>
      </c>
      <c r="G2453" s="92">
        <v>6.25</v>
      </c>
      <c r="H2453" s="92">
        <v>5.99</v>
      </c>
      <c r="I2453" s="92">
        <v>5.69</v>
      </c>
      <c r="J2453" s="92">
        <v>5.47</v>
      </c>
      <c r="K2453" s="92">
        <v>5.25</v>
      </c>
      <c r="L2453" s="92">
        <v>6.46</v>
      </c>
      <c r="N2453" s="92">
        <f t="shared" ca="1" si="190"/>
        <v>6.1310736000310015</v>
      </c>
      <c r="O2453" s="92">
        <f t="shared" si="191"/>
        <v>0.39264988552236529</v>
      </c>
      <c r="P2453" s="92">
        <f t="shared" si="192"/>
        <v>6.212067347100902</v>
      </c>
      <c r="Q2453" s="92">
        <f t="shared" ca="1" si="193"/>
        <v>0.98696186912595218</v>
      </c>
      <c r="R2453" s="92">
        <f t="shared" ca="1" si="194"/>
        <v>6.3757736745536508</v>
      </c>
    </row>
    <row r="2454" spans="1:18" x14ac:dyDescent="0.3">
      <c r="A2454" s="107">
        <v>40991.270833333336</v>
      </c>
      <c r="B2454" s="92">
        <v>9.36</v>
      </c>
      <c r="C2454" s="92">
        <v>9.18</v>
      </c>
      <c r="D2454" s="92">
        <v>8.86</v>
      </c>
      <c r="E2454" s="92">
        <v>8.5500000000000007</v>
      </c>
      <c r="F2454" s="92">
        <v>8.2100000000000009</v>
      </c>
      <c r="G2454" s="92">
        <v>7.83</v>
      </c>
      <c r="H2454" s="92">
        <v>7.51</v>
      </c>
      <c r="I2454" s="92">
        <v>7.21</v>
      </c>
      <c r="J2454" s="92">
        <v>6.91</v>
      </c>
      <c r="K2454" s="92">
        <v>6.72</v>
      </c>
      <c r="L2454" s="92">
        <v>8.01</v>
      </c>
      <c r="N2454" s="92">
        <f t="shared" ca="1" si="190"/>
        <v>7.8362051064601905</v>
      </c>
      <c r="O2454" s="92">
        <f t="shared" si="191"/>
        <v>0.38559894642982467</v>
      </c>
      <c r="P2454" s="92">
        <f t="shared" si="192"/>
        <v>7.7833287922453032</v>
      </c>
      <c r="Q2454" s="92">
        <f t="shared" ca="1" si="193"/>
        <v>1.0067935346978492</v>
      </c>
      <c r="R2454" s="92">
        <f t="shared" ca="1" si="194"/>
        <v>8.0644162129297712</v>
      </c>
    </row>
    <row r="2455" spans="1:18" x14ac:dyDescent="0.3">
      <c r="A2455" s="107">
        <v>40991.277777777781</v>
      </c>
      <c r="B2455" s="92">
        <v>8.82</v>
      </c>
      <c r="C2455" s="92">
        <v>8.6999999999999993</v>
      </c>
      <c r="D2455" s="92">
        <v>8.49</v>
      </c>
      <c r="E2455" s="92">
        <v>8.2899999999999991</v>
      </c>
      <c r="F2455" s="92">
        <v>8.1</v>
      </c>
      <c r="G2455" s="92">
        <v>7.93</v>
      </c>
      <c r="H2455" s="92">
        <v>7.78</v>
      </c>
      <c r="I2455" s="92">
        <v>7.6</v>
      </c>
      <c r="J2455" s="92">
        <v>7.42</v>
      </c>
      <c r="K2455" s="92">
        <v>7.24</v>
      </c>
      <c r="L2455" s="92">
        <v>8.36</v>
      </c>
      <c r="N2455" s="92">
        <f t="shared" ca="1" si="190"/>
        <v>7.9246529734019537</v>
      </c>
      <c r="O2455" s="92">
        <f t="shared" si="191"/>
        <v>0.17647227489917597</v>
      </c>
      <c r="P2455" s="92">
        <f t="shared" si="192"/>
        <v>7.9083327066011986</v>
      </c>
      <c r="Q2455" s="92">
        <f t="shared" ca="1" si="193"/>
        <v>1.002063679843304</v>
      </c>
      <c r="R2455" s="92">
        <f t="shared" ca="1" si="194"/>
        <v>8.3772523634900207</v>
      </c>
    </row>
    <row r="2456" spans="1:18" x14ac:dyDescent="0.3">
      <c r="A2456" s="107">
        <v>40991.284722222219</v>
      </c>
      <c r="B2456" s="92">
        <v>9.02</v>
      </c>
      <c r="C2456" s="92">
        <v>8.9</v>
      </c>
      <c r="D2456" s="92">
        <v>8.64</v>
      </c>
      <c r="E2456" s="92">
        <v>8.3699999999999992</v>
      </c>
      <c r="F2456" s="92">
        <v>8.09</v>
      </c>
      <c r="G2456" s="92">
        <v>7.83</v>
      </c>
      <c r="H2456" s="92">
        <v>7.6</v>
      </c>
      <c r="I2456" s="92">
        <v>7.39</v>
      </c>
      <c r="J2456" s="92">
        <v>7.14</v>
      </c>
      <c r="K2456" s="92">
        <v>6.62</v>
      </c>
      <c r="L2456" s="92">
        <v>8.1300000000000008</v>
      </c>
      <c r="N2456" s="92">
        <f t="shared" ca="1" si="190"/>
        <v>7.8227060912378468</v>
      </c>
      <c r="O2456" s="92">
        <f t="shared" si="191"/>
        <v>0.27551312350983542</v>
      </c>
      <c r="P2456" s="92">
        <f t="shared" si="192"/>
        <v>7.796624652217389</v>
      </c>
      <c r="Q2456" s="92">
        <f t="shared" ca="1" si="193"/>
        <v>1.0033452218343024</v>
      </c>
      <c r="R2456" s="92">
        <f t="shared" ca="1" si="194"/>
        <v>8.1571966535128801</v>
      </c>
    </row>
    <row r="2457" spans="1:18" x14ac:dyDescent="0.3">
      <c r="A2457" s="107">
        <v>40991.291666666664</v>
      </c>
      <c r="B2457" s="92">
        <v>9.08</v>
      </c>
      <c r="C2457" s="92">
        <v>8.89</v>
      </c>
      <c r="D2457" s="92">
        <v>8.51</v>
      </c>
      <c r="E2457" s="92">
        <v>8.2100000000000009</v>
      </c>
      <c r="F2457" s="92">
        <v>7.97</v>
      </c>
      <c r="G2457" s="92">
        <v>7.76</v>
      </c>
      <c r="H2457" s="92">
        <v>7.53</v>
      </c>
      <c r="I2457" s="92">
        <v>7.3</v>
      </c>
      <c r="J2457" s="92">
        <v>7.06</v>
      </c>
      <c r="K2457" s="92">
        <v>6.78</v>
      </c>
      <c r="L2457" s="92">
        <v>7.99</v>
      </c>
      <c r="N2457" s="92">
        <f t="shared" ca="1" si="190"/>
        <v>7.7396812552492982</v>
      </c>
      <c r="O2457" s="92">
        <f t="shared" si="191"/>
        <v>0.27803618633791177</v>
      </c>
      <c r="P2457" s="92">
        <f t="shared" si="192"/>
        <v>7.7266207708271706</v>
      </c>
      <c r="Q2457" s="92">
        <f t="shared" ca="1" si="193"/>
        <v>1.0016903229509386</v>
      </c>
      <c r="R2457" s="92">
        <f t="shared" ca="1" si="194"/>
        <v>8.0035056803779998</v>
      </c>
    </row>
    <row r="2458" spans="1:18" x14ac:dyDescent="0.3">
      <c r="A2458" s="107">
        <v>40991.298611111109</v>
      </c>
      <c r="B2458" s="92">
        <v>8.77</v>
      </c>
      <c r="C2458" s="92">
        <v>8.6199999999999992</v>
      </c>
      <c r="D2458" s="92">
        <v>8.36</v>
      </c>
      <c r="E2458" s="92">
        <v>8.1199999999999992</v>
      </c>
      <c r="F2458" s="92">
        <v>7.91</v>
      </c>
      <c r="G2458" s="92">
        <v>7.71</v>
      </c>
      <c r="H2458" s="92">
        <v>7.5</v>
      </c>
      <c r="I2458" s="92">
        <v>7.27</v>
      </c>
      <c r="J2458" s="92">
        <v>7.07</v>
      </c>
      <c r="K2458" s="92">
        <v>6.81</v>
      </c>
      <c r="L2458" s="92">
        <v>7.76</v>
      </c>
      <c r="N2458" s="92">
        <f t="shared" ca="1" si="190"/>
        <v>7.6801990960874056</v>
      </c>
      <c r="O2458" s="92">
        <f t="shared" si="191"/>
        <v>0.25519131562624842</v>
      </c>
      <c r="P2458" s="92">
        <f t="shared" si="192"/>
        <v>7.6795553919868178</v>
      </c>
      <c r="Q2458" s="92">
        <f t="shared" ca="1" si="193"/>
        <v>1.0000838204906055</v>
      </c>
      <c r="R2458" s="92">
        <f t="shared" ca="1" si="194"/>
        <v>7.7606504470070989</v>
      </c>
    </row>
    <row r="2459" spans="1:18" x14ac:dyDescent="0.3">
      <c r="A2459" s="107">
        <v>40991.305555555555</v>
      </c>
      <c r="B2459" s="92">
        <v>9.59</v>
      </c>
      <c r="C2459" s="92">
        <v>9.5399999999999991</v>
      </c>
      <c r="D2459" s="92">
        <v>9.4600000000000009</v>
      </c>
      <c r="E2459" s="92">
        <v>9.32</v>
      </c>
      <c r="F2459" s="92">
        <v>9.1199999999999992</v>
      </c>
      <c r="G2459" s="92">
        <v>8.91</v>
      </c>
      <c r="H2459" s="92">
        <v>8.7100000000000009</v>
      </c>
      <c r="I2459" s="92">
        <v>8.52</v>
      </c>
      <c r="J2459" s="92">
        <v>8.34</v>
      </c>
      <c r="K2459" s="92">
        <v>7.98</v>
      </c>
      <c r="L2459" s="92">
        <v>9.02</v>
      </c>
      <c r="N2459" s="92">
        <f t="shared" ca="1" si="190"/>
        <v>8.8735879540729972</v>
      </c>
      <c r="O2459" s="92">
        <f t="shared" si="191"/>
        <v>0.20979298203440122</v>
      </c>
      <c r="P2459" s="92">
        <f t="shared" si="192"/>
        <v>8.8810657967215167</v>
      </c>
      <c r="Q2459" s="92">
        <f t="shared" ca="1" si="193"/>
        <v>0.99915800166109792</v>
      </c>
      <c r="R2459" s="92">
        <f t="shared" ca="1" si="194"/>
        <v>9.0124051749831029</v>
      </c>
    </row>
    <row r="2460" spans="1:18" x14ac:dyDescent="0.3">
      <c r="A2460" s="107">
        <v>40991.3125</v>
      </c>
      <c r="B2460" s="92">
        <v>9.58</v>
      </c>
      <c r="C2460" s="92">
        <v>9.5</v>
      </c>
      <c r="D2460" s="92">
        <v>9.42</v>
      </c>
      <c r="E2460" s="92">
        <v>9.34</v>
      </c>
      <c r="F2460" s="92">
        <v>9.26</v>
      </c>
      <c r="G2460" s="92">
        <v>9.1199999999999992</v>
      </c>
      <c r="H2460" s="92">
        <v>8.9</v>
      </c>
      <c r="I2460" s="92">
        <v>8.67</v>
      </c>
      <c r="J2460" s="92">
        <v>8.49</v>
      </c>
      <c r="K2460" s="92">
        <v>8.1300000000000008</v>
      </c>
      <c r="L2460" s="92">
        <v>9.1999999999999993</v>
      </c>
      <c r="N2460" s="92">
        <f t="shared" ca="1" si="190"/>
        <v>8.9920012879342774</v>
      </c>
      <c r="O2460" s="92">
        <f t="shared" si="191"/>
        <v>0.22565121957033127</v>
      </c>
      <c r="P2460" s="92">
        <f t="shared" si="192"/>
        <v>9.0881490762957355</v>
      </c>
      <c r="Q2460" s="92">
        <f t="shared" ca="1" si="193"/>
        <v>0.98942053133654717</v>
      </c>
      <c r="R2460" s="92">
        <f t="shared" ca="1" si="194"/>
        <v>9.1026688882962326</v>
      </c>
    </row>
    <row r="2461" spans="1:18" x14ac:dyDescent="0.3">
      <c r="A2461" s="107">
        <v>40991.319444444445</v>
      </c>
      <c r="B2461" s="92">
        <v>8.66</v>
      </c>
      <c r="C2461" s="92">
        <v>8.6300000000000008</v>
      </c>
      <c r="D2461" s="92">
        <v>8.5500000000000007</v>
      </c>
      <c r="E2461" s="92">
        <v>8.42</v>
      </c>
      <c r="F2461" s="92">
        <v>8.25</v>
      </c>
      <c r="G2461" s="92">
        <v>8.1</v>
      </c>
      <c r="H2461" s="92">
        <v>7.99</v>
      </c>
      <c r="I2461" s="92">
        <v>7.91</v>
      </c>
      <c r="J2461" s="92">
        <v>7.81</v>
      </c>
      <c r="K2461" s="92">
        <v>7.56</v>
      </c>
      <c r="L2461" s="92">
        <v>8.26</v>
      </c>
      <c r="N2461" s="92">
        <f t="shared" ca="1" si="190"/>
        <v>8.1246994153582222</v>
      </c>
      <c r="O2461" s="92">
        <f t="shared" si="191"/>
        <v>0.12635476355087896</v>
      </c>
      <c r="P2461" s="92">
        <f t="shared" si="192"/>
        <v>8.0841474075319866</v>
      </c>
      <c r="Q2461" s="92">
        <f t="shared" ca="1" si="193"/>
        <v>1.0050162380498473</v>
      </c>
      <c r="R2461" s="92">
        <f t="shared" ca="1" si="194"/>
        <v>8.3014341262917384</v>
      </c>
    </row>
    <row r="2462" spans="1:18" x14ac:dyDescent="0.3">
      <c r="A2462" s="107">
        <v>40991.326388888891</v>
      </c>
      <c r="B2462" s="92">
        <v>8.5399999999999991</v>
      </c>
      <c r="C2462" s="92">
        <v>8.4499999999999993</v>
      </c>
      <c r="D2462" s="92">
        <v>8.3000000000000007</v>
      </c>
      <c r="E2462" s="92">
        <v>8.19</v>
      </c>
      <c r="F2462" s="92">
        <v>8.08</v>
      </c>
      <c r="G2462" s="92">
        <v>7.96</v>
      </c>
      <c r="H2462" s="92">
        <v>7.88</v>
      </c>
      <c r="I2462" s="92">
        <v>7.83</v>
      </c>
      <c r="J2462" s="92">
        <v>7.74</v>
      </c>
      <c r="K2462" s="92">
        <v>7.46</v>
      </c>
      <c r="L2462" s="92">
        <v>7.93</v>
      </c>
      <c r="N2462" s="92">
        <f t="shared" ca="1" si="190"/>
        <v>7.9796677225394079</v>
      </c>
      <c r="O2462" s="92">
        <f t="shared" si="191"/>
        <v>9.3344065997684619E-2</v>
      </c>
      <c r="P2462" s="92">
        <f t="shared" si="192"/>
        <v>7.9484884303804577</v>
      </c>
      <c r="Q2462" s="92">
        <f t="shared" ca="1" si="193"/>
        <v>1.003922669376957</v>
      </c>
      <c r="R2462" s="92">
        <f t="shared" ca="1" si="194"/>
        <v>7.9611067681592687</v>
      </c>
    </row>
    <row r="2463" spans="1:18" x14ac:dyDescent="0.3">
      <c r="A2463" s="107">
        <v>40991.333333333336</v>
      </c>
      <c r="B2463" s="92">
        <v>9.3800000000000008</v>
      </c>
      <c r="C2463" s="92">
        <v>9.3000000000000007</v>
      </c>
      <c r="D2463" s="92">
        <v>9.14</v>
      </c>
      <c r="E2463" s="92">
        <v>9.02</v>
      </c>
      <c r="F2463" s="92">
        <v>8.9</v>
      </c>
      <c r="G2463" s="92">
        <v>8.8000000000000007</v>
      </c>
      <c r="H2463" s="92">
        <v>8.68</v>
      </c>
      <c r="I2463" s="92">
        <v>8.51</v>
      </c>
      <c r="J2463" s="92">
        <v>8.3000000000000007</v>
      </c>
      <c r="K2463" s="92">
        <v>8.1199999999999992</v>
      </c>
      <c r="L2463" s="92">
        <v>9.14</v>
      </c>
      <c r="N2463" s="92">
        <f t="shared" ca="1" si="190"/>
        <v>8.7439304747633599</v>
      </c>
      <c r="O2463" s="92">
        <f t="shared" si="191"/>
        <v>0.12688049155334313</v>
      </c>
      <c r="P2463" s="92">
        <f t="shared" si="192"/>
        <v>8.7827058424096336</v>
      </c>
      <c r="Q2463" s="92">
        <f t="shared" ca="1" si="193"/>
        <v>0.99558503172689261</v>
      </c>
      <c r="R2463" s="92">
        <f t="shared" ca="1" si="194"/>
        <v>9.0996471899837985</v>
      </c>
    </row>
    <row r="2464" spans="1:18" x14ac:dyDescent="0.3">
      <c r="A2464" s="107">
        <v>40991.340277777781</v>
      </c>
      <c r="B2464" s="92">
        <v>7.55</v>
      </c>
      <c r="C2464" s="92">
        <v>7.4</v>
      </c>
      <c r="D2464" s="92">
        <v>7.15</v>
      </c>
      <c r="E2464" s="92">
        <v>6.94</v>
      </c>
      <c r="F2464" s="92">
        <v>6.72</v>
      </c>
      <c r="G2464" s="92">
        <v>6.47</v>
      </c>
      <c r="H2464" s="92">
        <v>6.26</v>
      </c>
      <c r="I2464" s="92">
        <v>6.15</v>
      </c>
      <c r="J2464" s="92">
        <v>6.07</v>
      </c>
      <c r="K2464" s="92">
        <v>5.88</v>
      </c>
      <c r="L2464" s="92">
        <v>6.73</v>
      </c>
      <c r="N2464" s="92">
        <f t="shared" ca="1" si="190"/>
        <v>6.5214903134465381</v>
      </c>
      <c r="O2464" s="92">
        <f t="shared" si="191"/>
        <v>0.30491479891827195</v>
      </c>
      <c r="P2464" s="92">
        <f t="shared" si="192"/>
        <v>6.4394855448984742</v>
      </c>
      <c r="Q2464" s="92">
        <f t="shared" ca="1" si="193"/>
        <v>1.0127346770136056</v>
      </c>
      <c r="R2464" s="92">
        <f t="shared" ca="1" si="194"/>
        <v>6.8157043763015661</v>
      </c>
    </row>
    <row r="2465" spans="1:18" x14ac:dyDescent="0.3">
      <c r="A2465" s="107">
        <v>40991.347222222219</v>
      </c>
      <c r="B2465" s="92">
        <v>6.11</v>
      </c>
      <c r="C2465" s="92">
        <v>5.97</v>
      </c>
      <c r="D2465" s="92">
        <v>5.74</v>
      </c>
      <c r="E2465" s="92">
        <v>5.67</v>
      </c>
      <c r="F2465" s="92">
        <v>5.71</v>
      </c>
      <c r="G2465" s="92">
        <v>5.63</v>
      </c>
      <c r="H2465" s="92">
        <v>5.44</v>
      </c>
      <c r="I2465" s="92">
        <v>5.24</v>
      </c>
      <c r="J2465" s="92">
        <v>5.05</v>
      </c>
      <c r="K2465" s="92">
        <v>4.84</v>
      </c>
      <c r="L2465" s="92">
        <v>5.63</v>
      </c>
      <c r="N2465" s="92">
        <f t="shared" ca="1" si="190"/>
        <v>5.4794137962056508</v>
      </c>
      <c r="O2465" s="92">
        <f t="shared" si="191"/>
        <v>0.3172465028109237</v>
      </c>
      <c r="P2465" s="92">
        <f t="shared" si="192"/>
        <v>5.6023759984452202</v>
      </c>
      <c r="Q2465" s="92">
        <f t="shared" ca="1" si="193"/>
        <v>0.97805177619751082</v>
      </c>
      <c r="R2465" s="92">
        <f t="shared" ca="1" si="194"/>
        <v>5.5064314999919857</v>
      </c>
    </row>
    <row r="2466" spans="1:18" x14ac:dyDescent="0.3">
      <c r="A2466" s="107">
        <v>40991.354166666664</v>
      </c>
      <c r="B2466" s="92">
        <v>5.25</v>
      </c>
      <c r="C2466" s="92">
        <v>5.21</v>
      </c>
      <c r="D2466" s="92">
        <v>5.09</v>
      </c>
      <c r="E2466" s="92">
        <v>4.9000000000000004</v>
      </c>
      <c r="F2466" s="92">
        <v>4.79</v>
      </c>
      <c r="G2466" s="92">
        <v>4.7699999999999996</v>
      </c>
      <c r="H2466" s="92">
        <v>4.75</v>
      </c>
      <c r="I2466" s="92">
        <v>4.7300000000000004</v>
      </c>
      <c r="J2466" s="92">
        <v>4.67</v>
      </c>
      <c r="K2466" s="92">
        <v>4.49</v>
      </c>
      <c r="L2466" s="92">
        <v>4.95</v>
      </c>
      <c r="N2466" s="92">
        <f t="shared" ca="1" si="190"/>
        <v>4.8063353272505598</v>
      </c>
      <c r="O2466" s="92">
        <f t="shared" si="191"/>
        <v>3.8827720823304372E-2</v>
      </c>
      <c r="P2466" s="92">
        <f t="shared" si="192"/>
        <v>4.7671293612178278</v>
      </c>
      <c r="Q2466" s="92">
        <f t="shared" ca="1" si="193"/>
        <v>1.0082242295230512</v>
      </c>
      <c r="R2466" s="92">
        <f t="shared" ca="1" si="194"/>
        <v>4.9907099361391039</v>
      </c>
    </row>
    <row r="2467" spans="1:18" x14ac:dyDescent="0.3">
      <c r="A2467" s="107">
        <v>40991.361111111109</v>
      </c>
      <c r="B2467" s="92">
        <v>5.36</v>
      </c>
      <c r="C2467" s="92">
        <v>5.29</v>
      </c>
      <c r="D2467" s="92">
        <v>5.18</v>
      </c>
      <c r="E2467" s="92">
        <v>5.14</v>
      </c>
      <c r="F2467" s="92">
        <v>5.13</v>
      </c>
      <c r="G2467" s="92">
        <v>5.09</v>
      </c>
      <c r="H2467" s="92">
        <v>5.01</v>
      </c>
      <c r="I2467" s="92">
        <v>4.92</v>
      </c>
      <c r="J2467" s="92">
        <v>4.71</v>
      </c>
      <c r="K2467" s="92">
        <v>4.3600000000000003</v>
      </c>
      <c r="L2467" s="92">
        <v>5.07</v>
      </c>
      <c r="N2467" s="92">
        <f t="shared" ca="1" si="190"/>
        <v>4.9994074994041853</v>
      </c>
      <c r="O2467" s="92">
        <f t="shared" si="191"/>
        <v>0.14639488672633852</v>
      </c>
      <c r="P2467" s="92">
        <f t="shared" si="192"/>
        <v>5.0784601569536374</v>
      </c>
      <c r="Q2467" s="92">
        <f t="shared" ca="1" si="193"/>
        <v>0.98443373481207486</v>
      </c>
      <c r="R2467" s="92">
        <f t="shared" ca="1" si="194"/>
        <v>4.9910790354972194</v>
      </c>
    </row>
    <row r="2468" spans="1:18" x14ac:dyDescent="0.3">
      <c r="A2468" s="107">
        <v>40991.368055555555</v>
      </c>
      <c r="B2468" s="92">
        <v>6.64</v>
      </c>
      <c r="C2468" s="92">
        <v>6.61</v>
      </c>
      <c r="D2468" s="92">
        <v>6.51</v>
      </c>
      <c r="E2468" s="92">
        <v>6.39</v>
      </c>
      <c r="F2468" s="92">
        <v>6.27</v>
      </c>
      <c r="G2468" s="92">
        <v>6.1</v>
      </c>
      <c r="H2468" s="92">
        <v>5.9</v>
      </c>
      <c r="I2468" s="92">
        <v>5.73</v>
      </c>
      <c r="J2468" s="92">
        <v>5.59</v>
      </c>
      <c r="K2468" s="92">
        <v>5.35</v>
      </c>
      <c r="L2468" s="92">
        <v>6.36</v>
      </c>
      <c r="N2468" s="92">
        <f t="shared" ca="1" si="190"/>
        <v>6.043313303135756</v>
      </c>
      <c r="O2468" s="92">
        <f t="shared" si="191"/>
        <v>0.30806132500297517</v>
      </c>
      <c r="P2468" s="92">
        <f t="shared" si="192"/>
        <v>6.0709344018856726</v>
      </c>
      <c r="Q2468" s="92">
        <f t="shared" ca="1" si="193"/>
        <v>0.99545027224452676</v>
      </c>
      <c r="R2468" s="92">
        <f t="shared" ca="1" si="194"/>
        <v>6.3310637314751901</v>
      </c>
    </row>
    <row r="2469" spans="1:18" x14ac:dyDescent="0.3">
      <c r="A2469" s="107">
        <v>40991.375</v>
      </c>
      <c r="B2469" s="92">
        <v>7.82</v>
      </c>
      <c r="C2469" s="92">
        <v>7.76</v>
      </c>
      <c r="D2469" s="92">
        <v>7.65</v>
      </c>
      <c r="E2469" s="92">
        <v>7.56</v>
      </c>
      <c r="F2469" s="92">
        <v>7.41</v>
      </c>
      <c r="G2469" s="92">
        <v>7.23</v>
      </c>
      <c r="H2469" s="92">
        <v>7.08</v>
      </c>
      <c r="I2469" s="92">
        <v>7</v>
      </c>
      <c r="J2469" s="92">
        <v>6.88</v>
      </c>
      <c r="K2469" s="92">
        <v>6.48</v>
      </c>
      <c r="L2469" s="92">
        <v>7.34</v>
      </c>
      <c r="N2469" s="92">
        <f t="shared" ca="1" si="190"/>
        <v>7.2275301527502247</v>
      </c>
      <c r="O2469" s="92">
        <f t="shared" si="191"/>
        <v>0.19373841588138496</v>
      </c>
      <c r="P2469" s="92">
        <f t="shared" si="192"/>
        <v>7.2083154241204586</v>
      </c>
      <c r="Q2469" s="92">
        <f t="shared" ca="1" si="193"/>
        <v>1.0026656337159539</v>
      </c>
      <c r="R2469" s="92">
        <f t="shared" ca="1" si="194"/>
        <v>7.3595657514751007</v>
      </c>
    </row>
    <row r="2470" spans="1:18" x14ac:dyDescent="0.3">
      <c r="A2470" s="107">
        <v>40991.381944444445</v>
      </c>
      <c r="B2470" s="92">
        <v>6.22</v>
      </c>
      <c r="C2470" s="92">
        <v>6.17</v>
      </c>
      <c r="D2470" s="92">
        <v>6.03</v>
      </c>
      <c r="E2470" s="92">
        <v>5.9</v>
      </c>
      <c r="F2470" s="92">
        <v>5.85</v>
      </c>
      <c r="G2470" s="92">
        <v>5.88</v>
      </c>
      <c r="H2470" s="92">
        <v>5.91</v>
      </c>
      <c r="I2470" s="92">
        <v>5.87</v>
      </c>
      <c r="J2470" s="92">
        <v>5.8</v>
      </c>
      <c r="K2470" s="92">
        <v>5.59</v>
      </c>
      <c r="L2470" s="92">
        <v>5.9</v>
      </c>
      <c r="N2470" s="92">
        <f t="shared" ca="1" si="190"/>
        <v>5.8845689551183309</v>
      </c>
      <c r="O2470" s="92">
        <f t="shared" si="191"/>
        <v>-4.7028009693888519E-2</v>
      </c>
      <c r="P2470" s="92">
        <f t="shared" si="192"/>
        <v>5.8842888538623095</v>
      </c>
      <c r="Q2470" s="92">
        <f t="shared" ca="1" si="193"/>
        <v>1.000047601547609</v>
      </c>
      <c r="R2470" s="92">
        <f t="shared" ca="1" si="194"/>
        <v>5.9002808491308931</v>
      </c>
    </row>
    <row r="2471" spans="1:18" x14ac:dyDescent="0.3">
      <c r="A2471" s="107">
        <v>40991.388888888891</v>
      </c>
      <c r="B2471" s="92">
        <v>5.86</v>
      </c>
      <c r="C2471" s="92">
        <v>5.77</v>
      </c>
      <c r="D2471" s="92">
        <v>5.62</v>
      </c>
      <c r="E2471" s="92">
        <v>5.5</v>
      </c>
      <c r="F2471" s="92">
        <v>5.4</v>
      </c>
      <c r="G2471" s="92">
        <v>5.36</v>
      </c>
      <c r="H2471" s="92">
        <v>5.36</v>
      </c>
      <c r="I2471" s="92">
        <v>5.38</v>
      </c>
      <c r="J2471" s="92">
        <v>5.39</v>
      </c>
      <c r="K2471" s="92">
        <v>5.31</v>
      </c>
      <c r="L2471" s="92">
        <v>5.48</v>
      </c>
      <c r="N2471" s="92">
        <f t="shared" ca="1" si="190"/>
        <v>5.432380201646942</v>
      </c>
      <c r="O2471" s="92">
        <f t="shared" si="191"/>
        <v>0</v>
      </c>
      <c r="P2471" s="92">
        <f t="shared" si="192"/>
        <v>5.36</v>
      </c>
      <c r="Q2471" s="92">
        <f t="shared" ca="1" si="193"/>
        <v>1.0135037689639816</v>
      </c>
      <c r="R2471" s="92">
        <f t="shared" ca="1" si="194"/>
        <v>5.5540006539226194</v>
      </c>
    </row>
    <row r="2472" spans="1:18" x14ac:dyDescent="0.3">
      <c r="A2472" s="107">
        <v>40991.395833333336</v>
      </c>
      <c r="B2472" s="92">
        <v>4.9800000000000004</v>
      </c>
      <c r="C2472" s="92">
        <v>4.9400000000000004</v>
      </c>
      <c r="D2472" s="92">
        <v>4.87</v>
      </c>
      <c r="E2472" s="92">
        <v>4.83</v>
      </c>
      <c r="F2472" s="92">
        <v>4.8</v>
      </c>
      <c r="G2472" s="92">
        <v>4.7300000000000004</v>
      </c>
      <c r="H2472" s="92">
        <v>4.6100000000000003</v>
      </c>
      <c r="I2472" s="92">
        <v>4.53</v>
      </c>
      <c r="J2472" s="92">
        <v>4.53</v>
      </c>
      <c r="K2472" s="92">
        <v>4.53</v>
      </c>
      <c r="L2472" s="92">
        <v>4.59</v>
      </c>
      <c r="N2472" s="92">
        <f t="shared" ca="1" si="190"/>
        <v>4.6969975962634525</v>
      </c>
      <c r="O2472" s="92">
        <f t="shared" si="191"/>
        <v>0.2374687575568068</v>
      </c>
      <c r="P2472" s="92">
        <f t="shared" si="192"/>
        <v>4.7126172947180303</v>
      </c>
      <c r="Q2472" s="92">
        <f t="shared" ca="1" si="193"/>
        <v>0.99668555762588984</v>
      </c>
      <c r="R2472" s="92">
        <f t="shared" ca="1" si="194"/>
        <v>4.5747867095028338</v>
      </c>
    </row>
    <row r="2473" spans="1:18" x14ac:dyDescent="0.3">
      <c r="A2473" s="107">
        <v>40991.402777777781</v>
      </c>
      <c r="B2473" s="92">
        <v>5.73</v>
      </c>
      <c r="C2473" s="92">
        <v>5.69</v>
      </c>
      <c r="D2473" s="92">
        <v>5.58</v>
      </c>
      <c r="E2473" s="92">
        <v>5.48</v>
      </c>
      <c r="F2473" s="92">
        <v>5.44</v>
      </c>
      <c r="G2473" s="92">
        <v>5.45</v>
      </c>
      <c r="H2473" s="92">
        <v>5.46</v>
      </c>
      <c r="I2473" s="92">
        <v>5.46</v>
      </c>
      <c r="J2473" s="92">
        <v>5.48</v>
      </c>
      <c r="K2473" s="92">
        <v>5.46</v>
      </c>
      <c r="L2473" s="92">
        <v>5.77</v>
      </c>
      <c r="N2473" s="92">
        <f t="shared" ca="1" si="190"/>
        <v>5.4839947085354526</v>
      </c>
      <c r="O2473" s="92">
        <f t="shared" si="191"/>
        <v>-1.6940396972852899E-2</v>
      </c>
      <c r="P2473" s="92">
        <f t="shared" si="192"/>
        <v>5.451431614553357</v>
      </c>
      <c r="Q2473" s="92">
        <f t="shared" ca="1" si="193"/>
        <v>1.0059733105511521</v>
      </c>
      <c r="R2473" s="92">
        <f t="shared" ca="1" si="194"/>
        <v>5.8044660018801473</v>
      </c>
    </row>
    <row r="2474" spans="1:18" x14ac:dyDescent="0.3">
      <c r="A2474" s="107">
        <v>40991.409722222219</v>
      </c>
      <c r="B2474" s="92">
        <v>5.98</v>
      </c>
      <c r="C2474" s="92">
        <v>5.96</v>
      </c>
      <c r="D2474" s="92">
        <v>5.96</v>
      </c>
      <c r="E2474" s="92">
        <v>6.03</v>
      </c>
      <c r="F2474" s="92">
        <v>6.09</v>
      </c>
      <c r="G2474" s="92">
        <v>6.07</v>
      </c>
      <c r="H2474" s="92">
        <v>6</v>
      </c>
      <c r="I2474" s="92">
        <v>5.94</v>
      </c>
      <c r="J2474" s="92">
        <v>5.94</v>
      </c>
      <c r="K2474" s="92">
        <v>5.97</v>
      </c>
      <c r="L2474" s="92">
        <v>6.07</v>
      </c>
      <c r="N2474" s="92">
        <f t="shared" ca="1" si="190"/>
        <v>6.0027965196174744</v>
      </c>
      <c r="O2474" s="92">
        <f t="shared" si="191"/>
        <v>0.10718742828744157</v>
      </c>
      <c r="P2474" s="92">
        <f t="shared" si="192"/>
        <v>6.0599209242286189</v>
      </c>
      <c r="Q2474" s="92">
        <f t="shared" ca="1" si="193"/>
        <v>0.99057340758643375</v>
      </c>
      <c r="R2474" s="92">
        <f t="shared" ca="1" si="194"/>
        <v>6.0127805840496533</v>
      </c>
    </row>
    <row r="2475" spans="1:18" x14ac:dyDescent="0.3">
      <c r="A2475" s="107">
        <v>40991.416666666664</v>
      </c>
      <c r="B2475" s="92">
        <v>6.64</v>
      </c>
      <c r="C2475" s="92">
        <v>6.61</v>
      </c>
      <c r="D2475" s="92">
        <v>6.52</v>
      </c>
      <c r="E2475" s="92">
        <v>6.45</v>
      </c>
      <c r="F2475" s="92">
        <v>6.41</v>
      </c>
      <c r="G2475" s="92">
        <v>6.43</v>
      </c>
      <c r="H2475" s="92">
        <v>6.49</v>
      </c>
      <c r="I2475" s="92">
        <v>6.49</v>
      </c>
      <c r="J2475" s="92">
        <v>6.47</v>
      </c>
      <c r="K2475" s="92">
        <v>6.46</v>
      </c>
      <c r="L2475" s="92">
        <v>6.65</v>
      </c>
      <c r="N2475" s="92">
        <f t="shared" ca="1" si="190"/>
        <v>6.4702255256753309</v>
      </c>
      <c r="O2475" s="92">
        <f t="shared" si="191"/>
        <v>-8.5830189410595753E-2</v>
      </c>
      <c r="P2475" s="92">
        <f t="shared" si="192"/>
        <v>6.4385622720879985</v>
      </c>
      <c r="Q2475" s="92">
        <f t="shared" ca="1" si="193"/>
        <v>1.0049177521703248</v>
      </c>
      <c r="R2475" s="92">
        <f t="shared" ca="1" si="194"/>
        <v>6.68270305193266</v>
      </c>
    </row>
    <row r="2476" spans="1:18" x14ac:dyDescent="0.3">
      <c r="A2476" s="107">
        <v>40991.423611111109</v>
      </c>
      <c r="B2476" s="92">
        <v>5.7</v>
      </c>
      <c r="C2476" s="92">
        <v>5.7</v>
      </c>
      <c r="D2476" s="92">
        <v>5.68</v>
      </c>
      <c r="E2476" s="92">
        <v>5.66</v>
      </c>
      <c r="F2476" s="92">
        <v>5.7</v>
      </c>
      <c r="G2476" s="92">
        <v>5.71</v>
      </c>
      <c r="H2476" s="92">
        <v>5.66</v>
      </c>
      <c r="I2476" s="92">
        <v>5.56</v>
      </c>
      <c r="J2476" s="92">
        <v>5.46</v>
      </c>
      <c r="K2476" s="92">
        <v>5.43</v>
      </c>
      <c r="L2476" s="92">
        <v>5.91</v>
      </c>
      <c r="N2476" s="92">
        <f t="shared" ca="1" si="190"/>
        <v>5.6253440268865935</v>
      </c>
      <c r="O2476" s="92">
        <f t="shared" si="191"/>
        <v>8.1275668688618588E-2</v>
      </c>
      <c r="P2476" s="92">
        <f t="shared" si="192"/>
        <v>5.7028092855464161</v>
      </c>
      <c r="Q2476" s="92">
        <f t="shared" ca="1" si="193"/>
        <v>0.98641629856776802</v>
      </c>
      <c r="R2476" s="92">
        <f t="shared" ca="1" si="194"/>
        <v>5.8297203245355096</v>
      </c>
    </row>
    <row r="2477" spans="1:18" x14ac:dyDescent="0.3">
      <c r="A2477" s="107">
        <v>40991.430555555555</v>
      </c>
      <c r="B2477" s="92">
        <v>6.08</v>
      </c>
      <c r="C2477" s="92">
        <v>6.08</v>
      </c>
      <c r="D2477" s="92">
        <v>6.07</v>
      </c>
      <c r="E2477" s="92">
        <v>6.06</v>
      </c>
      <c r="F2477" s="92">
        <v>6.03</v>
      </c>
      <c r="G2477" s="92">
        <v>5.97</v>
      </c>
      <c r="H2477" s="92">
        <v>5.92</v>
      </c>
      <c r="I2477" s="92">
        <v>5.88</v>
      </c>
      <c r="J2477" s="92">
        <v>5.82</v>
      </c>
      <c r="K2477" s="92">
        <v>5.72</v>
      </c>
      <c r="L2477" s="92">
        <v>6.1</v>
      </c>
      <c r="N2477" s="92">
        <f t="shared" ca="1" si="190"/>
        <v>5.9534100692095002</v>
      </c>
      <c r="O2477" s="92">
        <f t="shared" si="191"/>
        <v>7.7721097000508721E-2</v>
      </c>
      <c r="P2477" s="92">
        <f t="shared" si="192"/>
        <v>5.9628104683288754</v>
      </c>
      <c r="Q2477" s="92">
        <f t="shared" ca="1" si="193"/>
        <v>0.99842349523445284</v>
      </c>
      <c r="R2477" s="92">
        <f t="shared" ca="1" si="194"/>
        <v>6.0903833209301617</v>
      </c>
    </row>
    <row r="2478" spans="1:18" x14ac:dyDescent="0.3">
      <c r="A2478" s="107">
        <v>40991.4375</v>
      </c>
      <c r="B2478" s="92">
        <v>6.27</v>
      </c>
      <c r="C2478" s="92">
        <v>6.27</v>
      </c>
      <c r="D2478" s="92">
        <v>6.19</v>
      </c>
      <c r="E2478" s="92">
        <v>6.05</v>
      </c>
      <c r="F2478" s="92">
        <v>5.92</v>
      </c>
      <c r="G2478" s="92">
        <v>5.79</v>
      </c>
      <c r="H2478" s="92">
        <v>5.64</v>
      </c>
      <c r="I2478" s="92">
        <v>5.48</v>
      </c>
      <c r="J2478" s="92">
        <v>5.32</v>
      </c>
      <c r="K2478" s="92">
        <v>5.13</v>
      </c>
      <c r="L2478" s="92">
        <v>5.79</v>
      </c>
      <c r="N2478" s="92">
        <f t="shared" ca="1" si="190"/>
        <v>5.746283438026027</v>
      </c>
      <c r="O2478" s="92">
        <f t="shared" si="191"/>
        <v>0.24255943615768152</v>
      </c>
      <c r="P2478" s="92">
        <f t="shared" si="192"/>
        <v>5.7682665157781088</v>
      </c>
      <c r="Q2478" s="92">
        <f t="shared" ca="1" si="193"/>
        <v>0.99618896288998593</v>
      </c>
      <c r="R2478" s="92">
        <f t="shared" ca="1" si="194"/>
        <v>5.7679340951330182</v>
      </c>
    </row>
    <row r="2479" spans="1:18" x14ac:dyDescent="0.3">
      <c r="A2479" s="107">
        <v>40991.444444444445</v>
      </c>
      <c r="B2479" s="92">
        <v>6.46</v>
      </c>
      <c r="C2479" s="92">
        <v>6.4</v>
      </c>
      <c r="D2479" s="92">
        <v>6.28</v>
      </c>
      <c r="E2479" s="92">
        <v>6.18</v>
      </c>
      <c r="F2479" s="92">
        <v>6.14</v>
      </c>
      <c r="G2479" s="92">
        <v>6.06</v>
      </c>
      <c r="H2479" s="92">
        <v>5.96</v>
      </c>
      <c r="I2479" s="92">
        <v>5.87</v>
      </c>
      <c r="J2479" s="92">
        <v>5.79</v>
      </c>
      <c r="K2479" s="92">
        <v>5.7</v>
      </c>
      <c r="L2479" s="92">
        <v>6.21</v>
      </c>
      <c r="N2479" s="92">
        <f t="shared" ca="1" si="190"/>
        <v>6.0316172216298032</v>
      </c>
      <c r="O2479" s="92">
        <f t="shared" si="191"/>
        <v>0.15376368003410898</v>
      </c>
      <c r="P2479" s="92">
        <f t="shared" si="192"/>
        <v>6.0455702834047118</v>
      </c>
      <c r="Q2479" s="92">
        <f t="shared" ca="1" si="193"/>
        <v>0.99769201892942838</v>
      </c>
      <c r="R2479" s="92">
        <f t="shared" ca="1" si="194"/>
        <v>6.1956674375517506</v>
      </c>
    </row>
    <row r="2480" spans="1:18" x14ac:dyDescent="0.3">
      <c r="A2480" s="107">
        <v>40991.451388888891</v>
      </c>
      <c r="B2480" s="92">
        <v>6.44</v>
      </c>
      <c r="C2480" s="92">
        <v>6.41</v>
      </c>
      <c r="D2480" s="92">
        <v>6.37</v>
      </c>
      <c r="E2480" s="92">
        <v>6.3</v>
      </c>
      <c r="F2480" s="92">
        <v>6.19</v>
      </c>
      <c r="G2480" s="92">
        <v>6.07</v>
      </c>
      <c r="H2480" s="92">
        <v>5.96</v>
      </c>
      <c r="I2480" s="92">
        <v>5.84</v>
      </c>
      <c r="J2480" s="92">
        <v>5.71</v>
      </c>
      <c r="K2480" s="92">
        <v>5.57</v>
      </c>
      <c r="L2480" s="92">
        <v>5.87</v>
      </c>
      <c r="N2480" s="92">
        <f t="shared" ca="1" si="190"/>
        <v>6.0430833494269329</v>
      </c>
      <c r="O2480" s="92">
        <f t="shared" si="191"/>
        <v>0.16900026050286857</v>
      </c>
      <c r="P2480" s="92">
        <f t="shared" si="192"/>
        <v>6.0541161344414505</v>
      </c>
      <c r="Q2480" s="92">
        <f t="shared" ca="1" si="193"/>
        <v>0.99817763901955026</v>
      </c>
      <c r="R2480" s="92">
        <f t="shared" ca="1" si="194"/>
        <v>5.8593027410447602</v>
      </c>
    </row>
    <row r="2481" spans="1:18" x14ac:dyDescent="0.3">
      <c r="A2481" s="107">
        <v>40991.458333333336</v>
      </c>
      <c r="B2481" s="92">
        <v>7.18</v>
      </c>
      <c r="C2481" s="92">
        <v>7.14</v>
      </c>
      <c r="D2481" s="92">
        <v>7.07</v>
      </c>
      <c r="E2481" s="92">
        <v>7.05</v>
      </c>
      <c r="F2481" s="92">
        <v>7.06</v>
      </c>
      <c r="G2481" s="92">
        <v>7.04</v>
      </c>
      <c r="H2481" s="92">
        <v>6.98</v>
      </c>
      <c r="I2481" s="92">
        <v>6.91</v>
      </c>
      <c r="J2481" s="92">
        <v>6.79</v>
      </c>
      <c r="K2481" s="92">
        <v>6.51</v>
      </c>
      <c r="L2481" s="92">
        <v>7.2</v>
      </c>
      <c r="N2481" s="92">
        <f t="shared" ca="1" si="190"/>
        <v>6.9663194083218363</v>
      </c>
      <c r="O2481" s="92">
        <f t="shared" si="191"/>
        <v>7.9095923345724392E-2</v>
      </c>
      <c r="P2481" s="92">
        <f t="shared" si="192"/>
        <v>7.0313720130424118</v>
      </c>
      <c r="Q2481" s="92">
        <f t="shared" ca="1" si="193"/>
        <v>0.99074823454086769</v>
      </c>
      <c r="R2481" s="92">
        <f t="shared" ca="1" si="194"/>
        <v>7.1333872886942471</v>
      </c>
    </row>
    <row r="2482" spans="1:18" x14ac:dyDescent="0.3">
      <c r="A2482" s="107">
        <v>40991.465277777781</v>
      </c>
      <c r="B2482" s="92">
        <v>6.82</v>
      </c>
      <c r="C2482" s="92">
        <v>6.8</v>
      </c>
      <c r="D2482" s="92">
        <v>6.72</v>
      </c>
      <c r="E2482" s="92">
        <v>6.66</v>
      </c>
      <c r="F2482" s="92">
        <v>6.65</v>
      </c>
      <c r="G2482" s="92">
        <v>6.62</v>
      </c>
      <c r="H2482" s="92">
        <v>6.61</v>
      </c>
      <c r="I2482" s="92">
        <v>6.6</v>
      </c>
      <c r="J2482" s="92">
        <v>6.58</v>
      </c>
      <c r="K2482" s="92">
        <v>6.5</v>
      </c>
      <c r="L2482" s="92">
        <v>6.97</v>
      </c>
      <c r="N2482" s="92">
        <f t="shared" ca="1" si="190"/>
        <v>6.6322274088554209</v>
      </c>
      <c r="O2482" s="92">
        <f t="shared" si="191"/>
        <v>1.3969744097728535E-2</v>
      </c>
      <c r="P2482" s="92">
        <f t="shared" si="192"/>
        <v>6.6185663326527822</v>
      </c>
      <c r="Q2482" s="92">
        <f t="shared" ca="1" si="193"/>
        <v>1.0020640536811185</v>
      </c>
      <c r="R2482" s="92">
        <f t="shared" ca="1" si="194"/>
        <v>6.9843864541573959</v>
      </c>
    </row>
    <row r="2483" spans="1:18" x14ac:dyDescent="0.3">
      <c r="A2483" s="107">
        <v>40991.472222222219</v>
      </c>
      <c r="B2483" s="92">
        <v>6.84</v>
      </c>
      <c r="C2483" s="92">
        <v>6.81</v>
      </c>
      <c r="D2483" s="92">
        <v>6.79</v>
      </c>
      <c r="E2483" s="92">
        <v>6.75</v>
      </c>
      <c r="F2483" s="92">
        <v>6.64</v>
      </c>
      <c r="G2483" s="92">
        <v>6.5</v>
      </c>
      <c r="H2483" s="92">
        <v>6.49</v>
      </c>
      <c r="I2483" s="92">
        <v>6.53</v>
      </c>
      <c r="J2483" s="92">
        <v>6.51</v>
      </c>
      <c r="K2483" s="92">
        <v>6.32</v>
      </c>
      <c r="L2483" s="92">
        <v>6.91</v>
      </c>
      <c r="N2483" s="92">
        <f t="shared" ca="1" si="190"/>
        <v>6.5883775194052685</v>
      </c>
      <c r="O2483" s="92">
        <f t="shared" si="191"/>
        <v>1.4227845706355156E-2</v>
      </c>
      <c r="P2483" s="92">
        <f t="shared" si="192"/>
        <v>6.4985663155049505</v>
      </c>
      <c r="Q2483" s="92">
        <f t="shared" ca="1" si="193"/>
        <v>1.0138201565606921</v>
      </c>
      <c r="R2483" s="92">
        <f t="shared" ca="1" si="194"/>
        <v>7.0054972818343826</v>
      </c>
    </row>
    <row r="2484" spans="1:18" x14ac:dyDescent="0.3">
      <c r="A2484" s="107">
        <v>40991.479166666664</v>
      </c>
      <c r="B2484" s="92">
        <v>7.41</v>
      </c>
      <c r="C2484" s="92">
        <v>7.38</v>
      </c>
      <c r="D2484" s="92">
        <v>7.3</v>
      </c>
      <c r="E2484" s="92">
        <v>7.21</v>
      </c>
      <c r="F2484" s="92">
        <v>7.18</v>
      </c>
      <c r="G2484" s="92">
        <v>7.16</v>
      </c>
      <c r="H2484" s="92">
        <v>7.16</v>
      </c>
      <c r="I2484" s="92">
        <v>7.17</v>
      </c>
      <c r="J2484" s="92">
        <v>7.18</v>
      </c>
      <c r="K2484" s="92">
        <v>7.17</v>
      </c>
      <c r="L2484" s="92">
        <v>7.2</v>
      </c>
      <c r="N2484" s="92">
        <f t="shared" ca="1" si="190"/>
        <v>7.1979111084742655</v>
      </c>
      <c r="O2484" s="92">
        <f t="shared" si="191"/>
        <v>0</v>
      </c>
      <c r="P2484" s="92">
        <f t="shared" si="192"/>
        <v>7.16</v>
      </c>
      <c r="Q2484" s="92">
        <f t="shared" ca="1" si="193"/>
        <v>1.0052948475522716</v>
      </c>
      <c r="R2484" s="92">
        <f t="shared" ca="1" si="194"/>
        <v>7.2381229023763556</v>
      </c>
    </row>
    <row r="2485" spans="1:18" x14ac:dyDescent="0.3">
      <c r="A2485" s="107">
        <v>40991.486111111109</v>
      </c>
      <c r="B2485" s="92">
        <v>7.17</v>
      </c>
      <c r="C2485" s="92">
        <v>7.12</v>
      </c>
      <c r="D2485" s="92">
        <v>7.03</v>
      </c>
      <c r="E2485" s="92">
        <v>6.94</v>
      </c>
      <c r="F2485" s="92">
        <v>6.88</v>
      </c>
      <c r="G2485" s="92">
        <v>6.82</v>
      </c>
      <c r="H2485" s="92">
        <v>6.81</v>
      </c>
      <c r="I2485" s="92">
        <v>6.84</v>
      </c>
      <c r="J2485" s="92">
        <v>6.84</v>
      </c>
      <c r="K2485" s="92">
        <v>6.67</v>
      </c>
      <c r="L2485" s="92">
        <v>6.98</v>
      </c>
      <c r="N2485" s="92">
        <f t="shared" ca="1" si="190"/>
        <v>6.8744542095642016</v>
      </c>
      <c r="O2485" s="92">
        <f t="shared" si="191"/>
        <v>1.3559773468627866E-2</v>
      </c>
      <c r="P2485" s="92">
        <f t="shared" si="192"/>
        <v>6.8185663598902986</v>
      </c>
      <c r="Q2485" s="92">
        <f t="shared" ca="1" si="193"/>
        <v>1.0081964223451221</v>
      </c>
      <c r="R2485" s="92">
        <f t="shared" ca="1" si="194"/>
        <v>7.0372110279689526</v>
      </c>
    </row>
    <row r="2486" spans="1:18" x14ac:dyDescent="0.3">
      <c r="A2486" s="107">
        <v>40991.493055555555</v>
      </c>
      <c r="B2486" s="92">
        <v>6.7</v>
      </c>
      <c r="C2486" s="92">
        <v>6.68</v>
      </c>
      <c r="D2486" s="92">
        <v>6.62</v>
      </c>
      <c r="E2486" s="92">
        <v>6.54</v>
      </c>
      <c r="F2486" s="92">
        <v>6.47</v>
      </c>
      <c r="G2486" s="92">
        <v>6.42</v>
      </c>
      <c r="H2486" s="92">
        <v>6.38</v>
      </c>
      <c r="I2486" s="92">
        <v>6.3</v>
      </c>
      <c r="J2486" s="92">
        <v>6.23</v>
      </c>
      <c r="K2486" s="92">
        <v>6.15</v>
      </c>
      <c r="L2486" s="92">
        <v>6.49</v>
      </c>
      <c r="N2486" s="92">
        <f t="shared" ca="1" si="190"/>
        <v>6.414196353577208</v>
      </c>
      <c r="O2486" s="92">
        <f t="shared" si="191"/>
        <v>5.7756337764340422E-2</v>
      </c>
      <c r="P2486" s="92">
        <f t="shared" si="192"/>
        <v>6.414253687674444</v>
      </c>
      <c r="Q2486" s="92">
        <f t="shared" ca="1" si="193"/>
        <v>0.99999106145468708</v>
      </c>
      <c r="R2486" s="92">
        <f t="shared" ca="1" si="194"/>
        <v>6.4899419888409193</v>
      </c>
    </row>
    <row r="2487" spans="1:18" x14ac:dyDescent="0.3">
      <c r="A2487" s="107">
        <v>40991.5</v>
      </c>
      <c r="B2487" s="92">
        <v>7.28</v>
      </c>
      <c r="C2487" s="92">
        <v>7.21</v>
      </c>
      <c r="D2487" s="92">
        <v>7.06</v>
      </c>
      <c r="E2487" s="92">
        <v>6.91</v>
      </c>
      <c r="F2487" s="92">
        <v>6.79</v>
      </c>
      <c r="G2487" s="92">
        <v>6.66</v>
      </c>
      <c r="H2487" s="92">
        <v>6.55</v>
      </c>
      <c r="I2487" s="92">
        <v>6.52</v>
      </c>
      <c r="J2487" s="92">
        <v>6.5</v>
      </c>
      <c r="K2487" s="92">
        <v>6.33</v>
      </c>
      <c r="L2487" s="92">
        <v>6.99</v>
      </c>
      <c r="N2487" s="92">
        <f t="shared" ca="1" si="190"/>
        <v>6.7036742713579907</v>
      </c>
      <c r="O2487" s="92">
        <f t="shared" si="191"/>
        <v>0.15390336583439776</v>
      </c>
      <c r="P2487" s="92">
        <f t="shared" si="192"/>
        <v>6.6441272092937229</v>
      </c>
      <c r="Q2487" s="92">
        <f t="shared" ca="1" si="193"/>
        <v>1.0089623603204005</v>
      </c>
      <c r="R2487" s="92">
        <f t="shared" ca="1" si="194"/>
        <v>7.0526468986396003</v>
      </c>
    </row>
    <row r="2488" spans="1:18" x14ac:dyDescent="0.3">
      <c r="A2488" s="107">
        <v>40991.506944444445</v>
      </c>
      <c r="B2488" s="92">
        <v>6.66</v>
      </c>
      <c r="C2488" s="92">
        <v>6.64</v>
      </c>
      <c r="D2488" s="92">
        <v>6.62</v>
      </c>
      <c r="E2488" s="92">
        <v>6.63</v>
      </c>
      <c r="F2488" s="92">
        <v>6.66</v>
      </c>
      <c r="G2488" s="92">
        <v>6.63</v>
      </c>
      <c r="H2488" s="92">
        <v>6.56</v>
      </c>
      <c r="I2488" s="92">
        <v>6.51</v>
      </c>
      <c r="J2488" s="92">
        <v>6.45</v>
      </c>
      <c r="K2488" s="92">
        <v>6.34</v>
      </c>
      <c r="L2488" s="92">
        <v>6.35</v>
      </c>
      <c r="N2488" s="92">
        <f t="shared" ref="N2488:N2551" ca="1" si="195">POWER(SUM(POWER(C2488,Exponent)*$C$1,POWER(D2488,Exponent)*$D$1,POWER(E2488,Exponent)*$E$1,POWER(F2488,Exponent)*$F$1,POWER(G2488,Exponent)*$G$1,POWER(H2488,Exponent)*$H$1,POWER(I2488,Exponent)*$I$1,POWER(J2488,Exponent)*$J$1,POWER(K2488,Exponent)*$K$1),1/Exponent)</f>
        <v>6.5697111511687645</v>
      </c>
      <c r="O2488" s="92">
        <f t="shared" si="191"/>
        <v>9.8085663431828229E-2</v>
      </c>
      <c r="P2488" s="92">
        <f t="shared" si="192"/>
        <v>6.6199251667944168</v>
      </c>
      <c r="Q2488" s="92">
        <f t="shared" ca="1" si="193"/>
        <v>0.99241471552012006</v>
      </c>
      <c r="R2488" s="92">
        <f t="shared" ca="1" si="194"/>
        <v>6.3018334435527619</v>
      </c>
    </row>
    <row r="2489" spans="1:18" x14ac:dyDescent="0.3">
      <c r="A2489" s="107">
        <v>40991.513888888891</v>
      </c>
      <c r="B2489" s="92">
        <v>6.66</v>
      </c>
      <c r="C2489" s="92">
        <v>6.61</v>
      </c>
      <c r="D2489" s="92">
        <v>6.48</v>
      </c>
      <c r="E2489" s="92">
        <v>6.44</v>
      </c>
      <c r="F2489" s="92">
        <v>6.41</v>
      </c>
      <c r="G2489" s="92">
        <v>6.32</v>
      </c>
      <c r="H2489" s="92">
        <v>6.22</v>
      </c>
      <c r="I2489" s="92">
        <v>6.1</v>
      </c>
      <c r="J2489" s="92">
        <v>5.95</v>
      </c>
      <c r="K2489" s="92">
        <v>5.77</v>
      </c>
      <c r="L2489" s="92">
        <v>6.36</v>
      </c>
      <c r="N2489" s="92">
        <f t="shared" ca="1" si="195"/>
        <v>6.2577008029016588</v>
      </c>
      <c r="O2489" s="92">
        <f t="shared" si="191"/>
        <v>0.14738723849416074</v>
      </c>
      <c r="P2489" s="92">
        <f t="shared" si="192"/>
        <v>6.3055745346432426</v>
      </c>
      <c r="Q2489" s="92">
        <f t="shared" ca="1" si="193"/>
        <v>0.99240771297229735</v>
      </c>
      <c r="R2489" s="92">
        <f t="shared" ca="1" si="194"/>
        <v>6.3117130545038114</v>
      </c>
    </row>
    <row r="2490" spans="1:18" x14ac:dyDescent="0.3">
      <c r="A2490" s="107">
        <v>40991.520833333336</v>
      </c>
      <c r="B2490" s="92">
        <v>5.19</v>
      </c>
      <c r="C2490" s="92">
        <v>5.18</v>
      </c>
      <c r="D2490" s="92">
        <v>5.16</v>
      </c>
      <c r="E2490" s="92">
        <v>5.16</v>
      </c>
      <c r="F2490" s="92">
        <v>5.2</v>
      </c>
      <c r="G2490" s="92">
        <v>5.24</v>
      </c>
      <c r="H2490" s="92">
        <v>5.27</v>
      </c>
      <c r="I2490" s="92">
        <v>5.29</v>
      </c>
      <c r="J2490" s="92">
        <v>5.27</v>
      </c>
      <c r="K2490" s="92">
        <v>5.16</v>
      </c>
      <c r="L2490" s="92">
        <v>5.4</v>
      </c>
      <c r="N2490" s="92">
        <f t="shared" ca="1" si="195"/>
        <v>5.2241086588027308</v>
      </c>
      <c r="O2490" s="92">
        <f t="shared" si="191"/>
        <v>-5.2755522694306813E-2</v>
      </c>
      <c r="P2490" s="92">
        <f t="shared" si="192"/>
        <v>5.244287714163911</v>
      </c>
      <c r="Q2490" s="92">
        <f t="shared" ca="1" si="193"/>
        <v>0.99615218377384596</v>
      </c>
      <c r="R2490" s="92">
        <f t="shared" ca="1" si="194"/>
        <v>5.3792217923787682</v>
      </c>
    </row>
    <row r="2491" spans="1:18" x14ac:dyDescent="0.3">
      <c r="A2491" s="107">
        <v>40991.527777777781</v>
      </c>
      <c r="B2491" s="92">
        <v>5.61</v>
      </c>
      <c r="C2491" s="92">
        <v>5.58</v>
      </c>
      <c r="D2491" s="92">
        <v>5.53</v>
      </c>
      <c r="E2491" s="92">
        <v>5.47</v>
      </c>
      <c r="F2491" s="92">
        <v>5.44</v>
      </c>
      <c r="G2491" s="92">
        <v>5.42</v>
      </c>
      <c r="H2491" s="92">
        <v>5.36</v>
      </c>
      <c r="I2491" s="92">
        <v>5.28</v>
      </c>
      <c r="J2491" s="92">
        <v>5.15</v>
      </c>
      <c r="K2491" s="92">
        <v>5.0199999999999996</v>
      </c>
      <c r="L2491" s="92">
        <v>5.57</v>
      </c>
      <c r="N2491" s="92">
        <f t="shared" ca="1" si="195"/>
        <v>5.3650155713883132</v>
      </c>
      <c r="O2491" s="92">
        <f t="shared" si="191"/>
        <v>0.1028691583025657</v>
      </c>
      <c r="P2491" s="92">
        <f t="shared" si="192"/>
        <v>5.4113625176069515</v>
      </c>
      <c r="Q2491" s="92">
        <f t="shared" ca="1" si="193"/>
        <v>0.99143525386298936</v>
      </c>
      <c r="R2491" s="92">
        <f t="shared" ca="1" si="194"/>
        <v>5.5222943640168509</v>
      </c>
    </row>
    <row r="2492" spans="1:18" x14ac:dyDescent="0.3">
      <c r="A2492" s="107">
        <v>40991.534722222219</v>
      </c>
      <c r="B2492" s="92">
        <v>6.08</v>
      </c>
      <c r="C2492" s="92">
        <v>6.05</v>
      </c>
      <c r="D2492" s="92">
        <v>5.97</v>
      </c>
      <c r="E2492" s="92">
        <v>5.9</v>
      </c>
      <c r="F2492" s="92">
        <v>5.87</v>
      </c>
      <c r="G2492" s="92">
        <v>5.85</v>
      </c>
      <c r="H2492" s="92">
        <v>5.83</v>
      </c>
      <c r="I2492" s="92">
        <v>5.79</v>
      </c>
      <c r="J2492" s="92">
        <v>5.74</v>
      </c>
      <c r="K2492" s="92">
        <v>5.6</v>
      </c>
      <c r="L2492" s="92">
        <v>5.97</v>
      </c>
      <c r="N2492" s="92">
        <f t="shared" ca="1" si="195"/>
        <v>5.8425768965586302</v>
      </c>
      <c r="O2492" s="92">
        <f t="shared" si="191"/>
        <v>3.1647236275829799E-2</v>
      </c>
      <c r="P2492" s="92">
        <f t="shared" si="192"/>
        <v>5.8471303158546393</v>
      </c>
      <c r="Q2492" s="92">
        <f t="shared" ca="1" si="193"/>
        <v>0.99922125571861087</v>
      </c>
      <c r="R2492" s="92">
        <f t="shared" ca="1" si="194"/>
        <v>5.965350896640107</v>
      </c>
    </row>
    <row r="2493" spans="1:18" x14ac:dyDescent="0.3">
      <c r="A2493" s="107">
        <v>40991.541666666664</v>
      </c>
      <c r="B2493" s="92">
        <v>4.9000000000000004</v>
      </c>
      <c r="C2493" s="92">
        <v>4.91</v>
      </c>
      <c r="D2493" s="92">
        <v>4.91</v>
      </c>
      <c r="E2493" s="92">
        <v>4.8899999999999997</v>
      </c>
      <c r="F2493" s="92">
        <v>4.8899999999999997</v>
      </c>
      <c r="G2493" s="92">
        <v>4.88</v>
      </c>
      <c r="H2493" s="92">
        <v>4.84</v>
      </c>
      <c r="I2493" s="92">
        <v>4.8</v>
      </c>
      <c r="J2493" s="92">
        <v>4.7699999999999996</v>
      </c>
      <c r="K2493" s="92">
        <v>4.59</v>
      </c>
      <c r="L2493" s="92">
        <v>4.92</v>
      </c>
      <c r="N2493" s="92">
        <f t="shared" ca="1" si="195"/>
        <v>4.8416786379800376</v>
      </c>
      <c r="O2493" s="92">
        <f t="shared" si="191"/>
        <v>7.6057910509836513E-2</v>
      </c>
      <c r="P2493" s="92">
        <f t="shared" si="192"/>
        <v>4.8742488173732692</v>
      </c>
      <c r="Q2493" s="92">
        <f t="shared" ca="1" si="193"/>
        <v>0.99331790792518804</v>
      </c>
      <c r="R2493" s="92">
        <f t="shared" ca="1" si="194"/>
        <v>4.8871241069919247</v>
      </c>
    </row>
    <row r="2494" spans="1:18" x14ac:dyDescent="0.3">
      <c r="A2494" s="107">
        <v>40991.548611111109</v>
      </c>
      <c r="B2494" s="92">
        <v>5.47</v>
      </c>
      <c r="C2494" s="92">
        <v>5.46</v>
      </c>
      <c r="D2494" s="92">
        <v>5.45</v>
      </c>
      <c r="E2494" s="92">
        <v>5.44</v>
      </c>
      <c r="F2494" s="92">
        <v>5.43</v>
      </c>
      <c r="G2494" s="92">
        <v>5.4</v>
      </c>
      <c r="H2494" s="92">
        <v>5.36</v>
      </c>
      <c r="I2494" s="92">
        <v>5.33</v>
      </c>
      <c r="J2494" s="92">
        <v>5.28</v>
      </c>
      <c r="K2494" s="92">
        <v>5.19</v>
      </c>
      <c r="L2494" s="92">
        <v>5.34</v>
      </c>
      <c r="N2494" s="92">
        <f t="shared" ca="1" si="195"/>
        <v>5.3756992472936469</v>
      </c>
      <c r="O2494" s="92">
        <f t="shared" si="191"/>
        <v>6.8706516951973662E-2</v>
      </c>
      <c r="P2494" s="92">
        <f t="shared" si="192"/>
        <v>5.3942507739552399</v>
      </c>
      <c r="Q2494" s="92">
        <f t="shared" ca="1" si="193"/>
        <v>0.996560870556637</v>
      </c>
      <c r="R2494" s="92">
        <f t="shared" ca="1" si="194"/>
        <v>5.3216350487724418</v>
      </c>
    </row>
    <row r="2495" spans="1:18" x14ac:dyDescent="0.3">
      <c r="A2495" s="107">
        <v>40991.555555555555</v>
      </c>
      <c r="B2495" s="92">
        <v>4.76</v>
      </c>
      <c r="C2495" s="92">
        <v>4.7300000000000004</v>
      </c>
      <c r="D2495" s="92">
        <v>4.6500000000000004</v>
      </c>
      <c r="E2495" s="92">
        <v>4.59</v>
      </c>
      <c r="F2495" s="92">
        <v>4.55</v>
      </c>
      <c r="G2495" s="92">
        <v>4.5</v>
      </c>
      <c r="H2495" s="92">
        <v>4.45</v>
      </c>
      <c r="I2495" s="92">
        <v>4.4000000000000004</v>
      </c>
      <c r="J2495" s="92">
        <v>4.3499999999999996</v>
      </c>
      <c r="K2495" s="92">
        <v>4.24</v>
      </c>
      <c r="L2495" s="92">
        <v>4.58</v>
      </c>
      <c r="N2495" s="92">
        <f t="shared" ca="1" si="195"/>
        <v>4.4909923897612449</v>
      </c>
      <c r="O2495" s="92">
        <f t="shared" si="191"/>
        <v>0.10325229161636262</v>
      </c>
      <c r="P2495" s="92">
        <f t="shared" si="192"/>
        <v>4.4928019704413691</v>
      </c>
      <c r="Q2495" s="92">
        <f t="shared" ca="1" si="193"/>
        <v>0.9995972266990556</v>
      </c>
      <c r="R2495" s="92">
        <f t="shared" ca="1" si="194"/>
        <v>4.5781552982816747</v>
      </c>
    </row>
    <row r="2496" spans="1:18" x14ac:dyDescent="0.3">
      <c r="A2496" s="107">
        <v>40991.5625</v>
      </c>
      <c r="B2496" s="92">
        <v>4.67</v>
      </c>
      <c r="C2496" s="92">
        <v>4.63</v>
      </c>
      <c r="D2496" s="92">
        <v>4.54</v>
      </c>
      <c r="E2496" s="92">
        <v>4.4400000000000004</v>
      </c>
      <c r="F2496" s="92">
        <v>4.32</v>
      </c>
      <c r="G2496" s="92">
        <v>4.2</v>
      </c>
      <c r="H2496" s="92">
        <v>4.09</v>
      </c>
      <c r="I2496" s="92">
        <v>4.0199999999999996</v>
      </c>
      <c r="J2496" s="92">
        <v>3.99</v>
      </c>
      <c r="K2496" s="92">
        <v>3.88</v>
      </c>
      <c r="L2496" s="92">
        <v>4.3899999999999997</v>
      </c>
      <c r="N2496" s="92">
        <f t="shared" ca="1" si="195"/>
        <v>4.2181285897266143</v>
      </c>
      <c r="O2496" s="92">
        <f t="shared" si="191"/>
        <v>0.245251604249557</v>
      </c>
      <c r="P2496" s="92">
        <f t="shared" si="192"/>
        <v>4.1840601324875282</v>
      </c>
      <c r="Q2496" s="92">
        <f t="shared" ca="1" si="193"/>
        <v>1.0081424396782825</v>
      </c>
      <c r="R2496" s="92">
        <f t="shared" ca="1" si="194"/>
        <v>4.4257453101876596</v>
      </c>
    </row>
    <row r="2497" spans="1:18" x14ac:dyDescent="0.3">
      <c r="A2497" s="107">
        <v>40991.590277777781</v>
      </c>
      <c r="B2497" s="92">
        <v>4.58</v>
      </c>
      <c r="C2497" s="92">
        <v>4.55</v>
      </c>
      <c r="D2497" s="92">
        <v>4.4800000000000004</v>
      </c>
      <c r="E2497" s="92">
        <v>4.42</v>
      </c>
      <c r="F2497" s="92">
        <v>4.37</v>
      </c>
      <c r="G2497" s="92">
        <v>4.3499999999999996</v>
      </c>
      <c r="H2497" s="92">
        <v>4.32</v>
      </c>
      <c r="I2497" s="92">
        <v>4.24</v>
      </c>
      <c r="J2497" s="92">
        <v>4.12</v>
      </c>
      <c r="K2497" s="92">
        <v>3.92</v>
      </c>
      <c r="L2497" s="92">
        <v>4.43</v>
      </c>
      <c r="N2497" s="92">
        <f t="shared" ca="1" si="195"/>
        <v>4.3131173046822635</v>
      </c>
      <c r="O2497" s="92">
        <f t="shared" si="191"/>
        <v>6.3951701328269106E-2</v>
      </c>
      <c r="P2497" s="92">
        <f t="shared" si="192"/>
        <v>4.3456890294439336</v>
      </c>
      <c r="Q2497" s="92">
        <f t="shared" ca="1" si="193"/>
        <v>0.99250481924937961</v>
      </c>
      <c r="R2497" s="92">
        <f t="shared" ca="1" si="194"/>
        <v>4.3967963492747515</v>
      </c>
    </row>
    <row r="2498" spans="1:18" x14ac:dyDescent="0.3">
      <c r="A2498" s="107">
        <v>40991.597222222219</v>
      </c>
      <c r="B2498" s="92">
        <v>4.9000000000000004</v>
      </c>
      <c r="C2498" s="92">
        <v>4.8499999999999996</v>
      </c>
      <c r="D2498" s="92">
        <v>4.84</v>
      </c>
      <c r="E2498" s="92">
        <v>4.8099999999999996</v>
      </c>
      <c r="F2498" s="92">
        <v>4.74</v>
      </c>
      <c r="G2498" s="92">
        <v>4.68</v>
      </c>
      <c r="H2498" s="92">
        <v>4.66</v>
      </c>
      <c r="I2498" s="92">
        <v>4.6100000000000003</v>
      </c>
      <c r="J2498" s="92">
        <v>4.58</v>
      </c>
      <c r="K2498" s="92">
        <v>4.5599999999999996</v>
      </c>
      <c r="L2498" s="92">
        <v>5</v>
      </c>
      <c r="N2498" s="92">
        <f t="shared" ca="1" si="195"/>
        <v>4.6973086096920031</v>
      </c>
      <c r="O2498" s="92">
        <f t="shared" si="191"/>
        <v>3.9576008929367593E-2</v>
      </c>
      <c r="P2498" s="92">
        <f t="shared" si="192"/>
        <v>4.6771292617236906</v>
      </c>
      <c r="Q2498" s="92">
        <f t="shared" ca="1" si="193"/>
        <v>1.0043144730109246</v>
      </c>
      <c r="R2498" s="92">
        <f t="shared" ca="1" si="194"/>
        <v>5.0215723650546229</v>
      </c>
    </row>
    <row r="2499" spans="1:18" x14ac:dyDescent="0.3">
      <c r="A2499" s="107">
        <v>40991.604166666664</v>
      </c>
      <c r="B2499" s="92">
        <v>4.4400000000000004</v>
      </c>
      <c r="C2499" s="92">
        <v>4.4000000000000004</v>
      </c>
      <c r="D2499" s="92">
        <v>4.38</v>
      </c>
      <c r="E2499" s="92">
        <v>4.32</v>
      </c>
      <c r="F2499" s="92">
        <v>4.25</v>
      </c>
      <c r="G2499" s="92">
        <v>4.21</v>
      </c>
      <c r="H2499" s="92">
        <v>4.1399999999999997</v>
      </c>
      <c r="I2499" s="92">
        <v>4.09</v>
      </c>
      <c r="J2499" s="92">
        <v>4.0199999999999996</v>
      </c>
      <c r="K2499" s="92">
        <v>3.88</v>
      </c>
      <c r="L2499" s="92">
        <v>4.34</v>
      </c>
      <c r="N2499" s="92">
        <f t="shared" ca="1" si="195"/>
        <v>4.187956129345018</v>
      </c>
      <c r="O2499" s="92">
        <f t="shared" ref="O2499:O2562" si="196">LN(G2499/H2499)/LN(97.5/87.5)</f>
        <v>0.1549422830119736</v>
      </c>
      <c r="P2499" s="92">
        <f t="shared" ref="P2499:P2562" si="197">G2499*POWER(96/97.5,O2499)</f>
        <v>4.199898648279631</v>
      </c>
      <c r="Q2499" s="92">
        <f t="shared" ref="Q2499:Q2562" ca="1" si="198">N2499/P2499</f>
        <v>0.99715647449266309</v>
      </c>
      <c r="R2499" s="92">
        <f t="shared" ref="R2499:R2562" ca="1" si="199">L2499*Q2499</f>
        <v>4.3276590992981578</v>
      </c>
    </row>
    <row r="2500" spans="1:18" x14ac:dyDescent="0.3">
      <c r="A2500" s="107">
        <v>40991.611111111109</v>
      </c>
      <c r="B2500" s="92">
        <v>4.0199999999999996</v>
      </c>
      <c r="C2500" s="92">
        <v>3.98</v>
      </c>
      <c r="D2500" s="92">
        <v>3.89</v>
      </c>
      <c r="E2500" s="92">
        <v>3.84</v>
      </c>
      <c r="F2500" s="92">
        <v>3.81</v>
      </c>
      <c r="G2500" s="92">
        <v>3.78</v>
      </c>
      <c r="H2500" s="92">
        <v>3.68</v>
      </c>
      <c r="I2500" s="92">
        <v>3.58</v>
      </c>
      <c r="J2500" s="92">
        <v>3.5</v>
      </c>
      <c r="K2500" s="92">
        <v>3.35</v>
      </c>
      <c r="L2500" s="92">
        <v>3.82</v>
      </c>
      <c r="N2500" s="92">
        <f t="shared" ca="1" si="195"/>
        <v>3.7133991060846965</v>
      </c>
      <c r="O2500" s="92">
        <f t="shared" si="196"/>
        <v>0.247762400070135</v>
      </c>
      <c r="P2500" s="92">
        <f t="shared" si="197"/>
        <v>3.7655075332854411</v>
      </c>
      <c r="Q2500" s="92">
        <f t="shared" ca="1" si="198"/>
        <v>0.98616164574360055</v>
      </c>
      <c r="R2500" s="92">
        <f t="shared" ca="1" si="199"/>
        <v>3.767137486740554</v>
      </c>
    </row>
    <row r="2501" spans="1:18" x14ac:dyDescent="0.3">
      <c r="A2501" s="107">
        <v>40991.618055555555</v>
      </c>
      <c r="B2501" s="92">
        <v>4.68</v>
      </c>
      <c r="C2501" s="92">
        <v>4.6100000000000003</v>
      </c>
      <c r="D2501" s="92">
        <v>4.4800000000000004</v>
      </c>
      <c r="E2501" s="92">
        <v>4.37</v>
      </c>
      <c r="F2501" s="92">
        <v>4.24</v>
      </c>
      <c r="G2501" s="92">
        <v>4.12</v>
      </c>
      <c r="H2501" s="92">
        <v>3.99</v>
      </c>
      <c r="I2501" s="92">
        <v>3.85</v>
      </c>
      <c r="J2501" s="92">
        <v>3.72</v>
      </c>
      <c r="K2501" s="92">
        <v>3.59</v>
      </c>
      <c r="L2501" s="92">
        <v>4.2699999999999996</v>
      </c>
      <c r="N2501" s="92">
        <f t="shared" ca="1" si="195"/>
        <v>4.0940224224551791</v>
      </c>
      <c r="O2501" s="92">
        <f t="shared" si="196"/>
        <v>0.29628380361168216</v>
      </c>
      <c r="P2501" s="92">
        <f t="shared" si="197"/>
        <v>4.1011176084941505</v>
      </c>
      <c r="Q2501" s="92">
        <f t="shared" ca="1" si="198"/>
        <v>0.99826993841281797</v>
      </c>
      <c r="R2501" s="92">
        <f t="shared" ca="1" si="199"/>
        <v>4.2626126370227322</v>
      </c>
    </row>
    <row r="2502" spans="1:18" x14ac:dyDescent="0.3">
      <c r="A2502" s="107">
        <v>40991.625</v>
      </c>
      <c r="B2502" s="92">
        <v>5.4</v>
      </c>
      <c r="C2502" s="92">
        <v>5.37</v>
      </c>
      <c r="D2502" s="92">
        <v>5.3</v>
      </c>
      <c r="E2502" s="92">
        <v>5.23</v>
      </c>
      <c r="F2502" s="92">
        <v>5.15</v>
      </c>
      <c r="G2502" s="92">
        <v>5.03</v>
      </c>
      <c r="H2502" s="92">
        <v>4.8899999999999997</v>
      </c>
      <c r="I2502" s="92">
        <v>4.75</v>
      </c>
      <c r="J2502" s="92">
        <v>4.62</v>
      </c>
      <c r="K2502" s="92">
        <v>4.34</v>
      </c>
      <c r="L2502" s="92">
        <v>5</v>
      </c>
      <c r="N2502" s="92">
        <f t="shared" ca="1" si="195"/>
        <v>4.9693209216487313</v>
      </c>
      <c r="O2502" s="92">
        <f t="shared" si="196"/>
        <v>0.26085154390470672</v>
      </c>
      <c r="P2502" s="92">
        <f t="shared" si="197"/>
        <v>5.0096982969647748</v>
      </c>
      <c r="Q2502" s="92">
        <f t="shared" ca="1" si="198"/>
        <v>0.99194015828448057</v>
      </c>
      <c r="R2502" s="92">
        <f t="shared" ca="1" si="199"/>
        <v>4.9597007914224029</v>
      </c>
    </row>
    <row r="2503" spans="1:18" x14ac:dyDescent="0.3">
      <c r="A2503" s="107">
        <v>40991.631944444445</v>
      </c>
      <c r="B2503" s="92">
        <v>5.3</v>
      </c>
      <c r="C2503" s="92">
        <v>5.23</v>
      </c>
      <c r="D2503" s="92">
        <v>5.15</v>
      </c>
      <c r="E2503" s="92">
        <v>5.09</v>
      </c>
      <c r="F2503" s="92">
        <v>4.9800000000000004</v>
      </c>
      <c r="G2503" s="92">
        <v>4.8499999999999996</v>
      </c>
      <c r="H2503" s="92">
        <v>4.71</v>
      </c>
      <c r="I2503" s="92">
        <v>4.58</v>
      </c>
      <c r="J2503" s="92">
        <v>4.46</v>
      </c>
      <c r="K2503" s="92">
        <v>4.24</v>
      </c>
      <c r="L2503" s="92">
        <v>4.92</v>
      </c>
      <c r="N2503" s="92">
        <f t="shared" ca="1" si="195"/>
        <v>4.8086351053318035</v>
      </c>
      <c r="O2503" s="92">
        <f t="shared" si="196"/>
        <v>0.27067578454632762</v>
      </c>
      <c r="P2503" s="92">
        <f t="shared" si="197"/>
        <v>4.829689100155993</v>
      </c>
      <c r="Q2503" s="92">
        <f t="shared" ca="1" si="198"/>
        <v>0.99564071425974199</v>
      </c>
      <c r="R2503" s="92">
        <f t="shared" ca="1" si="199"/>
        <v>4.8985523141579304</v>
      </c>
    </row>
    <row r="2504" spans="1:18" x14ac:dyDescent="0.3">
      <c r="A2504" s="107">
        <v>40991.638888888891</v>
      </c>
      <c r="B2504" s="92">
        <v>4.1900000000000004</v>
      </c>
      <c r="C2504" s="92">
        <v>4.12</v>
      </c>
      <c r="D2504" s="92">
        <v>4</v>
      </c>
      <c r="E2504" s="92">
        <v>3.95</v>
      </c>
      <c r="F2504" s="92">
        <v>3.91</v>
      </c>
      <c r="G2504" s="92">
        <v>3.87</v>
      </c>
      <c r="H2504" s="92">
        <v>3.84</v>
      </c>
      <c r="I2504" s="92">
        <v>3.82</v>
      </c>
      <c r="J2504" s="92">
        <v>3.77</v>
      </c>
      <c r="K2504" s="92">
        <v>3.65</v>
      </c>
      <c r="L2504" s="92">
        <v>4.03</v>
      </c>
      <c r="N2504" s="92">
        <f t="shared" ca="1" si="195"/>
        <v>3.8751900242294508</v>
      </c>
      <c r="O2504" s="92">
        <f t="shared" si="196"/>
        <v>7.1914635005646266E-2</v>
      </c>
      <c r="P2504" s="92">
        <f t="shared" si="197"/>
        <v>3.865687440117167</v>
      </c>
      <c r="Q2504" s="92">
        <f t="shared" ca="1" si="198"/>
        <v>1.0024581873882685</v>
      </c>
      <c r="R2504" s="92">
        <f t="shared" ca="1" si="199"/>
        <v>4.0399064951747228</v>
      </c>
    </row>
    <row r="2505" spans="1:18" x14ac:dyDescent="0.3">
      <c r="A2505" s="107">
        <v>40991.652777777781</v>
      </c>
      <c r="B2505" s="92">
        <v>4</v>
      </c>
      <c r="C2505" s="92">
        <v>3.94</v>
      </c>
      <c r="D2505" s="92">
        <v>3.82</v>
      </c>
      <c r="E2505" s="92">
        <v>3.7</v>
      </c>
      <c r="F2505" s="92">
        <v>3.6</v>
      </c>
      <c r="G2505" s="92">
        <v>3.51</v>
      </c>
      <c r="H2505" s="92">
        <v>3.48</v>
      </c>
      <c r="I2505" s="92">
        <v>3.42</v>
      </c>
      <c r="J2505" s="92">
        <v>3.33</v>
      </c>
      <c r="K2505" s="92">
        <v>3.18</v>
      </c>
      <c r="L2505" s="92">
        <v>3.59</v>
      </c>
      <c r="N2505" s="92">
        <f t="shared" ca="1" si="195"/>
        <v>3.5409160085883586</v>
      </c>
      <c r="O2505" s="92">
        <f t="shared" si="196"/>
        <v>7.9322237775682009E-2</v>
      </c>
      <c r="P2505" s="92">
        <f t="shared" si="197"/>
        <v>3.505685961337913</v>
      </c>
      <c r="Q2505" s="92">
        <f t="shared" ca="1" si="198"/>
        <v>1.0100494019256079</v>
      </c>
      <c r="R2505" s="92">
        <f t="shared" ca="1" si="199"/>
        <v>3.6260773529129322</v>
      </c>
    </row>
    <row r="2506" spans="1:18" x14ac:dyDescent="0.3">
      <c r="A2506" s="107">
        <v>40991.659722222219</v>
      </c>
      <c r="B2506" s="92">
        <v>4.12</v>
      </c>
      <c r="C2506" s="92">
        <v>4.03</v>
      </c>
      <c r="D2506" s="92">
        <v>3.92</v>
      </c>
      <c r="E2506" s="92">
        <v>3.74</v>
      </c>
      <c r="F2506" s="92">
        <v>3.64</v>
      </c>
      <c r="G2506" s="92">
        <v>3.52</v>
      </c>
      <c r="H2506" s="92">
        <v>3.42</v>
      </c>
      <c r="I2506" s="92">
        <v>3.32</v>
      </c>
      <c r="J2506" s="92">
        <v>3.25</v>
      </c>
      <c r="K2506" s="92">
        <v>3.14</v>
      </c>
      <c r="L2506" s="92">
        <v>3.69</v>
      </c>
      <c r="N2506" s="92">
        <f t="shared" ca="1" si="195"/>
        <v>3.5333067969884784</v>
      </c>
      <c r="O2506" s="92">
        <f t="shared" si="196"/>
        <v>0.26632921024941925</v>
      </c>
      <c r="P2506" s="92">
        <f t="shared" si="197"/>
        <v>3.5054951210114673</v>
      </c>
      <c r="Q2506" s="92">
        <f t="shared" ca="1" si="198"/>
        <v>1.0079337368950569</v>
      </c>
      <c r="R2506" s="92">
        <f t="shared" ca="1" si="199"/>
        <v>3.7192754891427602</v>
      </c>
    </row>
    <row r="2507" spans="1:18" x14ac:dyDescent="0.3">
      <c r="A2507" s="107">
        <v>40991.666666666664</v>
      </c>
      <c r="B2507" s="92">
        <v>4.5999999999999996</v>
      </c>
      <c r="C2507" s="92">
        <v>4.45</v>
      </c>
      <c r="D2507" s="92">
        <v>4.2</v>
      </c>
      <c r="E2507" s="92">
        <v>3.98</v>
      </c>
      <c r="F2507" s="92">
        <v>3.77</v>
      </c>
      <c r="G2507" s="92">
        <v>3.54</v>
      </c>
      <c r="H2507" s="92">
        <v>3.29</v>
      </c>
      <c r="I2507" s="92">
        <v>3.06</v>
      </c>
      <c r="J2507" s="92">
        <v>2.89</v>
      </c>
      <c r="K2507" s="92">
        <v>2.67</v>
      </c>
      <c r="L2507" s="92">
        <v>3.59</v>
      </c>
      <c r="N2507" s="92">
        <f t="shared" ca="1" si="195"/>
        <v>3.5085707880391404</v>
      </c>
      <c r="O2507" s="92">
        <f t="shared" si="196"/>
        <v>0.67680192474811551</v>
      </c>
      <c r="P2507" s="92">
        <f t="shared" si="197"/>
        <v>3.5030480602325911</v>
      </c>
      <c r="Q2507" s="92">
        <f t="shared" ca="1" si="198"/>
        <v>1.0015765492541322</v>
      </c>
      <c r="R2507" s="92">
        <f t="shared" ca="1" si="199"/>
        <v>3.5956598118223346</v>
      </c>
    </row>
    <row r="2508" spans="1:18" x14ac:dyDescent="0.3">
      <c r="A2508" s="107">
        <v>40991.673611111109</v>
      </c>
      <c r="B2508" s="92">
        <v>5.97</v>
      </c>
      <c r="C2508" s="92">
        <v>5.82</v>
      </c>
      <c r="D2508" s="92">
        <v>5.5</v>
      </c>
      <c r="E2508" s="92">
        <v>5.1100000000000003</v>
      </c>
      <c r="F2508" s="92">
        <v>4.75</v>
      </c>
      <c r="G2508" s="92">
        <v>4.37</v>
      </c>
      <c r="H2508" s="92">
        <v>4.0199999999999996</v>
      </c>
      <c r="I2508" s="92">
        <v>3.65</v>
      </c>
      <c r="J2508" s="92">
        <v>3.31</v>
      </c>
      <c r="K2508" s="92">
        <v>2.92</v>
      </c>
      <c r="L2508" s="92">
        <v>4.58</v>
      </c>
      <c r="N2508" s="92">
        <f t="shared" ca="1" si="195"/>
        <v>4.3403958594803838</v>
      </c>
      <c r="O2508" s="92">
        <f t="shared" si="196"/>
        <v>0.77144756597899267</v>
      </c>
      <c r="P2508" s="92">
        <f t="shared" si="197"/>
        <v>4.3180432236089041</v>
      </c>
      <c r="Q2508" s="92">
        <f t="shared" ca="1" si="198"/>
        <v>1.0051765660309435</v>
      </c>
      <c r="R2508" s="92">
        <f t="shared" ca="1" si="199"/>
        <v>4.6037086724217211</v>
      </c>
    </row>
    <row r="2509" spans="1:18" x14ac:dyDescent="0.3">
      <c r="A2509" s="107">
        <v>40991.680555555555</v>
      </c>
      <c r="B2509" s="92">
        <v>5.41</v>
      </c>
      <c r="C2509" s="92">
        <v>5.24</v>
      </c>
      <c r="D2509" s="92">
        <v>4.91</v>
      </c>
      <c r="E2509" s="92">
        <v>4.66</v>
      </c>
      <c r="F2509" s="92">
        <v>4.43</v>
      </c>
      <c r="G2509" s="92">
        <v>4.22</v>
      </c>
      <c r="H2509" s="92">
        <v>4.03</v>
      </c>
      <c r="I2509" s="92">
        <v>3.83</v>
      </c>
      <c r="J2509" s="92">
        <v>3.62</v>
      </c>
      <c r="K2509" s="92">
        <v>3.37</v>
      </c>
      <c r="L2509" s="92">
        <v>4.41</v>
      </c>
      <c r="N2509" s="92">
        <f t="shared" ca="1" si="195"/>
        <v>4.221606686092656</v>
      </c>
      <c r="O2509" s="92">
        <f t="shared" si="196"/>
        <v>0.42572059915110499</v>
      </c>
      <c r="P2509" s="92">
        <f t="shared" si="197"/>
        <v>4.1922378165904544</v>
      </c>
      <c r="Q2509" s="92">
        <f t="shared" ca="1" si="198"/>
        <v>1.0070055351788434</v>
      </c>
      <c r="R2509" s="92">
        <f t="shared" ca="1" si="199"/>
        <v>4.4408944101386991</v>
      </c>
    </row>
    <row r="2510" spans="1:18" x14ac:dyDescent="0.3">
      <c r="A2510" s="107">
        <v>40991.6875</v>
      </c>
      <c r="B2510" s="92">
        <v>6.81</v>
      </c>
      <c r="C2510" s="92">
        <v>6.67</v>
      </c>
      <c r="D2510" s="92">
        <v>6.4</v>
      </c>
      <c r="E2510" s="92">
        <v>6.12</v>
      </c>
      <c r="F2510" s="92">
        <v>5.82</v>
      </c>
      <c r="G2510" s="92">
        <v>5.51</v>
      </c>
      <c r="H2510" s="92">
        <v>5.19</v>
      </c>
      <c r="I2510" s="92">
        <v>4.91</v>
      </c>
      <c r="J2510" s="92">
        <v>4.62</v>
      </c>
      <c r="K2510" s="92">
        <v>4.24</v>
      </c>
      <c r="L2510" s="92">
        <v>5.76</v>
      </c>
      <c r="N2510" s="92">
        <f t="shared" ca="1" si="195"/>
        <v>5.4680918073179301</v>
      </c>
      <c r="O2510" s="92">
        <f t="shared" si="196"/>
        <v>0.55289662740532841</v>
      </c>
      <c r="P2510" s="92">
        <f t="shared" si="197"/>
        <v>5.4629689773764483</v>
      </c>
      <c r="Q2510" s="92">
        <f t="shared" ca="1" si="198"/>
        <v>1.0009377373297736</v>
      </c>
      <c r="R2510" s="92">
        <f t="shared" ca="1" si="199"/>
        <v>5.7654013670194963</v>
      </c>
    </row>
    <row r="2511" spans="1:18" x14ac:dyDescent="0.3">
      <c r="A2511" s="107">
        <v>40991.694444444445</v>
      </c>
      <c r="B2511" s="92">
        <v>7.36</v>
      </c>
      <c r="C2511" s="92">
        <v>7.25</v>
      </c>
      <c r="D2511" s="92">
        <v>7.05</v>
      </c>
      <c r="E2511" s="92">
        <v>6.85</v>
      </c>
      <c r="F2511" s="92">
        <v>6.61</v>
      </c>
      <c r="G2511" s="92">
        <v>6.27</v>
      </c>
      <c r="H2511" s="92">
        <v>5.98</v>
      </c>
      <c r="I2511" s="92">
        <v>5.71</v>
      </c>
      <c r="J2511" s="92">
        <v>5.41</v>
      </c>
      <c r="K2511" s="92">
        <v>4.84</v>
      </c>
      <c r="L2511" s="92">
        <v>6.45</v>
      </c>
      <c r="N2511" s="92">
        <f t="shared" ca="1" si="195"/>
        <v>6.2137463240294144</v>
      </c>
      <c r="O2511" s="92">
        <f t="shared" si="196"/>
        <v>0.43761406518163143</v>
      </c>
      <c r="P2511" s="92">
        <f t="shared" si="197"/>
        <v>6.2276029812406977</v>
      </c>
      <c r="Q2511" s="92">
        <f t="shared" ca="1" si="198"/>
        <v>0.99777496136908161</v>
      </c>
      <c r="R2511" s="92">
        <f t="shared" ca="1" si="199"/>
        <v>6.4356485008305766</v>
      </c>
    </row>
    <row r="2512" spans="1:18" x14ac:dyDescent="0.3">
      <c r="A2512" s="107">
        <v>40991.701388888891</v>
      </c>
      <c r="B2512" s="92">
        <v>7.5</v>
      </c>
      <c r="C2512" s="92">
        <v>7.42</v>
      </c>
      <c r="D2512" s="92">
        <v>7.24</v>
      </c>
      <c r="E2512" s="92">
        <v>7.07</v>
      </c>
      <c r="F2512" s="92">
        <v>6.86</v>
      </c>
      <c r="G2512" s="92">
        <v>6.59</v>
      </c>
      <c r="H2512" s="92">
        <v>6.28</v>
      </c>
      <c r="I2512" s="92">
        <v>6.03</v>
      </c>
      <c r="J2512" s="92">
        <v>5.78</v>
      </c>
      <c r="K2512" s="92">
        <v>5.35</v>
      </c>
      <c r="L2512" s="92">
        <v>6.58</v>
      </c>
      <c r="N2512" s="92">
        <f t="shared" ca="1" si="195"/>
        <v>6.5052852569321349</v>
      </c>
      <c r="O2512" s="92">
        <f t="shared" si="196"/>
        <v>0.4452617311818941</v>
      </c>
      <c r="P2512" s="92">
        <f t="shared" si="197"/>
        <v>6.5446631258368866</v>
      </c>
      <c r="Q2512" s="92">
        <f t="shared" ca="1" si="198"/>
        <v>0.99398320919692618</v>
      </c>
      <c r="R2512" s="92">
        <f t="shared" ca="1" si="199"/>
        <v>6.5404095165157745</v>
      </c>
    </row>
    <row r="2513" spans="1:18" x14ac:dyDescent="0.3">
      <c r="A2513" s="107">
        <v>40991.708333333336</v>
      </c>
      <c r="B2513" s="92">
        <v>7.48</v>
      </c>
      <c r="C2513" s="92">
        <v>7.38</v>
      </c>
      <c r="D2513" s="92">
        <v>7.22</v>
      </c>
      <c r="E2513" s="92">
        <v>7.04</v>
      </c>
      <c r="F2513" s="92">
        <v>6.8</v>
      </c>
      <c r="G2513" s="92">
        <v>6.51</v>
      </c>
      <c r="H2513" s="92">
        <v>6.23</v>
      </c>
      <c r="I2513" s="92">
        <v>5.99</v>
      </c>
      <c r="J2513" s="92">
        <v>5.79</v>
      </c>
      <c r="K2513" s="92">
        <v>5.41</v>
      </c>
      <c r="L2513" s="92">
        <v>6.64</v>
      </c>
      <c r="N2513" s="92">
        <f t="shared" ca="1" si="195"/>
        <v>6.4705381174272931</v>
      </c>
      <c r="O2513" s="92">
        <f t="shared" si="196"/>
        <v>0.40626251840077127</v>
      </c>
      <c r="P2513" s="92">
        <f t="shared" si="197"/>
        <v>6.4691238779480935</v>
      </c>
      <c r="Q2513" s="92">
        <f t="shared" ca="1" si="198"/>
        <v>1.0002186137575786</v>
      </c>
      <c r="R2513" s="92">
        <f t="shared" ca="1" si="199"/>
        <v>6.6414515953503219</v>
      </c>
    </row>
    <row r="2514" spans="1:18" x14ac:dyDescent="0.3">
      <c r="A2514" s="107">
        <v>40991.715277777781</v>
      </c>
      <c r="B2514" s="92">
        <v>8.01</v>
      </c>
      <c r="C2514" s="92">
        <v>7.84</v>
      </c>
      <c r="D2514" s="92">
        <v>7.47</v>
      </c>
      <c r="E2514" s="92">
        <v>7.08</v>
      </c>
      <c r="F2514" s="92">
        <v>6.76</v>
      </c>
      <c r="G2514" s="92">
        <v>6.43</v>
      </c>
      <c r="H2514" s="92">
        <v>6.16</v>
      </c>
      <c r="I2514" s="92">
        <v>5.88</v>
      </c>
      <c r="J2514" s="92">
        <v>5.64</v>
      </c>
      <c r="K2514" s="92">
        <v>5.35</v>
      </c>
      <c r="L2514" s="92">
        <v>6.42</v>
      </c>
      <c r="N2514" s="92">
        <f t="shared" ca="1" si="195"/>
        <v>6.4591478094888153</v>
      </c>
      <c r="O2514" s="92">
        <f t="shared" si="196"/>
        <v>0.39641751862039859</v>
      </c>
      <c r="P2514" s="92">
        <f t="shared" si="197"/>
        <v>6.3906015746419564</v>
      </c>
      <c r="Q2514" s="92">
        <f t="shared" ca="1" si="198"/>
        <v>1.0107261005159283</v>
      </c>
      <c r="R2514" s="92">
        <f t="shared" ca="1" si="199"/>
        <v>6.4888615653122592</v>
      </c>
    </row>
    <row r="2515" spans="1:18" x14ac:dyDescent="0.3">
      <c r="A2515" s="107">
        <v>40991.722222222219</v>
      </c>
      <c r="B2515" s="92">
        <v>8.49</v>
      </c>
      <c r="C2515" s="92">
        <v>8.32</v>
      </c>
      <c r="D2515" s="92">
        <v>8.0500000000000007</v>
      </c>
      <c r="E2515" s="92">
        <v>7.8</v>
      </c>
      <c r="F2515" s="92">
        <v>7.58</v>
      </c>
      <c r="G2515" s="92">
        <v>7.35</v>
      </c>
      <c r="H2515" s="92">
        <v>7.14</v>
      </c>
      <c r="I2515" s="92">
        <v>6.82</v>
      </c>
      <c r="J2515" s="92">
        <v>6.46</v>
      </c>
      <c r="K2515" s="92">
        <v>6.02</v>
      </c>
      <c r="L2515" s="92">
        <v>7.3</v>
      </c>
      <c r="N2515" s="92">
        <f t="shared" ca="1" si="195"/>
        <v>7.2703530440277291</v>
      </c>
      <c r="O2515" s="92">
        <f t="shared" si="196"/>
        <v>0.26787336330853689</v>
      </c>
      <c r="P2515" s="92">
        <f t="shared" si="197"/>
        <v>7.3195375857484999</v>
      </c>
      <c r="Q2515" s="92">
        <f t="shared" ca="1" si="198"/>
        <v>0.99328037582366735</v>
      </c>
      <c r="R2515" s="92">
        <f t="shared" ca="1" si="199"/>
        <v>7.2509467435127712</v>
      </c>
    </row>
    <row r="2516" spans="1:18" x14ac:dyDescent="0.3">
      <c r="A2516" s="107">
        <v>40991.729166666664</v>
      </c>
      <c r="B2516" s="92">
        <v>8.74</v>
      </c>
      <c r="C2516" s="92">
        <v>8.58</v>
      </c>
      <c r="D2516" s="92">
        <v>8.2100000000000009</v>
      </c>
      <c r="E2516" s="92">
        <v>7.89</v>
      </c>
      <c r="F2516" s="92">
        <v>7.63</v>
      </c>
      <c r="G2516" s="92">
        <v>7.41</v>
      </c>
      <c r="H2516" s="92">
        <v>7.21</v>
      </c>
      <c r="I2516" s="92">
        <v>6.95</v>
      </c>
      <c r="J2516" s="92">
        <v>6.67</v>
      </c>
      <c r="K2516" s="92">
        <v>6.28</v>
      </c>
      <c r="L2516" s="92">
        <v>7.61</v>
      </c>
      <c r="N2516" s="92">
        <f t="shared" ca="1" si="195"/>
        <v>7.3927859538313898</v>
      </c>
      <c r="O2516" s="92">
        <f t="shared" si="196"/>
        <v>0.25284707185427674</v>
      </c>
      <c r="P2516" s="92">
        <f t="shared" si="197"/>
        <v>7.3810082693299703</v>
      </c>
      <c r="Q2516" s="92">
        <f t="shared" ca="1" si="198"/>
        <v>1.0015956742048859</v>
      </c>
      <c r="R2516" s="92">
        <f t="shared" ca="1" si="199"/>
        <v>7.6221430806991819</v>
      </c>
    </row>
    <row r="2517" spans="1:18" x14ac:dyDescent="0.3">
      <c r="A2517" s="107">
        <v>40991.736111111109</v>
      </c>
      <c r="B2517" s="92">
        <v>8.56</v>
      </c>
      <c r="C2517" s="92">
        <v>8.5</v>
      </c>
      <c r="D2517" s="92">
        <v>8.35</v>
      </c>
      <c r="E2517" s="92">
        <v>8.1300000000000008</v>
      </c>
      <c r="F2517" s="92">
        <v>7.95</v>
      </c>
      <c r="G2517" s="92">
        <v>7.79</v>
      </c>
      <c r="H2517" s="92">
        <v>7.65</v>
      </c>
      <c r="I2517" s="92">
        <v>7.43</v>
      </c>
      <c r="J2517" s="92">
        <v>7.13</v>
      </c>
      <c r="K2517" s="92">
        <v>6.64</v>
      </c>
      <c r="L2517" s="92">
        <v>7.7</v>
      </c>
      <c r="N2517" s="92">
        <f t="shared" ca="1" si="195"/>
        <v>7.7318342591378579</v>
      </c>
      <c r="O2517" s="92">
        <f t="shared" si="196"/>
        <v>0.16758720362609503</v>
      </c>
      <c r="P2517" s="92">
        <f t="shared" si="197"/>
        <v>7.7697854906428843</v>
      </c>
      <c r="Q2517" s="92">
        <f t="shared" ca="1" si="198"/>
        <v>0.99511553677373321</v>
      </c>
      <c r="R2517" s="92">
        <f t="shared" ca="1" si="199"/>
        <v>7.6623896331577459</v>
      </c>
    </row>
    <row r="2518" spans="1:18" x14ac:dyDescent="0.3">
      <c r="A2518" s="107">
        <v>40991.743055555555</v>
      </c>
      <c r="B2518" s="92">
        <v>8.67</v>
      </c>
      <c r="C2518" s="92">
        <v>8.4700000000000006</v>
      </c>
      <c r="D2518" s="92">
        <v>8.09</v>
      </c>
      <c r="E2518" s="92">
        <v>7.77</v>
      </c>
      <c r="F2518" s="92">
        <v>7.47</v>
      </c>
      <c r="G2518" s="92">
        <v>7.23</v>
      </c>
      <c r="H2518" s="92">
        <v>7.04</v>
      </c>
      <c r="I2518" s="92">
        <v>6.79</v>
      </c>
      <c r="J2518" s="92">
        <v>6.52</v>
      </c>
      <c r="K2518" s="92">
        <v>6.25</v>
      </c>
      <c r="L2518" s="92">
        <v>7.42</v>
      </c>
      <c r="N2518" s="92">
        <f t="shared" ca="1" si="195"/>
        <v>7.2480115822679574</v>
      </c>
      <c r="O2518" s="92">
        <f t="shared" si="196"/>
        <v>0.24609540557462764</v>
      </c>
      <c r="P2518" s="92">
        <f t="shared" si="197"/>
        <v>7.2024664300933008</v>
      </c>
      <c r="Q2518" s="92">
        <f t="shared" ca="1" si="198"/>
        <v>1.0063235493864102</v>
      </c>
      <c r="R2518" s="92">
        <f t="shared" ca="1" si="199"/>
        <v>7.4669207364471637</v>
      </c>
    </row>
    <row r="2519" spans="1:18" x14ac:dyDescent="0.3">
      <c r="A2519" s="107">
        <v>40991.75</v>
      </c>
      <c r="B2519" s="92">
        <v>9.32</v>
      </c>
      <c r="C2519" s="92">
        <v>9.1199999999999992</v>
      </c>
      <c r="D2519" s="92">
        <v>8.76</v>
      </c>
      <c r="E2519" s="92">
        <v>8.5399999999999991</v>
      </c>
      <c r="F2519" s="92">
        <v>8.16</v>
      </c>
      <c r="G2519" s="92">
        <v>7.67</v>
      </c>
      <c r="H2519" s="92">
        <v>7.25</v>
      </c>
      <c r="I2519" s="92">
        <v>6.89</v>
      </c>
      <c r="J2519" s="92">
        <v>6.53</v>
      </c>
      <c r="K2519" s="92">
        <v>6.06</v>
      </c>
      <c r="L2519" s="92">
        <v>7.71</v>
      </c>
      <c r="N2519" s="92">
        <f t="shared" ca="1" si="195"/>
        <v>7.6312484282612543</v>
      </c>
      <c r="O2519" s="92">
        <f t="shared" si="196"/>
        <v>0.52040736567231272</v>
      </c>
      <c r="P2519" s="92">
        <f t="shared" si="197"/>
        <v>7.6083636502752015</v>
      </c>
      <c r="Q2519" s="92">
        <f t="shared" ca="1" si="198"/>
        <v>1.0030078449240822</v>
      </c>
      <c r="R2519" s="92">
        <f t="shared" ca="1" si="199"/>
        <v>7.7331904843646742</v>
      </c>
    </row>
    <row r="2520" spans="1:18" x14ac:dyDescent="0.3">
      <c r="A2520" s="107">
        <v>40991.756944444445</v>
      </c>
      <c r="B2520" s="92">
        <v>8.44</v>
      </c>
      <c r="C2520" s="92">
        <v>8.27</v>
      </c>
      <c r="D2520" s="92">
        <v>8.02</v>
      </c>
      <c r="E2520" s="92">
        <v>7.79</v>
      </c>
      <c r="F2520" s="92">
        <v>7.53</v>
      </c>
      <c r="G2520" s="92">
        <v>7.24</v>
      </c>
      <c r="H2520" s="92">
        <v>7.01</v>
      </c>
      <c r="I2520" s="92">
        <v>6.83</v>
      </c>
      <c r="J2520" s="92">
        <v>6.55</v>
      </c>
      <c r="K2520" s="92">
        <v>6.11</v>
      </c>
      <c r="L2520" s="92">
        <v>7.47</v>
      </c>
      <c r="N2520" s="92">
        <f t="shared" ca="1" si="195"/>
        <v>7.2411383838473515</v>
      </c>
      <c r="O2520" s="92">
        <f t="shared" si="196"/>
        <v>0.29833135514784226</v>
      </c>
      <c r="P2520" s="92">
        <f t="shared" si="197"/>
        <v>7.2065895404313922</v>
      </c>
      <c r="Q2520" s="92">
        <f t="shared" ca="1" si="198"/>
        <v>1.0047940628812184</v>
      </c>
      <c r="R2520" s="92">
        <f t="shared" ca="1" si="199"/>
        <v>7.505811649722701</v>
      </c>
    </row>
    <row r="2521" spans="1:18" x14ac:dyDescent="0.3">
      <c r="A2521" s="107">
        <v>40991.763888888891</v>
      </c>
      <c r="B2521" s="92">
        <v>7.97</v>
      </c>
      <c r="C2521" s="92">
        <v>7.8</v>
      </c>
      <c r="D2521" s="92">
        <v>7.58</v>
      </c>
      <c r="E2521" s="92">
        <v>7.46</v>
      </c>
      <c r="F2521" s="92">
        <v>7.29</v>
      </c>
      <c r="G2521" s="92">
        <v>6.99</v>
      </c>
      <c r="H2521" s="92">
        <v>6.7</v>
      </c>
      <c r="I2521" s="92">
        <v>6.47</v>
      </c>
      <c r="J2521" s="92">
        <v>6.26</v>
      </c>
      <c r="K2521" s="92">
        <v>5.88</v>
      </c>
      <c r="L2521" s="92">
        <v>7</v>
      </c>
      <c r="N2521" s="92">
        <f t="shared" ca="1" si="195"/>
        <v>6.9263553773911202</v>
      </c>
      <c r="O2521" s="92">
        <f t="shared" si="196"/>
        <v>0.39156848920283038</v>
      </c>
      <c r="P2521" s="92">
        <f t="shared" si="197"/>
        <v>6.947692606218272</v>
      </c>
      <c r="Q2521" s="92">
        <f t="shared" ca="1" si="198"/>
        <v>0.9969288755222051</v>
      </c>
      <c r="R2521" s="92">
        <f t="shared" ca="1" si="199"/>
        <v>6.9785021286554354</v>
      </c>
    </row>
    <row r="2522" spans="1:18" x14ac:dyDescent="0.3">
      <c r="A2522" s="107">
        <v>40991.770833333336</v>
      </c>
      <c r="B2522" s="92">
        <v>8.2799999999999994</v>
      </c>
      <c r="C2522" s="92">
        <v>8.1</v>
      </c>
      <c r="D2522" s="92">
        <v>7.91</v>
      </c>
      <c r="E2522" s="92">
        <v>7.61</v>
      </c>
      <c r="F2522" s="92">
        <v>7.43</v>
      </c>
      <c r="G2522" s="92">
        <v>7.2</v>
      </c>
      <c r="H2522" s="92">
        <v>6.92</v>
      </c>
      <c r="I2522" s="92">
        <v>6.59</v>
      </c>
      <c r="J2522" s="92">
        <v>6.32</v>
      </c>
      <c r="K2522" s="92">
        <v>6.02</v>
      </c>
      <c r="L2522" s="92">
        <v>7.25</v>
      </c>
      <c r="N2522" s="92">
        <f t="shared" ca="1" si="195"/>
        <v>7.1021818570205397</v>
      </c>
      <c r="O2522" s="92">
        <f t="shared" si="196"/>
        <v>0.36654599812308963</v>
      </c>
      <c r="P2522" s="92">
        <f t="shared" si="197"/>
        <v>7.1591984651148373</v>
      </c>
      <c r="Q2522" s="92">
        <f t="shared" ca="1" si="198"/>
        <v>0.99203589502761702</v>
      </c>
      <c r="R2522" s="92">
        <f t="shared" ca="1" si="199"/>
        <v>7.1922602389502233</v>
      </c>
    </row>
    <row r="2523" spans="1:18" x14ac:dyDescent="0.3">
      <c r="A2523" s="107">
        <v>40991.777777777781</v>
      </c>
      <c r="B2523" s="92">
        <v>8.6</v>
      </c>
      <c r="C2523" s="92">
        <v>8.4600000000000009</v>
      </c>
      <c r="D2523" s="92">
        <v>8.32</v>
      </c>
      <c r="E2523" s="92">
        <v>8.15</v>
      </c>
      <c r="F2523" s="92">
        <v>7.89</v>
      </c>
      <c r="G2523" s="92">
        <v>7.58</v>
      </c>
      <c r="H2523" s="92">
        <v>7.28</v>
      </c>
      <c r="I2523" s="92">
        <v>6.93</v>
      </c>
      <c r="J2523" s="92">
        <v>6.58</v>
      </c>
      <c r="K2523" s="92">
        <v>6.16</v>
      </c>
      <c r="L2523" s="92">
        <v>7.36</v>
      </c>
      <c r="N2523" s="92">
        <f t="shared" ca="1" si="195"/>
        <v>7.4788011448377789</v>
      </c>
      <c r="O2523" s="92">
        <f t="shared" si="196"/>
        <v>0.37317253263479816</v>
      </c>
      <c r="P2523" s="92">
        <f t="shared" si="197"/>
        <v>7.5362707418740777</v>
      </c>
      <c r="Q2523" s="92">
        <f t="shared" ca="1" si="198"/>
        <v>0.99237426586640809</v>
      </c>
      <c r="R2523" s="92">
        <f t="shared" ca="1" si="199"/>
        <v>7.3038745967767635</v>
      </c>
    </row>
    <row r="2524" spans="1:18" x14ac:dyDescent="0.3">
      <c r="A2524" s="107">
        <v>40991.784722222219</v>
      </c>
      <c r="B2524" s="92">
        <v>9.11</v>
      </c>
      <c r="C2524" s="92">
        <v>8.8699999999999992</v>
      </c>
      <c r="D2524" s="92">
        <v>8.67</v>
      </c>
      <c r="E2524" s="92">
        <v>8.4600000000000009</v>
      </c>
      <c r="F2524" s="92">
        <v>8.26</v>
      </c>
      <c r="G2524" s="92">
        <v>7.98</v>
      </c>
      <c r="H2524" s="92">
        <v>7.68</v>
      </c>
      <c r="I2524" s="92">
        <v>7.4</v>
      </c>
      <c r="J2524" s="92">
        <v>7.17</v>
      </c>
      <c r="K2524" s="92">
        <v>6.97</v>
      </c>
      <c r="L2524" s="92">
        <v>8.11</v>
      </c>
      <c r="N2524" s="92">
        <f t="shared" ca="1" si="195"/>
        <v>7.9143142304796159</v>
      </c>
      <c r="O2524" s="92">
        <f t="shared" si="196"/>
        <v>0.35410401041173911</v>
      </c>
      <c r="P2524" s="92">
        <f t="shared" si="197"/>
        <v>7.9363090882093674</v>
      </c>
      <c r="Q2524" s="92">
        <f t="shared" ca="1" si="198"/>
        <v>0.9972285784884023</v>
      </c>
      <c r="R2524" s="92">
        <f t="shared" ca="1" si="199"/>
        <v>8.0875237715409423</v>
      </c>
    </row>
    <row r="2525" spans="1:18" x14ac:dyDescent="0.3">
      <c r="A2525" s="107">
        <v>40991.791666666664</v>
      </c>
      <c r="B2525" s="92">
        <v>8.66</v>
      </c>
      <c r="C2525" s="92">
        <v>8.4</v>
      </c>
      <c r="D2525" s="92">
        <v>8.1999999999999993</v>
      </c>
      <c r="E2525" s="92">
        <v>8.07</v>
      </c>
      <c r="F2525" s="92">
        <v>7.85</v>
      </c>
      <c r="G2525" s="92">
        <v>7.66</v>
      </c>
      <c r="H2525" s="92">
        <v>7.46</v>
      </c>
      <c r="I2525" s="92">
        <v>7.31</v>
      </c>
      <c r="J2525" s="92">
        <v>7.12</v>
      </c>
      <c r="K2525" s="92">
        <v>6.83</v>
      </c>
      <c r="L2525" s="92">
        <v>8.07</v>
      </c>
      <c r="N2525" s="92">
        <f t="shared" ca="1" si="195"/>
        <v>7.6394070521759501</v>
      </c>
      <c r="O2525" s="92">
        <f t="shared" si="196"/>
        <v>0.24448473474737997</v>
      </c>
      <c r="P2525" s="92">
        <f t="shared" si="197"/>
        <v>7.6310194477220241</v>
      </c>
      <c r="Q2525" s="92">
        <f t="shared" ca="1" si="198"/>
        <v>1.0010991459937151</v>
      </c>
      <c r="R2525" s="92">
        <f t="shared" ca="1" si="199"/>
        <v>8.0788701081692817</v>
      </c>
    </row>
    <row r="2526" spans="1:18" x14ac:dyDescent="0.3">
      <c r="A2526" s="107">
        <v>40992.097222222219</v>
      </c>
      <c r="B2526" s="92">
        <v>15.88</v>
      </c>
      <c r="C2526" s="92">
        <v>15.72</v>
      </c>
      <c r="D2526" s="92">
        <v>15.43</v>
      </c>
      <c r="E2526" s="92">
        <v>15.09</v>
      </c>
      <c r="F2526" s="92">
        <v>14.79</v>
      </c>
      <c r="G2526" s="92">
        <v>14.53</v>
      </c>
      <c r="H2526" s="92">
        <v>14.28</v>
      </c>
      <c r="I2526" s="92">
        <v>14.02</v>
      </c>
      <c r="J2526" s="92">
        <v>13.73</v>
      </c>
      <c r="K2526" s="92">
        <v>13.19</v>
      </c>
      <c r="L2526" s="92">
        <v>14.47</v>
      </c>
      <c r="N2526" s="92">
        <f t="shared" ca="1" si="195"/>
        <v>14.506963419243325</v>
      </c>
      <c r="O2526" s="92">
        <f t="shared" si="196"/>
        <v>0.16038208814959198</v>
      </c>
      <c r="P2526" s="92">
        <f t="shared" si="197"/>
        <v>14.493914675281992</v>
      </c>
      <c r="Q2526" s="92">
        <f t="shared" ca="1" si="198"/>
        <v>1.0009002912086675</v>
      </c>
      <c r="R2526" s="92">
        <f t="shared" ca="1" si="199"/>
        <v>14.48302721378942</v>
      </c>
    </row>
    <row r="2527" spans="1:18" x14ac:dyDescent="0.3">
      <c r="A2527" s="107">
        <v>40992.569444444445</v>
      </c>
      <c r="B2527" s="92">
        <v>11.04</v>
      </c>
      <c r="C2527" s="92">
        <v>10.91</v>
      </c>
      <c r="D2527" s="92">
        <v>10.73</v>
      </c>
      <c r="E2527" s="92">
        <v>10.68</v>
      </c>
      <c r="F2527" s="92">
        <v>10.69</v>
      </c>
      <c r="G2527" s="92">
        <v>10.68</v>
      </c>
      <c r="H2527" s="92">
        <v>10.59</v>
      </c>
      <c r="I2527" s="92">
        <v>10.39</v>
      </c>
      <c r="J2527" s="92">
        <v>10.130000000000001</v>
      </c>
      <c r="K2527" s="92">
        <v>9.7899999999999991</v>
      </c>
      <c r="L2527" s="92">
        <v>10.41</v>
      </c>
      <c r="N2527" s="92">
        <f t="shared" ca="1" si="195"/>
        <v>10.529085573481078</v>
      </c>
      <c r="O2527" s="92">
        <f t="shared" si="196"/>
        <v>7.8203433948415627E-2</v>
      </c>
      <c r="P2527" s="92">
        <f t="shared" si="197"/>
        <v>10.667058554107943</v>
      </c>
      <c r="Q2527" s="92">
        <f t="shared" ca="1" si="198"/>
        <v>0.98706550827231276</v>
      </c>
      <c r="R2527" s="92">
        <f t="shared" ca="1" si="199"/>
        <v>10.275351941114776</v>
      </c>
    </row>
    <row r="2528" spans="1:18" x14ac:dyDescent="0.3">
      <c r="A2528" s="107">
        <v>40992.576388888891</v>
      </c>
      <c r="B2528" s="92">
        <v>11.03</v>
      </c>
      <c r="C2528" s="92">
        <v>10.9</v>
      </c>
      <c r="D2528" s="92">
        <v>10.69</v>
      </c>
      <c r="E2528" s="92">
        <v>10.51</v>
      </c>
      <c r="F2528" s="92">
        <v>10.37</v>
      </c>
      <c r="G2528" s="92">
        <v>10.24</v>
      </c>
      <c r="H2528" s="92">
        <v>10.18</v>
      </c>
      <c r="I2528" s="92">
        <v>10.16</v>
      </c>
      <c r="J2528" s="92">
        <v>10.07</v>
      </c>
      <c r="K2528" s="92">
        <v>9.83</v>
      </c>
      <c r="L2528" s="92">
        <v>9.6199999999999992</v>
      </c>
      <c r="N2528" s="92">
        <f t="shared" ca="1" si="195"/>
        <v>10.305594655601549</v>
      </c>
      <c r="O2528" s="92">
        <f t="shared" si="196"/>
        <v>5.4305644790555468E-2</v>
      </c>
      <c r="P2528" s="92">
        <f t="shared" si="197"/>
        <v>10.231381908543028</v>
      </c>
      <c r="Q2528" s="92">
        <f t="shared" ca="1" si="198"/>
        <v>1.0072534431538085</v>
      </c>
      <c r="R2528" s="92">
        <f t="shared" ca="1" si="199"/>
        <v>9.6897781231396376</v>
      </c>
    </row>
    <row r="2529" spans="1:18" x14ac:dyDescent="0.3">
      <c r="A2529" s="107">
        <v>40992.583333333336</v>
      </c>
      <c r="B2529" s="92">
        <v>11.98</v>
      </c>
      <c r="C2529" s="92">
        <v>11.81</v>
      </c>
      <c r="D2529" s="92">
        <v>11.49</v>
      </c>
      <c r="E2529" s="92">
        <v>11.14</v>
      </c>
      <c r="F2529" s="92">
        <v>10.85</v>
      </c>
      <c r="G2529" s="92">
        <v>10.64</v>
      </c>
      <c r="H2529" s="92">
        <v>10.52</v>
      </c>
      <c r="I2529" s="92">
        <v>10.43</v>
      </c>
      <c r="J2529" s="92">
        <v>10.3</v>
      </c>
      <c r="K2529" s="92">
        <v>10.01</v>
      </c>
      <c r="L2529" s="92">
        <v>11.27</v>
      </c>
      <c r="N2529" s="92">
        <f t="shared" ca="1" si="195"/>
        <v>10.750683779424303</v>
      </c>
      <c r="O2529" s="92">
        <f t="shared" si="196"/>
        <v>0.10481379617580434</v>
      </c>
      <c r="P2529" s="92">
        <f t="shared" si="197"/>
        <v>10.622723481259348</v>
      </c>
      <c r="Q2529" s="92">
        <f t="shared" ca="1" si="198"/>
        <v>1.0120459031425137</v>
      </c>
      <c r="R2529" s="92">
        <f t="shared" ca="1" si="199"/>
        <v>11.405757328416129</v>
      </c>
    </row>
    <row r="2530" spans="1:18" x14ac:dyDescent="0.3">
      <c r="A2530" s="107">
        <v>40992.673611111109</v>
      </c>
      <c r="B2530" s="92">
        <v>14</v>
      </c>
      <c r="C2530" s="92">
        <v>13.81</v>
      </c>
      <c r="D2530" s="92">
        <v>13.4</v>
      </c>
      <c r="E2530" s="92">
        <v>13.16</v>
      </c>
      <c r="F2530" s="92">
        <v>12.95</v>
      </c>
      <c r="G2530" s="92">
        <v>12.71</v>
      </c>
      <c r="H2530" s="92">
        <v>12.43</v>
      </c>
      <c r="I2530" s="92">
        <v>12.13</v>
      </c>
      <c r="J2530" s="92">
        <v>11.83</v>
      </c>
      <c r="K2530" s="92">
        <v>11.23</v>
      </c>
      <c r="L2530" s="92">
        <v>12.8</v>
      </c>
      <c r="N2530" s="92">
        <f t="shared" ca="1" si="195"/>
        <v>12.61431069118113</v>
      </c>
      <c r="O2530" s="92">
        <f t="shared" si="196"/>
        <v>0.2058538191189436</v>
      </c>
      <c r="P2530" s="92">
        <f t="shared" si="197"/>
        <v>12.669499479731837</v>
      </c>
      <c r="Q2530" s="92">
        <f t="shared" ca="1" si="198"/>
        <v>0.99564396457500193</v>
      </c>
      <c r="R2530" s="92">
        <f t="shared" ca="1" si="199"/>
        <v>12.744242746560026</v>
      </c>
    </row>
    <row r="2531" spans="1:18" x14ac:dyDescent="0.3">
      <c r="A2531" s="107">
        <v>40992.680555555555</v>
      </c>
      <c r="B2531" s="92">
        <v>13.71</v>
      </c>
      <c r="C2531" s="92">
        <v>13.59</v>
      </c>
      <c r="D2531" s="92">
        <v>13.35</v>
      </c>
      <c r="E2531" s="92">
        <v>13.04</v>
      </c>
      <c r="F2531" s="92">
        <v>12.77</v>
      </c>
      <c r="G2531" s="92">
        <v>12.51</v>
      </c>
      <c r="H2531" s="92">
        <v>12.28</v>
      </c>
      <c r="I2531" s="92">
        <v>11.93</v>
      </c>
      <c r="J2531" s="92">
        <v>11.45</v>
      </c>
      <c r="K2531" s="92">
        <v>10.79</v>
      </c>
      <c r="L2531" s="92">
        <v>12.04</v>
      </c>
      <c r="N2531" s="92">
        <f t="shared" ca="1" si="195"/>
        <v>12.411829109665694</v>
      </c>
      <c r="O2531" s="92">
        <f t="shared" si="196"/>
        <v>0.17147941103250719</v>
      </c>
      <c r="P2531" s="92">
        <f t="shared" si="197"/>
        <v>12.476784477584761</v>
      </c>
      <c r="Q2531" s="92">
        <f t="shared" ca="1" si="198"/>
        <v>0.99479390158291481</v>
      </c>
      <c r="R2531" s="92">
        <f t="shared" ca="1" si="199"/>
        <v>11.977318575058293</v>
      </c>
    </row>
    <row r="2532" spans="1:18" x14ac:dyDescent="0.3">
      <c r="A2532" s="107">
        <v>40992.6875</v>
      </c>
      <c r="B2532" s="92">
        <v>13.09</v>
      </c>
      <c r="C2532" s="92">
        <v>12.92</v>
      </c>
      <c r="D2532" s="92">
        <v>12.63</v>
      </c>
      <c r="E2532" s="92">
        <v>12.35</v>
      </c>
      <c r="F2532" s="92">
        <v>12.11</v>
      </c>
      <c r="G2532" s="92">
        <v>11.84</v>
      </c>
      <c r="H2532" s="92">
        <v>11.54</v>
      </c>
      <c r="I2532" s="92">
        <v>11.27</v>
      </c>
      <c r="J2532" s="92">
        <v>11</v>
      </c>
      <c r="K2532" s="92">
        <v>10.57</v>
      </c>
      <c r="L2532" s="92">
        <v>12.08</v>
      </c>
      <c r="N2532" s="92">
        <f t="shared" ca="1" si="195"/>
        <v>11.779593961811182</v>
      </c>
      <c r="O2532" s="92">
        <f t="shared" si="196"/>
        <v>0.23716401652555877</v>
      </c>
      <c r="P2532" s="92">
        <f t="shared" si="197"/>
        <v>11.796543847664886</v>
      </c>
      <c r="Q2532" s="92">
        <f t="shared" ca="1" si="198"/>
        <v>0.99856314814978131</v>
      </c>
      <c r="R2532" s="92">
        <f t="shared" ca="1" si="199"/>
        <v>12.062642829649358</v>
      </c>
    </row>
    <row r="2533" spans="1:18" x14ac:dyDescent="0.3">
      <c r="A2533" s="107">
        <v>40992.694444444445</v>
      </c>
      <c r="B2533" s="92">
        <v>12.96</v>
      </c>
      <c r="C2533" s="92">
        <v>12.79</v>
      </c>
      <c r="D2533" s="92">
        <v>12.47</v>
      </c>
      <c r="E2533" s="92">
        <v>12.14</v>
      </c>
      <c r="F2533" s="92">
        <v>11.86</v>
      </c>
      <c r="G2533" s="92">
        <v>11.59</v>
      </c>
      <c r="H2533" s="92">
        <v>11.32</v>
      </c>
      <c r="I2533" s="92">
        <v>11.03</v>
      </c>
      <c r="J2533" s="92">
        <v>10.78</v>
      </c>
      <c r="K2533" s="92">
        <v>10.38</v>
      </c>
      <c r="L2533" s="92">
        <v>11.57</v>
      </c>
      <c r="N2533" s="92">
        <f t="shared" ca="1" si="195"/>
        <v>11.561815278601008</v>
      </c>
      <c r="O2533" s="92">
        <f t="shared" si="196"/>
        <v>0.21782463500298579</v>
      </c>
      <c r="P2533" s="92">
        <f t="shared" si="197"/>
        <v>11.550924344338505</v>
      </c>
      <c r="Q2533" s="92">
        <f t="shared" ca="1" si="198"/>
        <v>1.0009428625742702</v>
      </c>
      <c r="R2533" s="92">
        <f t="shared" ca="1" si="199"/>
        <v>11.580908919984306</v>
      </c>
    </row>
    <row r="2534" spans="1:18" x14ac:dyDescent="0.3">
      <c r="A2534" s="107">
        <v>40992.701388888891</v>
      </c>
      <c r="B2534" s="92">
        <v>14.05</v>
      </c>
      <c r="C2534" s="92">
        <v>13.84</v>
      </c>
      <c r="D2534" s="92">
        <v>13.44</v>
      </c>
      <c r="E2534" s="92">
        <v>13.14</v>
      </c>
      <c r="F2534" s="92">
        <v>12.98</v>
      </c>
      <c r="G2534" s="92">
        <v>12.75</v>
      </c>
      <c r="H2534" s="92">
        <v>12.47</v>
      </c>
      <c r="I2534" s="92">
        <v>12.24</v>
      </c>
      <c r="J2534" s="92">
        <v>11.98</v>
      </c>
      <c r="K2534" s="92">
        <v>11.35</v>
      </c>
      <c r="L2534" s="92">
        <v>12.12</v>
      </c>
      <c r="N2534" s="92">
        <f t="shared" ca="1" si="195"/>
        <v>12.672643473890934</v>
      </c>
      <c r="O2534" s="92">
        <f t="shared" si="196"/>
        <v>0.20520077942445616</v>
      </c>
      <c r="P2534" s="92">
        <f t="shared" si="197"/>
        <v>12.709500700527597</v>
      </c>
      <c r="Q2534" s="92">
        <f t="shared" ca="1" si="198"/>
        <v>0.99710002560249023</v>
      </c>
      <c r="R2534" s="92">
        <f t="shared" ca="1" si="199"/>
        <v>12.08485231030218</v>
      </c>
    </row>
    <row r="2535" spans="1:18" x14ac:dyDescent="0.3">
      <c r="A2535" s="107">
        <v>40992.708333333336</v>
      </c>
      <c r="B2535" s="92">
        <v>14.56</v>
      </c>
      <c r="C2535" s="92">
        <v>14.38</v>
      </c>
      <c r="D2535" s="92">
        <v>13.99</v>
      </c>
      <c r="E2535" s="92">
        <v>13.56</v>
      </c>
      <c r="F2535" s="92">
        <v>13.18</v>
      </c>
      <c r="G2535" s="92">
        <v>12.88</v>
      </c>
      <c r="H2535" s="92">
        <v>12.59</v>
      </c>
      <c r="I2535" s="92">
        <v>12.18</v>
      </c>
      <c r="J2535" s="92">
        <v>11.73</v>
      </c>
      <c r="K2535" s="92">
        <v>11.05</v>
      </c>
      <c r="L2535" s="92">
        <v>13.11</v>
      </c>
      <c r="N2535" s="92">
        <f t="shared" ca="1" si="195"/>
        <v>12.811732320095706</v>
      </c>
      <c r="O2535" s="92">
        <f t="shared" si="196"/>
        <v>0.21044375062209209</v>
      </c>
      <c r="P2535" s="92">
        <f t="shared" si="197"/>
        <v>12.838044145100618</v>
      </c>
      <c r="Q2535" s="92">
        <f t="shared" ca="1" si="198"/>
        <v>0.99795048025170141</v>
      </c>
      <c r="R2535" s="92">
        <f t="shared" ca="1" si="199"/>
        <v>13.083130796099805</v>
      </c>
    </row>
    <row r="2536" spans="1:18" x14ac:dyDescent="0.3">
      <c r="A2536" s="107">
        <v>40992.715277777781</v>
      </c>
      <c r="B2536" s="92">
        <v>14.65</v>
      </c>
      <c r="C2536" s="92">
        <v>14.6</v>
      </c>
      <c r="D2536" s="92">
        <v>14.49</v>
      </c>
      <c r="E2536" s="92">
        <v>14.47</v>
      </c>
      <c r="F2536" s="92">
        <v>14.38</v>
      </c>
      <c r="G2536" s="92">
        <v>14.27</v>
      </c>
      <c r="H2536" s="92">
        <v>14.1</v>
      </c>
      <c r="I2536" s="92">
        <v>13.96</v>
      </c>
      <c r="J2536" s="92">
        <v>13.79</v>
      </c>
      <c r="K2536" s="92">
        <v>13.35</v>
      </c>
      <c r="L2536" s="92">
        <v>14.41</v>
      </c>
      <c r="N2536" s="92">
        <f t="shared" ca="1" si="195"/>
        <v>14.173290437107177</v>
      </c>
      <c r="O2536" s="92">
        <f t="shared" si="196"/>
        <v>0.11074981153675455</v>
      </c>
      <c r="P2536" s="92">
        <f t="shared" si="197"/>
        <v>14.245518211214906</v>
      </c>
      <c r="Q2536" s="92">
        <f t="shared" ca="1" si="198"/>
        <v>0.99492978963370615</v>
      </c>
      <c r="R2536" s="92">
        <f t="shared" ca="1" si="199"/>
        <v>14.336938268621706</v>
      </c>
    </row>
    <row r="2537" spans="1:18" x14ac:dyDescent="0.3">
      <c r="A2537" s="107">
        <v>40992.729166666664</v>
      </c>
      <c r="B2537" s="92">
        <v>18.010000000000002</v>
      </c>
      <c r="C2537" s="92">
        <v>17.940000000000001</v>
      </c>
      <c r="D2537" s="92">
        <v>17.82</v>
      </c>
      <c r="E2537" s="92">
        <v>17.71</v>
      </c>
      <c r="F2537" s="92">
        <v>17.46</v>
      </c>
      <c r="G2537" s="92">
        <v>17.190000000000001</v>
      </c>
      <c r="H2537" s="92">
        <v>16.920000000000002</v>
      </c>
      <c r="I2537" s="92">
        <v>16.649999999999999</v>
      </c>
      <c r="J2537" s="92">
        <v>16.350000000000001</v>
      </c>
      <c r="K2537" s="92">
        <v>15.91</v>
      </c>
      <c r="L2537" s="92">
        <v>16.829999999999998</v>
      </c>
      <c r="N2537" s="92">
        <f t="shared" ca="1" si="195"/>
        <v>17.106502144349047</v>
      </c>
      <c r="O2537" s="92">
        <f t="shared" si="196"/>
        <v>0.14629831614315339</v>
      </c>
      <c r="P2537" s="92">
        <f t="shared" si="197"/>
        <v>17.151053203538158</v>
      </c>
      <c r="Q2537" s="92">
        <f t="shared" ca="1" si="198"/>
        <v>0.99740243012132224</v>
      </c>
      <c r="R2537" s="92">
        <f t="shared" ca="1" si="199"/>
        <v>16.786282898941852</v>
      </c>
    </row>
    <row r="2538" spans="1:18" x14ac:dyDescent="0.3">
      <c r="A2538" s="107">
        <v>40992.736111111109</v>
      </c>
      <c r="B2538" s="92">
        <v>17.510000000000002</v>
      </c>
      <c r="C2538" s="92">
        <v>17.28</v>
      </c>
      <c r="D2538" s="92">
        <v>16.86</v>
      </c>
      <c r="E2538" s="92">
        <v>16.62</v>
      </c>
      <c r="F2538" s="92">
        <v>16.43</v>
      </c>
      <c r="G2538" s="92">
        <v>16.29</v>
      </c>
      <c r="H2538" s="92">
        <v>16.100000000000001</v>
      </c>
      <c r="I2538" s="92">
        <v>15.87</v>
      </c>
      <c r="J2538" s="92">
        <v>15.59</v>
      </c>
      <c r="K2538" s="92">
        <v>15.23</v>
      </c>
      <c r="L2538" s="92">
        <v>16.670000000000002</v>
      </c>
      <c r="N2538" s="92">
        <f t="shared" ca="1" si="195"/>
        <v>16.227054359422873</v>
      </c>
      <c r="O2538" s="92">
        <f t="shared" si="196"/>
        <v>0.10841661573767374</v>
      </c>
      <c r="P2538" s="92">
        <f t="shared" si="197"/>
        <v>16.262640953249306</v>
      </c>
      <c r="Q2538" s="92">
        <f t="shared" ca="1" si="198"/>
        <v>0.99781175800850952</v>
      </c>
      <c r="R2538" s="92">
        <f t="shared" ca="1" si="199"/>
        <v>16.633522006001854</v>
      </c>
    </row>
    <row r="2539" spans="1:18" x14ac:dyDescent="0.3">
      <c r="A2539" s="107">
        <v>40992.75</v>
      </c>
      <c r="B2539" s="92">
        <v>18.48</v>
      </c>
      <c r="C2539" s="92">
        <v>18.32</v>
      </c>
      <c r="D2539" s="92">
        <v>17.96</v>
      </c>
      <c r="E2539" s="92">
        <v>17.670000000000002</v>
      </c>
      <c r="F2539" s="92">
        <v>17.32</v>
      </c>
      <c r="G2539" s="92">
        <v>16.89</v>
      </c>
      <c r="H2539" s="92">
        <v>16.41</v>
      </c>
      <c r="I2539" s="92">
        <v>15.92</v>
      </c>
      <c r="J2539" s="92">
        <v>15.54</v>
      </c>
      <c r="K2539" s="92">
        <v>15.12</v>
      </c>
      <c r="L2539" s="92">
        <v>16.75</v>
      </c>
      <c r="N2539" s="92">
        <f t="shared" ca="1" si="195"/>
        <v>16.760307593689259</v>
      </c>
      <c r="O2539" s="92">
        <f t="shared" si="196"/>
        <v>0.26642519803368825</v>
      </c>
      <c r="P2539" s="92">
        <f t="shared" si="197"/>
        <v>16.820376272767533</v>
      </c>
      <c r="Q2539" s="92">
        <f t="shared" ca="1" si="198"/>
        <v>0.9964288147836784</v>
      </c>
      <c r="R2539" s="92">
        <f t="shared" ca="1" si="199"/>
        <v>16.690182647626614</v>
      </c>
    </row>
    <row r="2540" spans="1:18" x14ac:dyDescent="0.3">
      <c r="A2540" s="107">
        <v>40993.069444444445</v>
      </c>
      <c r="B2540" s="92">
        <v>11.67</v>
      </c>
      <c r="C2540" s="92">
        <v>11.45</v>
      </c>
      <c r="D2540" s="92">
        <v>11.01</v>
      </c>
      <c r="E2540" s="92">
        <v>10.7</v>
      </c>
      <c r="F2540" s="92">
        <v>10.28</v>
      </c>
      <c r="G2540" s="92">
        <v>9.84</v>
      </c>
      <c r="H2540" s="92">
        <v>9.35</v>
      </c>
      <c r="I2540" s="92">
        <v>8.93</v>
      </c>
      <c r="J2540" s="92">
        <v>8.31</v>
      </c>
      <c r="K2540" s="92">
        <v>7.42</v>
      </c>
      <c r="L2540" s="92">
        <v>9.83</v>
      </c>
      <c r="N2540" s="92">
        <f t="shared" ca="1" si="195"/>
        <v>9.6890810152082008</v>
      </c>
      <c r="O2540" s="92">
        <f t="shared" si="196"/>
        <v>0.47202361823042011</v>
      </c>
      <c r="P2540" s="92">
        <f t="shared" si="197"/>
        <v>9.7682503768713431</v>
      </c>
      <c r="Q2540" s="92">
        <f t="shared" ca="1" si="198"/>
        <v>0.99189523623896925</v>
      </c>
      <c r="R2540" s="92">
        <f t="shared" ca="1" si="199"/>
        <v>9.7503301722290683</v>
      </c>
    </row>
    <row r="2541" spans="1:18" x14ac:dyDescent="0.3">
      <c r="A2541" s="107">
        <v>40993.076388888891</v>
      </c>
      <c r="B2541" s="92">
        <v>10.9</v>
      </c>
      <c r="C2541" s="92">
        <v>10.63</v>
      </c>
      <c r="D2541" s="92">
        <v>10.199999999999999</v>
      </c>
      <c r="E2541" s="92">
        <v>9.83</v>
      </c>
      <c r="F2541" s="92">
        <v>9.5299999999999994</v>
      </c>
      <c r="G2541" s="92">
        <v>9.18</v>
      </c>
      <c r="H2541" s="92">
        <v>8.81</v>
      </c>
      <c r="I2541" s="92">
        <v>8.39</v>
      </c>
      <c r="J2541" s="92">
        <v>7.98</v>
      </c>
      <c r="K2541" s="92">
        <v>7.29</v>
      </c>
      <c r="L2541" s="92">
        <v>9.0399999999999991</v>
      </c>
      <c r="N2541" s="92">
        <f t="shared" ca="1" si="195"/>
        <v>9.0710787850113039</v>
      </c>
      <c r="O2541" s="92">
        <f t="shared" si="196"/>
        <v>0.38017190559839842</v>
      </c>
      <c r="P2541" s="92">
        <f t="shared" si="197"/>
        <v>9.1260498827342147</v>
      </c>
      <c r="Q2541" s="92">
        <f t="shared" ca="1" si="198"/>
        <v>0.9939764631544572</v>
      </c>
      <c r="R2541" s="92">
        <f t="shared" ca="1" si="199"/>
        <v>8.9855472269162924</v>
      </c>
    </row>
    <row r="2542" spans="1:18" x14ac:dyDescent="0.3">
      <c r="A2542" s="107">
        <v>40993.083333333336</v>
      </c>
      <c r="B2542" s="92">
        <v>10.19</v>
      </c>
      <c r="C2542" s="92">
        <v>9.9499999999999993</v>
      </c>
      <c r="D2542" s="92">
        <v>9.58</v>
      </c>
      <c r="E2542" s="92">
        <v>9.31</v>
      </c>
      <c r="F2542" s="92">
        <v>9.0399999999999991</v>
      </c>
      <c r="G2542" s="92">
        <v>8.74</v>
      </c>
      <c r="H2542" s="92">
        <v>8.4</v>
      </c>
      <c r="I2542" s="92">
        <v>8.01</v>
      </c>
      <c r="J2542" s="92">
        <v>7.58</v>
      </c>
      <c r="K2542" s="92">
        <v>6.93</v>
      </c>
      <c r="L2542" s="92">
        <v>8.7899999999999991</v>
      </c>
      <c r="N2542" s="92">
        <f t="shared" ca="1" si="195"/>
        <v>8.6061138407350892</v>
      </c>
      <c r="O2542" s="92">
        <f t="shared" si="196"/>
        <v>0.36666823255223863</v>
      </c>
      <c r="P2542" s="92">
        <f t="shared" si="197"/>
        <v>8.6904550004619452</v>
      </c>
      <c r="Q2542" s="92">
        <f t="shared" ca="1" si="198"/>
        <v>0.99029496617583623</v>
      </c>
      <c r="R2542" s="92">
        <f t="shared" ca="1" si="199"/>
        <v>8.7046927526855988</v>
      </c>
    </row>
    <row r="2543" spans="1:18" x14ac:dyDescent="0.3">
      <c r="A2543" s="107">
        <v>40993.090277777781</v>
      </c>
      <c r="B2543" s="92">
        <v>10.06</v>
      </c>
      <c r="C2543" s="92">
        <v>9.9</v>
      </c>
      <c r="D2543" s="92">
        <v>9.6199999999999992</v>
      </c>
      <c r="E2543" s="92">
        <v>9.4</v>
      </c>
      <c r="F2543" s="92">
        <v>9.1300000000000008</v>
      </c>
      <c r="G2543" s="92">
        <v>8.86</v>
      </c>
      <c r="H2543" s="92">
        <v>8.5500000000000007</v>
      </c>
      <c r="I2543" s="92">
        <v>8.14</v>
      </c>
      <c r="J2543" s="92">
        <v>7.8</v>
      </c>
      <c r="K2543" s="92">
        <v>7.19</v>
      </c>
      <c r="L2543" s="92">
        <v>8.84</v>
      </c>
      <c r="N2543" s="92">
        <f t="shared" ca="1" si="195"/>
        <v>8.7280130197559931</v>
      </c>
      <c r="O2543" s="92">
        <f t="shared" si="196"/>
        <v>0.32912209485276567</v>
      </c>
      <c r="P2543" s="92">
        <f t="shared" si="197"/>
        <v>8.8149046082483462</v>
      </c>
      <c r="Q2543" s="92">
        <f t="shared" ca="1" si="198"/>
        <v>0.99014265129868262</v>
      </c>
      <c r="R2543" s="92">
        <f t="shared" ca="1" si="199"/>
        <v>8.7528610374803542</v>
      </c>
    </row>
    <row r="2544" spans="1:18" x14ac:dyDescent="0.3">
      <c r="A2544" s="107">
        <v>40993.097222222219</v>
      </c>
      <c r="B2544" s="92">
        <v>7.98</v>
      </c>
      <c r="C2544" s="92">
        <v>7.82</v>
      </c>
      <c r="D2544" s="92">
        <v>7.4</v>
      </c>
      <c r="E2544" s="92">
        <v>7.08</v>
      </c>
      <c r="F2544" s="92">
        <v>6.8</v>
      </c>
      <c r="G2544" s="92">
        <v>6.49</v>
      </c>
      <c r="H2544" s="92">
        <v>6.2</v>
      </c>
      <c r="I2544" s="92">
        <v>5.92</v>
      </c>
      <c r="J2544" s="92">
        <v>5.57</v>
      </c>
      <c r="K2544" s="92">
        <v>5.05</v>
      </c>
      <c r="L2544" s="92">
        <v>6.76</v>
      </c>
      <c r="N2544" s="92">
        <f t="shared" ca="1" si="195"/>
        <v>6.4509835055922915</v>
      </c>
      <c r="O2544" s="92">
        <f t="shared" si="196"/>
        <v>0.42243530529860202</v>
      </c>
      <c r="P2544" s="92">
        <f t="shared" si="197"/>
        <v>6.4476325372677126</v>
      </c>
      <c r="Q2544" s="92">
        <f t="shared" ca="1" si="198"/>
        <v>1.0005197207355119</v>
      </c>
      <c r="R2544" s="92">
        <f t="shared" ca="1" si="199"/>
        <v>6.7635133121720603</v>
      </c>
    </row>
    <row r="2545" spans="1:18" x14ac:dyDescent="0.3">
      <c r="A2545" s="107">
        <v>40993.104166666664</v>
      </c>
      <c r="B2545" s="92">
        <v>9.26</v>
      </c>
      <c r="C2545" s="92">
        <v>8.9499999999999993</v>
      </c>
      <c r="D2545" s="92">
        <v>8.59</v>
      </c>
      <c r="E2545" s="92">
        <v>8.24</v>
      </c>
      <c r="F2545" s="92">
        <v>7.89</v>
      </c>
      <c r="G2545" s="92">
        <v>7.4</v>
      </c>
      <c r="H2545" s="92">
        <v>6.93</v>
      </c>
      <c r="I2545" s="92">
        <v>6.59</v>
      </c>
      <c r="J2545" s="92">
        <v>6.3</v>
      </c>
      <c r="K2545" s="92">
        <v>5.71</v>
      </c>
      <c r="L2545" s="92">
        <v>7.58</v>
      </c>
      <c r="N2545" s="92">
        <f t="shared" ca="1" si="195"/>
        <v>7.3626399257635571</v>
      </c>
      <c r="O2545" s="92">
        <f t="shared" si="196"/>
        <v>0.60639509564786576</v>
      </c>
      <c r="P2545" s="92">
        <f t="shared" si="197"/>
        <v>7.3307537213270475</v>
      </c>
      <c r="Q2545" s="92">
        <f t="shared" ca="1" si="198"/>
        <v>1.0043496488422117</v>
      </c>
      <c r="R2545" s="92">
        <f t="shared" ca="1" si="199"/>
        <v>7.6129703382239642</v>
      </c>
    </row>
    <row r="2546" spans="1:18" x14ac:dyDescent="0.3">
      <c r="A2546" s="107">
        <v>40993.111111111109</v>
      </c>
      <c r="B2546" s="92">
        <v>9.4</v>
      </c>
      <c r="C2546" s="92">
        <v>9.24</v>
      </c>
      <c r="D2546" s="92">
        <v>8.92</v>
      </c>
      <c r="E2546" s="92">
        <v>8.5399999999999991</v>
      </c>
      <c r="F2546" s="92">
        <v>8.25</v>
      </c>
      <c r="G2546" s="92">
        <v>8.02</v>
      </c>
      <c r="H2546" s="92">
        <v>7.74</v>
      </c>
      <c r="I2546" s="92">
        <v>7.34</v>
      </c>
      <c r="J2546" s="92">
        <v>6.94</v>
      </c>
      <c r="K2546" s="92">
        <v>6.25</v>
      </c>
      <c r="L2546" s="92">
        <v>8.11</v>
      </c>
      <c r="N2546" s="92">
        <f t="shared" ca="1" si="195"/>
        <v>7.9041926863590195</v>
      </c>
      <c r="O2546" s="92">
        <f t="shared" si="196"/>
        <v>0.32839439147065413</v>
      </c>
      <c r="P2546" s="92">
        <f t="shared" si="197"/>
        <v>7.9792700430493815</v>
      </c>
      <c r="Q2546" s="92">
        <f t="shared" ca="1" si="198"/>
        <v>0.99059094926161062</v>
      </c>
      <c r="R2546" s="92">
        <f t="shared" ca="1" si="199"/>
        <v>8.0336925985116618</v>
      </c>
    </row>
    <row r="2547" spans="1:18" x14ac:dyDescent="0.3">
      <c r="A2547" s="107">
        <v>40993.118055555555</v>
      </c>
      <c r="B2547" s="92">
        <v>9.57</v>
      </c>
      <c r="C2547" s="92">
        <v>9.36</v>
      </c>
      <c r="D2547" s="92">
        <v>9.1300000000000008</v>
      </c>
      <c r="E2547" s="92">
        <v>8.8000000000000007</v>
      </c>
      <c r="F2547" s="92">
        <v>8.51</v>
      </c>
      <c r="G2547" s="92">
        <v>8.1300000000000008</v>
      </c>
      <c r="H2547" s="92">
        <v>7.68</v>
      </c>
      <c r="I2547" s="92">
        <v>7.3</v>
      </c>
      <c r="J2547" s="92">
        <v>6.91</v>
      </c>
      <c r="K2547" s="92">
        <v>6.32</v>
      </c>
      <c r="L2547" s="92">
        <v>8.17</v>
      </c>
      <c r="N2547" s="92">
        <f t="shared" ca="1" si="195"/>
        <v>8.0004225118409167</v>
      </c>
      <c r="O2547" s="92">
        <f t="shared" si="196"/>
        <v>0.52619434601899662</v>
      </c>
      <c r="P2547" s="92">
        <f t="shared" si="197"/>
        <v>8.0639435274884974</v>
      </c>
      <c r="Q2547" s="92">
        <f t="shared" ca="1" si="198"/>
        <v>0.99212283476055485</v>
      </c>
      <c r="R2547" s="92">
        <f t="shared" ca="1" si="199"/>
        <v>8.1056435599937338</v>
      </c>
    </row>
    <row r="2548" spans="1:18" x14ac:dyDescent="0.3">
      <c r="A2548" s="107">
        <v>40993.125</v>
      </c>
      <c r="B2548" s="92">
        <v>9.1999999999999993</v>
      </c>
      <c r="C2548" s="92">
        <v>9.0299999999999994</v>
      </c>
      <c r="D2548" s="92">
        <v>8.69</v>
      </c>
      <c r="E2548" s="92">
        <v>8.34</v>
      </c>
      <c r="F2548" s="92">
        <v>8.07</v>
      </c>
      <c r="G2548" s="92">
        <v>7.75</v>
      </c>
      <c r="H2548" s="92">
        <v>7.46</v>
      </c>
      <c r="I2548" s="92">
        <v>7.14</v>
      </c>
      <c r="J2548" s="92">
        <v>6.69</v>
      </c>
      <c r="K2548" s="92">
        <v>6.04</v>
      </c>
      <c r="L2548" s="92">
        <v>7.69</v>
      </c>
      <c r="N2548" s="92">
        <f t="shared" ca="1" si="195"/>
        <v>7.6753850998051023</v>
      </c>
      <c r="O2548" s="92">
        <f t="shared" si="196"/>
        <v>0.35242737107709604</v>
      </c>
      <c r="P2548" s="92">
        <f t="shared" si="197"/>
        <v>7.7077687103741903</v>
      </c>
      <c r="Q2548" s="92">
        <f t="shared" ca="1" si="198"/>
        <v>0.9957985752056232</v>
      </c>
      <c r="R2548" s="92">
        <f t="shared" ca="1" si="199"/>
        <v>7.6576910433312424</v>
      </c>
    </row>
    <row r="2549" spans="1:18" x14ac:dyDescent="0.3">
      <c r="A2549" s="107">
        <v>40993.131944444445</v>
      </c>
      <c r="B2549" s="92">
        <v>9.2200000000000006</v>
      </c>
      <c r="C2549" s="92">
        <v>8.9600000000000009</v>
      </c>
      <c r="D2549" s="92">
        <v>8.6300000000000008</v>
      </c>
      <c r="E2549" s="92">
        <v>8.2200000000000006</v>
      </c>
      <c r="F2549" s="92">
        <v>7.88</v>
      </c>
      <c r="G2549" s="92">
        <v>7.53</v>
      </c>
      <c r="H2549" s="92">
        <v>7.22</v>
      </c>
      <c r="I2549" s="92">
        <v>6.86</v>
      </c>
      <c r="J2549" s="92">
        <v>6.54</v>
      </c>
      <c r="K2549" s="92">
        <v>6.05</v>
      </c>
      <c r="L2549" s="92">
        <v>7.76</v>
      </c>
      <c r="N2549" s="92">
        <f t="shared" ca="1" si="195"/>
        <v>7.5057495277438528</v>
      </c>
      <c r="O2549" s="92">
        <f t="shared" si="196"/>
        <v>0.38849178730040312</v>
      </c>
      <c r="P2549" s="92">
        <f t="shared" si="197"/>
        <v>7.48478125259106</v>
      </c>
      <c r="Q2549" s="92">
        <f t="shared" ca="1" si="198"/>
        <v>1.0028014546377737</v>
      </c>
      <c r="R2549" s="92">
        <f t="shared" ca="1" si="199"/>
        <v>7.7817392879891241</v>
      </c>
    </row>
    <row r="2550" spans="1:18" x14ac:dyDescent="0.3">
      <c r="A2550" s="107">
        <v>40993.138888888891</v>
      </c>
      <c r="B2550" s="92">
        <v>10.52</v>
      </c>
      <c r="C2550" s="92">
        <v>10.4</v>
      </c>
      <c r="D2550" s="92">
        <v>10.14</v>
      </c>
      <c r="E2550" s="92">
        <v>9.7899999999999991</v>
      </c>
      <c r="F2550" s="92">
        <v>9.34</v>
      </c>
      <c r="G2550" s="92">
        <v>8.84</v>
      </c>
      <c r="H2550" s="92">
        <v>8.4</v>
      </c>
      <c r="I2550" s="92">
        <v>7.96</v>
      </c>
      <c r="J2550" s="92">
        <v>7.55</v>
      </c>
      <c r="K2550" s="92">
        <v>7.08</v>
      </c>
      <c r="L2550" s="92">
        <v>8.9700000000000006</v>
      </c>
      <c r="N2550" s="92">
        <f t="shared" ca="1" si="195"/>
        <v>8.7956981112391208</v>
      </c>
      <c r="O2550" s="92">
        <f t="shared" si="196"/>
        <v>0.47180001448082831</v>
      </c>
      <c r="P2550" s="92">
        <f t="shared" si="197"/>
        <v>8.7755724282893208</v>
      </c>
      <c r="Q2550" s="92">
        <f t="shared" ca="1" si="198"/>
        <v>1.0022933755164418</v>
      </c>
      <c r="R2550" s="92">
        <f t="shared" ca="1" si="199"/>
        <v>8.9905715783824842</v>
      </c>
    </row>
    <row r="2551" spans="1:18" x14ac:dyDescent="0.3">
      <c r="A2551" s="107">
        <v>40993.145833333336</v>
      </c>
      <c r="B2551" s="92">
        <v>9.1</v>
      </c>
      <c r="C2551" s="92">
        <v>8.92</v>
      </c>
      <c r="D2551" s="92">
        <v>8.5500000000000007</v>
      </c>
      <c r="E2551" s="92">
        <v>8.23</v>
      </c>
      <c r="F2551" s="92">
        <v>7.89</v>
      </c>
      <c r="G2551" s="92">
        <v>7.53</v>
      </c>
      <c r="H2551" s="92">
        <v>7.18</v>
      </c>
      <c r="I2551" s="92">
        <v>6.88</v>
      </c>
      <c r="J2551" s="92">
        <v>6.6</v>
      </c>
      <c r="K2551" s="92">
        <v>6.15</v>
      </c>
      <c r="L2551" s="92">
        <v>7.63</v>
      </c>
      <c r="N2551" s="92">
        <f t="shared" ca="1" si="195"/>
        <v>7.5085304690880212</v>
      </c>
      <c r="O2551" s="92">
        <f t="shared" si="196"/>
        <v>0.43983071912742017</v>
      </c>
      <c r="P2551" s="92">
        <f t="shared" si="197"/>
        <v>7.478825973836889</v>
      </c>
      <c r="Q2551" s="92">
        <f t="shared" ca="1" si="198"/>
        <v>1.003971812602011</v>
      </c>
      <c r="R2551" s="92">
        <f t="shared" ca="1" si="199"/>
        <v>7.6603049301533437</v>
      </c>
    </row>
    <row r="2552" spans="1:18" x14ac:dyDescent="0.3">
      <c r="A2552" s="107">
        <v>40993.152777777781</v>
      </c>
      <c r="B2552" s="92">
        <v>9.82</v>
      </c>
      <c r="C2552" s="92">
        <v>9.68</v>
      </c>
      <c r="D2552" s="92">
        <v>9.4499999999999993</v>
      </c>
      <c r="E2552" s="92">
        <v>9.1199999999999992</v>
      </c>
      <c r="F2552" s="92">
        <v>8.8000000000000007</v>
      </c>
      <c r="G2552" s="92">
        <v>8.4600000000000009</v>
      </c>
      <c r="H2552" s="92">
        <v>8.18</v>
      </c>
      <c r="I2552" s="92">
        <v>7.89</v>
      </c>
      <c r="J2552" s="92">
        <v>7.56</v>
      </c>
      <c r="K2552" s="92">
        <v>6.97</v>
      </c>
      <c r="L2552" s="92">
        <v>8.73</v>
      </c>
      <c r="N2552" s="92">
        <f t="shared" ref="N2552:N2615" ca="1" si="200">POWER(SUM(POWER(C2552,Exponent)*$C$1,POWER(D2552,Exponent)*$D$1,POWER(E2552,Exponent)*$E$1,POWER(F2552,Exponent)*$F$1,POWER(G2552,Exponent)*$G$1,POWER(H2552,Exponent)*$H$1,POWER(I2552,Exponent)*$I$1,POWER(J2552,Exponent)*$J$1,POWER(K2552,Exponent)*$K$1),1/Exponent)</f>
        <v>8.4379095298431199</v>
      </c>
      <c r="O2552" s="92">
        <f t="shared" si="196"/>
        <v>0.31102400974306976</v>
      </c>
      <c r="P2552" s="92">
        <f t="shared" si="197"/>
        <v>8.4193026095417149</v>
      </c>
      <c r="Q2552" s="92">
        <f t="shared" ca="1" si="198"/>
        <v>1.0022100310636557</v>
      </c>
      <c r="R2552" s="92">
        <f t="shared" ca="1" si="199"/>
        <v>8.7492935711857154</v>
      </c>
    </row>
    <row r="2553" spans="1:18" x14ac:dyDescent="0.3">
      <c r="A2553" s="107">
        <v>40993.159722222219</v>
      </c>
      <c r="B2553" s="92">
        <v>9.7100000000000009</v>
      </c>
      <c r="C2553" s="92">
        <v>9.57</v>
      </c>
      <c r="D2553" s="92">
        <v>9.35</v>
      </c>
      <c r="E2553" s="92">
        <v>9.01</v>
      </c>
      <c r="F2553" s="92">
        <v>8.64</v>
      </c>
      <c r="G2553" s="92">
        <v>8.34</v>
      </c>
      <c r="H2553" s="92">
        <v>8.0500000000000007</v>
      </c>
      <c r="I2553" s="92">
        <v>7.7</v>
      </c>
      <c r="J2553" s="92">
        <v>7.43</v>
      </c>
      <c r="K2553" s="92">
        <v>7</v>
      </c>
      <c r="L2553" s="92">
        <v>8.5500000000000007</v>
      </c>
      <c r="N2553" s="92">
        <f t="shared" ca="1" si="200"/>
        <v>8.3122798673154747</v>
      </c>
      <c r="O2553" s="92">
        <f t="shared" si="196"/>
        <v>0.32704881792655388</v>
      </c>
      <c r="P2553" s="92">
        <f t="shared" si="197"/>
        <v>8.297818015076416</v>
      </c>
      <c r="Q2553" s="92">
        <f t="shared" ca="1" si="198"/>
        <v>1.0017428500134351</v>
      </c>
      <c r="R2553" s="92">
        <f t="shared" ca="1" si="199"/>
        <v>8.5649013676148709</v>
      </c>
    </row>
    <row r="2554" spans="1:18" x14ac:dyDescent="0.3">
      <c r="A2554" s="107">
        <v>40993.166666666664</v>
      </c>
      <c r="B2554" s="92">
        <v>9.25</v>
      </c>
      <c r="C2554" s="92">
        <v>9.17</v>
      </c>
      <c r="D2554" s="92">
        <v>8.94</v>
      </c>
      <c r="E2554" s="92">
        <v>8.64</v>
      </c>
      <c r="F2554" s="92">
        <v>8.36</v>
      </c>
      <c r="G2554" s="92">
        <v>8.08</v>
      </c>
      <c r="H2554" s="92">
        <v>7.75</v>
      </c>
      <c r="I2554" s="92">
        <v>7.44</v>
      </c>
      <c r="J2554" s="92">
        <v>7.04</v>
      </c>
      <c r="K2554" s="92">
        <v>6.41</v>
      </c>
      <c r="L2554" s="92">
        <v>8.1999999999999993</v>
      </c>
      <c r="N2554" s="92">
        <f t="shared" ca="1" si="200"/>
        <v>7.9744082660167059</v>
      </c>
      <c r="O2554" s="92">
        <f t="shared" si="196"/>
        <v>0.38534005971968327</v>
      </c>
      <c r="P2554" s="92">
        <f t="shared" si="197"/>
        <v>8.0318708899947264</v>
      </c>
      <c r="Q2554" s="92">
        <f t="shared" ca="1" si="198"/>
        <v>0.99284567384547961</v>
      </c>
      <c r="R2554" s="92">
        <f t="shared" ca="1" si="199"/>
        <v>8.1413345255329315</v>
      </c>
    </row>
    <row r="2555" spans="1:18" x14ac:dyDescent="0.3">
      <c r="A2555" s="107">
        <v>40993.173611111109</v>
      </c>
      <c r="B2555" s="92">
        <v>10.039999999999999</v>
      </c>
      <c r="C2555" s="92">
        <v>9.9600000000000009</v>
      </c>
      <c r="D2555" s="92">
        <v>9.7200000000000006</v>
      </c>
      <c r="E2555" s="92">
        <v>9.35</v>
      </c>
      <c r="F2555" s="92">
        <v>8.9600000000000009</v>
      </c>
      <c r="G2555" s="92">
        <v>8.57</v>
      </c>
      <c r="H2555" s="92">
        <v>8.1300000000000008</v>
      </c>
      <c r="I2555" s="92">
        <v>7.78</v>
      </c>
      <c r="J2555" s="92">
        <v>7.41</v>
      </c>
      <c r="K2555" s="92">
        <v>6.77</v>
      </c>
      <c r="L2555" s="92">
        <v>8.74</v>
      </c>
      <c r="N2555" s="92">
        <f t="shared" ca="1" si="200"/>
        <v>8.4930263172659934</v>
      </c>
      <c r="O2555" s="92">
        <f t="shared" si="196"/>
        <v>0.48706277705519463</v>
      </c>
      <c r="P2555" s="92">
        <f t="shared" si="197"/>
        <v>8.5055272805163966</v>
      </c>
      <c r="Q2555" s="92">
        <f t="shared" ca="1" si="198"/>
        <v>0.99853025417024532</v>
      </c>
      <c r="R2555" s="92">
        <f t="shared" ca="1" si="199"/>
        <v>8.7271544214479437</v>
      </c>
    </row>
    <row r="2556" spans="1:18" x14ac:dyDescent="0.3">
      <c r="A2556" s="107">
        <v>40993.180555555555</v>
      </c>
      <c r="B2556" s="92">
        <v>9.3000000000000007</v>
      </c>
      <c r="C2556" s="92">
        <v>9.2100000000000009</v>
      </c>
      <c r="D2556" s="92">
        <v>8.99</v>
      </c>
      <c r="E2556" s="92">
        <v>8.7200000000000006</v>
      </c>
      <c r="F2556" s="92">
        <v>8.4600000000000009</v>
      </c>
      <c r="G2556" s="92">
        <v>8.18</v>
      </c>
      <c r="H2556" s="92">
        <v>7.89</v>
      </c>
      <c r="I2556" s="92">
        <v>7.55</v>
      </c>
      <c r="J2556" s="92">
        <v>7.15</v>
      </c>
      <c r="K2556" s="92">
        <v>6.42</v>
      </c>
      <c r="L2556" s="92">
        <v>8.41</v>
      </c>
      <c r="N2556" s="92">
        <f t="shared" ca="1" si="200"/>
        <v>8.0675088944645523</v>
      </c>
      <c r="O2556" s="92">
        <f t="shared" si="196"/>
        <v>0.33356270265769117</v>
      </c>
      <c r="P2556" s="92">
        <f t="shared" si="197"/>
        <v>8.1378053631099974</v>
      </c>
      <c r="Q2556" s="92">
        <f t="shared" ca="1" si="198"/>
        <v>0.99136174121783371</v>
      </c>
      <c r="R2556" s="92">
        <f t="shared" ca="1" si="199"/>
        <v>8.3373522436419822</v>
      </c>
    </row>
    <row r="2557" spans="1:18" x14ac:dyDescent="0.3">
      <c r="A2557" s="107">
        <v>40993.1875</v>
      </c>
      <c r="B2557" s="92">
        <v>8.7200000000000006</v>
      </c>
      <c r="C2557" s="92">
        <v>8.6199999999999992</v>
      </c>
      <c r="D2557" s="92">
        <v>8.4</v>
      </c>
      <c r="E2557" s="92">
        <v>8.19</v>
      </c>
      <c r="F2557" s="92">
        <v>8.0399999999999991</v>
      </c>
      <c r="G2557" s="92">
        <v>7.83</v>
      </c>
      <c r="H2557" s="92">
        <v>7.57</v>
      </c>
      <c r="I2557" s="92">
        <v>7.3</v>
      </c>
      <c r="J2557" s="92">
        <v>6.91</v>
      </c>
      <c r="K2557" s="92">
        <v>6.22</v>
      </c>
      <c r="L2557" s="92">
        <v>7.86</v>
      </c>
      <c r="N2557" s="92">
        <f t="shared" ca="1" si="200"/>
        <v>7.6893943762736976</v>
      </c>
      <c r="O2557" s="92">
        <f t="shared" si="196"/>
        <v>0.312062877000371</v>
      </c>
      <c r="P2557" s="92">
        <f t="shared" si="197"/>
        <v>7.7922077577996278</v>
      </c>
      <c r="Q2557" s="92">
        <f t="shared" ca="1" si="198"/>
        <v>0.98680561597924299</v>
      </c>
      <c r="R2557" s="92">
        <f t="shared" ca="1" si="199"/>
        <v>7.75629214159685</v>
      </c>
    </row>
    <row r="2558" spans="1:18" x14ac:dyDescent="0.3">
      <c r="A2558" s="107">
        <v>40993.194444444445</v>
      </c>
      <c r="B2558" s="92">
        <v>9.98</v>
      </c>
      <c r="C2558" s="92">
        <v>9.85</v>
      </c>
      <c r="D2558" s="92">
        <v>9.58</v>
      </c>
      <c r="E2558" s="92">
        <v>9.2799999999999994</v>
      </c>
      <c r="F2558" s="92">
        <v>8.9700000000000006</v>
      </c>
      <c r="G2558" s="92">
        <v>8.61</v>
      </c>
      <c r="H2558" s="92">
        <v>8.3000000000000007</v>
      </c>
      <c r="I2558" s="92">
        <v>8</v>
      </c>
      <c r="J2558" s="92">
        <v>7.74</v>
      </c>
      <c r="K2558" s="92">
        <v>7.23</v>
      </c>
      <c r="L2558" s="92">
        <v>8.8000000000000007</v>
      </c>
      <c r="N2558" s="92">
        <f t="shared" ca="1" si="200"/>
        <v>8.5911920180476748</v>
      </c>
      <c r="O2558" s="92">
        <f t="shared" si="196"/>
        <v>0.33885582627168614</v>
      </c>
      <c r="P2558" s="92">
        <f t="shared" si="197"/>
        <v>8.5648843966132944</v>
      </c>
      <c r="Q2558" s="92">
        <f t="shared" ca="1" si="198"/>
        <v>1.0030715676028019</v>
      </c>
      <c r="R2558" s="92">
        <f t="shared" ca="1" si="199"/>
        <v>8.8270297949046572</v>
      </c>
    </row>
    <row r="2559" spans="1:18" x14ac:dyDescent="0.3">
      <c r="A2559" s="107">
        <v>40993.201388888891</v>
      </c>
      <c r="B2559" s="92">
        <v>9.0500000000000007</v>
      </c>
      <c r="C2559" s="92">
        <v>8.85</v>
      </c>
      <c r="D2559" s="92">
        <v>8.52</v>
      </c>
      <c r="E2559" s="92">
        <v>8.14</v>
      </c>
      <c r="F2559" s="92">
        <v>7.82</v>
      </c>
      <c r="G2559" s="92">
        <v>7.52</v>
      </c>
      <c r="H2559" s="92">
        <v>7.12</v>
      </c>
      <c r="I2559" s="92">
        <v>6.79</v>
      </c>
      <c r="J2559" s="92">
        <v>6.47</v>
      </c>
      <c r="K2559" s="92">
        <v>5.99</v>
      </c>
      <c r="L2559" s="92">
        <v>7.46</v>
      </c>
      <c r="N2559" s="92">
        <f t="shared" ca="1" si="200"/>
        <v>7.4347808661957844</v>
      </c>
      <c r="O2559" s="92">
        <f t="shared" si="196"/>
        <v>0.50509751358465305</v>
      </c>
      <c r="P2559" s="92">
        <f t="shared" si="197"/>
        <v>7.461339918987079</v>
      </c>
      <c r="Q2559" s="92">
        <f t="shared" ca="1" si="198"/>
        <v>0.99644044460114878</v>
      </c>
      <c r="R2559" s="92">
        <f t="shared" ca="1" si="199"/>
        <v>7.4334457167245702</v>
      </c>
    </row>
    <row r="2560" spans="1:18" x14ac:dyDescent="0.3">
      <c r="A2560" s="107">
        <v>40993.208333333336</v>
      </c>
      <c r="B2560" s="92">
        <v>8.49</v>
      </c>
      <c r="C2560" s="92">
        <v>8.3699999999999992</v>
      </c>
      <c r="D2560" s="92">
        <v>8.11</v>
      </c>
      <c r="E2560" s="92">
        <v>7.82</v>
      </c>
      <c r="F2560" s="92">
        <v>7.6</v>
      </c>
      <c r="G2560" s="92">
        <v>7.34</v>
      </c>
      <c r="H2560" s="92">
        <v>7.11</v>
      </c>
      <c r="I2560" s="92">
        <v>6.89</v>
      </c>
      <c r="J2560" s="92">
        <v>6.68</v>
      </c>
      <c r="K2560" s="92">
        <v>6.31</v>
      </c>
      <c r="L2560" s="92">
        <v>7.5</v>
      </c>
      <c r="N2560" s="92">
        <f t="shared" ca="1" si="200"/>
        <v>7.3313736639005427</v>
      </c>
      <c r="O2560" s="92">
        <f t="shared" si="196"/>
        <v>0.29420149898110054</v>
      </c>
      <c r="P2560" s="92">
        <f t="shared" si="197"/>
        <v>7.3065958967941267</v>
      </c>
      <c r="Q2560" s="92">
        <f t="shared" ca="1" si="198"/>
        <v>1.0033911506064388</v>
      </c>
      <c r="R2560" s="92">
        <f t="shared" ca="1" si="199"/>
        <v>7.5254336295482913</v>
      </c>
    </row>
    <row r="2561" spans="1:18" x14ac:dyDescent="0.3">
      <c r="A2561" s="107">
        <v>40993.215277777781</v>
      </c>
      <c r="B2561" s="92">
        <v>8.5299999999999994</v>
      </c>
      <c r="C2561" s="92">
        <v>8.44</v>
      </c>
      <c r="D2561" s="92">
        <v>8.32</v>
      </c>
      <c r="E2561" s="92">
        <v>8.1300000000000008</v>
      </c>
      <c r="F2561" s="92">
        <v>7.87</v>
      </c>
      <c r="G2561" s="92">
        <v>7.54</v>
      </c>
      <c r="H2561" s="92">
        <v>7.26</v>
      </c>
      <c r="I2561" s="92">
        <v>6.97</v>
      </c>
      <c r="J2561" s="92">
        <v>6.65</v>
      </c>
      <c r="K2561" s="92">
        <v>6</v>
      </c>
      <c r="L2561" s="92">
        <v>7.83</v>
      </c>
      <c r="N2561" s="92">
        <f t="shared" ca="1" si="200"/>
        <v>7.4702286726954279</v>
      </c>
      <c r="O2561" s="92">
        <f t="shared" si="196"/>
        <v>0.34970057880413757</v>
      </c>
      <c r="P2561" s="92">
        <f t="shared" si="197"/>
        <v>7.4992300780619994</v>
      </c>
      <c r="Q2561" s="92">
        <f t="shared" ca="1" si="198"/>
        <v>0.99613274895360104</v>
      </c>
      <c r="R2561" s="92">
        <f t="shared" ca="1" si="199"/>
        <v>7.7997194243066961</v>
      </c>
    </row>
    <row r="2562" spans="1:18" x14ac:dyDescent="0.3">
      <c r="A2562" s="107">
        <v>40993.222222222219</v>
      </c>
      <c r="B2562" s="92">
        <v>8.3800000000000008</v>
      </c>
      <c r="C2562" s="92">
        <v>8.27</v>
      </c>
      <c r="D2562" s="92">
        <v>8.0500000000000007</v>
      </c>
      <c r="E2562" s="92">
        <v>7.89</v>
      </c>
      <c r="F2562" s="92">
        <v>7.69</v>
      </c>
      <c r="G2562" s="92">
        <v>7.44</v>
      </c>
      <c r="H2562" s="92">
        <v>7.14</v>
      </c>
      <c r="I2562" s="92">
        <v>6.85</v>
      </c>
      <c r="J2562" s="92">
        <v>6.53</v>
      </c>
      <c r="K2562" s="92">
        <v>6.01</v>
      </c>
      <c r="L2562" s="92">
        <v>7.42</v>
      </c>
      <c r="N2562" s="92">
        <f t="shared" ca="1" si="200"/>
        <v>7.3193429786140038</v>
      </c>
      <c r="O2562" s="92">
        <f t="shared" si="196"/>
        <v>0.38034108776954212</v>
      </c>
      <c r="P2562" s="92">
        <f t="shared" si="197"/>
        <v>7.3962563213125163</v>
      </c>
      <c r="Q2562" s="92">
        <f t="shared" ca="1" si="198"/>
        <v>0.98960104418273276</v>
      </c>
      <c r="R2562" s="92">
        <f t="shared" ca="1" si="199"/>
        <v>7.3428397478358773</v>
      </c>
    </row>
    <row r="2563" spans="1:18" x14ac:dyDescent="0.3">
      <c r="A2563" s="107">
        <v>40993.229166666664</v>
      </c>
      <c r="B2563" s="92">
        <v>8.4600000000000009</v>
      </c>
      <c r="C2563" s="92">
        <v>8.36</v>
      </c>
      <c r="D2563" s="92">
        <v>8.1300000000000008</v>
      </c>
      <c r="E2563" s="92">
        <v>7.9</v>
      </c>
      <c r="F2563" s="92">
        <v>7.68</v>
      </c>
      <c r="G2563" s="92">
        <v>7.38</v>
      </c>
      <c r="H2563" s="92">
        <v>7.08</v>
      </c>
      <c r="I2563" s="92">
        <v>6.83</v>
      </c>
      <c r="J2563" s="92">
        <v>6.59</v>
      </c>
      <c r="K2563" s="92">
        <v>6.18</v>
      </c>
      <c r="L2563" s="92">
        <v>7.49</v>
      </c>
      <c r="N2563" s="92">
        <f t="shared" ca="1" si="200"/>
        <v>7.3289116265422649</v>
      </c>
      <c r="O2563" s="92">
        <f t="shared" ref="O2563:O2626" si="201">LN(G2563/H2563)/LN(97.5/87.5)</f>
        <v>0.38349834768640889</v>
      </c>
      <c r="P2563" s="92">
        <f t="shared" ref="P2563:P2626" si="202">G2563*POWER(96/97.5,O2563)</f>
        <v>7.3362499692112948</v>
      </c>
      <c r="Q2563" s="92">
        <f t="shared" ref="Q2563:Q2626" ca="1" si="203">N2563/P2563</f>
        <v>0.99899971474529525</v>
      </c>
      <c r="R2563" s="92">
        <f t="shared" ref="R2563:R2626" ca="1" si="204">L2563*Q2563</f>
        <v>7.4825078634422617</v>
      </c>
    </row>
    <row r="2564" spans="1:18" x14ac:dyDescent="0.3">
      <c r="A2564" s="107">
        <v>40993.236111111109</v>
      </c>
      <c r="B2564" s="92">
        <v>7.9</v>
      </c>
      <c r="C2564" s="92">
        <v>7.81</v>
      </c>
      <c r="D2564" s="92">
        <v>7.57</v>
      </c>
      <c r="E2564" s="92">
        <v>7.33</v>
      </c>
      <c r="F2564" s="92">
        <v>7.1</v>
      </c>
      <c r="G2564" s="92">
        <v>6.92</v>
      </c>
      <c r="H2564" s="92">
        <v>6.74</v>
      </c>
      <c r="I2564" s="92">
        <v>6.5</v>
      </c>
      <c r="J2564" s="92">
        <v>6.29</v>
      </c>
      <c r="K2564" s="92">
        <v>5.87</v>
      </c>
      <c r="L2564" s="92">
        <v>7.26</v>
      </c>
      <c r="N2564" s="92">
        <f t="shared" ca="1" si="200"/>
        <v>6.8867494303365477</v>
      </c>
      <c r="O2564" s="92">
        <f t="shared" si="201"/>
        <v>0.2435539381953308</v>
      </c>
      <c r="P2564" s="92">
        <f t="shared" si="202"/>
        <v>6.8939186226395535</v>
      </c>
      <c r="Q2564" s="92">
        <f t="shared" ca="1" si="203"/>
        <v>0.99896007007111132</v>
      </c>
      <c r="R2564" s="92">
        <f t="shared" ca="1" si="204"/>
        <v>7.2524501087162676</v>
      </c>
    </row>
    <row r="2565" spans="1:18" x14ac:dyDescent="0.3">
      <c r="A2565" s="107">
        <v>40993.243055555555</v>
      </c>
      <c r="B2565" s="92">
        <v>8.4600000000000009</v>
      </c>
      <c r="C2565" s="92">
        <v>8.32</v>
      </c>
      <c r="D2565" s="92">
        <v>8.02</v>
      </c>
      <c r="E2565" s="92">
        <v>7.78</v>
      </c>
      <c r="F2565" s="92">
        <v>7.51</v>
      </c>
      <c r="G2565" s="92">
        <v>7.2</v>
      </c>
      <c r="H2565" s="92">
        <v>6.88</v>
      </c>
      <c r="I2565" s="92">
        <v>6.55</v>
      </c>
      <c r="J2565" s="92">
        <v>6.24</v>
      </c>
      <c r="K2565" s="92">
        <v>5.78</v>
      </c>
      <c r="L2565" s="92">
        <v>7.38</v>
      </c>
      <c r="N2565" s="92">
        <f t="shared" ca="1" si="200"/>
        <v>7.1220210092290177</v>
      </c>
      <c r="O2565" s="92">
        <f t="shared" si="201"/>
        <v>0.4201170696627578</v>
      </c>
      <c r="P2565" s="92">
        <f t="shared" si="202"/>
        <v>7.1532546762315894</v>
      </c>
      <c r="Q2565" s="92">
        <f t="shared" ca="1" si="203"/>
        <v>0.99563364252829512</v>
      </c>
      <c r="R2565" s="92">
        <f t="shared" ca="1" si="204"/>
        <v>7.3477762818588177</v>
      </c>
    </row>
    <row r="2566" spans="1:18" x14ac:dyDescent="0.3">
      <c r="A2566" s="107">
        <v>40993.25</v>
      </c>
      <c r="B2566" s="92">
        <v>9.43</v>
      </c>
      <c r="C2566" s="92">
        <v>9.2799999999999994</v>
      </c>
      <c r="D2566" s="92">
        <v>9.01</v>
      </c>
      <c r="E2566" s="92">
        <v>8.74</v>
      </c>
      <c r="F2566" s="92">
        <v>8.5399999999999991</v>
      </c>
      <c r="G2566" s="92">
        <v>8.27</v>
      </c>
      <c r="H2566" s="92">
        <v>7.96</v>
      </c>
      <c r="I2566" s="92">
        <v>7.64</v>
      </c>
      <c r="J2566" s="92">
        <v>7.38</v>
      </c>
      <c r="K2566" s="92">
        <v>6.8</v>
      </c>
      <c r="L2566" s="92">
        <v>8.4700000000000006</v>
      </c>
      <c r="N2566" s="92">
        <f t="shared" ca="1" si="200"/>
        <v>8.170205194702957</v>
      </c>
      <c r="O2566" s="92">
        <f t="shared" si="201"/>
        <v>0.35305649753980917</v>
      </c>
      <c r="P2566" s="92">
        <f t="shared" si="202"/>
        <v>8.2248549006708913</v>
      </c>
      <c r="Q2566" s="92">
        <f t="shared" ca="1" si="203"/>
        <v>0.99335554163229356</v>
      </c>
      <c r="R2566" s="92">
        <f t="shared" ca="1" si="204"/>
        <v>8.4137214376255276</v>
      </c>
    </row>
    <row r="2567" spans="1:18" x14ac:dyDescent="0.3">
      <c r="A2567" s="107">
        <v>40993.256944444445</v>
      </c>
      <c r="B2567" s="92">
        <v>8.8800000000000008</v>
      </c>
      <c r="C2567" s="92">
        <v>8.77</v>
      </c>
      <c r="D2567" s="92">
        <v>8.5399999999999991</v>
      </c>
      <c r="E2567" s="92">
        <v>8.2100000000000009</v>
      </c>
      <c r="F2567" s="92">
        <v>7.87</v>
      </c>
      <c r="G2567" s="92">
        <v>7.52</v>
      </c>
      <c r="H2567" s="92">
        <v>7.21</v>
      </c>
      <c r="I2567" s="92">
        <v>6.94</v>
      </c>
      <c r="J2567" s="92">
        <v>6.68</v>
      </c>
      <c r="K2567" s="92">
        <v>6.16</v>
      </c>
      <c r="L2567" s="92">
        <v>7.96</v>
      </c>
      <c r="N2567" s="92">
        <f t="shared" ca="1" si="200"/>
        <v>7.5166307985025176</v>
      </c>
      <c r="O2567" s="92">
        <f t="shared" si="201"/>
        <v>0.38901942676464479</v>
      </c>
      <c r="P2567" s="92">
        <f t="shared" si="202"/>
        <v>7.4747801554572266</v>
      </c>
      <c r="Q2567" s="92">
        <f t="shared" ca="1" si="203"/>
        <v>1.005598912901102</v>
      </c>
      <c r="R2567" s="92">
        <f t="shared" ca="1" si="204"/>
        <v>8.004567346692772</v>
      </c>
    </row>
    <row r="2568" spans="1:18" x14ac:dyDescent="0.3">
      <c r="A2568" s="107">
        <v>40993.263888888891</v>
      </c>
      <c r="B2568" s="92">
        <v>8.8000000000000007</v>
      </c>
      <c r="C2568" s="92">
        <v>8.67</v>
      </c>
      <c r="D2568" s="92">
        <v>8.4499999999999993</v>
      </c>
      <c r="E2568" s="92">
        <v>8.2200000000000006</v>
      </c>
      <c r="F2568" s="92">
        <v>7.99</v>
      </c>
      <c r="G2568" s="92">
        <v>7.7</v>
      </c>
      <c r="H2568" s="92">
        <v>7.36</v>
      </c>
      <c r="I2568" s="92">
        <v>7.05</v>
      </c>
      <c r="J2568" s="92">
        <v>6.77</v>
      </c>
      <c r="K2568" s="92">
        <v>6.27</v>
      </c>
      <c r="L2568" s="92">
        <v>7.97</v>
      </c>
      <c r="N2568" s="92">
        <f t="shared" ca="1" si="200"/>
        <v>7.5983144200717252</v>
      </c>
      <c r="O2568" s="92">
        <f t="shared" si="201"/>
        <v>0.41732649619725404</v>
      </c>
      <c r="P2568" s="92">
        <f t="shared" si="202"/>
        <v>7.6503394623412486</v>
      </c>
      <c r="Q2568" s="92">
        <f t="shared" ca="1" si="203"/>
        <v>0.99319964263996174</v>
      </c>
      <c r="R2568" s="92">
        <f t="shared" ca="1" si="204"/>
        <v>7.9158011518404949</v>
      </c>
    </row>
    <row r="2569" spans="1:18" x14ac:dyDescent="0.3">
      <c r="A2569" s="107">
        <v>40993.270833333336</v>
      </c>
      <c r="B2569" s="92">
        <v>8.5</v>
      </c>
      <c r="C2569" s="92">
        <v>8.36</v>
      </c>
      <c r="D2569" s="92">
        <v>8.09</v>
      </c>
      <c r="E2569" s="92">
        <v>7.83</v>
      </c>
      <c r="F2569" s="92">
        <v>7.64</v>
      </c>
      <c r="G2569" s="92">
        <v>7.42</v>
      </c>
      <c r="H2569" s="92">
        <v>7.16</v>
      </c>
      <c r="I2569" s="92">
        <v>6.9</v>
      </c>
      <c r="J2569" s="92">
        <v>6.67</v>
      </c>
      <c r="K2569" s="92">
        <v>6.29</v>
      </c>
      <c r="L2569" s="92">
        <v>7.51</v>
      </c>
      <c r="N2569" s="92">
        <f t="shared" ca="1" si="200"/>
        <v>7.3527381050355745</v>
      </c>
      <c r="O2569" s="92">
        <f t="shared" si="201"/>
        <v>0.32961736112263756</v>
      </c>
      <c r="P2569" s="92">
        <f t="shared" si="202"/>
        <v>7.3821771961049789</v>
      </c>
      <c r="Q2569" s="92">
        <f t="shared" ca="1" si="203"/>
        <v>0.99601213974043634</v>
      </c>
      <c r="R2569" s="92">
        <f t="shared" ca="1" si="204"/>
        <v>7.4800511694506771</v>
      </c>
    </row>
    <row r="2570" spans="1:18" x14ac:dyDescent="0.3">
      <c r="A2570" s="107">
        <v>40993.277777777781</v>
      </c>
      <c r="B2570" s="92">
        <v>8.09</v>
      </c>
      <c r="C2570" s="92">
        <v>8</v>
      </c>
      <c r="D2570" s="92">
        <v>7.84</v>
      </c>
      <c r="E2570" s="92">
        <v>7.7</v>
      </c>
      <c r="F2570" s="92">
        <v>7.58</v>
      </c>
      <c r="G2570" s="92">
        <v>7.37</v>
      </c>
      <c r="H2570" s="92">
        <v>7.16</v>
      </c>
      <c r="I2570" s="92">
        <v>6.98</v>
      </c>
      <c r="J2570" s="92">
        <v>6.79</v>
      </c>
      <c r="K2570" s="92">
        <v>6.38</v>
      </c>
      <c r="L2570" s="92">
        <v>7.4</v>
      </c>
      <c r="N2570" s="92">
        <f t="shared" ca="1" si="200"/>
        <v>7.309841276498811</v>
      </c>
      <c r="O2570" s="92">
        <f t="shared" si="201"/>
        <v>0.26713582518126294</v>
      </c>
      <c r="P2570" s="92">
        <f t="shared" si="202"/>
        <v>7.3395386214463656</v>
      </c>
      <c r="Q2570" s="92">
        <f t="shared" ca="1" si="203"/>
        <v>0.99595378586049288</v>
      </c>
      <c r="R2570" s="92">
        <f t="shared" ca="1" si="204"/>
        <v>7.3700580153676478</v>
      </c>
    </row>
    <row r="2571" spans="1:18" x14ac:dyDescent="0.3">
      <c r="A2571" s="107">
        <v>40993.284722222219</v>
      </c>
      <c r="B2571" s="92">
        <v>7.48</v>
      </c>
      <c r="C2571" s="92">
        <v>7.46</v>
      </c>
      <c r="D2571" s="92">
        <v>7.36</v>
      </c>
      <c r="E2571" s="92">
        <v>7.22</v>
      </c>
      <c r="F2571" s="92">
        <v>7.08</v>
      </c>
      <c r="G2571" s="92">
        <v>6.93</v>
      </c>
      <c r="H2571" s="92">
        <v>6.83</v>
      </c>
      <c r="I2571" s="92">
        <v>6.7</v>
      </c>
      <c r="J2571" s="92">
        <v>6.6</v>
      </c>
      <c r="K2571" s="92">
        <v>6.43</v>
      </c>
      <c r="L2571" s="92">
        <v>7.04</v>
      </c>
      <c r="N2571" s="92">
        <f t="shared" ca="1" si="200"/>
        <v>6.9420526462511924</v>
      </c>
      <c r="O2571" s="92">
        <f t="shared" si="201"/>
        <v>0.13431899208807094</v>
      </c>
      <c r="P2571" s="92">
        <f t="shared" si="202"/>
        <v>6.9155832452135479</v>
      </c>
      <c r="Q2571" s="92">
        <f t="shared" ca="1" si="203"/>
        <v>1.0038275008916948</v>
      </c>
      <c r="R2571" s="92">
        <f t="shared" ca="1" si="204"/>
        <v>7.0669456062775318</v>
      </c>
    </row>
    <row r="2572" spans="1:18" x14ac:dyDescent="0.3">
      <c r="A2572" s="107">
        <v>40993.291666666664</v>
      </c>
      <c r="B2572" s="92">
        <v>7.87</v>
      </c>
      <c r="C2572" s="92">
        <v>7.8</v>
      </c>
      <c r="D2572" s="92">
        <v>7.61</v>
      </c>
      <c r="E2572" s="92">
        <v>7.48</v>
      </c>
      <c r="F2572" s="92">
        <v>7.4</v>
      </c>
      <c r="G2572" s="92">
        <v>7.29</v>
      </c>
      <c r="H2572" s="92">
        <v>7.11</v>
      </c>
      <c r="I2572" s="92">
        <v>6.96</v>
      </c>
      <c r="J2572" s="92">
        <v>6.85</v>
      </c>
      <c r="K2572" s="92">
        <v>6.64</v>
      </c>
      <c r="L2572" s="92">
        <v>7.3</v>
      </c>
      <c r="N2572" s="92">
        <f t="shared" ca="1" si="200"/>
        <v>7.226032951339513</v>
      </c>
      <c r="O2572" s="92">
        <f t="shared" si="201"/>
        <v>0.23103663267912797</v>
      </c>
      <c r="P2572" s="92">
        <f t="shared" si="202"/>
        <v>7.2639336775992813</v>
      </c>
      <c r="Q2572" s="92">
        <f t="shared" ca="1" si="203"/>
        <v>0.99478234136737131</v>
      </c>
      <c r="R2572" s="92">
        <f t="shared" ca="1" si="204"/>
        <v>7.2619110919818102</v>
      </c>
    </row>
    <row r="2573" spans="1:18" x14ac:dyDescent="0.3">
      <c r="A2573" s="107">
        <v>40993.298611111109</v>
      </c>
      <c r="B2573" s="92">
        <v>7.09</v>
      </c>
      <c r="C2573" s="92">
        <v>6.99</v>
      </c>
      <c r="D2573" s="92">
        <v>6.91</v>
      </c>
      <c r="E2573" s="92">
        <v>6.79</v>
      </c>
      <c r="F2573" s="92">
        <v>6.68</v>
      </c>
      <c r="G2573" s="92">
        <v>6.48</v>
      </c>
      <c r="H2573" s="92">
        <v>6.31</v>
      </c>
      <c r="I2573" s="92">
        <v>6.17</v>
      </c>
      <c r="J2573" s="92">
        <v>6.01</v>
      </c>
      <c r="K2573" s="92">
        <v>5.79</v>
      </c>
      <c r="L2573" s="92">
        <v>6.53</v>
      </c>
      <c r="N2573" s="92">
        <f t="shared" ca="1" si="200"/>
        <v>6.4521356994925956</v>
      </c>
      <c r="O2573" s="92">
        <f t="shared" si="201"/>
        <v>0.24567002284829281</v>
      </c>
      <c r="P2573" s="92">
        <f t="shared" si="202"/>
        <v>6.4553651839130834</v>
      </c>
      <c r="Q2573" s="92">
        <f t="shared" ca="1" si="203"/>
        <v>0.99949972087891548</v>
      </c>
      <c r="R2573" s="92">
        <f t="shared" ca="1" si="204"/>
        <v>6.5267331773393185</v>
      </c>
    </row>
    <row r="2574" spans="1:18" x14ac:dyDescent="0.3">
      <c r="A2574" s="107">
        <v>40993.305555555555</v>
      </c>
      <c r="B2574" s="92">
        <v>7.5</v>
      </c>
      <c r="C2574" s="92">
        <v>7.4</v>
      </c>
      <c r="D2574" s="92">
        <v>7.24</v>
      </c>
      <c r="E2574" s="92">
        <v>7.07</v>
      </c>
      <c r="F2574" s="92">
        <v>6.98</v>
      </c>
      <c r="G2574" s="92">
        <v>6.84</v>
      </c>
      <c r="H2574" s="92">
        <v>6.69</v>
      </c>
      <c r="I2574" s="92">
        <v>6.48</v>
      </c>
      <c r="J2574" s="92">
        <v>6.26</v>
      </c>
      <c r="K2574" s="92">
        <v>5.96</v>
      </c>
      <c r="L2574" s="92">
        <v>6.85</v>
      </c>
      <c r="N2574" s="92">
        <f t="shared" ca="1" si="200"/>
        <v>6.7654394519097591</v>
      </c>
      <c r="O2574" s="92">
        <f t="shared" si="201"/>
        <v>0.20490826145387508</v>
      </c>
      <c r="P2574" s="92">
        <f t="shared" si="202"/>
        <v>6.8183042396547942</v>
      </c>
      <c r="Q2574" s="92">
        <f t="shared" ca="1" si="203"/>
        <v>0.99224663701018545</v>
      </c>
      <c r="R2574" s="92">
        <f t="shared" ca="1" si="204"/>
        <v>6.7968894635197703</v>
      </c>
    </row>
    <row r="2575" spans="1:18" x14ac:dyDescent="0.3">
      <c r="A2575" s="107">
        <v>40993.3125</v>
      </c>
      <c r="B2575" s="92">
        <v>6.92</v>
      </c>
      <c r="C2575" s="92">
        <v>6.89</v>
      </c>
      <c r="D2575" s="92">
        <v>6.8</v>
      </c>
      <c r="E2575" s="92">
        <v>6.7</v>
      </c>
      <c r="F2575" s="92">
        <v>6.58</v>
      </c>
      <c r="G2575" s="92">
        <v>6.44</v>
      </c>
      <c r="H2575" s="92">
        <v>6.34</v>
      </c>
      <c r="I2575" s="92">
        <v>6.19</v>
      </c>
      <c r="J2575" s="92">
        <v>6.06</v>
      </c>
      <c r="K2575" s="92">
        <v>5.84</v>
      </c>
      <c r="L2575" s="92">
        <v>6.49</v>
      </c>
      <c r="N2575" s="92">
        <f t="shared" ca="1" si="200"/>
        <v>6.4217886913566087</v>
      </c>
      <c r="O2575" s="92">
        <f t="shared" si="201"/>
        <v>0.14461928896595647</v>
      </c>
      <c r="P2575" s="92">
        <f t="shared" si="202"/>
        <v>6.425576379847989</v>
      </c>
      <c r="Q2575" s="92">
        <f t="shared" ca="1" si="203"/>
        <v>0.99941052938017216</v>
      </c>
      <c r="R2575" s="92">
        <f t="shared" ca="1" si="204"/>
        <v>6.4861743356773172</v>
      </c>
    </row>
    <row r="2576" spans="1:18" x14ac:dyDescent="0.3">
      <c r="A2576" s="107">
        <v>40993.319444444445</v>
      </c>
      <c r="B2576" s="92">
        <v>7.06</v>
      </c>
      <c r="C2576" s="92">
        <v>7</v>
      </c>
      <c r="D2576" s="92">
        <v>6.88</v>
      </c>
      <c r="E2576" s="92">
        <v>6.76</v>
      </c>
      <c r="F2576" s="92">
        <v>6.68</v>
      </c>
      <c r="G2576" s="92">
        <v>6.57</v>
      </c>
      <c r="H2576" s="92">
        <v>6.44</v>
      </c>
      <c r="I2576" s="92">
        <v>6.32</v>
      </c>
      <c r="J2576" s="92">
        <v>6.24</v>
      </c>
      <c r="K2576" s="92">
        <v>6.06</v>
      </c>
      <c r="L2576" s="92">
        <v>6.82</v>
      </c>
      <c r="N2576" s="92">
        <f t="shared" ca="1" si="200"/>
        <v>6.5401484762187119</v>
      </c>
      <c r="O2576" s="92">
        <f t="shared" si="201"/>
        <v>0.18468376633765496</v>
      </c>
      <c r="P2576" s="92">
        <f t="shared" si="202"/>
        <v>6.5512145565153759</v>
      </c>
      <c r="Q2576" s="92">
        <f t="shared" ca="1" si="203"/>
        <v>0.99831083531134568</v>
      </c>
      <c r="R2576" s="92">
        <f t="shared" ca="1" si="204"/>
        <v>6.8084798968233775</v>
      </c>
    </row>
    <row r="2577" spans="1:18" x14ac:dyDescent="0.3">
      <c r="A2577" s="107">
        <v>40993.326388888891</v>
      </c>
      <c r="B2577" s="92">
        <v>7.37</v>
      </c>
      <c r="C2577" s="92">
        <v>7.28</v>
      </c>
      <c r="D2577" s="92">
        <v>7.17</v>
      </c>
      <c r="E2577" s="92">
        <v>7.02</v>
      </c>
      <c r="F2577" s="92">
        <v>6.9</v>
      </c>
      <c r="G2577" s="92">
        <v>6.76</v>
      </c>
      <c r="H2577" s="92">
        <v>6.62</v>
      </c>
      <c r="I2577" s="92">
        <v>6.47</v>
      </c>
      <c r="J2577" s="92">
        <v>6.23</v>
      </c>
      <c r="K2577" s="92">
        <v>5.78</v>
      </c>
      <c r="L2577" s="92">
        <v>6.67</v>
      </c>
      <c r="N2577" s="92">
        <f t="shared" ca="1" si="200"/>
        <v>6.6999899370989926</v>
      </c>
      <c r="O2577" s="92">
        <f t="shared" si="201"/>
        <v>0.19339087763825138</v>
      </c>
      <c r="P2577" s="92">
        <f t="shared" si="202"/>
        <v>6.7397613872583948</v>
      </c>
      <c r="Q2577" s="92">
        <f t="shared" ca="1" si="203"/>
        <v>0.99409898246033002</v>
      </c>
      <c r="R2577" s="92">
        <f t="shared" ca="1" si="204"/>
        <v>6.630640213010401</v>
      </c>
    </row>
    <row r="2578" spans="1:18" x14ac:dyDescent="0.3">
      <c r="A2578" s="107">
        <v>40993.333333333336</v>
      </c>
      <c r="B2578" s="92">
        <v>6.31</v>
      </c>
      <c r="C2578" s="92">
        <v>6.25</v>
      </c>
      <c r="D2578" s="92">
        <v>6.21</v>
      </c>
      <c r="E2578" s="92">
        <v>6.1</v>
      </c>
      <c r="F2578" s="92">
        <v>6.06</v>
      </c>
      <c r="G2578" s="92">
        <v>6.03</v>
      </c>
      <c r="H2578" s="92">
        <v>5.99</v>
      </c>
      <c r="I2578" s="92">
        <v>5.82</v>
      </c>
      <c r="J2578" s="92">
        <v>5.66</v>
      </c>
      <c r="K2578" s="92">
        <v>5.47</v>
      </c>
      <c r="L2578" s="92">
        <v>6.01</v>
      </c>
      <c r="N2578" s="92">
        <f t="shared" ca="1" si="200"/>
        <v>5.961058263409635</v>
      </c>
      <c r="O2578" s="92">
        <f t="shared" si="201"/>
        <v>6.1504280020510275E-2</v>
      </c>
      <c r="P2578" s="92">
        <f t="shared" si="202"/>
        <v>6.0242526904813847</v>
      </c>
      <c r="Q2578" s="92">
        <f t="shared" ca="1" si="203"/>
        <v>0.98950999728620281</v>
      </c>
      <c r="R2578" s="92">
        <f t="shared" ca="1" si="204"/>
        <v>5.9469550836900789</v>
      </c>
    </row>
    <row r="2579" spans="1:18" x14ac:dyDescent="0.3">
      <c r="A2579" s="107">
        <v>40993.340277777781</v>
      </c>
      <c r="B2579" s="92">
        <v>6.3</v>
      </c>
      <c r="C2579" s="92">
        <v>6.25</v>
      </c>
      <c r="D2579" s="92">
        <v>6.17</v>
      </c>
      <c r="E2579" s="92">
        <v>6.08</v>
      </c>
      <c r="F2579" s="92">
        <v>6.02</v>
      </c>
      <c r="G2579" s="92">
        <v>5.96</v>
      </c>
      <c r="H2579" s="92">
        <v>5.88</v>
      </c>
      <c r="I2579" s="92">
        <v>5.89</v>
      </c>
      <c r="J2579" s="92">
        <v>5.92</v>
      </c>
      <c r="K2579" s="92">
        <v>5.86</v>
      </c>
      <c r="L2579" s="92">
        <v>6.26</v>
      </c>
      <c r="N2579" s="92">
        <f t="shared" ca="1" si="200"/>
        <v>5.9874249462624052</v>
      </c>
      <c r="O2579" s="92">
        <f t="shared" si="201"/>
        <v>0.12488006207030852</v>
      </c>
      <c r="P2579" s="92">
        <f t="shared" si="202"/>
        <v>5.948471627898944</v>
      </c>
      <c r="Q2579" s="92">
        <f t="shared" ca="1" si="203"/>
        <v>1.0065484582931801</v>
      </c>
      <c r="R2579" s="92">
        <f t="shared" ca="1" si="204"/>
        <v>6.3009933489153074</v>
      </c>
    </row>
    <row r="2580" spans="1:18" x14ac:dyDescent="0.3">
      <c r="A2580" s="107">
        <v>40993.347222222219</v>
      </c>
      <c r="B2580" s="92">
        <v>8.07</v>
      </c>
      <c r="C2580" s="92">
        <v>8.02</v>
      </c>
      <c r="D2580" s="92">
        <v>7.95</v>
      </c>
      <c r="E2580" s="92">
        <v>7.99</v>
      </c>
      <c r="F2580" s="92">
        <v>8</v>
      </c>
      <c r="G2580" s="92">
        <v>7.95</v>
      </c>
      <c r="H2580" s="92">
        <v>7.84</v>
      </c>
      <c r="I2580" s="92">
        <v>7.8</v>
      </c>
      <c r="J2580" s="92">
        <v>7.74</v>
      </c>
      <c r="K2580" s="92">
        <v>7.49</v>
      </c>
      <c r="L2580" s="92">
        <v>8.27</v>
      </c>
      <c r="N2580" s="92">
        <f t="shared" ca="1" si="200"/>
        <v>7.8790790005492912</v>
      </c>
      <c r="O2580" s="92">
        <f t="shared" si="201"/>
        <v>0.12875550098674024</v>
      </c>
      <c r="P2580" s="92">
        <f t="shared" si="202"/>
        <v>7.9341456479112491</v>
      </c>
      <c r="Q2580" s="92">
        <f t="shared" ca="1" si="203"/>
        <v>0.99305953661482693</v>
      </c>
      <c r="R2580" s="92">
        <f t="shared" ca="1" si="204"/>
        <v>8.2126023678046192</v>
      </c>
    </row>
    <row r="2581" spans="1:18" x14ac:dyDescent="0.3">
      <c r="A2581" s="107">
        <v>40993.354166666664</v>
      </c>
      <c r="B2581" s="92">
        <v>8.25</v>
      </c>
      <c r="C2581" s="92">
        <v>8.1999999999999993</v>
      </c>
      <c r="D2581" s="92">
        <v>8.1199999999999992</v>
      </c>
      <c r="E2581" s="92">
        <v>8.11</v>
      </c>
      <c r="F2581" s="92">
        <v>8.11</v>
      </c>
      <c r="G2581" s="92">
        <v>8.11</v>
      </c>
      <c r="H2581" s="92">
        <v>8.11</v>
      </c>
      <c r="I2581" s="92">
        <v>8.0500000000000007</v>
      </c>
      <c r="J2581" s="92">
        <v>7.97</v>
      </c>
      <c r="K2581" s="92">
        <v>7.79</v>
      </c>
      <c r="L2581" s="92">
        <v>8.1199999999999992</v>
      </c>
      <c r="N2581" s="92">
        <f t="shared" ca="1" si="200"/>
        <v>8.0725584956366809</v>
      </c>
      <c r="O2581" s="92">
        <f t="shared" si="201"/>
        <v>0</v>
      </c>
      <c r="P2581" s="92">
        <f t="shared" si="202"/>
        <v>8.11</v>
      </c>
      <c r="Q2581" s="92">
        <f t="shared" ca="1" si="203"/>
        <v>0.99538329169379547</v>
      </c>
      <c r="R2581" s="92">
        <f t="shared" ca="1" si="204"/>
        <v>8.0825123285536176</v>
      </c>
    </row>
    <row r="2582" spans="1:18" x14ac:dyDescent="0.3">
      <c r="A2582" s="107">
        <v>40993.361111111109</v>
      </c>
      <c r="B2582" s="92">
        <v>8.0299999999999994</v>
      </c>
      <c r="C2582" s="92">
        <v>8.0399999999999991</v>
      </c>
      <c r="D2582" s="92">
        <v>8.07</v>
      </c>
      <c r="E2582" s="92">
        <v>8.09</v>
      </c>
      <c r="F2582" s="92">
        <v>8.14</v>
      </c>
      <c r="G2582" s="92">
        <v>8.25</v>
      </c>
      <c r="H2582" s="92">
        <v>8.3800000000000008</v>
      </c>
      <c r="I2582" s="92">
        <v>8.48</v>
      </c>
      <c r="J2582" s="92">
        <v>8.52</v>
      </c>
      <c r="K2582" s="92">
        <v>8.34</v>
      </c>
      <c r="L2582" s="92">
        <v>8.41</v>
      </c>
      <c r="N2582" s="92">
        <f t="shared" ca="1" si="200"/>
        <v>8.274814467622841</v>
      </c>
      <c r="O2582" s="92">
        <f t="shared" si="201"/>
        <v>-0.14448014266768189</v>
      </c>
      <c r="P2582" s="92">
        <f t="shared" si="202"/>
        <v>8.268501102365903</v>
      </c>
      <c r="Q2582" s="92">
        <f t="shared" ca="1" si="203"/>
        <v>1.000763544102949</v>
      </c>
      <c r="R2582" s="92">
        <f t="shared" ca="1" si="204"/>
        <v>8.4164214059058011</v>
      </c>
    </row>
    <row r="2583" spans="1:18" x14ac:dyDescent="0.3">
      <c r="A2583" s="107">
        <v>40993.368055555555</v>
      </c>
      <c r="B2583" s="92">
        <v>8.3000000000000007</v>
      </c>
      <c r="C2583" s="92">
        <v>8.25</v>
      </c>
      <c r="D2583" s="92">
        <v>8.2200000000000006</v>
      </c>
      <c r="E2583" s="92">
        <v>8.23</v>
      </c>
      <c r="F2583" s="92">
        <v>8.19</v>
      </c>
      <c r="G2583" s="92">
        <v>8.23</v>
      </c>
      <c r="H2583" s="92">
        <v>8.2100000000000009</v>
      </c>
      <c r="I2583" s="92">
        <v>8.15</v>
      </c>
      <c r="J2583" s="92">
        <v>8.11</v>
      </c>
      <c r="K2583" s="92">
        <v>8.07</v>
      </c>
      <c r="L2583" s="92">
        <v>8.4499999999999993</v>
      </c>
      <c r="N2583" s="92">
        <f t="shared" ca="1" si="200"/>
        <v>8.1873556371515193</v>
      </c>
      <c r="O2583" s="92">
        <f t="shared" si="201"/>
        <v>2.2484156982050744E-2</v>
      </c>
      <c r="P2583" s="92">
        <f t="shared" si="202"/>
        <v>8.2271315338193052</v>
      </c>
      <c r="Q2583" s="92">
        <f t="shared" ca="1" si="203"/>
        <v>0.99516527765427365</v>
      </c>
      <c r="R2583" s="92">
        <f t="shared" ca="1" si="204"/>
        <v>8.409146596178612</v>
      </c>
    </row>
    <row r="2584" spans="1:18" x14ac:dyDescent="0.3">
      <c r="A2584" s="107">
        <v>40993.375</v>
      </c>
      <c r="B2584" s="92">
        <v>7.94</v>
      </c>
      <c r="C2584" s="92">
        <v>7.98</v>
      </c>
      <c r="D2584" s="92">
        <v>8.0500000000000007</v>
      </c>
      <c r="E2584" s="92">
        <v>8.09</v>
      </c>
      <c r="F2584" s="92">
        <v>8.1300000000000008</v>
      </c>
      <c r="G2584" s="92">
        <v>8.19</v>
      </c>
      <c r="H2584" s="92">
        <v>8.19</v>
      </c>
      <c r="I2584" s="92">
        <v>8.15</v>
      </c>
      <c r="J2584" s="92">
        <v>8.07</v>
      </c>
      <c r="K2584" s="92">
        <v>7.78</v>
      </c>
      <c r="L2584" s="92">
        <v>8.26</v>
      </c>
      <c r="N2584" s="92">
        <f t="shared" ca="1" si="200"/>
        <v>8.1031123170988888</v>
      </c>
      <c r="O2584" s="92">
        <f t="shared" si="201"/>
        <v>0</v>
      </c>
      <c r="P2584" s="92">
        <f t="shared" si="202"/>
        <v>8.19</v>
      </c>
      <c r="Q2584" s="92">
        <f t="shared" ca="1" si="203"/>
        <v>0.98939100330877772</v>
      </c>
      <c r="R2584" s="92">
        <f t="shared" ca="1" si="204"/>
        <v>8.1723696873305034</v>
      </c>
    </row>
    <row r="2585" spans="1:18" x14ac:dyDescent="0.3">
      <c r="A2585" s="107">
        <v>40993.381944444445</v>
      </c>
      <c r="B2585" s="92">
        <v>8.7799999999999994</v>
      </c>
      <c r="C2585" s="92">
        <v>8.76</v>
      </c>
      <c r="D2585" s="92">
        <v>8.7899999999999991</v>
      </c>
      <c r="E2585" s="92">
        <v>8.76</v>
      </c>
      <c r="F2585" s="92">
        <v>8.76</v>
      </c>
      <c r="G2585" s="92">
        <v>8.7200000000000006</v>
      </c>
      <c r="H2585" s="92">
        <v>8.61</v>
      </c>
      <c r="I2585" s="92">
        <v>8.52</v>
      </c>
      <c r="J2585" s="92">
        <v>8.43</v>
      </c>
      <c r="K2585" s="92">
        <v>8.2100000000000009</v>
      </c>
      <c r="L2585" s="92">
        <v>8.75</v>
      </c>
      <c r="N2585" s="92">
        <f t="shared" ca="1" si="200"/>
        <v>8.6337589770785534</v>
      </c>
      <c r="O2585" s="92">
        <f t="shared" si="201"/>
        <v>0.11731354730974408</v>
      </c>
      <c r="P2585" s="92">
        <f t="shared" si="202"/>
        <v>8.7041540333232366</v>
      </c>
      <c r="Q2585" s="92">
        <f t="shared" ca="1" si="203"/>
        <v>0.99191247581612407</v>
      </c>
      <c r="R2585" s="92">
        <f t="shared" ca="1" si="204"/>
        <v>8.6792341633910848</v>
      </c>
    </row>
    <row r="2586" spans="1:18" x14ac:dyDescent="0.3">
      <c r="A2586" s="107">
        <v>40993.388888888891</v>
      </c>
      <c r="B2586" s="92">
        <v>9.2200000000000006</v>
      </c>
      <c r="C2586" s="92">
        <v>9.26</v>
      </c>
      <c r="D2586" s="92">
        <v>9.24</v>
      </c>
      <c r="E2586" s="92">
        <v>9.23</v>
      </c>
      <c r="F2586" s="92">
        <v>9.17</v>
      </c>
      <c r="G2586" s="92">
        <v>9.08</v>
      </c>
      <c r="H2586" s="92">
        <v>9</v>
      </c>
      <c r="I2586" s="92">
        <v>8.94</v>
      </c>
      <c r="J2586" s="92">
        <v>8.82</v>
      </c>
      <c r="K2586" s="92">
        <v>8.6199999999999992</v>
      </c>
      <c r="L2586" s="92">
        <v>9.58</v>
      </c>
      <c r="N2586" s="92">
        <f t="shared" ca="1" si="200"/>
        <v>9.0483376142363436</v>
      </c>
      <c r="O2586" s="92">
        <f t="shared" si="201"/>
        <v>8.1779152833759805E-2</v>
      </c>
      <c r="P2586" s="92">
        <f t="shared" si="202"/>
        <v>9.0684945888056561</v>
      </c>
      <c r="Q2586" s="92">
        <f t="shared" ca="1" si="203"/>
        <v>0.99777725240149617</v>
      </c>
      <c r="R2586" s="92">
        <f t="shared" ca="1" si="204"/>
        <v>9.5587060780063329</v>
      </c>
    </row>
    <row r="2587" spans="1:18" x14ac:dyDescent="0.3">
      <c r="A2587" s="107">
        <v>40993.395833333336</v>
      </c>
      <c r="B2587" s="92">
        <v>8.75</v>
      </c>
      <c r="C2587" s="92">
        <v>8.73</v>
      </c>
      <c r="D2587" s="92">
        <v>8.7100000000000009</v>
      </c>
      <c r="E2587" s="92">
        <v>8.65</v>
      </c>
      <c r="F2587" s="92">
        <v>8.58</v>
      </c>
      <c r="G2587" s="92">
        <v>8.5</v>
      </c>
      <c r="H2587" s="92">
        <v>8.41</v>
      </c>
      <c r="I2587" s="92">
        <v>8.26</v>
      </c>
      <c r="J2587" s="92">
        <v>8.11</v>
      </c>
      <c r="K2587" s="92">
        <v>7.99</v>
      </c>
      <c r="L2587" s="92">
        <v>8.75</v>
      </c>
      <c r="N2587" s="92">
        <f t="shared" ca="1" si="200"/>
        <v>8.4404616540883985</v>
      </c>
      <c r="O2587" s="92">
        <f t="shared" si="201"/>
        <v>9.8367405042568121E-2</v>
      </c>
      <c r="P2587" s="92">
        <f t="shared" si="202"/>
        <v>8.4870464741914731</v>
      </c>
      <c r="Q2587" s="92">
        <f t="shared" ca="1" si="203"/>
        <v>0.99451106810305145</v>
      </c>
      <c r="R2587" s="92">
        <f t="shared" ca="1" si="204"/>
        <v>8.701971845901701</v>
      </c>
    </row>
    <row r="2588" spans="1:18" x14ac:dyDescent="0.3">
      <c r="A2588" s="107">
        <v>40993.402777777781</v>
      </c>
      <c r="B2588" s="92">
        <v>10.27</v>
      </c>
      <c r="C2588" s="92">
        <v>10.27</v>
      </c>
      <c r="D2588" s="92">
        <v>10.29</v>
      </c>
      <c r="E2588" s="92">
        <v>10.34</v>
      </c>
      <c r="F2588" s="92">
        <v>10.41</v>
      </c>
      <c r="G2588" s="92">
        <v>10.4</v>
      </c>
      <c r="H2588" s="92">
        <v>10.37</v>
      </c>
      <c r="I2588" s="92">
        <v>10.35</v>
      </c>
      <c r="J2588" s="92">
        <v>10.35</v>
      </c>
      <c r="K2588" s="92">
        <v>10.06</v>
      </c>
      <c r="L2588" s="92">
        <v>10.47</v>
      </c>
      <c r="N2588" s="92">
        <f t="shared" ca="1" si="200"/>
        <v>10.341842074249396</v>
      </c>
      <c r="O2588" s="92">
        <f t="shared" si="201"/>
        <v>2.6695205740528784E-2</v>
      </c>
      <c r="P2588" s="92">
        <f t="shared" si="202"/>
        <v>10.395696461177849</v>
      </c>
      <c r="Q2588" s="92">
        <f t="shared" ca="1" si="203"/>
        <v>0.99481954988493848</v>
      </c>
      <c r="R2588" s="92">
        <f t="shared" ca="1" si="204"/>
        <v>10.415760687295306</v>
      </c>
    </row>
    <row r="2589" spans="1:18" x14ac:dyDescent="0.3">
      <c r="A2589" s="107">
        <v>40993.409722222219</v>
      </c>
      <c r="B2589" s="92">
        <v>9.9499999999999993</v>
      </c>
      <c r="C2589" s="92">
        <v>9.9700000000000006</v>
      </c>
      <c r="D2589" s="92">
        <v>9.91</v>
      </c>
      <c r="E2589" s="92">
        <v>9.89</v>
      </c>
      <c r="F2589" s="92">
        <v>9.91</v>
      </c>
      <c r="G2589" s="92">
        <v>9.91</v>
      </c>
      <c r="H2589" s="92">
        <v>9.89</v>
      </c>
      <c r="I2589" s="92">
        <v>9.89</v>
      </c>
      <c r="J2589" s="92">
        <v>9.89</v>
      </c>
      <c r="K2589" s="92">
        <v>9.7799999999999994</v>
      </c>
      <c r="L2589" s="92">
        <v>10.07</v>
      </c>
      <c r="N2589" s="92">
        <f t="shared" ca="1" si="200"/>
        <v>9.8956586815602741</v>
      </c>
      <c r="O2589" s="92">
        <f t="shared" si="201"/>
        <v>1.8668660815480555E-2</v>
      </c>
      <c r="P2589" s="92">
        <f t="shared" si="202"/>
        <v>9.9071320408938757</v>
      </c>
      <c r="Q2589" s="92">
        <f t="shared" ca="1" si="203"/>
        <v>0.99884190911292559</v>
      </c>
      <c r="R2589" s="92">
        <f t="shared" ca="1" si="204"/>
        <v>10.058338024767162</v>
      </c>
    </row>
    <row r="2590" spans="1:18" x14ac:dyDescent="0.3">
      <c r="A2590" s="107">
        <v>40993.416666666664</v>
      </c>
      <c r="B2590" s="92">
        <v>8.49</v>
      </c>
      <c r="C2590" s="92">
        <v>8.5</v>
      </c>
      <c r="D2590" s="92">
        <v>8.48</v>
      </c>
      <c r="E2590" s="92">
        <v>8.49</v>
      </c>
      <c r="F2590" s="92">
        <v>8.5399999999999991</v>
      </c>
      <c r="G2590" s="92">
        <v>8.5399999999999991</v>
      </c>
      <c r="H2590" s="92">
        <v>8.49</v>
      </c>
      <c r="I2590" s="92">
        <v>8.42</v>
      </c>
      <c r="J2590" s="92">
        <v>8.2899999999999991</v>
      </c>
      <c r="K2590" s="92">
        <v>8.0399999999999991</v>
      </c>
      <c r="L2590" s="92">
        <v>8.67</v>
      </c>
      <c r="N2590" s="92">
        <f t="shared" ca="1" si="200"/>
        <v>8.4446741585042826</v>
      </c>
      <c r="O2590" s="92">
        <f t="shared" si="201"/>
        <v>5.4263126914651814E-2</v>
      </c>
      <c r="P2590" s="92">
        <f t="shared" si="202"/>
        <v>8.5328182712578524</v>
      </c>
      <c r="Q2590" s="92">
        <f t="shared" ca="1" si="203"/>
        <v>0.98966998827919772</v>
      </c>
      <c r="R2590" s="92">
        <f t="shared" ca="1" si="204"/>
        <v>8.5804387983806443</v>
      </c>
    </row>
    <row r="2591" spans="1:18" x14ac:dyDescent="0.3">
      <c r="A2591" s="107">
        <v>40993.423611111109</v>
      </c>
      <c r="B2591" s="92">
        <v>8.4700000000000006</v>
      </c>
      <c r="C2591" s="92">
        <v>8.5299999999999994</v>
      </c>
      <c r="D2591" s="92">
        <v>8.64</v>
      </c>
      <c r="E2591" s="92">
        <v>8.7200000000000006</v>
      </c>
      <c r="F2591" s="92">
        <v>8.8000000000000007</v>
      </c>
      <c r="G2591" s="92">
        <v>8.81</v>
      </c>
      <c r="H2591" s="92">
        <v>8.73</v>
      </c>
      <c r="I2591" s="92">
        <v>8.6</v>
      </c>
      <c r="J2591" s="92">
        <v>8.4499999999999993</v>
      </c>
      <c r="K2591" s="92">
        <v>8.1999999999999993</v>
      </c>
      <c r="L2591" s="92">
        <v>9.0500000000000007</v>
      </c>
      <c r="N2591" s="92">
        <f t="shared" ca="1" si="200"/>
        <v>8.6499495238562911</v>
      </c>
      <c r="O2591" s="92">
        <f t="shared" si="201"/>
        <v>8.4296903451674149E-2</v>
      </c>
      <c r="P2591" s="92">
        <f t="shared" si="202"/>
        <v>8.7984932482350882</v>
      </c>
      <c r="Q2591" s="92">
        <f t="shared" ca="1" si="203"/>
        <v>0.98311714060716093</v>
      </c>
      <c r="R2591" s="92">
        <f t="shared" ca="1" si="204"/>
        <v>8.8972101224948066</v>
      </c>
    </row>
    <row r="2592" spans="1:18" x14ac:dyDescent="0.3">
      <c r="A2592" s="107">
        <v>40993.430555555555</v>
      </c>
      <c r="B2592" s="92">
        <v>8.59</v>
      </c>
      <c r="C2592" s="92">
        <v>8.5500000000000007</v>
      </c>
      <c r="D2592" s="92">
        <v>8.5</v>
      </c>
      <c r="E2592" s="92">
        <v>8.51</v>
      </c>
      <c r="F2592" s="92">
        <v>8.4600000000000009</v>
      </c>
      <c r="G2592" s="92">
        <v>8.43</v>
      </c>
      <c r="H2592" s="92">
        <v>8.41</v>
      </c>
      <c r="I2592" s="92">
        <v>8.44</v>
      </c>
      <c r="J2592" s="92">
        <v>8.4499999999999993</v>
      </c>
      <c r="K2592" s="92">
        <v>8.25</v>
      </c>
      <c r="L2592" s="92">
        <v>8.84</v>
      </c>
      <c r="N2592" s="92">
        <f t="shared" ca="1" si="200"/>
        <v>8.4485301069938021</v>
      </c>
      <c r="O2592" s="92">
        <f t="shared" si="201"/>
        <v>2.1950090987228495E-2</v>
      </c>
      <c r="P2592" s="92">
        <f t="shared" si="202"/>
        <v>8.4271316047989888</v>
      </c>
      <c r="Q2592" s="92">
        <f t="shared" ca="1" si="203"/>
        <v>1.0025392391146031</v>
      </c>
      <c r="R2592" s="92">
        <f t="shared" ca="1" si="204"/>
        <v>8.8624468737730915</v>
      </c>
    </row>
    <row r="2593" spans="1:18" x14ac:dyDescent="0.3">
      <c r="A2593" s="107">
        <v>40993.4375</v>
      </c>
      <c r="B2593" s="92">
        <v>9.7899999999999991</v>
      </c>
      <c r="C2593" s="92">
        <v>9.77</v>
      </c>
      <c r="D2593" s="92">
        <v>9.6300000000000008</v>
      </c>
      <c r="E2593" s="92">
        <v>9.43</v>
      </c>
      <c r="F2593" s="92">
        <v>9.3000000000000007</v>
      </c>
      <c r="G2593" s="92">
        <v>9.2100000000000009</v>
      </c>
      <c r="H2593" s="92">
        <v>9.15</v>
      </c>
      <c r="I2593" s="92">
        <v>9.09</v>
      </c>
      <c r="J2593" s="92">
        <v>8.9700000000000006</v>
      </c>
      <c r="K2593" s="92">
        <v>8.7899999999999991</v>
      </c>
      <c r="L2593" s="92">
        <v>9.67</v>
      </c>
      <c r="N2593" s="92">
        <f t="shared" ca="1" si="200"/>
        <v>9.2412981833603158</v>
      </c>
      <c r="O2593" s="92">
        <f t="shared" si="201"/>
        <v>6.0398802992389346E-2</v>
      </c>
      <c r="P2593" s="92">
        <f t="shared" si="202"/>
        <v>9.201379476928734</v>
      </c>
      <c r="Q2593" s="92">
        <f t="shared" ca="1" si="203"/>
        <v>1.0043383393252798</v>
      </c>
      <c r="R2593" s="92">
        <f t="shared" ca="1" si="204"/>
        <v>9.7119517412754561</v>
      </c>
    </row>
    <row r="2594" spans="1:18" x14ac:dyDescent="0.3">
      <c r="A2594" s="107">
        <v>40993.444444444445</v>
      </c>
      <c r="B2594" s="92">
        <v>10.210000000000001</v>
      </c>
      <c r="C2594" s="92">
        <v>10.199999999999999</v>
      </c>
      <c r="D2594" s="92">
        <v>10.17</v>
      </c>
      <c r="E2594" s="92">
        <v>10.08</v>
      </c>
      <c r="F2594" s="92">
        <v>9.98</v>
      </c>
      <c r="G2594" s="92">
        <v>9.85</v>
      </c>
      <c r="H2594" s="92">
        <v>9.74</v>
      </c>
      <c r="I2594" s="92">
        <v>9.6300000000000008</v>
      </c>
      <c r="J2594" s="92">
        <v>9.5299999999999994</v>
      </c>
      <c r="K2594" s="92">
        <v>9.39</v>
      </c>
      <c r="L2594" s="92">
        <v>10.29</v>
      </c>
      <c r="N2594" s="92">
        <f t="shared" ca="1" si="200"/>
        <v>9.8355501004941086</v>
      </c>
      <c r="O2594" s="92">
        <f t="shared" si="201"/>
        <v>0.10377936898486609</v>
      </c>
      <c r="P2594" s="92">
        <f t="shared" si="202"/>
        <v>9.8341639488870491</v>
      </c>
      <c r="Q2594" s="92">
        <f t="shared" ca="1" si="203"/>
        <v>1.0001409526640255</v>
      </c>
      <c r="R2594" s="92">
        <f t="shared" ca="1" si="204"/>
        <v>10.291450402912821</v>
      </c>
    </row>
    <row r="2595" spans="1:18" x14ac:dyDescent="0.3">
      <c r="A2595" s="107">
        <v>40993.451388888891</v>
      </c>
      <c r="B2595" s="92">
        <v>7.92</v>
      </c>
      <c r="C2595" s="92">
        <v>7.87</v>
      </c>
      <c r="D2595" s="92">
        <v>7.76</v>
      </c>
      <c r="E2595" s="92">
        <v>7.66</v>
      </c>
      <c r="F2595" s="92">
        <v>7.54</v>
      </c>
      <c r="G2595" s="92">
        <v>7.41</v>
      </c>
      <c r="H2595" s="92">
        <v>7.25</v>
      </c>
      <c r="I2595" s="92">
        <v>7.1</v>
      </c>
      <c r="J2595" s="92">
        <v>7.08</v>
      </c>
      <c r="K2595" s="92">
        <v>6.94</v>
      </c>
      <c r="L2595" s="92">
        <v>7.89</v>
      </c>
      <c r="N2595" s="92">
        <f t="shared" ca="1" si="200"/>
        <v>7.3859611322152565</v>
      </c>
      <c r="O2595" s="92">
        <f t="shared" si="201"/>
        <v>0.20172116572965271</v>
      </c>
      <c r="P2595" s="92">
        <f t="shared" si="202"/>
        <v>7.3868612599961212</v>
      </c>
      <c r="Q2595" s="92">
        <f t="shared" ca="1" si="203"/>
        <v>0.99987814475604964</v>
      </c>
      <c r="R2595" s="92">
        <f t="shared" ca="1" si="204"/>
        <v>7.889038562125231</v>
      </c>
    </row>
    <row r="2596" spans="1:18" x14ac:dyDescent="0.3">
      <c r="A2596" s="107">
        <v>40993.458333333336</v>
      </c>
      <c r="B2596" s="92">
        <v>7.96</v>
      </c>
      <c r="C2596" s="92">
        <v>7.85</v>
      </c>
      <c r="D2596" s="92">
        <v>7.69</v>
      </c>
      <c r="E2596" s="92">
        <v>7.54</v>
      </c>
      <c r="F2596" s="92">
        <v>7.44</v>
      </c>
      <c r="G2596" s="92">
        <v>7.44</v>
      </c>
      <c r="H2596" s="92">
        <v>7.43</v>
      </c>
      <c r="I2596" s="92">
        <v>7.34</v>
      </c>
      <c r="J2596" s="92">
        <v>7.14</v>
      </c>
      <c r="K2596" s="92">
        <v>6.82</v>
      </c>
      <c r="L2596" s="92">
        <v>8.01</v>
      </c>
      <c r="N2596" s="92">
        <f t="shared" ca="1" si="200"/>
        <v>7.4111573526788375</v>
      </c>
      <c r="O2596" s="92">
        <f t="shared" si="201"/>
        <v>1.2429032083212032E-2</v>
      </c>
      <c r="P2596" s="92">
        <f t="shared" si="202"/>
        <v>7.438566435012695</v>
      </c>
      <c r="Q2596" s="92">
        <f t="shared" ca="1" si="203"/>
        <v>0.99631527357141758</v>
      </c>
      <c r="R2596" s="92">
        <f t="shared" ca="1" si="204"/>
        <v>7.9804853413070544</v>
      </c>
    </row>
    <row r="2597" spans="1:18" x14ac:dyDescent="0.3">
      <c r="A2597" s="107">
        <v>40993.465277777781</v>
      </c>
      <c r="B2597" s="92">
        <v>7.74</v>
      </c>
      <c r="C2597" s="92">
        <v>7.73</v>
      </c>
      <c r="D2597" s="92">
        <v>7.65</v>
      </c>
      <c r="E2597" s="92">
        <v>7.6</v>
      </c>
      <c r="F2597" s="92">
        <v>7.6</v>
      </c>
      <c r="G2597" s="92">
        <v>7.57</v>
      </c>
      <c r="H2597" s="92">
        <v>7.48</v>
      </c>
      <c r="I2597" s="92">
        <v>7.36</v>
      </c>
      <c r="J2597" s="92">
        <v>7.23</v>
      </c>
      <c r="K2597" s="92">
        <v>6.93</v>
      </c>
      <c r="L2597" s="92">
        <v>7.43</v>
      </c>
      <c r="N2597" s="92">
        <f t="shared" ca="1" si="200"/>
        <v>7.4760564269911489</v>
      </c>
      <c r="O2597" s="92">
        <f t="shared" si="201"/>
        <v>0.11052471371995151</v>
      </c>
      <c r="P2597" s="92">
        <f t="shared" si="202"/>
        <v>7.5570391879258523</v>
      </c>
      <c r="Q2597" s="92">
        <f t="shared" ca="1" si="203"/>
        <v>0.98928379767249419</v>
      </c>
      <c r="R2597" s="92">
        <f t="shared" ca="1" si="204"/>
        <v>7.3503786167066316</v>
      </c>
    </row>
    <row r="2598" spans="1:18" x14ac:dyDescent="0.3">
      <c r="A2598" s="107">
        <v>40993.472222222219</v>
      </c>
      <c r="B2598" s="92">
        <v>9.1999999999999993</v>
      </c>
      <c r="C2598" s="92">
        <v>9.16</v>
      </c>
      <c r="D2598" s="92">
        <v>9.15</v>
      </c>
      <c r="E2598" s="92">
        <v>9.11</v>
      </c>
      <c r="F2598" s="92">
        <v>9.09</v>
      </c>
      <c r="G2598" s="92">
        <v>9.0299999999999994</v>
      </c>
      <c r="H2598" s="92">
        <v>8.86</v>
      </c>
      <c r="I2598" s="92">
        <v>8.7100000000000009</v>
      </c>
      <c r="J2598" s="92">
        <v>8.64</v>
      </c>
      <c r="K2598" s="92">
        <v>8.4600000000000009</v>
      </c>
      <c r="L2598" s="92">
        <v>9.06</v>
      </c>
      <c r="N2598" s="92">
        <f t="shared" ca="1" si="200"/>
        <v>8.9207606994276833</v>
      </c>
      <c r="O2598" s="92">
        <f t="shared" si="201"/>
        <v>0.17563047074995811</v>
      </c>
      <c r="P2598" s="92">
        <f t="shared" si="202"/>
        <v>9.0054446888752651</v>
      </c>
      <c r="Q2598" s="92">
        <f t="shared" ca="1" si="203"/>
        <v>0.99059635671826463</v>
      </c>
      <c r="R2598" s="92">
        <f t="shared" ca="1" si="204"/>
        <v>8.9748029918674774</v>
      </c>
    </row>
    <row r="2599" spans="1:18" x14ac:dyDescent="0.3">
      <c r="A2599" s="107">
        <v>40993.479166666664</v>
      </c>
      <c r="B2599" s="92">
        <v>8.02</v>
      </c>
      <c r="C2599" s="92">
        <v>7.9</v>
      </c>
      <c r="D2599" s="92">
        <v>7.76</v>
      </c>
      <c r="E2599" s="92">
        <v>7.63</v>
      </c>
      <c r="F2599" s="92">
        <v>7.49</v>
      </c>
      <c r="G2599" s="92">
        <v>7.45</v>
      </c>
      <c r="H2599" s="92">
        <v>7.43</v>
      </c>
      <c r="I2599" s="92">
        <v>7.39</v>
      </c>
      <c r="J2599" s="92">
        <v>7.34</v>
      </c>
      <c r="K2599" s="92">
        <v>7.24</v>
      </c>
      <c r="L2599" s="92">
        <v>7.79</v>
      </c>
      <c r="N2599" s="92">
        <f t="shared" ca="1" si="200"/>
        <v>7.4944916757294902</v>
      </c>
      <c r="O2599" s="92">
        <f t="shared" si="201"/>
        <v>2.4841369692516019E-2</v>
      </c>
      <c r="P2599" s="92">
        <f t="shared" si="202"/>
        <v>7.4471312205238913</v>
      </c>
      <c r="Q2599" s="92">
        <f t="shared" ca="1" si="203"/>
        <v>1.0063595569626966</v>
      </c>
      <c r="R2599" s="92">
        <f t="shared" ca="1" si="204"/>
        <v>7.8395409487394065</v>
      </c>
    </row>
    <row r="2600" spans="1:18" x14ac:dyDescent="0.3">
      <c r="A2600" s="107">
        <v>40993.486111111109</v>
      </c>
      <c r="B2600" s="92">
        <v>7.92</v>
      </c>
      <c r="C2600" s="92">
        <v>7.96</v>
      </c>
      <c r="D2600" s="92">
        <v>8.01</v>
      </c>
      <c r="E2600" s="92">
        <v>8.07</v>
      </c>
      <c r="F2600" s="92">
        <v>8.1</v>
      </c>
      <c r="G2600" s="92">
        <v>8.1199999999999992</v>
      </c>
      <c r="H2600" s="92">
        <v>8.15</v>
      </c>
      <c r="I2600" s="92">
        <v>8.1999999999999993</v>
      </c>
      <c r="J2600" s="92">
        <v>8.17</v>
      </c>
      <c r="K2600" s="92">
        <v>7.84</v>
      </c>
      <c r="L2600" s="92">
        <v>8.65</v>
      </c>
      <c r="N2600" s="92">
        <f t="shared" ca="1" si="200"/>
        <v>8.0988358541624521</v>
      </c>
      <c r="O2600" s="92">
        <f t="shared" si="201"/>
        <v>-3.4078651875780928E-2</v>
      </c>
      <c r="P2600" s="92">
        <f t="shared" si="202"/>
        <v>8.1242914312319563</v>
      </c>
      <c r="Q2600" s="92">
        <f t="shared" ca="1" si="203"/>
        <v>0.996866732651706</v>
      </c>
      <c r="R2600" s="92">
        <f t="shared" ca="1" si="204"/>
        <v>8.6228972374372574</v>
      </c>
    </row>
    <row r="2601" spans="1:18" x14ac:dyDescent="0.3">
      <c r="A2601" s="107">
        <v>40993.493055555555</v>
      </c>
      <c r="B2601" s="92">
        <v>7.92</v>
      </c>
      <c r="C2601" s="92">
        <v>7.91</v>
      </c>
      <c r="D2601" s="92">
        <v>7.84</v>
      </c>
      <c r="E2601" s="92">
        <v>7.83</v>
      </c>
      <c r="F2601" s="92">
        <v>7.87</v>
      </c>
      <c r="G2601" s="92">
        <v>7.89</v>
      </c>
      <c r="H2601" s="92">
        <v>7.84</v>
      </c>
      <c r="I2601" s="92">
        <v>7.75</v>
      </c>
      <c r="J2601" s="92">
        <v>7.65</v>
      </c>
      <c r="K2601" s="92">
        <v>7.51</v>
      </c>
      <c r="L2601" s="92">
        <v>7.9</v>
      </c>
      <c r="N2601" s="92">
        <f t="shared" ca="1" si="200"/>
        <v>7.7995667105502235</v>
      </c>
      <c r="O2601" s="92">
        <f t="shared" si="201"/>
        <v>5.8747711912527228E-2</v>
      </c>
      <c r="P2601" s="92">
        <f t="shared" si="202"/>
        <v>7.8828167798933153</v>
      </c>
      <c r="Q2601" s="92">
        <f t="shared" ca="1" si="203"/>
        <v>0.98943904550015194</v>
      </c>
      <c r="R2601" s="92">
        <f t="shared" ca="1" si="204"/>
        <v>7.8165684594512008</v>
      </c>
    </row>
    <row r="2602" spans="1:18" x14ac:dyDescent="0.3">
      <c r="A2602" s="107">
        <v>40993.5</v>
      </c>
      <c r="B2602" s="92">
        <v>10.02</v>
      </c>
      <c r="C2602" s="92">
        <v>9.98</v>
      </c>
      <c r="D2602" s="92">
        <v>9.89</v>
      </c>
      <c r="E2602" s="92">
        <v>9.83</v>
      </c>
      <c r="F2602" s="92">
        <v>9.7799999999999994</v>
      </c>
      <c r="G2602" s="92">
        <v>9.82</v>
      </c>
      <c r="H2602" s="92">
        <v>9.86</v>
      </c>
      <c r="I2602" s="92">
        <v>9.84</v>
      </c>
      <c r="J2602" s="92">
        <v>9.7799999999999994</v>
      </c>
      <c r="K2602" s="92">
        <v>9.64</v>
      </c>
      <c r="L2602" s="92">
        <v>10.039999999999999</v>
      </c>
      <c r="N2602" s="92">
        <f t="shared" ca="1" si="200"/>
        <v>9.8239482322911034</v>
      </c>
      <c r="O2602" s="92">
        <f t="shared" si="201"/>
        <v>-3.7565027179204076E-2</v>
      </c>
      <c r="P2602" s="92">
        <f t="shared" si="202"/>
        <v>9.8257209829841745</v>
      </c>
      <c r="Q2602" s="92">
        <f t="shared" ca="1" si="203"/>
        <v>0.99981958059910914</v>
      </c>
      <c r="R2602" s="92">
        <f t="shared" ca="1" si="204"/>
        <v>10.038188589215055</v>
      </c>
    </row>
    <row r="2603" spans="1:18" x14ac:dyDescent="0.3">
      <c r="A2603" s="107">
        <v>40993.506944444445</v>
      </c>
      <c r="B2603" s="92">
        <v>10.199999999999999</v>
      </c>
      <c r="C2603" s="92">
        <v>10.14</v>
      </c>
      <c r="D2603" s="92">
        <v>10.1</v>
      </c>
      <c r="E2603" s="92">
        <v>10.09</v>
      </c>
      <c r="F2603" s="92">
        <v>10.11</v>
      </c>
      <c r="G2603" s="92">
        <v>10.06</v>
      </c>
      <c r="H2603" s="92">
        <v>9.9700000000000006</v>
      </c>
      <c r="I2603" s="92">
        <v>9.8800000000000008</v>
      </c>
      <c r="J2603" s="92">
        <v>9.76</v>
      </c>
      <c r="K2603" s="92">
        <v>9.2799999999999994</v>
      </c>
      <c r="L2603" s="92">
        <v>9.89</v>
      </c>
      <c r="N2603" s="92">
        <f t="shared" ca="1" si="200"/>
        <v>9.9627717165275715</v>
      </c>
      <c r="O2603" s="92">
        <f t="shared" si="201"/>
        <v>8.3044848091143084E-2</v>
      </c>
      <c r="P2603" s="92">
        <f t="shared" si="202"/>
        <v>10.047055654262406</v>
      </c>
      <c r="Q2603" s="92">
        <f t="shared" ca="1" si="203"/>
        <v>0.99161108083450522</v>
      </c>
      <c r="R2603" s="92">
        <f t="shared" ca="1" si="204"/>
        <v>9.8070335894532565</v>
      </c>
    </row>
    <row r="2604" spans="1:18" x14ac:dyDescent="0.3">
      <c r="A2604" s="107">
        <v>40993.513888888891</v>
      </c>
      <c r="B2604" s="92">
        <v>9.15</v>
      </c>
      <c r="C2604" s="92">
        <v>9.09</v>
      </c>
      <c r="D2604" s="92">
        <v>9.0299999999999994</v>
      </c>
      <c r="E2604" s="92">
        <v>8.9499999999999993</v>
      </c>
      <c r="F2604" s="92">
        <v>8.9</v>
      </c>
      <c r="G2604" s="92">
        <v>8.83</v>
      </c>
      <c r="H2604" s="92">
        <v>8.73</v>
      </c>
      <c r="I2604" s="92">
        <v>8.59</v>
      </c>
      <c r="J2604" s="92">
        <v>8.5</v>
      </c>
      <c r="K2604" s="92">
        <v>8.23</v>
      </c>
      <c r="L2604" s="92">
        <v>9.65</v>
      </c>
      <c r="N2604" s="92">
        <f t="shared" ca="1" si="200"/>
        <v>8.7676229242879291</v>
      </c>
      <c r="O2604" s="92">
        <f t="shared" si="201"/>
        <v>0.10525152458652781</v>
      </c>
      <c r="P2604" s="92">
        <f t="shared" si="202"/>
        <v>8.8156026095509699</v>
      </c>
      <c r="Q2604" s="92">
        <f t="shared" ca="1" si="203"/>
        <v>0.99455741287486588</v>
      </c>
      <c r="R2604" s="92">
        <f t="shared" ca="1" si="204"/>
        <v>9.5974790342424559</v>
      </c>
    </row>
    <row r="2605" spans="1:18" x14ac:dyDescent="0.3">
      <c r="A2605" s="107">
        <v>40993.520833333336</v>
      </c>
      <c r="B2605" s="92">
        <v>9.67</v>
      </c>
      <c r="C2605" s="92">
        <v>9.7100000000000009</v>
      </c>
      <c r="D2605" s="92">
        <v>9.7200000000000006</v>
      </c>
      <c r="E2605" s="92">
        <v>9.6300000000000008</v>
      </c>
      <c r="F2605" s="92">
        <v>9.52</v>
      </c>
      <c r="G2605" s="92">
        <v>9.4</v>
      </c>
      <c r="H2605" s="92">
        <v>9.27</v>
      </c>
      <c r="I2605" s="92">
        <v>9.06</v>
      </c>
      <c r="J2605" s="92">
        <v>8.94</v>
      </c>
      <c r="K2605" s="92">
        <v>8.8699999999999992</v>
      </c>
      <c r="L2605" s="92">
        <v>9.52</v>
      </c>
      <c r="N2605" s="92">
        <f t="shared" ca="1" si="200"/>
        <v>9.3420451350881777</v>
      </c>
      <c r="O2605" s="92">
        <f t="shared" si="201"/>
        <v>0.12869280455401205</v>
      </c>
      <c r="P2605" s="92">
        <f t="shared" si="202"/>
        <v>9.3812630927507019</v>
      </c>
      <c r="Q2605" s="92">
        <f t="shared" ca="1" si="203"/>
        <v>0.99581954399159434</v>
      </c>
      <c r="R2605" s="92">
        <f t="shared" ca="1" si="204"/>
        <v>9.4802020587999785</v>
      </c>
    </row>
    <row r="2606" spans="1:18" x14ac:dyDescent="0.3">
      <c r="A2606" s="107">
        <v>40993.527777777781</v>
      </c>
      <c r="B2606" s="92">
        <v>11.33</v>
      </c>
      <c r="C2606" s="92">
        <v>11.3</v>
      </c>
      <c r="D2606" s="92">
        <v>11.24</v>
      </c>
      <c r="E2606" s="92">
        <v>11.12</v>
      </c>
      <c r="F2606" s="92">
        <v>10.96</v>
      </c>
      <c r="G2606" s="92">
        <v>10.74</v>
      </c>
      <c r="H2606" s="92">
        <v>10.59</v>
      </c>
      <c r="I2606" s="92">
        <v>10.48</v>
      </c>
      <c r="J2606" s="92">
        <v>10.36</v>
      </c>
      <c r="K2606" s="92">
        <v>10.06</v>
      </c>
      <c r="L2606" s="92">
        <v>11.07</v>
      </c>
      <c r="N2606" s="92">
        <f t="shared" ca="1" si="200"/>
        <v>10.754480061792847</v>
      </c>
      <c r="O2606" s="92">
        <f t="shared" si="201"/>
        <v>0.1299737876179223</v>
      </c>
      <c r="P2606" s="92">
        <f t="shared" si="202"/>
        <v>10.71837921126361</v>
      </c>
      <c r="Q2606" s="92">
        <f t="shared" ca="1" si="203"/>
        <v>1.0033681258908342</v>
      </c>
      <c r="R2606" s="92">
        <f t="shared" ca="1" si="204"/>
        <v>11.107285153611535</v>
      </c>
    </row>
    <row r="2607" spans="1:18" x14ac:dyDescent="0.3">
      <c r="A2607" s="107">
        <v>40993.534722222219</v>
      </c>
      <c r="B2607" s="92">
        <v>11.42</v>
      </c>
      <c r="C2607" s="92">
        <v>11.34</v>
      </c>
      <c r="D2607" s="92">
        <v>11.17</v>
      </c>
      <c r="E2607" s="92">
        <v>10.97</v>
      </c>
      <c r="F2607" s="92">
        <v>10.76</v>
      </c>
      <c r="G2607" s="92">
        <v>10.53</v>
      </c>
      <c r="H2607" s="92">
        <v>10.36</v>
      </c>
      <c r="I2607" s="92">
        <v>10.28</v>
      </c>
      <c r="J2607" s="92">
        <v>10.24</v>
      </c>
      <c r="K2607" s="92">
        <v>10.09</v>
      </c>
      <c r="L2607" s="92">
        <v>10.68</v>
      </c>
      <c r="N2607" s="92">
        <f t="shared" ca="1" si="200"/>
        <v>10.602089383838434</v>
      </c>
      <c r="O2607" s="92">
        <f t="shared" si="201"/>
        <v>0.15040708030011743</v>
      </c>
      <c r="P2607" s="92">
        <f t="shared" si="202"/>
        <v>10.505473286329348</v>
      </c>
      <c r="Q2607" s="92">
        <f t="shared" ca="1" si="203"/>
        <v>1.009196739154514</v>
      </c>
      <c r="R2607" s="92">
        <f t="shared" ca="1" si="204"/>
        <v>10.778221174170209</v>
      </c>
    </row>
    <row r="2608" spans="1:18" x14ac:dyDescent="0.3">
      <c r="A2608" s="107">
        <v>40993.541666666664</v>
      </c>
      <c r="B2608" s="92">
        <v>9.98</v>
      </c>
      <c r="C2608" s="92">
        <v>9.98</v>
      </c>
      <c r="D2608" s="92">
        <v>9.99</v>
      </c>
      <c r="E2608" s="92">
        <v>9.9700000000000006</v>
      </c>
      <c r="F2608" s="92">
        <v>9.9700000000000006</v>
      </c>
      <c r="G2608" s="92">
        <v>10</v>
      </c>
      <c r="H2608" s="92">
        <v>10.02</v>
      </c>
      <c r="I2608" s="92">
        <v>9.98</v>
      </c>
      <c r="J2608" s="92">
        <v>9.91</v>
      </c>
      <c r="K2608" s="92">
        <v>9.76</v>
      </c>
      <c r="L2608" s="92">
        <v>9.9499999999999993</v>
      </c>
      <c r="N2608" s="92">
        <f t="shared" ca="1" si="200"/>
        <v>9.9661252743549849</v>
      </c>
      <c r="O2608" s="92">
        <f t="shared" si="201"/>
        <v>-1.846351055937721E-2</v>
      </c>
      <c r="P2608" s="92">
        <f t="shared" si="202"/>
        <v>10.00286302688615</v>
      </c>
      <c r="Q2608" s="92">
        <f t="shared" ca="1" si="203"/>
        <v>0.99632727625756545</v>
      </c>
      <c r="R2608" s="92">
        <f t="shared" ca="1" si="204"/>
        <v>9.9134563987627757</v>
      </c>
    </row>
    <row r="2609" spans="1:18" x14ac:dyDescent="0.3">
      <c r="A2609" s="107">
        <v>40993.548611111109</v>
      </c>
      <c r="B2609" s="92">
        <v>10.09</v>
      </c>
      <c r="C2609" s="92">
        <v>9.99</v>
      </c>
      <c r="D2609" s="92">
        <v>9.84</v>
      </c>
      <c r="E2609" s="92">
        <v>9.68</v>
      </c>
      <c r="F2609" s="92">
        <v>9.65</v>
      </c>
      <c r="G2609" s="92">
        <v>9.6</v>
      </c>
      <c r="H2609" s="92">
        <v>9.44</v>
      </c>
      <c r="I2609" s="92">
        <v>9.24</v>
      </c>
      <c r="J2609" s="92">
        <v>9.0299999999999994</v>
      </c>
      <c r="K2609" s="92">
        <v>8.75</v>
      </c>
      <c r="L2609" s="92">
        <v>9.57</v>
      </c>
      <c r="N2609" s="92">
        <f t="shared" ca="1" si="200"/>
        <v>9.4719007320528927</v>
      </c>
      <c r="O2609" s="92">
        <f t="shared" si="201"/>
        <v>0.15531431078878116</v>
      </c>
      <c r="P2609" s="92">
        <f t="shared" si="202"/>
        <v>9.5769107991660753</v>
      </c>
      <c r="Q2609" s="92">
        <f t="shared" ca="1" si="203"/>
        <v>0.98903507933661383</v>
      </c>
      <c r="R2609" s="92">
        <f t="shared" ca="1" si="204"/>
        <v>9.4650657092513946</v>
      </c>
    </row>
    <row r="2610" spans="1:18" x14ac:dyDescent="0.3">
      <c r="A2610" s="107">
        <v>40993.555555555555</v>
      </c>
      <c r="B2610" s="92">
        <v>10.210000000000001</v>
      </c>
      <c r="C2610" s="92">
        <v>10.11</v>
      </c>
      <c r="D2610" s="92">
        <v>9.9499999999999993</v>
      </c>
      <c r="E2610" s="92">
        <v>9.84</v>
      </c>
      <c r="F2610" s="92">
        <v>9.74</v>
      </c>
      <c r="G2610" s="92">
        <v>9.6300000000000008</v>
      </c>
      <c r="H2610" s="92">
        <v>9.52</v>
      </c>
      <c r="I2610" s="92">
        <v>9.3800000000000008</v>
      </c>
      <c r="J2610" s="92">
        <v>9.16</v>
      </c>
      <c r="K2610" s="92">
        <v>8.85</v>
      </c>
      <c r="L2610" s="92">
        <v>9.6999999999999993</v>
      </c>
      <c r="N2610" s="92">
        <f t="shared" ca="1" si="200"/>
        <v>9.5763589464655627</v>
      </c>
      <c r="O2610" s="92">
        <f t="shared" si="201"/>
        <v>0.10616390765498357</v>
      </c>
      <c r="P2610" s="92">
        <f t="shared" si="202"/>
        <v>9.6141622021483428</v>
      </c>
      <c r="Q2610" s="92">
        <f t="shared" ca="1" si="203"/>
        <v>0.99606796152509969</v>
      </c>
      <c r="R2610" s="92">
        <f t="shared" ca="1" si="204"/>
        <v>9.6618592267934655</v>
      </c>
    </row>
    <row r="2611" spans="1:18" x14ac:dyDescent="0.3">
      <c r="A2611" s="107">
        <v>40993.5625</v>
      </c>
      <c r="B2611" s="92">
        <v>10.61</v>
      </c>
      <c r="C2611" s="92">
        <v>10.57</v>
      </c>
      <c r="D2611" s="92">
        <v>10.5</v>
      </c>
      <c r="E2611" s="92">
        <v>10.43</v>
      </c>
      <c r="F2611" s="92">
        <v>10.39</v>
      </c>
      <c r="G2611" s="92">
        <v>10.37</v>
      </c>
      <c r="H2611" s="92">
        <v>10.3</v>
      </c>
      <c r="I2611" s="92">
        <v>10.14</v>
      </c>
      <c r="J2611" s="92">
        <v>9.99</v>
      </c>
      <c r="K2611" s="92">
        <v>9.73</v>
      </c>
      <c r="L2611" s="92">
        <v>10.45</v>
      </c>
      <c r="N2611" s="92">
        <f t="shared" ca="1" si="200"/>
        <v>10.280281019058899</v>
      </c>
      <c r="O2611" s="92">
        <f t="shared" si="201"/>
        <v>6.2590358025415183E-2</v>
      </c>
      <c r="P2611" s="92">
        <f t="shared" si="202"/>
        <v>10.359941702619837</v>
      </c>
      <c r="Q2611" s="92">
        <f t="shared" ca="1" si="203"/>
        <v>0.99231070156111079</v>
      </c>
      <c r="R2611" s="92">
        <f t="shared" ca="1" si="204"/>
        <v>10.369646831313608</v>
      </c>
    </row>
    <row r="2612" spans="1:18" x14ac:dyDescent="0.3">
      <c r="A2612" s="107">
        <v>40993.569444444445</v>
      </c>
      <c r="B2612" s="92">
        <v>9.8699999999999992</v>
      </c>
      <c r="C2612" s="92">
        <v>9.8800000000000008</v>
      </c>
      <c r="D2612" s="92">
        <v>9.8000000000000007</v>
      </c>
      <c r="E2612" s="92">
        <v>9.69</v>
      </c>
      <c r="F2612" s="92">
        <v>9.56</v>
      </c>
      <c r="G2612" s="92">
        <v>9.5</v>
      </c>
      <c r="H2612" s="92">
        <v>9.49</v>
      </c>
      <c r="I2612" s="92">
        <v>9.4700000000000006</v>
      </c>
      <c r="J2612" s="92">
        <v>9.41</v>
      </c>
      <c r="K2612" s="92">
        <v>9.27</v>
      </c>
      <c r="L2612" s="92">
        <v>9.83</v>
      </c>
      <c r="N2612" s="92">
        <f t="shared" ca="1" si="200"/>
        <v>9.550935864755095</v>
      </c>
      <c r="O2612" s="92">
        <f t="shared" si="201"/>
        <v>9.7324747919594924E-3</v>
      </c>
      <c r="P2612" s="92">
        <f t="shared" si="202"/>
        <v>9.4985666141534608</v>
      </c>
      <c r="Q2612" s="92">
        <f t="shared" ca="1" si="203"/>
        <v>1.0055133845693729</v>
      </c>
      <c r="R2612" s="92">
        <f t="shared" ca="1" si="204"/>
        <v>9.8841965703169361</v>
      </c>
    </row>
    <row r="2613" spans="1:18" x14ac:dyDescent="0.3">
      <c r="A2613" s="107">
        <v>40993.576388888891</v>
      </c>
      <c r="B2613" s="92">
        <v>9.19</v>
      </c>
      <c r="C2613" s="92">
        <v>9.2100000000000009</v>
      </c>
      <c r="D2613" s="92">
        <v>9.23</v>
      </c>
      <c r="E2613" s="92">
        <v>9.17</v>
      </c>
      <c r="F2613" s="92">
        <v>9.07</v>
      </c>
      <c r="G2613" s="92">
        <v>8.9600000000000009</v>
      </c>
      <c r="H2613" s="92">
        <v>8.8699999999999992</v>
      </c>
      <c r="I2613" s="92">
        <v>8.83</v>
      </c>
      <c r="J2613" s="92">
        <v>8.8000000000000007</v>
      </c>
      <c r="K2613" s="92">
        <v>8.6999999999999993</v>
      </c>
      <c r="L2613" s="92">
        <v>9.3800000000000008</v>
      </c>
      <c r="N2613" s="92">
        <f t="shared" ca="1" si="200"/>
        <v>8.9763088801487587</v>
      </c>
      <c r="O2613" s="92">
        <f t="shared" si="201"/>
        <v>9.3291712855779196E-2</v>
      </c>
      <c r="P2613" s="92">
        <f t="shared" si="202"/>
        <v>8.9470495155459986</v>
      </c>
      <c r="Q2613" s="92">
        <f t="shared" ca="1" si="203"/>
        <v>1.0032702808397249</v>
      </c>
      <c r="R2613" s="92">
        <f t="shared" ca="1" si="204"/>
        <v>9.4106752342766207</v>
      </c>
    </row>
    <row r="2614" spans="1:18" x14ac:dyDescent="0.3">
      <c r="A2614" s="107">
        <v>40993.583333333336</v>
      </c>
      <c r="B2614" s="92">
        <v>8.42</v>
      </c>
      <c r="C2614" s="92">
        <v>8.34</v>
      </c>
      <c r="D2614" s="92">
        <v>8.1999999999999993</v>
      </c>
      <c r="E2614" s="92">
        <v>8.1</v>
      </c>
      <c r="F2614" s="92">
        <v>8.09</v>
      </c>
      <c r="G2614" s="92">
        <v>8.1300000000000008</v>
      </c>
      <c r="H2614" s="92">
        <v>8.1300000000000008</v>
      </c>
      <c r="I2614" s="92">
        <v>8.11</v>
      </c>
      <c r="J2614" s="92">
        <v>8.07</v>
      </c>
      <c r="K2614" s="92">
        <v>7.92</v>
      </c>
      <c r="L2614" s="92">
        <v>8.1</v>
      </c>
      <c r="N2614" s="92">
        <f t="shared" ca="1" si="200"/>
        <v>8.1165119699716346</v>
      </c>
      <c r="O2614" s="92">
        <f t="shared" si="201"/>
        <v>0</v>
      </c>
      <c r="P2614" s="92">
        <f t="shared" si="202"/>
        <v>8.1300000000000008</v>
      </c>
      <c r="Q2614" s="92">
        <f t="shared" ca="1" si="203"/>
        <v>0.99834095571606807</v>
      </c>
      <c r="R2614" s="92">
        <f t="shared" ca="1" si="204"/>
        <v>8.0865617413001516</v>
      </c>
    </row>
    <row r="2615" spans="1:18" x14ac:dyDescent="0.3">
      <c r="A2615" s="107">
        <v>40993.590277777781</v>
      </c>
      <c r="B2615" s="92">
        <v>9.36</v>
      </c>
      <c r="C2615" s="92">
        <v>9.3000000000000007</v>
      </c>
      <c r="D2615" s="92">
        <v>9.17</v>
      </c>
      <c r="E2615" s="92">
        <v>9.06</v>
      </c>
      <c r="F2615" s="92">
        <v>9.01</v>
      </c>
      <c r="G2615" s="92">
        <v>8.99</v>
      </c>
      <c r="H2615" s="92">
        <v>8.9700000000000006</v>
      </c>
      <c r="I2615" s="92">
        <v>8.89</v>
      </c>
      <c r="J2615" s="92">
        <v>8.75</v>
      </c>
      <c r="K2615" s="92">
        <v>8.43</v>
      </c>
      <c r="L2615" s="92">
        <v>9.33</v>
      </c>
      <c r="N2615" s="92">
        <f t="shared" ca="1" si="200"/>
        <v>8.9579850392901452</v>
      </c>
      <c r="O2615" s="92">
        <f t="shared" si="201"/>
        <v>2.0581264544821648E-2</v>
      </c>
      <c r="P2615" s="92">
        <f t="shared" si="202"/>
        <v>8.987131786717498</v>
      </c>
      <c r="Q2615" s="92">
        <f t="shared" ca="1" si="203"/>
        <v>0.99675683542657845</v>
      </c>
      <c r="R2615" s="92">
        <f t="shared" ca="1" si="204"/>
        <v>9.2997412745299766</v>
      </c>
    </row>
    <row r="2616" spans="1:18" x14ac:dyDescent="0.3">
      <c r="A2616" s="107">
        <v>40993.597222222219</v>
      </c>
      <c r="B2616" s="92">
        <v>10.37</v>
      </c>
      <c r="C2616" s="92">
        <v>10.37</v>
      </c>
      <c r="D2616" s="92">
        <v>10.24</v>
      </c>
      <c r="E2616" s="92">
        <v>10.130000000000001</v>
      </c>
      <c r="F2616" s="92">
        <v>10.01</v>
      </c>
      <c r="G2616" s="92">
        <v>9.83</v>
      </c>
      <c r="H2616" s="92">
        <v>9.64</v>
      </c>
      <c r="I2616" s="92">
        <v>9.49</v>
      </c>
      <c r="J2616" s="92">
        <v>9.33</v>
      </c>
      <c r="K2616" s="92">
        <v>9.15</v>
      </c>
      <c r="L2616" s="92">
        <v>10.1</v>
      </c>
      <c r="N2616" s="92">
        <f t="shared" ref="N2616:N2679" ca="1" si="205">POWER(SUM(POWER(C2616,Exponent)*$C$1,POWER(D2616,Exponent)*$D$1,POWER(E2616,Exponent)*$E$1,POWER(F2616,Exponent)*$F$1,POWER(G2616,Exponent)*$G$1,POWER(H2616,Exponent)*$H$1,POWER(I2616,Exponent)*$I$1,POWER(J2616,Exponent)*$J$1,POWER(K2616,Exponent)*$K$1),1/Exponent)</f>
        <v>9.7875514031833628</v>
      </c>
      <c r="O2616" s="92">
        <f t="shared" si="201"/>
        <v>0.18036391273341412</v>
      </c>
      <c r="P2616" s="92">
        <f t="shared" si="202"/>
        <v>9.8025498284627446</v>
      </c>
      <c r="Q2616" s="92">
        <f t="shared" ca="1" si="203"/>
        <v>0.99846994654025301</v>
      </c>
      <c r="R2616" s="92">
        <f t="shared" ca="1" si="204"/>
        <v>10.084546460056554</v>
      </c>
    </row>
    <row r="2617" spans="1:18" x14ac:dyDescent="0.3">
      <c r="A2617" s="107">
        <v>40993.604166666664</v>
      </c>
      <c r="B2617" s="92">
        <v>10.27</v>
      </c>
      <c r="C2617" s="92">
        <v>10.23</v>
      </c>
      <c r="D2617" s="92">
        <v>10.15</v>
      </c>
      <c r="E2617" s="92">
        <v>10</v>
      </c>
      <c r="F2617" s="92">
        <v>9.86</v>
      </c>
      <c r="G2617" s="92">
        <v>9.6999999999999993</v>
      </c>
      <c r="H2617" s="92">
        <v>9.57</v>
      </c>
      <c r="I2617" s="92">
        <v>9.35</v>
      </c>
      <c r="J2617" s="92">
        <v>9.1300000000000008</v>
      </c>
      <c r="K2617" s="92">
        <v>8.81</v>
      </c>
      <c r="L2617" s="92">
        <v>9.64</v>
      </c>
      <c r="N2617" s="92">
        <f t="shared" ca="1" si="205"/>
        <v>9.6452635164325677</v>
      </c>
      <c r="O2617" s="92">
        <f t="shared" si="201"/>
        <v>0.12468563987905829</v>
      </c>
      <c r="P2617" s="92">
        <f t="shared" si="202"/>
        <v>9.6812665637350257</v>
      </c>
      <c r="Q2617" s="92">
        <f t="shared" ca="1" si="203"/>
        <v>0.99628116351662899</v>
      </c>
      <c r="R2617" s="92">
        <f t="shared" ca="1" si="204"/>
        <v>9.6041504163003033</v>
      </c>
    </row>
    <row r="2618" spans="1:18" x14ac:dyDescent="0.3">
      <c r="A2618" s="107">
        <v>40993.611111111109</v>
      </c>
      <c r="B2618" s="92">
        <v>8.8000000000000007</v>
      </c>
      <c r="C2618" s="92">
        <v>8.76</v>
      </c>
      <c r="D2618" s="92">
        <v>8.64</v>
      </c>
      <c r="E2618" s="92">
        <v>8.5299999999999994</v>
      </c>
      <c r="F2618" s="92">
        <v>8.44</v>
      </c>
      <c r="G2618" s="92">
        <v>8.36</v>
      </c>
      <c r="H2618" s="92">
        <v>8.33</v>
      </c>
      <c r="I2618" s="92">
        <v>8.2899999999999991</v>
      </c>
      <c r="J2618" s="92">
        <v>8.31</v>
      </c>
      <c r="K2618" s="92">
        <v>8.15</v>
      </c>
      <c r="L2618" s="92">
        <v>8.59</v>
      </c>
      <c r="N2618" s="92">
        <f t="shared" ca="1" si="205"/>
        <v>8.4085181039500778</v>
      </c>
      <c r="O2618" s="92">
        <f t="shared" si="201"/>
        <v>3.3221068591440202E-2</v>
      </c>
      <c r="P2618" s="92">
        <f t="shared" si="202"/>
        <v>8.3556951599458795</v>
      </c>
      <c r="Q2618" s="92">
        <f t="shared" ca="1" si="203"/>
        <v>1.0063217892698397</v>
      </c>
      <c r="R2618" s="92">
        <f t="shared" ca="1" si="204"/>
        <v>8.6443041698279224</v>
      </c>
    </row>
    <row r="2619" spans="1:18" x14ac:dyDescent="0.3">
      <c r="A2619" s="107">
        <v>40993.618055555555</v>
      </c>
      <c r="B2619" s="92">
        <v>8.59</v>
      </c>
      <c r="C2619" s="92">
        <v>8.52</v>
      </c>
      <c r="D2619" s="92">
        <v>8.41</v>
      </c>
      <c r="E2619" s="92">
        <v>8.31</v>
      </c>
      <c r="F2619" s="92">
        <v>8.3000000000000007</v>
      </c>
      <c r="G2619" s="92">
        <v>8.1999999999999993</v>
      </c>
      <c r="H2619" s="92">
        <v>8.01</v>
      </c>
      <c r="I2619" s="92">
        <v>7.85</v>
      </c>
      <c r="J2619" s="92">
        <v>7.69</v>
      </c>
      <c r="K2619" s="92">
        <v>7.44</v>
      </c>
      <c r="L2619" s="92">
        <v>8.4499999999999993</v>
      </c>
      <c r="N2619" s="92">
        <f t="shared" ca="1" si="205"/>
        <v>8.0857716850564092</v>
      </c>
      <c r="O2619" s="92">
        <f t="shared" si="201"/>
        <v>0.21664002045472749</v>
      </c>
      <c r="P2619" s="92">
        <f t="shared" si="202"/>
        <v>8.1725038195470212</v>
      </c>
      <c r="Q2619" s="92">
        <f t="shared" ca="1" si="203"/>
        <v>0.98938732408014718</v>
      </c>
      <c r="R2619" s="92">
        <f t="shared" ca="1" si="204"/>
        <v>8.3603228884772438</v>
      </c>
    </row>
    <row r="2620" spans="1:18" x14ac:dyDescent="0.3">
      <c r="A2620" s="107">
        <v>40993.625</v>
      </c>
      <c r="B2620" s="92">
        <v>8.3800000000000008</v>
      </c>
      <c r="C2620" s="92">
        <v>8.27</v>
      </c>
      <c r="D2620" s="92">
        <v>8.02</v>
      </c>
      <c r="E2620" s="92">
        <v>7.87</v>
      </c>
      <c r="F2620" s="92">
        <v>7.76</v>
      </c>
      <c r="G2620" s="92">
        <v>7.65</v>
      </c>
      <c r="H2620" s="92">
        <v>7.49</v>
      </c>
      <c r="I2620" s="92">
        <v>7.32</v>
      </c>
      <c r="J2620" s="92">
        <v>7.09</v>
      </c>
      <c r="K2620" s="92">
        <v>6.73</v>
      </c>
      <c r="L2620" s="92">
        <v>7.69</v>
      </c>
      <c r="N2620" s="92">
        <f t="shared" ca="1" si="205"/>
        <v>7.5729875763306769</v>
      </c>
      <c r="O2620" s="92">
        <f t="shared" si="201"/>
        <v>0.19532529469001542</v>
      </c>
      <c r="P2620" s="92">
        <f t="shared" si="202"/>
        <v>7.6268680910490101</v>
      </c>
      <c r="Q2620" s="92">
        <f t="shared" ca="1" si="203"/>
        <v>0.99293543377502913</v>
      </c>
      <c r="R2620" s="92">
        <f t="shared" ca="1" si="204"/>
        <v>7.6356734857299742</v>
      </c>
    </row>
    <row r="2621" spans="1:18" x14ac:dyDescent="0.3">
      <c r="A2621" s="107">
        <v>40993.631944444445</v>
      </c>
      <c r="B2621" s="92">
        <v>8.4700000000000006</v>
      </c>
      <c r="C2621" s="92">
        <v>8.36</v>
      </c>
      <c r="D2621" s="92">
        <v>8.09</v>
      </c>
      <c r="E2621" s="92">
        <v>7.87</v>
      </c>
      <c r="F2621" s="92">
        <v>7.65</v>
      </c>
      <c r="G2621" s="92">
        <v>7.32</v>
      </c>
      <c r="H2621" s="92">
        <v>7.05</v>
      </c>
      <c r="I2621" s="92">
        <v>6.83</v>
      </c>
      <c r="J2621" s="92">
        <v>6.62</v>
      </c>
      <c r="K2621" s="92">
        <v>6.44</v>
      </c>
      <c r="L2621" s="92">
        <v>7.2</v>
      </c>
      <c r="N2621" s="92">
        <f t="shared" ca="1" si="205"/>
        <v>7.3219400176788643</v>
      </c>
      <c r="O2621" s="92">
        <f t="shared" si="201"/>
        <v>0.34730123093131665</v>
      </c>
      <c r="P2621" s="92">
        <f t="shared" si="202"/>
        <v>7.2806904875709142</v>
      </c>
      <c r="Q2621" s="92">
        <f t="shared" ca="1" si="203"/>
        <v>1.0056656068786838</v>
      </c>
      <c r="R2621" s="92">
        <f t="shared" ca="1" si="204"/>
        <v>7.2407923695265231</v>
      </c>
    </row>
    <row r="2622" spans="1:18" x14ac:dyDescent="0.3">
      <c r="A2622" s="107">
        <v>40993.638888888891</v>
      </c>
      <c r="B2622" s="92">
        <v>8.34</v>
      </c>
      <c r="C2622" s="92">
        <v>8.26</v>
      </c>
      <c r="D2622" s="92">
        <v>8.19</v>
      </c>
      <c r="E2622" s="92">
        <v>8.1199999999999992</v>
      </c>
      <c r="F2622" s="92">
        <v>7.99</v>
      </c>
      <c r="G2622" s="92">
        <v>7.82</v>
      </c>
      <c r="H2622" s="92">
        <v>7.65</v>
      </c>
      <c r="I2622" s="92">
        <v>7.5</v>
      </c>
      <c r="J2622" s="92">
        <v>7.32</v>
      </c>
      <c r="K2622" s="92">
        <v>7.11</v>
      </c>
      <c r="L2622" s="92">
        <v>7.6</v>
      </c>
      <c r="N2622" s="92">
        <f t="shared" ca="1" si="205"/>
        <v>7.7711756025943011</v>
      </c>
      <c r="O2622" s="92">
        <f t="shared" si="201"/>
        <v>0.20310672446390449</v>
      </c>
      <c r="P2622" s="92">
        <f t="shared" si="202"/>
        <v>7.7954135162669074</v>
      </c>
      <c r="Q2622" s="92">
        <f t="shared" ca="1" si="203"/>
        <v>0.99689074689597568</v>
      </c>
      <c r="R2622" s="92">
        <f t="shared" ca="1" si="204"/>
        <v>7.5763696764094144</v>
      </c>
    </row>
    <row r="2623" spans="1:18" x14ac:dyDescent="0.3">
      <c r="A2623" s="107">
        <v>40993.645833333336</v>
      </c>
      <c r="B2623" s="92">
        <v>8.6</v>
      </c>
      <c r="C2623" s="92">
        <v>8.52</v>
      </c>
      <c r="D2623" s="92">
        <v>8.24</v>
      </c>
      <c r="E2623" s="92">
        <v>8</v>
      </c>
      <c r="F2623" s="92">
        <v>7.93</v>
      </c>
      <c r="G2623" s="92">
        <v>7.84</v>
      </c>
      <c r="H2623" s="92">
        <v>7.67</v>
      </c>
      <c r="I2623" s="92">
        <v>7.47</v>
      </c>
      <c r="J2623" s="92">
        <v>7.32</v>
      </c>
      <c r="K2623" s="92">
        <v>7.05</v>
      </c>
      <c r="L2623" s="92">
        <v>7.91</v>
      </c>
      <c r="N2623" s="92">
        <f t="shared" ca="1" si="205"/>
        <v>7.7641936943211354</v>
      </c>
      <c r="O2623" s="92">
        <f t="shared" si="201"/>
        <v>0.20258287400823469</v>
      </c>
      <c r="P2623" s="92">
        <f t="shared" si="202"/>
        <v>7.8154141107944719</v>
      </c>
      <c r="Q2623" s="92">
        <f t="shared" ca="1" si="203"/>
        <v>0.99344623128765597</v>
      </c>
      <c r="R2623" s="92">
        <f t="shared" ca="1" si="204"/>
        <v>7.8581596894853591</v>
      </c>
    </row>
    <row r="2624" spans="1:18" x14ac:dyDescent="0.3">
      <c r="A2624" s="107">
        <v>40993.652777777781</v>
      </c>
      <c r="B2624" s="92">
        <v>9.6</v>
      </c>
      <c r="C2624" s="92">
        <v>9.35</v>
      </c>
      <c r="D2624" s="92">
        <v>9.01</v>
      </c>
      <c r="E2624" s="92">
        <v>8.68</v>
      </c>
      <c r="F2624" s="92">
        <v>8.5500000000000007</v>
      </c>
      <c r="G2624" s="92">
        <v>8.43</v>
      </c>
      <c r="H2624" s="92">
        <v>8.3699999999999992</v>
      </c>
      <c r="I2624" s="92">
        <v>8.3000000000000007</v>
      </c>
      <c r="J2624" s="92">
        <v>8.19</v>
      </c>
      <c r="K2624" s="92">
        <v>8.09</v>
      </c>
      <c r="L2624" s="92">
        <v>8.5299999999999994</v>
      </c>
      <c r="N2624" s="92">
        <f t="shared" ca="1" si="205"/>
        <v>8.5052461155578829</v>
      </c>
      <c r="O2624" s="92">
        <f t="shared" si="201"/>
        <v>6.6007308935633821E-2</v>
      </c>
      <c r="P2624" s="92">
        <f t="shared" si="202"/>
        <v>8.4213772383900736</v>
      </c>
      <c r="Q2624" s="92">
        <f t="shared" ca="1" si="203"/>
        <v>1.0099590452717735</v>
      </c>
      <c r="R2624" s="92">
        <f t="shared" ca="1" si="204"/>
        <v>8.6149506561682276</v>
      </c>
    </row>
    <row r="2625" spans="1:18" x14ac:dyDescent="0.3">
      <c r="A2625" s="107">
        <v>40993.659722222219</v>
      </c>
      <c r="B2625" s="92">
        <v>8.5299999999999994</v>
      </c>
      <c r="C2625" s="92">
        <v>8.32</v>
      </c>
      <c r="D2625" s="92">
        <v>7.88</v>
      </c>
      <c r="E2625" s="92">
        <v>7.57</v>
      </c>
      <c r="F2625" s="92">
        <v>7.41</v>
      </c>
      <c r="G2625" s="92">
        <v>7.36</v>
      </c>
      <c r="H2625" s="92">
        <v>7.23</v>
      </c>
      <c r="I2625" s="92">
        <v>7.08</v>
      </c>
      <c r="J2625" s="92">
        <v>6.86</v>
      </c>
      <c r="K2625" s="92">
        <v>6.72</v>
      </c>
      <c r="L2625" s="92">
        <v>7.18</v>
      </c>
      <c r="N2625" s="92">
        <f t="shared" ca="1" si="205"/>
        <v>7.3379016502649534</v>
      </c>
      <c r="O2625" s="92">
        <f t="shared" si="201"/>
        <v>0.16468261937130071</v>
      </c>
      <c r="P2625" s="92">
        <f t="shared" si="202"/>
        <v>7.3412319026387705</v>
      </c>
      <c r="Q2625" s="92">
        <f t="shared" ca="1" si="203"/>
        <v>0.99954636327826396</v>
      </c>
      <c r="R2625" s="92">
        <f t="shared" ca="1" si="204"/>
        <v>7.1767428883379347</v>
      </c>
    </row>
    <row r="2626" spans="1:18" x14ac:dyDescent="0.3">
      <c r="A2626" s="107">
        <v>40993.666666666664</v>
      </c>
      <c r="B2626" s="92">
        <v>6.7</v>
      </c>
      <c r="C2626" s="92">
        <v>6.43</v>
      </c>
      <c r="D2626" s="92">
        <v>6.08</v>
      </c>
      <c r="E2626" s="92">
        <v>5.95</v>
      </c>
      <c r="F2626" s="92">
        <v>6.01</v>
      </c>
      <c r="G2626" s="92">
        <v>5.96</v>
      </c>
      <c r="H2626" s="92">
        <v>5.87</v>
      </c>
      <c r="I2626" s="92">
        <v>5.81</v>
      </c>
      <c r="J2626" s="92">
        <v>5.72</v>
      </c>
      <c r="K2626" s="92">
        <v>5.68</v>
      </c>
      <c r="L2626" s="92">
        <v>5.71</v>
      </c>
      <c r="N2626" s="92">
        <f t="shared" ca="1" si="205"/>
        <v>5.9222547452708634</v>
      </c>
      <c r="O2626" s="92">
        <f t="shared" si="201"/>
        <v>0.14060940026929028</v>
      </c>
      <c r="P2626" s="92">
        <f t="shared" si="202"/>
        <v>5.9470211474644366</v>
      </c>
      <c r="Q2626" s="92">
        <f t="shared" ca="1" si="203"/>
        <v>0.99583549451406739</v>
      </c>
      <c r="R2626" s="92">
        <f t="shared" ca="1" si="204"/>
        <v>5.6862206736753249</v>
      </c>
    </row>
    <row r="2627" spans="1:18" x14ac:dyDescent="0.3">
      <c r="A2627" s="107">
        <v>40993.673611111109</v>
      </c>
      <c r="B2627" s="92">
        <v>6.38</v>
      </c>
      <c r="C2627" s="92">
        <v>6.29</v>
      </c>
      <c r="D2627" s="92">
        <v>6.22</v>
      </c>
      <c r="E2627" s="92">
        <v>6.2</v>
      </c>
      <c r="F2627" s="92">
        <v>6.17</v>
      </c>
      <c r="G2627" s="92">
        <v>6.14</v>
      </c>
      <c r="H2627" s="92">
        <v>6.07</v>
      </c>
      <c r="I2627" s="92">
        <v>6.03</v>
      </c>
      <c r="J2627" s="92">
        <v>6.02</v>
      </c>
      <c r="K2627" s="92">
        <v>6.02</v>
      </c>
      <c r="L2627" s="92">
        <v>5.92</v>
      </c>
      <c r="N2627" s="92">
        <f t="shared" ca="1" si="205"/>
        <v>6.1208717713196332</v>
      </c>
      <c r="O2627" s="92">
        <f t="shared" ref="O2627:O2690" si="206">LN(G2627/H2627)/LN(97.5/87.5)</f>
        <v>0.1059583889191395</v>
      </c>
      <c r="P2627" s="92">
        <f t="shared" ref="P2627:P2690" si="207">G2627*POWER(96/97.5,O2627)</f>
        <v>6.1299214971730711</v>
      </c>
      <c r="Q2627" s="92">
        <f t="shared" ref="Q2627:Q2690" ca="1" si="208">N2627/P2627</f>
        <v>0.99852367997573688</v>
      </c>
      <c r="R2627" s="92">
        <f t="shared" ref="R2627:R2690" ca="1" si="209">L2627*Q2627</f>
        <v>5.9112601854563627</v>
      </c>
    </row>
    <row r="2628" spans="1:18" x14ac:dyDescent="0.3">
      <c r="A2628" s="107">
        <v>40993.680555555555</v>
      </c>
      <c r="B2628" s="92">
        <v>7.52</v>
      </c>
      <c r="C2628" s="92">
        <v>7.5</v>
      </c>
      <c r="D2628" s="92">
        <v>7.4</v>
      </c>
      <c r="E2628" s="92">
        <v>7.19</v>
      </c>
      <c r="F2628" s="92">
        <v>7.13</v>
      </c>
      <c r="G2628" s="92">
        <v>7.1</v>
      </c>
      <c r="H2628" s="92">
        <v>7.05</v>
      </c>
      <c r="I2628" s="92">
        <v>6.93</v>
      </c>
      <c r="J2628" s="92">
        <v>6.84</v>
      </c>
      <c r="K2628" s="92">
        <v>6.56</v>
      </c>
      <c r="L2628" s="92">
        <v>6.94</v>
      </c>
      <c r="N2628" s="92">
        <f t="shared" ca="1" si="205"/>
        <v>7.073414940630065</v>
      </c>
      <c r="O2628" s="92">
        <f t="shared" si="206"/>
        <v>6.5307578956818393E-2</v>
      </c>
      <c r="P2628" s="92">
        <f t="shared" si="207"/>
        <v>7.0928145980773643</v>
      </c>
      <c r="Q2628" s="92">
        <f t="shared" ca="1" si="208"/>
        <v>0.99726488586737372</v>
      </c>
      <c r="R2628" s="92">
        <f t="shared" ca="1" si="209"/>
        <v>6.9210183079195744</v>
      </c>
    </row>
    <row r="2629" spans="1:18" x14ac:dyDescent="0.3">
      <c r="A2629" s="107">
        <v>40993.6875</v>
      </c>
      <c r="B2629" s="92">
        <v>7.94</v>
      </c>
      <c r="C2629" s="92">
        <v>7.81</v>
      </c>
      <c r="D2629" s="92">
        <v>7.54</v>
      </c>
      <c r="E2629" s="92">
        <v>7.37</v>
      </c>
      <c r="F2629" s="92">
        <v>7.25</v>
      </c>
      <c r="G2629" s="92">
        <v>7.22</v>
      </c>
      <c r="H2629" s="92">
        <v>7.15</v>
      </c>
      <c r="I2629" s="92">
        <v>7</v>
      </c>
      <c r="J2629" s="92">
        <v>6.88</v>
      </c>
      <c r="K2629" s="92">
        <v>6.66</v>
      </c>
      <c r="L2629" s="92">
        <v>7.02</v>
      </c>
      <c r="N2629" s="92">
        <f t="shared" ca="1" si="205"/>
        <v>7.1911962506077547</v>
      </c>
      <c r="O2629" s="92">
        <f t="shared" si="206"/>
        <v>9.0031175209736053E-2</v>
      </c>
      <c r="P2629" s="92">
        <f t="shared" si="207"/>
        <v>7.2099289203733914</v>
      </c>
      <c r="Q2629" s="92">
        <f t="shared" ca="1" si="208"/>
        <v>0.99740182323951865</v>
      </c>
      <c r="R2629" s="92">
        <f t="shared" ca="1" si="209"/>
        <v>7.0017607991414206</v>
      </c>
    </row>
    <row r="2630" spans="1:18" x14ac:dyDescent="0.3">
      <c r="A2630" s="107">
        <v>40993.694444444445</v>
      </c>
      <c r="B2630" s="92">
        <v>7.44</v>
      </c>
      <c r="C2630" s="92">
        <v>7.17</v>
      </c>
      <c r="D2630" s="92">
        <v>6.78</v>
      </c>
      <c r="E2630" s="92">
        <v>6.61</v>
      </c>
      <c r="F2630" s="92">
        <v>6.47</v>
      </c>
      <c r="G2630" s="92">
        <v>6.36</v>
      </c>
      <c r="H2630" s="92">
        <v>6.18</v>
      </c>
      <c r="I2630" s="92">
        <v>5.98</v>
      </c>
      <c r="J2630" s="92">
        <v>5.86</v>
      </c>
      <c r="K2630" s="92">
        <v>5.75</v>
      </c>
      <c r="L2630" s="92">
        <v>6.44</v>
      </c>
      <c r="N2630" s="92">
        <f t="shared" ca="1" si="205"/>
        <v>6.3156160968345398</v>
      </c>
      <c r="O2630" s="92">
        <f t="shared" si="206"/>
        <v>0.26530962797213753</v>
      </c>
      <c r="P2630" s="92">
        <f t="shared" si="207"/>
        <v>6.3338924449928964</v>
      </c>
      <c r="Q2630" s="92">
        <f t="shared" ca="1" si="208"/>
        <v>0.99711451554994368</v>
      </c>
      <c r="R2630" s="92">
        <f t="shared" ca="1" si="209"/>
        <v>6.4214174801416375</v>
      </c>
    </row>
    <row r="2631" spans="1:18" x14ac:dyDescent="0.3">
      <c r="A2631" s="107">
        <v>40993.708333333336</v>
      </c>
      <c r="B2631" s="92">
        <v>9.66</v>
      </c>
      <c r="C2631" s="92">
        <v>9.48</v>
      </c>
      <c r="D2631" s="92">
        <v>8.9600000000000009</v>
      </c>
      <c r="E2631" s="92">
        <v>8.5399999999999991</v>
      </c>
      <c r="F2631" s="92">
        <v>8.25</v>
      </c>
      <c r="G2631" s="92">
        <v>7.99</v>
      </c>
      <c r="H2631" s="92">
        <v>7.7</v>
      </c>
      <c r="I2631" s="92">
        <v>7.43</v>
      </c>
      <c r="J2631" s="92">
        <v>7.21</v>
      </c>
      <c r="K2631" s="92">
        <v>7.05</v>
      </c>
      <c r="L2631" s="92">
        <v>7.77</v>
      </c>
      <c r="N2631" s="92">
        <f t="shared" ca="1" si="205"/>
        <v>7.9985658526343064</v>
      </c>
      <c r="O2631" s="92">
        <f t="shared" si="206"/>
        <v>0.34164315914177695</v>
      </c>
      <c r="P2631" s="92">
        <f t="shared" si="207"/>
        <v>7.9477896654848479</v>
      </c>
      <c r="Q2631" s="92">
        <f t="shared" ca="1" si="208"/>
        <v>1.0063887180318782</v>
      </c>
      <c r="R2631" s="92">
        <f t="shared" ca="1" si="209"/>
        <v>7.8196403391076936</v>
      </c>
    </row>
    <row r="2632" spans="1:18" x14ac:dyDescent="0.3">
      <c r="A2632" s="107">
        <v>40993.715277777781</v>
      </c>
      <c r="B2632" s="92">
        <v>8.39</v>
      </c>
      <c r="C2632" s="92">
        <v>8.1300000000000008</v>
      </c>
      <c r="D2632" s="92">
        <v>7.76</v>
      </c>
      <c r="E2632" s="92">
        <v>7.46</v>
      </c>
      <c r="F2632" s="92">
        <v>7.22</v>
      </c>
      <c r="G2632" s="92">
        <v>7.02</v>
      </c>
      <c r="H2632" s="92">
        <v>6.87</v>
      </c>
      <c r="I2632" s="92">
        <v>6.68</v>
      </c>
      <c r="J2632" s="92">
        <v>6.48</v>
      </c>
      <c r="K2632" s="92">
        <v>6.25</v>
      </c>
      <c r="L2632" s="92">
        <v>6.95</v>
      </c>
      <c r="N2632" s="92">
        <f t="shared" ca="1" si="205"/>
        <v>7.0535745186108656</v>
      </c>
      <c r="O2632" s="92">
        <f t="shared" si="206"/>
        <v>0.19959704574310327</v>
      </c>
      <c r="P2632" s="92">
        <f t="shared" si="207"/>
        <v>6.998309558218927</v>
      </c>
      <c r="Q2632" s="92">
        <f t="shared" ca="1" si="208"/>
        <v>1.0078969013777097</v>
      </c>
      <c r="R2632" s="92">
        <f t="shared" ca="1" si="209"/>
        <v>7.0048834645750828</v>
      </c>
    </row>
    <row r="2633" spans="1:18" x14ac:dyDescent="0.3">
      <c r="A2633" s="107">
        <v>40993.722222222219</v>
      </c>
      <c r="B2633" s="92">
        <v>8.58</v>
      </c>
      <c r="C2633" s="92">
        <v>8.18</v>
      </c>
      <c r="D2633" s="92">
        <v>7.64</v>
      </c>
      <c r="E2633" s="92">
        <v>7.23</v>
      </c>
      <c r="F2633" s="92">
        <v>7</v>
      </c>
      <c r="G2633" s="92">
        <v>6.84</v>
      </c>
      <c r="H2633" s="92">
        <v>6.7</v>
      </c>
      <c r="I2633" s="92">
        <v>6.55</v>
      </c>
      <c r="J2633" s="92">
        <v>6.42</v>
      </c>
      <c r="K2633" s="92">
        <v>6.32</v>
      </c>
      <c r="L2633" s="92">
        <v>6.86</v>
      </c>
      <c r="N2633" s="92">
        <f t="shared" ca="1" si="205"/>
        <v>6.9155248776984397</v>
      </c>
      <c r="O2633" s="92">
        <f t="shared" si="206"/>
        <v>0.19110544490594297</v>
      </c>
      <c r="P2633" s="92">
        <f t="shared" si="207"/>
        <v>6.8197635227361264</v>
      </c>
      <c r="Q2633" s="92">
        <f t="shared" ca="1" si="208"/>
        <v>1.0140417412778402</v>
      </c>
      <c r="R2633" s="92">
        <f t="shared" ca="1" si="209"/>
        <v>6.9563263451659845</v>
      </c>
    </row>
    <row r="2634" spans="1:18" x14ac:dyDescent="0.3">
      <c r="A2634" s="107">
        <v>40993.736111111109</v>
      </c>
      <c r="B2634" s="92">
        <v>9.82</v>
      </c>
      <c r="C2634" s="92">
        <v>9.4600000000000009</v>
      </c>
      <c r="D2634" s="92">
        <v>9.06</v>
      </c>
      <c r="E2634" s="92">
        <v>8.61</v>
      </c>
      <c r="F2634" s="92">
        <v>8.42</v>
      </c>
      <c r="G2634" s="92">
        <v>8.2100000000000009</v>
      </c>
      <c r="H2634" s="92">
        <v>8.01</v>
      </c>
      <c r="I2634" s="92">
        <v>7.81</v>
      </c>
      <c r="J2634" s="92">
        <v>7.73</v>
      </c>
      <c r="K2634" s="92">
        <v>7.74</v>
      </c>
      <c r="L2634" s="92">
        <v>8.17</v>
      </c>
      <c r="N2634" s="92">
        <f t="shared" ca="1" si="205"/>
        <v>8.2665536765887104</v>
      </c>
      <c r="O2634" s="92">
        <f t="shared" si="206"/>
        <v>0.22790264702958468</v>
      </c>
      <c r="P2634" s="92">
        <f t="shared" si="207"/>
        <v>8.181041606881708</v>
      </c>
      <c r="Q2634" s="92">
        <f t="shared" ca="1" si="208"/>
        <v>1.0104524672793587</v>
      </c>
      <c r="R2634" s="92">
        <f t="shared" ca="1" si="209"/>
        <v>8.2553966576723603</v>
      </c>
    </row>
    <row r="2635" spans="1:18" x14ac:dyDescent="0.3">
      <c r="A2635" s="107">
        <v>40993.743055555555</v>
      </c>
      <c r="B2635" s="92">
        <v>8.33</v>
      </c>
      <c r="C2635" s="92">
        <v>8.0399999999999991</v>
      </c>
      <c r="D2635" s="92">
        <v>7.73</v>
      </c>
      <c r="E2635" s="92">
        <v>7.53</v>
      </c>
      <c r="F2635" s="92">
        <v>7.37</v>
      </c>
      <c r="G2635" s="92">
        <v>7.17</v>
      </c>
      <c r="H2635" s="92">
        <v>6.99</v>
      </c>
      <c r="I2635" s="92">
        <v>6.83</v>
      </c>
      <c r="J2635" s="92">
        <v>6.62</v>
      </c>
      <c r="K2635" s="92">
        <v>6.34</v>
      </c>
      <c r="L2635" s="92">
        <v>6.75</v>
      </c>
      <c r="N2635" s="92">
        <f t="shared" ca="1" si="205"/>
        <v>7.1555494474903494</v>
      </c>
      <c r="O2635" s="92">
        <f t="shared" si="206"/>
        <v>0.23495292619996203</v>
      </c>
      <c r="P2635" s="92">
        <f t="shared" si="207"/>
        <v>7.1439289678637268</v>
      </c>
      <c r="Q2635" s="92">
        <f t="shared" ca="1" si="208"/>
        <v>1.0016266230639885</v>
      </c>
      <c r="R2635" s="92">
        <f t="shared" ca="1" si="209"/>
        <v>6.7609797056819225</v>
      </c>
    </row>
    <row r="2636" spans="1:18" x14ac:dyDescent="0.3">
      <c r="A2636" s="107">
        <v>40993.75</v>
      </c>
      <c r="B2636" s="92">
        <v>9.3800000000000008</v>
      </c>
      <c r="C2636" s="92">
        <v>9.1</v>
      </c>
      <c r="D2636" s="92">
        <v>8.7100000000000009</v>
      </c>
      <c r="E2636" s="92">
        <v>8.41</v>
      </c>
      <c r="F2636" s="92">
        <v>8.24</v>
      </c>
      <c r="G2636" s="92">
        <v>8.06</v>
      </c>
      <c r="H2636" s="92">
        <v>7.88</v>
      </c>
      <c r="I2636" s="92">
        <v>7.68</v>
      </c>
      <c r="J2636" s="92">
        <v>7.52</v>
      </c>
      <c r="K2636" s="92">
        <v>7.31</v>
      </c>
      <c r="L2636" s="92">
        <v>7.75</v>
      </c>
      <c r="N2636" s="92">
        <f t="shared" ca="1" si="205"/>
        <v>8.0590696115748557</v>
      </c>
      <c r="O2636" s="92">
        <f t="shared" si="206"/>
        <v>0.20871365387107005</v>
      </c>
      <c r="P2636" s="92">
        <f t="shared" si="207"/>
        <v>8.0339605142662602</v>
      </c>
      <c r="Q2636" s="92">
        <f t="shared" ca="1" si="208"/>
        <v>1.0031253697680003</v>
      </c>
      <c r="R2636" s="92">
        <f t="shared" ca="1" si="209"/>
        <v>7.7742216157020021</v>
      </c>
    </row>
    <row r="2637" spans="1:18" x14ac:dyDescent="0.3">
      <c r="A2637" s="107">
        <v>40993.756944444445</v>
      </c>
      <c r="B2637" s="92">
        <v>10.51</v>
      </c>
      <c r="C2637" s="92">
        <v>10.29</v>
      </c>
      <c r="D2637" s="92">
        <v>10</v>
      </c>
      <c r="E2637" s="92">
        <v>9.6</v>
      </c>
      <c r="F2637" s="92">
        <v>9.27</v>
      </c>
      <c r="G2637" s="92">
        <v>9.02</v>
      </c>
      <c r="H2637" s="92">
        <v>8.7200000000000006</v>
      </c>
      <c r="I2637" s="92">
        <v>8.3800000000000008</v>
      </c>
      <c r="J2637" s="92">
        <v>8.11</v>
      </c>
      <c r="K2637" s="92">
        <v>7.82</v>
      </c>
      <c r="L2637" s="92">
        <v>8.75</v>
      </c>
      <c r="N2637" s="92">
        <f t="shared" ca="1" si="205"/>
        <v>8.979118771328185</v>
      </c>
      <c r="O2637" s="92">
        <f t="shared" si="206"/>
        <v>0.31257717102800819</v>
      </c>
      <c r="P2637" s="92">
        <f t="shared" si="207"/>
        <v>8.9763925337993307</v>
      </c>
      <c r="Q2637" s="92">
        <f t="shared" ca="1" si="208"/>
        <v>1.0003037119331166</v>
      </c>
      <c r="R2637" s="92">
        <f t="shared" ca="1" si="209"/>
        <v>8.7526574794147702</v>
      </c>
    </row>
    <row r="2638" spans="1:18" x14ac:dyDescent="0.3">
      <c r="A2638" s="107">
        <v>40993.763888888891</v>
      </c>
      <c r="B2638" s="92">
        <v>11.9</v>
      </c>
      <c r="C2638" s="92">
        <v>11.75</v>
      </c>
      <c r="D2638" s="92">
        <v>11.47</v>
      </c>
      <c r="E2638" s="92">
        <v>11.19</v>
      </c>
      <c r="F2638" s="92">
        <v>10.95</v>
      </c>
      <c r="G2638" s="92">
        <v>10.56</v>
      </c>
      <c r="H2638" s="92">
        <v>10.17</v>
      </c>
      <c r="I2638" s="92">
        <v>9.93</v>
      </c>
      <c r="J2638" s="92">
        <v>9.77</v>
      </c>
      <c r="K2638" s="92">
        <v>9.52</v>
      </c>
      <c r="L2638" s="92">
        <v>10.7</v>
      </c>
      <c r="N2638" s="92">
        <f t="shared" ca="1" si="205"/>
        <v>10.546464123507823</v>
      </c>
      <c r="O2638" s="92">
        <f t="shared" si="206"/>
        <v>0.34774809782667471</v>
      </c>
      <c r="P2638" s="92">
        <f t="shared" si="207"/>
        <v>10.503218425403068</v>
      </c>
      <c r="Q2638" s="92">
        <f t="shared" ca="1" si="208"/>
        <v>1.0041173758702533</v>
      </c>
      <c r="R2638" s="92">
        <f t="shared" ca="1" si="209"/>
        <v>10.744055921811709</v>
      </c>
    </row>
    <row r="2639" spans="1:18" x14ac:dyDescent="0.3">
      <c r="A2639" s="107">
        <v>40993.770833333336</v>
      </c>
      <c r="B2639" s="92">
        <v>11.06</v>
      </c>
      <c r="C2639" s="92">
        <v>10.99</v>
      </c>
      <c r="D2639" s="92">
        <v>10.77</v>
      </c>
      <c r="E2639" s="92">
        <v>10.33</v>
      </c>
      <c r="F2639" s="92">
        <v>10.029999999999999</v>
      </c>
      <c r="G2639" s="92">
        <v>9.7899999999999991</v>
      </c>
      <c r="H2639" s="92">
        <v>9.59</v>
      </c>
      <c r="I2639" s="92">
        <v>9.3000000000000007</v>
      </c>
      <c r="J2639" s="92">
        <v>9.08</v>
      </c>
      <c r="K2639" s="92">
        <v>8.81</v>
      </c>
      <c r="L2639" s="92">
        <v>9.93</v>
      </c>
      <c r="N2639" s="92">
        <f t="shared" ca="1" si="205"/>
        <v>9.8103080816296693</v>
      </c>
      <c r="O2639" s="92">
        <f t="shared" si="206"/>
        <v>0.19073915456819798</v>
      </c>
      <c r="P2639" s="92">
        <f t="shared" si="207"/>
        <v>9.7610912356876476</v>
      </c>
      <c r="Q2639" s="92">
        <f t="shared" ca="1" si="208"/>
        <v>1.0050421458783296</v>
      </c>
      <c r="R2639" s="92">
        <f t="shared" ca="1" si="209"/>
        <v>9.9800685085718133</v>
      </c>
    </row>
    <row r="2640" spans="1:18" x14ac:dyDescent="0.3">
      <c r="A2640" s="107">
        <v>40993.777777777781</v>
      </c>
      <c r="B2640" s="92">
        <v>10.130000000000001</v>
      </c>
      <c r="C2640" s="92">
        <v>10.01</v>
      </c>
      <c r="D2640" s="92">
        <v>9.73</v>
      </c>
      <c r="E2640" s="92">
        <v>9.58</v>
      </c>
      <c r="F2640" s="92">
        <v>9.43</v>
      </c>
      <c r="G2640" s="92">
        <v>9.31</v>
      </c>
      <c r="H2640" s="92">
        <v>9.15</v>
      </c>
      <c r="I2640" s="92">
        <v>8.92</v>
      </c>
      <c r="J2640" s="92">
        <v>8.67</v>
      </c>
      <c r="K2640" s="92">
        <v>8.49</v>
      </c>
      <c r="L2640" s="92">
        <v>9.3800000000000008</v>
      </c>
      <c r="N2640" s="92">
        <f t="shared" ca="1" si="205"/>
        <v>9.2363693325766896</v>
      </c>
      <c r="O2640" s="92">
        <f t="shared" si="206"/>
        <v>0.16019441606318083</v>
      </c>
      <c r="P2640" s="92">
        <f t="shared" si="207"/>
        <v>9.2869055924267325</v>
      </c>
      <c r="Q2640" s="92">
        <f t="shared" ca="1" si="208"/>
        <v>0.9945583316911013</v>
      </c>
      <c r="R2640" s="92">
        <f t="shared" ca="1" si="209"/>
        <v>9.3289571512625304</v>
      </c>
    </row>
    <row r="2641" spans="1:18" x14ac:dyDescent="0.3">
      <c r="A2641" s="107">
        <v>40993.784722222219</v>
      </c>
      <c r="B2641" s="92">
        <v>9.68</v>
      </c>
      <c r="C2641" s="92">
        <v>9.64</v>
      </c>
      <c r="D2641" s="92">
        <v>9.49</v>
      </c>
      <c r="E2641" s="92">
        <v>9.2899999999999991</v>
      </c>
      <c r="F2641" s="92">
        <v>9.08</v>
      </c>
      <c r="G2641" s="92">
        <v>8.84</v>
      </c>
      <c r="H2641" s="92">
        <v>8.59</v>
      </c>
      <c r="I2641" s="92">
        <v>8.33</v>
      </c>
      <c r="J2641" s="92">
        <v>8.0500000000000007</v>
      </c>
      <c r="K2641" s="92">
        <v>7.65</v>
      </c>
      <c r="L2641" s="92">
        <v>8.9700000000000006</v>
      </c>
      <c r="N2641" s="92">
        <f t="shared" ca="1" si="205"/>
        <v>8.7660147063415739</v>
      </c>
      <c r="O2641" s="92">
        <f t="shared" si="206"/>
        <v>0.26510664764285219</v>
      </c>
      <c r="P2641" s="92">
        <f t="shared" si="207"/>
        <v>8.8037398462456018</v>
      </c>
      <c r="Q2641" s="92">
        <f t="shared" ca="1" si="208"/>
        <v>0.99571487338757336</v>
      </c>
      <c r="R2641" s="92">
        <f t="shared" ca="1" si="209"/>
        <v>8.9315624142865335</v>
      </c>
    </row>
    <row r="2642" spans="1:18" x14ac:dyDescent="0.3">
      <c r="A2642" s="107">
        <v>40993.791666666664</v>
      </c>
      <c r="B2642" s="92">
        <v>8.2100000000000009</v>
      </c>
      <c r="C2642" s="92">
        <v>8.1199999999999992</v>
      </c>
      <c r="D2642" s="92">
        <v>7.87</v>
      </c>
      <c r="E2642" s="92">
        <v>7.64</v>
      </c>
      <c r="F2642" s="92">
        <v>7.45</v>
      </c>
      <c r="G2642" s="92">
        <v>7.18</v>
      </c>
      <c r="H2642" s="92">
        <v>6.97</v>
      </c>
      <c r="I2642" s="92">
        <v>6.79</v>
      </c>
      <c r="J2642" s="92">
        <v>6.53</v>
      </c>
      <c r="K2642" s="92">
        <v>6.13</v>
      </c>
      <c r="L2642" s="92">
        <v>7.19</v>
      </c>
      <c r="N2642" s="92">
        <f t="shared" ca="1" si="205"/>
        <v>7.1686964024745077</v>
      </c>
      <c r="O2642" s="92">
        <f t="shared" si="206"/>
        <v>0.27431083062619405</v>
      </c>
      <c r="P2642" s="92">
        <f t="shared" si="207"/>
        <v>7.1495285450255954</v>
      </c>
      <c r="Q2642" s="92">
        <f t="shared" ca="1" si="208"/>
        <v>1.0026809960024914</v>
      </c>
      <c r="R2642" s="92">
        <f t="shared" ca="1" si="209"/>
        <v>7.2092763612579134</v>
      </c>
    </row>
    <row r="2643" spans="1:18" x14ac:dyDescent="0.3">
      <c r="A2643" s="107">
        <v>40993.798611111109</v>
      </c>
      <c r="B2643" s="92">
        <v>8.49</v>
      </c>
      <c r="C2643" s="92">
        <v>8.33</v>
      </c>
      <c r="D2643" s="92">
        <v>8.0299999999999994</v>
      </c>
      <c r="E2643" s="92">
        <v>7.79</v>
      </c>
      <c r="F2643" s="92">
        <v>7.68</v>
      </c>
      <c r="G2643" s="92">
        <v>7.54</v>
      </c>
      <c r="H2643" s="92">
        <v>7.44</v>
      </c>
      <c r="I2643" s="92">
        <v>7.31</v>
      </c>
      <c r="J2643" s="92">
        <v>7.08</v>
      </c>
      <c r="K2643" s="92">
        <v>6.7</v>
      </c>
      <c r="L2643" s="92">
        <v>7.5</v>
      </c>
      <c r="N2643" s="92">
        <f t="shared" ca="1" si="205"/>
        <v>7.5294251282153475</v>
      </c>
      <c r="O2643" s="92">
        <f t="shared" si="206"/>
        <v>0.12337945572408565</v>
      </c>
      <c r="P2643" s="92">
        <f t="shared" si="207"/>
        <v>7.5255905346675611</v>
      </c>
      <c r="Q2643" s="92">
        <f t="shared" ca="1" si="208"/>
        <v>1.00050954055102</v>
      </c>
      <c r="R2643" s="92">
        <f t="shared" ca="1" si="209"/>
        <v>7.5038215541326503</v>
      </c>
    </row>
    <row r="2644" spans="1:18" x14ac:dyDescent="0.3">
      <c r="A2644" s="107">
        <v>40993.805555555555</v>
      </c>
      <c r="B2644" s="92">
        <v>9.07</v>
      </c>
      <c r="C2644" s="92">
        <v>8.94</v>
      </c>
      <c r="D2644" s="92">
        <v>8.67</v>
      </c>
      <c r="E2644" s="92">
        <v>8.4499999999999993</v>
      </c>
      <c r="F2644" s="92">
        <v>8.23</v>
      </c>
      <c r="G2644" s="92">
        <v>7.94</v>
      </c>
      <c r="H2644" s="92">
        <v>7.66</v>
      </c>
      <c r="I2644" s="92">
        <v>7.38</v>
      </c>
      <c r="J2644" s="92">
        <v>7.12</v>
      </c>
      <c r="K2644" s="92">
        <v>6.77</v>
      </c>
      <c r="L2644" s="92">
        <v>8.19</v>
      </c>
      <c r="N2644" s="92">
        <f t="shared" ca="1" si="205"/>
        <v>7.8843703739593476</v>
      </c>
      <c r="O2644" s="92">
        <f t="shared" si="206"/>
        <v>0.33176325898362879</v>
      </c>
      <c r="P2644" s="92">
        <f t="shared" si="207"/>
        <v>7.8992637253430349</v>
      </c>
      <c r="Q2644" s="92">
        <f t="shared" ca="1" si="208"/>
        <v>0.99811458992869106</v>
      </c>
      <c r="R2644" s="92">
        <f t="shared" ca="1" si="209"/>
        <v>8.1745584915159792</v>
      </c>
    </row>
    <row r="2645" spans="1:18" x14ac:dyDescent="0.3">
      <c r="A2645" s="107">
        <v>40993.8125</v>
      </c>
      <c r="B2645" s="92">
        <v>9.67</v>
      </c>
      <c r="C2645" s="92">
        <v>9.56</v>
      </c>
      <c r="D2645" s="92">
        <v>9.25</v>
      </c>
      <c r="E2645" s="92">
        <v>8.94</v>
      </c>
      <c r="F2645" s="92">
        <v>8.61</v>
      </c>
      <c r="G2645" s="92">
        <v>8.2200000000000006</v>
      </c>
      <c r="H2645" s="92">
        <v>7.94</v>
      </c>
      <c r="I2645" s="92">
        <v>7.85</v>
      </c>
      <c r="J2645" s="92">
        <v>7.75</v>
      </c>
      <c r="K2645" s="92">
        <v>7.53</v>
      </c>
      <c r="L2645" s="92">
        <v>8.7899999999999991</v>
      </c>
      <c r="N2645" s="92">
        <f t="shared" ca="1" si="205"/>
        <v>8.3457225037392035</v>
      </c>
      <c r="O2645" s="92">
        <f t="shared" si="206"/>
        <v>0.32026416945954367</v>
      </c>
      <c r="P2645" s="92">
        <f t="shared" si="207"/>
        <v>8.1792852876052091</v>
      </c>
      <c r="Q2645" s="92">
        <f t="shared" ca="1" si="208"/>
        <v>1.02034862586175</v>
      </c>
      <c r="R2645" s="92">
        <f t="shared" ca="1" si="209"/>
        <v>8.9688644213247812</v>
      </c>
    </row>
    <row r="2646" spans="1:18" x14ac:dyDescent="0.3">
      <c r="A2646" s="107">
        <v>40993.819444444445</v>
      </c>
      <c r="B2646" s="92">
        <v>8.56</v>
      </c>
      <c r="C2646" s="92">
        <v>8.44</v>
      </c>
      <c r="D2646" s="92">
        <v>8.19</v>
      </c>
      <c r="E2646" s="92">
        <v>7.99</v>
      </c>
      <c r="F2646" s="92">
        <v>7.78</v>
      </c>
      <c r="G2646" s="92">
        <v>7.49</v>
      </c>
      <c r="H2646" s="92">
        <v>7.22</v>
      </c>
      <c r="I2646" s="92">
        <v>7.09</v>
      </c>
      <c r="J2646" s="92">
        <v>6.96</v>
      </c>
      <c r="K2646" s="92">
        <v>6.72</v>
      </c>
      <c r="L2646" s="92">
        <v>7.94</v>
      </c>
      <c r="N2646" s="92">
        <f t="shared" ca="1" si="205"/>
        <v>7.5085853104700782</v>
      </c>
      <c r="O2646" s="92">
        <f t="shared" si="206"/>
        <v>0.33927204931296001</v>
      </c>
      <c r="P2646" s="92">
        <f t="shared" si="207"/>
        <v>7.4507050119465204</v>
      </c>
      <c r="Q2646" s="92">
        <f t="shared" ca="1" si="208"/>
        <v>1.0077684324410578</v>
      </c>
      <c r="R2646" s="92">
        <f t="shared" ca="1" si="209"/>
        <v>8.0016813535819988</v>
      </c>
    </row>
    <row r="2647" spans="1:18" x14ac:dyDescent="0.3">
      <c r="A2647" s="107">
        <v>40993.826388888891</v>
      </c>
      <c r="B2647" s="92">
        <v>8.92</v>
      </c>
      <c r="C2647" s="92">
        <v>8.8000000000000007</v>
      </c>
      <c r="D2647" s="92">
        <v>8.5299999999999994</v>
      </c>
      <c r="E2647" s="92">
        <v>8.23</v>
      </c>
      <c r="F2647" s="92">
        <v>7.92</v>
      </c>
      <c r="G2647" s="92">
        <v>7.69</v>
      </c>
      <c r="H2647" s="92">
        <v>7.52</v>
      </c>
      <c r="I2647" s="92">
        <v>7.34</v>
      </c>
      <c r="J2647" s="92">
        <v>7.14</v>
      </c>
      <c r="K2647" s="92">
        <v>6.78</v>
      </c>
      <c r="L2647" s="92">
        <v>7.77</v>
      </c>
      <c r="N2647" s="92">
        <f t="shared" ca="1" si="205"/>
        <v>7.7374169137853333</v>
      </c>
      <c r="O2647" s="92">
        <f t="shared" si="206"/>
        <v>0.20657892103033637</v>
      </c>
      <c r="P2647" s="92">
        <f t="shared" si="207"/>
        <v>7.6654095754064304</v>
      </c>
      <c r="Q2647" s="92">
        <f t="shared" ca="1" si="208"/>
        <v>1.0093938018145736</v>
      </c>
      <c r="R2647" s="92">
        <f t="shared" ca="1" si="209"/>
        <v>7.8429898400992366</v>
      </c>
    </row>
    <row r="2648" spans="1:18" x14ac:dyDescent="0.3">
      <c r="A2648" s="107">
        <v>40993.833333333336</v>
      </c>
      <c r="B2648" s="92">
        <v>8.43</v>
      </c>
      <c r="C2648" s="92">
        <v>8.25</v>
      </c>
      <c r="D2648" s="92">
        <v>7.91</v>
      </c>
      <c r="E2648" s="92">
        <v>7.59</v>
      </c>
      <c r="F2648" s="92">
        <v>7.37</v>
      </c>
      <c r="G2648" s="92">
        <v>7.18</v>
      </c>
      <c r="H2648" s="92">
        <v>6.97</v>
      </c>
      <c r="I2648" s="92">
        <v>6.76</v>
      </c>
      <c r="J2648" s="92">
        <v>6.6</v>
      </c>
      <c r="K2648" s="92">
        <v>6.35</v>
      </c>
      <c r="L2648" s="92">
        <v>7.41</v>
      </c>
      <c r="N2648" s="92">
        <f t="shared" ca="1" si="205"/>
        <v>7.1786006450997233</v>
      </c>
      <c r="O2648" s="92">
        <f t="shared" si="206"/>
        <v>0.27431083062619405</v>
      </c>
      <c r="P2648" s="92">
        <f t="shared" si="207"/>
        <v>7.1495285450255954</v>
      </c>
      <c r="Q2648" s="92">
        <f t="shared" ca="1" si="208"/>
        <v>1.0040662961048468</v>
      </c>
      <c r="R2648" s="92">
        <f t="shared" ca="1" si="209"/>
        <v>7.4401312541369151</v>
      </c>
    </row>
    <row r="2649" spans="1:18" x14ac:dyDescent="0.3">
      <c r="A2649" s="107">
        <v>40993.840277777781</v>
      </c>
      <c r="B2649" s="92">
        <v>8.18</v>
      </c>
      <c r="C2649" s="92">
        <v>8.07</v>
      </c>
      <c r="D2649" s="92">
        <v>7.81</v>
      </c>
      <c r="E2649" s="92">
        <v>7.52</v>
      </c>
      <c r="F2649" s="92">
        <v>7.23</v>
      </c>
      <c r="G2649" s="92">
        <v>7.01</v>
      </c>
      <c r="H2649" s="92">
        <v>6.89</v>
      </c>
      <c r="I2649" s="92">
        <v>6.76</v>
      </c>
      <c r="J2649" s="92">
        <v>6.56</v>
      </c>
      <c r="K2649" s="92">
        <v>6.11</v>
      </c>
      <c r="L2649" s="92">
        <v>7.04</v>
      </c>
      <c r="N2649" s="92">
        <f t="shared" ca="1" si="205"/>
        <v>7.0793745246092152</v>
      </c>
      <c r="O2649" s="92">
        <f t="shared" si="206"/>
        <v>0.15956052170655094</v>
      </c>
      <c r="P2649" s="92">
        <f t="shared" si="207"/>
        <v>6.9926797015890481</v>
      </c>
      <c r="Q2649" s="92">
        <f t="shared" ca="1" si="208"/>
        <v>1.0123979399486103</v>
      </c>
      <c r="R2649" s="92">
        <f t="shared" ca="1" si="209"/>
        <v>7.1272814972382159</v>
      </c>
    </row>
    <row r="2650" spans="1:18" x14ac:dyDescent="0.3">
      <c r="A2650" s="107">
        <v>40993.847222222219</v>
      </c>
      <c r="B2650" s="92">
        <v>7.91</v>
      </c>
      <c r="C2650" s="92">
        <v>7.77</v>
      </c>
      <c r="D2650" s="92">
        <v>7.58</v>
      </c>
      <c r="E2650" s="92">
        <v>7.4</v>
      </c>
      <c r="F2650" s="92">
        <v>7.14</v>
      </c>
      <c r="G2650" s="92">
        <v>6.8</v>
      </c>
      <c r="H2650" s="92">
        <v>6.47</v>
      </c>
      <c r="I2650" s="92">
        <v>6.24</v>
      </c>
      <c r="J2650" s="92">
        <v>6.05</v>
      </c>
      <c r="K2650" s="92">
        <v>5.76</v>
      </c>
      <c r="L2650" s="92">
        <v>7.03</v>
      </c>
      <c r="N2650" s="92">
        <f t="shared" ca="1" si="205"/>
        <v>6.7749400333319487</v>
      </c>
      <c r="O2650" s="92">
        <f t="shared" si="206"/>
        <v>0.45970664251294435</v>
      </c>
      <c r="P2650" s="92">
        <f t="shared" si="207"/>
        <v>6.7517061414691684</v>
      </c>
      <c r="Q2650" s="92">
        <f t="shared" ca="1" si="208"/>
        <v>1.0034411882531553</v>
      </c>
      <c r="R2650" s="92">
        <f t="shared" ca="1" si="209"/>
        <v>7.054191553419682</v>
      </c>
    </row>
    <row r="2651" spans="1:18" x14ac:dyDescent="0.3">
      <c r="A2651" s="107">
        <v>40993.854166666664</v>
      </c>
      <c r="B2651" s="92">
        <v>7.45</v>
      </c>
      <c r="C2651" s="92">
        <v>7.25</v>
      </c>
      <c r="D2651" s="92">
        <v>6.92</v>
      </c>
      <c r="E2651" s="92">
        <v>6.67</v>
      </c>
      <c r="F2651" s="92">
        <v>6.49</v>
      </c>
      <c r="G2651" s="92">
        <v>6.32</v>
      </c>
      <c r="H2651" s="92">
        <v>6.15</v>
      </c>
      <c r="I2651" s="92">
        <v>5.88</v>
      </c>
      <c r="J2651" s="92">
        <v>5.61</v>
      </c>
      <c r="K2651" s="92">
        <v>5.24</v>
      </c>
      <c r="L2651" s="92">
        <v>6.62</v>
      </c>
      <c r="N2651" s="92">
        <f t="shared" ca="1" si="205"/>
        <v>6.2616069809313242</v>
      </c>
      <c r="O2651" s="92">
        <f t="shared" si="206"/>
        <v>0.25197507716791639</v>
      </c>
      <c r="P2651" s="92">
        <f t="shared" si="207"/>
        <v>6.2953580198211174</v>
      </c>
      <c r="Q2651" s="92">
        <f t="shared" ca="1" si="208"/>
        <v>0.99463874194548951</v>
      </c>
      <c r="R2651" s="92">
        <f t="shared" ca="1" si="209"/>
        <v>6.5845084716791407</v>
      </c>
    </row>
    <row r="2652" spans="1:18" x14ac:dyDescent="0.3">
      <c r="A2652" s="107">
        <v>40993.861111111109</v>
      </c>
      <c r="B2652" s="92">
        <v>7.85</v>
      </c>
      <c r="C2652" s="92">
        <v>7.7</v>
      </c>
      <c r="D2652" s="92">
        <v>7.37</v>
      </c>
      <c r="E2652" s="92">
        <v>7.14</v>
      </c>
      <c r="F2652" s="92">
        <v>6.95</v>
      </c>
      <c r="G2652" s="92">
        <v>6.68</v>
      </c>
      <c r="H2652" s="92">
        <v>6.4</v>
      </c>
      <c r="I2652" s="92">
        <v>6.09</v>
      </c>
      <c r="J2652" s="92">
        <v>5.86</v>
      </c>
      <c r="K2652" s="92">
        <v>5.49</v>
      </c>
      <c r="L2652" s="92">
        <v>6.42</v>
      </c>
      <c r="N2652" s="92">
        <f t="shared" ca="1" si="205"/>
        <v>6.6074993134408944</v>
      </c>
      <c r="O2652" s="92">
        <f t="shared" si="206"/>
        <v>0.39569890716851897</v>
      </c>
      <c r="P2652" s="92">
        <f t="shared" si="207"/>
        <v>6.6391437235751454</v>
      </c>
      <c r="Q2652" s="92">
        <f t="shared" ca="1" si="208"/>
        <v>0.99523366092800736</v>
      </c>
      <c r="R2652" s="92">
        <f t="shared" ca="1" si="209"/>
        <v>6.3894001031578069</v>
      </c>
    </row>
    <row r="2653" spans="1:18" x14ac:dyDescent="0.3">
      <c r="A2653" s="107">
        <v>40993.868055555555</v>
      </c>
      <c r="B2653" s="92">
        <v>7.5</v>
      </c>
      <c r="C2653" s="92">
        <v>7.28</v>
      </c>
      <c r="D2653" s="92">
        <v>6.94</v>
      </c>
      <c r="E2653" s="92">
        <v>6.68</v>
      </c>
      <c r="F2653" s="92">
        <v>6.5</v>
      </c>
      <c r="G2653" s="92">
        <v>6.35</v>
      </c>
      <c r="H2653" s="92">
        <v>6.16</v>
      </c>
      <c r="I2653" s="92">
        <v>5.96</v>
      </c>
      <c r="J2653" s="92">
        <v>5.71</v>
      </c>
      <c r="K2653" s="92">
        <v>5.34</v>
      </c>
      <c r="L2653" s="92">
        <v>6.52</v>
      </c>
      <c r="N2653" s="92">
        <f t="shared" ca="1" si="205"/>
        <v>6.3018893389841839</v>
      </c>
      <c r="O2653" s="92">
        <f t="shared" si="206"/>
        <v>0.28072293751442218</v>
      </c>
      <c r="P2653" s="92">
        <f t="shared" si="207"/>
        <v>6.3224224395513673</v>
      </c>
      <c r="Q2653" s="92">
        <f t="shared" ca="1" si="208"/>
        <v>0.99675233650337347</v>
      </c>
      <c r="R2653" s="92">
        <f t="shared" ca="1" si="209"/>
        <v>6.4988252340019947</v>
      </c>
    </row>
    <row r="2654" spans="1:18" x14ac:dyDescent="0.3">
      <c r="A2654" s="107">
        <v>40993.875</v>
      </c>
      <c r="B2654" s="92">
        <v>7.19</v>
      </c>
      <c r="C2654" s="92">
        <v>7.03</v>
      </c>
      <c r="D2654" s="92">
        <v>6.71</v>
      </c>
      <c r="E2654" s="92">
        <v>6.37</v>
      </c>
      <c r="F2654" s="92">
        <v>6.06</v>
      </c>
      <c r="G2654" s="92">
        <v>5.74</v>
      </c>
      <c r="H2654" s="92">
        <v>5.48</v>
      </c>
      <c r="I2654" s="92">
        <v>5.28</v>
      </c>
      <c r="J2654" s="92">
        <v>5.01</v>
      </c>
      <c r="K2654" s="92">
        <v>4.57</v>
      </c>
      <c r="L2654" s="92">
        <v>6</v>
      </c>
      <c r="N2654" s="92">
        <f t="shared" ca="1" si="205"/>
        <v>5.7687010443482345</v>
      </c>
      <c r="O2654" s="92">
        <f t="shared" si="206"/>
        <v>0.42835758121921375</v>
      </c>
      <c r="P2654" s="92">
        <f t="shared" si="207"/>
        <v>5.7020050405569842</v>
      </c>
      <c r="Q2654" s="92">
        <f t="shared" ca="1" si="208"/>
        <v>1.0116969387639712</v>
      </c>
      <c r="R2654" s="92">
        <f t="shared" ca="1" si="209"/>
        <v>6.0701816325838269</v>
      </c>
    </row>
    <row r="2655" spans="1:18" x14ac:dyDescent="0.3">
      <c r="A2655" s="107">
        <v>40993.881944444445</v>
      </c>
      <c r="B2655" s="92">
        <v>7.2</v>
      </c>
      <c r="C2655" s="92">
        <v>7.06</v>
      </c>
      <c r="D2655" s="92">
        <v>6.74</v>
      </c>
      <c r="E2655" s="92">
        <v>6.44</v>
      </c>
      <c r="F2655" s="92">
        <v>6.19</v>
      </c>
      <c r="G2655" s="92">
        <v>5.99</v>
      </c>
      <c r="H2655" s="92">
        <v>5.7</v>
      </c>
      <c r="I2655" s="92">
        <v>5.39</v>
      </c>
      <c r="J2655" s="92">
        <v>5.07</v>
      </c>
      <c r="K2655" s="92">
        <v>4.66</v>
      </c>
      <c r="L2655" s="92">
        <v>5.81</v>
      </c>
      <c r="N2655" s="92">
        <f t="shared" ca="1" si="205"/>
        <v>5.8920268839605798</v>
      </c>
      <c r="O2655" s="92">
        <f t="shared" si="206"/>
        <v>0.45858602181821873</v>
      </c>
      <c r="P2655" s="92">
        <f t="shared" si="207"/>
        <v>5.9475621261687994</v>
      </c>
      <c r="Q2655" s="92">
        <f t="shared" ca="1" si="208"/>
        <v>0.99066252003255773</v>
      </c>
      <c r="R2655" s="92">
        <f t="shared" ca="1" si="209"/>
        <v>5.75574924138916</v>
      </c>
    </row>
    <row r="2656" spans="1:18" x14ac:dyDescent="0.3">
      <c r="A2656" s="107">
        <v>40993.888888888891</v>
      </c>
      <c r="B2656" s="92">
        <v>7.06</v>
      </c>
      <c r="C2656" s="92">
        <v>6.82</v>
      </c>
      <c r="D2656" s="92">
        <v>6.37</v>
      </c>
      <c r="E2656" s="92">
        <v>6.01</v>
      </c>
      <c r="F2656" s="92">
        <v>5.73</v>
      </c>
      <c r="G2656" s="92">
        <v>5.43</v>
      </c>
      <c r="H2656" s="92">
        <v>5.14</v>
      </c>
      <c r="I2656" s="92">
        <v>4.8600000000000003</v>
      </c>
      <c r="J2656" s="92">
        <v>4.63</v>
      </c>
      <c r="K2656" s="92">
        <v>4.4800000000000004</v>
      </c>
      <c r="L2656" s="92">
        <v>5.57</v>
      </c>
      <c r="N2656" s="92">
        <f t="shared" ca="1" si="205"/>
        <v>5.435515427729297</v>
      </c>
      <c r="O2656" s="92">
        <f t="shared" si="206"/>
        <v>0.50720114910937197</v>
      </c>
      <c r="P2656" s="92">
        <f t="shared" si="207"/>
        <v>5.3874673372431241</v>
      </c>
      <c r="Q2656" s="92">
        <f t="shared" ca="1" si="208"/>
        <v>1.0089184931394424</v>
      </c>
      <c r="R2656" s="92">
        <f t="shared" ca="1" si="209"/>
        <v>5.619676006786694</v>
      </c>
    </row>
    <row r="2657" spans="1:18" x14ac:dyDescent="0.3">
      <c r="A2657" s="107">
        <v>40993.895833333336</v>
      </c>
      <c r="B2657" s="92">
        <v>7.31</v>
      </c>
      <c r="C2657" s="92">
        <v>7.17</v>
      </c>
      <c r="D2657" s="92">
        <v>6.86</v>
      </c>
      <c r="E2657" s="92">
        <v>6.61</v>
      </c>
      <c r="F2657" s="92">
        <v>6.38</v>
      </c>
      <c r="G2657" s="92">
        <v>6.14</v>
      </c>
      <c r="H2657" s="92">
        <v>5.87</v>
      </c>
      <c r="I2657" s="92">
        <v>5.65</v>
      </c>
      <c r="J2657" s="92">
        <v>5.32</v>
      </c>
      <c r="K2657" s="92">
        <v>4.92</v>
      </c>
      <c r="L2657" s="92">
        <v>5.85</v>
      </c>
      <c r="N2657" s="92">
        <f t="shared" ca="1" si="205"/>
        <v>6.0808117461622819</v>
      </c>
      <c r="O2657" s="92">
        <f t="shared" si="206"/>
        <v>0.4155680496912999</v>
      </c>
      <c r="P2657" s="92">
        <f t="shared" si="207"/>
        <v>6.1005668774943445</v>
      </c>
      <c r="Q2657" s="92">
        <f t="shared" ca="1" si="208"/>
        <v>0.99676175481250084</v>
      </c>
      <c r="R2657" s="92">
        <f t="shared" ca="1" si="209"/>
        <v>5.83105626565313</v>
      </c>
    </row>
    <row r="2658" spans="1:18" x14ac:dyDescent="0.3">
      <c r="A2658" s="107">
        <v>40993.902777777781</v>
      </c>
      <c r="B2658" s="92">
        <v>7.44</v>
      </c>
      <c r="C2658" s="92">
        <v>7.27</v>
      </c>
      <c r="D2658" s="92">
        <v>6.95</v>
      </c>
      <c r="E2658" s="92">
        <v>6.63</v>
      </c>
      <c r="F2658" s="92">
        <v>6.35</v>
      </c>
      <c r="G2658" s="92">
        <v>6.11</v>
      </c>
      <c r="H2658" s="92">
        <v>5.86</v>
      </c>
      <c r="I2658" s="92">
        <v>5.59</v>
      </c>
      <c r="J2658" s="92">
        <v>5.32</v>
      </c>
      <c r="K2658" s="92">
        <v>5.01</v>
      </c>
      <c r="L2658" s="92">
        <v>6.24</v>
      </c>
      <c r="N2658" s="92">
        <f t="shared" ca="1" si="205"/>
        <v>6.084349877697278</v>
      </c>
      <c r="O2658" s="92">
        <f t="shared" si="206"/>
        <v>0.38606215415075001</v>
      </c>
      <c r="P2658" s="92">
        <f t="shared" si="207"/>
        <v>6.0735373422575192</v>
      </c>
      <c r="Q2658" s="92">
        <f t="shared" ca="1" si="208"/>
        <v>1.0017802698543614</v>
      </c>
      <c r="R2658" s="92">
        <f t="shared" ca="1" si="209"/>
        <v>6.2511088838912157</v>
      </c>
    </row>
    <row r="2659" spans="1:18" x14ac:dyDescent="0.3">
      <c r="A2659" s="107">
        <v>40993.909722222219</v>
      </c>
      <c r="B2659" s="92">
        <v>8.1300000000000008</v>
      </c>
      <c r="C2659" s="92">
        <v>7.92</v>
      </c>
      <c r="D2659" s="92">
        <v>7.58</v>
      </c>
      <c r="E2659" s="92">
        <v>7.23</v>
      </c>
      <c r="F2659" s="92">
        <v>6.99</v>
      </c>
      <c r="G2659" s="92">
        <v>6.71</v>
      </c>
      <c r="H2659" s="92">
        <v>6.46</v>
      </c>
      <c r="I2659" s="92">
        <v>6.18</v>
      </c>
      <c r="J2659" s="92">
        <v>5.93</v>
      </c>
      <c r="K2659" s="92">
        <v>5.53</v>
      </c>
      <c r="L2659" s="92">
        <v>6.61</v>
      </c>
      <c r="N2659" s="92">
        <f t="shared" ca="1" si="205"/>
        <v>6.6910706383835867</v>
      </c>
      <c r="O2659" s="92">
        <f t="shared" si="206"/>
        <v>0.35087677129737371</v>
      </c>
      <c r="P2659" s="92">
        <f t="shared" si="207"/>
        <v>6.6735963135692122</v>
      </c>
      <c r="Q2659" s="92">
        <f t="shared" ca="1" si="208"/>
        <v>1.0026184270059675</v>
      </c>
      <c r="R2659" s="92">
        <f t="shared" ca="1" si="209"/>
        <v>6.6273078025094456</v>
      </c>
    </row>
    <row r="2660" spans="1:18" x14ac:dyDescent="0.3">
      <c r="A2660" s="107">
        <v>40993.916666666664</v>
      </c>
      <c r="B2660" s="92">
        <v>7.84</v>
      </c>
      <c r="C2660" s="92">
        <v>7.62</v>
      </c>
      <c r="D2660" s="92">
        <v>7.16</v>
      </c>
      <c r="E2660" s="92">
        <v>6.85</v>
      </c>
      <c r="F2660" s="92">
        <v>6.59</v>
      </c>
      <c r="G2660" s="92">
        <v>6.32</v>
      </c>
      <c r="H2660" s="92">
        <v>6.06</v>
      </c>
      <c r="I2660" s="92">
        <v>5.84</v>
      </c>
      <c r="J2660" s="92">
        <v>5.63</v>
      </c>
      <c r="K2660" s="92">
        <v>5.32</v>
      </c>
      <c r="L2660" s="92">
        <v>6.13</v>
      </c>
      <c r="N2660" s="92">
        <f t="shared" ca="1" si="205"/>
        <v>6.3284723888475138</v>
      </c>
      <c r="O2660" s="92">
        <f t="shared" si="206"/>
        <v>0.388208266246865</v>
      </c>
      <c r="P2660" s="92">
        <f t="shared" si="207"/>
        <v>6.2820750933887854</v>
      </c>
      <c r="Q2660" s="92">
        <f t="shared" ca="1" si="208"/>
        <v>1.0073856639357204</v>
      </c>
      <c r="R2660" s="92">
        <f t="shared" ca="1" si="209"/>
        <v>6.175274119925966</v>
      </c>
    </row>
    <row r="2661" spans="1:18" x14ac:dyDescent="0.3">
      <c r="A2661" s="107">
        <v>40993.923611111109</v>
      </c>
      <c r="B2661" s="92">
        <v>6.91</v>
      </c>
      <c r="C2661" s="92">
        <v>6.77</v>
      </c>
      <c r="D2661" s="92">
        <v>6.5</v>
      </c>
      <c r="E2661" s="92">
        <v>6.22</v>
      </c>
      <c r="F2661" s="92">
        <v>6</v>
      </c>
      <c r="G2661" s="92">
        <v>5.7</v>
      </c>
      <c r="H2661" s="92">
        <v>5.29</v>
      </c>
      <c r="I2661" s="92">
        <v>4.92</v>
      </c>
      <c r="J2661" s="92">
        <v>4.63</v>
      </c>
      <c r="K2661" s="92">
        <v>4.4000000000000004</v>
      </c>
      <c r="L2661" s="92">
        <v>5.44</v>
      </c>
      <c r="N2661" s="92">
        <f t="shared" ca="1" si="205"/>
        <v>5.571440778360226</v>
      </c>
      <c r="O2661" s="92">
        <f t="shared" si="206"/>
        <v>0.68982031432071356</v>
      </c>
      <c r="P2661" s="92">
        <f t="shared" si="207"/>
        <v>5.63936275266878</v>
      </c>
      <c r="Q2661" s="92">
        <f t="shared" ca="1" si="208"/>
        <v>0.98795573590714469</v>
      </c>
      <c r="R2661" s="92">
        <f t="shared" ca="1" si="209"/>
        <v>5.3744792033348672</v>
      </c>
    </row>
    <row r="2662" spans="1:18" x14ac:dyDescent="0.3">
      <c r="A2662" s="107">
        <v>40993.930555555555</v>
      </c>
      <c r="B2662" s="92">
        <v>6.51</v>
      </c>
      <c r="C2662" s="92">
        <v>6.37</v>
      </c>
      <c r="D2662" s="92">
        <v>6.09</v>
      </c>
      <c r="E2662" s="92">
        <v>5.83</v>
      </c>
      <c r="F2662" s="92">
        <v>5.64</v>
      </c>
      <c r="G2662" s="92">
        <v>5.42</v>
      </c>
      <c r="H2662" s="92">
        <v>5.15</v>
      </c>
      <c r="I2662" s="92">
        <v>4.84</v>
      </c>
      <c r="J2662" s="92">
        <v>4.62</v>
      </c>
      <c r="K2662" s="92">
        <v>4.5199999999999996</v>
      </c>
      <c r="L2662" s="92">
        <v>5.26</v>
      </c>
      <c r="N2662" s="92">
        <f t="shared" ca="1" si="205"/>
        <v>5.3495210868016061</v>
      </c>
      <c r="O2662" s="92">
        <f t="shared" si="206"/>
        <v>0.47220597068098452</v>
      </c>
      <c r="P2662" s="92">
        <f t="shared" si="207"/>
        <v>5.380464162440429</v>
      </c>
      <c r="Q2662" s="92">
        <f t="shared" ca="1" si="208"/>
        <v>0.99424899512298059</v>
      </c>
      <c r="R2662" s="92">
        <f t="shared" ca="1" si="209"/>
        <v>5.2297497143468776</v>
      </c>
    </row>
    <row r="2663" spans="1:18" x14ac:dyDescent="0.3">
      <c r="A2663" s="107">
        <v>40993.9375</v>
      </c>
      <c r="B2663" s="92">
        <v>7.01</v>
      </c>
      <c r="C2663" s="92">
        <v>6.87</v>
      </c>
      <c r="D2663" s="92">
        <v>6.66</v>
      </c>
      <c r="E2663" s="92">
        <v>6.37</v>
      </c>
      <c r="F2663" s="92">
        <v>6.12</v>
      </c>
      <c r="G2663" s="92">
        <v>5.95</v>
      </c>
      <c r="H2663" s="92">
        <v>5.82</v>
      </c>
      <c r="I2663" s="92">
        <v>5.67</v>
      </c>
      <c r="J2663" s="92">
        <v>5.47</v>
      </c>
      <c r="K2663" s="92">
        <v>5.0999999999999996</v>
      </c>
      <c r="L2663" s="92">
        <v>5.5</v>
      </c>
      <c r="N2663" s="92">
        <f t="shared" ca="1" si="205"/>
        <v>5.9791068745822047</v>
      </c>
      <c r="O2663" s="92">
        <f t="shared" si="206"/>
        <v>0.20414218683943913</v>
      </c>
      <c r="P2663" s="92">
        <f t="shared" si="207"/>
        <v>5.9311976725892084</v>
      </c>
      <c r="Q2663" s="92">
        <f t="shared" ca="1" si="208"/>
        <v>1.0080774920408413</v>
      </c>
      <c r="R2663" s="92">
        <f t="shared" ca="1" si="209"/>
        <v>5.5444262062246272</v>
      </c>
    </row>
    <row r="2664" spans="1:18" x14ac:dyDescent="0.3">
      <c r="A2664" s="107">
        <v>40993.944444444445</v>
      </c>
      <c r="B2664" s="92">
        <v>6.89</v>
      </c>
      <c r="C2664" s="92">
        <v>6.74</v>
      </c>
      <c r="D2664" s="92">
        <v>6.41</v>
      </c>
      <c r="E2664" s="92">
        <v>6.22</v>
      </c>
      <c r="F2664" s="92">
        <v>5.97</v>
      </c>
      <c r="G2664" s="92">
        <v>5.66</v>
      </c>
      <c r="H2664" s="92">
        <v>5.33</v>
      </c>
      <c r="I2664" s="92">
        <v>5.03</v>
      </c>
      <c r="J2664" s="92">
        <v>4.76</v>
      </c>
      <c r="K2664" s="92">
        <v>4.53</v>
      </c>
      <c r="L2664" s="92">
        <v>5.52</v>
      </c>
      <c r="N2664" s="92">
        <f t="shared" ca="1" si="205"/>
        <v>5.5947710044567343</v>
      </c>
      <c r="O2664" s="92">
        <f t="shared" si="206"/>
        <v>0.55513043244114035</v>
      </c>
      <c r="P2664" s="92">
        <f t="shared" si="207"/>
        <v>5.6114942929085281</v>
      </c>
      <c r="Q2664" s="92">
        <f t="shared" ca="1" si="208"/>
        <v>0.99701981547536678</v>
      </c>
      <c r="R2664" s="92">
        <f t="shared" ca="1" si="209"/>
        <v>5.5035493814240244</v>
      </c>
    </row>
    <row r="2665" spans="1:18" x14ac:dyDescent="0.3">
      <c r="A2665" s="107">
        <v>40993.972222222219</v>
      </c>
      <c r="B2665" s="92">
        <v>8.9</v>
      </c>
      <c r="C2665" s="92">
        <v>8.73</v>
      </c>
      <c r="D2665" s="92">
        <v>8.3800000000000008</v>
      </c>
      <c r="E2665" s="92">
        <v>8.0299999999999994</v>
      </c>
      <c r="F2665" s="92">
        <v>7.77</v>
      </c>
      <c r="G2665" s="92">
        <v>7.51</v>
      </c>
      <c r="H2665" s="92">
        <v>7.28</v>
      </c>
      <c r="I2665" s="92">
        <v>7.19</v>
      </c>
      <c r="J2665" s="92">
        <v>7.07</v>
      </c>
      <c r="K2665" s="92">
        <v>6.76</v>
      </c>
      <c r="L2665" s="92">
        <v>7.75</v>
      </c>
      <c r="N2665" s="92">
        <f t="shared" ca="1" si="205"/>
        <v>7.5856138513292803</v>
      </c>
      <c r="O2665" s="92">
        <f t="shared" si="206"/>
        <v>0.28743714267352966</v>
      </c>
      <c r="P2665" s="92">
        <f t="shared" si="207"/>
        <v>7.4766063065441299</v>
      </c>
      <c r="Q2665" s="92">
        <f t="shared" ca="1" si="208"/>
        <v>1.0145798160710613</v>
      </c>
      <c r="R2665" s="92">
        <f t="shared" ca="1" si="209"/>
        <v>7.8629935745507247</v>
      </c>
    </row>
    <row r="2666" spans="1:18" x14ac:dyDescent="0.3">
      <c r="A2666" s="107">
        <v>40993.979166666664</v>
      </c>
      <c r="B2666" s="92">
        <v>9.15</v>
      </c>
      <c r="C2666" s="92">
        <v>9.0299999999999994</v>
      </c>
      <c r="D2666" s="92">
        <v>8.65</v>
      </c>
      <c r="E2666" s="92">
        <v>8.26</v>
      </c>
      <c r="F2666" s="92">
        <v>7.83</v>
      </c>
      <c r="G2666" s="92">
        <v>7.46</v>
      </c>
      <c r="H2666" s="92">
        <v>7.14</v>
      </c>
      <c r="I2666" s="92">
        <v>6.98</v>
      </c>
      <c r="J2666" s="92">
        <v>6.81</v>
      </c>
      <c r="K2666" s="92">
        <v>6.64</v>
      </c>
      <c r="L2666" s="92">
        <v>7.75</v>
      </c>
      <c r="N2666" s="92">
        <f t="shared" ca="1" si="205"/>
        <v>7.5698542016132473</v>
      </c>
      <c r="O2666" s="92">
        <f t="shared" si="206"/>
        <v>0.40514911330158682</v>
      </c>
      <c r="P2666" s="92">
        <f t="shared" si="207"/>
        <v>7.4132868227736655</v>
      </c>
      <c r="Q2666" s="92">
        <f t="shared" ca="1" si="208"/>
        <v>1.0211198328868925</v>
      </c>
      <c r="R2666" s="92">
        <f t="shared" ca="1" si="209"/>
        <v>7.9136787048734165</v>
      </c>
    </row>
    <row r="2667" spans="1:18" x14ac:dyDescent="0.3">
      <c r="A2667" s="107">
        <v>40993.986111111109</v>
      </c>
      <c r="B2667" s="92">
        <v>8.18</v>
      </c>
      <c r="C2667" s="92">
        <v>7.99</v>
      </c>
      <c r="D2667" s="92">
        <v>7.63</v>
      </c>
      <c r="E2667" s="92">
        <v>7.31</v>
      </c>
      <c r="F2667" s="92">
        <v>7.07</v>
      </c>
      <c r="G2667" s="92">
        <v>6.88</v>
      </c>
      <c r="H2667" s="92">
        <v>6.65</v>
      </c>
      <c r="I2667" s="92">
        <v>6.45</v>
      </c>
      <c r="J2667" s="92">
        <v>6.25</v>
      </c>
      <c r="K2667" s="92">
        <v>6.08</v>
      </c>
      <c r="L2667" s="92">
        <v>6.82</v>
      </c>
      <c r="N2667" s="92">
        <f t="shared" ca="1" si="205"/>
        <v>6.8759343186343296</v>
      </c>
      <c r="O2667" s="92">
        <f t="shared" si="206"/>
        <v>0.314210063279318</v>
      </c>
      <c r="P2667" s="92">
        <f t="shared" si="207"/>
        <v>6.8465650949318286</v>
      </c>
      <c r="Q2667" s="92">
        <f t="shared" ca="1" si="208"/>
        <v>1.0042896289300223</v>
      </c>
      <c r="R2667" s="92">
        <f t="shared" ca="1" si="209"/>
        <v>6.849255269302752</v>
      </c>
    </row>
    <row r="2668" spans="1:18" x14ac:dyDescent="0.3">
      <c r="A2668" s="107">
        <v>40993.993055555555</v>
      </c>
      <c r="B2668" s="92">
        <v>8.67</v>
      </c>
      <c r="C2668" s="92">
        <v>8.58</v>
      </c>
      <c r="D2668" s="92">
        <v>8.24</v>
      </c>
      <c r="E2668" s="92">
        <v>8.0399999999999991</v>
      </c>
      <c r="F2668" s="92">
        <v>7.77</v>
      </c>
      <c r="G2668" s="92">
        <v>7.46</v>
      </c>
      <c r="H2668" s="92">
        <v>7.18</v>
      </c>
      <c r="I2668" s="92">
        <v>6.95</v>
      </c>
      <c r="J2668" s="92">
        <v>6.74</v>
      </c>
      <c r="K2668" s="92">
        <v>6.66</v>
      </c>
      <c r="L2668" s="92">
        <v>7.41</v>
      </c>
      <c r="N2668" s="92">
        <f t="shared" ca="1" si="205"/>
        <v>7.4653366738807527</v>
      </c>
      <c r="O2668" s="92">
        <f t="shared" si="206"/>
        <v>0.35352337031180386</v>
      </c>
      <c r="P2668" s="92">
        <f t="shared" si="207"/>
        <v>7.4192229052014795</v>
      </c>
      <c r="Q2668" s="92">
        <f t="shared" ca="1" si="208"/>
        <v>1.0062154445645437</v>
      </c>
      <c r="R2668" s="92">
        <f t="shared" ca="1" si="209"/>
        <v>7.4560564442232691</v>
      </c>
    </row>
    <row r="2669" spans="1:18" x14ac:dyDescent="0.3">
      <c r="A2669" s="107">
        <v>40994</v>
      </c>
      <c r="B2669" s="92">
        <v>8.7799999999999994</v>
      </c>
      <c r="C2669" s="92">
        <v>8.65</v>
      </c>
      <c r="D2669" s="92">
        <v>8.31</v>
      </c>
      <c r="E2669" s="92">
        <v>7.99</v>
      </c>
      <c r="F2669" s="92">
        <v>7.61</v>
      </c>
      <c r="G2669" s="92">
        <v>7.29</v>
      </c>
      <c r="H2669" s="92">
        <v>6.96</v>
      </c>
      <c r="I2669" s="92">
        <v>6.67</v>
      </c>
      <c r="J2669" s="92">
        <v>6.57</v>
      </c>
      <c r="K2669" s="92">
        <v>6.36</v>
      </c>
      <c r="L2669" s="92">
        <v>7.03</v>
      </c>
      <c r="N2669" s="92">
        <f t="shared" ca="1" si="205"/>
        <v>7.3192588638359188</v>
      </c>
      <c r="O2669" s="92">
        <f t="shared" si="206"/>
        <v>0.42808000334013108</v>
      </c>
      <c r="P2669" s="92">
        <f t="shared" si="207"/>
        <v>7.24177624342152</v>
      </c>
      <c r="Q2669" s="92">
        <f t="shared" ca="1" si="208"/>
        <v>1.0106993944316887</v>
      </c>
      <c r="R2669" s="92">
        <f t="shared" ca="1" si="209"/>
        <v>7.1052167428547719</v>
      </c>
    </row>
    <row r="2670" spans="1:18" x14ac:dyDescent="0.3">
      <c r="A2670" s="107">
        <v>40994.006944444445</v>
      </c>
      <c r="B2670" s="92">
        <v>7.96</v>
      </c>
      <c r="C2670" s="92">
        <v>7.77</v>
      </c>
      <c r="D2670" s="92">
        <v>7.43</v>
      </c>
      <c r="E2670" s="92">
        <v>7.09</v>
      </c>
      <c r="F2670" s="92">
        <v>6.77</v>
      </c>
      <c r="G2670" s="92">
        <v>6.49</v>
      </c>
      <c r="H2670" s="92">
        <v>6.2</v>
      </c>
      <c r="I2670" s="92">
        <v>6.07</v>
      </c>
      <c r="J2670" s="92">
        <v>5.98</v>
      </c>
      <c r="K2670" s="92">
        <v>5.97</v>
      </c>
      <c r="L2670" s="92">
        <v>6.56</v>
      </c>
      <c r="N2670" s="92">
        <f t="shared" ca="1" si="205"/>
        <v>6.5697414017733244</v>
      </c>
      <c r="O2670" s="92">
        <f t="shared" si="206"/>
        <v>0.42243530529860202</v>
      </c>
      <c r="P2670" s="92">
        <f t="shared" si="207"/>
        <v>6.4476325372677126</v>
      </c>
      <c r="Q2670" s="92">
        <f t="shared" ca="1" si="208"/>
        <v>1.0189385582692274</v>
      </c>
      <c r="R2670" s="92">
        <f t="shared" ca="1" si="209"/>
        <v>6.6842369422461312</v>
      </c>
    </row>
    <row r="2671" spans="1:18" x14ac:dyDescent="0.3">
      <c r="A2671" s="107">
        <v>40994.013888888891</v>
      </c>
      <c r="B2671" s="92">
        <v>8.1300000000000008</v>
      </c>
      <c r="C2671" s="92">
        <v>7.95</v>
      </c>
      <c r="D2671" s="92">
        <v>7.51</v>
      </c>
      <c r="E2671" s="92">
        <v>7.04</v>
      </c>
      <c r="F2671" s="92">
        <v>6.7</v>
      </c>
      <c r="G2671" s="92">
        <v>6.45</v>
      </c>
      <c r="H2671" s="92">
        <v>6.26</v>
      </c>
      <c r="I2671" s="92">
        <v>6.11</v>
      </c>
      <c r="J2671" s="92">
        <v>6.01</v>
      </c>
      <c r="K2671" s="92">
        <v>5.69</v>
      </c>
      <c r="L2671" s="92">
        <v>6.52</v>
      </c>
      <c r="N2671" s="92">
        <f t="shared" ca="1" si="205"/>
        <v>6.5678107602660099</v>
      </c>
      <c r="O2671" s="92">
        <f t="shared" si="206"/>
        <v>0.27630491860222006</v>
      </c>
      <c r="P2671" s="92">
        <f t="shared" si="207"/>
        <v>6.4224280543182148</v>
      </c>
      <c r="Q2671" s="92">
        <f t="shared" ca="1" si="208"/>
        <v>1.0226367200563726</v>
      </c>
      <c r="R2671" s="92">
        <f t="shared" ca="1" si="209"/>
        <v>6.667591414767549</v>
      </c>
    </row>
    <row r="2672" spans="1:18" x14ac:dyDescent="0.3">
      <c r="A2672" s="107">
        <v>40994.020833333336</v>
      </c>
      <c r="B2672" s="92">
        <v>9.57</v>
      </c>
      <c r="C2672" s="92">
        <v>9.4</v>
      </c>
      <c r="D2672" s="92">
        <v>9.1300000000000008</v>
      </c>
      <c r="E2672" s="92">
        <v>8.77</v>
      </c>
      <c r="F2672" s="92">
        <v>8.56</v>
      </c>
      <c r="G2672" s="92">
        <v>8.19</v>
      </c>
      <c r="H2672" s="92">
        <v>7.82</v>
      </c>
      <c r="I2672" s="92">
        <v>7.59</v>
      </c>
      <c r="J2672" s="92">
        <v>7.31</v>
      </c>
      <c r="K2672" s="92">
        <v>7.17</v>
      </c>
      <c r="L2672" s="92">
        <v>8.16</v>
      </c>
      <c r="N2672" s="92">
        <f t="shared" ca="1" si="205"/>
        <v>8.1673599009522952</v>
      </c>
      <c r="O2672" s="92">
        <f t="shared" si="206"/>
        <v>0.42720462002485582</v>
      </c>
      <c r="P2672" s="92">
        <f t="shared" si="207"/>
        <v>8.1359331142256686</v>
      </c>
      <c r="Q2672" s="92">
        <f t="shared" ca="1" si="208"/>
        <v>1.0038627144895866</v>
      </c>
      <c r="R2672" s="92">
        <f t="shared" ca="1" si="209"/>
        <v>8.1915197502350274</v>
      </c>
    </row>
    <row r="2673" spans="1:18" x14ac:dyDescent="0.3">
      <c r="A2673" s="107">
        <v>40994.027777777781</v>
      </c>
      <c r="B2673" s="92">
        <v>9.9</v>
      </c>
      <c r="C2673" s="92">
        <v>9.74</v>
      </c>
      <c r="D2673" s="92">
        <v>9.52</v>
      </c>
      <c r="E2673" s="92">
        <v>9.3000000000000007</v>
      </c>
      <c r="F2673" s="92">
        <v>9.1</v>
      </c>
      <c r="G2673" s="92">
        <v>8.9499999999999993</v>
      </c>
      <c r="H2673" s="92">
        <v>8.6999999999999993</v>
      </c>
      <c r="I2673" s="92">
        <v>8.39</v>
      </c>
      <c r="J2673" s="92">
        <v>8.07</v>
      </c>
      <c r="K2673" s="92">
        <v>7.66</v>
      </c>
      <c r="L2673" s="92">
        <v>8.5500000000000007</v>
      </c>
      <c r="N2673" s="92">
        <f t="shared" ca="1" si="205"/>
        <v>8.8194037318991541</v>
      </c>
      <c r="O2673" s="92">
        <f t="shared" si="206"/>
        <v>0.26180175733401384</v>
      </c>
      <c r="P2673" s="92">
        <f t="shared" si="207"/>
        <v>8.9137453706026886</v>
      </c>
      <c r="Q2673" s="92">
        <f t="shared" ca="1" si="208"/>
        <v>0.98941616180616165</v>
      </c>
      <c r="R2673" s="92">
        <f t="shared" ca="1" si="209"/>
        <v>8.4595081834426828</v>
      </c>
    </row>
    <row r="2674" spans="1:18" x14ac:dyDescent="0.3">
      <c r="A2674" s="107">
        <v>40994.034722222219</v>
      </c>
      <c r="B2674" s="92">
        <v>8.8699999999999992</v>
      </c>
      <c r="C2674" s="92">
        <v>8.7799999999999994</v>
      </c>
      <c r="D2674" s="92">
        <v>8.5399999999999991</v>
      </c>
      <c r="E2674" s="92">
        <v>8.35</v>
      </c>
      <c r="F2674" s="92">
        <v>8.15</v>
      </c>
      <c r="G2674" s="92">
        <v>7.88</v>
      </c>
      <c r="H2674" s="92">
        <v>7.64</v>
      </c>
      <c r="I2674" s="92">
        <v>7.46</v>
      </c>
      <c r="J2674" s="92">
        <v>7.27</v>
      </c>
      <c r="K2674" s="92">
        <v>6.9</v>
      </c>
      <c r="L2674" s="92">
        <v>7.84</v>
      </c>
      <c r="N2674" s="92">
        <f t="shared" ca="1" si="205"/>
        <v>7.8658935556744138</v>
      </c>
      <c r="O2674" s="92">
        <f t="shared" si="206"/>
        <v>0.28582641259126135</v>
      </c>
      <c r="P2674" s="92">
        <f t="shared" si="207"/>
        <v>7.8451569930990148</v>
      </c>
      <c r="Q2674" s="92">
        <f t="shared" ca="1" si="208"/>
        <v>1.0026432310524365</v>
      </c>
      <c r="R2674" s="92">
        <f t="shared" ca="1" si="209"/>
        <v>7.860722931451102</v>
      </c>
    </row>
    <row r="2675" spans="1:18" x14ac:dyDescent="0.3">
      <c r="A2675" s="107">
        <v>40994.041666666664</v>
      </c>
      <c r="B2675" s="92">
        <v>8.36</v>
      </c>
      <c r="C2675" s="92">
        <v>8.27</v>
      </c>
      <c r="D2675" s="92">
        <v>8.08</v>
      </c>
      <c r="E2675" s="92">
        <v>7.81</v>
      </c>
      <c r="F2675" s="92">
        <v>7.36</v>
      </c>
      <c r="G2675" s="92">
        <v>6.85</v>
      </c>
      <c r="H2675" s="92">
        <v>6.5</v>
      </c>
      <c r="I2675" s="92">
        <v>6.25</v>
      </c>
      <c r="J2675" s="92">
        <v>6.05</v>
      </c>
      <c r="K2675" s="92">
        <v>5.8</v>
      </c>
      <c r="L2675" s="92">
        <v>7.28</v>
      </c>
      <c r="N2675" s="92">
        <f t="shared" ca="1" si="205"/>
        <v>6.9443509521900939</v>
      </c>
      <c r="O2675" s="92">
        <f t="shared" si="206"/>
        <v>0.48465703771764179</v>
      </c>
      <c r="P2675" s="92">
        <f t="shared" si="207"/>
        <v>6.7987205438019931</v>
      </c>
      <c r="Q2675" s="92">
        <f t="shared" ca="1" si="208"/>
        <v>1.0214202668648977</v>
      </c>
      <c r="R2675" s="92">
        <f t="shared" ca="1" si="209"/>
        <v>7.4359395427764561</v>
      </c>
    </row>
    <row r="2676" spans="1:18" x14ac:dyDescent="0.3">
      <c r="A2676" s="107">
        <v>40994.048611111109</v>
      </c>
      <c r="B2676" s="92">
        <v>7.56</v>
      </c>
      <c r="C2676" s="92">
        <v>7.47</v>
      </c>
      <c r="D2676" s="92">
        <v>7.24</v>
      </c>
      <c r="E2676" s="92">
        <v>6.91</v>
      </c>
      <c r="F2676" s="92">
        <v>6.57</v>
      </c>
      <c r="G2676" s="92">
        <v>6.2</v>
      </c>
      <c r="H2676" s="92">
        <v>5.9</v>
      </c>
      <c r="I2676" s="92">
        <v>5.67</v>
      </c>
      <c r="J2676" s="92">
        <v>5.39</v>
      </c>
      <c r="K2676" s="92">
        <v>5.0599999999999996</v>
      </c>
      <c r="L2676" s="92">
        <v>6.22</v>
      </c>
      <c r="N2676" s="92">
        <f t="shared" ca="1" si="205"/>
        <v>6.2280017196620765</v>
      </c>
      <c r="O2676" s="92">
        <f t="shared" si="206"/>
        <v>0.4583245375731903</v>
      </c>
      <c r="P2676" s="92">
        <f t="shared" si="207"/>
        <v>6.1560992783039152</v>
      </c>
      <c r="Q2676" s="92">
        <f t="shared" ca="1" si="208"/>
        <v>1.0116798703379539</v>
      </c>
      <c r="R2676" s="92">
        <f t="shared" ca="1" si="209"/>
        <v>6.2926487935020727</v>
      </c>
    </row>
    <row r="2677" spans="1:18" x14ac:dyDescent="0.3">
      <c r="A2677" s="107">
        <v>40994.055555555555</v>
      </c>
      <c r="B2677" s="92">
        <v>8.14</v>
      </c>
      <c r="C2677" s="92">
        <v>8.1</v>
      </c>
      <c r="D2677" s="92">
        <v>7.94</v>
      </c>
      <c r="E2677" s="92">
        <v>7.58</v>
      </c>
      <c r="F2677" s="92">
        <v>7.23</v>
      </c>
      <c r="G2677" s="92">
        <v>6.88</v>
      </c>
      <c r="H2677" s="92">
        <v>6.64</v>
      </c>
      <c r="I2677" s="92">
        <v>6.43</v>
      </c>
      <c r="J2677" s="92">
        <v>6.26</v>
      </c>
      <c r="K2677" s="92">
        <v>5.99</v>
      </c>
      <c r="L2677" s="92">
        <v>6.87</v>
      </c>
      <c r="N2677" s="92">
        <f t="shared" ca="1" si="205"/>
        <v>6.9602065924080385</v>
      </c>
      <c r="O2677" s="92">
        <f t="shared" si="206"/>
        <v>0.32811673853107687</v>
      </c>
      <c r="P2677" s="92">
        <f t="shared" si="207"/>
        <v>6.8450890546116874</v>
      </c>
      <c r="Q2677" s="92">
        <f t="shared" ca="1" si="208"/>
        <v>1.0168175369053518</v>
      </c>
      <c r="R2677" s="92">
        <f t="shared" ca="1" si="209"/>
        <v>6.9855364785397667</v>
      </c>
    </row>
    <row r="2678" spans="1:18" x14ac:dyDescent="0.3">
      <c r="A2678" s="107">
        <v>40994.0625</v>
      </c>
      <c r="B2678" s="92">
        <v>7.51</v>
      </c>
      <c r="C2678" s="92">
        <v>7.41</v>
      </c>
      <c r="D2678" s="92">
        <v>7.22</v>
      </c>
      <c r="E2678" s="92">
        <v>6.88</v>
      </c>
      <c r="F2678" s="92">
        <v>6.62</v>
      </c>
      <c r="G2678" s="92">
        <v>6.53</v>
      </c>
      <c r="H2678" s="92">
        <v>6.4</v>
      </c>
      <c r="I2678" s="92">
        <v>6.27</v>
      </c>
      <c r="J2678" s="92">
        <v>6.15</v>
      </c>
      <c r="K2678" s="92">
        <v>5.83</v>
      </c>
      <c r="L2678" s="92">
        <v>6.9</v>
      </c>
      <c r="N2678" s="92">
        <f t="shared" ca="1" si="205"/>
        <v>6.5591110476007053</v>
      </c>
      <c r="O2678" s="92">
        <f t="shared" si="206"/>
        <v>0.18582651142707973</v>
      </c>
      <c r="P2678" s="92">
        <f t="shared" si="207"/>
        <v>6.5112135651952627</v>
      </c>
      <c r="Q2678" s="92">
        <f t="shared" ca="1" si="208"/>
        <v>1.0073561528777786</v>
      </c>
      <c r="R2678" s="92">
        <f t="shared" ca="1" si="209"/>
        <v>6.9507574548566726</v>
      </c>
    </row>
    <row r="2679" spans="1:18" x14ac:dyDescent="0.3">
      <c r="A2679" s="107">
        <v>40994.069444444445</v>
      </c>
      <c r="B2679" s="92">
        <v>8.59</v>
      </c>
      <c r="C2679" s="92">
        <v>8.44</v>
      </c>
      <c r="D2679" s="92">
        <v>8.17</v>
      </c>
      <c r="E2679" s="92">
        <v>7.93</v>
      </c>
      <c r="F2679" s="92">
        <v>7.76</v>
      </c>
      <c r="G2679" s="92">
        <v>7.61</v>
      </c>
      <c r="H2679" s="92">
        <v>7.44</v>
      </c>
      <c r="I2679" s="92">
        <v>7.16</v>
      </c>
      <c r="J2679" s="92">
        <v>6.91</v>
      </c>
      <c r="K2679" s="92">
        <v>6.55</v>
      </c>
      <c r="L2679" s="92">
        <v>7.5</v>
      </c>
      <c r="N2679" s="92">
        <f t="shared" ca="1" si="205"/>
        <v>7.5374367945394658</v>
      </c>
      <c r="O2679" s="92">
        <f t="shared" si="206"/>
        <v>0.20877529474422796</v>
      </c>
      <c r="P2679" s="92">
        <f t="shared" si="207"/>
        <v>7.5854070823947071</v>
      </c>
      <c r="Q2679" s="92">
        <f t="shared" ca="1" si="208"/>
        <v>0.99367597713159295</v>
      </c>
      <c r="R2679" s="92">
        <f t="shared" ca="1" si="209"/>
        <v>7.452569828486947</v>
      </c>
    </row>
    <row r="2680" spans="1:18" x14ac:dyDescent="0.3">
      <c r="A2680" s="107">
        <v>40994.076388888891</v>
      </c>
      <c r="B2680" s="92">
        <v>8.42</v>
      </c>
      <c r="C2680" s="92">
        <v>8.2899999999999991</v>
      </c>
      <c r="D2680" s="92">
        <v>7.89</v>
      </c>
      <c r="E2680" s="92">
        <v>7.29</v>
      </c>
      <c r="F2680" s="92">
        <v>6.9</v>
      </c>
      <c r="G2680" s="92">
        <v>6.62</v>
      </c>
      <c r="H2680" s="92">
        <v>6.29</v>
      </c>
      <c r="I2680" s="92">
        <v>6</v>
      </c>
      <c r="J2680" s="92">
        <v>5.76</v>
      </c>
      <c r="K2680" s="92">
        <v>5.6</v>
      </c>
      <c r="L2680" s="92">
        <v>6.97</v>
      </c>
      <c r="N2680" s="92">
        <f t="shared" ref="N2680:N2743" ca="1" si="210">POWER(SUM(POWER(C2680,Exponent)*$C$1,POWER(D2680,Exponent)*$D$1,POWER(E2680,Exponent)*$E$1,POWER(F2680,Exponent)*$F$1,POWER(G2680,Exponent)*$G$1,POWER(H2680,Exponent)*$H$1,POWER(I2680,Exponent)*$I$1,POWER(J2680,Exponent)*$J$1,POWER(K2680,Exponent)*$K$1),1/Exponent)</f>
        <v>6.6569075585622635</v>
      </c>
      <c r="O2680" s="92">
        <f t="shared" si="206"/>
        <v>0.47253123909136668</v>
      </c>
      <c r="P2680" s="92">
        <f t="shared" si="207"/>
        <v>6.5716776992720263</v>
      </c>
      <c r="Q2680" s="92">
        <f t="shared" ca="1" si="208"/>
        <v>1.012969269521492</v>
      </c>
      <c r="R2680" s="92">
        <f t="shared" ca="1" si="209"/>
        <v>7.0603958085647989</v>
      </c>
    </row>
    <row r="2681" spans="1:18" x14ac:dyDescent="0.3">
      <c r="A2681" s="107">
        <v>40994.083333333336</v>
      </c>
      <c r="B2681" s="92">
        <v>8.3699999999999992</v>
      </c>
      <c r="C2681" s="92">
        <v>8.1</v>
      </c>
      <c r="D2681" s="92">
        <v>7.73</v>
      </c>
      <c r="E2681" s="92">
        <v>7.37</v>
      </c>
      <c r="F2681" s="92">
        <v>6.99</v>
      </c>
      <c r="G2681" s="92">
        <v>6.66</v>
      </c>
      <c r="H2681" s="92">
        <v>6.32</v>
      </c>
      <c r="I2681" s="92">
        <v>5.94</v>
      </c>
      <c r="J2681" s="92">
        <v>5.62</v>
      </c>
      <c r="K2681" s="92">
        <v>5.26</v>
      </c>
      <c r="L2681" s="92">
        <v>6.3</v>
      </c>
      <c r="N2681" s="92">
        <f t="shared" ca="1" si="210"/>
        <v>6.6199808878907644</v>
      </c>
      <c r="O2681" s="92">
        <f t="shared" si="206"/>
        <v>0.48423011369359859</v>
      </c>
      <c r="P2681" s="92">
        <f t="shared" si="207"/>
        <v>6.6101866470877253</v>
      </c>
      <c r="Q2681" s="92">
        <f t="shared" ca="1" si="208"/>
        <v>1.0014816889939642</v>
      </c>
      <c r="R2681" s="92">
        <f t="shared" ca="1" si="209"/>
        <v>6.3093346406619739</v>
      </c>
    </row>
    <row r="2682" spans="1:18" x14ac:dyDescent="0.3">
      <c r="A2682" s="107">
        <v>40994.090277777781</v>
      </c>
      <c r="B2682" s="92">
        <v>7.93</v>
      </c>
      <c r="C2682" s="92">
        <v>7.8</v>
      </c>
      <c r="D2682" s="92">
        <v>7.36</v>
      </c>
      <c r="E2682" s="92">
        <v>6.75</v>
      </c>
      <c r="F2682" s="92">
        <v>6.35</v>
      </c>
      <c r="G2682" s="92">
        <v>6.02</v>
      </c>
      <c r="H2682" s="92">
        <v>5.62</v>
      </c>
      <c r="I2682" s="92">
        <v>5.17</v>
      </c>
      <c r="J2682" s="92">
        <v>4.8</v>
      </c>
      <c r="K2682" s="92">
        <v>4.28</v>
      </c>
      <c r="L2682" s="92">
        <v>5.56</v>
      </c>
      <c r="N2682" s="92">
        <f t="shared" ca="1" si="210"/>
        <v>5.9594249464955631</v>
      </c>
      <c r="O2682" s="92">
        <f t="shared" si="206"/>
        <v>0.63536935444579368</v>
      </c>
      <c r="P2682" s="92">
        <f t="shared" si="207"/>
        <v>5.9609888058031686</v>
      </c>
      <c r="Q2682" s="92">
        <f t="shared" ca="1" si="208"/>
        <v>0.99973765102425904</v>
      </c>
      <c r="R2682" s="92">
        <f t="shared" ca="1" si="209"/>
        <v>5.5585413396948802</v>
      </c>
    </row>
    <row r="2683" spans="1:18" x14ac:dyDescent="0.3">
      <c r="A2683" s="107">
        <v>40994.097222222219</v>
      </c>
      <c r="B2683" s="92">
        <v>7.31</v>
      </c>
      <c r="C2683" s="92">
        <v>7.1</v>
      </c>
      <c r="D2683" s="92">
        <v>6.69</v>
      </c>
      <c r="E2683" s="92">
        <v>6.38</v>
      </c>
      <c r="F2683" s="92">
        <v>6.07</v>
      </c>
      <c r="G2683" s="92">
        <v>5.75</v>
      </c>
      <c r="H2683" s="92">
        <v>5.45</v>
      </c>
      <c r="I2683" s="92">
        <v>5.17</v>
      </c>
      <c r="J2683" s="92">
        <v>4.88</v>
      </c>
      <c r="K2683" s="92">
        <v>4.62</v>
      </c>
      <c r="L2683" s="92">
        <v>5.7</v>
      </c>
      <c r="N2683" s="92">
        <f t="shared" ca="1" si="210"/>
        <v>5.7412919905863848</v>
      </c>
      <c r="O2683" s="92">
        <f t="shared" si="206"/>
        <v>0.49517115907630832</v>
      </c>
      <c r="P2683" s="92">
        <f t="shared" si="207"/>
        <v>5.7060249695129244</v>
      </c>
      <c r="Q2683" s="92">
        <f t="shared" ca="1" si="208"/>
        <v>1.0061806636427093</v>
      </c>
      <c r="R2683" s="92">
        <f t="shared" ca="1" si="209"/>
        <v>5.7352297827634429</v>
      </c>
    </row>
    <row r="2684" spans="1:18" x14ac:dyDescent="0.3">
      <c r="A2684" s="107">
        <v>40994.104166666664</v>
      </c>
      <c r="B2684" s="92">
        <v>6.33</v>
      </c>
      <c r="C2684" s="92">
        <v>6.16</v>
      </c>
      <c r="D2684" s="92">
        <v>5.85</v>
      </c>
      <c r="E2684" s="92">
        <v>5.58</v>
      </c>
      <c r="F2684" s="92">
        <v>5.25</v>
      </c>
      <c r="G2684" s="92">
        <v>4.88</v>
      </c>
      <c r="H2684" s="92">
        <v>4.6100000000000003</v>
      </c>
      <c r="I2684" s="92">
        <v>4.5199999999999996</v>
      </c>
      <c r="J2684" s="92">
        <v>4.54</v>
      </c>
      <c r="K2684" s="92">
        <v>4.3899999999999997</v>
      </c>
      <c r="L2684" s="92">
        <v>5.32</v>
      </c>
      <c r="N2684" s="92">
        <f t="shared" ca="1" si="210"/>
        <v>5.0217820142014418</v>
      </c>
      <c r="O2684" s="92">
        <f t="shared" si="206"/>
        <v>0.52597243724737663</v>
      </c>
      <c r="P2684" s="92">
        <f t="shared" si="207"/>
        <v>4.8403665197632755</v>
      </c>
      <c r="Q2684" s="92">
        <f t="shared" ca="1" si="208"/>
        <v>1.0374797019393975</v>
      </c>
      <c r="R2684" s="92">
        <f t="shared" ca="1" si="209"/>
        <v>5.519392014317595</v>
      </c>
    </row>
    <row r="2685" spans="1:18" x14ac:dyDescent="0.3">
      <c r="A2685" s="107">
        <v>40994.111111111109</v>
      </c>
      <c r="B2685" s="92">
        <v>6.14</v>
      </c>
      <c r="C2685" s="92">
        <v>6.07</v>
      </c>
      <c r="D2685" s="92">
        <v>5.87</v>
      </c>
      <c r="E2685" s="92">
        <v>5.58</v>
      </c>
      <c r="F2685" s="92">
        <v>5.24</v>
      </c>
      <c r="G2685" s="92">
        <v>4.99</v>
      </c>
      <c r="H2685" s="92">
        <v>4.79</v>
      </c>
      <c r="I2685" s="92">
        <v>4.62</v>
      </c>
      <c r="J2685" s="92">
        <v>4.45</v>
      </c>
      <c r="K2685" s="92">
        <v>4.08</v>
      </c>
      <c r="L2685" s="92">
        <v>5.59</v>
      </c>
      <c r="N2685" s="92">
        <f t="shared" ca="1" si="210"/>
        <v>5.0434942098515423</v>
      </c>
      <c r="O2685" s="92">
        <f t="shared" si="206"/>
        <v>0.37800705407364593</v>
      </c>
      <c r="P2685" s="92">
        <f t="shared" si="207"/>
        <v>4.9608406778915146</v>
      </c>
      <c r="Q2685" s="92">
        <f t="shared" ca="1" si="208"/>
        <v>1.0166611946092889</v>
      </c>
      <c r="R2685" s="92">
        <f t="shared" ca="1" si="209"/>
        <v>5.6831360778659255</v>
      </c>
    </row>
    <row r="2686" spans="1:18" x14ac:dyDescent="0.3">
      <c r="A2686" s="107">
        <v>40994.118055555555</v>
      </c>
      <c r="B2686" s="92">
        <v>7.09</v>
      </c>
      <c r="C2686" s="92">
        <v>6.93</v>
      </c>
      <c r="D2686" s="92">
        <v>6.64</v>
      </c>
      <c r="E2686" s="92">
        <v>6.33</v>
      </c>
      <c r="F2686" s="92">
        <v>6.11</v>
      </c>
      <c r="G2686" s="92">
        <v>5.85</v>
      </c>
      <c r="H2686" s="92">
        <v>5.69</v>
      </c>
      <c r="I2686" s="92">
        <v>5.52</v>
      </c>
      <c r="J2686" s="92">
        <v>5.24</v>
      </c>
      <c r="K2686" s="92">
        <v>4.8600000000000003</v>
      </c>
      <c r="L2686" s="92">
        <v>6.04</v>
      </c>
      <c r="N2686" s="92">
        <f t="shared" ca="1" si="210"/>
        <v>5.8795496070709046</v>
      </c>
      <c r="O2686" s="92">
        <f t="shared" si="206"/>
        <v>0.25626554371820615</v>
      </c>
      <c r="P2686" s="92">
        <f t="shared" si="207"/>
        <v>5.8268029591910198</v>
      </c>
      <c r="Q2686" s="92">
        <f t="shared" ca="1" si="208"/>
        <v>1.0090524166080961</v>
      </c>
      <c r="R2686" s="92">
        <f t="shared" ca="1" si="209"/>
        <v>6.0946765963129002</v>
      </c>
    </row>
    <row r="2687" spans="1:18" x14ac:dyDescent="0.3">
      <c r="A2687" s="107">
        <v>40994.125</v>
      </c>
      <c r="B2687" s="92">
        <v>7.39</v>
      </c>
      <c r="C2687" s="92">
        <v>7.22</v>
      </c>
      <c r="D2687" s="92">
        <v>6.8</v>
      </c>
      <c r="E2687" s="92">
        <v>6.51</v>
      </c>
      <c r="F2687" s="92">
        <v>6.32</v>
      </c>
      <c r="G2687" s="92">
        <v>6.08</v>
      </c>
      <c r="H2687" s="92">
        <v>5.74</v>
      </c>
      <c r="I2687" s="92">
        <v>5.45</v>
      </c>
      <c r="J2687" s="92">
        <v>5.19</v>
      </c>
      <c r="K2687" s="92">
        <v>4.82</v>
      </c>
      <c r="L2687" s="92">
        <v>5.77</v>
      </c>
      <c r="N2687" s="92">
        <f t="shared" ca="1" si="210"/>
        <v>5.9821451478541476</v>
      </c>
      <c r="O2687" s="92">
        <f t="shared" si="206"/>
        <v>0.53177690987611625</v>
      </c>
      <c r="P2687" s="92">
        <f t="shared" si="207"/>
        <v>6.0300778890044793</v>
      </c>
      <c r="Q2687" s="92">
        <f t="shared" ca="1" si="208"/>
        <v>0.99205105770893365</v>
      </c>
      <c r="R2687" s="92">
        <f t="shared" ca="1" si="209"/>
        <v>5.7241346029805467</v>
      </c>
    </row>
    <row r="2688" spans="1:18" x14ac:dyDescent="0.3">
      <c r="A2688" s="107">
        <v>40994.131944444445</v>
      </c>
      <c r="B2688" s="92">
        <v>8.01</v>
      </c>
      <c r="C2688" s="92">
        <v>7.9</v>
      </c>
      <c r="D2688" s="92">
        <v>7.71</v>
      </c>
      <c r="E2688" s="92">
        <v>7.56</v>
      </c>
      <c r="F2688" s="92">
        <v>7.36</v>
      </c>
      <c r="G2688" s="92">
        <v>7.09</v>
      </c>
      <c r="H2688" s="92">
        <v>6.86</v>
      </c>
      <c r="I2688" s="92">
        <v>6.72</v>
      </c>
      <c r="J2688" s="92">
        <v>6.56</v>
      </c>
      <c r="K2688" s="92">
        <v>6.12</v>
      </c>
      <c r="L2688" s="92">
        <v>7.06</v>
      </c>
      <c r="N2688" s="92">
        <f t="shared" ca="1" si="210"/>
        <v>7.0864175267947429</v>
      </c>
      <c r="O2688" s="92">
        <f t="shared" si="206"/>
        <v>0.30474823392904615</v>
      </c>
      <c r="P2688" s="92">
        <f t="shared" si="207"/>
        <v>7.0565796627372341</v>
      </c>
      <c r="Q2688" s="92">
        <f t="shared" ca="1" si="208"/>
        <v>1.0042283748619845</v>
      </c>
      <c r="R2688" s="92">
        <f t="shared" ca="1" si="209"/>
        <v>7.0898523265256097</v>
      </c>
    </row>
    <row r="2689" spans="1:18" x14ac:dyDescent="0.3">
      <c r="A2689" s="107">
        <v>40994.138888888891</v>
      </c>
      <c r="B2689" s="92">
        <v>8.4700000000000006</v>
      </c>
      <c r="C2689" s="92">
        <v>8.31</v>
      </c>
      <c r="D2689" s="92">
        <v>7.93</v>
      </c>
      <c r="E2689" s="92">
        <v>7.54</v>
      </c>
      <c r="F2689" s="92">
        <v>7.26</v>
      </c>
      <c r="G2689" s="92">
        <v>7.15</v>
      </c>
      <c r="H2689" s="92">
        <v>7.1</v>
      </c>
      <c r="I2689" s="92">
        <v>7.11</v>
      </c>
      <c r="J2689" s="92">
        <v>7.02</v>
      </c>
      <c r="K2689" s="92">
        <v>6.81</v>
      </c>
      <c r="L2689" s="92">
        <v>7.48</v>
      </c>
      <c r="N2689" s="92">
        <f t="shared" ca="1" si="210"/>
        <v>7.3001485571034284</v>
      </c>
      <c r="O2689" s="92">
        <f t="shared" si="206"/>
        <v>6.4849276382232257E-2</v>
      </c>
      <c r="P2689" s="92">
        <f t="shared" si="207"/>
        <v>7.14281475052102</v>
      </c>
      <c r="Q2689" s="92">
        <f t="shared" ca="1" si="208"/>
        <v>1.0220268636493661</v>
      </c>
      <c r="R2689" s="92">
        <f t="shared" ca="1" si="209"/>
        <v>7.6447609400972594</v>
      </c>
    </row>
    <row r="2690" spans="1:18" x14ac:dyDescent="0.3">
      <c r="A2690" s="107">
        <v>40994.145833333336</v>
      </c>
      <c r="B2690" s="92">
        <v>8.6300000000000008</v>
      </c>
      <c r="C2690" s="92">
        <v>8.52</v>
      </c>
      <c r="D2690" s="92">
        <v>8.19</v>
      </c>
      <c r="E2690" s="92">
        <v>7.95</v>
      </c>
      <c r="F2690" s="92">
        <v>7.79</v>
      </c>
      <c r="G2690" s="92">
        <v>7.51</v>
      </c>
      <c r="H2690" s="92">
        <v>7.14</v>
      </c>
      <c r="I2690" s="92">
        <v>6.84</v>
      </c>
      <c r="J2690" s="92">
        <v>6.63</v>
      </c>
      <c r="K2690" s="92">
        <v>6.45</v>
      </c>
      <c r="L2690" s="92">
        <v>7.54</v>
      </c>
      <c r="N2690" s="92">
        <f t="shared" ca="1" si="210"/>
        <v>7.4110324316286951</v>
      </c>
      <c r="O2690" s="92">
        <f t="shared" si="206"/>
        <v>0.46687936262825308</v>
      </c>
      <c r="P2690" s="92">
        <f t="shared" si="207"/>
        <v>7.4558345059612297</v>
      </c>
      <c r="Q2690" s="92">
        <f t="shared" ca="1" si="208"/>
        <v>0.99399100472298396</v>
      </c>
      <c r="R2690" s="92">
        <f t="shared" ca="1" si="209"/>
        <v>7.4946921756112994</v>
      </c>
    </row>
    <row r="2691" spans="1:18" x14ac:dyDescent="0.3">
      <c r="A2691" s="107">
        <v>40994.152777777781</v>
      </c>
      <c r="B2691" s="92">
        <v>8.09</v>
      </c>
      <c r="C2691" s="92">
        <v>7.96</v>
      </c>
      <c r="D2691" s="92">
        <v>7.64</v>
      </c>
      <c r="E2691" s="92">
        <v>7.33</v>
      </c>
      <c r="F2691" s="92">
        <v>7.11</v>
      </c>
      <c r="G2691" s="92">
        <v>6.92</v>
      </c>
      <c r="H2691" s="92">
        <v>6.69</v>
      </c>
      <c r="I2691" s="92">
        <v>6.45</v>
      </c>
      <c r="J2691" s="92">
        <v>6.26</v>
      </c>
      <c r="K2691" s="92">
        <v>6</v>
      </c>
      <c r="L2691" s="92">
        <v>7.06</v>
      </c>
      <c r="N2691" s="92">
        <f t="shared" ca="1" si="210"/>
        <v>6.8917739556597581</v>
      </c>
      <c r="O2691" s="92">
        <f t="shared" ref="O2691:O2754" si="211">LN(G2691/H2691)/LN(97.5/87.5)</f>
        <v>0.31236277406223095</v>
      </c>
      <c r="P2691" s="92">
        <f t="shared" ref="P2691:P2754" si="212">G2691*POWER(96/97.5,O2691)</f>
        <v>6.8865679393651584</v>
      </c>
      <c r="Q2691" s="92">
        <f t="shared" ref="Q2691:Q2754" ca="1" si="213">N2691/P2691</f>
        <v>1.0007559667370507</v>
      </c>
      <c r="R2691" s="92">
        <f t="shared" ref="R2691:R2754" ca="1" si="214">L2691*Q2691</f>
        <v>7.0653371251635777</v>
      </c>
    </row>
    <row r="2692" spans="1:18" x14ac:dyDescent="0.3">
      <c r="A2692" s="107">
        <v>40994.159722222219</v>
      </c>
      <c r="B2692" s="92">
        <v>7.8</v>
      </c>
      <c r="C2692" s="92">
        <v>7.73</v>
      </c>
      <c r="D2692" s="92">
        <v>7.53</v>
      </c>
      <c r="E2692" s="92">
        <v>7.3</v>
      </c>
      <c r="F2692" s="92">
        <v>7.02</v>
      </c>
      <c r="G2692" s="92">
        <v>6.77</v>
      </c>
      <c r="H2692" s="92">
        <v>6.47</v>
      </c>
      <c r="I2692" s="92">
        <v>6.2</v>
      </c>
      <c r="J2692" s="92">
        <v>5.97</v>
      </c>
      <c r="K2692" s="92">
        <v>5.7</v>
      </c>
      <c r="L2692" s="92">
        <v>6.78</v>
      </c>
      <c r="N2692" s="92">
        <f t="shared" ca="1" si="210"/>
        <v>6.7162538627938826</v>
      </c>
      <c r="O2692" s="92">
        <f t="shared" si="211"/>
        <v>0.41884739852267072</v>
      </c>
      <c r="P2692" s="92">
        <f t="shared" si="212"/>
        <v>6.7261788158399307</v>
      </c>
      <c r="Q2692" s="92">
        <f t="shared" ca="1" si="213"/>
        <v>0.99852442920151407</v>
      </c>
      <c r="R2692" s="92">
        <f t="shared" ca="1" si="214"/>
        <v>6.7699956299862656</v>
      </c>
    </row>
    <row r="2693" spans="1:18" x14ac:dyDescent="0.3">
      <c r="A2693" s="107">
        <v>40994.166666666664</v>
      </c>
      <c r="B2693" s="92">
        <v>8.8699999999999992</v>
      </c>
      <c r="C2693" s="92">
        <v>8.76</v>
      </c>
      <c r="D2693" s="92">
        <v>8.56</v>
      </c>
      <c r="E2693" s="92">
        <v>8.35</v>
      </c>
      <c r="F2693" s="92">
        <v>8.19</v>
      </c>
      <c r="G2693" s="92">
        <v>7.97</v>
      </c>
      <c r="H2693" s="92">
        <v>7.87</v>
      </c>
      <c r="I2693" s="92">
        <v>7.76</v>
      </c>
      <c r="J2693" s="92">
        <v>7.64</v>
      </c>
      <c r="K2693" s="92">
        <v>7.3</v>
      </c>
      <c r="L2693" s="92">
        <v>8.17</v>
      </c>
      <c r="N2693" s="92">
        <f t="shared" ca="1" si="210"/>
        <v>8.0249504588780898</v>
      </c>
      <c r="O2693" s="92">
        <f t="shared" si="211"/>
        <v>0.11668064055718719</v>
      </c>
      <c r="P2693" s="92">
        <f t="shared" si="212"/>
        <v>7.9555949973519109</v>
      </c>
      <c r="Q2693" s="92">
        <f t="shared" ca="1" si="213"/>
        <v>1.0087178220547004</v>
      </c>
      <c r="R2693" s="92">
        <f t="shared" ca="1" si="214"/>
        <v>8.2412246061869023</v>
      </c>
    </row>
    <row r="2694" spans="1:18" x14ac:dyDescent="0.3">
      <c r="A2694" s="107">
        <v>40994.173611111109</v>
      </c>
      <c r="B2694" s="92">
        <v>9.5299999999999994</v>
      </c>
      <c r="C2694" s="92">
        <v>9.4499999999999993</v>
      </c>
      <c r="D2694" s="92">
        <v>9.2200000000000006</v>
      </c>
      <c r="E2694" s="92">
        <v>9.0299999999999994</v>
      </c>
      <c r="F2694" s="92">
        <v>8.84</v>
      </c>
      <c r="G2694" s="92">
        <v>8.65</v>
      </c>
      <c r="H2694" s="92">
        <v>8.49</v>
      </c>
      <c r="I2694" s="92">
        <v>8.3699999999999992</v>
      </c>
      <c r="J2694" s="92">
        <v>8.1999999999999993</v>
      </c>
      <c r="K2694" s="92">
        <v>7.93</v>
      </c>
      <c r="L2694" s="92">
        <v>9.01</v>
      </c>
      <c r="N2694" s="92">
        <f t="shared" ca="1" si="210"/>
        <v>8.6636558957387884</v>
      </c>
      <c r="O2694" s="92">
        <f t="shared" si="211"/>
        <v>0.17253213339714532</v>
      </c>
      <c r="P2694" s="92">
        <f t="shared" si="212"/>
        <v>8.6268924260328781</v>
      </c>
      <c r="Q2694" s="92">
        <f t="shared" ca="1" si="213"/>
        <v>1.0042614962480547</v>
      </c>
      <c r="R2694" s="92">
        <f t="shared" ca="1" si="214"/>
        <v>9.0483960811949729</v>
      </c>
    </row>
    <row r="2695" spans="1:18" x14ac:dyDescent="0.3">
      <c r="A2695" s="107">
        <v>40994.180555555555</v>
      </c>
      <c r="B2695" s="92">
        <v>8.99</v>
      </c>
      <c r="C2695" s="92">
        <v>8.93</v>
      </c>
      <c r="D2695" s="92">
        <v>8.83</v>
      </c>
      <c r="E2695" s="92">
        <v>8.67</v>
      </c>
      <c r="F2695" s="92">
        <v>8.5299999999999994</v>
      </c>
      <c r="G2695" s="92">
        <v>8.41</v>
      </c>
      <c r="H2695" s="92">
        <v>8.27</v>
      </c>
      <c r="I2695" s="92">
        <v>8.01</v>
      </c>
      <c r="J2695" s="92">
        <v>7.81</v>
      </c>
      <c r="K2695" s="92">
        <v>7.55</v>
      </c>
      <c r="L2695" s="92">
        <v>8.2899999999999991</v>
      </c>
      <c r="N2695" s="92">
        <f t="shared" ca="1" si="210"/>
        <v>8.331174033071326</v>
      </c>
      <c r="O2695" s="92">
        <f t="shared" si="211"/>
        <v>0.15512807384642976</v>
      </c>
      <c r="P2695" s="92">
        <f t="shared" si="212"/>
        <v>8.3897971231234223</v>
      </c>
      <c r="Q2695" s="92">
        <f t="shared" ca="1" si="213"/>
        <v>0.99301257358291495</v>
      </c>
      <c r="R2695" s="92">
        <f t="shared" ca="1" si="214"/>
        <v>8.2320742350023632</v>
      </c>
    </row>
    <row r="2696" spans="1:18" x14ac:dyDescent="0.3">
      <c r="A2696" s="107">
        <v>40994.1875</v>
      </c>
      <c r="B2696" s="92">
        <v>7.6</v>
      </c>
      <c r="C2696" s="92">
        <v>7.47</v>
      </c>
      <c r="D2696" s="92">
        <v>7.2</v>
      </c>
      <c r="E2696" s="92">
        <v>6.9</v>
      </c>
      <c r="F2696" s="92">
        <v>6.73</v>
      </c>
      <c r="G2696" s="92">
        <v>6.66</v>
      </c>
      <c r="H2696" s="92">
        <v>6.56</v>
      </c>
      <c r="I2696" s="92">
        <v>6.41</v>
      </c>
      <c r="J2696" s="92">
        <v>6.27</v>
      </c>
      <c r="K2696" s="92">
        <v>5.95</v>
      </c>
      <c r="L2696" s="92">
        <v>7.04</v>
      </c>
      <c r="N2696" s="92">
        <f t="shared" ca="1" si="210"/>
        <v>6.6579878964828119</v>
      </c>
      <c r="O2696" s="92">
        <f t="shared" si="211"/>
        <v>0.1398057521761038</v>
      </c>
      <c r="P2696" s="92">
        <f t="shared" si="212"/>
        <v>6.6455795883968056</v>
      </c>
      <c r="Q2696" s="92">
        <f t="shared" ca="1" si="213"/>
        <v>1.0018671521303681</v>
      </c>
      <c r="R2696" s="92">
        <f t="shared" ca="1" si="214"/>
        <v>7.0531447509977916</v>
      </c>
    </row>
    <row r="2697" spans="1:18" x14ac:dyDescent="0.3">
      <c r="A2697" s="107">
        <v>40994.194444444445</v>
      </c>
      <c r="B2697" s="92">
        <v>6.23</v>
      </c>
      <c r="C2697" s="92">
        <v>6.23</v>
      </c>
      <c r="D2697" s="92">
        <v>6.15</v>
      </c>
      <c r="E2697" s="92">
        <v>6.04</v>
      </c>
      <c r="F2697" s="92">
        <v>5.9</v>
      </c>
      <c r="G2697" s="92">
        <v>5.71</v>
      </c>
      <c r="H2697" s="92">
        <v>5.5</v>
      </c>
      <c r="I2697" s="92">
        <v>5.36</v>
      </c>
      <c r="J2697" s="92">
        <v>5.29</v>
      </c>
      <c r="K2697" s="92">
        <v>4.9400000000000004</v>
      </c>
      <c r="L2697" s="92">
        <v>5.51</v>
      </c>
      <c r="N2697" s="92">
        <f t="shared" ca="1" si="210"/>
        <v>5.6764424597633214</v>
      </c>
      <c r="O2697" s="92">
        <f t="shared" si="211"/>
        <v>0.34626827633581775</v>
      </c>
      <c r="P2697" s="92">
        <f t="shared" si="212"/>
        <v>5.6794273882314972</v>
      </c>
      <c r="Q2697" s="92">
        <f t="shared" ca="1" si="213"/>
        <v>0.99947443144103565</v>
      </c>
      <c r="R2697" s="92">
        <f t="shared" ca="1" si="214"/>
        <v>5.5071041172401065</v>
      </c>
    </row>
    <row r="2698" spans="1:18" x14ac:dyDescent="0.3">
      <c r="A2698" s="107">
        <v>40994.201388888891</v>
      </c>
      <c r="B2698" s="92">
        <v>6.43</v>
      </c>
      <c r="C2698" s="92">
        <v>6.35</v>
      </c>
      <c r="D2698" s="92">
        <v>6.17</v>
      </c>
      <c r="E2698" s="92">
        <v>6.08</v>
      </c>
      <c r="F2698" s="92">
        <v>6</v>
      </c>
      <c r="G2698" s="92">
        <v>5.8</v>
      </c>
      <c r="H2698" s="92">
        <v>5.61</v>
      </c>
      <c r="I2698" s="92">
        <v>5.47</v>
      </c>
      <c r="J2698" s="92">
        <v>5.28</v>
      </c>
      <c r="K2698" s="92">
        <v>4.9800000000000004</v>
      </c>
      <c r="L2698" s="92">
        <v>5.99</v>
      </c>
      <c r="N2698" s="92">
        <f t="shared" ca="1" si="210"/>
        <v>5.7456470950549621</v>
      </c>
      <c r="O2698" s="92">
        <f t="shared" si="211"/>
        <v>0.30779128266106109</v>
      </c>
      <c r="P2698" s="92">
        <f t="shared" si="212"/>
        <v>5.7723880252382758</v>
      </c>
      <c r="Q2698" s="92">
        <f t="shared" ca="1" si="213"/>
        <v>0.99536744063871041</v>
      </c>
      <c r="R2698" s="92">
        <f t="shared" ca="1" si="214"/>
        <v>5.9622509694258756</v>
      </c>
    </row>
    <row r="2699" spans="1:18" x14ac:dyDescent="0.3">
      <c r="A2699" s="107">
        <v>40994.208333333336</v>
      </c>
      <c r="B2699" s="92">
        <v>6.88</v>
      </c>
      <c r="C2699" s="92">
        <v>6.77</v>
      </c>
      <c r="D2699" s="92">
        <v>6.54</v>
      </c>
      <c r="E2699" s="92">
        <v>6.41</v>
      </c>
      <c r="F2699" s="92">
        <v>6.3</v>
      </c>
      <c r="G2699" s="92">
        <v>6.18</v>
      </c>
      <c r="H2699" s="92">
        <v>6.06</v>
      </c>
      <c r="I2699" s="92">
        <v>5.94</v>
      </c>
      <c r="J2699" s="92">
        <v>5.84</v>
      </c>
      <c r="K2699" s="92">
        <v>5.72</v>
      </c>
      <c r="L2699" s="92">
        <v>6.76</v>
      </c>
      <c r="N2699" s="92">
        <f t="shared" ca="1" si="210"/>
        <v>6.1730951924072031</v>
      </c>
      <c r="O2699" s="92">
        <f t="shared" si="211"/>
        <v>0.18120156959559858</v>
      </c>
      <c r="P2699" s="92">
        <f t="shared" si="212"/>
        <v>6.1626623788696309</v>
      </c>
      <c r="Q2699" s="92">
        <f t="shared" ca="1" si="213"/>
        <v>1.0016929068795564</v>
      </c>
      <c r="R2699" s="92">
        <f t="shared" ca="1" si="214"/>
        <v>6.7714440505058011</v>
      </c>
    </row>
    <row r="2700" spans="1:18" x14ac:dyDescent="0.3">
      <c r="A2700" s="107">
        <v>40994.215277777781</v>
      </c>
      <c r="B2700" s="92">
        <v>6.53</v>
      </c>
      <c r="C2700" s="92">
        <v>6.42</v>
      </c>
      <c r="D2700" s="92">
        <v>6.13</v>
      </c>
      <c r="E2700" s="92">
        <v>5.88</v>
      </c>
      <c r="F2700" s="92">
        <v>5.7</v>
      </c>
      <c r="G2700" s="92">
        <v>5.6</v>
      </c>
      <c r="H2700" s="92">
        <v>5.53</v>
      </c>
      <c r="I2700" s="92">
        <v>5.42</v>
      </c>
      <c r="J2700" s="92">
        <v>5.28</v>
      </c>
      <c r="K2700" s="92">
        <v>5.03</v>
      </c>
      <c r="L2700" s="92">
        <v>5.66</v>
      </c>
      <c r="N2700" s="92">
        <f t="shared" ca="1" si="210"/>
        <v>5.6361475963558902</v>
      </c>
      <c r="O2700" s="92">
        <f t="shared" si="211"/>
        <v>0.11624032461986564</v>
      </c>
      <c r="P2700" s="92">
        <f t="shared" si="212"/>
        <v>5.589916703461479</v>
      </c>
      <c r="Q2700" s="92">
        <f t="shared" ca="1" si="213"/>
        <v>1.0082704081915539</v>
      </c>
      <c r="R2700" s="92">
        <f t="shared" ca="1" si="214"/>
        <v>5.7068105103641953</v>
      </c>
    </row>
    <row r="2701" spans="1:18" x14ac:dyDescent="0.3">
      <c r="A2701" s="107">
        <v>40994.222222222219</v>
      </c>
      <c r="B2701" s="92">
        <v>7.14</v>
      </c>
      <c r="C2701" s="92">
        <v>7.05</v>
      </c>
      <c r="D2701" s="92">
        <v>6.84</v>
      </c>
      <c r="E2701" s="92">
        <v>6.59</v>
      </c>
      <c r="F2701" s="92">
        <v>6.32</v>
      </c>
      <c r="G2701" s="92">
        <v>6.06</v>
      </c>
      <c r="H2701" s="92">
        <v>5.84</v>
      </c>
      <c r="I2701" s="92">
        <v>5.65</v>
      </c>
      <c r="J2701" s="92">
        <v>5.48</v>
      </c>
      <c r="K2701" s="92">
        <v>5.24</v>
      </c>
      <c r="L2701" s="92">
        <v>6.17</v>
      </c>
      <c r="N2701" s="92">
        <f t="shared" ca="1" si="210"/>
        <v>6.0846163775460536</v>
      </c>
      <c r="O2701" s="92">
        <f t="shared" si="211"/>
        <v>0.34172237583689641</v>
      </c>
      <c r="P2701" s="92">
        <f t="shared" si="212"/>
        <v>6.0279782501621888</v>
      </c>
      <c r="Q2701" s="92">
        <f t="shared" ca="1" si="213"/>
        <v>1.00939587454257</v>
      </c>
      <c r="R2701" s="92">
        <f t="shared" ca="1" si="214"/>
        <v>6.2279725459276563</v>
      </c>
    </row>
    <row r="2702" spans="1:18" x14ac:dyDescent="0.3">
      <c r="A2702" s="107">
        <v>40994.229166666664</v>
      </c>
      <c r="B2702" s="92">
        <v>6.72</v>
      </c>
      <c r="C2702" s="92">
        <v>6.57</v>
      </c>
      <c r="D2702" s="92">
        <v>6.28</v>
      </c>
      <c r="E2702" s="92">
        <v>6</v>
      </c>
      <c r="F2702" s="92">
        <v>5.81</v>
      </c>
      <c r="G2702" s="92">
        <v>5.7</v>
      </c>
      <c r="H2702" s="92">
        <v>5.56</v>
      </c>
      <c r="I2702" s="92">
        <v>5.37</v>
      </c>
      <c r="J2702" s="92">
        <v>5.21</v>
      </c>
      <c r="K2702" s="92">
        <v>5.0599999999999996</v>
      </c>
      <c r="L2702" s="92">
        <v>5.68</v>
      </c>
      <c r="N2702" s="92">
        <f t="shared" ca="1" si="210"/>
        <v>5.6924389795695465</v>
      </c>
      <c r="O2702" s="92">
        <f t="shared" si="211"/>
        <v>0.22980540438328489</v>
      </c>
      <c r="P2702" s="92">
        <f t="shared" si="212"/>
        <v>5.6797273452494643</v>
      </c>
      <c r="Q2702" s="92">
        <f t="shared" ca="1" si="213"/>
        <v>1.0022380712219776</v>
      </c>
      <c r="R2702" s="92">
        <f t="shared" ca="1" si="214"/>
        <v>5.6927122445408322</v>
      </c>
    </row>
    <row r="2703" spans="1:18" x14ac:dyDescent="0.3">
      <c r="A2703" s="107">
        <v>40994.236111111109</v>
      </c>
      <c r="B2703" s="92">
        <v>6.95</v>
      </c>
      <c r="C2703" s="92">
        <v>6.79</v>
      </c>
      <c r="D2703" s="92">
        <v>6.43</v>
      </c>
      <c r="E2703" s="92">
        <v>6.09</v>
      </c>
      <c r="F2703" s="92">
        <v>5.83</v>
      </c>
      <c r="G2703" s="92">
        <v>5.56</v>
      </c>
      <c r="H2703" s="92">
        <v>5.31</v>
      </c>
      <c r="I2703" s="92">
        <v>5.12</v>
      </c>
      <c r="J2703" s="92">
        <v>4.9400000000000004</v>
      </c>
      <c r="K2703" s="92">
        <v>4.63</v>
      </c>
      <c r="L2703" s="92">
        <v>5.18</v>
      </c>
      <c r="N2703" s="92">
        <f t="shared" ca="1" si="210"/>
        <v>5.5874922610927573</v>
      </c>
      <c r="O2703" s="92">
        <f t="shared" si="211"/>
        <v>0.42514323096860879</v>
      </c>
      <c r="P2703" s="92">
        <f t="shared" si="212"/>
        <v>5.5234717803717155</v>
      </c>
      <c r="Q2703" s="92">
        <f t="shared" ca="1" si="213"/>
        <v>1.01159062330119</v>
      </c>
      <c r="R2703" s="92">
        <f t="shared" ca="1" si="214"/>
        <v>5.2400394287001637</v>
      </c>
    </row>
    <row r="2704" spans="1:18" x14ac:dyDescent="0.3">
      <c r="A2704" s="107">
        <v>40994.597222222219</v>
      </c>
      <c r="B2704" s="92">
        <v>16.57</v>
      </c>
      <c r="C2704" s="92">
        <v>16.46</v>
      </c>
      <c r="D2704" s="92">
        <v>15.96</v>
      </c>
      <c r="E2704" s="92">
        <v>15.79</v>
      </c>
      <c r="F2704" s="92">
        <v>15.49</v>
      </c>
      <c r="G2704" s="92">
        <v>15.24</v>
      </c>
      <c r="H2704" s="92">
        <v>15.01</v>
      </c>
      <c r="I2704" s="92">
        <v>14.74</v>
      </c>
      <c r="J2704" s="92">
        <v>14.64</v>
      </c>
      <c r="K2704" s="92">
        <v>14.58</v>
      </c>
      <c r="L2704" s="92">
        <v>15.34</v>
      </c>
      <c r="N2704" s="92">
        <f t="shared" ca="1" si="210"/>
        <v>15.263465196567029</v>
      </c>
      <c r="O2704" s="92">
        <f t="shared" si="211"/>
        <v>0.14052676162319686</v>
      </c>
      <c r="P2704" s="92">
        <f t="shared" si="212"/>
        <v>15.206831947986489</v>
      </c>
      <c r="Q2704" s="92">
        <f t="shared" ca="1" si="213"/>
        <v>1.0037241977010234</v>
      </c>
      <c r="R2704" s="92">
        <f t="shared" ca="1" si="214"/>
        <v>15.397129192733699</v>
      </c>
    </row>
    <row r="2705" spans="1:18" x14ac:dyDescent="0.3">
      <c r="A2705" s="107">
        <v>40994.604166666664</v>
      </c>
      <c r="B2705" s="92">
        <v>16.32</v>
      </c>
      <c r="C2705" s="92">
        <v>16.28</v>
      </c>
      <c r="D2705" s="92">
        <v>16.18</v>
      </c>
      <c r="E2705" s="92">
        <v>16.100000000000001</v>
      </c>
      <c r="F2705" s="92">
        <v>16.04</v>
      </c>
      <c r="G2705" s="92">
        <v>15.96</v>
      </c>
      <c r="H2705" s="92">
        <v>15.78</v>
      </c>
      <c r="I2705" s="92">
        <v>15.53</v>
      </c>
      <c r="J2705" s="92">
        <v>15.36</v>
      </c>
      <c r="K2705" s="92">
        <v>14.98</v>
      </c>
      <c r="L2705" s="92">
        <v>16.59</v>
      </c>
      <c r="N2705" s="92">
        <f t="shared" ca="1" si="210"/>
        <v>15.815593755253822</v>
      </c>
      <c r="O2705" s="92">
        <f t="shared" si="211"/>
        <v>0.10481379617580434</v>
      </c>
      <c r="P2705" s="92">
        <f t="shared" si="212"/>
        <v>15.934085221889021</v>
      </c>
      <c r="Q2705" s="92">
        <f t="shared" ca="1" si="213"/>
        <v>0.99256364799201502</v>
      </c>
      <c r="R2705" s="92">
        <f t="shared" ca="1" si="214"/>
        <v>16.46663092018753</v>
      </c>
    </row>
    <row r="2706" spans="1:18" x14ac:dyDescent="0.3">
      <c r="A2706" s="107">
        <v>40994.638888888891</v>
      </c>
      <c r="B2706" s="92">
        <v>21.5</v>
      </c>
      <c r="C2706" s="92">
        <v>21.09</v>
      </c>
      <c r="D2706" s="92">
        <v>20.65</v>
      </c>
      <c r="E2706" s="92">
        <v>20.39</v>
      </c>
      <c r="F2706" s="92">
        <v>20.239999999999998</v>
      </c>
      <c r="G2706" s="92">
        <v>20.09</v>
      </c>
      <c r="H2706" s="92">
        <v>19.88</v>
      </c>
      <c r="I2706" s="92">
        <v>19.59</v>
      </c>
      <c r="J2706" s="92">
        <v>19.28</v>
      </c>
      <c r="K2706" s="92">
        <v>18.88</v>
      </c>
      <c r="L2706" s="92">
        <v>20.13</v>
      </c>
      <c r="N2706" s="92">
        <f t="shared" ca="1" si="210"/>
        <v>19.988871978608994</v>
      </c>
      <c r="O2706" s="92">
        <f t="shared" si="211"/>
        <v>9.7104052447296876E-2</v>
      </c>
      <c r="P2706" s="92">
        <f t="shared" si="212"/>
        <v>20.059776872868209</v>
      </c>
      <c r="Q2706" s="92">
        <f t="shared" ca="1" si="213"/>
        <v>0.99646531989320797</v>
      </c>
      <c r="R2706" s="92">
        <f t="shared" ca="1" si="214"/>
        <v>20.058846889450276</v>
      </c>
    </row>
    <row r="2707" spans="1:18" x14ac:dyDescent="0.3">
      <c r="A2707" s="107">
        <v>40994.715277777781</v>
      </c>
      <c r="B2707" s="92">
        <v>18.829999999999998</v>
      </c>
      <c r="C2707" s="92">
        <v>18.829999999999998</v>
      </c>
      <c r="D2707" s="92">
        <v>18.68</v>
      </c>
      <c r="E2707" s="92">
        <v>18.440000000000001</v>
      </c>
      <c r="F2707" s="92">
        <v>18.190000000000001</v>
      </c>
      <c r="G2707" s="92">
        <v>17.93</v>
      </c>
      <c r="H2707" s="92">
        <v>17.690000000000001</v>
      </c>
      <c r="I2707" s="92">
        <v>17.329999999999998</v>
      </c>
      <c r="J2707" s="92">
        <v>16.87</v>
      </c>
      <c r="K2707" s="92">
        <v>16.149999999999999</v>
      </c>
      <c r="L2707" s="92">
        <v>18.27</v>
      </c>
      <c r="N2707" s="92">
        <f t="shared" ca="1" si="210"/>
        <v>17.804639060559261</v>
      </c>
      <c r="O2707" s="92">
        <f t="shared" si="211"/>
        <v>0.12452946171360128</v>
      </c>
      <c r="P2707" s="92">
        <f t="shared" si="212"/>
        <v>17.895415444323397</v>
      </c>
      <c r="Q2707" s="92">
        <f t="shared" ca="1" si="213"/>
        <v>0.99492739444655187</v>
      </c>
      <c r="R2707" s="92">
        <f t="shared" ca="1" si="214"/>
        <v>18.177323496538502</v>
      </c>
    </row>
    <row r="2708" spans="1:18" x14ac:dyDescent="0.3">
      <c r="A2708" s="107">
        <v>40994.722222222219</v>
      </c>
      <c r="B2708" s="92">
        <v>18.82</v>
      </c>
      <c r="C2708" s="92">
        <v>18.71</v>
      </c>
      <c r="D2708" s="92">
        <v>18.48</v>
      </c>
      <c r="E2708" s="92">
        <v>18.23</v>
      </c>
      <c r="F2708" s="92">
        <v>17.97</v>
      </c>
      <c r="G2708" s="92">
        <v>17.7</v>
      </c>
      <c r="H2708" s="92">
        <v>17.52</v>
      </c>
      <c r="I2708" s="92">
        <v>17.25</v>
      </c>
      <c r="J2708" s="92">
        <v>16.78</v>
      </c>
      <c r="K2708" s="92">
        <v>15.9</v>
      </c>
      <c r="L2708" s="92">
        <v>18.329999999999998</v>
      </c>
      <c r="N2708" s="92">
        <f t="shared" ca="1" si="210"/>
        <v>17.63169508924442</v>
      </c>
      <c r="O2708" s="92">
        <f t="shared" si="211"/>
        <v>9.4457217229432136E-2</v>
      </c>
      <c r="P2708" s="92">
        <f t="shared" si="212"/>
        <v>17.674097634421578</v>
      </c>
      <c r="Q2708" s="92">
        <f t="shared" ca="1" si="213"/>
        <v>0.99760086505946555</v>
      </c>
      <c r="R2708" s="92">
        <f t="shared" ca="1" si="214"/>
        <v>18.286023856540002</v>
      </c>
    </row>
    <row r="2709" spans="1:18" x14ac:dyDescent="0.3">
      <c r="A2709" s="107">
        <v>40994.729166666664</v>
      </c>
      <c r="B2709" s="92">
        <v>16.77</v>
      </c>
      <c r="C2709" s="92">
        <v>16.57</v>
      </c>
      <c r="D2709" s="92">
        <v>16.29</v>
      </c>
      <c r="E2709" s="92">
        <v>16.04</v>
      </c>
      <c r="F2709" s="92">
        <v>15.7</v>
      </c>
      <c r="G2709" s="92">
        <v>15.34</v>
      </c>
      <c r="H2709" s="92">
        <v>14.99</v>
      </c>
      <c r="I2709" s="92">
        <v>14.68</v>
      </c>
      <c r="J2709" s="92">
        <v>14.42</v>
      </c>
      <c r="K2709" s="92">
        <v>13.96</v>
      </c>
      <c r="L2709" s="92">
        <v>15.3</v>
      </c>
      <c r="N2709" s="92">
        <f t="shared" ca="1" si="210"/>
        <v>15.303886255015273</v>
      </c>
      <c r="O2709" s="92">
        <f t="shared" si="211"/>
        <v>0.21328638083044041</v>
      </c>
      <c r="P2709" s="92">
        <f t="shared" si="212"/>
        <v>15.289356979791524</v>
      </c>
      <c r="Q2709" s="92">
        <f t="shared" ca="1" si="213"/>
        <v>1.0009502868722964</v>
      </c>
      <c r="R2709" s="92">
        <f t="shared" ca="1" si="214"/>
        <v>15.314539389146136</v>
      </c>
    </row>
    <row r="2710" spans="1:18" x14ac:dyDescent="0.3">
      <c r="A2710" s="107">
        <v>40994.736111111109</v>
      </c>
      <c r="B2710" s="92">
        <v>15.91</v>
      </c>
      <c r="C2710" s="92">
        <v>15.84</v>
      </c>
      <c r="D2710" s="92">
        <v>15.68</v>
      </c>
      <c r="E2710" s="92">
        <v>15.51</v>
      </c>
      <c r="F2710" s="92">
        <v>15.29</v>
      </c>
      <c r="G2710" s="92">
        <v>15.01</v>
      </c>
      <c r="H2710" s="92">
        <v>14.85</v>
      </c>
      <c r="I2710" s="92">
        <v>14.73</v>
      </c>
      <c r="J2710" s="92">
        <v>14.64</v>
      </c>
      <c r="K2710" s="92">
        <v>14.46</v>
      </c>
      <c r="L2710" s="92">
        <v>15.36</v>
      </c>
      <c r="N2710" s="92">
        <f t="shared" ca="1" si="210"/>
        <v>15.081606410130858</v>
      </c>
      <c r="O2710" s="92">
        <f t="shared" si="211"/>
        <v>9.9033595756863602E-2</v>
      </c>
      <c r="P2710" s="92">
        <f t="shared" si="212"/>
        <v>14.986970799965665</v>
      </c>
      <c r="Q2710" s="92">
        <f t="shared" ca="1" si="213"/>
        <v>1.006314525558788</v>
      </c>
      <c r="R2710" s="92">
        <f t="shared" ca="1" si="214"/>
        <v>15.456991112582983</v>
      </c>
    </row>
    <row r="2711" spans="1:18" x14ac:dyDescent="0.3">
      <c r="A2711" s="107">
        <v>40994.743055555555</v>
      </c>
      <c r="B2711" s="92">
        <v>15.88</v>
      </c>
      <c r="C2711" s="92">
        <v>15.76</v>
      </c>
      <c r="D2711" s="92">
        <v>15.55</v>
      </c>
      <c r="E2711" s="92">
        <v>15.32</v>
      </c>
      <c r="F2711" s="92">
        <v>15.05</v>
      </c>
      <c r="G2711" s="92">
        <v>14.81</v>
      </c>
      <c r="H2711" s="92">
        <v>14.56</v>
      </c>
      <c r="I2711" s="92">
        <v>14.28</v>
      </c>
      <c r="J2711" s="92">
        <v>14.01</v>
      </c>
      <c r="K2711" s="92">
        <v>13.66</v>
      </c>
      <c r="L2711" s="92">
        <v>15.54</v>
      </c>
      <c r="N2711" s="92">
        <f t="shared" ca="1" si="210"/>
        <v>14.757839973147785</v>
      </c>
      <c r="O2711" s="92">
        <f t="shared" si="211"/>
        <v>0.15732392164779896</v>
      </c>
      <c r="P2711" s="92">
        <f t="shared" si="212"/>
        <v>14.773919773635837</v>
      </c>
      <c r="Q2711" s="92">
        <f t="shared" ca="1" si="213"/>
        <v>0.99891160905606469</v>
      </c>
      <c r="R2711" s="92">
        <f t="shared" ca="1" si="214"/>
        <v>15.523086404731245</v>
      </c>
    </row>
    <row r="2712" spans="1:18" x14ac:dyDescent="0.3">
      <c r="A2712" s="107">
        <v>40994.75</v>
      </c>
      <c r="B2712" s="92">
        <v>16.89</v>
      </c>
      <c r="C2712" s="92">
        <v>16.8</v>
      </c>
      <c r="D2712" s="92">
        <v>16.600000000000001</v>
      </c>
      <c r="E2712" s="92">
        <v>16.36</v>
      </c>
      <c r="F2712" s="92">
        <v>16.13</v>
      </c>
      <c r="G2712" s="92">
        <v>15.85</v>
      </c>
      <c r="H2712" s="92">
        <v>15.55</v>
      </c>
      <c r="I2712" s="92">
        <v>15.23</v>
      </c>
      <c r="J2712" s="92">
        <v>14.9</v>
      </c>
      <c r="K2712" s="92">
        <v>14.42</v>
      </c>
      <c r="L2712" s="92">
        <v>15.48</v>
      </c>
      <c r="N2712" s="92">
        <f t="shared" ca="1" si="210"/>
        <v>15.751530379820874</v>
      </c>
      <c r="O2712" s="92">
        <f t="shared" si="211"/>
        <v>0.17658468446060527</v>
      </c>
      <c r="P2712" s="92">
        <f t="shared" si="212"/>
        <v>15.806665188219698</v>
      </c>
      <c r="Q2712" s="92">
        <f t="shared" ca="1" si="213"/>
        <v>0.99651192659917198</v>
      </c>
      <c r="R2712" s="92">
        <f t="shared" ca="1" si="214"/>
        <v>15.426004623755183</v>
      </c>
    </row>
    <row r="2713" spans="1:18" x14ac:dyDescent="0.3">
      <c r="A2713" s="107">
        <v>40994.756944444445</v>
      </c>
      <c r="B2713" s="92">
        <v>17.399999999999999</v>
      </c>
      <c r="C2713" s="92">
        <v>17.32</v>
      </c>
      <c r="D2713" s="92">
        <v>17.3</v>
      </c>
      <c r="E2713" s="92">
        <v>17.25</v>
      </c>
      <c r="F2713" s="92">
        <v>17.13</v>
      </c>
      <c r="G2713" s="92">
        <v>16.940000000000001</v>
      </c>
      <c r="H2713" s="92">
        <v>16.760000000000002</v>
      </c>
      <c r="I2713" s="92">
        <v>16.55</v>
      </c>
      <c r="J2713" s="92">
        <v>16.260000000000002</v>
      </c>
      <c r="K2713" s="92">
        <v>15.67</v>
      </c>
      <c r="L2713" s="92">
        <v>16.82</v>
      </c>
      <c r="N2713" s="92">
        <f t="shared" ca="1" si="210"/>
        <v>16.828104953928197</v>
      </c>
      <c r="O2713" s="92">
        <f t="shared" si="211"/>
        <v>9.8717681384335287E-2</v>
      </c>
      <c r="P2713" s="92">
        <f t="shared" si="212"/>
        <v>16.914092528582653</v>
      </c>
      <c r="Q2713" s="92">
        <f t="shared" ca="1" si="213"/>
        <v>0.99491621708293554</v>
      </c>
      <c r="R2713" s="92">
        <f t="shared" ca="1" si="214"/>
        <v>16.734490771334976</v>
      </c>
    </row>
    <row r="2714" spans="1:18" x14ac:dyDescent="0.3">
      <c r="A2714" s="107">
        <v>40994.763888888891</v>
      </c>
      <c r="B2714" s="92">
        <v>19.41</v>
      </c>
      <c r="C2714" s="92">
        <v>19.23</v>
      </c>
      <c r="D2714" s="92">
        <v>18.899999999999999</v>
      </c>
      <c r="E2714" s="92">
        <v>18.61</v>
      </c>
      <c r="F2714" s="92">
        <v>18.399999999999999</v>
      </c>
      <c r="G2714" s="92">
        <v>18.14</v>
      </c>
      <c r="H2714" s="92">
        <v>17.809999999999999</v>
      </c>
      <c r="I2714" s="92">
        <v>17.5</v>
      </c>
      <c r="J2714" s="92">
        <v>17.22</v>
      </c>
      <c r="K2714" s="92">
        <v>16.64</v>
      </c>
      <c r="L2714" s="92">
        <v>18.28</v>
      </c>
      <c r="N2714" s="92">
        <f t="shared" ca="1" si="210"/>
        <v>18.03511484706128</v>
      </c>
      <c r="O2714" s="92">
        <f t="shared" si="211"/>
        <v>0.16965843471924363</v>
      </c>
      <c r="P2714" s="92">
        <f t="shared" si="212"/>
        <v>18.092346954553488</v>
      </c>
      <c r="Q2714" s="92">
        <f t="shared" ca="1" si="213"/>
        <v>0.9968366675901158</v>
      </c>
      <c r="R2714" s="92">
        <f t="shared" ca="1" si="214"/>
        <v>18.222174283547318</v>
      </c>
    </row>
    <row r="2715" spans="1:18" x14ac:dyDescent="0.3">
      <c r="A2715" s="107">
        <v>40994.770833333336</v>
      </c>
      <c r="B2715" s="92">
        <v>19.84</v>
      </c>
      <c r="C2715" s="92">
        <v>19.690000000000001</v>
      </c>
      <c r="D2715" s="92">
        <v>19.28</v>
      </c>
      <c r="E2715" s="92">
        <v>18.850000000000001</v>
      </c>
      <c r="F2715" s="92">
        <v>18.440000000000001</v>
      </c>
      <c r="G2715" s="92">
        <v>17.93</v>
      </c>
      <c r="H2715" s="92">
        <v>17.53</v>
      </c>
      <c r="I2715" s="92">
        <v>17.329999999999998</v>
      </c>
      <c r="J2715" s="92">
        <v>17.13</v>
      </c>
      <c r="K2715" s="92">
        <v>16.45</v>
      </c>
      <c r="L2715" s="92">
        <v>19.03</v>
      </c>
      <c r="N2715" s="92">
        <f t="shared" ca="1" si="210"/>
        <v>18.018382941800095</v>
      </c>
      <c r="O2715" s="92">
        <f t="shared" si="211"/>
        <v>0.20849127915784854</v>
      </c>
      <c r="P2715" s="92">
        <f t="shared" si="212"/>
        <v>17.87213507006291</v>
      </c>
      <c r="Q2715" s="92">
        <f t="shared" ca="1" si="213"/>
        <v>1.0081830106567491</v>
      </c>
      <c r="R2715" s="92">
        <f t="shared" ca="1" si="214"/>
        <v>19.185722692797935</v>
      </c>
    </row>
    <row r="2716" spans="1:18" x14ac:dyDescent="0.3">
      <c r="A2716" s="107">
        <v>40994.777777777781</v>
      </c>
      <c r="B2716" s="92">
        <v>18.05</v>
      </c>
      <c r="C2716" s="92">
        <v>17.98</v>
      </c>
      <c r="D2716" s="92">
        <v>17.809999999999999</v>
      </c>
      <c r="E2716" s="92">
        <v>17.61</v>
      </c>
      <c r="F2716" s="92">
        <v>17.36</v>
      </c>
      <c r="G2716" s="92">
        <v>17.079999999999998</v>
      </c>
      <c r="H2716" s="92">
        <v>16.73</v>
      </c>
      <c r="I2716" s="92">
        <v>16.420000000000002</v>
      </c>
      <c r="J2716" s="92">
        <v>16.12</v>
      </c>
      <c r="K2716" s="92">
        <v>15.59</v>
      </c>
      <c r="L2716" s="92">
        <v>17.649999999999999</v>
      </c>
      <c r="N2716" s="92">
        <f t="shared" ca="1" si="210"/>
        <v>16.963100903077446</v>
      </c>
      <c r="O2716" s="92">
        <f t="shared" si="211"/>
        <v>0.19133155444878575</v>
      </c>
      <c r="P2716" s="92">
        <f t="shared" si="212"/>
        <v>17.029408278669845</v>
      </c>
      <c r="Q2716" s="92">
        <f t="shared" ca="1" si="213"/>
        <v>0.99610630184517623</v>
      </c>
      <c r="R2716" s="92">
        <f t="shared" ca="1" si="214"/>
        <v>17.581276227567358</v>
      </c>
    </row>
    <row r="2717" spans="1:18" x14ac:dyDescent="0.3">
      <c r="A2717" s="107">
        <v>40994.784722222219</v>
      </c>
      <c r="B2717" s="92">
        <v>18.850000000000001</v>
      </c>
      <c r="C2717" s="92">
        <v>18.72</v>
      </c>
      <c r="D2717" s="92">
        <v>18.37</v>
      </c>
      <c r="E2717" s="92">
        <v>18.02</v>
      </c>
      <c r="F2717" s="92">
        <v>17.670000000000002</v>
      </c>
      <c r="G2717" s="92">
        <v>17.29</v>
      </c>
      <c r="H2717" s="92">
        <v>16.91</v>
      </c>
      <c r="I2717" s="92">
        <v>16.64</v>
      </c>
      <c r="J2717" s="92">
        <v>16.36</v>
      </c>
      <c r="K2717" s="92">
        <v>15.93</v>
      </c>
      <c r="L2717" s="92">
        <v>17.89</v>
      </c>
      <c r="N2717" s="92">
        <f t="shared" ca="1" si="210"/>
        <v>17.279784231069257</v>
      </c>
      <c r="O2717" s="92">
        <f t="shared" si="211"/>
        <v>0.20536365058595138</v>
      </c>
      <c r="P2717" s="92">
        <f t="shared" si="212"/>
        <v>17.235036251792064</v>
      </c>
      <c r="Q2717" s="92">
        <f t="shared" ca="1" si="213"/>
        <v>1.0025963379840608</v>
      </c>
      <c r="R2717" s="92">
        <f t="shared" ca="1" si="214"/>
        <v>17.936448486534847</v>
      </c>
    </row>
    <row r="2718" spans="1:18" x14ac:dyDescent="0.3">
      <c r="A2718" s="107">
        <v>40994.791666666664</v>
      </c>
      <c r="B2718" s="92">
        <v>17.510000000000002</v>
      </c>
      <c r="C2718" s="92">
        <v>17.41</v>
      </c>
      <c r="D2718" s="92">
        <v>17.309999999999999</v>
      </c>
      <c r="E2718" s="92">
        <v>17.16</v>
      </c>
      <c r="F2718" s="92">
        <v>16.97</v>
      </c>
      <c r="G2718" s="92">
        <v>16.78</v>
      </c>
      <c r="H2718" s="92">
        <v>16.63</v>
      </c>
      <c r="I2718" s="92">
        <v>16.399999999999999</v>
      </c>
      <c r="J2718" s="92">
        <v>16.14</v>
      </c>
      <c r="K2718" s="92">
        <v>15.74</v>
      </c>
      <c r="L2718" s="92">
        <v>17.48</v>
      </c>
      <c r="N2718" s="92">
        <f t="shared" ca="1" si="210"/>
        <v>16.728440132406554</v>
      </c>
      <c r="O2718" s="92">
        <f t="shared" si="211"/>
        <v>8.297856377345636E-2</v>
      </c>
      <c r="P2718" s="92">
        <f t="shared" si="212"/>
        <v>16.758426156611549</v>
      </c>
      <c r="Q2718" s="92">
        <f t="shared" ca="1" si="213"/>
        <v>0.99821068971962112</v>
      </c>
      <c r="R2718" s="92">
        <f t="shared" ca="1" si="214"/>
        <v>17.448722856298978</v>
      </c>
    </row>
    <row r="2719" spans="1:18" x14ac:dyDescent="0.3">
      <c r="A2719" s="107">
        <v>40994.798611111109</v>
      </c>
      <c r="B2719" s="92">
        <v>18.95</v>
      </c>
      <c r="C2719" s="92">
        <v>18.82</v>
      </c>
      <c r="D2719" s="92">
        <v>18.5</v>
      </c>
      <c r="E2719" s="92">
        <v>18.09</v>
      </c>
      <c r="F2719" s="92">
        <v>17.63</v>
      </c>
      <c r="G2719" s="92">
        <v>17.149999999999999</v>
      </c>
      <c r="H2719" s="92">
        <v>16.8</v>
      </c>
      <c r="I2719" s="92">
        <v>16.579999999999998</v>
      </c>
      <c r="J2719" s="92">
        <v>16.489999999999998</v>
      </c>
      <c r="K2719" s="92">
        <v>16.38</v>
      </c>
      <c r="L2719" s="92">
        <v>17.54</v>
      </c>
      <c r="N2719" s="92">
        <f t="shared" ca="1" si="210"/>
        <v>17.298580694914346</v>
      </c>
      <c r="O2719" s="92">
        <f t="shared" si="211"/>
        <v>0.19054250232340564</v>
      </c>
      <c r="P2719" s="92">
        <f t="shared" si="212"/>
        <v>17.099410121807633</v>
      </c>
      <c r="Q2719" s="92">
        <f t="shared" ca="1" si="213"/>
        <v>1.0116478037363816</v>
      </c>
      <c r="R2719" s="92">
        <f t="shared" ca="1" si="214"/>
        <v>17.744302477536134</v>
      </c>
    </row>
    <row r="2720" spans="1:18" x14ac:dyDescent="0.3">
      <c r="A2720" s="107">
        <v>40994.805555555555</v>
      </c>
      <c r="B2720" s="92">
        <v>20.51</v>
      </c>
      <c r="C2720" s="92">
        <v>20.420000000000002</v>
      </c>
      <c r="D2720" s="92">
        <v>20.190000000000001</v>
      </c>
      <c r="E2720" s="92">
        <v>19.899999999999999</v>
      </c>
      <c r="F2720" s="92">
        <v>19.5</v>
      </c>
      <c r="G2720" s="92">
        <v>19.100000000000001</v>
      </c>
      <c r="H2720" s="92">
        <v>18.87</v>
      </c>
      <c r="I2720" s="92">
        <v>18.760000000000002</v>
      </c>
      <c r="J2720" s="92">
        <v>18.61</v>
      </c>
      <c r="K2720" s="92">
        <v>18.28</v>
      </c>
      <c r="L2720" s="92">
        <v>19.510000000000002</v>
      </c>
      <c r="N2720" s="92">
        <f t="shared" ca="1" si="210"/>
        <v>19.243447012202736</v>
      </c>
      <c r="O2720" s="92">
        <f t="shared" si="211"/>
        <v>0.11195429587147253</v>
      </c>
      <c r="P2720" s="92">
        <f t="shared" si="212"/>
        <v>19.066875734732811</v>
      </c>
      <c r="Q2720" s="92">
        <f t="shared" ca="1" si="213"/>
        <v>1.0092606297920261</v>
      </c>
      <c r="R2720" s="92">
        <f t="shared" ca="1" si="214"/>
        <v>19.69067488724243</v>
      </c>
    </row>
    <row r="2721" spans="1:18" x14ac:dyDescent="0.3">
      <c r="A2721" s="107">
        <v>40994.8125</v>
      </c>
      <c r="B2721" s="92">
        <v>18.8</v>
      </c>
      <c r="C2721" s="92">
        <v>18.63</v>
      </c>
      <c r="D2721" s="92">
        <v>18.22</v>
      </c>
      <c r="E2721" s="92">
        <v>17.79</v>
      </c>
      <c r="F2721" s="92">
        <v>17.559999999999999</v>
      </c>
      <c r="G2721" s="92">
        <v>17.41</v>
      </c>
      <c r="H2721" s="92">
        <v>17.2</v>
      </c>
      <c r="I2721" s="92">
        <v>16.96</v>
      </c>
      <c r="J2721" s="92">
        <v>16.690000000000001</v>
      </c>
      <c r="K2721" s="92">
        <v>16.28</v>
      </c>
      <c r="L2721" s="92">
        <v>17.96</v>
      </c>
      <c r="N2721" s="92">
        <f t="shared" ca="1" si="210"/>
        <v>17.376770009214894</v>
      </c>
      <c r="O2721" s="92">
        <f t="shared" si="211"/>
        <v>0.11214275916499376</v>
      </c>
      <c r="P2721" s="92">
        <f t="shared" si="212"/>
        <v>17.379755842019421</v>
      </c>
      <c r="Q2721" s="92">
        <f t="shared" ca="1" si="213"/>
        <v>0.99982820053217847</v>
      </c>
      <c r="R2721" s="92">
        <f t="shared" ca="1" si="214"/>
        <v>17.956914481557927</v>
      </c>
    </row>
    <row r="2722" spans="1:18" x14ac:dyDescent="0.3">
      <c r="A2722" s="107">
        <v>40994.819444444445</v>
      </c>
      <c r="B2722" s="92">
        <v>19.59</v>
      </c>
      <c r="C2722" s="92">
        <v>19.41</v>
      </c>
      <c r="D2722" s="92">
        <v>19.02</v>
      </c>
      <c r="E2722" s="92">
        <v>18.64</v>
      </c>
      <c r="F2722" s="92">
        <v>18.43</v>
      </c>
      <c r="G2722" s="92">
        <v>18.18</v>
      </c>
      <c r="H2722" s="92">
        <v>17.84</v>
      </c>
      <c r="I2722" s="92">
        <v>17.5</v>
      </c>
      <c r="J2722" s="92">
        <v>17.12</v>
      </c>
      <c r="K2722" s="92">
        <v>16.48</v>
      </c>
      <c r="L2722" s="92">
        <v>18.64</v>
      </c>
      <c r="N2722" s="92">
        <f t="shared" ca="1" si="210"/>
        <v>18.051908617175137</v>
      </c>
      <c r="O2722" s="92">
        <f t="shared" si="211"/>
        <v>0.1744601813185877</v>
      </c>
      <c r="P2722" s="92">
        <f t="shared" si="212"/>
        <v>18.13089203223625</v>
      </c>
      <c r="Q2722" s="92">
        <f t="shared" ca="1" si="213"/>
        <v>0.99564371047377687</v>
      </c>
      <c r="R2722" s="92">
        <f t="shared" ca="1" si="214"/>
        <v>18.558798763231202</v>
      </c>
    </row>
    <row r="2723" spans="1:18" x14ac:dyDescent="0.3">
      <c r="A2723" s="107">
        <v>40994.826388888891</v>
      </c>
      <c r="B2723" s="92">
        <v>20.010000000000002</v>
      </c>
      <c r="C2723" s="92">
        <v>19.84</v>
      </c>
      <c r="D2723" s="92">
        <v>19.559999999999999</v>
      </c>
      <c r="E2723" s="92">
        <v>19.38</v>
      </c>
      <c r="F2723" s="92">
        <v>19.100000000000001</v>
      </c>
      <c r="G2723" s="92">
        <v>18.690000000000001</v>
      </c>
      <c r="H2723" s="92">
        <v>18.37</v>
      </c>
      <c r="I2723" s="92">
        <v>18.13</v>
      </c>
      <c r="J2723" s="92">
        <v>17.88</v>
      </c>
      <c r="K2723" s="92">
        <v>17.079999999999998</v>
      </c>
      <c r="L2723" s="92">
        <v>19.46</v>
      </c>
      <c r="N2723" s="92">
        <f t="shared" ca="1" si="210"/>
        <v>18.667113802111658</v>
      </c>
      <c r="O2723" s="92">
        <f t="shared" si="211"/>
        <v>0.15958922623118152</v>
      </c>
      <c r="P2723" s="92">
        <f t="shared" si="212"/>
        <v>18.643812476316413</v>
      </c>
      <c r="Q2723" s="92">
        <f t="shared" ca="1" si="213"/>
        <v>1.0012498154991016</v>
      </c>
      <c r="R2723" s="92">
        <f t="shared" ca="1" si="214"/>
        <v>19.484321409612519</v>
      </c>
    </row>
    <row r="2724" spans="1:18" x14ac:dyDescent="0.3">
      <c r="A2724" s="107">
        <v>40994.833333333336</v>
      </c>
      <c r="B2724" s="92">
        <v>18.350000000000001</v>
      </c>
      <c r="C2724" s="92">
        <v>18.2</v>
      </c>
      <c r="D2724" s="92">
        <v>17.899999999999999</v>
      </c>
      <c r="E2724" s="92">
        <v>17.600000000000001</v>
      </c>
      <c r="F2724" s="92">
        <v>17.41</v>
      </c>
      <c r="G2724" s="92">
        <v>17.260000000000002</v>
      </c>
      <c r="H2724" s="92">
        <v>16.989999999999998</v>
      </c>
      <c r="I2724" s="92">
        <v>16.66</v>
      </c>
      <c r="J2724" s="92">
        <v>16.29</v>
      </c>
      <c r="K2724" s="92">
        <v>15.75</v>
      </c>
      <c r="L2724" s="92">
        <v>18.11</v>
      </c>
      <c r="N2724" s="92">
        <f t="shared" ca="1" si="210"/>
        <v>17.111176252645265</v>
      </c>
      <c r="O2724" s="92">
        <f t="shared" si="211"/>
        <v>0.14570028359987908</v>
      </c>
      <c r="P2724" s="92">
        <f t="shared" si="212"/>
        <v>17.221054279941242</v>
      </c>
      <c r="Q2724" s="92">
        <f t="shared" ca="1" si="213"/>
        <v>0.99361955281541847</v>
      </c>
      <c r="R2724" s="92">
        <f t="shared" ca="1" si="214"/>
        <v>17.994450101487228</v>
      </c>
    </row>
    <row r="2725" spans="1:18" x14ac:dyDescent="0.3">
      <c r="A2725" s="107">
        <v>40994.840277777781</v>
      </c>
      <c r="B2725" s="92">
        <v>18.63</v>
      </c>
      <c r="C2725" s="92">
        <v>18.45</v>
      </c>
      <c r="D2725" s="92">
        <v>18.12</v>
      </c>
      <c r="E2725" s="92">
        <v>17.809999999999999</v>
      </c>
      <c r="F2725" s="92">
        <v>17.559999999999999</v>
      </c>
      <c r="G2725" s="92">
        <v>17.29</v>
      </c>
      <c r="H2725" s="92">
        <v>16.989999999999998</v>
      </c>
      <c r="I2725" s="92">
        <v>16.59</v>
      </c>
      <c r="J2725" s="92">
        <v>16.12</v>
      </c>
      <c r="K2725" s="92">
        <v>15.62</v>
      </c>
      <c r="L2725" s="92">
        <v>17.8</v>
      </c>
      <c r="N2725" s="92">
        <f t="shared" ca="1" si="210"/>
        <v>17.157808303726011</v>
      </c>
      <c r="O2725" s="92">
        <f t="shared" si="211"/>
        <v>0.16174830608883531</v>
      </c>
      <c r="P2725" s="92">
        <f t="shared" si="212"/>
        <v>17.246694876992521</v>
      </c>
      <c r="Q2725" s="92">
        <f t="shared" ca="1" si="213"/>
        <v>0.99484616769181167</v>
      </c>
      <c r="R2725" s="92">
        <f t="shared" ca="1" si="214"/>
        <v>17.708261784914249</v>
      </c>
    </row>
    <row r="2726" spans="1:18" x14ac:dyDescent="0.3">
      <c r="A2726" s="107">
        <v>40994.847222222219</v>
      </c>
      <c r="B2726" s="92">
        <v>16.739999999999998</v>
      </c>
      <c r="C2726" s="92">
        <v>16.55</v>
      </c>
      <c r="D2726" s="92">
        <v>16.190000000000001</v>
      </c>
      <c r="E2726" s="92">
        <v>15.78</v>
      </c>
      <c r="F2726" s="92">
        <v>15.42</v>
      </c>
      <c r="G2726" s="92">
        <v>15.2</v>
      </c>
      <c r="H2726" s="92">
        <v>15.07</v>
      </c>
      <c r="I2726" s="92">
        <v>14.92</v>
      </c>
      <c r="J2726" s="92">
        <v>14.71</v>
      </c>
      <c r="K2726" s="92">
        <v>14.31</v>
      </c>
      <c r="L2726" s="92">
        <v>15.87</v>
      </c>
      <c r="N2726" s="92">
        <f t="shared" ca="1" si="210"/>
        <v>15.300986849480406</v>
      </c>
      <c r="O2726" s="92">
        <f t="shared" si="211"/>
        <v>7.9374648223538569E-2</v>
      </c>
      <c r="P2726" s="92">
        <f t="shared" si="212"/>
        <v>15.181305787121616</v>
      </c>
      <c r="Q2726" s="92">
        <f t="shared" ca="1" si="213"/>
        <v>1.0078834498189422</v>
      </c>
      <c r="R2726" s="92">
        <f t="shared" ca="1" si="214"/>
        <v>15.995110348626612</v>
      </c>
    </row>
    <row r="2727" spans="1:18" x14ac:dyDescent="0.3">
      <c r="A2727" s="107">
        <v>40994.854166666664</v>
      </c>
      <c r="B2727" s="92">
        <v>16.78</v>
      </c>
      <c r="C2727" s="92">
        <v>16.72</v>
      </c>
      <c r="D2727" s="92">
        <v>16.63</v>
      </c>
      <c r="E2727" s="92">
        <v>16.5</v>
      </c>
      <c r="F2727" s="92">
        <v>16.350000000000001</v>
      </c>
      <c r="G2727" s="92">
        <v>16.149999999999999</v>
      </c>
      <c r="H2727" s="92">
        <v>15.86</v>
      </c>
      <c r="I2727" s="92">
        <v>15.61</v>
      </c>
      <c r="J2727" s="92">
        <v>15.4</v>
      </c>
      <c r="K2727" s="92">
        <v>14.98</v>
      </c>
      <c r="L2727" s="92">
        <v>16.21</v>
      </c>
      <c r="N2727" s="92">
        <f t="shared" ca="1" si="210"/>
        <v>16.027020277462235</v>
      </c>
      <c r="O2727" s="92">
        <f t="shared" si="211"/>
        <v>0.16744509039419436</v>
      </c>
      <c r="P2727" s="92">
        <f t="shared" si="212"/>
        <v>16.108127362649238</v>
      </c>
      <c r="Q2727" s="92">
        <f t="shared" ca="1" si="213"/>
        <v>0.99496483462285812</v>
      </c>
      <c r="R2727" s="92">
        <f t="shared" ca="1" si="214"/>
        <v>16.12837996923653</v>
      </c>
    </row>
    <row r="2728" spans="1:18" x14ac:dyDescent="0.3">
      <c r="A2728" s="107">
        <v>40994.861111111109</v>
      </c>
      <c r="B2728" s="92">
        <v>17.05</v>
      </c>
      <c r="C2728" s="92">
        <v>16.95</v>
      </c>
      <c r="D2728" s="92">
        <v>16.75</v>
      </c>
      <c r="E2728" s="92">
        <v>16.649999999999999</v>
      </c>
      <c r="F2728" s="92">
        <v>16.52</v>
      </c>
      <c r="G2728" s="92">
        <v>16.27</v>
      </c>
      <c r="H2728" s="92">
        <v>15.97</v>
      </c>
      <c r="I2728" s="92">
        <v>15.68</v>
      </c>
      <c r="J2728" s="92">
        <v>15.38</v>
      </c>
      <c r="K2728" s="92">
        <v>15.04</v>
      </c>
      <c r="L2728" s="92">
        <v>16.66</v>
      </c>
      <c r="N2728" s="92">
        <f t="shared" ca="1" si="210"/>
        <v>16.133502698879049</v>
      </c>
      <c r="O2728" s="92">
        <f t="shared" si="211"/>
        <v>0.1719835736511208</v>
      </c>
      <c r="P2728" s="92">
        <f t="shared" si="212"/>
        <v>16.226674396609859</v>
      </c>
      <c r="Q2728" s="92">
        <f t="shared" ca="1" si="213"/>
        <v>0.99425811503617301</v>
      </c>
      <c r="R2728" s="92">
        <f t="shared" ca="1" si="214"/>
        <v>16.564340196502641</v>
      </c>
    </row>
    <row r="2729" spans="1:18" x14ac:dyDescent="0.3">
      <c r="A2729" s="107">
        <v>40994.868055555555</v>
      </c>
      <c r="B2729" s="92">
        <v>16.2</v>
      </c>
      <c r="C2729" s="92">
        <v>16.04</v>
      </c>
      <c r="D2729" s="92">
        <v>15.74</v>
      </c>
      <c r="E2729" s="92">
        <v>15.36</v>
      </c>
      <c r="F2729" s="92">
        <v>15.16</v>
      </c>
      <c r="G2729" s="92">
        <v>14.98</v>
      </c>
      <c r="H2729" s="92">
        <v>14.84</v>
      </c>
      <c r="I2729" s="92">
        <v>14.68</v>
      </c>
      <c r="J2729" s="92">
        <v>14.34</v>
      </c>
      <c r="K2729" s="92">
        <v>13.77</v>
      </c>
      <c r="L2729" s="92">
        <v>14.72</v>
      </c>
      <c r="N2729" s="92">
        <f t="shared" ca="1" si="210"/>
        <v>14.973526354774995</v>
      </c>
      <c r="O2729" s="92">
        <f t="shared" si="211"/>
        <v>8.6770439968847687E-2</v>
      </c>
      <c r="P2729" s="92">
        <f t="shared" si="212"/>
        <v>14.959860879463516</v>
      </c>
      <c r="Q2729" s="92">
        <f t="shared" ca="1" si="213"/>
        <v>1.0009134760959066</v>
      </c>
      <c r="R2729" s="92">
        <f t="shared" ca="1" si="214"/>
        <v>14.733446368131746</v>
      </c>
    </row>
    <row r="2730" spans="1:18" x14ac:dyDescent="0.3">
      <c r="A2730" s="107">
        <v>40994.875</v>
      </c>
      <c r="B2730" s="92">
        <v>15.81</v>
      </c>
      <c r="C2730" s="92">
        <v>15.69</v>
      </c>
      <c r="D2730" s="92">
        <v>15.59</v>
      </c>
      <c r="E2730" s="92">
        <v>15.48</v>
      </c>
      <c r="F2730" s="92">
        <v>15.31</v>
      </c>
      <c r="G2730" s="92">
        <v>15.05</v>
      </c>
      <c r="H2730" s="92">
        <v>14.71</v>
      </c>
      <c r="I2730" s="92">
        <v>14.33</v>
      </c>
      <c r="J2730" s="92">
        <v>13.95</v>
      </c>
      <c r="K2730" s="92">
        <v>13.2</v>
      </c>
      <c r="L2730" s="92">
        <v>14.71</v>
      </c>
      <c r="N2730" s="92">
        <f t="shared" ca="1" si="210"/>
        <v>14.843058778522938</v>
      </c>
      <c r="O2730" s="92">
        <f t="shared" si="211"/>
        <v>0.2111607027667306</v>
      </c>
      <c r="P2730" s="92">
        <f t="shared" si="212"/>
        <v>15.00080874932044</v>
      </c>
      <c r="Q2730" s="92">
        <f t="shared" ca="1" si="213"/>
        <v>0.98948390227262595</v>
      </c>
      <c r="R2730" s="92">
        <f t="shared" ca="1" si="214"/>
        <v>14.555308202430329</v>
      </c>
    </row>
    <row r="2731" spans="1:18" x14ac:dyDescent="0.3">
      <c r="A2731" s="107">
        <v>40994.881944444445</v>
      </c>
      <c r="B2731" s="92">
        <v>16.47</v>
      </c>
      <c r="C2731" s="92">
        <v>16.34</v>
      </c>
      <c r="D2731" s="92">
        <v>16.059999999999999</v>
      </c>
      <c r="E2731" s="92">
        <v>15.83</v>
      </c>
      <c r="F2731" s="92">
        <v>15.67</v>
      </c>
      <c r="G2731" s="92">
        <v>15.44</v>
      </c>
      <c r="H2731" s="92">
        <v>15.14</v>
      </c>
      <c r="I2731" s="92">
        <v>14.84</v>
      </c>
      <c r="J2731" s="92">
        <v>14.49</v>
      </c>
      <c r="K2731" s="92">
        <v>13.9</v>
      </c>
      <c r="L2731" s="92">
        <v>16.059999999999999</v>
      </c>
      <c r="N2731" s="92">
        <f t="shared" ca="1" si="210"/>
        <v>15.301272428248417</v>
      </c>
      <c r="O2731" s="92">
        <f t="shared" si="211"/>
        <v>0.18132008705339847</v>
      </c>
      <c r="P2731" s="92">
        <f t="shared" si="212"/>
        <v>15.396655709938086</v>
      </c>
      <c r="Q2731" s="92">
        <f t="shared" ca="1" si="213"/>
        <v>0.99380493507897938</v>
      </c>
      <c r="R2731" s="92">
        <f t="shared" ca="1" si="214"/>
        <v>15.960507257368407</v>
      </c>
    </row>
    <row r="2732" spans="1:18" x14ac:dyDescent="0.3">
      <c r="A2732" s="107">
        <v>40994.888888888891</v>
      </c>
      <c r="B2732" s="92">
        <v>15.9</v>
      </c>
      <c r="C2732" s="92">
        <v>15.86</v>
      </c>
      <c r="D2732" s="92">
        <v>15.73</v>
      </c>
      <c r="E2732" s="92">
        <v>15.51</v>
      </c>
      <c r="F2732" s="92">
        <v>15.29</v>
      </c>
      <c r="G2732" s="92">
        <v>15.04</v>
      </c>
      <c r="H2732" s="92">
        <v>14.86</v>
      </c>
      <c r="I2732" s="92">
        <v>14.69</v>
      </c>
      <c r="J2732" s="92">
        <v>14.46</v>
      </c>
      <c r="K2732" s="92">
        <v>13.87</v>
      </c>
      <c r="L2732" s="92">
        <v>15.42</v>
      </c>
      <c r="N2732" s="92">
        <f t="shared" ca="1" si="210"/>
        <v>15.033710648943389</v>
      </c>
      <c r="O2732" s="92">
        <f t="shared" si="211"/>
        <v>0.11126402726709314</v>
      </c>
      <c r="P2732" s="92">
        <f t="shared" si="212"/>
        <v>15.01407748951676</v>
      </c>
      <c r="Q2732" s="92">
        <f t="shared" ca="1" si="213"/>
        <v>1.0013076500664351</v>
      </c>
      <c r="R2732" s="92">
        <f t="shared" ca="1" si="214"/>
        <v>15.440163964024428</v>
      </c>
    </row>
    <row r="2733" spans="1:18" x14ac:dyDescent="0.3">
      <c r="A2733" s="107">
        <v>40994.895833333336</v>
      </c>
      <c r="B2733" s="92">
        <v>17.54</v>
      </c>
      <c r="C2733" s="92">
        <v>17.37</v>
      </c>
      <c r="D2733" s="92">
        <v>17.03</v>
      </c>
      <c r="E2733" s="92">
        <v>16.690000000000001</v>
      </c>
      <c r="F2733" s="92">
        <v>16.39</v>
      </c>
      <c r="G2733" s="92">
        <v>16.059999999999999</v>
      </c>
      <c r="H2733" s="92">
        <v>15.82</v>
      </c>
      <c r="I2733" s="92">
        <v>15.6</v>
      </c>
      <c r="J2733" s="92">
        <v>15.19</v>
      </c>
      <c r="K2733" s="92">
        <v>14.53</v>
      </c>
      <c r="L2733" s="92">
        <v>16.14</v>
      </c>
      <c r="N2733" s="92">
        <f t="shared" ca="1" si="210"/>
        <v>16.056677379863565</v>
      </c>
      <c r="O2733" s="92">
        <f t="shared" si="211"/>
        <v>0.13913914994282311</v>
      </c>
      <c r="P2733" s="92">
        <f t="shared" si="212"/>
        <v>16.025392078483172</v>
      </c>
      <c r="Q2733" s="92">
        <f t="shared" ca="1" si="213"/>
        <v>1.0019522331327169</v>
      </c>
      <c r="R2733" s="92">
        <f t="shared" ca="1" si="214"/>
        <v>16.17150904276205</v>
      </c>
    </row>
    <row r="2734" spans="1:18" x14ac:dyDescent="0.3">
      <c r="A2734" s="107">
        <v>40994.902777777781</v>
      </c>
      <c r="B2734" s="92">
        <v>15.87</v>
      </c>
      <c r="C2734" s="92">
        <v>15.65</v>
      </c>
      <c r="D2734" s="92">
        <v>15.22</v>
      </c>
      <c r="E2734" s="92">
        <v>14.84</v>
      </c>
      <c r="F2734" s="92">
        <v>14.5</v>
      </c>
      <c r="G2734" s="92">
        <v>14.13</v>
      </c>
      <c r="H2734" s="92">
        <v>13.73</v>
      </c>
      <c r="I2734" s="92">
        <v>13.31</v>
      </c>
      <c r="J2734" s="92">
        <v>12.96</v>
      </c>
      <c r="K2734" s="92">
        <v>12.59</v>
      </c>
      <c r="L2734" s="92">
        <v>14.6</v>
      </c>
      <c r="N2734" s="92">
        <f t="shared" ca="1" si="210"/>
        <v>14.055741856803177</v>
      </c>
      <c r="O2734" s="92">
        <f t="shared" si="211"/>
        <v>0.26537312308827898</v>
      </c>
      <c r="P2734" s="92">
        <f t="shared" si="212"/>
        <v>14.071983041268695</v>
      </c>
      <c r="Q2734" s="92">
        <f t="shared" ca="1" si="213"/>
        <v>0.99884584962773992</v>
      </c>
      <c r="R2734" s="92">
        <f t="shared" ca="1" si="214"/>
        <v>14.583149404565003</v>
      </c>
    </row>
    <row r="2735" spans="1:18" x14ac:dyDescent="0.3">
      <c r="A2735" s="107">
        <v>40994.909722222219</v>
      </c>
      <c r="B2735" s="92">
        <v>15.99</v>
      </c>
      <c r="C2735" s="92">
        <v>15.71</v>
      </c>
      <c r="D2735" s="92">
        <v>15.16</v>
      </c>
      <c r="E2735" s="92">
        <v>14.68</v>
      </c>
      <c r="F2735" s="92">
        <v>14.48</v>
      </c>
      <c r="G2735" s="92">
        <v>14.29</v>
      </c>
      <c r="H2735" s="92">
        <v>14.1</v>
      </c>
      <c r="I2735" s="92">
        <v>13.92</v>
      </c>
      <c r="J2735" s="92">
        <v>13.75</v>
      </c>
      <c r="K2735" s="92">
        <v>13.2</v>
      </c>
      <c r="L2735" s="92">
        <v>14.98</v>
      </c>
      <c r="N2735" s="92">
        <f t="shared" ca="1" si="210"/>
        <v>14.317823771499921</v>
      </c>
      <c r="O2735" s="92">
        <f t="shared" si="211"/>
        <v>0.12369236821933195</v>
      </c>
      <c r="P2735" s="92">
        <f t="shared" si="212"/>
        <v>14.262621619760369</v>
      </c>
      <c r="Q2735" s="92">
        <f t="shared" ca="1" si="213"/>
        <v>1.0038704070830198</v>
      </c>
      <c r="R2735" s="92">
        <f t="shared" ca="1" si="214"/>
        <v>15.037978698103636</v>
      </c>
    </row>
    <row r="2736" spans="1:18" x14ac:dyDescent="0.3">
      <c r="A2736" s="107">
        <v>40994.916666666664</v>
      </c>
      <c r="B2736" s="92">
        <v>16.899999999999999</v>
      </c>
      <c r="C2736" s="92">
        <v>16.75</v>
      </c>
      <c r="D2736" s="92">
        <v>16.47</v>
      </c>
      <c r="E2736" s="92">
        <v>16.23</v>
      </c>
      <c r="F2736" s="92">
        <v>16.059999999999999</v>
      </c>
      <c r="G2736" s="92">
        <v>15.82</v>
      </c>
      <c r="H2736" s="92">
        <v>15.55</v>
      </c>
      <c r="I2736" s="92">
        <v>15.35</v>
      </c>
      <c r="J2736" s="92">
        <v>15.2</v>
      </c>
      <c r="K2736" s="92">
        <v>14.68</v>
      </c>
      <c r="L2736" s="92">
        <v>16.309999999999999</v>
      </c>
      <c r="N2736" s="92">
        <f t="shared" ca="1" si="210"/>
        <v>15.774575282975137</v>
      </c>
      <c r="O2736" s="92">
        <f t="shared" si="211"/>
        <v>0.15907728933936924</v>
      </c>
      <c r="P2736" s="92">
        <f t="shared" si="212"/>
        <v>15.781030198644531</v>
      </c>
      <c r="Q2736" s="92">
        <f t="shared" ca="1" si="213"/>
        <v>0.99959096994377794</v>
      </c>
      <c r="R2736" s="92">
        <f t="shared" ca="1" si="214"/>
        <v>16.303328719783018</v>
      </c>
    </row>
    <row r="2737" spans="1:18" x14ac:dyDescent="0.3">
      <c r="A2737" s="107">
        <v>40994.923611111109</v>
      </c>
      <c r="B2737" s="92">
        <v>16.34</v>
      </c>
      <c r="C2737" s="92">
        <v>16.11</v>
      </c>
      <c r="D2737" s="92">
        <v>15.69</v>
      </c>
      <c r="E2737" s="92">
        <v>15.33</v>
      </c>
      <c r="F2737" s="92">
        <v>15.1</v>
      </c>
      <c r="G2737" s="92">
        <v>14.86</v>
      </c>
      <c r="H2737" s="92">
        <v>14.6</v>
      </c>
      <c r="I2737" s="92">
        <v>14.37</v>
      </c>
      <c r="J2737" s="92">
        <v>14.1</v>
      </c>
      <c r="K2737" s="92">
        <v>13.88</v>
      </c>
      <c r="L2737" s="92">
        <v>15.14</v>
      </c>
      <c r="N2737" s="92">
        <f t="shared" ca="1" si="210"/>
        <v>14.844117492036737</v>
      </c>
      <c r="O2737" s="92">
        <f t="shared" si="211"/>
        <v>0.16311732611027163</v>
      </c>
      <c r="P2737" s="92">
        <f t="shared" si="212"/>
        <v>14.822466519552384</v>
      </c>
      <c r="Q2737" s="92">
        <f t="shared" ca="1" si="213"/>
        <v>1.00146068621277</v>
      </c>
      <c r="R2737" s="92">
        <f t="shared" ca="1" si="214"/>
        <v>15.162114789261338</v>
      </c>
    </row>
    <row r="2738" spans="1:18" x14ac:dyDescent="0.3">
      <c r="A2738" s="107">
        <v>40994.930555555555</v>
      </c>
      <c r="B2738" s="92">
        <v>14.95</v>
      </c>
      <c r="C2738" s="92">
        <v>14.88</v>
      </c>
      <c r="D2738" s="92">
        <v>14.68</v>
      </c>
      <c r="E2738" s="92">
        <v>14.47</v>
      </c>
      <c r="F2738" s="92">
        <v>14.24</v>
      </c>
      <c r="G2738" s="92">
        <v>14.05</v>
      </c>
      <c r="H2738" s="92">
        <v>13.89</v>
      </c>
      <c r="I2738" s="92">
        <v>13.75</v>
      </c>
      <c r="J2738" s="92">
        <v>13.58</v>
      </c>
      <c r="K2738" s="92">
        <v>13.23</v>
      </c>
      <c r="L2738" s="92">
        <v>14.66</v>
      </c>
      <c r="N2738" s="92">
        <f t="shared" ca="1" si="210"/>
        <v>14.065656305088837</v>
      </c>
      <c r="O2738" s="92">
        <f t="shared" si="211"/>
        <v>0.10583919802287087</v>
      </c>
      <c r="P2738" s="92">
        <f t="shared" si="212"/>
        <v>14.026963549110036</v>
      </c>
      <c r="Q2738" s="92">
        <f t="shared" ca="1" si="213"/>
        <v>1.0027584555875784</v>
      </c>
      <c r="R2738" s="92">
        <f t="shared" ca="1" si="214"/>
        <v>14.7004389589139</v>
      </c>
    </row>
    <row r="2739" spans="1:18" x14ac:dyDescent="0.3">
      <c r="A2739" s="107">
        <v>40994.9375</v>
      </c>
      <c r="B2739" s="92">
        <v>14.08</v>
      </c>
      <c r="C2739" s="92">
        <v>14.01</v>
      </c>
      <c r="D2739" s="92">
        <v>13.89</v>
      </c>
      <c r="E2739" s="92">
        <v>13.77</v>
      </c>
      <c r="F2739" s="92">
        <v>13.66</v>
      </c>
      <c r="G2739" s="92">
        <v>13.51</v>
      </c>
      <c r="H2739" s="92">
        <v>13.3</v>
      </c>
      <c r="I2739" s="92">
        <v>13.04</v>
      </c>
      <c r="J2739" s="92">
        <v>12.73</v>
      </c>
      <c r="K2739" s="92">
        <v>12.21</v>
      </c>
      <c r="L2739" s="92">
        <v>13.54</v>
      </c>
      <c r="N2739" s="92">
        <f t="shared" ca="1" si="210"/>
        <v>13.365065431105508</v>
      </c>
      <c r="O2739" s="92">
        <f t="shared" si="211"/>
        <v>0.14477033356285957</v>
      </c>
      <c r="P2739" s="92">
        <f t="shared" si="212"/>
        <v>13.479710186236284</v>
      </c>
      <c r="Q2739" s="92">
        <f t="shared" ca="1" si="213"/>
        <v>0.99149501335363754</v>
      </c>
      <c r="R2739" s="92">
        <f t="shared" ca="1" si="214"/>
        <v>13.424842480808252</v>
      </c>
    </row>
    <row r="2740" spans="1:18" x14ac:dyDescent="0.3">
      <c r="A2740" s="107">
        <v>40994.944444444445</v>
      </c>
      <c r="B2740" s="92">
        <v>14.43</v>
      </c>
      <c r="C2740" s="92">
        <v>14.3</v>
      </c>
      <c r="D2740" s="92">
        <v>14.02</v>
      </c>
      <c r="E2740" s="92">
        <v>13.74</v>
      </c>
      <c r="F2740" s="92">
        <v>13.53</v>
      </c>
      <c r="G2740" s="92">
        <v>13.34</v>
      </c>
      <c r="H2740" s="92">
        <v>13.14</v>
      </c>
      <c r="I2740" s="92">
        <v>13.05</v>
      </c>
      <c r="J2740" s="92">
        <v>12.9</v>
      </c>
      <c r="K2740" s="92">
        <v>12.5</v>
      </c>
      <c r="L2740" s="92">
        <v>13.47</v>
      </c>
      <c r="N2740" s="92">
        <f t="shared" ca="1" si="210"/>
        <v>13.363050091544851</v>
      </c>
      <c r="O2740" s="92">
        <f t="shared" si="211"/>
        <v>0.13959455720124828</v>
      </c>
      <c r="P2740" s="92">
        <f t="shared" si="212"/>
        <v>13.311159458327102</v>
      </c>
      <c r="Q2740" s="92">
        <f t="shared" ca="1" si="213"/>
        <v>1.0038982804901557</v>
      </c>
      <c r="R2740" s="92">
        <f t="shared" ca="1" si="214"/>
        <v>13.522509838202398</v>
      </c>
    </row>
    <row r="2741" spans="1:18" x14ac:dyDescent="0.3">
      <c r="A2741" s="107">
        <v>40994.951388888891</v>
      </c>
      <c r="B2741" s="92">
        <v>12.49</v>
      </c>
      <c r="C2741" s="92">
        <v>12.35</v>
      </c>
      <c r="D2741" s="92">
        <v>12.15</v>
      </c>
      <c r="E2741" s="92">
        <v>11.84</v>
      </c>
      <c r="F2741" s="92">
        <v>11.57</v>
      </c>
      <c r="G2741" s="92">
        <v>11.43</v>
      </c>
      <c r="H2741" s="92">
        <v>11.37</v>
      </c>
      <c r="I2741" s="92">
        <v>11.23</v>
      </c>
      <c r="J2741" s="92">
        <v>11.01</v>
      </c>
      <c r="K2741" s="92">
        <v>10.66</v>
      </c>
      <c r="L2741" s="92">
        <v>12.01</v>
      </c>
      <c r="N2741" s="92">
        <f t="shared" ca="1" si="210"/>
        <v>11.48680770792685</v>
      </c>
      <c r="O2741" s="92">
        <f t="shared" si="211"/>
        <v>4.8636869962053672E-2</v>
      </c>
      <c r="P2741" s="92">
        <f t="shared" si="212"/>
        <v>11.42138417045606</v>
      </c>
      <c r="Q2741" s="92">
        <f t="shared" ca="1" si="213"/>
        <v>1.0057281618842682</v>
      </c>
      <c r="R2741" s="92">
        <f t="shared" ca="1" si="214"/>
        <v>12.07879522423006</v>
      </c>
    </row>
    <row r="2742" spans="1:18" x14ac:dyDescent="0.3">
      <c r="A2742" s="107">
        <v>40994.958333333336</v>
      </c>
      <c r="B2742" s="92">
        <v>12.42</v>
      </c>
      <c r="C2742" s="92">
        <v>12.3</v>
      </c>
      <c r="D2742" s="92">
        <v>12.12</v>
      </c>
      <c r="E2742" s="92">
        <v>11.88</v>
      </c>
      <c r="F2742" s="92">
        <v>11.67</v>
      </c>
      <c r="G2742" s="92">
        <v>11.42</v>
      </c>
      <c r="H2742" s="92">
        <v>11.13</v>
      </c>
      <c r="I2742" s="92">
        <v>10.75</v>
      </c>
      <c r="J2742" s="92">
        <v>10.4</v>
      </c>
      <c r="K2742" s="92">
        <v>9.9600000000000009</v>
      </c>
      <c r="L2742" s="92">
        <v>11.6</v>
      </c>
      <c r="N2742" s="92">
        <f t="shared" ca="1" si="210"/>
        <v>11.287089243109078</v>
      </c>
      <c r="O2742" s="92">
        <f t="shared" si="211"/>
        <v>0.23769694928715435</v>
      </c>
      <c r="P2742" s="92">
        <f t="shared" si="212"/>
        <v>11.377991353390385</v>
      </c>
      <c r="Q2742" s="92">
        <f t="shared" ca="1" si="213"/>
        <v>0.99201070668293123</v>
      </c>
      <c r="R2742" s="92">
        <f t="shared" ca="1" si="214"/>
        <v>11.507324197522001</v>
      </c>
    </row>
    <row r="2743" spans="1:18" x14ac:dyDescent="0.3">
      <c r="A2743" s="107">
        <v>40994.965277777781</v>
      </c>
      <c r="B2743" s="92">
        <v>11.91</v>
      </c>
      <c r="C2743" s="92">
        <v>11.86</v>
      </c>
      <c r="D2743" s="92">
        <v>11.75</v>
      </c>
      <c r="E2743" s="92">
        <v>11.63</v>
      </c>
      <c r="F2743" s="92">
        <v>11.5</v>
      </c>
      <c r="G2743" s="92">
        <v>11.39</v>
      </c>
      <c r="H2743" s="92">
        <v>11.28</v>
      </c>
      <c r="I2743" s="92">
        <v>11.11</v>
      </c>
      <c r="J2743" s="92">
        <v>10.88</v>
      </c>
      <c r="K2743" s="92">
        <v>10.34</v>
      </c>
      <c r="L2743" s="92">
        <v>11.62</v>
      </c>
      <c r="N2743" s="92">
        <f t="shared" ca="1" si="210"/>
        <v>11.320443279159784</v>
      </c>
      <c r="O2743" s="92">
        <f t="shared" si="211"/>
        <v>8.9679418914378736E-2</v>
      </c>
      <c r="P2743" s="92">
        <f t="shared" si="212"/>
        <v>11.374174275300867</v>
      </c>
      <c r="Q2743" s="92">
        <f t="shared" ca="1" si="213"/>
        <v>0.99527605302674504</v>
      </c>
      <c r="R2743" s="92">
        <f t="shared" ca="1" si="214"/>
        <v>11.565107736170777</v>
      </c>
    </row>
    <row r="2744" spans="1:18" x14ac:dyDescent="0.3">
      <c r="A2744" s="107">
        <v>40994.972222222219</v>
      </c>
      <c r="B2744" s="92">
        <v>10.94</v>
      </c>
      <c r="C2744" s="92">
        <v>10.81</v>
      </c>
      <c r="D2744" s="92">
        <v>10.64</v>
      </c>
      <c r="E2744" s="92">
        <v>10.61</v>
      </c>
      <c r="F2744" s="92">
        <v>10.63</v>
      </c>
      <c r="G2744" s="92">
        <v>10.58</v>
      </c>
      <c r="H2744" s="92">
        <v>10.46</v>
      </c>
      <c r="I2744" s="92">
        <v>10.36</v>
      </c>
      <c r="J2744" s="92">
        <v>10.29</v>
      </c>
      <c r="K2744" s="92">
        <v>9.98</v>
      </c>
      <c r="L2744" s="92">
        <v>11.11</v>
      </c>
      <c r="N2744" s="92">
        <f t="shared" ref="N2744:N2807" ca="1" si="215">POWER(SUM(POWER(C2744,Exponent)*$C$1,POWER(D2744,Exponent)*$D$1,POWER(E2744,Exponent)*$E$1,POWER(F2744,Exponent)*$F$1,POWER(G2744,Exponent)*$G$1,POWER(H2744,Exponent)*$H$1,POWER(I2744,Exponent)*$I$1,POWER(J2744,Exponent)*$J$1,POWER(K2744,Exponent)*$K$1),1/Exponent)</f>
        <v>10.493333271423946</v>
      </c>
      <c r="O2744" s="92">
        <f t="shared" si="211"/>
        <v>0.1054116064198411</v>
      </c>
      <c r="P2744" s="92">
        <f t="shared" si="212"/>
        <v>10.562723003535352</v>
      </c>
      <c r="Q2744" s="92">
        <f t="shared" ca="1" si="213"/>
        <v>0.99343069660274341</v>
      </c>
      <c r="R2744" s="92">
        <f t="shared" ca="1" si="214"/>
        <v>11.037015039256479</v>
      </c>
    </row>
    <row r="2745" spans="1:18" x14ac:dyDescent="0.3">
      <c r="A2745" s="107">
        <v>40994.979166666664</v>
      </c>
      <c r="B2745" s="92">
        <v>11.76</v>
      </c>
      <c r="C2745" s="92">
        <v>11.73</v>
      </c>
      <c r="D2745" s="92">
        <v>11.65</v>
      </c>
      <c r="E2745" s="92">
        <v>11.52</v>
      </c>
      <c r="F2745" s="92">
        <v>11.37</v>
      </c>
      <c r="G2745" s="92">
        <v>11.12</v>
      </c>
      <c r="H2745" s="92">
        <v>10.9</v>
      </c>
      <c r="I2745" s="92">
        <v>10.65</v>
      </c>
      <c r="J2745" s="92">
        <v>10.34</v>
      </c>
      <c r="K2745" s="92">
        <v>9.9</v>
      </c>
      <c r="L2745" s="92">
        <v>11.2</v>
      </c>
      <c r="N2745" s="92">
        <f t="shared" ca="1" si="215"/>
        <v>11.029122361040182</v>
      </c>
      <c r="O2745" s="92">
        <f t="shared" si="211"/>
        <v>0.18465795818308781</v>
      </c>
      <c r="P2745" s="92">
        <f t="shared" si="212"/>
        <v>11.088209287374919</v>
      </c>
      <c r="Q2745" s="92">
        <f t="shared" ca="1" si="213"/>
        <v>0.99467119308416962</v>
      </c>
      <c r="R2745" s="92">
        <f t="shared" ca="1" si="214"/>
        <v>11.140317362542699</v>
      </c>
    </row>
    <row r="2746" spans="1:18" x14ac:dyDescent="0.3">
      <c r="A2746" s="107">
        <v>40994.986111111109</v>
      </c>
      <c r="B2746" s="92">
        <v>11.58</v>
      </c>
      <c r="C2746" s="92">
        <v>11.51</v>
      </c>
      <c r="D2746" s="92">
        <v>11.41</v>
      </c>
      <c r="E2746" s="92">
        <v>11.26</v>
      </c>
      <c r="F2746" s="92">
        <v>11.09</v>
      </c>
      <c r="G2746" s="92">
        <v>10.89</v>
      </c>
      <c r="H2746" s="92">
        <v>10.67</v>
      </c>
      <c r="I2746" s="92">
        <v>10.4</v>
      </c>
      <c r="J2746" s="92">
        <v>10.01</v>
      </c>
      <c r="K2746" s="92">
        <v>9.3699999999999992</v>
      </c>
      <c r="L2746" s="92">
        <v>11.19</v>
      </c>
      <c r="N2746" s="92">
        <f t="shared" ca="1" si="215"/>
        <v>10.756746270454798</v>
      </c>
      <c r="O2746" s="92">
        <f t="shared" si="211"/>
        <v>0.1885980554018116</v>
      </c>
      <c r="P2746" s="92">
        <f t="shared" si="212"/>
        <v>10.858203502872453</v>
      </c>
      <c r="Q2746" s="92">
        <f t="shared" ca="1" si="213"/>
        <v>0.99065616771772469</v>
      </c>
      <c r="R2746" s="92">
        <f t="shared" ca="1" si="214"/>
        <v>11.085442516761338</v>
      </c>
    </row>
    <row r="2747" spans="1:18" x14ac:dyDescent="0.3">
      <c r="A2747" s="107">
        <v>40994.993055555555</v>
      </c>
      <c r="B2747" s="92">
        <v>11.02</v>
      </c>
      <c r="C2747" s="92">
        <v>10.96</v>
      </c>
      <c r="D2747" s="92">
        <v>10.84</v>
      </c>
      <c r="E2747" s="92">
        <v>10.76</v>
      </c>
      <c r="F2747" s="92">
        <v>10.71</v>
      </c>
      <c r="G2747" s="92">
        <v>10.63</v>
      </c>
      <c r="H2747" s="92">
        <v>10.51</v>
      </c>
      <c r="I2747" s="92">
        <v>10.3</v>
      </c>
      <c r="J2747" s="92">
        <v>9.9700000000000006</v>
      </c>
      <c r="K2747" s="92">
        <v>9.39</v>
      </c>
      <c r="L2747" s="92">
        <v>10.35</v>
      </c>
      <c r="N2747" s="92">
        <f t="shared" ca="1" si="215"/>
        <v>10.483597020660062</v>
      </c>
      <c r="O2747" s="92">
        <f t="shared" si="211"/>
        <v>0.10491295989076831</v>
      </c>
      <c r="P2747" s="92">
        <f t="shared" si="212"/>
        <v>10.612723402015833</v>
      </c>
      <c r="Q2747" s="92">
        <f t="shared" ca="1" si="213"/>
        <v>0.98783287037036649</v>
      </c>
      <c r="R2747" s="92">
        <f t="shared" ca="1" si="214"/>
        <v>10.224070208333293</v>
      </c>
    </row>
    <row r="2748" spans="1:18" x14ac:dyDescent="0.3">
      <c r="A2748" s="107">
        <v>40995</v>
      </c>
      <c r="B2748" s="92">
        <v>10.72</v>
      </c>
      <c r="C2748" s="92">
        <v>10.69</v>
      </c>
      <c r="D2748" s="92">
        <v>10.52</v>
      </c>
      <c r="E2748" s="92">
        <v>10.35</v>
      </c>
      <c r="F2748" s="92">
        <v>10.25</v>
      </c>
      <c r="G2748" s="92">
        <v>10.16</v>
      </c>
      <c r="H2748" s="92">
        <v>10.029999999999999</v>
      </c>
      <c r="I2748" s="92">
        <v>9.86</v>
      </c>
      <c r="J2748" s="92">
        <v>9.6199999999999992</v>
      </c>
      <c r="K2748" s="92">
        <v>9.32</v>
      </c>
      <c r="L2748" s="92">
        <v>10.59</v>
      </c>
      <c r="N2748" s="92">
        <f t="shared" ca="1" si="215"/>
        <v>10.086039510721516</v>
      </c>
      <c r="O2748" s="92">
        <f t="shared" si="211"/>
        <v>0.11900391452057861</v>
      </c>
      <c r="P2748" s="92">
        <f t="shared" si="212"/>
        <v>10.141271484605289</v>
      </c>
      <c r="Q2748" s="92">
        <f t="shared" ca="1" si="213"/>
        <v>0.99455374269709507</v>
      </c>
      <c r="R2748" s="92">
        <f t="shared" ca="1" si="214"/>
        <v>10.532324135162236</v>
      </c>
    </row>
    <row r="2749" spans="1:18" x14ac:dyDescent="0.3">
      <c r="A2749" s="107">
        <v>40995.006944444445</v>
      </c>
      <c r="B2749" s="92">
        <v>12.33</v>
      </c>
      <c r="C2749" s="92">
        <v>12.23</v>
      </c>
      <c r="D2749" s="92">
        <v>12.08</v>
      </c>
      <c r="E2749" s="92">
        <v>11.92</v>
      </c>
      <c r="F2749" s="92">
        <v>11.66</v>
      </c>
      <c r="G2749" s="92">
        <v>11.27</v>
      </c>
      <c r="H2749" s="92">
        <v>10.91</v>
      </c>
      <c r="I2749" s="92">
        <v>10.57</v>
      </c>
      <c r="J2749" s="92">
        <v>10.32</v>
      </c>
      <c r="K2749" s="92">
        <v>9.9499999999999993</v>
      </c>
      <c r="L2749" s="92">
        <v>11.03</v>
      </c>
      <c r="N2749" s="92">
        <f t="shared" ca="1" si="215"/>
        <v>11.197491651853207</v>
      </c>
      <c r="O2749" s="92">
        <f t="shared" si="211"/>
        <v>0.30000418445278521</v>
      </c>
      <c r="P2749" s="92">
        <f t="shared" si="212"/>
        <v>11.217701337382096</v>
      </c>
      <c r="Q2749" s="92">
        <f t="shared" ca="1" si="213"/>
        <v>0.99819841116097996</v>
      </c>
      <c r="R2749" s="92">
        <f t="shared" ca="1" si="214"/>
        <v>11.010128475105608</v>
      </c>
    </row>
    <row r="2750" spans="1:18" x14ac:dyDescent="0.3">
      <c r="A2750" s="107">
        <v>40995.013888888891</v>
      </c>
      <c r="B2750" s="92">
        <v>11.81</v>
      </c>
      <c r="C2750" s="92">
        <v>11.76</v>
      </c>
      <c r="D2750" s="92">
        <v>11.61</v>
      </c>
      <c r="E2750" s="92">
        <v>11.45</v>
      </c>
      <c r="F2750" s="92">
        <v>11.37</v>
      </c>
      <c r="G2750" s="92">
        <v>11.29</v>
      </c>
      <c r="H2750" s="92">
        <v>11.12</v>
      </c>
      <c r="I2750" s="92">
        <v>10.85</v>
      </c>
      <c r="J2750" s="92">
        <v>10.55</v>
      </c>
      <c r="K2750" s="92">
        <v>10.039999999999999</v>
      </c>
      <c r="L2750" s="92">
        <v>11.62</v>
      </c>
      <c r="N2750" s="92">
        <f t="shared" ca="1" si="215"/>
        <v>11.132936810580569</v>
      </c>
      <c r="O2750" s="92">
        <f t="shared" si="211"/>
        <v>0.14020503423461594</v>
      </c>
      <c r="P2750" s="92">
        <f t="shared" si="212"/>
        <v>11.265484847847489</v>
      </c>
      <c r="Q2750" s="92">
        <f t="shared" ca="1" si="213"/>
        <v>0.98823414712663293</v>
      </c>
      <c r="R2750" s="92">
        <f t="shared" ca="1" si="214"/>
        <v>11.483280789611474</v>
      </c>
    </row>
    <row r="2751" spans="1:18" x14ac:dyDescent="0.3">
      <c r="A2751" s="107">
        <v>40995.020833333336</v>
      </c>
      <c r="B2751" s="92">
        <v>12.47</v>
      </c>
      <c r="C2751" s="92">
        <v>12.31</v>
      </c>
      <c r="D2751" s="92">
        <v>12</v>
      </c>
      <c r="E2751" s="92">
        <v>11.81</v>
      </c>
      <c r="F2751" s="92">
        <v>11.62</v>
      </c>
      <c r="G2751" s="92">
        <v>11.42</v>
      </c>
      <c r="H2751" s="92">
        <v>11.14</v>
      </c>
      <c r="I2751" s="92">
        <v>10.85</v>
      </c>
      <c r="J2751" s="92">
        <v>10.52</v>
      </c>
      <c r="K2751" s="92">
        <v>9.8000000000000007</v>
      </c>
      <c r="L2751" s="92">
        <v>11.54</v>
      </c>
      <c r="N2751" s="92">
        <f t="shared" ca="1" si="215"/>
        <v>11.281722849764718</v>
      </c>
      <c r="O2751" s="92">
        <f t="shared" si="211"/>
        <v>0.22939790610629937</v>
      </c>
      <c r="P2751" s="92">
        <f t="shared" si="212"/>
        <v>11.379455452744901</v>
      </c>
      <c r="Q2751" s="92">
        <f t="shared" ca="1" si="213"/>
        <v>0.99141148683379143</v>
      </c>
      <c r="R2751" s="92">
        <f t="shared" ca="1" si="214"/>
        <v>11.440888558061951</v>
      </c>
    </row>
    <row r="2752" spans="1:18" x14ac:dyDescent="0.3">
      <c r="A2752" s="107">
        <v>40995.027777777781</v>
      </c>
      <c r="B2752" s="92">
        <v>11.95</v>
      </c>
      <c r="C2752" s="92">
        <v>11.87</v>
      </c>
      <c r="D2752" s="92">
        <v>11.72</v>
      </c>
      <c r="E2752" s="92">
        <v>11.56</v>
      </c>
      <c r="F2752" s="92">
        <v>11.33</v>
      </c>
      <c r="G2752" s="92">
        <v>11.13</v>
      </c>
      <c r="H2752" s="92">
        <v>10.94</v>
      </c>
      <c r="I2752" s="92">
        <v>10.71</v>
      </c>
      <c r="J2752" s="92">
        <v>10.44</v>
      </c>
      <c r="K2752" s="92">
        <v>10.01</v>
      </c>
      <c r="L2752" s="92">
        <v>11.44</v>
      </c>
      <c r="N2752" s="92">
        <f t="shared" ca="1" si="215"/>
        <v>11.075857514553697</v>
      </c>
      <c r="O2752" s="92">
        <f t="shared" si="211"/>
        <v>0.15911466523230572</v>
      </c>
      <c r="P2752" s="92">
        <f t="shared" si="212"/>
        <v>11.102576759097374</v>
      </c>
      <c r="Q2752" s="92">
        <f t="shared" ca="1" si="213"/>
        <v>0.99759341951661951</v>
      </c>
      <c r="R2752" s="92">
        <f t="shared" ca="1" si="214"/>
        <v>11.412468719270127</v>
      </c>
    </row>
    <row r="2753" spans="1:18" x14ac:dyDescent="0.3">
      <c r="A2753" s="107">
        <v>40995.034722222219</v>
      </c>
      <c r="B2753" s="92">
        <v>12.51</v>
      </c>
      <c r="C2753" s="92">
        <v>12.44</v>
      </c>
      <c r="D2753" s="92">
        <v>12.23</v>
      </c>
      <c r="E2753" s="92">
        <v>12.01</v>
      </c>
      <c r="F2753" s="92">
        <v>11.81</v>
      </c>
      <c r="G2753" s="92">
        <v>11.64</v>
      </c>
      <c r="H2753" s="92">
        <v>11.41</v>
      </c>
      <c r="I2753" s="92">
        <v>11.14</v>
      </c>
      <c r="J2753" s="92">
        <v>10.88</v>
      </c>
      <c r="K2753" s="92">
        <v>10.210000000000001</v>
      </c>
      <c r="L2753" s="92">
        <v>11.91</v>
      </c>
      <c r="N2753" s="92">
        <f t="shared" ca="1" si="215"/>
        <v>11.536049019460751</v>
      </c>
      <c r="O2753" s="92">
        <f t="shared" si="211"/>
        <v>0.18442488986625388</v>
      </c>
      <c r="P2753" s="92">
        <f t="shared" si="212"/>
        <v>11.606764612687352</v>
      </c>
      <c r="Q2753" s="92">
        <f t="shared" ca="1" si="213"/>
        <v>0.99390738111899846</v>
      </c>
      <c r="R2753" s="92">
        <f t="shared" ca="1" si="214"/>
        <v>11.837436909127272</v>
      </c>
    </row>
    <row r="2754" spans="1:18" x14ac:dyDescent="0.3">
      <c r="A2754" s="107">
        <v>40995.041666666664</v>
      </c>
      <c r="B2754" s="92">
        <v>13.21</v>
      </c>
      <c r="C2754" s="92">
        <v>13.13</v>
      </c>
      <c r="D2754" s="92">
        <v>12.98</v>
      </c>
      <c r="E2754" s="92">
        <v>12.75</v>
      </c>
      <c r="F2754" s="92">
        <v>12.44</v>
      </c>
      <c r="G2754" s="92">
        <v>12.13</v>
      </c>
      <c r="H2754" s="92">
        <v>11.83</v>
      </c>
      <c r="I2754" s="92">
        <v>11.52</v>
      </c>
      <c r="J2754" s="92">
        <v>11.18</v>
      </c>
      <c r="K2754" s="92">
        <v>10.57</v>
      </c>
      <c r="L2754" s="92">
        <v>12.48</v>
      </c>
      <c r="N2754" s="92">
        <f t="shared" ca="1" si="215"/>
        <v>12.056181182556717</v>
      </c>
      <c r="O2754" s="92">
        <f t="shared" si="211"/>
        <v>0.23142237685704278</v>
      </c>
      <c r="P2754" s="92">
        <f t="shared" si="212"/>
        <v>12.08655535620675</v>
      </c>
      <c r="Q2754" s="92">
        <f t="shared" ca="1" si="213"/>
        <v>0.99748694539057103</v>
      </c>
      <c r="R2754" s="92">
        <f t="shared" ca="1" si="214"/>
        <v>12.448637078474327</v>
      </c>
    </row>
    <row r="2755" spans="1:18" x14ac:dyDescent="0.3">
      <c r="A2755" s="107">
        <v>40995.048611111109</v>
      </c>
      <c r="B2755" s="92">
        <v>12.84</v>
      </c>
      <c r="C2755" s="92">
        <v>12.77</v>
      </c>
      <c r="D2755" s="92">
        <v>12.63</v>
      </c>
      <c r="E2755" s="92">
        <v>12.46</v>
      </c>
      <c r="F2755" s="92">
        <v>12.27</v>
      </c>
      <c r="G2755" s="92">
        <v>12.08</v>
      </c>
      <c r="H2755" s="92">
        <v>11.81</v>
      </c>
      <c r="I2755" s="92">
        <v>11.44</v>
      </c>
      <c r="J2755" s="92">
        <v>11.05</v>
      </c>
      <c r="K2755" s="92">
        <v>10.47</v>
      </c>
      <c r="L2755" s="92">
        <v>12.24</v>
      </c>
      <c r="N2755" s="92">
        <f t="shared" ca="1" si="215"/>
        <v>11.902380360105671</v>
      </c>
      <c r="O2755" s="92">
        <f t="shared" ref="O2755:O2818" si="216">LN(G2755/H2755)/LN(97.5/87.5)</f>
        <v>0.20888839763093575</v>
      </c>
      <c r="P2755" s="92">
        <f t="shared" ref="P2755:P2818" si="217">G2755*POWER(96/97.5,O2755)</f>
        <v>12.040940456372937</v>
      </c>
      <c r="Q2755" s="92">
        <f t="shared" ref="Q2755:Q2818" ca="1" si="218">N2755/P2755</f>
        <v>0.98849258521215178</v>
      </c>
      <c r="R2755" s="92">
        <f t="shared" ref="R2755:R2818" ca="1" si="219">L2755*Q2755</f>
        <v>12.099149242996738</v>
      </c>
    </row>
    <row r="2756" spans="1:18" x14ac:dyDescent="0.3">
      <c r="A2756" s="107">
        <v>40995.055555555555</v>
      </c>
      <c r="B2756" s="92">
        <v>13.09</v>
      </c>
      <c r="C2756" s="92">
        <v>12.98</v>
      </c>
      <c r="D2756" s="92">
        <v>12.77</v>
      </c>
      <c r="E2756" s="92">
        <v>12.51</v>
      </c>
      <c r="F2756" s="92">
        <v>12.27</v>
      </c>
      <c r="G2756" s="92">
        <v>12.07</v>
      </c>
      <c r="H2756" s="92">
        <v>11.92</v>
      </c>
      <c r="I2756" s="92">
        <v>11.7</v>
      </c>
      <c r="J2756" s="92">
        <v>11.35</v>
      </c>
      <c r="K2756" s="92">
        <v>10.69</v>
      </c>
      <c r="L2756" s="92">
        <v>12.43</v>
      </c>
      <c r="N2756" s="92">
        <f t="shared" ca="1" si="215"/>
        <v>12.030757600596008</v>
      </c>
      <c r="O2756" s="92">
        <f t="shared" si="216"/>
        <v>0.11556195568062839</v>
      </c>
      <c r="P2756" s="92">
        <f t="shared" si="217"/>
        <v>12.048393613801322</v>
      </c>
      <c r="Q2756" s="92">
        <f t="shared" ca="1" si="218"/>
        <v>0.99853623530483671</v>
      </c>
      <c r="R2756" s="92">
        <f t="shared" ca="1" si="219"/>
        <v>12.41180540483912</v>
      </c>
    </row>
    <row r="2757" spans="1:18" x14ac:dyDescent="0.3">
      <c r="A2757" s="107">
        <v>40995.0625</v>
      </c>
      <c r="B2757" s="92">
        <v>12.83</v>
      </c>
      <c r="C2757" s="92">
        <v>12.7</v>
      </c>
      <c r="D2757" s="92">
        <v>12.45</v>
      </c>
      <c r="E2757" s="92">
        <v>12.13</v>
      </c>
      <c r="F2757" s="92">
        <v>11.87</v>
      </c>
      <c r="G2757" s="92">
        <v>11.58</v>
      </c>
      <c r="H2757" s="92">
        <v>11.22</v>
      </c>
      <c r="I2757" s="92">
        <v>10.86</v>
      </c>
      <c r="J2757" s="92">
        <v>10.53</v>
      </c>
      <c r="K2757" s="92">
        <v>9.8000000000000007</v>
      </c>
      <c r="L2757" s="92">
        <v>11.53</v>
      </c>
      <c r="N2757" s="92">
        <f t="shared" ca="1" si="215"/>
        <v>11.455489556805999</v>
      </c>
      <c r="O2757" s="92">
        <f t="shared" si="216"/>
        <v>0.29184480077335045</v>
      </c>
      <c r="P2757" s="92">
        <f t="shared" si="217"/>
        <v>11.527720993692647</v>
      </c>
      <c r="Q2757" s="92">
        <f t="shared" ca="1" si="218"/>
        <v>0.99373410954982611</v>
      </c>
      <c r="R2757" s="92">
        <f t="shared" ca="1" si="219"/>
        <v>11.457754283109495</v>
      </c>
    </row>
    <row r="2758" spans="1:18" x14ac:dyDescent="0.3">
      <c r="A2758" s="107">
        <v>40995.069444444445</v>
      </c>
      <c r="B2758" s="92">
        <v>11.42</v>
      </c>
      <c r="C2758" s="92">
        <v>11.3</v>
      </c>
      <c r="D2758" s="92">
        <v>11.06</v>
      </c>
      <c r="E2758" s="92">
        <v>10.89</v>
      </c>
      <c r="F2758" s="92">
        <v>10.75</v>
      </c>
      <c r="G2758" s="92">
        <v>10.61</v>
      </c>
      <c r="H2758" s="92">
        <v>10.46</v>
      </c>
      <c r="I2758" s="92">
        <v>10.28</v>
      </c>
      <c r="J2758" s="92">
        <v>9.98</v>
      </c>
      <c r="K2758" s="92">
        <v>9.5</v>
      </c>
      <c r="L2758" s="92">
        <v>10.77</v>
      </c>
      <c r="N2758" s="92">
        <f t="shared" ca="1" si="215"/>
        <v>10.53818568497995</v>
      </c>
      <c r="O2758" s="92">
        <f t="shared" si="216"/>
        <v>0.13157769457921703</v>
      </c>
      <c r="P2758" s="92">
        <f t="shared" si="217"/>
        <v>10.58837760806289</v>
      </c>
      <c r="Q2758" s="92">
        <f t="shared" ca="1" si="218"/>
        <v>0.99525971542186786</v>
      </c>
      <c r="R2758" s="92">
        <f t="shared" ca="1" si="219"/>
        <v>10.718947135093517</v>
      </c>
    </row>
    <row r="2759" spans="1:18" x14ac:dyDescent="0.3">
      <c r="A2759" s="107">
        <v>40995.076388888891</v>
      </c>
      <c r="B2759" s="92">
        <v>11.07</v>
      </c>
      <c r="C2759" s="92">
        <v>11.01</v>
      </c>
      <c r="D2759" s="92">
        <v>10.93</v>
      </c>
      <c r="E2759" s="92">
        <v>10.78</v>
      </c>
      <c r="F2759" s="92">
        <v>10.62</v>
      </c>
      <c r="G2759" s="92">
        <v>10.41</v>
      </c>
      <c r="H2759" s="92">
        <v>10.220000000000001</v>
      </c>
      <c r="I2759" s="92">
        <v>10.029999999999999</v>
      </c>
      <c r="J2759" s="92">
        <v>9.81</v>
      </c>
      <c r="K2759" s="92">
        <v>9.39</v>
      </c>
      <c r="L2759" s="92">
        <v>10.33</v>
      </c>
      <c r="N2759" s="92">
        <f t="shared" ca="1" si="215"/>
        <v>10.358241085989709</v>
      </c>
      <c r="O2759" s="92">
        <f t="shared" si="216"/>
        <v>0.17022167699701693</v>
      </c>
      <c r="P2759" s="92">
        <f t="shared" si="217"/>
        <v>10.382562684236863</v>
      </c>
      <c r="Q2759" s="92">
        <f t="shared" ca="1" si="218"/>
        <v>0.99765745712433029</v>
      </c>
      <c r="R2759" s="92">
        <f t="shared" ca="1" si="219"/>
        <v>10.305801532094332</v>
      </c>
    </row>
    <row r="2760" spans="1:18" x14ac:dyDescent="0.3">
      <c r="A2760" s="107">
        <v>40995.083333333336</v>
      </c>
      <c r="B2760" s="92">
        <v>11.96</v>
      </c>
      <c r="C2760" s="92">
        <v>11.83</v>
      </c>
      <c r="D2760" s="92">
        <v>11.63</v>
      </c>
      <c r="E2760" s="92">
        <v>11.48</v>
      </c>
      <c r="F2760" s="92">
        <v>11.29</v>
      </c>
      <c r="G2760" s="92">
        <v>11.11</v>
      </c>
      <c r="H2760" s="92">
        <v>10.93</v>
      </c>
      <c r="I2760" s="92">
        <v>10.69</v>
      </c>
      <c r="J2760" s="92">
        <v>10.42</v>
      </c>
      <c r="K2760" s="92">
        <v>9.9600000000000009</v>
      </c>
      <c r="L2760" s="92">
        <v>11.21</v>
      </c>
      <c r="N2760" s="92">
        <f t="shared" ca="1" si="215"/>
        <v>11.037550482037274</v>
      </c>
      <c r="O2760" s="92">
        <f t="shared" si="216"/>
        <v>0.15094501783113837</v>
      </c>
      <c r="P2760" s="92">
        <f t="shared" si="217"/>
        <v>11.084029892897533</v>
      </c>
      <c r="Q2760" s="92">
        <f t="shared" ca="1" si="218"/>
        <v>0.99580663248751766</v>
      </c>
      <c r="R2760" s="92">
        <f t="shared" ca="1" si="219"/>
        <v>11.162992350185073</v>
      </c>
    </row>
    <row r="2761" spans="1:18" x14ac:dyDescent="0.3">
      <c r="A2761" s="107">
        <v>40995.090277777781</v>
      </c>
      <c r="B2761" s="92">
        <v>14.03</v>
      </c>
      <c r="C2761" s="92">
        <v>13.97</v>
      </c>
      <c r="D2761" s="92">
        <v>13.83</v>
      </c>
      <c r="E2761" s="92">
        <v>13.71</v>
      </c>
      <c r="F2761" s="92">
        <v>13.58</v>
      </c>
      <c r="G2761" s="92">
        <v>13.39</v>
      </c>
      <c r="H2761" s="92">
        <v>13.13</v>
      </c>
      <c r="I2761" s="92">
        <v>12.88</v>
      </c>
      <c r="J2761" s="92">
        <v>12.67</v>
      </c>
      <c r="K2761" s="92">
        <v>12.22</v>
      </c>
      <c r="L2761" s="92">
        <v>13.47</v>
      </c>
      <c r="N2761" s="92">
        <f t="shared" ca="1" si="215"/>
        <v>13.270365064145889</v>
      </c>
      <c r="O2761" s="92">
        <f t="shared" si="216"/>
        <v>0.18120156959559858</v>
      </c>
      <c r="P2761" s="92">
        <f t="shared" si="217"/>
        <v>13.352435154217535</v>
      </c>
      <c r="Q2761" s="92">
        <f t="shared" ca="1" si="218"/>
        <v>0.99385354887526089</v>
      </c>
      <c r="R2761" s="92">
        <f t="shared" ca="1" si="219"/>
        <v>13.387207303349765</v>
      </c>
    </row>
    <row r="2762" spans="1:18" x14ac:dyDescent="0.3">
      <c r="A2762" s="107">
        <v>40995.097222222219</v>
      </c>
      <c r="B2762" s="92">
        <v>15.7</v>
      </c>
      <c r="C2762" s="92">
        <v>15.62</v>
      </c>
      <c r="D2762" s="92">
        <v>15.45</v>
      </c>
      <c r="E2762" s="92">
        <v>15.27</v>
      </c>
      <c r="F2762" s="92">
        <v>15.16</v>
      </c>
      <c r="G2762" s="92">
        <v>15.04</v>
      </c>
      <c r="H2762" s="92">
        <v>14.88</v>
      </c>
      <c r="I2762" s="92">
        <v>14.69</v>
      </c>
      <c r="J2762" s="92">
        <v>14.45</v>
      </c>
      <c r="K2762" s="92">
        <v>13.86</v>
      </c>
      <c r="L2762" s="92">
        <v>15.49</v>
      </c>
      <c r="N2762" s="92">
        <f t="shared" ca="1" si="215"/>
        <v>14.947643059882553</v>
      </c>
      <c r="O2762" s="92">
        <f t="shared" si="216"/>
        <v>9.8834995183881405E-2</v>
      </c>
      <c r="P2762" s="92">
        <f t="shared" si="217"/>
        <v>15.016971011540623</v>
      </c>
      <c r="Q2762" s="92">
        <f t="shared" ca="1" si="218"/>
        <v>0.99538335982637305</v>
      </c>
      <c r="R2762" s="92">
        <f t="shared" ca="1" si="219"/>
        <v>15.418488243710518</v>
      </c>
    </row>
    <row r="2763" spans="1:18" x14ac:dyDescent="0.3">
      <c r="A2763" s="107">
        <v>40995.104166666664</v>
      </c>
      <c r="B2763" s="92">
        <v>16.61</v>
      </c>
      <c r="C2763" s="92">
        <v>16.55</v>
      </c>
      <c r="D2763" s="92">
        <v>16.43</v>
      </c>
      <c r="E2763" s="92">
        <v>16.32</v>
      </c>
      <c r="F2763" s="92">
        <v>16.170000000000002</v>
      </c>
      <c r="G2763" s="92">
        <v>15.9</v>
      </c>
      <c r="H2763" s="92">
        <v>15.53</v>
      </c>
      <c r="I2763" s="92">
        <v>15.1</v>
      </c>
      <c r="J2763" s="92">
        <v>14.63</v>
      </c>
      <c r="K2763" s="92">
        <v>13.68</v>
      </c>
      <c r="L2763" s="92">
        <v>15.86</v>
      </c>
      <c r="N2763" s="92">
        <f t="shared" ca="1" si="215"/>
        <v>15.636639629224073</v>
      </c>
      <c r="O2763" s="92">
        <f t="shared" si="216"/>
        <v>0.21758332970735106</v>
      </c>
      <c r="P2763" s="92">
        <f t="shared" si="217"/>
        <v>15.846452475556337</v>
      </c>
      <c r="Q2763" s="92">
        <f t="shared" ca="1" si="218"/>
        <v>0.98675963300581582</v>
      </c>
      <c r="R2763" s="92">
        <f t="shared" ca="1" si="219"/>
        <v>15.650007779472238</v>
      </c>
    </row>
    <row r="2764" spans="1:18" x14ac:dyDescent="0.3">
      <c r="A2764" s="107">
        <v>40995.111111111109</v>
      </c>
      <c r="B2764" s="92">
        <v>15.97</v>
      </c>
      <c r="C2764" s="92">
        <v>15.86</v>
      </c>
      <c r="D2764" s="92">
        <v>15.66</v>
      </c>
      <c r="E2764" s="92">
        <v>15.41</v>
      </c>
      <c r="F2764" s="92">
        <v>15.15</v>
      </c>
      <c r="G2764" s="92">
        <v>14.86</v>
      </c>
      <c r="H2764" s="92">
        <v>14.56</v>
      </c>
      <c r="I2764" s="92">
        <v>14.24</v>
      </c>
      <c r="J2764" s="92">
        <v>13.87</v>
      </c>
      <c r="K2764" s="92">
        <v>13.04</v>
      </c>
      <c r="L2764" s="92">
        <v>15</v>
      </c>
      <c r="N2764" s="92">
        <f t="shared" ca="1" si="215"/>
        <v>14.749703031861824</v>
      </c>
      <c r="O2764" s="92">
        <f t="shared" si="216"/>
        <v>0.18846983573160794</v>
      </c>
      <c r="P2764" s="92">
        <f t="shared" si="217"/>
        <v>14.816641396985061</v>
      </c>
      <c r="Q2764" s="92">
        <f t="shared" ca="1" si="218"/>
        <v>0.9954822173710125</v>
      </c>
      <c r="R2764" s="92">
        <f t="shared" ca="1" si="219"/>
        <v>14.932233260565187</v>
      </c>
    </row>
    <row r="2765" spans="1:18" x14ac:dyDescent="0.3">
      <c r="A2765" s="107">
        <v>40995.118055555555</v>
      </c>
      <c r="B2765" s="92">
        <v>15.36</v>
      </c>
      <c r="C2765" s="92">
        <v>15.15</v>
      </c>
      <c r="D2765" s="92">
        <v>14.71</v>
      </c>
      <c r="E2765" s="92">
        <v>14.38</v>
      </c>
      <c r="F2765" s="92">
        <v>14.1</v>
      </c>
      <c r="G2765" s="92">
        <v>13.82</v>
      </c>
      <c r="H2765" s="92">
        <v>13.51</v>
      </c>
      <c r="I2765" s="92">
        <v>13.12</v>
      </c>
      <c r="J2765" s="92">
        <v>12.66</v>
      </c>
      <c r="K2765" s="92">
        <v>11.86</v>
      </c>
      <c r="L2765" s="92">
        <v>14.24</v>
      </c>
      <c r="N2765" s="92">
        <f t="shared" ca="1" si="215"/>
        <v>13.693108582272371</v>
      </c>
      <c r="O2765" s="92">
        <f t="shared" si="216"/>
        <v>0.209647120025092</v>
      </c>
      <c r="P2765" s="92">
        <f t="shared" si="217"/>
        <v>13.775152286840951</v>
      </c>
      <c r="Q2765" s="92">
        <f t="shared" ca="1" si="218"/>
        <v>0.99404408003191702</v>
      </c>
      <c r="R2765" s="92">
        <f t="shared" ca="1" si="219"/>
        <v>14.155187699654499</v>
      </c>
    </row>
    <row r="2766" spans="1:18" x14ac:dyDescent="0.3">
      <c r="A2766" s="107">
        <v>40995.125</v>
      </c>
      <c r="B2766" s="92">
        <v>15.16</v>
      </c>
      <c r="C2766" s="92">
        <v>15.04</v>
      </c>
      <c r="D2766" s="92">
        <v>14.82</v>
      </c>
      <c r="E2766" s="92">
        <v>14.53</v>
      </c>
      <c r="F2766" s="92">
        <v>14.16</v>
      </c>
      <c r="G2766" s="92">
        <v>13.71</v>
      </c>
      <c r="H2766" s="92">
        <v>13.29</v>
      </c>
      <c r="I2766" s="92">
        <v>12.93</v>
      </c>
      <c r="J2766" s="92">
        <v>12.56</v>
      </c>
      <c r="K2766" s="92">
        <v>11.96</v>
      </c>
      <c r="L2766" s="92">
        <v>14.02</v>
      </c>
      <c r="N2766" s="92">
        <f t="shared" ca="1" si="215"/>
        <v>13.647260802313809</v>
      </c>
      <c r="O2766" s="92">
        <f t="shared" si="216"/>
        <v>0.28752047122835539</v>
      </c>
      <c r="P2766" s="92">
        <f t="shared" si="217"/>
        <v>13.649019977801116</v>
      </c>
      <c r="Q2766" s="92">
        <f t="shared" ca="1" si="218"/>
        <v>0.99987111342131763</v>
      </c>
      <c r="R2766" s="92">
        <f t="shared" ca="1" si="219"/>
        <v>14.018193010166872</v>
      </c>
    </row>
    <row r="2767" spans="1:18" x14ac:dyDescent="0.3">
      <c r="A2767" s="107">
        <v>40995.131944444445</v>
      </c>
      <c r="B2767" s="92">
        <v>16.579999999999998</v>
      </c>
      <c r="C2767" s="92">
        <v>16.45</v>
      </c>
      <c r="D2767" s="92">
        <v>16.2</v>
      </c>
      <c r="E2767" s="92">
        <v>15.81</v>
      </c>
      <c r="F2767" s="92">
        <v>15.39</v>
      </c>
      <c r="G2767" s="92">
        <v>15.03</v>
      </c>
      <c r="H2767" s="92">
        <v>14.74</v>
      </c>
      <c r="I2767" s="92">
        <v>14.45</v>
      </c>
      <c r="J2767" s="92">
        <v>14.09</v>
      </c>
      <c r="K2767" s="92">
        <v>13.6</v>
      </c>
      <c r="L2767" s="92">
        <v>15.38</v>
      </c>
      <c r="N2767" s="92">
        <f t="shared" ca="1" si="215"/>
        <v>15.048308081131408</v>
      </c>
      <c r="O2767" s="92">
        <f t="shared" si="216"/>
        <v>0.18004501993411307</v>
      </c>
      <c r="P2767" s="92">
        <f t="shared" si="217"/>
        <v>14.988102986791391</v>
      </c>
      <c r="Q2767" s="92">
        <f t="shared" ca="1" si="218"/>
        <v>1.0040168588641987</v>
      </c>
      <c r="R2767" s="92">
        <f t="shared" ca="1" si="219"/>
        <v>15.441779289331377</v>
      </c>
    </row>
    <row r="2768" spans="1:18" x14ac:dyDescent="0.3">
      <c r="A2768" s="107">
        <v>40995.138888888891</v>
      </c>
      <c r="B2768" s="92">
        <v>17.559999999999999</v>
      </c>
      <c r="C2768" s="92">
        <v>17.43</v>
      </c>
      <c r="D2768" s="92">
        <v>17.09</v>
      </c>
      <c r="E2768" s="92">
        <v>16.649999999999999</v>
      </c>
      <c r="F2768" s="92">
        <v>16.190000000000001</v>
      </c>
      <c r="G2768" s="92">
        <v>15.67</v>
      </c>
      <c r="H2768" s="92">
        <v>15.17</v>
      </c>
      <c r="I2768" s="92">
        <v>14.7</v>
      </c>
      <c r="J2768" s="92">
        <v>14.31</v>
      </c>
      <c r="K2768" s="92">
        <v>13.81</v>
      </c>
      <c r="L2768" s="92">
        <v>16.170000000000002</v>
      </c>
      <c r="N2768" s="92">
        <f t="shared" ca="1" si="215"/>
        <v>15.619454616363686</v>
      </c>
      <c r="O2768" s="92">
        <f t="shared" si="216"/>
        <v>0.29966905832848745</v>
      </c>
      <c r="P2768" s="92">
        <f t="shared" si="217"/>
        <v>15.597364089993764</v>
      </c>
      <c r="Q2768" s="92">
        <f t="shared" ca="1" si="218"/>
        <v>1.0014162986926807</v>
      </c>
      <c r="R2768" s="92">
        <f t="shared" ca="1" si="219"/>
        <v>16.192901549860647</v>
      </c>
    </row>
    <row r="2769" spans="1:18" x14ac:dyDescent="0.3">
      <c r="A2769" s="107">
        <v>40995.145833333336</v>
      </c>
      <c r="B2769" s="92">
        <v>16.22</v>
      </c>
      <c r="C2769" s="92">
        <v>15.97</v>
      </c>
      <c r="D2769" s="92">
        <v>15.54</v>
      </c>
      <c r="E2769" s="92">
        <v>15.08</v>
      </c>
      <c r="F2769" s="92">
        <v>14.67</v>
      </c>
      <c r="G2769" s="92">
        <v>14.27</v>
      </c>
      <c r="H2769" s="92">
        <v>14</v>
      </c>
      <c r="I2769" s="92">
        <v>13.82</v>
      </c>
      <c r="J2769" s="92">
        <v>13.58</v>
      </c>
      <c r="K2769" s="92">
        <v>13.02</v>
      </c>
      <c r="L2769" s="92">
        <v>15.12</v>
      </c>
      <c r="N2769" s="92">
        <f t="shared" ca="1" si="215"/>
        <v>14.382581437253693</v>
      </c>
      <c r="O2769" s="92">
        <f t="shared" si="216"/>
        <v>0.17652221703026846</v>
      </c>
      <c r="P2769" s="92">
        <f t="shared" si="217"/>
        <v>14.230998781920984</v>
      </c>
      <c r="Q2769" s="92">
        <f t="shared" ca="1" si="218"/>
        <v>1.0106515823418718</v>
      </c>
      <c r="R2769" s="92">
        <f t="shared" ca="1" si="219"/>
        <v>15.2810519250091</v>
      </c>
    </row>
    <row r="2770" spans="1:18" x14ac:dyDescent="0.3">
      <c r="A2770" s="107">
        <v>40995.152777777781</v>
      </c>
      <c r="B2770" s="92">
        <v>15.18</v>
      </c>
      <c r="C2770" s="92">
        <v>14.97</v>
      </c>
      <c r="D2770" s="92">
        <v>14.46</v>
      </c>
      <c r="E2770" s="92">
        <v>13.99</v>
      </c>
      <c r="F2770" s="92">
        <v>13.57</v>
      </c>
      <c r="G2770" s="92">
        <v>13.09</v>
      </c>
      <c r="H2770" s="92">
        <v>12.6</v>
      </c>
      <c r="I2770" s="92">
        <v>12.1</v>
      </c>
      <c r="J2770" s="92">
        <v>11.63</v>
      </c>
      <c r="K2770" s="92">
        <v>11.01</v>
      </c>
      <c r="L2770" s="92">
        <v>13.27</v>
      </c>
      <c r="N2770" s="92">
        <f t="shared" ca="1" si="215"/>
        <v>12.999055617370404</v>
      </c>
      <c r="O2770" s="92">
        <f t="shared" si="216"/>
        <v>0.35255985735262169</v>
      </c>
      <c r="P2770" s="92">
        <f t="shared" si="217"/>
        <v>13.018643248004853</v>
      </c>
      <c r="Q2770" s="92">
        <f t="shared" ca="1" si="218"/>
        <v>0.99849541689857346</v>
      </c>
      <c r="R2770" s="92">
        <f t="shared" ca="1" si="219"/>
        <v>13.25003418224407</v>
      </c>
    </row>
    <row r="2771" spans="1:18" x14ac:dyDescent="0.3">
      <c r="A2771" s="107">
        <v>40995.159722222219</v>
      </c>
      <c r="B2771" s="92">
        <v>13.38</v>
      </c>
      <c r="C2771" s="92">
        <v>13.22</v>
      </c>
      <c r="D2771" s="92">
        <v>12.92</v>
      </c>
      <c r="E2771" s="92">
        <v>12.48</v>
      </c>
      <c r="F2771" s="92">
        <v>12.07</v>
      </c>
      <c r="G2771" s="92">
        <v>11.64</v>
      </c>
      <c r="H2771" s="92">
        <v>11.26</v>
      </c>
      <c r="I2771" s="92">
        <v>11.03</v>
      </c>
      <c r="J2771" s="92">
        <v>10.89</v>
      </c>
      <c r="K2771" s="92">
        <v>10.32</v>
      </c>
      <c r="L2771" s="92">
        <v>11.29</v>
      </c>
      <c r="N2771" s="92">
        <f t="shared" ca="1" si="215"/>
        <v>11.708309107965812</v>
      </c>
      <c r="O2771" s="92">
        <f t="shared" si="216"/>
        <v>0.30671583149281795</v>
      </c>
      <c r="P2771" s="92">
        <f t="shared" si="217"/>
        <v>11.584778786003609</v>
      </c>
      <c r="Q2771" s="92">
        <f t="shared" ca="1" si="218"/>
        <v>1.0106631576005101</v>
      </c>
      <c r="R2771" s="92">
        <f t="shared" ca="1" si="219"/>
        <v>11.410387049309758</v>
      </c>
    </row>
    <row r="2772" spans="1:18" x14ac:dyDescent="0.3">
      <c r="A2772" s="107">
        <v>40995.166666666664</v>
      </c>
      <c r="B2772" s="92">
        <v>10.69</v>
      </c>
      <c r="C2772" s="92">
        <v>10.47</v>
      </c>
      <c r="D2772" s="92">
        <v>10.1</v>
      </c>
      <c r="E2772" s="92">
        <v>9.84</v>
      </c>
      <c r="F2772" s="92">
        <v>9.67</v>
      </c>
      <c r="G2772" s="92">
        <v>9.52</v>
      </c>
      <c r="H2772" s="92">
        <v>9.36</v>
      </c>
      <c r="I2772" s="92">
        <v>9.15</v>
      </c>
      <c r="J2772" s="92">
        <v>8.91</v>
      </c>
      <c r="K2772" s="92">
        <v>8.2899999999999991</v>
      </c>
      <c r="L2772" s="92">
        <v>9.9499999999999993</v>
      </c>
      <c r="N2772" s="92">
        <f t="shared" ca="1" si="215"/>
        <v>9.4698250655318041</v>
      </c>
      <c r="O2772" s="92">
        <f t="shared" si="216"/>
        <v>0.15663059652005576</v>
      </c>
      <c r="P2772" s="92">
        <f t="shared" si="217"/>
        <v>9.49690939484287</v>
      </c>
      <c r="Q2772" s="92">
        <f t="shared" ca="1" si="218"/>
        <v>0.99714809016438821</v>
      </c>
      <c r="R2772" s="92">
        <f t="shared" ca="1" si="219"/>
        <v>9.9216234971356627</v>
      </c>
    </row>
    <row r="2773" spans="1:18" x14ac:dyDescent="0.3">
      <c r="A2773" s="107">
        <v>40995.173611111109</v>
      </c>
      <c r="B2773" s="92">
        <v>10.6</v>
      </c>
      <c r="C2773" s="92">
        <v>10.51</v>
      </c>
      <c r="D2773" s="92">
        <v>10.33</v>
      </c>
      <c r="E2773" s="92">
        <v>10.07</v>
      </c>
      <c r="F2773" s="92">
        <v>9.8699999999999992</v>
      </c>
      <c r="G2773" s="92">
        <v>9.6999999999999993</v>
      </c>
      <c r="H2773" s="92">
        <v>9.4600000000000009</v>
      </c>
      <c r="I2773" s="92">
        <v>9.18</v>
      </c>
      <c r="J2773" s="92">
        <v>8.9499999999999993</v>
      </c>
      <c r="K2773" s="92">
        <v>8.39</v>
      </c>
      <c r="L2773" s="92">
        <v>9.68</v>
      </c>
      <c r="N2773" s="92">
        <f t="shared" ca="1" si="215"/>
        <v>9.604136651798953</v>
      </c>
      <c r="O2773" s="92">
        <f t="shared" si="216"/>
        <v>0.23151901426094543</v>
      </c>
      <c r="P2773" s="92">
        <f t="shared" si="217"/>
        <v>9.6652441300165126</v>
      </c>
      <c r="Q2773" s="92">
        <f t="shared" ca="1" si="218"/>
        <v>0.99367760633921465</v>
      </c>
      <c r="R2773" s="92">
        <f t="shared" ca="1" si="219"/>
        <v>9.6187992293635975</v>
      </c>
    </row>
    <row r="2774" spans="1:18" x14ac:dyDescent="0.3">
      <c r="A2774" s="107">
        <v>40995.180555555555</v>
      </c>
      <c r="B2774" s="92">
        <v>11.31</v>
      </c>
      <c r="C2774" s="92">
        <v>11.19</v>
      </c>
      <c r="D2774" s="92">
        <v>11.05</v>
      </c>
      <c r="E2774" s="92">
        <v>10.86</v>
      </c>
      <c r="F2774" s="92">
        <v>10.64</v>
      </c>
      <c r="G2774" s="92">
        <v>10.35</v>
      </c>
      <c r="H2774" s="92">
        <v>10.07</v>
      </c>
      <c r="I2774" s="92">
        <v>9.85</v>
      </c>
      <c r="J2774" s="92">
        <v>9.65</v>
      </c>
      <c r="K2774" s="92">
        <v>9.2799999999999994</v>
      </c>
      <c r="L2774" s="92">
        <v>10.78</v>
      </c>
      <c r="N2774" s="92">
        <f t="shared" ca="1" si="215"/>
        <v>10.312382256984286</v>
      </c>
      <c r="O2774" s="92">
        <f t="shared" si="216"/>
        <v>0.25344149786819259</v>
      </c>
      <c r="P2774" s="92">
        <f t="shared" si="217"/>
        <v>10.309410464493125</v>
      </c>
      <c r="Q2774" s="92">
        <f t="shared" ca="1" si="218"/>
        <v>1.0002882601775724</v>
      </c>
      <c r="R2774" s="92">
        <f t="shared" ca="1" si="219"/>
        <v>10.783107444714231</v>
      </c>
    </row>
    <row r="2775" spans="1:18" x14ac:dyDescent="0.3">
      <c r="A2775" s="107">
        <v>40995.1875</v>
      </c>
      <c r="B2775" s="92">
        <v>11.62</v>
      </c>
      <c r="C2775" s="92">
        <v>11.48</v>
      </c>
      <c r="D2775" s="92">
        <v>11.18</v>
      </c>
      <c r="E2775" s="92">
        <v>10.92</v>
      </c>
      <c r="F2775" s="92">
        <v>10.71</v>
      </c>
      <c r="G2775" s="92">
        <v>10.47</v>
      </c>
      <c r="H2775" s="92">
        <v>10.23</v>
      </c>
      <c r="I2775" s="92">
        <v>9.9600000000000009</v>
      </c>
      <c r="J2775" s="92">
        <v>9.61</v>
      </c>
      <c r="K2775" s="92">
        <v>9.0500000000000007</v>
      </c>
      <c r="L2775" s="92">
        <v>10.61</v>
      </c>
      <c r="N2775" s="92">
        <f t="shared" ca="1" si="215"/>
        <v>10.392301828311899</v>
      </c>
      <c r="O2775" s="92">
        <f t="shared" si="216"/>
        <v>0.21429328855527754</v>
      </c>
      <c r="P2775" s="92">
        <f t="shared" si="217"/>
        <v>10.435271743816246</v>
      </c>
      <c r="Q2775" s="92">
        <f t="shared" ca="1" si="218"/>
        <v>0.99588224278588522</v>
      </c>
      <c r="R2775" s="92">
        <f t="shared" ca="1" si="219"/>
        <v>10.566310595958242</v>
      </c>
    </row>
    <row r="2776" spans="1:18" x14ac:dyDescent="0.3">
      <c r="A2776" s="107">
        <v>40995.194444444445</v>
      </c>
      <c r="B2776" s="92">
        <v>13.04</v>
      </c>
      <c r="C2776" s="92">
        <v>12.76</v>
      </c>
      <c r="D2776" s="92">
        <v>12.26</v>
      </c>
      <c r="E2776" s="92">
        <v>11.78</v>
      </c>
      <c r="F2776" s="92">
        <v>11.38</v>
      </c>
      <c r="G2776" s="92">
        <v>11.06</v>
      </c>
      <c r="H2776" s="92">
        <v>10.76</v>
      </c>
      <c r="I2776" s="92">
        <v>10.44</v>
      </c>
      <c r="J2776" s="92">
        <v>10.07</v>
      </c>
      <c r="K2776" s="92">
        <v>9.3000000000000007</v>
      </c>
      <c r="L2776" s="92">
        <v>11.02</v>
      </c>
      <c r="N2776" s="92">
        <f t="shared" ca="1" si="215"/>
        <v>11.051555783900522</v>
      </c>
      <c r="O2776" s="92">
        <f t="shared" si="216"/>
        <v>0.25412189654353706</v>
      </c>
      <c r="P2776" s="92">
        <f t="shared" si="217"/>
        <v>11.016509847490687</v>
      </c>
      <c r="Q2776" s="92">
        <f t="shared" ca="1" si="218"/>
        <v>1.0031812195418512</v>
      </c>
      <c r="R2776" s="92">
        <f t="shared" ca="1" si="219"/>
        <v>11.055057039351201</v>
      </c>
    </row>
    <row r="2777" spans="1:18" x14ac:dyDescent="0.3">
      <c r="A2777" s="107">
        <v>40995.201388888891</v>
      </c>
      <c r="B2777" s="92">
        <v>9.41</v>
      </c>
      <c r="C2777" s="92">
        <v>9.27</v>
      </c>
      <c r="D2777" s="92">
        <v>8.9499999999999993</v>
      </c>
      <c r="E2777" s="92">
        <v>8.67</v>
      </c>
      <c r="F2777" s="92">
        <v>8.5</v>
      </c>
      <c r="G2777" s="92">
        <v>8.34</v>
      </c>
      <c r="H2777" s="92">
        <v>8.08</v>
      </c>
      <c r="I2777" s="92">
        <v>7.84</v>
      </c>
      <c r="J2777" s="92">
        <v>7.7</v>
      </c>
      <c r="K2777" s="92">
        <v>7.18</v>
      </c>
      <c r="L2777" s="92">
        <v>7.62</v>
      </c>
      <c r="N2777" s="92">
        <f t="shared" ca="1" si="215"/>
        <v>8.2636049129039506</v>
      </c>
      <c r="O2777" s="92">
        <f t="shared" si="216"/>
        <v>0.292674380420407</v>
      </c>
      <c r="P2777" s="92">
        <f t="shared" si="217"/>
        <v>8.3022414966667011</v>
      </c>
      <c r="Q2777" s="92">
        <f t="shared" ca="1" si="218"/>
        <v>0.99534624669997096</v>
      </c>
      <c r="R2777" s="92">
        <f t="shared" ca="1" si="219"/>
        <v>7.5845383998537788</v>
      </c>
    </row>
    <row r="2778" spans="1:18" x14ac:dyDescent="0.3">
      <c r="A2778" s="107">
        <v>40995.208333333336</v>
      </c>
      <c r="B2778" s="92">
        <v>9.15</v>
      </c>
      <c r="C2778" s="92">
        <v>8.98</v>
      </c>
      <c r="D2778" s="92">
        <v>8.6199999999999992</v>
      </c>
      <c r="E2778" s="92">
        <v>8.3000000000000007</v>
      </c>
      <c r="F2778" s="92">
        <v>8.08</v>
      </c>
      <c r="G2778" s="92">
        <v>7.86</v>
      </c>
      <c r="H2778" s="92">
        <v>7.6</v>
      </c>
      <c r="I2778" s="92">
        <v>7.31</v>
      </c>
      <c r="J2778" s="92">
        <v>7.11</v>
      </c>
      <c r="K2778" s="92">
        <v>6.72</v>
      </c>
      <c r="L2778" s="92">
        <v>8.1199999999999992</v>
      </c>
      <c r="N2778" s="92">
        <f t="shared" ca="1" si="215"/>
        <v>7.8097085409955982</v>
      </c>
      <c r="O2778" s="92">
        <f t="shared" si="216"/>
        <v>0.31085153736163501</v>
      </c>
      <c r="P2778" s="92">
        <f t="shared" si="217"/>
        <v>7.8222098661957196</v>
      </c>
      <c r="Q2778" s="92">
        <f t="shared" ca="1" si="218"/>
        <v>0.99840181669707595</v>
      </c>
      <c r="R2778" s="92">
        <f t="shared" ca="1" si="219"/>
        <v>8.1070227515802564</v>
      </c>
    </row>
    <row r="2779" spans="1:18" x14ac:dyDescent="0.3">
      <c r="A2779" s="107">
        <v>40995.215277777781</v>
      </c>
      <c r="B2779" s="92">
        <v>9.68</v>
      </c>
      <c r="C2779" s="92">
        <v>9.56</v>
      </c>
      <c r="D2779" s="92">
        <v>9.3800000000000008</v>
      </c>
      <c r="E2779" s="92">
        <v>9.14</v>
      </c>
      <c r="F2779" s="92">
        <v>8.77</v>
      </c>
      <c r="G2779" s="92">
        <v>8.36</v>
      </c>
      <c r="H2779" s="92">
        <v>8.01</v>
      </c>
      <c r="I2779" s="92">
        <v>7.68</v>
      </c>
      <c r="J2779" s="92">
        <v>7.45</v>
      </c>
      <c r="K2779" s="92">
        <v>7.14</v>
      </c>
      <c r="L2779" s="92">
        <v>8.25</v>
      </c>
      <c r="N2779" s="92">
        <f t="shared" ca="1" si="215"/>
        <v>8.3532644305039447</v>
      </c>
      <c r="O2779" s="92">
        <f t="shared" si="216"/>
        <v>0.39521531569744967</v>
      </c>
      <c r="P2779" s="92">
        <f t="shared" si="217"/>
        <v>8.3089307899519564</v>
      </c>
      <c r="Q2779" s="92">
        <f t="shared" ca="1" si="218"/>
        <v>1.0053356613110318</v>
      </c>
      <c r="R2779" s="92">
        <f t="shared" ca="1" si="219"/>
        <v>8.2940192058160118</v>
      </c>
    </row>
    <row r="2780" spans="1:18" x14ac:dyDescent="0.3">
      <c r="A2780" s="107">
        <v>40995.222222222219</v>
      </c>
      <c r="B2780" s="92">
        <v>9.77</v>
      </c>
      <c r="C2780" s="92">
        <v>9.7100000000000009</v>
      </c>
      <c r="D2780" s="92">
        <v>9.66</v>
      </c>
      <c r="E2780" s="92">
        <v>9.5500000000000007</v>
      </c>
      <c r="F2780" s="92">
        <v>9.42</v>
      </c>
      <c r="G2780" s="92">
        <v>9.34</v>
      </c>
      <c r="H2780" s="92">
        <v>9.2100000000000009</v>
      </c>
      <c r="I2780" s="92">
        <v>9.06</v>
      </c>
      <c r="J2780" s="92">
        <v>8.9</v>
      </c>
      <c r="K2780" s="92">
        <v>8.66</v>
      </c>
      <c r="L2780" s="92">
        <v>9.43</v>
      </c>
      <c r="N2780" s="92">
        <f t="shared" ca="1" si="215"/>
        <v>9.2795153132730572</v>
      </c>
      <c r="O2780" s="92">
        <f t="shared" si="216"/>
        <v>0.12952534582542974</v>
      </c>
      <c r="P2780" s="92">
        <f t="shared" si="217"/>
        <v>9.3212623715633622</v>
      </c>
      <c r="Q2780" s="92">
        <f t="shared" ca="1" si="218"/>
        <v>0.9955213085281599</v>
      </c>
      <c r="R2780" s="92">
        <f t="shared" ca="1" si="219"/>
        <v>9.3877659394205484</v>
      </c>
    </row>
    <row r="2781" spans="1:18" x14ac:dyDescent="0.3">
      <c r="A2781" s="107">
        <v>40995.229166666664</v>
      </c>
      <c r="B2781" s="92">
        <v>9.5399999999999991</v>
      </c>
      <c r="C2781" s="92">
        <v>9.52</v>
      </c>
      <c r="D2781" s="92">
        <v>9.35</v>
      </c>
      <c r="E2781" s="92">
        <v>9.2200000000000006</v>
      </c>
      <c r="F2781" s="92">
        <v>9.0399999999999991</v>
      </c>
      <c r="G2781" s="92">
        <v>8.92</v>
      </c>
      <c r="H2781" s="92">
        <v>8.8699999999999992</v>
      </c>
      <c r="I2781" s="92">
        <v>8.7899999999999991</v>
      </c>
      <c r="J2781" s="92">
        <v>8.59</v>
      </c>
      <c r="K2781" s="92">
        <v>8.2200000000000006</v>
      </c>
      <c r="L2781" s="92">
        <v>9.02</v>
      </c>
      <c r="N2781" s="92">
        <f t="shared" ca="1" si="215"/>
        <v>8.941927017930583</v>
      </c>
      <c r="O2781" s="92">
        <f t="shared" si="216"/>
        <v>5.1944959490234102E-2</v>
      </c>
      <c r="P2781" s="92">
        <f t="shared" si="217"/>
        <v>8.9128190421053173</v>
      </c>
      <c r="Q2781" s="92">
        <f t="shared" ca="1" si="218"/>
        <v>1.0032658551337972</v>
      </c>
      <c r="R2781" s="92">
        <f t="shared" ca="1" si="219"/>
        <v>9.0494580133068503</v>
      </c>
    </row>
    <row r="2782" spans="1:18" x14ac:dyDescent="0.3">
      <c r="A2782" s="107">
        <v>40995.236111111109</v>
      </c>
      <c r="B2782" s="92">
        <v>8.8000000000000007</v>
      </c>
      <c r="C2782" s="92">
        <v>8.58</v>
      </c>
      <c r="D2782" s="92">
        <v>8.4</v>
      </c>
      <c r="E2782" s="92">
        <v>8.39</v>
      </c>
      <c r="F2782" s="92">
        <v>8.3699999999999992</v>
      </c>
      <c r="G2782" s="92">
        <v>8.25</v>
      </c>
      <c r="H2782" s="92">
        <v>8.2100000000000009</v>
      </c>
      <c r="I2782" s="92">
        <v>8.14</v>
      </c>
      <c r="J2782" s="92">
        <v>8.02</v>
      </c>
      <c r="K2782" s="92">
        <v>7.79</v>
      </c>
      <c r="L2782" s="92">
        <v>8.7200000000000006</v>
      </c>
      <c r="N2782" s="92">
        <f t="shared" ca="1" si="215"/>
        <v>8.2407093558617692</v>
      </c>
      <c r="O2782" s="92">
        <f t="shared" si="216"/>
        <v>4.4913740713896082E-2</v>
      </c>
      <c r="P2782" s="92">
        <f t="shared" si="217"/>
        <v>8.2442571039018606</v>
      </c>
      <c r="Q2782" s="92">
        <f t="shared" ca="1" si="218"/>
        <v>0.99956967037837618</v>
      </c>
      <c r="R2782" s="92">
        <f t="shared" ca="1" si="219"/>
        <v>8.7162475256994405</v>
      </c>
    </row>
    <row r="2783" spans="1:18" x14ac:dyDescent="0.3">
      <c r="A2783" s="107">
        <v>40995.243055555555</v>
      </c>
      <c r="B2783" s="92">
        <v>9.17</v>
      </c>
      <c r="C2783" s="92">
        <v>8.98</v>
      </c>
      <c r="D2783" s="92">
        <v>8.58</v>
      </c>
      <c r="E2783" s="92">
        <v>8.2100000000000009</v>
      </c>
      <c r="F2783" s="92">
        <v>7.9</v>
      </c>
      <c r="G2783" s="92">
        <v>7.63</v>
      </c>
      <c r="H2783" s="92">
        <v>7.37</v>
      </c>
      <c r="I2783" s="92">
        <v>7.18</v>
      </c>
      <c r="J2783" s="92">
        <v>6.95</v>
      </c>
      <c r="K2783" s="92">
        <v>6.55</v>
      </c>
      <c r="L2783" s="92">
        <v>7.81</v>
      </c>
      <c r="N2783" s="92">
        <f t="shared" ca="1" si="215"/>
        <v>7.6590876745239873</v>
      </c>
      <c r="O2783" s="92">
        <f t="shared" si="216"/>
        <v>0.32038619929637219</v>
      </c>
      <c r="P2783" s="92">
        <f t="shared" si="217"/>
        <v>7.5921932689011156</v>
      </c>
      <c r="Q2783" s="92">
        <f t="shared" ca="1" si="218"/>
        <v>1.0088109460933881</v>
      </c>
      <c r="R2783" s="92">
        <f t="shared" ca="1" si="219"/>
        <v>7.8788134889893602</v>
      </c>
    </row>
    <row r="2784" spans="1:18" x14ac:dyDescent="0.3">
      <c r="A2784" s="107">
        <v>40995.25</v>
      </c>
      <c r="B2784" s="92">
        <v>8.07</v>
      </c>
      <c r="C2784" s="92">
        <v>7.88</v>
      </c>
      <c r="D2784" s="92">
        <v>7.52</v>
      </c>
      <c r="E2784" s="92">
        <v>7.22</v>
      </c>
      <c r="F2784" s="92">
        <v>6.91</v>
      </c>
      <c r="G2784" s="92">
        <v>6.59</v>
      </c>
      <c r="H2784" s="92">
        <v>6.34</v>
      </c>
      <c r="I2784" s="92">
        <v>6.12</v>
      </c>
      <c r="J2784" s="92">
        <v>5.9</v>
      </c>
      <c r="K2784" s="92">
        <v>5.47</v>
      </c>
      <c r="L2784" s="92">
        <v>6.69</v>
      </c>
      <c r="N2784" s="92">
        <f t="shared" ca="1" si="215"/>
        <v>6.6226470129100754</v>
      </c>
      <c r="O2784" s="92">
        <f t="shared" si="216"/>
        <v>0.35739117407355925</v>
      </c>
      <c r="P2784" s="92">
        <f t="shared" si="217"/>
        <v>6.5535853992660913</v>
      </c>
      <c r="Q2784" s="92">
        <f t="shared" ca="1" si="218"/>
        <v>1.0105379894266302</v>
      </c>
      <c r="R2784" s="92">
        <f t="shared" ca="1" si="219"/>
        <v>6.7604991492641568</v>
      </c>
    </row>
    <row r="2785" spans="1:18" x14ac:dyDescent="0.3">
      <c r="A2785" s="107">
        <v>40995.256944444445</v>
      </c>
      <c r="B2785" s="92">
        <v>7.16</v>
      </c>
      <c r="C2785" s="92">
        <v>6.95</v>
      </c>
      <c r="D2785" s="92">
        <v>6.55</v>
      </c>
      <c r="E2785" s="92">
        <v>6.16</v>
      </c>
      <c r="F2785" s="92">
        <v>5.89</v>
      </c>
      <c r="G2785" s="92">
        <v>5.54</v>
      </c>
      <c r="H2785" s="92">
        <v>5.26</v>
      </c>
      <c r="I2785" s="92">
        <v>4.9800000000000004</v>
      </c>
      <c r="J2785" s="92">
        <v>4.7</v>
      </c>
      <c r="K2785" s="92">
        <v>4.29</v>
      </c>
      <c r="L2785" s="92">
        <v>5.81</v>
      </c>
      <c r="N2785" s="92">
        <f t="shared" ca="1" si="215"/>
        <v>5.5470706723404115</v>
      </c>
      <c r="O2785" s="92">
        <f t="shared" si="216"/>
        <v>0.47926953147333051</v>
      </c>
      <c r="P2785" s="92">
        <f t="shared" si="217"/>
        <v>5.4989865770483775</v>
      </c>
      <c r="Q2785" s="92">
        <f t="shared" ca="1" si="218"/>
        <v>1.0087441739706597</v>
      </c>
      <c r="R2785" s="92">
        <f t="shared" ca="1" si="219"/>
        <v>5.8608036507695331</v>
      </c>
    </row>
    <row r="2786" spans="1:18" x14ac:dyDescent="0.3">
      <c r="A2786" s="107">
        <v>40995.263888888891</v>
      </c>
      <c r="B2786" s="92">
        <v>6.13</v>
      </c>
      <c r="C2786" s="92">
        <v>5.96</v>
      </c>
      <c r="D2786" s="92">
        <v>5.66</v>
      </c>
      <c r="E2786" s="92">
        <v>5.39</v>
      </c>
      <c r="F2786" s="92">
        <v>5.16</v>
      </c>
      <c r="G2786" s="92">
        <v>4.8499999999999996</v>
      </c>
      <c r="H2786" s="92">
        <v>4.49</v>
      </c>
      <c r="I2786" s="92">
        <v>4.16</v>
      </c>
      <c r="J2786" s="92">
        <v>3.92</v>
      </c>
      <c r="K2786" s="92">
        <v>3.64</v>
      </c>
      <c r="L2786" s="92">
        <v>4.96</v>
      </c>
      <c r="N2786" s="92">
        <f t="shared" ca="1" si="215"/>
        <v>4.7697668929573336</v>
      </c>
      <c r="O2786" s="92">
        <f t="shared" si="216"/>
        <v>0.71272015848696046</v>
      </c>
      <c r="P2786" s="92">
        <f t="shared" si="217"/>
        <v>4.7967018092528404</v>
      </c>
      <c r="Q2786" s="92">
        <f t="shared" ca="1" si="218"/>
        <v>0.99438470070339802</v>
      </c>
      <c r="R2786" s="92">
        <f t="shared" ca="1" si="219"/>
        <v>4.9321481154888538</v>
      </c>
    </row>
    <row r="2787" spans="1:18" x14ac:dyDescent="0.3">
      <c r="A2787" s="107">
        <v>40995.270833333336</v>
      </c>
      <c r="B2787" s="92">
        <v>5.87</v>
      </c>
      <c r="C2787" s="92">
        <v>5.77</v>
      </c>
      <c r="D2787" s="92">
        <v>5.6</v>
      </c>
      <c r="E2787" s="92">
        <v>5.42</v>
      </c>
      <c r="F2787" s="92">
        <v>5.19</v>
      </c>
      <c r="G2787" s="92">
        <v>4.8499999999999996</v>
      </c>
      <c r="H2787" s="92">
        <v>4.5599999999999996</v>
      </c>
      <c r="I2787" s="92">
        <v>4.37</v>
      </c>
      <c r="J2787" s="92">
        <v>4.21</v>
      </c>
      <c r="K2787" s="92">
        <v>4.0199999999999996</v>
      </c>
      <c r="L2787" s="92">
        <v>5.31</v>
      </c>
      <c r="N2787" s="92">
        <f t="shared" ca="1" si="215"/>
        <v>4.8570283660478113</v>
      </c>
      <c r="O2787" s="92">
        <f t="shared" si="216"/>
        <v>0.56976285951601313</v>
      </c>
      <c r="P2787" s="92">
        <f t="shared" si="217"/>
        <v>4.8073451856731566</v>
      </c>
      <c r="Q2787" s="92">
        <f t="shared" ca="1" si="218"/>
        <v>1.0103348477081946</v>
      </c>
      <c r="R2787" s="92">
        <f t="shared" ca="1" si="219"/>
        <v>5.3648780413305133</v>
      </c>
    </row>
    <row r="2788" spans="1:18" x14ac:dyDescent="0.3">
      <c r="A2788" s="107">
        <v>40995.298611111109</v>
      </c>
      <c r="B2788" s="92">
        <v>6.99</v>
      </c>
      <c r="C2788" s="92">
        <v>6.86</v>
      </c>
      <c r="D2788" s="92">
        <v>6.68</v>
      </c>
      <c r="E2788" s="92">
        <v>6.55</v>
      </c>
      <c r="F2788" s="92">
        <v>6.42</v>
      </c>
      <c r="G2788" s="92">
        <v>6.32</v>
      </c>
      <c r="H2788" s="92">
        <v>6.13</v>
      </c>
      <c r="I2788" s="92">
        <v>5.98</v>
      </c>
      <c r="J2788" s="92">
        <v>5.9</v>
      </c>
      <c r="K2788" s="92">
        <v>5.63</v>
      </c>
      <c r="L2788" s="92">
        <v>6.1</v>
      </c>
      <c r="N2788" s="92">
        <f t="shared" ca="1" si="215"/>
        <v>6.2629387491057598</v>
      </c>
      <c r="O2788" s="92">
        <f t="shared" si="216"/>
        <v>0.28207602873638943</v>
      </c>
      <c r="P2788" s="92">
        <f t="shared" si="217"/>
        <v>6.2924207198105488</v>
      </c>
      <c r="Q2788" s="92">
        <f t="shared" ca="1" si="218"/>
        <v>0.99531468539413293</v>
      </c>
      <c r="R2788" s="92">
        <f t="shared" ca="1" si="219"/>
        <v>6.0714195809042106</v>
      </c>
    </row>
    <row r="2789" spans="1:18" x14ac:dyDescent="0.3">
      <c r="A2789" s="107">
        <v>40995.486111111109</v>
      </c>
      <c r="B2789" s="92">
        <v>11.54</v>
      </c>
      <c r="C2789" s="92">
        <v>11.49</v>
      </c>
      <c r="D2789" s="92">
        <v>11.38</v>
      </c>
      <c r="E2789" s="92">
        <v>11.25</v>
      </c>
      <c r="F2789" s="92">
        <v>11.12</v>
      </c>
      <c r="G2789" s="92">
        <v>10.94</v>
      </c>
      <c r="H2789" s="92">
        <v>10.68</v>
      </c>
      <c r="I2789" s="92">
        <v>10.32</v>
      </c>
      <c r="J2789" s="92">
        <v>9.9600000000000009</v>
      </c>
      <c r="K2789" s="92">
        <v>9.56</v>
      </c>
      <c r="L2789" s="92">
        <v>10.85</v>
      </c>
      <c r="N2789" s="92">
        <f t="shared" ca="1" si="215"/>
        <v>10.757116335358404</v>
      </c>
      <c r="O2789" s="92">
        <f t="shared" si="216"/>
        <v>0.2222730495598392</v>
      </c>
      <c r="P2789" s="92">
        <f t="shared" si="217"/>
        <v>10.902363866094168</v>
      </c>
      <c r="Q2789" s="92">
        <f t="shared" ca="1" si="218"/>
        <v>0.98667742771019806</v>
      </c>
      <c r="R2789" s="92">
        <f t="shared" ca="1" si="219"/>
        <v>10.705450090655649</v>
      </c>
    </row>
    <row r="2790" spans="1:18" x14ac:dyDescent="0.3">
      <c r="A2790" s="107">
        <v>40995.493055555555</v>
      </c>
      <c r="B2790" s="92">
        <v>10.24</v>
      </c>
      <c r="C2790" s="92">
        <v>10.19</v>
      </c>
      <c r="D2790" s="92">
        <v>10.07</v>
      </c>
      <c r="E2790" s="92">
        <v>9.9</v>
      </c>
      <c r="F2790" s="92">
        <v>9.73</v>
      </c>
      <c r="G2790" s="92">
        <v>9.58</v>
      </c>
      <c r="H2790" s="92">
        <v>9.41</v>
      </c>
      <c r="I2790" s="92">
        <v>9.2100000000000009</v>
      </c>
      <c r="J2790" s="92">
        <v>8.98</v>
      </c>
      <c r="K2790" s="92">
        <v>8.56</v>
      </c>
      <c r="L2790" s="92">
        <v>9.58</v>
      </c>
      <c r="N2790" s="92">
        <f t="shared" ca="1" si="215"/>
        <v>9.5153918961635764</v>
      </c>
      <c r="O2790" s="92">
        <f t="shared" si="216"/>
        <v>0.16545647614397668</v>
      </c>
      <c r="P2790" s="92">
        <f t="shared" si="217"/>
        <v>9.5554562260313176</v>
      </c>
      <c r="Q2790" s="92">
        <f t="shared" ca="1" si="218"/>
        <v>0.99580717770873184</v>
      </c>
      <c r="R2790" s="92">
        <f t="shared" ca="1" si="219"/>
        <v>9.5398327624496506</v>
      </c>
    </row>
    <row r="2791" spans="1:18" x14ac:dyDescent="0.3">
      <c r="A2791" s="107">
        <v>40995.5</v>
      </c>
      <c r="B2791" s="92">
        <v>10.42</v>
      </c>
      <c r="C2791" s="92">
        <v>10.38</v>
      </c>
      <c r="D2791" s="92">
        <v>10.28</v>
      </c>
      <c r="E2791" s="92">
        <v>10.119999999999999</v>
      </c>
      <c r="F2791" s="92">
        <v>9.9600000000000009</v>
      </c>
      <c r="G2791" s="92">
        <v>9.75</v>
      </c>
      <c r="H2791" s="92">
        <v>9.44</v>
      </c>
      <c r="I2791" s="92">
        <v>9.1199999999999992</v>
      </c>
      <c r="J2791" s="92">
        <v>8.77</v>
      </c>
      <c r="K2791" s="92">
        <v>8.18</v>
      </c>
      <c r="L2791" s="92">
        <v>9.5500000000000007</v>
      </c>
      <c r="N2791" s="92">
        <f t="shared" ca="1" si="215"/>
        <v>9.5733832175546816</v>
      </c>
      <c r="O2791" s="92">
        <f t="shared" si="216"/>
        <v>0.29858824989273602</v>
      </c>
      <c r="P2791" s="92">
        <f t="shared" si="217"/>
        <v>9.7049679780656337</v>
      </c>
      <c r="Q2791" s="92">
        <f t="shared" ca="1" si="218"/>
        <v>0.98644150492733729</v>
      </c>
      <c r="R2791" s="92">
        <f t="shared" ca="1" si="219"/>
        <v>9.4205163720560723</v>
      </c>
    </row>
    <row r="2792" spans="1:18" x14ac:dyDescent="0.3">
      <c r="A2792" s="107">
        <v>40995.506944444445</v>
      </c>
      <c r="B2792" s="92">
        <v>8.99</v>
      </c>
      <c r="C2792" s="92">
        <v>8.91</v>
      </c>
      <c r="D2792" s="92">
        <v>8.7799999999999994</v>
      </c>
      <c r="E2792" s="92">
        <v>8.6999999999999993</v>
      </c>
      <c r="F2792" s="92">
        <v>8.6</v>
      </c>
      <c r="G2792" s="92">
        <v>8.4600000000000009</v>
      </c>
      <c r="H2792" s="92">
        <v>8.35</v>
      </c>
      <c r="I2792" s="92">
        <v>8.23</v>
      </c>
      <c r="J2792" s="92">
        <v>8.1</v>
      </c>
      <c r="K2792" s="92">
        <v>7.88</v>
      </c>
      <c r="L2792" s="92">
        <v>8.74</v>
      </c>
      <c r="N2792" s="92">
        <f t="shared" ca="1" si="215"/>
        <v>8.4401554106274599</v>
      </c>
      <c r="O2792" s="92">
        <f t="shared" si="216"/>
        <v>0.12094262285903487</v>
      </c>
      <c r="P2792" s="92">
        <f t="shared" si="217"/>
        <v>8.4441513739649441</v>
      </c>
      <c r="Q2792" s="92">
        <f t="shared" ca="1" si="218"/>
        <v>0.99952677739176909</v>
      </c>
      <c r="R2792" s="92">
        <f t="shared" ca="1" si="219"/>
        <v>8.7358640344040612</v>
      </c>
    </row>
    <row r="2793" spans="1:18" x14ac:dyDescent="0.3">
      <c r="A2793" s="107">
        <v>40995.513888888891</v>
      </c>
      <c r="B2793" s="92">
        <v>9.18</v>
      </c>
      <c r="C2793" s="92">
        <v>9.16</v>
      </c>
      <c r="D2793" s="92">
        <v>9.09</v>
      </c>
      <c r="E2793" s="92">
        <v>8.9700000000000006</v>
      </c>
      <c r="F2793" s="92">
        <v>8.77</v>
      </c>
      <c r="G2793" s="92">
        <v>8.5500000000000007</v>
      </c>
      <c r="H2793" s="92">
        <v>8.36</v>
      </c>
      <c r="I2793" s="92">
        <v>8.14</v>
      </c>
      <c r="J2793" s="92">
        <v>7.95</v>
      </c>
      <c r="K2793" s="92">
        <v>7.77</v>
      </c>
      <c r="L2793" s="92">
        <v>8.6199999999999992</v>
      </c>
      <c r="N2793" s="92">
        <f t="shared" ca="1" si="215"/>
        <v>8.5169140299826065</v>
      </c>
      <c r="O2793" s="92">
        <f t="shared" si="216"/>
        <v>0.20767130048202467</v>
      </c>
      <c r="P2793" s="92">
        <f t="shared" si="217"/>
        <v>8.5225151985108738</v>
      </c>
      <c r="Q2793" s="92">
        <f t="shared" ca="1" si="218"/>
        <v>0.99934277987216191</v>
      </c>
      <c r="R2793" s="92">
        <f t="shared" ca="1" si="219"/>
        <v>8.6143347624980358</v>
      </c>
    </row>
    <row r="2794" spans="1:18" x14ac:dyDescent="0.3">
      <c r="A2794" s="107">
        <v>40995.520833333336</v>
      </c>
      <c r="B2794" s="92">
        <v>9.4700000000000006</v>
      </c>
      <c r="C2794" s="92">
        <v>9.3699999999999992</v>
      </c>
      <c r="D2794" s="92">
        <v>9.16</v>
      </c>
      <c r="E2794" s="92">
        <v>8.94</v>
      </c>
      <c r="F2794" s="92">
        <v>8.7799999999999994</v>
      </c>
      <c r="G2794" s="92">
        <v>8.67</v>
      </c>
      <c r="H2794" s="92">
        <v>8.61</v>
      </c>
      <c r="I2794" s="92">
        <v>8.59</v>
      </c>
      <c r="J2794" s="92">
        <v>8.52</v>
      </c>
      <c r="K2794" s="92">
        <v>8.23</v>
      </c>
      <c r="L2794" s="92">
        <v>9.32</v>
      </c>
      <c r="N2794" s="92">
        <f t="shared" ca="1" si="215"/>
        <v>8.7398529454475202</v>
      </c>
      <c r="O2794" s="92">
        <f t="shared" si="216"/>
        <v>6.4173757628479169E-2</v>
      </c>
      <c r="P2794" s="92">
        <f t="shared" si="217"/>
        <v>8.6613779702559608</v>
      </c>
      <c r="Q2794" s="92">
        <f t="shared" ca="1" si="218"/>
        <v>1.0090603337553274</v>
      </c>
      <c r="R2794" s="92">
        <f t="shared" ca="1" si="219"/>
        <v>9.4044423105996522</v>
      </c>
    </row>
    <row r="2795" spans="1:18" x14ac:dyDescent="0.3">
      <c r="A2795" s="107">
        <v>40995.527777777781</v>
      </c>
      <c r="B2795" s="92">
        <v>10.59</v>
      </c>
      <c r="C2795" s="92">
        <v>10.45</v>
      </c>
      <c r="D2795" s="92">
        <v>10.19</v>
      </c>
      <c r="E2795" s="92">
        <v>10.01</v>
      </c>
      <c r="F2795" s="92">
        <v>9.92</v>
      </c>
      <c r="G2795" s="92">
        <v>9.81</v>
      </c>
      <c r="H2795" s="92">
        <v>9.6</v>
      </c>
      <c r="I2795" s="92">
        <v>9.2899999999999991</v>
      </c>
      <c r="J2795" s="92">
        <v>8.99</v>
      </c>
      <c r="K2795" s="92">
        <v>8.64</v>
      </c>
      <c r="L2795" s="92">
        <v>9.76</v>
      </c>
      <c r="N2795" s="92">
        <f t="shared" ca="1" si="215"/>
        <v>9.6539609328555311</v>
      </c>
      <c r="O2795" s="92">
        <f t="shared" si="216"/>
        <v>0.19996727005600004</v>
      </c>
      <c r="P2795" s="92">
        <f t="shared" si="217"/>
        <v>9.7796328625079809</v>
      </c>
      <c r="Q2795" s="92">
        <f t="shared" ca="1" si="218"/>
        <v>0.98714962704436116</v>
      </c>
      <c r="R2795" s="92">
        <f t="shared" ca="1" si="219"/>
        <v>9.6345803599529649</v>
      </c>
    </row>
    <row r="2796" spans="1:18" x14ac:dyDescent="0.3">
      <c r="A2796" s="107">
        <v>40995.534722222219</v>
      </c>
      <c r="B2796" s="92">
        <v>11.4</v>
      </c>
      <c r="C2796" s="92">
        <v>11.32</v>
      </c>
      <c r="D2796" s="92">
        <v>11.18</v>
      </c>
      <c r="E2796" s="92">
        <v>11.11</v>
      </c>
      <c r="F2796" s="92">
        <v>11.08</v>
      </c>
      <c r="G2796" s="92">
        <v>10.97</v>
      </c>
      <c r="H2796" s="92">
        <v>10.84</v>
      </c>
      <c r="I2796" s="92">
        <v>10.71</v>
      </c>
      <c r="J2796" s="92">
        <v>10.62</v>
      </c>
      <c r="K2796" s="92">
        <v>10.29</v>
      </c>
      <c r="L2796" s="92">
        <v>11.12</v>
      </c>
      <c r="N2796" s="92">
        <f t="shared" ca="1" si="215"/>
        <v>10.907347291258962</v>
      </c>
      <c r="O2796" s="92">
        <f t="shared" si="216"/>
        <v>0.11016434133729373</v>
      </c>
      <c r="P2796" s="92">
        <f t="shared" si="217"/>
        <v>10.951279139026175</v>
      </c>
      <c r="Q2796" s="92">
        <f t="shared" ca="1" si="218"/>
        <v>0.99598842772524565</v>
      </c>
      <c r="R2796" s="92">
        <f t="shared" ca="1" si="219"/>
        <v>11.075391316304732</v>
      </c>
    </row>
    <row r="2797" spans="1:18" x14ac:dyDescent="0.3">
      <c r="A2797" s="107">
        <v>40995.541666666664</v>
      </c>
      <c r="B2797" s="92">
        <v>11.98</v>
      </c>
      <c r="C2797" s="92">
        <v>11.95</v>
      </c>
      <c r="D2797" s="92">
        <v>11.9</v>
      </c>
      <c r="E2797" s="92">
        <v>11.84</v>
      </c>
      <c r="F2797" s="92">
        <v>11.77</v>
      </c>
      <c r="G2797" s="92">
        <v>11.62</v>
      </c>
      <c r="H2797" s="92">
        <v>11.41</v>
      </c>
      <c r="I2797" s="92">
        <v>11.18</v>
      </c>
      <c r="J2797" s="92">
        <v>10.94</v>
      </c>
      <c r="K2797" s="92">
        <v>10.56</v>
      </c>
      <c r="L2797" s="92">
        <v>11.65</v>
      </c>
      <c r="N2797" s="92">
        <f t="shared" ca="1" si="215"/>
        <v>11.481432827829538</v>
      </c>
      <c r="O2797" s="92">
        <f t="shared" si="216"/>
        <v>0.1685332540310307</v>
      </c>
      <c r="P2797" s="92">
        <f t="shared" si="217"/>
        <v>11.589676910816245</v>
      </c>
      <c r="Q2797" s="92">
        <f t="shared" ca="1" si="218"/>
        <v>0.99066030193769372</v>
      </c>
      <c r="R2797" s="92">
        <f t="shared" ca="1" si="219"/>
        <v>11.541192517574132</v>
      </c>
    </row>
    <row r="2798" spans="1:18" x14ac:dyDescent="0.3">
      <c r="A2798" s="107">
        <v>40995.548611111109</v>
      </c>
      <c r="B2798" s="92">
        <v>12.06</v>
      </c>
      <c r="C2798" s="92">
        <v>12</v>
      </c>
      <c r="D2798" s="92">
        <v>11.92</v>
      </c>
      <c r="E2798" s="92">
        <v>11.82</v>
      </c>
      <c r="F2798" s="92">
        <v>11.65</v>
      </c>
      <c r="G2798" s="92">
        <v>11.49</v>
      </c>
      <c r="H2798" s="92">
        <v>11.35</v>
      </c>
      <c r="I2798" s="92">
        <v>11.26</v>
      </c>
      <c r="J2798" s="92">
        <v>11.21</v>
      </c>
      <c r="K2798" s="92">
        <v>11.12</v>
      </c>
      <c r="L2798" s="92">
        <v>11.79</v>
      </c>
      <c r="N2798" s="92">
        <f t="shared" ca="1" si="215"/>
        <v>11.515199963521509</v>
      </c>
      <c r="O2798" s="92">
        <f t="shared" si="216"/>
        <v>0.11328843762093367</v>
      </c>
      <c r="P2798" s="92">
        <f t="shared" si="217"/>
        <v>11.469836159677307</v>
      </c>
      <c r="Q2798" s="92">
        <f t="shared" ca="1" si="218"/>
        <v>1.0039550524709044</v>
      </c>
      <c r="R2798" s="92">
        <f t="shared" ca="1" si="219"/>
        <v>11.836630068631962</v>
      </c>
    </row>
    <row r="2799" spans="1:18" x14ac:dyDescent="0.3">
      <c r="A2799" s="107">
        <v>40995.555555555555</v>
      </c>
      <c r="B2799" s="92">
        <v>14.91</v>
      </c>
      <c r="C2799" s="92">
        <v>14.88</v>
      </c>
      <c r="D2799" s="92">
        <v>14.81</v>
      </c>
      <c r="E2799" s="92">
        <v>14.67</v>
      </c>
      <c r="F2799" s="92">
        <v>14.5</v>
      </c>
      <c r="G2799" s="92">
        <v>14.3</v>
      </c>
      <c r="H2799" s="92">
        <v>14.07</v>
      </c>
      <c r="I2799" s="92">
        <v>13.85</v>
      </c>
      <c r="J2799" s="92">
        <v>13.64</v>
      </c>
      <c r="K2799" s="92">
        <v>13.15</v>
      </c>
      <c r="L2799" s="92">
        <v>14.42</v>
      </c>
      <c r="N2799" s="92">
        <f t="shared" ca="1" si="215"/>
        <v>14.215728755795535</v>
      </c>
      <c r="O2799" s="92">
        <f t="shared" si="216"/>
        <v>0.14983946972527748</v>
      </c>
      <c r="P2799" s="92">
        <f t="shared" si="217"/>
        <v>14.266817669534456</v>
      </c>
      <c r="Q2799" s="92">
        <f t="shared" ca="1" si="218"/>
        <v>0.99641903927544984</v>
      </c>
      <c r="R2799" s="92">
        <f t="shared" ca="1" si="219"/>
        <v>14.368362546351987</v>
      </c>
    </row>
    <row r="2800" spans="1:18" x14ac:dyDescent="0.3">
      <c r="A2800" s="107">
        <v>40995.5625</v>
      </c>
      <c r="B2800" s="92">
        <v>14.59</v>
      </c>
      <c r="C2800" s="92">
        <v>14.52</v>
      </c>
      <c r="D2800" s="92">
        <v>14.34</v>
      </c>
      <c r="E2800" s="92">
        <v>14.13</v>
      </c>
      <c r="F2800" s="92">
        <v>13.87</v>
      </c>
      <c r="G2800" s="92">
        <v>13.62</v>
      </c>
      <c r="H2800" s="92">
        <v>13.44</v>
      </c>
      <c r="I2800" s="92">
        <v>13.3</v>
      </c>
      <c r="J2800" s="92">
        <v>13.07</v>
      </c>
      <c r="K2800" s="92">
        <v>12.51</v>
      </c>
      <c r="L2800" s="92">
        <v>14.77</v>
      </c>
      <c r="N2800" s="92">
        <f t="shared" ca="1" si="215"/>
        <v>13.636418084006023</v>
      </c>
      <c r="O2800" s="92">
        <f t="shared" si="216"/>
        <v>0.12294173296812309</v>
      </c>
      <c r="P2800" s="92">
        <f t="shared" si="217"/>
        <v>13.594063487335445</v>
      </c>
      <c r="Q2800" s="92">
        <f t="shared" ca="1" si="218"/>
        <v>1.0031156685938709</v>
      </c>
      <c r="R2800" s="92">
        <f t="shared" ca="1" si="219"/>
        <v>14.816018425131473</v>
      </c>
    </row>
    <row r="2801" spans="1:18" x14ac:dyDescent="0.3">
      <c r="A2801" s="107">
        <v>40995.569444444445</v>
      </c>
      <c r="B2801" s="92">
        <v>13.77</v>
      </c>
      <c r="C2801" s="92">
        <v>13.69</v>
      </c>
      <c r="D2801" s="92">
        <v>13.52</v>
      </c>
      <c r="E2801" s="92">
        <v>13.39</v>
      </c>
      <c r="F2801" s="92">
        <v>13.28</v>
      </c>
      <c r="G2801" s="92">
        <v>13.11</v>
      </c>
      <c r="H2801" s="92">
        <v>12.93</v>
      </c>
      <c r="I2801" s="92">
        <v>12.75</v>
      </c>
      <c r="J2801" s="92">
        <v>12.55</v>
      </c>
      <c r="K2801" s="92">
        <v>12.15</v>
      </c>
      <c r="L2801" s="92">
        <v>13.34</v>
      </c>
      <c r="N2801" s="92">
        <f t="shared" ca="1" si="215"/>
        <v>13.041988489912619</v>
      </c>
      <c r="O2801" s="92">
        <f t="shared" si="216"/>
        <v>0.12775757348585504</v>
      </c>
      <c r="P2801" s="92">
        <f t="shared" si="217"/>
        <v>13.084057711672507</v>
      </c>
      <c r="Q2801" s="92">
        <f t="shared" ca="1" si="218"/>
        <v>0.99678469610216125</v>
      </c>
      <c r="R2801" s="92">
        <f t="shared" ca="1" si="219"/>
        <v>13.297107846002831</v>
      </c>
    </row>
    <row r="2802" spans="1:18" x14ac:dyDescent="0.3">
      <c r="A2802" s="107">
        <v>40995.576388888891</v>
      </c>
      <c r="B2802" s="92">
        <v>12.44</v>
      </c>
      <c r="C2802" s="92">
        <v>12.36</v>
      </c>
      <c r="D2802" s="92">
        <v>12.25</v>
      </c>
      <c r="E2802" s="92">
        <v>12.15</v>
      </c>
      <c r="F2802" s="92">
        <v>12.04</v>
      </c>
      <c r="G2802" s="92">
        <v>11.93</v>
      </c>
      <c r="H2802" s="92">
        <v>11.86</v>
      </c>
      <c r="I2802" s="92">
        <v>11.7</v>
      </c>
      <c r="J2802" s="92">
        <v>11.45</v>
      </c>
      <c r="K2802" s="92">
        <v>11</v>
      </c>
      <c r="L2802" s="92">
        <v>12.03</v>
      </c>
      <c r="N2802" s="92">
        <f t="shared" ca="1" si="215"/>
        <v>11.874201381058</v>
      </c>
      <c r="O2802" s="92">
        <f t="shared" si="216"/>
        <v>5.4381735526183E-2</v>
      </c>
      <c r="P2802" s="92">
        <f t="shared" si="217"/>
        <v>11.919945524542893</v>
      </c>
      <c r="Q2802" s="92">
        <f t="shared" ca="1" si="218"/>
        <v>0.99616238653182543</v>
      </c>
      <c r="R2802" s="92">
        <f t="shared" ca="1" si="219"/>
        <v>11.98383350997786</v>
      </c>
    </row>
    <row r="2803" spans="1:18" x14ac:dyDescent="0.3">
      <c r="A2803" s="107">
        <v>40995.583333333336</v>
      </c>
      <c r="B2803" s="92">
        <v>10.7</v>
      </c>
      <c r="C2803" s="92">
        <v>10.67</v>
      </c>
      <c r="D2803" s="92">
        <v>10.61</v>
      </c>
      <c r="E2803" s="92">
        <v>10.49</v>
      </c>
      <c r="F2803" s="92">
        <v>10.41</v>
      </c>
      <c r="G2803" s="92">
        <v>10.34</v>
      </c>
      <c r="H2803" s="92">
        <v>10.19</v>
      </c>
      <c r="I2803" s="92">
        <v>10.06</v>
      </c>
      <c r="J2803" s="92">
        <v>9.9600000000000009</v>
      </c>
      <c r="K2803" s="92">
        <v>9.75</v>
      </c>
      <c r="L2803" s="92">
        <v>11</v>
      </c>
      <c r="N2803" s="92">
        <f t="shared" ca="1" si="215"/>
        <v>10.27358466529844</v>
      </c>
      <c r="O2803" s="92">
        <f t="shared" si="216"/>
        <v>0.13503870049432445</v>
      </c>
      <c r="P2803" s="92">
        <f t="shared" si="217"/>
        <v>10.318374148357073</v>
      </c>
      <c r="Q2803" s="92">
        <f t="shared" ca="1" si="218"/>
        <v>0.99565924995404786</v>
      </c>
      <c r="R2803" s="92">
        <f t="shared" ca="1" si="219"/>
        <v>10.952251749494527</v>
      </c>
    </row>
    <row r="2804" spans="1:18" x14ac:dyDescent="0.3">
      <c r="A2804" s="107">
        <v>40995.590277777781</v>
      </c>
      <c r="B2804" s="92">
        <v>10.9</v>
      </c>
      <c r="C2804" s="92">
        <v>10.82</v>
      </c>
      <c r="D2804" s="92">
        <v>10.82</v>
      </c>
      <c r="E2804" s="92">
        <v>10.91</v>
      </c>
      <c r="F2804" s="92">
        <v>10.96</v>
      </c>
      <c r="G2804" s="92">
        <v>10.95</v>
      </c>
      <c r="H2804" s="92">
        <v>10.91</v>
      </c>
      <c r="I2804" s="92">
        <v>10.82</v>
      </c>
      <c r="J2804" s="92">
        <v>10.68</v>
      </c>
      <c r="K2804" s="92">
        <v>10.39</v>
      </c>
      <c r="L2804" s="92">
        <v>11.22</v>
      </c>
      <c r="N2804" s="92">
        <f t="shared" ca="1" si="215"/>
        <v>10.840307217371709</v>
      </c>
      <c r="O2804" s="92">
        <f t="shared" si="216"/>
        <v>3.3818826256400772E-2</v>
      </c>
      <c r="P2804" s="92">
        <f t="shared" si="217"/>
        <v>10.944260054325856</v>
      </c>
      <c r="Q2804" s="92">
        <f t="shared" ca="1" si="218"/>
        <v>0.99050161121554692</v>
      </c>
      <c r="R2804" s="92">
        <f t="shared" ca="1" si="219"/>
        <v>11.113428077838437</v>
      </c>
    </row>
    <row r="2805" spans="1:18" x14ac:dyDescent="0.3">
      <c r="A2805" s="107">
        <v>40995.597222222219</v>
      </c>
      <c r="B2805" s="92">
        <v>11.72</v>
      </c>
      <c r="C2805" s="92">
        <v>11.55</v>
      </c>
      <c r="D2805" s="92">
        <v>11.22</v>
      </c>
      <c r="E2805" s="92">
        <v>10.86</v>
      </c>
      <c r="F2805" s="92">
        <v>10.56</v>
      </c>
      <c r="G2805" s="92">
        <v>10.34</v>
      </c>
      <c r="H2805" s="92">
        <v>10.119999999999999</v>
      </c>
      <c r="I2805" s="92">
        <v>9.9499999999999993</v>
      </c>
      <c r="J2805" s="92">
        <v>9.84</v>
      </c>
      <c r="K2805" s="92">
        <v>9.6199999999999992</v>
      </c>
      <c r="L2805" s="92">
        <v>10.039999999999999</v>
      </c>
      <c r="N2805" s="92">
        <f t="shared" ca="1" si="215"/>
        <v>10.396748665321699</v>
      </c>
      <c r="O2805" s="92">
        <f t="shared" si="216"/>
        <v>0.19873849750438707</v>
      </c>
      <c r="P2805" s="92">
        <f t="shared" si="217"/>
        <v>10.308188612901679</v>
      </c>
      <c r="Q2805" s="92">
        <f t="shared" ca="1" si="218"/>
        <v>1.0085912332171705</v>
      </c>
      <c r="R2805" s="92">
        <f t="shared" ca="1" si="219"/>
        <v>10.126255981500391</v>
      </c>
    </row>
    <row r="2806" spans="1:18" x14ac:dyDescent="0.3">
      <c r="A2806" s="107">
        <v>40995.604166666664</v>
      </c>
      <c r="B2806" s="92">
        <v>13.72</v>
      </c>
      <c r="C2806" s="92">
        <v>13.61</v>
      </c>
      <c r="D2806" s="92">
        <v>13.42</v>
      </c>
      <c r="E2806" s="92">
        <v>13.13</v>
      </c>
      <c r="F2806" s="92">
        <v>12.84</v>
      </c>
      <c r="G2806" s="92">
        <v>12.54</v>
      </c>
      <c r="H2806" s="92">
        <v>12.16</v>
      </c>
      <c r="I2806" s="92">
        <v>11.83</v>
      </c>
      <c r="J2806" s="92">
        <v>11.55</v>
      </c>
      <c r="K2806" s="92">
        <v>11</v>
      </c>
      <c r="L2806" s="92">
        <v>12.6</v>
      </c>
      <c r="N2806" s="92">
        <f t="shared" ca="1" si="215"/>
        <v>12.439299336017417</v>
      </c>
      <c r="O2806" s="92">
        <f t="shared" si="216"/>
        <v>0.28436040418638048</v>
      </c>
      <c r="P2806" s="92">
        <f t="shared" si="217"/>
        <v>12.484835632599751</v>
      </c>
      <c r="Q2806" s="92">
        <f t="shared" ca="1" si="218"/>
        <v>0.99635267151908413</v>
      </c>
      <c r="R2806" s="92">
        <f t="shared" ca="1" si="219"/>
        <v>12.55404366114046</v>
      </c>
    </row>
    <row r="2807" spans="1:18" x14ac:dyDescent="0.3">
      <c r="A2807" s="107">
        <v>40995.611111111109</v>
      </c>
      <c r="B2807" s="92">
        <v>13.99</v>
      </c>
      <c r="C2807" s="92">
        <v>13.93</v>
      </c>
      <c r="D2807" s="92">
        <v>13.7</v>
      </c>
      <c r="E2807" s="92">
        <v>13.46</v>
      </c>
      <c r="F2807" s="92">
        <v>13.18</v>
      </c>
      <c r="G2807" s="92">
        <v>12.81</v>
      </c>
      <c r="H2807" s="92">
        <v>12.53</v>
      </c>
      <c r="I2807" s="92">
        <v>12.27</v>
      </c>
      <c r="J2807" s="92">
        <v>11.97</v>
      </c>
      <c r="K2807" s="92">
        <v>11.44</v>
      </c>
      <c r="L2807" s="92">
        <v>13.3</v>
      </c>
      <c r="N2807" s="92">
        <f t="shared" ca="1" si="215"/>
        <v>12.793938377885656</v>
      </c>
      <c r="O2807" s="92">
        <f t="shared" si="216"/>
        <v>0.20422895216105277</v>
      </c>
      <c r="P2807" s="92">
        <f t="shared" si="217"/>
        <v>12.769502517228911</v>
      </c>
      <c r="Q2807" s="92">
        <f t="shared" ca="1" si="218"/>
        <v>1.0019136110137239</v>
      </c>
      <c r="R2807" s="92">
        <f t="shared" ca="1" si="219"/>
        <v>13.325451026482529</v>
      </c>
    </row>
    <row r="2808" spans="1:18" x14ac:dyDescent="0.3">
      <c r="A2808" s="107">
        <v>40995.618055555555</v>
      </c>
      <c r="B2808" s="92">
        <v>14.79</v>
      </c>
      <c r="C2808" s="92">
        <v>14.68</v>
      </c>
      <c r="D2808" s="92">
        <v>14.54</v>
      </c>
      <c r="E2808" s="92">
        <v>14.46</v>
      </c>
      <c r="F2808" s="92">
        <v>14.4</v>
      </c>
      <c r="G2808" s="92">
        <v>14.34</v>
      </c>
      <c r="H2808" s="92">
        <v>14.24</v>
      </c>
      <c r="I2808" s="92">
        <v>14.12</v>
      </c>
      <c r="J2808" s="92">
        <v>13.99</v>
      </c>
      <c r="K2808" s="92">
        <v>13.68</v>
      </c>
      <c r="L2808" s="92">
        <v>14.36</v>
      </c>
      <c r="N2808" s="92">
        <f t="shared" ref="N2808:N2871" ca="1" si="220">POWER(SUM(POWER(C2808,Exponent)*$C$1,POWER(D2808,Exponent)*$D$1,POWER(E2808,Exponent)*$E$1,POWER(F2808,Exponent)*$F$1,POWER(G2808,Exponent)*$G$1,POWER(H2808,Exponent)*$H$1,POWER(I2808,Exponent)*$I$1,POWER(J2808,Exponent)*$J$1,POWER(K2808,Exponent)*$K$1),1/Exponent)</f>
        <v>14.27690959661739</v>
      </c>
      <c r="O2808" s="92">
        <f t="shared" si="216"/>
        <v>6.4667751381769431E-2</v>
      </c>
      <c r="P2808" s="92">
        <f t="shared" si="217"/>
        <v>14.325629621801157</v>
      </c>
      <c r="Q2808" s="92">
        <f t="shared" ca="1" si="218"/>
        <v>0.99659910060011436</v>
      </c>
      <c r="R2808" s="92">
        <f t="shared" ca="1" si="219"/>
        <v>14.311163084617641</v>
      </c>
    </row>
    <row r="2809" spans="1:18" x14ac:dyDescent="0.3">
      <c r="A2809" s="107">
        <v>40995.625</v>
      </c>
      <c r="B2809" s="92">
        <v>14.11</v>
      </c>
      <c r="C2809" s="92">
        <v>13.94</v>
      </c>
      <c r="D2809" s="92">
        <v>13.8</v>
      </c>
      <c r="E2809" s="92">
        <v>13.7</v>
      </c>
      <c r="F2809" s="92">
        <v>13.5</v>
      </c>
      <c r="G2809" s="92">
        <v>13.3</v>
      </c>
      <c r="H2809" s="92">
        <v>13.1</v>
      </c>
      <c r="I2809" s="92">
        <v>12.85</v>
      </c>
      <c r="J2809" s="92">
        <v>12.57</v>
      </c>
      <c r="K2809" s="92">
        <v>12.16</v>
      </c>
      <c r="L2809" s="92">
        <v>13.15</v>
      </c>
      <c r="N2809" s="92">
        <f t="shared" ca="1" si="220"/>
        <v>13.216801302331152</v>
      </c>
      <c r="O2809" s="92">
        <f t="shared" si="216"/>
        <v>0.14001758717240523</v>
      </c>
      <c r="P2809" s="92">
        <f t="shared" si="217"/>
        <v>13.271158894405415</v>
      </c>
      <c r="Q2809" s="92">
        <f t="shared" ca="1" si="218"/>
        <v>0.99590408098442873</v>
      </c>
      <c r="R2809" s="92">
        <f t="shared" ca="1" si="219"/>
        <v>13.096138664945238</v>
      </c>
    </row>
    <row r="2810" spans="1:18" x14ac:dyDescent="0.3">
      <c r="A2810" s="107">
        <v>40995.631944444445</v>
      </c>
      <c r="B2810" s="92">
        <v>14.53</v>
      </c>
      <c r="C2810" s="92">
        <v>14.44</v>
      </c>
      <c r="D2810" s="92">
        <v>14.26</v>
      </c>
      <c r="E2810" s="92">
        <v>14.17</v>
      </c>
      <c r="F2810" s="92">
        <v>14.14</v>
      </c>
      <c r="G2810" s="92">
        <v>14.12</v>
      </c>
      <c r="H2810" s="92">
        <v>13.99</v>
      </c>
      <c r="I2810" s="92">
        <v>13.74</v>
      </c>
      <c r="J2810" s="92">
        <v>13.45</v>
      </c>
      <c r="K2810" s="92">
        <v>13.03</v>
      </c>
      <c r="L2810" s="92">
        <v>13.85</v>
      </c>
      <c r="N2810" s="92">
        <f t="shared" ca="1" si="220"/>
        <v>13.946687321740503</v>
      </c>
      <c r="O2810" s="92">
        <f t="shared" si="216"/>
        <v>8.5473957992028768E-2</v>
      </c>
      <c r="P2810" s="92">
        <f t="shared" si="217"/>
        <v>14.101300509913811</v>
      </c>
      <c r="Q2810" s="92">
        <f t="shared" ca="1" si="218"/>
        <v>0.98903553696592683</v>
      </c>
      <c r="R2810" s="92">
        <f t="shared" ca="1" si="219"/>
        <v>13.698142186978087</v>
      </c>
    </row>
    <row r="2811" spans="1:18" x14ac:dyDescent="0.3">
      <c r="A2811" s="107">
        <v>40995.638888888891</v>
      </c>
      <c r="B2811" s="92">
        <v>16.04</v>
      </c>
      <c r="C2811" s="92">
        <v>15.93</v>
      </c>
      <c r="D2811" s="92">
        <v>15.77</v>
      </c>
      <c r="E2811" s="92">
        <v>15.74</v>
      </c>
      <c r="F2811" s="92">
        <v>15.69</v>
      </c>
      <c r="G2811" s="92">
        <v>15.64</v>
      </c>
      <c r="H2811" s="92">
        <v>15.59</v>
      </c>
      <c r="I2811" s="92">
        <v>15.57</v>
      </c>
      <c r="J2811" s="92">
        <v>15.51</v>
      </c>
      <c r="K2811" s="92">
        <v>15.31</v>
      </c>
      <c r="L2811" s="92">
        <v>15.63</v>
      </c>
      <c r="N2811" s="92">
        <f t="shared" ca="1" si="220"/>
        <v>15.635937957279904</v>
      </c>
      <c r="O2811" s="92">
        <f t="shared" si="216"/>
        <v>2.9590111612376457E-2</v>
      </c>
      <c r="P2811" s="92">
        <f t="shared" si="217"/>
        <v>15.632826473286119</v>
      </c>
      <c r="Q2811" s="92">
        <f t="shared" ca="1" si="218"/>
        <v>1.0001990352799668</v>
      </c>
      <c r="R2811" s="92">
        <f t="shared" ca="1" si="219"/>
        <v>15.633110921425882</v>
      </c>
    </row>
    <row r="2812" spans="1:18" x14ac:dyDescent="0.3">
      <c r="A2812" s="107">
        <v>40995.645833333336</v>
      </c>
      <c r="B2812" s="92">
        <v>16.739999999999998</v>
      </c>
      <c r="C2812" s="92">
        <v>16.579999999999998</v>
      </c>
      <c r="D2812" s="92">
        <v>16.28</v>
      </c>
      <c r="E2812" s="92">
        <v>15.93</v>
      </c>
      <c r="F2812" s="92">
        <v>15.71</v>
      </c>
      <c r="G2812" s="92">
        <v>15.5</v>
      </c>
      <c r="H2812" s="92">
        <v>15.36</v>
      </c>
      <c r="I2812" s="92">
        <v>15.17</v>
      </c>
      <c r="J2812" s="92">
        <v>14.9</v>
      </c>
      <c r="K2812" s="92">
        <v>14.23</v>
      </c>
      <c r="L2812" s="92">
        <v>16.25</v>
      </c>
      <c r="N2812" s="92">
        <f t="shared" ca="1" si="220"/>
        <v>15.505045547410498</v>
      </c>
      <c r="O2812" s="92">
        <f t="shared" si="216"/>
        <v>8.3846184708140703E-2</v>
      </c>
      <c r="P2812" s="92">
        <f t="shared" si="217"/>
        <v>15.479863604394815</v>
      </c>
      <c r="Q2812" s="92">
        <f t="shared" ca="1" si="218"/>
        <v>1.0016267548383653</v>
      </c>
      <c r="R2812" s="92">
        <f t="shared" ca="1" si="219"/>
        <v>16.276434766123437</v>
      </c>
    </row>
    <row r="2813" spans="1:18" x14ac:dyDescent="0.3">
      <c r="A2813" s="107">
        <v>40995.652777777781</v>
      </c>
      <c r="B2813" s="92">
        <v>16.670000000000002</v>
      </c>
      <c r="C2813" s="92">
        <v>16.59</v>
      </c>
      <c r="D2813" s="92">
        <v>16.41</v>
      </c>
      <c r="E2813" s="92">
        <v>16.34</v>
      </c>
      <c r="F2813" s="92">
        <v>16.239999999999998</v>
      </c>
      <c r="G2813" s="92">
        <v>16.05</v>
      </c>
      <c r="H2813" s="92">
        <v>15.82</v>
      </c>
      <c r="I2813" s="92">
        <v>15.56</v>
      </c>
      <c r="J2813" s="92">
        <v>15.29</v>
      </c>
      <c r="K2813" s="92">
        <v>14.72</v>
      </c>
      <c r="L2813" s="92">
        <v>16.11</v>
      </c>
      <c r="N2813" s="92">
        <f t="shared" ca="1" si="220"/>
        <v>15.909869499030611</v>
      </c>
      <c r="O2813" s="92">
        <f t="shared" si="216"/>
        <v>0.13338332044450862</v>
      </c>
      <c r="P2813" s="92">
        <f t="shared" si="217"/>
        <v>16.016842898168644</v>
      </c>
      <c r="Q2813" s="92">
        <f t="shared" ca="1" si="218"/>
        <v>0.993321193207791</v>
      </c>
      <c r="R2813" s="92">
        <f t="shared" ca="1" si="219"/>
        <v>16.002404422577513</v>
      </c>
    </row>
    <row r="2814" spans="1:18" x14ac:dyDescent="0.3">
      <c r="A2814" s="107">
        <v>40995.659722222219</v>
      </c>
      <c r="B2814" s="92">
        <v>15.06</v>
      </c>
      <c r="C2814" s="92">
        <v>14.93</v>
      </c>
      <c r="D2814" s="92">
        <v>14.65</v>
      </c>
      <c r="E2814" s="92">
        <v>14.37</v>
      </c>
      <c r="F2814" s="92">
        <v>14.07</v>
      </c>
      <c r="G2814" s="92">
        <v>13.83</v>
      </c>
      <c r="H2814" s="92">
        <v>13.79</v>
      </c>
      <c r="I2814" s="92">
        <v>13.71</v>
      </c>
      <c r="J2814" s="92">
        <v>13.55</v>
      </c>
      <c r="K2814" s="92">
        <v>13.06</v>
      </c>
      <c r="L2814" s="92">
        <v>14.23</v>
      </c>
      <c r="N2814" s="92">
        <f t="shared" ca="1" si="220"/>
        <v>13.966628017525819</v>
      </c>
      <c r="O2814" s="92">
        <f t="shared" si="216"/>
        <v>2.6766083769297518E-2</v>
      </c>
      <c r="P2814" s="92">
        <f t="shared" si="217"/>
        <v>13.824261929394954</v>
      </c>
      <c r="Q2814" s="92">
        <f t="shared" ca="1" si="218"/>
        <v>1.0102982776844056</v>
      </c>
      <c r="R2814" s="92">
        <f t="shared" ca="1" si="219"/>
        <v>14.376544491449092</v>
      </c>
    </row>
    <row r="2815" spans="1:18" x14ac:dyDescent="0.3">
      <c r="A2815" s="107">
        <v>40995.666666666664</v>
      </c>
      <c r="B2815" s="92">
        <v>14.99</v>
      </c>
      <c r="C2815" s="92">
        <v>14.88</v>
      </c>
      <c r="D2815" s="92">
        <v>14.78</v>
      </c>
      <c r="E2815" s="92">
        <v>14.66</v>
      </c>
      <c r="F2815" s="92">
        <v>14.51</v>
      </c>
      <c r="G2815" s="92">
        <v>14.31</v>
      </c>
      <c r="H2815" s="92">
        <v>13.98</v>
      </c>
      <c r="I2815" s="92">
        <v>13.68</v>
      </c>
      <c r="J2815" s="92">
        <v>13.45</v>
      </c>
      <c r="K2815" s="92">
        <v>13.2</v>
      </c>
      <c r="L2815" s="92">
        <v>14.45</v>
      </c>
      <c r="N2815" s="92">
        <f t="shared" ca="1" si="220"/>
        <v>14.157581441278021</v>
      </c>
      <c r="O2815" s="92">
        <f t="shared" si="216"/>
        <v>0.21560007313555968</v>
      </c>
      <c r="P2815" s="92">
        <f t="shared" si="217"/>
        <v>14.262245767913495</v>
      </c>
      <c r="Q2815" s="92">
        <f t="shared" ca="1" si="218"/>
        <v>0.99266144137896273</v>
      </c>
      <c r="R2815" s="92">
        <f t="shared" ca="1" si="219"/>
        <v>14.34395782792601</v>
      </c>
    </row>
    <row r="2816" spans="1:18" x14ac:dyDescent="0.3">
      <c r="A2816" s="107">
        <v>40995.673611111109</v>
      </c>
      <c r="B2816" s="92">
        <v>15.27</v>
      </c>
      <c r="C2816" s="92">
        <v>15.16</v>
      </c>
      <c r="D2816" s="92">
        <v>14.96</v>
      </c>
      <c r="E2816" s="92">
        <v>14.78</v>
      </c>
      <c r="F2816" s="92">
        <v>14.62</v>
      </c>
      <c r="G2816" s="92">
        <v>14.5</v>
      </c>
      <c r="H2816" s="92">
        <v>14.39</v>
      </c>
      <c r="I2816" s="92">
        <v>14.29</v>
      </c>
      <c r="J2816" s="92">
        <v>14.16</v>
      </c>
      <c r="K2816" s="92">
        <v>13.68</v>
      </c>
      <c r="L2816" s="92">
        <v>14.25</v>
      </c>
      <c r="N2816" s="92">
        <f t="shared" ca="1" si="220"/>
        <v>14.499166260167906</v>
      </c>
      <c r="O2816" s="92">
        <f t="shared" si="216"/>
        <v>7.0371280579692483E-2</v>
      </c>
      <c r="P2816" s="92">
        <f t="shared" si="217"/>
        <v>14.484188409999074</v>
      </c>
      <c r="Q2816" s="92">
        <f t="shared" ca="1" si="218"/>
        <v>1.001034082804287</v>
      </c>
      <c r="R2816" s="92">
        <f t="shared" ca="1" si="219"/>
        <v>14.26473567996109</v>
      </c>
    </row>
    <row r="2817" spans="1:18" x14ac:dyDescent="0.3">
      <c r="A2817" s="107">
        <v>40995.680555555555</v>
      </c>
      <c r="B2817" s="92">
        <v>14.51</v>
      </c>
      <c r="C2817" s="92">
        <v>14.38</v>
      </c>
      <c r="D2817" s="92">
        <v>14.21</v>
      </c>
      <c r="E2817" s="92">
        <v>14.11</v>
      </c>
      <c r="F2817" s="92">
        <v>14.01</v>
      </c>
      <c r="G2817" s="92">
        <v>13.9</v>
      </c>
      <c r="H2817" s="92">
        <v>13.86</v>
      </c>
      <c r="I2817" s="92">
        <v>13.81</v>
      </c>
      <c r="J2817" s="92">
        <v>13.66</v>
      </c>
      <c r="K2817" s="92">
        <v>13.27</v>
      </c>
      <c r="L2817" s="92">
        <v>14.3</v>
      </c>
      <c r="N2817" s="92">
        <f t="shared" ca="1" si="220"/>
        <v>13.913637375684795</v>
      </c>
      <c r="O2817" s="92">
        <f t="shared" si="216"/>
        <v>2.6631096127810065E-2</v>
      </c>
      <c r="P2817" s="92">
        <f t="shared" si="217"/>
        <v>13.894261965279972</v>
      </c>
      <c r="Q2817" s="92">
        <f t="shared" ca="1" si="218"/>
        <v>1.001394490074625</v>
      </c>
      <c r="R2817" s="92">
        <f t="shared" ca="1" si="219"/>
        <v>14.319941208067139</v>
      </c>
    </row>
    <row r="2818" spans="1:18" x14ac:dyDescent="0.3">
      <c r="A2818" s="107">
        <v>40995.6875</v>
      </c>
      <c r="B2818" s="92">
        <v>14.85</v>
      </c>
      <c r="C2818" s="92">
        <v>14.74</v>
      </c>
      <c r="D2818" s="92">
        <v>14.43</v>
      </c>
      <c r="E2818" s="92">
        <v>14.22</v>
      </c>
      <c r="F2818" s="92">
        <v>14.14</v>
      </c>
      <c r="G2818" s="92">
        <v>14.03</v>
      </c>
      <c r="H2818" s="92">
        <v>13.87</v>
      </c>
      <c r="I2818" s="92">
        <v>13.69</v>
      </c>
      <c r="J2818" s="92">
        <v>13.48</v>
      </c>
      <c r="K2818" s="92">
        <v>12.82</v>
      </c>
      <c r="L2818" s="92">
        <v>13.96</v>
      </c>
      <c r="N2818" s="92">
        <f t="shared" ca="1" si="220"/>
        <v>13.941519765673277</v>
      </c>
      <c r="O2818" s="92">
        <f t="shared" si="216"/>
        <v>0.10599094213320273</v>
      </c>
      <c r="P2818" s="92">
        <f t="shared" si="217"/>
        <v>14.006963387423744</v>
      </c>
      <c r="Q2818" s="92">
        <f t="shared" ca="1" si="218"/>
        <v>0.99532777948079554</v>
      </c>
      <c r="R2818" s="92">
        <f t="shared" ca="1" si="219"/>
        <v>13.894775801551907</v>
      </c>
    </row>
    <row r="2819" spans="1:18" x14ac:dyDescent="0.3">
      <c r="A2819" s="107">
        <v>40995.694444444445</v>
      </c>
      <c r="B2819" s="92">
        <v>15.07</v>
      </c>
      <c r="C2819" s="92">
        <v>15.03</v>
      </c>
      <c r="D2819" s="92">
        <v>14.89</v>
      </c>
      <c r="E2819" s="92">
        <v>14.6</v>
      </c>
      <c r="F2819" s="92">
        <v>14.3</v>
      </c>
      <c r="G2819" s="92">
        <v>14.04</v>
      </c>
      <c r="H2819" s="92">
        <v>13.79</v>
      </c>
      <c r="I2819" s="92">
        <v>13.51</v>
      </c>
      <c r="J2819" s="92">
        <v>13.25</v>
      </c>
      <c r="K2819" s="92">
        <v>12.88</v>
      </c>
      <c r="L2819" s="92">
        <v>14.27</v>
      </c>
      <c r="N2819" s="92">
        <f t="shared" ca="1" si="220"/>
        <v>14.010491511773143</v>
      </c>
      <c r="O2819" s="92">
        <f t="shared" ref="O2819:O2882" si="221">LN(G2819/H2819)/LN(97.5/87.5)</f>
        <v>0.16603004929729259</v>
      </c>
      <c r="P2819" s="92">
        <f t="shared" ref="P2819:P2882" si="222">G2819*POWER(96/97.5,O2819)</f>
        <v>14.003905258364192</v>
      </c>
      <c r="Q2819" s="92">
        <f t="shared" ref="Q2819:Q2882" ca="1" si="223">N2819/P2819</f>
        <v>1.0004703154789638</v>
      </c>
      <c r="R2819" s="92">
        <f t="shared" ref="R2819:R2882" ca="1" si="224">L2819*Q2819</f>
        <v>14.276711401884814</v>
      </c>
    </row>
    <row r="2820" spans="1:18" x14ac:dyDescent="0.3">
      <c r="A2820" s="107">
        <v>40995.701388888891</v>
      </c>
      <c r="B2820" s="92">
        <v>14.32</v>
      </c>
      <c r="C2820" s="92">
        <v>14.21</v>
      </c>
      <c r="D2820" s="92">
        <v>13.93</v>
      </c>
      <c r="E2820" s="92">
        <v>13.71</v>
      </c>
      <c r="F2820" s="92">
        <v>13.54</v>
      </c>
      <c r="G2820" s="92">
        <v>13.42</v>
      </c>
      <c r="H2820" s="92">
        <v>13.32</v>
      </c>
      <c r="I2820" s="92">
        <v>13.2</v>
      </c>
      <c r="J2820" s="92">
        <v>13.07</v>
      </c>
      <c r="K2820" s="92">
        <v>12.68</v>
      </c>
      <c r="L2820" s="92">
        <v>14.22</v>
      </c>
      <c r="N2820" s="92">
        <f t="shared" ca="1" si="220"/>
        <v>13.434587236381956</v>
      </c>
      <c r="O2820" s="92">
        <f t="shared" si="221"/>
        <v>6.9117629326843857E-2</v>
      </c>
      <c r="P2820" s="92">
        <f t="shared" si="222"/>
        <v>13.405626661367338</v>
      </c>
      <c r="Q2820" s="92">
        <f t="shared" ca="1" si="223"/>
        <v>1.0021603298186781</v>
      </c>
      <c r="R2820" s="92">
        <f t="shared" ca="1" si="224"/>
        <v>14.250719890021603</v>
      </c>
    </row>
    <row r="2821" spans="1:18" x14ac:dyDescent="0.3">
      <c r="A2821" s="107">
        <v>40995.708333333336</v>
      </c>
      <c r="B2821" s="92">
        <v>16.239999999999998</v>
      </c>
      <c r="C2821" s="92">
        <v>16.13</v>
      </c>
      <c r="D2821" s="92">
        <v>15.92</v>
      </c>
      <c r="E2821" s="92">
        <v>15.76</v>
      </c>
      <c r="F2821" s="92">
        <v>15.63</v>
      </c>
      <c r="G2821" s="92">
        <v>15.5</v>
      </c>
      <c r="H2821" s="92">
        <v>15.35</v>
      </c>
      <c r="I2821" s="92">
        <v>15.2</v>
      </c>
      <c r="J2821" s="92">
        <v>15.01</v>
      </c>
      <c r="K2821" s="92">
        <v>14.55</v>
      </c>
      <c r="L2821" s="92">
        <v>15.95</v>
      </c>
      <c r="N2821" s="92">
        <f t="shared" ca="1" si="220"/>
        <v>15.449032700119636</v>
      </c>
      <c r="O2821" s="92">
        <f t="shared" si="221"/>
        <v>8.9864409577827487E-2</v>
      </c>
      <c r="P2821" s="92">
        <f t="shared" si="222"/>
        <v>15.478419281604022</v>
      </c>
      <c r="Q2821" s="92">
        <f t="shared" ca="1" si="223"/>
        <v>0.998101448155025</v>
      </c>
      <c r="R2821" s="92">
        <f t="shared" ca="1" si="224"/>
        <v>15.919718098072648</v>
      </c>
    </row>
    <row r="2822" spans="1:18" x14ac:dyDescent="0.3">
      <c r="A2822" s="107">
        <v>40995.715277777781</v>
      </c>
      <c r="B2822" s="92">
        <v>17.899999999999999</v>
      </c>
      <c r="C2822" s="92">
        <v>17.82</v>
      </c>
      <c r="D2822" s="92">
        <v>17.71</v>
      </c>
      <c r="E2822" s="92">
        <v>17.61</v>
      </c>
      <c r="F2822" s="92">
        <v>17.36</v>
      </c>
      <c r="G2822" s="92">
        <v>17.02</v>
      </c>
      <c r="H2822" s="92">
        <v>16.7</v>
      </c>
      <c r="I2822" s="92">
        <v>16.440000000000001</v>
      </c>
      <c r="J2822" s="92">
        <v>16.149999999999999</v>
      </c>
      <c r="K2822" s="92">
        <v>15.51</v>
      </c>
      <c r="L2822" s="92">
        <v>17.149999999999999</v>
      </c>
      <c r="N2822" s="92">
        <f t="shared" ca="1" si="220"/>
        <v>16.935145519163914</v>
      </c>
      <c r="O2822" s="92">
        <f t="shared" si="221"/>
        <v>0.17539760636911736</v>
      </c>
      <c r="P2822" s="92">
        <f t="shared" si="222"/>
        <v>16.973778735008793</v>
      </c>
      <c r="Q2822" s="92">
        <f t="shared" ca="1" si="223"/>
        <v>0.99772394724545355</v>
      </c>
      <c r="R2822" s="92">
        <f t="shared" ca="1" si="224"/>
        <v>17.110965695259527</v>
      </c>
    </row>
    <row r="2823" spans="1:18" x14ac:dyDescent="0.3">
      <c r="A2823" s="107">
        <v>40995.722222222219</v>
      </c>
      <c r="B2823" s="92">
        <v>17.46</v>
      </c>
      <c r="C2823" s="92">
        <v>17.43</v>
      </c>
      <c r="D2823" s="92">
        <v>17.350000000000001</v>
      </c>
      <c r="E2823" s="92">
        <v>17.170000000000002</v>
      </c>
      <c r="F2823" s="92">
        <v>16.899999999999999</v>
      </c>
      <c r="G2823" s="92">
        <v>16.59</v>
      </c>
      <c r="H2823" s="92">
        <v>16.239999999999998</v>
      </c>
      <c r="I2823" s="92">
        <v>15.9</v>
      </c>
      <c r="J2823" s="92">
        <v>15.53</v>
      </c>
      <c r="K2823" s="92">
        <v>14.82</v>
      </c>
      <c r="L2823" s="92">
        <v>16.7</v>
      </c>
      <c r="N2823" s="92">
        <f t="shared" ca="1" si="220"/>
        <v>16.451962602796975</v>
      </c>
      <c r="O2823" s="92">
        <f t="shared" si="221"/>
        <v>0.19704337066100333</v>
      </c>
      <c r="P2823" s="92">
        <f t="shared" si="222"/>
        <v>16.539394935399443</v>
      </c>
      <c r="Q2823" s="92">
        <f t="shared" ca="1" si="223"/>
        <v>0.99471369219104044</v>
      </c>
      <c r="R2823" s="92">
        <f t="shared" ca="1" si="224"/>
        <v>16.611718659590373</v>
      </c>
    </row>
    <row r="2824" spans="1:18" x14ac:dyDescent="0.3">
      <c r="A2824" s="107">
        <v>40995.729166666664</v>
      </c>
      <c r="B2824" s="92">
        <v>16.420000000000002</v>
      </c>
      <c r="C2824" s="92">
        <v>16.37</v>
      </c>
      <c r="D2824" s="92">
        <v>16.29</v>
      </c>
      <c r="E2824" s="92">
        <v>16.16</v>
      </c>
      <c r="F2824" s="92">
        <v>16.04</v>
      </c>
      <c r="G2824" s="92">
        <v>15.91</v>
      </c>
      <c r="H2824" s="92">
        <v>15.76</v>
      </c>
      <c r="I2824" s="92">
        <v>15.57</v>
      </c>
      <c r="J2824" s="92">
        <v>15.27</v>
      </c>
      <c r="K2824" s="92">
        <v>14.84</v>
      </c>
      <c r="L2824" s="92">
        <v>16.510000000000002</v>
      </c>
      <c r="N2824" s="92">
        <f t="shared" ca="1" si="220"/>
        <v>15.814567632404291</v>
      </c>
      <c r="O2824" s="92">
        <f t="shared" si="221"/>
        <v>8.7537604002820957E-2</v>
      </c>
      <c r="P2824" s="92">
        <f t="shared" si="222"/>
        <v>15.88842160488287</v>
      </c>
      <c r="Q2824" s="92">
        <f t="shared" ca="1" si="223"/>
        <v>0.99535171118219301</v>
      </c>
      <c r="R2824" s="92">
        <f t="shared" ca="1" si="224"/>
        <v>16.433256751618007</v>
      </c>
    </row>
    <row r="2825" spans="1:18" x14ac:dyDescent="0.3">
      <c r="A2825" s="107">
        <v>40995.736111111109</v>
      </c>
      <c r="B2825" s="92">
        <v>14.57</v>
      </c>
      <c r="C2825" s="92">
        <v>14.48</v>
      </c>
      <c r="D2825" s="92">
        <v>14.36</v>
      </c>
      <c r="E2825" s="92">
        <v>14.24</v>
      </c>
      <c r="F2825" s="92">
        <v>14.12</v>
      </c>
      <c r="G2825" s="92">
        <v>13.99</v>
      </c>
      <c r="H2825" s="92">
        <v>13.88</v>
      </c>
      <c r="I2825" s="92">
        <v>13.72</v>
      </c>
      <c r="J2825" s="92">
        <v>13.54</v>
      </c>
      <c r="K2825" s="92">
        <v>13.24</v>
      </c>
      <c r="L2825" s="92">
        <v>14.52</v>
      </c>
      <c r="N2825" s="92">
        <f t="shared" ca="1" si="220"/>
        <v>13.95114680811915</v>
      </c>
      <c r="O2825" s="92">
        <f t="shared" si="221"/>
        <v>7.2946789675022786E-2</v>
      </c>
      <c r="P2825" s="92">
        <f t="shared" si="222"/>
        <v>13.974186524978457</v>
      </c>
      <c r="Q2825" s="92">
        <f t="shared" ca="1" si="223"/>
        <v>0.99835126597042878</v>
      </c>
      <c r="R2825" s="92">
        <f t="shared" ca="1" si="224"/>
        <v>14.496060381890626</v>
      </c>
    </row>
    <row r="2826" spans="1:18" x14ac:dyDescent="0.3">
      <c r="A2826" s="107">
        <v>40995.743055555555</v>
      </c>
      <c r="B2826" s="92">
        <v>14.58</v>
      </c>
      <c r="C2826" s="92">
        <v>14.49</v>
      </c>
      <c r="D2826" s="92">
        <v>14.3</v>
      </c>
      <c r="E2826" s="92">
        <v>14.1</v>
      </c>
      <c r="F2826" s="92">
        <v>13.92</v>
      </c>
      <c r="G2826" s="92">
        <v>13.74</v>
      </c>
      <c r="H2826" s="92">
        <v>13.53</v>
      </c>
      <c r="I2826" s="92">
        <v>13.27</v>
      </c>
      <c r="J2826" s="92">
        <v>13.04</v>
      </c>
      <c r="K2826" s="92">
        <v>12.68</v>
      </c>
      <c r="L2826" s="92">
        <v>13.7</v>
      </c>
      <c r="N2826" s="92">
        <f t="shared" ca="1" si="220"/>
        <v>13.664539786257251</v>
      </c>
      <c r="O2826" s="92">
        <f t="shared" si="221"/>
        <v>0.14232819902151586</v>
      </c>
      <c r="P2826" s="92">
        <f t="shared" si="222"/>
        <v>13.70971360483451</v>
      </c>
      <c r="Q2826" s="92">
        <f t="shared" ca="1" si="223"/>
        <v>0.99670497722422668</v>
      </c>
      <c r="R2826" s="92">
        <f t="shared" ca="1" si="224"/>
        <v>13.654858187971906</v>
      </c>
    </row>
    <row r="2827" spans="1:18" x14ac:dyDescent="0.3">
      <c r="A2827" s="107">
        <v>40995.75</v>
      </c>
      <c r="B2827" s="92">
        <v>12.64</v>
      </c>
      <c r="C2827" s="92">
        <v>12.55</v>
      </c>
      <c r="D2827" s="92">
        <v>12.44</v>
      </c>
      <c r="E2827" s="92">
        <v>12.3</v>
      </c>
      <c r="F2827" s="92">
        <v>12.13</v>
      </c>
      <c r="G2827" s="92">
        <v>11.95</v>
      </c>
      <c r="H2827" s="92">
        <v>11.74</v>
      </c>
      <c r="I2827" s="92">
        <v>11.47</v>
      </c>
      <c r="J2827" s="92">
        <v>11.16</v>
      </c>
      <c r="K2827" s="92">
        <v>10.7</v>
      </c>
      <c r="L2827" s="92">
        <v>12.54</v>
      </c>
      <c r="N2827" s="92">
        <f t="shared" ca="1" si="220"/>
        <v>11.836117471532678</v>
      </c>
      <c r="O2827" s="92">
        <f t="shared" si="221"/>
        <v>0.16383769225012434</v>
      </c>
      <c r="P2827" s="92">
        <f t="shared" si="222"/>
        <v>11.919683487650989</v>
      </c>
      <c r="Q2827" s="92">
        <f t="shared" ca="1" si="223"/>
        <v>0.99298924202099093</v>
      </c>
      <c r="R2827" s="92">
        <f t="shared" ca="1" si="224"/>
        <v>12.452085094943225</v>
      </c>
    </row>
    <row r="2828" spans="1:18" x14ac:dyDescent="0.3">
      <c r="A2828" s="107">
        <v>40995.756944444445</v>
      </c>
      <c r="B2828" s="92">
        <v>13.77</v>
      </c>
      <c r="C2828" s="92">
        <v>13.72</v>
      </c>
      <c r="D2828" s="92">
        <v>13.61</v>
      </c>
      <c r="E2828" s="92">
        <v>13.46</v>
      </c>
      <c r="F2828" s="92">
        <v>13.32</v>
      </c>
      <c r="G2828" s="92">
        <v>13.15</v>
      </c>
      <c r="H2828" s="92">
        <v>12.92</v>
      </c>
      <c r="I2828" s="92">
        <v>12.67</v>
      </c>
      <c r="J2828" s="92">
        <v>12.47</v>
      </c>
      <c r="K2828" s="92">
        <v>12.17</v>
      </c>
      <c r="L2828" s="92">
        <v>13.24</v>
      </c>
      <c r="N2828" s="92">
        <f t="shared" ca="1" si="220"/>
        <v>13.051079395615586</v>
      </c>
      <c r="O2828" s="92">
        <f t="shared" si="221"/>
        <v>0.16305956713273326</v>
      </c>
      <c r="P2828" s="92">
        <f t="shared" si="222"/>
        <v>13.116797394355711</v>
      </c>
      <c r="Q2828" s="92">
        <f t="shared" ca="1" si="223"/>
        <v>0.99498978319445541</v>
      </c>
      <c r="R2828" s="92">
        <f t="shared" ca="1" si="224"/>
        <v>13.17366472949459</v>
      </c>
    </row>
    <row r="2829" spans="1:18" x14ac:dyDescent="0.3">
      <c r="A2829" s="107">
        <v>40995.763888888891</v>
      </c>
      <c r="B2829" s="92">
        <v>12.7</v>
      </c>
      <c r="C2829" s="92">
        <v>12.59</v>
      </c>
      <c r="D2829" s="92">
        <v>12.38</v>
      </c>
      <c r="E2829" s="92">
        <v>12.14</v>
      </c>
      <c r="F2829" s="92">
        <v>11.87</v>
      </c>
      <c r="G2829" s="92">
        <v>11.63</v>
      </c>
      <c r="H2829" s="92">
        <v>11.42</v>
      </c>
      <c r="I2829" s="92">
        <v>11.2</v>
      </c>
      <c r="J2829" s="92">
        <v>10.98</v>
      </c>
      <c r="K2829" s="92">
        <v>10.69</v>
      </c>
      <c r="L2829" s="92">
        <v>11.6</v>
      </c>
      <c r="N2829" s="92">
        <f t="shared" ca="1" si="220"/>
        <v>11.628346909501921</v>
      </c>
      <c r="O2829" s="92">
        <f t="shared" si="221"/>
        <v>0.16838701317666432</v>
      </c>
      <c r="P2829" s="92">
        <f t="shared" si="222"/>
        <v>11.599677115660262</v>
      </c>
      <c r="Q2829" s="92">
        <f t="shared" ca="1" si="223"/>
        <v>1.0024716027485761</v>
      </c>
      <c r="R2829" s="92">
        <f t="shared" ca="1" si="224"/>
        <v>11.628670591883482</v>
      </c>
    </row>
    <row r="2830" spans="1:18" x14ac:dyDescent="0.3">
      <c r="A2830" s="107">
        <v>40995.770833333336</v>
      </c>
      <c r="B2830" s="92">
        <v>13.95</v>
      </c>
      <c r="C2830" s="92">
        <v>13.82</v>
      </c>
      <c r="D2830" s="92">
        <v>13.49</v>
      </c>
      <c r="E2830" s="92">
        <v>13.09</v>
      </c>
      <c r="F2830" s="92">
        <v>12.72</v>
      </c>
      <c r="G2830" s="92">
        <v>12.44</v>
      </c>
      <c r="H2830" s="92">
        <v>12.29</v>
      </c>
      <c r="I2830" s="92">
        <v>12.2</v>
      </c>
      <c r="J2830" s="92">
        <v>12.02</v>
      </c>
      <c r="K2830" s="92">
        <v>11.53</v>
      </c>
      <c r="L2830" s="92">
        <v>12.28</v>
      </c>
      <c r="N2830" s="92">
        <f t="shared" ca="1" si="220"/>
        <v>12.575812335690863</v>
      </c>
      <c r="O2830" s="92">
        <f t="shared" si="221"/>
        <v>0.11210388948320293</v>
      </c>
      <c r="P2830" s="92">
        <f t="shared" si="222"/>
        <v>12.418397068847915</v>
      </c>
      <c r="Q2830" s="92">
        <f t="shared" ca="1" si="223"/>
        <v>1.0126759730720667</v>
      </c>
      <c r="R2830" s="92">
        <f t="shared" ca="1" si="224"/>
        <v>12.435660949324978</v>
      </c>
    </row>
    <row r="2831" spans="1:18" x14ac:dyDescent="0.3">
      <c r="A2831" s="107">
        <v>40995.777777777781</v>
      </c>
      <c r="B2831" s="92">
        <v>13.66</v>
      </c>
      <c r="C2831" s="92">
        <v>13.59</v>
      </c>
      <c r="D2831" s="92">
        <v>13.37</v>
      </c>
      <c r="E2831" s="92">
        <v>13.13</v>
      </c>
      <c r="F2831" s="92">
        <v>13</v>
      </c>
      <c r="G2831" s="92">
        <v>12.95</v>
      </c>
      <c r="H2831" s="92">
        <v>12.91</v>
      </c>
      <c r="I2831" s="92">
        <v>12.84</v>
      </c>
      <c r="J2831" s="92">
        <v>12.73</v>
      </c>
      <c r="K2831" s="92">
        <v>12.28</v>
      </c>
      <c r="L2831" s="92">
        <v>12.86</v>
      </c>
      <c r="N2831" s="92">
        <f t="shared" ca="1" si="220"/>
        <v>12.968387546213686</v>
      </c>
      <c r="O2831" s="92">
        <f t="shared" si="221"/>
        <v>2.8587753536494599E-2</v>
      </c>
      <c r="P2831" s="92">
        <f t="shared" si="222"/>
        <v>12.944261445111406</v>
      </c>
      <c r="Q2831" s="92">
        <f t="shared" ca="1" si="223"/>
        <v>1.0018638453189921</v>
      </c>
      <c r="R2831" s="92">
        <f t="shared" ca="1" si="224"/>
        <v>12.883969050802238</v>
      </c>
    </row>
    <row r="2832" spans="1:18" x14ac:dyDescent="0.3">
      <c r="A2832" s="107">
        <v>40995.784722222219</v>
      </c>
      <c r="B2832" s="92">
        <v>14.45</v>
      </c>
      <c r="C2832" s="92">
        <v>14.37</v>
      </c>
      <c r="D2832" s="92">
        <v>14.28</v>
      </c>
      <c r="E2832" s="92">
        <v>14.19</v>
      </c>
      <c r="F2832" s="92">
        <v>14.13</v>
      </c>
      <c r="G2832" s="92">
        <v>14.07</v>
      </c>
      <c r="H2832" s="92">
        <v>13.92</v>
      </c>
      <c r="I2832" s="92">
        <v>13.69</v>
      </c>
      <c r="J2832" s="92">
        <v>13.4</v>
      </c>
      <c r="K2832" s="92">
        <v>12.95</v>
      </c>
      <c r="L2832" s="92">
        <v>14.57</v>
      </c>
      <c r="N2832" s="92">
        <f t="shared" ca="1" si="220"/>
        <v>13.912538916521497</v>
      </c>
      <c r="O2832" s="92">
        <f t="shared" si="221"/>
        <v>9.9046864177523758E-2</v>
      </c>
      <c r="P2832" s="92">
        <f t="shared" si="222"/>
        <v>14.048410111715993</v>
      </c>
      <c r="Q2832" s="92">
        <f t="shared" ca="1" si="223"/>
        <v>0.99032835786298812</v>
      </c>
      <c r="R2832" s="92">
        <f t="shared" ca="1" si="224"/>
        <v>14.429084174063737</v>
      </c>
    </row>
    <row r="2833" spans="1:18" x14ac:dyDescent="0.3">
      <c r="A2833" s="107">
        <v>40995.791666666664</v>
      </c>
      <c r="B2833" s="92">
        <v>14.13</v>
      </c>
      <c r="C2833" s="92">
        <v>14.02</v>
      </c>
      <c r="D2833" s="92">
        <v>13.88</v>
      </c>
      <c r="E2833" s="92">
        <v>13.81</v>
      </c>
      <c r="F2833" s="92">
        <v>13.7</v>
      </c>
      <c r="G2833" s="92">
        <v>13.57</v>
      </c>
      <c r="H2833" s="92">
        <v>13.49</v>
      </c>
      <c r="I2833" s="92">
        <v>13.4</v>
      </c>
      <c r="J2833" s="92">
        <v>13.21</v>
      </c>
      <c r="K2833" s="92">
        <v>12.66</v>
      </c>
      <c r="L2833" s="92">
        <v>13.92</v>
      </c>
      <c r="N2833" s="92">
        <f t="shared" ca="1" si="220"/>
        <v>13.542487346917978</v>
      </c>
      <c r="O2833" s="92">
        <f t="shared" si="221"/>
        <v>5.464012348145611E-2</v>
      </c>
      <c r="P2833" s="92">
        <f t="shared" si="222"/>
        <v>13.558509033428679</v>
      </c>
      <c r="Q2833" s="92">
        <f t="shared" ca="1" si="223"/>
        <v>0.99881832976832485</v>
      </c>
      <c r="R2833" s="92">
        <f t="shared" ca="1" si="224"/>
        <v>13.903551150375081</v>
      </c>
    </row>
    <row r="2834" spans="1:18" x14ac:dyDescent="0.3">
      <c r="A2834" s="107">
        <v>40995.798611111109</v>
      </c>
      <c r="B2834" s="92">
        <v>14.89</v>
      </c>
      <c r="C2834" s="92">
        <v>14.8</v>
      </c>
      <c r="D2834" s="92">
        <v>14.62</v>
      </c>
      <c r="E2834" s="92">
        <v>14.43</v>
      </c>
      <c r="F2834" s="92">
        <v>14.26</v>
      </c>
      <c r="G2834" s="92">
        <v>14.04</v>
      </c>
      <c r="H2834" s="92">
        <v>13.79</v>
      </c>
      <c r="I2834" s="92">
        <v>13.53</v>
      </c>
      <c r="J2834" s="92">
        <v>13.24</v>
      </c>
      <c r="K2834" s="92">
        <v>12.77</v>
      </c>
      <c r="L2834" s="92">
        <v>14.15</v>
      </c>
      <c r="N2834" s="92">
        <f t="shared" ca="1" si="220"/>
        <v>13.941449271761995</v>
      </c>
      <c r="O2834" s="92">
        <f t="shared" si="221"/>
        <v>0.16603004929729259</v>
      </c>
      <c r="P2834" s="92">
        <f t="shared" si="222"/>
        <v>14.003905258364192</v>
      </c>
      <c r="Q2834" s="92">
        <f t="shared" ca="1" si="223"/>
        <v>0.9955401021750776</v>
      </c>
      <c r="R2834" s="92">
        <f t="shared" ca="1" si="224"/>
        <v>14.086892445777348</v>
      </c>
    </row>
    <row r="2835" spans="1:18" x14ac:dyDescent="0.3">
      <c r="A2835" s="107">
        <v>40995.805555555555</v>
      </c>
      <c r="B2835" s="92">
        <v>14.26</v>
      </c>
      <c r="C2835" s="92">
        <v>14.19</v>
      </c>
      <c r="D2835" s="92">
        <v>14.1</v>
      </c>
      <c r="E2835" s="92">
        <v>13.96</v>
      </c>
      <c r="F2835" s="92">
        <v>13.7</v>
      </c>
      <c r="G2835" s="92">
        <v>13.46</v>
      </c>
      <c r="H2835" s="92">
        <v>13.32</v>
      </c>
      <c r="I2835" s="92">
        <v>13.19</v>
      </c>
      <c r="J2835" s="92">
        <v>12.99</v>
      </c>
      <c r="K2835" s="92">
        <v>12.55</v>
      </c>
      <c r="L2835" s="92">
        <v>13.7</v>
      </c>
      <c r="N2835" s="92">
        <f t="shared" ca="1" si="220"/>
        <v>13.490549146346247</v>
      </c>
      <c r="O2835" s="92">
        <f t="shared" si="221"/>
        <v>9.662057808268365E-2</v>
      </c>
      <c r="P2835" s="92">
        <f t="shared" si="222"/>
        <v>13.439851699231774</v>
      </c>
      <c r="Q2835" s="92">
        <f t="shared" ca="1" si="223"/>
        <v>1.0037721731049585</v>
      </c>
      <c r="R2835" s="92">
        <f t="shared" ca="1" si="224"/>
        <v>13.751678771537931</v>
      </c>
    </row>
    <row r="2836" spans="1:18" x14ac:dyDescent="0.3">
      <c r="A2836" s="107">
        <v>40995.8125</v>
      </c>
      <c r="B2836" s="92">
        <v>15.72</v>
      </c>
      <c r="C2836" s="92">
        <v>15.58</v>
      </c>
      <c r="D2836" s="92">
        <v>15.33</v>
      </c>
      <c r="E2836" s="92">
        <v>15.07</v>
      </c>
      <c r="F2836" s="92">
        <v>14.8</v>
      </c>
      <c r="G2836" s="92">
        <v>14.52</v>
      </c>
      <c r="H2836" s="92">
        <v>14.21</v>
      </c>
      <c r="I2836" s="92">
        <v>13.93</v>
      </c>
      <c r="J2836" s="92">
        <v>13.69</v>
      </c>
      <c r="K2836" s="92">
        <v>13.24</v>
      </c>
      <c r="L2836" s="92">
        <v>14.96</v>
      </c>
      <c r="N2836" s="92">
        <f t="shared" ca="1" si="220"/>
        <v>14.463794421017448</v>
      </c>
      <c r="O2836" s="92">
        <f t="shared" si="221"/>
        <v>0.19943029666182061</v>
      </c>
      <c r="P2836" s="92">
        <f t="shared" si="222"/>
        <v>14.475173432053285</v>
      </c>
      <c r="Q2836" s="92">
        <f t="shared" ca="1" si="223"/>
        <v>0.99921389466666843</v>
      </c>
      <c r="R2836" s="92">
        <f t="shared" ca="1" si="224"/>
        <v>14.948239864213361</v>
      </c>
    </row>
    <row r="2837" spans="1:18" x14ac:dyDescent="0.3">
      <c r="A2837" s="107">
        <v>40995.819444444445</v>
      </c>
      <c r="B2837" s="92">
        <v>13.93</v>
      </c>
      <c r="C2837" s="92">
        <v>13.8</v>
      </c>
      <c r="D2837" s="92">
        <v>13.6</v>
      </c>
      <c r="E2837" s="92">
        <v>13.52</v>
      </c>
      <c r="F2837" s="92">
        <v>13.5</v>
      </c>
      <c r="G2837" s="92">
        <v>13.39</v>
      </c>
      <c r="H2837" s="92">
        <v>13.15</v>
      </c>
      <c r="I2837" s="92">
        <v>12.88</v>
      </c>
      <c r="J2837" s="92">
        <v>12.67</v>
      </c>
      <c r="K2837" s="92">
        <v>12.19</v>
      </c>
      <c r="L2837" s="92">
        <v>13.22</v>
      </c>
      <c r="N2837" s="92">
        <f t="shared" ca="1" si="220"/>
        <v>13.205944862367224</v>
      </c>
      <c r="O2837" s="92">
        <f t="shared" si="221"/>
        <v>0.16713614228230028</v>
      </c>
      <c r="P2837" s="92">
        <f t="shared" si="222"/>
        <v>13.355347277442263</v>
      </c>
      <c r="Q2837" s="92">
        <f t="shared" ca="1" si="223"/>
        <v>0.98881328864226647</v>
      </c>
      <c r="R2837" s="92">
        <f t="shared" ca="1" si="224"/>
        <v>13.072111675850763</v>
      </c>
    </row>
    <row r="2838" spans="1:18" x14ac:dyDescent="0.3">
      <c r="A2838" s="107">
        <v>40995.826388888891</v>
      </c>
      <c r="B2838" s="92">
        <v>15.12</v>
      </c>
      <c r="C2838" s="92">
        <v>15</v>
      </c>
      <c r="D2838" s="92">
        <v>14.81</v>
      </c>
      <c r="E2838" s="92">
        <v>14.65</v>
      </c>
      <c r="F2838" s="92">
        <v>14.49</v>
      </c>
      <c r="G2838" s="92">
        <v>14.2</v>
      </c>
      <c r="H2838" s="92">
        <v>13.85</v>
      </c>
      <c r="I2838" s="92">
        <v>13.58</v>
      </c>
      <c r="J2838" s="92">
        <v>13.32</v>
      </c>
      <c r="K2838" s="92">
        <v>12.93</v>
      </c>
      <c r="L2838" s="92">
        <v>14.42</v>
      </c>
      <c r="N2838" s="92">
        <f t="shared" ca="1" si="220"/>
        <v>14.084843266370344</v>
      </c>
      <c r="O2838" s="92">
        <f t="shared" si="221"/>
        <v>0.23062475988424821</v>
      </c>
      <c r="P2838" s="92">
        <f t="shared" si="222"/>
        <v>14.14931644728682</v>
      </c>
      <c r="Q2838" s="92">
        <f t="shared" ca="1" si="223"/>
        <v>0.99544337133481531</v>
      </c>
      <c r="R2838" s="92">
        <f t="shared" ca="1" si="224"/>
        <v>14.354293414648037</v>
      </c>
    </row>
    <row r="2839" spans="1:18" x14ac:dyDescent="0.3">
      <c r="A2839" s="107">
        <v>40995.833333333336</v>
      </c>
      <c r="B2839" s="92">
        <v>15.41</v>
      </c>
      <c r="C2839" s="92">
        <v>15.27</v>
      </c>
      <c r="D2839" s="92">
        <v>14.95</v>
      </c>
      <c r="E2839" s="92">
        <v>14.68</v>
      </c>
      <c r="F2839" s="92">
        <v>14.5</v>
      </c>
      <c r="G2839" s="92">
        <v>14.34</v>
      </c>
      <c r="H2839" s="92">
        <v>14.08</v>
      </c>
      <c r="I2839" s="92">
        <v>13.78</v>
      </c>
      <c r="J2839" s="92">
        <v>13.47</v>
      </c>
      <c r="K2839" s="92">
        <v>12.96</v>
      </c>
      <c r="L2839" s="92">
        <v>14.39</v>
      </c>
      <c r="N2839" s="92">
        <f t="shared" ca="1" si="220"/>
        <v>14.215480572552934</v>
      </c>
      <c r="O2839" s="92">
        <f t="shared" si="221"/>
        <v>0.16908676024743022</v>
      </c>
      <c r="P2839" s="92">
        <f t="shared" si="222"/>
        <v>14.302456167757351</v>
      </c>
      <c r="Q2839" s="92">
        <f t="shared" ca="1" si="223"/>
        <v>0.99391883504593503</v>
      </c>
      <c r="R2839" s="92">
        <f t="shared" ca="1" si="224"/>
        <v>14.302492036311005</v>
      </c>
    </row>
    <row r="2840" spans="1:18" x14ac:dyDescent="0.3">
      <c r="A2840" s="107">
        <v>40995.840277777781</v>
      </c>
      <c r="B2840" s="92">
        <v>13.19</v>
      </c>
      <c r="C2840" s="92">
        <v>13.13</v>
      </c>
      <c r="D2840" s="92">
        <v>13.01</v>
      </c>
      <c r="E2840" s="92">
        <v>12.82</v>
      </c>
      <c r="F2840" s="92">
        <v>12.6</v>
      </c>
      <c r="G2840" s="92">
        <v>12.37</v>
      </c>
      <c r="H2840" s="92">
        <v>12.17</v>
      </c>
      <c r="I2840" s="92">
        <v>11.99</v>
      </c>
      <c r="J2840" s="92">
        <v>11.82</v>
      </c>
      <c r="K2840" s="92">
        <v>11.59</v>
      </c>
      <c r="L2840" s="92">
        <v>13.02</v>
      </c>
      <c r="N2840" s="92">
        <f t="shared" ca="1" si="220"/>
        <v>12.368229303932159</v>
      </c>
      <c r="O2840" s="92">
        <f t="shared" si="221"/>
        <v>0.15063062053763965</v>
      </c>
      <c r="P2840" s="92">
        <f t="shared" si="222"/>
        <v>12.341144744667734</v>
      </c>
      <c r="Q2840" s="92">
        <f t="shared" ca="1" si="223"/>
        <v>1.0021946553439565</v>
      </c>
      <c r="R2840" s="92">
        <f t="shared" ca="1" si="224"/>
        <v>13.048574412578313</v>
      </c>
    </row>
    <row r="2841" spans="1:18" x14ac:dyDescent="0.3">
      <c r="A2841" s="107">
        <v>40995.847222222219</v>
      </c>
      <c r="B2841" s="92">
        <v>13.83</v>
      </c>
      <c r="C2841" s="92">
        <v>13.68</v>
      </c>
      <c r="D2841" s="92">
        <v>13.4</v>
      </c>
      <c r="E2841" s="92">
        <v>13.17</v>
      </c>
      <c r="F2841" s="92">
        <v>12.99</v>
      </c>
      <c r="G2841" s="92">
        <v>12.78</v>
      </c>
      <c r="H2841" s="92">
        <v>12.61</v>
      </c>
      <c r="I2841" s="92">
        <v>12.48</v>
      </c>
      <c r="J2841" s="92">
        <v>12.31</v>
      </c>
      <c r="K2841" s="92">
        <v>11.75</v>
      </c>
      <c r="L2841" s="92">
        <v>12.98</v>
      </c>
      <c r="N2841" s="92">
        <f t="shared" ca="1" si="220"/>
        <v>12.784702050457609</v>
      </c>
      <c r="O2841" s="92">
        <f t="shared" si="221"/>
        <v>0.12374877901957747</v>
      </c>
      <c r="P2841" s="92">
        <f t="shared" si="222"/>
        <v>12.755503490629868</v>
      </c>
      <c r="Q2841" s="92">
        <f t="shared" ca="1" si="223"/>
        <v>1.0022890950442833</v>
      </c>
      <c r="R2841" s="92">
        <f t="shared" ca="1" si="224"/>
        <v>13.009712453674798</v>
      </c>
    </row>
    <row r="2842" spans="1:18" x14ac:dyDescent="0.3">
      <c r="A2842" s="107">
        <v>40995.854166666664</v>
      </c>
      <c r="B2842" s="92">
        <v>13.66</v>
      </c>
      <c r="C2842" s="92">
        <v>13.63</v>
      </c>
      <c r="D2842" s="92">
        <v>13.55</v>
      </c>
      <c r="E2842" s="92">
        <v>13.36</v>
      </c>
      <c r="F2842" s="92">
        <v>13.08</v>
      </c>
      <c r="G2842" s="92">
        <v>12.76</v>
      </c>
      <c r="H2842" s="92">
        <v>12.49</v>
      </c>
      <c r="I2842" s="92">
        <v>12.31</v>
      </c>
      <c r="J2842" s="92">
        <v>12.06</v>
      </c>
      <c r="K2842" s="92">
        <v>11.56</v>
      </c>
      <c r="L2842" s="92">
        <v>12.28</v>
      </c>
      <c r="N2842" s="92">
        <f t="shared" ca="1" si="220"/>
        <v>12.74912615116078</v>
      </c>
      <c r="O2842" s="92">
        <f t="shared" si="221"/>
        <v>0.19763649684335516</v>
      </c>
      <c r="P2842" s="92">
        <f t="shared" si="222"/>
        <v>12.720960738337588</v>
      </c>
      <c r="Q2842" s="92">
        <f t="shared" ca="1" si="223"/>
        <v>1.0022140947843907</v>
      </c>
      <c r="R2842" s="92">
        <f t="shared" ca="1" si="224"/>
        <v>12.307189083952318</v>
      </c>
    </row>
    <row r="2843" spans="1:18" x14ac:dyDescent="0.3">
      <c r="A2843" s="107">
        <v>40995.861111111109</v>
      </c>
      <c r="B2843" s="92">
        <v>14.31</v>
      </c>
      <c r="C2843" s="92">
        <v>14.19</v>
      </c>
      <c r="D2843" s="92">
        <v>13.92</v>
      </c>
      <c r="E2843" s="92">
        <v>13.7</v>
      </c>
      <c r="F2843" s="92">
        <v>13.56</v>
      </c>
      <c r="G2843" s="92">
        <v>13.4</v>
      </c>
      <c r="H2843" s="92">
        <v>13.23</v>
      </c>
      <c r="I2843" s="92">
        <v>13.04</v>
      </c>
      <c r="J2843" s="92">
        <v>12.75</v>
      </c>
      <c r="K2843" s="92">
        <v>12.3</v>
      </c>
      <c r="L2843" s="92">
        <v>13.67</v>
      </c>
      <c r="N2843" s="92">
        <f t="shared" ca="1" si="220"/>
        <v>13.336456741516297</v>
      </c>
      <c r="O2843" s="92">
        <f t="shared" si="221"/>
        <v>0.11798637733376116</v>
      </c>
      <c r="P2843" s="92">
        <f t="shared" si="222"/>
        <v>13.375510016823055</v>
      </c>
      <c r="Q2843" s="92">
        <f t="shared" ca="1" si="223"/>
        <v>0.99708024028559372</v>
      </c>
      <c r="R2843" s="92">
        <f t="shared" ca="1" si="224"/>
        <v>13.630086884704067</v>
      </c>
    </row>
    <row r="2844" spans="1:18" x14ac:dyDescent="0.3">
      <c r="A2844" s="107">
        <v>40995.868055555555</v>
      </c>
      <c r="B2844" s="92">
        <v>13.16</v>
      </c>
      <c r="C2844" s="92">
        <v>13.05</v>
      </c>
      <c r="D2844" s="92">
        <v>12.91</v>
      </c>
      <c r="E2844" s="92">
        <v>12.74</v>
      </c>
      <c r="F2844" s="92">
        <v>12.56</v>
      </c>
      <c r="G2844" s="92">
        <v>12.37</v>
      </c>
      <c r="H2844" s="92">
        <v>12.28</v>
      </c>
      <c r="I2844" s="92">
        <v>12.25</v>
      </c>
      <c r="J2844" s="92">
        <v>12.15</v>
      </c>
      <c r="K2844" s="92">
        <v>11.9</v>
      </c>
      <c r="L2844" s="92">
        <v>12.98</v>
      </c>
      <c r="N2844" s="92">
        <f t="shared" ca="1" si="220"/>
        <v>12.447153623020268</v>
      </c>
      <c r="O2844" s="92">
        <f t="shared" si="221"/>
        <v>6.7480101594242059E-2</v>
      </c>
      <c r="P2844" s="92">
        <f t="shared" si="222"/>
        <v>12.357064975745264</v>
      </c>
      <c r="Q2844" s="92">
        <f t="shared" ca="1" si="223"/>
        <v>1.0072904567105403</v>
      </c>
      <c r="R2844" s="92">
        <f t="shared" ca="1" si="224"/>
        <v>13.074630128102813</v>
      </c>
    </row>
    <row r="2845" spans="1:18" x14ac:dyDescent="0.3">
      <c r="A2845" s="107">
        <v>40995.875</v>
      </c>
      <c r="B2845" s="92">
        <v>14.1</v>
      </c>
      <c r="C2845" s="92">
        <v>14.03</v>
      </c>
      <c r="D2845" s="92">
        <v>13.87</v>
      </c>
      <c r="E2845" s="92">
        <v>13.69</v>
      </c>
      <c r="F2845" s="92">
        <v>13.44</v>
      </c>
      <c r="G2845" s="92">
        <v>13.2</v>
      </c>
      <c r="H2845" s="92">
        <v>13.03</v>
      </c>
      <c r="I2845" s="92">
        <v>12.91</v>
      </c>
      <c r="J2845" s="92">
        <v>12.79</v>
      </c>
      <c r="K2845" s="92">
        <v>12.39</v>
      </c>
      <c r="L2845" s="92">
        <v>13.8</v>
      </c>
      <c r="N2845" s="92">
        <f t="shared" ca="1" si="220"/>
        <v>13.243454623734678</v>
      </c>
      <c r="O2845" s="92">
        <f t="shared" si="221"/>
        <v>0.11978568586066508</v>
      </c>
      <c r="P2845" s="92">
        <f t="shared" si="222"/>
        <v>13.175507979124063</v>
      </c>
      <c r="Q2845" s="92">
        <f t="shared" ca="1" si="223"/>
        <v>1.0051570417412576</v>
      </c>
      <c r="R2845" s="92">
        <f t="shared" ca="1" si="224"/>
        <v>13.871167176029356</v>
      </c>
    </row>
    <row r="2846" spans="1:18" x14ac:dyDescent="0.3">
      <c r="A2846" s="107">
        <v>40995.881944444445</v>
      </c>
      <c r="B2846" s="92">
        <v>15.83</v>
      </c>
      <c r="C2846" s="92">
        <v>15.69</v>
      </c>
      <c r="D2846" s="92">
        <v>15.38</v>
      </c>
      <c r="E2846" s="92">
        <v>15.1</v>
      </c>
      <c r="F2846" s="92">
        <v>14.85</v>
      </c>
      <c r="G2846" s="92">
        <v>14.59</v>
      </c>
      <c r="H2846" s="92">
        <v>14.31</v>
      </c>
      <c r="I2846" s="92">
        <v>14.12</v>
      </c>
      <c r="J2846" s="92">
        <v>14.04</v>
      </c>
      <c r="K2846" s="92">
        <v>13.68</v>
      </c>
      <c r="L2846" s="92">
        <v>14.94</v>
      </c>
      <c r="N2846" s="92">
        <f t="shared" ca="1" si="220"/>
        <v>14.60162877219088</v>
      </c>
      <c r="O2846" s="92">
        <f t="shared" si="221"/>
        <v>0.17906965221379711</v>
      </c>
      <c r="P2846" s="92">
        <f t="shared" si="222"/>
        <v>14.549549533536583</v>
      </c>
      <c r="Q2846" s="92">
        <f t="shared" ca="1" si="223"/>
        <v>1.0035794399362163</v>
      </c>
      <c r="R2846" s="92">
        <f t="shared" ca="1" si="224"/>
        <v>14.993476832647072</v>
      </c>
    </row>
    <row r="2847" spans="1:18" x14ac:dyDescent="0.3">
      <c r="A2847" s="107">
        <v>40995.888888888891</v>
      </c>
      <c r="B2847" s="92">
        <v>15.04</v>
      </c>
      <c r="C2847" s="92">
        <v>14.92</v>
      </c>
      <c r="D2847" s="92">
        <v>14.7</v>
      </c>
      <c r="E2847" s="92">
        <v>14.5</v>
      </c>
      <c r="F2847" s="92">
        <v>14.28</v>
      </c>
      <c r="G2847" s="92">
        <v>14.07</v>
      </c>
      <c r="H2847" s="92">
        <v>13.87</v>
      </c>
      <c r="I2847" s="92">
        <v>13.67</v>
      </c>
      <c r="J2847" s="92">
        <v>13.49</v>
      </c>
      <c r="K2847" s="92">
        <v>13.15</v>
      </c>
      <c r="L2847" s="92">
        <v>14.44</v>
      </c>
      <c r="N2847" s="92">
        <f t="shared" ca="1" si="220"/>
        <v>14.052531336562097</v>
      </c>
      <c r="O2847" s="92">
        <f t="shared" si="221"/>
        <v>0.13229981103716876</v>
      </c>
      <c r="P2847" s="92">
        <f t="shared" si="222"/>
        <v>14.041169181657263</v>
      </c>
      <c r="Q2847" s="92">
        <f t="shared" ca="1" si="223"/>
        <v>1.0008092029059572</v>
      </c>
      <c r="R2847" s="92">
        <f t="shared" ca="1" si="224"/>
        <v>14.451684889962021</v>
      </c>
    </row>
    <row r="2848" spans="1:18" x14ac:dyDescent="0.3">
      <c r="A2848" s="107">
        <v>40995.895833333336</v>
      </c>
      <c r="B2848" s="92">
        <v>15.51</v>
      </c>
      <c r="C2848" s="92">
        <v>15.43</v>
      </c>
      <c r="D2848" s="92">
        <v>15.28</v>
      </c>
      <c r="E2848" s="92">
        <v>15.2</v>
      </c>
      <c r="F2848" s="92">
        <v>15.14</v>
      </c>
      <c r="G2848" s="92">
        <v>15.01</v>
      </c>
      <c r="H2848" s="92">
        <v>14.82</v>
      </c>
      <c r="I2848" s="92">
        <v>14.71</v>
      </c>
      <c r="J2848" s="92">
        <v>14.55</v>
      </c>
      <c r="K2848" s="92">
        <v>14.07</v>
      </c>
      <c r="L2848" s="92">
        <v>15.31</v>
      </c>
      <c r="N2848" s="92">
        <f t="shared" ca="1" si="220"/>
        <v>14.92419693587723</v>
      </c>
      <c r="O2848" s="92">
        <f t="shared" si="221"/>
        <v>0.11772113288532042</v>
      </c>
      <c r="P2848" s="92">
        <f t="shared" si="222"/>
        <v>14.982629178049097</v>
      </c>
      <c r="Q2848" s="92">
        <f t="shared" ca="1" si="223"/>
        <v>0.99610000077573335</v>
      </c>
      <c r="R2848" s="92">
        <f t="shared" ca="1" si="224"/>
        <v>15.250291011876477</v>
      </c>
    </row>
    <row r="2849" spans="1:18" x14ac:dyDescent="0.3">
      <c r="A2849" s="107">
        <v>40995.902777777781</v>
      </c>
      <c r="B2849" s="92">
        <v>16.07</v>
      </c>
      <c r="C2849" s="92">
        <v>15.96</v>
      </c>
      <c r="D2849" s="92">
        <v>15.76</v>
      </c>
      <c r="E2849" s="92">
        <v>15.6</v>
      </c>
      <c r="F2849" s="92">
        <v>15.47</v>
      </c>
      <c r="G2849" s="92">
        <v>15.31</v>
      </c>
      <c r="H2849" s="92">
        <v>15.13</v>
      </c>
      <c r="I2849" s="92">
        <v>14.96</v>
      </c>
      <c r="J2849" s="92">
        <v>14.76</v>
      </c>
      <c r="K2849" s="92">
        <v>14.21</v>
      </c>
      <c r="L2849" s="92">
        <v>15.58</v>
      </c>
      <c r="N2849" s="92">
        <f t="shared" ca="1" si="220"/>
        <v>15.244533297423194</v>
      </c>
      <c r="O2849" s="92">
        <f t="shared" si="221"/>
        <v>0.10929017746382533</v>
      </c>
      <c r="P2849" s="92">
        <f t="shared" si="222"/>
        <v>15.284079855852985</v>
      </c>
      <c r="Q2849" s="92">
        <f t="shared" ca="1" si="223"/>
        <v>0.99741256530960565</v>
      </c>
      <c r="R2849" s="92">
        <f t="shared" ca="1" si="224"/>
        <v>15.539687767523656</v>
      </c>
    </row>
    <row r="2850" spans="1:18" x14ac:dyDescent="0.3">
      <c r="A2850" s="107">
        <v>40995.909722222219</v>
      </c>
      <c r="B2850" s="92">
        <v>15.59</v>
      </c>
      <c r="C2850" s="92">
        <v>15.52</v>
      </c>
      <c r="D2850" s="92">
        <v>15.39</v>
      </c>
      <c r="E2850" s="92">
        <v>15.12</v>
      </c>
      <c r="F2850" s="92">
        <v>14.92</v>
      </c>
      <c r="G2850" s="92">
        <v>14.78</v>
      </c>
      <c r="H2850" s="92">
        <v>14.62</v>
      </c>
      <c r="I2850" s="92">
        <v>14.37</v>
      </c>
      <c r="J2850" s="92">
        <v>14.06</v>
      </c>
      <c r="K2850" s="92">
        <v>13.54</v>
      </c>
      <c r="L2850" s="92">
        <v>15.24</v>
      </c>
      <c r="N2850" s="92">
        <f t="shared" ca="1" si="220"/>
        <v>14.703788510592014</v>
      </c>
      <c r="O2850" s="92">
        <f t="shared" si="221"/>
        <v>0.10058313135647334</v>
      </c>
      <c r="P2850" s="92">
        <f t="shared" si="222"/>
        <v>14.756969149163462</v>
      </c>
      <c r="Q2850" s="92">
        <f t="shared" ca="1" si="223"/>
        <v>0.9963962357016608</v>
      </c>
      <c r="R2850" s="92">
        <f t="shared" ca="1" si="224"/>
        <v>15.18507863209331</v>
      </c>
    </row>
    <row r="2851" spans="1:18" x14ac:dyDescent="0.3">
      <c r="A2851" s="107">
        <v>40995.916666666664</v>
      </c>
      <c r="B2851" s="92">
        <v>16.28</v>
      </c>
      <c r="C2851" s="92">
        <v>16.2</v>
      </c>
      <c r="D2851" s="92">
        <v>16.100000000000001</v>
      </c>
      <c r="E2851" s="92">
        <v>16.04</v>
      </c>
      <c r="F2851" s="92">
        <v>15.9</v>
      </c>
      <c r="G2851" s="92">
        <v>15.68</v>
      </c>
      <c r="H2851" s="92">
        <v>15.43</v>
      </c>
      <c r="I2851" s="92">
        <v>15.19</v>
      </c>
      <c r="J2851" s="92">
        <v>14.91</v>
      </c>
      <c r="K2851" s="92">
        <v>14.36</v>
      </c>
      <c r="L2851" s="92">
        <v>15.63</v>
      </c>
      <c r="N2851" s="92">
        <f t="shared" ca="1" si="220"/>
        <v>15.554123235729847</v>
      </c>
      <c r="O2851" s="92">
        <f t="shared" si="221"/>
        <v>0.14852431513683415</v>
      </c>
      <c r="P2851" s="92">
        <f t="shared" si="222"/>
        <v>15.643934441483397</v>
      </c>
      <c r="Q2851" s="92">
        <f t="shared" ca="1" si="223"/>
        <v>0.99425903975182894</v>
      </c>
      <c r="R2851" s="92">
        <f t="shared" ca="1" si="224"/>
        <v>15.540268791321088</v>
      </c>
    </row>
    <row r="2852" spans="1:18" x14ac:dyDescent="0.3">
      <c r="A2852" s="107">
        <v>40995.923611111109</v>
      </c>
      <c r="B2852" s="92">
        <v>15.98</v>
      </c>
      <c r="C2852" s="92">
        <v>15.85</v>
      </c>
      <c r="D2852" s="92">
        <v>15.59</v>
      </c>
      <c r="E2852" s="92">
        <v>15.39</v>
      </c>
      <c r="F2852" s="92">
        <v>15.26</v>
      </c>
      <c r="G2852" s="92">
        <v>15.18</v>
      </c>
      <c r="H2852" s="92">
        <v>15.07</v>
      </c>
      <c r="I2852" s="92">
        <v>14.9</v>
      </c>
      <c r="J2852" s="92">
        <v>14.66</v>
      </c>
      <c r="K2852" s="92">
        <v>14.06</v>
      </c>
      <c r="L2852" s="92">
        <v>15.5</v>
      </c>
      <c r="N2852" s="92">
        <f t="shared" ca="1" si="220"/>
        <v>15.11225954874309</v>
      </c>
      <c r="O2852" s="92">
        <f t="shared" si="221"/>
        <v>6.7207452310712137E-2</v>
      </c>
      <c r="P2852" s="92">
        <f t="shared" si="222"/>
        <v>15.164190725441394</v>
      </c>
      <c r="Q2852" s="92">
        <f t="shared" ca="1" si="223"/>
        <v>0.99657540731064687</v>
      </c>
      <c r="R2852" s="92">
        <f t="shared" ca="1" si="224"/>
        <v>15.446918813315026</v>
      </c>
    </row>
    <row r="2853" spans="1:18" x14ac:dyDescent="0.3">
      <c r="A2853" s="107">
        <v>40995.930555555555</v>
      </c>
      <c r="B2853" s="92">
        <v>17.079999999999998</v>
      </c>
      <c r="C2853" s="92">
        <v>16.95</v>
      </c>
      <c r="D2853" s="92">
        <v>16.72</v>
      </c>
      <c r="E2853" s="92">
        <v>16.46</v>
      </c>
      <c r="F2853" s="92">
        <v>16.2</v>
      </c>
      <c r="G2853" s="92">
        <v>15.9</v>
      </c>
      <c r="H2853" s="92">
        <v>15.61</v>
      </c>
      <c r="I2853" s="92">
        <v>15.33</v>
      </c>
      <c r="J2853" s="92">
        <v>15.03</v>
      </c>
      <c r="K2853" s="92">
        <v>14.62</v>
      </c>
      <c r="L2853" s="92">
        <v>16.23</v>
      </c>
      <c r="N2853" s="92">
        <f t="shared" ca="1" si="220"/>
        <v>15.84837745905844</v>
      </c>
      <c r="O2853" s="92">
        <f t="shared" si="221"/>
        <v>0.17010225435228343</v>
      </c>
      <c r="P2853" s="92">
        <f t="shared" si="222"/>
        <v>15.858122222744214</v>
      </c>
      <c r="Q2853" s="92">
        <f t="shared" ca="1" si="223"/>
        <v>0.99938550330556808</v>
      </c>
      <c r="R2853" s="92">
        <f t="shared" ca="1" si="224"/>
        <v>16.220026718649372</v>
      </c>
    </row>
    <row r="2854" spans="1:18" x14ac:dyDescent="0.3">
      <c r="A2854" s="107">
        <v>40995.9375</v>
      </c>
      <c r="B2854" s="92">
        <v>16.86</v>
      </c>
      <c r="C2854" s="92">
        <v>16.8</v>
      </c>
      <c r="D2854" s="92">
        <v>16.66</v>
      </c>
      <c r="E2854" s="92">
        <v>16.53</v>
      </c>
      <c r="F2854" s="92">
        <v>16.43</v>
      </c>
      <c r="G2854" s="92">
        <v>16.18</v>
      </c>
      <c r="H2854" s="92">
        <v>15.91</v>
      </c>
      <c r="I2854" s="92">
        <v>15.67</v>
      </c>
      <c r="J2854" s="92">
        <v>15.37</v>
      </c>
      <c r="K2854" s="92">
        <v>14.83</v>
      </c>
      <c r="L2854" s="92">
        <v>16.34</v>
      </c>
      <c r="N2854" s="92">
        <f t="shared" ca="1" si="220"/>
        <v>16.055619282329943</v>
      </c>
      <c r="O2854" s="92">
        <f t="shared" si="221"/>
        <v>0.15550791831355265</v>
      </c>
      <c r="P2854" s="92">
        <f t="shared" si="222"/>
        <v>16.14103662503344</v>
      </c>
      <c r="Q2854" s="92">
        <f t="shared" ca="1" si="223"/>
        <v>0.9947080633860268</v>
      </c>
      <c r="R2854" s="92">
        <f t="shared" ca="1" si="224"/>
        <v>16.253529755727676</v>
      </c>
    </row>
    <row r="2855" spans="1:18" x14ac:dyDescent="0.3">
      <c r="A2855" s="107">
        <v>40995.944444444445</v>
      </c>
      <c r="B2855" s="92">
        <v>15.3</v>
      </c>
      <c r="C2855" s="92">
        <v>15.19</v>
      </c>
      <c r="D2855" s="92">
        <v>14.92</v>
      </c>
      <c r="E2855" s="92">
        <v>14.62</v>
      </c>
      <c r="F2855" s="92">
        <v>14.37</v>
      </c>
      <c r="G2855" s="92">
        <v>14.11</v>
      </c>
      <c r="H2855" s="92">
        <v>13.9</v>
      </c>
      <c r="I2855" s="92">
        <v>13.73</v>
      </c>
      <c r="J2855" s="92">
        <v>13.55</v>
      </c>
      <c r="K2855" s="92">
        <v>13.19</v>
      </c>
      <c r="L2855" s="92">
        <v>14.21</v>
      </c>
      <c r="N2855" s="92">
        <f t="shared" ca="1" si="220"/>
        <v>14.14211762493118</v>
      </c>
      <c r="O2855" s="92">
        <f t="shared" si="221"/>
        <v>0.13856786814639402</v>
      </c>
      <c r="P2855" s="92">
        <f t="shared" si="222"/>
        <v>14.079718868280125</v>
      </c>
      <c r="Q2855" s="92">
        <f t="shared" ca="1" si="223"/>
        <v>1.0044318183647567</v>
      </c>
      <c r="R2855" s="92">
        <f t="shared" ca="1" si="224"/>
        <v>14.272976138963193</v>
      </c>
    </row>
    <row r="2856" spans="1:18" x14ac:dyDescent="0.3">
      <c r="A2856" s="107">
        <v>40995.951388888891</v>
      </c>
      <c r="B2856" s="92">
        <v>16.52</v>
      </c>
      <c r="C2856" s="92">
        <v>16.440000000000001</v>
      </c>
      <c r="D2856" s="92">
        <v>16.3</v>
      </c>
      <c r="E2856" s="92">
        <v>16.12</v>
      </c>
      <c r="F2856" s="92">
        <v>15.98</v>
      </c>
      <c r="G2856" s="92">
        <v>15.71</v>
      </c>
      <c r="H2856" s="92">
        <v>15.32</v>
      </c>
      <c r="I2856" s="92">
        <v>14.95</v>
      </c>
      <c r="J2856" s="92">
        <v>14.57</v>
      </c>
      <c r="K2856" s="92">
        <v>13.77</v>
      </c>
      <c r="L2856" s="92">
        <v>15.21</v>
      </c>
      <c r="N2856" s="92">
        <f t="shared" ca="1" si="220"/>
        <v>15.489254007714221</v>
      </c>
      <c r="O2856" s="92">
        <f t="shared" si="221"/>
        <v>0.23230251579466077</v>
      </c>
      <c r="P2856" s="92">
        <f t="shared" si="222"/>
        <v>15.653519669814944</v>
      </c>
      <c r="Q2856" s="92">
        <f t="shared" ca="1" si="223"/>
        <v>0.9895061516153788</v>
      </c>
      <c r="R2856" s="92">
        <f t="shared" ca="1" si="224"/>
        <v>15.050388566069913</v>
      </c>
    </row>
    <row r="2857" spans="1:18" x14ac:dyDescent="0.3">
      <c r="A2857" s="107">
        <v>40995.958333333336</v>
      </c>
      <c r="B2857" s="92">
        <v>16.03</v>
      </c>
      <c r="C2857" s="92">
        <v>15.96</v>
      </c>
      <c r="D2857" s="92">
        <v>15.78</v>
      </c>
      <c r="E2857" s="92">
        <v>15.54</v>
      </c>
      <c r="F2857" s="92">
        <v>15.29</v>
      </c>
      <c r="G2857" s="92">
        <v>15.05</v>
      </c>
      <c r="H2857" s="92">
        <v>14.86</v>
      </c>
      <c r="I2857" s="92">
        <v>14.65</v>
      </c>
      <c r="J2857" s="92">
        <v>14.36</v>
      </c>
      <c r="K2857" s="92">
        <v>13.9</v>
      </c>
      <c r="L2857" s="92">
        <v>15.23</v>
      </c>
      <c r="N2857" s="92">
        <f t="shared" ca="1" si="220"/>
        <v>15.03192150963201</v>
      </c>
      <c r="O2857" s="92">
        <f t="shared" si="221"/>
        <v>0.11740625677922599</v>
      </c>
      <c r="P2857" s="92">
        <f t="shared" si="222"/>
        <v>15.022629576581917</v>
      </c>
      <c r="Q2857" s="92">
        <f t="shared" ca="1" si="223"/>
        <v>1.0006185290666141</v>
      </c>
      <c r="R2857" s="92">
        <f t="shared" ca="1" si="224"/>
        <v>15.239420197684533</v>
      </c>
    </row>
    <row r="2858" spans="1:18" x14ac:dyDescent="0.3">
      <c r="A2858" s="107">
        <v>40995.965277777781</v>
      </c>
      <c r="B2858" s="92">
        <v>14.33</v>
      </c>
      <c r="C2858" s="92">
        <v>14.24</v>
      </c>
      <c r="D2858" s="92">
        <v>14.06</v>
      </c>
      <c r="E2858" s="92">
        <v>13.86</v>
      </c>
      <c r="F2858" s="92">
        <v>13.64</v>
      </c>
      <c r="G2858" s="92">
        <v>13.42</v>
      </c>
      <c r="H2858" s="92">
        <v>13.21</v>
      </c>
      <c r="I2858" s="92">
        <v>12.89</v>
      </c>
      <c r="J2858" s="92">
        <v>12.52</v>
      </c>
      <c r="K2858" s="92">
        <v>11.89</v>
      </c>
      <c r="L2858" s="92">
        <v>13.38</v>
      </c>
      <c r="N2858" s="92">
        <f t="shared" ca="1" si="220"/>
        <v>13.312837521733375</v>
      </c>
      <c r="O2858" s="92">
        <f t="shared" si="221"/>
        <v>0.14574891924833167</v>
      </c>
      <c r="P2858" s="92">
        <f t="shared" si="222"/>
        <v>13.389708816312824</v>
      </c>
      <c r="Q2858" s="92">
        <f t="shared" ca="1" si="223"/>
        <v>0.99425892708840713</v>
      </c>
      <c r="R2858" s="92">
        <f t="shared" ca="1" si="224"/>
        <v>13.303184444442888</v>
      </c>
    </row>
    <row r="2859" spans="1:18" x14ac:dyDescent="0.3">
      <c r="A2859" s="107">
        <v>40995.972222222219</v>
      </c>
      <c r="B2859" s="92">
        <v>13.78</v>
      </c>
      <c r="C2859" s="92">
        <v>13.74</v>
      </c>
      <c r="D2859" s="92">
        <v>13.63</v>
      </c>
      <c r="E2859" s="92">
        <v>13.46</v>
      </c>
      <c r="F2859" s="92">
        <v>13.24</v>
      </c>
      <c r="G2859" s="92">
        <v>12.96</v>
      </c>
      <c r="H2859" s="92">
        <v>12.64</v>
      </c>
      <c r="I2859" s="92">
        <v>12.35</v>
      </c>
      <c r="J2859" s="92">
        <v>12.09</v>
      </c>
      <c r="K2859" s="92">
        <v>11.63</v>
      </c>
      <c r="L2859" s="92">
        <v>12.71</v>
      </c>
      <c r="N2859" s="92">
        <f t="shared" ca="1" si="220"/>
        <v>12.858361492293021</v>
      </c>
      <c r="O2859" s="92">
        <f t="shared" si="221"/>
        <v>0.23103663267912797</v>
      </c>
      <c r="P2859" s="92">
        <f t="shared" si="222"/>
        <v>12.913659871287612</v>
      </c>
      <c r="Q2859" s="92">
        <f t="shared" ca="1" si="223"/>
        <v>0.99571783835521777</v>
      </c>
      <c r="R2859" s="92">
        <f t="shared" ca="1" si="224"/>
        <v>12.655573725494818</v>
      </c>
    </row>
    <row r="2860" spans="1:18" x14ac:dyDescent="0.3">
      <c r="A2860" s="107">
        <v>40995.979166666664</v>
      </c>
      <c r="B2860" s="92">
        <v>12.77</v>
      </c>
      <c r="C2860" s="92">
        <v>12.69</v>
      </c>
      <c r="D2860" s="92">
        <v>12.55</v>
      </c>
      <c r="E2860" s="92">
        <v>12.42</v>
      </c>
      <c r="F2860" s="92">
        <v>12.27</v>
      </c>
      <c r="G2860" s="92">
        <v>12.06</v>
      </c>
      <c r="H2860" s="92">
        <v>11.79</v>
      </c>
      <c r="I2860" s="92">
        <v>11.44</v>
      </c>
      <c r="J2860" s="92">
        <v>11.06</v>
      </c>
      <c r="K2860" s="92">
        <v>10.44</v>
      </c>
      <c r="L2860" s="92">
        <v>12.08</v>
      </c>
      <c r="N2860" s="92">
        <f t="shared" ca="1" si="220"/>
        <v>11.879738459758025</v>
      </c>
      <c r="O2860" s="92">
        <f t="shared" si="221"/>
        <v>0.20923876447709611</v>
      </c>
      <c r="P2860" s="92">
        <f t="shared" si="222"/>
        <v>12.020939824730567</v>
      </c>
      <c r="Q2860" s="92">
        <f t="shared" ca="1" si="223"/>
        <v>0.98825371667845396</v>
      </c>
      <c r="R2860" s="92">
        <f t="shared" ca="1" si="224"/>
        <v>11.938104897475723</v>
      </c>
    </row>
    <row r="2861" spans="1:18" x14ac:dyDescent="0.3">
      <c r="A2861" s="107">
        <v>40995.986111111109</v>
      </c>
      <c r="B2861" s="92">
        <v>16.16</v>
      </c>
      <c r="C2861" s="92">
        <v>16.16</v>
      </c>
      <c r="D2861" s="92">
        <v>16.12</v>
      </c>
      <c r="E2861" s="92">
        <v>16</v>
      </c>
      <c r="F2861" s="92">
        <v>15.79</v>
      </c>
      <c r="G2861" s="92">
        <v>15.58</v>
      </c>
      <c r="H2861" s="92">
        <v>15.37</v>
      </c>
      <c r="I2861" s="92">
        <v>15.06</v>
      </c>
      <c r="J2861" s="92">
        <v>14.68</v>
      </c>
      <c r="K2861" s="92">
        <v>13.88</v>
      </c>
      <c r="L2861" s="92">
        <v>15.78</v>
      </c>
      <c r="N2861" s="92">
        <f t="shared" ca="1" si="220"/>
        <v>15.439928282353597</v>
      </c>
      <c r="O2861" s="92">
        <f t="shared" si="221"/>
        <v>0.12540461474605336</v>
      </c>
      <c r="P2861" s="92">
        <f t="shared" si="222"/>
        <v>15.549737289290027</v>
      </c>
      <c r="Q2861" s="92">
        <f t="shared" ca="1" si="223"/>
        <v>0.9929382082222018</v>
      </c>
      <c r="R2861" s="92">
        <f t="shared" ca="1" si="224"/>
        <v>15.668564925746344</v>
      </c>
    </row>
    <row r="2862" spans="1:18" x14ac:dyDescent="0.3">
      <c r="A2862" s="107">
        <v>40995.993055555555</v>
      </c>
      <c r="B2862" s="92">
        <v>16.37</v>
      </c>
      <c r="C2862" s="92">
        <v>16.21</v>
      </c>
      <c r="D2862" s="92">
        <v>15.89</v>
      </c>
      <c r="E2862" s="92">
        <v>15.61</v>
      </c>
      <c r="F2862" s="92">
        <v>15.41</v>
      </c>
      <c r="G2862" s="92">
        <v>15.14</v>
      </c>
      <c r="H2862" s="92">
        <v>14.87</v>
      </c>
      <c r="I2862" s="92">
        <v>14.64</v>
      </c>
      <c r="J2862" s="92">
        <v>14.39</v>
      </c>
      <c r="K2862" s="92">
        <v>13.71</v>
      </c>
      <c r="L2862" s="92">
        <v>15.27</v>
      </c>
      <c r="N2862" s="92">
        <f t="shared" ca="1" si="220"/>
        <v>15.086801624557273</v>
      </c>
      <c r="O2862" s="92">
        <f t="shared" si="221"/>
        <v>0.16628677071426465</v>
      </c>
      <c r="P2862" s="92">
        <f t="shared" si="222"/>
        <v>15.101017216720823</v>
      </c>
      <c r="Q2862" s="92">
        <f t="shared" ca="1" si="223"/>
        <v>0.99905863347087576</v>
      </c>
      <c r="R2862" s="92">
        <f t="shared" ca="1" si="224"/>
        <v>15.255625333100273</v>
      </c>
    </row>
    <row r="2863" spans="1:18" x14ac:dyDescent="0.3">
      <c r="A2863" s="107">
        <v>40996</v>
      </c>
      <c r="B2863" s="92">
        <v>17.21</v>
      </c>
      <c r="C2863" s="92">
        <v>17.16</v>
      </c>
      <c r="D2863" s="92">
        <v>17.04</v>
      </c>
      <c r="E2863" s="92">
        <v>16.95</v>
      </c>
      <c r="F2863" s="92">
        <v>16.850000000000001</v>
      </c>
      <c r="G2863" s="92">
        <v>16.68</v>
      </c>
      <c r="H2863" s="92">
        <v>16.5</v>
      </c>
      <c r="I2863" s="92">
        <v>16.29</v>
      </c>
      <c r="J2863" s="92">
        <v>15.96</v>
      </c>
      <c r="K2863" s="92">
        <v>15.31</v>
      </c>
      <c r="L2863" s="92">
        <v>16.86</v>
      </c>
      <c r="N2863" s="92">
        <f t="shared" ca="1" si="220"/>
        <v>16.554751019082548</v>
      </c>
      <c r="O2863" s="92">
        <f t="shared" si="221"/>
        <v>0.10026482405270873</v>
      </c>
      <c r="P2863" s="92">
        <f t="shared" si="222"/>
        <v>16.65409067431321</v>
      </c>
      <c r="Q2863" s="92">
        <f t="shared" ca="1" si="223"/>
        <v>0.99403511982891501</v>
      </c>
      <c r="R2863" s="92">
        <f t="shared" ca="1" si="224"/>
        <v>16.759432120315505</v>
      </c>
    </row>
    <row r="2864" spans="1:18" x14ac:dyDescent="0.3">
      <c r="A2864" s="107">
        <v>40996.006944444445</v>
      </c>
      <c r="B2864" s="92">
        <v>16.36</v>
      </c>
      <c r="C2864" s="92">
        <v>16.239999999999998</v>
      </c>
      <c r="D2864" s="92">
        <v>16.02</v>
      </c>
      <c r="E2864" s="92">
        <v>15.78</v>
      </c>
      <c r="F2864" s="92">
        <v>15.56</v>
      </c>
      <c r="G2864" s="92">
        <v>15.34</v>
      </c>
      <c r="H2864" s="92">
        <v>15.13</v>
      </c>
      <c r="I2864" s="92">
        <v>14.92</v>
      </c>
      <c r="J2864" s="92">
        <v>14.72</v>
      </c>
      <c r="K2864" s="92">
        <v>14.26</v>
      </c>
      <c r="L2864" s="92">
        <v>15.41</v>
      </c>
      <c r="N2864" s="92">
        <f t="shared" ca="1" si="220"/>
        <v>15.315000983270805</v>
      </c>
      <c r="O2864" s="92">
        <f t="shared" si="221"/>
        <v>0.127380200782302</v>
      </c>
      <c r="P2864" s="92">
        <f t="shared" si="222"/>
        <v>15.309734524997131</v>
      </c>
      <c r="Q2864" s="92">
        <f t="shared" ca="1" si="223"/>
        <v>1.0003439940950691</v>
      </c>
      <c r="R2864" s="92">
        <f t="shared" ca="1" si="224"/>
        <v>15.415300949005015</v>
      </c>
    </row>
    <row r="2865" spans="1:18" x14ac:dyDescent="0.3">
      <c r="A2865" s="107">
        <v>40996.013888888891</v>
      </c>
      <c r="B2865" s="92">
        <v>15.61</v>
      </c>
      <c r="C2865" s="92">
        <v>15.39</v>
      </c>
      <c r="D2865" s="92">
        <v>15.06</v>
      </c>
      <c r="E2865" s="92">
        <v>14.86</v>
      </c>
      <c r="F2865" s="92">
        <v>14.64</v>
      </c>
      <c r="G2865" s="92">
        <v>14.38</v>
      </c>
      <c r="H2865" s="92">
        <v>14.15</v>
      </c>
      <c r="I2865" s="92">
        <v>13.87</v>
      </c>
      <c r="J2865" s="92">
        <v>13.57</v>
      </c>
      <c r="K2865" s="92">
        <v>12.99</v>
      </c>
      <c r="L2865" s="92">
        <v>14.97</v>
      </c>
      <c r="N2865" s="92">
        <f t="shared" ca="1" si="220"/>
        <v>14.315252237677138</v>
      </c>
      <c r="O2865" s="92">
        <f t="shared" si="221"/>
        <v>0.14899911371810645</v>
      </c>
      <c r="P2865" s="92">
        <f t="shared" si="222"/>
        <v>14.34681895812642</v>
      </c>
      <c r="Q2865" s="92">
        <f t="shared" ca="1" si="223"/>
        <v>0.99779974079679856</v>
      </c>
      <c r="R2865" s="92">
        <f t="shared" ca="1" si="224"/>
        <v>14.937062119728076</v>
      </c>
    </row>
    <row r="2866" spans="1:18" x14ac:dyDescent="0.3">
      <c r="A2866" s="107">
        <v>40996.020833333336</v>
      </c>
      <c r="B2866" s="92">
        <v>14.04</v>
      </c>
      <c r="C2866" s="92">
        <v>13.89</v>
      </c>
      <c r="D2866" s="92">
        <v>13.69</v>
      </c>
      <c r="E2866" s="92">
        <v>13.55</v>
      </c>
      <c r="F2866" s="92">
        <v>13.4</v>
      </c>
      <c r="G2866" s="92">
        <v>13.21</v>
      </c>
      <c r="H2866" s="92">
        <v>12.98</v>
      </c>
      <c r="I2866" s="92">
        <v>12.7</v>
      </c>
      <c r="J2866" s="92">
        <v>12.39</v>
      </c>
      <c r="K2866" s="92">
        <v>11.86</v>
      </c>
      <c r="L2866" s="92">
        <v>13.39</v>
      </c>
      <c r="N2866" s="92">
        <f t="shared" ca="1" si="220"/>
        <v>13.08329663004282</v>
      </c>
      <c r="O2866" s="92">
        <f t="shared" si="221"/>
        <v>0.16231240575464412</v>
      </c>
      <c r="P2866" s="92">
        <f t="shared" si="222"/>
        <v>13.176798540432085</v>
      </c>
      <c r="Q2866" s="92">
        <f t="shared" ca="1" si="223"/>
        <v>0.99290404948498223</v>
      </c>
      <c r="R2866" s="92">
        <f t="shared" ca="1" si="224"/>
        <v>13.294985222603913</v>
      </c>
    </row>
    <row r="2867" spans="1:18" x14ac:dyDescent="0.3">
      <c r="A2867" s="107">
        <v>40996.027777777781</v>
      </c>
      <c r="B2867" s="92">
        <v>13.52</v>
      </c>
      <c r="C2867" s="92">
        <v>13.41</v>
      </c>
      <c r="D2867" s="92">
        <v>13.18</v>
      </c>
      <c r="E2867" s="92">
        <v>12.93</v>
      </c>
      <c r="F2867" s="92">
        <v>12.6</v>
      </c>
      <c r="G2867" s="92">
        <v>12.25</v>
      </c>
      <c r="H2867" s="92">
        <v>11.91</v>
      </c>
      <c r="I2867" s="92">
        <v>11.55</v>
      </c>
      <c r="J2867" s="92">
        <v>11.22</v>
      </c>
      <c r="K2867" s="92">
        <v>10.62</v>
      </c>
      <c r="L2867" s="92">
        <v>12.61</v>
      </c>
      <c r="N2867" s="92">
        <f t="shared" ca="1" si="220"/>
        <v>12.173480131106071</v>
      </c>
      <c r="O2867" s="92">
        <f t="shared" si="221"/>
        <v>0.26011109157049578</v>
      </c>
      <c r="P2867" s="92">
        <f t="shared" si="222"/>
        <v>12.200697547227181</v>
      </c>
      <c r="Q2867" s="92">
        <f t="shared" ca="1" si="223"/>
        <v>0.9977691918010626</v>
      </c>
      <c r="R2867" s="92">
        <f t="shared" ca="1" si="224"/>
        <v>12.581869508611399</v>
      </c>
    </row>
    <row r="2868" spans="1:18" x14ac:dyDescent="0.3">
      <c r="A2868" s="107">
        <v>40996.034722222219</v>
      </c>
      <c r="B2868" s="92">
        <v>12.37</v>
      </c>
      <c r="C2868" s="92">
        <v>12.25</v>
      </c>
      <c r="D2868" s="92">
        <v>12</v>
      </c>
      <c r="E2868" s="92">
        <v>11.82</v>
      </c>
      <c r="F2868" s="92">
        <v>11.73</v>
      </c>
      <c r="G2868" s="92">
        <v>11.62</v>
      </c>
      <c r="H2868" s="92">
        <v>11.44</v>
      </c>
      <c r="I2868" s="92">
        <v>11.24</v>
      </c>
      <c r="J2868" s="92">
        <v>11.08</v>
      </c>
      <c r="K2868" s="92">
        <v>10.95</v>
      </c>
      <c r="L2868" s="92">
        <v>11.64</v>
      </c>
      <c r="N2868" s="92">
        <f t="shared" ca="1" si="220"/>
        <v>11.548427081087109</v>
      </c>
      <c r="O2868" s="92">
        <f t="shared" si="221"/>
        <v>0.1442680743274159</v>
      </c>
      <c r="P2868" s="92">
        <f t="shared" si="222"/>
        <v>11.594037905145479</v>
      </c>
      <c r="Q2868" s="92">
        <f t="shared" ca="1" si="223"/>
        <v>0.99606601044161436</v>
      </c>
      <c r="R2868" s="92">
        <f t="shared" ca="1" si="224"/>
        <v>11.594208361540392</v>
      </c>
    </row>
    <row r="2869" spans="1:18" x14ac:dyDescent="0.3">
      <c r="A2869" s="107">
        <v>40996.041666666664</v>
      </c>
      <c r="B2869" s="92">
        <v>12.52</v>
      </c>
      <c r="C2869" s="92">
        <v>12.48</v>
      </c>
      <c r="D2869" s="92">
        <v>12.39</v>
      </c>
      <c r="E2869" s="92">
        <v>12.27</v>
      </c>
      <c r="F2869" s="92">
        <v>12.07</v>
      </c>
      <c r="G2869" s="92">
        <v>11.84</v>
      </c>
      <c r="H2869" s="92">
        <v>11.65</v>
      </c>
      <c r="I2869" s="92">
        <v>11.48</v>
      </c>
      <c r="J2869" s="92">
        <v>11.32</v>
      </c>
      <c r="K2869" s="92">
        <v>11</v>
      </c>
      <c r="L2869" s="92">
        <v>12.47</v>
      </c>
      <c r="N2869" s="92">
        <f t="shared" ca="1" si="220"/>
        <v>11.825764771847222</v>
      </c>
      <c r="O2869" s="92">
        <f t="shared" si="221"/>
        <v>0.14949555083988494</v>
      </c>
      <c r="P2869" s="92">
        <f t="shared" si="222"/>
        <v>11.812588945264348</v>
      </c>
      <c r="Q2869" s="92">
        <f t="shared" ca="1" si="223"/>
        <v>1.0011154054918805</v>
      </c>
      <c r="R2869" s="92">
        <f t="shared" ca="1" si="224"/>
        <v>12.48390910648375</v>
      </c>
    </row>
    <row r="2870" spans="1:18" x14ac:dyDescent="0.3">
      <c r="A2870" s="107">
        <v>40996.048611111109</v>
      </c>
      <c r="B2870" s="92">
        <v>13.55</v>
      </c>
      <c r="C2870" s="92">
        <v>13.49</v>
      </c>
      <c r="D2870" s="92">
        <v>13.34</v>
      </c>
      <c r="E2870" s="92">
        <v>13.2</v>
      </c>
      <c r="F2870" s="92">
        <v>13.05</v>
      </c>
      <c r="G2870" s="92">
        <v>12.89</v>
      </c>
      <c r="H2870" s="92">
        <v>12.69</v>
      </c>
      <c r="I2870" s="92">
        <v>12.39</v>
      </c>
      <c r="J2870" s="92">
        <v>12.04</v>
      </c>
      <c r="K2870" s="92">
        <v>11.43</v>
      </c>
      <c r="L2870" s="92">
        <v>13.02</v>
      </c>
      <c r="N2870" s="92">
        <f t="shared" ca="1" si="220"/>
        <v>12.744433521753496</v>
      </c>
      <c r="O2870" s="92">
        <f t="shared" si="221"/>
        <v>0.14450621219866569</v>
      </c>
      <c r="P2870" s="92">
        <f t="shared" si="222"/>
        <v>12.861152910451699</v>
      </c>
      <c r="Q2870" s="92">
        <f t="shared" ca="1" si="223"/>
        <v>0.99092465586010181</v>
      </c>
      <c r="R2870" s="92">
        <f t="shared" ca="1" si="224"/>
        <v>12.901839019298524</v>
      </c>
    </row>
    <row r="2871" spans="1:18" x14ac:dyDescent="0.3">
      <c r="A2871" s="107">
        <v>40996.055555555555</v>
      </c>
      <c r="B2871" s="92">
        <v>15.28</v>
      </c>
      <c r="C2871" s="92">
        <v>15.14</v>
      </c>
      <c r="D2871" s="92">
        <v>14.76</v>
      </c>
      <c r="E2871" s="92">
        <v>14.35</v>
      </c>
      <c r="F2871" s="92">
        <v>13.97</v>
      </c>
      <c r="G2871" s="92">
        <v>13.59</v>
      </c>
      <c r="H2871" s="92">
        <v>13.26</v>
      </c>
      <c r="I2871" s="92">
        <v>13.01</v>
      </c>
      <c r="J2871" s="92">
        <v>12.73</v>
      </c>
      <c r="K2871" s="92">
        <v>12.11</v>
      </c>
      <c r="L2871" s="92">
        <v>13.63</v>
      </c>
      <c r="N2871" s="92">
        <f t="shared" ca="1" si="220"/>
        <v>13.617138004056958</v>
      </c>
      <c r="O2871" s="92">
        <f t="shared" si="221"/>
        <v>0.22716411702894798</v>
      </c>
      <c r="P2871" s="92">
        <f t="shared" si="222"/>
        <v>13.542220279415467</v>
      </c>
      <c r="Q2871" s="92">
        <f t="shared" ca="1" si="223"/>
        <v>1.0055321596529756</v>
      </c>
      <c r="R2871" s="92">
        <f t="shared" ca="1" si="224"/>
        <v>13.705403336070058</v>
      </c>
    </row>
    <row r="2872" spans="1:18" x14ac:dyDescent="0.3">
      <c r="A2872" s="107">
        <v>40996.0625</v>
      </c>
      <c r="B2872" s="92">
        <v>15.15</v>
      </c>
      <c r="C2872" s="92">
        <v>15.03</v>
      </c>
      <c r="D2872" s="92">
        <v>14.84</v>
      </c>
      <c r="E2872" s="92">
        <v>14.55</v>
      </c>
      <c r="F2872" s="92">
        <v>14.23</v>
      </c>
      <c r="G2872" s="92">
        <v>13.97</v>
      </c>
      <c r="H2872" s="92">
        <v>13.73</v>
      </c>
      <c r="I2872" s="92">
        <v>13.42</v>
      </c>
      <c r="J2872" s="92">
        <v>13.08</v>
      </c>
      <c r="K2872" s="92">
        <v>12.48</v>
      </c>
      <c r="L2872" s="92">
        <v>13.93</v>
      </c>
      <c r="N2872" s="92">
        <f t="shared" ref="N2872:N2935" ca="1" si="225">POWER(SUM(POWER(C2872,Exponent)*$C$1,POWER(D2872,Exponent)*$D$1,POWER(E2872,Exponent)*$E$1,POWER(F2872,Exponent)*$F$1,POWER(G2872,Exponent)*$G$1,POWER(H2872,Exponent)*$H$1,POWER(I2872,Exponent)*$I$1,POWER(J2872,Exponent)*$J$1,POWER(K2872,Exponent)*$K$1),1/Exponent)</f>
        <v>13.916832751122152</v>
      </c>
      <c r="O2872" s="92">
        <f t="shared" si="221"/>
        <v>0.16013658124904284</v>
      </c>
      <c r="P2872" s="92">
        <f t="shared" si="222"/>
        <v>13.935358481204494</v>
      </c>
      <c r="Q2872" s="92">
        <f t="shared" ca="1" si="223"/>
        <v>0.9986705953702355</v>
      </c>
      <c r="R2872" s="92">
        <f t="shared" ca="1" si="224"/>
        <v>13.91148139350738</v>
      </c>
    </row>
    <row r="2873" spans="1:18" x14ac:dyDescent="0.3">
      <c r="A2873" s="107">
        <v>40996.069444444445</v>
      </c>
      <c r="B2873" s="92">
        <v>13.61</v>
      </c>
      <c r="C2873" s="92">
        <v>13.52</v>
      </c>
      <c r="D2873" s="92">
        <v>13.29</v>
      </c>
      <c r="E2873" s="92">
        <v>13.08</v>
      </c>
      <c r="F2873" s="92">
        <v>12.87</v>
      </c>
      <c r="G2873" s="92">
        <v>12.55</v>
      </c>
      <c r="H2873" s="92">
        <v>12.21</v>
      </c>
      <c r="I2873" s="92">
        <v>11.97</v>
      </c>
      <c r="J2873" s="92">
        <v>11.7</v>
      </c>
      <c r="K2873" s="92">
        <v>11.25</v>
      </c>
      <c r="L2873" s="92">
        <v>12.35</v>
      </c>
      <c r="N2873" s="92">
        <f t="shared" ca="1" si="225"/>
        <v>12.478914212204105</v>
      </c>
      <c r="O2873" s="92">
        <f t="shared" si="221"/>
        <v>0.25380711254036137</v>
      </c>
      <c r="P2873" s="92">
        <f t="shared" si="222"/>
        <v>12.500711875926886</v>
      </c>
      <c r="Q2873" s="92">
        <f t="shared" ca="1" si="223"/>
        <v>0.99825628620680729</v>
      </c>
      <c r="R2873" s="92">
        <f t="shared" ca="1" si="224"/>
        <v>12.328465134654069</v>
      </c>
    </row>
    <row r="2874" spans="1:18" x14ac:dyDescent="0.3">
      <c r="A2874" s="107">
        <v>40996.076388888891</v>
      </c>
      <c r="B2874" s="92">
        <v>11.31</v>
      </c>
      <c r="C2874" s="92">
        <v>11.26</v>
      </c>
      <c r="D2874" s="92">
        <v>11.15</v>
      </c>
      <c r="E2874" s="92">
        <v>11.01</v>
      </c>
      <c r="F2874" s="92">
        <v>10.8</v>
      </c>
      <c r="G2874" s="92">
        <v>10.55</v>
      </c>
      <c r="H2874" s="92">
        <v>10.29</v>
      </c>
      <c r="I2874" s="92">
        <v>10.06</v>
      </c>
      <c r="J2874" s="92">
        <v>9.83</v>
      </c>
      <c r="K2874" s="92">
        <v>9.42</v>
      </c>
      <c r="L2874" s="92">
        <v>10.93</v>
      </c>
      <c r="N2874" s="92">
        <f t="shared" ca="1" si="225"/>
        <v>10.482799111909699</v>
      </c>
      <c r="O2874" s="92">
        <f t="shared" si="221"/>
        <v>0.2305931381820249</v>
      </c>
      <c r="P2874" s="92">
        <f t="shared" si="222"/>
        <v>10.512349415768027</v>
      </c>
      <c r="Q2874" s="92">
        <f t="shared" ca="1" si="223"/>
        <v>0.99718899147187756</v>
      </c>
      <c r="R2874" s="92">
        <f t="shared" ca="1" si="224"/>
        <v>10.899275676787621</v>
      </c>
    </row>
    <row r="2875" spans="1:18" x14ac:dyDescent="0.3">
      <c r="A2875" s="107">
        <v>40996.083333333336</v>
      </c>
      <c r="B2875" s="92">
        <v>11.3</v>
      </c>
      <c r="C2875" s="92">
        <v>11.22</v>
      </c>
      <c r="D2875" s="92">
        <v>11.08</v>
      </c>
      <c r="E2875" s="92">
        <v>10.85</v>
      </c>
      <c r="F2875" s="92">
        <v>10.55</v>
      </c>
      <c r="G2875" s="92">
        <v>10.27</v>
      </c>
      <c r="H2875" s="92">
        <v>10.029999999999999</v>
      </c>
      <c r="I2875" s="92">
        <v>9.8699999999999992</v>
      </c>
      <c r="J2875" s="92">
        <v>9.73</v>
      </c>
      <c r="K2875" s="92">
        <v>9.39</v>
      </c>
      <c r="L2875" s="92">
        <v>10.58</v>
      </c>
      <c r="N2875" s="92">
        <f t="shared" ca="1" si="225"/>
        <v>10.30527277425233</v>
      </c>
      <c r="O2875" s="92">
        <f t="shared" si="221"/>
        <v>0.21851620612363656</v>
      </c>
      <c r="P2875" s="92">
        <f t="shared" si="222"/>
        <v>10.23526497536284</v>
      </c>
      <c r="Q2875" s="92">
        <f t="shared" ca="1" si="223"/>
        <v>1.0068398618949295</v>
      </c>
      <c r="R2875" s="92">
        <f t="shared" ca="1" si="224"/>
        <v>10.652365738848355</v>
      </c>
    </row>
    <row r="2876" spans="1:18" x14ac:dyDescent="0.3">
      <c r="A2876" s="107">
        <v>40996.090277777781</v>
      </c>
      <c r="B2876" s="92">
        <v>11.98</v>
      </c>
      <c r="C2876" s="92">
        <v>11.86</v>
      </c>
      <c r="D2876" s="92">
        <v>11.63</v>
      </c>
      <c r="E2876" s="92">
        <v>11.48</v>
      </c>
      <c r="F2876" s="92">
        <v>11.26</v>
      </c>
      <c r="G2876" s="92">
        <v>10.94</v>
      </c>
      <c r="H2876" s="92">
        <v>10.58</v>
      </c>
      <c r="I2876" s="92">
        <v>10.27</v>
      </c>
      <c r="J2876" s="92">
        <v>10</v>
      </c>
      <c r="K2876" s="92">
        <v>9.48</v>
      </c>
      <c r="L2876" s="92">
        <v>11.22</v>
      </c>
      <c r="N2876" s="92">
        <f t="shared" ca="1" si="225"/>
        <v>10.828261260797138</v>
      </c>
      <c r="O2876" s="92">
        <f t="shared" si="221"/>
        <v>0.30920674770107798</v>
      </c>
      <c r="P2876" s="92">
        <f t="shared" si="222"/>
        <v>10.887679163132999</v>
      </c>
      <c r="Q2876" s="92">
        <f t="shared" ca="1" si="223"/>
        <v>0.99454264757019506</v>
      </c>
      <c r="R2876" s="92">
        <f t="shared" ca="1" si="224"/>
        <v>11.158768505737589</v>
      </c>
    </row>
    <row r="2877" spans="1:18" x14ac:dyDescent="0.3">
      <c r="A2877" s="107">
        <v>40996.097222222219</v>
      </c>
      <c r="B2877" s="92">
        <v>12.13</v>
      </c>
      <c r="C2877" s="92">
        <v>11.96</v>
      </c>
      <c r="D2877" s="92">
        <v>11.55</v>
      </c>
      <c r="E2877" s="92">
        <v>11.24</v>
      </c>
      <c r="F2877" s="92">
        <v>10.97</v>
      </c>
      <c r="G2877" s="92">
        <v>10.74</v>
      </c>
      <c r="H2877" s="92">
        <v>10.62</v>
      </c>
      <c r="I2877" s="92">
        <v>10.55</v>
      </c>
      <c r="J2877" s="92">
        <v>10.39</v>
      </c>
      <c r="K2877" s="92">
        <v>9.92</v>
      </c>
      <c r="L2877" s="92">
        <v>11.27</v>
      </c>
      <c r="N2877" s="92">
        <f t="shared" ca="1" si="225"/>
        <v>10.843167089927217</v>
      </c>
      <c r="O2877" s="92">
        <f t="shared" si="221"/>
        <v>0.10383237284192602</v>
      </c>
      <c r="P2877" s="92">
        <f t="shared" si="222"/>
        <v>10.722724265521588</v>
      </c>
      <c r="Q2877" s="92">
        <f t="shared" ca="1" si="223"/>
        <v>1.0112324835949487</v>
      </c>
      <c r="R2877" s="92">
        <f t="shared" ca="1" si="224"/>
        <v>11.396590090115071</v>
      </c>
    </row>
    <row r="2878" spans="1:18" x14ac:dyDescent="0.3">
      <c r="A2878" s="107">
        <v>40996.104166666664</v>
      </c>
      <c r="B2878" s="92">
        <v>11.43</v>
      </c>
      <c r="C2878" s="92">
        <v>11.35</v>
      </c>
      <c r="D2878" s="92">
        <v>11.2</v>
      </c>
      <c r="E2878" s="92">
        <v>11.07</v>
      </c>
      <c r="F2878" s="92">
        <v>10.93</v>
      </c>
      <c r="G2878" s="92">
        <v>10.77</v>
      </c>
      <c r="H2878" s="92">
        <v>10.55</v>
      </c>
      <c r="I2878" s="92">
        <v>10.220000000000001</v>
      </c>
      <c r="J2878" s="92">
        <v>9.86</v>
      </c>
      <c r="K2878" s="92">
        <v>9.2799999999999994</v>
      </c>
      <c r="L2878" s="92">
        <v>10.56</v>
      </c>
      <c r="N2878" s="92">
        <f t="shared" ca="1" si="225"/>
        <v>10.601593349414374</v>
      </c>
      <c r="O2878" s="92">
        <f t="shared" si="221"/>
        <v>0.1907212603189973</v>
      </c>
      <c r="P2878" s="92">
        <f t="shared" si="222"/>
        <v>10.738200385529913</v>
      </c>
      <c r="Q2878" s="92">
        <f t="shared" ca="1" si="223"/>
        <v>0.98727840502030295</v>
      </c>
      <c r="R2878" s="92">
        <f t="shared" ca="1" si="224"/>
        <v>10.4256599570144</v>
      </c>
    </row>
    <row r="2879" spans="1:18" x14ac:dyDescent="0.3">
      <c r="A2879" s="107">
        <v>40996.111111111109</v>
      </c>
      <c r="B2879" s="92">
        <v>10.95</v>
      </c>
      <c r="C2879" s="92">
        <v>10.85</v>
      </c>
      <c r="D2879" s="92">
        <v>10.64</v>
      </c>
      <c r="E2879" s="92">
        <v>10.51</v>
      </c>
      <c r="F2879" s="92">
        <v>10.44</v>
      </c>
      <c r="G2879" s="92">
        <v>10.26</v>
      </c>
      <c r="H2879" s="92">
        <v>10</v>
      </c>
      <c r="I2879" s="92">
        <v>9.74</v>
      </c>
      <c r="J2879" s="92">
        <v>9.5</v>
      </c>
      <c r="K2879" s="92">
        <v>9.08</v>
      </c>
      <c r="L2879" s="92">
        <v>9.9700000000000006</v>
      </c>
      <c r="N2879" s="92">
        <f t="shared" ca="1" si="225"/>
        <v>10.11773881675925</v>
      </c>
      <c r="O2879" s="92">
        <f t="shared" si="221"/>
        <v>0.23719523601323145</v>
      </c>
      <c r="P2879" s="92">
        <f t="shared" si="222"/>
        <v>10.222337947072765</v>
      </c>
      <c r="Q2879" s="92">
        <f t="shared" ca="1" si="223"/>
        <v>0.98976759222253385</v>
      </c>
      <c r="R2879" s="92">
        <f t="shared" ca="1" si="224"/>
        <v>9.8679828944586632</v>
      </c>
    </row>
    <row r="2880" spans="1:18" x14ac:dyDescent="0.3">
      <c r="A2880" s="107">
        <v>40996.118055555555</v>
      </c>
      <c r="B2880" s="92">
        <v>10.56</v>
      </c>
      <c r="C2880" s="92">
        <v>10.42</v>
      </c>
      <c r="D2880" s="92">
        <v>10.17</v>
      </c>
      <c r="E2880" s="92">
        <v>10</v>
      </c>
      <c r="F2880" s="92">
        <v>9.8699999999999992</v>
      </c>
      <c r="G2880" s="92">
        <v>9.65</v>
      </c>
      <c r="H2880" s="92">
        <v>9.3800000000000008</v>
      </c>
      <c r="I2880" s="92">
        <v>9</v>
      </c>
      <c r="J2880" s="92">
        <v>8.65</v>
      </c>
      <c r="K2880" s="92">
        <v>8.16</v>
      </c>
      <c r="L2880" s="92">
        <v>9.76</v>
      </c>
      <c r="N2880" s="92">
        <f t="shared" ca="1" si="225"/>
        <v>9.4824787254638085</v>
      </c>
      <c r="O2880" s="92">
        <f t="shared" si="221"/>
        <v>0.26224205054390676</v>
      </c>
      <c r="P2880" s="92">
        <f t="shared" si="222"/>
        <v>9.6108442054201664</v>
      </c>
      <c r="Q2880" s="92">
        <f t="shared" ca="1" si="223"/>
        <v>0.98664368319653284</v>
      </c>
      <c r="R2880" s="92">
        <f t="shared" ca="1" si="224"/>
        <v>9.6296423479981605</v>
      </c>
    </row>
    <row r="2881" spans="1:18" x14ac:dyDescent="0.3">
      <c r="A2881" s="107">
        <v>40996.125</v>
      </c>
      <c r="B2881" s="92">
        <v>11.52</v>
      </c>
      <c r="C2881" s="92">
        <v>11.37</v>
      </c>
      <c r="D2881" s="92">
        <v>11.16</v>
      </c>
      <c r="E2881" s="92">
        <v>10.89</v>
      </c>
      <c r="F2881" s="92">
        <v>10.63</v>
      </c>
      <c r="G2881" s="92">
        <v>10.37</v>
      </c>
      <c r="H2881" s="92">
        <v>10.119999999999999</v>
      </c>
      <c r="I2881" s="92">
        <v>9.9600000000000009</v>
      </c>
      <c r="J2881" s="92">
        <v>9.7799999999999994</v>
      </c>
      <c r="K2881" s="92">
        <v>9.4</v>
      </c>
      <c r="L2881" s="92">
        <v>10.71</v>
      </c>
      <c r="N2881" s="92">
        <f t="shared" ca="1" si="225"/>
        <v>10.381580496600291</v>
      </c>
      <c r="O2881" s="92">
        <f t="shared" si="221"/>
        <v>0.22551104339855227</v>
      </c>
      <c r="P2881" s="92">
        <f t="shared" si="222"/>
        <v>10.333806002606957</v>
      </c>
      <c r="Q2881" s="92">
        <f t="shared" ca="1" si="223"/>
        <v>1.0046231266564596</v>
      </c>
      <c r="R2881" s="92">
        <f t="shared" ca="1" si="224"/>
        <v>10.759513686490683</v>
      </c>
    </row>
    <row r="2882" spans="1:18" x14ac:dyDescent="0.3">
      <c r="A2882" s="107">
        <v>40996.131944444445</v>
      </c>
      <c r="B2882" s="92">
        <v>11.28</v>
      </c>
      <c r="C2882" s="92">
        <v>11.09</v>
      </c>
      <c r="D2882" s="92">
        <v>10.81</v>
      </c>
      <c r="E2882" s="92">
        <v>10.57</v>
      </c>
      <c r="F2882" s="92">
        <v>10.32</v>
      </c>
      <c r="G2882" s="92">
        <v>10.119999999999999</v>
      </c>
      <c r="H2882" s="92">
        <v>9.8800000000000008</v>
      </c>
      <c r="I2882" s="92">
        <v>9.66</v>
      </c>
      <c r="J2882" s="92">
        <v>9.4700000000000006</v>
      </c>
      <c r="K2882" s="92">
        <v>9.07</v>
      </c>
      <c r="L2882" s="92">
        <v>10.35</v>
      </c>
      <c r="N2882" s="92">
        <f t="shared" ca="1" si="225"/>
        <v>10.086183113656192</v>
      </c>
      <c r="O2882" s="92">
        <f t="shared" si="221"/>
        <v>0.22179426159236046</v>
      </c>
      <c r="P2882" s="92">
        <f t="shared" si="222"/>
        <v>10.085259720824507</v>
      </c>
      <c r="Q2882" s="92">
        <f t="shared" ca="1" si="223"/>
        <v>1.0000915586566184</v>
      </c>
      <c r="R2882" s="92">
        <f t="shared" ca="1" si="224"/>
        <v>10.350947632096</v>
      </c>
    </row>
    <row r="2883" spans="1:18" x14ac:dyDescent="0.3">
      <c r="A2883" s="107">
        <v>40996.138888888891</v>
      </c>
      <c r="B2883" s="92">
        <v>11.03</v>
      </c>
      <c r="C2883" s="92">
        <v>10.76</v>
      </c>
      <c r="D2883" s="92">
        <v>10.36</v>
      </c>
      <c r="E2883" s="92">
        <v>10.029999999999999</v>
      </c>
      <c r="F2883" s="92">
        <v>9.7200000000000006</v>
      </c>
      <c r="G2883" s="92">
        <v>9.51</v>
      </c>
      <c r="H2883" s="92">
        <v>9.32</v>
      </c>
      <c r="I2883" s="92">
        <v>9.09</v>
      </c>
      <c r="J2883" s="92">
        <v>8.85</v>
      </c>
      <c r="K2883" s="92">
        <v>8.42</v>
      </c>
      <c r="L2883" s="92">
        <v>9.92</v>
      </c>
      <c r="N2883" s="92">
        <f t="shared" ca="1" si="225"/>
        <v>9.524329102187302</v>
      </c>
      <c r="O2883" s="92">
        <f t="shared" ref="O2883:O2946" si="226">LN(G2883/H2883)/LN(97.5/87.5)</f>
        <v>0.18649458778113373</v>
      </c>
      <c r="P2883" s="92">
        <f t="shared" ref="P2883:P2946" si="227">G2883*POWER(96/97.5,O2883)</f>
        <v>9.4825420559240357</v>
      </c>
      <c r="Q2883" s="92">
        <f t="shared" ref="Q2883:Q2946" ca="1" si="228">N2883/P2883</f>
        <v>1.0044067346094354</v>
      </c>
      <c r="R2883" s="92">
        <f t="shared" ref="R2883:R2946" ca="1" si="229">L2883*Q2883</f>
        <v>9.9637148073255997</v>
      </c>
    </row>
    <row r="2884" spans="1:18" x14ac:dyDescent="0.3">
      <c r="A2884" s="107">
        <v>40996.145833333336</v>
      </c>
      <c r="B2884" s="92">
        <v>13.63</v>
      </c>
      <c r="C2884" s="92">
        <v>13.51</v>
      </c>
      <c r="D2884" s="92">
        <v>13.14</v>
      </c>
      <c r="E2884" s="92">
        <v>12.85</v>
      </c>
      <c r="F2884" s="92">
        <v>12.59</v>
      </c>
      <c r="G2884" s="92">
        <v>12.32</v>
      </c>
      <c r="H2884" s="92">
        <v>11.99</v>
      </c>
      <c r="I2884" s="92">
        <v>11.65</v>
      </c>
      <c r="J2884" s="92">
        <v>11.27</v>
      </c>
      <c r="K2884" s="92">
        <v>10.61</v>
      </c>
      <c r="L2884" s="92">
        <v>12.45</v>
      </c>
      <c r="N2884" s="92">
        <f t="shared" ca="1" si="225"/>
        <v>12.202853040668668</v>
      </c>
      <c r="O2884" s="92">
        <f t="shared" si="226"/>
        <v>0.25090185447804136</v>
      </c>
      <c r="P2884" s="92">
        <f t="shared" si="227"/>
        <v>12.27216793520294</v>
      </c>
      <c r="Q2884" s="92">
        <f t="shared" ca="1" si="228"/>
        <v>0.99435186228706651</v>
      </c>
      <c r="R2884" s="92">
        <f t="shared" ca="1" si="229"/>
        <v>12.379680685473977</v>
      </c>
    </row>
    <row r="2885" spans="1:18" x14ac:dyDescent="0.3">
      <c r="A2885" s="107">
        <v>40996.152777777781</v>
      </c>
      <c r="B2885" s="92">
        <v>15.41</v>
      </c>
      <c r="C2885" s="92">
        <v>15.29</v>
      </c>
      <c r="D2885" s="92">
        <v>15</v>
      </c>
      <c r="E2885" s="92">
        <v>14.67</v>
      </c>
      <c r="F2885" s="92">
        <v>14.37</v>
      </c>
      <c r="G2885" s="92">
        <v>14.11</v>
      </c>
      <c r="H2885" s="92">
        <v>13.77</v>
      </c>
      <c r="I2885" s="92">
        <v>13.4</v>
      </c>
      <c r="J2885" s="92">
        <v>12.99</v>
      </c>
      <c r="K2885" s="92">
        <v>12.18</v>
      </c>
      <c r="L2885" s="92">
        <v>13.88</v>
      </c>
      <c r="N2885" s="92">
        <f t="shared" ca="1" si="225"/>
        <v>13.974570607766426</v>
      </c>
      <c r="O2885" s="92">
        <f t="shared" si="226"/>
        <v>0.22540102710071891</v>
      </c>
      <c r="P2885" s="92">
        <f t="shared" si="227"/>
        <v>14.060776413408206</v>
      </c>
      <c r="Q2885" s="92">
        <f t="shared" ca="1" si="228"/>
        <v>0.99386905793057234</v>
      </c>
      <c r="R2885" s="92">
        <f t="shared" ca="1" si="229"/>
        <v>13.794902524076345</v>
      </c>
    </row>
    <row r="2886" spans="1:18" x14ac:dyDescent="0.3">
      <c r="A2886" s="107">
        <v>40996.159722222219</v>
      </c>
      <c r="B2886" s="92">
        <v>12.78</v>
      </c>
      <c r="C2886" s="92">
        <v>12.59</v>
      </c>
      <c r="D2886" s="92">
        <v>12.37</v>
      </c>
      <c r="E2886" s="92">
        <v>12.1</v>
      </c>
      <c r="F2886" s="92">
        <v>11.8</v>
      </c>
      <c r="G2886" s="92">
        <v>11.5</v>
      </c>
      <c r="H2886" s="92">
        <v>11.22</v>
      </c>
      <c r="I2886" s="92">
        <v>11</v>
      </c>
      <c r="J2886" s="92">
        <v>10.77</v>
      </c>
      <c r="K2886" s="92">
        <v>10.48</v>
      </c>
      <c r="L2886" s="92">
        <v>12.06</v>
      </c>
      <c r="N2886" s="92">
        <f t="shared" ca="1" si="225"/>
        <v>11.502555858628195</v>
      </c>
      <c r="O2886" s="92">
        <f t="shared" si="226"/>
        <v>0.22778226372042537</v>
      </c>
      <c r="P2886" s="92">
        <f t="shared" si="227"/>
        <v>11.45945847480734</v>
      </c>
      <c r="Q2886" s="92">
        <f t="shared" ca="1" si="228"/>
        <v>1.0037608569301597</v>
      </c>
      <c r="R2886" s="92">
        <f t="shared" ca="1" si="229"/>
        <v>12.105355934577727</v>
      </c>
    </row>
    <row r="2887" spans="1:18" x14ac:dyDescent="0.3">
      <c r="A2887" s="107">
        <v>40996.166666666664</v>
      </c>
      <c r="B2887" s="92">
        <v>12.37</v>
      </c>
      <c r="C2887" s="92">
        <v>12.18</v>
      </c>
      <c r="D2887" s="92">
        <v>11.82</v>
      </c>
      <c r="E2887" s="92">
        <v>11.59</v>
      </c>
      <c r="F2887" s="92">
        <v>11.4</v>
      </c>
      <c r="G2887" s="92">
        <v>11.2</v>
      </c>
      <c r="H2887" s="92">
        <v>10.99</v>
      </c>
      <c r="I2887" s="92">
        <v>10.81</v>
      </c>
      <c r="J2887" s="92">
        <v>10.55</v>
      </c>
      <c r="K2887" s="92">
        <v>10.119999999999999</v>
      </c>
      <c r="L2887" s="92">
        <v>11.55</v>
      </c>
      <c r="N2887" s="92">
        <f t="shared" ca="1" si="225"/>
        <v>11.163813387789249</v>
      </c>
      <c r="O2887" s="92">
        <f t="shared" si="226"/>
        <v>0.17491343576175744</v>
      </c>
      <c r="P2887" s="92">
        <f t="shared" si="227"/>
        <v>11.169667973157816</v>
      </c>
      <c r="Q2887" s="92">
        <f t="shared" ca="1" si="228"/>
        <v>0.99947584965080105</v>
      </c>
      <c r="R2887" s="92">
        <f t="shared" ca="1" si="229"/>
        <v>11.543946063466754</v>
      </c>
    </row>
    <row r="2888" spans="1:18" x14ac:dyDescent="0.3">
      <c r="A2888" s="107">
        <v>40996.173611111109</v>
      </c>
      <c r="B2888" s="92">
        <v>9.77</v>
      </c>
      <c r="C2888" s="92">
        <v>9.56</v>
      </c>
      <c r="D2888" s="92">
        <v>9.1999999999999993</v>
      </c>
      <c r="E2888" s="92">
        <v>8.89</v>
      </c>
      <c r="F2888" s="92">
        <v>8.75</v>
      </c>
      <c r="G2888" s="92">
        <v>8.64</v>
      </c>
      <c r="H2888" s="92">
        <v>8.41</v>
      </c>
      <c r="I2888" s="92">
        <v>8.14</v>
      </c>
      <c r="J2888" s="92">
        <v>8.0500000000000007</v>
      </c>
      <c r="K2888" s="92">
        <v>8.08</v>
      </c>
      <c r="L2888" s="92">
        <v>8.61</v>
      </c>
      <c r="N2888" s="92">
        <f t="shared" ca="1" si="225"/>
        <v>8.5833351682857444</v>
      </c>
      <c r="O2888" s="92">
        <f t="shared" si="226"/>
        <v>0.24933199395259931</v>
      </c>
      <c r="P2888" s="92">
        <f t="shared" si="227"/>
        <v>8.6066649136777809</v>
      </c>
      <c r="Q2888" s="92">
        <f t="shared" ca="1" si="228"/>
        <v>0.99728933964247168</v>
      </c>
      <c r="R2888" s="92">
        <f t="shared" ca="1" si="229"/>
        <v>8.5866612143216798</v>
      </c>
    </row>
    <row r="2889" spans="1:18" x14ac:dyDescent="0.3">
      <c r="A2889" s="107">
        <v>40996.180555555555</v>
      </c>
      <c r="B2889" s="92">
        <v>9.7799999999999994</v>
      </c>
      <c r="C2889" s="92">
        <v>9.61</v>
      </c>
      <c r="D2889" s="92">
        <v>9.51</v>
      </c>
      <c r="E2889" s="92">
        <v>9.4600000000000009</v>
      </c>
      <c r="F2889" s="92">
        <v>9.2799999999999994</v>
      </c>
      <c r="G2889" s="92">
        <v>9.07</v>
      </c>
      <c r="H2889" s="92">
        <v>8.85</v>
      </c>
      <c r="I2889" s="92">
        <v>8.67</v>
      </c>
      <c r="J2889" s="92">
        <v>8.4700000000000006</v>
      </c>
      <c r="K2889" s="92">
        <v>7.99</v>
      </c>
      <c r="L2889" s="92">
        <v>8.6999999999999993</v>
      </c>
      <c r="N2889" s="92">
        <f t="shared" ca="1" si="225"/>
        <v>8.9999771088933009</v>
      </c>
      <c r="O2889" s="92">
        <f t="shared" si="226"/>
        <v>0.22691056015603023</v>
      </c>
      <c r="P2889" s="92">
        <f t="shared" si="227"/>
        <v>9.0381472255764521</v>
      </c>
      <c r="Q2889" s="92">
        <f t="shared" ca="1" si="228"/>
        <v>0.99577677639780682</v>
      </c>
      <c r="R2889" s="92">
        <f t="shared" ca="1" si="229"/>
        <v>8.663257954660919</v>
      </c>
    </row>
    <row r="2890" spans="1:18" x14ac:dyDescent="0.3">
      <c r="A2890" s="107">
        <v>40996.1875</v>
      </c>
      <c r="B2890" s="92">
        <v>10.72</v>
      </c>
      <c r="C2890" s="92">
        <v>10.63</v>
      </c>
      <c r="D2890" s="92">
        <v>10.53</v>
      </c>
      <c r="E2890" s="92">
        <v>10.37</v>
      </c>
      <c r="F2890" s="92">
        <v>10.050000000000001</v>
      </c>
      <c r="G2890" s="92">
        <v>9.64</v>
      </c>
      <c r="H2890" s="92">
        <v>9.31</v>
      </c>
      <c r="I2890" s="92">
        <v>9.01</v>
      </c>
      <c r="J2890" s="92">
        <v>8.73</v>
      </c>
      <c r="K2890" s="92">
        <v>8.2799999999999994</v>
      </c>
      <c r="L2890" s="92">
        <v>9.42</v>
      </c>
      <c r="N2890" s="92">
        <f t="shared" ca="1" si="225"/>
        <v>9.6059101712551413</v>
      </c>
      <c r="O2890" s="92">
        <f t="shared" si="226"/>
        <v>0.32188211350063944</v>
      </c>
      <c r="P2890" s="92">
        <f t="shared" si="227"/>
        <v>9.5920112280846261</v>
      </c>
      <c r="Q2890" s="92">
        <f t="shared" ca="1" si="228"/>
        <v>1.0014490123958384</v>
      </c>
      <c r="R2890" s="92">
        <f t="shared" ca="1" si="229"/>
        <v>9.4336496967687982</v>
      </c>
    </row>
    <row r="2891" spans="1:18" x14ac:dyDescent="0.3">
      <c r="A2891" s="107">
        <v>40996.194444444445</v>
      </c>
      <c r="B2891" s="92">
        <v>9.9499999999999993</v>
      </c>
      <c r="C2891" s="92">
        <v>9.77</v>
      </c>
      <c r="D2891" s="92">
        <v>9.58</v>
      </c>
      <c r="E2891" s="92">
        <v>9.4</v>
      </c>
      <c r="F2891" s="92">
        <v>9.25</v>
      </c>
      <c r="G2891" s="92">
        <v>9.16</v>
      </c>
      <c r="H2891" s="92">
        <v>9.02</v>
      </c>
      <c r="I2891" s="92">
        <v>8.81</v>
      </c>
      <c r="J2891" s="92">
        <v>8.66</v>
      </c>
      <c r="K2891" s="92">
        <v>8.07</v>
      </c>
      <c r="L2891" s="92">
        <v>9.15</v>
      </c>
      <c r="N2891" s="92">
        <f t="shared" ca="1" si="225"/>
        <v>9.086498846331466</v>
      </c>
      <c r="O2891" s="92">
        <f t="shared" si="226"/>
        <v>0.14232819902151586</v>
      </c>
      <c r="P2891" s="92">
        <f t="shared" si="227"/>
        <v>9.1398090698896741</v>
      </c>
      <c r="Q2891" s="92">
        <f t="shared" ca="1" si="228"/>
        <v>0.99416724975865922</v>
      </c>
      <c r="R2891" s="92">
        <f t="shared" ca="1" si="229"/>
        <v>9.0966303352917315</v>
      </c>
    </row>
    <row r="2892" spans="1:18" x14ac:dyDescent="0.3">
      <c r="A2892" s="107">
        <v>40996.201388888891</v>
      </c>
      <c r="B2892" s="92">
        <v>9.93</v>
      </c>
      <c r="C2892" s="92">
        <v>9.8800000000000008</v>
      </c>
      <c r="D2892" s="92">
        <v>9.75</v>
      </c>
      <c r="E2892" s="92">
        <v>9.42</v>
      </c>
      <c r="F2892" s="92">
        <v>9.27</v>
      </c>
      <c r="G2892" s="92">
        <v>9.1199999999999992</v>
      </c>
      <c r="H2892" s="92">
        <v>8.8800000000000008</v>
      </c>
      <c r="I2892" s="92">
        <v>8.6</v>
      </c>
      <c r="J2892" s="92">
        <v>8.3000000000000007</v>
      </c>
      <c r="K2892" s="92">
        <v>7.86</v>
      </c>
      <c r="L2892" s="92">
        <v>8.7899999999999991</v>
      </c>
      <c r="N2892" s="92">
        <f t="shared" ca="1" si="225"/>
        <v>9.003757008163074</v>
      </c>
      <c r="O2892" s="92">
        <f t="shared" si="226"/>
        <v>0.2464408435486394</v>
      </c>
      <c r="P2892" s="92">
        <f t="shared" si="227"/>
        <v>9.0852201997168667</v>
      </c>
      <c r="Q2892" s="92">
        <f t="shared" ca="1" si="228"/>
        <v>0.99103343785147535</v>
      </c>
      <c r="R2892" s="92">
        <f t="shared" ca="1" si="229"/>
        <v>8.7111839187144682</v>
      </c>
    </row>
    <row r="2893" spans="1:18" x14ac:dyDescent="0.3">
      <c r="A2893" s="107">
        <v>40996.333333333336</v>
      </c>
      <c r="B2893" s="92">
        <v>5.88</v>
      </c>
      <c r="C2893" s="92">
        <v>5.82</v>
      </c>
      <c r="D2893" s="92">
        <v>5.78</v>
      </c>
      <c r="E2893" s="92">
        <v>5.83</v>
      </c>
      <c r="F2893" s="92">
        <v>5.9</v>
      </c>
      <c r="G2893" s="92">
        <v>5.94</v>
      </c>
      <c r="H2893" s="92">
        <v>6.03</v>
      </c>
      <c r="I2893" s="92">
        <v>6.13</v>
      </c>
      <c r="J2893" s="92">
        <v>6.14</v>
      </c>
      <c r="K2893" s="92">
        <v>6.01</v>
      </c>
      <c r="L2893" s="92">
        <v>5.68</v>
      </c>
      <c r="N2893" s="92">
        <f t="shared" ca="1" si="225"/>
        <v>5.9659499570907473</v>
      </c>
      <c r="O2893" s="92">
        <f t="shared" si="226"/>
        <v>-0.13896478353004774</v>
      </c>
      <c r="P2893" s="92">
        <f t="shared" si="227"/>
        <v>5.9528117401202794</v>
      </c>
      <c r="Q2893" s="92">
        <f t="shared" ca="1" si="228"/>
        <v>1.0022070607208893</v>
      </c>
      <c r="R2893" s="92">
        <f t="shared" ca="1" si="229"/>
        <v>5.6925361048946508</v>
      </c>
    </row>
    <row r="2894" spans="1:18" x14ac:dyDescent="0.3">
      <c r="A2894" s="107">
        <v>40996.340277777781</v>
      </c>
      <c r="B2894" s="92">
        <v>6.25</v>
      </c>
      <c r="C2894" s="92">
        <v>6.24</v>
      </c>
      <c r="D2894" s="92">
        <v>6.18</v>
      </c>
      <c r="E2894" s="92">
        <v>6.11</v>
      </c>
      <c r="F2894" s="92">
        <v>6.03</v>
      </c>
      <c r="G2894" s="92">
        <v>5.89</v>
      </c>
      <c r="H2894" s="92">
        <v>5.75</v>
      </c>
      <c r="I2894" s="92">
        <v>5.64</v>
      </c>
      <c r="J2894" s="92">
        <v>5.54</v>
      </c>
      <c r="K2894" s="92">
        <v>5.34</v>
      </c>
      <c r="L2894" s="92">
        <v>6.22</v>
      </c>
      <c r="N2894" s="92">
        <f t="shared" ca="1" si="225"/>
        <v>5.8560310278353516</v>
      </c>
      <c r="O2894" s="92">
        <f t="shared" si="226"/>
        <v>0.22230243027447416</v>
      </c>
      <c r="P2894" s="92">
        <f t="shared" si="227"/>
        <v>5.8697343619613793</v>
      </c>
      <c r="Q2894" s="92">
        <f t="shared" ca="1" si="228"/>
        <v>0.99766542516560341</v>
      </c>
      <c r="R2894" s="92">
        <f t="shared" ca="1" si="229"/>
        <v>6.2054789445300527</v>
      </c>
    </row>
    <row r="2895" spans="1:18" x14ac:dyDescent="0.3">
      <c r="A2895" s="107">
        <v>40996.347222222219</v>
      </c>
      <c r="B2895" s="92">
        <v>5.35</v>
      </c>
      <c r="C2895" s="92">
        <v>5.24</v>
      </c>
      <c r="D2895" s="92">
        <v>5</v>
      </c>
      <c r="E2895" s="92">
        <v>4.8099999999999996</v>
      </c>
      <c r="F2895" s="92">
        <v>4.68</v>
      </c>
      <c r="G2895" s="92">
        <v>4.55</v>
      </c>
      <c r="H2895" s="92">
        <v>4.43</v>
      </c>
      <c r="I2895" s="92">
        <v>4.28</v>
      </c>
      <c r="J2895" s="92">
        <v>4.16</v>
      </c>
      <c r="K2895" s="92">
        <v>3.94</v>
      </c>
      <c r="L2895" s="92">
        <v>4.4000000000000004</v>
      </c>
      <c r="N2895" s="92">
        <f t="shared" ca="1" si="225"/>
        <v>4.5437508370987016</v>
      </c>
      <c r="O2895" s="92">
        <f t="shared" si="226"/>
        <v>0.24698977484826551</v>
      </c>
      <c r="P2895" s="92">
        <f t="shared" si="227"/>
        <v>4.5326096596083971</v>
      </c>
      <c r="Q2895" s="92">
        <f t="shared" ca="1" si="228"/>
        <v>1.0024580050626435</v>
      </c>
      <c r="R2895" s="92">
        <f t="shared" ca="1" si="229"/>
        <v>4.4108152222756321</v>
      </c>
    </row>
    <row r="2896" spans="1:18" x14ac:dyDescent="0.3">
      <c r="A2896" s="107">
        <v>40996.354166666664</v>
      </c>
      <c r="B2896" s="92">
        <v>6.61</v>
      </c>
      <c r="C2896" s="92">
        <v>6.49</v>
      </c>
      <c r="D2896" s="92">
        <v>6.31</v>
      </c>
      <c r="E2896" s="92">
        <v>6.15</v>
      </c>
      <c r="F2896" s="92">
        <v>6</v>
      </c>
      <c r="G2896" s="92">
        <v>5.86</v>
      </c>
      <c r="H2896" s="92">
        <v>5.75</v>
      </c>
      <c r="I2896" s="92">
        <v>5.62</v>
      </c>
      <c r="J2896" s="92">
        <v>5.41</v>
      </c>
      <c r="K2896" s="92">
        <v>5.0199999999999996</v>
      </c>
      <c r="L2896" s="92">
        <v>5.95</v>
      </c>
      <c r="N2896" s="92">
        <f t="shared" ca="1" si="225"/>
        <v>5.8413550633423528</v>
      </c>
      <c r="O2896" s="92">
        <f t="shared" si="226"/>
        <v>0.17511432453386094</v>
      </c>
      <c r="P2896" s="92">
        <f t="shared" si="227"/>
        <v>5.8441116480436905</v>
      </c>
      <c r="Q2896" s="92">
        <f t="shared" ca="1" si="228"/>
        <v>0.99952831416178356</v>
      </c>
      <c r="R2896" s="92">
        <f t="shared" ca="1" si="229"/>
        <v>5.9471934692626123</v>
      </c>
    </row>
    <row r="2897" spans="1:18" x14ac:dyDescent="0.3">
      <c r="A2897" s="107">
        <v>40996.5</v>
      </c>
      <c r="B2897" s="92">
        <v>9.18</v>
      </c>
      <c r="C2897" s="92">
        <v>9.33</v>
      </c>
      <c r="D2897" s="92">
        <v>8.77</v>
      </c>
      <c r="E2897" s="92">
        <v>8.73</v>
      </c>
      <c r="F2897" s="92">
        <v>8.69</v>
      </c>
      <c r="G2897" s="92">
        <v>8.66</v>
      </c>
      <c r="H2897" s="92">
        <v>8.48</v>
      </c>
      <c r="I2897" s="92">
        <v>8.35</v>
      </c>
      <c r="J2897" s="92">
        <v>8.26</v>
      </c>
      <c r="K2897" s="92">
        <v>8.1300000000000008</v>
      </c>
      <c r="L2897" s="92">
        <v>8.6999999999999993</v>
      </c>
      <c r="N2897" s="92">
        <f t="shared" ca="1" si="225"/>
        <v>8.5709355671616834</v>
      </c>
      <c r="O2897" s="92">
        <f t="shared" si="226"/>
        <v>0.19410014778054777</v>
      </c>
      <c r="P2897" s="92">
        <f t="shared" si="227"/>
        <v>8.6339780743579144</v>
      </c>
      <c r="Q2897" s="92">
        <f t="shared" ca="1" si="228"/>
        <v>0.99269832438149674</v>
      </c>
      <c r="R2897" s="92">
        <f t="shared" ca="1" si="229"/>
        <v>8.6364754221190214</v>
      </c>
    </row>
    <row r="2898" spans="1:18" x14ac:dyDescent="0.3">
      <c r="A2898" s="107">
        <v>40996.534722222219</v>
      </c>
      <c r="B2898" s="92">
        <v>13.55</v>
      </c>
      <c r="C2898" s="92">
        <v>13.47</v>
      </c>
      <c r="D2898" s="92">
        <v>13.2</v>
      </c>
      <c r="E2898" s="92">
        <v>13.13</v>
      </c>
      <c r="F2898" s="92">
        <v>12.99</v>
      </c>
      <c r="G2898" s="92">
        <v>12.81</v>
      </c>
      <c r="H2898" s="92">
        <v>12.6</v>
      </c>
      <c r="I2898" s="92">
        <v>12.4</v>
      </c>
      <c r="J2898" s="92">
        <v>12.29</v>
      </c>
      <c r="K2898" s="92">
        <v>12.09</v>
      </c>
      <c r="L2898" s="92">
        <v>13.11</v>
      </c>
      <c r="N2898" s="92">
        <f t="shared" ca="1" si="225"/>
        <v>12.757286013482339</v>
      </c>
      <c r="O2898" s="92">
        <f t="shared" si="226"/>
        <v>0.15274701421419587</v>
      </c>
      <c r="P2898" s="92">
        <f t="shared" si="227"/>
        <v>12.779699018672334</v>
      </c>
      <c r="Q2898" s="92">
        <f t="shared" ca="1" si="228"/>
        <v>0.9982462024217279</v>
      </c>
      <c r="R2898" s="92">
        <f t="shared" ca="1" si="229"/>
        <v>13.087007713748852</v>
      </c>
    </row>
    <row r="2899" spans="1:18" x14ac:dyDescent="0.3">
      <c r="A2899" s="107">
        <v>40996.541666666664</v>
      </c>
      <c r="B2899" s="92">
        <v>12.5</v>
      </c>
      <c r="C2899" s="92">
        <v>12.42</v>
      </c>
      <c r="D2899" s="92">
        <v>12.17</v>
      </c>
      <c r="E2899" s="92">
        <v>12.03</v>
      </c>
      <c r="F2899" s="92">
        <v>11.91</v>
      </c>
      <c r="G2899" s="92">
        <v>11.74</v>
      </c>
      <c r="H2899" s="92">
        <v>11.58</v>
      </c>
      <c r="I2899" s="92">
        <v>11.35</v>
      </c>
      <c r="J2899" s="92">
        <v>11.1</v>
      </c>
      <c r="K2899" s="92">
        <v>10.72</v>
      </c>
      <c r="L2899" s="92">
        <v>11.89</v>
      </c>
      <c r="N2899" s="92">
        <f t="shared" ca="1" si="225"/>
        <v>11.665305078913464</v>
      </c>
      <c r="O2899" s="92">
        <f t="shared" si="226"/>
        <v>0.12680794468386314</v>
      </c>
      <c r="P2899" s="92">
        <f t="shared" si="227"/>
        <v>11.716941200554325</v>
      </c>
      <c r="Q2899" s="92">
        <f t="shared" ca="1" si="228"/>
        <v>0.99559303740139804</v>
      </c>
      <c r="R2899" s="92">
        <f t="shared" ca="1" si="229"/>
        <v>11.837601214702623</v>
      </c>
    </row>
    <row r="2900" spans="1:18" x14ac:dyDescent="0.3">
      <c r="A2900" s="107">
        <v>40996.555555555555</v>
      </c>
      <c r="B2900" s="92">
        <v>13.79</v>
      </c>
      <c r="C2900" s="92">
        <v>13.82</v>
      </c>
      <c r="D2900" s="92">
        <v>13.7</v>
      </c>
      <c r="E2900" s="92">
        <v>13.4</v>
      </c>
      <c r="F2900" s="92">
        <v>13.26</v>
      </c>
      <c r="G2900" s="92">
        <v>13.05</v>
      </c>
      <c r="H2900" s="92">
        <v>12.79</v>
      </c>
      <c r="I2900" s="92">
        <v>12.53</v>
      </c>
      <c r="J2900" s="92">
        <v>12.25</v>
      </c>
      <c r="K2900" s="92">
        <v>11.67</v>
      </c>
      <c r="L2900" s="92">
        <v>13.06</v>
      </c>
      <c r="N2900" s="92">
        <f t="shared" ca="1" si="225"/>
        <v>12.944227566728973</v>
      </c>
      <c r="O2900" s="92">
        <f t="shared" si="226"/>
        <v>0.18597034970107745</v>
      </c>
      <c r="P2900" s="92">
        <f t="shared" si="227"/>
        <v>13.012426880829864</v>
      </c>
      <c r="Q2900" s="92">
        <f t="shared" ca="1" si="228"/>
        <v>0.99475890894715702</v>
      </c>
      <c r="R2900" s="92">
        <f t="shared" ca="1" si="229"/>
        <v>12.991551350849871</v>
      </c>
    </row>
    <row r="2901" spans="1:18" x14ac:dyDescent="0.3">
      <c r="A2901" s="107">
        <v>40996.5625</v>
      </c>
      <c r="B2901" s="92">
        <v>14.43</v>
      </c>
      <c r="C2901" s="92">
        <v>14.45</v>
      </c>
      <c r="D2901" s="92">
        <v>14.41</v>
      </c>
      <c r="E2901" s="92">
        <v>14.17</v>
      </c>
      <c r="F2901" s="92">
        <v>13.94</v>
      </c>
      <c r="G2901" s="92">
        <v>13.8</v>
      </c>
      <c r="H2901" s="92">
        <v>13.63</v>
      </c>
      <c r="I2901" s="92">
        <v>13.43</v>
      </c>
      <c r="J2901" s="92">
        <v>13.19</v>
      </c>
      <c r="K2901" s="92">
        <v>12.8</v>
      </c>
      <c r="L2901" s="92">
        <v>14.04</v>
      </c>
      <c r="N2901" s="92">
        <f t="shared" ca="1" si="225"/>
        <v>13.753887419942943</v>
      </c>
      <c r="O2901" s="92">
        <f t="shared" si="226"/>
        <v>0.11454519777648377</v>
      </c>
      <c r="P2901" s="92">
        <f t="shared" si="227"/>
        <v>13.775513913663518</v>
      </c>
      <c r="Q2901" s="92">
        <f t="shared" ca="1" si="228"/>
        <v>0.99843007717489762</v>
      </c>
      <c r="R2901" s="92">
        <f t="shared" ca="1" si="229"/>
        <v>14.017958283535561</v>
      </c>
    </row>
    <row r="2902" spans="1:18" x14ac:dyDescent="0.3">
      <c r="A2902" s="107">
        <v>40996.569444444445</v>
      </c>
      <c r="B2902" s="92">
        <v>14.24</v>
      </c>
      <c r="C2902" s="92">
        <v>14.09</v>
      </c>
      <c r="D2902" s="92">
        <v>13.79</v>
      </c>
      <c r="E2902" s="92">
        <v>13.57</v>
      </c>
      <c r="F2902" s="92">
        <v>13.43</v>
      </c>
      <c r="G2902" s="92">
        <v>13.22</v>
      </c>
      <c r="H2902" s="92">
        <v>13.08</v>
      </c>
      <c r="I2902" s="92">
        <v>12.9</v>
      </c>
      <c r="J2902" s="92">
        <v>12.71</v>
      </c>
      <c r="K2902" s="92">
        <v>12.43</v>
      </c>
      <c r="L2902" s="92">
        <v>13.55</v>
      </c>
      <c r="N2902" s="92">
        <f t="shared" ca="1" si="225"/>
        <v>13.222127476669487</v>
      </c>
      <c r="O2902" s="92">
        <f t="shared" si="226"/>
        <v>9.8384028492199488E-2</v>
      </c>
      <c r="P2902" s="92">
        <f t="shared" si="227"/>
        <v>13.199850055468971</v>
      </c>
      <c r="Q2902" s="92">
        <f t="shared" ca="1" si="228"/>
        <v>1.0016877025956279</v>
      </c>
      <c r="R2902" s="92">
        <f t="shared" ca="1" si="229"/>
        <v>13.57286837017076</v>
      </c>
    </row>
    <row r="2903" spans="1:18" x14ac:dyDescent="0.3">
      <c r="A2903" s="107">
        <v>40996.590277777781</v>
      </c>
      <c r="B2903" s="92">
        <v>15.34</v>
      </c>
      <c r="C2903" s="92">
        <v>15.19</v>
      </c>
      <c r="D2903" s="92">
        <v>15.05</v>
      </c>
      <c r="E2903" s="92">
        <v>14.89</v>
      </c>
      <c r="F2903" s="92">
        <v>14.79</v>
      </c>
      <c r="G2903" s="92">
        <v>14.69</v>
      </c>
      <c r="H2903" s="92">
        <v>14.57</v>
      </c>
      <c r="I2903" s="92">
        <v>14.52</v>
      </c>
      <c r="J2903" s="92">
        <v>14.41</v>
      </c>
      <c r="K2903" s="92">
        <v>14.22</v>
      </c>
      <c r="L2903" s="92">
        <v>14.94</v>
      </c>
      <c r="N2903" s="92">
        <f t="shared" ca="1" si="225"/>
        <v>14.6887018051794</v>
      </c>
      <c r="O2903" s="92">
        <f t="shared" si="226"/>
        <v>7.5797969413378907E-2</v>
      </c>
      <c r="P2903" s="92">
        <f t="shared" si="227"/>
        <v>14.672746659689549</v>
      </c>
      <c r="Q2903" s="92">
        <f t="shared" ca="1" si="228"/>
        <v>1.0010874000526218</v>
      </c>
      <c r="R2903" s="92">
        <f t="shared" ca="1" si="229"/>
        <v>14.956245756786169</v>
      </c>
    </row>
    <row r="2904" spans="1:18" x14ac:dyDescent="0.3">
      <c r="A2904" s="107">
        <v>40996.597222222219</v>
      </c>
      <c r="B2904" s="92">
        <v>13.75</v>
      </c>
      <c r="C2904" s="92">
        <v>13.63</v>
      </c>
      <c r="D2904" s="92">
        <v>13.47</v>
      </c>
      <c r="E2904" s="92">
        <v>13.32</v>
      </c>
      <c r="F2904" s="92">
        <v>13.12</v>
      </c>
      <c r="G2904" s="92">
        <v>12.86</v>
      </c>
      <c r="H2904" s="92">
        <v>12.71</v>
      </c>
      <c r="I2904" s="92">
        <v>12.6</v>
      </c>
      <c r="J2904" s="92">
        <v>12.46</v>
      </c>
      <c r="K2904" s="92">
        <v>12.09</v>
      </c>
      <c r="L2904" s="92">
        <v>13.52</v>
      </c>
      <c r="N2904" s="92">
        <f t="shared" ca="1" si="225"/>
        <v>12.903608584340919</v>
      </c>
      <c r="O2904" s="92">
        <f t="shared" si="226"/>
        <v>0.10842107899037742</v>
      </c>
      <c r="P2904" s="92">
        <f t="shared" si="227"/>
        <v>12.838400748106503</v>
      </c>
      <c r="Q2904" s="92">
        <f t="shared" ca="1" si="228"/>
        <v>1.0050791245353541</v>
      </c>
      <c r="R2904" s="92">
        <f t="shared" ca="1" si="229"/>
        <v>13.588669763717986</v>
      </c>
    </row>
    <row r="2905" spans="1:18" x14ac:dyDescent="0.3">
      <c r="A2905" s="107">
        <v>40996.604166666664</v>
      </c>
      <c r="B2905" s="92">
        <v>15.17</v>
      </c>
      <c r="C2905" s="92">
        <v>15.06</v>
      </c>
      <c r="D2905" s="92">
        <v>14.89</v>
      </c>
      <c r="E2905" s="92">
        <v>14.77</v>
      </c>
      <c r="F2905" s="92">
        <v>14.66</v>
      </c>
      <c r="G2905" s="92">
        <v>14.51</v>
      </c>
      <c r="H2905" s="92">
        <v>14.35</v>
      </c>
      <c r="I2905" s="92">
        <v>14.16</v>
      </c>
      <c r="J2905" s="92">
        <v>13.98</v>
      </c>
      <c r="K2905" s="92">
        <v>13.54</v>
      </c>
      <c r="L2905" s="92">
        <v>14.53</v>
      </c>
      <c r="N2905" s="92">
        <f t="shared" ca="1" si="225"/>
        <v>14.439817124288753</v>
      </c>
      <c r="O2905" s="92">
        <f t="shared" si="226"/>
        <v>0.10246518241984144</v>
      </c>
      <c r="P2905" s="92">
        <f t="shared" si="227"/>
        <v>14.486967144026897</v>
      </c>
      <c r="Q2905" s="92">
        <f t="shared" ca="1" si="228"/>
        <v>0.99674534916319013</v>
      </c>
      <c r="R2905" s="92">
        <f t="shared" ca="1" si="229"/>
        <v>14.482709923341153</v>
      </c>
    </row>
    <row r="2906" spans="1:18" x14ac:dyDescent="0.3">
      <c r="A2906" s="107">
        <v>40996.611111111109</v>
      </c>
      <c r="B2906" s="92">
        <v>15.5</v>
      </c>
      <c r="C2906" s="92">
        <v>15.41</v>
      </c>
      <c r="D2906" s="92">
        <v>15.14</v>
      </c>
      <c r="E2906" s="92">
        <v>14.88</v>
      </c>
      <c r="F2906" s="92">
        <v>14.56</v>
      </c>
      <c r="G2906" s="92">
        <v>14.16</v>
      </c>
      <c r="H2906" s="92">
        <v>13.78</v>
      </c>
      <c r="I2906" s="92">
        <v>13.48</v>
      </c>
      <c r="J2906" s="92">
        <v>13.28</v>
      </c>
      <c r="K2906" s="92">
        <v>13</v>
      </c>
      <c r="L2906" s="92">
        <v>14.43</v>
      </c>
      <c r="N2906" s="92">
        <f t="shared" ca="1" si="225"/>
        <v>14.145756265098901</v>
      </c>
      <c r="O2906" s="92">
        <f t="shared" si="226"/>
        <v>0.25138084807466443</v>
      </c>
      <c r="P2906" s="92">
        <f t="shared" si="227"/>
        <v>14.104919436017424</v>
      </c>
      <c r="Q2906" s="92">
        <f t="shared" ca="1" si="228"/>
        <v>1.0028952188820872</v>
      </c>
      <c r="R2906" s="92">
        <f t="shared" ca="1" si="229"/>
        <v>14.471778008468519</v>
      </c>
    </row>
    <row r="2907" spans="1:18" x14ac:dyDescent="0.3">
      <c r="A2907" s="107">
        <v>40996.618055555555</v>
      </c>
      <c r="B2907" s="92">
        <v>13.23</v>
      </c>
      <c r="C2907" s="92">
        <v>13</v>
      </c>
      <c r="D2907" s="92">
        <v>12.67</v>
      </c>
      <c r="E2907" s="92">
        <v>12.41</v>
      </c>
      <c r="F2907" s="92">
        <v>12.27</v>
      </c>
      <c r="G2907" s="92">
        <v>11.97</v>
      </c>
      <c r="H2907" s="92">
        <v>11.64</v>
      </c>
      <c r="I2907" s="92">
        <v>11.29</v>
      </c>
      <c r="J2907" s="92">
        <v>11.08</v>
      </c>
      <c r="K2907" s="92">
        <v>10.77</v>
      </c>
      <c r="L2907" s="92">
        <v>11.93</v>
      </c>
      <c r="N2907" s="92">
        <f t="shared" ca="1" si="225"/>
        <v>11.87238251041375</v>
      </c>
      <c r="O2907" s="92">
        <f t="shared" si="226"/>
        <v>0.25834166162716793</v>
      </c>
      <c r="P2907" s="92">
        <f t="shared" si="227"/>
        <v>11.922151523148203</v>
      </c>
      <c r="Q2907" s="92">
        <f t="shared" ca="1" si="228"/>
        <v>0.995825500738032</v>
      </c>
      <c r="R2907" s="92">
        <f t="shared" ca="1" si="229"/>
        <v>11.880198223804722</v>
      </c>
    </row>
    <row r="2908" spans="1:18" x14ac:dyDescent="0.3">
      <c r="A2908" s="107">
        <v>40996.625</v>
      </c>
      <c r="B2908" s="92">
        <v>15.03</v>
      </c>
      <c r="C2908" s="92">
        <v>14.69</v>
      </c>
      <c r="D2908" s="92">
        <v>14.28</v>
      </c>
      <c r="E2908" s="92">
        <v>13.96</v>
      </c>
      <c r="F2908" s="92">
        <v>13.66</v>
      </c>
      <c r="G2908" s="92">
        <v>13.4</v>
      </c>
      <c r="H2908" s="92">
        <v>13.12</v>
      </c>
      <c r="I2908" s="92">
        <v>12.81</v>
      </c>
      <c r="J2908" s="92">
        <v>12.5</v>
      </c>
      <c r="K2908" s="92">
        <v>12.26</v>
      </c>
      <c r="L2908" s="92">
        <v>13.03</v>
      </c>
      <c r="N2908" s="92">
        <f t="shared" ca="1" si="225"/>
        <v>13.362578818099035</v>
      </c>
      <c r="O2908" s="92">
        <f t="shared" si="226"/>
        <v>0.19514115081880171</v>
      </c>
      <c r="P2908" s="92">
        <f t="shared" si="227"/>
        <v>13.359519503485062</v>
      </c>
      <c r="Q2908" s="92">
        <f t="shared" ca="1" si="228"/>
        <v>1.0002289988508326</v>
      </c>
      <c r="R2908" s="92">
        <f t="shared" ca="1" si="229"/>
        <v>13.032983855026348</v>
      </c>
    </row>
    <row r="2909" spans="1:18" x14ac:dyDescent="0.3">
      <c r="A2909" s="107">
        <v>40996.631944444445</v>
      </c>
      <c r="B2909" s="92">
        <v>13.72</v>
      </c>
      <c r="C2909" s="92">
        <v>13.52</v>
      </c>
      <c r="D2909" s="92">
        <v>13.28</v>
      </c>
      <c r="E2909" s="92">
        <v>13.12</v>
      </c>
      <c r="F2909" s="92">
        <v>13.01</v>
      </c>
      <c r="G2909" s="92">
        <v>12.84</v>
      </c>
      <c r="H2909" s="92">
        <v>12.77</v>
      </c>
      <c r="I2909" s="92">
        <v>12.68</v>
      </c>
      <c r="J2909" s="92">
        <v>12.6</v>
      </c>
      <c r="K2909" s="92">
        <v>12.22</v>
      </c>
      <c r="L2909" s="92">
        <v>13.12</v>
      </c>
      <c r="N2909" s="92">
        <f t="shared" ca="1" si="225"/>
        <v>12.880453660269868</v>
      </c>
      <c r="O2909" s="92">
        <f t="shared" si="226"/>
        <v>5.051702367629362E-2</v>
      </c>
      <c r="P2909" s="92">
        <f t="shared" si="227"/>
        <v>12.829947323668588</v>
      </c>
      <c r="Q2909" s="92">
        <f t="shared" ca="1" si="228"/>
        <v>1.0039365973473724</v>
      </c>
      <c r="R2909" s="92">
        <f t="shared" ca="1" si="229"/>
        <v>13.171648157197525</v>
      </c>
    </row>
    <row r="2910" spans="1:18" x14ac:dyDescent="0.3">
      <c r="A2910" s="107">
        <v>40996.638888888891</v>
      </c>
      <c r="B2910" s="92">
        <v>13.02</v>
      </c>
      <c r="C2910" s="92">
        <v>12.93</v>
      </c>
      <c r="D2910" s="92">
        <v>12.6</v>
      </c>
      <c r="E2910" s="92">
        <v>12.28</v>
      </c>
      <c r="F2910" s="92">
        <v>11.97</v>
      </c>
      <c r="G2910" s="92">
        <v>11.75</v>
      </c>
      <c r="H2910" s="92">
        <v>11.48</v>
      </c>
      <c r="I2910" s="92">
        <v>11.21</v>
      </c>
      <c r="J2910" s="92">
        <v>11.04</v>
      </c>
      <c r="K2910" s="92">
        <v>10.89</v>
      </c>
      <c r="L2910" s="92">
        <v>11.86</v>
      </c>
      <c r="N2910" s="92">
        <f t="shared" ca="1" si="225"/>
        <v>11.742469073836546</v>
      </c>
      <c r="O2910" s="92">
        <f t="shared" si="226"/>
        <v>0.21482376520502505</v>
      </c>
      <c r="P2910" s="92">
        <f t="shared" si="227"/>
        <v>11.710929755314719</v>
      </c>
      <c r="Q2910" s="92">
        <f t="shared" ca="1" si="228"/>
        <v>1.0026931523953093</v>
      </c>
      <c r="R2910" s="92">
        <f t="shared" ca="1" si="229"/>
        <v>11.891940787408368</v>
      </c>
    </row>
    <row r="2911" spans="1:18" x14ac:dyDescent="0.3">
      <c r="A2911" s="107">
        <v>40996.645833333336</v>
      </c>
      <c r="B2911" s="92">
        <v>12.42</v>
      </c>
      <c r="C2911" s="92">
        <v>12.27</v>
      </c>
      <c r="D2911" s="92">
        <v>11.99</v>
      </c>
      <c r="E2911" s="92">
        <v>11.79</v>
      </c>
      <c r="F2911" s="92">
        <v>11.58</v>
      </c>
      <c r="G2911" s="92">
        <v>11.41</v>
      </c>
      <c r="H2911" s="92">
        <v>11.24</v>
      </c>
      <c r="I2911" s="92">
        <v>11.05</v>
      </c>
      <c r="J2911" s="92">
        <v>10.88</v>
      </c>
      <c r="K2911" s="92">
        <v>10.67</v>
      </c>
      <c r="L2911" s="92">
        <v>11.81</v>
      </c>
      <c r="N2911" s="92">
        <f t="shared" ca="1" si="225"/>
        <v>11.401583172857608</v>
      </c>
      <c r="O2911" s="92">
        <f t="shared" si="226"/>
        <v>0.13871936188368605</v>
      </c>
      <c r="P2911" s="92">
        <f t="shared" si="227"/>
        <v>11.385486531241632</v>
      </c>
      <c r="Q2911" s="92">
        <f t="shared" ca="1" si="228"/>
        <v>1.0014137860136065</v>
      </c>
      <c r="R2911" s="92">
        <f t="shared" ca="1" si="229"/>
        <v>11.826696812820694</v>
      </c>
    </row>
    <row r="2912" spans="1:18" x14ac:dyDescent="0.3">
      <c r="A2912" s="107">
        <v>40996.652777777781</v>
      </c>
      <c r="B2912" s="92">
        <v>13.23</v>
      </c>
      <c r="C2912" s="92">
        <v>13.13</v>
      </c>
      <c r="D2912" s="92">
        <v>12.97</v>
      </c>
      <c r="E2912" s="92">
        <v>12.83</v>
      </c>
      <c r="F2912" s="92">
        <v>12.74</v>
      </c>
      <c r="G2912" s="92">
        <v>12.64</v>
      </c>
      <c r="H2912" s="92">
        <v>12.52</v>
      </c>
      <c r="I2912" s="92">
        <v>12.35</v>
      </c>
      <c r="J2912" s="92">
        <v>12.21</v>
      </c>
      <c r="K2912" s="92">
        <v>11.93</v>
      </c>
      <c r="L2912" s="92">
        <v>12.65</v>
      </c>
      <c r="N2912" s="92">
        <f t="shared" ca="1" si="225"/>
        <v>12.586363913260001</v>
      </c>
      <c r="O2912" s="92">
        <f t="shared" si="226"/>
        <v>8.8149958976706813E-2</v>
      </c>
      <c r="P2912" s="92">
        <f t="shared" si="227"/>
        <v>12.622736794775571</v>
      </c>
      <c r="Q2912" s="92">
        <f t="shared" ca="1" si="228"/>
        <v>0.99711846312674246</v>
      </c>
      <c r="R2912" s="92">
        <f t="shared" ca="1" si="229"/>
        <v>12.613548558553292</v>
      </c>
    </row>
    <row r="2913" spans="1:18" x14ac:dyDescent="0.3">
      <c r="A2913" s="107">
        <v>40996.659722222219</v>
      </c>
      <c r="B2913" s="92">
        <v>15.12</v>
      </c>
      <c r="C2913" s="92">
        <v>15.04</v>
      </c>
      <c r="D2913" s="92">
        <v>14.91</v>
      </c>
      <c r="E2913" s="92">
        <v>14.72</v>
      </c>
      <c r="F2913" s="92">
        <v>14.55</v>
      </c>
      <c r="G2913" s="92">
        <v>14.29</v>
      </c>
      <c r="H2913" s="92">
        <v>14.08</v>
      </c>
      <c r="I2913" s="92">
        <v>13.9</v>
      </c>
      <c r="J2913" s="92">
        <v>13.78</v>
      </c>
      <c r="K2913" s="92">
        <v>13.76</v>
      </c>
      <c r="L2913" s="92">
        <v>14.04</v>
      </c>
      <c r="N2913" s="92">
        <f t="shared" ca="1" si="225"/>
        <v>14.302954052662447</v>
      </c>
      <c r="O2913" s="92">
        <f t="shared" si="226"/>
        <v>0.13680945198423317</v>
      </c>
      <c r="P2913" s="92">
        <f t="shared" si="227"/>
        <v>14.25972132941342</v>
      </c>
      <c r="Q2913" s="92">
        <f t="shared" ca="1" si="228"/>
        <v>1.0030318070213511</v>
      </c>
      <c r="R2913" s="92">
        <f t="shared" ca="1" si="229"/>
        <v>14.082566570579768</v>
      </c>
    </row>
    <row r="2914" spans="1:18" x14ac:dyDescent="0.3">
      <c r="A2914" s="107">
        <v>40996.666666666664</v>
      </c>
      <c r="B2914" s="92">
        <v>14.62</v>
      </c>
      <c r="C2914" s="92">
        <v>14.46</v>
      </c>
      <c r="D2914" s="92">
        <v>14.16</v>
      </c>
      <c r="E2914" s="92">
        <v>14.01</v>
      </c>
      <c r="F2914" s="92">
        <v>13.86</v>
      </c>
      <c r="G2914" s="92">
        <v>13.78</v>
      </c>
      <c r="H2914" s="92">
        <v>13.74</v>
      </c>
      <c r="I2914" s="92">
        <v>13.64</v>
      </c>
      <c r="J2914" s="92">
        <v>13.56</v>
      </c>
      <c r="K2914" s="92">
        <v>13.41</v>
      </c>
      <c r="L2914" s="92">
        <v>13.81</v>
      </c>
      <c r="N2914" s="92">
        <f t="shared" ca="1" si="225"/>
        <v>13.818334915924167</v>
      </c>
      <c r="O2914" s="92">
        <f t="shared" si="226"/>
        <v>2.6863344384844473E-2</v>
      </c>
      <c r="P2914" s="92">
        <f t="shared" si="227"/>
        <v>13.774261903539184</v>
      </c>
      <c r="Q2914" s="92">
        <f t="shared" ca="1" si="228"/>
        <v>1.0031996641775527</v>
      </c>
      <c r="R2914" s="92">
        <f t="shared" ca="1" si="229"/>
        <v>13.854187362292002</v>
      </c>
    </row>
    <row r="2915" spans="1:18" x14ac:dyDescent="0.3">
      <c r="A2915" s="107">
        <v>40996.673611111109</v>
      </c>
      <c r="B2915" s="92">
        <v>13.74</v>
      </c>
      <c r="C2915" s="92">
        <v>13.66</v>
      </c>
      <c r="D2915" s="92">
        <v>13.56</v>
      </c>
      <c r="E2915" s="92">
        <v>13.42</v>
      </c>
      <c r="F2915" s="92">
        <v>13.3</v>
      </c>
      <c r="G2915" s="92">
        <v>13.14</v>
      </c>
      <c r="H2915" s="92">
        <v>13.01</v>
      </c>
      <c r="I2915" s="92">
        <v>12.84</v>
      </c>
      <c r="J2915" s="92">
        <v>12.67</v>
      </c>
      <c r="K2915" s="92">
        <v>12.39</v>
      </c>
      <c r="L2915" s="92">
        <v>13.34</v>
      </c>
      <c r="N2915" s="92">
        <f t="shared" ca="1" si="225"/>
        <v>13.10614642605962</v>
      </c>
      <c r="O2915" s="92">
        <f t="shared" si="226"/>
        <v>9.1880520963298837E-2</v>
      </c>
      <c r="P2915" s="92">
        <f t="shared" si="227"/>
        <v>13.121294965978292</v>
      </c>
      <c r="Q2915" s="92">
        <f t="shared" ca="1" si="228"/>
        <v>0.99884549962805125</v>
      </c>
      <c r="R2915" s="92">
        <f t="shared" ca="1" si="229"/>
        <v>13.324598965038204</v>
      </c>
    </row>
    <row r="2916" spans="1:18" x14ac:dyDescent="0.3">
      <c r="A2916" s="107">
        <v>40996.680555555555</v>
      </c>
      <c r="B2916" s="92">
        <v>11.68</v>
      </c>
      <c r="C2916" s="92">
        <v>11.55</v>
      </c>
      <c r="D2916" s="92">
        <v>11.39</v>
      </c>
      <c r="E2916" s="92">
        <v>11.28</v>
      </c>
      <c r="F2916" s="92">
        <v>11.17</v>
      </c>
      <c r="G2916" s="92">
        <v>11.1</v>
      </c>
      <c r="H2916" s="92">
        <v>10.99</v>
      </c>
      <c r="I2916" s="92">
        <v>10.92</v>
      </c>
      <c r="J2916" s="92">
        <v>10.86</v>
      </c>
      <c r="K2916" s="92">
        <v>10.66</v>
      </c>
      <c r="L2916" s="92">
        <v>11.15</v>
      </c>
      <c r="N2916" s="92">
        <f t="shared" ca="1" si="225"/>
        <v>11.089637372725106</v>
      </c>
      <c r="O2916" s="92">
        <f t="shared" si="226"/>
        <v>9.2034100301448651E-2</v>
      </c>
      <c r="P2916" s="92">
        <f t="shared" si="227"/>
        <v>11.08417255105657</v>
      </c>
      <c r="Q2916" s="92">
        <f t="shared" ca="1" si="228"/>
        <v>1.0004930292850787</v>
      </c>
      <c r="R2916" s="92">
        <f t="shared" ca="1" si="229"/>
        <v>11.155497276528628</v>
      </c>
    </row>
    <row r="2917" spans="1:18" x14ac:dyDescent="0.3">
      <c r="A2917" s="107">
        <v>40996.6875</v>
      </c>
      <c r="B2917" s="92">
        <v>13.48</v>
      </c>
      <c r="C2917" s="92">
        <v>13.42</v>
      </c>
      <c r="D2917" s="92">
        <v>13.22</v>
      </c>
      <c r="E2917" s="92">
        <v>13.1</v>
      </c>
      <c r="F2917" s="92">
        <v>12.99</v>
      </c>
      <c r="G2917" s="92">
        <v>12.88</v>
      </c>
      <c r="H2917" s="92">
        <v>12.68</v>
      </c>
      <c r="I2917" s="92">
        <v>12.47</v>
      </c>
      <c r="J2917" s="92">
        <v>12.29</v>
      </c>
      <c r="K2917" s="92">
        <v>12</v>
      </c>
      <c r="L2917" s="92">
        <v>12.81</v>
      </c>
      <c r="N2917" s="92">
        <f t="shared" ca="1" si="225"/>
        <v>12.77846495243031</v>
      </c>
      <c r="O2917" s="92">
        <f t="shared" si="226"/>
        <v>0.14461928896595647</v>
      </c>
      <c r="P2917" s="92">
        <f t="shared" si="227"/>
        <v>12.851152759695978</v>
      </c>
      <c r="Q2917" s="92">
        <f t="shared" ca="1" si="228"/>
        <v>0.99434386870774483</v>
      </c>
      <c r="R2917" s="92">
        <f t="shared" ca="1" si="229"/>
        <v>12.737544958146211</v>
      </c>
    </row>
    <row r="2918" spans="1:18" x14ac:dyDescent="0.3">
      <c r="A2918" s="107">
        <v>40996.694444444445</v>
      </c>
      <c r="B2918" s="92">
        <v>13.94</v>
      </c>
      <c r="C2918" s="92">
        <v>13.76</v>
      </c>
      <c r="D2918" s="92">
        <v>13.55</v>
      </c>
      <c r="E2918" s="92">
        <v>13.34</v>
      </c>
      <c r="F2918" s="92">
        <v>13.28</v>
      </c>
      <c r="G2918" s="92">
        <v>13.18</v>
      </c>
      <c r="H2918" s="92">
        <v>13.02</v>
      </c>
      <c r="I2918" s="92">
        <v>12.84</v>
      </c>
      <c r="J2918" s="92">
        <v>12.68</v>
      </c>
      <c r="K2918" s="92">
        <v>12.47</v>
      </c>
      <c r="L2918" s="92">
        <v>13.35</v>
      </c>
      <c r="N2918" s="92">
        <f t="shared" ca="1" si="225"/>
        <v>13.109799444494215</v>
      </c>
      <c r="O2918" s="92">
        <f t="shared" si="226"/>
        <v>0.11286838278709962</v>
      </c>
      <c r="P2918" s="92">
        <f t="shared" si="227"/>
        <v>13.156956058718382</v>
      </c>
      <c r="Q2918" s="92">
        <f t="shared" ca="1" si="228"/>
        <v>0.99641584162676289</v>
      </c>
      <c r="R2918" s="92">
        <f t="shared" ca="1" si="229"/>
        <v>13.302151485717284</v>
      </c>
    </row>
    <row r="2919" spans="1:18" x14ac:dyDescent="0.3">
      <c r="A2919" s="107">
        <v>40996.701388888891</v>
      </c>
      <c r="B2919" s="92">
        <v>13.4</v>
      </c>
      <c r="C2919" s="92">
        <v>13.28</v>
      </c>
      <c r="D2919" s="92">
        <v>12.99</v>
      </c>
      <c r="E2919" s="92">
        <v>12.85</v>
      </c>
      <c r="F2919" s="92">
        <v>12.87</v>
      </c>
      <c r="G2919" s="92">
        <v>12.93</v>
      </c>
      <c r="H2919" s="92">
        <v>12.78</v>
      </c>
      <c r="I2919" s="92">
        <v>12.63</v>
      </c>
      <c r="J2919" s="92">
        <v>12.49</v>
      </c>
      <c r="K2919" s="92">
        <v>12.29</v>
      </c>
      <c r="L2919" s="92">
        <v>13.13</v>
      </c>
      <c r="N2919" s="92">
        <f t="shared" ca="1" si="225"/>
        <v>12.784221754226341</v>
      </c>
      <c r="O2919" s="92">
        <f t="shared" si="226"/>
        <v>0.10783067461605089</v>
      </c>
      <c r="P2919" s="92">
        <f t="shared" si="227"/>
        <v>12.908401337909218</v>
      </c>
      <c r="Q2919" s="92">
        <f t="shared" ca="1" si="228"/>
        <v>0.99037994090575809</v>
      </c>
      <c r="R2919" s="92">
        <f t="shared" ca="1" si="229"/>
        <v>13.003688624092604</v>
      </c>
    </row>
    <row r="2920" spans="1:18" x14ac:dyDescent="0.3">
      <c r="A2920" s="107">
        <v>40996.708333333336</v>
      </c>
      <c r="B2920" s="92">
        <v>15.8</v>
      </c>
      <c r="C2920" s="92">
        <v>15.73</v>
      </c>
      <c r="D2920" s="92">
        <v>15.44</v>
      </c>
      <c r="E2920" s="92">
        <v>15.12</v>
      </c>
      <c r="F2920" s="92">
        <v>14.87</v>
      </c>
      <c r="G2920" s="92">
        <v>14.61</v>
      </c>
      <c r="H2920" s="92">
        <v>14.29</v>
      </c>
      <c r="I2920" s="92">
        <v>14.11</v>
      </c>
      <c r="J2920" s="92">
        <v>13.87</v>
      </c>
      <c r="K2920" s="92">
        <v>13.46</v>
      </c>
      <c r="L2920" s="92">
        <v>14.96</v>
      </c>
      <c r="N2920" s="92">
        <f t="shared" ca="1" si="225"/>
        <v>14.579755249515987</v>
      </c>
      <c r="O2920" s="92">
        <f t="shared" si="226"/>
        <v>0.20465299153021774</v>
      </c>
      <c r="P2920" s="92">
        <f t="shared" si="227"/>
        <v>14.563716256627945</v>
      </c>
      <c r="Q2920" s="92">
        <f t="shared" ca="1" si="228"/>
        <v>1.0011012980894036</v>
      </c>
      <c r="R2920" s="92">
        <f t="shared" ca="1" si="229"/>
        <v>14.976475419417479</v>
      </c>
    </row>
    <row r="2921" spans="1:18" x14ac:dyDescent="0.3">
      <c r="A2921" s="107">
        <v>40996.715277777781</v>
      </c>
      <c r="B2921" s="92">
        <v>14.79</v>
      </c>
      <c r="C2921" s="92">
        <v>14.66</v>
      </c>
      <c r="D2921" s="92">
        <v>14.4</v>
      </c>
      <c r="E2921" s="92">
        <v>14.14</v>
      </c>
      <c r="F2921" s="92">
        <v>13.88</v>
      </c>
      <c r="G2921" s="92">
        <v>13.52</v>
      </c>
      <c r="H2921" s="92">
        <v>13.18</v>
      </c>
      <c r="I2921" s="92">
        <v>12.88</v>
      </c>
      <c r="J2921" s="92">
        <v>12.6</v>
      </c>
      <c r="K2921" s="92">
        <v>12.23</v>
      </c>
      <c r="L2921" s="92">
        <v>13.58</v>
      </c>
      <c r="N2921" s="92">
        <f t="shared" ca="1" si="225"/>
        <v>13.471298390997157</v>
      </c>
      <c r="O2921" s="92">
        <f t="shared" si="226"/>
        <v>0.2353636248640405</v>
      </c>
      <c r="P2921" s="92">
        <f t="shared" si="227"/>
        <v>13.470753784090483</v>
      </c>
      <c r="Q2921" s="92">
        <f t="shared" ca="1" si="228"/>
        <v>1.000040428836827</v>
      </c>
      <c r="R2921" s="92">
        <f t="shared" ca="1" si="229"/>
        <v>13.58054902360411</v>
      </c>
    </row>
    <row r="2922" spans="1:18" x14ac:dyDescent="0.3">
      <c r="A2922" s="107">
        <v>40996.722222222219</v>
      </c>
      <c r="B2922" s="92">
        <v>15.15</v>
      </c>
      <c r="C2922" s="92">
        <v>15.13</v>
      </c>
      <c r="D2922" s="92">
        <v>14.94</v>
      </c>
      <c r="E2922" s="92">
        <v>14.75</v>
      </c>
      <c r="F2922" s="92">
        <v>14.55</v>
      </c>
      <c r="G2922" s="92">
        <v>14.29</v>
      </c>
      <c r="H2922" s="92">
        <v>14.1</v>
      </c>
      <c r="I2922" s="92">
        <v>13.92</v>
      </c>
      <c r="J2922" s="92">
        <v>13.73</v>
      </c>
      <c r="K2922" s="92">
        <v>13.25</v>
      </c>
      <c r="L2922" s="92">
        <v>14.42</v>
      </c>
      <c r="N2922" s="92">
        <f t="shared" ca="1" si="225"/>
        <v>14.286219173992754</v>
      </c>
      <c r="O2922" s="92">
        <f t="shared" si="226"/>
        <v>0.12369236821933195</v>
      </c>
      <c r="P2922" s="92">
        <f t="shared" si="227"/>
        <v>14.262621619760369</v>
      </c>
      <c r="Q2922" s="92">
        <f t="shared" ca="1" si="228"/>
        <v>1.0016545032786743</v>
      </c>
      <c r="R2922" s="92">
        <f t="shared" ca="1" si="229"/>
        <v>14.443857937278484</v>
      </c>
    </row>
    <row r="2923" spans="1:18" x14ac:dyDescent="0.3">
      <c r="A2923" s="107">
        <v>40996.729166666664</v>
      </c>
      <c r="B2923" s="92">
        <v>13.41</v>
      </c>
      <c r="C2923" s="92">
        <v>13.26</v>
      </c>
      <c r="D2923" s="92">
        <v>13.1</v>
      </c>
      <c r="E2923" s="92">
        <v>12.96</v>
      </c>
      <c r="F2923" s="92">
        <v>12.8</v>
      </c>
      <c r="G2923" s="92">
        <v>12.61</v>
      </c>
      <c r="H2923" s="92">
        <v>12.39</v>
      </c>
      <c r="I2923" s="92">
        <v>12.14</v>
      </c>
      <c r="J2923" s="92">
        <v>11.93</v>
      </c>
      <c r="K2923" s="92">
        <v>11.49</v>
      </c>
      <c r="L2923" s="92">
        <v>12.96</v>
      </c>
      <c r="N2923" s="92">
        <f t="shared" ca="1" si="225"/>
        <v>12.520982722740747</v>
      </c>
      <c r="O2923" s="92">
        <f t="shared" si="226"/>
        <v>0.16264551621953563</v>
      </c>
      <c r="P2923" s="92">
        <f t="shared" si="227"/>
        <v>12.578241593410079</v>
      </c>
      <c r="Q2923" s="92">
        <f t="shared" ca="1" si="228"/>
        <v>0.9954477841561471</v>
      </c>
      <c r="R2923" s="92">
        <f t="shared" ca="1" si="229"/>
        <v>12.901003282663668</v>
      </c>
    </row>
    <row r="2924" spans="1:18" x14ac:dyDescent="0.3">
      <c r="A2924" s="107">
        <v>40996.736111111109</v>
      </c>
      <c r="B2924" s="92">
        <v>14.95</v>
      </c>
      <c r="C2924" s="92">
        <v>14.85</v>
      </c>
      <c r="D2924" s="92">
        <v>14.71</v>
      </c>
      <c r="E2924" s="92">
        <v>14.58</v>
      </c>
      <c r="F2924" s="92">
        <v>14.46</v>
      </c>
      <c r="G2924" s="92">
        <v>14.28</v>
      </c>
      <c r="H2924" s="92">
        <v>14.07</v>
      </c>
      <c r="I2924" s="92">
        <v>13.89</v>
      </c>
      <c r="J2924" s="92">
        <v>13.77</v>
      </c>
      <c r="K2924" s="92">
        <v>13.54</v>
      </c>
      <c r="L2924" s="92">
        <v>14.58</v>
      </c>
      <c r="N2924" s="92">
        <f t="shared" ca="1" si="225"/>
        <v>14.22735447241136</v>
      </c>
      <c r="O2924" s="92">
        <f t="shared" si="226"/>
        <v>0.1369059701182154</v>
      </c>
      <c r="P2924" s="92">
        <f t="shared" si="227"/>
        <v>14.249721194326542</v>
      </c>
      <c r="Q2924" s="92">
        <f t="shared" ca="1" si="228"/>
        <v>0.99843037476943153</v>
      </c>
      <c r="R2924" s="92">
        <f t="shared" ca="1" si="229"/>
        <v>14.557114864138311</v>
      </c>
    </row>
    <row r="2925" spans="1:18" x14ac:dyDescent="0.3">
      <c r="A2925" s="107">
        <v>40996.743055555555</v>
      </c>
      <c r="B2925" s="92">
        <v>13.47</v>
      </c>
      <c r="C2925" s="92">
        <v>13.42</v>
      </c>
      <c r="D2925" s="92">
        <v>13.3</v>
      </c>
      <c r="E2925" s="92">
        <v>13.11</v>
      </c>
      <c r="F2925" s="92">
        <v>12.88</v>
      </c>
      <c r="G2925" s="92">
        <v>12.71</v>
      </c>
      <c r="H2925" s="92">
        <v>12.6</v>
      </c>
      <c r="I2925" s="92">
        <v>12.46</v>
      </c>
      <c r="J2925" s="92">
        <v>12.22</v>
      </c>
      <c r="K2925" s="92">
        <v>11.65</v>
      </c>
      <c r="L2925" s="92">
        <v>12.76</v>
      </c>
      <c r="N2925" s="92">
        <f t="shared" ca="1" si="225"/>
        <v>12.708942581230803</v>
      </c>
      <c r="O2925" s="92">
        <f t="shared" si="226"/>
        <v>8.0325139147999852E-2</v>
      </c>
      <c r="P2925" s="92">
        <f t="shared" si="227"/>
        <v>12.694181124059735</v>
      </c>
      <c r="Q2925" s="92">
        <f t="shared" ca="1" si="228"/>
        <v>1.0011628522570148</v>
      </c>
      <c r="R2925" s="92">
        <f t="shared" ca="1" si="229"/>
        <v>12.77483799479951</v>
      </c>
    </row>
    <row r="2926" spans="1:18" x14ac:dyDescent="0.3">
      <c r="A2926" s="107">
        <v>40996.75</v>
      </c>
      <c r="B2926" s="92">
        <v>13.48</v>
      </c>
      <c r="C2926" s="92">
        <v>13.39</v>
      </c>
      <c r="D2926" s="92">
        <v>13.19</v>
      </c>
      <c r="E2926" s="92">
        <v>12.98</v>
      </c>
      <c r="F2926" s="92">
        <v>12.79</v>
      </c>
      <c r="G2926" s="92">
        <v>12.58</v>
      </c>
      <c r="H2926" s="92">
        <v>12.33</v>
      </c>
      <c r="I2926" s="92">
        <v>12.03</v>
      </c>
      <c r="J2926" s="92">
        <v>11.71</v>
      </c>
      <c r="K2926" s="92">
        <v>11.28</v>
      </c>
      <c r="L2926" s="92">
        <v>12.86</v>
      </c>
      <c r="N2926" s="92">
        <f t="shared" ca="1" si="225"/>
        <v>12.470827048691898</v>
      </c>
      <c r="O2926" s="92">
        <f t="shared" si="226"/>
        <v>0.18549366202751794</v>
      </c>
      <c r="P2926" s="92">
        <f t="shared" si="227"/>
        <v>12.54387279604196</v>
      </c>
      <c r="Q2926" s="92">
        <f t="shared" ca="1" si="228"/>
        <v>0.99417677869205512</v>
      </c>
      <c r="R2926" s="92">
        <f t="shared" ca="1" si="229"/>
        <v>12.785113373979828</v>
      </c>
    </row>
    <row r="2927" spans="1:18" x14ac:dyDescent="0.3">
      <c r="A2927" s="107">
        <v>40996.756944444445</v>
      </c>
      <c r="B2927" s="92">
        <v>13.51</v>
      </c>
      <c r="C2927" s="92">
        <v>13.4</v>
      </c>
      <c r="D2927" s="92">
        <v>13.17</v>
      </c>
      <c r="E2927" s="92">
        <v>12.89</v>
      </c>
      <c r="F2927" s="92">
        <v>12.62</v>
      </c>
      <c r="G2927" s="92">
        <v>12.4</v>
      </c>
      <c r="H2927" s="92">
        <v>12.32</v>
      </c>
      <c r="I2927" s="92">
        <v>12.3</v>
      </c>
      <c r="J2927" s="92">
        <v>12.21</v>
      </c>
      <c r="K2927" s="92">
        <v>11.81</v>
      </c>
      <c r="L2927" s="92">
        <v>13.13</v>
      </c>
      <c r="N2927" s="92">
        <f t="shared" ca="1" si="225"/>
        <v>12.536122275077057</v>
      </c>
      <c r="O2927" s="92">
        <f t="shared" si="226"/>
        <v>5.9812402732393175E-2</v>
      </c>
      <c r="P2927" s="92">
        <f t="shared" si="227"/>
        <v>12.388506281282288</v>
      </c>
      <c r="Q2927" s="92">
        <f t="shared" ca="1" si="228"/>
        <v>1.0119155603139824</v>
      </c>
      <c r="R2927" s="92">
        <f t="shared" ca="1" si="229"/>
        <v>13.28645130692259</v>
      </c>
    </row>
    <row r="2928" spans="1:18" x14ac:dyDescent="0.3">
      <c r="A2928" s="107">
        <v>40996.763888888891</v>
      </c>
      <c r="B2928" s="92">
        <v>13.55</v>
      </c>
      <c r="C2928" s="92">
        <v>13.41</v>
      </c>
      <c r="D2928" s="92">
        <v>13.13</v>
      </c>
      <c r="E2928" s="92">
        <v>12.91</v>
      </c>
      <c r="F2928" s="92">
        <v>12.81</v>
      </c>
      <c r="G2928" s="92">
        <v>12.71</v>
      </c>
      <c r="H2928" s="92">
        <v>12.6</v>
      </c>
      <c r="I2928" s="92">
        <v>12.52</v>
      </c>
      <c r="J2928" s="92">
        <v>12.39</v>
      </c>
      <c r="K2928" s="92">
        <v>12.14</v>
      </c>
      <c r="L2928" s="92">
        <v>13.11</v>
      </c>
      <c r="N2928" s="92">
        <f t="shared" ca="1" si="225"/>
        <v>12.712643518878522</v>
      </c>
      <c r="O2928" s="92">
        <f t="shared" si="226"/>
        <v>8.0325139147999852E-2</v>
      </c>
      <c r="P2928" s="92">
        <f t="shared" si="227"/>
        <v>12.694181124059735</v>
      </c>
      <c r="Q2928" s="92">
        <f t="shared" ca="1" si="228"/>
        <v>1.0014543982505335</v>
      </c>
      <c r="R2928" s="92">
        <f t="shared" ca="1" si="229"/>
        <v>13.129067161064494</v>
      </c>
    </row>
    <row r="2929" spans="1:18" x14ac:dyDescent="0.3">
      <c r="A2929" s="107">
        <v>40996.770833333336</v>
      </c>
      <c r="B2929" s="92">
        <v>13.48</v>
      </c>
      <c r="C2929" s="92">
        <v>13.28</v>
      </c>
      <c r="D2929" s="92">
        <v>13.03</v>
      </c>
      <c r="E2929" s="92">
        <v>12.9</v>
      </c>
      <c r="F2929" s="92">
        <v>12.86</v>
      </c>
      <c r="G2929" s="92">
        <v>12.76</v>
      </c>
      <c r="H2929" s="92">
        <v>12.58</v>
      </c>
      <c r="I2929" s="92">
        <v>12.44</v>
      </c>
      <c r="J2929" s="92">
        <v>12.24</v>
      </c>
      <c r="K2929" s="92">
        <v>11.77</v>
      </c>
      <c r="L2929" s="92">
        <v>12.97</v>
      </c>
      <c r="N2929" s="92">
        <f t="shared" ca="1" si="225"/>
        <v>12.657030887770405</v>
      </c>
      <c r="O2929" s="92">
        <f t="shared" si="226"/>
        <v>0.13128690535095017</v>
      </c>
      <c r="P2929" s="92">
        <f t="shared" si="227"/>
        <v>12.734053478474745</v>
      </c>
      <c r="Q2929" s="92">
        <f t="shared" ca="1" si="228"/>
        <v>0.99395144752340359</v>
      </c>
      <c r="R2929" s="92">
        <f t="shared" ca="1" si="229"/>
        <v>12.891550274378545</v>
      </c>
    </row>
    <row r="2930" spans="1:18" x14ac:dyDescent="0.3">
      <c r="A2930" s="107">
        <v>40996.777777777781</v>
      </c>
      <c r="B2930" s="92">
        <v>13.79</v>
      </c>
      <c r="C2930" s="92">
        <v>13.65</v>
      </c>
      <c r="D2930" s="92">
        <v>13.41</v>
      </c>
      <c r="E2930" s="92">
        <v>13.25</v>
      </c>
      <c r="F2930" s="92">
        <v>13.08</v>
      </c>
      <c r="G2930" s="92">
        <v>12.88</v>
      </c>
      <c r="H2930" s="92">
        <v>12.63</v>
      </c>
      <c r="I2930" s="92">
        <v>12.47</v>
      </c>
      <c r="J2930" s="92">
        <v>12.44</v>
      </c>
      <c r="K2930" s="92">
        <v>12.22</v>
      </c>
      <c r="L2930" s="92">
        <v>13.42</v>
      </c>
      <c r="N2930" s="92">
        <f t="shared" ca="1" si="225"/>
        <v>12.863582950688549</v>
      </c>
      <c r="O2930" s="92">
        <f t="shared" si="226"/>
        <v>0.18113053346280536</v>
      </c>
      <c r="P2930" s="92">
        <f t="shared" si="227"/>
        <v>12.8438800744721</v>
      </c>
      <c r="Q2930" s="92">
        <f t="shared" ca="1" si="228"/>
        <v>1.001534028354532</v>
      </c>
      <c r="R2930" s="92">
        <f t="shared" ca="1" si="229"/>
        <v>13.44058666051782</v>
      </c>
    </row>
    <row r="2931" spans="1:18" x14ac:dyDescent="0.3">
      <c r="A2931" s="107">
        <v>40996.784722222219</v>
      </c>
      <c r="B2931" s="92">
        <v>13.28</v>
      </c>
      <c r="C2931" s="92">
        <v>13.16</v>
      </c>
      <c r="D2931" s="92">
        <v>12.96</v>
      </c>
      <c r="E2931" s="92">
        <v>12.75</v>
      </c>
      <c r="F2931" s="92">
        <v>12.62</v>
      </c>
      <c r="G2931" s="92">
        <v>12.47</v>
      </c>
      <c r="H2931" s="92">
        <v>12.22</v>
      </c>
      <c r="I2931" s="92">
        <v>11.94</v>
      </c>
      <c r="J2931" s="92">
        <v>11.75</v>
      </c>
      <c r="K2931" s="92">
        <v>11.38</v>
      </c>
      <c r="L2931" s="92">
        <v>12.64</v>
      </c>
      <c r="N2931" s="92">
        <f t="shared" ca="1" si="225"/>
        <v>12.353205792134849</v>
      </c>
      <c r="O2931" s="92">
        <f t="shared" si="226"/>
        <v>0.18714661394708562</v>
      </c>
      <c r="P2931" s="92">
        <f t="shared" si="227"/>
        <v>12.433870038429609</v>
      </c>
      <c r="Q2931" s="92">
        <f t="shared" ca="1" si="228"/>
        <v>0.99351253905296988</v>
      </c>
      <c r="R2931" s="92">
        <f t="shared" ca="1" si="229"/>
        <v>12.55799849362954</v>
      </c>
    </row>
    <row r="2932" spans="1:18" x14ac:dyDescent="0.3">
      <c r="A2932" s="107">
        <v>40996.791666666664</v>
      </c>
      <c r="B2932" s="92">
        <v>11.91</v>
      </c>
      <c r="C2932" s="92">
        <v>11.82</v>
      </c>
      <c r="D2932" s="92">
        <v>11.63</v>
      </c>
      <c r="E2932" s="92">
        <v>11.42</v>
      </c>
      <c r="F2932" s="92">
        <v>11.18</v>
      </c>
      <c r="G2932" s="92">
        <v>10.89</v>
      </c>
      <c r="H2932" s="92">
        <v>10.67</v>
      </c>
      <c r="I2932" s="92">
        <v>10.59</v>
      </c>
      <c r="J2932" s="92">
        <v>10.52</v>
      </c>
      <c r="K2932" s="92">
        <v>10.33</v>
      </c>
      <c r="L2932" s="92">
        <v>11.3</v>
      </c>
      <c r="N2932" s="92">
        <f t="shared" ca="1" si="225"/>
        <v>10.967077634903319</v>
      </c>
      <c r="O2932" s="92">
        <f t="shared" si="226"/>
        <v>0.1885980554018116</v>
      </c>
      <c r="P2932" s="92">
        <f t="shared" si="227"/>
        <v>10.858203502872453</v>
      </c>
      <c r="Q2932" s="92">
        <f t="shared" ca="1" si="228"/>
        <v>1.0100269010432585</v>
      </c>
      <c r="R2932" s="92">
        <f t="shared" ca="1" si="229"/>
        <v>11.413303981788822</v>
      </c>
    </row>
    <row r="2933" spans="1:18" x14ac:dyDescent="0.3">
      <c r="A2933" s="107">
        <v>40996.798611111109</v>
      </c>
      <c r="B2933" s="92">
        <v>12.5</v>
      </c>
      <c r="C2933" s="92">
        <v>12.37</v>
      </c>
      <c r="D2933" s="92">
        <v>12.12</v>
      </c>
      <c r="E2933" s="92">
        <v>11.83</v>
      </c>
      <c r="F2933" s="92">
        <v>11.58</v>
      </c>
      <c r="G2933" s="92">
        <v>11.29</v>
      </c>
      <c r="H2933" s="92">
        <v>11.04</v>
      </c>
      <c r="I2933" s="92">
        <v>10.85</v>
      </c>
      <c r="J2933" s="92">
        <v>10.66</v>
      </c>
      <c r="K2933" s="92">
        <v>10.49</v>
      </c>
      <c r="L2933" s="92">
        <v>12.17</v>
      </c>
      <c r="N2933" s="92">
        <f t="shared" ca="1" si="225"/>
        <v>11.315726001738515</v>
      </c>
      <c r="O2933" s="92">
        <f t="shared" si="226"/>
        <v>0.20692722995053786</v>
      </c>
      <c r="P2933" s="92">
        <f t="shared" si="227"/>
        <v>11.253837029507165</v>
      </c>
      <c r="Q2933" s="92">
        <f t="shared" ca="1" si="228"/>
        <v>1.0054993663111593</v>
      </c>
      <c r="R2933" s="92">
        <f t="shared" ca="1" si="229"/>
        <v>12.236927288006809</v>
      </c>
    </row>
    <row r="2934" spans="1:18" x14ac:dyDescent="0.3">
      <c r="A2934" s="107">
        <v>40996.805555555555</v>
      </c>
      <c r="B2934" s="92">
        <v>13.16</v>
      </c>
      <c r="C2934" s="92">
        <v>13.06</v>
      </c>
      <c r="D2934" s="92">
        <v>12.84</v>
      </c>
      <c r="E2934" s="92">
        <v>12.6</v>
      </c>
      <c r="F2934" s="92">
        <v>12.3</v>
      </c>
      <c r="G2934" s="92">
        <v>11.99</v>
      </c>
      <c r="H2934" s="92">
        <v>11.81</v>
      </c>
      <c r="I2934" s="92">
        <v>11.64</v>
      </c>
      <c r="J2934" s="92">
        <v>11.43</v>
      </c>
      <c r="K2934" s="92">
        <v>11.11</v>
      </c>
      <c r="L2934" s="92">
        <v>12.31</v>
      </c>
      <c r="N2934" s="92">
        <f t="shared" ca="1" si="225"/>
        <v>12.054952477930701</v>
      </c>
      <c r="O2934" s="92">
        <f t="shared" si="226"/>
        <v>0.13978225451491169</v>
      </c>
      <c r="P2934" s="92">
        <f t="shared" si="227"/>
        <v>11.964043287305524</v>
      </c>
      <c r="Q2934" s="92">
        <f t="shared" ca="1" si="228"/>
        <v>1.007598534077659</v>
      </c>
      <c r="R2934" s="92">
        <f t="shared" ca="1" si="229"/>
        <v>12.403537954495983</v>
      </c>
    </row>
    <row r="2935" spans="1:18" x14ac:dyDescent="0.3">
      <c r="A2935" s="107">
        <v>40996.8125</v>
      </c>
      <c r="B2935" s="92">
        <v>13.24</v>
      </c>
      <c r="C2935" s="92">
        <v>13.15</v>
      </c>
      <c r="D2935" s="92">
        <v>13.01</v>
      </c>
      <c r="E2935" s="92">
        <v>12.84</v>
      </c>
      <c r="F2935" s="92">
        <v>12.65</v>
      </c>
      <c r="G2935" s="92">
        <v>12.47</v>
      </c>
      <c r="H2935" s="92">
        <v>12.32</v>
      </c>
      <c r="I2935" s="92">
        <v>12.08</v>
      </c>
      <c r="J2935" s="92">
        <v>11.75</v>
      </c>
      <c r="K2935" s="92">
        <v>11.27</v>
      </c>
      <c r="L2935" s="92">
        <v>12.56</v>
      </c>
      <c r="N2935" s="92">
        <f t="shared" ca="1" si="225"/>
        <v>12.399115291383012</v>
      </c>
      <c r="O2935" s="92">
        <f t="shared" si="226"/>
        <v>0.11183255435817091</v>
      </c>
      <c r="P2935" s="92">
        <f t="shared" si="227"/>
        <v>12.44839733993318</v>
      </c>
      <c r="Q2935" s="92">
        <f t="shared" ca="1" si="228"/>
        <v>0.99604109290502185</v>
      </c>
      <c r="R2935" s="92">
        <f t="shared" ca="1" si="229"/>
        <v>12.510276126887074</v>
      </c>
    </row>
    <row r="2936" spans="1:18" x14ac:dyDescent="0.3">
      <c r="A2936" s="107">
        <v>40996.819444444445</v>
      </c>
      <c r="B2936" s="92">
        <v>14.19</v>
      </c>
      <c r="C2936" s="92">
        <v>14</v>
      </c>
      <c r="D2936" s="92">
        <v>13.72</v>
      </c>
      <c r="E2936" s="92">
        <v>13.51</v>
      </c>
      <c r="F2936" s="92">
        <v>13.35</v>
      </c>
      <c r="G2936" s="92">
        <v>13.15</v>
      </c>
      <c r="H2936" s="92">
        <v>12.93</v>
      </c>
      <c r="I2936" s="92">
        <v>12.69</v>
      </c>
      <c r="J2936" s="92">
        <v>12.42</v>
      </c>
      <c r="K2936" s="92">
        <v>11.96</v>
      </c>
      <c r="L2936" s="92">
        <v>13.58</v>
      </c>
      <c r="N2936" s="92">
        <f t="shared" ref="N2936:N2999" ca="1" si="230">POWER(SUM(POWER(C2936,Exponent)*$C$1,POWER(D2936,Exponent)*$D$1,POWER(E2936,Exponent)*$E$1,POWER(F2936,Exponent)*$F$1,POWER(G2936,Exponent)*$G$1,POWER(H2936,Exponent)*$H$1,POWER(I2936,Exponent)*$I$1,POWER(J2936,Exponent)*$J$1,POWER(K2936,Exponent)*$K$1),1/Exponent)</f>
        <v>13.072251174280613</v>
      </c>
      <c r="O2936" s="92">
        <f t="shared" si="226"/>
        <v>0.15590986932092396</v>
      </c>
      <c r="P2936" s="92">
        <f t="shared" si="227"/>
        <v>13.118251475198178</v>
      </c>
      <c r="Q2936" s="92">
        <f t="shared" ca="1" si="228"/>
        <v>0.99649341217428744</v>
      </c>
      <c r="R2936" s="92">
        <f t="shared" ca="1" si="229"/>
        <v>13.532380537326823</v>
      </c>
    </row>
    <row r="2937" spans="1:18" x14ac:dyDescent="0.3">
      <c r="A2937" s="107">
        <v>40996.826388888891</v>
      </c>
      <c r="B2937" s="92">
        <v>14.43</v>
      </c>
      <c r="C2937" s="92">
        <v>14.27</v>
      </c>
      <c r="D2937" s="92">
        <v>14.02</v>
      </c>
      <c r="E2937" s="92">
        <v>13.8</v>
      </c>
      <c r="F2937" s="92">
        <v>13.63</v>
      </c>
      <c r="G2937" s="92">
        <v>13.41</v>
      </c>
      <c r="H2937" s="92">
        <v>13.26</v>
      </c>
      <c r="I2937" s="92">
        <v>13.12</v>
      </c>
      <c r="J2937" s="92">
        <v>12.98</v>
      </c>
      <c r="K2937" s="92">
        <v>12.59</v>
      </c>
      <c r="L2937" s="92">
        <v>13.79</v>
      </c>
      <c r="N2937" s="92">
        <f t="shared" ca="1" si="230"/>
        <v>13.43338955497595</v>
      </c>
      <c r="O2937" s="92">
        <f t="shared" si="226"/>
        <v>0.10394917212352008</v>
      </c>
      <c r="P2937" s="92">
        <f t="shared" si="227"/>
        <v>13.388405215234375</v>
      </c>
      <c r="Q2937" s="92">
        <f t="shared" ca="1" si="228"/>
        <v>1.0033599475828823</v>
      </c>
      <c r="R2937" s="92">
        <f t="shared" ca="1" si="229"/>
        <v>13.836333677167946</v>
      </c>
    </row>
    <row r="2938" spans="1:18" x14ac:dyDescent="0.3">
      <c r="A2938" s="107">
        <v>40996.833333333336</v>
      </c>
      <c r="B2938" s="92">
        <v>14.96</v>
      </c>
      <c r="C2938" s="92">
        <v>14.83</v>
      </c>
      <c r="D2938" s="92">
        <v>14.63</v>
      </c>
      <c r="E2938" s="92">
        <v>14.39</v>
      </c>
      <c r="F2938" s="92">
        <v>14.17</v>
      </c>
      <c r="G2938" s="92">
        <v>13.91</v>
      </c>
      <c r="H2938" s="92">
        <v>13.66</v>
      </c>
      <c r="I2938" s="92">
        <v>13.38</v>
      </c>
      <c r="J2938" s="92">
        <v>13.03</v>
      </c>
      <c r="K2938" s="92">
        <v>12.5</v>
      </c>
      <c r="L2938" s="92">
        <v>14.38</v>
      </c>
      <c r="N2938" s="92">
        <f t="shared" ca="1" si="230"/>
        <v>13.829378415283575</v>
      </c>
      <c r="O2938" s="92">
        <f t="shared" si="226"/>
        <v>0.16759588782686674</v>
      </c>
      <c r="P2938" s="92">
        <f t="shared" si="227"/>
        <v>13.873902647381396</v>
      </c>
      <c r="Q2938" s="92">
        <f t="shared" ca="1" si="228"/>
        <v>0.99679079252396052</v>
      </c>
      <c r="R2938" s="92">
        <f t="shared" ca="1" si="229"/>
        <v>14.333851596494553</v>
      </c>
    </row>
    <row r="2939" spans="1:18" x14ac:dyDescent="0.3">
      <c r="A2939" s="107">
        <v>40996.840277777781</v>
      </c>
      <c r="B2939" s="92">
        <v>14.75</v>
      </c>
      <c r="C2939" s="92">
        <v>14.69</v>
      </c>
      <c r="D2939" s="92">
        <v>14.58</v>
      </c>
      <c r="E2939" s="92">
        <v>14.47</v>
      </c>
      <c r="F2939" s="92">
        <v>14.36</v>
      </c>
      <c r="G2939" s="92">
        <v>14.25</v>
      </c>
      <c r="H2939" s="92">
        <v>14.12</v>
      </c>
      <c r="I2939" s="92">
        <v>13.87</v>
      </c>
      <c r="J2939" s="92">
        <v>13.57</v>
      </c>
      <c r="K2939" s="92">
        <v>12.97</v>
      </c>
      <c r="L2939" s="92">
        <v>14.86</v>
      </c>
      <c r="N2939" s="92">
        <f t="shared" ca="1" si="230"/>
        <v>14.123603546528289</v>
      </c>
      <c r="O2939" s="92">
        <f t="shared" si="226"/>
        <v>8.4690611442477387E-2</v>
      </c>
      <c r="P2939" s="92">
        <f t="shared" si="227"/>
        <v>14.231301187722318</v>
      </c>
      <c r="Q2939" s="92">
        <f t="shared" ca="1" si="228"/>
        <v>0.99243234053067875</v>
      </c>
      <c r="R2939" s="92">
        <f t="shared" ca="1" si="229"/>
        <v>14.747544580285886</v>
      </c>
    </row>
    <row r="2940" spans="1:18" x14ac:dyDescent="0.3">
      <c r="A2940" s="107">
        <v>40996.847222222219</v>
      </c>
      <c r="B2940" s="92">
        <v>13.12</v>
      </c>
      <c r="C2940" s="92">
        <v>13.03</v>
      </c>
      <c r="D2940" s="92">
        <v>12.82</v>
      </c>
      <c r="E2940" s="92">
        <v>12.64</v>
      </c>
      <c r="F2940" s="92">
        <v>12.49</v>
      </c>
      <c r="G2940" s="92">
        <v>12.32</v>
      </c>
      <c r="H2940" s="92">
        <v>12.27</v>
      </c>
      <c r="I2940" s="92">
        <v>12.26</v>
      </c>
      <c r="J2940" s="92">
        <v>12.19</v>
      </c>
      <c r="K2940" s="92">
        <v>11.84</v>
      </c>
      <c r="L2940" s="92">
        <v>12.64</v>
      </c>
      <c r="N2940" s="92">
        <f t="shared" ca="1" si="230"/>
        <v>12.410214916148094</v>
      </c>
      <c r="O2940" s="92">
        <f t="shared" si="226"/>
        <v>3.7580303767533199E-2</v>
      </c>
      <c r="P2940" s="92">
        <f t="shared" si="227"/>
        <v>12.312823817682666</v>
      </c>
      <c r="Q2940" s="92">
        <f t="shared" ca="1" si="228"/>
        <v>1.0079097289060177</v>
      </c>
      <c r="R2940" s="92">
        <f t="shared" ca="1" si="229"/>
        <v>12.739978973372065</v>
      </c>
    </row>
    <row r="2941" spans="1:18" x14ac:dyDescent="0.3">
      <c r="A2941" s="107">
        <v>40996.854166666664</v>
      </c>
      <c r="B2941" s="92">
        <v>14.51</v>
      </c>
      <c r="C2941" s="92">
        <v>14.44</v>
      </c>
      <c r="D2941" s="92">
        <v>14.27</v>
      </c>
      <c r="E2941" s="92">
        <v>14.02</v>
      </c>
      <c r="F2941" s="92">
        <v>13.73</v>
      </c>
      <c r="G2941" s="92">
        <v>13.43</v>
      </c>
      <c r="H2941" s="92">
        <v>13.16</v>
      </c>
      <c r="I2941" s="92">
        <v>12.84</v>
      </c>
      <c r="J2941" s="92">
        <v>12.46</v>
      </c>
      <c r="K2941" s="92">
        <v>11.79</v>
      </c>
      <c r="L2941" s="92">
        <v>13.31</v>
      </c>
      <c r="N2941" s="92">
        <f t="shared" ca="1" si="230"/>
        <v>13.350518189991286</v>
      </c>
      <c r="O2941" s="92">
        <f t="shared" si="226"/>
        <v>0.18767592539785657</v>
      </c>
      <c r="P2941" s="92">
        <f t="shared" si="227"/>
        <v>13.390978687785685</v>
      </c>
      <c r="Q2941" s="92">
        <f t="shared" ca="1" si="228"/>
        <v>0.99697852571214196</v>
      </c>
      <c r="R2941" s="92">
        <f t="shared" ca="1" si="229"/>
        <v>13.26978417722861</v>
      </c>
    </row>
    <row r="2942" spans="1:18" x14ac:dyDescent="0.3">
      <c r="A2942" s="107">
        <v>40996.861111111109</v>
      </c>
      <c r="B2942" s="92">
        <v>14.79</v>
      </c>
      <c r="C2942" s="92">
        <v>14.7</v>
      </c>
      <c r="D2942" s="92">
        <v>14.53</v>
      </c>
      <c r="E2942" s="92">
        <v>14.34</v>
      </c>
      <c r="F2942" s="92">
        <v>14.15</v>
      </c>
      <c r="G2942" s="92">
        <v>13.89</v>
      </c>
      <c r="H2942" s="92">
        <v>13.58</v>
      </c>
      <c r="I2942" s="92">
        <v>13.27</v>
      </c>
      <c r="J2942" s="92">
        <v>13.01</v>
      </c>
      <c r="K2942" s="92">
        <v>12.63</v>
      </c>
      <c r="L2942" s="92">
        <v>14.07</v>
      </c>
      <c r="N2942" s="92">
        <f t="shared" ca="1" si="230"/>
        <v>13.780299780540542</v>
      </c>
      <c r="O2942" s="92">
        <f t="shared" si="226"/>
        <v>0.20857856904696576</v>
      </c>
      <c r="P2942" s="92">
        <f t="shared" si="227"/>
        <v>13.84515449862117</v>
      </c>
      <c r="Q2942" s="92">
        <f t="shared" ca="1" si="228"/>
        <v>0.99531571004952768</v>
      </c>
      <c r="R2942" s="92">
        <f t="shared" ca="1" si="229"/>
        <v>14.004092040396856</v>
      </c>
    </row>
    <row r="2943" spans="1:18" x14ac:dyDescent="0.3">
      <c r="A2943" s="107">
        <v>40996.868055555555</v>
      </c>
      <c r="B2943" s="92">
        <v>13.69</v>
      </c>
      <c r="C2943" s="92">
        <v>13.6</v>
      </c>
      <c r="D2943" s="92">
        <v>13.36</v>
      </c>
      <c r="E2943" s="92">
        <v>13.17</v>
      </c>
      <c r="F2943" s="92">
        <v>12.95</v>
      </c>
      <c r="G2943" s="92">
        <v>12.73</v>
      </c>
      <c r="H2943" s="92">
        <v>12.49</v>
      </c>
      <c r="I2943" s="92">
        <v>12.26</v>
      </c>
      <c r="J2943" s="92">
        <v>12.04</v>
      </c>
      <c r="K2943" s="92">
        <v>11.62</v>
      </c>
      <c r="L2943" s="92">
        <v>13.42</v>
      </c>
      <c r="N2943" s="92">
        <f t="shared" ca="1" si="230"/>
        <v>12.67721520928362</v>
      </c>
      <c r="O2943" s="92">
        <f t="shared" si="226"/>
        <v>0.17588446492283161</v>
      </c>
      <c r="P2943" s="92">
        <f t="shared" si="227"/>
        <v>12.695333271733773</v>
      </c>
      <c r="Q2943" s="92">
        <f t="shared" ca="1" si="228"/>
        <v>0.9985728564928269</v>
      </c>
      <c r="R2943" s="92">
        <f t="shared" ca="1" si="229"/>
        <v>13.400847734133738</v>
      </c>
    </row>
    <row r="2944" spans="1:18" x14ac:dyDescent="0.3">
      <c r="A2944" s="107">
        <v>40996.875</v>
      </c>
      <c r="B2944" s="92">
        <v>11.96</v>
      </c>
      <c r="C2944" s="92">
        <v>11.93</v>
      </c>
      <c r="D2944" s="92">
        <v>11.86</v>
      </c>
      <c r="E2944" s="92">
        <v>11.78</v>
      </c>
      <c r="F2944" s="92">
        <v>11.73</v>
      </c>
      <c r="G2944" s="92">
        <v>11.61</v>
      </c>
      <c r="H2944" s="92">
        <v>11.41</v>
      </c>
      <c r="I2944" s="92">
        <v>11.17</v>
      </c>
      <c r="J2944" s="92">
        <v>10.93</v>
      </c>
      <c r="K2944" s="92">
        <v>10.57</v>
      </c>
      <c r="L2944" s="92">
        <v>11.69</v>
      </c>
      <c r="N2944" s="92">
        <f t="shared" ca="1" si="230"/>
        <v>11.460089040114223</v>
      </c>
      <c r="O2944" s="92">
        <f t="shared" si="226"/>
        <v>0.16057717608732977</v>
      </c>
      <c r="P2944" s="92">
        <f t="shared" si="227"/>
        <v>11.581131480025602</v>
      </c>
      <c r="Q2944" s="92">
        <f t="shared" ca="1" si="228"/>
        <v>0.98954830621514434</v>
      </c>
      <c r="R2944" s="92">
        <f t="shared" ca="1" si="229"/>
        <v>11.567819699655036</v>
      </c>
    </row>
    <row r="2945" spans="1:18" x14ac:dyDescent="0.3">
      <c r="A2945" s="107">
        <v>40996.881944444445</v>
      </c>
      <c r="B2945" s="92">
        <v>13.14</v>
      </c>
      <c r="C2945" s="92">
        <v>13.05</v>
      </c>
      <c r="D2945" s="92">
        <v>12.84</v>
      </c>
      <c r="E2945" s="92">
        <v>12.59</v>
      </c>
      <c r="F2945" s="92">
        <v>12.32</v>
      </c>
      <c r="G2945" s="92">
        <v>12.07</v>
      </c>
      <c r="H2945" s="92">
        <v>11.84</v>
      </c>
      <c r="I2945" s="92">
        <v>11.58</v>
      </c>
      <c r="J2945" s="92">
        <v>11.25</v>
      </c>
      <c r="K2945" s="92">
        <v>10.75</v>
      </c>
      <c r="L2945" s="92">
        <v>12.24</v>
      </c>
      <c r="N2945" s="92">
        <f t="shared" ca="1" si="230"/>
        <v>12.021326909756793</v>
      </c>
      <c r="O2945" s="92">
        <f t="shared" si="226"/>
        <v>0.17779103905987292</v>
      </c>
      <c r="P2945" s="92">
        <f t="shared" si="227"/>
        <v>12.036774793181086</v>
      </c>
      <c r="Q2945" s="92">
        <f t="shared" ca="1" si="228"/>
        <v>0.9987166094165818</v>
      </c>
      <c r="R2945" s="92">
        <f t="shared" ca="1" si="229"/>
        <v>12.224291299258962</v>
      </c>
    </row>
    <row r="2946" spans="1:18" x14ac:dyDescent="0.3">
      <c r="A2946" s="107">
        <v>40996.888888888891</v>
      </c>
      <c r="B2946" s="92">
        <v>12.62</v>
      </c>
      <c r="C2946" s="92">
        <v>12.53</v>
      </c>
      <c r="D2946" s="92">
        <v>12.36</v>
      </c>
      <c r="E2946" s="92">
        <v>12.15</v>
      </c>
      <c r="F2946" s="92">
        <v>11.8</v>
      </c>
      <c r="G2946" s="92">
        <v>11.37</v>
      </c>
      <c r="H2946" s="92">
        <v>11.04</v>
      </c>
      <c r="I2946" s="92">
        <v>10.7</v>
      </c>
      <c r="J2946" s="92">
        <v>10.4</v>
      </c>
      <c r="K2946" s="92">
        <v>10.02</v>
      </c>
      <c r="L2946" s="92">
        <v>11.56</v>
      </c>
      <c r="N2946" s="92">
        <f t="shared" ca="1" si="230"/>
        <v>11.350487411320003</v>
      </c>
      <c r="O2946" s="92">
        <f t="shared" si="226"/>
        <v>0.27217716714048346</v>
      </c>
      <c r="P2946" s="92">
        <f t="shared" si="227"/>
        <v>11.322120994080354</v>
      </c>
      <c r="Q2946" s="92">
        <f t="shared" ca="1" si="228"/>
        <v>1.0025053978185254</v>
      </c>
      <c r="R2946" s="92">
        <f t="shared" ca="1" si="229"/>
        <v>11.588962398782154</v>
      </c>
    </row>
    <row r="2947" spans="1:18" x14ac:dyDescent="0.3">
      <c r="A2947" s="107">
        <v>40996.895833333336</v>
      </c>
      <c r="B2947" s="92">
        <v>11.88</v>
      </c>
      <c r="C2947" s="92">
        <v>11.8</v>
      </c>
      <c r="D2947" s="92">
        <v>11.6</v>
      </c>
      <c r="E2947" s="92">
        <v>11.4</v>
      </c>
      <c r="F2947" s="92">
        <v>11.28</v>
      </c>
      <c r="G2947" s="92">
        <v>11.17</v>
      </c>
      <c r="H2947" s="92">
        <v>10.95</v>
      </c>
      <c r="I2947" s="92">
        <v>10.74</v>
      </c>
      <c r="J2947" s="92">
        <v>10.61</v>
      </c>
      <c r="K2947" s="92">
        <v>10.42</v>
      </c>
      <c r="L2947" s="92">
        <v>10.73</v>
      </c>
      <c r="N2947" s="92">
        <f t="shared" ca="1" si="230"/>
        <v>11.088390212006624</v>
      </c>
      <c r="O2947" s="92">
        <f t="shared" ref="O2947:O3010" si="231">LN(G2947/H2947)/LN(97.5/87.5)</f>
        <v>0.1838231021062014</v>
      </c>
      <c r="P2947" s="92">
        <f t="shared" ref="P2947:P3010" si="232">G2947*POWER(96/97.5,O2947)</f>
        <v>11.138210512962264</v>
      </c>
      <c r="Q2947" s="92">
        <f t="shared" ref="Q2947:Q3010" ca="1" si="233">N2947/P2947</f>
        <v>0.99552708211990959</v>
      </c>
      <c r="R2947" s="92">
        <f t="shared" ref="R2947:R3010" ca="1" si="234">L2947*Q2947</f>
        <v>10.682005591146631</v>
      </c>
    </row>
    <row r="2948" spans="1:18" x14ac:dyDescent="0.3">
      <c r="A2948" s="107">
        <v>40996.902777777781</v>
      </c>
      <c r="B2948" s="92">
        <v>12.59</v>
      </c>
      <c r="C2948" s="92">
        <v>12.44</v>
      </c>
      <c r="D2948" s="92">
        <v>12.25</v>
      </c>
      <c r="E2948" s="92">
        <v>12.13</v>
      </c>
      <c r="F2948" s="92">
        <v>12.01</v>
      </c>
      <c r="G2948" s="92">
        <v>11.8</v>
      </c>
      <c r="H2948" s="92">
        <v>11.57</v>
      </c>
      <c r="I2948" s="92">
        <v>11.48</v>
      </c>
      <c r="J2948" s="92">
        <v>11.39</v>
      </c>
      <c r="K2948" s="92">
        <v>11.21</v>
      </c>
      <c r="L2948" s="92">
        <v>11.82</v>
      </c>
      <c r="N2948" s="92">
        <f t="shared" ca="1" si="230"/>
        <v>11.787681844889702</v>
      </c>
      <c r="O2948" s="92">
        <f t="shared" si="231"/>
        <v>0.18189943833276992</v>
      </c>
      <c r="P2948" s="92">
        <f t="shared" si="232"/>
        <v>11.766768488519086</v>
      </c>
      <c r="Q2948" s="92">
        <f t="shared" ca="1" si="233"/>
        <v>1.0017773236884044</v>
      </c>
      <c r="R2948" s="92">
        <f t="shared" ca="1" si="234"/>
        <v>11.84100796599694</v>
      </c>
    </row>
    <row r="2949" spans="1:18" x14ac:dyDescent="0.3">
      <c r="A2949" s="107">
        <v>40996.909722222219</v>
      </c>
      <c r="B2949" s="92">
        <v>13.13</v>
      </c>
      <c r="C2949" s="92">
        <v>13</v>
      </c>
      <c r="D2949" s="92">
        <v>12.71</v>
      </c>
      <c r="E2949" s="92">
        <v>12.42</v>
      </c>
      <c r="F2949" s="92">
        <v>12.11</v>
      </c>
      <c r="G2949" s="92">
        <v>11.89</v>
      </c>
      <c r="H2949" s="92">
        <v>11.7</v>
      </c>
      <c r="I2949" s="92">
        <v>11.51</v>
      </c>
      <c r="J2949" s="92">
        <v>11.2</v>
      </c>
      <c r="K2949" s="92">
        <v>10.69</v>
      </c>
      <c r="L2949" s="92">
        <v>12.23</v>
      </c>
      <c r="N2949" s="92">
        <f t="shared" ca="1" si="230"/>
        <v>11.892705557435036</v>
      </c>
      <c r="O2949" s="92">
        <f t="shared" si="231"/>
        <v>0.14886179912194744</v>
      </c>
      <c r="P2949" s="92">
        <f t="shared" si="232"/>
        <v>11.862589748040305</v>
      </c>
      <c r="Q2949" s="92">
        <f t="shared" ca="1" si="233"/>
        <v>1.0025387213108088</v>
      </c>
      <c r="R2949" s="92">
        <f t="shared" ca="1" si="234"/>
        <v>12.261048561631192</v>
      </c>
    </row>
    <row r="2950" spans="1:18" x14ac:dyDescent="0.3">
      <c r="A2950" s="107">
        <v>40996.916666666664</v>
      </c>
      <c r="B2950" s="92">
        <v>13.79</v>
      </c>
      <c r="C2950" s="92">
        <v>13.69</v>
      </c>
      <c r="D2950" s="92">
        <v>13.52</v>
      </c>
      <c r="E2950" s="92">
        <v>13.25</v>
      </c>
      <c r="F2950" s="92">
        <v>13.06</v>
      </c>
      <c r="G2950" s="92">
        <v>12.92</v>
      </c>
      <c r="H2950" s="92">
        <v>12.78</v>
      </c>
      <c r="I2950" s="92">
        <v>12.58</v>
      </c>
      <c r="J2950" s="92">
        <v>12.37</v>
      </c>
      <c r="K2950" s="92">
        <v>11.92</v>
      </c>
      <c r="L2950" s="92">
        <v>12.9</v>
      </c>
      <c r="N2950" s="92">
        <f t="shared" ca="1" si="230"/>
        <v>12.889567405085284</v>
      </c>
      <c r="O2950" s="92">
        <f t="shared" si="231"/>
        <v>0.1006809768042404</v>
      </c>
      <c r="P2950" s="92">
        <f t="shared" si="232"/>
        <v>12.89984791430617</v>
      </c>
      <c r="Q2950" s="92">
        <f t="shared" ca="1" si="233"/>
        <v>0.99920305190501635</v>
      </c>
      <c r="R2950" s="92">
        <f t="shared" ca="1" si="234"/>
        <v>12.889719369574712</v>
      </c>
    </row>
    <row r="2951" spans="1:18" x14ac:dyDescent="0.3">
      <c r="A2951" s="107">
        <v>40996.923611111109</v>
      </c>
      <c r="B2951" s="92">
        <v>12.25</v>
      </c>
      <c r="C2951" s="92">
        <v>12.16</v>
      </c>
      <c r="D2951" s="92">
        <v>11.92</v>
      </c>
      <c r="E2951" s="92">
        <v>11.78</v>
      </c>
      <c r="F2951" s="92">
        <v>11.65</v>
      </c>
      <c r="G2951" s="92">
        <v>11.51</v>
      </c>
      <c r="H2951" s="92">
        <v>11.4</v>
      </c>
      <c r="I2951" s="92">
        <v>11.3</v>
      </c>
      <c r="J2951" s="92">
        <v>11.19</v>
      </c>
      <c r="K2951" s="92">
        <v>10.94</v>
      </c>
      <c r="L2951" s="92">
        <v>11.78</v>
      </c>
      <c r="N2951" s="92">
        <f t="shared" ca="1" si="230"/>
        <v>11.520804548007213</v>
      </c>
      <c r="O2951" s="92">
        <f t="shared" si="231"/>
        <v>8.873994300500386E-2</v>
      </c>
      <c r="P2951" s="92">
        <f t="shared" si="232"/>
        <v>11.494174963214592</v>
      </c>
      <c r="Q2951" s="92">
        <f t="shared" ca="1" si="233"/>
        <v>1.002316789580622</v>
      </c>
      <c r="R2951" s="92">
        <f t="shared" ca="1" si="234"/>
        <v>11.807291781259726</v>
      </c>
    </row>
    <row r="2952" spans="1:18" x14ac:dyDescent="0.3">
      <c r="A2952" s="107">
        <v>40996.930555555555</v>
      </c>
      <c r="B2952" s="92">
        <v>11.43</v>
      </c>
      <c r="C2952" s="92">
        <v>11.38</v>
      </c>
      <c r="D2952" s="92">
        <v>11.18</v>
      </c>
      <c r="E2952" s="92">
        <v>10.92</v>
      </c>
      <c r="F2952" s="92">
        <v>10.7</v>
      </c>
      <c r="G2952" s="92">
        <v>10.43</v>
      </c>
      <c r="H2952" s="92">
        <v>10.29</v>
      </c>
      <c r="I2952" s="92">
        <v>10.17</v>
      </c>
      <c r="J2952" s="92">
        <v>10.039999999999999</v>
      </c>
      <c r="K2952" s="92">
        <v>9.6300000000000008</v>
      </c>
      <c r="L2952" s="92">
        <v>10.33</v>
      </c>
      <c r="N2952" s="92">
        <f t="shared" ca="1" si="230"/>
        <v>10.502469770793942</v>
      </c>
      <c r="O2952" s="92">
        <f t="shared" si="231"/>
        <v>0.12488006207030852</v>
      </c>
      <c r="P2952" s="92">
        <f t="shared" si="232"/>
        <v>10.409825348823151</v>
      </c>
      <c r="Q2952" s="92">
        <f t="shared" ca="1" si="233"/>
        <v>1.0088997095403973</v>
      </c>
      <c r="R2952" s="92">
        <f t="shared" ca="1" si="234"/>
        <v>10.421933999552305</v>
      </c>
    </row>
    <row r="2953" spans="1:18" x14ac:dyDescent="0.3">
      <c r="A2953" s="107">
        <v>40996.9375</v>
      </c>
      <c r="B2953" s="92">
        <v>11.39</v>
      </c>
      <c r="C2953" s="92">
        <v>11.35</v>
      </c>
      <c r="D2953" s="92">
        <v>11.11</v>
      </c>
      <c r="E2953" s="92">
        <v>10.93</v>
      </c>
      <c r="F2953" s="92">
        <v>10.7</v>
      </c>
      <c r="G2953" s="92">
        <v>10.45</v>
      </c>
      <c r="H2953" s="92">
        <v>10.24</v>
      </c>
      <c r="I2953" s="92">
        <v>10.02</v>
      </c>
      <c r="J2953" s="92">
        <v>9.7100000000000009</v>
      </c>
      <c r="K2953" s="92">
        <v>9.1199999999999992</v>
      </c>
      <c r="L2953" s="92">
        <v>10.14</v>
      </c>
      <c r="N2953" s="92">
        <f t="shared" ca="1" si="230"/>
        <v>10.401991607990904</v>
      </c>
      <c r="O2953" s="92">
        <f t="shared" si="231"/>
        <v>0.18759529006407949</v>
      </c>
      <c r="P2953" s="92">
        <f t="shared" si="232"/>
        <v>10.419650203503561</v>
      </c>
      <c r="Q2953" s="92">
        <f t="shared" ca="1" si="233"/>
        <v>0.99830526023736199</v>
      </c>
      <c r="R2953" s="92">
        <f t="shared" ca="1" si="234"/>
        <v>10.122815338806852</v>
      </c>
    </row>
    <row r="2954" spans="1:18" x14ac:dyDescent="0.3">
      <c r="A2954" s="107">
        <v>40996.944444444445</v>
      </c>
      <c r="B2954" s="92">
        <v>9.66</v>
      </c>
      <c r="C2954" s="92">
        <v>9.59</v>
      </c>
      <c r="D2954" s="92">
        <v>9.52</v>
      </c>
      <c r="E2954" s="92">
        <v>9.35</v>
      </c>
      <c r="F2954" s="92">
        <v>9.25</v>
      </c>
      <c r="G2954" s="92">
        <v>9.1</v>
      </c>
      <c r="H2954" s="92">
        <v>8.8800000000000008</v>
      </c>
      <c r="I2954" s="92">
        <v>8.67</v>
      </c>
      <c r="J2954" s="92">
        <v>8.4600000000000009</v>
      </c>
      <c r="K2954" s="92">
        <v>8.17</v>
      </c>
      <c r="L2954" s="92">
        <v>9.5</v>
      </c>
      <c r="N2954" s="92">
        <f t="shared" ca="1" si="230"/>
        <v>8.9987518745862154</v>
      </c>
      <c r="O2954" s="92">
        <f t="shared" si="231"/>
        <v>0.22615327456426154</v>
      </c>
      <c r="P2954" s="92">
        <f t="shared" si="232"/>
        <v>9.0681483384858659</v>
      </c>
      <c r="Q2954" s="92">
        <f t="shared" ca="1" si="233"/>
        <v>0.99234722885981841</v>
      </c>
      <c r="R2954" s="92">
        <f t="shared" ca="1" si="234"/>
        <v>9.4272986741682754</v>
      </c>
    </row>
    <row r="2955" spans="1:18" x14ac:dyDescent="0.3">
      <c r="A2955" s="107">
        <v>40996.951388888891</v>
      </c>
      <c r="B2955" s="92">
        <v>10.81</v>
      </c>
      <c r="C2955" s="92">
        <v>10.58</v>
      </c>
      <c r="D2955" s="92">
        <v>10.38</v>
      </c>
      <c r="E2955" s="92">
        <v>10.33</v>
      </c>
      <c r="F2955" s="92">
        <v>10.25</v>
      </c>
      <c r="G2955" s="92">
        <v>10.09</v>
      </c>
      <c r="H2955" s="92">
        <v>9.9700000000000006</v>
      </c>
      <c r="I2955" s="92">
        <v>9.85</v>
      </c>
      <c r="J2955" s="92">
        <v>9.7899999999999991</v>
      </c>
      <c r="K2955" s="92">
        <v>9.5500000000000007</v>
      </c>
      <c r="L2955" s="92">
        <v>10.220000000000001</v>
      </c>
      <c r="N2955" s="92">
        <f t="shared" ca="1" si="230"/>
        <v>10.079079834730505</v>
      </c>
      <c r="O2955" s="92">
        <f t="shared" si="231"/>
        <v>0.1105614459732298</v>
      </c>
      <c r="P2955" s="92">
        <f t="shared" si="232"/>
        <v>10.072718887876798</v>
      </c>
      <c r="Q2955" s="92">
        <f t="shared" ca="1" si="233"/>
        <v>1.0006315024696424</v>
      </c>
      <c r="R2955" s="92">
        <f t="shared" ca="1" si="234"/>
        <v>10.226453955239746</v>
      </c>
    </row>
    <row r="2956" spans="1:18" x14ac:dyDescent="0.3">
      <c r="A2956" s="107">
        <v>40996.993055555555</v>
      </c>
      <c r="B2956" s="92">
        <v>12.08</v>
      </c>
      <c r="C2956" s="92">
        <v>11.99</v>
      </c>
      <c r="D2956" s="92">
        <v>11.68</v>
      </c>
      <c r="E2956" s="92">
        <v>11.5</v>
      </c>
      <c r="F2956" s="92">
        <v>11.28</v>
      </c>
      <c r="G2956" s="92">
        <v>11.07</v>
      </c>
      <c r="H2956" s="92">
        <v>10.85</v>
      </c>
      <c r="I2956" s="92">
        <v>10.67</v>
      </c>
      <c r="J2956" s="92">
        <v>10.52</v>
      </c>
      <c r="K2956" s="92">
        <v>9.98</v>
      </c>
      <c r="L2956" s="92">
        <v>11.41</v>
      </c>
      <c r="N2956" s="92">
        <f t="shared" ca="1" si="230"/>
        <v>11.046195902012105</v>
      </c>
      <c r="O2956" s="92">
        <f t="shared" si="231"/>
        <v>0.1855004323238518</v>
      </c>
      <c r="P2956" s="92">
        <f t="shared" si="232"/>
        <v>11.03820805057766</v>
      </c>
      <c r="Q2956" s="92">
        <f t="shared" ca="1" si="233"/>
        <v>1.0007236547270937</v>
      </c>
      <c r="R2956" s="92">
        <f t="shared" ca="1" si="234"/>
        <v>11.418256900436139</v>
      </c>
    </row>
    <row r="2957" spans="1:18" x14ac:dyDescent="0.3">
      <c r="A2957" s="107">
        <v>40997</v>
      </c>
      <c r="B2957" s="92">
        <v>11.59</v>
      </c>
      <c r="C2957" s="92">
        <v>11.37</v>
      </c>
      <c r="D2957" s="92">
        <v>11.04</v>
      </c>
      <c r="E2957" s="92">
        <v>10.83</v>
      </c>
      <c r="F2957" s="92">
        <v>10.71</v>
      </c>
      <c r="G2957" s="92">
        <v>10.48</v>
      </c>
      <c r="H2957" s="92">
        <v>10.210000000000001</v>
      </c>
      <c r="I2957" s="92">
        <v>10.01</v>
      </c>
      <c r="J2957" s="92">
        <v>9.85</v>
      </c>
      <c r="K2957" s="92">
        <v>9.3800000000000008</v>
      </c>
      <c r="L2957" s="92">
        <v>10.75</v>
      </c>
      <c r="N2957" s="92">
        <f t="shared" ca="1" si="230"/>
        <v>10.415615363956682</v>
      </c>
      <c r="O2957" s="92">
        <f t="shared" si="231"/>
        <v>0.24119935406536619</v>
      </c>
      <c r="P2957" s="92">
        <f t="shared" si="232"/>
        <v>10.440882182407078</v>
      </c>
      <c r="Q2957" s="92">
        <f t="shared" ca="1" si="233"/>
        <v>0.99758001115145511</v>
      </c>
      <c r="R2957" s="92">
        <f t="shared" ca="1" si="234"/>
        <v>10.723985119878142</v>
      </c>
    </row>
    <row r="2958" spans="1:18" x14ac:dyDescent="0.3">
      <c r="A2958" s="107">
        <v>40997.006944444445</v>
      </c>
      <c r="B2958" s="92">
        <v>10.47</v>
      </c>
      <c r="C2958" s="92">
        <v>10.42</v>
      </c>
      <c r="D2958" s="92">
        <v>10.050000000000001</v>
      </c>
      <c r="E2958" s="92">
        <v>9.67</v>
      </c>
      <c r="F2958" s="92">
        <v>9.3800000000000008</v>
      </c>
      <c r="G2958" s="92">
        <v>9.06</v>
      </c>
      <c r="H2958" s="92">
        <v>8.67</v>
      </c>
      <c r="I2958" s="92">
        <v>8.36</v>
      </c>
      <c r="J2958" s="92">
        <v>8.09</v>
      </c>
      <c r="K2958" s="92">
        <v>7.41</v>
      </c>
      <c r="L2958" s="92">
        <v>9.06</v>
      </c>
      <c r="N2958" s="92">
        <f t="shared" ca="1" si="230"/>
        <v>8.9862068719644839</v>
      </c>
      <c r="O2958" s="92">
        <f t="shared" si="231"/>
        <v>0.40660633698367105</v>
      </c>
      <c r="P2958" s="92">
        <f t="shared" si="232"/>
        <v>9.0030645016235891</v>
      </c>
      <c r="Q2958" s="92">
        <f t="shared" ca="1" si="233"/>
        <v>0.99812756760144672</v>
      </c>
      <c r="R2958" s="92">
        <f t="shared" ca="1" si="234"/>
        <v>9.043035762469108</v>
      </c>
    </row>
    <row r="2959" spans="1:18" x14ac:dyDescent="0.3">
      <c r="A2959" s="107">
        <v>40997.131944444445</v>
      </c>
      <c r="B2959" s="92">
        <v>11.27</v>
      </c>
      <c r="C2959" s="92">
        <v>11.01</v>
      </c>
      <c r="D2959" s="92">
        <v>10.75</v>
      </c>
      <c r="E2959" s="92">
        <v>10.63</v>
      </c>
      <c r="F2959" s="92">
        <v>10.46</v>
      </c>
      <c r="G2959" s="92">
        <v>10.33</v>
      </c>
      <c r="H2959" s="92">
        <v>10.16</v>
      </c>
      <c r="I2959" s="92">
        <v>10.039999999999999</v>
      </c>
      <c r="J2959" s="92">
        <v>9.98</v>
      </c>
      <c r="K2959" s="92">
        <v>9.6199999999999992</v>
      </c>
      <c r="L2959" s="92">
        <v>10.58</v>
      </c>
      <c r="N2959" s="92">
        <f t="shared" ca="1" si="230"/>
        <v>10.315764968896366</v>
      </c>
      <c r="O2959" s="92">
        <f t="shared" si="231"/>
        <v>0.15334341835527629</v>
      </c>
      <c r="P2959" s="92">
        <f t="shared" si="232"/>
        <v>10.305469958151884</v>
      </c>
      <c r="Q2959" s="92">
        <f t="shared" ca="1" si="233"/>
        <v>1.0009989850813488</v>
      </c>
      <c r="R2959" s="92">
        <f t="shared" ca="1" si="234"/>
        <v>10.59056926216067</v>
      </c>
    </row>
    <row r="2960" spans="1:18" x14ac:dyDescent="0.3">
      <c r="A2960" s="107">
        <v>40997.138888888891</v>
      </c>
      <c r="B2960" s="92">
        <v>10.79</v>
      </c>
      <c r="C2960" s="92">
        <v>10.61</v>
      </c>
      <c r="D2960" s="92">
        <v>10.33</v>
      </c>
      <c r="E2960" s="92">
        <v>10.050000000000001</v>
      </c>
      <c r="F2960" s="92">
        <v>9.86</v>
      </c>
      <c r="G2960" s="92">
        <v>9.6999999999999993</v>
      </c>
      <c r="H2960" s="92">
        <v>9.5399999999999991</v>
      </c>
      <c r="I2960" s="92">
        <v>9.3800000000000008</v>
      </c>
      <c r="J2960" s="92">
        <v>9.3000000000000007</v>
      </c>
      <c r="K2960" s="92">
        <v>9.0500000000000007</v>
      </c>
      <c r="L2960" s="92">
        <v>10.32</v>
      </c>
      <c r="N2960" s="92">
        <f t="shared" ca="1" si="230"/>
        <v>9.7221884940250991</v>
      </c>
      <c r="O2960" s="92">
        <f t="shared" si="231"/>
        <v>0.15369974208356721</v>
      </c>
      <c r="P2960" s="92">
        <f t="shared" si="232"/>
        <v>9.6769125216579663</v>
      </c>
      <c r="Q2960" s="92">
        <f t="shared" ca="1" si="233"/>
        <v>1.0046787621843021</v>
      </c>
      <c r="R2960" s="92">
        <f t="shared" ca="1" si="234"/>
        <v>10.368284825741998</v>
      </c>
    </row>
    <row r="2961" spans="1:18" x14ac:dyDescent="0.3">
      <c r="A2961" s="107">
        <v>40997.145833333336</v>
      </c>
      <c r="B2961" s="92">
        <v>10.76</v>
      </c>
      <c r="C2961" s="92">
        <v>10.7</v>
      </c>
      <c r="D2961" s="92">
        <v>10.52</v>
      </c>
      <c r="E2961" s="92">
        <v>10.23</v>
      </c>
      <c r="F2961" s="92">
        <v>9.9600000000000009</v>
      </c>
      <c r="G2961" s="92">
        <v>9.59</v>
      </c>
      <c r="H2961" s="92">
        <v>9.2100000000000009</v>
      </c>
      <c r="I2961" s="92">
        <v>8.85</v>
      </c>
      <c r="J2961" s="92">
        <v>8.56</v>
      </c>
      <c r="K2961" s="92">
        <v>8.1999999999999993</v>
      </c>
      <c r="L2961" s="92">
        <v>9.5</v>
      </c>
      <c r="N2961" s="92">
        <f t="shared" ca="1" si="230"/>
        <v>9.5106654235787289</v>
      </c>
      <c r="O2961" s="92">
        <f t="shared" si="231"/>
        <v>0.37362257948064781</v>
      </c>
      <c r="P2961" s="92">
        <f t="shared" si="232"/>
        <v>9.5346084597160612</v>
      </c>
      <c r="Q2961" s="92">
        <f t="shared" ca="1" si="233"/>
        <v>0.9974888285933825</v>
      </c>
      <c r="R2961" s="92">
        <f t="shared" ca="1" si="234"/>
        <v>9.4761438716371345</v>
      </c>
    </row>
    <row r="2962" spans="1:18" x14ac:dyDescent="0.3">
      <c r="A2962" s="107">
        <v>40997.152777777781</v>
      </c>
      <c r="B2962" s="92">
        <v>10.87</v>
      </c>
      <c r="C2962" s="92">
        <v>10.71</v>
      </c>
      <c r="D2962" s="92">
        <v>10.44</v>
      </c>
      <c r="E2962" s="92">
        <v>10.17</v>
      </c>
      <c r="F2962" s="92">
        <v>10.01</v>
      </c>
      <c r="G2962" s="92">
        <v>9.8000000000000007</v>
      </c>
      <c r="H2962" s="92">
        <v>9.48</v>
      </c>
      <c r="I2962" s="92">
        <v>9.19</v>
      </c>
      <c r="J2962" s="92">
        <v>8.89</v>
      </c>
      <c r="K2962" s="92">
        <v>8.5299999999999994</v>
      </c>
      <c r="L2962" s="92">
        <v>10.119999999999999</v>
      </c>
      <c r="N2962" s="92">
        <f t="shared" ca="1" si="230"/>
        <v>9.6737949747803231</v>
      </c>
      <c r="O2962" s="92">
        <f t="shared" si="231"/>
        <v>0.30678282694327369</v>
      </c>
      <c r="P2962" s="92">
        <f t="shared" si="232"/>
        <v>9.7534977815541613</v>
      </c>
      <c r="Q2962" s="92">
        <f t="shared" ca="1" si="233"/>
        <v>0.99182828472831841</v>
      </c>
      <c r="R2962" s="92">
        <f t="shared" ca="1" si="234"/>
        <v>10.037302241450581</v>
      </c>
    </row>
    <row r="2963" spans="1:18" x14ac:dyDescent="0.3">
      <c r="A2963" s="107">
        <v>40997.173611111109</v>
      </c>
      <c r="B2963" s="92">
        <v>10.59</v>
      </c>
      <c r="C2963" s="92">
        <v>10.48</v>
      </c>
      <c r="D2963" s="92">
        <v>10.17</v>
      </c>
      <c r="E2963" s="92">
        <v>9.92</v>
      </c>
      <c r="F2963" s="92">
        <v>9.59</v>
      </c>
      <c r="G2963" s="92">
        <v>9.3000000000000007</v>
      </c>
      <c r="H2963" s="92">
        <v>9.0399999999999991</v>
      </c>
      <c r="I2963" s="92">
        <v>8.83</v>
      </c>
      <c r="J2963" s="92">
        <v>8.6</v>
      </c>
      <c r="K2963" s="92">
        <v>8.33</v>
      </c>
      <c r="L2963" s="92">
        <v>9.42</v>
      </c>
      <c r="N2963" s="92">
        <f t="shared" ca="1" si="230"/>
        <v>9.3211458449890099</v>
      </c>
      <c r="O2963" s="92">
        <f t="shared" si="231"/>
        <v>0.26203018640769632</v>
      </c>
      <c r="P2963" s="92">
        <f t="shared" si="232"/>
        <v>9.2622947883335858</v>
      </c>
      <c r="Q2963" s="92">
        <f t="shared" ca="1" si="233"/>
        <v>1.0063538310969709</v>
      </c>
      <c r="R2963" s="92">
        <f t="shared" ca="1" si="234"/>
        <v>9.4798530889334653</v>
      </c>
    </row>
    <row r="2964" spans="1:18" x14ac:dyDescent="0.3">
      <c r="A2964" s="107">
        <v>40997.618055555555</v>
      </c>
      <c r="B2964" s="92">
        <v>13.61</v>
      </c>
      <c r="C2964" s="92">
        <v>13.5</v>
      </c>
      <c r="D2964" s="92">
        <v>13.19</v>
      </c>
      <c r="E2964" s="92">
        <v>12.99</v>
      </c>
      <c r="F2964" s="92">
        <v>12.8</v>
      </c>
      <c r="G2964" s="92">
        <v>12.63</v>
      </c>
      <c r="H2964" s="92">
        <v>12.45</v>
      </c>
      <c r="I2964" s="92">
        <v>12.3</v>
      </c>
      <c r="J2964" s="92">
        <v>12.16</v>
      </c>
      <c r="K2964" s="92">
        <v>12.19</v>
      </c>
      <c r="L2964" s="92">
        <v>13.01</v>
      </c>
      <c r="N2964" s="92">
        <f t="shared" ca="1" si="230"/>
        <v>12.643542703542662</v>
      </c>
      <c r="O2964" s="92">
        <f t="shared" si="231"/>
        <v>0.13264798037516023</v>
      </c>
      <c r="P2964" s="92">
        <f t="shared" si="232"/>
        <v>12.60405184585418</v>
      </c>
      <c r="Q2964" s="92">
        <f t="shared" ca="1" si="233"/>
        <v>1.003133187499659</v>
      </c>
      <c r="R2964" s="92">
        <f t="shared" ca="1" si="234"/>
        <v>13.050762769370563</v>
      </c>
    </row>
    <row r="2965" spans="1:18" x14ac:dyDescent="0.3">
      <c r="A2965" s="107">
        <v>40997.645833333336</v>
      </c>
      <c r="B2965" s="92">
        <v>13.63</v>
      </c>
      <c r="C2965" s="92">
        <v>13.48</v>
      </c>
      <c r="D2965" s="92">
        <v>13.14</v>
      </c>
      <c r="E2965" s="92">
        <v>12.89</v>
      </c>
      <c r="F2965" s="92">
        <v>12.78</v>
      </c>
      <c r="G2965" s="92">
        <v>12.69</v>
      </c>
      <c r="H2965" s="92">
        <v>12.54</v>
      </c>
      <c r="I2965" s="92">
        <v>12.39</v>
      </c>
      <c r="J2965" s="92">
        <v>12.21</v>
      </c>
      <c r="K2965" s="92">
        <v>12.06</v>
      </c>
      <c r="L2965" s="92">
        <v>12.74</v>
      </c>
      <c r="N2965" s="92">
        <f t="shared" ca="1" si="230"/>
        <v>12.65477377218922</v>
      </c>
      <c r="O2965" s="92">
        <f t="shared" si="231"/>
        <v>0.10988219788720413</v>
      </c>
      <c r="P2965" s="92">
        <f t="shared" si="232"/>
        <v>12.668399288438273</v>
      </c>
      <c r="Q2965" s="92">
        <f t="shared" ca="1" si="233"/>
        <v>0.99892444846907469</v>
      </c>
      <c r="R2965" s="92">
        <f t="shared" ca="1" si="234"/>
        <v>12.726297473496011</v>
      </c>
    </row>
    <row r="2966" spans="1:18" x14ac:dyDescent="0.3">
      <c r="A2966" s="107">
        <v>40997.666666666664</v>
      </c>
      <c r="B2966" s="92">
        <v>11.51</v>
      </c>
      <c r="C2966" s="92">
        <v>11.35</v>
      </c>
      <c r="D2966" s="92">
        <v>11.12</v>
      </c>
      <c r="E2966" s="92">
        <v>10.97</v>
      </c>
      <c r="F2966" s="92">
        <v>10.74</v>
      </c>
      <c r="G2966" s="92">
        <v>10.55</v>
      </c>
      <c r="H2966" s="92">
        <v>10.44</v>
      </c>
      <c r="I2966" s="92">
        <v>10.31</v>
      </c>
      <c r="J2966" s="92">
        <v>10.18</v>
      </c>
      <c r="K2966" s="92">
        <v>10</v>
      </c>
      <c r="L2966" s="92">
        <v>10.59</v>
      </c>
      <c r="N2966" s="92">
        <f t="shared" ca="1" si="230"/>
        <v>10.600035006172664</v>
      </c>
      <c r="O2966" s="92">
        <f t="shared" si="231"/>
        <v>9.6857316966526205E-2</v>
      </c>
      <c r="P2966" s="92">
        <f t="shared" si="232"/>
        <v>10.534169018872475</v>
      </c>
      <c r="Q2966" s="92">
        <f t="shared" ca="1" si="233"/>
        <v>1.0062526039958337</v>
      </c>
      <c r="R2966" s="92">
        <f t="shared" ca="1" si="234"/>
        <v>10.656215076315879</v>
      </c>
    </row>
    <row r="2967" spans="1:18" x14ac:dyDescent="0.3">
      <c r="A2967" s="107">
        <v>40997.680555555555</v>
      </c>
      <c r="B2967" s="92">
        <v>10.36</v>
      </c>
      <c r="C2967" s="92">
        <v>10.28</v>
      </c>
      <c r="D2967" s="92">
        <v>9.8699999999999992</v>
      </c>
      <c r="E2967" s="92">
        <v>9.5299999999999994</v>
      </c>
      <c r="F2967" s="92">
        <v>9.4</v>
      </c>
      <c r="G2967" s="92">
        <v>9.2899999999999991</v>
      </c>
      <c r="H2967" s="92">
        <v>9.08</v>
      </c>
      <c r="I2967" s="92">
        <v>8.92</v>
      </c>
      <c r="J2967" s="92">
        <v>8.85</v>
      </c>
      <c r="K2967" s="92">
        <v>8.8699999999999992</v>
      </c>
      <c r="L2967" s="92">
        <v>9.1</v>
      </c>
      <c r="N2967" s="92">
        <f t="shared" ca="1" si="230"/>
        <v>9.2839188427435051</v>
      </c>
      <c r="O2967" s="92">
        <f t="shared" si="231"/>
        <v>0.21128918599785831</v>
      </c>
      <c r="P2967" s="92">
        <f t="shared" si="232"/>
        <v>9.2596169885313877</v>
      </c>
      <c r="Q2967" s="92">
        <f t="shared" ca="1" si="233"/>
        <v>1.0026244988580215</v>
      </c>
      <c r="R2967" s="92">
        <f t="shared" ca="1" si="234"/>
        <v>9.123882939607995</v>
      </c>
    </row>
    <row r="2968" spans="1:18" x14ac:dyDescent="0.3">
      <c r="A2968" s="107">
        <v>40997.6875</v>
      </c>
      <c r="B2968" s="92">
        <v>11.84</v>
      </c>
      <c r="C2968" s="92">
        <v>11.61</v>
      </c>
      <c r="D2968" s="92">
        <v>11.3</v>
      </c>
      <c r="E2968" s="92">
        <v>10.94</v>
      </c>
      <c r="F2968" s="92">
        <v>10.75</v>
      </c>
      <c r="G2968" s="92">
        <v>10.7</v>
      </c>
      <c r="H2968" s="92">
        <v>10.66</v>
      </c>
      <c r="I2968" s="92">
        <v>10.57</v>
      </c>
      <c r="J2968" s="92">
        <v>10.41</v>
      </c>
      <c r="K2968" s="92">
        <v>10.29</v>
      </c>
      <c r="L2968" s="92">
        <v>10.45</v>
      </c>
      <c r="N2968" s="92">
        <f t="shared" ca="1" si="230"/>
        <v>10.758546199282845</v>
      </c>
      <c r="O2968" s="92">
        <f t="shared" si="231"/>
        <v>3.4610467277408873E-2</v>
      </c>
      <c r="P2968" s="92">
        <f t="shared" si="232"/>
        <v>10.694259843835935</v>
      </c>
      <c r="Q2968" s="92">
        <f t="shared" ca="1" si="233"/>
        <v>1.0060112954412608</v>
      </c>
      <c r="R2968" s="92">
        <f t="shared" ca="1" si="234"/>
        <v>10.512818037361175</v>
      </c>
    </row>
    <row r="2969" spans="1:18" x14ac:dyDescent="0.3">
      <c r="A2969" s="107">
        <v>40997.694444444445</v>
      </c>
      <c r="B2969" s="92">
        <v>11.38</v>
      </c>
      <c r="C2969" s="92">
        <v>11.11</v>
      </c>
      <c r="D2969" s="92">
        <v>10.69</v>
      </c>
      <c r="E2969" s="92">
        <v>10.52</v>
      </c>
      <c r="F2969" s="92">
        <v>10.38</v>
      </c>
      <c r="G2969" s="92">
        <v>10.220000000000001</v>
      </c>
      <c r="H2969" s="92">
        <v>10.050000000000001</v>
      </c>
      <c r="I2969" s="92">
        <v>9.93</v>
      </c>
      <c r="J2969" s="92">
        <v>9.82</v>
      </c>
      <c r="K2969" s="92">
        <v>9.64</v>
      </c>
      <c r="L2969" s="92">
        <v>10.220000000000001</v>
      </c>
      <c r="N2969" s="92">
        <f t="shared" ca="1" si="230"/>
        <v>10.225119110609494</v>
      </c>
      <c r="O2969" s="92">
        <f t="shared" si="231"/>
        <v>0.15500780540853845</v>
      </c>
      <c r="P2969" s="92">
        <f t="shared" si="232"/>
        <v>10.19546807155006</v>
      </c>
      <c r="Q2969" s="92">
        <f t="shared" ca="1" si="233"/>
        <v>1.0029082567716703</v>
      </c>
      <c r="R2969" s="92">
        <f t="shared" ca="1" si="234"/>
        <v>10.249722384206471</v>
      </c>
    </row>
    <row r="2970" spans="1:18" x14ac:dyDescent="0.3">
      <c r="A2970" s="107">
        <v>40997.701388888891</v>
      </c>
      <c r="B2970" s="92">
        <v>11.55</v>
      </c>
      <c r="C2970" s="92">
        <v>11.34</v>
      </c>
      <c r="D2970" s="92">
        <v>11.04</v>
      </c>
      <c r="E2970" s="92">
        <v>10.85</v>
      </c>
      <c r="F2970" s="92">
        <v>10.78</v>
      </c>
      <c r="G2970" s="92">
        <v>10.63</v>
      </c>
      <c r="H2970" s="92">
        <v>10.36</v>
      </c>
      <c r="I2970" s="92">
        <v>10.050000000000001</v>
      </c>
      <c r="J2970" s="92">
        <v>9.84</v>
      </c>
      <c r="K2970" s="92">
        <v>9.66</v>
      </c>
      <c r="L2970" s="92">
        <v>10.79</v>
      </c>
      <c r="N2970" s="92">
        <f t="shared" ca="1" si="230"/>
        <v>10.4865681677579</v>
      </c>
      <c r="O2970" s="92">
        <f t="shared" si="231"/>
        <v>0.23775162432752803</v>
      </c>
      <c r="P2970" s="92">
        <f t="shared" si="232"/>
        <v>10.590888402792249</v>
      </c>
      <c r="Q2970" s="92">
        <f t="shared" ca="1" si="233"/>
        <v>0.99015000148553678</v>
      </c>
      <c r="R2970" s="92">
        <f t="shared" ca="1" si="234"/>
        <v>10.683718516028941</v>
      </c>
    </row>
    <row r="2971" spans="1:18" x14ac:dyDescent="0.3">
      <c r="A2971" s="107">
        <v>40997.708333333336</v>
      </c>
      <c r="B2971" s="92">
        <v>12</v>
      </c>
      <c r="C2971" s="92">
        <v>11.9</v>
      </c>
      <c r="D2971" s="92">
        <v>11.66</v>
      </c>
      <c r="E2971" s="92">
        <v>11.51</v>
      </c>
      <c r="F2971" s="92">
        <v>11.4</v>
      </c>
      <c r="G2971" s="92">
        <v>11.22</v>
      </c>
      <c r="H2971" s="92">
        <v>11.03</v>
      </c>
      <c r="I2971" s="92">
        <v>10.82</v>
      </c>
      <c r="J2971" s="92">
        <v>10.54</v>
      </c>
      <c r="K2971" s="92">
        <v>10.039999999999999</v>
      </c>
      <c r="L2971" s="92">
        <v>11.28</v>
      </c>
      <c r="N2971" s="92">
        <f t="shared" ca="1" si="230"/>
        <v>11.12864850246971</v>
      </c>
      <c r="O2971" s="92">
        <f t="shared" si="231"/>
        <v>0.15782738263334017</v>
      </c>
      <c r="P2971" s="92">
        <f t="shared" si="232"/>
        <v>11.192578390090404</v>
      </c>
      <c r="Q2971" s="92">
        <f t="shared" ca="1" si="233"/>
        <v>0.99428818942404773</v>
      </c>
      <c r="R2971" s="92">
        <f t="shared" ca="1" si="234"/>
        <v>11.215570776703258</v>
      </c>
    </row>
    <row r="2972" spans="1:18" x14ac:dyDescent="0.3">
      <c r="A2972" s="107">
        <v>40997.715277777781</v>
      </c>
      <c r="B2972" s="92">
        <v>12.07</v>
      </c>
      <c r="C2972" s="92">
        <v>11.83</v>
      </c>
      <c r="D2972" s="92">
        <v>11.47</v>
      </c>
      <c r="E2972" s="92">
        <v>11.31</v>
      </c>
      <c r="F2972" s="92">
        <v>11.11</v>
      </c>
      <c r="G2972" s="92">
        <v>10.72</v>
      </c>
      <c r="H2972" s="92">
        <v>10.4</v>
      </c>
      <c r="I2972" s="92">
        <v>10.15</v>
      </c>
      <c r="J2972" s="92">
        <v>9.91</v>
      </c>
      <c r="K2972" s="92">
        <v>9.61</v>
      </c>
      <c r="L2972" s="92">
        <v>10.78</v>
      </c>
      <c r="N2972" s="92">
        <f t="shared" ca="1" si="230"/>
        <v>10.692796525794678</v>
      </c>
      <c r="O2972" s="92">
        <f t="shared" si="231"/>
        <v>0.2800512486124761</v>
      </c>
      <c r="P2972" s="92">
        <f t="shared" si="232"/>
        <v>10.673555020172008</v>
      </c>
      <c r="Q2972" s="92">
        <f t="shared" ca="1" si="233"/>
        <v>1.0018027269814327</v>
      </c>
      <c r="R2972" s="92">
        <f t="shared" ca="1" si="234"/>
        <v>10.799433396859843</v>
      </c>
    </row>
    <row r="2973" spans="1:18" x14ac:dyDescent="0.3">
      <c r="A2973" s="107">
        <v>40997.722222222219</v>
      </c>
      <c r="B2973" s="92">
        <v>12.06</v>
      </c>
      <c r="C2973" s="92">
        <v>11.81</v>
      </c>
      <c r="D2973" s="92">
        <v>11.36</v>
      </c>
      <c r="E2973" s="92">
        <v>11.01</v>
      </c>
      <c r="F2973" s="92">
        <v>10.67</v>
      </c>
      <c r="G2973" s="92">
        <v>10.43</v>
      </c>
      <c r="H2973" s="92">
        <v>10.34</v>
      </c>
      <c r="I2973" s="92">
        <v>10.23</v>
      </c>
      <c r="J2973" s="92">
        <v>10.17</v>
      </c>
      <c r="K2973" s="92">
        <v>9.85</v>
      </c>
      <c r="L2973" s="92">
        <v>10.52</v>
      </c>
      <c r="N2973" s="92">
        <f t="shared" ca="1" si="230"/>
        <v>10.591301601201252</v>
      </c>
      <c r="O2973" s="92">
        <f t="shared" si="231"/>
        <v>8.0086062773082167E-2</v>
      </c>
      <c r="P2973" s="92">
        <f t="shared" si="232"/>
        <v>10.417057426518838</v>
      </c>
      <c r="Q2973" s="92">
        <f t="shared" ca="1" si="233"/>
        <v>1.0167268132974709</v>
      </c>
      <c r="R2973" s="92">
        <f t="shared" ca="1" si="234"/>
        <v>10.695966075889395</v>
      </c>
    </row>
    <row r="2974" spans="1:18" x14ac:dyDescent="0.3">
      <c r="A2974" s="107">
        <v>40997.729166666664</v>
      </c>
      <c r="B2974" s="92">
        <v>11.43</v>
      </c>
      <c r="C2974" s="92">
        <v>11.05</v>
      </c>
      <c r="D2974" s="92">
        <v>10.37</v>
      </c>
      <c r="E2974" s="92">
        <v>9.81</v>
      </c>
      <c r="F2974" s="92">
        <v>9.51</v>
      </c>
      <c r="G2974" s="92">
        <v>9.36</v>
      </c>
      <c r="H2974" s="92">
        <v>9.2899999999999991</v>
      </c>
      <c r="I2974" s="92">
        <v>9.2899999999999991</v>
      </c>
      <c r="J2974" s="92">
        <v>9.1999999999999993</v>
      </c>
      <c r="K2974" s="92">
        <v>9.0500000000000007</v>
      </c>
      <c r="L2974" s="92">
        <v>9.1</v>
      </c>
      <c r="N2974" s="92">
        <f t="shared" ca="1" si="230"/>
        <v>9.5624413747182064</v>
      </c>
      <c r="O2974" s="92">
        <f t="shared" si="231"/>
        <v>6.9369642348606181E-2</v>
      </c>
      <c r="P2974" s="92">
        <f t="shared" si="232"/>
        <v>9.3499385455878521</v>
      </c>
      <c r="Q2974" s="92">
        <f t="shared" ca="1" si="233"/>
        <v>1.0227277246897664</v>
      </c>
      <c r="R2974" s="92">
        <f t="shared" ca="1" si="234"/>
        <v>9.3068222946768735</v>
      </c>
    </row>
    <row r="2975" spans="1:18" x14ac:dyDescent="0.3">
      <c r="A2975" s="107">
        <v>40997.736111111109</v>
      </c>
      <c r="B2975" s="92">
        <v>11.05</v>
      </c>
      <c r="C2975" s="92">
        <v>10.61</v>
      </c>
      <c r="D2975" s="92">
        <v>10.130000000000001</v>
      </c>
      <c r="E2975" s="92">
        <v>9.57</v>
      </c>
      <c r="F2975" s="92">
        <v>9.39</v>
      </c>
      <c r="G2975" s="92">
        <v>9.16</v>
      </c>
      <c r="H2975" s="92">
        <v>8.91</v>
      </c>
      <c r="I2975" s="92">
        <v>8.6199999999999992</v>
      </c>
      <c r="J2975" s="92">
        <v>8.5299999999999994</v>
      </c>
      <c r="K2975" s="92">
        <v>8.69</v>
      </c>
      <c r="L2975" s="92">
        <v>8.84</v>
      </c>
      <c r="N2975" s="92">
        <f t="shared" ca="1" si="230"/>
        <v>9.1974911158915056</v>
      </c>
      <c r="O2975" s="92">
        <f t="shared" si="231"/>
        <v>0.25571592785988145</v>
      </c>
      <c r="P2975" s="92">
        <f t="shared" si="232"/>
        <v>9.123755542283627</v>
      </c>
      <c r="Q2975" s="92">
        <f t="shared" ca="1" si="233"/>
        <v>1.0080817129816944</v>
      </c>
      <c r="R2975" s="92">
        <f t="shared" ca="1" si="234"/>
        <v>8.9114423427581784</v>
      </c>
    </row>
    <row r="2976" spans="1:18" x14ac:dyDescent="0.3">
      <c r="A2976" s="107">
        <v>40997.743055555555</v>
      </c>
      <c r="B2976" s="92">
        <v>10.6</v>
      </c>
      <c r="C2976" s="92">
        <v>10.029999999999999</v>
      </c>
      <c r="D2976" s="92">
        <v>9.41</v>
      </c>
      <c r="E2976" s="92">
        <v>9.07</v>
      </c>
      <c r="F2976" s="92">
        <v>8.73</v>
      </c>
      <c r="G2976" s="92">
        <v>8.4499999999999993</v>
      </c>
      <c r="H2976" s="92">
        <v>8.23</v>
      </c>
      <c r="I2976" s="92">
        <v>7.98</v>
      </c>
      <c r="J2976" s="92">
        <v>7.78</v>
      </c>
      <c r="K2976" s="92">
        <v>7.64</v>
      </c>
      <c r="L2976" s="92">
        <v>8.19</v>
      </c>
      <c r="N2976" s="92">
        <f t="shared" ca="1" si="230"/>
        <v>8.5157523795442387</v>
      </c>
      <c r="O2976" s="92">
        <f t="shared" si="231"/>
        <v>0.24378109982964077</v>
      </c>
      <c r="P2976" s="92">
        <f t="shared" si="232"/>
        <v>8.4181224270210162</v>
      </c>
      <c r="Q2976" s="92">
        <f t="shared" ca="1" si="233"/>
        <v>1.0115975923811518</v>
      </c>
      <c r="R2976" s="92">
        <f t="shared" ca="1" si="234"/>
        <v>8.2849842816016324</v>
      </c>
    </row>
    <row r="2977" spans="1:18" x14ac:dyDescent="0.3">
      <c r="A2977" s="107">
        <v>40997.75</v>
      </c>
      <c r="B2977" s="92">
        <v>11.06</v>
      </c>
      <c r="C2977" s="92">
        <v>10.7</v>
      </c>
      <c r="D2977" s="92">
        <v>10.14</v>
      </c>
      <c r="E2977" s="92">
        <v>9.58</v>
      </c>
      <c r="F2977" s="92">
        <v>9.1999999999999993</v>
      </c>
      <c r="G2977" s="92">
        <v>9.0299999999999994</v>
      </c>
      <c r="H2977" s="92">
        <v>9.01</v>
      </c>
      <c r="I2977" s="92">
        <v>8.93</v>
      </c>
      <c r="J2977" s="92">
        <v>8.7799999999999994</v>
      </c>
      <c r="K2977" s="92">
        <v>8.4600000000000009</v>
      </c>
      <c r="L2977" s="92">
        <v>9.31</v>
      </c>
      <c r="N2977" s="92">
        <f t="shared" ca="1" si="230"/>
        <v>9.2343446918751297</v>
      </c>
      <c r="O2977" s="92">
        <f t="shared" si="231"/>
        <v>2.0489995004039092E-2</v>
      </c>
      <c r="P2977" s="92">
        <f t="shared" si="232"/>
        <v>9.0271317988470905</v>
      </c>
      <c r="Q2977" s="92">
        <f t="shared" ca="1" si="233"/>
        <v>1.0229544552628005</v>
      </c>
      <c r="R2977" s="92">
        <f t="shared" ca="1" si="234"/>
        <v>9.5237059784966736</v>
      </c>
    </row>
    <row r="2978" spans="1:18" x14ac:dyDescent="0.3">
      <c r="A2978" s="107">
        <v>40997.909722222219</v>
      </c>
      <c r="B2978" s="92">
        <v>7.71</v>
      </c>
      <c r="C2978" s="92">
        <v>7.6</v>
      </c>
      <c r="D2978" s="92">
        <v>7.35</v>
      </c>
      <c r="E2978" s="92">
        <v>7.14</v>
      </c>
      <c r="F2978" s="92">
        <v>6.99</v>
      </c>
      <c r="G2978" s="92">
        <v>6.83</v>
      </c>
      <c r="H2978" s="92">
        <v>6.65</v>
      </c>
      <c r="I2978" s="92">
        <v>6.46</v>
      </c>
      <c r="J2978" s="92">
        <v>6.22</v>
      </c>
      <c r="K2978" s="92">
        <v>5.84</v>
      </c>
      <c r="L2978" s="92">
        <v>6.68</v>
      </c>
      <c r="N2978" s="92">
        <f t="shared" ca="1" si="230"/>
        <v>6.775042984954589</v>
      </c>
      <c r="O2978" s="92">
        <f t="shared" si="231"/>
        <v>0.24680652622061122</v>
      </c>
      <c r="P2978" s="92">
        <f t="shared" si="232"/>
        <v>6.8039147098652908</v>
      </c>
      <c r="Q2978" s="92">
        <f t="shared" ca="1" si="233"/>
        <v>0.99575660099488905</v>
      </c>
      <c r="R2978" s="92">
        <f t="shared" ca="1" si="234"/>
        <v>6.6516540946458589</v>
      </c>
    </row>
    <row r="2979" spans="1:18" x14ac:dyDescent="0.3">
      <c r="A2979" s="107">
        <v>40997.916666666664</v>
      </c>
      <c r="B2979" s="92">
        <v>7.24</v>
      </c>
      <c r="C2979" s="92">
        <v>7.11</v>
      </c>
      <c r="D2979" s="92">
        <v>6.88</v>
      </c>
      <c r="E2979" s="92">
        <v>6.71</v>
      </c>
      <c r="F2979" s="92">
        <v>6.6</v>
      </c>
      <c r="G2979" s="92">
        <v>6.52</v>
      </c>
      <c r="H2979" s="92">
        <v>6.43</v>
      </c>
      <c r="I2979" s="92">
        <v>6.33</v>
      </c>
      <c r="J2979" s="92">
        <v>6.2</v>
      </c>
      <c r="K2979" s="92">
        <v>5.92</v>
      </c>
      <c r="L2979" s="92">
        <v>6.81</v>
      </c>
      <c r="N2979" s="92">
        <f t="shared" ca="1" si="230"/>
        <v>6.5086103987341346</v>
      </c>
      <c r="O2979" s="92">
        <f t="shared" si="231"/>
        <v>0.12844817714194534</v>
      </c>
      <c r="P2979" s="92">
        <f t="shared" si="232"/>
        <v>6.5070284416848052</v>
      </c>
      <c r="Q2979" s="92">
        <f t="shared" ca="1" si="233"/>
        <v>1.0002431151275128</v>
      </c>
      <c r="R2979" s="92">
        <f t="shared" ca="1" si="234"/>
        <v>6.8116556140183624</v>
      </c>
    </row>
    <row r="2980" spans="1:18" x14ac:dyDescent="0.3">
      <c r="A2980" s="107">
        <v>40997.923611111109</v>
      </c>
      <c r="B2980" s="92">
        <v>8.06</v>
      </c>
      <c r="C2980" s="92">
        <v>7.99</v>
      </c>
      <c r="D2980" s="92">
        <v>7.84</v>
      </c>
      <c r="E2980" s="92">
        <v>7.67</v>
      </c>
      <c r="F2980" s="92">
        <v>7.51</v>
      </c>
      <c r="G2980" s="92">
        <v>7.35</v>
      </c>
      <c r="H2980" s="92">
        <v>7.21</v>
      </c>
      <c r="I2980" s="92">
        <v>7.05</v>
      </c>
      <c r="J2980" s="92">
        <v>6.83</v>
      </c>
      <c r="K2980" s="92">
        <v>6.42</v>
      </c>
      <c r="L2980" s="92">
        <v>7.64</v>
      </c>
      <c r="N2980" s="92">
        <f t="shared" ca="1" si="230"/>
        <v>7.3165386551996452</v>
      </c>
      <c r="O2980" s="92">
        <f t="shared" si="231"/>
        <v>0.17771670711975984</v>
      </c>
      <c r="P2980" s="92">
        <f t="shared" si="232"/>
        <v>7.3297760304958715</v>
      </c>
      <c r="Q2980" s="92">
        <f t="shared" ca="1" si="233"/>
        <v>0.99819402731527518</v>
      </c>
      <c r="R2980" s="92">
        <f t="shared" ca="1" si="234"/>
        <v>7.6262023686887019</v>
      </c>
    </row>
    <row r="2981" spans="1:18" x14ac:dyDescent="0.3">
      <c r="A2981" s="107">
        <v>40997.930555555555</v>
      </c>
      <c r="B2981" s="92">
        <v>7.71</v>
      </c>
      <c r="C2981" s="92">
        <v>7.56</v>
      </c>
      <c r="D2981" s="92">
        <v>7.29</v>
      </c>
      <c r="E2981" s="92">
        <v>7.03</v>
      </c>
      <c r="F2981" s="92">
        <v>6.75</v>
      </c>
      <c r="G2981" s="92">
        <v>6.47</v>
      </c>
      <c r="H2981" s="92">
        <v>6.27</v>
      </c>
      <c r="I2981" s="92">
        <v>6.13</v>
      </c>
      <c r="J2981" s="92">
        <v>6</v>
      </c>
      <c r="K2981" s="92">
        <v>5.72</v>
      </c>
      <c r="L2981" s="92">
        <v>6.72</v>
      </c>
      <c r="N2981" s="92">
        <f t="shared" ca="1" si="230"/>
        <v>6.5397132139684748</v>
      </c>
      <c r="O2981" s="92">
        <f t="shared" si="231"/>
        <v>0.29016462186676101</v>
      </c>
      <c r="P2981" s="92">
        <f t="shared" si="232"/>
        <v>6.4409583560068988</v>
      </c>
      <c r="Q2981" s="92">
        <f t="shared" ca="1" si="233"/>
        <v>1.0153323236237781</v>
      </c>
      <c r="R2981" s="92">
        <f t="shared" ca="1" si="234"/>
        <v>6.8230332147517885</v>
      </c>
    </row>
    <row r="2982" spans="1:18" x14ac:dyDescent="0.3">
      <c r="A2982" s="107">
        <v>40997.9375</v>
      </c>
      <c r="B2982" s="92">
        <v>7.98</v>
      </c>
      <c r="C2982" s="92">
        <v>7.87</v>
      </c>
      <c r="D2982" s="92">
        <v>7.65</v>
      </c>
      <c r="E2982" s="92">
        <v>7.44</v>
      </c>
      <c r="F2982" s="92">
        <v>7.2</v>
      </c>
      <c r="G2982" s="92">
        <v>6.97</v>
      </c>
      <c r="H2982" s="92">
        <v>6.81</v>
      </c>
      <c r="I2982" s="92">
        <v>6.68</v>
      </c>
      <c r="J2982" s="92">
        <v>6.56</v>
      </c>
      <c r="K2982" s="92">
        <v>6.37</v>
      </c>
      <c r="L2982" s="92">
        <v>7.31</v>
      </c>
      <c r="N2982" s="92">
        <f t="shared" ca="1" si="230"/>
        <v>7.0262804169971096</v>
      </c>
      <c r="O2982" s="92">
        <f t="shared" si="231"/>
        <v>0.21460433723010916</v>
      </c>
      <c r="P2982" s="92">
        <f t="shared" si="232"/>
        <v>6.9468474968633984</v>
      </c>
      <c r="Q2982" s="92">
        <f t="shared" ca="1" si="233"/>
        <v>1.011434383750266</v>
      </c>
      <c r="R2982" s="92">
        <f t="shared" ca="1" si="234"/>
        <v>7.3935853452144435</v>
      </c>
    </row>
    <row r="2983" spans="1:18" x14ac:dyDescent="0.3">
      <c r="A2983" s="107">
        <v>40997.944444444445</v>
      </c>
      <c r="B2983" s="92">
        <v>8.26</v>
      </c>
      <c r="C2983" s="92">
        <v>8.1199999999999992</v>
      </c>
      <c r="D2983" s="92">
        <v>7.85</v>
      </c>
      <c r="E2983" s="92">
        <v>7.65</v>
      </c>
      <c r="F2983" s="92">
        <v>7.46</v>
      </c>
      <c r="G2983" s="92">
        <v>7.25</v>
      </c>
      <c r="H2983" s="92">
        <v>7.05</v>
      </c>
      <c r="I2983" s="92">
        <v>6.77</v>
      </c>
      <c r="J2983" s="92">
        <v>6.45</v>
      </c>
      <c r="K2983" s="92">
        <v>6.07</v>
      </c>
      <c r="L2983" s="92">
        <v>6.94</v>
      </c>
      <c r="N2983" s="92">
        <f t="shared" ca="1" si="230"/>
        <v>7.1740634238632603</v>
      </c>
      <c r="O2983" s="92">
        <f t="shared" si="231"/>
        <v>0.25850591804539252</v>
      </c>
      <c r="P2983" s="92">
        <f t="shared" si="232"/>
        <v>7.2210007034952151</v>
      </c>
      <c r="Q2983" s="92">
        <f t="shared" ca="1" si="233"/>
        <v>0.99349989266595207</v>
      </c>
      <c r="R2983" s="92">
        <f t="shared" ca="1" si="234"/>
        <v>6.8948892551017078</v>
      </c>
    </row>
    <row r="2984" spans="1:18" x14ac:dyDescent="0.3">
      <c r="A2984" s="107">
        <v>40997.951388888891</v>
      </c>
      <c r="B2984" s="92">
        <v>7.67</v>
      </c>
      <c r="C2984" s="92">
        <v>7.54</v>
      </c>
      <c r="D2984" s="92">
        <v>7.26</v>
      </c>
      <c r="E2984" s="92">
        <v>7.02</v>
      </c>
      <c r="F2984" s="92">
        <v>6.89</v>
      </c>
      <c r="G2984" s="92">
        <v>6.77</v>
      </c>
      <c r="H2984" s="92">
        <v>6.63</v>
      </c>
      <c r="I2984" s="92">
        <v>6.43</v>
      </c>
      <c r="J2984" s="92">
        <v>6.17</v>
      </c>
      <c r="K2984" s="92">
        <v>5.51</v>
      </c>
      <c r="L2984" s="92">
        <v>6.76</v>
      </c>
      <c r="N2984" s="92">
        <f t="shared" ca="1" si="230"/>
        <v>6.695810754977443</v>
      </c>
      <c r="O2984" s="92">
        <f t="shared" si="231"/>
        <v>0.19310221351491366</v>
      </c>
      <c r="P2984" s="92">
        <f t="shared" si="232"/>
        <v>6.7497616569891434</v>
      </c>
      <c r="Q2984" s="92">
        <f t="shared" ca="1" si="233"/>
        <v>0.99200699154231087</v>
      </c>
      <c r="R2984" s="92">
        <f t="shared" ca="1" si="234"/>
        <v>6.7059672628260216</v>
      </c>
    </row>
    <row r="2985" spans="1:18" x14ac:dyDescent="0.3">
      <c r="A2985" s="107">
        <v>40997.958333333336</v>
      </c>
      <c r="B2985" s="92">
        <v>8.19</v>
      </c>
      <c r="C2985" s="92">
        <v>8.1</v>
      </c>
      <c r="D2985" s="92">
        <v>7.88</v>
      </c>
      <c r="E2985" s="92">
        <v>7.61</v>
      </c>
      <c r="F2985" s="92">
        <v>7.39</v>
      </c>
      <c r="G2985" s="92">
        <v>7.17</v>
      </c>
      <c r="H2985" s="92">
        <v>6.93</v>
      </c>
      <c r="I2985" s="92">
        <v>6.72</v>
      </c>
      <c r="J2985" s="92">
        <v>6.45</v>
      </c>
      <c r="K2985" s="92">
        <v>5.88</v>
      </c>
      <c r="L2985" s="92">
        <v>6.97</v>
      </c>
      <c r="N2985" s="92">
        <f t="shared" ca="1" si="230"/>
        <v>7.1173681493352889</v>
      </c>
      <c r="O2985" s="92">
        <f t="shared" si="231"/>
        <v>0.31461707439880099</v>
      </c>
      <c r="P2985" s="92">
        <f t="shared" si="232"/>
        <v>7.1351107494294412</v>
      </c>
      <c r="Q2985" s="92">
        <f t="shared" ca="1" si="233"/>
        <v>0.9975133392154325</v>
      </c>
      <c r="R2985" s="92">
        <f t="shared" ca="1" si="234"/>
        <v>6.9526679743315647</v>
      </c>
    </row>
    <row r="2986" spans="1:18" x14ac:dyDescent="0.3">
      <c r="A2986" s="107">
        <v>40997.965277777781</v>
      </c>
      <c r="B2986" s="92">
        <v>7.03</v>
      </c>
      <c r="C2986" s="92">
        <v>6.85</v>
      </c>
      <c r="D2986" s="92">
        <v>6.53</v>
      </c>
      <c r="E2986" s="92">
        <v>6.29</v>
      </c>
      <c r="F2986" s="92">
        <v>6.14</v>
      </c>
      <c r="G2986" s="92">
        <v>5.97</v>
      </c>
      <c r="H2986" s="92">
        <v>5.74</v>
      </c>
      <c r="I2986" s="92">
        <v>5.5</v>
      </c>
      <c r="J2986" s="92">
        <v>5.28</v>
      </c>
      <c r="K2986" s="92">
        <v>4.99</v>
      </c>
      <c r="L2986" s="92">
        <v>6.32</v>
      </c>
      <c r="N2986" s="92">
        <f t="shared" ca="1" si="230"/>
        <v>5.8971464382105383</v>
      </c>
      <c r="O2986" s="92">
        <f t="shared" si="231"/>
        <v>0.36305716332798454</v>
      </c>
      <c r="P2986" s="92">
        <f t="shared" si="232"/>
        <v>5.9364898325493973</v>
      </c>
      <c r="Q2986" s="92">
        <f t="shared" ca="1" si="233"/>
        <v>0.99337261657164111</v>
      </c>
      <c r="R2986" s="92">
        <f t="shared" ca="1" si="234"/>
        <v>6.2781149367327718</v>
      </c>
    </row>
    <row r="2987" spans="1:18" x14ac:dyDescent="0.3">
      <c r="A2987" s="107">
        <v>40997.972222222219</v>
      </c>
      <c r="B2987" s="92">
        <v>7.92</v>
      </c>
      <c r="C2987" s="92">
        <v>7.75</v>
      </c>
      <c r="D2987" s="92">
        <v>7.41</v>
      </c>
      <c r="E2987" s="92">
        <v>7.2</v>
      </c>
      <c r="F2987" s="92">
        <v>6.99</v>
      </c>
      <c r="G2987" s="92">
        <v>6.72</v>
      </c>
      <c r="H2987" s="92">
        <v>6.46</v>
      </c>
      <c r="I2987" s="92">
        <v>6.24</v>
      </c>
      <c r="J2987" s="92">
        <v>5.95</v>
      </c>
      <c r="K2987" s="92">
        <v>5.36</v>
      </c>
      <c r="L2987" s="92">
        <v>6.42</v>
      </c>
      <c r="N2987" s="92">
        <f t="shared" ca="1" si="230"/>
        <v>6.6650879929943656</v>
      </c>
      <c r="O2987" s="92">
        <f t="shared" si="231"/>
        <v>0.36463847743083905</v>
      </c>
      <c r="P2987" s="92">
        <f t="shared" si="232"/>
        <v>6.6821161851418234</v>
      </c>
      <c r="Q2987" s="92">
        <f t="shared" ca="1" si="233"/>
        <v>0.99745167673299051</v>
      </c>
      <c r="R2987" s="92">
        <f t="shared" ca="1" si="234"/>
        <v>6.4036397646257992</v>
      </c>
    </row>
    <row r="2988" spans="1:18" x14ac:dyDescent="0.3">
      <c r="A2988" s="107">
        <v>40997.979166666664</v>
      </c>
      <c r="B2988" s="92">
        <v>7.83</v>
      </c>
      <c r="C2988" s="92">
        <v>7.7</v>
      </c>
      <c r="D2988" s="92">
        <v>7.42</v>
      </c>
      <c r="E2988" s="92">
        <v>7.16</v>
      </c>
      <c r="F2988" s="92">
        <v>6.93</v>
      </c>
      <c r="G2988" s="92">
        <v>6.78</v>
      </c>
      <c r="H2988" s="92">
        <v>6.61</v>
      </c>
      <c r="I2988" s="92">
        <v>6.47</v>
      </c>
      <c r="J2988" s="92">
        <v>6.31</v>
      </c>
      <c r="K2988" s="92">
        <v>5.96</v>
      </c>
      <c r="L2988" s="92">
        <v>6.75</v>
      </c>
      <c r="N2988" s="92">
        <f t="shared" ca="1" si="230"/>
        <v>6.7878813538211169</v>
      </c>
      <c r="O2988" s="92">
        <f t="shared" si="231"/>
        <v>0.23466044649692042</v>
      </c>
      <c r="P2988" s="92">
        <f t="shared" si="232"/>
        <v>6.7553776907485252</v>
      </c>
      <c r="Q2988" s="92">
        <f t="shared" ca="1" si="233"/>
        <v>1.0048115241753404</v>
      </c>
      <c r="R2988" s="92">
        <f t="shared" ca="1" si="234"/>
        <v>6.7824777881835479</v>
      </c>
    </row>
    <row r="2989" spans="1:18" x14ac:dyDescent="0.3">
      <c r="A2989" s="107">
        <v>40997.986111111109</v>
      </c>
      <c r="B2989" s="92">
        <v>8.18</v>
      </c>
      <c r="C2989" s="92">
        <v>8.08</v>
      </c>
      <c r="D2989" s="92">
        <v>7.91</v>
      </c>
      <c r="E2989" s="92">
        <v>7.7</v>
      </c>
      <c r="F2989" s="92">
        <v>7.39</v>
      </c>
      <c r="G2989" s="92">
        <v>6.99</v>
      </c>
      <c r="H2989" s="92">
        <v>6.66</v>
      </c>
      <c r="I2989" s="92">
        <v>6.44</v>
      </c>
      <c r="J2989" s="92">
        <v>6.29</v>
      </c>
      <c r="K2989" s="92">
        <v>6.11</v>
      </c>
      <c r="L2989" s="92">
        <v>6.89</v>
      </c>
      <c r="N2989" s="92">
        <f t="shared" ca="1" si="230"/>
        <v>7.0227002597988353</v>
      </c>
      <c r="O2989" s="92">
        <f t="shared" si="231"/>
        <v>0.44690388784552726</v>
      </c>
      <c r="P2989" s="92">
        <f t="shared" si="232"/>
        <v>6.9417345260946623</v>
      </c>
      <c r="Q2989" s="92">
        <f t="shared" ca="1" si="233"/>
        <v>1.0116636171262117</v>
      </c>
      <c r="R2989" s="92">
        <f t="shared" ca="1" si="234"/>
        <v>6.9703623219995983</v>
      </c>
    </row>
    <row r="2990" spans="1:18" x14ac:dyDescent="0.3">
      <c r="A2990" s="107">
        <v>40997.993055555555</v>
      </c>
      <c r="B2990" s="92">
        <v>8.26</v>
      </c>
      <c r="C2990" s="92">
        <v>8.16</v>
      </c>
      <c r="D2990" s="92">
        <v>7.96</v>
      </c>
      <c r="E2990" s="92">
        <v>7.68</v>
      </c>
      <c r="F2990" s="92">
        <v>7.33</v>
      </c>
      <c r="G2990" s="92">
        <v>6.97</v>
      </c>
      <c r="H2990" s="92">
        <v>6.65</v>
      </c>
      <c r="I2990" s="92">
        <v>6.39</v>
      </c>
      <c r="J2990" s="92">
        <v>6.25</v>
      </c>
      <c r="K2990" s="92">
        <v>6.08</v>
      </c>
      <c r="L2990" s="92">
        <v>7.3</v>
      </c>
      <c r="N2990" s="92">
        <f t="shared" ca="1" si="230"/>
        <v>7.0034249454881863</v>
      </c>
      <c r="O2990" s="92">
        <f t="shared" si="231"/>
        <v>0.4343111843205319</v>
      </c>
      <c r="P2990" s="92">
        <f t="shared" si="232"/>
        <v>6.9232241804784707</v>
      </c>
      <c r="Q2990" s="92">
        <f t="shared" ca="1" si="233"/>
        <v>1.011584308541656</v>
      </c>
      <c r="R2990" s="92">
        <f t="shared" ca="1" si="234"/>
        <v>7.3845654523540887</v>
      </c>
    </row>
    <row r="2991" spans="1:18" x14ac:dyDescent="0.3">
      <c r="A2991" s="107">
        <v>40998</v>
      </c>
      <c r="B2991" s="92">
        <v>8.42</v>
      </c>
      <c r="C2991" s="92">
        <v>8.32</v>
      </c>
      <c r="D2991" s="92">
        <v>8.1199999999999992</v>
      </c>
      <c r="E2991" s="92">
        <v>7.91</v>
      </c>
      <c r="F2991" s="92">
        <v>7.67</v>
      </c>
      <c r="G2991" s="92">
        <v>7.36</v>
      </c>
      <c r="H2991" s="92">
        <v>7.07</v>
      </c>
      <c r="I2991" s="92">
        <v>6.84</v>
      </c>
      <c r="J2991" s="92">
        <v>6.65</v>
      </c>
      <c r="K2991" s="92">
        <v>6.45</v>
      </c>
      <c r="L2991" s="92">
        <v>7.55</v>
      </c>
      <c r="N2991" s="92">
        <f t="shared" ca="1" si="230"/>
        <v>7.3448767037176408</v>
      </c>
      <c r="O2991" s="92">
        <f t="shared" si="231"/>
        <v>0.37148249885585699</v>
      </c>
      <c r="P2991" s="92">
        <f t="shared" si="232"/>
        <v>7.3177316698615638</v>
      </c>
      <c r="Q2991" s="92">
        <f t="shared" ca="1" si="233"/>
        <v>1.0037094874587811</v>
      </c>
      <c r="R2991" s="92">
        <f t="shared" ca="1" si="234"/>
        <v>7.578006630313797</v>
      </c>
    </row>
    <row r="2992" spans="1:18" x14ac:dyDescent="0.3">
      <c r="A2992" s="107">
        <v>40998.006944444445</v>
      </c>
      <c r="B2992" s="92">
        <v>8.19</v>
      </c>
      <c r="C2992" s="92">
        <v>8.08</v>
      </c>
      <c r="D2992" s="92">
        <v>7.87</v>
      </c>
      <c r="E2992" s="92">
        <v>7.68</v>
      </c>
      <c r="F2992" s="92">
        <v>7.53</v>
      </c>
      <c r="G2992" s="92">
        <v>7.4</v>
      </c>
      <c r="H2992" s="92">
        <v>7.23</v>
      </c>
      <c r="I2992" s="92">
        <v>7.03</v>
      </c>
      <c r="J2992" s="92">
        <v>6.8</v>
      </c>
      <c r="K2992" s="92">
        <v>6.4</v>
      </c>
      <c r="L2992" s="92">
        <v>7.55</v>
      </c>
      <c r="N2992" s="92">
        <f t="shared" ca="1" si="230"/>
        <v>7.3300952996092716</v>
      </c>
      <c r="O2992" s="92">
        <f t="shared" si="231"/>
        <v>0.2147693759218646</v>
      </c>
      <c r="P2992" s="92">
        <f t="shared" si="232"/>
        <v>7.375400278055448</v>
      </c>
      <c r="Q2992" s="92">
        <f t="shared" ca="1" si="233"/>
        <v>0.99385728547086782</v>
      </c>
      <c r="R2992" s="92">
        <f t="shared" ca="1" si="234"/>
        <v>7.503622505305052</v>
      </c>
    </row>
    <row r="2993" spans="1:18" x14ac:dyDescent="0.3">
      <c r="A2993" s="107">
        <v>40998.013888888891</v>
      </c>
      <c r="B2993" s="92">
        <v>8.42</v>
      </c>
      <c r="C2993" s="92">
        <v>8.25</v>
      </c>
      <c r="D2993" s="92">
        <v>7.94</v>
      </c>
      <c r="E2993" s="92">
        <v>7.66</v>
      </c>
      <c r="F2993" s="92">
        <v>7.45</v>
      </c>
      <c r="G2993" s="92">
        <v>7.26</v>
      </c>
      <c r="H2993" s="92">
        <v>7.06</v>
      </c>
      <c r="I2993" s="92">
        <v>6.85</v>
      </c>
      <c r="J2993" s="92">
        <v>6.58</v>
      </c>
      <c r="K2993" s="92">
        <v>6.16</v>
      </c>
      <c r="L2993" s="92">
        <v>7.5</v>
      </c>
      <c r="N2993" s="92">
        <f t="shared" ca="1" si="230"/>
        <v>7.2240135096321021</v>
      </c>
      <c r="O2993" s="92">
        <f t="shared" si="231"/>
        <v>0.25814482926913579</v>
      </c>
      <c r="P2993" s="92">
        <f t="shared" si="232"/>
        <v>7.2310011863006487</v>
      </c>
      <c r="Q2993" s="92">
        <f t="shared" ca="1" si="233"/>
        <v>0.99903365018363088</v>
      </c>
      <c r="R2993" s="92">
        <f t="shared" ca="1" si="234"/>
        <v>7.4927523763772319</v>
      </c>
    </row>
    <row r="2994" spans="1:18" x14ac:dyDescent="0.3">
      <c r="A2994" s="107">
        <v>40998.020833333336</v>
      </c>
      <c r="B2994" s="92">
        <v>7.82</v>
      </c>
      <c r="C2994" s="92">
        <v>7.69</v>
      </c>
      <c r="D2994" s="92">
        <v>7.45</v>
      </c>
      <c r="E2994" s="92">
        <v>7.13</v>
      </c>
      <c r="F2994" s="92">
        <v>6.83</v>
      </c>
      <c r="G2994" s="92">
        <v>6.62</v>
      </c>
      <c r="H2994" s="92">
        <v>6.44</v>
      </c>
      <c r="I2994" s="92">
        <v>6.17</v>
      </c>
      <c r="J2994" s="92">
        <v>5.95</v>
      </c>
      <c r="K2994" s="92">
        <v>5.68</v>
      </c>
      <c r="L2994" s="92">
        <v>7</v>
      </c>
      <c r="N2994" s="92">
        <f t="shared" ca="1" si="230"/>
        <v>6.6264952992890453</v>
      </c>
      <c r="O2994" s="92">
        <f t="shared" si="231"/>
        <v>0.2547446323333929</v>
      </c>
      <c r="P2994" s="92">
        <f t="shared" si="232"/>
        <v>6.5939051591843008</v>
      </c>
      <c r="Q2994" s="92">
        <f t="shared" ca="1" si="233"/>
        <v>1.0049424641874551</v>
      </c>
      <c r="R2994" s="92">
        <f t="shared" ca="1" si="234"/>
        <v>7.0345972493121858</v>
      </c>
    </row>
    <row r="2995" spans="1:18" x14ac:dyDescent="0.3">
      <c r="A2995" s="107">
        <v>40998.027777777781</v>
      </c>
      <c r="B2995" s="92">
        <v>7.73</v>
      </c>
      <c r="C2995" s="92">
        <v>7.6</v>
      </c>
      <c r="D2995" s="92">
        <v>7.47</v>
      </c>
      <c r="E2995" s="92">
        <v>7.24</v>
      </c>
      <c r="F2995" s="92">
        <v>6.97</v>
      </c>
      <c r="G2995" s="92">
        <v>6.7</v>
      </c>
      <c r="H2995" s="92">
        <v>6.4</v>
      </c>
      <c r="I2995" s="92">
        <v>6.21</v>
      </c>
      <c r="J2995" s="92">
        <v>6.04</v>
      </c>
      <c r="K2995" s="92">
        <v>5.63</v>
      </c>
      <c r="L2995" s="92">
        <v>6.9</v>
      </c>
      <c r="N2995" s="92">
        <f t="shared" ca="1" si="230"/>
        <v>6.6770201642362741</v>
      </c>
      <c r="O2995" s="92">
        <f t="shared" si="231"/>
        <v>0.4233251877164288</v>
      </c>
      <c r="P2995" s="92">
        <f t="shared" si="232"/>
        <v>6.6561697980721908</v>
      </c>
      <c r="Q2995" s="92">
        <f t="shared" ca="1" si="233"/>
        <v>1.0031324871204641</v>
      </c>
      <c r="R2995" s="92">
        <f t="shared" ca="1" si="234"/>
        <v>6.9216141611312025</v>
      </c>
    </row>
    <row r="2996" spans="1:18" x14ac:dyDescent="0.3">
      <c r="A2996" s="107">
        <v>40998.034722222219</v>
      </c>
      <c r="B2996" s="92">
        <v>8.19</v>
      </c>
      <c r="C2996" s="92">
        <v>8.11</v>
      </c>
      <c r="D2996" s="92">
        <v>7.87</v>
      </c>
      <c r="E2996" s="92">
        <v>7.6</v>
      </c>
      <c r="F2996" s="92">
        <v>7.39</v>
      </c>
      <c r="G2996" s="92">
        <v>7.11</v>
      </c>
      <c r="H2996" s="92">
        <v>6.83</v>
      </c>
      <c r="I2996" s="92">
        <v>6.61</v>
      </c>
      <c r="J2996" s="92">
        <v>6.41</v>
      </c>
      <c r="K2996" s="92">
        <v>6.04</v>
      </c>
      <c r="L2996" s="92">
        <v>6.91</v>
      </c>
      <c r="N2996" s="92">
        <f t="shared" ca="1" si="230"/>
        <v>7.0822100885500312</v>
      </c>
      <c r="O2996" s="92">
        <f t="shared" si="231"/>
        <v>0.3712802821015993</v>
      </c>
      <c r="P2996" s="92">
        <f t="shared" si="232"/>
        <v>7.0691895781039644</v>
      </c>
      <c r="Q2996" s="92">
        <f t="shared" ca="1" si="233"/>
        <v>1.0018418674873844</v>
      </c>
      <c r="R2996" s="92">
        <f t="shared" ca="1" si="234"/>
        <v>6.9227273043378261</v>
      </c>
    </row>
    <row r="2997" spans="1:18" x14ac:dyDescent="0.3">
      <c r="A2997" s="107">
        <v>40998.041666666664</v>
      </c>
      <c r="B2997" s="92">
        <v>8.01</v>
      </c>
      <c r="C2997" s="92">
        <v>7.96</v>
      </c>
      <c r="D2997" s="92">
        <v>7.79</v>
      </c>
      <c r="E2997" s="92">
        <v>7.58</v>
      </c>
      <c r="F2997" s="92">
        <v>7.34</v>
      </c>
      <c r="G2997" s="92">
        <v>7.11</v>
      </c>
      <c r="H2997" s="92">
        <v>6.85</v>
      </c>
      <c r="I2997" s="92">
        <v>6.62</v>
      </c>
      <c r="J2997" s="92">
        <v>6.33</v>
      </c>
      <c r="K2997" s="92">
        <v>6</v>
      </c>
      <c r="L2997" s="92">
        <v>7.35</v>
      </c>
      <c r="N2997" s="92">
        <f t="shared" ca="1" si="230"/>
        <v>7.0491880859298339</v>
      </c>
      <c r="O2997" s="92">
        <f t="shared" si="231"/>
        <v>0.34425984191235309</v>
      </c>
      <c r="P2997" s="92">
        <f t="shared" si="232"/>
        <v>7.0721516937211026</v>
      </c>
      <c r="Q2997" s="92">
        <f t="shared" ca="1" si="233"/>
        <v>0.99675295316252099</v>
      </c>
      <c r="R2997" s="92">
        <f t="shared" ca="1" si="234"/>
        <v>7.3261342057445287</v>
      </c>
    </row>
    <row r="2998" spans="1:18" x14ac:dyDescent="0.3">
      <c r="A2998" s="107">
        <v>40998.048611111109</v>
      </c>
      <c r="B2998" s="92">
        <v>7.93</v>
      </c>
      <c r="C2998" s="92">
        <v>7.8</v>
      </c>
      <c r="D2998" s="92">
        <v>7.57</v>
      </c>
      <c r="E2998" s="92">
        <v>7.31</v>
      </c>
      <c r="F2998" s="92">
        <v>7.13</v>
      </c>
      <c r="G2998" s="92">
        <v>6.95</v>
      </c>
      <c r="H2998" s="92">
        <v>6.76</v>
      </c>
      <c r="I2998" s="92">
        <v>6.6</v>
      </c>
      <c r="J2998" s="92">
        <v>6.35</v>
      </c>
      <c r="K2998" s="92">
        <v>6</v>
      </c>
      <c r="L2998" s="92">
        <v>6.75</v>
      </c>
      <c r="N2998" s="92">
        <f t="shared" ca="1" si="230"/>
        <v>6.9223940834002153</v>
      </c>
      <c r="O2998" s="92">
        <f t="shared" si="231"/>
        <v>0.25614870456405298</v>
      </c>
      <c r="P2998" s="92">
        <f t="shared" si="232"/>
        <v>6.9224536624437505</v>
      </c>
      <c r="Q2998" s="92">
        <f t="shared" ca="1" si="233"/>
        <v>0.99999139336333032</v>
      </c>
      <c r="R2998" s="92">
        <f t="shared" ca="1" si="234"/>
        <v>6.7499419052024798</v>
      </c>
    </row>
    <row r="2999" spans="1:18" x14ac:dyDescent="0.3">
      <c r="A2999" s="107">
        <v>40998.055555555555</v>
      </c>
      <c r="B2999" s="92">
        <v>8.3800000000000008</v>
      </c>
      <c r="C2999" s="92">
        <v>8.32</v>
      </c>
      <c r="D2999" s="92">
        <v>8.16</v>
      </c>
      <c r="E2999" s="92">
        <v>7.95</v>
      </c>
      <c r="F2999" s="92">
        <v>7.69</v>
      </c>
      <c r="G2999" s="92">
        <v>7.42</v>
      </c>
      <c r="H2999" s="92">
        <v>7.23</v>
      </c>
      <c r="I2999" s="92">
        <v>6.97</v>
      </c>
      <c r="J2999" s="92">
        <v>6.66</v>
      </c>
      <c r="K2999" s="92">
        <v>6.21</v>
      </c>
      <c r="L2999" s="92">
        <v>7.34</v>
      </c>
      <c r="N2999" s="92">
        <f t="shared" ca="1" si="230"/>
        <v>7.3927501937045061</v>
      </c>
      <c r="O2999" s="92">
        <f t="shared" si="231"/>
        <v>0.2397113180831773</v>
      </c>
      <c r="P2999" s="92">
        <f t="shared" si="232"/>
        <v>7.3924745361669535</v>
      </c>
      <c r="Q2999" s="92">
        <f t="shared" ca="1" si="233"/>
        <v>1.000037288939746</v>
      </c>
      <c r="R2999" s="92">
        <f t="shared" ca="1" si="234"/>
        <v>7.3402737008177352</v>
      </c>
    </row>
    <row r="3000" spans="1:18" x14ac:dyDescent="0.3">
      <c r="A3000" s="107">
        <v>40998.0625</v>
      </c>
      <c r="B3000" s="92">
        <v>9</v>
      </c>
      <c r="C3000" s="92">
        <v>8.89</v>
      </c>
      <c r="D3000" s="92">
        <v>8.61</v>
      </c>
      <c r="E3000" s="92">
        <v>8.4</v>
      </c>
      <c r="F3000" s="92">
        <v>8.23</v>
      </c>
      <c r="G3000" s="92">
        <v>8.07</v>
      </c>
      <c r="H3000" s="92">
        <v>7.91</v>
      </c>
      <c r="I3000" s="92">
        <v>7.75</v>
      </c>
      <c r="J3000" s="92">
        <v>7.53</v>
      </c>
      <c r="K3000" s="92">
        <v>7.08</v>
      </c>
      <c r="L3000" s="92">
        <v>7.96</v>
      </c>
      <c r="N3000" s="92">
        <f t="shared" ref="N3000:N3063" ca="1" si="235">POWER(SUM(POWER(C3000,Exponent)*$C$1,POWER(D3000,Exponent)*$D$1,POWER(E3000,Exponent)*$E$1,POWER(F3000,Exponent)*$F$1,POWER(G3000,Exponent)*$G$1,POWER(H3000,Exponent)*$H$1,POWER(I3000,Exponent)*$I$1,POWER(J3000,Exponent)*$J$1,POWER(K3000,Exponent)*$K$1),1/Exponent)</f>
        <v>8.0403088811931589</v>
      </c>
      <c r="O3000" s="92">
        <f t="shared" si="231"/>
        <v>0.18505717714529607</v>
      </c>
      <c r="P3000" s="92">
        <f t="shared" si="232"/>
        <v>8.0468790554933562</v>
      </c>
      <c r="Q3000" s="92">
        <f t="shared" ca="1" si="233"/>
        <v>0.99918351273147166</v>
      </c>
      <c r="R3000" s="92">
        <f t="shared" ca="1" si="234"/>
        <v>7.9535007613425144</v>
      </c>
    </row>
    <row r="3001" spans="1:18" x14ac:dyDescent="0.3">
      <c r="A3001" s="107">
        <v>40998.069444444445</v>
      </c>
      <c r="B3001" s="92">
        <v>9.1999999999999993</v>
      </c>
      <c r="C3001" s="92">
        <v>9.1</v>
      </c>
      <c r="D3001" s="92">
        <v>8.84</v>
      </c>
      <c r="E3001" s="92">
        <v>8.61</v>
      </c>
      <c r="F3001" s="92">
        <v>8.43</v>
      </c>
      <c r="G3001" s="92">
        <v>8.18</v>
      </c>
      <c r="H3001" s="92">
        <v>7.91</v>
      </c>
      <c r="I3001" s="92">
        <v>7.66</v>
      </c>
      <c r="J3001" s="92">
        <v>7.38</v>
      </c>
      <c r="K3001" s="92">
        <v>7.03</v>
      </c>
      <c r="L3001" s="92">
        <v>7.91</v>
      </c>
      <c r="N3001" s="92">
        <f t="shared" ca="1" si="235"/>
        <v>8.1083574373883227</v>
      </c>
      <c r="O3001" s="92">
        <f t="shared" si="231"/>
        <v>0.31016779405914041</v>
      </c>
      <c r="P3001" s="92">
        <f t="shared" si="232"/>
        <v>8.1407576353427249</v>
      </c>
      <c r="Q3001" s="92">
        <f t="shared" ca="1" si="233"/>
        <v>0.99602000214160191</v>
      </c>
      <c r="R3001" s="92">
        <f t="shared" ca="1" si="234"/>
        <v>7.8785182169400709</v>
      </c>
    </row>
    <row r="3002" spans="1:18" x14ac:dyDescent="0.3">
      <c r="A3002" s="107">
        <v>40998.076388888891</v>
      </c>
      <c r="B3002" s="92">
        <v>8.67</v>
      </c>
      <c r="C3002" s="92">
        <v>8.61</v>
      </c>
      <c r="D3002" s="92">
        <v>8.41</v>
      </c>
      <c r="E3002" s="92">
        <v>8.2200000000000006</v>
      </c>
      <c r="F3002" s="92">
        <v>7.98</v>
      </c>
      <c r="G3002" s="92">
        <v>7.72</v>
      </c>
      <c r="H3002" s="92">
        <v>7.5</v>
      </c>
      <c r="I3002" s="92">
        <v>7.3</v>
      </c>
      <c r="J3002" s="92">
        <v>7.1</v>
      </c>
      <c r="K3002" s="92">
        <v>6.71</v>
      </c>
      <c r="L3002" s="92">
        <v>7.54</v>
      </c>
      <c r="N3002" s="92">
        <f t="shared" ca="1" si="235"/>
        <v>7.7106703828664536</v>
      </c>
      <c r="O3002" s="92">
        <f t="shared" si="231"/>
        <v>0.26716926151682963</v>
      </c>
      <c r="P3002" s="92">
        <f t="shared" si="232"/>
        <v>7.6880880304216141</v>
      </c>
      <c r="Q3002" s="92">
        <f t="shared" ca="1" si="233"/>
        <v>1.0029373171008815</v>
      </c>
      <c r="R3002" s="92">
        <f t="shared" ca="1" si="234"/>
        <v>7.5621473709406466</v>
      </c>
    </row>
    <row r="3003" spans="1:18" x14ac:dyDescent="0.3">
      <c r="A3003" s="107">
        <v>40998.083333333336</v>
      </c>
      <c r="B3003" s="92">
        <v>8.67</v>
      </c>
      <c r="C3003" s="92">
        <v>8.5500000000000007</v>
      </c>
      <c r="D3003" s="92">
        <v>8.31</v>
      </c>
      <c r="E3003" s="92">
        <v>8.08</v>
      </c>
      <c r="F3003" s="92">
        <v>7.86</v>
      </c>
      <c r="G3003" s="92">
        <v>7.63</v>
      </c>
      <c r="H3003" s="92">
        <v>7.4</v>
      </c>
      <c r="I3003" s="92">
        <v>7.14</v>
      </c>
      <c r="J3003" s="92">
        <v>6.85</v>
      </c>
      <c r="K3003" s="92">
        <v>6.45</v>
      </c>
      <c r="L3003" s="92">
        <v>7.6</v>
      </c>
      <c r="N3003" s="92">
        <f t="shared" ca="1" si="235"/>
        <v>7.5705762478310028</v>
      </c>
      <c r="O3003" s="92">
        <f t="shared" si="231"/>
        <v>0.28284660551630847</v>
      </c>
      <c r="P3003" s="92">
        <f t="shared" si="232"/>
        <v>7.5966133699613003</v>
      </c>
      <c r="Q3003" s="92">
        <f t="shared" ca="1" si="233"/>
        <v>0.9965725355678553</v>
      </c>
      <c r="R3003" s="92">
        <f t="shared" ca="1" si="234"/>
        <v>7.5739512703156997</v>
      </c>
    </row>
    <row r="3004" spans="1:18" x14ac:dyDescent="0.3">
      <c r="A3004" s="107">
        <v>40998.090277777781</v>
      </c>
      <c r="B3004" s="92">
        <v>8.7799999999999994</v>
      </c>
      <c r="C3004" s="92">
        <v>8.6999999999999993</v>
      </c>
      <c r="D3004" s="92">
        <v>8.5500000000000007</v>
      </c>
      <c r="E3004" s="92">
        <v>8.32</v>
      </c>
      <c r="F3004" s="92">
        <v>8.0299999999999994</v>
      </c>
      <c r="G3004" s="92">
        <v>7.82</v>
      </c>
      <c r="H3004" s="92">
        <v>7.7</v>
      </c>
      <c r="I3004" s="92">
        <v>7.55</v>
      </c>
      <c r="J3004" s="92">
        <v>7.32</v>
      </c>
      <c r="K3004" s="92">
        <v>6.81</v>
      </c>
      <c r="L3004" s="92">
        <v>7.5</v>
      </c>
      <c r="N3004" s="92">
        <f t="shared" ca="1" si="235"/>
        <v>7.8562817850678552</v>
      </c>
      <c r="O3004" s="92">
        <f t="shared" si="231"/>
        <v>0.14290466163739021</v>
      </c>
      <c r="P3004" s="92">
        <f t="shared" si="232"/>
        <v>7.8026930273703776</v>
      </c>
      <c r="Q3004" s="92">
        <f t="shared" ca="1" si="233"/>
        <v>1.00686798231194</v>
      </c>
      <c r="R3004" s="92">
        <f t="shared" ca="1" si="234"/>
        <v>7.5515098673395498</v>
      </c>
    </row>
    <row r="3005" spans="1:18" x14ac:dyDescent="0.3">
      <c r="A3005" s="107">
        <v>40998.097222222219</v>
      </c>
      <c r="B3005" s="92">
        <v>9.7200000000000006</v>
      </c>
      <c r="C3005" s="92">
        <v>9.6</v>
      </c>
      <c r="D3005" s="92">
        <v>9.3800000000000008</v>
      </c>
      <c r="E3005" s="92">
        <v>9.18</v>
      </c>
      <c r="F3005" s="92">
        <v>9.08</v>
      </c>
      <c r="G3005" s="92">
        <v>8.8800000000000008</v>
      </c>
      <c r="H3005" s="92">
        <v>8.6300000000000008</v>
      </c>
      <c r="I3005" s="92">
        <v>8.36</v>
      </c>
      <c r="J3005" s="92">
        <v>8.0299999999999994</v>
      </c>
      <c r="K3005" s="92">
        <v>7.64</v>
      </c>
      <c r="L3005" s="92">
        <v>8.74</v>
      </c>
      <c r="N3005" s="92">
        <f t="shared" ca="1" si="235"/>
        <v>8.7513534295922213</v>
      </c>
      <c r="O3005" s="92">
        <f t="shared" si="231"/>
        <v>0.2638952586561375</v>
      </c>
      <c r="P3005" s="92">
        <f t="shared" si="232"/>
        <v>8.8437418712214537</v>
      </c>
      <c r="Q3005" s="92">
        <f t="shared" ca="1" si="233"/>
        <v>0.98955324081428986</v>
      </c>
      <c r="R3005" s="92">
        <f t="shared" ca="1" si="234"/>
        <v>8.6486953247168934</v>
      </c>
    </row>
    <row r="3006" spans="1:18" x14ac:dyDescent="0.3">
      <c r="A3006" s="107">
        <v>40998.104166666664</v>
      </c>
      <c r="B3006" s="92">
        <v>8.83</v>
      </c>
      <c r="C3006" s="92">
        <v>8.7200000000000006</v>
      </c>
      <c r="D3006" s="92">
        <v>8.51</v>
      </c>
      <c r="E3006" s="92">
        <v>8.2899999999999991</v>
      </c>
      <c r="F3006" s="92">
        <v>8.17</v>
      </c>
      <c r="G3006" s="92">
        <v>8.0500000000000007</v>
      </c>
      <c r="H3006" s="92">
        <v>7.89</v>
      </c>
      <c r="I3006" s="92">
        <v>7.72</v>
      </c>
      <c r="J3006" s="92">
        <v>7.54</v>
      </c>
      <c r="K3006" s="92">
        <v>7.12</v>
      </c>
      <c r="L3006" s="92">
        <v>7.99</v>
      </c>
      <c r="N3006" s="92">
        <f t="shared" ca="1" si="235"/>
        <v>7.9942853565206216</v>
      </c>
      <c r="O3006" s="92">
        <f t="shared" si="231"/>
        <v>0.185521592685741</v>
      </c>
      <c r="P3006" s="92">
        <f t="shared" si="232"/>
        <v>8.0268785596456524</v>
      </c>
      <c r="Q3006" s="92">
        <f t="shared" ca="1" si="233"/>
        <v>0.99593949218455979</v>
      </c>
      <c r="R3006" s="92">
        <f t="shared" ca="1" si="234"/>
        <v>7.9575565425546326</v>
      </c>
    </row>
    <row r="3007" spans="1:18" x14ac:dyDescent="0.3">
      <c r="A3007" s="107">
        <v>40998.111111111109</v>
      </c>
      <c r="B3007" s="92">
        <v>8.94</v>
      </c>
      <c r="C3007" s="92">
        <v>8.77</v>
      </c>
      <c r="D3007" s="92">
        <v>8.41</v>
      </c>
      <c r="E3007" s="92">
        <v>8.1199999999999992</v>
      </c>
      <c r="F3007" s="92">
        <v>7.93</v>
      </c>
      <c r="G3007" s="92">
        <v>7.74</v>
      </c>
      <c r="H3007" s="92">
        <v>7.54</v>
      </c>
      <c r="I3007" s="92">
        <v>7.35</v>
      </c>
      <c r="J3007" s="92">
        <v>7.08</v>
      </c>
      <c r="K3007" s="92">
        <v>6.64</v>
      </c>
      <c r="L3007" s="92">
        <v>7.8</v>
      </c>
      <c r="N3007" s="92">
        <f t="shared" ca="1" si="235"/>
        <v>7.7076460365695336</v>
      </c>
      <c r="O3007" s="92">
        <f t="shared" si="231"/>
        <v>0.24192439118256309</v>
      </c>
      <c r="P3007" s="92">
        <f t="shared" si="232"/>
        <v>7.7110228697982484</v>
      </c>
      <c r="Q3007" s="92">
        <f t="shared" ca="1" si="233"/>
        <v>0.99956207713480649</v>
      </c>
      <c r="R3007" s="92">
        <f t="shared" ca="1" si="234"/>
        <v>7.7965842016514904</v>
      </c>
    </row>
    <row r="3008" spans="1:18" x14ac:dyDescent="0.3">
      <c r="A3008" s="107">
        <v>40998.256944444445</v>
      </c>
      <c r="B3008" s="92">
        <v>9.24</v>
      </c>
      <c r="C3008" s="92">
        <v>9.1999999999999993</v>
      </c>
      <c r="D3008" s="92">
        <v>9.1300000000000008</v>
      </c>
      <c r="E3008" s="92">
        <v>9.09</v>
      </c>
      <c r="F3008" s="92">
        <v>9.0399999999999991</v>
      </c>
      <c r="G3008" s="92">
        <v>8.91</v>
      </c>
      <c r="H3008" s="92">
        <v>8.76</v>
      </c>
      <c r="I3008" s="92">
        <v>8.52</v>
      </c>
      <c r="J3008" s="92">
        <v>8.3699999999999992</v>
      </c>
      <c r="K3008" s="92">
        <v>8.1999999999999993</v>
      </c>
      <c r="L3008" s="92">
        <v>9.08</v>
      </c>
      <c r="N3008" s="92">
        <f t="shared" ca="1" si="235"/>
        <v>8.8071659165981409</v>
      </c>
      <c r="O3008" s="92">
        <f t="shared" si="231"/>
        <v>0.15689653559545283</v>
      </c>
      <c r="P3008" s="92">
        <f t="shared" si="232"/>
        <v>8.8883522916667488</v>
      </c>
      <c r="Q3008" s="92">
        <f t="shared" ca="1" si="233"/>
        <v>0.99086598140976878</v>
      </c>
      <c r="R3008" s="92">
        <f t="shared" ca="1" si="234"/>
        <v>8.9970631112007009</v>
      </c>
    </row>
    <row r="3009" spans="1:18" x14ac:dyDescent="0.3">
      <c r="A3009" s="107">
        <v>40998.263888888891</v>
      </c>
      <c r="B3009" s="92">
        <v>9.41</v>
      </c>
      <c r="C3009" s="92">
        <v>9.2899999999999991</v>
      </c>
      <c r="D3009" s="92">
        <v>9.09</v>
      </c>
      <c r="E3009" s="92">
        <v>8.92</v>
      </c>
      <c r="F3009" s="92">
        <v>8.7799999999999994</v>
      </c>
      <c r="G3009" s="92">
        <v>8.65</v>
      </c>
      <c r="H3009" s="92">
        <v>8.5500000000000007</v>
      </c>
      <c r="I3009" s="92">
        <v>8.5299999999999994</v>
      </c>
      <c r="J3009" s="92">
        <v>8.52</v>
      </c>
      <c r="K3009" s="92">
        <v>8.33</v>
      </c>
      <c r="L3009" s="92">
        <v>8.9499999999999993</v>
      </c>
      <c r="N3009" s="92">
        <f t="shared" ca="1" si="235"/>
        <v>8.7128836116041857</v>
      </c>
      <c r="O3009" s="92">
        <f t="shared" si="231"/>
        <v>0.10745451260835323</v>
      </c>
      <c r="P3009" s="92">
        <f t="shared" si="232"/>
        <v>8.6356011424554993</v>
      </c>
      <c r="Q3009" s="92">
        <f t="shared" ca="1" si="233"/>
        <v>1.0089492865492293</v>
      </c>
      <c r="R3009" s="92">
        <f t="shared" ca="1" si="234"/>
        <v>9.0300961146156009</v>
      </c>
    </row>
    <row r="3010" spans="1:18" x14ac:dyDescent="0.3">
      <c r="A3010" s="107">
        <v>40998.270833333336</v>
      </c>
      <c r="B3010" s="92">
        <v>9.7899999999999991</v>
      </c>
      <c r="C3010" s="92">
        <v>9.7200000000000006</v>
      </c>
      <c r="D3010" s="92">
        <v>9.58</v>
      </c>
      <c r="E3010" s="92">
        <v>9.43</v>
      </c>
      <c r="F3010" s="92">
        <v>9.34</v>
      </c>
      <c r="G3010" s="92">
        <v>9.26</v>
      </c>
      <c r="H3010" s="92">
        <v>9.16</v>
      </c>
      <c r="I3010" s="92">
        <v>9.01</v>
      </c>
      <c r="J3010" s="92">
        <v>8.85</v>
      </c>
      <c r="K3010" s="92">
        <v>8.5</v>
      </c>
      <c r="L3010" s="92">
        <v>9.26</v>
      </c>
      <c r="N3010" s="92">
        <f t="shared" ca="1" si="235"/>
        <v>9.2066593861571828</v>
      </c>
      <c r="O3010" s="92">
        <f t="shared" si="231"/>
        <v>0.10033740226005075</v>
      </c>
      <c r="P3010" s="92">
        <f t="shared" si="232"/>
        <v>9.2456058818475189</v>
      </c>
      <c r="Q3010" s="92">
        <f t="shared" ca="1" si="233"/>
        <v>0.99578756696012727</v>
      </c>
      <c r="R3010" s="92">
        <f t="shared" ca="1" si="234"/>
        <v>9.2209928700507788</v>
      </c>
    </row>
    <row r="3011" spans="1:18" x14ac:dyDescent="0.3">
      <c r="A3011" s="107">
        <v>40998.277777777781</v>
      </c>
      <c r="B3011" s="92">
        <v>9.5399999999999991</v>
      </c>
      <c r="C3011" s="92">
        <v>9.4600000000000009</v>
      </c>
      <c r="D3011" s="92">
        <v>9.3000000000000007</v>
      </c>
      <c r="E3011" s="92">
        <v>9.1</v>
      </c>
      <c r="F3011" s="92">
        <v>8.8800000000000008</v>
      </c>
      <c r="G3011" s="92">
        <v>8.6999999999999993</v>
      </c>
      <c r="H3011" s="92">
        <v>8.6</v>
      </c>
      <c r="I3011" s="92">
        <v>8.49</v>
      </c>
      <c r="J3011" s="92">
        <v>8.33</v>
      </c>
      <c r="K3011" s="92">
        <v>8.08</v>
      </c>
      <c r="L3011" s="92">
        <v>9.06</v>
      </c>
      <c r="N3011" s="92">
        <f t="shared" ca="1" si="235"/>
        <v>8.7488862255589819</v>
      </c>
      <c r="O3011" s="92">
        <f t="shared" ref="O3011:O3074" si="236">LN(G3011/H3011)/LN(97.5/87.5)</f>
        <v>0.106833374381887</v>
      </c>
      <c r="P3011" s="92">
        <f t="shared" ref="P3011:P3074" si="237">G3011*POWER(96/97.5,O3011)</f>
        <v>8.6856015561152695</v>
      </c>
      <c r="Q3011" s="92">
        <f t="shared" ref="Q3011:Q3074" ca="1" si="238">N3011/P3011</f>
        <v>1.0072861584813495</v>
      </c>
      <c r="R3011" s="92">
        <f t="shared" ref="R3011:R3074" ca="1" si="239">L3011*Q3011</f>
        <v>9.1260125958410274</v>
      </c>
    </row>
    <row r="3012" spans="1:18" x14ac:dyDescent="0.3">
      <c r="A3012" s="107">
        <v>40998.284722222219</v>
      </c>
      <c r="B3012" s="92">
        <v>9.4499999999999993</v>
      </c>
      <c r="C3012" s="92">
        <v>9.35</v>
      </c>
      <c r="D3012" s="92">
        <v>9.1300000000000008</v>
      </c>
      <c r="E3012" s="92">
        <v>8.9499999999999993</v>
      </c>
      <c r="F3012" s="92">
        <v>8.83</v>
      </c>
      <c r="G3012" s="92">
        <v>8.73</v>
      </c>
      <c r="H3012" s="92">
        <v>8.6300000000000008</v>
      </c>
      <c r="I3012" s="92">
        <v>8.5299999999999994</v>
      </c>
      <c r="J3012" s="92">
        <v>8.41</v>
      </c>
      <c r="K3012" s="92">
        <v>8.1300000000000008</v>
      </c>
      <c r="L3012" s="92">
        <v>8.99</v>
      </c>
      <c r="N3012" s="92">
        <f t="shared" ca="1" si="235"/>
        <v>8.7278270357601642</v>
      </c>
      <c r="O3012" s="92">
        <f t="shared" si="236"/>
        <v>0.10646412642623838</v>
      </c>
      <c r="P3012" s="92">
        <f t="shared" si="237"/>
        <v>8.7156018020204211</v>
      </c>
      <c r="Q3012" s="92">
        <f t="shared" ca="1" si="238"/>
        <v>1.0014026838326768</v>
      </c>
      <c r="R3012" s="92">
        <f t="shared" ca="1" si="239"/>
        <v>9.0026101276557657</v>
      </c>
    </row>
    <row r="3013" spans="1:18" x14ac:dyDescent="0.3">
      <c r="A3013" s="107">
        <v>40998.291666666664</v>
      </c>
      <c r="B3013" s="92">
        <v>8.94</v>
      </c>
      <c r="C3013" s="92">
        <v>8.84</v>
      </c>
      <c r="D3013" s="92">
        <v>8.68</v>
      </c>
      <c r="E3013" s="92">
        <v>8.56</v>
      </c>
      <c r="F3013" s="92">
        <v>8.49</v>
      </c>
      <c r="G3013" s="92">
        <v>8.41</v>
      </c>
      <c r="H3013" s="92">
        <v>8.2799999999999994</v>
      </c>
      <c r="I3013" s="92">
        <v>8.1199999999999992</v>
      </c>
      <c r="J3013" s="92">
        <v>7.95</v>
      </c>
      <c r="K3013" s="92">
        <v>7.67</v>
      </c>
      <c r="L3013" s="92">
        <v>8.9</v>
      </c>
      <c r="N3013" s="92">
        <f t="shared" ca="1" si="235"/>
        <v>8.3329105876714902</v>
      </c>
      <c r="O3013" s="92">
        <f t="shared" si="236"/>
        <v>0.14396072026890874</v>
      </c>
      <c r="P3013" s="92">
        <f t="shared" si="237"/>
        <v>8.3912498645075893</v>
      </c>
      <c r="Q3013" s="92">
        <f t="shared" ca="1" si="238"/>
        <v>0.99304760580627494</v>
      </c>
      <c r="R3013" s="92">
        <f t="shared" ca="1" si="239"/>
        <v>8.8381236916758468</v>
      </c>
    </row>
    <row r="3014" spans="1:18" x14ac:dyDescent="0.3">
      <c r="A3014" s="107">
        <v>40998.298611111109</v>
      </c>
      <c r="B3014" s="92">
        <v>8.67</v>
      </c>
      <c r="C3014" s="92">
        <v>8.5500000000000007</v>
      </c>
      <c r="D3014" s="92">
        <v>8.35</v>
      </c>
      <c r="E3014" s="92">
        <v>8.2100000000000009</v>
      </c>
      <c r="F3014" s="92">
        <v>8.08</v>
      </c>
      <c r="G3014" s="92">
        <v>7.92</v>
      </c>
      <c r="H3014" s="92">
        <v>7.72</v>
      </c>
      <c r="I3014" s="92">
        <v>7.53</v>
      </c>
      <c r="J3014" s="92">
        <v>7.31</v>
      </c>
      <c r="K3014" s="92">
        <v>7.01</v>
      </c>
      <c r="L3014" s="92">
        <v>7.71</v>
      </c>
      <c r="N3014" s="92">
        <f t="shared" ca="1" si="235"/>
        <v>7.8456670547467358</v>
      </c>
      <c r="O3014" s="92">
        <f t="shared" si="236"/>
        <v>0.23635518474582118</v>
      </c>
      <c r="P3014" s="92">
        <f t="shared" si="237"/>
        <v>7.8910303126592112</v>
      </c>
      <c r="Q3014" s="92">
        <f t="shared" ca="1" si="238"/>
        <v>0.99425128834701071</v>
      </c>
      <c r="R3014" s="92">
        <f t="shared" ca="1" si="239"/>
        <v>7.6656774331554525</v>
      </c>
    </row>
    <row r="3015" spans="1:18" x14ac:dyDescent="0.3">
      <c r="A3015" s="107">
        <v>40998.305555555555</v>
      </c>
      <c r="B3015" s="92">
        <v>8.1</v>
      </c>
      <c r="C3015" s="92">
        <v>8.07</v>
      </c>
      <c r="D3015" s="92">
        <v>8.0399999999999991</v>
      </c>
      <c r="E3015" s="92">
        <v>7.98</v>
      </c>
      <c r="F3015" s="92">
        <v>7.9</v>
      </c>
      <c r="G3015" s="92">
        <v>7.86</v>
      </c>
      <c r="H3015" s="92">
        <v>7.84</v>
      </c>
      <c r="I3015" s="92">
        <v>7.79</v>
      </c>
      <c r="J3015" s="92">
        <v>7.75</v>
      </c>
      <c r="K3015" s="92">
        <v>7.66</v>
      </c>
      <c r="L3015" s="92">
        <v>8.1199999999999992</v>
      </c>
      <c r="N3015" s="92">
        <f t="shared" ca="1" si="235"/>
        <v>7.8717830140927134</v>
      </c>
      <c r="O3015" s="92">
        <f t="shared" si="236"/>
        <v>2.3543920915928565E-2</v>
      </c>
      <c r="P3015" s="92">
        <f t="shared" si="237"/>
        <v>7.8571313929692064</v>
      </c>
      <c r="Q3015" s="92">
        <f t="shared" ca="1" si="238"/>
        <v>1.0018647545001751</v>
      </c>
      <c r="R3015" s="92">
        <f t="shared" ca="1" si="239"/>
        <v>8.1351418065414212</v>
      </c>
    </row>
    <row r="3016" spans="1:18" x14ac:dyDescent="0.3">
      <c r="A3016" s="107">
        <v>40998.3125</v>
      </c>
      <c r="B3016" s="92">
        <v>8.3800000000000008</v>
      </c>
      <c r="C3016" s="92">
        <v>8.31</v>
      </c>
      <c r="D3016" s="92">
        <v>8.14</v>
      </c>
      <c r="E3016" s="92">
        <v>7.97</v>
      </c>
      <c r="F3016" s="92">
        <v>7.82</v>
      </c>
      <c r="G3016" s="92">
        <v>7.63</v>
      </c>
      <c r="H3016" s="92">
        <v>7.5</v>
      </c>
      <c r="I3016" s="92">
        <v>7.38</v>
      </c>
      <c r="J3016" s="92">
        <v>7.23</v>
      </c>
      <c r="K3016" s="92">
        <v>7.01</v>
      </c>
      <c r="L3016" s="92">
        <v>7.79</v>
      </c>
      <c r="N3016" s="92">
        <f t="shared" ca="1" si="235"/>
        <v>7.6467319131426965</v>
      </c>
      <c r="O3016" s="92">
        <f t="shared" si="236"/>
        <v>0.15880468992163685</v>
      </c>
      <c r="P3016" s="92">
        <f t="shared" si="237"/>
        <v>7.61123699862903</v>
      </c>
      <c r="Q3016" s="92">
        <f t="shared" ca="1" si="238"/>
        <v>1.0046634882766179</v>
      </c>
      <c r="R3016" s="92">
        <f t="shared" ca="1" si="239"/>
        <v>7.8263285736748536</v>
      </c>
    </row>
    <row r="3017" spans="1:18" x14ac:dyDescent="0.3">
      <c r="A3017" s="107">
        <v>40998.319444444445</v>
      </c>
      <c r="B3017" s="92">
        <v>8.25</v>
      </c>
      <c r="C3017" s="92">
        <v>8.2100000000000009</v>
      </c>
      <c r="D3017" s="92">
        <v>8.0399999999999991</v>
      </c>
      <c r="E3017" s="92">
        <v>7.9</v>
      </c>
      <c r="F3017" s="92">
        <v>7.76</v>
      </c>
      <c r="G3017" s="92">
        <v>7.58</v>
      </c>
      <c r="H3017" s="92">
        <v>7.45</v>
      </c>
      <c r="I3017" s="92">
        <v>7.33</v>
      </c>
      <c r="J3017" s="92">
        <v>7.22</v>
      </c>
      <c r="K3017" s="92">
        <v>6.93</v>
      </c>
      <c r="L3017" s="92">
        <v>7.99</v>
      </c>
      <c r="N3017" s="92">
        <f t="shared" ca="1" si="235"/>
        <v>7.5891777256155324</v>
      </c>
      <c r="O3017" s="92">
        <f t="shared" si="236"/>
        <v>0.15986132721067245</v>
      </c>
      <c r="P3017" s="92">
        <f t="shared" si="237"/>
        <v>7.561236082612222</v>
      </c>
      <c r="Q3017" s="92">
        <f t="shared" ca="1" si="238"/>
        <v>1.0036953803185122</v>
      </c>
      <c r="R3017" s="92">
        <f t="shared" ca="1" si="239"/>
        <v>8.0195260887449127</v>
      </c>
    </row>
    <row r="3018" spans="1:18" x14ac:dyDescent="0.3">
      <c r="A3018" s="107">
        <v>40998.326388888891</v>
      </c>
      <c r="B3018" s="92">
        <v>8.31</v>
      </c>
      <c r="C3018" s="92">
        <v>8.23</v>
      </c>
      <c r="D3018" s="92">
        <v>8.07</v>
      </c>
      <c r="E3018" s="92">
        <v>7.95</v>
      </c>
      <c r="F3018" s="92">
        <v>7.79</v>
      </c>
      <c r="G3018" s="92">
        <v>7.57</v>
      </c>
      <c r="H3018" s="92">
        <v>7.4</v>
      </c>
      <c r="I3018" s="92">
        <v>7.29</v>
      </c>
      <c r="J3018" s="92">
        <v>7.15</v>
      </c>
      <c r="K3018" s="92">
        <v>6.88</v>
      </c>
      <c r="L3018" s="92">
        <v>7.72</v>
      </c>
      <c r="N3018" s="92">
        <f t="shared" ca="1" si="235"/>
        <v>7.5781491390658609</v>
      </c>
      <c r="O3018" s="92">
        <f t="shared" si="236"/>
        <v>0.20989109005810469</v>
      </c>
      <c r="P3018" s="92">
        <f t="shared" si="237"/>
        <v>7.5454058158488495</v>
      </c>
      <c r="Q3018" s="92">
        <f t="shared" ca="1" si="238"/>
        <v>1.0043395045960597</v>
      </c>
      <c r="R3018" s="92">
        <f t="shared" ca="1" si="239"/>
        <v>7.7535009754815807</v>
      </c>
    </row>
    <row r="3019" spans="1:18" x14ac:dyDescent="0.3">
      <c r="A3019" s="107">
        <v>40998.333333333336</v>
      </c>
      <c r="B3019" s="92">
        <v>8.35</v>
      </c>
      <c r="C3019" s="92">
        <v>8.31</v>
      </c>
      <c r="D3019" s="92">
        <v>8.1999999999999993</v>
      </c>
      <c r="E3019" s="92">
        <v>8.1</v>
      </c>
      <c r="F3019" s="92">
        <v>8.11</v>
      </c>
      <c r="G3019" s="92">
        <v>8.0500000000000007</v>
      </c>
      <c r="H3019" s="92">
        <v>7.9</v>
      </c>
      <c r="I3019" s="92">
        <v>7.87</v>
      </c>
      <c r="J3019" s="92">
        <v>7.83</v>
      </c>
      <c r="K3019" s="92">
        <v>7.7</v>
      </c>
      <c r="L3019" s="92">
        <v>8.5500000000000007</v>
      </c>
      <c r="N3019" s="92">
        <f t="shared" ca="1" si="235"/>
        <v>8.0008159837440935</v>
      </c>
      <c r="O3019" s="92">
        <f t="shared" si="236"/>
        <v>0.1738167349324011</v>
      </c>
      <c r="P3019" s="92">
        <f t="shared" si="237"/>
        <v>8.0283353639795454</v>
      </c>
      <c r="Q3019" s="92">
        <f t="shared" ca="1" si="238"/>
        <v>0.99657221840047661</v>
      </c>
      <c r="R3019" s="92">
        <f t="shared" ca="1" si="239"/>
        <v>8.5206924673240749</v>
      </c>
    </row>
    <row r="3020" spans="1:18" x14ac:dyDescent="0.3">
      <c r="A3020" s="107">
        <v>40998.340277777781</v>
      </c>
      <c r="B3020" s="92">
        <v>8.34</v>
      </c>
      <c r="C3020" s="92">
        <v>8.34</v>
      </c>
      <c r="D3020" s="92">
        <v>8.18</v>
      </c>
      <c r="E3020" s="92">
        <v>8.0299999999999994</v>
      </c>
      <c r="F3020" s="92">
        <v>7.87</v>
      </c>
      <c r="G3020" s="92">
        <v>7.67</v>
      </c>
      <c r="H3020" s="92">
        <v>7.5</v>
      </c>
      <c r="I3020" s="92">
        <v>7.37</v>
      </c>
      <c r="J3020" s="92">
        <v>7.2</v>
      </c>
      <c r="K3020" s="92">
        <v>6.98</v>
      </c>
      <c r="L3020" s="92">
        <v>7.68</v>
      </c>
      <c r="N3020" s="92">
        <f t="shared" ca="1" si="235"/>
        <v>7.6652874097098724</v>
      </c>
      <c r="O3020" s="92">
        <f t="shared" si="236"/>
        <v>0.20712367039144222</v>
      </c>
      <c r="P3020" s="92">
        <f t="shared" si="237"/>
        <v>7.6454089570972625</v>
      </c>
      <c r="Q3020" s="92">
        <f t="shared" ca="1" si="238"/>
        <v>1.0026000509226072</v>
      </c>
      <c r="R3020" s="92">
        <f t="shared" ca="1" si="239"/>
        <v>7.6999683910856227</v>
      </c>
    </row>
    <row r="3021" spans="1:18" x14ac:dyDescent="0.3">
      <c r="A3021" s="107">
        <v>40998.347222222219</v>
      </c>
      <c r="B3021" s="92">
        <v>7.75</v>
      </c>
      <c r="C3021" s="92">
        <v>7.65</v>
      </c>
      <c r="D3021" s="92">
        <v>7.55</v>
      </c>
      <c r="E3021" s="92">
        <v>7.54</v>
      </c>
      <c r="F3021" s="92">
        <v>7.43</v>
      </c>
      <c r="G3021" s="92">
        <v>7.27</v>
      </c>
      <c r="H3021" s="92">
        <v>7.34</v>
      </c>
      <c r="I3021" s="92">
        <v>7.36</v>
      </c>
      <c r="J3021" s="92">
        <v>7.38</v>
      </c>
      <c r="K3021" s="92">
        <v>7.28</v>
      </c>
      <c r="L3021" s="92">
        <v>7.89</v>
      </c>
      <c r="N3021" s="92">
        <f t="shared" ca="1" si="235"/>
        <v>7.4077531228005782</v>
      </c>
      <c r="O3021" s="92">
        <f t="shared" si="236"/>
        <v>-8.8552200842939272E-2</v>
      </c>
      <c r="P3021" s="92">
        <f t="shared" si="237"/>
        <v>7.2799880548174327</v>
      </c>
      <c r="Q3021" s="92">
        <f t="shared" ca="1" si="238"/>
        <v>1.0175501754976917</v>
      </c>
      <c r="R3021" s="92">
        <f t="shared" ca="1" si="239"/>
        <v>8.0284708846767874</v>
      </c>
    </row>
    <row r="3022" spans="1:18" x14ac:dyDescent="0.3">
      <c r="A3022" s="107">
        <v>40998.354166666664</v>
      </c>
      <c r="B3022" s="92">
        <v>8.1300000000000008</v>
      </c>
      <c r="C3022" s="92">
        <v>8</v>
      </c>
      <c r="D3022" s="92">
        <v>7.94</v>
      </c>
      <c r="E3022" s="92">
        <v>7.87</v>
      </c>
      <c r="F3022" s="92">
        <v>7.84</v>
      </c>
      <c r="G3022" s="92">
        <v>7.82</v>
      </c>
      <c r="H3022" s="92">
        <v>7.83</v>
      </c>
      <c r="I3022" s="92">
        <v>7.86</v>
      </c>
      <c r="J3022" s="92">
        <v>7.86</v>
      </c>
      <c r="K3022" s="92">
        <v>7.61</v>
      </c>
      <c r="L3022" s="92">
        <v>7.78</v>
      </c>
      <c r="N3022" s="92">
        <f t="shared" ca="1" si="235"/>
        <v>7.8504124623329101</v>
      </c>
      <c r="O3022" s="92">
        <f t="shared" si="236"/>
        <v>-1.1809565774395629E-2</v>
      </c>
      <c r="P3022" s="92">
        <f t="shared" si="237"/>
        <v>7.8214319551873377</v>
      </c>
      <c r="Q3022" s="92">
        <f t="shared" ca="1" si="238"/>
        <v>1.0037052687169836</v>
      </c>
      <c r="R3022" s="92">
        <f t="shared" ca="1" si="239"/>
        <v>7.8088269906181331</v>
      </c>
    </row>
    <row r="3023" spans="1:18" x14ac:dyDescent="0.3">
      <c r="A3023" s="107">
        <v>40998.361111111109</v>
      </c>
      <c r="B3023" s="92">
        <v>7.52</v>
      </c>
      <c r="C3023" s="92">
        <v>7.54</v>
      </c>
      <c r="D3023" s="92">
        <v>7.44</v>
      </c>
      <c r="E3023" s="92">
        <v>7.33</v>
      </c>
      <c r="F3023" s="92">
        <v>7.23</v>
      </c>
      <c r="G3023" s="92">
        <v>7.13</v>
      </c>
      <c r="H3023" s="92">
        <v>7.04</v>
      </c>
      <c r="I3023" s="92">
        <v>6.96</v>
      </c>
      <c r="J3023" s="92">
        <v>6.75</v>
      </c>
      <c r="K3023" s="92">
        <v>6.49</v>
      </c>
      <c r="L3023" s="92">
        <v>7.24</v>
      </c>
      <c r="N3023" s="92">
        <f t="shared" ca="1" si="235"/>
        <v>7.1015655744436392</v>
      </c>
      <c r="O3023" s="92">
        <f t="shared" si="236"/>
        <v>0.11738881304492502</v>
      </c>
      <c r="P3023" s="92">
        <f t="shared" si="237"/>
        <v>7.1170350730494896</v>
      </c>
      <c r="Q3023" s="92">
        <f t="shared" ca="1" si="238"/>
        <v>0.99782641248117077</v>
      </c>
      <c r="R3023" s="92">
        <f t="shared" ca="1" si="239"/>
        <v>7.2242632263636768</v>
      </c>
    </row>
    <row r="3024" spans="1:18" x14ac:dyDescent="0.3">
      <c r="A3024" s="107">
        <v>40998.423611111109</v>
      </c>
      <c r="B3024" s="92">
        <v>8.89</v>
      </c>
      <c r="C3024" s="92">
        <v>8.8800000000000008</v>
      </c>
      <c r="D3024" s="92">
        <v>8.9600000000000009</v>
      </c>
      <c r="E3024" s="92">
        <v>9.06</v>
      </c>
      <c r="F3024" s="92">
        <v>9.0500000000000007</v>
      </c>
      <c r="G3024" s="92">
        <v>9.02</v>
      </c>
      <c r="H3024" s="92">
        <v>8.91</v>
      </c>
      <c r="I3024" s="92">
        <v>8.73</v>
      </c>
      <c r="J3024" s="92">
        <v>8.4700000000000006</v>
      </c>
      <c r="K3024" s="92">
        <v>8.08</v>
      </c>
      <c r="L3024" s="92">
        <v>9.01</v>
      </c>
      <c r="N3024" s="92">
        <f t="shared" ca="1" si="235"/>
        <v>8.8426648710809221</v>
      </c>
      <c r="O3024" s="92">
        <f t="shared" si="236"/>
        <v>0.11338772883836506</v>
      </c>
      <c r="P3024" s="92">
        <f t="shared" si="237"/>
        <v>9.004156909854542</v>
      </c>
      <c r="Q3024" s="92">
        <f t="shared" ca="1" si="238"/>
        <v>0.98206472406129708</v>
      </c>
      <c r="R3024" s="92">
        <f t="shared" ca="1" si="239"/>
        <v>8.8484031637922858</v>
      </c>
    </row>
    <row r="3025" spans="1:18" x14ac:dyDescent="0.3">
      <c r="A3025" s="107">
        <v>40998.430555555555</v>
      </c>
      <c r="B3025" s="92">
        <v>9.42</v>
      </c>
      <c r="C3025" s="92">
        <v>9.36</v>
      </c>
      <c r="D3025" s="92">
        <v>9.26</v>
      </c>
      <c r="E3025" s="92">
        <v>9.16</v>
      </c>
      <c r="F3025" s="92">
        <v>9.0500000000000007</v>
      </c>
      <c r="G3025" s="92">
        <v>8.98</v>
      </c>
      <c r="H3025" s="92">
        <v>8.92</v>
      </c>
      <c r="I3025" s="92">
        <v>8.83</v>
      </c>
      <c r="J3025" s="92">
        <v>8.74</v>
      </c>
      <c r="K3025" s="92">
        <v>8.39</v>
      </c>
      <c r="L3025" s="92">
        <v>9.1</v>
      </c>
      <c r="N3025" s="92">
        <f t="shared" ca="1" si="235"/>
        <v>8.9682670468312669</v>
      </c>
      <c r="O3025" s="92">
        <f t="shared" si="236"/>
        <v>6.1950962482929292E-2</v>
      </c>
      <c r="P3025" s="92">
        <f t="shared" si="237"/>
        <v>8.9713788574432023</v>
      </c>
      <c r="Q3025" s="92">
        <f t="shared" ca="1" si="238"/>
        <v>0.99965314020716523</v>
      </c>
      <c r="R3025" s="92">
        <f t="shared" ca="1" si="239"/>
        <v>9.0968435758852024</v>
      </c>
    </row>
    <row r="3026" spans="1:18" x14ac:dyDescent="0.3">
      <c r="A3026" s="107">
        <v>40998.4375</v>
      </c>
      <c r="B3026" s="92">
        <v>8.9499999999999993</v>
      </c>
      <c r="C3026" s="92">
        <v>8.8699999999999992</v>
      </c>
      <c r="D3026" s="92">
        <v>8.6999999999999993</v>
      </c>
      <c r="E3026" s="92">
        <v>8.51</v>
      </c>
      <c r="F3026" s="92">
        <v>8.4</v>
      </c>
      <c r="G3026" s="92">
        <v>8.3000000000000007</v>
      </c>
      <c r="H3026" s="92">
        <v>8.2100000000000009</v>
      </c>
      <c r="I3026" s="92">
        <v>8.14</v>
      </c>
      <c r="J3026" s="92">
        <v>8.0299999999999994</v>
      </c>
      <c r="K3026" s="92">
        <v>7.73</v>
      </c>
      <c r="L3026" s="92">
        <v>8.4</v>
      </c>
      <c r="N3026" s="92">
        <f t="shared" ca="1" si="235"/>
        <v>8.3088513656823366</v>
      </c>
      <c r="O3026" s="92">
        <f t="shared" si="236"/>
        <v>0.10075067168749861</v>
      </c>
      <c r="P3026" s="92">
        <f t="shared" si="237"/>
        <v>8.2870450460018574</v>
      </c>
      <c r="Q3026" s="92">
        <f t="shared" ca="1" si="238"/>
        <v>1.0026313745803759</v>
      </c>
      <c r="R3026" s="92">
        <f t="shared" ca="1" si="239"/>
        <v>8.4221035464751584</v>
      </c>
    </row>
    <row r="3027" spans="1:18" x14ac:dyDescent="0.3">
      <c r="A3027" s="107">
        <v>40998.444444444445</v>
      </c>
      <c r="B3027" s="92">
        <v>9.4499999999999993</v>
      </c>
      <c r="C3027" s="92">
        <v>9.4</v>
      </c>
      <c r="D3027" s="92">
        <v>9.31</v>
      </c>
      <c r="E3027" s="92">
        <v>9.23</v>
      </c>
      <c r="F3027" s="92">
        <v>9.15</v>
      </c>
      <c r="G3027" s="92">
        <v>9.1</v>
      </c>
      <c r="H3027" s="92">
        <v>9.06</v>
      </c>
      <c r="I3027" s="92">
        <v>9.0299999999999994</v>
      </c>
      <c r="J3027" s="92">
        <v>8.93</v>
      </c>
      <c r="K3027" s="92">
        <v>8.6</v>
      </c>
      <c r="L3027" s="92">
        <v>9.3000000000000007</v>
      </c>
      <c r="N3027" s="92">
        <f t="shared" ca="1" si="235"/>
        <v>9.095435763349089</v>
      </c>
      <c r="O3027" s="92">
        <f t="shared" si="236"/>
        <v>4.0709246279587261E-2</v>
      </c>
      <c r="P3027" s="92">
        <f t="shared" si="237"/>
        <v>9.0942582220843242</v>
      </c>
      <c r="Q3027" s="92">
        <f t="shared" ca="1" si="238"/>
        <v>1.0001294818374418</v>
      </c>
      <c r="R3027" s="92">
        <f t="shared" ca="1" si="239"/>
        <v>9.3012041810882096</v>
      </c>
    </row>
    <row r="3028" spans="1:18" x14ac:dyDescent="0.3">
      <c r="A3028" s="107">
        <v>40998.451388888891</v>
      </c>
      <c r="B3028" s="92">
        <v>9.26</v>
      </c>
      <c r="C3028" s="92">
        <v>9.23</v>
      </c>
      <c r="D3028" s="92">
        <v>9.15</v>
      </c>
      <c r="E3028" s="92">
        <v>9.07</v>
      </c>
      <c r="F3028" s="92">
        <v>9.02</v>
      </c>
      <c r="G3028" s="92">
        <v>8.9600000000000009</v>
      </c>
      <c r="H3028" s="92">
        <v>8.85</v>
      </c>
      <c r="I3028" s="92">
        <v>8.67</v>
      </c>
      <c r="J3028" s="92">
        <v>8.4700000000000006</v>
      </c>
      <c r="K3028" s="92">
        <v>8.15</v>
      </c>
      <c r="L3028" s="92">
        <v>9.0399999999999991</v>
      </c>
      <c r="N3028" s="92">
        <f t="shared" ca="1" si="235"/>
        <v>8.8547444210992641</v>
      </c>
      <c r="O3028" s="92">
        <f t="shared" si="236"/>
        <v>0.11415173065441993</v>
      </c>
      <c r="P3028" s="92">
        <f t="shared" si="237"/>
        <v>8.9441563500766765</v>
      </c>
      <c r="Q3028" s="92">
        <f t="shared" ca="1" si="238"/>
        <v>0.99000331328324265</v>
      </c>
      <c r="R3028" s="92">
        <f t="shared" ca="1" si="239"/>
        <v>8.949629952080512</v>
      </c>
    </row>
    <row r="3029" spans="1:18" x14ac:dyDescent="0.3">
      <c r="A3029" s="107">
        <v>40998.458333333336</v>
      </c>
      <c r="B3029" s="92">
        <v>8.27</v>
      </c>
      <c r="C3029" s="92">
        <v>8.26</v>
      </c>
      <c r="D3029" s="92">
        <v>8.1999999999999993</v>
      </c>
      <c r="E3029" s="92">
        <v>8.16</v>
      </c>
      <c r="F3029" s="92">
        <v>8.15</v>
      </c>
      <c r="G3029" s="92">
        <v>8.08</v>
      </c>
      <c r="H3029" s="92">
        <v>7.97</v>
      </c>
      <c r="I3029" s="92">
        <v>7.86</v>
      </c>
      <c r="J3029" s="92">
        <v>7.75</v>
      </c>
      <c r="K3029" s="92">
        <v>7.43</v>
      </c>
      <c r="L3029" s="92">
        <v>8.27</v>
      </c>
      <c r="N3029" s="92">
        <f t="shared" ca="1" si="235"/>
        <v>7.9994068717276701</v>
      </c>
      <c r="O3029" s="92">
        <f t="shared" si="236"/>
        <v>0.12666967623752493</v>
      </c>
      <c r="P3029" s="92">
        <f t="shared" si="237"/>
        <v>8.0641471767228552</v>
      </c>
      <c r="Q3029" s="92">
        <f t="shared" ca="1" si="238"/>
        <v>0.99197183489134999</v>
      </c>
      <c r="R3029" s="92">
        <f t="shared" ca="1" si="239"/>
        <v>8.2036070745514635</v>
      </c>
    </row>
    <row r="3030" spans="1:18" x14ac:dyDescent="0.3">
      <c r="A3030" s="107">
        <v>40998.465277777781</v>
      </c>
      <c r="B3030" s="92">
        <v>8.16</v>
      </c>
      <c r="C3030" s="92">
        <v>8.07</v>
      </c>
      <c r="D3030" s="92">
        <v>7.82</v>
      </c>
      <c r="E3030" s="92">
        <v>7.63</v>
      </c>
      <c r="F3030" s="92">
        <v>7.48</v>
      </c>
      <c r="G3030" s="92">
        <v>7.32</v>
      </c>
      <c r="H3030" s="92">
        <v>7.15</v>
      </c>
      <c r="I3030" s="92">
        <v>6.99</v>
      </c>
      <c r="J3030" s="92">
        <v>6.82</v>
      </c>
      <c r="K3030" s="92">
        <v>6.45</v>
      </c>
      <c r="L3030" s="92">
        <v>7.44</v>
      </c>
      <c r="N3030" s="92">
        <f t="shared" ca="1" si="235"/>
        <v>7.2892989452305388</v>
      </c>
      <c r="O3030" s="92">
        <f t="shared" si="236"/>
        <v>0.21714437559226366</v>
      </c>
      <c r="P3030" s="92">
        <f t="shared" si="237"/>
        <v>7.2953975817249415</v>
      </c>
      <c r="Q3030" s="92">
        <f t="shared" ca="1" si="238"/>
        <v>0.99916404329906849</v>
      </c>
      <c r="R3030" s="92">
        <f t="shared" ca="1" si="239"/>
        <v>7.4337804821450701</v>
      </c>
    </row>
    <row r="3031" spans="1:18" x14ac:dyDescent="0.3">
      <c r="A3031" s="107">
        <v>40998.472222222219</v>
      </c>
      <c r="B3031" s="92">
        <v>7.65</v>
      </c>
      <c r="C3031" s="92">
        <v>7.53</v>
      </c>
      <c r="D3031" s="92">
        <v>7.31</v>
      </c>
      <c r="E3031" s="92">
        <v>7.14</v>
      </c>
      <c r="F3031" s="92">
        <v>7.01</v>
      </c>
      <c r="G3031" s="92">
        <v>6.79</v>
      </c>
      <c r="H3031" s="92">
        <v>6.6</v>
      </c>
      <c r="I3031" s="92">
        <v>6.4</v>
      </c>
      <c r="J3031" s="92">
        <v>6.14</v>
      </c>
      <c r="K3031" s="92">
        <v>5.78</v>
      </c>
      <c r="L3031" s="92">
        <v>6.84</v>
      </c>
      <c r="N3031" s="92">
        <f t="shared" ca="1" si="235"/>
        <v>6.7364978294843034</v>
      </c>
      <c r="O3031" s="92">
        <f t="shared" si="236"/>
        <v>0.26227106913222997</v>
      </c>
      <c r="P3031" s="92">
        <f t="shared" si="237"/>
        <v>6.7624458854688019</v>
      </c>
      <c r="Q3031" s="92">
        <f t="shared" ca="1" si="238"/>
        <v>0.99616291850257077</v>
      </c>
      <c r="R3031" s="92">
        <f t="shared" ca="1" si="239"/>
        <v>6.8137543625575843</v>
      </c>
    </row>
    <row r="3032" spans="1:18" x14ac:dyDescent="0.3">
      <c r="A3032" s="107">
        <v>40998.479166666664</v>
      </c>
      <c r="B3032" s="92">
        <v>7.06</v>
      </c>
      <c r="C3032" s="92">
        <v>6.89</v>
      </c>
      <c r="D3032" s="92">
        <v>6.67</v>
      </c>
      <c r="E3032" s="92">
        <v>6.54</v>
      </c>
      <c r="F3032" s="92">
        <v>6.43</v>
      </c>
      <c r="G3032" s="92">
        <v>6.37</v>
      </c>
      <c r="H3032" s="92">
        <v>6.31</v>
      </c>
      <c r="I3032" s="92">
        <v>6.29</v>
      </c>
      <c r="J3032" s="92">
        <v>6.28</v>
      </c>
      <c r="K3032" s="92">
        <v>5.9</v>
      </c>
      <c r="L3032" s="92">
        <v>6.5</v>
      </c>
      <c r="N3032" s="92">
        <f t="shared" ca="1" si="235"/>
        <v>6.3993081047250344</v>
      </c>
      <c r="O3032" s="92">
        <f t="shared" si="236"/>
        <v>8.7454759607250021E-2</v>
      </c>
      <c r="P3032" s="92">
        <f t="shared" si="237"/>
        <v>6.3613686750396585</v>
      </c>
      <c r="Q3032" s="92">
        <f t="shared" ca="1" si="238"/>
        <v>1.0059640356695942</v>
      </c>
      <c r="R3032" s="92">
        <f t="shared" ca="1" si="239"/>
        <v>6.5387662318523629</v>
      </c>
    </row>
    <row r="3033" spans="1:18" x14ac:dyDescent="0.3">
      <c r="A3033" s="107">
        <v>40998.486111111109</v>
      </c>
      <c r="B3033" s="92">
        <v>6.36</v>
      </c>
      <c r="C3033" s="92">
        <v>6.33</v>
      </c>
      <c r="D3033" s="92">
        <v>6.28</v>
      </c>
      <c r="E3033" s="92">
        <v>6.29</v>
      </c>
      <c r="F3033" s="92">
        <v>6.25</v>
      </c>
      <c r="G3033" s="92">
        <v>6.1</v>
      </c>
      <c r="H3033" s="92">
        <v>6</v>
      </c>
      <c r="I3033" s="92">
        <v>5.94</v>
      </c>
      <c r="J3033" s="92">
        <v>5.85</v>
      </c>
      <c r="K3033" s="92">
        <v>5.45</v>
      </c>
      <c r="L3033" s="92">
        <v>6.28</v>
      </c>
      <c r="N3033" s="92">
        <f t="shared" ca="1" si="235"/>
        <v>6.0719562167431196</v>
      </c>
      <c r="O3033" s="92">
        <f t="shared" si="236"/>
        <v>0.15274701421419384</v>
      </c>
      <c r="P3033" s="92">
        <f t="shared" si="237"/>
        <v>6.0855709612725395</v>
      </c>
      <c r="Q3033" s="92">
        <f t="shared" ca="1" si="238"/>
        <v>0.99776278271733887</v>
      </c>
      <c r="R3033" s="92">
        <f t="shared" ca="1" si="239"/>
        <v>6.2659502754648884</v>
      </c>
    </row>
    <row r="3034" spans="1:18" x14ac:dyDescent="0.3">
      <c r="A3034" s="107">
        <v>40998.493055555555</v>
      </c>
      <c r="B3034" s="92">
        <v>6.96</v>
      </c>
      <c r="C3034" s="92">
        <v>6.84</v>
      </c>
      <c r="D3034" s="92">
        <v>6.6</v>
      </c>
      <c r="E3034" s="92">
        <v>6.4</v>
      </c>
      <c r="F3034" s="92">
        <v>6.28</v>
      </c>
      <c r="G3034" s="92">
        <v>6.25</v>
      </c>
      <c r="H3034" s="92">
        <v>6.25</v>
      </c>
      <c r="I3034" s="92">
        <v>6.2</v>
      </c>
      <c r="J3034" s="92">
        <v>6.08</v>
      </c>
      <c r="K3034" s="92">
        <v>5.74</v>
      </c>
      <c r="L3034" s="92">
        <v>6.36</v>
      </c>
      <c r="N3034" s="92">
        <f t="shared" ca="1" si="235"/>
        <v>6.2806867148666043</v>
      </c>
      <c r="O3034" s="92">
        <f t="shared" si="236"/>
        <v>0</v>
      </c>
      <c r="P3034" s="92">
        <f t="shared" si="237"/>
        <v>6.25</v>
      </c>
      <c r="Q3034" s="92">
        <f t="shared" ca="1" si="238"/>
        <v>1.0049098743786566</v>
      </c>
      <c r="R3034" s="92">
        <f t="shared" ca="1" si="239"/>
        <v>6.3912268010482567</v>
      </c>
    </row>
    <row r="3035" spans="1:18" x14ac:dyDescent="0.3">
      <c r="A3035" s="107">
        <v>40998.5</v>
      </c>
      <c r="B3035" s="92">
        <v>7.79</v>
      </c>
      <c r="C3035" s="92">
        <v>7.77</v>
      </c>
      <c r="D3035" s="92">
        <v>7.73</v>
      </c>
      <c r="E3035" s="92">
        <v>7.65</v>
      </c>
      <c r="F3035" s="92">
        <v>7.54</v>
      </c>
      <c r="G3035" s="92">
        <v>7.45</v>
      </c>
      <c r="H3035" s="92">
        <v>7.37</v>
      </c>
      <c r="I3035" s="92">
        <v>7.32</v>
      </c>
      <c r="J3035" s="92">
        <v>7.21</v>
      </c>
      <c r="K3035" s="92">
        <v>6.83</v>
      </c>
      <c r="L3035" s="92">
        <v>7.6</v>
      </c>
      <c r="N3035" s="92">
        <f t="shared" ca="1" si="235"/>
        <v>7.4388397221196101</v>
      </c>
      <c r="O3035" s="92">
        <f t="shared" si="236"/>
        <v>9.9768677159308261E-2</v>
      </c>
      <c r="P3035" s="92">
        <f t="shared" si="237"/>
        <v>7.4384850084263725</v>
      </c>
      <c r="Q3035" s="92">
        <f t="shared" ca="1" si="238"/>
        <v>1.0000476862819292</v>
      </c>
      <c r="R3035" s="92">
        <f t="shared" ca="1" si="239"/>
        <v>7.6003624157426612</v>
      </c>
    </row>
    <row r="3036" spans="1:18" x14ac:dyDescent="0.3">
      <c r="A3036" s="107">
        <v>40998.506944444445</v>
      </c>
      <c r="B3036" s="92">
        <v>7.78</v>
      </c>
      <c r="C3036" s="92">
        <v>7.77</v>
      </c>
      <c r="D3036" s="92">
        <v>7.78</v>
      </c>
      <c r="E3036" s="92">
        <v>7.82</v>
      </c>
      <c r="F3036" s="92">
        <v>7.83</v>
      </c>
      <c r="G3036" s="92">
        <v>7.84</v>
      </c>
      <c r="H3036" s="92">
        <v>7.78</v>
      </c>
      <c r="I3036" s="92">
        <v>7.67</v>
      </c>
      <c r="J3036" s="92">
        <v>7.48</v>
      </c>
      <c r="K3036" s="92">
        <v>7.05</v>
      </c>
      <c r="L3036" s="92">
        <v>7.98</v>
      </c>
      <c r="N3036" s="92">
        <f t="shared" ca="1" si="235"/>
        <v>7.7082389509112703</v>
      </c>
      <c r="O3036" s="92">
        <f t="shared" si="236"/>
        <v>7.0993823904433637E-2</v>
      </c>
      <c r="P3036" s="92">
        <f t="shared" si="237"/>
        <v>7.8313752478380119</v>
      </c>
      <c r="Q3036" s="92">
        <f t="shared" ca="1" si="238"/>
        <v>0.98427654236582063</v>
      </c>
      <c r="R3036" s="92">
        <f t="shared" ca="1" si="239"/>
        <v>7.8545268080792487</v>
      </c>
    </row>
    <row r="3037" spans="1:18" x14ac:dyDescent="0.3">
      <c r="A3037" s="107">
        <v>40998.513888888891</v>
      </c>
      <c r="B3037" s="92">
        <v>7.92</v>
      </c>
      <c r="C3037" s="92">
        <v>7.87</v>
      </c>
      <c r="D3037" s="92">
        <v>7.82</v>
      </c>
      <c r="E3037" s="92">
        <v>7.79</v>
      </c>
      <c r="F3037" s="92">
        <v>7.71</v>
      </c>
      <c r="G3037" s="92">
        <v>7.6</v>
      </c>
      <c r="H3037" s="92">
        <v>7.47</v>
      </c>
      <c r="I3037" s="92">
        <v>7.34</v>
      </c>
      <c r="J3037" s="92">
        <v>7.19</v>
      </c>
      <c r="K3037" s="92">
        <v>6.78</v>
      </c>
      <c r="L3037" s="92">
        <v>7.8</v>
      </c>
      <c r="N3037" s="92">
        <f t="shared" ca="1" si="235"/>
        <v>7.5255495337683369</v>
      </c>
      <c r="O3037" s="92">
        <f t="shared" si="236"/>
        <v>0.15943698940312948</v>
      </c>
      <c r="P3037" s="92">
        <f t="shared" si="237"/>
        <v>7.5812364504808398</v>
      </c>
      <c r="Q3037" s="92">
        <f t="shared" ca="1" si="238"/>
        <v>0.99265463924305242</v>
      </c>
      <c r="R3037" s="92">
        <f t="shared" ca="1" si="239"/>
        <v>7.7427061860958091</v>
      </c>
    </row>
    <row r="3038" spans="1:18" x14ac:dyDescent="0.3">
      <c r="A3038" s="107">
        <v>40999.159722222219</v>
      </c>
      <c r="B3038" s="92">
        <v>5.83</v>
      </c>
      <c r="C3038" s="92">
        <v>5.74</v>
      </c>
      <c r="D3038" s="92">
        <v>5.51</v>
      </c>
      <c r="E3038" s="92">
        <v>5.26</v>
      </c>
      <c r="F3038" s="92">
        <v>5.01</v>
      </c>
      <c r="G3038" s="92">
        <v>4.7</v>
      </c>
      <c r="H3038" s="92">
        <v>4.3899999999999997</v>
      </c>
      <c r="I3038" s="92">
        <v>4.13</v>
      </c>
      <c r="J3038" s="92">
        <v>3.83</v>
      </c>
      <c r="K3038" s="92">
        <v>3.47</v>
      </c>
      <c r="L3038" s="92">
        <v>4.7300000000000004</v>
      </c>
      <c r="N3038" s="92">
        <f t="shared" ca="1" si="235"/>
        <v>4.648091173798778</v>
      </c>
      <c r="O3038" s="92">
        <f t="shared" si="236"/>
        <v>0.63054266112504753</v>
      </c>
      <c r="P3038" s="92">
        <f t="shared" si="237"/>
        <v>4.654276422294962</v>
      </c>
      <c r="Q3038" s="92">
        <f t="shared" ca="1" si="238"/>
        <v>0.99867106120587179</v>
      </c>
      <c r="R3038" s="92">
        <f t="shared" ca="1" si="239"/>
        <v>4.7237141195037742</v>
      </c>
    </row>
    <row r="3039" spans="1:18" x14ac:dyDescent="0.3">
      <c r="A3039" s="107">
        <v>40999.166666666664</v>
      </c>
      <c r="B3039" s="92">
        <v>5.55</v>
      </c>
      <c r="C3039" s="92">
        <v>5.41</v>
      </c>
      <c r="D3039" s="92">
        <v>5.13</v>
      </c>
      <c r="E3039" s="92">
        <v>4.8099999999999996</v>
      </c>
      <c r="F3039" s="92">
        <v>4.46</v>
      </c>
      <c r="G3039" s="92">
        <v>4.03</v>
      </c>
      <c r="H3039" s="92">
        <v>3.65</v>
      </c>
      <c r="I3039" s="92">
        <v>3.38</v>
      </c>
      <c r="J3039" s="92">
        <v>3.15</v>
      </c>
      <c r="K3039" s="92">
        <v>2.81</v>
      </c>
      <c r="L3039" s="92">
        <v>4.1399999999999997</v>
      </c>
      <c r="N3039" s="92">
        <f t="shared" ca="1" si="235"/>
        <v>4.0462618145129055</v>
      </c>
      <c r="O3039" s="92">
        <f t="shared" si="236"/>
        <v>0.91521973598284867</v>
      </c>
      <c r="P3039" s="92">
        <f t="shared" si="237"/>
        <v>3.9732191631531735</v>
      </c>
      <c r="Q3039" s="92">
        <f t="shared" ca="1" si="238"/>
        <v>1.0183837458645912</v>
      </c>
      <c r="R3039" s="92">
        <f t="shared" ca="1" si="239"/>
        <v>4.2161087078794077</v>
      </c>
    </row>
    <row r="3040" spans="1:18" x14ac:dyDescent="0.3">
      <c r="A3040" s="107">
        <v>40999.173611111109</v>
      </c>
      <c r="B3040" s="92">
        <v>7.62</v>
      </c>
      <c r="C3040" s="92">
        <v>7.31</v>
      </c>
      <c r="D3040" s="92">
        <v>6.82</v>
      </c>
      <c r="E3040" s="92">
        <v>6.32</v>
      </c>
      <c r="F3040" s="92">
        <v>5.85</v>
      </c>
      <c r="G3040" s="92">
        <v>5.45</v>
      </c>
      <c r="H3040" s="92">
        <v>5.07</v>
      </c>
      <c r="I3040" s="92">
        <v>4.58</v>
      </c>
      <c r="J3040" s="92">
        <v>4.07</v>
      </c>
      <c r="K3040" s="92">
        <v>3.38</v>
      </c>
      <c r="L3040" s="92">
        <v>5.08</v>
      </c>
      <c r="N3040" s="92">
        <f t="shared" ca="1" si="235"/>
        <v>5.3851683853415553</v>
      </c>
      <c r="O3040" s="92">
        <f t="shared" si="236"/>
        <v>0.66789018506637443</v>
      </c>
      <c r="P3040" s="92">
        <f t="shared" si="237"/>
        <v>5.3938559278755864</v>
      </c>
      <c r="Q3040" s="92">
        <f t="shared" ca="1" si="238"/>
        <v>0.99838936325882688</v>
      </c>
      <c r="R3040" s="92">
        <f t="shared" ca="1" si="239"/>
        <v>5.0718179653548408</v>
      </c>
    </row>
    <row r="3041" spans="1:18" x14ac:dyDescent="0.3">
      <c r="A3041" s="107">
        <v>40999.180555555555</v>
      </c>
      <c r="B3041" s="92">
        <v>7.99</v>
      </c>
      <c r="C3041" s="92">
        <v>7.7</v>
      </c>
      <c r="D3041" s="92">
        <v>7.17</v>
      </c>
      <c r="E3041" s="92">
        <v>6.63</v>
      </c>
      <c r="F3041" s="92">
        <v>6.12</v>
      </c>
      <c r="G3041" s="92">
        <v>5.8</v>
      </c>
      <c r="H3041" s="92">
        <v>5.44</v>
      </c>
      <c r="I3041" s="92">
        <v>5.15</v>
      </c>
      <c r="J3041" s="92">
        <v>4.82</v>
      </c>
      <c r="K3041" s="92">
        <v>4.18</v>
      </c>
      <c r="L3041" s="92">
        <v>5.81</v>
      </c>
      <c r="N3041" s="92">
        <f t="shared" ca="1" si="235"/>
        <v>5.8282107800960512</v>
      </c>
      <c r="O3041" s="92">
        <f t="shared" si="236"/>
        <v>0.5921516868474429</v>
      </c>
      <c r="P3041" s="92">
        <f t="shared" si="237"/>
        <v>5.7469948726225635</v>
      </c>
      <c r="Q3041" s="92">
        <f t="shared" ca="1" si="238"/>
        <v>1.014131891409958</v>
      </c>
      <c r="R3041" s="92">
        <f t="shared" ca="1" si="239"/>
        <v>5.8921062890918554</v>
      </c>
    </row>
    <row r="3042" spans="1:18" x14ac:dyDescent="0.3">
      <c r="A3042" s="107">
        <v>40999.1875</v>
      </c>
      <c r="B3042" s="92">
        <v>8.23</v>
      </c>
      <c r="C3042" s="92">
        <v>7.92</v>
      </c>
      <c r="D3042" s="92">
        <v>7.4</v>
      </c>
      <c r="E3042" s="92">
        <v>6.83</v>
      </c>
      <c r="F3042" s="92">
        <v>6.32</v>
      </c>
      <c r="G3042" s="92">
        <v>5.79</v>
      </c>
      <c r="H3042" s="92">
        <v>5.31</v>
      </c>
      <c r="I3042" s="92">
        <v>4.8499999999999996</v>
      </c>
      <c r="J3042" s="92">
        <v>4.4000000000000004</v>
      </c>
      <c r="K3042" s="92">
        <v>3.8</v>
      </c>
      <c r="L3042" s="92">
        <v>5.62</v>
      </c>
      <c r="N3042" s="92">
        <f t="shared" ca="1" si="235"/>
        <v>5.7809211256982591</v>
      </c>
      <c r="O3042" s="92">
        <f t="shared" si="236"/>
        <v>0.79971896891475436</v>
      </c>
      <c r="P3042" s="92">
        <f t="shared" si="237"/>
        <v>5.7186530649941574</v>
      </c>
      <c r="Q3042" s="92">
        <f t="shared" ca="1" si="238"/>
        <v>1.0108885886233012</v>
      </c>
      <c r="R3042" s="92">
        <f t="shared" ca="1" si="239"/>
        <v>5.6811938680629526</v>
      </c>
    </row>
    <row r="3043" spans="1:18" x14ac:dyDescent="0.3">
      <c r="A3043" s="107">
        <v>40999.194444444445</v>
      </c>
      <c r="B3043" s="92">
        <v>7.22</v>
      </c>
      <c r="C3043" s="92">
        <v>7.1</v>
      </c>
      <c r="D3043" s="92">
        <v>6.79</v>
      </c>
      <c r="E3043" s="92">
        <v>6.49</v>
      </c>
      <c r="F3043" s="92">
        <v>6.16</v>
      </c>
      <c r="G3043" s="92">
        <v>5.88</v>
      </c>
      <c r="H3043" s="92">
        <v>5.59</v>
      </c>
      <c r="I3043" s="92">
        <v>5.28</v>
      </c>
      <c r="J3043" s="92">
        <v>4.95</v>
      </c>
      <c r="K3043" s="92">
        <v>4.29</v>
      </c>
      <c r="L3043" s="92">
        <v>5.95</v>
      </c>
      <c r="N3043" s="92">
        <f t="shared" ca="1" si="235"/>
        <v>5.8211262293358397</v>
      </c>
      <c r="O3043" s="92">
        <f t="shared" si="236"/>
        <v>0.46738563288220969</v>
      </c>
      <c r="P3043" s="92">
        <f t="shared" si="237"/>
        <v>5.8375449774049253</v>
      </c>
      <c r="Q3043" s="92">
        <f t="shared" ca="1" si="238"/>
        <v>0.99718738816871877</v>
      </c>
      <c r="R3043" s="92">
        <f t="shared" ca="1" si="239"/>
        <v>5.9332649596038767</v>
      </c>
    </row>
    <row r="3044" spans="1:18" x14ac:dyDescent="0.3">
      <c r="A3044" s="107">
        <v>40999.201388888891</v>
      </c>
      <c r="B3044" s="92">
        <v>6.16</v>
      </c>
      <c r="C3044" s="92">
        <v>6.07</v>
      </c>
      <c r="D3044" s="92">
        <v>5.74</v>
      </c>
      <c r="E3044" s="92">
        <v>5.39</v>
      </c>
      <c r="F3044" s="92">
        <v>5.14</v>
      </c>
      <c r="G3044" s="92">
        <v>4.8499999999999996</v>
      </c>
      <c r="H3044" s="92">
        <v>4.59</v>
      </c>
      <c r="I3044" s="92">
        <v>4.37</v>
      </c>
      <c r="J3044" s="92">
        <v>4.18</v>
      </c>
      <c r="K3044" s="92">
        <v>3.86</v>
      </c>
      <c r="L3044" s="92">
        <v>5</v>
      </c>
      <c r="N3044" s="92">
        <f t="shared" ca="1" si="235"/>
        <v>4.8667687119746681</v>
      </c>
      <c r="O3044" s="92">
        <f t="shared" si="236"/>
        <v>0.50916602624447904</v>
      </c>
      <c r="P3044" s="92">
        <f t="shared" si="237"/>
        <v>4.8118638309319248</v>
      </c>
      <c r="Q3044" s="92">
        <f t="shared" ca="1" si="238"/>
        <v>1.0114103147910796</v>
      </c>
      <c r="R3044" s="92">
        <f t="shared" ca="1" si="239"/>
        <v>5.0570515739553983</v>
      </c>
    </row>
    <row r="3045" spans="1:18" x14ac:dyDescent="0.3">
      <c r="A3045" s="107">
        <v>40999.208333333336</v>
      </c>
      <c r="B3045" s="92">
        <v>7.08</v>
      </c>
      <c r="C3045" s="92">
        <v>6.83</v>
      </c>
      <c r="D3045" s="92">
        <v>6.44</v>
      </c>
      <c r="E3045" s="92">
        <v>6.03</v>
      </c>
      <c r="F3045" s="92">
        <v>5.65</v>
      </c>
      <c r="G3045" s="92">
        <v>5.26</v>
      </c>
      <c r="H3045" s="92">
        <v>4.8600000000000003</v>
      </c>
      <c r="I3045" s="92">
        <v>4.42</v>
      </c>
      <c r="J3045" s="92">
        <v>4.0199999999999996</v>
      </c>
      <c r="K3045" s="92">
        <v>3.46</v>
      </c>
      <c r="L3045" s="92">
        <v>5.29</v>
      </c>
      <c r="N3045" s="92">
        <f t="shared" ca="1" si="235"/>
        <v>5.1820197550859373</v>
      </c>
      <c r="O3045" s="92">
        <f t="shared" si="236"/>
        <v>0.73089334486208379</v>
      </c>
      <c r="P3045" s="92">
        <f t="shared" si="237"/>
        <v>5.2007306222320837</v>
      </c>
      <c r="Q3045" s="92">
        <f t="shared" ca="1" si="238"/>
        <v>0.9964022618156454</v>
      </c>
      <c r="R3045" s="92">
        <f t="shared" ca="1" si="239"/>
        <v>5.2709679650047638</v>
      </c>
    </row>
    <row r="3046" spans="1:18" x14ac:dyDescent="0.3">
      <c r="A3046" s="107">
        <v>40999.215277777781</v>
      </c>
      <c r="B3046" s="92">
        <v>7.69</v>
      </c>
      <c r="C3046" s="92">
        <v>7.59</v>
      </c>
      <c r="D3046" s="92">
        <v>7.31</v>
      </c>
      <c r="E3046" s="92">
        <v>6.99</v>
      </c>
      <c r="F3046" s="92">
        <v>6.67</v>
      </c>
      <c r="G3046" s="92">
        <v>6.19</v>
      </c>
      <c r="H3046" s="92">
        <v>5.63</v>
      </c>
      <c r="I3046" s="92">
        <v>4.9800000000000004</v>
      </c>
      <c r="J3046" s="92">
        <v>4.43</v>
      </c>
      <c r="K3046" s="92">
        <v>3.69</v>
      </c>
      <c r="L3046" s="92">
        <v>6.2</v>
      </c>
      <c r="N3046" s="92">
        <f t="shared" ca="1" si="235"/>
        <v>5.9394101222706839</v>
      </c>
      <c r="O3046" s="92">
        <f t="shared" si="236"/>
        <v>0.87628226031106315</v>
      </c>
      <c r="P3046" s="92">
        <f t="shared" si="237"/>
        <v>6.1064710885112579</v>
      </c>
      <c r="Q3046" s="92">
        <f t="shared" ca="1" si="238"/>
        <v>0.97264197867817903</v>
      </c>
      <c r="R3046" s="92">
        <f t="shared" ca="1" si="239"/>
        <v>6.03038026780471</v>
      </c>
    </row>
    <row r="3047" spans="1:18" x14ac:dyDescent="0.3">
      <c r="A3047" s="107">
        <v>40999.222222222219</v>
      </c>
      <c r="B3047" s="92">
        <v>7.16</v>
      </c>
      <c r="C3047" s="92">
        <v>7</v>
      </c>
      <c r="D3047" s="92">
        <v>6.67</v>
      </c>
      <c r="E3047" s="92">
        <v>6.29</v>
      </c>
      <c r="F3047" s="92">
        <v>5.96</v>
      </c>
      <c r="G3047" s="92">
        <v>5.64</v>
      </c>
      <c r="H3047" s="92">
        <v>5.32</v>
      </c>
      <c r="I3047" s="92">
        <v>4.91</v>
      </c>
      <c r="J3047" s="92">
        <v>4.55</v>
      </c>
      <c r="K3047" s="92">
        <v>4.05</v>
      </c>
      <c r="L3047" s="92">
        <v>5.56</v>
      </c>
      <c r="N3047" s="92">
        <f t="shared" ca="1" si="235"/>
        <v>5.5683820432616731</v>
      </c>
      <c r="O3047" s="92">
        <f t="shared" si="236"/>
        <v>0.53977291622495371</v>
      </c>
      <c r="P3047" s="92">
        <f t="shared" si="237"/>
        <v>5.5929972576985367</v>
      </c>
      <c r="Q3047" s="92">
        <f t="shared" ca="1" si="238"/>
        <v>0.9955989224913383</v>
      </c>
      <c r="R3047" s="92">
        <f t="shared" ca="1" si="239"/>
        <v>5.5355300090518407</v>
      </c>
    </row>
    <row r="3048" spans="1:18" x14ac:dyDescent="0.3">
      <c r="A3048" s="107">
        <v>40999.229166666664</v>
      </c>
      <c r="B3048" s="92">
        <v>7.14</v>
      </c>
      <c r="C3048" s="92">
        <v>7.1</v>
      </c>
      <c r="D3048" s="92">
        <v>6.82</v>
      </c>
      <c r="E3048" s="92">
        <v>6.61</v>
      </c>
      <c r="F3048" s="92">
        <v>6.39</v>
      </c>
      <c r="G3048" s="92">
        <v>6.12</v>
      </c>
      <c r="H3048" s="92">
        <v>5.75</v>
      </c>
      <c r="I3048" s="92">
        <v>5.39</v>
      </c>
      <c r="J3048" s="92">
        <v>4.97</v>
      </c>
      <c r="K3048" s="92">
        <v>4.4000000000000004</v>
      </c>
      <c r="L3048" s="92">
        <v>6.08</v>
      </c>
      <c r="N3048" s="92">
        <f t="shared" ca="1" si="235"/>
        <v>5.9489148895218484</v>
      </c>
      <c r="O3048" s="92">
        <f t="shared" si="236"/>
        <v>0.57628847544700945</v>
      </c>
      <c r="P3048" s="92">
        <f t="shared" si="237"/>
        <v>6.0655620702382489</v>
      </c>
      <c r="Q3048" s="92">
        <f t="shared" ca="1" si="238"/>
        <v>0.98076894121836611</v>
      </c>
      <c r="R3048" s="92">
        <f t="shared" ca="1" si="239"/>
        <v>5.9630751626076659</v>
      </c>
    </row>
    <row r="3049" spans="1:18" x14ac:dyDescent="0.3">
      <c r="A3049" s="107">
        <v>40999.236111111109</v>
      </c>
      <c r="B3049" s="92">
        <v>7.19</v>
      </c>
      <c r="C3049" s="92">
        <v>7.18</v>
      </c>
      <c r="D3049" s="92">
        <v>7.04</v>
      </c>
      <c r="E3049" s="92">
        <v>6.83</v>
      </c>
      <c r="F3049" s="92">
        <v>6.44</v>
      </c>
      <c r="G3049" s="92">
        <v>5.9</v>
      </c>
      <c r="H3049" s="92">
        <v>5.37</v>
      </c>
      <c r="I3049" s="92">
        <v>4.84</v>
      </c>
      <c r="J3049" s="92">
        <v>4.34</v>
      </c>
      <c r="K3049" s="92">
        <v>3.63</v>
      </c>
      <c r="L3049" s="92">
        <v>6.06</v>
      </c>
      <c r="N3049" s="92">
        <f t="shared" ca="1" si="235"/>
        <v>5.7316339842028885</v>
      </c>
      <c r="O3049" s="92">
        <f t="shared" si="236"/>
        <v>0.86980246245262938</v>
      </c>
      <c r="P3049" s="92">
        <f t="shared" si="237"/>
        <v>5.8209691662142076</v>
      </c>
      <c r="Q3049" s="92">
        <f t="shared" ca="1" si="238"/>
        <v>0.98465286802585483</v>
      </c>
      <c r="R3049" s="92">
        <f t="shared" ca="1" si="239"/>
        <v>5.9669963802366803</v>
      </c>
    </row>
    <row r="3050" spans="1:18" x14ac:dyDescent="0.3">
      <c r="A3050" s="107">
        <v>40999.243055555555</v>
      </c>
      <c r="B3050" s="92">
        <v>6.97</v>
      </c>
      <c r="C3050" s="92">
        <v>6.9</v>
      </c>
      <c r="D3050" s="92">
        <v>6.84</v>
      </c>
      <c r="E3050" s="92">
        <v>6.64</v>
      </c>
      <c r="F3050" s="92">
        <v>6.37</v>
      </c>
      <c r="G3050" s="92">
        <v>5.9</v>
      </c>
      <c r="H3050" s="92">
        <v>5.34</v>
      </c>
      <c r="I3050" s="92">
        <v>4.63</v>
      </c>
      <c r="J3050" s="92">
        <v>3.88</v>
      </c>
      <c r="K3050" s="92">
        <v>2.85</v>
      </c>
      <c r="L3050" s="92">
        <v>6.02</v>
      </c>
      <c r="N3050" s="92">
        <f t="shared" ca="1" si="235"/>
        <v>5.5329588521183108</v>
      </c>
      <c r="O3050" s="92">
        <f t="shared" si="236"/>
        <v>0.92157281612213493</v>
      </c>
      <c r="P3050" s="92">
        <f t="shared" si="237"/>
        <v>5.816298797886831</v>
      </c>
      <c r="Q3050" s="92">
        <f t="shared" ca="1" si="238"/>
        <v>0.95128518055649702</v>
      </c>
      <c r="R3050" s="92">
        <f t="shared" ca="1" si="239"/>
        <v>5.726736786950112</v>
      </c>
    </row>
    <row r="3051" spans="1:18" x14ac:dyDescent="0.3">
      <c r="A3051" s="107">
        <v>40999.25</v>
      </c>
      <c r="B3051" s="92">
        <v>6.68</v>
      </c>
      <c r="C3051" s="92">
        <v>6.66</v>
      </c>
      <c r="D3051" s="92">
        <v>6.7</v>
      </c>
      <c r="E3051" s="92">
        <v>6.52</v>
      </c>
      <c r="F3051" s="92">
        <v>6.41</v>
      </c>
      <c r="G3051" s="92">
        <v>6.11</v>
      </c>
      <c r="H3051" s="92">
        <v>5.6</v>
      </c>
      <c r="I3051" s="92">
        <v>4.97</v>
      </c>
      <c r="J3051" s="92">
        <v>4.25</v>
      </c>
      <c r="K3051" s="92">
        <v>3.23</v>
      </c>
      <c r="L3051" s="92">
        <v>6.32</v>
      </c>
      <c r="N3051" s="92">
        <f t="shared" ca="1" si="235"/>
        <v>5.6757849397334681</v>
      </c>
      <c r="O3051" s="92">
        <f t="shared" si="236"/>
        <v>0.80544578328287986</v>
      </c>
      <c r="P3051" s="92">
        <f t="shared" si="237"/>
        <v>6.0341740881057904</v>
      </c>
      <c r="Q3051" s="92">
        <f t="shared" ca="1" si="238"/>
        <v>0.94060676023935774</v>
      </c>
      <c r="R3051" s="92">
        <f t="shared" ca="1" si="239"/>
        <v>5.9446347247127411</v>
      </c>
    </row>
    <row r="3052" spans="1:18" x14ac:dyDescent="0.3">
      <c r="A3052" s="107">
        <v>40999.256944444445</v>
      </c>
      <c r="B3052" s="92">
        <v>6.69</v>
      </c>
      <c r="C3052" s="92">
        <v>6.58</v>
      </c>
      <c r="D3052" s="92">
        <v>6.34</v>
      </c>
      <c r="E3052" s="92">
        <v>5.95</v>
      </c>
      <c r="F3052" s="92">
        <v>5.49</v>
      </c>
      <c r="G3052" s="92">
        <v>5.0999999999999996</v>
      </c>
      <c r="H3052" s="92">
        <v>4.75</v>
      </c>
      <c r="I3052" s="92">
        <v>4.4000000000000004</v>
      </c>
      <c r="J3052" s="92">
        <v>3.99</v>
      </c>
      <c r="K3052" s="92">
        <v>3.29</v>
      </c>
      <c r="L3052" s="92">
        <v>5.27</v>
      </c>
      <c r="N3052" s="92">
        <f t="shared" ca="1" si="235"/>
        <v>5.0751134792014572</v>
      </c>
      <c r="O3052" s="92">
        <f t="shared" si="236"/>
        <v>0.65699627195694499</v>
      </c>
      <c r="P3052" s="92">
        <f t="shared" si="237"/>
        <v>5.0483141051029508</v>
      </c>
      <c r="Q3052" s="92">
        <f t="shared" ca="1" si="238"/>
        <v>1.0053085789712286</v>
      </c>
      <c r="R3052" s="92">
        <f t="shared" ca="1" si="239"/>
        <v>5.2979762111783746</v>
      </c>
    </row>
    <row r="3053" spans="1:18" x14ac:dyDescent="0.3">
      <c r="A3053" s="107">
        <v>40999.263888888891</v>
      </c>
      <c r="B3053" s="92">
        <v>7</v>
      </c>
      <c r="C3053" s="92">
        <v>6.91</v>
      </c>
      <c r="D3053" s="92">
        <v>6.81</v>
      </c>
      <c r="E3053" s="92">
        <v>6.61</v>
      </c>
      <c r="F3053" s="92">
        <v>6.18</v>
      </c>
      <c r="G3053" s="92">
        <v>5.71</v>
      </c>
      <c r="H3053" s="92">
        <v>5.29</v>
      </c>
      <c r="I3053" s="92">
        <v>4.8499999999999996</v>
      </c>
      <c r="J3053" s="92">
        <v>4.47</v>
      </c>
      <c r="K3053" s="92">
        <v>3.81</v>
      </c>
      <c r="L3053" s="92">
        <v>5.97</v>
      </c>
      <c r="N3053" s="92">
        <f t="shared" ca="1" si="235"/>
        <v>5.622765032710543</v>
      </c>
      <c r="O3053" s="92">
        <f t="shared" si="236"/>
        <v>0.70601836222053982</v>
      </c>
      <c r="P3053" s="92">
        <f t="shared" si="237"/>
        <v>5.6478378092284487</v>
      </c>
      <c r="Q3053" s="92">
        <f t="shared" ca="1" si="238"/>
        <v>0.99556064154729496</v>
      </c>
      <c r="R3053" s="92">
        <f t="shared" ca="1" si="239"/>
        <v>5.9434970300373511</v>
      </c>
    </row>
    <row r="3054" spans="1:18" x14ac:dyDescent="0.3">
      <c r="A3054" s="107">
        <v>40999.270833333336</v>
      </c>
      <c r="B3054" s="92">
        <v>6.59</v>
      </c>
      <c r="C3054" s="92">
        <v>6.43</v>
      </c>
      <c r="D3054" s="92">
        <v>6.18</v>
      </c>
      <c r="E3054" s="92">
        <v>5.81</v>
      </c>
      <c r="F3054" s="92">
        <v>5.45</v>
      </c>
      <c r="G3054" s="92">
        <v>4.99</v>
      </c>
      <c r="H3054" s="92">
        <v>4.5999999999999996</v>
      </c>
      <c r="I3054" s="92">
        <v>4.25</v>
      </c>
      <c r="J3054" s="92">
        <v>4.07</v>
      </c>
      <c r="K3054" s="92">
        <v>3.71</v>
      </c>
      <c r="L3054" s="92">
        <v>5.22</v>
      </c>
      <c r="N3054" s="92">
        <f t="shared" ca="1" si="235"/>
        <v>5.0058669888448666</v>
      </c>
      <c r="O3054" s="92">
        <f t="shared" si="236"/>
        <v>0.75202763626150015</v>
      </c>
      <c r="P3054" s="92">
        <f t="shared" si="237"/>
        <v>4.932156582184021</v>
      </c>
      <c r="Q3054" s="92">
        <f t="shared" ca="1" si="238"/>
        <v>1.0149448634552891</v>
      </c>
      <c r="R3054" s="92">
        <f t="shared" ca="1" si="239"/>
        <v>5.2980121872366093</v>
      </c>
    </row>
    <row r="3055" spans="1:18" x14ac:dyDescent="0.3">
      <c r="A3055" s="107">
        <v>40999.277777777781</v>
      </c>
      <c r="B3055" s="92">
        <v>6.43</v>
      </c>
      <c r="C3055" s="92">
        <v>6.3</v>
      </c>
      <c r="D3055" s="92">
        <v>6.11</v>
      </c>
      <c r="E3055" s="92">
        <v>5.92</v>
      </c>
      <c r="F3055" s="92">
        <v>5.83</v>
      </c>
      <c r="G3055" s="92">
        <v>5.61</v>
      </c>
      <c r="H3055" s="92">
        <v>5.33</v>
      </c>
      <c r="I3055" s="92">
        <v>4.95</v>
      </c>
      <c r="J3055" s="92">
        <v>4.57</v>
      </c>
      <c r="K3055" s="92">
        <v>4.08</v>
      </c>
      <c r="L3055" s="92">
        <v>5.94</v>
      </c>
      <c r="N3055" s="92">
        <f t="shared" ca="1" si="235"/>
        <v>5.4216867028208737</v>
      </c>
      <c r="O3055" s="92">
        <f t="shared" si="236"/>
        <v>0.47313358601944355</v>
      </c>
      <c r="P3055" s="92">
        <f t="shared" si="237"/>
        <v>5.5689981263269601</v>
      </c>
      <c r="Q3055" s="92">
        <f t="shared" ca="1" si="238"/>
        <v>0.97354794881153139</v>
      </c>
      <c r="R3055" s="92">
        <f t="shared" ca="1" si="239"/>
        <v>5.782874815940497</v>
      </c>
    </row>
    <row r="3056" spans="1:18" x14ac:dyDescent="0.3">
      <c r="A3056" s="107">
        <v>40999.284722222219</v>
      </c>
      <c r="B3056" s="92">
        <v>6.69</v>
      </c>
      <c r="C3056" s="92">
        <v>6.62</v>
      </c>
      <c r="D3056" s="92">
        <v>6.49</v>
      </c>
      <c r="E3056" s="92">
        <v>6.46</v>
      </c>
      <c r="F3056" s="92">
        <v>6.37</v>
      </c>
      <c r="G3056" s="92">
        <v>6.28</v>
      </c>
      <c r="H3056" s="92">
        <v>6.18</v>
      </c>
      <c r="I3056" s="92">
        <v>6</v>
      </c>
      <c r="J3056" s="92">
        <v>5.62</v>
      </c>
      <c r="K3056" s="92">
        <v>4.79</v>
      </c>
      <c r="L3056" s="92">
        <v>6.41</v>
      </c>
      <c r="N3056" s="92">
        <f t="shared" ca="1" si="235"/>
        <v>6.1378226021621431</v>
      </c>
      <c r="O3056" s="92">
        <f t="shared" si="236"/>
        <v>0.14833358550937578</v>
      </c>
      <c r="P3056" s="92">
        <f t="shared" si="237"/>
        <v>6.2655739037477769</v>
      </c>
      <c r="Q3056" s="92">
        <f t="shared" ca="1" si="238"/>
        <v>0.97961059855838284</v>
      </c>
      <c r="R3056" s="92">
        <f t="shared" ca="1" si="239"/>
        <v>6.2793039367592343</v>
      </c>
    </row>
    <row r="3057" spans="1:18" x14ac:dyDescent="0.3">
      <c r="A3057" s="107">
        <v>40999.291666666664</v>
      </c>
      <c r="B3057" s="92">
        <v>7.16</v>
      </c>
      <c r="C3057" s="92">
        <v>7.18</v>
      </c>
      <c r="D3057" s="92">
        <v>7.2</v>
      </c>
      <c r="E3057" s="92">
        <v>7.15</v>
      </c>
      <c r="F3057" s="92">
        <v>6.89</v>
      </c>
      <c r="G3057" s="92">
        <v>6.46</v>
      </c>
      <c r="H3057" s="92">
        <v>6.05</v>
      </c>
      <c r="I3057" s="92">
        <v>5.53</v>
      </c>
      <c r="J3057" s="92">
        <v>5.01</v>
      </c>
      <c r="K3057" s="92">
        <v>4.37</v>
      </c>
      <c r="L3057" s="92">
        <v>6.7</v>
      </c>
      <c r="N3057" s="92">
        <f t="shared" ca="1" si="235"/>
        <v>6.2371775635009747</v>
      </c>
      <c r="O3057" s="92">
        <f t="shared" si="236"/>
        <v>0.60594098208425529</v>
      </c>
      <c r="P3057" s="92">
        <f t="shared" si="237"/>
        <v>6.3995949274619148</v>
      </c>
      <c r="Q3057" s="92">
        <f t="shared" ca="1" si="238"/>
        <v>0.97462068055839357</v>
      </c>
      <c r="R3057" s="92">
        <f t="shared" ca="1" si="239"/>
        <v>6.5299585597412371</v>
      </c>
    </row>
    <row r="3058" spans="1:18" x14ac:dyDescent="0.3">
      <c r="A3058" s="107">
        <v>40999.298611111109</v>
      </c>
      <c r="B3058" s="92">
        <v>7.26</v>
      </c>
      <c r="C3058" s="92">
        <v>7.19</v>
      </c>
      <c r="D3058" s="92">
        <v>7.13</v>
      </c>
      <c r="E3058" s="92">
        <v>6.95</v>
      </c>
      <c r="F3058" s="92">
        <v>6.63</v>
      </c>
      <c r="G3058" s="92">
        <v>6.26</v>
      </c>
      <c r="H3058" s="92">
        <v>5.86</v>
      </c>
      <c r="I3058" s="92">
        <v>5.45</v>
      </c>
      <c r="J3058" s="92">
        <v>4.95</v>
      </c>
      <c r="K3058" s="92">
        <v>4.34</v>
      </c>
      <c r="L3058" s="92">
        <v>6.48</v>
      </c>
      <c r="N3058" s="92">
        <f t="shared" ca="1" si="235"/>
        <v>6.0961120050289548</v>
      </c>
      <c r="O3058" s="92">
        <f t="shared" si="236"/>
        <v>0.6101875447764834</v>
      </c>
      <c r="P3058" s="92">
        <f t="shared" si="237"/>
        <v>6.2010567656284508</v>
      </c>
      <c r="Q3058" s="92">
        <f t="shared" ca="1" si="238"/>
        <v>0.98307631028614517</v>
      </c>
      <c r="R3058" s="92">
        <f t="shared" ca="1" si="239"/>
        <v>6.370334490654221</v>
      </c>
    </row>
    <row r="3059" spans="1:18" x14ac:dyDescent="0.3">
      <c r="A3059" s="107">
        <v>40999.305555555555</v>
      </c>
      <c r="B3059" s="92">
        <v>6.09</v>
      </c>
      <c r="C3059" s="92">
        <v>6.06</v>
      </c>
      <c r="D3059" s="92">
        <v>5.9</v>
      </c>
      <c r="E3059" s="92">
        <v>5.78</v>
      </c>
      <c r="F3059" s="92">
        <v>5.6</v>
      </c>
      <c r="G3059" s="92">
        <v>5.36</v>
      </c>
      <c r="H3059" s="92">
        <v>5.03</v>
      </c>
      <c r="I3059" s="92">
        <v>4.76</v>
      </c>
      <c r="J3059" s="92">
        <v>4.5</v>
      </c>
      <c r="K3059" s="92">
        <v>3.99</v>
      </c>
      <c r="L3059" s="92">
        <v>5.6</v>
      </c>
      <c r="N3059" s="92">
        <f t="shared" ca="1" si="235"/>
        <v>5.2252704898071833</v>
      </c>
      <c r="O3059" s="92">
        <f t="shared" si="236"/>
        <v>0.58720900136818666</v>
      </c>
      <c r="P3059" s="92">
        <f t="shared" si="237"/>
        <v>5.3114229623075664</v>
      </c>
      <c r="Q3059" s="92">
        <f t="shared" ca="1" si="238"/>
        <v>0.98377977556828688</v>
      </c>
      <c r="R3059" s="92">
        <f t="shared" ca="1" si="239"/>
        <v>5.5091667431824058</v>
      </c>
    </row>
    <row r="3060" spans="1:18" x14ac:dyDescent="0.3">
      <c r="A3060" s="107">
        <v>40999.3125</v>
      </c>
      <c r="B3060" s="92">
        <v>5.64</v>
      </c>
      <c r="C3060" s="92">
        <v>5.44</v>
      </c>
      <c r="D3060" s="92">
        <v>5.15</v>
      </c>
      <c r="E3060" s="92">
        <v>4.8499999999999996</v>
      </c>
      <c r="F3060" s="92">
        <v>4.5999999999999996</v>
      </c>
      <c r="G3060" s="92">
        <v>4.46</v>
      </c>
      <c r="H3060" s="92">
        <v>4.3099999999999996</v>
      </c>
      <c r="I3060" s="92">
        <v>4.13</v>
      </c>
      <c r="J3060" s="92">
        <v>3.91</v>
      </c>
      <c r="K3060" s="92">
        <v>3.58</v>
      </c>
      <c r="L3060" s="92">
        <v>4.74</v>
      </c>
      <c r="N3060" s="92">
        <f t="shared" ca="1" si="235"/>
        <v>4.4622114953650147</v>
      </c>
      <c r="O3060" s="92">
        <f t="shared" si="236"/>
        <v>0.31614202625348614</v>
      </c>
      <c r="P3060" s="92">
        <f t="shared" si="237"/>
        <v>4.4381926869412958</v>
      </c>
      <c r="Q3060" s="92">
        <f t="shared" ca="1" si="238"/>
        <v>1.0054118444416329</v>
      </c>
      <c r="R3060" s="92">
        <f t="shared" ca="1" si="239"/>
        <v>4.76565214265334</v>
      </c>
    </row>
    <row r="3061" spans="1:18" x14ac:dyDescent="0.3">
      <c r="A3061" s="107">
        <v>40999.319444444445</v>
      </c>
      <c r="B3061" s="92">
        <v>5.33</v>
      </c>
      <c r="C3061" s="92">
        <v>5.21</v>
      </c>
      <c r="D3061" s="92">
        <v>4.99</v>
      </c>
      <c r="E3061" s="92">
        <v>4.72</v>
      </c>
      <c r="F3061" s="92">
        <v>4.49</v>
      </c>
      <c r="G3061" s="92">
        <v>4.2699999999999996</v>
      </c>
      <c r="H3061" s="92">
        <v>4.03</v>
      </c>
      <c r="I3061" s="92">
        <v>3.78</v>
      </c>
      <c r="J3061" s="92">
        <v>3.57</v>
      </c>
      <c r="K3061" s="92">
        <v>3.39</v>
      </c>
      <c r="L3061" s="92">
        <v>4.51</v>
      </c>
      <c r="N3061" s="92">
        <f t="shared" ca="1" si="235"/>
        <v>4.2389082205117887</v>
      </c>
      <c r="O3061" s="92">
        <f t="shared" si="236"/>
        <v>0.53456736946901151</v>
      </c>
      <c r="P3061" s="92">
        <f t="shared" si="237"/>
        <v>4.2347563544330109</v>
      </c>
      <c r="Q3061" s="92">
        <f t="shared" ca="1" si="238"/>
        <v>1.0009804261995927</v>
      </c>
      <c r="R3061" s="92">
        <f t="shared" ca="1" si="239"/>
        <v>4.5144217221601632</v>
      </c>
    </row>
    <row r="3062" spans="1:18" x14ac:dyDescent="0.3">
      <c r="A3062" s="107">
        <v>40999.326388888891</v>
      </c>
      <c r="B3062" s="92">
        <v>5.84</v>
      </c>
      <c r="C3062" s="92">
        <v>5.77</v>
      </c>
      <c r="D3062" s="92">
        <v>5.6</v>
      </c>
      <c r="E3062" s="92">
        <v>5.34</v>
      </c>
      <c r="F3062" s="92">
        <v>5.0999999999999996</v>
      </c>
      <c r="G3062" s="92">
        <v>4.78</v>
      </c>
      <c r="H3062" s="92">
        <v>4.45</v>
      </c>
      <c r="I3062" s="92">
        <v>4.1500000000000004</v>
      </c>
      <c r="J3062" s="92">
        <v>3.89</v>
      </c>
      <c r="K3062" s="92">
        <v>3.65</v>
      </c>
      <c r="L3062" s="92">
        <v>4.83</v>
      </c>
      <c r="N3062" s="92">
        <f t="shared" ca="1" si="235"/>
        <v>4.7201566690870367</v>
      </c>
      <c r="O3062" s="92">
        <f t="shared" si="236"/>
        <v>0.66106719006718129</v>
      </c>
      <c r="P3062" s="92">
        <f t="shared" si="237"/>
        <v>4.7312585128139464</v>
      </c>
      <c r="Q3062" s="92">
        <f t="shared" ca="1" si="238"/>
        <v>0.99765351149237735</v>
      </c>
      <c r="R3062" s="92">
        <f t="shared" ca="1" si="239"/>
        <v>4.818666460508183</v>
      </c>
    </row>
    <row r="3063" spans="1:18" x14ac:dyDescent="0.3">
      <c r="A3063" s="107">
        <v>40999.333333333336</v>
      </c>
      <c r="B3063" s="92">
        <v>5.84</v>
      </c>
      <c r="C3063" s="92">
        <v>5.77</v>
      </c>
      <c r="D3063" s="92">
        <v>5.55</v>
      </c>
      <c r="E3063" s="92">
        <v>5.37</v>
      </c>
      <c r="F3063" s="92">
        <v>5.19</v>
      </c>
      <c r="G3063" s="92">
        <v>4.91</v>
      </c>
      <c r="H3063" s="92">
        <v>4.68</v>
      </c>
      <c r="I3063" s="92">
        <v>4.43</v>
      </c>
      <c r="J3063" s="92">
        <v>4.2</v>
      </c>
      <c r="K3063" s="92">
        <v>3.91</v>
      </c>
      <c r="L3063" s="92">
        <v>5.14</v>
      </c>
      <c r="N3063" s="92">
        <f t="shared" ca="1" si="235"/>
        <v>4.8716020710885228</v>
      </c>
      <c r="O3063" s="92">
        <f t="shared" si="236"/>
        <v>0.44334389287975706</v>
      </c>
      <c r="P3063" s="92">
        <f t="shared" si="237"/>
        <v>4.876365927165379</v>
      </c>
      <c r="Q3063" s="92">
        <f t="shared" ca="1" si="238"/>
        <v>0.99902307247897093</v>
      </c>
      <c r="R3063" s="92">
        <f t="shared" ca="1" si="239"/>
        <v>5.13497859254191</v>
      </c>
    </row>
    <row r="3064" spans="1:18" x14ac:dyDescent="0.3">
      <c r="A3064" s="107">
        <v>40999.340277777781</v>
      </c>
      <c r="B3064" s="92">
        <v>5.49</v>
      </c>
      <c r="C3064" s="92">
        <v>5.43</v>
      </c>
      <c r="D3064" s="92">
        <v>5.31</v>
      </c>
      <c r="E3064" s="92">
        <v>5.14</v>
      </c>
      <c r="F3064" s="92">
        <v>4.93</v>
      </c>
      <c r="G3064" s="92">
        <v>4.71</v>
      </c>
      <c r="H3064" s="92">
        <v>4.53</v>
      </c>
      <c r="I3064" s="92">
        <v>4.37</v>
      </c>
      <c r="J3064" s="92">
        <v>4.18</v>
      </c>
      <c r="K3064" s="92">
        <v>3.95</v>
      </c>
      <c r="L3064" s="92">
        <v>4.97</v>
      </c>
      <c r="N3064" s="92">
        <f t="shared" ref="N3064:N3127" ca="1" si="240">POWER(SUM(POWER(C3064,Exponent)*$C$1,POWER(D3064,Exponent)*$D$1,POWER(E3064,Exponent)*$E$1,POWER(F3064,Exponent)*$F$1,POWER(G3064,Exponent)*$G$1,POWER(H3064,Exponent)*$H$1,POWER(I3064,Exponent)*$I$1,POWER(J3064,Exponent)*$J$1,POWER(K3064,Exponent)*$K$1),1/Exponent)</f>
        <v>4.71004742618981</v>
      </c>
      <c r="O3064" s="92">
        <f t="shared" si="236"/>
        <v>0.36008389023365306</v>
      </c>
      <c r="P3064" s="92">
        <f t="shared" si="237"/>
        <v>4.6837782388812581</v>
      </c>
      <c r="Q3064" s="92">
        <f t="shared" ca="1" si="238"/>
        <v>1.0056085463420288</v>
      </c>
      <c r="R3064" s="92">
        <f t="shared" ca="1" si="239"/>
        <v>4.9978744753198825</v>
      </c>
    </row>
    <row r="3065" spans="1:18" x14ac:dyDescent="0.3">
      <c r="A3065" s="107">
        <v>40999.347222222219</v>
      </c>
      <c r="B3065" s="92">
        <v>5.34</v>
      </c>
      <c r="C3065" s="92">
        <v>5.25</v>
      </c>
      <c r="D3065" s="92">
        <v>5.0599999999999996</v>
      </c>
      <c r="E3065" s="92">
        <v>4.8099999999999996</v>
      </c>
      <c r="F3065" s="92">
        <v>4.6100000000000003</v>
      </c>
      <c r="G3065" s="92">
        <v>4.4800000000000004</v>
      </c>
      <c r="H3065" s="92">
        <v>4.3899999999999997</v>
      </c>
      <c r="I3065" s="92">
        <v>4.2300000000000004</v>
      </c>
      <c r="J3065" s="92">
        <v>4.07</v>
      </c>
      <c r="K3065" s="92">
        <v>3.92</v>
      </c>
      <c r="L3065" s="92">
        <v>4.58</v>
      </c>
      <c r="N3065" s="92">
        <f t="shared" ca="1" si="240"/>
        <v>4.5059824398197046</v>
      </c>
      <c r="O3065" s="92">
        <f t="shared" si="236"/>
        <v>0.18753485902239347</v>
      </c>
      <c r="P3065" s="92">
        <f t="shared" si="237"/>
        <v>4.4669929806538837</v>
      </c>
      <c r="Q3065" s="92">
        <f t="shared" ca="1" si="238"/>
        <v>1.0087283457428029</v>
      </c>
      <c r="R3065" s="92">
        <f t="shared" ca="1" si="239"/>
        <v>4.6199758235020374</v>
      </c>
    </row>
    <row r="3066" spans="1:18" x14ac:dyDescent="0.3">
      <c r="A3066" s="107">
        <v>40999.354166666664</v>
      </c>
      <c r="B3066" s="92">
        <v>5.78</v>
      </c>
      <c r="C3066" s="92">
        <v>5.65</v>
      </c>
      <c r="D3066" s="92">
        <v>5.34</v>
      </c>
      <c r="E3066" s="92">
        <v>5.19</v>
      </c>
      <c r="F3066" s="92">
        <v>5.0599999999999996</v>
      </c>
      <c r="G3066" s="92">
        <v>4.93</v>
      </c>
      <c r="H3066" s="92">
        <v>4.79</v>
      </c>
      <c r="I3066" s="92">
        <v>4.63</v>
      </c>
      <c r="J3066" s="92">
        <v>4.45</v>
      </c>
      <c r="K3066" s="92">
        <v>4.28</v>
      </c>
      <c r="L3066" s="92">
        <v>4.87</v>
      </c>
      <c r="N3066" s="92">
        <f t="shared" ca="1" si="240"/>
        <v>4.9006496794503986</v>
      </c>
      <c r="O3066" s="92">
        <f t="shared" si="236"/>
        <v>0.26621959458742583</v>
      </c>
      <c r="P3066" s="92">
        <f t="shared" si="237"/>
        <v>4.9096932720323663</v>
      </c>
      <c r="Q3066" s="92">
        <f t="shared" ca="1" si="238"/>
        <v>0.9981580127146672</v>
      </c>
      <c r="R3066" s="92">
        <f t="shared" ca="1" si="239"/>
        <v>4.8610295219204289</v>
      </c>
    </row>
    <row r="3067" spans="1:18" x14ac:dyDescent="0.3">
      <c r="A3067" s="107">
        <v>40999.361111111109</v>
      </c>
      <c r="B3067" s="92">
        <v>4.9800000000000004</v>
      </c>
      <c r="C3067" s="92">
        <v>4.8499999999999996</v>
      </c>
      <c r="D3067" s="92">
        <v>4.71</v>
      </c>
      <c r="E3067" s="92">
        <v>4.53</v>
      </c>
      <c r="F3067" s="92">
        <v>4.3899999999999997</v>
      </c>
      <c r="G3067" s="92">
        <v>4.26</v>
      </c>
      <c r="H3067" s="92">
        <v>4.1900000000000004</v>
      </c>
      <c r="I3067" s="92">
        <v>4.13</v>
      </c>
      <c r="J3067" s="92">
        <v>4.0599999999999996</v>
      </c>
      <c r="K3067" s="92">
        <v>4.0599999999999996</v>
      </c>
      <c r="L3067" s="92">
        <v>4.41</v>
      </c>
      <c r="N3067" s="92">
        <f t="shared" ca="1" si="240"/>
        <v>4.3214202464796845</v>
      </c>
      <c r="O3067" s="92">
        <f t="shared" si="236"/>
        <v>0.15310856213030857</v>
      </c>
      <c r="P3067" s="92">
        <f t="shared" si="237"/>
        <v>4.2498995041472707</v>
      </c>
      <c r="Q3067" s="92">
        <f t="shared" ca="1" si="238"/>
        <v>1.0168288078959562</v>
      </c>
      <c r="R3067" s="92">
        <f t="shared" ca="1" si="239"/>
        <v>4.4842150428211669</v>
      </c>
    </row>
    <row r="3068" spans="1:18" x14ac:dyDescent="0.3">
      <c r="A3068" s="107">
        <v>40999.368055555555</v>
      </c>
      <c r="B3068" s="92">
        <v>4.5</v>
      </c>
      <c r="C3068" s="92">
        <v>4.46</v>
      </c>
      <c r="D3068" s="92">
        <v>4.41</v>
      </c>
      <c r="E3068" s="92">
        <v>4.3600000000000003</v>
      </c>
      <c r="F3068" s="92">
        <v>4.37</v>
      </c>
      <c r="G3068" s="92">
        <v>4.3</v>
      </c>
      <c r="H3068" s="92">
        <v>4.1900000000000004</v>
      </c>
      <c r="I3068" s="92">
        <v>4.0999999999999996</v>
      </c>
      <c r="J3068" s="92">
        <v>3.99</v>
      </c>
      <c r="K3068" s="92">
        <v>3.93</v>
      </c>
      <c r="L3068" s="92">
        <v>4.12</v>
      </c>
      <c r="N3068" s="92">
        <f t="shared" ca="1" si="240"/>
        <v>4.234740545826015</v>
      </c>
      <c r="O3068" s="92">
        <f t="shared" si="236"/>
        <v>0.23947352683699438</v>
      </c>
      <c r="P3068" s="92">
        <f t="shared" si="237"/>
        <v>4.2840643799366944</v>
      </c>
      <c r="Q3068" s="92">
        <f t="shared" ca="1" si="238"/>
        <v>0.98848667299640158</v>
      </c>
      <c r="R3068" s="92">
        <f t="shared" ca="1" si="239"/>
        <v>4.0725650927451742</v>
      </c>
    </row>
    <row r="3069" spans="1:18" x14ac:dyDescent="0.3">
      <c r="A3069" s="107">
        <v>40999.375</v>
      </c>
      <c r="B3069" s="92">
        <v>4.5999999999999996</v>
      </c>
      <c r="C3069" s="92">
        <v>4.55</v>
      </c>
      <c r="D3069" s="92">
        <v>4.55</v>
      </c>
      <c r="E3069" s="92">
        <v>4.5199999999999996</v>
      </c>
      <c r="F3069" s="92">
        <v>4.49</v>
      </c>
      <c r="G3069" s="92">
        <v>4.51</v>
      </c>
      <c r="H3069" s="92">
        <v>4.54</v>
      </c>
      <c r="I3069" s="92">
        <v>4.51</v>
      </c>
      <c r="J3069" s="92">
        <v>4.4800000000000004</v>
      </c>
      <c r="K3069" s="92">
        <v>4.3899999999999997</v>
      </c>
      <c r="L3069" s="92">
        <v>4.6399999999999997</v>
      </c>
      <c r="N3069" s="92">
        <f t="shared" ca="1" si="240"/>
        <v>4.5084063971637125</v>
      </c>
      <c r="O3069" s="92">
        <f t="shared" si="236"/>
        <v>-6.1266416418154307E-2</v>
      </c>
      <c r="P3069" s="92">
        <f t="shared" si="237"/>
        <v>4.5142860209211593</v>
      </c>
      <c r="Q3069" s="92">
        <f t="shared" ca="1" si="238"/>
        <v>0.99869755178776931</v>
      </c>
      <c r="R3069" s="92">
        <f t="shared" ca="1" si="239"/>
        <v>4.6339566402952492</v>
      </c>
    </row>
    <row r="3070" spans="1:18" x14ac:dyDescent="0.3">
      <c r="A3070" s="107">
        <v>40999.381944444445</v>
      </c>
      <c r="B3070" s="92">
        <v>4.47</v>
      </c>
      <c r="C3070" s="92">
        <v>4.47</v>
      </c>
      <c r="D3070" s="92">
        <v>4.47</v>
      </c>
      <c r="E3070" s="92">
        <v>4.49</v>
      </c>
      <c r="F3070" s="92">
        <v>4.54</v>
      </c>
      <c r="G3070" s="92">
        <v>4.62</v>
      </c>
      <c r="H3070" s="92">
        <v>4.6900000000000004</v>
      </c>
      <c r="I3070" s="92">
        <v>4.71</v>
      </c>
      <c r="J3070" s="92">
        <v>4.6900000000000004</v>
      </c>
      <c r="K3070" s="92">
        <v>4.59</v>
      </c>
      <c r="L3070" s="92">
        <v>4.55</v>
      </c>
      <c r="N3070" s="92">
        <f t="shared" ca="1" si="240"/>
        <v>4.5996783880531336</v>
      </c>
      <c r="O3070" s="92">
        <f t="shared" si="236"/>
        <v>-0.13896478353004876</v>
      </c>
      <c r="P3070" s="92">
        <f t="shared" si="237"/>
        <v>4.6299646867602169</v>
      </c>
      <c r="Q3070" s="92">
        <f t="shared" ca="1" si="238"/>
        <v>0.99345863289331571</v>
      </c>
      <c r="R3070" s="92">
        <f t="shared" ca="1" si="239"/>
        <v>4.5202367796645859</v>
      </c>
    </row>
    <row r="3071" spans="1:18" x14ac:dyDescent="0.3">
      <c r="A3071" s="107">
        <v>40999.388888888891</v>
      </c>
      <c r="B3071" s="92">
        <v>4.6100000000000003</v>
      </c>
      <c r="C3071" s="92">
        <v>4.55</v>
      </c>
      <c r="D3071" s="92">
        <v>4.55</v>
      </c>
      <c r="E3071" s="92">
        <v>4.51</v>
      </c>
      <c r="F3071" s="92">
        <v>4.49</v>
      </c>
      <c r="G3071" s="92">
        <v>4.49</v>
      </c>
      <c r="H3071" s="92">
        <v>4.49</v>
      </c>
      <c r="I3071" s="92">
        <v>4.4800000000000004</v>
      </c>
      <c r="J3071" s="92">
        <v>4.55</v>
      </c>
      <c r="K3071" s="92">
        <v>4.62</v>
      </c>
      <c r="L3071" s="92">
        <v>4.51</v>
      </c>
      <c r="N3071" s="92">
        <f t="shared" ca="1" si="240"/>
        <v>4.5147187716796884</v>
      </c>
      <c r="O3071" s="92">
        <f t="shared" si="236"/>
        <v>0</v>
      </c>
      <c r="P3071" s="92">
        <f t="shared" si="237"/>
        <v>4.49</v>
      </c>
      <c r="Q3071" s="92">
        <f t="shared" ca="1" si="238"/>
        <v>1.0055052943607323</v>
      </c>
      <c r="R3071" s="92">
        <f t="shared" ca="1" si="239"/>
        <v>4.5348288775669028</v>
      </c>
    </row>
    <row r="3072" spans="1:18" x14ac:dyDescent="0.3">
      <c r="A3072" s="107">
        <v>40999.395833333336</v>
      </c>
      <c r="B3072" s="92">
        <v>4.66</v>
      </c>
      <c r="C3072" s="92">
        <v>4.6399999999999997</v>
      </c>
      <c r="D3072" s="92">
        <v>4.57</v>
      </c>
      <c r="E3072" s="92">
        <v>4.46</v>
      </c>
      <c r="F3072" s="92">
        <v>4.4400000000000004</v>
      </c>
      <c r="G3072" s="92">
        <v>4.4800000000000004</v>
      </c>
      <c r="H3072" s="92">
        <v>4.47</v>
      </c>
      <c r="I3072" s="92">
        <v>4.45</v>
      </c>
      <c r="J3072" s="92">
        <v>4.45</v>
      </c>
      <c r="K3072" s="92">
        <v>4.4000000000000004</v>
      </c>
      <c r="L3072" s="92">
        <v>4.71</v>
      </c>
      <c r="N3072" s="92">
        <f t="shared" ca="1" si="240"/>
        <v>4.4753947966845269</v>
      </c>
      <c r="O3072" s="92">
        <f t="shared" si="236"/>
        <v>2.0650252081066051E-2</v>
      </c>
      <c r="P3072" s="92">
        <f t="shared" si="237"/>
        <v>4.4785658887745674</v>
      </c>
      <c r="Q3072" s="92">
        <f t="shared" ca="1" si="238"/>
        <v>0.9992919402842797</v>
      </c>
      <c r="R3072" s="92">
        <f t="shared" ca="1" si="239"/>
        <v>4.706665038738957</v>
      </c>
    </row>
    <row r="3073" spans="1:18" x14ac:dyDescent="0.3">
      <c r="A3073" s="107">
        <v>40999.402777777781</v>
      </c>
      <c r="B3073" s="92">
        <v>4.62</v>
      </c>
      <c r="C3073" s="92">
        <v>4.6500000000000004</v>
      </c>
      <c r="D3073" s="92">
        <v>4.7</v>
      </c>
      <c r="E3073" s="92">
        <v>4.7699999999999996</v>
      </c>
      <c r="F3073" s="92">
        <v>4.83</v>
      </c>
      <c r="G3073" s="92">
        <v>4.82</v>
      </c>
      <c r="H3073" s="92">
        <v>4.76</v>
      </c>
      <c r="I3073" s="92">
        <v>4.79</v>
      </c>
      <c r="J3073" s="92">
        <v>4.83</v>
      </c>
      <c r="K3073" s="92">
        <v>4.74</v>
      </c>
      <c r="L3073" s="92">
        <v>4.97</v>
      </c>
      <c r="N3073" s="92">
        <f t="shared" ca="1" si="240"/>
        <v>4.7799866657147714</v>
      </c>
      <c r="O3073" s="92">
        <f t="shared" si="236"/>
        <v>0.11575496607773708</v>
      </c>
      <c r="P3073" s="92">
        <f t="shared" si="237"/>
        <v>4.8113573683801834</v>
      </c>
      <c r="Q3073" s="92">
        <f t="shared" ca="1" si="238"/>
        <v>0.9934798643577013</v>
      </c>
      <c r="R3073" s="92">
        <f t="shared" ca="1" si="239"/>
        <v>4.9375949258577752</v>
      </c>
    </row>
    <row r="3074" spans="1:18" x14ac:dyDescent="0.3">
      <c r="A3074" s="107">
        <v>40999.409722222219</v>
      </c>
      <c r="B3074" s="92">
        <v>4.6399999999999997</v>
      </c>
      <c r="C3074" s="92">
        <v>4.62</v>
      </c>
      <c r="D3074" s="92">
        <v>4.6500000000000004</v>
      </c>
      <c r="E3074" s="92">
        <v>4.6399999999999997</v>
      </c>
      <c r="F3074" s="92">
        <v>4.5999999999999996</v>
      </c>
      <c r="G3074" s="92">
        <v>4.7</v>
      </c>
      <c r="H3074" s="92">
        <v>4.74</v>
      </c>
      <c r="I3074" s="92">
        <v>4.71</v>
      </c>
      <c r="J3074" s="92">
        <v>4.76</v>
      </c>
      <c r="K3074" s="92">
        <v>4.7</v>
      </c>
      <c r="L3074" s="92">
        <v>4.8600000000000003</v>
      </c>
      <c r="N3074" s="92">
        <f t="shared" ca="1" si="240"/>
        <v>4.6847934777665357</v>
      </c>
      <c r="O3074" s="92">
        <f t="shared" si="236"/>
        <v>-7.8313892097253812E-2</v>
      </c>
      <c r="P3074" s="92">
        <f t="shared" si="237"/>
        <v>4.7057101739253619</v>
      </c>
      <c r="Q3074" s="92">
        <f t="shared" ca="1" si="238"/>
        <v>0.9955550394338506</v>
      </c>
      <c r="R3074" s="92">
        <f t="shared" ca="1" si="239"/>
        <v>4.8383974916485144</v>
      </c>
    </row>
    <row r="3075" spans="1:18" x14ac:dyDescent="0.3">
      <c r="A3075" s="107">
        <v>40999.416666666664</v>
      </c>
      <c r="B3075" s="92">
        <v>4.74</v>
      </c>
      <c r="C3075" s="92">
        <v>4.6900000000000004</v>
      </c>
      <c r="D3075" s="92">
        <v>4.5199999999999996</v>
      </c>
      <c r="E3075" s="92">
        <v>4.46</v>
      </c>
      <c r="F3075" s="92">
        <v>4.45</v>
      </c>
      <c r="G3075" s="92">
        <v>4.4400000000000004</v>
      </c>
      <c r="H3075" s="92">
        <v>4.46</v>
      </c>
      <c r="I3075" s="92">
        <v>4.5199999999999996</v>
      </c>
      <c r="J3075" s="92">
        <v>4.5</v>
      </c>
      <c r="K3075" s="92">
        <v>4.51</v>
      </c>
      <c r="L3075" s="92">
        <v>4.79</v>
      </c>
      <c r="N3075" s="92">
        <f t="shared" ca="1" si="240"/>
        <v>4.488401217452834</v>
      </c>
      <c r="O3075" s="92">
        <f t="shared" ref="O3075:O3138" si="241">LN(G3075/H3075)/LN(97.5/87.5)</f>
        <v>-4.1532582094764507E-2</v>
      </c>
      <c r="P3075" s="92">
        <f t="shared" ref="P3075:P3138" si="242">G3075*POWER(96/97.5,O3075)</f>
        <v>4.4428599650247662</v>
      </c>
      <c r="Q3075" s="92">
        <f t="shared" ref="Q3075:Q3138" ca="1" si="243">N3075/P3075</f>
        <v>1.0102504361574705</v>
      </c>
      <c r="R3075" s="92">
        <f t="shared" ref="R3075:R3138" ca="1" si="244">L3075*Q3075</f>
        <v>4.8390995891942836</v>
      </c>
    </row>
    <row r="3076" spans="1:18" x14ac:dyDescent="0.3">
      <c r="A3076" s="107">
        <v>40999.423611111109</v>
      </c>
      <c r="B3076" s="92">
        <v>4.28</v>
      </c>
      <c r="C3076" s="92">
        <v>4.25</v>
      </c>
      <c r="D3076" s="92">
        <v>4.29</v>
      </c>
      <c r="E3076" s="92">
        <v>4.33</v>
      </c>
      <c r="F3076" s="92">
        <v>4.34</v>
      </c>
      <c r="G3076" s="92">
        <v>4.3600000000000003</v>
      </c>
      <c r="H3076" s="92">
        <v>4.4000000000000004</v>
      </c>
      <c r="I3076" s="92">
        <v>4.45</v>
      </c>
      <c r="J3076" s="92">
        <v>4.45</v>
      </c>
      <c r="K3076" s="92">
        <v>4.46</v>
      </c>
      <c r="L3076" s="92">
        <v>4.6500000000000004</v>
      </c>
      <c r="N3076" s="92">
        <f t="shared" ca="1" si="240"/>
        <v>4.3754145726702314</v>
      </c>
      <c r="O3076" s="92">
        <f t="shared" si="241"/>
        <v>-8.4393134130381783E-2</v>
      </c>
      <c r="P3076" s="92">
        <f t="shared" si="242"/>
        <v>4.3657085623183365</v>
      </c>
      <c r="Q3076" s="92">
        <f t="shared" ca="1" si="243"/>
        <v>1.0022232382701104</v>
      </c>
      <c r="R3076" s="92">
        <f t="shared" ca="1" si="244"/>
        <v>4.6603380579560136</v>
      </c>
    </row>
    <row r="3077" spans="1:18" x14ac:dyDescent="0.3">
      <c r="A3077" s="107">
        <v>40999.430555555555</v>
      </c>
      <c r="B3077" s="92">
        <v>4.7</v>
      </c>
      <c r="C3077" s="92">
        <v>4.62</v>
      </c>
      <c r="D3077" s="92">
        <v>4.49</v>
      </c>
      <c r="E3077" s="92">
        <v>4.46</v>
      </c>
      <c r="F3077" s="92">
        <v>4.3499999999999996</v>
      </c>
      <c r="G3077" s="92">
        <v>4.2699999999999996</v>
      </c>
      <c r="H3077" s="92">
        <v>4.25</v>
      </c>
      <c r="I3077" s="92">
        <v>4.26</v>
      </c>
      <c r="J3077" s="92">
        <v>4.2699999999999996</v>
      </c>
      <c r="K3077" s="92">
        <v>4.22</v>
      </c>
      <c r="L3077" s="92">
        <v>3.96</v>
      </c>
      <c r="N3077" s="92">
        <f t="shared" ca="1" si="240"/>
        <v>4.3365823103684562</v>
      </c>
      <c r="O3077" s="92">
        <f t="shared" si="241"/>
        <v>4.3384980913590075E-2</v>
      </c>
      <c r="P3077" s="92">
        <f t="shared" si="242"/>
        <v>4.2671287552442321</v>
      </c>
      <c r="Q3077" s="92">
        <f t="shared" ca="1" si="243"/>
        <v>1.0162764142138592</v>
      </c>
      <c r="R3077" s="92">
        <f t="shared" ca="1" si="244"/>
        <v>4.024454600286882</v>
      </c>
    </row>
    <row r="3078" spans="1:18" x14ac:dyDescent="0.3">
      <c r="A3078" s="107">
        <v>40999.4375</v>
      </c>
      <c r="B3078" s="92">
        <v>4.29</v>
      </c>
      <c r="C3078" s="92">
        <v>4.3899999999999997</v>
      </c>
      <c r="D3078" s="92">
        <v>4.32</v>
      </c>
      <c r="E3078" s="92">
        <v>4.34</v>
      </c>
      <c r="F3078" s="92">
        <v>4.43</v>
      </c>
      <c r="G3078" s="92">
        <v>4.49</v>
      </c>
      <c r="H3078" s="92">
        <v>4.57</v>
      </c>
      <c r="I3078" s="92">
        <v>4.59</v>
      </c>
      <c r="J3078" s="92">
        <v>4.58</v>
      </c>
      <c r="K3078" s="92">
        <v>4.5</v>
      </c>
      <c r="L3078" s="92">
        <v>4.84</v>
      </c>
      <c r="N3078" s="92">
        <f t="shared" ca="1" si="240"/>
        <v>4.4776984720804878</v>
      </c>
      <c r="O3078" s="92">
        <f t="shared" si="241"/>
        <v>-0.16320042636665849</v>
      </c>
      <c r="P3078" s="92">
        <f t="shared" si="242"/>
        <v>4.5013753868844777</v>
      </c>
      <c r="Q3078" s="92">
        <f t="shared" ca="1" si="243"/>
        <v>0.99474007102962869</v>
      </c>
      <c r="R3078" s="92">
        <f t="shared" ca="1" si="244"/>
        <v>4.8145419437834027</v>
      </c>
    </row>
    <row r="3079" spans="1:18" x14ac:dyDescent="0.3">
      <c r="A3079" s="107">
        <v>40999.451388888891</v>
      </c>
      <c r="B3079" s="92">
        <v>3.69</v>
      </c>
      <c r="C3079" s="92">
        <v>3.68</v>
      </c>
      <c r="D3079" s="92">
        <v>3.78</v>
      </c>
      <c r="E3079" s="92">
        <v>3.84</v>
      </c>
      <c r="F3079" s="92">
        <v>3.81</v>
      </c>
      <c r="G3079" s="92">
        <v>3.7</v>
      </c>
      <c r="H3079" s="92">
        <v>3.78</v>
      </c>
      <c r="I3079" s="92">
        <v>3.78</v>
      </c>
      <c r="J3079" s="92">
        <v>3.72</v>
      </c>
      <c r="K3079" s="92">
        <v>3.75</v>
      </c>
      <c r="L3079" s="92">
        <v>3.81</v>
      </c>
      <c r="N3079" s="92">
        <f t="shared" ca="1" si="240"/>
        <v>3.7660118533588745</v>
      </c>
      <c r="O3079" s="92">
        <f t="shared" si="241"/>
        <v>-0.19767564351956976</v>
      </c>
      <c r="P3079" s="92">
        <f t="shared" si="242"/>
        <v>3.7113571550025575</v>
      </c>
      <c r="Q3079" s="92">
        <f t="shared" ca="1" si="243"/>
        <v>1.0147263375831796</v>
      </c>
      <c r="R3079" s="92">
        <f t="shared" ca="1" si="244"/>
        <v>3.8661073461919147</v>
      </c>
    </row>
    <row r="3080" spans="1:18" x14ac:dyDescent="0.3">
      <c r="A3080" s="107">
        <v>40999.479166666664</v>
      </c>
      <c r="B3080" s="92">
        <v>5.41</v>
      </c>
      <c r="C3080" s="92">
        <v>5.21</v>
      </c>
      <c r="D3080" s="92">
        <v>5.1100000000000003</v>
      </c>
      <c r="E3080" s="92">
        <v>4.91</v>
      </c>
      <c r="F3080" s="92">
        <v>4.91</v>
      </c>
      <c r="G3080" s="92">
        <v>4.92</v>
      </c>
      <c r="H3080" s="92">
        <v>4.93</v>
      </c>
      <c r="I3080" s="92">
        <v>4.8</v>
      </c>
      <c r="J3080" s="92">
        <v>4.7300000000000004</v>
      </c>
      <c r="K3080" s="92">
        <v>4.55</v>
      </c>
      <c r="L3080" s="92">
        <v>4.9400000000000004</v>
      </c>
      <c r="N3080" s="92">
        <f t="shared" ca="1" si="240"/>
        <v>4.8920690005883847</v>
      </c>
      <c r="O3080" s="92">
        <f t="shared" si="241"/>
        <v>-1.8763425656144903E-2</v>
      </c>
      <c r="P3080" s="92">
        <f t="shared" si="242"/>
        <v>4.9214314935339969</v>
      </c>
      <c r="Q3080" s="92">
        <f t="shared" ca="1" si="243"/>
        <v>0.99403374953320189</v>
      </c>
      <c r="R3080" s="92">
        <f t="shared" ca="1" si="244"/>
        <v>4.9105267226940175</v>
      </c>
    </row>
    <row r="3081" spans="1:18" x14ac:dyDescent="0.3">
      <c r="A3081" s="107">
        <v>40999.548611111109</v>
      </c>
      <c r="B3081" s="92">
        <v>8.3800000000000008</v>
      </c>
      <c r="C3081" s="92">
        <v>8.35</v>
      </c>
      <c r="D3081" s="92">
        <v>8.27</v>
      </c>
      <c r="E3081" s="92">
        <v>8.24</v>
      </c>
      <c r="F3081" s="92">
        <v>8.18</v>
      </c>
      <c r="G3081" s="92">
        <v>8.11</v>
      </c>
      <c r="H3081" s="92">
        <v>8.06</v>
      </c>
      <c r="I3081" s="92">
        <v>7.93</v>
      </c>
      <c r="J3081" s="92">
        <v>7.69</v>
      </c>
      <c r="K3081" s="92">
        <v>7.43</v>
      </c>
      <c r="L3081" s="92">
        <v>8.3699999999999992</v>
      </c>
      <c r="N3081" s="92">
        <f t="shared" ca="1" si="240"/>
        <v>8.042560893976658</v>
      </c>
      <c r="O3081" s="92">
        <f t="shared" si="241"/>
        <v>5.7149124385306185E-2</v>
      </c>
      <c r="P3081" s="92">
        <f t="shared" si="242"/>
        <v>8.102817311528911</v>
      </c>
      <c r="Q3081" s="92">
        <f t="shared" ca="1" si="243"/>
        <v>0.99256352263224312</v>
      </c>
      <c r="R3081" s="92">
        <f t="shared" ca="1" si="244"/>
        <v>8.3077566844318742</v>
      </c>
    </row>
    <row r="3082" spans="1:18" x14ac:dyDescent="0.3">
      <c r="A3082" s="107">
        <v>40999.555555555555</v>
      </c>
      <c r="B3082" s="92">
        <v>7.37</v>
      </c>
      <c r="C3082" s="92">
        <v>7.34</v>
      </c>
      <c r="D3082" s="92">
        <v>7.32</v>
      </c>
      <c r="E3082" s="92">
        <v>7.29</v>
      </c>
      <c r="F3082" s="92">
        <v>7.25</v>
      </c>
      <c r="G3082" s="92">
        <v>7.15</v>
      </c>
      <c r="H3082" s="92">
        <v>7.03</v>
      </c>
      <c r="I3082" s="92">
        <v>6.93</v>
      </c>
      <c r="J3082" s="92">
        <v>6.78</v>
      </c>
      <c r="K3082" s="92">
        <v>6.56</v>
      </c>
      <c r="L3082" s="92">
        <v>7.21</v>
      </c>
      <c r="N3082" s="92">
        <f t="shared" ca="1" si="240"/>
        <v>7.0829050122083386</v>
      </c>
      <c r="O3082" s="92">
        <f t="shared" si="241"/>
        <v>0.15640966833890485</v>
      </c>
      <c r="P3082" s="92">
        <f t="shared" si="242"/>
        <v>7.1326822229130569</v>
      </c>
      <c r="Q3082" s="92">
        <f t="shared" ca="1" si="243"/>
        <v>0.99302124934925406</v>
      </c>
      <c r="R3082" s="92">
        <f t="shared" ca="1" si="244"/>
        <v>7.1596832078081221</v>
      </c>
    </row>
    <row r="3083" spans="1:18" x14ac:dyDescent="0.3">
      <c r="A3083" s="107">
        <v>40999.5625</v>
      </c>
      <c r="B3083" s="92">
        <v>6.07</v>
      </c>
      <c r="C3083" s="92">
        <v>6.04</v>
      </c>
      <c r="D3083" s="92">
        <v>5.96</v>
      </c>
      <c r="E3083" s="92">
        <v>5.86</v>
      </c>
      <c r="F3083" s="92">
        <v>5.79</v>
      </c>
      <c r="G3083" s="92">
        <v>5.73</v>
      </c>
      <c r="H3083" s="92">
        <v>5.68</v>
      </c>
      <c r="I3083" s="92">
        <v>5.64</v>
      </c>
      <c r="J3083" s="92">
        <v>5.65</v>
      </c>
      <c r="K3083" s="92">
        <v>5.56</v>
      </c>
      <c r="L3083" s="92">
        <v>5.95</v>
      </c>
      <c r="N3083" s="92">
        <f t="shared" ca="1" si="240"/>
        <v>5.7543167052851496</v>
      </c>
      <c r="O3083" s="92">
        <f t="shared" si="241"/>
        <v>8.0990737186334497E-2</v>
      </c>
      <c r="P3083" s="92">
        <f t="shared" si="242"/>
        <v>5.7228093803612436</v>
      </c>
      <c r="Q3083" s="92">
        <f t="shared" ca="1" si="243"/>
        <v>1.0055055695253503</v>
      </c>
      <c r="R3083" s="92">
        <f t="shared" ca="1" si="244"/>
        <v>5.9827581386758348</v>
      </c>
    </row>
    <row r="3084" spans="1:18" x14ac:dyDescent="0.3">
      <c r="A3084" s="107">
        <v>40999.569444444445</v>
      </c>
      <c r="B3084" s="92">
        <v>6.73</v>
      </c>
      <c r="C3084" s="92">
        <v>6.7</v>
      </c>
      <c r="D3084" s="92">
        <v>6.64</v>
      </c>
      <c r="E3084" s="92">
        <v>6.54</v>
      </c>
      <c r="F3084" s="92">
        <v>6.49</v>
      </c>
      <c r="G3084" s="92">
        <v>6.36</v>
      </c>
      <c r="H3084" s="92">
        <v>6.27</v>
      </c>
      <c r="I3084" s="92">
        <v>6.21</v>
      </c>
      <c r="J3084" s="92">
        <v>6.14</v>
      </c>
      <c r="K3084" s="92">
        <v>5.89</v>
      </c>
      <c r="L3084" s="92">
        <v>6.48</v>
      </c>
      <c r="N3084" s="92">
        <f t="shared" ca="1" si="240"/>
        <v>6.3592527062183271</v>
      </c>
      <c r="O3084" s="92">
        <f t="shared" si="241"/>
        <v>0.1317027132460675</v>
      </c>
      <c r="P3084" s="92">
        <f t="shared" si="242"/>
        <v>6.3470264898579076</v>
      </c>
      <c r="Q3084" s="92">
        <f t="shared" ca="1" si="243"/>
        <v>1.0019262904259114</v>
      </c>
      <c r="R3084" s="92">
        <f t="shared" ca="1" si="244"/>
        <v>6.4924823619599064</v>
      </c>
    </row>
    <row r="3085" spans="1:18" x14ac:dyDescent="0.3">
      <c r="A3085" s="107">
        <v>40999.576388888891</v>
      </c>
      <c r="B3085" s="92">
        <v>6.37</v>
      </c>
      <c r="C3085" s="92">
        <v>6.31</v>
      </c>
      <c r="D3085" s="92">
        <v>6.2</v>
      </c>
      <c r="E3085" s="92">
        <v>6.14</v>
      </c>
      <c r="F3085" s="92">
        <v>6.09</v>
      </c>
      <c r="G3085" s="92">
        <v>6.05</v>
      </c>
      <c r="H3085" s="92">
        <v>6.01</v>
      </c>
      <c r="I3085" s="92">
        <v>5.95</v>
      </c>
      <c r="J3085" s="92">
        <v>5.93</v>
      </c>
      <c r="K3085" s="92">
        <v>5.76</v>
      </c>
      <c r="L3085" s="92">
        <v>5.8</v>
      </c>
      <c r="N3085" s="92">
        <f t="shared" ca="1" si="240"/>
        <v>6.0448272537683998</v>
      </c>
      <c r="O3085" s="92">
        <f t="shared" si="241"/>
        <v>6.1300284226677361E-2</v>
      </c>
      <c r="P3085" s="92">
        <f t="shared" si="242"/>
        <v>6.0442527447598184</v>
      </c>
      <c r="Q3085" s="92">
        <f t="shared" ca="1" si="243"/>
        <v>1.0000950504607999</v>
      </c>
      <c r="R3085" s="92">
        <f t="shared" ca="1" si="244"/>
        <v>5.8005512926726395</v>
      </c>
    </row>
    <row r="3086" spans="1:18" x14ac:dyDescent="0.3">
      <c r="A3086" s="107">
        <v>40999.583333333336</v>
      </c>
      <c r="B3086" s="92">
        <v>6.68</v>
      </c>
      <c r="C3086" s="92">
        <v>6.54</v>
      </c>
      <c r="D3086" s="92">
        <v>6.21</v>
      </c>
      <c r="E3086" s="92">
        <v>6.1</v>
      </c>
      <c r="F3086" s="92">
        <v>6.03</v>
      </c>
      <c r="G3086" s="92">
        <v>5.98</v>
      </c>
      <c r="H3086" s="92">
        <v>5.9</v>
      </c>
      <c r="I3086" s="92">
        <v>5.79</v>
      </c>
      <c r="J3086" s="92">
        <v>5.67</v>
      </c>
      <c r="K3086" s="92">
        <v>5.43</v>
      </c>
      <c r="L3086" s="92">
        <v>5.63</v>
      </c>
      <c r="N3086" s="92">
        <f t="shared" ca="1" si="240"/>
        <v>5.9466855433309833</v>
      </c>
      <c r="O3086" s="92">
        <f t="shared" si="241"/>
        <v>0.12445957774749895</v>
      </c>
      <c r="P3086" s="92">
        <f t="shared" si="242"/>
        <v>5.9684718520235229</v>
      </c>
      <c r="Q3086" s="92">
        <f t="shared" ca="1" si="243"/>
        <v>0.99634976770726447</v>
      </c>
      <c r="R3086" s="92">
        <f t="shared" ca="1" si="244"/>
        <v>5.6094491921918985</v>
      </c>
    </row>
    <row r="3087" spans="1:18" x14ac:dyDescent="0.3">
      <c r="A3087" s="107">
        <v>40999.590277777781</v>
      </c>
      <c r="B3087" s="92">
        <v>6.71</v>
      </c>
      <c r="C3087" s="92">
        <v>6.55</v>
      </c>
      <c r="D3087" s="92">
        <v>6.31</v>
      </c>
      <c r="E3087" s="92">
        <v>6.1</v>
      </c>
      <c r="F3087" s="92">
        <v>5.89</v>
      </c>
      <c r="G3087" s="92">
        <v>5.69</v>
      </c>
      <c r="H3087" s="92">
        <v>5.67</v>
      </c>
      <c r="I3087" s="92">
        <v>5.63</v>
      </c>
      <c r="J3087" s="92">
        <v>5.61</v>
      </c>
      <c r="K3087" s="92">
        <v>5.56</v>
      </c>
      <c r="L3087" s="92">
        <v>5.86</v>
      </c>
      <c r="N3087" s="92">
        <f t="shared" ca="1" si="240"/>
        <v>5.84359707768607</v>
      </c>
      <c r="O3087" s="92">
        <f t="shared" si="241"/>
        <v>3.2538709537118848E-2</v>
      </c>
      <c r="P3087" s="92">
        <f t="shared" si="242"/>
        <v>5.6871301973439117</v>
      </c>
      <c r="Q3087" s="92">
        <f t="shared" ca="1" si="243"/>
        <v>1.0275124491461851</v>
      </c>
      <c r="R3087" s="92">
        <f t="shared" ca="1" si="244"/>
        <v>6.0212229519966449</v>
      </c>
    </row>
    <row r="3088" spans="1:18" x14ac:dyDescent="0.3">
      <c r="A3088" s="107">
        <v>40999.597222222219</v>
      </c>
      <c r="B3088" s="92">
        <v>6.54</v>
      </c>
      <c r="C3088" s="92">
        <v>6.44</v>
      </c>
      <c r="D3088" s="92">
        <v>6.21</v>
      </c>
      <c r="E3088" s="92">
        <v>6.05</v>
      </c>
      <c r="F3088" s="92">
        <v>5.93</v>
      </c>
      <c r="G3088" s="92">
        <v>5.85</v>
      </c>
      <c r="H3088" s="92">
        <v>5.72</v>
      </c>
      <c r="I3088" s="92">
        <v>5.55</v>
      </c>
      <c r="J3088" s="92">
        <v>5.41</v>
      </c>
      <c r="K3088" s="92">
        <v>5.12</v>
      </c>
      <c r="L3088" s="92">
        <v>5.94</v>
      </c>
      <c r="N3088" s="92">
        <f t="shared" ca="1" si="240"/>
        <v>5.7976392934948437</v>
      </c>
      <c r="O3088" s="92">
        <f t="shared" si="241"/>
        <v>0.20767130048202267</v>
      </c>
      <c r="P3088" s="92">
        <f t="shared" si="242"/>
        <v>5.8311946095074383</v>
      </c>
      <c r="Q3088" s="92">
        <f t="shared" ca="1" si="243"/>
        <v>0.99424555031007122</v>
      </c>
      <c r="R3088" s="92">
        <f t="shared" ca="1" si="244"/>
        <v>5.9058185688418234</v>
      </c>
    </row>
    <row r="3089" spans="1:18" x14ac:dyDescent="0.3">
      <c r="A3089" s="107">
        <v>40999.604166666664</v>
      </c>
      <c r="B3089" s="92">
        <v>7.45</v>
      </c>
      <c r="C3089" s="92">
        <v>7.5</v>
      </c>
      <c r="D3089" s="92">
        <v>7.43</v>
      </c>
      <c r="E3089" s="92">
        <v>7.43</v>
      </c>
      <c r="F3089" s="92">
        <v>7.39</v>
      </c>
      <c r="G3089" s="92">
        <v>7.27</v>
      </c>
      <c r="H3089" s="92">
        <v>7.06</v>
      </c>
      <c r="I3089" s="92">
        <v>6.88</v>
      </c>
      <c r="J3089" s="92">
        <v>6.71</v>
      </c>
      <c r="K3089" s="92">
        <v>6.35</v>
      </c>
      <c r="L3089" s="92">
        <v>7.14</v>
      </c>
      <c r="N3089" s="92">
        <f t="shared" ca="1" si="240"/>
        <v>7.1325682902811236</v>
      </c>
      <c r="O3089" s="92">
        <f t="shared" si="241"/>
        <v>0.27086469908307209</v>
      </c>
      <c r="P3089" s="92">
        <f t="shared" si="242"/>
        <v>7.2395333849262293</v>
      </c>
      <c r="Q3089" s="92">
        <f t="shared" ca="1" si="243"/>
        <v>0.98522486340517157</v>
      </c>
      <c r="R3089" s="92">
        <f t="shared" ca="1" si="244"/>
        <v>7.0345055247129249</v>
      </c>
    </row>
    <row r="3090" spans="1:18" x14ac:dyDescent="0.3">
      <c r="A3090" s="107">
        <v>40999.611111111109</v>
      </c>
      <c r="B3090" s="92">
        <v>10.34</v>
      </c>
      <c r="C3090" s="92">
        <v>10.18</v>
      </c>
      <c r="D3090" s="92">
        <v>9.93</v>
      </c>
      <c r="E3090" s="92">
        <v>9.7100000000000009</v>
      </c>
      <c r="F3090" s="92">
        <v>9.5299999999999994</v>
      </c>
      <c r="G3090" s="92">
        <v>9.34</v>
      </c>
      <c r="H3090" s="92">
        <v>9.1300000000000008</v>
      </c>
      <c r="I3090" s="92">
        <v>8.85</v>
      </c>
      <c r="J3090" s="92">
        <v>8.5500000000000007</v>
      </c>
      <c r="K3090" s="92">
        <v>8.36</v>
      </c>
      <c r="L3090" s="92">
        <v>9.68</v>
      </c>
      <c r="N3090" s="92">
        <f t="shared" ca="1" si="240"/>
        <v>9.2642311128455468</v>
      </c>
      <c r="O3090" s="92">
        <f t="shared" si="241"/>
        <v>0.21014512835405377</v>
      </c>
      <c r="P3090" s="92">
        <f t="shared" si="242"/>
        <v>9.3096185927736759</v>
      </c>
      <c r="Q3090" s="92">
        <f t="shared" ca="1" si="243"/>
        <v>0.99512466816166245</v>
      </c>
      <c r="R3090" s="92">
        <f t="shared" ca="1" si="244"/>
        <v>9.632806787804892</v>
      </c>
    </row>
    <row r="3091" spans="1:18" x14ac:dyDescent="0.3">
      <c r="A3091" s="107">
        <v>40999.618055555555</v>
      </c>
      <c r="B3091" s="92">
        <v>10.97</v>
      </c>
      <c r="C3091" s="92">
        <v>10.85</v>
      </c>
      <c r="D3091" s="92">
        <v>10.6</v>
      </c>
      <c r="E3091" s="92">
        <v>10.42</v>
      </c>
      <c r="F3091" s="92">
        <v>10.33</v>
      </c>
      <c r="G3091" s="92">
        <v>10.15</v>
      </c>
      <c r="H3091" s="92">
        <v>9.9700000000000006</v>
      </c>
      <c r="I3091" s="92">
        <v>9.8000000000000007</v>
      </c>
      <c r="J3091" s="92">
        <v>9.6</v>
      </c>
      <c r="K3091" s="92">
        <v>9.26</v>
      </c>
      <c r="L3091" s="92">
        <v>10.199999999999999</v>
      </c>
      <c r="N3091" s="92">
        <f t="shared" ca="1" si="240"/>
        <v>10.098107245977822</v>
      </c>
      <c r="O3091" s="92">
        <f t="shared" si="241"/>
        <v>0.16535004891979971</v>
      </c>
      <c r="P3091" s="92">
        <f t="shared" si="242"/>
        <v>10.124012602390735</v>
      </c>
      <c r="Q3091" s="92">
        <f t="shared" ca="1" si="243"/>
        <v>0.9974411967437895</v>
      </c>
      <c r="R3091" s="92">
        <f t="shared" ca="1" si="244"/>
        <v>10.173900206786652</v>
      </c>
    </row>
    <row r="3092" spans="1:18" x14ac:dyDescent="0.3">
      <c r="A3092" s="107">
        <v>40999.625</v>
      </c>
      <c r="B3092" s="92">
        <v>9.7200000000000006</v>
      </c>
      <c r="C3092" s="92">
        <v>9.6199999999999992</v>
      </c>
      <c r="D3092" s="92">
        <v>9.51</v>
      </c>
      <c r="E3092" s="92">
        <v>9.42</v>
      </c>
      <c r="F3092" s="92">
        <v>9.3800000000000008</v>
      </c>
      <c r="G3092" s="92">
        <v>9.2799999999999994</v>
      </c>
      <c r="H3092" s="92">
        <v>9.17</v>
      </c>
      <c r="I3092" s="92">
        <v>9.07</v>
      </c>
      <c r="J3092" s="92">
        <v>9.01</v>
      </c>
      <c r="K3092" s="92">
        <v>8.89</v>
      </c>
      <c r="L3092" s="92">
        <v>9.2200000000000006</v>
      </c>
      <c r="N3092" s="92">
        <f t="shared" ca="1" si="240"/>
        <v>9.2523062969637113</v>
      </c>
      <c r="O3092" s="92">
        <f t="shared" si="241"/>
        <v>0.11019190029956964</v>
      </c>
      <c r="P3092" s="92">
        <f t="shared" si="242"/>
        <v>9.2641592512933144</v>
      </c>
      <c r="Q3092" s="92">
        <f t="shared" ca="1" si="243"/>
        <v>0.99872055801200221</v>
      </c>
      <c r="R3092" s="92">
        <f t="shared" ca="1" si="244"/>
        <v>9.2082035448706616</v>
      </c>
    </row>
    <row r="3093" spans="1:18" x14ac:dyDescent="0.3">
      <c r="A3093" s="107">
        <v>40999.631944444445</v>
      </c>
      <c r="B3093" s="92">
        <v>7.88</v>
      </c>
      <c r="C3093" s="92">
        <v>7.81</v>
      </c>
      <c r="D3093" s="92">
        <v>7.63</v>
      </c>
      <c r="E3093" s="92">
        <v>7.54</v>
      </c>
      <c r="F3093" s="92">
        <v>7.51</v>
      </c>
      <c r="G3093" s="92">
        <v>7.45</v>
      </c>
      <c r="H3093" s="92">
        <v>7.34</v>
      </c>
      <c r="I3093" s="92">
        <v>7.23</v>
      </c>
      <c r="J3093" s="92">
        <v>7.12</v>
      </c>
      <c r="K3093" s="92">
        <v>6.88</v>
      </c>
      <c r="L3093" s="92">
        <v>7.39</v>
      </c>
      <c r="N3093" s="92">
        <f t="shared" ca="1" si="240"/>
        <v>7.3880707132062877</v>
      </c>
      <c r="O3093" s="92">
        <f t="shared" si="241"/>
        <v>0.13746139003248051</v>
      </c>
      <c r="P3093" s="92">
        <f t="shared" si="242"/>
        <v>7.434139266023414</v>
      </c>
      <c r="Q3093" s="92">
        <f t="shared" ca="1" si="243"/>
        <v>0.99380310871661015</v>
      </c>
      <c r="R3093" s="92">
        <f t="shared" ca="1" si="244"/>
        <v>7.3442049734157484</v>
      </c>
    </row>
    <row r="3094" spans="1:18" x14ac:dyDescent="0.3">
      <c r="A3094" s="107">
        <v>40999.638888888891</v>
      </c>
      <c r="B3094" s="92">
        <v>7.97</v>
      </c>
      <c r="C3094" s="92">
        <v>7.96</v>
      </c>
      <c r="D3094" s="92">
        <v>7.82</v>
      </c>
      <c r="E3094" s="92">
        <v>7.67</v>
      </c>
      <c r="F3094" s="92">
        <v>7.6</v>
      </c>
      <c r="G3094" s="92">
        <v>7.52</v>
      </c>
      <c r="H3094" s="92">
        <v>7.35</v>
      </c>
      <c r="I3094" s="92">
        <v>7.16</v>
      </c>
      <c r="J3094" s="92">
        <v>7.02</v>
      </c>
      <c r="K3094" s="92">
        <v>6.87</v>
      </c>
      <c r="L3094" s="92">
        <v>7.46</v>
      </c>
      <c r="N3094" s="92">
        <f t="shared" ca="1" si="240"/>
        <v>7.4312825353245637</v>
      </c>
      <c r="O3094" s="92">
        <f t="shared" si="241"/>
        <v>0.21130271964488487</v>
      </c>
      <c r="P3094" s="92">
        <f t="shared" si="242"/>
        <v>7.495404213448233</v>
      </c>
      <c r="Q3094" s="92">
        <f t="shared" ca="1" si="243"/>
        <v>0.99144520077934928</v>
      </c>
      <c r="R3094" s="92">
        <f t="shared" ca="1" si="244"/>
        <v>7.396181197813946</v>
      </c>
    </row>
    <row r="3095" spans="1:18" x14ac:dyDescent="0.3">
      <c r="A3095" s="107">
        <v>40999.645833333336</v>
      </c>
      <c r="B3095" s="92">
        <v>10.27</v>
      </c>
      <c r="C3095" s="92">
        <v>10.07</v>
      </c>
      <c r="D3095" s="92">
        <v>9.76</v>
      </c>
      <c r="E3095" s="92">
        <v>9.59</v>
      </c>
      <c r="F3095" s="92">
        <v>9.5</v>
      </c>
      <c r="G3095" s="92">
        <v>9.44</v>
      </c>
      <c r="H3095" s="92">
        <v>9.35</v>
      </c>
      <c r="I3095" s="92">
        <v>9.2799999999999994</v>
      </c>
      <c r="J3095" s="92">
        <v>9.08</v>
      </c>
      <c r="K3095" s="92">
        <v>8.73</v>
      </c>
      <c r="L3095" s="92">
        <v>9.17</v>
      </c>
      <c r="N3095" s="92">
        <f t="shared" ca="1" si="240"/>
        <v>9.4117136106219217</v>
      </c>
      <c r="O3095" s="92">
        <f t="shared" si="241"/>
        <v>8.852527054400873E-2</v>
      </c>
      <c r="P3095" s="92">
        <f t="shared" si="242"/>
        <v>9.4270523712381458</v>
      </c>
      <c r="Q3095" s="92">
        <f t="shared" ca="1" si="243"/>
        <v>0.99837289960719611</v>
      </c>
      <c r="R3095" s="92">
        <f t="shared" ca="1" si="244"/>
        <v>9.1550794893979877</v>
      </c>
    </row>
    <row r="3096" spans="1:18" x14ac:dyDescent="0.3">
      <c r="A3096" s="107">
        <v>40999.652777777781</v>
      </c>
      <c r="B3096" s="92">
        <v>8.34</v>
      </c>
      <c r="C3096" s="92">
        <v>8.25</v>
      </c>
      <c r="D3096" s="92">
        <v>8.11</v>
      </c>
      <c r="E3096" s="92">
        <v>7.97</v>
      </c>
      <c r="F3096" s="92">
        <v>7.89</v>
      </c>
      <c r="G3096" s="92">
        <v>7.82</v>
      </c>
      <c r="H3096" s="92">
        <v>7.78</v>
      </c>
      <c r="I3096" s="92">
        <v>7.71</v>
      </c>
      <c r="J3096" s="92">
        <v>7.61</v>
      </c>
      <c r="K3096" s="92">
        <v>7.39</v>
      </c>
      <c r="L3096" s="92">
        <v>8.02</v>
      </c>
      <c r="N3096" s="92">
        <f t="shared" ca="1" si="240"/>
        <v>7.8281277838134207</v>
      </c>
      <c r="O3096" s="92">
        <f t="shared" si="241"/>
        <v>4.7389765194164976E-2</v>
      </c>
      <c r="P3096" s="92">
        <f t="shared" si="242"/>
        <v>7.8142564453483425</v>
      </c>
      <c r="Q3096" s="92">
        <f t="shared" ca="1" si="243"/>
        <v>1.0017751322294184</v>
      </c>
      <c r="R3096" s="92">
        <f t="shared" ca="1" si="244"/>
        <v>8.0342365604799344</v>
      </c>
    </row>
    <row r="3097" spans="1:18" x14ac:dyDescent="0.3">
      <c r="A3097" s="107">
        <v>40999.659722222219</v>
      </c>
      <c r="B3097" s="92">
        <v>8.39</v>
      </c>
      <c r="C3097" s="92">
        <v>8.2899999999999991</v>
      </c>
      <c r="D3097" s="92">
        <v>8.09</v>
      </c>
      <c r="E3097" s="92">
        <v>7.92</v>
      </c>
      <c r="F3097" s="92">
        <v>7.88</v>
      </c>
      <c r="G3097" s="92">
        <v>7.85</v>
      </c>
      <c r="H3097" s="92">
        <v>7.72</v>
      </c>
      <c r="I3097" s="92">
        <v>7.47</v>
      </c>
      <c r="J3097" s="92">
        <v>7.24</v>
      </c>
      <c r="K3097" s="92">
        <v>7.01</v>
      </c>
      <c r="L3097" s="92">
        <v>7.77</v>
      </c>
      <c r="N3097" s="92">
        <f t="shared" ca="1" si="240"/>
        <v>7.7171813694794578</v>
      </c>
      <c r="O3097" s="92">
        <f t="shared" si="241"/>
        <v>0.1543167414068245</v>
      </c>
      <c r="P3097" s="92">
        <f t="shared" si="242"/>
        <v>7.8312408890325838</v>
      </c>
      <c r="Q3097" s="92">
        <f t="shared" ca="1" si="243"/>
        <v>0.98543531974442733</v>
      </c>
      <c r="R3097" s="92">
        <f t="shared" ca="1" si="244"/>
        <v>7.6568324344142003</v>
      </c>
    </row>
    <row r="3098" spans="1:18" x14ac:dyDescent="0.3">
      <c r="A3098" s="107">
        <v>40999.666666666664</v>
      </c>
      <c r="B3098" s="92">
        <v>7.99</v>
      </c>
      <c r="C3098" s="92">
        <v>7.89</v>
      </c>
      <c r="D3098" s="92">
        <v>7.76</v>
      </c>
      <c r="E3098" s="92">
        <v>7.71</v>
      </c>
      <c r="F3098" s="92">
        <v>7.69</v>
      </c>
      <c r="G3098" s="92">
        <v>7.64</v>
      </c>
      <c r="H3098" s="92">
        <v>7.54</v>
      </c>
      <c r="I3098" s="92">
        <v>7.47</v>
      </c>
      <c r="J3098" s="92">
        <v>7.41</v>
      </c>
      <c r="K3098" s="92">
        <v>7.34</v>
      </c>
      <c r="L3098" s="92">
        <v>7.53</v>
      </c>
      <c r="N3098" s="92">
        <f t="shared" ca="1" si="240"/>
        <v>7.5979493000335125</v>
      </c>
      <c r="O3098" s="92">
        <f t="shared" si="241"/>
        <v>0.12175385560294831</v>
      </c>
      <c r="P3098" s="92">
        <f t="shared" si="242"/>
        <v>7.6255916176965082</v>
      </c>
      <c r="Q3098" s="92">
        <f t="shared" ca="1" si="243"/>
        <v>0.99637505926768399</v>
      </c>
      <c r="R3098" s="92">
        <f t="shared" ca="1" si="244"/>
        <v>7.5027041962856611</v>
      </c>
    </row>
    <row r="3099" spans="1:18" x14ac:dyDescent="0.3">
      <c r="A3099" s="107">
        <v>40999.673611111109</v>
      </c>
      <c r="B3099" s="92">
        <v>8.92</v>
      </c>
      <c r="C3099" s="92">
        <v>8.77</v>
      </c>
      <c r="D3099" s="92">
        <v>8.59</v>
      </c>
      <c r="E3099" s="92">
        <v>8.36</v>
      </c>
      <c r="F3099" s="92">
        <v>8.14</v>
      </c>
      <c r="G3099" s="92">
        <v>8.02</v>
      </c>
      <c r="H3099" s="92">
        <v>7.89</v>
      </c>
      <c r="I3099" s="92">
        <v>7.73</v>
      </c>
      <c r="J3099" s="92">
        <v>7.59</v>
      </c>
      <c r="K3099" s="92">
        <v>7.41</v>
      </c>
      <c r="L3099" s="92">
        <v>8.0500000000000007</v>
      </c>
      <c r="N3099" s="92">
        <f t="shared" ca="1" si="240"/>
        <v>8.0279813309172958</v>
      </c>
      <c r="O3099" s="92">
        <f t="shared" si="241"/>
        <v>0.15101881224036545</v>
      </c>
      <c r="P3099" s="92">
        <f t="shared" si="242"/>
        <v>8.0012437475771137</v>
      </c>
      <c r="Q3099" s="92">
        <f t="shared" ca="1" si="243"/>
        <v>1.0033416783919724</v>
      </c>
      <c r="R3099" s="92">
        <f t="shared" ca="1" si="244"/>
        <v>8.0769005110553778</v>
      </c>
    </row>
    <row r="3100" spans="1:18" x14ac:dyDescent="0.3">
      <c r="A3100" s="107">
        <v>40999.680555555555</v>
      </c>
      <c r="B3100" s="92">
        <v>9.52</v>
      </c>
      <c r="C3100" s="92">
        <v>9.4700000000000006</v>
      </c>
      <c r="D3100" s="92">
        <v>9.32</v>
      </c>
      <c r="E3100" s="92">
        <v>9.2100000000000009</v>
      </c>
      <c r="F3100" s="92">
        <v>9.1300000000000008</v>
      </c>
      <c r="G3100" s="92">
        <v>9.0299999999999994</v>
      </c>
      <c r="H3100" s="92">
        <v>8.92</v>
      </c>
      <c r="I3100" s="92">
        <v>8.83</v>
      </c>
      <c r="J3100" s="92">
        <v>8.69</v>
      </c>
      <c r="K3100" s="92">
        <v>8.51</v>
      </c>
      <c r="L3100" s="92">
        <v>9.2799999999999994</v>
      </c>
      <c r="N3100" s="92">
        <f t="shared" ca="1" si="240"/>
        <v>9.0033875057890338</v>
      </c>
      <c r="O3100" s="92">
        <f t="shared" si="241"/>
        <v>0.11326138837118978</v>
      </c>
      <c r="P3100" s="92">
        <f t="shared" si="242"/>
        <v>9.0141570024221114</v>
      </c>
      <c r="Q3100" s="92">
        <f t="shared" ca="1" si="243"/>
        <v>0.99880526857584306</v>
      </c>
      <c r="R3100" s="92">
        <f t="shared" ca="1" si="244"/>
        <v>9.2689128923838222</v>
      </c>
    </row>
    <row r="3101" spans="1:18" x14ac:dyDescent="0.3">
      <c r="A3101" s="107">
        <v>40999.6875</v>
      </c>
      <c r="B3101" s="92">
        <v>8.83</v>
      </c>
      <c r="C3101" s="92">
        <v>8.73</v>
      </c>
      <c r="D3101" s="92">
        <v>8.58</v>
      </c>
      <c r="E3101" s="92">
        <v>8.4499999999999993</v>
      </c>
      <c r="F3101" s="92">
        <v>8.35</v>
      </c>
      <c r="G3101" s="92">
        <v>8.1999999999999993</v>
      </c>
      <c r="H3101" s="92">
        <v>8.14</v>
      </c>
      <c r="I3101" s="92">
        <v>8.07</v>
      </c>
      <c r="J3101" s="92">
        <v>7.88</v>
      </c>
      <c r="K3101" s="92">
        <v>7.51</v>
      </c>
      <c r="L3101" s="92">
        <v>8.31</v>
      </c>
      <c r="N3101" s="92">
        <f t="shared" ca="1" si="240"/>
        <v>8.2119150202262148</v>
      </c>
      <c r="O3101" s="92">
        <f t="shared" si="241"/>
        <v>6.7865548305918191E-2</v>
      </c>
      <c r="P3101" s="92">
        <f t="shared" si="242"/>
        <v>8.1913764966347813</v>
      </c>
      <c r="Q3101" s="92">
        <f t="shared" ca="1" si="243"/>
        <v>1.0025073348294846</v>
      </c>
      <c r="R3101" s="92">
        <f t="shared" ca="1" si="244"/>
        <v>8.3308359524330182</v>
      </c>
    </row>
    <row r="3102" spans="1:18" x14ac:dyDescent="0.3">
      <c r="A3102" s="107">
        <v>40999.694444444445</v>
      </c>
      <c r="B3102" s="92">
        <v>7.7</v>
      </c>
      <c r="C3102" s="92">
        <v>7.57</v>
      </c>
      <c r="D3102" s="92">
        <v>7.33</v>
      </c>
      <c r="E3102" s="92">
        <v>7.17</v>
      </c>
      <c r="F3102" s="92">
        <v>7.07</v>
      </c>
      <c r="G3102" s="92">
        <v>6.92</v>
      </c>
      <c r="H3102" s="92">
        <v>6.74</v>
      </c>
      <c r="I3102" s="92">
        <v>6.56</v>
      </c>
      <c r="J3102" s="92">
        <v>6.46</v>
      </c>
      <c r="K3102" s="92">
        <v>6.3</v>
      </c>
      <c r="L3102" s="92">
        <v>6.71</v>
      </c>
      <c r="N3102" s="92">
        <f t="shared" ca="1" si="240"/>
        <v>6.8797185172827531</v>
      </c>
      <c r="O3102" s="92">
        <f t="shared" si="241"/>
        <v>0.2435539381953308</v>
      </c>
      <c r="P3102" s="92">
        <f t="shared" si="242"/>
        <v>6.8939186226395535</v>
      </c>
      <c r="Q3102" s="92">
        <f t="shared" ca="1" si="243"/>
        <v>0.997940198291554</v>
      </c>
      <c r="R3102" s="92">
        <f t="shared" ca="1" si="244"/>
        <v>6.6961787305363272</v>
      </c>
    </row>
    <row r="3103" spans="1:18" x14ac:dyDescent="0.3">
      <c r="A3103" s="107">
        <v>40999.701388888891</v>
      </c>
      <c r="B3103" s="92">
        <v>7.05</v>
      </c>
      <c r="C3103" s="92">
        <v>6.95</v>
      </c>
      <c r="D3103" s="92">
        <v>6.67</v>
      </c>
      <c r="E3103" s="92">
        <v>6.4</v>
      </c>
      <c r="F3103" s="92">
        <v>6.22</v>
      </c>
      <c r="G3103" s="92">
        <v>6.01</v>
      </c>
      <c r="H3103" s="92">
        <v>5.86</v>
      </c>
      <c r="I3103" s="92">
        <v>5.7</v>
      </c>
      <c r="J3103" s="92">
        <v>5.5</v>
      </c>
      <c r="K3103" s="92">
        <v>5.2</v>
      </c>
      <c r="L3103" s="92">
        <v>5.89</v>
      </c>
      <c r="N3103" s="92">
        <f t="shared" ca="1" si="240"/>
        <v>6.0283090356893858</v>
      </c>
      <c r="O3103" s="92">
        <f t="shared" si="241"/>
        <v>0.23356720916532447</v>
      </c>
      <c r="P3103" s="92">
        <f t="shared" si="242"/>
        <v>5.9882755286507994</v>
      </c>
      <c r="Q3103" s="92">
        <f t="shared" ca="1" si="243"/>
        <v>1.0066853148034098</v>
      </c>
      <c r="R3103" s="92">
        <f t="shared" ca="1" si="244"/>
        <v>5.9293765041920832</v>
      </c>
    </row>
    <row r="3104" spans="1:18" x14ac:dyDescent="0.3">
      <c r="A3104" s="107">
        <v>40999.708333333336</v>
      </c>
      <c r="B3104" s="92">
        <v>7.08</v>
      </c>
      <c r="C3104" s="92">
        <v>6.93</v>
      </c>
      <c r="D3104" s="92">
        <v>6.64</v>
      </c>
      <c r="E3104" s="92">
        <v>6.42</v>
      </c>
      <c r="F3104" s="92">
        <v>6.31</v>
      </c>
      <c r="G3104" s="92">
        <v>6.08</v>
      </c>
      <c r="H3104" s="92">
        <v>5.79</v>
      </c>
      <c r="I3104" s="92">
        <v>5.58</v>
      </c>
      <c r="J3104" s="92">
        <v>5.4</v>
      </c>
      <c r="K3104" s="92">
        <v>5.19</v>
      </c>
      <c r="L3104" s="92">
        <v>5.95</v>
      </c>
      <c r="N3104" s="92">
        <f t="shared" ca="1" si="240"/>
        <v>6.0101974851147801</v>
      </c>
      <c r="O3104" s="92">
        <f t="shared" si="241"/>
        <v>0.45162910512255194</v>
      </c>
      <c r="P3104" s="92">
        <f t="shared" si="242"/>
        <v>6.0375756811918651</v>
      </c>
      <c r="Q3104" s="92">
        <f t="shared" ca="1" si="243"/>
        <v>0.99546536598085666</v>
      </c>
      <c r="R3104" s="92">
        <f t="shared" ca="1" si="244"/>
        <v>5.9230189275860976</v>
      </c>
    </row>
    <row r="3105" spans="1:18" x14ac:dyDescent="0.3">
      <c r="A3105" s="107">
        <v>40999.715277777781</v>
      </c>
      <c r="B3105" s="92">
        <v>7.04</v>
      </c>
      <c r="C3105" s="92">
        <v>6.89</v>
      </c>
      <c r="D3105" s="92">
        <v>6.68</v>
      </c>
      <c r="E3105" s="92">
        <v>6.43</v>
      </c>
      <c r="F3105" s="92">
        <v>6.16</v>
      </c>
      <c r="G3105" s="92">
        <v>5.95</v>
      </c>
      <c r="H3105" s="92">
        <v>5.72</v>
      </c>
      <c r="I3105" s="92">
        <v>5.47</v>
      </c>
      <c r="J3105" s="92">
        <v>5.24</v>
      </c>
      <c r="K3105" s="92">
        <v>4.87</v>
      </c>
      <c r="L3105" s="92">
        <v>5.85</v>
      </c>
      <c r="N3105" s="92">
        <f t="shared" ca="1" si="240"/>
        <v>5.9132114295264575</v>
      </c>
      <c r="O3105" s="92">
        <f t="shared" si="241"/>
        <v>0.36430189700207916</v>
      </c>
      <c r="P3105" s="92">
        <f t="shared" si="242"/>
        <v>5.9164879134816575</v>
      </c>
      <c r="Q3105" s="92">
        <f t="shared" ca="1" si="243"/>
        <v>0.99944621133295408</v>
      </c>
      <c r="R3105" s="92">
        <f t="shared" ca="1" si="244"/>
        <v>5.8467603362977814</v>
      </c>
    </row>
    <row r="3106" spans="1:18" x14ac:dyDescent="0.3">
      <c r="A3106" s="107">
        <v>40999.722222222219</v>
      </c>
      <c r="B3106" s="92">
        <v>7.4</v>
      </c>
      <c r="C3106" s="92">
        <v>7.21</v>
      </c>
      <c r="D3106" s="92">
        <v>7</v>
      </c>
      <c r="E3106" s="92">
        <v>6.87</v>
      </c>
      <c r="F3106" s="92">
        <v>6.75</v>
      </c>
      <c r="G3106" s="92">
        <v>6.55</v>
      </c>
      <c r="H3106" s="92">
        <v>6.32</v>
      </c>
      <c r="I3106" s="92">
        <v>6.06</v>
      </c>
      <c r="J3106" s="92">
        <v>5.84</v>
      </c>
      <c r="K3106" s="92">
        <v>5.52</v>
      </c>
      <c r="L3106" s="92">
        <v>6.26</v>
      </c>
      <c r="N3106" s="92">
        <f t="shared" ca="1" si="240"/>
        <v>6.4518891094898905</v>
      </c>
      <c r="O3106" s="92">
        <f t="shared" si="241"/>
        <v>0.33032674785920091</v>
      </c>
      <c r="P3106" s="92">
        <f t="shared" si="242"/>
        <v>6.5165402730191069</v>
      </c>
      <c r="Q3106" s="92">
        <f t="shared" ca="1" si="243"/>
        <v>0.99007891291688999</v>
      </c>
      <c r="R3106" s="92">
        <f t="shared" ca="1" si="244"/>
        <v>6.1978939948597311</v>
      </c>
    </row>
    <row r="3107" spans="1:18" x14ac:dyDescent="0.3">
      <c r="A3107" s="107">
        <v>40999.729166666664</v>
      </c>
      <c r="B3107" s="92">
        <v>7.37</v>
      </c>
      <c r="C3107" s="92">
        <v>7.21</v>
      </c>
      <c r="D3107" s="92">
        <v>6.91</v>
      </c>
      <c r="E3107" s="92">
        <v>6.69</v>
      </c>
      <c r="F3107" s="92">
        <v>6.57</v>
      </c>
      <c r="G3107" s="92">
        <v>6.43</v>
      </c>
      <c r="H3107" s="92">
        <v>6.28</v>
      </c>
      <c r="I3107" s="92">
        <v>6.12</v>
      </c>
      <c r="J3107" s="92">
        <v>5.9</v>
      </c>
      <c r="K3107" s="92">
        <v>5.57</v>
      </c>
      <c r="L3107" s="92">
        <v>6.37</v>
      </c>
      <c r="N3107" s="92">
        <f t="shared" ca="1" si="240"/>
        <v>6.3917342396921324</v>
      </c>
      <c r="O3107" s="92">
        <f t="shared" si="241"/>
        <v>0.21812933974876109</v>
      </c>
      <c r="P3107" s="92">
        <f t="shared" si="242"/>
        <v>6.4082909971618474</v>
      </c>
      <c r="Q3107" s="92">
        <f t="shared" ca="1" si="243"/>
        <v>0.99741635367728343</v>
      </c>
      <c r="R3107" s="92">
        <f t="shared" ca="1" si="244"/>
        <v>6.3535421729242954</v>
      </c>
    </row>
    <row r="3108" spans="1:18" x14ac:dyDescent="0.3">
      <c r="A3108" s="107">
        <v>40999.736111111109</v>
      </c>
      <c r="B3108" s="92">
        <v>7.45</v>
      </c>
      <c r="C3108" s="92">
        <v>7.33</v>
      </c>
      <c r="D3108" s="92">
        <v>7.02</v>
      </c>
      <c r="E3108" s="92">
        <v>6.78</v>
      </c>
      <c r="F3108" s="92">
        <v>6.57</v>
      </c>
      <c r="G3108" s="92">
        <v>6.32</v>
      </c>
      <c r="H3108" s="92">
        <v>6.15</v>
      </c>
      <c r="I3108" s="92">
        <v>5.96</v>
      </c>
      <c r="J3108" s="92">
        <v>5.73</v>
      </c>
      <c r="K3108" s="92">
        <v>5.34</v>
      </c>
      <c r="L3108" s="92">
        <v>6.19</v>
      </c>
      <c r="N3108" s="92">
        <f t="shared" ca="1" si="240"/>
        <v>6.33124215080087</v>
      </c>
      <c r="O3108" s="92">
        <f t="shared" si="241"/>
        <v>0.25197507716791639</v>
      </c>
      <c r="P3108" s="92">
        <f t="shared" si="242"/>
        <v>6.2953580198211174</v>
      </c>
      <c r="Q3108" s="92">
        <f t="shared" ca="1" si="243"/>
        <v>1.0057000937622245</v>
      </c>
      <c r="R3108" s="92">
        <f t="shared" ca="1" si="244"/>
        <v>6.2252835803881696</v>
      </c>
    </row>
    <row r="3109" spans="1:18" x14ac:dyDescent="0.3">
      <c r="A3109" s="107">
        <v>40999.743055555555</v>
      </c>
      <c r="B3109" s="92">
        <v>8.2100000000000009</v>
      </c>
      <c r="C3109" s="92">
        <v>7.9</v>
      </c>
      <c r="D3109" s="92">
        <v>7.38</v>
      </c>
      <c r="E3109" s="92">
        <v>7.04</v>
      </c>
      <c r="F3109" s="92">
        <v>6.68</v>
      </c>
      <c r="G3109" s="92">
        <v>6.26</v>
      </c>
      <c r="H3109" s="92">
        <v>5.94</v>
      </c>
      <c r="I3109" s="92">
        <v>5.69</v>
      </c>
      <c r="J3109" s="92">
        <v>5.47</v>
      </c>
      <c r="K3109" s="92">
        <v>5.17</v>
      </c>
      <c r="L3109" s="92">
        <v>6.21</v>
      </c>
      <c r="N3109" s="92">
        <f t="shared" ca="1" si="240"/>
        <v>6.3265290161440824</v>
      </c>
      <c r="O3109" s="92">
        <f t="shared" si="241"/>
        <v>0.48488414751159936</v>
      </c>
      <c r="P3109" s="92">
        <f t="shared" si="242"/>
        <v>6.2131154371156692</v>
      </c>
      <c r="Q3109" s="92">
        <f t="shared" ca="1" si="243"/>
        <v>1.0182538985757301</v>
      </c>
      <c r="R3109" s="92">
        <f t="shared" ca="1" si="244"/>
        <v>6.3233567101552843</v>
      </c>
    </row>
    <row r="3110" spans="1:18" x14ac:dyDescent="0.3">
      <c r="A3110" s="107">
        <v>40999.75</v>
      </c>
      <c r="B3110" s="92">
        <v>8.18</v>
      </c>
      <c r="C3110" s="92">
        <v>7.96</v>
      </c>
      <c r="D3110" s="92">
        <v>7.53</v>
      </c>
      <c r="E3110" s="92">
        <v>7.16</v>
      </c>
      <c r="F3110" s="92">
        <v>6.84</v>
      </c>
      <c r="G3110" s="92">
        <v>6.54</v>
      </c>
      <c r="H3110" s="92">
        <v>6.19</v>
      </c>
      <c r="I3110" s="92">
        <v>5.87</v>
      </c>
      <c r="J3110" s="92">
        <v>5.58</v>
      </c>
      <c r="K3110" s="92">
        <v>5.17</v>
      </c>
      <c r="L3110" s="92">
        <v>6.56</v>
      </c>
      <c r="N3110" s="92">
        <f t="shared" ca="1" si="240"/>
        <v>6.4928747802470133</v>
      </c>
      <c r="O3110" s="92">
        <f t="shared" si="241"/>
        <v>0.50827332774773781</v>
      </c>
      <c r="P3110" s="92">
        <f t="shared" si="242"/>
        <v>6.4886649513765597</v>
      </c>
      <c r="Q3110" s="92">
        <f t="shared" ca="1" si="243"/>
        <v>1.0006487973877525</v>
      </c>
      <c r="R3110" s="92">
        <f t="shared" ca="1" si="244"/>
        <v>6.5642561108636555</v>
      </c>
    </row>
    <row r="3111" spans="1:18" x14ac:dyDescent="0.3">
      <c r="A3111" s="107">
        <v>40999.756944444445</v>
      </c>
      <c r="B3111" s="92">
        <v>6.65</v>
      </c>
      <c r="C3111" s="92">
        <v>6.4</v>
      </c>
      <c r="D3111" s="92">
        <v>6.02</v>
      </c>
      <c r="E3111" s="92">
        <v>5.71</v>
      </c>
      <c r="F3111" s="92">
        <v>5.4</v>
      </c>
      <c r="G3111" s="92">
        <v>5.0999999999999996</v>
      </c>
      <c r="H3111" s="92">
        <v>4.8499999999999996</v>
      </c>
      <c r="I3111" s="92">
        <v>4.5999999999999996</v>
      </c>
      <c r="J3111" s="92">
        <v>4.41</v>
      </c>
      <c r="K3111" s="92">
        <v>4.07</v>
      </c>
      <c r="L3111" s="92">
        <v>5.27</v>
      </c>
      <c r="N3111" s="92">
        <f t="shared" ca="1" si="240"/>
        <v>5.1277441003350148</v>
      </c>
      <c r="O3111" s="92">
        <f t="shared" si="241"/>
        <v>0.46446880905007393</v>
      </c>
      <c r="P3111" s="92">
        <f t="shared" si="242"/>
        <v>5.0634057432396009</v>
      </c>
      <c r="Q3111" s="92">
        <f t="shared" ca="1" si="243"/>
        <v>1.0127065379228823</v>
      </c>
      <c r="R3111" s="92">
        <f t="shared" ca="1" si="244"/>
        <v>5.3369634548535894</v>
      </c>
    </row>
    <row r="3112" spans="1:18" x14ac:dyDescent="0.3">
      <c r="A3112" s="107">
        <v>40999.763888888891</v>
      </c>
      <c r="B3112" s="92">
        <v>7.78</v>
      </c>
      <c r="C3112" s="92">
        <v>7.56</v>
      </c>
      <c r="D3112" s="92">
        <v>7.17</v>
      </c>
      <c r="E3112" s="92">
        <v>6.8</v>
      </c>
      <c r="F3112" s="92">
        <v>6.43</v>
      </c>
      <c r="G3112" s="92">
        <v>6.06</v>
      </c>
      <c r="H3112" s="92">
        <v>5.7</v>
      </c>
      <c r="I3112" s="92">
        <v>5.35</v>
      </c>
      <c r="J3112" s="92">
        <v>5</v>
      </c>
      <c r="K3112" s="92">
        <v>4.6100000000000003</v>
      </c>
      <c r="L3112" s="92">
        <v>6.13</v>
      </c>
      <c r="N3112" s="92">
        <f t="shared" ca="1" si="240"/>
        <v>6.0293193391313729</v>
      </c>
      <c r="O3112" s="92">
        <f t="shared" si="241"/>
        <v>0.56595135855012413</v>
      </c>
      <c r="P3112" s="92">
        <f t="shared" si="242"/>
        <v>6.0070584410654675</v>
      </c>
      <c r="Q3112" s="92">
        <f t="shared" ca="1" si="243"/>
        <v>1.0037057901607425</v>
      </c>
      <c r="R3112" s="92">
        <f t="shared" ca="1" si="244"/>
        <v>6.1527164936853511</v>
      </c>
    </row>
    <row r="3113" spans="1:18" x14ac:dyDescent="0.3">
      <c r="A3113" s="107">
        <v>40999.770833333336</v>
      </c>
      <c r="B3113" s="92">
        <v>8.7799999999999994</v>
      </c>
      <c r="C3113" s="92">
        <v>8.58</v>
      </c>
      <c r="D3113" s="92">
        <v>8.1999999999999993</v>
      </c>
      <c r="E3113" s="92">
        <v>7.88</v>
      </c>
      <c r="F3113" s="92">
        <v>7.51</v>
      </c>
      <c r="G3113" s="92">
        <v>7.15</v>
      </c>
      <c r="H3113" s="92">
        <v>6.78</v>
      </c>
      <c r="I3113" s="92">
        <v>6.36</v>
      </c>
      <c r="J3113" s="92">
        <v>5.98</v>
      </c>
      <c r="K3113" s="92">
        <v>5.45</v>
      </c>
      <c r="L3113" s="92">
        <v>7.17</v>
      </c>
      <c r="N3113" s="92">
        <f t="shared" ca="1" si="240"/>
        <v>7.0682277477782121</v>
      </c>
      <c r="O3113" s="92">
        <f t="shared" si="241"/>
        <v>0.49102203693062901</v>
      </c>
      <c r="P3113" s="92">
        <f t="shared" si="242"/>
        <v>7.0957744532848546</v>
      </c>
      <c r="Q3113" s="92">
        <f t="shared" ca="1" si="243"/>
        <v>0.99611787188445788</v>
      </c>
      <c r="R3113" s="92">
        <f t="shared" ca="1" si="244"/>
        <v>7.1421651414115628</v>
      </c>
    </row>
    <row r="3114" spans="1:18" x14ac:dyDescent="0.3">
      <c r="A3114" s="107">
        <v>40999.777777777781</v>
      </c>
      <c r="B3114" s="92">
        <v>9.09</v>
      </c>
      <c r="C3114" s="92">
        <v>8.85</v>
      </c>
      <c r="D3114" s="92">
        <v>8.3699999999999992</v>
      </c>
      <c r="E3114" s="92">
        <v>7.98</v>
      </c>
      <c r="F3114" s="92">
        <v>7.6</v>
      </c>
      <c r="G3114" s="92">
        <v>7.25</v>
      </c>
      <c r="H3114" s="92">
        <v>6.91</v>
      </c>
      <c r="I3114" s="92">
        <v>6.55</v>
      </c>
      <c r="J3114" s="92">
        <v>6.14</v>
      </c>
      <c r="K3114" s="92">
        <v>5.58</v>
      </c>
      <c r="L3114" s="92">
        <v>7.15</v>
      </c>
      <c r="N3114" s="92">
        <f t="shared" ca="1" si="240"/>
        <v>7.2071828017815038</v>
      </c>
      <c r="O3114" s="92">
        <f t="shared" si="241"/>
        <v>0.44386138068239411</v>
      </c>
      <c r="P3114" s="92">
        <f t="shared" si="242"/>
        <v>7.2002788844580223</v>
      </c>
      <c r="Q3114" s="92">
        <f t="shared" ca="1" si="243"/>
        <v>1.0009588402663658</v>
      </c>
      <c r="R3114" s="92">
        <f t="shared" ca="1" si="244"/>
        <v>7.1568557079045156</v>
      </c>
    </row>
    <row r="3115" spans="1:18" x14ac:dyDescent="0.3">
      <c r="A3115" s="107">
        <v>40999.784722222219</v>
      </c>
      <c r="B3115" s="92">
        <v>8.32</v>
      </c>
      <c r="C3115" s="92">
        <v>8.16</v>
      </c>
      <c r="D3115" s="92">
        <v>7.74</v>
      </c>
      <c r="E3115" s="92">
        <v>7.33</v>
      </c>
      <c r="F3115" s="92">
        <v>7.05</v>
      </c>
      <c r="G3115" s="92">
        <v>6.74</v>
      </c>
      <c r="H3115" s="92">
        <v>6.42</v>
      </c>
      <c r="I3115" s="92">
        <v>5.98</v>
      </c>
      <c r="J3115" s="92">
        <v>5.5</v>
      </c>
      <c r="K3115" s="92">
        <v>4.88</v>
      </c>
      <c r="L3115" s="92">
        <v>6.56</v>
      </c>
      <c r="N3115" s="92">
        <f t="shared" ca="1" si="240"/>
        <v>6.6218475746896956</v>
      </c>
      <c r="O3115" s="92">
        <f t="shared" si="241"/>
        <v>0.4494981603655453</v>
      </c>
      <c r="P3115" s="92">
        <f t="shared" si="242"/>
        <v>6.6931915395331787</v>
      </c>
      <c r="Q3115" s="92">
        <f t="shared" ca="1" si="243"/>
        <v>0.98934081530132645</v>
      </c>
      <c r="R3115" s="92">
        <f t="shared" ca="1" si="244"/>
        <v>6.4900757483767011</v>
      </c>
    </row>
    <row r="3116" spans="1:18" x14ac:dyDescent="0.3">
      <c r="A3116" s="107">
        <v>40999.791666666664</v>
      </c>
      <c r="B3116" s="92">
        <v>7.4</v>
      </c>
      <c r="C3116" s="92">
        <v>7.17</v>
      </c>
      <c r="D3116" s="92">
        <v>6.81</v>
      </c>
      <c r="E3116" s="92">
        <v>6.5</v>
      </c>
      <c r="F3116" s="92">
        <v>6.18</v>
      </c>
      <c r="G3116" s="92">
        <v>5.87</v>
      </c>
      <c r="H3116" s="92">
        <v>5.46</v>
      </c>
      <c r="I3116" s="92">
        <v>5.0199999999999996</v>
      </c>
      <c r="J3116" s="92">
        <v>4.62</v>
      </c>
      <c r="K3116" s="92">
        <v>4.05</v>
      </c>
      <c r="L3116" s="92">
        <v>5.79</v>
      </c>
      <c r="N3116" s="92">
        <f t="shared" ca="1" si="240"/>
        <v>5.7217677064134502</v>
      </c>
      <c r="O3116" s="92">
        <f t="shared" si="241"/>
        <v>0.66910124384024483</v>
      </c>
      <c r="P3116" s="92">
        <f t="shared" si="242"/>
        <v>5.8094201472475069</v>
      </c>
      <c r="Q3116" s="92">
        <f t="shared" ca="1" si="243"/>
        <v>0.98491201555191588</v>
      </c>
      <c r="R3116" s="92">
        <f t="shared" ca="1" si="244"/>
        <v>5.7026405700455927</v>
      </c>
    </row>
    <row r="3117" spans="1:18" x14ac:dyDescent="0.3">
      <c r="A3117" s="107">
        <v>40999.798611111109</v>
      </c>
      <c r="B3117" s="92">
        <v>8.35</v>
      </c>
      <c r="C3117" s="92">
        <v>8.14</v>
      </c>
      <c r="D3117" s="92">
        <v>7.79</v>
      </c>
      <c r="E3117" s="92">
        <v>7.36</v>
      </c>
      <c r="F3117" s="92">
        <v>6.9</v>
      </c>
      <c r="G3117" s="92">
        <v>6.44</v>
      </c>
      <c r="H3117" s="92">
        <v>6.03</v>
      </c>
      <c r="I3117" s="92">
        <v>5.64</v>
      </c>
      <c r="J3117" s="92">
        <v>5.32</v>
      </c>
      <c r="K3117" s="92">
        <v>4.8499999999999996</v>
      </c>
      <c r="L3117" s="92">
        <v>6.65</v>
      </c>
      <c r="N3117" s="92">
        <f t="shared" ca="1" si="240"/>
        <v>6.443847526260404</v>
      </c>
      <c r="O3117" s="92">
        <f t="shared" si="241"/>
        <v>0.60788605789065819</v>
      </c>
      <c r="P3117" s="92">
        <f t="shared" si="242"/>
        <v>6.3795895490476875</v>
      </c>
      <c r="Q3117" s="92">
        <f t="shared" ca="1" si="243"/>
        <v>1.0100724312620251</v>
      </c>
      <c r="R3117" s="92">
        <f t="shared" ca="1" si="244"/>
        <v>6.7169816678924672</v>
      </c>
    </row>
    <row r="3118" spans="1:18" x14ac:dyDescent="0.3">
      <c r="A3118" s="107">
        <v>40999.805555555555</v>
      </c>
      <c r="B3118" s="92">
        <v>8.93</v>
      </c>
      <c r="C3118" s="92">
        <v>8.86</v>
      </c>
      <c r="D3118" s="92">
        <v>8.6300000000000008</v>
      </c>
      <c r="E3118" s="92">
        <v>8.36</v>
      </c>
      <c r="F3118" s="92">
        <v>8.01</v>
      </c>
      <c r="G3118" s="92">
        <v>7.66</v>
      </c>
      <c r="H3118" s="92">
        <v>7.29</v>
      </c>
      <c r="I3118" s="92">
        <v>6.89</v>
      </c>
      <c r="J3118" s="92">
        <v>6.44</v>
      </c>
      <c r="K3118" s="92">
        <v>5.78</v>
      </c>
      <c r="L3118" s="92">
        <v>7.79</v>
      </c>
      <c r="N3118" s="92">
        <f t="shared" ca="1" si="240"/>
        <v>7.540763266556219</v>
      </c>
      <c r="O3118" s="92">
        <f t="shared" si="241"/>
        <v>0.45750667900457237</v>
      </c>
      <c r="P3118" s="92">
        <f t="shared" si="242"/>
        <v>7.605857809849307</v>
      </c>
      <c r="Q3118" s="92">
        <f t="shared" ca="1" si="243"/>
        <v>0.99144152508231309</v>
      </c>
      <c r="R3118" s="92">
        <f t="shared" ca="1" si="244"/>
        <v>7.7233294803912189</v>
      </c>
    </row>
    <row r="3119" spans="1:18" x14ac:dyDescent="0.3">
      <c r="A3119" s="107">
        <v>40999.8125</v>
      </c>
      <c r="B3119" s="92">
        <v>9.3800000000000008</v>
      </c>
      <c r="C3119" s="92">
        <v>9.31</v>
      </c>
      <c r="D3119" s="92">
        <v>9.1</v>
      </c>
      <c r="E3119" s="92">
        <v>8.8800000000000008</v>
      </c>
      <c r="F3119" s="92">
        <v>8.57</v>
      </c>
      <c r="G3119" s="92">
        <v>8.33</v>
      </c>
      <c r="H3119" s="92">
        <v>8.0500000000000007</v>
      </c>
      <c r="I3119" s="92">
        <v>7.64</v>
      </c>
      <c r="J3119" s="92">
        <v>7.19</v>
      </c>
      <c r="K3119" s="92">
        <v>6.43</v>
      </c>
      <c r="L3119" s="92">
        <v>8.6300000000000008</v>
      </c>
      <c r="N3119" s="92">
        <f t="shared" ca="1" si="240"/>
        <v>8.1788307789330528</v>
      </c>
      <c r="O3119" s="92">
        <f t="shared" si="241"/>
        <v>0.3159618532363756</v>
      </c>
      <c r="P3119" s="92">
        <f t="shared" si="242"/>
        <v>8.2892933533860713</v>
      </c>
      <c r="Q3119" s="92">
        <f t="shared" ca="1" si="243"/>
        <v>0.98667406620277276</v>
      </c>
      <c r="R3119" s="92">
        <f t="shared" ca="1" si="244"/>
        <v>8.5149971913299289</v>
      </c>
    </row>
    <row r="3120" spans="1:18" x14ac:dyDescent="0.3">
      <c r="A3120" s="107">
        <v>40999.819444444445</v>
      </c>
      <c r="B3120" s="92">
        <v>9.2899999999999991</v>
      </c>
      <c r="C3120" s="92">
        <v>9.11</v>
      </c>
      <c r="D3120" s="92">
        <v>8.94</v>
      </c>
      <c r="E3120" s="92">
        <v>8.76</v>
      </c>
      <c r="F3120" s="92">
        <v>8.52</v>
      </c>
      <c r="G3120" s="92">
        <v>8.23</v>
      </c>
      <c r="H3120" s="92">
        <v>7.92</v>
      </c>
      <c r="I3120" s="92">
        <v>7.54</v>
      </c>
      <c r="J3120" s="92">
        <v>7.18</v>
      </c>
      <c r="K3120" s="92">
        <v>6.59</v>
      </c>
      <c r="L3120" s="92">
        <v>8.58</v>
      </c>
      <c r="N3120" s="92">
        <f t="shared" ca="1" si="240"/>
        <v>8.0935680059564508</v>
      </c>
      <c r="O3120" s="92">
        <f t="shared" si="241"/>
        <v>0.35480581287729684</v>
      </c>
      <c r="P3120" s="92">
        <f t="shared" si="242"/>
        <v>8.1848512664696695</v>
      </c>
      <c r="Q3120" s="92">
        <f t="shared" ca="1" si="243"/>
        <v>0.98884729147282457</v>
      </c>
      <c r="R3120" s="92">
        <f t="shared" ca="1" si="244"/>
        <v>8.484309760836835</v>
      </c>
    </row>
    <row r="3121" spans="1:18" x14ac:dyDescent="0.3">
      <c r="A3121" s="107">
        <v>40999.826388888891</v>
      </c>
      <c r="B3121" s="92">
        <v>8.76</v>
      </c>
      <c r="C3121" s="92">
        <v>8.65</v>
      </c>
      <c r="D3121" s="92">
        <v>8.48</v>
      </c>
      <c r="E3121" s="92">
        <v>8.26</v>
      </c>
      <c r="F3121" s="92">
        <v>8.01</v>
      </c>
      <c r="G3121" s="92">
        <v>7.66</v>
      </c>
      <c r="H3121" s="92">
        <v>7.33</v>
      </c>
      <c r="I3121" s="92">
        <v>6.98</v>
      </c>
      <c r="J3121" s="92">
        <v>6.65</v>
      </c>
      <c r="K3121" s="92">
        <v>6.13</v>
      </c>
      <c r="L3121" s="92">
        <v>7.92</v>
      </c>
      <c r="N3121" s="92">
        <f t="shared" ca="1" si="240"/>
        <v>7.5662018855845643</v>
      </c>
      <c r="O3121" s="92">
        <f t="shared" si="241"/>
        <v>0.40694029312811025</v>
      </c>
      <c r="P3121" s="92">
        <f t="shared" si="242"/>
        <v>7.611823069527075</v>
      </c>
      <c r="Q3121" s="92">
        <f t="shared" ca="1" si="243"/>
        <v>0.99400653647282622</v>
      </c>
      <c r="R3121" s="92">
        <f t="shared" ca="1" si="244"/>
        <v>7.8725317688647838</v>
      </c>
    </row>
    <row r="3122" spans="1:18" x14ac:dyDescent="0.3">
      <c r="A3122" s="107">
        <v>40999.833333333336</v>
      </c>
      <c r="B3122" s="92">
        <v>8.1300000000000008</v>
      </c>
      <c r="C3122" s="92">
        <v>8.0500000000000007</v>
      </c>
      <c r="D3122" s="92">
        <v>7.76</v>
      </c>
      <c r="E3122" s="92">
        <v>7.44</v>
      </c>
      <c r="F3122" s="92">
        <v>7.04</v>
      </c>
      <c r="G3122" s="92">
        <v>6.64</v>
      </c>
      <c r="H3122" s="92">
        <v>6.29</v>
      </c>
      <c r="I3122" s="92">
        <v>5.96</v>
      </c>
      <c r="J3122" s="92">
        <v>5.55</v>
      </c>
      <c r="K3122" s="92">
        <v>4.92</v>
      </c>
      <c r="L3122" s="92">
        <v>6.98</v>
      </c>
      <c r="N3122" s="92">
        <f t="shared" ca="1" si="240"/>
        <v>6.6047917256466935</v>
      </c>
      <c r="O3122" s="92">
        <f t="shared" si="241"/>
        <v>0.50040753160542228</v>
      </c>
      <c r="P3122" s="92">
        <f t="shared" si="242"/>
        <v>6.5886834710063145</v>
      </c>
      <c r="Q3122" s="92">
        <f t="shared" ca="1" si="243"/>
        <v>1.002444836621954</v>
      </c>
      <c r="R3122" s="92">
        <f t="shared" ca="1" si="244"/>
        <v>6.9970649596212393</v>
      </c>
    </row>
    <row r="3123" spans="1:18" x14ac:dyDescent="0.3">
      <c r="A3123" s="107">
        <v>40999.840277777781</v>
      </c>
      <c r="B3123" s="92">
        <v>8.1</v>
      </c>
      <c r="C3123" s="92">
        <v>8.09</v>
      </c>
      <c r="D3123" s="92">
        <v>7.93</v>
      </c>
      <c r="E3123" s="92">
        <v>7.67</v>
      </c>
      <c r="F3123" s="92">
        <v>7.37</v>
      </c>
      <c r="G3123" s="92">
        <v>6.97</v>
      </c>
      <c r="H3123" s="92">
        <v>6.55</v>
      </c>
      <c r="I3123" s="92">
        <v>6.15</v>
      </c>
      <c r="J3123" s="92">
        <v>5.78</v>
      </c>
      <c r="K3123" s="92">
        <v>5.13</v>
      </c>
      <c r="L3123" s="92">
        <v>7.19</v>
      </c>
      <c r="N3123" s="92">
        <f t="shared" ca="1" si="240"/>
        <v>6.8454164540296789</v>
      </c>
      <c r="O3123" s="92">
        <f t="shared" si="241"/>
        <v>0.57432877149293815</v>
      </c>
      <c r="P3123" s="92">
        <f t="shared" si="242"/>
        <v>6.9082111399037203</v>
      </c>
      <c r="Q3123" s="92">
        <f t="shared" ca="1" si="243"/>
        <v>0.99091013800789585</v>
      </c>
      <c r="R3123" s="92">
        <f t="shared" ca="1" si="244"/>
        <v>7.1246438922767714</v>
      </c>
    </row>
    <row r="3124" spans="1:18" x14ac:dyDescent="0.3">
      <c r="A3124" s="107">
        <v>40999.847222222219</v>
      </c>
      <c r="B3124" s="92">
        <v>7.73</v>
      </c>
      <c r="C3124" s="92">
        <v>7.62</v>
      </c>
      <c r="D3124" s="92">
        <v>7.4</v>
      </c>
      <c r="E3124" s="92">
        <v>7.15</v>
      </c>
      <c r="F3124" s="92">
        <v>6.91</v>
      </c>
      <c r="G3124" s="92">
        <v>6.65</v>
      </c>
      <c r="H3124" s="92">
        <v>6.34</v>
      </c>
      <c r="I3124" s="92">
        <v>5.99</v>
      </c>
      <c r="J3124" s="92">
        <v>5.65</v>
      </c>
      <c r="K3124" s="92">
        <v>5.25</v>
      </c>
      <c r="L3124" s="92">
        <v>6.9</v>
      </c>
      <c r="N3124" s="92">
        <f t="shared" ca="1" si="240"/>
        <v>6.5369871407151354</v>
      </c>
      <c r="O3124" s="92">
        <f t="shared" si="241"/>
        <v>0.44114688906516253</v>
      </c>
      <c r="P3124" s="92">
        <f t="shared" si="242"/>
        <v>6.6046716936600722</v>
      </c>
      <c r="Q3124" s="92">
        <f t="shared" ca="1" si="243"/>
        <v>0.98975201855833228</v>
      </c>
      <c r="R3124" s="92">
        <f t="shared" ca="1" si="244"/>
        <v>6.8292889280524927</v>
      </c>
    </row>
    <row r="3125" spans="1:18" x14ac:dyDescent="0.3">
      <c r="A3125" s="107">
        <v>40999.854166666664</v>
      </c>
      <c r="B3125" s="92">
        <v>7.9</v>
      </c>
      <c r="C3125" s="92">
        <v>7.74</v>
      </c>
      <c r="D3125" s="92">
        <v>7.45</v>
      </c>
      <c r="E3125" s="92">
        <v>7.11</v>
      </c>
      <c r="F3125" s="92">
        <v>6.84</v>
      </c>
      <c r="G3125" s="92">
        <v>6.6</v>
      </c>
      <c r="H3125" s="92">
        <v>6.31</v>
      </c>
      <c r="I3125" s="92">
        <v>5.98</v>
      </c>
      <c r="J3125" s="92">
        <v>5.63</v>
      </c>
      <c r="K3125" s="92">
        <v>5</v>
      </c>
      <c r="L3125" s="92">
        <v>6.49</v>
      </c>
      <c r="N3125" s="92">
        <f t="shared" ca="1" si="240"/>
        <v>6.5050985036517837</v>
      </c>
      <c r="O3125" s="92">
        <f t="shared" si="241"/>
        <v>0.41523411897541068</v>
      </c>
      <c r="P3125" s="92">
        <f t="shared" si="242"/>
        <v>6.5576465554464711</v>
      </c>
      <c r="Q3125" s="92">
        <f t="shared" ca="1" si="243"/>
        <v>0.9919867514434666</v>
      </c>
      <c r="R3125" s="92">
        <f t="shared" ca="1" si="244"/>
        <v>6.4379940168680987</v>
      </c>
    </row>
    <row r="3126" spans="1:18" x14ac:dyDescent="0.3">
      <c r="A3126" s="107">
        <v>40999.861111111109</v>
      </c>
      <c r="B3126" s="92">
        <v>7.88</v>
      </c>
      <c r="C3126" s="92">
        <v>7.77</v>
      </c>
      <c r="D3126" s="92">
        <v>7.41</v>
      </c>
      <c r="E3126" s="92">
        <v>7.09</v>
      </c>
      <c r="F3126" s="92">
        <v>6.85</v>
      </c>
      <c r="G3126" s="92">
        <v>6.52</v>
      </c>
      <c r="H3126" s="92">
        <v>6.13</v>
      </c>
      <c r="I3126" s="92">
        <v>5.83</v>
      </c>
      <c r="J3126" s="92">
        <v>5.55</v>
      </c>
      <c r="K3126" s="92">
        <v>5.19</v>
      </c>
      <c r="L3126" s="92">
        <v>6.59</v>
      </c>
      <c r="N3126" s="92">
        <f t="shared" ca="1" si="240"/>
        <v>6.4452721442209757</v>
      </c>
      <c r="O3126" s="92">
        <f t="shared" si="241"/>
        <v>0.56998043448520563</v>
      </c>
      <c r="P3126" s="92">
        <f t="shared" si="242"/>
        <v>6.4626360572583712</v>
      </c>
      <c r="Q3126" s="92">
        <f t="shared" ca="1" si="243"/>
        <v>0.9973131841428865</v>
      </c>
      <c r="R3126" s="92">
        <f t="shared" ca="1" si="244"/>
        <v>6.5722938835016222</v>
      </c>
    </row>
    <row r="3127" spans="1:18" x14ac:dyDescent="0.3">
      <c r="A3127" s="107">
        <v>40999.868055555555</v>
      </c>
      <c r="B3127" s="92">
        <v>8.39</v>
      </c>
      <c r="C3127" s="92">
        <v>8.1999999999999993</v>
      </c>
      <c r="D3127" s="92">
        <v>7.86</v>
      </c>
      <c r="E3127" s="92">
        <v>7.64</v>
      </c>
      <c r="F3127" s="92">
        <v>7.36</v>
      </c>
      <c r="G3127" s="92">
        <v>7</v>
      </c>
      <c r="H3127" s="92">
        <v>6.66</v>
      </c>
      <c r="I3127" s="92">
        <v>6.34</v>
      </c>
      <c r="J3127" s="92">
        <v>6.1</v>
      </c>
      <c r="K3127" s="92">
        <v>5.72</v>
      </c>
      <c r="L3127" s="92">
        <v>6.91</v>
      </c>
      <c r="N3127" s="92">
        <f t="shared" ca="1" si="240"/>
        <v>6.9552171109112892</v>
      </c>
      <c r="O3127" s="92">
        <f t="shared" si="241"/>
        <v>0.46011473206945136</v>
      </c>
      <c r="P3127" s="92">
        <f t="shared" si="242"/>
        <v>6.9502417588751504</v>
      </c>
      <c r="Q3127" s="92">
        <f t="shared" ca="1" si="243"/>
        <v>1.0007158530895397</v>
      </c>
      <c r="R3127" s="92">
        <f t="shared" ca="1" si="244"/>
        <v>6.9149465448487195</v>
      </c>
    </row>
    <row r="3128" spans="1:18" x14ac:dyDescent="0.3">
      <c r="A3128" s="107">
        <v>40999.875</v>
      </c>
      <c r="B3128" s="92">
        <v>8.1300000000000008</v>
      </c>
      <c r="C3128" s="92">
        <v>8.01</v>
      </c>
      <c r="D3128" s="92">
        <v>7.72</v>
      </c>
      <c r="E3128" s="92">
        <v>7.6</v>
      </c>
      <c r="F3128" s="92">
        <v>7.45</v>
      </c>
      <c r="G3128" s="92">
        <v>7.23</v>
      </c>
      <c r="H3128" s="92">
        <v>7.04</v>
      </c>
      <c r="I3128" s="92">
        <v>6.88</v>
      </c>
      <c r="J3128" s="92">
        <v>6.74</v>
      </c>
      <c r="K3128" s="92">
        <v>6.39</v>
      </c>
      <c r="L3128" s="92">
        <v>7.31</v>
      </c>
      <c r="N3128" s="92">
        <f t="shared" ref="N3128:N3191" ca="1" si="245">POWER(SUM(POWER(C3128,Exponent)*$C$1,POWER(D3128,Exponent)*$D$1,POWER(E3128,Exponent)*$E$1,POWER(F3128,Exponent)*$F$1,POWER(G3128,Exponent)*$G$1,POWER(H3128,Exponent)*$H$1,POWER(I3128,Exponent)*$I$1,POWER(J3128,Exponent)*$J$1,POWER(K3128,Exponent)*$K$1),1/Exponent)</f>
        <v>7.2128807186291768</v>
      </c>
      <c r="O3128" s="92">
        <f t="shared" si="241"/>
        <v>0.24609540557462764</v>
      </c>
      <c r="P3128" s="92">
        <f t="shared" si="242"/>
        <v>7.2024664300933008</v>
      </c>
      <c r="Q3128" s="92">
        <f t="shared" ca="1" si="243"/>
        <v>1.0014459336446697</v>
      </c>
      <c r="R3128" s="92">
        <f t="shared" ca="1" si="244"/>
        <v>7.3205697749425349</v>
      </c>
    </row>
    <row r="3129" spans="1:18" x14ac:dyDescent="0.3">
      <c r="A3129" s="107">
        <v>40999.881944444445</v>
      </c>
      <c r="B3129" s="92">
        <v>8.3699999999999992</v>
      </c>
      <c r="C3129" s="92">
        <v>8.2799999999999994</v>
      </c>
      <c r="D3129" s="92">
        <v>8.16</v>
      </c>
      <c r="E3129" s="92">
        <v>8.15</v>
      </c>
      <c r="F3129" s="92">
        <v>8.08</v>
      </c>
      <c r="G3129" s="92">
        <v>7.98</v>
      </c>
      <c r="H3129" s="92">
        <v>7.89</v>
      </c>
      <c r="I3129" s="92">
        <v>7.74</v>
      </c>
      <c r="J3129" s="92">
        <v>7.53</v>
      </c>
      <c r="K3129" s="92">
        <v>7.08</v>
      </c>
      <c r="L3129" s="92">
        <v>7.92</v>
      </c>
      <c r="N3129" s="92">
        <f t="shared" ca="1" si="245"/>
        <v>7.8978358749280844</v>
      </c>
      <c r="O3129" s="92">
        <f t="shared" si="241"/>
        <v>0.10481379617580434</v>
      </c>
      <c r="P3129" s="92">
        <f t="shared" si="242"/>
        <v>7.9670426109445103</v>
      </c>
      <c r="Q3129" s="92">
        <f t="shared" ca="1" si="243"/>
        <v>0.9913133719253171</v>
      </c>
      <c r="R3129" s="92">
        <f t="shared" ca="1" si="244"/>
        <v>7.8512019056485114</v>
      </c>
    </row>
    <row r="3130" spans="1:18" x14ac:dyDescent="0.3">
      <c r="A3130" s="107">
        <v>40999.888888888891</v>
      </c>
      <c r="B3130" s="92">
        <v>8.31</v>
      </c>
      <c r="C3130" s="92">
        <v>8.16</v>
      </c>
      <c r="D3130" s="92">
        <v>7.94</v>
      </c>
      <c r="E3130" s="92">
        <v>7.78</v>
      </c>
      <c r="F3130" s="92">
        <v>7.64</v>
      </c>
      <c r="G3130" s="92">
        <v>7.4</v>
      </c>
      <c r="H3130" s="92">
        <v>7.13</v>
      </c>
      <c r="I3130" s="92">
        <v>6.94</v>
      </c>
      <c r="J3130" s="92">
        <v>6.65</v>
      </c>
      <c r="K3130" s="92">
        <v>6.23</v>
      </c>
      <c r="L3130" s="92">
        <v>7.08</v>
      </c>
      <c r="N3130" s="92">
        <f t="shared" ca="1" si="245"/>
        <v>7.3143570792300272</v>
      </c>
      <c r="O3130" s="92">
        <f t="shared" si="241"/>
        <v>0.34347596845156708</v>
      </c>
      <c r="P3130" s="92">
        <f t="shared" si="242"/>
        <v>7.3606974076409548</v>
      </c>
      <c r="Q3130" s="92">
        <f t="shared" ca="1" si="243"/>
        <v>0.99370435627977005</v>
      </c>
      <c r="R3130" s="92">
        <f t="shared" ca="1" si="244"/>
        <v>7.0354268424607724</v>
      </c>
    </row>
    <row r="3131" spans="1:18" x14ac:dyDescent="0.3">
      <c r="A3131" s="107">
        <v>40999.895833333336</v>
      </c>
      <c r="B3131" s="92">
        <v>7.63</v>
      </c>
      <c r="C3131" s="92">
        <v>7.5</v>
      </c>
      <c r="D3131" s="92">
        <v>7.3</v>
      </c>
      <c r="E3131" s="92">
        <v>7.08</v>
      </c>
      <c r="F3131" s="92">
        <v>6.89</v>
      </c>
      <c r="G3131" s="92">
        <v>6.8</v>
      </c>
      <c r="H3131" s="92">
        <v>6.68</v>
      </c>
      <c r="I3131" s="92">
        <v>6.5</v>
      </c>
      <c r="J3131" s="92">
        <v>6.23</v>
      </c>
      <c r="K3131" s="92">
        <v>5.76</v>
      </c>
      <c r="L3131" s="92">
        <v>6.12</v>
      </c>
      <c r="N3131" s="92">
        <f t="shared" ca="1" si="245"/>
        <v>6.7463891216370993</v>
      </c>
      <c r="O3131" s="92">
        <f t="shared" si="241"/>
        <v>0.16453225066612473</v>
      </c>
      <c r="P3131" s="92">
        <f t="shared" si="242"/>
        <v>6.7826757227816881</v>
      </c>
      <c r="Q3131" s="92">
        <f t="shared" ca="1" si="243"/>
        <v>0.99465010526410558</v>
      </c>
      <c r="R3131" s="92">
        <f t="shared" ca="1" si="244"/>
        <v>6.0872586442163259</v>
      </c>
    </row>
    <row r="3132" spans="1:18" x14ac:dyDescent="0.3">
      <c r="A3132" s="107">
        <v>40999.902777777781</v>
      </c>
      <c r="B3132" s="92">
        <v>8.06</v>
      </c>
      <c r="C3132" s="92">
        <v>7.96</v>
      </c>
      <c r="D3132" s="92">
        <v>7.88</v>
      </c>
      <c r="E3132" s="92">
        <v>7.84</v>
      </c>
      <c r="F3132" s="92">
        <v>7.76</v>
      </c>
      <c r="G3132" s="92">
        <v>7.63</v>
      </c>
      <c r="H3132" s="92">
        <v>7.5</v>
      </c>
      <c r="I3132" s="92">
        <v>7.34</v>
      </c>
      <c r="J3132" s="92">
        <v>7.24</v>
      </c>
      <c r="K3132" s="92">
        <v>6.75</v>
      </c>
      <c r="L3132" s="92">
        <v>7.65</v>
      </c>
      <c r="N3132" s="92">
        <f t="shared" ca="1" si="245"/>
        <v>7.5622790894480403</v>
      </c>
      <c r="O3132" s="92">
        <f t="shared" si="241"/>
        <v>0.15880468992163685</v>
      </c>
      <c r="P3132" s="92">
        <f t="shared" si="242"/>
        <v>7.61123699862903</v>
      </c>
      <c r="Q3132" s="92">
        <f t="shared" ca="1" si="243"/>
        <v>0.9935676803665674</v>
      </c>
      <c r="R3132" s="92">
        <f t="shared" ca="1" si="244"/>
        <v>7.6007927548042407</v>
      </c>
    </row>
    <row r="3133" spans="1:18" x14ac:dyDescent="0.3">
      <c r="A3133" s="107">
        <v>40999.909722222219</v>
      </c>
      <c r="B3133" s="92">
        <v>7.84</v>
      </c>
      <c r="C3133" s="92">
        <v>7.75</v>
      </c>
      <c r="D3133" s="92">
        <v>7.59</v>
      </c>
      <c r="E3133" s="92">
        <v>7.52</v>
      </c>
      <c r="F3133" s="92">
        <v>7.36</v>
      </c>
      <c r="G3133" s="92">
        <v>7.2</v>
      </c>
      <c r="H3133" s="92">
        <v>7.07</v>
      </c>
      <c r="I3133" s="92">
        <v>6.98</v>
      </c>
      <c r="J3133" s="92">
        <v>6.89</v>
      </c>
      <c r="K3133" s="92">
        <v>6.59</v>
      </c>
      <c r="L3133" s="92">
        <v>7.44</v>
      </c>
      <c r="N3133" s="92">
        <f t="shared" ca="1" si="245"/>
        <v>7.2081094939226169</v>
      </c>
      <c r="O3133" s="92">
        <f t="shared" si="241"/>
        <v>0.16837577439195273</v>
      </c>
      <c r="P3133" s="92">
        <f t="shared" si="242"/>
        <v>7.18122870039217</v>
      </c>
      <c r="Q3133" s="92">
        <f t="shared" ca="1" si="243"/>
        <v>1.0037432025426205</v>
      </c>
      <c r="R3133" s="92">
        <f t="shared" ca="1" si="244"/>
        <v>7.4678494269170965</v>
      </c>
    </row>
    <row r="3134" spans="1:18" x14ac:dyDescent="0.3">
      <c r="A3134" s="107">
        <v>40999.916666666664</v>
      </c>
      <c r="B3134" s="92">
        <v>6.8</v>
      </c>
      <c r="C3134" s="92">
        <v>6.68</v>
      </c>
      <c r="D3134" s="92">
        <v>6.45</v>
      </c>
      <c r="E3134" s="92">
        <v>6.25</v>
      </c>
      <c r="F3134" s="92">
        <v>6.15</v>
      </c>
      <c r="G3134" s="92">
        <v>5.93</v>
      </c>
      <c r="H3134" s="92">
        <v>5.75</v>
      </c>
      <c r="I3134" s="92">
        <v>5.62</v>
      </c>
      <c r="J3134" s="92">
        <v>5.46</v>
      </c>
      <c r="K3134" s="92">
        <v>5.22</v>
      </c>
      <c r="L3134" s="92">
        <v>5.64</v>
      </c>
      <c r="N3134" s="92">
        <f t="shared" ca="1" si="245"/>
        <v>5.924180074101252</v>
      </c>
      <c r="O3134" s="92">
        <f t="shared" si="241"/>
        <v>0.28484739973131501</v>
      </c>
      <c r="P3134" s="92">
        <f t="shared" si="242"/>
        <v>5.9038689237503057</v>
      </c>
      <c r="Q3134" s="92">
        <f t="shared" ca="1" si="243"/>
        <v>1.003440311872311</v>
      </c>
      <c r="R3134" s="92">
        <f t="shared" ca="1" si="244"/>
        <v>5.6594033589598336</v>
      </c>
    </row>
    <row r="3135" spans="1:18" x14ac:dyDescent="0.3">
      <c r="A3135" s="107">
        <v>40999.923611111109</v>
      </c>
      <c r="B3135" s="92">
        <v>6.04</v>
      </c>
      <c r="C3135" s="92">
        <v>5.97</v>
      </c>
      <c r="D3135" s="92">
        <v>5.85</v>
      </c>
      <c r="E3135" s="92">
        <v>5.72</v>
      </c>
      <c r="F3135" s="92">
        <v>5.59</v>
      </c>
      <c r="G3135" s="92">
        <v>5.47</v>
      </c>
      <c r="H3135" s="92">
        <v>5.39</v>
      </c>
      <c r="I3135" s="92">
        <v>5.24</v>
      </c>
      <c r="J3135" s="92">
        <v>5.1100000000000003</v>
      </c>
      <c r="K3135" s="92">
        <v>4.8499999999999996</v>
      </c>
      <c r="L3135" s="92">
        <v>5.63</v>
      </c>
      <c r="N3135" s="92">
        <f t="shared" ca="1" si="245"/>
        <v>5.4591470672085993</v>
      </c>
      <c r="O3135" s="92">
        <f t="shared" si="241"/>
        <v>0.13614955610209414</v>
      </c>
      <c r="P3135" s="92">
        <f t="shared" si="242"/>
        <v>5.4584656201887416</v>
      </c>
      <c r="Q3135" s="92">
        <f t="shared" ca="1" si="243"/>
        <v>1.0001248422299001</v>
      </c>
      <c r="R3135" s="92">
        <f t="shared" ca="1" si="244"/>
        <v>5.6307028617543375</v>
      </c>
    </row>
    <row r="3136" spans="1:18" x14ac:dyDescent="0.3">
      <c r="A3136" s="107">
        <v>40999.930555555555</v>
      </c>
      <c r="B3136" s="92">
        <v>6.26</v>
      </c>
      <c r="C3136" s="92">
        <v>6.2</v>
      </c>
      <c r="D3136" s="92">
        <v>6.05</v>
      </c>
      <c r="E3136" s="92">
        <v>5.92</v>
      </c>
      <c r="F3136" s="92">
        <v>5.71</v>
      </c>
      <c r="G3136" s="92">
        <v>5.4</v>
      </c>
      <c r="H3136" s="92">
        <v>5.18</v>
      </c>
      <c r="I3136" s="92">
        <v>5.03</v>
      </c>
      <c r="J3136" s="92">
        <v>4.87</v>
      </c>
      <c r="K3136" s="92">
        <v>4.4800000000000004</v>
      </c>
      <c r="L3136" s="92">
        <v>5.41</v>
      </c>
      <c r="N3136" s="92">
        <f t="shared" ca="1" si="245"/>
        <v>5.4145841660228511</v>
      </c>
      <c r="O3136" s="92">
        <f t="shared" si="241"/>
        <v>0.38436853780530733</v>
      </c>
      <c r="P3136" s="92">
        <f t="shared" si="242"/>
        <v>5.367915360148392</v>
      </c>
      <c r="Q3136" s="92">
        <f t="shared" ca="1" si="243"/>
        <v>1.0086940278941301</v>
      </c>
      <c r="R3136" s="92">
        <f t="shared" ca="1" si="244"/>
        <v>5.4570346909072436</v>
      </c>
    </row>
    <row r="3137" spans="1:18" x14ac:dyDescent="0.3">
      <c r="A3137" s="107">
        <v>40999.9375</v>
      </c>
      <c r="B3137" s="92">
        <v>5.86</v>
      </c>
      <c r="C3137" s="92">
        <v>5.78</v>
      </c>
      <c r="D3137" s="92">
        <v>5.59</v>
      </c>
      <c r="E3137" s="92">
        <v>5.41</v>
      </c>
      <c r="F3137" s="92">
        <v>5.2</v>
      </c>
      <c r="G3137" s="92">
        <v>4.99</v>
      </c>
      <c r="H3137" s="92">
        <v>4.8099999999999996</v>
      </c>
      <c r="I3137" s="92">
        <v>4.67</v>
      </c>
      <c r="J3137" s="92">
        <v>4.59</v>
      </c>
      <c r="K3137" s="92">
        <v>4.51</v>
      </c>
      <c r="L3137" s="92">
        <v>5.15</v>
      </c>
      <c r="N3137" s="92">
        <f t="shared" ca="1" si="245"/>
        <v>5.0250067446235605</v>
      </c>
      <c r="O3137" s="92">
        <f t="shared" si="241"/>
        <v>0.3395028985307123</v>
      </c>
      <c r="P3137" s="92">
        <f t="shared" si="242"/>
        <v>4.9638030629288803</v>
      </c>
      <c r="Q3137" s="92">
        <f t="shared" ca="1" si="243"/>
        <v>1.0123299979710652</v>
      </c>
      <c r="R3137" s="92">
        <f t="shared" ca="1" si="244"/>
        <v>5.2134994895509861</v>
      </c>
    </row>
    <row r="3138" spans="1:18" x14ac:dyDescent="0.3">
      <c r="A3138" s="107">
        <v>40999.944444444445</v>
      </c>
      <c r="B3138" s="92">
        <v>5.46</v>
      </c>
      <c r="C3138" s="92">
        <v>5.39</v>
      </c>
      <c r="D3138" s="92">
        <v>5.26</v>
      </c>
      <c r="E3138" s="92">
        <v>5.16</v>
      </c>
      <c r="F3138" s="92">
        <v>5.0599999999999996</v>
      </c>
      <c r="G3138" s="92">
        <v>4.95</v>
      </c>
      <c r="H3138" s="92">
        <v>4.84</v>
      </c>
      <c r="I3138" s="92">
        <v>4.74</v>
      </c>
      <c r="J3138" s="92">
        <v>4.68</v>
      </c>
      <c r="K3138" s="92">
        <v>4.58</v>
      </c>
      <c r="L3138" s="92">
        <v>5.21</v>
      </c>
      <c r="N3138" s="92">
        <f t="shared" ca="1" si="245"/>
        <v>4.9461833971475428</v>
      </c>
      <c r="O3138" s="92">
        <f t="shared" si="241"/>
        <v>0.20767130048202267</v>
      </c>
      <c r="P3138" s="92">
        <f t="shared" si="242"/>
        <v>4.9340877465062949</v>
      </c>
      <c r="Q3138" s="92">
        <f t="shared" ca="1" si="243"/>
        <v>1.0024514461968805</v>
      </c>
      <c r="R3138" s="92">
        <f t="shared" ca="1" si="244"/>
        <v>5.2227720346857476</v>
      </c>
    </row>
    <row r="3139" spans="1:18" x14ac:dyDescent="0.3">
      <c r="A3139" s="107">
        <v>40999.951388888891</v>
      </c>
      <c r="B3139" s="92">
        <v>5.14</v>
      </c>
      <c r="C3139" s="92">
        <v>5.1100000000000003</v>
      </c>
      <c r="D3139" s="92">
        <v>5.0599999999999996</v>
      </c>
      <c r="E3139" s="92">
        <v>5.0199999999999996</v>
      </c>
      <c r="F3139" s="92">
        <v>4.95</v>
      </c>
      <c r="G3139" s="92">
        <v>4.91</v>
      </c>
      <c r="H3139" s="92">
        <v>4.8499999999999996</v>
      </c>
      <c r="I3139" s="92">
        <v>4.75</v>
      </c>
      <c r="J3139" s="92">
        <v>4.6500000000000004</v>
      </c>
      <c r="K3139" s="92">
        <v>4.53</v>
      </c>
      <c r="L3139" s="92">
        <v>4.8899999999999997</v>
      </c>
      <c r="N3139" s="92">
        <f t="shared" ca="1" si="245"/>
        <v>4.8708804200446245</v>
      </c>
      <c r="O3139" s="92">
        <f t="shared" ref="O3139:O3202" si="246">LN(G3139/H3139)/LN(97.5/87.5)</f>
        <v>0.11362008659000014</v>
      </c>
      <c r="P3139" s="92">
        <f t="shared" ref="P3139:P3202" si="247">G3139*POWER(96/97.5,O3139)</f>
        <v>4.9013582216049523</v>
      </c>
      <c r="Q3139" s="92">
        <f t="shared" ref="Q3139:Q3202" ca="1" si="248">N3139/P3139</f>
        <v>0.99378176411877361</v>
      </c>
      <c r="R3139" s="92">
        <f t="shared" ref="R3139:R3202" ca="1" si="249">L3139*Q3139</f>
        <v>4.859592826540803</v>
      </c>
    </row>
    <row r="3140" spans="1:18" x14ac:dyDescent="0.3">
      <c r="A3140" s="107">
        <v>40999.958333333336</v>
      </c>
      <c r="B3140" s="92">
        <v>4.1100000000000003</v>
      </c>
      <c r="C3140" s="92">
        <v>4.09</v>
      </c>
      <c r="D3140" s="92">
        <v>4.05</v>
      </c>
      <c r="E3140" s="92">
        <v>4.04</v>
      </c>
      <c r="F3140" s="92">
        <v>4.07</v>
      </c>
      <c r="G3140" s="92">
        <v>4.13</v>
      </c>
      <c r="H3140" s="92">
        <v>4.21</v>
      </c>
      <c r="I3140" s="92">
        <v>4.28</v>
      </c>
      <c r="J3140" s="92">
        <v>4.3499999999999996</v>
      </c>
      <c r="K3140" s="92">
        <v>4.46</v>
      </c>
      <c r="L3140" s="92">
        <v>3.72</v>
      </c>
      <c r="N3140" s="92">
        <f t="shared" ca="1" si="245"/>
        <v>4.1771713870957417</v>
      </c>
      <c r="O3140" s="92">
        <f t="shared" si="246"/>
        <v>-0.1772905017898819</v>
      </c>
      <c r="P3140" s="92">
        <f t="shared" si="247"/>
        <v>4.1413679335122602</v>
      </c>
      <c r="Q3140" s="92">
        <f t="shared" ca="1" si="248"/>
        <v>1.008645320618281</v>
      </c>
      <c r="R3140" s="92">
        <f t="shared" ca="1" si="249"/>
        <v>3.7521605927000059</v>
      </c>
    </row>
    <row r="3141" spans="1:18" x14ac:dyDescent="0.3">
      <c r="A3141" s="107">
        <v>41000.152777777781</v>
      </c>
      <c r="B3141" s="92">
        <v>8.65</v>
      </c>
      <c r="C3141" s="92">
        <v>8.58</v>
      </c>
      <c r="D3141" s="92">
        <v>8.4600000000000009</v>
      </c>
      <c r="E3141" s="92">
        <v>8.3699999999999992</v>
      </c>
      <c r="F3141" s="92">
        <v>8.26</v>
      </c>
      <c r="G3141" s="92">
        <v>8.1</v>
      </c>
      <c r="H3141" s="92">
        <v>7.86</v>
      </c>
      <c r="I3141" s="92">
        <v>7.64</v>
      </c>
      <c r="J3141" s="92">
        <v>7.35</v>
      </c>
      <c r="K3141" s="92">
        <v>6.78</v>
      </c>
      <c r="L3141" s="92">
        <v>8.1</v>
      </c>
      <c r="N3141" s="92">
        <f t="shared" ca="1" si="245"/>
        <v>7.9547324191375424</v>
      </c>
      <c r="O3141" s="92">
        <f t="shared" si="246"/>
        <v>0.27794528142906771</v>
      </c>
      <c r="P3141" s="92">
        <f t="shared" si="247"/>
        <v>8.065169645923163</v>
      </c>
      <c r="Q3141" s="92">
        <f t="shared" ca="1" si="248"/>
        <v>0.98630689351445378</v>
      </c>
      <c r="R3141" s="92">
        <f t="shared" ca="1" si="249"/>
        <v>7.9890858374670755</v>
      </c>
    </row>
    <row r="3142" spans="1:18" x14ac:dyDescent="0.3">
      <c r="A3142" s="107">
        <v>41000.159722222219</v>
      </c>
      <c r="B3142" s="92">
        <v>9.44</v>
      </c>
      <c r="C3142" s="92">
        <v>9.3800000000000008</v>
      </c>
      <c r="D3142" s="92">
        <v>9.14</v>
      </c>
      <c r="E3142" s="92">
        <v>8.85</v>
      </c>
      <c r="F3142" s="92">
        <v>8.5299999999999994</v>
      </c>
      <c r="G3142" s="92">
        <v>8.18</v>
      </c>
      <c r="H3142" s="92">
        <v>7.83</v>
      </c>
      <c r="I3142" s="92">
        <v>7.53</v>
      </c>
      <c r="J3142" s="92">
        <v>7.25</v>
      </c>
      <c r="K3142" s="92">
        <v>6.71</v>
      </c>
      <c r="L3142" s="92">
        <v>8.2899999999999991</v>
      </c>
      <c r="N3142" s="92">
        <f t="shared" ca="1" si="245"/>
        <v>8.13366169648992</v>
      </c>
      <c r="O3142" s="92">
        <f t="shared" si="246"/>
        <v>0.40410490750609229</v>
      </c>
      <c r="P3142" s="92">
        <f t="shared" si="247"/>
        <v>8.1289099147922954</v>
      </c>
      <c r="Q3142" s="92">
        <f t="shared" ca="1" si="248"/>
        <v>1.0005845533715385</v>
      </c>
      <c r="R3142" s="92">
        <f t="shared" ca="1" si="249"/>
        <v>8.2948459474500531</v>
      </c>
    </row>
    <row r="3143" spans="1:18" x14ac:dyDescent="0.3">
      <c r="A3143" s="107">
        <v>41000.166666666664</v>
      </c>
      <c r="B3143" s="92">
        <v>9.36</v>
      </c>
      <c r="C3143" s="92">
        <v>9.32</v>
      </c>
      <c r="D3143" s="92">
        <v>9.0500000000000007</v>
      </c>
      <c r="E3143" s="92">
        <v>8.75</v>
      </c>
      <c r="F3143" s="92">
        <v>8.4600000000000009</v>
      </c>
      <c r="G3143" s="92">
        <v>8.1</v>
      </c>
      <c r="H3143" s="92">
        <v>7.74</v>
      </c>
      <c r="I3143" s="92">
        <v>7.39</v>
      </c>
      <c r="J3143" s="92">
        <v>7.2</v>
      </c>
      <c r="K3143" s="92">
        <v>6.81</v>
      </c>
      <c r="L3143" s="92">
        <v>8.36</v>
      </c>
      <c r="N3143" s="92">
        <f t="shared" ca="1" si="245"/>
        <v>8.0567102554291186</v>
      </c>
      <c r="O3143" s="92">
        <f t="shared" si="246"/>
        <v>0.4201170696627558</v>
      </c>
      <c r="P3143" s="92">
        <f t="shared" si="247"/>
        <v>8.0474115107605382</v>
      </c>
      <c r="Q3143" s="92">
        <f t="shared" ca="1" si="248"/>
        <v>1.0011554951124528</v>
      </c>
      <c r="R3143" s="92">
        <f t="shared" ca="1" si="249"/>
        <v>8.3696599391401048</v>
      </c>
    </row>
    <row r="3144" spans="1:18" x14ac:dyDescent="0.3">
      <c r="A3144" s="107">
        <v>41000.173611111109</v>
      </c>
      <c r="B3144" s="92">
        <v>9.18</v>
      </c>
      <c r="C3144" s="92">
        <v>9.0500000000000007</v>
      </c>
      <c r="D3144" s="92">
        <v>8.83</v>
      </c>
      <c r="E3144" s="92">
        <v>8.59</v>
      </c>
      <c r="F3144" s="92">
        <v>8.36</v>
      </c>
      <c r="G3144" s="92">
        <v>8.0399999999999991</v>
      </c>
      <c r="H3144" s="92">
        <v>7.72</v>
      </c>
      <c r="I3144" s="92">
        <v>7.45</v>
      </c>
      <c r="J3144" s="92">
        <v>7.14</v>
      </c>
      <c r="K3144" s="92">
        <v>6.76</v>
      </c>
      <c r="L3144" s="92">
        <v>7.97</v>
      </c>
      <c r="N3144" s="92">
        <f t="shared" ca="1" si="245"/>
        <v>7.9742785026908374</v>
      </c>
      <c r="O3144" s="92">
        <f t="shared" si="246"/>
        <v>0.375319968275868</v>
      </c>
      <c r="P3144" s="92">
        <f t="shared" si="247"/>
        <v>7.9933508504291471</v>
      </c>
      <c r="Q3144" s="92">
        <f t="shared" ca="1" si="248"/>
        <v>0.99761397340174485</v>
      </c>
      <c r="R3144" s="92">
        <f t="shared" ca="1" si="249"/>
        <v>7.9509833680119062</v>
      </c>
    </row>
    <row r="3145" spans="1:18" x14ac:dyDescent="0.3">
      <c r="A3145" s="107">
        <v>41000.180555555555</v>
      </c>
      <c r="B3145" s="92">
        <v>8.76</v>
      </c>
      <c r="C3145" s="92">
        <v>8.58</v>
      </c>
      <c r="D3145" s="92">
        <v>8.24</v>
      </c>
      <c r="E3145" s="92">
        <v>7.94</v>
      </c>
      <c r="F3145" s="92">
        <v>7.68</v>
      </c>
      <c r="G3145" s="92">
        <v>7.39</v>
      </c>
      <c r="H3145" s="92">
        <v>7.13</v>
      </c>
      <c r="I3145" s="92">
        <v>6.92</v>
      </c>
      <c r="J3145" s="92">
        <v>6.79</v>
      </c>
      <c r="K3145" s="92">
        <v>6.47</v>
      </c>
      <c r="L3145" s="92">
        <v>7.78</v>
      </c>
      <c r="N3145" s="92">
        <f t="shared" ca="1" si="245"/>
        <v>7.4166827607697074</v>
      </c>
      <c r="O3145" s="92">
        <f t="shared" si="246"/>
        <v>0.3309797069654567</v>
      </c>
      <c r="P3145" s="92">
        <f t="shared" si="247"/>
        <v>7.35217482374492</v>
      </c>
      <c r="Q3145" s="92">
        <f t="shared" ca="1" si="248"/>
        <v>1.0087739938958538</v>
      </c>
      <c r="R3145" s="92">
        <f t="shared" ca="1" si="249"/>
        <v>7.8482616725097429</v>
      </c>
    </row>
    <row r="3146" spans="1:18" x14ac:dyDescent="0.3">
      <c r="A3146" s="107">
        <v>41000.1875</v>
      </c>
      <c r="B3146" s="92">
        <v>9.3800000000000008</v>
      </c>
      <c r="C3146" s="92">
        <v>9.2100000000000009</v>
      </c>
      <c r="D3146" s="92">
        <v>8.9700000000000006</v>
      </c>
      <c r="E3146" s="92">
        <v>8.75</v>
      </c>
      <c r="F3146" s="92">
        <v>8.5299999999999994</v>
      </c>
      <c r="G3146" s="92">
        <v>8.31</v>
      </c>
      <c r="H3146" s="92">
        <v>8.0399999999999991</v>
      </c>
      <c r="I3146" s="92">
        <v>7.77</v>
      </c>
      <c r="J3146" s="92">
        <v>7.51</v>
      </c>
      <c r="K3146" s="92">
        <v>6.93</v>
      </c>
      <c r="L3146" s="92">
        <v>8.1999999999999993</v>
      </c>
      <c r="N3146" s="92">
        <f t="shared" ca="1" si="245"/>
        <v>8.220003678777223</v>
      </c>
      <c r="O3146" s="92">
        <f t="shared" si="246"/>
        <v>0.3052345579928375</v>
      </c>
      <c r="P3146" s="92">
        <f t="shared" si="247"/>
        <v>8.2707665512861617</v>
      </c>
      <c r="Q3146" s="92">
        <f t="shared" ca="1" si="248"/>
        <v>0.99386237391731913</v>
      </c>
      <c r="R3146" s="92">
        <f t="shared" ca="1" si="249"/>
        <v>8.1496714661220153</v>
      </c>
    </row>
    <row r="3147" spans="1:18" x14ac:dyDescent="0.3">
      <c r="A3147" s="107">
        <v>41000.194444444445</v>
      </c>
      <c r="B3147" s="92">
        <v>9.8000000000000007</v>
      </c>
      <c r="C3147" s="92">
        <v>9.69</v>
      </c>
      <c r="D3147" s="92">
        <v>9.48</v>
      </c>
      <c r="E3147" s="92">
        <v>9.14</v>
      </c>
      <c r="F3147" s="92">
        <v>8.8800000000000008</v>
      </c>
      <c r="G3147" s="92">
        <v>8.56</v>
      </c>
      <c r="H3147" s="92">
        <v>8.19</v>
      </c>
      <c r="I3147" s="92">
        <v>7.94</v>
      </c>
      <c r="J3147" s="92">
        <v>7.69</v>
      </c>
      <c r="K3147" s="92">
        <v>7.1</v>
      </c>
      <c r="L3147" s="92">
        <v>8.5500000000000007</v>
      </c>
      <c r="N3147" s="92">
        <f t="shared" ca="1" si="245"/>
        <v>8.5005469431149443</v>
      </c>
      <c r="O3147" s="92">
        <f t="shared" si="246"/>
        <v>0.40832481832641082</v>
      </c>
      <c r="P3147" s="92">
        <f t="shared" si="247"/>
        <v>8.5059800038772373</v>
      </c>
      <c r="Q3147" s="92">
        <f t="shared" ca="1" si="248"/>
        <v>0.99936126574952955</v>
      </c>
      <c r="R3147" s="92">
        <f t="shared" ca="1" si="249"/>
        <v>8.5445388221584775</v>
      </c>
    </row>
    <row r="3148" spans="1:18" x14ac:dyDescent="0.3">
      <c r="A3148" s="107">
        <v>41000.201388888891</v>
      </c>
      <c r="B3148" s="92">
        <v>10.02</v>
      </c>
      <c r="C3148" s="92">
        <v>9.89</v>
      </c>
      <c r="D3148" s="92">
        <v>9.6</v>
      </c>
      <c r="E3148" s="92">
        <v>9.32</v>
      </c>
      <c r="F3148" s="92">
        <v>9.06</v>
      </c>
      <c r="G3148" s="92">
        <v>8.84</v>
      </c>
      <c r="H3148" s="92">
        <v>8.61</v>
      </c>
      <c r="I3148" s="92">
        <v>8.3800000000000008</v>
      </c>
      <c r="J3148" s="92">
        <v>8.1199999999999992</v>
      </c>
      <c r="K3148" s="92">
        <v>7.72</v>
      </c>
      <c r="L3148" s="92">
        <v>8.84</v>
      </c>
      <c r="N3148" s="92">
        <f t="shared" ca="1" si="245"/>
        <v>8.8120229655667703</v>
      </c>
      <c r="O3148" s="92">
        <f t="shared" si="246"/>
        <v>0.24361597758319972</v>
      </c>
      <c r="P3148" s="92">
        <f t="shared" si="247"/>
        <v>8.8066737002361428</v>
      </c>
      <c r="Q3148" s="92">
        <f t="shared" ca="1" si="248"/>
        <v>1.0006074104154086</v>
      </c>
      <c r="R3148" s="92">
        <f t="shared" ca="1" si="249"/>
        <v>8.8453695080722117</v>
      </c>
    </row>
    <row r="3149" spans="1:18" x14ac:dyDescent="0.3">
      <c r="A3149" s="107">
        <v>41000.208333333336</v>
      </c>
      <c r="B3149" s="92">
        <v>9.9600000000000009</v>
      </c>
      <c r="C3149" s="92">
        <v>9.8000000000000007</v>
      </c>
      <c r="D3149" s="92">
        <v>9.52</v>
      </c>
      <c r="E3149" s="92">
        <v>9.16</v>
      </c>
      <c r="F3149" s="92">
        <v>8.8699999999999992</v>
      </c>
      <c r="G3149" s="92">
        <v>8.58</v>
      </c>
      <c r="H3149" s="92">
        <v>8.2100000000000009</v>
      </c>
      <c r="I3149" s="92">
        <v>7.82</v>
      </c>
      <c r="J3149" s="92">
        <v>7.52</v>
      </c>
      <c r="K3149" s="92">
        <v>7.05</v>
      </c>
      <c r="L3149" s="92">
        <v>8.84</v>
      </c>
      <c r="N3149" s="92">
        <f t="shared" ca="1" si="245"/>
        <v>8.4761740182992558</v>
      </c>
      <c r="O3149" s="92">
        <f t="shared" si="246"/>
        <v>0.40735172189412139</v>
      </c>
      <c r="P3149" s="92">
        <f t="shared" si="247"/>
        <v>8.5259824200443752</v>
      </c>
      <c r="Q3149" s="92">
        <f t="shared" ca="1" si="248"/>
        <v>0.99415804545549835</v>
      </c>
      <c r="R3149" s="92">
        <f t="shared" ca="1" si="249"/>
        <v>8.7883571218266052</v>
      </c>
    </row>
    <row r="3150" spans="1:18" x14ac:dyDescent="0.3">
      <c r="A3150" s="107">
        <v>41000.215277777781</v>
      </c>
      <c r="B3150" s="92">
        <v>9.7899999999999991</v>
      </c>
      <c r="C3150" s="92">
        <v>9.65</v>
      </c>
      <c r="D3150" s="92">
        <v>9.42</v>
      </c>
      <c r="E3150" s="92">
        <v>9.1999999999999993</v>
      </c>
      <c r="F3150" s="92">
        <v>8.94</v>
      </c>
      <c r="G3150" s="92">
        <v>8.6</v>
      </c>
      <c r="H3150" s="92">
        <v>8.2899999999999991</v>
      </c>
      <c r="I3150" s="92">
        <v>7.94</v>
      </c>
      <c r="J3150" s="92">
        <v>7.57</v>
      </c>
      <c r="K3150" s="92">
        <v>7</v>
      </c>
      <c r="L3150" s="92">
        <v>8.89</v>
      </c>
      <c r="N3150" s="92">
        <f t="shared" ca="1" si="245"/>
        <v>8.5067833835879583</v>
      </c>
      <c r="O3150" s="92">
        <f t="shared" si="246"/>
        <v>0.33925716659615357</v>
      </c>
      <c r="P3150" s="92">
        <f t="shared" si="247"/>
        <v>8.5548835631422744</v>
      </c>
      <c r="Q3150" s="92">
        <f t="shared" ca="1" si="248"/>
        <v>0.99437745947103828</v>
      </c>
      <c r="R3150" s="92">
        <f t="shared" ca="1" si="249"/>
        <v>8.8400156146975313</v>
      </c>
    </row>
    <row r="3151" spans="1:18" x14ac:dyDescent="0.3">
      <c r="A3151" s="107">
        <v>41000.222222222219</v>
      </c>
      <c r="B3151" s="92">
        <v>8.3699999999999992</v>
      </c>
      <c r="C3151" s="92">
        <v>8.24</v>
      </c>
      <c r="D3151" s="92">
        <v>8.0299999999999994</v>
      </c>
      <c r="E3151" s="92">
        <v>7.74</v>
      </c>
      <c r="F3151" s="92">
        <v>7.41</v>
      </c>
      <c r="G3151" s="92">
        <v>7.05</v>
      </c>
      <c r="H3151" s="92">
        <v>6.7</v>
      </c>
      <c r="I3151" s="92">
        <v>6.45</v>
      </c>
      <c r="J3151" s="92">
        <v>6.21</v>
      </c>
      <c r="K3151" s="92">
        <v>5.78</v>
      </c>
      <c r="L3151" s="92">
        <v>7.31</v>
      </c>
      <c r="N3151" s="92">
        <f t="shared" ca="1" si="245"/>
        <v>7.0376833554250684</v>
      </c>
      <c r="O3151" s="92">
        <f t="shared" si="246"/>
        <v>0.47055173892026619</v>
      </c>
      <c r="P3151" s="92">
        <f t="shared" si="247"/>
        <v>6.9987537317916653</v>
      </c>
      <c r="Q3151" s="92">
        <f t="shared" ca="1" si="248"/>
        <v>1.0055623651188876</v>
      </c>
      <c r="R3151" s="92">
        <f t="shared" ca="1" si="249"/>
        <v>7.3506608890190686</v>
      </c>
    </row>
    <row r="3152" spans="1:18" x14ac:dyDescent="0.3">
      <c r="A3152" s="107">
        <v>41000.229166666664</v>
      </c>
      <c r="B3152" s="92">
        <v>7.72</v>
      </c>
      <c r="C3152" s="92">
        <v>7.57</v>
      </c>
      <c r="D3152" s="92">
        <v>7.37</v>
      </c>
      <c r="E3152" s="92">
        <v>7.11</v>
      </c>
      <c r="F3152" s="92">
        <v>6.84</v>
      </c>
      <c r="G3152" s="92">
        <v>6.52</v>
      </c>
      <c r="H3152" s="92">
        <v>6.23</v>
      </c>
      <c r="I3152" s="92">
        <v>5.89</v>
      </c>
      <c r="J3152" s="92">
        <v>5.56</v>
      </c>
      <c r="K3152" s="92">
        <v>5.18</v>
      </c>
      <c r="L3152" s="92">
        <v>6.7</v>
      </c>
      <c r="N3152" s="92">
        <f t="shared" ca="1" si="245"/>
        <v>6.4551742361140452</v>
      </c>
      <c r="O3152" s="92">
        <f t="shared" si="246"/>
        <v>0.4204466868966823</v>
      </c>
      <c r="P3152" s="92">
        <f t="shared" si="247"/>
        <v>6.4776364086626135</v>
      </c>
      <c r="Q3152" s="92">
        <f t="shared" ca="1" si="248"/>
        <v>0.99653235051622702</v>
      </c>
      <c r="R3152" s="92">
        <f t="shared" ca="1" si="249"/>
        <v>6.6767667484587214</v>
      </c>
    </row>
    <row r="3153" spans="1:18" x14ac:dyDescent="0.3">
      <c r="A3153" s="107">
        <v>41000.236111111109</v>
      </c>
      <c r="B3153" s="92">
        <v>6.99</v>
      </c>
      <c r="C3153" s="92">
        <v>6.92</v>
      </c>
      <c r="D3153" s="92">
        <v>6.71</v>
      </c>
      <c r="E3153" s="92">
        <v>6.5</v>
      </c>
      <c r="F3153" s="92">
        <v>6.35</v>
      </c>
      <c r="G3153" s="92">
        <v>6.25</v>
      </c>
      <c r="H3153" s="92">
        <v>6.11</v>
      </c>
      <c r="I3153" s="92">
        <v>5.95</v>
      </c>
      <c r="J3153" s="92">
        <v>5.78</v>
      </c>
      <c r="K3153" s="92">
        <v>5.44</v>
      </c>
      <c r="L3153" s="92">
        <v>5.93</v>
      </c>
      <c r="N3153" s="92">
        <f t="shared" ca="1" si="245"/>
        <v>6.2109216552853317</v>
      </c>
      <c r="O3153" s="92">
        <f t="shared" si="246"/>
        <v>0.20935163214603814</v>
      </c>
      <c r="P3153" s="92">
        <f t="shared" si="247"/>
        <v>6.2297464702784033</v>
      </c>
      <c r="Q3153" s="92">
        <f t="shared" ca="1" si="248"/>
        <v>0.99697823738367475</v>
      </c>
      <c r="R3153" s="92">
        <f t="shared" ca="1" si="249"/>
        <v>5.9120809476851912</v>
      </c>
    </row>
    <row r="3154" spans="1:18" x14ac:dyDescent="0.3">
      <c r="A3154" s="107">
        <v>41000.243055555555</v>
      </c>
      <c r="B3154" s="92">
        <v>7.46</v>
      </c>
      <c r="C3154" s="92">
        <v>7.4</v>
      </c>
      <c r="D3154" s="92">
        <v>7.27</v>
      </c>
      <c r="E3154" s="92">
        <v>7.12</v>
      </c>
      <c r="F3154" s="92">
        <v>6.95</v>
      </c>
      <c r="G3154" s="92">
        <v>6.78</v>
      </c>
      <c r="H3154" s="92">
        <v>6.6</v>
      </c>
      <c r="I3154" s="92">
        <v>6.43</v>
      </c>
      <c r="J3154" s="92">
        <v>6.22</v>
      </c>
      <c r="K3154" s="92">
        <v>5.86</v>
      </c>
      <c r="L3154" s="92">
        <v>6.62</v>
      </c>
      <c r="N3154" s="92">
        <f t="shared" ca="1" si="245"/>
        <v>6.732718080716027</v>
      </c>
      <c r="O3154" s="92">
        <f t="shared" si="246"/>
        <v>0.24865134085873786</v>
      </c>
      <c r="P3154" s="92">
        <f t="shared" si="247"/>
        <v>6.7539124904601904</v>
      </c>
      <c r="Q3154" s="92">
        <f t="shared" ca="1" si="248"/>
        <v>0.99686190637292083</v>
      </c>
      <c r="R3154" s="92">
        <f t="shared" ca="1" si="249"/>
        <v>6.5992258201887362</v>
      </c>
    </row>
    <row r="3155" spans="1:18" x14ac:dyDescent="0.3">
      <c r="A3155" s="107">
        <v>41000.25</v>
      </c>
      <c r="B3155" s="92">
        <v>7.92</v>
      </c>
      <c r="C3155" s="92">
        <v>7.87</v>
      </c>
      <c r="D3155" s="92">
        <v>7.81</v>
      </c>
      <c r="E3155" s="92">
        <v>7.66</v>
      </c>
      <c r="F3155" s="92">
        <v>7.45</v>
      </c>
      <c r="G3155" s="92">
        <v>7.19</v>
      </c>
      <c r="H3155" s="92">
        <v>6.95</v>
      </c>
      <c r="I3155" s="92">
        <v>6.78</v>
      </c>
      <c r="J3155" s="92">
        <v>6.6</v>
      </c>
      <c r="K3155" s="92">
        <v>6.32</v>
      </c>
      <c r="L3155" s="92">
        <v>7.26</v>
      </c>
      <c r="N3155" s="92">
        <f t="shared" ca="1" si="245"/>
        <v>7.1696294249844659</v>
      </c>
      <c r="O3155" s="92">
        <f t="shared" si="246"/>
        <v>0.31372689731259989</v>
      </c>
      <c r="P3155" s="92">
        <f t="shared" si="247"/>
        <v>7.1551121797402208</v>
      </c>
      <c r="Q3155" s="92">
        <f t="shared" ca="1" si="248"/>
        <v>1.0020289332828842</v>
      </c>
      <c r="R3155" s="92">
        <f t="shared" ca="1" si="249"/>
        <v>7.2747300556337393</v>
      </c>
    </row>
    <row r="3156" spans="1:18" x14ac:dyDescent="0.3">
      <c r="A3156" s="107">
        <v>41000.256944444445</v>
      </c>
      <c r="B3156" s="92">
        <v>7.51</v>
      </c>
      <c r="C3156" s="92">
        <v>7.46</v>
      </c>
      <c r="D3156" s="92">
        <v>7.4</v>
      </c>
      <c r="E3156" s="92">
        <v>7.39</v>
      </c>
      <c r="F3156" s="92">
        <v>7.37</v>
      </c>
      <c r="G3156" s="92">
        <v>7.25</v>
      </c>
      <c r="H3156" s="92">
        <v>7.12</v>
      </c>
      <c r="I3156" s="92">
        <v>6.95</v>
      </c>
      <c r="J3156" s="92">
        <v>6.81</v>
      </c>
      <c r="K3156" s="92">
        <v>6.57</v>
      </c>
      <c r="L3156" s="92">
        <v>7.52</v>
      </c>
      <c r="N3156" s="92">
        <f t="shared" ca="1" si="245"/>
        <v>7.1590396787697159</v>
      </c>
      <c r="O3156" s="92">
        <f t="shared" si="246"/>
        <v>0.16720399294463442</v>
      </c>
      <c r="P3156" s="92">
        <f t="shared" si="247"/>
        <v>7.2312297164485733</v>
      </c>
      <c r="Q3156" s="92">
        <f t="shared" ca="1" si="248"/>
        <v>0.99001690715001767</v>
      </c>
      <c r="R3156" s="92">
        <f t="shared" ca="1" si="249"/>
        <v>7.4449271417681322</v>
      </c>
    </row>
    <row r="3157" spans="1:18" x14ac:dyDescent="0.3">
      <c r="A3157" s="107">
        <v>41000.263888888891</v>
      </c>
      <c r="B3157" s="92">
        <v>7</v>
      </c>
      <c r="C3157" s="92">
        <v>6.95</v>
      </c>
      <c r="D3157" s="92">
        <v>6.9</v>
      </c>
      <c r="E3157" s="92">
        <v>6.85</v>
      </c>
      <c r="F3157" s="92">
        <v>6.79</v>
      </c>
      <c r="G3157" s="92">
        <v>6.66</v>
      </c>
      <c r="H3157" s="92">
        <v>6.49</v>
      </c>
      <c r="I3157" s="92">
        <v>6.35</v>
      </c>
      <c r="J3157" s="92">
        <v>6.21</v>
      </c>
      <c r="K3157" s="92">
        <v>6.06</v>
      </c>
      <c r="L3157" s="92">
        <v>6.92</v>
      </c>
      <c r="N3157" s="92">
        <f t="shared" ca="1" si="245"/>
        <v>6.5854641448893005</v>
      </c>
      <c r="O3157" s="92">
        <f t="shared" si="246"/>
        <v>0.23894369567613163</v>
      </c>
      <c r="P3157" s="92">
        <f t="shared" si="247"/>
        <v>6.6353728254100188</v>
      </c>
      <c r="Q3157" s="92">
        <f t="shared" ca="1" si="248"/>
        <v>0.99247839091579093</v>
      </c>
      <c r="R3157" s="92">
        <f t="shared" ca="1" si="249"/>
        <v>6.8679504651372731</v>
      </c>
    </row>
    <row r="3158" spans="1:18" x14ac:dyDescent="0.3">
      <c r="A3158" s="107">
        <v>41000.270833333336</v>
      </c>
      <c r="B3158" s="92">
        <v>6.21</v>
      </c>
      <c r="C3158" s="92">
        <v>6.09</v>
      </c>
      <c r="D3158" s="92">
        <v>5.92</v>
      </c>
      <c r="E3158" s="92">
        <v>5.79</v>
      </c>
      <c r="F3158" s="92">
        <v>5.66</v>
      </c>
      <c r="G3158" s="92">
        <v>5.56</v>
      </c>
      <c r="H3158" s="92">
        <v>5.49</v>
      </c>
      <c r="I3158" s="92">
        <v>5.48</v>
      </c>
      <c r="J3158" s="92">
        <v>5.42</v>
      </c>
      <c r="K3158" s="92">
        <v>5.22</v>
      </c>
      <c r="L3158" s="92">
        <v>6.04</v>
      </c>
      <c r="N3158" s="92">
        <f t="shared" ca="1" si="245"/>
        <v>5.6075029873396263</v>
      </c>
      <c r="O3158" s="92">
        <f t="shared" si="246"/>
        <v>0.11708190596563192</v>
      </c>
      <c r="P3158" s="92">
        <f t="shared" si="247"/>
        <v>5.5499163110380731</v>
      </c>
      <c r="Q3158" s="92">
        <f t="shared" ca="1" si="248"/>
        <v>1.0103761341746758</v>
      </c>
      <c r="R3158" s="92">
        <f t="shared" ca="1" si="249"/>
        <v>6.1026718504150415</v>
      </c>
    </row>
    <row r="3159" spans="1:18" x14ac:dyDescent="0.3">
      <c r="A3159" s="107">
        <v>41000.277777777781</v>
      </c>
      <c r="B3159" s="92">
        <v>5.99</v>
      </c>
      <c r="C3159" s="92">
        <v>5.88</v>
      </c>
      <c r="D3159" s="92">
        <v>5.73</v>
      </c>
      <c r="E3159" s="92">
        <v>5.57</v>
      </c>
      <c r="F3159" s="92">
        <v>5.4</v>
      </c>
      <c r="G3159" s="92">
        <v>5.23</v>
      </c>
      <c r="H3159" s="92">
        <v>5.08</v>
      </c>
      <c r="I3159" s="92">
        <v>4.99</v>
      </c>
      <c r="J3159" s="92">
        <v>4.8600000000000003</v>
      </c>
      <c r="K3159" s="92">
        <v>4.57</v>
      </c>
      <c r="L3159" s="92">
        <v>5.52</v>
      </c>
      <c r="N3159" s="92">
        <f t="shared" ca="1" si="245"/>
        <v>5.2419358000536667</v>
      </c>
      <c r="O3159" s="92">
        <f t="shared" si="246"/>
        <v>0.26891278560993226</v>
      </c>
      <c r="P3159" s="92">
        <f t="shared" si="247"/>
        <v>5.2082400900662975</v>
      </c>
      <c r="Q3159" s="92">
        <f t="shared" ca="1" si="248"/>
        <v>1.0064696921425795</v>
      </c>
      <c r="R3159" s="92">
        <f t="shared" ca="1" si="249"/>
        <v>5.5557127006270388</v>
      </c>
    </row>
    <row r="3160" spans="1:18" x14ac:dyDescent="0.3">
      <c r="A3160" s="107">
        <v>41000.284722222219</v>
      </c>
      <c r="B3160" s="92">
        <v>5.69</v>
      </c>
      <c r="C3160" s="92">
        <v>5.62</v>
      </c>
      <c r="D3160" s="92">
        <v>5.54</v>
      </c>
      <c r="E3160" s="92">
        <v>5.46</v>
      </c>
      <c r="F3160" s="92">
        <v>5.37</v>
      </c>
      <c r="G3160" s="92">
        <v>5.27</v>
      </c>
      <c r="H3160" s="92">
        <v>5.17</v>
      </c>
      <c r="I3160" s="92">
        <v>5.0599999999999996</v>
      </c>
      <c r="J3160" s="92">
        <v>4.91</v>
      </c>
      <c r="K3160" s="92">
        <v>4.7</v>
      </c>
      <c r="L3160" s="92">
        <v>5.43</v>
      </c>
      <c r="N3160" s="92">
        <f t="shared" ca="1" si="245"/>
        <v>5.2331871781848127</v>
      </c>
      <c r="O3160" s="92">
        <f t="shared" si="246"/>
        <v>0.17703575846438177</v>
      </c>
      <c r="P3160" s="92">
        <f t="shared" si="247"/>
        <v>5.2555547618029381</v>
      </c>
      <c r="Q3160" s="92">
        <f t="shared" ca="1" si="248"/>
        <v>0.99574401093093123</v>
      </c>
      <c r="R3160" s="92">
        <f t="shared" ca="1" si="249"/>
        <v>5.4068899793549567</v>
      </c>
    </row>
    <row r="3161" spans="1:18" x14ac:dyDescent="0.3">
      <c r="A3161" s="107">
        <v>41000.291666666664</v>
      </c>
      <c r="B3161" s="92">
        <v>6.74</v>
      </c>
      <c r="C3161" s="92">
        <v>6.7</v>
      </c>
      <c r="D3161" s="92">
        <v>6.55</v>
      </c>
      <c r="E3161" s="92">
        <v>6.45</v>
      </c>
      <c r="F3161" s="92">
        <v>6.3</v>
      </c>
      <c r="G3161" s="92">
        <v>6.12</v>
      </c>
      <c r="H3161" s="92">
        <v>5.92</v>
      </c>
      <c r="I3161" s="92">
        <v>5.77</v>
      </c>
      <c r="J3161" s="92">
        <v>5.59</v>
      </c>
      <c r="K3161" s="92">
        <v>5.18</v>
      </c>
      <c r="L3161" s="92">
        <v>6.09</v>
      </c>
      <c r="N3161" s="92">
        <f t="shared" ca="1" si="245"/>
        <v>6.0650429081448678</v>
      </c>
      <c r="O3161" s="92">
        <f t="shared" si="246"/>
        <v>0.30703767682017441</v>
      </c>
      <c r="P3161" s="92">
        <f t="shared" si="247"/>
        <v>6.0909357722962154</v>
      </c>
      <c r="Q3161" s="92">
        <f t="shared" ca="1" si="248"/>
        <v>0.99574895137310138</v>
      </c>
      <c r="R3161" s="92">
        <f t="shared" ca="1" si="249"/>
        <v>6.0641111138621868</v>
      </c>
    </row>
    <row r="3162" spans="1:18" x14ac:dyDescent="0.3">
      <c r="A3162" s="107">
        <v>41000.298611111109</v>
      </c>
      <c r="B3162" s="92">
        <v>5.89</v>
      </c>
      <c r="C3162" s="92">
        <v>5.89</v>
      </c>
      <c r="D3162" s="92">
        <v>5.83</v>
      </c>
      <c r="E3162" s="92">
        <v>5.73</v>
      </c>
      <c r="F3162" s="92">
        <v>5.63</v>
      </c>
      <c r="G3162" s="92">
        <v>5.57</v>
      </c>
      <c r="H3162" s="92">
        <v>5.5</v>
      </c>
      <c r="I3162" s="92">
        <v>5.42</v>
      </c>
      <c r="J3162" s="92">
        <v>5.37</v>
      </c>
      <c r="K3162" s="92">
        <v>5.3</v>
      </c>
      <c r="L3162" s="92">
        <v>5.15</v>
      </c>
      <c r="N3162" s="92">
        <f t="shared" ca="1" si="245"/>
        <v>5.5700699802955143</v>
      </c>
      <c r="O3162" s="92">
        <f t="shared" si="246"/>
        <v>0.11687037022951895</v>
      </c>
      <c r="P3162" s="92">
        <f t="shared" si="247"/>
        <v>5.5599164096764806</v>
      </c>
      <c r="Q3162" s="92">
        <f t="shared" ca="1" si="248"/>
        <v>1.0018262092216643</v>
      </c>
      <c r="R3162" s="92">
        <f t="shared" ca="1" si="249"/>
        <v>5.1594049774915716</v>
      </c>
    </row>
    <row r="3163" spans="1:18" x14ac:dyDescent="0.3">
      <c r="A3163" s="107">
        <v>41000.305555555555</v>
      </c>
      <c r="B3163" s="92">
        <v>5.4</v>
      </c>
      <c r="C3163" s="92">
        <v>5.36</v>
      </c>
      <c r="D3163" s="92">
        <v>5.36</v>
      </c>
      <c r="E3163" s="92">
        <v>5.43</v>
      </c>
      <c r="F3163" s="92">
        <v>5.48</v>
      </c>
      <c r="G3163" s="92">
        <v>5.46</v>
      </c>
      <c r="H3163" s="92">
        <v>5.52</v>
      </c>
      <c r="I3163" s="92">
        <v>5.51</v>
      </c>
      <c r="J3163" s="92">
        <v>5.43</v>
      </c>
      <c r="K3163" s="92">
        <v>5.22</v>
      </c>
      <c r="L3163" s="92">
        <v>5.42</v>
      </c>
      <c r="N3163" s="92">
        <f t="shared" ca="1" si="245"/>
        <v>5.4425232468645968</v>
      </c>
      <c r="O3163" s="92">
        <f t="shared" si="246"/>
        <v>-0.10099536549431411</v>
      </c>
      <c r="P3163" s="92">
        <f t="shared" si="247"/>
        <v>5.4685562435359101</v>
      </c>
      <c r="Q3163" s="92">
        <f t="shared" ca="1" si="248"/>
        <v>0.99523951194575611</v>
      </c>
      <c r="R3163" s="92">
        <f t="shared" ca="1" si="249"/>
        <v>5.3941981547459976</v>
      </c>
    </row>
    <row r="3164" spans="1:18" x14ac:dyDescent="0.3">
      <c r="A3164" s="107">
        <v>41000.3125</v>
      </c>
      <c r="B3164" s="92">
        <v>7.41</v>
      </c>
      <c r="C3164" s="92">
        <v>7.37</v>
      </c>
      <c r="D3164" s="92">
        <v>7.36</v>
      </c>
      <c r="E3164" s="92">
        <v>7.26</v>
      </c>
      <c r="F3164" s="92">
        <v>7.15</v>
      </c>
      <c r="G3164" s="92">
        <v>7.03</v>
      </c>
      <c r="H3164" s="92">
        <v>6.9</v>
      </c>
      <c r="I3164" s="92">
        <v>6.8</v>
      </c>
      <c r="J3164" s="92">
        <v>6.64</v>
      </c>
      <c r="K3164" s="92">
        <v>6.36</v>
      </c>
      <c r="L3164" s="92">
        <v>7.04</v>
      </c>
      <c r="N3164" s="92">
        <f t="shared" ca="1" si="245"/>
        <v>6.9905310103212912</v>
      </c>
      <c r="O3164" s="92">
        <f t="shared" si="246"/>
        <v>0.17248568450453397</v>
      </c>
      <c r="P3164" s="92">
        <f t="shared" si="247"/>
        <v>7.0112251364325822</v>
      </c>
      <c r="Q3164" s="92">
        <f t="shared" ca="1" si="248"/>
        <v>0.99704842938165572</v>
      </c>
      <c r="R3164" s="92">
        <f t="shared" ca="1" si="249"/>
        <v>7.0192209428468564</v>
      </c>
    </row>
    <row r="3165" spans="1:18" x14ac:dyDescent="0.3">
      <c r="A3165" s="107">
        <v>41000.319444444445</v>
      </c>
      <c r="B3165" s="92">
        <v>7.98</v>
      </c>
      <c r="C3165" s="92">
        <v>7.94</v>
      </c>
      <c r="D3165" s="92">
        <v>7.87</v>
      </c>
      <c r="E3165" s="92">
        <v>7.74</v>
      </c>
      <c r="F3165" s="92">
        <v>7.65</v>
      </c>
      <c r="G3165" s="92">
        <v>7.51</v>
      </c>
      <c r="H3165" s="92">
        <v>7.4</v>
      </c>
      <c r="I3165" s="92">
        <v>7.32</v>
      </c>
      <c r="J3165" s="92">
        <v>7.25</v>
      </c>
      <c r="K3165" s="92">
        <v>7.09</v>
      </c>
      <c r="L3165" s="92">
        <v>7.75</v>
      </c>
      <c r="N3165" s="92">
        <f t="shared" ca="1" si="245"/>
        <v>7.5185683268338197</v>
      </c>
      <c r="O3165" s="92">
        <f t="shared" si="246"/>
        <v>0.13635502062865151</v>
      </c>
      <c r="P3165" s="92">
        <f t="shared" si="247"/>
        <v>7.4941400771308038</v>
      </c>
      <c r="Q3165" s="92">
        <f t="shared" ca="1" si="248"/>
        <v>1.0032596467975774</v>
      </c>
      <c r="R3165" s="92">
        <f t="shared" ca="1" si="249"/>
        <v>7.7752622626812249</v>
      </c>
    </row>
    <row r="3166" spans="1:18" x14ac:dyDescent="0.3">
      <c r="A3166" s="107">
        <v>41000.326388888891</v>
      </c>
      <c r="B3166" s="92">
        <v>8.4499999999999993</v>
      </c>
      <c r="C3166" s="92">
        <v>8.3800000000000008</v>
      </c>
      <c r="D3166" s="92">
        <v>8.23</v>
      </c>
      <c r="E3166" s="92">
        <v>8.26</v>
      </c>
      <c r="F3166" s="92">
        <v>8.2100000000000009</v>
      </c>
      <c r="G3166" s="92">
        <v>8.0399999999999991</v>
      </c>
      <c r="H3166" s="92">
        <v>7.87</v>
      </c>
      <c r="I3166" s="92">
        <v>7.75</v>
      </c>
      <c r="J3166" s="92">
        <v>7.67</v>
      </c>
      <c r="K3166" s="92">
        <v>7.46</v>
      </c>
      <c r="L3166" s="92">
        <v>8.0399999999999991</v>
      </c>
      <c r="N3166" s="92">
        <f t="shared" ca="1" si="245"/>
        <v>7.9861358127942257</v>
      </c>
      <c r="O3166" s="92">
        <f t="shared" si="246"/>
        <v>0.19748926008331652</v>
      </c>
      <c r="P3166" s="92">
        <f t="shared" si="247"/>
        <v>8.0154198912177321</v>
      </c>
      <c r="Q3166" s="92">
        <f t="shared" ca="1" si="248"/>
        <v>0.99634653220655445</v>
      </c>
      <c r="R3166" s="92">
        <f t="shared" ca="1" si="249"/>
        <v>8.0106261189406975</v>
      </c>
    </row>
    <row r="3167" spans="1:18" x14ac:dyDescent="0.3">
      <c r="A3167" s="107">
        <v>41000.333333333336</v>
      </c>
      <c r="B3167" s="92">
        <v>7.06</v>
      </c>
      <c r="C3167" s="92">
        <v>7.06</v>
      </c>
      <c r="D3167" s="92">
        <v>6.99</v>
      </c>
      <c r="E3167" s="92">
        <v>6.84</v>
      </c>
      <c r="F3167" s="92">
        <v>6.77</v>
      </c>
      <c r="G3167" s="92">
        <v>6.76</v>
      </c>
      <c r="H3167" s="92">
        <v>6.72</v>
      </c>
      <c r="I3167" s="92">
        <v>6.67</v>
      </c>
      <c r="J3167" s="92">
        <v>6.56</v>
      </c>
      <c r="K3167" s="92">
        <v>6.36</v>
      </c>
      <c r="L3167" s="92">
        <v>7.02</v>
      </c>
      <c r="N3167" s="92">
        <f t="shared" ca="1" si="245"/>
        <v>6.7444835622833583</v>
      </c>
      <c r="O3167" s="92">
        <f t="shared" si="246"/>
        <v>5.4842795750137716E-2</v>
      </c>
      <c r="P3167" s="92">
        <f t="shared" si="247"/>
        <v>6.7542544627972783</v>
      </c>
      <c r="Q3167" s="92">
        <f t="shared" ca="1" si="248"/>
        <v>0.99855337098006325</v>
      </c>
      <c r="R3167" s="92">
        <f t="shared" ca="1" si="249"/>
        <v>7.0098446642800436</v>
      </c>
    </row>
    <row r="3168" spans="1:18" x14ac:dyDescent="0.3">
      <c r="A3168" s="107">
        <v>41000.340277777781</v>
      </c>
      <c r="B3168" s="92">
        <v>6.12</v>
      </c>
      <c r="C3168" s="92">
        <v>6.14</v>
      </c>
      <c r="D3168" s="92">
        <v>6.27</v>
      </c>
      <c r="E3168" s="92">
        <v>6.27</v>
      </c>
      <c r="F3168" s="92">
        <v>6.22</v>
      </c>
      <c r="G3168" s="92">
        <v>6.18</v>
      </c>
      <c r="H3168" s="92">
        <v>6.14</v>
      </c>
      <c r="I3168" s="92">
        <v>6.08</v>
      </c>
      <c r="J3168" s="92">
        <v>6.02</v>
      </c>
      <c r="K3168" s="92">
        <v>5.81</v>
      </c>
      <c r="L3168" s="92">
        <v>6.31</v>
      </c>
      <c r="N3168" s="92">
        <f t="shared" ca="1" si="245"/>
        <v>6.1450431116618125</v>
      </c>
      <c r="O3168" s="92">
        <f t="shared" si="246"/>
        <v>6.0006600207697755E-2</v>
      </c>
      <c r="P3168" s="92">
        <f t="shared" si="247"/>
        <v>6.1742530889717875</v>
      </c>
      <c r="Q3168" s="92">
        <f t="shared" ca="1" si="248"/>
        <v>0.99526906706138285</v>
      </c>
      <c r="R3168" s="92">
        <f t="shared" ca="1" si="249"/>
        <v>6.280147813157325</v>
      </c>
    </row>
    <row r="3169" spans="1:18" x14ac:dyDescent="0.3">
      <c r="A3169" s="107">
        <v>41000.347222222219</v>
      </c>
      <c r="B3169" s="92">
        <v>6.14</v>
      </c>
      <c r="C3169" s="92">
        <v>6.14</v>
      </c>
      <c r="D3169" s="92">
        <v>6.12</v>
      </c>
      <c r="E3169" s="92">
        <v>6.13</v>
      </c>
      <c r="F3169" s="92">
        <v>6.17</v>
      </c>
      <c r="G3169" s="92">
        <v>6.17</v>
      </c>
      <c r="H3169" s="92">
        <v>6.2</v>
      </c>
      <c r="I3169" s="92">
        <v>6.21</v>
      </c>
      <c r="J3169" s="92">
        <v>6.21</v>
      </c>
      <c r="K3169" s="92">
        <v>6.22</v>
      </c>
      <c r="L3169" s="92">
        <v>6.32</v>
      </c>
      <c r="N3169" s="92">
        <f t="shared" ca="1" si="245"/>
        <v>6.1757555093968204</v>
      </c>
      <c r="O3169" s="92">
        <f t="shared" si="246"/>
        <v>-4.4822968852527165E-2</v>
      </c>
      <c r="P3169" s="92">
        <f t="shared" si="247"/>
        <v>6.1742892926808164</v>
      </c>
      <c r="Q3169" s="92">
        <f t="shared" ca="1" si="248"/>
        <v>1.0002374713341893</v>
      </c>
      <c r="R3169" s="92">
        <f t="shared" ca="1" si="249"/>
        <v>6.3215008188320763</v>
      </c>
    </row>
    <row r="3170" spans="1:18" x14ac:dyDescent="0.3">
      <c r="A3170" s="107">
        <v>41000.354166666664</v>
      </c>
      <c r="B3170" s="92">
        <v>7.12</v>
      </c>
      <c r="C3170" s="92">
        <v>7.1</v>
      </c>
      <c r="D3170" s="92">
        <v>7.05</v>
      </c>
      <c r="E3170" s="92">
        <v>6.99</v>
      </c>
      <c r="F3170" s="92">
        <v>7.01</v>
      </c>
      <c r="G3170" s="92">
        <v>6.98</v>
      </c>
      <c r="H3170" s="92">
        <v>7</v>
      </c>
      <c r="I3170" s="92">
        <v>6.99</v>
      </c>
      <c r="J3170" s="92">
        <v>6.93</v>
      </c>
      <c r="K3170" s="92">
        <v>6.84</v>
      </c>
      <c r="L3170" s="92">
        <v>7.07</v>
      </c>
      <c r="N3170" s="92">
        <f t="shared" ca="1" si="245"/>
        <v>6.9882963308614912</v>
      </c>
      <c r="O3170" s="92">
        <f t="shared" si="246"/>
        <v>-2.6440601617112907E-2</v>
      </c>
      <c r="P3170" s="92">
        <f t="shared" si="247"/>
        <v>6.9828619679142845</v>
      </c>
      <c r="Q3170" s="92">
        <f t="shared" ca="1" si="248"/>
        <v>1.0007782429284979</v>
      </c>
      <c r="R3170" s="92">
        <f t="shared" ca="1" si="249"/>
        <v>7.0755021775044806</v>
      </c>
    </row>
    <row r="3171" spans="1:18" x14ac:dyDescent="0.3">
      <c r="A3171" s="107">
        <v>41000.361111111109</v>
      </c>
      <c r="B3171" s="92">
        <v>7.5</v>
      </c>
      <c r="C3171" s="92">
        <v>7.51</v>
      </c>
      <c r="D3171" s="92">
        <v>7.49</v>
      </c>
      <c r="E3171" s="92">
        <v>7.54</v>
      </c>
      <c r="F3171" s="92">
        <v>7.56</v>
      </c>
      <c r="G3171" s="92">
        <v>7.51</v>
      </c>
      <c r="H3171" s="92">
        <v>7.46</v>
      </c>
      <c r="I3171" s="92">
        <v>7.42</v>
      </c>
      <c r="J3171" s="92">
        <v>7.38</v>
      </c>
      <c r="K3171" s="92">
        <v>7.27</v>
      </c>
      <c r="L3171" s="92">
        <v>7.71</v>
      </c>
      <c r="N3171" s="92">
        <f t="shared" ca="1" si="245"/>
        <v>7.4704716521856485</v>
      </c>
      <c r="O3171" s="92">
        <f t="shared" si="246"/>
        <v>6.173024932666548E-2</v>
      </c>
      <c r="P3171" s="92">
        <f t="shared" si="247"/>
        <v>7.5028157879449857</v>
      </c>
      <c r="Q3171" s="92">
        <f t="shared" ca="1" si="248"/>
        <v>0.99568906705515736</v>
      </c>
      <c r="R3171" s="92">
        <f t="shared" ca="1" si="249"/>
        <v>7.6767627069952633</v>
      </c>
    </row>
    <row r="3172" spans="1:18" x14ac:dyDescent="0.3">
      <c r="A3172" s="107">
        <v>41000.368055555555</v>
      </c>
      <c r="B3172" s="92">
        <v>5.95</v>
      </c>
      <c r="C3172" s="92">
        <v>5.96</v>
      </c>
      <c r="D3172" s="92">
        <v>5.87</v>
      </c>
      <c r="E3172" s="92">
        <v>5.84</v>
      </c>
      <c r="F3172" s="92">
        <v>5.79</v>
      </c>
      <c r="G3172" s="92">
        <v>5.72</v>
      </c>
      <c r="H3172" s="92">
        <v>5.59</v>
      </c>
      <c r="I3172" s="92">
        <v>5.42</v>
      </c>
      <c r="J3172" s="92">
        <v>5.34</v>
      </c>
      <c r="K3172" s="92">
        <v>5.3</v>
      </c>
      <c r="L3172" s="92">
        <v>5.76</v>
      </c>
      <c r="N3172" s="92">
        <f t="shared" ca="1" si="245"/>
        <v>5.6425851130496198</v>
      </c>
      <c r="O3172" s="92">
        <f t="shared" si="246"/>
        <v>0.2124457691807346</v>
      </c>
      <c r="P3172" s="92">
        <f t="shared" si="247"/>
        <v>5.7011904650862766</v>
      </c>
      <c r="Q3172" s="92">
        <f t="shared" ca="1" si="248"/>
        <v>0.98972050620031871</v>
      </c>
      <c r="R3172" s="92">
        <f t="shared" ca="1" si="249"/>
        <v>5.7007901157138354</v>
      </c>
    </row>
    <row r="3173" spans="1:18" x14ac:dyDescent="0.3">
      <c r="A3173" s="107">
        <v>41000.375</v>
      </c>
      <c r="B3173" s="92">
        <v>5.93</v>
      </c>
      <c r="C3173" s="92">
        <v>5.96</v>
      </c>
      <c r="D3173" s="92">
        <v>5.84</v>
      </c>
      <c r="E3173" s="92">
        <v>5.79</v>
      </c>
      <c r="F3173" s="92">
        <v>5.77</v>
      </c>
      <c r="G3173" s="92">
        <v>5.85</v>
      </c>
      <c r="H3173" s="92">
        <v>5.83</v>
      </c>
      <c r="I3173" s="92">
        <v>5.78</v>
      </c>
      <c r="J3173" s="92">
        <v>5.77</v>
      </c>
      <c r="K3173" s="92">
        <v>5.71</v>
      </c>
      <c r="L3173" s="92">
        <v>6.37</v>
      </c>
      <c r="N3173" s="92">
        <f t="shared" ca="1" si="245"/>
        <v>5.8063520950898404</v>
      </c>
      <c r="O3173" s="92">
        <f t="shared" si="246"/>
        <v>3.1647236275829799E-2</v>
      </c>
      <c r="P3173" s="92">
        <f t="shared" si="247"/>
        <v>5.8471303158546393</v>
      </c>
      <c r="Q3173" s="92">
        <f t="shared" ca="1" si="248"/>
        <v>0.99302594288787649</v>
      </c>
      <c r="R3173" s="92">
        <f t="shared" ca="1" si="249"/>
        <v>6.3255752561957737</v>
      </c>
    </row>
    <row r="3174" spans="1:18" x14ac:dyDescent="0.3">
      <c r="A3174" s="107">
        <v>41000.381944444445</v>
      </c>
      <c r="B3174" s="92">
        <v>5.78</v>
      </c>
      <c r="C3174" s="92">
        <v>5.85</v>
      </c>
      <c r="D3174" s="92">
        <v>5.88</v>
      </c>
      <c r="E3174" s="92">
        <v>5.69</v>
      </c>
      <c r="F3174" s="92">
        <v>5.66</v>
      </c>
      <c r="G3174" s="92">
        <v>5.63</v>
      </c>
      <c r="H3174" s="92">
        <v>5.54</v>
      </c>
      <c r="I3174" s="92">
        <v>5.45</v>
      </c>
      <c r="J3174" s="92">
        <v>5.42</v>
      </c>
      <c r="K3174" s="92">
        <v>5.35</v>
      </c>
      <c r="L3174" s="92">
        <v>5.66</v>
      </c>
      <c r="N3174" s="92">
        <f t="shared" ca="1" si="245"/>
        <v>5.5993412198474264</v>
      </c>
      <c r="O3174" s="92">
        <f t="shared" si="246"/>
        <v>0.14891791493630271</v>
      </c>
      <c r="P3174" s="92">
        <f t="shared" si="247"/>
        <v>5.6170161627699065</v>
      </c>
      <c r="Q3174" s="92">
        <f t="shared" ca="1" si="248"/>
        <v>0.99685332169068142</v>
      </c>
      <c r="R3174" s="92">
        <f t="shared" ca="1" si="249"/>
        <v>5.6421898007692572</v>
      </c>
    </row>
    <row r="3175" spans="1:18" x14ac:dyDescent="0.3">
      <c r="A3175" s="107">
        <v>41000.395833333336</v>
      </c>
      <c r="B3175" s="92">
        <v>6.13</v>
      </c>
      <c r="C3175" s="92">
        <v>5.99</v>
      </c>
      <c r="D3175" s="92">
        <v>5.96</v>
      </c>
      <c r="E3175" s="92">
        <v>5.94</v>
      </c>
      <c r="F3175" s="92">
        <v>6.07</v>
      </c>
      <c r="G3175" s="92">
        <v>5.95</v>
      </c>
      <c r="H3175" s="92">
        <v>5.89</v>
      </c>
      <c r="I3175" s="92">
        <v>5.81</v>
      </c>
      <c r="J3175" s="92">
        <v>5.79</v>
      </c>
      <c r="K3175" s="92">
        <v>5.66</v>
      </c>
      <c r="L3175" s="92">
        <v>5.92</v>
      </c>
      <c r="N3175" s="92">
        <f t="shared" ca="1" si="245"/>
        <v>5.9056336561902656</v>
      </c>
      <c r="O3175" s="92">
        <f t="shared" si="246"/>
        <v>9.3659422961902036E-2</v>
      </c>
      <c r="P3175" s="92">
        <f t="shared" si="247"/>
        <v>5.9413661968182661</v>
      </c>
      <c r="Q3175" s="92">
        <f t="shared" ca="1" si="248"/>
        <v>0.99398580403154813</v>
      </c>
      <c r="R3175" s="92">
        <f t="shared" ca="1" si="249"/>
        <v>5.8843959598667652</v>
      </c>
    </row>
    <row r="3176" spans="1:18" x14ac:dyDescent="0.3">
      <c r="A3176" s="107">
        <v>41000.409722222219</v>
      </c>
      <c r="B3176" s="92">
        <v>7.05</v>
      </c>
      <c r="C3176" s="92">
        <v>7.02</v>
      </c>
      <c r="D3176" s="92">
        <v>7.03</v>
      </c>
      <c r="E3176" s="92">
        <v>7.04</v>
      </c>
      <c r="F3176" s="92">
        <v>7.07</v>
      </c>
      <c r="G3176" s="92">
        <v>7.06</v>
      </c>
      <c r="H3176" s="92">
        <v>7.02</v>
      </c>
      <c r="I3176" s="92">
        <v>6.93</v>
      </c>
      <c r="J3176" s="92">
        <v>6.87</v>
      </c>
      <c r="K3176" s="92">
        <v>6.66</v>
      </c>
      <c r="L3176" s="92">
        <v>7.06</v>
      </c>
      <c r="N3176" s="92">
        <f t="shared" ca="1" si="245"/>
        <v>6.9859431680268589</v>
      </c>
      <c r="O3176" s="92">
        <f t="shared" si="246"/>
        <v>5.2505731940409375E-2</v>
      </c>
      <c r="P3176" s="92">
        <f t="shared" si="247"/>
        <v>7.054255084511154</v>
      </c>
      <c r="Q3176" s="92">
        <f t="shared" ca="1" si="248"/>
        <v>0.99031621118517732</v>
      </c>
      <c r="R3176" s="92">
        <f t="shared" ca="1" si="249"/>
        <v>6.9916324509673515</v>
      </c>
    </row>
    <row r="3177" spans="1:18" x14ac:dyDescent="0.3">
      <c r="A3177" s="107">
        <v>41000.416666666664</v>
      </c>
      <c r="B3177" s="92">
        <v>6.87</v>
      </c>
      <c r="C3177" s="92">
        <v>6.8</v>
      </c>
      <c r="D3177" s="92">
        <v>6.67</v>
      </c>
      <c r="E3177" s="92">
        <v>6.69</v>
      </c>
      <c r="F3177" s="92">
        <v>6.75</v>
      </c>
      <c r="G3177" s="92">
        <v>6.72</v>
      </c>
      <c r="H3177" s="92">
        <v>6.7</v>
      </c>
      <c r="I3177" s="92">
        <v>6.65</v>
      </c>
      <c r="J3177" s="92">
        <v>6.57</v>
      </c>
      <c r="K3177" s="92">
        <v>6.29</v>
      </c>
      <c r="L3177" s="92">
        <v>6.95</v>
      </c>
      <c r="N3177" s="92">
        <f t="shared" ca="1" si="245"/>
        <v>6.6653493211616688</v>
      </c>
      <c r="O3177" s="92">
        <f t="shared" si="246"/>
        <v>2.7543936817610519E-2</v>
      </c>
      <c r="P3177" s="92">
        <f t="shared" si="247"/>
        <v>6.7171308613043186</v>
      </c>
      <c r="Q3177" s="92">
        <f t="shared" ca="1" si="248"/>
        <v>0.99229112232412353</v>
      </c>
      <c r="R3177" s="92">
        <f t="shared" ca="1" si="249"/>
        <v>6.8964233001526587</v>
      </c>
    </row>
    <row r="3178" spans="1:18" x14ac:dyDescent="0.3">
      <c r="A3178" s="107">
        <v>41000.423611111109</v>
      </c>
      <c r="B3178" s="92">
        <v>8.1</v>
      </c>
      <c r="C3178" s="92">
        <v>8</v>
      </c>
      <c r="D3178" s="92">
        <v>7.94</v>
      </c>
      <c r="E3178" s="92">
        <v>7.92</v>
      </c>
      <c r="F3178" s="92">
        <v>7.97</v>
      </c>
      <c r="G3178" s="92">
        <v>8.02</v>
      </c>
      <c r="H3178" s="92">
        <v>8</v>
      </c>
      <c r="I3178" s="92">
        <v>8.06</v>
      </c>
      <c r="J3178" s="92">
        <v>8.0500000000000007</v>
      </c>
      <c r="K3178" s="92">
        <v>7.86</v>
      </c>
      <c r="L3178" s="92">
        <v>7.92</v>
      </c>
      <c r="N3178" s="92">
        <f t="shared" ca="1" si="245"/>
        <v>7.9898012168608963</v>
      </c>
      <c r="O3178" s="92">
        <f t="shared" si="246"/>
        <v>2.3073629867158375E-2</v>
      </c>
      <c r="P3178" s="92">
        <f t="shared" si="247"/>
        <v>8.0171314554746758</v>
      </c>
      <c r="Q3178" s="92">
        <f t="shared" ca="1" si="248"/>
        <v>0.99659102027133206</v>
      </c>
      <c r="R3178" s="92">
        <f t="shared" ca="1" si="249"/>
        <v>7.89300088054895</v>
      </c>
    </row>
    <row r="3179" spans="1:18" x14ac:dyDescent="0.3">
      <c r="A3179" s="107">
        <v>41000.430555555555</v>
      </c>
      <c r="B3179" s="92">
        <v>7.84</v>
      </c>
      <c r="C3179" s="92">
        <v>7.82</v>
      </c>
      <c r="D3179" s="92">
        <v>7.74</v>
      </c>
      <c r="E3179" s="92">
        <v>7.72</v>
      </c>
      <c r="F3179" s="92">
        <v>7.68</v>
      </c>
      <c r="G3179" s="92">
        <v>7.64</v>
      </c>
      <c r="H3179" s="92">
        <v>7.59</v>
      </c>
      <c r="I3179" s="92">
        <v>7.54</v>
      </c>
      <c r="J3179" s="92">
        <v>7.57</v>
      </c>
      <c r="K3179" s="92">
        <v>7.47</v>
      </c>
      <c r="L3179" s="92">
        <v>7.91</v>
      </c>
      <c r="N3179" s="92">
        <f t="shared" ca="1" si="245"/>
        <v>7.6361738770186518</v>
      </c>
      <c r="O3179" s="92">
        <f t="shared" si="246"/>
        <v>6.0676409461158105E-2</v>
      </c>
      <c r="P3179" s="92">
        <f t="shared" si="247"/>
        <v>7.632816138445385</v>
      </c>
      <c r="Q3179" s="92">
        <f t="shared" ca="1" si="248"/>
        <v>1.0004399082216004</v>
      </c>
      <c r="R3179" s="92">
        <f t="shared" ca="1" si="249"/>
        <v>7.9134796740328595</v>
      </c>
    </row>
    <row r="3180" spans="1:18" x14ac:dyDescent="0.3">
      <c r="A3180" s="107">
        <v>41000.4375</v>
      </c>
      <c r="B3180" s="92">
        <v>7.11</v>
      </c>
      <c r="C3180" s="92">
        <v>7.09</v>
      </c>
      <c r="D3180" s="92">
        <v>7.12</v>
      </c>
      <c r="E3180" s="92">
        <v>7.11</v>
      </c>
      <c r="F3180" s="92">
        <v>7.11</v>
      </c>
      <c r="G3180" s="92">
        <v>6.99</v>
      </c>
      <c r="H3180" s="92">
        <v>6.87</v>
      </c>
      <c r="I3180" s="92">
        <v>6.77</v>
      </c>
      <c r="J3180" s="92">
        <v>6.77</v>
      </c>
      <c r="K3180" s="92">
        <v>6.66</v>
      </c>
      <c r="L3180" s="92">
        <v>7.06</v>
      </c>
      <c r="N3180" s="92">
        <f t="shared" ca="1" si="245"/>
        <v>6.948067889263613</v>
      </c>
      <c r="O3180" s="92">
        <f t="shared" si="246"/>
        <v>0.16002103681373536</v>
      </c>
      <c r="P3180" s="92">
        <f t="shared" si="247"/>
        <v>6.9726793330662522</v>
      </c>
      <c r="Q3180" s="92">
        <f t="shared" ca="1" si="248"/>
        <v>0.99647030321817243</v>
      </c>
      <c r="R3180" s="92">
        <f t="shared" ca="1" si="249"/>
        <v>7.0350803407202971</v>
      </c>
    </row>
    <row r="3181" spans="1:18" x14ac:dyDescent="0.3">
      <c r="A3181" s="107">
        <v>41000.444444444445</v>
      </c>
      <c r="B3181" s="92">
        <v>9.1199999999999992</v>
      </c>
      <c r="C3181" s="92">
        <v>9.11</v>
      </c>
      <c r="D3181" s="92">
        <v>9.1199999999999992</v>
      </c>
      <c r="E3181" s="92">
        <v>9.09</v>
      </c>
      <c r="F3181" s="92">
        <v>9.0500000000000007</v>
      </c>
      <c r="G3181" s="92">
        <v>9</v>
      </c>
      <c r="H3181" s="92">
        <v>8.8800000000000008</v>
      </c>
      <c r="I3181" s="92">
        <v>8.82</v>
      </c>
      <c r="J3181" s="92">
        <v>8.7100000000000009</v>
      </c>
      <c r="K3181" s="92">
        <v>8.5</v>
      </c>
      <c r="L3181" s="92">
        <v>9.1199999999999992</v>
      </c>
      <c r="N3181" s="92">
        <f t="shared" ca="1" si="245"/>
        <v>8.9313820642786865</v>
      </c>
      <c r="O3181" s="92">
        <f t="shared" si="246"/>
        <v>0.12404191559467108</v>
      </c>
      <c r="P3181" s="92">
        <f t="shared" si="247"/>
        <v>8.9827081119621859</v>
      </c>
      <c r="Q3181" s="92">
        <f t="shared" ca="1" si="248"/>
        <v>0.99428612763058066</v>
      </c>
      <c r="R3181" s="92">
        <f t="shared" ca="1" si="249"/>
        <v>9.0678894839908946</v>
      </c>
    </row>
    <row r="3182" spans="1:18" x14ac:dyDescent="0.3">
      <c r="A3182" s="107">
        <v>41000.451388888891</v>
      </c>
      <c r="B3182" s="92">
        <v>9.3699999999999992</v>
      </c>
      <c r="C3182" s="92">
        <v>9.3800000000000008</v>
      </c>
      <c r="D3182" s="92">
        <v>9.39</v>
      </c>
      <c r="E3182" s="92">
        <v>9.42</v>
      </c>
      <c r="F3182" s="92">
        <v>9.44</v>
      </c>
      <c r="G3182" s="92">
        <v>9.41</v>
      </c>
      <c r="H3182" s="92">
        <v>9.3699999999999992</v>
      </c>
      <c r="I3182" s="92">
        <v>9.35</v>
      </c>
      <c r="J3182" s="92">
        <v>9.34</v>
      </c>
      <c r="K3182" s="92">
        <v>9.25</v>
      </c>
      <c r="L3182" s="92">
        <v>9.39</v>
      </c>
      <c r="N3182" s="92">
        <f t="shared" ca="1" si="245"/>
        <v>9.3811149675340904</v>
      </c>
      <c r="O3182" s="92">
        <f t="shared" si="246"/>
        <v>3.9365273418488472E-2</v>
      </c>
      <c r="P3182" s="92">
        <f t="shared" si="247"/>
        <v>9.4042585794875428</v>
      </c>
      <c r="Q3182" s="92">
        <f t="shared" ca="1" si="248"/>
        <v>0.99753902854139576</v>
      </c>
      <c r="R3182" s="92">
        <f t="shared" ca="1" si="249"/>
        <v>9.3668914780037067</v>
      </c>
    </row>
    <row r="3183" spans="1:18" x14ac:dyDescent="0.3">
      <c r="A3183" s="107">
        <v>41000.458333333336</v>
      </c>
      <c r="B3183" s="92">
        <v>7.96</v>
      </c>
      <c r="C3183" s="92">
        <v>7.91</v>
      </c>
      <c r="D3183" s="92">
        <v>7.73</v>
      </c>
      <c r="E3183" s="92">
        <v>7.59</v>
      </c>
      <c r="F3183" s="92">
        <v>7.44</v>
      </c>
      <c r="G3183" s="92">
        <v>7.31</v>
      </c>
      <c r="H3183" s="92">
        <v>7.19</v>
      </c>
      <c r="I3183" s="92">
        <v>7.02</v>
      </c>
      <c r="J3183" s="92">
        <v>6.78</v>
      </c>
      <c r="K3183" s="92">
        <v>6.29</v>
      </c>
      <c r="L3183" s="92">
        <v>7.68</v>
      </c>
      <c r="N3183" s="92">
        <f t="shared" ca="1" si="245"/>
        <v>7.2566233231451003</v>
      </c>
      <c r="O3183" s="92">
        <f t="shared" si="246"/>
        <v>0.15295770936487207</v>
      </c>
      <c r="P3183" s="92">
        <f t="shared" si="247"/>
        <v>7.2926849849501263</v>
      </c>
      <c r="Q3183" s="92">
        <f t="shared" ca="1" si="248"/>
        <v>0.995055091248361</v>
      </c>
      <c r="R3183" s="92">
        <f t="shared" ca="1" si="249"/>
        <v>7.6420231007874122</v>
      </c>
    </row>
    <row r="3184" spans="1:18" x14ac:dyDescent="0.3">
      <c r="A3184" s="107">
        <v>41000.479166666664</v>
      </c>
      <c r="B3184" s="92">
        <v>7.88</v>
      </c>
      <c r="C3184" s="92">
        <v>7.87</v>
      </c>
      <c r="D3184" s="92">
        <v>7.79</v>
      </c>
      <c r="E3184" s="92">
        <v>7.76</v>
      </c>
      <c r="F3184" s="92">
        <v>7.76</v>
      </c>
      <c r="G3184" s="92">
        <v>7.74</v>
      </c>
      <c r="H3184" s="92">
        <v>7.68</v>
      </c>
      <c r="I3184" s="92">
        <v>7.56</v>
      </c>
      <c r="J3184" s="92">
        <v>7.44</v>
      </c>
      <c r="K3184" s="92">
        <v>7.34</v>
      </c>
      <c r="L3184" s="92">
        <v>7.99</v>
      </c>
      <c r="N3184" s="92">
        <f t="shared" ca="1" si="245"/>
        <v>7.664769726675102</v>
      </c>
      <c r="O3184" s="92">
        <f t="shared" si="246"/>
        <v>7.1914635005646266E-2</v>
      </c>
      <c r="P3184" s="92">
        <f t="shared" si="247"/>
        <v>7.7313748802343341</v>
      </c>
      <c r="Q3184" s="92">
        <f t="shared" ca="1" si="248"/>
        <v>0.9913850829133235</v>
      </c>
      <c r="R3184" s="92">
        <f t="shared" ca="1" si="249"/>
        <v>7.9211668124774546</v>
      </c>
    </row>
    <row r="3185" spans="1:18" x14ac:dyDescent="0.3">
      <c r="A3185" s="107">
        <v>41000.486111111109</v>
      </c>
      <c r="B3185" s="92">
        <v>7.26</v>
      </c>
      <c r="C3185" s="92">
        <v>7.24</v>
      </c>
      <c r="D3185" s="92">
        <v>7.22</v>
      </c>
      <c r="E3185" s="92">
        <v>7.27</v>
      </c>
      <c r="F3185" s="92">
        <v>7.36</v>
      </c>
      <c r="G3185" s="92">
        <v>7.45</v>
      </c>
      <c r="H3185" s="92">
        <v>7.44</v>
      </c>
      <c r="I3185" s="92">
        <v>7.33</v>
      </c>
      <c r="J3185" s="92">
        <v>7.19</v>
      </c>
      <c r="K3185" s="92">
        <v>6.78</v>
      </c>
      <c r="L3185" s="92">
        <v>7.51</v>
      </c>
      <c r="N3185" s="92">
        <f t="shared" ca="1" si="245"/>
        <v>7.2965063070254974</v>
      </c>
      <c r="O3185" s="92">
        <f t="shared" si="246"/>
        <v>1.2412337609303768E-2</v>
      </c>
      <c r="P3185" s="92">
        <f t="shared" si="247"/>
        <v>7.4485664361217996</v>
      </c>
      <c r="Q3185" s="92">
        <f t="shared" ca="1" si="248"/>
        <v>0.97958531612755884</v>
      </c>
      <c r="R3185" s="92">
        <f t="shared" ca="1" si="249"/>
        <v>7.3566857241179671</v>
      </c>
    </row>
    <row r="3186" spans="1:18" x14ac:dyDescent="0.3">
      <c r="A3186" s="107">
        <v>41000.493055555555</v>
      </c>
      <c r="B3186" s="92">
        <v>5.48</v>
      </c>
      <c r="C3186" s="92">
        <v>5.41</v>
      </c>
      <c r="D3186" s="92">
        <v>5.3</v>
      </c>
      <c r="E3186" s="92">
        <v>5.42</v>
      </c>
      <c r="F3186" s="92">
        <v>5.5</v>
      </c>
      <c r="G3186" s="92">
        <v>5.5</v>
      </c>
      <c r="H3186" s="92">
        <v>5.45</v>
      </c>
      <c r="I3186" s="92">
        <v>5.37</v>
      </c>
      <c r="J3186" s="92">
        <v>5.3</v>
      </c>
      <c r="K3186" s="92">
        <v>4.96</v>
      </c>
      <c r="L3186" s="92">
        <v>5.43</v>
      </c>
      <c r="N3186" s="92">
        <f t="shared" ca="1" si="245"/>
        <v>5.3877335489740785</v>
      </c>
      <c r="O3186" s="92">
        <f t="shared" si="246"/>
        <v>8.4393134130380715E-2</v>
      </c>
      <c r="P3186" s="92">
        <f t="shared" si="247"/>
        <v>5.4928082481222296</v>
      </c>
      <c r="Q3186" s="92">
        <f t="shared" ca="1" si="248"/>
        <v>0.98087049567330664</v>
      </c>
      <c r="R3186" s="92">
        <f t="shared" ca="1" si="249"/>
        <v>5.3261267915060548</v>
      </c>
    </row>
    <row r="3187" spans="1:18" x14ac:dyDescent="0.3">
      <c r="A3187" s="107">
        <v>41000.506944444445</v>
      </c>
      <c r="B3187" s="92">
        <v>4.79</v>
      </c>
      <c r="C3187" s="92">
        <v>4.6900000000000004</v>
      </c>
      <c r="D3187" s="92">
        <v>4.47</v>
      </c>
      <c r="E3187" s="92">
        <v>4.3099999999999996</v>
      </c>
      <c r="F3187" s="92">
        <v>4.1500000000000004</v>
      </c>
      <c r="G3187" s="92">
        <v>3.97</v>
      </c>
      <c r="H3187" s="92">
        <v>3.82</v>
      </c>
      <c r="I3187" s="92">
        <v>3.65</v>
      </c>
      <c r="J3187" s="92">
        <v>3.53</v>
      </c>
      <c r="K3187" s="92">
        <v>3.31</v>
      </c>
      <c r="L3187" s="92">
        <v>4.0999999999999996</v>
      </c>
      <c r="N3187" s="92">
        <f t="shared" ca="1" si="245"/>
        <v>3.9671730062987729</v>
      </c>
      <c r="O3187" s="92">
        <f t="shared" si="246"/>
        <v>0.35592270793602049</v>
      </c>
      <c r="P3187" s="92">
        <f t="shared" si="247"/>
        <v>3.9481527158244138</v>
      </c>
      <c r="Q3187" s="92">
        <f t="shared" ca="1" si="248"/>
        <v>1.0048175164040958</v>
      </c>
      <c r="R3187" s="92">
        <f t="shared" ca="1" si="249"/>
        <v>4.119751817256792</v>
      </c>
    </row>
    <row r="3188" spans="1:18" x14ac:dyDescent="0.3">
      <c r="A3188" s="107">
        <v>41000.513888888891</v>
      </c>
      <c r="B3188" s="92">
        <v>4</v>
      </c>
      <c r="C3188" s="92">
        <v>3.95</v>
      </c>
      <c r="D3188" s="92">
        <v>3.86</v>
      </c>
      <c r="E3188" s="92">
        <v>3.79</v>
      </c>
      <c r="F3188" s="92">
        <v>3.85</v>
      </c>
      <c r="G3188" s="92">
        <v>3.91</v>
      </c>
      <c r="H3188" s="92">
        <v>3.89</v>
      </c>
      <c r="I3188" s="92">
        <v>3.82</v>
      </c>
      <c r="J3188" s="92">
        <v>3.81</v>
      </c>
      <c r="K3188" s="92">
        <v>3.79</v>
      </c>
      <c r="L3188" s="92">
        <v>4.1100000000000003</v>
      </c>
      <c r="N3188" s="92">
        <f t="shared" ca="1" si="245"/>
        <v>3.8501353798394264</v>
      </c>
      <c r="O3188" s="92">
        <f t="shared" si="246"/>
        <v>4.7389765194164976E-2</v>
      </c>
      <c r="P3188" s="92">
        <f t="shared" si="247"/>
        <v>3.9071282226741713</v>
      </c>
      <c r="Q3188" s="92">
        <f t="shared" ca="1" si="248"/>
        <v>0.98541311173152724</v>
      </c>
      <c r="R3188" s="92">
        <f t="shared" ca="1" si="249"/>
        <v>4.050047889216577</v>
      </c>
    </row>
    <row r="3189" spans="1:18" x14ac:dyDescent="0.3">
      <c r="A3189" s="107">
        <v>41000.520833333336</v>
      </c>
      <c r="B3189" s="92">
        <v>5.42</v>
      </c>
      <c r="C3189" s="92">
        <v>5.33</v>
      </c>
      <c r="D3189" s="92">
        <v>5.27</v>
      </c>
      <c r="E3189" s="92">
        <v>5.23</v>
      </c>
      <c r="F3189" s="92">
        <v>5.22</v>
      </c>
      <c r="G3189" s="92">
        <v>5.18</v>
      </c>
      <c r="H3189" s="92">
        <v>5.07</v>
      </c>
      <c r="I3189" s="92">
        <v>4.93</v>
      </c>
      <c r="J3189" s="92">
        <v>4.88</v>
      </c>
      <c r="K3189" s="92">
        <v>4.84</v>
      </c>
      <c r="L3189" s="92">
        <v>5.35</v>
      </c>
      <c r="N3189" s="92">
        <f t="shared" ca="1" si="245"/>
        <v>5.103371210022523</v>
      </c>
      <c r="O3189" s="92">
        <f t="shared" si="246"/>
        <v>0.19835068526433036</v>
      </c>
      <c r="P3189" s="92">
        <f t="shared" si="247"/>
        <v>5.1640945912130798</v>
      </c>
      <c r="Q3189" s="92">
        <f t="shared" ca="1" si="248"/>
        <v>0.98824123375007888</v>
      </c>
      <c r="R3189" s="92">
        <f t="shared" ca="1" si="249"/>
        <v>5.2870906005629212</v>
      </c>
    </row>
    <row r="3190" spans="1:18" x14ac:dyDescent="0.3">
      <c r="A3190" s="107">
        <v>41000.527777777781</v>
      </c>
      <c r="B3190" s="92">
        <v>4.17</v>
      </c>
      <c r="C3190" s="92">
        <v>4.13</v>
      </c>
      <c r="D3190" s="92">
        <v>4.12</v>
      </c>
      <c r="E3190" s="92">
        <v>4.0999999999999996</v>
      </c>
      <c r="F3190" s="92">
        <v>4.12</v>
      </c>
      <c r="G3190" s="92">
        <v>4.0999999999999996</v>
      </c>
      <c r="H3190" s="92">
        <v>4.07</v>
      </c>
      <c r="I3190" s="92">
        <v>4</v>
      </c>
      <c r="J3190" s="92">
        <v>3.97</v>
      </c>
      <c r="K3190" s="92">
        <v>3.82</v>
      </c>
      <c r="L3190" s="92">
        <v>4.12</v>
      </c>
      <c r="N3190" s="92">
        <f t="shared" ca="1" si="245"/>
        <v>4.057511637004918</v>
      </c>
      <c r="O3190" s="92">
        <f t="shared" si="246"/>
        <v>6.7865548305918191E-2</v>
      </c>
      <c r="P3190" s="92">
        <f t="shared" si="247"/>
        <v>4.0956882483173906</v>
      </c>
      <c r="Q3190" s="92">
        <f t="shared" ca="1" si="248"/>
        <v>0.99067882880779401</v>
      </c>
      <c r="R3190" s="92">
        <f t="shared" ca="1" si="249"/>
        <v>4.0815967746881112</v>
      </c>
    </row>
    <row r="3191" spans="1:18" x14ac:dyDescent="0.3">
      <c r="A3191" s="107">
        <v>41000.534722222219</v>
      </c>
      <c r="B3191" s="92">
        <v>3.42</v>
      </c>
      <c r="C3191" s="92">
        <v>3.29</v>
      </c>
      <c r="D3191" s="92">
        <v>3.09</v>
      </c>
      <c r="E3191" s="92">
        <v>2.92</v>
      </c>
      <c r="F3191" s="92">
        <v>2.79</v>
      </c>
      <c r="G3191" s="92">
        <v>2.76</v>
      </c>
      <c r="H3191" s="92">
        <v>2.72</v>
      </c>
      <c r="I3191" s="92">
        <v>2.58</v>
      </c>
      <c r="J3191" s="92">
        <v>2.4300000000000002</v>
      </c>
      <c r="K3191" s="92">
        <v>2.17</v>
      </c>
      <c r="L3191" s="92">
        <v>3.65</v>
      </c>
      <c r="N3191" s="92">
        <f t="shared" ca="1" si="245"/>
        <v>2.7396189069557146</v>
      </c>
      <c r="O3191" s="92">
        <f t="shared" si="246"/>
        <v>0.13490727129766419</v>
      </c>
      <c r="P3191" s="92">
        <f t="shared" si="247"/>
        <v>2.7542331412646632</v>
      </c>
      <c r="Q3191" s="92">
        <f t="shared" ca="1" si="248"/>
        <v>0.99469390078494291</v>
      </c>
      <c r="R3191" s="92">
        <f t="shared" ca="1" si="249"/>
        <v>3.6306327378650414</v>
      </c>
    </row>
    <row r="3192" spans="1:18" x14ac:dyDescent="0.3">
      <c r="A3192" s="107">
        <v>41000.541666666664</v>
      </c>
      <c r="B3192" s="92">
        <v>5.77</v>
      </c>
      <c r="C3192" s="92">
        <v>5.73</v>
      </c>
      <c r="D3192" s="92">
        <v>5.7</v>
      </c>
      <c r="E3192" s="92">
        <v>5.6</v>
      </c>
      <c r="F3192" s="92">
        <v>5.52</v>
      </c>
      <c r="G3192" s="92">
        <v>5.5</v>
      </c>
      <c r="H3192" s="92">
        <v>5.49</v>
      </c>
      <c r="I3192" s="92">
        <v>5.43</v>
      </c>
      <c r="J3192" s="92">
        <v>5.37</v>
      </c>
      <c r="K3192" s="92">
        <v>5.3</v>
      </c>
      <c r="L3192" s="92">
        <v>5.38</v>
      </c>
      <c r="N3192" s="92">
        <f t="shared" ref="N3192:N3255" ca="1" si="250">POWER(SUM(POWER(C3192,Exponent)*$C$1,POWER(D3192,Exponent)*$D$1,POWER(E3192,Exponent)*$E$1,POWER(F3192,Exponent)*$F$1,POWER(G3192,Exponent)*$G$1,POWER(H3192,Exponent)*$H$1,POWER(I3192,Exponent)*$I$1,POWER(J3192,Exponent)*$J$1,POWER(K3192,Exponent)*$K$1),1/Exponent)</f>
        <v>5.5082985879113933</v>
      </c>
      <c r="O3192" s="92">
        <f t="shared" si="246"/>
        <v>1.6817081912923724E-2</v>
      </c>
      <c r="P3192" s="92">
        <f t="shared" si="247"/>
        <v>5.4985661434742124</v>
      </c>
      <c r="Q3192" s="92">
        <f t="shared" ca="1" si="248"/>
        <v>1.0017699967924787</v>
      </c>
      <c r="R3192" s="92">
        <f t="shared" ca="1" si="249"/>
        <v>5.3895225827435356</v>
      </c>
    </row>
    <row r="3193" spans="1:18" x14ac:dyDescent="0.3">
      <c r="A3193" s="107">
        <v>41000.548611111109</v>
      </c>
      <c r="B3193" s="92">
        <v>6.34</v>
      </c>
      <c r="C3193" s="92">
        <v>6.37</v>
      </c>
      <c r="D3193" s="92">
        <v>6.34</v>
      </c>
      <c r="E3193" s="92">
        <v>6.36</v>
      </c>
      <c r="F3193" s="92">
        <v>6.39</v>
      </c>
      <c r="G3193" s="92">
        <v>6.4</v>
      </c>
      <c r="H3193" s="92">
        <v>6.38</v>
      </c>
      <c r="I3193" s="92">
        <v>6.37</v>
      </c>
      <c r="J3193" s="92">
        <v>6.31</v>
      </c>
      <c r="K3193" s="92">
        <v>6.16</v>
      </c>
      <c r="L3193" s="92">
        <v>6.55</v>
      </c>
      <c r="N3193" s="92">
        <f t="shared" ca="1" si="250"/>
        <v>6.3552961796248697</v>
      </c>
      <c r="O3193" s="92">
        <f t="shared" si="246"/>
        <v>2.8923291094490943E-2</v>
      </c>
      <c r="P3193" s="92">
        <f t="shared" si="247"/>
        <v>6.3971306779538155</v>
      </c>
      <c r="Q3193" s="92">
        <f t="shared" ca="1" si="248"/>
        <v>0.99346042773940535</v>
      </c>
      <c r="R3193" s="92">
        <f t="shared" ca="1" si="249"/>
        <v>6.5071658016931044</v>
      </c>
    </row>
    <row r="3194" spans="1:18" x14ac:dyDescent="0.3">
      <c r="A3194" s="107">
        <v>41000.555555555555</v>
      </c>
      <c r="B3194" s="92">
        <v>5.99</v>
      </c>
      <c r="C3194" s="92">
        <v>5.95</v>
      </c>
      <c r="D3194" s="92">
        <v>5.86</v>
      </c>
      <c r="E3194" s="92">
        <v>5.8</v>
      </c>
      <c r="F3194" s="92">
        <v>5.71</v>
      </c>
      <c r="G3194" s="92">
        <v>5.58</v>
      </c>
      <c r="H3194" s="92">
        <v>5.48</v>
      </c>
      <c r="I3194" s="92">
        <v>5.39</v>
      </c>
      <c r="J3194" s="92">
        <v>5.37</v>
      </c>
      <c r="K3194" s="92">
        <v>5.28</v>
      </c>
      <c r="L3194" s="92">
        <v>5.26</v>
      </c>
      <c r="N3194" s="92">
        <f t="shared" ca="1" si="250"/>
        <v>5.589273423916957</v>
      </c>
      <c r="O3194" s="92">
        <f t="shared" si="246"/>
        <v>0.16711095463121722</v>
      </c>
      <c r="P3194" s="92">
        <f t="shared" si="247"/>
        <v>5.5655613824008991</v>
      </c>
      <c r="Q3194" s="92">
        <f t="shared" ca="1" si="248"/>
        <v>1.0042604941149402</v>
      </c>
      <c r="R3194" s="92">
        <f t="shared" ca="1" si="249"/>
        <v>5.2824101990445858</v>
      </c>
    </row>
    <row r="3195" spans="1:18" x14ac:dyDescent="0.3">
      <c r="A3195" s="107">
        <v>41000.5625</v>
      </c>
      <c r="B3195" s="92">
        <v>4.76</v>
      </c>
      <c r="C3195" s="92">
        <v>4.67</v>
      </c>
      <c r="D3195" s="92">
        <v>4.6100000000000003</v>
      </c>
      <c r="E3195" s="92">
        <v>4.6399999999999997</v>
      </c>
      <c r="F3195" s="92">
        <v>4.66</v>
      </c>
      <c r="G3195" s="92">
        <v>4.62</v>
      </c>
      <c r="H3195" s="92">
        <v>4.6100000000000003</v>
      </c>
      <c r="I3195" s="92">
        <v>4.53</v>
      </c>
      <c r="J3195" s="92">
        <v>4.49</v>
      </c>
      <c r="K3195" s="92">
        <v>4.43</v>
      </c>
      <c r="L3195" s="92">
        <v>4.42</v>
      </c>
      <c r="N3195" s="92">
        <f t="shared" ca="1" si="250"/>
        <v>4.5894103071810024</v>
      </c>
      <c r="O3195" s="92">
        <f t="shared" si="246"/>
        <v>2.0023808399788279E-2</v>
      </c>
      <c r="P3195" s="92">
        <f t="shared" si="247"/>
        <v>4.6185659304010933</v>
      </c>
      <c r="Q3195" s="92">
        <f t="shared" ca="1" si="248"/>
        <v>0.99368729955153878</v>
      </c>
      <c r="R3195" s="92">
        <f t="shared" ca="1" si="249"/>
        <v>4.392097864017801</v>
      </c>
    </row>
    <row r="3196" spans="1:18" x14ac:dyDescent="0.3">
      <c r="A3196" s="107">
        <v>41000.569444444445</v>
      </c>
      <c r="B3196" s="92">
        <v>4.38</v>
      </c>
      <c r="C3196" s="92">
        <v>4.37</v>
      </c>
      <c r="D3196" s="92">
        <v>4.47</v>
      </c>
      <c r="E3196" s="92">
        <v>4.47</v>
      </c>
      <c r="F3196" s="92">
        <v>4.5</v>
      </c>
      <c r="G3196" s="92">
        <v>4.4800000000000004</v>
      </c>
      <c r="H3196" s="92">
        <v>4.49</v>
      </c>
      <c r="I3196" s="92">
        <v>4.47</v>
      </c>
      <c r="J3196" s="92">
        <v>4.46</v>
      </c>
      <c r="K3196" s="92">
        <v>4.41</v>
      </c>
      <c r="L3196" s="92">
        <v>4.24</v>
      </c>
      <c r="N3196" s="92">
        <f t="shared" ca="1" si="250"/>
        <v>4.4690559240694112</v>
      </c>
      <c r="O3196" s="92">
        <f t="shared" si="246"/>
        <v>-2.0604209117384024E-2</v>
      </c>
      <c r="P3196" s="92">
        <f t="shared" si="247"/>
        <v>4.4814313713417775</v>
      </c>
      <c r="Q3196" s="92">
        <f t="shared" ca="1" si="248"/>
        <v>0.99723850568112993</v>
      </c>
      <c r="R3196" s="92">
        <f t="shared" ca="1" si="249"/>
        <v>4.2282912640879911</v>
      </c>
    </row>
    <row r="3197" spans="1:18" x14ac:dyDescent="0.3">
      <c r="A3197" s="107">
        <v>41000.576388888891</v>
      </c>
      <c r="B3197" s="92">
        <v>4.21</v>
      </c>
      <c r="C3197" s="92">
        <v>4.1500000000000004</v>
      </c>
      <c r="D3197" s="92">
        <v>4.08</v>
      </c>
      <c r="E3197" s="92">
        <v>4.04</v>
      </c>
      <c r="F3197" s="92">
        <v>4.13</v>
      </c>
      <c r="G3197" s="92">
        <v>4.1100000000000003</v>
      </c>
      <c r="H3197" s="92">
        <v>4.08</v>
      </c>
      <c r="I3197" s="92">
        <v>4.12</v>
      </c>
      <c r="J3197" s="92">
        <v>4.0999999999999996</v>
      </c>
      <c r="K3197" s="92">
        <v>4.03</v>
      </c>
      <c r="L3197" s="92">
        <v>4.43</v>
      </c>
      <c r="N3197" s="92">
        <f t="shared" ca="1" si="250"/>
        <v>4.0946181672112782</v>
      </c>
      <c r="O3197" s="92">
        <f t="shared" si="246"/>
        <v>6.7699818986951196E-2</v>
      </c>
      <c r="P3197" s="92">
        <f t="shared" si="247"/>
        <v>4.1056882813952793</v>
      </c>
      <c r="Q3197" s="92">
        <f t="shared" ca="1" si="248"/>
        <v>0.9973037129403699</v>
      </c>
      <c r="R3197" s="92">
        <f t="shared" ca="1" si="249"/>
        <v>4.4180554483258385</v>
      </c>
    </row>
    <row r="3198" spans="1:18" x14ac:dyDescent="0.3">
      <c r="A3198" s="107">
        <v>41000.583333333336</v>
      </c>
      <c r="B3198" s="92">
        <v>3.36</v>
      </c>
      <c r="C3198" s="92">
        <v>3.36</v>
      </c>
      <c r="D3198" s="92">
        <v>3.37</v>
      </c>
      <c r="E3198" s="92">
        <v>3.38</v>
      </c>
      <c r="F3198" s="92">
        <v>3.38</v>
      </c>
      <c r="G3198" s="92">
        <v>3.33</v>
      </c>
      <c r="H3198" s="92">
        <v>3.29</v>
      </c>
      <c r="I3198" s="92">
        <v>3.28</v>
      </c>
      <c r="J3198" s="92">
        <v>3.26</v>
      </c>
      <c r="K3198" s="92">
        <v>3.16</v>
      </c>
      <c r="L3198" s="92">
        <v>3.5</v>
      </c>
      <c r="N3198" s="92">
        <f t="shared" ca="1" si="250"/>
        <v>3.3184472016892403</v>
      </c>
      <c r="O3198" s="92">
        <f t="shared" si="246"/>
        <v>0.11167488125681269</v>
      </c>
      <c r="P3198" s="92">
        <f t="shared" si="247"/>
        <v>3.3242393326560586</v>
      </c>
      <c r="Q3198" s="92">
        <f t="shared" ca="1" si="248"/>
        <v>0.99825760711332712</v>
      </c>
      <c r="R3198" s="92">
        <f t="shared" ca="1" si="249"/>
        <v>3.4939016248966448</v>
      </c>
    </row>
    <row r="3199" spans="1:18" x14ac:dyDescent="0.3">
      <c r="A3199" s="107">
        <v>41000.597222222219</v>
      </c>
      <c r="B3199" s="92">
        <v>3.93</v>
      </c>
      <c r="C3199" s="92">
        <v>3.97</v>
      </c>
      <c r="D3199" s="92">
        <v>4.05</v>
      </c>
      <c r="E3199" s="92">
        <v>4.1500000000000004</v>
      </c>
      <c r="F3199" s="92">
        <v>4.2300000000000004</v>
      </c>
      <c r="G3199" s="92">
        <v>4.2300000000000004</v>
      </c>
      <c r="H3199" s="92">
        <v>4.1900000000000004</v>
      </c>
      <c r="I3199" s="92">
        <v>4.22</v>
      </c>
      <c r="J3199" s="92">
        <v>4.2300000000000004</v>
      </c>
      <c r="K3199" s="92">
        <v>4.1100000000000003</v>
      </c>
      <c r="L3199" s="92">
        <v>3.99</v>
      </c>
      <c r="N3199" s="92">
        <f t="shared" ca="1" si="250"/>
        <v>4.1765362756037794</v>
      </c>
      <c r="O3199" s="92">
        <f t="shared" si="246"/>
        <v>8.7800983173490929E-2</v>
      </c>
      <c r="P3199" s="92">
        <f t="shared" si="247"/>
        <v>4.2242456911759607</v>
      </c>
      <c r="Q3199" s="92">
        <f t="shared" ca="1" si="248"/>
        <v>0.98870581423049286</v>
      </c>
      <c r="R3199" s="92">
        <f t="shared" ca="1" si="249"/>
        <v>3.9449361987796667</v>
      </c>
    </row>
    <row r="3200" spans="1:18" x14ac:dyDescent="0.3">
      <c r="A3200" s="107">
        <v>41000.604166666664</v>
      </c>
      <c r="B3200" s="92">
        <v>3.57</v>
      </c>
      <c r="C3200" s="92">
        <v>3.55</v>
      </c>
      <c r="D3200" s="92">
        <v>3.54</v>
      </c>
      <c r="E3200" s="92">
        <v>3.52</v>
      </c>
      <c r="F3200" s="92">
        <v>3.51</v>
      </c>
      <c r="G3200" s="92">
        <v>3.56</v>
      </c>
      <c r="H3200" s="92">
        <v>3.64</v>
      </c>
      <c r="I3200" s="92">
        <v>3.64</v>
      </c>
      <c r="J3200" s="92">
        <v>3.61</v>
      </c>
      <c r="K3200" s="92">
        <v>3.56</v>
      </c>
      <c r="L3200" s="92">
        <v>3.77</v>
      </c>
      <c r="N3200" s="92">
        <f t="shared" ca="1" si="250"/>
        <v>3.573681121584281</v>
      </c>
      <c r="O3200" s="92">
        <f t="shared" si="246"/>
        <v>-0.20536365058595318</v>
      </c>
      <c r="P3200" s="92">
        <f t="shared" si="247"/>
        <v>3.5713530915027758</v>
      </c>
      <c r="Q3200" s="92">
        <f t="shared" ca="1" si="248"/>
        <v>1.0006518621995244</v>
      </c>
      <c r="R3200" s="92">
        <f t="shared" ca="1" si="249"/>
        <v>3.7724575204922068</v>
      </c>
    </row>
    <row r="3201" spans="1:18" x14ac:dyDescent="0.3">
      <c r="A3201" s="107">
        <v>41000.694444444445</v>
      </c>
      <c r="B3201" s="92">
        <v>5.2</v>
      </c>
      <c r="C3201" s="92">
        <v>5.14</v>
      </c>
      <c r="D3201" s="92">
        <v>4.9800000000000004</v>
      </c>
      <c r="E3201" s="92">
        <v>4.7699999999999996</v>
      </c>
      <c r="F3201" s="92">
        <v>4.62</v>
      </c>
      <c r="G3201" s="92">
        <v>4.37</v>
      </c>
      <c r="H3201" s="92">
        <v>4.18</v>
      </c>
      <c r="I3201" s="92">
        <v>3.94</v>
      </c>
      <c r="J3201" s="92">
        <v>3.75</v>
      </c>
      <c r="K3201" s="92">
        <v>3.64</v>
      </c>
      <c r="L3201" s="92">
        <v>4.41</v>
      </c>
      <c r="N3201" s="92">
        <f t="shared" ca="1" si="250"/>
        <v>4.3506067189487521</v>
      </c>
      <c r="O3201" s="92">
        <f t="shared" si="246"/>
        <v>0.41077802494592963</v>
      </c>
      <c r="P3201" s="92">
        <f t="shared" si="247"/>
        <v>4.3422568739256082</v>
      </c>
      <c r="Q3201" s="92">
        <f t="shared" ca="1" si="248"/>
        <v>1.0019229274696491</v>
      </c>
      <c r="R3201" s="92">
        <f t="shared" ca="1" si="249"/>
        <v>4.4184801101411528</v>
      </c>
    </row>
    <row r="3202" spans="1:18" x14ac:dyDescent="0.3">
      <c r="A3202" s="107">
        <v>41000.701388888891</v>
      </c>
      <c r="B3202" s="92">
        <v>4.82</v>
      </c>
      <c r="C3202" s="92">
        <v>4.7</v>
      </c>
      <c r="D3202" s="92">
        <v>4.62</v>
      </c>
      <c r="E3202" s="92">
        <v>4.4400000000000004</v>
      </c>
      <c r="F3202" s="92">
        <v>4.34</v>
      </c>
      <c r="G3202" s="92">
        <v>4.09</v>
      </c>
      <c r="H3202" s="92">
        <v>3.81</v>
      </c>
      <c r="I3202" s="92">
        <v>3.63</v>
      </c>
      <c r="J3202" s="92">
        <v>3.48</v>
      </c>
      <c r="K3202" s="92">
        <v>3.24</v>
      </c>
      <c r="L3202" s="92">
        <v>4.1500000000000004</v>
      </c>
      <c r="N3202" s="92">
        <f t="shared" ca="1" si="250"/>
        <v>4.0274757034817332</v>
      </c>
      <c r="O3202" s="92">
        <f t="shared" si="246"/>
        <v>0.65533159401259611</v>
      </c>
      <c r="P3202" s="92">
        <f t="shared" si="247"/>
        <v>4.0486544314968889</v>
      </c>
      <c r="Q3202" s="92">
        <f t="shared" ca="1" si="248"/>
        <v>0.99476894647999747</v>
      </c>
      <c r="R3202" s="92">
        <f t="shared" ca="1" si="249"/>
        <v>4.1282911278919903</v>
      </c>
    </row>
    <row r="3203" spans="1:18" x14ac:dyDescent="0.3">
      <c r="A3203" s="107">
        <v>41000.826388888891</v>
      </c>
      <c r="B3203" s="92">
        <v>5.93</v>
      </c>
      <c r="C3203" s="92">
        <v>5.75</v>
      </c>
      <c r="D3203" s="92">
        <v>5.35</v>
      </c>
      <c r="E3203" s="92">
        <v>5.05</v>
      </c>
      <c r="F3203" s="92">
        <v>4.67</v>
      </c>
      <c r="G3203" s="92">
        <v>4.45</v>
      </c>
      <c r="H3203" s="92">
        <v>4.24</v>
      </c>
      <c r="I3203" s="92">
        <v>4</v>
      </c>
      <c r="J3203" s="92">
        <v>3.86</v>
      </c>
      <c r="K3203" s="92">
        <v>3.49</v>
      </c>
      <c r="L3203" s="92">
        <v>4.55</v>
      </c>
      <c r="N3203" s="92">
        <f t="shared" ca="1" si="250"/>
        <v>4.4923316863892522</v>
      </c>
      <c r="O3203" s="92">
        <f t="shared" ref="O3203:O3266" si="251">LN(G3203/H3203)/LN(97.5/87.5)</f>
        <v>0.44671680635103744</v>
      </c>
      <c r="P3203" s="92">
        <f t="shared" ref="P3203:P3266" si="252">G3203*POWER(96/97.5,O3203)</f>
        <v>4.4192858714182508</v>
      </c>
      <c r="Q3203" s="92">
        <f t="shared" ref="Q3203:Q3266" ca="1" si="253">N3203/P3203</f>
        <v>1.0165288730116839</v>
      </c>
      <c r="R3203" s="92">
        <f t="shared" ref="R3203:R3266" ca="1" si="254">L3203*Q3203</f>
        <v>4.625206372203162</v>
      </c>
    </row>
    <row r="3204" spans="1:18" x14ac:dyDescent="0.3">
      <c r="A3204" s="107">
        <v>41000.833333333336</v>
      </c>
      <c r="B3204" s="92">
        <v>6.48</v>
      </c>
      <c r="C3204" s="92">
        <v>6.32</v>
      </c>
      <c r="D3204" s="92">
        <v>5.91</v>
      </c>
      <c r="E3204" s="92">
        <v>5.37</v>
      </c>
      <c r="F3204" s="92">
        <v>4.92</v>
      </c>
      <c r="G3204" s="92">
        <v>4.5599999999999996</v>
      </c>
      <c r="H3204" s="92">
        <v>4.2699999999999996</v>
      </c>
      <c r="I3204" s="92">
        <v>4.07</v>
      </c>
      <c r="J3204" s="92">
        <v>3.88</v>
      </c>
      <c r="K3204" s="92">
        <v>3.37</v>
      </c>
      <c r="L3204" s="92">
        <v>4.91</v>
      </c>
      <c r="N3204" s="92">
        <f t="shared" ca="1" si="250"/>
        <v>4.6745319010783426</v>
      </c>
      <c r="O3204" s="92">
        <f t="shared" si="251"/>
        <v>0.60721393255955114</v>
      </c>
      <c r="P3204" s="92">
        <f t="shared" si="252"/>
        <v>4.5172719712294835</v>
      </c>
      <c r="Q3204" s="92">
        <f t="shared" ca="1" si="253"/>
        <v>1.0348130311503154</v>
      </c>
      <c r="R3204" s="92">
        <f t="shared" ca="1" si="254"/>
        <v>5.0809319829480488</v>
      </c>
    </row>
    <row r="3205" spans="1:18" x14ac:dyDescent="0.3">
      <c r="A3205" s="107">
        <v>41000.840277777781</v>
      </c>
      <c r="B3205" s="92">
        <v>6.72</v>
      </c>
      <c r="C3205" s="92">
        <v>6.61</v>
      </c>
      <c r="D3205" s="92">
        <v>6.34</v>
      </c>
      <c r="E3205" s="92">
        <v>5.96</v>
      </c>
      <c r="F3205" s="92">
        <v>5.59</v>
      </c>
      <c r="G3205" s="92">
        <v>5.17</v>
      </c>
      <c r="H3205" s="92">
        <v>4.79</v>
      </c>
      <c r="I3205" s="92">
        <v>4.42</v>
      </c>
      <c r="J3205" s="92">
        <v>4.08</v>
      </c>
      <c r="K3205" s="92">
        <v>3.73</v>
      </c>
      <c r="L3205" s="92">
        <v>5.07</v>
      </c>
      <c r="N3205" s="92">
        <f t="shared" ca="1" si="250"/>
        <v>5.1441419784999765</v>
      </c>
      <c r="O3205" s="92">
        <f t="shared" si="251"/>
        <v>0.70547775818832448</v>
      </c>
      <c r="P3205" s="92">
        <f t="shared" si="252"/>
        <v>5.1137594067463574</v>
      </c>
      <c r="Q3205" s="92">
        <f t="shared" ca="1" si="253"/>
        <v>1.0059413377394206</v>
      </c>
      <c r="R3205" s="92">
        <f t="shared" ca="1" si="254"/>
        <v>5.1001225823388632</v>
      </c>
    </row>
    <row r="3206" spans="1:18" x14ac:dyDescent="0.3">
      <c r="A3206" s="107">
        <v>41000.847222222219</v>
      </c>
      <c r="B3206" s="92">
        <v>6.53</v>
      </c>
      <c r="C3206" s="92">
        <v>6.32</v>
      </c>
      <c r="D3206" s="92">
        <v>5.92</v>
      </c>
      <c r="E3206" s="92">
        <v>5.6</v>
      </c>
      <c r="F3206" s="92">
        <v>5.35</v>
      </c>
      <c r="G3206" s="92">
        <v>5.07</v>
      </c>
      <c r="H3206" s="92">
        <v>4.59</v>
      </c>
      <c r="I3206" s="92">
        <v>3.95</v>
      </c>
      <c r="J3206" s="92">
        <v>3.44</v>
      </c>
      <c r="K3206" s="92">
        <v>2.86</v>
      </c>
      <c r="L3206" s="92">
        <v>4.55</v>
      </c>
      <c r="N3206" s="92">
        <f t="shared" ca="1" si="250"/>
        <v>4.7792682871307637</v>
      </c>
      <c r="O3206" s="92">
        <f t="shared" si="251"/>
        <v>0.91911559774408857</v>
      </c>
      <c r="P3206" s="92">
        <f t="shared" si="252"/>
        <v>4.9982641288618801</v>
      </c>
      <c r="Q3206" s="92">
        <f t="shared" ca="1" si="253"/>
        <v>0.95618562043039079</v>
      </c>
      <c r="R3206" s="92">
        <f t="shared" ca="1" si="254"/>
        <v>4.3506445729582781</v>
      </c>
    </row>
    <row r="3207" spans="1:18" x14ac:dyDescent="0.3">
      <c r="A3207" s="107">
        <v>41000.854166666664</v>
      </c>
      <c r="B3207" s="92">
        <v>6.4</v>
      </c>
      <c r="C3207" s="92">
        <v>6.21</v>
      </c>
      <c r="D3207" s="92">
        <v>5.83</v>
      </c>
      <c r="E3207" s="92">
        <v>5.47</v>
      </c>
      <c r="F3207" s="92">
        <v>5.17</v>
      </c>
      <c r="G3207" s="92">
        <v>4.87</v>
      </c>
      <c r="H3207" s="92">
        <v>4.5199999999999996</v>
      </c>
      <c r="I3207" s="92">
        <v>4.03</v>
      </c>
      <c r="J3207" s="92">
        <v>3.62</v>
      </c>
      <c r="K3207" s="92">
        <v>3.13</v>
      </c>
      <c r="L3207" s="92">
        <v>4.66</v>
      </c>
      <c r="N3207" s="92">
        <f t="shared" ca="1" si="250"/>
        <v>4.7343724295507918</v>
      </c>
      <c r="O3207" s="92">
        <f t="shared" si="251"/>
        <v>0.68921054134112658</v>
      </c>
      <c r="P3207" s="92">
        <f t="shared" si="252"/>
        <v>4.8182379384993554</v>
      </c>
      <c r="Q3207" s="92">
        <f t="shared" ca="1" si="253"/>
        <v>0.98259415370950243</v>
      </c>
      <c r="R3207" s="92">
        <f t="shared" ca="1" si="254"/>
        <v>4.5788887562862817</v>
      </c>
    </row>
    <row r="3208" spans="1:18" x14ac:dyDescent="0.3">
      <c r="A3208" s="107">
        <v>41000.861111111109</v>
      </c>
      <c r="B3208" s="92">
        <v>6.12</v>
      </c>
      <c r="C3208" s="92">
        <v>6</v>
      </c>
      <c r="D3208" s="92">
        <v>5.66</v>
      </c>
      <c r="E3208" s="92">
        <v>5.36</v>
      </c>
      <c r="F3208" s="92">
        <v>5.14</v>
      </c>
      <c r="G3208" s="92">
        <v>4.78</v>
      </c>
      <c r="H3208" s="92">
        <v>4.3899999999999997</v>
      </c>
      <c r="I3208" s="92">
        <v>3.95</v>
      </c>
      <c r="J3208" s="92">
        <v>3.49</v>
      </c>
      <c r="K3208" s="92">
        <v>2.93</v>
      </c>
      <c r="L3208" s="92">
        <v>4.49</v>
      </c>
      <c r="N3208" s="92">
        <f t="shared" ca="1" si="250"/>
        <v>4.6210874222146083</v>
      </c>
      <c r="O3208" s="92">
        <f t="shared" si="251"/>
        <v>0.78651233760757666</v>
      </c>
      <c r="P3208" s="92">
        <f t="shared" si="252"/>
        <v>4.7220655127502509</v>
      </c>
      <c r="Q3208" s="92">
        <f t="shared" ca="1" si="253"/>
        <v>0.97861569470754117</v>
      </c>
      <c r="R3208" s="92">
        <f t="shared" ca="1" si="254"/>
        <v>4.3939844692368597</v>
      </c>
    </row>
    <row r="3209" spans="1:18" x14ac:dyDescent="0.3">
      <c r="A3209" s="107">
        <v>41000.868055555555</v>
      </c>
      <c r="B3209" s="92">
        <v>5.71</v>
      </c>
      <c r="C3209" s="92">
        <v>5.6</v>
      </c>
      <c r="D3209" s="92">
        <v>5.4</v>
      </c>
      <c r="E3209" s="92">
        <v>5.0999999999999996</v>
      </c>
      <c r="F3209" s="92">
        <v>4.9000000000000004</v>
      </c>
      <c r="G3209" s="92">
        <v>4.5999999999999996</v>
      </c>
      <c r="H3209" s="92">
        <v>4.29</v>
      </c>
      <c r="I3209" s="92">
        <v>3.94</v>
      </c>
      <c r="J3209" s="92">
        <v>3.6</v>
      </c>
      <c r="K3209" s="92">
        <v>3.17</v>
      </c>
      <c r="L3209" s="92">
        <v>4.29</v>
      </c>
      <c r="N3209" s="92">
        <f t="shared" ca="1" si="250"/>
        <v>4.4973301040580749</v>
      </c>
      <c r="O3209" s="92">
        <f t="shared" si="251"/>
        <v>0.6447394824511149</v>
      </c>
      <c r="P3209" s="92">
        <f t="shared" si="252"/>
        <v>4.5542467180411466</v>
      </c>
      <c r="Q3209" s="92">
        <f t="shared" ca="1" si="253"/>
        <v>0.98750251852680648</v>
      </c>
      <c r="R3209" s="92">
        <f t="shared" ca="1" si="254"/>
        <v>4.2363858044800002</v>
      </c>
    </row>
    <row r="3210" spans="1:18" x14ac:dyDescent="0.3">
      <c r="A3210" s="107">
        <v>41000.888888888891</v>
      </c>
      <c r="B3210" s="92">
        <v>5.09</v>
      </c>
      <c r="C3210" s="92">
        <v>5.0599999999999996</v>
      </c>
      <c r="D3210" s="92">
        <v>4.95</v>
      </c>
      <c r="E3210" s="92">
        <v>4.7300000000000004</v>
      </c>
      <c r="F3210" s="92">
        <v>4.42</v>
      </c>
      <c r="G3210" s="92">
        <v>4.0599999999999996</v>
      </c>
      <c r="H3210" s="92">
        <v>3.71</v>
      </c>
      <c r="I3210" s="92">
        <v>3.38</v>
      </c>
      <c r="J3210" s="92">
        <v>3.07</v>
      </c>
      <c r="K3210" s="92">
        <v>2.67</v>
      </c>
      <c r="L3210" s="92">
        <v>3.9</v>
      </c>
      <c r="N3210" s="92">
        <f t="shared" ca="1" si="250"/>
        <v>3.9908689979747534</v>
      </c>
      <c r="O3210" s="92">
        <f t="shared" si="251"/>
        <v>0.83308484137194139</v>
      </c>
      <c r="P3210" s="92">
        <f t="shared" si="252"/>
        <v>4.0078970239799334</v>
      </c>
      <c r="Q3210" s="92">
        <f t="shared" ca="1" si="253"/>
        <v>0.99575138135952634</v>
      </c>
      <c r="R3210" s="92">
        <f t="shared" ca="1" si="254"/>
        <v>3.8834303873021527</v>
      </c>
    </row>
    <row r="3211" spans="1:18" x14ac:dyDescent="0.3">
      <c r="A3211" s="107">
        <v>41000.895833333336</v>
      </c>
      <c r="B3211" s="92">
        <v>4.53</v>
      </c>
      <c r="C3211" s="92">
        <v>4.49</v>
      </c>
      <c r="D3211" s="92">
        <v>4.46</v>
      </c>
      <c r="E3211" s="92">
        <v>4.3</v>
      </c>
      <c r="F3211" s="92">
        <v>4.1100000000000003</v>
      </c>
      <c r="G3211" s="92">
        <v>3.88</v>
      </c>
      <c r="H3211" s="92">
        <v>3.61</v>
      </c>
      <c r="I3211" s="92">
        <v>3.37</v>
      </c>
      <c r="J3211" s="92">
        <v>3.13</v>
      </c>
      <c r="K3211" s="92">
        <v>2.73</v>
      </c>
      <c r="L3211" s="92">
        <v>3.63</v>
      </c>
      <c r="N3211" s="92">
        <f t="shared" ca="1" si="250"/>
        <v>3.7893891115949949</v>
      </c>
      <c r="O3211" s="92">
        <f t="shared" si="251"/>
        <v>0.6665279736383134</v>
      </c>
      <c r="P3211" s="92">
        <f t="shared" si="252"/>
        <v>3.8401106435171242</v>
      </c>
      <c r="Q3211" s="92">
        <f t="shared" ca="1" si="253"/>
        <v>0.98679164830634314</v>
      </c>
      <c r="R3211" s="92">
        <f t="shared" ca="1" si="254"/>
        <v>3.5820536833520253</v>
      </c>
    </row>
    <row r="3212" spans="1:18" x14ac:dyDescent="0.3">
      <c r="A3212" s="107">
        <v>41001.527777777781</v>
      </c>
      <c r="B3212" s="92">
        <v>3.92</v>
      </c>
      <c r="C3212" s="92">
        <v>3.88</v>
      </c>
      <c r="D3212" s="92">
        <v>3.83</v>
      </c>
      <c r="E3212" s="92">
        <v>3.79</v>
      </c>
      <c r="F3212" s="92">
        <v>3.72</v>
      </c>
      <c r="G3212" s="92">
        <v>3.64</v>
      </c>
      <c r="H3212" s="92">
        <v>3.6</v>
      </c>
      <c r="I3212" s="92">
        <v>3.57</v>
      </c>
      <c r="J3212" s="92">
        <v>3.51</v>
      </c>
      <c r="K3212" s="92">
        <v>3.37</v>
      </c>
      <c r="L3212" s="92">
        <v>3.55</v>
      </c>
      <c r="N3212" s="92">
        <f t="shared" ca="1" si="250"/>
        <v>3.6543528201508964</v>
      </c>
      <c r="O3212" s="92">
        <f t="shared" si="251"/>
        <v>0.10211135896959013</v>
      </c>
      <c r="P3212" s="92">
        <f t="shared" si="252"/>
        <v>3.6342418802494141</v>
      </c>
      <c r="Q3212" s="92">
        <f t="shared" ca="1" si="253"/>
        <v>1.0055337373141773</v>
      </c>
      <c r="R3212" s="92">
        <f t="shared" ca="1" si="254"/>
        <v>3.5696447674653293</v>
      </c>
    </row>
    <row r="3213" spans="1:18" x14ac:dyDescent="0.3">
      <c r="A3213" s="107">
        <v>41001.659722222219</v>
      </c>
      <c r="B3213" s="92">
        <v>4.9800000000000004</v>
      </c>
      <c r="C3213" s="92">
        <v>4.95</v>
      </c>
      <c r="D3213" s="92">
        <v>4.87</v>
      </c>
      <c r="E3213" s="92">
        <v>4.82</v>
      </c>
      <c r="F3213" s="92">
        <v>4.7699999999999996</v>
      </c>
      <c r="G3213" s="92">
        <v>4.6900000000000004</v>
      </c>
      <c r="H3213" s="92">
        <v>4.7</v>
      </c>
      <c r="I3213" s="92">
        <v>4.71</v>
      </c>
      <c r="J3213" s="92">
        <v>4.6900000000000004</v>
      </c>
      <c r="K3213" s="92">
        <v>4.53</v>
      </c>
      <c r="L3213" s="92">
        <v>4.6500000000000004</v>
      </c>
      <c r="N3213" s="92">
        <f t="shared" ca="1" si="250"/>
        <v>4.7431270960713521</v>
      </c>
      <c r="O3213" s="92">
        <f t="shared" si="251"/>
        <v>-1.9682614386225285E-2</v>
      </c>
      <c r="P3213" s="92">
        <f t="shared" si="252"/>
        <v>4.6914314325170192</v>
      </c>
      <c r="Q3213" s="92">
        <f t="shared" ca="1" si="253"/>
        <v>1.011019166388327</v>
      </c>
      <c r="R3213" s="92">
        <f t="shared" ca="1" si="254"/>
        <v>4.7012391237057205</v>
      </c>
    </row>
    <row r="3214" spans="1:18" x14ac:dyDescent="0.3">
      <c r="A3214" s="107">
        <v>41001.666666666664</v>
      </c>
      <c r="B3214" s="92">
        <v>4.93</v>
      </c>
      <c r="C3214" s="92">
        <v>4.87</v>
      </c>
      <c r="D3214" s="92">
        <v>4.78</v>
      </c>
      <c r="E3214" s="92">
        <v>4.7300000000000004</v>
      </c>
      <c r="F3214" s="92">
        <v>4.72</v>
      </c>
      <c r="G3214" s="92">
        <v>4.76</v>
      </c>
      <c r="H3214" s="92">
        <v>4.8</v>
      </c>
      <c r="I3214" s="92">
        <v>4.8099999999999996</v>
      </c>
      <c r="J3214" s="92">
        <v>4.79</v>
      </c>
      <c r="K3214" s="92">
        <v>4.67</v>
      </c>
      <c r="L3214" s="92">
        <v>4.8600000000000003</v>
      </c>
      <c r="N3214" s="92">
        <f t="shared" ca="1" si="250"/>
        <v>4.7693231231350603</v>
      </c>
      <c r="O3214" s="92">
        <f t="shared" si="251"/>
        <v>-7.7330860985131283E-2</v>
      </c>
      <c r="P3214" s="92">
        <f t="shared" si="252"/>
        <v>4.7657104345506873</v>
      </c>
      <c r="Q3214" s="92">
        <f t="shared" ca="1" si="253"/>
        <v>1.000758058768779</v>
      </c>
      <c r="R3214" s="92">
        <f t="shared" ca="1" si="254"/>
        <v>4.8636841656162666</v>
      </c>
    </row>
    <row r="3215" spans="1:18" x14ac:dyDescent="0.3">
      <c r="A3215" s="107">
        <v>41001.673611111109</v>
      </c>
      <c r="B3215" s="92">
        <v>4.4000000000000004</v>
      </c>
      <c r="C3215" s="92">
        <v>4.4400000000000004</v>
      </c>
      <c r="D3215" s="92">
        <v>4.53</v>
      </c>
      <c r="E3215" s="92">
        <v>4.59</v>
      </c>
      <c r="F3215" s="92">
        <v>4.5999999999999996</v>
      </c>
      <c r="G3215" s="92">
        <v>4.67</v>
      </c>
      <c r="H3215" s="92">
        <v>4.68</v>
      </c>
      <c r="I3215" s="92">
        <v>4.7</v>
      </c>
      <c r="J3215" s="92">
        <v>4.75</v>
      </c>
      <c r="K3215" s="92">
        <v>4.82</v>
      </c>
      <c r="L3215" s="92">
        <v>5.0199999999999996</v>
      </c>
      <c r="N3215" s="92">
        <f t="shared" ca="1" si="250"/>
        <v>4.6490584838862956</v>
      </c>
      <c r="O3215" s="92">
        <f t="shared" si="251"/>
        <v>-1.9766818148210057E-2</v>
      </c>
      <c r="P3215" s="92">
        <f t="shared" si="252"/>
        <v>4.6714314269275325</v>
      </c>
      <c r="Q3215" s="92">
        <f t="shared" ca="1" si="253"/>
        <v>0.99521068790343947</v>
      </c>
      <c r="R3215" s="92">
        <f t="shared" ca="1" si="254"/>
        <v>4.9959576532752656</v>
      </c>
    </row>
    <row r="3216" spans="1:18" x14ac:dyDescent="0.3">
      <c r="A3216" s="107">
        <v>41001.680555555555</v>
      </c>
      <c r="B3216" s="92">
        <v>4.67</v>
      </c>
      <c r="C3216" s="92">
        <v>4.6500000000000004</v>
      </c>
      <c r="D3216" s="92">
        <v>4.75</v>
      </c>
      <c r="E3216" s="92">
        <v>4.67</v>
      </c>
      <c r="F3216" s="92">
        <v>4.67</v>
      </c>
      <c r="G3216" s="92">
        <v>4.6500000000000004</v>
      </c>
      <c r="H3216" s="92">
        <v>4.5999999999999996</v>
      </c>
      <c r="I3216" s="92">
        <v>4.55</v>
      </c>
      <c r="J3216" s="92">
        <v>4.53</v>
      </c>
      <c r="K3216" s="92">
        <v>4.41</v>
      </c>
      <c r="L3216" s="92">
        <v>4.66</v>
      </c>
      <c r="N3216" s="92">
        <f t="shared" ca="1" si="250"/>
        <v>4.6171924992415745</v>
      </c>
      <c r="O3216" s="92">
        <f t="shared" si="251"/>
        <v>9.9903502320505141E-2</v>
      </c>
      <c r="P3216" s="92">
        <f t="shared" si="252"/>
        <v>4.642803085380085</v>
      </c>
      <c r="Q3216" s="92">
        <f t="shared" ca="1" si="253"/>
        <v>0.99448380952895532</v>
      </c>
      <c r="R3216" s="92">
        <f t="shared" ca="1" si="254"/>
        <v>4.6342945524049322</v>
      </c>
    </row>
    <row r="3217" spans="1:18" x14ac:dyDescent="0.3">
      <c r="A3217" s="107">
        <v>41001.6875</v>
      </c>
      <c r="B3217" s="92">
        <v>4.63</v>
      </c>
      <c r="C3217" s="92">
        <v>4.5999999999999996</v>
      </c>
      <c r="D3217" s="92">
        <v>4.49</v>
      </c>
      <c r="E3217" s="92">
        <v>4.53</v>
      </c>
      <c r="F3217" s="92">
        <v>4.57</v>
      </c>
      <c r="G3217" s="92">
        <v>4.57</v>
      </c>
      <c r="H3217" s="92">
        <v>4.55</v>
      </c>
      <c r="I3217" s="92">
        <v>4.49</v>
      </c>
      <c r="J3217" s="92">
        <v>4.49</v>
      </c>
      <c r="K3217" s="92">
        <v>4.4800000000000004</v>
      </c>
      <c r="L3217" s="92">
        <v>4.45</v>
      </c>
      <c r="N3217" s="92">
        <f t="shared" ca="1" si="250"/>
        <v>4.5302183275874004</v>
      </c>
      <c r="O3217" s="92">
        <f t="shared" si="251"/>
        <v>4.0530696380090402E-2</v>
      </c>
      <c r="P3217" s="92">
        <f t="shared" si="252"/>
        <v>4.5671291347834391</v>
      </c>
      <c r="Q3217" s="92">
        <f t="shared" ca="1" si="253"/>
        <v>0.99191815994101751</v>
      </c>
      <c r="R3217" s="92">
        <f t="shared" ca="1" si="254"/>
        <v>4.414035811737528</v>
      </c>
    </row>
    <row r="3218" spans="1:18" x14ac:dyDescent="0.3">
      <c r="A3218" s="107">
        <v>41001.694444444445</v>
      </c>
      <c r="B3218" s="92">
        <v>3.9</v>
      </c>
      <c r="C3218" s="92">
        <v>3.79</v>
      </c>
      <c r="D3218" s="92">
        <v>3.62</v>
      </c>
      <c r="E3218" s="92">
        <v>3.55</v>
      </c>
      <c r="F3218" s="92">
        <v>3.61</v>
      </c>
      <c r="G3218" s="92">
        <v>3.61</v>
      </c>
      <c r="H3218" s="92">
        <v>3.59</v>
      </c>
      <c r="I3218" s="92">
        <v>3.54</v>
      </c>
      <c r="J3218" s="92">
        <v>3.52</v>
      </c>
      <c r="K3218" s="92">
        <v>3.47</v>
      </c>
      <c r="L3218" s="92">
        <v>4.0599999999999996</v>
      </c>
      <c r="N3218" s="92">
        <f t="shared" ca="1" si="250"/>
        <v>3.5813091294031834</v>
      </c>
      <c r="O3218" s="92">
        <f t="shared" si="251"/>
        <v>5.1338931827016251E-2</v>
      </c>
      <c r="P3218" s="92">
        <f t="shared" si="252"/>
        <v>3.6071276974467206</v>
      </c>
      <c r="Q3218" s="92">
        <f t="shared" ca="1" si="253"/>
        <v>0.9928423470946669</v>
      </c>
      <c r="R3218" s="92">
        <f t="shared" ca="1" si="254"/>
        <v>4.0309399292043473</v>
      </c>
    </row>
    <row r="3219" spans="1:18" x14ac:dyDescent="0.3">
      <c r="A3219" s="107">
        <v>41001.722222222219</v>
      </c>
      <c r="B3219" s="92">
        <v>4.03</v>
      </c>
      <c r="C3219" s="92">
        <v>3.93</v>
      </c>
      <c r="D3219" s="92">
        <v>3.82</v>
      </c>
      <c r="E3219" s="92">
        <v>3.73</v>
      </c>
      <c r="F3219" s="92">
        <v>3.72</v>
      </c>
      <c r="G3219" s="92">
        <v>3.57</v>
      </c>
      <c r="H3219" s="92">
        <v>3.44</v>
      </c>
      <c r="I3219" s="92">
        <v>3.34</v>
      </c>
      <c r="J3219" s="92">
        <v>3.22</v>
      </c>
      <c r="K3219" s="92">
        <v>3.07</v>
      </c>
      <c r="L3219" s="92">
        <v>3.54</v>
      </c>
      <c r="N3219" s="92">
        <f t="shared" ca="1" si="250"/>
        <v>3.5329945636318572</v>
      </c>
      <c r="O3219" s="92">
        <f t="shared" si="251"/>
        <v>0.3427862086776261</v>
      </c>
      <c r="P3219" s="92">
        <f t="shared" si="252"/>
        <v>3.5510771303661861</v>
      </c>
      <c r="Q3219" s="92">
        <f t="shared" ca="1" si="253"/>
        <v>0.9949078642703364</v>
      </c>
      <c r="R3219" s="92">
        <f t="shared" ca="1" si="254"/>
        <v>3.5219738395169911</v>
      </c>
    </row>
    <row r="3220" spans="1:18" x14ac:dyDescent="0.3">
      <c r="A3220" s="107">
        <v>41001.729166666664</v>
      </c>
      <c r="B3220" s="92">
        <v>4.42</v>
      </c>
      <c r="C3220" s="92">
        <v>4.4000000000000004</v>
      </c>
      <c r="D3220" s="92">
        <v>4.26</v>
      </c>
      <c r="E3220" s="92">
        <v>4.1100000000000003</v>
      </c>
      <c r="F3220" s="92">
        <v>3.97</v>
      </c>
      <c r="G3220" s="92">
        <v>3.74</v>
      </c>
      <c r="H3220" s="92">
        <v>3.5</v>
      </c>
      <c r="I3220" s="92">
        <v>3.24</v>
      </c>
      <c r="J3220" s="92">
        <v>3</v>
      </c>
      <c r="K3220" s="92">
        <v>2.83</v>
      </c>
      <c r="L3220" s="92">
        <v>3.58</v>
      </c>
      <c r="N3220" s="92">
        <f t="shared" ca="1" si="250"/>
        <v>3.658824366100021</v>
      </c>
      <c r="O3220" s="92">
        <f t="shared" si="251"/>
        <v>0.61288647956325615</v>
      </c>
      <c r="P3220" s="92">
        <f t="shared" si="252"/>
        <v>3.7046296903223968</v>
      </c>
      <c r="Q3220" s="92">
        <f t="shared" ca="1" si="253"/>
        <v>0.98763565374913642</v>
      </c>
      <c r="R3220" s="92">
        <f t="shared" ca="1" si="254"/>
        <v>3.5357356404219082</v>
      </c>
    </row>
    <row r="3221" spans="1:18" x14ac:dyDescent="0.3">
      <c r="A3221" s="107">
        <v>41001.75</v>
      </c>
      <c r="B3221" s="92">
        <v>4.33</v>
      </c>
      <c r="C3221" s="92">
        <v>4.28</v>
      </c>
      <c r="D3221" s="92">
        <v>4.12</v>
      </c>
      <c r="E3221" s="92">
        <v>3.98</v>
      </c>
      <c r="F3221" s="92">
        <v>3.81</v>
      </c>
      <c r="G3221" s="92">
        <v>3.66</v>
      </c>
      <c r="H3221" s="92">
        <v>3.43</v>
      </c>
      <c r="I3221" s="92">
        <v>3.23</v>
      </c>
      <c r="J3221" s="92">
        <v>3.07</v>
      </c>
      <c r="K3221" s="92">
        <v>2.98</v>
      </c>
      <c r="L3221" s="92">
        <v>3.77</v>
      </c>
      <c r="N3221" s="92">
        <f t="shared" ca="1" si="250"/>
        <v>3.5958403744910412</v>
      </c>
      <c r="O3221" s="92">
        <f t="shared" si="251"/>
        <v>0.59976653071056385</v>
      </c>
      <c r="P3221" s="92">
        <f t="shared" si="252"/>
        <v>3.6261238043068005</v>
      </c>
      <c r="Q3221" s="92">
        <f t="shared" ca="1" si="253"/>
        <v>0.9916485394735306</v>
      </c>
      <c r="R3221" s="92">
        <f t="shared" ca="1" si="254"/>
        <v>3.7385149938152105</v>
      </c>
    </row>
    <row r="3222" spans="1:18" x14ac:dyDescent="0.3">
      <c r="A3222" s="107">
        <v>41001.756944444445</v>
      </c>
      <c r="B3222" s="92">
        <v>4.5</v>
      </c>
      <c r="C3222" s="92">
        <v>4.3600000000000003</v>
      </c>
      <c r="D3222" s="92">
        <v>4.3</v>
      </c>
      <c r="E3222" s="92">
        <v>4.2</v>
      </c>
      <c r="F3222" s="92">
        <v>4</v>
      </c>
      <c r="G3222" s="92">
        <v>3.83</v>
      </c>
      <c r="H3222" s="92">
        <v>3.66</v>
      </c>
      <c r="I3222" s="92">
        <v>3.54</v>
      </c>
      <c r="J3222" s="92">
        <v>3.38</v>
      </c>
      <c r="K3222" s="92">
        <v>3.18</v>
      </c>
      <c r="L3222" s="92">
        <v>3.96</v>
      </c>
      <c r="N3222" s="92">
        <f t="shared" ca="1" si="250"/>
        <v>3.8177179030673551</v>
      </c>
      <c r="O3222" s="92">
        <f t="shared" si="251"/>
        <v>0.41955597284963958</v>
      </c>
      <c r="P3222" s="92">
        <f t="shared" si="252"/>
        <v>3.8051671870535095</v>
      </c>
      <c r="Q3222" s="92">
        <f t="shared" ca="1" si="253"/>
        <v>1.003298334973703</v>
      </c>
      <c r="R3222" s="92">
        <f t="shared" ca="1" si="254"/>
        <v>3.973061406495864</v>
      </c>
    </row>
    <row r="3223" spans="1:18" x14ac:dyDescent="0.3">
      <c r="A3223" s="107">
        <v>41001.763888888891</v>
      </c>
      <c r="B3223" s="92">
        <v>3.66</v>
      </c>
      <c r="C3223" s="92">
        <v>3.61</v>
      </c>
      <c r="D3223" s="92">
        <v>3.55</v>
      </c>
      <c r="E3223" s="92">
        <v>3.48</v>
      </c>
      <c r="F3223" s="92">
        <v>3.37</v>
      </c>
      <c r="G3223" s="92">
        <v>3.26</v>
      </c>
      <c r="H3223" s="92">
        <v>3.13</v>
      </c>
      <c r="I3223" s="92">
        <v>2.97</v>
      </c>
      <c r="J3223" s="92">
        <v>2.8</v>
      </c>
      <c r="K3223" s="92">
        <v>2.56</v>
      </c>
      <c r="L3223" s="92">
        <v>3.39</v>
      </c>
      <c r="N3223" s="92">
        <f t="shared" ca="1" si="250"/>
        <v>3.1959312289185706</v>
      </c>
      <c r="O3223" s="92">
        <f t="shared" si="251"/>
        <v>0.37605436472552356</v>
      </c>
      <c r="P3223" s="92">
        <f t="shared" si="252"/>
        <v>3.2410481428224749</v>
      </c>
      <c r="Q3223" s="92">
        <f t="shared" ca="1" si="253"/>
        <v>0.98607952985708691</v>
      </c>
      <c r="R3223" s="92">
        <f t="shared" ca="1" si="254"/>
        <v>3.3428096062155248</v>
      </c>
    </row>
    <row r="3224" spans="1:18" x14ac:dyDescent="0.3">
      <c r="A3224" s="107">
        <v>41002.131944444445</v>
      </c>
      <c r="B3224" s="92">
        <v>4.29</v>
      </c>
      <c r="C3224" s="92">
        <v>4.2300000000000004</v>
      </c>
      <c r="D3224" s="92">
        <v>4.24</v>
      </c>
      <c r="E3224" s="92">
        <v>4.24</v>
      </c>
      <c r="F3224" s="92">
        <v>4.18</v>
      </c>
      <c r="G3224" s="92">
        <v>4.0199999999999996</v>
      </c>
      <c r="H3224" s="92">
        <v>3.84</v>
      </c>
      <c r="I3224" s="92">
        <v>3.55</v>
      </c>
      <c r="J3224" s="92">
        <v>3.3</v>
      </c>
      <c r="K3224" s="92">
        <v>3.16</v>
      </c>
      <c r="L3224" s="92">
        <v>4.04</v>
      </c>
      <c r="N3224" s="92">
        <f t="shared" ca="1" si="250"/>
        <v>3.876500230829528</v>
      </c>
      <c r="O3224" s="92">
        <f t="shared" si="251"/>
        <v>0.4233251877164288</v>
      </c>
      <c r="P3224" s="92">
        <f t="shared" si="252"/>
        <v>3.9937018788433143</v>
      </c>
      <c r="Q3224" s="92">
        <f t="shared" ca="1" si="253"/>
        <v>0.9706533808558262</v>
      </c>
      <c r="R3224" s="92">
        <f t="shared" ca="1" si="254"/>
        <v>3.9214396586575377</v>
      </c>
    </row>
    <row r="3225" spans="1:18" x14ac:dyDescent="0.3">
      <c r="A3225" s="107">
        <v>41002.145833333336</v>
      </c>
      <c r="B3225" s="92">
        <v>5.71</v>
      </c>
      <c r="C3225" s="92">
        <v>5.44</v>
      </c>
      <c r="D3225" s="92">
        <v>4.8899999999999997</v>
      </c>
      <c r="E3225" s="92">
        <v>4.41</v>
      </c>
      <c r="F3225" s="92">
        <v>4.0999999999999996</v>
      </c>
      <c r="G3225" s="92">
        <v>3.87</v>
      </c>
      <c r="H3225" s="92">
        <v>3.7</v>
      </c>
      <c r="I3225" s="92">
        <v>3.49</v>
      </c>
      <c r="J3225" s="92">
        <v>3.26</v>
      </c>
      <c r="K3225" s="92">
        <v>3</v>
      </c>
      <c r="L3225" s="92">
        <v>3.89</v>
      </c>
      <c r="N3225" s="92">
        <f t="shared" ca="1" si="250"/>
        <v>3.9478142991108842</v>
      </c>
      <c r="O3225" s="92">
        <f t="shared" si="251"/>
        <v>0.41512059267658891</v>
      </c>
      <c r="P3225" s="92">
        <f t="shared" si="252"/>
        <v>3.8451722482473443</v>
      </c>
      <c r="Q3225" s="92">
        <f t="shared" ca="1" si="253"/>
        <v>1.0266937458810395</v>
      </c>
      <c r="R3225" s="92">
        <f t="shared" ca="1" si="254"/>
        <v>3.9938386714772438</v>
      </c>
    </row>
    <row r="3226" spans="1:18" x14ac:dyDescent="0.3">
      <c r="A3226" s="107">
        <v>41002.152777777781</v>
      </c>
      <c r="B3226" s="92">
        <v>5.51</v>
      </c>
      <c r="C3226" s="92">
        <v>5.31</v>
      </c>
      <c r="D3226" s="92">
        <v>4.95</v>
      </c>
      <c r="E3226" s="92">
        <v>4.5999999999999996</v>
      </c>
      <c r="F3226" s="92">
        <v>4.3499999999999996</v>
      </c>
      <c r="G3226" s="92">
        <v>4.24</v>
      </c>
      <c r="H3226" s="92">
        <v>4.17</v>
      </c>
      <c r="I3226" s="92">
        <v>3.99</v>
      </c>
      <c r="J3226" s="92">
        <v>3.81</v>
      </c>
      <c r="K3226" s="92">
        <v>3.57</v>
      </c>
      <c r="L3226" s="92">
        <v>4.28</v>
      </c>
      <c r="N3226" s="92">
        <f t="shared" ca="1" si="250"/>
        <v>4.288774038357972</v>
      </c>
      <c r="O3226" s="92">
        <f t="shared" si="251"/>
        <v>0.15383681714732833</v>
      </c>
      <c r="P3226" s="92">
        <f t="shared" si="252"/>
        <v>4.229899164247608</v>
      </c>
      <c r="Q3226" s="92">
        <f t="shared" ca="1" si="253"/>
        <v>1.0139187417534659</v>
      </c>
      <c r="R3226" s="92">
        <f t="shared" ca="1" si="254"/>
        <v>4.3395722147048339</v>
      </c>
    </row>
    <row r="3227" spans="1:18" x14ac:dyDescent="0.3">
      <c r="A3227" s="107">
        <v>41002.159722222219</v>
      </c>
      <c r="B3227" s="92">
        <v>5.54</v>
      </c>
      <c r="C3227" s="92">
        <v>5.33</v>
      </c>
      <c r="D3227" s="92">
        <v>5.03</v>
      </c>
      <c r="E3227" s="92">
        <v>4.75</v>
      </c>
      <c r="F3227" s="92">
        <v>4.53</v>
      </c>
      <c r="G3227" s="92">
        <v>4.33</v>
      </c>
      <c r="H3227" s="92">
        <v>4.17</v>
      </c>
      <c r="I3227" s="92">
        <v>4.0199999999999996</v>
      </c>
      <c r="J3227" s="92">
        <v>3.87</v>
      </c>
      <c r="K3227" s="92">
        <v>3.73</v>
      </c>
      <c r="L3227" s="92">
        <v>4.51</v>
      </c>
      <c r="N3227" s="92">
        <f t="shared" ca="1" si="250"/>
        <v>4.3736476573026817</v>
      </c>
      <c r="O3227" s="92">
        <f t="shared" si="251"/>
        <v>0.34793696492787568</v>
      </c>
      <c r="P3227" s="92">
        <f t="shared" si="252"/>
        <v>4.3067047925540933</v>
      </c>
      <c r="Q3227" s="92">
        <f t="shared" ca="1" si="253"/>
        <v>1.0155438712363862</v>
      </c>
      <c r="R3227" s="92">
        <f t="shared" ca="1" si="254"/>
        <v>4.5801028592761019</v>
      </c>
    </row>
    <row r="3228" spans="1:18" x14ac:dyDescent="0.3">
      <c r="A3228" s="107">
        <v>41002.166666666664</v>
      </c>
      <c r="B3228" s="92">
        <v>5.78</v>
      </c>
      <c r="C3228" s="92">
        <v>5.69</v>
      </c>
      <c r="D3228" s="92">
        <v>5.46</v>
      </c>
      <c r="E3228" s="92">
        <v>5.18</v>
      </c>
      <c r="F3228" s="92">
        <v>4.8899999999999997</v>
      </c>
      <c r="G3228" s="92">
        <v>4.5999999999999996</v>
      </c>
      <c r="H3228" s="92">
        <v>4.3499999999999996</v>
      </c>
      <c r="I3228" s="92">
        <v>4.1100000000000003</v>
      </c>
      <c r="J3228" s="92">
        <v>3.95</v>
      </c>
      <c r="K3228" s="92">
        <v>3.67</v>
      </c>
      <c r="L3228" s="92">
        <v>4.68</v>
      </c>
      <c r="N3228" s="92">
        <f t="shared" ca="1" si="250"/>
        <v>4.6183443172344933</v>
      </c>
      <c r="O3228" s="92">
        <f t="shared" si="251"/>
        <v>0.51639041974477573</v>
      </c>
      <c r="P3228" s="92">
        <f t="shared" si="252"/>
        <v>4.5633184544709557</v>
      </c>
      <c r="Q3228" s="92">
        <f t="shared" ca="1" si="253"/>
        <v>1.0120582999658123</v>
      </c>
      <c r="R3228" s="92">
        <f t="shared" ca="1" si="254"/>
        <v>4.7364328438400012</v>
      </c>
    </row>
    <row r="3229" spans="1:18" x14ac:dyDescent="0.3">
      <c r="A3229" s="107">
        <v>41002.173611111109</v>
      </c>
      <c r="B3229" s="92">
        <v>4.79</v>
      </c>
      <c r="C3229" s="92">
        <v>4.58</v>
      </c>
      <c r="D3229" s="92">
        <v>4.26</v>
      </c>
      <c r="E3229" s="92">
        <v>4.0599999999999996</v>
      </c>
      <c r="F3229" s="92">
        <v>3.95</v>
      </c>
      <c r="G3229" s="92">
        <v>3.89</v>
      </c>
      <c r="H3229" s="92">
        <v>3.85</v>
      </c>
      <c r="I3229" s="92">
        <v>3.81</v>
      </c>
      <c r="J3229" s="92">
        <v>3.7</v>
      </c>
      <c r="K3229" s="92">
        <v>3.48</v>
      </c>
      <c r="L3229" s="92">
        <v>3.91</v>
      </c>
      <c r="N3229" s="92">
        <f t="shared" ca="1" si="250"/>
        <v>3.9272232345232023</v>
      </c>
      <c r="O3229" s="92">
        <f t="shared" si="251"/>
        <v>9.5514896443225694E-2</v>
      </c>
      <c r="P3229" s="92">
        <f t="shared" si="252"/>
        <v>3.8842436370947282</v>
      </c>
      <c r="Q3229" s="92">
        <f t="shared" ca="1" si="253"/>
        <v>1.0110651136859738</v>
      </c>
      <c r="R3229" s="92">
        <f t="shared" ca="1" si="254"/>
        <v>3.9532645945121581</v>
      </c>
    </row>
    <row r="3230" spans="1:18" x14ac:dyDescent="0.3">
      <c r="A3230" s="107">
        <v>41002.180555555555</v>
      </c>
      <c r="B3230" s="92">
        <v>4.83</v>
      </c>
      <c r="C3230" s="92">
        <v>4.6500000000000004</v>
      </c>
      <c r="D3230" s="92">
        <v>4.37</v>
      </c>
      <c r="E3230" s="92">
        <v>4.22</v>
      </c>
      <c r="F3230" s="92">
        <v>4.1500000000000004</v>
      </c>
      <c r="G3230" s="92">
        <v>4.12</v>
      </c>
      <c r="H3230" s="92">
        <v>4.1100000000000003</v>
      </c>
      <c r="I3230" s="92">
        <v>4.0599999999999996</v>
      </c>
      <c r="J3230" s="92">
        <v>3.97</v>
      </c>
      <c r="K3230" s="92">
        <v>3.83</v>
      </c>
      <c r="L3230" s="92">
        <v>4.3499999999999996</v>
      </c>
      <c r="N3230" s="92">
        <f t="shared" ca="1" si="250"/>
        <v>4.1430055103693908</v>
      </c>
      <c r="O3230" s="92">
        <f t="shared" si="251"/>
        <v>2.2456837201825473E-2</v>
      </c>
      <c r="P3230" s="92">
        <f t="shared" si="252"/>
        <v>4.1185657687251229</v>
      </c>
      <c r="Q3230" s="92">
        <f t="shared" ca="1" si="253"/>
        <v>1.0059340418525922</v>
      </c>
      <c r="R3230" s="92">
        <f t="shared" ca="1" si="254"/>
        <v>4.3758130820587757</v>
      </c>
    </row>
    <row r="3231" spans="1:18" x14ac:dyDescent="0.3">
      <c r="A3231" s="107">
        <v>41002.222222222219</v>
      </c>
      <c r="B3231" s="92">
        <v>5.0599999999999996</v>
      </c>
      <c r="C3231" s="92">
        <v>5.01</v>
      </c>
      <c r="D3231" s="92">
        <v>4.9000000000000004</v>
      </c>
      <c r="E3231" s="92">
        <v>4.76</v>
      </c>
      <c r="F3231" s="92">
        <v>4.6399999999999997</v>
      </c>
      <c r="G3231" s="92">
        <v>4.5199999999999996</v>
      </c>
      <c r="H3231" s="92">
        <v>4.41</v>
      </c>
      <c r="I3231" s="92">
        <v>4.29</v>
      </c>
      <c r="J3231" s="92">
        <v>4.1100000000000003</v>
      </c>
      <c r="K3231" s="92">
        <v>3.82</v>
      </c>
      <c r="L3231" s="92">
        <v>4.12</v>
      </c>
      <c r="N3231" s="92">
        <f t="shared" ca="1" si="250"/>
        <v>4.4925431565247909</v>
      </c>
      <c r="O3231" s="92">
        <f t="shared" si="251"/>
        <v>0.22767293466244867</v>
      </c>
      <c r="P3231" s="92">
        <f t="shared" si="252"/>
        <v>4.5040730525833554</v>
      </c>
      <c r="Q3231" s="92">
        <f t="shared" ca="1" si="253"/>
        <v>0.99744011788353404</v>
      </c>
      <c r="R3231" s="92">
        <f t="shared" ca="1" si="254"/>
        <v>4.1094532856801607</v>
      </c>
    </row>
    <row r="3232" spans="1:18" x14ac:dyDescent="0.3">
      <c r="A3232" s="107">
        <v>41002.229166666664</v>
      </c>
      <c r="B3232" s="92">
        <v>4.92</v>
      </c>
      <c r="C3232" s="92">
        <v>4.8899999999999997</v>
      </c>
      <c r="D3232" s="92">
        <v>4.83</v>
      </c>
      <c r="E3232" s="92">
        <v>4.8</v>
      </c>
      <c r="F3232" s="92">
        <v>4.75</v>
      </c>
      <c r="G3232" s="92">
        <v>4.6500000000000004</v>
      </c>
      <c r="H3232" s="92">
        <v>4.49</v>
      </c>
      <c r="I3232" s="92">
        <v>4.3099999999999996</v>
      </c>
      <c r="J3232" s="92">
        <v>4.13</v>
      </c>
      <c r="K3232" s="92">
        <v>3.84</v>
      </c>
      <c r="L3232" s="92">
        <v>4.29</v>
      </c>
      <c r="N3232" s="92">
        <f t="shared" ca="1" si="250"/>
        <v>4.5354200230930397</v>
      </c>
      <c r="O3232" s="92">
        <f t="shared" si="251"/>
        <v>0.32356859780138902</v>
      </c>
      <c r="P3232" s="92">
        <f t="shared" si="252"/>
        <v>4.6267309097267404</v>
      </c>
      <c r="Q3232" s="92">
        <f t="shared" ca="1" si="253"/>
        <v>0.98026449162155971</v>
      </c>
      <c r="R3232" s="92">
        <f t="shared" ca="1" si="254"/>
        <v>4.2053346690564908</v>
      </c>
    </row>
    <row r="3233" spans="1:18" x14ac:dyDescent="0.3">
      <c r="A3233" s="107">
        <v>41002.236111111109</v>
      </c>
      <c r="B3233" s="92">
        <v>4.63</v>
      </c>
      <c r="C3233" s="92">
        <v>4.5199999999999996</v>
      </c>
      <c r="D3233" s="92">
        <v>4.3499999999999996</v>
      </c>
      <c r="E3233" s="92">
        <v>4.1900000000000004</v>
      </c>
      <c r="F3233" s="92">
        <v>4.0599999999999996</v>
      </c>
      <c r="G3233" s="92">
        <v>3.92</v>
      </c>
      <c r="H3233" s="92">
        <v>3.76</v>
      </c>
      <c r="I3233" s="92">
        <v>3.57</v>
      </c>
      <c r="J3233" s="92">
        <v>3.41</v>
      </c>
      <c r="K3233" s="92">
        <v>3.25</v>
      </c>
      <c r="L3233" s="92">
        <v>3.73</v>
      </c>
      <c r="N3233" s="92">
        <f t="shared" ca="1" si="250"/>
        <v>3.875333586356811</v>
      </c>
      <c r="O3233" s="92">
        <f t="shared" si="251"/>
        <v>0.38509671904052761</v>
      </c>
      <c r="P3233" s="92">
        <f t="shared" si="252"/>
        <v>3.8966649350667519</v>
      </c>
      <c r="Q3233" s="92">
        <f t="shared" ca="1" si="253"/>
        <v>0.99452574212425182</v>
      </c>
      <c r="R3233" s="92">
        <f t="shared" ca="1" si="254"/>
        <v>3.7095810181234592</v>
      </c>
    </row>
    <row r="3234" spans="1:18" x14ac:dyDescent="0.3">
      <c r="A3234" s="107">
        <v>41002.243055555555</v>
      </c>
      <c r="B3234" s="92">
        <v>4.9800000000000004</v>
      </c>
      <c r="C3234" s="92">
        <v>4.9000000000000004</v>
      </c>
      <c r="D3234" s="92">
        <v>4.79</v>
      </c>
      <c r="E3234" s="92">
        <v>4.68</v>
      </c>
      <c r="F3234" s="92">
        <v>4.58</v>
      </c>
      <c r="G3234" s="92">
        <v>4.4400000000000004</v>
      </c>
      <c r="H3234" s="92">
        <v>4.28</v>
      </c>
      <c r="I3234" s="92">
        <v>4.09</v>
      </c>
      <c r="J3234" s="92">
        <v>3.93</v>
      </c>
      <c r="K3234" s="92">
        <v>3.69</v>
      </c>
      <c r="L3234" s="92">
        <v>4.1399999999999997</v>
      </c>
      <c r="N3234" s="92">
        <f t="shared" ca="1" si="250"/>
        <v>4.3727381357365562</v>
      </c>
      <c r="O3234" s="92">
        <f t="shared" si="251"/>
        <v>0.33915674240388061</v>
      </c>
      <c r="P3234" s="92">
        <f t="shared" si="252"/>
        <v>4.4167142047462615</v>
      </c>
      <c r="Q3234" s="92">
        <f t="shared" ca="1" si="253"/>
        <v>0.99004326135423293</v>
      </c>
      <c r="R3234" s="92">
        <f t="shared" ca="1" si="254"/>
        <v>4.0987791020065236</v>
      </c>
    </row>
    <row r="3235" spans="1:18" x14ac:dyDescent="0.3">
      <c r="A3235" s="107">
        <v>41002.25</v>
      </c>
      <c r="B3235" s="92">
        <v>4.8600000000000003</v>
      </c>
      <c r="C3235" s="92">
        <v>4.82</v>
      </c>
      <c r="D3235" s="92">
        <v>4.7699999999999996</v>
      </c>
      <c r="E3235" s="92">
        <v>4.72</v>
      </c>
      <c r="F3235" s="92">
        <v>4.67</v>
      </c>
      <c r="G3235" s="92">
        <v>4.6100000000000003</v>
      </c>
      <c r="H3235" s="92">
        <v>4.54</v>
      </c>
      <c r="I3235" s="92">
        <v>4.45</v>
      </c>
      <c r="J3235" s="92">
        <v>4.34</v>
      </c>
      <c r="K3235" s="92">
        <v>4.1399999999999997</v>
      </c>
      <c r="L3235" s="92">
        <v>3.67</v>
      </c>
      <c r="N3235" s="92">
        <f t="shared" ca="1" si="250"/>
        <v>4.5677069904443712</v>
      </c>
      <c r="O3235" s="92">
        <f t="shared" si="251"/>
        <v>0.14139486281846941</v>
      </c>
      <c r="P3235" s="92">
        <f t="shared" si="252"/>
        <v>4.5999049704332604</v>
      </c>
      <c r="Q3235" s="92">
        <f t="shared" ca="1" si="253"/>
        <v>0.99300029452872451</v>
      </c>
      <c r="R3235" s="92">
        <f t="shared" ca="1" si="254"/>
        <v>3.6443110809204189</v>
      </c>
    </row>
    <row r="3236" spans="1:18" x14ac:dyDescent="0.3">
      <c r="A3236" s="107">
        <v>41002.263888888891</v>
      </c>
      <c r="B3236" s="92">
        <v>5.62</v>
      </c>
      <c r="C3236" s="92">
        <v>5.54</v>
      </c>
      <c r="D3236" s="92">
        <v>5.4</v>
      </c>
      <c r="E3236" s="92">
        <v>5.28</v>
      </c>
      <c r="F3236" s="92">
        <v>5.15</v>
      </c>
      <c r="G3236" s="92">
        <v>5.0199999999999996</v>
      </c>
      <c r="H3236" s="92">
        <v>4.8499999999999996</v>
      </c>
      <c r="I3236" s="92">
        <v>4.68</v>
      </c>
      <c r="J3236" s="92">
        <v>4.51</v>
      </c>
      <c r="K3236" s="92">
        <v>4.21</v>
      </c>
      <c r="L3236" s="92">
        <v>4.6399999999999997</v>
      </c>
      <c r="N3236" s="92">
        <f t="shared" ca="1" si="250"/>
        <v>4.9565051341965161</v>
      </c>
      <c r="O3236" s="92">
        <f t="shared" si="251"/>
        <v>0.31836325234750107</v>
      </c>
      <c r="P3236" s="92">
        <f t="shared" si="252"/>
        <v>4.9952825169601525</v>
      </c>
      <c r="Q3236" s="92">
        <f t="shared" ca="1" si="253"/>
        <v>0.99223719927111664</v>
      </c>
      <c r="R3236" s="92">
        <f t="shared" ca="1" si="254"/>
        <v>4.6039806046179805</v>
      </c>
    </row>
    <row r="3237" spans="1:18" x14ac:dyDescent="0.3">
      <c r="A3237" s="107">
        <v>41002.270833333336</v>
      </c>
      <c r="B3237" s="92">
        <v>5.46</v>
      </c>
      <c r="C3237" s="92">
        <v>5.39</v>
      </c>
      <c r="D3237" s="92">
        <v>5.23</v>
      </c>
      <c r="E3237" s="92">
        <v>5.07</v>
      </c>
      <c r="F3237" s="92">
        <v>4.92</v>
      </c>
      <c r="G3237" s="92">
        <v>4.78</v>
      </c>
      <c r="H3237" s="92">
        <v>4.67</v>
      </c>
      <c r="I3237" s="92">
        <v>4.58</v>
      </c>
      <c r="J3237" s="92">
        <v>4.4400000000000004</v>
      </c>
      <c r="K3237" s="92">
        <v>4.2300000000000004</v>
      </c>
      <c r="L3237" s="92">
        <v>4.7699999999999996</v>
      </c>
      <c r="N3237" s="92">
        <f t="shared" ca="1" si="250"/>
        <v>4.7950766153132882</v>
      </c>
      <c r="O3237" s="92">
        <f t="shared" si="251"/>
        <v>0.21514373541880624</v>
      </c>
      <c r="P3237" s="92">
        <f t="shared" si="252"/>
        <v>4.7640822578603919</v>
      </c>
      <c r="Q3237" s="92">
        <f t="shared" ca="1" si="253"/>
        <v>1.0065058401125964</v>
      </c>
      <c r="R3237" s="92">
        <f t="shared" ca="1" si="254"/>
        <v>4.8010328573370842</v>
      </c>
    </row>
    <row r="3238" spans="1:18" x14ac:dyDescent="0.3">
      <c r="A3238" s="107">
        <v>41002.277777777781</v>
      </c>
      <c r="B3238" s="92">
        <v>5.97</v>
      </c>
      <c r="C3238" s="92">
        <v>5.85</v>
      </c>
      <c r="D3238" s="92">
        <v>5.7</v>
      </c>
      <c r="E3238" s="92">
        <v>5.56</v>
      </c>
      <c r="F3238" s="92">
        <v>5.38</v>
      </c>
      <c r="G3238" s="92">
        <v>5.23</v>
      </c>
      <c r="H3238" s="92">
        <v>5.1100000000000003</v>
      </c>
      <c r="I3238" s="92">
        <v>5.04</v>
      </c>
      <c r="J3238" s="92">
        <v>4.97</v>
      </c>
      <c r="K3238" s="92">
        <v>4.72</v>
      </c>
      <c r="L3238" s="92">
        <v>5.53</v>
      </c>
      <c r="N3238" s="92">
        <f t="shared" ca="1" si="250"/>
        <v>5.2663630251522351</v>
      </c>
      <c r="O3238" s="92">
        <f t="shared" si="251"/>
        <v>0.21450055405140428</v>
      </c>
      <c r="P3238" s="92">
        <f t="shared" si="252"/>
        <v>5.2126357058149919</v>
      </c>
      <c r="Q3238" s="92">
        <f t="shared" ca="1" si="253"/>
        <v>1.0103071310502876</v>
      </c>
      <c r="R3238" s="92">
        <f t="shared" ca="1" si="254"/>
        <v>5.5869984347080903</v>
      </c>
    </row>
    <row r="3239" spans="1:18" x14ac:dyDescent="0.3">
      <c r="A3239" s="107">
        <v>41002.284722222219</v>
      </c>
      <c r="B3239" s="92">
        <v>5.87</v>
      </c>
      <c r="C3239" s="92">
        <v>5.74</v>
      </c>
      <c r="D3239" s="92">
        <v>5.5</v>
      </c>
      <c r="E3239" s="92">
        <v>5.19</v>
      </c>
      <c r="F3239" s="92">
        <v>4.92</v>
      </c>
      <c r="G3239" s="92">
        <v>4.72</v>
      </c>
      <c r="H3239" s="92">
        <v>4.54</v>
      </c>
      <c r="I3239" s="92">
        <v>4.4000000000000004</v>
      </c>
      <c r="J3239" s="92">
        <v>4.22</v>
      </c>
      <c r="K3239" s="92">
        <v>3.91</v>
      </c>
      <c r="L3239" s="92">
        <v>4.92</v>
      </c>
      <c r="N3239" s="92">
        <f t="shared" ca="1" si="250"/>
        <v>4.7585749279198097</v>
      </c>
      <c r="O3239" s="92">
        <f t="shared" si="251"/>
        <v>0.3593059750628701</v>
      </c>
      <c r="P3239" s="92">
        <f t="shared" si="252"/>
        <v>4.6937791774089819</v>
      </c>
      <c r="Q3239" s="92">
        <f t="shared" ca="1" si="253"/>
        <v>1.0138046013802029</v>
      </c>
      <c r="R3239" s="92">
        <f t="shared" ca="1" si="254"/>
        <v>4.9879186387905978</v>
      </c>
    </row>
    <row r="3240" spans="1:18" x14ac:dyDescent="0.3">
      <c r="A3240" s="107">
        <v>41002.291666666664</v>
      </c>
      <c r="B3240" s="92">
        <v>5.74</v>
      </c>
      <c r="C3240" s="92">
        <v>5.62</v>
      </c>
      <c r="D3240" s="92">
        <v>5.35</v>
      </c>
      <c r="E3240" s="92">
        <v>5.0599999999999996</v>
      </c>
      <c r="F3240" s="92">
        <v>4.76</v>
      </c>
      <c r="G3240" s="92">
        <v>4.45</v>
      </c>
      <c r="H3240" s="92">
        <v>4.16</v>
      </c>
      <c r="I3240" s="92">
        <v>3.88</v>
      </c>
      <c r="J3240" s="92">
        <v>3.7</v>
      </c>
      <c r="K3240" s="92">
        <v>3.42</v>
      </c>
      <c r="L3240" s="92">
        <v>4.4800000000000004</v>
      </c>
      <c r="N3240" s="92">
        <f t="shared" ca="1" si="250"/>
        <v>4.4484605389182894</v>
      </c>
      <c r="O3240" s="92">
        <f t="shared" si="251"/>
        <v>0.62274087055722949</v>
      </c>
      <c r="P3240" s="92">
        <f t="shared" si="252"/>
        <v>4.4072415970294463</v>
      </c>
      <c r="Q3240" s="92">
        <f t="shared" ca="1" si="253"/>
        <v>1.0093525487499087</v>
      </c>
      <c r="R3240" s="92">
        <f t="shared" ca="1" si="254"/>
        <v>4.5218994183995909</v>
      </c>
    </row>
    <row r="3241" spans="1:18" x14ac:dyDescent="0.3">
      <c r="A3241" s="107">
        <v>41002.298611111109</v>
      </c>
      <c r="B3241" s="92">
        <v>5.8</v>
      </c>
      <c r="C3241" s="92">
        <v>5.72</v>
      </c>
      <c r="D3241" s="92">
        <v>5.55</v>
      </c>
      <c r="E3241" s="92">
        <v>5.33</v>
      </c>
      <c r="F3241" s="92">
        <v>5.12</v>
      </c>
      <c r="G3241" s="92">
        <v>4.8899999999999997</v>
      </c>
      <c r="H3241" s="92">
        <v>4.5999999999999996</v>
      </c>
      <c r="I3241" s="92">
        <v>4.3499999999999996</v>
      </c>
      <c r="J3241" s="92">
        <v>4.1100000000000003</v>
      </c>
      <c r="K3241" s="92">
        <v>3.77</v>
      </c>
      <c r="L3241" s="92">
        <v>5.04</v>
      </c>
      <c r="N3241" s="92">
        <f t="shared" ca="1" si="250"/>
        <v>4.8114035529250323</v>
      </c>
      <c r="O3241" s="92">
        <f t="shared" si="251"/>
        <v>0.56495679535045662</v>
      </c>
      <c r="P3241" s="92">
        <f t="shared" si="252"/>
        <v>4.8473545762711954</v>
      </c>
      <c r="Q3241" s="92">
        <f t="shared" ca="1" si="253"/>
        <v>0.99258337248070305</v>
      </c>
      <c r="R3241" s="92">
        <f t="shared" ca="1" si="254"/>
        <v>5.0026201973027433</v>
      </c>
    </row>
    <row r="3242" spans="1:18" x14ac:dyDescent="0.3">
      <c r="A3242" s="107">
        <v>41002.305555555555</v>
      </c>
      <c r="B3242" s="92">
        <v>5.78</v>
      </c>
      <c r="C3242" s="92">
        <v>5.69</v>
      </c>
      <c r="D3242" s="92">
        <v>5.44</v>
      </c>
      <c r="E3242" s="92">
        <v>5.31</v>
      </c>
      <c r="F3242" s="92">
        <v>5.16</v>
      </c>
      <c r="G3242" s="92">
        <v>5</v>
      </c>
      <c r="H3242" s="92">
        <v>4.84</v>
      </c>
      <c r="I3242" s="92">
        <v>4.68</v>
      </c>
      <c r="J3242" s="92">
        <v>4.47</v>
      </c>
      <c r="K3242" s="92">
        <v>4.07</v>
      </c>
      <c r="L3242" s="92">
        <v>4.72</v>
      </c>
      <c r="N3242" s="92">
        <f t="shared" ca="1" si="250"/>
        <v>4.9560253072903855</v>
      </c>
      <c r="O3242" s="92">
        <f t="shared" si="251"/>
        <v>0.30054629290478502</v>
      </c>
      <c r="P3242" s="92">
        <f t="shared" si="252"/>
        <v>4.9767555694557037</v>
      </c>
      <c r="Q3242" s="92">
        <f t="shared" ca="1" si="253"/>
        <v>0.99583458301779015</v>
      </c>
      <c r="R3242" s="92">
        <f t="shared" ca="1" si="254"/>
        <v>4.7003392318439694</v>
      </c>
    </row>
    <row r="3243" spans="1:18" x14ac:dyDescent="0.3">
      <c r="A3243" s="107">
        <v>41002.3125</v>
      </c>
      <c r="B3243" s="92">
        <v>6.44</v>
      </c>
      <c r="C3243" s="92">
        <v>6.3</v>
      </c>
      <c r="D3243" s="92">
        <v>6.05</v>
      </c>
      <c r="E3243" s="92">
        <v>5.84</v>
      </c>
      <c r="F3243" s="92">
        <v>5.68</v>
      </c>
      <c r="G3243" s="92">
        <v>5.57</v>
      </c>
      <c r="H3243" s="92">
        <v>5.42</v>
      </c>
      <c r="I3243" s="92">
        <v>5.26</v>
      </c>
      <c r="J3243" s="92">
        <v>5.09</v>
      </c>
      <c r="K3243" s="92">
        <v>4.83</v>
      </c>
      <c r="L3243" s="92">
        <v>5.53</v>
      </c>
      <c r="N3243" s="92">
        <f t="shared" ca="1" si="250"/>
        <v>5.53929673209353</v>
      </c>
      <c r="O3243" s="92">
        <f t="shared" si="251"/>
        <v>0.25227182500604617</v>
      </c>
      <c r="P3243" s="92">
        <f t="shared" si="252"/>
        <v>5.5482567787773682</v>
      </c>
      <c r="Q3243" s="92">
        <f t="shared" ca="1" si="253"/>
        <v>0.99838506993437803</v>
      </c>
      <c r="R3243" s="92">
        <f t="shared" ca="1" si="254"/>
        <v>5.5210694367371111</v>
      </c>
    </row>
    <row r="3244" spans="1:18" x14ac:dyDescent="0.3">
      <c r="A3244" s="107">
        <v>41002.319444444445</v>
      </c>
      <c r="B3244" s="92">
        <v>5.74</v>
      </c>
      <c r="C3244" s="92">
        <v>5.69</v>
      </c>
      <c r="D3244" s="92">
        <v>5.57</v>
      </c>
      <c r="E3244" s="92">
        <v>5.42</v>
      </c>
      <c r="F3244" s="92">
        <v>5.25</v>
      </c>
      <c r="G3244" s="92">
        <v>5.07</v>
      </c>
      <c r="H3244" s="92">
        <v>4.92</v>
      </c>
      <c r="I3244" s="92">
        <v>4.75</v>
      </c>
      <c r="J3244" s="92">
        <v>4.6500000000000004</v>
      </c>
      <c r="K3244" s="92">
        <v>4.47</v>
      </c>
      <c r="L3244" s="92">
        <v>5</v>
      </c>
      <c r="N3244" s="92">
        <f t="shared" ca="1" si="250"/>
        <v>5.0693747847630117</v>
      </c>
      <c r="O3244" s="92">
        <f t="shared" si="251"/>
        <v>0.27752788338654993</v>
      </c>
      <c r="P3244" s="92">
        <f t="shared" si="252"/>
        <v>5.0482314474797896</v>
      </c>
      <c r="Q3244" s="92">
        <f t="shared" ca="1" si="253"/>
        <v>1.0041882662281219</v>
      </c>
      <c r="R3244" s="92">
        <f t="shared" ca="1" si="254"/>
        <v>5.0209413311406088</v>
      </c>
    </row>
    <row r="3245" spans="1:18" x14ac:dyDescent="0.3">
      <c r="A3245" s="107">
        <v>41002.326388888891</v>
      </c>
      <c r="B3245" s="92">
        <v>5.74</v>
      </c>
      <c r="C3245" s="92">
        <v>5.63</v>
      </c>
      <c r="D3245" s="92">
        <v>5.47</v>
      </c>
      <c r="E3245" s="92">
        <v>5.3</v>
      </c>
      <c r="F3245" s="92">
        <v>5.21</v>
      </c>
      <c r="G3245" s="92">
        <v>5.19</v>
      </c>
      <c r="H3245" s="92">
        <v>5.0999999999999996</v>
      </c>
      <c r="I3245" s="92">
        <v>4.97</v>
      </c>
      <c r="J3245" s="92">
        <v>4.83</v>
      </c>
      <c r="K3245" s="92">
        <v>4.62</v>
      </c>
      <c r="L3245" s="92">
        <v>5.08</v>
      </c>
      <c r="N3245" s="92">
        <f t="shared" ca="1" si="250"/>
        <v>5.1377726297664861</v>
      </c>
      <c r="O3245" s="92">
        <f t="shared" si="251"/>
        <v>0.16165398739608472</v>
      </c>
      <c r="P3245" s="92">
        <f t="shared" si="252"/>
        <v>5.1770085197087381</v>
      </c>
      <c r="Q3245" s="92">
        <f t="shared" ca="1" si="253"/>
        <v>0.99242112702869201</v>
      </c>
      <c r="R3245" s="92">
        <f t="shared" ca="1" si="254"/>
        <v>5.0414993253057556</v>
      </c>
    </row>
    <row r="3246" spans="1:18" x14ac:dyDescent="0.3">
      <c r="A3246" s="107">
        <v>41002.333333333336</v>
      </c>
      <c r="B3246" s="92">
        <v>6.04</v>
      </c>
      <c r="C3246" s="92">
        <v>5.98</v>
      </c>
      <c r="D3246" s="92">
        <v>5.87</v>
      </c>
      <c r="E3246" s="92">
        <v>5.8</v>
      </c>
      <c r="F3246" s="92">
        <v>5.71</v>
      </c>
      <c r="G3246" s="92">
        <v>5.6</v>
      </c>
      <c r="H3246" s="92">
        <v>5.49</v>
      </c>
      <c r="I3246" s="92">
        <v>5.33</v>
      </c>
      <c r="J3246" s="92">
        <v>5.1100000000000003</v>
      </c>
      <c r="K3246" s="92">
        <v>4.78</v>
      </c>
      <c r="L3246" s="92">
        <v>5.32</v>
      </c>
      <c r="N3246" s="92">
        <f t="shared" ca="1" si="250"/>
        <v>5.5280452384010754</v>
      </c>
      <c r="O3246" s="92">
        <f t="shared" si="251"/>
        <v>0.18332580226058287</v>
      </c>
      <c r="P3246" s="92">
        <f t="shared" si="252"/>
        <v>5.5841056214985691</v>
      </c>
      <c r="Q3246" s="92">
        <f t="shared" ca="1" si="253"/>
        <v>0.98996072300608651</v>
      </c>
      <c r="R3246" s="92">
        <f t="shared" ca="1" si="254"/>
        <v>5.2665910463923806</v>
      </c>
    </row>
    <row r="3247" spans="1:18" x14ac:dyDescent="0.3">
      <c r="A3247" s="107">
        <v>41002.888888888891</v>
      </c>
      <c r="B3247" s="92">
        <v>8.14</v>
      </c>
      <c r="C3247" s="92">
        <v>7.98</v>
      </c>
      <c r="D3247" s="92">
        <v>7.42</v>
      </c>
      <c r="E3247" s="92">
        <v>6.9</v>
      </c>
      <c r="F3247" s="92">
        <v>6.52</v>
      </c>
      <c r="G3247" s="92">
        <v>6.18</v>
      </c>
      <c r="H3247" s="92">
        <v>5.9</v>
      </c>
      <c r="I3247" s="92">
        <v>5.7</v>
      </c>
      <c r="J3247" s="92">
        <v>5.46</v>
      </c>
      <c r="K3247" s="92">
        <v>5.08</v>
      </c>
      <c r="L3247" s="92">
        <v>6.56</v>
      </c>
      <c r="N3247" s="92">
        <f t="shared" ca="1" si="250"/>
        <v>6.273651211027274</v>
      </c>
      <c r="O3247" s="92">
        <f t="shared" si="251"/>
        <v>0.42846672820306103</v>
      </c>
      <c r="P3247" s="92">
        <f t="shared" si="252"/>
        <v>6.1390821461754017</v>
      </c>
      <c r="Q3247" s="92">
        <f t="shared" ca="1" si="253"/>
        <v>1.0219200625839007</v>
      </c>
      <c r="R3247" s="92">
        <f t="shared" ca="1" si="254"/>
        <v>6.7037956105503884</v>
      </c>
    </row>
    <row r="3248" spans="1:18" x14ac:dyDescent="0.3">
      <c r="A3248" s="107">
        <v>41002.895833333336</v>
      </c>
      <c r="B3248" s="92">
        <v>7.8</v>
      </c>
      <c r="C3248" s="92">
        <v>7.51</v>
      </c>
      <c r="D3248" s="92">
        <v>7.14</v>
      </c>
      <c r="E3248" s="92">
        <v>6.71</v>
      </c>
      <c r="F3248" s="92">
        <v>6.26</v>
      </c>
      <c r="G3248" s="92">
        <v>6</v>
      </c>
      <c r="H3248" s="92">
        <v>5.69</v>
      </c>
      <c r="I3248" s="92">
        <v>5.4</v>
      </c>
      <c r="J3248" s="92">
        <v>5.1100000000000003</v>
      </c>
      <c r="K3248" s="92">
        <v>4.72</v>
      </c>
      <c r="L3248" s="92">
        <v>6.25</v>
      </c>
      <c r="N3248" s="92">
        <f t="shared" ca="1" si="250"/>
        <v>6.00632169940776</v>
      </c>
      <c r="O3248" s="92">
        <f t="shared" si="251"/>
        <v>0.49022700122339535</v>
      </c>
      <c r="P3248" s="92">
        <f t="shared" si="252"/>
        <v>5.9545694425592419</v>
      </c>
      <c r="Q3248" s="92">
        <f t="shared" ca="1" si="253"/>
        <v>1.0086911836947652</v>
      </c>
      <c r="R3248" s="92">
        <f t="shared" ca="1" si="254"/>
        <v>6.3043198980922828</v>
      </c>
    </row>
    <row r="3249" spans="1:18" x14ac:dyDescent="0.3">
      <c r="A3249" s="107">
        <v>41002.902777777781</v>
      </c>
      <c r="B3249" s="92">
        <v>7.43</v>
      </c>
      <c r="C3249" s="92">
        <v>7.31</v>
      </c>
      <c r="D3249" s="92">
        <v>7.1</v>
      </c>
      <c r="E3249" s="92">
        <v>6.83</v>
      </c>
      <c r="F3249" s="92">
        <v>6.46</v>
      </c>
      <c r="G3249" s="92">
        <v>6.11</v>
      </c>
      <c r="H3249" s="92">
        <v>5.79</v>
      </c>
      <c r="I3249" s="92">
        <v>5.55</v>
      </c>
      <c r="J3249" s="92">
        <v>5.35</v>
      </c>
      <c r="K3249" s="92">
        <v>4.87</v>
      </c>
      <c r="L3249" s="92">
        <v>6.22</v>
      </c>
      <c r="N3249" s="92">
        <f t="shared" ca="1" si="250"/>
        <v>6.1228816624934641</v>
      </c>
      <c r="O3249" s="92">
        <f t="shared" si="251"/>
        <v>0.49711394163168604</v>
      </c>
      <c r="P3249" s="92">
        <f t="shared" si="252"/>
        <v>6.0630891195595504</v>
      </c>
      <c r="Q3249" s="92">
        <f t="shared" ca="1" si="253"/>
        <v>1.0098617291870282</v>
      </c>
      <c r="R3249" s="92">
        <f t="shared" ca="1" si="254"/>
        <v>6.2813399555433156</v>
      </c>
    </row>
    <row r="3250" spans="1:18" x14ac:dyDescent="0.3">
      <c r="A3250" s="107">
        <v>41002.909722222219</v>
      </c>
      <c r="B3250" s="92">
        <v>7.25</v>
      </c>
      <c r="C3250" s="92">
        <v>7.13</v>
      </c>
      <c r="D3250" s="92">
        <v>6.98</v>
      </c>
      <c r="E3250" s="92">
        <v>6.83</v>
      </c>
      <c r="F3250" s="92">
        <v>6.67</v>
      </c>
      <c r="G3250" s="92">
        <v>6.46</v>
      </c>
      <c r="H3250" s="92">
        <v>6.24</v>
      </c>
      <c r="I3250" s="92">
        <v>6</v>
      </c>
      <c r="J3250" s="92">
        <v>5.79</v>
      </c>
      <c r="K3250" s="92">
        <v>5.34</v>
      </c>
      <c r="L3250" s="92">
        <v>6.42</v>
      </c>
      <c r="N3250" s="92">
        <f t="shared" ca="1" si="250"/>
        <v>6.3827508980826027</v>
      </c>
      <c r="O3250" s="92">
        <f t="shared" si="251"/>
        <v>0.32019210460838798</v>
      </c>
      <c r="P3250" s="92">
        <f t="shared" si="252"/>
        <v>6.4280099749913342</v>
      </c>
      <c r="Q3250" s="92">
        <f t="shared" ca="1" si="253"/>
        <v>0.99295908421349444</v>
      </c>
      <c r="R3250" s="92">
        <f t="shared" ca="1" si="254"/>
        <v>6.3747973206506341</v>
      </c>
    </row>
    <row r="3251" spans="1:18" x14ac:dyDescent="0.3">
      <c r="A3251" s="107">
        <v>41002.916666666664</v>
      </c>
      <c r="B3251" s="92">
        <v>8.51</v>
      </c>
      <c r="C3251" s="92">
        <v>8.32</v>
      </c>
      <c r="D3251" s="92">
        <v>7.91</v>
      </c>
      <c r="E3251" s="92">
        <v>7.54</v>
      </c>
      <c r="F3251" s="92">
        <v>7.29</v>
      </c>
      <c r="G3251" s="92">
        <v>6.93</v>
      </c>
      <c r="H3251" s="92">
        <v>6.63</v>
      </c>
      <c r="I3251" s="92">
        <v>6.37</v>
      </c>
      <c r="J3251" s="92">
        <v>6.1</v>
      </c>
      <c r="K3251" s="92">
        <v>5.73</v>
      </c>
      <c r="L3251" s="92">
        <v>7.2</v>
      </c>
      <c r="N3251" s="92">
        <f t="shared" ca="1" si="250"/>
        <v>6.9343760890418853</v>
      </c>
      <c r="O3251" s="92">
        <f t="shared" si="251"/>
        <v>0.40895982839096512</v>
      </c>
      <c r="P3251" s="92">
        <f t="shared" si="252"/>
        <v>6.8861987247046716</v>
      </c>
      <c r="Q3251" s="92">
        <f t="shared" ca="1" si="253"/>
        <v>1.0069962204495166</v>
      </c>
      <c r="R3251" s="92">
        <f t="shared" ca="1" si="254"/>
        <v>7.25037278723652</v>
      </c>
    </row>
    <row r="3252" spans="1:18" x14ac:dyDescent="0.3">
      <c r="A3252" s="107">
        <v>41002.923611111109</v>
      </c>
      <c r="B3252" s="92">
        <v>8.2100000000000009</v>
      </c>
      <c r="C3252" s="92">
        <v>8.01</v>
      </c>
      <c r="D3252" s="92">
        <v>7.7</v>
      </c>
      <c r="E3252" s="92">
        <v>7.49</v>
      </c>
      <c r="F3252" s="92">
        <v>7.19</v>
      </c>
      <c r="G3252" s="92">
        <v>6.83</v>
      </c>
      <c r="H3252" s="92">
        <v>6.45</v>
      </c>
      <c r="I3252" s="92">
        <v>6.14</v>
      </c>
      <c r="J3252" s="92">
        <v>5.88</v>
      </c>
      <c r="K3252" s="92">
        <v>5.65</v>
      </c>
      <c r="L3252" s="92">
        <v>7.28</v>
      </c>
      <c r="N3252" s="92">
        <f t="shared" ca="1" si="250"/>
        <v>6.7769766885503842</v>
      </c>
      <c r="O3252" s="92">
        <f t="shared" si="251"/>
        <v>0.52899590162670362</v>
      </c>
      <c r="P3252" s="92">
        <f t="shared" si="252"/>
        <v>6.7742118130925872</v>
      </c>
      <c r="Q3252" s="92">
        <f t="shared" ca="1" si="253"/>
        <v>1.0004081471814112</v>
      </c>
      <c r="R3252" s="92">
        <f t="shared" ca="1" si="254"/>
        <v>7.282971311480674</v>
      </c>
    </row>
    <row r="3253" spans="1:18" x14ac:dyDescent="0.3">
      <c r="A3253" s="107">
        <v>41002.930555555555</v>
      </c>
      <c r="B3253" s="92">
        <v>8.6300000000000008</v>
      </c>
      <c r="C3253" s="92">
        <v>8.51</v>
      </c>
      <c r="D3253" s="92">
        <v>8.23</v>
      </c>
      <c r="E3253" s="92">
        <v>7.92</v>
      </c>
      <c r="F3253" s="92">
        <v>7.59</v>
      </c>
      <c r="G3253" s="92">
        <v>7.2</v>
      </c>
      <c r="H3253" s="92">
        <v>6.79</v>
      </c>
      <c r="I3253" s="92">
        <v>6.33</v>
      </c>
      <c r="J3253" s="92">
        <v>5.86</v>
      </c>
      <c r="K3253" s="92">
        <v>5.26</v>
      </c>
      <c r="L3253" s="92">
        <v>7.06</v>
      </c>
      <c r="N3253" s="92">
        <f t="shared" ca="1" si="250"/>
        <v>7.0626941451972991</v>
      </c>
      <c r="O3253" s="92">
        <f t="shared" si="251"/>
        <v>0.54179967003520524</v>
      </c>
      <c r="P3253" s="92">
        <f t="shared" si="252"/>
        <v>7.1397721413970281</v>
      </c>
      <c r="Q3253" s="92">
        <f t="shared" ca="1" si="253"/>
        <v>0.9892044179179299</v>
      </c>
      <c r="R3253" s="92">
        <f t="shared" ca="1" si="254"/>
        <v>6.9837831905005849</v>
      </c>
    </row>
    <row r="3254" spans="1:18" x14ac:dyDescent="0.3">
      <c r="A3254" s="107">
        <v>41002.9375</v>
      </c>
      <c r="B3254" s="92">
        <v>7.53</v>
      </c>
      <c r="C3254" s="92">
        <v>7.36</v>
      </c>
      <c r="D3254" s="92">
        <v>7</v>
      </c>
      <c r="E3254" s="92">
        <v>6.59</v>
      </c>
      <c r="F3254" s="92">
        <v>6.22</v>
      </c>
      <c r="G3254" s="92">
        <v>5.83</v>
      </c>
      <c r="H3254" s="92">
        <v>5.52</v>
      </c>
      <c r="I3254" s="92">
        <v>5.23</v>
      </c>
      <c r="J3254" s="92">
        <v>4.9000000000000004</v>
      </c>
      <c r="K3254" s="92">
        <v>4.4800000000000004</v>
      </c>
      <c r="L3254" s="92">
        <v>6.01</v>
      </c>
      <c r="N3254" s="92">
        <f t="shared" ca="1" si="250"/>
        <v>5.8553211052828233</v>
      </c>
      <c r="O3254" s="92">
        <f t="shared" si="251"/>
        <v>0.50491941704963061</v>
      </c>
      <c r="P3254" s="92">
        <f t="shared" si="252"/>
        <v>5.7845388086184917</v>
      </c>
      <c r="Q3254" s="92">
        <f t="shared" ca="1" si="253"/>
        <v>1.0122364632697893</v>
      </c>
      <c r="R3254" s="92">
        <f t="shared" ca="1" si="254"/>
        <v>6.0835411442514333</v>
      </c>
    </row>
    <row r="3255" spans="1:18" x14ac:dyDescent="0.3">
      <c r="A3255" s="107">
        <v>41002.944444444445</v>
      </c>
      <c r="B3255" s="92">
        <v>7.86</v>
      </c>
      <c r="C3255" s="92">
        <v>7.69</v>
      </c>
      <c r="D3255" s="92">
        <v>7.4</v>
      </c>
      <c r="E3255" s="92">
        <v>7.09</v>
      </c>
      <c r="F3255" s="92">
        <v>6.77</v>
      </c>
      <c r="G3255" s="92">
        <v>6.39</v>
      </c>
      <c r="H3255" s="92">
        <v>6.04</v>
      </c>
      <c r="I3255" s="92">
        <v>5.72</v>
      </c>
      <c r="J3255" s="92">
        <v>5.48</v>
      </c>
      <c r="K3255" s="92">
        <v>5.08</v>
      </c>
      <c r="L3255" s="92">
        <v>6.48</v>
      </c>
      <c r="N3255" s="92">
        <f t="shared" ca="1" si="250"/>
        <v>6.3696480760101473</v>
      </c>
      <c r="O3255" s="92">
        <f t="shared" si="251"/>
        <v>0.52054699629437018</v>
      </c>
      <c r="P3255" s="92">
        <f t="shared" si="252"/>
        <v>6.3386360463431055</v>
      </c>
      <c r="Q3255" s="92">
        <f t="shared" ca="1" si="253"/>
        <v>1.0048925398840234</v>
      </c>
      <c r="R3255" s="92">
        <f t="shared" ca="1" si="254"/>
        <v>6.5117036584484715</v>
      </c>
    </row>
    <row r="3256" spans="1:18" x14ac:dyDescent="0.3">
      <c r="A3256" s="107">
        <v>41002.951388888891</v>
      </c>
      <c r="B3256" s="92">
        <v>7.07</v>
      </c>
      <c r="C3256" s="92">
        <v>6.92</v>
      </c>
      <c r="D3256" s="92">
        <v>6.61</v>
      </c>
      <c r="E3256" s="92">
        <v>6.35</v>
      </c>
      <c r="F3256" s="92">
        <v>6.09</v>
      </c>
      <c r="G3256" s="92">
        <v>5.78</v>
      </c>
      <c r="H3256" s="92">
        <v>5.54</v>
      </c>
      <c r="I3256" s="92">
        <v>5.28</v>
      </c>
      <c r="J3256" s="92">
        <v>5.0199999999999996</v>
      </c>
      <c r="K3256" s="92">
        <v>4.6100000000000003</v>
      </c>
      <c r="L3256" s="92">
        <v>5.96</v>
      </c>
      <c r="N3256" s="92">
        <f t="shared" ref="N3256:N3319" ca="1" si="255">POWER(SUM(POWER(C3256,Exponent)*$C$1,POWER(D3256,Exponent)*$D$1,POWER(E3256,Exponent)*$E$1,POWER(F3256,Exponent)*$F$1,POWER(G3256,Exponent)*$G$1,POWER(H3256,Exponent)*$H$1,POWER(I3256,Exponent)*$I$1,POWER(J3256,Exponent)*$J$1,POWER(K3256,Exponent)*$K$1),1/Exponent)</f>
        <v>5.7723881509705892</v>
      </c>
      <c r="O3256" s="92">
        <f t="shared" si="251"/>
        <v>0.39190256996002215</v>
      </c>
      <c r="P3256" s="92">
        <f t="shared" si="252"/>
        <v>5.7449864466129634</v>
      </c>
      <c r="Q3256" s="92">
        <f t="shared" ca="1" si="253"/>
        <v>1.0047696725853514</v>
      </c>
      <c r="R3256" s="92">
        <f t="shared" ca="1" si="254"/>
        <v>5.9884272486086942</v>
      </c>
    </row>
    <row r="3257" spans="1:18" x14ac:dyDescent="0.3">
      <c r="A3257" s="107">
        <v>41002.958333333336</v>
      </c>
      <c r="B3257" s="92">
        <v>6.25</v>
      </c>
      <c r="C3257" s="92">
        <v>6.19</v>
      </c>
      <c r="D3257" s="92">
        <v>6.01</v>
      </c>
      <c r="E3257" s="92">
        <v>5.82</v>
      </c>
      <c r="F3257" s="92">
        <v>5.68</v>
      </c>
      <c r="G3257" s="92">
        <v>5.55</v>
      </c>
      <c r="H3257" s="92">
        <v>5.4</v>
      </c>
      <c r="I3257" s="92">
        <v>5.23</v>
      </c>
      <c r="J3257" s="92">
        <v>5.09</v>
      </c>
      <c r="K3257" s="92">
        <v>4.9000000000000004</v>
      </c>
      <c r="L3257" s="92">
        <v>5.73</v>
      </c>
      <c r="N3257" s="92">
        <f t="shared" ca="1" si="255"/>
        <v>5.5217388529702642</v>
      </c>
      <c r="O3257" s="92">
        <f t="shared" si="251"/>
        <v>0.25319348101446837</v>
      </c>
      <c r="P3257" s="92">
        <f t="shared" si="252"/>
        <v>5.5282558546610678</v>
      </c>
      <c r="Q3257" s="92">
        <f t="shared" ca="1" si="253"/>
        <v>0.99882114687486667</v>
      </c>
      <c r="R3257" s="92">
        <f t="shared" ca="1" si="254"/>
        <v>5.7232451715929864</v>
      </c>
    </row>
    <row r="3258" spans="1:18" x14ac:dyDescent="0.3">
      <c r="A3258" s="107">
        <v>41002.965277777781</v>
      </c>
      <c r="B3258" s="92">
        <v>6.3</v>
      </c>
      <c r="C3258" s="92">
        <v>6.18</v>
      </c>
      <c r="D3258" s="92">
        <v>5.98</v>
      </c>
      <c r="E3258" s="92">
        <v>5.75</v>
      </c>
      <c r="F3258" s="92">
        <v>5.58</v>
      </c>
      <c r="G3258" s="92">
        <v>5.41</v>
      </c>
      <c r="H3258" s="92">
        <v>5.23</v>
      </c>
      <c r="I3258" s="92">
        <v>5.0199999999999996</v>
      </c>
      <c r="J3258" s="92">
        <v>4.8099999999999996</v>
      </c>
      <c r="K3258" s="92">
        <v>4.55</v>
      </c>
      <c r="L3258" s="92">
        <v>5.34</v>
      </c>
      <c r="N3258" s="92">
        <f t="shared" ca="1" si="255"/>
        <v>5.3706407591867498</v>
      </c>
      <c r="O3258" s="92">
        <f t="shared" si="251"/>
        <v>0.31269470366457081</v>
      </c>
      <c r="P3258" s="92">
        <f t="shared" si="252"/>
        <v>5.3838353786490751</v>
      </c>
      <c r="Q3258" s="92">
        <f t="shared" ca="1" si="253"/>
        <v>0.99754921565494892</v>
      </c>
      <c r="R3258" s="92">
        <f t="shared" ca="1" si="254"/>
        <v>5.3269128115974267</v>
      </c>
    </row>
    <row r="3259" spans="1:18" x14ac:dyDescent="0.3">
      <c r="A3259" s="107">
        <v>41002.972222222219</v>
      </c>
      <c r="B3259" s="92">
        <v>6.9</v>
      </c>
      <c r="C3259" s="92">
        <v>6.81</v>
      </c>
      <c r="D3259" s="92">
        <v>6.63</v>
      </c>
      <c r="E3259" s="92">
        <v>6.44</v>
      </c>
      <c r="F3259" s="92">
        <v>6.24</v>
      </c>
      <c r="G3259" s="92">
        <v>5.99</v>
      </c>
      <c r="H3259" s="92">
        <v>5.76</v>
      </c>
      <c r="I3259" s="92">
        <v>5.54</v>
      </c>
      <c r="J3259" s="92">
        <v>5.23</v>
      </c>
      <c r="K3259" s="92">
        <v>4.8899999999999997</v>
      </c>
      <c r="L3259" s="92">
        <v>5.63</v>
      </c>
      <c r="N3259" s="92">
        <f t="shared" ca="1" si="255"/>
        <v>5.9364439732222172</v>
      </c>
      <c r="O3259" s="92">
        <f t="shared" si="251"/>
        <v>0.36182090769591851</v>
      </c>
      <c r="P3259" s="92">
        <f t="shared" si="252"/>
        <v>5.9564917384864584</v>
      </c>
      <c r="Q3259" s="92">
        <f t="shared" ca="1" si="253"/>
        <v>0.9966342998287554</v>
      </c>
      <c r="R3259" s="92">
        <f t="shared" ca="1" si="254"/>
        <v>5.6110511080358929</v>
      </c>
    </row>
    <row r="3260" spans="1:18" x14ac:dyDescent="0.3">
      <c r="A3260" s="107">
        <v>41002.979166666664</v>
      </c>
      <c r="B3260" s="92">
        <v>7.36</v>
      </c>
      <c r="C3260" s="92">
        <v>7.28</v>
      </c>
      <c r="D3260" s="92">
        <v>7.06</v>
      </c>
      <c r="E3260" s="92">
        <v>6.82</v>
      </c>
      <c r="F3260" s="92">
        <v>6.57</v>
      </c>
      <c r="G3260" s="92">
        <v>6.27</v>
      </c>
      <c r="H3260" s="92">
        <v>5.97</v>
      </c>
      <c r="I3260" s="92">
        <v>5.62</v>
      </c>
      <c r="J3260" s="92">
        <v>5.3</v>
      </c>
      <c r="K3260" s="92">
        <v>4.96</v>
      </c>
      <c r="L3260" s="92">
        <v>6.28</v>
      </c>
      <c r="N3260" s="92">
        <f t="shared" ca="1" si="255"/>
        <v>6.1858550309899218</v>
      </c>
      <c r="O3260" s="92">
        <f t="shared" si="251"/>
        <v>0.45308015073451258</v>
      </c>
      <c r="P3260" s="92">
        <f t="shared" si="252"/>
        <v>6.2261098491054518</v>
      </c>
      <c r="Q3260" s="92">
        <f t="shared" ca="1" si="253"/>
        <v>0.99353451527661152</v>
      </c>
      <c r="R3260" s="92">
        <f t="shared" ca="1" si="254"/>
        <v>6.2393967559371202</v>
      </c>
    </row>
    <row r="3261" spans="1:18" x14ac:dyDescent="0.3">
      <c r="A3261" s="107">
        <v>41002.986111111109</v>
      </c>
      <c r="B3261" s="92">
        <v>6.82</v>
      </c>
      <c r="C3261" s="92">
        <v>6.6</v>
      </c>
      <c r="D3261" s="92">
        <v>6.25</v>
      </c>
      <c r="E3261" s="92">
        <v>5.93</v>
      </c>
      <c r="F3261" s="92">
        <v>5.74</v>
      </c>
      <c r="G3261" s="92">
        <v>5.54</v>
      </c>
      <c r="H3261" s="92">
        <v>5.4</v>
      </c>
      <c r="I3261" s="92">
        <v>5.2</v>
      </c>
      <c r="J3261" s="92">
        <v>5.03</v>
      </c>
      <c r="K3261" s="92">
        <v>4.91</v>
      </c>
      <c r="L3261" s="92">
        <v>5.88</v>
      </c>
      <c r="N3261" s="92">
        <f t="shared" ca="1" si="255"/>
        <v>5.5745943443692925</v>
      </c>
      <c r="O3261" s="92">
        <f t="shared" si="251"/>
        <v>0.23652804104086153</v>
      </c>
      <c r="P3261" s="92">
        <f t="shared" si="252"/>
        <v>5.5197210571651567</v>
      </c>
      <c r="Q3261" s="92">
        <f t="shared" ca="1" si="253"/>
        <v>1.0099413152649996</v>
      </c>
      <c r="R3261" s="92">
        <f t="shared" ca="1" si="254"/>
        <v>5.938454933758198</v>
      </c>
    </row>
    <row r="3262" spans="1:18" x14ac:dyDescent="0.3">
      <c r="A3262" s="107">
        <v>41002.993055555555</v>
      </c>
      <c r="B3262" s="92">
        <v>7.1</v>
      </c>
      <c r="C3262" s="92">
        <v>7.03</v>
      </c>
      <c r="D3262" s="92">
        <v>6.93</v>
      </c>
      <c r="E3262" s="92">
        <v>6.78</v>
      </c>
      <c r="F3262" s="92">
        <v>6.6</v>
      </c>
      <c r="G3262" s="92">
        <v>6.49</v>
      </c>
      <c r="H3262" s="92">
        <v>6.44</v>
      </c>
      <c r="I3262" s="92">
        <v>6.34</v>
      </c>
      <c r="J3262" s="92">
        <v>6.11</v>
      </c>
      <c r="K3262" s="92">
        <v>5.69</v>
      </c>
      <c r="L3262" s="92">
        <v>6.66</v>
      </c>
      <c r="N3262" s="92">
        <f t="shared" ca="1" si="255"/>
        <v>6.4931141592899104</v>
      </c>
      <c r="O3262" s="92">
        <f t="shared" si="251"/>
        <v>7.1469683085064656E-2</v>
      </c>
      <c r="P3262" s="92">
        <f t="shared" si="252"/>
        <v>6.4828125482232517</v>
      </c>
      <c r="Q3262" s="92">
        <f t="shared" ca="1" si="253"/>
        <v>1.0015890650840247</v>
      </c>
      <c r="R3262" s="92">
        <f t="shared" ca="1" si="254"/>
        <v>6.6705831734596046</v>
      </c>
    </row>
    <row r="3263" spans="1:18" x14ac:dyDescent="0.3">
      <c r="A3263" s="107">
        <v>41003</v>
      </c>
      <c r="B3263" s="92">
        <v>7.25</v>
      </c>
      <c r="C3263" s="92">
        <v>7.16</v>
      </c>
      <c r="D3263" s="92">
        <v>6.9</v>
      </c>
      <c r="E3263" s="92">
        <v>6.58</v>
      </c>
      <c r="F3263" s="92">
        <v>6.37</v>
      </c>
      <c r="G3263" s="92">
        <v>6.15</v>
      </c>
      <c r="H3263" s="92">
        <v>5.87</v>
      </c>
      <c r="I3263" s="92">
        <v>5.52</v>
      </c>
      <c r="J3263" s="92">
        <v>5.29</v>
      </c>
      <c r="K3263" s="92">
        <v>5.19</v>
      </c>
      <c r="L3263" s="92">
        <v>6.09</v>
      </c>
      <c r="N3263" s="92">
        <f t="shared" ca="1" si="255"/>
        <v>6.0740707783978127</v>
      </c>
      <c r="O3263" s="92">
        <f t="shared" si="251"/>
        <v>0.4306062693823467</v>
      </c>
      <c r="P3263" s="92">
        <f t="shared" si="252"/>
        <v>6.1090781237766656</v>
      </c>
      <c r="Q3263" s="92">
        <f t="shared" ca="1" si="253"/>
        <v>0.99426961897203381</v>
      </c>
      <c r="R3263" s="92">
        <f t="shared" ca="1" si="254"/>
        <v>6.0551019795396854</v>
      </c>
    </row>
    <row r="3264" spans="1:18" x14ac:dyDescent="0.3">
      <c r="A3264" s="107">
        <v>41003.006944444445</v>
      </c>
      <c r="B3264" s="92">
        <v>7.69</v>
      </c>
      <c r="C3264" s="92">
        <v>7.51</v>
      </c>
      <c r="D3264" s="92">
        <v>7.17</v>
      </c>
      <c r="E3264" s="92">
        <v>6.81</v>
      </c>
      <c r="F3264" s="92">
        <v>6.43</v>
      </c>
      <c r="G3264" s="92">
        <v>6.09</v>
      </c>
      <c r="H3264" s="92">
        <v>5.77</v>
      </c>
      <c r="I3264" s="92">
        <v>5.58</v>
      </c>
      <c r="J3264" s="92">
        <v>5.57</v>
      </c>
      <c r="K3264" s="92">
        <v>5.59</v>
      </c>
      <c r="L3264" s="92">
        <v>6.07</v>
      </c>
      <c r="N3264" s="92">
        <f t="shared" ca="1" si="255"/>
        <v>6.1975169481832975</v>
      </c>
      <c r="O3264" s="92">
        <f t="shared" si="251"/>
        <v>0.4987913613734008</v>
      </c>
      <c r="P3264" s="92">
        <f t="shared" si="252"/>
        <v>6.0430855092551399</v>
      </c>
      <c r="Q3264" s="92">
        <f t="shared" ca="1" si="253"/>
        <v>1.0255550643279234</v>
      </c>
      <c r="R3264" s="92">
        <f t="shared" ca="1" si="254"/>
        <v>6.2251192404704954</v>
      </c>
    </row>
    <row r="3265" spans="1:18" x14ac:dyDescent="0.3">
      <c r="A3265" s="107">
        <v>41003.013888888891</v>
      </c>
      <c r="B3265" s="92">
        <v>8.18</v>
      </c>
      <c r="C3265" s="92">
        <v>8.06</v>
      </c>
      <c r="D3265" s="92">
        <v>7.84</v>
      </c>
      <c r="E3265" s="92">
        <v>7.6</v>
      </c>
      <c r="F3265" s="92">
        <v>7.32</v>
      </c>
      <c r="G3265" s="92">
        <v>7.02</v>
      </c>
      <c r="H3265" s="92">
        <v>6.76</v>
      </c>
      <c r="I3265" s="92">
        <v>6.54</v>
      </c>
      <c r="J3265" s="92">
        <v>6.36</v>
      </c>
      <c r="K3265" s="92">
        <v>6.04</v>
      </c>
      <c r="L3265" s="92">
        <v>7.32</v>
      </c>
      <c r="N3265" s="92">
        <f t="shared" ca="1" si="255"/>
        <v>7.0292920573293864</v>
      </c>
      <c r="O3265" s="92">
        <f t="shared" si="251"/>
        <v>0.34875776556444837</v>
      </c>
      <c r="P3265" s="92">
        <f t="shared" si="252"/>
        <v>6.9821438579236661</v>
      </c>
      <c r="Q3265" s="92">
        <f t="shared" ca="1" si="253"/>
        <v>1.0067526823229536</v>
      </c>
      <c r="R3265" s="92">
        <f t="shared" ca="1" si="254"/>
        <v>7.3694296346040202</v>
      </c>
    </row>
    <row r="3266" spans="1:18" x14ac:dyDescent="0.3">
      <c r="A3266" s="107">
        <v>41003.020833333336</v>
      </c>
      <c r="B3266" s="92">
        <v>8.7100000000000009</v>
      </c>
      <c r="C3266" s="92">
        <v>8.51</v>
      </c>
      <c r="D3266" s="92">
        <v>8.11</v>
      </c>
      <c r="E3266" s="92">
        <v>7.71</v>
      </c>
      <c r="F3266" s="92">
        <v>7.37</v>
      </c>
      <c r="G3266" s="92">
        <v>6.97</v>
      </c>
      <c r="H3266" s="92">
        <v>6.64</v>
      </c>
      <c r="I3266" s="92">
        <v>6.43</v>
      </c>
      <c r="J3266" s="92">
        <v>6.18</v>
      </c>
      <c r="K3266" s="92">
        <v>5.84</v>
      </c>
      <c r="L3266" s="92">
        <v>6.88</v>
      </c>
      <c r="N3266" s="92">
        <f t="shared" ca="1" si="255"/>
        <v>7.0264544601234489</v>
      </c>
      <c r="O3266" s="92">
        <f t="shared" si="251"/>
        <v>0.4482178595722901</v>
      </c>
      <c r="P3266" s="92">
        <f t="shared" si="252"/>
        <v>6.9217316133453064</v>
      </c>
      <c r="Q3266" s="92">
        <f t="shared" ca="1" si="253"/>
        <v>1.0151295734402983</v>
      </c>
      <c r="R3266" s="92">
        <f t="shared" ca="1" si="254"/>
        <v>6.9840914652692518</v>
      </c>
    </row>
    <row r="3267" spans="1:18" x14ac:dyDescent="0.3">
      <c r="A3267" s="107">
        <v>41003.027777777781</v>
      </c>
      <c r="B3267" s="92">
        <v>8.51</v>
      </c>
      <c r="C3267" s="92">
        <v>8.2899999999999991</v>
      </c>
      <c r="D3267" s="92">
        <v>7.93</v>
      </c>
      <c r="E3267" s="92">
        <v>7.54</v>
      </c>
      <c r="F3267" s="92">
        <v>7.13</v>
      </c>
      <c r="G3267" s="92">
        <v>6.75</v>
      </c>
      <c r="H3267" s="92">
        <v>6.44</v>
      </c>
      <c r="I3267" s="92">
        <v>6.14</v>
      </c>
      <c r="J3267" s="92">
        <v>5.89</v>
      </c>
      <c r="K3267" s="92">
        <v>5.53</v>
      </c>
      <c r="L3267" s="92">
        <v>7</v>
      </c>
      <c r="N3267" s="92">
        <f t="shared" ca="1" si="255"/>
        <v>6.7938235018530699</v>
      </c>
      <c r="O3267" s="92">
        <f t="shared" ref="O3267:O3330" si="256">LN(G3267/H3267)/LN(97.5/87.5)</f>
        <v>0.43445529435586933</v>
      </c>
      <c r="P3267" s="92">
        <f t="shared" ref="P3267:P3330" si="257">G3267*POWER(96/97.5,O3267)</f>
        <v>6.7046856248426501</v>
      </c>
      <c r="Q3267" s="92">
        <f t="shared" ref="Q3267:Q3330" ca="1" si="258">N3267/P3267</f>
        <v>1.0132948630253655</v>
      </c>
      <c r="R3267" s="92">
        <f t="shared" ref="R3267:R3330" ca="1" si="259">L3267*Q3267</f>
        <v>7.0930640411775592</v>
      </c>
    </row>
    <row r="3268" spans="1:18" x14ac:dyDescent="0.3">
      <c r="A3268" s="107">
        <v>41003.034722222219</v>
      </c>
      <c r="B3268" s="92">
        <v>8.48</v>
      </c>
      <c r="C3268" s="92">
        <v>8.2899999999999991</v>
      </c>
      <c r="D3268" s="92">
        <v>7.9</v>
      </c>
      <c r="E3268" s="92">
        <v>7.46</v>
      </c>
      <c r="F3268" s="92">
        <v>7.06</v>
      </c>
      <c r="G3268" s="92">
        <v>6.67</v>
      </c>
      <c r="H3268" s="92">
        <v>6.29</v>
      </c>
      <c r="I3268" s="92">
        <v>5.99</v>
      </c>
      <c r="J3268" s="92">
        <v>5.64</v>
      </c>
      <c r="K3268" s="92">
        <v>5.05</v>
      </c>
      <c r="L3268" s="92">
        <v>6.92</v>
      </c>
      <c r="N3268" s="92">
        <f t="shared" ca="1" si="255"/>
        <v>6.6621851479284464</v>
      </c>
      <c r="O3268" s="92">
        <f t="shared" si="256"/>
        <v>0.54206493029687808</v>
      </c>
      <c r="P3268" s="92">
        <f t="shared" si="257"/>
        <v>6.6141783791678534</v>
      </c>
      <c r="Q3268" s="92">
        <f t="shared" ca="1" si="258"/>
        <v>1.0072581605769502</v>
      </c>
      <c r="R3268" s="92">
        <f t="shared" ca="1" si="259"/>
        <v>6.9702264711924951</v>
      </c>
    </row>
    <row r="3269" spans="1:18" x14ac:dyDescent="0.3">
      <c r="A3269" s="107">
        <v>41003.041666666664</v>
      </c>
      <c r="B3269" s="92">
        <v>9.0399999999999991</v>
      </c>
      <c r="C3269" s="92">
        <v>8.8800000000000008</v>
      </c>
      <c r="D3269" s="92">
        <v>8.5299999999999994</v>
      </c>
      <c r="E3269" s="92">
        <v>8.17</v>
      </c>
      <c r="F3269" s="92">
        <v>7.89</v>
      </c>
      <c r="G3269" s="92">
        <v>7.55</v>
      </c>
      <c r="H3269" s="92">
        <v>7.2</v>
      </c>
      <c r="I3269" s="92">
        <v>6.83</v>
      </c>
      <c r="J3269" s="92">
        <v>6.43</v>
      </c>
      <c r="K3269" s="92">
        <v>5.8</v>
      </c>
      <c r="L3269" s="92">
        <v>7.58</v>
      </c>
      <c r="N3269" s="92">
        <f t="shared" ca="1" si="255"/>
        <v>7.4558106571064346</v>
      </c>
      <c r="O3269" s="92">
        <f t="shared" si="256"/>
        <v>0.43863750929914341</v>
      </c>
      <c r="P3269" s="92">
        <f t="shared" si="257"/>
        <v>7.4988287786063346</v>
      </c>
      <c r="Q3269" s="92">
        <f t="shared" ca="1" si="258"/>
        <v>0.99426335461577309</v>
      </c>
      <c r="R3269" s="92">
        <f t="shared" ca="1" si="259"/>
        <v>7.5365162279875602</v>
      </c>
    </row>
    <row r="3270" spans="1:18" x14ac:dyDescent="0.3">
      <c r="A3270" s="107">
        <v>41003.048611111109</v>
      </c>
      <c r="B3270" s="92">
        <v>9.16</v>
      </c>
      <c r="C3270" s="92">
        <v>9.02</v>
      </c>
      <c r="D3270" s="92">
        <v>8.74</v>
      </c>
      <c r="E3270" s="92">
        <v>8.39</v>
      </c>
      <c r="F3270" s="92">
        <v>8.07</v>
      </c>
      <c r="G3270" s="92">
        <v>7.72</v>
      </c>
      <c r="H3270" s="92">
        <v>7.33</v>
      </c>
      <c r="I3270" s="92">
        <v>6.97</v>
      </c>
      <c r="J3270" s="92">
        <v>6.54</v>
      </c>
      <c r="K3270" s="92">
        <v>5.89</v>
      </c>
      <c r="L3270" s="92">
        <v>7.69</v>
      </c>
      <c r="N3270" s="92">
        <f t="shared" ca="1" si="255"/>
        <v>7.6144971423382266</v>
      </c>
      <c r="O3270" s="92">
        <f t="shared" si="256"/>
        <v>0.47904196419024608</v>
      </c>
      <c r="P3270" s="92">
        <f t="shared" si="257"/>
        <v>7.6628747575419647</v>
      </c>
      <c r="Q3270" s="92">
        <f t="shared" ca="1" si="258"/>
        <v>0.99368675376612103</v>
      </c>
      <c r="R3270" s="92">
        <f t="shared" ca="1" si="259"/>
        <v>7.6414511364614714</v>
      </c>
    </row>
    <row r="3271" spans="1:18" x14ac:dyDescent="0.3">
      <c r="A3271" s="107">
        <v>41003.055555555555</v>
      </c>
      <c r="B3271" s="92">
        <v>8.9</v>
      </c>
      <c r="C3271" s="92">
        <v>8.7200000000000006</v>
      </c>
      <c r="D3271" s="92">
        <v>8.34</v>
      </c>
      <c r="E3271" s="92">
        <v>7.97</v>
      </c>
      <c r="F3271" s="92">
        <v>7.6</v>
      </c>
      <c r="G3271" s="92">
        <v>7.18</v>
      </c>
      <c r="H3271" s="92">
        <v>6.85</v>
      </c>
      <c r="I3271" s="92">
        <v>6.49</v>
      </c>
      <c r="J3271" s="92">
        <v>6.07</v>
      </c>
      <c r="K3271" s="92">
        <v>5.42</v>
      </c>
      <c r="L3271" s="92">
        <v>7.37</v>
      </c>
      <c r="N3271" s="92">
        <f t="shared" ca="1" si="255"/>
        <v>7.1532905235726831</v>
      </c>
      <c r="O3271" s="92">
        <f t="shared" si="256"/>
        <v>0.4347950485368714</v>
      </c>
      <c r="P3271" s="92">
        <f t="shared" si="257"/>
        <v>7.1317613638620045</v>
      </c>
      <c r="Q3271" s="92">
        <f t="shared" ca="1" si="258"/>
        <v>1.0030187717468746</v>
      </c>
      <c r="R3271" s="92">
        <f t="shared" ca="1" si="259"/>
        <v>7.3922483477744656</v>
      </c>
    </row>
    <row r="3272" spans="1:18" x14ac:dyDescent="0.3">
      <c r="A3272" s="107">
        <v>41003.0625</v>
      </c>
      <c r="B3272" s="92">
        <v>9.44</v>
      </c>
      <c r="C3272" s="92">
        <v>9.1300000000000008</v>
      </c>
      <c r="D3272" s="92">
        <v>8.5399999999999991</v>
      </c>
      <c r="E3272" s="92">
        <v>8.1</v>
      </c>
      <c r="F3272" s="92">
        <v>7.76</v>
      </c>
      <c r="G3272" s="92">
        <v>7.35</v>
      </c>
      <c r="H3272" s="92">
        <v>6.94</v>
      </c>
      <c r="I3272" s="92">
        <v>6.63</v>
      </c>
      <c r="J3272" s="92">
        <v>6.32</v>
      </c>
      <c r="K3272" s="92">
        <v>5.79</v>
      </c>
      <c r="L3272" s="92">
        <v>7.76</v>
      </c>
      <c r="N3272" s="92">
        <f t="shared" ca="1" si="255"/>
        <v>7.3374292613429395</v>
      </c>
      <c r="O3272" s="92">
        <f t="shared" si="256"/>
        <v>0.53041897555523509</v>
      </c>
      <c r="P3272" s="92">
        <f t="shared" si="257"/>
        <v>7.289803555116384</v>
      </c>
      <c r="Q3272" s="92">
        <f t="shared" ca="1" si="258"/>
        <v>1.0065331947378924</v>
      </c>
      <c r="R3272" s="92">
        <f t="shared" ca="1" si="259"/>
        <v>7.8106975911660443</v>
      </c>
    </row>
    <row r="3273" spans="1:18" x14ac:dyDescent="0.3">
      <c r="A3273" s="107">
        <v>41003.069444444445</v>
      </c>
      <c r="B3273" s="92">
        <v>9.5399999999999991</v>
      </c>
      <c r="C3273" s="92">
        <v>9.3000000000000007</v>
      </c>
      <c r="D3273" s="92">
        <v>8.92</v>
      </c>
      <c r="E3273" s="92">
        <v>8.4700000000000006</v>
      </c>
      <c r="F3273" s="92">
        <v>8.09</v>
      </c>
      <c r="G3273" s="92">
        <v>7.73</v>
      </c>
      <c r="H3273" s="92">
        <v>7.33</v>
      </c>
      <c r="I3273" s="92">
        <v>6.91</v>
      </c>
      <c r="J3273" s="92">
        <v>6.39</v>
      </c>
      <c r="K3273" s="92">
        <v>5.65</v>
      </c>
      <c r="L3273" s="92">
        <v>7.84</v>
      </c>
      <c r="N3273" s="92">
        <f t="shared" ca="1" si="255"/>
        <v>7.6200823711882091</v>
      </c>
      <c r="O3273" s="92">
        <f t="shared" si="256"/>
        <v>0.49100440464492406</v>
      </c>
      <c r="P3273" s="92">
        <f t="shared" si="257"/>
        <v>7.6713778347641117</v>
      </c>
      <c r="Q3273" s="92">
        <f t="shared" ca="1" si="258"/>
        <v>0.99331339627889936</v>
      </c>
      <c r="R3273" s="92">
        <f t="shared" ca="1" si="259"/>
        <v>7.7875770268265709</v>
      </c>
    </row>
    <row r="3274" spans="1:18" x14ac:dyDescent="0.3">
      <c r="A3274" s="107">
        <v>41003.076388888891</v>
      </c>
      <c r="B3274" s="92">
        <v>9.1999999999999993</v>
      </c>
      <c r="C3274" s="92">
        <v>9.0399999999999991</v>
      </c>
      <c r="D3274" s="92">
        <v>8.66</v>
      </c>
      <c r="E3274" s="92">
        <v>8.24</v>
      </c>
      <c r="F3274" s="92">
        <v>7.78</v>
      </c>
      <c r="G3274" s="92">
        <v>7.32</v>
      </c>
      <c r="H3274" s="92">
        <v>6.94</v>
      </c>
      <c r="I3274" s="92">
        <v>6.6</v>
      </c>
      <c r="J3274" s="92">
        <v>6.24</v>
      </c>
      <c r="K3274" s="92">
        <v>5.62</v>
      </c>
      <c r="L3274" s="92">
        <v>7.66</v>
      </c>
      <c r="N3274" s="92">
        <f t="shared" ca="1" si="255"/>
        <v>7.3377741648487902</v>
      </c>
      <c r="O3274" s="92">
        <f t="shared" si="256"/>
        <v>0.49262348744602547</v>
      </c>
      <c r="P3274" s="92">
        <f t="shared" si="257"/>
        <v>7.2643048055263577</v>
      </c>
      <c r="Q3274" s="92">
        <f t="shared" ca="1" si="258"/>
        <v>1.0101137495313441</v>
      </c>
      <c r="R3274" s="92">
        <f t="shared" ca="1" si="259"/>
        <v>7.7374713214100961</v>
      </c>
    </row>
    <row r="3275" spans="1:18" x14ac:dyDescent="0.3">
      <c r="A3275" s="107">
        <v>41003.083333333336</v>
      </c>
      <c r="B3275" s="92">
        <v>9.4499999999999993</v>
      </c>
      <c r="C3275" s="92">
        <v>9.32</v>
      </c>
      <c r="D3275" s="92">
        <v>9.0399999999999991</v>
      </c>
      <c r="E3275" s="92">
        <v>8.7799999999999994</v>
      </c>
      <c r="F3275" s="92">
        <v>8.49</v>
      </c>
      <c r="G3275" s="92">
        <v>8.1300000000000008</v>
      </c>
      <c r="H3275" s="92">
        <v>7.77</v>
      </c>
      <c r="I3275" s="92">
        <v>7.38</v>
      </c>
      <c r="J3275" s="92">
        <v>6.93</v>
      </c>
      <c r="K3275" s="92">
        <v>6.24</v>
      </c>
      <c r="L3275" s="92">
        <v>8.0500000000000007</v>
      </c>
      <c r="N3275" s="92">
        <f t="shared" ca="1" si="255"/>
        <v>8.0055072651152717</v>
      </c>
      <c r="O3275" s="92">
        <f t="shared" si="256"/>
        <v>0.41853117915589866</v>
      </c>
      <c r="P3275" s="92">
        <f t="shared" si="257"/>
        <v>8.0774153431584601</v>
      </c>
      <c r="Q3275" s="92">
        <f t="shared" ca="1" si="258"/>
        <v>0.99109763767390091</v>
      </c>
      <c r="R3275" s="92">
        <f t="shared" ca="1" si="259"/>
        <v>7.9783359832749028</v>
      </c>
    </row>
    <row r="3276" spans="1:18" x14ac:dyDescent="0.3">
      <c r="A3276" s="107">
        <v>41003.090277777781</v>
      </c>
      <c r="B3276" s="92">
        <v>9.57</v>
      </c>
      <c r="C3276" s="92">
        <v>9.34</v>
      </c>
      <c r="D3276" s="92">
        <v>8.9600000000000009</v>
      </c>
      <c r="E3276" s="92">
        <v>8.59</v>
      </c>
      <c r="F3276" s="92">
        <v>8.27</v>
      </c>
      <c r="G3276" s="92">
        <v>7.96</v>
      </c>
      <c r="H3276" s="92">
        <v>7.66</v>
      </c>
      <c r="I3276" s="92">
        <v>7.38</v>
      </c>
      <c r="J3276" s="92">
        <v>7.01</v>
      </c>
      <c r="K3276" s="92">
        <v>6.28</v>
      </c>
      <c r="L3276" s="92">
        <v>8.0399999999999991</v>
      </c>
      <c r="N3276" s="92">
        <f t="shared" ca="1" si="255"/>
        <v>7.9182478456438323</v>
      </c>
      <c r="O3276" s="92">
        <f t="shared" si="256"/>
        <v>0.3550110296365574</v>
      </c>
      <c r="P3276" s="92">
        <f t="shared" si="257"/>
        <v>7.9163072646337058</v>
      </c>
      <c r="Q3276" s="92">
        <f t="shared" ca="1" si="258"/>
        <v>1.0002451371511054</v>
      </c>
      <c r="R3276" s="92">
        <f t="shared" ca="1" si="259"/>
        <v>8.0419709026948869</v>
      </c>
    </row>
    <row r="3277" spans="1:18" x14ac:dyDescent="0.3">
      <c r="A3277" s="107">
        <v>41003.097222222219</v>
      </c>
      <c r="B3277" s="92">
        <v>10.42</v>
      </c>
      <c r="C3277" s="92">
        <v>10.33</v>
      </c>
      <c r="D3277" s="92">
        <v>10.1</v>
      </c>
      <c r="E3277" s="92">
        <v>9.81</v>
      </c>
      <c r="F3277" s="92">
        <v>9.5299999999999994</v>
      </c>
      <c r="G3277" s="92">
        <v>9.17</v>
      </c>
      <c r="H3277" s="92">
        <v>8.8000000000000007</v>
      </c>
      <c r="I3277" s="92">
        <v>8.49</v>
      </c>
      <c r="J3277" s="92">
        <v>8.1300000000000008</v>
      </c>
      <c r="K3277" s="92">
        <v>7.42</v>
      </c>
      <c r="L3277" s="92">
        <v>9.26</v>
      </c>
      <c r="N3277" s="92">
        <f t="shared" ca="1" si="255"/>
        <v>9.0807455190363164</v>
      </c>
      <c r="O3277" s="92">
        <f t="shared" si="256"/>
        <v>0.38059514358699326</v>
      </c>
      <c r="P3277" s="92">
        <f t="shared" si="257"/>
        <v>9.1160488325744709</v>
      </c>
      <c r="Q3277" s="92">
        <f t="shared" ca="1" si="258"/>
        <v>0.99612734484133025</v>
      </c>
      <c r="R3277" s="92">
        <f t="shared" ca="1" si="259"/>
        <v>9.2241392132307176</v>
      </c>
    </row>
    <row r="3278" spans="1:18" x14ac:dyDescent="0.3">
      <c r="A3278" s="107">
        <v>41003.104166666664</v>
      </c>
      <c r="B3278" s="92">
        <v>10.3</v>
      </c>
      <c r="C3278" s="92">
        <v>10.18</v>
      </c>
      <c r="D3278" s="92">
        <v>9.98</v>
      </c>
      <c r="E3278" s="92">
        <v>9.7200000000000006</v>
      </c>
      <c r="F3278" s="92">
        <v>9.4</v>
      </c>
      <c r="G3278" s="92">
        <v>9.06</v>
      </c>
      <c r="H3278" s="92">
        <v>8.76</v>
      </c>
      <c r="I3278" s="92">
        <v>8.48</v>
      </c>
      <c r="J3278" s="92">
        <v>8.17</v>
      </c>
      <c r="K3278" s="92">
        <v>7.58</v>
      </c>
      <c r="L3278" s="92">
        <v>9.3800000000000008</v>
      </c>
      <c r="N3278" s="92">
        <f t="shared" ca="1" si="255"/>
        <v>9.0238846089309384</v>
      </c>
      <c r="O3278" s="92">
        <f t="shared" si="256"/>
        <v>0.31117364070821696</v>
      </c>
      <c r="P3278" s="92">
        <f t="shared" si="257"/>
        <v>9.0163953525753975</v>
      </c>
      <c r="Q3278" s="92">
        <f t="shared" ca="1" si="258"/>
        <v>1.0008306264380256</v>
      </c>
      <c r="R3278" s="92">
        <f t="shared" ca="1" si="259"/>
        <v>9.3877912759886808</v>
      </c>
    </row>
    <row r="3279" spans="1:18" x14ac:dyDescent="0.3">
      <c r="A3279" s="107">
        <v>41003.111111111109</v>
      </c>
      <c r="B3279" s="92">
        <v>10.11</v>
      </c>
      <c r="C3279" s="92">
        <v>10.01</v>
      </c>
      <c r="D3279" s="92">
        <v>9.7100000000000009</v>
      </c>
      <c r="E3279" s="92">
        <v>9.42</v>
      </c>
      <c r="F3279" s="92">
        <v>9.19</v>
      </c>
      <c r="G3279" s="92">
        <v>8.94</v>
      </c>
      <c r="H3279" s="92">
        <v>8.6300000000000008</v>
      </c>
      <c r="I3279" s="92">
        <v>8.31</v>
      </c>
      <c r="J3279" s="92">
        <v>8.01</v>
      </c>
      <c r="K3279" s="92">
        <v>7.45</v>
      </c>
      <c r="L3279" s="92">
        <v>9.0500000000000007</v>
      </c>
      <c r="N3279" s="92">
        <f t="shared" ca="1" si="255"/>
        <v>8.8382994507276713</v>
      </c>
      <c r="O3279" s="92">
        <f t="shared" si="256"/>
        <v>0.32612434203538138</v>
      </c>
      <c r="P3279" s="92">
        <f t="shared" si="257"/>
        <v>8.8949108319393826</v>
      </c>
      <c r="Q3279" s="92">
        <f t="shared" ca="1" si="258"/>
        <v>0.993635531341311</v>
      </c>
      <c r="R3279" s="92">
        <f t="shared" ca="1" si="259"/>
        <v>8.9924015586388659</v>
      </c>
    </row>
    <row r="3280" spans="1:18" x14ac:dyDescent="0.3">
      <c r="A3280" s="107">
        <v>41003.118055555555</v>
      </c>
      <c r="B3280" s="92">
        <v>9.66</v>
      </c>
      <c r="C3280" s="92">
        <v>9.5399999999999991</v>
      </c>
      <c r="D3280" s="92">
        <v>9.33</v>
      </c>
      <c r="E3280" s="92">
        <v>9.1</v>
      </c>
      <c r="F3280" s="92">
        <v>8.83</v>
      </c>
      <c r="G3280" s="92">
        <v>8.5</v>
      </c>
      <c r="H3280" s="92">
        <v>8.1999999999999993</v>
      </c>
      <c r="I3280" s="92">
        <v>7.89</v>
      </c>
      <c r="J3280" s="92">
        <v>7.59</v>
      </c>
      <c r="K3280" s="92">
        <v>7.05</v>
      </c>
      <c r="L3280" s="92">
        <v>8.7899999999999991</v>
      </c>
      <c r="N3280" s="92">
        <f t="shared" ca="1" si="255"/>
        <v>8.437319844567126</v>
      </c>
      <c r="O3280" s="92">
        <f t="shared" si="256"/>
        <v>0.33204712093701577</v>
      </c>
      <c r="P3280" s="92">
        <f t="shared" si="257"/>
        <v>8.4563534210567646</v>
      </c>
      <c r="Q3280" s="92">
        <f t="shared" ca="1" si="258"/>
        <v>0.99774919808315443</v>
      </c>
      <c r="R3280" s="92">
        <f t="shared" ca="1" si="259"/>
        <v>8.7702154511509267</v>
      </c>
    </row>
    <row r="3281" spans="1:18" x14ac:dyDescent="0.3">
      <c r="A3281" s="107">
        <v>41003.125</v>
      </c>
      <c r="B3281" s="92">
        <v>10.11</v>
      </c>
      <c r="C3281" s="92">
        <v>10</v>
      </c>
      <c r="D3281" s="92">
        <v>9.75</v>
      </c>
      <c r="E3281" s="92">
        <v>9.44</v>
      </c>
      <c r="F3281" s="92">
        <v>9.1300000000000008</v>
      </c>
      <c r="G3281" s="92">
        <v>8.7899999999999991</v>
      </c>
      <c r="H3281" s="92">
        <v>8.48</v>
      </c>
      <c r="I3281" s="92">
        <v>8.15</v>
      </c>
      <c r="J3281" s="92">
        <v>7.8</v>
      </c>
      <c r="K3281" s="92">
        <v>7.17</v>
      </c>
      <c r="L3281" s="92">
        <v>8.94</v>
      </c>
      <c r="N3281" s="92">
        <f t="shared" ca="1" si="255"/>
        <v>8.7314447118134879</v>
      </c>
      <c r="O3281" s="92">
        <f t="shared" si="256"/>
        <v>0.33179070827975216</v>
      </c>
      <c r="P3281" s="92">
        <f t="shared" si="257"/>
        <v>8.7448990674929465</v>
      </c>
      <c r="Q3281" s="92">
        <f t="shared" ca="1" si="258"/>
        <v>0.99846146243934686</v>
      </c>
      <c r="R3281" s="92">
        <f t="shared" ca="1" si="259"/>
        <v>8.9262454742077608</v>
      </c>
    </row>
    <row r="3282" spans="1:18" x14ac:dyDescent="0.3">
      <c r="A3282" s="107">
        <v>41003.131944444445</v>
      </c>
      <c r="B3282" s="92">
        <v>9.52</v>
      </c>
      <c r="C3282" s="92">
        <v>9.3800000000000008</v>
      </c>
      <c r="D3282" s="92">
        <v>9.09</v>
      </c>
      <c r="E3282" s="92">
        <v>8.75</v>
      </c>
      <c r="F3282" s="92">
        <v>8.42</v>
      </c>
      <c r="G3282" s="92">
        <v>8.08</v>
      </c>
      <c r="H3282" s="92">
        <v>7.72</v>
      </c>
      <c r="I3282" s="92">
        <v>7.4</v>
      </c>
      <c r="J3282" s="92">
        <v>7.08</v>
      </c>
      <c r="K3282" s="92">
        <v>6.55</v>
      </c>
      <c r="L3282" s="92">
        <v>8.1300000000000008</v>
      </c>
      <c r="N3282" s="92">
        <f t="shared" ca="1" si="255"/>
        <v>8.0245362025688394</v>
      </c>
      <c r="O3282" s="92">
        <f t="shared" si="256"/>
        <v>0.42118102498726273</v>
      </c>
      <c r="P3282" s="92">
        <f t="shared" si="257"/>
        <v>8.0274089395640651</v>
      </c>
      <c r="Q3282" s="92">
        <f t="shared" ca="1" si="258"/>
        <v>0.9996421339666568</v>
      </c>
      <c r="R3282" s="92">
        <f t="shared" ca="1" si="259"/>
        <v>8.1270905491489209</v>
      </c>
    </row>
    <row r="3283" spans="1:18" x14ac:dyDescent="0.3">
      <c r="A3283" s="107">
        <v>41003.138888888891</v>
      </c>
      <c r="B3283" s="92">
        <v>8.4600000000000009</v>
      </c>
      <c r="C3283" s="92">
        <v>8.31</v>
      </c>
      <c r="D3283" s="92">
        <v>8.02</v>
      </c>
      <c r="E3283" s="92">
        <v>7.75</v>
      </c>
      <c r="F3283" s="92">
        <v>7.53</v>
      </c>
      <c r="G3283" s="92">
        <v>7.23</v>
      </c>
      <c r="H3283" s="92">
        <v>6.95</v>
      </c>
      <c r="I3283" s="92">
        <v>6.72</v>
      </c>
      <c r="J3283" s="92">
        <v>6.45</v>
      </c>
      <c r="K3283" s="92">
        <v>5.94</v>
      </c>
      <c r="L3283" s="92">
        <v>7.36</v>
      </c>
      <c r="N3283" s="92">
        <f t="shared" ca="1" si="255"/>
        <v>7.1922498846861842</v>
      </c>
      <c r="O3283" s="92">
        <f t="shared" si="256"/>
        <v>0.36499462359818857</v>
      </c>
      <c r="P3283" s="92">
        <f t="shared" si="257"/>
        <v>7.1892013770629237</v>
      </c>
      <c r="Q3283" s="92">
        <f t="shared" ca="1" si="258"/>
        <v>1.0004240398151854</v>
      </c>
      <c r="R3283" s="92">
        <f t="shared" ca="1" si="259"/>
        <v>7.3631209330397649</v>
      </c>
    </row>
    <row r="3284" spans="1:18" x14ac:dyDescent="0.3">
      <c r="A3284" s="107">
        <v>41003.145833333336</v>
      </c>
      <c r="B3284" s="92">
        <v>9.26</v>
      </c>
      <c r="C3284" s="92">
        <v>9.19</v>
      </c>
      <c r="D3284" s="92">
        <v>8.9499999999999993</v>
      </c>
      <c r="E3284" s="92">
        <v>8.73</v>
      </c>
      <c r="F3284" s="92">
        <v>8.48</v>
      </c>
      <c r="G3284" s="92">
        <v>8.17</v>
      </c>
      <c r="H3284" s="92">
        <v>7.89</v>
      </c>
      <c r="I3284" s="92">
        <v>7.6</v>
      </c>
      <c r="J3284" s="92">
        <v>7.17</v>
      </c>
      <c r="K3284" s="92">
        <v>6.57</v>
      </c>
      <c r="L3284" s="92">
        <v>8.1999999999999993</v>
      </c>
      <c r="N3284" s="92">
        <f t="shared" ca="1" si="255"/>
        <v>8.0819611810968173</v>
      </c>
      <c r="O3284" s="92">
        <f t="shared" si="256"/>
        <v>0.32225874533282284</v>
      </c>
      <c r="P3284" s="92">
        <f t="shared" si="257"/>
        <v>8.1292815479700185</v>
      </c>
      <c r="Q3284" s="92">
        <f t="shared" ca="1" si="258"/>
        <v>0.99417902226734689</v>
      </c>
      <c r="R3284" s="92">
        <f t="shared" ca="1" si="259"/>
        <v>8.1522679825922442</v>
      </c>
    </row>
    <row r="3285" spans="1:18" x14ac:dyDescent="0.3">
      <c r="A3285" s="107">
        <v>41003.152777777781</v>
      </c>
      <c r="B3285" s="92">
        <v>9.06</v>
      </c>
      <c r="C3285" s="92">
        <v>8.9499999999999993</v>
      </c>
      <c r="D3285" s="92">
        <v>8.66</v>
      </c>
      <c r="E3285" s="92">
        <v>8.39</v>
      </c>
      <c r="F3285" s="92">
        <v>8.1300000000000008</v>
      </c>
      <c r="G3285" s="92">
        <v>7.88</v>
      </c>
      <c r="H3285" s="92">
        <v>7.6</v>
      </c>
      <c r="I3285" s="92">
        <v>7.29</v>
      </c>
      <c r="J3285" s="92">
        <v>6.95</v>
      </c>
      <c r="K3285" s="92">
        <v>6.37</v>
      </c>
      <c r="L3285" s="92">
        <v>8.06</v>
      </c>
      <c r="N3285" s="92">
        <f t="shared" ca="1" si="255"/>
        <v>7.7912776991163355</v>
      </c>
      <c r="O3285" s="92">
        <f t="shared" si="256"/>
        <v>0.33433562613959672</v>
      </c>
      <c r="P3285" s="92">
        <f t="shared" si="257"/>
        <v>7.8392589009678941</v>
      </c>
      <c r="Q3285" s="92">
        <f t="shared" ca="1" si="258"/>
        <v>0.99387937017290828</v>
      </c>
      <c r="R3285" s="92">
        <f t="shared" ca="1" si="259"/>
        <v>8.0106677235936417</v>
      </c>
    </row>
    <row r="3286" spans="1:18" x14ac:dyDescent="0.3">
      <c r="A3286" s="107">
        <v>41003.159722222219</v>
      </c>
      <c r="B3286" s="92">
        <v>8.4499999999999993</v>
      </c>
      <c r="C3286" s="92">
        <v>8.33</v>
      </c>
      <c r="D3286" s="92">
        <v>8.0399999999999991</v>
      </c>
      <c r="E3286" s="92">
        <v>7.75</v>
      </c>
      <c r="F3286" s="92">
        <v>7.55</v>
      </c>
      <c r="G3286" s="92">
        <v>7.28</v>
      </c>
      <c r="H3286" s="92">
        <v>7.01</v>
      </c>
      <c r="I3286" s="92">
        <v>6.76</v>
      </c>
      <c r="J3286" s="92">
        <v>6.52</v>
      </c>
      <c r="K3286" s="92">
        <v>5.98</v>
      </c>
      <c r="L3286" s="92">
        <v>7.34</v>
      </c>
      <c r="N3286" s="92">
        <f t="shared" ca="1" si="255"/>
        <v>7.229727905954455</v>
      </c>
      <c r="O3286" s="92">
        <f t="shared" si="256"/>
        <v>0.34924599612648577</v>
      </c>
      <c r="P3286" s="92">
        <f t="shared" si="257"/>
        <v>7.2406869691477755</v>
      </c>
      <c r="Q3286" s="92">
        <f t="shared" ca="1" si="258"/>
        <v>0.99848646085101922</v>
      </c>
      <c r="R3286" s="92">
        <f t="shared" ca="1" si="259"/>
        <v>7.3288906226464805</v>
      </c>
    </row>
    <row r="3287" spans="1:18" x14ac:dyDescent="0.3">
      <c r="A3287" s="107">
        <v>41003.166666666664</v>
      </c>
      <c r="B3287" s="92">
        <v>8.09</v>
      </c>
      <c r="C3287" s="92">
        <v>8.02</v>
      </c>
      <c r="D3287" s="92">
        <v>7.9</v>
      </c>
      <c r="E3287" s="92">
        <v>7.73</v>
      </c>
      <c r="F3287" s="92">
        <v>7.58</v>
      </c>
      <c r="G3287" s="92">
        <v>7.45</v>
      </c>
      <c r="H3287" s="92">
        <v>7.24</v>
      </c>
      <c r="I3287" s="92">
        <v>6.97</v>
      </c>
      <c r="J3287" s="92">
        <v>6.66</v>
      </c>
      <c r="K3287" s="92">
        <v>6.3</v>
      </c>
      <c r="L3287" s="92">
        <v>7.49</v>
      </c>
      <c r="N3287" s="92">
        <f t="shared" ca="1" si="255"/>
        <v>7.3203858865613105</v>
      </c>
      <c r="O3287" s="92">
        <f t="shared" si="256"/>
        <v>0.26422584640276769</v>
      </c>
      <c r="P3287" s="92">
        <f t="shared" si="257"/>
        <v>7.4195427076342755</v>
      </c>
      <c r="Q3287" s="92">
        <f t="shared" ca="1" si="258"/>
        <v>0.98663572338886352</v>
      </c>
      <c r="R3287" s="92">
        <f t="shared" ca="1" si="259"/>
        <v>7.3899015681825881</v>
      </c>
    </row>
    <row r="3288" spans="1:18" x14ac:dyDescent="0.3">
      <c r="A3288" s="107">
        <v>41003.173611111109</v>
      </c>
      <c r="B3288" s="92">
        <v>8.09</v>
      </c>
      <c r="C3288" s="92">
        <v>8.0299999999999994</v>
      </c>
      <c r="D3288" s="92">
        <v>7.85</v>
      </c>
      <c r="E3288" s="92">
        <v>7.68</v>
      </c>
      <c r="F3288" s="92">
        <v>7.51</v>
      </c>
      <c r="G3288" s="92">
        <v>7.24</v>
      </c>
      <c r="H3288" s="92">
        <v>7.05</v>
      </c>
      <c r="I3288" s="92">
        <v>6.89</v>
      </c>
      <c r="J3288" s="92">
        <v>6.7</v>
      </c>
      <c r="K3288" s="92">
        <v>6.34</v>
      </c>
      <c r="L3288" s="92">
        <v>7.16</v>
      </c>
      <c r="N3288" s="92">
        <f t="shared" ca="1" si="255"/>
        <v>7.2411891939748303</v>
      </c>
      <c r="O3288" s="92">
        <f t="shared" si="256"/>
        <v>0.24575093470806819</v>
      </c>
      <c r="P3288" s="92">
        <f t="shared" si="257"/>
        <v>7.2124668675121795</v>
      </c>
      <c r="Q3288" s="92">
        <f t="shared" ca="1" si="258"/>
        <v>1.0039823165901847</v>
      </c>
      <c r="R3288" s="92">
        <f t="shared" ca="1" si="259"/>
        <v>7.188513386785722</v>
      </c>
    </row>
    <row r="3289" spans="1:18" x14ac:dyDescent="0.3">
      <c r="A3289" s="107">
        <v>41003.458333333336</v>
      </c>
      <c r="B3289" s="92">
        <v>10.210000000000001</v>
      </c>
      <c r="C3289" s="92">
        <v>10.199999999999999</v>
      </c>
      <c r="D3289" s="92">
        <v>10.210000000000001</v>
      </c>
      <c r="E3289" s="92">
        <v>10.09</v>
      </c>
      <c r="F3289" s="92">
        <v>9.9700000000000006</v>
      </c>
      <c r="G3289" s="92">
        <v>9.82</v>
      </c>
      <c r="H3289" s="92">
        <v>9.66</v>
      </c>
      <c r="I3289" s="92">
        <v>9.59</v>
      </c>
      <c r="J3289" s="92">
        <v>9.56</v>
      </c>
      <c r="K3289" s="92">
        <v>9.4700000000000006</v>
      </c>
      <c r="L3289" s="92">
        <v>9.5</v>
      </c>
      <c r="N3289" s="92">
        <f t="shared" ca="1" si="255"/>
        <v>9.8270696861931217</v>
      </c>
      <c r="O3289" s="92">
        <f t="shared" si="256"/>
        <v>0.15180602506203658</v>
      </c>
      <c r="P3289" s="92">
        <f t="shared" si="257"/>
        <v>9.7969145418669363</v>
      </c>
      <c r="Q3289" s="92">
        <f t="shared" ca="1" si="258"/>
        <v>1.003078024636973</v>
      </c>
      <c r="R3289" s="92">
        <f t="shared" ca="1" si="259"/>
        <v>9.5292412340512431</v>
      </c>
    </row>
    <row r="3290" spans="1:18" x14ac:dyDescent="0.3">
      <c r="A3290" s="107">
        <v>41003.479166666664</v>
      </c>
      <c r="B3290" s="92">
        <v>10.029999999999999</v>
      </c>
      <c r="C3290" s="92">
        <v>9.93</v>
      </c>
      <c r="D3290" s="92">
        <v>9.77</v>
      </c>
      <c r="E3290" s="92">
        <v>9.75</v>
      </c>
      <c r="F3290" s="92">
        <v>9.83</v>
      </c>
      <c r="G3290" s="92">
        <v>9.89</v>
      </c>
      <c r="H3290" s="92">
        <v>9.89</v>
      </c>
      <c r="I3290" s="92">
        <v>9.59</v>
      </c>
      <c r="J3290" s="92">
        <v>9.2899999999999991</v>
      </c>
      <c r="K3290" s="92">
        <v>8.85</v>
      </c>
      <c r="L3290" s="92">
        <v>9.67</v>
      </c>
      <c r="N3290" s="92">
        <f t="shared" ca="1" si="255"/>
        <v>9.6828852032093273</v>
      </c>
      <c r="O3290" s="92">
        <f t="shared" si="256"/>
        <v>0</v>
      </c>
      <c r="P3290" s="92">
        <f t="shared" si="257"/>
        <v>9.89</v>
      </c>
      <c r="Q3290" s="92">
        <f t="shared" ca="1" si="258"/>
        <v>0.97905816008183288</v>
      </c>
      <c r="R3290" s="92">
        <f t="shared" ca="1" si="259"/>
        <v>9.4674924079913243</v>
      </c>
    </row>
    <row r="3291" spans="1:18" x14ac:dyDescent="0.3">
      <c r="A3291" s="107">
        <v>41003.486111111109</v>
      </c>
      <c r="B3291" s="92">
        <v>11.25</v>
      </c>
      <c r="C3291" s="92">
        <v>11.22</v>
      </c>
      <c r="D3291" s="92">
        <v>11.12</v>
      </c>
      <c r="E3291" s="92">
        <v>11.03</v>
      </c>
      <c r="F3291" s="92">
        <v>11.04</v>
      </c>
      <c r="G3291" s="92">
        <v>11.08</v>
      </c>
      <c r="H3291" s="92">
        <v>11.09</v>
      </c>
      <c r="I3291" s="92">
        <v>11</v>
      </c>
      <c r="J3291" s="92">
        <v>10.89</v>
      </c>
      <c r="K3291" s="92">
        <v>10.67</v>
      </c>
      <c r="L3291" s="92">
        <v>10.57</v>
      </c>
      <c r="N3291" s="92">
        <f t="shared" ca="1" si="255"/>
        <v>11.023872919534689</v>
      </c>
      <c r="O3291" s="92">
        <f t="shared" si="256"/>
        <v>-8.3364768493447462E-3</v>
      </c>
      <c r="P3291" s="92">
        <f t="shared" si="257"/>
        <v>11.081432185789968</v>
      </c>
      <c r="Q3291" s="92">
        <f t="shared" ca="1" si="258"/>
        <v>0.99480579177039152</v>
      </c>
      <c r="R3291" s="92">
        <f t="shared" ca="1" si="259"/>
        <v>10.515097219013038</v>
      </c>
    </row>
    <row r="3292" spans="1:18" x14ac:dyDescent="0.3">
      <c r="A3292" s="107">
        <v>41003.5</v>
      </c>
      <c r="B3292" s="92">
        <v>14.14</v>
      </c>
      <c r="C3292" s="92">
        <v>14.06</v>
      </c>
      <c r="D3292" s="92">
        <v>13.93</v>
      </c>
      <c r="E3292" s="92">
        <v>13.79</v>
      </c>
      <c r="F3292" s="92">
        <v>13.66</v>
      </c>
      <c r="G3292" s="92">
        <v>13.53</v>
      </c>
      <c r="H3292" s="92">
        <v>13.35</v>
      </c>
      <c r="I3292" s="92">
        <v>13.12</v>
      </c>
      <c r="J3292" s="92">
        <v>12.88</v>
      </c>
      <c r="K3292" s="92">
        <v>12.43</v>
      </c>
      <c r="L3292" s="92">
        <v>13.74</v>
      </c>
      <c r="N3292" s="92">
        <f t="shared" ca="1" si="255"/>
        <v>13.425126916533898</v>
      </c>
      <c r="O3292" s="92">
        <f t="shared" si="256"/>
        <v>0.12376502803196691</v>
      </c>
      <c r="P3292" s="92">
        <f t="shared" si="257"/>
        <v>13.504062500003716</v>
      </c>
      <c r="Q3292" s="92">
        <f t="shared" ca="1" si="258"/>
        <v>0.99415467875168706</v>
      </c>
      <c r="R3292" s="92">
        <f t="shared" ca="1" si="259"/>
        <v>13.65968528604818</v>
      </c>
    </row>
    <row r="3293" spans="1:18" x14ac:dyDescent="0.3">
      <c r="A3293" s="107">
        <v>41003.506944444445</v>
      </c>
      <c r="B3293" s="92">
        <v>12.15</v>
      </c>
      <c r="C3293" s="92">
        <v>12.05</v>
      </c>
      <c r="D3293" s="92">
        <v>12.06</v>
      </c>
      <c r="E3293" s="92">
        <v>12</v>
      </c>
      <c r="F3293" s="92">
        <v>11.95</v>
      </c>
      <c r="G3293" s="92">
        <v>11.86</v>
      </c>
      <c r="H3293" s="92">
        <v>11.73</v>
      </c>
      <c r="I3293" s="92">
        <v>11.68</v>
      </c>
      <c r="J3293" s="92">
        <v>11.61</v>
      </c>
      <c r="K3293" s="92">
        <v>11.36</v>
      </c>
      <c r="L3293" s="92">
        <v>12.26</v>
      </c>
      <c r="N3293" s="92">
        <f t="shared" ca="1" si="255"/>
        <v>11.818743538409285</v>
      </c>
      <c r="O3293" s="92">
        <f t="shared" si="256"/>
        <v>0.1018516385058134</v>
      </c>
      <c r="P3293" s="92">
        <f t="shared" si="257"/>
        <v>11.841286335636926</v>
      </c>
      <c r="Q3293" s="92">
        <f t="shared" ca="1" si="258"/>
        <v>0.99809625436049143</v>
      </c>
      <c r="R3293" s="92">
        <f t="shared" ca="1" si="259"/>
        <v>12.236660078459625</v>
      </c>
    </row>
    <row r="3294" spans="1:18" x14ac:dyDescent="0.3">
      <c r="A3294" s="107">
        <v>41003.534722222219</v>
      </c>
      <c r="B3294" s="92">
        <v>13.11</v>
      </c>
      <c r="C3294" s="92">
        <v>13.05</v>
      </c>
      <c r="D3294" s="92">
        <v>12.95</v>
      </c>
      <c r="E3294" s="92">
        <v>12.88</v>
      </c>
      <c r="F3294" s="92">
        <v>12.84</v>
      </c>
      <c r="G3294" s="92">
        <v>12.8</v>
      </c>
      <c r="H3294" s="92">
        <v>12.74</v>
      </c>
      <c r="I3294" s="92">
        <v>12.61</v>
      </c>
      <c r="J3294" s="92">
        <v>12.4</v>
      </c>
      <c r="K3294" s="92">
        <v>11.91</v>
      </c>
      <c r="L3294" s="92">
        <v>12.74</v>
      </c>
      <c r="N3294" s="92">
        <f t="shared" ca="1" si="255"/>
        <v>12.710776175979728</v>
      </c>
      <c r="O3294" s="92">
        <f t="shared" si="256"/>
        <v>4.3418955181782876E-2</v>
      </c>
      <c r="P3294" s="92">
        <f t="shared" si="257"/>
        <v>12.791386252179343</v>
      </c>
      <c r="Q3294" s="92">
        <f t="shared" ca="1" si="258"/>
        <v>0.99369809693723532</v>
      </c>
      <c r="R3294" s="92">
        <f t="shared" ca="1" si="259"/>
        <v>12.659713754980379</v>
      </c>
    </row>
    <row r="3295" spans="1:18" x14ac:dyDescent="0.3">
      <c r="A3295" s="107">
        <v>41003.541666666664</v>
      </c>
      <c r="B3295" s="92">
        <v>11.1</v>
      </c>
      <c r="C3295" s="92">
        <v>11.11</v>
      </c>
      <c r="D3295" s="92">
        <v>11.16</v>
      </c>
      <c r="E3295" s="92">
        <v>11.14</v>
      </c>
      <c r="F3295" s="92">
        <v>11.05</v>
      </c>
      <c r="G3295" s="92">
        <v>10.96</v>
      </c>
      <c r="H3295" s="92">
        <v>10.85</v>
      </c>
      <c r="I3295" s="92">
        <v>10.83</v>
      </c>
      <c r="J3295" s="92">
        <v>10.78</v>
      </c>
      <c r="K3295" s="92">
        <v>10.47</v>
      </c>
      <c r="L3295" s="92">
        <v>11.04</v>
      </c>
      <c r="N3295" s="92">
        <f t="shared" ca="1" si="255"/>
        <v>10.940695789045343</v>
      </c>
      <c r="O3295" s="92">
        <f t="shared" si="256"/>
        <v>9.3215667579417655E-2</v>
      </c>
      <c r="P3295" s="92">
        <f t="shared" si="257"/>
        <v>10.94417168580028</v>
      </c>
      <c r="Q3295" s="92">
        <f t="shared" ca="1" si="258"/>
        <v>0.99968239745732002</v>
      </c>
      <c r="R3295" s="92">
        <f t="shared" ca="1" si="259"/>
        <v>11.036493667928813</v>
      </c>
    </row>
    <row r="3296" spans="1:18" x14ac:dyDescent="0.3">
      <c r="A3296" s="107">
        <v>41003.548611111109</v>
      </c>
      <c r="B3296" s="92">
        <v>12.06</v>
      </c>
      <c r="C3296" s="92">
        <v>12.03</v>
      </c>
      <c r="D3296" s="92">
        <v>11.98</v>
      </c>
      <c r="E3296" s="92">
        <v>12</v>
      </c>
      <c r="F3296" s="92">
        <v>11.99</v>
      </c>
      <c r="G3296" s="92">
        <v>12.01</v>
      </c>
      <c r="H3296" s="92">
        <v>12</v>
      </c>
      <c r="I3296" s="92">
        <v>11.94</v>
      </c>
      <c r="J3296" s="92">
        <v>11.78</v>
      </c>
      <c r="K3296" s="92">
        <v>11.45</v>
      </c>
      <c r="L3296" s="92">
        <v>12.06</v>
      </c>
      <c r="N3296" s="92">
        <f t="shared" ca="1" si="255"/>
        <v>11.93425345296399</v>
      </c>
      <c r="O3296" s="92">
        <f t="shared" si="256"/>
        <v>7.6976130738217368E-3</v>
      </c>
      <c r="P3296" s="92">
        <f t="shared" si="257"/>
        <v>12.008566749327487</v>
      </c>
      <c r="Q3296" s="92">
        <f t="shared" ca="1" si="258"/>
        <v>0.99381164314486914</v>
      </c>
      <c r="R3296" s="92">
        <f t="shared" ca="1" si="259"/>
        <v>11.985368416327121</v>
      </c>
    </row>
    <row r="3297" spans="1:18" x14ac:dyDescent="0.3">
      <c r="A3297" s="107">
        <v>41003.555555555555</v>
      </c>
      <c r="B3297" s="92">
        <v>10.87</v>
      </c>
      <c r="C3297" s="92">
        <v>10.89</v>
      </c>
      <c r="D3297" s="92">
        <v>10.85</v>
      </c>
      <c r="E3297" s="92">
        <v>10.75</v>
      </c>
      <c r="F3297" s="92">
        <v>10.65</v>
      </c>
      <c r="G3297" s="92">
        <v>10.57</v>
      </c>
      <c r="H3297" s="92">
        <v>10.53</v>
      </c>
      <c r="I3297" s="92">
        <v>10.41</v>
      </c>
      <c r="J3297" s="92">
        <v>10.18</v>
      </c>
      <c r="K3297" s="92">
        <v>9.8000000000000007</v>
      </c>
      <c r="L3297" s="92">
        <v>10.57</v>
      </c>
      <c r="N3297" s="92">
        <f t="shared" ca="1" si="255"/>
        <v>10.529184320026575</v>
      </c>
      <c r="O3297" s="92">
        <f t="shared" si="256"/>
        <v>3.5036947984556303E-2</v>
      </c>
      <c r="P3297" s="92">
        <f t="shared" si="257"/>
        <v>10.564259730436945</v>
      </c>
      <c r="Q3297" s="92">
        <f t="shared" ca="1" si="258"/>
        <v>0.99667980423566138</v>
      </c>
      <c r="R3297" s="92">
        <f t="shared" ca="1" si="259"/>
        <v>10.53490553077094</v>
      </c>
    </row>
    <row r="3298" spans="1:18" x14ac:dyDescent="0.3">
      <c r="A3298" s="107">
        <v>41003.5625</v>
      </c>
      <c r="B3298" s="92">
        <v>9.69</v>
      </c>
      <c r="C3298" s="92">
        <v>9.67</v>
      </c>
      <c r="D3298" s="92">
        <v>9.59</v>
      </c>
      <c r="E3298" s="92">
        <v>9.44</v>
      </c>
      <c r="F3298" s="92">
        <v>9.2899999999999991</v>
      </c>
      <c r="G3298" s="92">
        <v>9.19</v>
      </c>
      <c r="H3298" s="92">
        <v>9.1300000000000008</v>
      </c>
      <c r="I3298" s="92">
        <v>9.02</v>
      </c>
      <c r="J3298" s="92">
        <v>8.83</v>
      </c>
      <c r="K3298" s="92">
        <v>8.5399999999999991</v>
      </c>
      <c r="L3298" s="92">
        <v>9.75</v>
      </c>
      <c r="N3298" s="92">
        <f t="shared" ca="1" si="255"/>
        <v>9.1863908895229685</v>
      </c>
      <c r="O3298" s="92">
        <f t="shared" si="256"/>
        <v>6.0530679050096126E-2</v>
      </c>
      <c r="P3298" s="92">
        <f t="shared" si="257"/>
        <v>9.1813794242963702</v>
      </c>
      <c r="Q3298" s="92">
        <f t="shared" ca="1" si="258"/>
        <v>1.0005458292261984</v>
      </c>
      <c r="R3298" s="92">
        <f t="shared" ca="1" si="259"/>
        <v>9.7553218349554349</v>
      </c>
    </row>
    <row r="3299" spans="1:18" x14ac:dyDescent="0.3">
      <c r="A3299" s="107">
        <v>41003.569444444445</v>
      </c>
      <c r="B3299" s="92">
        <v>10.14</v>
      </c>
      <c r="C3299" s="92">
        <v>10.1</v>
      </c>
      <c r="D3299" s="92">
        <v>10.01</v>
      </c>
      <c r="E3299" s="92">
        <v>9.91</v>
      </c>
      <c r="F3299" s="92">
        <v>9.86</v>
      </c>
      <c r="G3299" s="92">
        <v>9.7799999999999994</v>
      </c>
      <c r="H3299" s="92">
        <v>9.6300000000000008</v>
      </c>
      <c r="I3299" s="92">
        <v>9.49</v>
      </c>
      <c r="J3299" s="92">
        <v>9.3800000000000008</v>
      </c>
      <c r="K3299" s="92">
        <v>9.16</v>
      </c>
      <c r="L3299" s="92">
        <v>10.02</v>
      </c>
      <c r="N3299" s="92">
        <f t="shared" ca="1" si="255"/>
        <v>9.7025120973998487</v>
      </c>
      <c r="O3299" s="92">
        <f t="shared" si="256"/>
        <v>0.14283103445909859</v>
      </c>
      <c r="P3299" s="92">
        <f t="shared" si="257"/>
        <v>9.758366357830468</v>
      </c>
      <c r="Q3299" s="92">
        <f t="shared" ca="1" si="258"/>
        <v>0.99427626936902203</v>
      </c>
      <c r="R3299" s="92">
        <f t="shared" ca="1" si="259"/>
        <v>9.9626482190776002</v>
      </c>
    </row>
    <row r="3300" spans="1:18" x14ac:dyDescent="0.3">
      <c r="A3300" s="107">
        <v>41003.576388888891</v>
      </c>
      <c r="B3300" s="92">
        <v>9.16</v>
      </c>
      <c r="C3300" s="92">
        <v>9.18</v>
      </c>
      <c r="D3300" s="92">
        <v>9.19</v>
      </c>
      <c r="E3300" s="92">
        <v>9.19</v>
      </c>
      <c r="F3300" s="92">
        <v>9.17</v>
      </c>
      <c r="G3300" s="92">
        <v>9.1199999999999992</v>
      </c>
      <c r="H3300" s="92">
        <v>9.08</v>
      </c>
      <c r="I3300" s="92">
        <v>8.9700000000000006</v>
      </c>
      <c r="J3300" s="92">
        <v>8.7899999999999991</v>
      </c>
      <c r="K3300" s="92">
        <v>8.41</v>
      </c>
      <c r="L3300" s="92">
        <v>9.09</v>
      </c>
      <c r="N3300" s="92">
        <f t="shared" ca="1" si="255"/>
        <v>9.0402672336857801</v>
      </c>
      <c r="O3300" s="92">
        <f t="shared" si="256"/>
        <v>4.0619775120208534E-2</v>
      </c>
      <c r="P3300" s="92">
        <f t="shared" si="257"/>
        <v>9.1142582458778065</v>
      </c>
      <c r="Q3300" s="92">
        <f t="shared" ca="1" si="258"/>
        <v>0.99188183939976782</v>
      </c>
      <c r="R3300" s="92">
        <f t="shared" ca="1" si="259"/>
        <v>9.0162059201438893</v>
      </c>
    </row>
    <row r="3301" spans="1:18" x14ac:dyDescent="0.3">
      <c r="A3301" s="107">
        <v>41003.583333333336</v>
      </c>
      <c r="B3301" s="92">
        <v>9.51</v>
      </c>
      <c r="C3301" s="92">
        <v>9.44</v>
      </c>
      <c r="D3301" s="92">
        <v>9.33</v>
      </c>
      <c r="E3301" s="92">
        <v>9.3699999999999992</v>
      </c>
      <c r="F3301" s="92">
        <v>9.51</v>
      </c>
      <c r="G3301" s="92">
        <v>9.56</v>
      </c>
      <c r="H3301" s="92">
        <v>9.49</v>
      </c>
      <c r="I3301" s="92">
        <v>9.41</v>
      </c>
      <c r="J3301" s="92">
        <v>9.35</v>
      </c>
      <c r="K3301" s="92">
        <v>8.91</v>
      </c>
      <c r="L3301" s="92">
        <v>9.48</v>
      </c>
      <c r="N3301" s="92">
        <f t="shared" ca="1" si="255"/>
        <v>9.4104641076946063</v>
      </c>
      <c r="O3301" s="92">
        <f t="shared" si="256"/>
        <v>6.791304867966845E-2</v>
      </c>
      <c r="P3301" s="92">
        <f t="shared" si="257"/>
        <v>9.549939223952471</v>
      </c>
      <c r="Q3301" s="92">
        <f t="shared" ca="1" si="258"/>
        <v>0.98539518283969352</v>
      </c>
      <c r="R3301" s="92">
        <f t="shared" ca="1" si="259"/>
        <v>9.341546333320295</v>
      </c>
    </row>
    <row r="3302" spans="1:18" x14ac:dyDescent="0.3">
      <c r="A3302" s="107">
        <v>41003.590277777781</v>
      </c>
      <c r="B3302" s="92">
        <v>12.87</v>
      </c>
      <c r="C3302" s="92">
        <v>12.75</v>
      </c>
      <c r="D3302" s="92">
        <v>12.59</v>
      </c>
      <c r="E3302" s="92">
        <v>12.56</v>
      </c>
      <c r="F3302" s="92">
        <v>12.57</v>
      </c>
      <c r="G3302" s="92">
        <v>12.5</v>
      </c>
      <c r="H3302" s="92">
        <v>12.26</v>
      </c>
      <c r="I3302" s="92">
        <v>12.01</v>
      </c>
      <c r="J3302" s="92">
        <v>11.81</v>
      </c>
      <c r="K3302" s="92">
        <v>11.22</v>
      </c>
      <c r="L3302" s="92">
        <v>12.58</v>
      </c>
      <c r="N3302" s="92">
        <f t="shared" ca="1" si="255"/>
        <v>12.284482363090989</v>
      </c>
      <c r="O3302" s="92">
        <f t="shared" si="256"/>
        <v>0.1791523112799859</v>
      </c>
      <c r="P3302" s="92">
        <f t="shared" si="257"/>
        <v>12.465328039243339</v>
      </c>
      <c r="Q3302" s="92">
        <f t="shared" ca="1" si="258"/>
        <v>0.98549210453322922</v>
      </c>
      <c r="R3302" s="92">
        <f t="shared" ca="1" si="259"/>
        <v>12.397490675028024</v>
      </c>
    </row>
    <row r="3303" spans="1:18" x14ac:dyDescent="0.3">
      <c r="A3303" s="107">
        <v>41003.597222222219</v>
      </c>
      <c r="B3303" s="92">
        <v>13.14</v>
      </c>
      <c r="C3303" s="92">
        <v>13.12</v>
      </c>
      <c r="D3303" s="92">
        <v>13</v>
      </c>
      <c r="E3303" s="92">
        <v>12.83</v>
      </c>
      <c r="F3303" s="92">
        <v>12.63</v>
      </c>
      <c r="G3303" s="92">
        <v>12.42</v>
      </c>
      <c r="H3303" s="92">
        <v>12.26</v>
      </c>
      <c r="I3303" s="92">
        <v>12.08</v>
      </c>
      <c r="J3303" s="92">
        <v>11.94</v>
      </c>
      <c r="K3303" s="92">
        <v>11.54</v>
      </c>
      <c r="L3303" s="92">
        <v>12.86</v>
      </c>
      <c r="N3303" s="92">
        <f t="shared" ca="1" si="255"/>
        <v>12.416336576946804</v>
      </c>
      <c r="O3303" s="92">
        <f t="shared" si="256"/>
        <v>0.11981994719401054</v>
      </c>
      <c r="P3303" s="92">
        <f t="shared" si="257"/>
        <v>12.396948649715329</v>
      </c>
      <c r="Q3303" s="92">
        <f t="shared" ca="1" si="258"/>
        <v>1.0015639273646519</v>
      </c>
      <c r="R3303" s="92">
        <f t="shared" ca="1" si="259"/>
        <v>12.880112105909424</v>
      </c>
    </row>
    <row r="3304" spans="1:18" x14ac:dyDescent="0.3">
      <c r="A3304" s="107">
        <v>41003.604166666664</v>
      </c>
      <c r="B3304" s="92">
        <v>11.55</v>
      </c>
      <c r="C3304" s="92">
        <v>11.54</v>
      </c>
      <c r="D3304" s="92">
        <v>11.56</v>
      </c>
      <c r="E3304" s="92">
        <v>11.54</v>
      </c>
      <c r="F3304" s="92">
        <v>11.5</v>
      </c>
      <c r="G3304" s="92">
        <v>11.45</v>
      </c>
      <c r="H3304" s="92">
        <v>11.43</v>
      </c>
      <c r="I3304" s="92">
        <v>11.4</v>
      </c>
      <c r="J3304" s="92">
        <v>11.3</v>
      </c>
      <c r="K3304" s="92">
        <v>10.95</v>
      </c>
      <c r="L3304" s="92">
        <v>11.38</v>
      </c>
      <c r="N3304" s="92">
        <f t="shared" ca="1" si="255"/>
        <v>11.428381200493263</v>
      </c>
      <c r="O3304" s="92">
        <f t="shared" si="256"/>
        <v>1.6155570479821531E-2</v>
      </c>
      <c r="P3304" s="92">
        <f t="shared" si="257"/>
        <v>11.447132374853204</v>
      </c>
      <c r="Q3304" s="92">
        <f t="shared" ca="1" si="258"/>
        <v>0.99836193260059314</v>
      </c>
      <c r="R3304" s="92">
        <f t="shared" ca="1" si="259"/>
        <v>11.36135879299475</v>
      </c>
    </row>
    <row r="3305" spans="1:18" x14ac:dyDescent="0.3">
      <c r="A3305" s="107">
        <v>41003.611111111109</v>
      </c>
      <c r="B3305" s="92">
        <v>12.43</v>
      </c>
      <c r="C3305" s="92">
        <v>12.35</v>
      </c>
      <c r="D3305" s="92">
        <v>12.29</v>
      </c>
      <c r="E3305" s="92">
        <v>12.21</v>
      </c>
      <c r="F3305" s="92">
        <v>12.18</v>
      </c>
      <c r="G3305" s="92">
        <v>12.16</v>
      </c>
      <c r="H3305" s="92">
        <v>12.09</v>
      </c>
      <c r="I3305" s="92">
        <v>12</v>
      </c>
      <c r="J3305" s="92">
        <v>11.8</v>
      </c>
      <c r="K3305" s="92">
        <v>11.28</v>
      </c>
      <c r="L3305" s="92">
        <v>12.27</v>
      </c>
      <c r="N3305" s="92">
        <f t="shared" ca="1" si="255"/>
        <v>12.067699790123051</v>
      </c>
      <c r="O3305" s="92">
        <f t="shared" si="256"/>
        <v>5.3350158674747031E-2</v>
      </c>
      <c r="P3305" s="92">
        <f t="shared" si="257"/>
        <v>12.149946004786688</v>
      </c>
      <c r="Q3305" s="92">
        <f t="shared" ca="1" si="258"/>
        <v>0.99323073414225582</v>
      </c>
      <c r="R3305" s="92">
        <f t="shared" ca="1" si="259"/>
        <v>12.186941107925479</v>
      </c>
    </row>
    <row r="3306" spans="1:18" x14ac:dyDescent="0.3">
      <c r="A3306" s="107">
        <v>41003.618055555555</v>
      </c>
      <c r="B3306" s="92">
        <v>13.84</v>
      </c>
      <c r="C3306" s="92">
        <v>13.87</v>
      </c>
      <c r="D3306" s="92">
        <v>13.81</v>
      </c>
      <c r="E3306" s="92">
        <v>13.73</v>
      </c>
      <c r="F3306" s="92">
        <v>13.59</v>
      </c>
      <c r="G3306" s="92">
        <v>13.39</v>
      </c>
      <c r="H3306" s="92">
        <v>13.12</v>
      </c>
      <c r="I3306" s="92">
        <v>12.83</v>
      </c>
      <c r="J3306" s="92">
        <v>12.57</v>
      </c>
      <c r="K3306" s="92">
        <v>11.97</v>
      </c>
      <c r="L3306" s="92">
        <v>13.24</v>
      </c>
      <c r="N3306" s="92">
        <f t="shared" ca="1" si="255"/>
        <v>13.233461149620286</v>
      </c>
      <c r="O3306" s="92">
        <f t="shared" si="256"/>
        <v>0.18824231962060703</v>
      </c>
      <c r="P3306" s="92">
        <f t="shared" si="257"/>
        <v>13.350977667237066</v>
      </c>
      <c r="Q3306" s="92">
        <f t="shared" ca="1" si="258"/>
        <v>0.9911979092059181</v>
      </c>
      <c r="R3306" s="92">
        <f t="shared" ca="1" si="259"/>
        <v>13.123460317886355</v>
      </c>
    </row>
    <row r="3307" spans="1:18" x14ac:dyDescent="0.3">
      <c r="A3307" s="107">
        <v>41003.625</v>
      </c>
      <c r="B3307" s="92">
        <v>9.49</v>
      </c>
      <c r="C3307" s="92">
        <v>9.43</v>
      </c>
      <c r="D3307" s="92">
        <v>9.27</v>
      </c>
      <c r="E3307" s="92">
        <v>9.24</v>
      </c>
      <c r="F3307" s="92">
        <v>9.26</v>
      </c>
      <c r="G3307" s="92">
        <v>9.2200000000000006</v>
      </c>
      <c r="H3307" s="92">
        <v>9.1</v>
      </c>
      <c r="I3307" s="92">
        <v>9.01</v>
      </c>
      <c r="J3307" s="92">
        <v>8.85</v>
      </c>
      <c r="K3307" s="92">
        <v>8.5399999999999991</v>
      </c>
      <c r="L3307" s="92">
        <v>8.9499999999999993</v>
      </c>
      <c r="N3307" s="92">
        <f t="shared" ca="1" si="255"/>
        <v>9.115389511122487</v>
      </c>
      <c r="O3307" s="92">
        <f t="shared" si="256"/>
        <v>0.1210626566826397</v>
      </c>
      <c r="P3307" s="92">
        <f t="shared" si="257"/>
        <v>9.2027104938191364</v>
      </c>
      <c r="Q3307" s="92">
        <f t="shared" ca="1" si="258"/>
        <v>0.99051138436275954</v>
      </c>
      <c r="R3307" s="92">
        <f t="shared" ca="1" si="259"/>
        <v>8.8650768900466979</v>
      </c>
    </row>
    <row r="3308" spans="1:18" x14ac:dyDescent="0.3">
      <c r="A3308" s="107">
        <v>41003.631944444445</v>
      </c>
      <c r="B3308" s="92">
        <v>11.78</v>
      </c>
      <c r="C3308" s="92">
        <v>11.73</v>
      </c>
      <c r="D3308" s="92">
        <v>11.67</v>
      </c>
      <c r="E3308" s="92">
        <v>11.61</v>
      </c>
      <c r="F3308" s="92">
        <v>11.49</v>
      </c>
      <c r="G3308" s="92">
        <v>11.36</v>
      </c>
      <c r="H3308" s="92">
        <v>11.16</v>
      </c>
      <c r="I3308" s="92">
        <v>10.94</v>
      </c>
      <c r="J3308" s="92">
        <v>10.64</v>
      </c>
      <c r="K3308" s="92">
        <v>10.210000000000001</v>
      </c>
      <c r="L3308" s="92">
        <v>10.9</v>
      </c>
      <c r="N3308" s="92">
        <f t="shared" ca="1" si="255"/>
        <v>11.221361596545806</v>
      </c>
      <c r="O3308" s="92">
        <f t="shared" si="256"/>
        <v>0.1641425741406993</v>
      </c>
      <c r="P3308" s="92">
        <f t="shared" si="257"/>
        <v>11.331126724421269</v>
      </c>
      <c r="Q3308" s="92">
        <f t="shared" ca="1" si="258"/>
        <v>0.9903129555828819</v>
      </c>
      <c r="R3308" s="92">
        <f t="shared" ca="1" si="259"/>
        <v>10.794411215853414</v>
      </c>
    </row>
    <row r="3309" spans="1:18" x14ac:dyDescent="0.3">
      <c r="A3309" s="107">
        <v>41003.638888888891</v>
      </c>
      <c r="B3309" s="92">
        <v>10.51</v>
      </c>
      <c r="C3309" s="92">
        <v>10.4</v>
      </c>
      <c r="D3309" s="92">
        <v>10.24</v>
      </c>
      <c r="E3309" s="92">
        <v>10.24</v>
      </c>
      <c r="F3309" s="92">
        <v>10.16</v>
      </c>
      <c r="G3309" s="92">
        <v>10.050000000000001</v>
      </c>
      <c r="H3309" s="92">
        <v>9.98</v>
      </c>
      <c r="I3309" s="92">
        <v>9.94</v>
      </c>
      <c r="J3309" s="92">
        <v>9.89</v>
      </c>
      <c r="K3309" s="92">
        <v>9.85</v>
      </c>
      <c r="L3309" s="92">
        <v>10.48</v>
      </c>
      <c r="N3309" s="92">
        <f t="shared" ca="1" si="255"/>
        <v>10.069066645029633</v>
      </c>
      <c r="O3309" s="92">
        <f t="shared" si="256"/>
        <v>6.4590265676435762E-2</v>
      </c>
      <c r="P3309" s="92">
        <f t="shared" si="257"/>
        <v>10.039940771343733</v>
      </c>
      <c r="Q3309" s="92">
        <f t="shared" ca="1" si="258"/>
        <v>1.0029010005486318</v>
      </c>
      <c r="R3309" s="92">
        <f t="shared" ca="1" si="259"/>
        <v>10.510402485749662</v>
      </c>
    </row>
    <row r="3310" spans="1:18" x14ac:dyDescent="0.3">
      <c r="A3310" s="107">
        <v>41003.645833333336</v>
      </c>
      <c r="B3310" s="92">
        <v>14.44</v>
      </c>
      <c r="C3310" s="92">
        <v>14.38</v>
      </c>
      <c r="D3310" s="92">
        <v>14.33</v>
      </c>
      <c r="E3310" s="92">
        <v>14.31</v>
      </c>
      <c r="F3310" s="92">
        <v>14.16</v>
      </c>
      <c r="G3310" s="92">
        <v>13.99</v>
      </c>
      <c r="H3310" s="92">
        <v>13.78</v>
      </c>
      <c r="I3310" s="92">
        <v>13.42</v>
      </c>
      <c r="J3310" s="92">
        <v>13.14</v>
      </c>
      <c r="K3310" s="92">
        <v>12.6</v>
      </c>
      <c r="L3310" s="92">
        <v>13.66</v>
      </c>
      <c r="N3310" s="92">
        <f t="shared" ca="1" si="255"/>
        <v>13.819220422757398</v>
      </c>
      <c r="O3310" s="92">
        <f t="shared" si="256"/>
        <v>0.13976547530663827</v>
      </c>
      <c r="P3310" s="92">
        <f t="shared" si="257"/>
        <v>13.959717192009055</v>
      </c>
      <c r="Q3310" s="92">
        <f t="shared" ca="1" si="258"/>
        <v>0.98993555762490082</v>
      </c>
      <c r="R3310" s="92">
        <f t="shared" ca="1" si="259"/>
        <v>13.522519717156145</v>
      </c>
    </row>
    <row r="3311" spans="1:18" x14ac:dyDescent="0.3">
      <c r="A3311" s="107">
        <v>41003.652777777781</v>
      </c>
      <c r="B3311" s="92">
        <v>13.82</v>
      </c>
      <c r="C3311" s="92">
        <v>13.82</v>
      </c>
      <c r="D3311" s="92">
        <v>13.8</v>
      </c>
      <c r="E3311" s="92">
        <v>13.82</v>
      </c>
      <c r="F3311" s="92">
        <v>13.66</v>
      </c>
      <c r="G3311" s="92">
        <v>13.31</v>
      </c>
      <c r="H3311" s="92">
        <v>12.99</v>
      </c>
      <c r="I3311" s="92">
        <v>12.76</v>
      </c>
      <c r="J3311" s="92">
        <v>12.53</v>
      </c>
      <c r="K3311" s="92">
        <v>12.04</v>
      </c>
      <c r="L3311" s="92">
        <v>13.46</v>
      </c>
      <c r="N3311" s="92">
        <f t="shared" ca="1" si="255"/>
        <v>13.210846824119319</v>
      </c>
      <c r="O3311" s="92">
        <f t="shared" si="256"/>
        <v>0.2248867534091861</v>
      </c>
      <c r="P3311" s="92">
        <f t="shared" si="257"/>
        <v>13.263673017776968</v>
      </c>
      <c r="Q3311" s="92">
        <f t="shared" ca="1" si="258"/>
        <v>0.99601722738589471</v>
      </c>
      <c r="R3311" s="92">
        <f t="shared" ca="1" si="259"/>
        <v>13.406391880614144</v>
      </c>
    </row>
    <row r="3312" spans="1:18" x14ac:dyDescent="0.3">
      <c r="A3312" s="107">
        <v>41003.659722222219</v>
      </c>
      <c r="B3312" s="92">
        <v>13.74</v>
      </c>
      <c r="C3312" s="92">
        <v>13.53</v>
      </c>
      <c r="D3312" s="92">
        <v>13.44</v>
      </c>
      <c r="E3312" s="92">
        <v>13.45</v>
      </c>
      <c r="F3312" s="92">
        <v>13.4</v>
      </c>
      <c r="G3312" s="92">
        <v>13.28</v>
      </c>
      <c r="H3312" s="92">
        <v>13.14</v>
      </c>
      <c r="I3312" s="92">
        <v>12.97</v>
      </c>
      <c r="J3312" s="92">
        <v>12.74</v>
      </c>
      <c r="K3312" s="92">
        <v>12.24</v>
      </c>
      <c r="L3312" s="92">
        <v>13.09</v>
      </c>
      <c r="N3312" s="92">
        <f t="shared" ca="1" si="255"/>
        <v>13.161133793012811</v>
      </c>
      <c r="O3312" s="92">
        <f t="shared" si="256"/>
        <v>9.7937158509792122E-2</v>
      </c>
      <c r="P3312" s="92">
        <f t="shared" si="257"/>
        <v>13.259850472016343</v>
      </c>
      <c r="Q3312" s="92">
        <f t="shared" ca="1" si="258"/>
        <v>0.99255521929060475</v>
      </c>
      <c r="R3312" s="92">
        <f t="shared" ca="1" si="259"/>
        <v>12.992547820514016</v>
      </c>
    </row>
    <row r="3313" spans="1:18" x14ac:dyDescent="0.3">
      <c r="A3313" s="107">
        <v>41003.673611111109</v>
      </c>
      <c r="B3313" s="92">
        <v>12.37</v>
      </c>
      <c r="C3313" s="92">
        <v>12.28</v>
      </c>
      <c r="D3313" s="92">
        <v>12.23</v>
      </c>
      <c r="E3313" s="92">
        <v>12.27</v>
      </c>
      <c r="F3313" s="92">
        <v>12.41</v>
      </c>
      <c r="G3313" s="92">
        <v>12.5</v>
      </c>
      <c r="H3313" s="92">
        <v>12.67</v>
      </c>
      <c r="I3313" s="92">
        <v>12.7</v>
      </c>
      <c r="J3313" s="92">
        <v>12.58</v>
      </c>
      <c r="K3313" s="92">
        <v>12.21</v>
      </c>
      <c r="L3313" s="92">
        <v>12.4</v>
      </c>
      <c r="N3313" s="92">
        <f t="shared" ca="1" si="255"/>
        <v>12.466340406792465</v>
      </c>
      <c r="O3313" s="92">
        <f t="shared" si="256"/>
        <v>-0.12483044591584407</v>
      </c>
      <c r="P3313" s="92">
        <f t="shared" si="257"/>
        <v>12.524215857545688</v>
      </c>
      <c r="Q3313" s="92">
        <f t="shared" ca="1" si="258"/>
        <v>0.99537891622026353</v>
      </c>
      <c r="R3313" s="92">
        <f t="shared" ca="1" si="259"/>
        <v>12.342698561131268</v>
      </c>
    </row>
    <row r="3314" spans="1:18" x14ac:dyDescent="0.3">
      <c r="A3314" s="107">
        <v>41003.680555555555</v>
      </c>
      <c r="B3314" s="92">
        <v>11.46</v>
      </c>
      <c r="C3314" s="92">
        <v>11.39</v>
      </c>
      <c r="D3314" s="92">
        <v>11.21</v>
      </c>
      <c r="E3314" s="92">
        <v>11.2</v>
      </c>
      <c r="F3314" s="92">
        <v>11.2</v>
      </c>
      <c r="G3314" s="92">
        <v>11.18</v>
      </c>
      <c r="H3314" s="92">
        <v>11.04</v>
      </c>
      <c r="I3314" s="92">
        <v>10.95</v>
      </c>
      <c r="J3314" s="92">
        <v>10.87</v>
      </c>
      <c r="K3314" s="92">
        <v>10.43</v>
      </c>
      <c r="L3314" s="92">
        <v>10.94</v>
      </c>
      <c r="N3314" s="92">
        <f t="shared" ca="1" si="255"/>
        <v>11.069547160884843</v>
      </c>
      <c r="O3314" s="92">
        <f t="shared" si="256"/>
        <v>0.11644958366270314</v>
      </c>
      <c r="P3314" s="92">
        <f t="shared" si="257"/>
        <v>11.159833211772524</v>
      </c>
      <c r="Q3314" s="92">
        <f t="shared" ca="1" si="258"/>
        <v>0.99190973116045877</v>
      </c>
      <c r="R3314" s="92">
        <f t="shared" ca="1" si="259"/>
        <v>10.851492458895418</v>
      </c>
    </row>
    <row r="3315" spans="1:18" x14ac:dyDescent="0.3">
      <c r="A3315" s="107">
        <v>41003.6875</v>
      </c>
      <c r="B3315" s="92">
        <v>13.77</v>
      </c>
      <c r="C3315" s="92">
        <v>13.68</v>
      </c>
      <c r="D3315" s="92">
        <v>13.58</v>
      </c>
      <c r="E3315" s="92">
        <v>13.44</v>
      </c>
      <c r="F3315" s="92">
        <v>13.28</v>
      </c>
      <c r="G3315" s="92">
        <v>13.11</v>
      </c>
      <c r="H3315" s="92">
        <v>12.88</v>
      </c>
      <c r="I3315" s="92">
        <v>12.61</v>
      </c>
      <c r="J3315" s="92">
        <v>12.28</v>
      </c>
      <c r="K3315" s="92">
        <v>11.71</v>
      </c>
      <c r="L3315" s="92">
        <v>12.83</v>
      </c>
      <c r="N3315" s="92">
        <f t="shared" ca="1" si="255"/>
        <v>12.970433771911118</v>
      </c>
      <c r="O3315" s="92">
        <f t="shared" si="256"/>
        <v>0.1635615080883322</v>
      </c>
      <c r="P3315" s="92">
        <f t="shared" si="257"/>
        <v>13.076796624412493</v>
      </c>
      <c r="Q3315" s="92">
        <f t="shared" ca="1" si="258"/>
        <v>0.99186629145070504</v>
      </c>
      <c r="R3315" s="92">
        <f t="shared" ca="1" si="259"/>
        <v>12.725644519312546</v>
      </c>
    </row>
    <row r="3316" spans="1:18" x14ac:dyDescent="0.3">
      <c r="A3316" s="107">
        <v>41003.694444444445</v>
      </c>
      <c r="B3316" s="92">
        <v>12.6</v>
      </c>
      <c r="C3316" s="92">
        <v>12.53</v>
      </c>
      <c r="D3316" s="92">
        <v>12.48</v>
      </c>
      <c r="E3316" s="92">
        <v>12.56</v>
      </c>
      <c r="F3316" s="92">
        <v>12.62</v>
      </c>
      <c r="G3316" s="92">
        <v>12.6</v>
      </c>
      <c r="H3316" s="92">
        <v>12.5</v>
      </c>
      <c r="I3316" s="92">
        <v>12.38</v>
      </c>
      <c r="J3316" s="92">
        <v>12.23</v>
      </c>
      <c r="K3316" s="92">
        <v>11.82</v>
      </c>
      <c r="L3316" s="92">
        <v>11.77</v>
      </c>
      <c r="N3316" s="92">
        <f t="shared" ca="1" si="255"/>
        <v>12.45107666312258</v>
      </c>
      <c r="O3316" s="92">
        <f t="shared" si="256"/>
        <v>7.3633727924898543E-2</v>
      </c>
      <c r="P3316" s="92">
        <f t="shared" si="257"/>
        <v>12.585623656532597</v>
      </c>
      <c r="Q3316" s="92">
        <f t="shared" ca="1" si="258"/>
        <v>0.98930946951205068</v>
      </c>
      <c r="R3316" s="92">
        <f t="shared" ca="1" si="259"/>
        <v>11.644172456156836</v>
      </c>
    </row>
    <row r="3317" spans="1:18" x14ac:dyDescent="0.3">
      <c r="A3317" s="107">
        <v>41003.701388888891</v>
      </c>
      <c r="B3317" s="92">
        <v>11.45</v>
      </c>
      <c r="C3317" s="92">
        <v>11.43</v>
      </c>
      <c r="D3317" s="92">
        <v>11.33</v>
      </c>
      <c r="E3317" s="92">
        <v>11.26</v>
      </c>
      <c r="F3317" s="92">
        <v>11.13</v>
      </c>
      <c r="G3317" s="92">
        <v>10.98</v>
      </c>
      <c r="H3317" s="92">
        <v>10.77</v>
      </c>
      <c r="I3317" s="92">
        <v>10.58</v>
      </c>
      <c r="J3317" s="92">
        <v>10.39</v>
      </c>
      <c r="K3317" s="92">
        <v>10.25</v>
      </c>
      <c r="L3317" s="92">
        <v>10.53</v>
      </c>
      <c r="N3317" s="92">
        <f t="shared" ca="1" si="255"/>
        <v>10.895755404996917</v>
      </c>
      <c r="O3317" s="92">
        <f t="shared" si="256"/>
        <v>0.1784521322095442</v>
      </c>
      <c r="P3317" s="92">
        <f t="shared" si="257"/>
        <v>10.949663015358695</v>
      </c>
      <c r="Q3317" s="92">
        <f t="shared" ca="1" si="258"/>
        <v>0.9950767790491668</v>
      </c>
      <c r="R3317" s="92">
        <f t="shared" ca="1" si="259"/>
        <v>10.478158483387725</v>
      </c>
    </row>
    <row r="3318" spans="1:18" x14ac:dyDescent="0.3">
      <c r="A3318" s="107">
        <v>41003.708333333336</v>
      </c>
      <c r="B3318" s="92">
        <v>10.3</v>
      </c>
      <c r="C3318" s="92">
        <v>10.29</v>
      </c>
      <c r="D3318" s="92">
        <v>10.27</v>
      </c>
      <c r="E3318" s="92">
        <v>10.24</v>
      </c>
      <c r="F3318" s="92">
        <v>10.16</v>
      </c>
      <c r="G3318" s="92">
        <v>10.09</v>
      </c>
      <c r="H3318" s="92">
        <v>9.9499999999999993</v>
      </c>
      <c r="I3318" s="92">
        <v>9.75</v>
      </c>
      <c r="J3318" s="92">
        <v>9.58</v>
      </c>
      <c r="K3318" s="92">
        <v>9.35</v>
      </c>
      <c r="L3318" s="92">
        <v>10.17</v>
      </c>
      <c r="N3318" s="92">
        <f t="shared" ca="1" si="255"/>
        <v>9.977140777056146</v>
      </c>
      <c r="O3318" s="92">
        <f t="shared" si="256"/>
        <v>0.12911764490076388</v>
      </c>
      <c r="P3318" s="92">
        <f t="shared" si="257"/>
        <v>10.069821395868949</v>
      </c>
      <c r="Q3318" s="92">
        <f t="shared" ca="1" si="258"/>
        <v>0.99079620033272642</v>
      </c>
      <c r="R3318" s="92">
        <f t="shared" ca="1" si="259"/>
        <v>10.076397357383827</v>
      </c>
    </row>
    <row r="3319" spans="1:18" x14ac:dyDescent="0.3">
      <c r="A3319" s="107">
        <v>41003.715277777781</v>
      </c>
      <c r="B3319" s="92">
        <v>10.220000000000001</v>
      </c>
      <c r="C3319" s="92">
        <v>10.25</v>
      </c>
      <c r="D3319" s="92">
        <v>10.24</v>
      </c>
      <c r="E3319" s="92">
        <v>10.28</v>
      </c>
      <c r="F3319" s="92">
        <v>10.24</v>
      </c>
      <c r="G3319" s="92">
        <v>10.199999999999999</v>
      </c>
      <c r="H3319" s="92">
        <v>10.210000000000001</v>
      </c>
      <c r="I3319" s="92">
        <v>10.15</v>
      </c>
      <c r="J3319" s="92">
        <v>10.06</v>
      </c>
      <c r="K3319" s="92">
        <v>9.73</v>
      </c>
      <c r="L3319" s="92">
        <v>9.7100000000000009</v>
      </c>
      <c r="N3319" s="92">
        <f t="shared" ca="1" si="255"/>
        <v>10.173881939915365</v>
      </c>
      <c r="O3319" s="92">
        <f t="shared" si="256"/>
        <v>-9.0553500247379341E-3</v>
      </c>
      <c r="P3319" s="92">
        <f t="shared" si="257"/>
        <v>10.201432138057262</v>
      </c>
      <c r="Q3319" s="92">
        <f t="shared" ca="1" si="258"/>
        <v>0.99729937936467572</v>
      </c>
      <c r="R3319" s="92">
        <f t="shared" ca="1" si="259"/>
        <v>9.6837769736310015</v>
      </c>
    </row>
    <row r="3320" spans="1:18" x14ac:dyDescent="0.3">
      <c r="A3320" s="107">
        <v>41003.729166666664</v>
      </c>
      <c r="B3320" s="92">
        <v>11.67</v>
      </c>
      <c r="C3320" s="92">
        <v>11.59</v>
      </c>
      <c r="D3320" s="92">
        <v>11.44</v>
      </c>
      <c r="E3320" s="92">
        <v>11.43</v>
      </c>
      <c r="F3320" s="92">
        <v>11.35</v>
      </c>
      <c r="G3320" s="92">
        <v>11.19</v>
      </c>
      <c r="H3320" s="92">
        <v>11.06</v>
      </c>
      <c r="I3320" s="92">
        <v>10.99</v>
      </c>
      <c r="J3320" s="92">
        <v>10.82</v>
      </c>
      <c r="K3320" s="92">
        <v>10.3</v>
      </c>
      <c r="L3320" s="92">
        <v>11</v>
      </c>
      <c r="N3320" s="92">
        <f t="shared" ref="N3320:N3383" ca="1" si="260">POWER(SUM(POWER(C3320,Exponent)*$C$1,POWER(D3320,Exponent)*$D$1,POWER(E3320,Exponent)*$E$1,POWER(F3320,Exponent)*$F$1,POWER(G3320,Exponent)*$G$1,POWER(H3320,Exponent)*$H$1,POWER(I3320,Exponent)*$I$1,POWER(J3320,Exponent)*$J$1,POWER(K3320,Exponent)*$K$1),1/Exponent)</f>
        <v>11.147115178956954</v>
      </c>
      <c r="O3320" s="92">
        <f t="shared" si="256"/>
        <v>0.10798576046154275</v>
      </c>
      <c r="P3320" s="92">
        <f t="shared" si="257"/>
        <v>11.171281025251307</v>
      </c>
      <c r="Q3320" s="92">
        <f t="shared" ca="1" si="258"/>
        <v>0.99783678825734223</v>
      </c>
      <c r="R3320" s="92">
        <f t="shared" ca="1" si="259"/>
        <v>10.976204670830764</v>
      </c>
    </row>
    <row r="3321" spans="1:18" x14ac:dyDescent="0.3">
      <c r="A3321" s="107">
        <v>41003.736111111109</v>
      </c>
      <c r="B3321" s="92">
        <v>10.88</v>
      </c>
      <c r="C3321" s="92">
        <v>10.87</v>
      </c>
      <c r="D3321" s="92">
        <v>10.64</v>
      </c>
      <c r="E3321" s="92">
        <v>10.39</v>
      </c>
      <c r="F3321" s="92">
        <v>10.18</v>
      </c>
      <c r="G3321" s="92">
        <v>9.86</v>
      </c>
      <c r="H3321" s="92">
        <v>9.66</v>
      </c>
      <c r="I3321" s="92">
        <v>9.6</v>
      </c>
      <c r="J3321" s="92">
        <v>9.41</v>
      </c>
      <c r="K3321" s="92">
        <v>9.0299999999999994</v>
      </c>
      <c r="L3321" s="92">
        <v>10.119999999999999</v>
      </c>
      <c r="N3321" s="92">
        <f t="shared" ca="1" si="260"/>
        <v>9.9323676116935271</v>
      </c>
      <c r="O3321" s="92">
        <f t="shared" si="256"/>
        <v>0.18937105224124015</v>
      </c>
      <c r="P3321" s="92">
        <f t="shared" si="257"/>
        <v>9.8310930617806225</v>
      </c>
      <c r="Q3321" s="92">
        <f t="shared" ca="1" si="258"/>
        <v>1.0103014536915147</v>
      </c>
      <c r="R3321" s="92">
        <f t="shared" ca="1" si="259"/>
        <v>10.224250711358128</v>
      </c>
    </row>
    <row r="3322" spans="1:18" x14ac:dyDescent="0.3">
      <c r="A3322" s="107">
        <v>41003.756944444445</v>
      </c>
      <c r="B3322" s="92">
        <v>11.1</v>
      </c>
      <c r="C3322" s="92">
        <v>11</v>
      </c>
      <c r="D3322" s="92">
        <v>10.79</v>
      </c>
      <c r="E3322" s="92">
        <v>10.63</v>
      </c>
      <c r="F3322" s="92">
        <v>10.47</v>
      </c>
      <c r="G3322" s="92">
        <v>10.25</v>
      </c>
      <c r="H3322" s="92">
        <v>10.09</v>
      </c>
      <c r="I3322" s="92">
        <v>9.9499999999999993</v>
      </c>
      <c r="J3322" s="92">
        <v>9.81</v>
      </c>
      <c r="K3322" s="92">
        <v>9.4700000000000006</v>
      </c>
      <c r="L3322" s="92">
        <v>10.17</v>
      </c>
      <c r="N3322" s="92">
        <f t="shared" ca="1" si="260"/>
        <v>10.257969153186691</v>
      </c>
      <c r="O3322" s="92">
        <f t="shared" si="256"/>
        <v>0.14538721059102938</v>
      </c>
      <c r="P3322" s="92">
        <f t="shared" si="257"/>
        <v>10.226921388703438</v>
      </c>
      <c r="Q3322" s="92">
        <f t="shared" ca="1" si="258"/>
        <v>1.0030358857082393</v>
      </c>
      <c r="R3322" s="92">
        <f t="shared" ca="1" si="259"/>
        <v>10.200874957652793</v>
      </c>
    </row>
    <row r="3323" spans="1:18" x14ac:dyDescent="0.3">
      <c r="A3323" s="107">
        <v>41003.763888888891</v>
      </c>
      <c r="B3323" s="92">
        <v>10.33</v>
      </c>
      <c r="C3323" s="92">
        <v>10.25</v>
      </c>
      <c r="D3323" s="92">
        <v>9.98</v>
      </c>
      <c r="E3323" s="92">
        <v>9.68</v>
      </c>
      <c r="F3323" s="92">
        <v>9.51</v>
      </c>
      <c r="G3323" s="92">
        <v>9.34</v>
      </c>
      <c r="H3323" s="92">
        <v>9.16</v>
      </c>
      <c r="I3323" s="92">
        <v>9.01</v>
      </c>
      <c r="J3323" s="92">
        <v>8.82</v>
      </c>
      <c r="K3323" s="92">
        <v>8.51</v>
      </c>
      <c r="L3323" s="92">
        <v>9.1199999999999992</v>
      </c>
      <c r="N3323" s="92">
        <f t="shared" ca="1" si="260"/>
        <v>9.3341348912236342</v>
      </c>
      <c r="O3323" s="92">
        <f t="shared" si="256"/>
        <v>0.17983022759489359</v>
      </c>
      <c r="P3323" s="92">
        <f t="shared" si="257"/>
        <v>9.3139952152795527</v>
      </c>
      <c r="Q3323" s="92">
        <f t="shared" ca="1" si="258"/>
        <v>1.0021623025864392</v>
      </c>
      <c r="R3323" s="92">
        <f t="shared" ca="1" si="259"/>
        <v>9.139720199588325</v>
      </c>
    </row>
    <row r="3324" spans="1:18" x14ac:dyDescent="0.3">
      <c r="A3324" s="107">
        <v>41004.027777777781</v>
      </c>
      <c r="B3324" s="92">
        <v>7.74</v>
      </c>
      <c r="C3324" s="92">
        <v>7.56</v>
      </c>
      <c r="D3324" s="92">
        <v>7.34</v>
      </c>
      <c r="E3324" s="92">
        <v>7.09</v>
      </c>
      <c r="F3324" s="92">
        <v>6.87</v>
      </c>
      <c r="G3324" s="92">
        <v>6.69</v>
      </c>
      <c r="H3324" s="92">
        <v>6.5</v>
      </c>
      <c r="I3324" s="92">
        <v>6.29</v>
      </c>
      <c r="J3324" s="92">
        <v>6.07</v>
      </c>
      <c r="K3324" s="92">
        <v>5.65</v>
      </c>
      <c r="L3324" s="92">
        <v>6.57</v>
      </c>
      <c r="N3324" s="92">
        <f t="shared" ca="1" si="260"/>
        <v>6.6575726893780542</v>
      </c>
      <c r="O3324" s="92">
        <f t="shared" si="256"/>
        <v>0.26624843206454413</v>
      </c>
      <c r="P3324" s="92">
        <f t="shared" si="257"/>
        <v>6.6624408325492546</v>
      </c>
      <c r="Q3324" s="92">
        <f t="shared" ca="1" si="258"/>
        <v>0.99926931536150876</v>
      </c>
      <c r="R3324" s="92">
        <f t="shared" ca="1" si="259"/>
        <v>6.5651994019251125</v>
      </c>
    </row>
    <row r="3325" spans="1:18" x14ac:dyDescent="0.3">
      <c r="A3325" s="107">
        <v>41004.069444444445</v>
      </c>
      <c r="B3325" s="92">
        <v>9.36</v>
      </c>
      <c r="C3325" s="92">
        <v>9.27</v>
      </c>
      <c r="D3325" s="92">
        <v>9.1</v>
      </c>
      <c r="E3325" s="92">
        <v>8.94</v>
      </c>
      <c r="F3325" s="92">
        <v>8.8000000000000007</v>
      </c>
      <c r="G3325" s="92">
        <v>8.6300000000000008</v>
      </c>
      <c r="H3325" s="92">
        <v>8.4499999999999993</v>
      </c>
      <c r="I3325" s="92">
        <v>8.2799999999999994</v>
      </c>
      <c r="J3325" s="92">
        <v>8.06</v>
      </c>
      <c r="K3325" s="92">
        <v>7.75</v>
      </c>
      <c r="L3325" s="92">
        <v>8.8699999999999992</v>
      </c>
      <c r="N3325" s="92">
        <f t="shared" ca="1" si="260"/>
        <v>8.5787242218692672</v>
      </c>
      <c r="O3325" s="92">
        <f t="shared" si="256"/>
        <v>0.19478204881882888</v>
      </c>
      <c r="P3325" s="92">
        <f t="shared" si="257"/>
        <v>8.6039772551074805</v>
      </c>
      <c r="Q3325" s="92">
        <f t="shared" ca="1" si="258"/>
        <v>0.99706495815952756</v>
      </c>
      <c r="R3325" s="92">
        <f t="shared" ca="1" si="259"/>
        <v>8.843966178875009</v>
      </c>
    </row>
    <row r="3326" spans="1:18" x14ac:dyDescent="0.3">
      <c r="A3326" s="107">
        <v>41004.152777777781</v>
      </c>
      <c r="B3326" s="92">
        <v>9.5399999999999991</v>
      </c>
      <c r="C3326" s="92">
        <v>9.5500000000000007</v>
      </c>
      <c r="D3326" s="92">
        <v>9.42</v>
      </c>
      <c r="E3326" s="92">
        <v>9.26</v>
      </c>
      <c r="F3326" s="92">
        <v>9.02</v>
      </c>
      <c r="G3326" s="92">
        <v>8.7200000000000006</v>
      </c>
      <c r="H3326" s="92">
        <v>8.4499999999999993</v>
      </c>
      <c r="I3326" s="92">
        <v>8.1999999999999993</v>
      </c>
      <c r="J3326" s="92">
        <v>7.92</v>
      </c>
      <c r="K3326" s="92">
        <v>7.51</v>
      </c>
      <c r="L3326" s="92">
        <v>8.4499999999999993</v>
      </c>
      <c r="N3326" s="92">
        <f t="shared" ca="1" si="260"/>
        <v>8.6653823318949765</v>
      </c>
      <c r="O3326" s="92">
        <f t="shared" si="256"/>
        <v>0.29065478845723408</v>
      </c>
      <c r="P3326" s="92">
        <f t="shared" si="257"/>
        <v>8.6807928951085245</v>
      </c>
      <c r="Q3326" s="92">
        <f t="shared" ca="1" si="258"/>
        <v>0.99822475165578117</v>
      </c>
      <c r="R3326" s="92">
        <f t="shared" ca="1" si="259"/>
        <v>8.4349991514913505</v>
      </c>
    </row>
    <row r="3327" spans="1:18" x14ac:dyDescent="0.3">
      <c r="A3327" s="107">
        <v>41004.159722222219</v>
      </c>
      <c r="B3327" s="92">
        <v>8.74</v>
      </c>
      <c r="C3327" s="92">
        <v>8.66</v>
      </c>
      <c r="D3327" s="92">
        <v>8.43</v>
      </c>
      <c r="E3327" s="92">
        <v>8.19</v>
      </c>
      <c r="F3327" s="92">
        <v>8</v>
      </c>
      <c r="G3327" s="92">
        <v>7.75</v>
      </c>
      <c r="H3327" s="92">
        <v>7.45</v>
      </c>
      <c r="I3327" s="92">
        <v>7.13</v>
      </c>
      <c r="J3327" s="92">
        <v>6.77</v>
      </c>
      <c r="K3327" s="92">
        <v>6.24</v>
      </c>
      <c r="L3327" s="92">
        <v>7.03</v>
      </c>
      <c r="N3327" s="92">
        <f t="shared" ca="1" si="260"/>
        <v>7.6217360065582795</v>
      </c>
      <c r="O3327" s="92">
        <f t="shared" si="256"/>
        <v>0.36482305899983625</v>
      </c>
      <c r="P3327" s="92">
        <f t="shared" si="257"/>
        <v>7.7062875347335824</v>
      </c>
      <c r="Q3327" s="92">
        <f t="shared" ca="1" si="258"/>
        <v>0.98902824118692501</v>
      </c>
      <c r="R3327" s="92">
        <f t="shared" ca="1" si="259"/>
        <v>6.9528685355440834</v>
      </c>
    </row>
    <row r="3328" spans="1:18" x14ac:dyDescent="0.3">
      <c r="A3328" s="107">
        <v>41004.166666666664</v>
      </c>
      <c r="B3328" s="92">
        <v>7.81</v>
      </c>
      <c r="C3328" s="92">
        <v>7.71</v>
      </c>
      <c r="D3328" s="92">
        <v>7.53</v>
      </c>
      <c r="E3328" s="92">
        <v>7.3</v>
      </c>
      <c r="F3328" s="92">
        <v>7.11</v>
      </c>
      <c r="G3328" s="92">
        <v>6.91</v>
      </c>
      <c r="H3328" s="92">
        <v>6.65</v>
      </c>
      <c r="I3328" s="92">
        <v>6.5</v>
      </c>
      <c r="J3328" s="92">
        <v>6.36</v>
      </c>
      <c r="K3328" s="92">
        <v>5.97</v>
      </c>
      <c r="L3328" s="92">
        <v>6.28</v>
      </c>
      <c r="N3328" s="92">
        <f t="shared" ca="1" si="260"/>
        <v>6.8761134547133596</v>
      </c>
      <c r="O3328" s="92">
        <f t="shared" si="256"/>
        <v>0.35441745358795268</v>
      </c>
      <c r="P3328" s="92">
        <f t="shared" si="257"/>
        <v>6.8721339969609927</v>
      </c>
      <c r="Q3328" s="92">
        <f t="shared" ca="1" si="258"/>
        <v>1.0005790716179468</v>
      </c>
      <c r="R3328" s="92">
        <f t="shared" ca="1" si="259"/>
        <v>6.2836365697607057</v>
      </c>
    </row>
    <row r="3329" spans="1:18" x14ac:dyDescent="0.3">
      <c r="A3329" s="107">
        <v>41004.194444444445</v>
      </c>
      <c r="B3329" s="92">
        <v>8.7200000000000006</v>
      </c>
      <c r="C3329" s="92">
        <v>8.59</v>
      </c>
      <c r="D3329" s="92">
        <v>8.2799999999999994</v>
      </c>
      <c r="E3329" s="92">
        <v>7.97</v>
      </c>
      <c r="F3329" s="92">
        <v>7.76</v>
      </c>
      <c r="G3329" s="92">
        <v>7.5</v>
      </c>
      <c r="H3329" s="92">
        <v>7.3</v>
      </c>
      <c r="I3329" s="92">
        <v>7.15</v>
      </c>
      <c r="J3329" s="92">
        <v>6.89</v>
      </c>
      <c r="K3329" s="92">
        <v>6.4</v>
      </c>
      <c r="L3329" s="92">
        <v>7.27</v>
      </c>
      <c r="N3329" s="92">
        <f t="shared" ca="1" si="260"/>
        <v>7.5139464940553262</v>
      </c>
      <c r="O3329" s="92">
        <f t="shared" si="256"/>
        <v>0.24977152801821534</v>
      </c>
      <c r="P3329" s="92">
        <f t="shared" si="257"/>
        <v>7.4710123808530886</v>
      </c>
      <c r="Q3329" s="92">
        <f t="shared" ca="1" si="258"/>
        <v>1.0057467597446728</v>
      </c>
      <c r="R3329" s="92">
        <f t="shared" ca="1" si="259"/>
        <v>7.3117789433437705</v>
      </c>
    </row>
    <row r="3330" spans="1:18" x14ac:dyDescent="0.3">
      <c r="A3330" s="107">
        <v>41004.201388888891</v>
      </c>
      <c r="B3330" s="92">
        <v>9.86</v>
      </c>
      <c r="C3330" s="92">
        <v>9.81</v>
      </c>
      <c r="D3330" s="92">
        <v>9.6999999999999993</v>
      </c>
      <c r="E3330" s="92">
        <v>9.5399999999999991</v>
      </c>
      <c r="F3330" s="92">
        <v>9.3800000000000008</v>
      </c>
      <c r="G3330" s="92">
        <v>9.16</v>
      </c>
      <c r="H3330" s="92">
        <v>8.9600000000000009</v>
      </c>
      <c r="I3330" s="92">
        <v>8.7200000000000006</v>
      </c>
      <c r="J3330" s="92">
        <v>8.4600000000000009</v>
      </c>
      <c r="K3330" s="92">
        <v>7.9</v>
      </c>
      <c r="L3330" s="92">
        <v>9.24</v>
      </c>
      <c r="N3330" s="92">
        <f t="shared" ca="1" si="260"/>
        <v>9.0805198539788616</v>
      </c>
      <c r="O3330" s="92">
        <f t="shared" si="256"/>
        <v>0.20400351557148197</v>
      </c>
      <c r="P3330" s="92">
        <f t="shared" si="257"/>
        <v>9.1310735276043538</v>
      </c>
      <c r="Q3330" s="92">
        <f t="shared" ca="1" si="258"/>
        <v>0.99446355639644535</v>
      </c>
      <c r="R3330" s="92">
        <f t="shared" ca="1" si="259"/>
        <v>9.1888432611031554</v>
      </c>
    </row>
    <row r="3331" spans="1:18" x14ac:dyDescent="0.3">
      <c r="A3331" s="107">
        <v>41004.208333333336</v>
      </c>
      <c r="B3331" s="92">
        <v>9.66</v>
      </c>
      <c r="C3331" s="92">
        <v>9.61</v>
      </c>
      <c r="D3331" s="92">
        <v>9.4600000000000009</v>
      </c>
      <c r="E3331" s="92">
        <v>9.34</v>
      </c>
      <c r="F3331" s="92">
        <v>9.1999999999999993</v>
      </c>
      <c r="G3331" s="92">
        <v>9.0399999999999991</v>
      </c>
      <c r="H3331" s="92">
        <v>8.8800000000000008</v>
      </c>
      <c r="I3331" s="92">
        <v>8.68</v>
      </c>
      <c r="J3331" s="92">
        <v>8.2899999999999991</v>
      </c>
      <c r="K3331" s="92">
        <v>7.58</v>
      </c>
      <c r="L3331" s="92">
        <v>9.36</v>
      </c>
      <c r="N3331" s="92">
        <f t="shared" ca="1" si="260"/>
        <v>8.9254282579836293</v>
      </c>
      <c r="O3331" s="92">
        <f t="shared" ref="O3331:O3394" si="261">LN(G3331/H3331)/LN(97.5/87.5)</f>
        <v>0.16502195597138514</v>
      </c>
      <c r="P3331" s="92">
        <f t="shared" ref="P3331:P3394" si="262">G3331*POWER(96/97.5,O3331)</f>
        <v>9.016900441133151</v>
      </c>
      <c r="Q3331" s="92">
        <f t="shared" ref="Q3331:Q3394" ca="1" si="263">N3331/P3331</f>
        <v>0.98985547375767335</v>
      </c>
      <c r="R3331" s="92">
        <f t="shared" ref="R3331:R3394" ca="1" si="264">L3331*Q3331</f>
        <v>9.2650472343718224</v>
      </c>
    </row>
    <row r="3332" spans="1:18" x14ac:dyDescent="0.3">
      <c r="A3332" s="107">
        <v>41004.215277777781</v>
      </c>
      <c r="B3332" s="92">
        <v>10.029999999999999</v>
      </c>
      <c r="C3332" s="92">
        <v>9.9600000000000009</v>
      </c>
      <c r="D3332" s="92">
        <v>9.7899999999999991</v>
      </c>
      <c r="E3332" s="92">
        <v>9.66</v>
      </c>
      <c r="F3332" s="92">
        <v>9.56</v>
      </c>
      <c r="G3332" s="92">
        <v>9.44</v>
      </c>
      <c r="H3332" s="92">
        <v>9.33</v>
      </c>
      <c r="I3332" s="92">
        <v>9.11</v>
      </c>
      <c r="J3332" s="92">
        <v>8.83</v>
      </c>
      <c r="K3332" s="92">
        <v>8.25</v>
      </c>
      <c r="L3332" s="92">
        <v>9.7899999999999991</v>
      </c>
      <c r="N3332" s="92">
        <f t="shared" ca="1" si="260"/>
        <v>9.3438765452921348</v>
      </c>
      <c r="O3332" s="92">
        <f t="shared" si="261"/>
        <v>0.10831325232524595</v>
      </c>
      <c r="P3332" s="92">
        <f t="shared" si="262"/>
        <v>9.4241606276042322</v>
      </c>
      <c r="Q3332" s="92">
        <f t="shared" ca="1" si="263"/>
        <v>0.99148103629760531</v>
      </c>
      <c r="R3332" s="92">
        <f t="shared" ca="1" si="264"/>
        <v>9.7065993453535544</v>
      </c>
    </row>
    <row r="3333" spans="1:18" x14ac:dyDescent="0.3">
      <c r="A3333" s="107">
        <v>41004.222222222219</v>
      </c>
      <c r="B3333" s="92">
        <v>10.37</v>
      </c>
      <c r="C3333" s="92">
        <v>10.33</v>
      </c>
      <c r="D3333" s="92">
        <v>10.050000000000001</v>
      </c>
      <c r="E3333" s="92">
        <v>9.82</v>
      </c>
      <c r="F3333" s="92">
        <v>9.6300000000000008</v>
      </c>
      <c r="G3333" s="92">
        <v>9.42</v>
      </c>
      <c r="H3333" s="92">
        <v>9.2200000000000006</v>
      </c>
      <c r="I3333" s="92">
        <v>8.91</v>
      </c>
      <c r="J3333" s="92">
        <v>8.6199999999999992</v>
      </c>
      <c r="K3333" s="92">
        <v>8.14</v>
      </c>
      <c r="L3333" s="92">
        <v>9.4600000000000009</v>
      </c>
      <c r="N3333" s="92">
        <f t="shared" ca="1" si="260"/>
        <v>9.3399222400606927</v>
      </c>
      <c r="O3333" s="92">
        <f t="shared" si="261"/>
        <v>0.19831198727142457</v>
      </c>
      <c r="P3333" s="92">
        <f t="shared" si="262"/>
        <v>9.3910811265964274</v>
      </c>
      <c r="Q3333" s="92">
        <f t="shared" ca="1" si="263"/>
        <v>0.99455239648704052</v>
      </c>
      <c r="R3333" s="92">
        <f t="shared" ca="1" si="264"/>
        <v>9.4084656707674039</v>
      </c>
    </row>
    <row r="3334" spans="1:18" x14ac:dyDescent="0.3">
      <c r="A3334" s="107">
        <v>41004.229166666664</v>
      </c>
      <c r="B3334" s="92">
        <v>9.4600000000000009</v>
      </c>
      <c r="C3334" s="92">
        <v>9.36</v>
      </c>
      <c r="D3334" s="92">
        <v>9.16</v>
      </c>
      <c r="E3334" s="92">
        <v>8.93</v>
      </c>
      <c r="F3334" s="92">
        <v>8.65</v>
      </c>
      <c r="G3334" s="92">
        <v>8.41</v>
      </c>
      <c r="H3334" s="92">
        <v>8.15</v>
      </c>
      <c r="I3334" s="92">
        <v>7.92</v>
      </c>
      <c r="J3334" s="92">
        <v>7.58</v>
      </c>
      <c r="K3334" s="92">
        <v>7.13</v>
      </c>
      <c r="L3334" s="92">
        <v>8.8000000000000007</v>
      </c>
      <c r="N3334" s="92">
        <f t="shared" ca="1" si="260"/>
        <v>8.3531328390969417</v>
      </c>
      <c r="O3334" s="92">
        <f t="shared" si="261"/>
        <v>0.29019967166312538</v>
      </c>
      <c r="P3334" s="92">
        <f t="shared" si="262"/>
        <v>8.3722458018359323</v>
      </c>
      <c r="Q3334" s="92">
        <f t="shared" ca="1" si="263"/>
        <v>0.9977171044434936</v>
      </c>
      <c r="R3334" s="92">
        <f t="shared" ca="1" si="264"/>
        <v>8.779910519102744</v>
      </c>
    </row>
    <row r="3335" spans="1:18" x14ac:dyDescent="0.3">
      <c r="A3335" s="107">
        <v>41004.236111111109</v>
      </c>
      <c r="B3335" s="92">
        <v>10.09</v>
      </c>
      <c r="C3335" s="92">
        <v>9.9700000000000006</v>
      </c>
      <c r="D3335" s="92">
        <v>9.68</v>
      </c>
      <c r="E3335" s="92">
        <v>9.41</v>
      </c>
      <c r="F3335" s="92">
        <v>9.1300000000000008</v>
      </c>
      <c r="G3335" s="92">
        <v>8.91</v>
      </c>
      <c r="H3335" s="92">
        <v>8.68</v>
      </c>
      <c r="I3335" s="92">
        <v>8.5299999999999994</v>
      </c>
      <c r="J3335" s="92">
        <v>8.32</v>
      </c>
      <c r="K3335" s="92">
        <v>7.93</v>
      </c>
      <c r="L3335" s="92">
        <v>9.0399999999999991</v>
      </c>
      <c r="N3335" s="92">
        <f t="shared" ca="1" si="260"/>
        <v>8.9206216263703428</v>
      </c>
      <c r="O3335" s="92">
        <f t="shared" si="261"/>
        <v>0.24167679961260558</v>
      </c>
      <c r="P3335" s="92">
        <f t="shared" si="262"/>
        <v>8.876676680816157</v>
      </c>
      <c r="Q3335" s="92">
        <f t="shared" ca="1" si="263"/>
        <v>1.0049506078833712</v>
      </c>
      <c r="R3335" s="92">
        <f t="shared" ca="1" si="264"/>
        <v>9.0847534952656748</v>
      </c>
    </row>
    <row r="3336" spans="1:18" x14ac:dyDescent="0.3">
      <c r="A3336" s="107">
        <v>41004.243055555555</v>
      </c>
      <c r="B3336" s="92">
        <v>9.23</v>
      </c>
      <c r="C3336" s="92">
        <v>9.1</v>
      </c>
      <c r="D3336" s="92">
        <v>8.91</v>
      </c>
      <c r="E3336" s="92">
        <v>8.7200000000000006</v>
      </c>
      <c r="F3336" s="92">
        <v>8.51</v>
      </c>
      <c r="G3336" s="92">
        <v>8.25</v>
      </c>
      <c r="H3336" s="92">
        <v>7.94</v>
      </c>
      <c r="I3336" s="92">
        <v>7.61</v>
      </c>
      <c r="J3336" s="92">
        <v>7.43</v>
      </c>
      <c r="K3336" s="92">
        <v>7.26</v>
      </c>
      <c r="L3336" s="92">
        <v>8.16</v>
      </c>
      <c r="N3336" s="92">
        <f t="shared" ca="1" si="260"/>
        <v>8.1660533443138874</v>
      </c>
      <c r="O3336" s="92">
        <f t="shared" si="261"/>
        <v>0.35392899343347056</v>
      </c>
      <c r="P3336" s="92">
        <f t="shared" si="262"/>
        <v>8.2048530880814301</v>
      </c>
      <c r="Q3336" s="92">
        <f t="shared" ca="1" si="263"/>
        <v>0.99527112266959361</v>
      </c>
      <c r="R3336" s="92">
        <f t="shared" ca="1" si="264"/>
        <v>8.121412360983884</v>
      </c>
    </row>
    <row r="3337" spans="1:18" x14ac:dyDescent="0.3">
      <c r="A3337" s="107">
        <v>41004.25</v>
      </c>
      <c r="B3337" s="92">
        <v>9.07</v>
      </c>
      <c r="C3337" s="92">
        <v>9.0299999999999994</v>
      </c>
      <c r="D3337" s="92">
        <v>8.9499999999999993</v>
      </c>
      <c r="E3337" s="92">
        <v>8.76</v>
      </c>
      <c r="F3337" s="92">
        <v>8.48</v>
      </c>
      <c r="G3337" s="92">
        <v>8.2899999999999991</v>
      </c>
      <c r="H3337" s="92">
        <v>8.14</v>
      </c>
      <c r="I3337" s="92">
        <v>7.94</v>
      </c>
      <c r="J3337" s="92">
        <v>7.75</v>
      </c>
      <c r="K3337" s="92">
        <v>7.43</v>
      </c>
      <c r="L3337" s="92">
        <v>7.73</v>
      </c>
      <c r="N3337" s="92">
        <f t="shared" ca="1" si="260"/>
        <v>8.294233029011389</v>
      </c>
      <c r="O3337" s="92">
        <f t="shared" si="261"/>
        <v>0.16873841850319463</v>
      </c>
      <c r="P3337" s="92">
        <f t="shared" si="262"/>
        <v>8.2683404453105975</v>
      </c>
      <c r="Q3337" s="92">
        <f t="shared" ca="1" si="263"/>
        <v>1.0031315333315136</v>
      </c>
      <c r="R3337" s="92">
        <f t="shared" ca="1" si="264"/>
        <v>7.7542067526526006</v>
      </c>
    </row>
    <row r="3338" spans="1:18" x14ac:dyDescent="0.3">
      <c r="A3338" s="107">
        <v>41004.256944444445</v>
      </c>
      <c r="B3338" s="92">
        <v>10.1</v>
      </c>
      <c r="C3338" s="92">
        <v>9.92</v>
      </c>
      <c r="D3338" s="92">
        <v>9.7100000000000009</v>
      </c>
      <c r="E3338" s="92">
        <v>9.44</v>
      </c>
      <c r="F3338" s="92">
        <v>9.07</v>
      </c>
      <c r="G3338" s="92">
        <v>8.6999999999999993</v>
      </c>
      <c r="H3338" s="92">
        <v>8.4</v>
      </c>
      <c r="I3338" s="92">
        <v>8.0399999999999991</v>
      </c>
      <c r="J3338" s="92">
        <v>7.72</v>
      </c>
      <c r="K3338" s="92">
        <v>7.33</v>
      </c>
      <c r="L3338" s="92">
        <v>8.6</v>
      </c>
      <c r="N3338" s="92">
        <f t="shared" ca="1" si="260"/>
        <v>8.6753123271993129</v>
      </c>
      <c r="O3338" s="92">
        <f t="shared" si="261"/>
        <v>0.32427832353890396</v>
      </c>
      <c r="P3338" s="92">
        <f t="shared" si="262"/>
        <v>8.656369029927518</v>
      </c>
      <c r="Q3338" s="92">
        <f t="shared" ca="1" si="263"/>
        <v>1.0021883652610353</v>
      </c>
      <c r="R3338" s="92">
        <f t="shared" ca="1" si="264"/>
        <v>8.6188199412449027</v>
      </c>
    </row>
    <row r="3339" spans="1:18" x14ac:dyDescent="0.3">
      <c r="A3339" s="107">
        <v>41004.263888888891</v>
      </c>
      <c r="B3339" s="92">
        <v>10.46</v>
      </c>
      <c r="C3339" s="92">
        <v>10.33</v>
      </c>
      <c r="D3339" s="92">
        <v>10.19</v>
      </c>
      <c r="E3339" s="92">
        <v>9.93</v>
      </c>
      <c r="F3339" s="92">
        <v>9.69</v>
      </c>
      <c r="G3339" s="92">
        <v>9.33</v>
      </c>
      <c r="H3339" s="92">
        <v>8.98</v>
      </c>
      <c r="I3339" s="92">
        <v>8.6199999999999992</v>
      </c>
      <c r="J3339" s="92">
        <v>8.2899999999999991</v>
      </c>
      <c r="K3339" s="92">
        <v>7.76</v>
      </c>
      <c r="L3339" s="92">
        <v>9.06</v>
      </c>
      <c r="N3339" s="92">
        <f t="shared" ca="1" si="260"/>
        <v>9.229403131238012</v>
      </c>
      <c r="O3339" s="92">
        <f t="shared" si="261"/>
        <v>0.35333024658836354</v>
      </c>
      <c r="P3339" s="92">
        <f t="shared" si="262"/>
        <v>9.2790290844800616</v>
      </c>
      <c r="Q3339" s="92">
        <f t="shared" ca="1" si="263"/>
        <v>0.99465181617707688</v>
      </c>
      <c r="R3339" s="92">
        <f t="shared" ca="1" si="264"/>
        <v>9.0115454545643168</v>
      </c>
    </row>
    <row r="3340" spans="1:18" x14ac:dyDescent="0.3">
      <c r="A3340" s="107">
        <v>41004.270833333336</v>
      </c>
      <c r="B3340" s="92">
        <v>8.74</v>
      </c>
      <c r="C3340" s="92">
        <v>8.7200000000000006</v>
      </c>
      <c r="D3340" s="92">
        <v>8.7799999999999994</v>
      </c>
      <c r="E3340" s="92">
        <v>8.84</v>
      </c>
      <c r="F3340" s="92">
        <v>8.74</v>
      </c>
      <c r="G3340" s="92">
        <v>8.5500000000000007</v>
      </c>
      <c r="H3340" s="92">
        <v>8.2899999999999991</v>
      </c>
      <c r="I3340" s="92">
        <v>8.0500000000000007</v>
      </c>
      <c r="J3340" s="92">
        <v>7.75</v>
      </c>
      <c r="K3340" s="92">
        <v>7.3</v>
      </c>
      <c r="L3340" s="92">
        <v>7.69</v>
      </c>
      <c r="N3340" s="92">
        <f t="shared" ca="1" si="260"/>
        <v>8.3726034863579866</v>
      </c>
      <c r="O3340" s="92">
        <f t="shared" si="261"/>
        <v>0.28537372552746948</v>
      </c>
      <c r="P3340" s="92">
        <f t="shared" si="262"/>
        <v>8.5122541965989011</v>
      </c>
      <c r="Q3340" s="92">
        <f t="shared" ca="1" si="263"/>
        <v>0.98359415649303417</v>
      </c>
      <c r="R3340" s="92">
        <f t="shared" ca="1" si="264"/>
        <v>7.5638390634314332</v>
      </c>
    </row>
    <row r="3341" spans="1:18" x14ac:dyDescent="0.3">
      <c r="A3341" s="107">
        <v>41004.277777777781</v>
      </c>
      <c r="B3341" s="92">
        <v>8.8000000000000007</v>
      </c>
      <c r="C3341" s="92">
        <v>8.73</v>
      </c>
      <c r="D3341" s="92">
        <v>8.6199999999999992</v>
      </c>
      <c r="E3341" s="92">
        <v>8.5</v>
      </c>
      <c r="F3341" s="92">
        <v>8.44</v>
      </c>
      <c r="G3341" s="92">
        <v>8.35</v>
      </c>
      <c r="H3341" s="92">
        <v>8.23</v>
      </c>
      <c r="I3341" s="92">
        <v>8.1300000000000008</v>
      </c>
      <c r="J3341" s="92">
        <v>7.99</v>
      </c>
      <c r="K3341" s="92">
        <v>7.79</v>
      </c>
      <c r="L3341" s="92">
        <v>8.11</v>
      </c>
      <c r="N3341" s="92">
        <f t="shared" ca="1" si="260"/>
        <v>8.3047667035681023</v>
      </c>
      <c r="O3341" s="92">
        <f t="shared" si="261"/>
        <v>0.13376808671398377</v>
      </c>
      <c r="P3341" s="92">
        <f t="shared" si="262"/>
        <v>8.3327003348232793</v>
      </c>
      <c r="Q3341" s="92">
        <f t="shared" ca="1" si="263"/>
        <v>0.99664770961000015</v>
      </c>
      <c r="R3341" s="92">
        <f t="shared" ca="1" si="264"/>
        <v>8.0828129249370999</v>
      </c>
    </row>
    <row r="3342" spans="1:18" x14ac:dyDescent="0.3">
      <c r="A3342" s="107">
        <v>41004.284722222219</v>
      </c>
      <c r="B3342" s="92">
        <v>8.73</v>
      </c>
      <c r="C3342" s="92">
        <v>8.7200000000000006</v>
      </c>
      <c r="D3342" s="92">
        <v>8.7200000000000006</v>
      </c>
      <c r="E3342" s="92">
        <v>8.6999999999999993</v>
      </c>
      <c r="F3342" s="92">
        <v>8.68</v>
      </c>
      <c r="G3342" s="92">
        <v>8.67</v>
      </c>
      <c r="H3342" s="92">
        <v>8.68</v>
      </c>
      <c r="I3342" s="92">
        <v>8.65</v>
      </c>
      <c r="J3342" s="92">
        <v>8.5399999999999991</v>
      </c>
      <c r="K3342" s="92">
        <v>8.24</v>
      </c>
      <c r="L3342" s="92">
        <v>8.35</v>
      </c>
      <c r="N3342" s="92">
        <f t="shared" ca="1" si="260"/>
        <v>8.6418502280725473</v>
      </c>
      <c r="O3342" s="92">
        <f t="shared" si="261"/>
        <v>-1.0652432258303623E-2</v>
      </c>
      <c r="P3342" s="92">
        <f t="shared" si="262"/>
        <v>8.6714320320152218</v>
      </c>
      <c r="Q3342" s="92">
        <f t="shared" ca="1" si="263"/>
        <v>0.99658859069258021</v>
      </c>
      <c r="R3342" s="92">
        <f t="shared" ca="1" si="264"/>
        <v>8.3215147322830436</v>
      </c>
    </row>
    <row r="3343" spans="1:18" x14ac:dyDescent="0.3">
      <c r="A3343" s="107">
        <v>41004.291666666664</v>
      </c>
      <c r="B3343" s="92">
        <v>8.49</v>
      </c>
      <c r="C3343" s="92">
        <v>8.4600000000000009</v>
      </c>
      <c r="D3343" s="92">
        <v>8.41</v>
      </c>
      <c r="E3343" s="92">
        <v>8.36</v>
      </c>
      <c r="F3343" s="92">
        <v>8.31</v>
      </c>
      <c r="G3343" s="92">
        <v>8.2799999999999994</v>
      </c>
      <c r="H3343" s="92">
        <v>8.27</v>
      </c>
      <c r="I3343" s="92">
        <v>8.25</v>
      </c>
      <c r="J3343" s="92">
        <v>8.1999999999999993</v>
      </c>
      <c r="K3343" s="92">
        <v>8.07</v>
      </c>
      <c r="L3343" s="92">
        <v>8.2200000000000006</v>
      </c>
      <c r="N3343" s="92">
        <f t="shared" ca="1" si="260"/>
        <v>8.2889660737156809</v>
      </c>
      <c r="O3343" s="92">
        <f t="shared" si="261"/>
        <v>1.1167353577519631E-2</v>
      </c>
      <c r="P3343" s="92">
        <f t="shared" si="262"/>
        <v>8.2785665188315054</v>
      </c>
      <c r="Q3343" s="92">
        <f t="shared" ca="1" si="263"/>
        <v>1.0012562023703644</v>
      </c>
      <c r="R3343" s="92">
        <f t="shared" ca="1" si="264"/>
        <v>8.2303259834843967</v>
      </c>
    </row>
    <row r="3344" spans="1:18" x14ac:dyDescent="0.3">
      <c r="A3344" s="107">
        <v>41004.298611111109</v>
      </c>
      <c r="B3344" s="92">
        <v>7.99</v>
      </c>
      <c r="C3344" s="92">
        <v>7.93</v>
      </c>
      <c r="D3344" s="92">
        <v>7.9</v>
      </c>
      <c r="E3344" s="92">
        <v>7.9</v>
      </c>
      <c r="F3344" s="92">
        <v>7.88</v>
      </c>
      <c r="G3344" s="92">
        <v>7.88</v>
      </c>
      <c r="H3344" s="92">
        <v>7.9</v>
      </c>
      <c r="I3344" s="92">
        <v>7.9</v>
      </c>
      <c r="J3344" s="92">
        <v>7.88</v>
      </c>
      <c r="K3344" s="92">
        <v>7.66</v>
      </c>
      <c r="L3344" s="92">
        <v>8.09</v>
      </c>
      <c r="N3344" s="92">
        <f t="shared" ca="1" si="260"/>
        <v>7.8807680514455036</v>
      </c>
      <c r="O3344" s="92">
        <f t="shared" si="261"/>
        <v>-2.3424559971979998E-2</v>
      </c>
      <c r="P3344" s="92">
        <f t="shared" si="262"/>
        <v>7.8828623682731473</v>
      </c>
      <c r="Q3344" s="92">
        <f t="shared" ca="1" si="263"/>
        <v>0.99973432025959597</v>
      </c>
      <c r="R3344" s="92">
        <f t="shared" ca="1" si="264"/>
        <v>8.0878506509001316</v>
      </c>
    </row>
    <row r="3345" spans="1:18" x14ac:dyDescent="0.3">
      <c r="A3345" s="107">
        <v>41004.305555555555</v>
      </c>
      <c r="B3345" s="92">
        <v>7.54</v>
      </c>
      <c r="C3345" s="92">
        <v>7.52</v>
      </c>
      <c r="D3345" s="92">
        <v>7.47</v>
      </c>
      <c r="E3345" s="92">
        <v>7.39</v>
      </c>
      <c r="F3345" s="92">
        <v>7.36</v>
      </c>
      <c r="G3345" s="92">
        <v>7.34</v>
      </c>
      <c r="H3345" s="92">
        <v>7.35</v>
      </c>
      <c r="I3345" s="92">
        <v>7.32</v>
      </c>
      <c r="J3345" s="92">
        <v>7.26</v>
      </c>
      <c r="K3345" s="92">
        <v>7.03</v>
      </c>
      <c r="L3345" s="92">
        <v>7.43</v>
      </c>
      <c r="N3345" s="92">
        <f t="shared" ca="1" si="260"/>
        <v>7.3427398329190146</v>
      </c>
      <c r="O3345" s="92">
        <f t="shared" si="261"/>
        <v>-1.2581327962172435E-2</v>
      </c>
      <c r="P3345" s="92">
        <f t="shared" si="262"/>
        <v>7.3414319039474547</v>
      </c>
      <c r="Q3345" s="92">
        <f t="shared" ca="1" si="263"/>
        <v>1.0001781572026647</v>
      </c>
      <c r="R3345" s="92">
        <f t="shared" ca="1" si="264"/>
        <v>7.4313237080157979</v>
      </c>
    </row>
    <row r="3346" spans="1:18" x14ac:dyDescent="0.3">
      <c r="A3346" s="107">
        <v>41004.3125</v>
      </c>
      <c r="B3346" s="92">
        <v>7.57</v>
      </c>
      <c r="C3346" s="92">
        <v>7.54</v>
      </c>
      <c r="D3346" s="92">
        <v>7.48</v>
      </c>
      <c r="E3346" s="92">
        <v>7.42</v>
      </c>
      <c r="F3346" s="92">
        <v>7.31</v>
      </c>
      <c r="G3346" s="92">
        <v>7.15</v>
      </c>
      <c r="H3346" s="92">
        <v>7</v>
      </c>
      <c r="I3346" s="92">
        <v>6.86</v>
      </c>
      <c r="J3346" s="92">
        <v>6.76</v>
      </c>
      <c r="K3346" s="92">
        <v>6.53</v>
      </c>
      <c r="L3346" s="92">
        <v>7.35</v>
      </c>
      <c r="N3346" s="92">
        <f t="shared" ca="1" si="260"/>
        <v>7.1154508424207039</v>
      </c>
      <c r="O3346" s="92">
        <f t="shared" si="261"/>
        <v>0.19592926083256598</v>
      </c>
      <c r="P3346" s="92">
        <f t="shared" si="262"/>
        <v>7.128313230658688</v>
      </c>
      <c r="Q3346" s="92">
        <f t="shared" ca="1" si="263"/>
        <v>0.9981955916046642</v>
      </c>
      <c r="R3346" s="92">
        <f t="shared" ca="1" si="264"/>
        <v>7.336737598294282</v>
      </c>
    </row>
    <row r="3347" spans="1:18" x14ac:dyDescent="0.3">
      <c r="A3347" s="107">
        <v>41004.319444444445</v>
      </c>
      <c r="B3347" s="92">
        <v>6.74</v>
      </c>
      <c r="C3347" s="92">
        <v>6.68</v>
      </c>
      <c r="D3347" s="92">
        <v>6.56</v>
      </c>
      <c r="E3347" s="92">
        <v>6.41</v>
      </c>
      <c r="F3347" s="92">
        <v>6.24</v>
      </c>
      <c r="G3347" s="92">
        <v>6.09</v>
      </c>
      <c r="H3347" s="92">
        <v>5.98</v>
      </c>
      <c r="I3347" s="92">
        <v>5.94</v>
      </c>
      <c r="J3347" s="92">
        <v>5.9</v>
      </c>
      <c r="K3347" s="92">
        <v>5.83</v>
      </c>
      <c r="L3347" s="92">
        <v>5.44</v>
      </c>
      <c r="N3347" s="92">
        <f t="shared" ca="1" si="260"/>
        <v>6.1524200568186949</v>
      </c>
      <c r="O3347" s="92">
        <f t="shared" si="261"/>
        <v>0.16844016229445141</v>
      </c>
      <c r="P3347" s="92">
        <f t="shared" si="262"/>
        <v>6.0741165453971604</v>
      </c>
      <c r="Q3347" s="92">
        <f t="shared" ca="1" si="263"/>
        <v>1.0128913416191976</v>
      </c>
      <c r="R3347" s="92">
        <f t="shared" ca="1" si="264"/>
        <v>5.5101288984084356</v>
      </c>
    </row>
    <row r="3348" spans="1:18" x14ac:dyDescent="0.3">
      <c r="A3348" s="107">
        <v>41004.340277777781</v>
      </c>
      <c r="B3348" s="92">
        <v>10.79</v>
      </c>
      <c r="C3348" s="92">
        <v>10.73</v>
      </c>
      <c r="D3348" s="92">
        <v>10.58</v>
      </c>
      <c r="E3348" s="92">
        <v>10.45</v>
      </c>
      <c r="F3348" s="92">
        <v>10.33</v>
      </c>
      <c r="G3348" s="92">
        <v>10.119999999999999</v>
      </c>
      <c r="H3348" s="92">
        <v>9.92</v>
      </c>
      <c r="I3348" s="92">
        <v>9.76</v>
      </c>
      <c r="J3348" s="92">
        <v>9.67</v>
      </c>
      <c r="K3348" s="92">
        <v>9.31</v>
      </c>
      <c r="L3348" s="92">
        <v>10.039999999999999</v>
      </c>
      <c r="N3348" s="92">
        <f t="shared" ca="1" si="260"/>
        <v>10.089562202440863</v>
      </c>
      <c r="O3348" s="92">
        <f t="shared" si="261"/>
        <v>0.1844569018658746</v>
      </c>
      <c r="P3348" s="92">
        <f t="shared" si="262"/>
        <v>10.091099620484055</v>
      </c>
      <c r="Q3348" s="92">
        <f t="shared" ca="1" si="263"/>
        <v>0.99984764613362143</v>
      </c>
      <c r="R3348" s="92">
        <f t="shared" ca="1" si="264"/>
        <v>10.038470367181558</v>
      </c>
    </row>
    <row r="3349" spans="1:18" x14ac:dyDescent="0.3">
      <c r="A3349" s="107">
        <v>41004.347222222219</v>
      </c>
      <c r="B3349" s="92">
        <v>10.06</v>
      </c>
      <c r="C3349" s="92">
        <v>10.050000000000001</v>
      </c>
      <c r="D3349" s="92">
        <v>10.01</v>
      </c>
      <c r="E3349" s="92">
        <v>10.029999999999999</v>
      </c>
      <c r="F3349" s="92">
        <v>10.02</v>
      </c>
      <c r="G3349" s="92">
        <v>9.9499999999999993</v>
      </c>
      <c r="H3349" s="92">
        <v>9.89</v>
      </c>
      <c r="I3349" s="92">
        <v>9.83</v>
      </c>
      <c r="J3349" s="92">
        <v>9.75</v>
      </c>
      <c r="K3349" s="92">
        <v>9.58</v>
      </c>
      <c r="L3349" s="92">
        <v>9.73</v>
      </c>
      <c r="N3349" s="92">
        <f t="shared" ca="1" si="260"/>
        <v>9.9109953779469553</v>
      </c>
      <c r="O3349" s="92">
        <f t="shared" si="261"/>
        <v>5.5893218545425546E-2</v>
      </c>
      <c r="P3349" s="92">
        <f t="shared" si="262"/>
        <v>9.941381275021989</v>
      </c>
      <c r="Q3349" s="92">
        <f t="shared" ca="1" si="263"/>
        <v>0.99694349344075761</v>
      </c>
      <c r="R3349" s="92">
        <f t="shared" ca="1" si="264"/>
        <v>9.7002601911785717</v>
      </c>
    </row>
    <row r="3350" spans="1:18" x14ac:dyDescent="0.3">
      <c r="A3350" s="107">
        <v>41004.395833333336</v>
      </c>
      <c r="B3350" s="92">
        <v>8.23</v>
      </c>
      <c r="C3350" s="92">
        <v>8.11</v>
      </c>
      <c r="D3350" s="92">
        <v>8.1</v>
      </c>
      <c r="E3350" s="92">
        <v>8.06</v>
      </c>
      <c r="F3350" s="92">
        <v>8.01</v>
      </c>
      <c r="G3350" s="92">
        <v>7.96</v>
      </c>
      <c r="H3350" s="92">
        <v>7.96</v>
      </c>
      <c r="I3350" s="92">
        <v>7.87</v>
      </c>
      <c r="J3350" s="92">
        <v>7.83</v>
      </c>
      <c r="K3350" s="92">
        <v>7.81</v>
      </c>
      <c r="L3350" s="92">
        <v>7.74</v>
      </c>
      <c r="N3350" s="92">
        <f t="shared" ca="1" si="260"/>
        <v>7.9639678753884864</v>
      </c>
      <c r="O3350" s="92">
        <f t="shared" si="261"/>
        <v>0</v>
      </c>
      <c r="P3350" s="92">
        <f t="shared" si="262"/>
        <v>7.96</v>
      </c>
      <c r="Q3350" s="92">
        <f t="shared" ca="1" si="263"/>
        <v>1.0004984768075988</v>
      </c>
      <c r="R3350" s="92">
        <f t="shared" ca="1" si="264"/>
        <v>7.7438582104908154</v>
      </c>
    </row>
    <row r="3351" spans="1:18" x14ac:dyDescent="0.3">
      <c r="A3351" s="107">
        <v>41004.402777777781</v>
      </c>
      <c r="B3351" s="92">
        <v>10.88</v>
      </c>
      <c r="C3351" s="92">
        <v>10.82</v>
      </c>
      <c r="D3351" s="92">
        <v>10.79</v>
      </c>
      <c r="E3351" s="92">
        <v>10.79</v>
      </c>
      <c r="F3351" s="92">
        <v>10.75</v>
      </c>
      <c r="G3351" s="92">
        <v>10.66</v>
      </c>
      <c r="H3351" s="92">
        <v>10.47</v>
      </c>
      <c r="I3351" s="92">
        <v>10.28</v>
      </c>
      <c r="J3351" s="92">
        <v>10.18</v>
      </c>
      <c r="K3351" s="92">
        <v>10.01</v>
      </c>
      <c r="L3351" s="92">
        <v>10.52</v>
      </c>
      <c r="N3351" s="92">
        <f t="shared" ca="1" si="260"/>
        <v>10.537017045812236</v>
      </c>
      <c r="O3351" s="92">
        <f t="shared" si="261"/>
        <v>0.1661934951609251</v>
      </c>
      <c r="P3351" s="92">
        <f t="shared" si="262"/>
        <v>10.63256778922975</v>
      </c>
      <c r="Q3351" s="92">
        <f t="shared" ca="1" si="263"/>
        <v>0.99101338968049646</v>
      </c>
      <c r="R3351" s="92">
        <f t="shared" ca="1" si="264"/>
        <v>10.425460859438822</v>
      </c>
    </row>
    <row r="3352" spans="1:18" x14ac:dyDescent="0.3">
      <c r="A3352" s="107">
        <v>41004.409722222219</v>
      </c>
      <c r="B3352" s="92">
        <v>8.5500000000000007</v>
      </c>
      <c r="C3352" s="92">
        <v>8.5299999999999994</v>
      </c>
      <c r="D3352" s="92">
        <v>8.5</v>
      </c>
      <c r="E3352" s="92">
        <v>8.48</v>
      </c>
      <c r="F3352" s="92">
        <v>8.48</v>
      </c>
      <c r="G3352" s="92">
        <v>8.49</v>
      </c>
      <c r="H3352" s="92">
        <v>8.5299999999999994</v>
      </c>
      <c r="I3352" s="92">
        <v>8.43</v>
      </c>
      <c r="J3352" s="92">
        <v>8.27</v>
      </c>
      <c r="K3352" s="92">
        <v>8.1300000000000008</v>
      </c>
      <c r="L3352" s="92">
        <v>8.7200000000000006</v>
      </c>
      <c r="N3352" s="92">
        <f t="shared" ca="1" si="260"/>
        <v>8.4405219239835745</v>
      </c>
      <c r="O3352" s="92">
        <f t="shared" si="261"/>
        <v>-4.343596227736634E-2</v>
      </c>
      <c r="P3352" s="92">
        <f t="shared" si="262"/>
        <v>8.4957194249567856</v>
      </c>
      <c r="Q3352" s="92">
        <f t="shared" ca="1" si="263"/>
        <v>0.99350290443784384</v>
      </c>
      <c r="R3352" s="92">
        <f t="shared" ca="1" si="264"/>
        <v>8.6633453266979981</v>
      </c>
    </row>
    <row r="3353" spans="1:18" x14ac:dyDescent="0.3">
      <c r="A3353" s="107">
        <v>41004.416666666664</v>
      </c>
      <c r="B3353" s="92">
        <v>7.85</v>
      </c>
      <c r="C3353" s="92">
        <v>7.88</v>
      </c>
      <c r="D3353" s="92">
        <v>7.9</v>
      </c>
      <c r="E3353" s="92">
        <v>7.88</v>
      </c>
      <c r="F3353" s="92">
        <v>7.86</v>
      </c>
      <c r="G3353" s="92">
        <v>7.8</v>
      </c>
      <c r="H3353" s="92">
        <v>7.7</v>
      </c>
      <c r="I3353" s="92">
        <v>7.61</v>
      </c>
      <c r="J3353" s="92">
        <v>7.51</v>
      </c>
      <c r="K3353" s="92">
        <v>7.28</v>
      </c>
      <c r="L3353" s="92">
        <v>7.53</v>
      </c>
      <c r="N3353" s="92">
        <f t="shared" ca="1" si="260"/>
        <v>7.7285139078822382</v>
      </c>
      <c r="O3353" s="92">
        <f t="shared" si="261"/>
        <v>0.11924015712820606</v>
      </c>
      <c r="P3353" s="92">
        <f t="shared" si="262"/>
        <v>7.7855932923175439</v>
      </c>
      <c r="Q3353" s="92">
        <f t="shared" ca="1" si="263"/>
        <v>0.99266858898324051</v>
      </c>
      <c r="R3353" s="92">
        <f t="shared" ca="1" si="264"/>
        <v>7.4747944750438009</v>
      </c>
    </row>
    <row r="3354" spans="1:18" x14ac:dyDescent="0.3">
      <c r="A3354" s="107">
        <v>41004.423611111109</v>
      </c>
      <c r="B3354" s="92">
        <v>6.13</v>
      </c>
      <c r="C3354" s="92">
        <v>6.12</v>
      </c>
      <c r="D3354" s="92">
        <v>6.1</v>
      </c>
      <c r="E3354" s="92">
        <v>6.07</v>
      </c>
      <c r="F3354" s="92">
        <v>6.05</v>
      </c>
      <c r="G3354" s="92">
        <v>6.04</v>
      </c>
      <c r="H3354" s="92">
        <v>6.02</v>
      </c>
      <c r="I3354" s="92">
        <v>6</v>
      </c>
      <c r="J3354" s="92">
        <v>5.94</v>
      </c>
      <c r="K3354" s="92">
        <v>5.77</v>
      </c>
      <c r="L3354" s="92">
        <v>6.28</v>
      </c>
      <c r="N3354" s="92">
        <f t="shared" ca="1" si="260"/>
        <v>6.0198239068145201</v>
      </c>
      <c r="O3354" s="92">
        <f t="shared" si="261"/>
        <v>3.0650057818719597E-2</v>
      </c>
      <c r="P3354" s="92">
        <f t="shared" si="262"/>
        <v>6.0371304484143948</v>
      </c>
      <c r="Q3354" s="92">
        <f t="shared" ca="1" si="263"/>
        <v>0.9971333166066636</v>
      </c>
      <c r="R3354" s="92">
        <f t="shared" ca="1" si="264"/>
        <v>6.2619972282898475</v>
      </c>
    </row>
    <row r="3355" spans="1:18" x14ac:dyDescent="0.3">
      <c r="A3355" s="107">
        <v>41004.430555555555</v>
      </c>
      <c r="B3355" s="92">
        <v>6.29</v>
      </c>
      <c r="C3355" s="92">
        <v>6.3</v>
      </c>
      <c r="D3355" s="92">
        <v>6.32</v>
      </c>
      <c r="E3355" s="92">
        <v>6.29</v>
      </c>
      <c r="F3355" s="92">
        <v>6.21</v>
      </c>
      <c r="G3355" s="92">
        <v>6.13</v>
      </c>
      <c r="H3355" s="92">
        <v>6.1</v>
      </c>
      <c r="I3355" s="92">
        <v>6.14</v>
      </c>
      <c r="J3355" s="92">
        <v>6.15</v>
      </c>
      <c r="K3355" s="92">
        <v>6.01</v>
      </c>
      <c r="L3355" s="92">
        <v>6.43</v>
      </c>
      <c r="N3355" s="92">
        <f t="shared" ca="1" si="260"/>
        <v>6.1814151923533975</v>
      </c>
      <c r="O3355" s="92">
        <f t="shared" si="261"/>
        <v>4.5336071114960637E-2</v>
      </c>
      <c r="P3355" s="92">
        <f t="shared" si="262"/>
        <v>6.125692743682527</v>
      </c>
      <c r="Q3355" s="92">
        <f t="shared" ca="1" si="263"/>
        <v>1.0090965138152477</v>
      </c>
      <c r="R3355" s="92">
        <f t="shared" ca="1" si="264"/>
        <v>6.4884905838320419</v>
      </c>
    </row>
    <row r="3356" spans="1:18" x14ac:dyDescent="0.3">
      <c r="A3356" s="107">
        <v>41004.4375</v>
      </c>
      <c r="B3356" s="92">
        <v>6.22</v>
      </c>
      <c r="C3356" s="92">
        <v>6.18</v>
      </c>
      <c r="D3356" s="92">
        <v>6.12</v>
      </c>
      <c r="E3356" s="92">
        <v>6.09</v>
      </c>
      <c r="F3356" s="92">
        <v>6.07</v>
      </c>
      <c r="G3356" s="92">
        <v>6.04</v>
      </c>
      <c r="H3356" s="92">
        <v>5.99</v>
      </c>
      <c r="I3356" s="92">
        <v>5.95</v>
      </c>
      <c r="J3356" s="92">
        <v>5.91</v>
      </c>
      <c r="K3356" s="92">
        <v>5.75</v>
      </c>
      <c r="L3356" s="92">
        <v>6.16</v>
      </c>
      <c r="N3356" s="92">
        <f t="shared" ca="1" si="260"/>
        <v>6.014338166442692</v>
      </c>
      <c r="O3356" s="92">
        <f t="shared" si="261"/>
        <v>7.6816601603224399E-2</v>
      </c>
      <c r="P3356" s="92">
        <f t="shared" si="262"/>
        <v>6.0328107692822002</v>
      </c>
      <c r="Q3356" s="92">
        <f t="shared" ca="1" si="263"/>
        <v>0.99693797741285595</v>
      </c>
      <c r="R3356" s="92">
        <f t="shared" ca="1" si="264"/>
        <v>6.1411379408631932</v>
      </c>
    </row>
    <row r="3357" spans="1:18" x14ac:dyDescent="0.3">
      <c r="A3357" s="107">
        <v>41004.444444444445</v>
      </c>
      <c r="B3357" s="92">
        <v>6.28</v>
      </c>
      <c r="C3357" s="92">
        <v>6.24</v>
      </c>
      <c r="D3357" s="92">
        <v>6.18</v>
      </c>
      <c r="E3357" s="92">
        <v>6.16</v>
      </c>
      <c r="F3357" s="92">
        <v>6.14</v>
      </c>
      <c r="G3357" s="92">
        <v>6.11</v>
      </c>
      <c r="H3357" s="92">
        <v>6.05</v>
      </c>
      <c r="I3357" s="92">
        <v>5.97</v>
      </c>
      <c r="J3357" s="92">
        <v>5.9</v>
      </c>
      <c r="K3357" s="92">
        <v>5.7</v>
      </c>
      <c r="L3357" s="92">
        <v>6.38</v>
      </c>
      <c r="N3357" s="92">
        <f t="shared" ca="1" si="260"/>
        <v>6.0582933784822908</v>
      </c>
      <c r="O3357" s="92">
        <f t="shared" si="261"/>
        <v>9.1194660758747187E-2</v>
      </c>
      <c r="P3357" s="92">
        <f t="shared" si="262"/>
        <v>6.1013671813227575</v>
      </c>
      <c r="Q3357" s="92">
        <f t="shared" ca="1" si="263"/>
        <v>0.99294030312217196</v>
      </c>
      <c r="R3357" s="92">
        <f t="shared" ca="1" si="264"/>
        <v>6.3349591339194573</v>
      </c>
    </row>
    <row r="3358" spans="1:18" x14ac:dyDescent="0.3">
      <c r="A3358" s="107">
        <v>41004.451388888891</v>
      </c>
      <c r="B3358" s="92">
        <v>6.74</v>
      </c>
      <c r="C3358" s="92">
        <v>6.71</v>
      </c>
      <c r="D3358" s="92">
        <v>6.7</v>
      </c>
      <c r="E3358" s="92">
        <v>6.73</v>
      </c>
      <c r="F3358" s="92">
        <v>6.73</v>
      </c>
      <c r="G3358" s="92">
        <v>6.7</v>
      </c>
      <c r="H3358" s="92">
        <v>6.69</v>
      </c>
      <c r="I3358" s="92">
        <v>6.69</v>
      </c>
      <c r="J3358" s="92">
        <v>6.59</v>
      </c>
      <c r="K3358" s="92">
        <v>6.41</v>
      </c>
      <c r="L3358" s="92">
        <v>6.7</v>
      </c>
      <c r="N3358" s="92">
        <f t="shared" ca="1" si="260"/>
        <v>6.6760800047849536</v>
      </c>
      <c r="O3358" s="92">
        <f t="shared" si="261"/>
        <v>1.3802816547933172E-2</v>
      </c>
      <c r="P3358" s="92">
        <f t="shared" si="262"/>
        <v>6.6985663437431029</v>
      </c>
      <c r="Q3358" s="92">
        <f t="shared" ca="1" si="263"/>
        <v>0.99664311170417041</v>
      </c>
      <c r="R3358" s="92">
        <f t="shared" ca="1" si="264"/>
        <v>6.6775088484179417</v>
      </c>
    </row>
    <row r="3359" spans="1:18" x14ac:dyDescent="0.3">
      <c r="A3359" s="107">
        <v>41004.458333333336</v>
      </c>
      <c r="B3359" s="92">
        <v>6.35</v>
      </c>
      <c r="C3359" s="92">
        <v>6.36</v>
      </c>
      <c r="D3359" s="92">
        <v>6.38</v>
      </c>
      <c r="E3359" s="92">
        <v>6.38</v>
      </c>
      <c r="F3359" s="92">
        <v>6.39</v>
      </c>
      <c r="G3359" s="92">
        <v>6.41</v>
      </c>
      <c r="H3359" s="92">
        <v>6.43</v>
      </c>
      <c r="I3359" s="92">
        <v>6.48</v>
      </c>
      <c r="J3359" s="92">
        <v>6.63</v>
      </c>
      <c r="K3359" s="92">
        <v>6.84</v>
      </c>
      <c r="L3359" s="92">
        <v>6.64</v>
      </c>
      <c r="N3359" s="92">
        <f t="shared" ca="1" si="260"/>
        <v>6.4611936834142272</v>
      </c>
      <c r="O3359" s="92">
        <f t="shared" si="261"/>
        <v>-2.8788135309502395E-2</v>
      </c>
      <c r="P3359" s="92">
        <f t="shared" si="262"/>
        <v>6.4128616563168066</v>
      </c>
      <c r="Q3359" s="92">
        <f t="shared" ca="1" si="263"/>
        <v>1.0075367331602751</v>
      </c>
      <c r="R3359" s="92">
        <f t="shared" ca="1" si="264"/>
        <v>6.6900439081842267</v>
      </c>
    </row>
    <row r="3360" spans="1:18" x14ac:dyDescent="0.3">
      <c r="A3360" s="107">
        <v>41004.465277777781</v>
      </c>
      <c r="B3360" s="92">
        <v>6.09</v>
      </c>
      <c r="C3360" s="92">
        <v>6.13</v>
      </c>
      <c r="D3360" s="92">
        <v>6.19</v>
      </c>
      <c r="E3360" s="92">
        <v>6.26</v>
      </c>
      <c r="F3360" s="92">
        <v>6.35</v>
      </c>
      <c r="G3360" s="92">
        <v>6.43</v>
      </c>
      <c r="H3360" s="92">
        <v>6.49</v>
      </c>
      <c r="I3360" s="92">
        <v>6.53</v>
      </c>
      <c r="J3360" s="92">
        <v>6.53</v>
      </c>
      <c r="K3360" s="92">
        <v>6.46</v>
      </c>
      <c r="L3360" s="92">
        <v>6.86</v>
      </c>
      <c r="N3360" s="92">
        <f t="shared" ca="1" si="260"/>
        <v>6.3954885021513013</v>
      </c>
      <c r="O3360" s="92">
        <f t="shared" si="261"/>
        <v>-8.5830189410595753E-2</v>
      </c>
      <c r="P3360" s="92">
        <f t="shared" si="262"/>
        <v>6.4385622720879985</v>
      </c>
      <c r="Q3360" s="92">
        <f t="shared" ca="1" si="263"/>
        <v>0.99331003287435338</v>
      </c>
      <c r="R3360" s="92">
        <f t="shared" ca="1" si="264"/>
        <v>6.8141068255180643</v>
      </c>
    </row>
    <row r="3361" spans="1:18" x14ac:dyDescent="0.3">
      <c r="A3361" s="107">
        <v>41004.472222222219</v>
      </c>
      <c r="B3361" s="92">
        <v>6.15</v>
      </c>
      <c r="C3361" s="92">
        <v>6.13</v>
      </c>
      <c r="D3361" s="92">
        <v>6.09</v>
      </c>
      <c r="E3361" s="92">
        <v>6.03</v>
      </c>
      <c r="F3361" s="92">
        <v>5.93</v>
      </c>
      <c r="G3361" s="92">
        <v>5.83</v>
      </c>
      <c r="H3361" s="92">
        <v>5.72</v>
      </c>
      <c r="I3361" s="92">
        <v>5.65</v>
      </c>
      <c r="J3361" s="92">
        <v>5.55</v>
      </c>
      <c r="K3361" s="92">
        <v>5.33</v>
      </c>
      <c r="L3361" s="92">
        <v>6.08</v>
      </c>
      <c r="N3361" s="92">
        <f t="shared" ca="1" si="260"/>
        <v>5.8076489287208952</v>
      </c>
      <c r="O3361" s="92">
        <f t="shared" si="261"/>
        <v>0.17602406420619293</v>
      </c>
      <c r="P3361" s="92">
        <f t="shared" si="262"/>
        <v>5.8141109804321855</v>
      </c>
      <c r="Q3361" s="92">
        <f t="shared" ca="1" si="263"/>
        <v>0.99888855721312531</v>
      </c>
      <c r="R3361" s="92">
        <f t="shared" ca="1" si="264"/>
        <v>6.0732424278558019</v>
      </c>
    </row>
    <row r="3362" spans="1:18" x14ac:dyDescent="0.3">
      <c r="A3362" s="107">
        <v>41004.479166666664</v>
      </c>
      <c r="B3362" s="92">
        <v>6.55</v>
      </c>
      <c r="C3362" s="92">
        <v>6.46</v>
      </c>
      <c r="D3362" s="92">
        <v>6.29</v>
      </c>
      <c r="E3362" s="92">
        <v>6.14</v>
      </c>
      <c r="F3362" s="92">
        <v>6.01</v>
      </c>
      <c r="G3362" s="92">
        <v>5.83</v>
      </c>
      <c r="H3362" s="92">
        <v>5.63</v>
      </c>
      <c r="I3362" s="92">
        <v>5.44</v>
      </c>
      <c r="J3362" s="92">
        <v>5.25</v>
      </c>
      <c r="K3362" s="92">
        <v>5.01</v>
      </c>
      <c r="L3362" s="92">
        <v>5.65</v>
      </c>
      <c r="N3362" s="92">
        <f t="shared" ca="1" si="260"/>
        <v>5.772502321391884</v>
      </c>
      <c r="O3362" s="92">
        <f t="shared" si="261"/>
        <v>0.3225801855363698</v>
      </c>
      <c r="P3362" s="92">
        <f t="shared" si="262"/>
        <v>5.800914960916673</v>
      </c>
      <c r="Q3362" s="92">
        <f t="shared" ca="1" si="263"/>
        <v>0.99510204170958938</v>
      </c>
      <c r="R3362" s="92">
        <f t="shared" ca="1" si="264"/>
        <v>5.6223265356591803</v>
      </c>
    </row>
    <row r="3363" spans="1:18" x14ac:dyDescent="0.3">
      <c r="A3363" s="107">
        <v>41004.486111111109</v>
      </c>
      <c r="B3363" s="92">
        <v>7.57</v>
      </c>
      <c r="C3363" s="92">
        <v>7.49</v>
      </c>
      <c r="D3363" s="92">
        <v>7.34</v>
      </c>
      <c r="E3363" s="92">
        <v>7.21</v>
      </c>
      <c r="F3363" s="92">
        <v>7.03</v>
      </c>
      <c r="G3363" s="92">
        <v>6.77</v>
      </c>
      <c r="H3363" s="92">
        <v>6.56</v>
      </c>
      <c r="I3363" s="92">
        <v>6.39</v>
      </c>
      <c r="J3363" s="92">
        <v>6.23</v>
      </c>
      <c r="K3363" s="92">
        <v>5.9</v>
      </c>
      <c r="L3363" s="92">
        <v>6.56</v>
      </c>
      <c r="N3363" s="92">
        <f t="shared" ca="1" si="260"/>
        <v>6.7573981276351338</v>
      </c>
      <c r="O3363" s="92">
        <f t="shared" si="261"/>
        <v>0.29118787694674175</v>
      </c>
      <c r="P3363" s="92">
        <f t="shared" si="262"/>
        <v>6.7395048360431993</v>
      </c>
      <c r="Q3363" s="92">
        <f t="shared" ca="1" si="263"/>
        <v>1.0026549860898148</v>
      </c>
      <c r="R3363" s="92">
        <f t="shared" ca="1" si="264"/>
        <v>6.577416708749185</v>
      </c>
    </row>
    <row r="3364" spans="1:18" x14ac:dyDescent="0.3">
      <c r="A3364" s="107">
        <v>41004.493055555555</v>
      </c>
      <c r="B3364" s="92">
        <v>6.61</v>
      </c>
      <c r="C3364" s="92">
        <v>6.54</v>
      </c>
      <c r="D3364" s="92">
        <v>6.44</v>
      </c>
      <c r="E3364" s="92">
        <v>6.28</v>
      </c>
      <c r="F3364" s="92">
        <v>6.19</v>
      </c>
      <c r="G3364" s="92">
        <v>6.07</v>
      </c>
      <c r="H3364" s="92">
        <v>5.92</v>
      </c>
      <c r="I3364" s="92">
        <v>5.71</v>
      </c>
      <c r="J3364" s="92">
        <v>5.51</v>
      </c>
      <c r="K3364" s="92">
        <v>5.13</v>
      </c>
      <c r="L3364" s="92">
        <v>6.31</v>
      </c>
      <c r="N3364" s="92">
        <f t="shared" ca="1" si="260"/>
        <v>5.9824236336525178</v>
      </c>
      <c r="O3364" s="92">
        <f t="shared" si="261"/>
        <v>0.23122934388211441</v>
      </c>
      <c r="P3364" s="92">
        <f t="shared" si="262"/>
        <v>6.0482778715464223</v>
      </c>
      <c r="Q3364" s="92">
        <f t="shared" ca="1" si="263"/>
        <v>0.9891119027113966</v>
      </c>
      <c r="R3364" s="92">
        <f t="shared" ca="1" si="264"/>
        <v>6.2412961061089121</v>
      </c>
    </row>
    <row r="3365" spans="1:18" x14ac:dyDescent="0.3">
      <c r="A3365" s="107">
        <v>41004.5</v>
      </c>
      <c r="B3365" s="92">
        <v>6.34</v>
      </c>
      <c r="C3365" s="92">
        <v>6.29</v>
      </c>
      <c r="D3365" s="92">
        <v>6.02</v>
      </c>
      <c r="E3365" s="92">
        <v>5.8</v>
      </c>
      <c r="F3365" s="92">
        <v>5.65</v>
      </c>
      <c r="G3365" s="92">
        <v>5.48</v>
      </c>
      <c r="H3365" s="92">
        <v>5.27</v>
      </c>
      <c r="I3365" s="92">
        <v>5.03</v>
      </c>
      <c r="J3365" s="92">
        <v>4.88</v>
      </c>
      <c r="K3365" s="92">
        <v>4.6100000000000003</v>
      </c>
      <c r="L3365" s="92">
        <v>5.58</v>
      </c>
      <c r="N3365" s="92">
        <f t="shared" ca="1" si="260"/>
        <v>5.424677976131111</v>
      </c>
      <c r="O3365" s="92">
        <f t="shared" si="261"/>
        <v>0.36108903088795524</v>
      </c>
      <c r="P3365" s="92">
        <f t="shared" si="262"/>
        <v>5.4494065305509976</v>
      </c>
      <c r="Q3365" s="92">
        <f t="shared" ca="1" si="263"/>
        <v>0.99546215642359381</v>
      </c>
      <c r="R3365" s="92">
        <f t="shared" ca="1" si="264"/>
        <v>5.5546788328436536</v>
      </c>
    </row>
    <row r="3366" spans="1:18" x14ac:dyDescent="0.3">
      <c r="A3366" s="107">
        <v>41004.625</v>
      </c>
      <c r="B3366" s="92">
        <v>5.46</v>
      </c>
      <c r="C3366" s="92">
        <v>5.39</v>
      </c>
      <c r="D3366" s="92">
        <v>5.28</v>
      </c>
      <c r="E3366" s="92">
        <v>5.08</v>
      </c>
      <c r="F3366" s="92">
        <v>5.05</v>
      </c>
      <c r="G3366" s="92">
        <v>5.05</v>
      </c>
      <c r="H3366" s="92">
        <v>5.0199999999999996</v>
      </c>
      <c r="I3366" s="92">
        <v>5.01</v>
      </c>
      <c r="J3366" s="92">
        <v>5.0199999999999996</v>
      </c>
      <c r="K3366" s="92">
        <v>5.08</v>
      </c>
      <c r="L3366" s="92">
        <v>5.41</v>
      </c>
      <c r="N3366" s="92">
        <f t="shared" ca="1" si="260"/>
        <v>5.0813553752964884</v>
      </c>
      <c r="O3366" s="92">
        <f t="shared" si="261"/>
        <v>5.5060643295752922E-2</v>
      </c>
      <c r="P3366" s="92">
        <f t="shared" si="262"/>
        <v>5.0456908036321106</v>
      </c>
      <c r="Q3366" s="92">
        <f t="shared" ca="1" si="263"/>
        <v>1.0070683228624919</v>
      </c>
      <c r="R3366" s="92">
        <f t="shared" ca="1" si="264"/>
        <v>5.4482396266860817</v>
      </c>
    </row>
    <row r="3367" spans="1:18" x14ac:dyDescent="0.3">
      <c r="A3367" s="107">
        <v>41004.631944444445</v>
      </c>
      <c r="B3367" s="92">
        <v>5.55</v>
      </c>
      <c r="C3367" s="92">
        <v>5.47</v>
      </c>
      <c r="D3367" s="92">
        <v>5.33</v>
      </c>
      <c r="E3367" s="92">
        <v>5.26</v>
      </c>
      <c r="F3367" s="92">
        <v>5.26</v>
      </c>
      <c r="G3367" s="92">
        <v>5.29</v>
      </c>
      <c r="H3367" s="92">
        <v>5.31</v>
      </c>
      <c r="I3367" s="92">
        <v>5.33</v>
      </c>
      <c r="J3367" s="92">
        <v>5.32</v>
      </c>
      <c r="K3367" s="92">
        <v>5.32</v>
      </c>
      <c r="L3367" s="92">
        <v>5.42</v>
      </c>
      <c r="N3367" s="92">
        <f t="shared" ca="1" si="260"/>
        <v>5.3082287943805353</v>
      </c>
      <c r="O3367" s="92">
        <f t="shared" si="261"/>
        <v>-3.4871678968819549E-2</v>
      </c>
      <c r="P3367" s="92">
        <f t="shared" si="262"/>
        <v>5.292860848911614</v>
      </c>
      <c r="Q3367" s="92">
        <f t="shared" ca="1" si="263"/>
        <v>1.0029035234266703</v>
      </c>
      <c r="R3367" s="92">
        <f t="shared" ca="1" si="264"/>
        <v>5.4357370969725531</v>
      </c>
    </row>
    <row r="3368" spans="1:18" x14ac:dyDescent="0.3">
      <c r="A3368" s="107">
        <v>41004.680555555555</v>
      </c>
      <c r="B3368" s="92">
        <v>6.68</v>
      </c>
      <c r="C3368" s="92">
        <v>6.57</v>
      </c>
      <c r="D3368" s="92">
        <v>6.41</v>
      </c>
      <c r="E3368" s="92">
        <v>6.23</v>
      </c>
      <c r="F3368" s="92">
        <v>6.2</v>
      </c>
      <c r="G3368" s="92">
        <v>6.15</v>
      </c>
      <c r="H3368" s="92">
        <v>6.11</v>
      </c>
      <c r="I3368" s="92">
        <v>6.06</v>
      </c>
      <c r="J3368" s="92">
        <v>5.97</v>
      </c>
      <c r="K3368" s="92">
        <v>5.71</v>
      </c>
      <c r="L3368" s="92">
        <v>5.82</v>
      </c>
      <c r="N3368" s="92">
        <f t="shared" ca="1" si="260"/>
        <v>6.1492345398338681</v>
      </c>
      <c r="O3368" s="92">
        <f t="shared" si="261"/>
        <v>6.0300272434525681E-2</v>
      </c>
      <c r="P3368" s="92">
        <f t="shared" si="262"/>
        <v>6.1442530108350883</v>
      </c>
      <c r="Q3368" s="92">
        <f t="shared" ca="1" si="263"/>
        <v>1.0008107623481641</v>
      </c>
      <c r="R3368" s="92">
        <f t="shared" ca="1" si="264"/>
        <v>5.8247186368663151</v>
      </c>
    </row>
    <row r="3369" spans="1:18" x14ac:dyDescent="0.3">
      <c r="A3369" s="107">
        <v>41004.6875</v>
      </c>
      <c r="B3369" s="92">
        <v>7.28</v>
      </c>
      <c r="C3369" s="92">
        <v>7.22</v>
      </c>
      <c r="D3369" s="92">
        <v>7.09</v>
      </c>
      <c r="E3369" s="92">
        <v>6.97</v>
      </c>
      <c r="F3369" s="92">
        <v>6.86</v>
      </c>
      <c r="G3369" s="92">
        <v>6.8</v>
      </c>
      <c r="H3369" s="92">
        <v>6.76</v>
      </c>
      <c r="I3369" s="92">
        <v>6.68</v>
      </c>
      <c r="J3369" s="92">
        <v>6.57</v>
      </c>
      <c r="K3369" s="92">
        <v>6.32</v>
      </c>
      <c r="L3369" s="92">
        <v>6.78</v>
      </c>
      <c r="N3369" s="92">
        <f t="shared" ca="1" si="260"/>
        <v>6.8022477743109135</v>
      </c>
      <c r="O3369" s="92">
        <f t="shared" si="261"/>
        <v>5.4519237550466108E-2</v>
      </c>
      <c r="P3369" s="92">
        <f t="shared" si="262"/>
        <v>6.7942545488735844</v>
      </c>
      <c r="Q3369" s="92">
        <f t="shared" ca="1" si="263"/>
        <v>1.0011764683498139</v>
      </c>
      <c r="R3369" s="92">
        <f t="shared" ca="1" si="264"/>
        <v>6.7879764554117381</v>
      </c>
    </row>
    <row r="3370" spans="1:18" x14ac:dyDescent="0.3">
      <c r="A3370" s="107">
        <v>41004.694444444445</v>
      </c>
      <c r="B3370" s="92">
        <v>6.55</v>
      </c>
      <c r="C3370" s="92">
        <v>6.52</v>
      </c>
      <c r="D3370" s="92">
        <v>6.49</v>
      </c>
      <c r="E3370" s="92">
        <v>6.43</v>
      </c>
      <c r="F3370" s="92">
        <v>6.35</v>
      </c>
      <c r="G3370" s="92">
        <v>6.32</v>
      </c>
      <c r="H3370" s="92">
        <v>6.21</v>
      </c>
      <c r="I3370" s="92">
        <v>6.07</v>
      </c>
      <c r="J3370" s="92">
        <v>6.02</v>
      </c>
      <c r="K3370" s="92">
        <v>5.77</v>
      </c>
      <c r="L3370" s="92">
        <v>6.32</v>
      </c>
      <c r="N3370" s="92">
        <f t="shared" ca="1" si="260"/>
        <v>6.2489180523159602</v>
      </c>
      <c r="O3370" s="92">
        <f t="shared" si="261"/>
        <v>0.16225608154237892</v>
      </c>
      <c r="P3370" s="92">
        <f t="shared" si="262"/>
        <v>6.3041210823956773</v>
      </c>
      <c r="Q3370" s="92">
        <f t="shared" ca="1" si="263"/>
        <v>0.99124334235364353</v>
      </c>
      <c r="R3370" s="92">
        <f t="shared" ca="1" si="264"/>
        <v>6.2646579236750277</v>
      </c>
    </row>
    <row r="3371" spans="1:18" x14ac:dyDescent="0.3">
      <c r="A3371" s="107">
        <v>41004.701388888891</v>
      </c>
      <c r="B3371" s="92">
        <v>4.13</v>
      </c>
      <c r="C3371" s="92">
        <v>4.1100000000000003</v>
      </c>
      <c r="D3371" s="92">
        <v>4.08</v>
      </c>
      <c r="E3371" s="92">
        <v>4.09</v>
      </c>
      <c r="F3371" s="92">
        <v>4.12</v>
      </c>
      <c r="G3371" s="92">
        <v>4.13</v>
      </c>
      <c r="H3371" s="92">
        <v>4.1900000000000004</v>
      </c>
      <c r="I3371" s="92">
        <v>4.24</v>
      </c>
      <c r="J3371" s="92">
        <v>4.1500000000000004</v>
      </c>
      <c r="K3371" s="92">
        <v>3.91</v>
      </c>
      <c r="L3371" s="92">
        <v>4.0999999999999996</v>
      </c>
      <c r="N3371" s="92">
        <f t="shared" ca="1" si="260"/>
        <v>4.1313505631005434</v>
      </c>
      <c r="O3371" s="92">
        <f t="shared" si="261"/>
        <v>-0.13328573310880412</v>
      </c>
      <c r="P3371" s="92">
        <f t="shared" si="262"/>
        <v>4.1385434151550609</v>
      </c>
      <c r="Q3371" s="92">
        <f t="shared" ca="1" si="263"/>
        <v>0.99826198463252125</v>
      </c>
      <c r="R3371" s="92">
        <f t="shared" ca="1" si="264"/>
        <v>4.0928741369933368</v>
      </c>
    </row>
    <row r="3372" spans="1:18" x14ac:dyDescent="0.3">
      <c r="A3372" s="107">
        <v>41004.756944444445</v>
      </c>
      <c r="B3372" s="92">
        <v>6.43</v>
      </c>
      <c r="C3372" s="92">
        <v>6.34</v>
      </c>
      <c r="D3372" s="92">
        <v>6.28</v>
      </c>
      <c r="E3372" s="92">
        <v>6.12</v>
      </c>
      <c r="F3372" s="92">
        <v>5.99</v>
      </c>
      <c r="G3372" s="92">
        <v>5.88</v>
      </c>
      <c r="H3372" s="92">
        <v>5.73</v>
      </c>
      <c r="I3372" s="92">
        <v>5.56</v>
      </c>
      <c r="J3372" s="92">
        <v>5.3</v>
      </c>
      <c r="K3372" s="92">
        <v>4.78</v>
      </c>
      <c r="L3372" s="92">
        <v>5.49</v>
      </c>
      <c r="N3372" s="92">
        <f t="shared" ca="1" si="260"/>
        <v>5.7914925103838417</v>
      </c>
      <c r="O3372" s="92">
        <f t="shared" si="261"/>
        <v>0.23879840289737342</v>
      </c>
      <c r="P3372" s="92">
        <f t="shared" si="262"/>
        <v>5.8582702856970164</v>
      </c>
      <c r="Q3372" s="92">
        <f t="shared" ca="1" si="263"/>
        <v>0.98860111055711908</v>
      </c>
      <c r="R3372" s="92">
        <f t="shared" ca="1" si="264"/>
        <v>5.427420096958584</v>
      </c>
    </row>
    <row r="3373" spans="1:18" x14ac:dyDescent="0.3">
      <c r="A3373" s="107">
        <v>41004.770833333336</v>
      </c>
      <c r="B3373" s="92">
        <v>6.57</v>
      </c>
      <c r="C3373" s="92">
        <v>6.54</v>
      </c>
      <c r="D3373" s="92">
        <v>6.54</v>
      </c>
      <c r="E3373" s="92">
        <v>6.34</v>
      </c>
      <c r="F3373" s="92">
        <v>6.22</v>
      </c>
      <c r="G3373" s="92">
        <v>6.07</v>
      </c>
      <c r="H3373" s="92">
        <v>5.89</v>
      </c>
      <c r="I3373" s="92">
        <v>5.7</v>
      </c>
      <c r="J3373" s="92">
        <v>5.56</v>
      </c>
      <c r="K3373" s="92">
        <v>5.36</v>
      </c>
      <c r="L3373" s="92">
        <v>5.92</v>
      </c>
      <c r="N3373" s="92">
        <f t="shared" ca="1" si="260"/>
        <v>6.0170601222943558</v>
      </c>
      <c r="O3373" s="92">
        <f t="shared" si="261"/>
        <v>0.27817771223447446</v>
      </c>
      <c r="P3373" s="92">
        <f t="shared" si="262"/>
        <v>6.0438769546010995</v>
      </c>
      <c r="Q3373" s="92">
        <f t="shared" ca="1" si="263"/>
        <v>0.99556297513861058</v>
      </c>
      <c r="R3373" s="92">
        <f t="shared" ca="1" si="264"/>
        <v>5.8937328128205744</v>
      </c>
    </row>
    <row r="3374" spans="1:18" x14ac:dyDescent="0.3">
      <c r="A3374" s="107">
        <v>41004.791666666664</v>
      </c>
      <c r="B3374" s="92">
        <v>8.76</v>
      </c>
      <c r="C3374" s="92">
        <v>8.75</v>
      </c>
      <c r="D3374" s="92">
        <v>8.61</v>
      </c>
      <c r="E3374" s="92">
        <v>8.4600000000000009</v>
      </c>
      <c r="F3374" s="92">
        <v>8.2799999999999994</v>
      </c>
      <c r="G3374" s="92">
        <v>8.1199999999999992</v>
      </c>
      <c r="H3374" s="92">
        <v>8.01</v>
      </c>
      <c r="I3374" s="92">
        <v>7.78</v>
      </c>
      <c r="J3374" s="92">
        <v>7.58</v>
      </c>
      <c r="K3374" s="92">
        <v>7.22</v>
      </c>
      <c r="L3374" s="92">
        <v>8.34</v>
      </c>
      <c r="N3374" s="92">
        <f t="shared" ca="1" si="260"/>
        <v>8.0864878521823051</v>
      </c>
      <c r="O3374" s="92">
        <f t="shared" si="261"/>
        <v>0.12604141281027084</v>
      </c>
      <c r="P3374" s="92">
        <f t="shared" si="262"/>
        <v>8.1041476371944761</v>
      </c>
      <c r="Q3374" s="92">
        <f t="shared" ca="1" si="263"/>
        <v>0.99782089544727437</v>
      </c>
      <c r="R3374" s="92">
        <f t="shared" ca="1" si="264"/>
        <v>8.3218262680302679</v>
      </c>
    </row>
    <row r="3375" spans="1:18" x14ac:dyDescent="0.3">
      <c r="A3375" s="107">
        <v>41004.798611111109</v>
      </c>
      <c r="B3375" s="92">
        <v>10.029999999999999</v>
      </c>
      <c r="C3375" s="92">
        <v>9.9499999999999993</v>
      </c>
      <c r="D3375" s="92">
        <v>9.77</v>
      </c>
      <c r="E3375" s="92">
        <v>9.59</v>
      </c>
      <c r="F3375" s="92">
        <v>9.42</v>
      </c>
      <c r="G3375" s="92">
        <v>9.27</v>
      </c>
      <c r="H3375" s="92">
        <v>9.1300000000000008</v>
      </c>
      <c r="I3375" s="92">
        <v>8.9700000000000006</v>
      </c>
      <c r="J3375" s="92">
        <v>8.7799999999999994</v>
      </c>
      <c r="K3375" s="92">
        <v>8.43</v>
      </c>
      <c r="L3375" s="92">
        <v>9.35</v>
      </c>
      <c r="N3375" s="92">
        <f t="shared" ca="1" si="260"/>
        <v>9.2467133041183782</v>
      </c>
      <c r="O3375" s="92">
        <f t="shared" si="261"/>
        <v>0.14062638273631964</v>
      </c>
      <c r="P3375" s="92">
        <f t="shared" si="262"/>
        <v>9.2498106579862593</v>
      </c>
      <c r="Q3375" s="92">
        <f t="shared" ca="1" si="263"/>
        <v>0.99966514407889995</v>
      </c>
      <c r="R3375" s="92">
        <f t="shared" ca="1" si="264"/>
        <v>9.3468690971377146</v>
      </c>
    </row>
    <row r="3376" spans="1:18" x14ac:dyDescent="0.3">
      <c r="A3376" s="107">
        <v>41004.861111111109</v>
      </c>
      <c r="B3376" s="92">
        <v>12.53</v>
      </c>
      <c r="C3376" s="92">
        <v>12.35</v>
      </c>
      <c r="D3376" s="92">
        <v>12.1</v>
      </c>
      <c r="E3376" s="92">
        <v>11.78</v>
      </c>
      <c r="F3376" s="92">
        <v>11.52</v>
      </c>
      <c r="G3376" s="92">
        <v>11.18</v>
      </c>
      <c r="H3376" s="92">
        <v>10.73</v>
      </c>
      <c r="I3376" s="92">
        <v>10.3</v>
      </c>
      <c r="J3376" s="92">
        <v>9.9600000000000009</v>
      </c>
      <c r="K3376" s="92">
        <v>9.32</v>
      </c>
      <c r="L3376" s="92">
        <v>11.17</v>
      </c>
      <c r="N3376" s="92">
        <f t="shared" ca="1" si="260"/>
        <v>11.016375851567096</v>
      </c>
      <c r="O3376" s="92">
        <f t="shared" si="261"/>
        <v>0.3796465223930095</v>
      </c>
      <c r="P3376" s="92">
        <f t="shared" si="262"/>
        <v>11.114386577964428</v>
      </c>
      <c r="Q3376" s="92">
        <f t="shared" ca="1" si="263"/>
        <v>0.99118163420807681</v>
      </c>
      <c r="R3376" s="92">
        <f t="shared" ca="1" si="264"/>
        <v>11.071498854104219</v>
      </c>
    </row>
    <row r="3377" spans="1:18" x14ac:dyDescent="0.3">
      <c r="A3377" s="107">
        <v>41004.868055555555</v>
      </c>
      <c r="B3377" s="92">
        <v>13.1</v>
      </c>
      <c r="C3377" s="92">
        <v>12.92</v>
      </c>
      <c r="D3377" s="92">
        <v>12.61</v>
      </c>
      <c r="E3377" s="92">
        <v>12.31</v>
      </c>
      <c r="F3377" s="92">
        <v>11.9</v>
      </c>
      <c r="G3377" s="92">
        <v>11.49</v>
      </c>
      <c r="H3377" s="92">
        <v>11.04</v>
      </c>
      <c r="I3377" s="92">
        <v>10.57</v>
      </c>
      <c r="J3377" s="92">
        <v>10.130000000000001</v>
      </c>
      <c r="K3377" s="92">
        <v>9.49</v>
      </c>
      <c r="L3377" s="92">
        <v>11.5</v>
      </c>
      <c r="N3377" s="92">
        <f t="shared" ca="1" si="260"/>
        <v>11.364847397908338</v>
      </c>
      <c r="O3377" s="92">
        <f t="shared" si="261"/>
        <v>0.36919626259993044</v>
      </c>
      <c r="P3377" s="92">
        <f t="shared" si="262"/>
        <v>11.424418109368643</v>
      </c>
      <c r="Q3377" s="92">
        <f t="shared" ca="1" si="263"/>
        <v>0.99478566777843558</v>
      </c>
      <c r="R3377" s="92">
        <f t="shared" ca="1" si="264"/>
        <v>11.440035179452009</v>
      </c>
    </row>
    <row r="3378" spans="1:18" x14ac:dyDescent="0.3">
      <c r="A3378" s="107">
        <v>41004.875</v>
      </c>
      <c r="B3378" s="92">
        <v>12.93</v>
      </c>
      <c r="C3378" s="92">
        <v>12.74</v>
      </c>
      <c r="D3378" s="92">
        <v>12.48</v>
      </c>
      <c r="E3378" s="92">
        <v>12.13</v>
      </c>
      <c r="F3378" s="92">
        <v>11.79</v>
      </c>
      <c r="G3378" s="92">
        <v>11.37</v>
      </c>
      <c r="H3378" s="92">
        <v>10.94</v>
      </c>
      <c r="I3378" s="92">
        <v>10.52</v>
      </c>
      <c r="J3378" s="92">
        <v>10.119999999999999</v>
      </c>
      <c r="K3378" s="92">
        <v>9.4600000000000009</v>
      </c>
      <c r="L3378" s="92">
        <v>11.62</v>
      </c>
      <c r="N3378" s="92">
        <f t="shared" ca="1" si="260"/>
        <v>11.26580717061211</v>
      </c>
      <c r="O3378" s="92">
        <f t="shared" si="261"/>
        <v>0.35626313366091045</v>
      </c>
      <c r="P3378" s="92">
        <f t="shared" si="262"/>
        <v>11.307370137640874</v>
      </c>
      <c r="Q3378" s="92">
        <f t="shared" ca="1" si="263"/>
        <v>0.99632425873365504</v>
      </c>
      <c r="R3378" s="92">
        <f t="shared" ca="1" si="264"/>
        <v>11.57728788648507</v>
      </c>
    </row>
    <row r="3379" spans="1:18" x14ac:dyDescent="0.3">
      <c r="A3379" s="107">
        <v>41004.881944444445</v>
      </c>
      <c r="B3379" s="92">
        <v>12.99</v>
      </c>
      <c r="C3379" s="92">
        <v>12.89</v>
      </c>
      <c r="D3379" s="92">
        <v>12.64</v>
      </c>
      <c r="E3379" s="92">
        <v>12.36</v>
      </c>
      <c r="F3379" s="92">
        <v>11.96</v>
      </c>
      <c r="G3379" s="92">
        <v>11.54</v>
      </c>
      <c r="H3379" s="92">
        <v>11.16</v>
      </c>
      <c r="I3379" s="92">
        <v>10.77</v>
      </c>
      <c r="J3379" s="92">
        <v>10.34</v>
      </c>
      <c r="K3379" s="92">
        <v>9.65</v>
      </c>
      <c r="L3379" s="92">
        <v>11.76</v>
      </c>
      <c r="N3379" s="92">
        <f t="shared" ca="1" si="260"/>
        <v>11.466101575098936</v>
      </c>
      <c r="O3379" s="92">
        <f t="shared" si="261"/>
        <v>0.30941867638991122</v>
      </c>
      <c r="P3379" s="92">
        <f t="shared" si="262"/>
        <v>11.484771910881948</v>
      </c>
      <c r="Q3379" s="92">
        <f t="shared" ca="1" si="263"/>
        <v>0.99837433987127577</v>
      </c>
      <c r="R3379" s="92">
        <f t="shared" ca="1" si="264"/>
        <v>11.740882236886202</v>
      </c>
    </row>
    <row r="3380" spans="1:18" x14ac:dyDescent="0.3">
      <c r="A3380" s="107">
        <v>41004.888888888891</v>
      </c>
      <c r="B3380" s="92">
        <v>12.25</v>
      </c>
      <c r="C3380" s="92">
        <v>12.06</v>
      </c>
      <c r="D3380" s="92">
        <v>11.66</v>
      </c>
      <c r="E3380" s="92">
        <v>11.28</v>
      </c>
      <c r="F3380" s="92">
        <v>10.95</v>
      </c>
      <c r="G3380" s="92">
        <v>10.63</v>
      </c>
      <c r="H3380" s="92">
        <v>10.25</v>
      </c>
      <c r="I3380" s="92">
        <v>9.92</v>
      </c>
      <c r="J3380" s="92">
        <v>9.6999999999999993</v>
      </c>
      <c r="K3380" s="92">
        <v>9.25</v>
      </c>
      <c r="L3380" s="92">
        <v>11.08</v>
      </c>
      <c r="N3380" s="92">
        <f t="shared" ca="1" si="260"/>
        <v>10.587923222208925</v>
      </c>
      <c r="O3380" s="92">
        <f t="shared" si="261"/>
        <v>0.33639479636926567</v>
      </c>
      <c r="P3380" s="92">
        <f t="shared" si="262"/>
        <v>10.574703267007603</v>
      </c>
      <c r="Q3380" s="92">
        <f t="shared" ca="1" si="263"/>
        <v>1.0012501490460322</v>
      </c>
      <c r="R3380" s="92">
        <f t="shared" ca="1" si="264"/>
        <v>11.093851651430036</v>
      </c>
    </row>
    <row r="3381" spans="1:18" x14ac:dyDescent="0.3">
      <c r="A3381" s="107">
        <v>41004.895833333336</v>
      </c>
      <c r="B3381" s="92">
        <v>11.7</v>
      </c>
      <c r="C3381" s="92">
        <v>11.58</v>
      </c>
      <c r="D3381" s="92">
        <v>11.23</v>
      </c>
      <c r="E3381" s="92">
        <v>10.91</v>
      </c>
      <c r="F3381" s="92">
        <v>10.61</v>
      </c>
      <c r="G3381" s="92">
        <v>10.199999999999999</v>
      </c>
      <c r="H3381" s="92">
        <v>9.7899999999999991</v>
      </c>
      <c r="I3381" s="92">
        <v>9.33</v>
      </c>
      <c r="J3381" s="92">
        <v>8.8800000000000008</v>
      </c>
      <c r="K3381" s="92">
        <v>8.35</v>
      </c>
      <c r="L3381" s="92">
        <v>10.43</v>
      </c>
      <c r="N3381" s="92">
        <f t="shared" ca="1" si="260"/>
        <v>10.074844305240083</v>
      </c>
      <c r="O3381" s="92">
        <f t="shared" si="261"/>
        <v>0.37912304526462681</v>
      </c>
      <c r="P3381" s="92">
        <f t="shared" si="262"/>
        <v>10.14022032140662</v>
      </c>
      <c r="Q3381" s="92">
        <f t="shared" ca="1" si="263"/>
        <v>0.99355280121196932</v>
      </c>
      <c r="R3381" s="92">
        <f t="shared" ca="1" si="264"/>
        <v>10.362755716640839</v>
      </c>
    </row>
    <row r="3382" spans="1:18" x14ac:dyDescent="0.3">
      <c r="A3382" s="107">
        <v>41004.902777777781</v>
      </c>
      <c r="B3382" s="92">
        <v>11.94</v>
      </c>
      <c r="C3382" s="92">
        <v>11.86</v>
      </c>
      <c r="D3382" s="92">
        <v>11.65</v>
      </c>
      <c r="E3382" s="92">
        <v>11.44</v>
      </c>
      <c r="F3382" s="92">
        <v>11.17</v>
      </c>
      <c r="G3382" s="92">
        <v>10.83</v>
      </c>
      <c r="H3382" s="92">
        <v>10.45</v>
      </c>
      <c r="I3382" s="92">
        <v>10.039999999999999</v>
      </c>
      <c r="J3382" s="92">
        <v>9.67</v>
      </c>
      <c r="K3382" s="92">
        <v>9.15</v>
      </c>
      <c r="L3382" s="92">
        <v>10.93</v>
      </c>
      <c r="N3382" s="92">
        <f t="shared" ca="1" si="260"/>
        <v>10.689414414747162</v>
      </c>
      <c r="O3382" s="92">
        <f t="shared" si="261"/>
        <v>0.33007022843599249</v>
      </c>
      <c r="P3382" s="92">
        <f t="shared" si="262"/>
        <v>10.774719364808485</v>
      </c>
      <c r="Q3382" s="92">
        <f t="shared" ca="1" si="263"/>
        <v>0.99208286107757582</v>
      </c>
      <c r="R3382" s="92">
        <f t="shared" ca="1" si="264"/>
        <v>10.843465671577903</v>
      </c>
    </row>
    <row r="3383" spans="1:18" x14ac:dyDescent="0.3">
      <c r="A3383" s="107">
        <v>41004.909722222219</v>
      </c>
      <c r="B3383" s="92">
        <v>12.18</v>
      </c>
      <c r="C3383" s="92">
        <v>12.07</v>
      </c>
      <c r="D3383" s="92">
        <v>11.86</v>
      </c>
      <c r="E3383" s="92">
        <v>11.51</v>
      </c>
      <c r="F3383" s="92">
        <v>11.15</v>
      </c>
      <c r="G3383" s="92">
        <v>10.77</v>
      </c>
      <c r="H3383" s="92">
        <v>10.31</v>
      </c>
      <c r="I3383" s="92">
        <v>9.8699999999999992</v>
      </c>
      <c r="J3383" s="92">
        <v>9.52</v>
      </c>
      <c r="K3383" s="92">
        <v>8.98</v>
      </c>
      <c r="L3383" s="92">
        <v>10.92</v>
      </c>
      <c r="N3383" s="92">
        <f t="shared" ca="1" si="260"/>
        <v>10.648176170724032</v>
      </c>
      <c r="O3383" s="92">
        <f t="shared" si="261"/>
        <v>0.40337073468685192</v>
      </c>
      <c r="P3383" s="92">
        <f t="shared" si="262"/>
        <v>10.702855296978219</v>
      </c>
      <c r="Q3383" s="92">
        <f t="shared" ca="1" si="263"/>
        <v>0.99489116457833215</v>
      </c>
      <c r="R3383" s="92">
        <f t="shared" ca="1" si="264"/>
        <v>10.864211517195388</v>
      </c>
    </row>
    <row r="3384" spans="1:18" x14ac:dyDescent="0.3">
      <c r="A3384" s="107">
        <v>41004.916666666664</v>
      </c>
      <c r="B3384" s="92">
        <v>11.87</v>
      </c>
      <c r="C3384" s="92">
        <v>11.79</v>
      </c>
      <c r="D3384" s="92">
        <v>11.59</v>
      </c>
      <c r="E3384" s="92">
        <v>11.27</v>
      </c>
      <c r="F3384" s="92">
        <v>10.94</v>
      </c>
      <c r="G3384" s="92">
        <v>10.57</v>
      </c>
      <c r="H3384" s="92">
        <v>10.220000000000001</v>
      </c>
      <c r="I3384" s="92">
        <v>9.9700000000000006</v>
      </c>
      <c r="J3384" s="92">
        <v>9.75</v>
      </c>
      <c r="K3384" s="92">
        <v>9.23</v>
      </c>
      <c r="L3384" s="92">
        <v>11.06</v>
      </c>
      <c r="N3384" s="92">
        <f t="shared" ref="N3384:N3447" ca="1" si="265">POWER(SUM(POWER(C3384,Exponent)*$C$1,POWER(D3384,Exponent)*$D$1,POWER(E3384,Exponent)*$E$1,POWER(F3384,Exponent)*$F$1,POWER(G3384,Exponent)*$G$1,POWER(H3384,Exponent)*$H$1,POWER(I3384,Exponent)*$I$1,POWER(J3384,Exponent)*$J$1,POWER(K3384,Exponent)*$K$1),1/Exponent)</f>
        <v>10.564713343982737</v>
      </c>
      <c r="O3384" s="92">
        <f t="shared" si="261"/>
        <v>0.31117364070821496</v>
      </c>
      <c r="P3384" s="92">
        <f t="shared" si="262"/>
        <v>10.519127911337963</v>
      </c>
      <c r="Q3384" s="92">
        <f t="shared" ca="1" si="263"/>
        <v>1.0043335752762965</v>
      </c>
      <c r="R3384" s="92">
        <f t="shared" ca="1" si="264"/>
        <v>11.10792934255584</v>
      </c>
    </row>
    <row r="3385" spans="1:18" x14ac:dyDescent="0.3">
      <c r="A3385" s="107">
        <v>41004.923611111109</v>
      </c>
      <c r="B3385" s="92">
        <v>11.26</v>
      </c>
      <c r="C3385" s="92">
        <v>11.1</v>
      </c>
      <c r="D3385" s="92">
        <v>10.78</v>
      </c>
      <c r="E3385" s="92">
        <v>10.49</v>
      </c>
      <c r="F3385" s="92">
        <v>10.27</v>
      </c>
      <c r="G3385" s="92">
        <v>10.02</v>
      </c>
      <c r="H3385" s="92">
        <v>9.77</v>
      </c>
      <c r="I3385" s="92">
        <v>9.48</v>
      </c>
      <c r="J3385" s="92">
        <v>9.1999999999999993</v>
      </c>
      <c r="K3385" s="92">
        <v>8.77</v>
      </c>
      <c r="L3385" s="92">
        <v>10.49</v>
      </c>
      <c r="N3385" s="92">
        <f t="shared" ca="1" si="265"/>
        <v>9.9633596003369149</v>
      </c>
      <c r="O3385" s="92">
        <f t="shared" si="261"/>
        <v>0.23348851889556052</v>
      </c>
      <c r="P3385" s="92">
        <f t="shared" si="262"/>
        <v>9.9837926791877489</v>
      </c>
      <c r="Q3385" s="92">
        <f t="shared" ca="1" si="263"/>
        <v>0.99795337508425741</v>
      </c>
      <c r="R3385" s="92">
        <f t="shared" ca="1" si="264"/>
        <v>10.468530904633861</v>
      </c>
    </row>
    <row r="3386" spans="1:18" x14ac:dyDescent="0.3">
      <c r="A3386" s="107">
        <v>41004.930555555555</v>
      </c>
      <c r="B3386" s="92">
        <v>11.59</v>
      </c>
      <c r="C3386" s="92">
        <v>11.43</v>
      </c>
      <c r="D3386" s="92">
        <v>11.08</v>
      </c>
      <c r="E3386" s="92">
        <v>10.77</v>
      </c>
      <c r="F3386" s="92">
        <v>10.47</v>
      </c>
      <c r="G3386" s="92">
        <v>10.1</v>
      </c>
      <c r="H3386" s="92">
        <v>9.73</v>
      </c>
      <c r="I3386" s="92">
        <v>9.26</v>
      </c>
      <c r="J3386" s="92">
        <v>8.8000000000000007</v>
      </c>
      <c r="K3386" s="92">
        <v>8.2899999999999991</v>
      </c>
      <c r="L3386" s="92">
        <v>10.029999999999999</v>
      </c>
      <c r="N3386" s="92">
        <f t="shared" ca="1" si="265"/>
        <v>9.9711387333313173</v>
      </c>
      <c r="O3386" s="92">
        <f t="shared" si="261"/>
        <v>0.34488763839936765</v>
      </c>
      <c r="P3386" s="92">
        <f t="shared" si="262"/>
        <v>10.046137392443214</v>
      </c>
      <c r="Q3386" s="92">
        <f t="shared" ca="1" si="263"/>
        <v>0.99253457760110753</v>
      </c>
      <c r="R3386" s="92">
        <f t="shared" ca="1" si="264"/>
        <v>9.9551218133391082</v>
      </c>
    </row>
    <row r="3387" spans="1:18" x14ac:dyDescent="0.3">
      <c r="A3387" s="107">
        <v>41004.9375</v>
      </c>
      <c r="B3387" s="92">
        <v>11.92</v>
      </c>
      <c r="C3387" s="92">
        <v>11.67</v>
      </c>
      <c r="D3387" s="92">
        <v>11.17</v>
      </c>
      <c r="E3387" s="92">
        <v>10.66</v>
      </c>
      <c r="F3387" s="92">
        <v>10.27</v>
      </c>
      <c r="G3387" s="92">
        <v>10</v>
      </c>
      <c r="H3387" s="92">
        <v>9.73</v>
      </c>
      <c r="I3387" s="92">
        <v>9.3800000000000008</v>
      </c>
      <c r="J3387" s="92">
        <v>9.0299999999999994</v>
      </c>
      <c r="K3387" s="92">
        <v>8.68</v>
      </c>
      <c r="L3387" s="92">
        <v>10.41</v>
      </c>
      <c r="N3387" s="92">
        <f t="shared" ca="1" si="265"/>
        <v>10.002544223344508</v>
      </c>
      <c r="O3387" s="92">
        <f t="shared" si="261"/>
        <v>0.25293679058068674</v>
      </c>
      <c r="P3387" s="92">
        <f t="shared" si="262"/>
        <v>9.9608610016700023</v>
      </c>
      <c r="Q3387" s="92">
        <f t="shared" ca="1" si="263"/>
        <v>1.0041847006666911</v>
      </c>
      <c r="R3387" s="92">
        <f t="shared" ca="1" si="264"/>
        <v>10.453562733940254</v>
      </c>
    </row>
    <row r="3388" spans="1:18" x14ac:dyDescent="0.3">
      <c r="A3388" s="107">
        <v>41004.944444444445</v>
      </c>
      <c r="B3388" s="92">
        <v>11.63</v>
      </c>
      <c r="C3388" s="92">
        <v>11.42</v>
      </c>
      <c r="D3388" s="92">
        <v>11.02</v>
      </c>
      <c r="E3388" s="92">
        <v>10.65</v>
      </c>
      <c r="F3388" s="92">
        <v>10.32</v>
      </c>
      <c r="G3388" s="92">
        <v>9.94</v>
      </c>
      <c r="H3388" s="92">
        <v>9.5399999999999991</v>
      </c>
      <c r="I3388" s="92">
        <v>9.1199999999999992</v>
      </c>
      <c r="J3388" s="92">
        <v>8.6999999999999993</v>
      </c>
      <c r="K3388" s="92">
        <v>8.14</v>
      </c>
      <c r="L3388" s="92">
        <v>10.31</v>
      </c>
      <c r="N3388" s="92">
        <f t="shared" ca="1" si="265"/>
        <v>9.841467808449714</v>
      </c>
      <c r="O3388" s="92">
        <f t="shared" si="261"/>
        <v>0.3795598800727355</v>
      </c>
      <c r="P3388" s="92">
        <f t="shared" si="262"/>
        <v>9.8816771905983067</v>
      </c>
      <c r="Q3388" s="92">
        <f t="shared" ca="1" si="263"/>
        <v>0.99593091523098443</v>
      </c>
      <c r="R3388" s="92">
        <f t="shared" ca="1" si="264"/>
        <v>10.26804773603145</v>
      </c>
    </row>
    <row r="3389" spans="1:18" x14ac:dyDescent="0.3">
      <c r="A3389" s="107">
        <v>41004.951388888891</v>
      </c>
      <c r="B3389" s="92">
        <v>11.23</v>
      </c>
      <c r="C3389" s="92">
        <v>11.1</v>
      </c>
      <c r="D3389" s="92">
        <v>10.78</v>
      </c>
      <c r="E3389" s="92">
        <v>10.4</v>
      </c>
      <c r="F3389" s="92">
        <v>10.02</v>
      </c>
      <c r="G3389" s="92">
        <v>9.68</v>
      </c>
      <c r="H3389" s="92">
        <v>9.34</v>
      </c>
      <c r="I3389" s="92">
        <v>8.9700000000000006</v>
      </c>
      <c r="J3389" s="92">
        <v>8.6</v>
      </c>
      <c r="K3389" s="92">
        <v>8.07</v>
      </c>
      <c r="L3389" s="92">
        <v>9.9600000000000009</v>
      </c>
      <c r="N3389" s="92">
        <f t="shared" ca="1" si="265"/>
        <v>9.6297378245442609</v>
      </c>
      <c r="O3389" s="92">
        <f t="shared" si="261"/>
        <v>0.33041737935775611</v>
      </c>
      <c r="P3389" s="92">
        <f t="shared" si="262"/>
        <v>9.6305375885125066</v>
      </c>
      <c r="Q3389" s="92">
        <f t="shared" ca="1" si="263"/>
        <v>0.99991695541802361</v>
      </c>
      <c r="R3389" s="92">
        <f t="shared" ca="1" si="264"/>
        <v>9.9591728759635156</v>
      </c>
    </row>
    <row r="3390" spans="1:18" x14ac:dyDescent="0.3">
      <c r="A3390" s="107">
        <v>41004.958333333336</v>
      </c>
      <c r="B3390" s="92">
        <v>10.74</v>
      </c>
      <c r="C3390" s="92">
        <v>10.57</v>
      </c>
      <c r="D3390" s="92">
        <v>10.24</v>
      </c>
      <c r="E3390" s="92">
        <v>9.91</v>
      </c>
      <c r="F3390" s="92">
        <v>9.65</v>
      </c>
      <c r="G3390" s="92">
        <v>9.3000000000000007</v>
      </c>
      <c r="H3390" s="92">
        <v>8.85</v>
      </c>
      <c r="I3390" s="92">
        <v>8.4</v>
      </c>
      <c r="J3390" s="92">
        <v>8.0500000000000007</v>
      </c>
      <c r="K3390" s="92">
        <v>7.58</v>
      </c>
      <c r="L3390" s="92">
        <v>9.51</v>
      </c>
      <c r="N3390" s="92">
        <f t="shared" ca="1" si="265"/>
        <v>9.1465440877211002</v>
      </c>
      <c r="O3390" s="92">
        <f t="shared" si="261"/>
        <v>0.45832453757319219</v>
      </c>
      <c r="P3390" s="92">
        <f t="shared" si="262"/>
        <v>9.2341489174558742</v>
      </c>
      <c r="Q3390" s="92">
        <f t="shared" ca="1" si="263"/>
        <v>0.99051295029808661</v>
      </c>
      <c r="R3390" s="92">
        <f t="shared" ca="1" si="264"/>
        <v>9.4197781573348038</v>
      </c>
    </row>
    <row r="3391" spans="1:18" x14ac:dyDescent="0.3">
      <c r="A3391" s="107">
        <v>41004.965277777781</v>
      </c>
      <c r="B3391" s="92">
        <v>9.15</v>
      </c>
      <c r="C3391" s="92">
        <v>9</v>
      </c>
      <c r="D3391" s="92">
        <v>8.75</v>
      </c>
      <c r="E3391" s="92">
        <v>8.51</v>
      </c>
      <c r="F3391" s="92">
        <v>8.2899999999999991</v>
      </c>
      <c r="G3391" s="92">
        <v>8.07</v>
      </c>
      <c r="H3391" s="92">
        <v>7.76</v>
      </c>
      <c r="I3391" s="92">
        <v>7.41</v>
      </c>
      <c r="J3391" s="92">
        <v>7.04</v>
      </c>
      <c r="K3391" s="92">
        <v>6.45</v>
      </c>
      <c r="L3391" s="92">
        <v>8.23</v>
      </c>
      <c r="N3391" s="92">
        <f t="shared" ca="1" si="265"/>
        <v>7.919780576770207</v>
      </c>
      <c r="O3391" s="92">
        <f t="shared" si="261"/>
        <v>0.36197995119520943</v>
      </c>
      <c r="P3391" s="92">
        <f t="shared" si="262"/>
        <v>8.0248363605242723</v>
      </c>
      <c r="Q3391" s="92">
        <f t="shared" ca="1" si="263"/>
        <v>0.98690866965576329</v>
      </c>
      <c r="R3391" s="92">
        <f t="shared" ca="1" si="264"/>
        <v>8.1222583512669324</v>
      </c>
    </row>
    <row r="3392" spans="1:18" x14ac:dyDescent="0.3">
      <c r="A3392" s="107">
        <v>41004.972222222219</v>
      </c>
      <c r="B3392" s="92">
        <v>8.66</v>
      </c>
      <c r="C3392" s="92">
        <v>8.49</v>
      </c>
      <c r="D3392" s="92">
        <v>8.1300000000000008</v>
      </c>
      <c r="E3392" s="92">
        <v>7.78</v>
      </c>
      <c r="F3392" s="92">
        <v>7.53</v>
      </c>
      <c r="G3392" s="92">
        <v>7.28</v>
      </c>
      <c r="H3392" s="92">
        <v>7.02</v>
      </c>
      <c r="I3392" s="92">
        <v>6.69</v>
      </c>
      <c r="J3392" s="92">
        <v>6.38</v>
      </c>
      <c r="K3392" s="92">
        <v>5.96</v>
      </c>
      <c r="L3392" s="92">
        <v>7.39</v>
      </c>
      <c r="N3392" s="92">
        <f t="shared" ca="1" si="265"/>
        <v>7.2203532134678117</v>
      </c>
      <c r="O3392" s="92">
        <f t="shared" si="261"/>
        <v>0.33607281647477982</v>
      </c>
      <c r="P3392" s="92">
        <f t="shared" si="262"/>
        <v>7.242165953988783</v>
      </c>
      <c r="Q3392" s="92">
        <f t="shared" ca="1" si="263"/>
        <v>0.99698809159310176</v>
      </c>
      <c r="R3392" s="92">
        <f t="shared" ca="1" si="264"/>
        <v>7.367741996873022</v>
      </c>
    </row>
    <row r="3393" spans="1:18" x14ac:dyDescent="0.3">
      <c r="A3393" s="107">
        <v>41004.979166666664</v>
      </c>
      <c r="B3393" s="92">
        <v>9.42</v>
      </c>
      <c r="C3393" s="92">
        <v>9.2100000000000009</v>
      </c>
      <c r="D3393" s="92">
        <v>8.85</v>
      </c>
      <c r="E3393" s="92">
        <v>8.61</v>
      </c>
      <c r="F3393" s="92">
        <v>8.4</v>
      </c>
      <c r="G3393" s="92">
        <v>8.1199999999999992</v>
      </c>
      <c r="H3393" s="92">
        <v>7.81</v>
      </c>
      <c r="I3393" s="92">
        <v>7.5</v>
      </c>
      <c r="J3393" s="92">
        <v>7.22</v>
      </c>
      <c r="K3393" s="92">
        <v>6.79</v>
      </c>
      <c r="L3393" s="92">
        <v>8.4700000000000006</v>
      </c>
      <c r="N3393" s="92">
        <f t="shared" ca="1" si="265"/>
        <v>8.0341317065343087</v>
      </c>
      <c r="O3393" s="92">
        <f t="shared" si="261"/>
        <v>0.35970705943623144</v>
      </c>
      <c r="P3393" s="92">
        <f t="shared" si="262"/>
        <v>8.0748410832790558</v>
      </c>
      <c r="Q3393" s="92">
        <f t="shared" ca="1" si="263"/>
        <v>0.994958491897872</v>
      </c>
      <c r="R3393" s="92">
        <f t="shared" ca="1" si="264"/>
        <v>8.4272984263749766</v>
      </c>
    </row>
    <row r="3394" spans="1:18" x14ac:dyDescent="0.3">
      <c r="A3394" s="107">
        <v>41004.986111111109</v>
      </c>
      <c r="B3394" s="92">
        <v>9.7200000000000006</v>
      </c>
      <c r="C3394" s="92">
        <v>9.6300000000000008</v>
      </c>
      <c r="D3394" s="92">
        <v>9.44</v>
      </c>
      <c r="E3394" s="92">
        <v>9.2100000000000009</v>
      </c>
      <c r="F3394" s="92">
        <v>9.0399999999999991</v>
      </c>
      <c r="G3394" s="92">
        <v>8.9</v>
      </c>
      <c r="H3394" s="92">
        <v>8.7200000000000006</v>
      </c>
      <c r="I3394" s="92">
        <v>8.4700000000000006</v>
      </c>
      <c r="J3394" s="92">
        <v>8.19</v>
      </c>
      <c r="K3394" s="92">
        <v>7.78</v>
      </c>
      <c r="L3394" s="92">
        <v>8.93</v>
      </c>
      <c r="N3394" s="92">
        <f t="shared" ca="1" si="265"/>
        <v>8.8147940011412143</v>
      </c>
      <c r="O3394" s="92">
        <f t="shared" si="261"/>
        <v>0.18881214299604207</v>
      </c>
      <c r="P3394" s="92">
        <f t="shared" si="262"/>
        <v>8.8739844269965484</v>
      </c>
      <c r="Q3394" s="92">
        <f t="shared" ca="1" si="263"/>
        <v>0.99332989297623009</v>
      </c>
      <c r="R3394" s="92">
        <f t="shared" ca="1" si="264"/>
        <v>8.8704359442777339</v>
      </c>
    </row>
    <row r="3395" spans="1:18" x14ac:dyDescent="0.3">
      <c r="A3395" s="107">
        <v>41004.993055555555</v>
      </c>
      <c r="B3395" s="92">
        <v>10.42</v>
      </c>
      <c r="C3395" s="92">
        <v>10.199999999999999</v>
      </c>
      <c r="D3395" s="92">
        <v>9.85</v>
      </c>
      <c r="E3395" s="92">
        <v>9.59</v>
      </c>
      <c r="F3395" s="92">
        <v>9.31</v>
      </c>
      <c r="G3395" s="92">
        <v>9.01</v>
      </c>
      <c r="H3395" s="92">
        <v>8.73</v>
      </c>
      <c r="I3395" s="92">
        <v>8.5</v>
      </c>
      <c r="J3395" s="92">
        <v>8.2200000000000006</v>
      </c>
      <c r="K3395" s="92">
        <v>7.68</v>
      </c>
      <c r="L3395" s="92">
        <v>9.07</v>
      </c>
      <c r="N3395" s="92">
        <f t="shared" ca="1" si="265"/>
        <v>8.9865605071964314</v>
      </c>
      <c r="O3395" s="92">
        <f t="shared" ref="O3395:O3458" si="266">LN(G3395/H3395)/LN(97.5/87.5)</f>
        <v>0.29173510769181454</v>
      </c>
      <c r="P3395" s="92">
        <f t="shared" ref="P3395:P3458" si="267">G3395*POWER(96/97.5,O3395)</f>
        <v>8.9693387561602993</v>
      </c>
      <c r="Q3395" s="92">
        <f t="shared" ref="Q3395:Q3458" ca="1" si="268">N3395/P3395</f>
        <v>1.0019200691939865</v>
      </c>
      <c r="R3395" s="92">
        <f t="shared" ref="R3395:R3458" ca="1" si="269">L3395*Q3395</f>
        <v>9.0874150275894578</v>
      </c>
    </row>
    <row r="3396" spans="1:18" x14ac:dyDescent="0.3">
      <c r="A3396" s="107">
        <v>41005</v>
      </c>
      <c r="B3396" s="92">
        <v>10.83</v>
      </c>
      <c r="C3396" s="92">
        <v>10.75</v>
      </c>
      <c r="D3396" s="92">
        <v>10.62</v>
      </c>
      <c r="E3396" s="92">
        <v>10.43</v>
      </c>
      <c r="F3396" s="92">
        <v>10.15</v>
      </c>
      <c r="G3396" s="92">
        <v>9.77</v>
      </c>
      <c r="H3396" s="92">
        <v>9.43</v>
      </c>
      <c r="I3396" s="92">
        <v>9.1199999999999992</v>
      </c>
      <c r="J3396" s="92">
        <v>8.81</v>
      </c>
      <c r="K3396" s="92">
        <v>8.25</v>
      </c>
      <c r="L3396" s="92">
        <v>9.7100000000000009</v>
      </c>
      <c r="N3396" s="92">
        <f t="shared" ca="1" si="265"/>
        <v>9.6998106132449688</v>
      </c>
      <c r="O3396" s="92">
        <f t="shared" si="266"/>
        <v>0.32731906559683716</v>
      </c>
      <c r="P3396" s="92">
        <f t="shared" si="267"/>
        <v>9.7205446436989327</v>
      </c>
      <c r="Q3396" s="92">
        <f t="shared" ca="1" si="268"/>
        <v>0.99786698881452041</v>
      </c>
      <c r="R3396" s="92">
        <f t="shared" ca="1" si="269"/>
        <v>9.689288461388994</v>
      </c>
    </row>
    <row r="3397" spans="1:18" x14ac:dyDescent="0.3">
      <c r="A3397" s="107">
        <v>41005.006944444445</v>
      </c>
      <c r="B3397" s="92">
        <v>10.68</v>
      </c>
      <c r="C3397" s="92">
        <v>10.52</v>
      </c>
      <c r="D3397" s="92">
        <v>10.16</v>
      </c>
      <c r="E3397" s="92">
        <v>9.7899999999999991</v>
      </c>
      <c r="F3397" s="92">
        <v>9.49</v>
      </c>
      <c r="G3397" s="92">
        <v>9.2200000000000006</v>
      </c>
      <c r="H3397" s="92">
        <v>8.93</v>
      </c>
      <c r="I3397" s="92">
        <v>8.56</v>
      </c>
      <c r="J3397" s="92">
        <v>8.2100000000000009</v>
      </c>
      <c r="K3397" s="92">
        <v>7.73</v>
      </c>
      <c r="L3397" s="92">
        <v>9.68</v>
      </c>
      <c r="N3397" s="92">
        <f t="shared" ca="1" si="265"/>
        <v>9.1486284190986389</v>
      </c>
      <c r="O3397" s="92">
        <f t="shared" si="266"/>
        <v>0.29532930441538147</v>
      </c>
      <c r="P3397" s="92">
        <f t="shared" si="267"/>
        <v>9.1778795943385933</v>
      </c>
      <c r="Q3397" s="92">
        <f t="shared" ca="1" si="268"/>
        <v>0.99681286129990221</v>
      </c>
      <c r="R3397" s="92">
        <f t="shared" ca="1" si="269"/>
        <v>9.6491484973830524</v>
      </c>
    </row>
    <row r="3398" spans="1:18" x14ac:dyDescent="0.3">
      <c r="A3398" s="107">
        <v>41005.013888888891</v>
      </c>
      <c r="B3398" s="92">
        <v>10.17</v>
      </c>
      <c r="C3398" s="92">
        <v>10.039999999999999</v>
      </c>
      <c r="D3398" s="92">
        <v>9.8000000000000007</v>
      </c>
      <c r="E3398" s="92">
        <v>9.5399999999999991</v>
      </c>
      <c r="F3398" s="92">
        <v>9.24</v>
      </c>
      <c r="G3398" s="92">
        <v>8.86</v>
      </c>
      <c r="H3398" s="92">
        <v>8.51</v>
      </c>
      <c r="I3398" s="92">
        <v>8.19</v>
      </c>
      <c r="J3398" s="92">
        <v>7.88</v>
      </c>
      <c r="K3398" s="92">
        <v>7.33</v>
      </c>
      <c r="L3398" s="92">
        <v>9.07</v>
      </c>
      <c r="N3398" s="92">
        <f t="shared" ca="1" si="265"/>
        <v>8.8037732806828508</v>
      </c>
      <c r="O3398" s="92">
        <f t="shared" si="266"/>
        <v>0.37245621393750522</v>
      </c>
      <c r="P3398" s="92">
        <f t="shared" si="267"/>
        <v>8.808984213158281</v>
      </c>
      <c r="Q3398" s="92">
        <f t="shared" ca="1" si="268"/>
        <v>0.99940845251287358</v>
      </c>
      <c r="R3398" s="92">
        <f t="shared" ca="1" si="269"/>
        <v>9.0646346642917628</v>
      </c>
    </row>
    <row r="3399" spans="1:18" x14ac:dyDescent="0.3">
      <c r="A3399" s="107">
        <v>41005.020833333336</v>
      </c>
      <c r="B3399" s="92">
        <v>10.63</v>
      </c>
      <c r="C3399" s="92">
        <v>10.46</v>
      </c>
      <c r="D3399" s="92">
        <v>10.14</v>
      </c>
      <c r="E3399" s="92">
        <v>9.83</v>
      </c>
      <c r="F3399" s="92">
        <v>9.51</v>
      </c>
      <c r="G3399" s="92">
        <v>9.15</v>
      </c>
      <c r="H3399" s="92">
        <v>8.8000000000000007</v>
      </c>
      <c r="I3399" s="92">
        <v>8.48</v>
      </c>
      <c r="J3399" s="92">
        <v>8.1</v>
      </c>
      <c r="K3399" s="92">
        <v>7.47</v>
      </c>
      <c r="L3399" s="92">
        <v>9.08</v>
      </c>
      <c r="N3399" s="92">
        <f t="shared" ca="1" si="265"/>
        <v>9.0852783797781456</v>
      </c>
      <c r="O3399" s="92">
        <f t="shared" si="266"/>
        <v>0.36041831469621738</v>
      </c>
      <c r="P3399" s="92">
        <f t="shared" si="267"/>
        <v>9.0990124577301135</v>
      </c>
      <c r="Q3399" s="92">
        <f t="shared" ca="1" si="268"/>
        <v>0.99849059686248698</v>
      </c>
      <c r="R3399" s="92">
        <f t="shared" ca="1" si="269"/>
        <v>9.0662946195113818</v>
      </c>
    </row>
    <row r="3400" spans="1:18" x14ac:dyDescent="0.3">
      <c r="A3400" s="107">
        <v>41005.027777777781</v>
      </c>
      <c r="B3400" s="92">
        <v>10.14</v>
      </c>
      <c r="C3400" s="92">
        <v>9.98</v>
      </c>
      <c r="D3400" s="92">
        <v>9.67</v>
      </c>
      <c r="E3400" s="92">
        <v>9.2899999999999991</v>
      </c>
      <c r="F3400" s="92">
        <v>8.8800000000000008</v>
      </c>
      <c r="G3400" s="92">
        <v>8.49</v>
      </c>
      <c r="H3400" s="92">
        <v>8.2200000000000006</v>
      </c>
      <c r="I3400" s="92">
        <v>7.98</v>
      </c>
      <c r="J3400" s="92">
        <v>7.62</v>
      </c>
      <c r="K3400" s="92">
        <v>6.99</v>
      </c>
      <c r="L3400" s="92">
        <v>8.85</v>
      </c>
      <c r="N3400" s="92">
        <f t="shared" ca="1" si="265"/>
        <v>8.5365508709727003</v>
      </c>
      <c r="O3400" s="92">
        <f t="shared" si="266"/>
        <v>0.29865743162112651</v>
      </c>
      <c r="P3400" s="92">
        <f t="shared" si="267"/>
        <v>8.4507784365361474</v>
      </c>
      <c r="Q3400" s="92">
        <f t="shared" ca="1" si="268"/>
        <v>1.0101496489442587</v>
      </c>
      <c r="R3400" s="92">
        <f t="shared" ca="1" si="269"/>
        <v>8.9398243931566892</v>
      </c>
    </row>
    <row r="3401" spans="1:18" x14ac:dyDescent="0.3">
      <c r="A3401" s="107">
        <v>41005.034722222219</v>
      </c>
      <c r="B3401" s="92">
        <v>9.82</v>
      </c>
      <c r="C3401" s="92">
        <v>9.6300000000000008</v>
      </c>
      <c r="D3401" s="92">
        <v>9.2799999999999994</v>
      </c>
      <c r="E3401" s="92">
        <v>8.94</v>
      </c>
      <c r="F3401" s="92">
        <v>8.58</v>
      </c>
      <c r="G3401" s="92">
        <v>8.2100000000000009</v>
      </c>
      <c r="H3401" s="92">
        <v>7.83</v>
      </c>
      <c r="I3401" s="92">
        <v>7.45</v>
      </c>
      <c r="J3401" s="92">
        <v>7.06</v>
      </c>
      <c r="K3401" s="92">
        <v>6.49</v>
      </c>
      <c r="L3401" s="92">
        <v>8.16</v>
      </c>
      <c r="N3401" s="92">
        <f t="shared" ca="1" si="265"/>
        <v>8.1351742157387594</v>
      </c>
      <c r="O3401" s="92">
        <f t="shared" si="266"/>
        <v>0.43793405069409236</v>
      </c>
      <c r="P3401" s="92">
        <f t="shared" si="267"/>
        <v>8.1544444691619749</v>
      </c>
      <c r="Q3401" s="92">
        <f t="shared" ca="1" si="268"/>
        <v>0.99763684043761769</v>
      </c>
      <c r="R3401" s="92">
        <f t="shared" ca="1" si="269"/>
        <v>8.1407166179709609</v>
      </c>
    </row>
    <row r="3402" spans="1:18" x14ac:dyDescent="0.3">
      <c r="A3402" s="107">
        <v>41005.041666666664</v>
      </c>
      <c r="B3402" s="92">
        <v>9.4700000000000006</v>
      </c>
      <c r="C3402" s="92">
        <v>9.33</v>
      </c>
      <c r="D3402" s="92">
        <v>8.99</v>
      </c>
      <c r="E3402" s="92">
        <v>8.6</v>
      </c>
      <c r="F3402" s="92">
        <v>8.16</v>
      </c>
      <c r="G3402" s="92">
        <v>7.72</v>
      </c>
      <c r="H3402" s="92">
        <v>7.38</v>
      </c>
      <c r="I3402" s="92">
        <v>6.96</v>
      </c>
      <c r="J3402" s="92">
        <v>6.5</v>
      </c>
      <c r="K3402" s="92">
        <v>6.1</v>
      </c>
      <c r="L3402" s="92">
        <v>7.78</v>
      </c>
      <c r="N3402" s="92">
        <f t="shared" ca="1" si="265"/>
        <v>7.7039958647470783</v>
      </c>
      <c r="O3402" s="92">
        <f t="shared" si="266"/>
        <v>0.4162206212283433</v>
      </c>
      <c r="P3402" s="92">
        <f t="shared" si="267"/>
        <v>7.6703419861240292</v>
      </c>
      <c r="Q3402" s="92">
        <f t="shared" ca="1" si="268"/>
        <v>1.0043875330049077</v>
      </c>
      <c r="R3402" s="92">
        <f t="shared" ca="1" si="269"/>
        <v>7.8141350067781818</v>
      </c>
    </row>
    <row r="3403" spans="1:18" x14ac:dyDescent="0.3">
      <c r="A3403" s="107">
        <v>41005.048611111109</v>
      </c>
      <c r="B3403" s="92">
        <v>8.86</v>
      </c>
      <c r="C3403" s="92">
        <v>8.69</v>
      </c>
      <c r="D3403" s="92">
        <v>8.3699999999999992</v>
      </c>
      <c r="E3403" s="92">
        <v>8.0399999999999991</v>
      </c>
      <c r="F3403" s="92">
        <v>7.73</v>
      </c>
      <c r="G3403" s="92">
        <v>7.38</v>
      </c>
      <c r="H3403" s="92">
        <v>7.03</v>
      </c>
      <c r="I3403" s="92">
        <v>6.67</v>
      </c>
      <c r="J3403" s="92">
        <v>6.3</v>
      </c>
      <c r="K3403" s="92">
        <v>5.84</v>
      </c>
      <c r="L3403" s="92">
        <v>7.48</v>
      </c>
      <c r="N3403" s="92">
        <f t="shared" ca="1" si="265"/>
        <v>7.3096410720740463</v>
      </c>
      <c r="O3403" s="92">
        <f t="shared" si="266"/>
        <v>0.44899106661460197</v>
      </c>
      <c r="P3403" s="92">
        <f t="shared" si="267"/>
        <v>7.3288044386432185</v>
      </c>
      <c r="Q3403" s="92">
        <f t="shared" ca="1" si="268"/>
        <v>0.99738519880976384</v>
      </c>
      <c r="R3403" s="92">
        <f t="shared" ca="1" si="269"/>
        <v>7.4604412870970336</v>
      </c>
    </row>
    <row r="3404" spans="1:18" x14ac:dyDescent="0.3">
      <c r="A3404" s="107">
        <v>41005.055555555555</v>
      </c>
      <c r="B3404" s="92">
        <v>9.41</v>
      </c>
      <c r="C3404" s="92">
        <v>9.25</v>
      </c>
      <c r="D3404" s="92">
        <v>8.92</v>
      </c>
      <c r="E3404" s="92">
        <v>8.5</v>
      </c>
      <c r="F3404" s="92">
        <v>8.0500000000000007</v>
      </c>
      <c r="G3404" s="92">
        <v>7.54</v>
      </c>
      <c r="H3404" s="92">
        <v>7.04</v>
      </c>
      <c r="I3404" s="92">
        <v>6.56</v>
      </c>
      <c r="J3404" s="92">
        <v>6.1</v>
      </c>
      <c r="K3404" s="92">
        <v>5.56</v>
      </c>
      <c r="L3404" s="92">
        <v>7.52</v>
      </c>
      <c r="N3404" s="92">
        <f t="shared" ca="1" si="265"/>
        <v>7.4611770850833246</v>
      </c>
      <c r="O3404" s="92">
        <f t="shared" si="266"/>
        <v>0.63406098299051872</v>
      </c>
      <c r="P3404" s="92">
        <f t="shared" si="267"/>
        <v>7.4662404223008192</v>
      </c>
      <c r="Q3404" s="92">
        <f t="shared" ca="1" si="268"/>
        <v>0.9993218357659136</v>
      </c>
      <c r="R3404" s="92">
        <f t="shared" ca="1" si="269"/>
        <v>7.5149002049596696</v>
      </c>
    </row>
    <row r="3405" spans="1:18" x14ac:dyDescent="0.3">
      <c r="A3405" s="107">
        <v>41005.0625</v>
      </c>
      <c r="B3405" s="92">
        <v>10.32</v>
      </c>
      <c r="C3405" s="92">
        <v>10.050000000000001</v>
      </c>
      <c r="D3405" s="92">
        <v>9.57</v>
      </c>
      <c r="E3405" s="92">
        <v>9.17</v>
      </c>
      <c r="F3405" s="92">
        <v>8.73</v>
      </c>
      <c r="G3405" s="92">
        <v>8.23</v>
      </c>
      <c r="H3405" s="92">
        <v>7.81</v>
      </c>
      <c r="I3405" s="92">
        <v>7.41</v>
      </c>
      <c r="J3405" s="92">
        <v>6.98</v>
      </c>
      <c r="K3405" s="92">
        <v>6.32</v>
      </c>
      <c r="L3405" s="92">
        <v>8.25</v>
      </c>
      <c r="N3405" s="92">
        <f t="shared" ca="1" si="265"/>
        <v>8.208842202543094</v>
      </c>
      <c r="O3405" s="92">
        <f t="shared" si="266"/>
        <v>0.48405245063759911</v>
      </c>
      <c r="P3405" s="92">
        <f t="shared" si="267"/>
        <v>8.1684663598719371</v>
      </c>
      <c r="Q3405" s="92">
        <f t="shared" ca="1" si="268"/>
        <v>1.0049428914673022</v>
      </c>
      <c r="R3405" s="92">
        <f t="shared" ca="1" si="269"/>
        <v>8.290778854605243</v>
      </c>
    </row>
    <row r="3406" spans="1:18" x14ac:dyDescent="0.3">
      <c r="A3406" s="107">
        <v>41005.069444444445</v>
      </c>
      <c r="B3406" s="92">
        <v>10.3</v>
      </c>
      <c r="C3406" s="92">
        <v>10.119999999999999</v>
      </c>
      <c r="D3406" s="92">
        <v>9.77</v>
      </c>
      <c r="E3406" s="92">
        <v>9.4</v>
      </c>
      <c r="F3406" s="92">
        <v>9</v>
      </c>
      <c r="G3406" s="92">
        <v>8.5500000000000007</v>
      </c>
      <c r="H3406" s="92">
        <v>8.1199999999999992</v>
      </c>
      <c r="I3406" s="92">
        <v>7.66</v>
      </c>
      <c r="J3406" s="92">
        <v>7.18</v>
      </c>
      <c r="K3406" s="92">
        <v>6.48</v>
      </c>
      <c r="L3406" s="92">
        <v>8.5299999999999994</v>
      </c>
      <c r="N3406" s="92">
        <f t="shared" ca="1" si="265"/>
        <v>8.4524151873772873</v>
      </c>
      <c r="O3406" s="92">
        <f t="shared" si="266"/>
        <v>0.47684520336920511</v>
      </c>
      <c r="P3406" s="92">
        <f t="shared" si="267"/>
        <v>8.4870221084882225</v>
      </c>
      <c r="Q3406" s="92">
        <f t="shared" ca="1" si="268"/>
        <v>0.99592237174964782</v>
      </c>
      <c r="R3406" s="92">
        <f t="shared" ca="1" si="269"/>
        <v>8.4952178310244957</v>
      </c>
    </row>
    <row r="3407" spans="1:18" x14ac:dyDescent="0.3">
      <c r="A3407" s="107">
        <v>41005.076388888891</v>
      </c>
      <c r="B3407" s="92">
        <v>9.02</v>
      </c>
      <c r="C3407" s="92">
        <v>8.86</v>
      </c>
      <c r="D3407" s="92">
        <v>8.51</v>
      </c>
      <c r="E3407" s="92">
        <v>8.14</v>
      </c>
      <c r="F3407" s="92">
        <v>7.79</v>
      </c>
      <c r="G3407" s="92">
        <v>7.44</v>
      </c>
      <c r="H3407" s="92">
        <v>7.06</v>
      </c>
      <c r="I3407" s="92">
        <v>6.68</v>
      </c>
      <c r="J3407" s="92">
        <v>6.38</v>
      </c>
      <c r="K3407" s="92">
        <v>5.95</v>
      </c>
      <c r="L3407" s="92">
        <v>7.38</v>
      </c>
      <c r="N3407" s="92">
        <f t="shared" ca="1" si="265"/>
        <v>7.3825167139850061</v>
      </c>
      <c r="O3407" s="92">
        <f t="shared" si="266"/>
        <v>0.48446595234918904</v>
      </c>
      <c r="P3407" s="92">
        <f t="shared" si="267"/>
        <v>7.3843256500642225</v>
      </c>
      <c r="Q3407" s="92">
        <f t="shared" ca="1" si="268"/>
        <v>0.99975503029458068</v>
      </c>
      <c r="R3407" s="92">
        <f t="shared" ca="1" si="269"/>
        <v>7.3781921235740056</v>
      </c>
    </row>
    <row r="3408" spans="1:18" x14ac:dyDescent="0.3">
      <c r="A3408" s="107">
        <v>41005.083333333336</v>
      </c>
      <c r="B3408" s="92">
        <v>8.94</v>
      </c>
      <c r="C3408" s="92">
        <v>8.77</v>
      </c>
      <c r="D3408" s="92">
        <v>8.44</v>
      </c>
      <c r="E3408" s="92">
        <v>8.08</v>
      </c>
      <c r="F3408" s="92">
        <v>7.64</v>
      </c>
      <c r="G3408" s="92">
        <v>7.15</v>
      </c>
      <c r="H3408" s="92">
        <v>6.68</v>
      </c>
      <c r="I3408" s="92">
        <v>6.27</v>
      </c>
      <c r="J3408" s="92">
        <v>5.89</v>
      </c>
      <c r="K3408" s="92">
        <v>5.26</v>
      </c>
      <c r="L3408" s="92">
        <v>6.93</v>
      </c>
      <c r="N3408" s="92">
        <f t="shared" ca="1" si="265"/>
        <v>7.0967404237118235</v>
      </c>
      <c r="O3408" s="92">
        <f t="shared" si="266"/>
        <v>0.62833487480722816</v>
      </c>
      <c r="P3408" s="92">
        <f t="shared" si="267"/>
        <v>7.080684158544976</v>
      </c>
      <c r="Q3408" s="92">
        <f t="shared" ca="1" si="268"/>
        <v>1.002267614937671</v>
      </c>
      <c r="R3408" s="92">
        <f t="shared" ca="1" si="269"/>
        <v>6.9457145715180602</v>
      </c>
    </row>
    <row r="3409" spans="1:18" x14ac:dyDescent="0.3">
      <c r="A3409" s="107">
        <v>41005.090277777781</v>
      </c>
      <c r="B3409" s="92">
        <v>8.9499999999999993</v>
      </c>
      <c r="C3409" s="92">
        <v>8.7200000000000006</v>
      </c>
      <c r="D3409" s="92">
        <v>8.24</v>
      </c>
      <c r="E3409" s="92">
        <v>7.7</v>
      </c>
      <c r="F3409" s="92">
        <v>7.19</v>
      </c>
      <c r="G3409" s="92">
        <v>6.76</v>
      </c>
      <c r="H3409" s="92">
        <v>6.4</v>
      </c>
      <c r="I3409" s="92">
        <v>6.1</v>
      </c>
      <c r="J3409" s="92">
        <v>5.81</v>
      </c>
      <c r="K3409" s="92">
        <v>5.3</v>
      </c>
      <c r="L3409" s="92">
        <v>6.76</v>
      </c>
      <c r="N3409" s="92">
        <f t="shared" ca="1" si="265"/>
        <v>6.8417184469354932</v>
      </c>
      <c r="O3409" s="92">
        <f t="shared" si="266"/>
        <v>0.50571192028417722</v>
      </c>
      <c r="P3409" s="92">
        <f t="shared" si="267"/>
        <v>6.7072044391272403</v>
      </c>
      <c r="Q3409" s="92">
        <f t="shared" ca="1" si="268"/>
        <v>1.0200551524899928</v>
      </c>
      <c r="R3409" s="92">
        <f t="shared" ca="1" si="269"/>
        <v>6.895572830832351</v>
      </c>
    </row>
    <row r="3410" spans="1:18" x14ac:dyDescent="0.3">
      <c r="A3410" s="107">
        <v>41005.097222222219</v>
      </c>
      <c r="B3410" s="92">
        <v>9.68</v>
      </c>
      <c r="C3410" s="92">
        <v>9.5</v>
      </c>
      <c r="D3410" s="92">
        <v>9.17</v>
      </c>
      <c r="E3410" s="92">
        <v>8.81</v>
      </c>
      <c r="F3410" s="92">
        <v>8.4600000000000009</v>
      </c>
      <c r="G3410" s="92">
        <v>8.06</v>
      </c>
      <c r="H3410" s="92">
        <v>7.57</v>
      </c>
      <c r="I3410" s="92">
        <v>7.05</v>
      </c>
      <c r="J3410" s="92">
        <v>6.55</v>
      </c>
      <c r="K3410" s="92">
        <v>5.88</v>
      </c>
      <c r="L3410" s="92">
        <v>7.54</v>
      </c>
      <c r="N3410" s="92">
        <f t="shared" ca="1" si="265"/>
        <v>7.878110772137771</v>
      </c>
      <c r="O3410" s="92">
        <f t="shared" si="266"/>
        <v>0.57959903350120212</v>
      </c>
      <c r="P3410" s="92">
        <f t="shared" si="267"/>
        <v>7.9878955929971323</v>
      </c>
      <c r="Q3410" s="92">
        <f t="shared" ca="1" si="268"/>
        <v>0.98625610217594628</v>
      </c>
      <c r="R3410" s="92">
        <f t="shared" ca="1" si="269"/>
        <v>7.436371010406635</v>
      </c>
    </row>
    <row r="3411" spans="1:18" x14ac:dyDescent="0.3">
      <c r="A3411" s="107">
        <v>41005.104166666664</v>
      </c>
      <c r="B3411" s="92">
        <v>9.82</v>
      </c>
      <c r="C3411" s="92">
        <v>9.66</v>
      </c>
      <c r="D3411" s="92">
        <v>9.35</v>
      </c>
      <c r="E3411" s="92">
        <v>8.9600000000000009</v>
      </c>
      <c r="F3411" s="92">
        <v>8.59</v>
      </c>
      <c r="G3411" s="92">
        <v>8.1999999999999993</v>
      </c>
      <c r="H3411" s="92">
        <v>7.78</v>
      </c>
      <c r="I3411" s="92">
        <v>7.34</v>
      </c>
      <c r="J3411" s="92">
        <v>6.91</v>
      </c>
      <c r="K3411" s="92">
        <v>6.24</v>
      </c>
      <c r="L3411" s="92">
        <v>8.02</v>
      </c>
      <c r="N3411" s="92">
        <f t="shared" ca="1" si="265"/>
        <v>8.0922752436482455</v>
      </c>
      <c r="O3411" s="92">
        <f t="shared" si="266"/>
        <v>0.48587075508779737</v>
      </c>
      <c r="P3411" s="92">
        <f t="shared" si="267"/>
        <v>8.1384612250355026</v>
      </c>
      <c r="Q3411" s="92">
        <f t="shared" ca="1" si="268"/>
        <v>0.99432497371306749</v>
      </c>
      <c r="R3411" s="92">
        <f t="shared" ca="1" si="269"/>
        <v>7.9744862891788006</v>
      </c>
    </row>
    <row r="3412" spans="1:18" x14ac:dyDescent="0.3">
      <c r="A3412" s="107">
        <v>41005.111111111109</v>
      </c>
      <c r="B3412" s="92">
        <v>10.06</v>
      </c>
      <c r="C3412" s="92">
        <v>9.9</v>
      </c>
      <c r="D3412" s="92">
        <v>9.58</v>
      </c>
      <c r="E3412" s="92">
        <v>9.2200000000000006</v>
      </c>
      <c r="F3412" s="92">
        <v>8.7899999999999991</v>
      </c>
      <c r="G3412" s="92">
        <v>8.33</v>
      </c>
      <c r="H3412" s="92">
        <v>7.95</v>
      </c>
      <c r="I3412" s="92">
        <v>7.56</v>
      </c>
      <c r="J3412" s="92">
        <v>7.09</v>
      </c>
      <c r="K3412" s="92">
        <v>6.4</v>
      </c>
      <c r="L3412" s="92">
        <v>7.98</v>
      </c>
      <c r="N3412" s="92">
        <f t="shared" ca="1" si="265"/>
        <v>8.2884549360334976</v>
      </c>
      <c r="O3412" s="92">
        <f t="shared" si="266"/>
        <v>0.43147565684790479</v>
      </c>
      <c r="P3412" s="92">
        <f t="shared" si="267"/>
        <v>8.2744609496848778</v>
      </c>
      <c r="Q3412" s="92">
        <f t="shared" ca="1" si="268"/>
        <v>1.0016912263449806</v>
      </c>
      <c r="R3412" s="92">
        <f t="shared" ca="1" si="269"/>
        <v>7.9934959862329462</v>
      </c>
    </row>
    <row r="3413" spans="1:18" x14ac:dyDescent="0.3">
      <c r="A3413" s="107">
        <v>41005.118055555555</v>
      </c>
      <c r="B3413" s="92">
        <v>8.3800000000000008</v>
      </c>
      <c r="C3413" s="92">
        <v>8.26</v>
      </c>
      <c r="D3413" s="92">
        <v>8</v>
      </c>
      <c r="E3413" s="92">
        <v>7.66</v>
      </c>
      <c r="F3413" s="92">
        <v>7.32</v>
      </c>
      <c r="G3413" s="92">
        <v>6.94</v>
      </c>
      <c r="H3413" s="92">
        <v>6.51</v>
      </c>
      <c r="I3413" s="92">
        <v>6.08</v>
      </c>
      <c r="J3413" s="92">
        <v>5.61</v>
      </c>
      <c r="K3413" s="92">
        <v>4.87</v>
      </c>
      <c r="L3413" s="92">
        <v>6.51</v>
      </c>
      <c r="N3413" s="92">
        <f t="shared" ca="1" si="265"/>
        <v>6.7978752775230831</v>
      </c>
      <c r="O3413" s="92">
        <f t="shared" si="266"/>
        <v>0.59107475748894889</v>
      </c>
      <c r="P3413" s="92">
        <f t="shared" si="267"/>
        <v>6.876691442013092</v>
      </c>
      <c r="Q3413" s="92">
        <f t="shared" ca="1" si="268"/>
        <v>0.98853865043173494</v>
      </c>
      <c r="R3413" s="92">
        <f t="shared" ca="1" si="269"/>
        <v>6.4353866143105947</v>
      </c>
    </row>
    <row r="3414" spans="1:18" x14ac:dyDescent="0.3">
      <c r="A3414" s="107">
        <v>41005.125</v>
      </c>
      <c r="B3414" s="92">
        <v>7.67</v>
      </c>
      <c r="C3414" s="92">
        <v>7.6</v>
      </c>
      <c r="D3414" s="92">
        <v>7.48</v>
      </c>
      <c r="E3414" s="92">
        <v>7.3</v>
      </c>
      <c r="F3414" s="92">
        <v>7.05</v>
      </c>
      <c r="G3414" s="92">
        <v>6.71</v>
      </c>
      <c r="H3414" s="92">
        <v>6.33</v>
      </c>
      <c r="I3414" s="92">
        <v>5.96</v>
      </c>
      <c r="J3414" s="92">
        <v>5.59</v>
      </c>
      <c r="K3414" s="92">
        <v>4.93</v>
      </c>
      <c r="L3414" s="92">
        <v>6.37</v>
      </c>
      <c r="N3414" s="92">
        <f t="shared" ca="1" si="265"/>
        <v>6.5604179591555187</v>
      </c>
      <c r="O3414" s="92">
        <f t="shared" si="266"/>
        <v>0.53873748865565929</v>
      </c>
      <c r="P3414" s="92">
        <f t="shared" si="267"/>
        <v>6.6541868926527297</v>
      </c>
      <c r="Q3414" s="92">
        <f t="shared" ca="1" si="268"/>
        <v>0.98590828075467096</v>
      </c>
      <c r="R3414" s="92">
        <f t="shared" ca="1" si="269"/>
        <v>6.2802357484072537</v>
      </c>
    </row>
    <row r="3415" spans="1:18" x14ac:dyDescent="0.3">
      <c r="A3415" s="107">
        <v>41005.131944444445</v>
      </c>
      <c r="B3415" s="92">
        <v>7.01</v>
      </c>
      <c r="C3415" s="92">
        <v>6.92</v>
      </c>
      <c r="D3415" s="92">
        <v>6.76</v>
      </c>
      <c r="E3415" s="92">
        <v>6.62</v>
      </c>
      <c r="F3415" s="92">
        <v>6.49</v>
      </c>
      <c r="G3415" s="92">
        <v>6.35</v>
      </c>
      <c r="H3415" s="92">
        <v>6.14</v>
      </c>
      <c r="I3415" s="92">
        <v>5.77</v>
      </c>
      <c r="J3415" s="92">
        <v>5.32</v>
      </c>
      <c r="K3415" s="92">
        <v>4.62</v>
      </c>
      <c r="L3415" s="92">
        <v>6.07</v>
      </c>
      <c r="N3415" s="92">
        <f t="shared" ca="1" si="265"/>
        <v>6.1419486533978116</v>
      </c>
      <c r="O3415" s="92">
        <f t="shared" si="266"/>
        <v>0.31077494435985864</v>
      </c>
      <c r="P3415" s="92">
        <f t="shared" si="267"/>
        <v>6.3194773072944583</v>
      </c>
      <c r="Q3415" s="92">
        <f t="shared" ca="1" si="268"/>
        <v>0.97190769975679336</v>
      </c>
      <c r="R3415" s="92">
        <f t="shared" ca="1" si="269"/>
        <v>5.8994797375237358</v>
      </c>
    </row>
    <row r="3416" spans="1:18" x14ac:dyDescent="0.3">
      <c r="A3416" s="107">
        <v>41005.138888888891</v>
      </c>
      <c r="B3416" s="92">
        <v>6.83</v>
      </c>
      <c r="C3416" s="92">
        <v>6.76</v>
      </c>
      <c r="D3416" s="92">
        <v>6.6</v>
      </c>
      <c r="E3416" s="92">
        <v>6.47</v>
      </c>
      <c r="F3416" s="92">
        <v>6.38</v>
      </c>
      <c r="G3416" s="92">
        <v>6.3</v>
      </c>
      <c r="H3416" s="92">
        <v>6.07</v>
      </c>
      <c r="I3416" s="92">
        <v>5.75</v>
      </c>
      <c r="J3416" s="92">
        <v>5.33</v>
      </c>
      <c r="K3416" s="92">
        <v>4.7300000000000004</v>
      </c>
      <c r="L3416" s="92">
        <v>6.04</v>
      </c>
      <c r="N3416" s="92">
        <f t="shared" ca="1" si="265"/>
        <v>6.0723794462160141</v>
      </c>
      <c r="O3416" s="92">
        <f t="shared" si="266"/>
        <v>0.34368169624659911</v>
      </c>
      <c r="P3416" s="92">
        <f t="shared" si="267"/>
        <v>6.2665196968965304</v>
      </c>
      <c r="Q3416" s="92">
        <f t="shared" ca="1" si="268"/>
        <v>0.96901944618850178</v>
      </c>
      <c r="R3416" s="92">
        <f t="shared" ca="1" si="269"/>
        <v>5.8528774549785512</v>
      </c>
    </row>
    <row r="3417" spans="1:18" x14ac:dyDescent="0.3">
      <c r="A3417" s="107">
        <v>41005.145833333336</v>
      </c>
      <c r="B3417" s="92">
        <v>7.35</v>
      </c>
      <c r="C3417" s="92">
        <v>7.26</v>
      </c>
      <c r="D3417" s="92">
        <v>7.03</v>
      </c>
      <c r="E3417" s="92">
        <v>6.77</v>
      </c>
      <c r="F3417" s="92">
        <v>6.57</v>
      </c>
      <c r="G3417" s="92">
        <v>6.32</v>
      </c>
      <c r="H3417" s="92">
        <v>6.02</v>
      </c>
      <c r="I3417" s="92">
        <v>5.75</v>
      </c>
      <c r="J3417" s="92">
        <v>5.48</v>
      </c>
      <c r="K3417" s="92">
        <v>4.9800000000000004</v>
      </c>
      <c r="L3417" s="92">
        <v>6.1</v>
      </c>
      <c r="N3417" s="92">
        <f t="shared" ca="1" si="265"/>
        <v>6.2310745138503032</v>
      </c>
      <c r="O3417" s="92">
        <f t="shared" si="266"/>
        <v>0.44940705919426399</v>
      </c>
      <c r="P3417" s="92">
        <f t="shared" si="267"/>
        <v>6.2761172519108017</v>
      </c>
      <c r="Q3417" s="92">
        <f t="shared" ca="1" si="268"/>
        <v>0.99282315223687301</v>
      </c>
      <c r="R3417" s="92">
        <f t="shared" ca="1" si="269"/>
        <v>6.0562212286449251</v>
      </c>
    </row>
    <row r="3418" spans="1:18" x14ac:dyDescent="0.3">
      <c r="A3418" s="107">
        <v>41005.152777777781</v>
      </c>
      <c r="B3418" s="92">
        <v>8.2899999999999991</v>
      </c>
      <c r="C3418" s="92">
        <v>8.14</v>
      </c>
      <c r="D3418" s="92">
        <v>7.89</v>
      </c>
      <c r="E3418" s="92">
        <v>7.59</v>
      </c>
      <c r="F3418" s="92">
        <v>7.22</v>
      </c>
      <c r="G3418" s="92">
        <v>6.85</v>
      </c>
      <c r="H3418" s="92">
        <v>6.51</v>
      </c>
      <c r="I3418" s="92">
        <v>6.15</v>
      </c>
      <c r="J3418" s="92">
        <v>5.76</v>
      </c>
      <c r="K3418" s="92">
        <v>5.16</v>
      </c>
      <c r="L3418" s="92">
        <v>6.75</v>
      </c>
      <c r="N3418" s="92">
        <f t="shared" ca="1" si="265"/>
        <v>6.7898838591990529</v>
      </c>
      <c r="O3418" s="92">
        <f t="shared" si="266"/>
        <v>0.47045106418855676</v>
      </c>
      <c r="P3418" s="92">
        <f t="shared" si="267"/>
        <v>6.800218140949438</v>
      </c>
      <c r="Q3418" s="92">
        <f t="shared" ca="1" si="268"/>
        <v>0.99848030143501509</v>
      </c>
      <c r="R3418" s="92">
        <f t="shared" ca="1" si="269"/>
        <v>6.7397420346863521</v>
      </c>
    </row>
    <row r="3419" spans="1:18" x14ac:dyDescent="0.3">
      <c r="A3419" s="107">
        <v>41005.159722222219</v>
      </c>
      <c r="B3419" s="92">
        <v>8.83</v>
      </c>
      <c r="C3419" s="92">
        <v>8.67</v>
      </c>
      <c r="D3419" s="92">
        <v>8.34</v>
      </c>
      <c r="E3419" s="92">
        <v>8</v>
      </c>
      <c r="F3419" s="92">
        <v>7.67</v>
      </c>
      <c r="G3419" s="92">
        <v>7.31</v>
      </c>
      <c r="H3419" s="92">
        <v>6.88</v>
      </c>
      <c r="I3419" s="92">
        <v>6.44</v>
      </c>
      <c r="J3419" s="92">
        <v>6</v>
      </c>
      <c r="K3419" s="92">
        <v>5.21</v>
      </c>
      <c r="L3419" s="92">
        <v>7.06</v>
      </c>
      <c r="N3419" s="92">
        <f t="shared" ca="1" si="265"/>
        <v>7.1601174206480191</v>
      </c>
      <c r="O3419" s="92">
        <f t="shared" si="266"/>
        <v>0.56023115783464383</v>
      </c>
      <c r="P3419" s="92">
        <f t="shared" si="267"/>
        <v>7.2467808196853181</v>
      </c>
      <c r="Q3419" s="92">
        <f t="shared" ca="1" si="268"/>
        <v>0.988041117677813</v>
      </c>
      <c r="R3419" s="92">
        <f t="shared" ca="1" si="269"/>
        <v>6.9755702908053596</v>
      </c>
    </row>
    <row r="3420" spans="1:18" x14ac:dyDescent="0.3">
      <c r="A3420" s="107">
        <v>41005.166666666664</v>
      </c>
      <c r="B3420" s="92">
        <v>9.65</v>
      </c>
      <c r="C3420" s="92">
        <v>9.44</v>
      </c>
      <c r="D3420" s="92">
        <v>9.01</v>
      </c>
      <c r="E3420" s="92">
        <v>8.52</v>
      </c>
      <c r="F3420" s="92">
        <v>8.0399999999999991</v>
      </c>
      <c r="G3420" s="92">
        <v>7.49</v>
      </c>
      <c r="H3420" s="92">
        <v>6.94</v>
      </c>
      <c r="I3420" s="92">
        <v>6.39</v>
      </c>
      <c r="J3420" s="92">
        <v>5.86</v>
      </c>
      <c r="K3420" s="92">
        <v>5.18</v>
      </c>
      <c r="L3420" s="92">
        <v>7.36</v>
      </c>
      <c r="N3420" s="92">
        <f t="shared" ca="1" si="265"/>
        <v>7.3863378764139513</v>
      </c>
      <c r="O3420" s="92">
        <f t="shared" si="266"/>
        <v>0.70478233637645871</v>
      </c>
      <c r="P3420" s="92">
        <f t="shared" si="267"/>
        <v>7.4086017271974622</v>
      </c>
      <c r="Q3420" s="92">
        <f t="shared" ca="1" si="268"/>
        <v>0.99699486467172627</v>
      </c>
      <c r="R3420" s="92">
        <f t="shared" ca="1" si="269"/>
        <v>7.3378822039839058</v>
      </c>
    </row>
    <row r="3421" spans="1:18" x14ac:dyDescent="0.3">
      <c r="A3421" s="107">
        <v>41005.173611111109</v>
      </c>
      <c r="B3421" s="92">
        <v>9.0399999999999991</v>
      </c>
      <c r="C3421" s="92">
        <v>9.02</v>
      </c>
      <c r="D3421" s="92">
        <v>8.8800000000000008</v>
      </c>
      <c r="E3421" s="92">
        <v>8.6199999999999992</v>
      </c>
      <c r="F3421" s="92">
        <v>8.25</v>
      </c>
      <c r="G3421" s="92">
        <v>7.77</v>
      </c>
      <c r="H3421" s="92">
        <v>7.31</v>
      </c>
      <c r="I3421" s="92">
        <v>6.85</v>
      </c>
      <c r="J3421" s="92">
        <v>6.37</v>
      </c>
      <c r="K3421" s="92">
        <v>5.58</v>
      </c>
      <c r="L3421" s="92">
        <v>7.66</v>
      </c>
      <c r="N3421" s="92">
        <f t="shared" ca="1" si="265"/>
        <v>7.6319722441599094</v>
      </c>
      <c r="O3421" s="92">
        <f t="shared" si="266"/>
        <v>0.56394851737662188</v>
      </c>
      <c r="P3421" s="92">
        <f t="shared" si="267"/>
        <v>7.7023586595035347</v>
      </c>
      <c r="Q3421" s="92">
        <f t="shared" ca="1" si="268"/>
        <v>0.99086170633500958</v>
      </c>
      <c r="R3421" s="92">
        <f t="shared" ca="1" si="269"/>
        <v>7.590000670526174</v>
      </c>
    </row>
    <row r="3422" spans="1:18" x14ac:dyDescent="0.3">
      <c r="A3422" s="107">
        <v>41005.180555555555</v>
      </c>
      <c r="B3422" s="92">
        <v>8.19</v>
      </c>
      <c r="C3422" s="92">
        <v>8.2100000000000009</v>
      </c>
      <c r="D3422" s="92">
        <v>8.16</v>
      </c>
      <c r="E3422" s="92">
        <v>7.98</v>
      </c>
      <c r="F3422" s="92">
        <v>7.65</v>
      </c>
      <c r="G3422" s="92">
        <v>7.2</v>
      </c>
      <c r="H3422" s="92">
        <v>6.76</v>
      </c>
      <c r="I3422" s="92">
        <v>6.3</v>
      </c>
      <c r="J3422" s="92">
        <v>5.8</v>
      </c>
      <c r="K3422" s="92">
        <v>5.0599999999999996</v>
      </c>
      <c r="L3422" s="92">
        <v>6.9</v>
      </c>
      <c r="N3422" s="92">
        <f t="shared" ca="1" si="265"/>
        <v>7.0306387156167629</v>
      </c>
      <c r="O3422" s="92">
        <f t="shared" si="266"/>
        <v>0.58271922306963841</v>
      </c>
      <c r="P3422" s="92">
        <f t="shared" si="267"/>
        <v>7.1352439324149088</v>
      </c>
      <c r="Q3422" s="92">
        <f t="shared" ca="1" si="268"/>
        <v>0.98533964391561557</v>
      </c>
      <c r="R3422" s="92">
        <f t="shared" ca="1" si="269"/>
        <v>6.7988435430177478</v>
      </c>
    </row>
    <row r="3423" spans="1:18" x14ac:dyDescent="0.3">
      <c r="A3423" s="107">
        <v>41005.1875</v>
      </c>
      <c r="B3423" s="92">
        <v>7.92</v>
      </c>
      <c r="C3423" s="92">
        <v>7.82</v>
      </c>
      <c r="D3423" s="92">
        <v>7.62</v>
      </c>
      <c r="E3423" s="92">
        <v>7.36</v>
      </c>
      <c r="F3423" s="92">
        <v>7.11</v>
      </c>
      <c r="G3423" s="92">
        <v>6.8</v>
      </c>
      <c r="H3423" s="92">
        <v>6.42</v>
      </c>
      <c r="I3423" s="92">
        <v>5.97</v>
      </c>
      <c r="J3423" s="92">
        <v>5.52</v>
      </c>
      <c r="K3423" s="92">
        <v>4.88</v>
      </c>
      <c r="L3423" s="92">
        <v>6.52</v>
      </c>
      <c r="N3423" s="92">
        <f t="shared" ca="1" si="265"/>
        <v>6.6152606011206894</v>
      </c>
      <c r="O3423" s="92">
        <f t="shared" si="266"/>
        <v>0.53139811116479263</v>
      </c>
      <c r="P3423" s="92">
        <f t="shared" si="267"/>
        <v>6.7442056684442679</v>
      </c>
      <c r="Q3423" s="92">
        <f t="shared" ca="1" si="268"/>
        <v>0.9808806146101231</v>
      </c>
      <c r="R3423" s="92">
        <f t="shared" ca="1" si="269"/>
        <v>6.3953416072580023</v>
      </c>
    </row>
    <row r="3424" spans="1:18" x14ac:dyDescent="0.3">
      <c r="A3424" s="107">
        <v>41005.194444444445</v>
      </c>
      <c r="B3424" s="92">
        <v>8.0399999999999991</v>
      </c>
      <c r="C3424" s="92">
        <v>7.89</v>
      </c>
      <c r="D3424" s="92">
        <v>7.55</v>
      </c>
      <c r="E3424" s="92">
        <v>7.25</v>
      </c>
      <c r="F3424" s="92">
        <v>6.97</v>
      </c>
      <c r="G3424" s="92">
        <v>6.66</v>
      </c>
      <c r="H3424" s="92">
        <v>6.31</v>
      </c>
      <c r="I3424" s="92">
        <v>5.94</v>
      </c>
      <c r="J3424" s="92">
        <v>5.54</v>
      </c>
      <c r="K3424" s="92">
        <v>4.9400000000000004</v>
      </c>
      <c r="L3424" s="92">
        <v>6.4</v>
      </c>
      <c r="N3424" s="92">
        <f t="shared" ca="1" si="265"/>
        <v>6.5457585190444201</v>
      </c>
      <c r="O3424" s="92">
        <f t="shared" si="266"/>
        <v>0.49886350386276079</v>
      </c>
      <c r="P3424" s="92">
        <f t="shared" si="267"/>
        <v>6.6086871059153198</v>
      </c>
      <c r="Q3424" s="92">
        <f t="shared" ca="1" si="268"/>
        <v>0.99047789888333893</v>
      </c>
      <c r="R3424" s="92">
        <f t="shared" ca="1" si="269"/>
        <v>6.3390585528533698</v>
      </c>
    </row>
    <row r="3425" spans="1:18" x14ac:dyDescent="0.3">
      <c r="A3425" s="107">
        <v>41005.201388888891</v>
      </c>
      <c r="B3425" s="92">
        <v>8.1</v>
      </c>
      <c r="C3425" s="92">
        <v>7.96</v>
      </c>
      <c r="D3425" s="92">
        <v>7.74</v>
      </c>
      <c r="E3425" s="92">
        <v>7.48</v>
      </c>
      <c r="F3425" s="92">
        <v>7.19</v>
      </c>
      <c r="G3425" s="92">
        <v>6.83</v>
      </c>
      <c r="H3425" s="92">
        <v>6.48</v>
      </c>
      <c r="I3425" s="92">
        <v>6.27</v>
      </c>
      <c r="J3425" s="92">
        <v>6.05</v>
      </c>
      <c r="K3425" s="92">
        <v>5.49</v>
      </c>
      <c r="L3425" s="92">
        <v>6.57</v>
      </c>
      <c r="N3425" s="92">
        <f t="shared" ca="1" si="265"/>
        <v>6.8122211924728404</v>
      </c>
      <c r="O3425" s="92">
        <f t="shared" si="266"/>
        <v>0.48611422857308756</v>
      </c>
      <c r="P3425" s="92">
        <f t="shared" si="267"/>
        <v>6.7787171145466862</v>
      </c>
      <c r="Q3425" s="92">
        <f t="shared" ca="1" si="268"/>
        <v>1.0049425396221738</v>
      </c>
      <c r="R3425" s="92">
        <f t="shared" ca="1" si="269"/>
        <v>6.6024724853176826</v>
      </c>
    </row>
    <row r="3426" spans="1:18" x14ac:dyDescent="0.3">
      <c r="A3426" s="107">
        <v>41005.208333333336</v>
      </c>
      <c r="B3426" s="92">
        <v>7.69</v>
      </c>
      <c r="C3426" s="92">
        <v>7.58</v>
      </c>
      <c r="D3426" s="92">
        <v>7.33</v>
      </c>
      <c r="E3426" s="92">
        <v>7.06</v>
      </c>
      <c r="F3426" s="92">
        <v>6.83</v>
      </c>
      <c r="G3426" s="92">
        <v>6.59</v>
      </c>
      <c r="H3426" s="92">
        <v>6.29</v>
      </c>
      <c r="I3426" s="92">
        <v>5.92</v>
      </c>
      <c r="J3426" s="92">
        <v>5.49</v>
      </c>
      <c r="K3426" s="92">
        <v>4.92</v>
      </c>
      <c r="L3426" s="92">
        <v>6.33</v>
      </c>
      <c r="N3426" s="92">
        <f t="shared" ca="1" si="265"/>
        <v>6.4434163450311939</v>
      </c>
      <c r="O3426" s="92">
        <f t="shared" si="266"/>
        <v>0.43055849186557688</v>
      </c>
      <c r="P3426" s="92">
        <f t="shared" si="267"/>
        <v>6.5461552288594227</v>
      </c>
      <c r="Q3426" s="92">
        <f t="shared" ca="1" si="268"/>
        <v>0.98430546171968336</v>
      </c>
      <c r="R3426" s="92">
        <f t="shared" ca="1" si="269"/>
        <v>6.2306535726855961</v>
      </c>
    </row>
    <row r="3427" spans="1:18" x14ac:dyDescent="0.3">
      <c r="A3427" s="107">
        <v>41005.215277777781</v>
      </c>
      <c r="B3427" s="92">
        <v>7.34</v>
      </c>
      <c r="C3427" s="92">
        <v>7.37</v>
      </c>
      <c r="D3427" s="92">
        <v>7.38</v>
      </c>
      <c r="E3427" s="92">
        <v>7.22</v>
      </c>
      <c r="F3427" s="92">
        <v>6.96</v>
      </c>
      <c r="G3427" s="92">
        <v>6.56</v>
      </c>
      <c r="H3427" s="92">
        <v>6.09</v>
      </c>
      <c r="I3427" s="92">
        <v>5.66</v>
      </c>
      <c r="J3427" s="92">
        <v>5.26</v>
      </c>
      <c r="K3427" s="92">
        <v>4.74</v>
      </c>
      <c r="L3427" s="92">
        <v>6.43</v>
      </c>
      <c r="N3427" s="92">
        <f t="shared" ca="1" si="265"/>
        <v>6.3709793754592576</v>
      </c>
      <c r="O3427" s="92">
        <f t="shared" si="266"/>
        <v>0.68699804632987083</v>
      </c>
      <c r="P3427" s="92">
        <f t="shared" si="267"/>
        <v>6.4904979733088721</v>
      </c>
      <c r="Q3427" s="92">
        <f t="shared" ca="1" si="268"/>
        <v>0.98158560431863384</v>
      </c>
      <c r="R3427" s="92">
        <f t="shared" ca="1" si="269"/>
        <v>6.3115954357688153</v>
      </c>
    </row>
    <row r="3428" spans="1:18" x14ac:dyDescent="0.3">
      <c r="A3428" s="107">
        <v>41005.222222222219</v>
      </c>
      <c r="B3428" s="92">
        <v>8.2100000000000009</v>
      </c>
      <c r="C3428" s="92">
        <v>8.0299999999999994</v>
      </c>
      <c r="D3428" s="92">
        <v>7.73</v>
      </c>
      <c r="E3428" s="92">
        <v>7.38</v>
      </c>
      <c r="F3428" s="92">
        <v>7.02</v>
      </c>
      <c r="G3428" s="92">
        <v>6.63</v>
      </c>
      <c r="H3428" s="92">
        <v>6.2</v>
      </c>
      <c r="I3428" s="92">
        <v>5.78</v>
      </c>
      <c r="J3428" s="92">
        <v>5.36</v>
      </c>
      <c r="K3428" s="92">
        <v>4.88</v>
      </c>
      <c r="L3428" s="92">
        <v>6.42</v>
      </c>
      <c r="N3428" s="92">
        <f t="shared" ca="1" si="265"/>
        <v>6.5266097200376469</v>
      </c>
      <c r="O3428" s="92">
        <f t="shared" si="266"/>
        <v>0.6196589122304581</v>
      </c>
      <c r="P3428" s="92">
        <f t="shared" si="267"/>
        <v>6.5666085503349922</v>
      </c>
      <c r="Q3428" s="92">
        <f t="shared" ca="1" si="268"/>
        <v>0.99390875366016684</v>
      </c>
      <c r="R3428" s="92">
        <f t="shared" ca="1" si="269"/>
        <v>6.3808941984982708</v>
      </c>
    </row>
    <row r="3429" spans="1:18" x14ac:dyDescent="0.3">
      <c r="A3429" s="107">
        <v>41005.229166666664</v>
      </c>
      <c r="B3429" s="92">
        <v>8.6</v>
      </c>
      <c r="C3429" s="92">
        <v>8.44</v>
      </c>
      <c r="D3429" s="92">
        <v>8.0500000000000007</v>
      </c>
      <c r="E3429" s="92">
        <v>7.62</v>
      </c>
      <c r="F3429" s="92">
        <v>7.2</v>
      </c>
      <c r="G3429" s="92">
        <v>6.67</v>
      </c>
      <c r="H3429" s="92">
        <v>6.11</v>
      </c>
      <c r="I3429" s="92">
        <v>5.55</v>
      </c>
      <c r="J3429" s="92">
        <v>5.04</v>
      </c>
      <c r="K3429" s="92">
        <v>4.45</v>
      </c>
      <c r="L3429" s="92">
        <v>6.57</v>
      </c>
      <c r="N3429" s="92">
        <f t="shared" ca="1" si="265"/>
        <v>6.531783886096636</v>
      </c>
      <c r="O3429" s="92">
        <f t="shared" si="266"/>
        <v>0.81037040807374694</v>
      </c>
      <c r="P3429" s="92">
        <f t="shared" si="267"/>
        <v>6.5867214831497503</v>
      </c>
      <c r="Q3429" s="92">
        <f t="shared" ca="1" si="268"/>
        <v>0.99165934111626608</v>
      </c>
      <c r="R3429" s="92">
        <f t="shared" ca="1" si="269"/>
        <v>6.5152018711338684</v>
      </c>
    </row>
    <row r="3430" spans="1:18" x14ac:dyDescent="0.3">
      <c r="A3430" s="107">
        <v>41005.236111111109</v>
      </c>
      <c r="B3430" s="92">
        <v>8.4600000000000009</v>
      </c>
      <c r="C3430" s="92">
        <v>8.3800000000000008</v>
      </c>
      <c r="D3430" s="92">
        <v>8.27</v>
      </c>
      <c r="E3430" s="92">
        <v>8.1300000000000008</v>
      </c>
      <c r="F3430" s="92">
        <v>7.9</v>
      </c>
      <c r="G3430" s="92">
        <v>7.54</v>
      </c>
      <c r="H3430" s="92">
        <v>7.06</v>
      </c>
      <c r="I3430" s="92">
        <v>6.55</v>
      </c>
      <c r="J3430" s="92">
        <v>6.02</v>
      </c>
      <c r="K3430" s="92">
        <v>5.12</v>
      </c>
      <c r="L3430" s="92">
        <v>7.29</v>
      </c>
      <c r="N3430" s="92">
        <f t="shared" ca="1" si="265"/>
        <v>7.2561983585727932</v>
      </c>
      <c r="O3430" s="92">
        <f t="shared" si="266"/>
        <v>0.60784540807327403</v>
      </c>
      <c r="P3430" s="92">
        <f t="shared" si="267"/>
        <v>7.4692757012131992</v>
      </c>
      <c r="Q3430" s="92">
        <f t="shared" ca="1" si="268"/>
        <v>0.97147282398401802</v>
      </c>
      <c r="R3430" s="92">
        <f t="shared" ca="1" si="269"/>
        <v>7.0820368868434915</v>
      </c>
    </row>
    <row r="3431" spans="1:18" x14ac:dyDescent="0.3">
      <c r="A3431" s="107">
        <v>41005.243055555555</v>
      </c>
      <c r="B3431" s="92">
        <v>8.16</v>
      </c>
      <c r="C3431" s="92">
        <v>8.08</v>
      </c>
      <c r="D3431" s="92">
        <v>7.88</v>
      </c>
      <c r="E3431" s="92">
        <v>7.69</v>
      </c>
      <c r="F3431" s="92">
        <v>7.51</v>
      </c>
      <c r="G3431" s="92">
        <v>7.1</v>
      </c>
      <c r="H3431" s="92">
        <v>6.66</v>
      </c>
      <c r="I3431" s="92">
        <v>6.23</v>
      </c>
      <c r="J3431" s="92">
        <v>5.77</v>
      </c>
      <c r="K3431" s="92">
        <v>5.12</v>
      </c>
      <c r="L3431" s="92">
        <v>6.9</v>
      </c>
      <c r="N3431" s="92">
        <f t="shared" ca="1" si="265"/>
        <v>6.9035508234844771</v>
      </c>
      <c r="O3431" s="92">
        <f t="shared" si="266"/>
        <v>0.59119471651978173</v>
      </c>
      <c r="P3431" s="92">
        <f t="shared" si="267"/>
        <v>7.0352187941317812</v>
      </c>
      <c r="Q3431" s="92">
        <f t="shared" ca="1" si="268"/>
        <v>0.98128445262326014</v>
      </c>
      <c r="R3431" s="92">
        <f t="shared" ca="1" si="269"/>
        <v>6.7708627231004952</v>
      </c>
    </row>
    <row r="3432" spans="1:18" x14ac:dyDescent="0.3">
      <c r="A3432" s="107">
        <v>41005.25</v>
      </c>
      <c r="B3432" s="92">
        <v>7.33</v>
      </c>
      <c r="C3432" s="92">
        <v>7.15</v>
      </c>
      <c r="D3432" s="92">
        <v>6.83</v>
      </c>
      <c r="E3432" s="92">
        <v>6.51</v>
      </c>
      <c r="F3432" s="92">
        <v>6.23</v>
      </c>
      <c r="G3432" s="92">
        <v>5.9</v>
      </c>
      <c r="H3432" s="92">
        <v>5.63</v>
      </c>
      <c r="I3432" s="92">
        <v>5.31</v>
      </c>
      <c r="J3432" s="92">
        <v>4.9800000000000004</v>
      </c>
      <c r="K3432" s="92">
        <v>4.5599999999999996</v>
      </c>
      <c r="L3432" s="92">
        <v>5.75</v>
      </c>
      <c r="N3432" s="92">
        <f t="shared" ca="1" si="265"/>
        <v>5.8697706892224488</v>
      </c>
      <c r="O3432" s="92">
        <f t="shared" si="266"/>
        <v>0.43287456852860917</v>
      </c>
      <c r="P3432" s="92">
        <f t="shared" si="267"/>
        <v>5.8605355069632159</v>
      </c>
      <c r="Q3432" s="92">
        <f t="shared" ca="1" si="268"/>
        <v>1.0015758256644398</v>
      </c>
      <c r="R3432" s="92">
        <f t="shared" ca="1" si="269"/>
        <v>5.7590609975705291</v>
      </c>
    </row>
    <row r="3433" spans="1:18" x14ac:dyDescent="0.3">
      <c r="A3433" s="107">
        <v>41005.256944444445</v>
      </c>
      <c r="B3433" s="92">
        <v>6.8</v>
      </c>
      <c r="C3433" s="92">
        <v>6.55</v>
      </c>
      <c r="D3433" s="92">
        <v>6.15</v>
      </c>
      <c r="E3433" s="92">
        <v>5.79</v>
      </c>
      <c r="F3433" s="92">
        <v>5.54</v>
      </c>
      <c r="G3433" s="92">
        <v>5.3</v>
      </c>
      <c r="H3433" s="92">
        <v>5.05</v>
      </c>
      <c r="I3433" s="92">
        <v>4.84</v>
      </c>
      <c r="J3433" s="92">
        <v>4.57</v>
      </c>
      <c r="K3433" s="92">
        <v>4.24</v>
      </c>
      <c r="L3433" s="92">
        <v>5.17</v>
      </c>
      <c r="N3433" s="92">
        <f t="shared" ca="1" si="265"/>
        <v>5.2936176012080409</v>
      </c>
      <c r="O3433" s="92">
        <f t="shared" si="266"/>
        <v>0.44651119756773444</v>
      </c>
      <c r="P3433" s="92">
        <f t="shared" si="267"/>
        <v>5.2634359064946468</v>
      </c>
      <c r="Q3433" s="92">
        <f t="shared" ca="1" si="268"/>
        <v>1.0057342191012819</v>
      </c>
      <c r="R3433" s="92">
        <f t="shared" ca="1" si="269"/>
        <v>5.1996459127536276</v>
      </c>
    </row>
    <row r="3434" spans="1:18" x14ac:dyDescent="0.3">
      <c r="A3434" s="107">
        <v>41005.263888888891</v>
      </c>
      <c r="B3434" s="92">
        <v>7.11</v>
      </c>
      <c r="C3434" s="92">
        <v>6.91</v>
      </c>
      <c r="D3434" s="92">
        <v>6.47</v>
      </c>
      <c r="E3434" s="92">
        <v>6.05</v>
      </c>
      <c r="F3434" s="92">
        <v>5.59</v>
      </c>
      <c r="G3434" s="92">
        <v>5.21</v>
      </c>
      <c r="H3434" s="92">
        <v>4.84</v>
      </c>
      <c r="I3434" s="92">
        <v>4.5199999999999996</v>
      </c>
      <c r="J3434" s="92">
        <v>4.1399999999999997</v>
      </c>
      <c r="K3434" s="92">
        <v>3.69</v>
      </c>
      <c r="L3434" s="92">
        <v>5</v>
      </c>
      <c r="N3434" s="92">
        <f t="shared" ca="1" si="265"/>
        <v>5.2139005487968113</v>
      </c>
      <c r="O3434" s="92">
        <f t="shared" si="266"/>
        <v>0.68073833134391271</v>
      </c>
      <c r="P3434" s="92">
        <f t="shared" si="267"/>
        <v>5.1553012887841598</v>
      </c>
      <c r="Q3434" s="92">
        <f t="shared" ca="1" si="268"/>
        <v>1.0113667963771855</v>
      </c>
      <c r="R3434" s="92">
        <f t="shared" ca="1" si="269"/>
        <v>5.0568339818859274</v>
      </c>
    </row>
    <row r="3435" spans="1:18" x14ac:dyDescent="0.3">
      <c r="A3435" s="107">
        <v>41005.270833333336</v>
      </c>
      <c r="B3435" s="92">
        <v>6.41</v>
      </c>
      <c r="C3435" s="92">
        <v>6.18</v>
      </c>
      <c r="D3435" s="92">
        <v>5.74</v>
      </c>
      <c r="E3435" s="92">
        <v>5.3</v>
      </c>
      <c r="F3435" s="92">
        <v>4.95</v>
      </c>
      <c r="G3435" s="92">
        <v>4.58</v>
      </c>
      <c r="H3435" s="92">
        <v>4.2699999999999996</v>
      </c>
      <c r="I3435" s="92">
        <v>3.99</v>
      </c>
      <c r="J3435" s="92">
        <v>3.78</v>
      </c>
      <c r="K3435" s="92">
        <v>3.64</v>
      </c>
      <c r="L3435" s="92">
        <v>4.6900000000000004</v>
      </c>
      <c r="N3435" s="92">
        <f t="shared" ca="1" si="265"/>
        <v>4.6396783083690849</v>
      </c>
      <c r="O3435" s="92">
        <f t="shared" si="266"/>
        <v>0.64765594004270211</v>
      </c>
      <c r="P3435" s="92">
        <f t="shared" si="267"/>
        <v>4.53424061458899</v>
      </c>
      <c r="Q3435" s="92">
        <f t="shared" ca="1" si="268"/>
        <v>1.0232536609197243</v>
      </c>
      <c r="R3435" s="92">
        <f t="shared" ca="1" si="269"/>
        <v>4.7990596697135075</v>
      </c>
    </row>
    <row r="3436" spans="1:18" x14ac:dyDescent="0.3">
      <c r="A3436" s="107">
        <v>41005.277777777781</v>
      </c>
      <c r="B3436" s="92">
        <v>5.59</v>
      </c>
      <c r="C3436" s="92">
        <v>5.42</v>
      </c>
      <c r="D3436" s="92">
        <v>4.9800000000000004</v>
      </c>
      <c r="E3436" s="92">
        <v>4.6900000000000004</v>
      </c>
      <c r="F3436" s="92">
        <v>4.41</v>
      </c>
      <c r="G3436" s="92">
        <v>4.07</v>
      </c>
      <c r="H3436" s="92">
        <v>3.7</v>
      </c>
      <c r="I3436" s="92">
        <v>3.37</v>
      </c>
      <c r="J3436" s="92">
        <v>3.15</v>
      </c>
      <c r="K3436" s="92">
        <v>2.81</v>
      </c>
      <c r="L3436" s="92">
        <v>4.1399999999999997</v>
      </c>
      <c r="N3436" s="92">
        <f t="shared" ca="1" si="265"/>
        <v>4.0213131309622714</v>
      </c>
      <c r="O3436" s="92">
        <f t="shared" si="266"/>
        <v>0.88075984287179332</v>
      </c>
      <c r="P3436" s="92">
        <f t="shared" si="267"/>
        <v>4.0148000064225711</v>
      </c>
      <c r="Q3436" s="92">
        <f t="shared" ca="1" si="268"/>
        <v>1.0016222787011262</v>
      </c>
      <c r="R3436" s="92">
        <f t="shared" ca="1" si="269"/>
        <v>4.1467162338226622</v>
      </c>
    </row>
    <row r="3437" spans="1:18" x14ac:dyDescent="0.3">
      <c r="A3437" s="107">
        <v>41005.284722222219</v>
      </c>
      <c r="B3437" s="92">
        <v>5.91</v>
      </c>
      <c r="C3437" s="92">
        <v>5.74</v>
      </c>
      <c r="D3437" s="92">
        <v>5.38</v>
      </c>
      <c r="E3437" s="92">
        <v>5.05</v>
      </c>
      <c r="F3437" s="92">
        <v>4.6900000000000004</v>
      </c>
      <c r="G3437" s="92">
        <v>4.37</v>
      </c>
      <c r="H3437" s="92">
        <v>4.12</v>
      </c>
      <c r="I3437" s="92">
        <v>3.83</v>
      </c>
      <c r="J3437" s="92">
        <v>3.61</v>
      </c>
      <c r="K3437" s="92">
        <v>3.24</v>
      </c>
      <c r="L3437" s="92">
        <v>4.3499999999999996</v>
      </c>
      <c r="N3437" s="92">
        <f t="shared" ca="1" si="265"/>
        <v>4.4019730392573999</v>
      </c>
      <c r="O3437" s="92">
        <f t="shared" si="266"/>
        <v>0.54438493967199864</v>
      </c>
      <c r="P3437" s="92">
        <f t="shared" si="267"/>
        <v>4.3332713439788408</v>
      </c>
      <c r="Q3437" s="92">
        <f t="shared" ca="1" si="268"/>
        <v>1.0158544641738214</v>
      </c>
      <c r="R3437" s="92">
        <f t="shared" ca="1" si="269"/>
        <v>4.4189669191561229</v>
      </c>
    </row>
    <row r="3438" spans="1:18" x14ac:dyDescent="0.3">
      <c r="A3438" s="107">
        <v>41005.291666666664</v>
      </c>
      <c r="B3438" s="92">
        <v>5.64</v>
      </c>
      <c r="C3438" s="92">
        <v>5.5</v>
      </c>
      <c r="D3438" s="92">
        <v>5.3</v>
      </c>
      <c r="E3438" s="92">
        <v>5.14</v>
      </c>
      <c r="F3438" s="92">
        <v>4.95</v>
      </c>
      <c r="G3438" s="92">
        <v>4.7300000000000004</v>
      </c>
      <c r="H3438" s="92">
        <v>4.55</v>
      </c>
      <c r="I3438" s="92">
        <v>4.37</v>
      </c>
      <c r="J3438" s="92">
        <v>4.24</v>
      </c>
      <c r="K3438" s="92">
        <v>4.17</v>
      </c>
      <c r="L3438" s="92">
        <v>4.76</v>
      </c>
      <c r="N3438" s="92">
        <f t="shared" ca="1" si="265"/>
        <v>4.7400458973514059</v>
      </c>
      <c r="O3438" s="92">
        <f t="shared" si="266"/>
        <v>0.35853141423944579</v>
      </c>
      <c r="P3438" s="92">
        <f t="shared" si="267"/>
        <v>4.7037801118714935</v>
      </c>
      <c r="Q3438" s="92">
        <f t="shared" ca="1" si="268"/>
        <v>1.0077099236395817</v>
      </c>
      <c r="R3438" s="92">
        <f t="shared" ca="1" si="269"/>
        <v>4.7966992365244083</v>
      </c>
    </row>
    <row r="3439" spans="1:18" x14ac:dyDescent="0.3">
      <c r="A3439" s="107">
        <v>41005.298611111109</v>
      </c>
      <c r="B3439" s="92">
        <v>4.8499999999999996</v>
      </c>
      <c r="C3439" s="92">
        <v>4.78</v>
      </c>
      <c r="D3439" s="92">
        <v>4.72</v>
      </c>
      <c r="E3439" s="92">
        <v>4.49</v>
      </c>
      <c r="F3439" s="92">
        <v>4.3499999999999996</v>
      </c>
      <c r="G3439" s="92">
        <v>4.2300000000000004</v>
      </c>
      <c r="H3439" s="92">
        <v>4.1100000000000003</v>
      </c>
      <c r="I3439" s="92">
        <v>4.04</v>
      </c>
      <c r="J3439" s="92">
        <v>4</v>
      </c>
      <c r="K3439" s="92">
        <v>3.97</v>
      </c>
      <c r="L3439" s="92">
        <v>4</v>
      </c>
      <c r="N3439" s="92">
        <f t="shared" ca="1" si="265"/>
        <v>4.2692046830950652</v>
      </c>
      <c r="O3439" s="92">
        <f t="shared" si="266"/>
        <v>0.26594594981509911</v>
      </c>
      <c r="P3439" s="92">
        <f t="shared" si="267"/>
        <v>4.212594452745174</v>
      </c>
      <c r="Q3439" s="92">
        <f t="shared" ca="1" si="268"/>
        <v>1.013438329035685</v>
      </c>
      <c r="R3439" s="92">
        <f t="shared" ca="1" si="269"/>
        <v>4.0537533161427399</v>
      </c>
    </row>
    <row r="3440" spans="1:18" x14ac:dyDescent="0.3">
      <c r="A3440" s="107">
        <v>41005.305555555555</v>
      </c>
      <c r="B3440" s="92">
        <v>5.27</v>
      </c>
      <c r="C3440" s="92">
        <v>5.18</v>
      </c>
      <c r="D3440" s="92">
        <v>5.03</v>
      </c>
      <c r="E3440" s="92">
        <v>5.03</v>
      </c>
      <c r="F3440" s="92">
        <v>5</v>
      </c>
      <c r="G3440" s="92">
        <v>4.93</v>
      </c>
      <c r="H3440" s="92">
        <v>4.87</v>
      </c>
      <c r="I3440" s="92">
        <v>4.79</v>
      </c>
      <c r="J3440" s="92">
        <v>4.72</v>
      </c>
      <c r="K3440" s="92">
        <v>4.5999999999999996</v>
      </c>
      <c r="L3440" s="92">
        <v>4.96</v>
      </c>
      <c r="N3440" s="92">
        <f t="shared" ca="1" si="265"/>
        <v>4.9028560618601933</v>
      </c>
      <c r="O3440" s="92">
        <f t="shared" si="266"/>
        <v>0.11315631952134385</v>
      </c>
      <c r="P3440" s="92">
        <f t="shared" si="267"/>
        <v>4.9213584069476859</v>
      </c>
      <c r="Q3440" s="92">
        <f t="shared" ca="1" si="268"/>
        <v>0.99624039877661175</v>
      </c>
      <c r="R3440" s="92">
        <f t="shared" ca="1" si="269"/>
        <v>4.9413523779319943</v>
      </c>
    </row>
    <row r="3441" spans="1:18" x14ac:dyDescent="0.3">
      <c r="A3441" s="107">
        <v>41005.3125</v>
      </c>
      <c r="B3441" s="92">
        <v>5.3</v>
      </c>
      <c r="C3441" s="92">
        <v>5.22</v>
      </c>
      <c r="D3441" s="92">
        <v>5.09</v>
      </c>
      <c r="E3441" s="92">
        <v>5.03</v>
      </c>
      <c r="F3441" s="92">
        <v>4.9400000000000004</v>
      </c>
      <c r="G3441" s="92">
        <v>4.8</v>
      </c>
      <c r="H3441" s="92">
        <v>4.7300000000000004</v>
      </c>
      <c r="I3441" s="92">
        <v>4.7</v>
      </c>
      <c r="J3441" s="92">
        <v>4.62</v>
      </c>
      <c r="K3441" s="92">
        <v>4.47</v>
      </c>
      <c r="L3441" s="92">
        <v>4.96</v>
      </c>
      <c r="N3441" s="92">
        <f t="shared" ca="1" si="265"/>
        <v>4.833379214893796</v>
      </c>
      <c r="O3441" s="92">
        <f t="shared" si="266"/>
        <v>0.13575666547637608</v>
      </c>
      <c r="P3441" s="92">
        <f t="shared" si="267"/>
        <v>4.78990760095762</v>
      </c>
      <c r="Q3441" s="92">
        <f t="shared" ca="1" si="268"/>
        <v>1.0090756685843971</v>
      </c>
      <c r="R3441" s="92">
        <f t="shared" ca="1" si="269"/>
        <v>5.0050153161786097</v>
      </c>
    </row>
    <row r="3442" spans="1:18" x14ac:dyDescent="0.3">
      <c r="A3442" s="107">
        <v>41005.319444444445</v>
      </c>
      <c r="B3442" s="92">
        <v>5.21</v>
      </c>
      <c r="C3442" s="92">
        <v>5.18</v>
      </c>
      <c r="D3442" s="92">
        <v>5.13</v>
      </c>
      <c r="E3442" s="92">
        <v>5.09</v>
      </c>
      <c r="F3442" s="92">
        <v>5.14</v>
      </c>
      <c r="G3442" s="92">
        <v>5.09</v>
      </c>
      <c r="H3442" s="92">
        <v>5.07</v>
      </c>
      <c r="I3442" s="92">
        <v>5.07</v>
      </c>
      <c r="J3442" s="92">
        <v>5.03</v>
      </c>
      <c r="K3442" s="92">
        <v>5</v>
      </c>
      <c r="L3442" s="92">
        <v>5.45</v>
      </c>
      <c r="N3442" s="92">
        <f t="shared" ca="1" si="265"/>
        <v>5.087232131507573</v>
      </c>
      <c r="O3442" s="92">
        <f t="shared" si="266"/>
        <v>3.6381873610680251E-2</v>
      </c>
      <c r="P3442" s="92">
        <f t="shared" si="267"/>
        <v>5.087129686410055</v>
      </c>
      <c r="Q3442" s="92">
        <f t="shared" ca="1" si="268"/>
        <v>1.0000201380943348</v>
      </c>
      <c r="R3442" s="92">
        <f t="shared" ca="1" si="269"/>
        <v>5.4501097526141242</v>
      </c>
    </row>
    <row r="3443" spans="1:18" x14ac:dyDescent="0.3">
      <c r="A3443" s="107">
        <v>41005.326388888891</v>
      </c>
      <c r="B3443" s="92">
        <v>3.91</v>
      </c>
      <c r="C3443" s="92">
        <v>3.84</v>
      </c>
      <c r="D3443" s="92">
        <v>3.69</v>
      </c>
      <c r="E3443" s="92">
        <v>3.7</v>
      </c>
      <c r="F3443" s="92">
        <v>3.71</v>
      </c>
      <c r="G3443" s="92">
        <v>3.73</v>
      </c>
      <c r="H3443" s="92">
        <v>3.71</v>
      </c>
      <c r="I3443" s="92">
        <v>3.73</v>
      </c>
      <c r="J3443" s="92">
        <v>3.77</v>
      </c>
      <c r="K3443" s="92">
        <v>3.82</v>
      </c>
      <c r="L3443" s="92">
        <v>4.1100000000000003</v>
      </c>
      <c r="N3443" s="92">
        <f t="shared" ca="1" si="265"/>
        <v>3.7319743997627528</v>
      </c>
      <c r="O3443" s="92">
        <f t="shared" si="266"/>
        <v>4.9682829140673498E-2</v>
      </c>
      <c r="P3443" s="92">
        <f t="shared" si="267"/>
        <v>3.7271279177099483</v>
      </c>
      <c r="Q3443" s="92">
        <f t="shared" ca="1" si="268"/>
        <v>1.0013003261921265</v>
      </c>
      <c r="R3443" s="92">
        <f t="shared" ca="1" si="269"/>
        <v>4.1153443406496404</v>
      </c>
    </row>
    <row r="3444" spans="1:18" x14ac:dyDescent="0.3">
      <c r="A3444" s="107">
        <v>41005.347222222219</v>
      </c>
      <c r="B3444" s="92">
        <v>3.34</v>
      </c>
      <c r="C3444" s="92">
        <v>3.37</v>
      </c>
      <c r="D3444" s="92">
        <v>3.54</v>
      </c>
      <c r="E3444" s="92">
        <v>3.5</v>
      </c>
      <c r="F3444" s="92">
        <v>3.47</v>
      </c>
      <c r="G3444" s="92">
        <v>3.47</v>
      </c>
      <c r="H3444" s="92">
        <v>3.65</v>
      </c>
      <c r="I3444" s="92">
        <v>3.71</v>
      </c>
      <c r="J3444" s="92">
        <v>3.66</v>
      </c>
      <c r="K3444" s="92">
        <v>3.8</v>
      </c>
      <c r="L3444" s="92">
        <v>3.78</v>
      </c>
      <c r="N3444" s="92">
        <f t="shared" ca="1" si="265"/>
        <v>3.5738755944296328</v>
      </c>
      <c r="O3444" s="92">
        <f t="shared" si="266"/>
        <v>-0.4673403418227568</v>
      </c>
      <c r="P3444" s="92">
        <f t="shared" si="267"/>
        <v>3.4952339984618677</v>
      </c>
      <c r="Q3444" s="92">
        <f t="shared" ca="1" si="268"/>
        <v>1.0224996655452461</v>
      </c>
      <c r="R3444" s="92">
        <f t="shared" ca="1" si="269"/>
        <v>3.8650487357610301</v>
      </c>
    </row>
    <row r="3445" spans="1:18" x14ac:dyDescent="0.3">
      <c r="A3445" s="107">
        <v>41005.354166666664</v>
      </c>
      <c r="B3445" s="92">
        <v>3.35</v>
      </c>
      <c r="C3445" s="92">
        <v>3.3</v>
      </c>
      <c r="D3445" s="92">
        <v>3.23</v>
      </c>
      <c r="E3445" s="92">
        <v>3.19</v>
      </c>
      <c r="F3445" s="92">
        <v>3.14</v>
      </c>
      <c r="G3445" s="92">
        <v>3.13</v>
      </c>
      <c r="H3445" s="92">
        <v>3.13</v>
      </c>
      <c r="I3445" s="92">
        <v>3.11</v>
      </c>
      <c r="J3445" s="92">
        <v>3.07</v>
      </c>
      <c r="K3445" s="92">
        <v>3.15</v>
      </c>
      <c r="L3445" s="92">
        <v>3.39</v>
      </c>
      <c r="N3445" s="92">
        <f t="shared" ca="1" si="265"/>
        <v>3.1475431904691193</v>
      </c>
      <c r="O3445" s="92">
        <f t="shared" si="266"/>
        <v>0</v>
      </c>
      <c r="P3445" s="92">
        <f t="shared" si="267"/>
        <v>3.13</v>
      </c>
      <c r="Q3445" s="92">
        <f t="shared" ca="1" si="268"/>
        <v>1.0056048531850221</v>
      </c>
      <c r="R3445" s="92">
        <f t="shared" ca="1" si="269"/>
        <v>3.4090004522972253</v>
      </c>
    </row>
    <row r="3446" spans="1:18" x14ac:dyDescent="0.3">
      <c r="A3446" s="107">
        <v>41005.395833333336</v>
      </c>
      <c r="B3446" s="92">
        <v>5.29</v>
      </c>
      <c r="C3446" s="92">
        <v>5.24</v>
      </c>
      <c r="D3446" s="92">
        <v>5.24</v>
      </c>
      <c r="E3446" s="92">
        <v>5.15</v>
      </c>
      <c r="F3446" s="92">
        <v>5.0599999999999996</v>
      </c>
      <c r="G3446" s="92">
        <v>5.03</v>
      </c>
      <c r="H3446" s="92">
        <v>5.0199999999999996</v>
      </c>
      <c r="I3446" s="92">
        <v>5.0599999999999996</v>
      </c>
      <c r="J3446" s="92">
        <v>5.15</v>
      </c>
      <c r="K3446" s="92">
        <v>5.03</v>
      </c>
      <c r="L3446" s="92">
        <v>5.09</v>
      </c>
      <c r="N3446" s="92">
        <f t="shared" ca="1" si="265"/>
        <v>5.0982760916737204</v>
      </c>
      <c r="O3446" s="92">
        <f t="shared" si="266"/>
        <v>1.8390023901586464E-2</v>
      </c>
      <c r="P3446" s="92">
        <f t="shared" si="267"/>
        <v>5.028566038961209</v>
      </c>
      <c r="Q3446" s="92">
        <f t="shared" ca="1" si="268"/>
        <v>1.0138628094316351</v>
      </c>
      <c r="R3446" s="92">
        <f t="shared" ca="1" si="269"/>
        <v>5.1605617000070225</v>
      </c>
    </row>
    <row r="3447" spans="1:18" x14ac:dyDescent="0.3">
      <c r="A3447" s="107">
        <v>41005.5</v>
      </c>
      <c r="B3447" s="92">
        <v>7.42</v>
      </c>
      <c r="C3447" s="92">
        <v>7.44</v>
      </c>
      <c r="D3447" s="92">
        <v>7.43</v>
      </c>
      <c r="E3447" s="92">
        <v>7.39</v>
      </c>
      <c r="F3447" s="92">
        <v>7.41</v>
      </c>
      <c r="G3447" s="92">
        <v>7.43</v>
      </c>
      <c r="H3447" s="92">
        <v>7.4</v>
      </c>
      <c r="I3447" s="92">
        <v>7.28</v>
      </c>
      <c r="J3447" s="92">
        <v>7.17</v>
      </c>
      <c r="K3447" s="92">
        <v>6.91</v>
      </c>
      <c r="L3447" s="92">
        <v>7.57</v>
      </c>
      <c r="N3447" s="92">
        <f t="shared" ca="1" si="265"/>
        <v>7.3381502465122468</v>
      </c>
      <c r="O3447" s="92">
        <f t="shared" si="266"/>
        <v>3.7387713686728413E-2</v>
      </c>
      <c r="P3447" s="92">
        <f t="shared" si="267"/>
        <v>7.4256943290187474</v>
      </c>
      <c r="Q3447" s="92">
        <f t="shared" ca="1" si="268"/>
        <v>0.98821065362677418</v>
      </c>
      <c r="R3447" s="92">
        <f t="shared" ca="1" si="269"/>
        <v>7.4807546479546811</v>
      </c>
    </row>
    <row r="3448" spans="1:18" x14ac:dyDescent="0.3">
      <c r="A3448" s="107">
        <v>41005.743055555555</v>
      </c>
      <c r="B3448" s="92">
        <v>7.96</v>
      </c>
      <c r="C3448" s="92">
        <v>7.8</v>
      </c>
      <c r="D3448" s="92">
        <v>7.62</v>
      </c>
      <c r="E3448" s="92">
        <v>7.51</v>
      </c>
      <c r="F3448" s="92">
        <v>7.27</v>
      </c>
      <c r="G3448" s="92">
        <v>6.97</v>
      </c>
      <c r="H3448" s="92">
        <v>6.71</v>
      </c>
      <c r="I3448" s="92">
        <v>6.54</v>
      </c>
      <c r="J3448" s="92">
        <v>6.31</v>
      </c>
      <c r="K3448" s="92">
        <v>5.97</v>
      </c>
      <c r="L3448" s="92">
        <v>7.19</v>
      </c>
      <c r="N3448" s="92">
        <f t="shared" ref="N3448:N3511" ca="1" si="270">POWER(SUM(POWER(C3448,Exponent)*$C$1,POWER(D3448,Exponent)*$D$1,POWER(E3448,Exponent)*$E$1,POWER(F3448,Exponent)*$F$1,POWER(G3448,Exponent)*$G$1,POWER(H3448,Exponent)*$H$1,POWER(I3448,Exponent)*$I$1,POWER(J3448,Exponent)*$J$1,POWER(K3448,Exponent)*$K$1),1/Exponent)</f>
        <v>6.9526406893302415</v>
      </c>
      <c r="O3448" s="92">
        <f t="shared" si="266"/>
        <v>0.35130777633169658</v>
      </c>
      <c r="P3448" s="92">
        <f t="shared" si="267"/>
        <v>6.9321394151745821</v>
      </c>
      <c r="Q3448" s="92">
        <f t="shared" ca="1" si="268"/>
        <v>1.0029574238092762</v>
      </c>
      <c r="R3448" s="92">
        <f t="shared" ca="1" si="269"/>
        <v>7.2112638771886965</v>
      </c>
    </row>
    <row r="3449" spans="1:18" x14ac:dyDescent="0.3">
      <c r="A3449" s="107">
        <v>41005.75</v>
      </c>
      <c r="B3449" s="92">
        <v>9.1199999999999992</v>
      </c>
      <c r="C3449" s="92">
        <v>8.92</v>
      </c>
      <c r="D3449" s="92">
        <v>8.76</v>
      </c>
      <c r="E3449" s="92">
        <v>8.4600000000000009</v>
      </c>
      <c r="F3449" s="92">
        <v>8.23</v>
      </c>
      <c r="G3449" s="92">
        <v>7.91</v>
      </c>
      <c r="H3449" s="92">
        <v>7.51</v>
      </c>
      <c r="I3449" s="92">
        <v>7.2</v>
      </c>
      <c r="J3449" s="92">
        <v>6.84</v>
      </c>
      <c r="K3449" s="92">
        <v>6.38</v>
      </c>
      <c r="L3449" s="92">
        <v>8.02</v>
      </c>
      <c r="N3449" s="92">
        <f t="shared" ca="1" si="270"/>
        <v>7.7884411371203246</v>
      </c>
      <c r="O3449" s="92">
        <f t="shared" si="266"/>
        <v>0.47953605987677622</v>
      </c>
      <c r="P3449" s="92">
        <f t="shared" si="267"/>
        <v>7.8514086790565241</v>
      </c>
      <c r="Q3449" s="92">
        <f t="shared" ca="1" si="268"/>
        <v>0.99198009624640171</v>
      </c>
      <c r="R3449" s="92">
        <f t="shared" ca="1" si="269"/>
        <v>7.9556803718961415</v>
      </c>
    </row>
    <row r="3450" spans="1:18" x14ac:dyDescent="0.3">
      <c r="A3450" s="107">
        <v>41005.756944444445</v>
      </c>
      <c r="B3450" s="92">
        <v>7.89</v>
      </c>
      <c r="C3450" s="92">
        <v>7.82</v>
      </c>
      <c r="D3450" s="92">
        <v>7.66</v>
      </c>
      <c r="E3450" s="92">
        <v>7.55</v>
      </c>
      <c r="F3450" s="92">
        <v>7.44</v>
      </c>
      <c r="G3450" s="92">
        <v>7.34</v>
      </c>
      <c r="H3450" s="92">
        <v>7.29</v>
      </c>
      <c r="I3450" s="92">
        <v>7.1</v>
      </c>
      <c r="J3450" s="92">
        <v>6.86</v>
      </c>
      <c r="K3450" s="92">
        <v>6.37</v>
      </c>
      <c r="L3450" s="92">
        <v>7.36</v>
      </c>
      <c r="N3450" s="92">
        <f t="shared" ca="1" si="270"/>
        <v>7.283395844410121</v>
      </c>
      <c r="O3450" s="92">
        <f t="shared" si="266"/>
        <v>6.3164866301972031E-2</v>
      </c>
      <c r="P3450" s="92">
        <f t="shared" si="267"/>
        <v>7.3328153107853282</v>
      </c>
      <c r="Q3450" s="92">
        <f t="shared" ca="1" si="268"/>
        <v>0.99326050578383995</v>
      </c>
      <c r="R3450" s="92">
        <f t="shared" ca="1" si="269"/>
        <v>7.3103973225690622</v>
      </c>
    </row>
    <row r="3451" spans="1:18" x14ac:dyDescent="0.3">
      <c r="A3451" s="107">
        <v>41005.763888888891</v>
      </c>
      <c r="B3451" s="92">
        <v>8.7100000000000009</v>
      </c>
      <c r="C3451" s="92">
        <v>8.5500000000000007</v>
      </c>
      <c r="D3451" s="92">
        <v>8.31</v>
      </c>
      <c r="E3451" s="92">
        <v>8.14</v>
      </c>
      <c r="F3451" s="92">
        <v>8.0299999999999994</v>
      </c>
      <c r="G3451" s="92">
        <v>7.81</v>
      </c>
      <c r="H3451" s="92">
        <v>7.65</v>
      </c>
      <c r="I3451" s="92">
        <v>7.38</v>
      </c>
      <c r="J3451" s="92">
        <v>7.01</v>
      </c>
      <c r="K3451" s="92">
        <v>6.31</v>
      </c>
      <c r="L3451" s="92">
        <v>7.82</v>
      </c>
      <c r="N3451" s="92">
        <f t="shared" ca="1" si="270"/>
        <v>7.7058357623244529</v>
      </c>
      <c r="O3451" s="92">
        <f t="shared" si="266"/>
        <v>0.19128204727684667</v>
      </c>
      <c r="P3451" s="92">
        <f t="shared" si="267"/>
        <v>7.7868724088293337</v>
      </c>
      <c r="Q3451" s="92">
        <f t="shared" ca="1" si="268"/>
        <v>0.98959317139792924</v>
      </c>
      <c r="R3451" s="92">
        <f t="shared" ca="1" si="269"/>
        <v>7.7386186003318072</v>
      </c>
    </row>
    <row r="3452" spans="1:18" x14ac:dyDescent="0.3">
      <c r="A3452" s="107">
        <v>41005.770833333336</v>
      </c>
      <c r="B3452" s="92">
        <v>8.9600000000000009</v>
      </c>
      <c r="C3452" s="92">
        <v>8.84</v>
      </c>
      <c r="D3452" s="92">
        <v>8.61</v>
      </c>
      <c r="E3452" s="92">
        <v>8.5299999999999994</v>
      </c>
      <c r="F3452" s="92">
        <v>8.35</v>
      </c>
      <c r="G3452" s="92">
        <v>8.2200000000000006</v>
      </c>
      <c r="H3452" s="92">
        <v>8.0500000000000007</v>
      </c>
      <c r="I3452" s="92">
        <v>7.88</v>
      </c>
      <c r="J3452" s="92">
        <v>7.59</v>
      </c>
      <c r="K3452" s="92">
        <v>7.14</v>
      </c>
      <c r="L3452" s="92">
        <v>8.5</v>
      </c>
      <c r="N3452" s="92">
        <f t="shared" ca="1" si="270"/>
        <v>8.1386773147253901</v>
      </c>
      <c r="O3452" s="92">
        <f t="shared" si="266"/>
        <v>0.19311916989992028</v>
      </c>
      <c r="P3452" s="92">
        <f t="shared" si="267"/>
        <v>8.1954248499617588</v>
      </c>
      <c r="Q3452" s="92">
        <f t="shared" ca="1" si="268"/>
        <v>0.99307570549724056</v>
      </c>
      <c r="R3452" s="92">
        <f t="shared" ca="1" si="269"/>
        <v>8.4411434967265446</v>
      </c>
    </row>
    <row r="3453" spans="1:18" x14ac:dyDescent="0.3">
      <c r="A3453" s="107">
        <v>41005.777777777781</v>
      </c>
      <c r="B3453" s="92">
        <v>8.89</v>
      </c>
      <c r="C3453" s="92">
        <v>8.83</v>
      </c>
      <c r="D3453" s="92">
        <v>8.7200000000000006</v>
      </c>
      <c r="E3453" s="92">
        <v>8.52</v>
      </c>
      <c r="F3453" s="92">
        <v>8.31</v>
      </c>
      <c r="G3453" s="92">
        <v>8.09</v>
      </c>
      <c r="H3453" s="92">
        <v>7.89</v>
      </c>
      <c r="I3453" s="92">
        <v>7.56</v>
      </c>
      <c r="J3453" s="92">
        <v>7.18</v>
      </c>
      <c r="K3453" s="92">
        <v>6.58</v>
      </c>
      <c r="L3453" s="92">
        <v>8.3000000000000007</v>
      </c>
      <c r="N3453" s="92">
        <f t="shared" ca="1" si="270"/>
        <v>7.9778827362142541</v>
      </c>
      <c r="O3453" s="92">
        <f t="shared" si="266"/>
        <v>0.23132582009773506</v>
      </c>
      <c r="P3453" s="92">
        <f t="shared" si="267"/>
        <v>8.0610370331538324</v>
      </c>
      <c r="Q3453" s="92">
        <f t="shared" ca="1" si="268"/>
        <v>0.98968441695558806</v>
      </c>
      <c r="R3453" s="92">
        <f t="shared" ca="1" si="269"/>
        <v>8.214380660731381</v>
      </c>
    </row>
    <row r="3454" spans="1:18" x14ac:dyDescent="0.3">
      <c r="A3454" s="107">
        <v>41005.784722222219</v>
      </c>
      <c r="B3454" s="92">
        <v>9.02</v>
      </c>
      <c r="C3454" s="92">
        <v>8.89</v>
      </c>
      <c r="D3454" s="92">
        <v>8.66</v>
      </c>
      <c r="E3454" s="92">
        <v>8.4499999999999993</v>
      </c>
      <c r="F3454" s="92">
        <v>8.2200000000000006</v>
      </c>
      <c r="G3454" s="92">
        <v>8.0299999999999994</v>
      </c>
      <c r="H3454" s="92">
        <v>7.86</v>
      </c>
      <c r="I3454" s="92">
        <v>7.62</v>
      </c>
      <c r="J3454" s="92">
        <v>7.26</v>
      </c>
      <c r="K3454" s="92">
        <v>6.6</v>
      </c>
      <c r="L3454" s="92">
        <v>8.2100000000000009</v>
      </c>
      <c r="N3454" s="92">
        <f t="shared" ca="1" si="270"/>
        <v>7.9604260486387854</v>
      </c>
      <c r="O3454" s="92">
        <f t="shared" si="266"/>
        <v>0.19773784953797313</v>
      </c>
      <c r="P3454" s="92">
        <f t="shared" si="267"/>
        <v>8.0054196091265375</v>
      </c>
      <c r="Q3454" s="92">
        <f t="shared" ca="1" si="268"/>
        <v>0.99437961247697026</v>
      </c>
      <c r="R3454" s="92">
        <f t="shared" ca="1" si="269"/>
        <v>8.1638566184359274</v>
      </c>
    </row>
    <row r="3455" spans="1:18" x14ac:dyDescent="0.3">
      <c r="A3455" s="107">
        <v>41005.791666666664</v>
      </c>
      <c r="B3455" s="92">
        <v>9.18</v>
      </c>
      <c r="C3455" s="92">
        <v>9.08</v>
      </c>
      <c r="D3455" s="92">
        <v>8.85</v>
      </c>
      <c r="E3455" s="92">
        <v>8.6300000000000008</v>
      </c>
      <c r="F3455" s="92">
        <v>8.43</v>
      </c>
      <c r="G3455" s="92">
        <v>8.16</v>
      </c>
      <c r="H3455" s="92">
        <v>7.85</v>
      </c>
      <c r="I3455" s="92">
        <v>7.6</v>
      </c>
      <c r="J3455" s="92">
        <v>7.37</v>
      </c>
      <c r="K3455" s="92">
        <v>6.95</v>
      </c>
      <c r="L3455" s="92">
        <v>8.1999999999999993</v>
      </c>
      <c r="N3455" s="92">
        <f t="shared" ca="1" si="270"/>
        <v>8.0865493687494787</v>
      </c>
      <c r="O3455" s="92">
        <f t="shared" si="266"/>
        <v>0.35790919698725965</v>
      </c>
      <c r="P3455" s="92">
        <f t="shared" si="267"/>
        <v>8.1148448187967208</v>
      </c>
      <c r="Q3455" s="92">
        <f t="shared" ca="1" si="268"/>
        <v>0.9965131249359569</v>
      </c>
      <c r="R3455" s="92">
        <f t="shared" ca="1" si="269"/>
        <v>8.1714076244748455</v>
      </c>
    </row>
    <row r="3456" spans="1:18" x14ac:dyDescent="0.3">
      <c r="A3456" s="107">
        <v>41005.798611111109</v>
      </c>
      <c r="B3456" s="92">
        <v>7.9</v>
      </c>
      <c r="C3456" s="92">
        <v>7.85</v>
      </c>
      <c r="D3456" s="92">
        <v>7.64</v>
      </c>
      <c r="E3456" s="92">
        <v>7.47</v>
      </c>
      <c r="F3456" s="92">
        <v>7.33</v>
      </c>
      <c r="G3456" s="92">
        <v>7.17</v>
      </c>
      <c r="H3456" s="92">
        <v>7</v>
      </c>
      <c r="I3456" s="92">
        <v>6.78</v>
      </c>
      <c r="J3456" s="92">
        <v>6.51</v>
      </c>
      <c r="K3456" s="92">
        <v>6.13</v>
      </c>
      <c r="L3456" s="92">
        <v>7.2</v>
      </c>
      <c r="N3456" s="92">
        <f t="shared" ca="1" si="270"/>
        <v>7.0941345919363057</v>
      </c>
      <c r="O3456" s="92">
        <f t="shared" si="266"/>
        <v>0.22174208197604001</v>
      </c>
      <c r="P3456" s="92">
        <f t="shared" si="267"/>
        <v>7.1453923614988222</v>
      </c>
      <c r="Q3456" s="92">
        <f t="shared" ca="1" si="268"/>
        <v>0.99282645837075278</v>
      </c>
      <c r="R3456" s="92">
        <f t="shared" ca="1" si="269"/>
        <v>7.1483505002694203</v>
      </c>
    </row>
    <row r="3457" spans="1:18" x14ac:dyDescent="0.3">
      <c r="A3457" s="107">
        <v>41005.805555555555</v>
      </c>
      <c r="B3457" s="92">
        <v>7.54</v>
      </c>
      <c r="C3457" s="92">
        <v>7.45</v>
      </c>
      <c r="D3457" s="92">
        <v>7.25</v>
      </c>
      <c r="E3457" s="92">
        <v>6.9</v>
      </c>
      <c r="F3457" s="92">
        <v>6.73</v>
      </c>
      <c r="G3457" s="92">
        <v>6.64</v>
      </c>
      <c r="H3457" s="92">
        <v>6.49</v>
      </c>
      <c r="I3457" s="92">
        <v>6.33</v>
      </c>
      <c r="J3457" s="92">
        <v>6.15</v>
      </c>
      <c r="K3457" s="92">
        <v>5.86</v>
      </c>
      <c r="L3457" s="92">
        <v>6.61</v>
      </c>
      <c r="N3457" s="92">
        <f t="shared" ca="1" si="270"/>
        <v>6.6187905068823287</v>
      </c>
      <c r="O3457" s="92">
        <f t="shared" si="266"/>
        <v>0.21115124176238159</v>
      </c>
      <c r="P3457" s="92">
        <f t="shared" si="267"/>
        <v>6.6182979871176109</v>
      </c>
      <c r="Q3457" s="92">
        <f t="shared" ca="1" si="268"/>
        <v>1.0000744178889613</v>
      </c>
      <c r="R3457" s="92">
        <f t="shared" ca="1" si="269"/>
        <v>6.6104919022460349</v>
      </c>
    </row>
    <row r="3458" spans="1:18" x14ac:dyDescent="0.3">
      <c r="A3458" s="107">
        <v>41005.8125</v>
      </c>
      <c r="B3458" s="92">
        <v>7.75</v>
      </c>
      <c r="C3458" s="92">
        <v>7.63</v>
      </c>
      <c r="D3458" s="92">
        <v>7.47</v>
      </c>
      <c r="E3458" s="92">
        <v>7.35</v>
      </c>
      <c r="F3458" s="92">
        <v>7.22</v>
      </c>
      <c r="G3458" s="92">
        <v>7.01</v>
      </c>
      <c r="H3458" s="92">
        <v>6.8</v>
      </c>
      <c r="I3458" s="92">
        <v>6.59</v>
      </c>
      <c r="J3458" s="92">
        <v>6.35</v>
      </c>
      <c r="K3458" s="92">
        <v>5.91</v>
      </c>
      <c r="L3458" s="92">
        <v>7.12</v>
      </c>
      <c r="N3458" s="92">
        <f t="shared" ca="1" si="270"/>
        <v>6.9295131058773007</v>
      </c>
      <c r="O3458" s="92">
        <f t="shared" si="266"/>
        <v>0.28106534836227537</v>
      </c>
      <c r="P3458" s="92">
        <f t="shared" si="267"/>
        <v>6.9795190574531816</v>
      </c>
      <c r="Q3458" s="92">
        <f t="shared" ca="1" si="268"/>
        <v>0.99283532988960299</v>
      </c>
      <c r="R3458" s="92">
        <f t="shared" ca="1" si="269"/>
        <v>7.0689875488139737</v>
      </c>
    </row>
    <row r="3459" spans="1:18" x14ac:dyDescent="0.3">
      <c r="A3459" s="107">
        <v>41005.819444444445</v>
      </c>
      <c r="B3459" s="92">
        <v>6.78</v>
      </c>
      <c r="C3459" s="92">
        <v>6.74</v>
      </c>
      <c r="D3459" s="92">
        <v>6.57</v>
      </c>
      <c r="E3459" s="92">
        <v>6.36</v>
      </c>
      <c r="F3459" s="92">
        <v>6.21</v>
      </c>
      <c r="G3459" s="92">
        <v>6.05</v>
      </c>
      <c r="H3459" s="92">
        <v>5.93</v>
      </c>
      <c r="I3459" s="92">
        <v>5.73</v>
      </c>
      <c r="J3459" s="92">
        <v>5.53</v>
      </c>
      <c r="K3459" s="92">
        <v>5.29</v>
      </c>
      <c r="L3459" s="92">
        <v>6.16</v>
      </c>
      <c r="N3459" s="92">
        <f t="shared" ca="1" si="270"/>
        <v>6.0297475043866307</v>
      </c>
      <c r="O3459" s="92">
        <f t="shared" ref="O3459:O3522" si="271">LN(G3459/H3459)/LN(97.5/87.5)</f>
        <v>0.18513441819454915</v>
      </c>
      <c r="P3459" s="92">
        <f t="shared" ref="P3459:P3522" si="272">G3459*POWER(96/97.5,O3459)</f>
        <v>6.032659229768714</v>
      </c>
      <c r="Q3459" s="92">
        <f t="shared" ref="Q3459:Q3522" ca="1" si="273">N3459/P3459</f>
        <v>0.99951733965550127</v>
      </c>
      <c r="R3459" s="92">
        <f t="shared" ref="R3459:R3522" ca="1" si="274">L3459*Q3459</f>
        <v>6.1570268122778877</v>
      </c>
    </row>
    <row r="3460" spans="1:18" x14ac:dyDescent="0.3">
      <c r="A3460" s="107">
        <v>41005.826388888891</v>
      </c>
      <c r="B3460" s="92">
        <v>6.38</v>
      </c>
      <c r="C3460" s="92">
        <v>6.31</v>
      </c>
      <c r="D3460" s="92">
        <v>6.08</v>
      </c>
      <c r="E3460" s="92">
        <v>5.94</v>
      </c>
      <c r="F3460" s="92">
        <v>5.72</v>
      </c>
      <c r="G3460" s="92">
        <v>5.44</v>
      </c>
      <c r="H3460" s="92">
        <v>5.16</v>
      </c>
      <c r="I3460" s="92">
        <v>4.93</v>
      </c>
      <c r="J3460" s="92">
        <v>4.71</v>
      </c>
      <c r="K3460" s="92">
        <v>4.43</v>
      </c>
      <c r="L3460" s="92">
        <v>5.61</v>
      </c>
      <c r="N3460" s="92">
        <f t="shared" ca="1" si="270"/>
        <v>5.3930999873034828</v>
      </c>
      <c r="O3460" s="92">
        <f t="shared" si="271"/>
        <v>0.4883165228289984</v>
      </c>
      <c r="P3460" s="92">
        <f t="shared" si="272"/>
        <v>5.3989695452618216</v>
      </c>
      <c r="Q3460" s="92">
        <f t="shared" ca="1" si="273"/>
        <v>0.99891283736477265</v>
      </c>
      <c r="R3460" s="92">
        <f t="shared" ca="1" si="274"/>
        <v>5.6039010176163746</v>
      </c>
    </row>
    <row r="3461" spans="1:18" x14ac:dyDescent="0.3">
      <c r="A3461" s="107">
        <v>41005.833333333336</v>
      </c>
      <c r="B3461" s="92">
        <v>6.17</v>
      </c>
      <c r="C3461" s="92">
        <v>6.1</v>
      </c>
      <c r="D3461" s="92">
        <v>6</v>
      </c>
      <c r="E3461" s="92">
        <v>5.87</v>
      </c>
      <c r="F3461" s="92">
        <v>5.7</v>
      </c>
      <c r="G3461" s="92">
        <v>5.51</v>
      </c>
      <c r="H3461" s="92">
        <v>5.19</v>
      </c>
      <c r="I3461" s="92">
        <v>4.84</v>
      </c>
      <c r="J3461" s="92">
        <v>4.46</v>
      </c>
      <c r="K3461" s="92">
        <v>4.05</v>
      </c>
      <c r="L3461" s="92">
        <v>5.73</v>
      </c>
      <c r="N3461" s="92">
        <f t="shared" ca="1" si="270"/>
        <v>5.3134978215674895</v>
      </c>
      <c r="O3461" s="92">
        <f t="shared" si="271"/>
        <v>0.55289662740532841</v>
      </c>
      <c r="P3461" s="92">
        <f t="shared" si="272"/>
        <v>5.4629689773764483</v>
      </c>
      <c r="Q3461" s="92">
        <f t="shared" ca="1" si="273"/>
        <v>0.9726392083813844</v>
      </c>
      <c r="R3461" s="92">
        <f t="shared" ca="1" si="274"/>
        <v>5.5732226640253328</v>
      </c>
    </row>
    <row r="3462" spans="1:18" x14ac:dyDescent="0.3">
      <c r="A3462" s="107">
        <v>41005.840277777781</v>
      </c>
      <c r="B3462" s="92">
        <v>5.29</v>
      </c>
      <c r="C3462" s="92">
        <v>5.17</v>
      </c>
      <c r="D3462" s="92">
        <v>4.9000000000000004</v>
      </c>
      <c r="E3462" s="92">
        <v>4.62</v>
      </c>
      <c r="F3462" s="92">
        <v>4.4000000000000004</v>
      </c>
      <c r="G3462" s="92">
        <v>4.13</v>
      </c>
      <c r="H3462" s="92">
        <v>3.99</v>
      </c>
      <c r="I3462" s="92">
        <v>3.8</v>
      </c>
      <c r="J3462" s="92">
        <v>3.6</v>
      </c>
      <c r="K3462" s="92">
        <v>3.4</v>
      </c>
      <c r="L3462" s="92">
        <v>3.98</v>
      </c>
      <c r="N3462" s="92">
        <f t="shared" ca="1" si="270"/>
        <v>4.1850418004016881</v>
      </c>
      <c r="O3462" s="92">
        <f t="shared" si="271"/>
        <v>0.31868619994266001</v>
      </c>
      <c r="P3462" s="92">
        <f t="shared" si="272"/>
        <v>4.1096441230052276</v>
      </c>
      <c r="Q3462" s="92">
        <f t="shared" ca="1" si="273"/>
        <v>1.0183465222631796</v>
      </c>
      <c r="R3462" s="92">
        <f t="shared" ca="1" si="274"/>
        <v>4.0530191586074542</v>
      </c>
    </row>
    <row r="3463" spans="1:18" x14ac:dyDescent="0.3">
      <c r="A3463" s="107">
        <v>41005.847222222219</v>
      </c>
      <c r="B3463" s="92">
        <v>7.01</v>
      </c>
      <c r="C3463" s="92">
        <v>6.88</v>
      </c>
      <c r="D3463" s="92">
        <v>6.62</v>
      </c>
      <c r="E3463" s="92">
        <v>6.35</v>
      </c>
      <c r="F3463" s="92">
        <v>6.03</v>
      </c>
      <c r="G3463" s="92">
        <v>5.75</v>
      </c>
      <c r="H3463" s="92">
        <v>5.47</v>
      </c>
      <c r="I3463" s="92">
        <v>5.14</v>
      </c>
      <c r="J3463" s="92">
        <v>4.8600000000000003</v>
      </c>
      <c r="K3463" s="92">
        <v>4.46</v>
      </c>
      <c r="L3463" s="92">
        <v>5.8</v>
      </c>
      <c r="N3463" s="92">
        <f t="shared" ca="1" si="270"/>
        <v>5.7025379590364107</v>
      </c>
      <c r="O3463" s="92">
        <f t="shared" si="271"/>
        <v>0.46132136312956951</v>
      </c>
      <c r="P3463" s="92">
        <f t="shared" si="272"/>
        <v>5.7090203546773841</v>
      </c>
      <c r="Q3463" s="92">
        <f t="shared" ca="1" si="273"/>
        <v>0.99886453450184975</v>
      </c>
      <c r="R3463" s="92">
        <f t="shared" ca="1" si="274"/>
        <v>5.7934143001107286</v>
      </c>
    </row>
    <row r="3464" spans="1:18" x14ac:dyDescent="0.3">
      <c r="A3464" s="107">
        <v>41005.854166666664</v>
      </c>
      <c r="B3464" s="92">
        <v>7.79</v>
      </c>
      <c r="C3464" s="92">
        <v>7.7</v>
      </c>
      <c r="D3464" s="92">
        <v>7.58</v>
      </c>
      <c r="E3464" s="92">
        <v>7.32</v>
      </c>
      <c r="F3464" s="92">
        <v>7.1</v>
      </c>
      <c r="G3464" s="92">
        <v>6.78</v>
      </c>
      <c r="H3464" s="92">
        <v>6.38</v>
      </c>
      <c r="I3464" s="92">
        <v>6.04</v>
      </c>
      <c r="J3464" s="92">
        <v>5.72</v>
      </c>
      <c r="K3464" s="92">
        <v>5.21</v>
      </c>
      <c r="L3464" s="92">
        <v>6.64</v>
      </c>
      <c r="N3464" s="92">
        <f t="shared" ca="1" si="270"/>
        <v>6.6432591267823433</v>
      </c>
      <c r="O3464" s="92">
        <f t="shared" si="271"/>
        <v>0.56193503613960849</v>
      </c>
      <c r="P3464" s="92">
        <f t="shared" si="272"/>
        <v>6.7211868688665684</v>
      </c>
      <c r="Q3464" s="92">
        <f t="shared" ca="1" si="273"/>
        <v>0.98840565757140353</v>
      </c>
      <c r="R3464" s="92">
        <f t="shared" ca="1" si="274"/>
        <v>6.5630135662741189</v>
      </c>
    </row>
    <row r="3465" spans="1:18" x14ac:dyDescent="0.3">
      <c r="A3465" s="107">
        <v>41005.861111111109</v>
      </c>
      <c r="B3465" s="92">
        <v>7.46</v>
      </c>
      <c r="C3465" s="92">
        <v>7.38</v>
      </c>
      <c r="D3465" s="92">
        <v>7.2</v>
      </c>
      <c r="E3465" s="92">
        <v>6.92</v>
      </c>
      <c r="F3465" s="92">
        <v>6.71</v>
      </c>
      <c r="G3465" s="92">
        <v>6.49</v>
      </c>
      <c r="H3465" s="92">
        <v>6.26</v>
      </c>
      <c r="I3465" s="92">
        <v>6.01</v>
      </c>
      <c r="J3465" s="92">
        <v>5.73</v>
      </c>
      <c r="K3465" s="92">
        <v>5.31</v>
      </c>
      <c r="L3465" s="92">
        <v>6.59</v>
      </c>
      <c r="N3465" s="92">
        <f t="shared" ca="1" si="270"/>
        <v>6.4322173355241468</v>
      </c>
      <c r="O3465" s="92">
        <f t="shared" si="271"/>
        <v>0.33343637699417344</v>
      </c>
      <c r="P3465" s="92">
        <f t="shared" si="272"/>
        <v>6.4565354825979577</v>
      </c>
      <c r="Q3465" s="92">
        <f t="shared" ca="1" si="273"/>
        <v>0.99623356099577631</v>
      </c>
      <c r="R3465" s="92">
        <f t="shared" ca="1" si="274"/>
        <v>6.5651791669621655</v>
      </c>
    </row>
    <row r="3466" spans="1:18" x14ac:dyDescent="0.3">
      <c r="A3466" s="107">
        <v>41005.868055555555</v>
      </c>
      <c r="B3466" s="92">
        <v>8.24</v>
      </c>
      <c r="C3466" s="92">
        <v>8.19</v>
      </c>
      <c r="D3466" s="92">
        <v>8.0299999999999994</v>
      </c>
      <c r="E3466" s="92">
        <v>7.76</v>
      </c>
      <c r="F3466" s="92">
        <v>7.56</v>
      </c>
      <c r="G3466" s="92">
        <v>7.3</v>
      </c>
      <c r="H3466" s="92">
        <v>7.03</v>
      </c>
      <c r="I3466" s="92">
        <v>6.78</v>
      </c>
      <c r="J3466" s="92">
        <v>6.52</v>
      </c>
      <c r="K3466" s="92">
        <v>6.11</v>
      </c>
      <c r="L3466" s="92">
        <v>7.11</v>
      </c>
      <c r="N3466" s="92">
        <f t="shared" ca="1" si="270"/>
        <v>7.2395609274834012</v>
      </c>
      <c r="O3466" s="92">
        <f t="shared" si="271"/>
        <v>0.34827089830790053</v>
      </c>
      <c r="P3466" s="92">
        <f t="shared" si="272"/>
        <v>7.2606887332932581</v>
      </c>
      <c r="Q3466" s="92">
        <f t="shared" ca="1" si="273"/>
        <v>0.99709010996257463</v>
      </c>
      <c r="R3466" s="92">
        <f t="shared" ca="1" si="274"/>
        <v>7.089310681833906</v>
      </c>
    </row>
    <row r="3467" spans="1:18" x14ac:dyDescent="0.3">
      <c r="A3467" s="107">
        <v>41005.875</v>
      </c>
      <c r="B3467" s="92">
        <v>8.64</v>
      </c>
      <c r="C3467" s="92">
        <v>8.52</v>
      </c>
      <c r="D3467" s="92">
        <v>8.2100000000000009</v>
      </c>
      <c r="E3467" s="92">
        <v>7.98</v>
      </c>
      <c r="F3467" s="92">
        <v>7.76</v>
      </c>
      <c r="G3467" s="92">
        <v>7.43</v>
      </c>
      <c r="H3467" s="92">
        <v>7.06</v>
      </c>
      <c r="I3467" s="92">
        <v>6.72</v>
      </c>
      <c r="J3467" s="92">
        <v>6.3</v>
      </c>
      <c r="K3467" s="92">
        <v>5.7</v>
      </c>
      <c r="L3467" s="92">
        <v>7.26</v>
      </c>
      <c r="N3467" s="92">
        <f t="shared" ca="1" si="270"/>
        <v>7.2924907402411367</v>
      </c>
      <c r="O3467" s="92">
        <f t="shared" si="271"/>
        <v>0.47203692026597754</v>
      </c>
      <c r="P3467" s="92">
        <f t="shared" si="272"/>
        <v>7.3758216800659033</v>
      </c>
      <c r="Q3467" s="92">
        <f t="shared" ca="1" si="273"/>
        <v>0.98870214825692182</v>
      </c>
      <c r="R3467" s="92">
        <f t="shared" ca="1" si="274"/>
        <v>7.1779775963452526</v>
      </c>
    </row>
    <row r="3468" spans="1:18" x14ac:dyDescent="0.3">
      <c r="A3468" s="107">
        <v>41005.881944444445</v>
      </c>
      <c r="B3468" s="92">
        <v>8.9499999999999993</v>
      </c>
      <c r="C3468" s="92">
        <v>8.83</v>
      </c>
      <c r="D3468" s="92">
        <v>8.6</v>
      </c>
      <c r="E3468" s="92">
        <v>8.26</v>
      </c>
      <c r="F3468" s="92">
        <v>7.96</v>
      </c>
      <c r="G3468" s="92">
        <v>7.61</v>
      </c>
      <c r="H3468" s="92">
        <v>7.34</v>
      </c>
      <c r="I3468" s="92">
        <v>7.08</v>
      </c>
      <c r="J3468" s="92">
        <v>6.71</v>
      </c>
      <c r="K3468" s="92">
        <v>6.08</v>
      </c>
      <c r="L3468" s="92">
        <v>7.97</v>
      </c>
      <c r="N3468" s="92">
        <f t="shared" ca="1" si="270"/>
        <v>7.5924830360620419</v>
      </c>
      <c r="O3468" s="92">
        <f t="shared" si="271"/>
        <v>0.33382434716740372</v>
      </c>
      <c r="P3468" s="92">
        <f t="shared" si="272"/>
        <v>7.5707148648812135</v>
      </c>
      <c r="Q3468" s="92">
        <f t="shared" ca="1" si="273"/>
        <v>1.0028753125126673</v>
      </c>
      <c r="R3468" s="92">
        <f t="shared" ca="1" si="274"/>
        <v>7.9929162407259575</v>
      </c>
    </row>
    <row r="3469" spans="1:18" x14ac:dyDescent="0.3">
      <c r="A3469" s="107">
        <v>41005.888888888891</v>
      </c>
      <c r="B3469" s="92">
        <v>8.24</v>
      </c>
      <c r="C3469" s="92">
        <v>8.1</v>
      </c>
      <c r="D3469" s="92">
        <v>7.81</v>
      </c>
      <c r="E3469" s="92">
        <v>7.55</v>
      </c>
      <c r="F3469" s="92">
        <v>7.24</v>
      </c>
      <c r="G3469" s="92">
        <v>6.87</v>
      </c>
      <c r="H3469" s="92">
        <v>6.51</v>
      </c>
      <c r="I3469" s="92">
        <v>6.27</v>
      </c>
      <c r="J3469" s="92">
        <v>6.01</v>
      </c>
      <c r="K3469" s="92">
        <v>5.48</v>
      </c>
      <c r="L3469" s="92">
        <v>7.13</v>
      </c>
      <c r="N3469" s="92">
        <f t="shared" ca="1" si="270"/>
        <v>6.8454575570974328</v>
      </c>
      <c r="O3469" s="92">
        <f t="shared" si="271"/>
        <v>0.49739272747248581</v>
      </c>
      <c r="P3469" s="92">
        <f t="shared" si="272"/>
        <v>6.8172245844828474</v>
      </c>
      <c r="Q3469" s="92">
        <f t="shared" ca="1" si="273"/>
        <v>1.0041414174147714</v>
      </c>
      <c r="R3469" s="92">
        <f t="shared" ca="1" si="274"/>
        <v>7.1595283061673198</v>
      </c>
    </row>
    <row r="3470" spans="1:18" x14ac:dyDescent="0.3">
      <c r="A3470" s="107">
        <v>41005.895833333336</v>
      </c>
      <c r="B3470" s="92">
        <v>8.4</v>
      </c>
      <c r="C3470" s="92">
        <v>8.26</v>
      </c>
      <c r="D3470" s="92">
        <v>7.9</v>
      </c>
      <c r="E3470" s="92">
        <v>7.53</v>
      </c>
      <c r="F3470" s="92">
        <v>7.25</v>
      </c>
      <c r="G3470" s="92">
        <v>6.84</v>
      </c>
      <c r="H3470" s="92">
        <v>6.43</v>
      </c>
      <c r="I3470" s="92">
        <v>6.07</v>
      </c>
      <c r="J3470" s="92">
        <v>5.67</v>
      </c>
      <c r="K3470" s="92">
        <v>5.0599999999999996</v>
      </c>
      <c r="L3470" s="92">
        <v>6.89</v>
      </c>
      <c r="N3470" s="92">
        <f t="shared" ca="1" si="270"/>
        <v>6.7534833358629927</v>
      </c>
      <c r="O3470" s="92">
        <f t="shared" si="271"/>
        <v>0.57121472863536915</v>
      </c>
      <c r="P3470" s="92">
        <f t="shared" si="272"/>
        <v>6.7796909066919415</v>
      </c>
      <c r="Q3470" s="92">
        <f t="shared" ca="1" si="273"/>
        <v>0.99613440034514256</v>
      </c>
      <c r="R3470" s="92">
        <f t="shared" ca="1" si="274"/>
        <v>6.8633660183780316</v>
      </c>
    </row>
    <row r="3471" spans="1:18" x14ac:dyDescent="0.3">
      <c r="A3471" s="107">
        <v>41005.902777777781</v>
      </c>
      <c r="B3471" s="92">
        <v>7.89</v>
      </c>
      <c r="C3471" s="92">
        <v>7.75</v>
      </c>
      <c r="D3471" s="92">
        <v>7.48</v>
      </c>
      <c r="E3471" s="92">
        <v>7.18</v>
      </c>
      <c r="F3471" s="92">
        <v>6.89</v>
      </c>
      <c r="G3471" s="92">
        <v>6.47</v>
      </c>
      <c r="H3471" s="92">
        <v>6.06</v>
      </c>
      <c r="I3471" s="92">
        <v>5.71</v>
      </c>
      <c r="J3471" s="92">
        <v>5.31</v>
      </c>
      <c r="K3471" s="92">
        <v>4.6399999999999997</v>
      </c>
      <c r="L3471" s="92">
        <v>6.42</v>
      </c>
      <c r="N3471" s="92">
        <f t="shared" ca="1" si="270"/>
        <v>6.3756112464040324</v>
      </c>
      <c r="O3471" s="92">
        <f t="shared" si="271"/>
        <v>0.60497310618842903</v>
      </c>
      <c r="P3471" s="92">
        <f t="shared" si="272"/>
        <v>6.4095976036808526</v>
      </c>
      <c r="Q3471" s="92">
        <f t="shared" ca="1" si="273"/>
        <v>0.99469758331516744</v>
      </c>
      <c r="R3471" s="92">
        <f t="shared" ca="1" si="274"/>
        <v>6.3859584848833748</v>
      </c>
    </row>
    <row r="3472" spans="1:18" x14ac:dyDescent="0.3">
      <c r="A3472" s="107">
        <v>41005.909722222219</v>
      </c>
      <c r="B3472" s="92">
        <v>8.06</v>
      </c>
      <c r="C3472" s="92">
        <v>7.94</v>
      </c>
      <c r="D3472" s="92">
        <v>7.66</v>
      </c>
      <c r="E3472" s="92">
        <v>7.36</v>
      </c>
      <c r="F3472" s="92">
        <v>7.05</v>
      </c>
      <c r="G3472" s="92">
        <v>6.71</v>
      </c>
      <c r="H3472" s="92">
        <v>6.41</v>
      </c>
      <c r="I3472" s="92">
        <v>6.09</v>
      </c>
      <c r="J3472" s="92">
        <v>5.76</v>
      </c>
      <c r="K3472" s="92">
        <v>5.23</v>
      </c>
      <c r="L3472" s="92">
        <v>7.01</v>
      </c>
      <c r="N3472" s="92">
        <f t="shared" ca="1" si="270"/>
        <v>6.6678954153892525</v>
      </c>
      <c r="O3472" s="92">
        <f t="shared" si="271"/>
        <v>0.42267964972307404</v>
      </c>
      <c r="P3472" s="92">
        <f t="shared" si="272"/>
        <v>6.6661710981763305</v>
      </c>
      <c r="Q3472" s="92">
        <f t="shared" ca="1" si="273"/>
        <v>1.0002586668100064</v>
      </c>
      <c r="R3472" s="92">
        <f t="shared" ca="1" si="274"/>
        <v>7.0118132543381444</v>
      </c>
    </row>
    <row r="3473" spans="1:18" x14ac:dyDescent="0.3">
      <c r="A3473" s="107">
        <v>41005.916666666664</v>
      </c>
      <c r="B3473" s="92">
        <v>7.1</v>
      </c>
      <c r="C3473" s="92">
        <v>7.01</v>
      </c>
      <c r="D3473" s="92">
        <v>6.83</v>
      </c>
      <c r="E3473" s="92">
        <v>6.6</v>
      </c>
      <c r="F3473" s="92">
        <v>6.37</v>
      </c>
      <c r="G3473" s="92">
        <v>6.12</v>
      </c>
      <c r="H3473" s="92">
        <v>5.87</v>
      </c>
      <c r="I3473" s="92">
        <v>5.59</v>
      </c>
      <c r="J3473" s="92">
        <v>5.22</v>
      </c>
      <c r="K3473" s="92">
        <v>4.55</v>
      </c>
      <c r="L3473" s="92">
        <v>6.1</v>
      </c>
      <c r="N3473" s="92">
        <f t="shared" ca="1" si="270"/>
        <v>6.0246231851726426</v>
      </c>
      <c r="O3473" s="92">
        <f t="shared" si="271"/>
        <v>0.38541799371021962</v>
      </c>
      <c r="P3473" s="92">
        <f t="shared" si="272"/>
        <v>6.0835384223518787</v>
      </c>
      <c r="Q3473" s="92">
        <f t="shared" ca="1" si="273"/>
        <v>0.99031562996910283</v>
      </c>
      <c r="R3473" s="92">
        <f t="shared" ca="1" si="274"/>
        <v>6.0409253428115273</v>
      </c>
    </row>
    <row r="3474" spans="1:18" x14ac:dyDescent="0.3">
      <c r="A3474" s="107">
        <v>41005.923611111109</v>
      </c>
      <c r="B3474" s="92">
        <v>6.59</v>
      </c>
      <c r="C3474" s="92">
        <v>6.49</v>
      </c>
      <c r="D3474" s="92">
        <v>6.33</v>
      </c>
      <c r="E3474" s="92">
        <v>6.04</v>
      </c>
      <c r="F3474" s="92">
        <v>5.74</v>
      </c>
      <c r="G3474" s="92">
        <v>5.4</v>
      </c>
      <c r="H3474" s="92">
        <v>5.05</v>
      </c>
      <c r="I3474" s="92">
        <v>4.74</v>
      </c>
      <c r="J3474" s="92">
        <v>4.45</v>
      </c>
      <c r="K3474" s="92">
        <v>4.01</v>
      </c>
      <c r="L3474" s="92">
        <v>5.4</v>
      </c>
      <c r="N3474" s="92">
        <f t="shared" ca="1" si="270"/>
        <v>5.3405633242558128</v>
      </c>
      <c r="O3474" s="92">
        <f t="shared" si="271"/>
        <v>0.61924489892599255</v>
      </c>
      <c r="P3474" s="92">
        <f t="shared" si="272"/>
        <v>5.3484032859909103</v>
      </c>
      <c r="Q3474" s="92">
        <f t="shared" ca="1" si="273"/>
        <v>0.998534149106588</v>
      </c>
      <c r="R3474" s="92">
        <f t="shared" ca="1" si="274"/>
        <v>5.3920844051755754</v>
      </c>
    </row>
    <row r="3475" spans="1:18" x14ac:dyDescent="0.3">
      <c r="A3475" s="107">
        <v>41005.930555555555</v>
      </c>
      <c r="B3475" s="92">
        <v>6.58</v>
      </c>
      <c r="C3475" s="92">
        <v>6.38</v>
      </c>
      <c r="D3475" s="92">
        <v>6.15</v>
      </c>
      <c r="E3475" s="92">
        <v>5.81</v>
      </c>
      <c r="F3475" s="92">
        <v>5.51</v>
      </c>
      <c r="G3475" s="92">
        <v>5.21</v>
      </c>
      <c r="H3475" s="92">
        <v>4.9400000000000004</v>
      </c>
      <c r="I3475" s="92">
        <v>4.67</v>
      </c>
      <c r="J3475" s="92">
        <v>4.3</v>
      </c>
      <c r="K3475" s="92">
        <v>3.69</v>
      </c>
      <c r="L3475" s="92">
        <v>5.27</v>
      </c>
      <c r="N3475" s="92">
        <f t="shared" ca="1" si="270"/>
        <v>5.1699864989103297</v>
      </c>
      <c r="O3475" s="92">
        <f t="shared" si="271"/>
        <v>0.49175456799034611</v>
      </c>
      <c r="P3475" s="92">
        <f t="shared" si="272"/>
        <v>5.1704286763934171</v>
      </c>
      <c r="Q3475" s="92">
        <f t="shared" ca="1" si="273"/>
        <v>0.99991447953143497</v>
      </c>
      <c r="R3475" s="92">
        <f t="shared" ca="1" si="274"/>
        <v>5.2695493071306618</v>
      </c>
    </row>
    <row r="3476" spans="1:18" x14ac:dyDescent="0.3">
      <c r="A3476" s="107">
        <v>41005.9375</v>
      </c>
      <c r="B3476" s="92">
        <v>7.02</v>
      </c>
      <c r="C3476" s="92">
        <v>6.9</v>
      </c>
      <c r="D3476" s="92">
        <v>6.64</v>
      </c>
      <c r="E3476" s="92">
        <v>6.44</v>
      </c>
      <c r="F3476" s="92">
        <v>6.2</v>
      </c>
      <c r="G3476" s="92">
        <v>5.9</v>
      </c>
      <c r="H3476" s="92">
        <v>5.55</v>
      </c>
      <c r="I3476" s="92">
        <v>5.26</v>
      </c>
      <c r="J3476" s="92">
        <v>4.99</v>
      </c>
      <c r="K3476" s="92">
        <v>4.6399999999999997</v>
      </c>
      <c r="L3476" s="92">
        <v>5.42</v>
      </c>
      <c r="N3476" s="92">
        <f t="shared" ca="1" si="270"/>
        <v>5.8139623784089949</v>
      </c>
      <c r="O3476" s="92">
        <f t="shared" si="271"/>
        <v>0.56512704349130316</v>
      </c>
      <c r="P3476" s="92">
        <f t="shared" si="272"/>
        <v>5.8485309837053272</v>
      </c>
      <c r="Q3476" s="92">
        <f t="shared" ca="1" si="273"/>
        <v>0.99408935245574581</v>
      </c>
      <c r="R3476" s="92">
        <f t="shared" ca="1" si="274"/>
        <v>5.3879642903101423</v>
      </c>
    </row>
    <row r="3477" spans="1:18" x14ac:dyDescent="0.3">
      <c r="A3477" s="107">
        <v>41005.944444444445</v>
      </c>
      <c r="B3477" s="92">
        <v>8.2100000000000009</v>
      </c>
      <c r="C3477" s="92">
        <v>8.09</v>
      </c>
      <c r="D3477" s="92">
        <v>7.81</v>
      </c>
      <c r="E3477" s="92">
        <v>7.43</v>
      </c>
      <c r="F3477" s="92">
        <v>7.09</v>
      </c>
      <c r="G3477" s="92">
        <v>6.83</v>
      </c>
      <c r="H3477" s="92">
        <v>6.52</v>
      </c>
      <c r="I3477" s="92">
        <v>6.2</v>
      </c>
      <c r="J3477" s="92">
        <v>5.86</v>
      </c>
      <c r="K3477" s="92">
        <v>5.31</v>
      </c>
      <c r="L3477" s="92">
        <v>7.08</v>
      </c>
      <c r="N3477" s="92">
        <f t="shared" ca="1" si="270"/>
        <v>6.7678493445873444</v>
      </c>
      <c r="O3477" s="92">
        <f t="shared" si="271"/>
        <v>0.42924645550340074</v>
      </c>
      <c r="P3477" s="92">
        <f t="shared" si="272"/>
        <v>6.7846964674648031</v>
      </c>
      <c r="Q3477" s="92">
        <f t="shared" ca="1" si="273"/>
        <v>0.99751689365054919</v>
      </c>
      <c r="R3477" s="92">
        <f t="shared" ca="1" si="274"/>
        <v>7.0624196070458884</v>
      </c>
    </row>
    <row r="3478" spans="1:18" x14ac:dyDescent="0.3">
      <c r="A3478" s="107">
        <v>41005.951388888891</v>
      </c>
      <c r="B3478" s="92">
        <v>7.94</v>
      </c>
      <c r="C3478" s="92">
        <v>7.81</v>
      </c>
      <c r="D3478" s="92">
        <v>7.63</v>
      </c>
      <c r="E3478" s="92">
        <v>7.33</v>
      </c>
      <c r="F3478" s="92">
        <v>7.04</v>
      </c>
      <c r="G3478" s="92">
        <v>6.71</v>
      </c>
      <c r="H3478" s="92">
        <v>6.37</v>
      </c>
      <c r="I3478" s="92">
        <v>6.03</v>
      </c>
      <c r="J3478" s="92">
        <v>5.72</v>
      </c>
      <c r="K3478" s="92">
        <v>5.3</v>
      </c>
      <c r="L3478" s="92">
        <v>6.63</v>
      </c>
      <c r="N3478" s="92">
        <f t="shared" ca="1" si="270"/>
        <v>6.6387200894339866</v>
      </c>
      <c r="O3478" s="92">
        <f t="shared" si="271"/>
        <v>0.48052637358235561</v>
      </c>
      <c r="P3478" s="92">
        <f t="shared" si="272"/>
        <v>6.6601951135508068</v>
      </c>
      <c r="Q3478" s="92">
        <f t="shared" ca="1" si="273"/>
        <v>0.99677561636698497</v>
      </c>
      <c r="R3478" s="92">
        <f t="shared" ca="1" si="274"/>
        <v>6.6086223365131103</v>
      </c>
    </row>
    <row r="3479" spans="1:18" x14ac:dyDescent="0.3">
      <c r="A3479" s="107">
        <v>41005.958333333336</v>
      </c>
      <c r="B3479" s="92">
        <v>8.25</v>
      </c>
      <c r="C3479" s="92">
        <v>8.16</v>
      </c>
      <c r="D3479" s="92">
        <v>8</v>
      </c>
      <c r="E3479" s="92">
        <v>7.72</v>
      </c>
      <c r="F3479" s="92">
        <v>7.45</v>
      </c>
      <c r="G3479" s="92">
        <v>7.1</v>
      </c>
      <c r="H3479" s="92">
        <v>6.83</v>
      </c>
      <c r="I3479" s="92">
        <v>6.6</v>
      </c>
      <c r="J3479" s="92">
        <v>6.41</v>
      </c>
      <c r="K3479" s="92">
        <v>6.04</v>
      </c>
      <c r="L3479" s="92">
        <v>6.96</v>
      </c>
      <c r="N3479" s="92">
        <f t="shared" ca="1" si="270"/>
        <v>7.117982468190986</v>
      </c>
      <c r="O3479" s="92">
        <f t="shared" si="271"/>
        <v>0.35827396896116365</v>
      </c>
      <c r="P3479" s="92">
        <f t="shared" si="272"/>
        <v>7.0606706336902674</v>
      </c>
      <c r="Q3479" s="92">
        <f t="shared" ca="1" si="273"/>
        <v>1.0081170525399179</v>
      </c>
      <c r="R3479" s="92">
        <f t="shared" ca="1" si="274"/>
        <v>7.016494685677829</v>
      </c>
    </row>
    <row r="3480" spans="1:18" x14ac:dyDescent="0.3">
      <c r="A3480" s="107">
        <v>41005.965277777781</v>
      </c>
      <c r="B3480" s="92">
        <v>7.7</v>
      </c>
      <c r="C3480" s="92">
        <v>7.57</v>
      </c>
      <c r="D3480" s="92">
        <v>7.23</v>
      </c>
      <c r="E3480" s="92">
        <v>6.92</v>
      </c>
      <c r="F3480" s="92">
        <v>6.56</v>
      </c>
      <c r="G3480" s="92">
        <v>6.28</v>
      </c>
      <c r="H3480" s="92">
        <v>6.14</v>
      </c>
      <c r="I3480" s="92">
        <v>5.97</v>
      </c>
      <c r="J3480" s="92">
        <v>5.76</v>
      </c>
      <c r="K3480" s="92">
        <v>5.31</v>
      </c>
      <c r="L3480" s="92">
        <v>6.51</v>
      </c>
      <c r="N3480" s="92">
        <f t="shared" ca="1" si="270"/>
        <v>6.376379084198855</v>
      </c>
      <c r="O3480" s="92">
        <f t="shared" si="271"/>
        <v>0.2083401857170723</v>
      </c>
      <c r="P3480" s="92">
        <f t="shared" si="272"/>
        <v>6.2597474157598274</v>
      </c>
      <c r="Q3480" s="92">
        <f t="shared" ca="1" si="273"/>
        <v>1.018632008720574</v>
      </c>
      <c r="R3480" s="92">
        <f t="shared" ca="1" si="274"/>
        <v>6.6312943767709367</v>
      </c>
    </row>
    <row r="3481" spans="1:18" x14ac:dyDescent="0.3">
      <c r="A3481" s="107">
        <v>41005.972222222219</v>
      </c>
      <c r="B3481" s="92">
        <v>6.29</v>
      </c>
      <c r="C3481" s="92">
        <v>6.18</v>
      </c>
      <c r="D3481" s="92">
        <v>6.06</v>
      </c>
      <c r="E3481" s="92">
        <v>5.93</v>
      </c>
      <c r="F3481" s="92">
        <v>5.84</v>
      </c>
      <c r="G3481" s="92">
        <v>5.75</v>
      </c>
      <c r="H3481" s="92">
        <v>5.62</v>
      </c>
      <c r="I3481" s="92">
        <v>5.37</v>
      </c>
      <c r="J3481" s="92">
        <v>5.0199999999999996</v>
      </c>
      <c r="K3481" s="92">
        <v>4.59</v>
      </c>
      <c r="L3481" s="92">
        <v>5.99</v>
      </c>
      <c r="N3481" s="92">
        <f t="shared" ca="1" si="270"/>
        <v>5.6131182190524891</v>
      </c>
      <c r="O3481" s="92">
        <f t="shared" si="271"/>
        <v>0.21132458535300352</v>
      </c>
      <c r="P3481" s="92">
        <f t="shared" si="272"/>
        <v>5.7311914383618916</v>
      </c>
      <c r="Q3481" s="92">
        <f t="shared" ca="1" si="273"/>
        <v>0.97939813726704783</v>
      </c>
      <c r="R3481" s="92">
        <f t="shared" ca="1" si="274"/>
        <v>5.8665948422296168</v>
      </c>
    </row>
    <row r="3482" spans="1:18" x14ac:dyDescent="0.3">
      <c r="A3482" s="107">
        <v>41005.979166666664</v>
      </c>
      <c r="B3482" s="92">
        <v>6.98</v>
      </c>
      <c r="C3482" s="92">
        <v>6.86</v>
      </c>
      <c r="D3482" s="92">
        <v>6.63</v>
      </c>
      <c r="E3482" s="92">
        <v>6.45</v>
      </c>
      <c r="F3482" s="92">
        <v>6.34</v>
      </c>
      <c r="G3482" s="92">
        <v>6.22</v>
      </c>
      <c r="H3482" s="92">
        <v>6.14</v>
      </c>
      <c r="I3482" s="92">
        <v>6.13</v>
      </c>
      <c r="J3482" s="92">
        <v>6.07</v>
      </c>
      <c r="K3482" s="92">
        <v>5.81</v>
      </c>
      <c r="L3482" s="92">
        <v>6.28</v>
      </c>
      <c r="N3482" s="92">
        <f t="shared" ca="1" si="270"/>
        <v>6.2728785082206988</v>
      </c>
      <c r="O3482" s="92">
        <f t="shared" si="271"/>
        <v>0.11962605836480253</v>
      </c>
      <c r="P3482" s="92">
        <f t="shared" si="272"/>
        <v>6.208474428190307</v>
      </c>
      <c r="Q3482" s="92">
        <f t="shared" ca="1" si="273"/>
        <v>1.0103735757914951</v>
      </c>
      <c r="R3482" s="92">
        <f t="shared" ca="1" si="274"/>
        <v>6.3451460559705897</v>
      </c>
    </row>
    <row r="3483" spans="1:18" x14ac:dyDescent="0.3">
      <c r="A3483" s="107">
        <v>41005.986111111109</v>
      </c>
      <c r="B3483" s="92">
        <v>7.13</v>
      </c>
      <c r="C3483" s="92">
        <v>7.02</v>
      </c>
      <c r="D3483" s="92">
        <v>6.78</v>
      </c>
      <c r="E3483" s="92">
        <v>6.54</v>
      </c>
      <c r="F3483" s="92">
        <v>6.31</v>
      </c>
      <c r="G3483" s="92">
        <v>6.14</v>
      </c>
      <c r="H3483" s="92">
        <v>5.92</v>
      </c>
      <c r="I3483" s="92">
        <v>5.71</v>
      </c>
      <c r="J3483" s="92">
        <v>5.5</v>
      </c>
      <c r="K3483" s="92">
        <v>5.24</v>
      </c>
      <c r="L3483" s="92">
        <v>6.35</v>
      </c>
      <c r="N3483" s="92">
        <f t="shared" ca="1" si="270"/>
        <v>6.1023289886937269</v>
      </c>
      <c r="O3483" s="92">
        <f t="shared" si="271"/>
        <v>0.33718773280125391</v>
      </c>
      <c r="P3483" s="92">
        <f t="shared" si="272"/>
        <v>6.1079849333885665</v>
      </c>
      <c r="Q3483" s="92">
        <f t="shared" ca="1" si="273"/>
        <v>0.99907400808015712</v>
      </c>
      <c r="R3483" s="92">
        <f t="shared" ca="1" si="274"/>
        <v>6.344119951308997</v>
      </c>
    </row>
    <row r="3484" spans="1:18" x14ac:dyDescent="0.3">
      <c r="A3484" s="107">
        <v>41005.993055555555</v>
      </c>
      <c r="B3484" s="92">
        <v>7.47</v>
      </c>
      <c r="C3484" s="92">
        <v>7.3</v>
      </c>
      <c r="D3484" s="92">
        <v>7</v>
      </c>
      <c r="E3484" s="92">
        <v>6.77</v>
      </c>
      <c r="F3484" s="92">
        <v>6.61</v>
      </c>
      <c r="G3484" s="92">
        <v>6.44</v>
      </c>
      <c r="H3484" s="92">
        <v>6.25</v>
      </c>
      <c r="I3484" s="92">
        <v>5.97</v>
      </c>
      <c r="J3484" s="92">
        <v>5.52</v>
      </c>
      <c r="K3484" s="92">
        <v>4.9000000000000004</v>
      </c>
      <c r="L3484" s="92">
        <v>5.85</v>
      </c>
      <c r="N3484" s="92">
        <f t="shared" ca="1" si="270"/>
        <v>6.3136293369996022</v>
      </c>
      <c r="O3484" s="92">
        <f t="shared" si="271"/>
        <v>0.27674045238880352</v>
      </c>
      <c r="P3484" s="92">
        <f t="shared" si="272"/>
        <v>6.4124275008354736</v>
      </c>
      <c r="Q3484" s="92">
        <f t="shared" ca="1" si="273"/>
        <v>0.98459270474044358</v>
      </c>
      <c r="R3484" s="92">
        <f t="shared" ca="1" si="274"/>
        <v>5.7598673227315942</v>
      </c>
    </row>
    <row r="3485" spans="1:18" x14ac:dyDescent="0.3">
      <c r="A3485" s="107">
        <v>41006</v>
      </c>
      <c r="B3485" s="92">
        <v>8.08</v>
      </c>
      <c r="C3485" s="92">
        <v>7.91</v>
      </c>
      <c r="D3485" s="92">
        <v>7.66</v>
      </c>
      <c r="E3485" s="92">
        <v>7.41</v>
      </c>
      <c r="F3485" s="92">
        <v>7.25</v>
      </c>
      <c r="G3485" s="92">
        <v>6.98</v>
      </c>
      <c r="H3485" s="92">
        <v>6.68</v>
      </c>
      <c r="I3485" s="92">
        <v>6.43</v>
      </c>
      <c r="J3485" s="92">
        <v>6.16</v>
      </c>
      <c r="K3485" s="92">
        <v>5.93</v>
      </c>
      <c r="L3485" s="92">
        <v>6.94</v>
      </c>
      <c r="N3485" s="92">
        <f t="shared" ca="1" si="270"/>
        <v>6.9081318953843889</v>
      </c>
      <c r="O3485" s="92">
        <f t="shared" si="271"/>
        <v>0.40596501235755034</v>
      </c>
      <c r="P3485" s="92">
        <f t="shared" si="272"/>
        <v>6.9362047538626568</v>
      </c>
      <c r="Q3485" s="92">
        <f t="shared" ca="1" si="273"/>
        <v>0.99595270620253318</v>
      </c>
      <c r="R3485" s="92">
        <f t="shared" ca="1" si="274"/>
        <v>6.911911781045581</v>
      </c>
    </row>
    <row r="3486" spans="1:18" x14ac:dyDescent="0.3">
      <c r="A3486" s="107">
        <v>41006.006944444445</v>
      </c>
      <c r="B3486" s="92">
        <v>7.7</v>
      </c>
      <c r="C3486" s="92">
        <v>7.58</v>
      </c>
      <c r="D3486" s="92">
        <v>7.32</v>
      </c>
      <c r="E3486" s="92">
        <v>7.06</v>
      </c>
      <c r="F3486" s="92">
        <v>6.83</v>
      </c>
      <c r="G3486" s="92">
        <v>6.57</v>
      </c>
      <c r="H3486" s="92">
        <v>6.36</v>
      </c>
      <c r="I3486" s="92">
        <v>6.19</v>
      </c>
      <c r="J3486" s="92">
        <v>5.86</v>
      </c>
      <c r="K3486" s="92">
        <v>5.29</v>
      </c>
      <c r="L3486" s="92">
        <v>6.61</v>
      </c>
      <c r="N3486" s="92">
        <f t="shared" ca="1" si="270"/>
        <v>6.5518476186692123</v>
      </c>
      <c r="O3486" s="92">
        <f t="shared" si="271"/>
        <v>0.30019756994918478</v>
      </c>
      <c r="P3486" s="92">
        <f t="shared" si="272"/>
        <v>6.5394921750175987</v>
      </c>
      <c r="Q3486" s="92">
        <f t="shared" ca="1" si="273"/>
        <v>1.0018893582744566</v>
      </c>
      <c r="R3486" s="92">
        <f t="shared" ca="1" si="274"/>
        <v>6.6224886581941584</v>
      </c>
    </row>
    <row r="3487" spans="1:18" x14ac:dyDescent="0.3">
      <c r="A3487" s="107">
        <v>41006.013888888891</v>
      </c>
      <c r="B3487" s="92">
        <v>7.29</v>
      </c>
      <c r="C3487" s="92">
        <v>7.13</v>
      </c>
      <c r="D3487" s="92">
        <v>6.79</v>
      </c>
      <c r="E3487" s="92">
        <v>6.48</v>
      </c>
      <c r="F3487" s="92">
        <v>6.19</v>
      </c>
      <c r="G3487" s="92">
        <v>5.88</v>
      </c>
      <c r="H3487" s="92">
        <v>5.6</v>
      </c>
      <c r="I3487" s="92">
        <v>5.24</v>
      </c>
      <c r="J3487" s="92">
        <v>4.92</v>
      </c>
      <c r="K3487" s="92">
        <v>4.5199999999999996</v>
      </c>
      <c r="L3487" s="92">
        <v>5.53</v>
      </c>
      <c r="N3487" s="92">
        <f t="shared" ca="1" si="270"/>
        <v>5.8296911286255861</v>
      </c>
      <c r="O3487" s="92">
        <f t="shared" si="271"/>
        <v>0.45086912453404049</v>
      </c>
      <c r="P3487" s="92">
        <f t="shared" si="272"/>
        <v>5.8390400183019979</v>
      </c>
      <c r="Q3487" s="92">
        <f t="shared" ca="1" si="273"/>
        <v>0.99839889953706284</v>
      </c>
      <c r="R3487" s="92">
        <f t="shared" ca="1" si="274"/>
        <v>5.5211459144399582</v>
      </c>
    </row>
    <row r="3488" spans="1:18" x14ac:dyDescent="0.3">
      <c r="A3488" s="107">
        <v>41006.020833333336</v>
      </c>
      <c r="B3488" s="92">
        <v>7.94</v>
      </c>
      <c r="C3488" s="92">
        <v>7.82</v>
      </c>
      <c r="D3488" s="92">
        <v>7.61</v>
      </c>
      <c r="E3488" s="92">
        <v>7.41</v>
      </c>
      <c r="F3488" s="92">
        <v>7.11</v>
      </c>
      <c r="G3488" s="92">
        <v>6.75</v>
      </c>
      <c r="H3488" s="92">
        <v>6.39</v>
      </c>
      <c r="I3488" s="92">
        <v>6.06</v>
      </c>
      <c r="J3488" s="92">
        <v>5.77</v>
      </c>
      <c r="K3488" s="92">
        <v>5.32</v>
      </c>
      <c r="L3488" s="92">
        <v>6.94</v>
      </c>
      <c r="N3488" s="92">
        <f t="shared" ca="1" si="270"/>
        <v>6.6765331095704381</v>
      </c>
      <c r="O3488" s="92">
        <f t="shared" si="271"/>
        <v>0.50648203436944439</v>
      </c>
      <c r="P3488" s="92">
        <f t="shared" si="272"/>
        <v>6.6972025740439207</v>
      </c>
      <c r="Q3488" s="92">
        <f t="shared" ca="1" si="273"/>
        <v>0.99691371669813444</v>
      </c>
      <c r="R3488" s="92">
        <f t="shared" ca="1" si="274"/>
        <v>6.9185811938850534</v>
      </c>
    </row>
    <row r="3489" spans="1:18" x14ac:dyDescent="0.3">
      <c r="A3489" s="107">
        <v>41006.027777777781</v>
      </c>
      <c r="B3489" s="92">
        <v>8.35</v>
      </c>
      <c r="C3489" s="92">
        <v>8.18</v>
      </c>
      <c r="D3489" s="92">
        <v>7.85</v>
      </c>
      <c r="E3489" s="92">
        <v>7.46</v>
      </c>
      <c r="F3489" s="92">
        <v>7.1</v>
      </c>
      <c r="G3489" s="92">
        <v>6.81</v>
      </c>
      <c r="H3489" s="92">
        <v>6.62</v>
      </c>
      <c r="I3489" s="92">
        <v>6.47</v>
      </c>
      <c r="J3489" s="92">
        <v>6.24</v>
      </c>
      <c r="K3489" s="92">
        <v>5.92</v>
      </c>
      <c r="L3489" s="92">
        <v>7.31</v>
      </c>
      <c r="N3489" s="92">
        <f t="shared" ca="1" si="270"/>
        <v>6.9086400280752267</v>
      </c>
      <c r="O3489" s="92">
        <f t="shared" si="271"/>
        <v>0.2614898148562359</v>
      </c>
      <c r="P3489" s="92">
        <f t="shared" si="272"/>
        <v>6.7824468779295772</v>
      </c>
      <c r="Q3489" s="92">
        <f t="shared" ca="1" si="273"/>
        <v>1.0186058442354025</v>
      </c>
      <c r="R3489" s="92">
        <f t="shared" ca="1" si="274"/>
        <v>7.4460087213607915</v>
      </c>
    </row>
    <row r="3490" spans="1:18" x14ac:dyDescent="0.3">
      <c r="A3490" s="107">
        <v>41006.034722222219</v>
      </c>
      <c r="B3490" s="92">
        <v>8.99</v>
      </c>
      <c r="C3490" s="92">
        <v>8.74</v>
      </c>
      <c r="D3490" s="92">
        <v>8.33</v>
      </c>
      <c r="E3490" s="92">
        <v>7.93</v>
      </c>
      <c r="F3490" s="92">
        <v>7.49</v>
      </c>
      <c r="G3490" s="92">
        <v>7.01</v>
      </c>
      <c r="H3490" s="92">
        <v>6.57</v>
      </c>
      <c r="I3490" s="92">
        <v>6.3</v>
      </c>
      <c r="J3490" s="92">
        <v>5.94</v>
      </c>
      <c r="K3490" s="92">
        <v>5.2</v>
      </c>
      <c r="L3490" s="92">
        <v>7.13</v>
      </c>
      <c r="N3490" s="92">
        <f t="shared" ca="1" si="270"/>
        <v>7.0175343622419515</v>
      </c>
      <c r="O3490" s="92">
        <f t="shared" si="271"/>
        <v>0.59903632954673114</v>
      </c>
      <c r="P3490" s="92">
        <f t="shared" si="272"/>
        <v>6.9451955312065401</v>
      </c>
      <c r="Q3490" s="92">
        <f t="shared" ca="1" si="273"/>
        <v>1.0104156651472769</v>
      </c>
      <c r="R3490" s="92">
        <f t="shared" ca="1" si="274"/>
        <v>7.204263692500084</v>
      </c>
    </row>
    <row r="3491" spans="1:18" x14ac:dyDescent="0.3">
      <c r="A3491" s="107">
        <v>41006.041666666664</v>
      </c>
      <c r="B3491" s="92">
        <v>8.6199999999999992</v>
      </c>
      <c r="C3491" s="92">
        <v>8.4499999999999993</v>
      </c>
      <c r="D3491" s="92">
        <v>8.14</v>
      </c>
      <c r="E3491" s="92">
        <v>7.77</v>
      </c>
      <c r="F3491" s="92">
        <v>7.37</v>
      </c>
      <c r="G3491" s="92">
        <v>7.01</v>
      </c>
      <c r="H3491" s="92">
        <v>6.68</v>
      </c>
      <c r="I3491" s="92">
        <v>6.35</v>
      </c>
      <c r="J3491" s="92">
        <v>6.04</v>
      </c>
      <c r="K3491" s="92">
        <v>5.52</v>
      </c>
      <c r="L3491" s="92">
        <v>7.34</v>
      </c>
      <c r="N3491" s="92">
        <f t="shared" ca="1" si="270"/>
        <v>6.9998872642259347</v>
      </c>
      <c r="O3491" s="92">
        <f t="shared" si="271"/>
        <v>0.44559759902840013</v>
      </c>
      <c r="P3491" s="92">
        <f t="shared" si="272"/>
        <v>6.9617374217176211</v>
      </c>
      <c r="Q3491" s="92">
        <f t="shared" ca="1" si="273"/>
        <v>1.0054799312581515</v>
      </c>
      <c r="R3491" s="92">
        <f t="shared" ca="1" si="274"/>
        <v>7.3802226954348322</v>
      </c>
    </row>
    <row r="3492" spans="1:18" x14ac:dyDescent="0.3">
      <c r="A3492" s="107">
        <v>41006.048611111109</v>
      </c>
      <c r="B3492" s="92">
        <v>7.5</v>
      </c>
      <c r="C3492" s="92">
        <v>7.27</v>
      </c>
      <c r="D3492" s="92">
        <v>6.9</v>
      </c>
      <c r="E3492" s="92">
        <v>6.62</v>
      </c>
      <c r="F3492" s="92">
        <v>6.44</v>
      </c>
      <c r="G3492" s="92">
        <v>6.29</v>
      </c>
      <c r="H3492" s="92">
        <v>6.07</v>
      </c>
      <c r="I3492" s="92">
        <v>5.85</v>
      </c>
      <c r="J3492" s="92">
        <v>5.61</v>
      </c>
      <c r="K3492" s="92">
        <v>5.17</v>
      </c>
      <c r="L3492" s="92">
        <v>6.59</v>
      </c>
      <c r="N3492" s="92">
        <f t="shared" ca="1" si="270"/>
        <v>6.2247221669092809</v>
      </c>
      <c r="O3492" s="92">
        <f t="shared" si="271"/>
        <v>0.32900181395253075</v>
      </c>
      <c r="P3492" s="92">
        <f t="shared" si="272"/>
        <v>6.2579969959821664</v>
      </c>
      <c r="Q3492" s="92">
        <f t="shared" ca="1" si="273"/>
        <v>0.9946828307692942</v>
      </c>
      <c r="R3492" s="92">
        <f t="shared" ca="1" si="274"/>
        <v>6.554959854769649</v>
      </c>
    </row>
    <row r="3493" spans="1:18" x14ac:dyDescent="0.3">
      <c r="A3493" s="107">
        <v>41006.055555555555</v>
      </c>
      <c r="B3493" s="92">
        <v>8.48</v>
      </c>
      <c r="C3493" s="92">
        <v>8.31</v>
      </c>
      <c r="D3493" s="92">
        <v>7.97</v>
      </c>
      <c r="E3493" s="92">
        <v>7.64</v>
      </c>
      <c r="F3493" s="92">
        <v>7.33</v>
      </c>
      <c r="G3493" s="92">
        <v>7.07</v>
      </c>
      <c r="H3493" s="92">
        <v>6.79</v>
      </c>
      <c r="I3493" s="92">
        <v>6.41</v>
      </c>
      <c r="J3493" s="92">
        <v>6</v>
      </c>
      <c r="K3493" s="92">
        <v>5.35</v>
      </c>
      <c r="L3493" s="92">
        <v>6.73</v>
      </c>
      <c r="N3493" s="92">
        <f t="shared" ca="1" si="270"/>
        <v>6.9719223584259797</v>
      </c>
      <c r="O3493" s="92">
        <f t="shared" si="271"/>
        <v>0.37342389564325379</v>
      </c>
      <c r="P3493" s="92">
        <f t="shared" si="272"/>
        <v>7.0291855538482366</v>
      </c>
      <c r="Q3493" s="92">
        <f t="shared" ca="1" si="273"/>
        <v>0.99185350920336601</v>
      </c>
      <c r="R3493" s="92">
        <f t="shared" ca="1" si="274"/>
        <v>6.6751741169386536</v>
      </c>
    </row>
    <row r="3494" spans="1:18" x14ac:dyDescent="0.3">
      <c r="A3494" s="107">
        <v>41006.0625</v>
      </c>
      <c r="B3494" s="92">
        <v>8.4600000000000009</v>
      </c>
      <c r="C3494" s="92">
        <v>8.27</v>
      </c>
      <c r="D3494" s="92">
        <v>7.88</v>
      </c>
      <c r="E3494" s="92">
        <v>7.52</v>
      </c>
      <c r="F3494" s="92">
        <v>7.17</v>
      </c>
      <c r="G3494" s="92">
        <v>6.78</v>
      </c>
      <c r="H3494" s="92">
        <v>6.41</v>
      </c>
      <c r="I3494" s="92">
        <v>6.11</v>
      </c>
      <c r="J3494" s="92">
        <v>5.93</v>
      </c>
      <c r="K3494" s="92">
        <v>5.66</v>
      </c>
      <c r="L3494" s="92">
        <v>6.85</v>
      </c>
      <c r="N3494" s="92">
        <f t="shared" ca="1" si="270"/>
        <v>6.799071682372408</v>
      </c>
      <c r="O3494" s="92">
        <f t="shared" si="271"/>
        <v>0.51858397636761677</v>
      </c>
      <c r="P3494" s="92">
        <f t="shared" si="272"/>
        <v>6.7257058510777972</v>
      </c>
      <c r="Q3494" s="92">
        <f t="shared" ca="1" si="273"/>
        <v>1.0109082723685952</v>
      </c>
      <c r="R3494" s="92">
        <f t="shared" ca="1" si="274"/>
        <v>6.924721665724876</v>
      </c>
    </row>
    <row r="3495" spans="1:18" x14ac:dyDescent="0.3">
      <c r="A3495" s="107">
        <v>41006.069444444445</v>
      </c>
      <c r="B3495" s="92">
        <v>9.0500000000000007</v>
      </c>
      <c r="C3495" s="92">
        <v>8.82</v>
      </c>
      <c r="D3495" s="92">
        <v>8.41</v>
      </c>
      <c r="E3495" s="92">
        <v>8.11</v>
      </c>
      <c r="F3495" s="92">
        <v>7.85</v>
      </c>
      <c r="G3495" s="92">
        <v>7.64</v>
      </c>
      <c r="H3495" s="92">
        <v>7.48</v>
      </c>
      <c r="I3495" s="92">
        <v>7.19</v>
      </c>
      <c r="J3495" s="92">
        <v>6.78</v>
      </c>
      <c r="K3495" s="92">
        <v>6.17</v>
      </c>
      <c r="L3495" s="92">
        <v>7.33</v>
      </c>
      <c r="N3495" s="92">
        <f t="shared" ca="1" si="270"/>
        <v>7.5910348009992941</v>
      </c>
      <c r="O3495" s="92">
        <f t="shared" si="271"/>
        <v>0.1955836807588226</v>
      </c>
      <c r="P3495" s="92">
        <f t="shared" si="272"/>
        <v>7.6168678151036406</v>
      </c>
      <c r="Q3495" s="92">
        <f t="shared" ca="1" si="273"/>
        <v>0.9966084465778543</v>
      </c>
      <c r="R3495" s="92">
        <f t="shared" ca="1" si="274"/>
        <v>7.3051399134156725</v>
      </c>
    </row>
    <row r="3496" spans="1:18" x14ac:dyDescent="0.3">
      <c r="A3496" s="107">
        <v>41006.076388888891</v>
      </c>
      <c r="B3496" s="92">
        <v>8.6199999999999992</v>
      </c>
      <c r="C3496" s="92">
        <v>8.43</v>
      </c>
      <c r="D3496" s="92">
        <v>8.09</v>
      </c>
      <c r="E3496" s="92">
        <v>7.68</v>
      </c>
      <c r="F3496" s="92">
        <v>7.27</v>
      </c>
      <c r="G3496" s="92">
        <v>6.93</v>
      </c>
      <c r="H3496" s="92">
        <v>6.58</v>
      </c>
      <c r="I3496" s="92">
        <v>6.21</v>
      </c>
      <c r="J3496" s="92">
        <v>5.77</v>
      </c>
      <c r="K3496" s="92">
        <v>5.33</v>
      </c>
      <c r="L3496" s="92">
        <v>6.87</v>
      </c>
      <c r="N3496" s="92">
        <f t="shared" ca="1" si="270"/>
        <v>6.8806389804759602</v>
      </c>
      <c r="O3496" s="92">
        <f t="shared" si="271"/>
        <v>0.47891462090350051</v>
      </c>
      <c r="P3496" s="92">
        <f t="shared" si="272"/>
        <v>6.878734056401453</v>
      </c>
      <c r="Q3496" s="92">
        <f t="shared" ca="1" si="273"/>
        <v>1.0002769294551712</v>
      </c>
      <c r="R3496" s="92">
        <f t="shared" ca="1" si="274"/>
        <v>6.871902505357026</v>
      </c>
    </row>
    <row r="3497" spans="1:18" x14ac:dyDescent="0.3">
      <c r="A3497" s="107">
        <v>41006.083333333336</v>
      </c>
      <c r="B3497" s="92">
        <v>8.89</v>
      </c>
      <c r="C3497" s="92">
        <v>8.7100000000000009</v>
      </c>
      <c r="D3497" s="92">
        <v>8.2799999999999994</v>
      </c>
      <c r="E3497" s="92">
        <v>7.87</v>
      </c>
      <c r="F3497" s="92">
        <v>7.53</v>
      </c>
      <c r="G3497" s="92">
        <v>7.15</v>
      </c>
      <c r="H3497" s="92">
        <v>6.81</v>
      </c>
      <c r="I3497" s="92">
        <v>6.48</v>
      </c>
      <c r="J3497" s="92">
        <v>6.06</v>
      </c>
      <c r="K3497" s="92">
        <v>5.41</v>
      </c>
      <c r="L3497" s="92">
        <v>7.05</v>
      </c>
      <c r="N3497" s="92">
        <f t="shared" ca="1" si="270"/>
        <v>7.1119660390347867</v>
      </c>
      <c r="O3497" s="92">
        <f t="shared" si="271"/>
        <v>0.45022292447358525</v>
      </c>
      <c r="P3497" s="92">
        <f t="shared" si="272"/>
        <v>7.1002643553506353</v>
      </c>
      <c r="Q3497" s="92">
        <f t="shared" ca="1" si="273"/>
        <v>1.0016480630999793</v>
      </c>
      <c r="R3497" s="92">
        <f t="shared" ca="1" si="274"/>
        <v>7.0616188448548538</v>
      </c>
    </row>
    <row r="3498" spans="1:18" x14ac:dyDescent="0.3">
      <c r="A3498" s="107">
        <v>41006.090277777781</v>
      </c>
      <c r="B3498" s="92">
        <v>7.18</v>
      </c>
      <c r="C3498" s="92">
        <v>6.96</v>
      </c>
      <c r="D3498" s="92">
        <v>6.65</v>
      </c>
      <c r="E3498" s="92">
        <v>6.29</v>
      </c>
      <c r="F3498" s="92">
        <v>5.87</v>
      </c>
      <c r="G3498" s="92">
        <v>5.5</v>
      </c>
      <c r="H3498" s="92">
        <v>5.17</v>
      </c>
      <c r="I3498" s="92">
        <v>4.87</v>
      </c>
      <c r="J3498" s="92">
        <v>4.68</v>
      </c>
      <c r="K3498" s="92">
        <v>4.4000000000000004</v>
      </c>
      <c r="L3498" s="92">
        <v>5.27</v>
      </c>
      <c r="N3498" s="92">
        <f t="shared" ca="1" si="270"/>
        <v>5.5417776883119716</v>
      </c>
      <c r="O3498" s="92">
        <f t="shared" si="271"/>
        <v>0.57178961332626221</v>
      </c>
      <c r="P3498" s="92">
        <f t="shared" si="272"/>
        <v>5.4514572563177905</v>
      </c>
      <c r="Q3498" s="92">
        <f t="shared" ca="1" si="273"/>
        <v>1.0165681262362476</v>
      </c>
      <c r="R3498" s="92">
        <f t="shared" ca="1" si="274"/>
        <v>5.3573140252650244</v>
      </c>
    </row>
    <row r="3499" spans="1:18" x14ac:dyDescent="0.3">
      <c r="A3499" s="107">
        <v>41006.097222222219</v>
      </c>
      <c r="B3499" s="92">
        <v>7.59</v>
      </c>
      <c r="C3499" s="92">
        <v>7.35</v>
      </c>
      <c r="D3499" s="92">
        <v>6.89</v>
      </c>
      <c r="E3499" s="92">
        <v>6.4</v>
      </c>
      <c r="F3499" s="92">
        <v>5.96</v>
      </c>
      <c r="G3499" s="92">
        <v>5.48</v>
      </c>
      <c r="H3499" s="92">
        <v>5.01</v>
      </c>
      <c r="I3499" s="92">
        <v>4.6100000000000003</v>
      </c>
      <c r="J3499" s="92">
        <v>4.24</v>
      </c>
      <c r="K3499" s="92">
        <v>3.81</v>
      </c>
      <c r="L3499" s="92">
        <v>5.38</v>
      </c>
      <c r="N3499" s="92">
        <f t="shared" ca="1" si="270"/>
        <v>5.4634877235450032</v>
      </c>
      <c r="O3499" s="92">
        <f t="shared" si="271"/>
        <v>0.82863150833848842</v>
      </c>
      <c r="P3499" s="92">
        <f t="shared" si="272"/>
        <v>5.4100473410974486</v>
      </c>
      <c r="Q3499" s="92">
        <f t="shared" ca="1" si="273"/>
        <v>1.0098779879506035</v>
      </c>
      <c r="R3499" s="92">
        <f t="shared" ca="1" si="274"/>
        <v>5.4331435751742463</v>
      </c>
    </row>
    <row r="3500" spans="1:18" x14ac:dyDescent="0.3">
      <c r="A3500" s="107">
        <v>41006.104166666664</v>
      </c>
      <c r="B3500" s="92">
        <v>7.88</v>
      </c>
      <c r="C3500" s="92">
        <v>7.64</v>
      </c>
      <c r="D3500" s="92">
        <v>7.21</v>
      </c>
      <c r="E3500" s="92">
        <v>6.77</v>
      </c>
      <c r="F3500" s="92">
        <v>6.31</v>
      </c>
      <c r="G3500" s="92">
        <v>5.82</v>
      </c>
      <c r="H3500" s="92">
        <v>5.33</v>
      </c>
      <c r="I3500" s="92">
        <v>4.87</v>
      </c>
      <c r="J3500" s="92">
        <v>4.47</v>
      </c>
      <c r="K3500" s="92">
        <v>3.93</v>
      </c>
      <c r="L3500" s="92">
        <v>6.08</v>
      </c>
      <c r="N3500" s="92">
        <f t="shared" ca="1" si="270"/>
        <v>5.7652198054990365</v>
      </c>
      <c r="O3500" s="92">
        <f t="shared" si="271"/>
        <v>0.81273551613680306</v>
      </c>
      <c r="P3500" s="92">
        <f t="shared" si="272"/>
        <v>5.7471234421223292</v>
      </c>
      <c r="Q3500" s="92">
        <f t="shared" ca="1" si="273"/>
        <v>1.0031487688682783</v>
      </c>
      <c r="R3500" s="92">
        <f t="shared" ca="1" si="274"/>
        <v>6.0991445147191321</v>
      </c>
    </row>
    <row r="3501" spans="1:18" x14ac:dyDescent="0.3">
      <c r="A3501" s="107">
        <v>41006.111111111109</v>
      </c>
      <c r="B3501" s="92">
        <v>7.92</v>
      </c>
      <c r="C3501" s="92">
        <v>7.74</v>
      </c>
      <c r="D3501" s="92">
        <v>7.35</v>
      </c>
      <c r="E3501" s="92">
        <v>6.98</v>
      </c>
      <c r="F3501" s="92">
        <v>6.63</v>
      </c>
      <c r="G3501" s="92">
        <v>6.23</v>
      </c>
      <c r="H3501" s="92">
        <v>5.78</v>
      </c>
      <c r="I3501" s="92">
        <v>5.34</v>
      </c>
      <c r="J3501" s="92">
        <v>5.01</v>
      </c>
      <c r="K3501" s="92">
        <v>4.5</v>
      </c>
      <c r="L3501" s="92">
        <v>6.33</v>
      </c>
      <c r="N3501" s="92">
        <f t="shared" ca="1" si="270"/>
        <v>6.1349326960896908</v>
      </c>
      <c r="O3501" s="92">
        <f t="shared" si="271"/>
        <v>0.6928210572113469</v>
      </c>
      <c r="P3501" s="92">
        <f t="shared" si="272"/>
        <v>6.1634377975499799</v>
      </c>
      <c r="Q3501" s="92">
        <f t="shared" ca="1" si="273"/>
        <v>0.99537512953053242</v>
      </c>
      <c r="R3501" s="92">
        <f t="shared" ca="1" si="274"/>
        <v>6.3007245699282706</v>
      </c>
    </row>
    <row r="3502" spans="1:18" x14ac:dyDescent="0.3">
      <c r="A3502" s="107">
        <v>41006.118055555555</v>
      </c>
      <c r="B3502" s="92">
        <v>7.6</v>
      </c>
      <c r="C3502" s="92">
        <v>7.45</v>
      </c>
      <c r="D3502" s="92">
        <v>7.18</v>
      </c>
      <c r="E3502" s="92">
        <v>6.85</v>
      </c>
      <c r="F3502" s="92">
        <v>6.53</v>
      </c>
      <c r="G3502" s="92">
        <v>6.22</v>
      </c>
      <c r="H3502" s="92">
        <v>5.95</v>
      </c>
      <c r="I3502" s="92">
        <v>5.56</v>
      </c>
      <c r="J3502" s="92">
        <v>5.18</v>
      </c>
      <c r="K3502" s="92">
        <v>4.68</v>
      </c>
      <c r="L3502" s="92">
        <v>6.58</v>
      </c>
      <c r="N3502" s="92">
        <f t="shared" ca="1" si="270"/>
        <v>6.1564030444636968</v>
      </c>
      <c r="O3502" s="92">
        <f t="shared" si="271"/>
        <v>0.41010273655651508</v>
      </c>
      <c r="P3502" s="92">
        <f t="shared" si="272"/>
        <v>6.1805767813158559</v>
      </c>
      <c r="Q3502" s="92">
        <f t="shared" ca="1" si="273"/>
        <v>0.99608875713262923</v>
      </c>
      <c r="R3502" s="92">
        <f t="shared" ca="1" si="274"/>
        <v>6.5542640219327009</v>
      </c>
    </row>
    <row r="3503" spans="1:18" x14ac:dyDescent="0.3">
      <c r="A3503" s="107">
        <v>41006.125</v>
      </c>
      <c r="B3503" s="92">
        <v>7.76</v>
      </c>
      <c r="C3503" s="92">
        <v>7.57</v>
      </c>
      <c r="D3503" s="92">
        <v>7.2</v>
      </c>
      <c r="E3503" s="92">
        <v>6.89</v>
      </c>
      <c r="F3503" s="92">
        <v>6.62</v>
      </c>
      <c r="G3503" s="92">
        <v>6.39</v>
      </c>
      <c r="H3503" s="92">
        <v>6.16</v>
      </c>
      <c r="I3503" s="92">
        <v>5.94</v>
      </c>
      <c r="J3503" s="92">
        <v>5.62</v>
      </c>
      <c r="K3503" s="92">
        <v>5.15</v>
      </c>
      <c r="L3503" s="92">
        <v>6.59</v>
      </c>
      <c r="N3503" s="92">
        <f t="shared" ca="1" si="270"/>
        <v>6.3655715779196456</v>
      </c>
      <c r="O3503" s="92">
        <f t="shared" si="271"/>
        <v>0.33875128493235418</v>
      </c>
      <c r="P3503" s="92">
        <f t="shared" si="272"/>
        <v>6.3565272940465221</v>
      </c>
      <c r="Q3503" s="92">
        <f t="shared" ca="1" si="273"/>
        <v>1.0014228341128331</v>
      </c>
      <c r="R3503" s="92">
        <f t="shared" ca="1" si="274"/>
        <v>6.5993764768035694</v>
      </c>
    </row>
    <row r="3504" spans="1:18" x14ac:dyDescent="0.3">
      <c r="A3504" s="107">
        <v>41006.131944444445</v>
      </c>
      <c r="B3504" s="92">
        <v>8.69</v>
      </c>
      <c r="C3504" s="92">
        <v>8.5500000000000007</v>
      </c>
      <c r="D3504" s="92">
        <v>8.24</v>
      </c>
      <c r="E3504" s="92">
        <v>7.84</v>
      </c>
      <c r="F3504" s="92">
        <v>7.44</v>
      </c>
      <c r="G3504" s="92">
        <v>7.1</v>
      </c>
      <c r="H3504" s="92">
        <v>6.75</v>
      </c>
      <c r="I3504" s="92">
        <v>6.31</v>
      </c>
      <c r="J3504" s="92">
        <v>5.92</v>
      </c>
      <c r="K3504" s="92">
        <v>5.46</v>
      </c>
      <c r="L3504" s="92">
        <v>7.14</v>
      </c>
      <c r="N3504" s="92">
        <f t="shared" ca="1" si="270"/>
        <v>7.0312954820636664</v>
      </c>
      <c r="O3504" s="92">
        <f t="shared" si="271"/>
        <v>0.46715280092511036</v>
      </c>
      <c r="P3504" s="92">
        <f t="shared" si="272"/>
        <v>7.0487617273088761</v>
      </c>
      <c r="Q3504" s="92">
        <f t="shared" ca="1" si="273"/>
        <v>0.99752208317986679</v>
      </c>
      <c r="R3504" s="92">
        <f t="shared" ca="1" si="274"/>
        <v>7.122307673904249</v>
      </c>
    </row>
    <row r="3505" spans="1:18" x14ac:dyDescent="0.3">
      <c r="A3505" s="107">
        <v>41006.138888888891</v>
      </c>
      <c r="B3505" s="92">
        <v>8.82</v>
      </c>
      <c r="C3505" s="92">
        <v>8.59</v>
      </c>
      <c r="D3505" s="92">
        <v>8.1300000000000008</v>
      </c>
      <c r="E3505" s="92">
        <v>7.71</v>
      </c>
      <c r="F3505" s="92">
        <v>7.41</v>
      </c>
      <c r="G3505" s="92">
        <v>7.05</v>
      </c>
      <c r="H3505" s="92">
        <v>6.74</v>
      </c>
      <c r="I3505" s="92">
        <v>6.36</v>
      </c>
      <c r="J3505" s="92">
        <v>6</v>
      </c>
      <c r="K3505" s="92">
        <v>5.58</v>
      </c>
      <c r="L3505" s="92">
        <v>7.39</v>
      </c>
      <c r="N3505" s="92">
        <f t="shared" ca="1" si="270"/>
        <v>7.0167291866146204</v>
      </c>
      <c r="O3505" s="92">
        <f t="shared" si="271"/>
        <v>0.41554571960129888</v>
      </c>
      <c r="P3505" s="92">
        <f t="shared" si="272"/>
        <v>7.0047249798822877</v>
      </c>
      <c r="Q3505" s="92">
        <f t="shared" ca="1" si="273"/>
        <v>1.0017137299132812</v>
      </c>
      <c r="R3505" s="92">
        <f t="shared" ca="1" si="274"/>
        <v>7.4026644640591481</v>
      </c>
    </row>
    <row r="3506" spans="1:18" x14ac:dyDescent="0.3">
      <c r="A3506" s="107">
        <v>41006.145833333336</v>
      </c>
      <c r="B3506" s="92">
        <v>9.33</v>
      </c>
      <c r="C3506" s="92">
        <v>9.1199999999999992</v>
      </c>
      <c r="D3506" s="92">
        <v>8.7799999999999994</v>
      </c>
      <c r="E3506" s="92">
        <v>8.48</v>
      </c>
      <c r="F3506" s="92">
        <v>8.16</v>
      </c>
      <c r="G3506" s="92">
        <v>7.78</v>
      </c>
      <c r="H3506" s="92">
        <v>7.37</v>
      </c>
      <c r="I3506" s="92">
        <v>6.99</v>
      </c>
      <c r="J3506" s="92">
        <v>6.61</v>
      </c>
      <c r="K3506" s="92">
        <v>5.97</v>
      </c>
      <c r="L3506" s="92">
        <v>7.9</v>
      </c>
      <c r="N3506" s="92">
        <f t="shared" ca="1" si="270"/>
        <v>7.6766543897134127</v>
      </c>
      <c r="O3506" s="92">
        <f t="shared" si="271"/>
        <v>0.50029422986997918</v>
      </c>
      <c r="P3506" s="92">
        <f t="shared" si="272"/>
        <v>7.7198866642132558</v>
      </c>
      <c r="Q3506" s="92">
        <f t="shared" ca="1" si="273"/>
        <v>0.99439988222880871</v>
      </c>
      <c r="R3506" s="92">
        <f t="shared" ca="1" si="274"/>
        <v>7.855759069607589</v>
      </c>
    </row>
    <row r="3507" spans="1:18" x14ac:dyDescent="0.3">
      <c r="A3507" s="107">
        <v>41006.152777777781</v>
      </c>
      <c r="B3507" s="92">
        <v>9.33</v>
      </c>
      <c r="C3507" s="92">
        <v>9.18</v>
      </c>
      <c r="D3507" s="92">
        <v>8.86</v>
      </c>
      <c r="E3507" s="92">
        <v>8.5299999999999994</v>
      </c>
      <c r="F3507" s="92">
        <v>8.27</v>
      </c>
      <c r="G3507" s="92">
        <v>7.98</v>
      </c>
      <c r="H3507" s="92">
        <v>7.54</v>
      </c>
      <c r="I3507" s="92">
        <v>7.07</v>
      </c>
      <c r="J3507" s="92">
        <v>6.64</v>
      </c>
      <c r="K3507" s="92">
        <v>6.05</v>
      </c>
      <c r="L3507" s="92">
        <v>7.92</v>
      </c>
      <c r="N3507" s="92">
        <f t="shared" ca="1" si="270"/>
        <v>7.7789180211103695</v>
      </c>
      <c r="O3507" s="92">
        <f t="shared" si="271"/>
        <v>0.52411376658865516</v>
      </c>
      <c r="P3507" s="92">
        <f t="shared" si="272"/>
        <v>7.915417610575787</v>
      </c>
      <c r="Q3507" s="92">
        <f t="shared" ca="1" si="273"/>
        <v>0.98275522579086161</v>
      </c>
      <c r="R3507" s="92">
        <f t="shared" ca="1" si="274"/>
        <v>7.7834213882636236</v>
      </c>
    </row>
    <row r="3508" spans="1:18" x14ac:dyDescent="0.3">
      <c r="A3508" s="107">
        <v>41006.159722222219</v>
      </c>
      <c r="B3508" s="92">
        <v>8.51</v>
      </c>
      <c r="C3508" s="92">
        <v>8.36</v>
      </c>
      <c r="D3508" s="92">
        <v>8.06</v>
      </c>
      <c r="E3508" s="92">
        <v>7.73</v>
      </c>
      <c r="F3508" s="92">
        <v>7.43</v>
      </c>
      <c r="G3508" s="92">
        <v>7.11</v>
      </c>
      <c r="H3508" s="92">
        <v>6.78</v>
      </c>
      <c r="I3508" s="92">
        <v>6.41</v>
      </c>
      <c r="J3508" s="92">
        <v>5.98</v>
      </c>
      <c r="K3508" s="92">
        <v>5.29</v>
      </c>
      <c r="L3508" s="92">
        <v>7.11</v>
      </c>
      <c r="N3508" s="92">
        <f t="shared" ca="1" si="270"/>
        <v>7.006634807357365</v>
      </c>
      <c r="O3508" s="92">
        <f t="shared" si="271"/>
        <v>0.43917907368883036</v>
      </c>
      <c r="P3508" s="92">
        <f t="shared" si="272"/>
        <v>7.0617516481473004</v>
      </c>
      <c r="Q3508" s="92">
        <f t="shared" ca="1" si="273"/>
        <v>0.99219501852569458</v>
      </c>
      <c r="R3508" s="92">
        <f t="shared" ca="1" si="274"/>
        <v>7.0545065817176891</v>
      </c>
    </row>
    <row r="3509" spans="1:18" x14ac:dyDescent="0.3">
      <c r="A3509" s="107">
        <v>41006.166666666664</v>
      </c>
      <c r="B3509" s="92">
        <v>7.93</v>
      </c>
      <c r="C3509" s="92">
        <v>7.81</v>
      </c>
      <c r="D3509" s="92">
        <v>7.54</v>
      </c>
      <c r="E3509" s="92">
        <v>7.24</v>
      </c>
      <c r="F3509" s="92">
        <v>6.9</v>
      </c>
      <c r="G3509" s="92">
        <v>6.45</v>
      </c>
      <c r="H3509" s="92">
        <v>6</v>
      </c>
      <c r="I3509" s="92">
        <v>5.62</v>
      </c>
      <c r="J3509" s="92">
        <v>5.35</v>
      </c>
      <c r="K3509" s="92">
        <v>4.97</v>
      </c>
      <c r="L3509" s="92">
        <v>6.64</v>
      </c>
      <c r="N3509" s="92">
        <f t="shared" ca="1" si="270"/>
        <v>6.3930061384503807</v>
      </c>
      <c r="O3509" s="92">
        <f t="shared" si="271"/>
        <v>0.668314073691058</v>
      </c>
      <c r="P3509" s="92">
        <f t="shared" si="272"/>
        <v>6.3835123103764682</v>
      </c>
      <c r="Q3509" s="92">
        <f t="shared" ca="1" si="273"/>
        <v>1.0014872420718106</v>
      </c>
      <c r="R3509" s="92">
        <f t="shared" ca="1" si="274"/>
        <v>6.6498752873568225</v>
      </c>
    </row>
    <row r="3510" spans="1:18" x14ac:dyDescent="0.3">
      <c r="A3510" s="107">
        <v>41006.173611111109</v>
      </c>
      <c r="B3510" s="92">
        <v>8.16</v>
      </c>
      <c r="C3510" s="92">
        <v>7.95</v>
      </c>
      <c r="D3510" s="92">
        <v>7.63</v>
      </c>
      <c r="E3510" s="92">
        <v>7.32</v>
      </c>
      <c r="F3510" s="92">
        <v>6.99</v>
      </c>
      <c r="G3510" s="92">
        <v>6.62</v>
      </c>
      <c r="H3510" s="92">
        <v>6.22</v>
      </c>
      <c r="I3510" s="92">
        <v>5.76</v>
      </c>
      <c r="J3510" s="92">
        <v>5.31</v>
      </c>
      <c r="K3510" s="92">
        <v>4.6900000000000004</v>
      </c>
      <c r="L3510" s="92">
        <v>6.52</v>
      </c>
      <c r="N3510" s="92">
        <f t="shared" ca="1" si="270"/>
        <v>6.4835722813864125</v>
      </c>
      <c r="O3510" s="92">
        <f t="shared" si="271"/>
        <v>0.57594860575995344</v>
      </c>
      <c r="P3510" s="92">
        <f t="shared" si="272"/>
        <v>6.5611491002048927</v>
      </c>
      <c r="Q3510" s="92">
        <f t="shared" ca="1" si="273"/>
        <v>0.98817633654811199</v>
      </c>
      <c r="R3510" s="92">
        <f t="shared" ca="1" si="274"/>
        <v>6.4429097142936893</v>
      </c>
    </row>
    <row r="3511" spans="1:18" x14ac:dyDescent="0.3">
      <c r="A3511" s="107">
        <v>41006.180555555555</v>
      </c>
      <c r="B3511" s="92">
        <v>8.69</v>
      </c>
      <c r="C3511" s="92">
        <v>8.4600000000000009</v>
      </c>
      <c r="D3511" s="92">
        <v>8.1</v>
      </c>
      <c r="E3511" s="92">
        <v>7.68</v>
      </c>
      <c r="F3511" s="92">
        <v>7.26</v>
      </c>
      <c r="G3511" s="92">
        <v>6.78</v>
      </c>
      <c r="H3511" s="92">
        <v>6.28</v>
      </c>
      <c r="I3511" s="92">
        <v>5.8</v>
      </c>
      <c r="J3511" s="92">
        <v>5.31</v>
      </c>
      <c r="K3511" s="92">
        <v>4.68</v>
      </c>
      <c r="L3511" s="92">
        <v>6.88</v>
      </c>
      <c r="N3511" s="92">
        <f t="shared" ca="1" si="270"/>
        <v>6.6720200925979869</v>
      </c>
      <c r="O3511" s="92">
        <f t="shared" si="271"/>
        <v>0.70792518080687605</v>
      </c>
      <c r="P3511" s="92">
        <f t="shared" si="272"/>
        <v>6.705990945910477</v>
      </c>
      <c r="Q3511" s="92">
        <f t="shared" ca="1" si="273"/>
        <v>0.99493425303038818</v>
      </c>
      <c r="R3511" s="92">
        <f t="shared" ca="1" si="274"/>
        <v>6.8451476608490704</v>
      </c>
    </row>
    <row r="3512" spans="1:18" x14ac:dyDescent="0.3">
      <c r="A3512" s="107">
        <v>41006.1875</v>
      </c>
      <c r="B3512" s="92">
        <v>7.81</v>
      </c>
      <c r="C3512" s="92">
        <v>7.61</v>
      </c>
      <c r="D3512" s="92">
        <v>7.33</v>
      </c>
      <c r="E3512" s="92">
        <v>7.01</v>
      </c>
      <c r="F3512" s="92">
        <v>6.66</v>
      </c>
      <c r="G3512" s="92">
        <v>6.28</v>
      </c>
      <c r="H3512" s="92">
        <v>5.92</v>
      </c>
      <c r="I3512" s="92">
        <v>5.59</v>
      </c>
      <c r="J3512" s="92">
        <v>5.28</v>
      </c>
      <c r="K3512" s="92">
        <v>4.8099999999999996</v>
      </c>
      <c r="L3512" s="92">
        <v>6.38</v>
      </c>
      <c r="N3512" s="92">
        <f t="shared" ref="N3512:N3575" ca="1" si="275">POWER(SUM(POWER(C3512,Exponent)*$C$1,POWER(D3512,Exponent)*$D$1,POWER(E3512,Exponent)*$E$1,POWER(F3512,Exponent)*$F$1,POWER(G3512,Exponent)*$G$1,POWER(H3512,Exponent)*$H$1,POWER(I3512,Exponent)*$I$1,POWER(J3512,Exponent)*$J$1,POWER(K3512,Exponent)*$K$1),1/Exponent)</f>
        <v>6.2447060809309018</v>
      </c>
      <c r="O3512" s="92">
        <f t="shared" si="271"/>
        <v>0.54552791851832838</v>
      </c>
      <c r="P3512" s="92">
        <f t="shared" si="272"/>
        <v>6.2271079645405605</v>
      </c>
      <c r="Q3512" s="92">
        <f t="shared" ca="1" si="273"/>
        <v>1.0028260496671251</v>
      </c>
      <c r="R3512" s="92">
        <f t="shared" ca="1" si="274"/>
        <v>6.3980301968762578</v>
      </c>
    </row>
    <row r="3513" spans="1:18" x14ac:dyDescent="0.3">
      <c r="A3513" s="107">
        <v>41006.194444444445</v>
      </c>
      <c r="B3513" s="92">
        <v>8.5</v>
      </c>
      <c r="C3513" s="92">
        <v>8.3699999999999992</v>
      </c>
      <c r="D3513" s="92">
        <v>8.07</v>
      </c>
      <c r="E3513" s="92">
        <v>7.73</v>
      </c>
      <c r="F3513" s="92">
        <v>7.41</v>
      </c>
      <c r="G3513" s="92">
        <v>7.04</v>
      </c>
      <c r="H3513" s="92">
        <v>6.67</v>
      </c>
      <c r="I3513" s="92">
        <v>6.23</v>
      </c>
      <c r="J3513" s="92">
        <v>5.74</v>
      </c>
      <c r="K3513" s="92">
        <v>5.05</v>
      </c>
      <c r="L3513" s="92">
        <v>7.01</v>
      </c>
      <c r="N3513" s="92">
        <f t="shared" ca="1" si="275"/>
        <v>6.9131157473923857</v>
      </c>
      <c r="O3513" s="92">
        <f t="shared" si="271"/>
        <v>0.4989051090203549</v>
      </c>
      <c r="P3513" s="92">
        <f t="shared" si="272"/>
        <v>6.9857548369983453</v>
      </c>
      <c r="Q3513" s="92">
        <f t="shared" ca="1" si="273"/>
        <v>0.98960182667429952</v>
      </c>
      <c r="R3513" s="92">
        <f t="shared" ca="1" si="274"/>
        <v>6.9371088049868392</v>
      </c>
    </row>
    <row r="3514" spans="1:18" x14ac:dyDescent="0.3">
      <c r="A3514" s="107">
        <v>41006.201388888891</v>
      </c>
      <c r="B3514" s="92">
        <v>9.27</v>
      </c>
      <c r="C3514" s="92">
        <v>9.1</v>
      </c>
      <c r="D3514" s="92">
        <v>8.76</v>
      </c>
      <c r="E3514" s="92">
        <v>8.41</v>
      </c>
      <c r="F3514" s="92">
        <v>8.01</v>
      </c>
      <c r="G3514" s="92">
        <v>7.51</v>
      </c>
      <c r="H3514" s="92">
        <v>7.01</v>
      </c>
      <c r="I3514" s="92">
        <v>6.5</v>
      </c>
      <c r="J3514" s="92">
        <v>6.08</v>
      </c>
      <c r="K3514" s="92">
        <v>5.43</v>
      </c>
      <c r="L3514" s="92">
        <v>7.4</v>
      </c>
      <c r="N3514" s="92">
        <f t="shared" ca="1" si="275"/>
        <v>7.3958628743814083</v>
      </c>
      <c r="O3514" s="92">
        <f t="shared" si="271"/>
        <v>0.63668313880001726</v>
      </c>
      <c r="P3514" s="92">
        <f t="shared" si="272"/>
        <v>7.4362315737969995</v>
      </c>
      <c r="Q3514" s="92">
        <f t="shared" ca="1" si="273"/>
        <v>0.99457134988132456</v>
      </c>
      <c r="R3514" s="92">
        <f t="shared" ca="1" si="274"/>
        <v>7.3598279891218024</v>
      </c>
    </row>
    <row r="3515" spans="1:18" x14ac:dyDescent="0.3">
      <c r="A3515" s="107">
        <v>41006.208333333336</v>
      </c>
      <c r="B3515" s="92">
        <v>8.83</v>
      </c>
      <c r="C3515" s="92">
        <v>8.7200000000000006</v>
      </c>
      <c r="D3515" s="92">
        <v>8.4700000000000006</v>
      </c>
      <c r="E3515" s="92">
        <v>8.1300000000000008</v>
      </c>
      <c r="F3515" s="92">
        <v>7.75</v>
      </c>
      <c r="G3515" s="92">
        <v>7.35</v>
      </c>
      <c r="H3515" s="92">
        <v>6.93</v>
      </c>
      <c r="I3515" s="92">
        <v>6.49</v>
      </c>
      <c r="J3515" s="92">
        <v>6.02</v>
      </c>
      <c r="K3515" s="92">
        <v>5.41</v>
      </c>
      <c r="L3515" s="92">
        <v>7.43</v>
      </c>
      <c r="N3515" s="92">
        <f t="shared" ca="1" si="275"/>
        <v>7.2345924908574721</v>
      </c>
      <c r="O3515" s="92">
        <f t="shared" si="271"/>
        <v>0.5437441169568008</v>
      </c>
      <c r="P3515" s="92">
        <f t="shared" si="272"/>
        <v>7.2882976702269184</v>
      </c>
      <c r="Q3515" s="92">
        <f t="shared" ca="1" si="273"/>
        <v>0.99263131367577995</v>
      </c>
      <c r="R3515" s="92">
        <f t="shared" ca="1" si="274"/>
        <v>7.3752506606110444</v>
      </c>
    </row>
    <row r="3516" spans="1:18" x14ac:dyDescent="0.3">
      <c r="A3516" s="107">
        <v>41006.215277777781</v>
      </c>
      <c r="B3516" s="92">
        <v>8.32</v>
      </c>
      <c r="C3516" s="92">
        <v>8.17</v>
      </c>
      <c r="D3516" s="92">
        <v>7.87</v>
      </c>
      <c r="E3516" s="92">
        <v>7.52</v>
      </c>
      <c r="F3516" s="92">
        <v>7.19</v>
      </c>
      <c r="G3516" s="92">
        <v>6.85</v>
      </c>
      <c r="H3516" s="92">
        <v>6.49</v>
      </c>
      <c r="I3516" s="92">
        <v>6.21</v>
      </c>
      <c r="J3516" s="92">
        <v>5.97</v>
      </c>
      <c r="K3516" s="92">
        <v>5.46</v>
      </c>
      <c r="L3516" s="92">
        <v>7.09</v>
      </c>
      <c r="N3516" s="92">
        <f t="shared" ca="1" si="275"/>
        <v>6.8246803850372393</v>
      </c>
      <c r="O3516" s="92">
        <f t="shared" si="271"/>
        <v>0.49888488342399612</v>
      </c>
      <c r="P3516" s="92">
        <f t="shared" si="272"/>
        <v>6.7972209714589438</v>
      </c>
      <c r="Q3516" s="92">
        <f t="shared" ca="1" si="273"/>
        <v>1.0040398000438113</v>
      </c>
      <c r="R3516" s="92">
        <f t="shared" ca="1" si="274"/>
        <v>7.1186421823106221</v>
      </c>
    </row>
    <row r="3517" spans="1:18" x14ac:dyDescent="0.3">
      <c r="A3517" s="107">
        <v>41006.222222222219</v>
      </c>
      <c r="B3517" s="92">
        <v>7.42</v>
      </c>
      <c r="C3517" s="92">
        <v>7.3</v>
      </c>
      <c r="D3517" s="92">
        <v>7.06</v>
      </c>
      <c r="E3517" s="92">
        <v>6.78</v>
      </c>
      <c r="F3517" s="92">
        <v>6.51</v>
      </c>
      <c r="G3517" s="92">
        <v>6.2</v>
      </c>
      <c r="H3517" s="92">
        <v>5.87</v>
      </c>
      <c r="I3517" s="92">
        <v>5.63</v>
      </c>
      <c r="J3517" s="92">
        <v>5.42</v>
      </c>
      <c r="K3517" s="92">
        <v>5.05</v>
      </c>
      <c r="L3517" s="92">
        <v>5.96</v>
      </c>
      <c r="N3517" s="92">
        <f t="shared" ca="1" si="275"/>
        <v>6.1716579899067785</v>
      </c>
      <c r="O3517" s="92">
        <f t="shared" si="271"/>
        <v>0.50543245926912739</v>
      </c>
      <c r="P3517" s="92">
        <f t="shared" si="272"/>
        <v>6.15160468959761</v>
      </c>
      <c r="Q3517" s="92">
        <f t="shared" ca="1" si="273"/>
        <v>1.003259848660802</v>
      </c>
      <c r="R3517" s="92">
        <f t="shared" ca="1" si="274"/>
        <v>5.9794286980183795</v>
      </c>
    </row>
    <row r="3518" spans="1:18" x14ac:dyDescent="0.3">
      <c r="A3518" s="107">
        <v>41006.229166666664</v>
      </c>
      <c r="B3518" s="92">
        <v>7.42</v>
      </c>
      <c r="C3518" s="92">
        <v>7.18</v>
      </c>
      <c r="D3518" s="92">
        <v>6.7</v>
      </c>
      <c r="E3518" s="92">
        <v>6.26</v>
      </c>
      <c r="F3518" s="92">
        <v>5.91</v>
      </c>
      <c r="G3518" s="92">
        <v>5.6</v>
      </c>
      <c r="H3518" s="92">
        <v>5.27</v>
      </c>
      <c r="I3518" s="92">
        <v>4.91</v>
      </c>
      <c r="J3518" s="92">
        <v>4.6100000000000003</v>
      </c>
      <c r="K3518" s="92">
        <v>4.42</v>
      </c>
      <c r="L3518" s="92">
        <v>5.69</v>
      </c>
      <c r="N3518" s="92">
        <f t="shared" ca="1" si="275"/>
        <v>5.5840233695823285</v>
      </c>
      <c r="O3518" s="92">
        <f t="shared" si="271"/>
        <v>0.56126257520954115</v>
      </c>
      <c r="P3518" s="92">
        <f t="shared" si="272"/>
        <v>5.5514806617565773</v>
      </c>
      <c r="Q3518" s="92">
        <f t="shared" ca="1" si="273"/>
        <v>1.0058619870640879</v>
      </c>
      <c r="R3518" s="92">
        <f t="shared" ca="1" si="274"/>
        <v>5.7233547063946606</v>
      </c>
    </row>
    <row r="3519" spans="1:18" x14ac:dyDescent="0.3">
      <c r="A3519" s="107">
        <v>41006.236111111109</v>
      </c>
      <c r="B3519" s="92">
        <v>7.38</v>
      </c>
      <c r="C3519" s="92">
        <v>7.19</v>
      </c>
      <c r="D3519" s="92">
        <v>6.92</v>
      </c>
      <c r="E3519" s="92">
        <v>6.67</v>
      </c>
      <c r="F3519" s="92">
        <v>6.34</v>
      </c>
      <c r="G3519" s="92">
        <v>5.99</v>
      </c>
      <c r="H3519" s="92">
        <v>5.77</v>
      </c>
      <c r="I3519" s="92">
        <v>5.6</v>
      </c>
      <c r="J3519" s="92">
        <v>5.35</v>
      </c>
      <c r="K3519" s="92">
        <v>4.9400000000000004</v>
      </c>
      <c r="L3519" s="92">
        <v>6.27</v>
      </c>
      <c r="N3519" s="92">
        <f t="shared" ca="1" si="275"/>
        <v>6.0532787572048639</v>
      </c>
      <c r="O3519" s="92">
        <f t="shared" si="271"/>
        <v>0.34579144320700889</v>
      </c>
      <c r="P3519" s="92">
        <f t="shared" si="272"/>
        <v>5.9579722524565586</v>
      </c>
      <c r="Q3519" s="92">
        <f t="shared" ca="1" si="273"/>
        <v>1.0159964667020744</v>
      </c>
      <c r="R3519" s="92">
        <f t="shared" ca="1" si="274"/>
        <v>6.3702978462220061</v>
      </c>
    </row>
    <row r="3520" spans="1:18" x14ac:dyDescent="0.3">
      <c r="A3520" s="107">
        <v>41006.243055555555</v>
      </c>
      <c r="B3520" s="92">
        <v>7.24</v>
      </c>
      <c r="C3520" s="92">
        <v>7.04</v>
      </c>
      <c r="D3520" s="92">
        <v>6.74</v>
      </c>
      <c r="E3520" s="92">
        <v>6.43</v>
      </c>
      <c r="F3520" s="92">
        <v>6.09</v>
      </c>
      <c r="G3520" s="92">
        <v>5.77</v>
      </c>
      <c r="H3520" s="92">
        <v>5.51</v>
      </c>
      <c r="I3520" s="92">
        <v>5.31</v>
      </c>
      <c r="J3520" s="92">
        <v>5.09</v>
      </c>
      <c r="K3520" s="92">
        <v>4.7</v>
      </c>
      <c r="L3520" s="92">
        <v>6</v>
      </c>
      <c r="N3520" s="92">
        <f t="shared" ca="1" si="275"/>
        <v>5.8132287109988257</v>
      </c>
      <c r="O3520" s="92">
        <f t="shared" si="271"/>
        <v>0.42607827389208192</v>
      </c>
      <c r="P3520" s="92">
        <f t="shared" si="272"/>
        <v>5.7320090194050373</v>
      </c>
      <c r="Q3520" s="92">
        <f t="shared" ca="1" si="273"/>
        <v>1.0141694982193554</v>
      </c>
      <c r="R3520" s="92">
        <f t="shared" ca="1" si="274"/>
        <v>6.0850169893161326</v>
      </c>
    </row>
    <row r="3521" spans="1:18" x14ac:dyDescent="0.3">
      <c r="A3521" s="107">
        <v>41006.25</v>
      </c>
      <c r="B3521" s="92">
        <v>7.35</v>
      </c>
      <c r="C3521" s="92">
        <v>7.18</v>
      </c>
      <c r="D3521" s="92">
        <v>6.85</v>
      </c>
      <c r="E3521" s="92">
        <v>6.53</v>
      </c>
      <c r="F3521" s="92">
        <v>6.3</v>
      </c>
      <c r="G3521" s="92">
        <v>6.01</v>
      </c>
      <c r="H3521" s="92">
        <v>5.7</v>
      </c>
      <c r="I3521" s="92">
        <v>5.4</v>
      </c>
      <c r="J3521" s="92">
        <v>5.05</v>
      </c>
      <c r="K3521" s="92">
        <v>4.57</v>
      </c>
      <c r="L3521" s="92">
        <v>5.95</v>
      </c>
      <c r="N3521" s="92">
        <f t="shared" ca="1" si="275"/>
        <v>5.9317464209695592</v>
      </c>
      <c r="O3521" s="92">
        <f t="shared" si="271"/>
        <v>0.48938933020912234</v>
      </c>
      <c r="P3521" s="92">
        <f t="shared" si="272"/>
        <v>5.9645711887780308</v>
      </c>
      <c r="Q3521" s="92">
        <f t="shared" ca="1" si="273"/>
        <v>0.99449670952536717</v>
      </c>
      <c r="R3521" s="92">
        <f t="shared" ca="1" si="274"/>
        <v>5.917255421675935</v>
      </c>
    </row>
    <row r="3522" spans="1:18" x14ac:dyDescent="0.3">
      <c r="A3522" s="107">
        <v>41006.256944444445</v>
      </c>
      <c r="B3522" s="92">
        <v>6.97</v>
      </c>
      <c r="C3522" s="92">
        <v>6.84</v>
      </c>
      <c r="D3522" s="92">
        <v>6.56</v>
      </c>
      <c r="E3522" s="92">
        <v>6.34</v>
      </c>
      <c r="F3522" s="92">
        <v>6.12</v>
      </c>
      <c r="G3522" s="92">
        <v>5.87</v>
      </c>
      <c r="H3522" s="92">
        <v>5.57</v>
      </c>
      <c r="I3522" s="92">
        <v>5.27</v>
      </c>
      <c r="J3522" s="92">
        <v>4.9400000000000004</v>
      </c>
      <c r="K3522" s="92">
        <v>4.54</v>
      </c>
      <c r="L3522" s="92">
        <v>5.89</v>
      </c>
      <c r="N3522" s="92">
        <f t="shared" ca="1" si="275"/>
        <v>5.7678291061367766</v>
      </c>
      <c r="O3522" s="92">
        <f t="shared" si="271"/>
        <v>0.48477813645319745</v>
      </c>
      <c r="P3522" s="92">
        <f t="shared" si="272"/>
        <v>5.8260459361323864</v>
      </c>
      <c r="Q3522" s="92">
        <f t="shared" ca="1" si="273"/>
        <v>0.99000748867519961</v>
      </c>
      <c r="R3522" s="92">
        <f t="shared" ca="1" si="274"/>
        <v>5.8311441082969253</v>
      </c>
    </row>
    <row r="3523" spans="1:18" x14ac:dyDescent="0.3">
      <c r="A3523" s="107">
        <v>41006.263888888891</v>
      </c>
      <c r="B3523" s="92">
        <v>7.72</v>
      </c>
      <c r="C3523" s="92">
        <v>7.52</v>
      </c>
      <c r="D3523" s="92">
        <v>7.2</v>
      </c>
      <c r="E3523" s="92">
        <v>6.83</v>
      </c>
      <c r="F3523" s="92">
        <v>6.5</v>
      </c>
      <c r="G3523" s="92">
        <v>6.18</v>
      </c>
      <c r="H3523" s="92">
        <v>5.87</v>
      </c>
      <c r="I3523" s="92">
        <v>5.58</v>
      </c>
      <c r="J3523" s="92">
        <v>5.29</v>
      </c>
      <c r="K3523" s="92">
        <v>4.92</v>
      </c>
      <c r="L3523" s="92">
        <v>6.28</v>
      </c>
      <c r="N3523" s="92">
        <f t="shared" ca="1" si="275"/>
        <v>6.1679581162979673</v>
      </c>
      <c r="O3523" s="92">
        <f t="shared" ref="O3523:O3586" si="276">LN(G3523/H3523)/LN(97.5/87.5)</f>
        <v>0.47557464989899767</v>
      </c>
      <c r="P3523" s="92">
        <f t="shared" ref="P3523:P3586" si="277">G3523*POWER(96/97.5,O3523)</f>
        <v>6.1345999817342713</v>
      </c>
      <c r="Q3523" s="92">
        <f t="shared" ref="Q3523:Q3586" ca="1" si="278">N3523/P3523</f>
        <v>1.0054377032998107</v>
      </c>
      <c r="R3523" s="92">
        <f t="shared" ref="R3523:R3586" ca="1" si="279">L3523*Q3523</f>
        <v>6.3141487767228117</v>
      </c>
    </row>
    <row r="3524" spans="1:18" x14ac:dyDescent="0.3">
      <c r="A3524" s="107">
        <v>41006.743055555555</v>
      </c>
      <c r="B3524" s="92">
        <v>8.26</v>
      </c>
      <c r="C3524" s="92">
        <v>8.32</v>
      </c>
      <c r="D3524" s="92">
        <v>8.23</v>
      </c>
      <c r="E3524" s="92">
        <v>7.99</v>
      </c>
      <c r="F3524" s="92">
        <v>7.93</v>
      </c>
      <c r="G3524" s="92">
        <v>7.85</v>
      </c>
      <c r="H3524" s="92">
        <v>7.66</v>
      </c>
      <c r="I3524" s="92">
        <v>7.42</v>
      </c>
      <c r="J3524" s="92">
        <v>7.08</v>
      </c>
      <c r="K3524" s="92">
        <v>6.64</v>
      </c>
      <c r="L3524" s="92">
        <v>7.83</v>
      </c>
      <c r="N3524" s="92">
        <f t="shared" ca="1" si="275"/>
        <v>7.69312893857159</v>
      </c>
      <c r="O3524" s="92">
        <f t="shared" si="276"/>
        <v>0.22641841246896038</v>
      </c>
      <c r="P3524" s="92">
        <f t="shared" si="277"/>
        <v>7.8224914103624741</v>
      </c>
      <c r="Q3524" s="92">
        <f t="shared" ca="1" si="278"/>
        <v>0.98346275310452658</v>
      </c>
      <c r="R3524" s="92">
        <f t="shared" ca="1" si="279"/>
        <v>7.7005133568084432</v>
      </c>
    </row>
    <row r="3525" spans="1:18" x14ac:dyDescent="0.3">
      <c r="A3525" s="107">
        <v>41006.763888888891</v>
      </c>
      <c r="B3525" s="92">
        <v>8.07</v>
      </c>
      <c r="C3525" s="92">
        <v>8.06</v>
      </c>
      <c r="D3525" s="92">
        <v>7.74</v>
      </c>
      <c r="E3525" s="92">
        <v>7.52</v>
      </c>
      <c r="F3525" s="92">
        <v>7.4</v>
      </c>
      <c r="G3525" s="92">
        <v>7.2</v>
      </c>
      <c r="H3525" s="92">
        <v>7</v>
      </c>
      <c r="I3525" s="92">
        <v>6.68</v>
      </c>
      <c r="J3525" s="92">
        <v>6.36</v>
      </c>
      <c r="K3525" s="92">
        <v>5.97</v>
      </c>
      <c r="L3525" s="92">
        <v>7.24</v>
      </c>
      <c r="N3525" s="92">
        <f t="shared" ca="1" si="275"/>
        <v>7.0933025726893195</v>
      </c>
      <c r="O3525" s="92">
        <f t="shared" si="276"/>
        <v>0.26032662221063485</v>
      </c>
      <c r="P3525" s="92">
        <f t="shared" si="277"/>
        <v>7.170998268996394</v>
      </c>
      <c r="Q3525" s="92">
        <f t="shared" ca="1" si="278"/>
        <v>0.98916528865402331</v>
      </c>
      <c r="R3525" s="92">
        <f t="shared" ca="1" si="279"/>
        <v>7.1615566898551286</v>
      </c>
    </row>
    <row r="3526" spans="1:18" x14ac:dyDescent="0.3">
      <c r="A3526" s="107">
        <v>41006.770833333336</v>
      </c>
      <c r="B3526" s="92">
        <v>8.1300000000000008</v>
      </c>
      <c r="C3526" s="92">
        <v>7.98</v>
      </c>
      <c r="D3526" s="92">
        <v>7.66</v>
      </c>
      <c r="E3526" s="92">
        <v>7.47</v>
      </c>
      <c r="F3526" s="92">
        <v>7.24</v>
      </c>
      <c r="G3526" s="92">
        <v>7.04</v>
      </c>
      <c r="H3526" s="92">
        <v>6.84</v>
      </c>
      <c r="I3526" s="92">
        <v>6.58</v>
      </c>
      <c r="J3526" s="92">
        <v>6.3</v>
      </c>
      <c r="K3526" s="92">
        <v>5.95</v>
      </c>
      <c r="L3526" s="92">
        <v>7.05</v>
      </c>
      <c r="N3526" s="92">
        <f t="shared" ca="1" si="275"/>
        <v>6.9869017016808144</v>
      </c>
      <c r="O3526" s="92">
        <f t="shared" si="276"/>
        <v>0.26632921024941925</v>
      </c>
      <c r="P3526" s="92">
        <f t="shared" si="277"/>
        <v>7.0109902420229346</v>
      </c>
      <c r="Q3526" s="92">
        <f t="shared" ca="1" si="278"/>
        <v>0.99656417431624189</v>
      </c>
      <c r="R3526" s="92">
        <f t="shared" ca="1" si="279"/>
        <v>7.025777428929505</v>
      </c>
    </row>
    <row r="3527" spans="1:18" x14ac:dyDescent="0.3">
      <c r="A3527" s="107">
        <v>41006.777777777781</v>
      </c>
      <c r="B3527" s="92">
        <v>7.24</v>
      </c>
      <c r="C3527" s="92">
        <v>7.25</v>
      </c>
      <c r="D3527" s="92">
        <v>7.11</v>
      </c>
      <c r="E3527" s="92">
        <v>6.85</v>
      </c>
      <c r="F3527" s="92">
        <v>6.72</v>
      </c>
      <c r="G3527" s="92">
        <v>6.51</v>
      </c>
      <c r="H3527" s="92">
        <v>6.27</v>
      </c>
      <c r="I3527" s="92">
        <v>5.95</v>
      </c>
      <c r="J3527" s="92">
        <v>5.68</v>
      </c>
      <c r="K3527" s="92">
        <v>5.32</v>
      </c>
      <c r="L3527" s="92">
        <v>6.63</v>
      </c>
      <c r="N3527" s="92">
        <f t="shared" ca="1" si="275"/>
        <v>6.400121499131382</v>
      </c>
      <c r="O3527" s="92">
        <f t="shared" si="276"/>
        <v>0.34712001917809976</v>
      </c>
      <c r="P3527" s="92">
        <f t="shared" si="277"/>
        <v>6.4750585025832228</v>
      </c>
      <c r="Q3527" s="92">
        <f t="shared" ca="1" si="278"/>
        <v>0.98842682217898958</v>
      </c>
      <c r="R3527" s="92">
        <f t="shared" ca="1" si="279"/>
        <v>6.553269831046701</v>
      </c>
    </row>
    <row r="3528" spans="1:18" x14ac:dyDescent="0.3">
      <c r="A3528" s="107">
        <v>41006.784722222219</v>
      </c>
      <c r="B3528" s="92">
        <v>6.55</v>
      </c>
      <c r="C3528" s="92">
        <v>6.38</v>
      </c>
      <c r="D3528" s="92">
        <v>6.33</v>
      </c>
      <c r="E3528" s="92">
        <v>6.09</v>
      </c>
      <c r="F3528" s="92">
        <v>6.05</v>
      </c>
      <c r="G3528" s="92">
        <v>5.89</v>
      </c>
      <c r="H3528" s="92">
        <v>5.67</v>
      </c>
      <c r="I3528" s="92">
        <v>5.51</v>
      </c>
      <c r="J3528" s="92">
        <v>5.23</v>
      </c>
      <c r="K3528" s="92">
        <v>4.74</v>
      </c>
      <c r="L3528" s="92">
        <v>6</v>
      </c>
      <c r="N3528" s="92">
        <f t="shared" ca="1" si="275"/>
        <v>5.7782814714880049</v>
      </c>
      <c r="O3528" s="92">
        <f t="shared" si="276"/>
        <v>0.35177542681347995</v>
      </c>
      <c r="P3528" s="92">
        <f t="shared" si="277"/>
        <v>5.8579634310914486</v>
      </c>
      <c r="Q3528" s="92">
        <f t="shared" ca="1" si="278"/>
        <v>0.98639766865383149</v>
      </c>
      <c r="R3528" s="92">
        <f t="shared" ca="1" si="279"/>
        <v>5.9183860119229887</v>
      </c>
    </row>
    <row r="3529" spans="1:18" x14ac:dyDescent="0.3">
      <c r="A3529" s="107">
        <v>41006.791666666664</v>
      </c>
      <c r="B3529" s="92">
        <v>6.64</v>
      </c>
      <c r="C3529" s="92">
        <v>6.45</v>
      </c>
      <c r="D3529" s="92">
        <v>6.34</v>
      </c>
      <c r="E3529" s="92">
        <v>6.16</v>
      </c>
      <c r="F3529" s="92">
        <v>5.98</v>
      </c>
      <c r="G3529" s="92">
        <v>5.75</v>
      </c>
      <c r="H3529" s="92">
        <v>5.48</v>
      </c>
      <c r="I3529" s="92">
        <v>5.15</v>
      </c>
      <c r="J3529" s="92">
        <v>4.8499999999999996</v>
      </c>
      <c r="K3529" s="92">
        <v>4.3499999999999996</v>
      </c>
      <c r="L3529" s="92">
        <v>5.77</v>
      </c>
      <c r="N3529" s="92">
        <f t="shared" ca="1" si="275"/>
        <v>5.6191819259509046</v>
      </c>
      <c r="O3529" s="92">
        <f t="shared" si="276"/>
        <v>0.44444284891985458</v>
      </c>
      <c r="P3529" s="92">
        <f t="shared" si="277"/>
        <v>5.7105145301944633</v>
      </c>
      <c r="Q3529" s="92">
        <f t="shared" ca="1" si="278"/>
        <v>0.98400623905943396</v>
      </c>
      <c r="R3529" s="92">
        <f t="shared" ca="1" si="279"/>
        <v>5.6777159993729338</v>
      </c>
    </row>
    <row r="3530" spans="1:18" x14ac:dyDescent="0.3">
      <c r="A3530" s="107">
        <v>41006.798611111109</v>
      </c>
      <c r="B3530" s="92">
        <v>7.01</v>
      </c>
      <c r="C3530" s="92">
        <v>6.89</v>
      </c>
      <c r="D3530" s="92">
        <v>6.63</v>
      </c>
      <c r="E3530" s="92">
        <v>6.34</v>
      </c>
      <c r="F3530" s="92">
        <v>5.99</v>
      </c>
      <c r="G3530" s="92">
        <v>5.69</v>
      </c>
      <c r="H3530" s="92">
        <v>5.38</v>
      </c>
      <c r="I3530" s="92">
        <v>5.0999999999999996</v>
      </c>
      <c r="J3530" s="92">
        <v>4.8499999999999996</v>
      </c>
      <c r="K3530" s="92">
        <v>4.41</v>
      </c>
      <c r="L3530" s="92">
        <v>5.89</v>
      </c>
      <c r="N3530" s="92">
        <f t="shared" ca="1" si="275"/>
        <v>5.6673223914810125</v>
      </c>
      <c r="O3530" s="92">
        <f t="shared" si="276"/>
        <v>0.51769723875978246</v>
      </c>
      <c r="P3530" s="92">
        <f t="shared" si="277"/>
        <v>5.644512157475237</v>
      </c>
      <c r="Q3530" s="92">
        <f t="shared" ca="1" si="278"/>
        <v>1.0040411347109186</v>
      </c>
      <c r="R3530" s="92">
        <f t="shared" ca="1" si="279"/>
        <v>5.9138022834473105</v>
      </c>
    </row>
    <row r="3531" spans="1:18" x14ac:dyDescent="0.3">
      <c r="A3531" s="107">
        <v>41006.805555555555</v>
      </c>
      <c r="B3531" s="92">
        <v>6.52</v>
      </c>
      <c r="C3531" s="92">
        <v>6.34</v>
      </c>
      <c r="D3531" s="92">
        <v>6.07</v>
      </c>
      <c r="E3531" s="92">
        <v>5.94</v>
      </c>
      <c r="F3531" s="92">
        <v>5.78</v>
      </c>
      <c r="G3531" s="92">
        <v>5.5</v>
      </c>
      <c r="H3531" s="92">
        <v>5.28</v>
      </c>
      <c r="I3531" s="92">
        <v>5.01</v>
      </c>
      <c r="J3531" s="92">
        <v>4.72</v>
      </c>
      <c r="K3531" s="92">
        <v>4.2</v>
      </c>
      <c r="L3531" s="92">
        <v>5.69</v>
      </c>
      <c r="N3531" s="92">
        <f t="shared" ca="1" si="275"/>
        <v>5.4264494448497587</v>
      </c>
      <c r="O3531" s="92">
        <f t="shared" si="276"/>
        <v>0.37723539660914029</v>
      </c>
      <c r="P3531" s="92">
        <f t="shared" si="277"/>
        <v>5.4679258840573635</v>
      </c>
      <c r="Q3531" s="92">
        <f t="shared" ca="1" si="278"/>
        <v>0.99241459374412222</v>
      </c>
      <c r="R3531" s="92">
        <f t="shared" ca="1" si="279"/>
        <v>5.6468390384040559</v>
      </c>
    </row>
    <row r="3532" spans="1:18" x14ac:dyDescent="0.3">
      <c r="A3532" s="107">
        <v>41006.8125</v>
      </c>
      <c r="B3532" s="92">
        <v>6.19</v>
      </c>
      <c r="C3532" s="92">
        <v>6.07</v>
      </c>
      <c r="D3532" s="92">
        <v>6.04</v>
      </c>
      <c r="E3532" s="92">
        <v>6.01</v>
      </c>
      <c r="F3532" s="92">
        <v>5.96</v>
      </c>
      <c r="G3532" s="92">
        <v>5.79</v>
      </c>
      <c r="H3532" s="92">
        <v>5.56</v>
      </c>
      <c r="I3532" s="92">
        <v>5.39</v>
      </c>
      <c r="J3532" s="92">
        <v>5.16</v>
      </c>
      <c r="K3532" s="92">
        <v>4.63</v>
      </c>
      <c r="L3532" s="92">
        <v>5.95</v>
      </c>
      <c r="N3532" s="92">
        <f t="shared" ca="1" si="275"/>
        <v>5.6524940256366616</v>
      </c>
      <c r="O3532" s="92">
        <f t="shared" si="276"/>
        <v>0.37457573794614712</v>
      </c>
      <c r="P3532" s="92">
        <f t="shared" si="277"/>
        <v>5.7564720714890196</v>
      </c>
      <c r="Q3532" s="92">
        <f t="shared" ca="1" si="278"/>
        <v>0.98193719268311119</v>
      </c>
      <c r="R3532" s="92">
        <f t="shared" ca="1" si="279"/>
        <v>5.8425262964645119</v>
      </c>
    </row>
    <row r="3533" spans="1:18" x14ac:dyDescent="0.3">
      <c r="A3533" s="107">
        <v>41006.819444444445</v>
      </c>
      <c r="B3533" s="92">
        <v>6.47</v>
      </c>
      <c r="C3533" s="92">
        <v>6.46</v>
      </c>
      <c r="D3533" s="92">
        <v>6.36</v>
      </c>
      <c r="E3533" s="92">
        <v>6.2</v>
      </c>
      <c r="F3533" s="92">
        <v>5.98</v>
      </c>
      <c r="G3533" s="92">
        <v>5.75</v>
      </c>
      <c r="H3533" s="92">
        <v>5.53</v>
      </c>
      <c r="I3533" s="92">
        <v>5.27</v>
      </c>
      <c r="J3533" s="92">
        <v>5</v>
      </c>
      <c r="K3533" s="92">
        <v>4.51</v>
      </c>
      <c r="L3533" s="92">
        <v>5.93</v>
      </c>
      <c r="N3533" s="92">
        <f t="shared" ca="1" si="275"/>
        <v>5.6770004029587167</v>
      </c>
      <c r="O3533" s="92">
        <f t="shared" si="276"/>
        <v>0.36050962921813567</v>
      </c>
      <c r="P3533" s="92">
        <f t="shared" si="277"/>
        <v>5.7179505530639121</v>
      </c>
      <c r="Q3533" s="92">
        <f t="shared" ca="1" si="278"/>
        <v>0.9928383168540601</v>
      </c>
      <c r="R3533" s="92">
        <f t="shared" ca="1" si="279"/>
        <v>5.8875312189445763</v>
      </c>
    </row>
    <row r="3534" spans="1:18" x14ac:dyDescent="0.3">
      <c r="A3534" s="107">
        <v>41006.826388888891</v>
      </c>
      <c r="B3534" s="92">
        <v>7.18</v>
      </c>
      <c r="C3534" s="92">
        <v>7.04</v>
      </c>
      <c r="D3534" s="92">
        <v>6.82</v>
      </c>
      <c r="E3534" s="92">
        <v>6.59</v>
      </c>
      <c r="F3534" s="92">
        <v>6.49</v>
      </c>
      <c r="G3534" s="92">
        <v>6.24</v>
      </c>
      <c r="H3534" s="92">
        <v>5.95</v>
      </c>
      <c r="I3534" s="92">
        <v>5.65</v>
      </c>
      <c r="J3534" s="92">
        <v>5.32</v>
      </c>
      <c r="K3534" s="92">
        <v>4.9000000000000004</v>
      </c>
      <c r="L3534" s="92">
        <v>6.31</v>
      </c>
      <c r="N3534" s="92">
        <f t="shared" ca="1" si="275"/>
        <v>6.1072733650927367</v>
      </c>
      <c r="O3534" s="92">
        <f t="shared" si="276"/>
        <v>0.43976884216535628</v>
      </c>
      <c r="P3534" s="92">
        <f t="shared" si="277"/>
        <v>6.1975987845524871</v>
      </c>
      <c r="Q3534" s="92">
        <f t="shared" ca="1" si="278"/>
        <v>0.9854257394517234</v>
      </c>
      <c r="R3534" s="92">
        <f t="shared" ca="1" si="279"/>
        <v>6.2180364159403743</v>
      </c>
    </row>
    <row r="3535" spans="1:18" x14ac:dyDescent="0.3">
      <c r="A3535" s="107">
        <v>41006.833333333336</v>
      </c>
      <c r="B3535" s="92">
        <v>6.68</v>
      </c>
      <c r="C3535" s="92">
        <v>6.61</v>
      </c>
      <c r="D3535" s="92">
        <v>6.41</v>
      </c>
      <c r="E3535" s="92">
        <v>6.24</v>
      </c>
      <c r="F3535" s="92">
        <v>6.03</v>
      </c>
      <c r="G3535" s="92">
        <v>5.82</v>
      </c>
      <c r="H3535" s="92">
        <v>5.62</v>
      </c>
      <c r="I3535" s="92">
        <v>5.36</v>
      </c>
      <c r="J3535" s="92">
        <v>5.12</v>
      </c>
      <c r="K3535" s="92">
        <v>4.66</v>
      </c>
      <c r="L3535" s="92">
        <v>5.92</v>
      </c>
      <c r="N3535" s="92">
        <f t="shared" ca="1" si="275"/>
        <v>5.7584522122463131</v>
      </c>
      <c r="O3535" s="92">
        <f t="shared" si="276"/>
        <v>0.32314425174994027</v>
      </c>
      <c r="P3535" s="92">
        <f t="shared" si="277"/>
        <v>5.7909142054795719</v>
      </c>
      <c r="Q3535" s="92">
        <f t="shared" ca="1" si="278"/>
        <v>0.99439432323094301</v>
      </c>
      <c r="R3535" s="92">
        <f t="shared" ca="1" si="279"/>
        <v>5.8868143935271826</v>
      </c>
    </row>
    <row r="3536" spans="1:18" x14ac:dyDescent="0.3">
      <c r="A3536" s="107">
        <v>41006.840277777781</v>
      </c>
      <c r="B3536" s="92">
        <v>6.61</v>
      </c>
      <c r="C3536" s="92">
        <v>6.49</v>
      </c>
      <c r="D3536" s="92">
        <v>6.35</v>
      </c>
      <c r="E3536" s="92">
        <v>6.21</v>
      </c>
      <c r="F3536" s="92">
        <v>6.04</v>
      </c>
      <c r="G3536" s="92">
        <v>5.88</v>
      </c>
      <c r="H3536" s="92">
        <v>5.67</v>
      </c>
      <c r="I3536" s="92">
        <v>5.46</v>
      </c>
      <c r="J3536" s="92">
        <v>5.2</v>
      </c>
      <c r="K3536" s="92">
        <v>4.67</v>
      </c>
      <c r="L3536" s="92">
        <v>5.97</v>
      </c>
      <c r="N3536" s="92">
        <f t="shared" ca="1" si="275"/>
        <v>5.7836249137151894</v>
      </c>
      <c r="O3536" s="92">
        <f t="shared" si="276"/>
        <v>0.33607281647477782</v>
      </c>
      <c r="P3536" s="92">
        <f t="shared" si="277"/>
        <v>5.8494417320678629</v>
      </c>
      <c r="Q3536" s="92">
        <f t="shared" ca="1" si="278"/>
        <v>0.98874818805496401</v>
      </c>
      <c r="R3536" s="92">
        <f t="shared" ca="1" si="279"/>
        <v>5.9028266826881346</v>
      </c>
    </row>
    <row r="3537" spans="1:18" x14ac:dyDescent="0.3">
      <c r="A3537" s="107">
        <v>41006.847222222219</v>
      </c>
      <c r="B3537" s="92">
        <v>7.18</v>
      </c>
      <c r="C3537" s="92">
        <v>7.03</v>
      </c>
      <c r="D3537" s="92">
        <v>6.85</v>
      </c>
      <c r="E3537" s="92">
        <v>6.66</v>
      </c>
      <c r="F3537" s="92">
        <v>6.5</v>
      </c>
      <c r="G3537" s="92">
        <v>6.3</v>
      </c>
      <c r="H3537" s="92">
        <v>6.06</v>
      </c>
      <c r="I3537" s="92">
        <v>5.83</v>
      </c>
      <c r="J3537" s="92">
        <v>5.61</v>
      </c>
      <c r="K3537" s="92">
        <v>5.18</v>
      </c>
      <c r="L3537" s="92">
        <v>6.35</v>
      </c>
      <c r="N3537" s="92">
        <f t="shared" ca="1" si="275"/>
        <v>6.2193414498498276</v>
      </c>
      <c r="O3537" s="92">
        <f t="shared" si="276"/>
        <v>0.35891827671535864</v>
      </c>
      <c r="P3537" s="92">
        <f t="shared" si="277"/>
        <v>6.2650395268623136</v>
      </c>
      <c r="Q3537" s="92">
        <f t="shared" ca="1" si="278"/>
        <v>0.99270585974493086</v>
      </c>
      <c r="R3537" s="92">
        <f t="shared" ca="1" si="279"/>
        <v>6.3036822093803107</v>
      </c>
    </row>
    <row r="3538" spans="1:18" x14ac:dyDescent="0.3">
      <c r="A3538" s="107">
        <v>41006.854166666664</v>
      </c>
      <c r="B3538" s="92">
        <v>6.33</v>
      </c>
      <c r="C3538" s="92">
        <v>6.25</v>
      </c>
      <c r="D3538" s="92">
        <v>5.9</v>
      </c>
      <c r="E3538" s="92">
        <v>5.68</v>
      </c>
      <c r="F3538" s="92">
        <v>5.58</v>
      </c>
      <c r="G3538" s="92">
        <v>5.38</v>
      </c>
      <c r="H3538" s="92">
        <v>5.28</v>
      </c>
      <c r="I3538" s="92">
        <v>5.17</v>
      </c>
      <c r="J3538" s="92">
        <v>5.0599999999999996</v>
      </c>
      <c r="K3538" s="92">
        <v>4.7</v>
      </c>
      <c r="L3538" s="92">
        <v>5.53</v>
      </c>
      <c r="N3538" s="92">
        <f t="shared" ca="1" si="275"/>
        <v>5.4199194675966282</v>
      </c>
      <c r="O3538" s="92">
        <f t="shared" si="276"/>
        <v>0.1733818957933973</v>
      </c>
      <c r="P3538" s="92">
        <f t="shared" si="277"/>
        <v>5.3655571994017164</v>
      </c>
      <c r="Q3538" s="92">
        <f t="shared" ca="1" si="278"/>
        <v>1.0101317097506617</v>
      </c>
      <c r="R3538" s="92">
        <f t="shared" ca="1" si="279"/>
        <v>5.5860283549211598</v>
      </c>
    </row>
    <row r="3539" spans="1:18" x14ac:dyDescent="0.3">
      <c r="A3539" s="107">
        <v>41006.861111111109</v>
      </c>
      <c r="B3539" s="92">
        <v>5.04</v>
      </c>
      <c r="C3539" s="92">
        <v>4.96</v>
      </c>
      <c r="D3539" s="92">
        <v>4.78</v>
      </c>
      <c r="E3539" s="92">
        <v>4.5999999999999996</v>
      </c>
      <c r="F3539" s="92">
        <v>4.51</v>
      </c>
      <c r="G3539" s="92">
        <v>4.4800000000000004</v>
      </c>
      <c r="H3539" s="92">
        <v>4.4000000000000004</v>
      </c>
      <c r="I3539" s="92">
        <v>4.29</v>
      </c>
      <c r="J3539" s="92">
        <v>4.16</v>
      </c>
      <c r="K3539" s="92">
        <v>3.88</v>
      </c>
      <c r="L3539" s="92">
        <v>4.59</v>
      </c>
      <c r="N3539" s="92">
        <f t="shared" ca="1" si="275"/>
        <v>4.4432280657519536</v>
      </c>
      <c r="O3539" s="92">
        <f t="shared" si="276"/>
        <v>0.16650872034766068</v>
      </c>
      <c r="P3539" s="92">
        <f t="shared" si="277"/>
        <v>4.4684494272663908</v>
      </c>
      <c r="Q3539" s="92">
        <f t="shared" ca="1" si="278"/>
        <v>0.99435567931897428</v>
      </c>
      <c r="R3539" s="92">
        <f t="shared" ca="1" si="279"/>
        <v>4.5640925680740922</v>
      </c>
    </row>
    <row r="3540" spans="1:18" x14ac:dyDescent="0.3">
      <c r="A3540" s="107">
        <v>41006.868055555555</v>
      </c>
      <c r="B3540" s="92">
        <v>4.7</v>
      </c>
      <c r="C3540" s="92">
        <v>4.63</v>
      </c>
      <c r="D3540" s="92">
        <v>4.55</v>
      </c>
      <c r="E3540" s="92">
        <v>4.49</v>
      </c>
      <c r="F3540" s="92">
        <v>4.46</v>
      </c>
      <c r="G3540" s="92">
        <v>4.3600000000000003</v>
      </c>
      <c r="H3540" s="92">
        <v>4.1900000000000004</v>
      </c>
      <c r="I3540" s="92">
        <v>3.97</v>
      </c>
      <c r="J3540" s="92">
        <v>3.78</v>
      </c>
      <c r="K3540" s="92">
        <v>3.42</v>
      </c>
      <c r="L3540" s="92">
        <v>4.43</v>
      </c>
      <c r="N3540" s="92">
        <f t="shared" ca="1" si="275"/>
        <v>4.2229221902662673</v>
      </c>
      <c r="O3540" s="92">
        <f t="shared" si="276"/>
        <v>0.3675261618873501</v>
      </c>
      <c r="P3540" s="92">
        <f t="shared" si="277"/>
        <v>4.3352265224897657</v>
      </c>
      <c r="Q3540" s="92">
        <f t="shared" ca="1" si="278"/>
        <v>0.97409493330027863</v>
      </c>
      <c r="R3540" s="92">
        <f t="shared" ca="1" si="279"/>
        <v>4.3152405545202344</v>
      </c>
    </row>
    <row r="3541" spans="1:18" x14ac:dyDescent="0.3">
      <c r="A3541" s="107">
        <v>41006.875</v>
      </c>
      <c r="B3541" s="92">
        <v>4.5599999999999996</v>
      </c>
      <c r="C3541" s="92">
        <v>4.5</v>
      </c>
      <c r="D3541" s="92">
        <v>4.45</v>
      </c>
      <c r="E3541" s="92">
        <v>4.38</v>
      </c>
      <c r="F3541" s="92">
        <v>4.3</v>
      </c>
      <c r="G3541" s="92">
        <v>4.25</v>
      </c>
      <c r="H3541" s="92">
        <v>4.21</v>
      </c>
      <c r="I3541" s="92">
        <v>4.13</v>
      </c>
      <c r="J3541" s="92">
        <v>4.07</v>
      </c>
      <c r="K3541" s="92">
        <v>3.79</v>
      </c>
      <c r="L3541" s="92">
        <v>4.29</v>
      </c>
      <c r="N3541" s="92">
        <f t="shared" ca="1" si="275"/>
        <v>4.236380915549212</v>
      </c>
      <c r="O3541" s="92">
        <f t="shared" si="276"/>
        <v>8.7385842299504302E-2</v>
      </c>
      <c r="P3541" s="92">
        <f t="shared" si="277"/>
        <v>4.2442458017092637</v>
      </c>
      <c r="Q3541" s="92">
        <f t="shared" ca="1" si="278"/>
        <v>0.99814692962483831</v>
      </c>
      <c r="R3541" s="92">
        <f t="shared" ca="1" si="279"/>
        <v>4.2820503280905564</v>
      </c>
    </row>
    <row r="3542" spans="1:18" x14ac:dyDescent="0.3">
      <c r="A3542" s="107">
        <v>41006.881944444445</v>
      </c>
      <c r="B3542" s="92">
        <v>4.9400000000000004</v>
      </c>
      <c r="C3542" s="92">
        <v>4.9800000000000004</v>
      </c>
      <c r="D3542" s="92">
        <v>5.01</v>
      </c>
      <c r="E3542" s="92">
        <v>4.95</v>
      </c>
      <c r="F3542" s="92">
        <v>4.8099999999999996</v>
      </c>
      <c r="G3542" s="92">
        <v>4.62</v>
      </c>
      <c r="H3542" s="92">
        <v>4.45</v>
      </c>
      <c r="I3542" s="92">
        <v>4.28</v>
      </c>
      <c r="J3542" s="92">
        <v>4.08</v>
      </c>
      <c r="K3542" s="92">
        <v>3.74</v>
      </c>
      <c r="L3542" s="92">
        <v>4.6500000000000004</v>
      </c>
      <c r="N3542" s="92">
        <f t="shared" ca="1" si="275"/>
        <v>4.5591251358885314</v>
      </c>
      <c r="O3542" s="92">
        <f t="shared" si="276"/>
        <v>0.34645011566838008</v>
      </c>
      <c r="P3542" s="92">
        <f t="shared" si="277"/>
        <v>4.5952505357288969</v>
      </c>
      <c r="Q3542" s="92">
        <f t="shared" ca="1" si="278"/>
        <v>0.99213853530738227</v>
      </c>
      <c r="R3542" s="92">
        <f t="shared" ca="1" si="279"/>
        <v>4.6134441891793276</v>
      </c>
    </row>
    <row r="3543" spans="1:18" x14ac:dyDescent="0.3">
      <c r="A3543" s="107">
        <v>41006.888888888891</v>
      </c>
      <c r="B3543" s="92">
        <v>5.07</v>
      </c>
      <c r="C3543" s="92">
        <v>4.99</v>
      </c>
      <c r="D3543" s="92">
        <v>4.88</v>
      </c>
      <c r="E3543" s="92">
        <v>4.78</v>
      </c>
      <c r="F3543" s="92">
        <v>4.74</v>
      </c>
      <c r="G3543" s="92">
        <v>4.6900000000000004</v>
      </c>
      <c r="H3543" s="92">
        <v>4.58</v>
      </c>
      <c r="I3543" s="92">
        <v>4.43</v>
      </c>
      <c r="J3543" s="92">
        <v>4.2300000000000004</v>
      </c>
      <c r="K3543" s="92">
        <v>3.92</v>
      </c>
      <c r="L3543" s="92">
        <v>4.74</v>
      </c>
      <c r="N3543" s="92">
        <f t="shared" ca="1" si="275"/>
        <v>4.5922165584650028</v>
      </c>
      <c r="O3543" s="92">
        <f t="shared" si="276"/>
        <v>0.21932167214494616</v>
      </c>
      <c r="P3543" s="92">
        <f t="shared" si="277"/>
        <v>4.6740791886314303</v>
      </c>
      <c r="Q3543" s="92">
        <f t="shared" ca="1" si="278"/>
        <v>0.98248582729074452</v>
      </c>
      <c r="R3543" s="92">
        <f t="shared" ca="1" si="279"/>
        <v>4.6569828213581292</v>
      </c>
    </row>
    <row r="3544" spans="1:18" x14ac:dyDescent="0.3">
      <c r="A3544" s="107">
        <v>41006.895833333336</v>
      </c>
      <c r="B3544" s="92">
        <v>4.78</v>
      </c>
      <c r="C3544" s="92">
        <v>4.72</v>
      </c>
      <c r="D3544" s="92">
        <v>4.7</v>
      </c>
      <c r="E3544" s="92">
        <v>4.67</v>
      </c>
      <c r="F3544" s="92">
        <v>4.6900000000000004</v>
      </c>
      <c r="G3544" s="92">
        <v>4.6900000000000004</v>
      </c>
      <c r="H3544" s="92">
        <v>4.6399999999999997</v>
      </c>
      <c r="I3544" s="92">
        <v>4.53</v>
      </c>
      <c r="J3544" s="92">
        <v>4.34</v>
      </c>
      <c r="K3544" s="92">
        <v>3.98</v>
      </c>
      <c r="L3544" s="92">
        <v>4.79</v>
      </c>
      <c r="N3544" s="92">
        <f t="shared" ca="1" si="275"/>
        <v>4.5795521332876197</v>
      </c>
      <c r="O3544" s="92">
        <f t="shared" si="276"/>
        <v>9.9046864177525784E-2</v>
      </c>
      <c r="P3544" s="92">
        <f t="shared" si="277"/>
        <v>4.6828033705719978</v>
      </c>
      <c r="Q3544" s="92">
        <f t="shared" ca="1" si="278"/>
        <v>0.97795097741382075</v>
      </c>
      <c r="R3544" s="92">
        <f t="shared" ca="1" si="279"/>
        <v>4.6843851818122015</v>
      </c>
    </row>
    <row r="3545" spans="1:18" x14ac:dyDescent="0.3">
      <c r="A3545" s="107">
        <v>41006.902777777781</v>
      </c>
      <c r="B3545" s="92">
        <v>5.15</v>
      </c>
      <c r="C3545" s="92">
        <v>5.16</v>
      </c>
      <c r="D3545" s="92">
        <v>5.13</v>
      </c>
      <c r="E3545" s="92">
        <v>5.12</v>
      </c>
      <c r="F3545" s="92">
        <v>5.13</v>
      </c>
      <c r="G3545" s="92">
        <v>5.05</v>
      </c>
      <c r="H3545" s="92">
        <v>4.88</v>
      </c>
      <c r="I3545" s="92">
        <v>4.66</v>
      </c>
      <c r="J3545" s="92">
        <v>4.3899999999999997</v>
      </c>
      <c r="K3545" s="92">
        <v>3.96</v>
      </c>
      <c r="L3545" s="92">
        <v>5.12</v>
      </c>
      <c r="N3545" s="92">
        <f t="shared" ca="1" si="275"/>
        <v>4.8657719224682543</v>
      </c>
      <c r="O3545" s="92">
        <f t="shared" si="276"/>
        <v>0.31643923021362907</v>
      </c>
      <c r="P3545" s="92">
        <f t="shared" si="277"/>
        <v>5.0252847069254098</v>
      </c>
      <c r="Q3545" s="92">
        <f t="shared" ca="1" si="278"/>
        <v>0.96825796074054693</v>
      </c>
      <c r="R3545" s="92">
        <f t="shared" ca="1" si="279"/>
        <v>4.9574807589916006</v>
      </c>
    </row>
    <row r="3546" spans="1:18" x14ac:dyDescent="0.3">
      <c r="A3546" s="107">
        <v>41006.909722222219</v>
      </c>
      <c r="B3546" s="92">
        <v>5.97</v>
      </c>
      <c r="C3546" s="92">
        <v>5.98</v>
      </c>
      <c r="D3546" s="92">
        <v>5.93</v>
      </c>
      <c r="E3546" s="92">
        <v>5.78</v>
      </c>
      <c r="F3546" s="92">
        <v>5.63</v>
      </c>
      <c r="G3546" s="92">
        <v>5.45</v>
      </c>
      <c r="H3546" s="92">
        <v>5.22</v>
      </c>
      <c r="I3546" s="92">
        <v>5.0199999999999996</v>
      </c>
      <c r="J3546" s="92">
        <v>4.8</v>
      </c>
      <c r="K3546" s="92">
        <v>4.37</v>
      </c>
      <c r="L3546" s="92">
        <v>5.48</v>
      </c>
      <c r="N3546" s="92">
        <f t="shared" ca="1" si="275"/>
        <v>5.3601743854028756</v>
      </c>
      <c r="O3546" s="92">
        <f t="shared" si="276"/>
        <v>0.39845465727760909</v>
      </c>
      <c r="P3546" s="92">
        <f t="shared" si="277"/>
        <v>5.4164352349668983</v>
      </c>
      <c r="Q3546" s="92">
        <f t="shared" ca="1" si="278"/>
        <v>0.98961293782286563</v>
      </c>
      <c r="R3546" s="92">
        <f t="shared" ca="1" si="279"/>
        <v>5.4230788992693038</v>
      </c>
    </row>
    <row r="3547" spans="1:18" x14ac:dyDescent="0.3">
      <c r="A3547" s="107">
        <v>41006.916666666664</v>
      </c>
      <c r="B3547" s="92">
        <v>5.47</v>
      </c>
      <c r="C3547" s="92">
        <v>5.39</v>
      </c>
      <c r="D3547" s="92">
        <v>5.28</v>
      </c>
      <c r="E3547" s="92">
        <v>5.1100000000000003</v>
      </c>
      <c r="F3547" s="92">
        <v>4.9400000000000004</v>
      </c>
      <c r="G3547" s="92">
        <v>4.8</v>
      </c>
      <c r="H3547" s="92">
        <v>4.6399999999999997</v>
      </c>
      <c r="I3547" s="92">
        <v>4.47</v>
      </c>
      <c r="J3547" s="92">
        <v>4.3</v>
      </c>
      <c r="K3547" s="92">
        <v>4.01</v>
      </c>
      <c r="L3547" s="92">
        <v>4.9000000000000004</v>
      </c>
      <c r="N3547" s="92">
        <f t="shared" ca="1" si="275"/>
        <v>4.7624588744455219</v>
      </c>
      <c r="O3547" s="92">
        <f t="shared" si="276"/>
        <v>0.31328369528087086</v>
      </c>
      <c r="P3547" s="92">
        <f t="shared" si="277"/>
        <v>4.776741927901603</v>
      </c>
      <c r="Q3547" s="92">
        <f t="shared" ca="1" si="278"/>
        <v>0.99700987541892272</v>
      </c>
      <c r="R3547" s="92">
        <f t="shared" ca="1" si="279"/>
        <v>4.8853483895527221</v>
      </c>
    </row>
    <row r="3548" spans="1:18" x14ac:dyDescent="0.3">
      <c r="A3548" s="107">
        <v>41006.923611111109</v>
      </c>
      <c r="B3548" s="92">
        <v>5.39</v>
      </c>
      <c r="C3548" s="92">
        <v>5.38</v>
      </c>
      <c r="D3548" s="92">
        <v>5.29</v>
      </c>
      <c r="E3548" s="92">
        <v>5.18</v>
      </c>
      <c r="F3548" s="92">
        <v>5.07</v>
      </c>
      <c r="G3548" s="92">
        <v>4.93</v>
      </c>
      <c r="H3548" s="92">
        <v>4.79</v>
      </c>
      <c r="I3548" s="92">
        <v>4.68</v>
      </c>
      <c r="J3548" s="92">
        <v>4.6100000000000003</v>
      </c>
      <c r="K3548" s="92">
        <v>4.53</v>
      </c>
      <c r="L3548" s="92">
        <v>5.01</v>
      </c>
      <c r="N3548" s="92">
        <f t="shared" ca="1" si="275"/>
        <v>4.9232922425601444</v>
      </c>
      <c r="O3548" s="92">
        <f t="shared" si="276"/>
        <v>0.26621959458742583</v>
      </c>
      <c r="P3548" s="92">
        <f t="shared" si="277"/>
        <v>4.9096932720323663</v>
      </c>
      <c r="Q3548" s="92">
        <f t="shared" ca="1" si="278"/>
        <v>1.0027698207961877</v>
      </c>
      <c r="R3548" s="92">
        <f t="shared" ca="1" si="279"/>
        <v>5.0238768021888998</v>
      </c>
    </row>
    <row r="3549" spans="1:18" x14ac:dyDescent="0.3">
      <c r="A3549" s="107">
        <v>41006.930555555555</v>
      </c>
      <c r="B3549" s="92">
        <v>5.91</v>
      </c>
      <c r="C3549" s="92">
        <v>5.86</v>
      </c>
      <c r="D3549" s="92">
        <v>5.78</v>
      </c>
      <c r="E3549" s="92">
        <v>5.63</v>
      </c>
      <c r="F3549" s="92">
        <v>5.53</v>
      </c>
      <c r="G3549" s="92">
        <v>5.45</v>
      </c>
      <c r="H3549" s="92">
        <v>5.33</v>
      </c>
      <c r="I3549" s="92">
        <v>5.17</v>
      </c>
      <c r="J3549" s="92">
        <v>5.03</v>
      </c>
      <c r="K3549" s="92">
        <v>4.8499999999999996</v>
      </c>
      <c r="L3549" s="92">
        <v>5.52</v>
      </c>
      <c r="N3549" s="92">
        <f t="shared" ca="1" si="275"/>
        <v>5.3968917809468415</v>
      </c>
      <c r="O3549" s="92">
        <f t="shared" si="276"/>
        <v>0.20574469066355855</v>
      </c>
      <c r="P3549" s="92">
        <f t="shared" si="277"/>
        <v>5.4326427216022335</v>
      </c>
      <c r="Q3549" s="92">
        <f t="shared" ca="1" si="278"/>
        <v>0.99341923581441627</v>
      </c>
      <c r="R3549" s="92">
        <f t="shared" ca="1" si="279"/>
        <v>5.4836741816955774</v>
      </c>
    </row>
    <row r="3550" spans="1:18" x14ac:dyDescent="0.3">
      <c r="A3550" s="107">
        <v>41006.9375</v>
      </c>
      <c r="B3550" s="92">
        <v>6.55</v>
      </c>
      <c r="C3550" s="92">
        <v>6.52</v>
      </c>
      <c r="D3550" s="92">
        <v>6.43</v>
      </c>
      <c r="E3550" s="92">
        <v>6.26</v>
      </c>
      <c r="F3550" s="92">
        <v>6.16</v>
      </c>
      <c r="G3550" s="92">
        <v>6.03</v>
      </c>
      <c r="H3550" s="92">
        <v>5.83</v>
      </c>
      <c r="I3550" s="92">
        <v>5.58</v>
      </c>
      <c r="J3550" s="92">
        <v>5.34</v>
      </c>
      <c r="K3550" s="92">
        <v>4.99</v>
      </c>
      <c r="L3550" s="92">
        <v>6.09</v>
      </c>
      <c r="N3550" s="92">
        <f t="shared" ca="1" si="275"/>
        <v>5.9094526921032315</v>
      </c>
      <c r="O3550" s="92">
        <f t="shared" si="276"/>
        <v>0.31169848488830582</v>
      </c>
      <c r="P3550" s="92">
        <f t="shared" si="277"/>
        <v>6.0009295323452152</v>
      </c>
      <c r="Q3550" s="92">
        <f t="shared" ca="1" si="278"/>
        <v>0.98475622155719034</v>
      </c>
      <c r="R3550" s="92">
        <f t="shared" ca="1" si="279"/>
        <v>5.997165389283289</v>
      </c>
    </row>
    <row r="3551" spans="1:18" x14ac:dyDescent="0.3">
      <c r="A3551" s="107">
        <v>41006.944444444445</v>
      </c>
      <c r="B3551" s="92">
        <v>6.85</v>
      </c>
      <c r="C3551" s="92">
        <v>6.81</v>
      </c>
      <c r="D3551" s="92">
        <v>6.68</v>
      </c>
      <c r="E3551" s="92">
        <v>6.57</v>
      </c>
      <c r="F3551" s="92">
        <v>6.46</v>
      </c>
      <c r="G3551" s="92">
        <v>6.33</v>
      </c>
      <c r="H3551" s="92">
        <v>6.21</v>
      </c>
      <c r="I3551" s="92">
        <v>6.02</v>
      </c>
      <c r="J3551" s="92">
        <v>5.83</v>
      </c>
      <c r="K3551" s="92">
        <v>5.47</v>
      </c>
      <c r="L3551" s="92">
        <v>6.35</v>
      </c>
      <c r="N3551" s="92">
        <f t="shared" ca="1" si="275"/>
        <v>6.2686065547150189</v>
      </c>
      <c r="O3551" s="92">
        <f t="shared" si="276"/>
        <v>0.17686633590716189</v>
      </c>
      <c r="P3551" s="92">
        <f t="shared" si="277"/>
        <v>6.3126658498016486</v>
      </c>
      <c r="Q3551" s="92">
        <f t="shared" ca="1" si="278"/>
        <v>0.99302049306347906</v>
      </c>
      <c r="R3551" s="92">
        <f t="shared" ca="1" si="279"/>
        <v>6.3056801309530917</v>
      </c>
    </row>
    <row r="3552" spans="1:18" x14ac:dyDescent="0.3">
      <c r="A3552" s="107">
        <v>41006.951388888891</v>
      </c>
      <c r="B3552" s="92">
        <v>7.24</v>
      </c>
      <c r="C3552" s="92">
        <v>7.21</v>
      </c>
      <c r="D3552" s="92">
        <v>7.19</v>
      </c>
      <c r="E3552" s="92">
        <v>7.13</v>
      </c>
      <c r="F3552" s="92">
        <v>7.04</v>
      </c>
      <c r="G3552" s="92">
        <v>6.85</v>
      </c>
      <c r="H3552" s="92">
        <v>6.66</v>
      </c>
      <c r="I3552" s="92">
        <v>6.5</v>
      </c>
      <c r="J3552" s="92">
        <v>6.22</v>
      </c>
      <c r="K3552" s="92">
        <v>5.71</v>
      </c>
      <c r="L3552" s="92">
        <v>6.75</v>
      </c>
      <c r="N3552" s="92">
        <f t="shared" ca="1" si="275"/>
        <v>6.7485157259411022</v>
      </c>
      <c r="O3552" s="92">
        <f t="shared" si="276"/>
        <v>0.25994118774786301</v>
      </c>
      <c r="P3552" s="92">
        <f t="shared" si="277"/>
        <v>6.8224488451587852</v>
      </c>
      <c r="Q3552" s="92">
        <f t="shared" ca="1" si="278"/>
        <v>0.98916325781319037</v>
      </c>
      <c r="R3552" s="92">
        <f t="shared" ca="1" si="279"/>
        <v>6.6768519902390349</v>
      </c>
    </row>
    <row r="3553" spans="1:18" x14ac:dyDescent="0.3">
      <c r="A3553" s="107">
        <v>41006.958333333336</v>
      </c>
      <c r="B3553" s="92">
        <v>6.84</v>
      </c>
      <c r="C3553" s="92">
        <v>6.73</v>
      </c>
      <c r="D3553" s="92">
        <v>6.54</v>
      </c>
      <c r="E3553" s="92">
        <v>6.34</v>
      </c>
      <c r="F3553" s="92">
        <v>6.19</v>
      </c>
      <c r="G3553" s="92">
        <v>5.97</v>
      </c>
      <c r="H3553" s="92">
        <v>5.77</v>
      </c>
      <c r="I3553" s="92">
        <v>5.59</v>
      </c>
      <c r="J3553" s="92">
        <v>5.36</v>
      </c>
      <c r="K3553" s="92">
        <v>4.87</v>
      </c>
      <c r="L3553" s="92">
        <v>6.11</v>
      </c>
      <c r="N3553" s="92">
        <f t="shared" ca="1" si="275"/>
        <v>5.9254100800216793</v>
      </c>
      <c r="O3553" s="92">
        <f t="shared" si="276"/>
        <v>0.31488511352606791</v>
      </c>
      <c r="P3553" s="92">
        <f t="shared" si="277"/>
        <v>5.9409252656213489</v>
      </c>
      <c r="Q3553" s="92">
        <f t="shared" ca="1" si="278"/>
        <v>0.99738842269411265</v>
      </c>
      <c r="R3553" s="92">
        <f t="shared" ca="1" si="279"/>
        <v>6.094043262661029</v>
      </c>
    </row>
    <row r="3554" spans="1:18" x14ac:dyDescent="0.3">
      <c r="A3554" s="107">
        <v>41006.965277777781</v>
      </c>
      <c r="B3554" s="92">
        <v>7.32</v>
      </c>
      <c r="C3554" s="92">
        <v>7.23</v>
      </c>
      <c r="D3554" s="92">
        <v>6.99</v>
      </c>
      <c r="E3554" s="92">
        <v>6.82</v>
      </c>
      <c r="F3554" s="92">
        <v>6.66</v>
      </c>
      <c r="G3554" s="92">
        <v>6.4</v>
      </c>
      <c r="H3554" s="92">
        <v>6.12</v>
      </c>
      <c r="I3554" s="92">
        <v>5.84</v>
      </c>
      <c r="J3554" s="92">
        <v>5.57</v>
      </c>
      <c r="K3554" s="92">
        <v>5.12</v>
      </c>
      <c r="L3554" s="92">
        <v>6.5</v>
      </c>
      <c r="N3554" s="92">
        <f t="shared" ca="1" si="275"/>
        <v>6.2999278506677765</v>
      </c>
      <c r="O3554" s="92">
        <f t="shared" si="276"/>
        <v>0.41340367745991047</v>
      </c>
      <c r="P3554" s="92">
        <f t="shared" si="277"/>
        <v>6.3591104590173124</v>
      </c>
      <c r="Q3554" s="92">
        <f t="shared" ca="1" si="278"/>
        <v>0.99069325674857334</v>
      </c>
      <c r="R3554" s="92">
        <f t="shared" ca="1" si="279"/>
        <v>6.4395061688657265</v>
      </c>
    </row>
    <row r="3555" spans="1:18" x14ac:dyDescent="0.3">
      <c r="A3555" s="107">
        <v>41006.972222222219</v>
      </c>
      <c r="B3555" s="92">
        <v>7.26</v>
      </c>
      <c r="C3555" s="92">
        <v>7.13</v>
      </c>
      <c r="D3555" s="92">
        <v>6.82</v>
      </c>
      <c r="E3555" s="92">
        <v>6.47</v>
      </c>
      <c r="F3555" s="92">
        <v>6.12</v>
      </c>
      <c r="G3555" s="92">
        <v>5.75</v>
      </c>
      <c r="H3555" s="92">
        <v>5.38</v>
      </c>
      <c r="I3555" s="92">
        <v>4.99</v>
      </c>
      <c r="J3555" s="92">
        <v>4.6399999999999997</v>
      </c>
      <c r="K3555" s="92">
        <v>4.1399999999999997</v>
      </c>
      <c r="L3555" s="92">
        <v>5.78</v>
      </c>
      <c r="N3555" s="92">
        <f t="shared" ca="1" si="275"/>
        <v>5.6843845415049996</v>
      </c>
      <c r="O3555" s="92">
        <f t="shared" si="276"/>
        <v>0.61463152576167068</v>
      </c>
      <c r="P3555" s="92">
        <f t="shared" si="277"/>
        <v>5.6954664172959681</v>
      </c>
      <c r="Q3555" s="92">
        <f t="shared" ca="1" si="278"/>
        <v>0.99805426369343253</v>
      </c>
      <c r="R3555" s="92">
        <f t="shared" ca="1" si="279"/>
        <v>5.76875364414804</v>
      </c>
    </row>
    <row r="3556" spans="1:18" x14ac:dyDescent="0.3">
      <c r="A3556" s="107">
        <v>41010.694444444445</v>
      </c>
      <c r="B3556" s="92">
        <v>6.98</v>
      </c>
      <c r="C3556" s="92">
        <v>6.94</v>
      </c>
      <c r="D3556" s="92">
        <v>6.84</v>
      </c>
      <c r="E3556" s="92">
        <v>6.65</v>
      </c>
      <c r="F3556" s="92">
        <v>6.4</v>
      </c>
      <c r="G3556" s="92">
        <v>6.17</v>
      </c>
      <c r="H3556" s="92">
        <v>6.03</v>
      </c>
      <c r="I3556" s="92">
        <v>5.9</v>
      </c>
      <c r="J3556" s="92">
        <v>5.73</v>
      </c>
      <c r="K3556" s="92">
        <v>5.45</v>
      </c>
      <c r="L3556" s="92">
        <v>6.04</v>
      </c>
      <c r="N3556" s="92">
        <f t="shared" ca="1" si="275"/>
        <v>6.2154555156162745</v>
      </c>
      <c r="O3556" s="92">
        <f t="shared" si="276"/>
        <v>0.21209746682459493</v>
      </c>
      <c r="P3556" s="92">
        <f t="shared" si="277"/>
        <v>6.149743903400207</v>
      </c>
      <c r="Q3556" s="92">
        <f t="shared" ca="1" si="278"/>
        <v>1.0106852599471232</v>
      </c>
      <c r="R3556" s="92">
        <f t="shared" ca="1" si="279"/>
        <v>6.1045389700806245</v>
      </c>
    </row>
    <row r="3557" spans="1:18" x14ac:dyDescent="0.3">
      <c r="A3557" s="107">
        <v>41011.5625</v>
      </c>
      <c r="B3557" s="92">
        <v>8.3800000000000008</v>
      </c>
      <c r="C3557" s="92">
        <v>8.34</v>
      </c>
      <c r="D3557" s="92">
        <v>8.24</v>
      </c>
      <c r="E3557" s="92">
        <v>8.1199999999999992</v>
      </c>
      <c r="F3557" s="92">
        <v>8.0299999999999994</v>
      </c>
      <c r="G3557" s="92">
        <v>7.94</v>
      </c>
      <c r="H3557" s="92">
        <v>7.84</v>
      </c>
      <c r="I3557" s="92">
        <v>7.75</v>
      </c>
      <c r="J3557" s="92">
        <v>7.7</v>
      </c>
      <c r="K3557" s="92">
        <v>7.5</v>
      </c>
      <c r="L3557" s="92">
        <v>8.11</v>
      </c>
      <c r="N3557" s="92">
        <f t="shared" ca="1" si="275"/>
        <v>7.9310762618410191</v>
      </c>
      <c r="O3557" s="92">
        <f t="shared" si="276"/>
        <v>0.11712430503864506</v>
      </c>
      <c r="P3557" s="92">
        <f t="shared" si="277"/>
        <v>7.9255947018106623</v>
      </c>
      <c r="Q3557" s="92">
        <f t="shared" ca="1" si="278"/>
        <v>1.0006916275985074</v>
      </c>
      <c r="R3557" s="92">
        <f t="shared" ca="1" si="279"/>
        <v>8.1156090998238941</v>
      </c>
    </row>
    <row r="3558" spans="1:18" x14ac:dyDescent="0.3">
      <c r="A3558" s="107">
        <v>41011.569444444445</v>
      </c>
      <c r="B3558" s="92">
        <v>9.18</v>
      </c>
      <c r="C3558" s="92">
        <v>9.15</v>
      </c>
      <c r="D3558" s="92">
        <v>9.09</v>
      </c>
      <c r="E3558" s="92">
        <v>9.0399999999999991</v>
      </c>
      <c r="F3558" s="92">
        <v>8.9600000000000009</v>
      </c>
      <c r="G3558" s="92">
        <v>8.83</v>
      </c>
      <c r="H3558" s="92">
        <v>8.65</v>
      </c>
      <c r="I3558" s="92">
        <v>8.43</v>
      </c>
      <c r="J3558" s="92">
        <v>8.15</v>
      </c>
      <c r="K3558" s="92">
        <v>7.59</v>
      </c>
      <c r="L3558" s="92">
        <v>8.68</v>
      </c>
      <c r="N3558" s="92">
        <f t="shared" ca="1" si="275"/>
        <v>8.684916182989852</v>
      </c>
      <c r="O3558" s="92">
        <f t="shared" si="276"/>
        <v>0.19032447488504406</v>
      </c>
      <c r="P3558" s="92">
        <f t="shared" si="277"/>
        <v>8.8039826102742857</v>
      </c>
      <c r="Q3558" s="92">
        <f t="shared" ca="1" si="278"/>
        <v>0.98647584479034722</v>
      </c>
      <c r="R3558" s="92">
        <f t="shared" ca="1" si="279"/>
        <v>8.5626103327802134</v>
      </c>
    </row>
    <row r="3559" spans="1:18" x14ac:dyDescent="0.3">
      <c r="A3559" s="107">
        <v>41011.576388888891</v>
      </c>
      <c r="B3559" s="92">
        <v>8.42</v>
      </c>
      <c r="C3559" s="92">
        <v>8.4499999999999993</v>
      </c>
      <c r="D3559" s="92">
        <v>8.15</v>
      </c>
      <c r="E3559" s="92">
        <v>7.98</v>
      </c>
      <c r="F3559" s="92">
        <v>7.94</v>
      </c>
      <c r="G3559" s="92">
        <v>7.81</v>
      </c>
      <c r="H3559" s="92">
        <v>7.64</v>
      </c>
      <c r="I3559" s="92">
        <v>7.5</v>
      </c>
      <c r="J3559" s="92">
        <v>7.19</v>
      </c>
      <c r="K3559" s="92">
        <v>6.82</v>
      </c>
      <c r="L3559" s="92">
        <v>7.79</v>
      </c>
      <c r="N3559" s="92">
        <f t="shared" ca="1" si="275"/>
        <v>7.7171392761431559</v>
      </c>
      <c r="O3559" s="92">
        <f t="shared" si="276"/>
        <v>0.20336966700004697</v>
      </c>
      <c r="P3559" s="92">
        <f t="shared" si="277"/>
        <v>7.7854132178455737</v>
      </c>
      <c r="Q3559" s="92">
        <f t="shared" ca="1" si="278"/>
        <v>0.99123053076413192</v>
      </c>
      <c r="R3559" s="92">
        <f t="shared" ca="1" si="279"/>
        <v>7.7216858346525878</v>
      </c>
    </row>
    <row r="3560" spans="1:18" x14ac:dyDescent="0.3">
      <c r="A3560" s="107">
        <v>41011.583333333336</v>
      </c>
      <c r="B3560" s="92">
        <v>7.73</v>
      </c>
      <c r="C3560" s="92">
        <v>7.64</v>
      </c>
      <c r="D3560" s="92">
        <v>7.54</v>
      </c>
      <c r="E3560" s="92">
        <v>7.39</v>
      </c>
      <c r="F3560" s="92">
        <v>7.3</v>
      </c>
      <c r="G3560" s="92">
        <v>7.23</v>
      </c>
      <c r="H3560" s="92">
        <v>7.15</v>
      </c>
      <c r="I3560" s="92">
        <v>6.95</v>
      </c>
      <c r="J3560" s="92">
        <v>6.69</v>
      </c>
      <c r="K3560" s="92">
        <v>6.17</v>
      </c>
      <c r="L3560" s="92">
        <v>7.24</v>
      </c>
      <c r="N3560" s="92">
        <f t="shared" ca="1" si="275"/>
        <v>7.1368947062020371</v>
      </c>
      <c r="O3560" s="92">
        <f t="shared" si="276"/>
        <v>0.10282146647067321</v>
      </c>
      <c r="P3560" s="92">
        <f t="shared" si="277"/>
        <v>7.2184833822155596</v>
      </c>
      <c r="Q3560" s="92">
        <f t="shared" ca="1" si="278"/>
        <v>0.9886972551305534</v>
      </c>
      <c r="R3560" s="92">
        <f t="shared" ca="1" si="279"/>
        <v>7.1581681271452071</v>
      </c>
    </row>
    <row r="3561" spans="1:18" x14ac:dyDescent="0.3">
      <c r="A3561" s="107">
        <v>41011.590277777781</v>
      </c>
      <c r="B3561" s="92">
        <v>5.82</v>
      </c>
      <c r="C3561" s="92">
        <v>5.76</v>
      </c>
      <c r="D3561" s="92">
        <v>5.69</v>
      </c>
      <c r="E3561" s="92">
        <v>5.67</v>
      </c>
      <c r="F3561" s="92">
        <v>5.57</v>
      </c>
      <c r="G3561" s="92">
        <v>5.45</v>
      </c>
      <c r="H3561" s="92">
        <v>5.36</v>
      </c>
      <c r="I3561" s="92">
        <v>5.25</v>
      </c>
      <c r="J3561" s="92">
        <v>5.15</v>
      </c>
      <c r="K3561" s="92">
        <v>4.93</v>
      </c>
      <c r="L3561" s="92">
        <v>5.7</v>
      </c>
      <c r="N3561" s="92">
        <f t="shared" ca="1" si="275"/>
        <v>5.4278630972327724</v>
      </c>
      <c r="O3561" s="92">
        <f t="shared" si="276"/>
        <v>0.1538774789487127</v>
      </c>
      <c r="P3561" s="92">
        <f t="shared" si="277"/>
        <v>5.4370131867747791</v>
      </c>
      <c r="Q3561" s="92">
        <f t="shared" ca="1" si="278"/>
        <v>0.99831707424137506</v>
      </c>
      <c r="R3561" s="92">
        <f t="shared" ca="1" si="279"/>
        <v>5.6904073231758376</v>
      </c>
    </row>
    <row r="3562" spans="1:18" x14ac:dyDescent="0.3">
      <c r="A3562" s="107">
        <v>41011.597222222219</v>
      </c>
      <c r="B3562" s="92">
        <v>6.97</v>
      </c>
      <c r="C3562" s="92">
        <v>6.92</v>
      </c>
      <c r="D3562" s="92">
        <v>6.84</v>
      </c>
      <c r="E3562" s="92">
        <v>6.8</v>
      </c>
      <c r="F3562" s="92">
        <v>6.78</v>
      </c>
      <c r="G3562" s="92">
        <v>6.74</v>
      </c>
      <c r="H3562" s="92">
        <v>6.64</v>
      </c>
      <c r="I3562" s="92">
        <v>6.5</v>
      </c>
      <c r="J3562" s="92">
        <v>6.36</v>
      </c>
      <c r="K3562" s="92">
        <v>6.13</v>
      </c>
      <c r="L3562" s="92">
        <v>6.81</v>
      </c>
      <c r="N3562" s="92">
        <f t="shared" ca="1" si="275"/>
        <v>6.6451636252096886</v>
      </c>
      <c r="O3562" s="92">
        <f t="shared" si="276"/>
        <v>0.13813387187541568</v>
      </c>
      <c r="P3562" s="92">
        <f t="shared" si="277"/>
        <v>6.7255807027261509</v>
      </c>
      <c r="Q3562" s="92">
        <f t="shared" ca="1" si="278"/>
        <v>0.98804310273403362</v>
      </c>
      <c r="R3562" s="92">
        <f t="shared" ca="1" si="279"/>
        <v>6.7285735296187683</v>
      </c>
    </row>
    <row r="3563" spans="1:18" x14ac:dyDescent="0.3">
      <c r="A3563" s="107">
        <v>41011.805555555555</v>
      </c>
      <c r="B3563" s="92">
        <v>9.51</v>
      </c>
      <c r="C3563" s="92">
        <v>9.24</v>
      </c>
      <c r="D3563" s="92">
        <v>8.69</v>
      </c>
      <c r="E3563" s="92">
        <v>8.16</v>
      </c>
      <c r="F3563" s="92">
        <v>7.75</v>
      </c>
      <c r="G3563" s="92">
        <v>7.3</v>
      </c>
      <c r="H3563" s="92">
        <v>6.97</v>
      </c>
      <c r="I3563" s="92">
        <v>6.67</v>
      </c>
      <c r="J3563" s="92">
        <v>6.37</v>
      </c>
      <c r="K3563" s="92">
        <v>5.93</v>
      </c>
      <c r="L3563" s="92">
        <v>7.33</v>
      </c>
      <c r="N3563" s="92">
        <f t="shared" ca="1" si="275"/>
        <v>7.3798890808637561</v>
      </c>
      <c r="O3563" s="92">
        <f t="shared" si="276"/>
        <v>0.42747981721247075</v>
      </c>
      <c r="P3563" s="92">
        <f t="shared" si="277"/>
        <v>7.251777573224035</v>
      </c>
      <c r="Q3563" s="92">
        <f t="shared" ca="1" si="278"/>
        <v>1.0176662213293401</v>
      </c>
      <c r="R3563" s="92">
        <f t="shared" ca="1" si="279"/>
        <v>7.4594934023440631</v>
      </c>
    </row>
    <row r="3564" spans="1:18" x14ac:dyDescent="0.3">
      <c r="A3564" s="107">
        <v>41011.8125</v>
      </c>
      <c r="B3564" s="92">
        <v>9.67</v>
      </c>
      <c r="C3564" s="92">
        <v>9.33</v>
      </c>
      <c r="D3564" s="92">
        <v>8.83</v>
      </c>
      <c r="E3564" s="92">
        <v>8.44</v>
      </c>
      <c r="F3564" s="92">
        <v>8.18</v>
      </c>
      <c r="G3564" s="92">
        <v>7.81</v>
      </c>
      <c r="H3564" s="92">
        <v>7.38</v>
      </c>
      <c r="I3564" s="92">
        <v>6.97</v>
      </c>
      <c r="J3564" s="92">
        <v>6.62</v>
      </c>
      <c r="K3564" s="92">
        <v>6.05</v>
      </c>
      <c r="L3564" s="92">
        <v>7.74</v>
      </c>
      <c r="N3564" s="92">
        <f t="shared" ca="1" si="275"/>
        <v>7.6980134291529696</v>
      </c>
      <c r="O3564" s="92">
        <f t="shared" si="276"/>
        <v>0.52332916821386222</v>
      </c>
      <c r="P3564" s="92">
        <f t="shared" si="277"/>
        <v>7.7468876627925258</v>
      </c>
      <c r="Q3564" s="92">
        <f t="shared" ca="1" si="278"/>
        <v>0.99369111367468332</v>
      </c>
      <c r="R3564" s="92">
        <f t="shared" ca="1" si="279"/>
        <v>7.6911692198420489</v>
      </c>
    </row>
    <row r="3565" spans="1:18" x14ac:dyDescent="0.3">
      <c r="A3565" s="107">
        <v>41011.819444444445</v>
      </c>
      <c r="B3565" s="92">
        <v>8.14</v>
      </c>
      <c r="C3565" s="92">
        <v>7.82</v>
      </c>
      <c r="D3565" s="92">
        <v>7.29</v>
      </c>
      <c r="E3565" s="92">
        <v>6.92</v>
      </c>
      <c r="F3565" s="92">
        <v>6.49</v>
      </c>
      <c r="G3565" s="92">
        <v>6.18</v>
      </c>
      <c r="H3565" s="92">
        <v>5.87</v>
      </c>
      <c r="I3565" s="92">
        <v>5.64</v>
      </c>
      <c r="J3565" s="92">
        <v>5.39</v>
      </c>
      <c r="K3565" s="92">
        <v>5.14</v>
      </c>
      <c r="L3565" s="92">
        <v>6.15</v>
      </c>
      <c r="N3565" s="92">
        <f t="shared" ca="1" si="275"/>
        <v>6.2334090990259874</v>
      </c>
      <c r="O3565" s="92">
        <f t="shared" si="276"/>
        <v>0.47557464989899767</v>
      </c>
      <c r="P3565" s="92">
        <f t="shared" si="277"/>
        <v>6.1345999817342713</v>
      </c>
      <c r="Q3565" s="92">
        <f t="shared" ca="1" si="278"/>
        <v>1.0161068557992239</v>
      </c>
      <c r="R3565" s="92">
        <f t="shared" ca="1" si="279"/>
        <v>6.2490571631652276</v>
      </c>
    </row>
    <row r="3566" spans="1:18" x14ac:dyDescent="0.3">
      <c r="A3566" s="107">
        <v>41011.833333333336</v>
      </c>
      <c r="B3566" s="92">
        <v>8.1999999999999993</v>
      </c>
      <c r="C3566" s="92">
        <v>7.72</v>
      </c>
      <c r="D3566" s="92">
        <v>6.97</v>
      </c>
      <c r="E3566" s="92">
        <v>6.36</v>
      </c>
      <c r="F3566" s="92">
        <v>5.92</v>
      </c>
      <c r="G3566" s="92">
        <v>5.52</v>
      </c>
      <c r="H3566" s="92">
        <v>5.25</v>
      </c>
      <c r="I3566" s="92">
        <v>4.95</v>
      </c>
      <c r="J3566" s="92">
        <v>4.7</v>
      </c>
      <c r="K3566" s="92">
        <v>4.37</v>
      </c>
      <c r="L3566" s="92">
        <v>5.63</v>
      </c>
      <c r="N3566" s="92">
        <f t="shared" ca="1" si="275"/>
        <v>5.6509682364216172</v>
      </c>
      <c r="O3566" s="92">
        <f t="shared" si="276"/>
        <v>0.4634333466745385</v>
      </c>
      <c r="P3566" s="92">
        <f t="shared" si="277"/>
        <v>5.480480081496184</v>
      </c>
      <c r="Q3566" s="92">
        <f t="shared" ca="1" si="278"/>
        <v>1.0311082519031598</v>
      </c>
      <c r="R3566" s="92">
        <f t="shared" ca="1" si="279"/>
        <v>5.8051394582147893</v>
      </c>
    </row>
    <row r="3567" spans="1:18" x14ac:dyDescent="0.3">
      <c r="A3567" s="107">
        <v>41011.840277777781</v>
      </c>
      <c r="B3567" s="92">
        <v>7.95</v>
      </c>
      <c r="C3567" s="92">
        <v>7.69</v>
      </c>
      <c r="D3567" s="92">
        <v>7.19</v>
      </c>
      <c r="E3567" s="92">
        <v>6.69</v>
      </c>
      <c r="F3567" s="92">
        <v>6.34</v>
      </c>
      <c r="G3567" s="92">
        <v>5.94</v>
      </c>
      <c r="H3567" s="92">
        <v>5.52</v>
      </c>
      <c r="I3567" s="92">
        <v>5.19</v>
      </c>
      <c r="J3567" s="92">
        <v>4.87</v>
      </c>
      <c r="K3567" s="92">
        <v>4.42</v>
      </c>
      <c r="L3567" s="92">
        <v>5.9</v>
      </c>
      <c r="N3567" s="92">
        <f t="shared" ca="1" si="275"/>
        <v>5.9222283557796827</v>
      </c>
      <c r="O3567" s="92">
        <f t="shared" si="276"/>
        <v>0.67765311840788844</v>
      </c>
      <c r="P3567" s="92">
        <f t="shared" si="277"/>
        <v>5.8779183258947034</v>
      </c>
      <c r="Q3567" s="92">
        <f t="shared" ca="1" si="278"/>
        <v>1.0075383881551696</v>
      </c>
      <c r="R3567" s="92">
        <f t="shared" ca="1" si="279"/>
        <v>5.9444764901155009</v>
      </c>
    </row>
    <row r="3568" spans="1:18" x14ac:dyDescent="0.3">
      <c r="A3568" s="107">
        <v>41011.847222222219</v>
      </c>
      <c r="B3568" s="92">
        <v>8.8800000000000008</v>
      </c>
      <c r="C3568" s="92">
        <v>8.6199999999999992</v>
      </c>
      <c r="D3568" s="92">
        <v>8.2100000000000009</v>
      </c>
      <c r="E3568" s="92">
        <v>7.78</v>
      </c>
      <c r="F3568" s="92">
        <v>7.48</v>
      </c>
      <c r="G3568" s="92">
        <v>7.2</v>
      </c>
      <c r="H3568" s="92">
        <v>6.97</v>
      </c>
      <c r="I3568" s="92">
        <v>6.75</v>
      </c>
      <c r="J3568" s="92">
        <v>6.49</v>
      </c>
      <c r="K3568" s="92">
        <v>5.92</v>
      </c>
      <c r="L3568" s="92">
        <v>6.85</v>
      </c>
      <c r="N3568" s="92">
        <f t="shared" ca="1" si="275"/>
        <v>7.2296254468788561</v>
      </c>
      <c r="O3568" s="92">
        <f t="shared" si="276"/>
        <v>0.30001594862154302</v>
      </c>
      <c r="P3568" s="92">
        <f t="shared" si="277"/>
        <v>7.1665869474414361</v>
      </c>
      <c r="Q3568" s="92">
        <f t="shared" ca="1" si="278"/>
        <v>1.0087961675341044</v>
      </c>
      <c r="R3568" s="92">
        <f t="shared" ca="1" si="279"/>
        <v>6.910253747608615</v>
      </c>
    </row>
    <row r="3569" spans="1:18" x14ac:dyDescent="0.3">
      <c r="A3569" s="107">
        <v>41011.854166666664</v>
      </c>
      <c r="B3569" s="92">
        <v>7.7</v>
      </c>
      <c r="C3569" s="92">
        <v>7.54</v>
      </c>
      <c r="D3569" s="92">
        <v>7.24</v>
      </c>
      <c r="E3569" s="92">
        <v>6.95</v>
      </c>
      <c r="F3569" s="92">
        <v>6.78</v>
      </c>
      <c r="G3569" s="92">
        <v>6.52</v>
      </c>
      <c r="H3569" s="92">
        <v>6.23</v>
      </c>
      <c r="I3569" s="92">
        <v>5.97</v>
      </c>
      <c r="J3569" s="92">
        <v>5.68</v>
      </c>
      <c r="K3569" s="92">
        <v>5.09</v>
      </c>
      <c r="L3569" s="92">
        <v>6.47</v>
      </c>
      <c r="N3569" s="92">
        <f t="shared" ca="1" si="275"/>
        <v>6.4340661777938193</v>
      </c>
      <c r="O3569" s="92">
        <f t="shared" si="276"/>
        <v>0.4204466868966823</v>
      </c>
      <c r="P3569" s="92">
        <f t="shared" si="277"/>
        <v>6.4776364086626135</v>
      </c>
      <c r="Q3569" s="92">
        <f t="shared" ca="1" si="278"/>
        <v>0.99327374552691361</v>
      </c>
      <c r="R3569" s="92">
        <f t="shared" ca="1" si="279"/>
        <v>6.4264811335591308</v>
      </c>
    </row>
    <row r="3570" spans="1:18" x14ac:dyDescent="0.3">
      <c r="A3570" s="107">
        <v>41011.861111111109</v>
      </c>
      <c r="B3570" s="92">
        <v>8.4</v>
      </c>
      <c r="C3570" s="92">
        <v>8.2200000000000006</v>
      </c>
      <c r="D3570" s="92">
        <v>7.89</v>
      </c>
      <c r="E3570" s="92">
        <v>7.5</v>
      </c>
      <c r="F3570" s="92">
        <v>7.16</v>
      </c>
      <c r="G3570" s="92">
        <v>6.84</v>
      </c>
      <c r="H3570" s="92">
        <v>6.53</v>
      </c>
      <c r="I3570" s="92">
        <v>6.19</v>
      </c>
      <c r="J3570" s="92">
        <v>5.79</v>
      </c>
      <c r="K3570" s="92">
        <v>5.2</v>
      </c>
      <c r="L3570" s="92">
        <v>6.82</v>
      </c>
      <c r="N3570" s="92">
        <f t="shared" ca="1" si="275"/>
        <v>6.7869038806182704</v>
      </c>
      <c r="O3570" s="92">
        <f t="shared" si="276"/>
        <v>0.42860412119529184</v>
      </c>
      <c r="P3570" s="92">
        <f t="shared" si="277"/>
        <v>6.7946978044376198</v>
      </c>
      <c r="Q3570" s="92">
        <f t="shared" ca="1" si="278"/>
        <v>0.99885294033028826</v>
      </c>
      <c r="R3570" s="92">
        <f t="shared" ca="1" si="279"/>
        <v>6.812177053052566</v>
      </c>
    </row>
    <row r="3571" spans="1:18" x14ac:dyDescent="0.3">
      <c r="A3571" s="107">
        <v>41011.868055555555</v>
      </c>
      <c r="B3571" s="92">
        <v>8.34</v>
      </c>
      <c r="C3571" s="92">
        <v>8.17</v>
      </c>
      <c r="D3571" s="92">
        <v>7.93</v>
      </c>
      <c r="E3571" s="92">
        <v>7.69</v>
      </c>
      <c r="F3571" s="92">
        <v>7.41</v>
      </c>
      <c r="G3571" s="92">
        <v>7.03</v>
      </c>
      <c r="H3571" s="92">
        <v>6.67</v>
      </c>
      <c r="I3571" s="92">
        <v>6.36</v>
      </c>
      <c r="J3571" s="92">
        <v>6.06</v>
      </c>
      <c r="K3571" s="92">
        <v>5.56</v>
      </c>
      <c r="L3571" s="92">
        <v>6.94</v>
      </c>
      <c r="N3571" s="92">
        <f t="shared" ca="1" si="275"/>
        <v>6.9684231246683694</v>
      </c>
      <c r="O3571" s="92">
        <f t="shared" si="276"/>
        <v>0.48576937978540458</v>
      </c>
      <c r="P3571" s="92">
        <f t="shared" si="277"/>
        <v>6.9772527239906568</v>
      </c>
      <c r="Q3571" s="92">
        <f t="shared" ca="1" si="278"/>
        <v>0.99873451633879795</v>
      </c>
      <c r="R3571" s="92">
        <f t="shared" ca="1" si="279"/>
        <v>6.9312175433912584</v>
      </c>
    </row>
    <row r="3572" spans="1:18" x14ac:dyDescent="0.3">
      <c r="A3572" s="107">
        <v>41011.875</v>
      </c>
      <c r="B3572" s="92">
        <v>8.57</v>
      </c>
      <c r="C3572" s="92">
        <v>8.42</v>
      </c>
      <c r="D3572" s="92">
        <v>8.1199999999999992</v>
      </c>
      <c r="E3572" s="92">
        <v>7.83</v>
      </c>
      <c r="F3572" s="92">
        <v>7.5</v>
      </c>
      <c r="G3572" s="92">
        <v>7.11</v>
      </c>
      <c r="H3572" s="92">
        <v>6.71</v>
      </c>
      <c r="I3572" s="92">
        <v>6.33</v>
      </c>
      <c r="J3572" s="92">
        <v>5.99</v>
      </c>
      <c r="K3572" s="92">
        <v>5.44</v>
      </c>
      <c r="L3572" s="92">
        <v>7.14</v>
      </c>
      <c r="N3572" s="92">
        <f t="shared" ca="1" si="275"/>
        <v>7.0265853826658322</v>
      </c>
      <c r="O3572" s="92">
        <f t="shared" si="276"/>
        <v>0.53508340033337332</v>
      </c>
      <c r="P3572" s="92">
        <f t="shared" si="277"/>
        <v>7.0512592011259549</v>
      </c>
      <c r="Q3572" s="92">
        <f t="shared" ca="1" si="278"/>
        <v>0.99650079258805535</v>
      </c>
      <c r="R3572" s="92">
        <f t="shared" ca="1" si="279"/>
        <v>7.1150156590787148</v>
      </c>
    </row>
    <row r="3573" spans="1:18" x14ac:dyDescent="0.3">
      <c r="A3573" s="107">
        <v>41011.881944444445</v>
      </c>
      <c r="B3573" s="92">
        <v>8.01</v>
      </c>
      <c r="C3573" s="92">
        <v>7.85</v>
      </c>
      <c r="D3573" s="92">
        <v>7.47</v>
      </c>
      <c r="E3573" s="92">
        <v>7</v>
      </c>
      <c r="F3573" s="92">
        <v>6.52</v>
      </c>
      <c r="G3573" s="92">
        <v>5.98</v>
      </c>
      <c r="H3573" s="92">
        <v>5.54</v>
      </c>
      <c r="I3573" s="92">
        <v>5.18</v>
      </c>
      <c r="J3573" s="92">
        <v>4.8099999999999996</v>
      </c>
      <c r="K3573" s="92">
        <v>4.28</v>
      </c>
      <c r="L3573" s="92">
        <v>6.43</v>
      </c>
      <c r="N3573" s="92">
        <f t="shared" ca="1" si="275"/>
        <v>6.0128650009280591</v>
      </c>
      <c r="O3573" s="92">
        <f t="shared" si="276"/>
        <v>0.70625206121240958</v>
      </c>
      <c r="P3573" s="92">
        <f t="shared" si="277"/>
        <v>5.9148770097002741</v>
      </c>
      <c r="Q3573" s="92">
        <f t="shared" ca="1" si="278"/>
        <v>1.0165663615772715</v>
      </c>
      <c r="R3573" s="92">
        <f t="shared" ca="1" si="279"/>
        <v>6.5365217049418556</v>
      </c>
    </row>
    <row r="3574" spans="1:18" x14ac:dyDescent="0.3">
      <c r="A3574" s="107">
        <v>41011.888888888891</v>
      </c>
      <c r="B3574" s="92">
        <v>7.91</v>
      </c>
      <c r="C3574" s="92">
        <v>7.68</v>
      </c>
      <c r="D3574" s="92">
        <v>7.18</v>
      </c>
      <c r="E3574" s="92">
        <v>6.64</v>
      </c>
      <c r="F3574" s="92">
        <v>6.18</v>
      </c>
      <c r="G3574" s="92">
        <v>5.73</v>
      </c>
      <c r="H3574" s="92">
        <v>5.32</v>
      </c>
      <c r="I3574" s="92">
        <v>4.99</v>
      </c>
      <c r="J3574" s="92">
        <v>4.66</v>
      </c>
      <c r="K3574" s="92">
        <v>4.18</v>
      </c>
      <c r="L3574" s="92">
        <v>6</v>
      </c>
      <c r="N3574" s="92">
        <f t="shared" ca="1" si="275"/>
        <v>5.7695904141417875</v>
      </c>
      <c r="O3574" s="92">
        <f t="shared" si="276"/>
        <v>0.68607123236810963</v>
      </c>
      <c r="P3574" s="92">
        <f t="shared" si="277"/>
        <v>5.6693731403091387</v>
      </c>
      <c r="Q3574" s="92">
        <f t="shared" ca="1" si="278"/>
        <v>1.0176769585194712</v>
      </c>
      <c r="R3574" s="92">
        <f t="shared" ca="1" si="279"/>
        <v>6.1060617511168269</v>
      </c>
    </row>
    <row r="3575" spans="1:18" x14ac:dyDescent="0.3">
      <c r="A3575" s="107">
        <v>41011.895833333336</v>
      </c>
      <c r="B3575" s="92">
        <v>8.1</v>
      </c>
      <c r="C3575" s="92">
        <v>7.9</v>
      </c>
      <c r="D3575" s="92">
        <v>7.58</v>
      </c>
      <c r="E3575" s="92">
        <v>7.22</v>
      </c>
      <c r="F3575" s="92">
        <v>6.93</v>
      </c>
      <c r="G3575" s="92">
        <v>6.63</v>
      </c>
      <c r="H3575" s="92">
        <v>6.34</v>
      </c>
      <c r="I3575" s="92">
        <v>6.08</v>
      </c>
      <c r="J3575" s="92">
        <v>5.75</v>
      </c>
      <c r="K3575" s="92">
        <v>5.2</v>
      </c>
      <c r="L3575" s="92">
        <v>6.6</v>
      </c>
      <c r="N3575" s="92">
        <f t="shared" ca="1" si="275"/>
        <v>6.5991002596788446</v>
      </c>
      <c r="O3575" s="92">
        <f t="shared" si="276"/>
        <v>0.4133125789828776</v>
      </c>
      <c r="P3575" s="92">
        <f t="shared" si="277"/>
        <v>6.5876502955802119</v>
      </c>
      <c r="Q3575" s="92">
        <f t="shared" ca="1" si="278"/>
        <v>1.0017380953124235</v>
      </c>
      <c r="R3575" s="92">
        <f t="shared" ca="1" si="279"/>
        <v>6.6114714290619947</v>
      </c>
    </row>
    <row r="3576" spans="1:18" x14ac:dyDescent="0.3">
      <c r="A3576" s="107">
        <v>41011.902777777781</v>
      </c>
      <c r="B3576" s="92">
        <v>8.08</v>
      </c>
      <c r="C3576" s="92">
        <v>7.96</v>
      </c>
      <c r="D3576" s="92">
        <v>7.64</v>
      </c>
      <c r="E3576" s="92">
        <v>7.25</v>
      </c>
      <c r="F3576" s="92">
        <v>6.85</v>
      </c>
      <c r="G3576" s="92">
        <v>6.34</v>
      </c>
      <c r="H3576" s="92">
        <v>5.85</v>
      </c>
      <c r="I3576" s="92">
        <v>5.42</v>
      </c>
      <c r="J3576" s="92">
        <v>5.04</v>
      </c>
      <c r="K3576" s="92">
        <v>4.54</v>
      </c>
      <c r="L3576" s="92">
        <v>6.53</v>
      </c>
      <c r="N3576" s="92">
        <f t="shared" ref="N3576:N3639" ca="1" si="280">POWER(SUM(POWER(C3576,Exponent)*$C$1,POWER(D3576,Exponent)*$D$1,POWER(E3576,Exponent)*$E$1,POWER(F3576,Exponent)*$F$1,POWER(G3576,Exponent)*$G$1,POWER(H3576,Exponent)*$H$1,POWER(I3576,Exponent)*$I$1,POWER(J3576,Exponent)*$J$1,POWER(K3576,Exponent)*$K$1),1/Exponent)</f>
        <v>6.2795112591222306</v>
      </c>
      <c r="O3576" s="92">
        <f t="shared" si="276"/>
        <v>0.74331801753717908</v>
      </c>
      <c r="P3576" s="92">
        <f t="shared" si="277"/>
        <v>6.2673538197843772</v>
      </c>
      <c r="Q3576" s="92">
        <f t="shared" ca="1" si="278"/>
        <v>1.0019398042120227</v>
      </c>
      <c r="R3576" s="92">
        <f t="shared" ca="1" si="279"/>
        <v>6.5426669215045079</v>
      </c>
    </row>
    <row r="3577" spans="1:18" x14ac:dyDescent="0.3">
      <c r="A3577" s="107">
        <v>41011.909722222219</v>
      </c>
      <c r="B3577" s="92">
        <v>7.12</v>
      </c>
      <c r="C3577" s="92">
        <v>6.92</v>
      </c>
      <c r="D3577" s="92">
        <v>6.51</v>
      </c>
      <c r="E3577" s="92">
        <v>6.07</v>
      </c>
      <c r="F3577" s="92">
        <v>5.78</v>
      </c>
      <c r="G3577" s="92">
        <v>5.59</v>
      </c>
      <c r="H3577" s="92">
        <v>5.38</v>
      </c>
      <c r="I3577" s="92">
        <v>5.1100000000000003</v>
      </c>
      <c r="J3577" s="92">
        <v>4.75</v>
      </c>
      <c r="K3577" s="92">
        <v>4.3600000000000003</v>
      </c>
      <c r="L3577" s="92">
        <v>5.95</v>
      </c>
      <c r="N3577" s="92">
        <f t="shared" ca="1" si="280"/>
        <v>5.5660826494645619</v>
      </c>
      <c r="O3577" s="92">
        <f t="shared" si="276"/>
        <v>0.3538457128152338</v>
      </c>
      <c r="P3577" s="92">
        <f t="shared" si="277"/>
        <v>5.559416725259025</v>
      </c>
      <c r="Q3577" s="92">
        <f t="shared" ca="1" si="278"/>
        <v>1.0011990330164044</v>
      </c>
      <c r="R3577" s="92">
        <f t="shared" ca="1" si="279"/>
        <v>5.9571342464476063</v>
      </c>
    </row>
    <row r="3578" spans="1:18" x14ac:dyDescent="0.3">
      <c r="A3578" s="107">
        <v>41011.916666666664</v>
      </c>
      <c r="B3578" s="92">
        <v>6.71</v>
      </c>
      <c r="C3578" s="92">
        <v>6.52</v>
      </c>
      <c r="D3578" s="92">
        <v>6.15</v>
      </c>
      <c r="E3578" s="92">
        <v>5.8</v>
      </c>
      <c r="F3578" s="92">
        <v>5.52</v>
      </c>
      <c r="G3578" s="92">
        <v>5.3</v>
      </c>
      <c r="H3578" s="92">
        <v>5.07</v>
      </c>
      <c r="I3578" s="92">
        <v>4.84</v>
      </c>
      <c r="J3578" s="92">
        <v>4.57</v>
      </c>
      <c r="K3578" s="92">
        <v>4.08</v>
      </c>
      <c r="L3578" s="92">
        <v>5.73</v>
      </c>
      <c r="N3578" s="92">
        <f t="shared" ca="1" si="280"/>
        <v>5.2851367620053153</v>
      </c>
      <c r="O3578" s="92">
        <f t="shared" si="276"/>
        <v>0.40998552171137953</v>
      </c>
      <c r="P3578" s="92">
        <f t="shared" si="277"/>
        <v>5.2664174390851821</v>
      </c>
      <c r="Q3578" s="92">
        <f t="shared" ca="1" si="278"/>
        <v>1.0035544700238166</v>
      </c>
      <c r="R3578" s="92">
        <f t="shared" ca="1" si="279"/>
        <v>5.7503671132364698</v>
      </c>
    </row>
    <row r="3579" spans="1:18" x14ac:dyDescent="0.3">
      <c r="A3579" s="107">
        <v>41011.923611111109</v>
      </c>
      <c r="B3579" s="92">
        <v>7.15</v>
      </c>
      <c r="C3579" s="92">
        <v>7.03</v>
      </c>
      <c r="D3579" s="92">
        <v>6.75</v>
      </c>
      <c r="E3579" s="92">
        <v>6.43</v>
      </c>
      <c r="F3579" s="92">
        <v>6.13</v>
      </c>
      <c r="G3579" s="92">
        <v>5.81</v>
      </c>
      <c r="H3579" s="92">
        <v>5.42</v>
      </c>
      <c r="I3579" s="92">
        <v>5.0199999999999996</v>
      </c>
      <c r="J3579" s="92">
        <v>4.71</v>
      </c>
      <c r="K3579" s="92">
        <v>4.46</v>
      </c>
      <c r="L3579" s="92">
        <v>5.67</v>
      </c>
      <c r="N3579" s="92">
        <f t="shared" ca="1" si="280"/>
        <v>5.7127078112081309</v>
      </c>
      <c r="O3579" s="92">
        <f t="shared" si="276"/>
        <v>0.64210751028416868</v>
      </c>
      <c r="P3579" s="92">
        <f t="shared" si="277"/>
        <v>5.7524463485283617</v>
      </c>
      <c r="Q3579" s="92">
        <f t="shared" ca="1" si="278"/>
        <v>0.99309188910029611</v>
      </c>
      <c r="R3579" s="92">
        <f t="shared" ca="1" si="279"/>
        <v>5.630831011198679</v>
      </c>
    </row>
    <row r="3580" spans="1:18" x14ac:dyDescent="0.3">
      <c r="A3580" s="107">
        <v>41011.930555555555</v>
      </c>
      <c r="B3580" s="92">
        <v>6.84</v>
      </c>
      <c r="C3580" s="92">
        <v>6.69</v>
      </c>
      <c r="D3580" s="92">
        <v>6.31</v>
      </c>
      <c r="E3580" s="92">
        <v>5.83</v>
      </c>
      <c r="F3580" s="92">
        <v>5.39</v>
      </c>
      <c r="G3580" s="92">
        <v>5</v>
      </c>
      <c r="H3580" s="92">
        <v>4.67</v>
      </c>
      <c r="I3580" s="92">
        <v>4.38</v>
      </c>
      <c r="J3580" s="92">
        <v>4.13</v>
      </c>
      <c r="K3580" s="92">
        <v>3.69</v>
      </c>
      <c r="L3580" s="92">
        <v>5.38</v>
      </c>
      <c r="N3580" s="92">
        <f t="shared" ca="1" si="280"/>
        <v>5.0602925837168167</v>
      </c>
      <c r="O3580" s="92">
        <f t="shared" si="276"/>
        <v>0.63096367226254046</v>
      </c>
      <c r="P3580" s="92">
        <f t="shared" si="277"/>
        <v>4.9513255764960871</v>
      </c>
      <c r="Q3580" s="92">
        <f t="shared" ca="1" si="278"/>
        <v>1.022007643314347</v>
      </c>
      <c r="R3580" s="92">
        <f t="shared" ca="1" si="279"/>
        <v>5.4984011210311872</v>
      </c>
    </row>
    <row r="3581" spans="1:18" x14ac:dyDescent="0.3">
      <c r="A3581" s="107">
        <v>41011.9375</v>
      </c>
      <c r="B3581" s="92">
        <v>6.22</v>
      </c>
      <c r="C3581" s="92">
        <v>6.06</v>
      </c>
      <c r="D3581" s="92">
        <v>5.72</v>
      </c>
      <c r="E3581" s="92">
        <v>5.38</v>
      </c>
      <c r="F3581" s="92">
        <v>4.97</v>
      </c>
      <c r="G3581" s="92">
        <v>4.49</v>
      </c>
      <c r="H3581" s="92">
        <v>4.1100000000000003</v>
      </c>
      <c r="I3581" s="92">
        <v>3.81</v>
      </c>
      <c r="J3581" s="92">
        <v>3.47</v>
      </c>
      <c r="K3581" s="92">
        <v>2.86</v>
      </c>
      <c r="L3581" s="92">
        <v>4.67</v>
      </c>
      <c r="N3581" s="92">
        <f t="shared" ca="1" si="280"/>
        <v>4.5052503400244923</v>
      </c>
      <c r="O3581" s="92">
        <f t="shared" si="276"/>
        <v>0.817177192124382</v>
      </c>
      <c r="P3581" s="92">
        <f t="shared" si="277"/>
        <v>4.4334720437521433</v>
      </c>
      <c r="Q3581" s="92">
        <f t="shared" ca="1" si="278"/>
        <v>1.0161900865876672</v>
      </c>
      <c r="R3581" s="92">
        <f t="shared" ca="1" si="279"/>
        <v>4.7456077043644056</v>
      </c>
    </row>
    <row r="3582" spans="1:18" x14ac:dyDescent="0.3">
      <c r="A3582" s="107">
        <v>41011.944444444445</v>
      </c>
      <c r="B3582" s="92">
        <v>6.6</v>
      </c>
      <c r="C3582" s="92">
        <v>6.39</v>
      </c>
      <c r="D3582" s="92">
        <v>6.04</v>
      </c>
      <c r="E3582" s="92">
        <v>5.73</v>
      </c>
      <c r="F3582" s="92">
        <v>5.42</v>
      </c>
      <c r="G3582" s="92">
        <v>5.07</v>
      </c>
      <c r="H3582" s="92">
        <v>4.7300000000000004</v>
      </c>
      <c r="I3582" s="92">
        <v>4.4400000000000004</v>
      </c>
      <c r="J3582" s="92">
        <v>4.2</v>
      </c>
      <c r="K3582" s="92">
        <v>3.86</v>
      </c>
      <c r="L3582" s="92">
        <v>5.01</v>
      </c>
      <c r="N3582" s="92">
        <f t="shared" ca="1" si="280"/>
        <v>5.0545347322804606</v>
      </c>
      <c r="O3582" s="92">
        <f t="shared" si="276"/>
        <v>0.64146858576055388</v>
      </c>
      <c r="P3582" s="92">
        <f t="shared" si="277"/>
        <v>5.0198264881487908</v>
      </c>
      <c r="Q3582" s="92">
        <f t="shared" ca="1" si="278"/>
        <v>1.0069142318392104</v>
      </c>
      <c r="R3582" s="92">
        <f t="shared" ca="1" si="279"/>
        <v>5.0446403015144439</v>
      </c>
    </row>
    <row r="3583" spans="1:18" x14ac:dyDescent="0.3">
      <c r="A3583" s="107">
        <v>41011.951388888891</v>
      </c>
      <c r="B3583" s="92">
        <v>7.04</v>
      </c>
      <c r="C3583" s="92">
        <v>6.89</v>
      </c>
      <c r="D3583" s="92">
        <v>6.57</v>
      </c>
      <c r="E3583" s="92">
        <v>6.25</v>
      </c>
      <c r="F3583" s="92">
        <v>5.97</v>
      </c>
      <c r="G3583" s="92">
        <v>5.71</v>
      </c>
      <c r="H3583" s="92">
        <v>5.5</v>
      </c>
      <c r="I3583" s="92">
        <v>5.28</v>
      </c>
      <c r="J3583" s="92">
        <v>5.0199999999999996</v>
      </c>
      <c r="K3583" s="92">
        <v>4.6500000000000004</v>
      </c>
      <c r="L3583" s="92">
        <v>5.96</v>
      </c>
      <c r="N3583" s="92">
        <f t="shared" ca="1" si="280"/>
        <v>5.7248452929377462</v>
      </c>
      <c r="O3583" s="92">
        <f t="shared" si="276"/>
        <v>0.34626827633581775</v>
      </c>
      <c r="P3583" s="92">
        <f t="shared" si="277"/>
        <v>5.6794273882314972</v>
      </c>
      <c r="Q3583" s="92">
        <f t="shared" ca="1" si="278"/>
        <v>1.0079969161680562</v>
      </c>
      <c r="R3583" s="92">
        <f t="shared" ca="1" si="279"/>
        <v>6.0076616203616151</v>
      </c>
    </row>
    <row r="3584" spans="1:18" x14ac:dyDescent="0.3">
      <c r="A3584" s="107">
        <v>41011.958333333336</v>
      </c>
      <c r="B3584" s="92">
        <v>7.07</v>
      </c>
      <c r="C3584" s="92">
        <v>6.93</v>
      </c>
      <c r="D3584" s="92">
        <v>6.68</v>
      </c>
      <c r="E3584" s="92">
        <v>6.41</v>
      </c>
      <c r="F3584" s="92">
        <v>6.05</v>
      </c>
      <c r="G3584" s="92">
        <v>5.7</v>
      </c>
      <c r="H3584" s="92">
        <v>5.46</v>
      </c>
      <c r="I3584" s="92">
        <v>5.3</v>
      </c>
      <c r="J3584" s="92">
        <v>5.1100000000000003</v>
      </c>
      <c r="K3584" s="92">
        <v>4.78</v>
      </c>
      <c r="L3584" s="92">
        <v>5.8</v>
      </c>
      <c r="N3584" s="92">
        <f t="shared" ca="1" si="280"/>
        <v>5.7827129762279679</v>
      </c>
      <c r="O3584" s="92">
        <f t="shared" si="276"/>
        <v>0.39752296559352124</v>
      </c>
      <c r="P3584" s="92">
        <f t="shared" si="277"/>
        <v>5.6649773975428168</v>
      </c>
      <c r="Q3584" s="92">
        <f t="shared" ca="1" si="278"/>
        <v>1.0207830623889549</v>
      </c>
      <c r="R3584" s="92">
        <f t="shared" ca="1" si="279"/>
        <v>5.9205417618559384</v>
      </c>
    </row>
    <row r="3585" spans="1:18" x14ac:dyDescent="0.3">
      <c r="A3585" s="107">
        <v>41011.965277777781</v>
      </c>
      <c r="B3585" s="92">
        <v>7.24</v>
      </c>
      <c r="C3585" s="92">
        <v>7.07</v>
      </c>
      <c r="D3585" s="92">
        <v>6.74</v>
      </c>
      <c r="E3585" s="92">
        <v>6.45</v>
      </c>
      <c r="F3585" s="92">
        <v>6.24</v>
      </c>
      <c r="G3585" s="92">
        <v>5.99</v>
      </c>
      <c r="H3585" s="92">
        <v>5.65</v>
      </c>
      <c r="I3585" s="92">
        <v>5.3</v>
      </c>
      <c r="J3585" s="92">
        <v>5.01</v>
      </c>
      <c r="K3585" s="92">
        <v>4.68</v>
      </c>
      <c r="L3585" s="92">
        <v>6.07</v>
      </c>
      <c r="N3585" s="92">
        <f t="shared" ca="1" si="280"/>
        <v>5.8752266825589272</v>
      </c>
      <c r="O3585" s="92">
        <f t="shared" si="276"/>
        <v>0.54000490939547363</v>
      </c>
      <c r="P3585" s="92">
        <f t="shared" si="277"/>
        <v>5.9400590552223287</v>
      </c>
      <c r="Q3585" s="92">
        <f t="shared" ca="1" si="278"/>
        <v>0.9890855676583884</v>
      </c>
      <c r="R3585" s="92">
        <f t="shared" ca="1" si="279"/>
        <v>6.0037493956864179</v>
      </c>
    </row>
    <row r="3586" spans="1:18" x14ac:dyDescent="0.3">
      <c r="A3586" s="107">
        <v>41011.972222222219</v>
      </c>
      <c r="B3586" s="92">
        <v>8.16</v>
      </c>
      <c r="C3586" s="92">
        <v>7.96</v>
      </c>
      <c r="D3586" s="92">
        <v>7.64</v>
      </c>
      <c r="E3586" s="92">
        <v>7.33</v>
      </c>
      <c r="F3586" s="92">
        <v>6.95</v>
      </c>
      <c r="G3586" s="92">
        <v>6.52</v>
      </c>
      <c r="H3586" s="92">
        <v>6.14</v>
      </c>
      <c r="I3586" s="92">
        <v>5.84</v>
      </c>
      <c r="J3586" s="92">
        <v>5.57</v>
      </c>
      <c r="K3586" s="92">
        <v>5.19</v>
      </c>
      <c r="L3586" s="92">
        <v>6.84</v>
      </c>
      <c r="N3586" s="92">
        <f t="shared" ca="1" si="280"/>
        <v>6.5260796900981095</v>
      </c>
      <c r="O3586" s="92">
        <f t="shared" si="276"/>
        <v>0.55491770260777995</v>
      </c>
      <c r="P3586" s="92">
        <f t="shared" si="277"/>
        <v>6.4641454878317557</v>
      </c>
      <c r="Q3586" s="92">
        <f t="shared" ca="1" si="278"/>
        <v>1.0095811894059223</v>
      </c>
      <c r="R3586" s="92">
        <f t="shared" ca="1" si="279"/>
        <v>6.9055353355365083</v>
      </c>
    </row>
    <row r="3587" spans="1:18" x14ac:dyDescent="0.3">
      <c r="A3587" s="107">
        <v>41011.979166666664</v>
      </c>
      <c r="B3587" s="92">
        <v>8.34</v>
      </c>
      <c r="C3587" s="92">
        <v>8.1</v>
      </c>
      <c r="D3587" s="92">
        <v>7.68</v>
      </c>
      <c r="E3587" s="92">
        <v>7.36</v>
      </c>
      <c r="F3587" s="92">
        <v>7.11</v>
      </c>
      <c r="G3587" s="92">
        <v>6.83</v>
      </c>
      <c r="H3587" s="92">
        <v>6.57</v>
      </c>
      <c r="I3587" s="92">
        <v>6.35</v>
      </c>
      <c r="J3587" s="92">
        <v>6.15</v>
      </c>
      <c r="K3587" s="92">
        <v>5.75</v>
      </c>
      <c r="L3587" s="92">
        <v>6.82</v>
      </c>
      <c r="N3587" s="92">
        <f t="shared" ca="1" si="280"/>
        <v>6.836552897030165</v>
      </c>
      <c r="O3587" s="92">
        <f t="shared" ref="O3587:O3650" si="281">LN(G3587/H3587)/LN(97.5/87.5)</f>
        <v>0.35865035998216016</v>
      </c>
      <c r="P3587" s="92">
        <f t="shared" ref="P3587:P3650" si="282">G3587*POWER(96/97.5,O3587)</f>
        <v>6.7921266209811577</v>
      </c>
      <c r="Q3587" s="92">
        <f t="shared" ref="Q3587:Q3650" ca="1" si="283">N3587/P3587</f>
        <v>1.0065408492108749</v>
      </c>
      <c r="R3587" s="92">
        <f t="shared" ref="R3587:R3650" ca="1" si="284">L3587*Q3587</f>
        <v>6.8646085916181674</v>
      </c>
    </row>
    <row r="3588" spans="1:18" x14ac:dyDescent="0.3">
      <c r="A3588" s="107">
        <v>41011.986111111109</v>
      </c>
      <c r="B3588" s="92">
        <v>8.67</v>
      </c>
      <c r="C3588" s="92">
        <v>8.48</v>
      </c>
      <c r="D3588" s="92">
        <v>8.15</v>
      </c>
      <c r="E3588" s="92">
        <v>7.88</v>
      </c>
      <c r="F3588" s="92">
        <v>7.59</v>
      </c>
      <c r="G3588" s="92">
        <v>7.17</v>
      </c>
      <c r="H3588" s="92">
        <v>6.78</v>
      </c>
      <c r="I3588" s="92">
        <v>6.54</v>
      </c>
      <c r="J3588" s="92">
        <v>6.41</v>
      </c>
      <c r="K3588" s="92">
        <v>6.2</v>
      </c>
      <c r="L3588" s="92">
        <v>7.35</v>
      </c>
      <c r="N3588" s="92">
        <f t="shared" ca="1" si="280"/>
        <v>7.1908047705624831</v>
      </c>
      <c r="O3588" s="92">
        <f t="shared" si="281"/>
        <v>0.51683485807410423</v>
      </c>
      <c r="P3588" s="92">
        <f t="shared" si="282"/>
        <v>7.1127756226187859</v>
      </c>
      <c r="Q3588" s="92">
        <f t="shared" ca="1" si="283"/>
        <v>1.0109702810947054</v>
      </c>
      <c r="R3588" s="92">
        <f t="shared" ca="1" si="284"/>
        <v>7.4306315660460847</v>
      </c>
    </row>
    <row r="3589" spans="1:18" x14ac:dyDescent="0.3">
      <c r="A3589" s="107">
        <v>41011.993055555555</v>
      </c>
      <c r="B3589" s="92">
        <v>9.08</v>
      </c>
      <c r="C3589" s="92">
        <v>8.91</v>
      </c>
      <c r="D3589" s="92">
        <v>8.5399999999999991</v>
      </c>
      <c r="E3589" s="92">
        <v>8.11</v>
      </c>
      <c r="F3589" s="92">
        <v>7.68</v>
      </c>
      <c r="G3589" s="92">
        <v>7.25</v>
      </c>
      <c r="H3589" s="92">
        <v>6.9</v>
      </c>
      <c r="I3589" s="92">
        <v>6.55</v>
      </c>
      <c r="J3589" s="92">
        <v>6.2</v>
      </c>
      <c r="K3589" s="92">
        <v>5.77</v>
      </c>
      <c r="L3589" s="92">
        <v>7.31</v>
      </c>
      <c r="N3589" s="92">
        <f t="shared" ca="1" si="280"/>
        <v>7.270486585671982</v>
      </c>
      <c r="O3589" s="92">
        <f t="shared" si="281"/>
        <v>0.4572444155497784</v>
      </c>
      <c r="P3589" s="92">
        <f t="shared" si="282"/>
        <v>7.1987850314820498</v>
      </c>
      <c r="Q3589" s="92">
        <f t="shared" ca="1" si="283"/>
        <v>1.009960229938297</v>
      </c>
      <c r="R3589" s="92">
        <f t="shared" ca="1" si="284"/>
        <v>7.3828092808489512</v>
      </c>
    </row>
    <row r="3590" spans="1:18" x14ac:dyDescent="0.3">
      <c r="A3590" s="107">
        <v>41012</v>
      </c>
      <c r="B3590" s="92">
        <v>9.24</v>
      </c>
      <c r="C3590" s="92">
        <v>9.0500000000000007</v>
      </c>
      <c r="D3590" s="92">
        <v>8.7200000000000006</v>
      </c>
      <c r="E3590" s="92">
        <v>8.43</v>
      </c>
      <c r="F3590" s="92">
        <v>8.08</v>
      </c>
      <c r="G3590" s="92">
        <v>7.74</v>
      </c>
      <c r="H3590" s="92">
        <v>7.5</v>
      </c>
      <c r="I3590" s="92">
        <v>7.34</v>
      </c>
      <c r="J3590" s="92">
        <v>7.17</v>
      </c>
      <c r="K3590" s="92">
        <v>6.78</v>
      </c>
      <c r="L3590" s="92">
        <v>8.2899999999999991</v>
      </c>
      <c r="N3590" s="92">
        <f t="shared" ca="1" si="280"/>
        <v>7.8232439542728027</v>
      </c>
      <c r="O3590" s="92">
        <f t="shared" si="281"/>
        <v>0.29107867708191704</v>
      </c>
      <c r="P3590" s="92">
        <f t="shared" si="282"/>
        <v>7.7051485594062408</v>
      </c>
      <c r="Q3590" s="92">
        <f t="shared" ca="1" si="283"/>
        <v>1.0153268160835647</v>
      </c>
      <c r="R3590" s="92">
        <f t="shared" ca="1" si="284"/>
        <v>8.4170593053327512</v>
      </c>
    </row>
    <row r="3591" spans="1:18" x14ac:dyDescent="0.3">
      <c r="A3591" s="107">
        <v>41012.006944444445</v>
      </c>
      <c r="B3591" s="92">
        <v>9.0399999999999991</v>
      </c>
      <c r="C3591" s="92">
        <v>8.89</v>
      </c>
      <c r="D3591" s="92">
        <v>8.61</v>
      </c>
      <c r="E3591" s="92">
        <v>8.34</v>
      </c>
      <c r="F3591" s="92">
        <v>8.07</v>
      </c>
      <c r="G3591" s="92">
        <v>7.78</v>
      </c>
      <c r="H3591" s="92">
        <v>7.52</v>
      </c>
      <c r="I3591" s="92">
        <v>7.25</v>
      </c>
      <c r="J3591" s="92">
        <v>6.95</v>
      </c>
      <c r="K3591" s="92">
        <v>6.46</v>
      </c>
      <c r="L3591" s="92">
        <v>7.98</v>
      </c>
      <c r="N3591" s="92">
        <f t="shared" ca="1" si="280"/>
        <v>7.7433579882191621</v>
      </c>
      <c r="O3591" s="92">
        <f t="shared" si="281"/>
        <v>0.31410289513609468</v>
      </c>
      <c r="P3591" s="92">
        <f t="shared" si="282"/>
        <v>7.7422042069018726</v>
      </c>
      <c r="Q3591" s="92">
        <f t="shared" ca="1" si="283"/>
        <v>1.0001490249141531</v>
      </c>
      <c r="R3591" s="92">
        <f t="shared" ca="1" si="284"/>
        <v>7.9811892188149427</v>
      </c>
    </row>
    <row r="3592" spans="1:18" x14ac:dyDescent="0.3">
      <c r="A3592" s="107">
        <v>41012.013888888891</v>
      </c>
      <c r="B3592" s="92">
        <v>9.27</v>
      </c>
      <c r="C3592" s="92">
        <v>9.1300000000000008</v>
      </c>
      <c r="D3592" s="92">
        <v>8.8699999999999992</v>
      </c>
      <c r="E3592" s="92">
        <v>8.61</v>
      </c>
      <c r="F3592" s="92">
        <v>8.36</v>
      </c>
      <c r="G3592" s="92">
        <v>8.07</v>
      </c>
      <c r="H3592" s="92">
        <v>7.74</v>
      </c>
      <c r="I3592" s="92">
        <v>7.42</v>
      </c>
      <c r="J3592" s="92">
        <v>7.12</v>
      </c>
      <c r="K3592" s="92">
        <v>6.67</v>
      </c>
      <c r="L3592" s="92">
        <v>8.33</v>
      </c>
      <c r="N3592" s="92">
        <f t="shared" ca="1" si="280"/>
        <v>7.9804303428574768</v>
      </c>
      <c r="O3592" s="92">
        <f t="shared" si="281"/>
        <v>0.38582766497413334</v>
      </c>
      <c r="P3592" s="92">
        <f t="shared" si="282"/>
        <v>8.0218698107790463</v>
      </c>
      <c r="Q3592" s="92">
        <f t="shared" ca="1" si="283"/>
        <v>0.99483418842501192</v>
      </c>
      <c r="R3592" s="92">
        <f t="shared" ca="1" si="284"/>
        <v>8.2869687895803494</v>
      </c>
    </row>
    <row r="3593" spans="1:18" x14ac:dyDescent="0.3">
      <c r="A3593" s="107">
        <v>41012.020833333336</v>
      </c>
      <c r="B3593" s="92">
        <v>8.26</v>
      </c>
      <c r="C3593" s="92">
        <v>8.06</v>
      </c>
      <c r="D3593" s="92">
        <v>7.7</v>
      </c>
      <c r="E3593" s="92">
        <v>7.35</v>
      </c>
      <c r="F3593" s="92">
        <v>7.05</v>
      </c>
      <c r="G3593" s="92">
        <v>6.78</v>
      </c>
      <c r="H3593" s="92">
        <v>6.49</v>
      </c>
      <c r="I3593" s="92">
        <v>6.21</v>
      </c>
      <c r="J3593" s="92">
        <v>5.92</v>
      </c>
      <c r="K3593" s="92">
        <v>5.4</v>
      </c>
      <c r="L3593" s="92">
        <v>6.91</v>
      </c>
      <c r="N3593" s="92">
        <f t="shared" ca="1" si="280"/>
        <v>6.7426585381548989</v>
      </c>
      <c r="O3593" s="92">
        <f t="shared" si="281"/>
        <v>0.40396565164751835</v>
      </c>
      <c r="P3593" s="92">
        <f t="shared" si="282"/>
        <v>6.7376684860948792</v>
      </c>
      <c r="Q3593" s="92">
        <f t="shared" ca="1" si="283"/>
        <v>1.0007406200038365</v>
      </c>
      <c r="R3593" s="92">
        <f t="shared" ca="1" si="284"/>
        <v>6.9151176842265096</v>
      </c>
    </row>
    <row r="3594" spans="1:18" x14ac:dyDescent="0.3">
      <c r="A3594" s="107">
        <v>41012.027777777781</v>
      </c>
      <c r="B3594" s="92">
        <v>8.0500000000000007</v>
      </c>
      <c r="C3594" s="92">
        <v>7.84</v>
      </c>
      <c r="D3594" s="92">
        <v>7.43</v>
      </c>
      <c r="E3594" s="92">
        <v>7.05</v>
      </c>
      <c r="F3594" s="92">
        <v>6.73</v>
      </c>
      <c r="G3594" s="92">
        <v>6.39</v>
      </c>
      <c r="H3594" s="92">
        <v>6.04</v>
      </c>
      <c r="I3594" s="92">
        <v>5.71</v>
      </c>
      <c r="J3594" s="92">
        <v>5.35</v>
      </c>
      <c r="K3594" s="92">
        <v>4.82</v>
      </c>
      <c r="L3594" s="92">
        <v>6.56</v>
      </c>
      <c r="N3594" s="92">
        <f t="shared" ca="1" si="280"/>
        <v>6.3375345641788057</v>
      </c>
      <c r="O3594" s="92">
        <f t="shared" si="281"/>
        <v>0.52054699629437018</v>
      </c>
      <c r="P3594" s="92">
        <f t="shared" si="282"/>
        <v>6.3386360463431055</v>
      </c>
      <c r="Q3594" s="92">
        <f t="shared" ca="1" si="283"/>
        <v>0.9998262272583176</v>
      </c>
      <c r="R3594" s="92">
        <f t="shared" ca="1" si="284"/>
        <v>6.5588600508145634</v>
      </c>
    </row>
    <row r="3595" spans="1:18" x14ac:dyDescent="0.3">
      <c r="A3595" s="107">
        <v>41012.034722222219</v>
      </c>
      <c r="B3595" s="92">
        <v>8.24</v>
      </c>
      <c r="C3595" s="92">
        <v>8.02</v>
      </c>
      <c r="D3595" s="92">
        <v>7.61</v>
      </c>
      <c r="E3595" s="92">
        <v>7.21</v>
      </c>
      <c r="F3595" s="92">
        <v>6.86</v>
      </c>
      <c r="G3595" s="92">
        <v>6.49</v>
      </c>
      <c r="H3595" s="92">
        <v>6.09</v>
      </c>
      <c r="I3595" s="92">
        <v>5.68</v>
      </c>
      <c r="J3595" s="92">
        <v>5.26</v>
      </c>
      <c r="K3595" s="92">
        <v>4.67</v>
      </c>
      <c r="L3595" s="92">
        <v>6.51</v>
      </c>
      <c r="N3595" s="92">
        <f t="shared" ca="1" si="280"/>
        <v>6.3993008388627519</v>
      </c>
      <c r="O3595" s="92">
        <f t="shared" si="281"/>
        <v>0.58786010282984247</v>
      </c>
      <c r="P3595" s="92">
        <f t="shared" si="282"/>
        <v>6.4311169865615314</v>
      </c>
      <c r="Q3595" s="92">
        <f t="shared" ca="1" si="283"/>
        <v>0.99505278044774137</v>
      </c>
      <c r="R3595" s="92">
        <f t="shared" ca="1" si="284"/>
        <v>6.4777936007147963</v>
      </c>
    </row>
    <row r="3596" spans="1:18" x14ac:dyDescent="0.3">
      <c r="A3596" s="107">
        <v>41012.041666666664</v>
      </c>
      <c r="B3596" s="92">
        <v>8.59</v>
      </c>
      <c r="C3596" s="92">
        <v>8.36</v>
      </c>
      <c r="D3596" s="92">
        <v>7.93</v>
      </c>
      <c r="E3596" s="92">
        <v>7.5</v>
      </c>
      <c r="F3596" s="92">
        <v>7.11</v>
      </c>
      <c r="G3596" s="92">
        <v>6.69</v>
      </c>
      <c r="H3596" s="92">
        <v>6.26</v>
      </c>
      <c r="I3596" s="92">
        <v>5.85</v>
      </c>
      <c r="J3596" s="92">
        <v>5.48</v>
      </c>
      <c r="K3596" s="92">
        <v>4.95</v>
      </c>
      <c r="L3596" s="92">
        <v>6.66</v>
      </c>
      <c r="N3596" s="92">
        <f t="shared" ca="1" si="280"/>
        <v>6.6347683738122827</v>
      </c>
      <c r="O3596" s="92">
        <f t="shared" si="281"/>
        <v>0.61391265476507062</v>
      </c>
      <c r="P3596" s="92">
        <f t="shared" si="282"/>
        <v>6.6266252187427588</v>
      </c>
      <c r="Q3596" s="92">
        <f t="shared" ca="1" si="283"/>
        <v>1.0012288540245933</v>
      </c>
      <c r="R3596" s="92">
        <f t="shared" ca="1" si="284"/>
        <v>6.6681841678037914</v>
      </c>
    </row>
    <row r="3597" spans="1:18" x14ac:dyDescent="0.3">
      <c r="A3597" s="107">
        <v>41012.048611111109</v>
      </c>
      <c r="B3597" s="92">
        <v>8.68</v>
      </c>
      <c r="C3597" s="92">
        <v>8.5</v>
      </c>
      <c r="D3597" s="92">
        <v>8.14</v>
      </c>
      <c r="E3597" s="92">
        <v>7.72</v>
      </c>
      <c r="F3597" s="92">
        <v>7.3</v>
      </c>
      <c r="G3597" s="92">
        <v>6.85</v>
      </c>
      <c r="H3597" s="92">
        <v>6.43</v>
      </c>
      <c r="I3597" s="92">
        <v>6</v>
      </c>
      <c r="J3597" s="92">
        <v>5.6</v>
      </c>
      <c r="K3597" s="92">
        <v>5.0599999999999996</v>
      </c>
      <c r="L3597" s="92">
        <v>6.94</v>
      </c>
      <c r="N3597" s="92">
        <f t="shared" ca="1" si="280"/>
        <v>6.8025926392316922</v>
      </c>
      <c r="O3597" s="92">
        <f t="shared" si="281"/>
        <v>0.58471507283459034</v>
      </c>
      <c r="P3597" s="92">
        <f t="shared" si="282"/>
        <v>6.7881817398820159</v>
      </c>
      <c r="Q3597" s="92">
        <f t="shared" ca="1" si="283"/>
        <v>1.0021229395295959</v>
      </c>
      <c r="R3597" s="92">
        <f t="shared" ca="1" si="284"/>
        <v>6.9547332003353954</v>
      </c>
    </row>
    <row r="3598" spans="1:18" x14ac:dyDescent="0.3">
      <c r="A3598" s="107">
        <v>41012.055555555555</v>
      </c>
      <c r="B3598" s="92">
        <v>8.09</v>
      </c>
      <c r="C3598" s="92">
        <v>7.89</v>
      </c>
      <c r="D3598" s="92">
        <v>7.49</v>
      </c>
      <c r="E3598" s="92">
        <v>7.04</v>
      </c>
      <c r="F3598" s="92">
        <v>6.6</v>
      </c>
      <c r="G3598" s="92">
        <v>6.16</v>
      </c>
      <c r="H3598" s="92">
        <v>5.73</v>
      </c>
      <c r="I3598" s="92">
        <v>5.29</v>
      </c>
      <c r="J3598" s="92">
        <v>4.88</v>
      </c>
      <c r="K3598" s="92">
        <v>4.3099999999999996</v>
      </c>
      <c r="L3598" s="92">
        <v>6.24</v>
      </c>
      <c r="N3598" s="92">
        <f t="shared" ca="1" si="280"/>
        <v>6.1092841119262129</v>
      </c>
      <c r="O3598" s="92">
        <f t="shared" si="281"/>
        <v>0.66868912123512581</v>
      </c>
      <c r="P3598" s="92">
        <f t="shared" si="282"/>
        <v>6.0964662294892147</v>
      </c>
      <c r="Q3598" s="92">
        <f t="shared" ca="1" si="283"/>
        <v>1.0021025102009089</v>
      </c>
      <c r="R3598" s="92">
        <f t="shared" ca="1" si="284"/>
        <v>6.2531196636536714</v>
      </c>
    </row>
    <row r="3599" spans="1:18" x14ac:dyDescent="0.3">
      <c r="A3599" s="107">
        <v>41012.0625</v>
      </c>
      <c r="B3599" s="92">
        <v>7.08</v>
      </c>
      <c r="C3599" s="92">
        <v>6.89</v>
      </c>
      <c r="D3599" s="92">
        <v>6.55</v>
      </c>
      <c r="E3599" s="92">
        <v>6.21</v>
      </c>
      <c r="F3599" s="92">
        <v>5.85</v>
      </c>
      <c r="G3599" s="92">
        <v>5.53</v>
      </c>
      <c r="H3599" s="92">
        <v>5.17</v>
      </c>
      <c r="I3599" s="92">
        <v>4.7699999999999996</v>
      </c>
      <c r="J3599" s="92">
        <v>4.4000000000000004</v>
      </c>
      <c r="K3599" s="92">
        <v>4.01</v>
      </c>
      <c r="L3599" s="92">
        <v>5.65</v>
      </c>
      <c r="N3599" s="92">
        <f t="shared" ca="1" si="280"/>
        <v>5.4500845440406183</v>
      </c>
      <c r="O3599" s="92">
        <f t="shared" si="281"/>
        <v>0.62205800905405495</v>
      </c>
      <c r="P3599" s="92">
        <f t="shared" si="282"/>
        <v>5.4769222617887596</v>
      </c>
      <c r="Q3599" s="92">
        <f t="shared" ca="1" si="283"/>
        <v>0.9950998541762438</v>
      </c>
      <c r="R3599" s="92">
        <f t="shared" ca="1" si="284"/>
        <v>5.6223141760957782</v>
      </c>
    </row>
    <row r="3600" spans="1:18" x14ac:dyDescent="0.3">
      <c r="A3600" s="107">
        <v>41012.069444444445</v>
      </c>
      <c r="B3600" s="92">
        <v>6.14</v>
      </c>
      <c r="C3600" s="92">
        <v>5.92</v>
      </c>
      <c r="D3600" s="92">
        <v>5.48</v>
      </c>
      <c r="E3600" s="92">
        <v>5.0599999999999996</v>
      </c>
      <c r="F3600" s="92">
        <v>4.75</v>
      </c>
      <c r="G3600" s="92">
        <v>4.4400000000000004</v>
      </c>
      <c r="H3600" s="92">
        <v>4.1500000000000004</v>
      </c>
      <c r="I3600" s="92">
        <v>3.91</v>
      </c>
      <c r="J3600" s="92">
        <v>3.65</v>
      </c>
      <c r="K3600" s="92">
        <v>3.27</v>
      </c>
      <c r="L3600" s="92">
        <v>4.95</v>
      </c>
      <c r="N3600" s="92">
        <f t="shared" ca="1" si="280"/>
        <v>4.4611683310779338</v>
      </c>
      <c r="O3600" s="92">
        <f t="shared" si="281"/>
        <v>0.62419189259916097</v>
      </c>
      <c r="P3600" s="92">
        <f t="shared" si="282"/>
        <v>4.3972387579027492</v>
      </c>
      <c r="Q3600" s="92">
        <f t="shared" ca="1" si="283"/>
        <v>1.0145385722029057</v>
      </c>
      <c r="R3600" s="92">
        <f t="shared" ca="1" si="284"/>
        <v>5.0219659324043828</v>
      </c>
    </row>
    <row r="3601" spans="1:18" x14ac:dyDescent="0.3">
      <c r="A3601" s="107">
        <v>41012.076388888891</v>
      </c>
      <c r="B3601" s="92">
        <v>6.78</v>
      </c>
      <c r="C3601" s="92">
        <v>6.54</v>
      </c>
      <c r="D3601" s="92">
        <v>6.15</v>
      </c>
      <c r="E3601" s="92">
        <v>5.7</v>
      </c>
      <c r="F3601" s="92">
        <v>5.2</v>
      </c>
      <c r="G3601" s="92">
        <v>4.6900000000000004</v>
      </c>
      <c r="H3601" s="92">
        <v>4.38</v>
      </c>
      <c r="I3601" s="92">
        <v>4.1500000000000004</v>
      </c>
      <c r="J3601" s="92">
        <v>3.83</v>
      </c>
      <c r="K3601" s="92">
        <v>3.3</v>
      </c>
      <c r="L3601" s="92">
        <v>5.05</v>
      </c>
      <c r="N3601" s="92">
        <f t="shared" ca="1" si="280"/>
        <v>4.8218556526636531</v>
      </c>
      <c r="O3601" s="92">
        <f t="shared" si="281"/>
        <v>0.63193413560028111</v>
      </c>
      <c r="P3601" s="92">
        <f t="shared" si="282"/>
        <v>4.6442735113523108</v>
      </c>
      <c r="Q3601" s="92">
        <f t="shared" ca="1" si="283"/>
        <v>1.0382367965360495</v>
      </c>
      <c r="R3601" s="92">
        <f t="shared" ca="1" si="284"/>
        <v>5.2430958225070494</v>
      </c>
    </row>
    <row r="3602" spans="1:18" x14ac:dyDescent="0.3">
      <c r="A3602" s="107">
        <v>41012.083333333336</v>
      </c>
      <c r="B3602" s="92">
        <v>6.9</v>
      </c>
      <c r="C3602" s="92">
        <v>6.74</v>
      </c>
      <c r="D3602" s="92">
        <v>6.44</v>
      </c>
      <c r="E3602" s="92">
        <v>6.19</v>
      </c>
      <c r="F3602" s="92">
        <v>5.83</v>
      </c>
      <c r="G3602" s="92">
        <v>5.43</v>
      </c>
      <c r="H3602" s="92">
        <v>5.1100000000000003</v>
      </c>
      <c r="I3602" s="92">
        <v>4.8600000000000003</v>
      </c>
      <c r="J3602" s="92">
        <v>4.5599999999999996</v>
      </c>
      <c r="K3602" s="92">
        <v>4.09</v>
      </c>
      <c r="L3602" s="92">
        <v>5.57</v>
      </c>
      <c r="N3602" s="92">
        <f t="shared" ca="1" si="280"/>
        <v>5.4409932466319102</v>
      </c>
      <c r="O3602" s="92">
        <f t="shared" si="281"/>
        <v>0.56129486821979224</v>
      </c>
      <c r="P3602" s="92">
        <f t="shared" si="282"/>
        <v>5.3829508751193789</v>
      </c>
      <c r="Q3602" s="92">
        <f t="shared" ca="1" si="283"/>
        <v>1.0107826307278429</v>
      </c>
      <c r="R3602" s="92">
        <f t="shared" ca="1" si="284"/>
        <v>5.6300592531540854</v>
      </c>
    </row>
    <row r="3603" spans="1:18" x14ac:dyDescent="0.3">
      <c r="A3603" s="107">
        <v>41012.090277777781</v>
      </c>
      <c r="B3603" s="92">
        <v>6.61</v>
      </c>
      <c r="C3603" s="92">
        <v>6.38</v>
      </c>
      <c r="D3603" s="92">
        <v>5.97</v>
      </c>
      <c r="E3603" s="92">
        <v>5.52</v>
      </c>
      <c r="F3603" s="92">
        <v>5.12</v>
      </c>
      <c r="G3603" s="92">
        <v>4.72</v>
      </c>
      <c r="H3603" s="92">
        <v>4.3899999999999997</v>
      </c>
      <c r="I3603" s="92">
        <v>4.12</v>
      </c>
      <c r="J3603" s="92">
        <v>3.88</v>
      </c>
      <c r="K3603" s="92">
        <v>3.53</v>
      </c>
      <c r="L3603" s="92">
        <v>5.03</v>
      </c>
      <c r="N3603" s="92">
        <f t="shared" ca="1" si="280"/>
        <v>4.7832490143992841</v>
      </c>
      <c r="O3603" s="92">
        <f t="shared" si="281"/>
        <v>0.66978256705338679</v>
      </c>
      <c r="P3603" s="92">
        <f t="shared" si="282"/>
        <v>4.6712390876073329</v>
      </c>
      <c r="Q3603" s="92">
        <f t="shared" ca="1" si="283"/>
        <v>1.0239786327976896</v>
      </c>
      <c r="R3603" s="92">
        <f t="shared" ca="1" si="284"/>
        <v>5.1506125229723789</v>
      </c>
    </row>
    <row r="3604" spans="1:18" x14ac:dyDescent="0.3">
      <c r="A3604" s="107">
        <v>41012.097222222219</v>
      </c>
      <c r="B3604" s="92">
        <v>6.56</v>
      </c>
      <c r="C3604" s="92">
        <v>6.35</v>
      </c>
      <c r="D3604" s="92">
        <v>5.93</v>
      </c>
      <c r="E3604" s="92">
        <v>5.5</v>
      </c>
      <c r="F3604" s="92">
        <v>5.14</v>
      </c>
      <c r="G3604" s="92">
        <v>4.7699999999999996</v>
      </c>
      <c r="H3604" s="92">
        <v>4.4000000000000004</v>
      </c>
      <c r="I3604" s="92">
        <v>4.08</v>
      </c>
      <c r="J3604" s="92">
        <v>3.77</v>
      </c>
      <c r="K3604" s="92">
        <v>3.37</v>
      </c>
      <c r="L3604" s="92">
        <v>4.95</v>
      </c>
      <c r="N3604" s="92">
        <f t="shared" ca="1" si="280"/>
        <v>4.7585852288453836</v>
      </c>
      <c r="O3604" s="92">
        <f t="shared" si="281"/>
        <v>0.74613334586843783</v>
      </c>
      <c r="P3604" s="92">
        <f t="shared" si="282"/>
        <v>4.7151376717104423</v>
      </c>
      <c r="Q3604" s="92">
        <f t="shared" ca="1" si="283"/>
        <v>1.0092144832579577</v>
      </c>
      <c r="R3604" s="92">
        <f t="shared" ca="1" si="284"/>
        <v>4.9956116921268912</v>
      </c>
    </row>
    <row r="3605" spans="1:18" x14ac:dyDescent="0.3">
      <c r="A3605" s="107">
        <v>41012.104166666664</v>
      </c>
      <c r="B3605" s="92">
        <v>6.69</v>
      </c>
      <c r="C3605" s="92">
        <v>6.48</v>
      </c>
      <c r="D3605" s="92">
        <v>6.05</v>
      </c>
      <c r="E3605" s="92">
        <v>5.63</v>
      </c>
      <c r="F3605" s="92">
        <v>5.22</v>
      </c>
      <c r="G3605" s="92">
        <v>4.8</v>
      </c>
      <c r="H3605" s="92">
        <v>4.3899999999999997</v>
      </c>
      <c r="I3605" s="92">
        <v>4.05</v>
      </c>
      <c r="J3605" s="92">
        <v>3.71</v>
      </c>
      <c r="K3605" s="92">
        <v>3.25</v>
      </c>
      <c r="L3605" s="92">
        <v>4.8099999999999996</v>
      </c>
      <c r="N3605" s="92">
        <f t="shared" ca="1" si="280"/>
        <v>4.7887143509232484</v>
      </c>
      <c r="O3605" s="92">
        <f t="shared" si="281"/>
        <v>0.82509687784216823</v>
      </c>
      <c r="P3605" s="92">
        <f t="shared" si="282"/>
        <v>4.7389872948721772</v>
      </c>
      <c r="Q3605" s="92">
        <f t="shared" ca="1" si="283"/>
        <v>1.0104931819726291</v>
      </c>
      <c r="R3605" s="92">
        <f t="shared" ca="1" si="284"/>
        <v>4.8604722052883451</v>
      </c>
    </row>
    <row r="3606" spans="1:18" x14ac:dyDescent="0.3">
      <c r="A3606" s="107">
        <v>41012.111111111109</v>
      </c>
      <c r="B3606" s="92">
        <v>6.71</v>
      </c>
      <c r="C3606" s="92">
        <v>6.45</v>
      </c>
      <c r="D3606" s="92">
        <v>5.93</v>
      </c>
      <c r="E3606" s="92">
        <v>5.4</v>
      </c>
      <c r="F3606" s="92">
        <v>4.9400000000000004</v>
      </c>
      <c r="G3606" s="92">
        <v>4.51</v>
      </c>
      <c r="H3606" s="92">
        <v>4.13</v>
      </c>
      <c r="I3606" s="92">
        <v>3.77</v>
      </c>
      <c r="J3606" s="92">
        <v>3.48</v>
      </c>
      <c r="K3606" s="92">
        <v>3.13</v>
      </c>
      <c r="L3606" s="92">
        <v>4.71</v>
      </c>
      <c r="N3606" s="92">
        <f t="shared" ca="1" si="280"/>
        <v>4.5591574040006195</v>
      </c>
      <c r="O3606" s="92">
        <f t="shared" si="281"/>
        <v>0.81338906602416294</v>
      </c>
      <c r="P3606" s="92">
        <f t="shared" si="282"/>
        <v>4.4534818022294136</v>
      </c>
      <c r="Q3606" s="92">
        <f t="shared" ca="1" si="283"/>
        <v>1.02372876020697</v>
      </c>
      <c r="R3606" s="92">
        <f t="shared" ca="1" si="284"/>
        <v>4.8217624605748286</v>
      </c>
    </row>
    <row r="3607" spans="1:18" x14ac:dyDescent="0.3">
      <c r="A3607" s="107">
        <v>41012.118055555555</v>
      </c>
      <c r="B3607" s="92">
        <v>6.29</v>
      </c>
      <c r="C3607" s="92">
        <v>6.05</v>
      </c>
      <c r="D3607" s="92">
        <v>5.58</v>
      </c>
      <c r="E3607" s="92">
        <v>5.16</v>
      </c>
      <c r="F3607" s="92">
        <v>4.78</v>
      </c>
      <c r="G3607" s="92">
        <v>4.3600000000000003</v>
      </c>
      <c r="H3607" s="92">
        <v>4.03</v>
      </c>
      <c r="I3607" s="92">
        <v>3.78</v>
      </c>
      <c r="J3607" s="92">
        <v>3.57</v>
      </c>
      <c r="K3607" s="92">
        <v>3.13</v>
      </c>
      <c r="L3607" s="92">
        <v>4.53</v>
      </c>
      <c r="N3607" s="92">
        <f t="shared" ca="1" si="280"/>
        <v>4.4314618781327884</v>
      </c>
      <c r="O3607" s="92">
        <f t="shared" si="281"/>
        <v>0.72731793946218937</v>
      </c>
      <c r="P3607" s="92">
        <f t="shared" si="282"/>
        <v>4.3111107449406925</v>
      </c>
      <c r="Q3607" s="92">
        <f t="shared" ca="1" si="283"/>
        <v>1.027916502338367</v>
      </c>
      <c r="R3607" s="92">
        <f t="shared" ca="1" si="284"/>
        <v>4.6564617555928027</v>
      </c>
    </row>
    <row r="3608" spans="1:18" x14ac:dyDescent="0.3">
      <c r="A3608" s="107">
        <v>41012.125</v>
      </c>
      <c r="B3608" s="92">
        <v>6.58</v>
      </c>
      <c r="C3608" s="92">
        <v>6.36</v>
      </c>
      <c r="D3608" s="92">
        <v>5.91</v>
      </c>
      <c r="E3608" s="92">
        <v>5.42</v>
      </c>
      <c r="F3608" s="92">
        <v>5.0599999999999996</v>
      </c>
      <c r="G3608" s="92">
        <v>4.8</v>
      </c>
      <c r="H3608" s="92">
        <v>4.49</v>
      </c>
      <c r="I3608" s="92">
        <v>4.1399999999999997</v>
      </c>
      <c r="J3608" s="92">
        <v>3.81</v>
      </c>
      <c r="K3608" s="92">
        <v>3.33</v>
      </c>
      <c r="L3608" s="92">
        <v>5.08</v>
      </c>
      <c r="N3608" s="92">
        <f t="shared" ca="1" si="280"/>
        <v>4.7638288859220328</v>
      </c>
      <c r="O3608" s="92">
        <f t="shared" si="281"/>
        <v>0.61695780970239</v>
      </c>
      <c r="P3608" s="92">
        <f t="shared" si="282"/>
        <v>4.7543048362976208</v>
      </c>
      <c r="Q3608" s="92">
        <f t="shared" ca="1" si="283"/>
        <v>1.0020032475729572</v>
      </c>
      <c r="R3608" s="92">
        <f t="shared" ca="1" si="284"/>
        <v>5.0901764976706225</v>
      </c>
    </row>
    <row r="3609" spans="1:18" x14ac:dyDescent="0.3">
      <c r="A3609" s="107">
        <v>41012.131944444445</v>
      </c>
      <c r="B3609" s="92">
        <v>6.82</v>
      </c>
      <c r="C3609" s="92">
        <v>6.62</v>
      </c>
      <c r="D3609" s="92">
        <v>6.21</v>
      </c>
      <c r="E3609" s="92">
        <v>5.8</v>
      </c>
      <c r="F3609" s="92">
        <v>5.54</v>
      </c>
      <c r="G3609" s="92">
        <v>5.28</v>
      </c>
      <c r="H3609" s="92">
        <v>5</v>
      </c>
      <c r="I3609" s="92">
        <v>4.68</v>
      </c>
      <c r="J3609" s="92">
        <v>4.4000000000000004</v>
      </c>
      <c r="K3609" s="92">
        <v>3.9</v>
      </c>
      <c r="L3609" s="92">
        <v>5.29</v>
      </c>
      <c r="N3609" s="92">
        <f t="shared" ca="1" si="280"/>
        <v>5.2338778633453913</v>
      </c>
      <c r="O3609" s="92">
        <f t="shared" si="281"/>
        <v>0.50352444626265147</v>
      </c>
      <c r="P3609" s="92">
        <f t="shared" si="282"/>
        <v>5.2389409062564258</v>
      </c>
      <c r="Q3609" s="92">
        <f t="shared" ca="1" si="283"/>
        <v>0.99903357510580271</v>
      </c>
      <c r="R3609" s="92">
        <f t="shared" ca="1" si="284"/>
        <v>5.2848876123096966</v>
      </c>
    </row>
    <row r="3610" spans="1:18" x14ac:dyDescent="0.3">
      <c r="A3610" s="107">
        <v>41012.138888888891</v>
      </c>
      <c r="B3610" s="92">
        <v>7</v>
      </c>
      <c r="C3610" s="92">
        <v>6.84</v>
      </c>
      <c r="D3610" s="92">
        <v>6.49</v>
      </c>
      <c r="E3610" s="92">
        <v>6.03</v>
      </c>
      <c r="F3610" s="92">
        <v>5.59</v>
      </c>
      <c r="G3610" s="92">
        <v>5.1100000000000003</v>
      </c>
      <c r="H3610" s="92">
        <v>4.7</v>
      </c>
      <c r="I3610" s="92">
        <v>4.3499999999999996</v>
      </c>
      <c r="J3610" s="92">
        <v>4.05</v>
      </c>
      <c r="K3610" s="92">
        <v>3.7</v>
      </c>
      <c r="L3610" s="92">
        <v>5.42</v>
      </c>
      <c r="N3610" s="92">
        <f t="shared" ca="1" si="280"/>
        <v>5.1434074046237024</v>
      </c>
      <c r="O3610" s="92">
        <f t="shared" si="281"/>
        <v>0.77288720984208781</v>
      </c>
      <c r="P3610" s="92">
        <f t="shared" si="282"/>
        <v>5.0491323504959835</v>
      </c>
      <c r="Q3610" s="92">
        <f t="shared" ca="1" si="283"/>
        <v>1.0186715355398552</v>
      </c>
      <c r="R3610" s="92">
        <f t="shared" ca="1" si="284"/>
        <v>5.5211997226260152</v>
      </c>
    </row>
    <row r="3611" spans="1:18" x14ac:dyDescent="0.3">
      <c r="A3611" s="107">
        <v>41012.145833333336</v>
      </c>
      <c r="B3611" s="92">
        <v>6.52</v>
      </c>
      <c r="C3611" s="92">
        <v>6.38</v>
      </c>
      <c r="D3611" s="92">
        <v>6.03</v>
      </c>
      <c r="E3611" s="92">
        <v>5.59</v>
      </c>
      <c r="F3611" s="92">
        <v>5.21</v>
      </c>
      <c r="G3611" s="92">
        <v>4.8</v>
      </c>
      <c r="H3611" s="92">
        <v>4.3499999999999996</v>
      </c>
      <c r="I3611" s="92">
        <v>3.91</v>
      </c>
      <c r="J3611" s="92">
        <v>3.53</v>
      </c>
      <c r="K3611" s="92">
        <v>3.17</v>
      </c>
      <c r="L3611" s="92">
        <v>4.95</v>
      </c>
      <c r="N3611" s="92">
        <f t="shared" ca="1" si="280"/>
        <v>4.7242638111358355</v>
      </c>
      <c r="O3611" s="92">
        <f t="shared" si="281"/>
        <v>0.90968313396628231</v>
      </c>
      <c r="P3611" s="92">
        <f t="shared" si="282"/>
        <v>4.7327764656514137</v>
      </c>
      <c r="Q3611" s="92">
        <f t="shared" ca="1" si="283"/>
        <v>0.99820134025400109</v>
      </c>
      <c r="R3611" s="92">
        <f t="shared" ca="1" si="284"/>
        <v>4.9410966342573053</v>
      </c>
    </row>
    <row r="3612" spans="1:18" x14ac:dyDescent="0.3">
      <c r="A3612" s="107">
        <v>41012.152777777781</v>
      </c>
      <c r="B3612" s="92">
        <v>6.45</v>
      </c>
      <c r="C3612" s="92">
        <v>6.21</v>
      </c>
      <c r="D3612" s="92">
        <v>5.77</v>
      </c>
      <c r="E3612" s="92">
        <v>5.37</v>
      </c>
      <c r="F3612" s="92">
        <v>5.03</v>
      </c>
      <c r="G3612" s="92">
        <v>4.62</v>
      </c>
      <c r="H3612" s="92">
        <v>4.18</v>
      </c>
      <c r="I3612" s="92">
        <v>3.84</v>
      </c>
      <c r="J3612" s="92">
        <v>3.5</v>
      </c>
      <c r="K3612" s="92">
        <v>2.91</v>
      </c>
      <c r="L3612" s="92">
        <v>4.58</v>
      </c>
      <c r="N3612" s="92">
        <f t="shared" ca="1" si="280"/>
        <v>4.5628321380558345</v>
      </c>
      <c r="O3612" s="92">
        <f t="shared" si="281"/>
        <v>0.92486963526548349</v>
      </c>
      <c r="P3612" s="92">
        <f t="shared" si="282"/>
        <v>4.5542249098780836</v>
      </c>
      <c r="Q3612" s="92">
        <f t="shared" ca="1" si="283"/>
        <v>1.0018899435904192</v>
      </c>
      <c r="R3612" s="92">
        <f t="shared" ca="1" si="284"/>
        <v>4.5886559416441202</v>
      </c>
    </row>
    <row r="3613" spans="1:18" x14ac:dyDescent="0.3">
      <c r="A3613" s="107">
        <v>41012.159722222219</v>
      </c>
      <c r="B3613" s="92">
        <v>7.02</v>
      </c>
      <c r="C3613" s="92">
        <v>6.85</v>
      </c>
      <c r="D3613" s="92">
        <v>6.49</v>
      </c>
      <c r="E3613" s="92">
        <v>6.13</v>
      </c>
      <c r="F3613" s="92">
        <v>5.7</v>
      </c>
      <c r="G3613" s="92">
        <v>5.26</v>
      </c>
      <c r="H3613" s="92">
        <v>5.04</v>
      </c>
      <c r="I3613" s="92">
        <v>4.75</v>
      </c>
      <c r="J3613" s="92">
        <v>4.43</v>
      </c>
      <c r="K3613" s="92">
        <v>3.93</v>
      </c>
      <c r="L3613" s="92">
        <v>5.4</v>
      </c>
      <c r="N3613" s="92">
        <f t="shared" ca="1" si="280"/>
        <v>5.3528689140089663</v>
      </c>
      <c r="O3613" s="92">
        <f t="shared" si="281"/>
        <v>0.3948205283873053</v>
      </c>
      <c r="P3613" s="92">
        <f t="shared" si="282"/>
        <v>5.2278999363438521</v>
      </c>
      <c r="Q3613" s="92">
        <f t="shared" ca="1" si="283"/>
        <v>1.0239042405529497</v>
      </c>
      <c r="R3613" s="92">
        <f t="shared" ca="1" si="284"/>
        <v>5.5290828989859291</v>
      </c>
    </row>
    <row r="3614" spans="1:18" x14ac:dyDescent="0.3">
      <c r="A3614" s="107">
        <v>41012.166666666664</v>
      </c>
      <c r="B3614" s="92">
        <v>6.97</v>
      </c>
      <c r="C3614" s="92">
        <v>6.94</v>
      </c>
      <c r="D3614" s="92">
        <v>6.68</v>
      </c>
      <c r="E3614" s="92">
        <v>6.29</v>
      </c>
      <c r="F3614" s="92">
        <v>5.89</v>
      </c>
      <c r="G3614" s="92">
        <v>5.45</v>
      </c>
      <c r="H3614" s="92">
        <v>5.0199999999999996</v>
      </c>
      <c r="I3614" s="92">
        <v>4.6500000000000004</v>
      </c>
      <c r="J3614" s="92">
        <v>4.3499999999999996</v>
      </c>
      <c r="K3614" s="92">
        <v>3.99</v>
      </c>
      <c r="L3614" s="92">
        <v>5.57</v>
      </c>
      <c r="N3614" s="92">
        <f t="shared" ca="1" si="280"/>
        <v>5.4257553122603746</v>
      </c>
      <c r="O3614" s="92">
        <f t="shared" si="281"/>
        <v>0.75947650421848378</v>
      </c>
      <c r="P3614" s="92">
        <f t="shared" si="282"/>
        <v>5.3862022421435967</v>
      </c>
      <c r="Q3614" s="92">
        <f t="shared" ca="1" si="283"/>
        <v>1.0073434060472704</v>
      </c>
      <c r="R3614" s="92">
        <f t="shared" ca="1" si="284"/>
        <v>5.6109027716832962</v>
      </c>
    </row>
    <row r="3615" spans="1:18" x14ac:dyDescent="0.3">
      <c r="A3615" s="107">
        <v>41012.173611111109</v>
      </c>
      <c r="B3615" s="92">
        <v>7.09</v>
      </c>
      <c r="C3615" s="92">
        <v>7.02</v>
      </c>
      <c r="D3615" s="92">
        <v>6.82</v>
      </c>
      <c r="E3615" s="92">
        <v>6.47</v>
      </c>
      <c r="F3615" s="92">
        <v>6.12</v>
      </c>
      <c r="G3615" s="92">
        <v>5.74</v>
      </c>
      <c r="H3615" s="92">
        <v>5.36</v>
      </c>
      <c r="I3615" s="92">
        <v>5.01</v>
      </c>
      <c r="J3615" s="92">
        <v>4.6900000000000004</v>
      </c>
      <c r="K3615" s="92">
        <v>4.26</v>
      </c>
      <c r="L3615" s="92">
        <v>5.83</v>
      </c>
      <c r="N3615" s="92">
        <f t="shared" ca="1" si="280"/>
        <v>5.6903191019269412</v>
      </c>
      <c r="O3615" s="92">
        <f t="shared" si="281"/>
        <v>0.63296337032438055</v>
      </c>
      <c r="P3615" s="92">
        <f t="shared" si="282"/>
        <v>5.6839455357902846</v>
      </c>
      <c r="Q3615" s="92">
        <f t="shared" ca="1" si="283"/>
        <v>1.0011213277988897</v>
      </c>
      <c r="R3615" s="92">
        <f t="shared" ca="1" si="284"/>
        <v>5.836537341067527</v>
      </c>
    </row>
    <row r="3616" spans="1:18" x14ac:dyDescent="0.3">
      <c r="A3616" s="107">
        <v>41012.180555555555</v>
      </c>
      <c r="B3616" s="92">
        <v>6.87</v>
      </c>
      <c r="C3616" s="92">
        <v>6.86</v>
      </c>
      <c r="D3616" s="92">
        <v>6.73</v>
      </c>
      <c r="E3616" s="92">
        <v>6.36</v>
      </c>
      <c r="F3616" s="92">
        <v>5.92</v>
      </c>
      <c r="G3616" s="92">
        <v>5.38</v>
      </c>
      <c r="H3616" s="92">
        <v>4.8899999999999997</v>
      </c>
      <c r="I3616" s="92">
        <v>4.5</v>
      </c>
      <c r="J3616" s="92">
        <v>4.16</v>
      </c>
      <c r="K3616" s="92">
        <v>3.55</v>
      </c>
      <c r="L3616" s="92">
        <v>5.47</v>
      </c>
      <c r="N3616" s="92">
        <f t="shared" ca="1" si="280"/>
        <v>5.3446709560117229</v>
      </c>
      <c r="O3616" s="92">
        <f t="shared" si="281"/>
        <v>0.88247765753624063</v>
      </c>
      <c r="P3616" s="92">
        <f t="shared" si="282"/>
        <v>5.3068915903039358</v>
      </c>
      <c r="Q3616" s="92">
        <f t="shared" ca="1" si="283"/>
        <v>1.0071189254698198</v>
      </c>
      <c r="R3616" s="92">
        <f t="shared" ca="1" si="284"/>
        <v>5.5089405223199144</v>
      </c>
    </row>
    <row r="3617" spans="1:18" x14ac:dyDescent="0.3">
      <c r="A3617" s="107">
        <v>41012.1875</v>
      </c>
      <c r="B3617" s="92">
        <v>6.65</v>
      </c>
      <c r="C3617" s="92">
        <v>6.62</v>
      </c>
      <c r="D3617" s="92">
        <v>6.47</v>
      </c>
      <c r="E3617" s="92">
        <v>6.09</v>
      </c>
      <c r="F3617" s="92">
        <v>5.74</v>
      </c>
      <c r="G3617" s="92">
        <v>5.35</v>
      </c>
      <c r="H3617" s="92">
        <v>4.91</v>
      </c>
      <c r="I3617" s="92">
        <v>4.51</v>
      </c>
      <c r="J3617" s="92">
        <v>4.17</v>
      </c>
      <c r="K3617" s="92">
        <v>3.7</v>
      </c>
      <c r="L3617" s="92">
        <v>5.57</v>
      </c>
      <c r="N3617" s="92">
        <f t="shared" ca="1" si="280"/>
        <v>5.2580754482785208</v>
      </c>
      <c r="O3617" s="92">
        <f t="shared" si="281"/>
        <v>0.79308544658983426</v>
      </c>
      <c r="P3617" s="92">
        <f t="shared" si="282"/>
        <v>5.2846184203015234</v>
      </c>
      <c r="Q3617" s="92">
        <f t="shared" ca="1" si="283"/>
        <v>0.99497731531172917</v>
      </c>
      <c r="R3617" s="92">
        <f t="shared" ca="1" si="284"/>
        <v>5.5420236462863315</v>
      </c>
    </row>
    <row r="3618" spans="1:18" x14ac:dyDescent="0.3">
      <c r="A3618" s="107">
        <v>41012.194444444445</v>
      </c>
      <c r="B3618" s="92">
        <v>6.98</v>
      </c>
      <c r="C3618" s="92">
        <v>6.9</v>
      </c>
      <c r="D3618" s="92">
        <v>6.66</v>
      </c>
      <c r="E3618" s="92">
        <v>6.19</v>
      </c>
      <c r="F3618" s="92">
        <v>5.7</v>
      </c>
      <c r="G3618" s="92">
        <v>5.1100000000000003</v>
      </c>
      <c r="H3618" s="92">
        <v>4.58</v>
      </c>
      <c r="I3618" s="92">
        <v>4.12</v>
      </c>
      <c r="J3618" s="92">
        <v>3.66</v>
      </c>
      <c r="K3618" s="92">
        <v>2.98</v>
      </c>
      <c r="L3618" s="92">
        <v>5.42</v>
      </c>
      <c r="N3618" s="92">
        <f t="shared" ca="1" si="280"/>
        <v>5.0632555378643556</v>
      </c>
      <c r="O3618" s="92">
        <f t="shared" si="281"/>
        <v>1.011891496373259</v>
      </c>
      <c r="P3618" s="92">
        <f t="shared" si="282"/>
        <v>5.0304570746837536</v>
      </c>
      <c r="Q3618" s="92">
        <f t="shared" ca="1" si="283"/>
        <v>1.0065199767523438</v>
      </c>
      <c r="R3618" s="92">
        <f t="shared" ca="1" si="284"/>
        <v>5.4553382739977039</v>
      </c>
    </row>
    <row r="3619" spans="1:18" x14ac:dyDescent="0.3">
      <c r="A3619" s="107">
        <v>41012.201388888891</v>
      </c>
      <c r="B3619" s="92">
        <v>7.26</v>
      </c>
      <c r="C3619" s="92">
        <v>7.27</v>
      </c>
      <c r="D3619" s="92">
        <v>7.06</v>
      </c>
      <c r="E3619" s="92">
        <v>6.63</v>
      </c>
      <c r="F3619" s="92">
        <v>6.09</v>
      </c>
      <c r="G3619" s="92">
        <v>5.5</v>
      </c>
      <c r="H3619" s="92">
        <v>4.8899999999999997</v>
      </c>
      <c r="I3619" s="92">
        <v>4.3600000000000003</v>
      </c>
      <c r="J3619" s="92">
        <v>3.85</v>
      </c>
      <c r="K3619" s="92">
        <v>3.15</v>
      </c>
      <c r="L3619" s="92">
        <v>5.54</v>
      </c>
      <c r="N3619" s="92">
        <f t="shared" ca="1" si="280"/>
        <v>5.3914078930192231</v>
      </c>
      <c r="O3619" s="92">
        <f t="shared" si="281"/>
        <v>1.0863311583519843</v>
      </c>
      <c r="P3619" s="92">
        <f t="shared" si="282"/>
        <v>5.4081410023445162</v>
      </c>
      <c r="Q3619" s="92">
        <f t="shared" ca="1" si="283"/>
        <v>0.99690594063319737</v>
      </c>
      <c r="R3619" s="92">
        <f t="shared" ca="1" si="284"/>
        <v>5.5228589111079138</v>
      </c>
    </row>
    <row r="3620" spans="1:18" x14ac:dyDescent="0.3">
      <c r="A3620" s="107">
        <v>41012.208333333336</v>
      </c>
      <c r="B3620" s="92">
        <v>7.18</v>
      </c>
      <c r="C3620" s="92">
        <v>7.12</v>
      </c>
      <c r="D3620" s="92">
        <v>6.93</v>
      </c>
      <c r="E3620" s="92">
        <v>6.63</v>
      </c>
      <c r="F3620" s="92">
        <v>6.21</v>
      </c>
      <c r="G3620" s="92">
        <v>5.7</v>
      </c>
      <c r="H3620" s="92">
        <v>5.21</v>
      </c>
      <c r="I3620" s="92">
        <v>4.74</v>
      </c>
      <c r="J3620" s="92">
        <v>4.34</v>
      </c>
      <c r="K3620" s="92">
        <v>3.86</v>
      </c>
      <c r="L3620" s="92">
        <v>5.8</v>
      </c>
      <c r="N3620" s="92">
        <f t="shared" ca="1" si="280"/>
        <v>5.610299957534254</v>
      </c>
      <c r="O3620" s="92">
        <f t="shared" si="281"/>
        <v>0.83063803286865701</v>
      </c>
      <c r="P3620" s="92">
        <f t="shared" si="282"/>
        <v>5.6270639646327583</v>
      </c>
      <c r="Q3620" s="92">
        <f t="shared" ca="1" si="283"/>
        <v>0.99702082521118129</v>
      </c>
      <c r="R3620" s="92">
        <f t="shared" ca="1" si="284"/>
        <v>5.7827207862248518</v>
      </c>
    </row>
    <row r="3621" spans="1:18" x14ac:dyDescent="0.3">
      <c r="A3621" s="107">
        <v>41012.215277777781</v>
      </c>
      <c r="B3621" s="92">
        <v>6.63</v>
      </c>
      <c r="C3621" s="92">
        <v>6.53</v>
      </c>
      <c r="D3621" s="92">
        <v>6.28</v>
      </c>
      <c r="E3621" s="92">
        <v>5.9</v>
      </c>
      <c r="F3621" s="92">
        <v>5.52</v>
      </c>
      <c r="G3621" s="92">
        <v>5.22</v>
      </c>
      <c r="H3621" s="92">
        <v>5</v>
      </c>
      <c r="I3621" s="92">
        <v>4.75</v>
      </c>
      <c r="J3621" s="92">
        <v>4.4800000000000004</v>
      </c>
      <c r="K3621" s="92">
        <v>4.05</v>
      </c>
      <c r="L3621" s="92">
        <v>5.61</v>
      </c>
      <c r="N3621" s="92">
        <f t="shared" ca="1" si="280"/>
        <v>5.2650865989303837</v>
      </c>
      <c r="O3621" s="92">
        <f t="shared" si="281"/>
        <v>0.39791205146380393</v>
      </c>
      <c r="P3621" s="92">
        <f t="shared" si="282"/>
        <v>5.1878953734634239</v>
      </c>
      <c r="Q3621" s="92">
        <f t="shared" ca="1" si="283"/>
        <v>1.0148791022004415</v>
      </c>
      <c r="R3621" s="92">
        <f t="shared" ca="1" si="284"/>
        <v>5.6934717633444771</v>
      </c>
    </row>
    <row r="3622" spans="1:18" x14ac:dyDescent="0.3">
      <c r="A3622" s="107">
        <v>41012.222222222219</v>
      </c>
      <c r="B3622" s="92">
        <v>6.48</v>
      </c>
      <c r="C3622" s="92">
        <v>6.31</v>
      </c>
      <c r="D3622" s="92">
        <v>5.97</v>
      </c>
      <c r="E3622" s="92">
        <v>5.61</v>
      </c>
      <c r="F3622" s="92">
        <v>5.28</v>
      </c>
      <c r="G3622" s="92">
        <v>4.9800000000000004</v>
      </c>
      <c r="H3622" s="92">
        <v>4.6399999999999997</v>
      </c>
      <c r="I3622" s="92">
        <v>4.3099999999999996</v>
      </c>
      <c r="J3622" s="92">
        <v>4.01</v>
      </c>
      <c r="K3622" s="92">
        <v>3.56</v>
      </c>
      <c r="L3622" s="92">
        <v>4.99</v>
      </c>
      <c r="N3622" s="92">
        <f t="shared" ca="1" si="280"/>
        <v>4.9272774718243628</v>
      </c>
      <c r="O3622" s="92">
        <f t="shared" si="281"/>
        <v>0.65348103044085382</v>
      </c>
      <c r="P3622" s="92">
        <f t="shared" si="282"/>
        <v>4.9297989152593171</v>
      </c>
      <c r="Q3622" s="92">
        <f t="shared" ca="1" si="283"/>
        <v>0.99948853016557138</v>
      </c>
      <c r="R3622" s="92">
        <f t="shared" ca="1" si="284"/>
        <v>4.9874477655262011</v>
      </c>
    </row>
    <row r="3623" spans="1:18" x14ac:dyDescent="0.3">
      <c r="A3623" s="107">
        <v>41012.229166666664</v>
      </c>
      <c r="B3623" s="92">
        <v>5.97</v>
      </c>
      <c r="C3623" s="92">
        <v>5.88</v>
      </c>
      <c r="D3623" s="92">
        <v>5.61</v>
      </c>
      <c r="E3623" s="92">
        <v>5.26</v>
      </c>
      <c r="F3623" s="92">
        <v>4.88</v>
      </c>
      <c r="G3623" s="92">
        <v>4.5199999999999996</v>
      </c>
      <c r="H3623" s="92">
        <v>4.1900000000000004</v>
      </c>
      <c r="I3623" s="92">
        <v>3.87</v>
      </c>
      <c r="J3623" s="92">
        <v>3.6</v>
      </c>
      <c r="K3623" s="92">
        <v>3.23</v>
      </c>
      <c r="L3623" s="92">
        <v>4.78</v>
      </c>
      <c r="N3623" s="92">
        <f t="shared" ca="1" si="280"/>
        <v>4.5178329999674824</v>
      </c>
      <c r="O3623" s="92">
        <f t="shared" si="281"/>
        <v>0.70057063687646592</v>
      </c>
      <c r="P3623" s="92">
        <f t="shared" si="282"/>
        <v>4.471170432208817</v>
      </c>
      <c r="Q3623" s="92">
        <f t="shared" ca="1" si="283"/>
        <v>1.0104363205263938</v>
      </c>
      <c r="R3623" s="92">
        <f t="shared" ca="1" si="284"/>
        <v>4.8298856121161622</v>
      </c>
    </row>
    <row r="3624" spans="1:18" x14ac:dyDescent="0.3">
      <c r="A3624" s="107">
        <v>41012.236111111109</v>
      </c>
      <c r="B3624" s="92">
        <v>5.87</v>
      </c>
      <c r="C3624" s="92">
        <v>5.68</v>
      </c>
      <c r="D3624" s="92">
        <v>5.4</v>
      </c>
      <c r="E3624" s="92">
        <v>5.03</v>
      </c>
      <c r="F3624" s="92">
        <v>4.76</v>
      </c>
      <c r="G3624" s="92">
        <v>4.4800000000000004</v>
      </c>
      <c r="H3624" s="92">
        <v>4.22</v>
      </c>
      <c r="I3624" s="92">
        <v>3.9</v>
      </c>
      <c r="J3624" s="92">
        <v>3.67</v>
      </c>
      <c r="K3624" s="92">
        <v>3.46</v>
      </c>
      <c r="L3624" s="92">
        <v>4.51</v>
      </c>
      <c r="N3624" s="92">
        <f t="shared" ca="1" si="280"/>
        <v>4.4658913131235076</v>
      </c>
      <c r="O3624" s="92">
        <f t="shared" si="281"/>
        <v>0.5524991947891249</v>
      </c>
      <c r="P3624" s="92">
        <f t="shared" si="282"/>
        <v>4.4417879900772581</v>
      </c>
      <c r="Q3624" s="92">
        <f t="shared" ca="1" si="283"/>
        <v>1.0054264911112587</v>
      </c>
      <c r="R3624" s="92">
        <f t="shared" ca="1" si="284"/>
        <v>4.5344734749117768</v>
      </c>
    </row>
    <row r="3625" spans="1:18" x14ac:dyDescent="0.3">
      <c r="A3625" s="107">
        <v>41012.243055555555</v>
      </c>
      <c r="B3625" s="92">
        <v>5.79</v>
      </c>
      <c r="C3625" s="92">
        <v>5.61</v>
      </c>
      <c r="D3625" s="92">
        <v>5.25</v>
      </c>
      <c r="E3625" s="92">
        <v>4.97</v>
      </c>
      <c r="F3625" s="92">
        <v>4.7300000000000004</v>
      </c>
      <c r="G3625" s="92">
        <v>4.29</v>
      </c>
      <c r="H3625" s="92">
        <v>3.88</v>
      </c>
      <c r="I3625" s="92">
        <v>3.59</v>
      </c>
      <c r="J3625" s="92">
        <v>3.39</v>
      </c>
      <c r="K3625" s="92">
        <v>3.12</v>
      </c>
      <c r="L3625" s="92">
        <v>4.55</v>
      </c>
      <c r="N3625" s="92">
        <f t="shared" ca="1" si="280"/>
        <v>4.2677293895310831</v>
      </c>
      <c r="O3625" s="92">
        <f t="shared" si="281"/>
        <v>0.92827143319117666</v>
      </c>
      <c r="P3625" s="92">
        <f t="shared" si="282"/>
        <v>4.2287000941556006</v>
      </c>
      <c r="Q3625" s="92">
        <f t="shared" ca="1" si="283"/>
        <v>1.0092296200975388</v>
      </c>
      <c r="R3625" s="92">
        <f t="shared" ca="1" si="284"/>
        <v>4.591994771443801</v>
      </c>
    </row>
    <row r="3626" spans="1:18" x14ac:dyDescent="0.3">
      <c r="A3626" s="107">
        <v>41012.25</v>
      </c>
      <c r="B3626" s="92">
        <v>5.08</v>
      </c>
      <c r="C3626" s="92">
        <v>4.87</v>
      </c>
      <c r="D3626" s="92">
        <v>4.5</v>
      </c>
      <c r="E3626" s="92">
        <v>4.2699999999999996</v>
      </c>
      <c r="F3626" s="92">
        <v>4.0599999999999996</v>
      </c>
      <c r="G3626" s="92">
        <v>3.85</v>
      </c>
      <c r="H3626" s="92">
        <v>3.62</v>
      </c>
      <c r="I3626" s="92">
        <v>3.39</v>
      </c>
      <c r="J3626" s="92">
        <v>3.14</v>
      </c>
      <c r="K3626" s="92">
        <v>2.89</v>
      </c>
      <c r="L3626" s="92">
        <v>3.98</v>
      </c>
      <c r="N3626" s="92">
        <f t="shared" ca="1" si="280"/>
        <v>3.8104085455999144</v>
      </c>
      <c r="O3626" s="92">
        <f t="shared" si="281"/>
        <v>0.56923650267021186</v>
      </c>
      <c r="P3626" s="92">
        <f t="shared" si="282"/>
        <v>3.8161711353840722</v>
      </c>
      <c r="Q3626" s="92">
        <f t="shared" ca="1" si="283"/>
        <v>0.99848995509380434</v>
      </c>
      <c r="R3626" s="92">
        <f t="shared" ca="1" si="284"/>
        <v>3.9739900212733414</v>
      </c>
    </row>
    <row r="3627" spans="1:18" x14ac:dyDescent="0.3">
      <c r="A3627" s="107">
        <v>41012.263888888891</v>
      </c>
      <c r="B3627" s="92">
        <v>4.59</v>
      </c>
      <c r="C3627" s="92">
        <v>4.45</v>
      </c>
      <c r="D3627" s="92">
        <v>4.1399999999999997</v>
      </c>
      <c r="E3627" s="92">
        <v>3.89</v>
      </c>
      <c r="F3627" s="92">
        <v>3.66</v>
      </c>
      <c r="G3627" s="92">
        <v>3.45</v>
      </c>
      <c r="H3627" s="92">
        <v>3.24</v>
      </c>
      <c r="I3627" s="92">
        <v>3.07</v>
      </c>
      <c r="J3627" s="92">
        <v>2.94</v>
      </c>
      <c r="K3627" s="92">
        <v>2.67</v>
      </c>
      <c r="L3627" s="92">
        <v>3.69</v>
      </c>
      <c r="N3627" s="92">
        <f t="shared" ca="1" si="280"/>
        <v>3.4646229631716321</v>
      </c>
      <c r="O3627" s="92">
        <f t="shared" si="281"/>
        <v>0.58034212107304739</v>
      </c>
      <c r="P3627" s="92">
        <f t="shared" si="282"/>
        <v>3.4190970595609449</v>
      </c>
      <c r="Q3627" s="92">
        <f t="shared" ca="1" si="283"/>
        <v>1.013315183166088</v>
      </c>
      <c r="R3627" s="92">
        <f t="shared" ca="1" si="284"/>
        <v>3.739133025882865</v>
      </c>
    </row>
    <row r="3628" spans="1:18" x14ac:dyDescent="0.3">
      <c r="A3628" s="107">
        <v>41012.270833333336</v>
      </c>
      <c r="B3628" s="92">
        <v>4.7</v>
      </c>
      <c r="C3628" s="92">
        <v>4.67</v>
      </c>
      <c r="D3628" s="92">
        <v>4.49</v>
      </c>
      <c r="E3628" s="92">
        <v>4.33</v>
      </c>
      <c r="F3628" s="92">
        <v>4.16</v>
      </c>
      <c r="G3628" s="92">
        <v>3.92</v>
      </c>
      <c r="H3628" s="92">
        <v>3.62</v>
      </c>
      <c r="I3628" s="92">
        <v>3.37</v>
      </c>
      <c r="J3628" s="92">
        <v>3.21</v>
      </c>
      <c r="K3628" s="92">
        <v>2.92</v>
      </c>
      <c r="L3628" s="92">
        <v>3.84</v>
      </c>
      <c r="N3628" s="92">
        <f t="shared" ca="1" si="280"/>
        <v>3.8389693747137201</v>
      </c>
      <c r="O3628" s="92">
        <f t="shared" si="281"/>
        <v>0.7357452230178716</v>
      </c>
      <c r="P3628" s="92">
        <f t="shared" si="282"/>
        <v>3.8755381191494283</v>
      </c>
      <c r="Q3628" s="92">
        <f t="shared" ca="1" si="283"/>
        <v>0.99056421500410019</v>
      </c>
      <c r="R3628" s="92">
        <f t="shared" ca="1" si="284"/>
        <v>3.8037665856157448</v>
      </c>
    </row>
    <row r="3629" spans="1:18" x14ac:dyDescent="0.3">
      <c r="A3629" s="107">
        <v>41012.277777777781</v>
      </c>
      <c r="B3629" s="92">
        <v>4.71</v>
      </c>
      <c r="C3629" s="92">
        <v>4.6900000000000004</v>
      </c>
      <c r="D3629" s="92">
        <v>4.5999999999999996</v>
      </c>
      <c r="E3629" s="92">
        <v>4.46</v>
      </c>
      <c r="F3629" s="92">
        <v>4.2699999999999996</v>
      </c>
      <c r="G3629" s="92">
        <v>4.09</v>
      </c>
      <c r="H3629" s="92">
        <v>3.86</v>
      </c>
      <c r="I3629" s="92">
        <v>3.6</v>
      </c>
      <c r="J3629" s="92">
        <v>3.34</v>
      </c>
      <c r="K3629" s="92">
        <v>2.97</v>
      </c>
      <c r="L3629" s="92">
        <v>4.16</v>
      </c>
      <c r="N3629" s="92">
        <f t="shared" ca="1" si="280"/>
        <v>3.9885582394999495</v>
      </c>
      <c r="O3629" s="92">
        <f t="shared" si="281"/>
        <v>0.53484769745306504</v>
      </c>
      <c r="P3629" s="92">
        <f t="shared" si="282"/>
        <v>4.0562244056089201</v>
      </c>
      <c r="Q3629" s="92">
        <f t="shared" ca="1" si="283"/>
        <v>0.98331794315536336</v>
      </c>
      <c r="R3629" s="92">
        <f t="shared" ca="1" si="284"/>
        <v>4.0906026435263119</v>
      </c>
    </row>
    <row r="3630" spans="1:18" x14ac:dyDescent="0.3">
      <c r="A3630" s="107">
        <v>41012.284722222219</v>
      </c>
      <c r="B3630" s="92">
        <v>4.5999999999999996</v>
      </c>
      <c r="C3630" s="92">
        <v>4.58</v>
      </c>
      <c r="D3630" s="92">
        <v>4.5599999999999996</v>
      </c>
      <c r="E3630" s="92">
        <v>4.4800000000000004</v>
      </c>
      <c r="F3630" s="92">
        <v>4.34</v>
      </c>
      <c r="G3630" s="92">
        <v>4.1100000000000003</v>
      </c>
      <c r="H3630" s="92">
        <v>3.84</v>
      </c>
      <c r="I3630" s="92">
        <v>3.59</v>
      </c>
      <c r="J3630" s="92">
        <v>3.39</v>
      </c>
      <c r="K3630" s="92">
        <v>3.05</v>
      </c>
      <c r="L3630" s="92">
        <v>4.33</v>
      </c>
      <c r="N3630" s="92">
        <f t="shared" ca="1" si="280"/>
        <v>4.0008066820186734</v>
      </c>
      <c r="O3630" s="92">
        <f t="shared" si="281"/>
        <v>0.62793097682159715</v>
      </c>
      <c r="P3630" s="92">
        <f t="shared" si="282"/>
        <v>4.0701809971576051</v>
      </c>
      <c r="Q3630" s="92">
        <f t="shared" ca="1" si="283"/>
        <v>0.98295547171308129</v>
      </c>
      <c r="R3630" s="92">
        <f t="shared" ca="1" si="284"/>
        <v>4.2561971925176421</v>
      </c>
    </row>
    <row r="3631" spans="1:18" x14ac:dyDescent="0.3">
      <c r="A3631" s="107">
        <v>41012.291666666664</v>
      </c>
      <c r="B3631" s="92">
        <v>4.41</v>
      </c>
      <c r="C3631" s="92">
        <v>4.38</v>
      </c>
      <c r="D3631" s="92">
        <v>4.33</v>
      </c>
      <c r="E3631" s="92">
        <v>4.1500000000000004</v>
      </c>
      <c r="F3631" s="92">
        <v>4.01</v>
      </c>
      <c r="G3631" s="92">
        <v>3.87</v>
      </c>
      <c r="H3631" s="92">
        <v>3.72</v>
      </c>
      <c r="I3631" s="92">
        <v>3.53</v>
      </c>
      <c r="J3631" s="92">
        <v>3.36</v>
      </c>
      <c r="K3631" s="92">
        <v>3.1</v>
      </c>
      <c r="L3631" s="92">
        <v>4.0599999999999996</v>
      </c>
      <c r="N3631" s="92">
        <f t="shared" ca="1" si="280"/>
        <v>3.82273923167467</v>
      </c>
      <c r="O3631" s="92">
        <f t="shared" si="281"/>
        <v>0.36530384690664824</v>
      </c>
      <c r="P3631" s="92">
        <f t="shared" si="282"/>
        <v>3.8481432839229965</v>
      </c>
      <c r="Q3631" s="92">
        <f t="shared" ca="1" si="283"/>
        <v>0.99339836113835445</v>
      </c>
      <c r="R3631" s="92">
        <f t="shared" ca="1" si="284"/>
        <v>4.0331973462217183</v>
      </c>
    </row>
    <row r="3632" spans="1:18" x14ac:dyDescent="0.3">
      <c r="A3632" s="107">
        <v>41012.298611111109</v>
      </c>
      <c r="B3632" s="92">
        <v>4.1100000000000003</v>
      </c>
      <c r="C3632" s="92">
        <v>4.04</v>
      </c>
      <c r="D3632" s="92">
        <v>3.9</v>
      </c>
      <c r="E3632" s="92">
        <v>3.83</v>
      </c>
      <c r="F3632" s="92">
        <v>3.78</v>
      </c>
      <c r="G3632" s="92">
        <v>3.71</v>
      </c>
      <c r="H3632" s="92">
        <v>3.55</v>
      </c>
      <c r="I3632" s="92">
        <v>3.41</v>
      </c>
      <c r="J3632" s="92">
        <v>3.22</v>
      </c>
      <c r="K3632" s="92">
        <v>3.09</v>
      </c>
      <c r="L3632" s="92">
        <v>3.75</v>
      </c>
      <c r="N3632" s="92">
        <f t="shared" ca="1" si="280"/>
        <v>3.611890361327958</v>
      </c>
      <c r="O3632" s="92">
        <f t="shared" si="281"/>
        <v>0.40738206093608298</v>
      </c>
      <c r="P3632" s="92">
        <f t="shared" si="282"/>
        <v>3.6866410139305525</v>
      </c>
      <c r="Q3632" s="92">
        <f t="shared" ca="1" si="283"/>
        <v>0.97972391336174658</v>
      </c>
      <c r="R3632" s="92">
        <f t="shared" ca="1" si="284"/>
        <v>3.6739646751065496</v>
      </c>
    </row>
    <row r="3633" spans="1:18" x14ac:dyDescent="0.3">
      <c r="A3633" s="107">
        <v>41012.305555555555</v>
      </c>
      <c r="B3633" s="92">
        <v>3.86</v>
      </c>
      <c r="C3633" s="92">
        <v>3.78</v>
      </c>
      <c r="D3633" s="92">
        <v>3.75</v>
      </c>
      <c r="E3633" s="92">
        <v>3.78</v>
      </c>
      <c r="F3633" s="92">
        <v>3.81</v>
      </c>
      <c r="G3633" s="92">
        <v>3.77</v>
      </c>
      <c r="H3633" s="92">
        <v>3.77</v>
      </c>
      <c r="I3633" s="92">
        <v>3.75</v>
      </c>
      <c r="J3633" s="92">
        <v>3.72</v>
      </c>
      <c r="K3633" s="92">
        <v>3.76</v>
      </c>
      <c r="L3633" s="92">
        <v>4</v>
      </c>
      <c r="N3633" s="92">
        <f t="shared" ca="1" si="280"/>
        <v>3.7655138785777367</v>
      </c>
      <c r="O3633" s="92">
        <f t="shared" si="281"/>
        <v>0</v>
      </c>
      <c r="P3633" s="92">
        <f t="shared" si="282"/>
        <v>3.77</v>
      </c>
      <c r="Q3633" s="92">
        <f t="shared" ca="1" si="283"/>
        <v>0.99881004736809986</v>
      </c>
      <c r="R3633" s="92">
        <f t="shared" ca="1" si="284"/>
        <v>3.9952401894723995</v>
      </c>
    </row>
    <row r="3634" spans="1:18" x14ac:dyDescent="0.3">
      <c r="A3634" s="107">
        <v>41012.3125</v>
      </c>
      <c r="B3634" s="92">
        <v>3.56</v>
      </c>
      <c r="C3634" s="92">
        <v>3.51</v>
      </c>
      <c r="D3634" s="92">
        <v>3.33</v>
      </c>
      <c r="E3634" s="92">
        <v>3.22</v>
      </c>
      <c r="F3634" s="92">
        <v>3.15</v>
      </c>
      <c r="G3634" s="92">
        <v>3.08</v>
      </c>
      <c r="H3634" s="92">
        <v>3.08</v>
      </c>
      <c r="I3634" s="92">
        <v>3.12</v>
      </c>
      <c r="J3634" s="92">
        <v>3.12</v>
      </c>
      <c r="K3634" s="92">
        <v>3.19</v>
      </c>
      <c r="L3634" s="92">
        <v>3.31</v>
      </c>
      <c r="N3634" s="92">
        <f t="shared" ca="1" si="280"/>
        <v>3.1686401987328927</v>
      </c>
      <c r="O3634" s="92">
        <f t="shared" si="281"/>
        <v>0</v>
      </c>
      <c r="P3634" s="92">
        <f t="shared" si="282"/>
        <v>3.08</v>
      </c>
      <c r="Q3634" s="92">
        <f t="shared" ca="1" si="283"/>
        <v>1.0287792853028872</v>
      </c>
      <c r="R3634" s="92">
        <f t="shared" ca="1" si="284"/>
        <v>3.4052594343525566</v>
      </c>
    </row>
    <row r="3635" spans="1:18" x14ac:dyDescent="0.3">
      <c r="A3635" s="107">
        <v>41012.319444444445</v>
      </c>
      <c r="B3635" s="92">
        <v>3.67</v>
      </c>
      <c r="C3635" s="92">
        <v>3.59</v>
      </c>
      <c r="D3635" s="92">
        <v>3.47</v>
      </c>
      <c r="E3635" s="92">
        <v>3.32</v>
      </c>
      <c r="F3635" s="92">
        <v>3.27</v>
      </c>
      <c r="G3635" s="92">
        <v>3.28</v>
      </c>
      <c r="H3635" s="92">
        <v>3.21</v>
      </c>
      <c r="I3635" s="92">
        <v>3.19</v>
      </c>
      <c r="J3635" s="92">
        <v>3.25</v>
      </c>
      <c r="K3635" s="92">
        <v>3.32</v>
      </c>
      <c r="L3635" s="92">
        <v>3.53</v>
      </c>
      <c r="N3635" s="92">
        <f t="shared" ca="1" si="280"/>
        <v>3.2943321602496107</v>
      </c>
      <c r="O3635" s="92">
        <f t="shared" si="281"/>
        <v>0.19935099022777697</v>
      </c>
      <c r="P3635" s="92">
        <f t="shared" si="282"/>
        <v>3.2698779088121421</v>
      </c>
      <c r="Q3635" s="92">
        <f t="shared" ca="1" si="283"/>
        <v>1.0074786435822469</v>
      </c>
      <c r="R3635" s="92">
        <f t="shared" ca="1" si="284"/>
        <v>3.5563996118453316</v>
      </c>
    </row>
    <row r="3636" spans="1:18" x14ac:dyDescent="0.3">
      <c r="A3636" s="107">
        <v>41012.333333333336</v>
      </c>
      <c r="B3636" s="92">
        <v>3.63</v>
      </c>
      <c r="C3636" s="92">
        <v>3.55</v>
      </c>
      <c r="D3636" s="92">
        <v>3.48</v>
      </c>
      <c r="E3636" s="92">
        <v>3.35</v>
      </c>
      <c r="F3636" s="92">
        <v>3.23</v>
      </c>
      <c r="G3636" s="92">
        <v>3.17</v>
      </c>
      <c r="H3636" s="92">
        <v>3.11</v>
      </c>
      <c r="I3636" s="92">
        <v>3.11</v>
      </c>
      <c r="J3636" s="92">
        <v>3.13</v>
      </c>
      <c r="K3636" s="92">
        <v>3.14</v>
      </c>
      <c r="L3636" s="92">
        <v>3.43</v>
      </c>
      <c r="N3636" s="92">
        <f t="shared" ca="1" si="280"/>
        <v>3.2268851025243226</v>
      </c>
      <c r="O3636" s="92">
        <f t="shared" si="281"/>
        <v>0.17658468446060527</v>
      </c>
      <c r="P3636" s="92">
        <f t="shared" si="282"/>
        <v>3.1613330376439395</v>
      </c>
      <c r="Q3636" s="92">
        <f t="shared" ca="1" si="283"/>
        <v>1.0207355770808753</v>
      </c>
      <c r="R3636" s="92">
        <f t="shared" ca="1" si="284"/>
        <v>3.5011230293874025</v>
      </c>
    </row>
    <row r="3637" spans="1:18" x14ac:dyDescent="0.3">
      <c r="A3637" s="107">
        <v>41012.340277777781</v>
      </c>
      <c r="B3637" s="92">
        <v>3.89</v>
      </c>
      <c r="C3637" s="92">
        <v>3.8</v>
      </c>
      <c r="D3637" s="92">
        <v>3.66</v>
      </c>
      <c r="E3637" s="92">
        <v>3.61</v>
      </c>
      <c r="F3637" s="92">
        <v>3.59</v>
      </c>
      <c r="G3637" s="92">
        <v>3.49</v>
      </c>
      <c r="H3637" s="92">
        <v>3.38</v>
      </c>
      <c r="I3637" s="92">
        <v>3.27</v>
      </c>
      <c r="J3637" s="92">
        <v>3.2</v>
      </c>
      <c r="K3637" s="92">
        <v>3.07</v>
      </c>
      <c r="L3637" s="92">
        <v>3.49</v>
      </c>
      <c r="N3637" s="92">
        <f t="shared" ca="1" si="280"/>
        <v>3.4469078943045095</v>
      </c>
      <c r="O3637" s="92">
        <f t="shared" si="281"/>
        <v>0.29595199924189058</v>
      </c>
      <c r="P3637" s="92">
        <f t="shared" si="282"/>
        <v>3.4740228360440204</v>
      </c>
      <c r="Q3637" s="92">
        <f t="shared" ca="1" si="283"/>
        <v>0.99219494429967892</v>
      </c>
      <c r="R3637" s="92">
        <f t="shared" ca="1" si="284"/>
        <v>3.4627603556058797</v>
      </c>
    </row>
    <row r="3638" spans="1:18" x14ac:dyDescent="0.3">
      <c r="A3638" s="107">
        <v>41012.368055555555</v>
      </c>
      <c r="B3638" s="92">
        <v>3.81</v>
      </c>
      <c r="C3638" s="92">
        <v>3.73</v>
      </c>
      <c r="D3638" s="92">
        <v>3.63</v>
      </c>
      <c r="E3638" s="92">
        <v>3.64</v>
      </c>
      <c r="F3638" s="92">
        <v>3.56</v>
      </c>
      <c r="G3638" s="92">
        <v>3.46</v>
      </c>
      <c r="H3638" s="92">
        <v>3.43</v>
      </c>
      <c r="I3638" s="92">
        <v>3.41</v>
      </c>
      <c r="J3638" s="92">
        <v>3.35</v>
      </c>
      <c r="K3638" s="92">
        <v>3.29</v>
      </c>
      <c r="L3638" s="92">
        <v>3.66</v>
      </c>
      <c r="N3638" s="92">
        <f t="shared" ca="1" si="280"/>
        <v>3.4920166365962562</v>
      </c>
      <c r="O3638" s="92">
        <f t="shared" si="281"/>
        <v>8.047351837327936E-2</v>
      </c>
      <c r="P3638" s="92">
        <f t="shared" si="282"/>
        <v>3.4556857314826357</v>
      </c>
      <c r="Q3638" s="92">
        <f t="shared" ca="1" si="283"/>
        <v>1.010513370698797</v>
      </c>
      <c r="R3638" s="92">
        <f t="shared" ca="1" si="284"/>
        <v>3.698478936757597</v>
      </c>
    </row>
    <row r="3639" spans="1:18" x14ac:dyDescent="0.3">
      <c r="A3639" s="107">
        <v>41012.375</v>
      </c>
      <c r="B3639" s="92">
        <v>5.12</v>
      </c>
      <c r="C3639" s="92">
        <v>5.14</v>
      </c>
      <c r="D3639" s="92">
        <v>5.15</v>
      </c>
      <c r="E3639" s="92">
        <v>5.15</v>
      </c>
      <c r="F3639" s="92">
        <v>5.15</v>
      </c>
      <c r="G3639" s="92">
        <v>5.19</v>
      </c>
      <c r="H3639" s="92">
        <v>5.18</v>
      </c>
      <c r="I3639" s="92">
        <v>5.13</v>
      </c>
      <c r="J3639" s="92">
        <v>5.05</v>
      </c>
      <c r="K3639" s="92">
        <v>4.8600000000000003</v>
      </c>
      <c r="L3639" s="92">
        <v>5.1100000000000003</v>
      </c>
      <c r="N3639" s="92">
        <f t="shared" ca="1" si="280"/>
        <v>5.1285298768178613</v>
      </c>
      <c r="O3639" s="92">
        <f t="shared" si="281"/>
        <v>1.7822539682218752E-2</v>
      </c>
      <c r="P3639" s="92">
        <f t="shared" si="282"/>
        <v>5.1885660766677786</v>
      </c>
      <c r="Q3639" s="92">
        <f t="shared" ca="1" si="283"/>
        <v>0.98842913456958925</v>
      </c>
      <c r="R3639" s="92">
        <f t="shared" ca="1" si="284"/>
        <v>5.0508728776506011</v>
      </c>
    </row>
    <row r="3640" spans="1:18" x14ac:dyDescent="0.3">
      <c r="A3640" s="107">
        <v>41012.381944444445</v>
      </c>
      <c r="B3640" s="92">
        <v>4.66</v>
      </c>
      <c r="C3640" s="92">
        <v>4.6500000000000004</v>
      </c>
      <c r="D3640" s="92">
        <v>4.6900000000000004</v>
      </c>
      <c r="E3640" s="92">
        <v>4.67</v>
      </c>
      <c r="F3640" s="92">
        <v>4.63</v>
      </c>
      <c r="G3640" s="92">
        <v>4.5599999999999996</v>
      </c>
      <c r="H3640" s="92">
        <v>4.4800000000000004</v>
      </c>
      <c r="I3640" s="92">
        <v>4.42</v>
      </c>
      <c r="J3640" s="92">
        <v>4.33</v>
      </c>
      <c r="K3640" s="92">
        <v>4.2</v>
      </c>
      <c r="L3640" s="92">
        <v>4.5999999999999996</v>
      </c>
      <c r="N3640" s="92">
        <f t="shared" ref="N3640:N3703" ca="1" si="285">POWER(SUM(POWER(C3640,Exponent)*$C$1,POWER(D3640,Exponent)*$D$1,POWER(E3640,Exponent)*$E$1,POWER(F3640,Exponent)*$F$1,POWER(G3640,Exponent)*$G$1,POWER(H3640,Exponent)*$H$1,POWER(I3640,Exponent)*$I$1,POWER(J3640,Exponent)*$J$1,POWER(K3640,Exponent)*$K$1),1/Exponent)</f>
        <v>4.5224848654764003</v>
      </c>
      <c r="O3640" s="92">
        <f t="shared" si="281"/>
        <v>0.1635615080883302</v>
      </c>
      <c r="P3640" s="92">
        <f t="shared" si="282"/>
        <v>4.5484509997956506</v>
      </c>
      <c r="Q3640" s="92">
        <f t="shared" ca="1" si="283"/>
        <v>0.99429121379554997</v>
      </c>
      <c r="R3640" s="92">
        <f t="shared" ca="1" si="284"/>
        <v>4.5737395834595294</v>
      </c>
    </row>
    <row r="3641" spans="1:18" x14ac:dyDescent="0.3">
      <c r="A3641" s="107">
        <v>41012.388888888891</v>
      </c>
      <c r="B3641" s="92">
        <v>4.62</v>
      </c>
      <c r="C3641" s="92">
        <v>4.6100000000000003</v>
      </c>
      <c r="D3641" s="92">
        <v>4.58</v>
      </c>
      <c r="E3641" s="92">
        <v>4.53</v>
      </c>
      <c r="F3641" s="92">
        <v>4.59</v>
      </c>
      <c r="G3641" s="92">
        <v>4.63</v>
      </c>
      <c r="H3641" s="92">
        <v>4.62</v>
      </c>
      <c r="I3641" s="92">
        <v>4.5199999999999996</v>
      </c>
      <c r="J3641" s="92">
        <v>4.42</v>
      </c>
      <c r="K3641" s="92">
        <v>4.21</v>
      </c>
      <c r="L3641" s="92">
        <v>4.6500000000000004</v>
      </c>
      <c r="N3641" s="92">
        <f t="shared" ca="1" si="285"/>
        <v>4.541228812052938</v>
      </c>
      <c r="O3641" s="92">
        <f t="shared" si="281"/>
        <v>1.9980513645153051E-2</v>
      </c>
      <c r="P3641" s="92">
        <f t="shared" si="282"/>
        <v>4.6285659332779598</v>
      </c>
      <c r="Q3641" s="92">
        <f t="shared" ca="1" si="283"/>
        <v>0.9811308464686449</v>
      </c>
      <c r="R3641" s="92">
        <f t="shared" ca="1" si="284"/>
        <v>4.5622584360791993</v>
      </c>
    </row>
    <row r="3642" spans="1:18" x14ac:dyDescent="0.3">
      <c r="A3642" s="107">
        <v>41012.395833333336</v>
      </c>
      <c r="B3642" s="92">
        <v>4.8</v>
      </c>
      <c r="C3642" s="92">
        <v>4.74</v>
      </c>
      <c r="D3642" s="92">
        <v>4.55</v>
      </c>
      <c r="E3642" s="92">
        <v>4.45</v>
      </c>
      <c r="F3642" s="92">
        <v>4.42</v>
      </c>
      <c r="G3642" s="92">
        <v>4.4400000000000004</v>
      </c>
      <c r="H3642" s="92">
        <v>4.4400000000000004</v>
      </c>
      <c r="I3642" s="92">
        <v>4.4400000000000004</v>
      </c>
      <c r="J3642" s="92">
        <v>4.38</v>
      </c>
      <c r="K3642" s="92">
        <v>4.1100000000000003</v>
      </c>
      <c r="L3642" s="92">
        <v>4.37</v>
      </c>
      <c r="N3642" s="92">
        <f t="shared" ca="1" si="285"/>
        <v>4.4388364491687593</v>
      </c>
      <c r="O3642" s="92">
        <f t="shared" si="281"/>
        <v>0</v>
      </c>
      <c r="P3642" s="92">
        <f t="shared" si="282"/>
        <v>4.4400000000000004</v>
      </c>
      <c r="Q3642" s="92">
        <f t="shared" ca="1" si="283"/>
        <v>0.99973793900197272</v>
      </c>
      <c r="R3642" s="92">
        <f t="shared" ca="1" si="284"/>
        <v>4.3688547934386213</v>
      </c>
    </row>
    <row r="3643" spans="1:18" x14ac:dyDescent="0.3">
      <c r="A3643" s="107">
        <v>41012.402777777781</v>
      </c>
      <c r="B3643" s="92">
        <v>4.0599999999999996</v>
      </c>
      <c r="C3643" s="92">
        <v>4.05</v>
      </c>
      <c r="D3643" s="92">
        <v>3.98</v>
      </c>
      <c r="E3643" s="92">
        <v>3.97</v>
      </c>
      <c r="F3643" s="92">
        <v>3.94</v>
      </c>
      <c r="G3643" s="92">
        <v>3.87</v>
      </c>
      <c r="H3643" s="92">
        <v>3.83</v>
      </c>
      <c r="I3643" s="92">
        <v>3.83</v>
      </c>
      <c r="J3643" s="92">
        <v>3.85</v>
      </c>
      <c r="K3643" s="92">
        <v>3.63</v>
      </c>
      <c r="L3643" s="92">
        <v>4.1500000000000004</v>
      </c>
      <c r="N3643" s="92">
        <f t="shared" ca="1" si="285"/>
        <v>3.8857690690896156</v>
      </c>
      <c r="O3643" s="92">
        <f t="shared" si="281"/>
        <v>9.6011086627224379E-2</v>
      </c>
      <c r="P3643" s="92">
        <f t="shared" si="282"/>
        <v>3.8642435049540045</v>
      </c>
      <c r="Q3643" s="92">
        <f t="shared" ca="1" si="283"/>
        <v>1.0055704471284004</v>
      </c>
      <c r="R3643" s="92">
        <f t="shared" ca="1" si="284"/>
        <v>4.1731173555828622</v>
      </c>
    </row>
    <row r="3644" spans="1:18" x14ac:dyDescent="0.3">
      <c r="A3644" s="107">
        <v>41012.409722222219</v>
      </c>
      <c r="B3644" s="92">
        <v>4.1399999999999997</v>
      </c>
      <c r="C3644" s="92">
        <v>4.0999999999999996</v>
      </c>
      <c r="D3644" s="92">
        <v>4.04</v>
      </c>
      <c r="E3644" s="92">
        <v>3.87</v>
      </c>
      <c r="F3644" s="92">
        <v>3.73</v>
      </c>
      <c r="G3644" s="92">
        <v>3.71</v>
      </c>
      <c r="H3644" s="92">
        <v>3.69</v>
      </c>
      <c r="I3644" s="92">
        <v>3.63</v>
      </c>
      <c r="J3644" s="92">
        <v>3.53</v>
      </c>
      <c r="K3644" s="92">
        <v>3.27</v>
      </c>
      <c r="L3644" s="92">
        <v>3.57</v>
      </c>
      <c r="N3644" s="92">
        <f t="shared" ca="1" si="285"/>
        <v>3.7246862914182728</v>
      </c>
      <c r="O3644" s="92">
        <f t="shared" si="281"/>
        <v>4.9951386278154014E-2</v>
      </c>
      <c r="P3644" s="92">
        <f t="shared" si="282"/>
        <v>3.7071278819922302</v>
      </c>
      <c r="Q3644" s="92">
        <f t="shared" ca="1" si="283"/>
        <v>1.0047363916177088</v>
      </c>
      <c r="R3644" s="92">
        <f t="shared" ca="1" si="284"/>
        <v>3.5869089180752201</v>
      </c>
    </row>
    <row r="3645" spans="1:18" x14ac:dyDescent="0.3">
      <c r="A3645" s="107">
        <v>41012.416666666664</v>
      </c>
      <c r="B3645" s="92">
        <v>4.18</v>
      </c>
      <c r="C3645" s="92">
        <v>4.17</v>
      </c>
      <c r="D3645" s="92">
        <v>4.17</v>
      </c>
      <c r="E3645" s="92">
        <v>4.1100000000000003</v>
      </c>
      <c r="F3645" s="92">
        <v>4.05</v>
      </c>
      <c r="G3645" s="92">
        <v>4.0599999999999996</v>
      </c>
      <c r="H3645" s="92">
        <v>4.0199999999999996</v>
      </c>
      <c r="I3645" s="92">
        <v>3.95</v>
      </c>
      <c r="J3645" s="92">
        <v>3.94</v>
      </c>
      <c r="K3645" s="92">
        <v>3.97</v>
      </c>
      <c r="L3645" s="92">
        <v>4.0999999999999996</v>
      </c>
      <c r="N3645" s="92">
        <f t="shared" ca="1" si="285"/>
        <v>4.0409873740823112</v>
      </c>
      <c r="O3645" s="92">
        <f t="shared" si="281"/>
        <v>9.1495638145882213E-2</v>
      </c>
      <c r="P3645" s="92">
        <f t="shared" si="282"/>
        <v>4.0542447074040915</v>
      </c>
      <c r="Q3645" s="92">
        <f t="shared" ca="1" si="283"/>
        <v>0.99673001156107599</v>
      </c>
      <c r="R3645" s="92">
        <f t="shared" ca="1" si="284"/>
        <v>4.0865930474004113</v>
      </c>
    </row>
    <row r="3646" spans="1:18" x14ac:dyDescent="0.3">
      <c r="A3646" s="107">
        <v>41012.444444444445</v>
      </c>
      <c r="B3646" s="92">
        <v>4.3499999999999996</v>
      </c>
      <c r="C3646" s="92">
        <v>4.3499999999999996</v>
      </c>
      <c r="D3646" s="92">
        <v>4.38</v>
      </c>
      <c r="E3646" s="92">
        <v>4.33</v>
      </c>
      <c r="F3646" s="92">
        <v>4.22</v>
      </c>
      <c r="G3646" s="92">
        <v>4.1399999999999997</v>
      </c>
      <c r="H3646" s="92">
        <v>4.0599999999999996</v>
      </c>
      <c r="I3646" s="92">
        <v>4.01</v>
      </c>
      <c r="J3646" s="92">
        <v>3.97</v>
      </c>
      <c r="K3646" s="92">
        <v>3.85</v>
      </c>
      <c r="L3646" s="92">
        <v>4.2300000000000004</v>
      </c>
      <c r="N3646" s="92">
        <f t="shared" ca="1" si="285"/>
        <v>4.1433297522530612</v>
      </c>
      <c r="O3646" s="92">
        <f t="shared" si="281"/>
        <v>0.18031760326999685</v>
      </c>
      <c r="P3646" s="92">
        <f t="shared" si="282"/>
        <v>4.1284420577556968</v>
      </c>
      <c r="Q3646" s="92">
        <f t="shared" ca="1" si="283"/>
        <v>1.003606128968044</v>
      </c>
      <c r="R3646" s="92">
        <f t="shared" ca="1" si="284"/>
        <v>4.2452539255348265</v>
      </c>
    </row>
    <row r="3647" spans="1:18" x14ac:dyDescent="0.3">
      <c r="A3647" s="107">
        <v>41012.451388888891</v>
      </c>
      <c r="B3647" s="92">
        <v>3.91</v>
      </c>
      <c r="C3647" s="92">
        <v>3.87</v>
      </c>
      <c r="D3647" s="92">
        <v>3.76</v>
      </c>
      <c r="E3647" s="92">
        <v>3.66</v>
      </c>
      <c r="F3647" s="92">
        <v>3.56</v>
      </c>
      <c r="G3647" s="92">
        <v>3.46</v>
      </c>
      <c r="H3647" s="92">
        <v>3.39</v>
      </c>
      <c r="I3647" s="92">
        <v>3.29</v>
      </c>
      <c r="J3647" s="92">
        <v>3.25</v>
      </c>
      <c r="K3647" s="92">
        <v>3.25</v>
      </c>
      <c r="L3647" s="92">
        <v>3.46</v>
      </c>
      <c r="N3647" s="92">
        <f t="shared" ca="1" si="285"/>
        <v>3.4780353361459566</v>
      </c>
      <c r="O3647" s="92">
        <f t="shared" si="281"/>
        <v>0.18887340018560897</v>
      </c>
      <c r="P3647" s="92">
        <f t="shared" si="282"/>
        <v>3.4498828041044134</v>
      </c>
      <c r="Q3647" s="92">
        <f t="shared" ca="1" si="283"/>
        <v>1.0081604314233659</v>
      </c>
      <c r="R3647" s="92">
        <f t="shared" ca="1" si="284"/>
        <v>3.488235092724846</v>
      </c>
    </row>
    <row r="3648" spans="1:18" x14ac:dyDescent="0.3">
      <c r="A3648" s="107">
        <v>41012.465277777781</v>
      </c>
      <c r="B3648" s="92">
        <v>3.93</v>
      </c>
      <c r="C3648" s="92">
        <v>3.85</v>
      </c>
      <c r="D3648" s="92">
        <v>3.76</v>
      </c>
      <c r="E3648" s="92">
        <v>3.75</v>
      </c>
      <c r="F3648" s="92">
        <v>3.68</v>
      </c>
      <c r="G3648" s="92">
        <v>3.56</v>
      </c>
      <c r="H3648" s="92">
        <v>3.46</v>
      </c>
      <c r="I3648" s="92">
        <v>3.36</v>
      </c>
      <c r="J3648" s="92">
        <v>3.29</v>
      </c>
      <c r="K3648" s="92">
        <v>3.22</v>
      </c>
      <c r="L3648" s="92">
        <v>3.41</v>
      </c>
      <c r="N3648" s="92">
        <f t="shared" ca="1" si="285"/>
        <v>3.5411027647131013</v>
      </c>
      <c r="O3648" s="92">
        <f t="shared" si="281"/>
        <v>0.26329370650672634</v>
      </c>
      <c r="P3648" s="92">
        <f t="shared" si="282"/>
        <v>3.545497150704739</v>
      </c>
      <c r="Q3648" s="92">
        <f t="shared" ca="1" si="283"/>
        <v>0.99876057269126162</v>
      </c>
      <c r="R3648" s="92">
        <f t="shared" ca="1" si="284"/>
        <v>3.4057735528772022</v>
      </c>
    </row>
    <row r="3649" spans="1:18" x14ac:dyDescent="0.3">
      <c r="A3649" s="107">
        <v>41012.472222222219</v>
      </c>
      <c r="B3649" s="92">
        <v>5.25</v>
      </c>
      <c r="C3649" s="92">
        <v>5.12</v>
      </c>
      <c r="D3649" s="92">
        <v>4.9000000000000004</v>
      </c>
      <c r="E3649" s="92">
        <v>4.75</v>
      </c>
      <c r="F3649" s="92">
        <v>4.7300000000000004</v>
      </c>
      <c r="G3649" s="92">
        <v>4.7</v>
      </c>
      <c r="H3649" s="92">
        <v>4.71</v>
      </c>
      <c r="I3649" s="92">
        <v>4.6900000000000004</v>
      </c>
      <c r="J3649" s="92">
        <v>4.63</v>
      </c>
      <c r="K3649" s="92">
        <v>4.5199999999999996</v>
      </c>
      <c r="L3649" s="92">
        <v>4.57</v>
      </c>
      <c r="N3649" s="92">
        <f t="shared" ca="1" si="285"/>
        <v>4.7319684695403996</v>
      </c>
      <c r="O3649" s="92">
        <f t="shared" si="281"/>
        <v>-1.9640780955363292E-2</v>
      </c>
      <c r="P3649" s="92">
        <f t="shared" si="282"/>
        <v>4.7014314352939461</v>
      </c>
      <c r="Q3649" s="92">
        <f t="shared" ca="1" si="283"/>
        <v>1.0064952631271424</v>
      </c>
      <c r="R3649" s="92">
        <f t="shared" ca="1" si="284"/>
        <v>4.5996833524910414</v>
      </c>
    </row>
    <row r="3650" spans="1:18" x14ac:dyDescent="0.3">
      <c r="A3650" s="107">
        <v>41012.486111111109</v>
      </c>
      <c r="B3650" s="92">
        <v>4.49</v>
      </c>
      <c r="C3650" s="92">
        <v>4.43</v>
      </c>
      <c r="D3650" s="92">
        <v>4.3</v>
      </c>
      <c r="E3650" s="92">
        <v>4.1900000000000004</v>
      </c>
      <c r="F3650" s="92">
        <v>4.07</v>
      </c>
      <c r="G3650" s="92">
        <v>4.03</v>
      </c>
      <c r="H3650" s="92">
        <v>3.98</v>
      </c>
      <c r="I3650" s="92">
        <v>3.93</v>
      </c>
      <c r="J3650" s="92">
        <v>3.86</v>
      </c>
      <c r="K3650" s="92">
        <v>3.72</v>
      </c>
      <c r="L3650" s="92">
        <v>3.98</v>
      </c>
      <c r="N3650" s="92">
        <f t="shared" ca="1" si="285"/>
        <v>4.043229691995208</v>
      </c>
      <c r="O3650" s="92">
        <f t="shared" si="281"/>
        <v>0.11536958787338458</v>
      </c>
      <c r="P3650" s="92">
        <f t="shared" si="282"/>
        <v>4.022797935336393</v>
      </c>
      <c r="Q3650" s="92">
        <f t="shared" ca="1" si="283"/>
        <v>1.005078991534559</v>
      </c>
      <c r="R3650" s="92">
        <f t="shared" ca="1" si="284"/>
        <v>4.0002143863075448</v>
      </c>
    </row>
    <row r="3651" spans="1:18" x14ac:dyDescent="0.3">
      <c r="A3651" s="107">
        <v>41012.493055555555</v>
      </c>
      <c r="B3651" s="92">
        <v>5.45</v>
      </c>
      <c r="C3651" s="92">
        <v>5.34</v>
      </c>
      <c r="D3651" s="92">
        <v>5.19</v>
      </c>
      <c r="E3651" s="92">
        <v>5.1100000000000003</v>
      </c>
      <c r="F3651" s="92">
        <v>5.01</v>
      </c>
      <c r="G3651" s="92">
        <v>4.8</v>
      </c>
      <c r="H3651" s="92">
        <v>4.54</v>
      </c>
      <c r="I3651" s="92">
        <v>4.3099999999999996</v>
      </c>
      <c r="J3651" s="92">
        <v>4.17</v>
      </c>
      <c r="K3651" s="92">
        <v>3.88</v>
      </c>
      <c r="L3651" s="92">
        <v>4.6399999999999997</v>
      </c>
      <c r="N3651" s="92">
        <f t="shared" ca="1" si="285"/>
        <v>4.7023301543061091</v>
      </c>
      <c r="O3651" s="92">
        <f t="shared" ref="O3651:O3714" si="286">LN(G3651/H3651)/LN(97.5/87.5)</f>
        <v>0.51462028585165287</v>
      </c>
      <c r="P3651" s="92">
        <f t="shared" ref="P3651:P3714" si="287">G3651*POWER(96/97.5,O3651)</f>
        <v>4.7618542895157763</v>
      </c>
      <c r="Q3651" s="92">
        <f t="shared" ref="Q3651:Q3714" ca="1" si="288">N3651/P3651</f>
        <v>0.98749979911381958</v>
      </c>
      <c r="R3651" s="92">
        <f t="shared" ref="R3651:R3714" ca="1" si="289">L3651*Q3651</f>
        <v>4.5819990678881224</v>
      </c>
    </row>
    <row r="3652" spans="1:18" x14ac:dyDescent="0.3">
      <c r="A3652" s="107">
        <v>41012.506944444445</v>
      </c>
      <c r="B3652" s="92">
        <v>4.99</v>
      </c>
      <c r="C3652" s="92">
        <v>4.88</v>
      </c>
      <c r="D3652" s="92">
        <v>4.6900000000000004</v>
      </c>
      <c r="E3652" s="92">
        <v>4.4800000000000004</v>
      </c>
      <c r="F3652" s="92">
        <v>4.33</v>
      </c>
      <c r="G3652" s="92">
        <v>4.32</v>
      </c>
      <c r="H3652" s="92">
        <v>4.3099999999999996</v>
      </c>
      <c r="I3652" s="92">
        <v>4.25</v>
      </c>
      <c r="J3652" s="92">
        <v>4.12</v>
      </c>
      <c r="K3652" s="92">
        <v>3.75</v>
      </c>
      <c r="L3652" s="92">
        <v>4.4000000000000004</v>
      </c>
      <c r="N3652" s="92">
        <f t="shared" ca="1" si="285"/>
        <v>4.3387455854229007</v>
      </c>
      <c r="O3652" s="92">
        <f t="shared" si="286"/>
        <v>2.141596314425278E-2</v>
      </c>
      <c r="P3652" s="92">
        <f t="shared" si="287"/>
        <v>4.3185658378929581</v>
      </c>
      <c r="Q3652" s="92">
        <f t="shared" ca="1" si="288"/>
        <v>1.0046727891358924</v>
      </c>
      <c r="R3652" s="92">
        <f t="shared" ca="1" si="289"/>
        <v>4.4205602721979274</v>
      </c>
    </row>
    <row r="3653" spans="1:18" x14ac:dyDescent="0.3">
      <c r="A3653" s="107">
        <v>41012.513888888891</v>
      </c>
      <c r="B3653" s="92">
        <v>5.16</v>
      </c>
      <c r="C3653" s="92">
        <v>5.15</v>
      </c>
      <c r="D3653" s="92">
        <v>4.97</v>
      </c>
      <c r="E3653" s="92">
        <v>4.8099999999999996</v>
      </c>
      <c r="F3653" s="92">
        <v>4.72</v>
      </c>
      <c r="G3653" s="92">
        <v>4.71</v>
      </c>
      <c r="H3653" s="92">
        <v>4.71</v>
      </c>
      <c r="I3653" s="92">
        <v>4.71</v>
      </c>
      <c r="J3653" s="92">
        <v>4.67</v>
      </c>
      <c r="K3653" s="92">
        <v>4.4800000000000004</v>
      </c>
      <c r="L3653" s="92">
        <v>4.8099999999999996</v>
      </c>
      <c r="N3653" s="92">
        <f t="shared" ca="1" si="285"/>
        <v>4.7536380577037534</v>
      </c>
      <c r="O3653" s="92">
        <f t="shared" si="286"/>
        <v>0</v>
      </c>
      <c r="P3653" s="92">
        <f t="shared" si="287"/>
        <v>4.71</v>
      </c>
      <c r="Q3653" s="92">
        <f t="shared" ca="1" si="288"/>
        <v>1.009264980404194</v>
      </c>
      <c r="R3653" s="92">
        <f t="shared" ca="1" si="289"/>
        <v>4.8545645557441723</v>
      </c>
    </row>
    <row r="3654" spans="1:18" x14ac:dyDescent="0.3">
      <c r="A3654" s="107">
        <v>41012.520833333336</v>
      </c>
      <c r="B3654" s="92">
        <v>5.17</v>
      </c>
      <c r="C3654" s="92">
        <v>5.14</v>
      </c>
      <c r="D3654" s="92">
        <v>5.03</v>
      </c>
      <c r="E3654" s="92">
        <v>4.9400000000000004</v>
      </c>
      <c r="F3654" s="92">
        <v>4.93</v>
      </c>
      <c r="G3654" s="92">
        <v>4.91</v>
      </c>
      <c r="H3654" s="92">
        <v>4.88</v>
      </c>
      <c r="I3654" s="92">
        <v>4.82</v>
      </c>
      <c r="J3654" s="92">
        <v>4.8</v>
      </c>
      <c r="K3654" s="92">
        <v>4.72</v>
      </c>
      <c r="L3654" s="92">
        <v>5</v>
      </c>
      <c r="N3654" s="92">
        <f t="shared" ca="1" si="285"/>
        <v>4.8994147042889136</v>
      </c>
      <c r="O3654" s="92">
        <f t="shared" si="286"/>
        <v>5.6635421160375697E-2</v>
      </c>
      <c r="P3654" s="92">
        <f t="shared" si="287"/>
        <v>4.9056904894186548</v>
      </c>
      <c r="Q3654" s="92">
        <f t="shared" ca="1" si="288"/>
        <v>0.99872071319149103</v>
      </c>
      <c r="R3654" s="92">
        <f t="shared" ca="1" si="289"/>
        <v>4.9936035659574554</v>
      </c>
    </row>
    <row r="3655" spans="1:18" x14ac:dyDescent="0.3">
      <c r="A3655" s="107">
        <v>41012.541666666664</v>
      </c>
      <c r="B3655" s="92">
        <v>5.33</v>
      </c>
      <c r="C3655" s="92">
        <v>5.24</v>
      </c>
      <c r="D3655" s="92">
        <v>5.05</v>
      </c>
      <c r="E3655" s="92">
        <v>4.88</v>
      </c>
      <c r="F3655" s="92">
        <v>4.7699999999999996</v>
      </c>
      <c r="G3655" s="92">
        <v>4.63</v>
      </c>
      <c r="H3655" s="92">
        <v>4.49</v>
      </c>
      <c r="I3655" s="92">
        <v>4.4400000000000004</v>
      </c>
      <c r="J3655" s="92">
        <v>4.37</v>
      </c>
      <c r="K3655" s="92">
        <v>4.12</v>
      </c>
      <c r="L3655" s="92">
        <v>4.4400000000000004</v>
      </c>
      <c r="N3655" s="92">
        <f t="shared" ca="1" si="285"/>
        <v>4.6468291777082245</v>
      </c>
      <c r="O3655" s="92">
        <f t="shared" si="286"/>
        <v>0.28373670871414935</v>
      </c>
      <c r="P3655" s="92">
        <f t="shared" si="287"/>
        <v>4.609676869828137</v>
      </c>
      <c r="Q3655" s="92">
        <f t="shared" ca="1" si="288"/>
        <v>1.0080596338809042</v>
      </c>
      <c r="R3655" s="92">
        <f t="shared" ca="1" si="289"/>
        <v>4.4757847744312151</v>
      </c>
    </row>
    <row r="3656" spans="1:18" x14ac:dyDescent="0.3">
      <c r="A3656" s="107">
        <v>41012.5625</v>
      </c>
      <c r="B3656" s="92">
        <v>4.03</v>
      </c>
      <c r="C3656" s="92">
        <v>4.04</v>
      </c>
      <c r="D3656" s="92">
        <v>4.04</v>
      </c>
      <c r="E3656" s="92">
        <v>4.05</v>
      </c>
      <c r="F3656" s="92">
        <v>4.09</v>
      </c>
      <c r="G3656" s="92">
        <v>3.94</v>
      </c>
      <c r="H3656" s="92">
        <v>3.83</v>
      </c>
      <c r="I3656" s="92">
        <v>3.73</v>
      </c>
      <c r="J3656" s="92">
        <v>3.64</v>
      </c>
      <c r="K3656" s="92">
        <v>3.46</v>
      </c>
      <c r="L3656" s="92">
        <v>3.79</v>
      </c>
      <c r="N3656" s="92">
        <f t="shared" ca="1" si="285"/>
        <v>3.8822780157870698</v>
      </c>
      <c r="O3656" s="92">
        <f t="shared" si="286"/>
        <v>0.26166696363887265</v>
      </c>
      <c r="P3656" s="92">
        <f t="shared" si="287"/>
        <v>3.9240480622004084</v>
      </c>
      <c r="Q3656" s="92">
        <f t="shared" ca="1" si="288"/>
        <v>0.98935536829538318</v>
      </c>
      <c r="R3656" s="92">
        <f t="shared" ca="1" si="289"/>
        <v>3.7496568458395023</v>
      </c>
    </row>
    <row r="3657" spans="1:18" x14ac:dyDescent="0.3">
      <c r="A3657" s="107">
        <v>41012.583333333336</v>
      </c>
      <c r="B3657" s="92">
        <v>4.49</v>
      </c>
      <c r="C3657" s="92">
        <v>4.5</v>
      </c>
      <c r="D3657" s="92">
        <v>4.3899999999999997</v>
      </c>
      <c r="E3657" s="92">
        <v>4.34</v>
      </c>
      <c r="F3657" s="92">
        <v>4.29</v>
      </c>
      <c r="G3657" s="92">
        <v>4.21</v>
      </c>
      <c r="H3657" s="92">
        <v>4.1100000000000003</v>
      </c>
      <c r="I3657" s="92">
        <v>4</v>
      </c>
      <c r="J3657" s="92">
        <v>3.97</v>
      </c>
      <c r="K3657" s="92">
        <v>3.61</v>
      </c>
      <c r="L3657" s="92">
        <v>4.13</v>
      </c>
      <c r="N3657" s="92">
        <f t="shared" ca="1" si="285"/>
        <v>4.1653313415861035</v>
      </c>
      <c r="O3657" s="92">
        <f t="shared" si="286"/>
        <v>0.22214973532268589</v>
      </c>
      <c r="P3657" s="92">
        <f t="shared" si="287"/>
        <v>4.1955246462474198</v>
      </c>
      <c r="Q3657" s="92">
        <f t="shared" ca="1" si="288"/>
        <v>0.99280344957851174</v>
      </c>
      <c r="R3657" s="92">
        <f t="shared" ca="1" si="289"/>
        <v>4.1002782467592533</v>
      </c>
    </row>
    <row r="3658" spans="1:18" x14ac:dyDescent="0.3">
      <c r="A3658" s="107">
        <v>41012.590277777781</v>
      </c>
      <c r="B3658" s="92">
        <v>4.09</v>
      </c>
      <c r="C3658" s="92">
        <v>4.03</v>
      </c>
      <c r="D3658" s="92">
        <v>3.96</v>
      </c>
      <c r="E3658" s="92">
        <v>3.83</v>
      </c>
      <c r="F3658" s="92">
        <v>3.77</v>
      </c>
      <c r="G3658" s="92">
        <v>3.79</v>
      </c>
      <c r="H3658" s="92">
        <v>3.76</v>
      </c>
      <c r="I3658" s="92">
        <v>3.72</v>
      </c>
      <c r="J3658" s="92">
        <v>3.68</v>
      </c>
      <c r="K3658" s="92">
        <v>3.61</v>
      </c>
      <c r="L3658" s="92">
        <v>3.84</v>
      </c>
      <c r="N3658" s="92">
        <f t="shared" ca="1" si="285"/>
        <v>3.7837763491520584</v>
      </c>
      <c r="O3658" s="92">
        <f t="shared" si="286"/>
        <v>7.3438669636097589E-2</v>
      </c>
      <c r="P3658" s="92">
        <f t="shared" si="287"/>
        <v>3.7856871358971742</v>
      </c>
      <c r="Q3658" s="92">
        <f t="shared" ca="1" si="288"/>
        <v>0.99949526025883195</v>
      </c>
      <c r="R3658" s="92">
        <f t="shared" ca="1" si="289"/>
        <v>3.8380617993939143</v>
      </c>
    </row>
    <row r="3659" spans="1:18" x14ac:dyDescent="0.3">
      <c r="A3659" s="107">
        <v>41012.645833333336</v>
      </c>
      <c r="B3659" s="92">
        <v>3.8</v>
      </c>
      <c r="C3659" s="92">
        <v>3.66</v>
      </c>
      <c r="D3659" s="92">
        <v>3.66</v>
      </c>
      <c r="E3659" s="92">
        <v>3.67</v>
      </c>
      <c r="F3659" s="92">
        <v>3.6</v>
      </c>
      <c r="G3659" s="92">
        <v>3.51</v>
      </c>
      <c r="H3659" s="92">
        <v>3.41</v>
      </c>
      <c r="I3659" s="92">
        <v>3.37</v>
      </c>
      <c r="J3659" s="92">
        <v>3.33</v>
      </c>
      <c r="K3659" s="92">
        <v>3.28</v>
      </c>
      <c r="L3659" s="92">
        <v>3.52</v>
      </c>
      <c r="N3659" s="92">
        <f t="shared" ca="1" si="285"/>
        <v>3.4968399973599444</v>
      </c>
      <c r="O3659" s="92">
        <f t="shared" si="286"/>
        <v>0.26709905487783697</v>
      </c>
      <c r="P3659" s="92">
        <f t="shared" si="287"/>
        <v>3.4954946062290722</v>
      </c>
      <c r="Q3659" s="92">
        <f t="shared" ca="1" si="288"/>
        <v>1.0003848929214409</v>
      </c>
      <c r="R3659" s="92">
        <f t="shared" ca="1" si="289"/>
        <v>3.5213548230834721</v>
      </c>
    </row>
    <row r="3660" spans="1:18" x14ac:dyDescent="0.3">
      <c r="A3660" s="107">
        <v>41012.666666666664</v>
      </c>
      <c r="B3660" s="92">
        <v>3.49</v>
      </c>
      <c r="C3660" s="92">
        <v>3.44</v>
      </c>
      <c r="D3660" s="92">
        <v>3.42</v>
      </c>
      <c r="E3660" s="92">
        <v>3.42</v>
      </c>
      <c r="F3660" s="92">
        <v>3.32</v>
      </c>
      <c r="G3660" s="92">
        <v>3.32</v>
      </c>
      <c r="H3660" s="92">
        <v>3.28</v>
      </c>
      <c r="I3660" s="92">
        <v>3.24</v>
      </c>
      <c r="J3660" s="92">
        <v>3.21</v>
      </c>
      <c r="K3660" s="92">
        <v>3.04</v>
      </c>
      <c r="L3660" s="92">
        <v>3.3</v>
      </c>
      <c r="N3660" s="92">
        <f t="shared" ca="1" si="285"/>
        <v>3.3033025767844379</v>
      </c>
      <c r="O3660" s="92">
        <f t="shared" si="286"/>
        <v>0.11201329826235341</v>
      </c>
      <c r="P3660" s="92">
        <f t="shared" si="287"/>
        <v>3.3142392424949132</v>
      </c>
      <c r="Q3660" s="92">
        <f t="shared" ca="1" si="288"/>
        <v>0.99670009769655543</v>
      </c>
      <c r="R3660" s="92">
        <f t="shared" ca="1" si="289"/>
        <v>3.2891103223986327</v>
      </c>
    </row>
    <row r="3661" spans="1:18" x14ac:dyDescent="0.3">
      <c r="A3661" s="107">
        <v>41012.680555555555</v>
      </c>
      <c r="B3661" s="92">
        <v>4.0599999999999996</v>
      </c>
      <c r="C3661" s="92">
        <v>3.91</v>
      </c>
      <c r="D3661" s="92">
        <v>3.83</v>
      </c>
      <c r="E3661" s="92">
        <v>3.87</v>
      </c>
      <c r="F3661" s="92">
        <v>3.83</v>
      </c>
      <c r="G3661" s="92">
        <v>3.75</v>
      </c>
      <c r="H3661" s="92">
        <v>3.7</v>
      </c>
      <c r="I3661" s="92">
        <v>3.6</v>
      </c>
      <c r="J3661" s="92">
        <v>3.5</v>
      </c>
      <c r="K3661" s="92">
        <v>3.25</v>
      </c>
      <c r="L3661" s="92">
        <v>3.81</v>
      </c>
      <c r="N3661" s="92">
        <f t="shared" ca="1" si="285"/>
        <v>3.706387474470799</v>
      </c>
      <c r="O3661" s="92">
        <f t="shared" si="286"/>
        <v>0.12404191559467108</v>
      </c>
      <c r="P3661" s="92">
        <f t="shared" si="287"/>
        <v>3.7427950466509112</v>
      </c>
      <c r="Q3661" s="92">
        <f t="shared" ca="1" si="288"/>
        <v>0.99027262467585819</v>
      </c>
      <c r="R3661" s="92">
        <f t="shared" ca="1" si="289"/>
        <v>3.7729387000150196</v>
      </c>
    </row>
    <row r="3662" spans="1:18" x14ac:dyDescent="0.3">
      <c r="A3662" s="107">
        <v>41012.708333333336</v>
      </c>
      <c r="B3662" s="92">
        <v>5.48</v>
      </c>
      <c r="C3662" s="92">
        <v>5.48</v>
      </c>
      <c r="D3662" s="92">
        <v>5.53</v>
      </c>
      <c r="E3662" s="92">
        <v>5.56</v>
      </c>
      <c r="F3662" s="92">
        <v>5.54</v>
      </c>
      <c r="G3662" s="92">
        <v>5.44</v>
      </c>
      <c r="H3662" s="92">
        <v>5.29</v>
      </c>
      <c r="I3662" s="92">
        <v>5.09</v>
      </c>
      <c r="J3662" s="92">
        <v>4.88</v>
      </c>
      <c r="K3662" s="92">
        <v>4.42</v>
      </c>
      <c r="L3662" s="92">
        <v>5.38</v>
      </c>
      <c r="N3662" s="92">
        <f t="shared" ca="1" si="285"/>
        <v>5.2870340135828267</v>
      </c>
      <c r="O3662" s="92">
        <f t="shared" si="286"/>
        <v>0.25838544292384275</v>
      </c>
      <c r="P3662" s="92">
        <f t="shared" si="287"/>
        <v>5.4182506484356505</v>
      </c>
      <c r="Q3662" s="92">
        <f t="shared" ca="1" si="288"/>
        <v>0.97578247235743731</v>
      </c>
      <c r="R3662" s="92">
        <f t="shared" ca="1" si="289"/>
        <v>5.2497097012830123</v>
      </c>
    </row>
    <row r="3663" spans="1:18" x14ac:dyDescent="0.3">
      <c r="A3663" s="107">
        <v>41012.729166666664</v>
      </c>
      <c r="B3663" s="92">
        <v>5.34</v>
      </c>
      <c r="C3663" s="92">
        <v>5.19</v>
      </c>
      <c r="D3663" s="92">
        <v>5.05</v>
      </c>
      <c r="E3663" s="92">
        <v>4.92</v>
      </c>
      <c r="F3663" s="92">
        <v>4.71</v>
      </c>
      <c r="G3663" s="92">
        <v>4.54</v>
      </c>
      <c r="H3663" s="92">
        <v>4.3600000000000003</v>
      </c>
      <c r="I3663" s="92">
        <v>4.18</v>
      </c>
      <c r="J3663" s="92">
        <v>3.95</v>
      </c>
      <c r="K3663" s="92">
        <v>3.43</v>
      </c>
      <c r="L3663" s="92">
        <v>4.51</v>
      </c>
      <c r="N3663" s="92">
        <f t="shared" ca="1" si="285"/>
        <v>4.4859987762807023</v>
      </c>
      <c r="O3663" s="92">
        <f t="shared" si="286"/>
        <v>0.37384358744616214</v>
      </c>
      <c r="P3663" s="92">
        <f t="shared" si="287"/>
        <v>4.5137616352378549</v>
      </c>
      <c r="Q3663" s="92">
        <f t="shared" ca="1" si="288"/>
        <v>0.99384928554037621</v>
      </c>
      <c r="R3663" s="92">
        <f t="shared" ca="1" si="289"/>
        <v>4.4822602777870966</v>
      </c>
    </row>
    <row r="3664" spans="1:18" x14ac:dyDescent="0.3">
      <c r="A3664" s="107">
        <v>41012.736111111109</v>
      </c>
      <c r="B3664" s="92">
        <v>6.01</v>
      </c>
      <c r="C3664" s="92">
        <v>5.96</v>
      </c>
      <c r="D3664" s="92">
        <v>5.86</v>
      </c>
      <c r="E3664" s="92">
        <v>5.81</v>
      </c>
      <c r="F3664" s="92">
        <v>5.7</v>
      </c>
      <c r="G3664" s="92">
        <v>5.47</v>
      </c>
      <c r="H3664" s="92">
        <v>5.18</v>
      </c>
      <c r="I3664" s="92">
        <v>4.9000000000000004</v>
      </c>
      <c r="J3664" s="92">
        <v>4.57</v>
      </c>
      <c r="K3664" s="92">
        <v>3.82</v>
      </c>
      <c r="L3664" s="92">
        <v>5.43</v>
      </c>
      <c r="N3664" s="92">
        <f t="shared" ca="1" si="285"/>
        <v>5.2884947345085926</v>
      </c>
      <c r="O3664" s="92">
        <f t="shared" si="286"/>
        <v>0.50338929574878333</v>
      </c>
      <c r="P3664" s="92">
        <f t="shared" si="287"/>
        <v>5.4274747737012277</v>
      </c>
      <c r="Q3664" s="92">
        <f t="shared" ca="1" si="288"/>
        <v>0.97439324087399515</v>
      </c>
      <c r="R3664" s="92">
        <f t="shared" ca="1" si="289"/>
        <v>5.2909552979457937</v>
      </c>
    </row>
    <row r="3665" spans="1:18" x14ac:dyDescent="0.3">
      <c r="A3665" s="107">
        <v>41012.743055555555</v>
      </c>
      <c r="B3665" s="92">
        <v>5.39</v>
      </c>
      <c r="C3665" s="92">
        <v>5.35</v>
      </c>
      <c r="D3665" s="92">
        <v>5.37</v>
      </c>
      <c r="E3665" s="92">
        <v>5.32</v>
      </c>
      <c r="F3665" s="92">
        <v>5.29</v>
      </c>
      <c r="G3665" s="92">
        <v>5.21</v>
      </c>
      <c r="H3665" s="92">
        <v>5.07</v>
      </c>
      <c r="I3665" s="92">
        <v>4.8099999999999996</v>
      </c>
      <c r="J3665" s="92">
        <v>4.45</v>
      </c>
      <c r="K3665" s="92">
        <v>3.77</v>
      </c>
      <c r="L3665" s="92">
        <v>5.16</v>
      </c>
      <c r="N3665" s="92">
        <f t="shared" ca="1" si="285"/>
        <v>5.011706022759804</v>
      </c>
      <c r="O3665" s="92">
        <f t="shared" si="286"/>
        <v>0.25171551476409054</v>
      </c>
      <c r="P3665" s="92">
        <f t="shared" si="287"/>
        <v>5.1897068474580292</v>
      </c>
      <c r="Q3665" s="92">
        <f t="shared" ca="1" si="288"/>
        <v>0.96570117929003796</v>
      </c>
      <c r="R3665" s="92">
        <f t="shared" ca="1" si="289"/>
        <v>4.9830180851365959</v>
      </c>
    </row>
    <row r="3666" spans="1:18" x14ac:dyDescent="0.3">
      <c r="A3666" s="107">
        <v>41012.756944444445</v>
      </c>
      <c r="B3666" s="92">
        <v>4.55</v>
      </c>
      <c r="C3666" s="92">
        <v>4.49</v>
      </c>
      <c r="D3666" s="92">
        <v>4.49</v>
      </c>
      <c r="E3666" s="92">
        <v>4.55</v>
      </c>
      <c r="F3666" s="92">
        <v>4.5</v>
      </c>
      <c r="G3666" s="92">
        <v>4.42</v>
      </c>
      <c r="H3666" s="92">
        <v>4.28</v>
      </c>
      <c r="I3666" s="92">
        <v>4.03</v>
      </c>
      <c r="J3666" s="92">
        <v>3.77</v>
      </c>
      <c r="K3666" s="92">
        <v>3.33</v>
      </c>
      <c r="L3666" s="92">
        <v>4.53</v>
      </c>
      <c r="N3666" s="92">
        <f t="shared" ca="1" si="285"/>
        <v>4.2457579929704297</v>
      </c>
      <c r="O3666" s="92">
        <f t="shared" si="286"/>
        <v>0.29743665365960514</v>
      </c>
      <c r="P3666" s="92">
        <f t="shared" si="287"/>
        <v>4.3996640367663815</v>
      </c>
      <c r="Q3666" s="92">
        <f t="shared" ca="1" si="288"/>
        <v>0.96501868267444624</v>
      </c>
      <c r="R3666" s="92">
        <f t="shared" ca="1" si="289"/>
        <v>4.3715346325152415</v>
      </c>
    </row>
    <row r="3667" spans="1:18" x14ac:dyDescent="0.3">
      <c r="A3667" s="107">
        <v>41012.763888888891</v>
      </c>
      <c r="B3667" s="92">
        <v>5.03</v>
      </c>
      <c r="C3667" s="92">
        <v>4.97</v>
      </c>
      <c r="D3667" s="92">
        <v>4.97</v>
      </c>
      <c r="E3667" s="92">
        <v>4.92</v>
      </c>
      <c r="F3667" s="92">
        <v>4.7699999999999996</v>
      </c>
      <c r="G3667" s="92">
        <v>4.5999999999999996</v>
      </c>
      <c r="H3667" s="92">
        <v>4.3600000000000003</v>
      </c>
      <c r="I3667" s="92">
        <v>4.08</v>
      </c>
      <c r="J3667" s="92">
        <v>3.83</v>
      </c>
      <c r="K3667" s="92">
        <v>3.39</v>
      </c>
      <c r="L3667" s="92">
        <v>4.72</v>
      </c>
      <c r="N3667" s="92">
        <f t="shared" ca="1" si="285"/>
        <v>4.4534118832337786</v>
      </c>
      <c r="O3667" s="92">
        <f t="shared" si="286"/>
        <v>0.49517115907630832</v>
      </c>
      <c r="P3667" s="92">
        <f t="shared" si="287"/>
        <v>4.5648199756103391</v>
      </c>
      <c r="Q3667" s="92">
        <f t="shared" ca="1" si="288"/>
        <v>0.97559419802493641</v>
      </c>
      <c r="R3667" s="92">
        <f t="shared" ca="1" si="289"/>
        <v>4.6048046146776995</v>
      </c>
    </row>
    <row r="3668" spans="1:18" x14ac:dyDescent="0.3">
      <c r="A3668" s="107">
        <v>41012.770833333336</v>
      </c>
      <c r="B3668" s="92">
        <v>6.91</v>
      </c>
      <c r="C3668" s="92">
        <v>6.8</v>
      </c>
      <c r="D3668" s="92">
        <v>6.65</v>
      </c>
      <c r="E3668" s="92">
        <v>6.59</v>
      </c>
      <c r="F3668" s="92">
        <v>6.41</v>
      </c>
      <c r="G3668" s="92">
        <v>6.2</v>
      </c>
      <c r="H3668" s="92">
        <v>5.92</v>
      </c>
      <c r="I3668" s="92">
        <v>5.6</v>
      </c>
      <c r="J3668" s="92">
        <v>5.25</v>
      </c>
      <c r="K3668" s="92">
        <v>4.67</v>
      </c>
      <c r="L3668" s="92">
        <v>6.18</v>
      </c>
      <c r="N3668" s="92">
        <f t="shared" ca="1" si="285"/>
        <v>6.0304439899494442</v>
      </c>
      <c r="O3668" s="92">
        <f t="shared" si="286"/>
        <v>0.42705214237908284</v>
      </c>
      <c r="P3668" s="92">
        <f t="shared" si="287"/>
        <v>6.1590848055184662</v>
      </c>
      <c r="Q3668" s="92">
        <f t="shared" ca="1" si="288"/>
        <v>0.97911364762281539</v>
      </c>
      <c r="R3668" s="92">
        <f t="shared" ca="1" si="289"/>
        <v>6.0509223423089988</v>
      </c>
    </row>
    <row r="3669" spans="1:18" x14ac:dyDescent="0.3">
      <c r="A3669" s="107">
        <v>41012.777777777781</v>
      </c>
      <c r="B3669" s="92">
        <v>7.05</v>
      </c>
      <c r="C3669" s="92">
        <v>6.88</v>
      </c>
      <c r="D3669" s="92">
        <v>6.61</v>
      </c>
      <c r="E3669" s="92">
        <v>6.43</v>
      </c>
      <c r="F3669" s="92">
        <v>6.22</v>
      </c>
      <c r="G3669" s="92">
        <v>6</v>
      </c>
      <c r="H3669" s="92">
        <v>5.73</v>
      </c>
      <c r="I3669" s="92">
        <v>5.46</v>
      </c>
      <c r="J3669" s="92">
        <v>5.25</v>
      </c>
      <c r="K3669" s="92">
        <v>4.6100000000000003</v>
      </c>
      <c r="L3669" s="92">
        <v>6.13</v>
      </c>
      <c r="N3669" s="92">
        <f t="shared" ca="1" si="285"/>
        <v>5.9088419204084444</v>
      </c>
      <c r="O3669" s="92">
        <f t="shared" si="286"/>
        <v>0.42549129718310891</v>
      </c>
      <c r="P3669" s="92">
        <f t="shared" si="287"/>
        <v>5.9605488918644527</v>
      </c>
      <c r="Q3669" s="92">
        <f t="shared" ca="1" si="288"/>
        <v>0.99132513256848154</v>
      </c>
      <c r="R3669" s="92">
        <f t="shared" ca="1" si="289"/>
        <v>6.0768230626447917</v>
      </c>
    </row>
    <row r="3670" spans="1:18" x14ac:dyDescent="0.3">
      <c r="A3670" s="107">
        <v>41012.784722222219</v>
      </c>
      <c r="B3670" s="92">
        <v>6.39</v>
      </c>
      <c r="C3670" s="92">
        <v>6.37</v>
      </c>
      <c r="D3670" s="92">
        <v>6.26</v>
      </c>
      <c r="E3670" s="92">
        <v>6.08</v>
      </c>
      <c r="F3670" s="92">
        <v>5.9</v>
      </c>
      <c r="G3670" s="92">
        <v>5.61</v>
      </c>
      <c r="H3670" s="92">
        <v>5.33</v>
      </c>
      <c r="I3670" s="92">
        <v>5.04</v>
      </c>
      <c r="J3670" s="92">
        <v>4.79</v>
      </c>
      <c r="K3670" s="92">
        <v>4.3600000000000003</v>
      </c>
      <c r="L3670" s="92">
        <v>5.78</v>
      </c>
      <c r="N3670" s="92">
        <f t="shared" ca="1" si="285"/>
        <v>5.5244653808429911</v>
      </c>
      <c r="O3670" s="92">
        <f t="shared" si="286"/>
        <v>0.47313358601944355</v>
      </c>
      <c r="P3670" s="92">
        <f t="shared" si="287"/>
        <v>5.5689981263269601</v>
      </c>
      <c r="Q3670" s="92">
        <f t="shared" ca="1" si="288"/>
        <v>0.99200345475545337</v>
      </c>
      <c r="R3670" s="92">
        <f t="shared" ca="1" si="289"/>
        <v>5.7337799684865205</v>
      </c>
    </row>
    <row r="3671" spans="1:18" x14ac:dyDescent="0.3">
      <c r="A3671" s="107">
        <v>41012.791666666664</v>
      </c>
      <c r="B3671" s="92">
        <v>5.53</v>
      </c>
      <c r="C3671" s="92">
        <v>5.42</v>
      </c>
      <c r="D3671" s="92">
        <v>5.3</v>
      </c>
      <c r="E3671" s="92">
        <v>5.13</v>
      </c>
      <c r="F3671" s="92">
        <v>4.93</v>
      </c>
      <c r="G3671" s="92">
        <v>4.76</v>
      </c>
      <c r="H3671" s="92">
        <v>4.58</v>
      </c>
      <c r="I3671" s="92">
        <v>4.38</v>
      </c>
      <c r="J3671" s="92">
        <v>4.13</v>
      </c>
      <c r="K3671" s="92">
        <v>3.65</v>
      </c>
      <c r="L3671" s="92">
        <v>4.95</v>
      </c>
      <c r="N3671" s="92">
        <f t="shared" ca="1" si="285"/>
        <v>4.7004217819139704</v>
      </c>
      <c r="O3671" s="92">
        <f t="shared" si="286"/>
        <v>0.35622764226315995</v>
      </c>
      <c r="P3671" s="92">
        <f t="shared" si="287"/>
        <v>4.7337828911301987</v>
      </c>
      <c r="Q3671" s="92">
        <f t="shared" ca="1" si="288"/>
        <v>0.99295254768047392</v>
      </c>
      <c r="R3671" s="92">
        <f t="shared" ca="1" si="289"/>
        <v>4.9151151110183458</v>
      </c>
    </row>
    <row r="3672" spans="1:18" x14ac:dyDescent="0.3">
      <c r="A3672" s="107">
        <v>41012.798611111109</v>
      </c>
      <c r="B3672" s="92">
        <v>5.92</v>
      </c>
      <c r="C3672" s="92">
        <v>5.8</v>
      </c>
      <c r="D3672" s="92">
        <v>5.66</v>
      </c>
      <c r="E3672" s="92">
        <v>5.56</v>
      </c>
      <c r="F3672" s="92">
        <v>5.34</v>
      </c>
      <c r="G3672" s="92">
        <v>5.15</v>
      </c>
      <c r="H3672" s="92">
        <v>4.9000000000000004</v>
      </c>
      <c r="I3672" s="92">
        <v>4.68</v>
      </c>
      <c r="J3672" s="92">
        <v>4.43</v>
      </c>
      <c r="K3672" s="92">
        <v>3.89</v>
      </c>
      <c r="L3672" s="92">
        <v>5.2</v>
      </c>
      <c r="N3672" s="92">
        <f t="shared" ca="1" si="285"/>
        <v>5.0537212849084927</v>
      </c>
      <c r="O3672" s="92">
        <f t="shared" si="286"/>
        <v>0.45984531170001497</v>
      </c>
      <c r="P3672" s="92">
        <f t="shared" si="287"/>
        <v>5.1134135105906697</v>
      </c>
      <c r="Q3672" s="92">
        <f t="shared" ca="1" si="288"/>
        <v>0.9883263449047206</v>
      </c>
      <c r="R3672" s="92">
        <f t="shared" ca="1" si="289"/>
        <v>5.1392969935045469</v>
      </c>
    </row>
    <row r="3673" spans="1:18" x14ac:dyDescent="0.3">
      <c r="A3673" s="107">
        <v>41012.805555555555</v>
      </c>
      <c r="B3673" s="92">
        <v>6.47</v>
      </c>
      <c r="C3673" s="92">
        <v>6.38</v>
      </c>
      <c r="D3673" s="92">
        <v>6.2</v>
      </c>
      <c r="E3673" s="92">
        <v>6.05</v>
      </c>
      <c r="F3673" s="92">
        <v>5.81</v>
      </c>
      <c r="G3673" s="92">
        <v>5.64</v>
      </c>
      <c r="H3673" s="92">
        <v>5.41</v>
      </c>
      <c r="I3673" s="92">
        <v>5.16</v>
      </c>
      <c r="J3673" s="92">
        <v>4.92</v>
      </c>
      <c r="K3673" s="92">
        <v>4.3899999999999997</v>
      </c>
      <c r="L3673" s="92">
        <v>5.79</v>
      </c>
      <c r="N3673" s="92">
        <f t="shared" ca="1" si="285"/>
        <v>5.5523167177130812</v>
      </c>
      <c r="O3673" s="92">
        <f t="shared" si="286"/>
        <v>0.38474811448116247</v>
      </c>
      <c r="P3673" s="92">
        <f t="shared" si="287"/>
        <v>5.6064563819074271</v>
      </c>
      <c r="Q3673" s="92">
        <f t="shared" ca="1" si="288"/>
        <v>0.99034333623479887</v>
      </c>
      <c r="R3673" s="92">
        <f t="shared" ca="1" si="289"/>
        <v>5.7340879167994858</v>
      </c>
    </row>
    <row r="3674" spans="1:18" x14ac:dyDescent="0.3">
      <c r="A3674" s="107">
        <v>41012.8125</v>
      </c>
      <c r="B3674" s="92">
        <v>6.27</v>
      </c>
      <c r="C3674" s="92">
        <v>6.15</v>
      </c>
      <c r="D3674" s="92">
        <v>6</v>
      </c>
      <c r="E3674" s="92">
        <v>5.83</v>
      </c>
      <c r="F3674" s="92">
        <v>5.67</v>
      </c>
      <c r="G3674" s="92">
        <v>5.52</v>
      </c>
      <c r="H3674" s="92">
        <v>5.26</v>
      </c>
      <c r="I3674" s="92">
        <v>5.03</v>
      </c>
      <c r="J3674" s="92">
        <v>4.84</v>
      </c>
      <c r="K3674" s="92">
        <v>4.5199999999999996</v>
      </c>
      <c r="L3674" s="92">
        <v>5.4</v>
      </c>
      <c r="N3674" s="92">
        <f t="shared" ca="1" si="285"/>
        <v>5.4167406989266942</v>
      </c>
      <c r="O3674" s="92">
        <f t="shared" si="286"/>
        <v>0.44584821489637272</v>
      </c>
      <c r="P3674" s="92">
        <f t="shared" si="287"/>
        <v>5.4819745006345935</v>
      </c>
      <c r="Q3674" s="92">
        <f t="shared" ca="1" si="288"/>
        <v>0.98810030916773728</v>
      </c>
      <c r="R3674" s="92">
        <f t="shared" ca="1" si="289"/>
        <v>5.335741669505782</v>
      </c>
    </row>
    <row r="3675" spans="1:18" x14ac:dyDescent="0.3">
      <c r="A3675" s="107">
        <v>41012.819444444445</v>
      </c>
      <c r="B3675" s="92">
        <v>6.37</v>
      </c>
      <c r="C3675" s="92">
        <v>6.24</v>
      </c>
      <c r="D3675" s="92">
        <v>5.96</v>
      </c>
      <c r="E3675" s="92">
        <v>5.74</v>
      </c>
      <c r="F3675" s="92">
        <v>5.45</v>
      </c>
      <c r="G3675" s="92">
        <v>5.23</v>
      </c>
      <c r="H3675" s="92">
        <v>4.95</v>
      </c>
      <c r="I3675" s="92">
        <v>4.6399999999999997</v>
      </c>
      <c r="J3675" s="92">
        <v>4.3499999999999996</v>
      </c>
      <c r="K3675" s="92">
        <v>3.98</v>
      </c>
      <c r="L3675" s="92">
        <v>5.15</v>
      </c>
      <c r="N3675" s="92">
        <f t="shared" ca="1" si="285"/>
        <v>5.1493986705716202</v>
      </c>
      <c r="O3675" s="92">
        <f t="shared" si="286"/>
        <v>0.50847314298999247</v>
      </c>
      <c r="P3675" s="92">
        <f t="shared" si="287"/>
        <v>5.188931584699124</v>
      </c>
      <c r="Q3675" s="92">
        <f t="shared" ca="1" si="288"/>
        <v>0.99238129979511069</v>
      </c>
      <c r="R3675" s="92">
        <f t="shared" ca="1" si="289"/>
        <v>5.1107636939448202</v>
      </c>
    </row>
    <row r="3676" spans="1:18" x14ac:dyDescent="0.3">
      <c r="A3676" s="107">
        <v>41012.826388888891</v>
      </c>
      <c r="B3676" s="92">
        <v>5.88</v>
      </c>
      <c r="C3676" s="92">
        <v>5.76</v>
      </c>
      <c r="D3676" s="92">
        <v>5.53</v>
      </c>
      <c r="E3676" s="92">
        <v>5.27</v>
      </c>
      <c r="F3676" s="92">
        <v>4.9400000000000004</v>
      </c>
      <c r="G3676" s="92">
        <v>4.62</v>
      </c>
      <c r="H3676" s="92">
        <v>4.4000000000000004</v>
      </c>
      <c r="I3676" s="92">
        <v>4.2</v>
      </c>
      <c r="J3676" s="92">
        <v>4.07</v>
      </c>
      <c r="K3676" s="92">
        <v>3.78</v>
      </c>
      <c r="L3676" s="92">
        <v>4.78</v>
      </c>
      <c r="N3676" s="92">
        <f t="shared" ca="1" si="285"/>
        <v>4.6894831141889544</v>
      </c>
      <c r="O3676" s="92">
        <f t="shared" si="286"/>
        <v>0.45086912453404049</v>
      </c>
      <c r="P3676" s="92">
        <f t="shared" si="287"/>
        <v>4.5878171572372848</v>
      </c>
      <c r="Q3676" s="92">
        <f t="shared" ca="1" si="288"/>
        <v>1.0221599844691482</v>
      </c>
      <c r="R3676" s="92">
        <f t="shared" ca="1" si="289"/>
        <v>4.8859247257625285</v>
      </c>
    </row>
    <row r="3677" spans="1:18" x14ac:dyDescent="0.3">
      <c r="A3677" s="107">
        <v>41012.833333333336</v>
      </c>
      <c r="B3677" s="92">
        <v>5.65</v>
      </c>
      <c r="C3677" s="92">
        <v>5.49</v>
      </c>
      <c r="D3677" s="92">
        <v>5.22</v>
      </c>
      <c r="E3677" s="92">
        <v>5.03</v>
      </c>
      <c r="F3677" s="92">
        <v>4.7699999999999996</v>
      </c>
      <c r="G3677" s="92">
        <v>4.51</v>
      </c>
      <c r="H3677" s="92">
        <v>4.21</v>
      </c>
      <c r="I3677" s="92">
        <v>3.97</v>
      </c>
      <c r="J3677" s="92">
        <v>3.84</v>
      </c>
      <c r="K3677" s="92">
        <v>3.59</v>
      </c>
      <c r="L3677" s="92">
        <v>4.4400000000000004</v>
      </c>
      <c r="N3677" s="92">
        <f t="shared" ca="1" si="285"/>
        <v>4.4810589102223179</v>
      </c>
      <c r="O3677" s="92">
        <f t="shared" si="286"/>
        <v>0.63609856423428124</v>
      </c>
      <c r="P3677" s="92">
        <f t="shared" si="287"/>
        <v>4.4657401279015208</v>
      </c>
      <c r="Q3677" s="92">
        <f t="shared" ca="1" si="288"/>
        <v>1.0034302896904115</v>
      </c>
      <c r="R3677" s="92">
        <f t="shared" ca="1" si="289"/>
        <v>4.4552304862254273</v>
      </c>
    </row>
    <row r="3678" spans="1:18" x14ac:dyDescent="0.3">
      <c r="A3678" s="107">
        <v>41012.840277777781</v>
      </c>
      <c r="B3678" s="92">
        <v>5.59</v>
      </c>
      <c r="C3678" s="92">
        <v>5.46</v>
      </c>
      <c r="D3678" s="92">
        <v>5.22</v>
      </c>
      <c r="E3678" s="92">
        <v>4.93</v>
      </c>
      <c r="F3678" s="92">
        <v>4.66</v>
      </c>
      <c r="G3678" s="92">
        <v>4.4400000000000004</v>
      </c>
      <c r="H3678" s="92">
        <v>4.21</v>
      </c>
      <c r="I3678" s="92">
        <v>3.96</v>
      </c>
      <c r="J3678" s="92">
        <v>3.76</v>
      </c>
      <c r="K3678" s="92">
        <v>3.42</v>
      </c>
      <c r="L3678" s="92">
        <v>4.5199999999999996</v>
      </c>
      <c r="N3678" s="92">
        <f t="shared" ca="1" si="285"/>
        <v>4.4217149037028696</v>
      </c>
      <c r="O3678" s="92">
        <f t="shared" si="286"/>
        <v>0.4915439122240049</v>
      </c>
      <c r="P3678" s="92">
        <f t="shared" si="287"/>
        <v>4.4062914205307253</v>
      </c>
      <c r="Q3678" s="92">
        <f t="shared" ca="1" si="288"/>
        <v>1.0035003320707023</v>
      </c>
      <c r="R3678" s="92">
        <f t="shared" ca="1" si="289"/>
        <v>4.5358215009595737</v>
      </c>
    </row>
    <row r="3679" spans="1:18" x14ac:dyDescent="0.3">
      <c r="A3679" s="107">
        <v>41012.847222222219</v>
      </c>
      <c r="B3679" s="92">
        <v>5.62</v>
      </c>
      <c r="C3679" s="92">
        <v>5.43</v>
      </c>
      <c r="D3679" s="92">
        <v>5.0999999999999996</v>
      </c>
      <c r="E3679" s="92">
        <v>4.8</v>
      </c>
      <c r="F3679" s="92">
        <v>4.53</v>
      </c>
      <c r="G3679" s="92">
        <v>4.26</v>
      </c>
      <c r="H3679" s="92">
        <v>3.9</v>
      </c>
      <c r="I3679" s="92">
        <v>3.63</v>
      </c>
      <c r="J3679" s="92">
        <v>3.42</v>
      </c>
      <c r="K3679" s="92">
        <v>3.06</v>
      </c>
      <c r="L3679" s="92">
        <v>4.2300000000000004</v>
      </c>
      <c r="N3679" s="92">
        <f t="shared" ca="1" si="285"/>
        <v>4.2002383267042189</v>
      </c>
      <c r="O3679" s="92">
        <f t="shared" si="286"/>
        <v>0.8159105664895594</v>
      </c>
      <c r="P3679" s="92">
        <f t="shared" si="287"/>
        <v>4.2064502906236818</v>
      </c>
      <c r="Q3679" s="92">
        <f t="shared" ca="1" si="288"/>
        <v>0.99852322897210755</v>
      </c>
      <c r="R3679" s="92">
        <f t="shared" ca="1" si="289"/>
        <v>4.2237532585520157</v>
      </c>
    </row>
    <row r="3680" spans="1:18" x14ac:dyDescent="0.3">
      <c r="A3680" s="107">
        <v>41012.854166666664</v>
      </c>
      <c r="B3680" s="92">
        <v>6.16</v>
      </c>
      <c r="C3680" s="92">
        <v>6.04</v>
      </c>
      <c r="D3680" s="92">
        <v>5.7</v>
      </c>
      <c r="E3680" s="92">
        <v>5.36</v>
      </c>
      <c r="F3680" s="92">
        <v>5.12</v>
      </c>
      <c r="G3680" s="92">
        <v>4.8499999999999996</v>
      </c>
      <c r="H3680" s="92">
        <v>4.55</v>
      </c>
      <c r="I3680" s="92">
        <v>4.2300000000000004</v>
      </c>
      <c r="J3680" s="92">
        <v>3.97</v>
      </c>
      <c r="K3680" s="92">
        <v>3.49</v>
      </c>
      <c r="L3680" s="92">
        <v>4.9800000000000004</v>
      </c>
      <c r="N3680" s="92">
        <f t="shared" ca="1" si="285"/>
        <v>4.784505878403321</v>
      </c>
      <c r="O3680" s="92">
        <f t="shared" si="286"/>
        <v>0.59005042850039169</v>
      </c>
      <c r="P3680" s="92">
        <f t="shared" si="287"/>
        <v>4.8058333102700166</v>
      </c>
      <c r="Q3680" s="92">
        <f t="shared" ca="1" si="288"/>
        <v>0.99556217819267279</v>
      </c>
      <c r="R3680" s="92">
        <f t="shared" ca="1" si="289"/>
        <v>4.9578996473995112</v>
      </c>
    </row>
    <row r="3681" spans="1:18" x14ac:dyDescent="0.3">
      <c r="A3681" s="107">
        <v>41012.861111111109</v>
      </c>
      <c r="B3681" s="92">
        <v>6.12</v>
      </c>
      <c r="C3681" s="92">
        <v>5.86</v>
      </c>
      <c r="D3681" s="92">
        <v>5.32</v>
      </c>
      <c r="E3681" s="92">
        <v>4.9000000000000004</v>
      </c>
      <c r="F3681" s="92">
        <v>4.51</v>
      </c>
      <c r="G3681" s="92">
        <v>4.1500000000000004</v>
      </c>
      <c r="H3681" s="92">
        <v>3.88</v>
      </c>
      <c r="I3681" s="92">
        <v>3.75</v>
      </c>
      <c r="J3681" s="92">
        <v>3.73</v>
      </c>
      <c r="K3681" s="92">
        <v>3.46</v>
      </c>
      <c r="L3681" s="92">
        <v>4.26</v>
      </c>
      <c r="N3681" s="92">
        <f t="shared" ca="1" si="285"/>
        <v>4.3111736669344918</v>
      </c>
      <c r="O3681" s="92">
        <f t="shared" si="286"/>
        <v>0.62167038298455468</v>
      </c>
      <c r="P3681" s="92">
        <f t="shared" si="287"/>
        <v>4.110192402451303</v>
      </c>
      <c r="Q3681" s="92">
        <f t="shared" ca="1" si="288"/>
        <v>1.0488982618826614</v>
      </c>
      <c r="R3681" s="92">
        <f t="shared" ca="1" si="289"/>
        <v>4.4683065956201373</v>
      </c>
    </row>
    <row r="3682" spans="1:18" x14ac:dyDescent="0.3">
      <c r="A3682" s="107">
        <v>41012.868055555555</v>
      </c>
      <c r="B3682" s="92">
        <v>5.78</v>
      </c>
      <c r="C3682" s="92">
        <v>5.61</v>
      </c>
      <c r="D3682" s="92">
        <v>5.34</v>
      </c>
      <c r="E3682" s="92">
        <v>4.99</v>
      </c>
      <c r="F3682" s="92">
        <v>4.71</v>
      </c>
      <c r="G3682" s="92">
        <v>4.51</v>
      </c>
      <c r="H3682" s="92">
        <v>4.32</v>
      </c>
      <c r="I3682" s="92">
        <v>4.17</v>
      </c>
      <c r="J3682" s="92">
        <v>4.04</v>
      </c>
      <c r="K3682" s="92">
        <v>3.84</v>
      </c>
      <c r="L3682" s="92">
        <v>4.63</v>
      </c>
      <c r="N3682" s="92">
        <f t="shared" ca="1" si="285"/>
        <v>4.5659197185211058</v>
      </c>
      <c r="O3682" s="92">
        <f t="shared" si="286"/>
        <v>0.39774813302474632</v>
      </c>
      <c r="P3682" s="92">
        <f t="shared" si="287"/>
        <v>4.4822734860315494</v>
      </c>
      <c r="Q3682" s="92">
        <f t="shared" ca="1" si="288"/>
        <v>1.0186615637689733</v>
      </c>
      <c r="R3682" s="92">
        <f t="shared" ca="1" si="289"/>
        <v>4.7164030402503467</v>
      </c>
    </row>
    <row r="3683" spans="1:18" x14ac:dyDescent="0.3">
      <c r="A3683" s="107">
        <v>41012.875</v>
      </c>
      <c r="B3683" s="92">
        <v>6.08</v>
      </c>
      <c r="C3683" s="92">
        <v>5.88</v>
      </c>
      <c r="D3683" s="92">
        <v>5.45</v>
      </c>
      <c r="E3683" s="92">
        <v>5.2</v>
      </c>
      <c r="F3683" s="92">
        <v>5.0599999999999996</v>
      </c>
      <c r="G3683" s="92">
        <v>4.8899999999999997</v>
      </c>
      <c r="H3683" s="92">
        <v>4.66</v>
      </c>
      <c r="I3683" s="92">
        <v>4.42</v>
      </c>
      <c r="J3683" s="92">
        <v>4.17</v>
      </c>
      <c r="K3683" s="92">
        <v>3.89</v>
      </c>
      <c r="L3683" s="92">
        <v>5.01</v>
      </c>
      <c r="N3683" s="92">
        <f t="shared" ca="1" si="285"/>
        <v>4.8161919711910404</v>
      </c>
      <c r="O3683" s="92">
        <f t="shared" si="286"/>
        <v>0.44520154756350661</v>
      </c>
      <c r="P3683" s="92">
        <f t="shared" si="287"/>
        <v>4.8563630573093803</v>
      </c>
      <c r="Q3683" s="92">
        <f t="shared" ca="1" si="288"/>
        <v>0.99172815424953087</v>
      </c>
      <c r="R3683" s="92">
        <f t="shared" ca="1" si="289"/>
        <v>4.9685580527901498</v>
      </c>
    </row>
    <row r="3684" spans="1:18" x14ac:dyDescent="0.3">
      <c r="A3684" s="107">
        <v>41012.881944444445</v>
      </c>
      <c r="B3684" s="92">
        <v>6.94</v>
      </c>
      <c r="C3684" s="92">
        <v>6.75</v>
      </c>
      <c r="D3684" s="92">
        <v>6.35</v>
      </c>
      <c r="E3684" s="92">
        <v>5.88</v>
      </c>
      <c r="F3684" s="92">
        <v>5.57</v>
      </c>
      <c r="G3684" s="92">
        <v>5.35</v>
      </c>
      <c r="H3684" s="92">
        <v>5.07</v>
      </c>
      <c r="I3684" s="92">
        <v>4.79</v>
      </c>
      <c r="J3684" s="92">
        <v>4.58</v>
      </c>
      <c r="K3684" s="92">
        <v>4.2300000000000004</v>
      </c>
      <c r="L3684" s="92">
        <v>5.41</v>
      </c>
      <c r="N3684" s="92">
        <f t="shared" ca="1" si="285"/>
        <v>5.3426617402306205</v>
      </c>
      <c r="O3684" s="92">
        <f t="shared" si="286"/>
        <v>0.49675596168022473</v>
      </c>
      <c r="P3684" s="92">
        <f t="shared" si="287"/>
        <v>5.3089536537664994</v>
      </c>
      <c r="Q3684" s="92">
        <f t="shared" ca="1" si="288"/>
        <v>1.0063492900225652</v>
      </c>
      <c r="R3684" s="92">
        <f t="shared" ca="1" si="289"/>
        <v>5.4443496590220777</v>
      </c>
    </row>
    <row r="3685" spans="1:18" x14ac:dyDescent="0.3">
      <c r="A3685" s="107">
        <v>41012.888888888891</v>
      </c>
      <c r="B3685" s="92">
        <v>6.19</v>
      </c>
      <c r="C3685" s="92">
        <v>6.05</v>
      </c>
      <c r="D3685" s="92">
        <v>5.84</v>
      </c>
      <c r="E3685" s="92">
        <v>5.56</v>
      </c>
      <c r="F3685" s="92">
        <v>5.32</v>
      </c>
      <c r="G3685" s="92">
        <v>5.05</v>
      </c>
      <c r="H3685" s="92">
        <v>4.8099999999999996</v>
      </c>
      <c r="I3685" s="92">
        <v>4.57</v>
      </c>
      <c r="J3685" s="92">
        <v>4.34</v>
      </c>
      <c r="K3685" s="92">
        <v>3.86</v>
      </c>
      <c r="L3685" s="92">
        <v>5.31</v>
      </c>
      <c r="N3685" s="92">
        <f t="shared" ca="1" si="285"/>
        <v>5.0268868708659706</v>
      </c>
      <c r="O3685" s="92">
        <f t="shared" si="286"/>
        <v>0.44995422091854198</v>
      </c>
      <c r="P3685" s="92">
        <f t="shared" si="287"/>
        <v>5.0148929193567247</v>
      </c>
      <c r="Q3685" s="92">
        <f t="shared" ca="1" si="288"/>
        <v>1.0023916665225197</v>
      </c>
      <c r="R3685" s="92">
        <f t="shared" ca="1" si="289"/>
        <v>5.3226997492345793</v>
      </c>
    </row>
    <row r="3686" spans="1:18" x14ac:dyDescent="0.3">
      <c r="A3686" s="107">
        <v>41012.895833333336</v>
      </c>
      <c r="B3686" s="92">
        <v>5.52</v>
      </c>
      <c r="C3686" s="92">
        <v>5.41</v>
      </c>
      <c r="D3686" s="92">
        <v>5.12</v>
      </c>
      <c r="E3686" s="92">
        <v>4.9400000000000004</v>
      </c>
      <c r="F3686" s="92">
        <v>4.76</v>
      </c>
      <c r="G3686" s="92">
        <v>4.54</v>
      </c>
      <c r="H3686" s="92">
        <v>4.34</v>
      </c>
      <c r="I3686" s="92">
        <v>4.09</v>
      </c>
      <c r="J3686" s="92">
        <v>3.82</v>
      </c>
      <c r="K3686" s="92">
        <v>3.56</v>
      </c>
      <c r="L3686" s="92">
        <v>4.6100000000000003</v>
      </c>
      <c r="N3686" s="92">
        <f t="shared" ca="1" si="285"/>
        <v>4.4881936005482421</v>
      </c>
      <c r="O3686" s="92">
        <f t="shared" si="286"/>
        <v>0.41633094486912497</v>
      </c>
      <c r="P3686" s="92">
        <f t="shared" si="287"/>
        <v>4.5107892555006277</v>
      </c>
      <c r="Q3686" s="92">
        <f t="shared" ca="1" si="288"/>
        <v>0.9949907535749245</v>
      </c>
      <c r="R3686" s="92">
        <f t="shared" ca="1" si="289"/>
        <v>4.5869073739804023</v>
      </c>
    </row>
    <row r="3687" spans="1:18" x14ac:dyDescent="0.3">
      <c r="A3687" s="107">
        <v>41012.902777777781</v>
      </c>
      <c r="B3687" s="92">
        <v>4.79</v>
      </c>
      <c r="C3687" s="92">
        <v>4.6399999999999997</v>
      </c>
      <c r="D3687" s="92">
        <v>4.22</v>
      </c>
      <c r="E3687" s="92">
        <v>3.95</v>
      </c>
      <c r="F3687" s="92">
        <v>3.7</v>
      </c>
      <c r="G3687" s="92">
        <v>3.47</v>
      </c>
      <c r="H3687" s="92">
        <v>3.28</v>
      </c>
      <c r="I3687" s="92">
        <v>3.16</v>
      </c>
      <c r="J3687" s="92">
        <v>3.05</v>
      </c>
      <c r="K3687" s="92">
        <v>2.72</v>
      </c>
      <c r="L3687" s="92">
        <v>3.46</v>
      </c>
      <c r="N3687" s="92">
        <f t="shared" ca="1" si="285"/>
        <v>3.5316045360743047</v>
      </c>
      <c r="O3687" s="92">
        <f t="shared" si="286"/>
        <v>0.52037063322435817</v>
      </c>
      <c r="P3687" s="92">
        <f t="shared" si="287"/>
        <v>3.4421169363779311</v>
      </c>
      <c r="Q3687" s="92">
        <f t="shared" ca="1" si="288"/>
        <v>1.025997838350762</v>
      </c>
      <c r="R3687" s="92">
        <f t="shared" ca="1" si="289"/>
        <v>3.5499525206936364</v>
      </c>
    </row>
    <row r="3688" spans="1:18" x14ac:dyDescent="0.3">
      <c r="A3688" s="107">
        <v>41012.923611111109</v>
      </c>
      <c r="B3688" s="92">
        <v>4.45</v>
      </c>
      <c r="C3688" s="92">
        <v>4.3499999999999996</v>
      </c>
      <c r="D3688" s="92">
        <v>4.21</v>
      </c>
      <c r="E3688" s="92">
        <v>4.01</v>
      </c>
      <c r="F3688" s="92">
        <v>3.88</v>
      </c>
      <c r="G3688" s="92">
        <v>3.76</v>
      </c>
      <c r="H3688" s="92">
        <v>3.68</v>
      </c>
      <c r="I3688" s="92">
        <v>3.69</v>
      </c>
      <c r="J3688" s="92">
        <v>3.72</v>
      </c>
      <c r="K3688" s="92">
        <v>3.62</v>
      </c>
      <c r="L3688" s="92">
        <v>3.85</v>
      </c>
      <c r="N3688" s="92">
        <f t="shared" ca="1" si="285"/>
        <v>3.8480375472269044</v>
      </c>
      <c r="O3688" s="92">
        <f t="shared" si="286"/>
        <v>0.19873849750438505</v>
      </c>
      <c r="P3688" s="92">
        <f t="shared" si="287"/>
        <v>3.7484322228733378</v>
      </c>
      <c r="Q3688" s="92">
        <f t="shared" ca="1" si="288"/>
        <v>1.0265725291085068</v>
      </c>
      <c r="R3688" s="92">
        <f t="shared" ca="1" si="289"/>
        <v>3.9523042370677515</v>
      </c>
    </row>
    <row r="3689" spans="1:18" x14ac:dyDescent="0.3">
      <c r="A3689" s="107">
        <v>41012.9375</v>
      </c>
      <c r="B3689" s="92">
        <v>6.83</v>
      </c>
      <c r="C3689" s="92">
        <v>6.73</v>
      </c>
      <c r="D3689" s="92">
        <v>6.65</v>
      </c>
      <c r="E3689" s="92">
        <v>6.62</v>
      </c>
      <c r="F3689" s="92">
        <v>6.5</v>
      </c>
      <c r="G3689" s="92">
        <v>6.28</v>
      </c>
      <c r="H3689" s="92">
        <v>6.15</v>
      </c>
      <c r="I3689" s="92">
        <v>6</v>
      </c>
      <c r="J3689" s="92">
        <v>5.82</v>
      </c>
      <c r="K3689" s="92">
        <v>5.42</v>
      </c>
      <c r="L3689" s="92">
        <v>6.2</v>
      </c>
      <c r="N3689" s="92">
        <f t="shared" ca="1" si="285"/>
        <v>6.2515635992221377</v>
      </c>
      <c r="O3689" s="92">
        <f t="shared" si="286"/>
        <v>0.1933019660260252</v>
      </c>
      <c r="P3689" s="92">
        <f t="shared" si="287"/>
        <v>6.2612070796000712</v>
      </c>
      <c r="Q3689" s="92">
        <f t="shared" ca="1" si="288"/>
        <v>0.99845980491375963</v>
      </c>
      <c r="R3689" s="92">
        <f t="shared" ca="1" si="289"/>
        <v>6.1904507904653094</v>
      </c>
    </row>
    <row r="3690" spans="1:18" x14ac:dyDescent="0.3">
      <c r="A3690" s="107">
        <v>41012.944444444445</v>
      </c>
      <c r="B3690" s="92">
        <v>5.68</v>
      </c>
      <c r="C3690" s="92">
        <v>5.53</v>
      </c>
      <c r="D3690" s="92">
        <v>5.27</v>
      </c>
      <c r="E3690" s="92">
        <v>5.13</v>
      </c>
      <c r="F3690" s="92">
        <v>5.03</v>
      </c>
      <c r="G3690" s="92">
        <v>4.8899999999999997</v>
      </c>
      <c r="H3690" s="92">
        <v>4.7699999999999996</v>
      </c>
      <c r="I3690" s="92">
        <v>4.6900000000000004</v>
      </c>
      <c r="J3690" s="92">
        <v>4.58</v>
      </c>
      <c r="K3690" s="92">
        <v>4.38</v>
      </c>
      <c r="L3690" s="92">
        <v>4.95</v>
      </c>
      <c r="N3690" s="92">
        <f t="shared" ca="1" si="285"/>
        <v>4.8979394094211806</v>
      </c>
      <c r="O3690" s="92">
        <f t="shared" si="286"/>
        <v>0.22960147442794623</v>
      </c>
      <c r="P3690" s="92">
        <f t="shared" si="287"/>
        <v>4.872623602269055</v>
      </c>
      <c r="Q3690" s="92">
        <f t="shared" ca="1" si="288"/>
        <v>1.0051955187222621</v>
      </c>
      <c r="R3690" s="92">
        <f t="shared" ca="1" si="289"/>
        <v>4.9757178176751973</v>
      </c>
    </row>
    <row r="3691" spans="1:18" x14ac:dyDescent="0.3">
      <c r="A3691" s="107">
        <v>41012.951388888891</v>
      </c>
      <c r="B3691" s="92">
        <v>4.28</v>
      </c>
      <c r="C3691" s="92">
        <v>4.18</v>
      </c>
      <c r="D3691" s="92">
        <v>4.01</v>
      </c>
      <c r="E3691" s="92">
        <v>3.91</v>
      </c>
      <c r="F3691" s="92">
        <v>3.82</v>
      </c>
      <c r="G3691" s="92">
        <v>3.6</v>
      </c>
      <c r="H3691" s="92">
        <v>3.44</v>
      </c>
      <c r="I3691" s="92">
        <v>3.34</v>
      </c>
      <c r="J3691" s="92">
        <v>3.27</v>
      </c>
      <c r="K3691" s="92">
        <v>3.29</v>
      </c>
      <c r="L3691" s="92">
        <v>3.69</v>
      </c>
      <c r="N3691" s="92">
        <f t="shared" ca="1" si="285"/>
        <v>3.622183586961814</v>
      </c>
      <c r="O3691" s="92">
        <f t="shared" si="286"/>
        <v>0.4201170696627578</v>
      </c>
      <c r="P3691" s="92">
        <f t="shared" si="287"/>
        <v>3.5766273381157947</v>
      </c>
      <c r="Q3691" s="92">
        <f t="shared" ca="1" si="288"/>
        <v>1.0127372086995283</v>
      </c>
      <c r="R3691" s="92">
        <f t="shared" ca="1" si="289"/>
        <v>3.7370003001012595</v>
      </c>
    </row>
    <row r="3692" spans="1:18" x14ac:dyDescent="0.3">
      <c r="A3692" s="107">
        <v>41012.958333333336</v>
      </c>
      <c r="B3692" s="92">
        <v>4.83</v>
      </c>
      <c r="C3692" s="92">
        <v>4.6900000000000004</v>
      </c>
      <c r="D3692" s="92">
        <v>4.41</v>
      </c>
      <c r="E3692" s="92">
        <v>4.28</v>
      </c>
      <c r="F3692" s="92">
        <v>4.17</v>
      </c>
      <c r="G3692" s="92">
        <v>4.07</v>
      </c>
      <c r="H3692" s="92">
        <v>3.95</v>
      </c>
      <c r="I3692" s="92">
        <v>3.87</v>
      </c>
      <c r="J3692" s="92">
        <v>3.84</v>
      </c>
      <c r="K3692" s="92">
        <v>3.85</v>
      </c>
      <c r="L3692" s="92">
        <v>4.2300000000000004</v>
      </c>
      <c r="N3692" s="92">
        <f t="shared" ca="1" si="285"/>
        <v>4.0893969596861899</v>
      </c>
      <c r="O3692" s="92">
        <f t="shared" si="286"/>
        <v>0.27655881321157461</v>
      </c>
      <c r="P3692" s="92">
        <f t="shared" si="287"/>
        <v>4.0525859357890237</v>
      </c>
      <c r="Q3692" s="92">
        <f t="shared" ca="1" si="288"/>
        <v>1.0090833419649616</v>
      </c>
      <c r="R3692" s="92">
        <f t="shared" ca="1" si="289"/>
        <v>4.268422536511788</v>
      </c>
    </row>
    <row r="3693" spans="1:18" x14ac:dyDescent="0.3">
      <c r="A3693" s="107">
        <v>41012.965277777781</v>
      </c>
      <c r="B3693" s="92">
        <v>5.37</v>
      </c>
      <c r="C3693" s="92">
        <v>5.15</v>
      </c>
      <c r="D3693" s="92">
        <v>4.84</v>
      </c>
      <c r="E3693" s="92">
        <v>4.55</v>
      </c>
      <c r="F3693" s="92">
        <v>4.3499999999999996</v>
      </c>
      <c r="G3693" s="92">
        <v>4.26</v>
      </c>
      <c r="H3693" s="92">
        <v>4.1500000000000004</v>
      </c>
      <c r="I3693" s="92">
        <v>4.0199999999999996</v>
      </c>
      <c r="J3693" s="92">
        <v>3.91</v>
      </c>
      <c r="K3693" s="92">
        <v>3.75</v>
      </c>
      <c r="L3693" s="92">
        <v>4.33</v>
      </c>
      <c r="N3693" s="92">
        <f t="shared" ca="1" si="285"/>
        <v>4.2903063928863423</v>
      </c>
      <c r="O3693" s="92">
        <f t="shared" si="286"/>
        <v>0.24175177382439014</v>
      </c>
      <c r="P3693" s="92">
        <f t="shared" si="287"/>
        <v>4.2440627052779014</v>
      </c>
      <c r="Q3693" s="92">
        <f t="shared" ca="1" si="288"/>
        <v>1.0108960896244374</v>
      </c>
      <c r="R3693" s="92">
        <f t="shared" ca="1" si="289"/>
        <v>4.3771800680738142</v>
      </c>
    </row>
    <row r="3694" spans="1:18" x14ac:dyDescent="0.3">
      <c r="A3694" s="107">
        <v>41012.972222222219</v>
      </c>
      <c r="B3694" s="92">
        <v>6.02</v>
      </c>
      <c r="C3694" s="92">
        <v>5.92</v>
      </c>
      <c r="D3694" s="92">
        <v>5.62</v>
      </c>
      <c r="E3694" s="92">
        <v>5.37</v>
      </c>
      <c r="F3694" s="92">
        <v>5.18</v>
      </c>
      <c r="G3694" s="92">
        <v>5.03</v>
      </c>
      <c r="H3694" s="92">
        <v>4.92</v>
      </c>
      <c r="I3694" s="92">
        <v>4.72</v>
      </c>
      <c r="J3694" s="92">
        <v>4.59</v>
      </c>
      <c r="K3694" s="92">
        <v>4.37</v>
      </c>
      <c r="L3694" s="92">
        <v>5.08</v>
      </c>
      <c r="N3694" s="92">
        <f t="shared" ca="1" si="285"/>
        <v>5.0470641378600432</v>
      </c>
      <c r="O3694" s="92">
        <f t="shared" si="286"/>
        <v>0.20433158813602739</v>
      </c>
      <c r="P3694" s="92">
        <f t="shared" si="287"/>
        <v>5.0140901992512354</v>
      </c>
      <c r="Q3694" s="92">
        <f t="shared" ca="1" si="288"/>
        <v>1.0065762555714957</v>
      </c>
      <c r="R3694" s="92">
        <f t="shared" ca="1" si="289"/>
        <v>5.1134073783031981</v>
      </c>
    </row>
    <row r="3695" spans="1:18" x14ac:dyDescent="0.3">
      <c r="A3695" s="107">
        <v>41012.979166666664</v>
      </c>
      <c r="B3695" s="92">
        <v>5.64</v>
      </c>
      <c r="C3695" s="92">
        <v>5.56</v>
      </c>
      <c r="D3695" s="92">
        <v>5.3</v>
      </c>
      <c r="E3695" s="92">
        <v>5.14</v>
      </c>
      <c r="F3695" s="92">
        <v>5.04</v>
      </c>
      <c r="G3695" s="92">
        <v>4.92</v>
      </c>
      <c r="H3695" s="92">
        <v>4.78</v>
      </c>
      <c r="I3695" s="92">
        <v>4.62</v>
      </c>
      <c r="J3695" s="92">
        <v>4.45</v>
      </c>
      <c r="K3695" s="92">
        <v>4.13</v>
      </c>
      <c r="L3695" s="92">
        <v>4.9000000000000004</v>
      </c>
      <c r="N3695" s="92">
        <f t="shared" ca="1" si="285"/>
        <v>4.8715234419778124</v>
      </c>
      <c r="O3695" s="92">
        <f t="shared" si="286"/>
        <v>0.26676857713222085</v>
      </c>
      <c r="P3695" s="92">
        <f t="shared" si="287"/>
        <v>4.8996927581014438</v>
      </c>
      <c r="Q3695" s="92">
        <f t="shared" ca="1" si="288"/>
        <v>0.9942507994859362</v>
      </c>
      <c r="R3695" s="92">
        <f t="shared" ca="1" si="289"/>
        <v>4.8718289174810874</v>
      </c>
    </row>
    <row r="3696" spans="1:18" x14ac:dyDescent="0.3">
      <c r="A3696" s="107">
        <v>41012.986111111109</v>
      </c>
      <c r="B3696" s="92">
        <v>5.15</v>
      </c>
      <c r="C3696" s="92">
        <v>4.96</v>
      </c>
      <c r="D3696" s="92">
        <v>4.68</v>
      </c>
      <c r="E3696" s="92">
        <v>4.3899999999999997</v>
      </c>
      <c r="F3696" s="92">
        <v>4.1900000000000004</v>
      </c>
      <c r="G3696" s="92">
        <v>4.0599999999999996</v>
      </c>
      <c r="H3696" s="92">
        <v>3.97</v>
      </c>
      <c r="I3696" s="92">
        <v>3.89</v>
      </c>
      <c r="J3696" s="92">
        <v>3.8</v>
      </c>
      <c r="K3696" s="92">
        <v>3.55</v>
      </c>
      <c r="L3696" s="92">
        <v>4.22</v>
      </c>
      <c r="N3696" s="92">
        <f t="shared" ca="1" si="285"/>
        <v>4.1287949074049113</v>
      </c>
      <c r="O3696" s="92">
        <f t="shared" si="286"/>
        <v>0.20715401850025833</v>
      </c>
      <c r="P3696" s="92">
        <f t="shared" si="287"/>
        <v>4.0469811943445766</v>
      </c>
      <c r="Q3696" s="92">
        <f t="shared" ca="1" si="288"/>
        <v>1.0202159854794148</v>
      </c>
      <c r="R3696" s="92">
        <f t="shared" ca="1" si="289"/>
        <v>4.3053114587231303</v>
      </c>
    </row>
    <row r="3697" spans="1:18" x14ac:dyDescent="0.3">
      <c r="A3697" s="107">
        <v>41012.993055555555</v>
      </c>
      <c r="B3697" s="92">
        <v>5.69</v>
      </c>
      <c r="C3697" s="92">
        <v>5.6</v>
      </c>
      <c r="D3697" s="92">
        <v>5.28</v>
      </c>
      <c r="E3697" s="92">
        <v>4.92</v>
      </c>
      <c r="F3697" s="92">
        <v>4.7</v>
      </c>
      <c r="G3697" s="92">
        <v>4.6399999999999997</v>
      </c>
      <c r="H3697" s="92">
        <v>4.5199999999999996</v>
      </c>
      <c r="I3697" s="92">
        <v>4.3899999999999997</v>
      </c>
      <c r="J3697" s="92">
        <v>4.2699999999999996</v>
      </c>
      <c r="K3697" s="92">
        <v>4.1500000000000004</v>
      </c>
      <c r="L3697" s="92">
        <v>4.7300000000000004</v>
      </c>
      <c r="N3697" s="92">
        <f t="shared" ca="1" si="285"/>
        <v>4.6700799153827335</v>
      </c>
      <c r="O3697" s="92">
        <f t="shared" si="286"/>
        <v>0.24213570302782783</v>
      </c>
      <c r="P3697" s="92">
        <f t="shared" si="287"/>
        <v>4.6226135524242675</v>
      </c>
      <c r="Q3697" s="92">
        <f t="shared" ca="1" si="288"/>
        <v>1.0102682957206259</v>
      </c>
      <c r="R3697" s="92">
        <f t="shared" ca="1" si="289"/>
        <v>4.7785690387585609</v>
      </c>
    </row>
    <row r="3698" spans="1:18" x14ac:dyDescent="0.3">
      <c r="A3698" s="107">
        <v>41013</v>
      </c>
      <c r="B3698" s="92">
        <v>5.89</v>
      </c>
      <c r="C3698" s="92">
        <v>5.78</v>
      </c>
      <c r="D3698" s="92">
        <v>5.58</v>
      </c>
      <c r="E3698" s="92">
        <v>5.35</v>
      </c>
      <c r="F3698" s="92">
        <v>5.14</v>
      </c>
      <c r="G3698" s="92">
        <v>4.9800000000000004</v>
      </c>
      <c r="H3698" s="92">
        <v>4.9000000000000004</v>
      </c>
      <c r="I3698" s="92">
        <v>4.83</v>
      </c>
      <c r="J3698" s="92">
        <v>4.7</v>
      </c>
      <c r="K3698" s="92">
        <v>4.46</v>
      </c>
      <c r="L3698" s="92">
        <v>5.32</v>
      </c>
      <c r="N3698" s="92">
        <f t="shared" ca="1" si="285"/>
        <v>5.0518640599720586</v>
      </c>
      <c r="O3698" s="92">
        <f t="shared" si="286"/>
        <v>0.14965483283657507</v>
      </c>
      <c r="P3698" s="92">
        <f t="shared" si="287"/>
        <v>4.9684584183154259</v>
      </c>
      <c r="Q3698" s="92">
        <f t="shared" ca="1" si="288"/>
        <v>1.016787026202971</v>
      </c>
      <c r="R3698" s="92">
        <f t="shared" ca="1" si="289"/>
        <v>5.4093069793998056</v>
      </c>
    </row>
    <row r="3699" spans="1:18" x14ac:dyDescent="0.3">
      <c r="A3699" s="107">
        <v>41013.006944444445</v>
      </c>
      <c r="B3699" s="92">
        <v>5.99</v>
      </c>
      <c r="C3699" s="92">
        <v>5.81</v>
      </c>
      <c r="D3699" s="92">
        <v>5.52</v>
      </c>
      <c r="E3699" s="92">
        <v>5.3</v>
      </c>
      <c r="F3699" s="92">
        <v>5.15</v>
      </c>
      <c r="G3699" s="92">
        <v>4.97</v>
      </c>
      <c r="H3699" s="92">
        <v>4.84</v>
      </c>
      <c r="I3699" s="92">
        <v>4.7300000000000004</v>
      </c>
      <c r="J3699" s="92">
        <v>4.6100000000000003</v>
      </c>
      <c r="K3699" s="92">
        <v>4.4400000000000004</v>
      </c>
      <c r="L3699" s="92">
        <v>5.18</v>
      </c>
      <c r="N3699" s="92">
        <f t="shared" ca="1" si="285"/>
        <v>5.0070155969555854</v>
      </c>
      <c r="O3699" s="92">
        <f t="shared" si="286"/>
        <v>0.24493338306938167</v>
      </c>
      <c r="P3699" s="92">
        <f t="shared" si="287"/>
        <v>4.9511622512322413</v>
      </c>
      <c r="Q3699" s="92">
        <f t="shared" ca="1" si="288"/>
        <v>1.0112808554616532</v>
      </c>
      <c r="R3699" s="92">
        <f t="shared" ca="1" si="289"/>
        <v>5.2384348312913636</v>
      </c>
    </row>
    <row r="3700" spans="1:18" x14ac:dyDescent="0.3">
      <c r="A3700" s="107">
        <v>41013.013888888891</v>
      </c>
      <c r="B3700" s="92">
        <v>6.33</v>
      </c>
      <c r="C3700" s="92">
        <v>6.21</v>
      </c>
      <c r="D3700" s="92">
        <v>6.05</v>
      </c>
      <c r="E3700" s="92">
        <v>5.84</v>
      </c>
      <c r="F3700" s="92">
        <v>5.71</v>
      </c>
      <c r="G3700" s="92">
        <v>5.58</v>
      </c>
      <c r="H3700" s="92">
        <v>5.41</v>
      </c>
      <c r="I3700" s="92">
        <v>5.25</v>
      </c>
      <c r="J3700" s="92">
        <v>5.14</v>
      </c>
      <c r="K3700" s="92">
        <v>4.93</v>
      </c>
      <c r="L3700" s="92">
        <v>5.67</v>
      </c>
      <c r="N3700" s="92">
        <f t="shared" ca="1" si="285"/>
        <v>5.5495918461670151</v>
      </c>
      <c r="O3700" s="92">
        <f t="shared" si="286"/>
        <v>0.28591311929728175</v>
      </c>
      <c r="P3700" s="92">
        <f t="shared" si="287"/>
        <v>5.5553194381657045</v>
      </c>
      <c r="Q3700" s="92">
        <f t="shared" ca="1" si="288"/>
        <v>0.99896898962112957</v>
      </c>
      <c r="R3700" s="92">
        <f t="shared" ca="1" si="289"/>
        <v>5.6641541711518046</v>
      </c>
    </row>
    <row r="3701" spans="1:18" x14ac:dyDescent="0.3">
      <c r="A3701" s="107">
        <v>41013.020833333336</v>
      </c>
      <c r="B3701" s="92">
        <v>6.22</v>
      </c>
      <c r="C3701" s="92">
        <v>6.19</v>
      </c>
      <c r="D3701" s="92">
        <v>6.1</v>
      </c>
      <c r="E3701" s="92">
        <v>6.03</v>
      </c>
      <c r="F3701" s="92">
        <v>5.99</v>
      </c>
      <c r="G3701" s="92">
        <v>5.86</v>
      </c>
      <c r="H3701" s="92">
        <v>5.67</v>
      </c>
      <c r="I3701" s="92">
        <v>5.52</v>
      </c>
      <c r="J3701" s="92">
        <v>5.37</v>
      </c>
      <c r="K3701" s="92">
        <v>5.0199999999999996</v>
      </c>
      <c r="L3701" s="92">
        <v>5.89</v>
      </c>
      <c r="N3701" s="92">
        <f t="shared" ca="1" si="285"/>
        <v>5.7605291977382116</v>
      </c>
      <c r="O3701" s="92">
        <f t="shared" si="286"/>
        <v>0.30458732107286834</v>
      </c>
      <c r="P3701" s="92">
        <f t="shared" si="287"/>
        <v>5.8323920999409555</v>
      </c>
      <c r="Q3701" s="92">
        <f t="shared" ca="1" si="288"/>
        <v>0.98767865723508685</v>
      </c>
      <c r="R3701" s="92">
        <f t="shared" ca="1" si="289"/>
        <v>5.8174272911146616</v>
      </c>
    </row>
    <row r="3702" spans="1:18" x14ac:dyDescent="0.3">
      <c r="A3702" s="107">
        <v>41013.027777777781</v>
      </c>
      <c r="B3702" s="92">
        <v>6.19</v>
      </c>
      <c r="C3702" s="92">
        <v>6.13</v>
      </c>
      <c r="D3702" s="92">
        <v>5.95</v>
      </c>
      <c r="E3702" s="92">
        <v>5.78</v>
      </c>
      <c r="F3702" s="92">
        <v>5.64</v>
      </c>
      <c r="G3702" s="92">
        <v>5.48</v>
      </c>
      <c r="H3702" s="92">
        <v>5.33</v>
      </c>
      <c r="I3702" s="92">
        <v>5.18</v>
      </c>
      <c r="J3702" s="92">
        <v>5.03</v>
      </c>
      <c r="K3702" s="92">
        <v>4.75</v>
      </c>
      <c r="L3702" s="92">
        <v>5.61</v>
      </c>
      <c r="N3702" s="92">
        <f t="shared" ca="1" si="285"/>
        <v>5.4607494557082994</v>
      </c>
      <c r="O3702" s="92">
        <f t="shared" si="286"/>
        <v>0.25647300082001434</v>
      </c>
      <c r="P3702" s="92">
        <f t="shared" si="287"/>
        <v>5.4582525662114856</v>
      </c>
      <c r="Q3702" s="92">
        <f t="shared" ca="1" si="288"/>
        <v>1.0004574521729299</v>
      </c>
      <c r="R3702" s="92">
        <f t="shared" ca="1" si="289"/>
        <v>5.6125663066901375</v>
      </c>
    </row>
    <row r="3703" spans="1:18" x14ac:dyDescent="0.3">
      <c r="A3703" s="107">
        <v>41013.034722222219</v>
      </c>
      <c r="B3703" s="92">
        <v>5.93</v>
      </c>
      <c r="C3703" s="92">
        <v>5.87</v>
      </c>
      <c r="D3703" s="92">
        <v>5.69</v>
      </c>
      <c r="E3703" s="92">
        <v>5.49</v>
      </c>
      <c r="F3703" s="92">
        <v>5.38</v>
      </c>
      <c r="G3703" s="92">
        <v>5.2</v>
      </c>
      <c r="H3703" s="92">
        <v>5.04</v>
      </c>
      <c r="I3703" s="92">
        <v>4.88</v>
      </c>
      <c r="J3703" s="92">
        <v>4.75</v>
      </c>
      <c r="K3703" s="92">
        <v>4.46</v>
      </c>
      <c r="L3703" s="92">
        <v>5.34</v>
      </c>
      <c r="N3703" s="92">
        <f t="shared" ca="1" si="285"/>
        <v>5.1807231774224096</v>
      </c>
      <c r="O3703" s="92">
        <f t="shared" si="286"/>
        <v>0.28880425325532677</v>
      </c>
      <c r="P3703" s="92">
        <f t="shared" si="287"/>
        <v>5.176768141095585</v>
      </c>
      <c r="Q3703" s="92">
        <f t="shared" ca="1" si="288"/>
        <v>1.0007639971926554</v>
      </c>
      <c r="R3703" s="92">
        <f t="shared" ca="1" si="289"/>
        <v>5.3440797450087798</v>
      </c>
    </row>
    <row r="3704" spans="1:18" x14ac:dyDescent="0.3">
      <c r="A3704" s="107">
        <v>41013.041666666664</v>
      </c>
      <c r="B3704" s="92">
        <v>5.99</v>
      </c>
      <c r="C3704" s="92">
        <v>5.92</v>
      </c>
      <c r="D3704" s="92">
        <v>5.77</v>
      </c>
      <c r="E3704" s="92">
        <v>5.6</v>
      </c>
      <c r="F3704" s="92">
        <v>5.4</v>
      </c>
      <c r="G3704" s="92">
        <v>5.23</v>
      </c>
      <c r="H3704" s="92">
        <v>5.1100000000000003</v>
      </c>
      <c r="I3704" s="92">
        <v>4.97</v>
      </c>
      <c r="J3704" s="92">
        <v>4.83</v>
      </c>
      <c r="K3704" s="92">
        <v>4.59</v>
      </c>
      <c r="L3704" s="92">
        <v>5.4</v>
      </c>
      <c r="N3704" s="92">
        <f t="shared" ref="N3704:N3767" ca="1" si="290">POWER(SUM(POWER(C3704,Exponent)*$C$1,POWER(D3704,Exponent)*$D$1,POWER(E3704,Exponent)*$E$1,POWER(F3704,Exponent)*$F$1,POWER(G3704,Exponent)*$G$1,POWER(H3704,Exponent)*$H$1,POWER(I3704,Exponent)*$I$1,POWER(J3704,Exponent)*$J$1,POWER(K3704,Exponent)*$K$1),1/Exponent)</f>
        <v>5.2502627829543016</v>
      </c>
      <c r="O3704" s="92">
        <f t="shared" si="286"/>
        <v>0.21450055405140428</v>
      </c>
      <c r="P3704" s="92">
        <f t="shared" si="287"/>
        <v>5.2126357058149919</v>
      </c>
      <c r="Q3704" s="92">
        <f t="shared" ca="1" si="288"/>
        <v>1.0072184359818843</v>
      </c>
      <c r="R3704" s="92">
        <f t="shared" ca="1" si="289"/>
        <v>5.4389795543021755</v>
      </c>
    </row>
    <row r="3705" spans="1:18" x14ac:dyDescent="0.3">
      <c r="A3705" s="107">
        <v>41013.048611111109</v>
      </c>
      <c r="B3705" s="92">
        <v>6.23</v>
      </c>
      <c r="C3705" s="92">
        <v>6.17</v>
      </c>
      <c r="D3705" s="92">
        <v>5.98</v>
      </c>
      <c r="E3705" s="92">
        <v>5.77</v>
      </c>
      <c r="F3705" s="92">
        <v>5.56</v>
      </c>
      <c r="G3705" s="92">
        <v>5.42</v>
      </c>
      <c r="H3705" s="92">
        <v>5.27</v>
      </c>
      <c r="I3705" s="92">
        <v>5.15</v>
      </c>
      <c r="J3705" s="92">
        <v>5</v>
      </c>
      <c r="K3705" s="92">
        <v>4.78</v>
      </c>
      <c r="L3705" s="92">
        <v>5.7</v>
      </c>
      <c r="N3705" s="92">
        <f t="shared" ca="1" si="290"/>
        <v>5.430497551652631</v>
      </c>
      <c r="O3705" s="92">
        <f t="shared" si="286"/>
        <v>0.25935240008535398</v>
      </c>
      <c r="P3705" s="92">
        <f t="shared" si="287"/>
        <v>5.3982496787462511</v>
      </c>
      <c r="Q3705" s="92">
        <f t="shared" ca="1" si="288"/>
        <v>1.00597376461362</v>
      </c>
      <c r="R3705" s="92">
        <f t="shared" ca="1" si="289"/>
        <v>5.7340504582976344</v>
      </c>
    </row>
    <row r="3706" spans="1:18" x14ac:dyDescent="0.3">
      <c r="A3706" s="107">
        <v>41013.055555555555</v>
      </c>
      <c r="B3706" s="92">
        <v>6.15</v>
      </c>
      <c r="C3706" s="92">
        <v>6.03</v>
      </c>
      <c r="D3706" s="92">
        <v>5.92</v>
      </c>
      <c r="E3706" s="92">
        <v>5.78</v>
      </c>
      <c r="F3706" s="92">
        <v>5.68</v>
      </c>
      <c r="G3706" s="92">
        <v>5.51</v>
      </c>
      <c r="H3706" s="92">
        <v>5.3</v>
      </c>
      <c r="I3706" s="92">
        <v>5.14</v>
      </c>
      <c r="J3706" s="92">
        <v>4.9400000000000004</v>
      </c>
      <c r="K3706" s="92">
        <v>4.67</v>
      </c>
      <c r="L3706" s="92">
        <v>5.68</v>
      </c>
      <c r="N3706" s="92">
        <f t="shared" ca="1" si="290"/>
        <v>5.4373668816068719</v>
      </c>
      <c r="O3706" s="92">
        <f t="shared" si="286"/>
        <v>0.35908433064049988</v>
      </c>
      <c r="P3706" s="92">
        <f t="shared" si="287"/>
        <v>5.4794093522805856</v>
      </c>
      <c r="Q3706" s="92">
        <f t="shared" ca="1" si="288"/>
        <v>0.99232718930623154</v>
      </c>
      <c r="R3706" s="92">
        <f t="shared" ca="1" si="289"/>
        <v>5.6364184352593947</v>
      </c>
    </row>
    <row r="3707" spans="1:18" x14ac:dyDescent="0.3">
      <c r="A3707" s="107">
        <v>41013.0625</v>
      </c>
      <c r="B3707" s="92">
        <v>6.19</v>
      </c>
      <c r="C3707" s="92">
        <v>6.12</v>
      </c>
      <c r="D3707" s="92">
        <v>6.02</v>
      </c>
      <c r="E3707" s="92">
        <v>5.95</v>
      </c>
      <c r="F3707" s="92">
        <v>5.86</v>
      </c>
      <c r="G3707" s="92">
        <v>5.73</v>
      </c>
      <c r="H3707" s="92">
        <v>5.62</v>
      </c>
      <c r="I3707" s="92">
        <v>5.5</v>
      </c>
      <c r="J3707" s="92">
        <v>5.39</v>
      </c>
      <c r="K3707" s="92">
        <v>5.1100000000000003</v>
      </c>
      <c r="L3707" s="92">
        <v>5.89</v>
      </c>
      <c r="N3707" s="92">
        <f t="shared" ca="1" si="290"/>
        <v>5.7009805661751001</v>
      </c>
      <c r="O3707" s="92">
        <f t="shared" si="286"/>
        <v>0.17912600239140264</v>
      </c>
      <c r="P3707" s="92">
        <f t="shared" si="287"/>
        <v>5.7141087039617053</v>
      </c>
      <c r="Q3707" s="92">
        <f t="shared" ca="1" si="288"/>
        <v>0.99770250471827682</v>
      </c>
      <c r="R3707" s="92">
        <f t="shared" ca="1" si="289"/>
        <v>5.8764677527906501</v>
      </c>
    </row>
    <row r="3708" spans="1:18" x14ac:dyDescent="0.3">
      <c r="A3708" s="107">
        <v>41013.069444444445</v>
      </c>
      <c r="B3708" s="92">
        <v>5.93</v>
      </c>
      <c r="C3708" s="92">
        <v>5.85</v>
      </c>
      <c r="D3708" s="92">
        <v>5.72</v>
      </c>
      <c r="E3708" s="92">
        <v>5.64</v>
      </c>
      <c r="F3708" s="92">
        <v>5.56</v>
      </c>
      <c r="G3708" s="92">
        <v>5.46</v>
      </c>
      <c r="H3708" s="92">
        <v>5.33</v>
      </c>
      <c r="I3708" s="92">
        <v>5.19</v>
      </c>
      <c r="J3708" s="92">
        <v>5.0999999999999996</v>
      </c>
      <c r="K3708" s="92">
        <v>4.93</v>
      </c>
      <c r="L3708" s="92">
        <v>5.6</v>
      </c>
      <c r="N3708" s="92">
        <f t="shared" ca="1" si="290"/>
        <v>5.4130693434630786</v>
      </c>
      <c r="O3708" s="92">
        <f t="shared" si="286"/>
        <v>0.22268508763641198</v>
      </c>
      <c r="P3708" s="92">
        <f t="shared" si="287"/>
        <v>5.4411815752692814</v>
      </c>
      <c r="Q3708" s="92">
        <f t="shared" ca="1" si="288"/>
        <v>0.9948334325151037</v>
      </c>
      <c r="R3708" s="92">
        <f t="shared" ca="1" si="289"/>
        <v>5.5710672220845803</v>
      </c>
    </row>
    <row r="3709" spans="1:18" x14ac:dyDescent="0.3">
      <c r="A3709" s="107">
        <v>41013.076388888891</v>
      </c>
      <c r="B3709" s="92">
        <v>5.53</v>
      </c>
      <c r="C3709" s="92">
        <v>5.43</v>
      </c>
      <c r="D3709" s="92">
        <v>5.23</v>
      </c>
      <c r="E3709" s="92">
        <v>5.12</v>
      </c>
      <c r="F3709" s="92">
        <v>5.09</v>
      </c>
      <c r="G3709" s="92">
        <v>5.0199999999999996</v>
      </c>
      <c r="H3709" s="92">
        <v>4.93</v>
      </c>
      <c r="I3709" s="92">
        <v>4.83</v>
      </c>
      <c r="J3709" s="92">
        <v>4.71</v>
      </c>
      <c r="K3709" s="92">
        <v>4.49</v>
      </c>
      <c r="L3709" s="92">
        <v>5.2</v>
      </c>
      <c r="N3709" s="92">
        <f t="shared" ca="1" si="290"/>
        <v>4.9774101003470372</v>
      </c>
      <c r="O3709" s="92">
        <f t="shared" si="286"/>
        <v>0.16717813857829641</v>
      </c>
      <c r="P3709" s="92">
        <f t="shared" si="287"/>
        <v>5.0070052038307615</v>
      </c>
      <c r="Q3709" s="92">
        <f t="shared" ca="1" si="288"/>
        <v>0.99408926049026636</v>
      </c>
      <c r="R3709" s="92">
        <f t="shared" ca="1" si="289"/>
        <v>5.1692641545493849</v>
      </c>
    </row>
    <row r="3710" spans="1:18" x14ac:dyDescent="0.3">
      <c r="A3710" s="107">
        <v>41013.083333333336</v>
      </c>
      <c r="B3710" s="92">
        <v>5.34</v>
      </c>
      <c r="C3710" s="92">
        <v>5.24</v>
      </c>
      <c r="D3710" s="92">
        <v>5.12</v>
      </c>
      <c r="E3710" s="92">
        <v>5.08</v>
      </c>
      <c r="F3710" s="92">
        <v>5.05</v>
      </c>
      <c r="G3710" s="92">
        <v>4.9800000000000004</v>
      </c>
      <c r="H3710" s="92">
        <v>4.88</v>
      </c>
      <c r="I3710" s="92">
        <v>4.74</v>
      </c>
      <c r="J3710" s="92">
        <v>4.5599999999999996</v>
      </c>
      <c r="K3710" s="92">
        <v>4.28</v>
      </c>
      <c r="L3710" s="92">
        <v>5.1100000000000003</v>
      </c>
      <c r="N3710" s="92">
        <f t="shared" ca="1" si="290"/>
        <v>4.8921119452350759</v>
      </c>
      <c r="O3710" s="92">
        <f t="shared" si="286"/>
        <v>0.18745032094578895</v>
      </c>
      <c r="P3710" s="92">
        <f t="shared" si="287"/>
        <v>4.9655478126975767</v>
      </c>
      <c r="Q3710" s="92">
        <f t="shared" ca="1" si="288"/>
        <v>0.98521092329939597</v>
      </c>
      <c r="R3710" s="92">
        <f t="shared" ca="1" si="289"/>
        <v>5.034427818059914</v>
      </c>
    </row>
    <row r="3711" spans="1:18" x14ac:dyDescent="0.3">
      <c r="A3711" s="107">
        <v>41013.090277777781</v>
      </c>
      <c r="B3711" s="92">
        <v>5.6</v>
      </c>
      <c r="C3711" s="92">
        <v>5.51</v>
      </c>
      <c r="D3711" s="92">
        <v>5.33</v>
      </c>
      <c r="E3711" s="92">
        <v>5.24</v>
      </c>
      <c r="F3711" s="92">
        <v>5.18</v>
      </c>
      <c r="G3711" s="92">
        <v>5.05</v>
      </c>
      <c r="H3711" s="92">
        <v>4.96</v>
      </c>
      <c r="I3711" s="92">
        <v>4.78</v>
      </c>
      <c r="J3711" s="92">
        <v>4.59</v>
      </c>
      <c r="K3711" s="92">
        <v>4.25</v>
      </c>
      <c r="L3711" s="92">
        <v>5.26</v>
      </c>
      <c r="N3711" s="92">
        <f t="shared" ca="1" si="290"/>
        <v>4.9921182866464147</v>
      </c>
      <c r="O3711" s="92">
        <f t="shared" si="286"/>
        <v>0.16617601764341283</v>
      </c>
      <c r="P3711" s="92">
        <f t="shared" si="287"/>
        <v>5.0370058053896747</v>
      </c>
      <c r="Q3711" s="92">
        <f t="shared" ca="1" si="288"/>
        <v>0.99108845205315632</v>
      </c>
      <c r="R3711" s="92">
        <f t="shared" ca="1" si="289"/>
        <v>5.2131252577996019</v>
      </c>
    </row>
    <row r="3712" spans="1:18" x14ac:dyDescent="0.3">
      <c r="A3712" s="107">
        <v>41013.097222222219</v>
      </c>
      <c r="B3712" s="92">
        <v>5.62</v>
      </c>
      <c r="C3712" s="92">
        <v>5.53</v>
      </c>
      <c r="D3712" s="92">
        <v>5.36</v>
      </c>
      <c r="E3712" s="92">
        <v>5.24</v>
      </c>
      <c r="F3712" s="92">
        <v>5.07</v>
      </c>
      <c r="G3712" s="92">
        <v>4.93</v>
      </c>
      <c r="H3712" s="92">
        <v>4.79</v>
      </c>
      <c r="I3712" s="92">
        <v>4.6100000000000003</v>
      </c>
      <c r="J3712" s="92">
        <v>4.43</v>
      </c>
      <c r="K3712" s="92">
        <v>4.1399999999999997</v>
      </c>
      <c r="L3712" s="92">
        <v>5.08</v>
      </c>
      <c r="N3712" s="92">
        <f t="shared" ca="1" si="290"/>
        <v>4.8919848209046783</v>
      </c>
      <c r="O3712" s="92">
        <f t="shared" si="286"/>
        <v>0.26621959458742583</v>
      </c>
      <c r="P3712" s="92">
        <f t="shared" si="287"/>
        <v>4.9096932720323663</v>
      </c>
      <c r="Q3712" s="92">
        <f t="shared" ca="1" si="288"/>
        <v>0.99639316548987644</v>
      </c>
      <c r="R3712" s="92">
        <f t="shared" ca="1" si="289"/>
        <v>5.0616772806885724</v>
      </c>
    </row>
    <row r="3713" spans="1:18" x14ac:dyDescent="0.3">
      <c r="A3713" s="107">
        <v>41013.104166666664</v>
      </c>
      <c r="B3713" s="92">
        <v>5.6</v>
      </c>
      <c r="C3713" s="92">
        <v>5.49</v>
      </c>
      <c r="D3713" s="92">
        <v>5.35</v>
      </c>
      <c r="E3713" s="92">
        <v>5.23</v>
      </c>
      <c r="F3713" s="92">
        <v>5.13</v>
      </c>
      <c r="G3713" s="92">
        <v>4.99</v>
      </c>
      <c r="H3713" s="92">
        <v>4.8099999999999996</v>
      </c>
      <c r="I3713" s="92">
        <v>4.57</v>
      </c>
      <c r="J3713" s="92">
        <v>4.33</v>
      </c>
      <c r="K3713" s="92">
        <v>4.0199999999999996</v>
      </c>
      <c r="L3713" s="92">
        <v>5.16</v>
      </c>
      <c r="N3713" s="92">
        <f t="shared" ca="1" si="290"/>
        <v>4.8827373113481238</v>
      </c>
      <c r="O3713" s="92">
        <f t="shared" si="286"/>
        <v>0.3395028985307123</v>
      </c>
      <c r="P3713" s="92">
        <f t="shared" si="287"/>
        <v>4.9638030629288803</v>
      </c>
      <c r="Q3713" s="92">
        <f t="shared" ca="1" si="288"/>
        <v>0.98366862050064419</v>
      </c>
      <c r="R3713" s="92">
        <f t="shared" ca="1" si="289"/>
        <v>5.0757300817833242</v>
      </c>
    </row>
    <row r="3714" spans="1:18" x14ac:dyDescent="0.3">
      <c r="A3714" s="107">
        <v>41013.111111111109</v>
      </c>
      <c r="B3714" s="92">
        <v>5.48</v>
      </c>
      <c r="C3714" s="92">
        <v>5.35</v>
      </c>
      <c r="D3714" s="92">
        <v>5.18</v>
      </c>
      <c r="E3714" s="92">
        <v>5.07</v>
      </c>
      <c r="F3714" s="92">
        <v>4.9400000000000004</v>
      </c>
      <c r="G3714" s="92">
        <v>4.83</v>
      </c>
      <c r="H3714" s="92">
        <v>4.74</v>
      </c>
      <c r="I3714" s="92">
        <v>4.6100000000000003</v>
      </c>
      <c r="J3714" s="92">
        <v>4.46</v>
      </c>
      <c r="K3714" s="92">
        <v>4.13</v>
      </c>
      <c r="L3714" s="92">
        <v>5.1100000000000003</v>
      </c>
      <c r="N3714" s="92">
        <f t="shared" ca="1" si="290"/>
        <v>4.8089178453082546</v>
      </c>
      <c r="O3714" s="92">
        <f t="shared" si="286"/>
        <v>0.17381673493239908</v>
      </c>
      <c r="P3714" s="92">
        <f t="shared" si="287"/>
        <v>4.8170012183877278</v>
      </c>
      <c r="Q3714" s="92">
        <f t="shared" ca="1" si="288"/>
        <v>0.99832190761160344</v>
      </c>
      <c r="R3714" s="92">
        <f t="shared" ca="1" si="289"/>
        <v>5.1014249478952935</v>
      </c>
    </row>
    <row r="3715" spans="1:18" x14ac:dyDescent="0.3">
      <c r="A3715" s="107">
        <v>41013.118055555555</v>
      </c>
      <c r="B3715" s="92">
        <v>5.6</v>
      </c>
      <c r="C3715" s="92">
        <v>5.46</v>
      </c>
      <c r="D3715" s="92">
        <v>5.32</v>
      </c>
      <c r="E3715" s="92">
        <v>5.27</v>
      </c>
      <c r="F3715" s="92">
        <v>5.22</v>
      </c>
      <c r="G3715" s="92">
        <v>5.0999999999999996</v>
      </c>
      <c r="H3715" s="92">
        <v>4.97</v>
      </c>
      <c r="I3715" s="92">
        <v>4.87</v>
      </c>
      <c r="J3715" s="92">
        <v>4.71</v>
      </c>
      <c r="K3715" s="92">
        <v>4.3600000000000003</v>
      </c>
      <c r="L3715" s="92">
        <v>5.32</v>
      </c>
      <c r="N3715" s="92">
        <f t="shared" ca="1" si="290"/>
        <v>5.0393906397067161</v>
      </c>
      <c r="O3715" s="92">
        <f t="shared" ref="O3715:O3778" si="291">LN(G3715/H3715)/LN(97.5/87.5)</f>
        <v>0.23860867106090575</v>
      </c>
      <c r="P3715" s="92">
        <f t="shared" ref="P3715:P3778" si="292">G3715*POWER(96/97.5,O3715)</f>
        <v>5.0811677457518858</v>
      </c>
      <c r="Q3715" s="92">
        <f t="shared" ref="Q3715:Q3778" ca="1" si="293">N3715/P3715</f>
        <v>0.99177805021688226</v>
      </c>
      <c r="R3715" s="92">
        <f t="shared" ref="R3715:R3778" ca="1" si="294">L3715*Q3715</f>
        <v>5.2762592271538136</v>
      </c>
    </row>
    <row r="3716" spans="1:18" x14ac:dyDescent="0.3">
      <c r="A3716" s="107">
        <v>41013.125</v>
      </c>
      <c r="B3716" s="92">
        <v>6.08</v>
      </c>
      <c r="C3716" s="92">
        <v>5.99</v>
      </c>
      <c r="D3716" s="92">
        <v>5.85</v>
      </c>
      <c r="E3716" s="92">
        <v>5.78</v>
      </c>
      <c r="F3716" s="92">
        <v>5.6</v>
      </c>
      <c r="G3716" s="92">
        <v>5.49</v>
      </c>
      <c r="H3716" s="92">
        <v>5.3</v>
      </c>
      <c r="I3716" s="92">
        <v>5.12</v>
      </c>
      <c r="J3716" s="92">
        <v>4.9400000000000004</v>
      </c>
      <c r="K3716" s="92">
        <v>4.58</v>
      </c>
      <c r="L3716" s="92">
        <v>5.62</v>
      </c>
      <c r="N3716" s="92">
        <f t="shared" ca="1" si="290"/>
        <v>5.4074442734461803</v>
      </c>
      <c r="O3716" s="92">
        <f t="shared" si="291"/>
        <v>0.32548071557245334</v>
      </c>
      <c r="P3716" s="92">
        <f t="shared" si="292"/>
        <v>5.4623655223978957</v>
      </c>
      <c r="Q3716" s="92">
        <f t="shared" ca="1" si="293"/>
        <v>0.98994551925781671</v>
      </c>
      <c r="R3716" s="92">
        <f t="shared" ca="1" si="294"/>
        <v>5.5634938182289302</v>
      </c>
    </row>
    <row r="3717" spans="1:18" x14ac:dyDescent="0.3">
      <c r="A3717" s="107">
        <v>41013.131944444445</v>
      </c>
      <c r="B3717" s="92">
        <v>6.02</v>
      </c>
      <c r="C3717" s="92">
        <v>5.9</v>
      </c>
      <c r="D3717" s="92">
        <v>5.69</v>
      </c>
      <c r="E3717" s="92">
        <v>5.53</v>
      </c>
      <c r="F3717" s="92">
        <v>5.41</v>
      </c>
      <c r="G3717" s="92">
        <v>5.28</v>
      </c>
      <c r="H3717" s="92">
        <v>5.13</v>
      </c>
      <c r="I3717" s="92">
        <v>4.97</v>
      </c>
      <c r="J3717" s="92">
        <v>4.7699999999999996</v>
      </c>
      <c r="K3717" s="92">
        <v>4.45</v>
      </c>
      <c r="L3717" s="92">
        <v>5.48</v>
      </c>
      <c r="N3717" s="92">
        <f t="shared" ca="1" si="290"/>
        <v>5.2286471137211334</v>
      </c>
      <c r="O3717" s="92">
        <f t="shared" si="291"/>
        <v>0.26632921024942124</v>
      </c>
      <c r="P3717" s="92">
        <f t="shared" si="292"/>
        <v>5.258242681517201</v>
      </c>
      <c r="Q3717" s="92">
        <f t="shared" ca="1" si="293"/>
        <v>0.99437158579612606</v>
      </c>
      <c r="R3717" s="92">
        <f t="shared" ca="1" si="294"/>
        <v>5.4491562901627715</v>
      </c>
    </row>
    <row r="3718" spans="1:18" x14ac:dyDescent="0.3">
      <c r="A3718" s="107">
        <v>41013.138888888891</v>
      </c>
      <c r="B3718" s="92">
        <v>6.33</v>
      </c>
      <c r="C3718" s="92">
        <v>6.23</v>
      </c>
      <c r="D3718" s="92">
        <v>6.01</v>
      </c>
      <c r="E3718" s="92">
        <v>5.87</v>
      </c>
      <c r="F3718" s="92">
        <v>5.73</v>
      </c>
      <c r="G3718" s="92">
        <v>5.6</v>
      </c>
      <c r="H3718" s="92">
        <v>5.42</v>
      </c>
      <c r="I3718" s="92">
        <v>5.27</v>
      </c>
      <c r="J3718" s="92">
        <v>5.12</v>
      </c>
      <c r="K3718" s="92">
        <v>4.76</v>
      </c>
      <c r="L3718" s="92">
        <v>5.75</v>
      </c>
      <c r="N3718" s="92">
        <f t="shared" ca="1" si="290"/>
        <v>5.5482910668668852</v>
      </c>
      <c r="O3718" s="92">
        <f t="shared" si="291"/>
        <v>0.30191017512418689</v>
      </c>
      <c r="P3718" s="92">
        <f t="shared" si="292"/>
        <v>5.57384837259118</v>
      </c>
      <c r="Q3718" s="92">
        <f t="shared" ca="1" si="293"/>
        <v>0.99541478274687734</v>
      </c>
      <c r="R3718" s="92">
        <f t="shared" ca="1" si="294"/>
        <v>5.7236350007945447</v>
      </c>
    </row>
    <row r="3719" spans="1:18" x14ac:dyDescent="0.3">
      <c r="A3719" s="107">
        <v>41013.145833333336</v>
      </c>
      <c r="B3719" s="92">
        <v>6.43</v>
      </c>
      <c r="C3719" s="92">
        <v>6.29</v>
      </c>
      <c r="D3719" s="92">
        <v>6.04</v>
      </c>
      <c r="E3719" s="92">
        <v>5.77</v>
      </c>
      <c r="F3719" s="92">
        <v>5.56</v>
      </c>
      <c r="G3719" s="92">
        <v>5.35</v>
      </c>
      <c r="H3719" s="92">
        <v>5.16</v>
      </c>
      <c r="I3719" s="92">
        <v>5.0199999999999996</v>
      </c>
      <c r="J3719" s="92">
        <v>4.84</v>
      </c>
      <c r="K3719" s="92">
        <v>4.54</v>
      </c>
      <c r="L3719" s="92">
        <v>5.5</v>
      </c>
      <c r="N3719" s="92">
        <f t="shared" ca="1" si="290"/>
        <v>5.3669146824590666</v>
      </c>
      <c r="O3719" s="92">
        <f t="shared" si="291"/>
        <v>0.33415380827334429</v>
      </c>
      <c r="P3719" s="92">
        <f t="shared" si="292"/>
        <v>5.3223544856228893</v>
      </c>
      <c r="Q3719" s="92">
        <f t="shared" ca="1" si="293"/>
        <v>1.0083722715118932</v>
      </c>
      <c r="R3719" s="92">
        <f t="shared" ca="1" si="294"/>
        <v>5.5460474933154131</v>
      </c>
    </row>
    <row r="3720" spans="1:18" x14ac:dyDescent="0.3">
      <c r="A3720" s="107">
        <v>41013.152777777781</v>
      </c>
      <c r="B3720" s="92">
        <v>6.39</v>
      </c>
      <c r="C3720" s="92">
        <v>6.28</v>
      </c>
      <c r="D3720" s="92">
        <v>6.09</v>
      </c>
      <c r="E3720" s="92">
        <v>5.91</v>
      </c>
      <c r="F3720" s="92">
        <v>5.71</v>
      </c>
      <c r="G3720" s="92">
        <v>5.58</v>
      </c>
      <c r="H3720" s="92">
        <v>5.42</v>
      </c>
      <c r="I3720" s="92">
        <v>5.25</v>
      </c>
      <c r="J3720" s="92">
        <v>5.0199999999999996</v>
      </c>
      <c r="K3720" s="92">
        <v>4.63</v>
      </c>
      <c r="L3720" s="92">
        <v>5.76</v>
      </c>
      <c r="N3720" s="92">
        <f t="shared" ca="1" si="290"/>
        <v>5.535636638841563</v>
      </c>
      <c r="O3720" s="92">
        <f t="shared" si="291"/>
        <v>0.26884758543381887</v>
      </c>
      <c r="P3720" s="92">
        <f t="shared" si="292"/>
        <v>5.5567894991651334</v>
      </c>
      <c r="Q3720" s="92">
        <f t="shared" ca="1" si="293"/>
        <v>0.99619333064051674</v>
      </c>
      <c r="R3720" s="92">
        <f t="shared" ca="1" si="294"/>
        <v>5.738073584489376</v>
      </c>
    </row>
    <row r="3721" spans="1:18" x14ac:dyDescent="0.3">
      <c r="A3721" s="107">
        <v>41013.159722222219</v>
      </c>
      <c r="B3721" s="92">
        <v>5.9</v>
      </c>
      <c r="C3721" s="92">
        <v>5.87</v>
      </c>
      <c r="D3721" s="92">
        <v>5.81</v>
      </c>
      <c r="E3721" s="92">
        <v>5.61</v>
      </c>
      <c r="F3721" s="92">
        <v>5.46</v>
      </c>
      <c r="G3721" s="92">
        <v>5.27</v>
      </c>
      <c r="H3721" s="92">
        <v>5.05</v>
      </c>
      <c r="I3721" s="92">
        <v>4.82</v>
      </c>
      <c r="J3721" s="92">
        <v>4.62</v>
      </c>
      <c r="K3721" s="92">
        <v>4.28</v>
      </c>
      <c r="L3721" s="92">
        <v>5.53</v>
      </c>
      <c r="N3721" s="92">
        <f t="shared" ca="1" si="290"/>
        <v>5.1956384733200087</v>
      </c>
      <c r="O3721" s="92">
        <f t="shared" si="291"/>
        <v>0.39405514019123067</v>
      </c>
      <c r="P3721" s="92">
        <f t="shared" si="292"/>
        <v>5.2379010659505498</v>
      </c>
      <c r="Q3721" s="92">
        <f t="shared" ca="1" si="293"/>
        <v>0.99193138776421863</v>
      </c>
      <c r="R3721" s="92">
        <f t="shared" ca="1" si="294"/>
        <v>5.485380574336129</v>
      </c>
    </row>
    <row r="3722" spans="1:18" x14ac:dyDescent="0.3">
      <c r="A3722" s="107">
        <v>41013.166666666664</v>
      </c>
      <c r="B3722" s="92">
        <v>5.59</v>
      </c>
      <c r="C3722" s="92">
        <v>5.52</v>
      </c>
      <c r="D3722" s="92">
        <v>5.41</v>
      </c>
      <c r="E3722" s="92">
        <v>5.22</v>
      </c>
      <c r="F3722" s="92">
        <v>5.07</v>
      </c>
      <c r="G3722" s="92">
        <v>4.88</v>
      </c>
      <c r="H3722" s="92">
        <v>4.68</v>
      </c>
      <c r="I3722" s="92">
        <v>4.51</v>
      </c>
      <c r="J3722" s="92">
        <v>4.37</v>
      </c>
      <c r="K3722" s="92">
        <v>4.0999999999999996</v>
      </c>
      <c r="L3722" s="92">
        <v>5.07</v>
      </c>
      <c r="N3722" s="92">
        <f t="shared" ca="1" si="290"/>
        <v>4.8489198852404822</v>
      </c>
      <c r="O3722" s="92">
        <f t="shared" si="291"/>
        <v>0.38670847171938288</v>
      </c>
      <c r="P3722" s="92">
        <f t="shared" si="292"/>
        <v>4.8508290068228614</v>
      </c>
      <c r="Q3722" s="92">
        <f t="shared" ca="1" si="293"/>
        <v>0.99960643395599103</v>
      </c>
      <c r="R3722" s="92">
        <f t="shared" ca="1" si="294"/>
        <v>5.0680046201568745</v>
      </c>
    </row>
    <row r="3723" spans="1:18" x14ac:dyDescent="0.3">
      <c r="A3723" s="107">
        <v>41013.173611111109</v>
      </c>
      <c r="B3723" s="92">
        <v>5.73</v>
      </c>
      <c r="C3723" s="92">
        <v>5.61</v>
      </c>
      <c r="D3723" s="92">
        <v>5.39</v>
      </c>
      <c r="E3723" s="92">
        <v>5.25</v>
      </c>
      <c r="F3723" s="92">
        <v>5.13</v>
      </c>
      <c r="G3723" s="92">
        <v>4.9800000000000004</v>
      </c>
      <c r="H3723" s="92">
        <v>4.76</v>
      </c>
      <c r="I3723" s="92">
        <v>4.58</v>
      </c>
      <c r="J3723" s="92">
        <v>4.34</v>
      </c>
      <c r="K3723" s="92">
        <v>3.92</v>
      </c>
      <c r="L3723" s="92">
        <v>5.09</v>
      </c>
      <c r="N3723" s="92">
        <f t="shared" ca="1" si="290"/>
        <v>4.8840176923816436</v>
      </c>
      <c r="O3723" s="92">
        <f t="shared" si="291"/>
        <v>0.41752819614511366</v>
      </c>
      <c r="P3723" s="92">
        <f t="shared" si="292"/>
        <v>4.9478664130732382</v>
      </c>
      <c r="Q3723" s="92">
        <f t="shared" ca="1" si="293"/>
        <v>0.98709570643966993</v>
      </c>
      <c r="R3723" s="92">
        <f t="shared" ca="1" si="294"/>
        <v>5.0243171457779194</v>
      </c>
    </row>
    <row r="3724" spans="1:18" x14ac:dyDescent="0.3">
      <c r="A3724" s="107">
        <v>41013.180555555555</v>
      </c>
      <c r="B3724" s="92">
        <v>6.1</v>
      </c>
      <c r="C3724" s="92">
        <v>6.01</v>
      </c>
      <c r="D3724" s="92">
        <v>5.77</v>
      </c>
      <c r="E3724" s="92">
        <v>5.64</v>
      </c>
      <c r="F3724" s="92">
        <v>5.5</v>
      </c>
      <c r="G3724" s="92">
        <v>5.37</v>
      </c>
      <c r="H3724" s="92">
        <v>5.21</v>
      </c>
      <c r="I3724" s="92">
        <v>5.08</v>
      </c>
      <c r="J3724" s="92">
        <v>4.9400000000000004</v>
      </c>
      <c r="K3724" s="92">
        <v>4.57</v>
      </c>
      <c r="L3724" s="92">
        <v>5.55</v>
      </c>
      <c r="N3724" s="92">
        <f t="shared" ca="1" si="290"/>
        <v>5.3343295186672526</v>
      </c>
      <c r="O3724" s="92">
        <f t="shared" si="291"/>
        <v>0.2795217703586893</v>
      </c>
      <c r="P3724" s="92">
        <f t="shared" si="292"/>
        <v>5.3467780767592075</v>
      </c>
      <c r="Q3724" s="92">
        <f t="shared" ca="1" si="293"/>
        <v>0.99767176458172724</v>
      </c>
      <c r="R3724" s="92">
        <f t="shared" ca="1" si="294"/>
        <v>5.5370782934285856</v>
      </c>
    </row>
    <row r="3725" spans="1:18" x14ac:dyDescent="0.3">
      <c r="A3725" s="107">
        <v>41013.1875</v>
      </c>
      <c r="B3725" s="92">
        <v>5.94</v>
      </c>
      <c r="C3725" s="92">
        <v>5.83</v>
      </c>
      <c r="D3725" s="92">
        <v>5.65</v>
      </c>
      <c r="E3725" s="92">
        <v>5.47</v>
      </c>
      <c r="F3725" s="92">
        <v>5.33</v>
      </c>
      <c r="G3725" s="92">
        <v>5.23</v>
      </c>
      <c r="H3725" s="92">
        <v>5.13</v>
      </c>
      <c r="I3725" s="92">
        <v>5.03</v>
      </c>
      <c r="J3725" s="92">
        <v>4.88</v>
      </c>
      <c r="K3725" s="92">
        <v>4.5</v>
      </c>
      <c r="L3725" s="92">
        <v>5.44</v>
      </c>
      <c r="N3725" s="92">
        <f t="shared" ca="1" si="290"/>
        <v>5.2206465404022824</v>
      </c>
      <c r="O3725" s="92">
        <f t="shared" si="291"/>
        <v>0.17840291455399979</v>
      </c>
      <c r="P3725" s="92">
        <f t="shared" si="292"/>
        <v>5.2155538496747074</v>
      </c>
      <c r="Q3725" s="92">
        <f t="shared" ca="1" si="293"/>
        <v>1.000976442938633</v>
      </c>
      <c r="R3725" s="92">
        <f t="shared" ca="1" si="294"/>
        <v>5.4453118495861634</v>
      </c>
    </row>
    <row r="3726" spans="1:18" x14ac:dyDescent="0.3">
      <c r="A3726" s="107">
        <v>41013.194444444445</v>
      </c>
      <c r="B3726" s="92">
        <v>5.44</v>
      </c>
      <c r="C3726" s="92">
        <v>5.35</v>
      </c>
      <c r="D3726" s="92">
        <v>5.23</v>
      </c>
      <c r="E3726" s="92">
        <v>5.0999999999999996</v>
      </c>
      <c r="F3726" s="92">
        <v>4.9800000000000004</v>
      </c>
      <c r="G3726" s="92">
        <v>4.87</v>
      </c>
      <c r="H3726" s="92">
        <v>4.74</v>
      </c>
      <c r="I3726" s="92">
        <v>4.5199999999999996</v>
      </c>
      <c r="J3726" s="92">
        <v>4.29</v>
      </c>
      <c r="K3726" s="92">
        <v>3.86</v>
      </c>
      <c r="L3726" s="92">
        <v>5.1100000000000003</v>
      </c>
      <c r="N3726" s="92">
        <f t="shared" ca="1" si="290"/>
        <v>4.7808015311265972</v>
      </c>
      <c r="O3726" s="92">
        <f t="shared" si="291"/>
        <v>0.25003146765229539</v>
      </c>
      <c r="P3726" s="92">
        <f t="shared" si="292"/>
        <v>4.8511578216883562</v>
      </c>
      <c r="Q3726" s="92">
        <f t="shared" ca="1" si="293"/>
        <v>0.98549701058019323</v>
      </c>
      <c r="R3726" s="92">
        <f t="shared" ca="1" si="294"/>
        <v>5.0358897240647877</v>
      </c>
    </row>
    <row r="3727" spans="1:18" x14ac:dyDescent="0.3">
      <c r="A3727" s="107">
        <v>41013.201388888891</v>
      </c>
      <c r="B3727" s="92">
        <v>4.8099999999999996</v>
      </c>
      <c r="C3727" s="92">
        <v>4.6900000000000004</v>
      </c>
      <c r="D3727" s="92">
        <v>4.49</v>
      </c>
      <c r="E3727" s="92">
        <v>4.28</v>
      </c>
      <c r="F3727" s="92">
        <v>4.13</v>
      </c>
      <c r="G3727" s="92">
        <v>4</v>
      </c>
      <c r="H3727" s="92">
        <v>3.88</v>
      </c>
      <c r="I3727" s="92">
        <v>3.75</v>
      </c>
      <c r="J3727" s="92">
        <v>3.64</v>
      </c>
      <c r="K3727" s="92">
        <v>3.37</v>
      </c>
      <c r="L3727" s="92">
        <v>4.1900000000000004</v>
      </c>
      <c r="N3727" s="92">
        <f t="shared" ca="1" si="290"/>
        <v>4.0057059267451098</v>
      </c>
      <c r="O3727" s="92">
        <f t="shared" si="291"/>
        <v>0.28147304782457239</v>
      </c>
      <c r="P3727" s="92">
        <f t="shared" si="292"/>
        <v>3.9825819912776317</v>
      </c>
      <c r="Q3727" s="92">
        <f t="shared" ca="1" si="293"/>
        <v>1.0058062672703594</v>
      </c>
      <c r="R3727" s="92">
        <f t="shared" ca="1" si="294"/>
        <v>4.214328259862806</v>
      </c>
    </row>
    <row r="3728" spans="1:18" x14ac:dyDescent="0.3">
      <c r="A3728" s="107">
        <v>41013.208333333336</v>
      </c>
      <c r="B3728" s="92">
        <v>5.33</v>
      </c>
      <c r="C3728" s="92">
        <v>5.14</v>
      </c>
      <c r="D3728" s="92">
        <v>4.82</v>
      </c>
      <c r="E3728" s="92">
        <v>4.6100000000000003</v>
      </c>
      <c r="F3728" s="92">
        <v>4.3600000000000003</v>
      </c>
      <c r="G3728" s="92">
        <v>4.12</v>
      </c>
      <c r="H3728" s="92">
        <v>3.96</v>
      </c>
      <c r="I3728" s="92">
        <v>3.84</v>
      </c>
      <c r="J3728" s="92">
        <v>3.68</v>
      </c>
      <c r="K3728" s="92">
        <v>3.33</v>
      </c>
      <c r="L3728" s="92">
        <v>4.37</v>
      </c>
      <c r="N3728" s="92">
        <f t="shared" ca="1" si="290"/>
        <v>4.1753269697859761</v>
      </c>
      <c r="O3728" s="92">
        <f t="shared" si="291"/>
        <v>0.36602740983704168</v>
      </c>
      <c r="P3728" s="92">
        <f t="shared" si="292"/>
        <v>4.0966853934421623</v>
      </c>
      <c r="Q3728" s="92">
        <f t="shared" ca="1" si="293"/>
        <v>1.0191963914216358</v>
      </c>
      <c r="R3728" s="92">
        <f t="shared" ca="1" si="294"/>
        <v>4.4538882305125487</v>
      </c>
    </row>
    <row r="3729" spans="1:18" x14ac:dyDescent="0.3">
      <c r="A3729" s="107">
        <v>41013.215277777781</v>
      </c>
      <c r="B3729" s="92">
        <v>5.13</v>
      </c>
      <c r="C3729" s="92">
        <v>5.0599999999999996</v>
      </c>
      <c r="D3729" s="92">
        <v>4.9400000000000004</v>
      </c>
      <c r="E3729" s="92">
        <v>4.76</v>
      </c>
      <c r="F3729" s="92">
        <v>4.58</v>
      </c>
      <c r="G3729" s="92">
        <v>4.37</v>
      </c>
      <c r="H3729" s="92">
        <v>4.12</v>
      </c>
      <c r="I3729" s="92">
        <v>3.82</v>
      </c>
      <c r="J3729" s="92">
        <v>3.5</v>
      </c>
      <c r="K3729" s="92">
        <v>3.19</v>
      </c>
      <c r="L3729" s="92">
        <v>4.5599999999999996</v>
      </c>
      <c r="N3729" s="92">
        <f t="shared" ca="1" si="290"/>
        <v>4.2560829560897888</v>
      </c>
      <c r="O3729" s="92">
        <f t="shared" si="291"/>
        <v>0.54438493967199864</v>
      </c>
      <c r="P3729" s="92">
        <f t="shared" si="292"/>
        <v>4.3332713439788408</v>
      </c>
      <c r="Q3729" s="92">
        <f t="shared" ca="1" si="293"/>
        <v>0.9821870402839401</v>
      </c>
      <c r="R3729" s="92">
        <f t="shared" ca="1" si="294"/>
        <v>4.4787729036947663</v>
      </c>
    </row>
    <row r="3730" spans="1:18" x14ac:dyDescent="0.3">
      <c r="A3730" s="107">
        <v>41013.222222222219</v>
      </c>
      <c r="B3730" s="92">
        <v>5.53</v>
      </c>
      <c r="C3730" s="92">
        <v>5.44</v>
      </c>
      <c r="D3730" s="92">
        <v>5.2</v>
      </c>
      <c r="E3730" s="92">
        <v>5.0199999999999996</v>
      </c>
      <c r="F3730" s="92">
        <v>4.8099999999999996</v>
      </c>
      <c r="G3730" s="92">
        <v>4.57</v>
      </c>
      <c r="H3730" s="92">
        <v>4.33</v>
      </c>
      <c r="I3730" s="92">
        <v>4.1500000000000004</v>
      </c>
      <c r="J3730" s="92">
        <v>3.98</v>
      </c>
      <c r="K3730" s="92">
        <v>3.69</v>
      </c>
      <c r="L3730" s="92">
        <v>4.67</v>
      </c>
      <c r="N3730" s="92">
        <f t="shared" ca="1" si="290"/>
        <v>4.5527114544694713</v>
      </c>
      <c r="O3730" s="92">
        <f t="shared" si="291"/>
        <v>0.49851100553653099</v>
      </c>
      <c r="P3730" s="92">
        <f t="shared" si="292"/>
        <v>4.5348145845059094</v>
      </c>
      <c r="Q3730" s="92">
        <f t="shared" ca="1" si="293"/>
        <v>1.0039465494410091</v>
      </c>
      <c r="R3730" s="92">
        <f t="shared" ca="1" si="294"/>
        <v>4.6884303858895127</v>
      </c>
    </row>
    <row r="3731" spans="1:18" x14ac:dyDescent="0.3">
      <c r="A3731" s="107">
        <v>41013.229166666664</v>
      </c>
      <c r="B3731" s="92">
        <v>5.68</v>
      </c>
      <c r="C3731" s="92">
        <v>5.59</v>
      </c>
      <c r="D3731" s="92">
        <v>5.34</v>
      </c>
      <c r="E3731" s="92">
        <v>5.1100000000000003</v>
      </c>
      <c r="F3731" s="92">
        <v>4.9000000000000004</v>
      </c>
      <c r="G3731" s="92">
        <v>4.74</v>
      </c>
      <c r="H3731" s="92">
        <v>4.58</v>
      </c>
      <c r="I3731" s="92">
        <v>4.4400000000000004</v>
      </c>
      <c r="J3731" s="92">
        <v>4.33</v>
      </c>
      <c r="K3731" s="92">
        <v>4.0999999999999996</v>
      </c>
      <c r="L3731" s="92">
        <v>5</v>
      </c>
      <c r="N3731" s="92">
        <f t="shared" ca="1" si="290"/>
        <v>4.7605668611728085</v>
      </c>
      <c r="O3731" s="92">
        <f t="shared" si="291"/>
        <v>0.31731817862842537</v>
      </c>
      <c r="P3731" s="92">
        <f t="shared" si="292"/>
        <v>4.7167376061174444</v>
      </c>
      <c r="Q3731" s="92">
        <f t="shared" ca="1" si="293"/>
        <v>1.0092922818090451</v>
      </c>
      <c r="R3731" s="92">
        <f t="shared" ca="1" si="294"/>
        <v>5.0464614090452251</v>
      </c>
    </row>
    <row r="3732" spans="1:18" x14ac:dyDescent="0.3">
      <c r="A3732" s="107">
        <v>41013.236111111109</v>
      </c>
      <c r="B3732" s="92">
        <v>5.97</v>
      </c>
      <c r="C3732" s="92">
        <v>5.82</v>
      </c>
      <c r="D3732" s="92">
        <v>5.64</v>
      </c>
      <c r="E3732" s="92">
        <v>5.46</v>
      </c>
      <c r="F3732" s="92">
        <v>5.38</v>
      </c>
      <c r="G3732" s="92">
        <v>5.25</v>
      </c>
      <c r="H3732" s="92">
        <v>5.0999999999999996</v>
      </c>
      <c r="I3732" s="92">
        <v>4.96</v>
      </c>
      <c r="J3732" s="92">
        <v>4.8099999999999996</v>
      </c>
      <c r="K3732" s="92">
        <v>4.49</v>
      </c>
      <c r="L3732" s="92">
        <v>5.3</v>
      </c>
      <c r="N3732" s="92">
        <f t="shared" ca="1" si="290"/>
        <v>5.2047017616614539</v>
      </c>
      <c r="O3732" s="92">
        <f t="shared" si="291"/>
        <v>0.26787336330853895</v>
      </c>
      <c r="P3732" s="92">
        <f t="shared" si="292"/>
        <v>5.2282411326774998</v>
      </c>
      <c r="Q3732" s="92">
        <f t="shared" ca="1" si="293"/>
        <v>0.9954976500856243</v>
      </c>
      <c r="R3732" s="92">
        <f t="shared" ca="1" si="294"/>
        <v>5.2761375454538086</v>
      </c>
    </row>
    <row r="3733" spans="1:18" x14ac:dyDescent="0.3">
      <c r="A3733" s="107">
        <v>41013.243055555555</v>
      </c>
      <c r="B3733" s="92">
        <v>5.5</v>
      </c>
      <c r="C3733" s="92">
        <v>5.41</v>
      </c>
      <c r="D3733" s="92">
        <v>5.29</v>
      </c>
      <c r="E3733" s="92">
        <v>5.31</v>
      </c>
      <c r="F3733" s="92">
        <v>5.24</v>
      </c>
      <c r="G3733" s="92">
        <v>5.14</v>
      </c>
      <c r="H3733" s="92">
        <v>5.07</v>
      </c>
      <c r="I3733" s="92">
        <v>5.01</v>
      </c>
      <c r="J3733" s="92">
        <v>4.93</v>
      </c>
      <c r="K3733" s="92">
        <v>4.6500000000000004</v>
      </c>
      <c r="L3733" s="92">
        <v>5.17</v>
      </c>
      <c r="N3733" s="92">
        <f t="shared" ca="1" si="290"/>
        <v>5.1231592093550207</v>
      </c>
      <c r="O3733" s="92">
        <f t="shared" si="291"/>
        <v>0.12671479195121038</v>
      </c>
      <c r="P3733" s="92">
        <f t="shared" si="292"/>
        <v>5.1299118186901929</v>
      </c>
      <c r="Q3733" s="92">
        <f t="shared" ca="1" si="293"/>
        <v>0.9986836792572984</v>
      </c>
      <c r="R3733" s="92">
        <f t="shared" ca="1" si="294"/>
        <v>5.1631946217602325</v>
      </c>
    </row>
    <row r="3734" spans="1:18" x14ac:dyDescent="0.3">
      <c r="A3734" s="107">
        <v>41013.25</v>
      </c>
      <c r="B3734" s="92">
        <v>5.39</v>
      </c>
      <c r="C3734" s="92">
        <v>5.23</v>
      </c>
      <c r="D3734" s="92">
        <v>5.05</v>
      </c>
      <c r="E3734" s="92">
        <v>4.92</v>
      </c>
      <c r="F3734" s="92">
        <v>4.8499999999999996</v>
      </c>
      <c r="G3734" s="92">
        <v>4.84</v>
      </c>
      <c r="H3734" s="92">
        <v>4.78</v>
      </c>
      <c r="I3734" s="92">
        <v>4.66</v>
      </c>
      <c r="J3734" s="92">
        <v>4.57</v>
      </c>
      <c r="K3734" s="92">
        <v>4.46</v>
      </c>
      <c r="L3734" s="92">
        <v>4.96</v>
      </c>
      <c r="N3734" s="92">
        <f t="shared" ca="1" si="290"/>
        <v>4.804291838611003</v>
      </c>
      <c r="O3734" s="92">
        <f t="shared" si="291"/>
        <v>0.11527364393894977</v>
      </c>
      <c r="P3734" s="92">
        <f t="shared" si="292"/>
        <v>4.8313575607491934</v>
      </c>
      <c r="Q3734" s="92">
        <f t="shared" ca="1" si="293"/>
        <v>0.99439790539245587</v>
      </c>
      <c r="R3734" s="92">
        <f t="shared" ca="1" si="294"/>
        <v>4.9322136107465813</v>
      </c>
    </row>
    <row r="3735" spans="1:18" x14ac:dyDescent="0.3">
      <c r="A3735" s="107">
        <v>41013.256944444445</v>
      </c>
      <c r="B3735" s="92">
        <v>5.1100000000000003</v>
      </c>
      <c r="C3735" s="92">
        <v>5.04</v>
      </c>
      <c r="D3735" s="92">
        <v>4.8899999999999997</v>
      </c>
      <c r="E3735" s="92">
        <v>4.7300000000000004</v>
      </c>
      <c r="F3735" s="92">
        <v>4.63</v>
      </c>
      <c r="G3735" s="92">
        <v>4.57</v>
      </c>
      <c r="H3735" s="92">
        <v>4.57</v>
      </c>
      <c r="I3735" s="92">
        <v>4.5599999999999996</v>
      </c>
      <c r="J3735" s="92">
        <v>4.5599999999999996</v>
      </c>
      <c r="K3735" s="92">
        <v>4.42</v>
      </c>
      <c r="L3735" s="92">
        <v>4.8</v>
      </c>
      <c r="N3735" s="92">
        <f t="shared" ca="1" si="290"/>
        <v>4.6421565289071545</v>
      </c>
      <c r="O3735" s="92">
        <f t="shared" si="291"/>
        <v>0</v>
      </c>
      <c r="P3735" s="92">
        <f t="shared" si="292"/>
        <v>4.57</v>
      </c>
      <c r="Q3735" s="92">
        <f t="shared" ca="1" si="293"/>
        <v>1.0157891748155699</v>
      </c>
      <c r="R3735" s="92">
        <f t="shared" ca="1" si="294"/>
        <v>4.8757880391147355</v>
      </c>
    </row>
    <row r="3736" spans="1:18" x14ac:dyDescent="0.3">
      <c r="A3736" s="107">
        <v>41013.263888888891</v>
      </c>
      <c r="B3736" s="92">
        <v>4.8099999999999996</v>
      </c>
      <c r="C3736" s="92">
        <v>4.72</v>
      </c>
      <c r="D3736" s="92">
        <v>4.5599999999999996</v>
      </c>
      <c r="E3736" s="92">
        <v>4.46</v>
      </c>
      <c r="F3736" s="92">
        <v>4.37</v>
      </c>
      <c r="G3736" s="92">
        <v>4.22</v>
      </c>
      <c r="H3736" s="92">
        <v>4.1500000000000004</v>
      </c>
      <c r="I3736" s="92">
        <v>4.07</v>
      </c>
      <c r="J3736" s="92">
        <v>3.98</v>
      </c>
      <c r="K3736" s="92">
        <v>3.74</v>
      </c>
      <c r="L3736" s="92">
        <v>4.4400000000000004</v>
      </c>
      <c r="N3736" s="92">
        <f t="shared" ca="1" si="290"/>
        <v>4.2427077882092572</v>
      </c>
      <c r="O3736" s="92">
        <f t="shared" si="291"/>
        <v>0.15457203327034508</v>
      </c>
      <c r="P3736" s="92">
        <f t="shared" si="292"/>
        <v>4.2098988210925681</v>
      </c>
      <c r="Q3736" s="92">
        <f t="shared" ca="1" si="293"/>
        <v>1.0077932911243159</v>
      </c>
      <c r="R3736" s="92">
        <f t="shared" ca="1" si="294"/>
        <v>4.4746022125919627</v>
      </c>
    </row>
    <row r="3737" spans="1:18" x14ac:dyDescent="0.3">
      <c r="A3737" s="107">
        <v>41013.270833333336</v>
      </c>
      <c r="B3737" s="92">
        <v>5.72</v>
      </c>
      <c r="C3737" s="92">
        <v>5.63</v>
      </c>
      <c r="D3737" s="92">
        <v>5.48</v>
      </c>
      <c r="E3737" s="92">
        <v>5.35</v>
      </c>
      <c r="F3737" s="92">
        <v>5.32</v>
      </c>
      <c r="G3737" s="92">
        <v>5.21</v>
      </c>
      <c r="H3737" s="92">
        <v>5.07</v>
      </c>
      <c r="I3737" s="92">
        <v>4.92</v>
      </c>
      <c r="J3737" s="92">
        <v>4.67</v>
      </c>
      <c r="K3737" s="92">
        <v>4.2699999999999996</v>
      </c>
      <c r="L3737" s="92">
        <v>5.27</v>
      </c>
      <c r="N3737" s="92">
        <f t="shared" ca="1" si="290"/>
        <v>5.1129882957182735</v>
      </c>
      <c r="O3737" s="92">
        <f t="shared" si="291"/>
        <v>0.25171551476409054</v>
      </c>
      <c r="P3737" s="92">
        <f t="shared" si="292"/>
        <v>5.1897068474580292</v>
      </c>
      <c r="Q3737" s="92">
        <f t="shared" ca="1" si="293"/>
        <v>0.9852171704501318</v>
      </c>
      <c r="R3737" s="92">
        <f t="shared" ca="1" si="294"/>
        <v>5.1920944882721942</v>
      </c>
    </row>
    <row r="3738" spans="1:18" x14ac:dyDescent="0.3">
      <c r="A3738" s="107">
        <v>41013.277777777781</v>
      </c>
      <c r="B3738" s="92">
        <v>5.29</v>
      </c>
      <c r="C3738" s="92">
        <v>5.16</v>
      </c>
      <c r="D3738" s="92">
        <v>5.01</v>
      </c>
      <c r="E3738" s="92">
        <v>4.91</v>
      </c>
      <c r="F3738" s="92">
        <v>4.8099999999999996</v>
      </c>
      <c r="G3738" s="92">
        <v>4.72</v>
      </c>
      <c r="H3738" s="92">
        <v>4.68</v>
      </c>
      <c r="I3738" s="92">
        <v>4.6399999999999997</v>
      </c>
      <c r="J3738" s="92">
        <v>4.54</v>
      </c>
      <c r="K3738" s="92">
        <v>4.37</v>
      </c>
      <c r="L3738" s="92">
        <v>4.8099999999999996</v>
      </c>
      <c r="N3738" s="92">
        <f t="shared" ca="1" si="290"/>
        <v>4.7482489933106233</v>
      </c>
      <c r="O3738" s="92">
        <f t="shared" si="291"/>
        <v>7.8647146716406033E-2</v>
      </c>
      <c r="P3738" s="92">
        <f t="shared" si="292"/>
        <v>4.7142481281572328</v>
      </c>
      <c r="Q3738" s="92">
        <f t="shared" ca="1" si="293"/>
        <v>1.0072123622323379</v>
      </c>
      <c r="R3738" s="92">
        <f t="shared" ca="1" si="294"/>
        <v>4.8446914623375452</v>
      </c>
    </row>
    <row r="3739" spans="1:18" x14ac:dyDescent="0.3">
      <c r="A3739" s="107">
        <v>41013.284722222219</v>
      </c>
      <c r="B3739" s="92">
        <v>5.54</v>
      </c>
      <c r="C3739" s="92">
        <v>5.48</v>
      </c>
      <c r="D3739" s="92">
        <v>5.4</v>
      </c>
      <c r="E3739" s="92">
        <v>5.38</v>
      </c>
      <c r="F3739" s="92">
        <v>5.39</v>
      </c>
      <c r="G3739" s="92">
        <v>5.38</v>
      </c>
      <c r="H3739" s="92">
        <v>5.37</v>
      </c>
      <c r="I3739" s="92">
        <v>5.36</v>
      </c>
      <c r="J3739" s="92">
        <v>5.32</v>
      </c>
      <c r="K3739" s="92">
        <v>5.16</v>
      </c>
      <c r="L3739" s="92">
        <v>5.48</v>
      </c>
      <c r="N3739" s="92">
        <f t="shared" ca="1" si="290"/>
        <v>5.3648688131248887</v>
      </c>
      <c r="O3739" s="92">
        <f t="shared" si="291"/>
        <v>1.7192533258231679E-2</v>
      </c>
      <c r="P3739" s="92">
        <f t="shared" si="292"/>
        <v>5.378566118528</v>
      </c>
      <c r="Q3739" s="92">
        <f t="shared" ca="1" si="293"/>
        <v>0.99745335371895361</v>
      </c>
      <c r="R3739" s="92">
        <f t="shared" ca="1" si="294"/>
        <v>5.4660443783798662</v>
      </c>
    </row>
    <row r="3740" spans="1:18" x14ac:dyDescent="0.3">
      <c r="A3740" s="107">
        <v>41013.291666666664</v>
      </c>
      <c r="B3740" s="92">
        <v>5.23</v>
      </c>
      <c r="C3740" s="92">
        <v>5.12</v>
      </c>
      <c r="D3740" s="92">
        <v>5.07</v>
      </c>
      <c r="E3740" s="92">
        <v>5.14</v>
      </c>
      <c r="F3740" s="92">
        <v>5.19</v>
      </c>
      <c r="G3740" s="92">
        <v>5.2</v>
      </c>
      <c r="H3740" s="92">
        <v>5.23</v>
      </c>
      <c r="I3740" s="92">
        <v>5.24</v>
      </c>
      <c r="J3740" s="92">
        <v>5.25</v>
      </c>
      <c r="K3740" s="92">
        <v>5.25</v>
      </c>
      <c r="L3740" s="92">
        <v>5.37</v>
      </c>
      <c r="N3740" s="92">
        <f t="shared" ca="1" si="290"/>
        <v>5.192817298761768</v>
      </c>
      <c r="O3740" s="92">
        <f t="shared" si="291"/>
        <v>-5.3160169387006337E-2</v>
      </c>
      <c r="P3740" s="92">
        <f t="shared" si="292"/>
        <v>5.204287633651008</v>
      </c>
      <c r="Q3740" s="92">
        <f t="shared" ca="1" si="293"/>
        <v>0.9977959836779442</v>
      </c>
      <c r="R3740" s="92">
        <f t="shared" ca="1" si="294"/>
        <v>5.3581644323505602</v>
      </c>
    </row>
    <row r="3741" spans="1:18" x14ac:dyDescent="0.3">
      <c r="A3741" s="107">
        <v>41013.298611111109</v>
      </c>
      <c r="B3741" s="92">
        <v>5.38</v>
      </c>
      <c r="C3741" s="92">
        <v>5.4</v>
      </c>
      <c r="D3741" s="92">
        <v>5.47</v>
      </c>
      <c r="E3741" s="92">
        <v>5.48</v>
      </c>
      <c r="F3741" s="92">
        <v>5.47</v>
      </c>
      <c r="G3741" s="92">
        <v>5.52</v>
      </c>
      <c r="H3741" s="92">
        <v>5.58</v>
      </c>
      <c r="I3741" s="92">
        <v>5.59</v>
      </c>
      <c r="J3741" s="92">
        <v>5.59</v>
      </c>
      <c r="K3741" s="92">
        <v>5.35</v>
      </c>
      <c r="L3741" s="92">
        <v>5.74</v>
      </c>
      <c r="N3741" s="92">
        <f t="shared" ca="1" si="290"/>
        <v>5.5151312686229748</v>
      </c>
      <c r="O3741" s="92">
        <f t="shared" si="291"/>
        <v>-9.9903502320505641E-2</v>
      </c>
      <c r="P3741" s="92">
        <f t="shared" si="292"/>
        <v>5.5285566775009327</v>
      </c>
      <c r="Q3741" s="92">
        <f t="shared" ca="1" si="293"/>
        <v>0.99757162498982888</v>
      </c>
      <c r="R3741" s="92">
        <f t="shared" ca="1" si="294"/>
        <v>5.7260611274416178</v>
      </c>
    </row>
    <row r="3742" spans="1:18" x14ac:dyDescent="0.3">
      <c r="A3742" s="107">
        <v>41013.305555555555</v>
      </c>
      <c r="B3742" s="92">
        <v>5.5</v>
      </c>
      <c r="C3742" s="92">
        <v>5.45</v>
      </c>
      <c r="D3742" s="92">
        <v>5.32</v>
      </c>
      <c r="E3742" s="92">
        <v>5.27</v>
      </c>
      <c r="F3742" s="92">
        <v>5.23</v>
      </c>
      <c r="G3742" s="92">
        <v>5.25</v>
      </c>
      <c r="H3742" s="92">
        <v>5.3</v>
      </c>
      <c r="I3742" s="92">
        <v>5.34</v>
      </c>
      <c r="J3742" s="92">
        <v>5.38</v>
      </c>
      <c r="K3742" s="92">
        <v>5.28</v>
      </c>
      <c r="L3742" s="92">
        <v>5.48</v>
      </c>
      <c r="N3742" s="92">
        <f t="shared" ca="1" si="290"/>
        <v>5.3034662700138639</v>
      </c>
      <c r="O3742" s="92">
        <f t="shared" si="291"/>
        <v>-8.7592920852375702E-2</v>
      </c>
      <c r="P3742" s="92">
        <f t="shared" si="292"/>
        <v>5.2571346426957835</v>
      </c>
      <c r="Q3742" s="92">
        <f t="shared" ca="1" si="293"/>
        <v>1.0088130950540621</v>
      </c>
      <c r="R3742" s="92">
        <f t="shared" ca="1" si="294"/>
        <v>5.5282957608962606</v>
      </c>
    </row>
    <row r="3743" spans="1:18" x14ac:dyDescent="0.3">
      <c r="A3743" s="107">
        <v>41013.3125</v>
      </c>
      <c r="B3743" s="92">
        <v>5.33</v>
      </c>
      <c r="C3743" s="92">
        <v>5.28</v>
      </c>
      <c r="D3743" s="92">
        <v>5.37</v>
      </c>
      <c r="E3743" s="92">
        <v>5.39</v>
      </c>
      <c r="F3743" s="92">
        <v>5.36</v>
      </c>
      <c r="G3743" s="92">
        <v>5.32</v>
      </c>
      <c r="H3743" s="92">
        <v>5.26</v>
      </c>
      <c r="I3743" s="92">
        <v>5.23</v>
      </c>
      <c r="J3743" s="92">
        <v>5.22</v>
      </c>
      <c r="K3743" s="92">
        <v>5.07</v>
      </c>
      <c r="L3743" s="92">
        <v>5.47</v>
      </c>
      <c r="N3743" s="92">
        <f t="shared" ca="1" si="290"/>
        <v>5.2911942172785107</v>
      </c>
      <c r="O3743" s="92">
        <f t="shared" si="291"/>
        <v>0.10481379617580434</v>
      </c>
      <c r="P3743" s="92">
        <f t="shared" si="292"/>
        <v>5.3113617406296738</v>
      </c>
      <c r="Q3743" s="92">
        <f t="shared" ca="1" si="293"/>
        <v>0.99620294675151</v>
      </c>
      <c r="R3743" s="92">
        <f t="shared" ca="1" si="294"/>
        <v>5.4492301187307595</v>
      </c>
    </row>
    <row r="3744" spans="1:18" x14ac:dyDescent="0.3">
      <c r="A3744" s="107">
        <v>41013.319444444445</v>
      </c>
      <c r="B3744" s="92">
        <v>5.31</v>
      </c>
      <c r="C3744" s="92">
        <v>5.25</v>
      </c>
      <c r="D3744" s="92">
        <v>5.19</v>
      </c>
      <c r="E3744" s="92">
        <v>5.16</v>
      </c>
      <c r="F3744" s="92">
        <v>5.1100000000000003</v>
      </c>
      <c r="G3744" s="92">
        <v>5.23</v>
      </c>
      <c r="H3744" s="92">
        <v>5.25</v>
      </c>
      <c r="I3744" s="92">
        <v>5.21</v>
      </c>
      <c r="J3744" s="92">
        <v>5.14</v>
      </c>
      <c r="K3744" s="92">
        <v>4.95</v>
      </c>
      <c r="L3744" s="92">
        <v>5.29</v>
      </c>
      <c r="N3744" s="92">
        <f t="shared" ca="1" si="290"/>
        <v>5.1757167819427359</v>
      </c>
      <c r="O3744" s="92">
        <f t="shared" si="291"/>
        <v>-3.5270973966809088E-2</v>
      </c>
      <c r="P3744" s="92">
        <f t="shared" si="292"/>
        <v>5.2328607959217894</v>
      </c>
      <c r="Q3744" s="92">
        <f t="shared" ca="1" si="293"/>
        <v>0.98907977563179428</v>
      </c>
      <c r="R3744" s="92">
        <f t="shared" ca="1" si="294"/>
        <v>5.232232013092192</v>
      </c>
    </row>
    <row r="3745" spans="1:18" x14ac:dyDescent="0.3">
      <c r="A3745" s="107">
        <v>41013.326388888891</v>
      </c>
      <c r="B3745" s="92">
        <v>5.1100000000000003</v>
      </c>
      <c r="C3745" s="92">
        <v>5.1100000000000003</v>
      </c>
      <c r="D3745" s="92">
        <v>5.0599999999999996</v>
      </c>
      <c r="E3745" s="92">
        <v>5.1100000000000003</v>
      </c>
      <c r="F3745" s="92">
        <v>5.16</v>
      </c>
      <c r="G3745" s="92">
        <v>5.09</v>
      </c>
      <c r="H3745" s="92">
        <v>5</v>
      </c>
      <c r="I3745" s="92">
        <v>4.97</v>
      </c>
      <c r="J3745" s="92">
        <v>4.97</v>
      </c>
      <c r="K3745" s="92">
        <v>4.91</v>
      </c>
      <c r="L3745" s="92">
        <v>5.19</v>
      </c>
      <c r="N3745" s="92">
        <f t="shared" ca="1" si="290"/>
        <v>5.0469507706933703</v>
      </c>
      <c r="O3745" s="92">
        <f t="shared" si="291"/>
        <v>0.16485839728571661</v>
      </c>
      <c r="P3745" s="92">
        <f t="shared" si="292"/>
        <v>5.0770065963149955</v>
      </c>
      <c r="Q3745" s="92">
        <f t="shared" ca="1" si="293"/>
        <v>0.99408001052363404</v>
      </c>
      <c r="R3745" s="92">
        <f t="shared" ca="1" si="294"/>
        <v>5.1592752546176612</v>
      </c>
    </row>
    <row r="3746" spans="1:18" x14ac:dyDescent="0.3">
      <c r="A3746" s="107">
        <v>41013.333333333336</v>
      </c>
      <c r="B3746" s="92">
        <v>4.97</v>
      </c>
      <c r="C3746" s="92">
        <v>4.96</v>
      </c>
      <c r="D3746" s="92">
        <v>4.96</v>
      </c>
      <c r="E3746" s="92">
        <v>4.96</v>
      </c>
      <c r="F3746" s="92">
        <v>4.96</v>
      </c>
      <c r="G3746" s="92">
        <v>4.97</v>
      </c>
      <c r="H3746" s="92">
        <v>5</v>
      </c>
      <c r="I3746" s="92">
        <v>4.9000000000000004</v>
      </c>
      <c r="J3746" s="92">
        <v>4.79</v>
      </c>
      <c r="K3746" s="92">
        <v>4.59</v>
      </c>
      <c r="L3746" s="92">
        <v>5.16</v>
      </c>
      <c r="N3746" s="92">
        <f t="shared" ca="1" si="290"/>
        <v>4.9176641084156181</v>
      </c>
      <c r="O3746" s="92">
        <f t="shared" si="291"/>
        <v>-5.561290983540304E-2</v>
      </c>
      <c r="P3746" s="92">
        <f t="shared" si="292"/>
        <v>4.9742871456451079</v>
      </c>
      <c r="Q3746" s="92">
        <f t="shared" ca="1" si="293"/>
        <v>0.98861685391864396</v>
      </c>
      <c r="R3746" s="92">
        <f t="shared" ca="1" si="294"/>
        <v>5.1012629662202027</v>
      </c>
    </row>
    <row r="3747" spans="1:18" x14ac:dyDescent="0.3">
      <c r="A3747" s="107">
        <v>41013.340277777781</v>
      </c>
      <c r="B3747" s="92">
        <v>5.15</v>
      </c>
      <c r="C3747" s="92">
        <v>5.13</v>
      </c>
      <c r="D3747" s="92">
        <v>5.15</v>
      </c>
      <c r="E3747" s="92">
        <v>5.19</v>
      </c>
      <c r="F3747" s="92">
        <v>5.19</v>
      </c>
      <c r="G3747" s="92">
        <v>5.1100000000000003</v>
      </c>
      <c r="H3747" s="92">
        <v>5.07</v>
      </c>
      <c r="I3747" s="92">
        <v>5.0999999999999996</v>
      </c>
      <c r="J3747" s="92">
        <v>5.0999999999999996</v>
      </c>
      <c r="K3747" s="92">
        <v>4.88</v>
      </c>
      <c r="L3747" s="92">
        <v>5.22</v>
      </c>
      <c r="N3747" s="92">
        <f t="shared" ca="1" si="290"/>
        <v>5.1156759232437077</v>
      </c>
      <c r="O3747" s="92">
        <f t="shared" si="291"/>
        <v>7.2621072840789738E-2</v>
      </c>
      <c r="P3747" s="92">
        <f t="shared" si="292"/>
        <v>5.1042497321375198</v>
      </c>
      <c r="Q3747" s="92">
        <f t="shared" ca="1" si="293"/>
        <v>1.0022385642760083</v>
      </c>
      <c r="R3747" s="92">
        <f t="shared" ca="1" si="294"/>
        <v>5.2316853055207631</v>
      </c>
    </row>
    <row r="3748" spans="1:18" x14ac:dyDescent="0.3">
      <c r="A3748" s="107">
        <v>41013.347222222219</v>
      </c>
      <c r="B3748" s="92">
        <v>5.37</v>
      </c>
      <c r="C3748" s="92">
        <v>5.27</v>
      </c>
      <c r="D3748" s="92">
        <v>5.17</v>
      </c>
      <c r="E3748" s="92">
        <v>5.15</v>
      </c>
      <c r="F3748" s="92">
        <v>5.13</v>
      </c>
      <c r="G3748" s="92">
        <v>5.0599999999999996</v>
      </c>
      <c r="H3748" s="92">
        <v>5.12</v>
      </c>
      <c r="I3748" s="92">
        <v>5.18</v>
      </c>
      <c r="J3748" s="92">
        <v>5.17</v>
      </c>
      <c r="K3748" s="92">
        <v>5.0199999999999996</v>
      </c>
      <c r="L3748" s="92">
        <v>5.21</v>
      </c>
      <c r="N3748" s="92">
        <f t="shared" ca="1" si="290"/>
        <v>5.1378776451659105</v>
      </c>
      <c r="O3748" s="92">
        <f t="shared" si="291"/>
        <v>-0.10893231003512754</v>
      </c>
      <c r="P3748" s="92">
        <f t="shared" si="292"/>
        <v>5.0685530893366959</v>
      </c>
      <c r="Q3748" s="92">
        <f t="shared" ca="1" si="293"/>
        <v>1.0136773857563139</v>
      </c>
      <c r="R3748" s="92">
        <f t="shared" ca="1" si="294"/>
        <v>5.2812591797903954</v>
      </c>
    </row>
    <row r="3749" spans="1:18" x14ac:dyDescent="0.3">
      <c r="A3749" s="107">
        <v>41013.354166666664</v>
      </c>
      <c r="B3749" s="92">
        <v>5.43</v>
      </c>
      <c r="C3749" s="92">
        <v>5.46</v>
      </c>
      <c r="D3749" s="92">
        <v>5.39</v>
      </c>
      <c r="E3749" s="92">
        <v>5.44</v>
      </c>
      <c r="F3749" s="92">
        <v>5.54</v>
      </c>
      <c r="G3749" s="92">
        <v>5.57</v>
      </c>
      <c r="H3749" s="92">
        <v>5.56</v>
      </c>
      <c r="I3749" s="92">
        <v>5.58</v>
      </c>
      <c r="J3749" s="92">
        <v>5.65</v>
      </c>
      <c r="K3749" s="92">
        <v>5.51</v>
      </c>
      <c r="L3749" s="92">
        <v>5.61</v>
      </c>
      <c r="N3749" s="92">
        <f t="shared" ca="1" si="290"/>
        <v>5.5337848263445402</v>
      </c>
      <c r="O3749" s="92">
        <f t="shared" si="291"/>
        <v>1.660554617681308E-2</v>
      </c>
      <c r="P3749" s="92">
        <f t="shared" si="292"/>
        <v>5.5685661575292302</v>
      </c>
      <c r="Q3749" s="92">
        <f t="shared" ca="1" si="293"/>
        <v>0.99375398797450532</v>
      </c>
      <c r="R3749" s="92">
        <f t="shared" ca="1" si="294"/>
        <v>5.5749598725369749</v>
      </c>
    </row>
    <row r="3750" spans="1:18" x14ac:dyDescent="0.3">
      <c r="A3750" s="107">
        <v>41013.361111111109</v>
      </c>
      <c r="B3750" s="92">
        <v>5.47</v>
      </c>
      <c r="C3750" s="92">
        <v>5.42</v>
      </c>
      <c r="D3750" s="92">
        <v>5.43</v>
      </c>
      <c r="E3750" s="92">
        <v>5.43</v>
      </c>
      <c r="F3750" s="92">
        <v>5.39</v>
      </c>
      <c r="G3750" s="92">
        <v>5.32</v>
      </c>
      <c r="H3750" s="92">
        <v>5.3</v>
      </c>
      <c r="I3750" s="92">
        <v>5.18</v>
      </c>
      <c r="J3750" s="92">
        <v>5.12</v>
      </c>
      <c r="K3750" s="92">
        <v>5</v>
      </c>
      <c r="L3750" s="92">
        <v>5.36</v>
      </c>
      <c r="N3750" s="92">
        <f t="shared" ca="1" si="290"/>
        <v>5.2952967978721093</v>
      </c>
      <c r="O3750" s="92">
        <f t="shared" si="291"/>
        <v>3.480600710159381E-2</v>
      </c>
      <c r="P3750" s="92">
        <f t="shared" si="292"/>
        <v>5.3171298959215374</v>
      </c>
      <c r="Q3750" s="92">
        <f t="shared" ca="1" si="293"/>
        <v>0.99589381894428142</v>
      </c>
      <c r="R3750" s="92">
        <f t="shared" ca="1" si="294"/>
        <v>5.3379908695413487</v>
      </c>
    </row>
    <row r="3751" spans="1:18" x14ac:dyDescent="0.3">
      <c r="A3751" s="107">
        <v>41013.368055555555</v>
      </c>
      <c r="B3751" s="92">
        <v>5.31</v>
      </c>
      <c r="C3751" s="92">
        <v>5.28</v>
      </c>
      <c r="D3751" s="92">
        <v>5.18</v>
      </c>
      <c r="E3751" s="92">
        <v>5.21</v>
      </c>
      <c r="F3751" s="92">
        <v>5.29</v>
      </c>
      <c r="G3751" s="92">
        <v>5.34</v>
      </c>
      <c r="H3751" s="92">
        <v>5.26</v>
      </c>
      <c r="I3751" s="92">
        <v>5.24</v>
      </c>
      <c r="J3751" s="92">
        <v>5.16</v>
      </c>
      <c r="K3751" s="92">
        <v>4.8899999999999997</v>
      </c>
      <c r="L3751" s="92">
        <v>5.3</v>
      </c>
      <c r="N3751" s="92">
        <f t="shared" ca="1" si="290"/>
        <v>5.2271715163257424</v>
      </c>
      <c r="O3751" s="92">
        <f t="shared" si="291"/>
        <v>0.13948919881610547</v>
      </c>
      <c r="P3751" s="92">
        <f t="shared" si="292"/>
        <v>5.3284638395098174</v>
      </c>
      <c r="Q3751" s="92">
        <f t="shared" ca="1" si="293"/>
        <v>0.98099033300498228</v>
      </c>
      <c r="R3751" s="92">
        <f t="shared" ca="1" si="294"/>
        <v>5.1992487649264056</v>
      </c>
    </row>
    <row r="3752" spans="1:18" x14ac:dyDescent="0.3">
      <c r="A3752" s="107">
        <v>41013.375</v>
      </c>
      <c r="B3752" s="92">
        <v>4.76</v>
      </c>
      <c r="C3752" s="92">
        <v>4.68</v>
      </c>
      <c r="D3752" s="92">
        <v>4.5999999999999996</v>
      </c>
      <c r="E3752" s="92">
        <v>4.6399999999999997</v>
      </c>
      <c r="F3752" s="92">
        <v>4.63</v>
      </c>
      <c r="G3752" s="92">
        <v>4.63</v>
      </c>
      <c r="H3752" s="92">
        <v>4.6500000000000004</v>
      </c>
      <c r="I3752" s="92">
        <v>4.6500000000000004</v>
      </c>
      <c r="J3752" s="92">
        <v>4.58</v>
      </c>
      <c r="K3752" s="92">
        <v>4.41</v>
      </c>
      <c r="L3752" s="92">
        <v>4.63</v>
      </c>
      <c r="N3752" s="92">
        <f t="shared" ca="1" si="290"/>
        <v>4.6179540023160905</v>
      </c>
      <c r="O3752" s="92">
        <f t="shared" si="291"/>
        <v>-3.983188908723919E-2</v>
      </c>
      <c r="P3752" s="92">
        <f t="shared" si="292"/>
        <v>4.632860190688465</v>
      </c>
      <c r="Q3752" s="92">
        <f t="shared" ca="1" si="293"/>
        <v>0.99678250848097372</v>
      </c>
      <c r="R3752" s="92">
        <f t="shared" ca="1" si="294"/>
        <v>4.6151030142669081</v>
      </c>
    </row>
    <row r="3753" spans="1:18" x14ac:dyDescent="0.3">
      <c r="A3753" s="107">
        <v>41013.381944444445</v>
      </c>
      <c r="B3753" s="92">
        <v>4.55</v>
      </c>
      <c r="C3753" s="92">
        <v>4.45</v>
      </c>
      <c r="D3753" s="92">
        <v>4.37</v>
      </c>
      <c r="E3753" s="92">
        <v>4.47</v>
      </c>
      <c r="F3753" s="92">
        <v>4.5</v>
      </c>
      <c r="G3753" s="92">
        <v>4.49</v>
      </c>
      <c r="H3753" s="92">
        <v>4.51</v>
      </c>
      <c r="I3753" s="92">
        <v>4.5599999999999996</v>
      </c>
      <c r="J3753" s="92">
        <v>4.59</v>
      </c>
      <c r="K3753" s="92">
        <v>4.47</v>
      </c>
      <c r="L3753" s="92">
        <v>4.71</v>
      </c>
      <c r="N3753" s="92">
        <f t="shared" ca="1" si="290"/>
        <v>4.4988094254426869</v>
      </c>
      <c r="O3753" s="92">
        <f t="shared" si="291"/>
        <v>-4.107110743258293E-2</v>
      </c>
      <c r="P3753" s="92">
        <f t="shared" si="292"/>
        <v>4.4928600262565199</v>
      </c>
      <c r="Q3753" s="92">
        <f t="shared" ca="1" si="293"/>
        <v>1.0013241897480443</v>
      </c>
      <c r="R3753" s="92">
        <f t="shared" ca="1" si="294"/>
        <v>4.7162369337132883</v>
      </c>
    </row>
    <row r="3754" spans="1:18" x14ac:dyDescent="0.3">
      <c r="A3754" s="107">
        <v>41013.388888888891</v>
      </c>
      <c r="B3754" s="92">
        <v>4.47</v>
      </c>
      <c r="C3754" s="92">
        <v>4.43</v>
      </c>
      <c r="D3754" s="92">
        <v>4.38</v>
      </c>
      <c r="E3754" s="92">
        <v>4.4000000000000004</v>
      </c>
      <c r="F3754" s="92">
        <v>4.3499999999999996</v>
      </c>
      <c r="G3754" s="92">
        <v>4.42</v>
      </c>
      <c r="H3754" s="92">
        <v>4.3899999999999997</v>
      </c>
      <c r="I3754" s="92">
        <v>4.4000000000000004</v>
      </c>
      <c r="J3754" s="92">
        <v>4.38</v>
      </c>
      <c r="K3754" s="92">
        <v>4.51</v>
      </c>
      <c r="L3754" s="92">
        <v>4.5</v>
      </c>
      <c r="N3754" s="92">
        <f t="shared" ca="1" si="290"/>
        <v>4.3971435244047967</v>
      </c>
      <c r="O3754" s="92">
        <f t="shared" si="291"/>
        <v>6.2935434817809471E-2</v>
      </c>
      <c r="P3754" s="92">
        <f t="shared" si="292"/>
        <v>4.4156892322578321</v>
      </c>
      <c r="Q3754" s="92">
        <f t="shared" ca="1" si="293"/>
        <v>0.99580004233143182</v>
      </c>
      <c r="R3754" s="92">
        <f t="shared" ca="1" si="294"/>
        <v>4.4811001904914436</v>
      </c>
    </row>
    <row r="3755" spans="1:18" x14ac:dyDescent="0.3">
      <c r="A3755" s="107">
        <v>41013.395833333336</v>
      </c>
      <c r="B3755" s="92">
        <v>4.3099999999999996</v>
      </c>
      <c r="C3755" s="92">
        <v>4.3099999999999996</v>
      </c>
      <c r="D3755" s="92">
        <v>4.3099999999999996</v>
      </c>
      <c r="E3755" s="92">
        <v>4.28</v>
      </c>
      <c r="F3755" s="92">
        <v>4.34</v>
      </c>
      <c r="G3755" s="92">
        <v>4.29</v>
      </c>
      <c r="H3755" s="92">
        <v>4.3499999999999996</v>
      </c>
      <c r="I3755" s="92">
        <v>4.32</v>
      </c>
      <c r="J3755" s="92">
        <v>4.28</v>
      </c>
      <c r="K3755" s="92">
        <v>4.12</v>
      </c>
      <c r="L3755" s="92">
        <v>4.28</v>
      </c>
      <c r="N3755" s="92">
        <f t="shared" ca="1" si="290"/>
        <v>4.3005591964243113</v>
      </c>
      <c r="O3755" s="92">
        <f t="shared" si="291"/>
        <v>-0.12834906270633972</v>
      </c>
      <c r="P3755" s="92">
        <f t="shared" si="292"/>
        <v>4.2985453757104795</v>
      </c>
      <c r="Q3755" s="92">
        <f t="shared" ca="1" si="293"/>
        <v>1.0004684888811948</v>
      </c>
      <c r="R3755" s="92">
        <f t="shared" ca="1" si="294"/>
        <v>4.2820051324115136</v>
      </c>
    </row>
    <row r="3756" spans="1:18" x14ac:dyDescent="0.3">
      <c r="A3756" s="107">
        <v>41014.034722222219</v>
      </c>
      <c r="B3756" s="92">
        <v>6.31</v>
      </c>
      <c r="C3756" s="92">
        <v>6.03</v>
      </c>
      <c r="D3756" s="92">
        <v>5.65</v>
      </c>
      <c r="E3756" s="92">
        <v>5.44</v>
      </c>
      <c r="F3756" s="92">
        <v>5.1100000000000003</v>
      </c>
      <c r="G3756" s="92">
        <v>4.8600000000000003</v>
      </c>
      <c r="H3756" s="92">
        <v>4.6100000000000003</v>
      </c>
      <c r="I3756" s="92">
        <v>4.3499999999999996</v>
      </c>
      <c r="J3756" s="92">
        <v>4.04</v>
      </c>
      <c r="K3756" s="92">
        <v>3.61</v>
      </c>
      <c r="L3756" s="92">
        <v>5.03</v>
      </c>
      <c r="N3756" s="92">
        <f t="shared" ca="1" si="290"/>
        <v>4.8281533210516487</v>
      </c>
      <c r="O3756" s="92">
        <f t="shared" si="291"/>
        <v>0.48802173109244457</v>
      </c>
      <c r="P3756" s="92">
        <f t="shared" si="292"/>
        <v>4.8233661609777112</v>
      </c>
      <c r="Q3756" s="92">
        <f t="shared" ca="1" si="293"/>
        <v>1.0009924936059524</v>
      </c>
      <c r="R3756" s="92">
        <f t="shared" ca="1" si="294"/>
        <v>5.0349922428379408</v>
      </c>
    </row>
    <row r="3757" spans="1:18" x14ac:dyDescent="0.3">
      <c r="A3757" s="107">
        <v>41014.048611111109</v>
      </c>
      <c r="B3757" s="92">
        <v>7.41</v>
      </c>
      <c r="C3757" s="92">
        <v>7.16</v>
      </c>
      <c r="D3757" s="92">
        <v>6.77</v>
      </c>
      <c r="E3757" s="92">
        <v>6.42</v>
      </c>
      <c r="F3757" s="92">
        <v>6.08</v>
      </c>
      <c r="G3757" s="92">
        <v>5.71</v>
      </c>
      <c r="H3757" s="92">
        <v>5.32</v>
      </c>
      <c r="I3757" s="92">
        <v>5.0199999999999996</v>
      </c>
      <c r="J3757" s="92">
        <v>4.75</v>
      </c>
      <c r="K3757" s="92">
        <v>4.0599999999999996</v>
      </c>
      <c r="L3757" s="92">
        <v>5.95</v>
      </c>
      <c r="N3757" s="92">
        <f t="shared" ca="1" si="290"/>
        <v>5.6693346207768958</v>
      </c>
      <c r="O3757" s="92">
        <f t="shared" si="291"/>
        <v>0.65376006671960096</v>
      </c>
      <c r="P3757" s="92">
        <f t="shared" si="292"/>
        <v>5.6524156680069435</v>
      </c>
      <c r="Q3757" s="92">
        <f t="shared" ca="1" si="293"/>
        <v>1.002993225156054</v>
      </c>
      <c r="R3757" s="92">
        <f t="shared" ca="1" si="294"/>
        <v>5.9678096896785213</v>
      </c>
    </row>
    <row r="3758" spans="1:18" x14ac:dyDescent="0.3">
      <c r="A3758" s="107">
        <v>41014.055555555555</v>
      </c>
      <c r="B3758" s="92">
        <v>6.83</v>
      </c>
      <c r="C3758" s="92">
        <v>6.73</v>
      </c>
      <c r="D3758" s="92">
        <v>6.45</v>
      </c>
      <c r="E3758" s="92">
        <v>6.07</v>
      </c>
      <c r="F3758" s="92">
        <v>5.66</v>
      </c>
      <c r="G3758" s="92">
        <v>5.38</v>
      </c>
      <c r="H3758" s="92">
        <v>5.14</v>
      </c>
      <c r="I3758" s="92">
        <v>4.95</v>
      </c>
      <c r="J3758" s="92">
        <v>4.75</v>
      </c>
      <c r="K3758" s="92">
        <v>4.22</v>
      </c>
      <c r="L3758" s="92">
        <v>5.36</v>
      </c>
      <c r="N3758" s="92">
        <f t="shared" ca="1" si="290"/>
        <v>5.4438462817130091</v>
      </c>
      <c r="O3758" s="92">
        <f t="shared" si="291"/>
        <v>0.4217150264298018</v>
      </c>
      <c r="P3758" s="92">
        <f t="shared" si="292"/>
        <v>5.3449384326994309</v>
      </c>
      <c r="Q3758" s="92">
        <f t="shared" ca="1" si="293"/>
        <v>1.0185049557181944</v>
      </c>
      <c r="R3758" s="92">
        <f t="shared" ca="1" si="294"/>
        <v>5.4591865626495224</v>
      </c>
    </row>
    <row r="3759" spans="1:18" x14ac:dyDescent="0.3">
      <c r="A3759" s="107">
        <v>41014.0625</v>
      </c>
      <c r="B3759" s="92">
        <v>5.79</v>
      </c>
      <c r="C3759" s="92">
        <v>5.47</v>
      </c>
      <c r="D3759" s="92">
        <v>5.03</v>
      </c>
      <c r="E3759" s="92">
        <v>4.78</v>
      </c>
      <c r="F3759" s="92">
        <v>4.5</v>
      </c>
      <c r="G3759" s="92">
        <v>4.12</v>
      </c>
      <c r="H3759" s="92">
        <v>3.75</v>
      </c>
      <c r="I3759" s="92">
        <v>3.45</v>
      </c>
      <c r="J3759" s="92">
        <v>3.19</v>
      </c>
      <c r="K3759" s="92">
        <v>2.88</v>
      </c>
      <c r="L3759" s="92">
        <v>4.2</v>
      </c>
      <c r="N3759" s="92">
        <f t="shared" ca="1" si="290"/>
        <v>4.0853102620272992</v>
      </c>
      <c r="O3759" s="92">
        <f t="shared" si="291"/>
        <v>0.86955185609969243</v>
      </c>
      <c r="P3759" s="92">
        <f t="shared" si="292"/>
        <v>4.0648281605619969</v>
      </c>
      <c r="Q3759" s="92">
        <f t="shared" ca="1" si="293"/>
        <v>1.005038860354301</v>
      </c>
      <c r="R3759" s="92">
        <f t="shared" ca="1" si="294"/>
        <v>4.2211632134880643</v>
      </c>
    </row>
    <row r="3760" spans="1:18" x14ac:dyDescent="0.3">
      <c r="A3760" s="107">
        <v>41014.069444444445</v>
      </c>
      <c r="B3760" s="92">
        <v>5.16</v>
      </c>
      <c r="C3760" s="92">
        <v>4.8899999999999997</v>
      </c>
      <c r="D3760" s="92">
        <v>4.5199999999999996</v>
      </c>
      <c r="E3760" s="92">
        <v>4.18</v>
      </c>
      <c r="F3760" s="92">
        <v>3.88</v>
      </c>
      <c r="G3760" s="92">
        <v>3.56</v>
      </c>
      <c r="H3760" s="92">
        <v>3.27</v>
      </c>
      <c r="I3760" s="92">
        <v>3.02</v>
      </c>
      <c r="J3760" s="92">
        <v>2.77</v>
      </c>
      <c r="K3760" s="92">
        <v>2.62</v>
      </c>
      <c r="L3760" s="92">
        <v>3.63</v>
      </c>
      <c r="N3760" s="92">
        <f t="shared" ca="1" si="290"/>
        <v>3.578022160889704</v>
      </c>
      <c r="O3760" s="92">
        <f t="shared" si="291"/>
        <v>0.78521158168145366</v>
      </c>
      <c r="P3760" s="92">
        <f t="shared" si="292"/>
        <v>3.5169230648469352</v>
      </c>
      <c r="Q3760" s="92">
        <f t="shared" ca="1" si="293"/>
        <v>1.0173728838863378</v>
      </c>
      <c r="R3760" s="92">
        <f t="shared" ca="1" si="294"/>
        <v>3.6930635685074065</v>
      </c>
    </row>
    <row r="3761" spans="1:18" x14ac:dyDescent="0.3">
      <c r="A3761" s="107">
        <v>41014.076388888891</v>
      </c>
      <c r="B3761" s="92">
        <v>5.88</v>
      </c>
      <c r="C3761" s="92">
        <v>5.56</v>
      </c>
      <c r="D3761" s="92">
        <v>4.9400000000000004</v>
      </c>
      <c r="E3761" s="92">
        <v>4.57</v>
      </c>
      <c r="F3761" s="92">
        <v>4.21</v>
      </c>
      <c r="G3761" s="92">
        <v>3.9</v>
      </c>
      <c r="H3761" s="92">
        <v>3.64</v>
      </c>
      <c r="I3761" s="92">
        <v>3.44</v>
      </c>
      <c r="J3761" s="92">
        <v>3.35</v>
      </c>
      <c r="K3761" s="92">
        <v>3.05</v>
      </c>
      <c r="L3761" s="92">
        <v>4.08</v>
      </c>
      <c r="N3761" s="92">
        <f t="shared" ca="1" si="290"/>
        <v>3.9972987020729076</v>
      </c>
      <c r="O3761" s="92">
        <f t="shared" si="291"/>
        <v>0.63756201881977514</v>
      </c>
      <c r="P3761" s="92">
        <f t="shared" si="292"/>
        <v>3.8616388760945992</v>
      </c>
      <c r="Q3761" s="92">
        <f t="shared" ca="1" si="293"/>
        <v>1.0351301171163643</v>
      </c>
      <c r="R3761" s="92">
        <f t="shared" ca="1" si="294"/>
        <v>4.2233308778347665</v>
      </c>
    </row>
    <row r="3762" spans="1:18" x14ac:dyDescent="0.3">
      <c r="A3762" s="107">
        <v>41014.083333333336</v>
      </c>
      <c r="B3762" s="92">
        <v>6.05</v>
      </c>
      <c r="C3762" s="92">
        <v>5.85</v>
      </c>
      <c r="D3762" s="92">
        <v>5.29</v>
      </c>
      <c r="E3762" s="92">
        <v>5</v>
      </c>
      <c r="F3762" s="92">
        <v>4.74</v>
      </c>
      <c r="G3762" s="92">
        <v>4.4800000000000004</v>
      </c>
      <c r="H3762" s="92">
        <v>4.29</v>
      </c>
      <c r="I3762" s="92">
        <v>4.12</v>
      </c>
      <c r="J3762" s="92">
        <v>3.89</v>
      </c>
      <c r="K3762" s="92">
        <v>3.54</v>
      </c>
      <c r="L3762" s="92">
        <v>4.5999999999999996</v>
      </c>
      <c r="N3762" s="92">
        <f t="shared" ca="1" si="290"/>
        <v>4.5275975087711275</v>
      </c>
      <c r="O3762" s="92">
        <f t="shared" si="291"/>
        <v>0.400470177852849</v>
      </c>
      <c r="P3762" s="92">
        <f t="shared" si="292"/>
        <v>4.4522700160849524</v>
      </c>
      <c r="Q3762" s="92">
        <f t="shared" ca="1" si="293"/>
        <v>1.0169188958472948</v>
      </c>
      <c r="R3762" s="92">
        <f t="shared" ca="1" si="294"/>
        <v>4.677826920897556</v>
      </c>
    </row>
    <row r="3763" spans="1:18" x14ac:dyDescent="0.3">
      <c r="A3763" s="107">
        <v>41014.090277777781</v>
      </c>
      <c r="B3763" s="92">
        <v>6.52</v>
      </c>
      <c r="C3763" s="92">
        <v>6.2</v>
      </c>
      <c r="D3763" s="92">
        <v>5.76</v>
      </c>
      <c r="E3763" s="92">
        <v>5.45</v>
      </c>
      <c r="F3763" s="92">
        <v>5.1100000000000003</v>
      </c>
      <c r="G3763" s="92">
        <v>4.82</v>
      </c>
      <c r="H3763" s="92">
        <v>4.58</v>
      </c>
      <c r="I3763" s="92">
        <v>4.4000000000000004</v>
      </c>
      <c r="J3763" s="92">
        <v>4.18</v>
      </c>
      <c r="K3763" s="92">
        <v>3.78</v>
      </c>
      <c r="L3763" s="92">
        <v>5.07</v>
      </c>
      <c r="N3763" s="92">
        <f t="shared" ca="1" si="290"/>
        <v>4.8724058277777056</v>
      </c>
      <c r="O3763" s="92">
        <f t="shared" si="291"/>
        <v>0.47198260834089667</v>
      </c>
      <c r="P3763" s="92">
        <f t="shared" si="292"/>
        <v>4.7848573936032208</v>
      </c>
      <c r="Q3763" s="92">
        <f t="shared" ca="1" si="293"/>
        <v>1.0182969787754859</v>
      </c>
      <c r="R3763" s="92">
        <f t="shared" ca="1" si="294"/>
        <v>5.1627656823917132</v>
      </c>
    </row>
    <row r="3764" spans="1:18" x14ac:dyDescent="0.3">
      <c r="A3764" s="107">
        <v>41014.097222222219</v>
      </c>
      <c r="B3764" s="92">
        <v>6.12</v>
      </c>
      <c r="C3764" s="92">
        <v>5.87</v>
      </c>
      <c r="D3764" s="92">
        <v>5.62</v>
      </c>
      <c r="E3764" s="92">
        <v>5.41</v>
      </c>
      <c r="F3764" s="92">
        <v>5.17</v>
      </c>
      <c r="G3764" s="92">
        <v>4.92</v>
      </c>
      <c r="H3764" s="92">
        <v>4.7300000000000004</v>
      </c>
      <c r="I3764" s="92">
        <v>4.54</v>
      </c>
      <c r="J3764" s="92">
        <v>4.2</v>
      </c>
      <c r="K3764" s="92">
        <v>3.82</v>
      </c>
      <c r="L3764" s="92">
        <v>5.0599999999999996</v>
      </c>
      <c r="N3764" s="92">
        <f t="shared" ca="1" si="290"/>
        <v>4.9034285282245795</v>
      </c>
      <c r="O3764" s="92">
        <f t="shared" si="291"/>
        <v>0.363940702374003</v>
      </c>
      <c r="P3764" s="92">
        <f t="shared" si="292"/>
        <v>4.8923165624709455</v>
      </c>
      <c r="Q3764" s="92">
        <f t="shared" ca="1" si="293"/>
        <v>1.0022713096365992</v>
      </c>
      <c r="R3764" s="92">
        <f t="shared" ca="1" si="294"/>
        <v>5.0714928267611912</v>
      </c>
    </row>
    <row r="3765" spans="1:18" x14ac:dyDescent="0.3">
      <c r="A3765" s="107">
        <v>41014.104166666664</v>
      </c>
      <c r="B3765" s="92">
        <v>6.05</v>
      </c>
      <c r="C3765" s="92">
        <v>5.92</v>
      </c>
      <c r="D3765" s="92">
        <v>5.61</v>
      </c>
      <c r="E3765" s="92">
        <v>5.33</v>
      </c>
      <c r="F3765" s="92">
        <v>5.0999999999999996</v>
      </c>
      <c r="G3765" s="92">
        <v>4.8899999999999997</v>
      </c>
      <c r="H3765" s="92">
        <v>4.53</v>
      </c>
      <c r="I3765" s="92">
        <v>4.18</v>
      </c>
      <c r="J3765" s="92">
        <v>3.91</v>
      </c>
      <c r="K3765" s="92">
        <v>3.5</v>
      </c>
      <c r="L3765" s="92">
        <v>4.9400000000000004</v>
      </c>
      <c r="N3765" s="92">
        <f t="shared" ca="1" si="290"/>
        <v>4.7523852726191018</v>
      </c>
      <c r="O3765" s="92">
        <f t="shared" si="291"/>
        <v>0.70666140712436043</v>
      </c>
      <c r="P3765" s="92">
        <f t="shared" si="292"/>
        <v>4.8367165570679473</v>
      </c>
      <c r="Q3765" s="92">
        <f t="shared" ca="1" si="293"/>
        <v>0.98256435260288066</v>
      </c>
      <c r="R3765" s="92">
        <f t="shared" ca="1" si="294"/>
        <v>4.8538679018582309</v>
      </c>
    </row>
    <row r="3766" spans="1:18" x14ac:dyDescent="0.3">
      <c r="A3766" s="107">
        <v>41014.111111111109</v>
      </c>
      <c r="B3766" s="92">
        <v>5.73</v>
      </c>
      <c r="C3766" s="92">
        <v>5.45</v>
      </c>
      <c r="D3766" s="92">
        <v>4.9800000000000004</v>
      </c>
      <c r="E3766" s="92">
        <v>4.74</v>
      </c>
      <c r="F3766" s="92">
        <v>4.5199999999999996</v>
      </c>
      <c r="G3766" s="92">
        <v>4.28</v>
      </c>
      <c r="H3766" s="92">
        <v>4.09</v>
      </c>
      <c r="I3766" s="92">
        <v>3.87</v>
      </c>
      <c r="J3766" s="92">
        <v>3.61</v>
      </c>
      <c r="K3766" s="92">
        <v>3.21</v>
      </c>
      <c r="L3766" s="92">
        <v>4.3099999999999996</v>
      </c>
      <c r="N3766" s="92">
        <f t="shared" ca="1" si="290"/>
        <v>4.2731451570578516</v>
      </c>
      <c r="O3766" s="92">
        <f t="shared" si="291"/>
        <v>0.41961496507078022</v>
      </c>
      <c r="P3766" s="92">
        <f t="shared" si="292"/>
        <v>4.2522456044085057</v>
      </c>
      <c r="Q3766" s="92">
        <f t="shared" ca="1" si="293"/>
        <v>1.0049149448535331</v>
      </c>
      <c r="R3766" s="92">
        <f t="shared" ca="1" si="294"/>
        <v>4.3311834123187269</v>
      </c>
    </row>
    <row r="3767" spans="1:18" x14ac:dyDescent="0.3">
      <c r="A3767" s="107">
        <v>41014.118055555555</v>
      </c>
      <c r="B3767" s="92">
        <v>5.38</v>
      </c>
      <c r="C3767" s="92">
        <v>5.21</v>
      </c>
      <c r="D3767" s="92">
        <v>4.95</v>
      </c>
      <c r="E3767" s="92">
        <v>4.6900000000000004</v>
      </c>
      <c r="F3767" s="92">
        <v>4.42</v>
      </c>
      <c r="G3767" s="92">
        <v>4.28</v>
      </c>
      <c r="H3767" s="92">
        <v>4.16</v>
      </c>
      <c r="I3767" s="92">
        <v>4.04</v>
      </c>
      <c r="J3767" s="92">
        <v>3.97</v>
      </c>
      <c r="K3767" s="92">
        <v>3.72</v>
      </c>
      <c r="L3767" s="92">
        <v>4.43</v>
      </c>
      <c r="N3767" s="92">
        <f t="shared" ca="1" si="290"/>
        <v>4.3441875212484673</v>
      </c>
      <c r="O3767" s="92">
        <f t="shared" si="291"/>
        <v>0.2627945041750393</v>
      </c>
      <c r="P3767" s="92">
        <f t="shared" si="292"/>
        <v>4.2625969813784232</v>
      </c>
      <c r="Q3767" s="92">
        <f t="shared" ca="1" si="293"/>
        <v>1.0191410401279972</v>
      </c>
      <c r="R3767" s="92">
        <f t="shared" ca="1" si="294"/>
        <v>4.5147948077670277</v>
      </c>
    </row>
    <row r="3768" spans="1:18" x14ac:dyDescent="0.3">
      <c r="A3768" s="107">
        <v>41014.125</v>
      </c>
      <c r="B3768" s="92">
        <v>5.53</v>
      </c>
      <c r="C3768" s="92">
        <v>5.31</v>
      </c>
      <c r="D3768" s="92">
        <v>5.05</v>
      </c>
      <c r="E3768" s="92">
        <v>4.78</v>
      </c>
      <c r="F3768" s="92">
        <v>4.55</v>
      </c>
      <c r="G3768" s="92">
        <v>4.3899999999999997</v>
      </c>
      <c r="H3768" s="92">
        <v>4.16</v>
      </c>
      <c r="I3768" s="92">
        <v>4.0599999999999996</v>
      </c>
      <c r="J3768" s="92">
        <v>4.03</v>
      </c>
      <c r="K3768" s="92">
        <v>3.75</v>
      </c>
      <c r="L3768" s="92">
        <v>4.42</v>
      </c>
      <c r="N3768" s="92">
        <f t="shared" ref="N3768:N3831" ca="1" si="295">POWER(SUM(POWER(C3768,Exponent)*$C$1,POWER(D3768,Exponent)*$D$1,POWER(E3768,Exponent)*$E$1,POWER(F3768,Exponent)*$F$1,POWER(G3768,Exponent)*$G$1,POWER(H3768,Exponent)*$H$1,POWER(I3768,Exponent)*$I$1,POWER(J3768,Exponent)*$J$1,POWER(K3768,Exponent)*$K$1),1/Exponent)</f>
        <v>4.4154107843283192</v>
      </c>
      <c r="O3768" s="92">
        <f t="shared" si="291"/>
        <v>0.49729572301683456</v>
      </c>
      <c r="P3768" s="92">
        <f t="shared" si="292"/>
        <v>4.3562825234796145</v>
      </c>
      <c r="Q3768" s="92">
        <f t="shared" ca="1" si="293"/>
        <v>1.0135731005806015</v>
      </c>
      <c r="R3768" s="92">
        <f t="shared" ca="1" si="294"/>
        <v>4.4799931045662582</v>
      </c>
    </row>
    <row r="3769" spans="1:18" x14ac:dyDescent="0.3">
      <c r="A3769" s="107">
        <v>41014.131944444445</v>
      </c>
      <c r="B3769" s="92">
        <v>5.23</v>
      </c>
      <c r="C3769" s="92">
        <v>5.04</v>
      </c>
      <c r="D3769" s="92">
        <v>4.82</v>
      </c>
      <c r="E3769" s="92">
        <v>4.63</v>
      </c>
      <c r="F3769" s="92">
        <v>4.5</v>
      </c>
      <c r="G3769" s="92">
        <v>4.3</v>
      </c>
      <c r="H3769" s="92">
        <v>4.17</v>
      </c>
      <c r="I3769" s="92">
        <v>4.07</v>
      </c>
      <c r="J3769" s="92">
        <v>3.98</v>
      </c>
      <c r="K3769" s="92">
        <v>3.74</v>
      </c>
      <c r="L3769" s="92">
        <v>4.45</v>
      </c>
      <c r="N3769" s="92">
        <f t="shared" ca="1" si="295"/>
        <v>4.3369292665396939</v>
      </c>
      <c r="O3769" s="92">
        <f t="shared" si="291"/>
        <v>0.2836888454519701</v>
      </c>
      <c r="P3769" s="92">
        <f t="shared" si="292"/>
        <v>4.2811285636081919</v>
      </c>
      <c r="Q3769" s="92">
        <f t="shared" ca="1" si="293"/>
        <v>1.0130341105394116</v>
      </c>
      <c r="R3769" s="92">
        <f t="shared" ca="1" si="294"/>
        <v>4.5080017919003819</v>
      </c>
    </row>
    <row r="3770" spans="1:18" x14ac:dyDescent="0.3">
      <c r="A3770" s="107">
        <v>41014.138888888891</v>
      </c>
      <c r="B3770" s="92">
        <v>5.13</v>
      </c>
      <c r="C3770" s="92">
        <v>4.99</v>
      </c>
      <c r="D3770" s="92">
        <v>4.79</v>
      </c>
      <c r="E3770" s="92">
        <v>4.71</v>
      </c>
      <c r="F3770" s="92">
        <v>4.58</v>
      </c>
      <c r="G3770" s="92">
        <v>4.45</v>
      </c>
      <c r="H3770" s="92">
        <v>4.37</v>
      </c>
      <c r="I3770" s="92">
        <v>4.32</v>
      </c>
      <c r="J3770" s="92">
        <v>4.24</v>
      </c>
      <c r="K3770" s="92">
        <v>3.93</v>
      </c>
      <c r="L3770" s="92">
        <v>4.53</v>
      </c>
      <c r="N3770" s="92">
        <f t="shared" ca="1" si="295"/>
        <v>4.4774124029745721</v>
      </c>
      <c r="O3770" s="92">
        <f t="shared" si="291"/>
        <v>0.16764149465117451</v>
      </c>
      <c r="P3770" s="92">
        <f t="shared" si="292"/>
        <v>4.4384488228262384</v>
      </c>
      <c r="Q3770" s="92">
        <f t="shared" ca="1" si="293"/>
        <v>1.0087786480600949</v>
      </c>
      <c r="R3770" s="92">
        <f t="shared" ca="1" si="294"/>
        <v>4.5697672757122296</v>
      </c>
    </row>
    <row r="3771" spans="1:18" x14ac:dyDescent="0.3">
      <c r="A3771" s="107">
        <v>41014.145833333336</v>
      </c>
      <c r="B3771" s="92">
        <v>5.35</v>
      </c>
      <c r="C3771" s="92">
        <v>5.2</v>
      </c>
      <c r="D3771" s="92">
        <v>4.95</v>
      </c>
      <c r="E3771" s="92">
        <v>4.8</v>
      </c>
      <c r="F3771" s="92">
        <v>4.7300000000000004</v>
      </c>
      <c r="G3771" s="92">
        <v>4.5999999999999996</v>
      </c>
      <c r="H3771" s="92">
        <v>4.43</v>
      </c>
      <c r="I3771" s="92">
        <v>4.3600000000000003</v>
      </c>
      <c r="J3771" s="92">
        <v>4.3</v>
      </c>
      <c r="K3771" s="92">
        <v>4.0199999999999996</v>
      </c>
      <c r="L3771" s="92">
        <v>4.6900000000000004</v>
      </c>
      <c r="N3771" s="92">
        <f t="shared" ca="1" si="295"/>
        <v>4.582296482551123</v>
      </c>
      <c r="O3771" s="92">
        <f t="shared" si="291"/>
        <v>0.34798514034258066</v>
      </c>
      <c r="P3771" s="92">
        <f t="shared" si="292"/>
        <v>4.5752487872120122</v>
      </c>
      <c r="Q3771" s="92">
        <f t="shared" ca="1" si="293"/>
        <v>1.0015403960892377</v>
      </c>
      <c r="R3771" s="92">
        <f t="shared" ca="1" si="294"/>
        <v>4.6972244576585256</v>
      </c>
    </row>
    <row r="3772" spans="1:18" x14ac:dyDescent="0.3">
      <c r="A3772" s="107">
        <v>41014.152777777781</v>
      </c>
      <c r="B3772" s="92">
        <v>5.53</v>
      </c>
      <c r="C3772" s="92">
        <v>5.31</v>
      </c>
      <c r="D3772" s="92">
        <v>5.05</v>
      </c>
      <c r="E3772" s="92">
        <v>4.9400000000000004</v>
      </c>
      <c r="F3772" s="92">
        <v>4.71</v>
      </c>
      <c r="G3772" s="92">
        <v>4.5199999999999996</v>
      </c>
      <c r="H3772" s="92">
        <v>4.2699999999999996</v>
      </c>
      <c r="I3772" s="92">
        <v>4.09</v>
      </c>
      <c r="J3772" s="92">
        <v>3.99</v>
      </c>
      <c r="K3772" s="92">
        <v>3.74</v>
      </c>
      <c r="L3772" s="92">
        <v>4.62</v>
      </c>
      <c r="N3772" s="92">
        <f t="shared" ca="1" si="295"/>
        <v>4.4887342555545935</v>
      </c>
      <c r="O3772" s="92">
        <f t="shared" si="291"/>
        <v>0.52579504498229601</v>
      </c>
      <c r="P3772" s="92">
        <f t="shared" si="292"/>
        <v>4.4833026316045608</v>
      </c>
      <c r="Q3772" s="92">
        <f t="shared" ca="1" si="293"/>
        <v>1.0012115229321668</v>
      </c>
      <c r="R3772" s="92">
        <f t="shared" ca="1" si="294"/>
        <v>4.6255972359466107</v>
      </c>
    </row>
    <row r="3773" spans="1:18" x14ac:dyDescent="0.3">
      <c r="A3773" s="107">
        <v>41014.159722222219</v>
      </c>
      <c r="B3773" s="92">
        <v>5.32</v>
      </c>
      <c r="C3773" s="92">
        <v>5.08</v>
      </c>
      <c r="D3773" s="92">
        <v>4.82</v>
      </c>
      <c r="E3773" s="92">
        <v>4.76</v>
      </c>
      <c r="F3773" s="92">
        <v>4.6100000000000003</v>
      </c>
      <c r="G3773" s="92">
        <v>4.49</v>
      </c>
      <c r="H3773" s="92">
        <v>4.33</v>
      </c>
      <c r="I3773" s="92">
        <v>4.17</v>
      </c>
      <c r="J3773" s="92">
        <v>3.91</v>
      </c>
      <c r="K3773" s="92">
        <v>3.52</v>
      </c>
      <c r="L3773" s="92">
        <v>4.62</v>
      </c>
      <c r="N3773" s="92">
        <f t="shared" ca="1" si="295"/>
        <v>4.411157941029864</v>
      </c>
      <c r="O3773" s="92">
        <f t="shared" si="291"/>
        <v>0.33531057916987156</v>
      </c>
      <c r="P3773" s="92">
        <f t="shared" si="292"/>
        <v>4.466718327085264</v>
      </c>
      <c r="Q3773" s="92">
        <f t="shared" ca="1" si="293"/>
        <v>0.9875612514631843</v>
      </c>
      <c r="R3773" s="92">
        <f t="shared" ca="1" si="294"/>
        <v>4.5625329817599116</v>
      </c>
    </row>
    <row r="3774" spans="1:18" x14ac:dyDescent="0.3">
      <c r="A3774" s="107">
        <v>41014.166666666664</v>
      </c>
      <c r="B3774" s="92">
        <v>5.64</v>
      </c>
      <c r="C3774" s="92">
        <v>5.42</v>
      </c>
      <c r="D3774" s="92">
        <v>5.21</v>
      </c>
      <c r="E3774" s="92">
        <v>5.01</v>
      </c>
      <c r="F3774" s="92">
        <v>4.91</v>
      </c>
      <c r="G3774" s="92">
        <v>4.79</v>
      </c>
      <c r="H3774" s="92">
        <v>4.7300000000000004</v>
      </c>
      <c r="I3774" s="92">
        <v>4.57</v>
      </c>
      <c r="J3774" s="92">
        <v>4.37</v>
      </c>
      <c r="K3774" s="92">
        <v>3.79</v>
      </c>
      <c r="L3774" s="92">
        <v>4.83</v>
      </c>
      <c r="N3774" s="92">
        <f t="shared" ca="1" si="295"/>
        <v>4.762064559383008</v>
      </c>
      <c r="O3774" s="92">
        <f t="shared" si="291"/>
        <v>0.11648453344272354</v>
      </c>
      <c r="P3774" s="92">
        <f t="shared" si="292"/>
        <v>4.7813570767910072</v>
      </c>
      <c r="Q3774" s="92">
        <f t="shared" ca="1" si="293"/>
        <v>0.99596505404257585</v>
      </c>
      <c r="R3774" s="92">
        <f t="shared" ca="1" si="294"/>
        <v>4.8105112110256414</v>
      </c>
    </row>
    <row r="3775" spans="1:18" x14ac:dyDescent="0.3">
      <c r="A3775" s="107">
        <v>41014.173611111109</v>
      </c>
      <c r="B3775" s="92">
        <v>5.18</v>
      </c>
      <c r="C3775" s="92">
        <v>5.0999999999999996</v>
      </c>
      <c r="D3775" s="92">
        <v>4.95</v>
      </c>
      <c r="E3775" s="92">
        <v>4.88</v>
      </c>
      <c r="F3775" s="92">
        <v>4.8899999999999997</v>
      </c>
      <c r="G3775" s="92">
        <v>4.8600000000000003</v>
      </c>
      <c r="H3775" s="92">
        <v>4.78</v>
      </c>
      <c r="I3775" s="92">
        <v>4.66</v>
      </c>
      <c r="J3775" s="92">
        <v>4.42</v>
      </c>
      <c r="K3775" s="92">
        <v>3.87</v>
      </c>
      <c r="L3775" s="92">
        <v>4.93</v>
      </c>
      <c r="N3775" s="92">
        <f t="shared" ca="1" si="295"/>
        <v>4.7409750584679546</v>
      </c>
      <c r="O3775" s="92">
        <f t="shared" si="291"/>
        <v>0.15338084829385545</v>
      </c>
      <c r="P3775" s="92">
        <f t="shared" si="292"/>
        <v>4.8484564309296472</v>
      </c>
      <c r="Q3775" s="92">
        <f t="shared" ca="1" si="293"/>
        <v>0.9778318369994955</v>
      </c>
      <c r="R3775" s="92">
        <f t="shared" ca="1" si="294"/>
        <v>4.8207109564075123</v>
      </c>
    </row>
    <row r="3776" spans="1:18" x14ac:dyDescent="0.3">
      <c r="A3776" s="107">
        <v>41014.180555555555</v>
      </c>
      <c r="B3776" s="92">
        <v>5.09</v>
      </c>
      <c r="C3776" s="92">
        <v>5</v>
      </c>
      <c r="D3776" s="92">
        <v>4.88</v>
      </c>
      <c r="E3776" s="92">
        <v>4.8899999999999997</v>
      </c>
      <c r="F3776" s="92">
        <v>4.9000000000000004</v>
      </c>
      <c r="G3776" s="92">
        <v>4.91</v>
      </c>
      <c r="H3776" s="92">
        <v>4.84</v>
      </c>
      <c r="I3776" s="92">
        <v>4.71</v>
      </c>
      <c r="J3776" s="92">
        <v>4.5199999999999996</v>
      </c>
      <c r="K3776" s="92">
        <v>3.93</v>
      </c>
      <c r="L3776" s="92">
        <v>4.99</v>
      </c>
      <c r="N3776" s="92">
        <f t="shared" ca="1" si="295"/>
        <v>4.7698310621188051</v>
      </c>
      <c r="O3776" s="92">
        <f t="shared" si="291"/>
        <v>0.13269333167021119</v>
      </c>
      <c r="P3776" s="92">
        <f t="shared" si="292"/>
        <v>4.8999090300098711</v>
      </c>
      <c r="Q3776" s="92">
        <f t="shared" ca="1" si="293"/>
        <v>0.97345298308715666</v>
      </c>
      <c r="R3776" s="92">
        <f t="shared" ca="1" si="294"/>
        <v>4.8575303856049121</v>
      </c>
    </row>
    <row r="3777" spans="1:18" x14ac:dyDescent="0.3">
      <c r="A3777" s="107">
        <v>41014.1875</v>
      </c>
      <c r="B3777" s="92">
        <v>5.55</v>
      </c>
      <c r="C3777" s="92">
        <v>5.44</v>
      </c>
      <c r="D3777" s="92">
        <v>5.17</v>
      </c>
      <c r="E3777" s="92">
        <v>5.0599999999999996</v>
      </c>
      <c r="F3777" s="92">
        <v>5</v>
      </c>
      <c r="G3777" s="92">
        <v>4.99</v>
      </c>
      <c r="H3777" s="92">
        <v>4.9800000000000004</v>
      </c>
      <c r="I3777" s="92">
        <v>4.8899999999999997</v>
      </c>
      <c r="J3777" s="92">
        <v>4.68</v>
      </c>
      <c r="K3777" s="92">
        <v>4.12</v>
      </c>
      <c r="L3777" s="92">
        <v>5.05</v>
      </c>
      <c r="N3777" s="92">
        <f t="shared" ca="1" si="295"/>
        <v>4.9393816143083171</v>
      </c>
      <c r="O3777" s="92">
        <f t="shared" si="291"/>
        <v>1.8537586880011246E-2</v>
      </c>
      <c r="P3777" s="92">
        <f t="shared" si="292"/>
        <v>4.9885660291562761</v>
      </c>
      <c r="Q3777" s="92">
        <f t="shared" ca="1" si="293"/>
        <v>0.99014057054462246</v>
      </c>
      <c r="R3777" s="92">
        <f t="shared" ca="1" si="294"/>
        <v>5.0002098812503428</v>
      </c>
    </row>
    <row r="3778" spans="1:18" x14ac:dyDescent="0.3">
      <c r="A3778" s="107">
        <v>41014.194444444445</v>
      </c>
      <c r="B3778" s="92">
        <v>5.0599999999999996</v>
      </c>
      <c r="C3778" s="92">
        <v>5.09</v>
      </c>
      <c r="D3778" s="92">
        <v>5.04</v>
      </c>
      <c r="E3778" s="92">
        <v>5.04</v>
      </c>
      <c r="F3778" s="92">
        <v>5.03</v>
      </c>
      <c r="G3778" s="92">
        <v>5.03</v>
      </c>
      <c r="H3778" s="92">
        <v>4.96</v>
      </c>
      <c r="I3778" s="92">
        <v>4.87</v>
      </c>
      <c r="J3778" s="92">
        <v>4.6900000000000004</v>
      </c>
      <c r="K3778" s="92">
        <v>4.01</v>
      </c>
      <c r="L3778" s="92">
        <v>5.21</v>
      </c>
      <c r="N3778" s="92">
        <f t="shared" ca="1" si="295"/>
        <v>4.9071101591226913</v>
      </c>
      <c r="O3778" s="92">
        <f t="shared" si="291"/>
        <v>0.12950539824924534</v>
      </c>
      <c r="P3778" s="92">
        <f t="shared" si="292"/>
        <v>5.0199105170693583</v>
      </c>
      <c r="Q3778" s="92">
        <f t="shared" ca="1" si="293"/>
        <v>0.97752940862927573</v>
      </c>
      <c r="R3778" s="92">
        <f t="shared" ca="1" si="294"/>
        <v>5.0929282189585265</v>
      </c>
    </row>
    <row r="3779" spans="1:18" x14ac:dyDescent="0.3">
      <c r="A3779" s="107">
        <v>41014.201388888891</v>
      </c>
      <c r="B3779" s="92">
        <v>5.23</v>
      </c>
      <c r="C3779" s="92">
        <v>5.23</v>
      </c>
      <c r="D3779" s="92">
        <v>5.05</v>
      </c>
      <c r="E3779" s="92">
        <v>5.09</v>
      </c>
      <c r="F3779" s="92">
        <v>5.12</v>
      </c>
      <c r="G3779" s="92">
        <v>5.03</v>
      </c>
      <c r="H3779" s="92">
        <v>4.91</v>
      </c>
      <c r="I3779" s="92">
        <v>4.78</v>
      </c>
      <c r="J3779" s="92">
        <v>4.4800000000000004</v>
      </c>
      <c r="K3779" s="92">
        <v>3.94</v>
      </c>
      <c r="L3779" s="92">
        <v>5.2</v>
      </c>
      <c r="N3779" s="92">
        <f t="shared" ca="1" si="295"/>
        <v>4.8835662545971665</v>
      </c>
      <c r="O3779" s="92">
        <f t="shared" ref="O3779:O3842" si="296">LN(G3779/H3779)/LN(97.5/87.5)</f>
        <v>0.22313318965908557</v>
      </c>
      <c r="P3779" s="92">
        <f t="shared" ref="P3779:P3842" si="297">G3779*POWER(96/97.5,O3779)</f>
        <v>5.0126287872361068</v>
      </c>
      <c r="Q3779" s="92">
        <f t="shared" ref="Q3779:Q3842" ca="1" si="298">N3779/P3779</f>
        <v>0.97425252534806117</v>
      </c>
      <c r="R3779" s="92">
        <f t="shared" ref="R3779:R3842" ca="1" si="299">L3779*Q3779</f>
        <v>5.0661131318099182</v>
      </c>
    </row>
    <row r="3780" spans="1:18" x14ac:dyDescent="0.3">
      <c r="A3780" s="107">
        <v>41014.208333333336</v>
      </c>
      <c r="B3780" s="92">
        <v>5.43</v>
      </c>
      <c r="C3780" s="92">
        <v>5.34</v>
      </c>
      <c r="D3780" s="92">
        <v>5.32</v>
      </c>
      <c r="E3780" s="92">
        <v>5.3</v>
      </c>
      <c r="F3780" s="92">
        <v>5.22</v>
      </c>
      <c r="G3780" s="92">
        <v>5.0599999999999996</v>
      </c>
      <c r="H3780" s="92">
        <v>4.9000000000000004</v>
      </c>
      <c r="I3780" s="92">
        <v>4.5599999999999996</v>
      </c>
      <c r="J3780" s="92">
        <v>4.16</v>
      </c>
      <c r="K3780" s="92">
        <v>3.63</v>
      </c>
      <c r="L3780" s="92">
        <v>5.25</v>
      </c>
      <c r="N3780" s="92">
        <f t="shared" ca="1" si="295"/>
        <v>4.8719517378419042</v>
      </c>
      <c r="O3780" s="92">
        <f t="shared" si="296"/>
        <v>0.29692462632687883</v>
      </c>
      <c r="P3780" s="92">
        <f t="shared" si="297"/>
        <v>5.0367594473995272</v>
      </c>
      <c r="Q3780" s="92">
        <f t="shared" ca="1" si="298"/>
        <v>0.96727901912355319</v>
      </c>
      <c r="R3780" s="92">
        <f t="shared" ca="1" si="299"/>
        <v>5.0782148503986546</v>
      </c>
    </row>
    <row r="3781" spans="1:18" x14ac:dyDescent="0.3">
      <c r="A3781" s="107">
        <v>41014.215277777781</v>
      </c>
      <c r="B3781" s="92">
        <v>5.74</v>
      </c>
      <c r="C3781" s="92">
        <v>5.67</v>
      </c>
      <c r="D3781" s="92">
        <v>5.65</v>
      </c>
      <c r="E3781" s="92">
        <v>5.54</v>
      </c>
      <c r="F3781" s="92">
        <v>5.48</v>
      </c>
      <c r="G3781" s="92">
        <v>5.23</v>
      </c>
      <c r="H3781" s="92">
        <v>4.88</v>
      </c>
      <c r="I3781" s="92">
        <v>4.55</v>
      </c>
      <c r="J3781" s="92">
        <v>4.2300000000000004</v>
      </c>
      <c r="K3781" s="92">
        <v>3.74</v>
      </c>
      <c r="L3781" s="92">
        <v>5.39</v>
      </c>
      <c r="N3781" s="92">
        <f t="shared" ca="1" si="295"/>
        <v>5.0208588890176022</v>
      </c>
      <c r="O3781" s="92">
        <f t="shared" si="296"/>
        <v>0.6400865329621791</v>
      </c>
      <c r="P3781" s="92">
        <f t="shared" si="297"/>
        <v>5.1783540616928301</v>
      </c>
      <c r="Q3781" s="92">
        <f t="shared" ca="1" si="298"/>
        <v>0.96958586245766631</v>
      </c>
      <c r="R3781" s="92">
        <f t="shared" ca="1" si="299"/>
        <v>5.2260677986468211</v>
      </c>
    </row>
    <row r="3782" spans="1:18" x14ac:dyDescent="0.3">
      <c r="A3782" s="107">
        <v>41014.222222222219</v>
      </c>
      <c r="B3782" s="92">
        <v>5.65</v>
      </c>
      <c r="C3782" s="92">
        <v>5.6</v>
      </c>
      <c r="D3782" s="92">
        <v>5.56</v>
      </c>
      <c r="E3782" s="92">
        <v>5.47</v>
      </c>
      <c r="F3782" s="92">
        <v>5.36</v>
      </c>
      <c r="G3782" s="92">
        <v>5.09</v>
      </c>
      <c r="H3782" s="92">
        <v>4.8499999999999996</v>
      </c>
      <c r="I3782" s="92">
        <v>4.57</v>
      </c>
      <c r="J3782" s="92">
        <v>4.16</v>
      </c>
      <c r="K3782" s="92">
        <v>3.67</v>
      </c>
      <c r="L3782" s="92">
        <v>5.35</v>
      </c>
      <c r="N3782" s="92">
        <f t="shared" ca="1" si="295"/>
        <v>4.9492716465781914</v>
      </c>
      <c r="O3782" s="92">
        <f t="shared" si="296"/>
        <v>0.44633144511028822</v>
      </c>
      <c r="P3782" s="92">
        <f t="shared" si="297"/>
        <v>5.0548987600204613</v>
      </c>
      <c r="Q3782" s="92">
        <f t="shared" ca="1" si="298"/>
        <v>0.97910401009854398</v>
      </c>
      <c r="R3782" s="92">
        <f t="shared" ca="1" si="299"/>
        <v>5.2382064540272095</v>
      </c>
    </row>
    <row r="3783" spans="1:18" x14ac:dyDescent="0.3">
      <c r="A3783" s="107">
        <v>41014.229166666664</v>
      </c>
      <c r="B3783" s="92">
        <v>5.33</v>
      </c>
      <c r="C3783" s="92">
        <v>5.27</v>
      </c>
      <c r="D3783" s="92">
        <v>5.25</v>
      </c>
      <c r="E3783" s="92">
        <v>5.18</v>
      </c>
      <c r="F3783" s="92">
        <v>5.04</v>
      </c>
      <c r="G3783" s="92">
        <v>4.7699999999999996</v>
      </c>
      <c r="H3783" s="92">
        <v>4.58</v>
      </c>
      <c r="I3783" s="92">
        <v>4.37</v>
      </c>
      <c r="J3783" s="92">
        <v>4.13</v>
      </c>
      <c r="K3783" s="92">
        <v>3.75</v>
      </c>
      <c r="L3783" s="92">
        <v>4.99</v>
      </c>
      <c r="N3783" s="92">
        <f t="shared" ca="1" si="295"/>
        <v>4.7147647234859722</v>
      </c>
      <c r="O3783" s="92">
        <f t="shared" si="296"/>
        <v>0.37562110994929476</v>
      </c>
      <c r="P3783" s="92">
        <f t="shared" si="297"/>
        <v>4.7423016837883658</v>
      </c>
      <c r="Q3783" s="92">
        <f t="shared" ca="1" si="298"/>
        <v>0.99419333434721602</v>
      </c>
      <c r="R3783" s="92">
        <f t="shared" ca="1" si="299"/>
        <v>4.9610247383926085</v>
      </c>
    </row>
    <row r="3784" spans="1:18" x14ac:dyDescent="0.3">
      <c r="A3784" s="107">
        <v>41014.236111111109</v>
      </c>
      <c r="B3784" s="92">
        <v>5</v>
      </c>
      <c r="C3784" s="92">
        <v>4.91</v>
      </c>
      <c r="D3784" s="92">
        <v>4.72</v>
      </c>
      <c r="E3784" s="92">
        <v>4.55</v>
      </c>
      <c r="F3784" s="92">
        <v>4.3099999999999996</v>
      </c>
      <c r="G3784" s="92">
        <v>4.0599999999999996</v>
      </c>
      <c r="H3784" s="92">
        <v>3.86</v>
      </c>
      <c r="I3784" s="92">
        <v>3.72</v>
      </c>
      <c r="J3784" s="92">
        <v>3.57</v>
      </c>
      <c r="K3784" s="92">
        <v>3.29</v>
      </c>
      <c r="L3784" s="92">
        <v>4.2699999999999996</v>
      </c>
      <c r="N3784" s="92">
        <f t="shared" ca="1" si="295"/>
        <v>4.085764647000997</v>
      </c>
      <c r="O3784" s="92">
        <f t="shared" si="296"/>
        <v>0.46681560642175096</v>
      </c>
      <c r="P3784" s="92">
        <f t="shared" si="297"/>
        <v>4.0307214402706917</v>
      </c>
      <c r="Q3784" s="92">
        <f t="shared" ca="1" si="298"/>
        <v>1.0136559193052568</v>
      </c>
      <c r="R3784" s="92">
        <f t="shared" ca="1" si="299"/>
        <v>4.3283107754334464</v>
      </c>
    </row>
    <row r="3785" spans="1:18" x14ac:dyDescent="0.3">
      <c r="A3785" s="107">
        <v>41014.243055555555</v>
      </c>
      <c r="B3785" s="92">
        <v>4.7699999999999996</v>
      </c>
      <c r="C3785" s="92">
        <v>4.71</v>
      </c>
      <c r="D3785" s="92">
        <v>4.57</v>
      </c>
      <c r="E3785" s="92">
        <v>4.3899999999999997</v>
      </c>
      <c r="F3785" s="92">
        <v>4.21</v>
      </c>
      <c r="G3785" s="92">
        <v>3.97</v>
      </c>
      <c r="H3785" s="92">
        <v>3.77</v>
      </c>
      <c r="I3785" s="92">
        <v>3.59</v>
      </c>
      <c r="J3785" s="92">
        <v>3.45</v>
      </c>
      <c r="K3785" s="92">
        <v>3.26</v>
      </c>
      <c r="L3785" s="92">
        <v>4.32</v>
      </c>
      <c r="N3785" s="92">
        <f t="shared" ca="1" si="295"/>
        <v>3.968494796220722</v>
      </c>
      <c r="O3785" s="92">
        <f t="shared" si="296"/>
        <v>0.47767656353896865</v>
      </c>
      <c r="P3785" s="92">
        <f t="shared" si="297"/>
        <v>3.9407068396827691</v>
      </c>
      <c r="Q3785" s="92">
        <f t="shared" ca="1" si="298"/>
        <v>1.0070515157986708</v>
      </c>
      <c r="R3785" s="92">
        <f t="shared" ca="1" si="299"/>
        <v>4.3504625482502579</v>
      </c>
    </row>
    <row r="3786" spans="1:18" x14ac:dyDescent="0.3">
      <c r="A3786" s="107">
        <v>41014.25</v>
      </c>
      <c r="B3786" s="92">
        <v>4.6100000000000003</v>
      </c>
      <c r="C3786" s="92">
        <v>4.5199999999999996</v>
      </c>
      <c r="D3786" s="92">
        <v>4.2</v>
      </c>
      <c r="E3786" s="92">
        <v>3.99</v>
      </c>
      <c r="F3786" s="92">
        <v>3.97</v>
      </c>
      <c r="G3786" s="92">
        <v>3.74</v>
      </c>
      <c r="H3786" s="92">
        <v>3.56</v>
      </c>
      <c r="I3786" s="92">
        <v>3.38</v>
      </c>
      <c r="J3786" s="92">
        <v>3.23</v>
      </c>
      <c r="K3786" s="92">
        <v>3.16</v>
      </c>
      <c r="L3786" s="92">
        <v>3.78</v>
      </c>
      <c r="N3786" s="92">
        <f t="shared" ca="1" si="295"/>
        <v>3.7173829810490604</v>
      </c>
      <c r="O3786" s="92">
        <f t="shared" si="296"/>
        <v>0.45581214896898348</v>
      </c>
      <c r="P3786" s="92">
        <f t="shared" si="297"/>
        <v>3.7136626055307578</v>
      </c>
      <c r="Q3786" s="92">
        <f t="shared" ca="1" si="298"/>
        <v>1.0010018076259168</v>
      </c>
      <c r="R3786" s="92">
        <f t="shared" ca="1" si="299"/>
        <v>3.7837868328259656</v>
      </c>
    </row>
    <row r="3787" spans="1:18" x14ac:dyDescent="0.3">
      <c r="A3787" s="107">
        <v>41014.256944444445</v>
      </c>
      <c r="B3787" s="92">
        <v>4.4400000000000004</v>
      </c>
      <c r="C3787" s="92">
        <v>4.3</v>
      </c>
      <c r="D3787" s="92">
        <v>4.07</v>
      </c>
      <c r="E3787" s="92">
        <v>4</v>
      </c>
      <c r="F3787" s="92">
        <v>3.93</v>
      </c>
      <c r="G3787" s="92">
        <v>3.8</v>
      </c>
      <c r="H3787" s="92">
        <v>3.62</v>
      </c>
      <c r="I3787" s="92">
        <v>3.49</v>
      </c>
      <c r="J3787" s="92">
        <v>3.44</v>
      </c>
      <c r="K3787" s="92">
        <v>3.21</v>
      </c>
      <c r="L3787" s="92">
        <v>4.07</v>
      </c>
      <c r="N3787" s="92">
        <f t="shared" ca="1" si="295"/>
        <v>3.7507092405483826</v>
      </c>
      <c r="O3787" s="92">
        <f t="shared" si="296"/>
        <v>0.44843760657216497</v>
      </c>
      <c r="P3787" s="92">
        <f t="shared" si="297"/>
        <v>3.7736715233880025</v>
      </c>
      <c r="Q3787" s="92">
        <f t="shared" ca="1" si="298"/>
        <v>0.99391513471765969</v>
      </c>
      <c r="R3787" s="92">
        <f t="shared" ca="1" si="299"/>
        <v>4.0452345983008753</v>
      </c>
    </row>
    <row r="3788" spans="1:18" x14ac:dyDescent="0.3">
      <c r="A3788" s="107">
        <v>41014.263888888891</v>
      </c>
      <c r="B3788" s="92">
        <v>4.8600000000000003</v>
      </c>
      <c r="C3788" s="92">
        <v>4.7</v>
      </c>
      <c r="D3788" s="92">
        <v>4.4800000000000004</v>
      </c>
      <c r="E3788" s="92">
        <v>4.33</v>
      </c>
      <c r="F3788" s="92">
        <v>4.21</v>
      </c>
      <c r="G3788" s="92">
        <v>4.05</v>
      </c>
      <c r="H3788" s="92">
        <v>3.87</v>
      </c>
      <c r="I3788" s="92">
        <v>3.68</v>
      </c>
      <c r="J3788" s="92">
        <v>3.49</v>
      </c>
      <c r="K3788" s="92">
        <v>3.31</v>
      </c>
      <c r="L3788" s="92">
        <v>4.22</v>
      </c>
      <c r="N3788" s="92">
        <f t="shared" ca="1" si="295"/>
        <v>3.9961418797908927</v>
      </c>
      <c r="O3788" s="92">
        <f t="shared" si="296"/>
        <v>0.4201170696627558</v>
      </c>
      <c r="P3788" s="92">
        <f t="shared" si="297"/>
        <v>4.0237057553802691</v>
      </c>
      <c r="Q3788" s="92">
        <f t="shared" ca="1" si="298"/>
        <v>0.99314962940505291</v>
      </c>
      <c r="R3788" s="92">
        <f t="shared" ca="1" si="299"/>
        <v>4.191091436089323</v>
      </c>
    </row>
    <row r="3789" spans="1:18" x14ac:dyDescent="0.3">
      <c r="A3789" s="107">
        <v>41014.270833333336</v>
      </c>
      <c r="B3789" s="92">
        <v>4.18</v>
      </c>
      <c r="C3789" s="92">
        <v>4.0599999999999996</v>
      </c>
      <c r="D3789" s="92">
        <v>3.8</v>
      </c>
      <c r="E3789" s="92">
        <v>3.7</v>
      </c>
      <c r="F3789" s="92">
        <v>3.61</v>
      </c>
      <c r="G3789" s="92">
        <v>3.56</v>
      </c>
      <c r="H3789" s="92">
        <v>3.48</v>
      </c>
      <c r="I3789" s="92">
        <v>3.45</v>
      </c>
      <c r="J3789" s="92">
        <v>3.4</v>
      </c>
      <c r="K3789" s="92">
        <v>3.25</v>
      </c>
      <c r="L3789" s="92">
        <v>3.74</v>
      </c>
      <c r="N3789" s="92">
        <f t="shared" ca="1" si="295"/>
        <v>3.569764856181517</v>
      </c>
      <c r="O3789" s="92">
        <f t="shared" si="296"/>
        <v>0.21003140366450759</v>
      </c>
      <c r="P3789" s="92">
        <f t="shared" si="297"/>
        <v>3.5484261913296469</v>
      </c>
      <c r="Q3789" s="92">
        <f t="shared" ca="1" si="298"/>
        <v>1.0060135574762721</v>
      </c>
      <c r="R3789" s="92">
        <f t="shared" ca="1" si="299"/>
        <v>3.7624907049612579</v>
      </c>
    </row>
    <row r="3790" spans="1:18" x14ac:dyDescent="0.3">
      <c r="A3790" s="107">
        <v>41014.277777777781</v>
      </c>
      <c r="B3790" s="92">
        <v>4.0999999999999996</v>
      </c>
      <c r="C3790" s="92">
        <v>3.97</v>
      </c>
      <c r="D3790" s="92">
        <v>3.63</v>
      </c>
      <c r="E3790" s="92">
        <v>3.42</v>
      </c>
      <c r="F3790" s="92">
        <v>3.34</v>
      </c>
      <c r="G3790" s="92">
        <v>3.19</v>
      </c>
      <c r="H3790" s="92">
        <v>3.17</v>
      </c>
      <c r="I3790" s="92">
        <v>3.14</v>
      </c>
      <c r="J3790" s="92">
        <v>3.11</v>
      </c>
      <c r="K3790" s="92">
        <v>3.11</v>
      </c>
      <c r="L3790" s="92">
        <v>3.33</v>
      </c>
      <c r="N3790" s="92">
        <f t="shared" ca="1" si="295"/>
        <v>3.2965032754614723</v>
      </c>
      <c r="O3790" s="92">
        <f t="shared" si="296"/>
        <v>5.8119587558932095E-2</v>
      </c>
      <c r="P3790" s="92">
        <f t="shared" si="297"/>
        <v>3.1871267955154465</v>
      </c>
      <c r="Q3790" s="92">
        <f t="shared" ca="1" si="298"/>
        <v>1.0343182078918001</v>
      </c>
      <c r="R3790" s="92">
        <f t="shared" ca="1" si="299"/>
        <v>3.4442796322796942</v>
      </c>
    </row>
    <row r="3791" spans="1:18" x14ac:dyDescent="0.3">
      <c r="A3791" s="107">
        <v>41014.763888888891</v>
      </c>
      <c r="B3791" s="92">
        <v>6.22</v>
      </c>
      <c r="C3791" s="92">
        <v>6.22</v>
      </c>
      <c r="D3791" s="92">
        <v>6.06</v>
      </c>
      <c r="E3791" s="92">
        <v>5.9</v>
      </c>
      <c r="F3791" s="92">
        <v>5.87</v>
      </c>
      <c r="G3791" s="92">
        <v>5.83</v>
      </c>
      <c r="H3791" s="92">
        <v>5.74</v>
      </c>
      <c r="I3791" s="92">
        <v>5.54</v>
      </c>
      <c r="J3791" s="92">
        <v>5.41</v>
      </c>
      <c r="K3791" s="92">
        <v>5.18</v>
      </c>
      <c r="L3791" s="92">
        <v>5.82</v>
      </c>
      <c r="N3791" s="92">
        <f t="shared" ca="1" si="295"/>
        <v>5.7471026274916479</v>
      </c>
      <c r="O3791" s="92">
        <f t="shared" si="296"/>
        <v>0.14376928814112774</v>
      </c>
      <c r="P3791" s="92">
        <f t="shared" si="297"/>
        <v>5.8170192518138899</v>
      </c>
      <c r="Q3791" s="92">
        <f t="shared" ca="1" si="298"/>
        <v>0.98798067854074223</v>
      </c>
      <c r="R3791" s="92">
        <f t="shared" ca="1" si="299"/>
        <v>5.7500475491071201</v>
      </c>
    </row>
    <row r="3792" spans="1:18" x14ac:dyDescent="0.3">
      <c r="A3792" s="107">
        <v>41014.902777777781</v>
      </c>
      <c r="B3792" s="92">
        <v>5.14</v>
      </c>
      <c r="C3792" s="92">
        <v>5.13</v>
      </c>
      <c r="D3792" s="92">
        <v>4.95</v>
      </c>
      <c r="E3792" s="92">
        <v>4.7300000000000004</v>
      </c>
      <c r="F3792" s="92">
        <v>4.58</v>
      </c>
      <c r="G3792" s="92">
        <v>4.46</v>
      </c>
      <c r="H3792" s="92">
        <v>4.38</v>
      </c>
      <c r="I3792" s="92">
        <v>4.3</v>
      </c>
      <c r="J3792" s="92">
        <v>4.1399999999999997</v>
      </c>
      <c r="K3792" s="92">
        <v>3.67</v>
      </c>
      <c r="L3792" s="92">
        <v>4.32</v>
      </c>
      <c r="N3792" s="92">
        <f t="shared" ca="1" si="295"/>
        <v>4.4761873321848906</v>
      </c>
      <c r="O3792" s="92">
        <f t="shared" si="296"/>
        <v>0.1672621945183074</v>
      </c>
      <c r="P3792" s="92">
        <f t="shared" si="297"/>
        <v>4.4484490252199826</v>
      </c>
      <c r="Q3792" s="92">
        <f t="shared" ca="1" si="298"/>
        <v>1.0062355006897121</v>
      </c>
      <c r="R3792" s="92">
        <f t="shared" ca="1" si="299"/>
        <v>4.3469373629795562</v>
      </c>
    </row>
    <row r="3793" spans="1:18" x14ac:dyDescent="0.3">
      <c r="A3793" s="107">
        <v>41014.916666666664</v>
      </c>
      <c r="B3793" s="92">
        <v>6.06</v>
      </c>
      <c r="C3793" s="92">
        <v>5.73</v>
      </c>
      <c r="D3793" s="92">
        <v>5.19</v>
      </c>
      <c r="E3793" s="92">
        <v>4.8099999999999996</v>
      </c>
      <c r="F3793" s="92">
        <v>4.55</v>
      </c>
      <c r="G3793" s="92">
        <v>4.2300000000000004</v>
      </c>
      <c r="H3793" s="92">
        <v>4.05</v>
      </c>
      <c r="I3793" s="92">
        <v>3.83</v>
      </c>
      <c r="J3793" s="92">
        <v>3.66</v>
      </c>
      <c r="K3793" s="92">
        <v>3.43</v>
      </c>
      <c r="L3793" s="92">
        <v>4.07</v>
      </c>
      <c r="N3793" s="92">
        <f t="shared" ca="1" si="295"/>
        <v>4.3206235185670874</v>
      </c>
      <c r="O3793" s="92">
        <f t="shared" si="296"/>
        <v>0.40184522196829192</v>
      </c>
      <c r="P3793" s="92">
        <f t="shared" si="297"/>
        <v>4.2037278282444861</v>
      </c>
      <c r="Q3793" s="92">
        <f t="shared" ca="1" si="298"/>
        <v>1.0278076257785267</v>
      </c>
      <c r="R3793" s="92">
        <f t="shared" ca="1" si="299"/>
        <v>4.1831770369186039</v>
      </c>
    </row>
    <row r="3794" spans="1:18" x14ac:dyDescent="0.3">
      <c r="A3794" s="107">
        <v>41014.965277777781</v>
      </c>
      <c r="B3794" s="92">
        <v>6.53</v>
      </c>
      <c r="C3794" s="92">
        <v>6.06</v>
      </c>
      <c r="D3794" s="92">
        <v>5.53</v>
      </c>
      <c r="E3794" s="92">
        <v>5.26</v>
      </c>
      <c r="F3794" s="92">
        <v>4.92</v>
      </c>
      <c r="G3794" s="92">
        <v>4.47</v>
      </c>
      <c r="H3794" s="92">
        <v>4.13</v>
      </c>
      <c r="I3794" s="92">
        <v>3.95</v>
      </c>
      <c r="J3794" s="92">
        <v>3.78</v>
      </c>
      <c r="K3794" s="92">
        <v>3.52</v>
      </c>
      <c r="L3794" s="92">
        <v>4.3600000000000003</v>
      </c>
      <c r="N3794" s="92">
        <f t="shared" ca="1" si="295"/>
        <v>4.5575280169020145</v>
      </c>
      <c r="O3794" s="92">
        <f t="shared" si="296"/>
        <v>0.73106349739312981</v>
      </c>
      <c r="P3794" s="92">
        <f t="shared" si="297"/>
        <v>4.4196206375267328</v>
      </c>
      <c r="Q3794" s="92">
        <f t="shared" ca="1" si="298"/>
        <v>1.0312034427127792</v>
      </c>
      <c r="R3794" s="92">
        <f t="shared" ca="1" si="299"/>
        <v>4.4960470102277172</v>
      </c>
    </row>
    <row r="3795" spans="1:18" x14ac:dyDescent="0.3">
      <c r="A3795" s="107">
        <v>41014.979166666664</v>
      </c>
      <c r="B3795" s="92">
        <v>5.4</v>
      </c>
      <c r="C3795" s="92">
        <v>5.16</v>
      </c>
      <c r="D3795" s="92">
        <v>4.72</v>
      </c>
      <c r="E3795" s="92">
        <v>4.32</v>
      </c>
      <c r="F3795" s="92">
        <v>4.1100000000000003</v>
      </c>
      <c r="G3795" s="92">
        <v>3.93</v>
      </c>
      <c r="H3795" s="92">
        <v>3.9</v>
      </c>
      <c r="I3795" s="92">
        <v>3.97</v>
      </c>
      <c r="J3795" s="92">
        <v>4.01</v>
      </c>
      <c r="K3795" s="92">
        <v>3.97</v>
      </c>
      <c r="L3795" s="92">
        <v>3.69</v>
      </c>
      <c r="N3795" s="92">
        <f t="shared" ca="1" si="295"/>
        <v>4.154459695793566</v>
      </c>
      <c r="O3795" s="92">
        <f t="shared" si="296"/>
        <v>7.0812484135380119E-2</v>
      </c>
      <c r="P3795" s="92">
        <f t="shared" si="297"/>
        <v>3.9256876601154773</v>
      </c>
      <c r="Q3795" s="92">
        <f t="shared" ca="1" si="298"/>
        <v>1.0582756590653877</v>
      </c>
      <c r="R3795" s="92">
        <f t="shared" ca="1" si="299"/>
        <v>3.9050371819512804</v>
      </c>
    </row>
    <row r="3796" spans="1:18" x14ac:dyDescent="0.3">
      <c r="A3796" s="107">
        <v>41014.993055555555</v>
      </c>
      <c r="B3796" s="92">
        <v>5.57</v>
      </c>
      <c r="C3796" s="92">
        <v>5.48</v>
      </c>
      <c r="D3796" s="92">
        <v>5.1100000000000003</v>
      </c>
      <c r="E3796" s="92">
        <v>4.74</v>
      </c>
      <c r="F3796" s="92">
        <v>4.45</v>
      </c>
      <c r="G3796" s="92">
        <v>4.24</v>
      </c>
      <c r="H3796" s="92">
        <v>4.04</v>
      </c>
      <c r="I3796" s="92">
        <v>3.88</v>
      </c>
      <c r="J3796" s="92">
        <v>3.67</v>
      </c>
      <c r="K3796" s="92">
        <v>3.17</v>
      </c>
      <c r="L3796" s="92">
        <v>4.07</v>
      </c>
      <c r="N3796" s="92">
        <f t="shared" ca="1" si="295"/>
        <v>4.2725640345361926</v>
      </c>
      <c r="O3796" s="92">
        <f t="shared" si="296"/>
        <v>0.44651119756773444</v>
      </c>
      <c r="P3796" s="92">
        <f t="shared" si="297"/>
        <v>4.2107487251957174</v>
      </c>
      <c r="Q3796" s="92">
        <f t="shared" ca="1" si="298"/>
        <v>1.0146803605189245</v>
      </c>
      <c r="R3796" s="92">
        <f t="shared" ca="1" si="299"/>
        <v>4.129749067312023</v>
      </c>
    </row>
    <row r="3797" spans="1:18" x14ac:dyDescent="0.3">
      <c r="A3797" s="107">
        <v>41015</v>
      </c>
      <c r="B3797" s="92">
        <v>5.01</v>
      </c>
      <c r="C3797" s="92">
        <v>4.9400000000000004</v>
      </c>
      <c r="D3797" s="92">
        <v>4.8600000000000003</v>
      </c>
      <c r="E3797" s="92">
        <v>4.57</v>
      </c>
      <c r="F3797" s="92">
        <v>4.26</v>
      </c>
      <c r="G3797" s="92">
        <v>4</v>
      </c>
      <c r="H3797" s="92">
        <v>3.77</v>
      </c>
      <c r="I3797" s="92">
        <v>3.55</v>
      </c>
      <c r="J3797" s="92">
        <v>3.3</v>
      </c>
      <c r="K3797" s="92">
        <v>2.79</v>
      </c>
      <c r="L3797" s="92">
        <v>3.86</v>
      </c>
      <c r="N3797" s="92">
        <f t="shared" ca="1" si="295"/>
        <v>3.9926125634717264</v>
      </c>
      <c r="O3797" s="92">
        <f t="shared" si="296"/>
        <v>0.54724515278605901</v>
      </c>
      <c r="P3797" s="92">
        <f t="shared" si="297"/>
        <v>3.9662052065158626</v>
      </c>
      <c r="Q3797" s="92">
        <f t="shared" ca="1" si="298"/>
        <v>1.0066580914453143</v>
      </c>
      <c r="R3797" s="92">
        <f t="shared" ca="1" si="299"/>
        <v>3.885700232978913</v>
      </c>
    </row>
    <row r="3798" spans="1:18" x14ac:dyDescent="0.3">
      <c r="A3798" s="107">
        <v>41015.006944444445</v>
      </c>
      <c r="B3798" s="92">
        <v>4.6900000000000004</v>
      </c>
      <c r="C3798" s="92">
        <v>4.75</v>
      </c>
      <c r="D3798" s="92">
        <v>4.6900000000000004</v>
      </c>
      <c r="E3798" s="92">
        <v>4.55</v>
      </c>
      <c r="F3798" s="92">
        <v>4.2699999999999996</v>
      </c>
      <c r="G3798" s="92">
        <v>4.01</v>
      </c>
      <c r="H3798" s="92">
        <v>3.68</v>
      </c>
      <c r="I3798" s="92">
        <v>3.44</v>
      </c>
      <c r="J3798" s="92">
        <v>3.15</v>
      </c>
      <c r="K3798" s="92">
        <v>2.76</v>
      </c>
      <c r="L3798" s="92">
        <v>4.03</v>
      </c>
      <c r="N3798" s="92">
        <f t="shared" ca="1" si="295"/>
        <v>3.918907819980026</v>
      </c>
      <c r="O3798" s="92">
        <f t="shared" si="296"/>
        <v>0.79360174069780554</v>
      </c>
      <c r="P3798" s="92">
        <f t="shared" si="297"/>
        <v>3.9609626608416337</v>
      </c>
      <c r="Q3798" s="92">
        <f t="shared" ca="1" si="298"/>
        <v>0.98938267172337546</v>
      </c>
      <c r="R3798" s="92">
        <f t="shared" ca="1" si="299"/>
        <v>3.9872121670452034</v>
      </c>
    </row>
    <row r="3799" spans="1:18" x14ac:dyDescent="0.3">
      <c r="A3799" s="107">
        <v>41015.013888888891</v>
      </c>
      <c r="B3799" s="92">
        <v>4.92</v>
      </c>
      <c r="C3799" s="92">
        <v>4.88</v>
      </c>
      <c r="D3799" s="92">
        <v>4.82</v>
      </c>
      <c r="E3799" s="92">
        <v>4.57</v>
      </c>
      <c r="F3799" s="92">
        <v>4.3</v>
      </c>
      <c r="G3799" s="92">
        <v>3.98</v>
      </c>
      <c r="H3799" s="92">
        <v>3.62</v>
      </c>
      <c r="I3799" s="92">
        <v>3.27</v>
      </c>
      <c r="J3799" s="92">
        <v>2.91</v>
      </c>
      <c r="K3799" s="92">
        <v>2.5</v>
      </c>
      <c r="L3799" s="92">
        <v>3.99</v>
      </c>
      <c r="N3799" s="92">
        <f t="shared" ca="1" si="295"/>
        <v>3.8652759316010354</v>
      </c>
      <c r="O3799" s="92">
        <f t="shared" si="296"/>
        <v>0.87611729870944488</v>
      </c>
      <c r="P3799" s="92">
        <f t="shared" si="297"/>
        <v>3.9263032458040628</v>
      </c>
      <c r="Q3799" s="92">
        <f t="shared" ca="1" si="298"/>
        <v>0.98445680061308416</v>
      </c>
      <c r="R3799" s="92">
        <f t="shared" ca="1" si="299"/>
        <v>3.9279826344462059</v>
      </c>
    </row>
    <row r="3800" spans="1:18" x14ac:dyDescent="0.3">
      <c r="A3800" s="107">
        <v>41015.020833333336</v>
      </c>
      <c r="B3800" s="92">
        <v>4.4400000000000004</v>
      </c>
      <c r="C3800" s="92">
        <v>4.3899999999999997</v>
      </c>
      <c r="D3800" s="92">
        <v>4.32</v>
      </c>
      <c r="E3800" s="92">
        <v>4.1500000000000004</v>
      </c>
      <c r="F3800" s="92">
        <v>3.97</v>
      </c>
      <c r="G3800" s="92">
        <v>3.67</v>
      </c>
      <c r="H3800" s="92">
        <v>3.38</v>
      </c>
      <c r="I3800" s="92">
        <v>2.94</v>
      </c>
      <c r="J3800" s="92">
        <v>2.5099999999999998</v>
      </c>
      <c r="K3800" s="92">
        <v>2</v>
      </c>
      <c r="L3800" s="92">
        <v>3.77</v>
      </c>
      <c r="N3800" s="92">
        <f t="shared" ca="1" si="295"/>
        <v>3.4966959990983608</v>
      </c>
      <c r="O3800" s="92">
        <f t="shared" si="296"/>
        <v>0.76068039743087201</v>
      </c>
      <c r="P3800" s="92">
        <f t="shared" si="297"/>
        <v>3.6269712415936302</v>
      </c>
      <c r="Q3800" s="92">
        <f t="shared" ca="1" si="298"/>
        <v>0.96408153420096365</v>
      </c>
      <c r="R3800" s="92">
        <f t="shared" ca="1" si="299"/>
        <v>3.634587383937633</v>
      </c>
    </row>
    <row r="3801" spans="1:18" x14ac:dyDescent="0.3">
      <c r="A3801" s="107">
        <v>41017.1875</v>
      </c>
      <c r="B3801" s="92">
        <v>6.01</v>
      </c>
      <c r="C3801" s="92">
        <v>5.98</v>
      </c>
      <c r="D3801" s="92">
        <v>5.91</v>
      </c>
      <c r="E3801" s="92">
        <v>5.77</v>
      </c>
      <c r="F3801" s="92">
        <v>5.6</v>
      </c>
      <c r="G3801" s="92">
        <v>5.46</v>
      </c>
      <c r="H3801" s="92">
        <v>5.38</v>
      </c>
      <c r="I3801" s="92">
        <v>5.29</v>
      </c>
      <c r="J3801" s="92">
        <v>5.14</v>
      </c>
      <c r="K3801" s="92">
        <v>4.59</v>
      </c>
      <c r="L3801" s="92">
        <v>5.74</v>
      </c>
      <c r="N3801" s="92">
        <f t="shared" ca="1" si="295"/>
        <v>5.4672344676639515</v>
      </c>
      <c r="O3801" s="92">
        <f t="shared" si="296"/>
        <v>0.13640076365821535</v>
      </c>
      <c r="P3801" s="92">
        <f t="shared" si="297"/>
        <v>5.4484654862515534</v>
      </c>
      <c r="Q3801" s="92">
        <f t="shared" ca="1" si="298"/>
        <v>1.0034448197313095</v>
      </c>
      <c r="R3801" s="92">
        <f t="shared" ca="1" si="299"/>
        <v>5.7597732652577172</v>
      </c>
    </row>
    <row r="3802" spans="1:18" x14ac:dyDescent="0.3">
      <c r="A3802" s="107">
        <v>41017.194444444445</v>
      </c>
      <c r="B3802" s="92">
        <v>5.86</v>
      </c>
      <c r="C3802" s="92">
        <v>5.81</v>
      </c>
      <c r="D3802" s="92">
        <v>5.7</v>
      </c>
      <c r="E3802" s="92">
        <v>5.63</v>
      </c>
      <c r="F3802" s="92">
        <v>5.57</v>
      </c>
      <c r="G3802" s="92">
        <v>5.49</v>
      </c>
      <c r="H3802" s="92">
        <v>5.38</v>
      </c>
      <c r="I3802" s="92">
        <v>5.24</v>
      </c>
      <c r="J3802" s="92">
        <v>5.0199999999999996</v>
      </c>
      <c r="K3802" s="92">
        <v>4.51</v>
      </c>
      <c r="L3802" s="92">
        <v>5.55</v>
      </c>
      <c r="N3802" s="92">
        <f t="shared" ca="1" si="295"/>
        <v>5.3945073293891816</v>
      </c>
      <c r="O3802" s="92">
        <f t="shared" si="296"/>
        <v>0.18703641890281991</v>
      </c>
      <c r="P3802" s="92">
        <f t="shared" si="297"/>
        <v>5.4741028977992947</v>
      </c>
      <c r="Q3802" s="92">
        <f t="shared" ca="1" si="298"/>
        <v>0.98545961413291805</v>
      </c>
      <c r="R3802" s="92">
        <f t="shared" ca="1" si="299"/>
        <v>5.4693008584376948</v>
      </c>
    </row>
    <row r="3803" spans="1:18" x14ac:dyDescent="0.3">
      <c r="A3803" s="107">
        <v>41017.201388888891</v>
      </c>
      <c r="B3803" s="92">
        <v>5.71</v>
      </c>
      <c r="C3803" s="92">
        <v>5.66</v>
      </c>
      <c r="D3803" s="92">
        <v>5.53</v>
      </c>
      <c r="E3803" s="92">
        <v>5.41</v>
      </c>
      <c r="F3803" s="92">
        <v>5.32</v>
      </c>
      <c r="G3803" s="92">
        <v>5.23</v>
      </c>
      <c r="H3803" s="92">
        <v>5.16</v>
      </c>
      <c r="I3803" s="92">
        <v>5.0999999999999996</v>
      </c>
      <c r="J3803" s="92">
        <v>4.97</v>
      </c>
      <c r="K3803" s="92">
        <v>4.47</v>
      </c>
      <c r="L3803" s="92">
        <v>5.37</v>
      </c>
      <c r="N3803" s="92">
        <f t="shared" ca="1" si="295"/>
        <v>5.2151049091943573</v>
      </c>
      <c r="O3803" s="92">
        <f t="shared" si="296"/>
        <v>0.12451947348531346</v>
      </c>
      <c r="P3803" s="92">
        <f t="shared" si="297"/>
        <v>5.2199128425860346</v>
      </c>
      <c r="Q3803" s="92">
        <f t="shared" ca="1" si="298"/>
        <v>0.99907892458424741</v>
      </c>
      <c r="R3803" s="92">
        <f t="shared" ca="1" si="299"/>
        <v>5.3650538250174087</v>
      </c>
    </row>
    <row r="3804" spans="1:18" x14ac:dyDescent="0.3">
      <c r="A3804" s="107">
        <v>41017.208333333336</v>
      </c>
      <c r="B3804" s="92">
        <v>5.64</v>
      </c>
      <c r="C3804" s="92">
        <v>5.53</v>
      </c>
      <c r="D3804" s="92">
        <v>5.37</v>
      </c>
      <c r="E3804" s="92">
        <v>5.26</v>
      </c>
      <c r="F3804" s="92">
        <v>5.18</v>
      </c>
      <c r="G3804" s="92">
        <v>5.04</v>
      </c>
      <c r="H3804" s="92">
        <v>4.84</v>
      </c>
      <c r="I3804" s="92">
        <v>4.6399999999999997</v>
      </c>
      <c r="J3804" s="92">
        <v>4.47</v>
      </c>
      <c r="K3804" s="92">
        <v>4.07</v>
      </c>
      <c r="L3804" s="92">
        <v>5.07</v>
      </c>
      <c r="N3804" s="92">
        <f t="shared" ca="1" si="295"/>
        <v>4.9383914466668077</v>
      </c>
      <c r="O3804" s="92">
        <f t="shared" si="296"/>
        <v>0.37418002082968321</v>
      </c>
      <c r="P3804" s="92">
        <f t="shared" si="297"/>
        <v>5.0108458102177647</v>
      </c>
      <c r="Q3804" s="92">
        <f t="shared" ca="1" si="298"/>
        <v>0.9855404923050689</v>
      </c>
      <c r="R3804" s="92">
        <f t="shared" ca="1" si="299"/>
        <v>4.9966902959866992</v>
      </c>
    </row>
    <row r="3805" spans="1:18" x14ac:dyDescent="0.3">
      <c r="A3805" s="107">
        <v>41017.215277777781</v>
      </c>
      <c r="B3805" s="92">
        <v>6.08</v>
      </c>
      <c r="C3805" s="92">
        <v>6.04</v>
      </c>
      <c r="D3805" s="92">
        <v>5.94</v>
      </c>
      <c r="E3805" s="92">
        <v>5.84</v>
      </c>
      <c r="F3805" s="92">
        <v>5.72</v>
      </c>
      <c r="G3805" s="92">
        <v>5.58</v>
      </c>
      <c r="H3805" s="92">
        <v>5.49</v>
      </c>
      <c r="I3805" s="92">
        <v>5.42</v>
      </c>
      <c r="J3805" s="92">
        <v>5.26</v>
      </c>
      <c r="K3805" s="92">
        <v>4.6900000000000004</v>
      </c>
      <c r="L3805" s="92">
        <v>5.77</v>
      </c>
      <c r="N3805" s="92">
        <f t="shared" ca="1" si="295"/>
        <v>5.5680104141655207</v>
      </c>
      <c r="O3805" s="92">
        <f t="shared" si="296"/>
        <v>0.15026321257021569</v>
      </c>
      <c r="P3805" s="92">
        <f t="shared" si="297"/>
        <v>5.5670153555589286</v>
      </c>
      <c r="Q3805" s="92">
        <f t="shared" ca="1" si="298"/>
        <v>1.0001787418469392</v>
      </c>
      <c r="R3805" s="92">
        <f t="shared" ca="1" si="299"/>
        <v>5.7710313404568385</v>
      </c>
    </row>
    <row r="3806" spans="1:18" x14ac:dyDescent="0.3">
      <c r="A3806" s="107">
        <v>41017.222222222219</v>
      </c>
      <c r="B3806" s="92">
        <v>5.95</v>
      </c>
      <c r="C3806" s="92">
        <v>5.89</v>
      </c>
      <c r="D3806" s="92">
        <v>5.8</v>
      </c>
      <c r="E3806" s="92">
        <v>5.73</v>
      </c>
      <c r="F3806" s="92">
        <v>5.59</v>
      </c>
      <c r="G3806" s="92">
        <v>5.48</v>
      </c>
      <c r="H3806" s="92">
        <v>5.38</v>
      </c>
      <c r="I3806" s="92">
        <v>5.26</v>
      </c>
      <c r="J3806" s="92">
        <v>5.13</v>
      </c>
      <c r="K3806" s="92">
        <v>4.74</v>
      </c>
      <c r="L3806" s="92">
        <v>5.65</v>
      </c>
      <c r="N3806" s="92">
        <f t="shared" ca="1" si="295"/>
        <v>5.4510441229120721</v>
      </c>
      <c r="O3806" s="92">
        <f t="shared" si="296"/>
        <v>0.1701886768418179</v>
      </c>
      <c r="P3806" s="92">
        <f t="shared" si="297"/>
        <v>5.4655593295056466</v>
      </c>
      <c r="Q3806" s="92">
        <f t="shared" ca="1" si="298"/>
        <v>0.99734424132673583</v>
      </c>
      <c r="R3806" s="92">
        <f t="shared" ca="1" si="299"/>
        <v>5.6349949634960579</v>
      </c>
    </row>
    <row r="3807" spans="1:18" x14ac:dyDescent="0.3">
      <c r="A3807" s="107">
        <v>41017.229166666664</v>
      </c>
      <c r="B3807" s="92">
        <v>5.25</v>
      </c>
      <c r="C3807" s="92">
        <v>5.18</v>
      </c>
      <c r="D3807" s="92">
        <v>5.03</v>
      </c>
      <c r="E3807" s="92">
        <v>4.87</v>
      </c>
      <c r="F3807" s="92">
        <v>4.75</v>
      </c>
      <c r="G3807" s="92">
        <v>4.6399999999999997</v>
      </c>
      <c r="H3807" s="92">
        <v>4.54</v>
      </c>
      <c r="I3807" s="92">
        <v>4.3899999999999997</v>
      </c>
      <c r="J3807" s="92">
        <v>4.1500000000000004</v>
      </c>
      <c r="K3807" s="92">
        <v>3.82</v>
      </c>
      <c r="L3807" s="92">
        <v>4.71</v>
      </c>
      <c r="N3807" s="92">
        <f t="shared" ca="1" si="295"/>
        <v>4.5954004698232502</v>
      </c>
      <c r="O3807" s="92">
        <f t="shared" si="296"/>
        <v>0.20133659057078218</v>
      </c>
      <c r="P3807" s="92">
        <f t="shared" si="297"/>
        <v>4.6255385442310075</v>
      </c>
      <c r="Q3807" s="92">
        <f t="shared" ca="1" si="298"/>
        <v>0.99348441827485245</v>
      </c>
      <c r="R3807" s="92">
        <f t="shared" ca="1" si="299"/>
        <v>4.6793116100745547</v>
      </c>
    </row>
    <row r="3808" spans="1:18" x14ac:dyDescent="0.3">
      <c r="A3808" s="107">
        <v>41017.236111111109</v>
      </c>
      <c r="B3808" s="92">
        <v>4.6100000000000003</v>
      </c>
      <c r="C3808" s="92">
        <v>4.55</v>
      </c>
      <c r="D3808" s="92">
        <v>4.45</v>
      </c>
      <c r="E3808" s="92">
        <v>4.38</v>
      </c>
      <c r="F3808" s="92">
        <v>4.32</v>
      </c>
      <c r="G3808" s="92">
        <v>4.2300000000000004</v>
      </c>
      <c r="H3808" s="92">
        <v>4.1500000000000004</v>
      </c>
      <c r="I3808" s="92">
        <v>4.0999999999999996</v>
      </c>
      <c r="J3808" s="92">
        <v>4.04</v>
      </c>
      <c r="K3808" s="92">
        <v>3.88</v>
      </c>
      <c r="L3808" s="92">
        <v>4.32</v>
      </c>
      <c r="N3808" s="92">
        <f t="shared" ca="1" si="295"/>
        <v>4.2272513077897109</v>
      </c>
      <c r="O3808" s="92">
        <f t="shared" si="296"/>
        <v>0.17644419486757082</v>
      </c>
      <c r="P3808" s="92">
        <f t="shared" si="297"/>
        <v>4.2184441251741926</v>
      </c>
      <c r="Q3808" s="92">
        <f t="shared" ca="1" si="298"/>
        <v>1.0020877798435115</v>
      </c>
      <c r="R3808" s="92">
        <f t="shared" ca="1" si="299"/>
        <v>4.3290192089239703</v>
      </c>
    </row>
    <row r="3809" spans="1:18" x14ac:dyDescent="0.3">
      <c r="A3809" s="107">
        <v>41017.243055555555</v>
      </c>
      <c r="B3809" s="92">
        <v>5.39</v>
      </c>
      <c r="C3809" s="92">
        <v>5.37</v>
      </c>
      <c r="D3809" s="92">
        <v>5.32</v>
      </c>
      <c r="E3809" s="92">
        <v>5.27</v>
      </c>
      <c r="F3809" s="92">
        <v>5.22</v>
      </c>
      <c r="G3809" s="92">
        <v>5.13</v>
      </c>
      <c r="H3809" s="92">
        <v>5.0199999999999996</v>
      </c>
      <c r="I3809" s="92">
        <v>4.9000000000000004</v>
      </c>
      <c r="J3809" s="92">
        <v>4.76</v>
      </c>
      <c r="K3809" s="92">
        <v>4.5199999999999996</v>
      </c>
      <c r="L3809" s="92">
        <v>5.21</v>
      </c>
      <c r="N3809" s="92">
        <f t="shared" ca="1" si="295"/>
        <v>5.0649969406721898</v>
      </c>
      <c r="O3809" s="92">
        <f t="shared" si="296"/>
        <v>0.20030503149030229</v>
      </c>
      <c r="P3809" s="92">
        <f t="shared" si="297"/>
        <v>5.1140931561497931</v>
      </c>
      <c r="Q3809" s="92">
        <f t="shared" ca="1" si="298"/>
        <v>0.99039981987450421</v>
      </c>
      <c r="R3809" s="92">
        <f t="shared" ca="1" si="299"/>
        <v>5.1599830615461668</v>
      </c>
    </row>
    <row r="3810" spans="1:18" x14ac:dyDescent="0.3">
      <c r="A3810" s="107">
        <v>41017.25</v>
      </c>
      <c r="B3810" s="92">
        <v>5.89</v>
      </c>
      <c r="C3810" s="92">
        <v>5.77</v>
      </c>
      <c r="D3810" s="92">
        <v>5.57</v>
      </c>
      <c r="E3810" s="92">
        <v>5.41</v>
      </c>
      <c r="F3810" s="92">
        <v>5.27</v>
      </c>
      <c r="G3810" s="92">
        <v>5.1100000000000003</v>
      </c>
      <c r="H3810" s="92">
        <v>4.99</v>
      </c>
      <c r="I3810" s="92">
        <v>4.8099999999999996</v>
      </c>
      <c r="J3810" s="92">
        <v>4.57</v>
      </c>
      <c r="K3810" s="92">
        <v>4.13</v>
      </c>
      <c r="L3810" s="92">
        <v>5.12</v>
      </c>
      <c r="N3810" s="92">
        <f t="shared" ca="1" si="295"/>
        <v>5.0695565216513705</v>
      </c>
      <c r="O3810" s="92">
        <f t="shared" si="296"/>
        <v>0.21959807108497495</v>
      </c>
      <c r="P3810" s="92">
        <f t="shared" si="297"/>
        <v>5.0926316206213276</v>
      </c>
      <c r="Q3810" s="92">
        <f t="shared" ca="1" si="298"/>
        <v>0.99546892438154755</v>
      </c>
      <c r="R3810" s="92">
        <f t="shared" ca="1" si="299"/>
        <v>5.0968008928335236</v>
      </c>
    </row>
    <row r="3811" spans="1:18" x14ac:dyDescent="0.3">
      <c r="A3811" s="107">
        <v>41017.256944444445</v>
      </c>
      <c r="B3811" s="92">
        <v>5.18</v>
      </c>
      <c r="C3811" s="92">
        <v>5.16</v>
      </c>
      <c r="D3811" s="92">
        <v>5.0999999999999996</v>
      </c>
      <c r="E3811" s="92">
        <v>5.07</v>
      </c>
      <c r="F3811" s="92">
        <v>5.01</v>
      </c>
      <c r="G3811" s="92">
        <v>4.96</v>
      </c>
      <c r="H3811" s="92">
        <v>4.96</v>
      </c>
      <c r="I3811" s="92">
        <v>4.91</v>
      </c>
      <c r="J3811" s="92">
        <v>4.72</v>
      </c>
      <c r="K3811" s="92">
        <v>4.34</v>
      </c>
      <c r="L3811" s="92">
        <v>4.97</v>
      </c>
      <c r="N3811" s="92">
        <f t="shared" ca="1" si="295"/>
        <v>4.9338386181280622</v>
      </c>
      <c r="O3811" s="92">
        <f t="shared" si="296"/>
        <v>0</v>
      </c>
      <c r="P3811" s="92">
        <f t="shared" si="297"/>
        <v>4.96</v>
      </c>
      <c r="Q3811" s="92">
        <f t="shared" ca="1" si="298"/>
        <v>0.99472552784839963</v>
      </c>
      <c r="R3811" s="92">
        <f t="shared" ca="1" si="299"/>
        <v>4.9437858734065463</v>
      </c>
    </row>
    <row r="3812" spans="1:18" x14ac:dyDescent="0.3">
      <c r="A3812" s="107">
        <v>41017.263888888891</v>
      </c>
      <c r="B3812" s="92">
        <v>5.26</v>
      </c>
      <c r="C3812" s="92">
        <v>5.27</v>
      </c>
      <c r="D3812" s="92">
        <v>5.27</v>
      </c>
      <c r="E3812" s="92">
        <v>5.22</v>
      </c>
      <c r="F3812" s="92">
        <v>5.15</v>
      </c>
      <c r="G3812" s="92">
        <v>5.0599999999999996</v>
      </c>
      <c r="H3812" s="92">
        <v>5</v>
      </c>
      <c r="I3812" s="92">
        <v>4.8899999999999997</v>
      </c>
      <c r="J3812" s="92">
        <v>4.8</v>
      </c>
      <c r="K3812" s="92">
        <v>4.5599999999999996</v>
      </c>
      <c r="L3812" s="92">
        <v>5.32</v>
      </c>
      <c r="N3812" s="92">
        <f t="shared" ca="1" si="295"/>
        <v>5.0328556145368548</v>
      </c>
      <c r="O3812" s="92">
        <f t="shared" si="296"/>
        <v>0.11023173204114414</v>
      </c>
      <c r="P3812" s="92">
        <f t="shared" si="297"/>
        <v>5.0513595756972256</v>
      </c>
      <c r="Q3812" s="92">
        <f t="shared" ca="1" si="298"/>
        <v>0.99633683548298646</v>
      </c>
      <c r="R3812" s="92">
        <f t="shared" ca="1" si="299"/>
        <v>5.3005119647694885</v>
      </c>
    </row>
    <row r="3813" spans="1:18" x14ac:dyDescent="0.3">
      <c r="A3813" s="107">
        <v>41017.270833333336</v>
      </c>
      <c r="B3813" s="92">
        <v>4.9400000000000004</v>
      </c>
      <c r="C3813" s="92">
        <v>4.8899999999999997</v>
      </c>
      <c r="D3813" s="92">
        <v>4.91</v>
      </c>
      <c r="E3813" s="92">
        <v>4.93</v>
      </c>
      <c r="F3813" s="92">
        <v>4.88</v>
      </c>
      <c r="G3813" s="92">
        <v>4.8</v>
      </c>
      <c r="H3813" s="92">
        <v>4.6900000000000004</v>
      </c>
      <c r="I3813" s="92">
        <v>4.5999999999999996</v>
      </c>
      <c r="J3813" s="92">
        <v>4.5599999999999996</v>
      </c>
      <c r="K3813" s="92">
        <v>4.4000000000000004</v>
      </c>
      <c r="L3813" s="92">
        <v>4.92</v>
      </c>
      <c r="N3813" s="92">
        <f t="shared" ca="1" si="295"/>
        <v>4.749054209052634</v>
      </c>
      <c r="O3813" s="92">
        <f t="shared" si="296"/>
        <v>0.21423683110334488</v>
      </c>
      <c r="P3813" s="92">
        <f t="shared" si="297"/>
        <v>4.7840829240545357</v>
      </c>
      <c r="Q3813" s="92">
        <f t="shared" ca="1" si="298"/>
        <v>0.99267807110412398</v>
      </c>
      <c r="R3813" s="92">
        <f t="shared" ca="1" si="299"/>
        <v>4.8839761098322896</v>
      </c>
    </row>
    <row r="3814" spans="1:18" x14ac:dyDescent="0.3">
      <c r="A3814" s="107">
        <v>41017.277777777781</v>
      </c>
      <c r="B3814" s="92">
        <v>5.61</v>
      </c>
      <c r="C3814" s="92">
        <v>5.6</v>
      </c>
      <c r="D3814" s="92">
        <v>5.54</v>
      </c>
      <c r="E3814" s="92">
        <v>5.47</v>
      </c>
      <c r="F3814" s="92">
        <v>5.41</v>
      </c>
      <c r="G3814" s="92">
        <v>5.38</v>
      </c>
      <c r="H3814" s="92">
        <v>5.34</v>
      </c>
      <c r="I3814" s="92">
        <v>5.16</v>
      </c>
      <c r="J3814" s="92">
        <v>4.93</v>
      </c>
      <c r="K3814" s="92">
        <v>4.5</v>
      </c>
      <c r="L3814" s="92">
        <v>5.34</v>
      </c>
      <c r="N3814" s="92">
        <f t="shared" ca="1" si="295"/>
        <v>5.2830872574151089</v>
      </c>
      <c r="O3814" s="92">
        <f t="shared" si="296"/>
        <v>6.8962886927738137E-2</v>
      </c>
      <c r="P3814" s="92">
        <f t="shared" si="297"/>
        <v>5.3742507057282767</v>
      </c>
      <c r="Q3814" s="92">
        <f t="shared" ca="1" si="298"/>
        <v>0.98303699374947306</v>
      </c>
      <c r="R3814" s="92">
        <f t="shared" ca="1" si="299"/>
        <v>5.249417546622186</v>
      </c>
    </row>
    <row r="3815" spans="1:18" x14ac:dyDescent="0.3">
      <c r="A3815" s="107">
        <v>41017.340277777781</v>
      </c>
      <c r="B3815" s="92">
        <v>5.78</v>
      </c>
      <c r="C3815" s="92">
        <v>5.76</v>
      </c>
      <c r="D3815" s="92">
        <v>5.68</v>
      </c>
      <c r="E3815" s="92">
        <v>5.62</v>
      </c>
      <c r="F3815" s="92">
        <v>5.64</v>
      </c>
      <c r="G3815" s="92">
        <v>5.65</v>
      </c>
      <c r="H3815" s="92">
        <v>5.48</v>
      </c>
      <c r="I3815" s="92">
        <v>5.37</v>
      </c>
      <c r="J3815" s="92">
        <v>5.35</v>
      </c>
      <c r="K3815" s="92">
        <v>5.19</v>
      </c>
      <c r="L3815" s="92">
        <v>5.72</v>
      </c>
      <c r="N3815" s="92">
        <f t="shared" ca="1" si="295"/>
        <v>5.5302943805884759</v>
      </c>
      <c r="O3815" s="92">
        <f t="shared" si="296"/>
        <v>0.28231616483266453</v>
      </c>
      <c r="P3815" s="92">
        <f t="shared" si="297"/>
        <v>5.6253235288509975</v>
      </c>
      <c r="Q3815" s="92">
        <f t="shared" ca="1" si="298"/>
        <v>0.98310690082532337</v>
      </c>
      <c r="R3815" s="92">
        <f t="shared" ca="1" si="299"/>
        <v>5.6233714727208497</v>
      </c>
    </row>
    <row r="3816" spans="1:18" x14ac:dyDescent="0.3">
      <c r="A3816" s="107">
        <v>41017.347222222219</v>
      </c>
      <c r="B3816" s="92">
        <v>6.43</v>
      </c>
      <c r="C3816" s="92">
        <v>6.43</v>
      </c>
      <c r="D3816" s="92">
        <v>6.42</v>
      </c>
      <c r="E3816" s="92">
        <v>6.41</v>
      </c>
      <c r="F3816" s="92">
        <v>6.43</v>
      </c>
      <c r="G3816" s="92">
        <v>6.41</v>
      </c>
      <c r="H3816" s="92">
        <v>6.38</v>
      </c>
      <c r="I3816" s="92">
        <v>6.4</v>
      </c>
      <c r="J3816" s="92">
        <v>6.39</v>
      </c>
      <c r="K3816" s="92">
        <v>6.18</v>
      </c>
      <c r="L3816" s="92">
        <v>6.54</v>
      </c>
      <c r="N3816" s="92">
        <f t="shared" ca="1" si="295"/>
        <v>6.3946478639869575</v>
      </c>
      <c r="O3816" s="92">
        <f t="shared" si="296"/>
        <v>4.3351059771991926E-2</v>
      </c>
      <c r="P3816" s="92">
        <f t="shared" si="297"/>
        <v>6.405693139632425</v>
      </c>
      <c r="Q3816" s="92">
        <f t="shared" ca="1" si="298"/>
        <v>0.99827570952827416</v>
      </c>
      <c r="R3816" s="92">
        <f t="shared" ca="1" si="299"/>
        <v>6.5287231403149129</v>
      </c>
    </row>
    <row r="3817" spans="1:18" x14ac:dyDescent="0.3">
      <c r="A3817" s="107">
        <v>41017.354166666664</v>
      </c>
      <c r="B3817" s="92">
        <v>5.75</v>
      </c>
      <c r="C3817" s="92">
        <v>5.74</v>
      </c>
      <c r="D3817" s="92">
        <v>5.64</v>
      </c>
      <c r="E3817" s="92">
        <v>5.51</v>
      </c>
      <c r="F3817" s="92">
        <v>5.34</v>
      </c>
      <c r="G3817" s="92">
        <v>5.18</v>
      </c>
      <c r="H3817" s="92">
        <v>5.18</v>
      </c>
      <c r="I3817" s="92">
        <v>5.12</v>
      </c>
      <c r="J3817" s="92">
        <v>5.04</v>
      </c>
      <c r="K3817" s="92">
        <v>4.71</v>
      </c>
      <c r="L3817" s="92">
        <v>5.29</v>
      </c>
      <c r="N3817" s="92">
        <f t="shared" ca="1" si="295"/>
        <v>5.2650406748081942</v>
      </c>
      <c r="O3817" s="92">
        <f t="shared" si="296"/>
        <v>0</v>
      </c>
      <c r="P3817" s="92">
        <f t="shared" si="297"/>
        <v>5.18</v>
      </c>
      <c r="Q3817" s="92">
        <f t="shared" ca="1" si="298"/>
        <v>1.0164171186888407</v>
      </c>
      <c r="R3817" s="92">
        <f t="shared" ca="1" si="299"/>
        <v>5.376846557863967</v>
      </c>
    </row>
    <row r="3818" spans="1:18" x14ac:dyDescent="0.3">
      <c r="A3818" s="107">
        <v>41017.381944444445</v>
      </c>
      <c r="B3818" s="92">
        <v>5.49</v>
      </c>
      <c r="C3818" s="92">
        <v>5.48</v>
      </c>
      <c r="D3818" s="92">
        <v>5.4</v>
      </c>
      <c r="E3818" s="92">
        <v>5.29</v>
      </c>
      <c r="F3818" s="92">
        <v>5.17</v>
      </c>
      <c r="G3818" s="92">
        <v>5.12</v>
      </c>
      <c r="H3818" s="92">
        <v>5.0599999999999996</v>
      </c>
      <c r="I3818" s="92">
        <v>5.04</v>
      </c>
      <c r="J3818" s="92">
        <v>4.9400000000000004</v>
      </c>
      <c r="K3818" s="92">
        <v>4.63</v>
      </c>
      <c r="L3818" s="92">
        <v>5.21</v>
      </c>
      <c r="N3818" s="92">
        <f t="shared" ca="1" si="295"/>
        <v>5.1254251623229994</v>
      </c>
      <c r="O3818" s="92">
        <f t="shared" si="296"/>
        <v>0.10893231003512791</v>
      </c>
      <c r="P3818" s="92">
        <f t="shared" si="297"/>
        <v>5.1113600949556961</v>
      </c>
      <c r="Q3818" s="92">
        <f t="shared" ca="1" si="298"/>
        <v>1.002751726958385</v>
      </c>
      <c r="R3818" s="92">
        <f t="shared" ca="1" si="299"/>
        <v>5.2243364974531854</v>
      </c>
    </row>
    <row r="3819" spans="1:18" x14ac:dyDescent="0.3">
      <c r="A3819" s="107">
        <v>41024.111111111109</v>
      </c>
      <c r="B3819" s="92">
        <v>5.33</v>
      </c>
      <c r="C3819" s="92">
        <v>5.23</v>
      </c>
      <c r="D3819" s="92">
        <v>5.16</v>
      </c>
      <c r="E3819" s="92">
        <v>5.22</v>
      </c>
      <c r="F3819" s="92">
        <v>5.2</v>
      </c>
      <c r="G3819" s="92">
        <v>5.04</v>
      </c>
      <c r="H3819" s="92">
        <v>4.9000000000000004</v>
      </c>
      <c r="I3819" s="92">
        <v>4.76</v>
      </c>
      <c r="J3819" s="92">
        <v>4.5199999999999996</v>
      </c>
      <c r="K3819" s="92">
        <v>3.82</v>
      </c>
      <c r="L3819" s="92">
        <v>4.8899999999999997</v>
      </c>
      <c r="N3819" s="92">
        <f t="shared" ca="1" si="295"/>
        <v>4.9180659080201714</v>
      </c>
      <c r="O3819" s="92">
        <f t="shared" si="296"/>
        <v>0.26032662221063285</v>
      </c>
      <c r="P3819" s="92">
        <f t="shared" si="297"/>
        <v>5.0196987882974762</v>
      </c>
      <c r="Q3819" s="92">
        <f t="shared" ca="1" si="298"/>
        <v>0.97975319146355089</v>
      </c>
      <c r="R3819" s="92">
        <f t="shared" ca="1" si="299"/>
        <v>4.7909931062567637</v>
      </c>
    </row>
    <row r="3820" spans="1:18" x14ac:dyDescent="0.3">
      <c r="A3820" s="107">
        <v>41024.118055555555</v>
      </c>
      <c r="B3820" s="92">
        <v>4.8</v>
      </c>
      <c r="C3820" s="92">
        <v>4.8</v>
      </c>
      <c r="D3820" s="92">
        <v>4.66</v>
      </c>
      <c r="E3820" s="92">
        <v>4.7699999999999996</v>
      </c>
      <c r="F3820" s="92">
        <v>4.8</v>
      </c>
      <c r="G3820" s="92">
        <v>4.76</v>
      </c>
      <c r="H3820" s="92">
        <v>4.71</v>
      </c>
      <c r="I3820" s="92">
        <v>4.63</v>
      </c>
      <c r="J3820" s="92">
        <v>4.45</v>
      </c>
      <c r="K3820" s="92">
        <v>3.96</v>
      </c>
      <c r="L3820" s="92">
        <v>4.8099999999999996</v>
      </c>
      <c r="N3820" s="92">
        <f t="shared" ca="1" si="295"/>
        <v>4.6526058800237289</v>
      </c>
      <c r="O3820" s="92">
        <f t="shared" si="296"/>
        <v>9.7582574776625922E-2</v>
      </c>
      <c r="P3820" s="92">
        <f t="shared" si="297"/>
        <v>4.7528038580486465</v>
      </c>
      <c r="Q3820" s="92">
        <f t="shared" ca="1" si="298"/>
        <v>0.97891813316570242</v>
      </c>
      <c r="R3820" s="92">
        <f t="shared" ca="1" si="299"/>
        <v>4.7085962205270286</v>
      </c>
    </row>
    <row r="3821" spans="1:18" x14ac:dyDescent="0.3">
      <c r="A3821" s="107">
        <v>41024.125</v>
      </c>
      <c r="B3821" s="92">
        <v>4.1500000000000004</v>
      </c>
      <c r="C3821" s="92">
        <v>4.05</v>
      </c>
      <c r="D3821" s="92">
        <v>4.04</v>
      </c>
      <c r="E3821" s="92">
        <v>4.0599999999999996</v>
      </c>
      <c r="F3821" s="92">
        <v>4.09</v>
      </c>
      <c r="G3821" s="92">
        <v>4.13</v>
      </c>
      <c r="H3821" s="92">
        <v>4.2</v>
      </c>
      <c r="I3821" s="92">
        <v>4.24</v>
      </c>
      <c r="J3821" s="92">
        <v>4.18</v>
      </c>
      <c r="K3821" s="92">
        <v>3.93</v>
      </c>
      <c r="L3821" s="92">
        <v>4.5599999999999996</v>
      </c>
      <c r="N3821" s="92">
        <f t="shared" ca="1" si="295"/>
        <v>4.1230278810607484</v>
      </c>
      <c r="O3821" s="92">
        <f t="shared" si="296"/>
        <v>-0.15531431078878208</v>
      </c>
      <c r="P3821" s="92">
        <f t="shared" si="297"/>
        <v>4.1399571147151555</v>
      </c>
      <c r="Q3821" s="92">
        <f t="shared" ca="1" si="298"/>
        <v>0.99591077076759238</v>
      </c>
      <c r="R3821" s="92">
        <f t="shared" ca="1" si="299"/>
        <v>4.5413531147002208</v>
      </c>
    </row>
    <row r="3822" spans="1:18" x14ac:dyDescent="0.3">
      <c r="A3822" s="107">
        <v>41026.868055555555</v>
      </c>
      <c r="B3822" s="92">
        <v>7.71</v>
      </c>
      <c r="C3822" s="92">
        <v>7.63</v>
      </c>
      <c r="D3822" s="92">
        <v>7.46</v>
      </c>
      <c r="E3822" s="92">
        <v>7.34</v>
      </c>
      <c r="F3822" s="92">
        <v>7.16</v>
      </c>
      <c r="G3822" s="92">
        <v>6.94</v>
      </c>
      <c r="H3822" s="92">
        <v>6.72</v>
      </c>
      <c r="I3822" s="92">
        <v>6.48</v>
      </c>
      <c r="J3822" s="92">
        <v>6.29</v>
      </c>
      <c r="K3822" s="92">
        <v>5.94</v>
      </c>
      <c r="L3822" s="92">
        <v>7.15</v>
      </c>
      <c r="N3822" s="92">
        <f t="shared" ca="1" si="295"/>
        <v>6.8776591311353421</v>
      </c>
      <c r="O3822" s="92">
        <f t="shared" si="296"/>
        <v>0.29768554558794591</v>
      </c>
      <c r="P3822" s="92">
        <f t="shared" si="297"/>
        <v>6.9080431199149608</v>
      </c>
      <c r="Q3822" s="92">
        <f t="shared" ca="1" si="298"/>
        <v>0.99560165038749893</v>
      </c>
      <c r="R3822" s="92">
        <f t="shared" ca="1" si="299"/>
        <v>7.1185518002706178</v>
      </c>
    </row>
    <row r="3823" spans="1:18" x14ac:dyDescent="0.3">
      <c r="A3823" s="107">
        <v>41026.875</v>
      </c>
      <c r="B3823" s="92">
        <v>6.71</v>
      </c>
      <c r="C3823" s="92">
        <v>6.61</v>
      </c>
      <c r="D3823" s="92">
        <v>6.41</v>
      </c>
      <c r="E3823" s="92">
        <v>6.28</v>
      </c>
      <c r="F3823" s="92">
        <v>6.1</v>
      </c>
      <c r="G3823" s="92">
        <v>5.91</v>
      </c>
      <c r="H3823" s="92">
        <v>5.74</v>
      </c>
      <c r="I3823" s="92">
        <v>5.55</v>
      </c>
      <c r="J3823" s="92">
        <v>5.31</v>
      </c>
      <c r="K3823" s="92">
        <v>4.97</v>
      </c>
      <c r="L3823" s="92">
        <v>6.21</v>
      </c>
      <c r="N3823" s="92">
        <f t="shared" ca="1" si="295"/>
        <v>5.8678004884581121</v>
      </c>
      <c r="O3823" s="92">
        <f t="shared" si="296"/>
        <v>0.26971309733030097</v>
      </c>
      <c r="P3823" s="92">
        <f t="shared" si="297"/>
        <v>5.8853378589179286</v>
      </c>
      <c r="Q3823" s="92">
        <f t="shared" ca="1" si="298"/>
        <v>0.99702015910042574</v>
      </c>
      <c r="R3823" s="92">
        <f t="shared" ca="1" si="299"/>
        <v>6.1914951880136435</v>
      </c>
    </row>
    <row r="3824" spans="1:18" x14ac:dyDescent="0.3">
      <c r="A3824" s="107">
        <v>41026.881944444445</v>
      </c>
      <c r="B3824" s="92">
        <v>5.92</v>
      </c>
      <c r="C3824" s="92">
        <v>5.86</v>
      </c>
      <c r="D3824" s="92">
        <v>5.73</v>
      </c>
      <c r="E3824" s="92">
        <v>5.59</v>
      </c>
      <c r="F3824" s="92">
        <v>5.5</v>
      </c>
      <c r="G3824" s="92">
        <v>5.35</v>
      </c>
      <c r="H3824" s="92">
        <v>5.2</v>
      </c>
      <c r="I3824" s="92">
        <v>5.0999999999999996</v>
      </c>
      <c r="J3824" s="92">
        <v>4.99</v>
      </c>
      <c r="K3824" s="92">
        <v>4.82</v>
      </c>
      <c r="L3824" s="92">
        <v>5.59</v>
      </c>
      <c r="N3824" s="92">
        <f t="shared" ca="1" si="295"/>
        <v>5.3348899185351284</v>
      </c>
      <c r="O3824" s="92">
        <f t="shared" si="296"/>
        <v>0.2627945041750373</v>
      </c>
      <c r="P3824" s="92">
        <f t="shared" si="297"/>
        <v>5.3282462267230288</v>
      </c>
      <c r="Q3824" s="92">
        <f t="shared" ca="1" si="298"/>
        <v>1.0012468815308833</v>
      </c>
      <c r="R3824" s="92">
        <f t="shared" ca="1" si="299"/>
        <v>5.5969700677576375</v>
      </c>
    </row>
    <row r="3825" spans="1:18" x14ac:dyDescent="0.3">
      <c r="A3825" s="107">
        <v>41026.888888888891</v>
      </c>
      <c r="B3825" s="92">
        <v>6.59</v>
      </c>
      <c r="C3825" s="92">
        <v>6.57</v>
      </c>
      <c r="D3825" s="92">
        <v>6.52</v>
      </c>
      <c r="E3825" s="92">
        <v>6.45</v>
      </c>
      <c r="F3825" s="92">
        <v>6.35</v>
      </c>
      <c r="G3825" s="92">
        <v>6.26</v>
      </c>
      <c r="H3825" s="92">
        <v>6.1</v>
      </c>
      <c r="I3825" s="92">
        <v>5.92</v>
      </c>
      <c r="J3825" s="92">
        <v>5.75</v>
      </c>
      <c r="K3825" s="92">
        <v>5.5</v>
      </c>
      <c r="L3825" s="92">
        <v>6.35</v>
      </c>
      <c r="N3825" s="92">
        <f t="shared" ca="1" si="295"/>
        <v>6.1642913962341126</v>
      </c>
      <c r="O3825" s="92">
        <f t="shared" si="296"/>
        <v>0.23926214087464512</v>
      </c>
      <c r="P3825" s="92">
        <f t="shared" si="297"/>
        <v>6.236821142275093</v>
      </c>
      <c r="Q3825" s="92">
        <f t="shared" ca="1" si="298"/>
        <v>0.98837071893093875</v>
      </c>
      <c r="R3825" s="92">
        <f t="shared" ca="1" si="299"/>
        <v>6.2761540652114611</v>
      </c>
    </row>
    <row r="3826" spans="1:18" x14ac:dyDescent="0.3">
      <c r="A3826" s="107">
        <v>41026.895833333336</v>
      </c>
      <c r="B3826" s="92">
        <v>6.17</v>
      </c>
      <c r="C3826" s="92">
        <v>6.1</v>
      </c>
      <c r="D3826" s="92">
        <v>6.05</v>
      </c>
      <c r="E3826" s="92">
        <v>5.96</v>
      </c>
      <c r="F3826" s="92">
        <v>5.88</v>
      </c>
      <c r="G3826" s="92">
        <v>5.78</v>
      </c>
      <c r="H3826" s="92">
        <v>5.65</v>
      </c>
      <c r="I3826" s="92">
        <v>5.48</v>
      </c>
      <c r="J3826" s="92">
        <v>5.33</v>
      </c>
      <c r="K3826" s="92">
        <v>5.1100000000000003</v>
      </c>
      <c r="L3826" s="92">
        <v>5.96</v>
      </c>
      <c r="N3826" s="92">
        <f t="shared" ca="1" si="295"/>
        <v>5.7077614897073676</v>
      </c>
      <c r="O3826" s="92">
        <f t="shared" si="296"/>
        <v>0.2102151740150274</v>
      </c>
      <c r="P3826" s="92">
        <f t="shared" si="297"/>
        <v>5.7611924013907307</v>
      </c>
      <c r="Q3826" s="92">
        <f t="shared" ca="1" si="298"/>
        <v>0.99072571996198822</v>
      </c>
      <c r="R3826" s="92">
        <f t="shared" ca="1" si="299"/>
        <v>5.9047252909734498</v>
      </c>
    </row>
    <row r="3827" spans="1:18" x14ac:dyDescent="0.3">
      <c r="A3827" s="107">
        <v>41026.902777777781</v>
      </c>
      <c r="B3827" s="92">
        <v>6.51</v>
      </c>
      <c r="C3827" s="92">
        <v>6.47</v>
      </c>
      <c r="D3827" s="92">
        <v>6.36</v>
      </c>
      <c r="E3827" s="92">
        <v>6.25</v>
      </c>
      <c r="F3827" s="92">
        <v>6.15</v>
      </c>
      <c r="G3827" s="92">
        <v>6.04</v>
      </c>
      <c r="H3827" s="92">
        <v>5.96</v>
      </c>
      <c r="I3827" s="92">
        <v>5.87</v>
      </c>
      <c r="J3827" s="92">
        <v>5.75</v>
      </c>
      <c r="K3827" s="92">
        <v>5.51</v>
      </c>
      <c r="L3827" s="92">
        <v>6.31</v>
      </c>
      <c r="N3827" s="92">
        <f t="shared" ca="1" si="295"/>
        <v>6.0350555660978644</v>
      </c>
      <c r="O3827" s="92">
        <f t="shared" si="296"/>
        <v>0.12321494490542814</v>
      </c>
      <c r="P3827" s="92">
        <f t="shared" si="297"/>
        <v>6.0284725154177563</v>
      </c>
      <c r="Q3827" s="92">
        <f t="shared" ca="1" si="298"/>
        <v>1.0010919931480606</v>
      </c>
      <c r="R3827" s="92">
        <f t="shared" ca="1" si="299"/>
        <v>6.3168904767642626</v>
      </c>
    </row>
    <row r="3828" spans="1:18" x14ac:dyDescent="0.3">
      <c r="A3828" s="107">
        <v>41026.909722222219</v>
      </c>
      <c r="B3828" s="92">
        <v>7.63</v>
      </c>
      <c r="C3828" s="92">
        <v>7.61</v>
      </c>
      <c r="D3828" s="92">
        <v>7.53</v>
      </c>
      <c r="E3828" s="92">
        <v>7.43</v>
      </c>
      <c r="F3828" s="92">
        <v>7.32</v>
      </c>
      <c r="G3828" s="92">
        <v>7.2</v>
      </c>
      <c r="H3828" s="92">
        <v>7.06</v>
      </c>
      <c r="I3828" s="92">
        <v>6.9</v>
      </c>
      <c r="J3828" s="92">
        <v>6.71</v>
      </c>
      <c r="K3828" s="92">
        <v>6.44</v>
      </c>
      <c r="L3828" s="92">
        <v>7.36</v>
      </c>
      <c r="N3828" s="92">
        <f t="shared" ca="1" si="295"/>
        <v>7.1356804198741024</v>
      </c>
      <c r="O3828" s="92">
        <f t="shared" si="296"/>
        <v>0.18145572556477779</v>
      </c>
      <c r="P3828" s="92">
        <f t="shared" si="297"/>
        <v>7.1797725379340269</v>
      </c>
      <c r="Q3828" s="92">
        <f t="shared" ca="1" si="298"/>
        <v>0.99385884193030272</v>
      </c>
      <c r="R3828" s="92">
        <f t="shared" ca="1" si="299"/>
        <v>7.3148010766070284</v>
      </c>
    </row>
    <row r="3829" spans="1:18" x14ac:dyDescent="0.3">
      <c r="A3829" s="107">
        <v>41026.916666666664</v>
      </c>
      <c r="B3829" s="92">
        <v>6.7</v>
      </c>
      <c r="C3829" s="92">
        <v>6.7</v>
      </c>
      <c r="D3829" s="92">
        <v>6.67</v>
      </c>
      <c r="E3829" s="92">
        <v>6.63</v>
      </c>
      <c r="F3829" s="92">
        <v>6.56</v>
      </c>
      <c r="G3829" s="92">
        <v>6.46</v>
      </c>
      <c r="H3829" s="92">
        <v>6.31</v>
      </c>
      <c r="I3829" s="92">
        <v>6.18</v>
      </c>
      <c r="J3829" s="92">
        <v>6.05</v>
      </c>
      <c r="K3829" s="92">
        <v>5.84</v>
      </c>
      <c r="L3829" s="92">
        <v>6.87</v>
      </c>
      <c r="N3829" s="92">
        <f t="shared" ca="1" si="295"/>
        <v>6.3843352925865595</v>
      </c>
      <c r="O3829" s="92">
        <f t="shared" si="296"/>
        <v>0.21710436189223112</v>
      </c>
      <c r="P3829" s="92">
        <f t="shared" si="297"/>
        <v>6.4382920239591757</v>
      </c>
      <c r="Q3829" s="92">
        <f t="shared" ca="1" si="298"/>
        <v>0.9916194029143407</v>
      </c>
      <c r="R3829" s="92">
        <f t="shared" ca="1" si="299"/>
        <v>6.8124252980215205</v>
      </c>
    </row>
    <row r="3830" spans="1:18" x14ac:dyDescent="0.3">
      <c r="A3830" s="107">
        <v>41026.923611111109</v>
      </c>
      <c r="B3830" s="92">
        <v>7.29</v>
      </c>
      <c r="C3830" s="92">
        <v>7.23</v>
      </c>
      <c r="D3830" s="92">
        <v>7.11</v>
      </c>
      <c r="E3830" s="92">
        <v>6.98</v>
      </c>
      <c r="F3830" s="92">
        <v>6.94</v>
      </c>
      <c r="G3830" s="92">
        <v>6.93</v>
      </c>
      <c r="H3830" s="92">
        <v>6.88</v>
      </c>
      <c r="I3830" s="92">
        <v>6.74</v>
      </c>
      <c r="J3830" s="92">
        <v>6.51</v>
      </c>
      <c r="K3830" s="92">
        <v>6.18</v>
      </c>
      <c r="L3830" s="92">
        <v>6.81</v>
      </c>
      <c r="N3830" s="92">
        <f t="shared" ca="1" si="295"/>
        <v>6.844412656547318</v>
      </c>
      <c r="O3830" s="92">
        <f t="shared" si="296"/>
        <v>6.6915455029361248E-2</v>
      </c>
      <c r="P3830" s="92">
        <f t="shared" si="297"/>
        <v>6.9228140632407449</v>
      </c>
      <c r="Q3830" s="92">
        <f t="shared" ca="1" si="298"/>
        <v>0.98867492236867549</v>
      </c>
      <c r="R3830" s="92">
        <f t="shared" ca="1" si="299"/>
        <v>6.7328762213306801</v>
      </c>
    </row>
    <row r="3831" spans="1:18" x14ac:dyDescent="0.3">
      <c r="A3831" s="107">
        <v>41026.930555555555</v>
      </c>
      <c r="B3831" s="92">
        <v>7.39</v>
      </c>
      <c r="C3831" s="92">
        <v>7.29</v>
      </c>
      <c r="D3831" s="92">
        <v>7.1</v>
      </c>
      <c r="E3831" s="92">
        <v>6.91</v>
      </c>
      <c r="F3831" s="92">
        <v>6.77</v>
      </c>
      <c r="G3831" s="92">
        <v>6.64</v>
      </c>
      <c r="H3831" s="92">
        <v>6.49</v>
      </c>
      <c r="I3831" s="92">
        <v>6.32</v>
      </c>
      <c r="J3831" s="92">
        <v>6.11</v>
      </c>
      <c r="K3831" s="92">
        <v>5.76</v>
      </c>
      <c r="L3831" s="92">
        <v>6.86</v>
      </c>
      <c r="N3831" s="92">
        <f t="shared" ca="1" si="295"/>
        <v>6.5910564049729459</v>
      </c>
      <c r="O3831" s="92">
        <f t="shared" si="296"/>
        <v>0.21115124176238159</v>
      </c>
      <c r="P3831" s="92">
        <f t="shared" si="297"/>
        <v>6.6182979871176109</v>
      </c>
      <c r="Q3831" s="92">
        <f t="shared" ca="1" si="298"/>
        <v>0.99588389912365838</v>
      </c>
      <c r="R3831" s="92">
        <f t="shared" ca="1" si="299"/>
        <v>6.831763547988297</v>
      </c>
    </row>
    <row r="3832" spans="1:18" x14ac:dyDescent="0.3">
      <c r="A3832" s="107">
        <v>41026.9375</v>
      </c>
      <c r="B3832" s="92">
        <v>7.32</v>
      </c>
      <c r="C3832" s="92">
        <v>7.22</v>
      </c>
      <c r="D3832" s="92">
        <v>7.05</v>
      </c>
      <c r="E3832" s="92">
        <v>6.89</v>
      </c>
      <c r="F3832" s="92">
        <v>6.74</v>
      </c>
      <c r="G3832" s="92">
        <v>6.59</v>
      </c>
      <c r="H3832" s="92">
        <v>6.44</v>
      </c>
      <c r="I3832" s="92">
        <v>6.32</v>
      </c>
      <c r="J3832" s="92">
        <v>6.25</v>
      </c>
      <c r="K3832" s="92">
        <v>6.03</v>
      </c>
      <c r="L3832" s="92">
        <v>6.77</v>
      </c>
      <c r="N3832" s="92">
        <f t="shared" ref="N3832:N3895" ca="1" si="300">POWER(SUM(POWER(C3832,Exponent)*$C$1,POWER(D3832,Exponent)*$D$1,POWER(E3832,Exponent)*$E$1,POWER(F3832,Exponent)*$F$1,POWER(G3832,Exponent)*$G$1,POWER(H3832,Exponent)*$H$1,POWER(I3832,Exponent)*$I$1,POWER(J3832,Exponent)*$J$1,POWER(K3832,Exponent)*$K$1),1/Exponent)</f>
        <v>6.5945733164481712</v>
      </c>
      <c r="O3832" s="92">
        <f t="shared" si="296"/>
        <v>0.21277188510760278</v>
      </c>
      <c r="P3832" s="92">
        <f t="shared" si="297"/>
        <v>6.5682963638309566</v>
      </c>
      <c r="Q3832" s="92">
        <f t="shared" ca="1" si="298"/>
        <v>1.0040005735371369</v>
      </c>
      <c r="R3832" s="92">
        <f t="shared" ca="1" si="299"/>
        <v>6.7970838828464162</v>
      </c>
    </row>
    <row r="3833" spans="1:18" x14ac:dyDescent="0.3">
      <c r="A3833" s="107">
        <v>41026.944444444445</v>
      </c>
      <c r="B3833" s="92">
        <v>8.4</v>
      </c>
      <c r="C3833" s="92">
        <v>8.3000000000000007</v>
      </c>
      <c r="D3833" s="92">
        <v>8.09</v>
      </c>
      <c r="E3833" s="92">
        <v>7.89</v>
      </c>
      <c r="F3833" s="92">
        <v>7.68</v>
      </c>
      <c r="G3833" s="92">
        <v>7.47</v>
      </c>
      <c r="H3833" s="92">
        <v>7.28</v>
      </c>
      <c r="I3833" s="92">
        <v>7.14</v>
      </c>
      <c r="J3833" s="92">
        <v>7.02</v>
      </c>
      <c r="K3833" s="92">
        <v>6.7</v>
      </c>
      <c r="L3833" s="92">
        <v>7.6</v>
      </c>
      <c r="N3833" s="92">
        <f t="shared" ca="1" si="300"/>
        <v>7.484595541981748</v>
      </c>
      <c r="O3833" s="92">
        <f t="shared" si="296"/>
        <v>0.23808597619039026</v>
      </c>
      <c r="P3833" s="92">
        <f t="shared" si="297"/>
        <v>7.4424765997039719</v>
      </c>
      <c r="Q3833" s="92">
        <f t="shared" ca="1" si="298"/>
        <v>1.005659264320623</v>
      </c>
      <c r="R3833" s="92">
        <f t="shared" ca="1" si="299"/>
        <v>7.6430104088367345</v>
      </c>
    </row>
    <row r="3834" spans="1:18" x14ac:dyDescent="0.3">
      <c r="A3834" s="107">
        <v>41026.951388888891</v>
      </c>
      <c r="B3834" s="92">
        <v>9.36</v>
      </c>
      <c r="C3834" s="92">
        <v>9.27</v>
      </c>
      <c r="D3834" s="92">
        <v>9.11</v>
      </c>
      <c r="E3834" s="92">
        <v>8.91</v>
      </c>
      <c r="F3834" s="92">
        <v>8.6999999999999993</v>
      </c>
      <c r="G3834" s="92">
        <v>8.5299999999999994</v>
      </c>
      <c r="H3834" s="92">
        <v>8.3699999999999992</v>
      </c>
      <c r="I3834" s="92">
        <v>8.17</v>
      </c>
      <c r="J3834" s="92">
        <v>7.91</v>
      </c>
      <c r="K3834" s="92">
        <v>7.34</v>
      </c>
      <c r="L3834" s="92">
        <v>8.35</v>
      </c>
      <c r="N3834" s="92">
        <f t="shared" ca="1" si="300"/>
        <v>8.4819903589633832</v>
      </c>
      <c r="O3834" s="92">
        <f t="shared" si="296"/>
        <v>0.17498243926727727</v>
      </c>
      <c r="P3834" s="92">
        <f t="shared" si="297"/>
        <v>8.5068898106563928</v>
      </c>
      <c r="Q3834" s="92">
        <f t="shared" ca="1" si="298"/>
        <v>0.99707302524809727</v>
      </c>
      <c r="R3834" s="92">
        <f t="shared" ca="1" si="299"/>
        <v>8.3255597608216121</v>
      </c>
    </row>
    <row r="3835" spans="1:18" x14ac:dyDescent="0.3">
      <c r="A3835" s="107">
        <v>41026.958333333336</v>
      </c>
      <c r="B3835" s="92">
        <v>9.4499999999999993</v>
      </c>
      <c r="C3835" s="92">
        <v>9.36</v>
      </c>
      <c r="D3835" s="92">
        <v>9.18</v>
      </c>
      <c r="E3835" s="92">
        <v>8.9700000000000006</v>
      </c>
      <c r="F3835" s="92">
        <v>8.6999999999999993</v>
      </c>
      <c r="G3835" s="92">
        <v>8.3800000000000008</v>
      </c>
      <c r="H3835" s="92">
        <v>8.14</v>
      </c>
      <c r="I3835" s="92">
        <v>7.94</v>
      </c>
      <c r="J3835" s="92">
        <v>7.73</v>
      </c>
      <c r="K3835" s="92">
        <v>7.24</v>
      </c>
      <c r="L3835" s="92">
        <v>8.66</v>
      </c>
      <c r="N3835" s="92">
        <f t="shared" ca="1" si="300"/>
        <v>8.3892854305304052</v>
      </c>
      <c r="O3835" s="92">
        <f t="shared" si="296"/>
        <v>0.26852205826235404</v>
      </c>
      <c r="P3835" s="92">
        <f t="shared" si="297"/>
        <v>8.3451847711929652</v>
      </c>
      <c r="Q3835" s="92">
        <f t="shared" ca="1" si="298"/>
        <v>1.0052845635592962</v>
      </c>
      <c r="R3835" s="92">
        <f t="shared" ca="1" si="299"/>
        <v>8.7057643204235049</v>
      </c>
    </row>
    <row r="3836" spans="1:18" x14ac:dyDescent="0.3">
      <c r="A3836" s="107">
        <v>41026.965277777781</v>
      </c>
      <c r="B3836" s="92">
        <v>8.68</v>
      </c>
      <c r="C3836" s="92">
        <v>8.57</v>
      </c>
      <c r="D3836" s="92">
        <v>8.43</v>
      </c>
      <c r="E3836" s="92">
        <v>8.3000000000000007</v>
      </c>
      <c r="F3836" s="92">
        <v>8.1300000000000008</v>
      </c>
      <c r="G3836" s="92">
        <v>7.9</v>
      </c>
      <c r="H3836" s="92">
        <v>7.62</v>
      </c>
      <c r="I3836" s="92">
        <v>7.35</v>
      </c>
      <c r="J3836" s="92">
        <v>7.13</v>
      </c>
      <c r="K3836" s="92">
        <v>6.93</v>
      </c>
      <c r="L3836" s="92">
        <v>7.81</v>
      </c>
      <c r="N3836" s="92">
        <f t="shared" ca="1" si="300"/>
        <v>7.8049853859757086</v>
      </c>
      <c r="O3836" s="92">
        <f t="shared" si="296"/>
        <v>0.33347374910824645</v>
      </c>
      <c r="P3836" s="92">
        <f t="shared" si="297"/>
        <v>7.8592605174198829</v>
      </c>
      <c r="Q3836" s="92">
        <f t="shared" ca="1" si="298"/>
        <v>0.9930941172742811</v>
      </c>
      <c r="R3836" s="92">
        <f t="shared" ca="1" si="299"/>
        <v>7.7560650559121349</v>
      </c>
    </row>
    <row r="3837" spans="1:18" x14ac:dyDescent="0.3">
      <c r="A3837" s="107">
        <v>41026.972222222219</v>
      </c>
      <c r="B3837" s="92">
        <v>8.1199999999999992</v>
      </c>
      <c r="C3837" s="92">
        <v>7.99</v>
      </c>
      <c r="D3837" s="92">
        <v>7.79</v>
      </c>
      <c r="E3837" s="92">
        <v>7.64</v>
      </c>
      <c r="F3837" s="92">
        <v>7.49</v>
      </c>
      <c r="G3837" s="92">
        <v>7.29</v>
      </c>
      <c r="H3837" s="92">
        <v>7.09</v>
      </c>
      <c r="I3837" s="92">
        <v>6.95</v>
      </c>
      <c r="J3837" s="92">
        <v>6.88</v>
      </c>
      <c r="K3837" s="92">
        <v>6.71</v>
      </c>
      <c r="L3837" s="92">
        <v>7.62</v>
      </c>
      <c r="N3837" s="92">
        <f t="shared" ca="1" si="300"/>
        <v>7.2887835390423437</v>
      </c>
      <c r="O3837" s="92">
        <f t="shared" si="296"/>
        <v>0.25706759062658441</v>
      </c>
      <c r="P3837" s="92">
        <f t="shared" si="297"/>
        <v>7.2610026266311483</v>
      </c>
      <c r="Q3837" s="92">
        <f t="shared" ca="1" si="298"/>
        <v>1.0038260435699753</v>
      </c>
      <c r="R3837" s="92">
        <f t="shared" ca="1" si="299"/>
        <v>7.649154452003212</v>
      </c>
    </row>
    <row r="3838" spans="1:18" x14ac:dyDescent="0.3">
      <c r="A3838" s="107">
        <v>41026.979166666664</v>
      </c>
      <c r="B3838" s="92">
        <v>7.55</v>
      </c>
      <c r="C3838" s="92">
        <v>7.51</v>
      </c>
      <c r="D3838" s="92">
        <v>7.38</v>
      </c>
      <c r="E3838" s="92">
        <v>7.21</v>
      </c>
      <c r="F3838" s="92">
        <v>7.03</v>
      </c>
      <c r="G3838" s="92">
        <v>6.86</v>
      </c>
      <c r="H3838" s="92">
        <v>6.69</v>
      </c>
      <c r="I3838" s="92">
        <v>6.55</v>
      </c>
      <c r="J3838" s="92">
        <v>6.48</v>
      </c>
      <c r="K3838" s="92">
        <v>6.17</v>
      </c>
      <c r="L3838" s="92">
        <v>6.83</v>
      </c>
      <c r="N3838" s="92">
        <f t="shared" ca="1" si="300"/>
        <v>6.8605315388651489</v>
      </c>
      <c r="O3838" s="92">
        <f t="shared" si="296"/>
        <v>0.23188925568895002</v>
      </c>
      <c r="P3838" s="92">
        <f t="shared" si="297"/>
        <v>6.8353808382593035</v>
      </c>
      <c r="Q3838" s="92">
        <f t="shared" ca="1" si="298"/>
        <v>1.0036794878297155</v>
      </c>
      <c r="R3838" s="92">
        <f t="shared" ca="1" si="299"/>
        <v>6.8551309018769571</v>
      </c>
    </row>
    <row r="3839" spans="1:18" x14ac:dyDescent="0.3">
      <c r="A3839" s="107">
        <v>41026.986111111109</v>
      </c>
      <c r="B3839" s="92">
        <v>7.94</v>
      </c>
      <c r="C3839" s="92">
        <v>7.8</v>
      </c>
      <c r="D3839" s="92">
        <v>7.61</v>
      </c>
      <c r="E3839" s="92">
        <v>7.44</v>
      </c>
      <c r="F3839" s="92">
        <v>7.24</v>
      </c>
      <c r="G3839" s="92">
        <v>7.04</v>
      </c>
      <c r="H3839" s="92">
        <v>6.89</v>
      </c>
      <c r="I3839" s="92">
        <v>6.76</v>
      </c>
      <c r="J3839" s="92">
        <v>6.61</v>
      </c>
      <c r="K3839" s="92">
        <v>6.23</v>
      </c>
      <c r="L3839" s="92">
        <v>7.01</v>
      </c>
      <c r="N3839" s="92">
        <f t="shared" ca="1" si="300"/>
        <v>7.0549113928061526</v>
      </c>
      <c r="O3839" s="92">
        <f t="shared" si="296"/>
        <v>0.19902385838142442</v>
      </c>
      <c r="P3839" s="92">
        <f t="shared" si="297"/>
        <v>7.0183101321563415</v>
      </c>
      <c r="Q3839" s="92">
        <f t="shared" ca="1" si="298"/>
        <v>1.0052151101847313</v>
      </c>
      <c r="R3839" s="92">
        <f t="shared" ca="1" si="299"/>
        <v>7.0465579223949666</v>
      </c>
    </row>
    <row r="3840" spans="1:18" x14ac:dyDescent="0.3">
      <c r="A3840" s="107">
        <v>41026.993055555555</v>
      </c>
      <c r="B3840" s="92">
        <v>8.6300000000000008</v>
      </c>
      <c r="C3840" s="92">
        <v>8.49</v>
      </c>
      <c r="D3840" s="92">
        <v>8.25</v>
      </c>
      <c r="E3840" s="92">
        <v>8.0500000000000007</v>
      </c>
      <c r="F3840" s="92">
        <v>7.89</v>
      </c>
      <c r="G3840" s="92">
        <v>7.69</v>
      </c>
      <c r="H3840" s="92">
        <v>7.48</v>
      </c>
      <c r="I3840" s="92">
        <v>7.28</v>
      </c>
      <c r="J3840" s="92">
        <v>7.06</v>
      </c>
      <c r="K3840" s="92">
        <v>6.74</v>
      </c>
      <c r="L3840" s="92">
        <v>8.0299999999999994</v>
      </c>
      <c r="N3840" s="92">
        <f t="shared" ca="1" si="300"/>
        <v>7.6422917533322474</v>
      </c>
      <c r="O3840" s="92">
        <f t="shared" si="296"/>
        <v>0.25586428564600566</v>
      </c>
      <c r="P3840" s="92">
        <f t="shared" si="297"/>
        <v>7.6595544472467401</v>
      </c>
      <c r="Q3840" s="92">
        <f t="shared" ca="1" si="298"/>
        <v>0.99774625351469393</v>
      </c>
      <c r="R3840" s="92">
        <f t="shared" ca="1" si="299"/>
        <v>8.0119024157229912</v>
      </c>
    </row>
    <row r="3841" spans="1:18" x14ac:dyDescent="0.3">
      <c r="A3841" s="107">
        <v>41027</v>
      </c>
      <c r="B3841" s="92">
        <v>7.86</v>
      </c>
      <c r="C3841" s="92">
        <v>7.75</v>
      </c>
      <c r="D3841" s="92">
        <v>7.58</v>
      </c>
      <c r="E3841" s="92">
        <v>7.46</v>
      </c>
      <c r="F3841" s="92">
        <v>7.42</v>
      </c>
      <c r="G3841" s="92">
        <v>7.41</v>
      </c>
      <c r="H3841" s="92">
        <v>7.34</v>
      </c>
      <c r="I3841" s="92">
        <v>7.2</v>
      </c>
      <c r="J3841" s="92">
        <v>7.02</v>
      </c>
      <c r="K3841" s="92">
        <v>6.74</v>
      </c>
      <c r="L3841" s="92">
        <v>7.59</v>
      </c>
      <c r="N3841" s="92">
        <f t="shared" ca="1" si="300"/>
        <v>7.3280832350427145</v>
      </c>
      <c r="O3841" s="92">
        <f t="shared" si="296"/>
        <v>8.7711692696690366E-2</v>
      </c>
      <c r="P3841" s="92">
        <f t="shared" si="297"/>
        <v>7.3999300011626561</v>
      </c>
      <c r="Q3841" s="92">
        <f t="shared" ca="1" si="298"/>
        <v>0.99029088570991164</v>
      </c>
      <c r="R3841" s="92">
        <f t="shared" ca="1" si="299"/>
        <v>7.5163078225382289</v>
      </c>
    </row>
    <row r="3842" spans="1:18" x14ac:dyDescent="0.3">
      <c r="A3842" s="107">
        <v>41027.006944444445</v>
      </c>
      <c r="B3842" s="92">
        <v>7.69</v>
      </c>
      <c r="C3842" s="92">
        <v>7.56</v>
      </c>
      <c r="D3842" s="92">
        <v>7.34</v>
      </c>
      <c r="E3842" s="92">
        <v>7.2</v>
      </c>
      <c r="F3842" s="92">
        <v>7.05</v>
      </c>
      <c r="G3842" s="92">
        <v>6.95</v>
      </c>
      <c r="H3842" s="92">
        <v>6.93</v>
      </c>
      <c r="I3842" s="92">
        <v>6.89</v>
      </c>
      <c r="J3842" s="92">
        <v>6.75</v>
      </c>
      <c r="K3842" s="92">
        <v>6.55</v>
      </c>
      <c r="L3842" s="92">
        <v>7.19</v>
      </c>
      <c r="N3842" s="92">
        <f t="shared" ca="1" si="300"/>
        <v>7.005316420233453</v>
      </c>
      <c r="O3842" s="92">
        <f t="shared" si="296"/>
        <v>2.6631096127810065E-2</v>
      </c>
      <c r="P3842" s="92">
        <f t="shared" si="297"/>
        <v>6.9471309826399859</v>
      </c>
      <c r="Q3842" s="92">
        <f t="shared" ca="1" si="298"/>
        <v>1.0083754628693291</v>
      </c>
      <c r="R3842" s="92">
        <f t="shared" ca="1" si="299"/>
        <v>7.2502195780304763</v>
      </c>
    </row>
    <row r="3843" spans="1:18" x14ac:dyDescent="0.3">
      <c r="A3843" s="107">
        <v>41027.013888888891</v>
      </c>
      <c r="B3843" s="92">
        <v>7.8</v>
      </c>
      <c r="C3843" s="92">
        <v>7.67</v>
      </c>
      <c r="D3843" s="92">
        <v>7.42</v>
      </c>
      <c r="E3843" s="92">
        <v>7.24</v>
      </c>
      <c r="F3843" s="92">
        <v>7.08</v>
      </c>
      <c r="G3843" s="92">
        <v>6.9</v>
      </c>
      <c r="H3843" s="92">
        <v>6.68</v>
      </c>
      <c r="I3843" s="92">
        <v>6.44</v>
      </c>
      <c r="J3843" s="92">
        <v>6.2</v>
      </c>
      <c r="K3843" s="92">
        <v>5.91</v>
      </c>
      <c r="L3843" s="92">
        <v>7.28</v>
      </c>
      <c r="N3843" s="92">
        <f t="shared" ca="1" si="300"/>
        <v>6.8225540387441805</v>
      </c>
      <c r="O3843" s="92">
        <f t="shared" ref="O3843:O3906" si="301">LN(G3843/H3843)/LN(97.5/87.5)</f>
        <v>0.29943952196378998</v>
      </c>
      <c r="P3843" s="92">
        <f t="shared" ref="P3843:P3906" si="302">G3843*POWER(96/97.5,O3843)</f>
        <v>6.8680405375502138</v>
      </c>
      <c r="Q3843" s="92">
        <f t="shared" ref="Q3843:Q3906" ca="1" si="303">N3843/P3843</f>
        <v>0.9933770777039912</v>
      </c>
      <c r="R3843" s="92">
        <f t="shared" ref="R3843:R3906" ca="1" si="304">L3843*Q3843</f>
        <v>7.2317851256850565</v>
      </c>
    </row>
    <row r="3844" spans="1:18" x14ac:dyDescent="0.3">
      <c r="A3844" s="107">
        <v>41027.020833333336</v>
      </c>
      <c r="B3844" s="92">
        <v>6.91</v>
      </c>
      <c r="C3844" s="92">
        <v>6.81</v>
      </c>
      <c r="D3844" s="92">
        <v>6.63</v>
      </c>
      <c r="E3844" s="92">
        <v>6.46</v>
      </c>
      <c r="F3844" s="92">
        <v>6.33</v>
      </c>
      <c r="G3844" s="92">
        <v>6.23</v>
      </c>
      <c r="H3844" s="92">
        <v>6.11</v>
      </c>
      <c r="I3844" s="92">
        <v>5.92</v>
      </c>
      <c r="J3844" s="92">
        <v>5.7</v>
      </c>
      <c r="K3844" s="92">
        <v>5.33</v>
      </c>
      <c r="L3844" s="92">
        <v>6.48</v>
      </c>
      <c r="N3844" s="92">
        <f t="shared" ca="1" si="300"/>
        <v>6.1670498423505427</v>
      </c>
      <c r="O3844" s="92">
        <f t="shared" si="301"/>
        <v>0.17973306845457476</v>
      </c>
      <c r="P3844" s="92">
        <f t="shared" si="302"/>
        <v>6.2126635546433517</v>
      </c>
      <c r="Q3844" s="92">
        <f t="shared" ca="1" si="303"/>
        <v>0.99265794584052158</v>
      </c>
      <c r="R3844" s="92">
        <f t="shared" ca="1" si="304"/>
        <v>6.4324234890465801</v>
      </c>
    </row>
    <row r="3845" spans="1:18" x14ac:dyDescent="0.3">
      <c r="A3845" s="107">
        <v>41027.027777777781</v>
      </c>
      <c r="B3845" s="92">
        <v>6.91</v>
      </c>
      <c r="C3845" s="92">
        <v>6.81</v>
      </c>
      <c r="D3845" s="92">
        <v>6.65</v>
      </c>
      <c r="E3845" s="92">
        <v>6.5</v>
      </c>
      <c r="F3845" s="92">
        <v>6.33</v>
      </c>
      <c r="G3845" s="92">
        <v>6.16</v>
      </c>
      <c r="H3845" s="92">
        <v>5.99</v>
      </c>
      <c r="I3845" s="92">
        <v>5.8</v>
      </c>
      <c r="J3845" s="92">
        <v>5.6</v>
      </c>
      <c r="K3845" s="92">
        <v>5.33</v>
      </c>
      <c r="L3845" s="92">
        <v>6.38</v>
      </c>
      <c r="N3845" s="92">
        <f t="shared" ca="1" si="300"/>
        <v>6.1189380251304488</v>
      </c>
      <c r="O3845" s="92">
        <f t="shared" si="301"/>
        <v>0.25861231296523957</v>
      </c>
      <c r="P3845" s="92">
        <f t="shared" si="302"/>
        <v>6.1353504770502614</v>
      </c>
      <c r="Q3845" s="92">
        <f t="shared" ca="1" si="303"/>
        <v>0.99732493653276943</v>
      </c>
      <c r="R3845" s="92">
        <f t="shared" ca="1" si="304"/>
        <v>6.362933095079069</v>
      </c>
    </row>
    <row r="3846" spans="1:18" x14ac:dyDescent="0.3">
      <c r="A3846" s="107">
        <v>41027.034722222219</v>
      </c>
      <c r="B3846" s="92">
        <v>7.37</v>
      </c>
      <c r="C3846" s="92">
        <v>7.28</v>
      </c>
      <c r="D3846" s="92">
        <v>7.06</v>
      </c>
      <c r="E3846" s="92">
        <v>6.83</v>
      </c>
      <c r="F3846" s="92">
        <v>6.61</v>
      </c>
      <c r="G3846" s="92">
        <v>6.36</v>
      </c>
      <c r="H3846" s="92">
        <v>6.1</v>
      </c>
      <c r="I3846" s="92">
        <v>5.89</v>
      </c>
      <c r="J3846" s="92">
        <v>5.74</v>
      </c>
      <c r="K3846" s="92">
        <v>5.54</v>
      </c>
      <c r="L3846" s="92">
        <v>6.53</v>
      </c>
      <c r="N3846" s="92">
        <f t="shared" ca="1" si="300"/>
        <v>6.34594304191278</v>
      </c>
      <c r="O3846" s="92">
        <f t="shared" si="301"/>
        <v>0.38571503117222267</v>
      </c>
      <c r="P3846" s="92">
        <f t="shared" si="302"/>
        <v>6.3220794412691479</v>
      </c>
      <c r="Q3846" s="92">
        <f t="shared" ca="1" si="303"/>
        <v>1.0037746442235218</v>
      </c>
      <c r="R3846" s="92">
        <f t="shared" ca="1" si="304"/>
        <v>6.5546484267795977</v>
      </c>
    </row>
    <row r="3847" spans="1:18" x14ac:dyDescent="0.3">
      <c r="A3847" s="107">
        <v>41027.041666666664</v>
      </c>
      <c r="B3847" s="92">
        <v>7.47</v>
      </c>
      <c r="C3847" s="92">
        <v>7.34</v>
      </c>
      <c r="D3847" s="92">
        <v>7.04</v>
      </c>
      <c r="E3847" s="92">
        <v>6.78</v>
      </c>
      <c r="F3847" s="92">
        <v>6.53</v>
      </c>
      <c r="G3847" s="92">
        <v>6.26</v>
      </c>
      <c r="H3847" s="92">
        <v>6.03</v>
      </c>
      <c r="I3847" s="92">
        <v>5.83</v>
      </c>
      <c r="J3847" s="92">
        <v>5.64</v>
      </c>
      <c r="K3847" s="92">
        <v>5.34</v>
      </c>
      <c r="L3847" s="92">
        <v>6.48</v>
      </c>
      <c r="N3847" s="92">
        <f t="shared" ca="1" si="300"/>
        <v>6.2746351539889087</v>
      </c>
      <c r="O3847" s="92">
        <f t="shared" si="301"/>
        <v>0.34591936398155065</v>
      </c>
      <c r="P3847" s="92">
        <f t="shared" si="302"/>
        <v>6.2265162486169521</v>
      </c>
      <c r="Q3847" s="92">
        <f t="shared" ca="1" si="303"/>
        <v>1.0077280622824432</v>
      </c>
      <c r="R3847" s="92">
        <f t="shared" ca="1" si="304"/>
        <v>6.5300778435902318</v>
      </c>
    </row>
    <row r="3848" spans="1:18" x14ac:dyDescent="0.3">
      <c r="A3848" s="107">
        <v>41027.048611111109</v>
      </c>
      <c r="B3848" s="92">
        <v>7.16</v>
      </c>
      <c r="C3848" s="92">
        <v>7.03</v>
      </c>
      <c r="D3848" s="92">
        <v>6.79</v>
      </c>
      <c r="E3848" s="92">
        <v>6.54</v>
      </c>
      <c r="F3848" s="92">
        <v>6.3</v>
      </c>
      <c r="G3848" s="92">
        <v>6.07</v>
      </c>
      <c r="H3848" s="92">
        <v>5.86</v>
      </c>
      <c r="I3848" s="92">
        <v>5.67</v>
      </c>
      <c r="J3848" s="92">
        <v>5.43</v>
      </c>
      <c r="K3848" s="92">
        <v>5.09</v>
      </c>
      <c r="L3848" s="92">
        <v>6.27</v>
      </c>
      <c r="N3848" s="92">
        <f t="shared" ca="1" si="300"/>
        <v>6.0621106189118468</v>
      </c>
      <c r="O3848" s="92">
        <f t="shared" si="301"/>
        <v>0.32536581797508674</v>
      </c>
      <c r="P3848" s="92">
        <f t="shared" si="302"/>
        <v>6.0394567916020723</v>
      </c>
      <c r="Q3848" s="92">
        <f t="shared" ca="1" si="303"/>
        <v>1.0037509710047556</v>
      </c>
      <c r="R3848" s="92">
        <f t="shared" ca="1" si="304"/>
        <v>6.2935185881998175</v>
      </c>
    </row>
    <row r="3849" spans="1:18" x14ac:dyDescent="0.3">
      <c r="A3849" s="107">
        <v>41027.055555555555</v>
      </c>
      <c r="B3849" s="92">
        <v>6.99</v>
      </c>
      <c r="C3849" s="92">
        <v>6.88</v>
      </c>
      <c r="D3849" s="92">
        <v>6.67</v>
      </c>
      <c r="E3849" s="92">
        <v>6.5</v>
      </c>
      <c r="F3849" s="92">
        <v>6.32</v>
      </c>
      <c r="G3849" s="92">
        <v>6.1</v>
      </c>
      <c r="H3849" s="92">
        <v>5.86</v>
      </c>
      <c r="I3849" s="92">
        <v>5.63</v>
      </c>
      <c r="J3849" s="92">
        <v>5.36</v>
      </c>
      <c r="K3849" s="92">
        <v>4.8499999999999996</v>
      </c>
      <c r="L3849" s="92">
        <v>6.29</v>
      </c>
      <c r="N3849" s="92">
        <f t="shared" ca="1" si="300"/>
        <v>6.0180906655956248</v>
      </c>
      <c r="O3849" s="92">
        <f t="shared" si="301"/>
        <v>0.3709254039018397</v>
      </c>
      <c r="P3849" s="92">
        <f t="shared" si="302"/>
        <v>6.0650202094035137</v>
      </c>
      <c r="Q3849" s="92">
        <f t="shared" ca="1" si="303"/>
        <v>0.99226226093441094</v>
      </c>
      <c r="R3849" s="92">
        <f t="shared" ca="1" si="304"/>
        <v>6.241329621277445</v>
      </c>
    </row>
    <row r="3850" spans="1:18" x14ac:dyDescent="0.3">
      <c r="A3850" s="107">
        <v>41027.0625</v>
      </c>
      <c r="B3850" s="92">
        <v>7.18</v>
      </c>
      <c r="C3850" s="92">
        <v>7.11</v>
      </c>
      <c r="D3850" s="92">
        <v>6.97</v>
      </c>
      <c r="E3850" s="92">
        <v>6.81</v>
      </c>
      <c r="F3850" s="92">
        <v>6.63</v>
      </c>
      <c r="G3850" s="92">
        <v>6.41</v>
      </c>
      <c r="H3850" s="92">
        <v>6.2</v>
      </c>
      <c r="I3850" s="92">
        <v>5.99</v>
      </c>
      <c r="J3850" s="92">
        <v>5.68</v>
      </c>
      <c r="K3850" s="92">
        <v>5.15</v>
      </c>
      <c r="L3850" s="92">
        <v>6.69</v>
      </c>
      <c r="N3850" s="92">
        <f t="shared" ca="1" si="300"/>
        <v>6.3346401646390742</v>
      </c>
      <c r="O3850" s="92">
        <f t="shared" si="301"/>
        <v>0.30781698057850421</v>
      </c>
      <c r="P3850" s="92">
        <f t="shared" si="302"/>
        <v>6.3794814654556324</v>
      </c>
      <c r="Q3850" s="92">
        <f t="shared" ca="1" si="303"/>
        <v>0.99297101166303714</v>
      </c>
      <c r="R3850" s="92">
        <f t="shared" ca="1" si="304"/>
        <v>6.6429760680257193</v>
      </c>
    </row>
    <row r="3851" spans="1:18" x14ac:dyDescent="0.3">
      <c r="A3851" s="107">
        <v>41027.069444444445</v>
      </c>
      <c r="B3851" s="92">
        <v>7.5</v>
      </c>
      <c r="C3851" s="92">
        <v>7.42</v>
      </c>
      <c r="D3851" s="92">
        <v>7.27</v>
      </c>
      <c r="E3851" s="92">
        <v>7.13</v>
      </c>
      <c r="F3851" s="92">
        <v>6.97</v>
      </c>
      <c r="G3851" s="92">
        <v>6.84</v>
      </c>
      <c r="H3851" s="92">
        <v>6.69</v>
      </c>
      <c r="I3851" s="92">
        <v>6.53</v>
      </c>
      <c r="J3851" s="92">
        <v>6.34</v>
      </c>
      <c r="K3851" s="92">
        <v>5.96</v>
      </c>
      <c r="L3851" s="92">
        <v>7.04</v>
      </c>
      <c r="N3851" s="92">
        <f t="shared" ca="1" si="300"/>
        <v>6.7924019492737209</v>
      </c>
      <c r="O3851" s="92">
        <f t="shared" si="301"/>
        <v>0.20490826145387508</v>
      </c>
      <c r="P3851" s="92">
        <f t="shared" si="302"/>
        <v>6.8183042396547942</v>
      </c>
      <c r="Q3851" s="92">
        <f t="shared" ca="1" si="303"/>
        <v>0.99620106562121014</v>
      </c>
      <c r="R3851" s="92">
        <f t="shared" ca="1" si="304"/>
        <v>7.0132555019733198</v>
      </c>
    </row>
    <row r="3852" spans="1:18" x14ac:dyDescent="0.3">
      <c r="A3852" s="107">
        <v>41027.076388888891</v>
      </c>
      <c r="B3852" s="92">
        <v>7.51</v>
      </c>
      <c r="C3852" s="92">
        <v>7.42</v>
      </c>
      <c r="D3852" s="92">
        <v>7.23</v>
      </c>
      <c r="E3852" s="92">
        <v>7.04</v>
      </c>
      <c r="F3852" s="92">
        <v>6.9</v>
      </c>
      <c r="G3852" s="92">
        <v>6.76</v>
      </c>
      <c r="H3852" s="92">
        <v>6.61</v>
      </c>
      <c r="I3852" s="92">
        <v>6.44</v>
      </c>
      <c r="J3852" s="92">
        <v>6.23</v>
      </c>
      <c r="K3852" s="92">
        <v>5.9</v>
      </c>
      <c r="L3852" s="92">
        <v>6.97</v>
      </c>
      <c r="N3852" s="92">
        <f t="shared" ca="1" si="300"/>
        <v>6.716180931202449</v>
      </c>
      <c r="O3852" s="92">
        <f t="shared" si="301"/>
        <v>0.20736062173598035</v>
      </c>
      <c r="P3852" s="92">
        <f t="shared" si="302"/>
        <v>6.7383017836588541</v>
      </c>
      <c r="Q3852" s="92">
        <f t="shared" ca="1" si="303"/>
        <v>0.9967171472625268</v>
      </c>
      <c r="R3852" s="92">
        <f t="shared" ca="1" si="304"/>
        <v>6.9471185164198115</v>
      </c>
    </row>
    <row r="3853" spans="1:18" x14ac:dyDescent="0.3">
      <c r="A3853" s="107">
        <v>41027.083333333336</v>
      </c>
      <c r="B3853" s="92">
        <v>7.58</v>
      </c>
      <c r="C3853" s="92">
        <v>7.49</v>
      </c>
      <c r="D3853" s="92">
        <v>7.31</v>
      </c>
      <c r="E3853" s="92">
        <v>7.15</v>
      </c>
      <c r="F3853" s="92">
        <v>6.98</v>
      </c>
      <c r="G3853" s="92">
        <v>6.77</v>
      </c>
      <c r="H3853" s="92">
        <v>6.56</v>
      </c>
      <c r="I3853" s="92">
        <v>6.36</v>
      </c>
      <c r="J3853" s="92">
        <v>6.17</v>
      </c>
      <c r="K3853" s="92">
        <v>5.92</v>
      </c>
      <c r="L3853" s="92">
        <v>7.08</v>
      </c>
      <c r="N3853" s="92">
        <f t="shared" ca="1" si="300"/>
        <v>6.7294440405818907</v>
      </c>
      <c r="O3853" s="92">
        <f t="shared" si="301"/>
        <v>0.29118787694674175</v>
      </c>
      <c r="P3853" s="92">
        <f t="shared" si="302"/>
        <v>6.7395048360431993</v>
      </c>
      <c r="Q3853" s="92">
        <f t="shared" ca="1" si="303"/>
        <v>0.99850719070524252</v>
      </c>
      <c r="R3853" s="92">
        <f t="shared" ca="1" si="304"/>
        <v>7.069430910193117</v>
      </c>
    </row>
    <row r="3854" spans="1:18" x14ac:dyDescent="0.3">
      <c r="A3854" s="107">
        <v>41027.090277777781</v>
      </c>
      <c r="B3854" s="92">
        <v>8.2899999999999991</v>
      </c>
      <c r="C3854" s="92">
        <v>8.27</v>
      </c>
      <c r="D3854" s="92">
        <v>8.1999999999999993</v>
      </c>
      <c r="E3854" s="92">
        <v>8.0500000000000007</v>
      </c>
      <c r="F3854" s="92">
        <v>7.87</v>
      </c>
      <c r="G3854" s="92">
        <v>7.61</v>
      </c>
      <c r="H3854" s="92">
        <v>7.32</v>
      </c>
      <c r="I3854" s="92">
        <v>7</v>
      </c>
      <c r="J3854" s="92">
        <v>6.68</v>
      </c>
      <c r="K3854" s="92">
        <v>6.19</v>
      </c>
      <c r="L3854" s="92">
        <v>7.78</v>
      </c>
      <c r="N3854" s="92">
        <f t="shared" ca="1" si="300"/>
        <v>7.4760388370667918</v>
      </c>
      <c r="O3854" s="92">
        <f t="shared" si="301"/>
        <v>0.35903850731444353</v>
      </c>
      <c r="P3854" s="92">
        <f t="shared" si="302"/>
        <v>7.567755861264656</v>
      </c>
      <c r="Q3854" s="92">
        <f t="shared" ca="1" si="303"/>
        <v>0.98788055192592628</v>
      </c>
      <c r="R3854" s="92">
        <f t="shared" ca="1" si="304"/>
        <v>7.6857106939837063</v>
      </c>
    </row>
    <row r="3855" spans="1:18" x14ac:dyDescent="0.3">
      <c r="A3855" s="107">
        <v>41027.097222222219</v>
      </c>
      <c r="B3855" s="92">
        <v>8.75</v>
      </c>
      <c r="C3855" s="92">
        <v>8.7200000000000006</v>
      </c>
      <c r="D3855" s="92">
        <v>8.67</v>
      </c>
      <c r="E3855" s="92">
        <v>8.5500000000000007</v>
      </c>
      <c r="F3855" s="92">
        <v>8.35</v>
      </c>
      <c r="G3855" s="92">
        <v>8.0299999999999994</v>
      </c>
      <c r="H3855" s="92">
        <v>7.67</v>
      </c>
      <c r="I3855" s="92">
        <v>7.38</v>
      </c>
      <c r="J3855" s="92">
        <v>7.14</v>
      </c>
      <c r="K3855" s="92">
        <v>6.64</v>
      </c>
      <c r="L3855" s="92">
        <v>7.94</v>
      </c>
      <c r="N3855" s="92">
        <f t="shared" ca="1" si="300"/>
        <v>7.9125469619642965</v>
      </c>
      <c r="O3855" s="92">
        <f t="shared" si="301"/>
        <v>0.42386464446213418</v>
      </c>
      <c r="P3855" s="92">
        <f t="shared" si="302"/>
        <v>7.9774024539175423</v>
      </c>
      <c r="Q3855" s="92">
        <f t="shared" ca="1" si="303"/>
        <v>0.99187009902936552</v>
      </c>
      <c r="R3855" s="92">
        <f t="shared" ca="1" si="304"/>
        <v>7.8754485862931629</v>
      </c>
    </row>
    <row r="3856" spans="1:18" x14ac:dyDescent="0.3">
      <c r="A3856" s="107">
        <v>41027.104166666664</v>
      </c>
      <c r="B3856" s="92">
        <v>8.4600000000000009</v>
      </c>
      <c r="C3856" s="92">
        <v>8.3699999999999992</v>
      </c>
      <c r="D3856" s="92">
        <v>8.1999999999999993</v>
      </c>
      <c r="E3856" s="92">
        <v>8</v>
      </c>
      <c r="F3856" s="92">
        <v>7.78</v>
      </c>
      <c r="G3856" s="92">
        <v>7.54</v>
      </c>
      <c r="H3856" s="92">
        <v>7.23</v>
      </c>
      <c r="I3856" s="92">
        <v>6.89</v>
      </c>
      <c r="J3856" s="92">
        <v>6.62</v>
      </c>
      <c r="K3856" s="92">
        <v>6.23</v>
      </c>
      <c r="L3856" s="92">
        <v>7.62</v>
      </c>
      <c r="N3856" s="92">
        <f t="shared" ca="1" si="300"/>
        <v>7.4200591543449139</v>
      </c>
      <c r="O3856" s="92">
        <f t="shared" si="301"/>
        <v>0.38796557741589038</v>
      </c>
      <c r="P3856" s="92">
        <f t="shared" si="302"/>
        <v>7.4947823467378036</v>
      </c>
      <c r="Q3856" s="92">
        <f t="shared" ca="1" si="303"/>
        <v>0.99002997166082962</v>
      </c>
      <c r="R3856" s="92">
        <f t="shared" ca="1" si="304"/>
        <v>7.5440283840555216</v>
      </c>
    </row>
    <row r="3857" spans="1:18" x14ac:dyDescent="0.3">
      <c r="A3857" s="107">
        <v>41027.111111111109</v>
      </c>
      <c r="B3857" s="92">
        <v>8.9</v>
      </c>
      <c r="C3857" s="92">
        <v>8.7899999999999991</v>
      </c>
      <c r="D3857" s="92">
        <v>8.5399999999999991</v>
      </c>
      <c r="E3857" s="92">
        <v>8.2799999999999994</v>
      </c>
      <c r="F3857" s="92">
        <v>8.0500000000000007</v>
      </c>
      <c r="G3857" s="92">
        <v>7.82</v>
      </c>
      <c r="H3857" s="92">
        <v>7.61</v>
      </c>
      <c r="I3857" s="92">
        <v>7.36</v>
      </c>
      <c r="J3857" s="92">
        <v>7.11</v>
      </c>
      <c r="K3857" s="92">
        <v>6.58</v>
      </c>
      <c r="L3857" s="92">
        <v>7.88</v>
      </c>
      <c r="N3857" s="92">
        <f t="shared" ca="1" si="300"/>
        <v>7.7809137594573512</v>
      </c>
      <c r="O3857" s="92">
        <f t="shared" si="301"/>
        <v>0.25155236076991155</v>
      </c>
      <c r="P3857" s="92">
        <f t="shared" si="302"/>
        <v>7.7895605002059858</v>
      </c>
      <c r="Q3857" s="92">
        <f t="shared" ca="1" si="303"/>
        <v>0.99888995781618151</v>
      </c>
      <c r="R3857" s="92">
        <f t="shared" ca="1" si="304"/>
        <v>7.8712528675915099</v>
      </c>
    </row>
    <row r="3858" spans="1:18" x14ac:dyDescent="0.3">
      <c r="A3858" s="107">
        <v>41027.118055555555</v>
      </c>
      <c r="B3858" s="92">
        <v>9.5</v>
      </c>
      <c r="C3858" s="92">
        <v>9.36</v>
      </c>
      <c r="D3858" s="92">
        <v>9.08</v>
      </c>
      <c r="E3858" s="92">
        <v>8.8699999999999992</v>
      </c>
      <c r="F3858" s="92">
        <v>8.66</v>
      </c>
      <c r="G3858" s="92">
        <v>8.42</v>
      </c>
      <c r="H3858" s="92">
        <v>8.17</v>
      </c>
      <c r="I3858" s="92">
        <v>7.89</v>
      </c>
      <c r="J3858" s="92">
        <v>7.57</v>
      </c>
      <c r="K3858" s="92">
        <v>7.01</v>
      </c>
      <c r="L3858" s="92">
        <v>8.8000000000000007</v>
      </c>
      <c r="N3858" s="92">
        <f t="shared" ca="1" si="300"/>
        <v>8.3318171611253273</v>
      </c>
      <c r="O3858" s="92">
        <f t="shared" si="301"/>
        <v>0.27853175257552365</v>
      </c>
      <c r="P3858" s="92">
        <f t="shared" si="302"/>
        <v>8.3837174004744615</v>
      </c>
      <c r="Q3858" s="92">
        <f t="shared" ca="1" si="303"/>
        <v>0.99380940018968233</v>
      </c>
      <c r="R3858" s="92">
        <f t="shared" ca="1" si="304"/>
        <v>8.7455227216692055</v>
      </c>
    </row>
    <row r="3859" spans="1:18" x14ac:dyDescent="0.3">
      <c r="A3859" s="107">
        <v>41027.125</v>
      </c>
      <c r="B3859" s="92">
        <v>9.4499999999999993</v>
      </c>
      <c r="C3859" s="92">
        <v>9.32</v>
      </c>
      <c r="D3859" s="92">
        <v>9.0399999999999991</v>
      </c>
      <c r="E3859" s="92">
        <v>8.7100000000000009</v>
      </c>
      <c r="F3859" s="92">
        <v>8.4</v>
      </c>
      <c r="G3859" s="92">
        <v>8.11</v>
      </c>
      <c r="H3859" s="92">
        <v>7.78</v>
      </c>
      <c r="I3859" s="92">
        <v>7.41</v>
      </c>
      <c r="J3859" s="92">
        <v>7.05</v>
      </c>
      <c r="K3859" s="92">
        <v>6.57</v>
      </c>
      <c r="L3859" s="92">
        <v>8.3800000000000008</v>
      </c>
      <c r="N3859" s="92">
        <f t="shared" ca="1" si="300"/>
        <v>8.0199091306344439</v>
      </c>
      <c r="O3859" s="92">
        <f t="shared" si="301"/>
        <v>0.38388461185469769</v>
      </c>
      <c r="P3859" s="92">
        <f t="shared" si="302"/>
        <v>8.0618741112555323</v>
      </c>
      <c r="Q3859" s="92">
        <f t="shared" ca="1" si="303"/>
        <v>0.994794637072973</v>
      </c>
      <c r="R3859" s="92">
        <f t="shared" ca="1" si="304"/>
        <v>8.3363790586715147</v>
      </c>
    </row>
    <row r="3860" spans="1:18" x14ac:dyDescent="0.3">
      <c r="A3860" s="107">
        <v>41027.131944444445</v>
      </c>
      <c r="B3860" s="92">
        <v>9.4</v>
      </c>
      <c r="C3860" s="92">
        <v>9.2899999999999991</v>
      </c>
      <c r="D3860" s="92">
        <v>8.99</v>
      </c>
      <c r="E3860" s="92">
        <v>8.6999999999999993</v>
      </c>
      <c r="F3860" s="92">
        <v>8.48</v>
      </c>
      <c r="G3860" s="92">
        <v>8.26</v>
      </c>
      <c r="H3860" s="92">
        <v>8</v>
      </c>
      <c r="I3860" s="92">
        <v>7.67</v>
      </c>
      <c r="J3860" s="92">
        <v>7.33</v>
      </c>
      <c r="K3860" s="92">
        <v>6.84</v>
      </c>
      <c r="L3860" s="92">
        <v>8.48</v>
      </c>
      <c r="N3860" s="92">
        <f t="shared" ca="1" si="300"/>
        <v>8.1590463425868158</v>
      </c>
      <c r="O3860" s="92">
        <f t="shared" si="301"/>
        <v>0.29555481374525827</v>
      </c>
      <c r="P3860" s="92">
        <f t="shared" si="302"/>
        <v>8.2222364853319299</v>
      </c>
      <c r="Q3860" s="92">
        <f t="shared" ca="1" si="303"/>
        <v>0.99231472570050228</v>
      </c>
      <c r="R3860" s="92">
        <f t="shared" ca="1" si="304"/>
        <v>8.4148288739402606</v>
      </c>
    </row>
    <row r="3861" spans="1:18" x14ac:dyDescent="0.3">
      <c r="A3861" s="107">
        <v>41027.138888888891</v>
      </c>
      <c r="B3861" s="92">
        <v>9.11</v>
      </c>
      <c r="C3861" s="92">
        <v>9</v>
      </c>
      <c r="D3861" s="92">
        <v>8.86</v>
      </c>
      <c r="E3861" s="92">
        <v>8.73</v>
      </c>
      <c r="F3861" s="92">
        <v>8.57</v>
      </c>
      <c r="G3861" s="92">
        <v>8.3699999999999992</v>
      </c>
      <c r="H3861" s="92">
        <v>8.1199999999999992</v>
      </c>
      <c r="I3861" s="92">
        <v>7.86</v>
      </c>
      <c r="J3861" s="92">
        <v>7.59</v>
      </c>
      <c r="K3861" s="92">
        <v>7.13</v>
      </c>
      <c r="L3861" s="92">
        <v>8.43</v>
      </c>
      <c r="N3861" s="92">
        <f t="shared" ca="1" si="300"/>
        <v>8.2539520069407342</v>
      </c>
      <c r="O3861" s="92">
        <f t="shared" si="301"/>
        <v>0.28022110559050167</v>
      </c>
      <c r="P3861" s="92">
        <f t="shared" si="302"/>
        <v>8.3337145754613289</v>
      </c>
      <c r="Q3861" s="92">
        <f t="shared" ca="1" si="303"/>
        <v>0.9904289296449561</v>
      </c>
      <c r="R3861" s="92">
        <f t="shared" ca="1" si="304"/>
        <v>8.3493158769069797</v>
      </c>
    </row>
    <row r="3862" spans="1:18" x14ac:dyDescent="0.3">
      <c r="A3862" s="107">
        <v>41027.145833333336</v>
      </c>
      <c r="B3862" s="92">
        <v>10.06</v>
      </c>
      <c r="C3862" s="92">
        <v>9.91</v>
      </c>
      <c r="D3862" s="92">
        <v>9.6199999999999992</v>
      </c>
      <c r="E3862" s="92">
        <v>9.31</v>
      </c>
      <c r="F3862" s="92">
        <v>9.0299999999999994</v>
      </c>
      <c r="G3862" s="92">
        <v>8.84</v>
      </c>
      <c r="H3862" s="92">
        <v>8.7200000000000006</v>
      </c>
      <c r="I3862" s="92">
        <v>8.6199999999999992</v>
      </c>
      <c r="J3862" s="92">
        <v>8.49</v>
      </c>
      <c r="K3862" s="92">
        <v>8.1999999999999993</v>
      </c>
      <c r="L3862" s="92">
        <v>8.9600000000000009</v>
      </c>
      <c r="N3862" s="92">
        <f t="shared" ca="1" si="300"/>
        <v>8.9293199078018191</v>
      </c>
      <c r="O3862" s="92">
        <f t="shared" si="301"/>
        <v>0.12630243027345492</v>
      </c>
      <c r="P3862" s="92">
        <f t="shared" si="302"/>
        <v>8.8227063046055978</v>
      </c>
      <c r="Q3862" s="92">
        <f t="shared" ca="1" si="303"/>
        <v>1.0120840022908353</v>
      </c>
      <c r="R3862" s="92">
        <f t="shared" ca="1" si="304"/>
        <v>9.068272660525885</v>
      </c>
    </row>
    <row r="3863" spans="1:18" x14ac:dyDescent="0.3">
      <c r="A3863" s="107">
        <v>41027.152777777781</v>
      </c>
      <c r="B3863" s="92">
        <v>9.8699999999999992</v>
      </c>
      <c r="C3863" s="92">
        <v>9.75</v>
      </c>
      <c r="D3863" s="92">
        <v>9.57</v>
      </c>
      <c r="E3863" s="92">
        <v>9.41</v>
      </c>
      <c r="F3863" s="92">
        <v>9.26</v>
      </c>
      <c r="G3863" s="92">
        <v>9.14</v>
      </c>
      <c r="H3863" s="92">
        <v>9.1</v>
      </c>
      <c r="I3863" s="92">
        <v>8.99</v>
      </c>
      <c r="J3863" s="92">
        <v>8.7799999999999994</v>
      </c>
      <c r="K3863" s="92">
        <v>8.4600000000000009</v>
      </c>
      <c r="L3863" s="92">
        <v>9.52</v>
      </c>
      <c r="N3863" s="92">
        <f t="shared" ca="1" si="300"/>
        <v>9.154606686420605</v>
      </c>
      <c r="O3863" s="92">
        <f t="shared" si="301"/>
        <v>4.0530696380090402E-2</v>
      </c>
      <c r="P3863" s="92">
        <f t="shared" si="302"/>
        <v>9.1342582695668781</v>
      </c>
      <c r="Q3863" s="92">
        <f t="shared" ca="1" si="303"/>
        <v>1.0022277032522195</v>
      </c>
      <c r="R3863" s="92">
        <f t="shared" ca="1" si="304"/>
        <v>9.5412077349611302</v>
      </c>
    </row>
    <row r="3864" spans="1:18" x14ac:dyDescent="0.3">
      <c r="A3864" s="107">
        <v>41027.159722222219</v>
      </c>
      <c r="B3864" s="92">
        <v>9.41</v>
      </c>
      <c r="C3864" s="92">
        <v>9.2200000000000006</v>
      </c>
      <c r="D3864" s="92">
        <v>8.8699999999999992</v>
      </c>
      <c r="E3864" s="92">
        <v>8.65</v>
      </c>
      <c r="F3864" s="92">
        <v>8.4600000000000009</v>
      </c>
      <c r="G3864" s="92">
        <v>8.14</v>
      </c>
      <c r="H3864" s="92">
        <v>7.86</v>
      </c>
      <c r="I3864" s="92">
        <v>7.65</v>
      </c>
      <c r="J3864" s="92">
        <v>7.47</v>
      </c>
      <c r="K3864" s="92">
        <v>7.22</v>
      </c>
      <c r="L3864" s="92">
        <v>8.39</v>
      </c>
      <c r="N3864" s="92">
        <f t="shared" ca="1" si="300"/>
        <v>8.1339981985493637</v>
      </c>
      <c r="O3864" s="92">
        <f t="shared" si="301"/>
        <v>0.32346746196151549</v>
      </c>
      <c r="P3864" s="92">
        <f t="shared" si="302"/>
        <v>8.0992792816524499</v>
      </c>
      <c r="Q3864" s="92">
        <f t="shared" ca="1" si="303"/>
        <v>1.0042866674539257</v>
      </c>
      <c r="R3864" s="92">
        <f t="shared" ca="1" si="304"/>
        <v>8.4259651399384374</v>
      </c>
    </row>
    <row r="3865" spans="1:18" x14ac:dyDescent="0.3">
      <c r="A3865" s="107">
        <v>41027.166666666664</v>
      </c>
      <c r="B3865" s="92">
        <v>9.2799999999999994</v>
      </c>
      <c r="C3865" s="92">
        <v>9.16</v>
      </c>
      <c r="D3865" s="92">
        <v>9.01</v>
      </c>
      <c r="E3865" s="92">
        <v>8.89</v>
      </c>
      <c r="F3865" s="92">
        <v>8.75</v>
      </c>
      <c r="G3865" s="92">
        <v>8.51</v>
      </c>
      <c r="H3865" s="92">
        <v>8.2200000000000006</v>
      </c>
      <c r="I3865" s="92">
        <v>8</v>
      </c>
      <c r="J3865" s="92">
        <v>7.84</v>
      </c>
      <c r="K3865" s="92">
        <v>7.49</v>
      </c>
      <c r="L3865" s="92">
        <v>8.64</v>
      </c>
      <c r="N3865" s="92">
        <f t="shared" ca="1" si="300"/>
        <v>8.4241939747779337</v>
      </c>
      <c r="O3865" s="92">
        <f t="shared" si="301"/>
        <v>0.32040093332518066</v>
      </c>
      <c r="P3865" s="92">
        <f t="shared" si="302"/>
        <v>8.4678309251634793</v>
      </c>
      <c r="Q3865" s="92">
        <f t="shared" ca="1" si="303"/>
        <v>0.99484673811142454</v>
      </c>
      <c r="R3865" s="92">
        <f t="shared" ca="1" si="304"/>
        <v>8.5954758172827095</v>
      </c>
    </row>
    <row r="3866" spans="1:18" x14ac:dyDescent="0.3">
      <c r="A3866" s="107">
        <v>41027.173611111109</v>
      </c>
      <c r="B3866" s="92">
        <v>8.57</v>
      </c>
      <c r="C3866" s="92">
        <v>8.5299999999999994</v>
      </c>
      <c r="D3866" s="92">
        <v>8.3699999999999992</v>
      </c>
      <c r="E3866" s="92">
        <v>8.14</v>
      </c>
      <c r="F3866" s="92">
        <v>7.88</v>
      </c>
      <c r="G3866" s="92">
        <v>7.63</v>
      </c>
      <c r="H3866" s="92">
        <v>7.48</v>
      </c>
      <c r="I3866" s="92">
        <v>7.37</v>
      </c>
      <c r="J3866" s="92">
        <v>7.28</v>
      </c>
      <c r="K3866" s="92">
        <v>7.08</v>
      </c>
      <c r="L3866" s="92">
        <v>8.36</v>
      </c>
      <c r="N3866" s="92">
        <f t="shared" ca="1" si="300"/>
        <v>7.7156996891122844</v>
      </c>
      <c r="O3866" s="92">
        <f t="shared" si="301"/>
        <v>0.18348022917815635</v>
      </c>
      <c r="P3866" s="92">
        <f t="shared" si="302"/>
        <v>7.608325692931694</v>
      </c>
      <c r="Q3866" s="92">
        <f t="shared" ca="1" si="303"/>
        <v>1.0141126971312944</v>
      </c>
      <c r="R3866" s="92">
        <f t="shared" ca="1" si="304"/>
        <v>8.4779821480176203</v>
      </c>
    </row>
    <row r="3867" spans="1:18" x14ac:dyDescent="0.3">
      <c r="A3867" s="107">
        <v>41027.180555555555</v>
      </c>
      <c r="B3867" s="92">
        <v>8.25</v>
      </c>
      <c r="C3867" s="92">
        <v>8.24</v>
      </c>
      <c r="D3867" s="92">
        <v>8.2100000000000009</v>
      </c>
      <c r="E3867" s="92">
        <v>8.1300000000000008</v>
      </c>
      <c r="F3867" s="92">
        <v>8</v>
      </c>
      <c r="G3867" s="92">
        <v>7.88</v>
      </c>
      <c r="H3867" s="92">
        <v>7.8</v>
      </c>
      <c r="I3867" s="92">
        <v>7.71</v>
      </c>
      <c r="J3867" s="92">
        <v>7.57</v>
      </c>
      <c r="K3867" s="92">
        <v>7.23</v>
      </c>
      <c r="L3867" s="92">
        <v>8.1300000000000008</v>
      </c>
      <c r="N3867" s="92">
        <f t="shared" ca="1" si="300"/>
        <v>7.870155162826963</v>
      </c>
      <c r="O3867" s="92">
        <f t="shared" si="301"/>
        <v>9.4296572913340634E-2</v>
      </c>
      <c r="P3867" s="92">
        <f t="shared" si="302"/>
        <v>7.8684879230802443</v>
      </c>
      <c r="Q3867" s="92">
        <f t="shared" ca="1" si="303"/>
        <v>1.0002118882005053</v>
      </c>
      <c r="R3867" s="92">
        <f t="shared" ca="1" si="304"/>
        <v>8.1317226510701097</v>
      </c>
    </row>
    <row r="3868" spans="1:18" x14ac:dyDescent="0.3">
      <c r="A3868" s="107">
        <v>41027.1875</v>
      </c>
      <c r="B3868" s="92">
        <v>8.41</v>
      </c>
      <c r="C3868" s="92">
        <v>8.33</v>
      </c>
      <c r="D3868" s="92">
        <v>8.16</v>
      </c>
      <c r="E3868" s="92">
        <v>8.0299999999999994</v>
      </c>
      <c r="F3868" s="92">
        <v>7.9</v>
      </c>
      <c r="G3868" s="92">
        <v>7.74</v>
      </c>
      <c r="H3868" s="92">
        <v>7.53</v>
      </c>
      <c r="I3868" s="92">
        <v>7.27</v>
      </c>
      <c r="J3868" s="92">
        <v>7.02</v>
      </c>
      <c r="K3868" s="92">
        <v>6.57</v>
      </c>
      <c r="L3868" s="92">
        <v>7.65</v>
      </c>
      <c r="N3868" s="92">
        <f t="shared" ca="1" si="300"/>
        <v>7.6231042705623446</v>
      </c>
      <c r="O3868" s="92">
        <f t="shared" si="301"/>
        <v>0.2541884725589878</v>
      </c>
      <c r="P3868" s="92">
        <f t="shared" si="302"/>
        <v>7.7095567997848766</v>
      </c>
      <c r="Q3868" s="92">
        <f t="shared" ca="1" si="303"/>
        <v>0.98878631658502802</v>
      </c>
      <c r="R3868" s="92">
        <f t="shared" ca="1" si="304"/>
        <v>7.5642153218754649</v>
      </c>
    </row>
    <row r="3869" spans="1:18" x14ac:dyDescent="0.3">
      <c r="A3869" s="107">
        <v>41027.194444444445</v>
      </c>
      <c r="B3869" s="92">
        <v>7.75</v>
      </c>
      <c r="C3869" s="92">
        <v>7.72</v>
      </c>
      <c r="D3869" s="92">
        <v>7.64</v>
      </c>
      <c r="E3869" s="92">
        <v>7.49</v>
      </c>
      <c r="F3869" s="92">
        <v>7.33</v>
      </c>
      <c r="G3869" s="92">
        <v>7.2</v>
      </c>
      <c r="H3869" s="92">
        <v>7.09</v>
      </c>
      <c r="I3869" s="92">
        <v>7</v>
      </c>
      <c r="J3869" s="92">
        <v>6.89</v>
      </c>
      <c r="K3869" s="92">
        <v>6.72</v>
      </c>
      <c r="L3869" s="92">
        <v>7.24</v>
      </c>
      <c r="N3869" s="92">
        <f t="shared" ca="1" si="300"/>
        <v>7.2159852265823172</v>
      </c>
      <c r="O3869" s="92">
        <f t="shared" si="301"/>
        <v>0.14227128256732291</v>
      </c>
      <c r="P3869" s="92">
        <f t="shared" si="302"/>
        <v>7.1841357395030965</v>
      </c>
      <c r="Q3869" s="92">
        <f t="shared" ca="1" si="303"/>
        <v>1.0044333080879988</v>
      </c>
      <c r="R3869" s="92">
        <f t="shared" ca="1" si="304"/>
        <v>7.2720971505571113</v>
      </c>
    </row>
    <row r="3870" spans="1:18" x14ac:dyDescent="0.3">
      <c r="A3870" s="107">
        <v>41027.201388888891</v>
      </c>
      <c r="B3870" s="92">
        <v>7.64</v>
      </c>
      <c r="C3870" s="92">
        <v>7.55</v>
      </c>
      <c r="D3870" s="92">
        <v>7.36</v>
      </c>
      <c r="E3870" s="92">
        <v>7.19</v>
      </c>
      <c r="F3870" s="92">
        <v>7.06</v>
      </c>
      <c r="G3870" s="92">
        <v>6.91</v>
      </c>
      <c r="H3870" s="92">
        <v>6.8</v>
      </c>
      <c r="I3870" s="92">
        <v>6.74</v>
      </c>
      <c r="J3870" s="92">
        <v>6.65</v>
      </c>
      <c r="K3870" s="92">
        <v>6.42</v>
      </c>
      <c r="L3870" s="92">
        <v>7.34</v>
      </c>
      <c r="N3870" s="92">
        <f t="shared" ca="1" si="300"/>
        <v>6.9441220131524046</v>
      </c>
      <c r="O3870" s="92">
        <f t="shared" si="301"/>
        <v>0.14829030616504804</v>
      </c>
      <c r="P3870" s="92">
        <f t="shared" si="302"/>
        <v>6.894131325860978</v>
      </c>
      <c r="Q3870" s="92">
        <f t="shared" ca="1" si="303"/>
        <v>1.0072511945201716</v>
      </c>
      <c r="R3870" s="92">
        <f t="shared" ca="1" si="304"/>
        <v>7.3932237677780597</v>
      </c>
    </row>
    <row r="3871" spans="1:18" x14ac:dyDescent="0.3">
      <c r="A3871" s="107">
        <v>41027.208333333336</v>
      </c>
      <c r="B3871" s="92">
        <v>8.16</v>
      </c>
      <c r="C3871" s="92">
        <v>8.1</v>
      </c>
      <c r="D3871" s="92">
        <v>8.01</v>
      </c>
      <c r="E3871" s="92">
        <v>7.95</v>
      </c>
      <c r="F3871" s="92">
        <v>7.9</v>
      </c>
      <c r="G3871" s="92">
        <v>7.79</v>
      </c>
      <c r="H3871" s="92">
        <v>7.6</v>
      </c>
      <c r="I3871" s="92">
        <v>7.41</v>
      </c>
      <c r="J3871" s="92">
        <v>7.24</v>
      </c>
      <c r="K3871" s="92">
        <v>6.94</v>
      </c>
      <c r="L3871" s="92">
        <v>7.6</v>
      </c>
      <c r="N3871" s="92">
        <f t="shared" ca="1" si="300"/>
        <v>7.6700589915788928</v>
      </c>
      <c r="O3871" s="92">
        <f t="shared" si="301"/>
        <v>0.22818403689762951</v>
      </c>
      <c r="P3871" s="92">
        <f t="shared" si="302"/>
        <v>7.7624891693830742</v>
      </c>
      <c r="Q3871" s="92">
        <f t="shared" ca="1" si="303"/>
        <v>0.98809271410403432</v>
      </c>
      <c r="R3871" s="92">
        <f t="shared" ca="1" si="304"/>
        <v>7.5095046271906609</v>
      </c>
    </row>
    <row r="3872" spans="1:18" x14ac:dyDescent="0.3">
      <c r="A3872" s="107">
        <v>41027.215277777781</v>
      </c>
      <c r="B3872" s="92">
        <v>8.15</v>
      </c>
      <c r="C3872" s="92">
        <v>8.06</v>
      </c>
      <c r="D3872" s="92">
        <v>7.9</v>
      </c>
      <c r="E3872" s="92">
        <v>7.78</v>
      </c>
      <c r="F3872" s="92">
        <v>7.67</v>
      </c>
      <c r="G3872" s="92">
        <v>7.52</v>
      </c>
      <c r="H3872" s="92">
        <v>7.37</v>
      </c>
      <c r="I3872" s="92">
        <v>7.21</v>
      </c>
      <c r="J3872" s="92">
        <v>7.07</v>
      </c>
      <c r="K3872" s="92">
        <v>6.85</v>
      </c>
      <c r="L3872" s="92">
        <v>7.43</v>
      </c>
      <c r="N3872" s="92">
        <f t="shared" ca="1" si="300"/>
        <v>7.4819848716925064</v>
      </c>
      <c r="O3872" s="92">
        <f t="shared" si="301"/>
        <v>0.18619133473388555</v>
      </c>
      <c r="P3872" s="92">
        <f t="shared" si="302"/>
        <v>7.4983229792791057</v>
      </c>
      <c r="Q3872" s="92">
        <f t="shared" ca="1" si="303"/>
        <v>0.99782109844671296</v>
      </c>
      <c r="R3872" s="92">
        <f t="shared" ca="1" si="304"/>
        <v>7.4138107614590769</v>
      </c>
    </row>
    <row r="3873" spans="1:18" x14ac:dyDescent="0.3">
      <c r="A3873" s="107">
        <v>41027.222222222219</v>
      </c>
      <c r="B3873" s="92">
        <v>6.74</v>
      </c>
      <c r="C3873" s="92">
        <v>6.64</v>
      </c>
      <c r="D3873" s="92">
        <v>6.46</v>
      </c>
      <c r="E3873" s="92">
        <v>6.35</v>
      </c>
      <c r="F3873" s="92">
        <v>6.28</v>
      </c>
      <c r="G3873" s="92">
        <v>6.19</v>
      </c>
      <c r="H3873" s="92">
        <v>6.05</v>
      </c>
      <c r="I3873" s="92">
        <v>5.96</v>
      </c>
      <c r="J3873" s="92">
        <v>5.88</v>
      </c>
      <c r="K3873" s="92">
        <v>5.71</v>
      </c>
      <c r="L3873" s="92">
        <v>6.32</v>
      </c>
      <c r="N3873" s="92">
        <f t="shared" ca="1" si="300"/>
        <v>6.1560252101989548</v>
      </c>
      <c r="O3873" s="92">
        <f t="shared" si="301"/>
        <v>0.21140427728931771</v>
      </c>
      <c r="P3873" s="92">
        <f t="shared" si="302"/>
        <v>6.1697445514288676</v>
      </c>
      <c r="Q3873" s="92">
        <f t="shared" ca="1" si="303"/>
        <v>0.99777635182209679</v>
      </c>
      <c r="R3873" s="92">
        <f t="shared" ca="1" si="304"/>
        <v>6.3059465435156516</v>
      </c>
    </row>
    <row r="3874" spans="1:18" x14ac:dyDescent="0.3">
      <c r="A3874" s="107">
        <v>41027.229166666664</v>
      </c>
      <c r="B3874" s="92">
        <v>6.08</v>
      </c>
      <c r="C3874" s="92">
        <v>6.04</v>
      </c>
      <c r="D3874" s="92">
        <v>5.93</v>
      </c>
      <c r="E3874" s="92">
        <v>5.78</v>
      </c>
      <c r="F3874" s="92">
        <v>5.61</v>
      </c>
      <c r="G3874" s="92">
        <v>5.45</v>
      </c>
      <c r="H3874" s="92">
        <v>5.35</v>
      </c>
      <c r="I3874" s="92">
        <v>5.26</v>
      </c>
      <c r="J3874" s="92">
        <v>5.14</v>
      </c>
      <c r="K3874" s="92">
        <v>4.91</v>
      </c>
      <c r="L3874" s="92">
        <v>5.53</v>
      </c>
      <c r="N3874" s="92">
        <f t="shared" ca="1" si="300"/>
        <v>5.4819401853632055</v>
      </c>
      <c r="O3874" s="92">
        <f t="shared" si="301"/>
        <v>0.17113422338614892</v>
      </c>
      <c r="P3874" s="92">
        <f t="shared" si="302"/>
        <v>5.4355586987769922</v>
      </c>
      <c r="Q3874" s="92">
        <f t="shared" ca="1" si="303"/>
        <v>1.0085329750181244</v>
      </c>
      <c r="R3874" s="92">
        <f t="shared" ca="1" si="304"/>
        <v>5.5771873518502284</v>
      </c>
    </row>
    <row r="3875" spans="1:18" x14ac:dyDescent="0.3">
      <c r="A3875" s="107">
        <v>41027.236111111109</v>
      </c>
      <c r="B3875" s="92">
        <v>6.53</v>
      </c>
      <c r="C3875" s="92">
        <v>6.48</v>
      </c>
      <c r="D3875" s="92">
        <v>6.39</v>
      </c>
      <c r="E3875" s="92">
        <v>6.25</v>
      </c>
      <c r="F3875" s="92">
        <v>6.1</v>
      </c>
      <c r="G3875" s="92">
        <v>6.02</v>
      </c>
      <c r="H3875" s="92">
        <v>5.97</v>
      </c>
      <c r="I3875" s="92">
        <v>5.85</v>
      </c>
      <c r="J3875" s="92">
        <v>5.65</v>
      </c>
      <c r="K3875" s="92">
        <v>5.34</v>
      </c>
      <c r="L3875" s="92">
        <v>6.05</v>
      </c>
      <c r="N3875" s="92">
        <f t="shared" ca="1" si="300"/>
        <v>6.0057333253369105</v>
      </c>
      <c r="O3875" s="92">
        <f t="shared" si="301"/>
        <v>7.7072873465445613E-2</v>
      </c>
      <c r="P3875" s="92">
        <f t="shared" si="302"/>
        <v>6.0128106840134095</v>
      </c>
      <c r="Q3875" s="92">
        <f t="shared" ca="1" si="303"/>
        <v>0.99882295334936855</v>
      </c>
      <c r="R3875" s="92">
        <f t="shared" ca="1" si="304"/>
        <v>6.0428788677636796</v>
      </c>
    </row>
    <row r="3876" spans="1:18" x14ac:dyDescent="0.3">
      <c r="A3876" s="107">
        <v>41027.243055555555</v>
      </c>
      <c r="B3876" s="92">
        <v>6.83</v>
      </c>
      <c r="C3876" s="92">
        <v>6.72</v>
      </c>
      <c r="D3876" s="92">
        <v>6.52</v>
      </c>
      <c r="E3876" s="92">
        <v>6.44</v>
      </c>
      <c r="F3876" s="92">
        <v>6.36</v>
      </c>
      <c r="G3876" s="92">
        <v>6.21</v>
      </c>
      <c r="H3876" s="92">
        <v>6.01</v>
      </c>
      <c r="I3876" s="92">
        <v>5.84</v>
      </c>
      <c r="J3876" s="92">
        <v>5.7</v>
      </c>
      <c r="K3876" s="92">
        <v>5.46</v>
      </c>
      <c r="L3876" s="92">
        <v>6.32</v>
      </c>
      <c r="N3876" s="92">
        <f t="shared" ca="1" si="300"/>
        <v>6.1331320813978039</v>
      </c>
      <c r="O3876" s="92">
        <f t="shared" si="301"/>
        <v>0.30251421304548642</v>
      </c>
      <c r="P3876" s="92">
        <f t="shared" si="302"/>
        <v>6.1809418276649986</v>
      </c>
      <c r="Q3876" s="92">
        <f t="shared" ca="1" si="303"/>
        <v>0.99226497391494528</v>
      </c>
      <c r="R3876" s="92">
        <f t="shared" ca="1" si="304"/>
        <v>6.271114635142454</v>
      </c>
    </row>
    <row r="3877" spans="1:18" x14ac:dyDescent="0.3">
      <c r="A3877" s="107">
        <v>41027.25</v>
      </c>
      <c r="B3877" s="92">
        <v>7.1</v>
      </c>
      <c r="C3877" s="92">
        <v>7</v>
      </c>
      <c r="D3877" s="92">
        <v>6.86</v>
      </c>
      <c r="E3877" s="92">
        <v>6.74</v>
      </c>
      <c r="F3877" s="92">
        <v>6.62</v>
      </c>
      <c r="G3877" s="92">
        <v>6.46</v>
      </c>
      <c r="H3877" s="92">
        <v>6.3</v>
      </c>
      <c r="I3877" s="92">
        <v>6.12</v>
      </c>
      <c r="J3877" s="92">
        <v>5.92</v>
      </c>
      <c r="K3877" s="92">
        <v>5.53</v>
      </c>
      <c r="L3877" s="92">
        <v>6.39</v>
      </c>
      <c r="N3877" s="92">
        <f t="shared" ca="1" si="300"/>
        <v>6.397238873385855</v>
      </c>
      <c r="O3877" s="92">
        <f t="shared" si="301"/>
        <v>0.23176096125457449</v>
      </c>
      <c r="P3877" s="92">
        <f t="shared" si="302"/>
        <v>6.4368291613839004</v>
      </c>
      <c r="Q3877" s="92">
        <f t="shared" ca="1" si="303"/>
        <v>0.99384941140964911</v>
      </c>
      <c r="R3877" s="92">
        <f t="shared" ca="1" si="304"/>
        <v>6.3506977389076571</v>
      </c>
    </row>
    <row r="3878" spans="1:18" x14ac:dyDescent="0.3">
      <c r="A3878" s="107">
        <v>41027.256944444445</v>
      </c>
      <c r="B3878" s="92">
        <v>6.04</v>
      </c>
      <c r="C3878" s="92">
        <v>5.96</v>
      </c>
      <c r="D3878" s="92">
        <v>5.79</v>
      </c>
      <c r="E3878" s="92">
        <v>5.62</v>
      </c>
      <c r="F3878" s="92">
        <v>5.45</v>
      </c>
      <c r="G3878" s="92">
        <v>5.31</v>
      </c>
      <c r="H3878" s="92">
        <v>5.23</v>
      </c>
      <c r="I3878" s="92">
        <v>5.15</v>
      </c>
      <c r="J3878" s="92">
        <v>5.03</v>
      </c>
      <c r="K3878" s="92">
        <v>4.8499999999999996</v>
      </c>
      <c r="L3878" s="92">
        <v>5.77</v>
      </c>
      <c r="N3878" s="92">
        <f t="shared" ca="1" si="300"/>
        <v>5.3543374936201502</v>
      </c>
      <c r="O3878" s="92">
        <f t="shared" si="301"/>
        <v>0.140283285388661</v>
      </c>
      <c r="P3878" s="92">
        <f t="shared" si="302"/>
        <v>5.2984634160849184</v>
      </c>
      <c r="Q3878" s="92">
        <f t="shared" ca="1" si="303"/>
        <v>1.0105453360998229</v>
      </c>
      <c r="R3878" s="92">
        <f t="shared" ca="1" si="304"/>
        <v>5.8308465892959775</v>
      </c>
    </row>
    <row r="3879" spans="1:18" x14ac:dyDescent="0.3">
      <c r="A3879" s="107">
        <v>41027.263888888891</v>
      </c>
      <c r="B3879" s="92">
        <v>5.93</v>
      </c>
      <c r="C3879" s="92">
        <v>5.82</v>
      </c>
      <c r="D3879" s="92">
        <v>5.68</v>
      </c>
      <c r="E3879" s="92">
        <v>5.49</v>
      </c>
      <c r="F3879" s="92">
        <v>5.34</v>
      </c>
      <c r="G3879" s="92">
        <v>5.23</v>
      </c>
      <c r="H3879" s="92">
        <v>5.15</v>
      </c>
      <c r="I3879" s="92">
        <v>5.08</v>
      </c>
      <c r="J3879" s="92">
        <v>5</v>
      </c>
      <c r="K3879" s="92">
        <v>4.88</v>
      </c>
      <c r="L3879" s="92">
        <v>5.83</v>
      </c>
      <c r="N3879" s="92">
        <f t="shared" ca="1" si="300"/>
        <v>5.2717495207383278</v>
      </c>
      <c r="O3879" s="92">
        <f t="shared" si="301"/>
        <v>0.14244573315295023</v>
      </c>
      <c r="P3879" s="92">
        <f t="shared" si="302"/>
        <v>5.2184622629753852</v>
      </c>
      <c r="Q3879" s="92">
        <f t="shared" ca="1" si="303"/>
        <v>1.0102112950286164</v>
      </c>
      <c r="R3879" s="92">
        <f t="shared" ca="1" si="304"/>
        <v>5.8895318500168337</v>
      </c>
    </row>
    <row r="3880" spans="1:18" x14ac:dyDescent="0.3">
      <c r="A3880" s="107">
        <v>41027.270833333336</v>
      </c>
      <c r="B3880" s="92">
        <v>5.49</v>
      </c>
      <c r="C3880" s="92">
        <v>5.44</v>
      </c>
      <c r="D3880" s="92">
        <v>5.33</v>
      </c>
      <c r="E3880" s="92">
        <v>5.25</v>
      </c>
      <c r="F3880" s="92">
        <v>5.16</v>
      </c>
      <c r="G3880" s="92">
        <v>5.07</v>
      </c>
      <c r="H3880" s="92">
        <v>4.9400000000000004</v>
      </c>
      <c r="I3880" s="92">
        <v>4.83</v>
      </c>
      <c r="J3880" s="92">
        <v>4.7699999999999996</v>
      </c>
      <c r="K3880" s="92">
        <v>4.6500000000000004</v>
      </c>
      <c r="L3880" s="92">
        <v>5.24</v>
      </c>
      <c r="N3880" s="92">
        <f t="shared" ca="1" si="300"/>
        <v>5.0382078033829858</v>
      </c>
      <c r="O3880" s="92">
        <f t="shared" si="301"/>
        <v>0.24003905322625543</v>
      </c>
      <c r="P3880" s="92">
        <f t="shared" si="302"/>
        <v>5.0511665032013413</v>
      </c>
      <c r="Q3880" s="92">
        <f t="shared" ca="1" si="303"/>
        <v>0.99743451343167122</v>
      </c>
      <c r="R3880" s="92">
        <f t="shared" ca="1" si="304"/>
        <v>5.2265568503819573</v>
      </c>
    </row>
    <row r="3881" spans="1:18" x14ac:dyDescent="0.3">
      <c r="A3881" s="107">
        <v>41027.277777777781</v>
      </c>
      <c r="B3881" s="92">
        <v>5.25</v>
      </c>
      <c r="C3881" s="92">
        <v>5.19</v>
      </c>
      <c r="D3881" s="92">
        <v>5.0599999999999996</v>
      </c>
      <c r="E3881" s="92">
        <v>4.93</v>
      </c>
      <c r="F3881" s="92">
        <v>4.87</v>
      </c>
      <c r="G3881" s="92">
        <v>4.83</v>
      </c>
      <c r="H3881" s="92">
        <v>4.8099999999999996</v>
      </c>
      <c r="I3881" s="92">
        <v>4.82</v>
      </c>
      <c r="J3881" s="92">
        <v>4.82</v>
      </c>
      <c r="K3881" s="92">
        <v>4.82</v>
      </c>
      <c r="L3881" s="92">
        <v>4.84</v>
      </c>
      <c r="N3881" s="92">
        <f t="shared" ca="1" si="300"/>
        <v>4.882227453321665</v>
      </c>
      <c r="O3881" s="92">
        <f t="shared" si="301"/>
        <v>3.8344386803252764E-2</v>
      </c>
      <c r="P3881" s="92">
        <f t="shared" si="302"/>
        <v>4.8271294254820329</v>
      </c>
      <c r="Q3881" s="92">
        <f t="shared" ca="1" si="303"/>
        <v>1.0114142429139716</v>
      </c>
      <c r="R3881" s="92">
        <f t="shared" ca="1" si="304"/>
        <v>4.895244935703623</v>
      </c>
    </row>
    <row r="3882" spans="1:18" x14ac:dyDescent="0.3">
      <c r="A3882" s="107">
        <v>41027.284722222219</v>
      </c>
      <c r="B3882" s="92">
        <v>6.41</v>
      </c>
      <c r="C3882" s="92">
        <v>6.34</v>
      </c>
      <c r="D3882" s="92">
        <v>6.2</v>
      </c>
      <c r="E3882" s="92">
        <v>6.18</v>
      </c>
      <c r="F3882" s="92">
        <v>6.28</v>
      </c>
      <c r="G3882" s="92">
        <v>6.32</v>
      </c>
      <c r="H3882" s="92">
        <v>6.3</v>
      </c>
      <c r="I3882" s="92">
        <v>6.24</v>
      </c>
      <c r="J3882" s="92">
        <v>6.09</v>
      </c>
      <c r="K3882" s="92">
        <v>5.92</v>
      </c>
      <c r="L3882" s="92">
        <v>6.12</v>
      </c>
      <c r="N3882" s="92">
        <f t="shared" ca="1" si="300"/>
        <v>6.2220601438940584</v>
      </c>
      <c r="O3882" s="92">
        <f t="shared" si="301"/>
        <v>2.9289989531504915E-2</v>
      </c>
      <c r="P3882" s="92">
        <f t="shared" si="302"/>
        <v>6.3171306292093767</v>
      </c>
      <c r="Q3882" s="92">
        <f t="shared" ca="1" si="303"/>
        <v>0.98495036894191679</v>
      </c>
      <c r="R3882" s="92">
        <f t="shared" ca="1" si="304"/>
        <v>6.0278962579245308</v>
      </c>
    </row>
    <row r="3883" spans="1:18" x14ac:dyDescent="0.3">
      <c r="A3883" s="107">
        <v>41027.291666666664</v>
      </c>
      <c r="B3883" s="92">
        <v>7.4</v>
      </c>
      <c r="C3883" s="92">
        <v>7.39</v>
      </c>
      <c r="D3883" s="92">
        <v>7.38</v>
      </c>
      <c r="E3883" s="92">
        <v>7.39</v>
      </c>
      <c r="F3883" s="92">
        <v>7.4</v>
      </c>
      <c r="G3883" s="92">
        <v>7.37</v>
      </c>
      <c r="H3883" s="92">
        <v>7.31</v>
      </c>
      <c r="I3883" s="92">
        <v>7.23</v>
      </c>
      <c r="J3883" s="92">
        <v>7.14</v>
      </c>
      <c r="K3883" s="92">
        <v>6.96</v>
      </c>
      <c r="L3883" s="92">
        <v>7.29</v>
      </c>
      <c r="N3883" s="92">
        <f t="shared" ca="1" si="300"/>
        <v>7.3006753515111162</v>
      </c>
      <c r="O3883" s="92">
        <f t="shared" si="301"/>
        <v>7.5539799062519453E-2</v>
      </c>
      <c r="P3883" s="92">
        <f t="shared" si="302"/>
        <v>7.3613734329219698</v>
      </c>
      <c r="Q3883" s="92">
        <f t="shared" ca="1" si="303"/>
        <v>0.99175451674012405</v>
      </c>
      <c r="R3883" s="92">
        <f t="shared" ca="1" si="304"/>
        <v>7.229890427035504</v>
      </c>
    </row>
    <row r="3884" spans="1:18" x14ac:dyDescent="0.3">
      <c r="A3884" s="107">
        <v>41027.298611111109</v>
      </c>
      <c r="B3884" s="92">
        <v>5.81</v>
      </c>
      <c r="C3884" s="92">
        <v>5.77</v>
      </c>
      <c r="D3884" s="92">
        <v>5.68</v>
      </c>
      <c r="E3884" s="92">
        <v>5.62</v>
      </c>
      <c r="F3884" s="92">
        <v>5.59</v>
      </c>
      <c r="G3884" s="92">
        <v>5.54</v>
      </c>
      <c r="H3884" s="92">
        <v>5.47</v>
      </c>
      <c r="I3884" s="92">
        <v>5.37</v>
      </c>
      <c r="J3884" s="92">
        <v>5.31</v>
      </c>
      <c r="K3884" s="92">
        <v>5.31</v>
      </c>
      <c r="L3884" s="92">
        <v>5.8</v>
      </c>
      <c r="N3884" s="92">
        <f t="shared" ca="1" si="300"/>
        <v>5.5080365572635195</v>
      </c>
      <c r="O3884" s="92">
        <f t="shared" si="301"/>
        <v>0.11750728309738544</v>
      </c>
      <c r="P3884" s="92">
        <f t="shared" si="302"/>
        <v>5.529916112684524</v>
      </c>
      <c r="Q3884" s="92">
        <f t="shared" ca="1" si="303"/>
        <v>0.99604342001304191</v>
      </c>
      <c r="R3884" s="92">
        <f t="shared" ca="1" si="304"/>
        <v>5.7770518360756427</v>
      </c>
    </row>
    <row r="3885" spans="1:18" x14ac:dyDescent="0.3">
      <c r="A3885" s="107">
        <v>41027.305555555555</v>
      </c>
      <c r="B3885" s="92">
        <v>6.87</v>
      </c>
      <c r="C3885" s="92">
        <v>6.81</v>
      </c>
      <c r="D3885" s="92">
        <v>6.76</v>
      </c>
      <c r="E3885" s="92">
        <v>6.72</v>
      </c>
      <c r="F3885" s="92">
        <v>6.71</v>
      </c>
      <c r="G3885" s="92">
        <v>6.73</v>
      </c>
      <c r="H3885" s="92">
        <v>6.7</v>
      </c>
      <c r="I3885" s="92">
        <v>6.65</v>
      </c>
      <c r="J3885" s="92">
        <v>6.62</v>
      </c>
      <c r="K3885" s="92">
        <v>6.55</v>
      </c>
      <c r="L3885" s="92">
        <v>7.01</v>
      </c>
      <c r="N3885" s="92">
        <f t="shared" ca="1" si="300"/>
        <v>6.6946118257818634</v>
      </c>
      <c r="O3885" s="92">
        <f t="shared" si="301"/>
        <v>4.1285179439985338E-2</v>
      </c>
      <c r="P3885" s="92">
        <f t="shared" si="302"/>
        <v>6.7256935516918182</v>
      </c>
      <c r="Q3885" s="92">
        <f t="shared" ca="1" si="303"/>
        <v>0.99537865862143893</v>
      </c>
      <c r="R3885" s="92">
        <f t="shared" ca="1" si="304"/>
        <v>6.9776043969362869</v>
      </c>
    </row>
    <row r="3886" spans="1:18" x14ac:dyDescent="0.3">
      <c r="A3886" s="107">
        <v>41027.3125</v>
      </c>
      <c r="B3886" s="92">
        <v>7.02</v>
      </c>
      <c r="C3886" s="92">
        <v>7</v>
      </c>
      <c r="D3886" s="92">
        <v>7.04</v>
      </c>
      <c r="E3886" s="92">
        <v>7.09</v>
      </c>
      <c r="F3886" s="92">
        <v>7.06</v>
      </c>
      <c r="G3886" s="92">
        <v>6.98</v>
      </c>
      <c r="H3886" s="92">
        <v>6.93</v>
      </c>
      <c r="I3886" s="92">
        <v>6.92</v>
      </c>
      <c r="J3886" s="92">
        <v>6.88</v>
      </c>
      <c r="K3886" s="92">
        <v>6.82</v>
      </c>
      <c r="L3886" s="92">
        <v>7.09</v>
      </c>
      <c r="N3886" s="92">
        <f t="shared" ca="1" si="300"/>
        <v>6.9754068851532951</v>
      </c>
      <c r="O3886" s="92">
        <f t="shared" si="301"/>
        <v>6.6434390805647656E-2</v>
      </c>
      <c r="P3886" s="92">
        <f t="shared" si="302"/>
        <v>6.9728142232620831</v>
      </c>
      <c r="Q3886" s="92">
        <f t="shared" ca="1" si="303"/>
        <v>1.0003718243177284</v>
      </c>
      <c r="R3886" s="92">
        <f t="shared" ca="1" si="304"/>
        <v>7.0926362344126943</v>
      </c>
    </row>
    <row r="3887" spans="1:18" x14ac:dyDescent="0.3">
      <c r="A3887" s="107">
        <v>41027.319444444445</v>
      </c>
      <c r="B3887" s="92">
        <v>7.57</v>
      </c>
      <c r="C3887" s="92">
        <v>7.52</v>
      </c>
      <c r="D3887" s="92">
        <v>7.45</v>
      </c>
      <c r="E3887" s="92">
        <v>7.38</v>
      </c>
      <c r="F3887" s="92">
        <v>7.29</v>
      </c>
      <c r="G3887" s="92">
        <v>7.23</v>
      </c>
      <c r="H3887" s="92">
        <v>7.17</v>
      </c>
      <c r="I3887" s="92">
        <v>7.16</v>
      </c>
      <c r="J3887" s="92">
        <v>7.09</v>
      </c>
      <c r="K3887" s="92">
        <v>6.89</v>
      </c>
      <c r="L3887" s="92">
        <v>7.47</v>
      </c>
      <c r="N3887" s="92">
        <f t="shared" ca="1" si="300"/>
        <v>7.2392944810109245</v>
      </c>
      <c r="O3887" s="92">
        <f t="shared" si="301"/>
        <v>7.7008645327198491E-2</v>
      </c>
      <c r="P3887" s="92">
        <f t="shared" si="302"/>
        <v>7.2213728464607456</v>
      </c>
      <c r="Q3887" s="92">
        <f t="shared" ca="1" si="303"/>
        <v>1.0024817489598203</v>
      </c>
      <c r="R3887" s="92">
        <f t="shared" ca="1" si="304"/>
        <v>7.488538664729858</v>
      </c>
    </row>
    <row r="3888" spans="1:18" x14ac:dyDescent="0.3">
      <c r="A3888" s="107">
        <v>41027.326388888891</v>
      </c>
      <c r="B3888" s="92">
        <v>8.5</v>
      </c>
      <c r="C3888" s="92">
        <v>8.51</v>
      </c>
      <c r="D3888" s="92">
        <v>8.56</v>
      </c>
      <c r="E3888" s="92">
        <v>8.65</v>
      </c>
      <c r="F3888" s="92">
        <v>8.68</v>
      </c>
      <c r="G3888" s="92">
        <v>8.69</v>
      </c>
      <c r="H3888" s="92">
        <v>8.7200000000000006</v>
      </c>
      <c r="I3888" s="92">
        <v>8.64</v>
      </c>
      <c r="J3888" s="92">
        <v>8.5</v>
      </c>
      <c r="K3888" s="92">
        <v>8.3000000000000007</v>
      </c>
      <c r="L3888" s="92">
        <v>8.7100000000000009</v>
      </c>
      <c r="N3888" s="92">
        <f t="shared" ca="1" si="300"/>
        <v>8.6145261670705455</v>
      </c>
      <c r="O3888" s="92">
        <f t="shared" si="301"/>
        <v>-3.1847190489486921E-2</v>
      </c>
      <c r="P3888" s="92">
        <f t="shared" si="302"/>
        <v>8.6942918754568161</v>
      </c>
      <c r="Q3888" s="92">
        <f t="shared" ca="1" si="303"/>
        <v>0.99082550833019056</v>
      </c>
      <c r="R3888" s="92">
        <f t="shared" ca="1" si="304"/>
        <v>8.6300901775559602</v>
      </c>
    </row>
    <row r="3889" spans="1:18" x14ac:dyDescent="0.3">
      <c r="A3889" s="107">
        <v>41027.333333333336</v>
      </c>
      <c r="B3889" s="92">
        <v>6.7</v>
      </c>
      <c r="C3889" s="92">
        <v>6.72</v>
      </c>
      <c r="D3889" s="92">
        <v>6.74</v>
      </c>
      <c r="E3889" s="92">
        <v>6.76</v>
      </c>
      <c r="F3889" s="92">
        <v>6.68</v>
      </c>
      <c r="G3889" s="92">
        <v>6.63</v>
      </c>
      <c r="H3889" s="92">
        <v>6.68</v>
      </c>
      <c r="I3889" s="92">
        <v>6.76</v>
      </c>
      <c r="J3889" s="92">
        <v>6.82</v>
      </c>
      <c r="K3889" s="92">
        <v>6.85</v>
      </c>
      <c r="L3889" s="92">
        <v>7.06</v>
      </c>
      <c r="N3889" s="92">
        <f t="shared" ca="1" si="300"/>
        <v>6.7282950691174026</v>
      </c>
      <c r="O3889" s="92">
        <f t="shared" si="301"/>
        <v>-6.9429206839062674E-2</v>
      </c>
      <c r="P3889" s="92">
        <f t="shared" si="302"/>
        <v>6.6371406621385178</v>
      </c>
      <c r="Q3889" s="92">
        <f t="shared" ca="1" si="303"/>
        <v>1.0137339875134594</v>
      </c>
      <c r="R3889" s="92">
        <f t="shared" ca="1" si="304"/>
        <v>7.1569619518450232</v>
      </c>
    </row>
    <row r="3890" spans="1:18" x14ac:dyDescent="0.3">
      <c r="A3890" s="107">
        <v>41027.340277777781</v>
      </c>
      <c r="B3890" s="92">
        <v>8.27</v>
      </c>
      <c r="C3890" s="92">
        <v>8.2200000000000006</v>
      </c>
      <c r="D3890" s="92">
        <v>8.17</v>
      </c>
      <c r="E3890" s="92">
        <v>8.11</v>
      </c>
      <c r="F3890" s="92">
        <v>8.0299999999999994</v>
      </c>
      <c r="G3890" s="92">
        <v>7.93</v>
      </c>
      <c r="H3890" s="92">
        <v>7.84</v>
      </c>
      <c r="I3890" s="92">
        <v>7.71</v>
      </c>
      <c r="J3890" s="92">
        <v>7.57</v>
      </c>
      <c r="K3890" s="92">
        <v>7.45</v>
      </c>
      <c r="L3890" s="92">
        <v>8.17</v>
      </c>
      <c r="N3890" s="92">
        <f t="shared" ca="1" si="300"/>
        <v>7.8908554723287745</v>
      </c>
      <c r="O3890" s="92">
        <f t="shared" si="301"/>
        <v>0.10547845099474229</v>
      </c>
      <c r="P3890" s="92">
        <f t="shared" si="302"/>
        <v>7.9170422125883881</v>
      </c>
      <c r="Q3890" s="92">
        <f t="shared" ca="1" si="303"/>
        <v>0.99669235813622725</v>
      </c>
      <c r="R3890" s="92">
        <f t="shared" ca="1" si="304"/>
        <v>8.142976565972976</v>
      </c>
    </row>
    <row r="3891" spans="1:18" x14ac:dyDescent="0.3">
      <c r="A3891" s="107">
        <v>41027.347222222219</v>
      </c>
      <c r="B3891" s="92">
        <v>8.26</v>
      </c>
      <c r="C3891" s="92">
        <v>8.2799999999999994</v>
      </c>
      <c r="D3891" s="92">
        <v>8.32</v>
      </c>
      <c r="E3891" s="92">
        <v>8.32</v>
      </c>
      <c r="F3891" s="92">
        <v>8.2899999999999991</v>
      </c>
      <c r="G3891" s="92">
        <v>8.27</v>
      </c>
      <c r="H3891" s="92">
        <v>8.23</v>
      </c>
      <c r="I3891" s="92">
        <v>8.23</v>
      </c>
      <c r="J3891" s="92">
        <v>8.19</v>
      </c>
      <c r="K3891" s="92">
        <v>7.98</v>
      </c>
      <c r="L3891" s="92">
        <v>8.2799999999999994</v>
      </c>
      <c r="N3891" s="92">
        <f t="shared" ca="1" si="300"/>
        <v>8.2481262726569575</v>
      </c>
      <c r="O3891" s="92">
        <f t="shared" si="301"/>
        <v>4.480485849111044E-2</v>
      </c>
      <c r="P3891" s="92">
        <f t="shared" si="302"/>
        <v>8.2642571328605356</v>
      </c>
      <c r="Q3891" s="92">
        <f t="shared" ca="1" si="303"/>
        <v>0.99804811733901189</v>
      </c>
      <c r="R3891" s="92">
        <f t="shared" ca="1" si="304"/>
        <v>8.2638384115670185</v>
      </c>
    </row>
    <row r="3892" spans="1:18" x14ac:dyDescent="0.3">
      <c r="A3892" s="107">
        <v>41027.354166666664</v>
      </c>
      <c r="B3892" s="92">
        <v>6.99</v>
      </c>
      <c r="C3892" s="92">
        <v>6.95</v>
      </c>
      <c r="D3892" s="92">
        <v>7.04</v>
      </c>
      <c r="E3892" s="92">
        <v>7.08</v>
      </c>
      <c r="F3892" s="92">
        <v>7.08</v>
      </c>
      <c r="G3892" s="92">
        <v>7.12</v>
      </c>
      <c r="H3892" s="92">
        <v>7.2</v>
      </c>
      <c r="I3892" s="92">
        <v>7.23</v>
      </c>
      <c r="J3892" s="92">
        <v>7.2</v>
      </c>
      <c r="K3892" s="92">
        <v>7.13</v>
      </c>
      <c r="L3892" s="92">
        <v>7.18</v>
      </c>
      <c r="N3892" s="92">
        <f t="shared" ca="1" si="300"/>
        <v>7.1296930219708674</v>
      </c>
      <c r="O3892" s="92">
        <f t="shared" si="301"/>
        <v>-0.10325229161636201</v>
      </c>
      <c r="P3892" s="92">
        <f t="shared" si="302"/>
        <v>7.1314071287349465</v>
      </c>
      <c r="Q3892" s="92">
        <f t="shared" ca="1" si="303"/>
        <v>0.99975963975508109</v>
      </c>
      <c r="R3892" s="92">
        <f t="shared" ca="1" si="304"/>
        <v>7.1782742134414823</v>
      </c>
    </row>
    <row r="3893" spans="1:18" x14ac:dyDescent="0.3">
      <c r="A3893" s="107">
        <v>41027.361111111109</v>
      </c>
      <c r="B3893" s="92">
        <v>6.04</v>
      </c>
      <c r="C3893" s="92">
        <v>6.08</v>
      </c>
      <c r="D3893" s="92">
        <v>6.2</v>
      </c>
      <c r="E3893" s="92">
        <v>6.26</v>
      </c>
      <c r="F3893" s="92">
        <v>6.29</v>
      </c>
      <c r="G3893" s="92">
        <v>6.31</v>
      </c>
      <c r="H3893" s="92">
        <v>6.29</v>
      </c>
      <c r="I3893" s="92">
        <v>6.26</v>
      </c>
      <c r="J3893" s="92">
        <v>6.25</v>
      </c>
      <c r="K3893" s="92">
        <v>6.18</v>
      </c>
      <c r="L3893" s="92">
        <v>6.18</v>
      </c>
      <c r="N3893" s="92">
        <f t="shared" ca="1" si="300"/>
        <v>6.2552041682669888</v>
      </c>
      <c r="O3893" s="92">
        <f t="shared" si="301"/>
        <v>2.9336481656410736E-2</v>
      </c>
      <c r="P3893" s="92">
        <f t="shared" si="302"/>
        <v>6.3071306230292441</v>
      </c>
      <c r="Q3893" s="92">
        <f t="shared" ca="1" si="303"/>
        <v>0.991767024045347</v>
      </c>
      <c r="R3893" s="92">
        <f t="shared" ca="1" si="304"/>
        <v>6.1291202086002441</v>
      </c>
    </row>
    <row r="3894" spans="1:18" x14ac:dyDescent="0.3">
      <c r="A3894" s="107">
        <v>41027.368055555555</v>
      </c>
      <c r="B3894" s="92">
        <v>7.26</v>
      </c>
      <c r="C3894" s="92">
        <v>7.21</v>
      </c>
      <c r="D3894" s="92">
        <v>7.1</v>
      </c>
      <c r="E3894" s="92">
        <v>6.91</v>
      </c>
      <c r="F3894" s="92">
        <v>6.79</v>
      </c>
      <c r="G3894" s="92">
        <v>6.66</v>
      </c>
      <c r="H3894" s="92">
        <v>6.47</v>
      </c>
      <c r="I3894" s="92">
        <v>6.32</v>
      </c>
      <c r="J3894" s="92">
        <v>6.21</v>
      </c>
      <c r="K3894" s="92">
        <v>5.99</v>
      </c>
      <c r="L3894" s="92">
        <v>6.76</v>
      </c>
      <c r="N3894" s="92">
        <f t="shared" ca="1" si="300"/>
        <v>6.6151067718034771</v>
      </c>
      <c r="O3894" s="92">
        <f t="shared" si="301"/>
        <v>0.26746527375203361</v>
      </c>
      <c r="P3894" s="92">
        <f t="shared" si="302"/>
        <v>6.632439286547954</v>
      </c>
      <c r="Q3894" s="92">
        <f t="shared" ca="1" si="303"/>
        <v>0.99738670585652689</v>
      </c>
      <c r="R3894" s="92">
        <f t="shared" ca="1" si="304"/>
        <v>6.7423341315901215</v>
      </c>
    </row>
    <row r="3895" spans="1:18" x14ac:dyDescent="0.3">
      <c r="A3895" s="107">
        <v>41027.375</v>
      </c>
      <c r="B3895" s="92">
        <v>7.14</v>
      </c>
      <c r="C3895" s="92">
        <v>7.19</v>
      </c>
      <c r="D3895" s="92">
        <v>7.08</v>
      </c>
      <c r="E3895" s="92">
        <v>7.04</v>
      </c>
      <c r="F3895" s="92">
        <v>6.96</v>
      </c>
      <c r="G3895" s="92">
        <v>6.91</v>
      </c>
      <c r="H3895" s="92">
        <v>6.86</v>
      </c>
      <c r="I3895" s="92">
        <v>6.77</v>
      </c>
      <c r="J3895" s="92">
        <v>6.61</v>
      </c>
      <c r="K3895" s="92">
        <v>6.39</v>
      </c>
      <c r="L3895" s="92">
        <v>7.08</v>
      </c>
      <c r="N3895" s="92">
        <f t="shared" ca="1" si="300"/>
        <v>6.8719740076641438</v>
      </c>
      <c r="O3895" s="92">
        <f t="shared" si="301"/>
        <v>6.7109837142246193E-2</v>
      </c>
      <c r="P3895" s="92">
        <f t="shared" si="302"/>
        <v>6.9028139985808643</v>
      </c>
      <c r="Q3895" s="92">
        <f t="shared" ca="1" si="303"/>
        <v>0.9955322581597793</v>
      </c>
      <c r="R3895" s="92">
        <f t="shared" ca="1" si="304"/>
        <v>7.0483683877712373</v>
      </c>
    </row>
    <row r="3896" spans="1:18" x14ac:dyDescent="0.3">
      <c r="A3896" s="107">
        <v>41027.381944444445</v>
      </c>
      <c r="B3896" s="92">
        <v>7.87</v>
      </c>
      <c r="C3896" s="92">
        <v>7.9</v>
      </c>
      <c r="D3896" s="92">
        <v>7.97</v>
      </c>
      <c r="E3896" s="92">
        <v>8.01</v>
      </c>
      <c r="F3896" s="92">
        <v>7.96</v>
      </c>
      <c r="G3896" s="92">
        <v>7.82</v>
      </c>
      <c r="H3896" s="92">
        <v>7.7</v>
      </c>
      <c r="I3896" s="92">
        <v>7.63</v>
      </c>
      <c r="J3896" s="92">
        <v>7.53</v>
      </c>
      <c r="K3896" s="92">
        <v>7.34</v>
      </c>
      <c r="L3896" s="92">
        <v>7.79</v>
      </c>
      <c r="N3896" s="92">
        <f t="shared" ref="N3896:N3959" ca="1" si="305">POWER(SUM(POWER(C3896,Exponent)*$C$1,POWER(D3896,Exponent)*$D$1,POWER(E3896,Exponent)*$E$1,POWER(F3896,Exponent)*$F$1,POWER(G3896,Exponent)*$G$1,POWER(H3896,Exponent)*$H$1,POWER(I3896,Exponent)*$I$1,POWER(J3896,Exponent)*$J$1,POWER(K3896,Exponent)*$K$1),1/Exponent)</f>
        <v>7.7773732948177683</v>
      </c>
      <c r="O3896" s="92">
        <f t="shared" si="301"/>
        <v>0.14290466163739021</v>
      </c>
      <c r="P3896" s="92">
        <f t="shared" si="302"/>
        <v>7.8026930273703776</v>
      </c>
      <c r="Q3896" s="92">
        <f t="shared" ca="1" si="303"/>
        <v>0.99675500081013146</v>
      </c>
      <c r="R3896" s="92">
        <f t="shared" ca="1" si="304"/>
        <v>7.7647214563109239</v>
      </c>
    </row>
    <row r="3897" spans="1:18" x14ac:dyDescent="0.3">
      <c r="A3897" s="107">
        <v>41027.388888888891</v>
      </c>
      <c r="B3897" s="92">
        <v>7.39</v>
      </c>
      <c r="C3897" s="92">
        <v>7.4</v>
      </c>
      <c r="D3897" s="92">
        <v>7.45</v>
      </c>
      <c r="E3897" s="92">
        <v>7.46</v>
      </c>
      <c r="F3897" s="92">
        <v>7.43</v>
      </c>
      <c r="G3897" s="92">
        <v>7.48</v>
      </c>
      <c r="H3897" s="92">
        <v>7.49</v>
      </c>
      <c r="I3897" s="92">
        <v>7.49</v>
      </c>
      <c r="J3897" s="92">
        <v>7.39</v>
      </c>
      <c r="K3897" s="92">
        <v>7.25</v>
      </c>
      <c r="L3897" s="92">
        <v>7.24</v>
      </c>
      <c r="N3897" s="92">
        <f t="shared" ca="1" si="305"/>
        <v>7.4427508776153699</v>
      </c>
      <c r="O3897" s="92">
        <f t="shared" si="301"/>
        <v>-1.2346005792007902E-2</v>
      </c>
      <c r="P3897" s="92">
        <f t="shared" si="302"/>
        <v>7.4814319195711754</v>
      </c>
      <c r="Q3897" s="92">
        <f t="shared" ca="1" si="303"/>
        <v>0.99482972746773024</v>
      </c>
      <c r="R3897" s="92">
        <f t="shared" ca="1" si="304"/>
        <v>7.2025672268663667</v>
      </c>
    </row>
    <row r="3898" spans="1:18" x14ac:dyDescent="0.3">
      <c r="A3898" s="107">
        <v>41027.395833333336</v>
      </c>
      <c r="B3898" s="92">
        <v>8.1199999999999992</v>
      </c>
      <c r="C3898" s="92">
        <v>8.08</v>
      </c>
      <c r="D3898" s="92">
        <v>7.87</v>
      </c>
      <c r="E3898" s="92">
        <v>7.82</v>
      </c>
      <c r="F3898" s="92">
        <v>7.75</v>
      </c>
      <c r="G3898" s="92">
        <v>7.72</v>
      </c>
      <c r="H3898" s="92">
        <v>7.66</v>
      </c>
      <c r="I3898" s="92">
        <v>7.55</v>
      </c>
      <c r="J3898" s="92">
        <v>7.48</v>
      </c>
      <c r="K3898" s="92">
        <v>7.5</v>
      </c>
      <c r="L3898" s="92">
        <v>7.96</v>
      </c>
      <c r="N3898" s="92">
        <f t="shared" ca="1" si="305"/>
        <v>7.6956011468475403</v>
      </c>
      <c r="O3898" s="92">
        <f t="shared" si="301"/>
        <v>7.2101671062137135E-2</v>
      </c>
      <c r="P3898" s="92">
        <f t="shared" si="302"/>
        <v>7.7113748055652529</v>
      </c>
      <c r="Q3898" s="92">
        <f t="shared" ca="1" si="303"/>
        <v>0.9979544946114759</v>
      </c>
      <c r="R3898" s="92">
        <f t="shared" ca="1" si="304"/>
        <v>7.9437177771073477</v>
      </c>
    </row>
    <row r="3899" spans="1:18" x14ac:dyDescent="0.3">
      <c r="A3899" s="107">
        <v>41027.402777777781</v>
      </c>
      <c r="B3899" s="92">
        <v>8.3800000000000008</v>
      </c>
      <c r="C3899" s="92">
        <v>8.35</v>
      </c>
      <c r="D3899" s="92">
        <v>8.2899999999999991</v>
      </c>
      <c r="E3899" s="92">
        <v>8.26</v>
      </c>
      <c r="F3899" s="92">
        <v>8.23</v>
      </c>
      <c r="G3899" s="92">
        <v>8.19</v>
      </c>
      <c r="H3899" s="92">
        <v>8.07</v>
      </c>
      <c r="I3899" s="92">
        <v>7.98</v>
      </c>
      <c r="J3899" s="92">
        <v>7.91</v>
      </c>
      <c r="K3899" s="92">
        <v>7.86</v>
      </c>
      <c r="L3899" s="92">
        <v>8.1300000000000008</v>
      </c>
      <c r="N3899" s="92">
        <f t="shared" ca="1" si="305"/>
        <v>8.1242321398886155</v>
      </c>
      <c r="O3899" s="92">
        <f t="shared" si="301"/>
        <v>0.13640076365821333</v>
      </c>
      <c r="P3899" s="92">
        <f t="shared" si="302"/>
        <v>8.17269822937733</v>
      </c>
      <c r="Q3899" s="92">
        <f t="shared" ca="1" si="303"/>
        <v>0.99406975663012986</v>
      </c>
      <c r="R3899" s="92">
        <f t="shared" ca="1" si="304"/>
        <v>8.0817871214029573</v>
      </c>
    </row>
    <row r="3900" spans="1:18" x14ac:dyDescent="0.3">
      <c r="A3900" s="107">
        <v>41027.409722222219</v>
      </c>
      <c r="B3900" s="92">
        <v>7.82</v>
      </c>
      <c r="C3900" s="92">
        <v>7.78</v>
      </c>
      <c r="D3900" s="92">
        <v>7.78</v>
      </c>
      <c r="E3900" s="92">
        <v>7.79</v>
      </c>
      <c r="F3900" s="92">
        <v>7.76</v>
      </c>
      <c r="G3900" s="92">
        <v>7.69</v>
      </c>
      <c r="H3900" s="92">
        <v>7.59</v>
      </c>
      <c r="I3900" s="92">
        <v>7.56</v>
      </c>
      <c r="J3900" s="92">
        <v>7.58</v>
      </c>
      <c r="K3900" s="92">
        <v>7.74</v>
      </c>
      <c r="L3900" s="92">
        <v>7.98</v>
      </c>
      <c r="N3900" s="92">
        <f t="shared" ca="1" si="305"/>
        <v>7.6828450872381611</v>
      </c>
      <c r="O3900" s="92">
        <f t="shared" si="301"/>
        <v>0.12095701434834095</v>
      </c>
      <c r="P3900" s="92">
        <f t="shared" si="302"/>
        <v>7.6755921485622549</v>
      </c>
      <c r="Q3900" s="92">
        <f t="shared" ca="1" si="303"/>
        <v>1.0009449353920226</v>
      </c>
      <c r="R3900" s="92">
        <f t="shared" ca="1" si="304"/>
        <v>7.9875405844283405</v>
      </c>
    </row>
    <row r="3901" spans="1:18" x14ac:dyDescent="0.3">
      <c r="A3901" s="107">
        <v>41027.416666666664</v>
      </c>
      <c r="B3901" s="92">
        <v>7.27</v>
      </c>
      <c r="C3901" s="92">
        <v>7.23</v>
      </c>
      <c r="D3901" s="92">
        <v>7.37</v>
      </c>
      <c r="E3901" s="92">
        <v>7.38</v>
      </c>
      <c r="F3901" s="92">
        <v>7.48</v>
      </c>
      <c r="G3901" s="92">
        <v>7.54</v>
      </c>
      <c r="H3901" s="92">
        <v>7.48</v>
      </c>
      <c r="I3901" s="92">
        <v>7.34</v>
      </c>
      <c r="J3901" s="92">
        <v>7.2</v>
      </c>
      <c r="K3901" s="92">
        <v>6.93</v>
      </c>
      <c r="L3901" s="92">
        <v>7.36</v>
      </c>
      <c r="N3901" s="92">
        <f t="shared" ca="1" si="305"/>
        <v>7.369706131505982</v>
      </c>
      <c r="O3901" s="92">
        <f t="shared" si="301"/>
        <v>7.382982515587494E-2</v>
      </c>
      <c r="P3901" s="92">
        <f t="shared" si="302"/>
        <v>7.5313741156295899</v>
      </c>
      <c r="Q3901" s="92">
        <f t="shared" ca="1" si="303"/>
        <v>0.97853406541203358</v>
      </c>
      <c r="R3901" s="92">
        <f t="shared" ca="1" si="304"/>
        <v>7.2020107214325675</v>
      </c>
    </row>
    <row r="3902" spans="1:18" x14ac:dyDescent="0.3">
      <c r="A3902" s="107">
        <v>41027.423611111109</v>
      </c>
      <c r="B3902" s="92">
        <v>7.5</v>
      </c>
      <c r="C3902" s="92">
        <v>7.53</v>
      </c>
      <c r="D3902" s="92">
        <v>7.55</v>
      </c>
      <c r="E3902" s="92">
        <v>7.46</v>
      </c>
      <c r="F3902" s="92">
        <v>7.53</v>
      </c>
      <c r="G3902" s="92">
        <v>7.6</v>
      </c>
      <c r="H3902" s="92">
        <v>7.65</v>
      </c>
      <c r="I3902" s="92">
        <v>7.64</v>
      </c>
      <c r="J3902" s="92">
        <v>7.6</v>
      </c>
      <c r="K3902" s="92">
        <v>7.49</v>
      </c>
      <c r="L3902" s="92">
        <v>7.58</v>
      </c>
      <c r="N3902" s="92">
        <f t="shared" ca="1" si="305"/>
        <v>7.5710984633948168</v>
      </c>
      <c r="O3902" s="92">
        <f t="shared" si="301"/>
        <v>-6.0596833271533493E-2</v>
      </c>
      <c r="P3902" s="92">
        <f t="shared" si="302"/>
        <v>7.6071435902021314</v>
      </c>
      <c r="Q3902" s="92">
        <f t="shared" ca="1" si="303"/>
        <v>0.99526167392794584</v>
      </c>
      <c r="R3902" s="92">
        <f t="shared" ca="1" si="304"/>
        <v>7.5440834883738299</v>
      </c>
    </row>
    <row r="3903" spans="1:18" x14ac:dyDescent="0.3">
      <c r="A3903" s="107">
        <v>41027.430555555555</v>
      </c>
      <c r="B3903" s="92">
        <v>5.78</v>
      </c>
      <c r="C3903" s="92">
        <v>5.71</v>
      </c>
      <c r="D3903" s="92">
        <v>5.71</v>
      </c>
      <c r="E3903" s="92">
        <v>5.73</v>
      </c>
      <c r="F3903" s="92">
        <v>5.86</v>
      </c>
      <c r="G3903" s="92">
        <v>5.88</v>
      </c>
      <c r="H3903" s="92">
        <v>5.88</v>
      </c>
      <c r="I3903" s="92">
        <v>5.83</v>
      </c>
      <c r="J3903" s="92">
        <v>5.71</v>
      </c>
      <c r="K3903" s="92">
        <v>5.47</v>
      </c>
      <c r="L3903" s="92">
        <v>5.66</v>
      </c>
      <c r="N3903" s="92">
        <f t="shared" ca="1" si="305"/>
        <v>5.7834350006654898</v>
      </c>
      <c r="O3903" s="92">
        <f t="shared" si="301"/>
        <v>0</v>
      </c>
      <c r="P3903" s="92">
        <f t="shared" si="302"/>
        <v>5.88</v>
      </c>
      <c r="Q3903" s="92">
        <f t="shared" ca="1" si="303"/>
        <v>0.98357738106555948</v>
      </c>
      <c r="R3903" s="92">
        <f t="shared" ca="1" si="304"/>
        <v>5.5670479768310663</v>
      </c>
    </row>
    <row r="3904" spans="1:18" x14ac:dyDescent="0.3">
      <c r="A3904" s="107">
        <v>41027.4375</v>
      </c>
      <c r="B3904" s="92">
        <v>7.4</v>
      </c>
      <c r="C3904" s="92">
        <v>7.35</v>
      </c>
      <c r="D3904" s="92">
        <v>7.28</v>
      </c>
      <c r="E3904" s="92">
        <v>7.18</v>
      </c>
      <c r="F3904" s="92">
        <v>7.16</v>
      </c>
      <c r="G3904" s="92">
        <v>7.14</v>
      </c>
      <c r="H3904" s="92">
        <v>7.14</v>
      </c>
      <c r="I3904" s="92">
        <v>7.08</v>
      </c>
      <c r="J3904" s="92">
        <v>7</v>
      </c>
      <c r="K3904" s="92">
        <v>7.02</v>
      </c>
      <c r="L3904" s="92">
        <v>6.96</v>
      </c>
      <c r="N3904" s="92">
        <f t="shared" ca="1" si="305"/>
        <v>7.1394203316879956</v>
      </c>
      <c r="O3904" s="92">
        <f t="shared" si="301"/>
        <v>0</v>
      </c>
      <c r="P3904" s="92">
        <f t="shared" si="302"/>
        <v>7.14</v>
      </c>
      <c r="Q3904" s="92">
        <f t="shared" ca="1" si="303"/>
        <v>0.99991881396190418</v>
      </c>
      <c r="R3904" s="92">
        <f t="shared" ca="1" si="304"/>
        <v>6.9594349451748529</v>
      </c>
    </row>
    <row r="3905" spans="1:18" x14ac:dyDescent="0.3">
      <c r="A3905" s="107">
        <v>41027.444444444445</v>
      </c>
      <c r="B3905" s="92">
        <v>7.21</v>
      </c>
      <c r="C3905" s="92">
        <v>7.16</v>
      </c>
      <c r="D3905" s="92">
        <v>7.04</v>
      </c>
      <c r="E3905" s="92">
        <v>7.03</v>
      </c>
      <c r="F3905" s="92">
        <v>6.99</v>
      </c>
      <c r="G3905" s="92">
        <v>6.86</v>
      </c>
      <c r="H3905" s="92">
        <v>6.77</v>
      </c>
      <c r="I3905" s="92">
        <v>6.63</v>
      </c>
      <c r="J3905" s="92">
        <v>6.52</v>
      </c>
      <c r="K3905" s="92">
        <v>6.34</v>
      </c>
      <c r="L3905" s="92">
        <v>6.51</v>
      </c>
      <c r="N3905" s="92">
        <f t="shared" ca="1" si="305"/>
        <v>6.8174346536527892</v>
      </c>
      <c r="O3905" s="92">
        <f t="shared" si="301"/>
        <v>0.12203971301307651</v>
      </c>
      <c r="P3905" s="92">
        <f t="shared" si="302"/>
        <v>6.8470322845268381</v>
      </c>
      <c r="Q3905" s="92">
        <f t="shared" ca="1" si="303"/>
        <v>0.99567730519674424</v>
      </c>
      <c r="R3905" s="92">
        <f t="shared" ca="1" si="304"/>
        <v>6.4818592568308047</v>
      </c>
    </row>
    <row r="3906" spans="1:18" x14ac:dyDescent="0.3">
      <c r="A3906" s="107">
        <v>41044.75</v>
      </c>
      <c r="B3906" s="92">
        <v>8.67</v>
      </c>
      <c r="C3906" s="92">
        <v>8.58</v>
      </c>
      <c r="D3906" s="92">
        <v>8.39</v>
      </c>
      <c r="E3906" s="92">
        <v>8.2200000000000006</v>
      </c>
      <c r="F3906" s="92">
        <v>8.07</v>
      </c>
      <c r="G3906" s="92">
        <v>7.93</v>
      </c>
      <c r="H3906" s="92">
        <v>7.78</v>
      </c>
      <c r="I3906" s="92">
        <v>7.63</v>
      </c>
      <c r="J3906" s="92">
        <v>7.4</v>
      </c>
      <c r="K3906" s="92">
        <v>7.07</v>
      </c>
      <c r="L3906" s="92">
        <v>7.58</v>
      </c>
      <c r="N3906" s="92">
        <f t="shared" ca="1" si="305"/>
        <v>7.888510280471678</v>
      </c>
      <c r="O3906" s="92">
        <f t="shared" si="301"/>
        <v>0.17647227489917597</v>
      </c>
      <c r="P3906" s="92">
        <f t="shared" si="302"/>
        <v>7.9083327066011986</v>
      </c>
      <c r="Q3906" s="92">
        <f t="shared" ca="1" si="303"/>
        <v>0.99749347594936488</v>
      </c>
      <c r="R3906" s="92">
        <f t="shared" ca="1" si="304"/>
        <v>7.5610005476961861</v>
      </c>
    </row>
    <row r="3907" spans="1:18" x14ac:dyDescent="0.3">
      <c r="A3907" s="107">
        <v>41047.604166666664</v>
      </c>
      <c r="B3907" s="92">
        <v>11.51</v>
      </c>
      <c r="C3907" s="92">
        <v>11.44</v>
      </c>
      <c r="D3907" s="92">
        <v>11.24</v>
      </c>
      <c r="E3907" s="92">
        <v>11.04</v>
      </c>
      <c r="F3907" s="92">
        <v>10.9</v>
      </c>
      <c r="G3907" s="92">
        <v>10.76</v>
      </c>
      <c r="H3907" s="92">
        <v>10.61</v>
      </c>
      <c r="I3907" s="92">
        <v>10.42</v>
      </c>
      <c r="J3907" s="92">
        <v>10.130000000000001</v>
      </c>
      <c r="K3907" s="92">
        <v>9.75</v>
      </c>
      <c r="L3907" s="92">
        <v>10.83</v>
      </c>
      <c r="N3907" s="92">
        <f t="shared" ca="1" si="305"/>
        <v>10.694632194687401</v>
      </c>
      <c r="O3907" s="92">
        <f t="shared" ref="O3907:O3970" si="306">LN(G3907/H3907)/LN(97.5/87.5)</f>
        <v>0.12973049690960159</v>
      </c>
      <c r="P3907" s="92">
        <f t="shared" ref="P3907:P3970" si="307">G3907*POWER(96/97.5,O3907)</f>
        <v>10.738379454441452</v>
      </c>
      <c r="Q3907" s="92">
        <f t="shared" ref="Q3907:Q3970" ca="1" si="308">N3907/P3907</f>
        <v>0.99592608363862978</v>
      </c>
      <c r="R3907" s="92">
        <f t="shared" ref="R3907:R3970" ca="1" si="309">L3907*Q3907</f>
        <v>10.78587948580636</v>
      </c>
    </row>
    <row r="3908" spans="1:18" x14ac:dyDescent="0.3">
      <c r="A3908" s="107">
        <v>41047.736111111109</v>
      </c>
      <c r="B3908" s="92">
        <v>10.11</v>
      </c>
      <c r="C3908" s="92">
        <v>10.029999999999999</v>
      </c>
      <c r="D3908" s="92">
        <v>9.81</v>
      </c>
      <c r="E3908" s="92">
        <v>9.6</v>
      </c>
      <c r="F3908" s="92">
        <v>9.4600000000000009</v>
      </c>
      <c r="G3908" s="92">
        <v>9.3699999999999992</v>
      </c>
      <c r="H3908" s="92">
        <v>9.27</v>
      </c>
      <c r="I3908" s="92">
        <v>9.15</v>
      </c>
      <c r="J3908" s="92">
        <v>9.08</v>
      </c>
      <c r="K3908" s="92">
        <v>9.0500000000000007</v>
      </c>
      <c r="L3908" s="92">
        <v>9.2899999999999991</v>
      </c>
      <c r="N3908" s="92">
        <f t="shared" ca="1" si="305"/>
        <v>9.3895633930576583</v>
      </c>
      <c r="O3908" s="92">
        <f t="shared" si="306"/>
        <v>9.9153139675014962E-2</v>
      </c>
      <c r="P3908" s="92">
        <f t="shared" si="307"/>
        <v>9.3556066703822101</v>
      </c>
      <c r="Q3908" s="92">
        <f t="shared" ca="1" si="308"/>
        <v>1.0036295586028587</v>
      </c>
      <c r="R3908" s="92">
        <f t="shared" ca="1" si="309"/>
        <v>9.3237185994205571</v>
      </c>
    </row>
    <row r="3909" spans="1:18" x14ac:dyDescent="0.3">
      <c r="A3909" s="107">
        <v>41047.743055555555</v>
      </c>
      <c r="B3909" s="92">
        <v>10.56</v>
      </c>
      <c r="C3909" s="92">
        <v>10.59</v>
      </c>
      <c r="D3909" s="92">
        <v>10.53</v>
      </c>
      <c r="E3909" s="92">
        <v>10.43</v>
      </c>
      <c r="F3909" s="92">
        <v>10.210000000000001</v>
      </c>
      <c r="G3909" s="92">
        <v>10.08</v>
      </c>
      <c r="H3909" s="92">
        <v>10.17</v>
      </c>
      <c r="I3909" s="92">
        <v>10.19</v>
      </c>
      <c r="J3909" s="92">
        <v>10.15</v>
      </c>
      <c r="K3909" s="92">
        <v>9.8800000000000008</v>
      </c>
      <c r="L3909" s="92">
        <v>9.65</v>
      </c>
      <c r="N3909" s="92">
        <f t="shared" ca="1" si="305"/>
        <v>10.235987313863344</v>
      </c>
      <c r="O3909" s="92">
        <f t="shared" si="306"/>
        <v>-8.2142620511077805E-2</v>
      </c>
      <c r="P3909" s="92">
        <f t="shared" si="307"/>
        <v>10.092845607524913</v>
      </c>
      <c r="Q3909" s="92">
        <f t="shared" ca="1" si="308"/>
        <v>1.0141824924213354</v>
      </c>
      <c r="R3909" s="92">
        <f t="shared" ca="1" si="309"/>
        <v>9.7868610518658876</v>
      </c>
    </row>
    <row r="3910" spans="1:18" x14ac:dyDescent="0.3">
      <c r="A3910" s="107">
        <v>41047.75</v>
      </c>
      <c r="B3910" s="92">
        <v>13.03</v>
      </c>
      <c r="C3910" s="92">
        <v>12.76</v>
      </c>
      <c r="D3910" s="92">
        <v>12.51</v>
      </c>
      <c r="E3910" s="92">
        <v>12.31</v>
      </c>
      <c r="F3910" s="92">
        <v>12.11</v>
      </c>
      <c r="G3910" s="92">
        <v>11.93</v>
      </c>
      <c r="H3910" s="92">
        <v>11.73</v>
      </c>
      <c r="I3910" s="92">
        <v>11.56</v>
      </c>
      <c r="J3910" s="92">
        <v>11.45</v>
      </c>
      <c r="K3910" s="92">
        <v>10.95</v>
      </c>
      <c r="L3910" s="92">
        <v>12.39</v>
      </c>
      <c r="N3910" s="92">
        <f t="shared" ca="1" si="305"/>
        <v>11.910142161550089</v>
      </c>
      <c r="O3910" s="92">
        <f t="shared" si="306"/>
        <v>0.15623337403199694</v>
      </c>
      <c r="P3910" s="92">
        <f t="shared" si="307"/>
        <v>11.901137273297326</v>
      </c>
      <c r="Q3910" s="92">
        <f t="shared" ca="1" si="308"/>
        <v>1.0007566409869892</v>
      </c>
      <c r="R3910" s="92">
        <f t="shared" ca="1" si="309"/>
        <v>12.399374781828797</v>
      </c>
    </row>
    <row r="3911" spans="1:18" x14ac:dyDescent="0.3">
      <c r="A3911" s="107">
        <v>41047.756944444445</v>
      </c>
      <c r="B3911" s="92">
        <v>13.48</v>
      </c>
      <c r="C3911" s="92">
        <v>13.49</v>
      </c>
      <c r="D3911" s="92">
        <v>13.34</v>
      </c>
      <c r="E3911" s="92">
        <v>13.15</v>
      </c>
      <c r="F3911" s="92">
        <v>13.03</v>
      </c>
      <c r="G3911" s="92">
        <v>12.78</v>
      </c>
      <c r="H3911" s="92">
        <v>12.56</v>
      </c>
      <c r="I3911" s="92">
        <v>12.4</v>
      </c>
      <c r="J3911" s="92">
        <v>12.23</v>
      </c>
      <c r="K3911" s="92">
        <v>11.74</v>
      </c>
      <c r="L3911" s="92">
        <v>13.12</v>
      </c>
      <c r="N3911" s="92">
        <f t="shared" ca="1" si="305"/>
        <v>12.744336998928324</v>
      </c>
      <c r="O3911" s="92">
        <f t="shared" si="306"/>
        <v>0.1604631060607172</v>
      </c>
      <c r="P3911" s="92">
        <f t="shared" si="307"/>
        <v>12.748244795384259</v>
      </c>
      <c r="Q3911" s="92">
        <f t="shared" ca="1" si="308"/>
        <v>0.99969346396161529</v>
      </c>
      <c r="R3911" s="92">
        <f t="shared" ca="1" si="309"/>
        <v>13.115978247176391</v>
      </c>
    </row>
    <row r="3912" spans="1:18" x14ac:dyDescent="0.3">
      <c r="A3912" s="107">
        <v>41047.763888888891</v>
      </c>
      <c r="B3912" s="92">
        <v>11.8</v>
      </c>
      <c r="C3912" s="92">
        <v>11.74</v>
      </c>
      <c r="D3912" s="92">
        <v>11.65</v>
      </c>
      <c r="E3912" s="92">
        <v>11.57</v>
      </c>
      <c r="F3912" s="92">
        <v>11.46</v>
      </c>
      <c r="G3912" s="92">
        <v>11.33</v>
      </c>
      <c r="H3912" s="92">
        <v>11.21</v>
      </c>
      <c r="I3912" s="92">
        <v>11.02</v>
      </c>
      <c r="J3912" s="92">
        <v>10.86</v>
      </c>
      <c r="K3912" s="92">
        <v>10.56</v>
      </c>
      <c r="L3912" s="92">
        <v>11.37</v>
      </c>
      <c r="N3912" s="92">
        <f t="shared" ca="1" si="305"/>
        <v>11.270873339029329</v>
      </c>
      <c r="O3912" s="92">
        <f t="shared" si="306"/>
        <v>9.8396499767069504E-2</v>
      </c>
      <c r="P3912" s="92">
        <f t="shared" si="307"/>
        <v>11.312728609009033</v>
      </c>
      <c r="Q3912" s="92">
        <f t="shared" ca="1" si="308"/>
        <v>0.99630016139993205</v>
      </c>
      <c r="R3912" s="92">
        <f t="shared" ca="1" si="309"/>
        <v>11.327932835117227</v>
      </c>
    </row>
    <row r="3913" spans="1:18" x14ac:dyDescent="0.3">
      <c r="A3913" s="107">
        <v>41047.770833333336</v>
      </c>
      <c r="B3913" s="92">
        <v>10.86</v>
      </c>
      <c r="C3913" s="92">
        <v>10.83</v>
      </c>
      <c r="D3913" s="92">
        <v>10.69</v>
      </c>
      <c r="E3913" s="92">
        <v>10.53</v>
      </c>
      <c r="F3913" s="92">
        <v>10.46</v>
      </c>
      <c r="G3913" s="92">
        <v>10.31</v>
      </c>
      <c r="H3913" s="92">
        <v>10.14</v>
      </c>
      <c r="I3913" s="92">
        <v>9.8699999999999992</v>
      </c>
      <c r="J3913" s="92">
        <v>9.69</v>
      </c>
      <c r="K3913" s="92">
        <v>9.26</v>
      </c>
      <c r="L3913" s="92">
        <v>10.16</v>
      </c>
      <c r="N3913" s="92">
        <f t="shared" ca="1" si="305"/>
        <v>10.204489212533257</v>
      </c>
      <c r="O3913" s="92">
        <f t="shared" si="306"/>
        <v>0.15364337038743589</v>
      </c>
      <c r="P3913" s="92">
        <f t="shared" si="307"/>
        <v>10.285469618158732</v>
      </c>
      <c r="Q3913" s="92">
        <f t="shared" ca="1" si="308"/>
        <v>0.99212671772589689</v>
      </c>
      <c r="R3913" s="92">
        <f t="shared" ca="1" si="309"/>
        <v>10.080007452095112</v>
      </c>
    </row>
    <row r="3914" spans="1:18" x14ac:dyDescent="0.3">
      <c r="A3914" s="107">
        <v>41047.777777777781</v>
      </c>
      <c r="B3914" s="92">
        <v>9.19</v>
      </c>
      <c r="C3914" s="92">
        <v>9.14</v>
      </c>
      <c r="D3914" s="92">
        <v>9.1199999999999992</v>
      </c>
      <c r="E3914" s="92">
        <v>9.15</v>
      </c>
      <c r="F3914" s="92">
        <v>9.09</v>
      </c>
      <c r="G3914" s="92">
        <v>9.16</v>
      </c>
      <c r="H3914" s="92">
        <v>9.2100000000000009</v>
      </c>
      <c r="I3914" s="92">
        <v>9.2200000000000006</v>
      </c>
      <c r="J3914" s="92">
        <v>9.24</v>
      </c>
      <c r="K3914" s="92">
        <v>8.91</v>
      </c>
      <c r="L3914" s="92">
        <v>8.9600000000000009</v>
      </c>
      <c r="N3914" s="92">
        <f t="shared" ca="1" si="305"/>
        <v>9.1563826473539986</v>
      </c>
      <c r="O3914" s="92">
        <f t="shared" si="306"/>
        <v>-5.0304881769463038E-2</v>
      </c>
      <c r="P3914" s="92">
        <f t="shared" si="307"/>
        <v>9.1671470029800428</v>
      </c>
      <c r="Q3914" s="92">
        <f t="shared" ca="1" si="308"/>
        <v>0.99882576818910562</v>
      </c>
      <c r="R3914" s="92">
        <f t="shared" ca="1" si="309"/>
        <v>8.9494788829743879</v>
      </c>
    </row>
    <row r="3915" spans="1:18" x14ac:dyDescent="0.3">
      <c r="A3915" s="107">
        <v>41047.784722222219</v>
      </c>
      <c r="B3915" s="92">
        <v>7.95</v>
      </c>
      <c r="C3915" s="92">
        <v>7.86</v>
      </c>
      <c r="D3915" s="92">
        <v>7.89</v>
      </c>
      <c r="E3915" s="92">
        <v>7.84</v>
      </c>
      <c r="F3915" s="92">
        <v>7.81</v>
      </c>
      <c r="G3915" s="92">
        <v>7.71</v>
      </c>
      <c r="H3915" s="92">
        <v>7.59</v>
      </c>
      <c r="I3915" s="92">
        <v>7.45</v>
      </c>
      <c r="J3915" s="92">
        <v>7.3</v>
      </c>
      <c r="K3915" s="92">
        <v>6.89</v>
      </c>
      <c r="L3915" s="92">
        <v>7.93</v>
      </c>
      <c r="N3915" s="92">
        <f t="shared" ca="1" si="305"/>
        <v>7.6183894356144508</v>
      </c>
      <c r="O3915" s="92">
        <f t="shared" si="306"/>
        <v>0.14495958358510327</v>
      </c>
      <c r="P3915" s="92">
        <f t="shared" si="307"/>
        <v>7.6926913836043349</v>
      </c>
      <c r="Q3915" s="92">
        <f t="shared" ca="1" si="308"/>
        <v>0.99034122853956597</v>
      </c>
      <c r="R3915" s="92">
        <f t="shared" ca="1" si="309"/>
        <v>7.8534059423187577</v>
      </c>
    </row>
    <row r="3916" spans="1:18" x14ac:dyDescent="0.3">
      <c r="A3916" s="107">
        <v>41047.833333333336</v>
      </c>
      <c r="B3916" s="92">
        <v>8.1999999999999993</v>
      </c>
      <c r="C3916" s="92">
        <v>8.1300000000000008</v>
      </c>
      <c r="D3916" s="92">
        <v>8.11</v>
      </c>
      <c r="E3916" s="92">
        <v>7.96</v>
      </c>
      <c r="F3916" s="92">
        <v>7.81</v>
      </c>
      <c r="G3916" s="92">
        <v>7.68</v>
      </c>
      <c r="H3916" s="92">
        <v>7.51</v>
      </c>
      <c r="I3916" s="92">
        <v>7.46</v>
      </c>
      <c r="J3916" s="92">
        <v>7.4</v>
      </c>
      <c r="K3916" s="92">
        <v>7.01</v>
      </c>
      <c r="L3916" s="92">
        <v>7.52</v>
      </c>
      <c r="N3916" s="92">
        <f t="shared" ca="1" si="305"/>
        <v>7.6735569661781433</v>
      </c>
      <c r="O3916" s="92">
        <f t="shared" si="306"/>
        <v>0.20685093704229113</v>
      </c>
      <c r="P3916" s="92">
        <f t="shared" si="307"/>
        <v>7.6554092666600191</v>
      </c>
      <c r="Q3916" s="92">
        <f t="shared" ca="1" si="308"/>
        <v>1.0023705720864799</v>
      </c>
      <c r="R3916" s="92">
        <f t="shared" ca="1" si="309"/>
        <v>7.5378267020903289</v>
      </c>
    </row>
    <row r="3917" spans="1:18" x14ac:dyDescent="0.3">
      <c r="A3917" s="107">
        <v>41047.840277777781</v>
      </c>
      <c r="B3917" s="92">
        <v>6.39</v>
      </c>
      <c r="C3917" s="92">
        <v>6.34</v>
      </c>
      <c r="D3917" s="92">
        <v>6.28</v>
      </c>
      <c r="E3917" s="92">
        <v>6.19</v>
      </c>
      <c r="F3917" s="92">
        <v>6.11</v>
      </c>
      <c r="G3917" s="92">
        <v>6.09</v>
      </c>
      <c r="H3917" s="92">
        <v>6.02</v>
      </c>
      <c r="I3917" s="92">
        <v>5.88</v>
      </c>
      <c r="J3917" s="92">
        <v>5.74</v>
      </c>
      <c r="K3917" s="92">
        <v>5.29</v>
      </c>
      <c r="L3917" s="92">
        <v>5.53</v>
      </c>
      <c r="N3917" s="92">
        <f t="shared" ca="1" si="305"/>
        <v>6.0118238182258414</v>
      </c>
      <c r="O3917" s="92">
        <f t="shared" si="306"/>
        <v>0.106833374381887</v>
      </c>
      <c r="P3917" s="92">
        <f t="shared" si="307"/>
        <v>6.0799210892806883</v>
      </c>
      <c r="Q3917" s="92">
        <f t="shared" ca="1" si="308"/>
        <v>0.98879964557847522</v>
      </c>
      <c r="R3917" s="92">
        <f t="shared" ca="1" si="309"/>
        <v>5.4680620400489683</v>
      </c>
    </row>
    <row r="3918" spans="1:18" x14ac:dyDescent="0.3">
      <c r="A3918" s="107">
        <v>41047.868055555555</v>
      </c>
      <c r="B3918" s="92">
        <v>11.8</v>
      </c>
      <c r="C3918" s="92">
        <v>11.74</v>
      </c>
      <c r="D3918" s="92">
        <v>11.65</v>
      </c>
      <c r="E3918" s="92">
        <v>11.57</v>
      </c>
      <c r="F3918" s="92">
        <v>11.36</v>
      </c>
      <c r="G3918" s="92">
        <v>11.18</v>
      </c>
      <c r="H3918" s="92">
        <v>11.07</v>
      </c>
      <c r="I3918" s="92">
        <v>11.01</v>
      </c>
      <c r="J3918" s="92">
        <v>10.84</v>
      </c>
      <c r="K3918" s="92">
        <v>10.5</v>
      </c>
      <c r="L3918" s="92">
        <v>10.95</v>
      </c>
      <c r="N3918" s="92">
        <f t="shared" ca="1" si="305"/>
        <v>11.209622602921959</v>
      </c>
      <c r="O3918" s="92">
        <f t="shared" si="306"/>
        <v>9.1372271228980673E-2</v>
      </c>
      <c r="P3918" s="92">
        <f t="shared" si="307"/>
        <v>11.164173035699523</v>
      </c>
      <c r="Q3918" s="92">
        <f t="shared" ca="1" si="308"/>
        <v>1.0040710195978781</v>
      </c>
      <c r="R3918" s="92">
        <f t="shared" ca="1" si="309"/>
        <v>10.994577664596765</v>
      </c>
    </row>
    <row r="3919" spans="1:18" x14ac:dyDescent="0.3">
      <c r="A3919" s="107">
        <v>41047.875</v>
      </c>
      <c r="B3919" s="92">
        <v>11.14</v>
      </c>
      <c r="C3919" s="92">
        <v>11.07</v>
      </c>
      <c r="D3919" s="92">
        <v>10.87</v>
      </c>
      <c r="E3919" s="92">
        <v>10.62</v>
      </c>
      <c r="F3919" s="92">
        <v>10.35</v>
      </c>
      <c r="G3919" s="92">
        <v>10.1</v>
      </c>
      <c r="H3919" s="92">
        <v>9.8699999999999992</v>
      </c>
      <c r="I3919" s="92">
        <v>9.65</v>
      </c>
      <c r="J3919" s="92">
        <v>9.3800000000000008</v>
      </c>
      <c r="K3919" s="92">
        <v>9.0299999999999994</v>
      </c>
      <c r="L3919" s="92">
        <v>9.6300000000000008</v>
      </c>
      <c r="N3919" s="92">
        <f t="shared" ca="1" si="305"/>
        <v>10.082132251625996</v>
      </c>
      <c r="O3919" s="92">
        <f t="shared" si="306"/>
        <v>0.21287133661090452</v>
      </c>
      <c r="P3919" s="92">
        <f t="shared" si="307"/>
        <v>10.066720938463101</v>
      </c>
      <c r="Q3919" s="92">
        <f t="shared" ca="1" si="308"/>
        <v>1.0015309168950945</v>
      </c>
      <c r="R3919" s="92">
        <f t="shared" ca="1" si="309"/>
        <v>9.644742729699761</v>
      </c>
    </row>
    <row r="3920" spans="1:18" x14ac:dyDescent="0.3">
      <c r="A3920" s="107">
        <v>41047.881944444445</v>
      </c>
      <c r="B3920" s="92">
        <v>9.8000000000000007</v>
      </c>
      <c r="C3920" s="92">
        <v>9.77</v>
      </c>
      <c r="D3920" s="92">
        <v>9.7200000000000006</v>
      </c>
      <c r="E3920" s="92">
        <v>9.59</v>
      </c>
      <c r="F3920" s="92">
        <v>9.52</v>
      </c>
      <c r="G3920" s="92">
        <v>9.41</v>
      </c>
      <c r="H3920" s="92">
        <v>9.27</v>
      </c>
      <c r="I3920" s="92">
        <v>9.11</v>
      </c>
      <c r="J3920" s="92">
        <v>8.94</v>
      </c>
      <c r="K3920" s="92">
        <v>8.5500000000000007</v>
      </c>
      <c r="L3920" s="92">
        <v>9</v>
      </c>
      <c r="N3920" s="92">
        <f t="shared" ca="1" si="305"/>
        <v>9.3311481705468431</v>
      </c>
      <c r="O3920" s="92">
        <f t="shared" si="306"/>
        <v>0.13851841309350374</v>
      </c>
      <c r="P3920" s="92">
        <f t="shared" si="307"/>
        <v>9.3898126250002978</v>
      </c>
      <c r="Q3920" s="92">
        <f t="shared" ca="1" si="308"/>
        <v>0.99375232959417514</v>
      </c>
      <c r="R3920" s="92">
        <f t="shared" ca="1" si="309"/>
        <v>8.9437709663475768</v>
      </c>
    </row>
    <row r="3921" spans="1:18" x14ac:dyDescent="0.3">
      <c r="A3921" s="107">
        <v>41047.888888888891</v>
      </c>
      <c r="B3921" s="92">
        <v>8.99</v>
      </c>
      <c r="C3921" s="92">
        <v>8.9700000000000006</v>
      </c>
      <c r="D3921" s="92">
        <v>8.93</v>
      </c>
      <c r="E3921" s="92">
        <v>8.89</v>
      </c>
      <c r="F3921" s="92">
        <v>8.92</v>
      </c>
      <c r="G3921" s="92">
        <v>8.94</v>
      </c>
      <c r="H3921" s="92">
        <v>8.91</v>
      </c>
      <c r="I3921" s="92">
        <v>8.9</v>
      </c>
      <c r="J3921" s="92">
        <v>8.83</v>
      </c>
      <c r="K3921" s="92">
        <v>8.52</v>
      </c>
      <c r="L3921" s="92">
        <v>9.1199999999999992</v>
      </c>
      <c r="N3921" s="92">
        <f t="shared" ca="1" si="305"/>
        <v>8.8859092416057504</v>
      </c>
      <c r="O3921" s="92">
        <f t="shared" si="306"/>
        <v>3.1062160207333055E-2</v>
      </c>
      <c r="P3921" s="92">
        <f t="shared" si="307"/>
        <v>8.9356955904480646</v>
      </c>
      <c r="Q3921" s="92">
        <f t="shared" ca="1" si="308"/>
        <v>0.99442837456375144</v>
      </c>
      <c r="R3921" s="92">
        <f t="shared" ca="1" si="309"/>
        <v>9.0691867760214127</v>
      </c>
    </row>
    <row r="3922" spans="1:18" x14ac:dyDescent="0.3">
      <c r="A3922" s="107">
        <v>41047.895833333336</v>
      </c>
      <c r="B3922" s="92">
        <v>8.43</v>
      </c>
      <c r="C3922" s="92">
        <v>8.41</v>
      </c>
      <c r="D3922" s="92">
        <v>8.3800000000000008</v>
      </c>
      <c r="E3922" s="92">
        <v>8.33</v>
      </c>
      <c r="F3922" s="92">
        <v>8.27</v>
      </c>
      <c r="G3922" s="92">
        <v>8.19</v>
      </c>
      <c r="H3922" s="92">
        <v>8.1300000000000008</v>
      </c>
      <c r="I3922" s="92">
        <v>8.08</v>
      </c>
      <c r="J3922" s="92">
        <v>7.98</v>
      </c>
      <c r="K3922" s="92">
        <v>7.65</v>
      </c>
      <c r="L3922" s="92">
        <v>8.3699999999999992</v>
      </c>
      <c r="N3922" s="92">
        <f t="shared" ca="1" si="305"/>
        <v>8.1696861652425685</v>
      </c>
      <c r="O3922" s="92">
        <f t="shared" si="306"/>
        <v>6.794871761899815E-2</v>
      </c>
      <c r="P3922" s="92">
        <f t="shared" si="307"/>
        <v>8.1813764634351767</v>
      </c>
      <c r="Q3922" s="92">
        <f t="shared" ca="1" si="308"/>
        <v>0.99857110863375431</v>
      </c>
      <c r="R3922" s="92">
        <f t="shared" ca="1" si="309"/>
        <v>8.3580401792645223</v>
      </c>
    </row>
    <row r="3923" spans="1:18" x14ac:dyDescent="0.3">
      <c r="A3923" s="107">
        <v>41047.902777777781</v>
      </c>
      <c r="B3923" s="92">
        <v>9.49</v>
      </c>
      <c r="C3923" s="92">
        <v>9.43</v>
      </c>
      <c r="D3923" s="92">
        <v>9.35</v>
      </c>
      <c r="E3923" s="92">
        <v>9.3000000000000007</v>
      </c>
      <c r="F3923" s="92">
        <v>9.16</v>
      </c>
      <c r="G3923" s="92">
        <v>8.89</v>
      </c>
      <c r="H3923" s="92">
        <v>8.6</v>
      </c>
      <c r="I3923" s="92">
        <v>8.34</v>
      </c>
      <c r="J3923" s="92">
        <v>8.0500000000000007</v>
      </c>
      <c r="K3923" s="92">
        <v>7.3</v>
      </c>
      <c r="L3923" s="92">
        <v>8.0399999999999991</v>
      </c>
      <c r="N3923" s="92">
        <f t="shared" ca="1" si="305"/>
        <v>8.7456017366838932</v>
      </c>
      <c r="O3923" s="92">
        <f t="shared" si="306"/>
        <v>0.30647581240942395</v>
      </c>
      <c r="P3923" s="92">
        <f t="shared" si="307"/>
        <v>8.8478579604930214</v>
      </c>
      <c r="Q3923" s="92">
        <f t="shared" ca="1" si="308"/>
        <v>0.98844282714915666</v>
      </c>
      <c r="R3923" s="92">
        <f t="shared" ca="1" si="309"/>
        <v>7.9470803302792188</v>
      </c>
    </row>
    <row r="3924" spans="1:18" x14ac:dyDescent="0.3">
      <c r="A3924" s="107">
        <v>41047.909722222219</v>
      </c>
      <c r="B3924" s="92">
        <v>9.4700000000000006</v>
      </c>
      <c r="C3924" s="92">
        <v>9.3699999999999992</v>
      </c>
      <c r="D3924" s="92">
        <v>9.1199999999999992</v>
      </c>
      <c r="E3924" s="92">
        <v>8.9499999999999993</v>
      </c>
      <c r="F3924" s="92">
        <v>8.74</v>
      </c>
      <c r="G3924" s="92">
        <v>8.48</v>
      </c>
      <c r="H3924" s="92">
        <v>8.14</v>
      </c>
      <c r="I3924" s="92">
        <v>7.86</v>
      </c>
      <c r="J3924" s="92">
        <v>7.72</v>
      </c>
      <c r="K3924" s="92">
        <v>7.22</v>
      </c>
      <c r="L3924" s="92">
        <v>8.4499999999999993</v>
      </c>
      <c r="N3924" s="92">
        <f t="shared" ca="1" si="305"/>
        <v>8.3882022313609976</v>
      </c>
      <c r="O3924" s="92">
        <f t="shared" si="306"/>
        <v>0.37814355679470729</v>
      </c>
      <c r="P3924" s="92">
        <f t="shared" si="307"/>
        <v>8.4304288411981148</v>
      </c>
      <c r="Q3924" s="92">
        <f t="shared" ca="1" si="308"/>
        <v>0.99499116704113999</v>
      </c>
      <c r="R3924" s="92">
        <f t="shared" ca="1" si="309"/>
        <v>8.4076753614976329</v>
      </c>
    </row>
    <row r="3925" spans="1:18" x14ac:dyDescent="0.3">
      <c r="A3925" s="107">
        <v>41047.916666666664</v>
      </c>
      <c r="B3925" s="92">
        <v>10.19</v>
      </c>
      <c r="C3925" s="92">
        <v>10.17</v>
      </c>
      <c r="D3925" s="92">
        <v>10.07</v>
      </c>
      <c r="E3925" s="92">
        <v>9.9600000000000009</v>
      </c>
      <c r="F3925" s="92">
        <v>9.83</v>
      </c>
      <c r="G3925" s="92">
        <v>9.68</v>
      </c>
      <c r="H3925" s="92">
        <v>9.5</v>
      </c>
      <c r="I3925" s="92">
        <v>9.2200000000000006</v>
      </c>
      <c r="J3925" s="92">
        <v>8.84</v>
      </c>
      <c r="K3925" s="92">
        <v>8.31</v>
      </c>
      <c r="L3925" s="92">
        <v>9.7899999999999991</v>
      </c>
      <c r="N3925" s="92">
        <f t="shared" ca="1" si="305"/>
        <v>9.531989290999471</v>
      </c>
      <c r="O3925" s="92">
        <f t="shared" si="306"/>
        <v>0.17345421782665835</v>
      </c>
      <c r="P3925" s="92">
        <f t="shared" si="307"/>
        <v>9.6540028720803903</v>
      </c>
      <c r="Q3925" s="92">
        <f t="shared" ca="1" si="308"/>
        <v>0.98736134816845922</v>
      </c>
      <c r="R3925" s="92">
        <f t="shared" ca="1" si="309"/>
        <v>9.666267598569215</v>
      </c>
    </row>
    <row r="3926" spans="1:18" x14ac:dyDescent="0.3">
      <c r="A3926" s="107">
        <v>41047.923611111109</v>
      </c>
      <c r="B3926" s="92">
        <v>10.45</v>
      </c>
      <c r="C3926" s="92">
        <v>10.35</v>
      </c>
      <c r="D3926" s="92">
        <v>10.16</v>
      </c>
      <c r="E3926" s="92">
        <v>9.94</v>
      </c>
      <c r="F3926" s="92">
        <v>9.75</v>
      </c>
      <c r="G3926" s="92">
        <v>9.57</v>
      </c>
      <c r="H3926" s="92">
        <v>9.3800000000000008</v>
      </c>
      <c r="I3926" s="92">
        <v>9.17</v>
      </c>
      <c r="J3926" s="92">
        <v>8.86</v>
      </c>
      <c r="K3926" s="92">
        <v>8.34</v>
      </c>
      <c r="L3926" s="92">
        <v>9.99</v>
      </c>
      <c r="N3926" s="92">
        <f t="shared" ca="1" si="305"/>
        <v>9.5018325048914196</v>
      </c>
      <c r="O3926" s="92">
        <f t="shared" si="306"/>
        <v>0.18531354000885689</v>
      </c>
      <c r="P3926" s="92">
        <f t="shared" si="307"/>
        <v>9.5425435533640979</v>
      </c>
      <c r="Q3926" s="92">
        <f t="shared" ca="1" si="308"/>
        <v>0.99573373197145887</v>
      </c>
      <c r="R3926" s="92">
        <f t="shared" ca="1" si="309"/>
        <v>9.9473799823948745</v>
      </c>
    </row>
    <row r="3927" spans="1:18" x14ac:dyDescent="0.3">
      <c r="A3927" s="107">
        <v>41047.930555555555</v>
      </c>
      <c r="B3927" s="92">
        <v>9.74</v>
      </c>
      <c r="C3927" s="92">
        <v>9.59</v>
      </c>
      <c r="D3927" s="92">
        <v>9.36</v>
      </c>
      <c r="E3927" s="92">
        <v>9.18</v>
      </c>
      <c r="F3927" s="92">
        <v>9.07</v>
      </c>
      <c r="G3927" s="92">
        <v>8.86</v>
      </c>
      <c r="H3927" s="92">
        <v>8.6199999999999992</v>
      </c>
      <c r="I3927" s="92">
        <v>8.4600000000000009</v>
      </c>
      <c r="J3927" s="92">
        <v>8.26</v>
      </c>
      <c r="K3927" s="92">
        <v>7.76</v>
      </c>
      <c r="L3927" s="92">
        <v>8.81</v>
      </c>
      <c r="N3927" s="92">
        <f t="shared" ca="1" si="305"/>
        <v>8.7925994466242763</v>
      </c>
      <c r="O3927" s="92">
        <f t="shared" si="306"/>
        <v>0.2537729438747176</v>
      </c>
      <c r="P3927" s="92">
        <f t="shared" si="307"/>
        <v>8.8252084378244859</v>
      </c>
      <c r="Q3927" s="92">
        <f t="shared" ca="1" si="308"/>
        <v>0.99630501744746913</v>
      </c>
      <c r="R3927" s="92">
        <f t="shared" ca="1" si="309"/>
        <v>8.7774472037122031</v>
      </c>
    </row>
    <row r="3928" spans="1:18" x14ac:dyDescent="0.3">
      <c r="A3928" s="107">
        <v>41047.9375</v>
      </c>
      <c r="B3928" s="92">
        <v>10.97</v>
      </c>
      <c r="C3928" s="92">
        <v>10.84</v>
      </c>
      <c r="D3928" s="92">
        <v>10.68</v>
      </c>
      <c r="E3928" s="92">
        <v>10.58</v>
      </c>
      <c r="F3928" s="92">
        <v>10.49</v>
      </c>
      <c r="G3928" s="92">
        <v>10.32</v>
      </c>
      <c r="H3928" s="92">
        <v>10.08</v>
      </c>
      <c r="I3928" s="92">
        <v>9.77</v>
      </c>
      <c r="J3928" s="92">
        <v>9.4700000000000006</v>
      </c>
      <c r="K3928" s="92">
        <v>8.9499999999999993</v>
      </c>
      <c r="L3928" s="92">
        <v>9.9600000000000009</v>
      </c>
      <c r="N3928" s="92">
        <f t="shared" ca="1" si="305"/>
        <v>10.149468652769015</v>
      </c>
      <c r="O3928" s="92">
        <f t="shared" si="306"/>
        <v>0.21744494915701756</v>
      </c>
      <c r="P3928" s="92">
        <f t="shared" si="307"/>
        <v>10.285266692432469</v>
      </c>
      <c r="Q3928" s="92">
        <f t="shared" ca="1" si="308"/>
        <v>0.98679683826153297</v>
      </c>
      <c r="R3928" s="92">
        <f t="shared" ca="1" si="309"/>
        <v>9.8284965090848697</v>
      </c>
    </row>
    <row r="3929" spans="1:18" x14ac:dyDescent="0.3">
      <c r="A3929" s="107">
        <v>41047.944444444445</v>
      </c>
      <c r="B3929" s="92">
        <v>11.47</v>
      </c>
      <c r="C3929" s="92">
        <v>11.37</v>
      </c>
      <c r="D3929" s="92">
        <v>11.21</v>
      </c>
      <c r="E3929" s="92">
        <v>11.11</v>
      </c>
      <c r="F3929" s="92">
        <v>11.01</v>
      </c>
      <c r="G3929" s="92">
        <v>10.86</v>
      </c>
      <c r="H3929" s="92">
        <v>10.67</v>
      </c>
      <c r="I3929" s="92">
        <v>10.46</v>
      </c>
      <c r="J3929" s="92">
        <v>10.210000000000001</v>
      </c>
      <c r="K3929" s="92">
        <v>9.8000000000000007</v>
      </c>
      <c r="L3929" s="92">
        <v>10.78</v>
      </c>
      <c r="N3929" s="92">
        <f t="shared" ca="1" si="305"/>
        <v>10.75263107898208</v>
      </c>
      <c r="O3929" s="92">
        <f t="shared" si="306"/>
        <v>0.16310566968839738</v>
      </c>
      <c r="P3929" s="92">
        <f t="shared" si="307"/>
        <v>10.832571702135692</v>
      </c>
      <c r="Q3929" s="92">
        <f t="shared" ca="1" si="308"/>
        <v>0.99262034673282151</v>
      </c>
      <c r="R3929" s="92">
        <f t="shared" ca="1" si="309"/>
        <v>10.700447337779815</v>
      </c>
    </row>
    <row r="3930" spans="1:18" x14ac:dyDescent="0.3">
      <c r="A3930" s="107">
        <v>41047.951388888891</v>
      </c>
      <c r="B3930" s="92">
        <v>10.220000000000001</v>
      </c>
      <c r="C3930" s="92">
        <v>10.210000000000001</v>
      </c>
      <c r="D3930" s="92">
        <v>10.130000000000001</v>
      </c>
      <c r="E3930" s="92">
        <v>10.02</v>
      </c>
      <c r="F3930" s="92">
        <v>9.92</v>
      </c>
      <c r="G3930" s="92">
        <v>9.84</v>
      </c>
      <c r="H3930" s="92">
        <v>9.6999999999999993</v>
      </c>
      <c r="I3930" s="92">
        <v>9.57</v>
      </c>
      <c r="J3930" s="92">
        <v>9.44</v>
      </c>
      <c r="K3930" s="92">
        <v>9.01</v>
      </c>
      <c r="L3930" s="92">
        <v>9.41</v>
      </c>
      <c r="N3930" s="92">
        <f t="shared" ca="1" si="305"/>
        <v>9.770138397447516</v>
      </c>
      <c r="O3930" s="92">
        <f t="shared" si="306"/>
        <v>0.1324216881130576</v>
      </c>
      <c r="P3930" s="92">
        <f t="shared" si="307"/>
        <v>9.819818313453629</v>
      </c>
      <c r="Q3930" s="92">
        <f t="shared" ca="1" si="308"/>
        <v>0.99494085181412684</v>
      </c>
      <c r="R3930" s="92">
        <f t="shared" ca="1" si="309"/>
        <v>9.3623934155709332</v>
      </c>
    </row>
    <row r="3931" spans="1:18" x14ac:dyDescent="0.3">
      <c r="A3931" s="107">
        <v>41047.958333333336</v>
      </c>
      <c r="B3931" s="92">
        <v>9.34</v>
      </c>
      <c r="C3931" s="92">
        <v>9.2899999999999991</v>
      </c>
      <c r="D3931" s="92">
        <v>9.1999999999999993</v>
      </c>
      <c r="E3931" s="92">
        <v>9.08</v>
      </c>
      <c r="F3931" s="92">
        <v>8.9700000000000006</v>
      </c>
      <c r="G3931" s="92">
        <v>8.9</v>
      </c>
      <c r="H3931" s="92">
        <v>8.84</v>
      </c>
      <c r="I3931" s="92">
        <v>8.73</v>
      </c>
      <c r="J3931" s="92">
        <v>8.57</v>
      </c>
      <c r="K3931" s="92">
        <v>8.3000000000000007</v>
      </c>
      <c r="L3931" s="92">
        <v>8.42</v>
      </c>
      <c r="N3931" s="92">
        <f t="shared" ca="1" si="305"/>
        <v>8.8758410578765314</v>
      </c>
      <c r="O3931" s="92">
        <f t="shared" si="306"/>
        <v>6.2509712722584765E-2</v>
      </c>
      <c r="P3931" s="92">
        <f t="shared" si="307"/>
        <v>8.8913786344332202</v>
      </c>
      <c r="Q3931" s="92">
        <f t="shared" ca="1" si="308"/>
        <v>0.99825251210239574</v>
      </c>
      <c r="R3931" s="92">
        <f t="shared" ca="1" si="309"/>
        <v>8.4052861519021729</v>
      </c>
    </row>
    <row r="3932" spans="1:18" x14ac:dyDescent="0.3">
      <c r="A3932" s="107">
        <v>41047.965277777781</v>
      </c>
      <c r="B3932" s="92">
        <v>9.0500000000000007</v>
      </c>
      <c r="C3932" s="92">
        <v>8.98</v>
      </c>
      <c r="D3932" s="92">
        <v>8.7799999999999994</v>
      </c>
      <c r="E3932" s="92">
        <v>8.5500000000000007</v>
      </c>
      <c r="F3932" s="92">
        <v>8.3699999999999992</v>
      </c>
      <c r="G3932" s="92">
        <v>8.3000000000000007</v>
      </c>
      <c r="H3932" s="92">
        <v>8.2200000000000006</v>
      </c>
      <c r="I3932" s="92">
        <v>8.08</v>
      </c>
      <c r="J3932" s="92">
        <v>7.91</v>
      </c>
      <c r="K3932" s="92">
        <v>7.55</v>
      </c>
      <c r="L3932" s="92">
        <v>8.18</v>
      </c>
      <c r="N3932" s="92">
        <f t="shared" ca="1" si="305"/>
        <v>8.2915405452258479</v>
      </c>
      <c r="O3932" s="92">
        <f t="shared" si="306"/>
        <v>8.9501754947527851E-2</v>
      </c>
      <c r="P3932" s="92">
        <f t="shared" si="307"/>
        <v>8.2884904766496472</v>
      </c>
      <c r="Q3932" s="92">
        <f t="shared" ca="1" si="308"/>
        <v>1.0003679884274215</v>
      </c>
      <c r="R3932" s="92">
        <f t="shared" ca="1" si="309"/>
        <v>8.1830101453363078</v>
      </c>
    </row>
    <row r="3933" spans="1:18" x14ac:dyDescent="0.3">
      <c r="A3933" s="107">
        <v>41047.972222222219</v>
      </c>
      <c r="B3933" s="92">
        <v>7.33</v>
      </c>
      <c r="C3933" s="92">
        <v>7.27</v>
      </c>
      <c r="D3933" s="92">
        <v>7.13</v>
      </c>
      <c r="E3933" s="92">
        <v>6.97</v>
      </c>
      <c r="F3933" s="92">
        <v>6.81</v>
      </c>
      <c r="G3933" s="92">
        <v>6.68</v>
      </c>
      <c r="H3933" s="92">
        <v>6.53</v>
      </c>
      <c r="I3933" s="92">
        <v>6.4</v>
      </c>
      <c r="J3933" s="92">
        <v>6.25</v>
      </c>
      <c r="K3933" s="92">
        <v>5.94</v>
      </c>
      <c r="L3933" s="92">
        <v>6.35</v>
      </c>
      <c r="N3933" s="92">
        <f t="shared" ca="1" si="305"/>
        <v>6.6552190732799126</v>
      </c>
      <c r="O3933" s="92">
        <f t="shared" si="306"/>
        <v>0.20987239574143926</v>
      </c>
      <c r="P3933" s="92">
        <f t="shared" si="307"/>
        <v>6.6582992680022128</v>
      </c>
      <c r="Q3933" s="92">
        <f t="shared" ca="1" si="308"/>
        <v>0.99953739016551824</v>
      </c>
      <c r="R3933" s="92">
        <f t="shared" ca="1" si="309"/>
        <v>6.3470624275510401</v>
      </c>
    </row>
    <row r="3934" spans="1:18" x14ac:dyDescent="0.3">
      <c r="A3934" s="107">
        <v>41047.979166666664</v>
      </c>
      <c r="B3934" s="92">
        <v>6.5</v>
      </c>
      <c r="C3934" s="92">
        <v>6.42</v>
      </c>
      <c r="D3934" s="92">
        <v>6.26</v>
      </c>
      <c r="E3934" s="92">
        <v>6.18</v>
      </c>
      <c r="F3934" s="92">
        <v>6.06</v>
      </c>
      <c r="G3934" s="92">
        <v>5.9</v>
      </c>
      <c r="H3934" s="92">
        <v>5.74</v>
      </c>
      <c r="I3934" s="92">
        <v>5.6</v>
      </c>
      <c r="J3934" s="92">
        <v>5.47</v>
      </c>
      <c r="K3934" s="92">
        <v>5.3</v>
      </c>
      <c r="L3934" s="92">
        <v>5.9</v>
      </c>
      <c r="N3934" s="92">
        <f t="shared" ca="1" si="305"/>
        <v>5.8690336440280797</v>
      </c>
      <c r="O3934" s="92">
        <f t="shared" si="306"/>
        <v>0.25406367113336542</v>
      </c>
      <c r="P3934" s="92">
        <f t="shared" si="307"/>
        <v>5.8768053142700776</v>
      </c>
      <c r="Q3934" s="92">
        <f t="shared" ca="1" si="308"/>
        <v>0.99867756887860026</v>
      </c>
      <c r="R3934" s="92">
        <f t="shared" ca="1" si="309"/>
        <v>5.8921976563837415</v>
      </c>
    </row>
    <row r="3935" spans="1:18" x14ac:dyDescent="0.3">
      <c r="A3935" s="107">
        <v>41047.986111111109</v>
      </c>
      <c r="B3935" s="92">
        <v>7.73</v>
      </c>
      <c r="C3935" s="92">
        <v>7.68</v>
      </c>
      <c r="D3935" s="92">
        <v>7.62</v>
      </c>
      <c r="E3935" s="92">
        <v>7.48</v>
      </c>
      <c r="F3935" s="92">
        <v>7.31</v>
      </c>
      <c r="G3935" s="92">
        <v>7.14</v>
      </c>
      <c r="H3935" s="92">
        <v>7</v>
      </c>
      <c r="I3935" s="92">
        <v>6.88</v>
      </c>
      <c r="J3935" s="92">
        <v>6.78</v>
      </c>
      <c r="K3935" s="92">
        <v>6.47</v>
      </c>
      <c r="L3935" s="92">
        <v>7.24</v>
      </c>
      <c r="N3935" s="92">
        <f t="shared" ca="1" si="305"/>
        <v>7.1442748655069295</v>
      </c>
      <c r="O3935" s="92">
        <f t="shared" si="306"/>
        <v>0.18299576122550237</v>
      </c>
      <c r="P3935" s="92">
        <f t="shared" si="307"/>
        <v>7.1197710993127155</v>
      </c>
      <c r="Q3935" s="92">
        <f t="shared" ca="1" si="308"/>
        <v>1.0034416508413564</v>
      </c>
      <c r="R3935" s="92">
        <f t="shared" ca="1" si="309"/>
        <v>7.2649175520914202</v>
      </c>
    </row>
    <row r="3936" spans="1:18" x14ac:dyDescent="0.3">
      <c r="A3936" s="107">
        <v>41047.993055555555</v>
      </c>
      <c r="B3936" s="92">
        <v>8.0399999999999991</v>
      </c>
      <c r="C3936" s="92">
        <v>7.98</v>
      </c>
      <c r="D3936" s="92">
        <v>7.94</v>
      </c>
      <c r="E3936" s="92">
        <v>7.89</v>
      </c>
      <c r="F3936" s="92">
        <v>7.84</v>
      </c>
      <c r="G3936" s="92">
        <v>7.75</v>
      </c>
      <c r="H3936" s="92">
        <v>7.66</v>
      </c>
      <c r="I3936" s="92">
        <v>7.58</v>
      </c>
      <c r="J3936" s="92">
        <v>7.49</v>
      </c>
      <c r="K3936" s="92">
        <v>7.29</v>
      </c>
      <c r="L3936" s="92">
        <v>7.64</v>
      </c>
      <c r="N3936" s="92">
        <f t="shared" ca="1" si="305"/>
        <v>7.7172547231168638</v>
      </c>
      <c r="O3936" s="92">
        <f t="shared" si="306"/>
        <v>0.107942636329716</v>
      </c>
      <c r="P3936" s="92">
        <f t="shared" si="307"/>
        <v>7.7370407356373709</v>
      </c>
      <c r="Q3936" s="92">
        <f t="shared" ca="1" si="308"/>
        <v>0.99744268988666795</v>
      </c>
      <c r="R3936" s="92">
        <f t="shared" ca="1" si="309"/>
        <v>7.6204621507341432</v>
      </c>
    </row>
    <row r="3937" spans="1:18" x14ac:dyDescent="0.3">
      <c r="A3937" s="107">
        <v>41048</v>
      </c>
      <c r="B3937" s="92">
        <v>7.24</v>
      </c>
      <c r="C3937" s="92">
        <v>7.23</v>
      </c>
      <c r="D3937" s="92">
        <v>7.19</v>
      </c>
      <c r="E3937" s="92">
        <v>7.15</v>
      </c>
      <c r="F3937" s="92">
        <v>7.11</v>
      </c>
      <c r="G3937" s="92">
        <v>7.07</v>
      </c>
      <c r="H3937" s="92">
        <v>7.01</v>
      </c>
      <c r="I3937" s="92">
        <v>6.91</v>
      </c>
      <c r="J3937" s="92">
        <v>6.74</v>
      </c>
      <c r="K3937" s="92">
        <v>6.45</v>
      </c>
      <c r="L3937" s="92">
        <v>7.2</v>
      </c>
      <c r="N3937" s="92">
        <f t="shared" ca="1" si="305"/>
        <v>7.0005630477852634</v>
      </c>
      <c r="O3937" s="92">
        <f t="shared" si="306"/>
        <v>7.8758862764944829E-2</v>
      </c>
      <c r="P3937" s="92">
        <f t="shared" si="307"/>
        <v>7.061372147628588</v>
      </c>
      <c r="Q3937" s="92">
        <f t="shared" ca="1" si="308"/>
        <v>0.99138848674563251</v>
      </c>
      <c r="R3937" s="92">
        <f t="shared" ca="1" si="309"/>
        <v>7.1379971045685542</v>
      </c>
    </row>
    <row r="3938" spans="1:18" x14ac:dyDescent="0.3">
      <c r="A3938" s="107">
        <v>41048.229166666664</v>
      </c>
      <c r="B3938" s="92">
        <v>4.58</v>
      </c>
      <c r="C3938" s="92">
        <v>4.53</v>
      </c>
      <c r="D3938" s="92">
        <v>4.46</v>
      </c>
      <c r="E3938" s="92">
        <v>4.3499999999999996</v>
      </c>
      <c r="F3938" s="92">
        <v>4.3499999999999996</v>
      </c>
      <c r="G3938" s="92">
        <v>4.45</v>
      </c>
      <c r="H3938" s="92">
        <v>4.58</v>
      </c>
      <c r="I3938" s="92">
        <v>4.63</v>
      </c>
      <c r="J3938" s="92">
        <v>4.71</v>
      </c>
      <c r="K3938" s="92">
        <v>4.78</v>
      </c>
      <c r="L3938" s="92">
        <v>4.6100000000000003</v>
      </c>
      <c r="N3938" s="92">
        <f t="shared" ca="1" si="305"/>
        <v>4.5212765064827929</v>
      </c>
      <c r="O3938" s="92">
        <f t="shared" si="306"/>
        <v>-0.26609322705348293</v>
      </c>
      <c r="P3938" s="92">
        <f t="shared" si="307"/>
        <v>4.4683966598355491</v>
      </c>
      <c r="Q3938" s="92">
        <f t="shared" ca="1" si="308"/>
        <v>1.0118341881155175</v>
      </c>
      <c r="R3938" s="92">
        <f t="shared" ca="1" si="309"/>
        <v>4.6645556072125363</v>
      </c>
    </row>
    <row r="3939" spans="1:18" x14ac:dyDescent="0.3">
      <c r="A3939" s="107">
        <v>41048.236111111109</v>
      </c>
      <c r="B3939" s="92">
        <v>4.74</v>
      </c>
      <c r="C3939" s="92">
        <v>4.71</v>
      </c>
      <c r="D3939" s="92">
        <v>4.66</v>
      </c>
      <c r="E3939" s="92">
        <v>4.62</v>
      </c>
      <c r="F3939" s="92">
        <v>4.5999999999999996</v>
      </c>
      <c r="G3939" s="92">
        <v>4.67</v>
      </c>
      <c r="H3939" s="92">
        <v>4.72</v>
      </c>
      <c r="I3939" s="92">
        <v>4.72</v>
      </c>
      <c r="J3939" s="92">
        <v>4.63</v>
      </c>
      <c r="K3939" s="92">
        <v>4.4800000000000004</v>
      </c>
      <c r="L3939" s="92">
        <v>4.49</v>
      </c>
      <c r="N3939" s="92">
        <f t="shared" ca="1" si="305"/>
        <v>4.6533874505376138</v>
      </c>
      <c r="O3939" s="92">
        <f t="shared" si="306"/>
        <v>-9.8413964864616191E-2</v>
      </c>
      <c r="P3939" s="92">
        <f t="shared" si="307"/>
        <v>4.677131057952356</v>
      </c>
      <c r="Q3939" s="92">
        <f t="shared" ca="1" si="308"/>
        <v>0.99492346758717143</v>
      </c>
      <c r="R3939" s="92">
        <f t="shared" ca="1" si="309"/>
        <v>4.4672063694663997</v>
      </c>
    </row>
    <row r="3940" spans="1:18" x14ac:dyDescent="0.3">
      <c r="A3940" s="107">
        <v>41048.243055555555</v>
      </c>
      <c r="B3940" s="92">
        <v>5.08</v>
      </c>
      <c r="C3940" s="92">
        <v>5.07</v>
      </c>
      <c r="D3940" s="92">
        <v>4.93</v>
      </c>
      <c r="E3940" s="92">
        <v>4.74</v>
      </c>
      <c r="F3940" s="92">
        <v>4.6399999999999997</v>
      </c>
      <c r="G3940" s="92">
        <v>4.58</v>
      </c>
      <c r="H3940" s="92">
        <v>4.55</v>
      </c>
      <c r="I3940" s="92">
        <v>4.47</v>
      </c>
      <c r="J3940" s="92">
        <v>4.43</v>
      </c>
      <c r="K3940" s="92">
        <v>4.4000000000000004</v>
      </c>
      <c r="L3940" s="92">
        <v>4.63</v>
      </c>
      <c r="N3940" s="92">
        <f t="shared" ca="1" si="305"/>
        <v>4.619160788939765</v>
      </c>
      <c r="O3940" s="92">
        <f t="shared" si="306"/>
        <v>6.0729576467529744E-2</v>
      </c>
      <c r="P3940" s="92">
        <f t="shared" si="307"/>
        <v>4.5756896724575631</v>
      </c>
      <c r="Q3940" s="92">
        <f t="shared" ca="1" si="308"/>
        <v>1.0095004512093264</v>
      </c>
      <c r="R3940" s="92">
        <f t="shared" ca="1" si="309"/>
        <v>4.6739870890991808</v>
      </c>
    </row>
    <row r="3941" spans="1:18" x14ac:dyDescent="0.3">
      <c r="A3941" s="107">
        <v>41048.25</v>
      </c>
      <c r="B3941" s="92">
        <v>5.13</v>
      </c>
      <c r="C3941" s="92">
        <v>5.12</v>
      </c>
      <c r="D3941" s="92">
        <v>5.03</v>
      </c>
      <c r="E3941" s="92">
        <v>4.91</v>
      </c>
      <c r="F3941" s="92">
        <v>4.8499999999999996</v>
      </c>
      <c r="G3941" s="92">
        <v>4.75</v>
      </c>
      <c r="H3941" s="92">
        <v>4.7300000000000004</v>
      </c>
      <c r="I3941" s="92">
        <v>4.67</v>
      </c>
      <c r="J3941" s="92">
        <v>4.58</v>
      </c>
      <c r="K3941" s="92">
        <v>4.43</v>
      </c>
      <c r="L3941" s="92">
        <v>4.71</v>
      </c>
      <c r="N3941" s="92">
        <f t="shared" ca="1" si="305"/>
        <v>4.7771928500695422</v>
      </c>
      <c r="O3941" s="92">
        <f t="shared" si="306"/>
        <v>3.8991551354073985E-2</v>
      </c>
      <c r="P3941" s="92">
        <f t="shared" si="307"/>
        <v>4.7471293394347009</v>
      </c>
      <c r="Q3941" s="92">
        <f t="shared" ca="1" si="308"/>
        <v>1.0063329874720501</v>
      </c>
      <c r="R3941" s="92">
        <f t="shared" ca="1" si="309"/>
        <v>4.7398283709933562</v>
      </c>
    </row>
    <row r="3942" spans="1:18" x14ac:dyDescent="0.3">
      <c r="A3942" s="107">
        <v>41048.354166666664</v>
      </c>
      <c r="B3942" s="92">
        <v>5.0999999999999996</v>
      </c>
      <c r="C3942" s="92">
        <v>5.13</v>
      </c>
      <c r="D3942" s="92">
        <v>5.0599999999999996</v>
      </c>
      <c r="E3942" s="92">
        <v>5.1100000000000003</v>
      </c>
      <c r="F3942" s="92">
        <v>5.04</v>
      </c>
      <c r="G3942" s="92">
        <v>4.95</v>
      </c>
      <c r="H3942" s="92">
        <v>4.9000000000000004</v>
      </c>
      <c r="I3942" s="92">
        <v>4.8499999999999996</v>
      </c>
      <c r="J3942" s="92">
        <v>4.83</v>
      </c>
      <c r="K3942" s="92">
        <v>4.83</v>
      </c>
      <c r="L3942" s="92">
        <v>4.74</v>
      </c>
      <c r="N3942" s="92">
        <f t="shared" ca="1" si="305"/>
        <v>4.9599436503181149</v>
      </c>
      <c r="O3942" s="92">
        <f t="shared" si="306"/>
        <v>9.3817901862973244E-2</v>
      </c>
      <c r="P3942" s="92">
        <f t="shared" si="307"/>
        <v>4.9428051112621851</v>
      </c>
      <c r="Q3942" s="92">
        <f t="shared" ca="1" si="308"/>
        <v>1.0034673709907922</v>
      </c>
      <c r="R3942" s="92">
        <f t="shared" ca="1" si="309"/>
        <v>4.7564353384963551</v>
      </c>
    </row>
    <row r="3943" spans="1:18" x14ac:dyDescent="0.3">
      <c r="A3943" s="107">
        <v>41048.361111111109</v>
      </c>
      <c r="B3943" s="92">
        <v>4.72</v>
      </c>
      <c r="C3943" s="92">
        <v>4.62</v>
      </c>
      <c r="D3943" s="92">
        <v>4.5599999999999996</v>
      </c>
      <c r="E3943" s="92">
        <v>4.5599999999999996</v>
      </c>
      <c r="F3943" s="92">
        <v>4.59</v>
      </c>
      <c r="G3943" s="92">
        <v>4.55</v>
      </c>
      <c r="H3943" s="92">
        <v>4.53</v>
      </c>
      <c r="I3943" s="92">
        <v>4.5199999999999996</v>
      </c>
      <c r="J3943" s="92">
        <v>4.55</v>
      </c>
      <c r="K3943" s="92">
        <v>4.3499999999999996</v>
      </c>
      <c r="L3943" s="92">
        <v>4.1900000000000004</v>
      </c>
      <c r="N3943" s="92">
        <f t="shared" ca="1" si="305"/>
        <v>4.5440099005406971</v>
      </c>
      <c r="O3943" s="92">
        <f t="shared" si="306"/>
        <v>4.0709246279587261E-2</v>
      </c>
      <c r="P3943" s="92">
        <f t="shared" si="307"/>
        <v>4.5471291110421621</v>
      </c>
      <c r="Q3943" s="92">
        <f t="shared" ca="1" si="308"/>
        <v>0.99931402640538836</v>
      </c>
      <c r="R3943" s="92">
        <f t="shared" ca="1" si="309"/>
        <v>4.1871257706385778</v>
      </c>
    </row>
    <row r="3944" spans="1:18" x14ac:dyDescent="0.3">
      <c r="A3944" s="107">
        <v>41048.388888888891</v>
      </c>
      <c r="B3944" s="92">
        <v>5.28</v>
      </c>
      <c r="C3944" s="92">
        <v>5.24</v>
      </c>
      <c r="D3944" s="92">
        <v>5.0999999999999996</v>
      </c>
      <c r="E3944" s="92">
        <v>5.04</v>
      </c>
      <c r="F3944" s="92">
        <v>4.97</v>
      </c>
      <c r="G3944" s="92">
        <v>4.9400000000000004</v>
      </c>
      <c r="H3944" s="92">
        <v>4.83</v>
      </c>
      <c r="I3944" s="92">
        <v>4.79</v>
      </c>
      <c r="J3944" s="92">
        <v>4.78</v>
      </c>
      <c r="K3944" s="92">
        <v>4.79</v>
      </c>
      <c r="L3944" s="92">
        <v>4.49</v>
      </c>
      <c r="N3944" s="92">
        <f t="shared" ca="1" si="305"/>
        <v>4.923519742747132</v>
      </c>
      <c r="O3944" s="92">
        <f t="shared" si="306"/>
        <v>0.20809645674539021</v>
      </c>
      <c r="P3944" s="92">
        <f t="shared" si="307"/>
        <v>4.9240874342489134</v>
      </c>
      <c r="Q3944" s="92">
        <f t="shared" ca="1" si="308"/>
        <v>0.99988471132786294</v>
      </c>
      <c r="R3944" s="92">
        <f t="shared" ca="1" si="309"/>
        <v>4.4894823538621047</v>
      </c>
    </row>
    <row r="3945" spans="1:18" x14ac:dyDescent="0.3">
      <c r="A3945" s="107">
        <v>41048.395833333336</v>
      </c>
      <c r="B3945" s="92">
        <v>4.76</v>
      </c>
      <c r="C3945" s="92">
        <v>4.68</v>
      </c>
      <c r="D3945" s="92">
        <v>4.6399999999999997</v>
      </c>
      <c r="E3945" s="92">
        <v>4.67</v>
      </c>
      <c r="F3945" s="92">
        <v>4.57</v>
      </c>
      <c r="G3945" s="92">
        <v>4.42</v>
      </c>
      <c r="H3945" s="92">
        <v>4.37</v>
      </c>
      <c r="I3945" s="92">
        <v>4.34</v>
      </c>
      <c r="J3945" s="92">
        <v>4.32</v>
      </c>
      <c r="K3945" s="92">
        <v>4.34</v>
      </c>
      <c r="L3945" s="92">
        <v>4.45</v>
      </c>
      <c r="N3945" s="92">
        <f t="shared" ca="1" si="305"/>
        <v>4.471407948403689</v>
      </c>
      <c r="O3945" s="92">
        <f t="shared" si="306"/>
        <v>0.10513178192858871</v>
      </c>
      <c r="P3945" s="92">
        <f t="shared" si="307"/>
        <v>4.4128013446460352</v>
      </c>
      <c r="Q3945" s="92">
        <f t="shared" ca="1" si="308"/>
        <v>1.0132810428524637</v>
      </c>
      <c r="R3945" s="92">
        <f t="shared" ca="1" si="309"/>
        <v>4.5091006406934637</v>
      </c>
    </row>
    <row r="3946" spans="1:18" x14ac:dyDescent="0.3">
      <c r="A3946" s="107">
        <v>41048.402777777781</v>
      </c>
      <c r="B3946" s="92">
        <v>5.0199999999999996</v>
      </c>
      <c r="C3946" s="92">
        <v>5.03</v>
      </c>
      <c r="D3946" s="92">
        <v>4.83</v>
      </c>
      <c r="E3946" s="92">
        <v>4.72</v>
      </c>
      <c r="F3946" s="92">
        <v>4.59</v>
      </c>
      <c r="G3946" s="92">
        <v>4.47</v>
      </c>
      <c r="H3946" s="92">
        <v>4.4400000000000004</v>
      </c>
      <c r="I3946" s="92">
        <v>4.3899999999999997</v>
      </c>
      <c r="J3946" s="92">
        <v>4.49</v>
      </c>
      <c r="K3946" s="92">
        <v>4.63</v>
      </c>
      <c r="L3946" s="92">
        <v>4.62</v>
      </c>
      <c r="N3946" s="92">
        <f t="shared" ca="1" si="305"/>
        <v>4.5767188625113846</v>
      </c>
      <c r="O3946" s="92">
        <f t="shared" si="306"/>
        <v>6.2229083379243773E-2</v>
      </c>
      <c r="P3946" s="92">
        <f t="shared" si="307"/>
        <v>4.4656893732196004</v>
      </c>
      <c r="Q3946" s="92">
        <f t="shared" ca="1" si="308"/>
        <v>1.0248627882533925</v>
      </c>
      <c r="R3946" s="92">
        <f t="shared" ca="1" si="309"/>
        <v>4.7348660817306731</v>
      </c>
    </row>
    <row r="3947" spans="1:18" x14ac:dyDescent="0.3">
      <c r="A3947" s="107">
        <v>41048.423611111109</v>
      </c>
      <c r="B3947" s="92">
        <v>4.54</v>
      </c>
      <c r="C3947" s="92">
        <v>4.47</v>
      </c>
      <c r="D3947" s="92">
        <v>4.43</v>
      </c>
      <c r="E3947" s="92">
        <v>4.2300000000000004</v>
      </c>
      <c r="F3947" s="92">
        <v>4.07</v>
      </c>
      <c r="G3947" s="92">
        <v>4.05</v>
      </c>
      <c r="H3947" s="92">
        <v>4.1399999999999997</v>
      </c>
      <c r="I3947" s="92">
        <v>3.97</v>
      </c>
      <c r="J3947" s="92">
        <v>3.78</v>
      </c>
      <c r="K3947" s="92">
        <v>3.67</v>
      </c>
      <c r="L3947" s="92">
        <v>3.78</v>
      </c>
      <c r="N3947" s="92">
        <f t="shared" ca="1" si="305"/>
        <v>4.0801631296948173</v>
      </c>
      <c r="O3947" s="92">
        <f t="shared" si="306"/>
        <v>-0.20310672446390507</v>
      </c>
      <c r="P3947" s="92">
        <f t="shared" si="307"/>
        <v>4.0627735698576144</v>
      </c>
      <c r="Q3947" s="92">
        <f t="shared" ca="1" si="308"/>
        <v>1.0042802188057487</v>
      </c>
      <c r="R3947" s="92">
        <f t="shared" ca="1" si="309"/>
        <v>3.7961792270857297</v>
      </c>
    </row>
    <row r="3948" spans="1:18" x14ac:dyDescent="0.3">
      <c r="A3948" s="107">
        <v>41049.541666666664</v>
      </c>
      <c r="B3948" s="92">
        <v>4.5</v>
      </c>
      <c r="C3948" s="92">
        <v>4.53</v>
      </c>
      <c r="D3948" s="92">
        <v>4.62</v>
      </c>
      <c r="E3948" s="92">
        <v>4.59</v>
      </c>
      <c r="F3948" s="92">
        <v>4.54</v>
      </c>
      <c r="G3948" s="92">
        <v>4.5199999999999996</v>
      </c>
      <c r="H3948" s="92">
        <v>4.51</v>
      </c>
      <c r="I3948" s="92">
        <v>4.4400000000000004</v>
      </c>
      <c r="J3948" s="92">
        <v>4.37</v>
      </c>
      <c r="K3948" s="92">
        <v>4.2</v>
      </c>
      <c r="L3948" s="92">
        <v>4.6399999999999997</v>
      </c>
      <c r="N3948" s="92">
        <f t="shared" ca="1" si="305"/>
        <v>4.4938771406302225</v>
      </c>
      <c r="O3948" s="92">
        <f t="shared" si="306"/>
        <v>2.0467303961108824E-2</v>
      </c>
      <c r="P3948" s="92">
        <f t="shared" si="307"/>
        <v>4.5185659009313461</v>
      </c>
      <c r="Q3948" s="92">
        <f t="shared" ca="1" si="308"/>
        <v>0.99453615132712014</v>
      </c>
      <c r="R3948" s="92">
        <f t="shared" ca="1" si="309"/>
        <v>4.6146477421578371</v>
      </c>
    </row>
    <row r="3949" spans="1:18" x14ac:dyDescent="0.3">
      <c r="A3949" s="107">
        <v>41049.548611111109</v>
      </c>
      <c r="B3949" s="92">
        <v>4.13</v>
      </c>
      <c r="C3949" s="92">
        <v>4.1399999999999997</v>
      </c>
      <c r="D3949" s="92">
        <v>4.08</v>
      </c>
      <c r="E3949" s="92">
        <v>4.01</v>
      </c>
      <c r="F3949" s="92">
        <v>3.99</v>
      </c>
      <c r="G3949" s="92">
        <v>3.99</v>
      </c>
      <c r="H3949" s="92">
        <v>3.97</v>
      </c>
      <c r="I3949" s="92">
        <v>3.91</v>
      </c>
      <c r="J3949" s="92">
        <v>3.86</v>
      </c>
      <c r="K3949" s="92">
        <v>3.89</v>
      </c>
      <c r="L3949" s="92">
        <v>3.98</v>
      </c>
      <c r="N3949" s="92">
        <f t="shared" ca="1" si="305"/>
        <v>3.9733425105435631</v>
      </c>
      <c r="O3949" s="92">
        <f t="shared" si="306"/>
        <v>4.6437203049686994E-2</v>
      </c>
      <c r="P3949" s="92">
        <f t="shared" si="307"/>
        <v>3.9871283493541427</v>
      </c>
      <c r="Q3949" s="92">
        <f t="shared" ca="1" si="308"/>
        <v>0.99654241408787037</v>
      </c>
      <c r="R3949" s="92">
        <f t="shared" ca="1" si="309"/>
        <v>3.9662388080697242</v>
      </c>
    </row>
    <row r="3950" spans="1:18" x14ac:dyDescent="0.3">
      <c r="A3950" s="107">
        <v>41049.5625</v>
      </c>
      <c r="B3950" s="92">
        <v>4.6100000000000003</v>
      </c>
      <c r="C3950" s="92">
        <v>4.5999999999999996</v>
      </c>
      <c r="D3950" s="92">
        <v>4.5599999999999996</v>
      </c>
      <c r="E3950" s="92">
        <v>4.54</v>
      </c>
      <c r="F3950" s="92">
        <v>4.55</v>
      </c>
      <c r="G3950" s="92">
        <v>4.5</v>
      </c>
      <c r="H3950" s="92">
        <v>4.45</v>
      </c>
      <c r="I3950" s="92">
        <v>4.42</v>
      </c>
      <c r="J3950" s="92">
        <v>4.38</v>
      </c>
      <c r="K3950" s="92">
        <v>4.0999999999999996</v>
      </c>
      <c r="L3950" s="92">
        <v>4.55</v>
      </c>
      <c r="N3950" s="92">
        <f t="shared" ca="1" si="305"/>
        <v>4.4687842148298156</v>
      </c>
      <c r="O3950" s="92">
        <f t="shared" si="306"/>
        <v>0.10325229161636262</v>
      </c>
      <c r="P3950" s="92">
        <f t="shared" si="307"/>
        <v>4.4928019704413691</v>
      </c>
      <c r="Q3950" s="92">
        <f t="shared" ca="1" si="308"/>
        <v>0.99465416998800105</v>
      </c>
      <c r="R3950" s="92">
        <f t="shared" ca="1" si="309"/>
        <v>4.5256764734454045</v>
      </c>
    </row>
    <row r="3951" spans="1:18" x14ac:dyDescent="0.3">
      <c r="A3951" s="107">
        <v>41049.583333333336</v>
      </c>
      <c r="B3951" s="92">
        <v>4.6500000000000004</v>
      </c>
      <c r="C3951" s="92">
        <v>4.6399999999999997</v>
      </c>
      <c r="D3951" s="92">
        <v>4.7</v>
      </c>
      <c r="E3951" s="92">
        <v>4.7</v>
      </c>
      <c r="F3951" s="92">
        <v>4.7</v>
      </c>
      <c r="G3951" s="92">
        <v>4.7300000000000004</v>
      </c>
      <c r="H3951" s="92">
        <v>4.76</v>
      </c>
      <c r="I3951" s="92">
        <v>4.8</v>
      </c>
      <c r="J3951" s="92">
        <v>4.8099999999999996</v>
      </c>
      <c r="K3951" s="92">
        <v>4.8</v>
      </c>
      <c r="L3951" s="92">
        <v>4.82</v>
      </c>
      <c r="N3951" s="92">
        <f t="shared" ca="1" si="305"/>
        <v>4.7421836694507906</v>
      </c>
      <c r="O3951" s="92">
        <f t="shared" si="306"/>
        <v>-5.8425804491243787E-2</v>
      </c>
      <c r="P3951" s="92">
        <f t="shared" si="307"/>
        <v>4.7342865860196905</v>
      </c>
      <c r="Q3951" s="92">
        <f t="shared" ca="1" si="308"/>
        <v>1.0016680619746214</v>
      </c>
      <c r="R3951" s="92">
        <f t="shared" ca="1" si="309"/>
        <v>4.8280400587176757</v>
      </c>
    </row>
    <row r="3952" spans="1:18" x14ac:dyDescent="0.3">
      <c r="A3952" s="107">
        <v>41049.590277777781</v>
      </c>
      <c r="B3952" s="92">
        <v>4.9800000000000004</v>
      </c>
      <c r="C3952" s="92">
        <v>4.9400000000000004</v>
      </c>
      <c r="D3952" s="92">
        <v>4.93</v>
      </c>
      <c r="E3952" s="92">
        <v>4.9000000000000004</v>
      </c>
      <c r="F3952" s="92">
        <v>4.92</v>
      </c>
      <c r="G3952" s="92">
        <v>4.91</v>
      </c>
      <c r="H3952" s="92">
        <v>4.8899999999999997</v>
      </c>
      <c r="I3952" s="92">
        <v>4.91</v>
      </c>
      <c r="J3952" s="92">
        <v>4.93</v>
      </c>
      <c r="K3952" s="92">
        <v>4.92</v>
      </c>
      <c r="L3952" s="92">
        <v>4.84</v>
      </c>
      <c r="N3952" s="92">
        <f t="shared" ca="1" si="305"/>
        <v>4.9139399611359105</v>
      </c>
      <c r="O3952" s="92">
        <f t="shared" si="306"/>
        <v>3.7718354245619944E-2</v>
      </c>
      <c r="P3952" s="92">
        <f t="shared" si="307"/>
        <v>4.9071295087182847</v>
      </c>
      <c r="Q3952" s="92">
        <f t="shared" ca="1" si="308"/>
        <v>1.001387868896781</v>
      </c>
      <c r="R3952" s="92">
        <f t="shared" ca="1" si="309"/>
        <v>4.8467172854604197</v>
      </c>
    </row>
    <row r="3953" spans="1:18" x14ac:dyDescent="0.3">
      <c r="A3953" s="107">
        <v>41049.597222222219</v>
      </c>
      <c r="B3953" s="92">
        <v>3.67</v>
      </c>
      <c r="C3953" s="92">
        <v>3.66</v>
      </c>
      <c r="D3953" s="92">
        <v>3.67</v>
      </c>
      <c r="E3953" s="92">
        <v>3.69</v>
      </c>
      <c r="F3953" s="92">
        <v>3.67</v>
      </c>
      <c r="G3953" s="92">
        <v>3.61</v>
      </c>
      <c r="H3953" s="92">
        <v>3.61</v>
      </c>
      <c r="I3953" s="92">
        <v>3.53</v>
      </c>
      <c r="J3953" s="92">
        <v>3.58</v>
      </c>
      <c r="K3953" s="92">
        <v>3.69</v>
      </c>
      <c r="L3953" s="92">
        <v>3.86</v>
      </c>
      <c r="N3953" s="92">
        <f t="shared" ca="1" si="305"/>
        <v>3.6264387296687537</v>
      </c>
      <c r="O3953" s="92">
        <f t="shared" si="306"/>
        <v>0</v>
      </c>
      <c r="P3953" s="92">
        <f t="shared" si="307"/>
        <v>3.61</v>
      </c>
      <c r="Q3953" s="92">
        <f t="shared" ca="1" si="308"/>
        <v>1.0045536647281867</v>
      </c>
      <c r="R3953" s="92">
        <f t="shared" ca="1" si="309"/>
        <v>3.8775771458508008</v>
      </c>
    </row>
    <row r="3954" spans="1:18" x14ac:dyDescent="0.3">
      <c r="A3954" s="107">
        <v>41049.611111111109</v>
      </c>
      <c r="B3954" s="92">
        <v>4.63</v>
      </c>
      <c r="C3954" s="92">
        <v>4.5999999999999996</v>
      </c>
      <c r="D3954" s="92">
        <v>4.5199999999999996</v>
      </c>
      <c r="E3954" s="92">
        <v>4.45</v>
      </c>
      <c r="F3954" s="92">
        <v>4.4400000000000004</v>
      </c>
      <c r="G3954" s="92">
        <v>4.3600000000000003</v>
      </c>
      <c r="H3954" s="92">
        <v>4.21</v>
      </c>
      <c r="I3954" s="92">
        <v>4.1500000000000004</v>
      </c>
      <c r="J3954" s="92">
        <v>4.0599999999999996</v>
      </c>
      <c r="K3954" s="92">
        <v>3.98</v>
      </c>
      <c r="L3954" s="92">
        <v>4.45</v>
      </c>
      <c r="N3954" s="92">
        <f t="shared" ca="1" si="305"/>
        <v>4.3026215135453389</v>
      </c>
      <c r="O3954" s="92">
        <f t="shared" si="306"/>
        <v>0.32352139320627266</v>
      </c>
      <c r="P3954" s="92">
        <f t="shared" si="307"/>
        <v>4.3381852752844203</v>
      </c>
      <c r="Q3954" s="92">
        <f t="shared" ca="1" si="308"/>
        <v>0.99180215701212771</v>
      </c>
      <c r="R3954" s="92">
        <f t="shared" ca="1" si="309"/>
        <v>4.4135195987039681</v>
      </c>
    </row>
    <row r="3955" spans="1:18" x14ac:dyDescent="0.3">
      <c r="A3955" s="107">
        <v>41049.618055555555</v>
      </c>
      <c r="B3955" s="92">
        <v>6.13</v>
      </c>
      <c r="C3955" s="92">
        <v>6.16</v>
      </c>
      <c r="D3955" s="92">
        <v>6.21</v>
      </c>
      <c r="E3955" s="92">
        <v>6.26</v>
      </c>
      <c r="F3955" s="92">
        <v>6.27</v>
      </c>
      <c r="G3955" s="92">
        <v>6.27</v>
      </c>
      <c r="H3955" s="92">
        <v>6.22</v>
      </c>
      <c r="I3955" s="92">
        <v>6.19</v>
      </c>
      <c r="J3955" s="92">
        <v>6.19</v>
      </c>
      <c r="K3955" s="92">
        <v>6.06</v>
      </c>
      <c r="L3955" s="92">
        <v>6.39</v>
      </c>
      <c r="N3955" s="92">
        <f t="shared" ca="1" si="305"/>
        <v>6.2188348414203505</v>
      </c>
      <c r="O3955" s="92">
        <f t="shared" si="306"/>
        <v>7.3987456568965382E-2</v>
      </c>
      <c r="P3955" s="92">
        <f t="shared" si="307"/>
        <v>6.2628117105803751</v>
      </c>
      <c r="Q3955" s="92">
        <f t="shared" ca="1" si="308"/>
        <v>0.99297809495282607</v>
      </c>
      <c r="R3955" s="92">
        <f t="shared" ca="1" si="309"/>
        <v>6.3451300267485582</v>
      </c>
    </row>
    <row r="3956" spans="1:18" x14ac:dyDescent="0.3">
      <c r="A3956" s="107">
        <v>41049.638888888891</v>
      </c>
      <c r="B3956" s="92">
        <v>4.7699999999999996</v>
      </c>
      <c r="C3956" s="92">
        <v>4.7699999999999996</v>
      </c>
      <c r="D3956" s="92">
        <v>4.71</v>
      </c>
      <c r="E3956" s="92">
        <v>4.6399999999999997</v>
      </c>
      <c r="F3956" s="92">
        <v>4.6100000000000003</v>
      </c>
      <c r="G3956" s="92">
        <v>4.5599999999999996</v>
      </c>
      <c r="H3956" s="92">
        <v>4.57</v>
      </c>
      <c r="I3956" s="92">
        <v>4.5199999999999996</v>
      </c>
      <c r="J3956" s="92">
        <v>4.55</v>
      </c>
      <c r="K3956" s="92">
        <v>4.53</v>
      </c>
      <c r="L3956" s="92">
        <v>4.55</v>
      </c>
      <c r="N3956" s="92">
        <f t="shared" ca="1" si="305"/>
        <v>4.5951802754077171</v>
      </c>
      <c r="O3956" s="92">
        <f t="shared" si="306"/>
        <v>-2.02431273957112E-2</v>
      </c>
      <c r="P3956" s="92">
        <f t="shared" si="307"/>
        <v>4.5614313953101231</v>
      </c>
      <c r="Q3956" s="92">
        <f t="shared" ca="1" si="308"/>
        <v>1.0073987477115831</v>
      </c>
      <c r="R3956" s="92">
        <f t="shared" ca="1" si="309"/>
        <v>4.583664302087703</v>
      </c>
    </row>
    <row r="3957" spans="1:18" x14ac:dyDescent="0.3">
      <c r="A3957" s="107">
        <v>41049.645833333336</v>
      </c>
      <c r="B3957" s="92">
        <v>5.61</v>
      </c>
      <c r="C3957" s="92">
        <v>5.59</v>
      </c>
      <c r="D3957" s="92">
        <v>5.62</v>
      </c>
      <c r="E3957" s="92">
        <v>5.58</v>
      </c>
      <c r="F3957" s="92">
        <v>5.51</v>
      </c>
      <c r="G3957" s="92">
        <v>5.41</v>
      </c>
      <c r="H3957" s="92">
        <v>5.34</v>
      </c>
      <c r="I3957" s="92">
        <v>5.33</v>
      </c>
      <c r="J3957" s="92">
        <v>5.21</v>
      </c>
      <c r="K3957" s="92">
        <v>4.95</v>
      </c>
      <c r="L3957" s="92">
        <v>5.43</v>
      </c>
      <c r="N3957" s="92">
        <f t="shared" ca="1" si="305"/>
        <v>5.4041684002147585</v>
      </c>
      <c r="O3957" s="92">
        <f t="shared" si="306"/>
        <v>0.12034939910349141</v>
      </c>
      <c r="P3957" s="92">
        <f t="shared" si="307"/>
        <v>5.399914787349176</v>
      </c>
      <c r="Q3957" s="92">
        <f t="shared" ca="1" si="308"/>
        <v>1.0007877185165122</v>
      </c>
      <c r="R3957" s="92">
        <f t="shared" ca="1" si="309"/>
        <v>5.434277311544661</v>
      </c>
    </row>
    <row r="3958" spans="1:18" x14ac:dyDescent="0.3">
      <c r="A3958" s="107">
        <v>41049.652777777781</v>
      </c>
      <c r="B3958" s="92">
        <v>5.74</v>
      </c>
      <c r="C3958" s="92">
        <v>5.8</v>
      </c>
      <c r="D3958" s="92">
        <v>5.89</v>
      </c>
      <c r="E3958" s="92">
        <v>5.98</v>
      </c>
      <c r="F3958" s="92">
        <v>5.98</v>
      </c>
      <c r="G3958" s="92">
        <v>5.97</v>
      </c>
      <c r="H3958" s="92">
        <v>5.93</v>
      </c>
      <c r="I3958" s="92">
        <v>5.97</v>
      </c>
      <c r="J3958" s="92">
        <v>5.98</v>
      </c>
      <c r="K3958" s="92">
        <v>5.96</v>
      </c>
      <c r="L3958" s="92">
        <v>6.42</v>
      </c>
      <c r="N3958" s="92">
        <f t="shared" ca="1" si="305"/>
        <v>5.9516987796331069</v>
      </c>
      <c r="O3958" s="92">
        <f t="shared" si="306"/>
        <v>6.2124495896029086E-2</v>
      </c>
      <c r="P3958" s="92">
        <f t="shared" si="307"/>
        <v>5.9642525254549303</v>
      </c>
      <c r="Q3958" s="92">
        <f t="shared" ca="1" si="308"/>
        <v>0.9978951686287183</v>
      </c>
      <c r="R3958" s="92">
        <f t="shared" ca="1" si="309"/>
        <v>6.4064869825963715</v>
      </c>
    </row>
    <row r="3959" spans="1:18" x14ac:dyDescent="0.3">
      <c r="A3959" s="107">
        <v>41049.659722222219</v>
      </c>
      <c r="B3959" s="92">
        <v>5.62</v>
      </c>
      <c r="C3959" s="92">
        <v>5.55</v>
      </c>
      <c r="D3959" s="92">
        <v>5.47</v>
      </c>
      <c r="E3959" s="92">
        <v>5.57</v>
      </c>
      <c r="F3959" s="92">
        <v>5.55</v>
      </c>
      <c r="G3959" s="92">
        <v>5.51</v>
      </c>
      <c r="H3959" s="92">
        <v>5.46</v>
      </c>
      <c r="I3959" s="92">
        <v>5.44</v>
      </c>
      <c r="J3959" s="92">
        <v>5.38</v>
      </c>
      <c r="K3959" s="92">
        <v>5.18</v>
      </c>
      <c r="L3959" s="92">
        <v>5.82</v>
      </c>
      <c r="N3959" s="92">
        <f t="shared" ca="1" si="305"/>
        <v>5.4706200010731054</v>
      </c>
      <c r="O3959" s="92">
        <f t="shared" si="306"/>
        <v>8.4239270312650119E-2</v>
      </c>
      <c r="P3959" s="92">
        <f t="shared" si="307"/>
        <v>5.5028082993266798</v>
      </c>
      <c r="Q3959" s="92">
        <f t="shared" ca="1" si="308"/>
        <v>0.99415056885454056</v>
      </c>
      <c r="R3959" s="92">
        <f t="shared" ca="1" si="309"/>
        <v>5.7859563107334262</v>
      </c>
    </row>
    <row r="3960" spans="1:18" x14ac:dyDescent="0.3">
      <c r="A3960" s="107">
        <v>41049.666666666664</v>
      </c>
      <c r="B3960" s="92">
        <v>5.32</v>
      </c>
      <c r="C3960" s="92">
        <v>5.3</v>
      </c>
      <c r="D3960" s="92">
        <v>5.34</v>
      </c>
      <c r="E3960" s="92">
        <v>5.26</v>
      </c>
      <c r="F3960" s="92">
        <v>5.26</v>
      </c>
      <c r="G3960" s="92">
        <v>5.26</v>
      </c>
      <c r="H3960" s="92">
        <v>5.25</v>
      </c>
      <c r="I3960" s="92">
        <v>5.16</v>
      </c>
      <c r="J3960" s="92">
        <v>5.0599999999999996</v>
      </c>
      <c r="K3960" s="92">
        <v>4.88</v>
      </c>
      <c r="L3960" s="92">
        <v>5.25</v>
      </c>
      <c r="N3960" s="92">
        <f t="shared" ref="N3960:N4023" ca="1" si="310">POWER(SUM(POWER(C3960,Exponent)*$C$1,POWER(D3960,Exponent)*$D$1,POWER(E3960,Exponent)*$E$1,POWER(F3960,Exponent)*$F$1,POWER(G3960,Exponent)*$G$1,POWER(H3960,Exponent)*$H$1,POWER(I3960,Exponent)*$I$1,POWER(J3960,Exponent)*$J$1,POWER(K3960,Exponent)*$K$1),1/Exponent)</f>
        <v>5.2096510413732453</v>
      </c>
      <c r="O3960" s="92">
        <f t="shared" si="306"/>
        <v>1.7585131778164613E-2</v>
      </c>
      <c r="P3960" s="92">
        <f t="shared" si="307"/>
        <v>5.2585660924422175</v>
      </c>
      <c r="Q3960" s="92">
        <f t="shared" ca="1" si="308"/>
        <v>0.9906980248590439</v>
      </c>
      <c r="R3960" s="92">
        <f t="shared" ca="1" si="309"/>
        <v>5.2011646305099806</v>
      </c>
    </row>
    <row r="3961" spans="1:18" x14ac:dyDescent="0.3">
      <c r="A3961" s="107">
        <v>41049.673611111109</v>
      </c>
      <c r="B3961" s="92">
        <v>5.73</v>
      </c>
      <c r="C3961" s="92">
        <v>5.71</v>
      </c>
      <c r="D3961" s="92">
        <v>5.63</v>
      </c>
      <c r="E3961" s="92">
        <v>5.57</v>
      </c>
      <c r="F3961" s="92">
        <v>5.58</v>
      </c>
      <c r="G3961" s="92">
        <v>5.61</v>
      </c>
      <c r="H3961" s="92">
        <v>5.59</v>
      </c>
      <c r="I3961" s="92">
        <v>5.53</v>
      </c>
      <c r="J3961" s="92">
        <v>5.37</v>
      </c>
      <c r="K3961" s="92">
        <v>5.25</v>
      </c>
      <c r="L3961" s="92">
        <v>5.67</v>
      </c>
      <c r="N3961" s="92">
        <f t="shared" ca="1" si="310"/>
        <v>5.5444363281122131</v>
      </c>
      <c r="O3961" s="92">
        <f t="shared" si="306"/>
        <v>3.3003549226012376E-2</v>
      </c>
      <c r="P3961" s="92">
        <f t="shared" si="307"/>
        <v>5.6071301355479477</v>
      </c>
      <c r="Q3961" s="92">
        <f t="shared" ca="1" si="308"/>
        <v>0.98881891343340333</v>
      </c>
      <c r="R3961" s="92">
        <f t="shared" ca="1" si="309"/>
        <v>5.6066032391673968</v>
      </c>
    </row>
    <row r="3962" spans="1:18" x14ac:dyDescent="0.3">
      <c r="A3962" s="107">
        <v>41049.680555555555</v>
      </c>
      <c r="B3962" s="92">
        <v>5.94</v>
      </c>
      <c r="C3962" s="92">
        <v>5.93</v>
      </c>
      <c r="D3962" s="92">
        <v>5.87</v>
      </c>
      <c r="E3962" s="92">
        <v>5.87</v>
      </c>
      <c r="F3962" s="92">
        <v>5.86</v>
      </c>
      <c r="G3962" s="92">
        <v>5.81</v>
      </c>
      <c r="H3962" s="92">
        <v>5.75</v>
      </c>
      <c r="I3962" s="92">
        <v>5.64</v>
      </c>
      <c r="J3962" s="92">
        <v>5.57</v>
      </c>
      <c r="K3962" s="92">
        <v>5.36</v>
      </c>
      <c r="L3962" s="92">
        <v>5.83</v>
      </c>
      <c r="N3962" s="92">
        <f t="shared" ca="1" si="310"/>
        <v>5.7509021929843183</v>
      </c>
      <c r="O3962" s="92">
        <f t="shared" si="306"/>
        <v>9.5928030561713465E-2</v>
      </c>
      <c r="P3962" s="92">
        <f t="shared" si="307"/>
        <v>5.8013652906092519</v>
      </c>
      <c r="Q3962" s="92">
        <f t="shared" ca="1" si="308"/>
        <v>0.99130151350637774</v>
      </c>
      <c r="R3962" s="92">
        <f t="shared" ca="1" si="309"/>
        <v>5.7792878237421821</v>
      </c>
    </row>
    <row r="3963" spans="1:18" x14ac:dyDescent="0.3">
      <c r="A3963" s="107">
        <v>41049.6875</v>
      </c>
      <c r="B3963" s="92">
        <v>6.91</v>
      </c>
      <c r="C3963" s="92">
        <v>6.89</v>
      </c>
      <c r="D3963" s="92">
        <v>6.87</v>
      </c>
      <c r="E3963" s="92">
        <v>6.82</v>
      </c>
      <c r="F3963" s="92">
        <v>6.79</v>
      </c>
      <c r="G3963" s="92">
        <v>6.77</v>
      </c>
      <c r="H3963" s="92">
        <v>6.74</v>
      </c>
      <c r="I3963" s="92">
        <v>6.72</v>
      </c>
      <c r="J3963" s="92">
        <v>6.66</v>
      </c>
      <c r="K3963" s="92">
        <v>6.5</v>
      </c>
      <c r="L3963" s="92">
        <v>6.84</v>
      </c>
      <c r="N3963" s="92">
        <f t="shared" ca="1" si="310"/>
        <v>6.7556031139032813</v>
      </c>
      <c r="O3963" s="92">
        <f t="shared" si="306"/>
        <v>4.1040706808973537E-2</v>
      </c>
      <c r="P3963" s="92">
        <f t="shared" si="307"/>
        <v>6.7656936004527521</v>
      </c>
      <c r="Q3963" s="92">
        <f t="shared" ca="1" si="308"/>
        <v>0.99850858062079617</v>
      </c>
      <c r="R3963" s="92">
        <f t="shared" ca="1" si="309"/>
        <v>6.8297986914462454</v>
      </c>
    </row>
    <row r="3964" spans="1:18" x14ac:dyDescent="0.3">
      <c r="A3964" s="107">
        <v>41049.694444444445</v>
      </c>
      <c r="B3964" s="92">
        <v>4.6900000000000004</v>
      </c>
      <c r="C3964" s="92">
        <v>4.71</v>
      </c>
      <c r="D3964" s="92">
        <v>4.7300000000000004</v>
      </c>
      <c r="E3964" s="92">
        <v>4.75</v>
      </c>
      <c r="F3964" s="92">
        <v>4.75</v>
      </c>
      <c r="G3964" s="92">
        <v>4.76</v>
      </c>
      <c r="H3964" s="92">
        <v>4.75</v>
      </c>
      <c r="I3964" s="92">
        <v>4.71</v>
      </c>
      <c r="J3964" s="92">
        <v>4.6100000000000003</v>
      </c>
      <c r="K3964" s="92">
        <v>4.53</v>
      </c>
      <c r="L3964" s="92">
        <v>5.09</v>
      </c>
      <c r="N3964" s="92">
        <f t="shared" ca="1" si="310"/>
        <v>4.7125181461591197</v>
      </c>
      <c r="O3964" s="92">
        <f t="shared" si="306"/>
        <v>1.9434253137168272E-2</v>
      </c>
      <c r="P3964" s="92">
        <f t="shared" si="307"/>
        <v>4.7585659695758107</v>
      </c>
      <c r="Q3964" s="92">
        <f t="shared" ca="1" si="308"/>
        <v>0.99032317220963195</v>
      </c>
      <c r="R3964" s="92">
        <f t="shared" ca="1" si="309"/>
        <v>5.0407449465470267</v>
      </c>
    </row>
    <row r="3965" spans="1:18" x14ac:dyDescent="0.3">
      <c r="A3965" s="107">
        <v>41049.701388888891</v>
      </c>
      <c r="B3965" s="92">
        <v>5.48</v>
      </c>
      <c r="C3965" s="92">
        <v>5.47</v>
      </c>
      <c r="D3965" s="92">
        <v>5.41</v>
      </c>
      <c r="E3965" s="92">
        <v>5.33</v>
      </c>
      <c r="F3965" s="92">
        <v>5.29</v>
      </c>
      <c r="G3965" s="92">
        <v>5.23</v>
      </c>
      <c r="H3965" s="92">
        <v>5.2</v>
      </c>
      <c r="I3965" s="92">
        <v>5.08</v>
      </c>
      <c r="J3965" s="92">
        <v>5</v>
      </c>
      <c r="K3965" s="92">
        <v>4.87</v>
      </c>
      <c r="L3965" s="92">
        <v>5.52</v>
      </c>
      <c r="N3965" s="92">
        <f t="shared" ca="1" si="310"/>
        <v>5.2077155522421616</v>
      </c>
      <c r="O3965" s="92">
        <f t="shared" si="306"/>
        <v>5.3160169387005594E-2</v>
      </c>
      <c r="P3965" s="92">
        <f t="shared" si="307"/>
        <v>5.2256911828143835</v>
      </c>
      <c r="Q3965" s="92">
        <f t="shared" ca="1" si="308"/>
        <v>0.99656014296609452</v>
      </c>
      <c r="R3965" s="92">
        <f t="shared" ca="1" si="309"/>
        <v>5.5010119891728415</v>
      </c>
    </row>
    <row r="3966" spans="1:18" x14ac:dyDescent="0.3">
      <c r="A3966" s="107">
        <v>41049.708333333336</v>
      </c>
      <c r="B3966" s="92">
        <v>5.64</v>
      </c>
      <c r="C3966" s="92">
        <v>5.6</v>
      </c>
      <c r="D3966" s="92">
        <v>5.57</v>
      </c>
      <c r="E3966" s="92">
        <v>5.49</v>
      </c>
      <c r="F3966" s="92">
        <v>5.41</v>
      </c>
      <c r="G3966" s="92">
        <v>5.36</v>
      </c>
      <c r="H3966" s="92">
        <v>5.33</v>
      </c>
      <c r="I3966" s="92">
        <v>5.26</v>
      </c>
      <c r="J3966" s="92">
        <v>5.17</v>
      </c>
      <c r="K3966" s="92">
        <v>5.1100000000000003</v>
      </c>
      <c r="L3966" s="92">
        <v>5.5</v>
      </c>
      <c r="N3966" s="92">
        <f t="shared" ca="1" si="310"/>
        <v>5.3604784872176481</v>
      </c>
      <c r="O3966" s="92">
        <f t="shared" si="306"/>
        <v>5.186721171484622E-2</v>
      </c>
      <c r="P3966" s="92">
        <f t="shared" si="307"/>
        <v>5.355691440774538</v>
      </c>
      <c r="Q3966" s="92">
        <f t="shared" ca="1" si="308"/>
        <v>1.000893824167439</v>
      </c>
      <c r="R3966" s="92">
        <f t="shared" ca="1" si="309"/>
        <v>5.5049160329209146</v>
      </c>
    </row>
    <row r="3967" spans="1:18" x14ac:dyDescent="0.3">
      <c r="A3967" s="107">
        <v>41049.715277777781</v>
      </c>
      <c r="B3967" s="92">
        <v>4.42</v>
      </c>
      <c r="C3967" s="92">
        <v>4.3899999999999997</v>
      </c>
      <c r="D3967" s="92">
        <v>4.26</v>
      </c>
      <c r="E3967" s="92">
        <v>4.12</v>
      </c>
      <c r="F3967" s="92">
        <v>4</v>
      </c>
      <c r="G3967" s="92">
        <v>3.86</v>
      </c>
      <c r="H3967" s="92">
        <v>3.83</v>
      </c>
      <c r="I3967" s="92">
        <v>3.86</v>
      </c>
      <c r="J3967" s="92">
        <v>3.93</v>
      </c>
      <c r="K3967" s="92">
        <v>3.94</v>
      </c>
      <c r="L3967" s="92">
        <v>4.22</v>
      </c>
      <c r="N3967" s="92">
        <f t="shared" ca="1" si="310"/>
        <v>3.9859468267755629</v>
      </c>
      <c r="O3967" s="92">
        <f t="shared" si="306"/>
        <v>7.2101671062137135E-2</v>
      </c>
      <c r="P3967" s="92">
        <f t="shared" si="307"/>
        <v>3.8556874027826264</v>
      </c>
      <c r="Q3967" s="92">
        <f t="shared" ca="1" si="308"/>
        <v>1.0337837097216256</v>
      </c>
      <c r="R3967" s="92">
        <f t="shared" ca="1" si="309"/>
        <v>4.3625672550252599</v>
      </c>
    </row>
    <row r="3968" spans="1:18" x14ac:dyDescent="0.3">
      <c r="A3968" s="107">
        <v>41049.722222222219</v>
      </c>
      <c r="B3968" s="92">
        <v>4.7300000000000004</v>
      </c>
      <c r="C3968" s="92">
        <v>4.6900000000000004</v>
      </c>
      <c r="D3968" s="92">
        <v>4.6500000000000004</v>
      </c>
      <c r="E3968" s="92">
        <v>4.62</v>
      </c>
      <c r="F3968" s="92">
        <v>4.53</v>
      </c>
      <c r="G3968" s="92">
        <v>4.53</v>
      </c>
      <c r="H3968" s="92">
        <v>4.53</v>
      </c>
      <c r="I3968" s="92">
        <v>4.49</v>
      </c>
      <c r="J3968" s="92">
        <v>4.3099999999999996</v>
      </c>
      <c r="K3968" s="92">
        <v>4.18</v>
      </c>
      <c r="L3968" s="92">
        <v>4.38</v>
      </c>
      <c r="N3968" s="92">
        <f t="shared" ca="1" si="310"/>
        <v>4.5085843665349348</v>
      </c>
      <c r="O3968" s="92">
        <f t="shared" si="306"/>
        <v>0</v>
      </c>
      <c r="P3968" s="92">
        <f t="shared" si="307"/>
        <v>4.53</v>
      </c>
      <c r="Q3968" s="92">
        <f t="shared" ca="1" si="308"/>
        <v>0.99527248709380456</v>
      </c>
      <c r="R3968" s="92">
        <f t="shared" ca="1" si="309"/>
        <v>4.3592934934708643</v>
      </c>
    </row>
    <row r="3969" spans="1:18" x14ac:dyDescent="0.3">
      <c r="A3969" s="107">
        <v>41049.729166666664</v>
      </c>
      <c r="B3969" s="92">
        <v>5.2</v>
      </c>
      <c r="C3969" s="92">
        <v>5.25</v>
      </c>
      <c r="D3969" s="92">
        <v>5.24</v>
      </c>
      <c r="E3969" s="92">
        <v>5.15</v>
      </c>
      <c r="F3969" s="92">
        <v>5.04</v>
      </c>
      <c r="G3969" s="92">
        <v>5.01</v>
      </c>
      <c r="H3969" s="92">
        <v>5.01</v>
      </c>
      <c r="I3969" s="92">
        <v>4.95</v>
      </c>
      <c r="J3969" s="92">
        <v>4.93</v>
      </c>
      <c r="K3969" s="92">
        <v>4.83</v>
      </c>
      <c r="L3969" s="92">
        <v>5.17</v>
      </c>
      <c r="N3969" s="92">
        <f t="shared" ca="1" si="310"/>
        <v>5.03837964106234</v>
      </c>
      <c r="O3969" s="92">
        <f t="shared" si="306"/>
        <v>0</v>
      </c>
      <c r="P3969" s="92">
        <f t="shared" si="307"/>
        <v>5.01</v>
      </c>
      <c r="Q3969" s="92">
        <f t="shared" ca="1" si="308"/>
        <v>1.0056645990144393</v>
      </c>
      <c r="R3969" s="92">
        <f t="shared" ca="1" si="309"/>
        <v>5.1992859769046511</v>
      </c>
    </row>
    <row r="3970" spans="1:18" x14ac:dyDescent="0.3">
      <c r="A3970" s="107">
        <v>41049.736111111109</v>
      </c>
      <c r="B3970" s="92">
        <v>5.39</v>
      </c>
      <c r="C3970" s="92">
        <v>5.34</v>
      </c>
      <c r="D3970" s="92">
        <v>5.32</v>
      </c>
      <c r="E3970" s="92">
        <v>5.29</v>
      </c>
      <c r="F3970" s="92">
        <v>5.32</v>
      </c>
      <c r="G3970" s="92">
        <v>5.28</v>
      </c>
      <c r="H3970" s="92">
        <v>5.26</v>
      </c>
      <c r="I3970" s="92">
        <v>5.2</v>
      </c>
      <c r="J3970" s="92">
        <v>5.18</v>
      </c>
      <c r="K3970" s="92">
        <v>5.0999999999999996</v>
      </c>
      <c r="L3970" s="92">
        <v>5.35</v>
      </c>
      <c r="N3970" s="92">
        <f t="shared" ca="1" si="310"/>
        <v>5.2580200219565754</v>
      </c>
      <c r="O3970" s="92">
        <f t="shared" si="306"/>
        <v>3.5070189950447167E-2</v>
      </c>
      <c r="P3970" s="92">
        <f t="shared" si="307"/>
        <v>5.2771298607990138</v>
      </c>
      <c r="Q3970" s="92">
        <f t="shared" ca="1" si="308"/>
        <v>0.9963787438728019</v>
      </c>
      <c r="R3970" s="92">
        <f t="shared" ca="1" si="309"/>
        <v>5.3306262797194899</v>
      </c>
    </row>
    <row r="3971" spans="1:18" x14ac:dyDescent="0.3">
      <c r="A3971" s="107">
        <v>41049.743055555555</v>
      </c>
      <c r="B3971" s="92">
        <v>6.25</v>
      </c>
      <c r="C3971" s="92">
        <v>6.21</v>
      </c>
      <c r="D3971" s="92">
        <v>6.16</v>
      </c>
      <c r="E3971" s="92">
        <v>6.19</v>
      </c>
      <c r="F3971" s="92">
        <v>6.12</v>
      </c>
      <c r="G3971" s="92">
        <v>6.08</v>
      </c>
      <c r="H3971" s="92">
        <v>6.1</v>
      </c>
      <c r="I3971" s="92">
        <v>6.1</v>
      </c>
      <c r="J3971" s="92">
        <v>6.06</v>
      </c>
      <c r="K3971" s="92">
        <v>5.85</v>
      </c>
      <c r="L3971" s="92">
        <v>6.24</v>
      </c>
      <c r="N3971" s="92">
        <f t="shared" ca="1" si="310"/>
        <v>6.1040670080168873</v>
      </c>
      <c r="O3971" s="92">
        <f t="shared" ref="O3971:O4034" si="311">LN(G3971/H3971)/LN(97.5/87.5)</f>
        <v>-3.0348086260224453E-2</v>
      </c>
      <c r="P3971" s="92">
        <f t="shared" ref="P3971:P4034" si="312">G3971*POWER(96/97.5,O3971)</f>
        <v>6.0828614492687434</v>
      </c>
      <c r="Q3971" s="92">
        <f t="shared" ref="Q3971:Q4034" ca="1" si="313">N3971/P3971</f>
        <v>1.0034861156916033</v>
      </c>
      <c r="R3971" s="92">
        <f t="shared" ref="R3971:R4034" ca="1" si="314">L3971*Q3971</f>
        <v>6.2617533619156047</v>
      </c>
    </row>
    <row r="3972" spans="1:18" x14ac:dyDescent="0.3">
      <c r="A3972" s="107">
        <v>41049.75</v>
      </c>
      <c r="B3972" s="92">
        <v>6.9</v>
      </c>
      <c r="C3972" s="92">
        <v>6.89</v>
      </c>
      <c r="D3972" s="92">
        <v>6.96</v>
      </c>
      <c r="E3972" s="92">
        <v>6.93</v>
      </c>
      <c r="F3972" s="92">
        <v>6.89</v>
      </c>
      <c r="G3972" s="92">
        <v>6.79</v>
      </c>
      <c r="H3972" s="92">
        <v>6.65</v>
      </c>
      <c r="I3972" s="92">
        <v>6.56</v>
      </c>
      <c r="J3972" s="92">
        <v>6.44</v>
      </c>
      <c r="K3972" s="92">
        <v>6.21</v>
      </c>
      <c r="L3972" s="92">
        <v>6.47</v>
      </c>
      <c r="N3972" s="92">
        <f t="shared" ca="1" si="310"/>
        <v>6.7176865487203052</v>
      </c>
      <c r="O3972" s="92">
        <f t="shared" si="311"/>
        <v>0.19252746290686981</v>
      </c>
      <c r="P3972" s="92">
        <f t="shared" si="312"/>
        <v>6.7697621940361641</v>
      </c>
      <c r="Q3972" s="92">
        <f t="shared" ca="1" si="313"/>
        <v>0.99230761084019536</v>
      </c>
      <c r="R3972" s="92">
        <f t="shared" ca="1" si="314"/>
        <v>6.4202302421360642</v>
      </c>
    </row>
    <row r="3973" spans="1:18" x14ac:dyDescent="0.3">
      <c r="A3973" s="107">
        <v>41049.756944444445</v>
      </c>
      <c r="B3973" s="92">
        <v>6.59</v>
      </c>
      <c r="C3973" s="92">
        <v>6.57</v>
      </c>
      <c r="D3973" s="92">
        <v>6.49</v>
      </c>
      <c r="E3973" s="92">
        <v>6.41</v>
      </c>
      <c r="F3973" s="92">
        <v>6.37</v>
      </c>
      <c r="G3973" s="92">
        <v>6.31</v>
      </c>
      <c r="H3973" s="92">
        <v>6.22</v>
      </c>
      <c r="I3973" s="92">
        <v>6.09</v>
      </c>
      <c r="J3973" s="92">
        <v>5.92</v>
      </c>
      <c r="K3973" s="92">
        <v>5.58</v>
      </c>
      <c r="L3973" s="92">
        <v>6.27</v>
      </c>
      <c r="N3973" s="92">
        <f t="shared" ca="1" si="310"/>
        <v>6.2310913004052617</v>
      </c>
      <c r="O3973" s="92">
        <f t="shared" si="311"/>
        <v>0.13275384832499693</v>
      </c>
      <c r="P3973" s="92">
        <f t="shared" si="312"/>
        <v>6.297025859431165</v>
      </c>
      <c r="Q3973" s="92">
        <f t="shared" ca="1" si="313"/>
        <v>0.98952925388941326</v>
      </c>
      <c r="R3973" s="92">
        <f t="shared" ca="1" si="314"/>
        <v>6.2043484218866212</v>
      </c>
    </row>
    <row r="3974" spans="1:18" x14ac:dyDescent="0.3">
      <c r="A3974" s="107">
        <v>41049.763888888891</v>
      </c>
      <c r="B3974" s="92">
        <v>6.06</v>
      </c>
      <c r="C3974" s="92">
        <v>6.05</v>
      </c>
      <c r="D3974" s="92">
        <v>6.02</v>
      </c>
      <c r="E3974" s="92">
        <v>6.01</v>
      </c>
      <c r="F3974" s="92">
        <v>5.98</v>
      </c>
      <c r="G3974" s="92">
        <v>5.94</v>
      </c>
      <c r="H3974" s="92">
        <v>5.89</v>
      </c>
      <c r="I3974" s="92">
        <v>5.73</v>
      </c>
      <c r="J3974" s="92">
        <v>5.54</v>
      </c>
      <c r="K3974" s="92">
        <v>5.32</v>
      </c>
      <c r="L3974" s="92">
        <v>6.08</v>
      </c>
      <c r="N3974" s="92">
        <f t="shared" ca="1" si="310"/>
        <v>5.8486898447388391</v>
      </c>
      <c r="O3974" s="92">
        <f t="shared" si="311"/>
        <v>7.8115291524273323E-2</v>
      </c>
      <c r="P3974" s="92">
        <f t="shared" si="312"/>
        <v>5.9328103371661003</v>
      </c>
      <c r="Q3974" s="92">
        <f t="shared" ca="1" si="313"/>
        <v>0.9858211391150854</v>
      </c>
      <c r="R3974" s="92">
        <f t="shared" ca="1" si="314"/>
        <v>5.9937925258197193</v>
      </c>
    </row>
    <row r="3975" spans="1:18" x14ac:dyDescent="0.3">
      <c r="A3975" s="107">
        <v>41049.770833333336</v>
      </c>
      <c r="B3975" s="92">
        <v>5.97</v>
      </c>
      <c r="C3975" s="92">
        <v>6.04</v>
      </c>
      <c r="D3975" s="92">
        <v>6.05</v>
      </c>
      <c r="E3975" s="92">
        <v>6.1</v>
      </c>
      <c r="F3975" s="92">
        <v>6.12</v>
      </c>
      <c r="G3975" s="92">
        <v>6.17</v>
      </c>
      <c r="H3975" s="92">
        <v>6.17</v>
      </c>
      <c r="I3975" s="92">
        <v>6.11</v>
      </c>
      <c r="J3975" s="92">
        <v>5.98</v>
      </c>
      <c r="K3975" s="92">
        <v>5.73</v>
      </c>
      <c r="L3975" s="92">
        <v>5.98</v>
      </c>
      <c r="N3975" s="92">
        <f t="shared" ca="1" si="310"/>
        <v>6.0807010470336813</v>
      </c>
      <c r="O3975" s="92">
        <f t="shared" si="311"/>
        <v>0</v>
      </c>
      <c r="P3975" s="92">
        <f t="shared" si="312"/>
        <v>6.17</v>
      </c>
      <c r="Q3975" s="92">
        <f t="shared" ca="1" si="313"/>
        <v>0.98552691199897591</v>
      </c>
      <c r="R3975" s="92">
        <f t="shared" ca="1" si="314"/>
        <v>5.8934509337538765</v>
      </c>
    </row>
    <row r="3976" spans="1:18" x14ac:dyDescent="0.3">
      <c r="A3976" s="107">
        <v>41049.777777777781</v>
      </c>
      <c r="B3976" s="92">
        <v>6.19</v>
      </c>
      <c r="C3976" s="92">
        <v>6.22</v>
      </c>
      <c r="D3976" s="92">
        <v>6.19</v>
      </c>
      <c r="E3976" s="92">
        <v>6.15</v>
      </c>
      <c r="F3976" s="92">
        <v>6.12</v>
      </c>
      <c r="G3976" s="92">
        <v>6.03</v>
      </c>
      <c r="H3976" s="92">
        <v>5.94</v>
      </c>
      <c r="I3976" s="92">
        <v>5.84</v>
      </c>
      <c r="J3976" s="92">
        <v>5.63</v>
      </c>
      <c r="K3976" s="92">
        <v>5.38</v>
      </c>
      <c r="L3976" s="92">
        <v>6.15</v>
      </c>
      <c r="N3976" s="92">
        <f t="shared" ca="1" si="310"/>
        <v>5.9590156366936453</v>
      </c>
      <c r="O3976" s="92">
        <f t="shared" si="311"/>
        <v>0.13896478353004824</v>
      </c>
      <c r="P3976" s="92">
        <f t="shared" si="312"/>
        <v>6.0170221340270844</v>
      </c>
      <c r="Q3976" s="92">
        <f t="shared" ca="1" si="313"/>
        <v>0.99035960047323002</v>
      </c>
      <c r="R3976" s="92">
        <f t="shared" ca="1" si="314"/>
        <v>6.0907115429103653</v>
      </c>
    </row>
    <row r="3977" spans="1:18" x14ac:dyDescent="0.3">
      <c r="A3977" s="107">
        <v>41049.784722222219</v>
      </c>
      <c r="B3977" s="92">
        <v>6.08</v>
      </c>
      <c r="C3977" s="92">
        <v>6.08</v>
      </c>
      <c r="D3977" s="92">
        <v>6.06</v>
      </c>
      <c r="E3977" s="92">
        <v>6</v>
      </c>
      <c r="F3977" s="92">
        <v>5.96</v>
      </c>
      <c r="G3977" s="92">
        <v>5.84</v>
      </c>
      <c r="H3977" s="92">
        <v>5.72</v>
      </c>
      <c r="I3977" s="92">
        <v>5.6</v>
      </c>
      <c r="J3977" s="92">
        <v>5.42</v>
      </c>
      <c r="K3977" s="92">
        <v>5.07</v>
      </c>
      <c r="L3977" s="92">
        <v>5.94</v>
      </c>
      <c r="N3977" s="92">
        <f t="shared" ca="1" si="310"/>
        <v>5.7670099427443278</v>
      </c>
      <c r="O3977" s="92">
        <f t="shared" si="311"/>
        <v>0.19186122996899702</v>
      </c>
      <c r="P3977" s="92">
        <f t="shared" si="312"/>
        <v>5.8226538427609515</v>
      </c>
      <c r="Q3977" s="92">
        <f t="shared" ca="1" si="313"/>
        <v>0.9904435500513562</v>
      </c>
      <c r="R3977" s="92">
        <f t="shared" ca="1" si="314"/>
        <v>5.8832346873050563</v>
      </c>
    </row>
    <row r="3978" spans="1:18" x14ac:dyDescent="0.3">
      <c r="A3978" s="107">
        <v>41049.791666666664</v>
      </c>
      <c r="B3978" s="92">
        <v>6.69</v>
      </c>
      <c r="C3978" s="92">
        <v>6.67</v>
      </c>
      <c r="D3978" s="92">
        <v>6.6</v>
      </c>
      <c r="E3978" s="92">
        <v>6.51</v>
      </c>
      <c r="F3978" s="92">
        <v>6.49</v>
      </c>
      <c r="G3978" s="92">
        <v>6.44</v>
      </c>
      <c r="H3978" s="92">
        <v>6.36</v>
      </c>
      <c r="I3978" s="92">
        <v>6.22</v>
      </c>
      <c r="J3978" s="92">
        <v>6.02</v>
      </c>
      <c r="K3978" s="92">
        <v>5.65</v>
      </c>
      <c r="L3978" s="92">
        <v>6.35</v>
      </c>
      <c r="N3978" s="92">
        <f t="shared" ca="1" si="310"/>
        <v>6.3468960913579053</v>
      </c>
      <c r="O3978" s="92">
        <f t="shared" si="311"/>
        <v>0.11551380361152944</v>
      </c>
      <c r="P3978" s="92">
        <f t="shared" si="312"/>
        <v>6.428476619687169</v>
      </c>
      <c r="Q3978" s="92">
        <f t="shared" ca="1" si="313"/>
        <v>0.9873095084332385</v>
      </c>
      <c r="R3978" s="92">
        <f t="shared" ca="1" si="314"/>
        <v>6.2694153785510638</v>
      </c>
    </row>
    <row r="3979" spans="1:18" x14ac:dyDescent="0.3">
      <c r="A3979" s="107">
        <v>41049.798611111109</v>
      </c>
      <c r="B3979" s="92">
        <v>6.65</v>
      </c>
      <c r="C3979" s="92">
        <v>6.64</v>
      </c>
      <c r="D3979" s="92">
        <v>6.61</v>
      </c>
      <c r="E3979" s="92">
        <v>6.54</v>
      </c>
      <c r="F3979" s="92">
        <v>6.47</v>
      </c>
      <c r="G3979" s="92">
        <v>6.42</v>
      </c>
      <c r="H3979" s="92">
        <v>6.32</v>
      </c>
      <c r="I3979" s="92">
        <v>6.15</v>
      </c>
      <c r="J3979" s="92">
        <v>6</v>
      </c>
      <c r="K3979" s="92">
        <v>5.69</v>
      </c>
      <c r="L3979" s="92">
        <v>6.4</v>
      </c>
      <c r="N3979" s="92">
        <f t="shared" ca="1" si="310"/>
        <v>6.329537820215644</v>
      </c>
      <c r="O3979" s="92">
        <f t="shared" si="311"/>
        <v>0.14507337128971615</v>
      </c>
      <c r="P3979" s="92">
        <f t="shared" si="312"/>
        <v>6.4055760771509558</v>
      </c>
      <c r="Q3979" s="92">
        <f t="shared" ca="1" si="313"/>
        <v>0.98812936478788471</v>
      </c>
      <c r="R3979" s="92">
        <f t="shared" ca="1" si="314"/>
        <v>6.3240279346424622</v>
      </c>
    </row>
    <row r="3980" spans="1:18" x14ac:dyDescent="0.3">
      <c r="A3980" s="107">
        <v>41049.805555555555</v>
      </c>
      <c r="B3980" s="92">
        <v>6.49</v>
      </c>
      <c r="C3980" s="92">
        <v>6.45</v>
      </c>
      <c r="D3980" s="92">
        <v>6.39</v>
      </c>
      <c r="E3980" s="92">
        <v>6.29</v>
      </c>
      <c r="F3980" s="92">
        <v>6.23</v>
      </c>
      <c r="G3980" s="92">
        <v>6.14</v>
      </c>
      <c r="H3980" s="92">
        <v>6.02</v>
      </c>
      <c r="I3980" s="92">
        <v>5.88</v>
      </c>
      <c r="J3980" s="92">
        <v>5.68</v>
      </c>
      <c r="K3980" s="92">
        <v>5.15</v>
      </c>
      <c r="L3980" s="92">
        <v>6.12</v>
      </c>
      <c r="N3980" s="92">
        <f t="shared" ca="1" si="310"/>
        <v>6.0487609294993678</v>
      </c>
      <c r="O3980" s="92">
        <f t="shared" si="311"/>
        <v>0.18239376233529858</v>
      </c>
      <c r="P3980" s="92">
        <f t="shared" si="312"/>
        <v>6.1226614242933088</v>
      </c>
      <c r="Q3980" s="92">
        <f t="shared" ca="1" si="313"/>
        <v>0.98793000467072689</v>
      </c>
      <c r="R3980" s="92">
        <f t="shared" ca="1" si="314"/>
        <v>6.046131628584849</v>
      </c>
    </row>
    <row r="3981" spans="1:18" x14ac:dyDescent="0.3">
      <c r="A3981" s="107">
        <v>41049.8125</v>
      </c>
      <c r="B3981" s="92">
        <v>6.3</v>
      </c>
      <c r="C3981" s="92">
        <v>6.27</v>
      </c>
      <c r="D3981" s="92">
        <v>6.24</v>
      </c>
      <c r="E3981" s="92">
        <v>6.21</v>
      </c>
      <c r="F3981" s="92">
        <v>6.1</v>
      </c>
      <c r="G3981" s="92">
        <v>6</v>
      </c>
      <c r="H3981" s="92">
        <v>5.88</v>
      </c>
      <c r="I3981" s="92">
        <v>5.74</v>
      </c>
      <c r="J3981" s="92">
        <v>5.56</v>
      </c>
      <c r="K3981" s="92">
        <v>5.15</v>
      </c>
      <c r="L3981" s="92">
        <v>6.08</v>
      </c>
      <c r="N3981" s="92">
        <f t="shared" ca="1" si="310"/>
        <v>5.9245521581106475</v>
      </c>
      <c r="O3981" s="92">
        <f t="shared" si="311"/>
        <v>0.18669289428573549</v>
      </c>
      <c r="P3981" s="92">
        <f t="shared" si="312"/>
        <v>5.982657981782241</v>
      </c>
      <c r="Q3981" s="92">
        <f t="shared" ca="1" si="313"/>
        <v>0.9902876240212074</v>
      </c>
      <c r="R3981" s="92">
        <f t="shared" ca="1" si="314"/>
        <v>6.0209487540489413</v>
      </c>
    </row>
    <row r="3982" spans="1:18" x14ac:dyDescent="0.3">
      <c r="A3982" s="107">
        <v>41049.819444444445</v>
      </c>
      <c r="B3982" s="92">
        <v>6.68</v>
      </c>
      <c r="C3982" s="92">
        <v>6.62</v>
      </c>
      <c r="D3982" s="92">
        <v>6.57</v>
      </c>
      <c r="E3982" s="92">
        <v>6.6</v>
      </c>
      <c r="F3982" s="92">
        <v>6.57</v>
      </c>
      <c r="G3982" s="92">
        <v>6.52</v>
      </c>
      <c r="H3982" s="92">
        <v>6.38</v>
      </c>
      <c r="I3982" s="92">
        <v>6.21</v>
      </c>
      <c r="J3982" s="92">
        <v>6.01</v>
      </c>
      <c r="K3982" s="92">
        <v>5.53</v>
      </c>
      <c r="L3982" s="92">
        <v>6.63</v>
      </c>
      <c r="N3982" s="92">
        <f t="shared" ca="1" si="310"/>
        <v>6.3687756777868119</v>
      </c>
      <c r="O3982" s="92">
        <f t="shared" si="311"/>
        <v>0.20058737222343972</v>
      </c>
      <c r="P3982" s="92">
        <f t="shared" si="312"/>
        <v>6.4997546621383497</v>
      </c>
      <c r="Q3982" s="92">
        <f t="shared" ca="1" si="313"/>
        <v>0.97984862642362458</v>
      </c>
      <c r="R3982" s="92">
        <f t="shared" ca="1" si="314"/>
        <v>6.4963963931886308</v>
      </c>
    </row>
    <row r="3983" spans="1:18" x14ac:dyDescent="0.3">
      <c r="A3983" s="107">
        <v>41049.826388888891</v>
      </c>
      <c r="B3983" s="92">
        <v>7.12</v>
      </c>
      <c r="C3983" s="92">
        <v>7.15</v>
      </c>
      <c r="D3983" s="92">
        <v>7.13</v>
      </c>
      <c r="E3983" s="92">
        <v>7.08</v>
      </c>
      <c r="F3983" s="92">
        <v>7.01</v>
      </c>
      <c r="G3983" s="92">
        <v>6.96</v>
      </c>
      <c r="H3983" s="92">
        <v>6.8</v>
      </c>
      <c r="I3983" s="92">
        <v>6.6</v>
      </c>
      <c r="J3983" s="92">
        <v>6.31</v>
      </c>
      <c r="K3983" s="92">
        <v>5.87</v>
      </c>
      <c r="L3983" s="92">
        <v>7.03</v>
      </c>
      <c r="N3983" s="92">
        <f t="shared" ca="1" si="310"/>
        <v>6.7972746975311722</v>
      </c>
      <c r="O3983" s="92">
        <f t="shared" si="311"/>
        <v>0.21491629023830067</v>
      </c>
      <c r="P3983" s="92">
        <f t="shared" si="312"/>
        <v>6.9368471635470685</v>
      </c>
      <c r="Q3983" s="92">
        <f t="shared" ca="1" si="313"/>
        <v>0.97987955295464113</v>
      </c>
      <c r="R3983" s="92">
        <f t="shared" ca="1" si="314"/>
        <v>6.888553257271127</v>
      </c>
    </row>
    <row r="3984" spans="1:18" x14ac:dyDescent="0.3">
      <c r="A3984" s="107">
        <v>41049.833333333336</v>
      </c>
      <c r="B3984" s="92">
        <v>6.83</v>
      </c>
      <c r="C3984" s="92">
        <v>6.79</v>
      </c>
      <c r="D3984" s="92">
        <v>6.77</v>
      </c>
      <c r="E3984" s="92">
        <v>6.81</v>
      </c>
      <c r="F3984" s="92">
        <v>6.75</v>
      </c>
      <c r="G3984" s="92">
        <v>6.7</v>
      </c>
      <c r="H3984" s="92">
        <v>6.58</v>
      </c>
      <c r="I3984" s="92">
        <v>6.34</v>
      </c>
      <c r="J3984" s="92">
        <v>6.05</v>
      </c>
      <c r="K3984" s="92">
        <v>5.52</v>
      </c>
      <c r="L3984" s="92">
        <v>6.7</v>
      </c>
      <c r="N3984" s="92">
        <f t="shared" ca="1" si="310"/>
        <v>6.5220902577028772</v>
      </c>
      <c r="O3984" s="92">
        <f t="shared" si="311"/>
        <v>0.16701027989951006</v>
      </c>
      <c r="P3984" s="92">
        <f t="shared" si="312"/>
        <v>6.6826737394600091</v>
      </c>
      <c r="Q3984" s="92">
        <f t="shared" ca="1" si="313"/>
        <v>0.97597017481058301</v>
      </c>
      <c r="R3984" s="92">
        <f t="shared" ca="1" si="314"/>
        <v>6.5390001712309065</v>
      </c>
    </row>
    <row r="3985" spans="1:18" x14ac:dyDescent="0.3">
      <c r="A3985" s="107">
        <v>41049.840277777781</v>
      </c>
      <c r="B3985" s="92">
        <v>5.72</v>
      </c>
      <c r="C3985" s="92">
        <v>5.71</v>
      </c>
      <c r="D3985" s="92">
        <v>5.67</v>
      </c>
      <c r="E3985" s="92">
        <v>5.63</v>
      </c>
      <c r="F3985" s="92">
        <v>5.61</v>
      </c>
      <c r="G3985" s="92">
        <v>5.56</v>
      </c>
      <c r="H3985" s="92">
        <v>5.47</v>
      </c>
      <c r="I3985" s="92">
        <v>5.3</v>
      </c>
      <c r="J3985" s="92">
        <v>5.04</v>
      </c>
      <c r="K3985" s="92">
        <v>4.45</v>
      </c>
      <c r="L3985" s="92">
        <v>5.52</v>
      </c>
      <c r="N3985" s="92">
        <f t="shared" ca="1" si="310"/>
        <v>5.421744060488245</v>
      </c>
      <c r="O3985" s="92">
        <f t="shared" si="311"/>
        <v>0.15080816223634971</v>
      </c>
      <c r="P3985" s="92">
        <f t="shared" si="312"/>
        <v>5.547015028568115</v>
      </c>
      <c r="Q3985" s="92">
        <f t="shared" ca="1" si="313"/>
        <v>0.97741650825990156</v>
      </c>
      <c r="R3985" s="92">
        <f t="shared" ca="1" si="314"/>
        <v>5.3953391255946563</v>
      </c>
    </row>
    <row r="3986" spans="1:18" x14ac:dyDescent="0.3">
      <c r="A3986" s="107">
        <v>41049.847222222219</v>
      </c>
      <c r="B3986" s="92">
        <v>5.89</v>
      </c>
      <c r="C3986" s="92">
        <v>5.85</v>
      </c>
      <c r="D3986" s="92">
        <v>5.74</v>
      </c>
      <c r="E3986" s="92">
        <v>5.69</v>
      </c>
      <c r="F3986" s="92">
        <v>5.63</v>
      </c>
      <c r="G3986" s="92">
        <v>5.51</v>
      </c>
      <c r="H3986" s="92">
        <v>5.39</v>
      </c>
      <c r="I3986" s="92">
        <v>5.28</v>
      </c>
      <c r="J3986" s="92">
        <v>5.03</v>
      </c>
      <c r="K3986" s="92">
        <v>4.5</v>
      </c>
      <c r="L3986" s="92">
        <v>5.5</v>
      </c>
      <c r="N3986" s="92">
        <f t="shared" ca="1" si="310"/>
        <v>5.4261916582201666</v>
      </c>
      <c r="O3986" s="92">
        <f t="shared" si="311"/>
        <v>0.20347942744085695</v>
      </c>
      <c r="P3986" s="92">
        <f t="shared" si="312"/>
        <v>5.4926445364291174</v>
      </c>
      <c r="Q3986" s="92">
        <f t="shared" ca="1" si="313"/>
        <v>0.98790147846484289</v>
      </c>
      <c r="R3986" s="92">
        <f t="shared" ca="1" si="314"/>
        <v>5.4334581315566357</v>
      </c>
    </row>
    <row r="3987" spans="1:18" x14ac:dyDescent="0.3">
      <c r="A3987" s="107">
        <v>41049.854166666664</v>
      </c>
      <c r="B3987" s="92">
        <v>5.92</v>
      </c>
      <c r="C3987" s="92">
        <v>5.95</v>
      </c>
      <c r="D3987" s="92">
        <v>5.9</v>
      </c>
      <c r="E3987" s="92">
        <v>5.8</v>
      </c>
      <c r="F3987" s="92">
        <v>5.7</v>
      </c>
      <c r="G3987" s="92">
        <v>5.55</v>
      </c>
      <c r="H3987" s="92">
        <v>5.3</v>
      </c>
      <c r="I3987" s="92">
        <v>5.03</v>
      </c>
      <c r="J3987" s="92">
        <v>4.75</v>
      </c>
      <c r="K3987" s="92">
        <v>4.2300000000000004</v>
      </c>
      <c r="L3987" s="92">
        <v>5.49</v>
      </c>
      <c r="N3987" s="92">
        <f t="shared" ca="1" si="310"/>
        <v>5.3803949166292044</v>
      </c>
      <c r="O3987" s="92">
        <f t="shared" si="311"/>
        <v>0.4259271823727282</v>
      </c>
      <c r="P3987" s="92">
        <f t="shared" si="312"/>
        <v>5.5134704645656205</v>
      </c>
      <c r="Q3987" s="92">
        <f t="shared" ca="1" si="313"/>
        <v>0.97586356020374543</v>
      </c>
      <c r="R3987" s="92">
        <f t="shared" ca="1" si="314"/>
        <v>5.3574909455185624</v>
      </c>
    </row>
    <row r="3988" spans="1:18" x14ac:dyDescent="0.3">
      <c r="A3988" s="107">
        <v>41049.861111111109</v>
      </c>
      <c r="B3988" s="92">
        <v>5.28</v>
      </c>
      <c r="C3988" s="92">
        <v>5.26</v>
      </c>
      <c r="D3988" s="92">
        <v>5.26</v>
      </c>
      <c r="E3988" s="92">
        <v>5.2</v>
      </c>
      <c r="F3988" s="92">
        <v>5.14</v>
      </c>
      <c r="G3988" s="92">
        <v>5.08</v>
      </c>
      <c r="H3988" s="92">
        <v>5</v>
      </c>
      <c r="I3988" s="92">
        <v>4.76</v>
      </c>
      <c r="J3988" s="92">
        <v>4.41</v>
      </c>
      <c r="K3988" s="92">
        <v>3.85</v>
      </c>
      <c r="L3988" s="92">
        <v>5.23</v>
      </c>
      <c r="N3988" s="92">
        <f t="shared" ca="1" si="310"/>
        <v>4.925483064371722</v>
      </c>
      <c r="O3988" s="92">
        <f t="shared" si="311"/>
        <v>0.14668536495729947</v>
      </c>
      <c r="P3988" s="92">
        <f t="shared" si="312"/>
        <v>5.068460002037761</v>
      </c>
      <c r="Q3988" s="92">
        <f t="shared" ca="1" si="313"/>
        <v>0.97179085213091243</v>
      </c>
      <c r="R3988" s="92">
        <f t="shared" ca="1" si="314"/>
        <v>5.0824661566446725</v>
      </c>
    </row>
    <row r="3989" spans="1:18" x14ac:dyDescent="0.3">
      <c r="A3989" s="107">
        <v>41049.868055555555</v>
      </c>
      <c r="B3989" s="92">
        <v>4.5599999999999996</v>
      </c>
      <c r="C3989" s="92">
        <v>4.54</v>
      </c>
      <c r="D3989" s="92">
        <v>4.47</v>
      </c>
      <c r="E3989" s="92">
        <v>4.4800000000000004</v>
      </c>
      <c r="F3989" s="92">
        <v>4.4800000000000004</v>
      </c>
      <c r="G3989" s="92">
        <v>4.47</v>
      </c>
      <c r="H3989" s="92">
        <v>4.4400000000000004</v>
      </c>
      <c r="I3989" s="92">
        <v>4.32</v>
      </c>
      <c r="J3989" s="92">
        <v>4.1100000000000003</v>
      </c>
      <c r="K3989" s="92">
        <v>3.6</v>
      </c>
      <c r="L3989" s="92">
        <v>4.6100000000000003</v>
      </c>
      <c r="N3989" s="92">
        <f t="shared" ca="1" si="310"/>
        <v>4.3599621220860723</v>
      </c>
      <c r="O3989" s="92">
        <f t="shared" si="311"/>
        <v>6.2229083379243773E-2</v>
      </c>
      <c r="P3989" s="92">
        <f t="shared" si="312"/>
        <v>4.4656893732196004</v>
      </c>
      <c r="Q3989" s="92">
        <f t="shared" ca="1" si="313"/>
        <v>0.97632453977485167</v>
      </c>
      <c r="R3989" s="92">
        <f t="shared" ca="1" si="314"/>
        <v>4.5008561283620665</v>
      </c>
    </row>
    <row r="3990" spans="1:18" x14ac:dyDescent="0.3">
      <c r="A3990" s="107">
        <v>41049.875</v>
      </c>
      <c r="B3990" s="92">
        <v>3.87</v>
      </c>
      <c r="C3990" s="92">
        <v>3.83</v>
      </c>
      <c r="D3990" s="92">
        <v>3.79</v>
      </c>
      <c r="E3990" s="92">
        <v>3.68</v>
      </c>
      <c r="F3990" s="92">
        <v>3.63</v>
      </c>
      <c r="G3990" s="92">
        <v>3.63</v>
      </c>
      <c r="H3990" s="92">
        <v>3.6</v>
      </c>
      <c r="I3990" s="92">
        <v>3.57</v>
      </c>
      <c r="J3990" s="92">
        <v>3.44</v>
      </c>
      <c r="K3990" s="92">
        <v>3.03</v>
      </c>
      <c r="L3990" s="92">
        <v>3.77</v>
      </c>
      <c r="N3990" s="92">
        <f t="shared" ca="1" si="310"/>
        <v>3.5937510283707814</v>
      </c>
      <c r="O3990" s="92">
        <f t="shared" si="311"/>
        <v>7.6689103704357359E-2</v>
      </c>
      <c r="P3990" s="92">
        <f t="shared" si="312"/>
        <v>3.6256864870224574</v>
      </c>
      <c r="Q3990" s="92">
        <f t="shared" ca="1" si="313"/>
        <v>0.99119188634594202</v>
      </c>
      <c r="R3990" s="92">
        <f t="shared" ca="1" si="314"/>
        <v>3.7367934115242014</v>
      </c>
    </row>
    <row r="3991" spans="1:18" x14ac:dyDescent="0.3">
      <c r="A3991" s="107">
        <v>41049.881944444445</v>
      </c>
      <c r="B3991" s="92">
        <v>4.29</v>
      </c>
      <c r="C3991" s="92">
        <v>4.2300000000000004</v>
      </c>
      <c r="D3991" s="92">
        <v>4.04</v>
      </c>
      <c r="E3991" s="92">
        <v>3.83</v>
      </c>
      <c r="F3991" s="92">
        <v>3.62</v>
      </c>
      <c r="G3991" s="92">
        <v>3.44</v>
      </c>
      <c r="H3991" s="92">
        <v>3.29</v>
      </c>
      <c r="I3991" s="92">
        <v>3.15</v>
      </c>
      <c r="J3991" s="92">
        <v>2.93</v>
      </c>
      <c r="K3991" s="92">
        <v>2.69</v>
      </c>
      <c r="L3991" s="92">
        <v>3.55</v>
      </c>
      <c r="N3991" s="92">
        <f t="shared" ca="1" si="310"/>
        <v>3.4467189433767449</v>
      </c>
      <c r="O3991" s="92">
        <f t="shared" si="311"/>
        <v>0.41199916587413843</v>
      </c>
      <c r="P3991" s="92">
        <f t="shared" si="312"/>
        <v>3.4180963027257478</v>
      </c>
      <c r="Q3991" s="92">
        <f t="shared" ca="1" si="313"/>
        <v>1.0083738543668801</v>
      </c>
      <c r="R3991" s="92">
        <f t="shared" ca="1" si="314"/>
        <v>3.579727183002424</v>
      </c>
    </row>
    <row r="3992" spans="1:18" x14ac:dyDescent="0.3">
      <c r="A3992" s="107">
        <v>41049.888888888891</v>
      </c>
      <c r="B3992" s="92">
        <v>3.6</v>
      </c>
      <c r="C3992" s="92">
        <v>3.56</v>
      </c>
      <c r="D3992" s="92">
        <v>3.5</v>
      </c>
      <c r="E3992" s="92">
        <v>3.44</v>
      </c>
      <c r="F3992" s="92">
        <v>3.35</v>
      </c>
      <c r="G3992" s="92">
        <v>3.22</v>
      </c>
      <c r="H3992" s="92">
        <v>3.09</v>
      </c>
      <c r="I3992" s="92">
        <v>2.96</v>
      </c>
      <c r="J3992" s="92">
        <v>2.78</v>
      </c>
      <c r="K3992" s="92">
        <v>2.4300000000000002</v>
      </c>
      <c r="L3992" s="92">
        <v>3.35</v>
      </c>
      <c r="N3992" s="92">
        <f t="shared" ca="1" si="310"/>
        <v>3.1589788758841273</v>
      </c>
      <c r="O3992" s="92">
        <f t="shared" si="311"/>
        <v>0.38082343158366561</v>
      </c>
      <c r="P3992" s="92">
        <f t="shared" si="312"/>
        <v>3.201043985397015</v>
      </c>
      <c r="Q3992" s="92">
        <f t="shared" ca="1" si="313"/>
        <v>0.98685894048792011</v>
      </c>
      <c r="R3992" s="92">
        <f t="shared" ca="1" si="314"/>
        <v>3.3059774506345323</v>
      </c>
    </row>
    <row r="3993" spans="1:18" x14ac:dyDescent="0.3">
      <c r="A3993" s="107">
        <v>41052.673611111109</v>
      </c>
      <c r="B3993" s="92">
        <v>3.89</v>
      </c>
      <c r="C3993" s="92">
        <v>3.85</v>
      </c>
      <c r="D3993" s="92">
        <v>3.67</v>
      </c>
      <c r="E3993" s="92">
        <v>3.61</v>
      </c>
      <c r="F3993" s="92">
        <v>3.55</v>
      </c>
      <c r="G3993" s="92">
        <v>3.49</v>
      </c>
      <c r="H3993" s="92">
        <v>3.41</v>
      </c>
      <c r="I3993" s="92">
        <v>3.34</v>
      </c>
      <c r="J3993" s="92">
        <v>3.19</v>
      </c>
      <c r="K3993" s="92">
        <v>3.09</v>
      </c>
      <c r="L3993" s="92">
        <v>3.59</v>
      </c>
      <c r="N3993" s="92">
        <f t="shared" ca="1" si="310"/>
        <v>3.4577314341341268</v>
      </c>
      <c r="O3993" s="92">
        <f t="shared" si="311"/>
        <v>0.21429328855527754</v>
      </c>
      <c r="P3993" s="92">
        <f t="shared" si="312"/>
        <v>3.4784239146054157</v>
      </c>
      <c r="Q3993" s="92">
        <f t="shared" ca="1" si="313"/>
        <v>0.99405119071761094</v>
      </c>
      <c r="R3993" s="92">
        <f t="shared" ca="1" si="314"/>
        <v>3.568643774676223</v>
      </c>
    </row>
    <row r="3994" spans="1:18" x14ac:dyDescent="0.3">
      <c r="A3994" s="107">
        <v>41052.680555555555</v>
      </c>
      <c r="B3994" s="92">
        <v>4.26</v>
      </c>
      <c r="C3994" s="92">
        <v>4.2699999999999996</v>
      </c>
      <c r="D3994" s="92">
        <v>4.0199999999999996</v>
      </c>
      <c r="E3994" s="92">
        <v>3.85</v>
      </c>
      <c r="F3994" s="92">
        <v>3.76</v>
      </c>
      <c r="G3994" s="92">
        <v>3.74</v>
      </c>
      <c r="H3994" s="92">
        <v>3.61</v>
      </c>
      <c r="I3994" s="92">
        <v>3.5</v>
      </c>
      <c r="J3994" s="92">
        <v>3.44</v>
      </c>
      <c r="K3994" s="92">
        <v>3.38</v>
      </c>
      <c r="L3994" s="92">
        <v>3.65</v>
      </c>
      <c r="N3994" s="92">
        <f t="shared" ca="1" si="310"/>
        <v>3.7027703266703758</v>
      </c>
      <c r="O3994" s="92">
        <f t="shared" si="311"/>
        <v>0.32692604352095334</v>
      </c>
      <c r="P3994" s="92">
        <f t="shared" si="312"/>
        <v>3.7210909412340207</v>
      </c>
      <c r="Q3994" s="92">
        <f t="shared" ca="1" si="313"/>
        <v>0.99507654748218288</v>
      </c>
      <c r="R3994" s="92">
        <f t="shared" ca="1" si="314"/>
        <v>3.6320293983099674</v>
      </c>
    </row>
    <row r="3995" spans="1:18" x14ac:dyDescent="0.3">
      <c r="A3995" s="107">
        <v>41052.6875</v>
      </c>
      <c r="B3995" s="92">
        <v>5.18</v>
      </c>
      <c r="C3995" s="92">
        <v>5.2</v>
      </c>
      <c r="D3995" s="92">
        <v>5.05</v>
      </c>
      <c r="E3995" s="92">
        <v>4.9400000000000004</v>
      </c>
      <c r="F3995" s="92">
        <v>4.9000000000000004</v>
      </c>
      <c r="G3995" s="92">
        <v>4.8499999999999996</v>
      </c>
      <c r="H3995" s="92">
        <v>4.8499999999999996</v>
      </c>
      <c r="I3995" s="92">
        <v>4.9000000000000004</v>
      </c>
      <c r="J3995" s="92">
        <v>4.91</v>
      </c>
      <c r="K3995" s="92">
        <v>4.8</v>
      </c>
      <c r="L3995" s="92">
        <v>4.8600000000000003</v>
      </c>
      <c r="N3995" s="92">
        <f t="shared" ca="1" si="310"/>
        <v>4.9164645773445343</v>
      </c>
      <c r="O3995" s="92">
        <f t="shared" si="311"/>
        <v>0</v>
      </c>
      <c r="P3995" s="92">
        <f t="shared" si="312"/>
        <v>4.8499999999999996</v>
      </c>
      <c r="Q3995" s="92">
        <f t="shared" ca="1" si="313"/>
        <v>1.0137040365658834</v>
      </c>
      <c r="R3995" s="92">
        <f t="shared" ca="1" si="314"/>
        <v>4.9266016177101939</v>
      </c>
    </row>
    <row r="3996" spans="1:18" x14ac:dyDescent="0.3">
      <c r="A3996" s="107">
        <v>41052.694444444445</v>
      </c>
      <c r="B3996" s="92">
        <v>5.67</v>
      </c>
      <c r="C3996" s="92">
        <v>5.59</v>
      </c>
      <c r="D3996" s="92">
        <v>5.32</v>
      </c>
      <c r="E3996" s="92">
        <v>5.2</v>
      </c>
      <c r="F3996" s="92">
        <v>5.04</v>
      </c>
      <c r="G3996" s="92">
        <v>4.88</v>
      </c>
      <c r="H3996" s="92">
        <v>4.76</v>
      </c>
      <c r="I3996" s="92">
        <v>4.67</v>
      </c>
      <c r="J3996" s="92">
        <v>4.66</v>
      </c>
      <c r="K3996" s="92">
        <v>4.75</v>
      </c>
      <c r="L3996" s="92">
        <v>5.09</v>
      </c>
      <c r="N3996" s="92">
        <f t="shared" ca="1" si="310"/>
        <v>4.9402465192366645</v>
      </c>
      <c r="O3996" s="92">
        <f t="shared" si="311"/>
        <v>0.23007787519932713</v>
      </c>
      <c r="P3996" s="92">
        <f t="shared" si="312"/>
        <v>4.8626232203532247</v>
      </c>
      <c r="Q3996" s="92">
        <f t="shared" ca="1" si="313"/>
        <v>1.0159632559147367</v>
      </c>
      <c r="R3996" s="92">
        <f t="shared" ca="1" si="314"/>
        <v>5.1712529726060099</v>
      </c>
    </row>
    <row r="3997" spans="1:18" x14ac:dyDescent="0.3">
      <c r="A3997" s="107">
        <v>41052.701388888891</v>
      </c>
      <c r="B3997" s="92">
        <v>6.12</v>
      </c>
      <c r="C3997" s="92">
        <v>6.04</v>
      </c>
      <c r="D3997" s="92">
        <v>5.96</v>
      </c>
      <c r="E3997" s="92">
        <v>5.8</v>
      </c>
      <c r="F3997" s="92">
        <v>5.64</v>
      </c>
      <c r="G3997" s="92">
        <v>5.54</v>
      </c>
      <c r="H3997" s="92">
        <v>5.48</v>
      </c>
      <c r="I3997" s="92">
        <v>5.42</v>
      </c>
      <c r="J3997" s="92">
        <v>5.33</v>
      </c>
      <c r="K3997" s="92">
        <v>5.14</v>
      </c>
      <c r="L3997" s="92">
        <v>5.34</v>
      </c>
      <c r="N3997" s="92">
        <f t="shared" ca="1" si="310"/>
        <v>5.579725232164475</v>
      </c>
      <c r="O3997" s="92">
        <f t="shared" si="311"/>
        <v>0.10062876888766811</v>
      </c>
      <c r="P3997" s="92">
        <f t="shared" si="312"/>
        <v>5.5313634127033993</v>
      </c>
      <c r="Q3997" s="92">
        <f t="shared" ca="1" si="313"/>
        <v>1.0087432005190633</v>
      </c>
      <c r="R3997" s="92">
        <f t="shared" ca="1" si="314"/>
        <v>5.3866886907717975</v>
      </c>
    </row>
    <row r="3998" spans="1:18" x14ac:dyDescent="0.3">
      <c r="A3998" s="107">
        <v>41052.708333333336</v>
      </c>
      <c r="B3998" s="92">
        <v>6.11</v>
      </c>
      <c r="C3998" s="92">
        <v>6.12</v>
      </c>
      <c r="D3998" s="92">
        <v>5.99</v>
      </c>
      <c r="E3998" s="92">
        <v>5.74</v>
      </c>
      <c r="F3998" s="92">
        <v>5.6</v>
      </c>
      <c r="G3998" s="92">
        <v>5.5</v>
      </c>
      <c r="H3998" s="92">
        <v>5.39</v>
      </c>
      <c r="I3998" s="92">
        <v>5.32</v>
      </c>
      <c r="J3998" s="92">
        <v>5.21</v>
      </c>
      <c r="K3998" s="92">
        <v>5.15</v>
      </c>
      <c r="L3998" s="92">
        <v>5.39</v>
      </c>
      <c r="N3998" s="92">
        <f t="shared" ca="1" si="310"/>
        <v>5.5274585256111086</v>
      </c>
      <c r="O3998" s="92">
        <f t="shared" si="311"/>
        <v>0.18669289428573549</v>
      </c>
      <c r="P3998" s="92">
        <f t="shared" si="312"/>
        <v>5.4841031499670549</v>
      </c>
      <c r="Q3998" s="92">
        <f t="shared" ca="1" si="313"/>
        <v>1.0079056455464945</v>
      </c>
      <c r="R3998" s="92">
        <f t="shared" ca="1" si="314"/>
        <v>5.4326114294956049</v>
      </c>
    </row>
    <row r="3999" spans="1:18" x14ac:dyDescent="0.3">
      <c r="A3999" s="107">
        <v>41052.715277777781</v>
      </c>
      <c r="B3999" s="92">
        <v>7.07</v>
      </c>
      <c r="C3999" s="92">
        <v>6.92</v>
      </c>
      <c r="D3999" s="92">
        <v>6.67</v>
      </c>
      <c r="E3999" s="92">
        <v>6.57</v>
      </c>
      <c r="F3999" s="92">
        <v>6.66</v>
      </c>
      <c r="G3999" s="92">
        <v>6.66</v>
      </c>
      <c r="H3999" s="92">
        <v>6.65</v>
      </c>
      <c r="I3999" s="92">
        <v>6.65</v>
      </c>
      <c r="J3999" s="92">
        <v>6.6</v>
      </c>
      <c r="K3999" s="92">
        <v>6.44</v>
      </c>
      <c r="L3999" s="92">
        <v>6.33</v>
      </c>
      <c r="N3999" s="92">
        <f t="shared" ca="1" si="310"/>
        <v>6.6402981308910132</v>
      </c>
      <c r="O3999" s="92">
        <f t="shared" si="311"/>
        <v>1.3885778661990755E-2</v>
      </c>
      <c r="P3999" s="92">
        <f t="shared" si="312"/>
        <v>6.6585663382312781</v>
      </c>
      <c r="Q3999" s="92">
        <f t="shared" ca="1" si="313"/>
        <v>0.99725643533272701</v>
      </c>
      <c r="R3999" s="92">
        <f t="shared" ca="1" si="314"/>
        <v>6.3126332356561621</v>
      </c>
    </row>
    <row r="4000" spans="1:18" x14ac:dyDescent="0.3">
      <c r="A4000" s="107">
        <v>41052.722222222219</v>
      </c>
      <c r="B4000" s="92">
        <v>7.14</v>
      </c>
      <c r="C4000" s="92">
        <v>7.04</v>
      </c>
      <c r="D4000" s="92">
        <v>6.94</v>
      </c>
      <c r="E4000" s="92">
        <v>6.84</v>
      </c>
      <c r="F4000" s="92">
        <v>6.77</v>
      </c>
      <c r="G4000" s="92">
        <v>6.78</v>
      </c>
      <c r="H4000" s="92">
        <v>6.77</v>
      </c>
      <c r="I4000" s="92">
        <v>6.77</v>
      </c>
      <c r="J4000" s="92">
        <v>6.68</v>
      </c>
      <c r="K4000" s="92">
        <v>6.4</v>
      </c>
      <c r="L4000" s="92">
        <v>6.66</v>
      </c>
      <c r="N4000" s="92">
        <f t="shared" ca="1" si="310"/>
        <v>6.7789638449852658</v>
      </c>
      <c r="O4000" s="92">
        <f t="shared" si="311"/>
        <v>1.363983120074844E-2</v>
      </c>
      <c r="P4000" s="92">
        <f t="shared" si="312"/>
        <v>6.7785663545714669</v>
      </c>
      <c r="Q4000" s="92">
        <f t="shared" ca="1" si="313"/>
        <v>1.0000586393040958</v>
      </c>
      <c r="R4000" s="92">
        <f t="shared" ca="1" si="314"/>
        <v>6.6603905377652781</v>
      </c>
    </row>
    <row r="4001" spans="1:18" x14ac:dyDescent="0.3">
      <c r="A4001" s="107">
        <v>41052.729166666664</v>
      </c>
      <c r="B4001" s="92">
        <v>5.98</v>
      </c>
      <c r="C4001" s="92">
        <v>5.87</v>
      </c>
      <c r="D4001" s="92">
        <v>5.72</v>
      </c>
      <c r="E4001" s="92">
        <v>5.54</v>
      </c>
      <c r="F4001" s="92">
        <v>5.47</v>
      </c>
      <c r="G4001" s="92">
        <v>5.37</v>
      </c>
      <c r="H4001" s="92">
        <v>5.3</v>
      </c>
      <c r="I4001" s="92">
        <v>5.26</v>
      </c>
      <c r="J4001" s="92">
        <v>5.2</v>
      </c>
      <c r="K4001" s="92">
        <v>4.9000000000000004</v>
      </c>
      <c r="L4001" s="92">
        <v>5.55</v>
      </c>
      <c r="N4001" s="92">
        <f t="shared" ca="1" si="310"/>
        <v>5.393072437885154</v>
      </c>
      <c r="O4001" s="92">
        <f t="shared" si="311"/>
        <v>0.12125176341140241</v>
      </c>
      <c r="P4001" s="92">
        <f t="shared" si="312"/>
        <v>5.3599143665385665</v>
      </c>
      <c r="Q4001" s="92">
        <f t="shared" ca="1" si="313"/>
        <v>1.0061863061756342</v>
      </c>
      <c r="R4001" s="92">
        <f t="shared" ca="1" si="314"/>
        <v>5.5843339992747696</v>
      </c>
    </row>
    <row r="4002" spans="1:18" x14ac:dyDescent="0.3">
      <c r="A4002" s="107">
        <v>41052.736111111109</v>
      </c>
      <c r="B4002" s="92">
        <v>4.2300000000000004</v>
      </c>
      <c r="C4002" s="92">
        <v>4.16</v>
      </c>
      <c r="D4002" s="92">
        <v>3.88</v>
      </c>
      <c r="E4002" s="92">
        <v>3.67</v>
      </c>
      <c r="F4002" s="92">
        <v>3.54</v>
      </c>
      <c r="G4002" s="92">
        <v>3.46</v>
      </c>
      <c r="H4002" s="92">
        <v>3.41</v>
      </c>
      <c r="I4002" s="92">
        <v>3.38</v>
      </c>
      <c r="J4002" s="92">
        <v>3.42</v>
      </c>
      <c r="K4002" s="92">
        <v>3.52</v>
      </c>
      <c r="L4002" s="92">
        <v>3.23</v>
      </c>
      <c r="N4002" s="92">
        <f t="shared" ca="1" si="310"/>
        <v>3.5531645677096471</v>
      </c>
      <c r="O4002" s="92">
        <f t="shared" si="311"/>
        <v>0.13451451425993666</v>
      </c>
      <c r="P4002" s="92">
        <f t="shared" si="312"/>
        <v>3.4527915574553529</v>
      </c>
      <c r="Q4002" s="92">
        <f t="shared" ca="1" si="313"/>
        <v>1.0290701041705128</v>
      </c>
      <c r="R4002" s="92">
        <f t="shared" ca="1" si="314"/>
        <v>3.3238964364707564</v>
      </c>
    </row>
    <row r="4003" spans="1:18" x14ac:dyDescent="0.3">
      <c r="A4003" s="107">
        <v>41052.743055555555</v>
      </c>
      <c r="B4003" s="92">
        <v>4.8600000000000003</v>
      </c>
      <c r="C4003" s="92">
        <v>4.58</v>
      </c>
      <c r="D4003" s="92">
        <v>4.38</v>
      </c>
      <c r="E4003" s="92">
        <v>4.12</v>
      </c>
      <c r="F4003" s="92">
        <v>4.01</v>
      </c>
      <c r="G4003" s="92">
        <v>3.93</v>
      </c>
      <c r="H4003" s="92">
        <v>3.71</v>
      </c>
      <c r="I4003" s="92">
        <v>3.55</v>
      </c>
      <c r="J4003" s="92">
        <v>3.39</v>
      </c>
      <c r="K4003" s="92">
        <v>3.14</v>
      </c>
      <c r="L4003" s="92">
        <v>3.74</v>
      </c>
      <c r="N4003" s="92">
        <f t="shared" ca="1" si="310"/>
        <v>3.849277167100523</v>
      </c>
      <c r="O4003" s="92">
        <f t="shared" si="311"/>
        <v>0.53235043874896548</v>
      </c>
      <c r="P4003" s="92">
        <f t="shared" si="312"/>
        <v>3.8976966082135713</v>
      </c>
      <c r="Q4003" s="92">
        <f t="shared" ca="1" si="313"/>
        <v>0.98757742174929297</v>
      </c>
      <c r="R4003" s="92">
        <f t="shared" ca="1" si="314"/>
        <v>3.6935395573423557</v>
      </c>
    </row>
    <row r="4004" spans="1:18" x14ac:dyDescent="0.3">
      <c r="A4004" s="107">
        <v>41052.75</v>
      </c>
      <c r="B4004" s="92">
        <v>4.9800000000000004</v>
      </c>
      <c r="C4004" s="92">
        <v>4.78</v>
      </c>
      <c r="D4004" s="92">
        <v>4.42</v>
      </c>
      <c r="E4004" s="92">
        <v>4.2300000000000004</v>
      </c>
      <c r="F4004" s="92">
        <v>3.98</v>
      </c>
      <c r="G4004" s="92">
        <v>3.76</v>
      </c>
      <c r="H4004" s="92">
        <v>3.59</v>
      </c>
      <c r="I4004" s="92">
        <v>3.51</v>
      </c>
      <c r="J4004" s="92">
        <v>3.38</v>
      </c>
      <c r="K4004" s="92">
        <v>2.99</v>
      </c>
      <c r="L4004" s="92">
        <v>3.86</v>
      </c>
      <c r="N4004" s="92">
        <f t="shared" ca="1" si="310"/>
        <v>3.8175023657140001</v>
      </c>
      <c r="O4004" s="92">
        <f t="shared" si="311"/>
        <v>0.42755033996363939</v>
      </c>
      <c r="P4004" s="92">
        <f t="shared" si="312"/>
        <v>3.7351580632882593</v>
      </c>
      <c r="Q4004" s="92">
        <f t="shared" ca="1" si="313"/>
        <v>1.0220457343519349</v>
      </c>
      <c r="R4004" s="92">
        <f t="shared" ca="1" si="314"/>
        <v>3.9450965345984685</v>
      </c>
    </row>
    <row r="4005" spans="1:18" x14ac:dyDescent="0.3">
      <c r="A4005" s="107">
        <v>41052.756944444445</v>
      </c>
      <c r="B4005" s="92">
        <v>5.16</v>
      </c>
      <c r="C4005" s="92">
        <v>5.03</v>
      </c>
      <c r="D4005" s="92">
        <v>4.68</v>
      </c>
      <c r="E4005" s="92">
        <v>4.3899999999999997</v>
      </c>
      <c r="F4005" s="92">
        <v>4.13</v>
      </c>
      <c r="G4005" s="92">
        <v>3.83</v>
      </c>
      <c r="H4005" s="92">
        <v>3.62</v>
      </c>
      <c r="I4005" s="92">
        <v>3.44</v>
      </c>
      <c r="J4005" s="92">
        <v>3.32</v>
      </c>
      <c r="K4005" s="92">
        <v>2.96</v>
      </c>
      <c r="L4005" s="92">
        <v>3.72</v>
      </c>
      <c r="N4005" s="92">
        <f t="shared" ca="1" si="310"/>
        <v>3.8914002493467619</v>
      </c>
      <c r="O4005" s="92">
        <f t="shared" si="311"/>
        <v>0.52110626907288859</v>
      </c>
      <c r="P4005" s="92">
        <f t="shared" si="312"/>
        <v>3.7991808374116638</v>
      </c>
      <c r="Q4005" s="92">
        <f t="shared" ca="1" si="313"/>
        <v>1.0242734989150784</v>
      </c>
      <c r="R4005" s="92">
        <f t="shared" ca="1" si="314"/>
        <v>3.8102974159640919</v>
      </c>
    </row>
    <row r="4006" spans="1:18" x14ac:dyDescent="0.3">
      <c r="A4006" s="107">
        <v>41052.763888888891</v>
      </c>
      <c r="B4006" s="92">
        <v>6.1</v>
      </c>
      <c r="C4006" s="92">
        <v>5.8</v>
      </c>
      <c r="D4006" s="92">
        <v>5.15</v>
      </c>
      <c r="E4006" s="92">
        <v>4.8099999999999996</v>
      </c>
      <c r="F4006" s="92">
        <v>4.54</v>
      </c>
      <c r="G4006" s="92">
        <v>4.26</v>
      </c>
      <c r="H4006" s="92">
        <v>4.03</v>
      </c>
      <c r="I4006" s="92">
        <v>3.84</v>
      </c>
      <c r="J4006" s="92">
        <v>3.64</v>
      </c>
      <c r="K4006" s="92">
        <v>3.28</v>
      </c>
      <c r="L4006" s="92">
        <v>4.0999999999999996</v>
      </c>
      <c r="N4006" s="92">
        <f t="shared" ca="1" si="310"/>
        <v>4.3109140725411272</v>
      </c>
      <c r="O4006" s="92">
        <f t="shared" si="311"/>
        <v>0.51290033970515025</v>
      </c>
      <c r="P4006" s="92">
        <f t="shared" si="312"/>
        <v>4.2262583793949071</v>
      </c>
      <c r="Q4006" s="92">
        <f t="shared" ca="1" si="313"/>
        <v>1.0200308844246151</v>
      </c>
      <c r="R4006" s="92">
        <f t="shared" ca="1" si="314"/>
        <v>4.1821266261409216</v>
      </c>
    </row>
    <row r="4007" spans="1:18" x14ac:dyDescent="0.3">
      <c r="A4007" s="107">
        <v>41052.770833333336</v>
      </c>
      <c r="B4007" s="92">
        <v>4.33</v>
      </c>
      <c r="C4007" s="92">
        <v>4.08</v>
      </c>
      <c r="D4007" s="92">
        <v>3.65</v>
      </c>
      <c r="E4007" s="92">
        <v>3.23</v>
      </c>
      <c r="F4007" s="92">
        <v>2.98</v>
      </c>
      <c r="G4007" s="92">
        <v>2.81</v>
      </c>
      <c r="H4007" s="92">
        <v>2.66</v>
      </c>
      <c r="I4007" s="92">
        <v>2.59</v>
      </c>
      <c r="J4007" s="92">
        <v>2.54</v>
      </c>
      <c r="K4007" s="92">
        <v>2.58</v>
      </c>
      <c r="L4007" s="92">
        <v>3.04</v>
      </c>
      <c r="N4007" s="92">
        <f t="shared" ca="1" si="310"/>
        <v>2.9336653172564078</v>
      </c>
      <c r="O4007" s="92">
        <f t="shared" si="311"/>
        <v>0.5069452299767061</v>
      </c>
      <c r="P4007" s="92">
        <f t="shared" si="312"/>
        <v>2.7880006051028468</v>
      </c>
      <c r="Q4007" s="92">
        <f t="shared" ca="1" si="313"/>
        <v>1.0522470159751589</v>
      </c>
      <c r="R4007" s="92">
        <f t="shared" ca="1" si="314"/>
        <v>3.1988309285644831</v>
      </c>
    </row>
    <row r="4008" spans="1:18" x14ac:dyDescent="0.3">
      <c r="A4008" s="107">
        <v>41052.784722222219</v>
      </c>
      <c r="B4008" s="92">
        <v>4.13</v>
      </c>
      <c r="C4008" s="92">
        <v>3.96</v>
      </c>
      <c r="D4008" s="92">
        <v>3.58</v>
      </c>
      <c r="E4008" s="92">
        <v>3.34</v>
      </c>
      <c r="F4008" s="92">
        <v>3.13</v>
      </c>
      <c r="G4008" s="92">
        <v>2.9</v>
      </c>
      <c r="H4008" s="92">
        <v>2.76</v>
      </c>
      <c r="I4008" s="92">
        <v>2.61</v>
      </c>
      <c r="J4008" s="92">
        <v>2.52</v>
      </c>
      <c r="K4008" s="92">
        <v>2.4300000000000002</v>
      </c>
      <c r="L4008" s="92">
        <v>3</v>
      </c>
      <c r="N4008" s="92">
        <f t="shared" ca="1" si="310"/>
        <v>2.9736984482948046</v>
      </c>
      <c r="O4008" s="92">
        <f t="shared" si="311"/>
        <v>0.4572444155497784</v>
      </c>
      <c r="P4008" s="92">
        <f t="shared" si="312"/>
        <v>2.87951401259282</v>
      </c>
      <c r="Q4008" s="92">
        <f t="shared" ca="1" si="313"/>
        <v>1.0327084484708506</v>
      </c>
      <c r="R4008" s="92">
        <f t="shared" ca="1" si="314"/>
        <v>3.0981253454125519</v>
      </c>
    </row>
    <row r="4009" spans="1:18" x14ac:dyDescent="0.3">
      <c r="A4009" s="107">
        <v>41052.819444444445</v>
      </c>
      <c r="B4009" s="92">
        <v>5.25</v>
      </c>
      <c r="C4009" s="92">
        <v>4.95</v>
      </c>
      <c r="D4009" s="92">
        <v>4.43</v>
      </c>
      <c r="E4009" s="92">
        <v>4.1500000000000004</v>
      </c>
      <c r="F4009" s="92">
        <v>3.93</v>
      </c>
      <c r="G4009" s="92">
        <v>3.61</v>
      </c>
      <c r="H4009" s="92">
        <v>3.33</v>
      </c>
      <c r="I4009" s="92">
        <v>3.11</v>
      </c>
      <c r="J4009" s="92">
        <v>2.92</v>
      </c>
      <c r="K4009" s="92">
        <v>2.59</v>
      </c>
      <c r="L4009" s="92">
        <v>3.5</v>
      </c>
      <c r="N4009" s="92">
        <f t="shared" ca="1" si="310"/>
        <v>3.62005849055131</v>
      </c>
      <c r="O4009" s="92">
        <f t="shared" si="311"/>
        <v>0.74607516811175212</v>
      </c>
      <c r="P4009" s="92">
        <f t="shared" si="312"/>
        <v>3.5684826726177463</v>
      </c>
      <c r="Q4009" s="92">
        <f t="shared" ca="1" si="313"/>
        <v>1.0144531507268688</v>
      </c>
      <c r="R4009" s="92">
        <f t="shared" ca="1" si="314"/>
        <v>3.5505860275440408</v>
      </c>
    </row>
    <row r="4010" spans="1:18" x14ac:dyDescent="0.3">
      <c r="A4010" s="107">
        <v>41052.826388888891</v>
      </c>
      <c r="B4010" s="92">
        <v>5.27</v>
      </c>
      <c r="C4010" s="92">
        <v>5.23</v>
      </c>
      <c r="D4010" s="92">
        <v>5.03</v>
      </c>
      <c r="E4010" s="92">
        <v>4.6900000000000004</v>
      </c>
      <c r="F4010" s="92">
        <v>4.46</v>
      </c>
      <c r="G4010" s="92">
        <v>4.2</v>
      </c>
      <c r="H4010" s="92">
        <v>4</v>
      </c>
      <c r="I4010" s="92">
        <v>3.92</v>
      </c>
      <c r="J4010" s="92">
        <v>3.78</v>
      </c>
      <c r="K4010" s="92">
        <v>3.55</v>
      </c>
      <c r="L4010" s="92">
        <v>4.21</v>
      </c>
      <c r="N4010" s="92">
        <f t="shared" ca="1" si="310"/>
        <v>4.2759297401222964</v>
      </c>
      <c r="O4010" s="92">
        <f t="shared" si="311"/>
        <v>0.45086912453404049</v>
      </c>
      <c r="P4010" s="92">
        <f t="shared" si="312"/>
        <v>4.1707428702157134</v>
      </c>
      <c r="Q4010" s="92">
        <f t="shared" ca="1" si="313"/>
        <v>1.0252201761604025</v>
      </c>
      <c r="R4010" s="92">
        <f t="shared" ca="1" si="314"/>
        <v>4.3161769416352946</v>
      </c>
    </row>
    <row r="4011" spans="1:18" x14ac:dyDescent="0.3">
      <c r="A4011" s="107">
        <v>41052.840277777781</v>
      </c>
      <c r="B4011" s="92">
        <v>4.5999999999999996</v>
      </c>
      <c r="C4011" s="92">
        <v>4.54</v>
      </c>
      <c r="D4011" s="92">
        <v>4.3499999999999996</v>
      </c>
      <c r="E4011" s="92">
        <v>4.17</v>
      </c>
      <c r="F4011" s="92">
        <v>4.05</v>
      </c>
      <c r="G4011" s="92">
        <v>3.76</v>
      </c>
      <c r="H4011" s="92">
        <v>3.58</v>
      </c>
      <c r="I4011" s="92">
        <v>3.44</v>
      </c>
      <c r="J4011" s="92">
        <v>3.32</v>
      </c>
      <c r="K4011" s="92">
        <v>3.11</v>
      </c>
      <c r="L4011" s="92">
        <v>3.85</v>
      </c>
      <c r="N4011" s="92">
        <f t="shared" ca="1" si="310"/>
        <v>3.789104237977456</v>
      </c>
      <c r="O4011" s="92">
        <f t="shared" si="311"/>
        <v>0.45332715991514799</v>
      </c>
      <c r="P4011" s="92">
        <f t="shared" si="312"/>
        <v>3.7336656107529014</v>
      </c>
      <c r="Q4011" s="92">
        <f t="shared" ca="1" si="313"/>
        <v>1.014848310749868</v>
      </c>
      <c r="R4011" s="92">
        <f t="shared" ca="1" si="314"/>
        <v>3.907165996386992</v>
      </c>
    </row>
    <row r="4012" spans="1:18" x14ac:dyDescent="0.3">
      <c r="A4012" s="107">
        <v>41052.847222222219</v>
      </c>
      <c r="B4012" s="92">
        <v>5.15</v>
      </c>
      <c r="C4012" s="92">
        <v>5.0599999999999996</v>
      </c>
      <c r="D4012" s="92">
        <v>4.91</v>
      </c>
      <c r="E4012" s="92">
        <v>4.67</v>
      </c>
      <c r="F4012" s="92">
        <v>4.41</v>
      </c>
      <c r="G4012" s="92">
        <v>4.1399999999999997</v>
      </c>
      <c r="H4012" s="92">
        <v>3.92</v>
      </c>
      <c r="I4012" s="92">
        <v>3.78</v>
      </c>
      <c r="J4012" s="92">
        <v>3.67</v>
      </c>
      <c r="K4012" s="92">
        <v>3.54</v>
      </c>
      <c r="L4012" s="92">
        <v>4.17</v>
      </c>
      <c r="N4012" s="92">
        <f t="shared" ca="1" si="310"/>
        <v>4.1939503374810858</v>
      </c>
      <c r="O4012" s="92">
        <f t="shared" si="311"/>
        <v>0.50459592680890131</v>
      </c>
      <c r="P4012" s="92">
        <f t="shared" si="312"/>
        <v>4.1077376977708795</v>
      </c>
      <c r="Q4012" s="92">
        <f t="shared" ca="1" si="313"/>
        <v>1.0209878638933032</v>
      </c>
      <c r="R4012" s="92">
        <f t="shared" ca="1" si="314"/>
        <v>4.257519392435074</v>
      </c>
    </row>
    <row r="4013" spans="1:18" x14ac:dyDescent="0.3">
      <c r="A4013" s="107">
        <v>41052.854166666664</v>
      </c>
      <c r="B4013" s="92">
        <v>5.31</v>
      </c>
      <c r="C4013" s="92">
        <v>5.18</v>
      </c>
      <c r="D4013" s="92">
        <v>4.92</v>
      </c>
      <c r="E4013" s="92">
        <v>4.62</v>
      </c>
      <c r="F4013" s="92">
        <v>4.28</v>
      </c>
      <c r="G4013" s="92">
        <v>4.05</v>
      </c>
      <c r="H4013" s="92">
        <v>3.8</v>
      </c>
      <c r="I4013" s="92">
        <v>3.62</v>
      </c>
      <c r="J4013" s="92">
        <v>3.45</v>
      </c>
      <c r="K4013" s="92">
        <v>3.33</v>
      </c>
      <c r="L4013" s="92">
        <v>4.18</v>
      </c>
      <c r="N4013" s="92">
        <f t="shared" ca="1" si="310"/>
        <v>4.0870438233297017</v>
      </c>
      <c r="O4013" s="92">
        <f t="shared" si="311"/>
        <v>0.58879681879070522</v>
      </c>
      <c r="P4013" s="92">
        <f t="shared" si="312"/>
        <v>4.0131965379696179</v>
      </c>
      <c r="Q4013" s="92">
        <f t="shared" ca="1" si="313"/>
        <v>1.0184011135914726</v>
      </c>
      <c r="R4013" s="92">
        <f t="shared" ca="1" si="314"/>
        <v>4.2569166548123549</v>
      </c>
    </row>
    <row r="4014" spans="1:18" x14ac:dyDescent="0.3">
      <c r="A4014" s="107">
        <v>41052.861111111109</v>
      </c>
      <c r="B4014" s="92">
        <v>5.36</v>
      </c>
      <c r="C4014" s="92">
        <v>5.15</v>
      </c>
      <c r="D4014" s="92">
        <v>4.7300000000000004</v>
      </c>
      <c r="E4014" s="92">
        <v>4.3</v>
      </c>
      <c r="F4014" s="92">
        <v>4</v>
      </c>
      <c r="G4014" s="92">
        <v>3.67</v>
      </c>
      <c r="H4014" s="92">
        <v>3.43</v>
      </c>
      <c r="I4014" s="92">
        <v>3.19</v>
      </c>
      <c r="J4014" s="92">
        <v>3.1</v>
      </c>
      <c r="K4014" s="92">
        <v>3.01</v>
      </c>
      <c r="L4014" s="92">
        <v>3.78</v>
      </c>
      <c r="N4014" s="92">
        <f t="shared" ca="1" si="310"/>
        <v>3.7659277343840629</v>
      </c>
      <c r="O4014" s="92">
        <f t="shared" si="311"/>
        <v>0.62498069085760199</v>
      </c>
      <c r="P4014" s="92">
        <f t="shared" si="312"/>
        <v>3.6346101085236775</v>
      </c>
      <c r="Q4014" s="92">
        <f t="shared" ca="1" si="313"/>
        <v>1.0361297696147453</v>
      </c>
      <c r="R4014" s="92">
        <f t="shared" ca="1" si="314"/>
        <v>3.9165705291437374</v>
      </c>
    </row>
    <row r="4015" spans="1:18" x14ac:dyDescent="0.3">
      <c r="A4015" s="107">
        <v>41052.868055555555</v>
      </c>
      <c r="B4015" s="92">
        <v>5.52</v>
      </c>
      <c r="C4015" s="92">
        <v>5.33</v>
      </c>
      <c r="D4015" s="92">
        <v>4.8499999999999996</v>
      </c>
      <c r="E4015" s="92">
        <v>4.5599999999999996</v>
      </c>
      <c r="F4015" s="92">
        <v>4.26</v>
      </c>
      <c r="G4015" s="92">
        <v>4.03</v>
      </c>
      <c r="H4015" s="92">
        <v>3.88</v>
      </c>
      <c r="I4015" s="92">
        <v>3.72</v>
      </c>
      <c r="J4015" s="92">
        <v>3.64</v>
      </c>
      <c r="K4015" s="92">
        <v>3.57</v>
      </c>
      <c r="L4015" s="92">
        <v>4.1399999999999997</v>
      </c>
      <c r="N4015" s="92">
        <f t="shared" ca="1" si="310"/>
        <v>4.1356091058330424</v>
      </c>
      <c r="O4015" s="92">
        <f t="shared" si="311"/>
        <v>0.35052181710379415</v>
      </c>
      <c r="P4015" s="92">
        <f t="shared" si="312"/>
        <v>4.0081581449271164</v>
      </c>
      <c r="Q4015" s="92">
        <f t="shared" ca="1" si="313"/>
        <v>1.0317978872832732</v>
      </c>
      <c r="R4015" s="92">
        <f t="shared" ca="1" si="314"/>
        <v>4.2716432533527504</v>
      </c>
    </row>
    <row r="4016" spans="1:18" x14ac:dyDescent="0.3">
      <c r="A4016" s="107">
        <v>41052.875</v>
      </c>
      <c r="B4016" s="92">
        <v>5.77</v>
      </c>
      <c r="C4016" s="92">
        <v>5.58</v>
      </c>
      <c r="D4016" s="92">
        <v>5.23</v>
      </c>
      <c r="E4016" s="92">
        <v>4.93</v>
      </c>
      <c r="F4016" s="92">
        <v>4.67</v>
      </c>
      <c r="G4016" s="92">
        <v>4.38</v>
      </c>
      <c r="H4016" s="92">
        <v>4.1500000000000004</v>
      </c>
      <c r="I4016" s="92">
        <v>3.97</v>
      </c>
      <c r="J4016" s="92">
        <v>3.89</v>
      </c>
      <c r="K4016" s="92">
        <v>3.75</v>
      </c>
      <c r="L4016" s="92">
        <v>4.5</v>
      </c>
      <c r="N4016" s="92">
        <f t="shared" ca="1" si="310"/>
        <v>4.448569927980202</v>
      </c>
      <c r="O4016" s="92">
        <f t="shared" si="311"/>
        <v>0.498462280175619</v>
      </c>
      <c r="P4016" s="92">
        <f t="shared" si="312"/>
        <v>4.346280718862169</v>
      </c>
      <c r="Q4016" s="92">
        <f t="shared" ca="1" si="313"/>
        <v>1.0235348832103996</v>
      </c>
      <c r="R4016" s="92">
        <f t="shared" ca="1" si="314"/>
        <v>4.605906974446798</v>
      </c>
    </row>
    <row r="4017" spans="1:18" x14ac:dyDescent="0.3">
      <c r="A4017" s="107">
        <v>41052.881944444445</v>
      </c>
      <c r="B4017" s="92">
        <v>5.37</v>
      </c>
      <c r="C4017" s="92">
        <v>5.2</v>
      </c>
      <c r="D4017" s="92">
        <v>4.99</v>
      </c>
      <c r="E4017" s="92">
        <v>4.72</v>
      </c>
      <c r="F4017" s="92">
        <v>4.4800000000000004</v>
      </c>
      <c r="G4017" s="92">
        <v>4.18</v>
      </c>
      <c r="H4017" s="92">
        <v>3.91</v>
      </c>
      <c r="I4017" s="92">
        <v>3.7</v>
      </c>
      <c r="J4017" s="92">
        <v>3.48</v>
      </c>
      <c r="K4017" s="92">
        <v>3.19</v>
      </c>
      <c r="L4017" s="92">
        <v>4.3499999999999996</v>
      </c>
      <c r="N4017" s="92">
        <f t="shared" ca="1" si="310"/>
        <v>4.1752204381370843</v>
      </c>
      <c r="O4017" s="92">
        <f t="shared" si="311"/>
        <v>0.61705628513635458</v>
      </c>
      <c r="P4017" s="92">
        <f t="shared" si="312"/>
        <v>4.1402008070890313</v>
      </c>
      <c r="Q4017" s="92">
        <f t="shared" ca="1" si="313"/>
        <v>1.0084584378100914</v>
      </c>
      <c r="R4017" s="92">
        <f t="shared" ca="1" si="314"/>
        <v>4.3867942044738975</v>
      </c>
    </row>
    <row r="4018" spans="1:18" x14ac:dyDescent="0.3">
      <c r="A4018" s="107">
        <v>41052.888888888891</v>
      </c>
      <c r="B4018" s="92">
        <v>4.9000000000000004</v>
      </c>
      <c r="C4018" s="92">
        <v>4.83</v>
      </c>
      <c r="D4018" s="92">
        <v>4.74</v>
      </c>
      <c r="E4018" s="92">
        <v>4.54</v>
      </c>
      <c r="F4018" s="92">
        <v>4.24</v>
      </c>
      <c r="G4018" s="92">
        <v>4.04</v>
      </c>
      <c r="H4018" s="92">
        <v>3.84</v>
      </c>
      <c r="I4018" s="92">
        <v>3.67</v>
      </c>
      <c r="J4018" s="92">
        <v>3.55</v>
      </c>
      <c r="K4018" s="92">
        <v>3.24</v>
      </c>
      <c r="L4018" s="92">
        <v>4.1500000000000004</v>
      </c>
      <c r="N4018" s="92">
        <f t="shared" ca="1" si="310"/>
        <v>4.0558993378452737</v>
      </c>
      <c r="O4018" s="92">
        <f t="shared" si="311"/>
        <v>0.46918624442782469</v>
      </c>
      <c r="P4018" s="92">
        <f t="shared" si="312"/>
        <v>4.0107182537170178</v>
      </c>
      <c r="Q4018" s="92">
        <f t="shared" ca="1" si="313"/>
        <v>1.0112650855208749</v>
      </c>
      <c r="R4018" s="92">
        <f t="shared" ca="1" si="314"/>
        <v>4.1967501049116311</v>
      </c>
    </row>
    <row r="4019" spans="1:18" x14ac:dyDescent="0.3">
      <c r="A4019" s="107">
        <v>41052.895833333336</v>
      </c>
      <c r="B4019" s="92">
        <v>4.88</v>
      </c>
      <c r="C4019" s="92">
        <v>4.83</v>
      </c>
      <c r="D4019" s="92">
        <v>4.66</v>
      </c>
      <c r="E4019" s="92">
        <v>4.5</v>
      </c>
      <c r="F4019" s="92">
        <v>4.3</v>
      </c>
      <c r="G4019" s="92">
        <v>4.05</v>
      </c>
      <c r="H4019" s="92">
        <v>3.82</v>
      </c>
      <c r="I4019" s="92">
        <v>3.6</v>
      </c>
      <c r="J4019" s="92">
        <v>3.46</v>
      </c>
      <c r="K4019" s="92">
        <v>3.25</v>
      </c>
      <c r="L4019" s="92">
        <v>4.16</v>
      </c>
      <c r="N4019" s="92">
        <f t="shared" ca="1" si="310"/>
        <v>4.0294572972415583</v>
      </c>
      <c r="O4019" s="92">
        <f t="shared" si="311"/>
        <v>0.54028760524237052</v>
      </c>
      <c r="P4019" s="92">
        <f t="shared" si="312"/>
        <v>4.0162159819273011</v>
      </c>
      <c r="Q4019" s="92">
        <f t="shared" ca="1" si="313"/>
        <v>1.0032969629556383</v>
      </c>
      <c r="R4019" s="92">
        <f t="shared" ca="1" si="314"/>
        <v>4.1737153658954558</v>
      </c>
    </row>
    <row r="4020" spans="1:18" x14ac:dyDescent="0.3">
      <c r="A4020" s="107">
        <v>41052.902777777781</v>
      </c>
      <c r="B4020" s="92">
        <v>4.87</v>
      </c>
      <c r="C4020" s="92">
        <v>4.8499999999999996</v>
      </c>
      <c r="D4020" s="92">
        <v>4.72</v>
      </c>
      <c r="E4020" s="92">
        <v>4.7</v>
      </c>
      <c r="F4020" s="92">
        <v>4.62</v>
      </c>
      <c r="G4020" s="92">
        <v>4.42</v>
      </c>
      <c r="H4020" s="92">
        <v>4.3099999999999996</v>
      </c>
      <c r="I4020" s="92">
        <v>4.22</v>
      </c>
      <c r="J4020" s="92">
        <v>4.0999999999999996</v>
      </c>
      <c r="K4020" s="92">
        <v>3.78</v>
      </c>
      <c r="L4020" s="92">
        <v>4.58</v>
      </c>
      <c r="N4020" s="92">
        <f t="shared" ca="1" si="310"/>
        <v>4.4163215934481714</v>
      </c>
      <c r="O4020" s="92">
        <f t="shared" si="311"/>
        <v>0.23288935541444522</v>
      </c>
      <c r="P4020" s="92">
        <f t="shared" si="312"/>
        <v>4.4040692191834303</v>
      </c>
      <c r="Q4020" s="92">
        <f t="shared" ca="1" si="313"/>
        <v>1.0027820576051283</v>
      </c>
      <c r="R4020" s="92">
        <f t="shared" ca="1" si="314"/>
        <v>4.5927418238314877</v>
      </c>
    </row>
    <row r="4021" spans="1:18" x14ac:dyDescent="0.3">
      <c r="A4021" s="107">
        <v>41052.909722222219</v>
      </c>
      <c r="B4021" s="92">
        <v>4.63</v>
      </c>
      <c r="C4021" s="92">
        <v>4.6100000000000003</v>
      </c>
      <c r="D4021" s="92">
        <v>4.6100000000000003</v>
      </c>
      <c r="E4021" s="92">
        <v>4.5599999999999996</v>
      </c>
      <c r="F4021" s="92">
        <v>4.4800000000000004</v>
      </c>
      <c r="G4021" s="92">
        <v>4.37</v>
      </c>
      <c r="H4021" s="92">
        <v>4.2</v>
      </c>
      <c r="I4021" s="92">
        <v>4.04</v>
      </c>
      <c r="J4021" s="92">
        <v>3.92</v>
      </c>
      <c r="K4021" s="92">
        <v>3.64</v>
      </c>
      <c r="L4021" s="92">
        <v>4.51</v>
      </c>
      <c r="N4021" s="92">
        <f t="shared" ca="1" si="310"/>
        <v>4.2810052270614269</v>
      </c>
      <c r="O4021" s="92">
        <f t="shared" si="311"/>
        <v>0.36666823255223863</v>
      </c>
      <c r="P4021" s="92">
        <f t="shared" si="312"/>
        <v>4.3452275002309726</v>
      </c>
      <c r="Q4021" s="92">
        <f t="shared" ca="1" si="313"/>
        <v>0.9852200435613252</v>
      </c>
      <c r="R4021" s="92">
        <f t="shared" ca="1" si="314"/>
        <v>4.4433423964615768</v>
      </c>
    </row>
    <row r="4022" spans="1:18" x14ac:dyDescent="0.3">
      <c r="A4022" s="107">
        <v>41052.916666666664</v>
      </c>
      <c r="B4022" s="92">
        <v>4.87</v>
      </c>
      <c r="C4022" s="92">
        <v>4.84</v>
      </c>
      <c r="D4022" s="92">
        <v>4.84</v>
      </c>
      <c r="E4022" s="92">
        <v>4.76</v>
      </c>
      <c r="F4022" s="92">
        <v>4.72</v>
      </c>
      <c r="G4022" s="92">
        <v>4.5</v>
      </c>
      <c r="H4022" s="92">
        <v>4.3099999999999996</v>
      </c>
      <c r="I4022" s="92">
        <v>4.13</v>
      </c>
      <c r="J4022" s="92">
        <v>3.9</v>
      </c>
      <c r="K4022" s="92">
        <v>3.57</v>
      </c>
      <c r="L4022" s="92">
        <v>4.59</v>
      </c>
      <c r="N4022" s="92">
        <f t="shared" ca="1" si="310"/>
        <v>4.41147186975215</v>
      </c>
      <c r="O4022" s="92">
        <f t="shared" si="311"/>
        <v>0.39865135975339355</v>
      </c>
      <c r="P4022" s="92">
        <f t="shared" si="312"/>
        <v>4.4722723346630264</v>
      </c>
      <c r="Q4022" s="92">
        <f t="shared" ca="1" si="313"/>
        <v>0.9864050173242731</v>
      </c>
      <c r="R4022" s="92">
        <f t="shared" ca="1" si="314"/>
        <v>4.527599029518413</v>
      </c>
    </row>
    <row r="4023" spans="1:18" x14ac:dyDescent="0.3">
      <c r="A4023" s="107">
        <v>41052.923611111109</v>
      </c>
      <c r="B4023" s="92">
        <v>4.4800000000000004</v>
      </c>
      <c r="C4023" s="92">
        <v>4.5199999999999996</v>
      </c>
      <c r="D4023" s="92">
        <v>4.49</v>
      </c>
      <c r="E4023" s="92">
        <v>4.51</v>
      </c>
      <c r="F4023" s="92">
        <v>4.41</v>
      </c>
      <c r="G4023" s="92">
        <v>4.28</v>
      </c>
      <c r="H4023" s="92">
        <v>4.0999999999999996</v>
      </c>
      <c r="I4023" s="92">
        <v>3.88</v>
      </c>
      <c r="J4023" s="92">
        <v>3.63</v>
      </c>
      <c r="K4023" s="92">
        <v>3.28</v>
      </c>
      <c r="L4023" s="92">
        <v>4.43</v>
      </c>
      <c r="N4023" s="92">
        <f t="shared" ca="1" si="310"/>
        <v>4.1449837220769732</v>
      </c>
      <c r="O4023" s="92">
        <f t="shared" si="311"/>
        <v>0.39704844845763654</v>
      </c>
      <c r="P4023" s="92">
        <f t="shared" si="312"/>
        <v>4.2537336211884558</v>
      </c>
      <c r="Q4023" s="92">
        <f t="shared" ca="1" si="313"/>
        <v>0.97443424793461819</v>
      </c>
      <c r="R4023" s="92">
        <f t="shared" ca="1" si="314"/>
        <v>4.3167437183503585</v>
      </c>
    </row>
    <row r="4024" spans="1:18" x14ac:dyDescent="0.3">
      <c r="A4024" s="107">
        <v>41052.930555555555</v>
      </c>
      <c r="B4024" s="92">
        <v>4.3899999999999997</v>
      </c>
      <c r="C4024" s="92">
        <v>4.4400000000000004</v>
      </c>
      <c r="D4024" s="92">
        <v>4.42</v>
      </c>
      <c r="E4024" s="92">
        <v>4.4000000000000004</v>
      </c>
      <c r="F4024" s="92">
        <v>4.38</v>
      </c>
      <c r="G4024" s="92">
        <v>4.24</v>
      </c>
      <c r="H4024" s="92">
        <v>4.07</v>
      </c>
      <c r="I4024" s="92">
        <v>3.89</v>
      </c>
      <c r="J4024" s="92">
        <v>3.7</v>
      </c>
      <c r="K4024" s="92">
        <v>3.26</v>
      </c>
      <c r="L4024" s="92">
        <v>4.3899999999999997</v>
      </c>
      <c r="N4024" s="92">
        <f t="shared" ref="N4024:N4087" ca="1" si="315">POWER(SUM(POWER(C4024,Exponent)*$C$1,POWER(D4024,Exponent)*$D$1,POWER(E4024,Exponent)*$E$1,POWER(F4024,Exponent)*$F$1,POWER(G4024,Exponent)*$G$1,POWER(H4024,Exponent)*$H$1,POWER(I4024,Exponent)*$I$1,POWER(J4024,Exponent)*$J$1,POWER(K4024,Exponent)*$K$1),1/Exponent)</f>
        <v>4.1160570246482742</v>
      </c>
      <c r="O4024" s="92">
        <f t="shared" si="311"/>
        <v>0.37814355679470729</v>
      </c>
      <c r="P4024" s="92">
        <f t="shared" si="312"/>
        <v>4.2152144205990574</v>
      </c>
      <c r="Q4024" s="92">
        <f t="shared" ca="1" si="313"/>
        <v>0.97647631032333315</v>
      </c>
      <c r="R4024" s="92">
        <f t="shared" ca="1" si="314"/>
        <v>4.2867310023194323</v>
      </c>
    </row>
    <row r="4025" spans="1:18" x14ac:dyDescent="0.3">
      <c r="A4025" s="107">
        <v>41052.9375</v>
      </c>
      <c r="B4025" s="92">
        <v>3.96</v>
      </c>
      <c r="C4025" s="92">
        <v>3.86</v>
      </c>
      <c r="D4025" s="92">
        <v>3.86</v>
      </c>
      <c r="E4025" s="92">
        <v>3.91</v>
      </c>
      <c r="F4025" s="92">
        <v>3.93</v>
      </c>
      <c r="G4025" s="92">
        <v>3.86</v>
      </c>
      <c r="H4025" s="92">
        <v>3.77</v>
      </c>
      <c r="I4025" s="92">
        <v>3.62</v>
      </c>
      <c r="J4025" s="92">
        <v>3.48</v>
      </c>
      <c r="K4025" s="92">
        <v>3.2</v>
      </c>
      <c r="L4025" s="92">
        <v>4</v>
      </c>
      <c r="N4025" s="92">
        <f t="shared" ca="1" si="315"/>
        <v>3.7481677334360763</v>
      </c>
      <c r="O4025" s="92">
        <f t="shared" si="311"/>
        <v>0.21801497561747557</v>
      </c>
      <c r="P4025" s="92">
        <f t="shared" si="312"/>
        <v>3.8469746670381904</v>
      </c>
      <c r="Q4025" s="92">
        <f t="shared" ca="1" si="313"/>
        <v>0.97431567864256663</v>
      </c>
      <c r="R4025" s="92">
        <f t="shared" ca="1" si="314"/>
        <v>3.8972627145702665</v>
      </c>
    </row>
    <row r="4026" spans="1:18" x14ac:dyDescent="0.3">
      <c r="A4026" s="107">
        <v>41052.944444444445</v>
      </c>
      <c r="B4026" s="92">
        <v>4.54</v>
      </c>
      <c r="C4026" s="92">
        <v>4.32</v>
      </c>
      <c r="D4026" s="92">
        <v>4</v>
      </c>
      <c r="E4026" s="92">
        <v>3.78</v>
      </c>
      <c r="F4026" s="92">
        <v>3.67</v>
      </c>
      <c r="G4026" s="92">
        <v>3.63</v>
      </c>
      <c r="H4026" s="92">
        <v>3.7</v>
      </c>
      <c r="I4026" s="92">
        <v>3.84</v>
      </c>
      <c r="J4026" s="92">
        <v>3.93</v>
      </c>
      <c r="K4026" s="92">
        <v>3.64</v>
      </c>
      <c r="L4026" s="92">
        <v>3.67</v>
      </c>
      <c r="N4026" s="92">
        <f t="shared" ca="1" si="315"/>
        <v>3.8007468270189939</v>
      </c>
      <c r="O4026" s="92">
        <f t="shared" si="311"/>
        <v>-0.1765043773101119</v>
      </c>
      <c r="P4026" s="92">
        <f t="shared" si="312"/>
        <v>3.6399473056241773</v>
      </c>
      <c r="Q4026" s="92">
        <f t="shared" ca="1" si="313"/>
        <v>1.0441763322085353</v>
      </c>
      <c r="R4026" s="92">
        <f t="shared" ca="1" si="314"/>
        <v>3.8321271392053244</v>
      </c>
    </row>
    <row r="4027" spans="1:18" x14ac:dyDescent="0.3">
      <c r="A4027" s="107">
        <v>41052.951388888891</v>
      </c>
      <c r="B4027" s="92">
        <v>4.7</v>
      </c>
      <c r="C4027" s="92">
        <v>4.58</v>
      </c>
      <c r="D4027" s="92">
        <v>4.32</v>
      </c>
      <c r="E4027" s="92">
        <v>4.05</v>
      </c>
      <c r="F4027" s="92">
        <v>3.78</v>
      </c>
      <c r="G4027" s="92">
        <v>3.62</v>
      </c>
      <c r="H4027" s="92">
        <v>3.61</v>
      </c>
      <c r="I4027" s="92">
        <v>3.68</v>
      </c>
      <c r="J4027" s="92">
        <v>3.75</v>
      </c>
      <c r="K4027" s="92">
        <v>3.55</v>
      </c>
      <c r="L4027" s="92">
        <v>3.61</v>
      </c>
      <c r="N4027" s="92">
        <f t="shared" ca="1" si="315"/>
        <v>3.8309289871427361</v>
      </c>
      <c r="O4027" s="92">
        <f t="shared" si="311"/>
        <v>2.5562904159277273E-2</v>
      </c>
      <c r="P4027" s="92">
        <f t="shared" si="312"/>
        <v>3.6185655623107396</v>
      </c>
      <c r="Q4027" s="92">
        <f t="shared" ca="1" si="313"/>
        <v>1.0586871845141823</v>
      </c>
      <c r="R4027" s="92">
        <f t="shared" ca="1" si="314"/>
        <v>3.8218607360961978</v>
      </c>
    </row>
    <row r="4028" spans="1:18" x14ac:dyDescent="0.3">
      <c r="A4028" s="107">
        <v>41052.958333333336</v>
      </c>
      <c r="B4028" s="92">
        <v>4.1500000000000004</v>
      </c>
      <c r="C4028" s="92">
        <v>3.98</v>
      </c>
      <c r="D4028" s="92">
        <v>3.64</v>
      </c>
      <c r="E4028" s="92">
        <v>3.49</v>
      </c>
      <c r="F4028" s="92">
        <v>3.46</v>
      </c>
      <c r="G4028" s="92">
        <v>3.55</v>
      </c>
      <c r="H4028" s="92">
        <v>3.63</v>
      </c>
      <c r="I4028" s="92">
        <v>3.67</v>
      </c>
      <c r="J4028" s="92">
        <v>3.62</v>
      </c>
      <c r="K4028" s="92">
        <v>3.14</v>
      </c>
      <c r="L4028" s="92">
        <v>3.66</v>
      </c>
      <c r="N4028" s="92">
        <f t="shared" ca="1" si="315"/>
        <v>3.5742559362642297</v>
      </c>
      <c r="O4028" s="92">
        <f t="shared" si="311"/>
        <v>-0.20593574146465909</v>
      </c>
      <c r="P4028" s="92">
        <f t="shared" si="312"/>
        <v>3.5613527891563583</v>
      </c>
      <c r="Q4028" s="92">
        <f t="shared" ca="1" si="313"/>
        <v>1.0036231027566713</v>
      </c>
      <c r="R4028" s="92">
        <f t="shared" ca="1" si="314"/>
        <v>3.6732605560894172</v>
      </c>
    </row>
    <row r="4029" spans="1:18" x14ac:dyDescent="0.3">
      <c r="A4029" s="107">
        <v>41052.972222222219</v>
      </c>
      <c r="B4029" s="92">
        <v>4.32</v>
      </c>
      <c r="C4029" s="92">
        <v>4.3</v>
      </c>
      <c r="D4029" s="92">
        <v>4.3099999999999996</v>
      </c>
      <c r="E4029" s="92">
        <v>4.16</v>
      </c>
      <c r="F4029" s="92">
        <v>3.99</v>
      </c>
      <c r="G4029" s="92">
        <v>3.69</v>
      </c>
      <c r="H4029" s="92">
        <v>3.37</v>
      </c>
      <c r="I4029" s="92">
        <v>3.16</v>
      </c>
      <c r="J4029" s="92">
        <v>3.15</v>
      </c>
      <c r="K4029" s="92">
        <v>3.15</v>
      </c>
      <c r="L4029" s="92">
        <v>3.83</v>
      </c>
      <c r="N4029" s="92">
        <f t="shared" ca="1" si="315"/>
        <v>3.6689586254987758</v>
      </c>
      <c r="O4029" s="92">
        <f t="shared" si="311"/>
        <v>0.83828397321604775</v>
      </c>
      <c r="P4029" s="92">
        <f t="shared" si="312"/>
        <v>3.6423517091010003</v>
      </c>
      <c r="Q4029" s="92">
        <f t="shared" ca="1" si="313"/>
        <v>1.0073048729290184</v>
      </c>
      <c r="R4029" s="92">
        <f t="shared" ca="1" si="314"/>
        <v>3.8579776633181404</v>
      </c>
    </row>
    <row r="4030" spans="1:18" x14ac:dyDescent="0.3">
      <c r="A4030" s="107">
        <v>41052.979166666664</v>
      </c>
      <c r="B4030" s="92">
        <v>4.8499999999999996</v>
      </c>
      <c r="C4030" s="92">
        <v>4.82</v>
      </c>
      <c r="D4030" s="92">
        <v>4.7</v>
      </c>
      <c r="E4030" s="92">
        <v>4.59</v>
      </c>
      <c r="F4030" s="92">
        <v>4.49</v>
      </c>
      <c r="G4030" s="92">
        <v>4.3</v>
      </c>
      <c r="H4030" s="92">
        <v>4.04</v>
      </c>
      <c r="I4030" s="92">
        <v>3.75</v>
      </c>
      <c r="J4030" s="92">
        <v>3.41</v>
      </c>
      <c r="K4030" s="92">
        <v>3.12</v>
      </c>
      <c r="L4030" s="92">
        <v>4.49</v>
      </c>
      <c r="N4030" s="92">
        <f t="shared" ca="1" si="315"/>
        <v>4.141785754644804</v>
      </c>
      <c r="O4030" s="92">
        <f t="shared" si="311"/>
        <v>0.57636322587237709</v>
      </c>
      <c r="P4030" s="92">
        <f t="shared" si="312"/>
        <v>4.2617461886514434</v>
      </c>
      <c r="Q4030" s="92">
        <f t="shared" ca="1" si="313"/>
        <v>0.97185181174653701</v>
      </c>
      <c r="R4030" s="92">
        <f t="shared" ca="1" si="314"/>
        <v>4.3636146347419515</v>
      </c>
    </row>
    <row r="4031" spans="1:18" x14ac:dyDescent="0.3">
      <c r="A4031" s="107">
        <v>41052.986111111109</v>
      </c>
      <c r="B4031" s="92">
        <v>5.36</v>
      </c>
      <c r="C4031" s="92">
        <v>5.28</v>
      </c>
      <c r="D4031" s="92">
        <v>5.14</v>
      </c>
      <c r="E4031" s="92">
        <v>5.04</v>
      </c>
      <c r="F4031" s="92">
        <v>4.95</v>
      </c>
      <c r="G4031" s="92">
        <v>4.8099999999999996</v>
      </c>
      <c r="H4031" s="92">
        <v>4.5999999999999996</v>
      </c>
      <c r="I4031" s="92">
        <v>4.3</v>
      </c>
      <c r="J4031" s="92">
        <v>3.9</v>
      </c>
      <c r="K4031" s="92">
        <v>3.46</v>
      </c>
      <c r="L4031" s="92">
        <v>4.8499999999999996</v>
      </c>
      <c r="N4031" s="92">
        <f t="shared" ca="1" si="315"/>
        <v>4.6287252262876564</v>
      </c>
      <c r="O4031" s="92">
        <f t="shared" si="311"/>
        <v>0.41252473773078896</v>
      </c>
      <c r="P4031" s="92">
        <f t="shared" si="312"/>
        <v>4.7793340830703785</v>
      </c>
      <c r="Q4031" s="92">
        <f t="shared" ca="1" si="313"/>
        <v>0.96848748085717273</v>
      </c>
      <c r="R4031" s="92">
        <f t="shared" ca="1" si="314"/>
        <v>4.6971642821572877</v>
      </c>
    </row>
    <row r="4032" spans="1:18" x14ac:dyDescent="0.3">
      <c r="A4032" s="107">
        <v>41052.993055555555</v>
      </c>
      <c r="B4032" s="92">
        <v>4.97</v>
      </c>
      <c r="C4032" s="92">
        <v>4.8600000000000003</v>
      </c>
      <c r="D4032" s="92">
        <v>4.7300000000000004</v>
      </c>
      <c r="E4032" s="92">
        <v>4.51</v>
      </c>
      <c r="F4032" s="92">
        <v>4.34</v>
      </c>
      <c r="G4032" s="92">
        <v>4.25</v>
      </c>
      <c r="H4032" s="92">
        <v>4.0199999999999996</v>
      </c>
      <c r="I4032" s="92">
        <v>3.77</v>
      </c>
      <c r="J4032" s="92">
        <v>3.57</v>
      </c>
      <c r="K4032" s="92">
        <v>3.18</v>
      </c>
      <c r="L4032" s="92">
        <v>4.3899999999999997</v>
      </c>
      <c r="N4032" s="92">
        <f t="shared" ca="1" si="315"/>
        <v>4.1332054078402303</v>
      </c>
      <c r="O4032" s="92">
        <f t="shared" si="311"/>
        <v>0.51414136672735766</v>
      </c>
      <c r="P4032" s="92">
        <f t="shared" si="312"/>
        <v>4.2162564588235334</v>
      </c>
      <c r="Q4032" s="92">
        <f t="shared" ca="1" si="313"/>
        <v>0.98030218232823607</v>
      </c>
      <c r="R4032" s="92">
        <f t="shared" ca="1" si="314"/>
        <v>4.3035265804209564</v>
      </c>
    </row>
    <row r="4033" spans="1:18" x14ac:dyDescent="0.3">
      <c r="A4033" s="107">
        <v>41053</v>
      </c>
      <c r="B4033" s="92">
        <v>5.05</v>
      </c>
      <c r="C4033" s="92">
        <v>4.88</v>
      </c>
      <c r="D4033" s="92">
        <v>4.58</v>
      </c>
      <c r="E4033" s="92">
        <v>4.38</v>
      </c>
      <c r="F4033" s="92">
        <v>4.1399999999999997</v>
      </c>
      <c r="G4033" s="92">
        <v>4.01</v>
      </c>
      <c r="H4033" s="92">
        <v>3.83</v>
      </c>
      <c r="I4033" s="92">
        <v>3.67</v>
      </c>
      <c r="J4033" s="92">
        <v>3.49</v>
      </c>
      <c r="K4033" s="92">
        <v>3.14</v>
      </c>
      <c r="L4033" s="92">
        <v>4.18</v>
      </c>
      <c r="N4033" s="92">
        <f t="shared" ca="1" si="315"/>
        <v>3.9900957056236095</v>
      </c>
      <c r="O4033" s="92">
        <f t="shared" si="311"/>
        <v>0.42440547809787826</v>
      </c>
      <c r="P4033" s="92">
        <f t="shared" si="312"/>
        <v>3.983700573401503</v>
      </c>
      <c r="Q4033" s="92">
        <f t="shared" ca="1" si="313"/>
        <v>1.0016053245228334</v>
      </c>
      <c r="R4033" s="92">
        <f t="shared" ca="1" si="314"/>
        <v>4.1867102565054433</v>
      </c>
    </row>
    <row r="4034" spans="1:18" x14ac:dyDescent="0.3">
      <c r="A4034" s="107">
        <v>41053.006944444445</v>
      </c>
      <c r="B4034" s="92">
        <v>5.35</v>
      </c>
      <c r="C4034" s="92">
        <v>5.16</v>
      </c>
      <c r="D4034" s="92">
        <v>4.82</v>
      </c>
      <c r="E4034" s="92">
        <v>4.62</v>
      </c>
      <c r="F4034" s="92">
        <v>4.46</v>
      </c>
      <c r="G4034" s="92">
        <v>4.1900000000000004</v>
      </c>
      <c r="H4034" s="92">
        <v>3.85</v>
      </c>
      <c r="I4034" s="92">
        <v>3.48</v>
      </c>
      <c r="J4034" s="92">
        <v>3.12</v>
      </c>
      <c r="K4034" s="92">
        <v>2.79</v>
      </c>
      <c r="L4034" s="92">
        <v>4.26</v>
      </c>
      <c r="N4034" s="92">
        <f t="shared" ca="1" si="315"/>
        <v>4.0378784978330433</v>
      </c>
      <c r="O4034" s="92">
        <f t="shared" si="311"/>
        <v>0.78204216148745709</v>
      </c>
      <c r="P4034" s="92">
        <f t="shared" si="312"/>
        <v>4.1395033065785842</v>
      </c>
      <c r="Q4034" s="92">
        <f t="shared" ca="1" si="313"/>
        <v>0.97544999937938526</v>
      </c>
      <c r="R4034" s="92">
        <f t="shared" ca="1" si="314"/>
        <v>4.1554169973561814</v>
      </c>
    </row>
    <row r="4035" spans="1:18" x14ac:dyDescent="0.3">
      <c r="A4035" s="107">
        <v>41053.013888888891</v>
      </c>
      <c r="B4035" s="92">
        <v>5.61</v>
      </c>
      <c r="C4035" s="92">
        <v>5.61</v>
      </c>
      <c r="D4035" s="92">
        <v>5.51</v>
      </c>
      <c r="E4035" s="92">
        <v>5.17</v>
      </c>
      <c r="F4035" s="92">
        <v>4.8499999999999996</v>
      </c>
      <c r="G4035" s="92">
        <v>4.51</v>
      </c>
      <c r="H4035" s="92">
        <v>4.12</v>
      </c>
      <c r="I4035" s="92">
        <v>3.77</v>
      </c>
      <c r="J4035" s="92">
        <v>3.52</v>
      </c>
      <c r="K4035" s="92">
        <v>3.14</v>
      </c>
      <c r="L4035" s="92">
        <v>4.6100000000000003</v>
      </c>
      <c r="N4035" s="92">
        <f t="shared" ca="1" si="315"/>
        <v>4.4404919161969598</v>
      </c>
      <c r="O4035" s="92">
        <f t="shared" ref="O4035:O4098" si="316">LN(G4035/H4035)/LN(97.5/87.5)</f>
        <v>0.83579146235513946</v>
      </c>
      <c r="P4035" s="92">
        <f t="shared" ref="P4035:P4098" si="317">G4035*POWER(96/97.5,O4035)</f>
        <v>4.4519352388465219</v>
      </c>
      <c r="Q4035" s="92">
        <f t="shared" ref="Q4035:Q4098" ca="1" si="318">N4035/P4035</f>
        <v>0.99742958465574472</v>
      </c>
      <c r="R4035" s="92">
        <f t="shared" ref="R4035:R4098" ca="1" si="319">L4035*Q4035</f>
        <v>4.5981503852629837</v>
      </c>
    </row>
    <row r="4036" spans="1:18" x14ac:dyDescent="0.3">
      <c r="A4036" s="107">
        <v>41053.020833333336</v>
      </c>
      <c r="B4036" s="92">
        <v>5.26</v>
      </c>
      <c r="C4036" s="92">
        <v>5.19</v>
      </c>
      <c r="D4036" s="92">
        <v>5.01</v>
      </c>
      <c r="E4036" s="92">
        <v>4.76</v>
      </c>
      <c r="F4036" s="92">
        <v>4.45</v>
      </c>
      <c r="G4036" s="92">
        <v>4.0599999999999996</v>
      </c>
      <c r="H4036" s="92">
        <v>3.73</v>
      </c>
      <c r="I4036" s="92">
        <v>3.44</v>
      </c>
      <c r="J4036" s="92">
        <v>3.19</v>
      </c>
      <c r="K4036" s="92">
        <v>2.89</v>
      </c>
      <c r="L4036" s="92">
        <v>4.3</v>
      </c>
      <c r="N4036" s="92">
        <f t="shared" ca="1" si="315"/>
        <v>4.0486040117096884</v>
      </c>
      <c r="O4036" s="92">
        <f t="shared" si="316"/>
        <v>0.7834020122312676</v>
      </c>
      <c r="P4036" s="92">
        <f t="shared" si="317"/>
        <v>4.0109854637429549</v>
      </c>
      <c r="Q4036" s="92">
        <f t="shared" ca="1" si="318"/>
        <v>1.0093788791574498</v>
      </c>
      <c r="R4036" s="92">
        <f t="shared" ca="1" si="319"/>
        <v>4.3403291803770339</v>
      </c>
    </row>
    <row r="4037" spans="1:18" x14ac:dyDescent="0.3">
      <c r="A4037" s="107">
        <v>41053.027777777781</v>
      </c>
      <c r="B4037" s="92">
        <v>4.79</v>
      </c>
      <c r="C4037" s="92">
        <v>4.83</v>
      </c>
      <c r="D4037" s="92">
        <v>4.71</v>
      </c>
      <c r="E4037" s="92">
        <v>4.55</v>
      </c>
      <c r="F4037" s="92">
        <v>4.34</v>
      </c>
      <c r="G4037" s="92">
        <v>4.07</v>
      </c>
      <c r="H4037" s="92">
        <v>3.8</v>
      </c>
      <c r="I4037" s="92">
        <v>3.52</v>
      </c>
      <c r="J4037" s="92">
        <v>3.24</v>
      </c>
      <c r="K4037" s="92">
        <v>2.94</v>
      </c>
      <c r="L4037" s="92">
        <v>4.2699999999999996</v>
      </c>
      <c r="N4037" s="92">
        <f t="shared" ca="1" si="315"/>
        <v>3.9908627171608972</v>
      </c>
      <c r="O4037" s="92">
        <f t="shared" si="316"/>
        <v>0.63431899932315172</v>
      </c>
      <c r="P4037" s="92">
        <f t="shared" si="317"/>
        <v>4.0301693578890827</v>
      </c>
      <c r="Q4037" s="92">
        <f t="shared" ca="1" si="318"/>
        <v>0.99024690100150692</v>
      </c>
      <c r="R4037" s="92">
        <f t="shared" ca="1" si="319"/>
        <v>4.2283542672764343</v>
      </c>
    </row>
    <row r="4038" spans="1:18" x14ac:dyDescent="0.3">
      <c r="A4038" s="107">
        <v>41053.034722222219</v>
      </c>
      <c r="B4038" s="92">
        <v>4.2</v>
      </c>
      <c r="C4038" s="92">
        <v>4.1399999999999997</v>
      </c>
      <c r="D4038" s="92">
        <v>4.03</v>
      </c>
      <c r="E4038" s="92">
        <v>3.84</v>
      </c>
      <c r="F4038" s="92">
        <v>3.59</v>
      </c>
      <c r="G4038" s="92">
        <v>3.38</v>
      </c>
      <c r="H4038" s="92">
        <v>3.23</v>
      </c>
      <c r="I4038" s="92">
        <v>3.08</v>
      </c>
      <c r="J4038" s="92">
        <v>2.98</v>
      </c>
      <c r="K4038" s="92">
        <v>2.78</v>
      </c>
      <c r="L4038" s="92">
        <v>3.59</v>
      </c>
      <c r="N4038" s="92">
        <f t="shared" ca="1" si="315"/>
        <v>3.4240204821846367</v>
      </c>
      <c r="O4038" s="92">
        <f t="shared" si="316"/>
        <v>0.41948127318097561</v>
      </c>
      <c r="P4038" s="92">
        <f t="shared" si="317"/>
        <v>3.3580887696744113</v>
      </c>
      <c r="Q4038" s="92">
        <f t="shared" ca="1" si="318"/>
        <v>1.0196337014987897</v>
      </c>
      <c r="R4038" s="92">
        <f t="shared" ca="1" si="319"/>
        <v>3.6604849883806549</v>
      </c>
    </row>
    <row r="4039" spans="1:18" x14ac:dyDescent="0.3">
      <c r="A4039" s="107">
        <v>41053.041666666664</v>
      </c>
      <c r="B4039" s="92">
        <v>4.3499999999999996</v>
      </c>
      <c r="C4039" s="92">
        <v>4.3</v>
      </c>
      <c r="D4039" s="92">
        <v>4.17</v>
      </c>
      <c r="E4039" s="92">
        <v>4.04</v>
      </c>
      <c r="F4039" s="92">
        <v>3.93</v>
      </c>
      <c r="G4039" s="92">
        <v>3.8</v>
      </c>
      <c r="H4039" s="92">
        <v>3.67</v>
      </c>
      <c r="I4039" s="92">
        <v>3.53</v>
      </c>
      <c r="J4039" s="92">
        <v>3.39</v>
      </c>
      <c r="K4039" s="92">
        <v>3.13</v>
      </c>
      <c r="L4039" s="92">
        <v>4</v>
      </c>
      <c r="N4039" s="92">
        <f t="shared" ca="1" si="315"/>
        <v>3.767029973921848</v>
      </c>
      <c r="O4039" s="92">
        <f t="shared" si="316"/>
        <v>0.3216731502018772</v>
      </c>
      <c r="P4039" s="92">
        <f t="shared" si="317"/>
        <v>3.7810955141786868</v>
      </c>
      <c r="Q4039" s="92">
        <f t="shared" ca="1" si="318"/>
        <v>0.9962800357187237</v>
      </c>
      <c r="R4039" s="92">
        <f t="shared" ca="1" si="319"/>
        <v>3.9851201428748948</v>
      </c>
    </row>
    <row r="4040" spans="1:18" x14ac:dyDescent="0.3">
      <c r="A4040" s="107">
        <v>41053.055555555555</v>
      </c>
      <c r="B4040" s="92">
        <v>4.33</v>
      </c>
      <c r="C4040" s="92">
        <v>4.21</v>
      </c>
      <c r="D4040" s="92">
        <v>3.99</v>
      </c>
      <c r="E4040" s="92">
        <v>4.0199999999999996</v>
      </c>
      <c r="F4040" s="92">
        <v>4.01</v>
      </c>
      <c r="G4040" s="92">
        <v>3.96</v>
      </c>
      <c r="H4040" s="92">
        <v>3.88</v>
      </c>
      <c r="I4040" s="92">
        <v>3.8</v>
      </c>
      <c r="J4040" s="92">
        <v>3.64</v>
      </c>
      <c r="K4040" s="92">
        <v>3.23</v>
      </c>
      <c r="L4040" s="92">
        <v>4.13</v>
      </c>
      <c r="N4040" s="92">
        <f t="shared" ca="1" si="315"/>
        <v>3.8775539587193504</v>
      </c>
      <c r="O4040" s="92">
        <f t="shared" si="316"/>
        <v>0.18859805540180957</v>
      </c>
      <c r="P4040" s="92">
        <f t="shared" si="317"/>
        <v>3.9484376374081647</v>
      </c>
      <c r="Q4040" s="92">
        <f t="shared" ca="1" si="318"/>
        <v>0.98204766411472466</v>
      </c>
      <c r="R4040" s="92">
        <f t="shared" ca="1" si="319"/>
        <v>4.0558568527938128</v>
      </c>
    </row>
    <row r="4041" spans="1:18" x14ac:dyDescent="0.3">
      <c r="A4041" s="107">
        <v>41053.0625</v>
      </c>
      <c r="B4041" s="92">
        <v>4.99</v>
      </c>
      <c r="C4041" s="92">
        <v>4.82</v>
      </c>
      <c r="D4041" s="92">
        <v>4.5199999999999996</v>
      </c>
      <c r="E4041" s="92">
        <v>4.28</v>
      </c>
      <c r="F4041" s="92">
        <v>4.17</v>
      </c>
      <c r="G4041" s="92">
        <v>4.25</v>
      </c>
      <c r="H4041" s="92">
        <v>4.3600000000000003</v>
      </c>
      <c r="I4041" s="92">
        <v>4.3899999999999997</v>
      </c>
      <c r="J4041" s="92">
        <v>4.3099999999999996</v>
      </c>
      <c r="K4041" s="92">
        <v>3.94</v>
      </c>
      <c r="L4041" s="92">
        <v>4.38</v>
      </c>
      <c r="N4041" s="92">
        <f t="shared" ca="1" si="315"/>
        <v>4.3221260317932328</v>
      </c>
      <c r="O4041" s="92">
        <f t="shared" si="316"/>
        <v>-0.23613555090676877</v>
      </c>
      <c r="P4041" s="92">
        <f t="shared" si="317"/>
        <v>4.2655881483160432</v>
      </c>
      <c r="Q4041" s="92">
        <f t="shared" ca="1" si="318"/>
        <v>1.0132544168614848</v>
      </c>
      <c r="R4041" s="92">
        <f t="shared" ca="1" si="319"/>
        <v>4.4380543458533035</v>
      </c>
    </row>
    <row r="4042" spans="1:18" x14ac:dyDescent="0.3">
      <c r="A4042" s="107">
        <v>41053.069444444445</v>
      </c>
      <c r="B4042" s="92">
        <v>5.45</v>
      </c>
      <c r="C4042" s="92">
        <v>5.22</v>
      </c>
      <c r="D4042" s="92">
        <v>4.8099999999999996</v>
      </c>
      <c r="E4042" s="92">
        <v>4.3899999999999997</v>
      </c>
      <c r="F4042" s="92">
        <v>4.21</v>
      </c>
      <c r="G4042" s="92">
        <v>4.32</v>
      </c>
      <c r="H4042" s="92">
        <v>4.46</v>
      </c>
      <c r="I4042" s="92">
        <v>4.47</v>
      </c>
      <c r="J4042" s="92">
        <v>4.3</v>
      </c>
      <c r="K4042" s="92">
        <v>3.96</v>
      </c>
      <c r="L4042" s="92">
        <v>4.43</v>
      </c>
      <c r="N4042" s="92">
        <f t="shared" ca="1" si="315"/>
        <v>4.4231631098836086</v>
      </c>
      <c r="O4042" s="92">
        <f t="shared" si="316"/>
        <v>-0.29472606310923444</v>
      </c>
      <c r="P4042" s="92">
        <f t="shared" si="317"/>
        <v>4.3397853576016567</v>
      </c>
      <c r="Q4042" s="92">
        <f t="shared" ca="1" si="318"/>
        <v>1.0192124138434417</v>
      </c>
      <c r="R4042" s="92">
        <f t="shared" ca="1" si="319"/>
        <v>4.5151109933264468</v>
      </c>
    </row>
    <row r="4043" spans="1:18" x14ac:dyDescent="0.3">
      <c r="A4043" s="107">
        <v>41053.076388888891</v>
      </c>
      <c r="B4043" s="92">
        <v>5.43</v>
      </c>
      <c r="C4043" s="92">
        <v>5.19</v>
      </c>
      <c r="D4043" s="92">
        <v>4.87</v>
      </c>
      <c r="E4043" s="92">
        <v>4.46</v>
      </c>
      <c r="F4043" s="92">
        <v>4.21</v>
      </c>
      <c r="G4043" s="92">
        <v>4.1399999999999997</v>
      </c>
      <c r="H4043" s="92">
        <v>4.2699999999999996</v>
      </c>
      <c r="I4043" s="92">
        <v>4.3099999999999996</v>
      </c>
      <c r="J4043" s="92">
        <v>4.12</v>
      </c>
      <c r="K4043" s="92">
        <v>3.61</v>
      </c>
      <c r="L4043" s="92">
        <v>4.22</v>
      </c>
      <c r="N4043" s="92">
        <f t="shared" ca="1" si="315"/>
        <v>4.3222531855557342</v>
      </c>
      <c r="O4043" s="92">
        <f t="shared" si="316"/>
        <v>-0.28571310622506685</v>
      </c>
      <c r="P4043" s="92">
        <f t="shared" si="317"/>
        <v>4.1583798410688617</v>
      </c>
      <c r="Q4043" s="92">
        <f t="shared" ca="1" si="318"/>
        <v>1.0394079787681807</v>
      </c>
      <c r="R4043" s="92">
        <f t="shared" ca="1" si="319"/>
        <v>4.3863016704017221</v>
      </c>
    </row>
    <row r="4044" spans="1:18" x14ac:dyDescent="0.3">
      <c r="A4044" s="107">
        <v>41053.083333333336</v>
      </c>
      <c r="B4044" s="92">
        <v>5.44</v>
      </c>
      <c r="C4044" s="92">
        <v>5.25</v>
      </c>
      <c r="D4044" s="92">
        <v>4.88</v>
      </c>
      <c r="E4044" s="92">
        <v>4.58</v>
      </c>
      <c r="F4044" s="92">
        <v>4.42</v>
      </c>
      <c r="G4044" s="92">
        <v>4.45</v>
      </c>
      <c r="H4044" s="92">
        <v>4.54</v>
      </c>
      <c r="I4044" s="92">
        <v>4.51</v>
      </c>
      <c r="J4044" s="92">
        <v>4.2699999999999996</v>
      </c>
      <c r="K4044" s="92">
        <v>3.78</v>
      </c>
      <c r="L4044" s="92">
        <v>4.5199999999999996</v>
      </c>
      <c r="N4044" s="92">
        <f t="shared" ca="1" si="315"/>
        <v>4.5050678462428735</v>
      </c>
      <c r="O4044" s="92">
        <f t="shared" si="316"/>
        <v>-0.18503144445012104</v>
      </c>
      <c r="P4044" s="92">
        <f t="shared" si="317"/>
        <v>4.4627843198504813</v>
      </c>
      <c r="Q4044" s="92">
        <f t="shared" ca="1" si="318"/>
        <v>1.0094746963693304</v>
      </c>
      <c r="R4044" s="92">
        <f t="shared" ca="1" si="319"/>
        <v>4.5628256275893726</v>
      </c>
    </row>
    <row r="4045" spans="1:18" x14ac:dyDescent="0.3">
      <c r="A4045" s="107">
        <v>41053.090277777781</v>
      </c>
      <c r="B4045" s="92">
        <v>5.01</v>
      </c>
      <c r="C4045" s="92">
        <v>4.8499999999999996</v>
      </c>
      <c r="D4045" s="92">
        <v>4.7300000000000004</v>
      </c>
      <c r="E4045" s="92">
        <v>4.7300000000000004</v>
      </c>
      <c r="F4045" s="92">
        <v>4.75</v>
      </c>
      <c r="G4045" s="92">
        <v>4.71</v>
      </c>
      <c r="H4045" s="92">
        <v>4.5599999999999996</v>
      </c>
      <c r="I4045" s="92">
        <v>4.38</v>
      </c>
      <c r="J4045" s="92">
        <v>4.1500000000000004</v>
      </c>
      <c r="K4045" s="92">
        <v>3.91</v>
      </c>
      <c r="L4045" s="92">
        <v>4.79</v>
      </c>
      <c r="N4045" s="92">
        <f t="shared" ca="1" si="315"/>
        <v>4.5482537955122311</v>
      </c>
      <c r="O4045" s="92">
        <f t="shared" si="316"/>
        <v>0.29908707496968556</v>
      </c>
      <c r="P4045" s="92">
        <f t="shared" si="317"/>
        <v>4.6882098112255788</v>
      </c>
      <c r="Q4045" s="92">
        <f t="shared" ca="1" si="318"/>
        <v>0.97014723714407292</v>
      </c>
      <c r="R4045" s="92">
        <f t="shared" ca="1" si="319"/>
        <v>4.6470052659201091</v>
      </c>
    </row>
    <row r="4046" spans="1:18" x14ac:dyDescent="0.3">
      <c r="A4046" s="107">
        <v>41053.097222222219</v>
      </c>
      <c r="B4046" s="92">
        <v>4.71</v>
      </c>
      <c r="C4046" s="92">
        <v>4.6100000000000003</v>
      </c>
      <c r="D4046" s="92">
        <v>4.63</v>
      </c>
      <c r="E4046" s="92">
        <v>4.8499999999999996</v>
      </c>
      <c r="F4046" s="92">
        <v>4.99</v>
      </c>
      <c r="G4046" s="92">
        <v>4.96</v>
      </c>
      <c r="H4046" s="92">
        <v>4.8600000000000003</v>
      </c>
      <c r="I4046" s="92">
        <v>4.66</v>
      </c>
      <c r="J4046" s="92">
        <v>4.4400000000000004</v>
      </c>
      <c r="K4046" s="92">
        <v>4.12</v>
      </c>
      <c r="L4046" s="92">
        <v>5.0999999999999996</v>
      </c>
      <c r="N4046" s="92">
        <f t="shared" ca="1" si="315"/>
        <v>4.7362246758591313</v>
      </c>
      <c r="O4046" s="92">
        <f t="shared" si="316"/>
        <v>0.18821391872514834</v>
      </c>
      <c r="P4046" s="92">
        <f t="shared" si="317"/>
        <v>4.9455473031152328</v>
      </c>
      <c r="Q4046" s="92">
        <f t="shared" ca="1" si="318"/>
        <v>0.95767452732193104</v>
      </c>
      <c r="R4046" s="92">
        <f t="shared" ca="1" si="319"/>
        <v>4.8841400893418481</v>
      </c>
    </row>
    <row r="4047" spans="1:18" x14ac:dyDescent="0.3">
      <c r="A4047" s="107">
        <v>41053.104166666664</v>
      </c>
      <c r="B4047" s="92">
        <v>5.77</v>
      </c>
      <c r="C4047" s="92">
        <v>5.61</v>
      </c>
      <c r="D4047" s="92">
        <v>5.33</v>
      </c>
      <c r="E4047" s="92">
        <v>5.4</v>
      </c>
      <c r="F4047" s="92">
        <v>5.54</v>
      </c>
      <c r="G4047" s="92">
        <v>5.7</v>
      </c>
      <c r="H4047" s="92">
        <v>5.72</v>
      </c>
      <c r="I4047" s="92">
        <v>5.56</v>
      </c>
      <c r="J4047" s="92">
        <v>5.33</v>
      </c>
      <c r="K4047" s="92">
        <v>4.8899999999999997</v>
      </c>
      <c r="L4047" s="92">
        <v>5.83</v>
      </c>
      <c r="N4047" s="92">
        <f t="shared" ca="1" si="315"/>
        <v>5.4936635379539682</v>
      </c>
      <c r="O4047" s="92">
        <f t="shared" si="316"/>
        <v>-3.2367752744231294E-2</v>
      </c>
      <c r="P4047" s="92">
        <f t="shared" si="317"/>
        <v>5.7028611812162504</v>
      </c>
      <c r="Q4047" s="92">
        <f t="shared" ca="1" si="318"/>
        <v>0.96331707249839338</v>
      </c>
      <c r="R4047" s="92">
        <f t="shared" ca="1" si="319"/>
        <v>5.6161385326656337</v>
      </c>
    </row>
    <row r="4048" spans="1:18" x14ac:dyDescent="0.3">
      <c r="A4048" s="107">
        <v>41053.111111111109</v>
      </c>
      <c r="B4048" s="92">
        <v>6.13</v>
      </c>
      <c r="C4048" s="92">
        <v>6.1</v>
      </c>
      <c r="D4048" s="92">
        <v>5.81</v>
      </c>
      <c r="E4048" s="92">
        <v>5.57</v>
      </c>
      <c r="F4048" s="92">
        <v>5.53</v>
      </c>
      <c r="G4048" s="92">
        <v>5.52</v>
      </c>
      <c r="H4048" s="92">
        <v>5.43</v>
      </c>
      <c r="I4048" s="92">
        <v>5.18</v>
      </c>
      <c r="J4048" s="92">
        <v>4.87</v>
      </c>
      <c r="K4048" s="92">
        <v>4.53</v>
      </c>
      <c r="L4048" s="92">
        <v>5.65</v>
      </c>
      <c r="N4048" s="92">
        <f t="shared" ca="1" si="315"/>
        <v>5.3913147097048482</v>
      </c>
      <c r="O4048" s="92">
        <f t="shared" si="316"/>
        <v>0.15191000647295974</v>
      </c>
      <c r="P4048" s="92">
        <f t="shared" si="317"/>
        <v>5.5070143674051897</v>
      </c>
      <c r="Q4048" s="92">
        <f t="shared" ca="1" si="318"/>
        <v>0.97899049285486839</v>
      </c>
      <c r="R4048" s="92">
        <f t="shared" ca="1" si="319"/>
        <v>5.5312962846300069</v>
      </c>
    </row>
    <row r="4049" spans="1:18" x14ac:dyDescent="0.3">
      <c r="A4049" s="107">
        <v>41053.118055555555</v>
      </c>
      <c r="B4049" s="92">
        <v>5.42</v>
      </c>
      <c r="C4049" s="92">
        <v>5.24</v>
      </c>
      <c r="D4049" s="92">
        <v>4.97</v>
      </c>
      <c r="E4049" s="92">
        <v>4.9000000000000004</v>
      </c>
      <c r="F4049" s="92">
        <v>5.17</v>
      </c>
      <c r="G4049" s="92">
        <v>5.4</v>
      </c>
      <c r="H4049" s="92">
        <v>5.38</v>
      </c>
      <c r="I4049" s="92">
        <v>5.2</v>
      </c>
      <c r="J4049" s="92">
        <v>4.97</v>
      </c>
      <c r="K4049" s="92">
        <v>4.63</v>
      </c>
      <c r="L4049" s="92">
        <v>5.54</v>
      </c>
      <c r="N4049" s="92">
        <f t="shared" ca="1" si="315"/>
        <v>5.130924581886946</v>
      </c>
      <c r="O4049" s="92">
        <f t="shared" si="316"/>
        <v>3.4289404688625541E-2</v>
      </c>
      <c r="P4049" s="92">
        <f t="shared" si="317"/>
        <v>5.3971299646019917</v>
      </c>
      <c r="Q4049" s="92">
        <f t="shared" ca="1" si="318"/>
        <v>0.95067649205021931</v>
      </c>
      <c r="R4049" s="92">
        <f t="shared" ca="1" si="319"/>
        <v>5.2667477659582147</v>
      </c>
    </row>
    <row r="4050" spans="1:18" x14ac:dyDescent="0.3">
      <c r="A4050" s="107">
        <v>41053.125</v>
      </c>
      <c r="B4050" s="92">
        <v>5.07</v>
      </c>
      <c r="C4050" s="92">
        <v>4.9400000000000004</v>
      </c>
      <c r="D4050" s="92">
        <v>4.7300000000000004</v>
      </c>
      <c r="E4050" s="92">
        <v>4.67</v>
      </c>
      <c r="F4050" s="92">
        <v>4.7699999999999996</v>
      </c>
      <c r="G4050" s="92">
        <v>4.82</v>
      </c>
      <c r="H4050" s="92">
        <v>4.76</v>
      </c>
      <c r="I4050" s="92">
        <v>4.5599999999999996</v>
      </c>
      <c r="J4050" s="92">
        <v>4.29</v>
      </c>
      <c r="K4050" s="92">
        <v>3.98</v>
      </c>
      <c r="L4050" s="92">
        <v>4.97</v>
      </c>
      <c r="N4050" s="92">
        <f t="shared" ca="1" si="315"/>
        <v>4.6362716330772429</v>
      </c>
      <c r="O4050" s="92">
        <f t="shared" si="316"/>
        <v>0.11575496607773708</v>
      </c>
      <c r="P4050" s="92">
        <f t="shared" si="317"/>
        <v>4.8113573683801834</v>
      </c>
      <c r="Q4050" s="92">
        <f t="shared" ca="1" si="318"/>
        <v>0.9636099084109635</v>
      </c>
      <c r="R4050" s="92">
        <f t="shared" ca="1" si="319"/>
        <v>4.7891412448024884</v>
      </c>
    </row>
    <row r="4051" spans="1:18" x14ac:dyDescent="0.3">
      <c r="A4051" s="107">
        <v>41053.131944444445</v>
      </c>
      <c r="B4051" s="92">
        <v>4.7699999999999996</v>
      </c>
      <c r="C4051" s="92">
        <v>4.6900000000000004</v>
      </c>
      <c r="D4051" s="92">
        <v>4.67</v>
      </c>
      <c r="E4051" s="92">
        <v>4.67</v>
      </c>
      <c r="F4051" s="92">
        <v>4.62</v>
      </c>
      <c r="G4051" s="92">
        <v>4.5599999999999996</v>
      </c>
      <c r="H4051" s="92">
        <v>4.41</v>
      </c>
      <c r="I4051" s="92">
        <v>4.3</v>
      </c>
      <c r="J4051" s="92">
        <v>4.1399999999999997</v>
      </c>
      <c r="K4051" s="92">
        <v>3.92</v>
      </c>
      <c r="L4051" s="92">
        <v>4.8600000000000003</v>
      </c>
      <c r="N4051" s="92">
        <f t="shared" ca="1" si="315"/>
        <v>4.4563789142321797</v>
      </c>
      <c r="O4051" s="92">
        <f t="shared" si="316"/>
        <v>0.30909182223970322</v>
      </c>
      <c r="P4051" s="92">
        <f t="shared" si="317"/>
        <v>4.5381997667025642</v>
      </c>
      <c r="Q4051" s="92">
        <f t="shared" ca="1" si="318"/>
        <v>0.98197063666727147</v>
      </c>
      <c r="R4051" s="92">
        <f t="shared" ca="1" si="319"/>
        <v>4.7723772942029399</v>
      </c>
    </row>
    <row r="4052" spans="1:18" x14ac:dyDescent="0.3">
      <c r="A4052" s="107">
        <v>41053.138888888891</v>
      </c>
      <c r="B4052" s="92">
        <v>5.16</v>
      </c>
      <c r="C4052" s="92">
        <v>5.14</v>
      </c>
      <c r="D4052" s="92">
        <v>5.07</v>
      </c>
      <c r="E4052" s="92">
        <v>5.1100000000000003</v>
      </c>
      <c r="F4052" s="92">
        <v>5.0999999999999996</v>
      </c>
      <c r="G4052" s="92">
        <v>5.09</v>
      </c>
      <c r="H4052" s="92">
        <v>5.04</v>
      </c>
      <c r="I4052" s="92">
        <v>4.8099999999999996</v>
      </c>
      <c r="J4052" s="92">
        <v>4.5</v>
      </c>
      <c r="K4052" s="92">
        <v>4.09</v>
      </c>
      <c r="L4052" s="92">
        <v>5.1100000000000003</v>
      </c>
      <c r="N4052" s="92">
        <f t="shared" ca="1" si="315"/>
        <v>4.9217877040677873</v>
      </c>
      <c r="O4052" s="92">
        <f t="shared" si="316"/>
        <v>9.1224669360817648E-2</v>
      </c>
      <c r="P4052" s="92">
        <f t="shared" si="317"/>
        <v>5.0828059744472833</v>
      </c>
      <c r="Q4052" s="92">
        <f t="shared" ca="1" si="318"/>
        <v>0.96832098821222357</v>
      </c>
      <c r="R4052" s="92">
        <f t="shared" ca="1" si="319"/>
        <v>4.9481202497644627</v>
      </c>
    </row>
    <row r="4053" spans="1:18" x14ac:dyDescent="0.3">
      <c r="A4053" s="107">
        <v>41053.145833333336</v>
      </c>
      <c r="B4053" s="92">
        <v>5.45</v>
      </c>
      <c r="C4053" s="92">
        <v>5.48</v>
      </c>
      <c r="D4053" s="92">
        <v>5.43</v>
      </c>
      <c r="E4053" s="92">
        <v>5.42</v>
      </c>
      <c r="F4053" s="92">
        <v>5.49</v>
      </c>
      <c r="G4053" s="92">
        <v>5.48</v>
      </c>
      <c r="H4053" s="92">
        <v>5.26</v>
      </c>
      <c r="I4053" s="92">
        <v>4.88</v>
      </c>
      <c r="J4053" s="92">
        <v>4.47</v>
      </c>
      <c r="K4053" s="92">
        <v>3.94</v>
      </c>
      <c r="L4053" s="92">
        <v>5.63</v>
      </c>
      <c r="N4053" s="92">
        <f t="shared" ca="1" si="315"/>
        <v>5.1485225725100179</v>
      </c>
      <c r="O4053" s="92">
        <f t="shared" si="316"/>
        <v>0.37864076258566082</v>
      </c>
      <c r="P4053" s="92">
        <f t="shared" si="317"/>
        <v>5.4479238107946344</v>
      </c>
      <c r="Q4053" s="92">
        <f t="shared" ca="1" si="318"/>
        <v>0.9450430570098326</v>
      </c>
      <c r="R4053" s="92">
        <f t="shared" ca="1" si="319"/>
        <v>5.3205924109653573</v>
      </c>
    </row>
    <row r="4054" spans="1:18" x14ac:dyDescent="0.3">
      <c r="A4054" s="107">
        <v>41053.152777777781</v>
      </c>
      <c r="B4054" s="92">
        <v>5.46</v>
      </c>
      <c r="C4054" s="92">
        <v>5.43</v>
      </c>
      <c r="D4054" s="92">
        <v>5.51</v>
      </c>
      <c r="E4054" s="92">
        <v>5.57</v>
      </c>
      <c r="F4054" s="92">
        <v>5.54</v>
      </c>
      <c r="G4054" s="92">
        <v>5.39</v>
      </c>
      <c r="H4054" s="92">
        <v>5.1100000000000003</v>
      </c>
      <c r="I4054" s="92">
        <v>4.78</v>
      </c>
      <c r="J4054" s="92">
        <v>4.42</v>
      </c>
      <c r="K4054" s="92">
        <v>3.8</v>
      </c>
      <c r="L4054" s="92">
        <v>5.53</v>
      </c>
      <c r="N4054" s="92">
        <f t="shared" ca="1" si="315"/>
        <v>5.1193464571994616</v>
      </c>
      <c r="O4054" s="92">
        <f t="shared" si="316"/>
        <v>0.49296935207022963</v>
      </c>
      <c r="P4054" s="92">
        <f t="shared" si="317"/>
        <v>5.3489607843823563</v>
      </c>
      <c r="Q4054" s="92">
        <f t="shared" ca="1" si="318"/>
        <v>0.95707309579585775</v>
      </c>
      <c r="R4054" s="92">
        <f t="shared" ca="1" si="319"/>
        <v>5.2926142197510933</v>
      </c>
    </row>
    <row r="4055" spans="1:18" x14ac:dyDescent="0.3">
      <c r="A4055" s="107">
        <v>41053.159722222219</v>
      </c>
      <c r="B4055" s="92">
        <v>5.47</v>
      </c>
      <c r="C4055" s="92">
        <v>5.47</v>
      </c>
      <c r="D4055" s="92">
        <v>5.41</v>
      </c>
      <c r="E4055" s="92">
        <v>5.24</v>
      </c>
      <c r="F4055" s="92">
        <v>4.97</v>
      </c>
      <c r="G4055" s="92">
        <v>4.55</v>
      </c>
      <c r="H4055" s="92">
        <v>4.24</v>
      </c>
      <c r="I4055" s="92">
        <v>3.96</v>
      </c>
      <c r="J4055" s="92">
        <v>3.69</v>
      </c>
      <c r="K4055" s="92">
        <v>3.25</v>
      </c>
      <c r="L4055" s="92">
        <v>4.87</v>
      </c>
      <c r="N4055" s="92">
        <f t="shared" ca="1" si="315"/>
        <v>4.5235675937490134</v>
      </c>
      <c r="O4055" s="92">
        <f t="shared" si="316"/>
        <v>0.65208045693698879</v>
      </c>
      <c r="P4055" s="92">
        <f t="shared" si="317"/>
        <v>4.5042313542830295</v>
      </c>
      <c r="Q4055" s="92">
        <f t="shared" ca="1" si="318"/>
        <v>1.0042929054804428</v>
      </c>
      <c r="R4055" s="92">
        <f t="shared" ca="1" si="319"/>
        <v>4.8909064496897567</v>
      </c>
    </row>
    <row r="4056" spans="1:18" x14ac:dyDescent="0.3">
      <c r="A4056" s="107">
        <v>41053.166666666664</v>
      </c>
      <c r="B4056" s="92">
        <v>5.65</v>
      </c>
      <c r="C4056" s="92">
        <v>5.5</v>
      </c>
      <c r="D4056" s="92">
        <v>5.2</v>
      </c>
      <c r="E4056" s="92">
        <v>4.92</v>
      </c>
      <c r="F4056" s="92">
        <v>4.5599999999999996</v>
      </c>
      <c r="G4056" s="92">
        <v>4.1900000000000004</v>
      </c>
      <c r="H4056" s="92">
        <v>3.91</v>
      </c>
      <c r="I4056" s="92">
        <v>3.71</v>
      </c>
      <c r="J4056" s="92">
        <v>3.51</v>
      </c>
      <c r="K4056" s="92">
        <v>3.14</v>
      </c>
      <c r="L4056" s="92">
        <v>4.5199999999999996</v>
      </c>
      <c r="N4056" s="92">
        <f t="shared" ca="1" si="315"/>
        <v>4.2503402445270853</v>
      </c>
      <c r="O4056" s="92">
        <f t="shared" si="316"/>
        <v>0.63913749985006774</v>
      </c>
      <c r="P4056" s="92">
        <f t="shared" si="317"/>
        <v>4.1486850429580464</v>
      </c>
      <c r="Q4056" s="92">
        <f t="shared" ca="1" si="318"/>
        <v>1.0245029932415786</v>
      </c>
      <c r="R4056" s="92">
        <f t="shared" ca="1" si="319"/>
        <v>4.6307535294519351</v>
      </c>
    </row>
    <row r="4057" spans="1:18" x14ac:dyDescent="0.3">
      <c r="A4057" s="107">
        <v>41053.173611111109</v>
      </c>
      <c r="B4057" s="92">
        <v>6.37</v>
      </c>
      <c r="C4057" s="92">
        <v>6.09</v>
      </c>
      <c r="D4057" s="92">
        <v>5.62</v>
      </c>
      <c r="E4057" s="92">
        <v>5.16</v>
      </c>
      <c r="F4057" s="92">
        <v>4.79</v>
      </c>
      <c r="G4057" s="92">
        <v>4.45</v>
      </c>
      <c r="H4057" s="92">
        <v>4.2</v>
      </c>
      <c r="I4057" s="92">
        <v>4.04</v>
      </c>
      <c r="J4057" s="92">
        <v>3.86</v>
      </c>
      <c r="K4057" s="92">
        <v>3.41</v>
      </c>
      <c r="L4057" s="92">
        <v>4.59</v>
      </c>
      <c r="N4057" s="92">
        <f t="shared" ca="1" si="315"/>
        <v>4.5610915509179755</v>
      </c>
      <c r="O4057" s="92">
        <f t="shared" si="316"/>
        <v>0.53430972720341308</v>
      </c>
      <c r="P4057" s="92">
        <f t="shared" si="317"/>
        <v>4.4132883028174739</v>
      </c>
      <c r="Q4057" s="92">
        <f t="shared" ca="1" si="318"/>
        <v>1.0334905036695978</v>
      </c>
      <c r="R4057" s="92">
        <f t="shared" ca="1" si="319"/>
        <v>4.7437214118434543</v>
      </c>
    </row>
    <row r="4058" spans="1:18" x14ac:dyDescent="0.3">
      <c r="A4058" s="107">
        <v>41053.180555555555</v>
      </c>
      <c r="B4058" s="92">
        <v>6.05</v>
      </c>
      <c r="C4058" s="92">
        <v>5.76</v>
      </c>
      <c r="D4058" s="92">
        <v>5.51</v>
      </c>
      <c r="E4058" s="92">
        <v>5.29</v>
      </c>
      <c r="F4058" s="92">
        <v>5.07</v>
      </c>
      <c r="G4058" s="92">
        <v>4.75</v>
      </c>
      <c r="H4058" s="92">
        <v>4.51</v>
      </c>
      <c r="I4058" s="92">
        <v>4.21</v>
      </c>
      <c r="J4058" s="92">
        <v>3.91</v>
      </c>
      <c r="K4058" s="92">
        <v>3.5</v>
      </c>
      <c r="L4058" s="92">
        <v>4.88</v>
      </c>
      <c r="N4058" s="92">
        <f t="shared" ca="1" si="315"/>
        <v>4.7069909612059737</v>
      </c>
      <c r="O4058" s="92">
        <f t="shared" si="316"/>
        <v>0.47912158814750572</v>
      </c>
      <c r="P4058" s="92">
        <f t="shared" si="317"/>
        <v>4.714845876171216</v>
      </c>
      <c r="Q4058" s="92">
        <f t="shared" ca="1" si="318"/>
        <v>0.99833400387381888</v>
      </c>
      <c r="R4058" s="92">
        <f t="shared" ca="1" si="319"/>
        <v>4.8718699389042364</v>
      </c>
    </row>
    <row r="4059" spans="1:18" x14ac:dyDescent="0.3">
      <c r="A4059" s="107">
        <v>41053.1875</v>
      </c>
      <c r="B4059" s="92">
        <v>6.12</v>
      </c>
      <c r="C4059" s="92">
        <v>5.97</v>
      </c>
      <c r="D4059" s="92">
        <v>5.52</v>
      </c>
      <c r="E4059" s="92">
        <v>5.17</v>
      </c>
      <c r="F4059" s="92">
        <v>4.76</v>
      </c>
      <c r="G4059" s="92">
        <v>4.38</v>
      </c>
      <c r="H4059" s="92">
        <v>4.04</v>
      </c>
      <c r="I4059" s="92">
        <v>3.77</v>
      </c>
      <c r="J4059" s="92">
        <v>3.51</v>
      </c>
      <c r="K4059" s="92">
        <v>3.31</v>
      </c>
      <c r="L4059" s="92">
        <v>4.59</v>
      </c>
      <c r="N4059" s="92">
        <f t="shared" ca="1" si="315"/>
        <v>4.4245427442300294</v>
      </c>
      <c r="O4059" s="92">
        <f t="shared" si="316"/>
        <v>0.74670876751692006</v>
      </c>
      <c r="P4059" s="92">
        <f t="shared" si="317"/>
        <v>4.3295846445570314</v>
      </c>
      <c r="Q4059" s="92">
        <f t="shared" ca="1" si="318"/>
        <v>1.0219323809253562</v>
      </c>
      <c r="R4059" s="92">
        <f t="shared" ca="1" si="319"/>
        <v>4.6906696284473846</v>
      </c>
    </row>
    <row r="4060" spans="1:18" x14ac:dyDescent="0.3">
      <c r="A4060" s="107">
        <v>41053.194444444445</v>
      </c>
      <c r="B4060" s="92">
        <v>5.72</v>
      </c>
      <c r="C4060" s="92">
        <v>5.59</v>
      </c>
      <c r="D4060" s="92">
        <v>5.45</v>
      </c>
      <c r="E4060" s="92">
        <v>5.13</v>
      </c>
      <c r="F4060" s="92">
        <v>4.8</v>
      </c>
      <c r="G4060" s="92">
        <v>4.3899999999999997</v>
      </c>
      <c r="H4060" s="92">
        <v>4.0199999999999996</v>
      </c>
      <c r="I4060" s="92">
        <v>3.75</v>
      </c>
      <c r="J4060" s="92">
        <v>3.56</v>
      </c>
      <c r="K4060" s="92">
        <v>3.35</v>
      </c>
      <c r="L4060" s="92">
        <v>4.76</v>
      </c>
      <c r="N4060" s="92">
        <f t="shared" ca="1" si="315"/>
        <v>4.4045615742062907</v>
      </c>
      <c r="O4060" s="92">
        <f t="shared" si="316"/>
        <v>0.81364391308977302</v>
      </c>
      <c r="P4060" s="92">
        <f t="shared" si="317"/>
        <v>4.3349684840237561</v>
      </c>
      <c r="Q4060" s="92">
        <f t="shared" ca="1" si="318"/>
        <v>1.0160538860753003</v>
      </c>
      <c r="R4060" s="92">
        <f t="shared" ca="1" si="319"/>
        <v>4.836416497718429</v>
      </c>
    </row>
    <row r="4061" spans="1:18" x14ac:dyDescent="0.3">
      <c r="A4061" s="107">
        <v>41053.201388888891</v>
      </c>
      <c r="B4061" s="92">
        <v>5.42</v>
      </c>
      <c r="C4061" s="92">
        <v>5.32</v>
      </c>
      <c r="D4061" s="92">
        <v>4.9800000000000004</v>
      </c>
      <c r="E4061" s="92">
        <v>4.54</v>
      </c>
      <c r="F4061" s="92">
        <v>4.17</v>
      </c>
      <c r="G4061" s="92">
        <v>3.8</v>
      </c>
      <c r="H4061" s="92">
        <v>3.49</v>
      </c>
      <c r="I4061" s="92">
        <v>3.3</v>
      </c>
      <c r="J4061" s="92">
        <v>3.15</v>
      </c>
      <c r="K4061" s="92">
        <v>2.96</v>
      </c>
      <c r="L4061" s="92">
        <v>4.1399999999999997</v>
      </c>
      <c r="N4061" s="92">
        <f t="shared" ca="1" si="315"/>
        <v>3.896802303715007</v>
      </c>
      <c r="O4061" s="92">
        <f t="shared" si="316"/>
        <v>0.78640154839085707</v>
      </c>
      <c r="P4061" s="92">
        <f t="shared" si="317"/>
        <v>3.753949742796491</v>
      </c>
      <c r="Q4061" s="92">
        <f t="shared" ca="1" si="318"/>
        <v>1.0380539353763694</v>
      </c>
      <c r="R4061" s="92">
        <f t="shared" ca="1" si="319"/>
        <v>4.2975432924581689</v>
      </c>
    </row>
    <row r="4062" spans="1:18" x14ac:dyDescent="0.3">
      <c r="A4062" s="107">
        <v>41053.208333333336</v>
      </c>
      <c r="B4062" s="92">
        <v>5.75</v>
      </c>
      <c r="C4062" s="92">
        <v>5.46</v>
      </c>
      <c r="D4062" s="92">
        <v>5</v>
      </c>
      <c r="E4062" s="92">
        <v>4.54</v>
      </c>
      <c r="F4062" s="92">
        <v>4.22</v>
      </c>
      <c r="G4062" s="92">
        <v>3.85</v>
      </c>
      <c r="H4062" s="92">
        <v>3.57</v>
      </c>
      <c r="I4062" s="92">
        <v>3.32</v>
      </c>
      <c r="J4062" s="92">
        <v>3.06</v>
      </c>
      <c r="K4062" s="92">
        <v>2.83</v>
      </c>
      <c r="L4062" s="92">
        <v>4.03</v>
      </c>
      <c r="N4062" s="92">
        <f t="shared" ca="1" si="315"/>
        <v>3.9144618335813108</v>
      </c>
      <c r="O4062" s="92">
        <f t="shared" si="316"/>
        <v>0.69776408164629178</v>
      </c>
      <c r="P4062" s="92">
        <f t="shared" si="317"/>
        <v>3.8085741636008752</v>
      </c>
      <c r="Q4062" s="92">
        <f t="shared" ca="1" si="318"/>
        <v>1.0278024440202373</v>
      </c>
      <c r="R4062" s="92">
        <f t="shared" ca="1" si="319"/>
        <v>4.1420438494015563</v>
      </c>
    </row>
    <row r="4063" spans="1:18" x14ac:dyDescent="0.3">
      <c r="A4063" s="107">
        <v>41053.215277777781</v>
      </c>
      <c r="B4063" s="92">
        <v>5.2</v>
      </c>
      <c r="C4063" s="92">
        <v>5.0599999999999996</v>
      </c>
      <c r="D4063" s="92">
        <v>4.84</v>
      </c>
      <c r="E4063" s="92">
        <v>4.49</v>
      </c>
      <c r="F4063" s="92">
        <v>4.2300000000000004</v>
      </c>
      <c r="G4063" s="92">
        <v>4.09</v>
      </c>
      <c r="H4063" s="92">
        <v>3.97</v>
      </c>
      <c r="I4063" s="92">
        <v>3.9</v>
      </c>
      <c r="J4063" s="92">
        <v>3.79</v>
      </c>
      <c r="K4063" s="92">
        <v>3.79</v>
      </c>
      <c r="L4063" s="92">
        <v>4.3499999999999996</v>
      </c>
      <c r="N4063" s="92">
        <f t="shared" ca="1" si="315"/>
        <v>4.1841535175010147</v>
      </c>
      <c r="O4063" s="92">
        <f t="shared" si="316"/>
        <v>0.27518610953157235</v>
      </c>
      <c r="P4063" s="92">
        <f t="shared" si="317"/>
        <v>4.0725870375300346</v>
      </c>
      <c r="Q4063" s="92">
        <f t="shared" ca="1" si="318"/>
        <v>1.0273944986179211</v>
      </c>
      <c r="R4063" s="92">
        <f t="shared" ca="1" si="319"/>
        <v>4.4691660689879562</v>
      </c>
    </row>
    <row r="4064" spans="1:18" x14ac:dyDescent="0.3">
      <c r="A4064" s="107">
        <v>41053.222222222219</v>
      </c>
      <c r="B4064" s="92">
        <v>5.01</v>
      </c>
      <c r="C4064" s="92">
        <v>4.87</v>
      </c>
      <c r="D4064" s="92">
        <v>4.62</v>
      </c>
      <c r="E4064" s="92">
        <v>4.32</v>
      </c>
      <c r="F4064" s="92">
        <v>4.2</v>
      </c>
      <c r="G4064" s="92">
        <v>4.03</v>
      </c>
      <c r="H4064" s="92">
        <v>3.85</v>
      </c>
      <c r="I4064" s="92">
        <v>3.76</v>
      </c>
      <c r="J4064" s="92">
        <v>3.72</v>
      </c>
      <c r="K4064" s="92">
        <v>3.64</v>
      </c>
      <c r="L4064" s="92">
        <v>4.18</v>
      </c>
      <c r="N4064" s="92">
        <f t="shared" ca="1" si="315"/>
        <v>4.0677686668998758</v>
      </c>
      <c r="O4064" s="92">
        <f t="shared" si="316"/>
        <v>0.42225038391261704</v>
      </c>
      <c r="P4064" s="92">
        <f t="shared" si="317"/>
        <v>4.0037031776198502</v>
      </c>
      <c r="Q4064" s="92">
        <f t="shared" ca="1" si="318"/>
        <v>1.0160015581669848</v>
      </c>
      <c r="R4064" s="92">
        <f t="shared" ca="1" si="319"/>
        <v>4.246886513137996</v>
      </c>
    </row>
    <row r="4065" spans="1:18" x14ac:dyDescent="0.3">
      <c r="A4065" s="107">
        <v>41053.229166666664</v>
      </c>
      <c r="B4065" s="92">
        <v>4.51</v>
      </c>
      <c r="C4065" s="92">
        <v>4.53</v>
      </c>
      <c r="D4065" s="92">
        <v>4.43</v>
      </c>
      <c r="E4065" s="92">
        <v>4.26</v>
      </c>
      <c r="F4065" s="92">
        <v>4.18</v>
      </c>
      <c r="G4065" s="92">
        <v>4.07</v>
      </c>
      <c r="H4065" s="92">
        <v>3.93</v>
      </c>
      <c r="I4065" s="92">
        <v>3.79</v>
      </c>
      <c r="J4065" s="92">
        <v>3.68</v>
      </c>
      <c r="K4065" s="92">
        <v>3.65</v>
      </c>
      <c r="L4065" s="92">
        <v>4.08</v>
      </c>
      <c r="N4065" s="92">
        <f t="shared" ca="1" si="315"/>
        <v>4.0381573605664087</v>
      </c>
      <c r="O4065" s="92">
        <f t="shared" si="316"/>
        <v>0.32346746196151549</v>
      </c>
      <c r="P4065" s="92">
        <f t="shared" si="317"/>
        <v>4.049639640826225</v>
      </c>
      <c r="Q4065" s="92">
        <f t="shared" ca="1" si="318"/>
        <v>0.99716461678613122</v>
      </c>
      <c r="R4065" s="92">
        <f t="shared" ca="1" si="319"/>
        <v>4.0684316364874151</v>
      </c>
    </row>
    <row r="4066" spans="1:18" x14ac:dyDescent="0.3">
      <c r="A4066" s="107">
        <v>41053.236111111109</v>
      </c>
      <c r="B4066" s="92">
        <v>4.33</v>
      </c>
      <c r="C4066" s="92">
        <v>4.26</v>
      </c>
      <c r="D4066" s="92">
        <v>4.25</v>
      </c>
      <c r="E4066" s="92">
        <v>4.1399999999999997</v>
      </c>
      <c r="F4066" s="92">
        <v>4.05</v>
      </c>
      <c r="G4066" s="92">
        <v>3.86</v>
      </c>
      <c r="H4066" s="92">
        <v>3.69</v>
      </c>
      <c r="I4066" s="92">
        <v>3.63</v>
      </c>
      <c r="J4066" s="92">
        <v>3.6</v>
      </c>
      <c r="K4066" s="92">
        <v>3.51</v>
      </c>
      <c r="L4066" s="92">
        <v>4.22</v>
      </c>
      <c r="N4066" s="92">
        <f t="shared" ca="1" si="315"/>
        <v>3.8733370764540704</v>
      </c>
      <c r="O4066" s="92">
        <f t="shared" si="316"/>
        <v>0.4162206212283433</v>
      </c>
      <c r="P4066" s="92">
        <f t="shared" si="317"/>
        <v>3.8351709930620146</v>
      </c>
      <c r="Q4066" s="92">
        <f t="shared" ca="1" si="318"/>
        <v>1.0099515988885763</v>
      </c>
      <c r="R4066" s="92">
        <f t="shared" ca="1" si="319"/>
        <v>4.2619957473097916</v>
      </c>
    </row>
    <row r="4067" spans="1:18" x14ac:dyDescent="0.3">
      <c r="A4067" s="107">
        <v>41053.243055555555</v>
      </c>
      <c r="B4067" s="92">
        <v>4.26</v>
      </c>
      <c r="C4067" s="92">
        <v>4.22</v>
      </c>
      <c r="D4067" s="92">
        <v>4.0599999999999996</v>
      </c>
      <c r="E4067" s="92">
        <v>3.85</v>
      </c>
      <c r="F4067" s="92">
        <v>3.73</v>
      </c>
      <c r="G4067" s="92">
        <v>3.67</v>
      </c>
      <c r="H4067" s="92">
        <v>3.69</v>
      </c>
      <c r="I4067" s="92">
        <v>3.69</v>
      </c>
      <c r="J4067" s="92">
        <v>3.68</v>
      </c>
      <c r="K4067" s="92">
        <v>3.68</v>
      </c>
      <c r="L4067" s="92">
        <v>4</v>
      </c>
      <c r="N4067" s="92">
        <f t="shared" ca="1" si="315"/>
        <v>3.7730593016194258</v>
      </c>
      <c r="O4067" s="92">
        <f t="shared" si="316"/>
        <v>-5.0222862536394887E-2</v>
      </c>
      <c r="P4067" s="92">
        <f t="shared" si="317"/>
        <v>3.6728588120723984</v>
      </c>
      <c r="Q4067" s="92">
        <f t="shared" ca="1" si="318"/>
        <v>1.0272813344247473</v>
      </c>
      <c r="R4067" s="92">
        <f t="shared" ca="1" si="319"/>
        <v>4.1091253376989894</v>
      </c>
    </row>
    <row r="4068" spans="1:18" x14ac:dyDescent="0.3">
      <c r="A4068" s="107">
        <v>41053.25</v>
      </c>
      <c r="B4068" s="92">
        <v>4.46</v>
      </c>
      <c r="C4068" s="92">
        <v>4.4400000000000004</v>
      </c>
      <c r="D4068" s="92">
        <v>4.33</v>
      </c>
      <c r="E4068" s="92">
        <v>4.21</v>
      </c>
      <c r="F4068" s="92">
        <v>4</v>
      </c>
      <c r="G4068" s="92">
        <v>3.82</v>
      </c>
      <c r="H4068" s="92">
        <v>3.77</v>
      </c>
      <c r="I4068" s="92">
        <v>3.76</v>
      </c>
      <c r="J4068" s="92">
        <v>3.78</v>
      </c>
      <c r="K4068" s="92">
        <v>3.8</v>
      </c>
      <c r="L4068" s="92">
        <v>4.1399999999999997</v>
      </c>
      <c r="N4068" s="92">
        <f t="shared" ca="1" si="315"/>
        <v>3.9527011830293368</v>
      </c>
      <c r="O4068" s="92">
        <f t="shared" si="316"/>
        <v>0.12175385560294831</v>
      </c>
      <c r="P4068" s="92">
        <f t="shared" si="317"/>
        <v>3.8127958088482541</v>
      </c>
      <c r="Q4068" s="92">
        <f t="shared" ca="1" si="318"/>
        <v>1.0366936445577306</v>
      </c>
      <c r="R4068" s="92">
        <f t="shared" ca="1" si="319"/>
        <v>4.2919116884690043</v>
      </c>
    </row>
    <row r="4069" spans="1:18" x14ac:dyDescent="0.3">
      <c r="A4069" s="107">
        <v>41053.256944444445</v>
      </c>
      <c r="B4069" s="92">
        <v>3.53</v>
      </c>
      <c r="C4069" s="92">
        <v>3.55</v>
      </c>
      <c r="D4069" s="92">
        <v>3.61</v>
      </c>
      <c r="E4069" s="92">
        <v>3.63</v>
      </c>
      <c r="F4069" s="92">
        <v>3.55</v>
      </c>
      <c r="G4069" s="92">
        <v>3.48</v>
      </c>
      <c r="H4069" s="92">
        <v>3.4</v>
      </c>
      <c r="I4069" s="92">
        <v>3.35</v>
      </c>
      <c r="J4069" s="92">
        <v>3.38</v>
      </c>
      <c r="K4069" s="92">
        <v>3.36</v>
      </c>
      <c r="L4069" s="92">
        <v>3.51</v>
      </c>
      <c r="N4069" s="92">
        <f t="shared" ca="1" si="315"/>
        <v>3.4773267725401333</v>
      </c>
      <c r="O4069" s="92">
        <f t="shared" si="316"/>
        <v>0.21491629023830067</v>
      </c>
      <c r="P4069" s="92">
        <f t="shared" si="317"/>
        <v>3.4684235817735343</v>
      </c>
      <c r="Q4069" s="92">
        <f t="shared" ca="1" si="318"/>
        <v>1.0025669271808049</v>
      </c>
      <c r="R4069" s="92">
        <f t="shared" ca="1" si="319"/>
        <v>3.519009914404625</v>
      </c>
    </row>
    <row r="4070" spans="1:18" x14ac:dyDescent="0.3">
      <c r="A4070" s="107">
        <v>41053.263888888891</v>
      </c>
      <c r="B4070" s="92">
        <v>3.07</v>
      </c>
      <c r="C4070" s="92">
        <v>3.12</v>
      </c>
      <c r="D4070" s="92">
        <v>3.19</v>
      </c>
      <c r="E4070" s="92">
        <v>3.23</v>
      </c>
      <c r="F4070" s="92">
        <v>3.22</v>
      </c>
      <c r="G4070" s="92">
        <v>3.24</v>
      </c>
      <c r="H4070" s="92">
        <v>3.31</v>
      </c>
      <c r="I4070" s="92">
        <v>3.31</v>
      </c>
      <c r="J4070" s="92">
        <v>3.32</v>
      </c>
      <c r="K4070" s="92">
        <v>3.43</v>
      </c>
      <c r="L4070" s="92">
        <v>3.32</v>
      </c>
      <c r="N4070" s="92">
        <f t="shared" ca="1" si="315"/>
        <v>3.2643751990877905</v>
      </c>
      <c r="O4070" s="92">
        <f t="shared" si="316"/>
        <v>-0.1975247345866637</v>
      </c>
      <c r="P4070" s="92">
        <f t="shared" si="317"/>
        <v>3.2499375804269679</v>
      </c>
      <c r="Q4070" s="92">
        <f t="shared" ca="1" si="318"/>
        <v>1.0044424295247314</v>
      </c>
      <c r="R4070" s="92">
        <f t="shared" ca="1" si="319"/>
        <v>3.3347488660221081</v>
      </c>
    </row>
    <row r="4071" spans="1:18" x14ac:dyDescent="0.3">
      <c r="A4071" s="107">
        <v>41053.590277777781</v>
      </c>
      <c r="B4071" s="92">
        <v>5.24</v>
      </c>
      <c r="C4071" s="92">
        <v>4.97</v>
      </c>
      <c r="D4071" s="92">
        <v>5.0199999999999996</v>
      </c>
      <c r="E4071" s="92">
        <v>5.14</v>
      </c>
      <c r="F4071" s="92">
        <v>5.19</v>
      </c>
      <c r="G4071" s="92">
        <v>5.16</v>
      </c>
      <c r="H4071" s="92">
        <v>5.0599999999999996</v>
      </c>
      <c r="I4071" s="92">
        <v>4.99</v>
      </c>
      <c r="J4071" s="92">
        <v>4.91</v>
      </c>
      <c r="K4071" s="92">
        <v>4.8600000000000003</v>
      </c>
      <c r="L4071" s="92">
        <v>5.04</v>
      </c>
      <c r="N4071" s="92">
        <f t="shared" ca="1" si="315"/>
        <v>5.0543372156849298</v>
      </c>
      <c r="O4071" s="92">
        <f t="shared" si="316"/>
        <v>0.18084694504077375</v>
      </c>
      <c r="P4071" s="92">
        <f t="shared" si="317"/>
        <v>5.1455522190068548</v>
      </c>
      <c r="Q4071" s="92">
        <f t="shared" ca="1" si="318"/>
        <v>0.98227303903651175</v>
      </c>
      <c r="R4071" s="92">
        <f t="shared" ca="1" si="319"/>
        <v>4.9506561167440193</v>
      </c>
    </row>
    <row r="4072" spans="1:18" x14ac:dyDescent="0.3">
      <c r="A4072" s="107">
        <v>41053.618055555555</v>
      </c>
      <c r="B4072" s="92">
        <v>5.45</v>
      </c>
      <c r="C4072" s="92">
        <v>5.2</v>
      </c>
      <c r="D4072" s="92">
        <v>5.24</v>
      </c>
      <c r="E4072" s="92">
        <v>5.38</v>
      </c>
      <c r="F4072" s="92">
        <v>5.35</v>
      </c>
      <c r="G4072" s="92">
        <v>5.25</v>
      </c>
      <c r="H4072" s="92">
        <v>5.15</v>
      </c>
      <c r="I4072" s="92">
        <v>5.01</v>
      </c>
      <c r="J4072" s="92">
        <v>4.91</v>
      </c>
      <c r="K4072" s="92">
        <v>4.62</v>
      </c>
      <c r="L4072" s="92">
        <v>5.26</v>
      </c>
      <c r="N4072" s="92">
        <f t="shared" ca="1" si="315"/>
        <v>5.1542013468618748</v>
      </c>
      <c r="O4072" s="92">
        <f t="shared" si="316"/>
        <v>0.17771670711975984</v>
      </c>
      <c r="P4072" s="92">
        <f t="shared" si="317"/>
        <v>5.2355543074970514</v>
      </c>
      <c r="Q4072" s="92">
        <f t="shared" ca="1" si="318"/>
        <v>0.98446144269410341</v>
      </c>
      <c r="R4072" s="92">
        <f t="shared" ca="1" si="319"/>
        <v>5.1782671885709837</v>
      </c>
    </row>
    <row r="4073" spans="1:18" x14ac:dyDescent="0.3">
      <c r="A4073" s="107">
        <v>41053.645833333336</v>
      </c>
      <c r="B4073" s="92">
        <v>5.05</v>
      </c>
      <c r="C4073" s="92">
        <v>4.79</v>
      </c>
      <c r="D4073" s="92">
        <v>4.78</v>
      </c>
      <c r="E4073" s="92">
        <v>4.79</v>
      </c>
      <c r="F4073" s="92">
        <v>4.75</v>
      </c>
      <c r="G4073" s="92">
        <v>4.6900000000000004</v>
      </c>
      <c r="H4073" s="92">
        <v>4.6500000000000004</v>
      </c>
      <c r="I4073" s="92">
        <v>4.51</v>
      </c>
      <c r="J4073" s="92">
        <v>4.3099999999999996</v>
      </c>
      <c r="K4073" s="92">
        <v>4.1500000000000004</v>
      </c>
      <c r="L4073" s="92">
        <v>4.68</v>
      </c>
      <c r="N4073" s="92">
        <f t="shared" ca="1" si="315"/>
        <v>4.6176908376330212</v>
      </c>
      <c r="O4073" s="92">
        <f t="shared" si="316"/>
        <v>7.9152380797655228E-2</v>
      </c>
      <c r="P4073" s="92">
        <f t="shared" si="317"/>
        <v>4.6842479936661281</v>
      </c>
      <c r="Q4073" s="92">
        <f t="shared" ca="1" si="318"/>
        <v>0.98579128258727911</v>
      </c>
      <c r="R4073" s="92">
        <f t="shared" ca="1" si="319"/>
        <v>4.6135032025084657</v>
      </c>
    </row>
    <row r="4074" spans="1:18" x14ac:dyDescent="0.3">
      <c r="A4074" s="107">
        <v>41053.777777777781</v>
      </c>
      <c r="B4074" s="92">
        <v>4.29</v>
      </c>
      <c r="C4074" s="92">
        <v>3.96</v>
      </c>
      <c r="D4074" s="92">
        <v>3.88</v>
      </c>
      <c r="E4074" s="92">
        <v>3.9</v>
      </c>
      <c r="F4074" s="92">
        <v>3.84</v>
      </c>
      <c r="G4074" s="92">
        <v>3.73</v>
      </c>
      <c r="H4074" s="92">
        <v>3.57</v>
      </c>
      <c r="I4074" s="92">
        <v>3.48</v>
      </c>
      <c r="J4074" s="92">
        <v>3.48</v>
      </c>
      <c r="K4074" s="92">
        <v>3.47</v>
      </c>
      <c r="L4074" s="92">
        <v>3.56</v>
      </c>
      <c r="N4074" s="92">
        <f t="shared" ca="1" si="315"/>
        <v>3.6914231102086252</v>
      </c>
      <c r="O4074" s="92">
        <f t="shared" si="316"/>
        <v>0.40514911330158682</v>
      </c>
      <c r="P4074" s="92">
        <f t="shared" si="317"/>
        <v>3.7066434113868327</v>
      </c>
      <c r="Q4074" s="92">
        <f t="shared" ca="1" si="318"/>
        <v>0.99589377787691946</v>
      </c>
      <c r="R4074" s="92">
        <f t="shared" ca="1" si="319"/>
        <v>3.5453818492418332</v>
      </c>
    </row>
    <row r="4075" spans="1:18" x14ac:dyDescent="0.3">
      <c r="A4075" s="107">
        <v>41053.819444444445</v>
      </c>
      <c r="B4075" s="92">
        <v>4.54</v>
      </c>
      <c r="C4075" s="92">
        <v>4.63</v>
      </c>
      <c r="D4075" s="92">
        <v>4.1900000000000004</v>
      </c>
      <c r="E4075" s="92">
        <v>4.2300000000000004</v>
      </c>
      <c r="F4075" s="92">
        <v>4.1500000000000004</v>
      </c>
      <c r="G4075" s="92">
        <v>4.08</v>
      </c>
      <c r="H4075" s="92">
        <v>3.95</v>
      </c>
      <c r="I4075" s="92">
        <v>3.79</v>
      </c>
      <c r="J4075" s="92">
        <v>3.58</v>
      </c>
      <c r="K4075" s="92">
        <v>3.25</v>
      </c>
      <c r="L4075" s="92">
        <v>3.99</v>
      </c>
      <c r="N4075" s="92">
        <f t="shared" ca="1" si="315"/>
        <v>3.9813183935865419</v>
      </c>
      <c r="O4075" s="92">
        <f t="shared" si="316"/>
        <v>0.29923608584536882</v>
      </c>
      <c r="P4075" s="92">
        <f t="shared" si="317"/>
        <v>4.0611150400888203</v>
      </c>
      <c r="Q4075" s="92">
        <f t="shared" ca="1" si="318"/>
        <v>0.98035104996667788</v>
      </c>
      <c r="R4075" s="92">
        <f t="shared" ca="1" si="319"/>
        <v>3.9116006893670447</v>
      </c>
    </row>
    <row r="4076" spans="1:18" x14ac:dyDescent="0.3">
      <c r="A4076" s="107">
        <v>41053.847222222219</v>
      </c>
      <c r="B4076" s="92">
        <v>4.99</v>
      </c>
      <c r="C4076" s="92">
        <v>4.93</v>
      </c>
      <c r="D4076" s="92">
        <v>4.6500000000000004</v>
      </c>
      <c r="E4076" s="92">
        <v>4.54</v>
      </c>
      <c r="F4076" s="92">
        <v>4.41</v>
      </c>
      <c r="G4076" s="92">
        <v>4.1900000000000004</v>
      </c>
      <c r="H4076" s="92">
        <v>3.92</v>
      </c>
      <c r="I4076" s="92">
        <v>3.7</v>
      </c>
      <c r="J4076" s="92">
        <v>3.45</v>
      </c>
      <c r="K4076" s="92">
        <v>3.04</v>
      </c>
      <c r="L4076" s="92">
        <v>4.16</v>
      </c>
      <c r="N4076" s="92">
        <f t="shared" ca="1" si="315"/>
        <v>4.0874350502182581</v>
      </c>
      <c r="O4076" s="92">
        <f t="shared" si="316"/>
        <v>0.61553344113979824</v>
      </c>
      <c r="P4076" s="92">
        <f t="shared" si="317"/>
        <v>4.1502035807568918</v>
      </c>
      <c r="Q4076" s="92">
        <f t="shared" ca="1" si="318"/>
        <v>0.98487579480927867</v>
      </c>
      <c r="R4076" s="92">
        <f t="shared" ca="1" si="319"/>
        <v>4.0970833064065992</v>
      </c>
    </row>
    <row r="4077" spans="1:18" x14ac:dyDescent="0.3">
      <c r="A4077" s="107">
        <v>41053.854166666664</v>
      </c>
      <c r="B4077" s="92">
        <v>6.23</v>
      </c>
      <c r="C4077" s="92">
        <v>6.11</v>
      </c>
      <c r="D4077" s="92">
        <v>5.82</v>
      </c>
      <c r="E4077" s="92">
        <v>5.65</v>
      </c>
      <c r="F4077" s="92">
        <v>5.44</v>
      </c>
      <c r="G4077" s="92">
        <v>5.2</v>
      </c>
      <c r="H4077" s="92">
        <v>4.9400000000000004</v>
      </c>
      <c r="I4077" s="92">
        <v>4.67</v>
      </c>
      <c r="J4077" s="92">
        <v>4.4000000000000004</v>
      </c>
      <c r="K4077" s="92">
        <v>3.94</v>
      </c>
      <c r="L4077" s="92">
        <v>5.0199999999999996</v>
      </c>
      <c r="N4077" s="92">
        <f t="shared" ca="1" si="315"/>
        <v>5.1193583653404966</v>
      </c>
      <c r="O4077" s="92">
        <f t="shared" si="316"/>
        <v>0.47400051073144212</v>
      </c>
      <c r="P4077" s="92">
        <f t="shared" si="317"/>
        <v>5.1619253164890644</v>
      </c>
      <c r="Q4077" s="92">
        <f t="shared" ca="1" si="318"/>
        <v>0.99175366776179552</v>
      </c>
      <c r="R4077" s="92">
        <f t="shared" ca="1" si="319"/>
        <v>4.9786034121642126</v>
      </c>
    </row>
    <row r="4078" spans="1:18" x14ac:dyDescent="0.3">
      <c r="A4078" s="107">
        <v>41053.861111111109</v>
      </c>
      <c r="B4078" s="92">
        <v>7</v>
      </c>
      <c r="C4078" s="92">
        <v>6.67</v>
      </c>
      <c r="D4078" s="92">
        <v>6.32</v>
      </c>
      <c r="E4078" s="92">
        <v>6.11</v>
      </c>
      <c r="F4078" s="92">
        <v>5.95</v>
      </c>
      <c r="G4078" s="92">
        <v>5.71</v>
      </c>
      <c r="H4078" s="92">
        <v>5.4</v>
      </c>
      <c r="I4078" s="92">
        <v>5.08</v>
      </c>
      <c r="J4078" s="92">
        <v>4.72</v>
      </c>
      <c r="K4078" s="92">
        <v>4.2</v>
      </c>
      <c r="L4078" s="92">
        <v>5.76</v>
      </c>
      <c r="N4078" s="92">
        <f t="shared" ca="1" si="315"/>
        <v>5.5668103860922242</v>
      </c>
      <c r="O4078" s="92">
        <f t="shared" si="316"/>
        <v>0.51583237246293678</v>
      </c>
      <c r="P4078" s="92">
        <f t="shared" si="317"/>
        <v>5.6645160476223655</v>
      </c>
      <c r="Q4078" s="92">
        <f t="shared" ca="1" si="318"/>
        <v>0.98275127818357011</v>
      </c>
      <c r="R4078" s="92">
        <f t="shared" ca="1" si="319"/>
        <v>5.6606473623373637</v>
      </c>
    </row>
    <row r="4079" spans="1:18" x14ac:dyDescent="0.3">
      <c r="A4079" s="107">
        <v>41053.868055555555</v>
      </c>
      <c r="B4079" s="92">
        <v>6.11</v>
      </c>
      <c r="C4079" s="92">
        <v>6</v>
      </c>
      <c r="D4079" s="92">
        <v>5.73</v>
      </c>
      <c r="E4079" s="92">
        <v>5.54</v>
      </c>
      <c r="F4079" s="92">
        <v>5.39</v>
      </c>
      <c r="G4079" s="92">
        <v>5.23</v>
      </c>
      <c r="H4079" s="92">
        <v>4.88</v>
      </c>
      <c r="I4079" s="92">
        <v>4.5</v>
      </c>
      <c r="J4079" s="92">
        <v>4.0999999999999996</v>
      </c>
      <c r="K4079" s="92">
        <v>3.32</v>
      </c>
      <c r="L4079" s="92">
        <v>5.2</v>
      </c>
      <c r="N4079" s="92">
        <f t="shared" ca="1" si="315"/>
        <v>4.9870308539056554</v>
      </c>
      <c r="O4079" s="92">
        <f t="shared" si="316"/>
        <v>0.6400865329621791</v>
      </c>
      <c r="P4079" s="92">
        <f t="shared" si="317"/>
        <v>5.1783540616928301</v>
      </c>
      <c r="Q4079" s="92">
        <f t="shared" ca="1" si="318"/>
        <v>0.96305327802853435</v>
      </c>
      <c r="R4079" s="92">
        <f t="shared" ca="1" si="319"/>
        <v>5.007877045748379</v>
      </c>
    </row>
    <row r="4080" spans="1:18" x14ac:dyDescent="0.3">
      <c r="A4080" s="107">
        <v>41053.875</v>
      </c>
      <c r="B4080" s="92">
        <v>5.14</v>
      </c>
      <c r="C4080" s="92">
        <v>5.03</v>
      </c>
      <c r="D4080" s="92">
        <v>4.8499999999999996</v>
      </c>
      <c r="E4080" s="92">
        <v>4.71</v>
      </c>
      <c r="F4080" s="92">
        <v>4.59</v>
      </c>
      <c r="G4080" s="92">
        <v>4.46</v>
      </c>
      <c r="H4080" s="92">
        <v>4.22</v>
      </c>
      <c r="I4080" s="92">
        <v>3.91</v>
      </c>
      <c r="J4080" s="92">
        <v>3.59</v>
      </c>
      <c r="K4080" s="92">
        <v>2.95</v>
      </c>
      <c r="L4080" s="92">
        <v>4.5</v>
      </c>
      <c r="N4080" s="92">
        <f t="shared" ca="1" si="315"/>
        <v>4.2782590936220828</v>
      </c>
      <c r="O4080" s="92">
        <f t="shared" si="316"/>
        <v>0.51115244142358185</v>
      </c>
      <c r="P4080" s="92">
        <f t="shared" si="317"/>
        <v>4.424794174902849</v>
      </c>
      <c r="Q4080" s="92">
        <f t="shared" ca="1" si="318"/>
        <v>0.96688318699389364</v>
      </c>
      <c r="R4080" s="92">
        <f t="shared" ca="1" si="319"/>
        <v>4.3509743414725213</v>
      </c>
    </row>
    <row r="4081" spans="1:18" x14ac:dyDescent="0.3">
      <c r="A4081" s="107">
        <v>41053.881944444445</v>
      </c>
      <c r="B4081" s="92">
        <v>5.51</v>
      </c>
      <c r="C4081" s="92">
        <v>5.21</v>
      </c>
      <c r="D4081" s="92">
        <v>4.9800000000000004</v>
      </c>
      <c r="E4081" s="92">
        <v>4.8</v>
      </c>
      <c r="F4081" s="92">
        <v>4.68</v>
      </c>
      <c r="G4081" s="92">
        <v>4.57</v>
      </c>
      <c r="H4081" s="92">
        <v>4.41</v>
      </c>
      <c r="I4081" s="92">
        <v>4.16</v>
      </c>
      <c r="J4081" s="92">
        <v>3.82</v>
      </c>
      <c r="K4081" s="92">
        <v>3.17</v>
      </c>
      <c r="L4081" s="92">
        <v>4.42</v>
      </c>
      <c r="N4081" s="92">
        <f t="shared" ca="1" si="315"/>
        <v>4.4389777704343381</v>
      </c>
      <c r="O4081" s="92">
        <f t="shared" si="316"/>
        <v>0.32933494963541399</v>
      </c>
      <c r="P4081" s="92">
        <f t="shared" si="317"/>
        <v>4.5467247310031444</v>
      </c>
      <c r="Q4081" s="92">
        <f t="shared" ca="1" si="318"/>
        <v>0.9763022907821749</v>
      </c>
      <c r="R4081" s="92">
        <f t="shared" ca="1" si="319"/>
        <v>4.3152561252572132</v>
      </c>
    </row>
    <row r="4082" spans="1:18" x14ac:dyDescent="0.3">
      <c r="A4082" s="107">
        <v>41053.888888888891</v>
      </c>
      <c r="B4082" s="92">
        <v>5.1100000000000003</v>
      </c>
      <c r="C4082" s="92">
        <v>4.8499999999999996</v>
      </c>
      <c r="D4082" s="92">
        <v>4.5999999999999996</v>
      </c>
      <c r="E4082" s="92">
        <v>4.41</v>
      </c>
      <c r="F4082" s="92">
        <v>4.32</v>
      </c>
      <c r="G4082" s="92">
        <v>4.1500000000000004</v>
      </c>
      <c r="H4082" s="92">
        <v>4.0199999999999996</v>
      </c>
      <c r="I4082" s="92">
        <v>3.87</v>
      </c>
      <c r="J4082" s="92">
        <v>3.67</v>
      </c>
      <c r="K4082" s="92">
        <v>3.26</v>
      </c>
      <c r="L4082" s="92">
        <v>4.0999999999999996</v>
      </c>
      <c r="N4082" s="92">
        <f t="shared" ca="1" si="315"/>
        <v>4.1206263154944383</v>
      </c>
      <c r="O4082" s="92">
        <f t="shared" si="316"/>
        <v>0.29410754405269557</v>
      </c>
      <c r="P4082" s="92">
        <f t="shared" si="317"/>
        <v>4.1311195016578868</v>
      </c>
      <c r="Q4082" s="92">
        <f t="shared" ca="1" si="318"/>
        <v>0.99745996547443438</v>
      </c>
      <c r="R4082" s="92">
        <f t="shared" ca="1" si="319"/>
        <v>4.0895858584451803</v>
      </c>
    </row>
    <row r="4083" spans="1:18" x14ac:dyDescent="0.3">
      <c r="A4083" s="107">
        <v>41053.895833333336</v>
      </c>
      <c r="B4083" s="92">
        <v>4.57</v>
      </c>
      <c r="C4083" s="92">
        <v>4.58</v>
      </c>
      <c r="D4083" s="92">
        <v>4.1900000000000004</v>
      </c>
      <c r="E4083" s="92">
        <v>4.0199999999999996</v>
      </c>
      <c r="F4083" s="92">
        <v>3.95</v>
      </c>
      <c r="G4083" s="92">
        <v>3.75</v>
      </c>
      <c r="H4083" s="92">
        <v>3.58</v>
      </c>
      <c r="I4083" s="92">
        <v>3.5</v>
      </c>
      <c r="J4083" s="92">
        <v>3.36</v>
      </c>
      <c r="K4083" s="92">
        <v>3</v>
      </c>
      <c r="L4083" s="92">
        <v>3.62</v>
      </c>
      <c r="N4083" s="92">
        <f t="shared" ca="1" si="315"/>
        <v>3.7485926861264716</v>
      </c>
      <c r="O4083" s="92">
        <f t="shared" si="316"/>
        <v>0.42871733455599803</v>
      </c>
      <c r="P4083" s="92">
        <f t="shared" si="317"/>
        <v>3.7251567312739602</v>
      </c>
      <c r="Q4083" s="92">
        <f t="shared" ca="1" si="318"/>
        <v>1.0062912667957722</v>
      </c>
      <c r="R4083" s="92">
        <f t="shared" ca="1" si="319"/>
        <v>3.6427743858006956</v>
      </c>
    </row>
    <row r="4084" spans="1:18" x14ac:dyDescent="0.3">
      <c r="A4084" s="107">
        <v>41053.909722222219</v>
      </c>
      <c r="B4084" s="92">
        <v>4.92</v>
      </c>
      <c r="C4084" s="92">
        <v>4.8099999999999996</v>
      </c>
      <c r="D4084" s="92">
        <v>4.62</v>
      </c>
      <c r="E4084" s="92">
        <v>4.24</v>
      </c>
      <c r="F4084" s="92">
        <v>3.85</v>
      </c>
      <c r="G4084" s="92">
        <v>3.49</v>
      </c>
      <c r="H4084" s="92">
        <v>3.25</v>
      </c>
      <c r="I4084" s="92">
        <v>2.94</v>
      </c>
      <c r="J4084" s="92">
        <v>2.67</v>
      </c>
      <c r="K4084" s="92">
        <v>2.34</v>
      </c>
      <c r="L4084" s="92">
        <v>3.6</v>
      </c>
      <c r="N4084" s="92">
        <f t="shared" ca="1" si="315"/>
        <v>3.5369150073438065</v>
      </c>
      <c r="O4084" s="92">
        <f t="shared" si="316"/>
        <v>0.65838998042211483</v>
      </c>
      <c r="P4084" s="92">
        <f t="shared" si="317"/>
        <v>3.4545559847637706</v>
      </c>
      <c r="Q4084" s="92">
        <f t="shared" ca="1" si="318"/>
        <v>1.0238406970225054</v>
      </c>
      <c r="R4084" s="92">
        <f t="shared" ca="1" si="319"/>
        <v>3.6858265092810192</v>
      </c>
    </row>
    <row r="4085" spans="1:18" x14ac:dyDescent="0.3">
      <c r="A4085" s="107">
        <v>41053.916666666664</v>
      </c>
      <c r="B4085" s="92">
        <v>6.06</v>
      </c>
      <c r="C4085" s="92">
        <v>5.93</v>
      </c>
      <c r="D4085" s="92">
        <v>5.67</v>
      </c>
      <c r="E4085" s="92">
        <v>5.31</v>
      </c>
      <c r="F4085" s="92">
        <v>4.97</v>
      </c>
      <c r="G4085" s="92">
        <v>4.5999999999999996</v>
      </c>
      <c r="H4085" s="92">
        <v>4.21</v>
      </c>
      <c r="I4085" s="92">
        <v>3.89</v>
      </c>
      <c r="J4085" s="92">
        <v>3.61</v>
      </c>
      <c r="K4085" s="92">
        <v>3.12</v>
      </c>
      <c r="L4085" s="92">
        <v>4.78</v>
      </c>
      <c r="N4085" s="92">
        <f t="shared" ca="1" si="315"/>
        <v>4.5569314077868386</v>
      </c>
      <c r="O4085" s="92">
        <f t="shared" si="316"/>
        <v>0.81869255228257976</v>
      </c>
      <c r="P4085" s="92">
        <f t="shared" si="317"/>
        <v>4.5419804592928807</v>
      </c>
      <c r="Q4085" s="92">
        <f t="shared" ca="1" si="318"/>
        <v>1.0032917245302913</v>
      </c>
      <c r="R4085" s="92">
        <f t="shared" ca="1" si="319"/>
        <v>4.7957344432547924</v>
      </c>
    </row>
    <row r="4086" spans="1:18" x14ac:dyDescent="0.3">
      <c r="A4086" s="107">
        <v>41053.923611111109</v>
      </c>
      <c r="B4086" s="92">
        <v>5.37</v>
      </c>
      <c r="C4086" s="92">
        <v>5.33</v>
      </c>
      <c r="D4086" s="92">
        <v>5.0999999999999996</v>
      </c>
      <c r="E4086" s="92">
        <v>4.87</v>
      </c>
      <c r="F4086" s="92">
        <v>4.5599999999999996</v>
      </c>
      <c r="G4086" s="92">
        <v>4.18</v>
      </c>
      <c r="H4086" s="92">
        <v>3.81</v>
      </c>
      <c r="I4086" s="92">
        <v>3.54</v>
      </c>
      <c r="J4086" s="92">
        <v>3.28</v>
      </c>
      <c r="K4086" s="92">
        <v>2.93</v>
      </c>
      <c r="L4086" s="92">
        <v>4.3499999999999996</v>
      </c>
      <c r="N4086" s="92">
        <f t="shared" ca="1" si="315"/>
        <v>4.1477330365279403</v>
      </c>
      <c r="O4086" s="92">
        <f t="shared" si="316"/>
        <v>0.85647340586846199</v>
      </c>
      <c r="P4086" s="92">
        <f t="shared" si="317"/>
        <v>4.1248610034640381</v>
      </c>
      <c r="Q4086" s="92">
        <f t="shared" ca="1" si="318"/>
        <v>1.0055449221306354</v>
      </c>
      <c r="R4086" s="92">
        <f t="shared" ca="1" si="319"/>
        <v>4.3741204112682635</v>
      </c>
    </row>
    <row r="4087" spans="1:18" x14ac:dyDescent="0.3">
      <c r="A4087" s="107">
        <v>41053.930555555555</v>
      </c>
      <c r="B4087" s="92">
        <v>5.32</v>
      </c>
      <c r="C4087" s="92">
        <v>5.38</v>
      </c>
      <c r="D4087" s="92">
        <v>5.36</v>
      </c>
      <c r="E4087" s="92">
        <v>5.25</v>
      </c>
      <c r="F4087" s="92">
        <v>5.08</v>
      </c>
      <c r="G4087" s="92">
        <v>4.75</v>
      </c>
      <c r="H4087" s="92">
        <v>4.38</v>
      </c>
      <c r="I4087" s="92">
        <v>3.97</v>
      </c>
      <c r="J4087" s="92">
        <v>3.64</v>
      </c>
      <c r="K4087" s="92">
        <v>3.28</v>
      </c>
      <c r="L4087" s="92">
        <v>4.95</v>
      </c>
      <c r="N4087" s="92">
        <f t="shared" ca="1" si="315"/>
        <v>4.574406707575176</v>
      </c>
      <c r="O4087" s="92">
        <f t="shared" si="316"/>
        <v>0.7494058525813253</v>
      </c>
      <c r="P4087" s="92">
        <f t="shared" si="317"/>
        <v>4.6951294770057848</v>
      </c>
      <c r="Q4087" s="92">
        <f t="shared" ca="1" si="318"/>
        <v>0.97428765915363058</v>
      </c>
      <c r="R4087" s="92">
        <f t="shared" ca="1" si="319"/>
        <v>4.8227239128104715</v>
      </c>
    </row>
    <row r="4088" spans="1:18" x14ac:dyDescent="0.3">
      <c r="A4088" s="107">
        <v>41053.9375</v>
      </c>
      <c r="B4088" s="92">
        <v>5.03</v>
      </c>
      <c r="C4088" s="92">
        <v>5.1100000000000003</v>
      </c>
      <c r="D4088" s="92">
        <v>5.09</v>
      </c>
      <c r="E4088" s="92">
        <v>5.12</v>
      </c>
      <c r="F4088" s="92">
        <v>4.91</v>
      </c>
      <c r="G4088" s="92">
        <v>4.55</v>
      </c>
      <c r="H4088" s="92">
        <v>4.17</v>
      </c>
      <c r="I4088" s="92">
        <v>3.76</v>
      </c>
      <c r="J4088" s="92">
        <v>3.44</v>
      </c>
      <c r="K4088" s="92">
        <v>3.14</v>
      </c>
      <c r="L4088" s="92">
        <v>4.6900000000000004</v>
      </c>
      <c r="N4088" s="92">
        <f t="shared" ref="N4088:N4151" ca="1" si="320">POWER(SUM(POWER(C4088,Exponent)*$C$1,POWER(D4088,Exponent)*$D$1,POWER(E4088,Exponent)*$E$1,POWER(F4088,Exponent)*$F$1,POWER(G4088,Exponent)*$G$1,POWER(H4088,Exponent)*$H$1,POWER(I4088,Exponent)*$I$1,POWER(J4088,Exponent)*$J$1,POWER(K4088,Exponent)*$K$1),1/Exponent)</f>
        <v>4.3772556074523958</v>
      </c>
      <c r="O4088" s="92">
        <f t="shared" si="316"/>
        <v>0.80591727408431635</v>
      </c>
      <c r="P4088" s="92">
        <f t="shared" si="317"/>
        <v>4.4935010474197306</v>
      </c>
      <c r="Q4088" s="92">
        <f t="shared" ca="1" si="318"/>
        <v>0.97413031871126732</v>
      </c>
      <c r="R4088" s="92">
        <f t="shared" ca="1" si="319"/>
        <v>4.5686711947558445</v>
      </c>
    </row>
    <row r="4089" spans="1:18" x14ac:dyDescent="0.3">
      <c r="A4089" s="107">
        <v>41053.944444444445</v>
      </c>
      <c r="B4089" s="92">
        <v>4.37</v>
      </c>
      <c r="C4089" s="92">
        <v>4.33</v>
      </c>
      <c r="D4089" s="92">
        <v>4.45</v>
      </c>
      <c r="E4089" s="92">
        <v>4.4800000000000004</v>
      </c>
      <c r="F4089" s="92">
        <v>4.45</v>
      </c>
      <c r="G4089" s="92">
        <v>4.2300000000000004</v>
      </c>
      <c r="H4089" s="92">
        <v>3.97</v>
      </c>
      <c r="I4089" s="92">
        <v>3.72</v>
      </c>
      <c r="J4089" s="92">
        <v>3.47</v>
      </c>
      <c r="K4089" s="92">
        <v>3.01</v>
      </c>
      <c r="L4089" s="92">
        <v>4.3899999999999997</v>
      </c>
      <c r="N4089" s="92">
        <f t="shared" ca="1" si="320"/>
        <v>4.0529187181186916</v>
      </c>
      <c r="O4089" s="92">
        <f t="shared" si="316"/>
        <v>0.58621011927464373</v>
      </c>
      <c r="P4089" s="92">
        <f t="shared" si="317"/>
        <v>4.191728933088311</v>
      </c>
      <c r="Q4089" s="92">
        <f t="shared" ca="1" si="318"/>
        <v>0.96688473487064219</v>
      </c>
      <c r="R4089" s="92">
        <f t="shared" ca="1" si="319"/>
        <v>4.2446239860821189</v>
      </c>
    </row>
    <row r="4090" spans="1:18" x14ac:dyDescent="0.3">
      <c r="A4090" s="107">
        <v>41053.972222222219</v>
      </c>
      <c r="B4090" s="92">
        <v>4.8</v>
      </c>
      <c r="C4090" s="92">
        <v>4.75</v>
      </c>
      <c r="D4090" s="92">
        <v>4.78</v>
      </c>
      <c r="E4090" s="92">
        <v>4.7300000000000004</v>
      </c>
      <c r="F4090" s="92">
        <v>4.6100000000000003</v>
      </c>
      <c r="G4090" s="92">
        <v>4.29</v>
      </c>
      <c r="H4090" s="92">
        <v>3.94</v>
      </c>
      <c r="I4090" s="92">
        <v>3.64</v>
      </c>
      <c r="J4090" s="92">
        <v>3.44</v>
      </c>
      <c r="K4090" s="92">
        <v>3.17</v>
      </c>
      <c r="L4090" s="92">
        <v>4.3</v>
      </c>
      <c r="N4090" s="92">
        <f t="shared" ca="1" si="320"/>
        <v>4.1572908992626383</v>
      </c>
      <c r="O4090" s="92">
        <f t="shared" si="316"/>
        <v>0.78646326995845162</v>
      </c>
      <c r="P4090" s="92">
        <f t="shared" si="317"/>
        <v>4.2380076277825953</v>
      </c>
      <c r="Q4090" s="92">
        <f t="shared" ca="1" si="318"/>
        <v>0.98095408606846002</v>
      </c>
      <c r="R4090" s="92">
        <f t="shared" ca="1" si="319"/>
        <v>4.2181025700943779</v>
      </c>
    </row>
    <row r="4091" spans="1:18" x14ac:dyDescent="0.3">
      <c r="A4091" s="107">
        <v>41053.979166666664</v>
      </c>
      <c r="B4091" s="92">
        <v>5.03</v>
      </c>
      <c r="C4091" s="92">
        <v>5.03</v>
      </c>
      <c r="D4091" s="92">
        <v>5.08</v>
      </c>
      <c r="E4091" s="92">
        <v>5.1100000000000003</v>
      </c>
      <c r="F4091" s="92">
        <v>4.88</v>
      </c>
      <c r="G4091" s="92">
        <v>4.4800000000000004</v>
      </c>
      <c r="H4091" s="92">
        <v>4.17</v>
      </c>
      <c r="I4091" s="92">
        <v>3.84</v>
      </c>
      <c r="J4091" s="92">
        <v>3.6</v>
      </c>
      <c r="K4091" s="92">
        <v>3.1</v>
      </c>
      <c r="L4091" s="92">
        <v>4.55</v>
      </c>
      <c r="N4091" s="92">
        <f t="shared" ca="1" si="320"/>
        <v>4.3864282792960907</v>
      </c>
      <c r="O4091" s="92">
        <f t="shared" si="316"/>
        <v>0.66264333498036543</v>
      </c>
      <c r="P4091" s="92">
        <f t="shared" si="317"/>
        <v>4.4342092425610948</v>
      </c>
      <c r="Q4091" s="92">
        <f t="shared" ca="1" si="318"/>
        <v>0.98922446807282216</v>
      </c>
      <c r="R4091" s="92">
        <f t="shared" ca="1" si="319"/>
        <v>4.5009713297313407</v>
      </c>
    </row>
    <row r="4092" spans="1:18" x14ac:dyDescent="0.3">
      <c r="A4092" s="107">
        <v>41053.986111111109</v>
      </c>
      <c r="B4092" s="92">
        <v>4.8600000000000003</v>
      </c>
      <c r="C4092" s="92">
        <v>4.75</v>
      </c>
      <c r="D4092" s="92">
        <v>4.8</v>
      </c>
      <c r="E4092" s="92">
        <v>4.7699999999999996</v>
      </c>
      <c r="F4092" s="92">
        <v>4.58</v>
      </c>
      <c r="G4092" s="92">
        <v>4.26</v>
      </c>
      <c r="H4092" s="92">
        <v>3.92</v>
      </c>
      <c r="I4092" s="92">
        <v>3.66</v>
      </c>
      <c r="J4092" s="92">
        <v>3.39</v>
      </c>
      <c r="K4092" s="92">
        <v>3.02</v>
      </c>
      <c r="L4092" s="92">
        <v>4.29</v>
      </c>
      <c r="N4092" s="92">
        <f t="shared" ca="1" si="320"/>
        <v>4.1413502679463168</v>
      </c>
      <c r="O4092" s="92">
        <f t="shared" si="316"/>
        <v>0.76864200327010812</v>
      </c>
      <c r="P4092" s="92">
        <f t="shared" si="317"/>
        <v>4.2095341622837568</v>
      </c>
      <c r="Q4092" s="92">
        <f t="shared" ca="1" si="318"/>
        <v>0.98380250837530947</v>
      </c>
      <c r="R4092" s="92">
        <f t="shared" ca="1" si="319"/>
        <v>4.2205127609300774</v>
      </c>
    </row>
    <row r="4093" spans="1:18" x14ac:dyDescent="0.3">
      <c r="A4093" s="107">
        <v>41053.993055555555</v>
      </c>
      <c r="B4093" s="92">
        <v>5.35</v>
      </c>
      <c r="C4093" s="92">
        <v>5.12</v>
      </c>
      <c r="D4093" s="92">
        <v>4.99</v>
      </c>
      <c r="E4093" s="92">
        <v>4.8099999999999996</v>
      </c>
      <c r="F4093" s="92">
        <v>4.58</v>
      </c>
      <c r="G4093" s="92">
        <v>4.22</v>
      </c>
      <c r="H4093" s="92">
        <v>3.9</v>
      </c>
      <c r="I4093" s="92">
        <v>3.52</v>
      </c>
      <c r="J4093" s="92">
        <v>3.18</v>
      </c>
      <c r="K4093" s="92">
        <v>2.77</v>
      </c>
      <c r="L4093" s="92">
        <v>4.3499999999999996</v>
      </c>
      <c r="N4093" s="92">
        <f t="shared" ca="1" si="320"/>
        <v>4.1160496774459272</v>
      </c>
      <c r="O4093" s="92">
        <f t="shared" si="316"/>
        <v>0.72873082593551519</v>
      </c>
      <c r="P4093" s="92">
        <f t="shared" si="317"/>
        <v>4.1725891791039311</v>
      </c>
      <c r="Q4093" s="92">
        <f t="shared" ca="1" si="318"/>
        <v>0.98644977992533978</v>
      </c>
      <c r="R4093" s="92">
        <f t="shared" ca="1" si="319"/>
        <v>4.2910565426752276</v>
      </c>
    </row>
    <row r="4094" spans="1:18" x14ac:dyDescent="0.3">
      <c r="A4094" s="107">
        <v>41054.027777777781</v>
      </c>
      <c r="B4094" s="92">
        <v>4.47</v>
      </c>
      <c r="C4094" s="92">
        <v>4.34</v>
      </c>
      <c r="D4094" s="92">
        <v>4.2699999999999996</v>
      </c>
      <c r="E4094" s="92">
        <v>4.24</v>
      </c>
      <c r="F4094" s="92">
        <v>4.24</v>
      </c>
      <c r="G4094" s="92">
        <v>4.13</v>
      </c>
      <c r="H4094" s="92">
        <v>3.85</v>
      </c>
      <c r="I4094" s="92">
        <v>3.48</v>
      </c>
      <c r="J4094" s="92">
        <v>3.13</v>
      </c>
      <c r="K4094" s="92">
        <v>2.82</v>
      </c>
      <c r="L4094" s="92">
        <v>4.21</v>
      </c>
      <c r="N4094" s="92">
        <f t="shared" ca="1" si="320"/>
        <v>3.8608486938401803</v>
      </c>
      <c r="O4094" s="92">
        <f t="shared" si="316"/>
        <v>0.64875642837865366</v>
      </c>
      <c r="P4094" s="92">
        <f t="shared" si="317"/>
        <v>4.0886668619220519</v>
      </c>
      <c r="Q4094" s="92">
        <f t="shared" ca="1" si="318"/>
        <v>0.94428057462848025</v>
      </c>
      <c r="R4094" s="92">
        <f t="shared" ca="1" si="319"/>
        <v>3.9754212191859017</v>
      </c>
    </row>
    <row r="4095" spans="1:18" x14ac:dyDescent="0.3">
      <c r="A4095" s="107">
        <v>41054.034722222219</v>
      </c>
      <c r="B4095" s="92">
        <v>4.8499999999999996</v>
      </c>
      <c r="C4095" s="92">
        <v>4.78</v>
      </c>
      <c r="D4095" s="92">
        <v>4.67</v>
      </c>
      <c r="E4095" s="92">
        <v>4.46</v>
      </c>
      <c r="F4095" s="92">
        <v>4.0999999999999996</v>
      </c>
      <c r="G4095" s="92">
        <v>3.64</v>
      </c>
      <c r="H4095" s="92">
        <v>3.23</v>
      </c>
      <c r="I4095" s="92">
        <v>2.92</v>
      </c>
      <c r="J4095" s="92">
        <v>2.72</v>
      </c>
      <c r="K4095" s="92">
        <v>2.61</v>
      </c>
      <c r="L4095" s="92">
        <v>3.97</v>
      </c>
      <c r="N4095" s="92">
        <f t="shared" ca="1" si="320"/>
        <v>3.6382871469135565</v>
      </c>
      <c r="O4095" s="92">
        <f t="shared" si="316"/>
        <v>1.1043118552202058</v>
      </c>
      <c r="P4095" s="92">
        <f t="shared" si="317"/>
        <v>3.5782083872313799</v>
      </c>
      <c r="Q4095" s="92">
        <f t="shared" ca="1" si="318"/>
        <v>1.0167901791009613</v>
      </c>
      <c r="R4095" s="92">
        <f t="shared" ca="1" si="319"/>
        <v>4.0366570110308162</v>
      </c>
    </row>
    <row r="4096" spans="1:18" x14ac:dyDescent="0.3">
      <c r="A4096" s="107">
        <v>41054.097222222219</v>
      </c>
      <c r="B4096" s="92">
        <v>5.95</v>
      </c>
      <c r="C4096" s="92">
        <v>5.81</v>
      </c>
      <c r="D4096" s="92">
        <v>5.52</v>
      </c>
      <c r="E4096" s="92">
        <v>5.2</v>
      </c>
      <c r="F4096" s="92">
        <v>4.9400000000000004</v>
      </c>
      <c r="G4096" s="92">
        <v>4.75</v>
      </c>
      <c r="H4096" s="92">
        <v>4.5599999999999996</v>
      </c>
      <c r="I4096" s="92">
        <v>4.42</v>
      </c>
      <c r="J4096" s="92">
        <v>4.32</v>
      </c>
      <c r="K4096" s="92">
        <v>4.1100000000000003</v>
      </c>
      <c r="L4096" s="92">
        <v>4.41</v>
      </c>
      <c r="N4096" s="92">
        <f t="shared" ca="1" si="320"/>
        <v>4.8010118591140278</v>
      </c>
      <c r="O4096" s="92">
        <f t="shared" si="316"/>
        <v>0.37723539660914229</v>
      </c>
      <c r="P4096" s="92">
        <f t="shared" si="317"/>
        <v>4.7222996271404503</v>
      </c>
      <c r="Q4096" s="92">
        <f t="shared" ca="1" si="318"/>
        <v>1.0166681994342746</v>
      </c>
      <c r="R4096" s="92">
        <f t="shared" ca="1" si="319"/>
        <v>4.4835067595051505</v>
      </c>
    </row>
    <row r="4097" spans="1:18" x14ac:dyDescent="0.3">
      <c r="A4097" s="107">
        <v>41054.104166666664</v>
      </c>
      <c r="B4097" s="92">
        <v>5.92</v>
      </c>
      <c r="C4097" s="92">
        <v>5.81</v>
      </c>
      <c r="D4097" s="92">
        <v>5.59</v>
      </c>
      <c r="E4097" s="92">
        <v>5.4</v>
      </c>
      <c r="F4097" s="92">
        <v>5.21</v>
      </c>
      <c r="G4097" s="92">
        <v>4.99</v>
      </c>
      <c r="H4097" s="92">
        <v>4.74</v>
      </c>
      <c r="I4097" s="92">
        <v>4.51</v>
      </c>
      <c r="J4097" s="92">
        <v>4.32</v>
      </c>
      <c r="K4097" s="92">
        <v>4.1100000000000003</v>
      </c>
      <c r="L4097" s="92">
        <v>4.95</v>
      </c>
      <c r="N4097" s="92">
        <f t="shared" ca="1" si="320"/>
        <v>4.9400248759995149</v>
      </c>
      <c r="O4097" s="92">
        <f t="shared" si="316"/>
        <v>0.47497524665985891</v>
      </c>
      <c r="P4097" s="92">
        <f t="shared" si="317"/>
        <v>4.9533880893565341</v>
      </c>
      <c r="Q4097" s="92">
        <f t="shared" ca="1" si="318"/>
        <v>0.99730220747578147</v>
      </c>
      <c r="R4097" s="92">
        <f t="shared" ca="1" si="319"/>
        <v>4.9366459270051184</v>
      </c>
    </row>
    <row r="4098" spans="1:18" x14ac:dyDescent="0.3">
      <c r="A4098" s="107">
        <v>41054.111111111109</v>
      </c>
      <c r="B4098" s="92">
        <v>5.39</v>
      </c>
      <c r="C4098" s="92">
        <v>5.3</v>
      </c>
      <c r="D4098" s="92">
        <v>5.08</v>
      </c>
      <c r="E4098" s="92">
        <v>4.97</v>
      </c>
      <c r="F4098" s="92">
        <v>4.8899999999999997</v>
      </c>
      <c r="G4098" s="92">
        <v>4.74</v>
      </c>
      <c r="H4098" s="92">
        <v>4.59</v>
      </c>
      <c r="I4098" s="92">
        <v>4.45</v>
      </c>
      <c r="J4098" s="92">
        <v>4.29</v>
      </c>
      <c r="K4098" s="92">
        <v>4.04</v>
      </c>
      <c r="L4098" s="92">
        <v>4.8099999999999996</v>
      </c>
      <c r="N4098" s="92">
        <f t="shared" ca="1" si="320"/>
        <v>4.6962281776656818</v>
      </c>
      <c r="O4098" s="92">
        <f t="shared" si="316"/>
        <v>0.29716335284004386</v>
      </c>
      <c r="P4098" s="92">
        <f t="shared" si="317"/>
        <v>4.7182117423041943</v>
      </c>
      <c r="Q4098" s="92">
        <f t="shared" ca="1" si="318"/>
        <v>0.99534069985850682</v>
      </c>
      <c r="R4098" s="92">
        <f t="shared" ca="1" si="319"/>
        <v>4.7875887663194172</v>
      </c>
    </row>
    <row r="4099" spans="1:18" x14ac:dyDescent="0.3">
      <c r="A4099" s="107">
        <v>41054.215277777781</v>
      </c>
      <c r="B4099" s="92">
        <v>5.83</v>
      </c>
      <c r="C4099" s="92">
        <v>5.77</v>
      </c>
      <c r="D4099" s="92">
        <v>5.65</v>
      </c>
      <c r="E4099" s="92">
        <v>5.58</v>
      </c>
      <c r="F4099" s="92">
        <v>5.49</v>
      </c>
      <c r="G4099" s="92">
        <v>5.36</v>
      </c>
      <c r="H4099" s="92">
        <v>5.22</v>
      </c>
      <c r="I4099" s="92">
        <v>5.15</v>
      </c>
      <c r="J4099" s="92">
        <v>5.12</v>
      </c>
      <c r="K4099" s="92">
        <v>5.03</v>
      </c>
      <c r="L4099" s="92">
        <v>4.59</v>
      </c>
      <c r="N4099" s="92">
        <f t="shared" ca="1" si="320"/>
        <v>5.3585732318297241</v>
      </c>
      <c r="O4099" s="92">
        <f t="shared" ref="O4099:O4162" si="321">LN(G4099/H4099)/LN(97.5/87.5)</f>
        <v>0.24457717832889581</v>
      </c>
      <c r="P4099" s="92">
        <f t="shared" ref="P4099:P4162" si="322">G4099*POWER(96/97.5,O4099)</f>
        <v>5.3397135269124361</v>
      </c>
      <c r="Q4099" s="92">
        <f t="shared" ref="Q4099:Q4162" ca="1" si="323">N4099/P4099</f>
        <v>1.0035319694253697</v>
      </c>
      <c r="R4099" s="92">
        <f t="shared" ref="R4099:R4162" ca="1" si="324">L4099*Q4099</f>
        <v>4.6062117396624469</v>
      </c>
    </row>
    <row r="4100" spans="1:18" x14ac:dyDescent="0.3">
      <c r="A4100" s="107">
        <v>41054.256944444445</v>
      </c>
      <c r="B4100" s="92">
        <v>4.1100000000000003</v>
      </c>
      <c r="C4100" s="92">
        <v>4.1100000000000003</v>
      </c>
      <c r="D4100" s="92">
        <v>4.16</v>
      </c>
      <c r="E4100" s="92">
        <v>4.22</v>
      </c>
      <c r="F4100" s="92">
        <v>4.26</v>
      </c>
      <c r="G4100" s="92">
        <v>4.26</v>
      </c>
      <c r="H4100" s="92">
        <v>4.24</v>
      </c>
      <c r="I4100" s="92">
        <v>4.22</v>
      </c>
      <c r="J4100" s="92">
        <v>4.21</v>
      </c>
      <c r="K4100" s="92">
        <v>4.24</v>
      </c>
      <c r="L4100" s="92">
        <v>4.2699999999999996</v>
      </c>
      <c r="N4100" s="92">
        <f t="shared" ca="1" si="320"/>
        <v>4.222325616619627</v>
      </c>
      <c r="O4100" s="92">
        <f t="shared" si="321"/>
        <v>4.3487063597955032E-2</v>
      </c>
      <c r="P4100" s="92">
        <f t="shared" si="322"/>
        <v>4.2571287416696046</v>
      </c>
      <c r="Q4100" s="92">
        <f t="shared" ca="1" si="323"/>
        <v>0.99182474217673577</v>
      </c>
      <c r="R4100" s="92">
        <f t="shared" ca="1" si="324"/>
        <v>4.2350916490946613</v>
      </c>
    </row>
    <row r="4101" spans="1:18" x14ac:dyDescent="0.3">
      <c r="A4101" s="107">
        <v>41054.263888888891</v>
      </c>
      <c r="B4101" s="92">
        <v>5.32</v>
      </c>
      <c r="C4101" s="92">
        <v>5.37</v>
      </c>
      <c r="D4101" s="92">
        <v>5.44</v>
      </c>
      <c r="E4101" s="92">
        <v>5.39</v>
      </c>
      <c r="F4101" s="92">
        <v>5.32</v>
      </c>
      <c r="G4101" s="92">
        <v>5.31</v>
      </c>
      <c r="H4101" s="92">
        <v>5.31</v>
      </c>
      <c r="I4101" s="92">
        <v>5.27</v>
      </c>
      <c r="J4101" s="92">
        <v>5.21</v>
      </c>
      <c r="K4101" s="92">
        <v>5.21</v>
      </c>
      <c r="L4101" s="92">
        <v>5.52</v>
      </c>
      <c r="N4101" s="92">
        <f t="shared" ca="1" si="320"/>
        <v>5.313693986228345</v>
      </c>
      <c r="O4101" s="92">
        <f t="shared" si="321"/>
        <v>0</v>
      </c>
      <c r="P4101" s="92">
        <f t="shared" si="322"/>
        <v>5.31</v>
      </c>
      <c r="Q4101" s="92">
        <f t="shared" ca="1" si="323"/>
        <v>1.0006956659563739</v>
      </c>
      <c r="R4101" s="92">
        <f t="shared" ca="1" si="324"/>
        <v>5.5238400760791837</v>
      </c>
    </row>
    <row r="4102" spans="1:18" x14ac:dyDescent="0.3">
      <c r="A4102" s="107">
        <v>41054.270833333336</v>
      </c>
      <c r="B4102" s="92">
        <v>5.35</v>
      </c>
      <c r="C4102" s="92">
        <v>5.34</v>
      </c>
      <c r="D4102" s="92">
        <v>5.34</v>
      </c>
      <c r="E4102" s="92">
        <v>5.38</v>
      </c>
      <c r="F4102" s="92">
        <v>5.39</v>
      </c>
      <c r="G4102" s="92">
        <v>5.34</v>
      </c>
      <c r="H4102" s="92">
        <v>5.29</v>
      </c>
      <c r="I4102" s="92">
        <v>5.27</v>
      </c>
      <c r="J4102" s="92">
        <v>5.21</v>
      </c>
      <c r="K4102" s="92">
        <v>5.04</v>
      </c>
      <c r="L4102" s="92">
        <v>5.3</v>
      </c>
      <c r="N4102" s="92">
        <f t="shared" ca="1" si="320"/>
        <v>5.303163296580105</v>
      </c>
      <c r="O4102" s="92">
        <f t="shared" si="321"/>
        <v>8.6933698141238192E-2</v>
      </c>
      <c r="P4102" s="92">
        <f t="shared" si="322"/>
        <v>5.332807402616921</v>
      </c>
      <c r="Q4102" s="92">
        <f t="shared" ca="1" si="323"/>
        <v>0.9944411819518798</v>
      </c>
      <c r="R4102" s="92">
        <f t="shared" ca="1" si="324"/>
        <v>5.270538264344963</v>
      </c>
    </row>
    <row r="4103" spans="1:18" x14ac:dyDescent="0.3">
      <c r="A4103" s="107">
        <v>41054.277777777781</v>
      </c>
      <c r="B4103" s="92">
        <v>5.56</v>
      </c>
      <c r="C4103" s="92">
        <v>5.51</v>
      </c>
      <c r="D4103" s="92">
        <v>5.48</v>
      </c>
      <c r="E4103" s="92">
        <v>5.44</v>
      </c>
      <c r="F4103" s="92">
        <v>5.34</v>
      </c>
      <c r="G4103" s="92">
        <v>5.23</v>
      </c>
      <c r="H4103" s="92">
        <v>5.16</v>
      </c>
      <c r="I4103" s="92">
        <v>5.14</v>
      </c>
      <c r="J4103" s="92">
        <v>5.15</v>
      </c>
      <c r="K4103" s="92">
        <v>5.05</v>
      </c>
      <c r="L4103" s="92">
        <v>5.57</v>
      </c>
      <c r="N4103" s="92">
        <f t="shared" ca="1" si="320"/>
        <v>5.2683229537254794</v>
      </c>
      <c r="O4103" s="92">
        <f t="shared" si="321"/>
        <v>0.12451947348531346</v>
      </c>
      <c r="P4103" s="92">
        <f t="shared" si="322"/>
        <v>5.2199128425860346</v>
      </c>
      <c r="Q4103" s="92">
        <f t="shared" ca="1" si="323"/>
        <v>1.0092741224996127</v>
      </c>
      <c r="R4103" s="92">
        <f t="shared" ca="1" si="324"/>
        <v>5.6216568623228431</v>
      </c>
    </row>
    <row r="4104" spans="1:18" x14ac:dyDescent="0.3">
      <c r="A4104" s="107">
        <v>41054.284722222219</v>
      </c>
      <c r="B4104" s="92">
        <v>7.67</v>
      </c>
      <c r="C4104" s="92">
        <v>7.71</v>
      </c>
      <c r="D4104" s="92">
        <v>7.73</v>
      </c>
      <c r="E4104" s="92">
        <v>7.68</v>
      </c>
      <c r="F4104" s="92">
        <v>7.62</v>
      </c>
      <c r="G4104" s="92">
        <v>7.57</v>
      </c>
      <c r="H4104" s="92">
        <v>7.51</v>
      </c>
      <c r="I4104" s="92">
        <v>7.52</v>
      </c>
      <c r="J4104" s="92">
        <v>7.56</v>
      </c>
      <c r="K4104" s="92">
        <v>7.43</v>
      </c>
      <c r="L4104" s="92">
        <v>7.79</v>
      </c>
      <c r="N4104" s="92">
        <f t="shared" ca="1" si="320"/>
        <v>7.5898343822064023</v>
      </c>
      <c r="O4104" s="92">
        <f t="shared" si="321"/>
        <v>7.3536069429452941E-2</v>
      </c>
      <c r="P4104" s="92">
        <f t="shared" si="322"/>
        <v>7.5613742329086442</v>
      </c>
      <c r="Q4104" s="92">
        <f t="shared" ca="1" si="323"/>
        <v>1.0037638858256603</v>
      </c>
      <c r="R4104" s="92">
        <f t="shared" ca="1" si="324"/>
        <v>7.8193206705818943</v>
      </c>
    </row>
    <row r="4105" spans="1:18" x14ac:dyDescent="0.3">
      <c r="A4105" s="107">
        <v>41054.291666666664</v>
      </c>
      <c r="B4105" s="92">
        <v>7.14</v>
      </c>
      <c r="C4105" s="92">
        <v>7.12</v>
      </c>
      <c r="D4105" s="92">
        <v>7.07</v>
      </c>
      <c r="E4105" s="92">
        <v>7.01</v>
      </c>
      <c r="F4105" s="92">
        <v>6.98</v>
      </c>
      <c r="G4105" s="92">
        <v>6.96</v>
      </c>
      <c r="H4105" s="92">
        <v>6.93</v>
      </c>
      <c r="I4105" s="92">
        <v>6.91</v>
      </c>
      <c r="J4105" s="92">
        <v>6.86</v>
      </c>
      <c r="K4105" s="92">
        <v>6.57</v>
      </c>
      <c r="L4105" s="92">
        <v>7.27</v>
      </c>
      <c r="N4105" s="92">
        <f t="shared" ca="1" si="320"/>
        <v>6.9435870649806724</v>
      </c>
      <c r="O4105" s="92">
        <f t="shared" si="321"/>
        <v>3.9917919352524346E-2</v>
      </c>
      <c r="P4105" s="92">
        <f t="shared" si="322"/>
        <v>6.9556938243927684</v>
      </c>
      <c r="Q4105" s="92">
        <f t="shared" ca="1" si="323"/>
        <v>0.99825944618642659</v>
      </c>
      <c r="R4105" s="92">
        <f t="shared" ca="1" si="324"/>
        <v>7.2573461737753213</v>
      </c>
    </row>
    <row r="4106" spans="1:18" x14ac:dyDescent="0.3">
      <c r="A4106" s="107">
        <v>41054.298611111109</v>
      </c>
      <c r="B4106" s="92">
        <v>7.42</v>
      </c>
      <c r="C4106" s="92">
        <v>7.4</v>
      </c>
      <c r="D4106" s="92">
        <v>7.35</v>
      </c>
      <c r="E4106" s="92">
        <v>7.31</v>
      </c>
      <c r="F4106" s="92">
        <v>7.27</v>
      </c>
      <c r="G4106" s="92">
        <v>7.24</v>
      </c>
      <c r="H4106" s="92">
        <v>7.2</v>
      </c>
      <c r="I4106" s="92">
        <v>7.15</v>
      </c>
      <c r="J4106" s="92">
        <v>7.12</v>
      </c>
      <c r="K4106" s="92">
        <v>7.04</v>
      </c>
      <c r="L4106" s="92">
        <v>7.33</v>
      </c>
      <c r="N4106" s="92">
        <f t="shared" ca="1" si="320"/>
        <v>7.2281616884883153</v>
      </c>
      <c r="O4106" s="92">
        <f t="shared" si="321"/>
        <v>5.1196717990945884E-2</v>
      </c>
      <c r="P4106" s="92">
        <f t="shared" si="322"/>
        <v>7.2342554327233257</v>
      </c>
      <c r="Q4106" s="92">
        <f t="shared" ca="1" si="323"/>
        <v>0.99915765426149505</v>
      </c>
      <c r="R4106" s="92">
        <f t="shared" ca="1" si="324"/>
        <v>7.3238256057367588</v>
      </c>
    </row>
    <row r="4107" spans="1:18" x14ac:dyDescent="0.3">
      <c r="A4107" s="107">
        <v>41054.340277777781</v>
      </c>
      <c r="B4107" s="92">
        <v>7.84</v>
      </c>
      <c r="C4107" s="92">
        <v>7.78</v>
      </c>
      <c r="D4107" s="92">
        <v>7.68</v>
      </c>
      <c r="E4107" s="92">
        <v>7.58</v>
      </c>
      <c r="F4107" s="92">
        <v>7.52</v>
      </c>
      <c r="G4107" s="92">
        <v>7.45</v>
      </c>
      <c r="H4107" s="92">
        <v>7.34</v>
      </c>
      <c r="I4107" s="92">
        <v>7.23</v>
      </c>
      <c r="J4107" s="92">
        <v>7.1</v>
      </c>
      <c r="K4107" s="92">
        <v>6.84</v>
      </c>
      <c r="L4107" s="92">
        <v>7.46</v>
      </c>
      <c r="N4107" s="92">
        <f t="shared" ca="1" si="320"/>
        <v>7.3932564924183035</v>
      </c>
      <c r="O4107" s="92">
        <f t="shared" si="321"/>
        <v>0.13746139003248051</v>
      </c>
      <c r="P4107" s="92">
        <f t="shared" si="322"/>
        <v>7.434139266023414</v>
      </c>
      <c r="Q4107" s="92">
        <f t="shared" ca="1" si="323"/>
        <v>0.99450067154486077</v>
      </c>
      <c r="R4107" s="92">
        <f t="shared" ca="1" si="324"/>
        <v>7.4189750097246616</v>
      </c>
    </row>
    <row r="4108" spans="1:18" x14ac:dyDescent="0.3">
      <c r="A4108" s="107">
        <v>41054.347222222219</v>
      </c>
      <c r="B4108" s="92">
        <v>7.78</v>
      </c>
      <c r="C4108" s="92">
        <v>7.73</v>
      </c>
      <c r="D4108" s="92">
        <v>7.65</v>
      </c>
      <c r="E4108" s="92">
        <v>7.49</v>
      </c>
      <c r="F4108" s="92">
        <v>7.35</v>
      </c>
      <c r="G4108" s="92">
        <v>7.24</v>
      </c>
      <c r="H4108" s="92">
        <v>7.13</v>
      </c>
      <c r="I4108" s="92">
        <v>7.03</v>
      </c>
      <c r="J4108" s="92">
        <v>6.92</v>
      </c>
      <c r="K4108" s="92">
        <v>6.73</v>
      </c>
      <c r="L4108" s="92">
        <v>6.92</v>
      </c>
      <c r="N4108" s="92">
        <f t="shared" ca="1" si="320"/>
        <v>7.2397002483191448</v>
      </c>
      <c r="O4108" s="92">
        <f t="shared" si="321"/>
        <v>0.1414792054280439</v>
      </c>
      <c r="P4108" s="92">
        <f t="shared" si="322"/>
        <v>7.2241363202685562</v>
      </c>
      <c r="Q4108" s="92">
        <f t="shared" ca="1" si="323"/>
        <v>1.002154434434871</v>
      </c>
      <c r="R4108" s="92">
        <f t="shared" ca="1" si="324"/>
        <v>6.9349086862893072</v>
      </c>
    </row>
    <row r="4109" spans="1:18" x14ac:dyDescent="0.3">
      <c r="A4109" s="107">
        <v>41054.354166666664</v>
      </c>
      <c r="B4109" s="92">
        <v>10.27</v>
      </c>
      <c r="C4109" s="92">
        <v>10.27</v>
      </c>
      <c r="D4109" s="92">
        <v>10.23</v>
      </c>
      <c r="E4109" s="92">
        <v>10.16</v>
      </c>
      <c r="F4109" s="92">
        <v>10.119999999999999</v>
      </c>
      <c r="G4109" s="92">
        <v>10.09</v>
      </c>
      <c r="H4109" s="92">
        <v>10.02</v>
      </c>
      <c r="I4109" s="92">
        <v>9.86</v>
      </c>
      <c r="J4109" s="92">
        <v>9.68</v>
      </c>
      <c r="K4109" s="92">
        <v>9.2899999999999991</v>
      </c>
      <c r="L4109" s="92">
        <v>9.35</v>
      </c>
      <c r="N4109" s="92">
        <f t="shared" ca="1" si="320"/>
        <v>9.9906630955716089</v>
      </c>
      <c r="O4109" s="92">
        <f t="shared" si="321"/>
        <v>6.4333315747222855E-2</v>
      </c>
      <c r="P4109" s="92">
        <f t="shared" si="322"/>
        <v>10.079940890997596</v>
      </c>
      <c r="Q4109" s="92">
        <f t="shared" ca="1" si="323"/>
        <v>0.99114302391339204</v>
      </c>
      <c r="R4109" s="92">
        <f t="shared" ca="1" si="324"/>
        <v>9.2671872735902152</v>
      </c>
    </row>
    <row r="4110" spans="1:18" x14ac:dyDescent="0.3">
      <c r="A4110" s="107">
        <v>41054.361111111109</v>
      </c>
      <c r="B4110" s="92">
        <v>11.91</v>
      </c>
      <c r="C4110" s="92">
        <v>11.91</v>
      </c>
      <c r="D4110" s="92">
        <v>11.82</v>
      </c>
      <c r="E4110" s="92">
        <v>11.71</v>
      </c>
      <c r="F4110" s="92">
        <v>11.6</v>
      </c>
      <c r="G4110" s="92">
        <v>11.51</v>
      </c>
      <c r="H4110" s="92">
        <v>11.43</v>
      </c>
      <c r="I4110" s="92">
        <v>11.35</v>
      </c>
      <c r="J4110" s="92">
        <v>11.23</v>
      </c>
      <c r="K4110" s="92">
        <v>10.95</v>
      </c>
      <c r="L4110" s="92">
        <v>11.81</v>
      </c>
      <c r="N4110" s="92">
        <f t="shared" ca="1" si="320"/>
        <v>11.499687784096009</v>
      </c>
      <c r="O4110" s="92">
        <f t="shared" si="321"/>
        <v>6.445350600167446E-2</v>
      </c>
      <c r="P4110" s="92">
        <f t="shared" si="322"/>
        <v>11.498503811461374</v>
      </c>
      <c r="Q4110" s="92">
        <f t="shared" ca="1" si="323"/>
        <v>1.000102967538564</v>
      </c>
      <c r="R4110" s="92">
        <f t="shared" ca="1" si="324"/>
        <v>11.811216046630442</v>
      </c>
    </row>
    <row r="4111" spans="1:18" x14ac:dyDescent="0.3">
      <c r="A4111" s="107">
        <v>41054.368055555555</v>
      </c>
      <c r="B4111" s="92">
        <v>8.74</v>
      </c>
      <c r="C4111" s="92">
        <v>8.76</v>
      </c>
      <c r="D4111" s="92">
        <v>8.7799999999999994</v>
      </c>
      <c r="E4111" s="92">
        <v>8.81</v>
      </c>
      <c r="F4111" s="92">
        <v>8.8699999999999992</v>
      </c>
      <c r="G4111" s="92">
        <v>8.93</v>
      </c>
      <c r="H4111" s="92">
        <v>8.8800000000000008</v>
      </c>
      <c r="I4111" s="92">
        <v>8.8000000000000007</v>
      </c>
      <c r="J4111" s="92">
        <v>8.7100000000000009</v>
      </c>
      <c r="K4111" s="92">
        <v>8.5</v>
      </c>
      <c r="L4111" s="92">
        <v>8.92</v>
      </c>
      <c r="N4111" s="92">
        <f t="shared" ca="1" si="320"/>
        <v>8.808873941964805</v>
      </c>
      <c r="O4111" s="92">
        <f t="shared" si="321"/>
        <v>5.1886626831519046E-2</v>
      </c>
      <c r="P4111" s="92">
        <f t="shared" si="322"/>
        <v>8.9228190615017642</v>
      </c>
      <c r="Q4111" s="92">
        <f t="shared" ca="1" si="323"/>
        <v>0.98722991929438708</v>
      </c>
      <c r="R4111" s="92">
        <f t="shared" ca="1" si="324"/>
        <v>8.8060908801059323</v>
      </c>
    </row>
    <row r="4112" spans="1:18" x14ac:dyDescent="0.3">
      <c r="A4112" s="107">
        <v>41054.375</v>
      </c>
      <c r="B4112" s="92">
        <v>9.4700000000000006</v>
      </c>
      <c r="C4112" s="92">
        <v>9.51</v>
      </c>
      <c r="D4112" s="92">
        <v>9.51</v>
      </c>
      <c r="E4112" s="92">
        <v>9.5399999999999991</v>
      </c>
      <c r="F4112" s="92">
        <v>9.56</v>
      </c>
      <c r="G4112" s="92">
        <v>9.49</v>
      </c>
      <c r="H4112" s="92">
        <v>9.4</v>
      </c>
      <c r="I4112" s="92">
        <v>9.33</v>
      </c>
      <c r="J4112" s="92">
        <v>9.1999999999999993</v>
      </c>
      <c r="K4112" s="92">
        <v>8.93</v>
      </c>
      <c r="L4112" s="92">
        <v>8.98</v>
      </c>
      <c r="N4112" s="92">
        <f t="shared" ca="1" si="320"/>
        <v>9.4084364299192789</v>
      </c>
      <c r="O4112" s="92">
        <f t="shared" si="321"/>
        <v>8.8056627802860554E-2</v>
      </c>
      <c r="P4112" s="92">
        <f t="shared" si="322"/>
        <v>9.477052651994649</v>
      </c>
      <c r="Q4112" s="92">
        <f t="shared" ca="1" si="323"/>
        <v>0.99275975088511004</v>
      </c>
      <c r="R4112" s="92">
        <f t="shared" ca="1" si="324"/>
        <v>8.9149825629482891</v>
      </c>
    </row>
    <row r="4113" spans="1:18" x14ac:dyDescent="0.3">
      <c r="A4113" s="107">
        <v>41054.909722222219</v>
      </c>
      <c r="B4113" s="92">
        <v>8.58</v>
      </c>
      <c r="C4113" s="92">
        <v>8.43</v>
      </c>
      <c r="D4113" s="92">
        <v>8.1999999999999993</v>
      </c>
      <c r="E4113" s="92">
        <v>7.9</v>
      </c>
      <c r="F4113" s="92">
        <v>7.63</v>
      </c>
      <c r="G4113" s="92">
        <v>7.36</v>
      </c>
      <c r="H4113" s="92">
        <v>7.14</v>
      </c>
      <c r="I4113" s="92">
        <v>6.96</v>
      </c>
      <c r="J4113" s="92">
        <v>6.73</v>
      </c>
      <c r="K4113" s="92">
        <v>6.42</v>
      </c>
      <c r="L4113" s="92">
        <v>7.58</v>
      </c>
      <c r="N4113" s="92">
        <f t="shared" ca="1" si="320"/>
        <v>7.3855360005649127</v>
      </c>
      <c r="O4113" s="92">
        <f t="shared" si="321"/>
        <v>0.28043758544903774</v>
      </c>
      <c r="P4113" s="92">
        <f t="shared" si="322"/>
        <v>7.3280685078316834</v>
      </c>
      <c r="Q4113" s="92">
        <f t="shared" ca="1" si="323"/>
        <v>1.0078421063711143</v>
      </c>
      <c r="R4113" s="92">
        <f t="shared" ca="1" si="324"/>
        <v>7.639443166293046</v>
      </c>
    </row>
    <row r="4114" spans="1:18" x14ac:dyDescent="0.3">
      <c r="A4114" s="107">
        <v>41054.916666666664</v>
      </c>
      <c r="B4114" s="92">
        <v>8.34</v>
      </c>
      <c r="C4114" s="92">
        <v>8.19</v>
      </c>
      <c r="D4114" s="92">
        <v>7.96</v>
      </c>
      <c r="E4114" s="92">
        <v>7.76</v>
      </c>
      <c r="F4114" s="92">
        <v>7.58</v>
      </c>
      <c r="G4114" s="92">
        <v>7.35</v>
      </c>
      <c r="H4114" s="92">
        <v>7.12</v>
      </c>
      <c r="I4114" s="92">
        <v>6.8</v>
      </c>
      <c r="J4114" s="92">
        <v>6.55</v>
      </c>
      <c r="K4114" s="92">
        <v>6.12</v>
      </c>
      <c r="L4114" s="92">
        <v>7.61</v>
      </c>
      <c r="N4114" s="92">
        <f t="shared" ca="1" si="320"/>
        <v>7.2618363826164201</v>
      </c>
      <c r="O4114" s="92">
        <f t="shared" si="321"/>
        <v>0.29379479393976821</v>
      </c>
      <c r="P4114" s="92">
        <f t="shared" si="322"/>
        <v>7.3165965227278518</v>
      </c>
      <c r="Q4114" s="92">
        <f t="shared" ca="1" si="323"/>
        <v>0.99251562663851589</v>
      </c>
      <c r="R4114" s="92">
        <f t="shared" ca="1" si="324"/>
        <v>7.5530439187191059</v>
      </c>
    </row>
    <row r="4115" spans="1:18" x14ac:dyDescent="0.3">
      <c r="A4115" s="107">
        <v>41054.923611111109</v>
      </c>
      <c r="B4115" s="92">
        <v>8.19</v>
      </c>
      <c r="C4115" s="92">
        <v>8.17</v>
      </c>
      <c r="D4115" s="92">
        <v>8.1300000000000008</v>
      </c>
      <c r="E4115" s="92">
        <v>7.96</v>
      </c>
      <c r="F4115" s="92">
        <v>7.75</v>
      </c>
      <c r="G4115" s="92">
        <v>7.51</v>
      </c>
      <c r="H4115" s="92">
        <v>7.24</v>
      </c>
      <c r="I4115" s="92">
        <v>6.97</v>
      </c>
      <c r="J4115" s="92">
        <v>6.74</v>
      </c>
      <c r="K4115" s="92">
        <v>6.23</v>
      </c>
      <c r="L4115" s="92">
        <v>7.61</v>
      </c>
      <c r="N4115" s="92">
        <f t="shared" ca="1" si="320"/>
        <v>7.4176212476139156</v>
      </c>
      <c r="O4115" s="92">
        <f t="shared" si="321"/>
        <v>0.3383517836521745</v>
      </c>
      <c r="P4115" s="92">
        <f t="shared" si="322"/>
        <v>7.4707066764714716</v>
      </c>
      <c r="Q4115" s="92">
        <f t="shared" ca="1" si="323"/>
        <v>0.99289418911001481</v>
      </c>
      <c r="R4115" s="92">
        <f t="shared" ca="1" si="324"/>
        <v>7.5559247791272126</v>
      </c>
    </row>
    <row r="4116" spans="1:18" x14ac:dyDescent="0.3">
      <c r="A4116" s="107">
        <v>41054.930555555555</v>
      </c>
      <c r="B4116" s="92">
        <v>8.35</v>
      </c>
      <c r="C4116" s="92">
        <v>8.27</v>
      </c>
      <c r="D4116" s="92">
        <v>8.07</v>
      </c>
      <c r="E4116" s="92">
        <v>7.9</v>
      </c>
      <c r="F4116" s="92">
        <v>7.76</v>
      </c>
      <c r="G4116" s="92">
        <v>7.61</v>
      </c>
      <c r="H4116" s="92">
        <v>7.41</v>
      </c>
      <c r="I4116" s="92">
        <v>7.2</v>
      </c>
      <c r="J4116" s="92">
        <v>6.98</v>
      </c>
      <c r="K4116" s="92">
        <v>6.52</v>
      </c>
      <c r="L4116" s="92">
        <v>7.52</v>
      </c>
      <c r="N4116" s="92">
        <f t="shared" ca="1" si="320"/>
        <v>7.5241791264159206</v>
      </c>
      <c r="O4116" s="92">
        <f t="shared" si="321"/>
        <v>0.24611265447071404</v>
      </c>
      <c r="P4116" s="92">
        <f t="shared" si="322"/>
        <v>7.5810172717790136</v>
      </c>
      <c r="Q4116" s="92">
        <f t="shared" ca="1" si="323"/>
        <v>0.9925025701267457</v>
      </c>
      <c r="R4116" s="92">
        <f t="shared" ca="1" si="324"/>
        <v>7.4636193273531273</v>
      </c>
    </row>
    <row r="4117" spans="1:18" x14ac:dyDescent="0.3">
      <c r="A4117" s="107">
        <v>41054.9375</v>
      </c>
      <c r="B4117" s="92">
        <v>8.75</v>
      </c>
      <c r="C4117" s="92">
        <v>8.67</v>
      </c>
      <c r="D4117" s="92">
        <v>8.44</v>
      </c>
      <c r="E4117" s="92">
        <v>8.2200000000000006</v>
      </c>
      <c r="F4117" s="92">
        <v>8.09</v>
      </c>
      <c r="G4117" s="92">
        <v>8.01</v>
      </c>
      <c r="H4117" s="92">
        <v>7.83</v>
      </c>
      <c r="I4117" s="92">
        <v>7.61</v>
      </c>
      <c r="J4117" s="92">
        <v>7.34</v>
      </c>
      <c r="K4117" s="92">
        <v>7.03</v>
      </c>
      <c r="L4117" s="92">
        <v>8.1</v>
      </c>
      <c r="N4117" s="92">
        <f t="shared" ca="1" si="320"/>
        <v>7.9062443996175462</v>
      </c>
      <c r="O4117" s="92">
        <f t="shared" si="321"/>
        <v>0.21003140366450759</v>
      </c>
      <c r="P4117" s="92">
        <f t="shared" si="322"/>
        <v>7.9839589304917054</v>
      </c>
      <c r="Q4117" s="92">
        <f t="shared" ca="1" si="323"/>
        <v>0.99026616600226258</v>
      </c>
      <c r="R4117" s="92">
        <f t="shared" ca="1" si="324"/>
        <v>8.0211559446183269</v>
      </c>
    </row>
    <row r="4118" spans="1:18" x14ac:dyDescent="0.3">
      <c r="A4118" s="107">
        <v>41054.944444444445</v>
      </c>
      <c r="B4118" s="92">
        <v>8.82</v>
      </c>
      <c r="C4118" s="92">
        <v>8.6300000000000008</v>
      </c>
      <c r="D4118" s="92">
        <v>8.35</v>
      </c>
      <c r="E4118" s="92">
        <v>8.14</v>
      </c>
      <c r="F4118" s="92">
        <v>7.94</v>
      </c>
      <c r="G4118" s="92">
        <v>7.74</v>
      </c>
      <c r="H4118" s="92">
        <v>7.5</v>
      </c>
      <c r="I4118" s="92">
        <v>7.27</v>
      </c>
      <c r="J4118" s="92">
        <v>7.13</v>
      </c>
      <c r="K4118" s="92">
        <v>6.94</v>
      </c>
      <c r="L4118" s="92">
        <v>8.1</v>
      </c>
      <c r="N4118" s="92">
        <f t="shared" ca="1" si="320"/>
        <v>7.7051225620891115</v>
      </c>
      <c r="O4118" s="92">
        <f t="shared" si="321"/>
        <v>0.29107867708191704</v>
      </c>
      <c r="P4118" s="92">
        <f t="shared" si="322"/>
        <v>7.7051485594062408</v>
      </c>
      <c r="Q4118" s="92">
        <f t="shared" ca="1" si="323"/>
        <v>0.99999662598106598</v>
      </c>
      <c r="R4118" s="92">
        <f t="shared" ca="1" si="324"/>
        <v>8.0999726704466344</v>
      </c>
    </row>
    <row r="4119" spans="1:18" x14ac:dyDescent="0.3">
      <c r="A4119" s="107">
        <v>41054.951388888891</v>
      </c>
      <c r="B4119" s="92">
        <v>9.35</v>
      </c>
      <c r="C4119" s="92">
        <v>9.2799999999999994</v>
      </c>
      <c r="D4119" s="92">
        <v>9.15</v>
      </c>
      <c r="E4119" s="92">
        <v>9.01</v>
      </c>
      <c r="F4119" s="92">
        <v>8.83</v>
      </c>
      <c r="G4119" s="92">
        <v>8.51</v>
      </c>
      <c r="H4119" s="92">
        <v>8.2100000000000009</v>
      </c>
      <c r="I4119" s="92">
        <v>8.02</v>
      </c>
      <c r="J4119" s="92">
        <v>7.87</v>
      </c>
      <c r="K4119" s="92">
        <v>7.53</v>
      </c>
      <c r="L4119" s="92">
        <v>9</v>
      </c>
      <c r="N4119" s="92">
        <f t="shared" ca="1" si="320"/>
        <v>8.4769500522032715</v>
      </c>
      <c r="O4119" s="92">
        <f t="shared" si="321"/>
        <v>0.33164985006515091</v>
      </c>
      <c r="P4119" s="92">
        <f t="shared" si="322"/>
        <v>8.4663542193177026</v>
      </c>
      <c r="Q4119" s="92">
        <f t="shared" ca="1" si="323"/>
        <v>1.0012515225102905</v>
      </c>
      <c r="R4119" s="92">
        <f t="shared" ca="1" si="324"/>
        <v>9.0112637025926148</v>
      </c>
    </row>
    <row r="4120" spans="1:18" x14ac:dyDescent="0.3">
      <c r="A4120" s="107">
        <v>41054.958333333336</v>
      </c>
      <c r="B4120" s="92">
        <v>8.18</v>
      </c>
      <c r="C4120" s="92">
        <v>8.09</v>
      </c>
      <c r="D4120" s="92">
        <v>7.89</v>
      </c>
      <c r="E4120" s="92">
        <v>7.63</v>
      </c>
      <c r="F4120" s="92">
        <v>7.43</v>
      </c>
      <c r="G4120" s="92">
        <v>7.22</v>
      </c>
      <c r="H4120" s="92">
        <v>7.03</v>
      </c>
      <c r="I4120" s="92">
        <v>6.9</v>
      </c>
      <c r="J4120" s="92">
        <v>6.82</v>
      </c>
      <c r="K4120" s="92">
        <v>6.5</v>
      </c>
      <c r="L4120" s="92">
        <v>7.52</v>
      </c>
      <c r="N4120" s="92">
        <f t="shared" ca="1" si="320"/>
        <v>7.2507347273729099</v>
      </c>
      <c r="O4120" s="92">
        <f t="shared" si="321"/>
        <v>0.2464408435486414</v>
      </c>
      <c r="P4120" s="92">
        <f t="shared" si="322"/>
        <v>7.1924659914425204</v>
      </c>
      <c r="Q4120" s="92">
        <f t="shared" ca="1" si="323"/>
        <v>1.0081013571700883</v>
      </c>
      <c r="R4120" s="92">
        <f t="shared" ca="1" si="324"/>
        <v>7.5809222059190633</v>
      </c>
    </row>
    <row r="4121" spans="1:18" x14ac:dyDescent="0.3">
      <c r="A4121" s="107">
        <v>41054.965277777781</v>
      </c>
      <c r="B4121" s="92">
        <v>7.46</v>
      </c>
      <c r="C4121" s="92">
        <v>7.36</v>
      </c>
      <c r="D4121" s="92">
        <v>7.14</v>
      </c>
      <c r="E4121" s="92">
        <v>6.84</v>
      </c>
      <c r="F4121" s="92">
        <v>6.54</v>
      </c>
      <c r="G4121" s="92">
        <v>6.21</v>
      </c>
      <c r="H4121" s="92">
        <v>5.91</v>
      </c>
      <c r="I4121" s="92">
        <v>5.68</v>
      </c>
      <c r="J4121" s="92">
        <v>5.48</v>
      </c>
      <c r="K4121" s="92">
        <v>5.25</v>
      </c>
      <c r="L4121" s="92">
        <v>6.28</v>
      </c>
      <c r="N4121" s="92">
        <f t="shared" ca="1" si="320"/>
        <v>6.2257418004541165</v>
      </c>
      <c r="O4121" s="92">
        <f t="shared" si="321"/>
        <v>0.45756791711501316</v>
      </c>
      <c r="P4121" s="92">
        <f t="shared" si="322"/>
        <v>6.1661008034651061</v>
      </c>
      <c r="Q4121" s="92">
        <f t="shared" ca="1" si="323"/>
        <v>1.0096724005802005</v>
      </c>
      <c r="R4121" s="92">
        <f t="shared" ca="1" si="324"/>
        <v>6.3407426756436589</v>
      </c>
    </row>
    <row r="4122" spans="1:18" x14ac:dyDescent="0.3">
      <c r="A4122" s="107">
        <v>41054.972222222219</v>
      </c>
      <c r="B4122" s="92">
        <v>6.98</v>
      </c>
      <c r="C4122" s="92">
        <v>6.9</v>
      </c>
      <c r="D4122" s="92">
        <v>6.66</v>
      </c>
      <c r="E4122" s="92">
        <v>6.38</v>
      </c>
      <c r="F4122" s="92">
        <v>6.13</v>
      </c>
      <c r="G4122" s="92">
        <v>5.92</v>
      </c>
      <c r="H4122" s="92">
        <v>5.7</v>
      </c>
      <c r="I4122" s="92">
        <v>5.43</v>
      </c>
      <c r="J4122" s="92">
        <v>5.17</v>
      </c>
      <c r="K4122" s="92">
        <v>4.75</v>
      </c>
      <c r="L4122" s="92">
        <v>6.41</v>
      </c>
      <c r="N4122" s="92">
        <f t="shared" ca="1" si="320"/>
        <v>5.873815246914182</v>
      </c>
      <c r="O4122" s="92">
        <f t="shared" si="321"/>
        <v>0.34995859513676936</v>
      </c>
      <c r="P4122" s="92">
        <f t="shared" si="322"/>
        <v>5.8879661095377678</v>
      </c>
      <c r="Q4122" s="92">
        <f t="shared" ca="1" si="323"/>
        <v>0.99759664672650494</v>
      </c>
      <c r="R4122" s="92">
        <f t="shared" ca="1" si="324"/>
        <v>6.3945945055168965</v>
      </c>
    </row>
    <row r="4123" spans="1:18" x14ac:dyDescent="0.3">
      <c r="A4123" s="107">
        <v>41054.979166666664</v>
      </c>
      <c r="B4123" s="92">
        <v>8.01</v>
      </c>
      <c r="C4123" s="92">
        <v>7.83</v>
      </c>
      <c r="D4123" s="92">
        <v>7.44</v>
      </c>
      <c r="E4123" s="92">
        <v>7.05</v>
      </c>
      <c r="F4123" s="92">
        <v>6.71</v>
      </c>
      <c r="G4123" s="92">
        <v>6.36</v>
      </c>
      <c r="H4123" s="92">
        <v>6.05</v>
      </c>
      <c r="I4123" s="92">
        <v>5.81</v>
      </c>
      <c r="J4123" s="92">
        <v>5.67</v>
      </c>
      <c r="K4123" s="92">
        <v>5.49</v>
      </c>
      <c r="L4123" s="92">
        <v>6.48</v>
      </c>
      <c r="N4123" s="92">
        <f t="shared" ca="1" si="320"/>
        <v>6.4222248275545288</v>
      </c>
      <c r="O4123" s="92">
        <f t="shared" si="321"/>
        <v>0.46177294168205824</v>
      </c>
      <c r="P4123" s="92">
        <f t="shared" si="322"/>
        <v>6.3146287376938535</v>
      </c>
      <c r="Q4123" s="92">
        <f t="shared" ca="1" si="323"/>
        <v>1.0170391790761035</v>
      </c>
      <c r="R4123" s="92">
        <f t="shared" ca="1" si="324"/>
        <v>6.5904138804131511</v>
      </c>
    </row>
    <row r="4124" spans="1:18" x14ac:dyDescent="0.3">
      <c r="A4124" s="107">
        <v>41054.986111111109</v>
      </c>
      <c r="B4124" s="92">
        <v>9.44</v>
      </c>
      <c r="C4124" s="92">
        <v>9.39</v>
      </c>
      <c r="D4124" s="92">
        <v>9.25</v>
      </c>
      <c r="E4124" s="92">
        <v>9.1300000000000008</v>
      </c>
      <c r="F4124" s="92">
        <v>9.0299999999999994</v>
      </c>
      <c r="G4124" s="92">
        <v>8.92</v>
      </c>
      <c r="H4124" s="92">
        <v>8.74</v>
      </c>
      <c r="I4124" s="92">
        <v>8.4600000000000009</v>
      </c>
      <c r="J4124" s="92">
        <v>8.17</v>
      </c>
      <c r="K4124" s="92">
        <v>7.76</v>
      </c>
      <c r="L4124" s="92">
        <v>9.24</v>
      </c>
      <c r="N4124" s="92">
        <f t="shared" ca="1" si="320"/>
        <v>8.773638122438614</v>
      </c>
      <c r="O4124" s="92">
        <f t="shared" si="321"/>
        <v>0.18838445276763088</v>
      </c>
      <c r="P4124" s="92">
        <f t="shared" si="322"/>
        <v>8.893984940756237</v>
      </c>
      <c r="Q4124" s="92">
        <f t="shared" ca="1" si="323"/>
        <v>0.98646874048930078</v>
      </c>
      <c r="R4124" s="92">
        <f t="shared" ca="1" si="324"/>
        <v>9.1149711621211402</v>
      </c>
    </row>
    <row r="4125" spans="1:18" x14ac:dyDescent="0.3">
      <c r="A4125" s="107">
        <v>41054.993055555555</v>
      </c>
      <c r="B4125" s="92">
        <v>8.33</v>
      </c>
      <c r="C4125" s="92">
        <v>8.23</v>
      </c>
      <c r="D4125" s="92">
        <v>8.06</v>
      </c>
      <c r="E4125" s="92">
        <v>7.93</v>
      </c>
      <c r="F4125" s="92">
        <v>7.86</v>
      </c>
      <c r="G4125" s="92">
        <v>7.71</v>
      </c>
      <c r="H4125" s="92">
        <v>7.54</v>
      </c>
      <c r="I4125" s="92">
        <v>7.36</v>
      </c>
      <c r="J4125" s="92">
        <v>7.17</v>
      </c>
      <c r="K4125" s="92">
        <v>6.91</v>
      </c>
      <c r="L4125" s="92">
        <v>7.87</v>
      </c>
      <c r="N4125" s="92">
        <f t="shared" ca="1" si="320"/>
        <v>7.6365695649277745</v>
      </c>
      <c r="O4125" s="92">
        <f t="shared" si="321"/>
        <v>0.20603702972689431</v>
      </c>
      <c r="P4125" s="92">
        <f t="shared" si="322"/>
        <v>7.6854101904630996</v>
      </c>
      <c r="Q4125" s="92">
        <f t="shared" ca="1" si="323"/>
        <v>0.99364502032748603</v>
      </c>
      <c r="R4125" s="92">
        <f t="shared" ca="1" si="324"/>
        <v>7.819986309977315</v>
      </c>
    </row>
    <row r="4126" spans="1:18" x14ac:dyDescent="0.3">
      <c r="A4126" s="107">
        <v>41055.270833333336</v>
      </c>
      <c r="B4126" s="92">
        <v>8.01</v>
      </c>
      <c r="C4126" s="92">
        <v>8.01</v>
      </c>
      <c r="D4126" s="92">
        <v>8.0399999999999991</v>
      </c>
      <c r="E4126" s="92">
        <v>8.14</v>
      </c>
      <c r="F4126" s="92">
        <v>8.1300000000000008</v>
      </c>
      <c r="G4126" s="92">
        <v>8.07</v>
      </c>
      <c r="H4126" s="92">
        <v>8.01</v>
      </c>
      <c r="I4126" s="92">
        <v>7.9</v>
      </c>
      <c r="J4126" s="92">
        <v>7.81</v>
      </c>
      <c r="K4126" s="92">
        <v>7.64</v>
      </c>
      <c r="L4126" s="92">
        <v>8.41</v>
      </c>
      <c r="N4126" s="92">
        <f t="shared" ca="1" si="320"/>
        <v>7.9942873414208631</v>
      </c>
      <c r="O4126" s="92">
        <f t="shared" si="321"/>
        <v>6.8962886927738137E-2</v>
      </c>
      <c r="P4126" s="92">
        <f t="shared" si="322"/>
        <v>8.0613760585924155</v>
      </c>
      <c r="Q4126" s="92">
        <f t="shared" ca="1" si="323"/>
        <v>0.99167775865014451</v>
      </c>
      <c r="R4126" s="92">
        <f t="shared" ca="1" si="324"/>
        <v>8.3400099502477154</v>
      </c>
    </row>
    <row r="4127" spans="1:18" x14ac:dyDescent="0.3">
      <c r="A4127" s="107">
        <v>41055.277777777781</v>
      </c>
      <c r="B4127" s="92">
        <v>8.1999999999999993</v>
      </c>
      <c r="C4127" s="92">
        <v>8.1999999999999993</v>
      </c>
      <c r="D4127" s="92">
        <v>8.19</v>
      </c>
      <c r="E4127" s="92">
        <v>8.2100000000000009</v>
      </c>
      <c r="F4127" s="92">
        <v>8.2100000000000009</v>
      </c>
      <c r="G4127" s="92">
        <v>8.23</v>
      </c>
      <c r="H4127" s="92">
        <v>8.26</v>
      </c>
      <c r="I4127" s="92">
        <v>8.24</v>
      </c>
      <c r="J4127" s="92">
        <v>8.1300000000000008</v>
      </c>
      <c r="K4127" s="92">
        <v>7.97</v>
      </c>
      <c r="L4127" s="92">
        <v>8.39</v>
      </c>
      <c r="N4127" s="92">
        <f t="shared" ca="1" si="320"/>
        <v>8.1981329291776159</v>
      </c>
      <c r="O4127" s="92">
        <f t="shared" si="321"/>
        <v>-3.3623993290722146E-2</v>
      </c>
      <c r="P4127" s="92">
        <f t="shared" si="322"/>
        <v>8.2342915217403654</v>
      </c>
      <c r="Q4127" s="92">
        <f t="shared" ca="1" si="323"/>
        <v>0.99560877915637513</v>
      </c>
      <c r="R4127" s="92">
        <f t="shared" ca="1" si="324"/>
        <v>8.3531576571219883</v>
      </c>
    </row>
    <row r="4128" spans="1:18" x14ac:dyDescent="0.3">
      <c r="A4128" s="107">
        <v>41055.284722222219</v>
      </c>
      <c r="B4128" s="92">
        <v>10.15</v>
      </c>
      <c r="C4128" s="92">
        <v>10.119999999999999</v>
      </c>
      <c r="D4128" s="92">
        <v>10.1</v>
      </c>
      <c r="E4128" s="92">
        <v>10.039999999999999</v>
      </c>
      <c r="F4128" s="92">
        <v>10.02</v>
      </c>
      <c r="G4128" s="92">
        <v>10.01</v>
      </c>
      <c r="H4128" s="92">
        <v>9.98</v>
      </c>
      <c r="I4128" s="92">
        <v>9.91</v>
      </c>
      <c r="J4128" s="92">
        <v>9.84</v>
      </c>
      <c r="K4128" s="92">
        <v>9.81</v>
      </c>
      <c r="L4128" s="92">
        <v>10.5</v>
      </c>
      <c r="N4128" s="92">
        <f t="shared" ca="1" si="320"/>
        <v>9.9796173534070753</v>
      </c>
      <c r="O4128" s="92">
        <f t="shared" si="321"/>
        <v>2.7736841115977851E-2</v>
      </c>
      <c r="P4128" s="92">
        <f t="shared" si="322"/>
        <v>10.005696253494392</v>
      </c>
      <c r="Q4128" s="92">
        <f t="shared" ca="1" si="323"/>
        <v>0.99739359466581756</v>
      </c>
      <c r="R4128" s="92">
        <f t="shared" ca="1" si="324"/>
        <v>10.472632743991085</v>
      </c>
    </row>
    <row r="4129" spans="1:18" x14ac:dyDescent="0.3">
      <c r="A4129" s="107">
        <v>41055.291666666664</v>
      </c>
      <c r="B4129" s="92">
        <v>9.77</v>
      </c>
      <c r="C4129" s="92">
        <v>9.77</v>
      </c>
      <c r="D4129" s="92">
        <v>9.7200000000000006</v>
      </c>
      <c r="E4129" s="92">
        <v>9.76</v>
      </c>
      <c r="F4129" s="92">
        <v>9.7799999999999994</v>
      </c>
      <c r="G4129" s="92">
        <v>9.8000000000000007</v>
      </c>
      <c r="H4129" s="92">
        <v>9.83</v>
      </c>
      <c r="I4129" s="92">
        <v>9.84</v>
      </c>
      <c r="J4129" s="92">
        <v>9.7899999999999991</v>
      </c>
      <c r="K4129" s="92">
        <v>9.7200000000000006</v>
      </c>
      <c r="L4129" s="92">
        <v>10.14</v>
      </c>
      <c r="N4129" s="92">
        <f t="shared" ca="1" si="320"/>
        <v>9.7866894765369672</v>
      </c>
      <c r="O4129" s="92">
        <f t="shared" si="321"/>
        <v>-2.8245515502611698E-2</v>
      </c>
      <c r="P4129" s="92">
        <f t="shared" si="322"/>
        <v>9.8042925925088245</v>
      </c>
      <c r="Q4129" s="92">
        <f t="shared" ca="1" si="323"/>
        <v>0.9982045501186585</v>
      </c>
      <c r="R4129" s="92">
        <f t="shared" ca="1" si="324"/>
        <v>10.121794138203198</v>
      </c>
    </row>
    <row r="4130" spans="1:18" x14ac:dyDescent="0.3">
      <c r="A4130" s="107">
        <v>41055.298611111109</v>
      </c>
      <c r="B4130" s="92">
        <v>9.2799999999999994</v>
      </c>
      <c r="C4130" s="92">
        <v>9.3000000000000007</v>
      </c>
      <c r="D4130" s="92">
        <v>9.34</v>
      </c>
      <c r="E4130" s="92">
        <v>9.36</v>
      </c>
      <c r="F4130" s="92">
        <v>9.4</v>
      </c>
      <c r="G4130" s="92">
        <v>9.3699999999999992</v>
      </c>
      <c r="H4130" s="92">
        <v>9.2899999999999991</v>
      </c>
      <c r="I4130" s="92">
        <v>9.16</v>
      </c>
      <c r="J4130" s="92">
        <v>8.9700000000000006</v>
      </c>
      <c r="K4130" s="92">
        <v>8.73</v>
      </c>
      <c r="L4130" s="92">
        <v>9.16</v>
      </c>
      <c r="N4130" s="92">
        <f t="shared" ca="1" si="320"/>
        <v>9.2425811360664394</v>
      </c>
      <c r="O4130" s="92">
        <f t="shared" si="321"/>
        <v>7.9237218257676892E-2</v>
      </c>
      <c r="P4130" s="92">
        <f t="shared" si="322"/>
        <v>9.3584959421651917</v>
      </c>
      <c r="Q4130" s="92">
        <f t="shared" ca="1" si="323"/>
        <v>0.98761394920560985</v>
      </c>
      <c r="R4130" s="92">
        <f t="shared" ca="1" si="324"/>
        <v>9.0465437747233857</v>
      </c>
    </row>
    <row r="4131" spans="1:18" x14ac:dyDescent="0.3">
      <c r="A4131" s="107">
        <v>41055.305555555555</v>
      </c>
      <c r="B4131" s="92">
        <v>9.6199999999999992</v>
      </c>
      <c r="C4131" s="92">
        <v>9.6199999999999992</v>
      </c>
      <c r="D4131" s="92">
        <v>9.58</v>
      </c>
      <c r="E4131" s="92">
        <v>9.4700000000000006</v>
      </c>
      <c r="F4131" s="92">
        <v>9.41</v>
      </c>
      <c r="G4131" s="92">
        <v>9.44</v>
      </c>
      <c r="H4131" s="92">
        <v>9.4700000000000006</v>
      </c>
      <c r="I4131" s="92">
        <v>9.5</v>
      </c>
      <c r="J4131" s="92">
        <v>9.48</v>
      </c>
      <c r="K4131" s="92">
        <v>9.35</v>
      </c>
      <c r="L4131" s="92">
        <v>9.83</v>
      </c>
      <c r="N4131" s="92">
        <f t="shared" ca="1" si="320"/>
        <v>9.4747064050803154</v>
      </c>
      <c r="O4131" s="92">
        <f t="shared" si="321"/>
        <v>-2.9320967890736113E-2</v>
      </c>
      <c r="P4131" s="92">
        <f t="shared" si="322"/>
        <v>9.4442923783916672</v>
      </c>
      <c r="Q4131" s="92">
        <f t="shared" ca="1" si="323"/>
        <v>1.0032203605595942</v>
      </c>
      <c r="R4131" s="92">
        <f t="shared" ca="1" si="324"/>
        <v>9.8616561443008113</v>
      </c>
    </row>
    <row r="4132" spans="1:18" x14ac:dyDescent="0.3">
      <c r="A4132" s="107">
        <v>41055.3125</v>
      </c>
      <c r="B4132" s="92">
        <v>9.99</v>
      </c>
      <c r="C4132" s="92">
        <v>9.92</v>
      </c>
      <c r="D4132" s="92">
        <v>9.8800000000000008</v>
      </c>
      <c r="E4132" s="92">
        <v>9.8699999999999992</v>
      </c>
      <c r="F4132" s="92">
        <v>9.8699999999999992</v>
      </c>
      <c r="G4132" s="92">
        <v>9.82</v>
      </c>
      <c r="H4132" s="92">
        <v>9.74</v>
      </c>
      <c r="I4132" s="92">
        <v>9.7200000000000006</v>
      </c>
      <c r="J4132" s="92">
        <v>9.73</v>
      </c>
      <c r="K4132" s="92">
        <v>9.68</v>
      </c>
      <c r="L4132" s="92">
        <v>10.08</v>
      </c>
      <c r="N4132" s="92">
        <f t="shared" ca="1" si="320"/>
        <v>9.800763047169907</v>
      </c>
      <c r="O4132" s="92">
        <f t="shared" si="321"/>
        <v>7.559129234213946E-2</v>
      </c>
      <c r="P4132" s="92">
        <f t="shared" si="322"/>
        <v>9.8084978831503964</v>
      </c>
      <c r="Q4132" s="92">
        <f t="shared" ca="1" si="323"/>
        <v>0.99921141482899467</v>
      </c>
      <c r="R4132" s="92">
        <f t="shared" ca="1" si="324"/>
        <v>10.072051061476266</v>
      </c>
    </row>
    <row r="4133" spans="1:18" x14ac:dyDescent="0.3">
      <c r="A4133" s="107">
        <v>41055.319444444445</v>
      </c>
      <c r="B4133" s="92">
        <v>9.07</v>
      </c>
      <c r="C4133" s="92">
        <v>9.0399999999999991</v>
      </c>
      <c r="D4133" s="92">
        <v>9.06</v>
      </c>
      <c r="E4133" s="92">
        <v>9.11</v>
      </c>
      <c r="F4133" s="92">
        <v>9.15</v>
      </c>
      <c r="G4133" s="92">
        <v>9.1300000000000008</v>
      </c>
      <c r="H4133" s="92">
        <v>9.0500000000000007</v>
      </c>
      <c r="I4133" s="92">
        <v>8.99</v>
      </c>
      <c r="J4133" s="92">
        <v>8.89</v>
      </c>
      <c r="K4133" s="92">
        <v>8.7799999999999994</v>
      </c>
      <c r="L4133" s="92">
        <v>9.2899999999999991</v>
      </c>
      <c r="N4133" s="92">
        <f t="shared" ca="1" si="320"/>
        <v>9.0401133677926779</v>
      </c>
      <c r="O4133" s="92">
        <f t="shared" si="321"/>
        <v>8.1329316687012099E-2</v>
      </c>
      <c r="P4133" s="92">
        <f t="shared" si="322"/>
        <v>9.1184948283107818</v>
      </c>
      <c r="Q4133" s="92">
        <f t="shared" ca="1" si="323"/>
        <v>0.99140412293981373</v>
      </c>
      <c r="R4133" s="92">
        <f t="shared" ca="1" si="324"/>
        <v>9.2101443021108693</v>
      </c>
    </row>
    <row r="4134" spans="1:18" x14ac:dyDescent="0.3">
      <c r="A4134" s="107">
        <v>41055.326388888891</v>
      </c>
      <c r="B4134" s="92">
        <v>8.6199999999999992</v>
      </c>
      <c r="C4134" s="92">
        <v>8.6300000000000008</v>
      </c>
      <c r="D4134" s="92">
        <v>8.7100000000000009</v>
      </c>
      <c r="E4134" s="92">
        <v>8.74</v>
      </c>
      <c r="F4134" s="92">
        <v>8.75</v>
      </c>
      <c r="G4134" s="92">
        <v>8.7100000000000009</v>
      </c>
      <c r="H4134" s="92">
        <v>8.64</v>
      </c>
      <c r="I4134" s="92">
        <v>8.5299999999999994</v>
      </c>
      <c r="J4134" s="92">
        <v>8.43</v>
      </c>
      <c r="K4134" s="92">
        <v>8.16</v>
      </c>
      <c r="L4134" s="92">
        <v>8.7899999999999991</v>
      </c>
      <c r="N4134" s="92">
        <f t="shared" ca="1" si="320"/>
        <v>8.6171106026000892</v>
      </c>
      <c r="O4134" s="92">
        <f t="shared" si="321"/>
        <v>7.4567422151979326E-2</v>
      </c>
      <c r="P4134" s="92">
        <f t="shared" si="322"/>
        <v>8.6999361246719982</v>
      </c>
      <c r="Q4134" s="92">
        <f t="shared" ca="1" si="323"/>
        <v>0.99047975515164699</v>
      </c>
      <c r="R4134" s="92">
        <f t="shared" ca="1" si="324"/>
        <v>8.7063170477829761</v>
      </c>
    </row>
    <row r="4135" spans="1:18" x14ac:dyDescent="0.3">
      <c r="A4135" s="107">
        <v>41055.333333333336</v>
      </c>
      <c r="B4135" s="92">
        <v>8.58</v>
      </c>
      <c r="C4135" s="92">
        <v>8.57</v>
      </c>
      <c r="D4135" s="92">
        <v>8.5299999999999994</v>
      </c>
      <c r="E4135" s="92">
        <v>8.52</v>
      </c>
      <c r="F4135" s="92">
        <v>8.5299999999999994</v>
      </c>
      <c r="G4135" s="92">
        <v>8.5299999999999994</v>
      </c>
      <c r="H4135" s="92">
        <v>8.5299999999999994</v>
      </c>
      <c r="I4135" s="92">
        <v>8.57</v>
      </c>
      <c r="J4135" s="92">
        <v>8.59</v>
      </c>
      <c r="K4135" s="92">
        <v>8.4</v>
      </c>
      <c r="L4135" s="92">
        <v>8.99</v>
      </c>
      <c r="N4135" s="92">
        <f t="shared" ca="1" si="320"/>
        <v>8.5369308706017151</v>
      </c>
      <c r="O4135" s="92">
        <f t="shared" si="321"/>
        <v>0</v>
      </c>
      <c r="P4135" s="92">
        <f t="shared" si="322"/>
        <v>8.5299999999999994</v>
      </c>
      <c r="Q4135" s="92">
        <f t="shared" ca="1" si="323"/>
        <v>1.0008125287926981</v>
      </c>
      <c r="R4135" s="92">
        <f t="shared" ca="1" si="324"/>
        <v>8.9973046338463565</v>
      </c>
    </row>
    <row r="4136" spans="1:18" x14ac:dyDescent="0.3">
      <c r="A4136" s="107">
        <v>41055.340277777781</v>
      </c>
      <c r="B4136" s="92">
        <v>8.56</v>
      </c>
      <c r="C4136" s="92">
        <v>8.58</v>
      </c>
      <c r="D4136" s="92">
        <v>8.65</v>
      </c>
      <c r="E4136" s="92">
        <v>8.6</v>
      </c>
      <c r="F4136" s="92">
        <v>8.5500000000000007</v>
      </c>
      <c r="G4136" s="92">
        <v>8.5299999999999994</v>
      </c>
      <c r="H4136" s="92">
        <v>8.52</v>
      </c>
      <c r="I4136" s="92">
        <v>8.52</v>
      </c>
      <c r="J4136" s="92">
        <v>8.5500000000000007</v>
      </c>
      <c r="K4136" s="92">
        <v>8.5299999999999994</v>
      </c>
      <c r="L4136" s="92">
        <v>8.7799999999999994</v>
      </c>
      <c r="N4136" s="92">
        <f t="shared" ca="1" si="320"/>
        <v>8.5557706439869481</v>
      </c>
      <c r="O4136" s="92">
        <f t="shared" si="321"/>
        <v>1.0839865126575152E-2</v>
      </c>
      <c r="P4136" s="92">
        <f t="shared" si="322"/>
        <v>8.5285665405875477</v>
      </c>
      <c r="Q4136" s="92">
        <f t="shared" ca="1" si="323"/>
        <v>1.0031897626957516</v>
      </c>
      <c r="R4136" s="92">
        <f t="shared" ca="1" si="324"/>
        <v>8.8080061164686985</v>
      </c>
    </row>
    <row r="4137" spans="1:18" x14ac:dyDescent="0.3">
      <c r="A4137" s="107">
        <v>41055.347222222219</v>
      </c>
      <c r="B4137" s="92">
        <v>8.9600000000000009</v>
      </c>
      <c r="C4137" s="92">
        <v>8.98</v>
      </c>
      <c r="D4137" s="92">
        <v>9.09</v>
      </c>
      <c r="E4137" s="92">
        <v>9.1199999999999992</v>
      </c>
      <c r="F4137" s="92">
        <v>9.15</v>
      </c>
      <c r="G4137" s="92">
        <v>9.1999999999999993</v>
      </c>
      <c r="H4137" s="92">
        <v>9.23</v>
      </c>
      <c r="I4137" s="92">
        <v>9.2200000000000006</v>
      </c>
      <c r="J4137" s="92">
        <v>9.17</v>
      </c>
      <c r="K4137" s="92">
        <v>9.08</v>
      </c>
      <c r="L4137" s="92">
        <v>9.32</v>
      </c>
      <c r="N4137" s="92">
        <f t="shared" ca="1" si="320"/>
        <v>9.1582643303195148</v>
      </c>
      <c r="O4137" s="92">
        <f t="shared" si="321"/>
        <v>-3.0084618956018841E-2</v>
      </c>
      <c r="P4137" s="92">
        <f t="shared" si="322"/>
        <v>9.2042922263561895</v>
      </c>
      <c r="Q4137" s="92">
        <f t="shared" ca="1" si="323"/>
        <v>0.99499930087998778</v>
      </c>
      <c r="R4137" s="92">
        <f t="shared" ca="1" si="324"/>
        <v>9.2733934842014865</v>
      </c>
    </row>
    <row r="4138" spans="1:18" x14ac:dyDescent="0.3">
      <c r="A4138" s="107">
        <v>41055.354166666664</v>
      </c>
      <c r="B4138" s="92">
        <v>8.73</v>
      </c>
      <c r="C4138" s="92">
        <v>8.6999999999999993</v>
      </c>
      <c r="D4138" s="92">
        <v>8.66</v>
      </c>
      <c r="E4138" s="92">
        <v>8.66</v>
      </c>
      <c r="F4138" s="92">
        <v>8.59</v>
      </c>
      <c r="G4138" s="92">
        <v>8.49</v>
      </c>
      <c r="H4138" s="92">
        <v>8.39</v>
      </c>
      <c r="I4138" s="92">
        <v>8.33</v>
      </c>
      <c r="J4138" s="92">
        <v>8.31</v>
      </c>
      <c r="K4138" s="92">
        <v>8.06</v>
      </c>
      <c r="L4138" s="92">
        <v>8.67</v>
      </c>
      <c r="N4138" s="92">
        <f t="shared" ca="1" si="320"/>
        <v>8.4713380852182993</v>
      </c>
      <c r="O4138" s="92">
        <f t="shared" si="321"/>
        <v>0.10949161219945371</v>
      </c>
      <c r="P4138" s="92">
        <f t="shared" si="322"/>
        <v>8.475599785761009</v>
      </c>
      <c r="Q4138" s="92">
        <f t="shared" ca="1" si="323"/>
        <v>0.99949718006389709</v>
      </c>
      <c r="R4138" s="92">
        <f t="shared" ca="1" si="324"/>
        <v>8.665640551153988</v>
      </c>
    </row>
    <row r="4139" spans="1:18" x14ac:dyDescent="0.3">
      <c r="A4139" s="107">
        <v>41055.361111111109</v>
      </c>
      <c r="B4139" s="92">
        <v>8.6300000000000008</v>
      </c>
      <c r="C4139" s="92">
        <v>8.67</v>
      </c>
      <c r="D4139" s="92">
        <v>8.68</v>
      </c>
      <c r="E4139" s="92">
        <v>8.6199999999999992</v>
      </c>
      <c r="F4139" s="92">
        <v>8.5500000000000007</v>
      </c>
      <c r="G4139" s="92">
        <v>8.5</v>
      </c>
      <c r="H4139" s="92">
        <v>8.51</v>
      </c>
      <c r="I4139" s="92">
        <v>8.56</v>
      </c>
      <c r="J4139" s="92">
        <v>8.5399999999999991</v>
      </c>
      <c r="K4139" s="92">
        <v>8.5299999999999994</v>
      </c>
      <c r="L4139" s="92">
        <v>8.4600000000000009</v>
      </c>
      <c r="N4139" s="92">
        <f t="shared" ca="1" si="320"/>
        <v>8.5637716956954417</v>
      </c>
      <c r="O4139" s="92">
        <f t="shared" si="321"/>
        <v>-1.0865355702991904E-2</v>
      </c>
      <c r="P4139" s="92">
        <f t="shared" si="322"/>
        <v>8.5014320178779954</v>
      </c>
      <c r="Q4139" s="92">
        <f t="shared" ca="1" si="323"/>
        <v>1.0073328443592031</v>
      </c>
      <c r="R4139" s="92">
        <f t="shared" ca="1" si="324"/>
        <v>8.5220358632788589</v>
      </c>
    </row>
    <row r="4140" spans="1:18" x14ac:dyDescent="0.3">
      <c r="A4140" s="107">
        <v>41055.368055555555</v>
      </c>
      <c r="B4140" s="92">
        <v>8.08</v>
      </c>
      <c r="C4140" s="92">
        <v>8.11</v>
      </c>
      <c r="D4140" s="92">
        <v>8.16</v>
      </c>
      <c r="E4140" s="92">
        <v>8.15</v>
      </c>
      <c r="F4140" s="92">
        <v>8.08</v>
      </c>
      <c r="G4140" s="92">
        <v>8.0299999999999994</v>
      </c>
      <c r="H4140" s="92">
        <v>8.01</v>
      </c>
      <c r="I4140" s="92">
        <v>8.0299999999999994</v>
      </c>
      <c r="J4140" s="92">
        <v>8.1199999999999992</v>
      </c>
      <c r="K4140" s="92">
        <v>8.02</v>
      </c>
      <c r="L4140" s="92">
        <v>8.08</v>
      </c>
      <c r="N4140" s="92">
        <f t="shared" ca="1" si="320"/>
        <v>8.0770642826151544</v>
      </c>
      <c r="O4140" s="92">
        <f t="shared" si="321"/>
        <v>2.3044859725266872E-2</v>
      </c>
      <c r="P4140" s="92">
        <f t="shared" si="322"/>
        <v>8.0271314592984346</v>
      </c>
      <c r="Q4140" s="92">
        <f t="shared" ca="1" si="323"/>
        <v>1.006220506487268</v>
      </c>
      <c r="R4140" s="92">
        <f t="shared" ca="1" si="324"/>
        <v>8.1302616924171254</v>
      </c>
    </row>
    <row r="4141" spans="1:18" x14ac:dyDescent="0.3">
      <c r="A4141" s="107">
        <v>41055.375</v>
      </c>
      <c r="B4141" s="92">
        <v>8.33</v>
      </c>
      <c r="C4141" s="92">
        <v>8.35</v>
      </c>
      <c r="D4141" s="92">
        <v>8.41</v>
      </c>
      <c r="E4141" s="92">
        <v>8.42</v>
      </c>
      <c r="F4141" s="92">
        <v>8.44</v>
      </c>
      <c r="G4141" s="92">
        <v>8.42</v>
      </c>
      <c r="H4141" s="92">
        <v>8.4</v>
      </c>
      <c r="I4141" s="92">
        <v>8.3800000000000008</v>
      </c>
      <c r="J4141" s="92">
        <v>8.44</v>
      </c>
      <c r="K4141" s="92">
        <v>8.49</v>
      </c>
      <c r="L4141" s="92">
        <v>8.5399999999999991</v>
      </c>
      <c r="N4141" s="92">
        <f t="shared" ca="1" si="320"/>
        <v>8.4167308028679315</v>
      </c>
      <c r="O4141" s="92">
        <f t="shared" si="321"/>
        <v>2.1976191001099651E-2</v>
      </c>
      <c r="P4141" s="92">
        <f t="shared" si="322"/>
        <v>8.4171316013302064</v>
      </c>
      <c r="Q4141" s="92">
        <f t="shared" ca="1" si="323"/>
        <v>0.99995238301107092</v>
      </c>
      <c r="R4141" s="92">
        <f t="shared" ca="1" si="324"/>
        <v>8.5395933509145454</v>
      </c>
    </row>
    <row r="4142" spans="1:18" x14ac:dyDescent="0.3">
      <c r="A4142" s="107">
        <v>41055.381944444445</v>
      </c>
      <c r="B4142" s="92">
        <v>8.64</v>
      </c>
      <c r="C4142" s="92">
        <v>8.59</v>
      </c>
      <c r="D4142" s="92">
        <v>8.4600000000000009</v>
      </c>
      <c r="E4142" s="92">
        <v>8.27</v>
      </c>
      <c r="F4142" s="92">
        <v>8.11</v>
      </c>
      <c r="G4142" s="92">
        <v>8.18</v>
      </c>
      <c r="H4142" s="92">
        <v>8.23</v>
      </c>
      <c r="I4142" s="92">
        <v>8.23</v>
      </c>
      <c r="J4142" s="92">
        <v>8.19</v>
      </c>
      <c r="K4142" s="92">
        <v>8.0500000000000007</v>
      </c>
      <c r="L4142" s="92">
        <v>8.5299999999999994</v>
      </c>
      <c r="N4142" s="92">
        <f t="shared" ca="1" si="320"/>
        <v>8.2371811847706429</v>
      </c>
      <c r="O4142" s="92">
        <f t="shared" si="321"/>
        <v>-5.6313300170053239E-2</v>
      </c>
      <c r="P4142" s="92">
        <f t="shared" si="322"/>
        <v>8.1871450104977423</v>
      </c>
      <c r="Q4142" s="92">
        <f t="shared" ca="1" si="323"/>
        <v>1.0061115534424689</v>
      </c>
      <c r="R4142" s="92">
        <f t="shared" ca="1" si="324"/>
        <v>8.5821315508642595</v>
      </c>
    </row>
    <row r="4143" spans="1:18" x14ac:dyDescent="0.3">
      <c r="A4143" s="107">
        <v>41055.388888888891</v>
      </c>
      <c r="B4143" s="92">
        <v>8.4</v>
      </c>
      <c r="C4143" s="92">
        <v>8.3800000000000008</v>
      </c>
      <c r="D4143" s="92">
        <v>8.26</v>
      </c>
      <c r="E4143" s="92">
        <v>8.1999999999999993</v>
      </c>
      <c r="F4143" s="92">
        <v>8.1300000000000008</v>
      </c>
      <c r="G4143" s="92">
        <v>8.06</v>
      </c>
      <c r="H4143" s="92">
        <v>7.97</v>
      </c>
      <c r="I4143" s="92">
        <v>7.95</v>
      </c>
      <c r="J4143" s="92">
        <v>7.97</v>
      </c>
      <c r="K4143" s="92">
        <v>7.88</v>
      </c>
      <c r="L4143" s="92">
        <v>8.19</v>
      </c>
      <c r="N4143" s="92">
        <f t="shared" ca="1" si="320"/>
        <v>8.0744422010397283</v>
      </c>
      <c r="O4143" s="92">
        <f t="shared" si="321"/>
        <v>0.10376759769806598</v>
      </c>
      <c r="P4143" s="92">
        <f t="shared" si="322"/>
        <v>8.0470432379623755</v>
      </c>
      <c r="Q4143" s="92">
        <f t="shared" ca="1" si="323"/>
        <v>1.0034048484974079</v>
      </c>
      <c r="R4143" s="92">
        <f t="shared" ca="1" si="324"/>
        <v>8.2178857091937694</v>
      </c>
    </row>
    <row r="4144" spans="1:18" x14ac:dyDescent="0.3">
      <c r="A4144" s="107">
        <v>41055.395833333336</v>
      </c>
      <c r="B4144" s="92">
        <v>8.49</v>
      </c>
      <c r="C4144" s="92">
        <v>8.4600000000000009</v>
      </c>
      <c r="D4144" s="92">
        <v>8.4600000000000009</v>
      </c>
      <c r="E4144" s="92">
        <v>8.43</v>
      </c>
      <c r="F4144" s="92">
        <v>8.4600000000000009</v>
      </c>
      <c r="G4144" s="92">
        <v>8.5399999999999991</v>
      </c>
      <c r="H4144" s="92">
        <v>8.59</v>
      </c>
      <c r="I4144" s="92">
        <v>8.58</v>
      </c>
      <c r="J4144" s="92">
        <v>8.4600000000000009</v>
      </c>
      <c r="K4144" s="92">
        <v>8.19</v>
      </c>
      <c r="L4144" s="92">
        <v>8.7799999999999994</v>
      </c>
      <c r="N4144" s="92">
        <f t="shared" ca="1" si="320"/>
        <v>8.4869700548301239</v>
      </c>
      <c r="O4144" s="92">
        <f t="shared" si="321"/>
        <v>-5.3946352623783493E-2</v>
      </c>
      <c r="P4144" s="92">
        <f t="shared" si="322"/>
        <v>8.5471457953764158</v>
      </c>
      <c r="Q4144" s="92">
        <f t="shared" ca="1" si="323"/>
        <v>0.99295955141202297</v>
      </c>
      <c r="R4144" s="92">
        <f t="shared" ca="1" si="324"/>
        <v>8.7181848613975603</v>
      </c>
    </row>
    <row r="4145" spans="1:18" x14ac:dyDescent="0.3">
      <c r="A4145" s="107">
        <v>41055.402777777781</v>
      </c>
      <c r="B4145" s="92">
        <v>7.16</v>
      </c>
      <c r="C4145" s="92">
        <v>7.15</v>
      </c>
      <c r="D4145" s="92">
        <v>7.08</v>
      </c>
      <c r="E4145" s="92">
        <v>7.03</v>
      </c>
      <c r="F4145" s="92">
        <v>7.1</v>
      </c>
      <c r="G4145" s="92">
        <v>7.18</v>
      </c>
      <c r="H4145" s="92">
        <v>7.16</v>
      </c>
      <c r="I4145" s="92">
        <v>7.09</v>
      </c>
      <c r="J4145" s="92">
        <v>7.02</v>
      </c>
      <c r="K4145" s="92">
        <v>6.87</v>
      </c>
      <c r="L4145" s="92">
        <v>7.4</v>
      </c>
      <c r="N4145" s="92">
        <f t="shared" ca="1" si="320"/>
        <v>7.0875643188221042</v>
      </c>
      <c r="O4145" s="92">
        <f t="shared" si="321"/>
        <v>2.5776819951508372E-2</v>
      </c>
      <c r="P4145" s="92">
        <f t="shared" si="322"/>
        <v>7.1771310961886208</v>
      </c>
      <c r="Q4145" s="92">
        <f t="shared" ca="1" si="323"/>
        <v>0.98752053206690338</v>
      </c>
      <c r="R4145" s="92">
        <f t="shared" ca="1" si="324"/>
        <v>7.307651937295085</v>
      </c>
    </row>
    <row r="4146" spans="1:18" x14ac:dyDescent="0.3">
      <c r="A4146" s="107">
        <v>41055.409722222219</v>
      </c>
      <c r="B4146" s="92">
        <v>7.35</v>
      </c>
      <c r="C4146" s="92">
        <v>7.34</v>
      </c>
      <c r="D4146" s="92">
        <v>7.21</v>
      </c>
      <c r="E4146" s="92">
        <v>7.09</v>
      </c>
      <c r="F4146" s="92">
        <v>7.06</v>
      </c>
      <c r="G4146" s="92">
        <v>6.99</v>
      </c>
      <c r="H4146" s="92">
        <v>6.93</v>
      </c>
      <c r="I4146" s="92">
        <v>6.87</v>
      </c>
      <c r="J4146" s="92">
        <v>6.8</v>
      </c>
      <c r="K4146" s="92">
        <v>6.8</v>
      </c>
      <c r="L4146" s="92">
        <v>6.93</v>
      </c>
      <c r="N4146" s="92">
        <f t="shared" ca="1" si="320"/>
        <v>6.9921506442197918</v>
      </c>
      <c r="O4146" s="92">
        <f t="shared" si="321"/>
        <v>7.9664148198839574E-2</v>
      </c>
      <c r="P4146" s="92">
        <f t="shared" si="322"/>
        <v>6.9813717861511595</v>
      </c>
      <c r="Q4146" s="92">
        <f t="shared" ca="1" si="323"/>
        <v>1.0015439455738504</v>
      </c>
      <c r="R4146" s="92">
        <f t="shared" ca="1" si="324"/>
        <v>6.940699542826783</v>
      </c>
    </row>
    <row r="4147" spans="1:18" x14ac:dyDescent="0.3">
      <c r="A4147" s="107">
        <v>41055.416666666664</v>
      </c>
      <c r="B4147" s="92">
        <v>8.7100000000000009</v>
      </c>
      <c r="C4147" s="92">
        <v>8.6999999999999993</v>
      </c>
      <c r="D4147" s="92">
        <v>8.75</v>
      </c>
      <c r="E4147" s="92">
        <v>8.85</v>
      </c>
      <c r="F4147" s="92">
        <v>8.91</v>
      </c>
      <c r="G4147" s="92">
        <v>8.85</v>
      </c>
      <c r="H4147" s="92">
        <v>8.76</v>
      </c>
      <c r="I4147" s="92">
        <v>8.67</v>
      </c>
      <c r="J4147" s="92">
        <v>8.59</v>
      </c>
      <c r="K4147" s="92">
        <v>8.48</v>
      </c>
      <c r="L4147" s="92">
        <v>8.6999999999999993</v>
      </c>
      <c r="N4147" s="92">
        <f t="shared" ca="1" si="320"/>
        <v>8.7519746752897962</v>
      </c>
      <c r="O4147" s="92">
        <f t="shared" si="321"/>
        <v>9.4457217229432136E-2</v>
      </c>
      <c r="P4147" s="92">
        <f t="shared" si="322"/>
        <v>8.8370488172107891</v>
      </c>
      <c r="Q4147" s="92">
        <f t="shared" ca="1" si="323"/>
        <v>0.99037301437609981</v>
      </c>
      <c r="R4147" s="92">
        <f t="shared" ca="1" si="324"/>
        <v>8.6162452250720669</v>
      </c>
    </row>
    <row r="4148" spans="1:18" x14ac:dyDescent="0.3">
      <c r="A4148" s="107">
        <v>41055.423611111109</v>
      </c>
      <c r="B4148" s="92">
        <v>8.6300000000000008</v>
      </c>
      <c r="C4148" s="92">
        <v>8.67</v>
      </c>
      <c r="D4148" s="92">
        <v>8.65</v>
      </c>
      <c r="E4148" s="92">
        <v>8.57</v>
      </c>
      <c r="F4148" s="92">
        <v>8.5299999999999994</v>
      </c>
      <c r="G4148" s="92">
        <v>8.49</v>
      </c>
      <c r="H4148" s="92">
        <v>8.49</v>
      </c>
      <c r="I4148" s="92">
        <v>8.44</v>
      </c>
      <c r="J4148" s="92">
        <v>8.33</v>
      </c>
      <c r="K4148" s="92">
        <v>8.24</v>
      </c>
      <c r="L4148" s="92">
        <v>8.52</v>
      </c>
      <c r="N4148" s="92">
        <f t="shared" ca="1" si="320"/>
        <v>8.4895660159696344</v>
      </c>
      <c r="O4148" s="92">
        <f t="shared" si="321"/>
        <v>0</v>
      </c>
      <c r="P4148" s="92">
        <f t="shared" si="322"/>
        <v>8.49</v>
      </c>
      <c r="Q4148" s="92">
        <f t="shared" ca="1" si="323"/>
        <v>0.99994888291750694</v>
      </c>
      <c r="R4148" s="92">
        <f t="shared" ca="1" si="324"/>
        <v>8.5195644824571595</v>
      </c>
    </row>
    <row r="4149" spans="1:18" x14ac:dyDescent="0.3">
      <c r="A4149" s="107">
        <v>41055.430555555555</v>
      </c>
      <c r="B4149" s="92">
        <v>8.77</v>
      </c>
      <c r="C4149" s="92">
        <v>8.8000000000000007</v>
      </c>
      <c r="D4149" s="92">
        <v>8.8699999999999992</v>
      </c>
      <c r="E4149" s="92">
        <v>8.98</v>
      </c>
      <c r="F4149" s="92">
        <v>8.94</v>
      </c>
      <c r="G4149" s="92">
        <v>8.8800000000000008</v>
      </c>
      <c r="H4149" s="92">
        <v>8.89</v>
      </c>
      <c r="I4149" s="92">
        <v>8.89</v>
      </c>
      <c r="J4149" s="92">
        <v>8.9</v>
      </c>
      <c r="K4149" s="92">
        <v>8.8000000000000007</v>
      </c>
      <c r="L4149" s="92">
        <v>8.81</v>
      </c>
      <c r="N4149" s="92">
        <f t="shared" ca="1" si="320"/>
        <v>8.896875783987193</v>
      </c>
      <c r="O4149" s="92">
        <f t="shared" si="321"/>
        <v>-1.0400658341337608E-2</v>
      </c>
      <c r="P4149" s="92">
        <f t="shared" si="322"/>
        <v>8.8814320487320568</v>
      </c>
      <c r="Q4149" s="92">
        <f t="shared" ca="1" si="323"/>
        <v>1.0017388789522226</v>
      </c>
      <c r="R4149" s="92">
        <f t="shared" ca="1" si="324"/>
        <v>8.8253195235690818</v>
      </c>
    </row>
    <row r="4150" spans="1:18" x14ac:dyDescent="0.3">
      <c r="A4150" s="107">
        <v>41055.4375</v>
      </c>
      <c r="B4150" s="92">
        <v>8.1300000000000008</v>
      </c>
      <c r="C4150" s="92">
        <v>8.08</v>
      </c>
      <c r="D4150" s="92">
        <v>8.08</v>
      </c>
      <c r="E4150" s="92">
        <v>8.08</v>
      </c>
      <c r="F4150" s="92">
        <v>8.08</v>
      </c>
      <c r="G4150" s="92">
        <v>8.09</v>
      </c>
      <c r="H4150" s="92">
        <v>8.1300000000000008</v>
      </c>
      <c r="I4150" s="92">
        <v>8.1</v>
      </c>
      <c r="J4150" s="92">
        <v>8.08</v>
      </c>
      <c r="K4150" s="92">
        <v>8.06</v>
      </c>
      <c r="L4150" s="92">
        <v>8.24</v>
      </c>
      <c r="N4150" s="92">
        <f t="shared" ca="1" si="320"/>
        <v>8.0898724742025223</v>
      </c>
      <c r="O4150" s="92">
        <f t="shared" si="321"/>
        <v>-4.5578311685327132E-2</v>
      </c>
      <c r="P4150" s="92">
        <f t="shared" si="322"/>
        <v>8.0957188564793512</v>
      </c>
      <c r="Q4150" s="92">
        <f t="shared" ca="1" si="323"/>
        <v>0.99927784272397879</v>
      </c>
      <c r="R4150" s="92">
        <f t="shared" ca="1" si="324"/>
        <v>8.234049424045585</v>
      </c>
    </row>
    <row r="4151" spans="1:18" x14ac:dyDescent="0.3">
      <c r="A4151" s="107">
        <v>41055.444444444445</v>
      </c>
      <c r="B4151" s="92">
        <v>8.42</v>
      </c>
      <c r="C4151" s="92">
        <v>8.3699999999999992</v>
      </c>
      <c r="D4151" s="92">
        <v>8.3000000000000007</v>
      </c>
      <c r="E4151" s="92">
        <v>8.25</v>
      </c>
      <c r="F4151" s="92">
        <v>8.14</v>
      </c>
      <c r="G4151" s="92">
        <v>8.08</v>
      </c>
      <c r="H4151" s="92">
        <v>7.97</v>
      </c>
      <c r="I4151" s="92">
        <v>7.91</v>
      </c>
      <c r="J4151" s="92">
        <v>7.84</v>
      </c>
      <c r="K4151" s="92">
        <v>7.74</v>
      </c>
      <c r="L4151" s="92">
        <v>8.0299999999999994</v>
      </c>
      <c r="N4151" s="92">
        <f t="shared" ca="1" si="320"/>
        <v>8.0588531391265104</v>
      </c>
      <c r="O4151" s="92">
        <f t="shared" si="321"/>
        <v>0.12666967623752493</v>
      </c>
      <c r="P4151" s="92">
        <f t="shared" si="322"/>
        <v>8.0641471767228552</v>
      </c>
      <c r="Q4151" s="92">
        <f t="shared" ca="1" si="323"/>
        <v>0.99934350930354721</v>
      </c>
      <c r="R4151" s="92">
        <f t="shared" ca="1" si="324"/>
        <v>8.0247283797074829</v>
      </c>
    </row>
    <row r="4152" spans="1:18" x14ac:dyDescent="0.3">
      <c r="A4152" s="107">
        <v>41055.451388888891</v>
      </c>
      <c r="B4152" s="92">
        <v>8.1300000000000008</v>
      </c>
      <c r="C4152" s="92">
        <v>8.1199999999999992</v>
      </c>
      <c r="D4152" s="92">
        <v>8.07</v>
      </c>
      <c r="E4152" s="92">
        <v>8.1300000000000008</v>
      </c>
      <c r="F4152" s="92">
        <v>8.17</v>
      </c>
      <c r="G4152" s="92">
        <v>8.17</v>
      </c>
      <c r="H4152" s="92">
        <v>8.16</v>
      </c>
      <c r="I4152" s="92">
        <v>8.1199999999999992</v>
      </c>
      <c r="J4152" s="92">
        <v>8</v>
      </c>
      <c r="K4152" s="92">
        <v>7.74</v>
      </c>
      <c r="L4152" s="92">
        <v>8.15</v>
      </c>
      <c r="N4152" s="92">
        <f t="shared" ref="N4152:N4169" ca="1" si="325">POWER(SUM(POWER(C4152,Exponent)*$C$1,POWER(D4152,Exponent)*$D$1,POWER(E4152,Exponent)*$E$1,POWER(F4152,Exponent)*$F$1,POWER(G4152,Exponent)*$G$1,POWER(H4152,Exponent)*$H$1,POWER(I4152,Exponent)*$I$1,POWER(J4152,Exponent)*$J$1,POWER(K4152,Exponent)*$K$1),1/Exponent)</f>
        <v>8.1001175108835302</v>
      </c>
      <c r="O4152" s="92">
        <f t="shared" si="321"/>
        <v>1.1317801734113547E-2</v>
      </c>
      <c r="P4152" s="92">
        <f t="shared" si="322"/>
        <v>8.1685665088367205</v>
      </c>
      <c r="Q4152" s="92">
        <f t="shared" ca="1" si="323"/>
        <v>0.99162043941502553</v>
      </c>
      <c r="R4152" s="92">
        <f t="shared" ca="1" si="324"/>
        <v>8.0817065812324582</v>
      </c>
    </row>
    <row r="4153" spans="1:18" x14ac:dyDescent="0.3">
      <c r="A4153" s="107">
        <v>41055.458333333336</v>
      </c>
      <c r="B4153" s="92">
        <v>7.85</v>
      </c>
      <c r="C4153" s="92">
        <v>7.77</v>
      </c>
      <c r="D4153" s="92">
        <v>7.85</v>
      </c>
      <c r="E4153" s="92">
        <v>7.83</v>
      </c>
      <c r="F4153" s="92">
        <v>7.83</v>
      </c>
      <c r="G4153" s="92">
        <v>7.79</v>
      </c>
      <c r="H4153" s="92">
        <v>7.76</v>
      </c>
      <c r="I4153" s="92">
        <v>7.75</v>
      </c>
      <c r="J4153" s="92">
        <v>7.69</v>
      </c>
      <c r="K4153" s="92">
        <v>7.62</v>
      </c>
      <c r="L4153" s="92">
        <v>8</v>
      </c>
      <c r="N4153" s="92">
        <f t="shared" ca="1" si="325"/>
        <v>7.7741888382126838</v>
      </c>
      <c r="O4153" s="92">
        <f t="shared" si="321"/>
        <v>3.5656573990756946E-2</v>
      </c>
      <c r="P4153" s="92">
        <f t="shared" si="322"/>
        <v>7.7856946742595596</v>
      </c>
      <c r="Q4153" s="92">
        <f t="shared" ca="1" si="323"/>
        <v>0.99852218247333591</v>
      </c>
      <c r="R4153" s="92">
        <f t="shared" ca="1" si="324"/>
        <v>7.9881774597866873</v>
      </c>
    </row>
    <row r="4154" spans="1:18" x14ac:dyDescent="0.3">
      <c r="A4154" s="107">
        <v>41055.465277777781</v>
      </c>
      <c r="B4154" s="92">
        <v>8.74</v>
      </c>
      <c r="C4154" s="92">
        <v>8.7200000000000006</v>
      </c>
      <c r="D4154" s="92">
        <v>8.81</v>
      </c>
      <c r="E4154" s="92">
        <v>8.91</v>
      </c>
      <c r="F4154" s="92">
        <v>8.98</v>
      </c>
      <c r="G4154" s="92">
        <v>8.98</v>
      </c>
      <c r="H4154" s="92">
        <v>8.9600000000000009</v>
      </c>
      <c r="I4154" s="92">
        <v>8.9700000000000006</v>
      </c>
      <c r="J4154" s="92">
        <v>8.9499999999999993</v>
      </c>
      <c r="K4154" s="92">
        <v>8.7899999999999991</v>
      </c>
      <c r="L4154" s="92">
        <v>9.16</v>
      </c>
      <c r="N4154" s="92">
        <f t="shared" ca="1" si="325"/>
        <v>8.923967194265618</v>
      </c>
      <c r="O4154" s="92">
        <f t="shared" si="321"/>
        <v>2.0604209117383802E-2</v>
      </c>
      <c r="P4154" s="92">
        <f t="shared" si="322"/>
        <v>8.9771317836681934</v>
      </c>
      <c r="Q4154" s="92">
        <f t="shared" ca="1" si="323"/>
        <v>0.99407777554304189</v>
      </c>
      <c r="R4154" s="92">
        <f t="shared" ca="1" si="324"/>
        <v>9.1057524239742644</v>
      </c>
    </row>
    <row r="4155" spans="1:18" x14ac:dyDescent="0.3">
      <c r="A4155" s="107">
        <v>41055.472222222219</v>
      </c>
      <c r="B4155" s="92">
        <v>8.68</v>
      </c>
      <c r="C4155" s="92">
        <v>8.58</v>
      </c>
      <c r="D4155" s="92">
        <v>8.51</v>
      </c>
      <c r="E4155" s="92">
        <v>8.6</v>
      </c>
      <c r="F4155" s="92">
        <v>8.6999999999999993</v>
      </c>
      <c r="G4155" s="92">
        <v>8.75</v>
      </c>
      <c r="H4155" s="92">
        <v>8.8000000000000007</v>
      </c>
      <c r="I4155" s="92">
        <v>8.84</v>
      </c>
      <c r="J4155" s="92">
        <v>8.86</v>
      </c>
      <c r="K4155" s="92">
        <v>8.89</v>
      </c>
      <c r="L4155" s="92">
        <v>8.85</v>
      </c>
      <c r="N4155" s="92">
        <f t="shared" ca="1" si="325"/>
        <v>8.7326457433011502</v>
      </c>
      <c r="O4155" s="92">
        <f t="shared" si="321"/>
        <v>-5.2655321728611405E-2</v>
      </c>
      <c r="P4155" s="92">
        <f t="shared" si="322"/>
        <v>8.7571462235018558</v>
      </c>
      <c r="Q4155" s="92">
        <f t="shared" ca="1" si="323"/>
        <v>0.99720223009010023</v>
      </c>
      <c r="R4155" s="92">
        <f t="shared" ca="1" si="324"/>
        <v>8.8252397362973873</v>
      </c>
    </row>
    <row r="4156" spans="1:18" x14ac:dyDescent="0.3">
      <c r="A4156" s="107">
        <v>41055.479166666664</v>
      </c>
      <c r="B4156" s="92">
        <v>8.8800000000000008</v>
      </c>
      <c r="C4156" s="92">
        <v>8.81</v>
      </c>
      <c r="D4156" s="92">
        <v>8.83</v>
      </c>
      <c r="E4156" s="92">
        <v>8.92</v>
      </c>
      <c r="F4156" s="92">
        <v>8.89</v>
      </c>
      <c r="G4156" s="92">
        <v>8.81</v>
      </c>
      <c r="H4156" s="92">
        <v>8.75</v>
      </c>
      <c r="I4156" s="92">
        <v>8.64</v>
      </c>
      <c r="J4156" s="92">
        <v>8.5299999999999994</v>
      </c>
      <c r="K4156" s="92">
        <v>8.42</v>
      </c>
      <c r="L4156" s="92">
        <v>9.01</v>
      </c>
      <c r="N4156" s="92">
        <f t="shared" ca="1" si="325"/>
        <v>8.749307913849357</v>
      </c>
      <c r="O4156" s="92">
        <f t="shared" si="321"/>
        <v>6.3150477837737182E-2</v>
      </c>
      <c r="P4156" s="92">
        <f t="shared" si="322"/>
        <v>8.8013783786852944</v>
      </c>
      <c r="Q4156" s="92">
        <f t="shared" ca="1" si="323"/>
        <v>0.99408382839646581</v>
      </c>
      <c r="R4156" s="92">
        <f t="shared" ca="1" si="324"/>
        <v>8.9566952938521567</v>
      </c>
    </row>
    <row r="4157" spans="1:18" x14ac:dyDescent="0.3">
      <c r="A4157" s="107">
        <v>41055.486111111109</v>
      </c>
      <c r="B4157" s="92">
        <v>7.77</v>
      </c>
      <c r="C4157" s="92">
        <v>7.63</v>
      </c>
      <c r="D4157" s="92">
        <v>7.51</v>
      </c>
      <c r="E4157" s="92">
        <v>7.51</v>
      </c>
      <c r="F4157" s="92">
        <v>7.57</v>
      </c>
      <c r="G4157" s="92">
        <v>7.65</v>
      </c>
      <c r="H4157" s="92">
        <v>7.76</v>
      </c>
      <c r="I4157" s="92">
        <v>7.78</v>
      </c>
      <c r="J4157" s="92">
        <v>7.73</v>
      </c>
      <c r="K4157" s="92">
        <v>7.74</v>
      </c>
      <c r="L4157" s="92">
        <v>7.81</v>
      </c>
      <c r="N4157" s="92">
        <f t="shared" ca="1" si="325"/>
        <v>7.653908921774061</v>
      </c>
      <c r="O4157" s="92">
        <f t="shared" si="321"/>
        <v>-0.13193062963533808</v>
      </c>
      <c r="P4157" s="92">
        <f t="shared" si="322"/>
        <v>7.6656639143788627</v>
      </c>
      <c r="Q4157" s="92">
        <f t="shared" ca="1" si="323"/>
        <v>0.9984665395279394</v>
      </c>
      <c r="R4157" s="92">
        <f t="shared" ca="1" si="324"/>
        <v>7.7980236737132067</v>
      </c>
    </row>
    <row r="4158" spans="1:18" x14ac:dyDescent="0.3">
      <c r="A4158" s="107">
        <v>41055.493055555555</v>
      </c>
      <c r="B4158" s="92">
        <v>7.79</v>
      </c>
      <c r="C4158" s="92">
        <v>7.67</v>
      </c>
      <c r="D4158" s="92">
        <v>7.63</v>
      </c>
      <c r="E4158" s="92">
        <v>7.63</v>
      </c>
      <c r="F4158" s="92">
        <v>7.65</v>
      </c>
      <c r="G4158" s="92">
        <v>7.66</v>
      </c>
      <c r="H4158" s="92">
        <v>7.59</v>
      </c>
      <c r="I4158" s="92">
        <v>7.53</v>
      </c>
      <c r="J4158" s="92">
        <v>7.46</v>
      </c>
      <c r="K4158" s="92">
        <v>7.17</v>
      </c>
      <c r="L4158" s="92">
        <v>7.65</v>
      </c>
      <c r="N4158" s="92">
        <f t="shared" ca="1" si="325"/>
        <v>7.5742129029651792</v>
      </c>
      <c r="O4158" s="92">
        <f t="shared" si="321"/>
        <v>8.4835858413549042E-2</v>
      </c>
      <c r="P4158" s="92">
        <f t="shared" si="322"/>
        <v>7.6499313411011984</v>
      </c>
      <c r="Q4158" s="92">
        <f t="shared" ca="1" si="323"/>
        <v>0.99010207611548062</v>
      </c>
      <c r="R4158" s="92">
        <f t="shared" ca="1" si="324"/>
        <v>7.5742808822834276</v>
      </c>
    </row>
    <row r="4159" spans="1:18" x14ac:dyDescent="0.3">
      <c r="A4159" s="107">
        <v>41055.5</v>
      </c>
      <c r="B4159" s="92">
        <v>7.93</v>
      </c>
      <c r="C4159" s="92">
        <v>7.73</v>
      </c>
      <c r="D4159" s="92">
        <v>7.57</v>
      </c>
      <c r="E4159" s="92">
        <v>7.49</v>
      </c>
      <c r="F4159" s="92">
        <v>7.37</v>
      </c>
      <c r="G4159" s="92">
        <v>7.24</v>
      </c>
      <c r="H4159" s="92">
        <v>7.09</v>
      </c>
      <c r="I4159" s="92">
        <v>6.98</v>
      </c>
      <c r="J4159" s="92">
        <v>6.89</v>
      </c>
      <c r="K4159" s="92">
        <v>6.75</v>
      </c>
      <c r="L4159" s="92">
        <v>7.42</v>
      </c>
      <c r="N4159" s="92">
        <f t="shared" ca="1" si="325"/>
        <v>7.2195406199389298</v>
      </c>
      <c r="O4159" s="92">
        <f t="shared" si="321"/>
        <v>0.19346800055826888</v>
      </c>
      <c r="P4159" s="92">
        <f t="shared" si="322"/>
        <v>7.2183156948502889</v>
      </c>
      <c r="Q4159" s="92">
        <f t="shared" ca="1" si="323"/>
        <v>1.0001696968019167</v>
      </c>
      <c r="R4159" s="92">
        <f t="shared" ca="1" si="324"/>
        <v>7.4212591502702221</v>
      </c>
    </row>
    <row r="4160" spans="1:18" x14ac:dyDescent="0.3">
      <c r="A4160" s="107">
        <v>41055.506944444445</v>
      </c>
      <c r="B4160" s="92">
        <v>8.83</v>
      </c>
      <c r="C4160" s="92">
        <v>8.7899999999999991</v>
      </c>
      <c r="D4160" s="92">
        <v>8.7799999999999994</v>
      </c>
      <c r="E4160" s="92">
        <v>8.74</v>
      </c>
      <c r="F4160" s="92">
        <v>8.7200000000000006</v>
      </c>
      <c r="G4160" s="92">
        <v>8.6999999999999993</v>
      </c>
      <c r="H4160" s="92">
        <v>8.7100000000000009</v>
      </c>
      <c r="I4160" s="92">
        <v>8.68</v>
      </c>
      <c r="J4160" s="92">
        <v>8.7100000000000009</v>
      </c>
      <c r="K4160" s="92">
        <v>8.65</v>
      </c>
      <c r="L4160" s="92">
        <v>8.94</v>
      </c>
      <c r="N4160" s="92">
        <f t="shared" ca="1" si="325"/>
        <v>8.7175321679576889</v>
      </c>
      <c r="O4160" s="92">
        <f t="shared" si="321"/>
        <v>-1.0615720823709717E-2</v>
      </c>
      <c r="P4160" s="92">
        <f t="shared" si="322"/>
        <v>8.7014320344527132</v>
      </c>
      <c r="Q4160" s="92">
        <f t="shared" ca="1" si="323"/>
        <v>1.0018502854979765</v>
      </c>
      <c r="R4160" s="92">
        <f t="shared" ca="1" si="324"/>
        <v>8.9565415523519096</v>
      </c>
    </row>
    <row r="4161" spans="1:18" x14ac:dyDescent="0.3">
      <c r="A4161" s="107">
        <v>41055.513888888891</v>
      </c>
      <c r="B4161" s="92">
        <v>8.7200000000000006</v>
      </c>
      <c r="C4161" s="92">
        <v>8.61</v>
      </c>
      <c r="D4161" s="92">
        <v>8.61</v>
      </c>
      <c r="E4161" s="92">
        <v>8.64</v>
      </c>
      <c r="F4161" s="92">
        <v>8.67</v>
      </c>
      <c r="G4161" s="92">
        <v>8.6300000000000008</v>
      </c>
      <c r="H4161" s="92">
        <v>8.5500000000000007</v>
      </c>
      <c r="I4161" s="92">
        <v>8.48</v>
      </c>
      <c r="J4161" s="92">
        <v>8.5</v>
      </c>
      <c r="K4161" s="92">
        <v>8.51</v>
      </c>
      <c r="L4161" s="92">
        <v>8.9</v>
      </c>
      <c r="N4161" s="92">
        <f t="shared" ca="1" si="325"/>
        <v>8.580045315675358</v>
      </c>
      <c r="O4161" s="92">
        <f t="shared" si="321"/>
        <v>8.6063336480631789E-2</v>
      </c>
      <c r="P4161" s="92">
        <f t="shared" si="322"/>
        <v>8.6184923076502393</v>
      </c>
      <c r="Q4161" s="92">
        <f t="shared" ca="1" si="323"/>
        <v>0.99553901185933025</v>
      </c>
      <c r="R4161" s="92">
        <f t="shared" ca="1" si="324"/>
        <v>8.86029720554804</v>
      </c>
    </row>
    <row r="4162" spans="1:18" x14ac:dyDescent="0.3">
      <c r="A4162" s="107">
        <v>41055.520833333336</v>
      </c>
      <c r="B4162" s="92">
        <v>8.91</v>
      </c>
      <c r="C4162" s="92">
        <v>8.9</v>
      </c>
      <c r="D4162" s="92">
        <v>8.93</v>
      </c>
      <c r="E4162" s="92">
        <v>8.94</v>
      </c>
      <c r="F4162" s="92">
        <v>8.92</v>
      </c>
      <c r="G4162" s="92">
        <v>8.91</v>
      </c>
      <c r="H4162" s="92">
        <v>8.8800000000000008</v>
      </c>
      <c r="I4162" s="92">
        <v>8.89</v>
      </c>
      <c r="J4162" s="92">
        <v>8.91</v>
      </c>
      <c r="K4162" s="92">
        <v>8.86</v>
      </c>
      <c r="L4162" s="92">
        <v>8.9600000000000009</v>
      </c>
      <c r="N4162" s="92">
        <f t="shared" ca="1" si="325"/>
        <v>8.9072734475036608</v>
      </c>
      <c r="O4162" s="92">
        <f t="shared" si="321"/>
        <v>3.1166923171910377E-2</v>
      </c>
      <c r="P4162" s="92">
        <f t="shared" si="322"/>
        <v>8.9056955695581106</v>
      </c>
      <c r="Q4162" s="92">
        <f t="shared" ca="1" si="323"/>
        <v>1.000177176272558</v>
      </c>
      <c r="R4162" s="92">
        <f t="shared" ca="1" si="324"/>
        <v>8.9615874994021212</v>
      </c>
    </row>
    <row r="4163" spans="1:18" x14ac:dyDescent="0.3">
      <c r="A4163" s="107">
        <v>41055.527777777781</v>
      </c>
      <c r="B4163" s="92">
        <v>8.84</v>
      </c>
      <c r="C4163" s="92">
        <v>8.74</v>
      </c>
      <c r="D4163" s="92">
        <v>8.76</v>
      </c>
      <c r="E4163" s="92">
        <v>8.83</v>
      </c>
      <c r="F4163" s="92">
        <v>8.9</v>
      </c>
      <c r="G4163" s="92">
        <v>8.92</v>
      </c>
      <c r="H4163" s="92">
        <v>8.92</v>
      </c>
      <c r="I4163" s="92">
        <v>8.86</v>
      </c>
      <c r="J4163" s="92">
        <v>8.77</v>
      </c>
      <c r="K4163" s="92">
        <v>8.76</v>
      </c>
      <c r="L4163" s="92">
        <v>8.84</v>
      </c>
      <c r="N4163" s="92">
        <f t="shared" ca="1" si="325"/>
        <v>8.8457406581941509</v>
      </c>
      <c r="O4163" s="92">
        <f t="shared" ref="O4163:O4169" si="326">LN(G4163/H4163)/LN(97.5/87.5)</f>
        <v>0</v>
      </c>
      <c r="P4163" s="92">
        <f t="shared" ref="P4163:P4169" si="327">G4163*POWER(96/97.5,O4163)</f>
        <v>8.92</v>
      </c>
      <c r="Q4163" s="92">
        <f t="shared" ref="Q4163:Q4169" ca="1" si="328">N4163/P4163</f>
        <v>0.99167496168095859</v>
      </c>
      <c r="R4163" s="92">
        <f t="shared" ref="R4163:R4169" ca="1" si="329">L4163*Q4163</f>
        <v>8.7664066612596745</v>
      </c>
    </row>
    <row r="4164" spans="1:18" x14ac:dyDescent="0.3">
      <c r="A4164" s="107">
        <v>41055.534722222219</v>
      </c>
      <c r="B4164" s="92">
        <v>8.5399999999999991</v>
      </c>
      <c r="C4164" s="92">
        <v>8.4499999999999993</v>
      </c>
      <c r="D4164" s="92">
        <v>8.36</v>
      </c>
      <c r="E4164" s="92">
        <v>8.24</v>
      </c>
      <c r="F4164" s="92">
        <v>8.16</v>
      </c>
      <c r="G4164" s="92">
        <v>8.15</v>
      </c>
      <c r="H4164" s="92">
        <v>8.14</v>
      </c>
      <c r="I4164" s="92">
        <v>8.14</v>
      </c>
      <c r="J4164" s="92">
        <v>8.18</v>
      </c>
      <c r="K4164" s="92">
        <v>8.11</v>
      </c>
      <c r="L4164" s="92">
        <v>8.3800000000000008</v>
      </c>
      <c r="N4164" s="92">
        <f t="shared" ca="1" si="325"/>
        <v>8.1970967730361863</v>
      </c>
      <c r="O4164" s="92">
        <f t="shared" si="326"/>
        <v>1.1345592537241142E-2</v>
      </c>
      <c r="P4164" s="92">
        <f t="shared" si="327"/>
        <v>8.1485665069904787</v>
      </c>
      <c r="Q4164" s="92">
        <f t="shared" ca="1" si="328"/>
        <v>1.0059556814077757</v>
      </c>
      <c r="R4164" s="92">
        <f t="shared" ca="1" si="329"/>
        <v>8.4299086101971614</v>
      </c>
    </row>
    <row r="4165" spans="1:18" x14ac:dyDescent="0.3">
      <c r="A4165" s="107">
        <v>41055.541666666664</v>
      </c>
      <c r="B4165" s="92">
        <v>8.18</v>
      </c>
      <c r="C4165" s="92">
        <v>8.1999999999999993</v>
      </c>
      <c r="D4165" s="92">
        <v>8.2200000000000006</v>
      </c>
      <c r="E4165" s="92">
        <v>8.19</v>
      </c>
      <c r="F4165" s="92">
        <v>8.18</v>
      </c>
      <c r="G4165" s="92">
        <v>8.1</v>
      </c>
      <c r="H4165" s="92">
        <v>8.0399999999999991</v>
      </c>
      <c r="I4165" s="92">
        <v>8.08</v>
      </c>
      <c r="J4165" s="92">
        <v>8.2200000000000006</v>
      </c>
      <c r="K4165" s="92">
        <v>8.23</v>
      </c>
      <c r="L4165" s="92">
        <v>8.56</v>
      </c>
      <c r="N4165" s="92">
        <f t="shared" ca="1" si="325"/>
        <v>8.1505062014966878</v>
      </c>
      <c r="O4165" s="92">
        <f t="shared" si="326"/>
        <v>6.8706516951975702E-2</v>
      </c>
      <c r="P4165" s="92">
        <f t="shared" si="327"/>
        <v>8.0913761609328585</v>
      </c>
      <c r="Q4165" s="92">
        <f t="shared" ca="1" si="328"/>
        <v>1.0073077853986474</v>
      </c>
      <c r="R4165" s="92">
        <f t="shared" ca="1" si="329"/>
        <v>8.6225546430124229</v>
      </c>
    </row>
    <row r="4166" spans="1:18" x14ac:dyDescent="0.3">
      <c r="A4166" s="107">
        <v>41055.548611111109</v>
      </c>
      <c r="B4166" s="92">
        <v>8.4600000000000009</v>
      </c>
      <c r="C4166" s="92">
        <v>8.56</v>
      </c>
      <c r="D4166" s="92">
        <v>8.66</v>
      </c>
      <c r="E4166" s="92">
        <v>8.76</v>
      </c>
      <c r="F4166" s="92">
        <v>8.7799999999999994</v>
      </c>
      <c r="G4166" s="92">
        <v>8.7799999999999994</v>
      </c>
      <c r="H4166" s="92">
        <v>8.7799999999999994</v>
      </c>
      <c r="I4166" s="92">
        <v>8.7200000000000006</v>
      </c>
      <c r="J4166" s="92">
        <v>8.57</v>
      </c>
      <c r="K4166" s="92">
        <v>8.2799999999999994</v>
      </c>
      <c r="L4166" s="92">
        <v>8.92</v>
      </c>
      <c r="N4166" s="92">
        <f t="shared" ca="1" si="325"/>
        <v>8.6936605834658458</v>
      </c>
      <c r="O4166" s="92">
        <f t="shared" si="326"/>
        <v>0</v>
      </c>
      <c r="P4166" s="92">
        <f t="shared" si="327"/>
        <v>8.7799999999999994</v>
      </c>
      <c r="Q4166" s="92">
        <f t="shared" ca="1" si="328"/>
        <v>0.99016635346991422</v>
      </c>
      <c r="R4166" s="92">
        <f t="shared" ca="1" si="329"/>
        <v>8.8322838729516349</v>
      </c>
    </row>
    <row r="4167" spans="1:18" x14ac:dyDescent="0.3">
      <c r="A4167" s="107">
        <v>41055.555555555555</v>
      </c>
      <c r="B4167" s="92">
        <v>7.83</v>
      </c>
      <c r="C4167" s="92">
        <v>7.84</v>
      </c>
      <c r="D4167" s="92">
        <v>7.93</v>
      </c>
      <c r="E4167" s="92">
        <v>7.92</v>
      </c>
      <c r="F4167" s="92">
        <v>7.93</v>
      </c>
      <c r="G4167" s="92">
        <v>7.94</v>
      </c>
      <c r="H4167" s="92">
        <v>7.88</v>
      </c>
      <c r="I4167" s="92">
        <v>7.86</v>
      </c>
      <c r="J4167" s="92">
        <v>7.85</v>
      </c>
      <c r="K4167" s="92">
        <v>7.72</v>
      </c>
      <c r="L4167" s="92">
        <v>8.14</v>
      </c>
      <c r="N4167" s="92">
        <f t="shared" ca="1" si="325"/>
        <v>7.8885014862749596</v>
      </c>
      <c r="O4167" s="92">
        <f t="shared" si="326"/>
        <v>7.0096295344756518E-2</v>
      </c>
      <c r="P4167" s="92">
        <f t="shared" si="327"/>
        <v>7.9313756061385474</v>
      </c>
      <c r="Q4167" s="92">
        <f t="shared" ca="1" si="328"/>
        <v>0.99459436521573819</v>
      </c>
      <c r="R4167" s="92">
        <f t="shared" ca="1" si="329"/>
        <v>8.0959981328561099</v>
      </c>
    </row>
    <row r="4168" spans="1:18" x14ac:dyDescent="0.3">
      <c r="A4168" s="107">
        <v>41055.5625</v>
      </c>
      <c r="B4168" s="92">
        <v>8.11</v>
      </c>
      <c r="C4168" s="92">
        <v>8.16</v>
      </c>
      <c r="D4168" s="92">
        <v>8.15</v>
      </c>
      <c r="E4168" s="92">
        <v>8.3000000000000007</v>
      </c>
      <c r="F4168" s="92">
        <v>8.43</v>
      </c>
      <c r="G4168" s="92">
        <v>8.4499999999999993</v>
      </c>
      <c r="H4168" s="92">
        <v>8.3699999999999992</v>
      </c>
      <c r="I4168" s="92">
        <v>8.27</v>
      </c>
      <c r="J4168" s="92">
        <v>8.19</v>
      </c>
      <c r="K4168" s="92">
        <v>8.02</v>
      </c>
      <c r="L4168" s="92">
        <v>8.34</v>
      </c>
      <c r="N4168" s="92">
        <f t="shared" ca="1" si="325"/>
        <v>8.2940028912568309</v>
      </c>
      <c r="O4168" s="92">
        <f t="shared" si="326"/>
        <v>8.790538544050587E-2</v>
      </c>
      <c r="P4168" s="92">
        <f t="shared" si="327"/>
        <v>8.4384913267563135</v>
      </c>
      <c r="Q4168" s="92">
        <f t="shared" ca="1" si="328"/>
        <v>0.98287745641909396</v>
      </c>
      <c r="R4168" s="92">
        <f t="shared" ca="1" si="329"/>
        <v>8.1971979865352438</v>
      </c>
    </row>
    <row r="4169" spans="1:18" x14ac:dyDescent="0.3">
      <c r="A4169" s="107">
        <v>41055.597222222219</v>
      </c>
      <c r="B4169" s="92">
        <v>7.71</v>
      </c>
      <c r="C4169" s="92">
        <v>7.66</v>
      </c>
      <c r="D4169" s="92">
        <v>7.42</v>
      </c>
      <c r="E4169" s="92">
        <v>7.37</v>
      </c>
      <c r="F4169" s="92">
        <v>7.34</v>
      </c>
      <c r="G4169" s="92">
        <v>7.23</v>
      </c>
      <c r="H4169" s="92">
        <v>7.15</v>
      </c>
      <c r="I4169" s="92">
        <v>7.15</v>
      </c>
      <c r="J4169" s="92">
        <v>7.15</v>
      </c>
      <c r="K4169" s="92">
        <v>7.11</v>
      </c>
      <c r="L4169" s="92">
        <v>7.58</v>
      </c>
      <c r="N4169" s="92">
        <f t="shared" ca="1" si="325"/>
        <v>7.2638409995983162</v>
      </c>
      <c r="O4169" s="92">
        <f t="shared" si="326"/>
        <v>0.10282146647067321</v>
      </c>
      <c r="P4169" s="92">
        <f t="shared" si="327"/>
        <v>7.2184833822155596</v>
      </c>
      <c r="Q4169" s="92">
        <f t="shared" ca="1" si="328"/>
        <v>1.0062835383807223</v>
      </c>
      <c r="R4169" s="92">
        <f t="shared" ca="1" si="329"/>
        <v>7.6276292209258747</v>
      </c>
    </row>
    <row r="4170" spans="1:18" x14ac:dyDescent="0.3">
      <c r="A4170" s="107"/>
      <c r="B4170" s="92"/>
      <c r="C4170" s="92"/>
      <c r="D4170" s="92"/>
      <c r="E4170" s="92"/>
      <c r="F4170" s="92"/>
      <c r="G4170" s="92"/>
      <c r="H4170" s="92"/>
      <c r="I4170" s="92"/>
      <c r="J4170" s="92"/>
      <c r="K4170" s="92"/>
      <c r="N4170" s="92"/>
      <c r="O4170" s="92"/>
      <c r="P4170" s="92"/>
      <c r="Q4170" s="92"/>
      <c r="R4170" s="92"/>
    </row>
    <row r="4171" spans="1:18" x14ac:dyDescent="0.3">
      <c r="A4171" s="107"/>
      <c r="B4171" s="92"/>
      <c r="C4171" s="92"/>
      <c r="D4171" s="92"/>
      <c r="E4171" s="92"/>
      <c r="F4171" s="92"/>
      <c r="G4171" s="92"/>
      <c r="H4171" s="92"/>
      <c r="I4171" s="92"/>
      <c r="J4171" s="92"/>
      <c r="K4171" s="92"/>
      <c r="N4171" s="92"/>
      <c r="O4171" s="92"/>
      <c r="P4171" s="92"/>
      <c r="Q4171" s="92"/>
      <c r="R4171" s="92"/>
    </row>
    <row r="4172" spans="1:18" x14ac:dyDescent="0.3">
      <c r="A4172" s="107"/>
      <c r="B4172" s="92"/>
      <c r="C4172" s="92"/>
      <c r="D4172" s="92"/>
      <c r="E4172" s="92"/>
      <c r="F4172" s="92"/>
      <c r="G4172" s="92"/>
      <c r="H4172" s="92"/>
      <c r="I4172" s="92"/>
      <c r="J4172" s="92"/>
      <c r="K4172" s="92"/>
      <c r="N4172" s="92"/>
      <c r="O4172" s="92"/>
      <c r="P4172" s="92"/>
      <c r="Q4172" s="92"/>
      <c r="R4172" s="92"/>
    </row>
    <row r="4173" spans="1:18" x14ac:dyDescent="0.3">
      <c r="A4173" s="107"/>
      <c r="B4173" s="92"/>
      <c r="C4173" s="92"/>
      <c r="D4173" s="92"/>
      <c r="E4173" s="92"/>
      <c r="F4173" s="92"/>
      <c r="G4173" s="92"/>
      <c r="H4173" s="92"/>
      <c r="I4173" s="92"/>
      <c r="J4173" s="92"/>
      <c r="K4173" s="92"/>
      <c r="N4173" s="92"/>
      <c r="O4173" s="92"/>
      <c r="P4173" s="92"/>
      <c r="Q4173" s="92"/>
      <c r="R4173" s="92"/>
    </row>
    <row r="4174" spans="1:18" x14ac:dyDescent="0.3">
      <c r="A4174" s="107"/>
      <c r="B4174" s="92"/>
      <c r="C4174" s="92"/>
      <c r="D4174" s="92"/>
      <c r="E4174" s="92"/>
      <c r="F4174" s="92"/>
      <c r="G4174" s="92"/>
      <c r="H4174" s="92"/>
      <c r="I4174" s="92"/>
      <c r="J4174" s="92"/>
      <c r="K4174" s="92"/>
      <c r="N4174" s="92"/>
      <c r="O4174" s="92"/>
      <c r="P4174" s="92"/>
      <c r="Q4174" s="92"/>
      <c r="R4174" s="92"/>
    </row>
    <row r="4175" spans="1:18" x14ac:dyDescent="0.3">
      <c r="A4175" s="107"/>
      <c r="B4175" s="92"/>
      <c r="C4175" s="92"/>
      <c r="D4175" s="92"/>
      <c r="E4175" s="92"/>
      <c r="F4175" s="92"/>
      <c r="G4175" s="92"/>
      <c r="H4175" s="92"/>
      <c r="I4175" s="92"/>
      <c r="J4175" s="92"/>
      <c r="K4175" s="92"/>
      <c r="N4175" s="92"/>
      <c r="O4175" s="92"/>
      <c r="P4175" s="92"/>
      <c r="Q4175" s="92"/>
      <c r="R4175" s="92"/>
    </row>
    <row r="4176" spans="1:18" x14ac:dyDescent="0.3">
      <c r="A4176" s="107"/>
      <c r="B4176" s="92"/>
      <c r="C4176" s="92"/>
      <c r="D4176" s="92"/>
      <c r="E4176" s="92"/>
      <c r="F4176" s="92"/>
      <c r="G4176" s="92"/>
      <c r="H4176" s="92"/>
      <c r="I4176" s="92"/>
      <c r="J4176" s="92"/>
      <c r="K4176" s="92"/>
      <c r="N4176" s="92"/>
      <c r="O4176" s="92"/>
      <c r="P4176" s="92"/>
      <c r="Q4176" s="92"/>
      <c r="R4176" s="92"/>
    </row>
    <row r="4177" spans="1:18" x14ac:dyDescent="0.3">
      <c r="A4177" s="107"/>
      <c r="B4177" s="92"/>
      <c r="C4177" s="92"/>
      <c r="D4177" s="92"/>
      <c r="E4177" s="92"/>
      <c r="F4177" s="92"/>
      <c r="G4177" s="92"/>
      <c r="H4177" s="92"/>
      <c r="I4177" s="92"/>
      <c r="J4177" s="92"/>
      <c r="K4177" s="92"/>
      <c r="N4177" s="92"/>
      <c r="O4177" s="92"/>
      <c r="P4177" s="92"/>
      <c r="Q4177" s="92"/>
      <c r="R4177" s="92"/>
    </row>
    <row r="4178" spans="1:18" x14ac:dyDescent="0.3">
      <c r="A4178" s="107"/>
      <c r="B4178" s="92"/>
      <c r="C4178" s="92"/>
      <c r="D4178" s="92"/>
      <c r="E4178" s="92"/>
      <c r="F4178" s="92"/>
      <c r="G4178" s="92"/>
      <c r="H4178" s="92"/>
      <c r="I4178" s="92"/>
      <c r="J4178" s="92"/>
      <c r="K4178" s="92"/>
      <c r="N4178" s="92"/>
      <c r="O4178" s="92"/>
      <c r="P4178" s="92"/>
      <c r="Q4178" s="92"/>
      <c r="R4178" s="92"/>
    </row>
    <row r="4179" spans="1:18" x14ac:dyDescent="0.3">
      <c r="A4179" s="107"/>
      <c r="B4179" s="92"/>
      <c r="C4179" s="92"/>
      <c r="D4179" s="92"/>
      <c r="E4179" s="92"/>
      <c r="F4179" s="92"/>
      <c r="G4179" s="92"/>
      <c r="H4179" s="92"/>
      <c r="I4179" s="92"/>
      <c r="J4179" s="92"/>
      <c r="K4179" s="92"/>
      <c r="N4179" s="92"/>
      <c r="O4179" s="92"/>
      <c r="P4179" s="92"/>
      <c r="Q4179" s="92"/>
      <c r="R4179" s="92"/>
    </row>
    <row r="4180" spans="1:18" x14ac:dyDescent="0.3">
      <c r="A4180" s="107"/>
      <c r="B4180" s="92"/>
      <c r="C4180" s="92"/>
      <c r="D4180" s="92"/>
      <c r="E4180" s="92"/>
      <c r="F4180" s="92"/>
      <c r="G4180" s="92"/>
      <c r="H4180" s="92"/>
      <c r="I4180" s="92"/>
      <c r="J4180" s="92"/>
      <c r="K4180" s="92"/>
      <c r="N4180" s="92"/>
      <c r="O4180" s="92"/>
      <c r="P4180" s="92"/>
      <c r="Q4180" s="92"/>
      <c r="R4180" s="92"/>
    </row>
    <row r="4181" spans="1:18" x14ac:dyDescent="0.3">
      <c r="A4181" s="107"/>
      <c r="B4181" s="92"/>
      <c r="C4181" s="92"/>
      <c r="D4181" s="92"/>
      <c r="E4181" s="92"/>
      <c r="F4181" s="92"/>
      <c r="G4181" s="92"/>
      <c r="H4181" s="92"/>
      <c r="I4181" s="92"/>
      <c r="J4181" s="92"/>
      <c r="K4181" s="92"/>
      <c r="N4181" s="92"/>
      <c r="O4181" s="92"/>
      <c r="P4181" s="92"/>
      <c r="Q4181" s="92"/>
      <c r="R4181" s="92"/>
    </row>
    <row r="4182" spans="1:18" x14ac:dyDescent="0.3">
      <c r="A4182" s="107"/>
      <c r="B4182" s="92"/>
      <c r="C4182" s="92"/>
      <c r="D4182" s="92"/>
      <c r="E4182" s="92"/>
      <c r="F4182" s="92"/>
      <c r="G4182" s="92"/>
      <c r="H4182" s="92"/>
      <c r="I4182" s="92"/>
      <c r="J4182" s="92"/>
      <c r="K4182" s="92"/>
      <c r="N4182" s="92"/>
      <c r="O4182" s="92"/>
      <c r="P4182" s="92"/>
      <c r="Q4182" s="92"/>
      <c r="R4182" s="92"/>
    </row>
    <row r="4183" spans="1:18" x14ac:dyDescent="0.3">
      <c r="A4183" s="107"/>
      <c r="B4183" s="92"/>
      <c r="C4183" s="92"/>
      <c r="D4183" s="92"/>
      <c r="E4183" s="92"/>
      <c r="F4183" s="92"/>
      <c r="G4183" s="92"/>
      <c r="H4183" s="92"/>
      <c r="I4183" s="92"/>
      <c r="J4183" s="92"/>
      <c r="K4183" s="92"/>
      <c r="N4183" s="92"/>
      <c r="O4183" s="92"/>
      <c r="P4183" s="92"/>
      <c r="Q4183" s="92"/>
      <c r="R4183" s="92"/>
    </row>
    <row r="4184" spans="1:18" x14ac:dyDescent="0.3">
      <c r="A4184" s="107"/>
      <c r="B4184" s="92"/>
      <c r="C4184" s="92"/>
      <c r="D4184" s="92"/>
      <c r="E4184" s="92"/>
      <c r="F4184" s="92"/>
      <c r="G4184" s="92"/>
      <c r="H4184" s="92"/>
      <c r="I4184" s="92"/>
      <c r="J4184" s="92"/>
      <c r="K4184" s="92"/>
      <c r="N4184" s="92"/>
      <c r="O4184" s="92"/>
      <c r="P4184" s="92"/>
      <c r="Q4184" s="92"/>
      <c r="R4184" s="92"/>
    </row>
    <row r="4185" spans="1:18" x14ac:dyDescent="0.3">
      <c r="A4185" s="107"/>
      <c r="B4185" s="92"/>
      <c r="C4185" s="92"/>
      <c r="D4185" s="92"/>
      <c r="E4185" s="92"/>
      <c r="F4185" s="92"/>
      <c r="G4185" s="92"/>
      <c r="H4185" s="92"/>
      <c r="I4185" s="92"/>
      <c r="J4185" s="92"/>
      <c r="K4185" s="92"/>
      <c r="N4185" s="92"/>
      <c r="O4185" s="92"/>
      <c r="P4185" s="92"/>
      <c r="Q4185" s="92"/>
      <c r="R4185" s="92"/>
    </row>
    <row r="4186" spans="1:18" x14ac:dyDescent="0.3">
      <c r="A4186" s="107"/>
      <c r="B4186" s="92"/>
      <c r="C4186" s="92"/>
      <c r="D4186" s="92"/>
      <c r="E4186" s="92"/>
      <c r="F4186" s="92"/>
      <c r="G4186" s="92"/>
      <c r="H4186" s="92"/>
      <c r="I4186" s="92"/>
      <c r="J4186" s="92"/>
      <c r="K4186" s="92"/>
      <c r="N4186" s="92"/>
      <c r="O4186" s="92"/>
      <c r="P4186" s="92"/>
      <c r="Q4186" s="92"/>
      <c r="R4186" s="92"/>
    </row>
    <row r="4187" spans="1:18" x14ac:dyDescent="0.3">
      <c r="A4187" s="107"/>
      <c r="B4187" s="92"/>
      <c r="C4187" s="92"/>
      <c r="D4187" s="92"/>
      <c r="E4187" s="92"/>
      <c r="F4187" s="92"/>
      <c r="G4187" s="92"/>
      <c r="H4187" s="92"/>
      <c r="I4187" s="92"/>
      <c r="J4187" s="92"/>
      <c r="K4187" s="92"/>
      <c r="N4187" s="92"/>
      <c r="O4187" s="92"/>
      <c r="P4187" s="92"/>
      <c r="Q4187" s="92"/>
      <c r="R4187" s="92"/>
    </row>
    <row r="4188" spans="1:18" x14ac:dyDescent="0.3">
      <c r="A4188" s="107"/>
      <c r="B4188" s="92"/>
      <c r="C4188" s="92"/>
      <c r="D4188" s="92"/>
      <c r="E4188" s="92"/>
      <c r="F4188" s="92"/>
      <c r="G4188" s="92"/>
      <c r="H4188" s="92"/>
      <c r="I4188" s="92"/>
      <c r="J4188" s="92"/>
      <c r="K4188" s="92"/>
      <c r="N4188" s="92"/>
      <c r="O4188" s="92"/>
      <c r="P4188" s="92"/>
      <c r="Q4188" s="92"/>
      <c r="R4188" s="92"/>
    </row>
    <row r="4189" spans="1:18" x14ac:dyDescent="0.3">
      <c r="A4189" s="107"/>
      <c r="B4189" s="92"/>
      <c r="C4189" s="92"/>
      <c r="D4189" s="92"/>
      <c r="E4189" s="92"/>
      <c r="F4189" s="92"/>
      <c r="G4189" s="92"/>
      <c r="H4189" s="92"/>
      <c r="I4189" s="92"/>
      <c r="J4189" s="92"/>
      <c r="K4189" s="92"/>
      <c r="N4189" s="92"/>
      <c r="O4189" s="92"/>
      <c r="P4189" s="92"/>
      <c r="Q4189" s="92"/>
      <c r="R4189" s="92"/>
    </row>
    <row r="4190" spans="1:18" x14ac:dyDescent="0.3">
      <c r="A4190" s="107"/>
      <c r="B4190" s="92"/>
      <c r="C4190" s="92"/>
      <c r="D4190" s="92"/>
      <c r="E4190" s="92"/>
      <c r="F4190" s="92"/>
      <c r="G4190" s="92"/>
      <c r="H4190" s="92"/>
      <c r="I4190" s="92"/>
      <c r="J4190" s="92"/>
      <c r="K4190" s="92"/>
      <c r="N4190" s="92"/>
      <c r="O4190" s="92"/>
      <c r="P4190" s="92"/>
      <c r="Q4190" s="92"/>
      <c r="R4190" s="92"/>
    </row>
    <row r="4191" spans="1:18" x14ac:dyDescent="0.3">
      <c r="A4191" s="107"/>
      <c r="B4191" s="92"/>
      <c r="C4191" s="92"/>
      <c r="D4191" s="92"/>
      <c r="E4191" s="92"/>
      <c r="F4191" s="92"/>
      <c r="G4191" s="92"/>
      <c r="H4191" s="92"/>
      <c r="I4191" s="92"/>
      <c r="J4191" s="92"/>
      <c r="K4191" s="92"/>
      <c r="N4191" s="92"/>
      <c r="O4191" s="92"/>
      <c r="P4191" s="92"/>
      <c r="Q4191" s="92"/>
      <c r="R4191" s="92"/>
    </row>
    <row r="4192" spans="1:18" x14ac:dyDescent="0.3">
      <c r="A4192" s="107"/>
      <c r="B4192" s="92"/>
      <c r="C4192" s="92"/>
      <c r="D4192" s="92"/>
      <c r="E4192" s="92"/>
      <c r="F4192" s="92"/>
      <c r="G4192" s="92"/>
      <c r="H4192" s="92"/>
      <c r="I4192" s="92"/>
      <c r="J4192" s="92"/>
      <c r="K4192" s="92"/>
      <c r="N4192" s="92"/>
      <c r="O4192" s="92"/>
      <c r="P4192" s="92"/>
      <c r="Q4192" s="92"/>
      <c r="R4192" s="92"/>
    </row>
    <row r="4193" spans="1:18" x14ac:dyDescent="0.3">
      <c r="A4193" s="107"/>
      <c r="B4193" s="92"/>
      <c r="C4193" s="92"/>
      <c r="D4193" s="92"/>
      <c r="E4193" s="92"/>
      <c r="F4193" s="92"/>
      <c r="G4193" s="92"/>
      <c r="H4193" s="92"/>
      <c r="I4193" s="92"/>
      <c r="J4193" s="92"/>
      <c r="K4193" s="92"/>
      <c r="N4193" s="92"/>
      <c r="O4193" s="92"/>
      <c r="P4193" s="92"/>
      <c r="Q4193" s="92"/>
      <c r="R4193" s="92"/>
    </row>
    <row r="4194" spans="1:18" x14ac:dyDescent="0.3">
      <c r="A4194" s="107"/>
      <c r="B4194" s="92"/>
      <c r="C4194" s="92"/>
      <c r="D4194" s="92"/>
      <c r="E4194" s="92"/>
      <c r="F4194" s="92"/>
      <c r="G4194" s="92"/>
      <c r="H4194" s="92"/>
      <c r="I4194" s="92"/>
      <c r="J4194" s="92"/>
      <c r="K4194" s="92"/>
      <c r="N4194" s="92"/>
      <c r="O4194" s="92"/>
      <c r="P4194" s="92"/>
      <c r="Q4194" s="92"/>
      <c r="R4194" s="92"/>
    </row>
    <row r="4195" spans="1:18" x14ac:dyDescent="0.3">
      <c r="A4195" s="107"/>
      <c r="B4195" s="92"/>
      <c r="C4195" s="92"/>
      <c r="D4195" s="92"/>
      <c r="E4195" s="92"/>
      <c r="F4195" s="92"/>
      <c r="G4195" s="92"/>
      <c r="H4195" s="92"/>
      <c r="I4195" s="92"/>
      <c r="J4195" s="92"/>
      <c r="K4195" s="92"/>
      <c r="N4195" s="92"/>
      <c r="O4195" s="92"/>
      <c r="P4195" s="92"/>
      <c r="Q4195" s="92"/>
      <c r="R4195" s="92"/>
    </row>
    <row r="4196" spans="1:18" x14ac:dyDescent="0.3">
      <c r="A4196" s="107"/>
      <c r="B4196" s="92"/>
      <c r="C4196" s="92"/>
      <c r="D4196" s="92"/>
      <c r="E4196" s="92"/>
      <c r="F4196" s="92"/>
      <c r="G4196" s="92"/>
      <c r="H4196" s="92"/>
      <c r="I4196" s="92"/>
      <c r="J4196" s="92"/>
      <c r="K4196" s="92"/>
      <c r="N4196" s="92"/>
      <c r="O4196" s="92"/>
      <c r="P4196" s="92"/>
      <c r="Q4196" s="92"/>
      <c r="R4196" s="92"/>
    </row>
    <row r="4197" spans="1:18" x14ac:dyDescent="0.3">
      <c r="A4197" s="107"/>
      <c r="B4197" s="92"/>
      <c r="C4197" s="92"/>
      <c r="D4197" s="92"/>
      <c r="E4197" s="92"/>
      <c r="F4197" s="92"/>
      <c r="G4197" s="92"/>
      <c r="H4197" s="92"/>
      <c r="I4197" s="92"/>
      <c r="J4197" s="92"/>
      <c r="K4197" s="92"/>
      <c r="N4197" s="92"/>
      <c r="O4197" s="92"/>
      <c r="P4197" s="92"/>
      <c r="Q4197" s="92"/>
      <c r="R4197" s="92"/>
    </row>
    <row r="4198" spans="1:18" x14ac:dyDescent="0.3">
      <c r="A4198" s="107"/>
      <c r="B4198" s="92"/>
      <c r="C4198" s="92"/>
      <c r="D4198" s="92"/>
      <c r="E4198" s="92"/>
      <c r="F4198" s="92"/>
      <c r="G4198" s="92"/>
      <c r="H4198" s="92"/>
      <c r="I4198" s="92"/>
      <c r="J4198" s="92"/>
      <c r="K4198" s="92"/>
      <c r="N4198" s="92"/>
      <c r="O4198" s="92"/>
      <c r="P4198" s="92"/>
      <c r="Q4198" s="92"/>
      <c r="R4198" s="92"/>
    </row>
    <row r="4199" spans="1:18" x14ac:dyDescent="0.3">
      <c r="A4199" s="107"/>
      <c r="B4199" s="92"/>
      <c r="C4199" s="92"/>
      <c r="D4199" s="92"/>
      <c r="E4199" s="92"/>
      <c r="F4199" s="92"/>
      <c r="G4199" s="92"/>
      <c r="H4199" s="92"/>
      <c r="I4199" s="92"/>
      <c r="J4199" s="92"/>
      <c r="K4199" s="92"/>
      <c r="N4199" s="92"/>
      <c r="O4199" s="92"/>
      <c r="P4199" s="92"/>
      <c r="Q4199" s="92"/>
      <c r="R4199" s="92"/>
    </row>
    <row r="4200" spans="1:18" x14ac:dyDescent="0.3">
      <c r="A4200" s="107"/>
      <c r="B4200" s="92"/>
      <c r="C4200" s="92"/>
      <c r="D4200" s="92"/>
      <c r="E4200" s="92"/>
      <c r="F4200" s="92"/>
      <c r="G4200" s="92"/>
      <c r="H4200" s="92"/>
      <c r="I4200" s="92"/>
      <c r="J4200" s="92"/>
      <c r="K4200" s="92"/>
      <c r="N4200" s="92"/>
      <c r="O4200" s="92"/>
      <c r="P4200" s="92"/>
      <c r="Q4200" s="92"/>
      <c r="R4200" s="92"/>
    </row>
    <row r="4201" spans="1:18" x14ac:dyDescent="0.3">
      <c r="A4201" s="107"/>
      <c r="B4201" s="92"/>
      <c r="C4201" s="92"/>
      <c r="D4201" s="92"/>
      <c r="E4201" s="92"/>
      <c r="F4201" s="92"/>
      <c r="G4201" s="92"/>
      <c r="H4201" s="92"/>
      <c r="I4201" s="92"/>
      <c r="J4201" s="92"/>
      <c r="K4201" s="92"/>
      <c r="N4201" s="92"/>
      <c r="O4201" s="92"/>
      <c r="P4201" s="92"/>
      <c r="Q4201" s="92"/>
      <c r="R4201" s="92"/>
    </row>
    <row r="4202" spans="1:18" x14ac:dyDescent="0.3">
      <c r="A4202" s="107"/>
      <c r="B4202" s="92"/>
      <c r="C4202" s="92"/>
      <c r="D4202" s="92"/>
      <c r="E4202" s="92"/>
      <c r="F4202" s="92"/>
      <c r="G4202" s="92"/>
      <c r="H4202" s="92"/>
      <c r="I4202" s="92"/>
      <c r="J4202" s="92"/>
      <c r="K4202" s="92"/>
      <c r="N4202" s="92"/>
      <c r="O4202" s="92"/>
      <c r="P4202" s="92"/>
      <c r="Q4202" s="92"/>
      <c r="R4202" s="92"/>
    </row>
    <row r="4203" spans="1:18" x14ac:dyDescent="0.3">
      <c r="A4203" s="107"/>
      <c r="B4203" s="92"/>
      <c r="C4203" s="92"/>
      <c r="D4203" s="92"/>
      <c r="E4203" s="92"/>
      <c r="F4203" s="92"/>
      <c r="G4203" s="92"/>
      <c r="H4203" s="92"/>
      <c r="I4203" s="92"/>
      <c r="J4203" s="92"/>
      <c r="K4203" s="92"/>
      <c r="N4203" s="92"/>
      <c r="O4203" s="92"/>
      <c r="P4203" s="92"/>
      <c r="Q4203" s="92"/>
      <c r="R4203" s="92"/>
    </row>
    <row r="4204" spans="1:18" x14ac:dyDescent="0.3">
      <c r="A4204" s="107"/>
      <c r="B4204" s="92"/>
      <c r="C4204" s="92"/>
      <c r="D4204" s="92"/>
      <c r="E4204" s="92"/>
      <c r="F4204" s="92"/>
      <c r="G4204" s="92"/>
      <c r="H4204" s="92"/>
      <c r="I4204" s="92"/>
      <c r="J4204" s="92"/>
      <c r="K4204" s="92"/>
      <c r="N4204" s="92"/>
      <c r="O4204" s="92"/>
      <c r="P4204" s="92"/>
      <c r="Q4204" s="92"/>
      <c r="R4204" s="92"/>
    </row>
    <row r="4205" spans="1:18" x14ac:dyDescent="0.3">
      <c r="A4205" s="107"/>
      <c r="B4205" s="92"/>
      <c r="C4205" s="92"/>
      <c r="D4205" s="92"/>
      <c r="E4205" s="92"/>
      <c r="F4205" s="92"/>
      <c r="G4205" s="92"/>
      <c r="H4205" s="92"/>
      <c r="I4205" s="92"/>
      <c r="J4205" s="92"/>
      <c r="K4205" s="92"/>
      <c r="N4205" s="92"/>
      <c r="O4205" s="92"/>
      <c r="P4205" s="92"/>
      <c r="Q4205" s="92"/>
      <c r="R4205" s="92"/>
    </row>
    <row r="4206" spans="1:18" x14ac:dyDescent="0.3">
      <c r="A4206" s="107"/>
      <c r="B4206" s="92"/>
      <c r="C4206" s="92"/>
      <c r="D4206" s="92"/>
      <c r="E4206" s="92"/>
      <c r="F4206" s="92"/>
      <c r="G4206" s="92"/>
      <c r="H4206" s="92"/>
      <c r="I4206" s="92"/>
      <c r="J4206" s="92"/>
      <c r="K4206" s="92"/>
      <c r="N4206" s="92"/>
      <c r="O4206" s="92"/>
      <c r="P4206" s="92"/>
      <c r="Q4206" s="92"/>
      <c r="R4206" s="92"/>
    </row>
    <row r="4207" spans="1:18" x14ac:dyDescent="0.3">
      <c r="A4207" s="107"/>
      <c r="B4207" s="92"/>
      <c r="C4207" s="92"/>
      <c r="D4207" s="92"/>
      <c r="E4207" s="92"/>
      <c r="F4207" s="92"/>
      <c r="G4207" s="92"/>
      <c r="H4207" s="92"/>
      <c r="I4207" s="92"/>
      <c r="J4207" s="92"/>
      <c r="K4207" s="92"/>
      <c r="N4207" s="92"/>
      <c r="O4207" s="92"/>
      <c r="P4207" s="92"/>
      <c r="Q4207" s="92"/>
      <c r="R4207" s="92"/>
    </row>
    <row r="4208" spans="1:18" x14ac:dyDescent="0.3">
      <c r="A4208" s="107"/>
      <c r="B4208" s="92"/>
      <c r="C4208" s="92"/>
      <c r="D4208" s="92"/>
      <c r="E4208" s="92"/>
      <c r="F4208" s="92"/>
      <c r="G4208" s="92"/>
      <c r="H4208" s="92"/>
      <c r="I4208" s="92"/>
      <c r="J4208" s="92"/>
      <c r="K4208" s="92"/>
      <c r="N4208" s="92"/>
      <c r="O4208" s="92"/>
      <c r="P4208" s="92"/>
      <c r="Q4208" s="92"/>
      <c r="R4208" s="92"/>
    </row>
    <row r="4209" spans="1:18" x14ac:dyDescent="0.3">
      <c r="A4209" s="107"/>
      <c r="B4209" s="92"/>
      <c r="C4209" s="92"/>
      <c r="D4209" s="92"/>
      <c r="E4209" s="92"/>
      <c r="F4209" s="92"/>
      <c r="G4209" s="92"/>
      <c r="H4209" s="92"/>
      <c r="I4209" s="92"/>
      <c r="J4209" s="92"/>
      <c r="K4209" s="92"/>
      <c r="N4209" s="92"/>
      <c r="O4209" s="92"/>
      <c r="P4209" s="92"/>
      <c r="Q4209" s="92"/>
      <c r="R4209" s="92"/>
    </row>
    <row r="4210" spans="1:18" x14ac:dyDescent="0.3">
      <c r="A4210" s="107"/>
      <c r="B4210" s="92"/>
      <c r="C4210" s="92"/>
      <c r="D4210" s="92"/>
      <c r="E4210" s="92"/>
      <c r="F4210" s="92"/>
      <c r="G4210" s="92"/>
      <c r="H4210" s="92"/>
      <c r="I4210" s="92"/>
      <c r="J4210" s="92"/>
      <c r="K4210" s="92"/>
      <c r="N4210" s="92"/>
      <c r="O4210" s="92"/>
      <c r="P4210" s="92"/>
      <c r="Q4210" s="92"/>
      <c r="R4210" s="92"/>
    </row>
    <row r="4211" spans="1:18" x14ac:dyDescent="0.3">
      <c r="A4211" s="107"/>
      <c r="B4211" s="92"/>
      <c r="C4211" s="92"/>
      <c r="D4211" s="92"/>
      <c r="E4211" s="92"/>
      <c r="F4211" s="92"/>
      <c r="G4211" s="92"/>
      <c r="H4211" s="92"/>
      <c r="I4211" s="92"/>
      <c r="J4211" s="92"/>
      <c r="K4211" s="92"/>
      <c r="N4211" s="92"/>
      <c r="O4211" s="92"/>
      <c r="P4211" s="92"/>
      <c r="Q4211" s="92"/>
      <c r="R4211" s="92"/>
    </row>
    <row r="4212" spans="1:18" x14ac:dyDescent="0.3">
      <c r="A4212" s="107"/>
      <c r="B4212" s="92"/>
      <c r="C4212" s="92"/>
      <c r="D4212" s="92"/>
      <c r="E4212" s="92"/>
      <c r="F4212" s="92"/>
      <c r="G4212" s="92"/>
      <c r="H4212" s="92"/>
      <c r="I4212" s="92"/>
      <c r="J4212" s="92"/>
      <c r="K4212" s="92"/>
      <c r="N4212" s="92"/>
      <c r="O4212" s="92"/>
      <c r="P4212" s="92"/>
      <c r="Q4212" s="92"/>
      <c r="R4212" s="92"/>
    </row>
    <row r="4213" spans="1:18" x14ac:dyDescent="0.3">
      <c r="A4213" s="107"/>
      <c r="B4213" s="92"/>
      <c r="C4213" s="92"/>
      <c r="D4213" s="92"/>
      <c r="E4213" s="92"/>
      <c r="F4213" s="92"/>
      <c r="G4213" s="92"/>
      <c r="H4213" s="92"/>
      <c r="I4213" s="92"/>
      <c r="J4213" s="92"/>
      <c r="K4213" s="92"/>
      <c r="N4213" s="92"/>
      <c r="O4213" s="92"/>
      <c r="P4213" s="92"/>
      <c r="Q4213" s="92"/>
      <c r="R4213" s="92"/>
    </row>
    <row r="4214" spans="1:18" x14ac:dyDescent="0.3">
      <c r="A4214" s="107"/>
      <c r="B4214" s="92"/>
      <c r="C4214" s="92"/>
      <c r="D4214" s="92"/>
      <c r="E4214" s="92"/>
      <c r="F4214" s="92"/>
      <c r="G4214" s="92"/>
      <c r="H4214" s="92"/>
      <c r="I4214" s="92"/>
      <c r="J4214" s="92"/>
      <c r="K4214" s="92"/>
      <c r="N4214" s="92"/>
      <c r="O4214" s="92"/>
      <c r="P4214" s="92"/>
      <c r="Q4214" s="92"/>
      <c r="R4214" s="92"/>
    </row>
    <row r="4215" spans="1:18" x14ac:dyDescent="0.3">
      <c r="A4215" s="107"/>
      <c r="B4215" s="92"/>
      <c r="C4215" s="92"/>
      <c r="D4215" s="92"/>
      <c r="E4215" s="92"/>
      <c r="F4215" s="92"/>
      <c r="G4215" s="92"/>
      <c r="H4215" s="92"/>
      <c r="I4215" s="92"/>
      <c r="J4215" s="92"/>
      <c r="K4215" s="92"/>
      <c r="N4215" s="92"/>
      <c r="O4215" s="92"/>
      <c r="P4215" s="92"/>
      <c r="Q4215" s="92"/>
      <c r="R4215" s="92"/>
    </row>
    <row r="4216" spans="1:18" x14ac:dyDescent="0.3">
      <c r="A4216" s="107"/>
      <c r="B4216" s="92"/>
      <c r="C4216" s="92"/>
      <c r="D4216" s="92"/>
      <c r="E4216" s="92"/>
      <c r="F4216" s="92"/>
      <c r="G4216" s="92"/>
      <c r="H4216" s="92"/>
      <c r="I4216" s="92"/>
      <c r="J4216" s="92"/>
      <c r="K4216" s="92"/>
      <c r="N4216" s="92"/>
      <c r="O4216" s="92"/>
      <c r="P4216" s="92"/>
      <c r="Q4216" s="92"/>
      <c r="R4216" s="92"/>
    </row>
    <row r="4217" spans="1:18" x14ac:dyDescent="0.3">
      <c r="A4217" s="107"/>
      <c r="B4217" s="92"/>
      <c r="C4217" s="92"/>
      <c r="D4217" s="92"/>
      <c r="E4217" s="92"/>
      <c r="F4217" s="92"/>
      <c r="G4217" s="92"/>
      <c r="H4217" s="92"/>
      <c r="I4217" s="92"/>
      <c r="J4217" s="92"/>
      <c r="K4217" s="92"/>
      <c r="N4217" s="92"/>
      <c r="O4217" s="92"/>
      <c r="P4217" s="92"/>
      <c r="Q4217" s="92"/>
      <c r="R4217" s="92"/>
    </row>
    <row r="4218" spans="1:18" x14ac:dyDescent="0.3">
      <c r="A4218" s="107"/>
      <c r="B4218" s="92"/>
      <c r="C4218" s="92"/>
      <c r="D4218" s="92"/>
      <c r="E4218" s="92"/>
      <c r="F4218" s="92"/>
      <c r="G4218" s="92"/>
      <c r="H4218" s="92"/>
      <c r="I4218" s="92"/>
      <c r="J4218" s="92"/>
      <c r="K4218" s="92"/>
      <c r="N4218" s="92"/>
      <c r="O4218" s="92"/>
      <c r="P4218" s="92"/>
      <c r="Q4218" s="92"/>
      <c r="R4218" s="92"/>
    </row>
    <row r="4219" spans="1:18" x14ac:dyDescent="0.3">
      <c r="A4219" s="107"/>
      <c r="B4219" s="92"/>
      <c r="C4219" s="92"/>
      <c r="D4219" s="92"/>
      <c r="E4219" s="92"/>
      <c r="F4219" s="92"/>
      <c r="G4219" s="92"/>
      <c r="H4219" s="92"/>
      <c r="I4219" s="92"/>
      <c r="J4219" s="92"/>
      <c r="K4219" s="92"/>
      <c r="N4219" s="92"/>
      <c r="O4219" s="92"/>
      <c r="P4219" s="92"/>
      <c r="Q4219" s="92"/>
      <c r="R4219" s="92"/>
    </row>
    <row r="4220" spans="1:18" x14ac:dyDescent="0.3">
      <c r="A4220" s="107"/>
      <c r="B4220" s="92"/>
      <c r="C4220" s="92"/>
      <c r="D4220" s="92"/>
      <c r="E4220" s="92"/>
      <c r="F4220" s="92"/>
      <c r="G4220" s="92"/>
      <c r="H4220" s="92"/>
      <c r="I4220" s="92"/>
      <c r="J4220" s="92"/>
      <c r="K4220" s="92"/>
      <c r="N4220" s="92"/>
      <c r="O4220" s="92"/>
      <c r="P4220" s="92"/>
      <c r="Q4220" s="92"/>
      <c r="R4220" s="92"/>
    </row>
    <row r="4221" spans="1:18" x14ac:dyDescent="0.3">
      <c r="A4221" s="107"/>
      <c r="B4221" s="92"/>
      <c r="C4221" s="92"/>
      <c r="D4221" s="92"/>
      <c r="E4221" s="92"/>
      <c r="F4221" s="92"/>
      <c r="G4221" s="92"/>
      <c r="H4221" s="92"/>
      <c r="I4221" s="92"/>
      <c r="J4221" s="92"/>
      <c r="K4221" s="92"/>
      <c r="N4221" s="92"/>
      <c r="O4221" s="92"/>
      <c r="P4221" s="92"/>
      <c r="Q4221" s="92"/>
      <c r="R4221" s="92"/>
    </row>
    <row r="4222" spans="1:18" x14ac:dyDescent="0.3">
      <c r="A4222" s="107"/>
      <c r="B4222" s="92"/>
      <c r="C4222" s="92"/>
      <c r="D4222" s="92"/>
      <c r="E4222" s="92"/>
      <c r="F4222" s="92"/>
      <c r="G4222" s="92"/>
      <c r="H4222" s="92"/>
      <c r="I4222" s="92"/>
      <c r="J4222" s="92"/>
      <c r="K4222" s="92"/>
      <c r="N4222" s="92"/>
      <c r="O4222" s="92"/>
      <c r="P4222" s="92"/>
      <c r="Q4222" s="92"/>
      <c r="R4222" s="92"/>
    </row>
    <row r="4223" spans="1:18" x14ac:dyDescent="0.3">
      <c r="A4223" s="107"/>
      <c r="B4223" s="92"/>
      <c r="C4223" s="92"/>
      <c r="D4223" s="92"/>
      <c r="E4223" s="92"/>
      <c r="F4223" s="92"/>
      <c r="G4223" s="92"/>
      <c r="H4223" s="92"/>
      <c r="I4223" s="92"/>
      <c r="J4223" s="92"/>
      <c r="K4223" s="92"/>
      <c r="N4223" s="92"/>
      <c r="O4223" s="92"/>
      <c r="P4223" s="92"/>
      <c r="Q4223" s="92"/>
      <c r="R4223" s="92"/>
    </row>
    <row r="4224" spans="1:18" x14ac:dyDescent="0.3">
      <c r="A4224" s="107"/>
      <c r="B4224" s="92"/>
      <c r="C4224" s="92"/>
      <c r="D4224" s="92"/>
      <c r="E4224" s="92"/>
      <c r="F4224" s="92"/>
      <c r="G4224" s="92"/>
      <c r="H4224" s="92"/>
      <c r="I4224" s="92"/>
      <c r="J4224" s="92"/>
      <c r="K4224" s="92"/>
      <c r="N4224" s="92"/>
      <c r="O4224" s="92"/>
      <c r="P4224" s="92"/>
      <c r="Q4224" s="92"/>
      <c r="R4224" s="92"/>
    </row>
    <row r="4225" spans="1:18" x14ac:dyDescent="0.3">
      <c r="A4225" s="107"/>
      <c r="B4225" s="92"/>
      <c r="C4225" s="92"/>
      <c r="D4225" s="92"/>
      <c r="E4225" s="92"/>
      <c r="F4225" s="92"/>
      <c r="G4225" s="92"/>
      <c r="H4225" s="92"/>
      <c r="I4225" s="92"/>
      <c r="J4225" s="92"/>
      <c r="K4225" s="92"/>
      <c r="N4225" s="92"/>
      <c r="O4225" s="92"/>
      <c r="P4225" s="92"/>
      <c r="Q4225" s="92"/>
      <c r="R4225" s="92"/>
    </row>
    <row r="4226" spans="1:18" x14ac:dyDescent="0.3">
      <c r="A4226" s="107"/>
      <c r="B4226" s="92"/>
      <c r="C4226" s="92"/>
      <c r="D4226" s="92"/>
      <c r="E4226" s="92"/>
      <c r="F4226" s="92"/>
      <c r="G4226" s="92"/>
      <c r="H4226" s="92"/>
      <c r="I4226" s="92"/>
      <c r="J4226" s="92"/>
      <c r="K4226" s="92"/>
      <c r="N4226" s="92"/>
      <c r="O4226" s="92"/>
      <c r="P4226" s="92"/>
      <c r="Q4226" s="92"/>
      <c r="R4226" s="92"/>
    </row>
    <row r="4227" spans="1:18" x14ac:dyDescent="0.3">
      <c r="A4227" s="107"/>
      <c r="B4227" s="92"/>
      <c r="C4227" s="92"/>
      <c r="D4227" s="92"/>
      <c r="E4227" s="92"/>
      <c r="F4227" s="92"/>
      <c r="G4227" s="92"/>
      <c r="H4227" s="92"/>
      <c r="I4227" s="92"/>
      <c r="J4227" s="92"/>
      <c r="K4227" s="92"/>
      <c r="N4227" s="92"/>
      <c r="O4227" s="92"/>
      <c r="P4227" s="92"/>
      <c r="Q4227" s="92"/>
      <c r="R4227" s="92"/>
    </row>
    <row r="4228" spans="1:18" x14ac:dyDescent="0.3">
      <c r="A4228" s="107"/>
      <c r="B4228" s="92"/>
      <c r="C4228" s="92"/>
      <c r="D4228" s="92"/>
      <c r="E4228" s="92"/>
      <c r="F4228" s="92"/>
      <c r="G4228" s="92"/>
      <c r="H4228" s="92"/>
      <c r="I4228" s="92"/>
      <c r="J4228" s="92"/>
      <c r="K4228" s="92"/>
      <c r="N4228" s="92"/>
      <c r="O4228" s="92"/>
      <c r="P4228" s="92"/>
      <c r="Q4228" s="92"/>
      <c r="R4228" s="92"/>
    </row>
    <row r="4229" spans="1:18" x14ac:dyDescent="0.3">
      <c r="A4229" s="107"/>
      <c r="B4229" s="92"/>
      <c r="C4229" s="92"/>
      <c r="D4229" s="92"/>
      <c r="E4229" s="92"/>
      <c r="F4229" s="92"/>
      <c r="G4229" s="92"/>
      <c r="H4229" s="92"/>
      <c r="I4229" s="92"/>
      <c r="J4229" s="92"/>
      <c r="K4229" s="92"/>
      <c r="N4229" s="92"/>
      <c r="O4229" s="92"/>
      <c r="P4229" s="92"/>
      <c r="Q4229" s="92"/>
      <c r="R4229" s="92"/>
    </row>
    <row r="4230" spans="1:18" x14ac:dyDescent="0.3">
      <c r="A4230" s="107"/>
      <c r="B4230" s="92"/>
      <c r="C4230" s="92"/>
      <c r="D4230" s="92"/>
      <c r="E4230" s="92"/>
      <c r="F4230" s="92"/>
      <c r="G4230" s="92"/>
      <c r="H4230" s="92"/>
      <c r="I4230" s="92"/>
      <c r="J4230" s="92"/>
      <c r="K4230" s="92"/>
      <c r="N4230" s="92"/>
      <c r="O4230" s="92"/>
      <c r="P4230" s="92"/>
      <c r="Q4230" s="92"/>
      <c r="R4230" s="92"/>
    </row>
    <row r="4231" spans="1:18" x14ac:dyDescent="0.3">
      <c r="A4231" s="107"/>
      <c r="B4231" s="92"/>
      <c r="C4231" s="92"/>
      <c r="D4231" s="92"/>
      <c r="E4231" s="92"/>
      <c r="F4231" s="92"/>
      <c r="G4231" s="92"/>
      <c r="H4231" s="92"/>
      <c r="I4231" s="92"/>
      <c r="J4231" s="92"/>
      <c r="K4231" s="92"/>
      <c r="N4231" s="92"/>
      <c r="O4231" s="92"/>
      <c r="P4231" s="92"/>
      <c r="Q4231" s="92"/>
      <c r="R4231" s="92"/>
    </row>
    <row r="4232" spans="1:18" x14ac:dyDescent="0.3">
      <c r="A4232" s="107"/>
      <c r="B4232" s="92"/>
      <c r="C4232" s="92"/>
      <c r="D4232" s="92"/>
      <c r="E4232" s="92"/>
      <c r="F4232" s="92"/>
      <c r="G4232" s="92"/>
      <c r="H4232" s="92"/>
      <c r="I4232" s="92"/>
      <c r="J4232" s="92"/>
      <c r="K4232" s="92"/>
      <c r="N4232" s="92"/>
      <c r="O4232" s="92"/>
      <c r="P4232" s="92"/>
      <c r="Q4232" s="92"/>
      <c r="R4232" s="92"/>
    </row>
    <row r="4233" spans="1:18" x14ac:dyDescent="0.3">
      <c r="A4233" s="107"/>
      <c r="B4233" s="92"/>
      <c r="C4233" s="92"/>
      <c r="D4233" s="92"/>
      <c r="E4233" s="92"/>
      <c r="F4233" s="92"/>
      <c r="G4233" s="92"/>
      <c r="H4233" s="92"/>
      <c r="I4233" s="92"/>
      <c r="J4233" s="92"/>
      <c r="K4233" s="92"/>
      <c r="N4233" s="92"/>
      <c r="O4233" s="92"/>
      <c r="P4233" s="92"/>
      <c r="Q4233" s="92"/>
      <c r="R4233" s="92"/>
    </row>
    <row r="4234" spans="1:18" x14ac:dyDescent="0.3">
      <c r="A4234" s="107"/>
      <c r="B4234" s="92"/>
      <c r="C4234" s="92"/>
      <c r="D4234" s="92"/>
      <c r="E4234" s="92"/>
      <c r="F4234" s="92"/>
      <c r="G4234" s="92"/>
      <c r="H4234" s="92"/>
      <c r="I4234" s="92"/>
      <c r="J4234" s="92"/>
      <c r="K4234" s="92"/>
      <c r="N4234" s="92"/>
      <c r="O4234" s="92"/>
      <c r="P4234" s="92"/>
      <c r="Q4234" s="92"/>
      <c r="R4234" s="92"/>
    </row>
    <row r="4235" spans="1:18" x14ac:dyDescent="0.3">
      <c r="A4235" s="107"/>
      <c r="B4235" s="92"/>
      <c r="C4235" s="92"/>
      <c r="D4235" s="92"/>
      <c r="E4235" s="92"/>
      <c r="F4235" s="92"/>
      <c r="G4235" s="92"/>
      <c r="H4235" s="92"/>
      <c r="I4235" s="92"/>
      <c r="J4235" s="92"/>
      <c r="K4235" s="92"/>
      <c r="N4235" s="92"/>
      <c r="O4235" s="92"/>
      <c r="P4235" s="92"/>
      <c r="Q4235" s="92"/>
      <c r="R4235" s="92"/>
    </row>
    <row r="4236" spans="1:18" x14ac:dyDescent="0.3">
      <c r="A4236" s="107"/>
      <c r="B4236" s="92"/>
      <c r="C4236" s="92"/>
      <c r="D4236" s="92"/>
      <c r="E4236" s="92"/>
      <c r="F4236" s="92"/>
      <c r="G4236" s="92"/>
      <c r="H4236" s="92"/>
      <c r="I4236" s="92"/>
      <c r="J4236" s="92"/>
      <c r="K4236" s="92"/>
      <c r="N4236" s="92"/>
      <c r="O4236" s="92"/>
      <c r="P4236" s="92"/>
      <c r="Q4236" s="92"/>
      <c r="R4236" s="92"/>
    </row>
    <row r="4237" spans="1:18" x14ac:dyDescent="0.3">
      <c r="A4237" s="107"/>
      <c r="B4237" s="92"/>
      <c r="C4237" s="92"/>
      <c r="D4237" s="92"/>
      <c r="E4237" s="92"/>
      <c r="F4237" s="92"/>
      <c r="G4237" s="92"/>
      <c r="H4237" s="92"/>
      <c r="I4237" s="92"/>
      <c r="J4237" s="92"/>
      <c r="K4237" s="92"/>
      <c r="N4237" s="92"/>
      <c r="O4237" s="92"/>
      <c r="P4237" s="92"/>
      <c r="Q4237" s="92"/>
      <c r="R4237" s="92"/>
    </row>
    <row r="4238" spans="1:18" x14ac:dyDescent="0.3">
      <c r="A4238" s="107"/>
      <c r="B4238" s="92"/>
      <c r="C4238" s="92"/>
      <c r="D4238" s="92"/>
      <c r="E4238" s="92"/>
      <c r="F4238" s="92"/>
      <c r="G4238" s="92"/>
      <c r="H4238" s="92"/>
      <c r="I4238" s="92"/>
      <c r="J4238" s="92"/>
      <c r="K4238" s="92"/>
      <c r="N4238" s="92"/>
      <c r="O4238" s="92"/>
      <c r="P4238" s="92"/>
      <c r="Q4238" s="92"/>
      <c r="R4238" s="92"/>
    </row>
    <row r="4239" spans="1:18" x14ac:dyDescent="0.3">
      <c r="A4239" s="107"/>
      <c r="B4239" s="92"/>
      <c r="C4239" s="92"/>
      <c r="D4239" s="92"/>
      <c r="E4239" s="92"/>
      <c r="F4239" s="92"/>
      <c r="G4239" s="92"/>
      <c r="H4239" s="92"/>
      <c r="I4239" s="92"/>
      <c r="J4239" s="92"/>
      <c r="K4239" s="92"/>
      <c r="N4239" s="92"/>
      <c r="O4239" s="92"/>
      <c r="P4239" s="92"/>
      <c r="Q4239" s="92"/>
      <c r="R4239" s="92"/>
    </row>
    <row r="4240" spans="1:18" x14ac:dyDescent="0.3">
      <c r="A4240" s="107"/>
      <c r="B4240" s="92"/>
      <c r="C4240" s="92"/>
      <c r="D4240" s="92"/>
      <c r="E4240" s="92"/>
      <c r="F4240" s="92"/>
      <c r="G4240" s="92"/>
      <c r="H4240" s="92"/>
      <c r="I4240" s="92"/>
      <c r="J4240" s="92"/>
      <c r="K4240" s="92"/>
      <c r="N4240" s="92"/>
      <c r="O4240" s="92"/>
      <c r="P4240" s="92"/>
      <c r="Q4240" s="92"/>
      <c r="R4240" s="92"/>
    </row>
    <row r="4241" spans="1:18" x14ac:dyDescent="0.3">
      <c r="A4241" s="107"/>
      <c r="B4241" s="92"/>
      <c r="C4241" s="92"/>
      <c r="D4241" s="92"/>
      <c r="E4241" s="92"/>
      <c r="F4241" s="92"/>
      <c r="G4241" s="92"/>
      <c r="H4241" s="92"/>
      <c r="I4241" s="92"/>
      <c r="J4241" s="92"/>
      <c r="K4241" s="92"/>
      <c r="N4241" s="92"/>
      <c r="O4241" s="92"/>
      <c r="P4241" s="92"/>
      <c r="Q4241" s="92"/>
      <c r="R4241" s="92"/>
    </row>
    <row r="4242" spans="1:18" x14ac:dyDescent="0.3">
      <c r="A4242" s="107"/>
      <c r="B4242" s="92"/>
      <c r="C4242" s="92"/>
      <c r="D4242" s="92"/>
      <c r="E4242" s="92"/>
      <c r="F4242" s="92"/>
      <c r="G4242" s="92"/>
      <c r="H4242" s="92"/>
      <c r="I4242" s="92"/>
      <c r="J4242" s="92"/>
      <c r="K4242" s="92"/>
      <c r="N4242" s="92"/>
      <c r="O4242" s="92"/>
      <c r="P4242" s="92"/>
      <c r="Q4242" s="92"/>
      <c r="R4242" s="92"/>
    </row>
    <row r="4243" spans="1:18" x14ac:dyDescent="0.3">
      <c r="A4243" s="107"/>
      <c r="B4243" s="92"/>
      <c r="C4243" s="92"/>
      <c r="D4243" s="92"/>
      <c r="E4243" s="92"/>
      <c r="F4243" s="92"/>
      <c r="G4243" s="92"/>
      <c r="H4243" s="92"/>
      <c r="I4243" s="92"/>
      <c r="J4243" s="92"/>
      <c r="K4243" s="92"/>
      <c r="N4243" s="92"/>
      <c r="O4243" s="92"/>
      <c r="P4243" s="92"/>
      <c r="Q4243" s="92"/>
      <c r="R4243" s="92"/>
    </row>
    <row r="4244" spans="1:18" x14ac:dyDescent="0.3">
      <c r="A4244" s="107"/>
      <c r="B4244" s="92"/>
      <c r="C4244" s="92"/>
      <c r="D4244" s="92"/>
      <c r="E4244" s="92"/>
      <c r="F4244" s="92"/>
      <c r="G4244" s="92"/>
      <c r="H4244" s="92"/>
      <c r="I4244" s="92"/>
      <c r="J4244" s="92"/>
      <c r="K4244" s="92"/>
      <c r="N4244" s="92"/>
      <c r="O4244" s="92"/>
      <c r="P4244" s="92"/>
      <c r="Q4244" s="92"/>
      <c r="R4244" s="92"/>
    </row>
    <row r="4245" spans="1:18" x14ac:dyDescent="0.3">
      <c r="A4245" s="107"/>
      <c r="B4245" s="92"/>
      <c r="C4245" s="92"/>
      <c r="D4245" s="92"/>
      <c r="E4245" s="92"/>
      <c r="F4245" s="92"/>
      <c r="G4245" s="92"/>
      <c r="H4245" s="92"/>
      <c r="I4245" s="92"/>
      <c r="J4245" s="92"/>
      <c r="K4245" s="92"/>
      <c r="N4245" s="92"/>
      <c r="O4245" s="92"/>
      <c r="P4245" s="92"/>
      <c r="Q4245" s="92"/>
      <c r="R4245" s="92"/>
    </row>
    <row r="4246" spans="1:18" x14ac:dyDescent="0.3">
      <c r="A4246" s="107"/>
      <c r="B4246" s="92"/>
      <c r="C4246" s="92"/>
      <c r="D4246" s="92"/>
      <c r="E4246" s="92"/>
      <c r="F4246" s="92"/>
      <c r="G4246" s="92"/>
      <c r="H4246" s="92"/>
      <c r="I4246" s="92"/>
      <c r="J4246" s="92"/>
      <c r="K4246" s="92"/>
      <c r="N4246" s="92"/>
      <c r="O4246" s="92"/>
      <c r="P4246" s="92"/>
      <c r="Q4246" s="92"/>
      <c r="R4246" s="92"/>
    </row>
    <row r="4247" spans="1:18" x14ac:dyDescent="0.3">
      <c r="A4247" s="107"/>
      <c r="B4247" s="92"/>
      <c r="C4247" s="92"/>
      <c r="D4247" s="92"/>
      <c r="E4247" s="92"/>
      <c r="F4247" s="92"/>
      <c r="G4247" s="92"/>
      <c r="H4247" s="92"/>
      <c r="I4247" s="92"/>
      <c r="J4247" s="92"/>
      <c r="K4247" s="92"/>
      <c r="N4247" s="92"/>
      <c r="O4247" s="92"/>
      <c r="P4247" s="92"/>
      <c r="Q4247" s="92"/>
      <c r="R4247" s="92"/>
    </row>
    <row r="4248" spans="1:18" x14ac:dyDescent="0.3">
      <c r="A4248" s="107"/>
      <c r="B4248" s="92"/>
      <c r="C4248" s="92"/>
      <c r="D4248" s="92"/>
      <c r="E4248" s="92"/>
      <c r="F4248" s="92"/>
      <c r="G4248" s="92"/>
      <c r="H4248" s="92"/>
      <c r="I4248" s="92"/>
      <c r="J4248" s="92"/>
      <c r="K4248" s="92"/>
      <c r="N4248" s="92"/>
      <c r="O4248" s="92"/>
      <c r="P4248" s="92"/>
      <c r="Q4248" s="92"/>
      <c r="R4248" s="92"/>
    </row>
    <row r="4249" spans="1:18" x14ac:dyDescent="0.3">
      <c r="A4249" s="107"/>
      <c r="B4249" s="92"/>
      <c r="C4249" s="92"/>
      <c r="D4249" s="92"/>
      <c r="E4249" s="92"/>
      <c r="F4249" s="92"/>
      <c r="G4249" s="92"/>
      <c r="H4249" s="92"/>
      <c r="I4249" s="92"/>
      <c r="J4249" s="92"/>
      <c r="K4249" s="92"/>
      <c r="N4249" s="92"/>
      <c r="O4249" s="92"/>
      <c r="P4249" s="92"/>
      <c r="Q4249" s="92"/>
      <c r="R4249" s="92"/>
    </row>
    <row r="4250" spans="1:18" x14ac:dyDescent="0.3">
      <c r="A4250" s="107"/>
      <c r="B4250" s="92"/>
      <c r="C4250" s="92"/>
      <c r="D4250" s="92"/>
      <c r="E4250" s="92"/>
      <c r="F4250" s="92"/>
      <c r="G4250" s="92"/>
      <c r="H4250" s="92"/>
      <c r="I4250" s="92"/>
      <c r="J4250" s="92"/>
      <c r="K4250" s="92"/>
      <c r="N4250" s="92"/>
      <c r="O4250" s="92"/>
      <c r="P4250" s="92"/>
      <c r="Q4250" s="92"/>
      <c r="R4250" s="92"/>
    </row>
    <row r="4251" spans="1:18" x14ac:dyDescent="0.3">
      <c r="A4251" s="107"/>
      <c r="B4251" s="92"/>
      <c r="C4251" s="92"/>
      <c r="D4251" s="92"/>
      <c r="E4251" s="92"/>
      <c r="F4251" s="92"/>
      <c r="G4251" s="92"/>
      <c r="H4251" s="92"/>
      <c r="I4251" s="92"/>
      <c r="J4251" s="92"/>
      <c r="K4251" s="92"/>
      <c r="N4251" s="92"/>
      <c r="O4251" s="92"/>
      <c r="P4251" s="92"/>
      <c r="Q4251" s="92"/>
      <c r="R4251" s="92"/>
    </row>
    <row r="4252" spans="1:18" x14ac:dyDescent="0.3">
      <c r="A4252" s="107"/>
      <c r="B4252" s="92"/>
      <c r="C4252" s="92"/>
      <c r="D4252" s="92"/>
      <c r="E4252" s="92"/>
      <c r="F4252" s="92"/>
      <c r="G4252" s="92"/>
      <c r="H4252" s="92"/>
      <c r="I4252" s="92"/>
      <c r="J4252" s="92"/>
      <c r="K4252" s="92"/>
      <c r="N4252" s="92"/>
      <c r="O4252" s="92"/>
      <c r="P4252" s="92"/>
      <c r="Q4252" s="92"/>
      <c r="R4252" s="92"/>
    </row>
    <row r="4253" spans="1:18" x14ac:dyDescent="0.3">
      <c r="A4253" s="107"/>
      <c r="B4253" s="92"/>
      <c r="C4253" s="92"/>
      <c r="D4253" s="92"/>
      <c r="E4253" s="92"/>
      <c r="F4253" s="92"/>
      <c r="G4253" s="92"/>
      <c r="H4253" s="92"/>
      <c r="I4253" s="92"/>
      <c r="J4253" s="92"/>
      <c r="K4253" s="92"/>
      <c r="N4253" s="92"/>
      <c r="O4253" s="92"/>
      <c r="P4253" s="92"/>
      <c r="Q4253" s="92"/>
      <c r="R4253" s="92"/>
    </row>
    <row r="4254" spans="1:18" x14ac:dyDescent="0.3">
      <c r="A4254" s="107"/>
      <c r="B4254" s="92"/>
      <c r="C4254" s="92"/>
      <c r="D4254" s="92"/>
      <c r="E4254" s="92"/>
      <c r="F4254" s="92"/>
      <c r="G4254" s="92"/>
      <c r="H4254" s="92"/>
      <c r="I4254" s="92"/>
      <c r="J4254" s="92"/>
      <c r="K4254" s="92"/>
      <c r="N4254" s="92"/>
      <c r="O4254" s="92"/>
      <c r="P4254" s="92"/>
      <c r="Q4254" s="92"/>
      <c r="R4254" s="92"/>
    </row>
    <row r="4255" spans="1:18" x14ac:dyDescent="0.3">
      <c r="A4255" s="107"/>
      <c r="B4255" s="92"/>
      <c r="C4255" s="92"/>
      <c r="D4255" s="92"/>
      <c r="E4255" s="92"/>
      <c r="F4255" s="92"/>
      <c r="G4255" s="92"/>
      <c r="H4255" s="92"/>
      <c r="I4255" s="92"/>
      <c r="J4255" s="92"/>
      <c r="K4255" s="92"/>
      <c r="N4255" s="92"/>
      <c r="O4255" s="92"/>
      <c r="P4255" s="92"/>
      <c r="Q4255" s="92"/>
      <c r="R4255" s="92"/>
    </row>
    <row r="4256" spans="1:18" x14ac:dyDescent="0.3">
      <c r="A4256" s="107"/>
      <c r="B4256" s="92"/>
      <c r="C4256" s="92"/>
      <c r="D4256" s="92"/>
      <c r="E4256" s="92"/>
      <c r="F4256" s="92"/>
      <c r="G4256" s="92"/>
      <c r="H4256" s="92"/>
      <c r="I4256" s="92"/>
      <c r="J4256" s="92"/>
      <c r="K4256" s="92"/>
      <c r="N4256" s="92"/>
      <c r="O4256" s="92"/>
      <c r="P4256" s="92"/>
      <c r="Q4256" s="92"/>
      <c r="R4256" s="92"/>
    </row>
    <row r="4257" spans="1:18" x14ac:dyDescent="0.3">
      <c r="A4257" s="107"/>
      <c r="B4257" s="92"/>
      <c r="C4257" s="92"/>
      <c r="D4257" s="92"/>
      <c r="E4257" s="92"/>
      <c r="F4257" s="92"/>
      <c r="G4257" s="92"/>
      <c r="H4257" s="92"/>
      <c r="I4257" s="92"/>
      <c r="J4257" s="92"/>
      <c r="K4257" s="92"/>
      <c r="N4257" s="92"/>
      <c r="O4257" s="92"/>
      <c r="P4257" s="92"/>
      <c r="Q4257" s="92"/>
      <c r="R4257" s="92"/>
    </row>
    <row r="4258" spans="1:18" x14ac:dyDescent="0.3">
      <c r="A4258" s="107"/>
      <c r="B4258" s="92"/>
      <c r="C4258" s="92"/>
      <c r="D4258" s="92"/>
      <c r="E4258" s="92"/>
      <c r="F4258" s="92"/>
      <c r="G4258" s="92"/>
      <c r="H4258" s="92"/>
      <c r="I4258" s="92"/>
      <c r="J4258" s="92"/>
      <c r="K4258" s="92"/>
      <c r="N4258" s="92"/>
      <c r="O4258" s="92"/>
      <c r="P4258" s="92"/>
      <c r="Q4258" s="92"/>
      <c r="R4258" s="92"/>
    </row>
    <row r="4259" spans="1:18" x14ac:dyDescent="0.3">
      <c r="A4259" s="107"/>
      <c r="B4259" s="92"/>
      <c r="C4259" s="92"/>
      <c r="D4259" s="92"/>
      <c r="E4259" s="92"/>
      <c r="F4259" s="92"/>
      <c r="G4259" s="92"/>
      <c r="H4259" s="92"/>
      <c r="I4259" s="92"/>
      <c r="J4259" s="92"/>
      <c r="K4259" s="92"/>
      <c r="N4259" s="92"/>
      <c r="O4259" s="92"/>
      <c r="P4259" s="92"/>
      <c r="Q4259" s="92"/>
      <c r="R4259" s="92"/>
    </row>
    <row r="4260" spans="1:18" x14ac:dyDescent="0.3">
      <c r="A4260" s="107"/>
      <c r="B4260" s="92"/>
      <c r="C4260" s="92"/>
      <c r="D4260" s="92"/>
      <c r="E4260" s="92"/>
      <c r="F4260" s="92"/>
      <c r="G4260" s="92"/>
      <c r="H4260" s="92"/>
      <c r="I4260" s="92"/>
      <c r="J4260" s="92"/>
      <c r="K4260" s="92"/>
      <c r="N4260" s="92"/>
      <c r="O4260" s="92"/>
      <c r="P4260" s="92"/>
      <c r="Q4260" s="92"/>
      <c r="R4260" s="92"/>
    </row>
    <row r="4261" spans="1:18" x14ac:dyDescent="0.3">
      <c r="A4261" s="107"/>
      <c r="B4261" s="92"/>
      <c r="C4261" s="92"/>
      <c r="D4261" s="92"/>
      <c r="E4261" s="92"/>
      <c r="F4261" s="92"/>
      <c r="G4261" s="92"/>
      <c r="H4261" s="92"/>
      <c r="I4261" s="92"/>
      <c r="J4261" s="92"/>
      <c r="K4261" s="92"/>
      <c r="N4261" s="92"/>
      <c r="O4261" s="92"/>
      <c r="P4261" s="92"/>
      <c r="Q4261" s="92"/>
      <c r="R4261" s="92"/>
    </row>
    <row r="4262" spans="1:18" x14ac:dyDescent="0.3">
      <c r="A4262" s="107"/>
      <c r="B4262" s="92"/>
      <c r="C4262" s="92"/>
      <c r="D4262" s="92"/>
      <c r="E4262" s="92"/>
      <c r="F4262" s="92"/>
      <c r="G4262" s="92"/>
      <c r="H4262" s="92"/>
      <c r="I4262" s="92"/>
      <c r="J4262" s="92"/>
      <c r="K4262" s="92"/>
      <c r="N4262" s="92"/>
      <c r="O4262" s="92"/>
      <c r="P4262" s="92"/>
      <c r="Q4262" s="92"/>
      <c r="R4262" s="92"/>
    </row>
    <row r="4263" spans="1:18" x14ac:dyDescent="0.3">
      <c r="A4263" s="107"/>
      <c r="B4263" s="92"/>
      <c r="C4263" s="92"/>
      <c r="D4263" s="92"/>
      <c r="E4263" s="92"/>
      <c r="F4263" s="92"/>
      <c r="G4263" s="92"/>
      <c r="H4263" s="92"/>
      <c r="I4263" s="92"/>
      <c r="J4263" s="92"/>
      <c r="K4263" s="92"/>
      <c r="N4263" s="92"/>
      <c r="O4263" s="92"/>
      <c r="P4263" s="92"/>
      <c r="Q4263" s="92"/>
      <c r="R4263" s="92"/>
    </row>
    <row r="4264" spans="1:18" x14ac:dyDescent="0.3">
      <c r="A4264" s="107"/>
      <c r="B4264" s="92"/>
      <c r="C4264" s="92"/>
      <c r="D4264" s="92"/>
      <c r="E4264" s="92"/>
      <c r="F4264" s="92"/>
      <c r="G4264" s="92"/>
      <c r="H4264" s="92"/>
      <c r="I4264" s="92"/>
      <c r="J4264" s="92"/>
      <c r="K4264" s="92"/>
      <c r="N4264" s="92"/>
      <c r="O4264" s="92"/>
      <c r="P4264" s="92"/>
      <c r="Q4264" s="92"/>
      <c r="R4264" s="92"/>
    </row>
    <row r="4265" spans="1:18" x14ac:dyDescent="0.3">
      <c r="A4265" s="107"/>
      <c r="B4265" s="92"/>
      <c r="C4265" s="92"/>
      <c r="D4265" s="92"/>
      <c r="E4265" s="92"/>
      <c r="F4265" s="92"/>
      <c r="G4265" s="92"/>
      <c r="H4265" s="92"/>
      <c r="I4265" s="92"/>
      <c r="J4265" s="92"/>
      <c r="K4265" s="92"/>
      <c r="N4265" s="92"/>
      <c r="O4265" s="92"/>
      <c r="P4265" s="92"/>
      <c r="Q4265" s="92"/>
      <c r="R4265" s="92"/>
    </row>
    <row r="4266" spans="1:18" x14ac:dyDescent="0.3">
      <c r="A4266" s="107"/>
      <c r="B4266" s="92"/>
      <c r="C4266" s="92"/>
      <c r="D4266" s="92"/>
      <c r="E4266" s="92"/>
      <c r="F4266" s="92"/>
      <c r="G4266" s="92"/>
      <c r="H4266" s="92"/>
      <c r="I4266" s="92"/>
      <c r="J4266" s="92"/>
      <c r="K4266" s="92"/>
      <c r="N4266" s="92"/>
      <c r="O4266" s="92"/>
      <c r="P4266" s="92"/>
      <c r="Q4266" s="92"/>
      <c r="R4266" s="92"/>
    </row>
    <row r="4267" spans="1:18" x14ac:dyDescent="0.3">
      <c r="A4267" s="107"/>
      <c r="B4267" s="92"/>
      <c r="C4267" s="92"/>
      <c r="D4267" s="92"/>
      <c r="E4267" s="92"/>
      <c r="F4267" s="92"/>
      <c r="G4267" s="92"/>
      <c r="H4267" s="92"/>
      <c r="I4267" s="92"/>
      <c r="J4267" s="92"/>
      <c r="K4267" s="92"/>
      <c r="N4267" s="92"/>
      <c r="O4267" s="92"/>
      <c r="P4267" s="92"/>
      <c r="Q4267" s="92"/>
      <c r="R4267" s="92"/>
    </row>
    <row r="4268" spans="1:18" x14ac:dyDescent="0.3">
      <c r="A4268" s="107"/>
      <c r="B4268" s="92"/>
      <c r="C4268" s="92"/>
      <c r="D4268" s="92"/>
      <c r="E4268" s="92"/>
      <c r="F4268" s="92"/>
      <c r="G4268" s="92"/>
      <c r="H4268" s="92"/>
      <c r="I4268" s="92"/>
      <c r="J4268" s="92"/>
      <c r="K4268" s="92"/>
      <c r="N4268" s="92"/>
      <c r="O4268" s="92"/>
      <c r="P4268" s="92"/>
      <c r="Q4268" s="92"/>
      <c r="R4268" s="92"/>
    </row>
    <row r="4269" spans="1:18" x14ac:dyDescent="0.3">
      <c r="A4269" s="107"/>
      <c r="B4269" s="92"/>
      <c r="C4269" s="92"/>
      <c r="D4269" s="92"/>
      <c r="E4269" s="92"/>
      <c r="F4269" s="92"/>
      <c r="G4269" s="92"/>
      <c r="H4269" s="92"/>
      <c r="I4269" s="92"/>
      <c r="J4269" s="92"/>
      <c r="K4269" s="92"/>
      <c r="N4269" s="92"/>
      <c r="O4269" s="92"/>
      <c r="P4269" s="92"/>
      <c r="Q4269" s="92"/>
      <c r="R4269" s="92"/>
    </row>
    <row r="4270" spans="1:18" x14ac:dyDescent="0.3">
      <c r="A4270" s="107"/>
      <c r="B4270" s="92"/>
      <c r="C4270" s="92"/>
      <c r="D4270" s="92"/>
      <c r="E4270" s="92"/>
      <c r="F4270" s="92"/>
      <c r="G4270" s="92"/>
      <c r="H4270" s="92"/>
      <c r="I4270" s="92"/>
      <c r="J4270" s="92"/>
      <c r="K4270" s="92"/>
      <c r="N4270" s="92"/>
      <c r="O4270" s="92"/>
      <c r="P4270" s="92"/>
      <c r="Q4270" s="92"/>
      <c r="R4270" s="92"/>
    </row>
    <row r="4271" spans="1:18" x14ac:dyDescent="0.3">
      <c r="A4271" s="107"/>
      <c r="B4271" s="92"/>
      <c r="C4271" s="92"/>
      <c r="D4271" s="92"/>
      <c r="E4271" s="92"/>
      <c r="F4271" s="92"/>
      <c r="G4271" s="92"/>
      <c r="H4271" s="92"/>
      <c r="I4271" s="92"/>
      <c r="J4271" s="92"/>
      <c r="K4271" s="92"/>
      <c r="N4271" s="92"/>
      <c r="O4271" s="92"/>
      <c r="P4271" s="92"/>
      <c r="Q4271" s="92"/>
      <c r="R4271" s="92"/>
    </row>
    <row r="4272" spans="1:18" x14ac:dyDescent="0.3">
      <c r="A4272" s="107"/>
      <c r="B4272" s="92"/>
      <c r="C4272" s="92"/>
      <c r="D4272" s="92"/>
      <c r="E4272" s="92"/>
      <c r="F4272" s="92"/>
      <c r="G4272" s="92"/>
      <c r="H4272" s="92"/>
      <c r="I4272" s="92"/>
      <c r="J4272" s="92"/>
      <c r="K4272" s="92"/>
      <c r="N4272" s="92"/>
      <c r="O4272" s="92"/>
      <c r="P4272" s="92"/>
      <c r="Q4272" s="92"/>
      <c r="R4272" s="92"/>
    </row>
    <row r="4273" spans="1:18" x14ac:dyDescent="0.3">
      <c r="A4273" s="107"/>
      <c r="B4273" s="92"/>
      <c r="C4273" s="92"/>
      <c r="D4273" s="92"/>
      <c r="E4273" s="92"/>
      <c r="F4273" s="92"/>
      <c r="G4273" s="92"/>
      <c r="H4273" s="92"/>
      <c r="I4273" s="92"/>
      <c r="J4273" s="92"/>
      <c r="K4273" s="92"/>
      <c r="N4273" s="92"/>
      <c r="O4273" s="92"/>
      <c r="P4273" s="92"/>
      <c r="Q4273" s="92"/>
      <c r="R4273" s="92"/>
    </row>
    <row r="4274" spans="1:18" x14ac:dyDescent="0.3">
      <c r="A4274" s="107"/>
      <c r="B4274" s="92"/>
      <c r="C4274" s="92"/>
      <c r="D4274" s="92"/>
      <c r="E4274" s="92"/>
      <c r="F4274" s="92"/>
      <c r="G4274" s="92"/>
      <c r="H4274" s="92"/>
      <c r="I4274" s="92"/>
      <c r="J4274" s="92"/>
      <c r="K4274" s="92"/>
      <c r="N4274" s="92"/>
      <c r="O4274" s="92"/>
      <c r="P4274" s="92"/>
      <c r="Q4274" s="92"/>
      <c r="R4274" s="92"/>
    </row>
    <row r="4275" spans="1:18" x14ac:dyDescent="0.3">
      <c r="A4275" s="107"/>
      <c r="B4275" s="92"/>
      <c r="C4275" s="92"/>
      <c r="D4275" s="92"/>
      <c r="E4275" s="92"/>
      <c r="F4275" s="92"/>
      <c r="G4275" s="92"/>
      <c r="H4275" s="92"/>
      <c r="I4275" s="92"/>
      <c r="J4275" s="92"/>
      <c r="K4275" s="92"/>
      <c r="N4275" s="92"/>
      <c r="O4275" s="92"/>
      <c r="P4275" s="92"/>
      <c r="Q4275" s="92"/>
      <c r="R4275" s="92"/>
    </row>
    <row r="4276" spans="1:18" x14ac:dyDescent="0.3">
      <c r="A4276" s="107"/>
      <c r="B4276" s="92"/>
      <c r="C4276" s="92"/>
      <c r="D4276" s="92"/>
      <c r="E4276" s="92"/>
      <c r="F4276" s="92"/>
      <c r="G4276" s="92"/>
      <c r="H4276" s="92"/>
      <c r="I4276" s="92"/>
      <c r="J4276" s="92"/>
      <c r="K4276" s="92"/>
      <c r="N4276" s="92"/>
      <c r="O4276" s="92"/>
      <c r="P4276" s="92"/>
      <c r="Q4276" s="92"/>
      <c r="R4276" s="92"/>
    </row>
    <row r="4277" spans="1:18" x14ac:dyDescent="0.3">
      <c r="A4277" s="107"/>
      <c r="B4277" s="92"/>
      <c r="C4277" s="92"/>
      <c r="D4277" s="92"/>
      <c r="E4277" s="92"/>
      <c r="F4277" s="92"/>
      <c r="G4277" s="92"/>
      <c r="H4277" s="92"/>
      <c r="I4277" s="92"/>
      <c r="J4277" s="92"/>
      <c r="K4277" s="92"/>
      <c r="N4277" s="92"/>
      <c r="O4277" s="92"/>
      <c r="P4277" s="92"/>
      <c r="Q4277" s="92"/>
      <c r="R4277" s="92"/>
    </row>
    <row r="4278" spans="1:18" x14ac:dyDescent="0.3">
      <c r="A4278" s="107"/>
      <c r="B4278" s="92"/>
      <c r="C4278" s="92"/>
      <c r="D4278" s="92"/>
      <c r="E4278" s="92"/>
      <c r="F4278" s="92"/>
      <c r="G4278" s="92"/>
      <c r="H4278" s="92"/>
      <c r="I4278" s="92"/>
      <c r="J4278" s="92"/>
      <c r="K4278" s="92"/>
      <c r="N4278" s="92"/>
      <c r="O4278" s="92"/>
      <c r="P4278" s="92"/>
      <c r="Q4278" s="92"/>
      <c r="R4278" s="92"/>
    </row>
    <row r="4279" spans="1:18" x14ac:dyDescent="0.3">
      <c r="A4279" s="107"/>
      <c r="B4279" s="92"/>
      <c r="C4279" s="92"/>
      <c r="D4279" s="92"/>
      <c r="E4279" s="92"/>
      <c r="F4279" s="92"/>
      <c r="G4279" s="92"/>
      <c r="H4279" s="92"/>
      <c r="I4279" s="92"/>
      <c r="J4279" s="92"/>
      <c r="K4279" s="92"/>
      <c r="N4279" s="92"/>
      <c r="O4279" s="92"/>
      <c r="P4279" s="92"/>
      <c r="Q4279" s="92"/>
      <c r="R4279" s="92"/>
    </row>
    <row r="4280" spans="1:18" x14ac:dyDescent="0.3">
      <c r="A4280" s="107"/>
      <c r="B4280" s="92"/>
      <c r="C4280" s="92"/>
      <c r="D4280" s="92"/>
      <c r="E4280" s="92"/>
      <c r="F4280" s="92"/>
      <c r="G4280" s="92"/>
      <c r="H4280" s="92"/>
      <c r="I4280" s="92"/>
      <c r="J4280" s="92"/>
      <c r="K4280" s="92"/>
      <c r="N4280" s="92"/>
      <c r="O4280" s="92"/>
      <c r="P4280" s="92"/>
      <c r="Q4280" s="92"/>
      <c r="R4280" s="92"/>
    </row>
    <row r="4281" spans="1:18" x14ac:dyDescent="0.3">
      <c r="A4281" s="107"/>
      <c r="B4281" s="92"/>
      <c r="C4281" s="92"/>
      <c r="D4281" s="92"/>
      <c r="E4281" s="92"/>
      <c r="F4281" s="92"/>
      <c r="G4281" s="92"/>
      <c r="H4281" s="92"/>
      <c r="I4281" s="92"/>
      <c r="J4281" s="92"/>
      <c r="K4281" s="92"/>
      <c r="N4281" s="92"/>
      <c r="O4281" s="92"/>
      <c r="P4281" s="92"/>
      <c r="Q4281" s="92"/>
      <c r="R4281" s="92"/>
    </row>
    <row r="4282" spans="1:18" x14ac:dyDescent="0.3">
      <c r="A4282" s="107"/>
      <c r="B4282" s="92"/>
      <c r="C4282" s="92"/>
      <c r="D4282" s="92"/>
      <c r="E4282" s="92"/>
      <c r="F4282" s="92"/>
      <c r="G4282" s="92"/>
      <c r="H4282" s="92"/>
      <c r="I4282" s="92"/>
      <c r="J4282" s="92"/>
      <c r="K4282" s="92"/>
      <c r="N4282" s="92"/>
      <c r="O4282" s="92"/>
      <c r="P4282" s="92"/>
      <c r="Q4282" s="92"/>
      <c r="R4282" s="92"/>
    </row>
    <row r="4283" spans="1:18" x14ac:dyDescent="0.3">
      <c r="A4283" s="107"/>
      <c r="B4283" s="92"/>
      <c r="C4283" s="92"/>
      <c r="D4283" s="92"/>
      <c r="E4283" s="92"/>
      <c r="F4283" s="92"/>
      <c r="G4283" s="92"/>
      <c r="H4283" s="92"/>
      <c r="I4283" s="92"/>
      <c r="J4283" s="92"/>
      <c r="K4283" s="92"/>
      <c r="N4283" s="92"/>
      <c r="O4283" s="92"/>
      <c r="P4283" s="92"/>
      <c r="Q4283" s="92"/>
      <c r="R4283" s="92"/>
    </row>
    <row r="4284" spans="1:18" x14ac:dyDescent="0.3">
      <c r="A4284" s="107"/>
      <c r="B4284" s="92"/>
      <c r="C4284" s="92"/>
      <c r="D4284" s="92"/>
      <c r="E4284" s="92"/>
      <c r="F4284" s="92"/>
      <c r="G4284" s="92"/>
      <c r="H4284" s="92"/>
      <c r="I4284" s="92"/>
      <c r="J4284" s="92"/>
      <c r="K4284" s="92"/>
      <c r="N4284" s="92"/>
      <c r="O4284" s="92"/>
      <c r="P4284" s="92"/>
      <c r="Q4284" s="92"/>
      <c r="R4284" s="92"/>
    </row>
    <row r="4285" spans="1:18" x14ac:dyDescent="0.3">
      <c r="A4285" s="107"/>
      <c r="B4285" s="92"/>
      <c r="C4285" s="92"/>
      <c r="D4285" s="92"/>
      <c r="E4285" s="92"/>
      <c r="F4285" s="92"/>
      <c r="G4285" s="92"/>
      <c r="H4285" s="92"/>
      <c r="I4285" s="92"/>
      <c r="J4285" s="92"/>
      <c r="K4285" s="92"/>
      <c r="N4285" s="92"/>
      <c r="O4285" s="92"/>
      <c r="P4285" s="92"/>
      <c r="Q4285" s="92"/>
      <c r="R4285" s="92"/>
    </row>
    <row r="4286" spans="1:18" x14ac:dyDescent="0.3">
      <c r="A4286" s="107"/>
      <c r="B4286" s="92"/>
      <c r="C4286" s="92"/>
      <c r="D4286" s="92"/>
      <c r="E4286" s="92"/>
      <c r="F4286" s="92"/>
      <c r="G4286" s="92"/>
      <c r="H4286" s="92"/>
      <c r="I4286" s="92"/>
      <c r="J4286" s="92"/>
      <c r="K4286" s="92"/>
      <c r="N4286" s="92"/>
      <c r="O4286" s="92"/>
      <c r="P4286" s="92"/>
      <c r="Q4286" s="92"/>
      <c r="R4286" s="92"/>
    </row>
    <row r="4287" spans="1:18" x14ac:dyDescent="0.3">
      <c r="A4287" s="107"/>
      <c r="B4287" s="92"/>
      <c r="C4287" s="92"/>
      <c r="D4287" s="92"/>
      <c r="E4287" s="92"/>
      <c r="F4287" s="92"/>
      <c r="G4287" s="92"/>
      <c r="H4287" s="92"/>
      <c r="I4287" s="92"/>
      <c r="J4287" s="92"/>
      <c r="K4287" s="92"/>
      <c r="N4287" s="92"/>
      <c r="O4287" s="92"/>
      <c r="P4287" s="92"/>
      <c r="Q4287" s="92"/>
      <c r="R4287" s="92"/>
    </row>
    <row r="4288" spans="1:18" x14ac:dyDescent="0.3">
      <c r="A4288" s="107"/>
      <c r="B4288" s="92"/>
      <c r="C4288" s="92"/>
      <c r="D4288" s="92"/>
      <c r="E4288" s="92"/>
      <c r="F4288" s="92"/>
      <c r="G4288" s="92"/>
      <c r="H4288" s="92"/>
      <c r="I4288" s="92"/>
      <c r="J4288" s="92"/>
      <c r="K4288" s="92"/>
      <c r="N4288" s="92"/>
      <c r="O4288" s="92"/>
      <c r="P4288" s="92"/>
      <c r="Q4288" s="92"/>
      <c r="R4288" s="92"/>
    </row>
    <row r="4289" spans="1:18" x14ac:dyDescent="0.3">
      <c r="A4289" s="107"/>
      <c r="B4289" s="92"/>
      <c r="C4289" s="92"/>
      <c r="D4289" s="92"/>
      <c r="E4289" s="92"/>
      <c r="F4289" s="92"/>
      <c r="G4289" s="92"/>
      <c r="H4289" s="92"/>
      <c r="I4289" s="92"/>
      <c r="J4289" s="92"/>
      <c r="K4289" s="92"/>
      <c r="N4289" s="92"/>
      <c r="O4289" s="92"/>
      <c r="P4289" s="92"/>
      <c r="Q4289" s="92"/>
      <c r="R4289" s="92"/>
    </row>
    <row r="4290" spans="1:18" x14ac:dyDescent="0.3">
      <c r="A4290" s="107"/>
      <c r="B4290" s="92"/>
      <c r="C4290" s="92"/>
      <c r="D4290" s="92"/>
      <c r="E4290" s="92"/>
      <c r="F4290" s="92"/>
      <c r="G4290" s="92"/>
      <c r="H4290" s="92"/>
      <c r="I4290" s="92"/>
      <c r="J4290" s="92"/>
      <c r="K4290" s="92"/>
      <c r="N4290" s="92"/>
      <c r="O4290" s="92"/>
      <c r="P4290" s="92"/>
      <c r="Q4290" s="92"/>
      <c r="R4290" s="92"/>
    </row>
    <row r="4291" spans="1:18" x14ac:dyDescent="0.3">
      <c r="A4291" s="107"/>
      <c r="B4291" s="92"/>
      <c r="C4291" s="92"/>
      <c r="D4291" s="92"/>
      <c r="E4291" s="92"/>
      <c r="F4291" s="92"/>
      <c r="G4291" s="92"/>
      <c r="H4291" s="92"/>
      <c r="I4291" s="92"/>
      <c r="J4291" s="92"/>
      <c r="K4291" s="92"/>
      <c r="N4291" s="92"/>
      <c r="O4291" s="92"/>
      <c r="P4291" s="92"/>
      <c r="Q4291" s="92"/>
      <c r="R4291" s="92"/>
    </row>
    <row r="4292" spans="1:18" x14ac:dyDescent="0.3">
      <c r="A4292" s="107"/>
      <c r="B4292" s="92"/>
      <c r="C4292" s="92"/>
      <c r="D4292" s="92"/>
      <c r="E4292" s="92"/>
      <c r="F4292" s="92"/>
      <c r="G4292" s="92"/>
      <c r="H4292" s="92"/>
      <c r="I4292" s="92"/>
      <c r="J4292" s="92"/>
      <c r="K4292" s="92"/>
      <c r="N4292" s="92"/>
      <c r="O4292" s="92"/>
      <c r="P4292" s="92"/>
      <c r="Q4292" s="92"/>
      <c r="R4292" s="92"/>
    </row>
    <row r="4293" spans="1:18" x14ac:dyDescent="0.3">
      <c r="A4293" s="107"/>
      <c r="B4293" s="92"/>
      <c r="C4293" s="92"/>
      <c r="D4293" s="92"/>
      <c r="E4293" s="92"/>
      <c r="F4293" s="92"/>
      <c r="G4293" s="92"/>
      <c r="H4293" s="92"/>
      <c r="I4293" s="92"/>
      <c r="J4293" s="92"/>
      <c r="K4293" s="92"/>
      <c r="N4293" s="92"/>
      <c r="O4293" s="92"/>
      <c r="P4293" s="92"/>
      <c r="Q4293" s="92"/>
      <c r="R4293" s="92"/>
    </row>
    <row r="4294" spans="1:18" x14ac:dyDescent="0.3">
      <c r="A4294" s="107"/>
      <c r="B4294" s="92"/>
      <c r="C4294" s="92"/>
      <c r="D4294" s="92"/>
      <c r="E4294" s="92"/>
      <c r="F4294" s="92"/>
      <c r="G4294" s="92"/>
      <c r="H4294" s="92"/>
      <c r="I4294" s="92"/>
      <c r="J4294" s="92"/>
      <c r="K4294" s="92"/>
      <c r="N4294" s="92"/>
      <c r="O4294" s="92"/>
      <c r="P4294" s="92"/>
      <c r="Q4294" s="92"/>
      <c r="R4294" s="92"/>
    </row>
    <row r="4295" spans="1:18" x14ac:dyDescent="0.3">
      <c r="A4295" s="107"/>
      <c r="B4295" s="92"/>
      <c r="C4295" s="92"/>
      <c r="D4295" s="92"/>
      <c r="E4295" s="92"/>
      <c r="F4295" s="92"/>
      <c r="G4295" s="92"/>
      <c r="H4295" s="92"/>
      <c r="I4295" s="92"/>
      <c r="J4295" s="92"/>
      <c r="K4295" s="92"/>
      <c r="N4295" s="92"/>
      <c r="O4295" s="92"/>
      <c r="P4295" s="92"/>
      <c r="Q4295" s="92"/>
      <c r="R4295" s="92"/>
    </row>
    <row r="4296" spans="1:18" x14ac:dyDescent="0.3">
      <c r="A4296" s="107"/>
      <c r="B4296" s="92"/>
      <c r="C4296" s="92"/>
      <c r="D4296" s="92"/>
      <c r="E4296" s="92"/>
      <c r="F4296" s="92"/>
      <c r="G4296" s="92"/>
      <c r="H4296" s="92"/>
      <c r="I4296" s="92"/>
      <c r="J4296" s="92"/>
      <c r="K4296" s="92"/>
      <c r="N4296" s="92"/>
      <c r="O4296" s="92"/>
      <c r="P4296" s="92"/>
      <c r="Q4296" s="92"/>
      <c r="R4296" s="92"/>
    </row>
    <row r="4297" spans="1:18" x14ac:dyDescent="0.3">
      <c r="A4297" s="107"/>
      <c r="B4297" s="92"/>
      <c r="C4297" s="92"/>
      <c r="D4297" s="92"/>
      <c r="E4297" s="92"/>
      <c r="F4297" s="92"/>
      <c r="G4297" s="92"/>
      <c r="H4297" s="92"/>
      <c r="I4297" s="92"/>
      <c r="J4297" s="92"/>
      <c r="K4297" s="92"/>
      <c r="N4297" s="92"/>
      <c r="O4297" s="92"/>
      <c r="P4297" s="92"/>
      <c r="Q4297" s="92"/>
      <c r="R4297" s="92"/>
    </row>
    <row r="4298" spans="1:18" x14ac:dyDescent="0.3">
      <c r="A4298" s="107"/>
      <c r="B4298" s="92"/>
      <c r="C4298" s="92"/>
      <c r="D4298" s="92"/>
      <c r="E4298" s="92"/>
      <c r="F4298" s="92"/>
      <c r="G4298" s="92"/>
      <c r="H4298" s="92"/>
      <c r="I4298" s="92"/>
      <c r="J4298" s="92"/>
      <c r="K4298" s="92"/>
      <c r="N4298" s="92"/>
      <c r="O4298" s="92"/>
      <c r="P4298" s="92"/>
      <c r="Q4298" s="92"/>
      <c r="R4298" s="92"/>
    </row>
    <row r="4299" spans="1:18" x14ac:dyDescent="0.3">
      <c r="A4299" s="107"/>
      <c r="B4299" s="92"/>
      <c r="C4299" s="92"/>
      <c r="D4299" s="92"/>
      <c r="E4299" s="92"/>
      <c r="F4299" s="92"/>
      <c r="G4299" s="92"/>
      <c r="H4299" s="92"/>
      <c r="I4299" s="92"/>
      <c r="J4299" s="92"/>
      <c r="K4299" s="92"/>
      <c r="N4299" s="92"/>
      <c r="O4299" s="92"/>
      <c r="P4299" s="92"/>
      <c r="Q4299" s="92"/>
      <c r="R4299" s="92"/>
    </row>
    <row r="4300" spans="1:18" x14ac:dyDescent="0.3">
      <c r="A4300" s="107"/>
      <c r="B4300" s="92"/>
      <c r="C4300" s="92"/>
      <c r="D4300" s="92"/>
      <c r="E4300" s="92"/>
      <c r="F4300" s="92"/>
      <c r="G4300" s="92"/>
      <c r="H4300" s="92"/>
      <c r="I4300" s="92"/>
      <c r="J4300" s="92"/>
      <c r="K4300" s="92"/>
      <c r="N4300" s="92"/>
      <c r="O4300" s="92"/>
      <c r="P4300" s="92"/>
      <c r="Q4300" s="92"/>
      <c r="R4300" s="92"/>
    </row>
    <row r="4301" spans="1:18" x14ac:dyDescent="0.3">
      <c r="A4301" s="107"/>
      <c r="B4301" s="92"/>
      <c r="C4301" s="92"/>
      <c r="D4301" s="92"/>
      <c r="E4301" s="92"/>
      <c r="F4301" s="92"/>
      <c r="G4301" s="92"/>
      <c r="H4301" s="92"/>
      <c r="I4301" s="92"/>
      <c r="J4301" s="92"/>
      <c r="K4301" s="92"/>
      <c r="N4301" s="92"/>
      <c r="O4301" s="92"/>
      <c r="P4301" s="92"/>
      <c r="Q4301" s="92"/>
      <c r="R4301" s="92"/>
    </row>
    <row r="4302" spans="1:18" x14ac:dyDescent="0.3">
      <c r="A4302" s="107"/>
      <c r="B4302" s="92"/>
      <c r="C4302" s="92"/>
      <c r="D4302" s="92"/>
      <c r="E4302" s="92"/>
      <c r="F4302" s="92"/>
      <c r="G4302" s="92"/>
      <c r="H4302" s="92"/>
      <c r="I4302" s="92"/>
      <c r="J4302" s="92"/>
      <c r="K4302" s="92"/>
      <c r="N4302" s="92"/>
      <c r="O4302" s="92"/>
      <c r="P4302" s="92"/>
      <c r="Q4302" s="92"/>
      <c r="R4302" s="92"/>
    </row>
    <row r="4303" spans="1:18" x14ac:dyDescent="0.3">
      <c r="A4303" s="107"/>
      <c r="B4303" s="92"/>
      <c r="C4303" s="92"/>
      <c r="D4303" s="92"/>
      <c r="E4303" s="92"/>
      <c r="F4303" s="92"/>
      <c r="G4303" s="92"/>
      <c r="H4303" s="92"/>
      <c r="I4303" s="92"/>
      <c r="J4303" s="92"/>
      <c r="K4303" s="92"/>
      <c r="N4303" s="92"/>
      <c r="O4303" s="92"/>
      <c r="P4303" s="92"/>
      <c r="Q4303" s="92"/>
      <c r="R4303" s="92"/>
    </row>
    <row r="4304" spans="1:18" x14ac:dyDescent="0.3">
      <c r="A4304" s="107"/>
      <c r="B4304" s="92"/>
      <c r="C4304" s="92"/>
      <c r="D4304" s="92"/>
      <c r="E4304" s="92"/>
      <c r="F4304" s="92"/>
      <c r="G4304" s="92"/>
      <c r="H4304" s="92"/>
      <c r="I4304" s="92"/>
      <c r="J4304" s="92"/>
      <c r="K4304" s="92"/>
      <c r="N4304" s="92"/>
      <c r="O4304" s="92"/>
      <c r="P4304" s="92"/>
      <c r="Q4304" s="92"/>
      <c r="R4304" s="92"/>
    </row>
    <row r="4305" spans="1:18" x14ac:dyDescent="0.3">
      <c r="A4305" s="107"/>
      <c r="B4305" s="92"/>
      <c r="C4305" s="92"/>
      <c r="D4305" s="92"/>
      <c r="E4305" s="92"/>
      <c r="F4305" s="92"/>
      <c r="G4305" s="92"/>
      <c r="H4305" s="92"/>
      <c r="I4305" s="92"/>
      <c r="J4305" s="92"/>
      <c r="K4305" s="92"/>
      <c r="N4305" s="92"/>
      <c r="O4305" s="92"/>
      <c r="P4305" s="92"/>
      <c r="Q4305" s="92"/>
      <c r="R4305" s="92"/>
    </row>
    <row r="4306" spans="1:18" x14ac:dyDescent="0.3">
      <c r="A4306" s="107"/>
      <c r="B4306" s="92"/>
      <c r="C4306" s="92"/>
      <c r="D4306" s="92"/>
      <c r="E4306" s="92"/>
      <c r="F4306" s="92"/>
      <c r="G4306" s="92"/>
      <c r="H4306" s="92"/>
      <c r="I4306" s="92"/>
      <c r="J4306" s="92"/>
      <c r="K4306" s="92"/>
      <c r="N4306" s="92"/>
      <c r="O4306" s="92"/>
      <c r="P4306" s="92"/>
      <c r="Q4306" s="92"/>
      <c r="R4306" s="92"/>
    </row>
    <row r="4307" spans="1:18" x14ac:dyDescent="0.3">
      <c r="A4307" s="107"/>
      <c r="B4307" s="92"/>
      <c r="C4307" s="92"/>
      <c r="D4307" s="92"/>
      <c r="E4307" s="92"/>
      <c r="F4307" s="92"/>
      <c r="G4307" s="92"/>
      <c r="H4307" s="92"/>
      <c r="I4307" s="92"/>
      <c r="J4307" s="92"/>
      <c r="K4307" s="92"/>
      <c r="N4307" s="92"/>
      <c r="O4307" s="92"/>
      <c r="P4307" s="92"/>
      <c r="Q4307" s="92"/>
      <c r="R4307" s="92"/>
    </row>
    <row r="4308" spans="1:18" x14ac:dyDescent="0.3">
      <c r="A4308" s="107"/>
      <c r="B4308" s="92"/>
      <c r="C4308" s="92"/>
      <c r="D4308" s="92"/>
      <c r="E4308" s="92"/>
      <c r="F4308" s="92"/>
      <c r="G4308" s="92"/>
      <c r="H4308" s="92"/>
      <c r="I4308" s="92"/>
      <c r="J4308" s="92"/>
      <c r="K4308" s="92"/>
      <c r="N4308" s="92"/>
      <c r="O4308" s="92"/>
      <c r="P4308" s="92"/>
      <c r="Q4308" s="92"/>
      <c r="R4308" s="92"/>
    </row>
    <row r="4309" spans="1:18" x14ac:dyDescent="0.3">
      <c r="A4309" s="107"/>
      <c r="B4309" s="92"/>
      <c r="C4309" s="92"/>
      <c r="D4309" s="92"/>
      <c r="E4309" s="92"/>
      <c r="F4309" s="92"/>
      <c r="G4309" s="92"/>
      <c r="H4309" s="92"/>
      <c r="I4309" s="92"/>
      <c r="J4309" s="92"/>
      <c r="K4309" s="92"/>
      <c r="N4309" s="92"/>
      <c r="O4309" s="92"/>
      <c r="P4309" s="92"/>
      <c r="Q4309" s="92"/>
      <c r="R4309" s="92"/>
    </row>
    <row r="4310" spans="1:18" x14ac:dyDescent="0.3">
      <c r="A4310" s="107"/>
      <c r="B4310" s="92"/>
      <c r="C4310" s="92"/>
      <c r="D4310" s="92"/>
      <c r="E4310" s="92"/>
      <c r="F4310" s="92"/>
      <c r="G4310" s="92"/>
      <c r="H4310" s="92"/>
      <c r="I4310" s="92"/>
      <c r="J4310" s="92"/>
      <c r="K4310" s="92"/>
      <c r="N4310" s="92"/>
      <c r="O4310" s="92"/>
      <c r="P4310" s="92"/>
      <c r="Q4310" s="92"/>
      <c r="R4310" s="92"/>
    </row>
    <row r="4311" spans="1:18" x14ac:dyDescent="0.3">
      <c r="A4311" s="107"/>
      <c r="B4311" s="92"/>
      <c r="C4311" s="92"/>
      <c r="D4311" s="92"/>
      <c r="E4311" s="92"/>
      <c r="F4311" s="92"/>
      <c r="G4311" s="92"/>
      <c r="H4311" s="92"/>
      <c r="I4311" s="92"/>
      <c r="J4311" s="92"/>
      <c r="K4311" s="92"/>
      <c r="N4311" s="92"/>
      <c r="O4311" s="92"/>
      <c r="P4311" s="92"/>
      <c r="Q4311" s="92"/>
      <c r="R4311" s="92"/>
    </row>
    <row r="4312" spans="1:18" x14ac:dyDescent="0.3">
      <c r="A4312" s="107"/>
      <c r="B4312" s="92"/>
      <c r="C4312" s="92"/>
      <c r="D4312" s="92"/>
      <c r="E4312" s="92"/>
      <c r="F4312" s="92"/>
      <c r="G4312" s="92"/>
      <c r="H4312" s="92"/>
      <c r="I4312" s="92"/>
      <c r="J4312" s="92"/>
      <c r="K4312" s="92"/>
      <c r="N4312" s="92"/>
      <c r="O4312" s="92"/>
      <c r="P4312" s="92"/>
      <c r="Q4312" s="92"/>
      <c r="R4312" s="92"/>
    </row>
    <row r="4313" spans="1:18" x14ac:dyDescent="0.3">
      <c r="A4313" s="107"/>
      <c r="B4313" s="92"/>
      <c r="C4313" s="92"/>
      <c r="D4313" s="92"/>
      <c r="E4313" s="92"/>
      <c r="F4313" s="92"/>
      <c r="G4313" s="92"/>
      <c r="H4313" s="92"/>
      <c r="I4313" s="92"/>
      <c r="J4313" s="92"/>
      <c r="K4313" s="92"/>
      <c r="N4313" s="92"/>
      <c r="O4313" s="92"/>
      <c r="P4313" s="92"/>
      <c r="Q4313" s="92"/>
      <c r="R4313" s="92"/>
    </row>
    <row r="4314" spans="1:18" x14ac:dyDescent="0.3">
      <c r="A4314" s="107"/>
      <c r="B4314" s="92"/>
      <c r="C4314" s="92"/>
      <c r="D4314" s="92"/>
      <c r="E4314" s="92"/>
      <c r="F4314" s="92"/>
      <c r="G4314" s="92"/>
      <c r="H4314" s="92"/>
      <c r="I4314" s="92"/>
      <c r="J4314" s="92"/>
      <c r="K4314" s="92"/>
      <c r="N4314" s="92"/>
      <c r="O4314" s="92"/>
      <c r="P4314" s="92"/>
      <c r="Q4314" s="92"/>
      <c r="R4314" s="92"/>
    </row>
    <row r="4315" spans="1:18" x14ac:dyDescent="0.3">
      <c r="A4315" s="107"/>
      <c r="B4315" s="92"/>
      <c r="C4315" s="92"/>
      <c r="D4315" s="92"/>
      <c r="E4315" s="92"/>
      <c r="F4315" s="92"/>
      <c r="G4315" s="92"/>
      <c r="H4315" s="92"/>
      <c r="I4315" s="92"/>
      <c r="J4315" s="92"/>
      <c r="K4315" s="92"/>
      <c r="N4315" s="92"/>
      <c r="O4315" s="92"/>
      <c r="P4315" s="92"/>
      <c r="Q4315" s="92"/>
      <c r="R4315" s="92"/>
    </row>
    <row r="4316" spans="1:18" x14ac:dyDescent="0.3">
      <c r="A4316" s="107"/>
      <c r="B4316" s="92"/>
      <c r="C4316" s="92"/>
      <c r="D4316" s="92"/>
      <c r="E4316" s="92"/>
      <c r="F4316" s="92"/>
      <c r="G4316" s="92"/>
      <c r="H4316" s="92"/>
      <c r="I4316" s="92"/>
      <c r="J4316" s="92"/>
      <c r="K4316" s="92"/>
      <c r="N4316" s="92"/>
      <c r="O4316" s="92"/>
      <c r="P4316" s="92"/>
      <c r="Q4316" s="92"/>
      <c r="R4316" s="92"/>
    </row>
    <row r="4317" spans="1:18" x14ac:dyDescent="0.3">
      <c r="A4317" s="107"/>
      <c r="B4317" s="92"/>
      <c r="C4317" s="92"/>
      <c r="D4317" s="92"/>
      <c r="E4317" s="92"/>
      <c r="F4317" s="92"/>
      <c r="G4317" s="92"/>
      <c r="H4317" s="92"/>
      <c r="I4317" s="92"/>
      <c r="J4317" s="92"/>
      <c r="K4317" s="92"/>
      <c r="N4317" s="92"/>
      <c r="O4317" s="92"/>
      <c r="P4317" s="92"/>
      <c r="Q4317" s="92"/>
      <c r="R4317" s="92"/>
    </row>
    <row r="4318" spans="1:18" x14ac:dyDescent="0.3">
      <c r="A4318" s="107"/>
      <c r="B4318" s="92"/>
      <c r="C4318" s="92"/>
      <c r="D4318" s="92"/>
      <c r="E4318" s="92"/>
      <c r="F4318" s="92"/>
      <c r="G4318" s="92"/>
      <c r="H4318" s="92"/>
      <c r="I4318" s="92"/>
      <c r="J4318" s="92"/>
      <c r="K4318" s="92"/>
      <c r="N4318" s="92"/>
      <c r="O4318" s="92"/>
      <c r="P4318" s="92"/>
      <c r="Q4318" s="92"/>
      <c r="R4318" s="92"/>
    </row>
    <row r="4319" spans="1:18" x14ac:dyDescent="0.3">
      <c r="A4319" s="107"/>
      <c r="B4319" s="92"/>
      <c r="C4319" s="92"/>
      <c r="D4319" s="92"/>
      <c r="E4319" s="92"/>
      <c r="F4319" s="92"/>
      <c r="G4319" s="92"/>
      <c r="H4319" s="92"/>
      <c r="I4319" s="92"/>
      <c r="J4319" s="92"/>
      <c r="K4319" s="92"/>
      <c r="N4319" s="92"/>
      <c r="O4319" s="92"/>
      <c r="P4319" s="92"/>
      <c r="Q4319" s="92"/>
      <c r="R4319" s="92"/>
    </row>
    <row r="4320" spans="1:18" x14ac:dyDescent="0.3">
      <c r="A4320" s="107"/>
      <c r="B4320" s="92"/>
      <c r="C4320" s="92"/>
      <c r="D4320" s="92"/>
      <c r="E4320" s="92"/>
      <c r="F4320" s="92"/>
      <c r="G4320" s="92"/>
      <c r="H4320" s="92"/>
      <c r="I4320" s="92"/>
      <c r="J4320" s="92"/>
      <c r="K4320" s="92"/>
      <c r="N4320" s="92"/>
      <c r="O4320" s="92"/>
      <c r="P4320" s="92"/>
      <c r="Q4320" s="92"/>
      <c r="R4320" s="92"/>
    </row>
    <row r="4321" spans="1:18" x14ac:dyDescent="0.3">
      <c r="A4321" s="107"/>
      <c r="B4321" s="92"/>
      <c r="C4321" s="92"/>
      <c r="D4321" s="92"/>
      <c r="E4321" s="92"/>
      <c r="F4321" s="92"/>
      <c r="G4321" s="92"/>
      <c r="H4321" s="92"/>
      <c r="I4321" s="92"/>
      <c r="J4321" s="92"/>
      <c r="K4321" s="92"/>
      <c r="N4321" s="92"/>
      <c r="O4321" s="92"/>
      <c r="P4321" s="92"/>
      <c r="Q4321" s="92"/>
      <c r="R4321" s="92"/>
    </row>
    <row r="4322" spans="1:18" x14ac:dyDescent="0.3">
      <c r="A4322" s="107"/>
      <c r="B4322" s="92"/>
      <c r="C4322" s="92"/>
      <c r="D4322" s="92"/>
      <c r="E4322" s="92"/>
      <c r="F4322" s="92"/>
      <c r="G4322" s="92"/>
      <c r="H4322" s="92"/>
      <c r="I4322" s="92"/>
      <c r="J4322" s="92"/>
      <c r="K4322" s="92"/>
      <c r="N4322" s="92"/>
      <c r="O4322" s="92"/>
      <c r="P4322" s="92"/>
      <c r="Q4322" s="92"/>
      <c r="R4322" s="92"/>
    </row>
    <row r="4323" spans="1:18" x14ac:dyDescent="0.3">
      <c r="A4323" s="107"/>
      <c r="B4323" s="92"/>
      <c r="C4323" s="92"/>
      <c r="D4323" s="92"/>
      <c r="E4323" s="92"/>
      <c r="F4323" s="92"/>
      <c r="G4323" s="92"/>
      <c r="H4323" s="92"/>
      <c r="I4323" s="92"/>
      <c r="J4323" s="92"/>
      <c r="K4323" s="92"/>
      <c r="N4323" s="92"/>
      <c r="O4323" s="92"/>
      <c r="P4323" s="92"/>
      <c r="Q4323" s="92"/>
      <c r="R4323" s="92"/>
    </row>
    <row r="4324" spans="1:18" x14ac:dyDescent="0.3">
      <c r="A4324" s="107"/>
      <c r="B4324" s="92"/>
      <c r="C4324" s="92"/>
      <c r="D4324" s="92"/>
      <c r="E4324" s="92"/>
      <c r="F4324" s="92"/>
      <c r="G4324" s="92"/>
      <c r="H4324" s="92"/>
      <c r="I4324" s="92"/>
      <c r="J4324" s="92"/>
      <c r="K4324" s="92"/>
      <c r="N4324" s="92"/>
      <c r="O4324" s="92"/>
      <c r="P4324" s="92"/>
      <c r="Q4324" s="92"/>
      <c r="R4324" s="92"/>
    </row>
    <row r="4325" spans="1:18" x14ac:dyDescent="0.3">
      <c r="A4325" s="107"/>
      <c r="B4325" s="92"/>
      <c r="C4325" s="92"/>
      <c r="D4325" s="92"/>
      <c r="E4325" s="92"/>
      <c r="F4325" s="92"/>
      <c r="G4325" s="92"/>
      <c r="H4325" s="92"/>
      <c r="I4325" s="92"/>
      <c r="J4325" s="92"/>
      <c r="K4325" s="92"/>
      <c r="N4325" s="92"/>
      <c r="O4325" s="92"/>
      <c r="P4325" s="92"/>
      <c r="Q4325" s="92"/>
      <c r="R4325" s="92"/>
    </row>
    <row r="4326" spans="1:18" x14ac:dyDescent="0.3">
      <c r="A4326" s="107"/>
      <c r="B4326" s="92"/>
      <c r="C4326" s="92"/>
      <c r="D4326" s="92"/>
      <c r="E4326" s="92"/>
      <c r="F4326" s="92"/>
      <c r="G4326" s="92"/>
      <c r="H4326" s="92"/>
      <c r="I4326" s="92"/>
      <c r="J4326" s="92"/>
      <c r="K4326" s="92"/>
      <c r="N4326" s="92"/>
      <c r="O4326" s="92"/>
      <c r="P4326" s="92"/>
      <c r="Q4326" s="92"/>
      <c r="R4326" s="92"/>
    </row>
    <row r="4327" spans="1:18" x14ac:dyDescent="0.3">
      <c r="A4327" s="107"/>
      <c r="B4327" s="92"/>
      <c r="C4327" s="92"/>
      <c r="D4327" s="92"/>
      <c r="E4327" s="92"/>
      <c r="F4327" s="92"/>
      <c r="G4327" s="92"/>
      <c r="H4327" s="92"/>
      <c r="I4327" s="92"/>
      <c r="J4327" s="92"/>
      <c r="K4327" s="92"/>
      <c r="N4327" s="92"/>
      <c r="O4327" s="92"/>
      <c r="P4327" s="92"/>
      <c r="Q4327" s="92"/>
      <c r="R4327" s="92"/>
    </row>
    <row r="4328" spans="1:18" x14ac:dyDescent="0.3">
      <c r="A4328" s="107"/>
      <c r="B4328" s="92"/>
      <c r="C4328" s="92"/>
      <c r="D4328" s="92"/>
      <c r="E4328" s="92"/>
      <c r="F4328" s="92"/>
      <c r="G4328" s="92"/>
      <c r="H4328" s="92"/>
      <c r="I4328" s="92"/>
      <c r="J4328" s="92"/>
      <c r="K4328" s="92"/>
      <c r="N4328" s="92"/>
      <c r="O4328" s="92"/>
      <c r="P4328" s="92"/>
      <c r="Q4328" s="92"/>
      <c r="R4328" s="92"/>
    </row>
    <row r="4329" spans="1:18" x14ac:dyDescent="0.3">
      <c r="A4329" s="107"/>
      <c r="B4329" s="92"/>
      <c r="C4329" s="92"/>
      <c r="D4329" s="92"/>
      <c r="E4329" s="92"/>
      <c r="F4329" s="92"/>
      <c r="G4329" s="92"/>
      <c r="H4329" s="92"/>
      <c r="I4329" s="92"/>
      <c r="J4329" s="92"/>
      <c r="K4329" s="92"/>
      <c r="N4329" s="92"/>
      <c r="O4329" s="92"/>
      <c r="P4329" s="92"/>
      <c r="Q4329" s="92"/>
      <c r="R4329" s="92"/>
    </row>
    <row r="4330" spans="1:18" x14ac:dyDescent="0.3">
      <c r="A4330" s="107"/>
      <c r="B4330" s="92"/>
      <c r="C4330" s="92"/>
      <c r="D4330" s="92"/>
      <c r="E4330" s="92"/>
      <c r="F4330" s="92"/>
      <c r="G4330" s="92"/>
      <c r="H4330" s="92"/>
      <c r="I4330" s="92"/>
      <c r="J4330" s="92"/>
      <c r="K4330" s="92"/>
      <c r="N4330" s="92"/>
      <c r="O4330" s="92"/>
      <c r="P4330" s="92"/>
      <c r="Q4330" s="92"/>
      <c r="R4330" s="92"/>
    </row>
    <row r="4331" spans="1:18" x14ac:dyDescent="0.3">
      <c r="A4331" s="107"/>
      <c r="B4331" s="92"/>
      <c r="C4331" s="92"/>
      <c r="D4331" s="92"/>
      <c r="E4331" s="92"/>
      <c r="F4331" s="92"/>
      <c r="G4331" s="92"/>
      <c r="H4331" s="92"/>
      <c r="I4331" s="92"/>
      <c r="J4331" s="92"/>
      <c r="K4331" s="92"/>
      <c r="N4331" s="92"/>
      <c r="O4331" s="92"/>
      <c r="P4331" s="92"/>
      <c r="Q4331" s="92"/>
      <c r="R4331" s="92"/>
    </row>
    <row r="4332" spans="1:18" x14ac:dyDescent="0.3">
      <c r="A4332" s="107"/>
      <c r="B4332" s="92"/>
      <c r="C4332" s="92"/>
      <c r="D4332" s="92"/>
      <c r="E4332" s="92"/>
      <c r="F4332" s="92"/>
      <c r="G4332" s="92"/>
      <c r="H4332" s="92"/>
      <c r="I4332" s="92"/>
      <c r="J4332" s="92"/>
      <c r="K4332" s="92"/>
      <c r="N4332" s="92"/>
      <c r="O4332" s="92"/>
      <c r="P4332" s="92"/>
      <c r="Q4332" s="92"/>
      <c r="R4332" s="92"/>
    </row>
    <row r="4333" spans="1:18" x14ac:dyDescent="0.3">
      <c r="A4333" s="107"/>
      <c r="B4333" s="92"/>
      <c r="C4333" s="92"/>
      <c r="D4333" s="92"/>
      <c r="E4333" s="92"/>
      <c r="F4333" s="92"/>
      <c r="G4333" s="92"/>
      <c r="H4333" s="92"/>
      <c r="I4333" s="92"/>
      <c r="J4333" s="92"/>
      <c r="K4333" s="92"/>
      <c r="N4333" s="92"/>
      <c r="O4333" s="92"/>
      <c r="P4333" s="92"/>
      <c r="Q4333" s="92"/>
      <c r="R4333" s="92"/>
    </row>
    <row r="4334" spans="1:18" x14ac:dyDescent="0.3">
      <c r="A4334" s="107"/>
      <c r="B4334" s="92"/>
      <c r="C4334" s="92"/>
      <c r="D4334" s="92"/>
      <c r="E4334" s="92"/>
      <c r="F4334" s="92"/>
      <c r="G4334" s="92"/>
      <c r="H4334" s="92"/>
      <c r="I4334" s="92"/>
      <c r="J4334" s="92"/>
      <c r="K4334" s="92"/>
      <c r="N4334" s="92"/>
      <c r="O4334" s="92"/>
      <c r="P4334" s="92"/>
      <c r="Q4334" s="92"/>
      <c r="R4334" s="92"/>
    </row>
    <row r="4335" spans="1:18" x14ac:dyDescent="0.3">
      <c r="A4335" s="107"/>
      <c r="B4335" s="92"/>
      <c r="C4335" s="92"/>
      <c r="D4335" s="92"/>
      <c r="E4335" s="92"/>
      <c r="F4335" s="92"/>
      <c r="G4335" s="92"/>
      <c r="H4335" s="92"/>
      <c r="I4335" s="92"/>
      <c r="J4335" s="92"/>
      <c r="K4335" s="92"/>
      <c r="N4335" s="92"/>
      <c r="O4335" s="92"/>
      <c r="P4335" s="92"/>
      <c r="Q4335" s="92"/>
      <c r="R4335" s="92"/>
    </row>
    <row r="4336" spans="1:18" x14ac:dyDescent="0.3">
      <c r="A4336" s="107"/>
      <c r="B4336" s="92"/>
      <c r="C4336" s="92"/>
      <c r="D4336" s="92"/>
      <c r="E4336" s="92"/>
      <c r="F4336" s="92"/>
      <c r="G4336" s="92"/>
      <c r="H4336" s="92"/>
      <c r="I4336" s="92"/>
      <c r="J4336" s="92"/>
      <c r="K4336" s="92"/>
      <c r="N4336" s="92"/>
      <c r="O4336" s="92"/>
      <c r="P4336" s="92"/>
      <c r="Q4336" s="92"/>
      <c r="R4336" s="92"/>
    </row>
    <row r="4337" spans="1:18" x14ac:dyDescent="0.3">
      <c r="A4337" s="107"/>
      <c r="B4337" s="92"/>
      <c r="C4337" s="92"/>
      <c r="D4337" s="92"/>
      <c r="E4337" s="92"/>
      <c r="F4337" s="92"/>
      <c r="G4337" s="92"/>
      <c r="H4337" s="92"/>
      <c r="I4337" s="92"/>
      <c r="J4337" s="92"/>
      <c r="K4337" s="92"/>
      <c r="N4337" s="92"/>
      <c r="O4337" s="92"/>
      <c r="P4337" s="92"/>
      <c r="Q4337" s="92"/>
      <c r="R4337" s="92"/>
    </row>
    <row r="4338" spans="1:18" x14ac:dyDescent="0.3">
      <c r="A4338" s="107"/>
      <c r="B4338" s="92"/>
      <c r="C4338" s="92"/>
      <c r="D4338" s="92"/>
      <c r="E4338" s="92"/>
      <c r="F4338" s="92"/>
      <c r="G4338" s="92"/>
      <c r="H4338" s="92"/>
      <c r="I4338" s="92"/>
      <c r="J4338" s="92"/>
      <c r="K4338" s="92"/>
      <c r="N4338" s="92"/>
      <c r="O4338" s="92"/>
      <c r="P4338" s="92"/>
      <c r="Q4338" s="92"/>
      <c r="R4338" s="92"/>
    </row>
    <row r="4339" spans="1:18" x14ac:dyDescent="0.3">
      <c r="A4339" s="107"/>
      <c r="B4339" s="92"/>
      <c r="C4339" s="92"/>
      <c r="D4339" s="92"/>
      <c r="E4339" s="92"/>
      <c r="F4339" s="92"/>
      <c r="G4339" s="92"/>
      <c r="H4339" s="92"/>
      <c r="I4339" s="92"/>
      <c r="J4339" s="92"/>
      <c r="K4339" s="92"/>
      <c r="N4339" s="92"/>
      <c r="O4339" s="92"/>
      <c r="P4339" s="92"/>
      <c r="Q4339" s="92"/>
      <c r="R4339" s="92"/>
    </row>
    <row r="4340" spans="1:18" x14ac:dyDescent="0.3">
      <c r="A4340" s="107"/>
      <c r="B4340" s="92"/>
      <c r="C4340" s="92"/>
      <c r="D4340" s="92"/>
      <c r="E4340" s="92"/>
      <c r="F4340" s="92"/>
      <c r="G4340" s="92"/>
      <c r="H4340" s="92"/>
      <c r="I4340" s="92"/>
      <c r="J4340" s="92"/>
      <c r="K4340" s="92"/>
      <c r="N4340" s="92"/>
      <c r="O4340" s="92"/>
      <c r="P4340" s="92"/>
      <c r="Q4340" s="92"/>
      <c r="R4340" s="92"/>
    </row>
    <row r="4341" spans="1:18" x14ac:dyDescent="0.3">
      <c r="A4341" s="107"/>
      <c r="B4341" s="92"/>
      <c r="C4341" s="92"/>
      <c r="D4341" s="92"/>
      <c r="E4341" s="92"/>
      <c r="F4341" s="92"/>
      <c r="G4341" s="92"/>
      <c r="H4341" s="92"/>
      <c r="I4341" s="92"/>
      <c r="J4341" s="92"/>
      <c r="K4341" s="92"/>
      <c r="N4341" s="92"/>
      <c r="O4341" s="92"/>
      <c r="P4341" s="92"/>
      <c r="Q4341" s="92"/>
      <c r="R4341" s="92"/>
    </row>
    <row r="4342" spans="1:18" x14ac:dyDescent="0.3">
      <c r="A4342" s="107"/>
      <c r="B4342" s="92"/>
      <c r="C4342" s="92"/>
      <c r="D4342" s="92"/>
      <c r="E4342" s="92"/>
      <c r="F4342" s="92"/>
      <c r="G4342" s="92"/>
      <c r="H4342" s="92"/>
      <c r="I4342" s="92"/>
      <c r="J4342" s="92"/>
      <c r="K4342" s="92"/>
      <c r="N4342" s="92"/>
      <c r="O4342" s="92"/>
      <c r="P4342" s="92"/>
      <c r="Q4342" s="92"/>
      <c r="R4342" s="92"/>
    </row>
    <row r="4343" spans="1:18" x14ac:dyDescent="0.3">
      <c r="A4343" s="107"/>
      <c r="B4343" s="92"/>
      <c r="C4343" s="92"/>
      <c r="D4343" s="92"/>
      <c r="E4343" s="92"/>
      <c r="F4343" s="92"/>
      <c r="G4343" s="92"/>
      <c r="H4343" s="92"/>
      <c r="I4343" s="92"/>
      <c r="J4343" s="92"/>
      <c r="K4343" s="92"/>
      <c r="N4343" s="92"/>
      <c r="O4343" s="92"/>
      <c r="P4343" s="92"/>
      <c r="Q4343" s="92"/>
      <c r="R4343" s="92"/>
    </row>
    <row r="4344" spans="1:18" x14ac:dyDescent="0.3">
      <c r="A4344" s="107"/>
      <c r="B4344" s="92"/>
      <c r="C4344" s="92"/>
      <c r="D4344" s="92"/>
      <c r="E4344" s="92"/>
      <c r="F4344" s="92"/>
      <c r="G4344" s="92"/>
      <c r="H4344" s="92"/>
      <c r="I4344" s="92"/>
      <c r="J4344" s="92"/>
      <c r="K4344" s="92"/>
      <c r="N4344" s="92"/>
      <c r="O4344" s="92"/>
      <c r="P4344" s="92"/>
      <c r="Q4344" s="92"/>
      <c r="R4344" s="92"/>
    </row>
    <row r="4345" spans="1:18" x14ac:dyDescent="0.3">
      <c r="A4345" s="107"/>
      <c r="B4345" s="92"/>
      <c r="C4345" s="92"/>
      <c r="D4345" s="92"/>
      <c r="E4345" s="92"/>
      <c r="F4345" s="92"/>
      <c r="G4345" s="92"/>
      <c r="H4345" s="92"/>
      <c r="I4345" s="92"/>
      <c r="J4345" s="92"/>
      <c r="K4345" s="92"/>
      <c r="N4345" s="92"/>
      <c r="O4345" s="92"/>
      <c r="P4345" s="92"/>
      <c r="Q4345" s="92"/>
      <c r="R4345" s="92"/>
    </row>
    <row r="4346" spans="1:18" x14ac:dyDescent="0.3">
      <c r="A4346" s="107"/>
      <c r="B4346" s="92"/>
      <c r="C4346" s="92"/>
      <c r="D4346" s="92"/>
      <c r="E4346" s="92"/>
      <c r="F4346" s="92"/>
      <c r="G4346" s="92"/>
      <c r="H4346" s="92"/>
      <c r="I4346" s="92"/>
      <c r="J4346" s="92"/>
      <c r="K4346" s="92"/>
      <c r="N4346" s="92"/>
      <c r="O4346" s="92"/>
      <c r="P4346" s="92"/>
      <c r="Q4346" s="92"/>
      <c r="R4346" s="92"/>
    </row>
    <row r="4347" spans="1:18" x14ac:dyDescent="0.3">
      <c r="A4347" s="107"/>
      <c r="B4347" s="92"/>
      <c r="C4347" s="92"/>
      <c r="D4347" s="92"/>
      <c r="E4347" s="92"/>
      <c r="F4347" s="92"/>
      <c r="G4347" s="92"/>
      <c r="H4347" s="92"/>
      <c r="I4347" s="92"/>
      <c r="J4347" s="92"/>
      <c r="K4347" s="92"/>
      <c r="N4347" s="92"/>
      <c r="O4347" s="92"/>
      <c r="P4347" s="92"/>
      <c r="Q4347" s="92"/>
      <c r="R4347" s="92"/>
    </row>
    <row r="4348" spans="1:18" x14ac:dyDescent="0.3">
      <c r="A4348" s="107"/>
      <c r="B4348" s="92"/>
      <c r="C4348" s="92"/>
      <c r="D4348" s="92"/>
      <c r="E4348" s="92"/>
      <c r="F4348" s="92"/>
      <c r="G4348" s="92"/>
      <c r="H4348" s="92"/>
      <c r="I4348" s="92"/>
      <c r="J4348" s="92"/>
      <c r="K4348" s="92"/>
      <c r="N4348" s="92"/>
      <c r="O4348" s="92"/>
      <c r="P4348" s="92"/>
      <c r="Q4348" s="92"/>
      <c r="R4348" s="92"/>
    </row>
    <row r="4349" spans="1:18" x14ac:dyDescent="0.3">
      <c r="A4349" s="107"/>
      <c r="B4349" s="92"/>
      <c r="C4349" s="92"/>
      <c r="D4349" s="92"/>
      <c r="E4349" s="92"/>
      <c r="F4349" s="92"/>
      <c r="G4349" s="92"/>
      <c r="H4349" s="92"/>
      <c r="I4349" s="92"/>
      <c r="J4349" s="92"/>
      <c r="K4349" s="92"/>
      <c r="N4349" s="92"/>
      <c r="O4349" s="92"/>
      <c r="P4349" s="92"/>
      <c r="Q4349" s="92"/>
      <c r="R4349" s="92"/>
    </row>
    <row r="4350" spans="1:18" x14ac:dyDescent="0.3">
      <c r="A4350" s="107"/>
      <c r="B4350" s="92"/>
      <c r="C4350" s="92"/>
      <c r="D4350" s="92"/>
      <c r="E4350" s="92"/>
      <c r="F4350" s="92"/>
      <c r="G4350" s="92"/>
      <c r="H4350" s="92"/>
      <c r="I4350" s="92"/>
      <c r="J4350" s="92"/>
      <c r="K4350" s="92"/>
      <c r="N4350" s="92"/>
      <c r="O4350" s="92"/>
      <c r="P4350" s="92"/>
      <c r="Q4350" s="92"/>
      <c r="R4350" s="92"/>
    </row>
    <row r="4351" spans="1:18" x14ac:dyDescent="0.3">
      <c r="A4351" s="107"/>
      <c r="B4351" s="92"/>
      <c r="C4351" s="92"/>
      <c r="D4351" s="92"/>
      <c r="E4351" s="92"/>
      <c r="F4351" s="92"/>
      <c r="G4351" s="92"/>
      <c r="H4351" s="92"/>
      <c r="I4351" s="92"/>
      <c r="J4351" s="92"/>
      <c r="K4351" s="92"/>
      <c r="N4351" s="92"/>
      <c r="O4351" s="92"/>
      <c r="P4351" s="92"/>
      <c r="Q4351" s="92"/>
      <c r="R4351" s="92"/>
    </row>
    <row r="4352" spans="1:18" x14ac:dyDescent="0.3">
      <c r="A4352" s="107"/>
      <c r="B4352" s="92"/>
      <c r="C4352" s="92"/>
      <c r="D4352" s="92"/>
      <c r="E4352" s="92"/>
      <c r="F4352" s="92"/>
      <c r="G4352" s="92"/>
      <c r="H4352" s="92"/>
      <c r="I4352" s="92"/>
      <c r="J4352" s="92"/>
      <c r="K4352" s="92"/>
      <c r="N4352" s="92"/>
      <c r="O4352" s="92"/>
      <c r="P4352" s="92"/>
      <c r="Q4352" s="92"/>
      <c r="R4352" s="92"/>
    </row>
    <row r="4353" spans="1:18" x14ac:dyDescent="0.3">
      <c r="A4353" s="107"/>
      <c r="B4353" s="92"/>
      <c r="C4353" s="92"/>
      <c r="D4353" s="92"/>
      <c r="E4353" s="92"/>
      <c r="F4353" s="92"/>
      <c r="G4353" s="92"/>
      <c r="H4353" s="92"/>
      <c r="I4353" s="92"/>
      <c r="J4353" s="92"/>
      <c r="K4353" s="92"/>
      <c r="N4353" s="92"/>
      <c r="O4353" s="92"/>
      <c r="P4353" s="92"/>
      <c r="Q4353" s="92"/>
      <c r="R4353" s="92"/>
    </row>
    <row r="4354" spans="1:18" x14ac:dyDescent="0.3">
      <c r="A4354" s="107"/>
      <c r="B4354" s="92"/>
      <c r="C4354" s="92"/>
      <c r="D4354" s="92"/>
      <c r="E4354" s="92"/>
      <c r="F4354" s="92"/>
      <c r="G4354" s="92"/>
      <c r="H4354" s="92"/>
      <c r="I4354" s="92"/>
      <c r="J4354" s="92"/>
      <c r="K4354" s="92"/>
      <c r="N4354" s="92"/>
      <c r="O4354" s="92"/>
      <c r="P4354" s="92"/>
      <c r="Q4354" s="92"/>
      <c r="R4354" s="92"/>
    </row>
    <row r="4355" spans="1:18" x14ac:dyDescent="0.3">
      <c r="A4355" s="107"/>
      <c r="B4355" s="92"/>
      <c r="C4355" s="92"/>
      <c r="D4355" s="92"/>
      <c r="E4355" s="92"/>
      <c r="F4355" s="92"/>
      <c r="G4355" s="92"/>
      <c r="H4355" s="92"/>
      <c r="I4355" s="92"/>
      <c r="J4355" s="92"/>
      <c r="K4355" s="92"/>
      <c r="N4355" s="92"/>
      <c r="O4355" s="92"/>
      <c r="P4355" s="92"/>
      <c r="Q4355" s="92"/>
      <c r="R4355" s="92"/>
    </row>
    <row r="4356" spans="1:18" x14ac:dyDescent="0.3">
      <c r="A4356" s="107"/>
      <c r="B4356" s="92"/>
      <c r="C4356" s="92"/>
      <c r="D4356" s="92"/>
      <c r="E4356" s="92"/>
      <c r="F4356" s="92"/>
      <c r="G4356" s="92"/>
      <c r="H4356" s="92"/>
      <c r="I4356" s="92"/>
      <c r="J4356" s="92"/>
      <c r="K4356" s="92"/>
      <c r="N4356" s="92"/>
      <c r="O4356" s="92"/>
      <c r="P4356" s="92"/>
      <c r="Q4356" s="92"/>
      <c r="R4356" s="92"/>
    </row>
    <row r="4357" spans="1:18" x14ac:dyDescent="0.3">
      <c r="A4357" s="107"/>
      <c r="B4357" s="92"/>
      <c r="C4357" s="92"/>
      <c r="D4357" s="92"/>
      <c r="E4357" s="92"/>
      <c r="F4357" s="92"/>
      <c r="G4357" s="92"/>
      <c r="H4357" s="92"/>
      <c r="I4357" s="92"/>
      <c r="J4357" s="92"/>
      <c r="K4357" s="92"/>
      <c r="N4357" s="92"/>
      <c r="O4357" s="92"/>
      <c r="P4357" s="92"/>
      <c r="Q4357" s="92"/>
      <c r="R4357" s="92"/>
    </row>
    <row r="4358" spans="1:18" x14ac:dyDescent="0.3">
      <c r="A4358" s="107"/>
      <c r="B4358" s="92"/>
      <c r="C4358" s="92"/>
      <c r="D4358" s="92"/>
      <c r="E4358" s="92"/>
      <c r="F4358" s="92"/>
      <c r="G4358" s="92"/>
      <c r="H4358" s="92"/>
      <c r="I4358" s="92"/>
      <c r="J4358" s="92"/>
      <c r="K4358" s="92"/>
      <c r="N4358" s="92"/>
      <c r="O4358" s="92"/>
      <c r="P4358" s="92"/>
      <c r="Q4358" s="92"/>
      <c r="R4358" s="92"/>
    </row>
    <row r="4359" spans="1:18" x14ac:dyDescent="0.3">
      <c r="A4359" s="107"/>
      <c r="B4359" s="92"/>
      <c r="C4359" s="92"/>
      <c r="D4359" s="92"/>
      <c r="E4359" s="92"/>
      <c r="F4359" s="92"/>
      <c r="G4359" s="92"/>
      <c r="H4359" s="92"/>
      <c r="I4359" s="92"/>
      <c r="J4359" s="92"/>
      <c r="K4359" s="92"/>
      <c r="N4359" s="92"/>
      <c r="O4359" s="92"/>
      <c r="P4359" s="92"/>
      <c r="Q4359" s="92"/>
      <c r="R4359" s="92"/>
    </row>
    <row r="4360" spans="1:18" x14ac:dyDescent="0.3">
      <c r="A4360" s="107"/>
      <c r="B4360" s="92"/>
      <c r="C4360" s="92"/>
      <c r="D4360" s="92"/>
      <c r="E4360" s="92"/>
      <c r="F4360" s="92"/>
      <c r="G4360" s="92"/>
      <c r="H4360" s="92"/>
      <c r="I4360" s="92"/>
      <c r="J4360" s="92"/>
      <c r="K4360" s="92"/>
      <c r="N4360" s="92"/>
      <c r="O4360" s="92"/>
      <c r="P4360" s="92"/>
      <c r="Q4360" s="92"/>
      <c r="R4360" s="92"/>
    </row>
    <row r="4361" spans="1:18" x14ac:dyDescent="0.3">
      <c r="A4361" s="107"/>
      <c r="B4361" s="92"/>
      <c r="C4361" s="92"/>
      <c r="D4361" s="92"/>
      <c r="E4361" s="92"/>
      <c r="F4361" s="92"/>
      <c r="G4361" s="92"/>
      <c r="H4361" s="92"/>
      <c r="I4361" s="92"/>
      <c r="J4361" s="92"/>
      <c r="K4361" s="92"/>
      <c r="N4361" s="92"/>
      <c r="O4361" s="92"/>
      <c r="P4361" s="92"/>
      <c r="Q4361" s="92"/>
      <c r="R4361" s="92"/>
    </row>
    <row r="4362" spans="1:18" x14ac:dyDescent="0.3">
      <c r="A4362" s="107"/>
      <c r="B4362" s="92"/>
      <c r="C4362" s="92"/>
      <c r="D4362" s="92"/>
      <c r="E4362" s="92"/>
      <c r="F4362" s="92"/>
      <c r="G4362" s="92"/>
      <c r="H4362" s="92"/>
      <c r="I4362" s="92"/>
      <c r="J4362" s="92"/>
      <c r="K4362" s="92"/>
      <c r="N4362" s="92"/>
      <c r="O4362" s="92"/>
      <c r="P4362" s="92"/>
      <c r="Q4362" s="92"/>
      <c r="R4362" s="92"/>
    </row>
    <row r="4363" spans="1:18" x14ac:dyDescent="0.3">
      <c r="A4363" s="107"/>
      <c r="B4363" s="92"/>
      <c r="C4363" s="92"/>
      <c r="D4363" s="92"/>
      <c r="E4363" s="92"/>
      <c r="F4363" s="92"/>
      <c r="G4363" s="92"/>
      <c r="H4363" s="92"/>
      <c r="I4363" s="92"/>
      <c r="J4363" s="92"/>
      <c r="K4363" s="92"/>
      <c r="N4363" s="92"/>
      <c r="O4363" s="92"/>
      <c r="P4363" s="92"/>
      <c r="Q4363" s="92"/>
      <c r="R4363" s="92"/>
    </row>
    <row r="4364" spans="1:18" x14ac:dyDescent="0.3">
      <c r="A4364" s="107"/>
      <c r="B4364" s="92"/>
      <c r="C4364" s="92"/>
      <c r="D4364" s="92"/>
      <c r="E4364" s="92"/>
      <c r="F4364" s="92"/>
      <c r="G4364" s="92"/>
      <c r="H4364" s="92"/>
      <c r="I4364" s="92"/>
      <c r="J4364" s="92"/>
      <c r="K4364" s="92"/>
      <c r="N4364" s="92"/>
      <c r="O4364" s="92"/>
      <c r="P4364" s="92"/>
      <c r="Q4364" s="92"/>
      <c r="R4364" s="92"/>
    </row>
    <row r="4365" spans="1:18" x14ac:dyDescent="0.3">
      <c r="A4365" s="107"/>
      <c r="B4365" s="92"/>
      <c r="C4365" s="92"/>
      <c r="D4365" s="92"/>
      <c r="E4365" s="92"/>
      <c r="F4365" s="92"/>
      <c r="G4365" s="92"/>
      <c r="H4365" s="92"/>
      <c r="I4365" s="92"/>
      <c r="J4365" s="92"/>
      <c r="K4365" s="92"/>
      <c r="N4365" s="92"/>
      <c r="O4365" s="92"/>
      <c r="P4365" s="92"/>
      <c r="Q4365" s="92"/>
      <c r="R4365" s="92"/>
    </row>
    <row r="4366" spans="1:18" x14ac:dyDescent="0.3">
      <c r="A4366" s="107"/>
      <c r="B4366" s="92"/>
      <c r="C4366" s="92"/>
      <c r="D4366" s="92"/>
      <c r="E4366" s="92"/>
      <c r="F4366" s="92"/>
      <c r="G4366" s="92"/>
      <c r="H4366" s="92"/>
      <c r="I4366" s="92"/>
      <c r="J4366" s="92"/>
      <c r="K4366" s="92"/>
      <c r="N4366" s="92"/>
      <c r="O4366" s="92"/>
      <c r="P4366" s="92"/>
      <c r="Q4366" s="92"/>
      <c r="R4366" s="92"/>
    </row>
    <row r="4367" spans="1:18" x14ac:dyDescent="0.3">
      <c r="A4367" s="107"/>
      <c r="B4367" s="92"/>
      <c r="C4367" s="92"/>
      <c r="D4367" s="92"/>
      <c r="E4367" s="92"/>
      <c r="F4367" s="92"/>
      <c r="G4367" s="92"/>
      <c r="H4367" s="92"/>
      <c r="I4367" s="92"/>
      <c r="J4367" s="92"/>
      <c r="K4367" s="92"/>
      <c r="N4367" s="92"/>
      <c r="O4367" s="92"/>
      <c r="P4367" s="92"/>
      <c r="Q4367" s="92"/>
      <c r="R4367" s="92"/>
    </row>
    <row r="4368" spans="1:18" x14ac:dyDescent="0.3">
      <c r="A4368" s="107"/>
      <c r="B4368" s="92"/>
      <c r="C4368" s="92"/>
      <c r="D4368" s="92"/>
      <c r="E4368" s="92"/>
      <c r="F4368" s="92"/>
      <c r="G4368" s="92"/>
      <c r="H4368" s="92"/>
      <c r="I4368" s="92"/>
      <c r="J4368" s="92"/>
      <c r="K4368" s="92"/>
      <c r="N4368" s="92"/>
      <c r="O4368" s="92"/>
      <c r="P4368" s="92"/>
      <c r="Q4368" s="92"/>
      <c r="R4368" s="92"/>
    </row>
    <row r="4369" spans="1:18" x14ac:dyDescent="0.3">
      <c r="A4369" s="107"/>
      <c r="B4369" s="92"/>
      <c r="C4369" s="92"/>
      <c r="D4369" s="92"/>
      <c r="E4369" s="92"/>
      <c r="F4369" s="92"/>
      <c r="G4369" s="92"/>
      <c r="H4369" s="92"/>
      <c r="I4369" s="92"/>
      <c r="J4369" s="92"/>
      <c r="K4369" s="92"/>
      <c r="N4369" s="92"/>
      <c r="O4369" s="92"/>
      <c r="P4369" s="92"/>
      <c r="Q4369" s="92"/>
      <c r="R4369" s="92"/>
    </row>
    <row r="4370" spans="1:18" x14ac:dyDescent="0.3">
      <c r="A4370" s="107"/>
      <c r="B4370" s="92"/>
      <c r="C4370" s="92"/>
      <c r="D4370" s="92"/>
      <c r="E4370" s="92"/>
      <c r="F4370" s="92"/>
      <c r="G4370" s="92"/>
      <c r="H4370" s="92"/>
      <c r="I4370" s="92"/>
      <c r="J4370" s="92"/>
      <c r="K4370" s="92"/>
      <c r="N4370" s="92"/>
      <c r="O4370" s="92"/>
      <c r="P4370" s="92"/>
      <c r="Q4370" s="92"/>
      <c r="R4370" s="92"/>
    </row>
    <row r="4371" spans="1:18" x14ac:dyDescent="0.3">
      <c r="A4371" s="107"/>
      <c r="B4371" s="92"/>
      <c r="C4371" s="92"/>
      <c r="D4371" s="92"/>
      <c r="E4371" s="92"/>
      <c r="F4371" s="92"/>
      <c r="G4371" s="92"/>
      <c r="H4371" s="92"/>
      <c r="I4371" s="92"/>
      <c r="J4371" s="92"/>
      <c r="K4371" s="92"/>
      <c r="N4371" s="92"/>
      <c r="O4371" s="92"/>
      <c r="P4371" s="92"/>
      <c r="Q4371" s="92"/>
      <c r="R4371" s="92"/>
    </row>
    <row r="4372" spans="1:18" x14ac:dyDescent="0.3">
      <c r="A4372" s="107"/>
      <c r="B4372" s="92"/>
      <c r="C4372" s="92"/>
      <c r="D4372" s="92"/>
      <c r="E4372" s="92"/>
      <c r="F4372" s="92"/>
      <c r="G4372" s="92"/>
      <c r="H4372" s="92"/>
      <c r="I4372" s="92"/>
      <c r="J4372" s="92"/>
      <c r="K4372" s="92"/>
      <c r="N4372" s="92"/>
      <c r="O4372" s="92"/>
      <c r="P4372" s="92"/>
      <c r="Q4372" s="92"/>
      <c r="R4372" s="92"/>
    </row>
    <row r="4373" spans="1:18" x14ac:dyDescent="0.3">
      <c r="A4373" s="107"/>
      <c r="B4373" s="92"/>
      <c r="C4373" s="92"/>
      <c r="D4373" s="92"/>
      <c r="E4373" s="92"/>
      <c r="F4373" s="92"/>
      <c r="G4373" s="92"/>
      <c r="H4373" s="92"/>
      <c r="I4373" s="92"/>
      <c r="J4373" s="92"/>
      <c r="K4373" s="92"/>
      <c r="N4373" s="92"/>
      <c r="O4373" s="92"/>
      <c r="P4373" s="92"/>
      <c r="Q4373" s="92"/>
      <c r="R4373" s="92"/>
    </row>
    <row r="4374" spans="1:18" x14ac:dyDescent="0.3">
      <c r="A4374" s="107"/>
      <c r="B4374" s="92"/>
      <c r="C4374" s="92"/>
      <c r="D4374" s="92"/>
      <c r="E4374" s="92"/>
      <c r="F4374" s="92"/>
      <c r="G4374" s="92"/>
      <c r="H4374" s="92"/>
      <c r="I4374" s="92"/>
      <c r="J4374" s="92"/>
      <c r="K4374" s="92"/>
      <c r="N4374" s="92"/>
      <c r="O4374" s="92"/>
      <c r="P4374" s="92"/>
      <c r="Q4374" s="92"/>
      <c r="R4374" s="92"/>
    </row>
    <row r="4375" spans="1:18" x14ac:dyDescent="0.3">
      <c r="A4375" s="107"/>
      <c r="B4375" s="92"/>
      <c r="C4375" s="92"/>
      <c r="D4375" s="92"/>
      <c r="E4375" s="92"/>
      <c r="F4375" s="92"/>
      <c r="G4375" s="92"/>
      <c r="H4375" s="92"/>
      <c r="I4375" s="92"/>
      <c r="J4375" s="92"/>
      <c r="K4375" s="92"/>
      <c r="N4375" s="92"/>
      <c r="O4375" s="92"/>
      <c r="P4375" s="92"/>
      <c r="Q4375" s="92"/>
      <c r="R4375" s="92"/>
    </row>
    <row r="4376" spans="1:18" x14ac:dyDescent="0.3">
      <c r="A4376" s="107"/>
      <c r="B4376" s="92"/>
      <c r="C4376" s="92"/>
      <c r="D4376" s="92"/>
      <c r="E4376" s="92"/>
      <c r="F4376" s="92"/>
      <c r="G4376" s="92"/>
      <c r="H4376" s="92"/>
      <c r="I4376" s="92"/>
      <c r="J4376" s="92"/>
      <c r="K4376" s="92"/>
      <c r="N4376" s="92"/>
      <c r="O4376" s="92"/>
      <c r="P4376" s="92"/>
      <c r="Q4376" s="92"/>
      <c r="R4376" s="92"/>
    </row>
    <row r="4377" spans="1:18" x14ac:dyDescent="0.3">
      <c r="A4377" s="107"/>
      <c r="B4377" s="92"/>
      <c r="C4377" s="92"/>
      <c r="D4377" s="92"/>
      <c r="E4377" s="92"/>
      <c r="F4377" s="92"/>
      <c r="G4377" s="92"/>
      <c r="H4377" s="92"/>
      <c r="I4377" s="92"/>
      <c r="J4377" s="92"/>
      <c r="K4377" s="92"/>
      <c r="N4377" s="92"/>
      <c r="O4377" s="92"/>
      <c r="P4377" s="92"/>
      <c r="Q4377" s="92"/>
      <c r="R4377" s="92"/>
    </row>
    <row r="4378" spans="1:18" x14ac:dyDescent="0.3">
      <c r="A4378" s="107"/>
      <c r="B4378" s="92"/>
      <c r="C4378" s="92"/>
      <c r="D4378" s="92"/>
      <c r="E4378" s="92"/>
      <c r="F4378" s="92"/>
      <c r="G4378" s="92"/>
      <c r="H4378" s="92"/>
      <c r="I4378" s="92"/>
      <c r="J4378" s="92"/>
      <c r="K4378" s="92"/>
      <c r="N4378" s="92"/>
      <c r="O4378" s="92"/>
      <c r="P4378" s="92"/>
      <c r="Q4378" s="92"/>
      <c r="R4378" s="92"/>
    </row>
    <row r="4379" spans="1:18" x14ac:dyDescent="0.3">
      <c r="A4379" s="107"/>
      <c r="B4379" s="92"/>
      <c r="C4379" s="92"/>
      <c r="D4379" s="92"/>
      <c r="E4379" s="92"/>
      <c r="F4379" s="92"/>
      <c r="G4379" s="92"/>
      <c r="H4379" s="92"/>
      <c r="I4379" s="92"/>
      <c r="J4379" s="92"/>
      <c r="K4379" s="92"/>
      <c r="N4379" s="92"/>
      <c r="O4379" s="92"/>
      <c r="P4379" s="92"/>
      <c r="Q4379" s="92"/>
      <c r="R4379" s="92"/>
    </row>
    <row r="4380" spans="1:18" x14ac:dyDescent="0.3">
      <c r="A4380" s="107"/>
      <c r="B4380" s="92"/>
      <c r="C4380" s="92"/>
      <c r="D4380" s="92"/>
      <c r="E4380" s="92"/>
      <c r="F4380" s="92"/>
      <c r="G4380" s="92"/>
      <c r="H4380" s="92"/>
      <c r="I4380" s="92"/>
      <c r="J4380" s="92"/>
      <c r="K4380" s="92"/>
      <c r="N4380" s="92"/>
      <c r="O4380" s="92"/>
      <c r="P4380" s="92"/>
      <c r="Q4380" s="92"/>
      <c r="R4380" s="92"/>
    </row>
    <row r="4381" spans="1:18" x14ac:dyDescent="0.3">
      <c r="A4381" s="107"/>
      <c r="B4381" s="92"/>
      <c r="C4381" s="92"/>
      <c r="D4381" s="92"/>
      <c r="E4381" s="92"/>
      <c r="F4381" s="92"/>
      <c r="G4381" s="92"/>
      <c r="H4381" s="92"/>
      <c r="I4381" s="92"/>
      <c r="J4381" s="92"/>
      <c r="K4381" s="92"/>
      <c r="N4381" s="92"/>
      <c r="O4381" s="92"/>
      <c r="P4381" s="92"/>
      <c r="Q4381" s="92"/>
      <c r="R4381" s="92"/>
    </row>
    <row r="4382" spans="1:18" x14ac:dyDescent="0.3">
      <c r="A4382" s="107"/>
      <c r="B4382" s="92"/>
      <c r="C4382" s="92"/>
      <c r="D4382" s="92"/>
      <c r="E4382" s="92"/>
      <c r="F4382" s="92"/>
      <c r="G4382" s="92"/>
      <c r="H4382" s="92"/>
      <c r="I4382" s="92"/>
      <c r="J4382" s="92"/>
      <c r="K4382" s="92"/>
      <c r="N4382" s="92"/>
      <c r="O4382" s="92"/>
      <c r="P4382" s="92"/>
      <c r="Q4382" s="92"/>
      <c r="R4382" s="92"/>
    </row>
    <row r="4383" spans="1:18" x14ac:dyDescent="0.3">
      <c r="A4383" s="107"/>
      <c r="B4383" s="92"/>
      <c r="C4383" s="92"/>
      <c r="D4383" s="92"/>
      <c r="E4383" s="92"/>
      <c r="F4383" s="92"/>
      <c r="G4383" s="92"/>
      <c r="H4383" s="92"/>
      <c r="I4383" s="92"/>
      <c r="J4383" s="92"/>
      <c r="K4383" s="92"/>
      <c r="N4383" s="92"/>
      <c r="O4383" s="92"/>
      <c r="P4383" s="92"/>
      <c r="Q4383" s="92"/>
      <c r="R4383" s="92"/>
    </row>
    <row r="4384" spans="1:18" x14ac:dyDescent="0.3">
      <c r="A4384" s="107"/>
      <c r="B4384" s="92"/>
      <c r="C4384" s="92"/>
      <c r="D4384" s="92"/>
      <c r="E4384" s="92"/>
      <c r="F4384" s="92"/>
      <c r="G4384" s="92"/>
      <c r="H4384" s="92"/>
      <c r="I4384" s="92"/>
      <c r="J4384" s="92"/>
      <c r="K4384" s="92"/>
      <c r="N4384" s="92"/>
      <c r="O4384" s="92"/>
      <c r="P4384" s="92"/>
      <c r="Q4384" s="92"/>
      <c r="R4384" s="92"/>
    </row>
    <row r="4385" spans="1:18" x14ac:dyDescent="0.3">
      <c r="A4385" s="107"/>
      <c r="B4385" s="92"/>
      <c r="C4385" s="92"/>
      <c r="D4385" s="92"/>
      <c r="E4385" s="92"/>
      <c r="F4385" s="92"/>
      <c r="G4385" s="92"/>
      <c r="H4385" s="92"/>
      <c r="I4385" s="92"/>
      <c r="J4385" s="92"/>
      <c r="K4385" s="92"/>
      <c r="N4385" s="92"/>
      <c r="O4385" s="92"/>
      <c r="P4385" s="92"/>
      <c r="Q4385" s="92"/>
      <c r="R4385" s="92"/>
    </row>
    <row r="4386" spans="1:18" x14ac:dyDescent="0.3">
      <c r="A4386" s="107"/>
      <c r="B4386" s="92"/>
      <c r="C4386" s="92"/>
      <c r="D4386" s="92"/>
      <c r="E4386" s="92"/>
      <c r="F4386" s="92"/>
      <c r="G4386" s="92"/>
      <c r="H4386" s="92"/>
      <c r="I4386" s="92"/>
      <c r="J4386" s="92"/>
      <c r="K4386" s="92"/>
      <c r="N4386" s="92"/>
      <c r="O4386" s="92"/>
      <c r="P4386" s="92"/>
      <c r="Q4386" s="92"/>
      <c r="R4386" s="92"/>
    </row>
    <row r="4387" spans="1:18" x14ac:dyDescent="0.3">
      <c r="A4387" s="107"/>
      <c r="B4387" s="92"/>
      <c r="C4387" s="92"/>
      <c r="D4387" s="92"/>
      <c r="E4387" s="92"/>
      <c r="F4387" s="92"/>
      <c r="G4387" s="92"/>
      <c r="H4387" s="92"/>
      <c r="I4387" s="92"/>
      <c r="J4387" s="92"/>
      <c r="K4387" s="92"/>
      <c r="N4387" s="92"/>
      <c r="O4387" s="92"/>
      <c r="P4387" s="92"/>
      <c r="Q4387" s="92"/>
      <c r="R4387" s="92"/>
    </row>
    <row r="4388" spans="1:18" x14ac:dyDescent="0.3">
      <c r="A4388" s="107"/>
      <c r="B4388" s="92"/>
      <c r="C4388" s="92"/>
      <c r="D4388" s="92"/>
      <c r="E4388" s="92"/>
      <c r="F4388" s="92"/>
      <c r="G4388" s="92"/>
      <c r="H4388" s="92"/>
      <c r="I4388" s="92"/>
      <c r="J4388" s="92"/>
      <c r="K4388" s="92"/>
      <c r="N4388" s="92"/>
      <c r="O4388" s="92"/>
      <c r="P4388" s="92"/>
      <c r="Q4388" s="92"/>
      <c r="R4388" s="92"/>
    </row>
    <row r="4389" spans="1:18" x14ac:dyDescent="0.3">
      <c r="A4389" s="107"/>
      <c r="B4389" s="92"/>
      <c r="C4389" s="92"/>
      <c r="D4389" s="92"/>
      <c r="E4389" s="92"/>
      <c r="F4389" s="92"/>
      <c r="G4389" s="92"/>
      <c r="H4389" s="92"/>
      <c r="I4389" s="92"/>
      <c r="J4389" s="92"/>
      <c r="K4389" s="92"/>
      <c r="N4389" s="92"/>
      <c r="O4389" s="92"/>
      <c r="P4389" s="92"/>
      <c r="Q4389" s="92"/>
      <c r="R4389" s="92"/>
    </row>
    <row r="4390" spans="1:18" x14ac:dyDescent="0.3">
      <c r="A4390" s="107"/>
      <c r="B4390" s="92"/>
      <c r="C4390" s="92"/>
      <c r="D4390" s="92"/>
      <c r="E4390" s="92"/>
      <c r="F4390" s="92"/>
      <c r="G4390" s="92"/>
      <c r="H4390" s="92"/>
      <c r="I4390" s="92"/>
      <c r="J4390" s="92"/>
      <c r="K4390" s="92"/>
      <c r="N4390" s="92"/>
      <c r="O4390" s="92"/>
      <c r="P4390" s="92"/>
      <c r="Q4390" s="92"/>
      <c r="R4390" s="92"/>
    </row>
    <row r="4391" spans="1:18" x14ac:dyDescent="0.3">
      <c r="A4391" s="107"/>
      <c r="B4391" s="92"/>
      <c r="C4391" s="92"/>
      <c r="D4391" s="92"/>
      <c r="E4391" s="92"/>
      <c r="F4391" s="92"/>
      <c r="G4391" s="92"/>
      <c r="H4391" s="92"/>
      <c r="I4391" s="92"/>
      <c r="J4391" s="92"/>
      <c r="K4391" s="92"/>
      <c r="N4391" s="92"/>
      <c r="O4391" s="92"/>
      <c r="P4391" s="92"/>
      <c r="Q4391" s="92"/>
      <c r="R4391" s="92"/>
    </row>
    <row r="4392" spans="1:18" x14ac:dyDescent="0.3">
      <c r="A4392" s="107"/>
      <c r="B4392" s="92"/>
      <c r="C4392" s="92"/>
      <c r="D4392" s="92"/>
      <c r="E4392" s="92"/>
      <c r="F4392" s="92"/>
      <c r="G4392" s="92"/>
      <c r="H4392" s="92"/>
      <c r="I4392" s="92"/>
      <c r="J4392" s="92"/>
      <c r="K4392" s="92"/>
      <c r="N4392" s="92"/>
      <c r="O4392" s="92"/>
      <c r="P4392" s="92"/>
      <c r="Q4392" s="92"/>
      <c r="R4392" s="92"/>
    </row>
    <row r="4393" spans="1:18" x14ac:dyDescent="0.3">
      <c r="A4393" s="107"/>
      <c r="B4393" s="92"/>
      <c r="C4393" s="92"/>
      <c r="D4393" s="92"/>
      <c r="E4393" s="92"/>
      <c r="F4393" s="92"/>
      <c r="G4393" s="92"/>
      <c r="H4393" s="92"/>
      <c r="I4393" s="92"/>
      <c r="J4393" s="92"/>
      <c r="K4393" s="92"/>
      <c r="N4393" s="92"/>
      <c r="O4393" s="92"/>
      <c r="P4393" s="92"/>
      <c r="Q4393" s="92"/>
      <c r="R4393" s="92"/>
    </row>
    <row r="4394" spans="1:18" x14ac:dyDescent="0.3">
      <c r="A4394" s="107"/>
      <c r="B4394" s="92"/>
      <c r="C4394" s="92"/>
      <c r="D4394" s="92"/>
      <c r="E4394" s="92"/>
      <c r="F4394" s="92"/>
      <c r="G4394" s="92"/>
      <c r="H4394" s="92"/>
      <c r="I4394" s="92"/>
      <c r="J4394" s="92"/>
      <c r="K4394" s="92"/>
      <c r="N4394" s="92"/>
      <c r="O4394" s="92"/>
      <c r="P4394" s="92"/>
      <c r="Q4394" s="92"/>
      <c r="R4394" s="92"/>
    </row>
    <row r="4395" spans="1:18" x14ac:dyDescent="0.3">
      <c r="A4395" s="107"/>
      <c r="B4395" s="92"/>
      <c r="C4395" s="92"/>
      <c r="D4395" s="92"/>
      <c r="E4395" s="92"/>
      <c r="F4395" s="92"/>
      <c r="G4395" s="92"/>
      <c r="H4395" s="92"/>
      <c r="I4395" s="92"/>
      <c r="J4395" s="92"/>
      <c r="K4395" s="92"/>
      <c r="N4395" s="92"/>
      <c r="O4395" s="92"/>
      <c r="P4395" s="92"/>
      <c r="Q4395" s="92"/>
      <c r="R4395" s="92"/>
    </row>
    <row r="4396" spans="1:18" x14ac:dyDescent="0.3">
      <c r="A4396" s="107"/>
      <c r="B4396" s="92"/>
      <c r="C4396" s="92"/>
      <c r="D4396" s="92"/>
      <c r="E4396" s="92"/>
      <c r="F4396" s="92"/>
      <c r="G4396" s="92"/>
      <c r="H4396" s="92"/>
      <c r="I4396" s="92"/>
      <c r="J4396" s="92"/>
      <c r="K4396" s="92"/>
      <c r="N4396" s="92"/>
      <c r="O4396" s="92"/>
      <c r="P4396" s="92"/>
      <c r="Q4396" s="92"/>
      <c r="R4396" s="92"/>
    </row>
    <row r="4397" spans="1:18" x14ac:dyDescent="0.3">
      <c r="A4397" s="107"/>
      <c r="B4397" s="92"/>
      <c r="C4397" s="92"/>
      <c r="D4397" s="92"/>
      <c r="E4397" s="92"/>
      <c r="F4397" s="92"/>
      <c r="G4397" s="92"/>
      <c r="H4397" s="92"/>
      <c r="I4397" s="92"/>
      <c r="J4397" s="92"/>
      <c r="K4397" s="92"/>
      <c r="N4397" s="92"/>
      <c r="O4397" s="92"/>
      <c r="P4397" s="92"/>
      <c r="Q4397" s="92"/>
      <c r="R4397" s="92"/>
    </row>
    <row r="4398" spans="1:18" x14ac:dyDescent="0.3">
      <c r="A4398" s="107"/>
      <c r="B4398" s="92"/>
      <c r="C4398" s="92"/>
      <c r="D4398" s="92"/>
      <c r="E4398" s="92"/>
      <c r="F4398" s="92"/>
      <c r="G4398" s="92"/>
      <c r="H4398" s="92"/>
      <c r="I4398" s="92"/>
      <c r="J4398" s="92"/>
      <c r="K4398" s="92"/>
      <c r="N4398" s="92"/>
      <c r="O4398" s="92"/>
      <c r="P4398" s="92"/>
      <c r="Q4398" s="92"/>
      <c r="R4398" s="92"/>
    </row>
    <row r="4399" spans="1:18" x14ac:dyDescent="0.3">
      <c r="A4399" s="107"/>
      <c r="B4399" s="92"/>
      <c r="C4399" s="92"/>
      <c r="D4399" s="92"/>
      <c r="E4399" s="92"/>
      <c r="F4399" s="92"/>
      <c r="G4399" s="92"/>
      <c r="H4399" s="92"/>
      <c r="I4399" s="92"/>
      <c r="J4399" s="92"/>
      <c r="K4399" s="92"/>
      <c r="N4399" s="92"/>
      <c r="O4399" s="92"/>
      <c r="P4399" s="92"/>
      <c r="Q4399" s="92"/>
      <c r="R4399" s="92"/>
    </row>
    <row r="4400" spans="1:18" x14ac:dyDescent="0.3">
      <c r="A4400" s="107"/>
      <c r="B4400" s="92"/>
      <c r="C4400" s="92"/>
      <c r="D4400" s="92"/>
      <c r="E4400" s="92"/>
      <c r="F4400" s="92"/>
      <c r="G4400" s="92"/>
      <c r="H4400" s="92"/>
      <c r="I4400" s="92"/>
      <c r="J4400" s="92"/>
      <c r="K4400" s="92"/>
      <c r="N4400" s="92"/>
      <c r="O4400" s="92"/>
      <c r="P4400" s="92"/>
      <c r="Q4400" s="92"/>
      <c r="R4400" s="92"/>
    </row>
    <row r="4401" spans="1:18" x14ac:dyDescent="0.3">
      <c r="A4401" s="107"/>
      <c r="B4401" s="92"/>
      <c r="C4401" s="92"/>
      <c r="D4401" s="92"/>
      <c r="E4401" s="92"/>
      <c r="F4401" s="92"/>
      <c r="G4401" s="92"/>
      <c r="H4401" s="92"/>
      <c r="I4401" s="92"/>
      <c r="J4401" s="92"/>
      <c r="K4401" s="92"/>
      <c r="N4401" s="92"/>
      <c r="O4401" s="92"/>
      <c r="P4401" s="92"/>
      <c r="Q4401" s="92"/>
      <c r="R4401" s="92"/>
    </row>
    <row r="4402" spans="1:18" x14ac:dyDescent="0.3">
      <c r="A4402" s="107"/>
      <c r="B4402" s="92"/>
      <c r="C4402" s="92"/>
      <c r="D4402" s="92"/>
      <c r="E4402" s="92"/>
      <c r="F4402" s="92"/>
      <c r="G4402" s="92"/>
      <c r="H4402" s="92"/>
      <c r="I4402" s="92"/>
      <c r="J4402" s="92"/>
      <c r="K4402" s="92"/>
      <c r="N4402" s="92"/>
      <c r="O4402" s="92"/>
      <c r="P4402" s="92"/>
      <c r="Q4402" s="92"/>
      <c r="R4402" s="92"/>
    </row>
    <row r="4403" spans="1:18" x14ac:dyDescent="0.3">
      <c r="A4403" s="107"/>
      <c r="B4403" s="92"/>
      <c r="C4403" s="92"/>
      <c r="D4403" s="92"/>
      <c r="E4403" s="92"/>
      <c r="F4403" s="92"/>
      <c r="G4403" s="92"/>
      <c r="H4403" s="92"/>
      <c r="I4403" s="92"/>
      <c r="J4403" s="92"/>
      <c r="K4403" s="92"/>
      <c r="N4403" s="92"/>
      <c r="O4403" s="92"/>
      <c r="P4403" s="92"/>
      <c r="Q4403" s="92"/>
      <c r="R4403" s="92"/>
    </row>
    <row r="4404" spans="1:18" x14ac:dyDescent="0.3">
      <c r="A4404" s="107"/>
      <c r="B4404" s="92"/>
      <c r="C4404" s="92"/>
      <c r="D4404" s="92"/>
      <c r="E4404" s="92"/>
      <c r="F4404" s="92"/>
      <c r="G4404" s="92"/>
      <c r="H4404" s="92"/>
      <c r="I4404" s="92"/>
      <c r="J4404" s="92"/>
      <c r="K4404" s="92"/>
      <c r="N4404" s="92"/>
      <c r="O4404" s="92"/>
      <c r="P4404" s="92"/>
      <c r="Q4404" s="92"/>
      <c r="R4404" s="92"/>
    </row>
    <row r="4405" spans="1:18" x14ac:dyDescent="0.3">
      <c r="A4405" s="107"/>
      <c r="B4405" s="92"/>
      <c r="C4405" s="92"/>
      <c r="D4405" s="92"/>
      <c r="E4405" s="92"/>
      <c r="F4405" s="92"/>
      <c r="G4405" s="92"/>
      <c r="H4405" s="92"/>
      <c r="I4405" s="92"/>
      <c r="J4405" s="92"/>
      <c r="K4405" s="92"/>
      <c r="N4405" s="92"/>
      <c r="O4405" s="92"/>
      <c r="P4405" s="92"/>
      <c r="Q4405" s="92"/>
      <c r="R4405" s="92"/>
    </row>
    <row r="4406" spans="1:18" x14ac:dyDescent="0.3">
      <c r="A4406" s="107"/>
      <c r="B4406" s="92"/>
      <c r="C4406" s="92"/>
      <c r="D4406" s="92"/>
      <c r="E4406" s="92"/>
      <c r="F4406" s="92"/>
      <c r="G4406" s="92"/>
      <c r="H4406" s="92"/>
      <c r="I4406" s="92"/>
      <c r="J4406" s="92"/>
      <c r="K4406" s="92"/>
      <c r="N4406" s="92"/>
      <c r="O4406" s="92"/>
      <c r="P4406" s="92"/>
      <c r="Q4406" s="92"/>
      <c r="R4406" s="92"/>
    </row>
    <row r="4407" spans="1:18" x14ac:dyDescent="0.3">
      <c r="A4407" s="107"/>
      <c r="B4407" s="92"/>
      <c r="C4407" s="92"/>
      <c r="D4407" s="92"/>
      <c r="E4407" s="92"/>
      <c r="F4407" s="92"/>
      <c r="G4407" s="92"/>
      <c r="H4407" s="92"/>
      <c r="I4407" s="92"/>
      <c r="J4407" s="92"/>
      <c r="K4407" s="92"/>
      <c r="N4407" s="92"/>
      <c r="O4407" s="92"/>
      <c r="P4407" s="92"/>
      <c r="Q4407" s="92"/>
      <c r="R4407" s="92"/>
    </row>
    <row r="4408" spans="1:18" x14ac:dyDescent="0.3">
      <c r="A4408" s="107"/>
      <c r="B4408" s="92"/>
      <c r="C4408" s="92"/>
      <c r="D4408" s="92"/>
      <c r="E4408" s="92"/>
      <c r="F4408" s="92"/>
      <c r="G4408" s="92"/>
      <c r="H4408" s="92"/>
      <c r="I4408" s="92"/>
      <c r="J4408" s="92"/>
      <c r="K4408" s="92"/>
      <c r="N4408" s="92"/>
      <c r="O4408" s="92"/>
      <c r="P4408" s="92"/>
      <c r="Q4408" s="92"/>
      <c r="R4408" s="92"/>
    </row>
    <row r="4409" spans="1:18" x14ac:dyDescent="0.3">
      <c r="A4409" s="107"/>
      <c r="B4409" s="92"/>
      <c r="C4409" s="92"/>
      <c r="D4409" s="92"/>
      <c r="E4409" s="92"/>
      <c r="F4409" s="92"/>
      <c r="G4409" s="92"/>
      <c r="H4409" s="92"/>
      <c r="I4409" s="92"/>
      <c r="J4409" s="92"/>
      <c r="K4409" s="92"/>
      <c r="N4409" s="92"/>
      <c r="O4409" s="92"/>
      <c r="P4409" s="92"/>
      <c r="Q4409" s="92"/>
      <c r="R4409" s="92"/>
    </row>
    <row r="4410" spans="1:18" x14ac:dyDescent="0.3">
      <c r="A4410" s="107"/>
      <c r="B4410" s="92"/>
      <c r="C4410" s="92"/>
      <c r="D4410" s="92"/>
      <c r="E4410" s="92"/>
      <c r="F4410" s="92"/>
      <c r="G4410" s="92"/>
      <c r="H4410" s="92"/>
      <c r="I4410" s="92"/>
      <c r="J4410" s="92"/>
      <c r="K4410" s="92"/>
      <c r="N4410" s="92"/>
      <c r="O4410" s="92"/>
      <c r="P4410" s="92"/>
      <c r="Q4410" s="92"/>
      <c r="R4410" s="92"/>
    </row>
    <row r="4411" spans="1:18" x14ac:dyDescent="0.3">
      <c r="A4411" s="107"/>
      <c r="B4411" s="92"/>
      <c r="C4411" s="92"/>
      <c r="D4411" s="92"/>
      <c r="E4411" s="92"/>
      <c r="F4411" s="92"/>
      <c r="G4411" s="92"/>
      <c r="H4411" s="92"/>
      <c r="I4411" s="92"/>
      <c r="J4411" s="92"/>
      <c r="K4411" s="92"/>
      <c r="N4411" s="92"/>
      <c r="O4411" s="92"/>
      <c r="P4411" s="92"/>
      <c r="Q4411" s="92"/>
      <c r="R4411" s="92"/>
    </row>
    <row r="4412" spans="1:18" x14ac:dyDescent="0.3">
      <c r="A4412" s="107"/>
      <c r="B4412" s="92"/>
      <c r="C4412" s="92"/>
      <c r="D4412" s="92"/>
      <c r="E4412" s="92"/>
      <c r="F4412" s="92"/>
      <c r="G4412" s="92"/>
      <c r="H4412" s="92"/>
      <c r="I4412" s="92"/>
      <c r="J4412" s="92"/>
      <c r="K4412" s="92"/>
      <c r="N4412" s="92"/>
      <c r="O4412" s="92"/>
      <c r="P4412" s="92"/>
      <c r="Q4412" s="92"/>
      <c r="R4412" s="92"/>
    </row>
    <row r="4413" spans="1:18" x14ac:dyDescent="0.3">
      <c r="A4413" s="107"/>
      <c r="B4413" s="92"/>
      <c r="C4413" s="92"/>
      <c r="D4413" s="92"/>
      <c r="E4413" s="92"/>
      <c r="F4413" s="92"/>
      <c r="G4413" s="92"/>
      <c r="H4413" s="92"/>
      <c r="I4413" s="92"/>
      <c r="J4413" s="92"/>
      <c r="K4413" s="92"/>
      <c r="N4413" s="92"/>
      <c r="O4413" s="92"/>
      <c r="P4413" s="92"/>
      <c r="Q4413" s="92"/>
      <c r="R4413" s="92"/>
    </row>
    <row r="4414" spans="1:18" x14ac:dyDescent="0.3">
      <c r="A4414" s="107"/>
      <c r="B4414" s="92"/>
      <c r="C4414" s="92"/>
      <c r="D4414" s="92"/>
      <c r="E4414" s="92"/>
      <c r="F4414" s="92"/>
      <c r="G4414" s="92"/>
      <c r="H4414" s="92"/>
      <c r="I4414" s="92"/>
      <c r="J4414" s="92"/>
      <c r="K4414" s="92"/>
      <c r="N4414" s="92"/>
      <c r="O4414" s="92"/>
      <c r="P4414" s="92"/>
      <c r="Q4414" s="92"/>
      <c r="R4414" s="92"/>
    </row>
    <row r="4415" spans="1:18" x14ac:dyDescent="0.3">
      <c r="A4415" s="107"/>
      <c r="B4415" s="92"/>
      <c r="C4415" s="92"/>
      <c r="D4415" s="92"/>
      <c r="E4415" s="92"/>
      <c r="F4415" s="92"/>
      <c r="G4415" s="92"/>
      <c r="H4415" s="92"/>
      <c r="I4415" s="92"/>
      <c r="J4415" s="92"/>
      <c r="K4415" s="92"/>
      <c r="N4415" s="92"/>
      <c r="O4415" s="92"/>
      <c r="P4415" s="92"/>
      <c r="Q4415" s="92"/>
      <c r="R4415" s="92"/>
    </row>
    <row r="4416" spans="1:18" x14ac:dyDescent="0.3">
      <c r="A4416" s="107"/>
      <c r="B4416" s="92"/>
      <c r="C4416" s="92"/>
      <c r="D4416" s="92"/>
      <c r="E4416" s="92"/>
      <c r="F4416" s="92"/>
      <c r="G4416" s="92"/>
      <c r="H4416" s="92"/>
      <c r="I4416" s="92"/>
      <c r="J4416" s="92"/>
      <c r="K4416" s="92"/>
      <c r="N4416" s="92"/>
      <c r="O4416" s="92"/>
      <c r="P4416" s="92"/>
      <c r="Q4416" s="92"/>
      <c r="R4416" s="92"/>
    </row>
    <row r="4417" spans="1:18" x14ac:dyDescent="0.3">
      <c r="A4417" s="107"/>
      <c r="B4417" s="92"/>
      <c r="C4417" s="92"/>
      <c r="D4417" s="92"/>
      <c r="E4417" s="92"/>
      <c r="F4417" s="92"/>
      <c r="G4417" s="92"/>
      <c r="H4417" s="92"/>
      <c r="I4417" s="92"/>
      <c r="J4417" s="92"/>
      <c r="K4417" s="92"/>
      <c r="N4417" s="92"/>
      <c r="O4417" s="92"/>
      <c r="P4417" s="92"/>
      <c r="Q4417" s="92"/>
      <c r="R4417" s="92"/>
    </row>
    <row r="4418" spans="1:18" x14ac:dyDescent="0.3">
      <c r="A4418" s="107"/>
      <c r="B4418" s="92"/>
      <c r="C4418" s="92"/>
      <c r="D4418" s="92"/>
      <c r="E4418" s="92"/>
      <c r="F4418" s="92"/>
      <c r="G4418" s="92"/>
      <c r="H4418" s="92"/>
      <c r="I4418" s="92"/>
      <c r="J4418" s="92"/>
      <c r="K4418" s="92"/>
      <c r="N4418" s="92"/>
      <c r="O4418" s="92"/>
      <c r="P4418" s="92"/>
      <c r="Q4418" s="92"/>
      <c r="R4418" s="92"/>
    </row>
    <row r="4419" spans="1:18" x14ac:dyDescent="0.3">
      <c r="A4419" s="107"/>
      <c r="B4419" s="92"/>
      <c r="C4419" s="92"/>
      <c r="D4419" s="92"/>
      <c r="E4419" s="92"/>
      <c r="F4419" s="92"/>
      <c r="G4419" s="92"/>
      <c r="H4419" s="92"/>
      <c r="I4419" s="92"/>
      <c r="J4419" s="92"/>
      <c r="K4419" s="92"/>
      <c r="N4419" s="92"/>
      <c r="O4419" s="92"/>
      <c r="P4419" s="92"/>
      <c r="Q4419" s="92"/>
      <c r="R4419" s="92"/>
    </row>
    <row r="4420" spans="1:18" x14ac:dyDescent="0.3">
      <c r="A4420" s="107"/>
      <c r="B4420" s="92"/>
      <c r="C4420" s="92"/>
      <c r="D4420" s="92"/>
      <c r="E4420" s="92"/>
      <c r="F4420" s="92"/>
      <c r="G4420" s="92"/>
      <c r="H4420" s="92"/>
      <c r="I4420" s="92"/>
      <c r="J4420" s="92"/>
      <c r="K4420" s="92"/>
      <c r="N4420" s="92"/>
      <c r="O4420" s="92"/>
      <c r="P4420" s="92"/>
      <c r="Q4420" s="92"/>
      <c r="R4420" s="92"/>
    </row>
    <row r="4421" spans="1:18" x14ac:dyDescent="0.3">
      <c r="A4421" s="107"/>
      <c r="B4421" s="92"/>
      <c r="C4421" s="92"/>
      <c r="D4421" s="92"/>
      <c r="E4421" s="92"/>
      <c r="F4421" s="92"/>
      <c r="G4421" s="92"/>
      <c r="H4421" s="92"/>
      <c r="I4421" s="92"/>
      <c r="J4421" s="92"/>
      <c r="K4421" s="92"/>
      <c r="N4421" s="92"/>
      <c r="O4421" s="92"/>
      <c r="P4421" s="92"/>
      <c r="Q4421" s="92"/>
      <c r="R4421" s="92"/>
    </row>
    <row r="4422" spans="1:18" x14ac:dyDescent="0.3">
      <c r="A4422" s="107"/>
      <c r="B4422" s="92"/>
      <c r="C4422" s="92"/>
      <c r="D4422" s="92"/>
      <c r="E4422" s="92"/>
      <c r="F4422" s="92"/>
      <c r="G4422" s="92"/>
      <c r="H4422" s="92"/>
      <c r="I4422" s="92"/>
      <c r="J4422" s="92"/>
      <c r="K4422" s="92"/>
      <c r="N4422" s="92"/>
      <c r="O4422" s="92"/>
      <c r="P4422" s="92"/>
      <c r="Q4422" s="92"/>
      <c r="R4422" s="92"/>
    </row>
    <row r="4423" spans="1:18" x14ac:dyDescent="0.3">
      <c r="A4423" s="107"/>
      <c r="B4423" s="92"/>
      <c r="C4423" s="92"/>
      <c r="D4423" s="92"/>
      <c r="E4423" s="92"/>
      <c r="F4423" s="92"/>
      <c r="G4423" s="92"/>
      <c r="H4423" s="92"/>
      <c r="I4423" s="92"/>
      <c r="J4423" s="92"/>
      <c r="K4423" s="92"/>
      <c r="N4423" s="92"/>
      <c r="O4423" s="92"/>
      <c r="P4423" s="92"/>
      <c r="Q4423" s="92"/>
      <c r="R4423" s="92"/>
    </row>
    <row r="4424" spans="1:18" x14ac:dyDescent="0.3">
      <c r="A4424" s="107"/>
      <c r="B4424" s="92"/>
      <c r="C4424" s="92"/>
      <c r="D4424" s="92"/>
      <c r="E4424" s="92"/>
      <c r="F4424" s="92"/>
      <c r="G4424" s="92"/>
      <c r="H4424" s="92"/>
      <c r="I4424" s="92"/>
      <c r="J4424" s="92"/>
      <c r="K4424" s="92"/>
      <c r="N4424" s="92"/>
      <c r="O4424" s="92"/>
      <c r="P4424" s="92"/>
      <c r="Q4424" s="92"/>
      <c r="R4424" s="92"/>
    </row>
    <row r="4425" spans="1:18" x14ac:dyDescent="0.3">
      <c r="A4425" s="107"/>
      <c r="B4425" s="92"/>
      <c r="C4425" s="92"/>
      <c r="D4425" s="92"/>
      <c r="E4425" s="92"/>
      <c r="F4425" s="92"/>
      <c r="G4425" s="92"/>
      <c r="H4425" s="92"/>
      <c r="I4425" s="92"/>
      <c r="J4425" s="92"/>
      <c r="K4425" s="92"/>
      <c r="N4425" s="92"/>
      <c r="O4425" s="92"/>
      <c r="P4425" s="92"/>
      <c r="Q4425" s="92"/>
      <c r="R4425" s="92"/>
    </row>
    <row r="4426" spans="1:18" x14ac:dyDescent="0.3">
      <c r="A4426" s="107"/>
      <c r="B4426" s="92"/>
      <c r="C4426" s="92"/>
      <c r="D4426" s="92"/>
      <c r="E4426" s="92"/>
      <c r="F4426" s="92"/>
      <c r="G4426" s="92"/>
      <c r="H4426" s="92"/>
      <c r="I4426" s="92"/>
      <c r="J4426" s="92"/>
      <c r="K4426" s="92"/>
      <c r="N4426" s="92"/>
      <c r="O4426" s="92"/>
      <c r="P4426" s="92"/>
      <c r="Q4426" s="92"/>
      <c r="R4426" s="92"/>
    </row>
    <row r="4427" spans="1:18" x14ac:dyDescent="0.3">
      <c r="A4427" s="107"/>
      <c r="B4427" s="92"/>
      <c r="C4427" s="92"/>
      <c r="D4427" s="92"/>
      <c r="E4427" s="92"/>
      <c r="F4427" s="92"/>
      <c r="G4427" s="92"/>
      <c r="H4427" s="92"/>
      <c r="I4427" s="92"/>
      <c r="J4427" s="92"/>
      <c r="K4427" s="92"/>
      <c r="N4427" s="92"/>
      <c r="O4427" s="92"/>
      <c r="P4427" s="92"/>
      <c r="Q4427" s="92"/>
      <c r="R4427" s="92"/>
    </row>
    <row r="4428" spans="1:18" x14ac:dyDescent="0.3">
      <c r="A4428" s="107"/>
      <c r="B4428" s="92"/>
      <c r="C4428" s="92"/>
      <c r="D4428" s="92"/>
      <c r="E4428" s="92"/>
      <c r="F4428" s="92"/>
      <c r="G4428" s="92"/>
      <c r="H4428" s="92"/>
      <c r="I4428" s="92"/>
      <c r="J4428" s="92"/>
      <c r="K4428" s="92"/>
      <c r="N4428" s="92"/>
      <c r="O4428" s="92"/>
      <c r="P4428" s="92"/>
      <c r="Q4428" s="92"/>
      <c r="R4428" s="92"/>
    </row>
    <row r="4429" spans="1:18" x14ac:dyDescent="0.3">
      <c r="A4429" s="107"/>
      <c r="B4429" s="92"/>
      <c r="C4429" s="92"/>
      <c r="D4429" s="92"/>
      <c r="E4429" s="92"/>
      <c r="F4429" s="92"/>
      <c r="G4429" s="92"/>
      <c r="H4429" s="92"/>
      <c r="I4429" s="92"/>
      <c r="J4429" s="92"/>
      <c r="K4429" s="92"/>
      <c r="N4429" s="92"/>
      <c r="O4429" s="92"/>
      <c r="P4429" s="92"/>
      <c r="Q4429" s="92"/>
      <c r="R4429" s="92"/>
    </row>
    <row r="4430" spans="1:18" x14ac:dyDescent="0.3">
      <c r="A4430" s="107"/>
      <c r="B4430" s="92"/>
      <c r="C4430" s="92"/>
      <c r="D4430" s="92"/>
      <c r="E4430" s="92"/>
      <c r="F4430" s="92"/>
      <c r="G4430" s="92"/>
      <c r="H4430" s="92"/>
      <c r="I4430" s="92"/>
      <c r="J4430" s="92"/>
      <c r="K4430" s="92"/>
      <c r="N4430" s="92"/>
      <c r="O4430" s="92"/>
      <c r="P4430" s="92"/>
      <c r="Q4430" s="92"/>
      <c r="R4430" s="92"/>
    </row>
    <row r="4431" spans="1:18" x14ac:dyDescent="0.3">
      <c r="A4431" s="107"/>
      <c r="B4431" s="92"/>
      <c r="C4431" s="92"/>
      <c r="D4431" s="92"/>
      <c r="E4431" s="92"/>
      <c r="F4431" s="92"/>
      <c r="G4431" s="92"/>
      <c r="H4431" s="92"/>
      <c r="I4431" s="92"/>
      <c r="J4431" s="92"/>
      <c r="K4431" s="92"/>
      <c r="N4431" s="92"/>
      <c r="O4431" s="92"/>
      <c r="P4431" s="92"/>
      <c r="Q4431" s="92"/>
      <c r="R4431" s="92"/>
    </row>
    <row r="4432" spans="1:18" x14ac:dyDescent="0.3">
      <c r="A4432" s="107"/>
      <c r="B4432" s="92"/>
      <c r="C4432" s="92"/>
      <c r="D4432" s="92"/>
      <c r="E4432" s="92"/>
      <c r="F4432" s="92"/>
      <c r="G4432" s="92"/>
      <c r="H4432" s="92"/>
      <c r="I4432" s="92"/>
      <c r="J4432" s="92"/>
      <c r="K4432" s="92"/>
      <c r="N4432" s="92"/>
      <c r="O4432" s="92"/>
      <c r="P4432" s="92"/>
      <c r="Q4432" s="92"/>
      <c r="R4432" s="92"/>
    </row>
    <row r="4433" spans="1:18" x14ac:dyDescent="0.3">
      <c r="A4433" s="107"/>
      <c r="B4433" s="92"/>
      <c r="C4433" s="92"/>
      <c r="D4433" s="92"/>
      <c r="E4433" s="92"/>
      <c r="F4433" s="92"/>
      <c r="G4433" s="92"/>
      <c r="H4433" s="92"/>
      <c r="I4433" s="92"/>
      <c r="J4433" s="92"/>
      <c r="K4433" s="92"/>
      <c r="N4433" s="92"/>
      <c r="O4433" s="92"/>
      <c r="P4433" s="92"/>
      <c r="Q4433" s="92"/>
      <c r="R4433" s="92"/>
    </row>
    <row r="4434" spans="1:18" x14ac:dyDescent="0.3">
      <c r="A4434" s="107"/>
      <c r="B4434" s="92"/>
      <c r="C4434" s="92"/>
      <c r="D4434" s="92"/>
      <c r="E4434" s="92"/>
      <c r="F4434" s="92"/>
      <c r="G4434" s="92"/>
      <c r="H4434" s="92"/>
      <c r="I4434" s="92"/>
      <c r="J4434" s="92"/>
      <c r="K4434" s="92"/>
      <c r="N4434" s="92"/>
      <c r="O4434" s="92"/>
      <c r="P4434" s="92"/>
      <c r="Q4434" s="92"/>
      <c r="R4434" s="92"/>
    </row>
    <row r="4435" spans="1:18" x14ac:dyDescent="0.3">
      <c r="A4435" s="107"/>
      <c r="B4435" s="92"/>
      <c r="C4435" s="92"/>
      <c r="D4435" s="92"/>
      <c r="E4435" s="92"/>
      <c r="F4435" s="92"/>
      <c r="G4435" s="92"/>
      <c r="H4435" s="92"/>
      <c r="I4435" s="92"/>
      <c r="J4435" s="92"/>
      <c r="K4435" s="92"/>
      <c r="N4435" s="92"/>
      <c r="O4435" s="92"/>
      <c r="P4435" s="92"/>
      <c r="Q4435" s="92"/>
      <c r="R4435" s="92"/>
    </row>
    <row r="4436" spans="1:18" x14ac:dyDescent="0.3">
      <c r="A4436" s="107"/>
      <c r="B4436" s="92"/>
      <c r="C4436" s="92"/>
      <c r="D4436" s="92"/>
      <c r="E4436" s="92"/>
      <c r="F4436" s="92"/>
      <c r="G4436" s="92"/>
      <c r="H4436" s="92"/>
      <c r="I4436" s="92"/>
      <c r="J4436" s="92"/>
      <c r="K4436" s="92"/>
      <c r="N4436" s="92"/>
      <c r="O4436" s="92"/>
      <c r="P4436" s="92"/>
      <c r="Q4436" s="92"/>
      <c r="R4436" s="92"/>
    </row>
    <row r="4437" spans="1:18" x14ac:dyDescent="0.3">
      <c r="A4437" s="107"/>
      <c r="B4437" s="92"/>
      <c r="C4437" s="92"/>
      <c r="D4437" s="92"/>
      <c r="E4437" s="92"/>
      <c r="F4437" s="92"/>
      <c r="G4437" s="92"/>
      <c r="H4437" s="92"/>
      <c r="I4437" s="92"/>
      <c r="J4437" s="92"/>
      <c r="K4437" s="92"/>
      <c r="N4437" s="92"/>
      <c r="O4437" s="92"/>
      <c r="P4437" s="92"/>
      <c r="Q4437" s="92"/>
      <c r="R4437" s="92"/>
    </row>
    <row r="4438" spans="1:18" x14ac:dyDescent="0.3">
      <c r="A4438" s="107"/>
      <c r="B4438" s="92"/>
      <c r="C4438" s="92"/>
      <c r="D4438" s="92"/>
      <c r="E4438" s="92"/>
      <c r="F4438" s="92"/>
      <c r="G4438" s="92"/>
      <c r="H4438" s="92"/>
      <c r="I4438" s="92"/>
      <c r="J4438" s="92"/>
      <c r="K4438" s="92"/>
      <c r="N4438" s="92"/>
      <c r="O4438" s="92"/>
      <c r="P4438" s="92"/>
      <c r="Q4438" s="92"/>
      <c r="R4438" s="92"/>
    </row>
    <row r="4439" spans="1:18" x14ac:dyDescent="0.3">
      <c r="A4439" s="107"/>
      <c r="B4439" s="92"/>
      <c r="C4439" s="92"/>
      <c r="D4439" s="92"/>
      <c r="E4439" s="92"/>
      <c r="F4439" s="92"/>
      <c r="G4439" s="92"/>
      <c r="H4439" s="92"/>
      <c r="I4439" s="92"/>
      <c r="J4439" s="92"/>
      <c r="K4439" s="92"/>
      <c r="N4439" s="92"/>
      <c r="O4439" s="92"/>
      <c r="P4439" s="92"/>
      <c r="Q4439" s="92"/>
      <c r="R4439" s="92"/>
    </row>
    <row r="4440" spans="1:18" x14ac:dyDescent="0.3">
      <c r="A4440" s="107"/>
      <c r="B4440" s="92"/>
      <c r="C4440" s="92"/>
      <c r="D4440" s="92"/>
      <c r="E4440" s="92"/>
      <c r="F4440" s="92"/>
      <c r="G4440" s="92"/>
      <c r="H4440" s="92"/>
      <c r="I4440" s="92"/>
      <c r="J4440" s="92"/>
      <c r="K4440" s="92"/>
      <c r="N4440" s="92"/>
      <c r="O4440" s="92"/>
      <c r="P4440" s="92"/>
      <c r="Q4440" s="92"/>
      <c r="R4440" s="92"/>
    </row>
    <row r="4441" spans="1:18" x14ac:dyDescent="0.3">
      <c r="A4441" s="107"/>
      <c r="B4441" s="92"/>
      <c r="C4441" s="92"/>
      <c r="D4441" s="92"/>
      <c r="E4441" s="92"/>
      <c r="F4441" s="92"/>
      <c r="G4441" s="92"/>
      <c r="H4441" s="92"/>
      <c r="I4441" s="92"/>
      <c r="J4441" s="92"/>
      <c r="K4441" s="92"/>
      <c r="N4441" s="92"/>
      <c r="O4441" s="92"/>
      <c r="P4441" s="92"/>
      <c r="Q4441" s="92"/>
      <c r="R4441" s="92"/>
    </row>
    <row r="4442" spans="1:18" x14ac:dyDescent="0.3">
      <c r="A4442" s="107"/>
      <c r="B4442" s="92"/>
      <c r="C4442" s="92"/>
      <c r="D4442" s="92"/>
      <c r="E4442" s="92"/>
      <c r="F4442" s="92"/>
      <c r="G4442" s="92"/>
      <c r="H4442" s="92"/>
      <c r="I4442" s="92"/>
      <c r="J4442" s="92"/>
      <c r="K4442" s="92"/>
      <c r="N4442" s="92"/>
      <c r="O4442" s="92"/>
      <c r="P4442" s="92"/>
      <c r="Q4442" s="92"/>
      <c r="R4442" s="92"/>
    </row>
    <row r="4443" spans="1:18" x14ac:dyDescent="0.3">
      <c r="A4443" s="107"/>
      <c r="B4443" s="92"/>
      <c r="C4443" s="92"/>
      <c r="D4443" s="92"/>
      <c r="E4443" s="92"/>
      <c r="F4443" s="92"/>
      <c r="G4443" s="92"/>
      <c r="H4443" s="92"/>
      <c r="I4443" s="92"/>
      <c r="J4443" s="92"/>
      <c r="K4443" s="92"/>
      <c r="N4443" s="92"/>
      <c r="O4443" s="92"/>
      <c r="P4443" s="92"/>
      <c r="Q4443" s="92"/>
      <c r="R4443" s="92"/>
    </row>
    <row r="4444" spans="1:18" x14ac:dyDescent="0.3">
      <c r="A4444" s="107"/>
      <c r="B4444" s="92"/>
      <c r="C4444" s="92"/>
      <c r="D4444" s="92"/>
      <c r="E4444" s="92"/>
      <c r="F4444" s="92"/>
      <c r="G4444" s="92"/>
      <c r="H4444" s="92"/>
      <c r="I4444" s="92"/>
      <c r="J4444" s="92"/>
      <c r="K4444" s="92"/>
      <c r="N4444" s="92"/>
      <c r="O4444" s="92"/>
      <c r="P4444" s="92"/>
      <c r="Q4444" s="92"/>
      <c r="R4444" s="92"/>
    </row>
    <row r="4445" spans="1:18" x14ac:dyDescent="0.3">
      <c r="A4445" s="107"/>
      <c r="B4445" s="92"/>
      <c r="C4445" s="92"/>
      <c r="D4445" s="92"/>
      <c r="E4445" s="92"/>
      <c r="F4445" s="92"/>
      <c r="G4445" s="92"/>
      <c r="H4445" s="92"/>
      <c r="I4445" s="92"/>
      <c r="J4445" s="92"/>
      <c r="K4445" s="92"/>
      <c r="N4445" s="92"/>
      <c r="O4445" s="92"/>
      <c r="P4445" s="92"/>
      <c r="Q4445" s="92"/>
      <c r="R4445" s="92"/>
    </row>
    <row r="4446" spans="1:18" x14ac:dyDescent="0.3">
      <c r="A4446" s="107"/>
      <c r="B4446" s="92"/>
      <c r="C4446" s="92"/>
      <c r="D4446" s="92"/>
      <c r="E4446" s="92"/>
      <c r="F4446" s="92"/>
      <c r="G4446" s="92"/>
      <c r="H4446" s="92"/>
      <c r="I4446" s="92"/>
      <c r="J4446" s="92"/>
      <c r="K4446" s="92"/>
      <c r="N4446" s="92"/>
      <c r="O4446" s="92"/>
      <c r="P4446" s="92"/>
      <c r="Q4446" s="92"/>
      <c r="R4446" s="92"/>
    </row>
    <row r="4447" spans="1:18" x14ac:dyDescent="0.3">
      <c r="A4447" s="107"/>
      <c r="B4447" s="92"/>
      <c r="C4447" s="92"/>
      <c r="D4447" s="92"/>
      <c r="E4447" s="92"/>
      <c r="F4447" s="92"/>
      <c r="G4447" s="92"/>
      <c r="H4447" s="92"/>
      <c r="I4447" s="92"/>
      <c r="J4447" s="92"/>
      <c r="K4447" s="92"/>
      <c r="N4447" s="92"/>
      <c r="O4447" s="92"/>
      <c r="P4447" s="92"/>
      <c r="Q4447" s="92"/>
      <c r="R4447" s="92"/>
    </row>
    <row r="4448" spans="1:18" x14ac:dyDescent="0.3">
      <c r="A4448" s="107"/>
      <c r="B4448" s="92"/>
      <c r="C4448" s="92"/>
      <c r="D4448" s="92"/>
      <c r="E4448" s="92"/>
      <c r="F4448" s="92"/>
      <c r="G4448" s="92"/>
      <c r="H4448" s="92"/>
      <c r="I4448" s="92"/>
      <c r="J4448" s="92"/>
      <c r="K4448" s="92"/>
      <c r="N4448" s="92"/>
      <c r="O4448" s="92"/>
      <c r="P4448" s="92"/>
      <c r="Q4448" s="92"/>
      <c r="R4448" s="92"/>
    </row>
    <row r="4449" spans="1:18" x14ac:dyDescent="0.3">
      <c r="A4449" s="107"/>
      <c r="B4449" s="92"/>
      <c r="C4449" s="92"/>
      <c r="D4449" s="92"/>
      <c r="E4449" s="92"/>
      <c r="F4449" s="92"/>
      <c r="G4449" s="92"/>
      <c r="H4449" s="92"/>
      <c r="I4449" s="92"/>
      <c r="J4449" s="92"/>
      <c r="K4449" s="92"/>
      <c r="N4449" s="92"/>
      <c r="O4449" s="92"/>
      <c r="P4449" s="92"/>
      <c r="Q4449" s="92"/>
      <c r="R4449" s="92"/>
    </row>
    <row r="4450" spans="1:18" x14ac:dyDescent="0.3">
      <c r="A4450" s="107"/>
      <c r="B4450" s="92"/>
      <c r="C4450" s="92"/>
      <c r="D4450" s="92"/>
      <c r="E4450" s="92"/>
      <c r="F4450" s="92"/>
      <c r="G4450" s="92"/>
      <c r="H4450" s="92"/>
      <c r="I4450" s="92"/>
      <c r="J4450" s="92"/>
      <c r="K4450" s="92"/>
      <c r="N4450" s="92"/>
      <c r="O4450" s="92"/>
      <c r="P4450" s="92"/>
      <c r="Q4450" s="92"/>
      <c r="R4450" s="92"/>
    </row>
    <row r="4451" spans="1:18" x14ac:dyDescent="0.3">
      <c r="A4451" s="107"/>
      <c r="B4451" s="92"/>
      <c r="C4451" s="92"/>
      <c r="D4451" s="92"/>
      <c r="E4451" s="92"/>
      <c r="F4451" s="92"/>
      <c r="G4451" s="92"/>
      <c r="H4451" s="92"/>
      <c r="I4451" s="92"/>
      <c r="J4451" s="92"/>
      <c r="K4451" s="92"/>
      <c r="N4451" s="92"/>
      <c r="O4451" s="92"/>
      <c r="P4451" s="92"/>
      <c r="Q4451" s="92"/>
      <c r="R4451" s="92"/>
    </row>
    <row r="4452" spans="1:18" x14ac:dyDescent="0.3">
      <c r="A4452" s="107"/>
      <c r="B4452" s="92"/>
      <c r="C4452" s="92"/>
      <c r="D4452" s="92"/>
      <c r="E4452" s="92"/>
      <c r="F4452" s="92"/>
      <c r="G4452" s="92"/>
      <c r="H4452" s="92"/>
      <c r="I4452" s="92"/>
      <c r="J4452" s="92"/>
      <c r="K4452" s="92"/>
      <c r="N4452" s="92"/>
      <c r="O4452" s="92"/>
      <c r="P4452" s="92"/>
      <c r="Q4452" s="92"/>
      <c r="R4452" s="92"/>
    </row>
    <row r="4453" spans="1:18" x14ac:dyDescent="0.3">
      <c r="A4453" s="107"/>
      <c r="B4453" s="92"/>
      <c r="C4453" s="92"/>
      <c r="D4453" s="92"/>
      <c r="E4453" s="92"/>
      <c r="F4453" s="92"/>
      <c r="G4453" s="92"/>
      <c r="H4453" s="92"/>
      <c r="I4453" s="92"/>
      <c r="J4453" s="92"/>
      <c r="K4453" s="92"/>
      <c r="N4453" s="92"/>
      <c r="O4453" s="92"/>
      <c r="P4453" s="92"/>
      <c r="Q4453" s="92"/>
      <c r="R4453" s="92"/>
    </row>
    <row r="4454" spans="1:18" x14ac:dyDescent="0.3">
      <c r="A4454" s="107"/>
      <c r="B4454" s="92"/>
      <c r="C4454" s="92"/>
      <c r="D4454" s="92"/>
      <c r="E4454" s="92"/>
      <c r="F4454" s="92"/>
      <c r="G4454" s="92"/>
      <c r="H4454" s="92"/>
      <c r="I4454" s="92"/>
      <c r="J4454" s="92"/>
      <c r="K4454" s="92"/>
      <c r="N4454" s="92"/>
      <c r="O4454" s="92"/>
      <c r="P4454" s="92"/>
      <c r="Q4454" s="92"/>
      <c r="R4454" s="92"/>
    </row>
    <row r="4455" spans="1:18" x14ac:dyDescent="0.3">
      <c r="A4455" s="107"/>
      <c r="B4455" s="92"/>
      <c r="C4455" s="92"/>
      <c r="D4455" s="92"/>
      <c r="E4455" s="92"/>
      <c r="F4455" s="92"/>
      <c r="G4455" s="92"/>
      <c r="H4455" s="92"/>
      <c r="I4455" s="92"/>
      <c r="J4455" s="92"/>
      <c r="K4455" s="92"/>
      <c r="N4455" s="92"/>
      <c r="O4455" s="92"/>
      <c r="P4455" s="92"/>
      <c r="Q4455" s="92"/>
      <c r="R4455" s="92"/>
    </row>
    <row r="4456" spans="1:18" x14ac:dyDescent="0.3">
      <c r="A4456" s="107"/>
      <c r="B4456" s="92"/>
      <c r="C4456" s="92"/>
      <c r="D4456" s="92"/>
      <c r="E4456" s="92"/>
      <c r="F4456" s="92"/>
      <c r="G4456" s="92"/>
      <c r="H4456" s="92"/>
      <c r="I4456" s="92"/>
      <c r="J4456" s="92"/>
      <c r="K4456" s="92"/>
      <c r="N4456" s="92"/>
      <c r="O4456" s="92"/>
      <c r="P4456" s="92"/>
      <c r="Q4456" s="92"/>
      <c r="R4456" s="92"/>
    </row>
    <row r="4457" spans="1:18" x14ac:dyDescent="0.3">
      <c r="A4457" s="107"/>
      <c r="B4457" s="92"/>
      <c r="C4457" s="92"/>
      <c r="D4457" s="92"/>
      <c r="E4457" s="92"/>
      <c r="F4457" s="92"/>
      <c r="G4457" s="92"/>
      <c r="H4457" s="92"/>
      <c r="I4457" s="92"/>
      <c r="J4457" s="92"/>
      <c r="K4457" s="92"/>
      <c r="N4457" s="92"/>
      <c r="O4457" s="92"/>
      <c r="P4457" s="92"/>
      <c r="Q4457" s="92"/>
      <c r="R4457" s="92"/>
    </row>
    <row r="4458" spans="1:18" x14ac:dyDescent="0.3">
      <c r="A4458" s="107"/>
      <c r="B4458" s="92"/>
      <c r="C4458" s="92"/>
      <c r="D4458" s="92"/>
      <c r="E4458" s="92"/>
      <c r="F4458" s="92"/>
      <c r="G4458" s="92"/>
      <c r="H4458" s="92"/>
      <c r="I4458" s="92"/>
      <c r="J4458" s="92"/>
      <c r="K4458" s="92"/>
      <c r="N4458" s="92"/>
      <c r="O4458" s="92"/>
      <c r="P4458" s="92"/>
      <c r="Q4458" s="92"/>
      <c r="R4458" s="92"/>
    </row>
    <row r="4459" spans="1:18" x14ac:dyDescent="0.3">
      <c r="A4459" s="107"/>
      <c r="B4459" s="92"/>
      <c r="C4459" s="92"/>
      <c r="D4459" s="92"/>
      <c r="E4459" s="92"/>
      <c r="F4459" s="92"/>
      <c r="G4459" s="92"/>
      <c r="H4459" s="92"/>
      <c r="I4459" s="92"/>
      <c r="J4459" s="92"/>
      <c r="K4459" s="92"/>
      <c r="N4459" s="92"/>
      <c r="O4459" s="92"/>
      <c r="P4459" s="92"/>
      <c r="Q4459" s="92"/>
      <c r="R4459" s="92"/>
    </row>
    <row r="4460" spans="1:18" x14ac:dyDescent="0.3">
      <c r="A4460" s="107"/>
      <c r="B4460" s="92"/>
      <c r="C4460" s="92"/>
      <c r="D4460" s="92"/>
      <c r="E4460" s="92"/>
      <c r="F4460" s="92"/>
      <c r="G4460" s="92"/>
      <c r="H4460" s="92"/>
      <c r="I4460" s="92"/>
      <c r="J4460" s="92"/>
      <c r="K4460" s="92"/>
      <c r="N4460" s="92"/>
      <c r="O4460" s="92"/>
      <c r="P4460" s="92"/>
      <c r="Q4460" s="92"/>
      <c r="R4460" s="92"/>
    </row>
    <row r="4461" spans="1:18" x14ac:dyDescent="0.3">
      <c r="A4461" s="107"/>
      <c r="B4461" s="92"/>
      <c r="C4461" s="92"/>
      <c r="D4461" s="92"/>
      <c r="E4461" s="92"/>
      <c r="F4461" s="92"/>
      <c r="G4461" s="92"/>
      <c r="H4461" s="92"/>
      <c r="I4461" s="92"/>
      <c r="J4461" s="92"/>
      <c r="K4461" s="92"/>
      <c r="N4461" s="92"/>
      <c r="O4461" s="92"/>
      <c r="P4461" s="92"/>
      <c r="Q4461" s="92"/>
      <c r="R4461" s="92"/>
    </row>
    <row r="4462" spans="1:18" x14ac:dyDescent="0.3">
      <c r="A4462" s="107"/>
      <c r="B4462" s="92"/>
      <c r="C4462" s="92"/>
      <c r="D4462" s="92"/>
      <c r="E4462" s="92"/>
      <c r="F4462" s="92"/>
      <c r="G4462" s="92"/>
      <c r="H4462" s="92"/>
      <c r="I4462" s="92"/>
      <c r="J4462" s="92"/>
      <c r="K4462" s="92"/>
      <c r="N4462" s="92"/>
      <c r="O4462" s="92"/>
      <c r="P4462" s="92"/>
      <c r="Q4462" s="92"/>
      <c r="R4462" s="92"/>
    </row>
    <row r="4463" spans="1:18" x14ac:dyDescent="0.3">
      <c r="A4463" s="107"/>
      <c r="B4463" s="92"/>
      <c r="C4463" s="92"/>
      <c r="D4463" s="92"/>
      <c r="E4463" s="92"/>
      <c r="F4463" s="92"/>
      <c r="G4463" s="92"/>
      <c r="H4463" s="92"/>
      <c r="I4463" s="92"/>
      <c r="J4463" s="92"/>
      <c r="K4463" s="92"/>
      <c r="N4463" s="92"/>
      <c r="O4463" s="92"/>
      <c r="P4463" s="92"/>
      <c r="Q4463" s="92"/>
      <c r="R4463" s="92"/>
    </row>
    <row r="4464" spans="1:18" x14ac:dyDescent="0.3">
      <c r="A4464" s="107"/>
      <c r="B4464" s="92"/>
      <c r="C4464" s="92"/>
      <c r="D4464" s="92"/>
      <c r="E4464" s="92"/>
      <c r="F4464" s="92"/>
      <c r="G4464" s="92"/>
      <c r="H4464" s="92"/>
      <c r="I4464" s="92"/>
      <c r="J4464" s="92"/>
      <c r="K4464" s="92"/>
      <c r="N4464" s="92"/>
      <c r="O4464" s="92"/>
      <c r="P4464" s="92"/>
      <c r="Q4464" s="92"/>
      <c r="R4464" s="92"/>
    </row>
    <row r="4465" spans="1:18" x14ac:dyDescent="0.3">
      <c r="A4465" s="107"/>
      <c r="B4465" s="92"/>
      <c r="C4465" s="92"/>
      <c r="D4465" s="92"/>
      <c r="E4465" s="92"/>
      <c r="F4465" s="92"/>
      <c r="G4465" s="92"/>
      <c r="H4465" s="92"/>
      <c r="I4465" s="92"/>
      <c r="J4465" s="92"/>
      <c r="K4465" s="92"/>
      <c r="N4465" s="92"/>
      <c r="O4465" s="92"/>
      <c r="P4465" s="92"/>
      <c r="Q4465" s="92"/>
      <c r="R4465" s="92"/>
    </row>
    <row r="4466" spans="1:18" x14ac:dyDescent="0.3">
      <c r="A4466" s="107"/>
      <c r="B4466" s="92"/>
      <c r="C4466" s="92"/>
      <c r="D4466" s="92"/>
      <c r="E4466" s="92"/>
      <c r="F4466" s="92"/>
      <c r="G4466" s="92"/>
      <c r="H4466" s="92"/>
      <c r="I4466" s="92"/>
      <c r="J4466" s="92"/>
      <c r="K4466" s="92"/>
      <c r="N4466" s="92"/>
      <c r="O4466" s="92"/>
      <c r="P4466" s="92"/>
      <c r="Q4466" s="92"/>
      <c r="R4466" s="92"/>
    </row>
    <row r="4467" spans="1:18" x14ac:dyDescent="0.3">
      <c r="A4467" s="107"/>
      <c r="B4467" s="92"/>
      <c r="C4467" s="92"/>
      <c r="D4467" s="92"/>
      <c r="E4467" s="92"/>
      <c r="F4467" s="92"/>
      <c r="G4467" s="92"/>
      <c r="H4467" s="92"/>
      <c r="I4467" s="92"/>
      <c r="J4467" s="92"/>
      <c r="K4467" s="92"/>
      <c r="N4467" s="92"/>
      <c r="O4467" s="92"/>
      <c r="P4467" s="92"/>
      <c r="Q4467" s="92"/>
      <c r="R4467" s="92"/>
    </row>
    <row r="4468" spans="1:18" x14ac:dyDescent="0.3">
      <c r="A4468" s="107"/>
      <c r="B4468" s="92"/>
      <c r="C4468" s="92"/>
      <c r="D4468" s="92"/>
      <c r="E4468" s="92"/>
      <c r="F4468" s="92"/>
      <c r="G4468" s="92"/>
      <c r="H4468" s="92"/>
      <c r="I4468" s="92"/>
      <c r="J4468" s="92"/>
      <c r="K4468" s="92"/>
      <c r="N4468" s="92"/>
      <c r="O4468" s="92"/>
      <c r="P4468" s="92"/>
      <c r="Q4468" s="92"/>
      <c r="R4468" s="92"/>
    </row>
    <row r="4469" spans="1:18" x14ac:dyDescent="0.3">
      <c r="A4469" s="107"/>
      <c r="B4469" s="92"/>
      <c r="C4469" s="92"/>
      <c r="D4469" s="92"/>
      <c r="E4469" s="92"/>
      <c r="F4469" s="92"/>
      <c r="G4469" s="92"/>
      <c r="H4469" s="92"/>
      <c r="I4469" s="92"/>
      <c r="J4469" s="92"/>
      <c r="K4469" s="92"/>
      <c r="N4469" s="92"/>
      <c r="O4469" s="92"/>
      <c r="P4469" s="92"/>
      <c r="Q4469" s="92"/>
      <c r="R4469" s="92"/>
    </row>
    <row r="4470" spans="1:18" x14ac:dyDescent="0.3">
      <c r="A4470" s="107"/>
      <c r="B4470" s="92"/>
      <c r="C4470" s="92"/>
      <c r="D4470" s="92"/>
      <c r="E4470" s="92"/>
      <c r="F4470" s="92"/>
      <c r="G4470" s="92"/>
      <c r="H4470" s="92"/>
      <c r="I4470" s="92"/>
      <c r="J4470" s="92"/>
      <c r="K4470" s="92"/>
      <c r="N4470" s="92"/>
      <c r="O4470" s="92"/>
      <c r="P4470" s="92"/>
      <c r="Q4470" s="92"/>
      <c r="R4470" s="92"/>
    </row>
    <row r="4471" spans="1:18" x14ac:dyDescent="0.3">
      <c r="A4471" s="107"/>
      <c r="B4471" s="92"/>
      <c r="C4471" s="92"/>
      <c r="D4471" s="92"/>
      <c r="E4471" s="92"/>
      <c r="F4471" s="92"/>
      <c r="G4471" s="92"/>
      <c r="H4471" s="92"/>
      <c r="I4471" s="92"/>
      <c r="J4471" s="92"/>
      <c r="K4471" s="92"/>
      <c r="N4471" s="92"/>
      <c r="O4471" s="92"/>
      <c r="P4471" s="92"/>
      <c r="Q4471" s="92"/>
      <c r="R4471" s="92"/>
    </row>
    <row r="4472" spans="1:18" x14ac:dyDescent="0.3">
      <c r="A4472" s="107"/>
      <c r="B4472" s="92"/>
      <c r="C4472" s="92"/>
      <c r="D4472" s="92"/>
      <c r="E4472" s="92"/>
      <c r="F4472" s="92"/>
      <c r="G4472" s="92"/>
      <c r="H4472" s="92"/>
      <c r="I4472" s="92"/>
      <c r="J4472" s="92"/>
      <c r="K4472" s="92"/>
      <c r="N4472" s="92"/>
      <c r="O4472" s="92"/>
      <c r="P4472" s="92"/>
      <c r="Q4472" s="92"/>
      <c r="R4472" s="92"/>
    </row>
    <row r="4473" spans="1:18" x14ac:dyDescent="0.3">
      <c r="A4473" s="107"/>
      <c r="B4473" s="92"/>
      <c r="C4473" s="92"/>
      <c r="D4473" s="92"/>
      <c r="E4473" s="92"/>
      <c r="F4473" s="92"/>
      <c r="G4473" s="92"/>
      <c r="H4473" s="92"/>
      <c r="I4473" s="92"/>
      <c r="J4473" s="92"/>
      <c r="K4473" s="92"/>
      <c r="N4473" s="92"/>
      <c r="O4473" s="92"/>
      <c r="P4473" s="92"/>
      <c r="Q4473" s="92"/>
      <c r="R4473" s="92"/>
    </row>
    <row r="4474" spans="1:18" x14ac:dyDescent="0.3">
      <c r="A4474" s="107"/>
      <c r="B4474" s="92"/>
      <c r="C4474" s="92"/>
      <c r="D4474" s="92"/>
      <c r="E4474" s="92"/>
      <c r="F4474" s="92"/>
      <c r="G4474" s="92"/>
      <c r="H4474" s="92"/>
      <c r="I4474" s="92"/>
      <c r="J4474" s="92"/>
      <c r="K4474" s="92"/>
      <c r="N4474" s="92"/>
      <c r="O4474" s="92"/>
      <c r="P4474" s="92"/>
      <c r="Q4474" s="92"/>
      <c r="R4474" s="92"/>
    </row>
    <row r="4475" spans="1:18" x14ac:dyDescent="0.3">
      <c r="A4475" s="107"/>
      <c r="B4475" s="92"/>
      <c r="C4475" s="92"/>
      <c r="D4475" s="92"/>
      <c r="E4475" s="92"/>
      <c r="F4475" s="92"/>
      <c r="G4475" s="92"/>
      <c r="H4475" s="92"/>
      <c r="I4475" s="92"/>
      <c r="J4475" s="92"/>
      <c r="K4475" s="92"/>
      <c r="N4475" s="92"/>
      <c r="O4475" s="92"/>
      <c r="P4475" s="92"/>
      <c r="Q4475" s="92"/>
      <c r="R4475" s="92"/>
    </row>
    <row r="4476" spans="1:18" x14ac:dyDescent="0.3">
      <c r="A4476" s="107"/>
      <c r="B4476" s="92"/>
      <c r="C4476" s="92"/>
      <c r="D4476" s="92"/>
      <c r="E4476" s="92"/>
      <c r="F4476" s="92"/>
      <c r="G4476" s="92"/>
      <c r="H4476" s="92"/>
      <c r="I4476" s="92"/>
      <c r="J4476" s="92"/>
      <c r="K4476" s="92"/>
      <c r="N4476" s="92"/>
      <c r="O4476" s="92"/>
      <c r="P4476" s="92"/>
      <c r="Q4476" s="92"/>
      <c r="R4476" s="92"/>
    </row>
    <row r="4477" spans="1:18" x14ac:dyDescent="0.3">
      <c r="A4477" s="107"/>
      <c r="B4477" s="92"/>
      <c r="C4477" s="92"/>
      <c r="D4477" s="92"/>
      <c r="E4477" s="92"/>
      <c r="F4477" s="92"/>
      <c r="G4477" s="92"/>
      <c r="H4477" s="92"/>
      <c r="I4477" s="92"/>
      <c r="J4477" s="92"/>
      <c r="K4477" s="92"/>
      <c r="N4477" s="92"/>
      <c r="O4477" s="92"/>
      <c r="P4477" s="92"/>
      <c r="Q4477" s="92"/>
      <c r="R4477" s="92"/>
    </row>
    <row r="4478" spans="1:18" x14ac:dyDescent="0.3">
      <c r="A4478" s="107"/>
      <c r="B4478" s="92"/>
      <c r="C4478" s="92"/>
      <c r="D4478" s="92"/>
      <c r="E4478" s="92"/>
      <c r="F4478" s="92"/>
      <c r="G4478" s="92"/>
      <c r="H4478" s="92"/>
      <c r="I4478" s="92"/>
      <c r="J4478" s="92"/>
      <c r="K4478" s="92"/>
      <c r="N4478" s="92"/>
      <c r="O4478" s="92"/>
      <c r="P4478" s="92"/>
      <c r="Q4478" s="92"/>
      <c r="R4478" s="92"/>
    </row>
    <row r="4479" spans="1:18" x14ac:dyDescent="0.3">
      <c r="A4479" s="107"/>
      <c r="B4479" s="92"/>
      <c r="C4479" s="92"/>
      <c r="D4479" s="92"/>
      <c r="E4479" s="92"/>
      <c r="F4479" s="92"/>
      <c r="G4479" s="92"/>
      <c r="H4479" s="92"/>
      <c r="I4479" s="92"/>
      <c r="J4479" s="92"/>
      <c r="K4479" s="92"/>
      <c r="N4479" s="92"/>
      <c r="O4479" s="92"/>
      <c r="P4479" s="92"/>
      <c r="Q4479" s="92"/>
      <c r="R4479" s="92"/>
    </row>
    <row r="4480" spans="1:18" x14ac:dyDescent="0.3">
      <c r="A4480" s="107"/>
      <c r="B4480" s="92"/>
      <c r="C4480" s="92"/>
      <c r="D4480" s="92"/>
      <c r="E4480" s="92"/>
      <c r="F4480" s="92"/>
      <c r="G4480" s="92"/>
      <c r="H4480" s="92"/>
      <c r="I4480" s="92"/>
      <c r="J4480" s="92"/>
      <c r="K4480" s="92"/>
      <c r="N4480" s="92"/>
      <c r="O4480" s="92"/>
      <c r="P4480" s="92"/>
      <c r="Q4480" s="92"/>
      <c r="R4480" s="92"/>
    </row>
    <row r="4481" spans="1:18" x14ac:dyDescent="0.3">
      <c r="A4481" s="107"/>
      <c r="B4481" s="92"/>
      <c r="C4481" s="92"/>
      <c r="D4481" s="92"/>
      <c r="E4481" s="92"/>
      <c r="F4481" s="92"/>
      <c r="G4481" s="92"/>
      <c r="H4481" s="92"/>
      <c r="I4481" s="92"/>
      <c r="J4481" s="92"/>
      <c r="K4481" s="92"/>
      <c r="N4481" s="92"/>
      <c r="O4481" s="92"/>
      <c r="P4481" s="92"/>
      <c r="Q4481" s="92"/>
      <c r="R4481" s="92"/>
    </row>
    <row r="4482" spans="1:18" x14ac:dyDescent="0.3">
      <c r="A4482" s="107"/>
      <c r="B4482" s="92"/>
      <c r="C4482" s="92"/>
      <c r="D4482" s="92"/>
      <c r="E4482" s="92"/>
      <c r="F4482" s="92"/>
      <c r="G4482" s="92"/>
      <c r="H4482" s="92"/>
      <c r="I4482" s="92"/>
      <c r="J4482" s="92"/>
      <c r="K4482" s="92"/>
      <c r="N4482" s="92"/>
      <c r="O4482" s="92"/>
      <c r="P4482" s="92"/>
      <c r="Q4482" s="92"/>
      <c r="R4482" s="92"/>
    </row>
    <row r="4483" spans="1:18" x14ac:dyDescent="0.3">
      <c r="A4483" s="107"/>
      <c r="B4483" s="92"/>
      <c r="C4483" s="92"/>
      <c r="D4483" s="92"/>
      <c r="E4483" s="92"/>
      <c r="F4483" s="92"/>
      <c r="G4483" s="92"/>
      <c r="H4483" s="92"/>
      <c r="I4483" s="92"/>
      <c r="J4483" s="92"/>
      <c r="K4483" s="92"/>
      <c r="N4483" s="92"/>
      <c r="O4483" s="92"/>
      <c r="P4483" s="92"/>
      <c r="Q4483" s="92"/>
      <c r="R4483" s="92"/>
    </row>
    <row r="4484" spans="1:18" x14ac:dyDescent="0.3">
      <c r="A4484" s="107"/>
      <c r="B4484" s="92"/>
      <c r="C4484" s="92"/>
      <c r="D4484" s="92"/>
      <c r="E4484" s="92"/>
      <c r="F4484" s="92"/>
      <c r="G4484" s="92"/>
      <c r="H4484" s="92"/>
      <c r="I4484" s="92"/>
      <c r="J4484" s="92"/>
      <c r="K4484" s="92"/>
      <c r="N4484" s="92"/>
      <c r="O4484" s="92"/>
      <c r="P4484" s="92"/>
      <c r="Q4484" s="92"/>
      <c r="R4484" s="92"/>
    </row>
    <row r="4485" spans="1:18" x14ac:dyDescent="0.3">
      <c r="A4485" s="107"/>
      <c r="B4485" s="92"/>
      <c r="C4485" s="92"/>
      <c r="D4485" s="92"/>
      <c r="E4485" s="92"/>
      <c r="F4485" s="92"/>
      <c r="G4485" s="92"/>
      <c r="H4485" s="92"/>
      <c r="I4485" s="92"/>
      <c r="J4485" s="92"/>
      <c r="K4485" s="92"/>
      <c r="N4485" s="92"/>
      <c r="O4485" s="92"/>
      <c r="P4485" s="92"/>
      <c r="Q4485" s="92"/>
      <c r="R4485" s="92"/>
    </row>
    <row r="4486" spans="1:18" x14ac:dyDescent="0.3">
      <c r="A4486" s="107"/>
      <c r="B4486" s="92"/>
      <c r="C4486" s="92"/>
      <c r="D4486" s="92"/>
      <c r="E4486" s="92"/>
      <c r="F4486" s="92"/>
      <c r="G4486" s="92"/>
      <c r="H4486" s="92"/>
      <c r="I4486" s="92"/>
      <c r="J4486" s="92"/>
      <c r="K4486" s="92"/>
      <c r="N4486" s="92"/>
      <c r="O4486" s="92"/>
      <c r="P4486" s="92"/>
      <c r="Q4486" s="92"/>
      <c r="R4486" s="92"/>
    </row>
    <row r="4487" spans="1:18" x14ac:dyDescent="0.3">
      <c r="A4487" s="107"/>
      <c r="B4487" s="92"/>
      <c r="C4487" s="92"/>
      <c r="D4487" s="92"/>
      <c r="E4487" s="92"/>
      <c r="F4487" s="92"/>
      <c r="G4487" s="92"/>
      <c r="H4487" s="92"/>
      <c r="I4487" s="92"/>
      <c r="J4487" s="92"/>
      <c r="K4487" s="92"/>
      <c r="N4487" s="92"/>
      <c r="O4487" s="92"/>
      <c r="P4487" s="92"/>
      <c r="Q4487" s="92"/>
      <c r="R4487" s="92"/>
    </row>
    <row r="4488" spans="1:18" x14ac:dyDescent="0.3">
      <c r="A4488" s="107"/>
      <c r="B4488" s="92"/>
      <c r="C4488" s="92"/>
      <c r="D4488" s="92"/>
      <c r="E4488" s="92"/>
      <c r="F4488" s="92"/>
      <c r="G4488" s="92"/>
      <c r="H4488" s="92"/>
      <c r="I4488" s="92"/>
      <c r="J4488" s="92"/>
      <c r="K4488" s="92"/>
      <c r="N4488" s="92"/>
      <c r="O4488" s="92"/>
      <c r="P4488" s="92"/>
      <c r="Q4488" s="92"/>
      <c r="R4488" s="92"/>
    </row>
    <row r="4489" spans="1:18" x14ac:dyDescent="0.3">
      <c r="A4489" s="107"/>
      <c r="B4489" s="92"/>
      <c r="C4489" s="92"/>
      <c r="D4489" s="92"/>
      <c r="E4489" s="92"/>
      <c r="F4489" s="92"/>
      <c r="G4489" s="92"/>
      <c r="H4489" s="92"/>
      <c r="I4489" s="92"/>
      <c r="J4489" s="92"/>
      <c r="K4489" s="92"/>
      <c r="N4489" s="92"/>
      <c r="O4489" s="92"/>
      <c r="P4489" s="92"/>
      <c r="Q4489" s="92"/>
      <c r="R4489" s="92"/>
    </row>
    <row r="4490" spans="1:18" x14ac:dyDescent="0.3">
      <c r="A4490" s="107"/>
      <c r="B4490" s="92"/>
      <c r="C4490" s="92"/>
      <c r="D4490" s="92"/>
      <c r="E4490" s="92"/>
      <c r="F4490" s="92"/>
      <c r="G4490" s="92"/>
      <c r="H4490" s="92"/>
      <c r="I4490" s="92"/>
      <c r="J4490" s="92"/>
      <c r="K4490" s="92"/>
      <c r="N4490" s="92"/>
      <c r="O4490" s="92"/>
      <c r="P4490" s="92"/>
      <c r="Q4490" s="92"/>
      <c r="R4490" s="92"/>
    </row>
    <row r="4491" spans="1:18" x14ac:dyDescent="0.3">
      <c r="A4491" s="107"/>
      <c r="B4491" s="92"/>
      <c r="C4491" s="92"/>
      <c r="D4491" s="92"/>
      <c r="E4491" s="92"/>
      <c r="F4491" s="92"/>
      <c r="G4491" s="92"/>
      <c r="H4491" s="92"/>
      <c r="I4491" s="92"/>
      <c r="J4491" s="92"/>
      <c r="K4491" s="92"/>
      <c r="N4491" s="92"/>
      <c r="O4491" s="92"/>
      <c r="P4491" s="92"/>
      <c r="Q4491" s="92"/>
      <c r="R4491" s="92"/>
    </row>
    <row r="4492" spans="1:18" x14ac:dyDescent="0.3">
      <c r="A4492" s="107"/>
      <c r="B4492" s="92"/>
      <c r="C4492" s="92"/>
      <c r="D4492" s="92"/>
      <c r="E4492" s="92"/>
      <c r="F4492" s="92"/>
      <c r="G4492" s="92"/>
      <c r="H4492" s="92"/>
      <c r="I4492" s="92"/>
      <c r="J4492" s="92"/>
      <c r="K4492" s="92"/>
      <c r="N4492" s="92"/>
      <c r="O4492" s="92"/>
      <c r="P4492" s="92"/>
      <c r="Q4492" s="92"/>
      <c r="R4492" s="92"/>
    </row>
    <row r="4493" spans="1:18" x14ac:dyDescent="0.3">
      <c r="A4493" s="107"/>
      <c r="B4493" s="92"/>
      <c r="C4493" s="92"/>
      <c r="D4493" s="92"/>
      <c r="E4493" s="92"/>
      <c r="F4493" s="92"/>
      <c r="G4493" s="92"/>
      <c r="H4493" s="92"/>
      <c r="I4493" s="92"/>
      <c r="J4493" s="92"/>
      <c r="K4493" s="92"/>
      <c r="N4493" s="92"/>
      <c r="O4493" s="92"/>
      <c r="P4493" s="92"/>
      <c r="Q4493" s="92"/>
      <c r="R4493" s="92"/>
    </row>
    <row r="4494" spans="1:18" x14ac:dyDescent="0.3">
      <c r="A4494" s="107"/>
      <c r="B4494" s="92"/>
      <c r="C4494" s="92"/>
      <c r="D4494" s="92"/>
      <c r="E4494" s="92"/>
      <c r="F4494" s="92"/>
      <c r="G4494" s="92"/>
      <c r="H4494" s="92"/>
      <c r="I4494" s="92"/>
      <c r="J4494" s="92"/>
      <c r="K4494" s="92"/>
      <c r="N4494" s="92"/>
      <c r="O4494" s="92"/>
      <c r="P4494" s="92"/>
      <c r="Q4494" s="92"/>
      <c r="R4494" s="92"/>
    </row>
    <row r="4495" spans="1:18" x14ac:dyDescent="0.3">
      <c r="A4495" s="107"/>
      <c r="B4495" s="92"/>
      <c r="C4495" s="92"/>
      <c r="D4495" s="92"/>
      <c r="E4495" s="92"/>
      <c r="F4495" s="92"/>
      <c r="G4495" s="92"/>
      <c r="H4495" s="92"/>
      <c r="I4495" s="92"/>
      <c r="J4495" s="92"/>
      <c r="K4495" s="92"/>
      <c r="N4495" s="92"/>
      <c r="O4495" s="92"/>
      <c r="P4495" s="92"/>
      <c r="Q4495" s="92"/>
      <c r="R4495" s="92"/>
    </row>
    <row r="4496" spans="1:18" x14ac:dyDescent="0.3">
      <c r="A4496" s="107"/>
      <c r="B4496" s="92"/>
      <c r="C4496" s="92"/>
      <c r="D4496" s="92"/>
      <c r="E4496" s="92"/>
      <c r="F4496" s="92"/>
      <c r="G4496" s="92"/>
      <c r="H4496" s="92"/>
      <c r="I4496" s="92"/>
      <c r="J4496" s="92"/>
      <c r="K4496" s="92"/>
      <c r="N4496" s="92"/>
      <c r="O4496" s="92"/>
      <c r="P4496" s="92"/>
      <c r="Q4496" s="92"/>
      <c r="R4496" s="92"/>
    </row>
    <row r="4497" spans="1:18" x14ac:dyDescent="0.3">
      <c r="A4497" s="107"/>
      <c r="B4497" s="92"/>
      <c r="C4497" s="92"/>
      <c r="D4497" s="92"/>
      <c r="E4497" s="92"/>
      <c r="F4497" s="92"/>
      <c r="G4497" s="92"/>
      <c r="H4497" s="92"/>
      <c r="I4497" s="92"/>
      <c r="J4497" s="92"/>
      <c r="K4497" s="92"/>
      <c r="N4497" s="92"/>
      <c r="O4497" s="92"/>
      <c r="P4497" s="92"/>
      <c r="Q4497" s="92"/>
      <c r="R4497" s="92"/>
    </row>
    <row r="4498" spans="1:18" x14ac:dyDescent="0.3">
      <c r="A4498" s="107"/>
      <c r="B4498" s="92"/>
      <c r="C4498" s="92"/>
      <c r="D4498" s="92"/>
      <c r="E4498" s="92"/>
      <c r="F4498" s="92"/>
      <c r="G4498" s="92"/>
      <c r="H4498" s="92"/>
      <c r="I4498" s="92"/>
      <c r="J4498" s="92"/>
      <c r="K4498" s="92"/>
      <c r="N4498" s="92"/>
      <c r="O4498" s="92"/>
      <c r="P4498" s="92"/>
      <c r="Q4498" s="92"/>
      <c r="R4498" s="92"/>
    </row>
    <row r="4499" spans="1:18" x14ac:dyDescent="0.3">
      <c r="A4499" s="107"/>
      <c r="B4499" s="92"/>
      <c r="C4499" s="92"/>
      <c r="D4499" s="92"/>
      <c r="E4499" s="92"/>
      <c r="F4499" s="92"/>
      <c r="G4499" s="92"/>
      <c r="H4499" s="92"/>
      <c r="I4499" s="92"/>
      <c r="J4499" s="92"/>
      <c r="K4499" s="92"/>
      <c r="N4499" s="92"/>
      <c r="O4499" s="92"/>
      <c r="P4499" s="92"/>
      <c r="Q4499" s="92"/>
      <c r="R4499" s="92"/>
    </row>
    <row r="4500" spans="1:18" x14ac:dyDescent="0.3">
      <c r="A4500" s="107"/>
      <c r="B4500" s="92"/>
      <c r="C4500" s="92"/>
      <c r="D4500" s="92"/>
      <c r="E4500" s="92"/>
      <c r="F4500" s="92"/>
      <c r="G4500" s="92"/>
      <c r="H4500" s="92"/>
      <c r="I4500" s="92"/>
      <c r="J4500" s="92"/>
      <c r="K4500" s="92"/>
      <c r="N4500" s="92"/>
      <c r="O4500" s="92"/>
      <c r="P4500" s="92"/>
      <c r="Q4500" s="92"/>
      <c r="R4500" s="92"/>
    </row>
    <row r="4501" spans="1:18" x14ac:dyDescent="0.3">
      <c r="A4501" s="107"/>
      <c r="B4501" s="92"/>
      <c r="C4501" s="92"/>
      <c r="D4501" s="92"/>
      <c r="E4501" s="92"/>
      <c r="F4501" s="92"/>
      <c r="G4501" s="92"/>
      <c r="H4501" s="92"/>
      <c r="I4501" s="92"/>
      <c r="J4501" s="92"/>
      <c r="K4501" s="92"/>
      <c r="N4501" s="92"/>
      <c r="O4501" s="92"/>
      <c r="P4501" s="92"/>
      <c r="Q4501" s="92"/>
      <c r="R4501" s="92"/>
    </row>
    <row r="4502" spans="1:18" x14ac:dyDescent="0.3">
      <c r="A4502" s="107"/>
      <c r="B4502" s="92"/>
      <c r="C4502" s="92"/>
      <c r="D4502" s="92"/>
      <c r="E4502" s="92"/>
      <c r="F4502" s="92"/>
      <c r="G4502" s="92"/>
      <c r="H4502" s="92"/>
      <c r="I4502" s="92"/>
      <c r="J4502" s="92"/>
      <c r="K4502" s="92"/>
      <c r="N4502" s="92"/>
      <c r="O4502" s="92"/>
      <c r="P4502" s="92"/>
      <c r="Q4502" s="92"/>
      <c r="R4502" s="92"/>
    </row>
    <row r="4503" spans="1:18" x14ac:dyDescent="0.3">
      <c r="A4503" s="107"/>
      <c r="B4503" s="92"/>
      <c r="C4503" s="92"/>
      <c r="D4503" s="92"/>
      <c r="E4503" s="92"/>
      <c r="F4503" s="92"/>
      <c r="G4503" s="92"/>
      <c r="H4503" s="92"/>
      <c r="I4503" s="92"/>
      <c r="J4503" s="92"/>
      <c r="K4503" s="92"/>
      <c r="N4503" s="92"/>
      <c r="O4503" s="92"/>
      <c r="P4503" s="92"/>
      <c r="Q4503" s="92"/>
      <c r="R4503" s="92"/>
    </row>
    <row r="4504" spans="1:18" x14ac:dyDescent="0.3">
      <c r="A4504" s="107"/>
      <c r="B4504" s="92"/>
      <c r="C4504" s="92"/>
      <c r="D4504" s="92"/>
      <c r="E4504" s="92"/>
      <c r="F4504" s="92"/>
      <c r="G4504" s="92"/>
      <c r="H4504" s="92"/>
      <c r="I4504" s="92"/>
      <c r="J4504" s="92"/>
      <c r="K4504" s="92"/>
      <c r="N4504" s="92"/>
      <c r="O4504" s="92"/>
      <c r="P4504" s="92"/>
      <c r="Q4504" s="92"/>
      <c r="R4504" s="92"/>
    </row>
    <row r="4505" spans="1:18" x14ac:dyDescent="0.3">
      <c r="A4505" s="107"/>
      <c r="B4505" s="92"/>
      <c r="C4505" s="92"/>
      <c r="D4505" s="92"/>
      <c r="E4505" s="92"/>
      <c r="F4505" s="92"/>
      <c r="G4505" s="92"/>
      <c r="H4505" s="92"/>
      <c r="I4505" s="92"/>
      <c r="J4505" s="92"/>
      <c r="K4505" s="92"/>
      <c r="N4505" s="92"/>
      <c r="O4505" s="92"/>
      <c r="P4505" s="92"/>
      <c r="Q4505" s="92"/>
      <c r="R4505" s="92"/>
    </row>
    <row r="4506" spans="1:18" x14ac:dyDescent="0.3">
      <c r="A4506" s="107"/>
      <c r="B4506" s="92"/>
      <c r="C4506" s="92"/>
      <c r="D4506" s="92"/>
      <c r="E4506" s="92"/>
      <c r="F4506" s="92"/>
      <c r="G4506" s="92"/>
      <c r="H4506" s="92"/>
      <c r="I4506" s="92"/>
      <c r="J4506" s="92"/>
      <c r="K4506" s="92"/>
      <c r="N4506" s="92"/>
      <c r="O4506" s="92"/>
      <c r="P4506" s="92"/>
      <c r="Q4506" s="92"/>
      <c r="R4506" s="92"/>
    </row>
    <row r="4507" spans="1:18" x14ac:dyDescent="0.3">
      <c r="A4507" s="107"/>
      <c r="B4507" s="92"/>
      <c r="C4507" s="92"/>
      <c r="D4507" s="92"/>
      <c r="E4507" s="92"/>
      <c r="F4507" s="92"/>
      <c r="G4507" s="92"/>
      <c r="H4507" s="92"/>
      <c r="I4507" s="92"/>
      <c r="J4507" s="92"/>
      <c r="K4507" s="92"/>
      <c r="N4507" s="92"/>
      <c r="O4507" s="92"/>
      <c r="P4507" s="92"/>
      <c r="Q4507" s="92"/>
      <c r="R4507" s="92"/>
    </row>
    <row r="4508" spans="1:18" x14ac:dyDescent="0.3">
      <c r="A4508" s="107"/>
      <c r="B4508" s="92"/>
      <c r="C4508" s="92"/>
      <c r="D4508" s="92"/>
      <c r="E4508" s="92"/>
      <c r="F4508" s="92"/>
      <c r="G4508" s="92"/>
      <c r="H4508" s="92"/>
      <c r="I4508" s="92"/>
      <c r="J4508" s="92"/>
      <c r="K4508" s="92"/>
      <c r="N4508" s="92"/>
      <c r="O4508" s="92"/>
      <c r="P4508" s="92"/>
      <c r="Q4508" s="92"/>
      <c r="R4508" s="92"/>
    </row>
    <row r="4509" spans="1:18" x14ac:dyDescent="0.3">
      <c r="A4509" s="107"/>
      <c r="B4509" s="92"/>
      <c r="C4509" s="92"/>
      <c r="D4509" s="92"/>
      <c r="E4509" s="92"/>
      <c r="F4509" s="92"/>
      <c r="G4509" s="92"/>
      <c r="H4509" s="92"/>
      <c r="I4509" s="92"/>
      <c r="J4509" s="92"/>
      <c r="K4509" s="92"/>
      <c r="N4509" s="92"/>
      <c r="O4509" s="92"/>
      <c r="P4509" s="92"/>
      <c r="Q4509" s="92"/>
      <c r="R4509" s="92"/>
    </row>
    <row r="4510" spans="1:18" x14ac:dyDescent="0.3">
      <c r="A4510" s="107"/>
      <c r="B4510" s="92"/>
      <c r="C4510" s="92"/>
      <c r="D4510" s="92"/>
      <c r="E4510" s="92"/>
      <c r="F4510" s="92"/>
      <c r="G4510" s="92"/>
      <c r="H4510" s="92"/>
      <c r="I4510" s="92"/>
      <c r="J4510" s="92"/>
      <c r="K4510" s="92"/>
      <c r="N4510" s="92"/>
      <c r="O4510" s="92"/>
      <c r="P4510" s="92"/>
      <c r="Q4510" s="92"/>
      <c r="R4510" s="92"/>
    </row>
    <row r="4511" spans="1:18" x14ac:dyDescent="0.3">
      <c r="A4511" s="107"/>
      <c r="B4511" s="92"/>
      <c r="C4511" s="92"/>
      <c r="D4511" s="92"/>
      <c r="E4511" s="92"/>
      <c r="F4511" s="92"/>
      <c r="G4511" s="92"/>
      <c r="H4511" s="92"/>
      <c r="I4511" s="92"/>
      <c r="J4511" s="92"/>
      <c r="K4511" s="92"/>
      <c r="N4511" s="92"/>
      <c r="O4511" s="92"/>
      <c r="P4511" s="92"/>
      <c r="Q4511" s="92"/>
      <c r="R4511" s="92"/>
    </row>
    <row r="4512" spans="1:18" x14ac:dyDescent="0.3">
      <c r="A4512" s="107"/>
      <c r="B4512" s="92"/>
      <c r="C4512" s="92"/>
      <c r="D4512" s="92"/>
      <c r="E4512" s="92"/>
      <c r="F4512" s="92"/>
      <c r="G4512" s="92"/>
      <c r="H4512" s="92"/>
      <c r="I4512" s="92"/>
      <c r="J4512" s="92"/>
      <c r="K4512" s="92"/>
      <c r="N4512" s="92"/>
      <c r="O4512" s="92"/>
      <c r="P4512" s="92"/>
      <c r="Q4512" s="92"/>
      <c r="R4512" s="92"/>
    </row>
    <row r="4513" spans="1:18" x14ac:dyDescent="0.3">
      <c r="A4513" s="107"/>
      <c r="B4513" s="92"/>
      <c r="C4513" s="92"/>
      <c r="D4513" s="92"/>
      <c r="E4513" s="92"/>
      <c r="F4513" s="92"/>
      <c r="G4513" s="92"/>
      <c r="H4513" s="92"/>
      <c r="I4513" s="92"/>
      <c r="J4513" s="92"/>
      <c r="K4513" s="92"/>
      <c r="N4513" s="92"/>
      <c r="O4513" s="92"/>
      <c r="P4513" s="92"/>
      <c r="Q4513" s="92"/>
      <c r="R4513" s="92"/>
    </row>
    <row r="4514" spans="1:18" x14ac:dyDescent="0.3">
      <c r="A4514" s="107"/>
      <c r="B4514" s="92"/>
      <c r="C4514" s="92"/>
      <c r="D4514" s="92"/>
      <c r="E4514" s="92"/>
      <c r="F4514" s="92"/>
      <c r="G4514" s="92"/>
      <c r="H4514" s="92"/>
      <c r="I4514" s="92"/>
      <c r="J4514" s="92"/>
      <c r="K4514" s="92"/>
      <c r="N4514" s="92"/>
      <c r="O4514" s="92"/>
      <c r="P4514" s="92"/>
      <c r="Q4514" s="92"/>
      <c r="R4514" s="92"/>
    </row>
    <row r="4515" spans="1:18" x14ac:dyDescent="0.3">
      <c r="A4515" s="107"/>
      <c r="B4515" s="92"/>
      <c r="C4515" s="92"/>
      <c r="D4515" s="92"/>
      <c r="E4515" s="92"/>
      <c r="F4515" s="92"/>
      <c r="G4515" s="92"/>
      <c r="H4515" s="92"/>
      <c r="I4515" s="92"/>
      <c r="J4515" s="92"/>
      <c r="K4515" s="92"/>
      <c r="N4515" s="92"/>
      <c r="O4515" s="92"/>
      <c r="P4515" s="92"/>
      <c r="Q4515" s="92"/>
      <c r="R4515" s="92"/>
    </row>
    <row r="4516" spans="1:18" x14ac:dyDescent="0.3">
      <c r="A4516" s="107"/>
      <c r="B4516" s="92"/>
      <c r="C4516" s="92"/>
      <c r="D4516" s="92"/>
      <c r="E4516" s="92"/>
      <c r="F4516" s="92"/>
      <c r="G4516" s="92"/>
      <c r="H4516" s="92"/>
      <c r="I4516" s="92"/>
      <c r="J4516" s="92"/>
      <c r="K4516" s="92"/>
      <c r="N4516" s="92"/>
      <c r="O4516" s="92"/>
      <c r="P4516" s="92"/>
      <c r="Q4516" s="92"/>
      <c r="R4516" s="92"/>
    </row>
    <row r="4517" spans="1:18" x14ac:dyDescent="0.3">
      <c r="A4517" s="107"/>
      <c r="B4517" s="92"/>
      <c r="C4517" s="92"/>
      <c r="D4517" s="92"/>
      <c r="E4517" s="92"/>
      <c r="F4517" s="92"/>
      <c r="G4517" s="92"/>
      <c r="H4517" s="92"/>
      <c r="I4517" s="92"/>
      <c r="J4517" s="92"/>
      <c r="K4517" s="92"/>
      <c r="N4517" s="92"/>
      <c r="O4517" s="92"/>
      <c r="P4517" s="92"/>
      <c r="Q4517" s="92"/>
      <c r="R4517" s="92"/>
    </row>
    <row r="4518" spans="1:18" x14ac:dyDescent="0.3">
      <c r="A4518" s="107"/>
      <c r="B4518" s="92"/>
      <c r="C4518" s="92"/>
      <c r="D4518" s="92"/>
      <c r="E4518" s="92"/>
      <c r="F4518" s="92"/>
      <c r="G4518" s="92"/>
      <c r="H4518" s="92"/>
      <c r="I4518" s="92"/>
      <c r="J4518" s="92"/>
      <c r="K4518" s="92"/>
      <c r="N4518" s="92"/>
      <c r="O4518" s="92"/>
      <c r="P4518" s="92"/>
      <c r="Q4518" s="92"/>
      <c r="R4518" s="92"/>
    </row>
    <row r="4519" spans="1:18" x14ac:dyDescent="0.3">
      <c r="A4519" s="107"/>
      <c r="B4519" s="92"/>
      <c r="C4519" s="92"/>
      <c r="D4519" s="92"/>
      <c r="E4519" s="92"/>
      <c r="F4519" s="92"/>
      <c r="G4519" s="92"/>
      <c r="H4519" s="92"/>
      <c r="I4519" s="92"/>
      <c r="J4519" s="92"/>
      <c r="K4519" s="92"/>
      <c r="N4519" s="92"/>
      <c r="O4519" s="92"/>
      <c r="P4519" s="92"/>
      <c r="Q4519" s="92"/>
      <c r="R4519" s="92"/>
    </row>
    <row r="4520" spans="1:18" x14ac:dyDescent="0.3">
      <c r="A4520" s="107"/>
      <c r="B4520" s="92"/>
      <c r="C4520" s="92"/>
      <c r="D4520" s="92"/>
      <c r="E4520" s="92"/>
      <c r="F4520" s="92"/>
      <c r="G4520" s="92"/>
      <c r="H4520" s="92"/>
      <c r="I4520" s="92"/>
      <c r="J4520" s="92"/>
      <c r="K4520" s="92"/>
      <c r="N4520" s="92"/>
      <c r="O4520" s="92"/>
      <c r="P4520" s="92"/>
      <c r="Q4520" s="92"/>
      <c r="R4520" s="92"/>
    </row>
    <row r="4521" spans="1:18" x14ac:dyDescent="0.3">
      <c r="A4521" s="107"/>
      <c r="B4521" s="92"/>
      <c r="C4521" s="92"/>
      <c r="D4521" s="92"/>
      <c r="E4521" s="92"/>
      <c r="F4521" s="92"/>
      <c r="G4521" s="92"/>
      <c r="H4521" s="92"/>
      <c r="I4521" s="92"/>
      <c r="J4521" s="92"/>
      <c r="K4521" s="92"/>
      <c r="N4521" s="92"/>
      <c r="O4521" s="92"/>
      <c r="P4521" s="92"/>
      <c r="Q4521" s="92"/>
      <c r="R4521" s="92"/>
    </row>
    <row r="4522" spans="1:18" x14ac:dyDescent="0.3">
      <c r="A4522" s="107"/>
      <c r="B4522" s="92"/>
      <c r="C4522" s="92"/>
      <c r="D4522" s="92"/>
      <c r="E4522" s="92"/>
      <c r="F4522" s="92"/>
      <c r="G4522" s="92"/>
      <c r="H4522" s="92"/>
      <c r="I4522" s="92"/>
      <c r="J4522" s="92"/>
      <c r="K4522" s="92"/>
      <c r="N4522" s="92"/>
      <c r="O4522" s="92"/>
      <c r="P4522" s="92"/>
      <c r="Q4522" s="92"/>
      <c r="R4522" s="92"/>
    </row>
    <row r="4523" spans="1:18" x14ac:dyDescent="0.3">
      <c r="A4523" s="107"/>
      <c r="B4523" s="92"/>
      <c r="C4523" s="92"/>
      <c r="D4523" s="92"/>
      <c r="E4523" s="92"/>
      <c r="F4523" s="92"/>
      <c r="G4523" s="92"/>
      <c r="H4523" s="92"/>
      <c r="I4523" s="92"/>
      <c r="J4523" s="92"/>
      <c r="K4523" s="92"/>
      <c r="N4523" s="92"/>
      <c r="O4523" s="92"/>
      <c r="P4523" s="92"/>
      <c r="Q4523" s="92"/>
      <c r="R4523" s="92"/>
    </row>
    <row r="4524" spans="1:18" x14ac:dyDescent="0.3">
      <c r="A4524" s="107"/>
      <c r="B4524" s="92"/>
      <c r="C4524" s="92"/>
      <c r="D4524" s="92"/>
      <c r="E4524" s="92"/>
      <c r="F4524" s="92"/>
      <c r="G4524" s="92"/>
      <c r="H4524" s="92"/>
      <c r="I4524" s="92"/>
      <c r="J4524" s="92"/>
      <c r="K4524" s="92"/>
      <c r="N4524" s="92"/>
      <c r="O4524" s="92"/>
      <c r="P4524" s="92"/>
      <c r="Q4524" s="92"/>
      <c r="R4524" s="92"/>
    </row>
    <row r="4525" spans="1:18" x14ac:dyDescent="0.3">
      <c r="A4525" s="107"/>
      <c r="B4525" s="92"/>
      <c r="C4525" s="92"/>
      <c r="D4525" s="92"/>
      <c r="E4525" s="92"/>
      <c r="F4525" s="92"/>
      <c r="G4525" s="92"/>
      <c r="H4525" s="92"/>
      <c r="I4525" s="92"/>
      <c r="J4525" s="92"/>
      <c r="K4525" s="92"/>
      <c r="N4525" s="92"/>
      <c r="O4525" s="92"/>
      <c r="P4525" s="92"/>
      <c r="Q4525" s="92"/>
      <c r="R4525" s="92"/>
    </row>
    <row r="4526" spans="1:18" x14ac:dyDescent="0.3">
      <c r="A4526" s="107"/>
      <c r="B4526" s="92"/>
      <c r="C4526" s="92"/>
      <c r="D4526" s="92"/>
      <c r="E4526" s="92"/>
      <c r="F4526" s="92"/>
      <c r="G4526" s="92"/>
      <c r="H4526" s="92"/>
      <c r="I4526" s="92"/>
      <c r="J4526" s="92"/>
      <c r="K4526" s="92"/>
      <c r="N4526" s="92"/>
      <c r="O4526" s="92"/>
      <c r="P4526" s="92"/>
      <c r="Q4526" s="92"/>
      <c r="R4526" s="92"/>
    </row>
    <row r="4527" spans="1:18" x14ac:dyDescent="0.3">
      <c r="A4527" s="107"/>
      <c r="B4527" s="92"/>
      <c r="C4527" s="92"/>
      <c r="D4527" s="92"/>
      <c r="E4527" s="92"/>
      <c r="F4527" s="92"/>
      <c r="G4527" s="92"/>
      <c r="H4527" s="92"/>
      <c r="I4527" s="92"/>
      <c r="J4527" s="92"/>
      <c r="K4527" s="92"/>
      <c r="N4527" s="92"/>
      <c r="O4527" s="92"/>
      <c r="P4527" s="92"/>
      <c r="Q4527" s="92"/>
      <c r="R4527" s="92"/>
    </row>
    <row r="4528" spans="1:18" x14ac:dyDescent="0.3">
      <c r="A4528" s="107"/>
      <c r="B4528" s="92"/>
      <c r="C4528" s="92"/>
      <c r="D4528" s="92"/>
      <c r="E4528" s="92"/>
      <c r="F4528" s="92"/>
      <c r="G4528" s="92"/>
      <c r="H4528" s="92"/>
      <c r="I4528" s="92"/>
      <c r="J4528" s="92"/>
      <c r="K4528" s="92"/>
      <c r="N4528" s="92"/>
      <c r="O4528" s="92"/>
      <c r="P4528" s="92"/>
      <c r="Q4528" s="92"/>
      <c r="R4528" s="92"/>
    </row>
    <row r="4529" spans="1:18" x14ac:dyDescent="0.3">
      <c r="A4529" s="107"/>
      <c r="B4529" s="92"/>
      <c r="C4529" s="92"/>
      <c r="D4529" s="92"/>
      <c r="E4529" s="92"/>
      <c r="F4529" s="92"/>
      <c r="G4529" s="92"/>
      <c r="H4529" s="92"/>
      <c r="I4529" s="92"/>
      <c r="J4529" s="92"/>
      <c r="K4529" s="92"/>
      <c r="N4529" s="92"/>
      <c r="O4529" s="92"/>
      <c r="P4529" s="92"/>
      <c r="Q4529" s="92"/>
      <c r="R4529" s="92"/>
    </row>
    <row r="4530" spans="1:18" x14ac:dyDescent="0.3">
      <c r="A4530" s="107"/>
      <c r="B4530" s="92"/>
      <c r="C4530" s="92"/>
      <c r="D4530" s="92"/>
      <c r="E4530" s="92"/>
      <c r="F4530" s="92"/>
      <c r="G4530" s="92"/>
      <c r="H4530" s="92"/>
      <c r="I4530" s="92"/>
      <c r="J4530" s="92"/>
      <c r="K4530" s="92"/>
      <c r="N4530" s="92"/>
      <c r="O4530" s="92"/>
      <c r="P4530" s="92"/>
      <c r="Q4530" s="92"/>
      <c r="R4530" s="92"/>
    </row>
    <row r="4531" spans="1:18" x14ac:dyDescent="0.3">
      <c r="A4531" s="107"/>
      <c r="B4531" s="92"/>
      <c r="C4531" s="92"/>
      <c r="D4531" s="92"/>
      <c r="E4531" s="92"/>
      <c r="F4531" s="92"/>
      <c r="G4531" s="92"/>
      <c r="H4531" s="92"/>
      <c r="I4531" s="92"/>
      <c r="J4531" s="92"/>
      <c r="K4531" s="92"/>
      <c r="N4531" s="92"/>
      <c r="O4531" s="92"/>
      <c r="P4531" s="92"/>
      <c r="Q4531" s="92"/>
      <c r="R4531" s="92"/>
    </row>
    <row r="4532" spans="1:18" x14ac:dyDescent="0.3">
      <c r="A4532" s="107"/>
      <c r="B4532" s="92"/>
      <c r="C4532" s="92"/>
      <c r="D4532" s="92"/>
      <c r="E4532" s="92"/>
      <c r="F4532" s="92"/>
      <c r="G4532" s="92"/>
      <c r="H4532" s="92"/>
      <c r="I4532" s="92"/>
      <c r="J4532" s="92"/>
      <c r="K4532" s="92"/>
      <c r="N4532" s="92"/>
      <c r="O4532" s="92"/>
      <c r="P4532" s="92"/>
      <c r="Q4532" s="92"/>
      <c r="R4532" s="92"/>
    </row>
    <row r="4533" spans="1:18" x14ac:dyDescent="0.3">
      <c r="A4533" s="107"/>
      <c r="B4533" s="92"/>
      <c r="C4533" s="92"/>
      <c r="D4533" s="92"/>
      <c r="E4533" s="92"/>
      <c r="F4533" s="92"/>
      <c r="G4533" s="92"/>
      <c r="H4533" s="92"/>
      <c r="I4533" s="92"/>
      <c r="J4533" s="92"/>
      <c r="K4533" s="92"/>
      <c r="N4533" s="92"/>
      <c r="O4533" s="92"/>
      <c r="P4533" s="92"/>
      <c r="Q4533" s="92"/>
      <c r="R4533" s="92"/>
    </row>
    <row r="4534" spans="1:18" x14ac:dyDescent="0.3">
      <c r="A4534" s="107"/>
      <c r="B4534" s="92"/>
      <c r="C4534" s="92"/>
      <c r="D4534" s="92"/>
      <c r="E4534" s="92"/>
      <c r="F4534" s="92"/>
      <c r="G4534" s="92"/>
      <c r="H4534" s="92"/>
      <c r="I4534" s="92"/>
      <c r="J4534" s="92"/>
      <c r="K4534" s="92"/>
      <c r="N4534" s="92"/>
      <c r="O4534" s="92"/>
      <c r="P4534" s="92"/>
      <c r="Q4534" s="92"/>
      <c r="R4534" s="92"/>
    </row>
    <row r="4535" spans="1:18" x14ac:dyDescent="0.3">
      <c r="A4535" s="107"/>
      <c r="B4535" s="92"/>
      <c r="C4535" s="92"/>
      <c r="D4535" s="92"/>
      <c r="E4535" s="92"/>
      <c r="F4535" s="92"/>
      <c r="G4535" s="92"/>
      <c r="H4535" s="92"/>
      <c r="I4535" s="92"/>
      <c r="J4535" s="92"/>
      <c r="K4535" s="92"/>
      <c r="N4535" s="92"/>
      <c r="O4535" s="92"/>
      <c r="P4535" s="92"/>
      <c r="Q4535" s="92"/>
      <c r="R4535" s="92"/>
    </row>
    <row r="4536" spans="1:18" x14ac:dyDescent="0.3">
      <c r="A4536" s="107"/>
      <c r="B4536" s="92"/>
      <c r="C4536" s="92"/>
      <c r="D4536" s="92"/>
      <c r="E4536" s="92"/>
      <c r="F4536" s="92"/>
      <c r="G4536" s="92"/>
      <c r="H4536" s="92"/>
      <c r="I4536" s="92"/>
      <c r="J4536" s="92"/>
      <c r="K4536" s="92"/>
      <c r="N4536" s="92"/>
      <c r="O4536" s="92"/>
      <c r="P4536" s="92"/>
      <c r="Q4536" s="92"/>
      <c r="R4536" s="92"/>
    </row>
    <row r="4537" spans="1:18" x14ac:dyDescent="0.3">
      <c r="A4537" s="107"/>
      <c r="B4537" s="92"/>
      <c r="C4537" s="92"/>
      <c r="D4537" s="92"/>
      <c r="E4537" s="92"/>
      <c r="F4537" s="92"/>
      <c r="G4537" s="92"/>
      <c r="H4537" s="92"/>
      <c r="I4537" s="92"/>
      <c r="J4537" s="92"/>
      <c r="K4537" s="92"/>
      <c r="N4537" s="92"/>
      <c r="O4537" s="92"/>
      <c r="P4537" s="92"/>
      <c r="Q4537" s="92"/>
      <c r="R4537" s="92"/>
    </row>
    <row r="4538" spans="1:18" x14ac:dyDescent="0.3">
      <c r="A4538" s="107"/>
      <c r="B4538" s="92"/>
      <c r="C4538" s="92"/>
      <c r="D4538" s="92"/>
      <c r="E4538" s="92"/>
      <c r="F4538" s="92"/>
      <c r="G4538" s="92"/>
      <c r="H4538" s="92"/>
      <c r="I4538" s="92"/>
      <c r="J4538" s="92"/>
      <c r="K4538" s="92"/>
      <c r="N4538" s="92"/>
      <c r="O4538" s="92"/>
      <c r="P4538" s="92"/>
      <c r="Q4538" s="92"/>
      <c r="R4538" s="92"/>
    </row>
    <row r="4539" spans="1:18" x14ac:dyDescent="0.3">
      <c r="A4539" s="107"/>
      <c r="B4539" s="92"/>
      <c r="C4539" s="92"/>
      <c r="D4539" s="92"/>
      <c r="E4539" s="92"/>
      <c r="F4539" s="92"/>
      <c r="G4539" s="92"/>
      <c r="H4539" s="92"/>
      <c r="I4539" s="92"/>
      <c r="J4539" s="92"/>
      <c r="K4539" s="92"/>
      <c r="N4539" s="92"/>
      <c r="O4539" s="92"/>
      <c r="P4539" s="92"/>
      <c r="Q4539" s="92"/>
      <c r="R4539" s="92"/>
    </row>
    <row r="4540" spans="1:18" x14ac:dyDescent="0.3">
      <c r="A4540" s="107"/>
      <c r="B4540" s="92"/>
      <c r="C4540" s="92"/>
      <c r="D4540" s="92"/>
      <c r="E4540" s="92"/>
      <c r="F4540" s="92"/>
      <c r="G4540" s="92"/>
      <c r="H4540" s="92"/>
      <c r="I4540" s="92"/>
      <c r="J4540" s="92"/>
      <c r="K4540" s="92"/>
      <c r="N4540" s="92"/>
      <c r="O4540" s="92"/>
      <c r="P4540" s="92"/>
      <c r="Q4540" s="92"/>
      <c r="R4540" s="92"/>
    </row>
    <row r="4541" spans="1:18" x14ac:dyDescent="0.3">
      <c r="A4541" s="107"/>
      <c r="B4541" s="92"/>
      <c r="C4541" s="92"/>
      <c r="D4541" s="92"/>
      <c r="E4541" s="92"/>
      <c r="F4541" s="92"/>
      <c r="G4541" s="92"/>
      <c r="H4541" s="92"/>
      <c r="I4541" s="92"/>
      <c r="J4541" s="92"/>
      <c r="K4541" s="92"/>
      <c r="N4541" s="92"/>
      <c r="O4541" s="92"/>
      <c r="P4541" s="92"/>
      <c r="Q4541" s="92"/>
      <c r="R4541" s="92"/>
    </row>
    <row r="4542" spans="1:18" x14ac:dyDescent="0.3">
      <c r="A4542" s="107"/>
      <c r="B4542" s="92"/>
      <c r="C4542" s="92"/>
      <c r="D4542" s="92"/>
      <c r="E4542" s="92"/>
      <c r="F4542" s="92"/>
      <c r="G4542" s="92"/>
      <c r="H4542" s="92"/>
      <c r="I4542" s="92"/>
      <c r="J4542" s="92"/>
      <c r="K4542" s="92"/>
      <c r="N4542" s="92"/>
      <c r="O4542" s="92"/>
      <c r="P4542" s="92"/>
      <c r="Q4542" s="92"/>
      <c r="R4542" s="92"/>
    </row>
    <row r="4543" spans="1:18" x14ac:dyDescent="0.3">
      <c r="A4543" s="107"/>
      <c r="B4543" s="92"/>
      <c r="C4543" s="92"/>
      <c r="D4543" s="92"/>
      <c r="E4543" s="92"/>
      <c r="F4543" s="92"/>
      <c r="G4543" s="92"/>
      <c r="H4543" s="92"/>
      <c r="I4543" s="92"/>
      <c r="J4543" s="92"/>
      <c r="K4543" s="92"/>
      <c r="N4543" s="92"/>
      <c r="O4543" s="92"/>
      <c r="P4543" s="92"/>
      <c r="Q4543" s="92"/>
      <c r="R4543" s="92"/>
    </row>
    <row r="4544" spans="1:18" x14ac:dyDescent="0.3">
      <c r="A4544" s="107"/>
      <c r="B4544" s="92"/>
      <c r="C4544" s="92"/>
      <c r="D4544" s="92"/>
      <c r="E4544" s="92"/>
      <c r="F4544" s="92"/>
      <c r="G4544" s="92"/>
      <c r="H4544" s="92"/>
      <c r="I4544" s="92"/>
      <c r="J4544" s="92"/>
      <c r="K4544" s="92"/>
      <c r="N4544" s="92"/>
      <c r="O4544" s="92"/>
      <c r="P4544" s="92"/>
      <c r="Q4544" s="92"/>
      <c r="R4544" s="92"/>
    </row>
    <row r="4545" spans="1:18" x14ac:dyDescent="0.3">
      <c r="A4545" s="107"/>
      <c r="B4545" s="92"/>
      <c r="C4545" s="92"/>
      <c r="D4545" s="92"/>
      <c r="E4545" s="92"/>
      <c r="F4545" s="92"/>
      <c r="G4545" s="92"/>
      <c r="H4545" s="92"/>
      <c r="I4545" s="92"/>
      <c r="J4545" s="92"/>
      <c r="K4545" s="92"/>
      <c r="N4545" s="92"/>
      <c r="O4545" s="92"/>
      <c r="P4545" s="92"/>
      <c r="Q4545" s="92"/>
      <c r="R4545" s="92"/>
    </row>
    <row r="4546" spans="1:18" x14ac:dyDescent="0.3">
      <c r="A4546" s="107"/>
      <c r="B4546" s="92"/>
      <c r="C4546" s="92"/>
      <c r="D4546" s="92"/>
      <c r="E4546" s="92"/>
      <c r="F4546" s="92"/>
      <c r="G4546" s="92"/>
      <c r="H4546" s="92"/>
      <c r="I4546" s="92"/>
      <c r="J4546" s="92"/>
      <c r="K4546" s="92"/>
      <c r="N4546" s="92"/>
      <c r="O4546" s="92"/>
      <c r="P4546" s="92"/>
      <c r="Q4546" s="92"/>
      <c r="R4546" s="92"/>
    </row>
    <row r="4547" spans="1:18" x14ac:dyDescent="0.3">
      <c r="A4547" s="107"/>
      <c r="B4547" s="92"/>
      <c r="C4547" s="92"/>
      <c r="D4547" s="92"/>
      <c r="E4547" s="92"/>
      <c r="F4547" s="92"/>
      <c r="G4547" s="92"/>
      <c r="H4547" s="92"/>
      <c r="I4547" s="92"/>
      <c r="J4547" s="92"/>
      <c r="K4547" s="92"/>
      <c r="N4547" s="92"/>
      <c r="O4547" s="92"/>
      <c r="P4547" s="92"/>
      <c r="Q4547" s="92"/>
      <c r="R4547" s="92"/>
    </row>
    <row r="4548" spans="1:18" x14ac:dyDescent="0.3">
      <c r="A4548" s="107"/>
      <c r="B4548" s="92"/>
      <c r="C4548" s="92"/>
      <c r="D4548" s="92"/>
      <c r="E4548" s="92"/>
      <c r="F4548" s="92"/>
      <c r="G4548" s="92"/>
      <c r="H4548" s="92"/>
      <c r="I4548" s="92"/>
      <c r="J4548" s="92"/>
      <c r="K4548" s="92"/>
      <c r="N4548" s="92"/>
      <c r="O4548" s="92"/>
      <c r="P4548" s="92"/>
      <c r="Q4548" s="92"/>
      <c r="R4548" s="92"/>
    </row>
    <row r="4549" spans="1:18" x14ac:dyDescent="0.3">
      <c r="A4549" s="107"/>
      <c r="B4549" s="92"/>
      <c r="C4549" s="92"/>
      <c r="D4549" s="92"/>
      <c r="E4549" s="92"/>
      <c r="F4549" s="92"/>
      <c r="G4549" s="92"/>
      <c r="H4549" s="92"/>
      <c r="I4549" s="92"/>
      <c r="J4549" s="92"/>
      <c r="K4549" s="92"/>
      <c r="N4549" s="92"/>
      <c r="O4549" s="92"/>
      <c r="P4549" s="92"/>
      <c r="Q4549" s="92"/>
      <c r="R4549" s="92"/>
    </row>
    <row r="4550" spans="1:18" x14ac:dyDescent="0.3">
      <c r="A4550" s="107"/>
      <c r="B4550" s="92"/>
      <c r="C4550" s="92"/>
      <c r="D4550" s="92"/>
      <c r="E4550" s="92"/>
      <c r="F4550" s="92"/>
      <c r="G4550" s="92"/>
      <c r="H4550" s="92"/>
      <c r="I4550" s="92"/>
      <c r="J4550" s="92"/>
      <c r="K4550" s="92"/>
      <c r="N4550" s="92"/>
      <c r="O4550" s="92"/>
      <c r="P4550" s="92"/>
      <c r="Q4550" s="92"/>
      <c r="R4550" s="92"/>
    </row>
    <row r="4551" spans="1:18" x14ac:dyDescent="0.3">
      <c r="A4551" s="107"/>
      <c r="B4551" s="92"/>
      <c r="C4551" s="92"/>
      <c r="D4551" s="92"/>
      <c r="E4551" s="92"/>
      <c r="F4551" s="92"/>
      <c r="G4551" s="92"/>
      <c r="H4551" s="92"/>
      <c r="I4551" s="92"/>
      <c r="J4551" s="92"/>
      <c r="K4551" s="92"/>
      <c r="N4551" s="92"/>
      <c r="O4551" s="92"/>
      <c r="P4551" s="92"/>
      <c r="Q4551" s="92"/>
      <c r="R4551" s="92"/>
    </row>
    <row r="4552" spans="1:18" x14ac:dyDescent="0.3">
      <c r="A4552" s="107"/>
      <c r="B4552" s="92"/>
      <c r="C4552" s="92"/>
      <c r="D4552" s="92"/>
      <c r="E4552" s="92"/>
      <c r="F4552" s="92"/>
      <c r="G4552" s="92"/>
      <c r="H4552" s="92"/>
      <c r="I4552" s="92"/>
      <c r="J4552" s="92"/>
      <c r="K4552" s="92"/>
      <c r="N4552" s="92"/>
      <c r="O4552" s="92"/>
      <c r="P4552" s="92"/>
      <c r="Q4552" s="92"/>
      <c r="R4552" s="92"/>
    </row>
    <row r="4553" spans="1:18" x14ac:dyDescent="0.3">
      <c r="A4553" s="107"/>
      <c r="B4553" s="92"/>
      <c r="C4553" s="92"/>
      <c r="D4553" s="92"/>
      <c r="E4553" s="92"/>
      <c r="F4553" s="92"/>
      <c r="G4553" s="92"/>
      <c r="H4553" s="92"/>
      <c r="I4553" s="92"/>
      <c r="J4553" s="92"/>
      <c r="K4553" s="92"/>
      <c r="N4553" s="92"/>
      <c r="O4553" s="92"/>
      <c r="P4553" s="92"/>
      <c r="Q4553" s="92"/>
      <c r="R4553" s="92"/>
    </row>
    <row r="4554" spans="1:18" x14ac:dyDescent="0.3">
      <c r="A4554" s="107"/>
      <c r="B4554" s="92"/>
      <c r="C4554" s="92"/>
      <c r="D4554" s="92"/>
      <c r="E4554" s="92"/>
      <c r="F4554" s="92"/>
      <c r="G4554" s="92"/>
      <c r="H4554" s="92"/>
      <c r="I4554" s="92"/>
      <c r="J4554" s="92"/>
      <c r="K4554" s="92"/>
      <c r="N4554" s="92"/>
      <c r="O4554" s="92"/>
      <c r="P4554" s="92"/>
      <c r="Q4554" s="92"/>
      <c r="R4554" s="92"/>
    </row>
    <row r="4555" spans="1:18" x14ac:dyDescent="0.3">
      <c r="A4555" s="107"/>
      <c r="B4555" s="92"/>
      <c r="C4555" s="92"/>
      <c r="D4555" s="92"/>
      <c r="E4555" s="92"/>
      <c r="F4555" s="92"/>
      <c r="G4555" s="92"/>
      <c r="H4555" s="92"/>
      <c r="I4555" s="92"/>
      <c r="J4555" s="92"/>
      <c r="K4555" s="92"/>
      <c r="N4555" s="92"/>
      <c r="O4555" s="92"/>
      <c r="P4555" s="92"/>
      <c r="Q4555" s="92"/>
      <c r="R4555" s="92"/>
    </row>
    <row r="4556" spans="1:18" x14ac:dyDescent="0.3">
      <c r="A4556" s="107"/>
      <c r="B4556" s="92"/>
      <c r="C4556" s="92"/>
      <c r="D4556" s="92"/>
      <c r="E4556" s="92"/>
      <c r="F4556" s="92"/>
      <c r="G4556" s="92"/>
      <c r="H4556" s="92"/>
      <c r="I4556" s="92"/>
      <c r="J4556" s="92"/>
      <c r="K4556" s="92"/>
      <c r="N4556" s="92"/>
      <c r="O4556" s="92"/>
      <c r="P4556" s="92"/>
      <c r="Q4556" s="92"/>
      <c r="R4556" s="92"/>
    </row>
    <row r="4557" spans="1:18" x14ac:dyDescent="0.3">
      <c r="A4557" s="107"/>
      <c r="B4557" s="92"/>
      <c r="C4557" s="92"/>
      <c r="D4557" s="92"/>
      <c r="E4557" s="92"/>
      <c r="F4557" s="92"/>
      <c r="G4557" s="92"/>
      <c r="H4557" s="92"/>
      <c r="I4557" s="92"/>
      <c r="J4557" s="92"/>
      <c r="K4557" s="92"/>
      <c r="N4557" s="92"/>
      <c r="O4557" s="92"/>
      <c r="P4557" s="92"/>
      <c r="Q4557" s="92"/>
      <c r="R4557" s="92"/>
    </row>
    <row r="4558" spans="1:18" x14ac:dyDescent="0.3">
      <c r="A4558" s="107"/>
      <c r="B4558" s="92"/>
      <c r="C4558" s="92"/>
      <c r="D4558" s="92"/>
      <c r="E4558" s="92"/>
      <c r="F4558" s="92"/>
      <c r="G4558" s="92"/>
      <c r="H4558" s="92"/>
      <c r="I4558" s="92"/>
      <c r="J4558" s="92"/>
      <c r="K4558" s="92"/>
      <c r="N4558" s="92"/>
      <c r="O4558" s="92"/>
      <c r="P4558" s="92"/>
      <c r="Q4558" s="92"/>
      <c r="R4558" s="92"/>
    </row>
    <row r="4559" spans="1:18" x14ac:dyDescent="0.3">
      <c r="A4559" s="107"/>
      <c r="B4559" s="92"/>
      <c r="C4559" s="92"/>
      <c r="D4559" s="92"/>
      <c r="E4559" s="92"/>
      <c r="F4559" s="92"/>
      <c r="G4559" s="92"/>
      <c r="H4559" s="92"/>
      <c r="I4559" s="92"/>
      <c r="J4559" s="92"/>
      <c r="K4559" s="92"/>
      <c r="N4559" s="92"/>
      <c r="O4559" s="92"/>
      <c r="P4559" s="92"/>
      <c r="Q4559" s="92"/>
      <c r="R4559" s="92"/>
    </row>
    <row r="4560" spans="1:18" x14ac:dyDescent="0.3">
      <c r="A4560" s="107"/>
      <c r="B4560" s="92"/>
      <c r="C4560" s="92"/>
      <c r="D4560" s="92"/>
      <c r="E4560" s="92"/>
      <c r="F4560" s="92"/>
      <c r="G4560" s="92"/>
      <c r="H4560" s="92"/>
      <c r="I4560" s="92"/>
      <c r="J4560" s="92"/>
      <c r="K4560" s="92"/>
      <c r="N4560" s="92"/>
      <c r="O4560" s="92"/>
      <c r="P4560" s="92"/>
      <c r="Q4560" s="92"/>
      <c r="R4560" s="92"/>
    </row>
    <row r="4561" spans="1:18" x14ac:dyDescent="0.3">
      <c r="A4561" s="107"/>
      <c r="B4561" s="92"/>
      <c r="C4561" s="92"/>
      <c r="D4561" s="92"/>
      <c r="E4561" s="92"/>
      <c r="F4561" s="92"/>
      <c r="G4561" s="92"/>
      <c r="H4561" s="92"/>
      <c r="I4561" s="92"/>
      <c r="J4561" s="92"/>
      <c r="K4561" s="92"/>
      <c r="N4561" s="92"/>
      <c r="O4561" s="92"/>
      <c r="P4561" s="92"/>
      <c r="Q4561" s="92"/>
      <c r="R4561" s="92"/>
    </row>
    <row r="4562" spans="1:18" x14ac:dyDescent="0.3">
      <c r="A4562" s="107"/>
      <c r="B4562" s="92"/>
      <c r="C4562" s="92"/>
      <c r="D4562" s="92"/>
      <c r="E4562" s="92"/>
      <c r="F4562" s="92"/>
      <c r="G4562" s="92"/>
      <c r="H4562" s="92"/>
      <c r="I4562" s="92"/>
      <c r="J4562" s="92"/>
      <c r="K4562" s="92"/>
      <c r="N4562" s="92"/>
      <c r="O4562" s="92"/>
      <c r="P4562" s="92"/>
      <c r="Q4562" s="92"/>
      <c r="R4562" s="92"/>
    </row>
    <row r="4563" spans="1:18" x14ac:dyDescent="0.3">
      <c r="A4563" s="107"/>
      <c r="B4563" s="92"/>
      <c r="C4563" s="92"/>
      <c r="D4563" s="92"/>
      <c r="E4563" s="92"/>
      <c r="F4563" s="92"/>
      <c r="G4563" s="92"/>
      <c r="H4563" s="92"/>
      <c r="I4563" s="92"/>
      <c r="J4563" s="92"/>
      <c r="K4563" s="92"/>
      <c r="N4563" s="92"/>
      <c r="O4563" s="92"/>
      <c r="P4563" s="92"/>
      <c r="Q4563" s="92"/>
      <c r="R4563" s="92"/>
    </row>
    <row r="4564" spans="1:18" x14ac:dyDescent="0.3">
      <c r="A4564" s="107"/>
      <c r="B4564" s="92"/>
      <c r="C4564" s="92"/>
      <c r="D4564" s="92"/>
      <c r="E4564" s="92"/>
      <c r="F4564" s="92"/>
      <c r="G4564" s="92"/>
      <c r="H4564" s="92"/>
      <c r="I4564" s="92"/>
      <c r="J4564" s="92"/>
      <c r="K4564" s="92"/>
      <c r="N4564" s="92"/>
      <c r="O4564" s="92"/>
      <c r="P4564" s="92"/>
      <c r="Q4564" s="92"/>
      <c r="R4564" s="92"/>
    </row>
    <row r="4565" spans="1:18" x14ac:dyDescent="0.3">
      <c r="A4565" s="107"/>
      <c r="B4565" s="92"/>
      <c r="C4565" s="92"/>
      <c r="D4565" s="92"/>
      <c r="E4565" s="92"/>
      <c r="F4565" s="92"/>
      <c r="G4565" s="92"/>
      <c r="H4565" s="92"/>
      <c r="I4565" s="92"/>
      <c r="J4565" s="92"/>
      <c r="K4565" s="92"/>
      <c r="N4565" s="92"/>
      <c r="O4565" s="92"/>
      <c r="P4565" s="92"/>
      <c r="Q4565" s="92"/>
      <c r="R4565" s="92"/>
    </row>
    <row r="4566" spans="1:18" x14ac:dyDescent="0.3">
      <c r="A4566" s="107"/>
      <c r="B4566" s="92"/>
      <c r="C4566" s="92"/>
      <c r="D4566" s="92"/>
      <c r="E4566" s="92"/>
      <c r="F4566" s="92"/>
      <c r="G4566" s="92"/>
      <c r="H4566" s="92"/>
      <c r="I4566" s="92"/>
      <c r="J4566" s="92"/>
      <c r="K4566" s="92"/>
      <c r="N4566" s="92"/>
      <c r="O4566" s="92"/>
      <c r="P4566" s="92"/>
      <c r="Q4566" s="92"/>
      <c r="R4566" s="92"/>
    </row>
    <row r="4567" spans="1:18" x14ac:dyDescent="0.3">
      <c r="A4567" s="107"/>
      <c r="B4567" s="92"/>
      <c r="C4567" s="92"/>
      <c r="D4567" s="92"/>
      <c r="E4567" s="92"/>
      <c r="F4567" s="92"/>
      <c r="G4567" s="92"/>
      <c r="H4567" s="92"/>
      <c r="I4567" s="92"/>
      <c r="J4567" s="92"/>
      <c r="K4567" s="92"/>
      <c r="N4567" s="92"/>
      <c r="O4567" s="92"/>
      <c r="P4567" s="92"/>
      <c r="Q4567" s="92"/>
      <c r="R4567" s="92"/>
    </row>
    <row r="4568" spans="1:18" x14ac:dyDescent="0.3">
      <c r="A4568" s="107"/>
      <c r="B4568" s="92"/>
      <c r="C4568" s="92"/>
      <c r="D4568" s="92"/>
      <c r="E4568" s="92"/>
      <c r="F4568" s="92"/>
      <c r="G4568" s="92"/>
      <c r="H4568" s="92"/>
      <c r="I4568" s="92"/>
      <c r="J4568" s="92"/>
      <c r="K4568" s="92"/>
      <c r="N4568" s="92"/>
      <c r="O4568" s="92"/>
      <c r="P4568" s="92"/>
      <c r="Q4568" s="92"/>
      <c r="R4568" s="92"/>
    </row>
    <row r="4569" spans="1:18" x14ac:dyDescent="0.3">
      <c r="A4569" s="107"/>
      <c r="B4569" s="92"/>
      <c r="C4569" s="92"/>
      <c r="D4569" s="92"/>
      <c r="E4569" s="92"/>
      <c r="F4569" s="92"/>
      <c r="G4569" s="92"/>
      <c r="H4569" s="92"/>
      <c r="I4569" s="92"/>
      <c r="J4569" s="92"/>
      <c r="K4569" s="92"/>
      <c r="N4569" s="92"/>
      <c r="O4569" s="92"/>
      <c r="P4569" s="92"/>
      <c r="Q4569" s="92"/>
      <c r="R4569" s="92"/>
    </row>
    <row r="4570" spans="1:18" x14ac:dyDescent="0.3">
      <c r="A4570" s="107"/>
      <c r="B4570" s="92"/>
      <c r="C4570" s="92"/>
      <c r="D4570" s="92"/>
      <c r="E4570" s="92"/>
      <c r="F4570" s="92"/>
      <c r="G4570" s="92"/>
      <c r="H4570" s="92"/>
      <c r="I4570" s="92"/>
      <c r="J4570" s="92"/>
      <c r="K4570" s="92"/>
      <c r="N4570" s="92"/>
      <c r="O4570" s="92"/>
      <c r="P4570" s="92"/>
      <c r="Q4570" s="92"/>
      <c r="R4570" s="92"/>
    </row>
    <row r="4571" spans="1:18" x14ac:dyDescent="0.3">
      <c r="A4571" s="107"/>
      <c r="B4571" s="92"/>
      <c r="C4571" s="92"/>
      <c r="D4571" s="92"/>
      <c r="E4571" s="92"/>
      <c r="F4571" s="92"/>
      <c r="G4571" s="92"/>
      <c r="H4571" s="92"/>
      <c r="I4571" s="92"/>
      <c r="J4571" s="92"/>
      <c r="K4571" s="92"/>
      <c r="N4571" s="92"/>
      <c r="O4571" s="92"/>
      <c r="P4571" s="92"/>
      <c r="Q4571" s="92"/>
      <c r="R4571" s="92"/>
    </row>
    <row r="4572" spans="1:18" x14ac:dyDescent="0.3">
      <c r="A4572" s="107"/>
      <c r="B4572" s="92"/>
      <c r="C4572" s="92"/>
      <c r="D4572" s="92"/>
      <c r="E4572" s="92"/>
      <c r="F4572" s="92"/>
      <c r="G4572" s="92"/>
      <c r="H4572" s="92"/>
      <c r="I4572" s="92"/>
      <c r="J4572" s="92"/>
      <c r="K4572" s="92"/>
      <c r="N4572" s="92"/>
      <c r="O4572" s="92"/>
      <c r="P4572" s="92"/>
      <c r="Q4572" s="92"/>
      <c r="R4572" s="92"/>
    </row>
    <row r="4573" spans="1:18" x14ac:dyDescent="0.3">
      <c r="A4573" s="107"/>
      <c r="B4573" s="92"/>
      <c r="C4573" s="92"/>
      <c r="D4573" s="92"/>
      <c r="E4573" s="92"/>
      <c r="F4573" s="92"/>
      <c r="G4573" s="92"/>
      <c r="H4573" s="92"/>
      <c r="I4573" s="92"/>
      <c r="J4573" s="92"/>
      <c r="K4573" s="92"/>
      <c r="N4573" s="92"/>
      <c r="O4573" s="92"/>
      <c r="P4573" s="92"/>
      <c r="Q4573" s="92"/>
      <c r="R4573" s="92"/>
    </row>
    <row r="4574" spans="1:18" x14ac:dyDescent="0.3">
      <c r="A4574" s="107"/>
      <c r="B4574" s="92"/>
      <c r="C4574" s="92"/>
      <c r="D4574" s="92"/>
      <c r="E4574" s="92"/>
      <c r="F4574" s="92"/>
      <c r="G4574" s="92"/>
      <c r="H4574" s="92"/>
      <c r="I4574" s="92"/>
      <c r="J4574" s="92"/>
      <c r="K4574" s="92"/>
      <c r="N4574" s="92"/>
      <c r="O4574" s="92"/>
      <c r="P4574" s="92"/>
      <c r="Q4574" s="92"/>
      <c r="R4574" s="92"/>
    </row>
    <row r="4575" spans="1:18" x14ac:dyDescent="0.3">
      <c r="A4575" s="107"/>
      <c r="B4575" s="92"/>
      <c r="C4575" s="92"/>
      <c r="D4575" s="92"/>
      <c r="E4575" s="92"/>
      <c r="F4575" s="92"/>
      <c r="G4575" s="92"/>
      <c r="H4575" s="92"/>
      <c r="I4575" s="92"/>
      <c r="J4575" s="92"/>
      <c r="K4575" s="92"/>
      <c r="N4575" s="92"/>
      <c r="O4575" s="92"/>
      <c r="P4575" s="92"/>
      <c r="Q4575" s="92"/>
      <c r="R4575" s="92"/>
    </row>
    <row r="4576" spans="1:18" x14ac:dyDescent="0.3">
      <c r="A4576" s="107"/>
      <c r="B4576" s="92"/>
      <c r="C4576" s="92"/>
      <c r="D4576" s="92"/>
      <c r="E4576" s="92"/>
      <c r="F4576" s="92"/>
      <c r="G4576" s="92"/>
      <c r="H4576" s="92"/>
      <c r="I4576" s="92"/>
      <c r="J4576" s="92"/>
      <c r="K4576" s="92"/>
      <c r="N4576" s="92"/>
      <c r="O4576" s="92"/>
      <c r="P4576" s="92"/>
      <c r="Q4576" s="92"/>
      <c r="R4576" s="92"/>
    </row>
    <row r="4577" spans="1:18" x14ac:dyDescent="0.3">
      <c r="A4577" s="107"/>
      <c r="B4577" s="92"/>
      <c r="C4577" s="92"/>
      <c r="D4577" s="92"/>
      <c r="E4577" s="92"/>
      <c r="F4577" s="92"/>
      <c r="G4577" s="92"/>
      <c r="H4577" s="92"/>
      <c r="I4577" s="92"/>
      <c r="J4577" s="92"/>
      <c r="K4577" s="92"/>
      <c r="N4577" s="92"/>
      <c r="O4577" s="92"/>
      <c r="P4577" s="92"/>
      <c r="Q4577" s="92"/>
      <c r="R4577" s="92"/>
    </row>
    <row r="4578" spans="1:18" x14ac:dyDescent="0.3">
      <c r="A4578" s="107"/>
      <c r="B4578" s="92"/>
      <c r="C4578" s="92"/>
      <c r="D4578" s="92"/>
      <c r="E4578" s="92"/>
      <c r="F4578" s="92"/>
      <c r="G4578" s="92"/>
      <c r="H4578" s="92"/>
      <c r="I4578" s="92"/>
      <c r="J4578" s="92"/>
      <c r="K4578" s="92"/>
      <c r="N4578" s="92"/>
      <c r="O4578" s="92"/>
      <c r="P4578" s="92"/>
      <c r="Q4578" s="92"/>
      <c r="R4578" s="92"/>
    </row>
    <row r="4579" spans="1:18" x14ac:dyDescent="0.3">
      <c r="A4579" s="107"/>
      <c r="B4579" s="92"/>
      <c r="C4579" s="92"/>
      <c r="D4579" s="92"/>
      <c r="E4579" s="92"/>
      <c r="F4579" s="92"/>
      <c r="G4579" s="92"/>
      <c r="H4579" s="92"/>
      <c r="I4579" s="92"/>
      <c r="J4579" s="92"/>
      <c r="K4579" s="92"/>
      <c r="N4579" s="92"/>
      <c r="O4579" s="92"/>
      <c r="P4579" s="92"/>
      <c r="Q4579" s="92"/>
      <c r="R4579" s="92"/>
    </row>
    <row r="4580" spans="1:18" x14ac:dyDescent="0.3">
      <c r="A4580" s="107"/>
      <c r="B4580" s="92"/>
      <c r="C4580" s="92"/>
      <c r="D4580" s="92"/>
      <c r="E4580" s="92"/>
      <c r="F4580" s="92"/>
      <c r="G4580" s="92"/>
      <c r="H4580" s="92"/>
      <c r="I4580" s="92"/>
      <c r="J4580" s="92"/>
      <c r="K4580" s="92"/>
      <c r="N4580" s="92"/>
      <c r="O4580" s="92"/>
      <c r="P4580" s="92"/>
      <c r="Q4580" s="92"/>
      <c r="R4580" s="92"/>
    </row>
    <row r="4581" spans="1:18" x14ac:dyDescent="0.3">
      <c r="A4581" s="107"/>
      <c r="B4581" s="92"/>
      <c r="C4581" s="92"/>
      <c r="D4581" s="92"/>
      <c r="E4581" s="92"/>
      <c r="F4581" s="92"/>
      <c r="G4581" s="92"/>
      <c r="H4581" s="92"/>
      <c r="I4581" s="92"/>
      <c r="J4581" s="92"/>
      <c r="K4581" s="92"/>
      <c r="N4581" s="92"/>
      <c r="O4581" s="92"/>
      <c r="P4581" s="92"/>
      <c r="Q4581" s="92"/>
      <c r="R4581" s="92"/>
    </row>
    <row r="4582" spans="1:18" x14ac:dyDescent="0.3">
      <c r="A4582" s="107"/>
      <c r="B4582" s="92"/>
      <c r="C4582" s="92"/>
      <c r="D4582" s="92"/>
      <c r="E4582" s="92"/>
      <c r="F4582" s="92"/>
      <c r="G4582" s="92"/>
      <c r="H4582" s="92"/>
      <c r="I4582" s="92"/>
      <c r="J4582" s="92"/>
      <c r="K4582" s="92"/>
      <c r="N4582" s="92"/>
      <c r="O4582" s="92"/>
      <c r="P4582" s="92"/>
      <c r="Q4582" s="92"/>
      <c r="R4582" s="92"/>
    </row>
    <row r="4583" spans="1:18" x14ac:dyDescent="0.3">
      <c r="A4583" s="107"/>
      <c r="B4583" s="92"/>
      <c r="C4583" s="92"/>
      <c r="D4583" s="92"/>
      <c r="E4583" s="92"/>
      <c r="F4583" s="92"/>
      <c r="G4583" s="92"/>
      <c r="H4583" s="92"/>
      <c r="I4583" s="92"/>
      <c r="J4583" s="92"/>
      <c r="K4583" s="92"/>
      <c r="N4583" s="92"/>
      <c r="O4583" s="92"/>
      <c r="P4583" s="92"/>
      <c r="Q4583" s="92"/>
      <c r="R4583" s="92"/>
    </row>
    <row r="4584" spans="1:18" x14ac:dyDescent="0.3">
      <c r="A4584" s="107"/>
      <c r="B4584" s="92"/>
      <c r="C4584" s="92"/>
      <c r="D4584" s="92"/>
      <c r="E4584" s="92"/>
      <c r="F4584" s="92"/>
      <c r="G4584" s="92"/>
      <c r="H4584" s="92"/>
      <c r="I4584" s="92"/>
      <c r="J4584" s="92"/>
      <c r="K4584" s="92"/>
      <c r="N4584" s="92"/>
      <c r="O4584" s="92"/>
      <c r="P4584" s="92"/>
      <c r="Q4584" s="92"/>
      <c r="R4584" s="92"/>
    </row>
    <row r="4585" spans="1:18" x14ac:dyDescent="0.3">
      <c r="A4585" s="107"/>
      <c r="B4585" s="92"/>
      <c r="C4585" s="92"/>
      <c r="D4585" s="92"/>
      <c r="E4585" s="92"/>
      <c r="F4585" s="92"/>
      <c r="G4585" s="92"/>
      <c r="H4585" s="92"/>
      <c r="I4585" s="92"/>
      <c r="J4585" s="92"/>
      <c r="K4585" s="92"/>
      <c r="N4585" s="92"/>
      <c r="O4585" s="92"/>
      <c r="P4585" s="92"/>
      <c r="Q4585" s="92"/>
      <c r="R4585" s="92"/>
    </row>
    <row r="4586" spans="1:18" x14ac:dyDescent="0.3">
      <c r="A4586" s="107"/>
      <c r="B4586" s="92"/>
      <c r="C4586" s="92"/>
      <c r="D4586" s="92"/>
      <c r="E4586" s="92"/>
      <c r="F4586" s="92"/>
      <c r="G4586" s="92"/>
      <c r="H4586" s="92"/>
      <c r="I4586" s="92"/>
      <c r="J4586" s="92"/>
      <c r="K4586" s="92"/>
      <c r="N4586" s="92"/>
      <c r="O4586" s="92"/>
      <c r="P4586" s="92"/>
      <c r="Q4586" s="92"/>
      <c r="R4586" s="92"/>
    </row>
    <row r="4587" spans="1:18" x14ac:dyDescent="0.3">
      <c r="A4587" s="107"/>
      <c r="B4587" s="92"/>
      <c r="C4587" s="92"/>
      <c r="D4587" s="92"/>
      <c r="E4587" s="92"/>
      <c r="F4587" s="92"/>
      <c r="G4587" s="92"/>
      <c r="H4587" s="92"/>
      <c r="I4587" s="92"/>
      <c r="J4587" s="92"/>
      <c r="K4587" s="92"/>
      <c r="N4587" s="92"/>
      <c r="O4587" s="92"/>
      <c r="P4587" s="92"/>
      <c r="Q4587" s="92"/>
      <c r="R4587" s="92"/>
    </row>
    <row r="4588" spans="1:18" x14ac:dyDescent="0.3">
      <c r="A4588" s="107"/>
      <c r="B4588" s="92"/>
      <c r="C4588" s="92"/>
      <c r="D4588" s="92"/>
      <c r="E4588" s="92"/>
      <c r="F4588" s="92"/>
      <c r="G4588" s="92"/>
      <c r="H4588" s="92"/>
      <c r="I4588" s="92"/>
      <c r="J4588" s="92"/>
      <c r="K4588" s="92"/>
      <c r="N4588" s="92"/>
      <c r="O4588" s="92"/>
      <c r="P4588" s="92"/>
      <c r="Q4588" s="92"/>
      <c r="R4588" s="92"/>
    </row>
    <row r="4589" spans="1:18" x14ac:dyDescent="0.3">
      <c r="A4589" s="107"/>
      <c r="B4589" s="92"/>
      <c r="C4589" s="92"/>
      <c r="D4589" s="92"/>
      <c r="E4589" s="92"/>
      <c r="F4589" s="92"/>
      <c r="G4589" s="92"/>
      <c r="H4589" s="92"/>
      <c r="I4589" s="92"/>
      <c r="J4589" s="92"/>
      <c r="K4589" s="92"/>
      <c r="N4589" s="92"/>
      <c r="O4589" s="92"/>
      <c r="P4589" s="92"/>
      <c r="Q4589" s="92"/>
      <c r="R4589" s="92"/>
    </row>
    <row r="4590" spans="1:18" x14ac:dyDescent="0.3">
      <c r="A4590" s="107"/>
      <c r="B4590" s="92"/>
      <c r="C4590" s="92"/>
      <c r="D4590" s="92"/>
      <c r="E4590" s="92"/>
      <c r="F4590" s="92"/>
      <c r="G4590" s="92"/>
      <c r="H4590" s="92"/>
      <c r="I4590" s="92"/>
      <c r="J4590" s="92"/>
      <c r="K4590" s="92"/>
      <c r="N4590" s="92"/>
      <c r="O4590" s="92"/>
      <c r="P4590" s="92"/>
      <c r="Q4590" s="92"/>
      <c r="R4590" s="92"/>
    </row>
    <row r="4591" spans="1:18" x14ac:dyDescent="0.3">
      <c r="A4591" s="107"/>
      <c r="B4591" s="92"/>
      <c r="C4591" s="92"/>
      <c r="D4591" s="92"/>
      <c r="E4591" s="92"/>
      <c r="F4591" s="92"/>
      <c r="G4591" s="92"/>
      <c r="H4591" s="92"/>
      <c r="I4591" s="92"/>
      <c r="J4591" s="92"/>
      <c r="K4591" s="92"/>
      <c r="N4591" s="92"/>
      <c r="O4591" s="92"/>
      <c r="P4591" s="92"/>
      <c r="Q4591" s="92"/>
      <c r="R4591" s="92"/>
    </row>
    <row r="4592" spans="1:18" x14ac:dyDescent="0.3">
      <c r="A4592" s="107"/>
      <c r="B4592" s="92"/>
      <c r="C4592" s="92"/>
      <c r="D4592" s="92"/>
      <c r="E4592" s="92"/>
      <c r="F4592" s="92"/>
      <c r="G4592" s="92"/>
      <c r="H4592" s="92"/>
      <c r="I4592" s="92"/>
      <c r="J4592" s="92"/>
      <c r="K4592" s="92"/>
      <c r="N4592" s="92"/>
      <c r="O4592" s="92"/>
      <c r="P4592" s="92"/>
      <c r="Q4592" s="92"/>
      <c r="R4592" s="92"/>
    </row>
    <row r="4593" spans="1:18" x14ac:dyDescent="0.3">
      <c r="A4593" s="107"/>
      <c r="B4593" s="92"/>
      <c r="C4593" s="92"/>
      <c r="D4593" s="92"/>
      <c r="E4593" s="92"/>
      <c r="F4593" s="92"/>
      <c r="G4593" s="92"/>
      <c r="H4593" s="92"/>
      <c r="I4593" s="92"/>
      <c r="J4593" s="92"/>
      <c r="K4593" s="92"/>
      <c r="N4593" s="92"/>
      <c r="O4593" s="92"/>
      <c r="P4593" s="92"/>
      <c r="Q4593" s="92"/>
      <c r="R4593" s="92"/>
    </row>
    <row r="4594" spans="1:18" x14ac:dyDescent="0.3">
      <c r="A4594" s="107"/>
      <c r="B4594" s="92"/>
      <c r="C4594" s="92"/>
      <c r="D4594" s="92"/>
      <c r="E4594" s="92"/>
      <c r="F4594" s="92"/>
      <c r="G4594" s="92"/>
      <c r="H4594" s="92"/>
      <c r="I4594" s="92"/>
      <c r="J4594" s="92"/>
      <c r="K4594" s="92"/>
      <c r="N4594" s="92"/>
      <c r="O4594" s="92"/>
      <c r="P4594" s="92"/>
      <c r="Q4594" s="92"/>
      <c r="R4594" s="92"/>
    </row>
    <row r="4595" spans="1:18" x14ac:dyDescent="0.3">
      <c r="A4595" s="107"/>
      <c r="B4595" s="92"/>
      <c r="C4595" s="92"/>
      <c r="D4595" s="92"/>
      <c r="E4595" s="92"/>
      <c r="F4595" s="92"/>
      <c r="G4595" s="92"/>
      <c r="H4595" s="92"/>
      <c r="I4595" s="92"/>
      <c r="J4595" s="92"/>
      <c r="K4595" s="92"/>
      <c r="N4595" s="92"/>
      <c r="O4595" s="92"/>
      <c r="P4595" s="92"/>
      <c r="Q4595" s="92"/>
      <c r="R4595" s="92"/>
    </row>
    <row r="4596" spans="1:18" x14ac:dyDescent="0.3">
      <c r="A4596" s="107"/>
      <c r="B4596" s="92"/>
      <c r="C4596" s="92"/>
      <c r="D4596" s="92"/>
      <c r="E4596" s="92"/>
      <c r="F4596" s="92"/>
      <c r="G4596" s="92"/>
      <c r="H4596" s="92"/>
      <c r="I4596" s="92"/>
      <c r="J4596" s="92"/>
      <c r="K4596" s="92"/>
      <c r="N4596" s="92"/>
      <c r="O4596" s="92"/>
      <c r="P4596" s="92"/>
      <c r="Q4596" s="92"/>
      <c r="R4596" s="92"/>
    </row>
    <row r="4597" spans="1:18" x14ac:dyDescent="0.3">
      <c r="A4597" s="107"/>
      <c r="B4597" s="92"/>
      <c r="C4597" s="92"/>
      <c r="D4597" s="92"/>
      <c r="E4597" s="92"/>
      <c r="F4597" s="92"/>
      <c r="G4597" s="92"/>
      <c r="H4597" s="92"/>
      <c r="I4597" s="92"/>
      <c r="J4597" s="92"/>
      <c r="K4597" s="92"/>
      <c r="N4597" s="92"/>
      <c r="O4597" s="92"/>
      <c r="P4597" s="92"/>
      <c r="Q4597" s="92"/>
      <c r="R4597" s="92"/>
    </row>
    <row r="4598" spans="1:18" x14ac:dyDescent="0.3">
      <c r="A4598" s="107"/>
      <c r="B4598" s="92"/>
      <c r="C4598" s="92"/>
      <c r="D4598" s="92"/>
      <c r="E4598" s="92"/>
      <c r="F4598" s="92"/>
      <c r="G4598" s="92"/>
      <c r="H4598" s="92"/>
      <c r="I4598" s="92"/>
      <c r="J4598" s="92"/>
      <c r="K4598" s="92"/>
      <c r="N4598" s="92"/>
      <c r="O4598" s="92"/>
      <c r="P4598" s="92"/>
      <c r="Q4598" s="92"/>
      <c r="R4598" s="92"/>
    </row>
    <row r="4599" spans="1:18" x14ac:dyDescent="0.3">
      <c r="A4599" s="107"/>
      <c r="B4599" s="92"/>
      <c r="C4599" s="92"/>
      <c r="D4599" s="92"/>
      <c r="E4599" s="92"/>
      <c r="F4599" s="92"/>
      <c r="G4599" s="92"/>
      <c r="H4599" s="92"/>
      <c r="I4599" s="92"/>
      <c r="J4599" s="92"/>
      <c r="K4599" s="92"/>
      <c r="N4599" s="92"/>
      <c r="O4599" s="92"/>
      <c r="P4599" s="92"/>
      <c r="Q4599" s="92"/>
      <c r="R4599" s="92"/>
    </row>
    <row r="4600" spans="1:18" x14ac:dyDescent="0.3">
      <c r="A4600" s="107"/>
      <c r="B4600" s="92"/>
      <c r="C4600" s="92"/>
      <c r="D4600" s="92"/>
      <c r="E4600" s="92"/>
      <c r="F4600" s="92"/>
      <c r="G4600" s="92"/>
      <c r="H4600" s="92"/>
      <c r="I4600" s="92"/>
      <c r="J4600" s="92"/>
      <c r="K4600" s="92"/>
      <c r="N4600" s="92"/>
      <c r="O4600" s="92"/>
      <c r="P4600" s="92"/>
      <c r="Q4600" s="92"/>
      <c r="R4600" s="92"/>
    </row>
    <row r="4601" spans="1:18" x14ac:dyDescent="0.3">
      <c r="A4601" s="107"/>
      <c r="B4601" s="92"/>
      <c r="C4601" s="92"/>
      <c r="D4601" s="92"/>
      <c r="E4601" s="92"/>
      <c r="F4601" s="92"/>
      <c r="G4601" s="92"/>
      <c r="H4601" s="92"/>
      <c r="I4601" s="92"/>
      <c r="J4601" s="92"/>
      <c r="K4601" s="92"/>
      <c r="N4601" s="92"/>
      <c r="O4601" s="92"/>
      <c r="P4601" s="92"/>
      <c r="Q4601" s="92"/>
      <c r="R4601" s="92"/>
    </row>
    <row r="4602" spans="1:18" x14ac:dyDescent="0.3">
      <c r="A4602" s="107"/>
      <c r="B4602" s="92"/>
      <c r="C4602" s="92"/>
      <c r="D4602" s="92"/>
      <c r="E4602" s="92"/>
      <c r="F4602" s="92"/>
      <c r="G4602" s="92"/>
      <c r="H4602" s="92"/>
      <c r="I4602" s="92"/>
      <c r="J4602" s="92"/>
      <c r="K4602" s="92"/>
      <c r="N4602" s="92"/>
      <c r="O4602" s="92"/>
      <c r="P4602" s="92"/>
      <c r="Q4602" s="92"/>
      <c r="R4602" s="92"/>
    </row>
    <row r="4603" spans="1:18" x14ac:dyDescent="0.3">
      <c r="A4603" s="107"/>
      <c r="B4603" s="92"/>
      <c r="C4603" s="92"/>
      <c r="D4603" s="92"/>
      <c r="E4603" s="92"/>
      <c r="F4603" s="92"/>
      <c r="G4603" s="92"/>
      <c r="H4603" s="92"/>
      <c r="I4603" s="92"/>
      <c r="J4603" s="92"/>
      <c r="K4603" s="92"/>
      <c r="N4603" s="92"/>
      <c r="O4603" s="92"/>
      <c r="P4603" s="92"/>
      <c r="Q4603" s="92"/>
      <c r="R4603" s="92"/>
    </row>
    <row r="4604" spans="1:18" x14ac:dyDescent="0.3">
      <c r="A4604" s="107"/>
      <c r="B4604" s="92"/>
      <c r="C4604" s="92"/>
      <c r="D4604" s="92"/>
      <c r="E4604" s="92"/>
      <c r="F4604" s="92"/>
      <c r="G4604" s="92"/>
      <c r="H4604" s="92"/>
      <c r="I4604" s="92"/>
      <c r="J4604" s="92"/>
      <c r="K4604" s="92"/>
      <c r="N4604" s="92"/>
      <c r="O4604" s="92"/>
      <c r="P4604" s="92"/>
      <c r="Q4604" s="92"/>
      <c r="R4604" s="92"/>
    </row>
    <row r="4605" spans="1:18" x14ac:dyDescent="0.3">
      <c r="A4605" s="107"/>
      <c r="B4605" s="92"/>
      <c r="C4605" s="92"/>
      <c r="D4605" s="92"/>
      <c r="E4605" s="92"/>
      <c r="F4605" s="92"/>
      <c r="G4605" s="92"/>
      <c r="H4605" s="92"/>
      <c r="I4605" s="92"/>
      <c r="J4605" s="92"/>
      <c r="K4605" s="92"/>
      <c r="N4605" s="92"/>
      <c r="O4605" s="92"/>
      <c r="P4605" s="92"/>
      <c r="Q4605" s="92"/>
      <c r="R4605" s="92"/>
    </row>
    <row r="4606" spans="1:18" x14ac:dyDescent="0.3">
      <c r="A4606" s="107"/>
      <c r="B4606" s="92"/>
      <c r="C4606" s="92"/>
      <c r="D4606" s="92"/>
      <c r="E4606" s="92"/>
      <c r="F4606" s="92"/>
      <c r="G4606" s="92"/>
      <c r="H4606" s="92"/>
      <c r="I4606" s="92"/>
      <c r="J4606" s="92"/>
      <c r="K4606" s="92"/>
      <c r="N4606" s="92"/>
      <c r="O4606" s="92"/>
      <c r="P4606" s="92"/>
      <c r="Q4606" s="92"/>
      <c r="R4606" s="92"/>
    </row>
    <row r="4607" spans="1:18" x14ac:dyDescent="0.3">
      <c r="A4607" s="107"/>
      <c r="B4607" s="92"/>
      <c r="C4607" s="92"/>
      <c r="D4607" s="92"/>
      <c r="E4607" s="92"/>
      <c r="F4607" s="92"/>
      <c r="G4607" s="92"/>
      <c r="H4607" s="92"/>
      <c r="I4607" s="92"/>
      <c r="J4607" s="92"/>
      <c r="K4607" s="92"/>
      <c r="N4607" s="92"/>
      <c r="O4607" s="92"/>
      <c r="P4607" s="92"/>
      <c r="Q4607" s="92"/>
      <c r="R4607" s="92"/>
    </row>
    <row r="4608" spans="1:18" x14ac:dyDescent="0.3">
      <c r="A4608" s="107"/>
      <c r="B4608" s="92"/>
      <c r="C4608" s="92"/>
      <c r="D4608" s="92"/>
      <c r="E4608" s="92"/>
      <c r="F4608" s="92"/>
      <c r="G4608" s="92"/>
      <c r="H4608" s="92"/>
      <c r="I4608" s="92"/>
      <c r="J4608" s="92"/>
      <c r="K4608" s="92"/>
      <c r="N4608" s="92"/>
      <c r="O4608" s="92"/>
      <c r="P4608" s="92"/>
      <c r="Q4608" s="92"/>
      <c r="R4608" s="92"/>
    </row>
    <row r="4609" spans="1:18" x14ac:dyDescent="0.3">
      <c r="A4609" s="107"/>
      <c r="B4609" s="92"/>
      <c r="C4609" s="92"/>
      <c r="D4609" s="92"/>
      <c r="E4609" s="92"/>
      <c r="F4609" s="92"/>
      <c r="G4609" s="92"/>
      <c r="H4609" s="92"/>
      <c r="I4609" s="92"/>
      <c r="J4609" s="92"/>
      <c r="K4609" s="92"/>
      <c r="N4609" s="92"/>
      <c r="O4609" s="92"/>
      <c r="P4609" s="92"/>
      <c r="Q4609" s="92"/>
      <c r="R4609" s="92"/>
    </row>
    <row r="4610" spans="1:18" x14ac:dyDescent="0.3">
      <c r="A4610" s="107"/>
      <c r="B4610" s="92"/>
      <c r="C4610" s="92"/>
      <c r="D4610" s="92"/>
      <c r="E4610" s="92"/>
      <c r="F4610" s="92"/>
      <c r="G4610" s="92"/>
      <c r="H4610" s="92"/>
      <c r="I4610" s="92"/>
      <c r="J4610" s="92"/>
      <c r="K4610" s="92"/>
      <c r="N4610" s="92"/>
      <c r="O4610" s="92"/>
      <c r="P4610" s="92"/>
      <c r="Q4610" s="92"/>
      <c r="R4610" s="92"/>
    </row>
    <row r="4611" spans="1:18" x14ac:dyDescent="0.3">
      <c r="A4611" s="107"/>
      <c r="B4611" s="92"/>
      <c r="C4611" s="92"/>
      <c r="D4611" s="92"/>
      <c r="E4611" s="92"/>
      <c r="F4611" s="92"/>
      <c r="G4611" s="92"/>
      <c r="H4611" s="92"/>
      <c r="I4611" s="92"/>
      <c r="J4611" s="92"/>
      <c r="K4611" s="92"/>
      <c r="N4611" s="92"/>
      <c r="O4611" s="92"/>
      <c r="P4611" s="92"/>
      <c r="Q4611" s="92"/>
      <c r="R4611" s="92"/>
    </row>
    <row r="4612" spans="1:18" x14ac:dyDescent="0.3">
      <c r="A4612" s="107"/>
      <c r="B4612" s="92"/>
      <c r="C4612" s="92"/>
      <c r="D4612" s="92"/>
      <c r="E4612" s="92"/>
      <c r="F4612" s="92"/>
      <c r="G4612" s="92"/>
      <c r="H4612" s="92"/>
      <c r="I4612" s="92"/>
      <c r="J4612" s="92"/>
      <c r="K4612" s="92"/>
      <c r="N4612" s="92"/>
      <c r="O4612" s="92"/>
      <c r="P4612" s="92"/>
      <c r="Q4612" s="92"/>
      <c r="R4612" s="92"/>
    </row>
    <row r="4613" spans="1:18" x14ac:dyDescent="0.3">
      <c r="A4613" s="107"/>
      <c r="B4613" s="92"/>
      <c r="C4613" s="92"/>
      <c r="D4613" s="92"/>
      <c r="E4613" s="92"/>
      <c r="F4613" s="92"/>
      <c r="G4613" s="92"/>
      <c r="H4613" s="92"/>
      <c r="I4613" s="92"/>
      <c r="J4613" s="92"/>
      <c r="K4613" s="92"/>
      <c r="N4613" s="92"/>
      <c r="O4613" s="92"/>
      <c r="P4613" s="92"/>
      <c r="Q4613" s="92"/>
      <c r="R4613" s="92"/>
    </row>
    <row r="4614" spans="1:18" x14ac:dyDescent="0.3">
      <c r="A4614" s="107"/>
      <c r="B4614" s="92"/>
      <c r="C4614" s="92"/>
      <c r="D4614" s="92"/>
      <c r="E4614" s="92"/>
      <c r="F4614" s="92"/>
      <c r="G4614" s="92"/>
      <c r="H4614" s="92"/>
      <c r="I4614" s="92"/>
      <c r="J4614" s="92"/>
      <c r="K4614" s="92"/>
      <c r="N4614" s="92"/>
      <c r="O4614" s="92"/>
      <c r="P4614" s="92"/>
      <c r="Q4614" s="92"/>
      <c r="R4614" s="92"/>
    </row>
    <row r="4615" spans="1:18" x14ac:dyDescent="0.3">
      <c r="A4615" s="107"/>
      <c r="B4615" s="92"/>
      <c r="C4615" s="92"/>
      <c r="D4615" s="92"/>
      <c r="E4615" s="92"/>
      <c r="F4615" s="92"/>
      <c r="G4615" s="92"/>
      <c r="H4615" s="92"/>
      <c r="I4615" s="92"/>
      <c r="J4615" s="92"/>
      <c r="K4615" s="92"/>
      <c r="N4615" s="92"/>
      <c r="O4615" s="92"/>
      <c r="P4615" s="92"/>
      <c r="Q4615" s="92"/>
      <c r="R4615" s="92"/>
    </row>
    <row r="4616" spans="1:18" x14ac:dyDescent="0.3">
      <c r="A4616" s="107"/>
      <c r="B4616" s="92"/>
      <c r="C4616" s="92"/>
      <c r="D4616" s="92"/>
      <c r="E4616" s="92"/>
      <c r="F4616" s="92"/>
      <c r="G4616" s="92"/>
      <c r="H4616" s="92"/>
      <c r="I4616" s="92"/>
      <c r="J4616" s="92"/>
      <c r="K4616" s="92"/>
      <c r="N4616" s="92"/>
      <c r="O4616" s="92"/>
      <c r="P4616" s="92"/>
      <c r="Q4616" s="92"/>
      <c r="R4616" s="92"/>
    </row>
    <row r="4617" spans="1:18" x14ac:dyDescent="0.3">
      <c r="A4617" s="107"/>
      <c r="B4617" s="92"/>
      <c r="C4617" s="92"/>
      <c r="D4617" s="92"/>
      <c r="E4617" s="92"/>
      <c r="F4617" s="92"/>
      <c r="G4617" s="92"/>
      <c r="H4617" s="92"/>
      <c r="I4617" s="92"/>
      <c r="J4617" s="92"/>
      <c r="K4617" s="92"/>
      <c r="N4617" s="92"/>
      <c r="O4617" s="92"/>
      <c r="P4617" s="92"/>
      <c r="Q4617" s="92"/>
      <c r="R4617" s="92"/>
    </row>
    <row r="4618" spans="1:18" x14ac:dyDescent="0.3">
      <c r="A4618" s="107"/>
      <c r="B4618" s="92"/>
      <c r="C4618" s="92"/>
      <c r="D4618" s="92"/>
      <c r="E4618" s="92"/>
      <c r="F4618" s="92"/>
      <c r="G4618" s="92"/>
      <c r="H4618" s="92"/>
      <c r="I4618" s="92"/>
      <c r="J4618" s="92"/>
      <c r="K4618" s="92"/>
      <c r="N4618" s="92"/>
      <c r="O4618" s="92"/>
      <c r="P4618" s="92"/>
      <c r="Q4618" s="92"/>
      <c r="R4618" s="92"/>
    </row>
    <row r="4619" spans="1:18" x14ac:dyDescent="0.3">
      <c r="A4619" s="107"/>
      <c r="B4619" s="92"/>
      <c r="C4619" s="92"/>
      <c r="D4619" s="92"/>
      <c r="E4619" s="92"/>
      <c r="F4619" s="92"/>
      <c r="G4619" s="92"/>
      <c r="H4619" s="92"/>
      <c r="I4619" s="92"/>
      <c r="J4619" s="92"/>
      <c r="K4619" s="92"/>
      <c r="N4619" s="92"/>
      <c r="O4619" s="92"/>
      <c r="P4619" s="92"/>
      <c r="Q4619" s="92"/>
      <c r="R4619" s="92"/>
    </row>
    <row r="4620" spans="1:18" x14ac:dyDescent="0.3">
      <c r="A4620" s="107"/>
      <c r="B4620" s="92"/>
      <c r="C4620" s="92"/>
      <c r="D4620" s="92"/>
      <c r="E4620" s="92"/>
      <c r="F4620" s="92"/>
      <c r="G4620" s="92"/>
      <c r="H4620" s="92"/>
      <c r="I4620" s="92"/>
      <c r="J4620" s="92"/>
      <c r="K4620" s="92"/>
      <c r="N4620" s="92"/>
      <c r="O4620" s="92"/>
      <c r="P4620" s="92"/>
      <c r="Q4620" s="92"/>
      <c r="R4620" s="92"/>
    </row>
    <row r="4621" spans="1:18" x14ac:dyDescent="0.3">
      <c r="A4621" s="107"/>
      <c r="B4621" s="92"/>
      <c r="C4621" s="92"/>
      <c r="D4621" s="92"/>
      <c r="E4621" s="92"/>
      <c r="F4621" s="92"/>
      <c r="G4621" s="92"/>
      <c r="H4621" s="92"/>
      <c r="I4621" s="92"/>
      <c r="J4621" s="92"/>
      <c r="K4621" s="92"/>
      <c r="N4621" s="92"/>
      <c r="O4621" s="92"/>
      <c r="P4621" s="92"/>
      <c r="Q4621" s="92"/>
      <c r="R4621" s="92"/>
    </row>
    <row r="4622" spans="1:18" x14ac:dyDescent="0.3">
      <c r="A4622" s="107"/>
      <c r="B4622" s="92"/>
      <c r="C4622" s="92"/>
      <c r="D4622" s="92"/>
      <c r="E4622" s="92"/>
      <c r="F4622" s="92"/>
      <c r="G4622" s="92"/>
      <c r="H4622" s="92"/>
      <c r="I4622" s="92"/>
      <c r="J4622" s="92"/>
      <c r="K4622" s="92"/>
      <c r="N4622" s="92"/>
      <c r="O4622" s="92"/>
      <c r="P4622" s="92"/>
      <c r="Q4622" s="92"/>
      <c r="R4622" s="92"/>
    </row>
    <row r="4623" spans="1:18" x14ac:dyDescent="0.3">
      <c r="A4623" s="107"/>
      <c r="B4623" s="92"/>
      <c r="C4623" s="92"/>
      <c r="D4623" s="92"/>
      <c r="E4623" s="92"/>
      <c r="F4623" s="92"/>
      <c r="G4623" s="92"/>
      <c r="H4623" s="92"/>
      <c r="I4623" s="92"/>
      <c r="J4623" s="92"/>
      <c r="K4623" s="92"/>
      <c r="N4623" s="92"/>
      <c r="O4623" s="92"/>
      <c r="P4623" s="92"/>
      <c r="Q4623" s="92"/>
      <c r="R4623" s="92"/>
    </row>
    <row r="4624" spans="1:18" x14ac:dyDescent="0.3">
      <c r="A4624" s="107"/>
      <c r="B4624" s="92"/>
      <c r="C4624" s="92"/>
      <c r="D4624" s="92"/>
      <c r="E4624" s="92"/>
      <c r="F4624" s="92"/>
      <c r="G4624" s="92"/>
      <c r="H4624" s="92"/>
      <c r="I4624" s="92"/>
      <c r="J4624" s="92"/>
      <c r="K4624" s="92"/>
      <c r="N4624" s="92"/>
      <c r="O4624" s="92"/>
      <c r="P4624" s="92"/>
      <c r="Q4624" s="92"/>
      <c r="R4624" s="92"/>
    </row>
    <row r="4625" spans="1:18" x14ac:dyDescent="0.3">
      <c r="A4625" s="107"/>
      <c r="B4625" s="92"/>
      <c r="C4625" s="92"/>
      <c r="D4625" s="92"/>
      <c r="E4625" s="92"/>
      <c r="F4625" s="92"/>
      <c r="G4625" s="92"/>
      <c r="H4625" s="92"/>
      <c r="I4625" s="92"/>
      <c r="J4625" s="92"/>
      <c r="K4625" s="92"/>
      <c r="N4625" s="92"/>
      <c r="O4625" s="92"/>
      <c r="P4625" s="92"/>
      <c r="Q4625" s="92"/>
      <c r="R4625" s="92"/>
    </row>
    <row r="4626" spans="1:18" x14ac:dyDescent="0.3">
      <c r="A4626" s="107"/>
      <c r="B4626" s="92"/>
      <c r="C4626" s="92"/>
      <c r="D4626" s="92"/>
      <c r="E4626" s="92"/>
      <c r="F4626" s="92"/>
      <c r="G4626" s="92"/>
      <c r="H4626" s="92"/>
      <c r="I4626" s="92"/>
      <c r="J4626" s="92"/>
      <c r="K4626" s="92"/>
      <c r="N4626" s="92"/>
      <c r="O4626" s="92"/>
      <c r="P4626" s="92"/>
      <c r="Q4626" s="92"/>
      <c r="R4626" s="92"/>
    </row>
    <row r="4627" spans="1:18" x14ac:dyDescent="0.3">
      <c r="A4627" s="107"/>
      <c r="B4627" s="92"/>
      <c r="C4627" s="92"/>
      <c r="D4627" s="92"/>
      <c r="E4627" s="92"/>
      <c r="F4627" s="92"/>
      <c r="G4627" s="92"/>
      <c r="H4627" s="92"/>
      <c r="I4627" s="92"/>
      <c r="J4627" s="92"/>
      <c r="K4627" s="92"/>
      <c r="N4627" s="92"/>
      <c r="O4627" s="92"/>
      <c r="P4627" s="92"/>
      <c r="Q4627" s="92"/>
      <c r="R4627" s="92"/>
    </row>
    <row r="4628" spans="1:18" x14ac:dyDescent="0.3">
      <c r="A4628" s="107"/>
      <c r="B4628" s="92"/>
      <c r="C4628" s="92"/>
      <c r="D4628" s="92"/>
      <c r="E4628" s="92"/>
      <c r="F4628" s="92"/>
      <c r="G4628" s="92"/>
      <c r="H4628" s="92"/>
      <c r="I4628" s="92"/>
      <c r="J4628" s="92"/>
      <c r="K4628" s="92"/>
      <c r="N4628" s="92"/>
      <c r="O4628" s="92"/>
      <c r="P4628" s="92"/>
      <c r="Q4628" s="92"/>
      <c r="R4628" s="92"/>
    </row>
    <row r="4629" spans="1:18" x14ac:dyDescent="0.3">
      <c r="A4629" s="107"/>
      <c r="B4629" s="92"/>
      <c r="C4629" s="92"/>
      <c r="D4629" s="92"/>
      <c r="E4629" s="92"/>
      <c r="F4629" s="92"/>
      <c r="G4629" s="92"/>
      <c r="H4629" s="92"/>
      <c r="I4629" s="92"/>
      <c r="J4629" s="92"/>
      <c r="K4629" s="92"/>
      <c r="N4629" s="92"/>
      <c r="O4629" s="92"/>
      <c r="P4629" s="92"/>
      <c r="Q4629" s="92"/>
      <c r="R4629" s="92"/>
    </row>
    <row r="4630" spans="1:18" x14ac:dyDescent="0.3">
      <c r="A4630" s="107"/>
      <c r="B4630" s="92"/>
      <c r="C4630" s="92"/>
      <c r="D4630" s="92"/>
      <c r="E4630" s="92"/>
      <c r="F4630" s="92"/>
      <c r="G4630" s="92"/>
      <c r="H4630" s="92"/>
      <c r="I4630" s="92"/>
      <c r="J4630" s="92"/>
      <c r="K4630" s="92"/>
      <c r="N4630" s="92"/>
      <c r="O4630" s="92"/>
      <c r="P4630" s="92"/>
      <c r="Q4630" s="92"/>
      <c r="R4630" s="92"/>
    </row>
    <row r="4631" spans="1:18" x14ac:dyDescent="0.3">
      <c r="A4631" s="107"/>
      <c r="B4631" s="92"/>
      <c r="C4631" s="92"/>
      <c r="D4631" s="92"/>
      <c r="E4631" s="92"/>
      <c r="F4631" s="92"/>
      <c r="G4631" s="92"/>
      <c r="H4631" s="92"/>
      <c r="I4631" s="92"/>
      <c r="J4631" s="92"/>
      <c r="K4631" s="92"/>
      <c r="N4631" s="92"/>
      <c r="O4631" s="92"/>
      <c r="P4631" s="92"/>
      <c r="Q4631" s="92"/>
      <c r="R4631" s="92"/>
    </row>
    <row r="4632" spans="1:18" x14ac:dyDescent="0.3">
      <c r="A4632" s="107"/>
      <c r="B4632" s="92"/>
      <c r="C4632" s="92"/>
      <c r="D4632" s="92"/>
      <c r="E4632" s="92"/>
      <c r="F4632" s="92"/>
      <c r="G4632" s="92"/>
      <c r="H4632" s="92"/>
      <c r="I4632" s="92"/>
      <c r="J4632" s="92"/>
      <c r="K4632" s="92"/>
      <c r="N4632" s="92"/>
      <c r="O4632" s="92"/>
      <c r="P4632" s="92"/>
      <c r="Q4632" s="92"/>
      <c r="R4632" s="92"/>
    </row>
    <row r="4633" spans="1:18" x14ac:dyDescent="0.3">
      <c r="A4633" s="107"/>
      <c r="B4633" s="92"/>
      <c r="C4633" s="92"/>
      <c r="D4633" s="92"/>
      <c r="E4633" s="92"/>
      <c r="F4633" s="92"/>
      <c r="G4633" s="92"/>
      <c r="H4633" s="92"/>
      <c r="I4633" s="92"/>
      <c r="J4633" s="92"/>
      <c r="K4633" s="92"/>
      <c r="N4633" s="92"/>
      <c r="O4633" s="92"/>
      <c r="P4633" s="92"/>
      <c r="Q4633" s="92"/>
      <c r="R4633" s="92"/>
    </row>
    <row r="4634" spans="1:18" x14ac:dyDescent="0.3">
      <c r="A4634" s="107"/>
      <c r="B4634" s="92"/>
      <c r="C4634" s="92"/>
      <c r="D4634" s="92"/>
      <c r="E4634" s="92"/>
      <c r="F4634" s="92"/>
      <c r="G4634" s="92"/>
      <c r="H4634" s="92"/>
      <c r="I4634" s="92"/>
      <c r="J4634" s="92"/>
      <c r="K4634" s="92"/>
      <c r="N4634" s="92"/>
      <c r="O4634" s="92"/>
      <c r="P4634" s="92"/>
      <c r="Q4634" s="92"/>
      <c r="R4634" s="92"/>
    </row>
    <row r="4635" spans="1:18" x14ac:dyDescent="0.3">
      <c r="A4635" s="107"/>
      <c r="B4635" s="92"/>
      <c r="C4635" s="92"/>
      <c r="D4635" s="92"/>
      <c r="E4635" s="92"/>
      <c r="F4635" s="92"/>
      <c r="G4635" s="92"/>
      <c r="H4635" s="92"/>
      <c r="I4635" s="92"/>
      <c r="J4635" s="92"/>
      <c r="K4635" s="92"/>
      <c r="N4635" s="92"/>
      <c r="O4635" s="92"/>
      <c r="P4635" s="92"/>
      <c r="Q4635" s="92"/>
      <c r="R4635" s="92"/>
    </row>
    <row r="4636" spans="1:18" x14ac:dyDescent="0.3">
      <c r="A4636" s="107"/>
      <c r="B4636" s="92"/>
      <c r="C4636" s="92"/>
      <c r="D4636" s="92"/>
      <c r="E4636" s="92"/>
      <c r="F4636" s="92"/>
      <c r="G4636" s="92"/>
      <c r="H4636" s="92"/>
      <c r="I4636" s="92"/>
      <c r="J4636" s="92"/>
      <c r="K4636" s="92"/>
      <c r="N4636" s="92"/>
      <c r="O4636" s="92"/>
      <c r="P4636" s="92"/>
      <c r="Q4636" s="92"/>
      <c r="R4636" s="92"/>
    </row>
    <row r="4637" spans="1:18" x14ac:dyDescent="0.3">
      <c r="A4637" s="107"/>
      <c r="B4637" s="92"/>
      <c r="C4637" s="92"/>
      <c r="D4637" s="92"/>
      <c r="E4637" s="92"/>
      <c r="F4637" s="92"/>
      <c r="G4637" s="92"/>
      <c r="H4637" s="92"/>
      <c r="I4637" s="92"/>
      <c r="J4637" s="92"/>
      <c r="K4637" s="92"/>
      <c r="N4637" s="92"/>
      <c r="O4637" s="92"/>
      <c r="P4637" s="92"/>
      <c r="Q4637" s="92"/>
      <c r="R4637" s="92"/>
    </row>
    <row r="4638" spans="1:18" x14ac:dyDescent="0.3">
      <c r="A4638" s="107"/>
      <c r="B4638" s="92"/>
      <c r="C4638" s="92"/>
      <c r="D4638" s="92"/>
      <c r="E4638" s="92"/>
      <c r="F4638" s="92"/>
      <c r="G4638" s="92"/>
      <c r="H4638" s="92"/>
      <c r="I4638" s="92"/>
      <c r="J4638" s="92"/>
      <c r="K4638" s="92"/>
      <c r="N4638" s="92"/>
      <c r="O4638" s="92"/>
      <c r="P4638" s="92"/>
      <c r="Q4638" s="92"/>
      <c r="R4638" s="92"/>
    </row>
    <row r="4639" spans="1:18" x14ac:dyDescent="0.3">
      <c r="A4639" s="107"/>
      <c r="B4639" s="92"/>
      <c r="C4639" s="92"/>
      <c r="D4639" s="92"/>
      <c r="E4639" s="92"/>
      <c r="F4639" s="92"/>
      <c r="G4639" s="92"/>
      <c r="H4639" s="92"/>
      <c r="I4639" s="92"/>
      <c r="J4639" s="92"/>
      <c r="K4639" s="92"/>
      <c r="N4639" s="92"/>
      <c r="O4639" s="92"/>
      <c r="P4639" s="92"/>
      <c r="Q4639" s="92"/>
      <c r="R4639" s="92"/>
    </row>
    <row r="4640" spans="1:18" x14ac:dyDescent="0.3">
      <c r="A4640" s="107"/>
      <c r="B4640" s="92"/>
      <c r="C4640" s="92"/>
      <c r="D4640" s="92"/>
      <c r="E4640" s="92"/>
      <c r="F4640" s="92"/>
      <c r="G4640" s="92"/>
      <c r="H4640" s="92"/>
      <c r="I4640" s="92"/>
      <c r="J4640" s="92"/>
      <c r="K4640" s="92"/>
      <c r="N4640" s="92"/>
      <c r="O4640" s="92"/>
      <c r="P4640" s="92"/>
      <c r="Q4640" s="92"/>
      <c r="R4640" s="92"/>
    </row>
    <row r="4641" spans="1:18" x14ac:dyDescent="0.3">
      <c r="A4641" s="107"/>
      <c r="B4641" s="92"/>
      <c r="C4641" s="92"/>
      <c r="D4641" s="92"/>
      <c r="E4641" s="92"/>
      <c r="F4641" s="92"/>
      <c r="G4641" s="92"/>
      <c r="H4641" s="92"/>
      <c r="I4641" s="92"/>
      <c r="J4641" s="92"/>
      <c r="K4641" s="92"/>
      <c r="N4641" s="92"/>
      <c r="O4641" s="92"/>
      <c r="P4641" s="92"/>
      <c r="Q4641" s="92"/>
      <c r="R4641" s="92"/>
    </row>
    <row r="4642" spans="1:18" x14ac:dyDescent="0.3">
      <c r="A4642" s="107"/>
      <c r="B4642" s="92"/>
      <c r="C4642" s="92"/>
      <c r="D4642" s="92"/>
      <c r="E4642" s="92"/>
      <c r="F4642" s="92"/>
      <c r="G4642" s="92"/>
      <c r="H4642" s="92"/>
      <c r="I4642" s="92"/>
      <c r="J4642" s="92"/>
      <c r="K4642" s="92"/>
      <c r="N4642" s="92"/>
      <c r="O4642" s="92"/>
      <c r="P4642" s="92"/>
      <c r="Q4642" s="92"/>
      <c r="R4642" s="92"/>
    </row>
    <row r="4643" spans="1:18" x14ac:dyDescent="0.3">
      <c r="A4643" s="107"/>
      <c r="B4643" s="92"/>
      <c r="C4643" s="92"/>
      <c r="D4643" s="92"/>
      <c r="E4643" s="92"/>
      <c r="F4643" s="92"/>
      <c r="G4643" s="92"/>
      <c r="H4643" s="92"/>
      <c r="I4643" s="92"/>
      <c r="J4643" s="92"/>
      <c r="K4643" s="92"/>
      <c r="N4643" s="92"/>
      <c r="O4643" s="92"/>
      <c r="P4643" s="92"/>
      <c r="Q4643" s="92"/>
      <c r="R4643" s="92"/>
    </row>
    <row r="4644" spans="1:18" x14ac:dyDescent="0.3">
      <c r="A4644" s="107"/>
      <c r="B4644" s="92"/>
      <c r="C4644" s="92"/>
      <c r="D4644" s="92"/>
      <c r="E4644" s="92"/>
      <c r="F4644" s="92"/>
      <c r="G4644" s="92"/>
      <c r="H4644" s="92"/>
      <c r="I4644" s="92"/>
      <c r="J4644" s="92"/>
      <c r="K4644" s="92"/>
      <c r="N4644" s="92"/>
      <c r="O4644" s="92"/>
      <c r="P4644" s="92"/>
      <c r="Q4644" s="92"/>
      <c r="R4644" s="92"/>
    </row>
    <row r="4645" spans="1:18" x14ac:dyDescent="0.3">
      <c r="A4645" s="107"/>
      <c r="B4645" s="92"/>
      <c r="C4645" s="92"/>
      <c r="D4645" s="92"/>
      <c r="E4645" s="92"/>
      <c r="F4645" s="92"/>
      <c r="G4645" s="92"/>
      <c r="H4645" s="92"/>
      <c r="I4645" s="92"/>
      <c r="J4645" s="92"/>
      <c r="K4645" s="92"/>
      <c r="N4645" s="92"/>
      <c r="O4645" s="92"/>
      <c r="P4645" s="92"/>
      <c r="Q4645" s="92"/>
      <c r="R4645" s="92"/>
    </row>
    <row r="4646" spans="1:18" x14ac:dyDescent="0.3">
      <c r="A4646" s="107"/>
      <c r="B4646" s="92"/>
      <c r="C4646" s="92"/>
      <c r="D4646" s="92"/>
      <c r="E4646" s="92"/>
      <c r="F4646" s="92"/>
      <c r="G4646" s="92"/>
      <c r="H4646" s="92"/>
      <c r="I4646" s="92"/>
      <c r="J4646" s="92"/>
      <c r="K4646" s="92"/>
      <c r="N4646" s="92"/>
      <c r="O4646" s="92"/>
      <c r="P4646" s="92"/>
      <c r="Q4646" s="92"/>
      <c r="R4646" s="92"/>
    </row>
    <row r="4647" spans="1:18" x14ac:dyDescent="0.3">
      <c r="A4647" s="107"/>
      <c r="B4647" s="92"/>
      <c r="C4647" s="92"/>
      <c r="D4647" s="92"/>
      <c r="E4647" s="92"/>
      <c r="F4647" s="92"/>
      <c r="G4647" s="92"/>
      <c r="H4647" s="92"/>
      <c r="I4647" s="92"/>
      <c r="J4647" s="92"/>
      <c r="K4647" s="92"/>
      <c r="N4647" s="92"/>
      <c r="O4647" s="92"/>
      <c r="P4647" s="92"/>
      <c r="Q4647" s="92"/>
      <c r="R4647" s="92"/>
    </row>
    <row r="4648" spans="1:18" x14ac:dyDescent="0.3">
      <c r="A4648" s="107"/>
      <c r="B4648" s="92"/>
      <c r="C4648" s="92"/>
      <c r="D4648" s="92"/>
      <c r="E4648" s="92"/>
      <c r="F4648" s="92"/>
      <c r="G4648" s="92"/>
      <c r="H4648" s="92"/>
      <c r="I4648" s="92"/>
      <c r="J4648" s="92"/>
      <c r="K4648" s="92"/>
      <c r="N4648" s="92"/>
      <c r="O4648" s="92"/>
      <c r="P4648" s="92"/>
      <c r="Q4648" s="92"/>
      <c r="R4648" s="92"/>
    </row>
    <row r="4649" spans="1:18" x14ac:dyDescent="0.3">
      <c r="A4649" s="107"/>
      <c r="B4649" s="92"/>
      <c r="C4649" s="92"/>
      <c r="D4649" s="92"/>
      <c r="E4649" s="92"/>
      <c r="F4649" s="92"/>
      <c r="G4649" s="92"/>
      <c r="H4649" s="92"/>
      <c r="I4649" s="92"/>
      <c r="J4649" s="92"/>
      <c r="K4649" s="92"/>
      <c r="N4649" s="92"/>
      <c r="O4649" s="92"/>
      <c r="P4649" s="92"/>
      <c r="Q4649" s="92"/>
      <c r="R4649" s="92"/>
    </row>
    <row r="4650" spans="1:18" x14ac:dyDescent="0.3">
      <c r="A4650" s="107"/>
      <c r="B4650" s="92"/>
      <c r="C4650" s="92"/>
      <c r="D4650" s="92"/>
      <c r="E4650" s="92"/>
      <c r="F4650" s="92"/>
      <c r="G4650" s="92"/>
      <c r="H4650" s="92"/>
      <c r="I4650" s="92"/>
      <c r="J4650" s="92"/>
      <c r="K4650" s="92"/>
      <c r="N4650" s="92"/>
      <c r="O4650" s="92"/>
      <c r="P4650" s="92"/>
      <c r="Q4650" s="92"/>
      <c r="R4650" s="92"/>
    </row>
    <row r="4651" spans="1:18" x14ac:dyDescent="0.3">
      <c r="A4651" s="107"/>
      <c r="B4651" s="92"/>
      <c r="C4651" s="92"/>
      <c r="D4651" s="92"/>
      <c r="E4651" s="92"/>
      <c r="F4651" s="92"/>
      <c r="G4651" s="92"/>
      <c r="H4651" s="92"/>
      <c r="I4651" s="92"/>
      <c r="J4651" s="92"/>
      <c r="K4651" s="92"/>
      <c r="N4651" s="92"/>
      <c r="O4651" s="92"/>
      <c r="P4651" s="92"/>
      <c r="Q4651" s="92"/>
      <c r="R4651" s="92"/>
    </row>
    <row r="4652" spans="1:18" x14ac:dyDescent="0.3">
      <c r="A4652" s="107"/>
      <c r="B4652" s="92"/>
      <c r="C4652" s="92"/>
      <c r="D4652" s="92"/>
      <c r="E4652" s="92"/>
      <c r="F4652" s="92"/>
      <c r="G4652" s="92"/>
      <c r="H4652" s="92"/>
      <c r="I4652" s="92"/>
      <c r="J4652" s="92"/>
      <c r="K4652" s="92"/>
      <c r="N4652" s="92"/>
      <c r="O4652" s="92"/>
      <c r="P4652" s="92"/>
      <c r="Q4652" s="92"/>
      <c r="R4652" s="92"/>
    </row>
    <row r="4653" spans="1:18" x14ac:dyDescent="0.3">
      <c r="A4653" s="107"/>
      <c r="B4653" s="92"/>
      <c r="C4653" s="92"/>
      <c r="D4653" s="92"/>
      <c r="E4653" s="92"/>
      <c r="F4653" s="92"/>
      <c r="G4653" s="92"/>
      <c r="H4653" s="92"/>
      <c r="I4653" s="92"/>
      <c r="J4653" s="92"/>
      <c r="K4653" s="92"/>
      <c r="N4653" s="92"/>
      <c r="O4653" s="92"/>
      <c r="P4653" s="92"/>
      <c r="Q4653" s="92"/>
      <c r="R4653" s="92"/>
    </row>
    <row r="4654" spans="1:18" x14ac:dyDescent="0.3">
      <c r="A4654" s="107"/>
      <c r="B4654" s="92"/>
      <c r="C4654" s="92"/>
      <c r="D4654" s="92"/>
      <c r="E4654" s="92"/>
      <c r="F4654" s="92"/>
      <c r="G4654" s="92"/>
      <c r="H4654" s="92"/>
      <c r="I4654" s="92"/>
      <c r="J4654" s="92"/>
      <c r="K4654" s="92"/>
      <c r="N4654" s="92"/>
      <c r="O4654" s="92"/>
      <c r="P4654" s="92"/>
      <c r="Q4654" s="92"/>
      <c r="R4654" s="92"/>
    </row>
    <row r="4655" spans="1:18" x14ac:dyDescent="0.3">
      <c r="A4655" s="107"/>
      <c r="B4655" s="92"/>
      <c r="C4655" s="92"/>
      <c r="D4655" s="92"/>
      <c r="E4655" s="92"/>
      <c r="F4655" s="92"/>
      <c r="G4655" s="92"/>
      <c r="H4655" s="92"/>
      <c r="I4655" s="92"/>
      <c r="J4655" s="92"/>
      <c r="K4655" s="92"/>
      <c r="N4655" s="92"/>
      <c r="O4655" s="92"/>
      <c r="P4655" s="92"/>
      <c r="Q4655" s="92"/>
      <c r="R4655" s="92"/>
    </row>
    <row r="4656" spans="1:18" x14ac:dyDescent="0.3">
      <c r="A4656" s="107"/>
      <c r="B4656" s="92"/>
      <c r="C4656" s="92"/>
      <c r="D4656" s="92"/>
      <c r="E4656" s="92"/>
      <c r="F4656" s="92"/>
      <c r="G4656" s="92"/>
      <c r="H4656" s="92"/>
      <c r="I4656" s="92"/>
      <c r="J4656" s="92"/>
      <c r="K4656" s="92"/>
      <c r="N4656" s="92"/>
      <c r="O4656" s="92"/>
      <c r="P4656" s="92"/>
      <c r="Q4656" s="92"/>
      <c r="R4656" s="92"/>
    </row>
    <row r="4657" spans="1:18" x14ac:dyDescent="0.3">
      <c r="A4657" s="107"/>
      <c r="B4657" s="92"/>
      <c r="C4657" s="92"/>
      <c r="D4657" s="92"/>
      <c r="E4657" s="92"/>
      <c r="F4657" s="92"/>
      <c r="G4657" s="92"/>
      <c r="H4657" s="92"/>
      <c r="I4657" s="92"/>
      <c r="J4657" s="92"/>
      <c r="K4657" s="92"/>
      <c r="N4657" s="92"/>
      <c r="O4657" s="92"/>
      <c r="P4657" s="92"/>
      <c r="Q4657" s="92"/>
      <c r="R4657" s="92"/>
    </row>
    <row r="4658" spans="1:18" x14ac:dyDescent="0.3">
      <c r="A4658" s="107"/>
      <c r="B4658" s="92"/>
      <c r="C4658" s="92"/>
      <c r="D4658" s="92"/>
      <c r="E4658" s="92"/>
      <c r="F4658" s="92"/>
      <c r="G4658" s="92"/>
      <c r="H4658" s="92"/>
      <c r="I4658" s="92"/>
      <c r="J4658" s="92"/>
      <c r="K4658" s="92"/>
      <c r="N4658" s="92"/>
      <c r="O4658" s="92"/>
      <c r="P4658" s="92"/>
      <c r="Q4658" s="92"/>
      <c r="R4658" s="92"/>
    </row>
    <row r="4659" spans="1:18" x14ac:dyDescent="0.3">
      <c r="A4659" s="107"/>
      <c r="B4659" s="92"/>
      <c r="C4659" s="92"/>
      <c r="D4659" s="92"/>
      <c r="E4659" s="92"/>
      <c r="F4659" s="92"/>
      <c r="G4659" s="92"/>
      <c r="H4659" s="92"/>
      <c r="I4659" s="92"/>
      <c r="J4659" s="92"/>
      <c r="K4659" s="92"/>
      <c r="N4659" s="92"/>
      <c r="O4659" s="92"/>
      <c r="P4659" s="92"/>
      <c r="Q4659" s="92"/>
      <c r="R4659" s="92"/>
    </row>
    <row r="4660" spans="1:18" x14ac:dyDescent="0.3">
      <c r="A4660" s="107"/>
      <c r="B4660" s="92"/>
      <c r="C4660" s="92"/>
      <c r="D4660" s="92"/>
      <c r="E4660" s="92"/>
      <c r="F4660" s="92"/>
      <c r="G4660" s="92"/>
      <c r="H4660" s="92"/>
      <c r="I4660" s="92"/>
      <c r="J4660" s="92"/>
      <c r="K4660" s="92"/>
      <c r="N4660" s="92"/>
      <c r="O4660" s="92"/>
      <c r="P4660" s="92"/>
      <c r="Q4660" s="92"/>
      <c r="R4660" s="92"/>
    </row>
    <row r="4661" spans="1:18" x14ac:dyDescent="0.3">
      <c r="A4661" s="107"/>
      <c r="B4661" s="92"/>
      <c r="C4661" s="92"/>
      <c r="D4661" s="92"/>
      <c r="E4661" s="92"/>
      <c r="F4661" s="92"/>
      <c r="G4661" s="92"/>
      <c r="H4661" s="92"/>
      <c r="I4661" s="92"/>
      <c r="J4661" s="92"/>
      <c r="K4661" s="92"/>
      <c r="N4661" s="92"/>
      <c r="O4661" s="92"/>
      <c r="P4661" s="92"/>
      <c r="Q4661" s="92"/>
      <c r="R4661" s="92"/>
    </row>
    <row r="4662" spans="1:18" x14ac:dyDescent="0.3">
      <c r="A4662" s="107"/>
      <c r="B4662" s="92"/>
      <c r="C4662" s="92"/>
      <c r="D4662" s="92"/>
      <c r="E4662" s="92"/>
      <c r="F4662" s="92"/>
      <c r="G4662" s="92"/>
      <c r="H4662" s="92"/>
      <c r="I4662" s="92"/>
      <c r="J4662" s="92"/>
      <c r="K4662" s="92"/>
      <c r="N4662" s="92"/>
      <c r="O4662" s="92"/>
      <c r="P4662" s="92"/>
      <c r="Q4662" s="92"/>
      <c r="R4662" s="92"/>
    </row>
    <row r="4663" spans="1:18" x14ac:dyDescent="0.3">
      <c r="A4663" s="107"/>
      <c r="B4663" s="92"/>
      <c r="C4663" s="92"/>
      <c r="D4663" s="92"/>
      <c r="E4663" s="92"/>
      <c r="F4663" s="92"/>
      <c r="G4663" s="92"/>
      <c r="H4663" s="92"/>
      <c r="I4663" s="92"/>
      <c r="J4663" s="92"/>
      <c r="K4663" s="92"/>
      <c r="N4663" s="92"/>
      <c r="O4663" s="92"/>
      <c r="P4663" s="92"/>
      <c r="Q4663" s="92"/>
      <c r="R4663" s="92"/>
    </row>
    <row r="4664" spans="1:18" x14ac:dyDescent="0.3">
      <c r="A4664" s="107"/>
      <c r="B4664" s="92"/>
      <c r="C4664" s="92"/>
      <c r="D4664" s="92"/>
      <c r="E4664" s="92"/>
      <c r="F4664" s="92"/>
      <c r="G4664" s="92"/>
      <c r="H4664" s="92"/>
      <c r="I4664" s="92"/>
      <c r="J4664" s="92"/>
      <c r="K4664" s="92"/>
      <c r="N4664" s="92"/>
      <c r="O4664" s="92"/>
      <c r="P4664" s="92"/>
      <c r="Q4664" s="92"/>
      <c r="R4664" s="92"/>
    </row>
    <row r="4665" spans="1:18" x14ac:dyDescent="0.3">
      <c r="A4665" s="107"/>
      <c r="B4665" s="92"/>
      <c r="C4665" s="92"/>
      <c r="D4665" s="92"/>
      <c r="E4665" s="92"/>
      <c r="F4665" s="92"/>
      <c r="G4665" s="92"/>
      <c r="H4665" s="92"/>
      <c r="I4665" s="92"/>
      <c r="J4665" s="92"/>
      <c r="K4665" s="92"/>
      <c r="N4665" s="92"/>
      <c r="O4665" s="92"/>
      <c r="P4665" s="92"/>
      <c r="Q4665" s="92"/>
      <c r="R4665" s="92"/>
    </row>
    <row r="4666" spans="1:18" x14ac:dyDescent="0.3">
      <c r="A4666" s="107"/>
      <c r="B4666" s="92"/>
      <c r="C4666" s="92"/>
      <c r="D4666" s="92"/>
      <c r="E4666" s="92"/>
      <c r="F4666" s="92"/>
      <c r="G4666" s="92"/>
      <c r="H4666" s="92"/>
      <c r="I4666" s="92"/>
      <c r="J4666" s="92"/>
      <c r="K4666" s="92"/>
      <c r="N4666" s="92"/>
      <c r="O4666" s="92"/>
      <c r="P4666" s="92"/>
      <c r="Q4666" s="92"/>
      <c r="R4666" s="92"/>
    </row>
    <row r="4667" spans="1:18" x14ac:dyDescent="0.3">
      <c r="A4667" s="107"/>
      <c r="B4667" s="92"/>
      <c r="C4667" s="92"/>
      <c r="D4667" s="92"/>
      <c r="E4667" s="92"/>
      <c r="F4667" s="92"/>
      <c r="G4667" s="92"/>
      <c r="H4667" s="92"/>
      <c r="I4667" s="92"/>
      <c r="J4667" s="92"/>
      <c r="K4667" s="92"/>
      <c r="N4667" s="92"/>
      <c r="O4667" s="92"/>
      <c r="P4667" s="92"/>
      <c r="Q4667" s="92"/>
      <c r="R4667" s="92"/>
    </row>
    <row r="4668" spans="1:18" x14ac:dyDescent="0.3">
      <c r="A4668" s="107"/>
      <c r="B4668" s="92"/>
      <c r="C4668" s="92"/>
      <c r="D4668" s="92"/>
      <c r="E4668" s="92"/>
      <c r="F4668" s="92"/>
      <c r="G4668" s="92"/>
      <c r="H4668" s="92"/>
      <c r="I4668" s="92"/>
      <c r="J4668" s="92"/>
      <c r="K4668" s="92"/>
      <c r="N4668" s="92"/>
      <c r="O4668" s="92"/>
      <c r="P4668" s="92"/>
      <c r="Q4668" s="92"/>
      <c r="R4668" s="92"/>
    </row>
    <row r="4669" spans="1:18" x14ac:dyDescent="0.3">
      <c r="A4669" s="107"/>
      <c r="B4669" s="92"/>
      <c r="C4669" s="92"/>
      <c r="D4669" s="92"/>
      <c r="E4669" s="92"/>
      <c r="F4669" s="92"/>
      <c r="G4669" s="92"/>
      <c r="H4669" s="92"/>
      <c r="I4669" s="92"/>
      <c r="J4669" s="92"/>
      <c r="K4669" s="92"/>
      <c r="N4669" s="92"/>
      <c r="O4669" s="92"/>
      <c r="P4669" s="92"/>
      <c r="Q4669" s="92"/>
      <c r="R4669" s="92"/>
    </row>
    <row r="4670" spans="1:18" x14ac:dyDescent="0.3">
      <c r="A4670" s="107"/>
      <c r="B4670" s="92"/>
      <c r="C4670" s="92"/>
      <c r="D4670" s="92"/>
      <c r="E4670" s="92"/>
      <c r="F4670" s="92"/>
      <c r="G4670" s="92"/>
      <c r="H4670" s="92"/>
      <c r="I4670" s="92"/>
      <c r="J4670" s="92"/>
      <c r="K4670" s="92"/>
      <c r="N4670" s="92"/>
      <c r="O4670" s="92"/>
      <c r="P4670" s="92"/>
      <c r="Q4670" s="92"/>
      <c r="R4670" s="92"/>
    </row>
    <row r="4671" spans="1:18" x14ac:dyDescent="0.3">
      <c r="A4671" s="107"/>
      <c r="B4671" s="92"/>
      <c r="C4671" s="92"/>
      <c r="D4671" s="92"/>
      <c r="E4671" s="92"/>
      <c r="F4671" s="92"/>
      <c r="G4671" s="92"/>
      <c r="H4671" s="92"/>
      <c r="I4671" s="92"/>
      <c r="J4671" s="92"/>
      <c r="K4671" s="92"/>
      <c r="N4671" s="92"/>
      <c r="O4671" s="92"/>
      <c r="P4671" s="92"/>
      <c r="Q4671" s="92"/>
      <c r="R4671" s="92"/>
    </row>
    <row r="4672" spans="1:18" x14ac:dyDescent="0.3">
      <c r="A4672" s="107"/>
      <c r="B4672" s="92"/>
      <c r="C4672" s="92"/>
      <c r="D4672" s="92"/>
      <c r="E4672" s="92"/>
      <c r="F4672" s="92"/>
      <c r="G4672" s="92"/>
      <c r="H4672" s="92"/>
      <c r="I4672" s="92"/>
      <c r="J4672" s="92"/>
      <c r="K4672" s="92"/>
      <c r="N4672" s="92"/>
      <c r="O4672" s="92"/>
      <c r="P4672" s="92"/>
      <c r="Q4672" s="92"/>
      <c r="R4672" s="92"/>
    </row>
    <row r="4673" spans="1:18" x14ac:dyDescent="0.3">
      <c r="A4673" s="107"/>
      <c r="B4673" s="92"/>
      <c r="C4673" s="92"/>
      <c r="D4673" s="92"/>
      <c r="E4673" s="92"/>
      <c r="F4673" s="92"/>
      <c r="G4673" s="92"/>
      <c r="H4673" s="92"/>
      <c r="I4673" s="92"/>
      <c r="J4673" s="92"/>
      <c r="K4673" s="92"/>
      <c r="N4673" s="92"/>
      <c r="O4673" s="92"/>
      <c r="P4673" s="92"/>
      <c r="Q4673" s="92"/>
      <c r="R4673" s="92"/>
    </row>
    <row r="4674" spans="1:18" x14ac:dyDescent="0.3">
      <c r="A4674" s="107"/>
      <c r="B4674" s="92"/>
      <c r="C4674" s="92"/>
      <c r="D4674" s="92"/>
      <c r="E4674" s="92"/>
      <c r="F4674" s="92"/>
      <c r="G4674" s="92"/>
      <c r="H4674" s="92"/>
      <c r="I4674" s="92"/>
      <c r="J4674" s="92"/>
      <c r="K4674" s="92"/>
      <c r="N4674" s="92"/>
      <c r="O4674" s="92"/>
      <c r="P4674" s="92"/>
      <c r="Q4674" s="92"/>
      <c r="R4674" s="92"/>
    </row>
    <row r="4675" spans="1:18" x14ac:dyDescent="0.3">
      <c r="A4675" s="107"/>
      <c r="B4675" s="92"/>
      <c r="C4675" s="92"/>
      <c r="D4675" s="92"/>
      <c r="E4675" s="92"/>
      <c r="F4675" s="92"/>
      <c r="G4675" s="92"/>
      <c r="H4675" s="92"/>
      <c r="I4675" s="92"/>
      <c r="J4675" s="92"/>
      <c r="K4675" s="92"/>
      <c r="N4675" s="92"/>
      <c r="O4675" s="92"/>
      <c r="P4675" s="92"/>
      <c r="Q4675" s="92"/>
      <c r="R4675" s="92"/>
    </row>
    <row r="4676" spans="1:18" x14ac:dyDescent="0.3">
      <c r="A4676" s="107"/>
      <c r="B4676" s="92"/>
      <c r="C4676" s="92"/>
      <c r="D4676" s="92"/>
      <c r="E4676" s="92"/>
      <c r="F4676" s="92"/>
      <c r="G4676" s="92"/>
      <c r="H4676" s="92"/>
      <c r="I4676" s="92"/>
      <c r="J4676" s="92"/>
      <c r="K4676" s="92"/>
      <c r="N4676" s="92"/>
      <c r="O4676" s="92"/>
      <c r="P4676" s="92"/>
      <c r="Q4676" s="92"/>
      <c r="R4676" s="92"/>
    </row>
    <row r="4677" spans="1:18" x14ac:dyDescent="0.3">
      <c r="A4677" s="107"/>
      <c r="B4677" s="92"/>
      <c r="C4677" s="92"/>
      <c r="D4677" s="92"/>
      <c r="E4677" s="92"/>
      <c r="F4677" s="92"/>
      <c r="G4677" s="92"/>
      <c r="H4677" s="92"/>
      <c r="I4677" s="92"/>
      <c r="J4677" s="92"/>
      <c r="K4677" s="92"/>
      <c r="N4677" s="92"/>
      <c r="O4677" s="92"/>
      <c r="P4677" s="92"/>
      <c r="Q4677" s="92"/>
      <c r="R4677" s="92"/>
    </row>
    <row r="4678" spans="1:18" x14ac:dyDescent="0.3">
      <c r="A4678" s="107"/>
      <c r="B4678" s="92"/>
      <c r="C4678" s="92"/>
      <c r="D4678" s="92"/>
      <c r="E4678" s="92"/>
      <c r="F4678" s="92"/>
      <c r="G4678" s="92"/>
      <c r="H4678" s="92"/>
      <c r="I4678" s="92"/>
      <c r="J4678" s="92"/>
      <c r="K4678" s="92"/>
      <c r="N4678" s="92"/>
      <c r="O4678" s="92"/>
      <c r="P4678" s="92"/>
      <c r="Q4678" s="92"/>
      <c r="R4678" s="92"/>
    </row>
    <row r="4679" spans="1:18" x14ac:dyDescent="0.3">
      <c r="A4679" s="107"/>
      <c r="B4679" s="92"/>
      <c r="C4679" s="92"/>
      <c r="D4679" s="92"/>
      <c r="E4679" s="92"/>
      <c r="F4679" s="92"/>
      <c r="G4679" s="92"/>
      <c r="H4679" s="92"/>
      <c r="I4679" s="92"/>
      <c r="J4679" s="92"/>
      <c r="K4679" s="92"/>
      <c r="N4679" s="92"/>
      <c r="O4679" s="92"/>
      <c r="P4679" s="92"/>
      <c r="Q4679" s="92"/>
      <c r="R4679" s="92"/>
    </row>
    <row r="4680" spans="1:18" x14ac:dyDescent="0.3">
      <c r="A4680" s="107"/>
      <c r="B4680" s="92"/>
      <c r="C4680" s="92"/>
      <c r="D4680" s="92"/>
      <c r="E4680" s="92"/>
      <c r="F4680" s="92"/>
      <c r="G4680" s="92"/>
      <c r="H4680" s="92"/>
      <c r="I4680" s="92"/>
      <c r="J4680" s="92"/>
      <c r="K4680" s="92"/>
      <c r="N4680" s="92"/>
      <c r="O4680" s="92"/>
      <c r="P4680" s="92"/>
      <c r="Q4680" s="92"/>
      <c r="R4680" s="92"/>
    </row>
    <row r="4681" spans="1:18" x14ac:dyDescent="0.3">
      <c r="A4681" s="107"/>
      <c r="B4681" s="92"/>
      <c r="C4681" s="92"/>
      <c r="D4681" s="92"/>
      <c r="E4681" s="92"/>
      <c r="F4681" s="92"/>
      <c r="G4681" s="92"/>
      <c r="H4681" s="92"/>
      <c r="I4681" s="92"/>
      <c r="J4681" s="92"/>
      <c r="K4681" s="92"/>
      <c r="N4681" s="92"/>
      <c r="O4681" s="92"/>
      <c r="P4681" s="92"/>
      <c r="Q4681" s="92"/>
      <c r="R4681" s="92"/>
    </row>
    <row r="4682" spans="1:18" x14ac:dyDescent="0.3">
      <c r="A4682" s="107"/>
      <c r="B4682" s="92"/>
      <c r="C4682" s="92"/>
      <c r="D4682" s="92"/>
      <c r="E4682" s="92"/>
      <c r="F4682" s="92"/>
      <c r="G4682" s="92"/>
      <c r="H4682" s="92"/>
      <c r="I4682" s="92"/>
      <c r="J4682" s="92"/>
      <c r="K4682" s="92"/>
      <c r="N4682" s="92"/>
      <c r="O4682" s="92"/>
      <c r="P4682" s="92"/>
      <c r="Q4682" s="92"/>
      <c r="R4682" s="92"/>
    </row>
    <row r="4683" spans="1:18" x14ac:dyDescent="0.3">
      <c r="A4683" s="107"/>
      <c r="B4683" s="92"/>
      <c r="C4683" s="92"/>
      <c r="D4683" s="92"/>
      <c r="E4683" s="92"/>
      <c r="F4683" s="92"/>
      <c r="G4683" s="92"/>
      <c r="H4683" s="92"/>
      <c r="I4683" s="92"/>
      <c r="J4683" s="92"/>
      <c r="K4683" s="92"/>
      <c r="N4683" s="92"/>
      <c r="O4683" s="92"/>
      <c r="P4683" s="92"/>
      <c r="Q4683" s="92"/>
      <c r="R4683" s="92"/>
    </row>
    <row r="4684" spans="1:18" x14ac:dyDescent="0.3">
      <c r="A4684" s="107"/>
      <c r="B4684" s="92"/>
      <c r="C4684" s="92"/>
      <c r="D4684" s="92"/>
      <c r="E4684" s="92"/>
      <c r="F4684" s="92"/>
      <c r="G4684" s="92"/>
      <c r="H4684" s="92"/>
      <c r="I4684" s="92"/>
      <c r="J4684" s="92"/>
      <c r="K4684" s="92"/>
      <c r="N4684" s="92"/>
      <c r="O4684" s="92"/>
      <c r="P4684" s="92"/>
      <c r="Q4684" s="92"/>
      <c r="R4684" s="92"/>
    </row>
    <row r="4685" spans="1:18" x14ac:dyDescent="0.3">
      <c r="A4685" s="107"/>
      <c r="B4685" s="92"/>
      <c r="C4685" s="92"/>
      <c r="D4685" s="92"/>
      <c r="E4685" s="92"/>
      <c r="F4685" s="92"/>
      <c r="G4685" s="92"/>
      <c r="H4685" s="92"/>
      <c r="I4685" s="92"/>
      <c r="J4685" s="92"/>
      <c r="K4685" s="92"/>
      <c r="N4685" s="92"/>
      <c r="O4685" s="92"/>
      <c r="P4685" s="92"/>
      <c r="Q4685" s="92"/>
      <c r="R4685" s="92"/>
    </row>
    <row r="4686" spans="1:18" x14ac:dyDescent="0.3">
      <c r="A4686" s="107"/>
      <c r="B4686" s="92"/>
      <c r="C4686" s="92"/>
      <c r="D4686" s="92"/>
      <c r="E4686" s="92"/>
      <c r="F4686" s="92"/>
      <c r="G4686" s="92"/>
      <c r="H4686" s="92"/>
      <c r="I4686" s="92"/>
      <c r="J4686" s="92"/>
      <c r="K4686" s="92"/>
      <c r="N4686" s="92"/>
      <c r="O4686" s="92"/>
      <c r="P4686" s="92"/>
      <c r="Q4686" s="92"/>
      <c r="R4686" s="92"/>
    </row>
    <row r="4687" spans="1:18" x14ac:dyDescent="0.3">
      <c r="A4687" s="107"/>
      <c r="B4687" s="92"/>
      <c r="C4687" s="92"/>
      <c r="D4687" s="92"/>
      <c r="E4687" s="92"/>
      <c r="F4687" s="92"/>
      <c r="G4687" s="92"/>
      <c r="H4687" s="92"/>
      <c r="I4687" s="92"/>
      <c r="J4687" s="92"/>
      <c r="K4687" s="92"/>
      <c r="N4687" s="92"/>
      <c r="O4687" s="92"/>
      <c r="P4687" s="92"/>
      <c r="Q4687" s="92"/>
      <c r="R4687" s="92"/>
    </row>
    <row r="4688" spans="1:18" x14ac:dyDescent="0.3">
      <c r="A4688" s="107"/>
      <c r="B4688" s="92"/>
      <c r="C4688" s="92"/>
      <c r="D4688" s="92"/>
      <c r="E4688" s="92"/>
      <c r="F4688" s="92"/>
      <c r="G4688" s="92"/>
      <c r="H4688" s="92"/>
      <c r="I4688" s="92"/>
      <c r="J4688" s="92"/>
      <c r="K4688" s="92"/>
      <c r="N4688" s="92"/>
      <c r="O4688" s="92"/>
      <c r="P4688" s="92"/>
      <c r="Q4688" s="92"/>
      <c r="R4688" s="92"/>
    </row>
    <row r="4689" spans="1:18" x14ac:dyDescent="0.3">
      <c r="A4689" s="107"/>
      <c r="B4689" s="92"/>
      <c r="C4689" s="92"/>
      <c r="D4689" s="92"/>
      <c r="E4689" s="92"/>
      <c r="F4689" s="92"/>
      <c r="G4689" s="92"/>
      <c r="H4689" s="92"/>
      <c r="I4689" s="92"/>
      <c r="J4689" s="92"/>
      <c r="K4689" s="92"/>
      <c r="N4689" s="92"/>
      <c r="O4689" s="92"/>
      <c r="P4689" s="92"/>
      <c r="Q4689" s="92"/>
      <c r="R4689" s="92"/>
    </row>
    <row r="4690" spans="1:18" x14ac:dyDescent="0.3">
      <c r="A4690" s="107"/>
      <c r="B4690" s="92"/>
      <c r="C4690" s="92"/>
      <c r="D4690" s="92"/>
      <c r="E4690" s="92"/>
      <c r="F4690" s="92"/>
      <c r="G4690" s="92"/>
      <c r="H4690" s="92"/>
      <c r="I4690" s="92"/>
      <c r="J4690" s="92"/>
      <c r="K4690" s="92"/>
      <c r="N4690" s="92"/>
      <c r="O4690" s="92"/>
      <c r="P4690" s="92"/>
      <c r="Q4690" s="92"/>
      <c r="R4690" s="92"/>
    </row>
    <row r="4691" spans="1:18" x14ac:dyDescent="0.3">
      <c r="A4691" s="107"/>
      <c r="B4691" s="92"/>
      <c r="C4691" s="92"/>
      <c r="D4691" s="92"/>
      <c r="E4691" s="92"/>
      <c r="F4691" s="92"/>
      <c r="G4691" s="92"/>
      <c r="H4691" s="92"/>
      <c r="I4691" s="92"/>
      <c r="J4691" s="92"/>
      <c r="K4691" s="92"/>
      <c r="N4691" s="92"/>
      <c r="O4691" s="92"/>
      <c r="P4691" s="92"/>
      <c r="Q4691" s="92"/>
      <c r="R4691" s="92"/>
    </row>
    <row r="4692" spans="1:18" x14ac:dyDescent="0.3">
      <c r="A4692" s="107"/>
      <c r="B4692" s="92"/>
      <c r="C4692" s="92"/>
      <c r="D4692" s="92"/>
      <c r="E4692" s="92"/>
      <c r="F4692" s="92"/>
      <c r="G4692" s="92"/>
      <c r="H4692" s="92"/>
      <c r="I4692" s="92"/>
      <c r="J4692" s="92"/>
      <c r="K4692" s="92"/>
      <c r="N4692" s="92"/>
      <c r="O4692" s="92"/>
      <c r="P4692" s="92"/>
      <c r="Q4692" s="92"/>
      <c r="R4692" s="92"/>
    </row>
    <row r="4693" spans="1:18" x14ac:dyDescent="0.3">
      <c r="A4693" s="107"/>
      <c r="B4693" s="92"/>
      <c r="C4693" s="92"/>
      <c r="D4693" s="92"/>
      <c r="E4693" s="92"/>
      <c r="F4693" s="92"/>
      <c r="G4693" s="92"/>
      <c r="H4693" s="92"/>
      <c r="I4693" s="92"/>
      <c r="J4693" s="92"/>
      <c r="K4693" s="92"/>
      <c r="N4693" s="92"/>
      <c r="O4693" s="92"/>
      <c r="P4693" s="92"/>
      <c r="Q4693" s="92"/>
      <c r="R4693" s="92"/>
    </row>
    <row r="4694" spans="1:18" x14ac:dyDescent="0.3">
      <c r="A4694" s="107"/>
      <c r="B4694" s="92"/>
      <c r="C4694" s="92"/>
      <c r="D4694" s="92"/>
      <c r="E4694" s="92"/>
      <c r="F4694" s="92"/>
      <c r="G4694" s="92"/>
      <c r="H4694" s="92"/>
      <c r="I4694" s="92"/>
      <c r="J4694" s="92"/>
      <c r="K4694" s="92"/>
      <c r="N4694" s="92"/>
      <c r="O4694" s="92"/>
      <c r="P4694" s="92"/>
      <c r="Q4694" s="92"/>
      <c r="R4694" s="92"/>
    </row>
    <row r="4695" spans="1:18" x14ac:dyDescent="0.3">
      <c r="A4695" s="107"/>
      <c r="B4695" s="92"/>
      <c r="C4695" s="92"/>
      <c r="D4695" s="92"/>
      <c r="E4695" s="92"/>
      <c r="F4695" s="92"/>
      <c r="G4695" s="92"/>
      <c r="H4695" s="92"/>
      <c r="I4695" s="92"/>
      <c r="J4695" s="92"/>
      <c r="K4695" s="92"/>
      <c r="N4695" s="92"/>
      <c r="O4695" s="92"/>
      <c r="P4695" s="92"/>
      <c r="Q4695" s="92"/>
      <c r="R4695" s="92"/>
    </row>
    <row r="4696" spans="1:18" x14ac:dyDescent="0.3">
      <c r="A4696" s="107"/>
      <c r="B4696" s="92"/>
      <c r="C4696" s="92"/>
      <c r="D4696" s="92"/>
      <c r="E4696" s="92"/>
      <c r="F4696" s="92"/>
      <c r="G4696" s="92"/>
      <c r="H4696" s="92"/>
      <c r="I4696" s="92"/>
      <c r="J4696" s="92"/>
      <c r="K4696" s="92"/>
      <c r="N4696" s="92"/>
      <c r="O4696" s="92"/>
      <c r="P4696" s="92"/>
      <c r="Q4696" s="92"/>
      <c r="R4696" s="92"/>
    </row>
    <row r="4697" spans="1:18" x14ac:dyDescent="0.3">
      <c r="A4697" s="107"/>
      <c r="B4697" s="92"/>
      <c r="C4697" s="92"/>
      <c r="D4697" s="92"/>
      <c r="E4697" s="92"/>
      <c r="F4697" s="92"/>
      <c r="G4697" s="92"/>
      <c r="H4697" s="92"/>
      <c r="I4697" s="92"/>
      <c r="J4697" s="92"/>
      <c r="K4697" s="92"/>
      <c r="N4697" s="92"/>
      <c r="O4697" s="92"/>
      <c r="P4697" s="92"/>
      <c r="Q4697" s="92"/>
      <c r="R4697" s="92"/>
    </row>
    <row r="4698" spans="1:18" x14ac:dyDescent="0.3">
      <c r="A4698" s="107"/>
      <c r="B4698" s="92"/>
      <c r="C4698" s="92"/>
      <c r="D4698" s="92"/>
      <c r="E4698" s="92"/>
      <c r="F4698" s="92"/>
      <c r="G4698" s="92"/>
      <c r="H4698" s="92"/>
      <c r="I4698" s="92"/>
      <c r="J4698" s="92"/>
      <c r="K4698" s="92"/>
      <c r="N4698" s="92"/>
      <c r="O4698" s="92"/>
      <c r="P4698" s="92"/>
      <c r="Q4698" s="92"/>
      <c r="R4698" s="92"/>
    </row>
    <row r="4699" spans="1:18" x14ac:dyDescent="0.3">
      <c r="A4699" s="107"/>
      <c r="B4699" s="92"/>
      <c r="C4699" s="92"/>
      <c r="D4699" s="92"/>
      <c r="E4699" s="92"/>
      <c r="F4699" s="92"/>
      <c r="G4699" s="92"/>
      <c r="H4699" s="92"/>
      <c r="I4699" s="92"/>
      <c r="J4699" s="92"/>
      <c r="K4699" s="92"/>
      <c r="N4699" s="92"/>
      <c r="O4699" s="92"/>
      <c r="P4699" s="92"/>
      <c r="Q4699" s="92"/>
      <c r="R4699" s="92"/>
    </row>
    <row r="4700" spans="1:18" x14ac:dyDescent="0.3">
      <c r="A4700" s="107"/>
      <c r="B4700" s="92"/>
      <c r="C4700" s="92"/>
      <c r="D4700" s="92"/>
      <c r="E4700" s="92"/>
      <c r="F4700" s="92"/>
      <c r="G4700" s="92"/>
      <c r="H4700" s="92"/>
      <c r="I4700" s="92"/>
      <c r="J4700" s="92"/>
      <c r="K4700" s="92"/>
      <c r="N4700" s="92"/>
      <c r="O4700" s="92"/>
      <c r="P4700" s="92"/>
      <c r="Q4700" s="92"/>
      <c r="R4700" s="92"/>
    </row>
    <row r="4701" spans="1:18" x14ac:dyDescent="0.3">
      <c r="A4701" s="107"/>
      <c r="B4701" s="92"/>
      <c r="C4701" s="92"/>
      <c r="D4701" s="92"/>
      <c r="E4701" s="92"/>
      <c r="F4701" s="92"/>
      <c r="G4701" s="92"/>
      <c r="H4701" s="92"/>
      <c r="I4701" s="92"/>
      <c r="J4701" s="92"/>
      <c r="K4701" s="92"/>
      <c r="N4701" s="92"/>
      <c r="O4701" s="92"/>
      <c r="P4701" s="92"/>
      <c r="Q4701" s="92"/>
      <c r="R4701" s="92"/>
    </row>
    <row r="4702" spans="1:18" x14ac:dyDescent="0.3">
      <c r="A4702" s="107"/>
      <c r="B4702" s="92"/>
      <c r="C4702" s="92"/>
      <c r="D4702" s="92"/>
      <c r="E4702" s="92"/>
      <c r="F4702" s="92"/>
      <c r="G4702" s="92"/>
      <c r="H4702" s="92"/>
      <c r="I4702" s="92"/>
      <c r="J4702" s="92"/>
      <c r="K4702" s="92"/>
      <c r="N4702" s="92"/>
      <c r="O4702" s="92"/>
      <c r="P4702" s="92"/>
      <c r="Q4702" s="92"/>
      <c r="R4702" s="92"/>
    </row>
    <row r="4703" spans="1:18" x14ac:dyDescent="0.3">
      <c r="A4703" s="107"/>
      <c r="B4703" s="92"/>
      <c r="C4703" s="92"/>
      <c r="D4703" s="92"/>
      <c r="E4703" s="92"/>
      <c r="F4703" s="92"/>
      <c r="G4703" s="92"/>
      <c r="H4703" s="92"/>
      <c r="I4703" s="92"/>
      <c r="J4703" s="92"/>
      <c r="K4703" s="92"/>
      <c r="N4703" s="92"/>
      <c r="O4703" s="92"/>
      <c r="P4703" s="92"/>
      <c r="Q4703" s="92"/>
      <c r="R4703" s="92"/>
    </row>
    <row r="4704" spans="1:18" x14ac:dyDescent="0.3">
      <c r="A4704" s="107"/>
      <c r="B4704" s="92"/>
      <c r="C4704" s="92"/>
      <c r="D4704" s="92"/>
      <c r="E4704" s="92"/>
      <c r="F4704" s="92"/>
      <c r="G4704" s="92"/>
      <c r="H4704" s="92"/>
      <c r="I4704" s="92"/>
      <c r="J4704" s="92"/>
      <c r="K4704" s="92"/>
      <c r="N4704" s="92"/>
      <c r="O4704" s="92"/>
      <c r="P4704" s="92"/>
      <c r="Q4704" s="92"/>
      <c r="R4704" s="92"/>
    </row>
    <row r="4705" spans="1:18" x14ac:dyDescent="0.3">
      <c r="A4705" s="107"/>
      <c r="B4705" s="92"/>
      <c r="C4705" s="92"/>
      <c r="D4705" s="92"/>
      <c r="E4705" s="92"/>
      <c r="F4705" s="92"/>
      <c r="G4705" s="92"/>
      <c r="H4705" s="92"/>
      <c r="I4705" s="92"/>
      <c r="J4705" s="92"/>
      <c r="K4705" s="92"/>
      <c r="N4705" s="92"/>
      <c r="O4705" s="92"/>
      <c r="P4705" s="92"/>
      <c r="Q4705" s="92"/>
      <c r="R4705" s="92"/>
    </row>
    <row r="4706" spans="1:18" x14ac:dyDescent="0.3">
      <c r="A4706" s="107"/>
      <c r="B4706" s="92"/>
      <c r="C4706" s="92"/>
      <c r="D4706" s="92"/>
      <c r="E4706" s="92"/>
      <c r="F4706" s="92"/>
      <c r="G4706" s="92"/>
      <c r="H4706" s="92"/>
      <c r="I4706" s="92"/>
      <c r="J4706" s="92"/>
      <c r="K4706" s="92"/>
      <c r="N4706" s="92"/>
      <c r="O4706" s="92"/>
      <c r="P4706" s="92"/>
      <c r="Q4706" s="92"/>
      <c r="R4706" s="92"/>
    </row>
    <row r="4707" spans="1:18" x14ac:dyDescent="0.3">
      <c r="A4707" s="107"/>
      <c r="B4707" s="92"/>
      <c r="C4707" s="92"/>
      <c r="D4707" s="92"/>
      <c r="E4707" s="92"/>
      <c r="F4707" s="92"/>
      <c r="G4707" s="92"/>
      <c r="H4707" s="92"/>
      <c r="I4707" s="92"/>
      <c r="J4707" s="92"/>
      <c r="K4707" s="92"/>
      <c r="N4707" s="92"/>
      <c r="O4707" s="92"/>
      <c r="P4707" s="92"/>
      <c r="Q4707" s="92"/>
      <c r="R4707" s="92"/>
    </row>
    <row r="4708" spans="1:18" x14ac:dyDescent="0.3">
      <c r="A4708" s="107"/>
      <c r="B4708" s="92"/>
      <c r="C4708" s="92"/>
      <c r="D4708" s="92"/>
      <c r="E4708" s="92"/>
      <c r="F4708" s="92"/>
      <c r="G4708" s="92"/>
      <c r="H4708" s="92"/>
      <c r="I4708" s="92"/>
      <c r="J4708" s="92"/>
      <c r="K4708" s="92"/>
      <c r="N4708" s="92"/>
      <c r="O4708" s="92"/>
      <c r="P4708" s="92"/>
      <c r="Q4708" s="92"/>
      <c r="R4708" s="92"/>
    </row>
    <row r="4709" spans="1:18" x14ac:dyDescent="0.3">
      <c r="A4709" s="107"/>
      <c r="B4709" s="92"/>
      <c r="C4709" s="92"/>
      <c r="D4709" s="92"/>
      <c r="E4709" s="92"/>
      <c r="F4709" s="92"/>
      <c r="G4709" s="92"/>
      <c r="H4709" s="92"/>
      <c r="I4709" s="92"/>
      <c r="J4709" s="92"/>
      <c r="K4709" s="92"/>
      <c r="N4709" s="92"/>
      <c r="O4709" s="92"/>
      <c r="P4709" s="92"/>
      <c r="Q4709" s="92"/>
      <c r="R4709" s="92"/>
    </row>
    <row r="4710" spans="1:18" x14ac:dyDescent="0.3">
      <c r="A4710" s="107"/>
      <c r="B4710" s="92"/>
      <c r="C4710" s="92"/>
      <c r="D4710" s="92"/>
      <c r="E4710" s="92"/>
      <c r="F4710" s="92"/>
      <c r="G4710" s="92"/>
      <c r="H4710" s="92"/>
      <c r="I4710" s="92"/>
      <c r="J4710" s="92"/>
      <c r="K4710" s="92"/>
      <c r="N4710" s="92"/>
      <c r="O4710" s="92"/>
      <c r="P4710" s="92"/>
      <c r="Q4710" s="92"/>
      <c r="R4710" s="92"/>
    </row>
    <row r="4711" spans="1:18" x14ac:dyDescent="0.3">
      <c r="A4711" s="107"/>
      <c r="B4711" s="92"/>
      <c r="C4711" s="92"/>
      <c r="D4711" s="92"/>
      <c r="E4711" s="92"/>
      <c r="F4711" s="92"/>
      <c r="G4711" s="92"/>
      <c r="H4711" s="92"/>
      <c r="I4711" s="92"/>
      <c r="J4711" s="92"/>
      <c r="K4711" s="92"/>
      <c r="N4711" s="92"/>
      <c r="O4711" s="92"/>
      <c r="P4711" s="92"/>
      <c r="Q4711" s="92"/>
      <c r="R4711" s="92"/>
    </row>
    <row r="4712" spans="1:18" x14ac:dyDescent="0.3">
      <c r="A4712" s="107"/>
      <c r="B4712" s="92"/>
      <c r="C4712" s="92"/>
      <c r="D4712" s="92"/>
      <c r="E4712" s="92"/>
      <c r="F4712" s="92"/>
      <c r="G4712" s="92"/>
      <c r="H4712" s="92"/>
      <c r="I4712" s="92"/>
      <c r="J4712" s="92"/>
      <c r="K4712" s="92"/>
      <c r="N4712" s="92"/>
      <c r="O4712" s="92"/>
      <c r="P4712" s="92"/>
      <c r="Q4712" s="92"/>
      <c r="R4712" s="92"/>
    </row>
    <row r="4713" spans="1:18" x14ac:dyDescent="0.3">
      <c r="A4713" s="107"/>
      <c r="B4713" s="92"/>
      <c r="C4713" s="92"/>
      <c r="D4713" s="92"/>
      <c r="E4713" s="92"/>
      <c r="F4713" s="92"/>
      <c r="G4713" s="92"/>
      <c r="H4713" s="92"/>
      <c r="I4713" s="92"/>
      <c r="J4713" s="92"/>
      <c r="K4713" s="92"/>
      <c r="N4713" s="92"/>
      <c r="O4713" s="92"/>
      <c r="P4713" s="92"/>
      <c r="Q4713" s="92"/>
      <c r="R4713" s="92"/>
    </row>
    <row r="4714" spans="1:18" x14ac:dyDescent="0.3">
      <c r="A4714" s="107"/>
      <c r="B4714" s="92"/>
      <c r="C4714" s="92"/>
      <c r="D4714" s="92"/>
      <c r="E4714" s="92"/>
      <c r="F4714" s="92"/>
      <c r="G4714" s="92"/>
      <c r="H4714" s="92"/>
      <c r="I4714" s="92"/>
      <c r="J4714" s="92"/>
      <c r="K4714" s="92"/>
      <c r="N4714" s="92"/>
      <c r="O4714" s="92"/>
      <c r="P4714" s="92"/>
      <c r="Q4714" s="92"/>
      <c r="R4714" s="92"/>
    </row>
    <row r="4715" spans="1:18" x14ac:dyDescent="0.3">
      <c r="A4715" s="107"/>
      <c r="B4715" s="92"/>
      <c r="C4715" s="92"/>
      <c r="D4715" s="92"/>
      <c r="E4715" s="92"/>
      <c r="F4715" s="92"/>
      <c r="G4715" s="92"/>
      <c r="H4715" s="92"/>
      <c r="I4715" s="92"/>
      <c r="J4715" s="92"/>
      <c r="K4715" s="92"/>
      <c r="N4715" s="92"/>
      <c r="O4715" s="92"/>
      <c r="P4715" s="92"/>
      <c r="Q4715" s="92"/>
      <c r="R4715" s="92"/>
    </row>
    <row r="4716" spans="1:18" x14ac:dyDescent="0.3">
      <c r="A4716" s="107"/>
      <c r="B4716" s="92"/>
      <c r="C4716" s="92"/>
      <c r="D4716" s="92"/>
      <c r="E4716" s="92"/>
      <c r="F4716" s="92"/>
      <c r="G4716" s="92"/>
      <c r="H4716" s="92"/>
      <c r="I4716" s="92"/>
      <c r="J4716" s="92"/>
      <c r="K4716" s="92"/>
      <c r="N4716" s="92"/>
      <c r="O4716" s="92"/>
      <c r="P4716" s="92"/>
      <c r="Q4716" s="92"/>
      <c r="R4716" s="92"/>
    </row>
    <row r="4717" spans="1:18" x14ac:dyDescent="0.3">
      <c r="A4717" s="107"/>
      <c r="B4717" s="92"/>
      <c r="C4717" s="92"/>
      <c r="D4717" s="92"/>
      <c r="E4717" s="92"/>
      <c r="F4717" s="92"/>
      <c r="G4717" s="92"/>
      <c r="H4717" s="92"/>
      <c r="I4717" s="92"/>
      <c r="J4717" s="92"/>
      <c r="K4717" s="92"/>
      <c r="N4717" s="92"/>
      <c r="O4717" s="92"/>
      <c r="P4717" s="92"/>
      <c r="Q4717" s="92"/>
      <c r="R4717" s="92"/>
    </row>
    <row r="4718" spans="1:18" x14ac:dyDescent="0.3">
      <c r="A4718" s="107"/>
      <c r="B4718" s="92"/>
      <c r="C4718" s="92"/>
      <c r="D4718" s="92"/>
      <c r="E4718" s="92"/>
      <c r="F4718" s="92"/>
      <c r="G4718" s="92"/>
      <c r="H4718" s="92"/>
      <c r="I4718" s="92"/>
      <c r="J4718" s="92"/>
      <c r="K4718" s="92"/>
      <c r="N4718" s="92"/>
      <c r="O4718" s="92"/>
      <c r="P4718" s="92"/>
      <c r="Q4718" s="92"/>
      <c r="R4718" s="92"/>
    </row>
    <row r="4719" spans="1:18" x14ac:dyDescent="0.3">
      <c r="A4719" s="107"/>
      <c r="B4719" s="92"/>
      <c r="C4719" s="92"/>
      <c r="D4719" s="92"/>
      <c r="E4719" s="92"/>
      <c r="F4719" s="92"/>
      <c r="G4719" s="92"/>
      <c r="H4719" s="92"/>
      <c r="I4719" s="92"/>
      <c r="J4719" s="92"/>
      <c r="K4719" s="92"/>
      <c r="N4719" s="92"/>
      <c r="O4719" s="92"/>
      <c r="P4719" s="92"/>
      <c r="Q4719" s="92"/>
      <c r="R4719" s="92"/>
    </row>
    <row r="4720" spans="1:18" x14ac:dyDescent="0.3">
      <c r="A4720" s="107"/>
      <c r="B4720" s="92"/>
      <c r="C4720" s="92"/>
      <c r="D4720" s="92"/>
      <c r="E4720" s="92"/>
      <c r="F4720" s="92"/>
      <c r="G4720" s="92"/>
      <c r="H4720" s="92"/>
      <c r="I4720" s="92"/>
      <c r="J4720" s="92"/>
      <c r="K4720" s="92"/>
      <c r="N4720" s="92"/>
      <c r="O4720" s="92"/>
      <c r="P4720" s="92"/>
      <c r="Q4720" s="92"/>
      <c r="R4720" s="92"/>
    </row>
    <row r="4721" spans="1:18" x14ac:dyDescent="0.3">
      <c r="A4721" s="107"/>
      <c r="B4721" s="92"/>
      <c r="C4721" s="92"/>
      <c r="D4721" s="92"/>
      <c r="E4721" s="92"/>
      <c r="F4721" s="92"/>
      <c r="G4721" s="92"/>
      <c r="H4721" s="92"/>
      <c r="I4721" s="92"/>
      <c r="J4721" s="92"/>
      <c r="K4721" s="92"/>
      <c r="N4721" s="92"/>
      <c r="O4721" s="92"/>
      <c r="P4721" s="92"/>
      <c r="Q4721" s="92"/>
      <c r="R4721" s="92"/>
    </row>
    <row r="4722" spans="1:18" x14ac:dyDescent="0.3">
      <c r="A4722" s="107"/>
      <c r="B4722" s="92"/>
      <c r="C4722" s="92"/>
      <c r="D4722" s="92"/>
      <c r="E4722" s="92"/>
      <c r="F4722" s="92"/>
      <c r="G4722" s="92"/>
      <c r="H4722" s="92"/>
      <c r="I4722" s="92"/>
      <c r="J4722" s="92"/>
      <c r="K4722" s="92"/>
      <c r="N4722" s="92"/>
      <c r="O4722" s="92"/>
      <c r="P4722" s="92"/>
      <c r="Q4722" s="92"/>
      <c r="R4722" s="92"/>
    </row>
    <row r="4723" spans="1:18" x14ac:dyDescent="0.3">
      <c r="A4723" s="107"/>
      <c r="B4723" s="92"/>
      <c r="C4723" s="92"/>
      <c r="D4723" s="92"/>
      <c r="E4723" s="92"/>
      <c r="F4723" s="92"/>
      <c r="G4723" s="92"/>
      <c r="H4723" s="92"/>
      <c r="I4723" s="92"/>
      <c r="J4723" s="92"/>
      <c r="K4723" s="92"/>
      <c r="N4723" s="92"/>
      <c r="O4723" s="92"/>
      <c r="P4723" s="92"/>
      <c r="Q4723" s="92"/>
      <c r="R4723" s="92"/>
    </row>
    <row r="4724" spans="1:18" x14ac:dyDescent="0.3">
      <c r="A4724" s="107"/>
      <c r="B4724" s="92"/>
      <c r="C4724" s="92"/>
      <c r="D4724" s="92"/>
      <c r="E4724" s="92"/>
      <c r="F4724" s="92"/>
      <c r="G4724" s="92"/>
      <c r="H4724" s="92"/>
      <c r="I4724" s="92"/>
      <c r="J4724" s="92"/>
      <c r="K4724" s="92"/>
      <c r="N4724" s="92"/>
      <c r="O4724" s="92"/>
      <c r="P4724" s="92"/>
      <c r="Q4724" s="92"/>
      <c r="R4724" s="92"/>
    </row>
    <row r="4725" spans="1:18" x14ac:dyDescent="0.3">
      <c r="A4725" s="107"/>
      <c r="B4725" s="92"/>
      <c r="C4725" s="92"/>
      <c r="D4725" s="92"/>
      <c r="E4725" s="92"/>
      <c r="F4725" s="92"/>
      <c r="G4725" s="92"/>
      <c r="H4725" s="92"/>
      <c r="I4725" s="92"/>
      <c r="J4725" s="92"/>
      <c r="K4725" s="92"/>
      <c r="N4725" s="92"/>
      <c r="O4725" s="92"/>
      <c r="P4725" s="92"/>
      <c r="Q4725" s="92"/>
      <c r="R4725" s="92"/>
    </row>
    <row r="4726" spans="1:18" x14ac:dyDescent="0.3">
      <c r="A4726" s="107"/>
      <c r="B4726" s="92"/>
      <c r="C4726" s="92"/>
      <c r="D4726" s="92"/>
      <c r="E4726" s="92"/>
      <c r="F4726" s="92"/>
      <c r="G4726" s="92"/>
      <c r="H4726" s="92"/>
      <c r="I4726" s="92"/>
      <c r="J4726" s="92"/>
      <c r="K4726" s="92"/>
      <c r="N4726" s="92"/>
      <c r="O4726" s="92"/>
      <c r="P4726" s="92"/>
      <c r="Q4726" s="92"/>
      <c r="R4726" s="92"/>
    </row>
    <row r="4727" spans="1:18" x14ac:dyDescent="0.3">
      <c r="A4727" s="107"/>
      <c r="B4727" s="92"/>
      <c r="C4727" s="92"/>
      <c r="D4727" s="92"/>
      <c r="E4727" s="92"/>
      <c r="F4727" s="92"/>
      <c r="G4727" s="92"/>
      <c r="H4727" s="92"/>
      <c r="I4727" s="92"/>
      <c r="J4727" s="92"/>
      <c r="K4727" s="92"/>
      <c r="N4727" s="92"/>
      <c r="O4727" s="92"/>
      <c r="P4727" s="92"/>
      <c r="Q4727" s="92"/>
      <c r="R4727" s="92"/>
    </row>
    <row r="4728" spans="1:18" x14ac:dyDescent="0.3">
      <c r="A4728" s="107"/>
      <c r="B4728" s="92"/>
      <c r="C4728" s="92"/>
      <c r="D4728" s="92"/>
      <c r="E4728" s="92"/>
      <c r="F4728" s="92"/>
      <c r="G4728" s="92"/>
      <c r="H4728" s="92"/>
      <c r="I4728" s="92"/>
      <c r="J4728" s="92"/>
      <c r="K4728" s="92"/>
      <c r="N4728" s="92"/>
      <c r="O4728" s="92"/>
      <c r="P4728" s="92"/>
      <c r="Q4728" s="92"/>
      <c r="R4728" s="92"/>
    </row>
    <row r="4729" spans="1:18" x14ac:dyDescent="0.3">
      <c r="A4729" s="107"/>
      <c r="B4729" s="92"/>
      <c r="C4729" s="92"/>
      <c r="D4729" s="92"/>
      <c r="E4729" s="92"/>
      <c r="F4729" s="92"/>
      <c r="G4729" s="92"/>
      <c r="H4729" s="92"/>
      <c r="I4729" s="92"/>
      <c r="J4729" s="92"/>
      <c r="K4729" s="92"/>
      <c r="N4729" s="92"/>
      <c r="O4729" s="92"/>
      <c r="P4729" s="92"/>
      <c r="Q4729" s="92"/>
      <c r="R4729" s="92"/>
    </row>
    <row r="4730" spans="1:18" x14ac:dyDescent="0.3">
      <c r="A4730" s="107"/>
      <c r="B4730" s="92"/>
      <c r="C4730" s="92"/>
      <c r="D4730" s="92"/>
      <c r="E4730" s="92"/>
      <c r="F4730" s="92"/>
      <c r="G4730" s="92"/>
      <c r="H4730" s="92"/>
      <c r="I4730" s="92"/>
      <c r="J4730" s="92"/>
      <c r="K4730" s="92"/>
      <c r="N4730" s="92"/>
      <c r="O4730" s="92"/>
      <c r="P4730" s="92"/>
      <c r="Q4730" s="92"/>
      <c r="R4730" s="92"/>
    </row>
    <row r="4731" spans="1:18" x14ac:dyDescent="0.3">
      <c r="A4731" s="107"/>
      <c r="B4731" s="92"/>
      <c r="C4731" s="92"/>
      <c r="D4731" s="92"/>
      <c r="E4731" s="92"/>
      <c r="F4731" s="92"/>
      <c r="G4731" s="92"/>
      <c r="H4731" s="92"/>
      <c r="I4731" s="92"/>
      <c r="J4731" s="92"/>
      <c r="K4731" s="92"/>
      <c r="N4731" s="92"/>
      <c r="O4731" s="92"/>
      <c r="P4731" s="92"/>
      <c r="Q4731" s="92"/>
      <c r="R4731" s="92"/>
    </row>
    <row r="4732" spans="1:18" x14ac:dyDescent="0.3">
      <c r="A4732" s="107"/>
      <c r="B4732" s="92"/>
      <c r="C4732" s="92"/>
      <c r="D4732" s="92"/>
      <c r="E4732" s="92"/>
      <c r="F4732" s="92"/>
      <c r="G4732" s="92"/>
      <c r="H4732" s="92"/>
      <c r="I4732" s="92"/>
      <c r="J4732" s="92"/>
      <c r="K4732" s="92"/>
      <c r="N4732" s="92"/>
      <c r="O4732" s="92"/>
      <c r="P4732" s="92"/>
      <c r="Q4732" s="92"/>
      <c r="R4732" s="92"/>
    </row>
    <row r="4733" spans="1:18" x14ac:dyDescent="0.3">
      <c r="A4733" s="107"/>
      <c r="B4733" s="92"/>
      <c r="C4733" s="92"/>
      <c r="D4733" s="92"/>
      <c r="E4733" s="92"/>
      <c r="F4733" s="92"/>
      <c r="G4733" s="92"/>
      <c r="H4733" s="92"/>
      <c r="I4733" s="92"/>
      <c r="J4733" s="92"/>
      <c r="K4733" s="92"/>
      <c r="N4733" s="92"/>
      <c r="O4733" s="92"/>
      <c r="P4733" s="92"/>
      <c r="Q4733" s="92"/>
      <c r="R4733" s="92"/>
    </row>
    <row r="4734" spans="1:18" x14ac:dyDescent="0.3">
      <c r="A4734" s="107"/>
      <c r="B4734" s="92"/>
      <c r="C4734" s="92"/>
      <c r="D4734" s="92"/>
      <c r="E4734" s="92"/>
      <c r="F4734" s="92"/>
      <c r="G4734" s="92"/>
      <c r="H4734" s="92"/>
      <c r="I4734" s="92"/>
      <c r="J4734" s="92"/>
      <c r="K4734" s="92"/>
      <c r="N4734" s="92"/>
      <c r="O4734" s="92"/>
      <c r="P4734" s="92"/>
      <c r="Q4734" s="92"/>
      <c r="R4734" s="92"/>
    </row>
    <row r="4735" spans="1:18" x14ac:dyDescent="0.3">
      <c r="A4735" s="107"/>
      <c r="B4735" s="92"/>
      <c r="C4735" s="92"/>
      <c r="D4735" s="92"/>
      <c r="E4735" s="92"/>
      <c r="F4735" s="92"/>
      <c r="G4735" s="92"/>
      <c r="H4735" s="92"/>
      <c r="I4735" s="92"/>
      <c r="J4735" s="92"/>
      <c r="K4735" s="92"/>
      <c r="N4735" s="92"/>
      <c r="O4735" s="92"/>
      <c r="P4735" s="92"/>
      <c r="Q4735" s="92"/>
      <c r="R4735" s="92"/>
    </row>
    <row r="4736" spans="1:18" x14ac:dyDescent="0.3">
      <c r="A4736" s="107"/>
      <c r="B4736" s="92"/>
      <c r="C4736" s="92"/>
      <c r="D4736" s="92"/>
      <c r="E4736" s="92"/>
      <c r="F4736" s="92"/>
      <c r="G4736" s="92"/>
      <c r="H4736" s="92"/>
      <c r="I4736" s="92"/>
      <c r="J4736" s="92"/>
      <c r="K4736" s="92"/>
      <c r="N4736" s="92"/>
      <c r="O4736" s="92"/>
      <c r="P4736" s="92"/>
      <c r="Q4736" s="92"/>
      <c r="R4736" s="92"/>
    </row>
    <row r="4737" spans="1:18" x14ac:dyDescent="0.3">
      <c r="A4737" s="107"/>
      <c r="B4737" s="92"/>
      <c r="C4737" s="92"/>
      <c r="D4737" s="92"/>
      <c r="E4737" s="92"/>
      <c r="F4737" s="92"/>
      <c r="G4737" s="92"/>
      <c r="H4737" s="92"/>
      <c r="I4737" s="92"/>
      <c r="J4737" s="92"/>
      <c r="K4737" s="92"/>
      <c r="N4737" s="92"/>
      <c r="O4737" s="92"/>
      <c r="P4737" s="92"/>
      <c r="Q4737" s="92"/>
      <c r="R4737" s="92"/>
    </row>
    <row r="4738" spans="1:18" x14ac:dyDescent="0.3">
      <c r="A4738" s="107"/>
      <c r="B4738" s="92"/>
      <c r="C4738" s="92"/>
      <c r="D4738" s="92"/>
      <c r="E4738" s="92"/>
      <c r="F4738" s="92"/>
      <c r="G4738" s="92"/>
      <c r="H4738" s="92"/>
      <c r="I4738" s="92"/>
      <c r="J4738" s="92"/>
      <c r="K4738" s="92"/>
      <c r="N4738" s="92"/>
      <c r="O4738" s="92"/>
      <c r="P4738" s="92"/>
      <c r="Q4738" s="92"/>
      <c r="R4738" s="92"/>
    </row>
    <row r="4739" spans="1:18" x14ac:dyDescent="0.3">
      <c r="A4739" s="107"/>
      <c r="B4739" s="92"/>
      <c r="C4739" s="92"/>
      <c r="D4739" s="92"/>
      <c r="E4739" s="92"/>
      <c r="F4739" s="92"/>
      <c r="G4739" s="92"/>
      <c r="H4739" s="92"/>
      <c r="I4739" s="92"/>
      <c r="J4739" s="92"/>
      <c r="K4739" s="92"/>
      <c r="N4739" s="92"/>
      <c r="O4739" s="92"/>
      <c r="P4739" s="92"/>
      <c r="Q4739" s="92"/>
      <c r="R4739" s="92"/>
    </row>
    <row r="4740" spans="1:18" x14ac:dyDescent="0.3">
      <c r="A4740" s="107"/>
      <c r="B4740" s="92"/>
      <c r="C4740" s="92"/>
      <c r="D4740" s="92"/>
      <c r="E4740" s="92"/>
      <c r="F4740" s="92"/>
      <c r="G4740" s="92"/>
      <c r="H4740" s="92"/>
      <c r="I4740" s="92"/>
      <c r="J4740" s="92"/>
      <c r="K4740" s="92"/>
      <c r="N4740" s="92"/>
      <c r="O4740" s="92"/>
      <c r="P4740" s="92"/>
      <c r="Q4740" s="92"/>
      <c r="R4740" s="92"/>
    </row>
    <row r="4741" spans="1:18" x14ac:dyDescent="0.3">
      <c r="A4741" s="107"/>
      <c r="B4741" s="92"/>
      <c r="C4741" s="92"/>
      <c r="D4741" s="92"/>
      <c r="E4741" s="92"/>
      <c r="F4741" s="92"/>
      <c r="G4741" s="92"/>
      <c r="H4741" s="92"/>
      <c r="I4741" s="92"/>
      <c r="J4741" s="92"/>
      <c r="K4741" s="92"/>
      <c r="N4741" s="92"/>
      <c r="O4741" s="92"/>
      <c r="P4741" s="92"/>
      <c r="Q4741" s="92"/>
      <c r="R4741" s="92"/>
    </row>
    <row r="4742" spans="1:18" x14ac:dyDescent="0.3">
      <c r="A4742" s="107"/>
      <c r="B4742" s="92"/>
      <c r="C4742" s="92"/>
      <c r="D4742" s="92"/>
      <c r="E4742" s="92"/>
      <c r="F4742" s="92"/>
      <c r="G4742" s="92"/>
      <c r="H4742" s="92"/>
      <c r="I4742" s="92"/>
      <c r="J4742" s="92"/>
      <c r="K4742" s="92"/>
      <c r="N4742" s="92"/>
      <c r="O4742" s="92"/>
      <c r="P4742" s="92"/>
      <c r="Q4742" s="92"/>
      <c r="R4742" s="92"/>
    </row>
    <row r="4743" spans="1:18" x14ac:dyDescent="0.3">
      <c r="A4743" s="107"/>
      <c r="B4743" s="92"/>
      <c r="C4743" s="92"/>
      <c r="D4743" s="92"/>
      <c r="E4743" s="92"/>
      <c r="F4743" s="92"/>
      <c r="G4743" s="92"/>
      <c r="H4743" s="92"/>
      <c r="I4743" s="92"/>
      <c r="J4743" s="92"/>
      <c r="K4743" s="92"/>
      <c r="N4743" s="92"/>
      <c r="O4743" s="92"/>
      <c r="P4743" s="92"/>
      <c r="Q4743" s="92"/>
      <c r="R4743" s="92"/>
    </row>
    <row r="4744" spans="1:18" x14ac:dyDescent="0.3">
      <c r="A4744" s="107"/>
      <c r="B4744" s="92"/>
      <c r="C4744" s="92"/>
      <c r="D4744" s="92"/>
      <c r="E4744" s="92"/>
      <c r="F4744" s="92"/>
      <c r="G4744" s="92"/>
      <c r="H4744" s="92"/>
      <c r="I4744" s="92"/>
      <c r="J4744" s="92"/>
      <c r="K4744" s="92"/>
      <c r="N4744" s="92"/>
      <c r="O4744" s="92"/>
      <c r="P4744" s="92"/>
      <c r="Q4744" s="92"/>
      <c r="R4744" s="92"/>
    </row>
    <row r="4745" spans="1:18" x14ac:dyDescent="0.3">
      <c r="A4745" s="107"/>
      <c r="B4745" s="92"/>
      <c r="C4745" s="92"/>
      <c r="D4745" s="92"/>
      <c r="E4745" s="92"/>
      <c r="F4745" s="92"/>
      <c r="G4745" s="92"/>
      <c r="H4745" s="92"/>
      <c r="I4745" s="92"/>
      <c r="J4745" s="92"/>
      <c r="K4745" s="92"/>
      <c r="N4745" s="92"/>
      <c r="O4745" s="92"/>
      <c r="P4745" s="92"/>
      <c r="Q4745" s="92"/>
      <c r="R4745" s="92"/>
    </row>
    <row r="4746" spans="1:18" x14ac:dyDescent="0.3">
      <c r="A4746" s="107"/>
      <c r="B4746" s="92"/>
      <c r="C4746" s="92"/>
      <c r="D4746" s="92"/>
      <c r="E4746" s="92"/>
      <c r="F4746" s="92"/>
      <c r="G4746" s="92"/>
      <c r="H4746" s="92"/>
      <c r="I4746" s="92"/>
      <c r="J4746" s="92"/>
      <c r="K4746" s="92"/>
      <c r="N4746" s="92"/>
      <c r="O4746" s="92"/>
      <c r="P4746" s="92"/>
      <c r="Q4746" s="92"/>
      <c r="R4746" s="92"/>
    </row>
    <row r="4747" spans="1:18" x14ac:dyDescent="0.3">
      <c r="A4747" s="107"/>
      <c r="B4747" s="92"/>
      <c r="C4747" s="92"/>
      <c r="D4747" s="92"/>
      <c r="E4747" s="92"/>
      <c r="F4747" s="92"/>
      <c r="G4747" s="92"/>
      <c r="H4747" s="92"/>
      <c r="I4747" s="92"/>
      <c r="J4747" s="92"/>
      <c r="K4747" s="92"/>
      <c r="N4747" s="92"/>
      <c r="O4747" s="92"/>
      <c r="P4747" s="92"/>
      <c r="Q4747" s="92"/>
      <c r="R4747" s="92"/>
    </row>
    <row r="4748" spans="1:18" x14ac:dyDescent="0.3">
      <c r="A4748" s="107"/>
      <c r="B4748" s="92"/>
      <c r="C4748" s="92"/>
      <c r="D4748" s="92"/>
      <c r="E4748" s="92"/>
      <c r="F4748" s="92"/>
      <c r="G4748" s="92"/>
      <c r="H4748" s="92"/>
      <c r="I4748" s="92"/>
      <c r="J4748" s="92"/>
      <c r="K4748" s="92"/>
      <c r="N4748" s="92"/>
      <c r="O4748" s="92"/>
      <c r="P4748" s="92"/>
      <c r="Q4748" s="92"/>
      <c r="R4748" s="92"/>
    </row>
    <row r="4749" spans="1:18" x14ac:dyDescent="0.3">
      <c r="A4749" s="107"/>
      <c r="B4749" s="92"/>
      <c r="C4749" s="92"/>
      <c r="D4749" s="92"/>
      <c r="E4749" s="92"/>
      <c r="F4749" s="92"/>
      <c r="G4749" s="92"/>
      <c r="H4749" s="92"/>
      <c r="I4749" s="92"/>
      <c r="J4749" s="92"/>
      <c r="K4749" s="92"/>
      <c r="N4749" s="92"/>
      <c r="O4749" s="92"/>
      <c r="P4749" s="92"/>
      <c r="Q4749" s="92"/>
      <c r="R4749" s="92"/>
    </row>
    <row r="4750" spans="1:18" x14ac:dyDescent="0.3">
      <c r="A4750" s="107"/>
      <c r="B4750" s="92"/>
      <c r="C4750" s="92"/>
      <c r="D4750" s="92"/>
      <c r="E4750" s="92"/>
      <c r="F4750" s="92"/>
      <c r="G4750" s="92"/>
      <c r="H4750" s="92"/>
      <c r="I4750" s="92"/>
      <c r="J4750" s="92"/>
      <c r="K4750" s="92"/>
      <c r="N4750" s="92"/>
      <c r="O4750" s="92"/>
      <c r="P4750" s="92"/>
      <c r="Q4750" s="92"/>
      <c r="R4750" s="92"/>
    </row>
    <row r="4751" spans="1:18" x14ac:dyDescent="0.3">
      <c r="A4751" s="107"/>
      <c r="B4751" s="92"/>
      <c r="C4751" s="92"/>
      <c r="D4751" s="92"/>
      <c r="E4751" s="92"/>
      <c r="F4751" s="92"/>
      <c r="G4751" s="92"/>
      <c r="H4751" s="92"/>
      <c r="I4751" s="92"/>
      <c r="J4751" s="92"/>
      <c r="K4751" s="92"/>
      <c r="N4751" s="92"/>
      <c r="O4751" s="92"/>
      <c r="P4751" s="92"/>
      <c r="Q4751" s="92"/>
      <c r="R4751" s="92"/>
    </row>
    <row r="4752" spans="1:18" x14ac:dyDescent="0.3">
      <c r="A4752" s="107"/>
      <c r="B4752" s="92"/>
      <c r="C4752" s="92"/>
      <c r="D4752" s="92"/>
      <c r="E4752" s="92"/>
      <c r="F4752" s="92"/>
      <c r="G4752" s="92"/>
      <c r="H4752" s="92"/>
      <c r="I4752" s="92"/>
      <c r="J4752" s="92"/>
      <c r="K4752" s="92"/>
      <c r="N4752" s="92"/>
      <c r="O4752" s="92"/>
      <c r="P4752" s="92"/>
      <c r="Q4752" s="92"/>
      <c r="R4752" s="92"/>
    </row>
    <row r="4753" spans="1:18" x14ac:dyDescent="0.3">
      <c r="A4753" s="107"/>
      <c r="B4753" s="92"/>
      <c r="C4753" s="92"/>
      <c r="D4753" s="92"/>
      <c r="E4753" s="92"/>
      <c r="F4753" s="92"/>
      <c r="G4753" s="92"/>
      <c r="H4753" s="92"/>
      <c r="I4753" s="92"/>
      <c r="J4753" s="92"/>
      <c r="K4753" s="92"/>
      <c r="N4753" s="92"/>
      <c r="O4753" s="92"/>
      <c r="P4753" s="92"/>
      <c r="Q4753" s="92"/>
      <c r="R4753" s="92"/>
    </row>
    <row r="4754" spans="1:18" x14ac:dyDescent="0.3">
      <c r="A4754" s="107"/>
      <c r="B4754" s="92"/>
      <c r="C4754" s="92"/>
      <c r="D4754" s="92"/>
      <c r="E4754" s="92"/>
      <c r="F4754" s="92"/>
      <c r="G4754" s="92"/>
      <c r="H4754" s="92"/>
      <c r="I4754" s="92"/>
      <c r="J4754" s="92"/>
      <c r="K4754" s="92"/>
      <c r="N4754" s="92"/>
      <c r="O4754" s="92"/>
      <c r="P4754" s="92"/>
      <c r="Q4754" s="92"/>
      <c r="R4754" s="92"/>
    </row>
    <row r="4755" spans="1:18" x14ac:dyDescent="0.3">
      <c r="A4755" s="107"/>
      <c r="B4755" s="92"/>
      <c r="C4755" s="92"/>
      <c r="D4755" s="92"/>
      <c r="E4755" s="92"/>
      <c r="F4755" s="92"/>
      <c r="G4755" s="92"/>
      <c r="H4755" s="92"/>
      <c r="I4755" s="92"/>
      <c r="J4755" s="92"/>
      <c r="K4755" s="92"/>
      <c r="N4755" s="92"/>
      <c r="O4755" s="92"/>
      <c r="P4755" s="92"/>
      <c r="Q4755" s="92"/>
      <c r="R4755" s="92"/>
    </row>
    <row r="4756" spans="1:18" x14ac:dyDescent="0.3">
      <c r="A4756" s="107"/>
      <c r="B4756" s="92"/>
      <c r="C4756" s="92"/>
      <c r="D4756" s="92"/>
      <c r="E4756" s="92"/>
      <c r="F4756" s="92"/>
      <c r="G4756" s="92"/>
      <c r="H4756" s="92"/>
      <c r="I4756" s="92"/>
      <c r="J4756" s="92"/>
      <c r="K4756" s="92"/>
      <c r="N4756" s="92"/>
      <c r="O4756" s="92"/>
      <c r="P4756" s="92"/>
      <c r="Q4756" s="92"/>
      <c r="R4756" s="92"/>
    </row>
    <row r="4757" spans="1:18" x14ac:dyDescent="0.3">
      <c r="A4757" s="107"/>
      <c r="B4757" s="92"/>
      <c r="C4757" s="92"/>
      <c r="D4757" s="92"/>
      <c r="E4757" s="92"/>
      <c r="F4757" s="92"/>
      <c r="G4757" s="92"/>
      <c r="H4757" s="92"/>
      <c r="I4757" s="92"/>
      <c r="J4757" s="92"/>
      <c r="K4757" s="92"/>
      <c r="N4757" s="92"/>
      <c r="O4757" s="92"/>
      <c r="P4757" s="92"/>
      <c r="Q4757" s="92"/>
      <c r="R4757" s="92"/>
    </row>
    <row r="4758" spans="1:18" x14ac:dyDescent="0.3">
      <c r="A4758" s="107"/>
      <c r="B4758" s="92"/>
      <c r="C4758" s="92"/>
      <c r="D4758" s="92"/>
      <c r="E4758" s="92"/>
      <c r="F4758" s="92"/>
      <c r="G4758" s="92"/>
      <c r="H4758" s="92"/>
      <c r="I4758" s="92"/>
      <c r="J4758" s="92"/>
      <c r="K4758" s="92"/>
      <c r="N4758" s="92"/>
      <c r="O4758" s="92"/>
      <c r="P4758" s="92"/>
      <c r="Q4758" s="92"/>
      <c r="R4758" s="92"/>
    </row>
    <row r="4759" spans="1:18" x14ac:dyDescent="0.3">
      <c r="A4759" s="107"/>
      <c r="B4759" s="92"/>
      <c r="C4759" s="92"/>
      <c r="D4759" s="92"/>
      <c r="E4759" s="92"/>
      <c r="F4759" s="92"/>
      <c r="G4759" s="92"/>
      <c r="H4759" s="92"/>
      <c r="I4759" s="92"/>
      <c r="J4759" s="92"/>
      <c r="K4759" s="92"/>
      <c r="N4759" s="92"/>
      <c r="O4759" s="92"/>
      <c r="P4759" s="92"/>
      <c r="Q4759" s="92"/>
      <c r="R4759" s="92"/>
    </row>
    <row r="4760" spans="1:18" x14ac:dyDescent="0.3">
      <c r="A4760" s="107"/>
      <c r="B4760" s="92"/>
      <c r="C4760" s="92"/>
      <c r="D4760" s="92"/>
      <c r="E4760" s="92"/>
      <c r="F4760" s="92"/>
      <c r="G4760" s="92"/>
      <c r="H4760" s="92"/>
      <c r="I4760" s="92"/>
      <c r="J4760" s="92"/>
      <c r="K4760" s="92"/>
      <c r="N4760" s="92"/>
      <c r="O4760" s="92"/>
      <c r="P4760" s="92"/>
      <c r="Q4760" s="92"/>
      <c r="R4760" s="92"/>
    </row>
    <row r="4761" spans="1:18" x14ac:dyDescent="0.3">
      <c r="A4761" s="107"/>
      <c r="B4761" s="92"/>
      <c r="C4761" s="92"/>
      <c r="D4761" s="92"/>
      <c r="E4761" s="92"/>
      <c r="F4761" s="92"/>
      <c r="G4761" s="92"/>
      <c r="H4761" s="92"/>
      <c r="I4761" s="92"/>
      <c r="J4761" s="92"/>
      <c r="K4761" s="92"/>
      <c r="N4761" s="92"/>
      <c r="O4761" s="92"/>
      <c r="P4761" s="92"/>
      <c r="Q4761" s="92"/>
      <c r="R4761" s="92"/>
    </row>
    <row r="4762" spans="1:18" x14ac:dyDescent="0.3">
      <c r="A4762" s="107"/>
      <c r="B4762" s="92"/>
      <c r="C4762" s="92"/>
      <c r="D4762" s="92"/>
      <c r="E4762" s="92"/>
      <c r="F4762" s="92"/>
      <c r="G4762" s="92"/>
      <c r="H4762" s="92"/>
      <c r="I4762" s="92"/>
      <c r="J4762" s="92"/>
      <c r="K4762" s="92"/>
      <c r="N4762" s="92"/>
      <c r="O4762" s="92"/>
      <c r="P4762" s="92"/>
      <c r="Q4762" s="92"/>
      <c r="R4762" s="92"/>
    </row>
    <row r="4763" spans="1:18" x14ac:dyDescent="0.3">
      <c r="A4763" s="107"/>
      <c r="B4763" s="92"/>
      <c r="C4763" s="92"/>
      <c r="D4763" s="92"/>
      <c r="E4763" s="92"/>
      <c r="F4763" s="92"/>
      <c r="G4763" s="92"/>
      <c r="H4763" s="92"/>
      <c r="I4763" s="92"/>
      <c r="J4763" s="92"/>
      <c r="K4763" s="92"/>
      <c r="N4763" s="92"/>
      <c r="O4763" s="92"/>
      <c r="P4763" s="92"/>
      <c r="Q4763" s="92"/>
      <c r="R4763" s="92"/>
    </row>
    <row r="4764" spans="1:18" x14ac:dyDescent="0.3">
      <c r="A4764" s="107"/>
      <c r="B4764" s="92"/>
      <c r="C4764" s="92"/>
      <c r="D4764" s="92"/>
      <c r="E4764" s="92"/>
      <c r="F4764" s="92"/>
      <c r="G4764" s="92"/>
      <c r="H4764" s="92"/>
      <c r="I4764" s="92"/>
      <c r="J4764" s="92"/>
      <c r="K4764" s="92"/>
      <c r="N4764" s="92"/>
      <c r="O4764" s="92"/>
      <c r="P4764" s="92"/>
      <c r="Q4764" s="92"/>
      <c r="R4764" s="92"/>
    </row>
    <row r="4765" spans="1:18" x14ac:dyDescent="0.3">
      <c r="A4765" s="107"/>
      <c r="B4765" s="92"/>
      <c r="C4765" s="92"/>
      <c r="D4765" s="92"/>
      <c r="E4765" s="92"/>
      <c r="F4765" s="92"/>
      <c r="G4765" s="92"/>
      <c r="H4765" s="92"/>
      <c r="I4765" s="92"/>
      <c r="J4765" s="92"/>
      <c r="K4765" s="92"/>
      <c r="N4765" s="92"/>
      <c r="O4765" s="92"/>
      <c r="P4765" s="92"/>
      <c r="Q4765" s="92"/>
      <c r="R4765" s="92"/>
    </row>
    <row r="4766" spans="1:18" x14ac:dyDescent="0.3">
      <c r="A4766" s="107"/>
      <c r="B4766" s="92"/>
      <c r="C4766" s="92"/>
      <c r="D4766" s="92"/>
      <c r="E4766" s="92"/>
      <c r="F4766" s="92"/>
      <c r="G4766" s="92"/>
      <c r="H4766" s="92"/>
      <c r="I4766" s="92"/>
      <c r="J4766" s="92"/>
      <c r="K4766" s="92"/>
      <c r="N4766" s="92"/>
      <c r="O4766" s="92"/>
      <c r="P4766" s="92"/>
      <c r="Q4766" s="92"/>
      <c r="R4766" s="92"/>
    </row>
    <row r="4767" spans="1:18" x14ac:dyDescent="0.3">
      <c r="A4767" s="107"/>
      <c r="B4767" s="92"/>
      <c r="C4767" s="92"/>
      <c r="D4767" s="92"/>
      <c r="E4767" s="92"/>
      <c r="F4767" s="92"/>
      <c r="G4767" s="92"/>
      <c r="H4767" s="92"/>
      <c r="I4767" s="92"/>
      <c r="J4767" s="92"/>
      <c r="K4767" s="92"/>
      <c r="N4767" s="92"/>
      <c r="O4767" s="92"/>
      <c r="P4767" s="92"/>
      <c r="Q4767" s="92"/>
      <c r="R4767" s="92"/>
    </row>
    <row r="4768" spans="1:18" x14ac:dyDescent="0.3">
      <c r="A4768" s="107"/>
      <c r="B4768" s="92"/>
      <c r="C4768" s="92"/>
      <c r="D4768" s="92"/>
      <c r="E4768" s="92"/>
      <c r="F4768" s="92"/>
      <c r="G4768" s="92"/>
      <c r="H4768" s="92"/>
      <c r="I4768" s="92"/>
      <c r="J4768" s="92"/>
      <c r="K4768" s="92"/>
      <c r="N4768" s="92"/>
      <c r="O4768" s="92"/>
      <c r="P4768" s="92"/>
      <c r="Q4768" s="92"/>
      <c r="R4768" s="92"/>
    </row>
    <row r="4769" spans="1:18" x14ac:dyDescent="0.3">
      <c r="A4769" s="107"/>
      <c r="B4769" s="92"/>
      <c r="C4769" s="92"/>
      <c r="D4769" s="92"/>
      <c r="E4769" s="92"/>
      <c r="F4769" s="92"/>
      <c r="G4769" s="92"/>
      <c r="H4769" s="92"/>
      <c r="I4769" s="92"/>
      <c r="J4769" s="92"/>
      <c r="K4769" s="92"/>
      <c r="N4769" s="92"/>
      <c r="O4769" s="92"/>
      <c r="P4769" s="92"/>
      <c r="Q4769" s="92"/>
      <c r="R4769" s="92"/>
    </row>
    <row r="4770" spans="1:18" x14ac:dyDescent="0.3">
      <c r="A4770" s="107"/>
      <c r="B4770" s="92"/>
      <c r="C4770" s="92"/>
      <c r="D4770" s="92"/>
      <c r="E4770" s="92"/>
      <c r="F4770" s="92"/>
      <c r="G4770" s="92"/>
      <c r="H4770" s="92"/>
      <c r="I4770" s="92"/>
      <c r="J4770" s="92"/>
      <c r="K4770" s="92"/>
      <c r="N4770" s="92"/>
      <c r="O4770" s="92"/>
      <c r="P4770" s="92"/>
      <c r="Q4770" s="92"/>
      <c r="R4770" s="92"/>
    </row>
    <row r="4771" spans="1:18" x14ac:dyDescent="0.3">
      <c r="A4771" s="107"/>
      <c r="B4771" s="92"/>
      <c r="C4771" s="92"/>
      <c r="D4771" s="92"/>
      <c r="E4771" s="92"/>
      <c r="F4771" s="92"/>
      <c r="G4771" s="92"/>
      <c r="H4771" s="92"/>
      <c r="I4771" s="92"/>
      <c r="J4771" s="92"/>
      <c r="K4771" s="92"/>
      <c r="N4771" s="92"/>
      <c r="O4771" s="92"/>
      <c r="P4771" s="92"/>
      <c r="Q4771" s="92"/>
      <c r="R4771" s="92"/>
    </row>
    <row r="4772" spans="1:18" x14ac:dyDescent="0.3">
      <c r="A4772" s="107"/>
      <c r="B4772" s="92"/>
      <c r="C4772" s="92"/>
      <c r="D4772" s="92"/>
      <c r="E4772" s="92"/>
      <c r="F4772" s="92"/>
      <c r="G4772" s="92"/>
      <c r="H4772" s="92"/>
      <c r="I4772" s="92"/>
      <c r="J4772" s="92"/>
      <c r="K4772" s="92"/>
      <c r="N4772" s="92"/>
      <c r="O4772" s="92"/>
      <c r="P4772" s="92"/>
      <c r="Q4772" s="92"/>
      <c r="R4772" s="92"/>
    </row>
    <row r="4773" spans="1:18" x14ac:dyDescent="0.3">
      <c r="A4773" s="107"/>
      <c r="B4773" s="92"/>
      <c r="C4773" s="92"/>
      <c r="D4773" s="92"/>
      <c r="E4773" s="92"/>
      <c r="F4773" s="92"/>
      <c r="G4773" s="92"/>
      <c r="H4773" s="92"/>
      <c r="I4773" s="92"/>
      <c r="J4773" s="92"/>
      <c r="K4773" s="92"/>
      <c r="N4773" s="92"/>
      <c r="O4773" s="92"/>
      <c r="P4773" s="92"/>
      <c r="Q4773" s="92"/>
      <c r="R4773" s="92"/>
    </row>
    <row r="4774" spans="1:18" x14ac:dyDescent="0.3">
      <c r="A4774" s="107"/>
      <c r="B4774" s="92"/>
      <c r="C4774" s="92"/>
      <c r="D4774" s="92"/>
      <c r="E4774" s="92"/>
      <c r="F4774" s="92"/>
      <c r="G4774" s="92"/>
      <c r="H4774" s="92"/>
      <c r="I4774" s="92"/>
      <c r="J4774" s="92"/>
      <c r="K4774" s="92"/>
      <c r="N4774" s="92"/>
      <c r="O4774" s="92"/>
      <c r="P4774" s="92"/>
      <c r="Q4774" s="92"/>
      <c r="R4774" s="92"/>
    </row>
    <row r="4775" spans="1:18" x14ac:dyDescent="0.3">
      <c r="A4775" s="107"/>
      <c r="B4775" s="92"/>
      <c r="C4775" s="92"/>
      <c r="D4775" s="92"/>
      <c r="E4775" s="92"/>
      <c r="F4775" s="92"/>
      <c r="G4775" s="92"/>
      <c r="H4775" s="92"/>
      <c r="I4775" s="92"/>
      <c r="J4775" s="92"/>
      <c r="K4775" s="92"/>
      <c r="N4775" s="92"/>
      <c r="O4775" s="92"/>
      <c r="P4775" s="92"/>
      <c r="Q4775" s="92"/>
      <c r="R4775" s="92"/>
    </row>
    <row r="4776" spans="1:18" x14ac:dyDescent="0.3">
      <c r="A4776" s="107"/>
      <c r="B4776" s="92"/>
      <c r="C4776" s="92"/>
      <c r="D4776" s="92"/>
      <c r="E4776" s="92"/>
      <c r="F4776" s="92"/>
      <c r="G4776" s="92"/>
      <c r="H4776" s="92"/>
      <c r="I4776" s="92"/>
      <c r="J4776" s="92"/>
      <c r="K4776" s="92"/>
      <c r="N4776" s="92"/>
      <c r="O4776" s="92"/>
      <c r="P4776" s="92"/>
      <c r="Q4776" s="92"/>
      <c r="R4776" s="92"/>
    </row>
    <row r="4777" spans="1:18" x14ac:dyDescent="0.3">
      <c r="A4777" s="107"/>
      <c r="B4777" s="92"/>
      <c r="C4777" s="92"/>
      <c r="D4777" s="92"/>
      <c r="E4777" s="92"/>
      <c r="F4777" s="92"/>
      <c r="G4777" s="92"/>
      <c r="H4777" s="92"/>
      <c r="I4777" s="92"/>
      <c r="J4777" s="92"/>
      <c r="K4777" s="92"/>
      <c r="N4777" s="92"/>
      <c r="O4777" s="92"/>
      <c r="P4777" s="92"/>
      <c r="Q4777" s="92"/>
      <c r="R4777" s="92"/>
    </row>
    <row r="4778" spans="1:18" x14ac:dyDescent="0.3">
      <c r="A4778" s="107"/>
      <c r="B4778" s="92"/>
      <c r="C4778" s="92"/>
      <c r="D4778" s="92"/>
      <c r="E4778" s="92"/>
      <c r="F4778" s="92"/>
      <c r="G4778" s="92"/>
      <c r="H4778" s="92"/>
      <c r="I4778" s="92"/>
      <c r="J4778" s="92"/>
      <c r="K4778" s="92"/>
      <c r="N4778" s="92"/>
      <c r="O4778" s="92"/>
      <c r="P4778" s="92"/>
      <c r="Q4778" s="92"/>
      <c r="R4778" s="92"/>
    </row>
    <row r="4779" spans="1:18" x14ac:dyDescent="0.3">
      <c r="A4779" s="107"/>
      <c r="B4779" s="92"/>
      <c r="C4779" s="92"/>
      <c r="D4779" s="92"/>
      <c r="E4779" s="92"/>
      <c r="F4779" s="92"/>
      <c r="G4779" s="92"/>
      <c r="H4779" s="92"/>
      <c r="I4779" s="92"/>
      <c r="J4779" s="92"/>
      <c r="K4779" s="92"/>
      <c r="N4779" s="92"/>
      <c r="O4779" s="92"/>
      <c r="P4779" s="92"/>
      <c r="Q4779" s="92"/>
      <c r="R4779" s="92"/>
    </row>
    <row r="4780" spans="1:18" x14ac:dyDescent="0.3">
      <c r="A4780" s="107"/>
      <c r="B4780" s="92"/>
      <c r="C4780" s="92"/>
      <c r="D4780" s="92"/>
      <c r="E4780" s="92"/>
      <c r="F4780" s="92"/>
      <c r="G4780" s="92"/>
      <c r="H4780" s="92"/>
      <c r="I4780" s="92"/>
      <c r="J4780" s="92"/>
      <c r="K4780" s="92"/>
      <c r="N4780" s="92"/>
      <c r="O4780" s="92"/>
      <c r="P4780" s="92"/>
      <c r="Q4780" s="92"/>
      <c r="R4780" s="92"/>
    </row>
    <row r="4781" spans="1:18" x14ac:dyDescent="0.3">
      <c r="A4781" s="107"/>
      <c r="B4781" s="92"/>
      <c r="C4781" s="92"/>
      <c r="D4781" s="92"/>
      <c r="E4781" s="92"/>
      <c r="F4781" s="92"/>
      <c r="G4781" s="92"/>
      <c r="H4781" s="92"/>
      <c r="I4781" s="92"/>
      <c r="J4781" s="92"/>
      <c r="K4781" s="92"/>
      <c r="N4781" s="92"/>
      <c r="O4781" s="92"/>
      <c r="P4781" s="92"/>
      <c r="Q4781" s="92"/>
      <c r="R4781" s="92"/>
    </row>
    <row r="4782" spans="1:18" x14ac:dyDescent="0.3">
      <c r="A4782" s="107"/>
      <c r="B4782" s="92"/>
      <c r="C4782" s="92"/>
      <c r="D4782" s="92"/>
      <c r="E4782" s="92"/>
      <c r="F4782" s="92"/>
      <c r="G4782" s="92"/>
      <c r="H4782" s="92"/>
      <c r="I4782" s="92"/>
      <c r="J4782" s="92"/>
      <c r="K4782" s="92"/>
      <c r="N4782" s="92"/>
      <c r="O4782" s="92"/>
      <c r="P4782" s="92"/>
      <c r="Q4782" s="92"/>
      <c r="R4782" s="92"/>
    </row>
    <row r="4783" spans="1:18" x14ac:dyDescent="0.3">
      <c r="A4783" s="107"/>
      <c r="B4783" s="92"/>
      <c r="C4783" s="92"/>
      <c r="D4783" s="92"/>
      <c r="E4783" s="92"/>
      <c r="F4783" s="92"/>
      <c r="G4783" s="92"/>
      <c r="H4783" s="92"/>
      <c r="I4783" s="92"/>
      <c r="J4783" s="92"/>
      <c r="K4783" s="92"/>
      <c r="N4783" s="92"/>
      <c r="O4783" s="92"/>
      <c r="P4783" s="92"/>
      <c r="Q4783" s="92"/>
      <c r="R4783" s="92"/>
    </row>
    <row r="4784" spans="1:18" x14ac:dyDescent="0.3">
      <c r="A4784" s="107"/>
      <c r="B4784" s="92"/>
      <c r="C4784" s="92"/>
      <c r="D4784" s="92"/>
      <c r="E4784" s="92"/>
      <c r="F4784" s="92"/>
      <c r="G4784" s="92"/>
      <c r="H4784" s="92"/>
      <c r="I4784" s="92"/>
      <c r="J4784" s="92"/>
      <c r="K4784" s="92"/>
      <c r="N4784" s="92"/>
      <c r="O4784" s="92"/>
      <c r="P4784" s="92"/>
      <c r="Q4784" s="92"/>
      <c r="R4784" s="92"/>
    </row>
    <row r="4785" spans="1:18" x14ac:dyDescent="0.3">
      <c r="A4785" s="107"/>
      <c r="B4785" s="92"/>
      <c r="C4785" s="92"/>
      <c r="D4785" s="92"/>
      <c r="E4785" s="92"/>
      <c r="F4785" s="92"/>
      <c r="G4785" s="92"/>
      <c r="H4785" s="92"/>
      <c r="I4785" s="92"/>
      <c r="J4785" s="92"/>
      <c r="K4785" s="92"/>
      <c r="N4785" s="92"/>
      <c r="O4785" s="92"/>
      <c r="P4785" s="92"/>
      <c r="Q4785" s="92"/>
      <c r="R4785" s="92"/>
    </row>
    <row r="4786" spans="1:18" x14ac:dyDescent="0.3">
      <c r="A4786" s="107"/>
      <c r="B4786" s="92"/>
      <c r="C4786" s="92"/>
      <c r="D4786" s="92"/>
      <c r="E4786" s="92"/>
      <c r="F4786" s="92"/>
      <c r="G4786" s="92"/>
      <c r="H4786" s="92"/>
      <c r="I4786" s="92"/>
      <c r="J4786" s="92"/>
      <c r="K4786" s="92"/>
      <c r="N4786" s="92"/>
      <c r="O4786" s="92"/>
      <c r="P4786" s="92"/>
      <c r="Q4786" s="92"/>
      <c r="R4786" s="92"/>
    </row>
    <row r="4787" spans="1:18" x14ac:dyDescent="0.3">
      <c r="A4787" s="107"/>
      <c r="B4787" s="92"/>
      <c r="C4787" s="92"/>
      <c r="D4787" s="92"/>
      <c r="E4787" s="92"/>
      <c r="F4787" s="92"/>
      <c r="G4787" s="92"/>
      <c r="H4787" s="92"/>
      <c r="I4787" s="92"/>
      <c r="J4787" s="92"/>
      <c r="K4787" s="92"/>
      <c r="N4787" s="92"/>
      <c r="O4787" s="92"/>
      <c r="P4787" s="92"/>
      <c r="Q4787" s="92"/>
      <c r="R4787" s="92"/>
    </row>
    <row r="4788" spans="1:18" x14ac:dyDescent="0.3">
      <c r="A4788" s="107"/>
      <c r="B4788" s="92"/>
      <c r="C4788" s="92"/>
      <c r="D4788" s="92"/>
      <c r="E4788" s="92"/>
      <c r="F4788" s="92"/>
      <c r="G4788" s="92"/>
      <c r="H4788" s="92"/>
      <c r="I4788" s="92"/>
      <c r="J4788" s="92"/>
      <c r="K4788" s="92"/>
      <c r="N4788" s="92"/>
      <c r="O4788" s="92"/>
      <c r="P4788" s="92"/>
      <c r="Q4788" s="92"/>
      <c r="R4788" s="92"/>
    </row>
    <row r="4789" spans="1:18" x14ac:dyDescent="0.3">
      <c r="A4789" s="107"/>
      <c r="B4789" s="92"/>
      <c r="C4789" s="92"/>
      <c r="D4789" s="92"/>
      <c r="E4789" s="92"/>
      <c r="F4789" s="92"/>
      <c r="G4789" s="92"/>
      <c r="H4789" s="92"/>
      <c r="I4789" s="92"/>
      <c r="J4789" s="92"/>
      <c r="K4789" s="92"/>
      <c r="N4789" s="92"/>
      <c r="O4789" s="92"/>
      <c r="P4789" s="92"/>
      <c r="Q4789" s="92"/>
      <c r="R4789" s="92"/>
    </row>
    <row r="4790" spans="1:18" x14ac:dyDescent="0.3">
      <c r="A4790" s="107"/>
      <c r="B4790" s="92"/>
      <c r="C4790" s="92"/>
      <c r="D4790" s="92"/>
      <c r="E4790" s="92"/>
      <c r="F4790" s="92"/>
      <c r="G4790" s="92"/>
      <c r="H4790" s="92"/>
      <c r="I4790" s="92"/>
      <c r="J4790" s="92"/>
      <c r="K4790" s="92"/>
      <c r="N4790" s="92"/>
      <c r="O4790" s="92"/>
      <c r="P4790" s="92"/>
      <c r="Q4790" s="92"/>
      <c r="R4790" s="92"/>
    </row>
    <row r="4791" spans="1:18" x14ac:dyDescent="0.3">
      <c r="A4791" s="107"/>
      <c r="B4791" s="92"/>
      <c r="C4791" s="92"/>
      <c r="D4791" s="92"/>
      <c r="E4791" s="92"/>
      <c r="F4791" s="92"/>
      <c r="G4791" s="92"/>
      <c r="H4791" s="92"/>
      <c r="I4791" s="92"/>
      <c r="J4791" s="92"/>
      <c r="K4791" s="92"/>
      <c r="N4791" s="92"/>
      <c r="O4791" s="92"/>
      <c r="P4791" s="92"/>
      <c r="Q4791" s="92"/>
      <c r="R4791" s="92"/>
    </row>
    <row r="4792" spans="1:18" x14ac:dyDescent="0.3">
      <c r="A4792" s="107"/>
      <c r="B4792" s="92"/>
      <c r="C4792" s="92"/>
      <c r="D4792" s="92"/>
      <c r="E4792" s="92"/>
      <c r="F4792" s="92"/>
      <c r="G4792" s="92"/>
      <c r="H4792" s="92"/>
      <c r="I4792" s="92"/>
      <c r="J4792" s="92"/>
      <c r="K4792" s="92"/>
      <c r="N4792" s="92"/>
      <c r="O4792" s="92"/>
      <c r="P4792" s="92"/>
      <c r="Q4792" s="92"/>
      <c r="R4792" s="92"/>
    </row>
    <row r="4793" spans="1:18" x14ac:dyDescent="0.3">
      <c r="A4793" s="107"/>
      <c r="B4793" s="92"/>
      <c r="C4793" s="92"/>
      <c r="D4793" s="92"/>
      <c r="E4793" s="92"/>
      <c r="F4793" s="92"/>
      <c r="G4793" s="92"/>
      <c r="H4793" s="92"/>
      <c r="I4793" s="92"/>
      <c r="J4793" s="92"/>
      <c r="K4793" s="92"/>
      <c r="N4793" s="92"/>
      <c r="O4793" s="92"/>
      <c r="P4793" s="92"/>
      <c r="Q4793" s="92"/>
      <c r="R4793" s="92"/>
    </row>
    <row r="4794" spans="1:18" x14ac:dyDescent="0.3">
      <c r="A4794" s="107"/>
      <c r="B4794" s="92"/>
      <c r="C4794" s="92"/>
      <c r="D4794" s="92"/>
      <c r="E4794" s="92"/>
      <c r="F4794" s="92"/>
      <c r="G4794" s="92"/>
      <c r="H4794" s="92"/>
      <c r="I4794" s="92"/>
      <c r="J4794" s="92"/>
      <c r="K4794" s="92"/>
      <c r="N4794" s="92"/>
      <c r="O4794" s="92"/>
      <c r="P4794" s="92"/>
      <c r="Q4794" s="92"/>
      <c r="R4794" s="92"/>
    </row>
    <row r="4795" spans="1:18" x14ac:dyDescent="0.3">
      <c r="A4795" s="107"/>
      <c r="B4795" s="92"/>
      <c r="C4795" s="92"/>
      <c r="D4795" s="92"/>
      <c r="E4795" s="92"/>
      <c r="F4795" s="92"/>
      <c r="G4795" s="92"/>
      <c r="H4795" s="92"/>
      <c r="I4795" s="92"/>
      <c r="J4795" s="92"/>
      <c r="K4795" s="92"/>
      <c r="N4795" s="92"/>
      <c r="O4795" s="92"/>
      <c r="P4795" s="92"/>
      <c r="Q4795" s="92"/>
      <c r="R4795" s="92"/>
    </row>
    <row r="4796" spans="1:18" x14ac:dyDescent="0.3">
      <c r="A4796" s="107"/>
      <c r="B4796" s="92"/>
      <c r="C4796" s="92"/>
      <c r="D4796" s="92"/>
      <c r="E4796" s="92"/>
      <c r="F4796" s="92"/>
      <c r="G4796" s="92"/>
      <c r="H4796" s="92"/>
      <c r="I4796" s="92"/>
      <c r="J4796" s="92"/>
      <c r="K4796" s="92"/>
      <c r="N4796" s="92"/>
      <c r="O4796" s="92"/>
      <c r="P4796" s="92"/>
      <c r="Q4796" s="92"/>
      <c r="R4796" s="92"/>
    </row>
    <row r="4797" spans="1:18" x14ac:dyDescent="0.3">
      <c r="A4797" s="107"/>
      <c r="B4797" s="92"/>
      <c r="C4797" s="92"/>
      <c r="D4797" s="92"/>
      <c r="E4797" s="92"/>
      <c r="F4797" s="92"/>
      <c r="G4797" s="92"/>
      <c r="H4797" s="92"/>
      <c r="I4797" s="92"/>
      <c r="J4797" s="92"/>
      <c r="K4797" s="92"/>
      <c r="N4797" s="92"/>
      <c r="O4797" s="92"/>
      <c r="P4797" s="92"/>
      <c r="Q4797" s="92"/>
      <c r="R4797" s="92"/>
    </row>
    <row r="4798" spans="1:18" x14ac:dyDescent="0.3">
      <c r="A4798" s="107"/>
      <c r="B4798" s="92"/>
      <c r="C4798" s="92"/>
      <c r="D4798" s="92"/>
      <c r="E4798" s="92"/>
      <c r="F4798" s="92"/>
      <c r="G4798" s="92"/>
      <c r="H4798" s="92"/>
      <c r="I4798" s="92"/>
      <c r="J4798" s="92"/>
      <c r="K4798" s="92"/>
      <c r="N4798" s="92"/>
      <c r="O4798" s="92"/>
      <c r="P4798" s="92"/>
      <c r="Q4798" s="92"/>
      <c r="R4798" s="92"/>
    </row>
    <row r="4799" spans="1:18" x14ac:dyDescent="0.3">
      <c r="A4799" s="107"/>
      <c r="B4799" s="92"/>
      <c r="C4799" s="92"/>
      <c r="D4799" s="92"/>
      <c r="E4799" s="92"/>
      <c r="F4799" s="92"/>
      <c r="G4799" s="92"/>
      <c r="H4799" s="92"/>
      <c r="I4799" s="92"/>
      <c r="J4799" s="92"/>
      <c r="K4799" s="92"/>
      <c r="N4799" s="92"/>
      <c r="O4799" s="92"/>
      <c r="P4799" s="92"/>
      <c r="Q4799" s="92"/>
      <c r="R4799" s="92"/>
    </row>
    <row r="4800" spans="1:18" x14ac:dyDescent="0.3">
      <c r="A4800" s="107"/>
      <c r="B4800" s="92"/>
      <c r="C4800" s="92"/>
      <c r="D4800" s="92"/>
      <c r="E4800" s="92"/>
      <c r="F4800" s="92"/>
      <c r="G4800" s="92"/>
      <c r="H4800" s="92"/>
      <c r="I4800" s="92"/>
      <c r="J4800" s="92"/>
      <c r="K4800" s="92"/>
      <c r="N4800" s="92"/>
      <c r="O4800" s="92"/>
      <c r="P4800" s="92"/>
      <c r="Q4800" s="92"/>
      <c r="R4800" s="92"/>
    </row>
    <row r="4801" spans="1:18" x14ac:dyDescent="0.3">
      <c r="A4801" s="107"/>
      <c r="B4801" s="92"/>
      <c r="C4801" s="92"/>
      <c r="D4801" s="92"/>
      <c r="E4801" s="92"/>
      <c r="F4801" s="92"/>
      <c r="G4801" s="92"/>
      <c r="H4801" s="92"/>
      <c r="I4801" s="92"/>
      <c r="J4801" s="92"/>
      <c r="K4801" s="92"/>
      <c r="N4801" s="92"/>
      <c r="O4801" s="92"/>
      <c r="P4801" s="92"/>
      <c r="Q4801" s="92"/>
      <c r="R4801" s="92"/>
    </row>
    <row r="4802" spans="1:18" x14ac:dyDescent="0.3">
      <c r="A4802" s="107"/>
      <c r="B4802" s="92"/>
      <c r="C4802" s="92"/>
      <c r="D4802" s="92"/>
      <c r="E4802" s="92"/>
      <c r="F4802" s="92"/>
      <c r="G4802" s="92"/>
      <c r="H4802" s="92"/>
      <c r="I4802" s="92"/>
      <c r="J4802" s="92"/>
      <c r="K4802" s="92"/>
      <c r="N4802" s="92"/>
      <c r="O4802" s="92"/>
      <c r="P4802" s="92"/>
      <c r="Q4802" s="92"/>
      <c r="R4802" s="92"/>
    </row>
    <row r="4803" spans="1:18" x14ac:dyDescent="0.3">
      <c r="A4803" s="107"/>
      <c r="B4803" s="92"/>
      <c r="C4803" s="92"/>
      <c r="D4803" s="92"/>
      <c r="E4803" s="92"/>
      <c r="F4803" s="92"/>
      <c r="G4803" s="92"/>
      <c r="H4803" s="92"/>
      <c r="I4803" s="92"/>
      <c r="J4803" s="92"/>
      <c r="K4803" s="92"/>
      <c r="N4803" s="92"/>
      <c r="O4803" s="92"/>
      <c r="P4803" s="92"/>
      <c r="Q4803" s="92"/>
      <c r="R4803" s="92"/>
    </row>
    <row r="4804" spans="1:18" x14ac:dyDescent="0.3">
      <c r="A4804" s="107"/>
      <c r="B4804" s="92"/>
      <c r="C4804" s="92"/>
      <c r="D4804" s="92"/>
      <c r="E4804" s="92"/>
      <c r="F4804" s="92"/>
      <c r="G4804" s="92"/>
      <c r="H4804" s="92"/>
      <c r="I4804" s="92"/>
      <c r="J4804" s="92"/>
      <c r="K4804" s="92"/>
      <c r="N4804" s="92"/>
      <c r="O4804" s="92"/>
      <c r="P4804" s="92"/>
      <c r="Q4804" s="92"/>
      <c r="R4804" s="92"/>
    </row>
    <row r="4805" spans="1:18" x14ac:dyDescent="0.3">
      <c r="A4805" s="107"/>
      <c r="B4805" s="92"/>
      <c r="C4805" s="92"/>
      <c r="D4805" s="92"/>
      <c r="E4805" s="92"/>
      <c r="F4805" s="92"/>
      <c r="G4805" s="92"/>
      <c r="H4805" s="92"/>
      <c r="I4805" s="92"/>
      <c r="J4805" s="92"/>
      <c r="K4805" s="92"/>
      <c r="N4805" s="92"/>
      <c r="O4805" s="92"/>
      <c r="P4805" s="92"/>
      <c r="Q4805" s="92"/>
      <c r="R4805" s="92"/>
    </row>
    <row r="4806" spans="1:18" x14ac:dyDescent="0.3">
      <c r="A4806" s="107"/>
      <c r="B4806" s="92"/>
      <c r="C4806" s="92"/>
      <c r="D4806" s="92"/>
      <c r="E4806" s="92"/>
      <c r="F4806" s="92"/>
      <c r="G4806" s="92"/>
      <c r="H4806" s="92"/>
      <c r="I4806" s="92"/>
      <c r="J4806" s="92"/>
      <c r="K4806" s="92"/>
      <c r="N4806" s="92"/>
      <c r="O4806" s="92"/>
      <c r="P4806" s="92"/>
      <c r="Q4806" s="92"/>
      <c r="R4806" s="92"/>
    </row>
    <row r="4807" spans="1:18" x14ac:dyDescent="0.3">
      <c r="A4807" s="107"/>
      <c r="B4807" s="92"/>
      <c r="C4807" s="92"/>
      <c r="D4807" s="92"/>
      <c r="E4807" s="92"/>
      <c r="F4807" s="92"/>
      <c r="G4807" s="92"/>
      <c r="H4807" s="92"/>
      <c r="I4807" s="92"/>
      <c r="J4807" s="92"/>
      <c r="K4807" s="92"/>
      <c r="N4807" s="92"/>
      <c r="O4807" s="92"/>
      <c r="P4807" s="92"/>
      <c r="Q4807" s="92"/>
      <c r="R4807" s="92"/>
    </row>
    <row r="4808" spans="1:18" x14ac:dyDescent="0.3">
      <c r="A4808" s="107"/>
      <c r="B4808" s="92"/>
      <c r="C4808" s="92"/>
      <c r="D4808" s="92"/>
      <c r="E4808" s="92"/>
      <c r="F4808" s="92"/>
      <c r="G4808" s="92"/>
      <c r="H4808" s="92"/>
      <c r="I4808" s="92"/>
      <c r="J4808" s="92"/>
      <c r="K4808" s="92"/>
      <c r="N4808" s="92"/>
      <c r="O4808" s="92"/>
      <c r="P4808" s="92"/>
      <c r="Q4808" s="92"/>
      <c r="R4808" s="92"/>
    </row>
    <row r="4809" spans="1:18" x14ac:dyDescent="0.3">
      <c r="A4809" s="107"/>
      <c r="B4809" s="92"/>
      <c r="C4809" s="92"/>
      <c r="D4809" s="92"/>
      <c r="E4809" s="92"/>
      <c r="F4809" s="92"/>
      <c r="G4809" s="92"/>
      <c r="H4809" s="92"/>
      <c r="I4809" s="92"/>
      <c r="J4809" s="92"/>
      <c r="K4809" s="92"/>
      <c r="N4809" s="92"/>
      <c r="O4809" s="92"/>
      <c r="P4809" s="92"/>
      <c r="Q4809" s="92"/>
      <c r="R4809" s="92"/>
    </row>
    <row r="4810" spans="1:18" x14ac:dyDescent="0.3">
      <c r="A4810" s="107"/>
      <c r="B4810" s="92"/>
      <c r="C4810" s="92"/>
      <c r="D4810" s="92"/>
      <c r="E4810" s="92"/>
      <c r="F4810" s="92"/>
      <c r="G4810" s="92"/>
      <c r="H4810" s="92"/>
      <c r="I4810" s="92"/>
      <c r="J4810" s="92"/>
      <c r="K4810" s="92"/>
      <c r="N4810" s="92"/>
      <c r="O4810" s="92"/>
      <c r="P4810" s="92"/>
      <c r="Q4810" s="92"/>
      <c r="R4810" s="92"/>
    </row>
    <row r="4811" spans="1:18" x14ac:dyDescent="0.3">
      <c r="A4811" s="107"/>
      <c r="B4811" s="92"/>
      <c r="C4811" s="92"/>
      <c r="D4811" s="92"/>
      <c r="E4811" s="92"/>
      <c r="F4811" s="92"/>
      <c r="G4811" s="92"/>
      <c r="H4811" s="92"/>
      <c r="I4811" s="92"/>
      <c r="J4811" s="92"/>
      <c r="K4811" s="92"/>
      <c r="N4811" s="92"/>
      <c r="O4811" s="92"/>
      <c r="P4811" s="92"/>
      <c r="Q4811" s="92"/>
      <c r="R4811" s="92"/>
    </row>
    <row r="4812" spans="1:18" x14ac:dyDescent="0.3">
      <c r="A4812" s="107"/>
      <c r="B4812" s="92"/>
      <c r="C4812" s="92"/>
      <c r="D4812" s="92"/>
      <c r="E4812" s="92"/>
      <c r="F4812" s="92"/>
      <c r="G4812" s="92"/>
      <c r="H4812" s="92"/>
      <c r="I4812" s="92"/>
      <c r="J4812" s="92"/>
      <c r="K4812" s="92"/>
      <c r="N4812" s="92"/>
      <c r="O4812" s="92"/>
      <c r="P4812" s="92"/>
      <c r="Q4812" s="92"/>
      <c r="R4812" s="92"/>
    </row>
    <row r="4813" spans="1:18" x14ac:dyDescent="0.3">
      <c r="A4813" s="107"/>
      <c r="B4813" s="92"/>
      <c r="C4813" s="92"/>
      <c r="D4813" s="92"/>
      <c r="E4813" s="92"/>
      <c r="F4813" s="92"/>
      <c r="G4813" s="92"/>
      <c r="H4813" s="92"/>
      <c r="I4813" s="92"/>
      <c r="J4813" s="92"/>
      <c r="K4813" s="92"/>
      <c r="N4813" s="92"/>
      <c r="O4813" s="92"/>
      <c r="P4813" s="92"/>
      <c r="Q4813" s="92"/>
      <c r="R4813" s="92"/>
    </row>
    <row r="4814" spans="1:18" x14ac:dyDescent="0.3">
      <c r="A4814" s="107"/>
      <c r="B4814" s="92"/>
      <c r="C4814" s="92"/>
      <c r="D4814" s="92"/>
      <c r="E4814" s="92"/>
      <c r="F4814" s="92"/>
      <c r="G4814" s="92"/>
      <c r="H4814" s="92"/>
      <c r="I4814" s="92"/>
      <c r="J4814" s="92"/>
      <c r="K4814" s="92"/>
      <c r="N4814" s="92"/>
      <c r="O4814" s="92"/>
      <c r="P4814" s="92"/>
      <c r="Q4814" s="92"/>
      <c r="R4814" s="92"/>
    </row>
    <row r="4815" spans="1:18" x14ac:dyDescent="0.3">
      <c r="A4815" s="107"/>
      <c r="B4815" s="92"/>
      <c r="C4815" s="92"/>
      <c r="D4815" s="92"/>
      <c r="E4815" s="92"/>
      <c r="F4815" s="92"/>
      <c r="G4815" s="92"/>
      <c r="H4815" s="92"/>
      <c r="I4815" s="92"/>
      <c r="J4815" s="92"/>
      <c r="K4815" s="92"/>
      <c r="N4815" s="92"/>
      <c r="O4815" s="92"/>
      <c r="P4815" s="92"/>
      <c r="Q4815" s="92"/>
      <c r="R4815" s="92"/>
    </row>
    <row r="4816" spans="1:18" x14ac:dyDescent="0.3">
      <c r="A4816" s="107"/>
      <c r="B4816" s="92"/>
      <c r="C4816" s="92"/>
      <c r="D4816" s="92"/>
      <c r="E4816" s="92"/>
      <c r="F4816" s="92"/>
      <c r="G4816" s="92"/>
      <c r="H4816" s="92"/>
      <c r="I4816" s="92"/>
      <c r="J4816" s="92"/>
      <c r="K4816" s="92"/>
      <c r="N4816" s="92"/>
      <c r="O4816" s="92"/>
      <c r="P4816" s="92"/>
      <c r="Q4816" s="92"/>
      <c r="R4816" s="92"/>
    </row>
    <row r="4817" spans="1:18" x14ac:dyDescent="0.3">
      <c r="A4817" s="107"/>
      <c r="B4817" s="92"/>
      <c r="C4817" s="92"/>
      <c r="D4817" s="92"/>
      <c r="E4817" s="92"/>
      <c r="F4817" s="92"/>
      <c r="G4817" s="92"/>
      <c r="H4817" s="92"/>
      <c r="I4817" s="92"/>
      <c r="J4817" s="92"/>
      <c r="K4817" s="92"/>
      <c r="N4817" s="92"/>
      <c r="O4817" s="92"/>
      <c r="P4817" s="92"/>
      <c r="Q4817" s="92"/>
      <c r="R4817" s="92"/>
    </row>
    <row r="4818" spans="1:18" x14ac:dyDescent="0.3">
      <c r="A4818" s="107"/>
      <c r="B4818" s="92"/>
      <c r="C4818" s="92"/>
      <c r="D4818" s="92"/>
      <c r="E4818" s="92"/>
      <c r="F4818" s="92"/>
      <c r="G4818" s="92"/>
      <c r="H4818" s="92"/>
      <c r="I4818" s="92"/>
      <c r="J4818" s="92"/>
      <c r="K4818" s="92"/>
      <c r="N4818" s="92"/>
      <c r="O4818" s="92"/>
      <c r="P4818" s="92"/>
      <c r="Q4818" s="92"/>
      <c r="R4818" s="92"/>
    </row>
    <row r="4819" spans="1:18" x14ac:dyDescent="0.3">
      <c r="A4819" s="107"/>
      <c r="B4819" s="92"/>
      <c r="C4819" s="92"/>
      <c r="D4819" s="92"/>
      <c r="E4819" s="92"/>
      <c r="F4819" s="92"/>
      <c r="G4819" s="92"/>
      <c r="H4819" s="92"/>
      <c r="I4819" s="92"/>
      <c r="J4819" s="92"/>
      <c r="K4819" s="92"/>
      <c r="N4819" s="92"/>
      <c r="O4819" s="92"/>
      <c r="P4819" s="92"/>
      <c r="Q4819" s="92"/>
      <c r="R4819" s="92"/>
    </row>
    <row r="4820" spans="1:18" x14ac:dyDescent="0.3">
      <c r="A4820" s="107"/>
      <c r="B4820" s="92"/>
      <c r="C4820" s="92"/>
      <c r="D4820" s="92"/>
      <c r="E4820" s="92"/>
      <c r="F4820" s="92"/>
      <c r="G4820" s="92"/>
      <c r="H4820" s="92"/>
      <c r="I4820" s="92"/>
      <c r="J4820" s="92"/>
      <c r="K4820" s="92"/>
      <c r="N4820" s="92"/>
      <c r="O4820" s="92"/>
      <c r="P4820" s="92"/>
      <c r="Q4820" s="92"/>
      <c r="R4820" s="92"/>
    </row>
    <row r="4821" spans="1:18" x14ac:dyDescent="0.3">
      <c r="A4821" s="107"/>
      <c r="B4821" s="92"/>
      <c r="C4821" s="92"/>
      <c r="D4821" s="92"/>
      <c r="E4821" s="92"/>
      <c r="F4821" s="92"/>
      <c r="G4821" s="92"/>
      <c r="H4821" s="92"/>
      <c r="I4821" s="92"/>
      <c r="J4821" s="92"/>
      <c r="K4821" s="92"/>
      <c r="N4821" s="92"/>
      <c r="O4821" s="92"/>
      <c r="P4821" s="92"/>
      <c r="Q4821" s="92"/>
      <c r="R4821" s="92"/>
    </row>
    <row r="4822" spans="1:18" x14ac:dyDescent="0.3">
      <c r="A4822" s="107"/>
      <c r="B4822" s="92"/>
      <c r="C4822" s="92"/>
      <c r="D4822" s="92"/>
      <c r="E4822" s="92"/>
      <c r="F4822" s="92"/>
      <c r="G4822" s="92"/>
      <c r="H4822" s="92"/>
      <c r="I4822" s="92"/>
      <c r="J4822" s="92"/>
      <c r="K4822" s="92"/>
      <c r="N4822" s="92"/>
      <c r="O4822" s="92"/>
      <c r="P4822" s="92"/>
      <c r="Q4822" s="92"/>
      <c r="R4822" s="92"/>
    </row>
    <row r="4823" spans="1:18" x14ac:dyDescent="0.3">
      <c r="A4823" s="107"/>
      <c r="B4823" s="92"/>
      <c r="C4823" s="92"/>
      <c r="D4823" s="92"/>
      <c r="E4823" s="92"/>
      <c r="F4823" s="92"/>
      <c r="G4823" s="92"/>
      <c r="H4823" s="92"/>
      <c r="I4823" s="92"/>
      <c r="J4823" s="92"/>
      <c r="K4823" s="92"/>
      <c r="N4823" s="92"/>
      <c r="O4823" s="92"/>
      <c r="P4823" s="92"/>
      <c r="Q4823" s="92"/>
      <c r="R4823" s="92"/>
    </row>
    <row r="4824" spans="1:18" x14ac:dyDescent="0.3">
      <c r="A4824" s="107"/>
      <c r="B4824" s="92"/>
      <c r="C4824" s="92"/>
      <c r="D4824" s="92"/>
      <c r="E4824" s="92"/>
      <c r="F4824" s="92"/>
      <c r="G4824" s="92"/>
      <c r="H4824" s="92"/>
      <c r="I4824" s="92"/>
      <c r="J4824" s="92"/>
      <c r="K4824" s="92"/>
      <c r="N4824" s="92"/>
      <c r="O4824" s="92"/>
      <c r="P4824" s="92"/>
      <c r="Q4824" s="92"/>
      <c r="R4824" s="92"/>
    </row>
    <row r="4825" spans="1:18" x14ac:dyDescent="0.3">
      <c r="A4825" s="107"/>
      <c r="B4825" s="92"/>
      <c r="C4825" s="92"/>
      <c r="D4825" s="92"/>
      <c r="E4825" s="92"/>
      <c r="F4825" s="92"/>
      <c r="G4825" s="92"/>
      <c r="H4825" s="92"/>
      <c r="I4825" s="92"/>
      <c r="J4825" s="92"/>
      <c r="K4825" s="92"/>
      <c r="N4825" s="92"/>
      <c r="O4825" s="92"/>
      <c r="P4825" s="92"/>
      <c r="Q4825" s="92"/>
      <c r="R4825" s="92"/>
    </row>
    <row r="4826" spans="1:18" x14ac:dyDescent="0.3">
      <c r="A4826" s="107"/>
      <c r="B4826" s="92"/>
      <c r="C4826" s="92"/>
      <c r="D4826" s="92"/>
      <c r="E4826" s="92"/>
      <c r="F4826" s="92"/>
      <c r="G4826" s="92"/>
      <c r="H4826" s="92"/>
      <c r="I4826" s="92"/>
      <c r="J4826" s="92"/>
      <c r="K4826" s="92"/>
      <c r="N4826" s="92"/>
      <c r="O4826" s="92"/>
      <c r="P4826" s="92"/>
      <c r="Q4826" s="92"/>
      <c r="R4826" s="92"/>
    </row>
    <row r="4827" spans="1:18" x14ac:dyDescent="0.3">
      <c r="A4827" s="107"/>
      <c r="B4827" s="92"/>
      <c r="C4827" s="92"/>
      <c r="D4827" s="92"/>
      <c r="E4827" s="92"/>
      <c r="F4827" s="92"/>
      <c r="G4827" s="92"/>
      <c r="H4827" s="92"/>
      <c r="I4827" s="92"/>
      <c r="J4827" s="92"/>
      <c r="K4827" s="92"/>
      <c r="N4827" s="92"/>
      <c r="O4827" s="92"/>
      <c r="P4827" s="92"/>
      <c r="Q4827" s="92"/>
      <c r="R4827" s="92"/>
    </row>
    <row r="4828" spans="1:18" x14ac:dyDescent="0.3">
      <c r="A4828" s="107"/>
      <c r="B4828" s="92"/>
      <c r="C4828" s="92"/>
      <c r="D4828" s="92"/>
      <c r="E4828" s="92"/>
      <c r="F4828" s="92"/>
      <c r="G4828" s="92"/>
      <c r="H4828" s="92"/>
      <c r="I4828" s="92"/>
      <c r="J4828" s="92"/>
      <c r="K4828" s="92"/>
      <c r="N4828" s="92"/>
      <c r="O4828" s="92"/>
      <c r="P4828" s="92"/>
      <c r="Q4828" s="92"/>
      <c r="R4828" s="92"/>
    </row>
    <row r="4829" spans="1:18" x14ac:dyDescent="0.3">
      <c r="A4829" s="107"/>
      <c r="B4829" s="92"/>
      <c r="C4829" s="92"/>
      <c r="D4829" s="92"/>
      <c r="E4829" s="92"/>
      <c r="F4829" s="92"/>
      <c r="G4829" s="92"/>
      <c r="H4829" s="92"/>
      <c r="I4829" s="92"/>
      <c r="J4829" s="92"/>
      <c r="K4829" s="92"/>
      <c r="N4829" s="92"/>
      <c r="O4829" s="92"/>
      <c r="P4829" s="92"/>
      <c r="Q4829" s="92"/>
      <c r="R4829" s="92"/>
    </row>
    <row r="4830" spans="1:18" x14ac:dyDescent="0.3">
      <c r="A4830" s="107"/>
      <c r="B4830" s="92"/>
      <c r="C4830" s="92"/>
      <c r="D4830" s="92"/>
      <c r="E4830" s="92"/>
      <c r="F4830" s="92"/>
      <c r="G4830" s="92"/>
      <c r="H4830" s="92"/>
      <c r="I4830" s="92"/>
      <c r="J4830" s="92"/>
      <c r="K4830" s="92"/>
      <c r="N4830" s="92"/>
      <c r="O4830" s="92"/>
      <c r="P4830" s="92"/>
      <c r="Q4830" s="92"/>
      <c r="R4830" s="92"/>
    </row>
    <row r="4831" spans="1:18" x14ac:dyDescent="0.3">
      <c r="A4831" s="107"/>
      <c r="B4831" s="92"/>
      <c r="C4831" s="92"/>
      <c r="D4831" s="92"/>
      <c r="E4831" s="92"/>
      <c r="F4831" s="92"/>
      <c r="G4831" s="92"/>
      <c r="H4831" s="92"/>
      <c r="I4831" s="92"/>
      <c r="J4831" s="92"/>
      <c r="K4831" s="92"/>
      <c r="N4831" s="92"/>
      <c r="O4831" s="92"/>
      <c r="P4831" s="92"/>
      <c r="Q4831" s="92"/>
      <c r="R4831" s="92"/>
    </row>
    <row r="4832" spans="1:18" x14ac:dyDescent="0.3">
      <c r="A4832" s="107"/>
      <c r="B4832" s="92"/>
      <c r="C4832" s="92"/>
      <c r="D4832" s="92"/>
      <c r="E4832" s="92"/>
      <c r="F4832" s="92"/>
      <c r="G4832" s="92"/>
      <c r="H4832" s="92"/>
      <c r="I4832" s="92"/>
      <c r="J4832" s="92"/>
      <c r="K4832" s="92"/>
      <c r="N4832" s="92"/>
      <c r="O4832" s="92"/>
      <c r="P4832" s="92"/>
      <c r="Q4832" s="92"/>
      <c r="R4832" s="92"/>
    </row>
    <row r="4833" spans="1:18" x14ac:dyDescent="0.3">
      <c r="A4833" s="107"/>
      <c r="B4833" s="92"/>
      <c r="C4833" s="92"/>
      <c r="D4833" s="92"/>
      <c r="E4833" s="92"/>
      <c r="F4833" s="92"/>
      <c r="G4833" s="92"/>
      <c r="H4833" s="92"/>
      <c r="I4833" s="92"/>
      <c r="J4833" s="92"/>
      <c r="K4833" s="92"/>
      <c r="N4833" s="92"/>
      <c r="O4833" s="92"/>
      <c r="P4833" s="92"/>
      <c r="Q4833" s="92"/>
      <c r="R4833" s="92"/>
    </row>
    <row r="4834" spans="1:18" x14ac:dyDescent="0.3">
      <c r="A4834" s="107"/>
      <c r="B4834" s="92"/>
      <c r="C4834" s="92"/>
      <c r="D4834" s="92"/>
      <c r="E4834" s="92"/>
      <c r="F4834" s="92"/>
      <c r="G4834" s="92"/>
      <c r="H4834" s="92"/>
      <c r="I4834" s="92"/>
      <c r="J4834" s="92"/>
      <c r="K4834" s="92"/>
      <c r="N4834" s="92"/>
      <c r="O4834" s="92"/>
      <c r="P4834" s="92"/>
      <c r="Q4834" s="92"/>
      <c r="R4834" s="92"/>
    </row>
    <row r="4835" spans="1:18" x14ac:dyDescent="0.3">
      <c r="A4835" s="107"/>
      <c r="B4835" s="92"/>
      <c r="C4835" s="92"/>
      <c r="D4835" s="92"/>
      <c r="E4835" s="92"/>
      <c r="F4835" s="92"/>
      <c r="G4835" s="92"/>
      <c r="H4835" s="92"/>
      <c r="I4835" s="92"/>
      <c r="J4835" s="92"/>
      <c r="K4835" s="92"/>
      <c r="N4835" s="92"/>
      <c r="O4835" s="92"/>
      <c r="P4835" s="92"/>
      <c r="Q4835" s="92"/>
      <c r="R4835" s="92"/>
    </row>
    <row r="4836" spans="1:18" x14ac:dyDescent="0.3">
      <c r="A4836" s="107"/>
      <c r="B4836" s="92"/>
      <c r="C4836" s="92"/>
      <c r="D4836" s="92"/>
      <c r="E4836" s="92"/>
      <c r="F4836" s="92"/>
      <c r="G4836" s="92"/>
      <c r="H4836" s="92"/>
      <c r="I4836" s="92"/>
      <c r="J4836" s="92"/>
      <c r="K4836" s="92"/>
      <c r="N4836" s="92"/>
      <c r="O4836" s="92"/>
      <c r="P4836" s="92"/>
      <c r="Q4836" s="92"/>
      <c r="R4836" s="92"/>
    </row>
    <row r="4837" spans="1:18" x14ac:dyDescent="0.3">
      <c r="A4837" s="107"/>
      <c r="B4837" s="92"/>
      <c r="C4837" s="92"/>
      <c r="D4837" s="92"/>
      <c r="E4837" s="92"/>
      <c r="F4837" s="92"/>
      <c r="G4837" s="92"/>
      <c r="H4837" s="92"/>
      <c r="I4837" s="92"/>
      <c r="J4837" s="92"/>
      <c r="K4837" s="92"/>
      <c r="N4837" s="92"/>
      <c r="O4837" s="92"/>
      <c r="P4837" s="92"/>
      <c r="Q4837" s="92"/>
      <c r="R4837" s="92"/>
    </row>
    <row r="4838" spans="1:18" x14ac:dyDescent="0.3">
      <c r="A4838" s="107"/>
      <c r="B4838" s="92"/>
      <c r="C4838" s="92"/>
      <c r="D4838" s="92"/>
      <c r="E4838" s="92"/>
      <c r="F4838" s="92"/>
      <c r="G4838" s="92"/>
      <c r="H4838" s="92"/>
      <c r="I4838" s="92"/>
      <c r="J4838" s="92"/>
      <c r="K4838" s="92"/>
      <c r="N4838" s="92"/>
      <c r="O4838" s="92"/>
      <c r="P4838" s="92"/>
      <c r="Q4838" s="92"/>
      <c r="R4838" s="92"/>
    </row>
    <row r="4839" spans="1:18" x14ac:dyDescent="0.3">
      <c r="A4839" s="107"/>
      <c r="B4839" s="92"/>
      <c r="C4839" s="92"/>
      <c r="D4839" s="92"/>
      <c r="E4839" s="92"/>
      <c r="F4839" s="92"/>
      <c r="G4839" s="92"/>
      <c r="H4839" s="92"/>
      <c r="I4839" s="92"/>
      <c r="J4839" s="92"/>
      <c r="K4839" s="92"/>
      <c r="N4839" s="92"/>
      <c r="O4839" s="92"/>
      <c r="P4839" s="92"/>
      <c r="Q4839" s="92"/>
      <c r="R4839" s="92"/>
    </row>
    <row r="4840" spans="1:18" x14ac:dyDescent="0.3">
      <c r="A4840" s="107"/>
      <c r="B4840" s="92"/>
      <c r="C4840" s="92"/>
      <c r="D4840" s="92"/>
      <c r="E4840" s="92"/>
      <c r="F4840" s="92"/>
      <c r="G4840" s="92"/>
      <c r="H4840" s="92"/>
      <c r="I4840" s="92"/>
      <c r="J4840" s="92"/>
      <c r="K4840" s="92"/>
      <c r="N4840" s="92"/>
      <c r="O4840" s="92"/>
      <c r="P4840" s="92"/>
      <c r="Q4840" s="92"/>
      <c r="R4840" s="92"/>
    </row>
    <row r="4841" spans="1:18" x14ac:dyDescent="0.3">
      <c r="A4841" s="107"/>
      <c r="B4841" s="92"/>
      <c r="C4841" s="92"/>
      <c r="D4841" s="92"/>
      <c r="E4841" s="92"/>
      <c r="F4841" s="92"/>
      <c r="G4841" s="92"/>
      <c r="H4841" s="92"/>
      <c r="I4841" s="92"/>
      <c r="J4841" s="92"/>
      <c r="K4841" s="92"/>
      <c r="N4841" s="92"/>
      <c r="O4841" s="92"/>
      <c r="P4841" s="92"/>
      <c r="Q4841" s="92"/>
      <c r="R4841" s="92"/>
    </row>
    <row r="4842" spans="1:18" x14ac:dyDescent="0.3">
      <c r="A4842" s="107"/>
      <c r="B4842" s="92"/>
      <c r="C4842" s="92"/>
      <c r="D4842" s="92"/>
      <c r="E4842" s="92"/>
      <c r="F4842" s="92"/>
      <c r="G4842" s="92"/>
      <c r="H4842" s="92"/>
      <c r="I4842" s="92"/>
      <c r="J4842" s="92"/>
      <c r="K4842" s="92"/>
      <c r="N4842" s="92"/>
      <c r="O4842" s="92"/>
      <c r="P4842" s="92"/>
      <c r="Q4842" s="92"/>
      <c r="R4842" s="92"/>
    </row>
    <row r="4843" spans="1:18" x14ac:dyDescent="0.3">
      <c r="A4843" s="107"/>
      <c r="B4843" s="92"/>
      <c r="C4843" s="92"/>
      <c r="D4843" s="92"/>
      <c r="E4843" s="92"/>
      <c r="F4843" s="92"/>
      <c r="G4843" s="92"/>
      <c r="H4843" s="92"/>
      <c r="I4843" s="92"/>
      <c r="J4843" s="92"/>
      <c r="K4843" s="92"/>
      <c r="N4843" s="92"/>
      <c r="O4843" s="92"/>
      <c r="P4843" s="92"/>
      <c r="Q4843" s="92"/>
      <c r="R4843" s="92"/>
    </row>
    <row r="4844" spans="1:18" x14ac:dyDescent="0.3">
      <c r="A4844" s="107"/>
      <c r="B4844" s="92"/>
      <c r="C4844" s="92"/>
      <c r="D4844" s="92"/>
      <c r="E4844" s="92"/>
      <c r="F4844" s="92"/>
      <c r="G4844" s="92"/>
      <c r="H4844" s="92"/>
      <c r="I4844" s="92"/>
      <c r="J4844" s="92"/>
      <c r="K4844" s="92"/>
      <c r="N4844" s="92"/>
      <c r="O4844" s="92"/>
      <c r="P4844" s="92"/>
      <c r="Q4844" s="92"/>
      <c r="R4844" s="92"/>
    </row>
    <row r="4845" spans="1:18" x14ac:dyDescent="0.3">
      <c r="A4845" s="107"/>
      <c r="B4845" s="92"/>
      <c r="C4845" s="92"/>
      <c r="D4845" s="92"/>
      <c r="E4845" s="92"/>
      <c r="F4845" s="92"/>
      <c r="G4845" s="92"/>
      <c r="H4845" s="92"/>
      <c r="I4845" s="92"/>
      <c r="J4845" s="92"/>
      <c r="K4845" s="92"/>
      <c r="N4845" s="92"/>
      <c r="O4845" s="92"/>
      <c r="P4845" s="92"/>
      <c r="Q4845" s="92"/>
      <c r="R4845" s="92"/>
    </row>
    <row r="4846" spans="1:18" x14ac:dyDescent="0.3">
      <c r="A4846" s="107"/>
      <c r="B4846" s="92"/>
      <c r="C4846" s="92"/>
      <c r="D4846" s="92"/>
      <c r="E4846" s="92"/>
      <c r="F4846" s="92"/>
      <c r="G4846" s="92"/>
      <c r="H4846" s="92"/>
      <c r="I4846" s="92"/>
      <c r="J4846" s="92"/>
      <c r="K4846" s="92"/>
      <c r="N4846" s="92"/>
      <c r="O4846" s="92"/>
      <c r="P4846" s="92"/>
      <c r="Q4846" s="92"/>
      <c r="R4846" s="92"/>
    </row>
    <row r="4847" spans="1:18" x14ac:dyDescent="0.3">
      <c r="A4847" s="107"/>
      <c r="B4847" s="92"/>
      <c r="C4847" s="92"/>
      <c r="D4847" s="92"/>
      <c r="E4847" s="92"/>
      <c r="F4847" s="92"/>
      <c r="G4847" s="92"/>
      <c r="H4847" s="92"/>
      <c r="I4847" s="92"/>
      <c r="J4847" s="92"/>
      <c r="K4847" s="92"/>
      <c r="N4847" s="92"/>
      <c r="O4847" s="92"/>
      <c r="P4847" s="92"/>
      <c r="Q4847" s="92"/>
      <c r="R4847" s="92"/>
    </row>
    <row r="4848" spans="1:18" x14ac:dyDescent="0.3">
      <c r="A4848" s="107"/>
      <c r="B4848" s="92"/>
      <c r="C4848" s="92"/>
      <c r="D4848" s="92"/>
      <c r="E4848" s="92"/>
      <c r="F4848" s="92"/>
      <c r="G4848" s="92"/>
      <c r="H4848" s="92"/>
      <c r="I4848" s="92"/>
      <c r="J4848" s="92"/>
      <c r="K4848" s="92"/>
      <c r="N4848" s="92"/>
      <c r="O4848" s="92"/>
      <c r="P4848" s="92"/>
      <c r="Q4848" s="92"/>
      <c r="R4848" s="92"/>
    </row>
    <row r="4849" spans="1:18" x14ac:dyDescent="0.3">
      <c r="A4849" s="107"/>
      <c r="B4849" s="92"/>
      <c r="C4849" s="92"/>
      <c r="D4849" s="92"/>
      <c r="E4849" s="92"/>
      <c r="F4849" s="92"/>
      <c r="G4849" s="92"/>
      <c r="H4849" s="92"/>
      <c r="I4849" s="92"/>
      <c r="J4849" s="92"/>
      <c r="K4849" s="92"/>
      <c r="N4849" s="92"/>
      <c r="O4849" s="92"/>
      <c r="P4849" s="92"/>
      <c r="Q4849" s="92"/>
      <c r="R4849" s="92"/>
    </row>
    <row r="4850" spans="1:18" x14ac:dyDescent="0.3">
      <c r="A4850" s="107"/>
      <c r="B4850" s="92"/>
      <c r="C4850" s="92"/>
      <c r="D4850" s="92"/>
      <c r="E4850" s="92"/>
      <c r="F4850" s="92"/>
      <c r="G4850" s="92"/>
      <c r="H4850" s="92"/>
      <c r="I4850" s="92"/>
      <c r="J4850" s="92"/>
      <c r="K4850" s="92"/>
      <c r="N4850" s="92"/>
      <c r="O4850" s="92"/>
      <c r="P4850" s="92"/>
      <c r="Q4850" s="92"/>
      <c r="R4850" s="92"/>
    </row>
    <row r="4851" spans="1:18" x14ac:dyDescent="0.3">
      <c r="A4851" s="107"/>
      <c r="B4851" s="92"/>
      <c r="C4851" s="92"/>
      <c r="D4851" s="92"/>
      <c r="E4851" s="92"/>
      <c r="F4851" s="92"/>
      <c r="G4851" s="92"/>
      <c r="H4851" s="92"/>
      <c r="I4851" s="92"/>
      <c r="J4851" s="92"/>
      <c r="K4851" s="92"/>
      <c r="N4851" s="92"/>
      <c r="O4851" s="92"/>
      <c r="P4851" s="92"/>
      <c r="Q4851" s="92"/>
      <c r="R4851" s="92"/>
    </row>
    <row r="4852" spans="1:18" x14ac:dyDescent="0.3">
      <c r="A4852" s="107"/>
      <c r="B4852" s="92"/>
      <c r="C4852" s="92"/>
      <c r="D4852" s="92"/>
      <c r="E4852" s="92"/>
      <c r="F4852" s="92"/>
      <c r="G4852" s="92"/>
      <c r="H4852" s="92"/>
      <c r="I4852" s="92"/>
      <c r="J4852" s="92"/>
      <c r="K4852" s="92"/>
      <c r="N4852" s="92"/>
      <c r="O4852" s="92"/>
      <c r="P4852" s="92"/>
      <c r="Q4852" s="92"/>
      <c r="R4852" s="92"/>
    </row>
    <row r="4853" spans="1:18" x14ac:dyDescent="0.3">
      <c r="A4853" s="107"/>
      <c r="B4853" s="92"/>
      <c r="C4853" s="92"/>
      <c r="D4853" s="92"/>
      <c r="E4853" s="92"/>
      <c r="F4853" s="92"/>
      <c r="G4853" s="92"/>
      <c r="H4853" s="92"/>
      <c r="I4853" s="92"/>
      <c r="J4853" s="92"/>
      <c r="K4853" s="92"/>
      <c r="N4853" s="92"/>
      <c r="O4853" s="92"/>
      <c r="P4853" s="92"/>
      <c r="Q4853" s="92"/>
      <c r="R4853" s="92"/>
    </row>
    <row r="4854" spans="1:18" x14ac:dyDescent="0.3">
      <c r="A4854" s="107"/>
      <c r="B4854" s="92"/>
      <c r="C4854" s="92"/>
      <c r="D4854" s="92"/>
      <c r="E4854" s="92"/>
      <c r="F4854" s="92"/>
      <c r="G4854" s="92"/>
      <c r="H4854" s="92"/>
      <c r="I4854" s="92"/>
      <c r="J4854" s="92"/>
      <c r="K4854" s="92"/>
      <c r="N4854" s="92"/>
      <c r="O4854" s="92"/>
      <c r="P4854" s="92"/>
      <c r="Q4854" s="92"/>
      <c r="R4854" s="92"/>
    </row>
    <row r="4855" spans="1:18" x14ac:dyDescent="0.3">
      <c r="A4855" s="107"/>
      <c r="B4855" s="92"/>
      <c r="C4855" s="92"/>
      <c r="D4855" s="92"/>
      <c r="E4855" s="92"/>
      <c r="F4855" s="92"/>
      <c r="G4855" s="92"/>
      <c r="H4855" s="92"/>
      <c r="I4855" s="92"/>
      <c r="J4855" s="92"/>
      <c r="K4855" s="92"/>
      <c r="N4855" s="92"/>
      <c r="O4855" s="92"/>
      <c r="P4855" s="92"/>
      <c r="Q4855" s="92"/>
      <c r="R4855" s="92"/>
    </row>
    <row r="4856" spans="1:18" x14ac:dyDescent="0.3">
      <c r="A4856" s="107"/>
      <c r="B4856" s="92"/>
      <c r="C4856" s="92"/>
      <c r="D4856" s="92"/>
      <c r="E4856" s="92"/>
      <c r="F4856" s="92"/>
      <c r="G4856" s="92"/>
      <c r="H4856" s="92"/>
      <c r="I4856" s="92"/>
      <c r="J4856" s="92"/>
      <c r="K4856" s="92"/>
      <c r="N4856" s="92"/>
      <c r="O4856" s="92"/>
      <c r="P4856" s="92"/>
      <c r="Q4856" s="92"/>
      <c r="R4856" s="92"/>
    </row>
    <row r="4857" spans="1:18" x14ac:dyDescent="0.3">
      <c r="A4857" s="107"/>
      <c r="B4857" s="92"/>
      <c r="C4857" s="92"/>
      <c r="D4857" s="92"/>
      <c r="E4857" s="92"/>
      <c r="F4857" s="92"/>
      <c r="G4857" s="92"/>
      <c r="H4857" s="92"/>
      <c r="I4857" s="92"/>
      <c r="J4857" s="92"/>
      <c r="K4857" s="92"/>
      <c r="N4857" s="92"/>
      <c r="O4857" s="92"/>
      <c r="P4857" s="92"/>
      <c r="Q4857" s="92"/>
      <c r="R4857" s="92"/>
    </row>
    <row r="4858" spans="1:18" x14ac:dyDescent="0.3">
      <c r="A4858" s="107"/>
      <c r="B4858" s="92"/>
      <c r="C4858" s="92"/>
      <c r="D4858" s="92"/>
      <c r="E4858" s="92"/>
      <c r="F4858" s="92"/>
      <c r="G4858" s="92"/>
      <c r="H4858" s="92"/>
      <c r="I4858" s="92"/>
      <c r="J4858" s="92"/>
      <c r="K4858" s="92"/>
      <c r="N4858" s="92"/>
      <c r="O4858" s="92"/>
      <c r="P4858" s="92"/>
      <c r="Q4858" s="92"/>
      <c r="R4858" s="92"/>
    </row>
    <row r="4859" spans="1:18" x14ac:dyDescent="0.3">
      <c r="A4859" s="107"/>
      <c r="B4859" s="92"/>
      <c r="C4859" s="92"/>
      <c r="D4859" s="92"/>
      <c r="E4859" s="92"/>
      <c r="F4859" s="92"/>
      <c r="G4859" s="92"/>
      <c r="H4859" s="92"/>
      <c r="I4859" s="92"/>
      <c r="J4859" s="92"/>
      <c r="K4859" s="92"/>
      <c r="N4859" s="92"/>
      <c r="O4859" s="92"/>
      <c r="P4859" s="92"/>
      <c r="Q4859" s="92"/>
      <c r="R4859" s="92"/>
    </row>
    <row r="4860" spans="1:18" x14ac:dyDescent="0.3">
      <c r="A4860" s="107"/>
      <c r="B4860" s="92"/>
      <c r="C4860" s="92"/>
      <c r="D4860" s="92"/>
      <c r="E4860" s="92"/>
      <c r="F4860" s="92"/>
      <c r="G4860" s="92"/>
      <c r="H4860" s="92"/>
      <c r="I4860" s="92"/>
      <c r="J4860" s="92"/>
      <c r="K4860" s="92"/>
      <c r="N4860" s="92"/>
      <c r="O4860" s="92"/>
      <c r="P4860" s="92"/>
      <c r="Q4860" s="92"/>
      <c r="R4860" s="92"/>
    </row>
    <row r="4861" spans="1:18" x14ac:dyDescent="0.3">
      <c r="A4861" s="107"/>
      <c r="B4861" s="92"/>
      <c r="C4861" s="92"/>
      <c r="D4861" s="92"/>
      <c r="E4861" s="92"/>
      <c r="F4861" s="92"/>
      <c r="G4861" s="92"/>
      <c r="H4861" s="92"/>
      <c r="I4861" s="92"/>
      <c r="J4861" s="92"/>
      <c r="K4861" s="92"/>
      <c r="N4861" s="92"/>
      <c r="O4861" s="92"/>
      <c r="P4861" s="92"/>
      <c r="Q4861" s="92"/>
      <c r="R4861" s="92"/>
    </row>
    <row r="4862" spans="1:18" x14ac:dyDescent="0.3">
      <c r="A4862" s="107"/>
      <c r="B4862" s="92"/>
      <c r="C4862" s="92"/>
      <c r="D4862" s="92"/>
      <c r="E4862" s="92"/>
      <c r="F4862" s="92"/>
      <c r="G4862" s="92"/>
      <c r="H4862" s="92"/>
      <c r="I4862" s="92"/>
      <c r="J4862" s="92"/>
      <c r="K4862" s="92"/>
      <c r="N4862" s="92"/>
      <c r="O4862" s="92"/>
      <c r="P4862" s="92"/>
      <c r="Q4862" s="92"/>
      <c r="R4862" s="92"/>
    </row>
    <row r="4863" spans="1:18" x14ac:dyDescent="0.3">
      <c r="A4863" s="107"/>
      <c r="B4863" s="92"/>
      <c r="C4863" s="92"/>
      <c r="D4863" s="92"/>
      <c r="E4863" s="92"/>
      <c r="F4863" s="92"/>
      <c r="G4863" s="92"/>
      <c r="H4863" s="92"/>
      <c r="I4863" s="92"/>
      <c r="J4863" s="92"/>
      <c r="K4863" s="92"/>
      <c r="N4863" s="92"/>
      <c r="O4863" s="92"/>
      <c r="P4863" s="92"/>
      <c r="Q4863" s="92"/>
      <c r="R4863" s="92"/>
    </row>
    <row r="4864" spans="1:18" x14ac:dyDescent="0.3">
      <c r="A4864" s="107"/>
      <c r="B4864" s="92"/>
      <c r="C4864" s="92"/>
      <c r="D4864" s="92"/>
      <c r="E4864" s="92"/>
      <c r="F4864" s="92"/>
      <c r="G4864" s="92"/>
      <c r="H4864" s="92"/>
      <c r="I4864" s="92"/>
      <c r="J4864" s="92"/>
      <c r="K4864" s="92"/>
      <c r="N4864" s="92"/>
      <c r="O4864" s="92"/>
      <c r="P4864" s="92"/>
      <c r="Q4864" s="92"/>
      <c r="R4864" s="92"/>
    </row>
    <row r="4865" spans="1:18" x14ac:dyDescent="0.3">
      <c r="A4865" s="107"/>
      <c r="B4865" s="92"/>
      <c r="C4865" s="92"/>
      <c r="D4865" s="92"/>
      <c r="E4865" s="92"/>
      <c r="F4865" s="92"/>
      <c r="G4865" s="92"/>
      <c r="H4865" s="92"/>
      <c r="I4865" s="92"/>
      <c r="J4865" s="92"/>
      <c r="K4865" s="92"/>
      <c r="N4865" s="92"/>
      <c r="O4865" s="92"/>
      <c r="P4865" s="92"/>
      <c r="Q4865" s="92"/>
      <c r="R4865" s="92"/>
    </row>
    <row r="4866" spans="1:18" x14ac:dyDescent="0.3">
      <c r="A4866" s="107"/>
      <c r="B4866" s="92"/>
      <c r="C4866" s="92"/>
      <c r="D4866" s="92"/>
      <c r="E4866" s="92"/>
      <c r="F4866" s="92"/>
      <c r="G4866" s="92"/>
      <c r="H4866" s="92"/>
      <c r="I4866" s="92"/>
      <c r="J4866" s="92"/>
      <c r="K4866" s="92"/>
      <c r="N4866" s="92"/>
      <c r="O4866" s="92"/>
      <c r="P4866" s="92"/>
      <c r="Q4866" s="92"/>
      <c r="R4866" s="92"/>
    </row>
    <row r="4867" spans="1:18" x14ac:dyDescent="0.3">
      <c r="A4867" s="107"/>
      <c r="B4867" s="92"/>
      <c r="C4867" s="92"/>
      <c r="D4867" s="92"/>
      <c r="E4867" s="92"/>
      <c r="F4867" s="92"/>
      <c r="G4867" s="92"/>
      <c r="H4867" s="92"/>
      <c r="I4867" s="92"/>
      <c r="J4867" s="92"/>
      <c r="K4867" s="92"/>
      <c r="N4867" s="92"/>
      <c r="O4867" s="92"/>
      <c r="P4867" s="92"/>
      <c r="Q4867" s="92"/>
      <c r="R4867" s="92"/>
    </row>
    <row r="4868" spans="1:18" x14ac:dyDescent="0.3">
      <c r="A4868" s="107"/>
      <c r="B4868" s="92"/>
      <c r="C4868" s="92"/>
      <c r="D4868" s="92"/>
      <c r="E4868" s="92"/>
      <c r="F4868" s="92"/>
      <c r="G4868" s="92"/>
      <c r="H4868" s="92"/>
      <c r="I4868" s="92"/>
      <c r="J4868" s="92"/>
      <c r="K4868" s="92"/>
      <c r="N4868" s="92"/>
      <c r="O4868" s="92"/>
      <c r="P4868" s="92"/>
      <c r="Q4868" s="92"/>
      <c r="R4868" s="92"/>
    </row>
    <row r="4869" spans="1:18" x14ac:dyDescent="0.3">
      <c r="A4869" s="107"/>
      <c r="B4869" s="92"/>
      <c r="C4869" s="92"/>
      <c r="D4869" s="92"/>
      <c r="E4869" s="92"/>
      <c r="F4869" s="92"/>
      <c r="G4869" s="92"/>
      <c r="H4869" s="92"/>
      <c r="I4869" s="92"/>
      <c r="J4869" s="92"/>
      <c r="K4869" s="92"/>
      <c r="N4869" s="92"/>
      <c r="O4869" s="92"/>
      <c r="P4869" s="92"/>
      <c r="Q4869" s="92"/>
      <c r="R4869" s="92"/>
    </row>
    <row r="4870" spans="1:18" x14ac:dyDescent="0.3">
      <c r="A4870" s="107"/>
      <c r="B4870" s="92"/>
      <c r="C4870" s="92"/>
      <c r="D4870" s="92"/>
      <c r="E4870" s="92"/>
      <c r="F4870" s="92"/>
      <c r="G4870" s="92"/>
      <c r="H4870" s="92"/>
      <c r="I4870" s="92"/>
      <c r="J4870" s="92"/>
      <c r="K4870" s="92"/>
      <c r="N4870" s="92"/>
      <c r="O4870" s="92"/>
      <c r="P4870" s="92"/>
      <c r="Q4870" s="92"/>
      <c r="R4870" s="92"/>
    </row>
    <row r="4871" spans="1:18" x14ac:dyDescent="0.3">
      <c r="A4871" s="107"/>
      <c r="B4871" s="92"/>
      <c r="C4871" s="92"/>
      <c r="D4871" s="92"/>
      <c r="E4871" s="92"/>
      <c r="F4871" s="92"/>
      <c r="G4871" s="92"/>
      <c r="H4871" s="92"/>
      <c r="I4871" s="92"/>
      <c r="J4871" s="92"/>
      <c r="K4871" s="92"/>
      <c r="N4871" s="92"/>
      <c r="O4871" s="92"/>
      <c r="P4871" s="92"/>
      <c r="Q4871" s="92"/>
      <c r="R4871" s="92"/>
    </row>
    <row r="4872" spans="1:18" x14ac:dyDescent="0.3">
      <c r="A4872" s="107"/>
      <c r="B4872" s="92"/>
      <c r="C4872" s="92"/>
      <c r="D4872" s="92"/>
      <c r="E4872" s="92"/>
      <c r="F4872" s="92"/>
      <c r="G4872" s="92"/>
      <c r="H4872" s="92"/>
      <c r="I4872" s="92"/>
      <c r="J4872" s="92"/>
      <c r="K4872" s="92"/>
      <c r="N4872" s="92"/>
      <c r="O4872" s="92"/>
      <c r="P4872" s="92"/>
      <c r="Q4872" s="92"/>
      <c r="R4872" s="92"/>
    </row>
    <row r="4873" spans="1:18" x14ac:dyDescent="0.3">
      <c r="A4873" s="107"/>
      <c r="B4873" s="92"/>
      <c r="C4873" s="92"/>
      <c r="D4873" s="92"/>
      <c r="E4873" s="92"/>
      <c r="F4873" s="92"/>
      <c r="G4873" s="92"/>
      <c r="H4873" s="92"/>
      <c r="I4873" s="92"/>
      <c r="J4873" s="92"/>
      <c r="K4873" s="92"/>
      <c r="N4873" s="92"/>
      <c r="O4873" s="92"/>
      <c r="P4873" s="92"/>
      <c r="Q4873" s="92"/>
      <c r="R4873" s="92"/>
    </row>
    <row r="4874" spans="1:18" x14ac:dyDescent="0.3">
      <c r="A4874" s="107"/>
      <c r="B4874" s="92"/>
      <c r="C4874" s="92"/>
      <c r="D4874" s="92"/>
      <c r="E4874" s="92"/>
      <c r="F4874" s="92"/>
      <c r="G4874" s="92"/>
      <c r="H4874" s="92"/>
      <c r="I4874" s="92"/>
      <c r="J4874" s="92"/>
      <c r="K4874" s="92"/>
      <c r="N4874" s="92"/>
      <c r="O4874" s="92"/>
      <c r="P4874" s="92"/>
      <c r="Q4874" s="92"/>
      <c r="R4874" s="92"/>
    </row>
    <row r="4875" spans="1:18" x14ac:dyDescent="0.3">
      <c r="A4875" s="107"/>
      <c r="B4875" s="92"/>
      <c r="C4875" s="92"/>
      <c r="D4875" s="92"/>
      <c r="E4875" s="92"/>
      <c r="F4875" s="92"/>
      <c r="G4875" s="92"/>
      <c r="H4875" s="92"/>
      <c r="I4875" s="92"/>
      <c r="J4875" s="92"/>
      <c r="K4875" s="92"/>
      <c r="N4875" s="92"/>
      <c r="O4875" s="92"/>
      <c r="P4875" s="92"/>
      <c r="Q4875" s="92"/>
      <c r="R4875" s="92"/>
    </row>
    <row r="4876" spans="1:18" x14ac:dyDescent="0.3">
      <c r="A4876" s="107"/>
      <c r="B4876" s="92"/>
      <c r="C4876" s="92"/>
      <c r="D4876" s="92"/>
      <c r="E4876" s="92"/>
      <c r="F4876" s="92"/>
      <c r="G4876" s="92"/>
      <c r="H4876" s="92"/>
      <c r="I4876" s="92"/>
      <c r="J4876" s="92"/>
      <c r="K4876" s="92"/>
      <c r="N4876" s="92"/>
      <c r="O4876" s="92"/>
      <c r="P4876" s="92"/>
      <c r="Q4876" s="92"/>
      <c r="R4876" s="92"/>
    </row>
    <row r="4877" spans="1:18" x14ac:dyDescent="0.3">
      <c r="A4877" s="107"/>
      <c r="B4877" s="92"/>
      <c r="C4877" s="92"/>
      <c r="D4877" s="92"/>
      <c r="E4877" s="92"/>
      <c r="F4877" s="92"/>
      <c r="G4877" s="92"/>
      <c r="H4877" s="92"/>
      <c r="I4877" s="92"/>
      <c r="J4877" s="92"/>
      <c r="K4877" s="92"/>
      <c r="N4877" s="92"/>
      <c r="O4877" s="92"/>
      <c r="P4877" s="92"/>
      <c r="Q4877" s="92"/>
      <c r="R4877" s="92"/>
    </row>
    <row r="4878" spans="1:18" x14ac:dyDescent="0.3">
      <c r="A4878" s="107"/>
      <c r="B4878" s="92"/>
      <c r="C4878" s="92"/>
      <c r="D4878" s="92"/>
      <c r="E4878" s="92"/>
      <c r="F4878" s="92"/>
      <c r="G4878" s="92"/>
      <c r="H4878" s="92"/>
      <c r="I4878" s="92"/>
      <c r="J4878" s="92"/>
      <c r="K4878" s="92"/>
      <c r="N4878" s="92"/>
      <c r="O4878" s="92"/>
      <c r="P4878" s="92"/>
      <c r="Q4878" s="92"/>
      <c r="R4878" s="92"/>
    </row>
    <row r="4879" spans="1:18" x14ac:dyDescent="0.3">
      <c r="A4879" s="107"/>
      <c r="B4879" s="92"/>
      <c r="C4879" s="92"/>
      <c r="D4879" s="92"/>
      <c r="E4879" s="92"/>
      <c r="F4879" s="92"/>
      <c r="G4879" s="92"/>
      <c r="H4879" s="92"/>
      <c r="I4879" s="92"/>
      <c r="J4879" s="92"/>
      <c r="K4879" s="92"/>
      <c r="N4879" s="92"/>
      <c r="O4879" s="92"/>
      <c r="P4879" s="92"/>
      <c r="Q4879" s="92"/>
      <c r="R4879" s="92"/>
    </row>
    <row r="4880" spans="1:18" x14ac:dyDescent="0.3">
      <c r="A4880" s="107"/>
      <c r="B4880" s="92"/>
      <c r="C4880" s="92"/>
      <c r="D4880" s="92"/>
      <c r="E4880" s="92"/>
      <c r="F4880" s="92"/>
      <c r="G4880" s="92"/>
      <c r="H4880" s="92"/>
      <c r="I4880" s="92"/>
      <c r="J4880" s="92"/>
      <c r="K4880" s="92"/>
      <c r="N4880" s="92"/>
      <c r="O4880" s="92"/>
      <c r="P4880" s="92"/>
      <c r="Q4880" s="92"/>
      <c r="R4880" s="92"/>
    </row>
    <row r="4881" spans="1:18" x14ac:dyDescent="0.3">
      <c r="A4881" s="107"/>
      <c r="B4881" s="92"/>
      <c r="C4881" s="92"/>
      <c r="D4881" s="92"/>
      <c r="E4881" s="92"/>
      <c r="F4881" s="92"/>
      <c r="G4881" s="92"/>
      <c r="H4881" s="92"/>
      <c r="I4881" s="92"/>
      <c r="J4881" s="92"/>
      <c r="K4881" s="92"/>
      <c r="N4881" s="92"/>
      <c r="O4881" s="92"/>
      <c r="P4881" s="92"/>
      <c r="Q4881" s="92"/>
      <c r="R4881" s="92"/>
    </row>
    <row r="4882" spans="1:18" x14ac:dyDescent="0.3">
      <c r="A4882" s="107"/>
      <c r="B4882" s="92"/>
      <c r="C4882" s="92"/>
      <c r="D4882" s="92"/>
      <c r="E4882" s="92"/>
      <c r="F4882" s="92"/>
      <c r="G4882" s="92"/>
      <c r="H4882" s="92"/>
      <c r="I4882" s="92"/>
      <c r="J4882" s="92"/>
      <c r="K4882" s="92"/>
      <c r="N4882" s="92"/>
      <c r="O4882" s="92"/>
      <c r="P4882" s="92"/>
      <c r="Q4882" s="92"/>
      <c r="R4882" s="92"/>
    </row>
    <row r="4883" spans="1:18" x14ac:dyDescent="0.3">
      <c r="A4883" s="107"/>
      <c r="B4883" s="92"/>
      <c r="C4883" s="92"/>
      <c r="D4883" s="92"/>
      <c r="E4883" s="92"/>
      <c r="F4883" s="92"/>
      <c r="G4883" s="92"/>
      <c r="H4883" s="92"/>
      <c r="I4883" s="92"/>
      <c r="J4883" s="92"/>
      <c r="K4883" s="92"/>
      <c r="N4883" s="92"/>
      <c r="O4883" s="92"/>
      <c r="P4883" s="92"/>
      <c r="Q4883" s="92"/>
      <c r="R4883" s="92"/>
    </row>
    <row r="4884" spans="1:18" x14ac:dyDescent="0.3">
      <c r="A4884" s="107"/>
      <c r="B4884" s="92"/>
      <c r="C4884" s="92"/>
      <c r="D4884" s="92"/>
      <c r="E4884" s="92"/>
      <c r="F4884" s="92"/>
      <c r="G4884" s="92"/>
      <c r="H4884" s="92"/>
      <c r="I4884" s="92"/>
      <c r="J4884" s="92"/>
      <c r="K4884" s="92"/>
      <c r="N4884" s="92"/>
      <c r="O4884" s="92"/>
      <c r="P4884" s="92"/>
      <c r="Q4884" s="92"/>
      <c r="R4884" s="92"/>
    </row>
    <row r="4885" spans="1:18" x14ac:dyDescent="0.3">
      <c r="A4885" s="107"/>
      <c r="B4885" s="92"/>
      <c r="C4885" s="92"/>
      <c r="D4885" s="92"/>
      <c r="E4885" s="92"/>
      <c r="F4885" s="92"/>
      <c r="G4885" s="92"/>
      <c r="H4885" s="92"/>
      <c r="I4885" s="92"/>
      <c r="J4885" s="92"/>
      <c r="K4885" s="92"/>
      <c r="N4885" s="92"/>
      <c r="O4885" s="92"/>
      <c r="P4885" s="92"/>
      <c r="Q4885" s="92"/>
      <c r="R4885" s="92"/>
    </row>
    <row r="4886" spans="1:18" x14ac:dyDescent="0.3">
      <c r="A4886" s="107"/>
      <c r="B4886" s="92"/>
      <c r="C4886" s="92"/>
      <c r="D4886" s="92"/>
      <c r="E4886" s="92"/>
      <c r="F4886" s="92"/>
      <c r="G4886" s="92"/>
      <c r="H4886" s="92"/>
      <c r="I4886" s="92"/>
      <c r="J4886" s="92"/>
      <c r="K4886" s="92"/>
      <c r="N4886" s="92"/>
      <c r="O4886" s="92"/>
      <c r="P4886" s="92"/>
      <c r="Q4886" s="92"/>
      <c r="R4886" s="92"/>
    </row>
    <row r="4887" spans="1:18" x14ac:dyDescent="0.3">
      <c r="A4887" s="107"/>
      <c r="B4887" s="92"/>
      <c r="C4887" s="92"/>
      <c r="D4887" s="92"/>
      <c r="E4887" s="92"/>
      <c r="F4887" s="92"/>
      <c r="G4887" s="92"/>
      <c r="H4887" s="92"/>
      <c r="I4887" s="92"/>
      <c r="J4887" s="92"/>
      <c r="K4887" s="92"/>
      <c r="N4887" s="92"/>
      <c r="O4887" s="92"/>
      <c r="P4887" s="92"/>
      <c r="Q4887" s="92"/>
      <c r="R4887" s="92"/>
    </row>
    <row r="4888" spans="1:18" x14ac:dyDescent="0.3">
      <c r="A4888" s="107"/>
      <c r="B4888" s="92"/>
      <c r="C4888" s="92"/>
      <c r="D4888" s="92"/>
      <c r="E4888" s="92"/>
      <c r="F4888" s="92"/>
      <c r="G4888" s="92"/>
      <c r="H4888" s="92"/>
      <c r="I4888" s="92"/>
      <c r="J4888" s="92"/>
      <c r="K4888" s="92"/>
      <c r="N4888" s="92"/>
      <c r="O4888" s="92"/>
      <c r="P4888" s="92"/>
      <c r="Q4888" s="92"/>
      <c r="R4888" s="92"/>
    </row>
    <row r="4889" spans="1:18" x14ac:dyDescent="0.3">
      <c r="A4889" s="107"/>
      <c r="B4889" s="92"/>
      <c r="C4889" s="92"/>
      <c r="D4889" s="92"/>
      <c r="E4889" s="92"/>
      <c r="F4889" s="92"/>
      <c r="G4889" s="92"/>
      <c r="H4889" s="92"/>
      <c r="I4889" s="92"/>
      <c r="J4889" s="92"/>
      <c r="K4889" s="92"/>
      <c r="N4889" s="92"/>
      <c r="O4889" s="92"/>
      <c r="P4889" s="92"/>
      <c r="Q4889" s="92"/>
      <c r="R4889" s="92"/>
    </row>
    <row r="4890" spans="1:18" x14ac:dyDescent="0.3">
      <c r="A4890" s="107"/>
      <c r="B4890" s="92"/>
      <c r="C4890" s="92"/>
      <c r="D4890" s="92"/>
      <c r="E4890" s="92"/>
      <c r="F4890" s="92"/>
      <c r="G4890" s="92"/>
      <c r="H4890" s="92"/>
      <c r="I4890" s="92"/>
      <c r="J4890" s="92"/>
      <c r="K4890" s="92"/>
      <c r="N4890" s="92"/>
      <c r="O4890" s="92"/>
      <c r="P4890" s="92"/>
      <c r="Q4890" s="92"/>
      <c r="R4890" s="92"/>
    </row>
    <row r="4891" spans="1:18" x14ac:dyDescent="0.3">
      <c r="A4891" s="107"/>
      <c r="B4891" s="92"/>
      <c r="C4891" s="92"/>
      <c r="D4891" s="92"/>
      <c r="E4891" s="92"/>
      <c r="F4891" s="92"/>
      <c r="G4891" s="92"/>
      <c r="H4891" s="92"/>
      <c r="I4891" s="92"/>
      <c r="J4891" s="92"/>
      <c r="K4891" s="92"/>
      <c r="N4891" s="92"/>
      <c r="O4891" s="92"/>
      <c r="P4891" s="92"/>
      <c r="Q4891" s="92"/>
      <c r="R4891" s="92"/>
    </row>
    <row r="4892" spans="1:18" x14ac:dyDescent="0.3">
      <c r="A4892" s="107"/>
      <c r="B4892" s="92"/>
      <c r="C4892" s="92"/>
      <c r="D4892" s="92"/>
      <c r="E4892" s="92"/>
      <c r="F4892" s="92"/>
      <c r="G4892" s="92"/>
      <c r="H4892" s="92"/>
      <c r="I4892" s="92"/>
      <c r="J4892" s="92"/>
      <c r="K4892" s="92"/>
      <c r="N4892" s="92"/>
      <c r="O4892" s="92"/>
      <c r="P4892" s="92"/>
      <c r="Q4892" s="92"/>
      <c r="R4892" s="92"/>
    </row>
    <row r="4893" spans="1:18" x14ac:dyDescent="0.3">
      <c r="A4893" s="107"/>
      <c r="B4893" s="92"/>
      <c r="C4893" s="92"/>
      <c r="D4893" s="92"/>
      <c r="E4893" s="92"/>
      <c r="F4893" s="92"/>
      <c r="G4893" s="92"/>
      <c r="H4893" s="92"/>
      <c r="I4893" s="92"/>
      <c r="J4893" s="92"/>
      <c r="K4893" s="92"/>
      <c r="N4893" s="92"/>
      <c r="O4893" s="92"/>
      <c r="P4893" s="92"/>
      <c r="Q4893" s="92"/>
      <c r="R4893" s="92"/>
    </row>
    <row r="4894" spans="1:18" x14ac:dyDescent="0.3">
      <c r="A4894" s="107"/>
      <c r="B4894" s="92"/>
      <c r="C4894" s="92"/>
      <c r="D4894" s="92"/>
      <c r="E4894" s="92"/>
      <c r="F4894" s="92"/>
      <c r="G4894" s="92"/>
      <c r="H4894" s="92"/>
      <c r="I4894" s="92"/>
      <c r="J4894" s="92"/>
      <c r="K4894" s="92"/>
      <c r="N4894" s="92"/>
      <c r="O4894" s="92"/>
      <c r="P4894" s="92"/>
      <c r="Q4894" s="92"/>
      <c r="R4894" s="92"/>
    </row>
    <row r="4895" spans="1:18" x14ac:dyDescent="0.3">
      <c r="A4895" s="107"/>
      <c r="B4895" s="92"/>
      <c r="C4895" s="92"/>
      <c r="D4895" s="92"/>
      <c r="E4895" s="92"/>
      <c r="F4895" s="92"/>
      <c r="G4895" s="92"/>
      <c r="H4895" s="92"/>
      <c r="I4895" s="92"/>
      <c r="J4895" s="92"/>
      <c r="K4895" s="92"/>
      <c r="N4895" s="92"/>
      <c r="O4895" s="92"/>
      <c r="P4895" s="92"/>
      <c r="Q4895" s="92"/>
      <c r="R4895" s="92"/>
    </row>
    <row r="4896" spans="1:18" x14ac:dyDescent="0.3">
      <c r="A4896" s="107"/>
      <c r="B4896" s="92"/>
      <c r="C4896" s="92"/>
      <c r="D4896" s="92"/>
      <c r="E4896" s="92"/>
      <c r="F4896" s="92"/>
      <c r="G4896" s="92"/>
      <c r="H4896" s="92"/>
      <c r="I4896" s="92"/>
      <c r="J4896" s="92"/>
      <c r="K4896" s="92"/>
      <c r="N4896" s="92"/>
      <c r="O4896" s="92"/>
      <c r="P4896" s="92"/>
      <c r="Q4896" s="92"/>
      <c r="R4896" s="92"/>
    </row>
    <row r="4897" spans="1:18" x14ac:dyDescent="0.3">
      <c r="A4897" s="107"/>
      <c r="B4897" s="92"/>
      <c r="C4897" s="92"/>
      <c r="D4897" s="92"/>
      <c r="E4897" s="92"/>
      <c r="F4897" s="92"/>
      <c r="G4897" s="92"/>
      <c r="H4897" s="92"/>
      <c r="I4897" s="92"/>
      <c r="J4897" s="92"/>
      <c r="K4897" s="92"/>
      <c r="N4897" s="92"/>
      <c r="O4897" s="92"/>
      <c r="P4897" s="92"/>
      <c r="Q4897" s="92"/>
      <c r="R4897" s="92"/>
    </row>
    <row r="4898" spans="1:18" x14ac:dyDescent="0.3">
      <c r="A4898" s="107"/>
      <c r="B4898" s="92"/>
      <c r="C4898" s="92"/>
      <c r="D4898" s="92"/>
      <c r="E4898" s="92"/>
      <c r="F4898" s="92"/>
      <c r="G4898" s="92"/>
      <c r="H4898" s="92"/>
      <c r="I4898" s="92"/>
      <c r="J4898" s="92"/>
      <c r="K4898" s="92"/>
      <c r="N4898" s="92"/>
      <c r="O4898" s="92"/>
      <c r="P4898" s="92"/>
      <c r="Q4898" s="92"/>
      <c r="R4898" s="92"/>
    </row>
    <row r="4899" spans="1:18" x14ac:dyDescent="0.3">
      <c r="A4899" s="107"/>
      <c r="B4899" s="92"/>
      <c r="C4899" s="92"/>
      <c r="D4899" s="92"/>
      <c r="E4899" s="92"/>
      <c r="F4899" s="92"/>
      <c r="G4899" s="92"/>
      <c r="H4899" s="92"/>
      <c r="I4899" s="92"/>
      <c r="J4899" s="92"/>
      <c r="K4899" s="92"/>
      <c r="N4899" s="92"/>
      <c r="O4899" s="92"/>
      <c r="P4899" s="92"/>
      <c r="Q4899" s="92"/>
      <c r="R4899" s="92"/>
    </row>
    <row r="4900" spans="1:18" x14ac:dyDescent="0.3">
      <c r="A4900" s="107"/>
      <c r="B4900" s="92"/>
      <c r="C4900" s="92"/>
      <c r="D4900" s="92"/>
      <c r="E4900" s="92"/>
      <c r="F4900" s="92"/>
      <c r="G4900" s="92"/>
      <c r="H4900" s="92"/>
      <c r="I4900" s="92"/>
      <c r="J4900" s="92"/>
      <c r="K4900" s="92"/>
      <c r="N4900" s="92"/>
      <c r="O4900" s="92"/>
      <c r="P4900" s="92"/>
      <c r="Q4900" s="92"/>
      <c r="R4900" s="92"/>
    </row>
    <row r="4901" spans="1:18" x14ac:dyDescent="0.3">
      <c r="A4901" s="107"/>
      <c r="B4901" s="92"/>
      <c r="C4901" s="92"/>
      <c r="D4901" s="92"/>
      <c r="E4901" s="92"/>
      <c r="F4901" s="92"/>
      <c r="G4901" s="92"/>
      <c r="H4901" s="92"/>
      <c r="I4901" s="92"/>
      <c r="J4901" s="92"/>
      <c r="K4901" s="92"/>
      <c r="N4901" s="92"/>
      <c r="O4901" s="92"/>
      <c r="P4901" s="92"/>
      <c r="Q4901" s="92"/>
      <c r="R4901" s="92"/>
    </row>
    <row r="4902" spans="1:18" x14ac:dyDescent="0.3">
      <c r="A4902" s="107"/>
      <c r="B4902" s="92"/>
      <c r="C4902" s="92"/>
      <c r="D4902" s="92"/>
      <c r="E4902" s="92"/>
      <c r="F4902" s="92"/>
      <c r="G4902" s="92"/>
      <c r="H4902" s="92"/>
      <c r="I4902" s="92"/>
      <c r="J4902" s="92"/>
      <c r="K4902" s="92"/>
      <c r="N4902" s="92"/>
      <c r="O4902" s="92"/>
      <c r="P4902" s="92"/>
      <c r="Q4902" s="92"/>
      <c r="R4902" s="92"/>
    </row>
    <row r="4903" spans="1:18" x14ac:dyDescent="0.3">
      <c r="A4903" s="107"/>
      <c r="B4903" s="92"/>
      <c r="C4903" s="92"/>
      <c r="D4903" s="92"/>
      <c r="E4903" s="92"/>
      <c r="F4903" s="92"/>
      <c r="G4903" s="92"/>
      <c r="H4903" s="92"/>
      <c r="I4903" s="92"/>
      <c r="J4903" s="92"/>
      <c r="K4903" s="92"/>
      <c r="N4903" s="92"/>
      <c r="O4903" s="92"/>
      <c r="P4903" s="92"/>
      <c r="Q4903" s="92"/>
      <c r="R4903" s="92"/>
    </row>
    <row r="4904" spans="1:18" x14ac:dyDescent="0.3">
      <c r="A4904" s="107"/>
      <c r="B4904" s="92"/>
      <c r="C4904" s="92"/>
      <c r="D4904" s="92"/>
      <c r="E4904" s="92"/>
      <c r="F4904" s="92"/>
      <c r="G4904" s="92"/>
      <c r="H4904" s="92"/>
      <c r="I4904" s="92"/>
      <c r="J4904" s="92"/>
      <c r="K4904" s="92"/>
      <c r="N4904" s="92"/>
      <c r="O4904" s="92"/>
      <c r="P4904" s="92"/>
      <c r="Q4904" s="92"/>
      <c r="R4904" s="92"/>
    </row>
    <row r="4905" spans="1:18" x14ac:dyDescent="0.3">
      <c r="A4905" s="107"/>
      <c r="B4905" s="92"/>
      <c r="C4905" s="92"/>
      <c r="D4905" s="92"/>
      <c r="E4905" s="92"/>
      <c r="F4905" s="92"/>
      <c r="G4905" s="92"/>
      <c r="H4905" s="92"/>
      <c r="I4905" s="92"/>
      <c r="J4905" s="92"/>
      <c r="K4905" s="92"/>
      <c r="N4905" s="92"/>
      <c r="O4905" s="92"/>
      <c r="P4905" s="92"/>
      <c r="Q4905" s="92"/>
      <c r="R4905" s="92"/>
    </row>
    <row r="4906" spans="1:18" x14ac:dyDescent="0.3">
      <c r="A4906" s="107"/>
      <c r="B4906" s="92"/>
      <c r="C4906" s="92"/>
      <c r="D4906" s="92"/>
      <c r="E4906" s="92"/>
      <c r="F4906" s="92"/>
      <c r="G4906" s="92"/>
      <c r="H4906" s="92"/>
      <c r="I4906" s="92"/>
      <c r="J4906" s="92"/>
      <c r="K4906" s="92"/>
      <c r="N4906" s="92"/>
      <c r="O4906" s="92"/>
      <c r="P4906" s="92"/>
      <c r="Q4906" s="92"/>
      <c r="R4906" s="92"/>
    </row>
    <row r="4907" spans="1:18" x14ac:dyDescent="0.3">
      <c r="A4907" s="107"/>
      <c r="B4907" s="92"/>
      <c r="C4907" s="92"/>
      <c r="D4907" s="92"/>
      <c r="E4907" s="92"/>
      <c r="F4907" s="92"/>
      <c r="G4907" s="92"/>
      <c r="H4907" s="92"/>
      <c r="I4907" s="92"/>
      <c r="J4907" s="92"/>
      <c r="K4907" s="92"/>
      <c r="N4907" s="92"/>
      <c r="O4907" s="92"/>
      <c r="P4907" s="92"/>
      <c r="Q4907" s="92"/>
      <c r="R4907" s="92"/>
    </row>
    <row r="4908" spans="1:18" x14ac:dyDescent="0.3">
      <c r="A4908" s="107"/>
      <c r="B4908" s="92"/>
      <c r="C4908" s="92"/>
      <c r="D4908" s="92"/>
      <c r="E4908" s="92"/>
      <c r="F4908" s="92"/>
      <c r="G4908" s="92"/>
      <c r="H4908" s="92"/>
      <c r="I4908" s="92"/>
      <c r="J4908" s="92"/>
      <c r="K4908" s="92"/>
      <c r="N4908" s="92"/>
      <c r="O4908" s="92"/>
      <c r="P4908" s="92"/>
      <c r="Q4908" s="92"/>
      <c r="R4908" s="92"/>
    </row>
    <row r="4909" spans="1:18" x14ac:dyDescent="0.3">
      <c r="A4909" s="107"/>
      <c r="B4909" s="92"/>
      <c r="C4909" s="92"/>
      <c r="D4909" s="92"/>
      <c r="E4909" s="92"/>
      <c r="F4909" s="92"/>
      <c r="G4909" s="92"/>
      <c r="H4909" s="92"/>
      <c r="I4909" s="92"/>
      <c r="J4909" s="92"/>
      <c r="K4909" s="92"/>
      <c r="N4909" s="92"/>
      <c r="O4909" s="92"/>
      <c r="P4909" s="92"/>
      <c r="Q4909" s="92"/>
      <c r="R4909" s="92"/>
    </row>
    <row r="4910" spans="1:18" x14ac:dyDescent="0.3">
      <c r="A4910" s="107"/>
      <c r="B4910" s="92"/>
      <c r="C4910" s="92"/>
      <c r="D4910" s="92"/>
      <c r="E4910" s="92"/>
      <c r="F4910" s="92"/>
      <c r="G4910" s="92"/>
      <c r="H4910" s="92"/>
      <c r="I4910" s="92"/>
      <c r="J4910" s="92"/>
      <c r="K4910" s="92"/>
      <c r="N4910" s="92"/>
      <c r="O4910" s="92"/>
      <c r="P4910" s="92"/>
      <c r="Q4910" s="92"/>
      <c r="R4910" s="92"/>
    </row>
    <row r="4911" spans="1:18" x14ac:dyDescent="0.3">
      <c r="A4911" s="107"/>
      <c r="B4911" s="92"/>
      <c r="C4911" s="92"/>
      <c r="D4911" s="92"/>
      <c r="E4911" s="92"/>
      <c r="F4911" s="92"/>
      <c r="G4911" s="92"/>
      <c r="H4911" s="92"/>
      <c r="I4911" s="92"/>
      <c r="J4911" s="92"/>
      <c r="K4911" s="92"/>
      <c r="N4911" s="92"/>
      <c r="O4911" s="92"/>
      <c r="P4911" s="92"/>
      <c r="Q4911" s="92"/>
      <c r="R4911" s="92"/>
    </row>
    <row r="4912" spans="1:18" x14ac:dyDescent="0.3">
      <c r="A4912" s="107"/>
      <c r="B4912" s="92"/>
      <c r="C4912" s="92"/>
      <c r="D4912" s="92"/>
      <c r="E4912" s="92"/>
      <c r="F4912" s="92"/>
      <c r="G4912" s="92"/>
      <c r="H4912" s="92"/>
      <c r="I4912" s="92"/>
      <c r="J4912" s="92"/>
      <c r="K4912" s="92"/>
      <c r="N4912" s="92"/>
      <c r="O4912" s="92"/>
      <c r="P4912" s="92"/>
      <c r="Q4912" s="92"/>
      <c r="R4912" s="92"/>
    </row>
    <row r="4913" spans="1:18" x14ac:dyDescent="0.3">
      <c r="A4913" s="107"/>
      <c r="B4913" s="92"/>
      <c r="C4913" s="92"/>
      <c r="D4913" s="92"/>
      <c r="E4913" s="92"/>
      <c r="F4913" s="92"/>
      <c r="G4913" s="92"/>
      <c r="H4913" s="92"/>
      <c r="I4913" s="92"/>
      <c r="J4913" s="92"/>
      <c r="K4913" s="92"/>
      <c r="N4913" s="92"/>
      <c r="O4913" s="92"/>
      <c r="P4913" s="92"/>
      <c r="Q4913" s="92"/>
      <c r="R4913" s="92"/>
    </row>
    <row r="4914" spans="1:18" x14ac:dyDescent="0.3">
      <c r="A4914" s="107"/>
      <c r="B4914" s="92"/>
      <c r="C4914" s="92"/>
      <c r="D4914" s="92"/>
      <c r="E4914" s="92"/>
      <c r="F4914" s="92"/>
      <c r="G4914" s="92"/>
      <c r="H4914" s="92"/>
      <c r="I4914" s="92"/>
      <c r="J4914" s="92"/>
      <c r="K4914" s="92"/>
      <c r="N4914" s="92"/>
      <c r="O4914" s="92"/>
      <c r="P4914" s="92"/>
      <c r="Q4914" s="92"/>
      <c r="R4914" s="92"/>
    </row>
    <row r="4915" spans="1:18" x14ac:dyDescent="0.3">
      <c r="A4915" s="107"/>
      <c r="B4915" s="92"/>
      <c r="C4915" s="92"/>
      <c r="D4915" s="92"/>
      <c r="E4915" s="92"/>
      <c r="F4915" s="92"/>
      <c r="G4915" s="92"/>
      <c r="H4915" s="92"/>
      <c r="I4915" s="92"/>
      <c r="J4915" s="92"/>
      <c r="K4915" s="92"/>
      <c r="N4915" s="92"/>
      <c r="O4915" s="92"/>
      <c r="P4915" s="92"/>
      <c r="Q4915" s="92"/>
      <c r="R4915" s="92"/>
    </row>
    <row r="4916" spans="1:18" x14ac:dyDescent="0.3">
      <c r="A4916" s="107"/>
      <c r="B4916" s="92"/>
      <c r="C4916" s="92"/>
      <c r="D4916" s="92"/>
      <c r="E4916" s="92"/>
      <c r="F4916" s="92"/>
      <c r="G4916" s="92"/>
      <c r="H4916" s="92"/>
      <c r="I4916" s="92"/>
      <c r="J4916" s="92"/>
      <c r="K4916" s="92"/>
      <c r="N4916" s="92"/>
      <c r="O4916" s="92"/>
      <c r="P4916" s="92"/>
      <c r="Q4916" s="92"/>
      <c r="R4916" s="92"/>
    </row>
    <row r="4917" spans="1:18" x14ac:dyDescent="0.3">
      <c r="A4917" s="107"/>
      <c r="B4917" s="92"/>
      <c r="C4917" s="92"/>
      <c r="D4917" s="92"/>
      <c r="E4917" s="92"/>
      <c r="F4917" s="92"/>
      <c r="G4917" s="92"/>
      <c r="H4917" s="92"/>
      <c r="I4917" s="92"/>
      <c r="J4917" s="92"/>
      <c r="K4917" s="92"/>
      <c r="N4917" s="92"/>
      <c r="O4917" s="92"/>
      <c r="P4917" s="92"/>
      <c r="Q4917" s="92"/>
      <c r="R4917" s="92"/>
    </row>
    <row r="4918" spans="1:18" x14ac:dyDescent="0.3">
      <c r="A4918" s="107"/>
      <c r="B4918" s="92"/>
      <c r="C4918" s="92"/>
      <c r="D4918" s="92"/>
      <c r="E4918" s="92"/>
      <c r="F4918" s="92"/>
      <c r="G4918" s="92"/>
      <c r="H4918" s="92"/>
      <c r="I4918" s="92"/>
      <c r="J4918" s="92"/>
      <c r="K4918" s="92"/>
      <c r="N4918" s="92"/>
      <c r="O4918" s="92"/>
      <c r="P4918" s="92"/>
      <c r="Q4918" s="92"/>
      <c r="R4918" s="92"/>
    </row>
    <row r="4919" spans="1:18" x14ac:dyDescent="0.3">
      <c r="A4919" s="107"/>
      <c r="B4919" s="92"/>
      <c r="C4919" s="92"/>
      <c r="D4919" s="92"/>
      <c r="E4919" s="92"/>
      <c r="F4919" s="92"/>
      <c r="G4919" s="92"/>
      <c r="H4919" s="92"/>
      <c r="I4919" s="92"/>
      <c r="J4919" s="92"/>
      <c r="K4919" s="92"/>
      <c r="N4919" s="92"/>
      <c r="O4919" s="92"/>
      <c r="P4919" s="92"/>
      <c r="Q4919" s="92"/>
      <c r="R4919" s="92"/>
    </row>
    <row r="4920" spans="1:18" x14ac:dyDescent="0.3">
      <c r="A4920" s="107"/>
      <c r="B4920" s="92"/>
      <c r="C4920" s="92"/>
      <c r="D4920" s="92"/>
      <c r="E4920" s="92"/>
      <c r="F4920" s="92"/>
      <c r="G4920" s="92"/>
      <c r="H4920" s="92"/>
      <c r="I4920" s="92"/>
      <c r="J4920" s="92"/>
      <c r="K4920" s="92"/>
      <c r="N4920" s="92"/>
      <c r="O4920" s="92"/>
      <c r="P4920" s="92"/>
      <c r="Q4920" s="92"/>
      <c r="R4920" s="92"/>
    </row>
    <row r="4921" spans="1:18" x14ac:dyDescent="0.3">
      <c r="A4921" s="107"/>
      <c r="B4921" s="92"/>
      <c r="C4921" s="92"/>
      <c r="D4921" s="92"/>
      <c r="E4921" s="92"/>
      <c r="F4921" s="92"/>
      <c r="G4921" s="92"/>
      <c r="H4921" s="92"/>
      <c r="I4921" s="92"/>
      <c r="J4921" s="92"/>
      <c r="K4921" s="92"/>
      <c r="N4921" s="92"/>
      <c r="O4921" s="92"/>
      <c r="P4921" s="92"/>
      <c r="Q4921" s="92"/>
      <c r="R4921" s="92"/>
    </row>
    <row r="4922" spans="1:18" x14ac:dyDescent="0.3">
      <c r="A4922" s="107"/>
      <c r="B4922" s="92"/>
      <c r="C4922" s="92"/>
      <c r="D4922" s="92"/>
      <c r="E4922" s="92"/>
      <c r="F4922" s="92"/>
      <c r="G4922" s="92"/>
      <c r="H4922" s="92"/>
      <c r="I4922" s="92"/>
      <c r="J4922" s="92"/>
      <c r="K4922" s="92"/>
      <c r="N4922" s="92"/>
      <c r="O4922" s="92"/>
      <c r="P4922" s="92"/>
      <c r="Q4922" s="92"/>
      <c r="R4922" s="92"/>
    </row>
    <row r="4923" spans="1:18" x14ac:dyDescent="0.3">
      <c r="A4923" s="107"/>
      <c r="B4923" s="92"/>
      <c r="C4923" s="92"/>
      <c r="D4923" s="92"/>
      <c r="E4923" s="92"/>
      <c r="F4923" s="92"/>
      <c r="G4923" s="92"/>
      <c r="H4923" s="92"/>
      <c r="I4923" s="92"/>
      <c r="J4923" s="92"/>
      <c r="K4923" s="92"/>
      <c r="N4923" s="92"/>
      <c r="O4923" s="92"/>
      <c r="P4923" s="92"/>
      <c r="Q4923" s="92"/>
      <c r="R4923" s="92"/>
    </row>
    <row r="4924" spans="1:18" x14ac:dyDescent="0.3">
      <c r="A4924" s="107"/>
      <c r="B4924" s="92"/>
      <c r="C4924" s="92"/>
      <c r="D4924" s="92"/>
      <c r="E4924" s="92"/>
      <c r="F4924" s="92"/>
      <c r="G4924" s="92"/>
      <c r="H4924" s="92"/>
      <c r="I4924" s="92"/>
      <c r="J4924" s="92"/>
      <c r="K4924" s="92"/>
      <c r="N4924" s="92"/>
      <c r="O4924" s="92"/>
      <c r="P4924" s="92"/>
      <c r="Q4924" s="92"/>
      <c r="R4924" s="92"/>
    </row>
    <row r="4925" spans="1:18" x14ac:dyDescent="0.3">
      <c r="A4925" s="107"/>
      <c r="B4925" s="92"/>
      <c r="C4925" s="92"/>
      <c r="D4925" s="92"/>
      <c r="E4925" s="92"/>
      <c r="F4925" s="92"/>
      <c r="G4925" s="92"/>
      <c r="H4925" s="92"/>
      <c r="I4925" s="92"/>
      <c r="J4925" s="92"/>
      <c r="K4925" s="92"/>
      <c r="N4925" s="92"/>
      <c r="O4925" s="92"/>
      <c r="P4925" s="92"/>
      <c r="Q4925" s="92"/>
      <c r="R4925" s="92"/>
    </row>
    <row r="4926" spans="1:18" x14ac:dyDescent="0.3">
      <c r="A4926" s="107"/>
      <c r="B4926" s="92"/>
      <c r="C4926" s="92"/>
      <c r="D4926" s="92"/>
      <c r="E4926" s="92"/>
      <c r="F4926" s="92"/>
      <c r="G4926" s="92"/>
      <c r="H4926" s="92"/>
      <c r="I4926" s="92"/>
      <c r="J4926" s="92"/>
      <c r="K4926" s="92"/>
      <c r="N4926" s="92"/>
      <c r="O4926" s="92"/>
      <c r="P4926" s="92"/>
      <c r="Q4926" s="92"/>
      <c r="R4926" s="92"/>
    </row>
    <row r="4927" spans="1:18" x14ac:dyDescent="0.3">
      <c r="A4927" s="107"/>
      <c r="B4927" s="92"/>
      <c r="C4927" s="92"/>
      <c r="D4927" s="92"/>
      <c r="E4927" s="92"/>
      <c r="F4927" s="92"/>
      <c r="G4927" s="92"/>
      <c r="H4927" s="92"/>
      <c r="I4927" s="92"/>
      <c r="J4927" s="92"/>
      <c r="K4927" s="92"/>
      <c r="N4927" s="92"/>
      <c r="O4927" s="92"/>
      <c r="P4927" s="92"/>
      <c r="Q4927" s="92"/>
      <c r="R4927" s="92"/>
    </row>
    <row r="4928" spans="1:18" x14ac:dyDescent="0.3">
      <c r="A4928" s="107"/>
      <c r="B4928" s="92"/>
      <c r="C4928" s="92"/>
      <c r="D4928" s="92"/>
      <c r="E4928" s="92"/>
      <c r="F4928" s="92"/>
      <c r="G4928" s="92"/>
      <c r="H4928" s="92"/>
      <c r="I4928" s="92"/>
      <c r="J4928" s="92"/>
      <c r="K4928" s="92"/>
      <c r="N4928" s="92"/>
      <c r="O4928" s="92"/>
      <c r="P4928" s="92"/>
      <c r="Q4928" s="92"/>
      <c r="R4928" s="92"/>
    </row>
    <row r="4929" spans="1:18" x14ac:dyDescent="0.3">
      <c r="A4929" s="107"/>
      <c r="B4929" s="92"/>
      <c r="C4929" s="92"/>
      <c r="D4929" s="92"/>
      <c r="E4929" s="92"/>
      <c r="F4929" s="92"/>
      <c r="G4929" s="92"/>
      <c r="H4929" s="92"/>
      <c r="I4929" s="92"/>
      <c r="J4929" s="92"/>
      <c r="K4929" s="92"/>
      <c r="N4929" s="92"/>
      <c r="O4929" s="92"/>
      <c r="P4929" s="92"/>
      <c r="Q4929" s="92"/>
      <c r="R4929" s="92"/>
    </row>
    <row r="4930" spans="1:18" x14ac:dyDescent="0.3">
      <c r="A4930" s="107"/>
      <c r="B4930" s="92"/>
      <c r="C4930" s="92"/>
      <c r="D4930" s="92"/>
      <c r="E4930" s="92"/>
      <c r="F4930" s="92"/>
      <c r="G4930" s="92"/>
      <c r="H4930" s="92"/>
      <c r="I4930" s="92"/>
      <c r="J4930" s="92"/>
      <c r="K4930" s="92"/>
      <c r="N4930" s="92"/>
      <c r="O4930" s="92"/>
      <c r="P4930" s="92"/>
      <c r="Q4930" s="92"/>
      <c r="R4930" s="92"/>
    </row>
    <row r="4931" spans="1:18" x14ac:dyDescent="0.3">
      <c r="A4931" s="107"/>
      <c r="B4931" s="92"/>
      <c r="C4931" s="92"/>
      <c r="D4931" s="92"/>
      <c r="E4931" s="92"/>
      <c r="F4931" s="92"/>
      <c r="G4931" s="92"/>
      <c r="H4931" s="92"/>
      <c r="I4931" s="92"/>
      <c r="J4931" s="92"/>
      <c r="K4931" s="92"/>
      <c r="N4931" s="92"/>
      <c r="O4931" s="92"/>
      <c r="P4931" s="92"/>
      <c r="Q4931" s="92"/>
      <c r="R4931" s="92"/>
    </row>
    <row r="4932" spans="1:18" x14ac:dyDescent="0.3">
      <c r="A4932" s="107"/>
      <c r="B4932" s="92"/>
      <c r="C4932" s="92"/>
      <c r="D4932" s="92"/>
      <c r="E4932" s="92"/>
      <c r="F4932" s="92"/>
      <c r="G4932" s="92"/>
      <c r="H4932" s="92"/>
      <c r="I4932" s="92"/>
      <c r="J4932" s="92"/>
      <c r="K4932" s="92"/>
      <c r="N4932" s="92"/>
      <c r="O4932" s="92"/>
      <c r="P4932" s="92"/>
      <c r="Q4932" s="92"/>
      <c r="R4932" s="92"/>
    </row>
    <row r="4933" spans="1:18" x14ac:dyDescent="0.3">
      <c r="A4933" s="107"/>
      <c r="B4933" s="92"/>
      <c r="C4933" s="92"/>
      <c r="D4933" s="92"/>
      <c r="E4933" s="92"/>
      <c r="F4933" s="92"/>
      <c r="G4933" s="92"/>
      <c r="H4933" s="92"/>
      <c r="I4933" s="92"/>
      <c r="J4933" s="92"/>
      <c r="K4933" s="92"/>
      <c r="N4933" s="92"/>
      <c r="O4933" s="92"/>
      <c r="P4933" s="92"/>
      <c r="Q4933" s="92"/>
      <c r="R4933" s="92"/>
    </row>
    <row r="4934" spans="1:18" x14ac:dyDescent="0.3">
      <c r="A4934" s="107"/>
      <c r="B4934" s="92"/>
      <c r="C4934" s="92"/>
      <c r="D4934" s="92"/>
      <c r="E4934" s="92"/>
      <c r="F4934" s="92"/>
      <c r="G4934" s="92"/>
      <c r="H4934" s="92"/>
      <c r="I4934" s="92"/>
      <c r="J4934" s="92"/>
      <c r="K4934" s="92"/>
      <c r="N4934" s="92"/>
      <c r="O4934" s="92"/>
      <c r="P4934" s="92"/>
      <c r="Q4934" s="92"/>
      <c r="R4934" s="92"/>
    </row>
    <row r="4935" spans="1:18" x14ac:dyDescent="0.3">
      <c r="A4935" s="107"/>
      <c r="B4935" s="92"/>
      <c r="C4935" s="92"/>
      <c r="D4935" s="92"/>
      <c r="E4935" s="92"/>
      <c r="F4935" s="92"/>
      <c r="G4935" s="92"/>
      <c r="H4935" s="92"/>
      <c r="I4935" s="92"/>
      <c r="J4935" s="92"/>
      <c r="K4935" s="92"/>
      <c r="N4935" s="92"/>
      <c r="O4935" s="92"/>
      <c r="P4935" s="92"/>
      <c r="Q4935" s="92"/>
      <c r="R4935" s="92"/>
    </row>
    <row r="4936" spans="1:18" x14ac:dyDescent="0.3">
      <c r="A4936" s="107"/>
      <c r="B4936" s="92"/>
      <c r="C4936" s="92"/>
      <c r="D4936" s="92"/>
      <c r="E4936" s="92"/>
      <c r="F4936" s="92"/>
      <c r="G4936" s="92"/>
      <c r="H4936" s="92"/>
      <c r="I4936" s="92"/>
      <c r="J4936" s="92"/>
      <c r="K4936" s="92"/>
      <c r="N4936" s="92"/>
      <c r="O4936" s="92"/>
      <c r="P4936" s="92"/>
      <c r="Q4936" s="92"/>
      <c r="R4936" s="92"/>
    </row>
    <row r="4937" spans="1:18" x14ac:dyDescent="0.3">
      <c r="A4937" s="107"/>
      <c r="B4937" s="92"/>
      <c r="C4937" s="92"/>
      <c r="D4937" s="92"/>
      <c r="E4937" s="92"/>
      <c r="F4937" s="92"/>
      <c r="G4937" s="92"/>
      <c r="H4937" s="92"/>
      <c r="I4937" s="92"/>
      <c r="J4937" s="92"/>
      <c r="K4937" s="92"/>
      <c r="N4937" s="92"/>
      <c r="O4937" s="92"/>
      <c r="P4937" s="92"/>
      <c r="Q4937" s="92"/>
      <c r="R4937" s="92"/>
    </row>
    <row r="4938" spans="1:18" x14ac:dyDescent="0.3">
      <c r="A4938" s="107"/>
      <c r="B4938" s="92"/>
      <c r="C4938" s="92"/>
      <c r="D4938" s="92"/>
      <c r="E4938" s="92"/>
      <c r="F4938" s="92"/>
      <c r="G4938" s="92"/>
      <c r="H4938" s="92"/>
      <c r="I4938" s="92"/>
      <c r="J4938" s="92"/>
      <c r="K4938" s="92"/>
      <c r="N4938" s="92"/>
      <c r="O4938" s="92"/>
      <c r="P4938" s="92"/>
      <c r="Q4938" s="92"/>
      <c r="R4938" s="92"/>
    </row>
    <row r="4939" spans="1:18" x14ac:dyDescent="0.3">
      <c r="A4939" s="107"/>
      <c r="B4939" s="92"/>
      <c r="C4939" s="92"/>
      <c r="D4939" s="92"/>
      <c r="E4939" s="92"/>
      <c r="F4939" s="92"/>
      <c r="G4939" s="92"/>
      <c r="H4939" s="92"/>
      <c r="I4939" s="92"/>
      <c r="J4939" s="92"/>
      <c r="K4939" s="92"/>
      <c r="N4939" s="92"/>
      <c r="O4939" s="92"/>
      <c r="P4939" s="92"/>
      <c r="Q4939" s="92"/>
      <c r="R4939" s="92"/>
    </row>
    <row r="4940" spans="1:18" x14ac:dyDescent="0.3">
      <c r="A4940" s="107"/>
      <c r="B4940" s="92"/>
      <c r="C4940" s="92"/>
      <c r="D4940" s="92"/>
      <c r="E4940" s="92"/>
      <c r="F4940" s="92"/>
      <c r="G4940" s="92"/>
      <c r="H4940" s="92"/>
      <c r="I4940" s="92"/>
      <c r="J4940" s="92"/>
      <c r="K4940" s="92"/>
      <c r="N4940" s="92"/>
      <c r="O4940" s="92"/>
      <c r="P4940" s="92"/>
      <c r="Q4940" s="92"/>
      <c r="R4940" s="92"/>
    </row>
    <row r="4941" spans="1:18" x14ac:dyDescent="0.3">
      <c r="A4941" s="107"/>
      <c r="B4941" s="92"/>
      <c r="C4941" s="92"/>
      <c r="D4941" s="92"/>
      <c r="E4941" s="92"/>
      <c r="F4941" s="92"/>
      <c r="G4941" s="92"/>
      <c r="H4941" s="92"/>
      <c r="I4941" s="92"/>
      <c r="J4941" s="92"/>
      <c r="K4941" s="92"/>
      <c r="N4941" s="92"/>
      <c r="O4941" s="92"/>
      <c r="P4941" s="92"/>
      <c r="Q4941" s="92"/>
      <c r="R4941" s="92"/>
    </row>
    <row r="4942" spans="1:18" x14ac:dyDescent="0.3">
      <c r="A4942" s="107"/>
      <c r="B4942" s="92"/>
      <c r="C4942" s="92"/>
      <c r="D4942" s="92"/>
      <c r="E4942" s="92"/>
      <c r="F4942" s="92"/>
      <c r="G4942" s="92"/>
      <c r="H4942" s="92"/>
      <c r="I4942" s="92"/>
      <c r="J4942" s="92"/>
      <c r="K4942" s="92"/>
      <c r="N4942" s="92"/>
      <c r="O4942" s="92"/>
      <c r="P4942" s="92"/>
      <c r="Q4942" s="92"/>
      <c r="R4942" s="92"/>
    </row>
    <row r="4943" spans="1:18" x14ac:dyDescent="0.3">
      <c r="A4943" s="107"/>
      <c r="B4943" s="92"/>
      <c r="C4943" s="92"/>
      <c r="D4943" s="92"/>
      <c r="E4943" s="92"/>
      <c r="F4943" s="92"/>
      <c r="G4943" s="92"/>
      <c r="H4943" s="92"/>
      <c r="I4943" s="92"/>
      <c r="J4943" s="92"/>
      <c r="K4943" s="92"/>
      <c r="N4943" s="92"/>
      <c r="O4943" s="92"/>
      <c r="P4943" s="92"/>
      <c r="Q4943" s="92"/>
      <c r="R4943" s="92"/>
    </row>
    <row r="4944" spans="1:18" x14ac:dyDescent="0.3">
      <c r="A4944" s="107"/>
      <c r="B4944" s="92"/>
      <c r="C4944" s="92"/>
      <c r="D4944" s="92"/>
      <c r="E4944" s="92"/>
      <c r="F4944" s="92"/>
      <c r="G4944" s="92"/>
      <c r="H4944" s="92"/>
      <c r="I4944" s="92"/>
      <c r="J4944" s="92"/>
      <c r="K4944" s="92"/>
      <c r="N4944" s="92"/>
      <c r="O4944" s="92"/>
      <c r="P4944" s="92"/>
      <c r="Q4944" s="92"/>
      <c r="R4944" s="92"/>
    </row>
    <row r="4945" spans="1:18" x14ac:dyDescent="0.3">
      <c r="A4945" s="107"/>
      <c r="B4945" s="92"/>
      <c r="C4945" s="92"/>
      <c r="D4945" s="92"/>
      <c r="E4945" s="92"/>
      <c r="F4945" s="92"/>
      <c r="G4945" s="92"/>
      <c r="H4945" s="92"/>
      <c r="I4945" s="92"/>
      <c r="J4945" s="92"/>
      <c r="K4945" s="92"/>
      <c r="N4945" s="92"/>
      <c r="O4945" s="92"/>
      <c r="P4945" s="92"/>
      <c r="Q4945" s="92"/>
      <c r="R4945" s="92"/>
    </row>
    <row r="4946" spans="1:18" x14ac:dyDescent="0.3">
      <c r="A4946" s="107"/>
      <c r="B4946" s="92"/>
      <c r="C4946" s="92"/>
      <c r="D4946" s="92"/>
      <c r="E4946" s="92"/>
      <c r="F4946" s="92"/>
      <c r="G4946" s="92"/>
      <c r="H4946" s="92"/>
      <c r="I4946" s="92"/>
      <c r="J4946" s="92"/>
      <c r="K4946" s="92"/>
      <c r="N4946" s="92"/>
      <c r="O4946" s="92"/>
      <c r="P4946" s="92"/>
      <c r="Q4946" s="92"/>
      <c r="R4946" s="92"/>
    </row>
    <row r="4947" spans="1:18" x14ac:dyDescent="0.3">
      <c r="A4947" s="107"/>
      <c r="B4947" s="92"/>
      <c r="C4947" s="92"/>
      <c r="D4947" s="92"/>
      <c r="E4947" s="92"/>
      <c r="F4947" s="92"/>
      <c r="G4947" s="92"/>
      <c r="H4947" s="92"/>
      <c r="I4947" s="92"/>
      <c r="J4947" s="92"/>
      <c r="K4947" s="92"/>
      <c r="N4947" s="92"/>
      <c r="O4947" s="92"/>
      <c r="P4947" s="92"/>
      <c r="Q4947" s="92"/>
      <c r="R4947" s="92"/>
    </row>
    <row r="4948" spans="1:18" x14ac:dyDescent="0.3">
      <c r="A4948" s="107"/>
      <c r="B4948" s="92"/>
      <c r="C4948" s="92"/>
      <c r="D4948" s="92"/>
      <c r="E4948" s="92"/>
      <c r="F4948" s="92"/>
      <c r="G4948" s="92"/>
      <c r="H4948" s="92"/>
      <c r="I4948" s="92"/>
      <c r="J4948" s="92"/>
      <c r="K4948" s="92"/>
      <c r="N4948" s="92"/>
      <c r="O4948" s="92"/>
      <c r="P4948" s="92"/>
      <c r="Q4948" s="92"/>
      <c r="R4948" s="92"/>
    </row>
    <row r="4949" spans="1:18" x14ac:dyDescent="0.3">
      <c r="A4949" s="107"/>
      <c r="B4949" s="92"/>
      <c r="C4949" s="92"/>
      <c r="D4949" s="92"/>
      <c r="E4949" s="92"/>
      <c r="F4949" s="92"/>
      <c r="G4949" s="92"/>
      <c r="H4949" s="92"/>
      <c r="I4949" s="92"/>
      <c r="J4949" s="92"/>
      <c r="K4949" s="92"/>
      <c r="N4949" s="92"/>
      <c r="O4949" s="92"/>
      <c r="P4949" s="92"/>
      <c r="Q4949" s="92"/>
      <c r="R4949" s="92"/>
    </row>
    <row r="4950" spans="1:18" x14ac:dyDescent="0.3">
      <c r="A4950" s="107"/>
      <c r="B4950" s="92"/>
      <c r="C4950" s="92"/>
      <c r="D4950" s="92"/>
      <c r="E4950" s="92"/>
      <c r="F4950" s="92"/>
      <c r="G4950" s="92"/>
      <c r="H4950" s="92"/>
      <c r="I4950" s="92"/>
      <c r="J4950" s="92"/>
      <c r="K4950" s="92"/>
      <c r="N4950" s="92"/>
      <c r="O4950" s="92"/>
      <c r="P4950" s="92"/>
      <c r="Q4950" s="92"/>
      <c r="R4950" s="92"/>
    </row>
    <row r="4951" spans="1:18" x14ac:dyDescent="0.3">
      <c r="A4951" s="107"/>
      <c r="B4951" s="92"/>
      <c r="C4951" s="92"/>
      <c r="D4951" s="92"/>
      <c r="E4951" s="92"/>
      <c r="F4951" s="92"/>
      <c r="G4951" s="92"/>
      <c r="H4951" s="92"/>
      <c r="I4951" s="92"/>
      <c r="J4951" s="92"/>
      <c r="K4951" s="92"/>
      <c r="N4951" s="92"/>
      <c r="O4951" s="92"/>
      <c r="P4951" s="92"/>
      <c r="Q4951" s="92"/>
      <c r="R4951" s="92"/>
    </row>
    <row r="4952" spans="1:18" x14ac:dyDescent="0.3">
      <c r="A4952" s="107"/>
      <c r="B4952" s="92"/>
      <c r="C4952" s="92"/>
      <c r="D4952" s="92"/>
      <c r="E4952" s="92"/>
      <c r="F4952" s="92"/>
      <c r="G4952" s="92"/>
      <c r="H4952" s="92"/>
      <c r="I4952" s="92"/>
      <c r="J4952" s="92"/>
      <c r="K4952" s="92"/>
      <c r="N4952" s="92"/>
      <c r="O4952" s="92"/>
      <c r="P4952" s="92"/>
      <c r="Q4952" s="92"/>
      <c r="R4952" s="92"/>
    </row>
    <row r="4953" spans="1:18" x14ac:dyDescent="0.3">
      <c r="A4953" s="107"/>
      <c r="B4953" s="92"/>
      <c r="C4953" s="92"/>
      <c r="D4953" s="92"/>
      <c r="E4953" s="92"/>
      <c r="F4953" s="92"/>
      <c r="G4953" s="92"/>
      <c r="H4953" s="92"/>
      <c r="I4953" s="92"/>
      <c r="J4953" s="92"/>
      <c r="K4953" s="92"/>
      <c r="N4953" s="92"/>
      <c r="O4953" s="92"/>
      <c r="P4953" s="92"/>
      <c r="Q4953" s="92"/>
      <c r="R4953" s="92"/>
    </row>
    <row r="4954" spans="1:18" x14ac:dyDescent="0.3">
      <c r="A4954" s="107"/>
      <c r="B4954" s="92"/>
      <c r="C4954" s="92"/>
      <c r="D4954" s="92"/>
      <c r="E4954" s="92"/>
      <c r="F4954" s="92"/>
      <c r="G4954" s="92"/>
      <c r="H4954" s="92"/>
      <c r="I4954" s="92"/>
      <c r="J4954" s="92"/>
      <c r="K4954" s="92"/>
      <c r="N4954" s="92"/>
      <c r="O4954" s="92"/>
      <c r="P4954" s="92"/>
      <c r="Q4954" s="92"/>
      <c r="R4954" s="92"/>
    </row>
    <row r="4955" spans="1:18" x14ac:dyDescent="0.3">
      <c r="A4955" s="107"/>
      <c r="B4955" s="92"/>
      <c r="C4955" s="92"/>
      <c r="D4955" s="92"/>
      <c r="E4955" s="92"/>
      <c r="F4955" s="92"/>
      <c r="G4955" s="92"/>
      <c r="H4955" s="92"/>
      <c r="I4955" s="92"/>
      <c r="J4955" s="92"/>
      <c r="K4955" s="92"/>
      <c r="N4955" s="92"/>
      <c r="O4955" s="92"/>
      <c r="P4955" s="92"/>
      <c r="Q4955" s="92"/>
      <c r="R4955" s="92"/>
    </row>
    <row r="4956" spans="1:18" x14ac:dyDescent="0.3">
      <c r="A4956" s="107"/>
      <c r="B4956" s="92"/>
      <c r="C4956" s="92"/>
      <c r="D4956" s="92"/>
      <c r="E4956" s="92"/>
      <c r="F4956" s="92"/>
      <c r="G4956" s="92"/>
      <c r="H4956" s="92"/>
      <c r="I4956" s="92"/>
      <c r="J4956" s="92"/>
      <c r="K4956" s="92"/>
      <c r="N4956" s="92"/>
      <c r="O4956" s="92"/>
      <c r="P4956" s="92"/>
      <c r="Q4956" s="92"/>
      <c r="R4956" s="92"/>
    </row>
    <row r="4957" spans="1:18" x14ac:dyDescent="0.3">
      <c r="A4957" s="107"/>
      <c r="B4957" s="92"/>
      <c r="C4957" s="92"/>
      <c r="D4957" s="92"/>
      <c r="E4957" s="92"/>
      <c r="F4957" s="92"/>
      <c r="G4957" s="92"/>
      <c r="H4957" s="92"/>
      <c r="I4957" s="92"/>
      <c r="J4957" s="92"/>
      <c r="K4957" s="92"/>
      <c r="N4957" s="92"/>
      <c r="O4957" s="92"/>
      <c r="P4957" s="92"/>
      <c r="Q4957" s="92"/>
      <c r="R4957" s="92"/>
    </row>
    <row r="4958" spans="1:18" x14ac:dyDescent="0.3">
      <c r="A4958" s="107"/>
      <c r="B4958" s="92"/>
      <c r="C4958" s="92"/>
      <c r="D4958" s="92"/>
      <c r="E4958" s="92"/>
      <c r="F4958" s="92"/>
      <c r="G4958" s="92"/>
      <c r="H4958" s="92"/>
      <c r="I4958" s="92"/>
      <c r="J4958" s="92"/>
      <c r="K4958" s="92"/>
      <c r="N4958" s="92"/>
      <c r="O4958" s="92"/>
      <c r="P4958" s="92"/>
      <c r="Q4958" s="92"/>
      <c r="R4958" s="92"/>
    </row>
    <row r="4959" spans="1:18" x14ac:dyDescent="0.3">
      <c r="A4959" s="107"/>
      <c r="B4959" s="92"/>
      <c r="C4959" s="92"/>
      <c r="D4959" s="92"/>
      <c r="E4959" s="92"/>
      <c r="F4959" s="92"/>
      <c r="G4959" s="92"/>
      <c r="H4959" s="92"/>
      <c r="I4959" s="92"/>
      <c r="J4959" s="92"/>
      <c r="K4959" s="92"/>
      <c r="N4959" s="92"/>
      <c r="O4959" s="92"/>
      <c r="P4959" s="92"/>
      <c r="Q4959" s="92"/>
      <c r="R4959" s="92"/>
    </row>
    <row r="4960" spans="1:18" x14ac:dyDescent="0.3">
      <c r="A4960" s="107"/>
      <c r="B4960" s="92"/>
      <c r="C4960" s="92"/>
      <c r="D4960" s="92"/>
      <c r="E4960" s="92"/>
      <c r="F4960" s="92"/>
      <c r="G4960" s="92"/>
      <c r="H4960" s="92"/>
      <c r="I4960" s="92"/>
      <c r="J4960" s="92"/>
      <c r="K4960" s="92"/>
      <c r="N4960" s="92"/>
      <c r="O4960" s="92"/>
      <c r="P4960" s="92"/>
      <c r="Q4960" s="92"/>
      <c r="R4960" s="92"/>
    </row>
    <row r="4961" spans="1:18" x14ac:dyDescent="0.3">
      <c r="A4961" s="107"/>
      <c r="B4961" s="92"/>
      <c r="C4961" s="92"/>
      <c r="D4961" s="92"/>
      <c r="E4961" s="92"/>
      <c r="F4961" s="92"/>
      <c r="G4961" s="92"/>
      <c r="H4961" s="92"/>
      <c r="I4961" s="92"/>
      <c r="J4961" s="92"/>
      <c r="K4961" s="92"/>
      <c r="N4961" s="92"/>
      <c r="O4961" s="92"/>
      <c r="P4961" s="92"/>
      <c r="Q4961" s="92"/>
      <c r="R4961" s="92"/>
    </row>
    <row r="4962" spans="1:18" x14ac:dyDescent="0.3">
      <c r="A4962" s="107"/>
      <c r="B4962" s="92"/>
      <c r="C4962" s="92"/>
      <c r="D4962" s="92"/>
      <c r="E4962" s="92"/>
      <c r="F4962" s="92"/>
      <c r="G4962" s="92"/>
      <c r="H4962" s="92"/>
      <c r="I4962" s="92"/>
      <c r="J4962" s="92"/>
      <c r="K4962" s="92"/>
      <c r="N4962" s="92"/>
      <c r="O4962" s="92"/>
      <c r="P4962" s="92"/>
      <c r="Q4962" s="92"/>
      <c r="R4962" s="92"/>
    </row>
    <row r="4963" spans="1:18" x14ac:dyDescent="0.3">
      <c r="A4963" s="107"/>
      <c r="B4963" s="92"/>
      <c r="C4963" s="92"/>
      <c r="D4963" s="92"/>
      <c r="E4963" s="92"/>
      <c r="F4963" s="92"/>
      <c r="G4963" s="92"/>
      <c r="H4963" s="92"/>
      <c r="I4963" s="92"/>
      <c r="J4963" s="92"/>
      <c r="K4963" s="92"/>
      <c r="N4963" s="92"/>
      <c r="O4963" s="92"/>
      <c r="P4963" s="92"/>
      <c r="Q4963" s="92"/>
      <c r="R4963" s="92"/>
    </row>
    <row r="4964" spans="1:18" x14ac:dyDescent="0.3">
      <c r="A4964" s="107"/>
      <c r="B4964" s="92"/>
      <c r="C4964" s="92"/>
      <c r="D4964" s="92"/>
      <c r="E4964" s="92"/>
      <c r="F4964" s="92"/>
      <c r="G4964" s="92"/>
      <c r="H4964" s="92"/>
      <c r="I4964" s="92"/>
      <c r="J4964" s="92"/>
      <c r="K4964" s="92"/>
      <c r="N4964" s="92"/>
      <c r="O4964" s="92"/>
      <c r="P4964" s="92"/>
      <c r="Q4964" s="92"/>
      <c r="R4964" s="92"/>
    </row>
    <row r="4965" spans="1:18" x14ac:dyDescent="0.3">
      <c r="A4965" s="107"/>
      <c r="B4965" s="92"/>
      <c r="C4965" s="92"/>
      <c r="D4965" s="92"/>
      <c r="E4965" s="92"/>
      <c r="F4965" s="92"/>
      <c r="G4965" s="92"/>
      <c r="H4965" s="92"/>
      <c r="I4965" s="92"/>
      <c r="J4965" s="92"/>
      <c r="K4965" s="92"/>
      <c r="N4965" s="92"/>
      <c r="O4965" s="92"/>
      <c r="P4965" s="92"/>
      <c r="Q4965" s="92"/>
      <c r="R4965" s="92"/>
    </row>
    <row r="4966" spans="1:18" x14ac:dyDescent="0.3">
      <c r="A4966" s="107"/>
      <c r="B4966" s="92"/>
      <c r="C4966" s="92"/>
      <c r="D4966" s="92"/>
      <c r="E4966" s="92"/>
      <c r="F4966" s="92"/>
      <c r="G4966" s="92"/>
      <c r="H4966" s="92"/>
      <c r="I4966" s="92"/>
      <c r="J4966" s="92"/>
      <c r="K4966" s="92"/>
      <c r="N4966" s="92"/>
      <c r="O4966" s="92"/>
      <c r="P4966" s="92"/>
      <c r="Q4966" s="92"/>
      <c r="R4966" s="92"/>
    </row>
    <row r="4967" spans="1:18" x14ac:dyDescent="0.3">
      <c r="A4967" s="107"/>
      <c r="B4967" s="92"/>
      <c r="C4967" s="92"/>
      <c r="D4967" s="92"/>
      <c r="E4967" s="92"/>
      <c r="F4967" s="92"/>
      <c r="G4967" s="92"/>
      <c r="H4967" s="92"/>
      <c r="I4967" s="92"/>
      <c r="J4967" s="92"/>
      <c r="K4967" s="92"/>
      <c r="N4967" s="92"/>
      <c r="O4967" s="92"/>
      <c r="P4967" s="92"/>
      <c r="Q4967" s="92"/>
      <c r="R4967" s="92"/>
    </row>
    <row r="4968" spans="1:18" x14ac:dyDescent="0.3">
      <c r="A4968" s="107"/>
      <c r="B4968" s="92"/>
      <c r="C4968" s="92"/>
      <c r="D4968" s="92"/>
      <c r="E4968" s="92"/>
      <c r="F4968" s="92"/>
      <c r="G4968" s="92"/>
      <c r="H4968" s="92"/>
      <c r="I4968" s="92"/>
      <c r="J4968" s="92"/>
      <c r="K4968" s="92"/>
      <c r="N4968" s="92"/>
      <c r="O4968" s="92"/>
      <c r="P4968" s="92"/>
      <c r="Q4968" s="92"/>
      <c r="R4968" s="92"/>
    </row>
    <row r="4969" spans="1:18" x14ac:dyDescent="0.3">
      <c r="A4969" s="107"/>
      <c r="B4969" s="92"/>
      <c r="C4969" s="92"/>
      <c r="D4969" s="92"/>
      <c r="E4969" s="92"/>
      <c r="F4969" s="92"/>
      <c r="G4969" s="92"/>
      <c r="H4969" s="92"/>
      <c r="I4969" s="92"/>
      <c r="J4969" s="92"/>
      <c r="K4969" s="92"/>
      <c r="N4969" s="92"/>
      <c r="O4969" s="92"/>
      <c r="P4969" s="92"/>
      <c r="Q4969" s="92"/>
      <c r="R4969" s="92"/>
    </row>
    <row r="4970" spans="1:18" x14ac:dyDescent="0.3">
      <c r="A4970" s="107"/>
      <c r="B4970" s="92"/>
      <c r="C4970" s="92"/>
      <c r="D4970" s="92"/>
      <c r="E4970" s="92"/>
      <c r="F4970" s="92"/>
      <c r="G4970" s="92"/>
      <c r="H4970" s="92"/>
      <c r="I4970" s="92"/>
      <c r="J4970" s="92"/>
      <c r="K4970" s="92"/>
      <c r="N4970" s="92"/>
      <c r="O4970" s="92"/>
      <c r="P4970" s="92"/>
      <c r="Q4970" s="92"/>
      <c r="R4970" s="92"/>
    </row>
    <row r="4971" spans="1:18" x14ac:dyDescent="0.3">
      <c r="A4971" s="107"/>
      <c r="B4971" s="92"/>
      <c r="C4971" s="92"/>
      <c r="D4971" s="92"/>
      <c r="E4971" s="92"/>
      <c r="F4971" s="92"/>
      <c r="G4971" s="92"/>
      <c r="H4971" s="92"/>
      <c r="I4971" s="92"/>
      <c r="J4971" s="92"/>
      <c r="K4971" s="92"/>
      <c r="N4971" s="92"/>
      <c r="O4971" s="92"/>
      <c r="P4971" s="92"/>
      <c r="Q4971" s="92"/>
      <c r="R4971" s="92"/>
    </row>
    <row r="4972" spans="1:18" x14ac:dyDescent="0.3">
      <c r="A4972" s="107"/>
      <c r="B4972" s="92"/>
      <c r="C4972" s="92"/>
      <c r="D4972" s="92"/>
      <c r="E4972" s="92"/>
      <c r="F4972" s="92"/>
      <c r="G4972" s="92"/>
      <c r="H4972" s="92"/>
      <c r="I4972" s="92"/>
      <c r="J4972" s="92"/>
      <c r="K4972" s="92"/>
      <c r="N4972" s="92"/>
      <c r="O4972" s="92"/>
      <c r="P4972" s="92"/>
      <c r="Q4972" s="92"/>
      <c r="R4972" s="92"/>
    </row>
    <row r="4973" spans="1:18" x14ac:dyDescent="0.3">
      <c r="A4973" s="107"/>
      <c r="B4973" s="92"/>
      <c r="C4973" s="92"/>
      <c r="D4973" s="92"/>
      <c r="E4973" s="92"/>
      <c r="F4973" s="92"/>
      <c r="G4973" s="92"/>
      <c r="H4973" s="92"/>
      <c r="I4973" s="92"/>
      <c r="J4973" s="92"/>
      <c r="K4973" s="92"/>
      <c r="N4973" s="92"/>
      <c r="O4973" s="92"/>
      <c r="P4973" s="92"/>
      <c r="Q4973" s="92"/>
      <c r="R4973" s="92"/>
    </row>
    <row r="4974" spans="1:18" x14ac:dyDescent="0.3">
      <c r="A4974" s="107"/>
      <c r="B4974" s="92"/>
      <c r="C4974" s="92"/>
      <c r="D4974" s="92"/>
      <c r="E4974" s="92"/>
      <c r="F4974" s="92"/>
      <c r="G4974" s="92"/>
      <c r="H4974" s="92"/>
      <c r="I4974" s="92"/>
      <c r="J4974" s="92"/>
      <c r="K4974" s="92"/>
      <c r="N4974" s="92"/>
      <c r="O4974" s="92"/>
      <c r="P4974" s="92"/>
      <c r="Q4974" s="92"/>
      <c r="R4974" s="92"/>
    </row>
    <row r="4975" spans="1:18" x14ac:dyDescent="0.3">
      <c r="A4975" s="107"/>
      <c r="B4975" s="92"/>
      <c r="C4975" s="92"/>
      <c r="D4975" s="92"/>
      <c r="E4975" s="92"/>
      <c r="F4975" s="92"/>
      <c r="G4975" s="92"/>
      <c r="H4975" s="92"/>
      <c r="I4975" s="92"/>
      <c r="J4975" s="92"/>
      <c r="K4975" s="92"/>
      <c r="N4975" s="92"/>
      <c r="O4975" s="92"/>
      <c r="P4975" s="92"/>
      <c r="Q4975" s="92"/>
      <c r="R4975" s="92"/>
    </row>
    <row r="4976" spans="1:18" x14ac:dyDescent="0.3">
      <c r="A4976" s="107"/>
      <c r="B4976" s="92"/>
      <c r="C4976" s="92"/>
      <c r="D4976" s="92"/>
      <c r="E4976" s="92"/>
      <c r="F4976" s="92"/>
      <c r="G4976" s="92"/>
      <c r="H4976" s="92"/>
      <c r="I4976" s="92"/>
      <c r="J4976" s="92"/>
      <c r="K4976" s="92"/>
      <c r="N4976" s="92"/>
      <c r="O4976" s="92"/>
      <c r="P4976" s="92"/>
      <c r="Q4976" s="92"/>
      <c r="R4976" s="92"/>
    </row>
    <row r="4977" spans="1:18" x14ac:dyDescent="0.3">
      <c r="A4977" s="107"/>
      <c r="B4977" s="92"/>
      <c r="C4977" s="92"/>
      <c r="D4977" s="92"/>
      <c r="E4977" s="92"/>
      <c r="F4977" s="92"/>
      <c r="G4977" s="92"/>
      <c r="H4977" s="92"/>
      <c r="I4977" s="92"/>
      <c r="J4977" s="92"/>
      <c r="K4977" s="92"/>
      <c r="N4977" s="92"/>
      <c r="O4977" s="92"/>
      <c r="P4977" s="92"/>
      <c r="Q4977" s="92"/>
      <c r="R4977" s="92"/>
    </row>
    <row r="4978" spans="1:18" x14ac:dyDescent="0.3">
      <c r="A4978" s="107"/>
      <c r="B4978" s="92"/>
      <c r="C4978" s="92"/>
      <c r="D4978" s="92"/>
      <c r="E4978" s="92"/>
      <c r="F4978" s="92"/>
      <c r="G4978" s="92"/>
      <c r="H4978" s="92"/>
      <c r="I4978" s="92"/>
      <c r="J4978" s="92"/>
      <c r="K4978" s="92"/>
      <c r="N4978" s="92"/>
      <c r="O4978" s="92"/>
      <c r="P4978" s="92"/>
      <c r="Q4978" s="92"/>
      <c r="R4978" s="92"/>
    </row>
    <row r="4979" spans="1:18" x14ac:dyDescent="0.3">
      <c r="A4979" s="107"/>
      <c r="B4979" s="92"/>
      <c r="C4979" s="92"/>
      <c r="D4979" s="92"/>
      <c r="E4979" s="92"/>
      <c r="F4979" s="92"/>
      <c r="G4979" s="92"/>
      <c r="H4979" s="92"/>
      <c r="I4979" s="92"/>
      <c r="J4979" s="92"/>
      <c r="K4979" s="92"/>
      <c r="N4979" s="92"/>
      <c r="O4979" s="92"/>
      <c r="P4979" s="92"/>
      <c r="Q4979" s="92"/>
      <c r="R4979" s="92"/>
    </row>
    <row r="4980" spans="1:18" x14ac:dyDescent="0.3">
      <c r="A4980" s="107"/>
      <c r="B4980" s="92"/>
      <c r="C4980" s="92"/>
      <c r="D4980" s="92"/>
      <c r="E4980" s="92"/>
      <c r="F4980" s="92"/>
      <c r="G4980" s="92"/>
      <c r="H4980" s="92"/>
      <c r="I4980" s="92"/>
      <c r="J4980" s="92"/>
      <c r="K4980" s="92"/>
      <c r="N4980" s="92"/>
      <c r="O4980" s="92"/>
      <c r="P4980" s="92"/>
      <c r="Q4980" s="92"/>
      <c r="R4980" s="92"/>
    </row>
    <row r="4981" spans="1:18" x14ac:dyDescent="0.3">
      <c r="A4981" s="107"/>
      <c r="B4981" s="92"/>
      <c r="C4981" s="92"/>
      <c r="D4981" s="92"/>
      <c r="E4981" s="92"/>
      <c r="F4981" s="92"/>
      <c r="G4981" s="92"/>
      <c r="H4981" s="92"/>
      <c r="I4981" s="92"/>
      <c r="J4981" s="92"/>
      <c r="K4981" s="92"/>
      <c r="N4981" s="92"/>
      <c r="O4981" s="92"/>
      <c r="P4981" s="92"/>
      <c r="Q4981" s="92"/>
      <c r="R4981" s="92"/>
    </row>
    <row r="4982" spans="1:18" x14ac:dyDescent="0.3">
      <c r="A4982" s="107"/>
      <c r="B4982" s="92"/>
      <c r="C4982" s="92"/>
      <c r="D4982" s="92"/>
      <c r="E4982" s="92"/>
      <c r="F4982" s="92"/>
      <c r="G4982" s="92"/>
      <c r="H4982" s="92"/>
      <c r="I4982" s="92"/>
      <c r="J4982" s="92"/>
      <c r="K4982" s="92"/>
      <c r="N4982" s="92"/>
      <c r="O4982" s="92"/>
      <c r="P4982" s="92"/>
      <c r="Q4982" s="92"/>
      <c r="R4982" s="92"/>
    </row>
    <row r="4983" spans="1:18" x14ac:dyDescent="0.3">
      <c r="A4983" s="107"/>
      <c r="B4983" s="92"/>
      <c r="C4983" s="92"/>
      <c r="D4983" s="92"/>
      <c r="E4983" s="92"/>
      <c r="F4983" s="92"/>
      <c r="G4983" s="92"/>
      <c r="H4983" s="92"/>
      <c r="I4983" s="92"/>
      <c r="J4983" s="92"/>
      <c r="K4983" s="92"/>
      <c r="N4983" s="92"/>
      <c r="O4983" s="92"/>
      <c r="P4983" s="92"/>
      <c r="Q4983" s="92"/>
      <c r="R4983" s="92"/>
    </row>
    <row r="4984" spans="1:18" x14ac:dyDescent="0.3">
      <c r="A4984" s="107"/>
      <c r="B4984" s="92"/>
      <c r="C4984" s="92"/>
      <c r="D4984" s="92"/>
      <c r="E4984" s="92"/>
      <c r="F4984" s="92"/>
      <c r="G4984" s="92"/>
      <c r="H4984" s="92"/>
      <c r="I4984" s="92"/>
      <c r="J4984" s="92"/>
      <c r="K4984" s="92"/>
      <c r="N4984" s="92"/>
      <c r="O4984" s="92"/>
      <c r="P4984" s="92"/>
      <c r="Q4984" s="92"/>
      <c r="R4984" s="92"/>
    </row>
    <row r="4985" spans="1:18" x14ac:dyDescent="0.3">
      <c r="A4985" s="107"/>
      <c r="B4985" s="92"/>
      <c r="C4985" s="92"/>
      <c r="D4985" s="92"/>
      <c r="E4985" s="92"/>
      <c r="F4985" s="92"/>
      <c r="G4985" s="92"/>
      <c r="H4985" s="92"/>
      <c r="I4985" s="92"/>
      <c r="J4985" s="92"/>
      <c r="K4985" s="92"/>
      <c r="N4985" s="92"/>
      <c r="O4985" s="92"/>
      <c r="P4985" s="92"/>
      <c r="Q4985" s="92"/>
      <c r="R4985" s="92"/>
    </row>
    <row r="4986" spans="1:18" x14ac:dyDescent="0.3">
      <c r="A4986" s="107"/>
      <c r="B4986" s="92"/>
      <c r="C4986" s="92"/>
      <c r="D4986" s="92"/>
      <c r="E4986" s="92"/>
      <c r="F4986" s="92"/>
      <c r="G4986" s="92"/>
      <c r="H4986" s="92"/>
      <c r="I4986" s="92"/>
      <c r="J4986" s="92"/>
      <c r="K4986" s="92"/>
      <c r="N4986" s="92"/>
      <c r="O4986" s="92"/>
      <c r="P4986" s="92"/>
      <c r="Q4986" s="92"/>
      <c r="R4986" s="92"/>
    </row>
    <row r="4987" spans="1:18" x14ac:dyDescent="0.3">
      <c r="A4987" s="107"/>
      <c r="B4987" s="92"/>
      <c r="C4987" s="92"/>
      <c r="D4987" s="92"/>
      <c r="E4987" s="92"/>
      <c r="F4987" s="92"/>
      <c r="G4987" s="92"/>
      <c r="H4987" s="92"/>
      <c r="I4987" s="92"/>
      <c r="J4987" s="92"/>
      <c r="K4987" s="92"/>
      <c r="N4987" s="92"/>
      <c r="O4987" s="92"/>
      <c r="P4987" s="92"/>
      <c r="Q4987" s="92"/>
      <c r="R4987" s="92"/>
    </row>
    <row r="4988" spans="1:18" x14ac:dyDescent="0.3">
      <c r="A4988" s="107"/>
      <c r="B4988" s="92"/>
      <c r="C4988" s="92"/>
      <c r="D4988" s="92"/>
      <c r="E4988" s="92"/>
      <c r="F4988" s="92"/>
      <c r="G4988" s="92"/>
      <c r="H4988" s="92"/>
      <c r="I4988" s="92"/>
      <c r="J4988" s="92"/>
      <c r="K4988" s="92"/>
      <c r="N4988" s="92"/>
      <c r="O4988" s="92"/>
      <c r="P4988" s="92"/>
      <c r="Q4988" s="92"/>
      <c r="R4988" s="92"/>
    </row>
    <row r="4989" spans="1:18" x14ac:dyDescent="0.3">
      <c r="A4989" s="107"/>
      <c r="B4989" s="92"/>
      <c r="C4989" s="92"/>
      <c r="D4989" s="92"/>
      <c r="E4989" s="92"/>
      <c r="F4989" s="92"/>
      <c r="G4989" s="92"/>
      <c r="H4989" s="92"/>
      <c r="I4989" s="92"/>
      <c r="J4989" s="92"/>
      <c r="K4989" s="92"/>
      <c r="N4989" s="92"/>
      <c r="O4989" s="92"/>
      <c r="P4989" s="92"/>
      <c r="Q4989" s="92"/>
      <c r="R4989" s="92"/>
    </row>
    <row r="4990" spans="1:18" x14ac:dyDescent="0.3">
      <c r="A4990" s="107"/>
      <c r="B4990" s="92"/>
      <c r="C4990" s="92"/>
      <c r="D4990" s="92"/>
      <c r="E4990" s="92"/>
      <c r="F4990" s="92"/>
      <c r="G4990" s="92"/>
      <c r="H4990" s="92"/>
      <c r="I4990" s="92"/>
      <c r="J4990" s="92"/>
      <c r="K4990" s="92"/>
      <c r="N4990" s="92"/>
      <c r="O4990" s="92"/>
      <c r="P4990" s="92"/>
      <c r="Q4990" s="92"/>
      <c r="R4990" s="92"/>
    </row>
    <row r="4991" spans="1:18" x14ac:dyDescent="0.3">
      <c r="A4991" s="107"/>
      <c r="B4991" s="92"/>
      <c r="C4991" s="92"/>
      <c r="D4991" s="92"/>
      <c r="E4991" s="92"/>
      <c r="F4991" s="92"/>
      <c r="G4991" s="92"/>
      <c r="H4991" s="92"/>
      <c r="I4991" s="92"/>
      <c r="J4991" s="92"/>
      <c r="K4991" s="92"/>
      <c r="N4991" s="92"/>
      <c r="O4991" s="92"/>
      <c r="P4991" s="92"/>
      <c r="Q4991" s="92"/>
      <c r="R4991" s="92"/>
    </row>
    <row r="4992" spans="1:18" x14ac:dyDescent="0.3">
      <c r="A4992" s="107"/>
      <c r="B4992" s="92"/>
      <c r="C4992" s="92"/>
      <c r="D4992" s="92"/>
      <c r="E4992" s="92"/>
      <c r="F4992" s="92"/>
      <c r="G4992" s="92"/>
      <c r="H4992" s="92"/>
      <c r="I4992" s="92"/>
      <c r="J4992" s="92"/>
      <c r="K4992" s="92"/>
      <c r="N4992" s="92"/>
      <c r="O4992" s="92"/>
      <c r="P4992" s="92"/>
      <c r="Q4992" s="92"/>
      <c r="R4992" s="92"/>
    </row>
    <row r="4993" spans="1:18" x14ac:dyDescent="0.3">
      <c r="A4993" s="107"/>
      <c r="B4993" s="92"/>
      <c r="C4993" s="92"/>
      <c r="D4993" s="92"/>
      <c r="E4993" s="92"/>
      <c r="F4993" s="92"/>
      <c r="G4993" s="92"/>
      <c r="H4993" s="92"/>
      <c r="I4993" s="92"/>
      <c r="J4993" s="92"/>
      <c r="K4993" s="92"/>
      <c r="N4993" s="92"/>
      <c r="O4993" s="92"/>
      <c r="P4993" s="92"/>
      <c r="Q4993" s="92"/>
      <c r="R4993" s="92"/>
    </row>
    <row r="4994" spans="1:18" x14ac:dyDescent="0.3">
      <c r="A4994" s="107"/>
      <c r="B4994" s="92"/>
      <c r="C4994" s="92"/>
      <c r="D4994" s="92"/>
      <c r="E4994" s="92"/>
      <c r="F4994" s="92"/>
      <c r="G4994" s="92"/>
      <c r="H4994" s="92"/>
      <c r="I4994" s="92"/>
      <c r="J4994" s="92"/>
      <c r="K4994" s="92"/>
      <c r="N4994" s="92"/>
      <c r="O4994" s="92"/>
      <c r="P4994" s="92"/>
      <c r="Q4994" s="92"/>
      <c r="R4994" s="92"/>
    </row>
    <row r="4995" spans="1:18" x14ac:dyDescent="0.3">
      <c r="A4995" s="107"/>
      <c r="B4995" s="92"/>
      <c r="C4995" s="92"/>
      <c r="D4995" s="92"/>
      <c r="E4995" s="92"/>
      <c r="F4995" s="92"/>
      <c r="G4995" s="92"/>
      <c r="H4995" s="92"/>
      <c r="I4995" s="92"/>
      <c r="J4995" s="92"/>
      <c r="K4995" s="92"/>
      <c r="N4995" s="92"/>
      <c r="O4995" s="92"/>
      <c r="P4995" s="92"/>
      <c r="Q4995" s="92"/>
      <c r="R4995" s="92"/>
    </row>
    <row r="4996" spans="1:18" x14ac:dyDescent="0.3">
      <c r="A4996" s="107"/>
      <c r="B4996" s="92"/>
      <c r="C4996" s="92"/>
      <c r="D4996" s="92"/>
      <c r="E4996" s="92"/>
      <c r="F4996" s="92"/>
      <c r="G4996" s="92"/>
      <c r="H4996" s="92"/>
      <c r="I4996" s="92"/>
      <c r="J4996" s="92"/>
      <c r="K4996" s="92"/>
      <c r="N4996" s="92"/>
      <c r="O4996" s="92"/>
      <c r="P4996" s="92"/>
      <c r="Q4996" s="92"/>
      <c r="R4996" s="92"/>
    </row>
    <row r="4997" spans="1:18" x14ac:dyDescent="0.3">
      <c r="A4997" s="107"/>
      <c r="B4997" s="92"/>
      <c r="C4997" s="92"/>
      <c r="D4997" s="92"/>
      <c r="E4997" s="92"/>
      <c r="F4997" s="92"/>
      <c r="G4997" s="92"/>
      <c r="H4997" s="92"/>
      <c r="I4997" s="92"/>
      <c r="J4997" s="92"/>
      <c r="K4997" s="92"/>
      <c r="N4997" s="92"/>
      <c r="O4997" s="92"/>
      <c r="P4997" s="92"/>
      <c r="Q4997" s="92"/>
      <c r="R4997" s="92"/>
    </row>
    <row r="4998" spans="1:18" x14ac:dyDescent="0.3">
      <c r="A4998" s="107"/>
      <c r="B4998" s="92"/>
      <c r="C4998" s="92"/>
      <c r="D4998" s="92"/>
      <c r="E4998" s="92"/>
      <c r="F4998" s="92"/>
      <c r="G4998" s="92"/>
      <c r="H4998" s="92"/>
      <c r="I4998" s="92"/>
      <c r="J4998" s="92"/>
      <c r="K4998" s="92"/>
      <c r="N4998" s="92"/>
      <c r="O4998" s="92"/>
      <c r="P4998" s="92"/>
      <c r="Q4998" s="92"/>
      <c r="R4998" s="92"/>
    </row>
    <row r="4999" spans="1:18" x14ac:dyDescent="0.3">
      <c r="A4999" s="107"/>
      <c r="B4999" s="92"/>
      <c r="C4999" s="92"/>
      <c r="D4999" s="92"/>
      <c r="E4999" s="92"/>
      <c r="F4999" s="92"/>
      <c r="G4999" s="92"/>
      <c r="H4999" s="92"/>
      <c r="I4999" s="92"/>
      <c r="J4999" s="92"/>
      <c r="K4999" s="92"/>
      <c r="N4999" s="92"/>
      <c r="O4999" s="92"/>
      <c r="P4999" s="92"/>
      <c r="Q4999" s="92"/>
      <c r="R4999" s="92"/>
    </row>
    <row r="5000" spans="1:18" x14ac:dyDescent="0.3">
      <c r="A5000" s="107"/>
      <c r="B5000" s="92"/>
      <c r="C5000" s="92"/>
      <c r="D5000" s="92"/>
      <c r="E5000" s="92"/>
      <c r="F5000" s="92"/>
      <c r="G5000" s="92"/>
      <c r="H5000" s="92"/>
      <c r="I5000" s="92"/>
      <c r="J5000" s="92"/>
      <c r="K5000" s="92"/>
      <c r="N5000" s="92"/>
      <c r="O5000" s="92"/>
      <c r="P5000" s="92"/>
      <c r="Q5000" s="92"/>
      <c r="R5000" s="92"/>
    </row>
    <row r="5001" spans="1:18" x14ac:dyDescent="0.3">
      <c r="A5001" s="107"/>
      <c r="B5001" s="92"/>
      <c r="C5001" s="92"/>
      <c r="D5001" s="92"/>
      <c r="E5001" s="92"/>
      <c r="F5001" s="92"/>
      <c r="G5001" s="92"/>
      <c r="H5001" s="92"/>
      <c r="I5001" s="92"/>
      <c r="J5001" s="92"/>
      <c r="K5001" s="92"/>
      <c r="N5001" s="92"/>
      <c r="O5001" s="92"/>
      <c r="P5001" s="92"/>
      <c r="Q5001" s="92"/>
      <c r="R5001" s="92"/>
    </row>
    <row r="5002" spans="1:18" x14ac:dyDescent="0.3">
      <c r="A5002" s="107"/>
      <c r="B5002" s="92"/>
      <c r="C5002" s="92"/>
      <c r="D5002" s="92"/>
      <c r="E5002" s="92"/>
      <c r="F5002" s="92"/>
      <c r="G5002" s="92"/>
      <c r="H5002" s="92"/>
      <c r="I5002" s="92"/>
      <c r="J5002" s="92"/>
      <c r="K5002" s="92"/>
      <c r="N5002" s="92"/>
      <c r="O5002" s="92"/>
      <c r="P5002" s="92"/>
      <c r="Q5002" s="92"/>
      <c r="R5002" s="92"/>
    </row>
    <row r="5003" spans="1:18" x14ac:dyDescent="0.3">
      <c r="A5003" s="107"/>
      <c r="B5003" s="92"/>
      <c r="C5003" s="92"/>
      <c r="D5003" s="92"/>
      <c r="E5003" s="92"/>
      <c r="F5003" s="92"/>
      <c r="G5003" s="92"/>
      <c r="H5003" s="92"/>
      <c r="I5003" s="92"/>
      <c r="J5003" s="92"/>
      <c r="K5003" s="92"/>
      <c r="N5003" s="92"/>
      <c r="O5003" s="92"/>
      <c r="P5003" s="92"/>
      <c r="Q5003" s="92"/>
      <c r="R5003" s="92"/>
    </row>
    <row r="5004" spans="1:18" x14ac:dyDescent="0.3">
      <c r="A5004" s="107"/>
      <c r="B5004" s="92"/>
      <c r="C5004" s="92"/>
      <c r="D5004" s="92"/>
      <c r="E5004" s="92"/>
      <c r="F5004" s="92"/>
      <c r="G5004" s="92"/>
      <c r="H5004" s="92"/>
      <c r="I5004" s="92"/>
      <c r="J5004" s="92"/>
      <c r="K5004" s="92"/>
      <c r="N5004" s="92"/>
      <c r="O5004" s="92"/>
      <c r="P5004" s="92"/>
      <c r="Q5004" s="92"/>
      <c r="R5004" s="92"/>
    </row>
    <row r="5005" spans="1:18" x14ac:dyDescent="0.3">
      <c r="A5005" s="107"/>
      <c r="B5005" s="92"/>
      <c r="C5005" s="92"/>
      <c r="D5005" s="92"/>
      <c r="E5005" s="92"/>
      <c r="F5005" s="92"/>
      <c r="G5005" s="92"/>
      <c r="H5005" s="92"/>
      <c r="I5005" s="92"/>
      <c r="J5005" s="92"/>
      <c r="K5005" s="92"/>
      <c r="N5005" s="92"/>
      <c r="O5005" s="92"/>
      <c r="P5005" s="92"/>
      <c r="Q5005" s="92"/>
      <c r="R5005" s="92"/>
    </row>
    <row r="5006" spans="1:18" x14ac:dyDescent="0.3">
      <c r="A5006" s="107"/>
      <c r="B5006" s="92"/>
      <c r="C5006" s="92"/>
      <c r="D5006" s="92"/>
      <c r="E5006" s="92"/>
      <c r="F5006" s="92"/>
      <c r="G5006" s="92"/>
      <c r="H5006" s="92"/>
      <c r="I5006" s="92"/>
      <c r="J5006" s="92"/>
      <c r="K5006" s="92"/>
      <c r="N5006" s="92"/>
      <c r="O5006" s="92"/>
      <c r="P5006" s="92"/>
      <c r="Q5006" s="92"/>
      <c r="R5006" s="92"/>
    </row>
    <row r="5007" spans="1:18" x14ac:dyDescent="0.3">
      <c r="A5007" s="107"/>
      <c r="B5007" s="92"/>
      <c r="C5007" s="92"/>
      <c r="D5007" s="92"/>
      <c r="E5007" s="92"/>
      <c r="F5007" s="92"/>
      <c r="G5007" s="92"/>
      <c r="H5007" s="92"/>
      <c r="I5007" s="92"/>
      <c r="J5007" s="92"/>
      <c r="K5007" s="92"/>
      <c r="N5007" s="92"/>
      <c r="O5007" s="92"/>
      <c r="P5007" s="92"/>
      <c r="Q5007" s="92"/>
      <c r="R5007" s="92"/>
    </row>
    <row r="5008" spans="1:18" x14ac:dyDescent="0.3">
      <c r="A5008" s="107"/>
      <c r="B5008" s="92"/>
      <c r="C5008" s="92"/>
      <c r="D5008" s="92"/>
      <c r="E5008" s="92"/>
      <c r="F5008" s="92"/>
      <c r="G5008" s="92"/>
      <c r="H5008" s="92"/>
      <c r="I5008" s="92"/>
      <c r="J5008" s="92"/>
      <c r="K5008" s="92"/>
      <c r="N5008" s="92"/>
      <c r="O5008" s="92"/>
      <c r="P5008" s="92"/>
      <c r="Q5008" s="92"/>
      <c r="R5008" s="92"/>
    </row>
    <row r="5009" spans="1:18" x14ac:dyDescent="0.3">
      <c r="A5009" s="107"/>
      <c r="B5009" s="92"/>
      <c r="C5009" s="92"/>
      <c r="D5009" s="92"/>
      <c r="E5009" s="92"/>
      <c r="F5009" s="92"/>
      <c r="G5009" s="92"/>
      <c r="H5009" s="92"/>
      <c r="I5009" s="92"/>
      <c r="J5009" s="92"/>
      <c r="K5009" s="92"/>
      <c r="N5009" s="92"/>
      <c r="O5009" s="92"/>
      <c r="P5009" s="92"/>
      <c r="Q5009" s="92"/>
      <c r="R5009" s="92"/>
    </row>
    <row r="5010" spans="1:18" x14ac:dyDescent="0.3">
      <c r="A5010" s="107"/>
      <c r="B5010" s="92"/>
      <c r="C5010" s="92"/>
      <c r="D5010" s="92"/>
      <c r="E5010" s="92"/>
      <c r="F5010" s="92"/>
      <c r="G5010" s="92"/>
      <c r="H5010" s="92"/>
      <c r="I5010" s="92"/>
      <c r="J5010" s="92"/>
      <c r="K5010" s="92"/>
      <c r="N5010" s="92"/>
      <c r="O5010" s="92"/>
      <c r="P5010" s="92"/>
      <c r="Q5010" s="92"/>
      <c r="R5010" s="92"/>
    </row>
    <row r="5011" spans="1:18" x14ac:dyDescent="0.3">
      <c r="A5011" s="107"/>
      <c r="B5011" s="92"/>
      <c r="C5011" s="92"/>
      <c r="D5011" s="92"/>
      <c r="E5011" s="92"/>
      <c r="F5011" s="92"/>
      <c r="G5011" s="92"/>
      <c r="H5011" s="92"/>
      <c r="I5011" s="92"/>
      <c r="J5011" s="92"/>
      <c r="K5011" s="92"/>
      <c r="N5011" s="92"/>
      <c r="O5011" s="92"/>
      <c r="P5011" s="92"/>
      <c r="Q5011" s="92"/>
      <c r="R5011" s="92"/>
    </row>
    <row r="5012" spans="1:18" x14ac:dyDescent="0.3">
      <c r="A5012" s="107"/>
      <c r="B5012" s="92"/>
      <c r="C5012" s="92"/>
      <c r="D5012" s="92"/>
      <c r="E5012" s="92"/>
      <c r="F5012" s="92"/>
      <c r="G5012" s="92"/>
      <c r="H5012" s="92"/>
      <c r="I5012" s="92"/>
      <c r="J5012" s="92"/>
      <c r="K5012" s="92"/>
      <c r="N5012" s="92"/>
      <c r="O5012" s="92"/>
      <c r="P5012" s="92"/>
      <c r="Q5012" s="92"/>
      <c r="R5012" s="92"/>
    </row>
    <row r="5013" spans="1:18" x14ac:dyDescent="0.3">
      <c r="A5013" s="107"/>
      <c r="B5013" s="92"/>
      <c r="C5013" s="92"/>
      <c r="D5013" s="92"/>
      <c r="E5013" s="92"/>
      <c r="F5013" s="92"/>
      <c r="G5013" s="92"/>
      <c r="H5013" s="92"/>
      <c r="I5013" s="92"/>
      <c r="J5013" s="92"/>
      <c r="K5013" s="92"/>
      <c r="N5013" s="92"/>
      <c r="O5013" s="92"/>
      <c r="P5013" s="92"/>
      <c r="Q5013" s="92"/>
      <c r="R5013" s="92"/>
    </row>
    <row r="5014" spans="1:18" x14ac:dyDescent="0.3">
      <c r="A5014" s="107"/>
      <c r="B5014" s="92"/>
      <c r="C5014" s="92"/>
      <c r="D5014" s="92"/>
      <c r="E5014" s="92"/>
      <c r="F5014" s="92"/>
      <c r="G5014" s="92"/>
      <c r="H5014" s="92"/>
      <c r="I5014" s="92"/>
      <c r="J5014" s="92"/>
      <c r="K5014" s="92"/>
      <c r="N5014" s="92"/>
      <c r="O5014" s="92"/>
      <c r="P5014" s="92"/>
      <c r="Q5014" s="92"/>
      <c r="R5014" s="92"/>
    </row>
    <row r="5015" spans="1:18" x14ac:dyDescent="0.3">
      <c r="A5015" s="107"/>
      <c r="B5015" s="92"/>
      <c r="C5015" s="92"/>
      <c r="D5015" s="92"/>
      <c r="E5015" s="92"/>
      <c r="F5015" s="92"/>
      <c r="G5015" s="92"/>
      <c r="H5015" s="92"/>
      <c r="I5015" s="92"/>
      <c r="J5015" s="92"/>
      <c r="K5015" s="92"/>
      <c r="N5015" s="92"/>
      <c r="O5015" s="92"/>
      <c r="P5015" s="92"/>
      <c r="Q5015" s="92"/>
      <c r="R5015" s="92"/>
    </row>
    <row r="5016" spans="1:18" x14ac:dyDescent="0.3">
      <c r="A5016" s="107"/>
      <c r="B5016" s="92"/>
      <c r="C5016" s="92"/>
      <c r="D5016" s="92"/>
      <c r="E5016" s="92"/>
      <c r="F5016" s="92"/>
      <c r="G5016" s="92"/>
      <c r="H5016" s="92"/>
      <c r="I5016" s="92"/>
      <c r="J5016" s="92"/>
      <c r="K5016" s="92"/>
      <c r="N5016" s="92"/>
      <c r="O5016" s="92"/>
      <c r="P5016" s="92"/>
      <c r="Q5016" s="92"/>
      <c r="R5016" s="92"/>
    </row>
    <row r="5017" spans="1:18" x14ac:dyDescent="0.3">
      <c r="A5017" s="107"/>
      <c r="B5017" s="92"/>
      <c r="C5017" s="92"/>
      <c r="D5017" s="92"/>
      <c r="E5017" s="92"/>
      <c r="F5017" s="92"/>
      <c r="G5017" s="92"/>
      <c r="H5017" s="92"/>
      <c r="I5017" s="92"/>
      <c r="J5017" s="92"/>
      <c r="K5017" s="92"/>
      <c r="N5017" s="92"/>
      <c r="O5017" s="92"/>
      <c r="P5017" s="92"/>
      <c r="Q5017" s="92"/>
      <c r="R5017" s="92"/>
    </row>
    <row r="5018" spans="1:18" x14ac:dyDescent="0.3">
      <c r="A5018" s="107"/>
      <c r="B5018" s="92"/>
      <c r="C5018" s="92"/>
      <c r="D5018" s="92"/>
      <c r="E5018" s="92"/>
      <c r="F5018" s="92"/>
      <c r="G5018" s="92"/>
      <c r="H5018" s="92"/>
      <c r="I5018" s="92"/>
      <c r="J5018" s="92"/>
      <c r="K5018" s="92"/>
      <c r="N5018" s="92"/>
      <c r="O5018" s="92"/>
      <c r="P5018" s="92"/>
      <c r="Q5018" s="92"/>
      <c r="R5018" s="92"/>
    </row>
    <row r="5019" spans="1:18" x14ac:dyDescent="0.3">
      <c r="A5019" s="107"/>
      <c r="B5019" s="92"/>
      <c r="C5019" s="92"/>
      <c r="D5019" s="92"/>
      <c r="E5019" s="92"/>
      <c r="F5019" s="92"/>
      <c r="G5019" s="92"/>
      <c r="H5019" s="92"/>
      <c r="I5019" s="92"/>
      <c r="J5019" s="92"/>
      <c r="K5019" s="92"/>
      <c r="N5019" s="92"/>
      <c r="O5019" s="92"/>
      <c r="P5019" s="92"/>
      <c r="Q5019" s="92"/>
      <c r="R5019" s="92"/>
    </row>
    <row r="5020" spans="1:18" x14ac:dyDescent="0.3">
      <c r="A5020" s="107"/>
      <c r="B5020" s="92"/>
      <c r="C5020" s="92"/>
      <c r="D5020" s="92"/>
      <c r="E5020" s="92"/>
      <c r="F5020" s="92"/>
      <c r="G5020" s="92"/>
      <c r="H5020" s="92"/>
      <c r="I5020" s="92"/>
      <c r="J5020" s="92"/>
      <c r="K5020" s="92"/>
      <c r="N5020" s="92"/>
      <c r="O5020" s="92"/>
      <c r="P5020" s="92"/>
      <c r="Q5020" s="92"/>
      <c r="R5020" s="92"/>
    </row>
    <row r="5021" spans="1:18" x14ac:dyDescent="0.3">
      <c r="A5021" s="107"/>
      <c r="B5021" s="92"/>
      <c r="C5021" s="92"/>
      <c r="D5021" s="92"/>
      <c r="E5021" s="92"/>
      <c r="F5021" s="92"/>
      <c r="G5021" s="92"/>
      <c r="H5021" s="92"/>
      <c r="I5021" s="92"/>
      <c r="J5021" s="92"/>
      <c r="K5021" s="92"/>
      <c r="N5021" s="92"/>
      <c r="O5021" s="92"/>
      <c r="P5021" s="92"/>
      <c r="Q5021" s="92"/>
      <c r="R5021" s="92"/>
    </row>
    <row r="5022" spans="1:18" x14ac:dyDescent="0.3">
      <c r="A5022" s="107"/>
      <c r="B5022" s="92"/>
      <c r="C5022" s="92"/>
      <c r="D5022" s="92"/>
      <c r="E5022" s="92"/>
      <c r="F5022" s="92"/>
      <c r="G5022" s="92"/>
      <c r="H5022" s="92"/>
      <c r="I5022" s="92"/>
      <c r="J5022" s="92"/>
      <c r="K5022" s="92"/>
      <c r="N5022" s="92"/>
      <c r="O5022" s="92"/>
      <c r="P5022" s="92"/>
      <c r="Q5022" s="92"/>
      <c r="R5022" s="92"/>
    </row>
    <row r="5023" spans="1:18" x14ac:dyDescent="0.3">
      <c r="A5023" s="107"/>
      <c r="B5023" s="92"/>
      <c r="C5023" s="92"/>
      <c r="D5023" s="92"/>
      <c r="E5023" s="92"/>
      <c r="F5023" s="92"/>
      <c r="G5023" s="92"/>
      <c r="H5023" s="92"/>
      <c r="I5023" s="92"/>
      <c r="J5023" s="92"/>
      <c r="K5023" s="92"/>
      <c r="N5023" s="92"/>
      <c r="O5023" s="92"/>
      <c r="P5023" s="92"/>
      <c r="Q5023" s="92"/>
      <c r="R5023" s="92"/>
    </row>
    <row r="5024" spans="1:18" x14ac:dyDescent="0.3">
      <c r="A5024" s="107"/>
      <c r="B5024" s="92"/>
      <c r="C5024" s="92"/>
      <c r="D5024" s="92"/>
      <c r="E5024" s="92"/>
      <c r="F5024" s="92"/>
      <c r="G5024" s="92"/>
      <c r="H5024" s="92"/>
      <c r="I5024" s="92"/>
      <c r="J5024" s="92"/>
      <c r="K5024" s="92"/>
      <c r="N5024" s="92"/>
      <c r="O5024" s="92"/>
      <c r="P5024" s="92"/>
      <c r="Q5024" s="92"/>
      <c r="R5024" s="92"/>
    </row>
    <row r="5025" spans="1:18" x14ac:dyDescent="0.3">
      <c r="A5025" s="107"/>
      <c r="B5025" s="92"/>
      <c r="C5025" s="92"/>
      <c r="D5025" s="92"/>
      <c r="E5025" s="92"/>
      <c r="F5025" s="92"/>
      <c r="G5025" s="92"/>
      <c r="H5025" s="92"/>
      <c r="I5025" s="92"/>
      <c r="J5025" s="92"/>
      <c r="K5025" s="92"/>
      <c r="N5025" s="92"/>
      <c r="O5025" s="92"/>
      <c r="P5025" s="92"/>
      <c r="Q5025" s="92"/>
      <c r="R5025" s="92"/>
    </row>
    <row r="5026" spans="1:18" x14ac:dyDescent="0.3">
      <c r="A5026" s="107"/>
      <c r="B5026" s="92"/>
      <c r="C5026" s="92"/>
      <c r="D5026" s="92"/>
      <c r="E5026" s="92"/>
      <c r="F5026" s="92"/>
      <c r="G5026" s="92"/>
      <c r="H5026" s="92"/>
      <c r="I5026" s="92"/>
      <c r="J5026" s="92"/>
      <c r="K5026" s="92"/>
      <c r="N5026" s="92"/>
      <c r="O5026" s="92"/>
      <c r="P5026" s="92"/>
      <c r="Q5026" s="92"/>
      <c r="R5026" s="92"/>
    </row>
    <row r="5027" spans="1:18" x14ac:dyDescent="0.3">
      <c r="A5027" s="107"/>
      <c r="B5027" s="92"/>
      <c r="C5027" s="92"/>
      <c r="D5027" s="92"/>
      <c r="E5027" s="92"/>
      <c r="F5027" s="92"/>
      <c r="G5027" s="92"/>
      <c r="H5027" s="92"/>
      <c r="I5027" s="92"/>
      <c r="J5027" s="92"/>
      <c r="K5027" s="92"/>
      <c r="N5027" s="92"/>
      <c r="O5027" s="92"/>
      <c r="P5027" s="92"/>
      <c r="Q5027" s="92"/>
      <c r="R5027" s="92"/>
    </row>
    <row r="5028" spans="1:18" x14ac:dyDescent="0.3">
      <c r="A5028" s="107"/>
      <c r="B5028" s="92"/>
      <c r="C5028" s="92"/>
      <c r="D5028" s="92"/>
      <c r="E5028" s="92"/>
      <c r="F5028" s="92"/>
      <c r="G5028" s="92"/>
      <c r="H5028" s="92"/>
      <c r="I5028" s="92"/>
      <c r="J5028" s="92"/>
      <c r="K5028" s="92"/>
      <c r="N5028" s="92"/>
      <c r="O5028" s="92"/>
      <c r="P5028" s="92"/>
      <c r="Q5028" s="92"/>
      <c r="R5028" s="92"/>
    </row>
    <row r="5029" spans="1:18" x14ac:dyDescent="0.3">
      <c r="A5029" s="107"/>
      <c r="B5029" s="92"/>
      <c r="C5029" s="92"/>
      <c r="D5029" s="92"/>
      <c r="E5029" s="92"/>
      <c r="F5029" s="92"/>
      <c r="G5029" s="92"/>
      <c r="H5029" s="92"/>
      <c r="I5029" s="92"/>
      <c r="J5029" s="92"/>
      <c r="K5029" s="92"/>
      <c r="N5029" s="92"/>
      <c r="O5029" s="92"/>
      <c r="P5029" s="92"/>
      <c r="Q5029" s="92"/>
      <c r="R5029" s="92"/>
    </row>
    <row r="5030" spans="1:18" x14ac:dyDescent="0.3">
      <c r="A5030" s="107"/>
      <c r="B5030" s="92"/>
      <c r="C5030" s="92"/>
      <c r="D5030" s="92"/>
      <c r="E5030" s="92"/>
      <c r="F5030" s="92"/>
      <c r="G5030" s="92"/>
      <c r="H5030" s="92"/>
      <c r="I5030" s="92"/>
      <c r="J5030" s="92"/>
      <c r="K5030" s="92"/>
      <c r="N5030" s="92"/>
      <c r="O5030" s="92"/>
      <c r="P5030" s="92"/>
      <c r="Q5030" s="92"/>
      <c r="R5030" s="92"/>
    </row>
    <row r="5031" spans="1:18" x14ac:dyDescent="0.3">
      <c r="A5031" s="107"/>
      <c r="B5031" s="92"/>
      <c r="C5031" s="92"/>
      <c r="D5031" s="92"/>
      <c r="E5031" s="92"/>
      <c r="F5031" s="92"/>
      <c r="G5031" s="92"/>
      <c r="H5031" s="92"/>
      <c r="I5031" s="92"/>
      <c r="J5031" s="92"/>
      <c r="K5031" s="92"/>
      <c r="N5031" s="92"/>
      <c r="O5031" s="92"/>
      <c r="P5031" s="92"/>
      <c r="Q5031" s="92"/>
      <c r="R5031" s="92"/>
    </row>
    <row r="5032" spans="1:18" x14ac:dyDescent="0.3">
      <c r="A5032" s="107"/>
      <c r="B5032" s="92"/>
      <c r="C5032" s="92"/>
      <c r="D5032" s="92"/>
      <c r="E5032" s="92"/>
      <c r="F5032" s="92"/>
      <c r="G5032" s="92"/>
      <c r="H5032" s="92"/>
      <c r="I5032" s="92"/>
      <c r="J5032" s="92"/>
      <c r="K5032" s="92"/>
      <c r="N5032" s="92"/>
      <c r="O5032" s="92"/>
      <c r="P5032" s="92"/>
      <c r="Q5032" s="92"/>
      <c r="R5032" s="92"/>
    </row>
    <row r="5033" spans="1:18" x14ac:dyDescent="0.3">
      <c r="A5033" s="107"/>
      <c r="B5033" s="92"/>
      <c r="C5033" s="92"/>
      <c r="D5033" s="92"/>
      <c r="E5033" s="92"/>
      <c r="F5033" s="92"/>
      <c r="G5033" s="92"/>
      <c r="H5033" s="92"/>
      <c r="I5033" s="92"/>
      <c r="J5033" s="92"/>
      <c r="K5033" s="92"/>
      <c r="N5033" s="92"/>
      <c r="O5033" s="92"/>
      <c r="P5033" s="92"/>
      <c r="Q5033" s="92"/>
      <c r="R5033" s="92"/>
    </row>
    <row r="5034" spans="1:18" x14ac:dyDescent="0.3">
      <c r="A5034" s="107"/>
      <c r="B5034" s="92"/>
      <c r="C5034" s="92"/>
      <c r="D5034" s="92"/>
      <c r="E5034" s="92"/>
      <c r="F5034" s="92"/>
      <c r="G5034" s="92"/>
      <c r="H5034" s="92"/>
      <c r="I5034" s="92"/>
      <c r="J5034" s="92"/>
      <c r="K5034" s="92"/>
      <c r="N5034" s="92"/>
      <c r="O5034" s="92"/>
      <c r="P5034" s="92"/>
      <c r="Q5034" s="92"/>
      <c r="R5034" s="92"/>
    </row>
    <row r="5035" spans="1:18" x14ac:dyDescent="0.3">
      <c r="A5035" s="107"/>
      <c r="B5035" s="92"/>
      <c r="C5035" s="92"/>
      <c r="D5035" s="92"/>
      <c r="E5035" s="92"/>
      <c r="F5035" s="92"/>
      <c r="G5035" s="92"/>
      <c r="H5035" s="92"/>
      <c r="I5035" s="92"/>
      <c r="J5035" s="92"/>
      <c r="K5035" s="92"/>
      <c r="N5035" s="92"/>
      <c r="O5035" s="92"/>
      <c r="P5035" s="92"/>
      <c r="Q5035" s="92"/>
      <c r="R5035" s="92"/>
    </row>
    <row r="5036" spans="1:18" x14ac:dyDescent="0.3">
      <c r="A5036" s="107"/>
      <c r="B5036" s="92"/>
      <c r="C5036" s="92"/>
      <c r="D5036" s="92"/>
      <c r="E5036" s="92"/>
      <c r="F5036" s="92"/>
      <c r="G5036" s="92"/>
      <c r="H5036" s="92"/>
      <c r="I5036" s="92"/>
      <c r="J5036" s="92"/>
      <c r="K5036" s="92"/>
      <c r="N5036" s="92"/>
      <c r="O5036" s="92"/>
      <c r="P5036" s="92"/>
      <c r="Q5036" s="92"/>
      <c r="R5036" s="92"/>
    </row>
    <row r="5037" spans="1:18" x14ac:dyDescent="0.3">
      <c r="A5037" s="107"/>
      <c r="B5037" s="92"/>
      <c r="C5037" s="92"/>
      <c r="D5037" s="92"/>
      <c r="E5037" s="92"/>
      <c r="F5037" s="92"/>
      <c r="G5037" s="92"/>
      <c r="H5037" s="92"/>
      <c r="I5037" s="92"/>
      <c r="J5037" s="92"/>
      <c r="K5037" s="92"/>
      <c r="N5037" s="92"/>
      <c r="O5037" s="92"/>
      <c r="P5037" s="92"/>
      <c r="Q5037" s="92"/>
      <c r="R5037" s="92"/>
    </row>
    <row r="5038" spans="1:18" x14ac:dyDescent="0.3">
      <c r="A5038" s="107"/>
      <c r="B5038" s="92"/>
      <c r="C5038" s="92"/>
      <c r="D5038" s="92"/>
      <c r="E5038" s="92"/>
      <c r="F5038" s="92"/>
      <c r="G5038" s="92"/>
      <c r="H5038" s="92"/>
      <c r="I5038" s="92"/>
      <c r="J5038" s="92"/>
      <c r="K5038" s="92"/>
      <c r="N5038" s="92"/>
      <c r="O5038" s="92"/>
      <c r="P5038" s="92"/>
      <c r="Q5038" s="92"/>
      <c r="R5038" s="92"/>
    </row>
    <row r="5039" spans="1:18" x14ac:dyDescent="0.3">
      <c r="A5039" s="107"/>
      <c r="B5039" s="92"/>
      <c r="C5039" s="92"/>
      <c r="D5039" s="92"/>
      <c r="E5039" s="92"/>
      <c r="F5039" s="92"/>
      <c r="G5039" s="92"/>
      <c r="H5039" s="92"/>
      <c r="I5039" s="92"/>
      <c r="J5039" s="92"/>
      <c r="K5039" s="92"/>
      <c r="N5039" s="92"/>
      <c r="O5039" s="92"/>
      <c r="P5039" s="92"/>
      <c r="Q5039" s="92"/>
      <c r="R5039" s="92"/>
    </row>
    <row r="5040" spans="1:18" x14ac:dyDescent="0.3">
      <c r="A5040" s="107"/>
      <c r="B5040" s="92"/>
      <c r="C5040" s="92"/>
      <c r="D5040" s="92"/>
      <c r="E5040" s="92"/>
      <c r="F5040" s="92"/>
      <c r="G5040" s="92"/>
      <c r="H5040" s="92"/>
      <c r="I5040" s="92"/>
      <c r="J5040" s="92"/>
      <c r="K5040" s="92"/>
      <c r="N5040" s="92"/>
      <c r="O5040" s="92"/>
      <c r="P5040" s="92"/>
      <c r="Q5040" s="92"/>
      <c r="R5040" s="92"/>
    </row>
    <row r="5041" spans="1:18" x14ac:dyDescent="0.3">
      <c r="A5041" s="107"/>
      <c r="B5041" s="92"/>
      <c r="C5041" s="92"/>
      <c r="D5041" s="92"/>
      <c r="E5041" s="92"/>
      <c r="F5041" s="92"/>
      <c r="G5041" s="92"/>
      <c r="H5041" s="92"/>
      <c r="I5041" s="92"/>
      <c r="J5041" s="92"/>
      <c r="K5041" s="92"/>
      <c r="N5041" s="92"/>
      <c r="O5041" s="92"/>
      <c r="P5041" s="92"/>
      <c r="Q5041" s="92"/>
      <c r="R5041" s="92"/>
    </row>
    <row r="5042" spans="1:18" x14ac:dyDescent="0.3">
      <c r="A5042" s="107"/>
      <c r="B5042" s="92"/>
      <c r="C5042" s="92"/>
      <c r="D5042" s="92"/>
      <c r="E5042" s="92"/>
      <c r="F5042" s="92"/>
      <c r="G5042" s="92"/>
      <c r="H5042" s="92"/>
      <c r="I5042" s="92"/>
      <c r="J5042" s="92"/>
      <c r="K5042" s="92"/>
      <c r="N5042" s="92"/>
      <c r="O5042" s="92"/>
      <c r="P5042" s="92"/>
      <c r="Q5042" s="92"/>
      <c r="R5042" s="92"/>
    </row>
    <row r="5043" spans="1:18" x14ac:dyDescent="0.3">
      <c r="A5043" s="107"/>
      <c r="B5043" s="92"/>
      <c r="C5043" s="92"/>
      <c r="D5043" s="92"/>
      <c r="E5043" s="92"/>
      <c r="F5043" s="92"/>
      <c r="G5043" s="92"/>
      <c r="H5043" s="92"/>
      <c r="I5043" s="92"/>
      <c r="J5043" s="92"/>
      <c r="K5043" s="92"/>
      <c r="N5043" s="92"/>
      <c r="O5043" s="92"/>
      <c r="P5043" s="92"/>
      <c r="Q5043" s="92"/>
      <c r="R5043" s="92"/>
    </row>
    <row r="5044" spans="1:18" x14ac:dyDescent="0.3">
      <c r="A5044" s="107"/>
      <c r="B5044" s="92"/>
      <c r="C5044" s="92"/>
      <c r="D5044" s="92"/>
      <c r="E5044" s="92"/>
      <c r="F5044" s="92"/>
      <c r="G5044" s="92"/>
      <c r="H5044" s="92"/>
      <c r="I5044" s="92"/>
      <c r="J5044" s="92"/>
      <c r="K5044" s="92"/>
      <c r="N5044" s="92"/>
      <c r="O5044" s="92"/>
      <c r="P5044" s="92"/>
      <c r="Q5044" s="92"/>
      <c r="R5044" s="92"/>
    </row>
    <row r="5045" spans="1:18" x14ac:dyDescent="0.3">
      <c r="A5045" s="107"/>
      <c r="B5045" s="92"/>
      <c r="C5045" s="92"/>
      <c r="D5045" s="92"/>
      <c r="E5045" s="92"/>
      <c r="F5045" s="92"/>
      <c r="G5045" s="92"/>
      <c r="H5045" s="92"/>
      <c r="I5045" s="92"/>
      <c r="J5045" s="92"/>
      <c r="K5045" s="92"/>
      <c r="N5045" s="92"/>
      <c r="O5045" s="92"/>
      <c r="P5045" s="92"/>
      <c r="Q5045" s="92"/>
      <c r="R5045" s="92"/>
    </row>
    <row r="5046" spans="1:18" x14ac:dyDescent="0.3">
      <c r="A5046" s="107"/>
      <c r="B5046" s="92"/>
      <c r="C5046" s="92"/>
      <c r="D5046" s="92"/>
      <c r="E5046" s="92"/>
      <c r="F5046" s="92"/>
      <c r="G5046" s="92"/>
      <c r="H5046" s="92"/>
      <c r="I5046" s="92"/>
      <c r="J5046" s="92"/>
      <c r="K5046" s="92"/>
      <c r="N5046" s="92"/>
      <c r="O5046" s="92"/>
      <c r="P5046" s="92"/>
      <c r="Q5046" s="92"/>
      <c r="R5046" s="92"/>
    </row>
    <row r="5047" spans="1:18" x14ac:dyDescent="0.3">
      <c r="A5047" s="107"/>
      <c r="B5047" s="92"/>
      <c r="C5047" s="92"/>
      <c r="D5047" s="92"/>
      <c r="E5047" s="92"/>
      <c r="F5047" s="92"/>
      <c r="G5047" s="92"/>
      <c r="H5047" s="92"/>
      <c r="I5047" s="92"/>
      <c r="J5047" s="92"/>
      <c r="K5047" s="92"/>
      <c r="N5047" s="92"/>
      <c r="O5047" s="92"/>
      <c r="P5047" s="92"/>
      <c r="Q5047" s="92"/>
      <c r="R5047" s="92"/>
    </row>
    <row r="5048" spans="1:18" x14ac:dyDescent="0.3">
      <c r="A5048" s="107"/>
      <c r="B5048" s="92"/>
      <c r="C5048" s="92"/>
      <c r="D5048" s="92"/>
      <c r="E5048" s="92"/>
      <c r="F5048" s="92"/>
      <c r="G5048" s="92"/>
      <c r="H5048" s="92"/>
      <c r="I5048" s="92"/>
      <c r="J5048" s="92"/>
      <c r="K5048" s="92"/>
      <c r="N5048" s="92"/>
      <c r="O5048" s="92"/>
      <c r="P5048" s="92"/>
      <c r="Q5048" s="92"/>
      <c r="R5048" s="92"/>
    </row>
    <row r="5049" spans="1:18" x14ac:dyDescent="0.3">
      <c r="A5049" s="107"/>
      <c r="B5049" s="92"/>
      <c r="C5049" s="92"/>
      <c r="D5049" s="92"/>
      <c r="E5049" s="92"/>
      <c r="F5049" s="92"/>
      <c r="G5049" s="92"/>
      <c r="H5049" s="92"/>
      <c r="I5049" s="92"/>
      <c r="J5049" s="92"/>
      <c r="K5049" s="92"/>
      <c r="N5049" s="92"/>
      <c r="O5049" s="92"/>
      <c r="P5049" s="92"/>
      <c r="Q5049" s="92"/>
      <c r="R5049" s="92"/>
    </row>
    <row r="5050" spans="1:18" x14ac:dyDescent="0.3">
      <c r="A5050" s="107"/>
      <c r="B5050" s="92"/>
      <c r="C5050" s="92"/>
      <c r="D5050" s="92"/>
      <c r="E5050" s="92"/>
      <c r="F5050" s="92"/>
      <c r="G5050" s="92"/>
      <c r="H5050" s="92"/>
      <c r="I5050" s="92"/>
      <c r="J5050" s="92"/>
      <c r="K5050" s="92"/>
      <c r="N5050" s="92"/>
      <c r="O5050" s="92"/>
      <c r="P5050" s="92"/>
      <c r="Q5050" s="92"/>
      <c r="R5050" s="92"/>
    </row>
    <row r="5051" spans="1:18" x14ac:dyDescent="0.3">
      <c r="A5051" s="107"/>
      <c r="B5051" s="92"/>
      <c r="C5051" s="92"/>
      <c r="D5051" s="92"/>
      <c r="E5051" s="92"/>
      <c r="F5051" s="92"/>
      <c r="G5051" s="92"/>
      <c r="H5051" s="92"/>
      <c r="I5051" s="92"/>
      <c r="J5051" s="92"/>
      <c r="K5051" s="92"/>
      <c r="N5051" s="92"/>
      <c r="O5051" s="92"/>
      <c r="P5051" s="92"/>
      <c r="Q5051" s="92"/>
      <c r="R5051" s="92"/>
    </row>
    <row r="5052" spans="1:18" x14ac:dyDescent="0.3">
      <c r="A5052" s="107"/>
      <c r="B5052" s="92"/>
      <c r="C5052" s="92"/>
      <c r="D5052" s="92"/>
      <c r="E5052" s="92"/>
      <c r="F5052" s="92"/>
      <c r="G5052" s="92"/>
      <c r="H5052" s="92"/>
      <c r="I5052" s="92"/>
      <c r="J5052" s="92"/>
      <c r="K5052" s="92"/>
      <c r="N5052" s="92"/>
      <c r="O5052" s="92"/>
      <c r="P5052" s="92"/>
      <c r="Q5052" s="92"/>
      <c r="R5052" s="92"/>
    </row>
    <row r="5053" spans="1:18" x14ac:dyDescent="0.3">
      <c r="A5053" s="107"/>
      <c r="B5053" s="92"/>
      <c r="C5053" s="92"/>
      <c r="D5053" s="92"/>
      <c r="E5053" s="92"/>
      <c r="F5053" s="92"/>
      <c r="G5053" s="92"/>
      <c r="H5053" s="92"/>
      <c r="I5053" s="92"/>
      <c r="J5053" s="92"/>
      <c r="K5053" s="92"/>
      <c r="N5053" s="92"/>
      <c r="O5053" s="92"/>
      <c r="P5053" s="92"/>
      <c r="Q5053" s="92"/>
      <c r="R5053" s="92"/>
    </row>
    <row r="5054" spans="1:18" x14ac:dyDescent="0.3">
      <c r="A5054" s="107"/>
      <c r="B5054" s="92"/>
      <c r="C5054" s="92"/>
      <c r="D5054" s="92"/>
      <c r="E5054" s="92"/>
      <c r="F5054" s="92"/>
      <c r="G5054" s="92"/>
      <c r="H5054" s="92"/>
      <c r="I5054" s="92"/>
      <c r="J5054" s="92"/>
      <c r="K5054" s="92"/>
      <c r="N5054" s="92"/>
      <c r="O5054" s="92"/>
      <c r="P5054" s="92"/>
      <c r="Q5054" s="92"/>
      <c r="R5054" s="92"/>
    </row>
    <row r="5055" spans="1:18" x14ac:dyDescent="0.3">
      <c r="A5055" s="107"/>
      <c r="B5055" s="92"/>
      <c r="C5055" s="92"/>
      <c r="D5055" s="92"/>
      <c r="E5055" s="92"/>
      <c r="F5055" s="92"/>
      <c r="G5055" s="92"/>
      <c r="H5055" s="92"/>
      <c r="I5055" s="92"/>
      <c r="J5055" s="92"/>
      <c r="K5055" s="92"/>
      <c r="N5055" s="92"/>
      <c r="O5055" s="92"/>
      <c r="P5055" s="92"/>
      <c r="Q5055" s="92"/>
      <c r="R5055" s="92"/>
    </row>
    <row r="5056" spans="1:18" x14ac:dyDescent="0.3">
      <c r="A5056" s="107"/>
      <c r="B5056" s="92"/>
      <c r="C5056" s="92"/>
      <c r="D5056" s="92"/>
      <c r="E5056" s="92"/>
      <c r="F5056" s="92"/>
      <c r="G5056" s="92"/>
      <c r="H5056" s="92"/>
      <c r="I5056" s="92"/>
      <c r="J5056" s="92"/>
      <c r="K5056" s="92"/>
      <c r="N5056" s="92"/>
      <c r="O5056" s="92"/>
      <c r="P5056" s="92"/>
      <c r="Q5056" s="92"/>
      <c r="R5056" s="92"/>
    </row>
    <row r="5057" spans="1:18" x14ac:dyDescent="0.3">
      <c r="A5057" s="107"/>
      <c r="B5057" s="92"/>
      <c r="C5057" s="92"/>
      <c r="D5057" s="92"/>
      <c r="E5057" s="92"/>
      <c r="F5057" s="92"/>
      <c r="G5057" s="92"/>
      <c r="H5057" s="92"/>
      <c r="I5057" s="92"/>
      <c r="J5057" s="92"/>
      <c r="K5057" s="92"/>
      <c r="N5057" s="92"/>
      <c r="O5057" s="92"/>
      <c r="P5057" s="92"/>
      <c r="Q5057" s="92"/>
      <c r="R5057" s="92"/>
    </row>
    <row r="5058" spans="1:18" x14ac:dyDescent="0.3">
      <c r="A5058" s="107"/>
      <c r="B5058" s="92"/>
      <c r="C5058" s="92"/>
      <c r="D5058" s="92"/>
      <c r="E5058" s="92"/>
      <c r="F5058" s="92"/>
      <c r="G5058" s="92"/>
      <c r="H5058" s="92"/>
      <c r="I5058" s="92"/>
      <c r="J5058" s="92"/>
      <c r="K5058" s="92"/>
      <c r="N5058" s="92"/>
      <c r="O5058" s="92"/>
      <c r="P5058" s="92"/>
      <c r="Q5058" s="92"/>
      <c r="R5058" s="92"/>
    </row>
    <row r="5059" spans="1:18" x14ac:dyDescent="0.3">
      <c r="A5059" s="107"/>
      <c r="B5059" s="92"/>
      <c r="C5059" s="92"/>
      <c r="D5059" s="92"/>
      <c r="E5059" s="92"/>
      <c r="F5059" s="92"/>
      <c r="G5059" s="92"/>
      <c r="H5059" s="92"/>
      <c r="I5059" s="92"/>
      <c r="J5059" s="92"/>
      <c r="K5059" s="92"/>
      <c r="N5059" s="92"/>
      <c r="O5059" s="92"/>
      <c r="P5059" s="92"/>
      <c r="Q5059" s="92"/>
      <c r="R5059" s="92"/>
    </row>
    <row r="5060" spans="1:18" x14ac:dyDescent="0.3">
      <c r="A5060" s="107"/>
      <c r="B5060" s="92"/>
      <c r="C5060" s="92"/>
      <c r="D5060" s="92"/>
      <c r="E5060" s="92"/>
      <c r="F5060" s="92"/>
      <c r="G5060" s="92"/>
      <c r="H5060" s="92"/>
      <c r="I5060" s="92"/>
      <c r="J5060" s="92"/>
      <c r="K5060" s="92"/>
      <c r="N5060" s="92"/>
      <c r="O5060" s="92"/>
      <c r="P5060" s="92"/>
      <c r="Q5060" s="92"/>
      <c r="R5060" s="92"/>
    </row>
    <row r="5061" spans="1:18" x14ac:dyDescent="0.3">
      <c r="A5061" s="107"/>
      <c r="B5061" s="92"/>
      <c r="C5061" s="92"/>
      <c r="D5061" s="92"/>
      <c r="E5061" s="92"/>
      <c r="F5061" s="92"/>
      <c r="G5061" s="92"/>
      <c r="H5061" s="92"/>
      <c r="I5061" s="92"/>
      <c r="J5061" s="92"/>
      <c r="K5061" s="92"/>
      <c r="N5061" s="92"/>
      <c r="O5061" s="92"/>
      <c r="P5061" s="92"/>
      <c r="Q5061" s="92"/>
      <c r="R5061" s="92"/>
    </row>
    <row r="5062" spans="1:18" x14ac:dyDescent="0.3">
      <c r="A5062" s="107"/>
      <c r="B5062" s="92"/>
      <c r="C5062" s="92"/>
      <c r="D5062" s="92"/>
      <c r="E5062" s="92"/>
      <c r="F5062" s="92"/>
      <c r="G5062" s="92"/>
      <c r="H5062" s="92"/>
      <c r="I5062" s="92"/>
      <c r="J5062" s="92"/>
      <c r="K5062" s="92"/>
      <c r="N5062" s="92"/>
      <c r="O5062" s="92"/>
      <c r="P5062" s="92"/>
      <c r="Q5062" s="92"/>
      <c r="R5062" s="92"/>
    </row>
    <row r="5063" spans="1:18" x14ac:dyDescent="0.3">
      <c r="A5063" s="107"/>
      <c r="B5063" s="92"/>
      <c r="C5063" s="92"/>
      <c r="D5063" s="92"/>
      <c r="E5063" s="92"/>
      <c r="F5063" s="92"/>
      <c r="G5063" s="92"/>
      <c r="H5063" s="92"/>
      <c r="I5063" s="92"/>
      <c r="J5063" s="92"/>
      <c r="K5063" s="92"/>
      <c r="N5063" s="92"/>
      <c r="O5063" s="92"/>
      <c r="P5063" s="92"/>
      <c r="Q5063" s="92"/>
      <c r="R5063" s="92"/>
    </row>
    <row r="5064" spans="1:18" x14ac:dyDescent="0.3">
      <c r="A5064" s="107"/>
      <c r="B5064" s="92"/>
      <c r="C5064" s="92"/>
      <c r="D5064" s="92"/>
      <c r="E5064" s="92"/>
      <c r="F5064" s="92"/>
      <c r="G5064" s="92"/>
      <c r="H5064" s="92"/>
      <c r="I5064" s="92"/>
      <c r="J5064" s="92"/>
      <c r="K5064" s="92"/>
      <c r="N5064" s="92"/>
      <c r="O5064" s="92"/>
      <c r="P5064" s="92"/>
      <c r="Q5064" s="92"/>
      <c r="R5064" s="92"/>
    </row>
    <row r="5065" spans="1:18" x14ac:dyDescent="0.3">
      <c r="A5065" s="107"/>
      <c r="B5065" s="92"/>
      <c r="C5065" s="92"/>
      <c r="D5065" s="92"/>
      <c r="E5065" s="92"/>
      <c r="F5065" s="92"/>
      <c r="G5065" s="92"/>
      <c r="H5065" s="92"/>
      <c r="I5065" s="92"/>
      <c r="J5065" s="92"/>
      <c r="K5065" s="92"/>
      <c r="N5065" s="92"/>
      <c r="O5065" s="92"/>
      <c r="P5065" s="92"/>
      <c r="Q5065" s="92"/>
      <c r="R5065" s="92"/>
    </row>
    <row r="5066" spans="1:18" x14ac:dyDescent="0.3">
      <c r="A5066" s="107"/>
      <c r="B5066" s="92"/>
      <c r="C5066" s="92"/>
      <c r="D5066" s="92"/>
      <c r="E5066" s="92"/>
      <c r="F5066" s="92"/>
      <c r="G5066" s="92"/>
      <c r="H5066" s="92"/>
      <c r="I5066" s="92"/>
      <c r="J5066" s="92"/>
      <c r="K5066" s="92"/>
      <c r="N5066" s="92"/>
      <c r="O5066" s="92"/>
      <c r="P5066" s="92"/>
      <c r="Q5066" s="92"/>
      <c r="R5066" s="92"/>
    </row>
    <row r="5067" spans="1:18" x14ac:dyDescent="0.3">
      <c r="A5067" s="107"/>
      <c r="B5067" s="92"/>
      <c r="C5067" s="92"/>
      <c r="D5067" s="92"/>
      <c r="E5067" s="92"/>
      <c r="F5067" s="92"/>
      <c r="G5067" s="92"/>
      <c r="H5067" s="92"/>
      <c r="I5067" s="92"/>
      <c r="J5067" s="92"/>
      <c r="K5067" s="92"/>
      <c r="N5067" s="92"/>
      <c r="O5067" s="92"/>
      <c r="P5067" s="92"/>
      <c r="Q5067" s="92"/>
      <c r="R5067" s="92"/>
    </row>
    <row r="5068" spans="1:18" x14ac:dyDescent="0.3">
      <c r="A5068" s="107"/>
      <c r="B5068" s="92"/>
      <c r="C5068" s="92"/>
      <c r="D5068" s="92"/>
      <c r="E5068" s="92"/>
      <c r="F5068" s="92"/>
      <c r="G5068" s="92"/>
      <c r="H5068" s="92"/>
      <c r="I5068" s="92"/>
      <c r="J5068" s="92"/>
      <c r="K5068" s="92"/>
      <c r="N5068" s="92"/>
      <c r="O5068" s="92"/>
      <c r="P5068" s="92"/>
      <c r="Q5068" s="92"/>
      <c r="R5068" s="92"/>
    </row>
    <row r="5069" spans="1:18" x14ac:dyDescent="0.3">
      <c r="A5069" s="107"/>
      <c r="B5069" s="92"/>
      <c r="C5069" s="92"/>
      <c r="D5069" s="92"/>
      <c r="E5069" s="92"/>
      <c r="F5069" s="92"/>
      <c r="G5069" s="92"/>
      <c r="H5069" s="92"/>
      <c r="I5069" s="92"/>
      <c r="J5069" s="92"/>
      <c r="K5069" s="92"/>
      <c r="N5069" s="92"/>
      <c r="O5069" s="92"/>
      <c r="P5069" s="92"/>
      <c r="Q5069" s="92"/>
      <c r="R5069" s="92"/>
    </row>
    <row r="5070" spans="1:18" x14ac:dyDescent="0.3">
      <c r="A5070" s="107"/>
      <c r="B5070" s="92"/>
      <c r="C5070" s="92"/>
      <c r="D5070" s="92"/>
      <c r="E5070" s="92"/>
      <c r="F5070" s="92"/>
      <c r="G5070" s="92"/>
      <c r="H5070" s="92"/>
      <c r="I5070" s="92"/>
      <c r="J5070" s="92"/>
      <c r="K5070" s="92"/>
      <c r="N5070" s="92"/>
      <c r="O5070" s="92"/>
      <c r="P5070" s="92"/>
      <c r="Q5070" s="92"/>
      <c r="R5070" s="92"/>
    </row>
    <row r="5071" spans="1:18" x14ac:dyDescent="0.3">
      <c r="A5071" s="107"/>
      <c r="B5071" s="92"/>
      <c r="C5071" s="92"/>
      <c r="D5071" s="92"/>
      <c r="E5071" s="92"/>
      <c r="F5071" s="92"/>
      <c r="G5071" s="92"/>
      <c r="H5071" s="92"/>
      <c r="I5071" s="92"/>
      <c r="J5071" s="92"/>
      <c r="K5071" s="92"/>
      <c r="N5071" s="92"/>
      <c r="O5071" s="92"/>
      <c r="P5071" s="92"/>
      <c r="Q5071" s="92"/>
      <c r="R5071" s="92"/>
    </row>
    <row r="5072" spans="1:18" x14ac:dyDescent="0.3">
      <c r="A5072" s="107"/>
      <c r="B5072" s="92"/>
      <c r="C5072" s="92"/>
      <c r="D5072" s="92"/>
      <c r="E5072" s="92"/>
      <c r="F5072" s="92"/>
      <c r="G5072" s="92"/>
      <c r="H5072" s="92"/>
      <c r="I5072" s="92"/>
      <c r="J5072" s="92"/>
      <c r="K5072" s="92"/>
      <c r="N5072" s="92"/>
      <c r="O5072" s="92"/>
      <c r="P5072" s="92"/>
      <c r="Q5072" s="92"/>
      <c r="R5072" s="92"/>
    </row>
    <row r="5073" spans="1:18" x14ac:dyDescent="0.3">
      <c r="A5073" s="107"/>
      <c r="B5073" s="92"/>
      <c r="C5073" s="92"/>
      <c r="D5073" s="92"/>
      <c r="E5073" s="92"/>
      <c r="F5073" s="92"/>
      <c r="G5073" s="92"/>
      <c r="H5073" s="92"/>
      <c r="I5073" s="92"/>
      <c r="J5073" s="92"/>
      <c r="K5073" s="92"/>
      <c r="N5073" s="92"/>
      <c r="O5073" s="92"/>
      <c r="P5073" s="92"/>
      <c r="Q5073" s="92"/>
      <c r="R5073" s="92"/>
    </row>
    <row r="5074" spans="1:18" x14ac:dyDescent="0.3">
      <c r="A5074" s="107"/>
      <c r="B5074" s="92"/>
      <c r="C5074" s="92"/>
      <c r="D5074" s="92"/>
      <c r="E5074" s="92"/>
      <c r="F5074" s="92"/>
      <c r="G5074" s="92"/>
      <c r="H5074" s="92"/>
      <c r="I5074" s="92"/>
      <c r="J5074" s="92"/>
      <c r="K5074" s="92"/>
      <c r="N5074" s="92"/>
      <c r="O5074" s="92"/>
      <c r="P5074" s="92"/>
      <c r="Q5074" s="92"/>
      <c r="R5074" s="92"/>
    </row>
    <row r="5075" spans="1:18" x14ac:dyDescent="0.3">
      <c r="A5075" s="107"/>
      <c r="B5075" s="92"/>
      <c r="C5075" s="92"/>
      <c r="D5075" s="92"/>
      <c r="E5075" s="92"/>
      <c r="F5075" s="92"/>
      <c r="G5075" s="92"/>
      <c r="H5075" s="92"/>
      <c r="I5075" s="92"/>
      <c r="J5075" s="92"/>
      <c r="K5075" s="92"/>
      <c r="N5075" s="92"/>
      <c r="O5075" s="92"/>
      <c r="P5075" s="92"/>
      <c r="Q5075" s="92"/>
      <c r="R5075" s="92"/>
    </row>
    <row r="5076" spans="1:18" x14ac:dyDescent="0.3">
      <c r="A5076" s="107"/>
      <c r="B5076" s="92"/>
      <c r="C5076" s="92"/>
      <c r="D5076" s="92"/>
      <c r="E5076" s="92"/>
      <c r="F5076" s="92"/>
      <c r="G5076" s="92"/>
      <c r="H5076" s="92"/>
      <c r="I5076" s="92"/>
      <c r="J5076" s="92"/>
      <c r="K5076" s="92"/>
      <c r="N5076" s="92"/>
      <c r="O5076" s="92"/>
      <c r="P5076" s="92"/>
      <c r="Q5076" s="92"/>
      <c r="R5076" s="92"/>
    </row>
    <row r="5077" spans="1:18" x14ac:dyDescent="0.3">
      <c r="A5077" s="107"/>
      <c r="B5077" s="92"/>
      <c r="C5077" s="92"/>
      <c r="D5077" s="92"/>
      <c r="E5077" s="92"/>
      <c r="F5077" s="92"/>
      <c r="G5077" s="92"/>
      <c r="H5077" s="92"/>
      <c r="I5077" s="92"/>
      <c r="J5077" s="92"/>
      <c r="K5077" s="92"/>
      <c r="N5077" s="92"/>
      <c r="O5077" s="92"/>
      <c r="P5077" s="92"/>
      <c r="Q5077" s="92"/>
      <c r="R5077" s="92"/>
    </row>
    <row r="5078" spans="1:18" x14ac:dyDescent="0.3">
      <c r="A5078" s="107"/>
      <c r="B5078" s="92"/>
      <c r="C5078" s="92"/>
      <c r="D5078" s="92"/>
      <c r="E5078" s="92"/>
      <c r="F5078" s="92"/>
      <c r="G5078" s="92"/>
      <c r="H5078" s="92"/>
      <c r="I5078" s="92"/>
      <c r="J5078" s="92"/>
      <c r="K5078" s="92"/>
      <c r="N5078" s="92"/>
      <c r="O5078" s="92"/>
      <c r="P5078" s="92"/>
      <c r="Q5078" s="92"/>
      <c r="R5078" s="92"/>
    </row>
    <row r="5079" spans="1:18" x14ac:dyDescent="0.3">
      <c r="A5079" s="107"/>
      <c r="B5079" s="92"/>
      <c r="C5079" s="92"/>
      <c r="D5079" s="92"/>
      <c r="E5079" s="92"/>
      <c r="F5079" s="92"/>
      <c r="G5079" s="92"/>
      <c r="H5079" s="92"/>
      <c r="I5079" s="92"/>
      <c r="J5079" s="92"/>
      <c r="K5079" s="92"/>
      <c r="N5079" s="92"/>
      <c r="O5079" s="92"/>
      <c r="P5079" s="92"/>
      <c r="Q5079" s="92"/>
      <c r="R5079" s="92"/>
    </row>
    <row r="5080" spans="1:18" x14ac:dyDescent="0.3">
      <c r="A5080" s="107"/>
      <c r="B5080" s="92"/>
      <c r="C5080" s="92"/>
      <c r="D5080" s="92"/>
      <c r="E5080" s="92"/>
      <c r="F5080" s="92"/>
      <c r="G5080" s="92"/>
      <c r="H5080" s="92"/>
      <c r="I5080" s="92"/>
      <c r="J5080" s="92"/>
      <c r="K5080" s="92"/>
      <c r="N5080" s="92"/>
      <c r="O5080" s="92"/>
      <c r="P5080" s="92"/>
      <c r="Q5080" s="92"/>
      <c r="R5080" s="92"/>
    </row>
    <row r="5081" spans="1:18" x14ac:dyDescent="0.3">
      <c r="A5081" s="107"/>
      <c r="B5081" s="92"/>
      <c r="C5081" s="92"/>
      <c r="D5081" s="92"/>
      <c r="E5081" s="92"/>
      <c r="F5081" s="92"/>
      <c r="G5081" s="92"/>
      <c r="H5081" s="92"/>
      <c r="I5081" s="92"/>
      <c r="J5081" s="92"/>
      <c r="K5081" s="92"/>
      <c r="N5081" s="92"/>
      <c r="O5081" s="92"/>
      <c r="P5081" s="92"/>
      <c r="Q5081" s="92"/>
      <c r="R5081" s="92"/>
    </row>
    <row r="5082" spans="1:18" x14ac:dyDescent="0.3">
      <c r="A5082" s="107"/>
      <c r="B5082" s="92"/>
      <c r="C5082" s="92"/>
      <c r="D5082" s="92"/>
      <c r="E5082" s="92"/>
      <c r="F5082" s="92"/>
      <c r="G5082" s="92"/>
      <c r="H5082" s="92"/>
      <c r="I5082" s="92"/>
      <c r="J5082" s="92"/>
      <c r="K5082" s="92"/>
      <c r="N5082" s="92"/>
      <c r="O5082" s="92"/>
      <c r="P5082" s="92"/>
      <c r="Q5082" s="92"/>
      <c r="R5082" s="92"/>
    </row>
    <row r="5083" spans="1:18" x14ac:dyDescent="0.3">
      <c r="A5083" s="107"/>
      <c r="B5083" s="92"/>
      <c r="C5083" s="92"/>
      <c r="D5083" s="92"/>
      <c r="E5083" s="92"/>
      <c r="F5083" s="92"/>
      <c r="G5083" s="92"/>
      <c r="H5083" s="92"/>
      <c r="I5083" s="92"/>
      <c r="J5083" s="92"/>
      <c r="K5083" s="92"/>
      <c r="N5083" s="92"/>
      <c r="O5083" s="92"/>
      <c r="P5083" s="92"/>
      <c r="Q5083" s="92"/>
      <c r="R5083" s="92"/>
    </row>
    <row r="5084" spans="1:18" x14ac:dyDescent="0.3">
      <c r="A5084" s="107"/>
      <c r="B5084" s="92"/>
      <c r="C5084" s="92"/>
      <c r="D5084" s="92"/>
      <c r="E5084" s="92"/>
      <c r="F5084" s="92"/>
      <c r="G5084" s="92"/>
      <c r="H5084" s="92"/>
      <c r="I5084" s="92"/>
      <c r="J5084" s="92"/>
      <c r="K5084" s="92"/>
      <c r="N5084" s="92"/>
      <c r="O5084" s="92"/>
      <c r="P5084" s="92"/>
      <c r="Q5084" s="92"/>
      <c r="R5084" s="92"/>
    </row>
    <row r="5085" spans="1:18" x14ac:dyDescent="0.3">
      <c r="A5085" s="107"/>
      <c r="B5085" s="92"/>
      <c r="C5085" s="92"/>
      <c r="D5085" s="92"/>
      <c r="E5085" s="92"/>
      <c r="F5085" s="92"/>
      <c r="G5085" s="92"/>
      <c r="H5085" s="92"/>
      <c r="I5085" s="92"/>
      <c r="J5085" s="92"/>
      <c r="K5085" s="92"/>
      <c r="N5085" s="92"/>
      <c r="O5085" s="92"/>
      <c r="P5085" s="92"/>
      <c r="Q5085" s="92"/>
      <c r="R5085" s="92"/>
    </row>
    <row r="5086" spans="1:18" x14ac:dyDescent="0.3">
      <c r="A5086" s="107"/>
      <c r="B5086" s="92"/>
      <c r="C5086" s="92"/>
      <c r="D5086" s="92"/>
      <c r="E5086" s="92"/>
      <c r="F5086" s="92"/>
      <c r="G5086" s="92"/>
      <c r="H5086" s="92"/>
      <c r="I5086" s="92"/>
      <c r="J5086" s="92"/>
      <c r="K5086" s="92"/>
      <c r="N5086" s="92"/>
      <c r="O5086" s="92"/>
      <c r="P5086" s="92"/>
      <c r="Q5086" s="92"/>
      <c r="R5086" s="92"/>
    </row>
    <row r="5087" spans="1:18" x14ac:dyDescent="0.3">
      <c r="A5087" s="107"/>
      <c r="B5087" s="92"/>
      <c r="C5087" s="92"/>
      <c r="D5087" s="92"/>
      <c r="E5087" s="92"/>
      <c r="F5087" s="92"/>
      <c r="G5087" s="92"/>
      <c r="H5087" s="92"/>
      <c r="I5087" s="92"/>
      <c r="J5087" s="92"/>
      <c r="K5087" s="92"/>
      <c r="N5087" s="92"/>
      <c r="O5087" s="92"/>
      <c r="P5087" s="92"/>
      <c r="Q5087" s="92"/>
      <c r="R5087" s="92"/>
    </row>
    <row r="5088" spans="1:18" x14ac:dyDescent="0.3">
      <c r="A5088" s="107"/>
      <c r="B5088" s="92"/>
      <c r="C5088" s="92"/>
      <c r="D5088" s="92"/>
      <c r="E5088" s="92"/>
      <c r="F5088" s="92"/>
      <c r="G5088" s="92"/>
      <c r="H5088" s="92"/>
      <c r="I5088" s="92"/>
      <c r="J5088" s="92"/>
      <c r="K5088" s="92"/>
      <c r="N5088" s="92"/>
      <c r="O5088" s="92"/>
      <c r="P5088" s="92"/>
      <c r="Q5088" s="92"/>
      <c r="R5088" s="92"/>
    </row>
    <row r="5089" spans="1:18" x14ac:dyDescent="0.3">
      <c r="A5089" s="107"/>
      <c r="B5089" s="92"/>
      <c r="C5089" s="92"/>
      <c r="D5089" s="92"/>
      <c r="E5089" s="92"/>
      <c r="F5089" s="92"/>
      <c r="G5089" s="92"/>
      <c r="H5089" s="92"/>
      <c r="I5089" s="92"/>
      <c r="J5089" s="92"/>
      <c r="K5089" s="92"/>
      <c r="N5089" s="92"/>
      <c r="O5089" s="92"/>
      <c r="P5089" s="92"/>
      <c r="Q5089" s="92"/>
      <c r="R5089" s="92"/>
    </row>
    <row r="5090" spans="1:18" x14ac:dyDescent="0.3">
      <c r="A5090" s="107"/>
      <c r="B5090" s="92"/>
      <c r="C5090" s="92"/>
      <c r="D5090" s="92"/>
      <c r="E5090" s="92"/>
      <c r="F5090" s="92"/>
      <c r="G5090" s="92"/>
      <c r="H5090" s="92"/>
      <c r="I5090" s="92"/>
      <c r="J5090" s="92"/>
      <c r="K5090" s="92"/>
      <c r="N5090" s="92"/>
      <c r="O5090" s="92"/>
      <c r="P5090" s="92"/>
      <c r="Q5090" s="92"/>
      <c r="R5090" s="92"/>
    </row>
    <row r="5091" spans="1:18" x14ac:dyDescent="0.3">
      <c r="A5091" s="107"/>
      <c r="B5091" s="92"/>
      <c r="C5091" s="92"/>
      <c r="D5091" s="92"/>
      <c r="E5091" s="92"/>
      <c r="F5091" s="92"/>
      <c r="G5091" s="92"/>
      <c r="H5091" s="92"/>
      <c r="I5091" s="92"/>
      <c r="J5091" s="92"/>
      <c r="K5091" s="92"/>
      <c r="N5091" s="92"/>
      <c r="O5091" s="92"/>
      <c r="P5091" s="92"/>
      <c r="Q5091" s="92"/>
      <c r="R5091" s="92"/>
    </row>
    <row r="5092" spans="1:18" x14ac:dyDescent="0.3">
      <c r="A5092" s="107"/>
      <c r="B5092" s="92"/>
      <c r="C5092" s="92"/>
      <c r="D5092" s="92"/>
      <c r="E5092" s="92"/>
      <c r="F5092" s="92"/>
      <c r="G5092" s="92"/>
      <c r="H5092" s="92"/>
      <c r="I5092" s="92"/>
      <c r="J5092" s="92"/>
      <c r="K5092" s="92"/>
      <c r="N5092" s="92"/>
      <c r="O5092" s="92"/>
      <c r="P5092" s="92"/>
      <c r="Q5092" s="92"/>
      <c r="R5092" s="92"/>
    </row>
    <row r="5093" spans="1:18" x14ac:dyDescent="0.3">
      <c r="A5093" s="107"/>
      <c r="B5093" s="92"/>
      <c r="C5093" s="92"/>
      <c r="D5093" s="92"/>
      <c r="E5093" s="92"/>
      <c r="F5093" s="92"/>
      <c r="G5093" s="92"/>
      <c r="H5093" s="92"/>
      <c r="I5093" s="92"/>
      <c r="J5093" s="92"/>
      <c r="K5093" s="92"/>
      <c r="N5093" s="92"/>
      <c r="O5093" s="92"/>
      <c r="P5093" s="92"/>
      <c r="Q5093" s="92"/>
      <c r="R5093" s="92"/>
    </row>
    <row r="5094" spans="1:18" x14ac:dyDescent="0.3">
      <c r="A5094" s="107"/>
      <c r="B5094" s="92"/>
      <c r="C5094" s="92"/>
      <c r="D5094" s="92"/>
      <c r="E5094" s="92"/>
      <c r="F5094" s="92"/>
      <c r="G5094" s="92"/>
      <c r="H5094" s="92"/>
      <c r="I5094" s="92"/>
      <c r="J5094" s="92"/>
      <c r="K5094" s="92"/>
      <c r="N5094" s="92"/>
      <c r="O5094" s="92"/>
      <c r="P5094" s="92"/>
      <c r="Q5094" s="92"/>
      <c r="R5094" s="92"/>
    </row>
    <row r="5095" spans="1:18" x14ac:dyDescent="0.3">
      <c r="A5095" s="107"/>
      <c r="B5095" s="92"/>
      <c r="C5095" s="92"/>
      <c r="D5095" s="92"/>
      <c r="E5095" s="92"/>
      <c r="F5095" s="92"/>
      <c r="G5095" s="92"/>
      <c r="H5095" s="92"/>
      <c r="I5095" s="92"/>
      <c r="J5095" s="92"/>
      <c r="K5095" s="92"/>
      <c r="N5095" s="92"/>
      <c r="O5095" s="92"/>
      <c r="P5095" s="92"/>
      <c r="Q5095" s="92"/>
      <c r="R5095" s="92"/>
    </row>
    <row r="5096" spans="1:18" x14ac:dyDescent="0.3">
      <c r="A5096" s="107"/>
      <c r="B5096" s="92"/>
      <c r="C5096" s="92"/>
      <c r="D5096" s="92"/>
      <c r="E5096" s="92"/>
      <c r="F5096" s="92"/>
      <c r="G5096" s="92"/>
      <c r="H5096" s="92"/>
      <c r="I5096" s="92"/>
      <c r="J5096" s="92"/>
      <c r="K5096" s="92"/>
      <c r="N5096" s="92"/>
      <c r="O5096" s="92"/>
      <c r="P5096" s="92"/>
      <c r="Q5096" s="92"/>
      <c r="R5096" s="92"/>
    </row>
    <row r="5097" spans="1:18" x14ac:dyDescent="0.3">
      <c r="A5097" s="107"/>
      <c r="B5097" s="92"/>
      <c r="C5097" s="92"/>
      <c r="D5097" s="92"/>
      <c r="E5097" s="92"/>
      <c r="F5097" s="92"/>
      <c r="G5097" s="92"/>
      <c r="H5097" s="92"/>
      <c r="I5097" s="92"/>
      <c r="J5097" s="92"/>
      <c r="K5097" s="92"/>
      <c r="N5097" s="92"/>
      <c r="O5097" s="92"/>
      <c r="P5097" s="92"/>
      <c r="Q5097" s="92"/>
      <c r="R5097" s="92"/>
    </row>
    <row r="5098" spans="1:18" x14ac:dyDescent="0.3">
      <c r="A5098" s="107"/>
      <c r="B5098" s="92"/>
      <c r="C5098" s="92"/>
      <c r="D5098" s="92"/>
      <c r="E5098" s="92"/>
      <c r="F5098" s="92"/>
      <c r="G5098" s="92"/>
      <c r="H5098" s="92"/>
      <c r="I5098" s="92"/>
      <c r="J5098" s="92"/>
      <c r="K5098" s="92"/>
      <c r="N5098" s="92"/>
      <c r="O5098" s="92"/>
      <c r="P5098" s="92"/>
      <c r="Q5098" s="92"/>
      <c r="R5098" s="92"/>
    </row>
    <row r="5099" spans="1:18" x14ac:dyDescent="0.3">
      <c r="A5099" s="107"/>
      <c r="B5099" s="92"/>
      <c r="C5099" s="92"/>
      <c r="D5099" s="92"/>
      <c r="E5099" s="92"/>
      <c r="F5099" s="92"/>
      <c r="G5099" s="92"/>
      <c r="H5099" s="92"/>
      <c r="I5099" s="92"/>
      <c r="J5099" s="92"/>
      <c r="K5099" s="92"/>
      <c r="N5099" s="92"/>
      <c r="O5099" s="92"/>
      <c r="P5099" s="92"/>
      <c r="Q5099" s="92"/>
      <c r="R5099" s="92"/>
    </row>
    <row r="5100" spans="1:18" x14ac:dyDescent="0.3">
      <c r="A5100" s="107"/>
      <c r="B5100" s="92"/>
      <c r="C5100" s="92"/>
      <c r="D5100" s="92"/>
      <c r="E5100" s="92"/>
      <c r="F5100" s="92"/>
      <c r="G5100" s="92"/>
      <c r="H5100" s="92"/>
      <c r="I5100" s="92"/>
      <c r="J5100" s="92"/>
      <c r="K5100" s="92"/>
      <c r="N5100" s="92"/>
      <c r="O5100" s="92"/>
      <c r="P5100" s="92"/>
      <c r="Q5100" s="92"/>
      <c r="R5100" s="92"/>
    </row>
    <row r="5101" spans="1:18" x14ac:dyDescent="0.3">
      <c r="A5101" s="107"/>
      <c r="B5101" s="92"/>
      <c r="C5101" s="92"/>
      <c r="D5101" s="92"/>
      <c r="E5101" s="92"/>
      <c r="F5101" s="92"/>
      <c r="G5101" s="92"/>
      <c r="H5101" s="92"/>
      <c r="I5101" s="92"/>
      <c r="J5101" s="92"/>
      <c r="K5101" s="92"/>
      <c r="N5101" s="92"/>
      <c r="O5101" s="92"/>
      <c r="P5101" s="92"/>
      <c r="Q5101" s="92"/>
      <c r="R5101" s="92"/>
    </row>
    <row r="5102" spans="1:18" x14ac:dyDescent="0.3">
      <c r="A5102" s="107"/>
      <c r="B5102" s="92"/>
      <c r="C5102" s="92"/>
      <c r="D5102" s="92"/>
      <c r="E5102" s="92"/>
      <c r="F5102" s="92"/>
      <c r="G5102" s="92"/>
      <c r="H5102" s="92"/>
      <c r="I5102" s="92"/>
      <c r="J5102" s="92"/>
      <c r="K5102" s="92"/>
      <c r="N5102" s="92"/>
      <c r="O5102" s="92"/>
      <c r="P5102" s="92"/>
      <c r="Q5102" s="92"/>
      <c r="R5102" s="92"/>
    </row>
    <row r="5103" spans="1:18" x14ac:dyDescent="0.3">
      <c r="A5103" s="107"/>
      <c r="B5103" s="92"/>
      <c r="C5103" s="92"/>
      <c r="D5103" s="92"/>
      <c r="E5103" s="92"/>
      <c r="F5103" s="92"/>
      <c r="G5103" s="92"/>
      <c r="H5103" s="92"/>
      <c r="I5103" s="92"/>
      <c r="J5103" s="92"/>
      <c r="K5103" s="92"/>
      <c r="N5103" s="92"/>
      <c r="O5103" s="92"/>
      <c r="P5103" s="92"/>
      <c r="Q5103" s="92"/>
      <c r="R5103" s="92"/>
    </row>
    <row r="5104" spans="1:18" x14ac:dyDescent="0.3">
      <c r="A5104" s="107"/>
      <c r="B5104" s="92"/>
      <c r="C5104" s="92"/>
      <c r="D5104" s="92"/>
      <c r="E5104" s="92"/>
      <c r="F5104" s="92"/>
      <c r="G5104" s="92"/>
      <c r="H5104" s="92"/>
      <c r="I5104" s="92"/>
      <c r="J5104" s="92"/>
      <c r="K5104" s="92"/>
      <c r="N5104" s="92"/>
      <c r="O5104" s="92"/>
      <c r="P5104" s="92"/>
      <c r="Q5104" s="92"/>
      <c r="R5104" s="92"/>
    </row>
    <row r="5105" spans="1:18" x14ac:dyDescent="0.3">
      <c r="A5105" s="107"/>
      <c r="B5105" s="92"/>
      <c r="C5105" s="92"/>
      <c r="D5105" s="92"/>
      <c r="E5105" s="92"/>
      <c r="F5105" s="92"/>
      <c r="G5105" s="92"/>
      <c r="H5105" s="92"/>
      <c r="I5105" s="92"/>
      <c r="J5105" s="92"/>
      <c r="K5105" s="92"/>
      <c r="N5105" s="92"/>
      <c r="O5105" s="92"/>
      <c r="P5105" s="92"/>
      <c r="Q5105" s="92"/>
      <c r="R5105" s="92"/>
    </row>
    <row r="5106" spans="1:18" x14ac:dyDescent="0.3">
      <c r="A5106" s="107"/>
      <c r="B5106" s="92"/>
      <c r="C5106" s="92"/>
      <c r="D5106" s="92"/>
      <c r="E5106" s="92"/>
      <c r="F5106" s="92"/>
      <c r="G5106" s="92"/>
      <c r="H5106" s="92"/>
      <c r="I5106" s="92"/>
      <c r="J5106" s="92"/>
      <c r="K5106" s="92"/>
      <c r="N5106" s="92"/>
      <c r="O5106" s="92"/>
      <c r="P5106" s="92"/>
      <c r="Q5106" s="92"/>
      <c r="R5106" s="92"/>
    </row>
    <row r="5107" spans="1:18" x14ac:dyDescent="0.3">
      <c r="A5107" s="107"/>
      <c r="B5107" s="92"/>
      <c r="C5107" s="92"/>
      <c r="D5107" s="92"/>
      <c r="E5107" s="92"/>
      <c r="F5107" s="92"/>
      <c r="G5107" s="92"/>
      <c r="H5107" s="92"/>
      <c r="I5107" s="92"/>
      <c r="J5107" s="92"/>
      <c r="K5107" s="92"/>
      <c r="N5107" s="92"/>
      <c r="O5107" s="92"/>
      <c r="P5107" s="92"/>
      <c r="Q5107" s="92"/>
      <c r="R5107" s="92"/>
    </row>
    <row r="5108" spans="1:18" x14ac:dyDescent="0.3">
      <c r="A5108" s="107"/>
      <c r="B5108" s="92"/>
      <c r="C5108" s="92"/>
      <c r="D5108" s="92"/>
      <c r="E5108" s="92"/>
      <c r="F5108" s="92"/>
      <c r="G5108" s="92"/>
      <c r="H5108" s="92"/>
      <c r="I5108" s="92"/>
      <c r="J5108" s="92"/>
      <c r="K5108" s="92"/>
      <c r="N5108" s="92"/>
      <c r="O5108" s="92"/>
      <c r="P5108" s="92"/>
      <c r="Q5108" s="92"/>
      <c r="R5108" s="92"/>
    </row>
    <row r="5109" spans="1:18" x14ac:dyDescent="0.3">
      <c r="A5109" s="107"/>
      <c r="B5109" s="92"/>
      <c r="C5109" s="92"/>
      <c r="D5109" s="92"/>
      <c r="E5109" s="92"/>
      <c r="F5109" s="92"/>
      <c r="G5109" s="92"/>
      <c r="H5109" s="92"/>
      <c r="I5109" s="92"/>
      <c r="J5109" s="92"/>
      <c r="K5109" s="92"/>
      <c r="N5109" s="92"/>
      <c r="O5109" s="92"/>
      <c r="P5109" s="92"/>
      <c r="Q5109" s="92"/>
      <c r="R5109" s="92"/>
    </row>
    <row r="5110" spans="1:18" x14ac:dyDescent="0.3">
      <c r="A5110" s="107"/>
      <c r="B5110" s="92"/>
      <c r="C5110" s="92"/>
      <c r="D5110" s="92"/>
      <c r="E5110" s="92"/>
      <c r="F5110" s="92"/>
      <c r="G5110" s="92"/>
      <c r="H5110" s="92"/>
      <c r="I5110" s="92"/>
      <c r="J5110" s="92"/>
      <c r="K5110" s="92"/>
      <c r="N5110" s="92"/>
      <c r="O5110" s="92"/>
      <c r="P5110" s="92"/>
      <c r="Q5110" s="92"/>
      <c r="R5110" s="92"/>
    </row>
    <row r="5111" spans="1:18" x14ac:dyDescent="0.3">
      <c r="A5111" s="107"/>
      <c r="B5111" s="92"/>
      <c r="C5111" s="92"/>
      <c r="D5111" s="92"/>
      <c r="E5111" s="92"/>
      <c r="F5111" s="92"/>
      <c r="G5111" s="92"/>
      <c r="H5111" s="92"/>
      <c r="I5111" s="92"/>
      <c r="J5111" s="92"/>
      <c r="K5111" s="92"/>
      <c r="N5111" s="92"/>
      <c r="O5111" s="92"/>
      <c r="P5111" s="92"/>
      <c r="Q5111" s="92"/>
      <c r="R5111" s="92"/>
    </row>
    <row r="5112" spans="1:18" x14ac:dyDescent="0.3">
      <c r="A5112" s="107"/>
      <c r="B5112" s="92"/>
      <c r="C5112" s="92"/>
      <c r="D5112" s="92"/>
      <c r="E5112" s="92"/>
      <c r="F5112" s="92"/>
      <c r="G5112" s="92"/>
      <c r="H5112" s="92"/>
      <c r="I5112" s="92"/>
      <c r="J5112" s="92"/>
      <c r="K5112" s="92"/>
      <c r="N5112" s="92"/>
      <c r="O5112" s="92"/>
      <c r="P5112" s="92"/>
      <c r="Q5112" s="92"/>
      <c r="R5112" s="92"/>
    </row>
    <row r="5113" spans="1:18" x14ac:dyDescent="0.3">
      <c r="A5113" s="107"/>
      <c r="B5113" s="92"/>
      <c r="C5113" s="92"/>
      <c r="D5113" s="92"/>
      <c r="E5113" s="92"/>
      <c r="F5113" s="92"/>
      <c r="G5113" s="92"/>
      <c r="H5113" s="92"/>
      <c r="I5113" s="92"/>
      <c r="J5113" s="92"/>
      <c r="K5113" s="92"/>
      <c r="N5113" s="92"/>
      <c r="O5113" s="92"/>
      <c r="P5113" s="92"/>
      <c r="Q5113" s="92"/>
      <c r="R5113" s="92"/>
    </row>
    <row r="5114" spans="1:18" x14ac:dyDescent="0.3">
      <c r="A5114" s="107"/>
      <c r="B5114" s="92"/>
      <c r="C5114" s="92"/>
      <c r="D5114" s="92"/>
      <c r="E5114" s="92"/>
      <c r="F5114" s="92"/>
      <c r="G5114" s="92"/>
      <c r="H5114" s="92"/>
      <c r="I5114" s="92"/>
      <c r="J5114" s="92"/>
      <c r="K5114" s="92"/>
      <c r="N5114" s="92"/>
      <c r="O5114" s="92"/>
      <c r="P5114" s="92"/>
      <c r="Q5114" s="92"/>
      <c r="R5114" s="92"/>
    </row>
    <row r="5115" spans="1:18" x14ac:dyDescent="0.3">
      <c r="A5115" s="107"/>
      <c r="B5115" s="92"/>
      <c r="C5115" s="92"/>
      <c r="D5115" s="92"/>
      <c r="E5115" s="92"/>
      <c r="F5115" s="92"/>
      <c r="G5115" s="92"/>
      <c r="H5115" s="92"/>
      <c r="I5115" s="92"/>
      <c r="J5115" s="92"/>
      <c r="K5115" s="92"/>
      <c r="N5115" s="92"/>
      <c r="O5115" s="92"/>
      <c r="P5115" s="92"/>
      <c r="Q5115" s="92"/>
      <c r="R5115" s="92"/>
    </row>
    <row r="5116" spans="1:18" x14ac:dyDescent="0.3">
      <c r="A5116" s="107"/>
      <c r="B5116" s="92"/>
      <c r="C5116" s="92"/>
      <c r="D5116" s="92"/>
      <c r="E5116" s="92"/>
      <c r="F5116" s="92"/>
      <c r="G5116" s="92"/>
      <c r="H5116" s="92"/>
      <c r="I5116" s="92"/>
      <c r="J5116" s="92"/>
      <c r="K5116" s="92"/>
      <c r="N5116" s="92"/>
      <c r="O5116" s="92"/>
      <c r="P5116" s="92"/>
      <c r="Q5116" s="92"/>
      <c r="R5116" s="92"/>
    </row>
    <row r="5117" spans="1:18" x14ac:dyDescent="0.3">
      <c r="A5117" s="107"/>
      <c r="B5117" s="92"/>
      <c r="C5117" s="92"/>
      <c r="D5117" s="92"/>
      <c r="E5117" s="92"/>
      <c r="F5117" s="92"/>
      <c r="G5117" s="92"/>
      <c r="H5117" s="92"/>
      <c r="I5117" s="92"/>
      <c r="J5117" s="92"/>
      <c r="K5117" s="92"/>
      <c r="N5117" s="92"/>
      <c r="O5117" s="92"/>
      <c r="P5117" s="92"/>
      <c r="Q5117" s="92"/>
      <c r="R5117" s="92"/>
    </row>
    <row r="5118" spans="1:18" x14ac:dyDescent="0.3">
      <c r="A5118" s="107"/>
      <c r="B5118" s="92"/>
      <c r="C5118" s="92"/>
      <c r="D5118" s="92"/>
      <c r="E5118" s="92"/>
      <c r="F5118" s="92"/>
      <c r="G5118" s="92"/>
      <c r="H5118" s="92"/>
      <c r="I5118" s="92"/>
      <c r="J5118" s="92"/>
      <c r="K5118" s="92"/>
      <c r="N5118" s="92"/>
      <c r="O5118" s="92"/>
      <c r="P5118" s="92"/>
      <c r="Q5118" s="92"/>
      <c r="R5118" s="92"/>
    </row>
    <row r="5119" spans="1:18" x14ac:dyDescent="0.3">
      <c r="A5119" s="107"/>
      <c r="B5119" s="92"/>
      <c r="C5119" s="92"/>
      <c r="D5119" s="92"/>
      <c r="E5119" s="92"/>
      <c r="F5119" s="92"/>
      <c r="G5119" s="92"/>
      <c r="H5119" s="92"/>
      <c r="I5119" s="92"/>
      <c r="J5119" s="92"/>
      <c r="K5119" s="92"/>
      <c r="N5119" s="92"/>
      <c r="O5119" s="92"/>
      <c r="P5119" s="92"/>
      <c r="Q5119" s="92"/>
      <c r="R5119" s="92"/>
    </row>
    <row r="5120" spans="1:18" x14ac:dyDescent="0.3">
      <c r="A5120" s="107"/>
      <c r="B5120" s="92"/>
      <c r="C5120" s="92"/>
      <c r="D5120" s="92"/>
      <c r="E5120" s="92"/>
      <c r="F5120" s="92"/>
      <c r="G5120" s="92"/>
      <c r="H5120" s="92"/>
      <c r="I5120" s="92"/>
      <c r="J5120" s="92"/>
      <c r="K5120" s="92"/>
      <c r="N5120" s="92"/>
      <c r="O5120" s="92"/>
      <c r="P5120" s="92"/>
      <c r="Q5120" s="92"/>
      <c r="R5120" s="92"/>
    </row>
    <row r="5121" spans="1:18" x14ac:dyDescent="0.3">
      <c r="A5121" s="107"/>
      <c r="B5121" s="92"/>
      <c r="C5121" s="92"/>
      <c r="D5121" s="92"/>
      <c r="E5121" s="92"/>
      <c r="F5121" s="92"/>
      <c r="G5121" s="92"/>
      <c r="H5121" s="92"/>
      <c r="I5121" s="92"/>
      <c r="J5121" s="92"/>
      <c r="K5121" s="92"/>
      <c r="N5121" s="92"/>
      <c r="O5121" s="92"/>
      <c r="P5121" s="92"/>
      <c r="Q5121" s="92"/>
      <c r="R5121" s="92"/>
    </row>
    <row r="5122" spans="1:18" x14ac:dyDescent="0.3">
      <c r="A5122" s="107"/>
      <c r="B5122" s="92"/>
      <c r="C5122" s="92"/>
      <c r="D5122" s="92"/>
      <c r="E5122" s="92"/>
      <c r="F5122" s="92"/>
      <c r="G5122" s="92"/>
      <c r="H5122" s="92"/>
      <c r="I5122" s="92"/>
      <c r="J5122" s="92"/>
      <c r="K5122" s="92"/>
      <c r="N5122" s="92"/>
      <c r="O5122" s="92"/>
      <c r="P5122" s="92"/>
      <c r="Q5122" s="92"/>
      <c r="R5122" s="92"/>
    </row>
    <row r="5123" spans="1:18" x14ac:dyDescent="0.3">
      <c r="A5123" s="107"/>
      <c r="B5123" s="92"/>
      <c r="C5123" s="92"/>
      <c r="D5123" s="92"/>
      <c r="E5123" s="92"/>
      <c r="F5123" s="92"/>
      <c r="G5123" s="92"/>
      <c r="H5123" s="92"/>
      <c r="I5123" s="92"/>
      <c r="J5123" s="92"/>
      <c r="K5123" s="92"/>
      <c r="N5123" s="92"/>
      <c r="O5123" s="92"/>
      <c r="P5123" s="92"/>
      <c r="Q5123" s="92"/>
      <c r="R5123" s="92"/>
    </row>
    <row r="5124" spans="1:18" x14ac:dyDescent="0.3">
      <c r="A5124" s="107"/>
      <c r="B5124" s="92"/>
      <c r="C5124" s="92"/>
      <c r="D5124" s="92"/>
      <c r="E5124" s="92"/>
      <c r="F5124" s="92"/>
      <c r="G5124" s="92"/>
      <c r="H5124" s="92"/>
      <c r="I5124" s="92"/>
      <c r="J5124" s="92"/>
      <c r="K5124" s="92"/>
      <c r="N5124" s="92"/>
      <c r="O5124" s="92"/>
      <c r="P5124" s="92"/>
      <c r="Q5124" s="92"/>
      <c r="R5124" s="92"/>
    </row>
    <row r="5125" spans="1:18" x14ac:dyDescent="0.3">
      <c r="A5125" s="107"/>
      <c r="B5125" s="92"/>
      <c r="C5125" s="92"/>
      <c r="D5125" s="92"/>
      <c r="E5125" s="92"/>
      <c r="F5125" s="92"/>
      <c r="G5125" s="92"/>
      <c r="H5125" s="92"/>
      <c r="I5125" s="92"/>
      <c r="J5125" s="92"/>
      <c r="K5125" s="92"/>
      <c r="N5125" s="92"/>
      <c r="O5125" s="92"/>
      <c r="P5125" s="92"/>
      <c r="Q5125" s="92"/>
      <c r="R5125" s="92"/>
    </row>
    <row r="5126" spans="1:18" x14ac:dyDescent="0.3">
      <c r="A5126" s="107"/>
      <c r="B5126" s="92"/>
      <c r="C5126" s="92"/>
      <c r="D5126" s="92"/>
      <c r="E5126" s="92"/>
      <c r="F5126" s="92"/>
      <c r="G5126" s="92"/>
      <c r="H5126" s="92"/>
      <c r="I5126" s="92"/>
      <c r="J5126" s="92"/>
      <c r="K5126" s="92"/>
      <c r="N5126" s="92"/>
      <c r="O5126" s="92"/>
      <c r="P5126" s="92"/>
      <c r="Q5126" s="92"/>
      <c r="R5126" s="92"/>
    </row>
    <row r="5127" spans="1:18" x14ac:dyDescent="0.3">
      <c r="A5127" s="107"/>
      <c r="B5127" s="92"/>
      <c r="C5127" s="92"/>
      <c r="D5127" s="92"/>
      <c r="E5127" s="92"/>
      <c r="F5127" s="92"/>
      <c r="G5127" s="92"/>
      <c r="H5127" s="92"/>
      <c r="I5127" s="92"/>
      <c r="J5127" s="92"/>
      <c r="K5127" s="92"/>
      <c r="N5127" s="92"/>
      <c r="O5127" s="92"/>
      <c r="P5127" s="92"/>
      <c r="Q5127" s="92"/>
      <c r="R5127" s="92"/>
    </row>
    <row r="5128" spans="1:18" x14ac:dyDescent="0.3">
      <c r="A5128" s="107"/>
      <c r="B5128" s="92"/>
      <c r="C5128" s="92"/>
      <c r="D5128" s="92"/>
      <c r="E5128" s="92"/>
      <c r="F5128" s="92"/>
      <c r="G5128" s="92"/>
      <c r="H5128" s="92"/>
      <c r="I5128" s="92"/>
      <c r="J5128" s="92"/>
      <c r="K5128" s="92"/>
      <c r="N5128" s="92"/>
      <c r="O5128" s="92"/>
      <c r="P5128" s="92"/>
      <c r="Q5128" s="92"/>
      <c r="R5128" s="92"/>
    </row>
    <row r="5129" spans="1:18" x14ac:dyDescent="0.3">
      <c r="A5129" s="107"/>
      <c r="B5129" s="92"/>
      <c r="C5129" s="92"/>
      <c r="D5129" s="92"/>
      <c r="E5129" s="92"/>
      <c r="F5129" s="92"/>
      <c r="G5129" s="92"/>
      <c r="H5129" s="92"/>
      <c r="I5129" s="92"/>
      <c r="J5129" s="92"/>
      <c r="K5129" s="92"/>
      <c r="N5129" s="92"/>
      <c r="O5129" s="92"/>
      <c r="P5129" s="92"/>
      <c r="Q5129" s="92"/>
      <c r="R5129" s="92"/>
    </row>
    <row r="5130" spans="1:18" x14ac:dyDescent="0.3">
      <c r="A5130" s="107"/>
      <c r="B5130" s="92"/>
      <c r="C5130" s="92"/>
      <c r="D5130" s="92"/>
      <c r="E5130" s="92"/>
      <c r="F5130" s="92"/>
      <c r="G5130" s="92"/>
      <c r="H5130" s="92"/>
      <c r="I5130" s="92"/>
      <c r="J5130" s="92"/>
      <c r="K5130" s="92"/>
      <c r="N5130" s="92"/>
      <c r="O5130" s="92"/>
      <c r="P5130" s="92"/>
      <c r="Q5130" s="92"/>
      <c r="R5130" s="92"/>
    </row>
    <row r="5131" spans="1:18" x14ac:dyDescent="0.3">
      <c r="A5131" s="107"/>
      <c r="B5131" s="92"/>
      <c r="C5131" s="92"/>
      <c r="D5131" s="92"/>
      <c r="E5131" s="92"/>
      <c r="F5131" s="92"/>
      <c r="G5131" s="92"/>
      <c r="H5131" s="92"/>
      <c r="I5131" s="92"/>
      <c r="J5131" s="92"/>
      <c r="K5131" s="92"/>
      <c r="N5131" s="92"/>
      <c r="O5131" s="92"/>
      <c r="P5131" s="92"/>
      <c r="Q5131" s="92"/>
      <c r="R5131" s="92"/>
    </row>
    <row r="5132" spans="1:18" x14ac:dyDescent="0.3">
      <c r="A5132" s="107"/>
      <c r="B5132" s="92"/>
      <c r="C5132" s="92"/>
      <c r="D5132" s="92"/>
      <c r="E5132" s="92"/>
      <c r="F5132" s="92"/>
      <c r="G5132" s="92"/>
      <c r="H5132" s="92"/>
      <c r="I5132" s="92"/>
      <c r="J5132" s="92"/>
      <c r="K5132" s="92"/>
      <c r="N5132" s="92"/>
      <c r="O5132" s="92"/>
      <c r="P5132" s="92"/>
      <c r="Q5132" s="92"/>
      <c r="R5132" s="92"/>
    </row>
    <row r="5133" spans="1:18" x14ac:dyDescent="0.3">
      <c r="A5133" s="107"/>
      <c r="B5133" s="92"/>
      <c r="C5133" s="92"/>
      <c r="D5133" s="92"/>
      <c r="E5133" s="92"/>
      <c r="F5133" s="92"/>
      <c r="G5133" s="92"/>
      <c r="H5133" s="92"/>
      <c r="I5133" s="92"/>
      <c r="J5133" s="92"/>
      <c r="K5133" s="92"/>
      <c r="N5133" s="92"/>
      <c r="O5133" s="92"/>
      <c r="P5133" s="92"/>
      <c r="Q5133" s="92"/>
      <c r="R5133" s="92"/>
    </row>
    <row r="5134" spans="1:18" x14ac:dyDescent="0.3">
      <c r="A5134" s="107"/>
      <c r="B5134" s="92"/>
      <c r="C5134" s="92"/>
      <c r="D5134" s="92"/>
      <c r="E5134" s="92"/>
      <c r="F5134" s="92"/>
      <c r="G5134" s="92"/>
      <c r="H5134" s="92"/>
      <c r="I5134" s="92"/>
      <c r="J5134" s="92"/>
      <c r="K5134" s="92"/>
      <c r="N5134" s="92"/>
      <c r="O5134" s="92"/>
      <c r="P5134" s="92"/>
      <c r="Q5134" s="92"/>
      <c r="R5134" s="92"/>
    </row>
    <row r="5135" spans="1:18" x14ac:dyDescent="0.3">
      <c r="A5135" s="107"/>
      <c r="B5135" s="92"/>
      <c r="C5135" s="92"/>
      <c r="D5135" s="92"/>
      <c r="E5135" s="92"/>
      <c r="F5135" s="92"/>
      <c r="G5135" s="92"/>
      <c r="H5135" s="92"/>
      <c r="I5135" s="92"/>
      <c r="J5135" s="92"/>
      <c r="K5135" s="92"/>
      <c r="N5135" s="92"/>
      <c r="O5135" s="92"/>
      <c r="P5135" s="92"/>
      <c r="Q5135" s="92"/>
      <c r="R5135" s="92"/>
    </row>
    <row r="5136" spans="1:18" x14ac:dyDescent="0.3">
      <c r="A5136" s="107"/>
      <c r="B5136" s="92"/>
      <c r="C5136" s="92"/>
      <c r="D5136" s="92"/>
      <c r="E5136" s="92"/>
      <c r="F5136" s="92"/>
      <c r="G5136" s="92"/>
      <c r="H5136" s="92"/>
      <c r="I5136" s="92"/>
      <c r="J5136" s="92"/>
      <c r="K5136" s="92"/>
      <c r="N5136" s="92"/>
      <c r="O5136" s="92"/>
      <c r="P5136" s="92"/>
      <c r="Q5136" s="92"/>
      <c r="R5136" s="92"/>
    </row>
    <row r="5137" spans="1:18" x14ac:dyDescent="0.3">
      <c r="A5137" s="107"/>
      <c r="B5137" s="92"/>
      <c r="C5137" s="92"/>
      <c r="D5137" s="92"/>
      <c r="E5137" s="92"/>
      <c r="F5137" s="92"/>
      <c r="G5137" s="92"/>
      <c r="H5137" s="92"/>
      <c r="I5137" s="92"/>
      <c r="J5137" s="92"/>
      <c r="K5137" s="92"/>
      <c r="N5137" s="92"/>
      <c r="O5137" s="92"/>
      <c r="P5137" s="92"/>
      <c r="Q5137" s="92"/>
      <c r="R5137" s="92"/>
    </row>
    <row r="5138" spans="1:18" x14ac:dyDescent="0.3">
      <c r="A5138" s="107"/>
      <c r="B5138" s="92"/>
      <c r="C5138" s="92"/>
      <c r="D5138" s="92"/>
      <c r="E5138" s="92"/>
      <c r="F5138" s="92"/>
      <c r="G5138" s="92"/>
      <c r="H5138" s="92"/>
      <c r="I5138" s="92"/>
      <c r="J5138" s="92"/>
      <c r="K5138" s="92"/>
      <c r="N5138" s="92"/>
      <c r="O5138" s="92"/>
      <c r="P5138" s="92"/>
      <c r="Q5138" s="92"/>
      <c r="R5138" s="92"/>
    </row>
    <row r="5139" spans="1:18" x14ac:dyDescent="0.3">
      <c r="A5139" s="107"/>
      <c r="B5139" s="92"/>
      <c r="C5139" s="92"/>
      <c r="D5139" s="92"/>
      <c r="E5139" s="92"/>
      <c r="F5139" s="92"/>
      <c r="G5139" s="92"/>
      <c r="H5139" s="92"/>
      <c r="I5139" s="92"/>
      <c r="J5139" s="92"/>
      <c r="K5139" s="92"/>
      <c r="N5139" s="92"/>
      <c r="O5139" s="92"/>
      <c r="P5139" s="92"/>
      <c r="Q5139" s="92"/>
      <c r="R5139" s="92"/>
    </row>
    <row r="5140" spans="1:18" x14ac:dyDescent="0.3">
      <c r="A5140" s="107"/>
      <c r="B5140" s="92"/>
      <c r="C5140" s="92"/>
      <c r="D5140" s="92"/>
      <c r="E5140" s="92"/>
      <c r="F5140" s="92"/>
      <c r="G5140" s="92"/>
      <c r="H5140" s="92"/>
      <c r="I5140" s="92"/>
      <c r="J5140" s="92"/>
      <c r="K5140" s="92"/>
      <c r="N5140" s="92"/>
      <c r="O5140" s="92"/>
      <c r="P5140" s="92"/>
      <c r="Q5140" s="92"/>
      <c r="R5140" s="92"/>
    </row>
    <row r="5141" spans="1:18" x14ac:dyDescent="0.3">
      <c r="A5141" s="107"/>
      <c r="B5141" s="92"/>
      <c r="C5141" s="92"/>
      <c r="D5141" s="92"/>
      <c r="E5141" s="92"/>
      <c r="F5141" s="92"/>
      <c r="G5141" s="92"/>
      <c r="H5141" s="92"/>
      <c r="I5141" s="92"/>
      <c r="J5141" s="92"/>
      <c r="K5141" s="92"/>
      <c r="N5141" s="92"/>
      <c r="O5141" s="92"/>
      <c r="P5141" s="92"/>
      <c r="Q5141" s="92"/>
      <c r="R5141" s="92"/>
    </row>
    <row r="5142" spans="1:18" x14ac:dyDescent="0.3">
      <c r="A5142" s="107"/>
      <c r="B5142" s="92"/>
      <c r="C5142" s="92"/>
      <c r="D5142" s="92"/>
      <c r="E5142" s="92"/>
      <c r="F5142" s="92"/>
      <c r="G5142" s="92"/>
      <c r="H5142" s="92"/>
      <c r="I5142" s="92"/>
      <c r="J5142" s="92"/>
      <c r="K5142" s="92"/>
      <c r="N5142" s="92"/>
      <c r="O5142" s="92"/>
      <c r="P5142" s="92"/>
      <c r="Q5142" s="92"/>
      <c r="R5142" s="92"/>
    </row>
    <row r="5143" spans="1:18" x14ac:dyDescent="0.3">
      <c r="A5143" s="107"/>
      <c r="B5143" s="92"/>
      <c r="C5143" s="92"/>
      <c r="D5143" s="92"/>
      <c r="E5143" s="92"/>
      <c r="F5143" s="92"/>
      <c r="G5143" s="92"/>
      <c r="H5143" s="92"/>
      <c r="I5143" s="92"/>
      <c r="J5143" s="92"/>
      <c r="K5143" s="92"/>
      <c r="N5143" s="92"/>
      <c r="O5143" s="92"/>
      <c r="P5143" s="92"/>
      <c r="Q5143" s="92"/>
      <c r="R5143" s="92"/>
    </row>
    <row r="5144" spans="1:18" x14ac:dyDescent="0.3">
      <c r="A5144" s="107"/>
      <c r="B5144" s="92"/>
      <c r="C5144" s="92"/>
      <c r="D5144" s="92"/>
      <c r="E5144" s="92"/>
      <c r="F5144" s="92"/>
      <c r="G5144" s="92"/>
      <c r="H5144" s="92"/>
      <c r="I5144" s="92"/>
      <c r="J5144" s="92"/>
      <c r="K5144" s="92"/>
      <c r="N5144" s="92"/>
      <c r="O5144" s="92"/>
      <c r="P5144" s="92"/>
      <c r="Q5144" s="92"/>
      <c r="R5144" s="92"/>
    </row>
    <row r="5145" spans="1:18" x14ac:dyDescent="0.3">
      <c r="A5145" s="107"/>
      <c r="B5145" s="92"/>
      <c r="C5145" s="92"/>
      <c r="D5145" s="92"/>
      <c r="E5145" s="92"/>
      <c r="F5145" s="92"/>
      <c r="G5145" s="92"/>
      <c r="H5145" s="92"/>
      <c r="I5145" s="92"/>
      <c r="J5145" s="92"/>
      <c r="K5145" s="92"/>
      <c r="N5145" s="92"/>
      <c r="O5145" s="92"/>
      <c r="P5145" s="92"/>
      <c r="Q5145" s="92"/>
      <c r="R5145" s="92"/>
    </row>
    <row r="5146" spans="1:18" x14ac:dyDescent="0.3">
      <c r="A5146" s="107"/>
      <c r="B5146" s="92"/>
      <c r="C5146" s="92"/>
      <c r="D5146" s="92"/>
      <c r="E5146" s="92"/>
      <c r="F5146" s="92"/>
      <c r="G5146" s="92"/>
      <c r="H5146" s="92"/>
      <c r="I5146" s="92"/>
      <c r="J5146" s="92"/>
      <c r="K5146" s="92"/>
      <c r="N5146" s="92"/>
      <c r="O5146" s="92"/>
      <c r="P5146" s="92"/>
      <c r="Q5146" s="92"/>
      <c r="R5146" s="92"/>
    </row>
    <row r="5147" spans="1:18" x14ac:dyDescent="0.3">
      <c r="A5147" s="107"/>
      <c r="B5147" s="92"/>
      <c r="C5147" s="92"/>
      <c r="D5147" s="92"/>
      <c r="E5147" s="92"/>
      <c r="F5147" s="92"/>
      <c r="G5147" s="92"/>
      <c r="H5147" s="92"/>
      <c r="I5147" s="92"/>
      <c r="J5147" s="92"/>
      <c r="K5147" s="92"/>
      <c r="N5147" s="92"/>
      <c r="O5147" s="92"/>
      <c r="P5147" s="92"/>
      <c r="Q5147" s="92"/>
      <c r="R5147" s="92"/>
    </row>
    <row r="5148" spans="1:18" x14ac:dyDescent="0.3">
      <c r="A5148" s="107"/>
      <c r="B5148" s="92"/>
      <c r="C5148" s="92"/>
      <c r="D5148" s="92"/>
      <c r="E5148" s="92"/>
      <c r="F5148" s="92"/>
      <c r="G5148" s="92"/>
      <c r="H5148" s="92"/>
      <c r="I5148" s="92"/>
      <c r="J5148" s="92"/>
      <c r="K5148" s="92"/>
      <c r="N5148" s="92"/>
      <c r="O5148" s="92"/>
      <c r="P5148" s="92"/>
      <c r="Q5148" s="92"/>
      <c r="R5148" s="92"/>
    </row>
    <row r="5149" spans="1:18" x14ac:dyDescent="0.3">
      <c r="A5149" s="107"/>
      <c r="B5149" s="92"/>
      <c r="C5149" s="92"/>
      <c r="D5149" s="92"/>
      <c r="E5149" s="92"/>
      <c r="F5149" s="92"/>
      <c r="G5149" s="92"/>
      <c r="H5149" s="92"/>
      <c r="I5149" s="92"/>
      <c r="J5149" s="92"/>
      <c r="K5149" s="92"/>
      <c r="N5149" s="92"/>
      <c r="O5149" s="92"/>
      <c r="P5149" s="92"/>
      <c r="Q5149" s="92"/>
      <c r="R5149" s="92"/>
    </row>
    <row r="5150" spans="1:18" x14ac:dyDescent="0.3">
      <c r="A5150" s="107"/>
      <c r="B5150" s="92"/>
      <c r="C5150" s="92"/>
      <c r="D5150" s="92"/>
      <c r="E5150" s="92"/>
      <c r="F5150" s="92"/>
      <c r="G5150" s="92"/>
      <c r="H5150" s="92"/>
      <c r="I5150" s="92"/>
      <c r="J5150" s="92"/>
      <c r="K5150" s="92"/>
      <c r="N5150" s="92"/>
      <c r="O5150" s="92"/>
      <c r="P5150" s="92"/>
      <c r="Q5150" s="92"/>
      <c r="R5150" s="92"/>
    </row>
    <row r="5151" spans="1:18" x14ac:dyDescent="0.3">
      <c r="A5151" s="107"/>
      <c r="B5151" s="92"/>
      <c r="C5151" s="92"/>
      <c r="D5151" s="92"/>
      <c r="E5151" s="92"/>
      <c r="F5151" s="92"/>
      <c r="G5151" s="92"/>
      <c r="H5151" s="92"/>
      <c r="I5151" s="92"/>
      <c r="J5151" s="92"/>
      <c r="K5151" s="92"/>
      <c r="N5151" s="92"/>
      <c r="O5151" s="92"/>
      <c r="P5151" s="92"/>
      <c r="Q5151" s="92"/>
      <c r="R5151" s="92"/>
    </row>
    <row r="5152" spans="1:18" x14ac:dyDescent="0.3">
      <c r="A5152" s="107"/>
      <c r="B5152" s="92"/>
      <c r="C5152" s="92"/>
      <c r="D5152" s="92"/>
      <c r="E5152" s="92"/>
      <c r="F5152" s="92"/>
      <c r="G5152" s="92"/>
      <c r="H5152" s="92"/>
      <c r="I5152" s="92"/>
      <c r="J5152" s="92"/>
      <c r="K5152" s="92"/>
      <c r="N5152" s="92"/>
      <c r="O5152" s="92"/>
      <c r="P5152" s="92"/>
      <c r="Q5152" s="92"/>
      <c r="R5152" s="92"/>
    </row>
    <row r="5153" spans="1:18" x14ac:dyDescent="0.3">
      <c r="A5153" s="107"/>
      <c r="B5153" s="92"/>
      <c r="C5153" s="92"/>
      <c r="D5153" s="92"/>
      <c r="E5153" s="92"/>
      <c r="F5153" s="92"/>
      <c r="G5153" s="92"/>
      <c r="H5153" s="92"/>
      <c r="I5153" s="92"/>
      <c r="J5153" s="92"/>
      <c r="K5153" s="92"/>
      <c r="N5153" s="92"/>
      <c r="O5153" s="92"/>
      <c r="P5153" s="92"/>
      <c r="Q5153" s="92"/>
      <c r="R5153" s="92"/>
    </row>
    <row r="5154" spans="1:18" x14ac:dyDescent="0.3">
      <c r="A5154" s="107"/>
      <c r="B5154" s="92"/>
      <c r="C5154" s="92"/>
      <c r="D5154" s="92"/>
      <c r="E5154" s="92"/>
      <c r="F5154" s="92"/>
      <c r="G5154" s="92"/>
      <c r="H5154" s="92"/>
      <c r="I5154" s="92"/>
      <c r="J5154" s="92"/>
      <c r="K5154" s="92"/>
      <c r="N5154" s="92"/>
      <c r="O5154" s="92"/>
      <c r="P5154" s="92"/>
      <c r="Q5154" s="92"/>
      <c r="R5154" s="92"/>
    </row>
    <row r="5155" spans="1:18" x14ac:dyDescent="0.3">
      <c r="A5155" s="107"/>
      <c r="B5155" s="92"/>
      <c r="C5155" s="92"/>
      <c r="D5155" s="92"/>
      <c r="E5155" s="92"/>
      <c r="F5155" s="92"/>
      <c r="G5155" s="92"/>
      <c r="H5155" s="92"/>
      <c r="I5155" s="92"/>
      <c r="J5155" s="92"/>
      <c r="K5155" s="92"/>
      <c r="N5155" s="92"/>
      <c r="O5155" s="92"/>
      <c r="P5155" s="92"/>
      <c r="Q5155" s="92"/>
      <c r="R5155" s="92"/>
    </row>
    <row r="5156" spans="1:18" x14ac:dyDescent="0.3">
      <c r="A5156" s="107"/>
      <c r="B5156" s="92"/>
      <c r="C5156" s="92"/>
      <c r="D5156" s="92"/>
      <c r="E5156" s="92"/>
      <c r="F5156" s="92"/>
      <c r="G5156" s="92"/>
      <c r="H5156" s="92"/>
      <c r="I5156" s="92"/>
      <c r="J5156" s="92"/>
      <c r="K5156" s="92"/>
      <c r="N5156" s="92"/>
      <c r="O5156" s="92"/>
      <c r="P5156" s="92"/>
      <c r="Q5156" s="92"/>
      <c r="R5156" s="92"/>
    </row>
    <row r="5157" spans="1:18" x14ac:dyDescent="0.3">
      <c r="A5157" s="107"/>
      <c r="B5157" s="92"/>
      <c r="C5157" s="92"/>
      <c r="D5157" s="92"/>
      <c r="E5157" s="92"/>
      <c r="F5157" s="92"/>
      <c r="G5157" s="92"/>
      <c r="H5157" s="92"/>
      <c r="I5157" s="92"/>
      <c r="J5157" s="92"/>
      <c r="K5157" s="92"/>
      <c r="N5157" s="92"/>
      <c r="O5157" s="92"/>
      <c r="P5157" s="92"/>
      <c r="Q5157" s="92"/>
      <c r="R5157" s="92"/>
    </row>
    <row r="5158" spans="1:18" x14ac:dyDescent="0.3">
      <c r="A5158" s="107"/>
      <c r="B5158" s="92"/>
      <c r="C5158" s="92"/>
      <c r="D5158" s="92"/>
      <c r="E5158" s="92"/>
      <c r="F5158" s="92"/>
      <c r="G5158" s="92"/>
      <c r="H5158" s="92"/>
      <c r="I5158" s="92"/>
      <c r="J5158" s="92"/>
      <c r="K5158" s="92"/>
      <c r="N5158" s="92"/>
      <c r="O5158" s="92"/>
      <c r="P5158" s="92"/>
      <c r="Q5158" s="92"/>
      <c r="R5158" s="92"/>
    </row>
    <row r="5159" spans="1:18" x14ac:dyDescent="0.3">
      <c r="A5159" s="107"/>
      <c r="B5159" s="92"/>
      <c r="C5159" s="92"/>
      <c r="D5159" s="92"/>
      <c r="E5159" s="92"/>
      <c r="F5159" s="92"/>
      <c r="G5159" s="92"/>
      <c r="H5159" s="92"/>
      <c r="I5159" s="92"/>
      <c r="J5159" s="92"/>
      <c r="K5159" s="92"/>
      <c r="N5159" s="92"/>
      <c r="O5159" s="92"/>
      <c r="P5159" s="92"/>
      <c r="Q5159" s="92"/>
      <c r="R5159" s="92"/>
    </row>
    <row r="5160" spans="1:18" x14ac:dyDescent="0.3">
      <c r="A5160" s="107"/>
      <c r="B5160" s="92"/>
      <c r="C5160" s="92"/>
      <c r="D5160" s="92"/>
      <c r="E5160" s="92"/>
      <c r="F5160" s="92"/>
      <c r="G5160" s="92"/>
      <c r="H5160" s="92"/>
      <c r="I5160" s="92"/>
      <c r="J5160" s="92"/>
      <c r="K5160" s="92"/>
      <c r="N5160" s="92"/>
      <c r="O5160" s="92"/>
      <c r="P5160" s="92"/>
      <c r="Q5160" s="92"/>
      <c r="R5160" s="92"/>
    </row>
    <row r="5161" spans="1:18" x14ac:dyDescent="0.3">
      <c r="A5161" s="107"/>
      <c r="B5161" s="92"/>
      <c r="C5161" s="92"/>
      <c r="D5161" s="92"/>
      <c r="E5161" s="92"/>
      <c r="F5161" s="92"/>
      <c r="G5161" s="92"/>
      <c r="H5161" s="92"/>
      <c r="I5161" s="92"/>
      <c r="J5161" s="92"/>
      <c r="K5161" s="92"/>
      <c r="N5161" s="92"/>
      <c r="O5161" s="92"/>
      <c r="P5161" s="92"/>
      <c r="Q5161" s="92"/>
      <c r="R5161" s="92"/>
    </row>
    <row r="5162" spans="1:18" x14ac:dyDescent="0.3">
      <c r="A5162" s="107"/>
      <c r="B5162" s="92"/>
      <c r="C5162" s="92"/>
      <c r="D5162" s="92"/>
      <c r="E5162" s="92"/>
      <c r="F5162" s="92"/>
      <c r="G5162" s="92"/>
      <c r="H5162" s="92"/>
      <c r="I5162" s="92"/>
      <c r="J5162" s="92"/>
      <c r="K5162" s="92"/>
      <c r="N5162" s="92"/>
      <c r="O5162" s="92"/>
      <c r="P5162" s="92"/>
      <c r="Q5162" s="92"/>
      <c r="R5162" s="92"/>
    </row>
    <row r="5163" spans="1:18" x14ac:dyDescent="0.3">
      <c r="A5163" s="107"/>
      <c r="B5163" s="92"/>
      <c r="C5163" s="92"/>
      <c r="D5163" s="92"/>
      <c r="E5163" s="92"/>
      <c r="F5163" s="92"/>
      <c r="G5163" s="92"/>
      <c r="H5163" s="92"/>
      <c r="I5163" s="92"/>
      <c r="J5163" s="92"/>
      <c r="K5163" s="92"/>
      <c r="N5163" s="92"/>
      <c r="O5163" s="92"/>
      <c r="P5163" s="92"/>
      <c r="Q5163" s="92"/>
      <c r="R5163" s="92"/>
    </row>
    <row r="5164" spans="1:18" x14ac:dyDescent="0.3">
      <c r="A5164" s="107"/>
      <c r="B5164" s="92"/>
      <c r="C5164" s="92"/>
      <c r="D5164" s="92"/>
      <c r="E5164" s="92"/>
      <c r="F5164" s="92"/>
      <c r="G5164" s="92"/>
      <c r="H5164" s="92"/>
      <c r="I5164" s="92"/>
      <c r="J5164" s="92"/>
      <c r="K5164" s="92"/>
      <c r="N5164" s="92"/>
      <c r="O5164" s="92"/>
      <c r="P5164" s="92"/>
      <c r="Q5164" s="92"/>
      <c r="R5164" s="92"/>
    </row>
    <row r="5165" spans="1:18" x14ac:dyDescent="0.3">
      <c r="A5165" s="107"/>
      <c r="B5165" s="92"/>
      <c r="C5165" s="92"/>
      <c r="D5165" s="92"/>
      <c r="E5165" s="92"/>
      <c r="F5165" s="92"/>
      <c r="G5165" s="92"/>
      <c r="H5165" s="92"/>
      <c r="I5165" s="92"/>
      <c r="J5165" s="92"/>
      <c r="K5165" s="92"/>
      <c r="N5165" s="92"/>
      <c r="O5165" s="92"/>
      <c r="P5165" s="92"/>
      <c r="Q5165" s="92"/>
      <c r="R5165" s="92"/>
    </row>
    <row r="5166" spans="1:18" x14ac:dyDescent="0.3">
      <c r="A5166" s="107"/>
      <c r="B5166" s="92"/>
      <c r="C5166" s="92"/>
      <c r="D5166" s="92"/>
      <c r="E5166" s="92"/>
      <c r="F5166" s="92"/>
      <c r="G5166" s="92"/>
      <c r="H5166" s="92"/>
      <c r="I5166" s="92"/>
      <c r="J5166" s="92"/>
      <c r="K5166" s="92"/>
      <c r="N5166" s="92"/>
      <c r="O5166" s="92"/>
      <c r="P5166" s="92"/>
      <c r="Q5166" s="92"/>
      <c r="R5166" s="92"/>
    </row>
    <row r="5167" spans="1:18" x14ac:dyDescent="0.3">
      <c r="A5167" s="107"/>
      <c r="B5167" s="92"/>
      <c r="C5167" s="92"/>
      <c r="D5167" s="92"/>
      <c r="E5167" s="92"/>
      <c r="F5167" s="92"/>
      <c r="G5167" s="92"/>
      <c r="H5167" s="92"/>
      <c r="I5167" s="92"/>
      <c r="J5167" s="92"/>
      <c r="K5167" s="92"/>
      <c r="N5167" s="92"/>
      <c r="O5167" s="92"/>
      <c r="P5167" s="92"/>
      <c r="Q5167" s="92"/>
      <c r="R5167" s="92"/>
    </row>
    <row r="5168" spans="1:18" x14ac:dyDescent="0.3">
      <c r="A5168" s="107"/>
      <c r="B5168" s="92"/>
      <c r="C5168" s="92"/>
      <c r="D5168" s="92"/>
      <c r="E5168" s="92"/>
      <c r="F5168" s="92"/>
      <c r="G5168" s="92"/>
      <c r="H5168" s="92"/>
      <c r="I5168" s="92"/>
      <c r="J5168" s="92"/>
      <c r="K5168" s="92"/>
      <c r="N5168" s="92"/>
      <c r="O5168" s="92"/>
      <c r="P5168" s="92"/>
      <c r="Q5168" s="92"/>
      <c r="R5168" s="92"/>
    </row>
    <row r="5169" spans="1:18" x14ac:dyDescent="0.3">
      <c r="A5169" s="107"/>
      <c r="B5169" s="92"/>
      <c r="C5169" s="92"/>
      <c r="D5169" s="92"/>
      <c r="E5169" s="92"/>
      <c r="F5169" s="92"/>
      <c r="G5169" s="92"/>
      <c r="H5169" s="92"/>
      <c r="I5169" s="92"/>
      <c r="J5169" s="92"/>
      <c r="K5169" s="92"/>
      <c r="N5169" s="92"/>
      <c r="O5169" s="92"/>
      <c r="P5169" s="92"/>
      <c r="Q5169" s="92"/>
      <c r="R5169" s="92"/>
    </row>
    <row r="5170" spans="1:18" x14ac:dyDescent="0.3">
      <c r="A5170" s="107"/>
      <c r="B5170" s="92"/>
      <c r="C5170" s="92"/>
      <c r="D5170" s="92"/>
      <c r="E5170" s="92"/>
      <c r="F5170" s="92"/>
      <c r="G5170" s="92"/>
      <c r="H5170" s="92"/>
      <c r="I5170" s="92"/>
      <c r="J5170" s="92"/>
      <c r="K5170" s="92"/>
      <c r="N5170" s="92"/>
      <c r="O5170" s="92"/>
      <c r="P5170" s="92"/>
      <c r="Q5170" s="92"/>
      <c r="R5170" s="92"/>
    </row>
    <row r="5171" spans="1:18" x14ac:dyDescent="0.3">
      <c r="A5171" s="107"/>
      <c r="B5171" s="92"/>
      <c r="C5171" s="92"/>
      <c r="D5171" s="92"/>
      <c r="E5171" s="92"/>
      <c r="F5171" s="92"/>
      <c r="G5171" s="92"/>
      <c r="H5171" s="92"/>
      <c r="I5171" s="92"/>
      <c r="J5171" s="92"/>
      <c r="K5171" s="92"/>
      <c r="N5171" s="92"/>
      <c r="O5171" s="92"/>
      <c r="P5171" s="92"/>
      <c r="Q5171" s="92"/>
      <c r="R5171" s="92"/>
    </row>
    <row r="5172" spans="1:18" x14ac:dyDescent="0.3">
      <c r="A5172" s="107"/>
      <c r="B5172" s="92"/>
      <c r="C5172" s="92"/>
      <c r="D5172" s="92"/>
      <c r="E5172" s="92"/>
      <c r="F5172" s="92"/>
      <c r="G5172" s="92"/>
      <c r="H5172" s="92"/>
      <c r="I5172" s="92"/>
      <c r="J5172" s="92"/>
      <c r="K5172" s="92"/>
      <c r="N5172" s="92"/>
      <c r="O5172" s="92"/>
      <c r="P5172" s="92"/>
      <c r="Q5172" s="92"/>
      <c r="R5172" s="92"/>
    </row>
    <row r="5173" spans="1:18" x14ac:dyDescent="0.3">
      <c r="A5173" s="107"/>
      <c r="B5173" s="92"/>
      <c r="C5173" s="92"/>
      <c r="D5173" s="92"/>
      <c r="E5173" s="92"/>
      <c r="F5173" s="92"/>
      <c r="G5173" s="92"/>
      <c r="H5173" s="92"/>
      <c r="I5173" s="92"/>
      <c r="J5173" s="92"/>
      <c r="K5173" s="92"/>
      <c r="N5173" s="92"/>
      <c r="O5173" s="92"/>
      <c r="P5173" s="92"/>
      <c r="Q5173" s="92"/>
      <c r="R5173" s="92"/>
    </row>
    <row r="5174" spans="1:18" x14ac:dyDescent="0.3">
      <c r="A5174" s="107"/>
      <c r="B5174" s="92"/>
      <c r="C5174" s="92"/>
      <c r="D5174" s="92"/>
      <c r="E5174" s="92"/>
      <c r="F5174" s="92"/>
      <c r="G5174" s="92"/>
      <c r="H5174" s="92"/>
      <c r="I5174" s="92"/>
      <c r="J5174" s="92"/>
      <c r="K5174" s="92"/>
      <c r="N5174" s="92"/>
      <c r="O5174" s="92"/>
      <c r="P5174" s="92"/>
      <c r="Q5174" s="92"/>
      <c r="R5174" s="92"/>
    </row>
    <row r="5175" spans="1:18" x14ac:dyDescent="0.3">
      <c r="A5175" s="107"/>
      <c r="B5175" s="92"/>
      <c r="C5175" s="92"/>
      <c r="D5175" s="92"/>
      <c r="E5175" s="92"/>
      <c r="F5175" s="92"/>
      <c r="G5175" s="92"/>
      <c r="H5175" s="92"/>
      <c r="I5175" s="92"/>
      <c r="J5175" s="92"/>
      <c r="K5175" s="92"/>
      <c r="N5175" s="92"/>
      <c r="O5175" s="92"/>
      <c r="P5175" s="92"/>
      <c r="Q5175" s="92"/>
      <c r="R5175" s="92"/>
    </row>
    <row r="5176" spans="1:18" x14ac:dyDescent="0.3">
      <c r="A5176" s="107"/>
      <c r="B5176" s="92"/>
      <c r="C5176" s="92"/>
      <c r="D5176" s="92"/>
      <c r="E5176" s="92"/>
      <c r="F5176" s="92"/>
      <c r="G5176" s="92"/>
      <c r="H5176" s="92"/>
      <c r="I5176" s="92"/>
      <c r="J5176" s="92"/>
      <c r="K5176" s="92"/>
      <c r="N5176" s="92"/>
      <c r="O5176" s="92"/>
      <c r="P5176" s="92"/>
      <c r="Q5176" s="92"/>
      <c r="R5176" s="92"/>
    </row>
    <row r="5177" spans="1:18" x14ac:dyDescent="0.3">
      <c r="A5177" s="107"/>
      <c r="B5177" s="92"/>
      <c r="C5177" s="92"/>
      <c r="D5177" s="92"/>
      <c r="E5177" s="92"/>
      <c r="F5177" s="92"/>
      <c r="G5177" s="92"/>
      <c r="H5177" s="92"/>
      <c r="I5177" s="92"/>
      <c r="J5177" s="92"/>
      <c r="K5177" s="92"/>
      <c r="N5177" s="92"/>
      <c r="O5177" s="92"/>
      <c r="P5177" s="92"/>
      <c r="Q5177" s="92"/>
      <c r="R5177" s="92"/>
    </row>
    <row r="5178" spans="1:18" x14ac:dyDescent="0.3">
      <c r="A5178" s="107"/>
      <c r="B5178" s="92"/>
      <c r="C5178" s="92"/>
      <c r="D5178" s="92"/>
      <c r="E5178" s="92"/>
      <c r="F5178" s="92"/>
      <c r="G5178" s="92"/>
      <c r="H5178" s="92"/>
      <c r="I5178" s="92"/>
      <c r="J5178" s="92"/>
      <c r="K5178" s="92"/>
      <c r="N5178" s="92"/>
      <c r="O5178" s="92"/>
      <c r="P5178" s="92"/>
      <c r="Q5178" s="92"/>
      <c r="R5178" s="92"/>
    </row>
    <row r="5179" spans="1:18" x14ac:dyDescent="0.3">
      <c r="A5179" s="107"/>
      <c r="B5179" s="92"/>
      <c r="C5179" s="92"/>
      <c r="D5179" s="92"/>
      <c r="E5179" s="92"/>
      <c r="F5179" s="92"/>
      <c r="G5179" s="92"/>
      <c r="H5179" s="92"/>
      <c r="I5179" s="92"/>
      <c r="J5179" s="92"/>
      <c r="K5179" s="92"/>
      <c r="N5179" s="92"/>
      <c r="O5179" s="92"/>
      <c r="P5179" s="92"/>
      <c r="Q5179" s="92"/>
      <c r="R5179" s="92"/>
    </row>
    <row r="5180" spans="1:18" x14ac:dyDescent="0.3">
      <c r="A5180" s="107"/>
      <c r="B5180" s="92"/>
      <c r="C5180" s="92"/>
      <c r="D5180" s="92"/>
      <c r="E5180" s="92"/>
      <c r="F5180" s="92"/>
      <c r="G5180" s="92"/>
      <c r="H5180" s="92"/>
      <c r="I5180" s="92"/>
      <c r="J5180" s="92"/>
      <c r="K5180" s="92"/>
      <c r="N5180" s="92"/>
      <c r="O5180" s="92"/>
      <c r="P5180" s="92"/>
      <c r="Q5180" s="92"/>
      <c r="R5180" s="92"/>
    </row>
    <row r="5181" spans="1:18" x14ac:dyDescent="0.3">
      <c r="A5181" s="107"/>
      <c r="B5181" s="92"/>
      <c r="C5181" s="92"/>
      <c r="D5181" s="92"/>
      <c r="E5181" s="92"/>
      <c r="F5181" s="92"/>
      <c r="G5181" s="92"/>
      <c r="H5181" s="92"/>
      <c r="I5181" s="92"/>
      <c r="J5181" s="92"/>
      <c r="K5181" s="92"/>
      <c r="N5181" s="92"/>
      <c r="O5181" s="92"/>
      <c r="P5181" s="92"/>
      <c r="Q5181" s="92"/>
      <c r="R5181" s="92"/>
    </row>
    <row r="5182" spans="1:18" x14ac:dyDescent="0.3">
      <c r="A5182" s="107"/>
      <c r="B5182" s="92"/>
      <c r="C5182" s="92"/>
      <c r="D5182" s="92"/>
      <c r="E5182" s="92"/>
      <c r="F5182" s="92"/>
      <c r="G5182" s="92"/>
      <c r="H5182" s="92"/>
      <c r="I5182" s="92"/>
      <c r="J5182" s="92"/>
      <c r="K5182" s="92"/>
      <c r="N5182" s="92"/>
      <c r="O5182" s="92"/>
      <c r="P5182" s="92"/>
      <c r="Q5182" s="92"/>
      <c r="R5182" s="92"/>
    </row>
    <row r="5183" spans="1:18" x14ac:dyDescent="0.3">
      <c r="A5183" s="107"/>
      <c r="B5183" s="92"/>
      <c r="C5183" s="92"/>
      <c r="D5183" s="92"/>
      <c r="E5183" s="92"/>
      <c r="F5183" s="92"/>
      <c r="G5183" s="92"/>
      <c r="H5183" s="92"/>
      <c r="I5183" s="92"/>
      <c r="J5183" s="92"/>
      <c r="K5183" s="92"/>
      <c r="N5183" s="92"/>
      <c r="O5183" s="92"/>
      <c r="P5183" s="92"/>
      <c r="Q5183" s="92"/>
      <c r="R5183" s="92"/>
    </row>
    <row r="5184" spans="1:18" x14ac:dyDescent="0.3">
      <c r="A5184" s="107"/>
      <c r="B5184" s="92"/>
      <c r="C5184" s="92"/>
      <c r="D5184" s="92"/>
      <c r="E5184" s="92"/>
      <c r="F5184" s="92"/>
      <c r="G5184" s="92"/>
      <c r="H5184" s="92"/>
      <c r="I5184" s="92"/>
      <c r="J5184" s="92"/>
      <c r="K5184" s="92"/>
      <c r="N5184" s="92"/>
      <c r="O5184" s="92"/>
      <c r="P5184" s="92"/>
      <c r="Q5184" s="92"/>
      <c r="R5184" s="92"/>
    </row>
    <row r="5185" spans="1:18" x14ac:dyDescent="0.3">
      <c r="A5185" s="107"/>
      <c r="B5185" s="92"/>
      <c r="C5185" s="92"/>
      <c r="D5185" s="92"/>
      <c r="E5185" s="92"/>
      <c r="F5185" s="92"/>
      <c r="G5185" s="92"/>
      <c r="H5185" s="92"/>
      <c r="I5185" s="92"/>
      <c r="J5185" s="92"/>
      <c r="K5185" s="92"/>
      <c r="N5185" s="92"/>
      <c r="O5185" s="92"/>
      <c r="P5185" s="92"/>
      <c r="Q5185" s="92"/>
      <c r="R5185" s="92"/>
    </row>
    <row r="5186" spans="1:18" x14ac:dyDescent="0.3">
      <c r="A5186" s="107"/>
      <c r="B5186" s="92"/>
      <c r="C5186" s="92"/>
      <c r="D5186" s="92"/>
      <c r="E5186" s="92"/>
      <c r="F5186" s="92"/>
      <c r="G5186" s="92"/>
      <c r="H5186" s="92"/>
      <c r="I5186" s="92"/>
      <c r="J5186" s="92"/>
      <c r="K5186" s="92"/>
      <c r="N5186" s="92"/>
      <c r="O5186" s="92"/>
      <c r="P5186" s="92"/>
      <c r="Q5186" s="92"/>
      <c r="R5186" s="92"/>
    </row>
    <row r="5187" spans="1:18" x14ac:dyDescent="0.3">
      <c r="A5187" s="107"/>
      <c r="B5187" s="92"/>
      <c r="C5187" s="92"/>
      <c r="D5187" s="92"/>
      <c r="E5187" s="92"/>
      <c r="F5187" s="92"/>
      <c r="G5187" s="92"/>
      <c r="H5187" s="92"/>
      <c r="I5187" s="92"/>
      <c r="J5187" s="92"/>
      <c r="K5187" s="92"/>
      <c r="N5187" s="92"/>
      <c r="O5187" s="92"/>
      <c r="P5187" s="92"/>
      <c r="Q5187" s="92"/>
      <c r="R5187" s="92"/>
    </row>
    <row r="5188" spans="1:18" x14ac:dyDescent="0.3">
      <c r="A5188" s="107"/>
      <c r="B5188" s="92"/>
      <c r="C5188" s="92"/>
      <c r="D5188" s="92"/>
      <c r="E5188" s="92"/>
      <c r="F5188" s="92"/>
      <c r="G5188" s="92"/>
      <c r="H5188" s="92"/>
      <c r="I5188" s="92"/>
      <c r="J5188" s="92"/>
      <c r="K5188" s="92"/>
      <c r="N5188" s="92"/>
      <c r="O5188" s="92"/>
      <c r="P5188" s="92"/>
      <c r="Q5188" s="92"/>
      <c r="R5188" s="92"/>
    </row>
    <row r="5189" spans="1:18" x14ac:dyDescent="0.3">
      <c r="A5189" s="107"/>
      <c r="B5189" s="92"/>
      <c r="C5189" s="92"/>
      <c r="D5189" s="92"/>
      <c r="E5189" s="92"/>
      <c r="F5189" s="92"/>
      <c r="G5189" s="92"/>
      <c r="H5189" s="92"/>
      <c r="I5189" s="92"/>
      <c r="J5189" s="92"/>
      <c r="K5189" s="92"/>
      <c r="N5189" s="92"/>
      <c r="O5189" s="92"/>
      <c r="P5189" s="92"/>
      <c r="Q5189" s="92"/>
      <c r="R5189" s="92"/>
    </row>
    <row r="5190" spans="1:18" x14ac:dyDescent="0.3">
      <c r="A5190" s="107"/>
      <c r="B5190" s="92"/>
      <c r="C5190" s="92"/>
      <c r="D5190" s="92"/>
      <c r="E5190" s="92"/>
      <c r="F5190" s="92"/>
      <c r="G5190" s="92"/>
      <c r="H5190" s="92"/>
      <c r="I5190" s="92"/>
      <c r="J5190" s="92"/>
      <c r="K5190" s="92"/>
      <c r="N5190" s="92"/>
      <c r="O5190" s="92"/>
      <c r="P5190" s="92"/>
      <c r="Q5190" s="92"/>
      <c r="R5190" s="92"/>
    </row>
    <row r="5191" spans="1:18" x14ac:dyDescent="0.3">
      <c r="A5191" s="107"/>
      <c r="B5191" s="92"/>
      <c r="C5191" s="92"/>
      <c r="D5191" s="92"/>
      <c r="E5191" s="92"/>
      <c r="F5191" s="92"/>
      <c r="G5191" s="92"/>
      <c r="H5191" s="92"/>
      <c r="I5191" s="92"/>
      <c r="J5191" s="92"/>
      <c r="K5191" s="92"/>
      <c r="N5191" s="92"/>
      <c r="O5191" s="92"/>
      <c r="P5191" s="92"/>
      <c r="Q5191" s="92"/>
      <c r="R5191" s="92"/>
    </row>
    <row r="5192" spans="1:18" x14ac:dyDescent="0.3">
      <c r="A5192" s="107"/>
      <c r="B5192" s="92"/>
      <c r="C5192" s="92"/>
      <c r="D5192" s="92"/>
      <c r="E5192" s="92"/>
      <c r="F5192" s="92"/>
      <c r="G5192" s="92"/>
      <c r="H5192" s="92"/>
      <c r="I5192" s="92"/>
      <c r="J5192" s="92"/>
      <c r="K5192" s="92"/>
      <c r="N5192" s="92"/>
      <c r="O5192" s="92"/>
      <c r="P5192" s="92"/>
      <c r="Q5192" s="92"/>
      <c r="R5192" s="92"/>
    </row>
    <row r="5193" spans="1:18" x14ac:dyDescent="0.3">
      <c r="A5193" s="107"/>
      <c r="B5193" s="92"/>
      <c r="C5193" s="92"/>
      <c r="D5193" s="92"/>
      <c r="E5193" s="92"/>
      <c r="F5193" s="92"/>
      <c r="G5193" s="92"/>
      <c r="H5193" s="92"/>
      <c r="I5193" s="92"/>
      <c r="J5193" s="92"/>
      <c r="K5193" s="92"/>
      <c r="N5193" s="92"/>
      <c r="O5193" s="92"/>
      <c r="P5193" s="92"/>
      <c r="Q5193" s="92"/>
      <c r="R5193" s="92"/>
    </row>
    <row r="5194" spans="1:18" x14ac:dyDescent="0.3">
      <c r="A5194" s="107"/>
      <c r="B5194" s="92"/>
      <c r="C5194" s="92"/>
      <c r="D5194" s="92"/>
      <c r="E5194" s="92"/>
      <c r="F5194" s="92"/>
      <c r="G5194" s="92"/>
      <c r="H5194" s="92"/>
      <c r="I5194" s="92"/>
      <c r="J5194" s="92"/>
      <c r="K5194" s="92"/>
      <c r="N5194" s="92"/>
      <c r="O5194" s="92"/>
      <c r="P5194" s="92"/>
      <c r="Q5194" s="92"/>
      <c r="R5194" s="92"/>
    </row>
    <row r="5195" spans="1:18" x14ac:dyDescent="0.3">
      <c r="A5195" s="107"/>
      <c r="B5195" s="92"/>
      <c r="C5195" s="92"/>
      <c r="D5195" s="92"/>
      <c r="E5195" s="92"/>
      <c r="F5195" s="92"/>
      <c r="G5195" s="92"/>
      <c r="H5195" s="92"/>
      <c r="I5195" s="92"/>
      <c r="J5195" s="92"/>
      <c r="K5195" s="92"/>
      <c r="N5195" s="92"/>
      <c r="O5195" s="92"/>
      <c r="P5195" s="92"/>
      <c r="Q5195" s="92"/>
      <c r="R5195" s="92"/>
    </row>
    <row r="5196" spans="1:18" x14ac:dyDescent="0.3">
      <c r="A5196" s="107"/>
      <c r="B5196" s="92"/>
      <c r="C5196" s="92"/>
      <c r="D5196" s="92"/>
      <c r="E5196" s="92"/>
      <c r="F5196" s="92"/>
      <c r="G5196" s="92"/>
      <c r="H5196" s="92"/>
      <c r="I5196" s="92"/>
      <c r="J5196" s="92"/>
      <c r="K5196" s="92"/>
      <c r="N5196" s="92"/>
      <c r="O5196" s="92"/>
      <c r="P5196" s="92"/>
      <c r="Q5196" s="92"/>
      <c r="R5196" s="92"/>
    </row>
    <row r="5197" spans="1:18" x14ac:dyDescent="0.3">
      <c r="A5197" s="107"/>
      <c r="B5197" s="92"/>
      <c r="C5197" s="92"/>
      <c r="D5197" s="92"/>
      <c r="E5197" s="92"/>
      <c r="F5197" s="92"/>
      <c r="G5197" s="92"/>
      <c r="H5197" s="92"/>
      <c r="I5197" s="92"/>
      <c r="J5197" s="92"/>
      <c r="K5197" s="92"/>
      <c r="N5197" s="92"/>
      <c r="O5197" s="92"/>
      <c r="P5197" s="92"/>
      <c r="Q5197" s="92"/>
      <c r="R5197" s="92"/>
    </row>
    <row r="5198" spans="1:18" x14ac:dyDescent="0.3">
      <c r="A5198" s="107"/>
      <c r="B5198" s="92"/>
      <c r="C5198" s="92"/>
      <c r="D5198" s="92"/>
      <c r="E5198" s="92"/>
      <c r="F5198" s="92"/>
      <c r="G5198" s="92"/>
      <c r="H5198" s="92"/>
      <c r="I5198" s="92"/>
      <c r="J5198" s="92"/>
      <c r="K5198" s="92"/>
      <c r="N5198" s="92"/>
      <c r="O5198" s="92"/>
      <c r="P5198" s="92"/>
      <c r="Q5198" s="92"/>
      <c r="R5198" s="92"/>
    </row>
    <row r="5199" spans="1:18" x14ac:dyDescent="0.3">
      <c r="A5199" s="107"/>
      <c r="B5199" s="92"/>
      <c r="C5199" s="92"/>
      <c r="D5199" s="92"/>
      <c r="E5199" s="92"/>
      <c r="F5199" s="92"/>
      <c r="G5199" s="92"/>
      <c r="H5199" s="92"/>
      <c r="I5199" s="92"/>
      <c r="J5199" s="92"/>
      <c r="K5199" s="92"/>
      <c r="N5199" s="92"/>
      <c r="O5199" s="92"/>
      <c r="P5199" s="92"/>
      <c r="Q5199" s="92"/>
      <c r="R5199" s="92"/>
    </row>
    <row r="5200" spans="1:18" x14ac:dyDescent="0.3">
      <c r="A5200" s="107"/>
      <c r="B5200" s="92"/>
      <c r="C5200" s="92"/>
      <c r="D5200" s="92"/>
      <c r="E5200" s="92"/>
      <c r="F5200" s="92"/>
      <c r="G5200" s="92"/>
      <c r="H5200" s="92"/>
      <c r="I5200" s="92"/>
      <c r="J5200" s="92"/>
      <c r="K5200" s="92"/>
      <c r="N5200" s="92"/>
      <c r="O5200" s="92"/>
      <c r="P5200" s="92"/>
      <c r="Q5200" s="92"/>
      <c r="R5200" s="92"/>
    </row>
    <row r="5201" spans="1:18" x14ac:dyDescent="0.3">
      <c r="A5201" s="107"/>
      <c r="B5201" s="92"/>
      <c r="C5201" s="92"/>
      <c r="D5201" s="92"/>
      <c r="E5201" s="92"/>
      <c r="F5201" s="92"/>
      <c r="G5201" s="92"/>
      <c r="H5201" s="92"/>
      <c r="I5201" s="92"/>
      <c r="J5201" s="92"/>
      <c r="K5201" s="92"/>
      <c r="N5201" s="92"/>
      <c r="O5201" s="92"/>
      <c r="P5201" s="92"/>
      <c r="Q5201" s="92"/>
      <c r="R5201" s="92"/>
    </row>
    <row r="5202" spans="1:18" x14ac:dyDescent="0.3">
      <c r="A5202" s="107"/>
      <c r="B5202" s="92"/>
      <c r="C5202" s="92"/>
      <c r="D5202" s="92"/>
      <c r="E5202" s="92"/>
      <c r="F5202" s="92"/>
      <c r="G5202" s="92"/>
      <c r="H5202" s="92"/>
      <c r="I5202" s="92"/>
      <c r="J5202" s="92"/>
      <c r="K5202" s="92"/>
      <c r="N5202" s="92"/>
      <c r="O5202" s="92"/>
      <c r="P5202" s="92"/>
      <c r="Q5202" s="92"/>
      <c r="R5202" s="92"/>
    </row>
    <row r="5203" spans="1:18" x14ac:dyDescent="0.3">
      <c r="A5203" s="107"/>
      <c r="B5203" s="92"/>
      <c r="C5203" s="92"/>
      <c r="D5203" s="92"/>
      <c r="E5203" s="92"/>
      <c r="F5203" s="92"/>
      <c r="G5203" s="92"/>
      <c r="H5203" s="92"/>
      <c r="I5203" s="92"/>
      <c r="J5203" s="92"/>
      <c r="K5203" s="92"/>
      <c r="N5203" s="92"/>
      <c r="O5203" s="92"/>
      <c r="P5203" s="92"/>
      <c r="Q5203" s="92"/>
      <c r="R5203" s="92"/>
    </row>
    <row r="5204" spans="1:18" x14ac:dyDescent="0.3">
      <c r="A5204" s="107"/>
      <c r="B5204" s="92"/>
      <c r="C5204" s="92"/>
      <c r="D5204" s="92"/>
      <c r="E5204" s="92"/>
      <c r="F5204" s="92"/>
      <c r="G5204" s="92"/>
      <c r="H5204" s="92"/>
      <c r="I5204" s="92"/>
      <c r="J5204" s="92"/>
      <c r="K5204" s="92"/>
      <c r="N5204" s="92"/>
      <c r="O5204" s="92"/>
      <c r="P5204" s="92"/>
      <c r="Q5204" s="92"/>
      <c r="R5204" s="92"/>
    </row>
    <row r="5205" spans="1:18" x14ac:dyDescent="0.3">
      <c r="A5205" s="107"/>
      <c r="B5205" s="92"/>
      <c r="C5205" s="92"/>
      <c r="D5205" s="92"/>
      <c r="E5205" s="92"/>
      <c r="F5205" s="92"/>
      <c r="G5205" s="92"/>
      <c r="H5205" s="92"/>
      <c r="I5205" s="92"/>
      <c r="J5205" s="92"/>
      <c r="K5205" s="92"/>
      <c r="N5205" s="92"/>
      <c r="O5205" s="92"/>
      <c r="P5205" s="92"/>
      <c r="Q5205" s="92"/>
      <c r="R5205" s="92"/>
    </row>
    <row r="5206" spans="1:18" x14ac:dyDescent="0.3">
      <c r="A5206" s="107"/>
      <c r="B5206" s="92"/>
      <c r="C5206" s="92"/>
      <c r="D5206" s="92"/>
      <c r="E5206" s="92"/>
      <c r="F5206" s="92"/>
      <c r="G5206" s="92"/>
      <c r="H5206" s="92"/>
      <c r="I5206" s="92"/>
      <c r="J5206" s="92"/>
      <c r="K5206" s="92"/>
      <c r="N5206" s="92"/>
      <c r="O5206" s="92"/>
      <c r="P5206" s="92"/>
      <c r="Q5206" s="92"/>
      <c r="R5206" s="92"/>
    </row>
    <row r="5207" spans="1:18" x14ac:dyDescent="0.3">
      <c r="A5207" s="107"/>
      <c r="B5207" s="92"/>
      <c r="C5207" s="92"/>
      <c r="D5207" s="92"/>
      <c r="E5207" s="92"/>
      <c r="F5207" s="92"/>
      <c r="G5207" s="92"/>
      <c r="H5207" s="92"/>
      <c r="I5207" s="92"/>
      <c r="J5207" s="92"/>
      <c r="K5207" s="92"/>
      <c r="N5207" s="92"/>
      <c r="O5207" s="92"/>
      <c r="P5207" s="92"/>
      <c r="Q5207" s="92"/>
      <c r="R5207" s="92"/>
    </row>
    <row r="5208" spans="1:18" x14ac:dyDescent="0.3">
      <c r="A5208" s="107"/>
      <c r="B5208" s="92"/>
      <c r="C5208" s="92"/>
      <c r="D5208" s="92"/>
      <c r="E5208" s="92"/>
      <c r="F5208" s="92"/>
      <c r="G5208" s="92"/>
      <c r="H5208" s="92"/>
      <c r="I5208" s="92"/>
      <c r="J5208" s="92"/>
      <c r="K5208" s="92"/>
      <c r="N5208" s="92"/>
      <c r="O5208" s="92"/>
      <c r="P5208" s="92"/>
      <c r="Q5208" s="92"/>
      <c r="R5208" s="92"/>
    </row>
    <row r="5209" spans="1:18" x14ac:dyDescent="0.3">
      <c r="A5209" s="107"/>
      <c r="B5209" s="92"/>
      <c r="C5209" s="92"/>
      <c r="D5209" s="92"/>
      <c r="E5209" s="92"/>
      <c r="F5209" s="92"/>
      <c r="G5209" s="92"/>
      <c r="H5209" s="92"/>
      <c r="I5209" s="92"/>
      <c r="J5209" s="92"/>
      <c r="K5209" s="92"/>
      <c r="N5209" s="92"/>
      <c r="O5209" s="92"/>
      <c r="P5209" s="92"/>
      <c r="Q5209" s="92"/>
      <c r="R5209" s="92"/>
    </row>
    <row r="5210" spans="1:18" x14ac:dyDescent="0.3">
      <c r="A5210" s="107"/>
      <c r="B5210" s="92"/>
      <c r="C5210" s="92"/>
      <c r="D5210" s="92"/>
      <c r="E5210" s="92"/>
      <c r="F5210" s="92"/>
      <c r="G5210" s="92"/>
      <c r="H5210" s="92"/>
      <c r="I5210" s="92"/>
      <c r="J5210" s="92"/>
      <c r="K5210" s="92"/>
      <c r="N5210" s="92"/>
      <c r="O5210" s="92"/>
      <c r="P5210" s="92"/>
      <c r="Q5210" s="92"/>
      <c r="R5210" s="92"/>
    </row>
    <row r="5211" spans="1:18" x14ac:dyDescent="0.3">
      <c r="A5211" s="107"/>
      <c r="B5211" s="92"/>
      <c r="C5211" s="92"/>
      <c r="D5211" s="92"/>
      <c r="E5211" s="92"/>
      <c r="F5211" s="92"/>
      <c r="G5211" s="92"/>
      <c r="H5211" s="92"/>
      <c r="I5211" s="92"/>
      <c r="J5211" s="92"/>
      <c r="K5211" s="92"/>
      <c r="N5211" s="92"/>
      <c r="O5211" s="92"/>
      <c r="P5211" s="92"/>
      <c r="Q5211" s="92"/>
      <c r="R5211" s="92"/>
    </row>
    <row r="5212" spans="1:18" x14ac:dyDescent="0.3">
      <c r="A5212" s="107"/>
      <c r="B5212" s="92"/>
      <c r="C5212" s="92"/>
      <c r="D5212" s="92"/>
      <c r="E5212" s="92"/>
      <c r="F5212" s="92"/>
      <c r="G5212" s="92"/>
      <c r="H5212" s="92"/>
      <c r="I5212" s="92"/>
      <c r="J5212" s="92"/>
      <c r="K5212" s="92"/>
      <c r="N5212" s="92"/>
      <c r="O5212" s="92"/>
      <c r="P5212" s="92"/>
      <c r="Q5212" s="92"/>
      <c r="R5212" s="92"/>
    </row>
    <row r="5213" spans="1:18" x14ac:dyDescent="0.3">
      <c r="A5213" s="107"/>
      <c r="B5213" s="92"/>
      <c r="C5213" s="92"/>
      <c r="D5213" s="92"/>
      <c r="E5213" s="92"/>
      <c r="F5213" s="92"/>
      <c r="G5213" s="92"/>
      <c r="H5213" s="92"/>
      <c r="I5213" s="92"/>
      <c r="J5213" s="92"/>
      <c r="K5213" s="92"/>
      <c r="N5213" s="92"/>
      <c r="O5213" s="92"/>
      <c r="P5213" s="92"/>
      <c r="Q5213" s="92"/>
      <c r="R5213" s="92"/>
    </row>
    <row r="5214" spans="1:18" x14ac:dyDescent="0.3">
      <c r="A5214" s="107"/>
      <c r="B5214" s="92"/>
      <c r="C5214" s="92"/>
      <c r="D5214" s="92"/>
      <c r="E5214" s="92"/>
      <c r="F5214" s="92"/>
      <c r="G5214" s="92"/>
      <c r="H5214" s="92"/>
      <c r="I5214" s="92"/>
      <c r="J5214" s="92"/>
      <c r="K5214" s="92"/>
      <c r="N5214" s="92"/>
      <c r="O5214" s="92"/>
      <c r="P5214" s="92"/>
      <c r="Q5214" s="92"/>
      <c r="R5214" s="92"/>
    </row>
    <row r="5215" spans="1:18" x14ac:dyDescent="0.3">
      <c r="A5215" s="107"/>
      <c r="B5215" s="92"/>
      <c r="C5215" s="92"/>
      <c r="D5215" s="92"/>
      <c r="E5215" s="92"/>
      <c r="F5215" s="92"/>
      <c r="G5215" s="92"/>
      <c r="H5215" s="92"/>
      <c r="I5215" s="92"/>
      <c r="J5215" s="92"/>
      <c r="K5215" s="92"/>
      <c r="N5215" s="92"/>
      <c r="O5215" s="92"/>
      <c r="P5215" s="92"/>
      <c r="Q5215" s="92"/>
      <c r="R5215" s="92"/>
    </row>
    <row r="5216" spans="1:18" x14ac:dyDescent="0.3">
      <c r="A5216" s="107"/>
      <c r="B5216" s="92"/>
      <c r="C5216" s="92"/>
      <c r="D5216" s="92"/>
      <c r="E5216" s="92"/>
      <c r="F5216" s="92"/>
      <c r="G5216" s="92"/>
      <c r="H5216" s="92"/>
      <c r="I5216" s="92"/>
      <c r="J5216" s="92"/>
      <c r="K5216" s="92"/>
      <c r="N5216" s="92"/>
      <c r="O5216" s="92"/>
      <c r="P5216" s="92"/>
      <c r="Q5216" s="92"/>
      <c r="R5216" s="92"/>
    </row>
    <row r="5217" spans="1:18" x14ac:dyDescent="0.3">
      <c r="A5217" s="107"/>
      <c r="B5217" s="92"/>
      <c r="C5217" s="92"/>
      <c r="D5217" s="92"/>
      <c r="E5217" s="92"/>
      <c r="F5217" s="92"/>
      <c r="G5217" s="92"/>
      <c r="H5217" s="92"/>
      <c r="I5217" s="92"/>
      <c r="J5217" s="92"/>
      <c r="K5217" s="92"/>
      <c r="N5217" s="92"/>
      <c r="O5217" s="92"/>
      <c r="P5217" s="92"/>
      <c r="Q5217" s="92"/>
      <c r="R5217" s="92"/>
    </row>
    <row r="5218" spans="1:18" x14ac:dyDescent="0.3">
      <c r="A5218" s="107"/>
      <c r="B5218" s="92"/>
      <c r="C5218" s="92"/>
      <c r="D5218" s="92"/>
      <c r="E5218" s="92"/>
      <c r="F5218" s="92"/>
      <c r="G5218" s="92"/>
      <c r="H5218" s="92"/>
      <c r="I5218" s="92"/>
      <c r="J5218" s="92"/>
      <c r="K5218" s="92"/>
      <c r="N5218" s="92"/>
      <c r="O5218" s="92"/>
      <c r="P5218" s="92"/>
      <c r="Q5218" s="92"/>
      <c r="R5218" s="92"/>
    </row>
    <row r="5219" spans="1:18" x14ac:dyDescent="0.3">
      <c r="A5219" s="107"/>
      <c r="B5219" s="92"/>
      <c r="C5219" s="92"/>
      <c r="D5219" s="92"/>
      <c r="E5219" s="92"/>
      <c r="F5219" s="92"/>
      <c r="G5219" s="92"/>
      <c r="H5219" s="92"/>
      <c r="I5219" s="92"/>
      <c r="J5219" s="92"/>
      <c r="K5219" s="92"/>
      <c r="N5219" s="92"/>
      <c r="O5219" s="92"/>
      <c r="P5219" s="92"/>
      <c r="Q5219" s="92"/>
      <c r="R5219" s="92"/>
    </row>
    <row r="5220" spans="1:18" x14ac:dyDescent="0.3">
      <c r="A5220" s="107"/>
      <c r="B5220" s="92"/>
      <c r="C5220" s="92"/>
      <c r="D5220" s="92"/>
      <c r="E5220" s="92"/>
      <c r="F5220" s="92"/>
      <c r="G5220" s="92"/>
      <c r="H5220" s="92"/>
      <c r="I5220" s="92"/>
      <c r="J5220" s="92"/>
      <c r="K5220" s="92"/>
      <c r="N5220" s="92"/>
      <c r="O5220" s="92"/>
      <c r="P5220" s="92"/>
      <c r="Q5220" s="92"/>
      <c r="R5220" s="92"/>
    </row>
    <row r="5221" spans="1:18" x14ac:dyDescent="0.3">
      <c r="A5221" s="107"/>
      <c r="B5221" s="92"/>
      <c r="C5221" s="92"/>
      <c r="D5221" s="92"/>
      <c r="E5221" s="92"/>
      <c r="F5221" s="92"/>
      <c r="G5221" s="92"/>
      <c r="H5221" s="92"/>
      <c r="I5221" s="92"/>
      <c r="J5221" s="92"/>
      <c r="K5221" s="92"/>
      <c r="N5221" s="92"/>
      <c r="O5221" s="92"/>
      <c r="P5221" s="92"/>
      <c r="Q5221" s="92"/>
      <c r="R5221" s="92"/>
    </row>
    <row r="5222" spans="1:18" x14ac:dyDescent="0.3">
      <c r="A5222" s="107"/>
      <c r="B5222" s="92"/>
      <c r="C5222" s="92"/>
      <c r="D5222" s="92"/>
      <c r="E5222" s="92"/>
      <c r="F5222" s="92"/>
      <c r="G5222" s="92"/>
      <c r="H5222" s="92"/>
      <c r="I5222" s="92"/>
      <c r="J5222" s="92"/>
      <c r="K5222" s="92"/>
      <c r="N5222" s="92"/>
      <c r="O5222" s="92"/>
      <c r="P5222" s="92"/>
      <c r="Q5222" s="92"/>
      <c r="R5222" s="92"/>
    </row>
    <row r="5223" spans="1:18" x14ac:dyDescent="0.3">
      <c r="A5223" s="107"/>
      <c r="B5223" s="92"/>
      <c r="C5223" s="92"/>
      <c r="D5223" s="92"/>
      <c r="E5223" s="92"/>
      <c r="F5223" s="92"/>
      <c r="G5223" s="92"/>
      <c r="H5223" s="92"/>
      <c r="I5223" s="92"/>
      <c r="J5223" s="92"/>
      <c r="K5223" s="92"/>
      <c r="N5223" s="92"/>
      <c r="O5223" s="92"/>
      <c r="P5223" s="92"/>
      <c r="Q5223" s="92"/>
      <c r="R5223" s="92"/>
    </row>
    <row r="5224" spans="1:18" x14ac:dyDescent="0.3">
      <c r="A5224" s="107"/>
      <c r="B5224" s="92"/>
      <c r="C5224" s="92"/>
      <c r="D5224" s="92"/>
      <c r="E5224" s="92"/>
      <c r="F5224" s="92"/>
      <c r="G5224" s="92"/>
      <c r="H5224" s="92"/>
      <c r="I5224" s="92"/>
      <c r="J5224" s="92"/>
      <c r="K5224" s="92"/>
      <c r="N5224" s="92"/>
      <c r="O5224" s="92"/>
      <c r="P5224" s="92"/>
      <c r="Q5224" s="92"/>
      <c r="R5224" s="92"/>
    </row>
    <row r="5225" spans="1:18" x14ac:dyDescent="0.3">
      <c r="A5225" s="107"/>
      <c r="B5225" s="92"/>
      <c r="C5225" s="92"/>
      <c r="D5225" s="92"/>
      <c r="E5225" s="92"/>
      <c r="F5225" s="92"/>
      <c r="G5225" s="92"/>
      <c r="H5225" s="92"/>
      <c r="I5225" s="92"/>
      <c r="J5225" s="92"/>
      <c r="K5225" s="92"/>
      <c r="N5225" s="92"/>
      <c r="O5225" s="92"/>
      <c r="P5225" s="92"/>
      <c r="Q5225" s="92"/>
      <c r="R5225" s="92"/>
    </row>
    <row r="5226" spans="1:18" x14ac:dyDescent="0.3">
      <c r="A5226" s="107"/>
      <c r="B5226" s="92"/>
      <c r="C5226" s="92"/>
      <c r="D5226" s="92"/>
      <c r="E5226" s="92"/>
      <c r="F5226" s="92"/>
      <c r="G5226" s="92"/>
      <c r="H5226" s="92"/>
      <c r="I5226" s="92"/>
      <c r="J5226" s="92"/>
      <c r="K5226" s="92"/>
      <c r="N5226" s="92"/>
      <c r="O5226" s="92"/>
      <c r="P5226" s="92"/>
      <c r="Q5226" s="92"/>
      <c r="R5226" s="92"/>
    </row>
    <row r="5227" spans="1:18" x14ac:dyDescent="0.3">
      <c r="A5227" s="107"/>
      <c r="B5227" s="92"/>
      <c r="C5227" s="92"/>
      <c r="D5227" s="92"/>
      <c r="E5227" s="92"/>
      <c r="F5227" s="92"/>
      <c r="G5227" s="92"/>
      <c r="H5227" s="92"/>
      <c r="I5227" s="92"/>
      <c r="J5227" s="92"/>
      <c r="K5227" s="92"/>
      <c r="N5227" s="92"/>
      <c r="O5227" s="92"/>
      <c r="P5227" s="92"/>
      <c r="Q5227" s="92"/>
      <c r="R5227" s="92"/>
    </row>
    <row r="5228" spans="1:18" x14ac:dyDescent="0.3">
      <c r="A5228" s="107"/>
      <c r="B5228" s="92"/>
      <c r="C5228" s="92"/>
      <c r="D5228" s="92"/>
      <c r="E5228" s="92"/>
      <c r="F5228" s="92"/>
      <c r="G5228" s="92"/>
      <c r="H5228" s="92"/>
      <c r="I5228" s="92"/>
      <c r="J5228" s="92"/>
      <c r="K5228" s="92"/>
      <c r="N5228" s="92"/>
      <c r="O5228" s="92"/>
      <c r="P5228" s="92"/>
      <c r="Q5228" s="92"/>
      <c r="R5228" s="92"/>
    </row>
    <row r="5229" spans="1:18" x14ac:dyDescent="0.3">
      <c r="A5229" s="107"/>
      <c r="B5229" s="92"/>
      <c r="C5229" s="92"/>
      <c r="D5229" s="92"/>
      <c r="E5229" s="92"/>
      <c r="F5229" s="92"/>
      <c r="G5229" s="92"/>
      <c r="H5229" s="92"/>
      <c r="I5229" s="92"/>
      <c r="J5229" s="92"/>
      <c r="K5229" s="92"/>
      <c r="N5229" s="92"/>
      <c r="O5229" s="92"/>
      <c r="P5229" s="92"/>
      <c r="Q5229" s="92"/>
      <c r="R5229" s="92"/>
    </row>
    <row r="5230" spans="1:18" x14ac:dyDescent="0.3">
      <c r="A5230" s="107"/>
      <c r="B5230" s="92"/>
      <c r="C5230" s="92"/>
      <c r="D5230" s="92"/>
      <c r="E5230" s="92"/>
      <c r="F5230" s="92"/>
      <c r="G5230" s="92"/>
      <c r="H5230" s="92"/>
      <c r="I5230" s="92"/>
      <c r="J5230" s="92"/>
      <c r="K5230" s="92"/>
      <c r="N5230" s="92"/>
      <c r="O5230" s="92"/>
      <c r="P5230" s="92"/>
      <c r="Q5230" s="92"/>
      <c r="R5230" s="92"/>
    </row>
    <row r="5231" spans="1:18" x14ac:dyDescent="0.3">
      <c r="A5231" s="107"/>
      <c r="B5231" s="92"/>
      <c r="C5231" s="92"/>
      <c r="D5231" s="92"/>
      <c r="E5231" s="92"/>
      <c r="F5231" s="92"/>
      <c r="G5231" s="92"/>
      <c r="H5231" s="92"/>
      <c r="I5231" s="92"/>
      <c r="J5231" s="92"/>
      <c r="K5231" s="92"/>
      <c r="N5231" s="92"/>
      <c r="O5231" s="92"/>
      <c r="P5231" s="92"/>
      <c r="Q5231" s="92"/>
      <c r="R5231" s="92"/>
    </row>
    <row r="5232" spans="1:18" x14ac:dyDescent="0.3">
      <c r="A5232" s="107"/>
      <c r="B5232" s="92"/>
      <c r="C5232" s="92"/>
      <c r="D5232" s="92"/>
      <c r="E5232" s="92"/>
      <c r="F5232" s="92"/>
      <c r="G5232" s="92"/>
      <c r="H5232" s="92"/>
      <c r="I5232" s="92"/>
      <c r="J5232" s="92"/>
      <c r="K5232" s="92"/>
      <c r="N5232" s="92"/>
      <c r="O5232" s="92"/>
      <c r="P5232" s="92"/>
      <c r="Q5232" s="92"/>
      <c r="R5232" s="92"/>
    </row>
    <row r="5233" spans="1:18" x14ac:dyDescent="0.3">
      <c r="A5233" s="107"/>
      <c r="B5233" s="92"/>
      <c r="C5233" s="92"/>
      <c r="D5233" s="92"/>
      <c r="E5233" s="92"/>
      <c r="F5233" s="92"/>
      <c r="G5233" s="92"/>
      <c r="H5233" s="92"/>
      <c r="I5233" s="92"/>
      <c r="J5233" s="92"/>
      <c r="K5233" s="92"/>
      <c r="N5233" s="92"/>
      <c r="O5233" s="92"/>
      <c r="P5233" s="92"/>
      <c r="Q5233" s="92"/>
      <c r="R5233" s="92"/>
    </row>
    <row r="5234" spans="1:18" x14ac:dyDescent="0.3">
      <c r="A5234" s="107"/>
      <c r="B5234" s="92"/>
      <c r="C5234" s="92"/>
      <c r="D5234" s="92"/>
      <c r="E5234" s="92"/>
      <c r="F5234" s="92"/>
      <c r="G5234" s="92"/>
      <c r="H5234" s="92"/>
      <c r="I5234" s="92"/>
      <c r="J5234" s="92"/>
      <c r="K5234" s="92"/>
      <c r="N5234" s="92"/>
      <c r="O5234" s="92"/>
      <c r="P5234" s="92"/>
      <c r="Q5234" s="92"/>
      <c r="R5234" s="92"/>
    </row>
    <row r="5235" spans="1:18" x14ac:dyDescent="0.3">
      <c r="A5235" s="107"/>
      <c r="B5235" s="92"/>
      <c r="C5235" s="92"/>
      <c r="D5235" s="92"/>
      <c r="E5235" s="92"/>
      <c r="F5235" s="92"/>
      <c r="G5235" s="92"/>
      <c r="H5235" s="92"/>
      <c r="I5235" s="92"/>
      <c r="J5235" s="92"/>
      <c r="K5235" s="92"/>
      <c r="N5235" s="92"/>
      <c r="O5235" s="92"/>
      <c r="P5235" s="92"/>
      <c r="Q5235" s="92"/>
      <c r="R5235" s="92"/>
    </row>
    <row r="5236" spans="1:18" x14ac:dyDescent="0.3">
      <c r="A5236" s="107"/>
      <c r="B5236" s="92"/>
      <c r="C5236" s="92"/>
      <c r="D5236" s="92"/>
      <c r="E5236" s="92"/>
      <c r="F5236" s="92"/>
      <c r="G5236" s="92"/>
      <c r="H5236" s="92"/>
      <c r="I5236" s="92"/>
      <c r="J5236" s="92"/>
      <c r="K5236" s="92"/>
      <c r="N5236" s="92"/>
      <c r="O5236" s="92"/>
      <c r="P5236" s="92"/>
      <c r="Q5236" s="92"/>
      <c r="R5236" s="92"/>
    </row>
    <row r="5237" spans="1:18" x14ac:dyDescent="0.3">
      <c r="A5237" s="107"/>
      <c r="B5237" s="92"/>
      <c r="C5237" s="92"/>
      <c r="D5237" s="92"/>
      <c r="E5237" s="92"/>
      <c r="F5237" s="92"/>
      <c r="G5237" s="92"/>
      <c r="H5237" s="92"/>
      <c r="I5237" s="92"/>
      <c r="J5237" s="92"/>
      <c r="K5237" s="92"/>
      <c r="N5237" s="92"/>
      <c r="O5237" s="92"/>
      <c r="P5237" s="92"/>
      <c r="Q5237" s="92"/>
      <c r="R5237" s="92"/>
    </row>
    <row r="5238" spans="1:18" x14ac:dyDescent="0.3">
      <c r="A5238" s="107"/>
      <c r="B5238" s="92"/>
      <c r="C5238" s="92"/>
      <c r="D5238" s="92"/>
      <c r="E5238" s="92"/>
      <c r="F5238" s="92"/>
      <c r="G5238" s="92"/>
      <c r="H5238" s="92"/>
      <c r="I5238" s="92"/>
      <c r="J5238" s="92"/>
      <c r="K5238" s="92"/>
      <c r="N5238" s="92"/>
      <c r="O5238" s="92"/>
      <c r="P5238" s="92"/>
      <c r="Q5238" s="92"/>
      <c r="R5238" s="92"/>
    </row>
    <row r="5239" spans="1:18" x14ac:dyDescent="0.3">
      <c r="A5239" s="107"/>
      <c r="B5239" s="92"/>
      <c r="C5239" s="92"/>
      <c r="D5239" s="92"/>
      <c r="E5239" s="92"/>
      <c r="F5239" s="92"/>
      <c r="G5239" s="92"/>
      <c r="H5239" s="92"/>
      <c r="I5239" s="92"/>
      <c r="J5239" s="92"/>
      <c r="K5239" s="92"/>
      <c r="N5239" s="92"/>
      <c r="O5239" s="92"/>
      <c r="P5239" s="92"/>
      <c r="Q5239" s="92"/>
      <c r="R5239" s="92"/>
    </row>
    <row r="5240" spans="1:18" x14ac:dyDescent="0.3">
      <c r="A5240" s="107"/>
      <c r="B5240" s="92"/>
      <c r="C5240" s="92"/>
      <c r="D5240" s="92"/>
      <c r="E5240" s="92"/>
      <c r="F5240" s="92"/>
      <c r="G5240" s="92"/>
      <c r="H5240" s="92"/>
      <c r="I5240" s="92"/>
      <c r="J5240" s="92"/>
      <c r="K5240" s="92"/>
      <c r="N5240" s="92"/>
      <c r="O5240" s="92"/>
      <c r="P5240" s="92"/>
      <c r="Q5240" s="92"/>
      <c r="R5240" s="92"/>
    </row>
    <row r="5241" spans="1:18" x14ac:dyDescent="0.3">
      <c r="A5241" s="107"/>
      <c r="B5241" s="92"/>
      <c r="C5241" s="92"/>
      <c r="D5241" s="92"/>
      <c r="E5241" s="92"/>
      <c r="F5241" s="92"/>
      <c r="G5241" s="92"/>
      <c r="H5241" s="92"/>
      <c r="I5241" s="92"/>
      <c r="J5241" s="92"/>
      <c r="K5241" s="92"/>
      <c r="N5241" s="92"/>
      <c r="O5241" s="92"/>
      <c r="P5241" s="92"/>
      <c r="Q5241" s="92"/>
      <c r="R5241" s="92"/>
    </row>
    <row r="5242" spans="1:18" x14ac:dyDescent="0.3">
      <c r="A5242" s="107"/>
      <c r="B5242" s="92"/>
      <c r="C5242" s="92"/>
      <c r="D5242" s="92"/>
      <c r="E5242" s="92"/>
      <c r="F5242" s="92"/>
      <c r="G5242" s="92"/>
      <c r="H5242" s="92"/>
      <c r="I5242" s="92"/>
      <c r="J5242" s="92"/>
      <c r="K5242" s="92"/>
      <c r="N5242" s="92"/>
      <c r="O5242" s="92"/>
      <c r="P5242" s="92"/>
      <c r="Q5242" s="92"/>
      <c r="R5242" s="92"/>
    </row>
    <row r="5243" spans="1:18" x14ac:dyDescent="0.3">
      <c r="A5243" s="107"/>
      <c r="B5243" s="92"/>
      <c r="C5243" s="92"/>
      <c r="D5243" s="92"/>
      <c r="E5243" s="92"/>
      <c r="F5243" s="92"/>
      <c r="G5243" s="92"/>
      <c r="H5243" s="92"/>
      <c r="I5243" s="92"/>
      <c r="J5243" s="92"/>
      <c r="K5243" s="92"/>
      <c r="N5243" s="92"/>
      <c r="O5243" s="92"/>
      <c r="P5243" s="92"/>
      <c r="Q5243" s="92"/>
      <c r="R5243" s="92"/>
    </row>
    <row r="5244" spans="1:18" x14ac:dyDescent="0.3">
      <c r="A5244" s="107"/>
      <c r="B5244" s="92"/>
      <c r="C5244" s="92"/>
      <c r="D5244" s="92"/>
      <c r="E5244" s="92"/>
      <c r="F5244" s="92"/>
      <c r="G5244" s="92"/>
      <c r="H5244" s="92"/>
      <c r="I5244" s="92"/>
      <c r="J5244" s="92"/>
      <c r="K5244" s="92"/>
      <c r="N5244" s="92"/>
      <c r="O5244" s="92"/>
      <c r="P5244" s="92"/>
      <c r="Q5244" s="92"/>
      <c r="R5244" s="92"/>
    </row>
    <row r="5245" spans="1:18" x14ac:dyDescent="0.3">
      <c r="A5245" s="107"/>
      <c r="B5245" s="92"/>
      <c r="C5245" s="92"/>
      <c r="D5245" s="92"/>
      <c r="E5245" s="92"/>
      <c r="F5245" s="92"/>
      <c r="G5245" s="92"/>
      <c r="H5245" s="92"/>
      <c r="I5245" s="92"/>
      <c r="J5245" s="92"/>
      <c r="K5245" s="92"/>
      <c r="N5245" s="92"/>
      <c r="O5245" s="92"/>
      <c r="P5245" s="92"/>
      <c r="Q5245" s="92"/>
      <c r="R5245" s="92"/>
    </row>
    <row r="5246" spans="1:18" x14ac:dyDescent="0.3">
      <c r="A5246" s="107"/>
      <c r="B5246" s="92"/>
      <c r="C5246" s="92"/>
      <c r="D5246" s="92"/>
      <c r="E5246" s="92"/>
      <c r="F5246" s="92"/>
      <c r="G5246" s="92"/>
      <c r="H5246" s="92"/>
      <c r="I5246" s="92"/>
      <c r="J5246" s="92"/>
      <c r="K5246" s="92"/>
      <c r="N5246" s="92"/>
      <c r="O5246" s="92"/>
      <c r="P5246" s="92"/>
      <c r="Q5246" s="92"/>
      <c r="R5246" s="92"/>
    </row>
    <row r="5247" spans="1:18" x14ac:dyDescent="0.3">
      <c r="A5247" s="107"/>
      <c r="B5247" s="92"/>
      <c r="C5247" s="92"/>
      <c r="D5247" s="92"/>
      <c r="E5247" s="92"/>
      <c r="F5247" s="92"/>
      <c r="G5247" s="92"/>
      <c r="H5247" s="92"/>
      <c r="I5247" s="92"/>
      <c r="J5247" s="92"/>
      <c r="K5247" s="92"/>
      <c r="N5247" s="92"/>
      <c r="O5247" s="92"/>
      <c r="P5247" s="92"/>
      <c r="Q5247" s="92"/>
      <c r="R5247" s="92"/>
    </row>
    <row r="5248" spans="1:18" x14ac:dyDescent="0.3">
      <c r="A5248" s="107"/>
      <c r="B5248" s="92"/>
      <c r="C5248" s="92"/>
      <c r="D5248" s="92"/>
      <c r="E5248" s="92"/>
      <c r="F5248" s="92"/>
      <c r="G5248" s="92"/>
      <c r="H5248" s="92"/>
      <c r="I5248" s="92"/>
      <c r="J5248" s="92"/>
      <c r="K5248" s="92"/>
      <c r="N5248" s="92"/>
      <c r="O5248" s="92"/>
      <c r="P5248" s="92"/>
      <c r="Q5248" s="92"/>
      <c r="R5248" s="92"/>
    </row>
    <row r="5249" spans="1:18" x14ac:dyDescent="0.3">
      <c r="A5249" s="107"/>
      <c r="B5249" s="92"/>
      <c r="C5249" s="92"/>
      <c r="D5249" s="92"/>
      <c r="E5249" s="92"/>
      <c r="F5249" s="92"/>
      <c r="G5249" s="92"/>
      <c r="H5249" s="92"/>
      <c r="I5249" s="92"/>
      <c r="J5249" s="92"/>
      <c r="K5249" s="92"/>
      <c r="N5249" s="92"/>
      <c r="O5249" s="92"/>
      <c r="P5249" s="92"/>
      <c r="Q5249" s="92"/>
      <c r="R5249" s="92"/>
    </row>
    <row r="5250" spans="1:18" x14ac:dyDescent="0.3">
      <c r="A5250" s="107"/>
      <c r="B5250" s="92"/>
      <c r="C5250" s="92"/>
      <c r="D5250" s="92"/>
      <c r="E5250" s="92"/>
      <c r="F5250" s="92"/>
      <c r="G5250" s="92"/>
      <c r="H5250" s="92"/>
      <c r="I5250" s="92"/>
      <c r="J5250" s="92"/>
      <c r="K5250" s="92"/>
      <c r="N5250" s="92"/>
      <c r="O5250" s="92"/>
      <c r="P5250" s="92"/>
      <c r="Q5250" s="92"/>
      <c r="R5250" s="92"/>
    </row>
    <row r="5251" spans="1:18" x14ac:dyDescent="0.3">
      <c r="A5251" s="107"/>
      <c r="B5251" s="92"/>
      <c r="C5251" s="92"/>
      <c r="D5251" s="92"/>
      <c r="E5251" s="92"/>
      <c r="F5251" s="92"/>
      <c r="G5251" s="92"/>
      <c r="H5251" s="92"/>
      <c r="I5251" s="92"/>
      <c r="J5251" s="92"/>
      <c r="K5251" s="92"/>
      <c r="N5251" s="92"/>
      <c r="O5251" s="92"/>
      <c r="P5251" s="92"/>
      <c r="Q5251" s="92"/>
      <c r="R5251" s="92"/>
    </row>
    <row r="5252" spans="1:18" x14ac:dyDescent="0.3">
      <c r="A5252" s="107"/>
      <c r="B5252" s="92"/>
      <c r="C5252" s="92"/>
      <c r="D5252" s="92"/>
      <c r="E5252" s="92"/>
      <c r="F5252" s="92"/>
      <c r="G5252" s="92"/>
      <c r="H5252" s="92"/>
      <c r="I5252" s="92"/>
      <c r="J5252" s="92"/>
      <c r="K5252" s="92"/>
      <c r="N5252" s="92"/>
      <c r="O5252" s="92"/>
      <c r="P5252" s="92"/>
      <c r="Q5252" s="92"/>
      <c r="R5252" s="92"/>
    </row>
    <row r="5253" spans="1:18" x14ac:dyDescent="0.3">
      <c r="A5253" s="107"/>
      <c r="B5253" s="92"/>
      <c r="C5253" s="92"/>
      <c r="D5253" s="92"/>
      <c r="E5253" s="92"/>
      <c r="F5253" s="92"/>
      <c r="G5253" s="92"/>
      <c r="H5253" s="92"/>
      <c r="I5253" s="92"/>
      <c r="J5253" s="92"/>
      <c r="K5253" s="92"/>
      <c r="N5253" s="92"/>
      <c r="O5253" s="92"/>
      <c r="P5253" s="92"/>
      <c r="Q5253" s="92"/>
      <c r="R5253" s="92"/>
    </row>
    <row r="5254" spans="1:18" x14ac:dyDescent="0.3">
      <c r="A5254" s="107"/>
      <c r="B5254" s="92"/>
      <c r="C5254" s="92"/>
      <c r="D5254" s="92"/>
      <c r="E5254" s="92"/>
      <c r="F5254" s="92"/>
      <c r="G5254" s="92"/>
      <c r="H5254" s="92"/>
      <c r="I5254" s="92"/>
      <c r="J5254" s="92"/>
      <c r="K5254" s="92"/>
      <c r="N5254" s="92"/>
      <c r="O5254" s="92"/>
      <c r="P5254" s="92"/>
      <c r="Q5254" s="92"/>
      <c r="R5254" s="92"/>
    </row>
    <row r="5255" spans="1:18" x14ac:dyDescent="0.3">
      <c r="A5255" s="107"/>
      <c r="B5255" s="92"/>
      <c r="C5255" s="92"/>
      <c r="D5255" s="92"/>
      <c r="E5255" s="92"/>
      <c r="F5255" s="92"/>
      <c r="G5255" s="92"/>
      <c r="H5255" s="92"/>
      <c r="I5255" s="92"/>
      <c r="J5255" s="92"/>
      <c r="K5255" s="92"/>
      <c r="N5255" s="92"/>
      <c r="O5255" s="92"/>
      <c r="P5255" s="92"/>
      <c r="Q5255" s="92"/>
      <c r="R5255" s="92"/>
    </row>
    <row r="5256" spans="1:18" x14ac:dyDescent="0.3">
      <c r="A5256" s="107"/>
      <c r="B5256" s="92"/>
      <c r="C5256" s="92"/>
      <c r="D5256" s="92"/>
      <c r="E5256" s="92"/>
      <c r="F5256" s="92"/>
      <c r="G5256" s="92"/>
      <c r="H5256" s="92"/>
      <c r="I5256" s="92"/>
      <c r="J5256" s="92"/>
      <c r="K5256" s="92"/>
      <c r="N5256" s="92"/>
      <c r="O5256" s="92"/>
      <c r="P5256" s="92"/>
      <c r="Q5256" s="92"/>
      <c r="R5256" s="92"/>
    </row>
    <row r="5257" spans="1:18" x14ac:dyDescent="0.3">
      <c r="A5257" s="107"/>
      <c r="B5257" s="92"/>
      <c r="C5257" s="92"/>
      <c r="D5257" s="92"/>
      <c r="E5257" s="92"/>
      <c r="F5257" s="92"/>
      <c r="G5257" s="92"/>
      <c r="H5257" s="92"/>
      <c r="I5257" s="92"/>
      <c r="J5257" s="92"/>
      <c r="K5257" s="92"/>
      <c r="N5257" s="92"/>
      <c r="O5257" s="92"/>
      <c r="P5257" s="92"/>
      <c r="Q5257" s="92"/>
      <c r="R5257" s="92"/>
    </row>
    <row r="5258" spans="1:18" x14ac:dyDescent="0.3">
      <c r="A5258" s="107"/>
      <c r="B5258" s="92"/>
      <c r="C5258" s="92"/>
      <c r="D5258" s="92"/>
      <c r="E5258" s="92"/>
      <c r="F5258" s="92"/>
      <c r="G5258" s="92"/>
      <c r="H5258" s="92"/>
      <c r="I5258" s="92"/>
      <c r="J5258" s="92"/>
      <c r="K5258" s="92"/>
      <c r="N5258" s="92"/>
      <c r="O5258" s="92"/>
      <c r="P5258" s="92"/>
      <c r="Q5258" s="92"/>
      <c r="R5258" s="92"/>
    </row>
    <row r="5259" spans="1:18" x14ac:dyDescent="0.3">
      <c r="A5259" s="107"/>
      <c r="B5259" s="92"/>
      <c r="C5259" s="92"/>
      <c r="D5259" s="92"/>
      <c r="E5259" s="92"/>
      <c r="F5259" s="92"/>
      <c r="G5259" s="92"/>
      <c r="H5259" s="92"/>
      <c r="I5259" s="92"/>
      <c r="J5259" s="92"/>
      <c r="K5259" s="92"/>
      <c r="N5259" s="92"/>
      <c r="O5259" s="92"/>
      <c r="P5259" s="92"/>
      <c r="Q5259" s="92"/>
      <c r="R5259" s="92"/>
    </row>
    <row r="5260" spans="1:18" x14ac:dyDescent="0.3">
      <c r="A5260" s="107"/>
      <c r="B5260" s="92"/>
      <c r="C5260" s="92"/>
      <c r="D5260" s="92"/>
      <c r="E5260" s="92"/>
      <c r="F5260" s="92"/>
      <c r="G5260" s="92"/>
      <c r="H5260" s="92"/>
      <c r="I5260" s="92"/>
      <c r="J5260" s="92"/>
      <c r="K5260" s="92"/>
      <c r="N5260" s="92"/>
      <c r="O5260" s="92"/>
      <c r="P5260" s="92"/>
      <c r="Q5260" s="92"/>
      <c r="R5260" s="92"/>
    </row>
    <row r="5261" spans="1:18" x14ac:dyDescent="0.3">
      <c r="A5261" s="107"/>
      <c r="B5261" s="92"/>
      <c r="C5261" s="92"/>
      <c r="D5261" s="92"/>
      <c r="E5261" s="92"/>
      <c r="F5261" s="92"/>
      <c r="G5261" s="92"/>
      <c r="H5261" s="92"/>
      <c r="I5261" s="92"/>
      <c r="J5261" s="92"/>
      <c r="K5261" s="92"/>
      <c r="N5261" s="92"/>
      <c r="O5261" s="92"/>
      <c r="P5261" s="92"/>
      <c r="Q5261" s="92"/>
      <c r="R5261" s="92"/>
    </row>
    <row r="5262" spans="1:18" x14ac:dyDescent="0.3">
      <c r="A5262" s="107"/>
      <c r="B5262" s="92"/>
      <c r="C5262" s="92"/>
      <c r="D5262" s="92"/>
      <c r="E5262" s="92"/>
      <c r="F5262" s="92"/>
      <c r="G5262" s="92"/>
      <c r="H5262" s="92"/>
      <c r="I5262" s="92"/>
      <c r="J5262" s="92"/>
      <c r="K5262" s="92"/>
      <c r="N5262" s="92"/>
      <c r="O5262" s="92"/>
      <c r="P5262" s="92"/>
      <c r="Q5262" s="92"/>
      <c r="R5262" s="92"/>
    </row>
    <row r="5263" spans="1:18" x14ac:dyDescent="0.3">
      <c r="A5263" s="107"/>
      <c r="B5263" s="92"/>
      <c r="C5263" s="92"/>
      <c r="D5263" s="92"/>
      <c r="E5263" s="92"/>
      <c r="F5263" s="92"/>
      <c r="G5263" s="92"/>
      <c r="H5263" s="92"/>
      <c r="I5263" s="92"/>
      <c r="J5263" s="92"/>
      <c r="K5263" s="92"/>
      <c r="N5263" s="92"/>
      <c r="O5263" s="92"/>
      <c r="P5263" s="92"/>
      <c r="Q5263" s="92"/>
      <c r="R5263" s="92"/>
    </row>
    <row r="5264" spans="1:18" x14ac:dyDescent="0.3">
      <c r="A5264" s="107"/>
      <c r="B5264" s="92"/>
      <c r="C5264" s="92"/>
      <c r="D5264" s="92"/>
      <c r="E5264" s="92"/>
      <c r="F5264" s="92"/>
      <c r="G5264" s="92"/>
      <c r="H5264" s="92"/>
      <c r="I5264" s="92"/>
      <c r="J5264" s="92"/>
      <c r="K5264" s="92"/>
      <c r="N5264" s="92"/>
      <c r="O5264" s="92"/>
      <c r="P5264" s="92"/>
      <c r="Q5264" s="92"/>
      <c r="R5264" s="92"/>
    </row>
    <row r="5265" spans="1:18" x14ac:dyDescent="0.3">
      <c r="A5265" s="107"/>
      <c r="B5265" s="92"/>
      <c r="C5265" s="92"/>
      <c r="D5265" s="92"/>
      <c r="E5265" s="92"/>
      <c r="F5265" s="92"/>
      <c r="G5265" s="92"/>
      <c r="H5265" s="92"/>
      <c r="I5265" s="92"/>
      <c r="J5265" s="92"/>
      <c r="K5265" s="92"/>
      <c r="N5265" s="92"/>
      <c r="O5265" s="92"/>
      <c r="P5265" s="92"/>
      <c r="Q5265" s="92"/>
      <c r="R5265" s="92"/>
    </row>
    <row r="5266" spans="1:18" x14ac:dyDescent="0.3">
      <c r="A5266" s="107"/>
      <c r="B5266" s="92"/>
      <c r="C5266" s="92"/>
      <c r="D5266" s="92"/>
      <c r="E5266" s="92"/>
      <c r="F5266" s="92"/>
      <c r="G5266" s="92"/>
      <c r="H5266" s="92"/>
      <c r="I5266" s="92"/>
      <c r="J5266" s="92"/>
      <c r="K5266" s="92"/>
      <c r="N5266" s="92"/>
      <c r="O5266" s="92"/>
      <c r="P5266" s="92"/>
      <c r="Q5266" s="92"/>
      <c r="R5266" s="92"/>
    </row>
    <row r="5267" spans="1:18" x14ac:dyDescent="0.3">
      <c r="A5267" s="107"/>
      <c r="B5267" s="92"/>
      <c r="C5267" s="92"/>
      <c r="D5267" s="92"/>
      <c r="E5267" s="92"/>
      <c r="F5267" s="92"/>
      <c r="G5267" s="92"/>
      <c r="H5267" s="92"/>
      <c r="I5267" s="92"/>
      <c r="J5267" s="92"/>
      <c r="K5267" s="92"/>
      <c r="N5267" s="92"/>
      <c r="O5267" s="92"/>
      <c r="P5267" s="92"/>
      <c r="Q5267" s="92"/>
      <c r="R5267" s="92"/>
    </row>
    <row r="5268" spans="1:18" x14ac:dyDescent="0.3">
      <c r="A5268" s="107"/>
      <c r="B5268" s="92"/>
      <c r="C5268" s="92"/>
      <c r="D5268" s="92"/>
      <c r="E5268" s="92"/>
      <c r="F5268" s="92"/>
      <c r="G5268" s="92"/>
      <c r="H5268" s="92"/>
      <c r="I5268" s="92"/>
      <c r="J5268" s="92"/>
      <c r="K5268" s="92"/>
      <c r="N5268" s="92"/>
      <c r="O5268" s="92"/>
      <c r="P5268" s="92"/>
      <c r="Q5268" s="92"/>
      <c r="R5268" s="92"/>
    </row>
    <row r="5269" spans="1:18" x14ac:dyDescent="0.3">
      <c r="A5269" s="107"/>
      <c r="B5269" s="92"/>
      <c r="C5269" s="92"/>
      <c r="D5269" s="92"/>
      <c r="E5269" s="92"/>
      <c r="F5269" s="92"/>
      <c r="G5269" s="92"/>
      <c r="H5269" s="92"/>
      <c r="I5269" s="92"/>
      <c r="J5269" s="92"/>
      <c r="K5269" s="92"/>
      <c r="N5269" s="92"/>
      <c r="O5269" s="92"/>
      <c r="P5269" s="92"/>
      <c r="Q5269" s="92"/>
      <c r="R5269" s="92"/>
    </row>
    <row r="5270" spans="1:18" x14ac:dyDescent="0.3">
      <c r="A5270" s="107"/>
      <c r="B5270" s="92"/>
      <c r="C5270" s="92"/>
      <c r="D5270" s="92"/>
      <c r="E5270" s="92"/>
      <c r="F5270" s="92"/>
      <c r="G5270" s="92"/>
      <c r="H5270" s="92"/>
      <c r="I5270" s="92"/>
      <c r="J5270" s="92"/>
      <c r="K5270" s="92"/>
      <c r="N5270" s="92"/>
      <c r="O5270" s="92"/>
      <c r="P5270" s="92"/>
      <c r="Q5270" s="92"/>
      <c r="R5270" s="92"/>
    </row>
    <row r="5271" spans="1:18" x14ac:dyDescent="0.3">
      <c r="A5271" s="107"/>
      <c r="B5271" s="92"/>
      <c r="C5271" s="92"/>
      <c r="D5271" s="92"/>
      <c r="E5271" s="92"/>
      <c r="F5271" s="92"/>
      <c r="G5271" s="92"/>
      <c r="H5271" s="92"/>
      <c r="I5271" s="92"/>
      <c r="J5271" s="92"/>
      <c r="K5271" s="92"/>
      <c r="N5271" s="92"/>
      <c r="O5271" s="92"/>
      <c r="P5271" s="92"/>
      <c r="Q5271" s="92"/>
      <c r="R5271" s="92"/>
    </row>
    <row r="5272" spans="1:18" x14ac:dyDescent="0.3">
      <c r="A5272" s="107"/>
      <c r="B5272" s="92"/>
      <c r="C5272" s="92"/>
      <c r="D5272" s="92"/>
      <c r="E5272" s="92"/>
      <c r="F5272" s="92"/>
      <c r="G5272" s="92"/>
      <c r="H5272" s="92"/>
      <c r="I5272" s="92"/>
      <c r="J5272" s="92"/>
      <c r="K5272" s="92"/>
      <c r="N5272" s="92"/>
      <c r="O5272" s="92"/>
      <c r="P5272" s="92"/>
      <c r="Q5272" s="92"/>
      <c r="R5272" s="92"/>
    </row>
    <row r="5273" spans="1:18" x14ac:dyDescent="0.3">
      <c r="A5273" s="107"/>
      <c r="B5273" s="92"/>
      <c r="C5273" s="92"/>
      <c r="D5273" s="92"/>
      <c r="E5273" s="92"/>
      <c r="F5273" s="92"/>
      <c r="G5273" s="92"/>
      <c r="H5273" s="92"/>
      <c r="I5273" s="92"/>
      <c r="J5273" s="92"/>
      <c r="K5273" s="92"/>
      <c r="N5273" s="92"/>
      <c r="O5273" s="92"/>
      <c r="P5273" s="92"/>
      <c r="Q5273" s="92"/>
      <c r="R5273" s="92"/>
    </row>
    <row r="5274" spans="1:18" x14ac:dyDescent="0.3">
      <c r="A5274" s="107"/>
      <c r="B5274" s="92"/>
      <c r="C5274" s="92"/>
      <c r="D5274" s="92"/>
      <c r="E5274" s="92"/>
      <c r="F5274" s="92"/>
      <c r="G5274" s="92"/>
      <c r="H5274" s="92"/>
      <c r="I5274" s="92"/>
      <c r="J5274" s="92"/>
      <c r="K5274" s="92"/>
      <c r="N5274" s="92"/>
      <c r="O5274" s="92"/>
      <c r="P5274" s="92"/>
      <c r="Q5274" s="92"/>
      <c r="R5274" s="92"/>
    </row>
    <row r="5275" spans="1:18" x14ac:dyDescent="0.3">
      <c r="A5275" s="107"/>
      <c r="B5275" s="92"/>
      <c r="C5275" s="92"/>
      <c r="D5275" s="92"/>
      <c r="E5275" s="92"/>
      <c r="F5275" s="92"/>
      <c r="G5275" s="92"/>
      <c r="H5275" s="92"/>
      <c r="I5275" s="92"/>
      <c r="J5275" s="92"/>
      <c r="K5275" s="92"/>
      <c r="N5275" s="92"/>
      <c r="O5275" s="92"/>
      <c r="P5275" s="92"/>
      <c r="Q5275" s="92"/>
      <c r="R5275" s="92"/>
    </row>
    <row r="5276" spans="1:18" x14ac:dyDescent="0.3">
      <c r="A5276" s="107"/>
      <c r="B5276" s="92"/>
      <c r="C5276" s="92"/>
      <c r="D5276" s="92"/>
      <c r="E5276" s="92"/>
      <c r="F5276" s="92"/>
      <c r="G5276" s="92"/>
      <c r="H5276" s="92"/>
      <c r="I5276" s="92"/>
      <c r="J5276" s="92"/>
      <c r="K5276" s="92"/>
      <c r="N5276" s="92"/>
      <c r="O5276" s="92"/>
      <c r="P5276" s="92"/>
      <c r="Q5276" s="92"/>
      <c r="R5276" s="92"/>
    </row>
    <row r="5277" spans="1:18" x14ac:dyDescent="0.3">
      <c r="A5277" s="107"/>
      <c r="B5277" s="92"/>
      <c r="C5277" s="92"/>
      <c r="D5277" s="92"/>
      <c r="E5277" s="92"/>
      <c r="F5277" s="92"/>
      <c r="G5277" s="92"/>
      <c r="H5277" s="92"/>
      <c r="I5277" s="92"/>
      <c r="J5277" s="92"/>
      <c r="K5277" s="92"/>
      <c r="N5277" s="92"/>
      <c r="O5277" s="92"/>
      <c r="P5277" s="92"/>
      <c r="Q5277" s="92"/>
      <c r="R5277" s="92"/>
    </row>
    <row r="5278" spans="1:18" x14ac:dyDescent="0.3">
      <c r="A5278" s="107"/>
      <c r="B5278" s="92"/>
      <c r="C5278" s="92"/>
      <c r="D5278" s="92"/>
      <c r="E5278" s="92"/>
      <c r="F5278" s="92"/>
      <c r="G5278" s="92"/>
      <c r="H5278" s="92"/>
      <c r="I5278" s="92"/>
      <c r="J5278" s="92"/>
      <c r="K5278" s="92"/>
      <c r="N5278" s="92"/>
      <c r="O5278" s="92"/>
      <c r="P5278" s="92"/>
      <c r="Q5278" s="92"/>
      <c r="R5278" s="92"/>
    </row>
    <row r="5279" spans="1:18" x14ac:dyDescent="0.3">
      <c r="A5279" s="107"/>
      <c r="B5279" s="92"/>
      <c r="C5279" s="92"/>
      <c r="D5279" s="92"/>
      <c r="E5279" s="92"/>
      <c r="F5279" s="92"/>
      <c r="G5279" s="92"/>
      <c r="H5279" s="92"/>
      <c r="I5279" s="92"/>
      <c r="J5279" s="92"/>
      <c r="K5279" s="92"/>
      <c r="N5279" s="92"/>
      <c r="O5279" s="92"/>
      <c r="P5279" s="92"/>
      <c r="Q5279" s="92"/>
      <c r="R5279" s="92"/>
    </row>
    <row r="5280" spans="1:18" x14ac:dyDescent="0.3">
      <c r="A5280" s="107"/>
      <c r="B5280" s="92"/>
      <c r="C5280" s="92"/>
      <c r="D5280" s="92"/>
      <c r="E5280" s="92"/>
      <c r="F5280" s="92"/>
      <c r="G5280" s="92"/>
      <c r="H5280" s="92"/>
      <c r="I5280" s="92"/>
      <c r="J5280" s="92"/>
      <c r="K5280" s="92"/>
      <c r="N5280" s="92"/>
      <c r="O5280" s="92"/>
      <c r="P5280" s="92"/>
      <c r="Q5280" s="92"/>
      <c r="R5280" s="92"/>
    </row>
    <row r="5281" spans="1:18" x14ac:dyDescent="0.3">
      <c r="A5281" s="107"/>
      <c r="B5281" s="92"/>
      <c r="C5281" s="92"/>
      <c r="D5281" s="92"/>
      <c r="E5281" s="92"/>
      <c r="F5281" s="92"/>
      <c r="G5281" s="92"/>
      <c r="H5281" s="92"/>
      <c r="I5281" s="92"/>
      <c r="J5281" s="92"/>
      <c r="K5281" s="92"/>
      <c r="N5281" s="92"/>
      <c r="O5281" s="92"/>
      <c r="P5281" s="92"/>
      <c r="Q5281" s="92"/>
      <c r="R5281" s="92"/>
    </row>
    <row r="5282" spans="1:18" x14ac:dyDescent="0.3">
      <c r="A5282" s="107"/>
      <c r="B5282" s="92"/>
      <c r="C5282" s="92"/>
      <c r="D5282" s="92"/>
      <c r="E5282" s="92"/>
      <c r="F5282" s="92"/>
      <c r="G5282" s="92"/>
      <c r="H5282" s="92"/>
      <c r="I5282" s="92"/>
      <c r="J5282" s="92"/>
      <c r="K5282" s="92"/>
      <c r="N5282" s="92"/>
      <c r="O5282" s="92"/>
      <c r="P5282" s="92"/>
      <c r="Q5282" s="92"/>
      <c r="R5282" s="92"/>
    </row>
    <row r="5283" spans="1:18" x14ac:dyDescent="0.3">
      <c r="A5283" s="107"/>
      <c r="B5283" s="92"/>
      <c r="C5283" s="92"/>
      <c r="D5283" s="92"/>
      <c r="E5283" s="92"/>
      <c r="F5283" s="92"/>
      <c r="G5283" s="92"/>
      <c r="H5283" s="92"/>
      <c r="I5283" s="92"/>
      <c r="J5283" s="92"/>
      <c r="K5283" s="92"/>
      <c r="N5283" s="92"/>
      <c r="O5283" s="92"/>
      <c r="P5283" s="92"/>
      <c r="Q5283" s="92"/>
      <c r="R5283" s="92"/>
    </row>
    <row r="5284" spans="1:18" x14ac:dyDescent="0.3">
      <c r="A5284" s="107"/>
      <c r="B5284" s="92"/>
      <c r="C5284" s="92"/>
      <c r="D5284" s="92"/>
      <c r="E5284" s="92"/>
      <c r="F5284" s="92"/>
      <c r="G5284" s="92"/>
      <c r="H5284" s="92"/>
      <c r="I5284" s="92"/>
      <c r="J5284" s="92"/>
      <c r="K5284" s="92"/>
      <c r="N5284" s="92"/>
      <c r="O5284" s="92"/>
      <c r="P5284" s="92"/>
      <c r="Q5284" s="92"/>
      <c r="R5284" s="92"/>
    </row>
    <row r="5285" spans="1:18" x14ac:dyDescent="0.3">
      <c r="A5285" s="107"/>
      <c r="B5285" s="92"/>
      <c r="C5285" s="92"/>
      <c r="D5285" s="92"/>
      <c r="E5285" s="92"/>
      <c r="F5285" s="92"/>
      <c r="G5285" s="92"/>
      <c r="H5285" s="92"/>
      <c r="I5285" s="92"/>
      <c r="J5285" s="92"/>
      <c r="K5285" s="92"/>
      <c r="N5285" s="92"/>
      <c r="O5285" s="92"/>
      <c r="P5285" s="92"/>
      <c r="Q5285" s="92"/>
      <c r="R5285" s="92"/>
    </row>
    <row r="5286" spans="1:18" x14ac:dyDescent="0.3">
      <c r="A5286" s="107"/>
      <c r="B5286" s="92"/>
      <c r="C5286" s="92"/>
      <c r="D5286" s="92"/>
      <c r="E5286" s="92"/>
      <c r="F5286" s="92"/>
      <c r="G5286" s="92"/>
      <c r="H5286" s="92"/>
      <c r="I5286" s="92"/>
      <c r="J5286" s="92"/>
      <c r="K5286" s="92"/>
      <c r="N5286" s="92"/>
      <c r="O5286" s="92"/>
      <c r="P5286" s="92"/>
      <c r="Q5286" s="92"/>
      <c r="R5286" s="92"/>
    </row>
    <row r="5287" spans="1:18" x14ac:dyDescent="0.3">
      <c r="A5287" s="107"/>
      <c r="B5287" s="92"/>
      <c r="C5287" s="92"/>
      <c r="D5287" s="92"/>
      <c r="E5287" s="92"/>
      <c r="F5287" s="92"/>
      <c r="G5287" s="92"/>
      <c r="H5287" s="92"/>
      <c r="I5287" s="92"/>
      <c r="J5287" s="92"/>
      <c r="K5287" s="92"/>
      <c r="N5287" s="92"/>
      <c r="O5287" s="92"/>
      <c r="P5287" s="92"/>
      <c r="Q5287" s="92"/>
      <c r="R5287" s="92"/>
    </row>
    <row r="5288" spans="1:18" x14ac:dyDescent="0.3">
      <c r="A5288" s="107"/>
      <c r="B5288" s="92"/>
      <c r="C5288" s="92"/>
      <c r="D5288" s="92"/>
      <c r="E5288" s="92"/>
      <c r="F5288" s="92"/>
      <c r="G5288" s="92"/>
      <c r="H5288" s="92"/>
      <c r="I5288" s="92"/>
      <c r="J5288" s="92"/>
      <c r="K5288" s="92"/>
      <c r="N5288" s="92"/>
      <c r="O5288" s="92"/>
      <c r="P5288" s="92"/>
      <c r="Q5288" s="92"/>
      <c r="R5288" s="92"/>
    </row>
    <row r="5289" spans="1:18" x14ac:dyDescent="0.3">
      <c r="A5289" s="107"/>
      <c r="B5289" s="92"/>
      <c r="C5289" s="92"/>
      <c r="D5289" s="92"/>
      <c r="E5289" s="92"/>
      <c r="F5289" s="92"/>
      <c r="G5289" s="92"/>
      <c r="H5289" s="92"/>
      <c r="I5289" s="92"/>
      <c r="J5289" s="92"/>
      <c r="K5289" s="92"/>
      <c r="N5289" s="92"/>
      <c r="O5289" s="92"/>
      <c r="P5289" s="92"/>
      <c r="Q5289" s="92"/>
      <c r="R5289" s="92"/>
    </row>
    <row r="5290" spans="1:18" x14ac:dyDescent="0.3">
      <c r="A5290" s="107"/>
      <c r="B5290" s="92"/>
      <c r="C5290" s="92"/>
      <c r="D5290" s="92"/>
      <c r="E5290" s="92"/>
      <c r="F5290" s="92"/>
      <c r="G5290" s="92"/>
      <c r="H5290" s="92"/>
      <c r="I5290" s="92"/>
      <c r="J5290" s="92"/>
      <c r="K5290" s="92"/>
      <c r="N5290" s="92"/>
      <c r="O5290" s="92"/>
      <c r="P5290" s="92"/>
      <c r="Q5290" s="92"/>
      <c r="R5290" s="92"/>
    </row>
    <row r="5291" spans="1:18" x14ac:dyDescent="0.3">
      <c r="A5291" s="107"/>
      <c r="B5291" s="92"/>
      <c r="C5291" s="92"/>
      <c r="D5291" s="92"/>
      <c r="E5291" s="92"/>
      <c r="F5291" s="92"/>
      <c r="G5291" s="92"/>
      <c r="H5291" s="92"/>
      <c r="I5291" s="92"/>
      <c r="J5291" s="92"/>
      <c r="K5291" s="92"/>
      <c r="N5291" s="92"/>
      <c r="O5291" s="92"/>
      <c r="P5291" s="92"/>
      <c r="Q5291" s="92"/>
      <c r="R5291" s="92"/>
    </row>
    <row r="5292" spans="1:18" x14ac:dyDescent="0.3">
      <c r="A5292" s="107"/>
      <c r="B5292" s="92"/>
      <c r="C5292" s="92"/>
      <c r="D5292" s="92"/>
      <c r="E5292" s="92"/>
      <c r="F5292" s="92"/>
      <c r="G5292" s="92"/>
      <c r="H5292" s="92"/>
      <c r="I5292" s="92"/>
      <c r="J5292" s="92"/>
      <c r="K5292" s="92"/>
      <c r="N5292" s="92"/>
      <c r="O5292" s="92"/>
      <c r="P5292" s="92"/>
      <c r="Q5292" s="92"/>
      <c r="R5292" s="92"/>
    </row>
    <row r="5293" spans="1:18" x14ac:dyDescent="0.3">
      <c r="A5293" s="107"/>
      <c r="B5293" s="92"/>
      <c r="C5293" s="92"/>
      <c r="D5293" s="92"/>
      <c r="E5293" s="92"/>
      <c r="F5293" s="92"/>
      <c r="G5293" s="92"/>
      <c r="H5293" s="92"/>
      <c r="I5293" s="92"/>
      <c r="J5293" s="92"/>
      <c r="K5293" s="92"/>
      <c r="N5293" s="92"/>
      <c r="O5293" s="92"/>
      <c r="P5293" s="92"/>
      <c r="Q5293" s="92"/>
      <c r="R5293" s="92"/>
    </row>
    <row r="5294" spans="1:18" x14ac:dyDescent="0.3">
      <c r="A5294" s="107"/>
      <c r="B5294" s="92"/>
      <c r="C5294" s="92"/>
      <c r="D5294" s="92"/>
      <c r="E5294" s="92"/>
      <c r="F5294" s="92"/>
      <c r="G5294" s="92"/>
      <c r="H5294" s="92"/>
      <c r="I5294" s="92"/>
      <c r="J5294" s="92"/>
      <c r="K5294" s="92"/>
      <c r="N5294" s="92"/>
      <c r="O5294" s="92"/>
      <c r="P5294" s="92"/>
      <c r="Q5294" s="92"/>
      <c r="R5294" s="92"/>
    </row>
    <row r="5295" spans="1:18" x14ac:dyDescent="0.3">
      <c r="A5295" s="107"/>
      <c r="B5295" s="92"/>
      <c r="C5295" s="92"/>
      <c r="D5295" s="92"/>
      <c r="E5295" s="92"/>
      <c r="F5295" s="92"/>
      <c r="G5295" s="92"/>
      <c r="H5295" s="92"/>
      <c r="I5295" s="92"/>
      <c r="J5295" s="92"/>
      <c r="K5295" s="92"/>
      <c r="N5295" s="92"/>
      <c r="O5295" s="92"/>
      <c r="P5295" s="92"/>
      <c r="Q5295" s="92"/>
      <c r="R5295" s="92"/>
    </row>
    <row r="5296" spans="1:18" x14ac:dyDescent="0.3">
      <c r="A5296" s="107"/>
      <c r="B5296" s="92"/>
      <c r="C5296" s="92"/>
      <c r="D5296" s="92"/>
      <c r="E5296" s="92"/>
      <c r="F5296" s="92"/>
      <c r="G5296" s="92"/>
      <c r="H5296" s="92"/>
      <c r="I5296" s="92"/>
      <c r="J5296" s="92"/>
      <c r="K5296" s="92"/>
      <c r="N5296" s="92"/>
      <c r="O5296" s="92"/>
      <c r="P5296" s="92"/>
      <c r="Q5296" s="92"/>
      <c r="R5296" s="92"/>
    </row>
    <row r="5297" spans="1:18" x14ac:dyDescent="0.3">
      <c r="A5297" s="107"/>
      <c r="B5297" s="92"/>
      <c r="C5297" s="92"/>
      <c r="D5297" s="92"/>
      <c r="E5297" s="92"/>
      <c r="F5297" s="92"/>
      <c r="G5297" s="92"/>
      <c r="H5297" s="92"/>
      <c r="I5297" s="92"/>
      <c r="J5297" s="92"/>
      <c r="K5297" s="92"/>
      <c r="N5297" s="92"/>
      <c r="O5297" s="92"/>
      <c r="P5297" s="92"/>
      <c r="Q5297" s="92"/>
      <c r="R5297" s="92"/>
    </row>
    <row r="5298" spans="1:18" x14ac:dyDescent="0.3">
      <c r="A5298" s="107"/>
      <c r="B5298" s="92"/>
      <c r="C5298" s="92"/>
      <c r="D5298" s="92"/>
      <c r="E5298" s="92"/>
      <c r="F5298" s="92"/>
      <c r="G5298" s="92"/>
      <c r="H5298" s="92"/>
      <c r="I5298" s="92"/>
      <c r="J5298" s="92"/>
      <c r="K5298" s="92"/>
      <c r="N5298" s="92"/>
      <c r="O5298" s="92"/>
      <c r="P5298" s="92"/>
      <c r="Q5298" s="92"/>
      <c r="R5298" s="92"/>
    </row>
    <row r="5299" spans="1:18" x14ac:dyDescent="0.3">
      <c r="A5299" s="107"/>
      <c r="B5299" s="92"/>
      <c r="C5299" s="92"/>
      <c r="D5299" s="92"/>
      <c r="E5299" s="92"/>
      <c r="F5299" s="92"/>
      <c r="G5299" s="92"/>
      <c r="H5299" s="92"/>
      <c r="I5299" s="92"/>
      <c r="J5299" s="92"/>
      <c r="K5299" s="92"/>
      <c r="N5299" s="92"/>
      <c r="O5299" s="92"/>
      <c r="P5299" s="92"/>
      <c r="Q5299" s="92"/>
      <c r="R5299" s="92"/>
    </row>
    <row r="5300" spans="1:18" x14ac:dyDescent="0.3">
      <c r="A5300" s="107"/>
      <c r="B5300" s="92"/>
      <c r="C5300" s="92"/>
      <c r="D5300" s="92"/>
      <c r="E5300" s="92"/>
      <c r="F5300" s="92"/>
      <c r="G5300" s="92"/>
      <c r="H5300" s="92"/>
      <c r="I5300" s="92"/>
      <c r="J5300" s="92"/>
      <c r="K5300" s="92"/>
      <c r="N5300" s="92"/>
      <c r="O5300" s="92"/>
      <c r="P5300" s="92"/>
      <c r="Q5300" s="92"/>
      <c r="R5300" s="92"/>
    </row>
    <row r="5301" spans="1:18" x14ac:dyDescent="0.3">
      <c r="A5301" s="107"/>
      <c r="B5301" s="92"/>
      <c r="C5301" s="92"/>
      <c r="D5301" s="92"/>
      <c r="E5301" s="92"/>
      <c r="F5301" s="92"/>
      <c r="G5301" s="92"/>
      <c r="H5301" s="92"/>
      <c r="I5301" s="92"/>
      <c r="J5301" s="92"/>
      <c r="K5301" s="92"/>
      <c r="N5301" s="92"/>
      <c r="O5301" s="92"/>
      <c r="P5301" s="92"/>
      <c r="Q5301" s="92"/>
      <c r="R5301" s="92"/>
    </row>
    <row r="5302" spans="1:18" x14ac:dyDescent="0.3">
      <c r="A5302" s="107"/>
      <c r="B5302" s="92"/>
      <c r="C5302" s="92"/>
      <c r="D5302" s="92"/>
      <c r="E5302" s="92"/>
      <c r="F5302" s="92"/>
      <c r="G5302" s="92"/>
      <c r="H5302" s="92"/>
      <c r="I5302" s="92"/>
      <c r="J5302" s="92"/>
      <c r="K5302" s="92"/>
      <c r="N5302" s="92"/>
      <c r="O5302" s="92"/>
      <c r="P5302" s="92"/>
      <c r="Q5302" s="92"/>
      <c r="R5302" s="92"/>
    </row>
    <row r="5303" spans="1:18" x14ac:dyDescent="0.3">
      <c r="A5303" s="107"/>
      <c r="B5303" s="92"/>
      <c r="C5303" s="92"/>
      <c r="D5303" s="92"/>
      <c r="E5303" s="92"/>
      <c r="F5303" s="92"/>
      <c r="G5303" s="92"/>
      <c r="H5303" s="92"/>
      <c r="I5303" s="92"/>
      <c r="J5303" s="92"/>
      <c r="K5303" s="92"/>
      <c r="N5303" s="92"/>
      <c r="O5303" s="92"/>
      <c r="P5303" s="92"/>
      <c r="Q5303" s="92"/>
      <c r="R5303" s="92"/>
    </row>
    <row r="5304" spans="1:18" x14ac:dyDescent="0.3">
      <c r="A5304" s="107"/>
      <c r="B5304" s="92"/>
      <c r="C5304" s="92"/>
      <c r="D5304" s="92"/>
      <c r="E5304" s="92"/>
      <c r="F5304" s="92"/>
      <c r="G5304" s="92"/>
      <c r="H5304" s="92"/>
      <c r="I5304" s="92"/>
      <c r="J5304" s="92"/>
      <c r="K5304" s="92"/>
      <c r="N5304" s="92"/>
      <c r="O5304" s="92"/>
      <c r="P5304" s="92"/>
      <c r="Q5304" s="92"/>
      <c r="R5304" s="92"/>
    </row>
    <row r="5305" spans="1:18" x14ac:dyDescent="0.3">
      <c r="A5305" s="107"/>
      <c r="B5305" s="92"/>
      <c r="C5305" s="92"/>
      <c r="D5305" s="92"/>
      <c r="E5305" s="92"/>
      <c r="F5305" s="92"/>
      <c r="G5305" s="92"/>
      <c r="H5305" s="92"/>
      <c r="I5305" s="92"/>
      <c r="J5305" s="92"/>
      <c r="K5305" s="92"/>
      <c r="N5305" s="92"/>
      <c r="O5305" s="92"/>
      <c r="P5305" s="92"/>
      <c r="Q5305" s="92"/>
      <c r="R5305" s="92"/>
    </row>
    <row r="5306" spans="1:18" x14ac:dyDescent="0.3">
      <c r="A5306" s="107"/>
      <c r="B5306" s="92"/>
      <c r="C5306" s="92"/>
      <c r="D5306" s="92"/>
      <c r="E5306" s="92"/>
      <c r="F5306" s="92"/>
      <c r="G5306" s="92"/>
      <c r="H5306" s="92"/>
      <c r="I5306" s="92"/>
      <c r="J5306" s="92"/>
      <c r="K5306" s="92"/>
      <c r="N5306" s="92"/>
      <c r="O5306" s="92"/>
      <c r="P5306" s="92"/>
      <c r="Q5306" s="92"/>
      <c r="R5306" s="92"/>
    </row>
    <row r="5307" spans="1:18" x14ac:dyDescent="0.3">
      <c r="A5307" s="107"/>
      <c r="B5307" s="92"/>
      <c r="C5307" s="92"/>
      <c r="D5307" s="92"/>
      <c r="E5307" s="92"/>
      <c r="F5307" s="92"/>
      <c r="G5307" s="92"/>
      <c r="H5307" s="92"/>
      <c r="I5307" s="92"/>
      <c r="J5307" s="92"/>
      <c r="K5307" s="92"/>
      <c r="N5307" s="92"/>
      <c r="O5307" s="92"/>
      <c r="P5307" s="92"/>
      <c r="Q5307" s="92"/>
      <c r="R5307" s="92"/>
    </row>
    <row r="5308" spans="1:18" x14ac:dyDescent="0.3">
      <c r="A5308" s="107"/>
      <c r="B5308" s="92"/>
      <c r="C5308" s="92"/>
      <c r="D5308" s="92"/>
      <c r="E5308" s="92"/>
      <c r="F5308" s="92"/>
      <c r="G5308" s="92"/>
      <c r="H5308" s="92"/>
      <c r="I5308" s="92"/>
      <c r="J5308" s="92"/>
      <c r="K5308" s="92"/>
      <c r="N5308" s="92"/>
      <c r="O5308" s="92"/>
      <c r="P5308" s="92"/>
      <c r="Q5308" s="92"/>
      <c r="R5308" s="92"/>
    </row>
    <row r="5309" spans="1:18" x14ac:dyDescent="0.3">
      <c r="A5309" s="107"/>
      <c r="B5309" s="92"/>
      <c r="C5309" s="92"/>
      <c r="D5309" s="92"/>
      <c r="E5309" s="92"/>
      <c r="F5309" s="92"/>
      <c r="G5309" s="92"/>
      <c r="H5309" s="92"/>
      <c r="I5309" s="92"/>
      <c r="J5309" s="92"/>
      <c r="K5309" s="92"/>
      <c r="N5309" s="92"/>
      <c r="O5309" s="92"/>
      <c r="P5309" s="92"/>
      <c r="Q5309" s="92"/>
      <c r="R5309" s="92"/>
    </row>
    <row r="5310" spans="1:18" x14ac:dyDescent="0.3">
      <c r="A5310" s="107"/>
      <c r="B5310" s="92"/>
      <c r="C5310" s="92"/>
      <c r="D5310" s="92"/>
      <c r="E5310" s="92"/>
      <c r="F5310" s="92"/>
      <c r="G5310" s="92"/>
      <c r="H5310" s="92"/>
      <c r="I5310" s="92"/>
      <c r="J5310" s="92"/>
      <c r="K5310" s="92"/>
      <c r="N5310" s="92"/>
      <c r="O5310" s="92"/>
      <c r="P5310" s="92"/>
      <c r="Q5310" s="92"/>
      <c r="R5310" s="92"/>
    </row>
    <row r="5311" spans="1:18" x14ac:dyDescent="0.3">
      <c r="A5311" s="107"/>
      <c r="B5311" s="92"/>
      <c r="C5311" s="92"/>
      <c r="D5311" s="92"/>
      <c r="E5311" s="92"/>
      <c r="F5311" s="92"/>
      <c r="G5311" s="92"/>
      <c r="H5311" s="92"/>
      <c r="I5311" s="92"/>
      <c r="J5311" s="92"/>
      <c r="K5311" s="92"/>
      <c r="N5311" s="92"/>
      <c r="O5311" s="92"/>
      <c r="P5311" s="92"/>
      <c r="Q5311" s="92"/>
      <c r="R5311" s="92"/>
    </row>
    <row r="5312" spans="1:18" x14ac:dyDescent="0.3">
      <c r="A5312" s="107"/>
      <c r="B5312" s="92"/>
      <c r="C5312" s="92"/>
      <c r="D5312" s="92"/>
      <c r="E5312" s="92"/>
      <c r="F5312" s="92"/>
      <c r="G5312" s="92"/>
      <c r="H5312" s="92"/>
      <c r="I5312" s="92"/>
      <c r="J5312" s="92"/>
      <c r="K5312" s="92"/>
      <c r="N5312" s="92"/>
      <c r="O5312" s="92"/>
      <c r="P5312" s="92"/>
      <c r="Q5312" s="92"/>
      <c r="R5312" s="92"/>
    </row>
    <row r="5313" spans="1:18" x14ac:dyDescent="0.3">
      <c r="A5313" s="107"/>
      <c r="B5313" s="92"/>
      <c r="C5313" s="92"/>
      <c r="D5313" s="92"/>
      <c r="E5313" s="92"/>
      <c r="F5313" s="92"/>
      <c r="G5313" s="92"/>
      <c r="H5313" s="92"/>
      <c r="I5313" s="92"/>
      <c r="J5313" s="92"/>
      <c r="K5313" s="92"/>
      <c r="N5313" s="92"/>
      <c r="O5313" s="92"/>
      <c r="P5313" s="92"/>
      <c r="Q5313" s="92"/>
      <c r="R5313" s="92"/>
    </row>
    <row r="5314" spans="1:18" x14ac:dyDescent="0.3">
      <c r="A5314" s="107"/>
      <c r="B5314" s="92"/>
      <c r="C5314" s="92"/>
      <c r="D5314" s="92"/>
      <c r="E5314" s="92"/>
      <c r="F5314" s="92"/>
      <c r="G5314" s="92"/>
      <c r="H5314" s="92"/>
      <c r="I5314" s="92"/>
      <c r="J5314" s="92"/>
      <c r="K5314" s="92"/>
      <c r="N5314" s="92"/>
      <c r="O5314" s="92"/>
      <c r="P5314" s="92"/>
      <c r="Q5314" s="92"/>
      <c r="R5314" s="92"/>
    </row>
    <row r="5315" spans="1:18" x14ac:dyDescent="0.3">
      <c r="A5315" s="107"/>
      <c r="B5315" s="92"/>
      <c r="C5315" s="92"/>
      <c r="D5315" s="92"/>
      <c r="E5315" s="92"/>
      <c r="F5315" s="92"/>
      <c r="G5315" s="92"/>
      <c r="H5315" s="92"/>
      <c r="I5315" s="92"/>
      <c r="J5315" s="92"/>
      <c r="K5315" s="92"/>
      <c r="N5315" s="92"/>
      <c r="O5315" s="92"/>
      <c r="P5315" s="92"/>
      <c r="Q5315" s="92"/>
      <c r="R5315" s="92"/>
    </row>
    <row r="5316" spans="1:18" x14ac:dyDescent="0.3">
      <c r="A5316" s="107"/>
      <c r="B5316" s="92"/>
      <c r="C5316" s="92"/>
      <c r="D5316" s="92"/>
      <c r="E5316" s="92"/>
      <c r="F5316" s="92"/>
      <c r="G5316" s="92"/>
      <c r="H5316" s="92"/>
      <c r="I5316" s="92"/>
      <c r="J5316" s="92"/>
      <c r="K5316" s="92"/>
      <c r="N5316" s="92"/>
      <c r="O5316" s="92"/>
      <c r="P5316" s="92"/>
      <c r="Q5316" s="92"/>
      <c r="R5316" s="92"/>
    </row>
    <row r="5317" spans="1:18" x14ac:dyDescent="0.3">
      <c r="A5317" s="107"/>
      <c r="B5317" s="92"/>
      <c r="C5317" s="92"/>
      <c r="D5317" s="92"/>
      <c r="E5317" s="92"/>
      <c r="F5317" s="92"/>
      <c r="G5317" s="92"/>
      <c r="H5317" s="92"/>
      <c r="I5317" s="92"/>
      <c r="J5317" s="92"/>
      <c r="K5317" s="92"/>
      <c r="N5317" s="92"/>
      <c r="O5317" s="92"/>
      <c r="P5317" s="92"/>
      <c r="Q5317" s="92"/>
      <c r="R5317" s="92"/>
    </row>
    <row r="5318" spans="1:18" x14ac:dyDescent="0.3">
      <c r="A5318" s="107"/>
      <c r="B5318" s="92"/>
      <c r="C5318" s="92"/>
      <c r="D5318" s="92"/>
      <c r="E5318" s="92"/>
      <c r="F5318" s="92"/>
      <c r="G5318" s="92"/>
      <c r="H5318" s="92"/>
      <c r="I5318" s="92"/>
      <c r="J5318" s="92"/>
      <c r="K5318" s="92"/>
      <c r="N5318" s="92"/>
      <c r="O5318" s="92"/>
      <c r="P5318" s="92"/>
      <c r="Q5318" s="92"/>
      <c r="R5318" s="92"/>
    </row>
    <row r="5319" spans="1:18" x14ac:dyDescent="0.3">
      <c r="A5319" s="107"/>
      <c r="B5319" s="92"/>
      <c r="C5319" s="92"/>
      <c r="D5319" s="92"/>
      <c r="E5319" s="92"/>
      <c r="F5319" s="92"/>
      <c r="G5319" s="92"/>
      <c r="H5319" s="92"/>
      <c r="I5319" s="92"/>
      <c r="J5319" s="92"/>
      <c r="K5319" s="92"/>
      <c r="N5319" s="92"/>
      <c r="O5319" s="92"/>
      <c r="P5319" s="92"/>
      <c r="Q5319" s="92"/>
      <c r="R5319" s="92"/>
    </row>
    <row r="5320" spans="1:18" x14ac:dyDescent="0.3">
      <c r="A5320" s="107"/>
      <c r="B5320" s="92"/>
      <c r="C5320" s="92"/>
      <c r="D5320" s="92"/>
      <c r="E5320" s="92"/>
      <c r="F5320" s="92"/>
      <c r="G5320" s="92"/>
      <c r="H5320" s="92"/>
      <c r="I5320" s="92"/>
      <c r="J5320" s="92"/>
      <c r="K5320" s="92"/>
      <c r="N5320" s="92"/>
      <c r="O5320" s="92"/>
      <c r="P5320" s="92"/>
      <c r="Q5320" s="92"/>
      <c r="R5320" s="92"/>
    </row>
    <row r="5321" spans="1:18" x14ac:dyDescent="0.3">
      <c r="A5321" s="107"/>
      <c r="B5321" s="92"/>
      <c r="C5321" s="92"/>
      <c r="D5321" s="92"/>
      <c r="E5321" s="92"/>
      <c r="F5321" s="92"/>
      <c r="G5321" s="92"/>
      <c r="H5321" s="92"/>
      <c r="I5321" s="92"/>
      <c r="J5321" s="92"/>
      <c r="K5321" s="92"/>
      <c r="N5321" s="92"/>
      <c r="O5321" s="92"/>
      <c r="P5321" s="92"/>
      <c r="Q5321" s="92"/>
      <c r="R5321" s="92"/>
    </row>
    <row r="5322" spans="1:18" x14ac:dyDescent="0.3">
      <c r="A5322" s="107"/>
      <c r="B5322" s="92"/>
      <c r="C5322" s="92"/>
      <c r="D5322" s="92"/>
      <c r="E5322" s="92"/>
      <c r="F5322" s="92"/>
      <c r="G5322" s="92"/>
      <c r="H5322" s="92"/>
      <c r="I5322" s="92"/>
      <c r="J5322" s="92"/>
      <c r="K5322" s="92"/>
      <c r="N5322" s="92"/>
      <c r="O5322" s="92"/>
      <c r="P5322" s="92"/>
      <c r="Q5322" s="92"/>
      <c r="R5322" s="92"/>
    </row>
    <row r="5323" spans="1:18" x14ac:dyDescent="0.3">
      <c r="A5323" s="107"/>
      <c r="B5323" s="92"/>
      <c r="C5323" s="92"/>
      <c r="D5323" s="92"/>
      <c r="E5323" s="92"/>
      <c r="F5323" s="92"/>
      <c r="G5323" s="92"/>
      <c r="H5323" s="92"/>
      <c r="I5323" s="92"/>
      <c r="J5323" s="92"/>
      <c r="K5323" s="92"/>
      <c r="N5323" s="92"/>
      <c r="O5323" s="92"/>
      <c r="P5323" s="92"/>
      <c r="Q5323" s="92"/>
      <c r="R5323" s="92"/>
    </row>
    <row r="5324" spans="1:18" x14ac:dyDescent="0.3">
      <c r="A5324" s="107"/>
      <c r="B5324" s="92"/>
      <c r="C5324" s="92"/>
      <c r="D5324" s="92"/>
      <c r="E5324" s="92"/>
      <c r="F5324" s="92"/>
      <c r="G5324" s="92"/>
      <c r="H5324" s="92"/>
      <c r="I5324" s="92"/>
      <c r="J5324" s="92"/>
      <c r="K5324" s="92"/>
      <c r="N5324" s="92"/>
      <c r="O5324" s="92"/>
      <c r="P5324" s="92"/>
      <c r="Q5324" s="92"/>
      <c r="R5324" s="92"/>
    </row>
    <row r="5325" spans="1:18" x14ac:dyDescent="0.3">
      <c r="A5325" s="107"/>
      <c r="B5325" s="92"/>
      <c r="C5325" s="92"/>
      <c r="D5325" s="92"/>
      <c r="E5325" s="92"/>
      <c r="F5325" s="92"/>
      <c r="G5325" s="92"/>
      <c r="H5325" s="92"/>
      <c r="I5325" s="92"/>
      <c r="J5325" s="92"/>
      <c r="K5325" s="92"/>
      <c r="N5325" s="92"/>
      <c r="O5325" s="92"/>
      <c r="P5325" s="92"/>
      <c r="Q5325" s="92"/>
      <c r="R5325" s="92"/>
    </row>
    <row r="5326" spans="1:18" x14ac:dyDescent="0.3">
      <c r="A5326" s="107"/>
      <c r="B5326" s="92"/>
      <c r="C5326" s="92"/>
      <c r="D5326" s="92"/>
      <c r="E5326" s="92"/>
      <c r="F5326" s="92"/>
      <c r="G5326" s="92"/>
      <c r="H5326" s="92"/>
      <c r="I5326" s="92"/>
      <c r="J5326" s="92"/>
      <c r="K5326" s="92"/>
      <c r="N5326" s="92"/>
      <c r="O5326" s="92"/>
      <c r="P5326" s="92"/>
      <c r="Q5326" s="92"/>
      <c r="R5326" s="92"/>
    </row>
    <row r="5327" spans="1:18" x14ac:dyDescent="0.3">
      <c r="A5327" s="107"/>
      <c r="B5327" s="92"/>
      <c r="C5327" s="92"/>
      <c r="D5327" s="92"/>
      <c r="E5327" s="92"/>
      <c r="F5327" s="92"/>
      <c r="G5327" s="92"/>
      <c r="H5327" s="92"/>
      <c r="I5327" s="92"/>
      <c r="J5327" s="92"/>
      <c r="K5327" s="92"/>
      <c r="N5327" s="92"/>
      <c r="O5327" s="92"/>
      <c r="P5327" s="92"/>
      <c r="Q5327" s="92"/>
      <c r="R5327" s="92"/>
    </row>
    <row r="5328" spans="1:18" x14ac:dyDescent="0.3">
      <c r="A5328" s="107"/>
      <c r="B5328" s="92"/>
      <c r="C5328" s="92"/>
      <c r="D5328" s="92"/>
      <c r="E5328" s="92"/>
      <c r="F5328" s="92"/>
      <c r="G5328" s="92"/>
      <c r="H5328" s="92"/>
      <c r="I5328" s="92"/>
      <c r="J5328" s="92"/>
      <c r="K5328" s="92"/>
      <c r="N5328" s="92"/>
      <c r="O5328" s="92"/>
      <c r="P5328" s="92"/>
      <c r="Q5328" s="92"/>
      <c r="R5328" s="92"/>
    </row>
    <row r="5329" spans="1:18" x14ac:dyDescent="0.3">
      <c r="A5329" s="107"/>
      <c r="B5329" s="92"/>
      <c r="C5329" s="92"/>
      <c r="D5329" s="92"/>
      <c r="E5329" s="92"/>
      <c r="F5329" s="92"/>
      <c r="G5329" s="92"/>
      <c r="H5329" s="92"/>
      <c r="I5329" s="92"/>
      <c r="J5329" s="92"/>
      <c r="K5329" s="92"/>
      <c r="N5329" s="92"/>
      <c r="O5329" s="92"/>
      <c r="P5329" s="92"/>
      <c r="Q5329" s="92"/>
      <c r="R5329" s="92"/>
    </row>
    <row r="5330" spans="1:18" x14ac:dyDescent="0.3">
      <c r="A5330" s="107"/>
      <c r="B5330" s="92"/>
      <c r="C5330" s="92"/>
      <c r="D5330" s="92"/>
      <c r="E5330" s="92"/>
      <c r="F5330" s="92"/>
      <c r="G5330" s="92"/>
      <c r="H5330" s="92"/>
      <c r="I5330" s="92"/>
      <c r="J5330" s="92"/>
      <c r="K5330" s="92"/>
      <c r="N5330" s="92"/>
      <c r="O5330" s="92"/>
      <c r="P5330" s="92"/>
      <c r="Q5330" s="92"/>
      <c r="R5330" s="92"/>
    </row>
    <row r="5331" spans="1:18" x14ac:dyDescent="0.3">
      <c r="A5331" s="107"/>
      <c r="B5331" s="92"/>
      <c r="C5331" s="92"/>
      <c r="D5331" s="92"/>
      <c r="E5331" s="92"/>
      <c r="F5331" s="92"/>
      <c r="G5331" s="92"/>
      <c r="H5331" s="92"/>
      <c r="I5331" s="92"/>
      <c r="J5331" s="92"/>
      <c r="K5331" s="92"/>
      <c r="N5331" s="92"/>
      <c r="O5331" s="92"/>
      <c r="P5331" s="92"/>
      <c r="Q5331" s="92"/>
      <c r="R5331" s="92"/>
    </row>
    <row r="5332" spans="1:18" x14ac:dyDescent="0.3">
      <c r="A5332" s="107"/>
      <c r="B5332" s="92"/>
      <c r="C5332" s="92"/>
      <c r="D5332" s="92"/>
      <c r="E5332" s="92"/>
      <c r="F5332" s="92"/>
      <c r="G5332" s="92"/>
      <c r="H5332" s="92"/>
      <c r="I5332" s="92"/>
      <c r="J5332" s="92"/>
      <c r="K5332" s="92"/>
      <c r="N5332" s="92"/>
      <c r="O5332" s="92"/>
      <c r="P5332" s="92"/>
      <c r="Q5332" s="92"/>
      <c r="R5332" s="92"/>
    </row>
    <row r="5333" spans="1:18" x14ac:dyDescent="0.3">
      <c r="A5333" s="107"/>
      <c r="B5333" s="92"/>
      <c r="C5333" s="92"/>
      <c r="D5333" s="92"/>
      <c r="E5333" s="92"/>
      <c r="F5333" s="92"/>
      <c r="G5333" s="92"/>
      <c r="H5333" s="92"/>
      <c r="I5333" s="92"/>
      <c r="J5333" s="92"/>
      <c r="K5333" s="92"/>
      <c r="N5333" s="92"/>
      <c r="O5333" s="92"/>
      <c r="P5333" s="92"/>
      <c r="Q5333" s="92"/>
      <c r="R5333" s="92"/>
    </row>
    <row r="5334" spans="1:18" x14ac:dyDescent="0.3">
      <c r="A5334" s="107"/>
      <c r="B5334" s="92"/>
      <c r="C5334" s="92"/>
      <c r="D5334" s="92"/>
      <c r="E5334" s="92"/>
      <c r="F5334" s="92"/>
      <c r="G5334" s="92"/>
      <c r="H5334" s="92"/>
      <c r="I5334" s="92"/>
      <c r="J5334" s="92"/>
      <c r="K5334" s="92"/>
      <c r="N5334" s="92"/>
      <c r="O5334" s="92"/>
      <c r="P5334" s="92"/>
      <c r="Q5334" s="92"/>
      <c r="R5334" s="92"/>
    </row>
    <row r="5335" spans="1:18" x14ac:dyDescent="0.3">
      <c r="A5335" s="107"/>
      <c r="B5335" s="92"/>
      <c r="C5335" s="92"/>
      <c r="D5335" s="92"/>
      <c r="E5335" s="92"/>
      <c r="F5335" s="92"/>
      <c r="G5335" s="92"/>
      <c r="H5335" s="92"/>
      <c r="I5335" s="92"/>
      <c r="J5335" s="92"/>
      <c r="K5335" s="92"/>
      <c r="N5335" s="92"/>
      <c r="O5335" s="92"/>
      <c r="P5335" s="92"/>
      <c r="Q5335" s="92"/>
      <c r="R5335" s="92"/>
    </row>
    <row r="5336" spans="1:18" x14ac:dyDescent="0.3">
      <c r="A5336" s="107"/>
      <c r="B5336" s="92"/>
      <c r="C5336" s="92"/>
      <c r="D5336" s="92"/>
      <c r="E5336" s="92"/>
      <c r="F5336" s="92"/>
      <c r="G5336" s="92"/>
      <c r="H5336" s="92"/>
      <c r="I5336" s="92"/>
      <c r="J5336" s="92"/>
      <c r="K5336" s="92"/>
      <c r="N5336" s="92"/>
      <c r="O5336" s="92"/>
      <c r="P5336" s="92"/>
      <c r="Q5336" s="92"/>
      <c r="R5336" s="92"/>
    </row>
    <row r="5337" spans="1:18" x14ac:dyDescent="0.3">
      <c r="A5337" s="107"/>
      <c r="B5337" s="92"/>
      <c r="C5337" s="92"/>
      <c r="D5337" s="92"/>
      <c r="E5337" s="92"/>
      <c r="F5337" s="92"/>
      <c r="G5337" s="92"/>
      <c r="H5337" s="92"/>
      <c r="I5337" s="92"/>
      <c r="J5337" s="92"/>
      <c r="K5337" s="92"/>
      <c r="N5337" s="92"/>
      <c r="O5337" s="92"/>
      <c r="P5337" s="92"/>
      <c r="Q5337" s="92"/>
      <c r="R5337" s="92"/>
    </row>
    <row r="5338" spans="1:18" x14ac:dyDescent="0.3">
      <c r="A5338" s="107"/>
      <c r="B5338" s="92"/>
      <c r="C5338" s="92"/>
      <c r="D5338" s="92"/>
      <c r="E5338" s="92"/>
      <c r="F5338" s="92"/>
      <c r="G5338" s="92"/>
      <c r="H5338" s="92"/>
      <c r="I5338" s="92"/>
      <c r="J5338" s="92"/>
      <c r="K5338" s="92"/>
      <c r="N5338" s="92"/>
      <c r="O5338" s="92"/>
      <c r="P5338" s="92"/>
      <c r="Q5338" s="92"/>
      <c r="R5338" s="92"/>
    </row>
    <row r="5339" spans="1:18" x14ac:dyDescent="0.3">
      <c r="A5339" s="107"/>
      <c r="B5339" s="92"/>
      <c r="C5339" s="92"/>
      <c r="D5339" s="92"/>
      <c r="E5339" s="92"/>
      <c r="F5339" s="92"/>
      <c r="G5339" s="92"/>
      <c r="H5339" s="92"/>
      <c r="I5339" s="92"/>
      <c r="J5339" s="92"/>
      <c r="K5339" s="92"/>
      <c r="N5339" s="92"/>
      <c r="O5339" s="92"/>
      <c r="P5339" s="92"/>
      <c r="Q5339" s="92"/>
      <c r="R5339" s="92"/>
    </row>
    <row r="5340" spans="1:18" x14ac:dyDescent="0.3">
      <c r="A5340" s="107"/>
      <c r="B5340" s="92"/>
      <c r="C5340" s="92"/>
      <c r="D5340" s="92"/>
      <c r="E5340" s="92"/>
      <c r="F5340" s="92"/>
      <c r="G5340" s="92"/>
      <c r="H5340" s="92"/>
      <c r="I5340" s="92"/>
      <c r="J5340" s="92"/>
      <c r="K5340" s="92"/>
      <c r="N5340" s="92"/>
      <c r="O5340" s="92"/>
      <c r="P5340" s="92"/>
      <c r="Q5340" s="92"/>
      <c r="R5340" s="92"/>
    </row>
    <row r="5341" spans="1:18" x14ac:dyDescent="0.3">
      <c r="A5341" s="107"/>
      <c r="B5341" s="92"/>
      <c r="C5341" s="92"/>
      <c r="D5341" s="92"/>
      <c r="E5341" s="92"/>
      <c r="F5341" s="92"/>
      <c r="G5341" s="92"/>
      <c r="H5341" s="92"/>
      <c r="I5341" s="92"/>
      <c r="J5341" s="92"/>
      <c r="K5341" s="92"/>
      <c r="N5341" s="92"/>
      <c r="O5341" s="92"/>
      <c r="P5341" s="92"/>
      <c r="Q5341" s="92"/>
      <c r="R5341" s="92"/>
    </row>
    <row r="5342" spans="1:18" x14ac:dyDescent="0.3">
      <c r="A5342" s="107"/>
      <c r="B5342" s="92"/>
      <c r="C5342" s="92"/>
      <c r="D5342" s="92"/>
      <c r="E5342" s="92"/>
      <c r="F5342" s="92"/>
      <c r="G5342" s="92"/>
      <c r="H5342" s="92"/>
      <c r="I5342" s="92"/>
      <c r="J5342" s="92"/>
      <c r="K5342" s="92"/>
      <c r="N5342" s="92"/>
      <c r="O5342" s="92"/>
      <c r="P5342" s="92"/>
      <c r="Q5342" s="92"/>
      <c r="R5342" s="92"/>
    </row>
    <row r="5343" spans="1:18" x14ac:dyDescent="0.3">
      <c r="A5343" s="107"/>
      <c r="B5343" s="92"/>
      <c r="C5343" s="92"/>
      <c r="D5343" s="92"/>
      <c r="E5343" s="92"/>
      <c r="F5343" s="92"/>
      <c r="G5343" s="92"/>
      <c r="H5343" s="92"/>
      <c r="I5343" s="92"/>
      <c r="J5343" s="92"/>
      <c r="K5343" s="92"/>
      <c r="N5343" s="92"/>
      <c r="O5343" s="92"/>
      <c r="P5343" s="92"/>
      <c r="Q5343" s="92"/>
      <c r="R5343" s="92"/>
    </row>
    <row r="5344" spans="1:18" x14ac:dyDescent="0.3">
      <c r="A5344" s="107"/>
      <c r="B5344" s="92"/>
      <c r="C5344" s="92"/>
      <c r="D5344" s="92"/>
      <c r="E5344" s="92"/>
      <c r="F5344" s="92"/>
      <c r="G5344" s="92"/>
      <c r="H5344" s="92"/>
      <c r="I5344" s="92"/>
      <c r="J5344" s="92"/>
      <c r="K5344" s="92"/>
      <c r="N5344" s="92"/>
      <c r="O5344" s="92"/>
      <c r="P5344" s="92"/>
      <c r="Q5344" s="92"/>
      <c r="R5344" s="92"/>
    </row>
    <row r="5345" spans="1:18" x14ac:dyDescent="0.3">
      <c r="A5345" s="107"/>
      <c r="B5345" s="92"/>
      <c r="C5345" s="92"/>
      <c r="D5345" s="92"/>
      <c r="E5345" s="92"/>
      <c r="F5345" s="92"/>
      <c r="G5345" s="92"/>
      <c r="H5345" s="92"/>
      <c r="I5345" s="92"/>
      <c r="J5345" s="92"/>
      <c r="K5345" s="92"/>
      <c r="N5345" s="92"/>
      <c r="O5345" s="92"/>
      <c r="P5345" s="92"/>
      <c r="Q5345" s="92"/>
      <c r="R5345" s="92"/>
    </row>
    <row r="5346" spans="1:18" x14ac:dyDescent="0.3">
      <c r="A5346" s="107"/>
      <c r="B5346" s="92"/>
      <c r="C5346" s="92"/>
      <c r="D5346" s="92"/>
      <c r="E5346" s="92"/>
      <c r="F5346" s="92"/>
      <c r="G5346" s="92"/>
      <c r="H5346" s="92"/>
      <c r="I5346" s="92"/>
      <c r="J5346" s="92"/>
      <c r="K5346" s="92"/>
      <c r="N5346" s="92"/>
      <c r="O5346" s="92"/>
      <c r="P5346" s="92"/>
      <c r="Q5346" s="92"/>
      <c r="R5346" s="92"/>
    </row>
    <row r="5347" spans="1:18" x14ac:dyDescent="0.3">
      <c r="A5347" s="107"/>
      <c r="B5347" s="92"/>
      <c r="C5347" s="92"/>
      <c r="D5347" s="92"/>
      <c r="E5347" s="92"/>
      <c r="F5347" s="92"/>
      <c r="G5347" s="92"/>
      <c r="H5347" s="92"/>
      <c r="I5347" s="92"/>
      <c r="J5347" s="92"/>
      <c r="K5347" s="92"/>
      <c r="N5347" s="92"/>
      <c r="O5347" s="92"/>
      <c r="P5347" s="92"/>
      <c r="Q5347" s="92"/>
      <c r="R5347" s="92"/>
    </row>
    <row r="5348" spans="1:18" x14ac:dyDescent="0.3">
      <c r="A5348" s="107"/>
      <c r="B5348" s="92"/>
      <c r="C5348" s="92"/>
      <c r="D5348" s="92"/>
      <c r="E5348" s="92"/>
      <c r="F5348" s="92"/>
      <c r="G5348" s="92"/>
      <c r="H5348" s="92"/>
      <c r="I5348" s="92"/>
      <c r="J5348" s="92"/>
      <c r="K5348" s="92"/>
      <c r="N5348" s="92"/>
      <c r="O5348" s="92"/>
      <c r="P5348" s="92"/>
      <c r="Q5348" s="92"/>
      <c r="R5348" s="92"/>
    </row>
    <row r="5349" spans="1:18" x14ac:dyDescent="0.3">
      <c r="A5349" s="107"/>
      <c r="B5349" s="92"/>
      <c r="C5349" s="92"/>
      <c r="D5349" s="92"/>
      <c r="E5349" s="92"/>
      <c r="F5349" s="92"/>
      <c r="G5349" s="92"/>
      <c r="H5349" s="92"/>
      <c r="I5349" s="92"/>
      <c r="J5349" s="92"/>
      <c r="K5349" s="92"/>
      <c r="N5349" s="92"/>
      <c r="O5349" s="92"/>
      <c r="P5349" s="92"/>
      <c r="Q5349" s="92"/>
      <c r="R5349" s="92"/>
    </row>
    <row r="5350" spans="1:18" x14ac:dyDescent="0.3">
      <c r="A5350" s="107"/>
      <c r="B5350" s="92"/>
      <c r="C5350" s="92"/>
      <c r="D5350" s="92"/>
      <c r="E5350" s="92"/>
      <c r="F5350" s="92"/>
      <c r="G5350" s="92"/>
      <c r="H5350" s="92"/>
      <c r="I5350" s="92"/>
      <c r="J5350" s="92"/>
      <c r="K5350" s="92"/>
      <c r="N5350" s="92"/>
      <c r="O5350" s="92"/>
      <c r="P5350" s="92"/>
      <c r="Q5350" s="92"/>
      <c r="R5350" s="92"/>
    </row>
    <row r="5351" spans="1:18" x14ac:dyDescent="0.3">
      <c r="A5351" s="107"/>
      <c r="B5351" s="92"/>
      <c r="C5351" s="92"/>
      <c r="D5351" s="92"/>
      <c r="E5351" s="92"/>
      <c r="F5351" s="92"/>
      <c r="G5351" s="92"/>
      <c r="H5351" s="92"/>
      <c r="I5351" s="92"/>
      <c r="J5351" s="92"/>
      <c r="K5351" s="92"/>
      <c r="N5351" s="92"/>
      <c r="O5351" s="92"/>
      <c r="P5351" s="92"/>
      <c r="Q5351" s="92"/>
      <c r="R5351" s="92"/>
    </row>
    <row r="5352" spans="1:18" x14ac:dyDescent="0.3">
      <c r="A5352" s="107"/>
      <c r="B5352" s="92"/>
      <c r="C5352" s="92"/>
      <c r="D5352" s="92"/>
      <c r="E5352" s="92"/>
      <c r="F5352" s="92"/>
      <c r="G5352" s="92"/>
      <c r="H5352" s="92"/>
      <c r="I5352" s="92"/>
      <c r="J5352" s="92"/>
      <c r="K5352" s="92"/>
      <c r="N5352" s="92"/>
      <c r="O5352" s="92"/>
      <c r="P5352" s="92"/>
      <c r="Q5352" s="92"/>
      <c r="R5352" s="92"/>
    </row>
    <row r="5353" spans="1:18" x14ac:dyDescent="0.3">
      <c r="A5353" s="107"/>
      <c r="B5353" s="92"/>
      <c r="C5353" s="92"/>
      <c r="D5353" s="92"/>
      <c r="E5353" s="92"/>
      <c r="F5353" s="92"/>
      <c r="G5353" s="92"/>
      <c r="H5353" s="92"/>
      <c r="I5353" s="92"/>
      <c r="J5353" s="92"/>
      <c r="K5353" s="92"/>
      <c r="N5353" s="92"/>
      <c r="O5353" s="92"/>
      <c r="P5353" s="92"/>
      <c r="Q5353" s="92"/>
      <c r="R5353" s="92"/>
    </row>
    <row r="5354" spans="1:18" x14ac:dyDescent="0.3">
      <c r="A5354" s="107"/>
      <c r="B5354" s="92"/>
      <c r="C5354" s="92"/>
      <c r="D5354" s="92"/>
      <c r="E5354" s="92"/>
      <c r="F5354" s="92"/>
      <c r="G5354" s="92"/>
      <c r="H5354" s="92"/>
      <c r="I5354" s="92"/>
      <c r="J5354" s="92"/>
      <c r="K5354" s="92"/>
      <c r="N5354" s="92"/>
      <c r="O5354" s="92"/>
      <c r="P5354" s="92"/>
      <c r="Q5354" s="92"/>
      <c r="R5354" s="92"/>
    </row>
    <row r="5355" spans="1:18" x14ac:dyDescent="0.3">
      <c r="A5355" s="107"/>
      <c r="B5355" s="92"/>
      <c r="C5355" s="92"/>
      <c r="D5355" s="92"/>
      <c r="E5355" s="92"/>
      <c r="F5355" s="92"/>
      <c r="G5355" s="92"/>
      <c r="H5355" s="92"/>
      <c r="I5355" s="92"/>
      <c r="J5355" s="92"/>
      <c r="K5355" s="92"/>
      <c r="N5355" s="92"/>
      <c r="O5355" s="92"/>
      <c r="P5355" s="92"/>
      <c r="Q5355" s="92"/>
      <c r="R5355" s="92"/>
    </row>
    <row r="5356" spans="1:18" x14ac:dyDescent="0.3">
      <c r="A5356" s="107"/>
      <c r="B5356" s="92"/>
      <c r="C5356" s="92"/>
      <c r="D5356" s="92"/>
      <c r="E5356" s="92"/>
      <c r="F5356" s="92"/>
      <c r="G5356" s="92"/>
      <c r="H5356" s="92"/>
      <c r="I5356" s="92"/>
      <c r="J5356" s="92"/>
      <c r="K5356" s="92"/>
      <c r="N5356" s="92"/>
      <c r="O5356" s="92"/>
      <c r="P5356" s="92"/>
      <c r="Q5356" s="92"/>
      <c r="R5356" s="92"/>
    </row>
    <row r="5357" spans="1:18" x14ac:dyDescent="0.3">
      <c r="A5357" s="107"/>
      <c r="B5357" s="92"/>
      <c r="C5357" s="92"/>
      <c r="D5357" s="92"/>
      <c r="E5357" s="92"/>
      <c r="F5357" s="92"/>
      <c r="G5357" s="92"/>
      <c r="H5357" s="92"/>
      <c r="I5357" s="92"/>
      <c r="J5357" s="92"/>
      <c r="K5357" s="92"/>
      <c r="N5357" s="92"/>
      <c r="O5357" s="92"/>
      <c r="P5357" s="92"/>
      <c r="Q5357" s="92"/>
      <c r="R5357" s="92"/>
    </row>
    <row r="5358" spans="1:18" x14ac:dyDescent="0.3">
      <c r="A5358" s="107"/>
      <c r="B5358" s="92"/>
      <c r="C5358" s="92"/>
      <c r="D5358" s="92"/>
      <c r="E5358" s="92"/>
      <c r="F5358" s="92"/>
      <c r="G5358" s="92"/>
      <c r="H5358" s="92"/>
      <c r="I5358" s="92"/>
      <c r="J5358" s="92"/>
      <c r="K5358" s="92"/>
      <c r="N5358" s="92"/>
      <c r="O5358" s="92"/>
      <c r="P5358" s="92"/>
      <c r="Q5358" s="92"/>
      <c r="R5358" s="92"/>
    </row>
    <row r="5359" spans="1:18" x14ac:dyDescent="0.3">
      <c r="A5359" s="107"/>
      <c r="B5359" s="92"/>
      <c r="C5359" s="92"/>
      <c r="D5359" s="92"/>
      <c r="E5359" s="92"/>
      <c r="F5359" s="92"/>
      <c r="G5359" s="92"/>
      <c r="H5359" s="92"/>
      <c r="I5359" s="92"/>
      <c r="J5359" s="92"/>
      <c r="K5359" s="92"/>
      <c r="N5359" s="92"/>
      <c r="O5359" s="92"/>
      <c r="P5359" s="92"/>
      <c r="Q5359" s="92"/>
      <c r="R5359" s="92"/>
    </row>
    <row r="5360" spans="1:18" x14ac:dyDescent="0.3">
      <c r="A5360" s="107"/>
      <c r="B5360" s="92"/>
      <c r="C5360" s="92"/>
      <c r="D5360" s="92"/>
      <c r="E5360" s="92"/>
      <c r="F5360" s="92"/>
      <c r="G5360" s="92"/>
      <c r="H5360" s="92"/>
      <c r="I5360" s="92"/>
      <c r="J5360" s="92"/>
      <c r="K5360" s="92"/>
      <c r="N5360" s="92"/>
      <c r="O5360" s="92"/>
      <c r="P5360" s="92"/>
      <c r="Q5360" s="92"/>
      <c r="R5360" s="92"/>
    </row>
    <row r="5361" spans="1:18" x14ac:dyDescent="0.3">
      <c r="A5361" s="107"/>
      <c r="B5361" s="92"/>
      <c r="C5361" s="92"/>
      <c r="D5361" s="92"/>
      <c r="E5361" s="92"/>
      <c r="F5361" s="92"/>
      <c r="G5361" s="92"/>
      <c r="H5361" s="92"/>
      <c r="I5361" s="92"/>
      <c r="J5361" s="92"/>
      <c r="K5361" s="92"/>
      <c r="N5361" s="92"/>
      <c r="O5361" s="92"/>
      <c r="P5361" s="92"/>
      <c r="Q5361" s="92"/>
      <c r="R5361" s="92"/>
    </row>
    <row r="5362" spans="1:18" x14ac:dyDescent="0.3">
      <c r="A5362" s="107"/>
      <c r="B5362" s="92"/>
      <c r="C5362" s="92"/>
      <c r="D5362" s="92"/>
      <c r="E5362" s="92"/>
      <c r="F5362" s="92"/>
      <c r="G5362" s="92"/>
      <c r="H5362" s="92"/>
      <c r="I5362" s="92"/>
      <c r="J5362" s="92"/>
      <c r="K5362" s="92"/>
      <c r="N5362" s="92"/>
      <c r="O5362" s="92"/>
      <c r="P5362" s="92"/>
      <c r="Q5362" s="92"/>
      <c r="R5362" s="92"/>
    </row>
    <row r="5363" spans="1:18" x14ac:dyDescent="0.3">
      <c r="A5363" s="107"/>
      <c r="B5363" s="92"/>
      <c r="C5363" s="92"/>
      <c r="D5363" s="92"/>
      <c r="E5363" s="92"/>
      <c r="F5363" s="92"/>
      <c r="G5363" s="92"/>
      <c r="H5363" s="92"/>
      <c r="I5363" s="92"/>
      <c r="J5363" s="92"/>
      <c r="K5363" s="92"/>
      <c r="N5363" s="92"/>
      <c r="O5363" s="92"/>
      <c r="P5363" s="92"/>
      <c r="Q5363" s="92"/>
      <c r="R5363" s="92"/>
    </row>
    <row r="5364" spans="1:18" x14ac:dyDescent="0.3">
      <c r="A5364" s="107"/>
      <c r="B5364" s="92"/>
      <c r="C5364" s="92"/>
      <c r="D5364" s="92"/>
      <c r="E5364" s="92"/>
      <c r="F5364" s="92"/>
      <c r="G5364" s="92"/>
      <c r="H5364" s="92"/>
      <c r="I5364" s="92"/>
      <c r="J5364" s="92"/>
      <c r="K5364" s="92"/>
      <c r="N5364" s="92"/>
      <c r="O5364" s="92"/>
      <c r="P5364" s="92"/>
      <c r="Q5364" s="92"/>
      <c r="R5364" s="92"/>
    </row>
    <row r="5365" spans="1:18" x14ac:dyDescent="0.3">
      <c r="A5365" s="107"/>
      <c r="B5365" s="92"/>
      <c r="C5365" s="92"/>
      <c r="D5365" s="92"/>
      <c r="E5365" s="92"/>
      <c r="F5365" s="92"/>
      <c r="G5365" s="92"/>
      <c r="H5365" s="92"/>
      <c r="I5365" s="92"/>
      <c r="J5365" s="92"/>
      <c r="K5365" s="92"/>
      <c r="N5365" s="92"/>
      <c r="O5365" s="92"/>
      <c r="P5365" s="92"/>
      <c r="Q5365" s="92"/>
      <c r="R5365" s="92"/>
    </row>
    <row r="5366" spans="1:18" x14ac:dyDescent="0.3">
      <c r="A5366" s="107"/>
      <c r="B5366" s="92"/>
      <c r="C5366" s="92"/>
      <c r="D5366" s="92"/>
      <c r="E5366" s="92"/>
      <c r="F5366" s="92"/>
      <c r="G5366" s="92"/>
      <c r="H5366" s="92"/>
      <c r="I5366" s="92"/>
      <c r="J5366" s="92"/>
      <c r="K5366" s="92"/>
      <c r="N5366" s="92"/>
      <c r="O5366" s="92"/>
      <c r="P5366" s="92"/>
      <c r="Q5366" s="92"/>
      <c r="R5366" s="92"/>
    </row>
    <row r="5367" spans="1:18" x14ac:dyDescent="0.3">
      <c r="A5367" s="107"/>
      <c r="B5367" s="92"/>
      <c r="C5367" s="92"/>
      <c r="D5367" s="92"/>
      <c r="E5367" s="92"/>
      <c r="F5367" s="92"/>
      <c r="G5367" s="92"/>
      <c r="H5367" s="92"/>
      <c r="I5367" s="92"/>
      <c r="J5367" s="92"/>
      <c r="K5367" s="92"/>
      <c r="N5367" s="92"/>
      <c r="O5367" s="92"/>
      <c r="P5367" s="92"/>
      <c r="Q5367" s="92"/>
      <c r="R5367" s="92"/>
    </row>
    <row r="5368" spans="1:18" x14ac:dyDescent="0.3">
      <c r="A5368" s="107"/>
      <c r="B5368" s="92"/>
      <c r="C5368" s="92"/>
      <c r="D5368" s="92"/>
      <c r="E5368" s="92"/>
      <c r="F5368" s="92"/>
      <c r="G5368" s="92"/>
      <c r="H5368" s="92"/>
      <c r="I5368" s="92"/>
      <c r="J5368" s="92"/>
      <c r="K5368" s="92"/>
      <c r="N5368" s="92"/>
      <c r="O5368" s="92"/>
      <c r="P5368" s="92"/>
      <c r="Q5368" s="92"/>
      <c r="R5368" s="92"/>
    </row>
    <row r="5369" spans="1:18" x14ac:dyDescent="0.3">
      <c r="A5369" s="107"/>
      <c r="B5369" s="92"/>
      <c r="C5369" s="92"/>
      <c r="D5369" s="92"/>
      <c r="E5369" s="92"/>
      <c r="F5369" s="92"/>
      <c r="G5369" s="92"/>
      <c r="H5369" s="92"/>
      <c r="I5369" s="92"/>
      <c r="J5369" s="92"/>
      <c r="K5369" s="92"/>
      <c r="N5369" s="92"/>
      <c r="O5369" s="92"/>
      <c r="P5369" s="92"/>
      <c r="Q5369" s="92"/>
      <c r="R5369" s="92"/>
    </row>
    <row r="5370" spans="1:18" x14ac:dyDescent="0.3">
      <c r="A5370" s="107"/>
      <c r="B5370" s="92"/>
      <c r="C5370" s="92"/>
      <c r="D5370" s="92"/>
      <c r="E5370" s="92"/>
      <c r="F5370" s="92"/>
      <c r="G5370" s="92"/>
      <c r="H5370" s="92"/>
      <c r="I5370" s="92"/>
      <c r="J5370" s="92"/>
      <c r="K5370" s="92"/>
      <c r="N5370" s="92"/>
      <c r="O5370" s="92"/>
      <c r="P5370" s="92"/>
      <c r="Q5370" s="92"/>
      <c r="R5370" s="92"/>
    </row>
    <row r="5371" spans="1:18" x14ac:dyDescent="0.3">
      <c r="A5371" s="107"/>
      <c r="B5371" s="92"/>
      <c r="C5371" s="92"/>
      <c r="D5371" s="92"/>
      <c r="E5371" s="92"/>
      <c r="F5371" s="92"/>
      <c r="G5371" s="92"/>
      <c r="H5371" s="92"/>
      <c r="I5371" s="92"/>
      <c r="J5371" s="92"/>
      <c r="K5371" s="92"/>
      <c r="N5371" s="92"/>
      <c r="O5371" s="92"/>
      <c r="P5371" s="92"/>
      <c r="Q5371" s="92"/>
      <c r="R5371" s="92"/>
    </row>
    <row r="5372" spans="1:18" x14ac:dyDescent="0.3">
      <c r="A5372" s="107"/>
      <c r="B5372" s="92"/>
      <c r="C5372" s="92"/>
      <c r="D5372" s="92"/>
      <c r="E5372" s="92"/>
      <c r="F5372" s="92"/>
      <c r="G5372" s="92"/>
      <c r="H5372" s="92"/>
      <c r="I5372" s="92"/>
      <c r="J5372" s="92"/>
      <c r="K5372" s="92"/>
      <c r="N5372" s="92"/>
      <c r="O5372" s="92"/>
      <c r="P5372" s="92"/>
      <c r="Q5372" s="92"/>
      <c r="R5372" s="92"/>
    </row>
    <row r="5373" spans="1:18" x14ac:dyDescent="0.3">
      <c r="A5373" s="107"/>
      <c r="B5373" s="92"/>
      <c r="C5373" s="92"/>
      <c r="D5373" s="92"/>
      <c r="E5373" s="92"/>
      <c r="F5373" s="92"/>
      <c r="G5373" s="92"/>
      <c r="H5373" s="92"/>
      <c r="I5373" s="92"/>
      <c r="J5373" s="92"/>
      <c r="K5373" s="92"/>
      <c r="N5373" s="92"/>
      <c r="O5373" s="92"/>
      <c r="P5373" s="92"/>
      <c r="Q5373" s="92"/>
      <c r="R5373" s="92"/>
    </row>
    <row r="5374" spans="1:18" x14ac:dyDescent="0.3">
      <c r="A5374" s="107"/>
      <c r="B5374" s="92"/>
      <c r="C5374" s="92"/>
      <c r="D5374" s="92"/>
      <c r="E5374" s="92"/>
      <c r="F5374" s="92"/>
      <c r="G5374" s="92"/>
      <c r="H5374" s="92"/>
      <c r="I5374" s="92"/>
      <c r="J5374" s="92"/>
      <c r="K5374" s="92"/>
      <c r="N5374" s="92"/>
      <c r="O5374" s="92"/>
      <c r="P5374" s="92"/>
      <c r="Q5374" s="92"/>
      <c r="R5374" s="92"/>
    </row>
    <row r="5375" spans="1:18" x14ac:dyDescent="0.3">
      <c r="A5375" s="107"/>
      <c r="B5375" s="92"/>
      <c r="C5375" s="92"/>
      <c r="D5375" s="92"/>
      <c r="E5375" s="92"/>
      <c r="F5375" s="92"/>
      <c r="G5375" s="92"/>
      <c r="H5375" s="92"/>
      <c r="I5375" s="92"/>
      <c r="J5375" s="92"/>
      <c r="K5375" s="92"/>
      <c r="N5375" s="92"/>
      <c r="O5375" s="92"/>
      <c r="P5375" s="92"/>
      <c r="Q5375" s="92"/>
      <c r="R5375" s="92"/>
    </row>
    <row r="5376" spans="1:18" x14ac:dyDescent="0.3">
      <c r="A5376" s="107"/>
      <c r="B5376" s="92"/>
      <c r="C5376" s="92"/>
      <c r="D5376" s="92"/>
      <c r="E5376" s="92"/>
      <c r="F5376" s="92"/>
      <c r="G5376" s="92"/>
      <c r="H5376" s="92"/>
      <c r="I5376" s="92"/>
      <c r="J5376" s="92"/>
      <c r="K5376" s="92"/>
      <c r="N5376" s="92"/>
      <c r="O5376" s="92"/>
      <c r="P5376" s="92"/>
      <c r="Q5376" s="92"/>
      <c r="R5376" s="92"/>
    </row>
    <row r="5377" spans="1:18" x14ac:dyDescent="0.3">
      <c r="A5377" s="107"/>
      <c r="B5377" s="92"/>
      <c r="C5377" s="92"/>
      <c r="D5377" s="92"/>
      <c r="E5377" s="92"/>
      <c r="F5377" s="92"/>
      <c r="G5377" s="92"/>
      <c r="H5377" s="92"/>
      <c r="I5377" s="92"/>
      <c r="J5377" s="92"/>
      <c r="K5377" s="92"/>
      <c r="N5377" s="92"/>
      <c r="O5377" s="92"/>
      <c r="P5377" s="92"/>
      <c r="Q5377" s="92"/>
      <c r="R5377" s="92"/>
    </row>
    <row r="5378" spans="1:18" x14ac:dyDescent="0.3">
      <c r="A5378" s="107"/>
      <c r="B5378" s="92"/>
      <c r="C5378" s="92"/>
      <c r="D5378" s="92"/>
      <c r="E5378" s="92"/>
      <c r="F5378" s="92"/>
      <c r="G5378" s="92"/>
      <c r="H5378" s="92"/>
      <c r="I5378" s="92"/>
      <c r="J5378" s="92"/>
      <c r="K5378" s="92"/>
      <c r="N5378" s="92"/>
      <c r="O5378" s="92"/>
      <c r="P5378" s="92"/>
      <c r="Q5378" s="92"/>
      <c r="R5378" s="92"/>
    </row>
    <row r="5379" spans="1:18" x14ac:dyDescent="0.3">
      <c r="A5379" s="107"/>
      <c r="B5379" s="92"/>
      <c r="C5379" s="92"/>
      <c r="D5379" s="92"/>
      <c r="E5379" s="92"/>
      <c r="F5379" s="92"/>
      <c r="G5379" s="92"/>
      <c r="H5379" s="92"/>
      <c r="I5379" s="92"/>
      <c r="J5379" s="92"/>
      <c r="K5379" s="92"/>
      <c r="N5379" s="92"/>
      <c r="O5379" s="92"/>
      <c r="P5379" s="92"/>
      <c r="Q5379" s="92"/>
      <c r="R5379" s="92"/>
    </row>
    <row r="5380" spans="1:18" x14ac:dyDescent="0.3">
      <c r="A5380" s="107"/>
      <c r="B5380" s="92"/>
      <c r="C5380" s="92"/>
      <c r="D5380" s="92"/>
      <c r="E5380" s="92"/>
      <c r="F5380" s="92"/>
      <c r="G5380" s="92"/>
      <c r="H5380" s="92"/>
      <c r="I5380" s="92"/>
      <c r="J5380" s="92"/>
      <c r="K5380" s="92"/>
      <c r="N5380" s="92"/>
      <c r="O5380" s="92"/>
      <c r="P5380" s="92"/>
      <c r="Q5380" s="92"/>
      <c r="R5380" s="92"/>
    </row>
    <row r="5381" spans="1:18" x14ac:dyDescent="0.3">
      <c r="A5381" s="107"/>
      <c r="B5381" s="92"/>
      <c r="C5381" s="92"/>
      <c r="D5381" s="92"/>
      <c r="E5381" s="92"/>
      <c r="F5381" s="92"/>
      <c r="G5381" s="92"/>
      <c r="H5381" s="92"/>
      <c r="I5381" s="92"/>
      <c r="J5381" s="92"/>
      <c r="K5381" s="92"/>
      <c r="N5381" s="92"/>
      <c r="O5381" s="92"/>
      <c r="P5381" s="92"/>
      <c r="Q5381" s="92"/>
      <c r="R5381" s="92"/>
    </row>
    <row r="5382" spans="1:18" x14ac:dyDescent="0.3">
      <c r="A5382" s="107"/>
      <c r="B5382" s="92"/>
      <c r="C5382" s="92"/>
      <c r="D5382" s="92"/>
      <c r="E5382" s="92"/>
      <c r="F5382" s="92"/>
      <c r="G5382" s="92"/>
      <c r="H5382" s="92"/>
      <c r="I5382" s="92"/>
      <c r="J5382" s="92"/>
      <c r="K5382" s="92"/>
      <c r="N5382" s="92"/>
      <c r="O5382" s="92"/>
      <c r="P5382" s="92"/>
      <c r="Q5382" s="92"/>
      <c r="R5382" s="92"/>
    </row>
    <row r="5383" spans="1:18" x14ac:dyDescent="0.3">
      <c r="A5383" s="107"/>
      <c r="B5383" s="92"/>
      <c r="C5383" s="92"/>
      <c r="D5383" s="92"/>
      <c r="E5383" s="92"/>
      <c r="F5383" s="92"/>
      <c r="G5383" s="92"/>
      <c r="H5383" s="92"/>
      <c r="I5383" s="92"/>
      <c r="J5383" s="92"/>
      <c r="K5383" s="92"/>
      <c r="N5383" s="92"/>
      <c r="O5383" s="92"/>
      <c r="P5383" s="92"/>
      <c r="Q5383" s="92"/>
      <c r="R5383" s="92"/>
    </row>
    <row r="5384" spans="1:18" x14ac:dyDescent="0.3">
      <c r="A5384" s="107"/>
      <c r="B5384" s="92"/>
      <c r="C5384" s="92"/>
      <c r="D5384" s="92"/>
      <c r="E5384" s="92"/>
      <c r="F5384" s="92"/>
      <c r="G5384" s="92"/>
      <c r="H5384" s="92"/>
      <c r="I5384" s="92"/>
      <c r="J5384" s="92"/>
      <c r="K5384" s="92"/>
      <c r="N5384" s="92"/>
      <c r="O5384" s="92"/>
      <c r="P5384" s="92"/>
      <c r="Q5384" s="92"/>
      <c r="R5384" s="92"/>
    </row>
    <row r="5385" spans="1:18" x14ac:dyDescent="0.3">
      <c r="A5385" s="107"/>
      <c r="B5385" s="92"/>
      <c r="C5385" s="92"/>
      <c r="D5385" s="92"/>
      <c r="E5385" s="92"/>
      <c r="F5385" s="92"/>
      <c r="G5385" s="92"/>
      <c r="H5385" s="92"/>
      <c r="I5385" s="92"/>
      <c r="J5385" s="92"/>
      <c r="K5385" s="92"/>
      <c r="N5385" s="92"/>
      <c r="O5385" s="92"/>
      <c r="P5385" s="92"/>
      <c r="Q5385" s="92"/>
      <c r="R5385" s="92"/>
    </row>
    <row r="5386" spans="1:18" x14ac:dyDescent="0.3">
      <c r="A5386" s="107"/>
      <c r="B5386" s="92"/>
      <c r="C5386" s="92"/>
      <c r="D5386" s="92"/>
      <c r="E5386" s="92"/>
      <c r="F5386" s="92"/>
      <c r="G5386" s="92"/>
      <c r="H5386" s="92"/>
      <c r="I5386" s="92"/>
      <c r="J5386" s="92"/>
      <c r="K5386" s="92"/>
      <c r="N5386" s="92"/>
      <c r="O5386" s="92"/>
      <c r="P5386" s="92"/>
      <c r="Q5386" s="92"/>
      <c r="R5386" s="92"/>
    </row>
    <row r="5387" spans="1:18" x14ac:dyDescent="0.3">
      <c r="A5387" s="107"/>
      <c r="B5387" s="92"/>
      <c r="C5387" s="92"/>
      <c r="D5387" s="92"/>
      <c r="E5387" s="92"/>
      <c r="F5387" s="92"/>
      <c r="G5387" s="92"/>
      <c r="H5387" s="92"/>
      <c r="I5387" s="92"/>
      <c r="J5387" s="92"/>
      <c r="K5387" s="92"/>
      <c r="N5387" s="92"/>
      <c r="O5387" s="92"/>
      <c r="P5387" s="92"/>
      <c r="Q5387" s="92"/>
      <c r="R5387" s="92"/>
    </row>
    <row r="5388" spans="1:18" x14ac:dyDescent="0.3">
      <c r="A5388" s="107"/>
      <c r="B5388" s="92"/>
      <c r="C5388" s="92"/>
      <c r="D5388" s="92"/>
      <c r="E5388" s="92"/>
      <c r="F5388" s="92"/>
      <c r="G5388" s="92"/>
      <c r="H5388" s="92"/>
      <c r="I5388" s="92"/>
      <c r="J5388" s="92"/>
      <c r="K5388" s="92"/>
      <c r="N5388" s="92"/>
      <c r="O5388" s="92"/>
      <c r="P5388" s="92"/>
      <c r="Q5388" s="92"/>
      <c r="R5388" s="92"/>
    </row>
    <row r="5389" spans="1:18" x14ac:dyDescent="0.3">
      <c r="A5389" s="107"/>
      <c r="B5389" s="92"/>
      <c r="C5389" s="92"/>
      <c r="D5389" s="92"/>
      <c r="E5389" s="92"/>
      <c r="F5389" s="92"/>
      <c r="G5389" s="92"/>
      <c r="H5389" s="92"/>
      <c r="I5389" s="92"/>
      <c r="J5389" s="92"/>
      <c r="K5389" s="92"/>
      <c r="N5389" s="92"/>
      <c r="O5389" s="92"/>
      <c r="P5389" s="92"/>
      <c r="Q5389" s="92"/>
      <c r="R5389" s="92"/>
    </row>
    <row r="5390" spans="1:18" x14ac:dyDescent="0.3">
      <c r="A5390" s="107"/>
      <c r="B5390" s="92"/>
      <c r="C5390" s="92"/>
      <c r="D5390" s="92"/>
      <c r="E5390" s="92"/>
      <c r="F5390" s="92"/>
      <c r="G5390" s="92"/>
      <c r="H5390" s="92"/>
      <c r="I5390" s="92"/>
      <c r="J5390" s="92"/>
      <c r="K5390" s="92"/>
      <c r="N5390" s="92"/>
      <c r="O5390" s="92"/>
      <c r="P5390" s="92"/>
      <c r="Q5390" s="92"/>
      <c r="R5390" s="92"/>
    </row>
    <row r="5391" spans="1:18" x14ac:dyDescent="0.3">
      <c r="A5391" s="107"/>
      <c r="B5391" s="92"/>
      <c r="C5391" s="92"/>
      <c r="D5391" s="92"/>
      <c r="E5391" s="92"/>
      <c r="F5391" s="92"/>
      <c r="G5391" s="92"/>
      <c r="H5391" s="92"/>
      <c r="I5391" s="92"/>
      <c r="J5391" s="92"/>
      <c r="K5391" s="92"/>
      <c r="N5391" s="92"/>
      <c r="O5391" s="92"/>
      <c r="P5391" s="92"/>
      <c r="Q5391" s="92"/>
      <c r="R5391" s="92"/>
    </row>
    <row r="5392" spans="1:18" x14ac:dyDescent="0.3">
      <c r="A5392" s="107"/>
      <c r="B5392" s="92"/>
      <c r="C5392" s="92"/>
      <c r="D5392" s="92"/>
      <c r="E5392" s="92"/>
      <c r="F5392" s="92"/>
      <c r="G5392" s="92"/>
      <c r="H5392" s="92"/>
      <c r="I5392" s="92"/>
      <c r="J5392" s="92"/>
      <c r="K5392" s="92"/>
      <c r="N5392" s="92"/>
      <c r="O5392" s="92"/>
      <c r="P5392" s="92"/>
      <c r="Q5392" s="92"/>
      <c r="R5392" s="92"/>
    </row>
    <row r="5393" spans="1:18" x14ac:dyDescent="0.3">
      <c r="A5393" s="107"/>
      <c r="B5393" s="92"/>
      <c r="C5393" s="92"/>
      <c r="D5393" s="92"/>
      <c r="E5393" s="92"/>
      <c r="F5393" s="92"/>
      <c r="G5393" s="92"/>
      <c r="H5393" s="92"/>
      <c r="I5393" s="92"/>
      <c r="J5393" s="92"/>
      <c r="K5393" s="92"/>
      <c r="N5393" s="92"/>
      <c r="O5393" s="92"/>
      <c r="P5393" s="92"/>
      <c r="Q5393" s="92"/>
      <c r="R5393" s="92"/>
    </row>
    <row r="5394" spans="1:18" x14ac:dyDescent="0.3">
      <c r="A5394" s="107"/>
      <c r="B5394" s="92"/>
      <c r="C5394" s="92"/>
      <c r="D5394" s="92"/>
      <c r="E5394" s="92"/>
      <c r="F5394" s="92"/>
      <c r="G5394" s="92"/>
      <c r="H5394" s="92"/>
      <c r="I5394" s="92"/>
      <c r="J5394" s="92"/>
      <c r="K5394" s="92"/>
      <c r="N5394" s="92"/>
      <c r="O5394" s="92"/>
      <c r="P5394" s="92"/>
      <c r="Q5394" s="92"/>
      <c r="R5394" s="92"/>
    </row>
    <row r="5395" spans="1:18" x14ac:dyDescent="0.3">
      <c r="A5395" s="107"/>
      <c r="B5395" s="92"/>
      <c r="C5395" s="92"/>
      <c r="D5395" s="92"/>
      <c r="E5395" s="92"/>
      <c r="F5395" s="92"/>
      <c r="G5395" s="92"/>
      <c r="H5395" s="92"/>
      <c r="I5395" s="92"/>
      <c r="J5395" s="92"/>
      <c r="K5395" s="92"/>
      <c r="N5395" s="92"/>
      <c r="O5395" s="92"/>
      <c r="P5395" s="92"/>
      <c r="Q5395" s="92"/>
      <c r="R5395" s="92"/>
    </row>
    <row r="5396" spans="1:18" x14ac:dyDescent="0.3">
      <c r="A5396" s="107"/>
      <c r="B5396" s="92"/>
      <c r="C5396" s="92"/>
      <c r="D5396" s="92"/>
      <c r="E5396" s="92"/>
      <c r="F5396" s="92"/>
      <c r="G5396" s="92"/>
      <c r="H5396" s="92"/>
      <c r="I5396" s="92"/>
      <c r="J5396" s="92"/>
      <c r="K5396" s="92"/>
      <c r="N5396" s="92"/>
      <c r="O5396" s="92"/>
      <c r="P5396" s="92"/>
      <c r="Q5396" s="92"/>
      <c r="R5396" s="92"/>
    </row>
    <row r="5397" spans="1:18" x14ac:dyDescent="0.3">
      <c r="A5397" s="107"/>
      <c r="B5397" s="92"/>
      <c r="C5397" s="92"/>
      <c r="D5397" s="92"/>
      <c r="E5397" s="92"/>
      <c r="F5397" s="92"/>
      <c r="G5397" s="92"/>
      <c r="H5397" s="92"/>
      <c r="I5397" s="92"/>
      <c r="J5397" s="92"/>
      <c r="K5397" s="92"/>
      <c r="N5397" s="92"/>
      <c r="O5397" s="92"/>
      <c r="P5397" s="92"/>
      <c r="Q5397" s="92"/>
      <c r="R5397" s="92"/>
    </row>
    <row r="5398" spans="1:18" x14ac:dyDescent="0.3">
      <c r="A5398" s="107"/>
      <c r="B5398" s="92"/>
      <c r="C5398" s="92"/>
      <c r="D5398" s="92"/>
      <c r="E5398" s="92"/>
      <c r="F5398" s="92"/>
      <c r="G5398" s="92"/>
      <c r="H5398" s="92"/>
      <c r="I5398" s="92"/>
      <c r="J5398" s="92"/>
      <c r="K5398" s="92"/>
      <c r="N5398" s="92"/>
      <c r="O5398" s="92"/>
      <c r="P5398" s="92"/>
      <c r="Q5398" s="92"/>
      <c r="R5398" s="92"/>
    </row>
    <row r="5399" spans="1:18" x14ac:dyDescent="0.3">
      <c r="A5399" s="107"/>
      <c r="B5399" s="92"/>
      <c r="C5399" s="92"/>
      <c r="D5399" s="92"/>
      <c r="E5399" s="92"/>
      <c r="F5399" s="92"/>
      <c r="G5399" s="92"/>
      <c r="H5399" s="92"/>
      <c r="I5399" s="92"/>
      <c r="J5399" s="92"/>
      <c r="K5399" s="92"/>
      <c r="N5399" s="92"/>
      <c r="O5399" s="92"/>
      <c r="P5399" s="92"/>
      <c r="Q5399" s="92"/>
      <c r="R5399" s="92"/>
    </row>
    <row r="5400" spans="1:18" x14ac:dyDescent="0.3">
      <c r="A5400" s="107"/>
      <c r="B5400" s="92"/>
      <c r="C5400" s="92"/>
      <c r="D5400" s="92"/>
      <c r="E5400" s="92"/>
      <c r="F5400" s="92"/>
      <c r="G5400" s="92"/>
      <c r="H5400" s="92"/>
      <c r="I5400" s="92"/>
      <c r="J5400" s="92"/>
      <c r="K5400" s="92"/>
      <c r="N5400" s="92"/>
      <c r="O5400" s="92"/>
      <c r="P5400" s="92"/>
      <c r="Q5400" s="92"/>
      <c r="R5400" s="92"/>
    </row>
    <row r="5401" spans="1:18" x14ac:dyDescent="0.3">
      <c r="A5401" s="107"/>
      <c r="B5401" s="92"/>
      <c r="C5401" s="92"/>
      <c r="D5401" s="92"/>
      <c r="E5401" s="92"/>
      <c r="F5401" s="92"/>
      <c r="G5401" s="92"/>
      <c r="H5401" s="92"/>
      <c r="I5401" s="92"/>
      <c r="J5401" s="92"/>
      <c r="K5401" s="92"/>
      <c r="N5401" s="92"/>
      <c r="O5401" s="92"/>
      <c r="P5401" s="92"/>
      <c r="Q5401" s="92"/>
      <c r="R5401" s="92"/>
    </row>
    <row r="5402" spans="1:18" x14ac:dyDescent="0.3">
      <c r="A5402" s="107"/>
      <c r="B5402" s="92"/>
      <c r="C5402" s="92"/>
      <c r="D5402" s="92"/>
      <c r="E5402" s="92"/>
      <c r="F5402" s="92"/>
      <c r="G5402" s="92"/>
      <c r="H5402" s="92"/>
      <c r="I5402" s="92"/>
      <c r="J5402" s="92"/>
      <c r="K5402" s="92"/>
      <c r="N5402" s="92"/>
      <c r="O5402" s="92"/>
      <c r="P5402" s="92"/>
      <c r="Q5402" s="92"/>
      <c r="R5402" s="92"/>
    </row>
    <row r="5403" spans="1:18" x14ac:dyDescent="0.3">
      <c r="A5403" s="107"/>
      <c r="B5403" s="92"/>
      <c r="C5403" s="92"/>
      <c r="D5403" s="92"/>
      <c r="E5403" s="92"/>
      <c r="F5403" s="92"/>
      <c r="G5403" s="92"/>
      <c r="H5403" s="92"/>
      <c r="I5403" s="92"/>
      <c r="J5403" s="92"/>
      <c r="K5403" s="92"/>
      <c r="N5403" s="92"/>
      <c r="O5403" s="92"/>
      <c r="P5403" s="92"/>
      <c r="Q5403" s="92"/>
      <c r="R5403" s="92"/>
    </row>
    <row r="5404" spans="1:18" x14ac:dyDescent="0.3">
      <c r="A5404" s="107"/>
      <c r="B5404" s="92"/>
      <c r="C5404" s="92"/>
      <c r="D5404" s="92"/>
      <c r="E5404" s="92"/>
      <c r="F5404" s="92"/>
      <c r="G5404" s="92"/>
      <c r="H5404" s="92"/>
      <c r="I5404" s="92"/>
      <c r="J5404" s="92"/>
      <c r="K5404" s="92"/>
      <c r="N5404" s="92"/>
      <c r="O5404" s="92"/>
      <c r="P5404" s="92"/>
      <c r="Q5404" s="92"/>
      <c r="R5404" s="92"/>
    </row>
    <row r="5405" spans="1:18" x14ac:dyDescent="0.3">
      <c r="A5405" s="107"/>
      <c r="B5405" s="92"/>
      <c r="C5405" s="92"/>
      <c r="D5405" s="92"/>
      <c r="E5405" s="92"/>
      <c r="F5405" s="92"/>
      <c r="G5405" s="92"/>
      <c r="H5405" s="92"/>
      <c r="I5405" s="92"/>
      <c r="J5405" s="92"/>
      <c r="K5405" s="92"/>
      <c r="N5405" s="92"/>
      <c r="O5405" s="92"/>
      <c r="P5405" s="92"/>
      <c r="Q5405" s="92"/>
      <c r="R5405" s="92"/>
    </row>
    <row r="5406" spans="1:18" x14ac:dyDescent="0.3">
      <c r="A5406" s="107"/>
      <c r="B5406" s="92"/>
      <c r="C5406" s="92"/>
      <c r="D5406" s="92"/>
      <c r="E5406" s="92"/>
      <c r="F5406" s="92"/>
      <c r="G5406" s="92"/>
      <c r="H5406" s="92"/>
      <c r="I5406" s="92"/>
      <c r="J5406" s="92"/>
      <c r="K5406" s="92"/>
      <c r="N5406" s="92"/>
      <c r="O5406" s="92"/>
      <c r="P5406" s="92"/>
      <c r="Q5406" s="92"/>
      <c r="R5406" s="92"/>
    </row>
    <row r="5407" spans="1:18" x14ac:dyDescent="0.3">
      <c r="A5407" s="107"/>
      <c r="B5407" s="92"/>
      <c r="C5407" s="92"/>
      <c r="D5407" s="92"/>
      <c r="E5407" s="92"/>
      <c r="F5407" s="92"/>
      <c r="G5407" s="92"/>
      <c r="H5407" s="92"/>
      <c r="I5407" s="92"/>
      <c r="J5407" s="92"/>
      <c r="K5407" s="92"/>
      <c r="N5407" s="92"/>
      <c r="O5407" s="92"/>
      <c r="P5407" s="92"/>
      <c r="Q5407" s="92"/>
      <c r="R5407" s="92"/>
    </row>
    <row r="5408" spans="1:18" x14ac:dyDescent="0.3">
      <c r="A5408" s="107"/>
      <c r="B5408" s="92"/>
      <c r="C5408" s="92"/>
      <c r="D5408" s="92"/>
      <c r="E5408" s="92"/>
      <c r="F5408" s="92"/>
      <c r="G5408" s="92"/>
      <c r="H5408" s="92"/>
      <c r="I5408" s="92"/>
      <c r="J5408" s="92"/>
      <c r="K5408" s="92"/>
      <c r="N5408" s="92"/>
      <c r="O5408" s="92"/>
      <c r="P5408" s="92"/>
      <c r="Q5408" s="92"/>
      <c r="R5408" s="92"/>
    </row>
    <row r="5409" spans="1:18" x14ac:dyDescent="0.3">
      <c r="A5409" s="107"/>
      <c r="B5409" s="92"/>
      <c r="C5409" s="92"/>
      <c r="D5409" s="92"/>
      <c r="E5409" s="92"/>
      <c r="F5409" s="92"/>
      <c r="G5409" s="92"/>
      <c r="H5409" s="92"/>
      <c r="I5409" s="92"/>
      <c r="J5409" s="92"/>
      <c r="K5409" s="92"/>
      <c r="N5409" s="92"/>
      <c r="O5409" s="92"/>
      <c r="P5409" s="92"/>
      <c r="Q5409" s="92"/>
      <c r="R5409" s="92"/>
    </row>
    <row r="5410" spans="1:18" x14ac:dyDescent="0.3">
      <c r="A5410" s="107"/>
      <c r="B5410" s="92"/>
      <c r="C5410" s="92"/>
      <c r="D5410" s="92"/>
      <c r="E5410" s="92"/>
      <c r="F5410" s="92"/>
      <c r="G5410" s="92"/>
      <c r="H5410" s="92"/>
      <c r="I5410" s="92"/>
      <c r="J5410" s="92"/>
      <c r="K5410" s="92"/>
      <c r="N5410" s="92"/>
      <c r="O5410" s="92"/>
      <c r="P5410" s="92"/>
      <c r="Q5410" s="92"/>
      <c r="R5410" s="92"/>
    </row>
    <row r="5411" spans="1:18" x14ac:dyDescent="0.3">
      <c r="A5411" s="107"/>
      <c r="B5411" s="92"/>
      <c r="C5411" s="92"/>
      <c r="D5411" s="92"/>
      <c r="E5411" s="92"/>
      <c r="F5411" s="92"/>
      <c r="G5411" s="92"/>
      <c r="H5411" s="92"/>
      <c r="I5411" s="92"/>
      <c r="J5411" s="92"/>
      <c r="K5411" s="92"/>
      <c r="N5411" s="92"/>
      <c r="O5411" s="92"/>
      <c r="P5411" s="92"/>
      <c r="Q5411" s="92"/>
      <c r="R5411" s="92"/>
    </row>
    <row r="5412" spans="1:18" x14ac:dyDescent="0.3">
      <c r="A5412" s="107"/>
      <c r="B5412" s="92"/>
      <c r="C5412" s="92"/>
      <c r="D5412" s="92"/>
      <c r="E5412" s="92"/>
      <c r="F5412" s="92"/>
      <c r="G5412" s="92"/>
      <c r="H5412" s="92"/>
      <c r="I5412" s="92"/>
      <c r="J5412" s="92"/>
      <c r="K5412" s="92"/>
      <c r="N5412" s="92"/>
      <c r="O5412" s="92"/>
      <c r="P5412" s="92"/>
      <c r="Q5412" s="92"/>
      <c r="R5412" s="92"/>
    </row>
    <row r="5413" spans="1:18" x14ac:dyDescent="0.3">
      <c r="A5413" s="107"/>
      <c r="B5413" s="92"/>
      <c r="C5413" s="92"/>
      <c r="D5413" s="92"/>
      <c r="E5413" s="92"/>
      <c r="F5413" s="92"/>
      <c r="G5413" s="92"/>
      <c r="H5413" s="92"/>
      <c r="I5413" s="92"/>
      <c r="J5413" s="92"/>
      <c r="K5413" s="92"/>
      <c r="N5413" s="92"/>
      <c r="O5413" s="92"/>
      <c r="P5413" s="92"/>
      <c r="Q5413" s="92"/>
      <c r="R5413" s="92"/>
    </row>
    <row r="5414" spans="1:18" x14ac:dyDescent="0.3">
      <c r="A5414" s="107"/>
      <c r="B5414" s="92"/>
      <c r="C5414" s="92"/>
      <c r="D5414" s="92"/>
      <c r="E5414" s="92"/>
      <c r="F5414" s="92"/>
      <c r="G5414" s="92"/>
      <c r="H5414" s="92"/>
      <c r="I5414" s="92"/>
      <c r="J5414" s="92"/>
      <c r="K5414" s="92"/>
      <c r="N5414" s="92"/>
      <c r="O5414" s="92"/>
      <c r="P5414" s="92"/>
      <c r="Q5414" s="92"/>
      <c r="R5414" s="92"/>
    </row>
    <row r="5415" spans="1:18" x14ac:dyDescent="0.3">
      <c r="A5415" s="107"/>
      <c r="B5415" s="92"/>
      <c r="C5415" s="92"/>
      <c r="D5415" s="92"/>
      <c r="E5415" s="92"/>
      <c r="F5415" s="92"/>
      <c r="G5415" s="92"/>
      <c r="H5415" s="92"/>
      <c r="I5415" s="92"/>
      <c r="J5415" s="92"/>
      <c r="K5415" s="92"/>
      <c r="N5415" s="92"/>
      <c r="O5415" s="92"/>
      <c r="P5415" s="92"/>
      <c r="Q5415" s="92"/>
      <c r="R5415" s="92"/>
    </row>
    <row r="5416" spans="1:18" x14ac:dyDescent="0.3">
      <c r="A5416" s="107"/>
      <c r="B5416" s="92"/>
      <c r="C5416" s="92"/>
      <c r="D5416" s="92"/>
      <c r="E5416" s="92"/>
      <c r="F5416" s="92"/>
      <c r="G5416" s="92"/>
      <c r="H5416" s="92"/>
      <c r="I5416" s="92"/>
      <c r="J5416" s="92"/>
      <c r="K5416" s="92"/>
      <c r="N5416" s="92"/>
      <c r="O5416" s="92"/>
      <c r="P5416" s="92"/>
      <c r="Q5416" s="92"/>
      <c r="R5416" s="92"/>
    </row>
    <row r="5417" spans="1:18" x14ac:dyDescent="0.3">
      <c r="A5417" s="107"/>
      <c r="B5417" s="92"/>
      <c r="C5417" s="92"/>
      <c r="D5417" s="92"/>
      <c r="E5417" s="92"/>
      <c r="F5417" s="92"/>
      <c r="G5417" s="92"/>
      <c r="H5417" s="92"/>
      <c r="I5417" s="92"/>
      <c r="J5417" s="92"/>
      <c r="K5417" s="92"/>
      <c r="N5417" s="92"/>
      <c r="O5417" s="92"/>
      <c r="P5417" s="92"/>
      <c r="Q5417" s="92"/>
      <c r="R5417" s="92"/>
    </row>
    <row r="5418" spans="1:18" x14ac:dyDescent="0.3">
      <c r="A5418" s="107"/>
      <c r="B5418" s="92"/>
      <c r="C5418" s="92"/>
      <c r="D5418" s="92"/>
      <c r="E5418" s="92"/>
      <c r="F5418" s="92"/>
      <c r="G5418" s="92"/>
      <c r="H5418" s="92"/>
      <c r="I5418" s="92"/>
      <c r="J5418" s="92"/>
      <c r="K5418" s="92"/>
      <c r="N5418" s="92"/>
      <c r="O5418" s="92"/>
      <c r="P5418" s="92"/>
      <c r="Q5418" s="92"/>
      <c r="R5418" s="92"/>
    </row>
    <row r="5419" spans="1:18" x14ac:dyDescent="0.3">
      <c r="A5419" s="107"/>
      <c r="B5419" s="92"/>
      <c r="C5419" s="92"/>
      <c r="D5419" s="92"/>
      <c r="E5419" s="92"/>
      <c r="F5419" s="92"/>
      <c r="G5419" s="92"/>
      <c r="H5419" s="92"/>
      <c r="I5419" s="92"/>
      <c r="J5419" s="92"/>
      <c r="K5419" s="92"/>
      <c r="N5419" s="92"/>
      <c r="O5419" s="92"/>
      <c r="P5419" s="92"/>
      <c r="Q5419" s="92"/>
      <c r="R5419" s="92"/>
    </row>
    <row r="5420" spans="1:18" x14ac:dyDescent="0.3">
      <c r="A5420" s="107"/>
      <c r="B5420" s="92"/>
      <c r="C5420" s="92"/>
      <c r="D5420" s="92"/>
      <c r="E5420" s="92"/>
      <c r="F5420" s="92"/>
      <c r="G5420" s="92"/>
      <c r="H5420" s="92"/>
      <c r="I5420" s="92"/>
      <c r="J5420" s="92"/>
      <c r="K5420" s="92"/>
      <c r="N5420" s="92"/>
      <c r="O5420" s="92"/>
      <c r="P5420" s="92"/>
      <c r="Q5420" s="92"/>
      <c r="R5420" s="92"/>
    </row>
    <row r="5421" spans="1:18" x14ac:dyDescent="0.3">
      <c r="A5421" s="107"/>
      <c r="B5421" s="92"/>
      <c r="C5421" s="92"/>
      <c r="D5421" s="92"/>
      <c r="E5421" s="92"/>
      <c r="F5421" s="92"/>
      <c r="G5421" s="92"/>
      <c r="H5421" s="92"/>
      <c r="I5421" s="92"/>
      <c r="J5421" s="92"/>
      <c r="K5421" s="92"/>
      <c r="N5421" s="92"/>
      <c r="O5421" s="92"/>
      <c r="P5421" s="92"/>
      <c r="Q5421" s="92"/>
      <c r="R5421" s="92"/>
    </row>
    <row r="5422" spans="1:18" x14ac:dyDescent="0.3">
      <c r="A5422" s="107"/>
      <c r="B5422" s="92"/>
      <c r="C5422" s="92"/>
      <c r="D5422" s="92"/>
      <c r="E5422" s="92"/>
      <c r="F5422" s="92"/>
      <c r="G5422" s="92"/>
      <c r="H5422" s="92"/>
      <c r="I5422" s="92"/>
      <c r="J5422" s="92"/>
      <c r="K5422" s="92"/>
      <c r="N5422" s="92"/>
      <c r="O5422" s="92"/>
      <c r="P5422" s="92"/>
      <c r="Q5422" s="92"/>
      <c r="R5422" s="92"/>
    </row>
    <row r="5423" spans="1:18" x14ac:dyDescent="0.3">
      <c r="A5423" s="107"/>
      <c r="B5423" s="92"/>
      <c r="C5423" s="92"/>
      <c r="D5423" s="92"/>
      <c r="E5423" s="92"/>
      <c r="F5423" s="92"/>
      <c r="G5423" s="92"/>
      <c r="H5423" s="92"/>
      <c r="I5423" s="92"/>
      <c r="J5423" s="92"/>
      <c r="K5423" s="92"/>
      <c r="N5423" s="92"/>
      <c r="O5423" s="92"/>
      <c r="P5423" s="92"/>
      <c r="Q5423" s="92"/>
      <c r="R5423" s="92"/>
    </row>
    <row r="5424" spans="1:18" x14ac:dyDescent="0.3">
      <c r="A5424" s="107"/>
      <c r="B5424" s="92"/>
      <c r="C5424" s="92"/>
      <c r="D5424" s="92"/>
      <c r="E5424" s="92"/>
      <c r="F5424" s="92"/>
      <c r="G5424" s="92"/>
      <c r="H5424" s="92"/>
      <c r="I5424" s="92"/>
      <c r="J5424" s="92"/>
      <c r="K5424" s="92"/>
      <c r="N5424" s="92"/>
      <c r="O5424" s="92"/>
      <c r="P5424" s="92"/>
      <c r="Q5424" s="92"/>
      <c r="R5424" s="92"/>
    </row>
    <row r="5425" spans="1:18" x14ac:dyDescent="0.3">
      <c r="A5425" s="107"/>
      <c r="B5425" s="92"/>
      <c r="C5425" s="92"/>
      <c r="D5425" s="92"/>
      <c r="E5425" s="92"/>
      <c r="F5425" s="92"/>
      <c r="G5425" s="92"/>
      <c r="H5425" s="92"/>
      <c r="I5425" s="92"/>
      <c r="J5425" s="92"/>
      <c r="K5425" s="92"/>
      <c r="N5425" s="92"/>
      <c r="O5425" s="92"/>
      <c r="P5425" s="92"/>
      <c r="Q5425" s="92"/>
      <c r="R5425" s="92"/>
    </row>
    <row r="5426" spans="1:18" x14ac:dyDescent="0.3">
      <c r="A5426" s="107"/>
      <c r="B5426" s="92"/>
      <c r="C5426" s="92"/>
      <c r="D5426" s="92"/>
      <c r="E5426" s="92"/>
      <c r="F5426" s="92"/>
      <c r="G5426" s="92"/>
      <c r="H5426" s="92"/>
      <c r="I5426" s="92"/>
      <c r="J5426" s="92"/>
      <c r="K5426" s="92"/>
      <c r="N5426" s="92"/>
      <c r="O5426" s="92"/>
      <c r="P5426" s="92"/>
      <c r="Q5426" s="92"/>
      <c r="R5426" s="92"/>
    </row>
    <row r="5427" spans="1:18" x14ac:dyDescent="0.3">
      <c r="A5427" s="107"/>
      <c r="B5427" s="92"/>
      <c r="C5427" s="92"/>
      <c r="D5427" s="92"/>
      <c r="E5427" s="92"/>
      <c r="F5427" s="92"/>
      <c r="G5427" s="92"/>
      <c r="H5427" s="92"/>
      <c r="I5427" s="92"/>
      <c r="J5427" s="92"/>
      <c r="K5427" s="92"/>
      <c r="N5427" s="92"/>
      <c r="O5427" s="92"/>
      <c r="P5427" s="92"/>
      <c r="Q5427" s="92"/>
      <c r="R5427" s="92"/>
    </row>
    <row r="5428" spans="1:18" x14ac:dyDescent="0.3">
      <c r="A5428" s="107"/>
      <c r="B5428" s="92"/>
      <c r="C5428" s="92"/>
      <c r="D5428" s="92"/>
      <c r="E5428" s="92"/>
      <c r="F5428" s="92"/>
      <c r="G5428" s="92"/>
      <c r="H5428" s="92"/>
      <c r="I5428" s="92"/>
      <c r="J5428" s="92"/>
      <c r="K5428" s="92"/>
      <c r="N5428" s="92"/>
      <c r="O5428" s="92"/>
      <c r="P5428" s="92"/>
      <c r="Q5428" s="92"/>
      <c r="R5428" s="92"/>
    </row>
    <row r="5429" spans="1:18" x14ac:dyDescent="0.3">
      <c r="A5429" s="107"/>
      <c r="B5429" s="92"/>
      <c r="C5429" s="92"/>
      <c r="D5429" s="92"/>
      <c r="E5429" s="92"/>
      <c r="F5429" s="92"/>
      <c r="G5429" s="92"/>
      <c r="H5429" s="92"/>
      <c r="I5429" s="92"/>
      <c r="J5429" s="92"/>
      <c r="K5429" s="92"/>
      <c r="N5429" s="92"/>
      <c r="O5429" s="92"/>
      <c r="P5429" s="92"/>
      <c r="Q5429" s="92"/>
      <c r="R5429" s="92"/>
    </row>
    <row r="5430" spans="1:18" x14ac:dyDescent="0.3">
      <c r="A5430" s="107"/>
      <c r="B5430" s="92"/>
      <c r="C5430" s="92"/>
      <c r="D5430" s="92"/>
      <c r="E5430" s="92"/>
      <c r="F5430" s="92"/>
      <c r="G5430" s="92"/>
      <c r="H5430" s="92"/>
      <c r="I5430" s="92"/>
      <c r="J5430" s="92"/>
      <c r="K5430" s="92"/>
      <c r="N5430" s="92"/>
      <c r="O5430" s="92"/>
      <c r="P5430" s="92"/>
      <c r="Q5430" s="92"/>
      <c r="R5430" s="92"/>
    </row>
    <row r="5431" spans="1:18" x14ac:dyDescent="0.3">
      <c r="A5431" s="107"/>
      <c r="B5431" s="92"/>
      <c r="C5431" s="92"/>
      <c r="D5431" s="92"/>
      <c r="E5431" s="92"/>
      <c r="F5431" s="92"/>
      <c r="G5431" s="92"/>
      <c r="H5431" s="92"/>
      <c r="I5431" s="92"/>
      <c r="J5431" s="92"/>
      <c r="K5431" s="92"/>
      <c r="N5431" s="92"/>
      <c r="O5431" s="92"/>
      <c r="P5431" s="92"/>
      <c r="Q5431" s="92"/>
      <c r="R5431" s="92"/>
    </row>
    <row r="5432" spans="1:18" x14ac:dyDescent="0.3">
      <c r="A5432" s="107"/>
      <c r="B5432" s="92"/>
      <c r="C5432" s="92"/>
      <c r="D5432" s="92"/>
      <c r="E5432" s="92"/>
      <c r="F5432" s="92"/>
      <c r="G5432" s="92"/>
      <c r="H5432" s="92"/>
      <c r="I5432" s="92"/>
      <c r="J5432" s="92"/>
      <c r="K5432" s="92"/>
      <c r="N5432" s="92"/>
      <c r="O5432" s="92"/>
      <c r="P5432" s="92"/>
      <c r="Q5432" s="92"/>
      <c r="R5432" s="92"/>
    </row>
    <row r="5433" spans="1:18" x14ac:dyDescent="0.3">
      <c r="A5433" s="107"/>
      <c r="B5433" s="92"/>
      <c r="C5433" s="92"/>
      <c r="D5433" s="92"/>
      <c r="E5433" s="92"/>
      <c r="F5433" s="92"/>
      <c r="G5433" s="92"/>
      <c r="H5433" s="92"/>
      <c r="I5433" s="92"/>
      <c r="J5433" s="92"/>
      <c r="K5433" s="92"/>
      <c r="N5433" s="92"/>
      <c r="O5433" s="92"/>
      <c r="P5433" s="92"/>
      <c r="Q5433" s="92"/>
      <c r="R5433" s="92"/>
    </row>
    <row r="5434" spans="1:18" x14ac:dyDescent="0.3">
      <c r="A5434" s="107"/>
      <c r="B5434" s="92"/>
      <c r="C5434" s="92"/>
      <c r="D5434" s="92"/>
      <c r="E5434" s="92"/>
      <c r="F5434" s="92"/>
      <c r="G5434" s="92"/>
      <c r="H5434" s="92"/>
      <c r="I5434" s="92"/>
      <c r="J5434" s="92"/>
      <c r="K5434" s="92"/>
      <c r="N5434" s="92"/>
      <c r="O5434" s="92"/>
      <c r="P5434" s="92"/>
      <c r="Q5434" s="92"/>
      <c r="R5434" s="92"/>
    </row>
    <row r="5435" spans="1:18" x14ac:dyDescent="0.3">
      <c r="A5435" s="107"/>
      <c r="B5435" s="92"/>
      <c r="C5435" s="92"/>
      <c r="D5435" s="92"/>
      <c r="E5435" s="92"/>
      <c r="F5435" s="92"/>
      <c r="G5435" s="92"/>
      <c r="H5435" s="92"/>
      <c r="I5435" s="92"/>
      <c r="J5435" s="92"/>
      <c r="K5435" s="92"/>
      <c r="N5435" s="92"/>
      <c r="O5435" s="92"/>
      <c r="P5435" s="92"/>
      <c r="Q5435" s="92"/>
      <c r="R5435" s="92"/>
    </row>
    <row r="5436" spans="1:18" x14ac:dyDescent="0.3">
      <c r="A5436" s="107"/>
      <c r="B5436" s="92"/>
      <c r="C5436" s="92"/>
      <c r="D5436" s="92"/>
      <c r="E5436" s="92"/>
      <c r="F5436" s="92"/>
      <c r="G5436" s="92"/>
      <c r="H5436" s="92"/>
      <c r="I5436" s="92"/>
      <c r="J5436" s="92"/>
      <c r="K5436" s="92"/>
      <c r="N5436" s="92"/>
      <c r="O5436" s="92"/>
      <c r="P5436" s="92"/>
      <c r="Q5436" s="92"/>
      <c r="R5436" s="92"/>
    </row>
    <row r="5437" spans="1:18" x14ac:dyDescent="0.3">
      <c r="A5437" s="107"/>
      <c r="B5437" s="92"/>
      <c r="C5437" s="92"/>
      <c r="D5437" s="92"/>
      <c r="E5437" s="92"/>
      <c r="F5437" s="92"/>
      <c r="G5437" s="92"/>
      <c r="H5437" s="92"/>
      <c r="I5437" s="92"/>
      <c r="J5437" s="92"/>
      <c r="K5437" s="92"/>
      <c r="N5437" s="92"/>
      <c r="O5437" s="92"/>
      <c r="P5437" s="92"/>
      <c r="Q5437" s="92"/>
      <c r="R5437" s="92"/>
    </row>
    <row r="5438" spans="1:18" x14ac:dyDescent="0.3">
      <c r="A5438" s="107"/>
      <c r="B5438" s="92"/>
      <c r="C5438" s="92"/>
      <c r="D5438" s="92"/>
      <c r="E5438" s="92"/>
      <c r="F5438" s="92"/>
      <c r="G5438" s="92"/>
      <c r="H5438" s="92"/>
      <c r="I5438" s="92"/>
      <c r="J5438" s="92"/>
      <c r="K5438" s="92"/>
      <c r="N5438" s="92"/>
      <c r="O5438" s="92"/>
      <c r="P5438" s="92"/>
      <c r="Q5438" s="92"/>
      <c r="R5438" s="92"/>
    </row>
    <row r="5439" spans="1:18" x14ac:dyDescent="0.3">
      <c r="A5439" s="107"/>
      <c r="B5439" s="92"/>
      <c r="C5439" s="92"/>
      <c r="D5439" s="92"/>
      <c r="E5439" s="92"/>
      <c r="F5439" s="92"/>
      <c r="G5439" s="92"/>
      <c r="H5439" s="92"/>
      <c r="I5439" s="92"/>
      <c r="J5439" s="92"/>
      <c r="K5439" s="92"/>
      <c r="N5439" s="92"/>
      <c r="O5439" s="92"/>
      <c r="P5439" s="92"/>
      <c r="Q5439" s="92"/>
      <c r="R5439" s="92"/>
    </row>
    <row r="5440" spans="1:18" x14ac:dyDescent="0.3">
      <c r="A5440" s="107"/>
      <c r="B5440" s="92"/>
      <c r="C5440" s="92"/>
      <c r="D5440" s="92"/>
      <c r="E5440" s="92"/>
      <c r="F5440" s="92"/>
      <c r="G5440" s="92"/>
      <c r="H5440" s="92"/>
      <c r="I5440" s="92"/>
      <c r="J5440" s="92"/>
      <c r="K5440" s="92"/>
      <c r="N5440" s="92"/>
      <c r="O5440" s="92"/>
      <c r="P5440" s="92"/>
      <c r="Q5440" s="92"/>
      <c r="R5440" s="92"/>
    </row>
    <row r="5441" spans="1:18" x14ac:dyDescent="0.3">
      <c r="A5441" s="107"/>
      <c r="B5441" s="92"/>
      <c r="C5441" s="92"/>
      <c r="D5441" s="92"/>
      <c r="E5441" s="92"/>
      <c r="F5441" s="92"/>
      <c r="G5441" s="92"/>
      <c r="H5441" s="92"/>
      <c r="I5441" s="92"/>
      <c r="J5441" s="92"/>
      <c r="K5441" s="92"/>
      <c r="N5441" s="92"/>
      <c r="O5441" s="92"/>
      <c r="P5441" s="92"/>
      <c r="Q5441" s="92"/>
      <c r="R5441" s="92"/>
    </row>
    <row r="5442" spans="1:18" x14ac:dyDescent="0.3">
      <c r="A5442" s="107"/>
      <c r="B5442" s="92"/>
      <c r="C5442" s="92"/>
      <c r="D5442" s="92"/>
      <c r="E5442" s="92"/>
      <c r="F5442" s="92"/>
      <c r="G5442" s="92"/>
      <c r="H5442" s="92"/>
      <c r="I5442" s="92"/>
      <c r="J5442" s="92"/>
      <c r="K5442" s="92"/>
      <c r="N5442" s="92"/>
      <c r="O5442" s="92"/>
      <c r="P5442" s="92"/>
      <c r="Q5442" s="92"/>
      <c r="R5442" s="92"/>
    </row>
    <row r="5443" spans="1:18" x14ac:dyDescent="0.3">
      <c r="A5443" s="107"/>
      <c r="B5443" s="92"/>
      <c r="C5443" s="92"/>
      <c r="D5443" s="92"/>
      <c r="E5443" s="92"/>
      <c r="F5443" s="92"/>
      <c r="G5443" s="92"/>
      <c r="H5443" s="92"/>
      <c r="I5443" s="92"/>
      <c r="J5443" s="92"/>
      <c r="K5443" s="92"/>
      <c r="N5443" s="92"/>
      <c r="O5443" s="92"/>
      <c r="P5443" s="92"/>
      <c r="Q5443" s="92"/>
      <c r="R5443" s="92"/>
    </row>
    <row r="5444" spans="1:18" x14ac:dyDescent="0.3">
      <c r="A5444" s="107"/>
      <c r="B5444" s="92"/>
      <c r="C5444" s="92"/>
      <c r="D5444" s="92"/>
      <c r="E5444" s="92"/>
      <c r="F5444" s="92"/>
      <c r="G5444" s="92"/>
      <c r="H5444" s="92"/>
      <c r="I5444" s="92"/>
      <c r="J5444" s="92"/>
      <c r="K5444" s="92"/>
      <c r="N5444" s="92"/>
      <c r="O5444" s="92"/>
      <c r="P5444" s="92"/>
      <c r="Q5444" s="92"/>
      <c r="R5444" s="92"/>
    </row>
    <row r="5445" spans="1:18" x14ac:dyDescent="0.3">
      <c r="A5445" s="107"/>
      <c r="B5445" s="92"/>
      <c r="C5445" s="92"/>
      <c r="D5445" s="92"/>
      <c r="E5445" s="92"/>
      <c r="F5445" s="92"/>
      <c r="G5445" s="92"/>
      <c r="H5445" s="92"/>
      <c r="I5445" s="92"/>
      <c r="J5445" s="92"/>
      <c r="K5445" s="92"/>
      <c r="N5445" s="92"/>
      <c r="O5445" s="92"/>
      <c r="P5445" s="92"/>
      <c r="Q5445" s="92"/>
      <c r="R5445" s="92"/>
    </row>
    <row r="5446" spans="1:18" x14ac:dyDescent="0.3">
      <c r="A5446" s="107"/>
      <c r="B5446" s="92"/>
      <c r="C5446" s="92"/>
      <c r="D5446" s="92"/>
      <c r="E5446" s="92"/>
      <c r="F5446" s="92"/>
      <c r="G5446" s="92"/>
      <c r="H5446" s="92"/>
      <c r="I5446" s="92"/>
      <c r="J5446" s="92"/>
      <c r="K5446" s="92"/>
      <c r="N5446" s="92"/>
      <c r="O5446" s="92"/>
      <c r="P5446" s="92"/>
      <c r="Q5446" s="92"/>
      <c r="R5446" s="92"/>
    </row>
    <row r="5447" spans="1:18" x14ac:dyDescent="0.3">
      <c r="A5447" s="107"/>
      <c r="B5447" s="92"/>
      <c r="C5447" s="92"/>
      <c r="D5447" s="92"/>
      <c r="E5447" s="92"/>
      <c r="F5447" s="92"/>
      <c r="G5447" s="92"/>
      <c r="H5447" s="92"/>
      <c r="I5447" s="92"/>
      <c r="J5447" s="92"/>
      <c r="K5447" s="92"/>
      <c r="N5447" s="92"/>
      <c r="O5447" s="92"/>
      <c r="P5447" s="92"/>
      <c r="Q5447" s="92"/>
      <c r="R5447" s="92"/>
    </row>
    <row r="5448" spans="1:18" x14ac:dyDescent="0.3">
      <c r="A5448" s="107"/>
      <c r="B5448" s="92"/>
      <c r="C5448" s="92"/>
      <c r="D5448" s="92"/>
      <c r="E5448" s="92"/>
      <c r="F5448" s="92"/>
      <c r="G5448" s="92"/>
      <c r="H5448" s="92"/>
      <c r="I5448" s="92"/>
      <c r="J5448" s="92"/>
      <c r="K5448" s="92"/>
      <c r="N5448" s="92"/>
      <c r="O5448" s="92"/>
      <c r="P5448" s="92"/>
      <c r="Q5448" s="92"/>
      <c r="R5448" s="92"/>
    </row>
    <row r="5449" spans="1:18" x14ac:dyDescent="0.3">
      <c r="A5449" s="107"/>
      <c r="B5449" s="92"/>
      <c r="C5449" s="92"/>
      <c r="D5449" s="92"/>
      <c r="E5449" s="92"/>
      <c r="F5449" s="92"/>
      <c r="G5449" s="92"/>
      <c r="H5449" s="92"/>
      <c r="I5449" s="92"/>
      <c r="J5449" s="92"/>
      <c r="K5449" s="92"/>
      <c r="N5449" s="92"/>
      <c r="O5449" s="92"/>
      <c r="P5449" s="92"/>
      <c r="Q5449" s="92"/>
      <c r="R5449" s="92"/>
    </row>
    <row r="5450" spans="1:18" x14ac:dyDescent="0.3">
      <c r="A5450" s="107"/>
      <c r="B5450" s="92"/>
      <c r="C5450" s="92"/>
      <c r="D5450" s="92"/>
      <c r="E5450" s="92"/>
      <c r="F5450" s="92"/>
      <c r="G5450" s="92"/>
      <c r="H5450" s="92"/>
      <c r="I5450" s="92"/>
      <c r="J5450" s="92"/>
      <c r="K5450" s="92"/>
      <c r="N5450" s="92"/>
      <c r="O5450" s="92"/>
      <c r="P5450" s="92"/>
      <c r="Q5450" s="92"/>
      <c r="R5450" s="92"/>
    </row>
    <row r="5451" spans="1:18" x14ac:dyDescent="0.3">
      <c r="A5451" s="107"/>
      <c r="B5451" s="92"/>
      <c r="C5451" s="92"/>
      <c r="D5451" s="92"/>
      <c r="E5451" s="92"/>
      <c r="F5451" s="92"/>
      <c r="G5451" s="92"/>
      <c r="H5451" s="92"/>
      <c r="I5451" s="92"/>
      <c r="J5451" s="92"/>
      <c r="K5451" s="92"/>
      <c r="N5451" s="92"/>
      <c r="O5451" s="92"/>
      <c r="P5451" s="92"/>
      <c r="Q5451" s="92"/>
      <c r="R5451" s="92"/>
    </row>
    <row r="5452" spans="1:18" x14ac:dyDescent="0.3">
      <c r="A5452" s="107"/>
      <c r="B5452" s="92"/>
      <c r="C5452" s="92"/>
      <c r="D5452" s="92"/>
      <c r="E5452" s="92"/>
      <c r="F5452" s="92"/>
      <c r="G5452" s="92"/>
      <c r="H5452" s="92"/>
      <c r="I5452" s="92"/>
      <c r="J5452" s="92"/>
      <c r="K5452" s="92"/>
      <c r="N5452" s="92"/>
      <c r="O5452" s="92"/>
      <c r="P5452" s="92"/>
      <c r="Q5452" s="92"/>
      <c r="R5452" s="92"/>
    </row>
    <row r="5453" spans="1:18" x14ac:dyDescent="0.3">
      <c r="A5453" s="107"/>
      <c r="B5453" s="92"/>
      <c r="C5453" s="92"/>
      <c r="D5453" s="92"/>
      <c r="E5453" s="92"/>
      <c r="F5453" s="92"/>
      <c r="G5453" s="92"/>
      <c r="H5453" s="92"/>
      <c r="I5453" s="92"/>
      <c r="J5453" s="92"/>
      <c r="K5453" s="92"/>
      <c r="N5453" s="92"/>
      <c r="O5453" s="92"/>
      <c r="P5453" s="92"/>
      <c r="Q5453" s="92"/>
      <c r="R5453" s="92"/>
    </row>
    <row r="5454" spans="1:18" x14ac:dyDescent="0.3">
      <c r="A5454" s="107"/>
      <c r="B5454" s="92"/>
      <c r="C5454" s="92"/>
      <c r="D5454" s="92"/>
      <c r="E5454" s="92"/>
      <c r="F5454" s="92"/>
      <c r="G5454" s="92"/>
      <c r="H5454" s="92"/>
      <c r="I5454" s="92"/>
      <c r="J5454" s="92"/>
      <c r="K5454" s="92"/>
      <c r="N5454" s="92"/>
      <c r="O5454" s="92"/>
      <c r="P5454" s="92"/>
      <c r="Q5454" s="92"/>
      <c r="R5454" s="92"/>
    </row>
    <row r="5455" spans="1:18" x14ac:dyDescent="0.3">
      <c r="A5455" s="107"/>
      <c r="B5455" s="92"/>
      <c r="C5455" s="92"/>
      <c r="D5455" s="92"/>
      <c r="E5455" s="92"/>
      <c r="F5455" s="92"/>
      <c r="G5455" s="92"/>
      <c r="H5455" s="92"/>
      <c r="I5455" s="92"/>
      <c r="J5455" s="92"/>
      <c r="K5455" s="92"/>
      <c r="N5455" s="92"/>
      <c r="O5455" s="92"/>
      <c r="P5455" s="92"/>
      <c r="Q5455" s="92"/>
      <c r="R5455" s="92"/>
    </row>
    <row r="5456" spans="1:18" x14ac:dyDescent="0.3">
      <c r="A5456" s="107"/>
      <c r="B5456" s="92"/>
      <c r="C5456" s="92"/>
      <c r="D5456" s="92"/>
      <c r="E5456" s="92"/>
      <c r="F5456" s="92"/>
      <c r="G5456" s="92"/>
      <c r="H5456" s="92"/>
      <c r="I5456" s="92"/>
      <c r="J5456" s="92"/>
      <c r="K5456" s="92"/>
      <c r="N5456" s="92"/>
      <c r="O5456" s="92"/>
      <c r="P5456" s="92"/>
      <c r="Q5456" s="92"/>
      <c r="R5456" s="92"/>
    </row>
    <row r="5457" spans="1:18" x14ac:dyDescent="0.3">
      <c r="A5457" s="107"/>
      <c r="B5457" s="92"/>
      <c r="C5457" s="92"/>
      <c r="D5457" s="92"/>
      <c r="E5457" s="92"/>
      <c r="F5457" s="92"/>
      <c r="G5457" s="92"/>
      <c r="H5457" s="92"/>
      <c r="I5457" s="92"/>
      <c r="J5457" s="92"/>
      <c r="K5457" s="92"/>
      <c r="N5457" s="92"/>
      <c r="O5457" s="92"/>
      <c r="P5457" s="92"/>
      <c r="Q5457" s="92"/>
      <c r="R5457" s="92"/>
    </row>
    <row r="5458" spans="1:18" x14ac:dyDescent="0.3">
      <c r="A5458" s="107"/>
      <c r="B5458" s="92"/>
      <c r="C5458" s="92"/>
      <c r="D5458" s="92"/>
      <c r="E5458" s="92"/>
      <c r="F5458" s="92"/>
      <c r="G5458" s="92"/>
      <c r="H5458" s="92"/>
      <c r="I5458" s="92"/>
      <c r="J5458" s="92"/>
      <c r="K5458" s="92"/>
      <c r="N5458" s="92"/>
      <c r="O5458" s="92"/>
      <c r="P5458" s="92"/>
      <c r="Q5458" s="92"/>
      <c r="R5458" s="92"/>
    </row>
    <row r="5459" spans="1:18" x14ac:dyDescent="0.3">
      <c r="A5459" s="107"/>
      <c r="B5459" s="92"/>
      <c r="C5459" s="92"/>
      <c r="D5459" s="92"/>
      <c r="E5459" s="92"/>
      <c r="F5459" s="92"/>
      <c r="G5459" s="92"/>
      <c r="H5459" s="92"/>
      <c r="I5459" s="92"/>
      <c r="J5459" s="92"/>
      <c r="K5459" s="92"/>
      <c r="N5459" s="92"/>
      <c r="O5459" s="92"/>
      <c r="P5459" s="92"/>
      <c r="Q5459" s="92"/>
      <c r="R5459" s="92"/>
    </row>
    <row r="5460" spans="1:18" x14ac:dyDescent="0.3">
      <c r="A5460" s="107"/>
      <c r="B5460" s="92"/>
      <c r="C5460" s="92"/>
      <c r="D5460" s="92"/>
      <c r="E5460" s="92"/>
      <c r="F5460" s="92"/>
      <c r="G5460" s="92"/>
      <c r="H5460" s="92"/>
      <c r="I5460" s="92"/>
      <c r="J5460" s="92"/>
      <c r="K5460" s="92"/>
      <c r="N5460" s="92"/>
      <c r="O5460" s="92"/>
      <c r="P5460" s="92"/>
      <c r="Q5460" s="92"/>
      <c r="R5460" s="92"/>
    </row>
    <row r="5461" spans="1:18" x14ac:dyDescent="0.3">
      <c r="A5461" s="107"/>
      <c r="B5461" s="92"/>
      <c r="C5461" s="92"/>
      <c r="D5461" s="92"/>
      <c r="E5461" s="92"/>
      <c r="F5461" s="92"/>
      <c r="G5461" s="92"/>
      <c r="H5461" s="92"/>
      <c r="I5461" s="92"/>
      <c r="J5461" s="92"/>
      <c r="K5461" s="92"/>
      <c r="N5461" s="92"/>
      <c r="O5461" s="92"/>
      <c r="P5461" s="92"/>
      <c r="Q5461" s="92"/>
      <c r="R5461" s="92"/>
    </row>
    <row r="5462" spans="1:18" x14ac:dyDescent="0.3">
      <c r="A5462" s="107"/>
      <c r="B5462" s="92"/>
      <c r="C5462" s="92"/>
      <c r="D5462" s="92"/>
      <c r="E5462" s="92"/>
      <c r="F5462" s="92"/>
      <c r="G5462" s="92"/>
      <c r="H5462" s="92"/>
      <c r="I5462" s="92"/>
      <c r="J5462" s="92"/>
      <c r="K5462" s="92"/>
      <c r="N5462" s="92"/>
      <c r="O5462" s="92"/>
      <c r="P5462" s="92"/>
      <c r="Q5462" s="92"/>
      <c r="R5462" s="92"/>
    </row>
    <row r="5463" spans="1:18" x14ac:dyDescent="0.3">
      <c r="A5463" s="107"/>
      <c r="B5463" s="92"/>
      <c r="C5463" s="92"/>
      <c r="D5463" s="92"/>
      <c r="E5463" s="92"/>
      <c r="F5463" s="92"/>
      <c r="G5463" s="92"/>
      <c r="H5463" s="92"/>
      <c r="I5463" s="92"/>
      <c r="J5463" s="92"/>
      <c r="K5463" s="92"/>
      <c r="N5463" s="92"/>
      <c r="O5463" s="92"/>
      <c r="P5463" s="92"/>
      <c r="Q5463" s="92"/>
      <c r="R5463" s="92"/>
    </row>
    <row r="5464" spans="1:18" x14ac:dyDescent="0.3">
      <c r="A5464" s="107"/>
      <c r="B5464" s="92"/>
      <c r="C5464" s="92"/>
      <c r="D5464" s="92"/>
      <c r="E5464" s="92"/>
      <c r="F5464" s="92"/>
      <c r="G5464" s="92"/>
      <c r="H5464" s="92"/>
      <c r="I5464" s="92"/>
      <c r="J5464" s="92"/>
      <c r="K5464" s="92"/>
      <c r="N5464" s="92"/>
      <c r="O5464" s="92"/>
      <c r="P5464" s="92"/>
      <c r="Q5464" s="92"/>
      <c r="R5464" s="92"/>
    </row>
    <row r="5465" spans="1:18" x14ac:dyDescent="0.3">
      <c r="A5465" s="107"/>
      <c r="B5465" s="92"/>
      <c r="C5465" s="92"/>
      <c r="D5465" s="92"/>
      <c r="E5465" s="92"/>
      <c r="F5465" s="92"/>
      <c r="G5465" s="92"/>
      <c r="H5465" s="92"/>
      <c r="I5465" s="92"/>
      <c r="J5465" s="92"/>
      <c r="K5465" s="92"/>
      <c r="N5465" s="92"/>
      <c r="O5465" s="92"/>
      <c r="P5465" s="92"/>
      <c r="Q5465" s="92"/>
      <c r="R5465" s="92"/>
    </row>
    <row r="5466" spans="1:18" x14ac:dyDescent="0.3">
      <c r="A5466" s="107"/>
      <c r="B5466" s="92"/>
      <c r="C5466" s="92"/>
      <c r="D5466" s="92"/>
      <c r="E5466" s="92"/>
      <c r="F5466" s="92"/>
      <c r="G5466" s="92"/>
      <c r="H5466" s="92"/>
      <c r="I5466" s="92"/>
      <c r="J5466" s="92"/>
      <c r="K5466" s="92"/>
      <c r="N5466" s="92"/>
      <c r="O5466" s="92"/>
      <c r="P5466" s="92"/>
      <c r="Q5466" s="92"/>
      <c r="R5466" s="92"/>
    </row>
    <row r="5467" spans="1:18" x14ac:dyDescent="0.3">
      <c r="A5467" s="107"/>
      <c r="B5467" s="92"/>
      <c r="C5467" s="92"/>
      <c r="D5467" s="92"/>
      <c r="E5467" s="92"/>
      <c r="F5467" s="92"/>
      <c r="G5467" s="92"/>
      <c r="H5467" s="92"/>
      <c r="I5467" s="92"/>
      <c r="J5467" s="92"/>
      <c r="K5467" s="92"/>
      <c r="N5467" s="92"/>
      <c r="O5467" s="92"/>
      <c r="P5467" s="92"/>
      <c r="Q5467" s="92"/>
      <c r="R5467" s="92"/>
    </row>
    <row r="5468" spans="1:18" x14ac:dyDescent="0.3">
      <c r="A5468" s="107"/>
      <c r="B5468" s="92"/>
      <c r="C5468" s="92"/>
      <c r="D5468" s="92"/>
      <c r="E5468" s="92"/>
      <c r="F5468" s="92"/>
      <c r="G5468" s="92"/>
      <c r="H5468" s="92"/>
      <c r="I5468" s="92"/>
      <c r="J5468" s="92"/>
      <c r="K5468" s="92"/>
      <c r="N5468" s="92"/>
      <c r="O5468" s="92"/>
      <c r="P5468" s="92"/>
      <c r="Q5468" s="92"/>
      <c r="R5468" s="92"/>
    </row>
    <row r="5469" spans="1:18" x14ac:dyDescent="0.3">
      <c r="A5469" s="107"/>
      <c r="B5469" s="92"/>
      <c r="C5469" s="92"/>
      <c r="D5469" s="92"/>
      <c r="E5469" s="92"/>
      <c r="F5469" s="92"/>
      <c r="G5469" s="92"/>
      <c r="H5469" s="92"/>
      <c r="I5469" s="92"/>
      <c r="J5469" s="92"/>
      <c r="K5469" s="92"/>
      <c r="N5469" s="92"/>
      <c r="O5469" s="92"/>
      <c r="P5469" s="92"/>
      <c r="Q5469" s="92"/>
      <c r="R5469" s="92"/>
    </row>
    <row r="5470" spans="1:18" x14ac:dyDescent="0.3">
      <c r="A5470" s="107"/>
      <c r="B5470" s="92"/>
      <c r="C5470" s="92"/>
      <c r="D5470" s="92"/>
      <c r="E5470" s="92"/>
      <c r="F5470" s="92"/>
      <c r="G5470" s="92"/>
      <c r="H5470" s="92"/>
      <c r="I5470" s="92"/>
      <c r="J5470" s="92"/>
      <c r="K5470" s="92"/>
      <c r="N5470" s="92"/>
      <c r="O5470" s="92"/>
      <c r="P5470" s="92"/>
      <c r="Q5470" s="92"/>
      <c r="R5470" s="92"/>
    </row>
    <row r="5471" spans="1:18" x14ac:dyDescent="0.3">
      <c r="A5471" s="107"/>
      <c r="B5471" s="92"/>
      <c r="C5471" s="92"/>
      <c r="D5471" s="92"/>
      <c r="E5471" s="92"/>
      <c r="F5471" s="92"/>
      <c r="G5471" s="92"/>
      <c r="H5471" s="92"/>
      <c r="I5471" s="92"/>
      <c r="J5471" s="92"/>
      <c r="K5471" s="92"/>
      <c r="N5471" s="92"/>
      <c r="O5471" s="92"/>
      <c r="P5471" s="92"/>
      <c r="Q5471" s="92"/>
      <c r="R5471" s="92"/>
    </row>
    <row r="5472" spans="1:18" x14ac:dyDescent="0.3">
      <c r="A5472" s="107"/>
      <c r="B5472" s="92"/>
      <c r="C5472" s="92"/>
      <c r="D5472" s="92"/>
      <c r="E5472" s="92"/>
      <c r="F5472" s="92"/>
      <c r="G5472" s="92"/>
      <c r="H5472" s="92"/>
      <c r="I5472" s="92"/>
      <c r="J5472" s="92"/>
      <c r="K5472" s="92"/>
      <c r="N5472" s="92"/>
      <c r="O5472" s="92"/>
      <c r="P5472" s="92"/>
      <c r="Q5472" s="92"/>
      <c r="R5472" s="92"/>
    </row>
    <row r="5473" spans="1:18" x14ac:dyDescent="0.3">
      <c r="A5473" s="107"/>
      <c r="B5473" s="92"/>
      <c r="C5473" s="92"/>
      <c r="D5473" s="92"/>
      <c r="E5473" s="92"/>
      <c r="F5473" s="92"/>
      <c r="G5473" s="92"/>
      <c r="H5473" s="92"/>
      <c r="I5473" s="92"/>
      <c r="J5473" s="92"/>
      <c r="K5473" s="92"/>
      <c r="N5473" s="92"/>
      <c r="O5473" s="92"/>
      <c r="P5473" s="92"/>
      <c r="Q5473" s="92"/>
      <c r="R5473" s="92"/>
    </row>
    <row r="5474" spans="1:18" x14ac:dyDescent="0.3">
      <c r="A5474" s="107"/>
      <c r="B5474" s="92"/>
      <c r="C5474" s="92"/>
      <c r="D5474" s="92"/>
      <c r="E5474" s="92"/>
      <c r="F5474" s="92"/>
      <c r="G5474" s="92"/>
      <c r="H5474" s="92"/>
      <c r="I5474" s="92"/>
      <c r="J5474" s="92"/>
      <c r="K5474" s="92"/>
      <c r="N5474" s="92"/>
      <c r="O5474" s="92"/>
      <c r="P5474" s="92"/>
      <c r="Q5474" s="92"/>
      <c r="R5474" s="92"/>
    </row>
    <row r="5475" spans="1:18" x14ac:dyDescent="0.3">
      <c r="A5475" s="107"/>
      <c r="B5475" s="92"/>
      <c r="C5475" s="92"/>
      <c r="D5475" s="92"/>
      <c r="E5475" s="92"/>
      <c r="F5475" s="92"/>
      <c r="G5475" s="92"/>
      <c r="H5475" s="92"/>
      <c r="I5475" s="92"/>
      <c r="J5475" s="92"/>
      <c r="K5475" s="92"/>
      <c r="N5475" s="92"/>
      <c r="O5475" s="92"/>
      <c r="P5475" s="92"/>
      <c r="Q5475" s="92"/>
      <c r="R5475" s="92"/>
    </row>
    <row r="5476" spans="1:18" x14ac:dyDescent="0.3">
      <c r="A5476" s="107"/>
      <c r="B5476" s="92"/>
      <c r="C5476" s="92"/>
      <c r="D5476" s="92"/>
      <c r="E5476" s="92"/>
      <c r="F5476" s="92"/>
      <c r="G5476" s="92"/>
      <c r="H5476" s="92"/>
      <c r="I5476" s="92"/>
      <c r="J5476" s="92"/>
      <c r="K5476" s="92"/>
      <c r="N5476" s="92"/>
      <c r="O5476" s="92"/>
      <c r="P5476" s="92"/>
      <c r="Q5476" s="92"/>
      <c r="R5476" s="92"/>
    </row>
    <row r="5477" spans="1:18" x14ac:dyDescent="0.3">
      <c r="A5477" s="107"/>
      <c r="B5477" s="92"/>
      <c r="C5477" s="92"/>
      <c r="D5477" s="92"/>
      <c r="E5477" s="92"/>
      <c r="F5477" s="92"/>
      <c r="G5477" s="92"/>
      <c r="H5477" s="92"/>
      <c r="I5477" s="92"/>
      <c r="J5477" s="92"/>
      <c r="K5477" s="92"/>
      <c r="N5477" s="92"/>
      <c r="O5477" s="92"/>
      <c r="P5477" s="92"/>
      <c r="Q5477" s="92"/>
      <c r="R5477" s="92"/>
    </row>
    <row r="5478" spans="1:18" x14ac:dyDescent="0.3">
      <c r="A5478" s="107"/>
      <c r="B5478" s="92"/>
      <c r="C5478" s="92"/>
      <c r="D5478" s="92"/>
      <c r="E5478" s="92"/>
      <c r="F5478" s="92"/>
      <c r="G5478" s="92"/>
      <c r="H5478" s="92"/>
      <c r="I5478" s="92"/>
      <c r="J5478" s="92"/>
      <c r="K5478" s="92"/>
      <c r="N5478" s="92"/>
      <c r="O5478" s="92"/>
      <c r="P5478" s="92"/>
      <c r="Q5478" s="92"/>
      <c r="R5478" s="92"/>
    </row>
    <row r="5479" spans="1:18" x14ac:dyDescent="0.3">
      <c r="A5479" s="107"/>
      <c r="B5479" s="92"/>
      <c r="C5479" s="92"/>
      <c r="D5479" s="92"/>
      <c r="E5479" s="92"/>
      <c r="F5479" s="92"/>
      <c r="G5479" s="92"/>
      <c r="H5479" s="92"/>
      <c r="I5479" s="92"/>
      <c r="J5479" s="92"/>
      <c r="K5479" s="92"/>
      <c r="N5479" s="92"/>
      <c r="O5479" s="92"/>
      <c r="P5479" s="92"/>
      <c r="Q5479" s="92"/>
      <c r="R5479" s="92"/>
    </row>
    <row r="5480" spans="1:18" x14ac:dyDescent="0.3">
      <c r="A5480" s="107"/>
      <c r="B5480" s="92"/>
      <c r="C5480" s="92"/>
      <c r="D5480" s="92"/>
      <c r="E5480" s="92"/>
      <c r="F5480" s="92"/>
      <c r="G5480" s="92"/>
      <c r="H5480" s="92"/>
      <c r="I5480" s="92"/>
      <c r="J5480" s="92"/>
      <c r="K5480" s="92"/>
      <c r="N5480" s="92"/>
      <c r="O5480" s="92"/>
      <c r="P5480" s="92"/>
      <c r="Q5480" s="92"/>
      <c r="R5480" s="92"/>
    </row>
    <row r="5481" spans="1:18" x14ac:dyDescent="0.3">
      <c r="A5481" s="107"/>
      <c r="B5481" s="92"/>
      <c r="C5481" s="92"/>
      <c r="D5481" s="92"/>
      <c r="E5481" s="92"/>
      <c r="F5481" s="92"/>
      <c r="G5481" s="92"/>
      <c r="H5481" s="92"/>
      <c r="I5481" s="92"/>
      <c r="J5481" s="92"/>
      <c r="K5481" s="92"/>
      <c r="N5481" s="92"/>
      <c r="O5481" s="92"/>
      <c r="P5481" s="92"/>
      <c r="Q5481" s="92"/>
      <c r="R5481" s="92"/>
    </row>
    <row r="5482" spans="1:18" x14ac:dyDescent="0.3">
      <c r="A5482" s="107"/>
      <c r="B5482" s="92"/>
      <c r="C5482" s="92"/>
      <c r="D5482" s="92"/>
      <c r="E5482" s="92"/>
      <c r="F5482" s="92"/>
      <c r="G5482" s="92"/>
      <c r="H5482" s="92"/>
      <c r="I5482" s="92"/>
      <c r="J5482" s="92"/>
      <c r="K5482" s="92"/>
      <c r="N5482" s="92"/>
      <c r="O5482" s="92"/>
      <c r="P5482" s="92"/>
      <c r="Q5482" s="92"/>
      <c r="R5482" s="92"/>
    </row>
    <row r="5483" spans="1:18" x14ac:dyDescent="0.3">
      <c r="A5483" s="107"/>
      <c r="B5483" s="92"/>
      <c r="C5483" s="92"/>
      <c r="D5483" s="92"/>
      <c r="E5483" s="92"/>
      <c r="F5483" s="92"/>
      <c r="G5483" s="92"/>
      <c r="H5483" s="92"/>
      <c r="I5483" s="92"/>
      <c r="J5483" s="92"/>
      <c r="K5483" s="92"/>
      <c r="N5483" s="92"/>
      <c r="O5483" s="92"/>
      <c r="P5483" s="92"/>
      <c r="Q5483" s="92"/>
      <c r="R5483" s="92"/>
    </row>
    <row r="5484" spans="1:18" x14ac:dyDescent="0.3">
      <c r="A5484" s="107"/>
      <c r="B5484" s="92"/>
      <c r="C5484" s="92"/>
      <c r="D5484" s="92"/>
      <c r="E5484" s="92"/>
      <c r="F5484" s="92"/>
      <c r="G5484" s="92"/>
      <c r="H5484" s="92"/>
      <c r="I5484" s="92"/>
      <c r="J5484" s="92"/>
      <c r="K5484" s="92"/>
      <c r="N5484" s="92"/>
      <c r="O5484" s="92"/>
      <c r="P5484" s="92"/>
      <c r="Q5484" s="92"/>
      <c r="R5484" s="92"/>
    </row>
    <row r="5485" spans="1:18" x14ac:dyDescent="0.3">
      <c r="A5485" s="107"/>
      <c r="B5485" s="92"/>
      <c r="C5485" s="92"/>
      <c r="D5485" s="92"/>
      <c r="E5485" s="92"/>
      <c r="F5485" s="92"/>
      <c r="G5485" s="92"/>
      <c r="H5485" s="92"/>
      <c r="I5485" s="92"/>
      <c r="J5485" s="92"/>
      <c r="K5485" s="92"/>
      <c r="N5485" s="92"/>
      <c r="O5485" s="92"/>
      <c r="P5485" s="92"/>
      <c r="Q5485" s="92"/>
      <c r="R5485" s="92"/>
    </row>
    <row r="5486" spans="1:18" x14ac:dyDescent="0.3">
      <c r="A5486" s="107"/>
      <c r="B5486" s="92"/>
      <c r="C5486" s="92"/>
      <c r="D5486" s="92"/>
      <c r="E5486" s="92"/>
      <c r="F5486" s="92"/>
      <c r="G5486" s="92"/>
      <c r="H5486" s="92"/>
      <c r="I5486" s="92"/>
      <c r="J5486" s="92"/>
      <c r="K5486" s="92"/>
      <c r="N5486" s="92"/>
      <c r="O5486" s="92"/>
      <c r="P5486" s="92"/>
      <c r="Q5486" s="92"/>
      <c r="R5486" s="92"/>
    </row>
    <row r="5487" spans="1:18" x14ac:dyDescent="0.3">
      <c r="A5487" s="107"/>
      <c r="B5487" s="92"/>
      <c r="C5487" s="92"/>
      <c r="D5487" s="92"/>
      <c r="E5487" s="92"/>
      <c r="F5487" s="92"/>
      <c r="G5487" s="92"/>
      <c r="H5487" s="92"/>
      <c r="I5487" s="92"/>
      <c r="J5487" s="92"/>
      <c r="K5487" s="92"/>
      <c r="N5487" s="92"/>
      <c r="O5487" s="92"/>
      <c r="P5487" s="92"/>
      <c r="Q5487" s="92"/>
      <c r="R5487" s="92"/>
    </row>
    <row r="5488" spans="1:18" x14ac:dyDescent="0.3">
      <c r="A5488" s="107"/>
      <c r="B5488" s="92"/>
      <c r="C5488" s="92"/>
      <c r="D5488" s="92"/>
      <c r="E5488" s="92"/>
      <c r="F5488" s="92"/>
      <c r="G5488" s="92"/>
      <c r="H5488" s="92"/>
      <c r="I5488" s="92"/>
      <c r="J5488" s="92"/>
      <c r="K5488" s="92"/>
      <c r="N5488" s="92"/>
      <c r="O5488" s="92"/>
      <c r="P5488" s="92"/>
      <c r="Q5488" s="92"/>
      <c r="R5488" s="92"/>
    </row>
    <row r="5489" spans="1:18" x14ac:dyDescent="0.3">
      <c r="A5489" s="107"/>
      <c r="B5489" s="92"/>
      <c r="C5489" s="92"/>
      <c r="D5489" s="92"/>
      <c r="E5489" s="92"/>
      <c r="F5489" s="92"/>
      <c r="G5489" s="92"/>
      <c r="H5489" s="92"/>
      <c r="I5489" s="92"/>
      <c r="J5489" s="92"/>
      <c r="K5489" s="92"/>
      <c r="N5489" s="92"/>
      <c r="O5489" s="92"/>
      <c r="P5489" s="92"/>
      <c r="Q5489" s="92"/>
      <c r="R5489" s="92"/>
    </row>
    <row r="5490" spans="1:18" x14ac:dyDescent="0.3">
      <c r="A5490" s="107"/>
      <c r="B5490" s="92"/>
      <c r="C5490" s="92"/>
      <c r="D5490" s="92"/>
      <c r="E5490" s="92"/>
      <c r="F5490" s="92"/>
      <c r="G5490" s="92"/>
      <c r="H5490" s="92"/>
      <c r="I5490" s="92"/>
      <c r="J5490" s="92"/>
      <c r="K5490" s="92"/>
      <c r="N5490" s="92"/>
      <c r="O5490" s="92"/>
      <c r="P5490" s="92"/>
      <c r="Q5490" s="92"/>
      <c r="R5490" s="92"/>
    </row>
    <row r="5491" spans="1:18" x14ac:dyDescent="0.3">
      <c r="A5491" s="107"/>
      <c r="B5491" s="92"/>
      <c r="C5491" s="92"/>
      <c r="D5491" s="92"/>
      <c r="E5491" s="92"/>
      <c r="F5491" s="92"/>
      <c r="G5491" s="92"/>
      <c r="H5491" s="92"/>
      <c r="I5491" s="92"/>
      <c r="J5491" s="92"/>
      <c r="K5491" s="92"/>
      <c r="N5491" s="92"/>
      <c r="O5491" s="92"/>
      <c r="P5491" s="92"/>
      <c r="Q5491" s="92"/>
      <c r="R5491" s="92"/>
    </row>
    <row r="5492" spans="1:18" x14ac:dyDescent="0.3">
      <c r="A5492" s="107"/>
      <c r="B5492" s="92"/>
      <c r="C5492" s="92"/>
      <c r="D5492" s="92"/>
      <c r="E5492" s="92"/>
      <c r="F5492" s="92"/>
      <c r="G5492" s="92"/>
      <c r="H5492" s="92"/>
      <c r="I5492" s="92"/>
      <c r="J5492" s="92"/>
      <c r="K5492" s="92"/>
      <c r="N5492" s="92"/>
      <c r="O5492" s="92"/>
      <c r="P5492" s="92"/>
      <c r="Q5492" s="92"/>
      <c r="R5492" s="92"/>
    </row>
    <row r="5493" spans="1:18" x14ac:dyDescent="0.3">
      <c r="A5493" s="107"/>
      <c r="B5493" s="92"/>
      <c r="C5493" s="92"/>
      <c r="D5493" s="92"/>
      <c r="E5493" s="92"/>
      <c r="F5493" s="92"/>
      <c r="G5493" s="92"/>
      <c r="H5493" s="92"/>
      <c r="I5493" s="92"/>
      <c r="J5493" s="92"/>
      <c r="K5493" s="92"/>
      <c r="N5493" s="92"/>
      <c r="O5493" s="92"/>
      <c r="P5493" s="92"/>
      <c r="Q5493" s="92"/>
      <c r="R5493" s="92"/>
    </row>
    <row r="5494" spans="1:18" x14ac:dyDescent="0.3">
      <c r="A5494" s="107"/>
      <c r="B5494" s="92"/>
      <c r="C5494" s="92"/>
      <c r="D5494" s="92"/>
      <c r="E5494" s="92"/>
      <c r="F5494" s="92"/>
      <c r="G5494" s="92"/>
      <c r="H5494" s="92"/>
      <c r="I5494" s="92"/>
      <c r="J5494" s="92"/>
      <c r="K5494" s="92"/>
      <c r="N5494" s="92"/>
      <c r="O5494" s="92"/>
      <c r="P5494" s="92"/>
      <c r="Q5494" s="92"/>
      <c r="R5494" s="92"/>
    </row>
    <row r="5495" spans="1:18" x14ac:dyDescent="0.3">
      <c r="A5495" s="107"/>
      <c r="B5495" s="92"/>
      <c r="C5495" s="92"/>
      <c r="D5495" s="92"/>
      <c r="E5495" s="92"/>
      <c r="F5495" s="92"/>
      <c r="G5495" s="92"/>
      <c r="H5495" s="92"/>
      <c r="I5495" s="92"/>
      <c r="J5495" s="92"/>
      <c r="K5495" s="92"/>
      <c r="N5495" s="92"/>
      <c r="O5495" s="92"/>
      <c r="P5495" s="92"/>
      <c r="Q5495" s="92"/>
      <c r="R5495" s="92"/>
    </row>
    <row r="5496" spans="1:18" x14ac:dyDescent="0.3">
      <c r="A5496" s="107"/>
      <c r="B5496" s="92"/>
      <c r="C5496" s="92"/>
      <c r="D5496" s="92"/>
      <c r="E5496" s="92"/>
      <c r="F5496" s="92"/>
      <c r="G5496" s="92"/>
      <c r="H5496" s="92"/>
      <c r="I5496" s="92"/>
      <c r="J5496" s="92"/>
      <c r="K5496" s="92"/>
      <c r="N5496" s="92"/>
      <c r="O5496" s="92"/>
      <c r="P5496" s="92"/>
      <c r="Q5496" s="92"/>
      <c r="R5496" s="92"/>
    </row>
    <row r="5497" spans="1:18" x14ac:dyDescent="0.3">
      <c r="A5497" s="107"/>
      <c r="B5497" s="92"/>
      <c r="C5497" s="92"/>
      <c r="D5497" s="92"/>
      <c r="E5497" s="92"/>
      <c r="F5497" s="92"/>
      <c r="G5497" s="92"/>
      <c r="H5497" s="92"/>
      <c r="I5497" s="92"/>
      <c r="J5497" s="92"/>
      <c r="K5497" s="92"/>
      <c r="N5497" s="92"/>
      <c r="O5497" s="92"/>
      <c r="P5497" s="92"/>
      <c r="Q5497" s="92"/>
      <c r="R5497" s="92"/>
    </row>
    <row r="5498" spans="1:18" x14ac:dyDescent="0.3">
      <c r="A5498" s="107"/>
      <c r="B5498" s="92"/>
      <c r="C5498" s="92"/>
      <c r="D5498" s="92"/>
      <c r="E5498" s="92"/>
      <c r="F5498" s="92"/>
      <c r="G5498" s="92"/>
      <c r="H5498" s="92"/>
      <c r="I5498" s="92"/>
      <c r="J5498" s="92"/>
      <c r="K5498" s="92"/>
      <c r="N5498" s="92"/>
      <c r="O5498" s="92"/>
      <c r="P5498" s="92"/>
      <c r="Q5498" s="92"/>
      <c r="R5498" s="92"/>
    </row>
    <row r="5499" spans="1:18" x14ac:dyDescent="0.3">
      <c r="A5499" s="107"/>
      <c r="B5499" s="92"/>
      <c r="C5499" s="92"/>
      <c r="D5499" s="92"/>
      <c r="E5499" s="92"/>
      <c r="F5499" s="92"/>
      <c r="G5499" s="92"/>
      <c r="H5499" s="92"/>
      <c r="I5499" s="92"/>
      <c r="J5499" s="92"/>
      <c r="K5499" s="92"/>
      <c r="N5499" s="92"/>
      <c r="O5499" s="92"/>
      <c r="P5499" s="92"/>
      <c r="Q5499" s="92"/>
      <c r="R5499" s="92"/>
    </row>
    <row r="5500" spans="1:18" x14ac:dyDescent="0.3">
      <c r="A5500" s="107"/>
      <c r="B5500" s="92"/>
      <c r="C5500" s="92"/>
      <c r="D5500" s="92"/>
      <c r="E5500" s="92"/>
      <c r="F5500" s="92"/>
      <c r="G5500" s="92"/>
      <c r="H5500" s="92"/>
      <c r="I5500" s="92"/>
      <c r="J5500" s="92"/>
      <c r="K5500" s="92"/>
      <c r="N5500" s="92"/>
      <c r="O5500" s="92"/>
      <c r="P5500" s="92"/>
      <c r="Q5500" s="92"/>
      <c r="R5500" s="92"/>
    </row>
    <row r="5501" spans="1:18" x14ac:dyDescent="0.3">
      <c r="A5501" s="107"/>
      <c r="B5501" s="92"/>
      <c r="C5501" s="92"/>
      <c r="D5501" s="92"/>
      <c r="E5501" s="92"/>
      <c r="F5501" s="92"/>
      <c r="G5501" s="92"/>
      <c r="H5501" s="92"/>
      <c r="I5501" s="92"/>
      <c r="J5501" s="92"/>
      <c r="K5501" s="92"/>
      <c r="N5501" s="92"/>
      <c r="O5501" s="92"/>
      <c r="P5501" s="92"/>
      <c r="Q5501" s="92"/>
      <c r="R5501" s="92"/>
    </row>
    <row r="5502" spans="1:18" x14ac:dyDescent="0.3">
      <c r="A5502" s="107"/>
      <c r="B5502" s="92"/>
      <c r="C5502" s="92"/>
      <c r="D5502" s="92"/>
      <c r="E5502" s="92"/>
      <c r="F5502" s="92"/>
      <c r="G5502" s="92"/>
      <c r="H5502" s="92"/>
      <c r="I5502" s="92"/>
      <c r="J5502" s="92"/>
      <c r="K5502" s="92"/>
      <c r="N5502" s="92"/>
      <c r="O5502" s="92"/>
      <c r="P5502" s="92"/>
      <c r="Q5502" s="92"/>
      <c r="R5502" s="92"/>
    </row>
    <row r="5503" spans="1:18" x14ac:dyDescent="0.3">
      <c r="A5503" s="107"/>
      <c r="B5503" s="92"/>
      <c r="C5503" s="92"/>
      <c r="D5503" s="92"/>
      <c r="E5503" s="92"/>
      <c r="F5503" s="92"/>
      <c r="G5503" s="92"/>
      <c r="H5503" s="92"/>
      <c r="I5503" s="92"/>
      <c r="J5503" s="92"/>
      <c r="K5503" s="92"/>
      <c r="N5503" s="92"/>
      <c r="O5503" s="92"/>
      <c r="P5503" s="92"/>
      <c r="Q5503" s="92"/>
      <c r="R5503" s="92"/>
    </row>
    <row r="5504" spans="1:18" x14ac:dyDescent="0.3">
      <c r="A5504" s="107"/>
      <c r="B5504" s="92"/>
      <c r="C5504" s="92"/>
      <c r="D5504" s="92"/>
      <c r="E5504" s="92"/>
      <c r="F5504" s="92"/>
      <c r="G5504" s="92"/>
      <c r="H5504" s="92"/>
      <c r="I5504" s="92"/>
      <c r="J5504" s="92"/>
      <c r="K5504" s="92"/>
      <c r="N5504" s="92"/>
      <c r="O5504" s="92"/>
      <c r="P5504" s="92"/>
      <c r="Q5504" s="92"/>
      <c r="R5504" s="92"/>
    </row>
    <row r="5505" spans="1:18" x14ac:dyDescent="0.3">
      <c r="A5505" s="107"/>
      <c r="B5505" s="92"/>
      <c r="C5505" s="92"/>
      <c r="D5505" s="92"/>
      <c r="E5505" s="92"/>
      <c r="F5505" s="92"/>
      <c r="G5505" s="92"/>
      <c r="H5505" s="92"/>
      <c r="I5505" s="92"/>
      <c r="J5505" s="92"/>
      <c r="K5505" s="92"/>
      <c r="N5505" s="92"/>
      <c r="O5505" s="92"/>
      <c r="P5505" s="92"/>
      <c r="Q5505" s="92"/>
      <c r="R5505" s="92"/>
    </row>
    <row r="5506" spans="1:18" x14ac:dyDescent="0.3">
      <c r="A5506" s="107"/>
      <c r="B5506" s="92"/>
      <c r="C5506" s="92"/>
      <c r="D5506" s="92"/>
      <c r="E5506" s="92"/>
      <c r="F5506" s="92"/>
      <c r="G5506" s="92"/>
      <c r="H5506" s="92"/>
      <c r="I5506" s="92"/>
      <c r="J5506" s="92"/>
      <c r="K5506" s="92"/>
      <c r="N5506" s="92"/>
      <c r="O5506" s="92"/>
      <c r="P5506" s="92"/>
      <c r="Q5506" s="92"/>
      <c r="R5506" s="92"/>
    </row>
    <row r="5507" spans="1:18" x14ac:dyDescent="0.3">
      <c r="A5507" s="107"/>
      <c r="B5507" s="92"/>
      <c r="C5507" s="92"/>
      <c r="D5507" s="92"/>
      <c r="E5507" s="92"/>
      <c r="F5507" s="92"/>
      <c r="G5507" s="92"/>
      <c r="H5507" s="92"/>
      <c r="I5507" s="92"/>
      <c r="J5507" s="92"/>
      <c r="K5507" s="92"/>
      <c r="N5507" s="92"/>
      <c r="O5507" s="92"/>
      <c r="P5507" s="92"/>
      <c r="Q5507" s="92"/>
      <c r="R5507" s="92"/>
    </row>
    <row r="5508" spans="1:18" x14ac:dyDescent="0.3">
      <c r="A5508" s="107"/>
      <c r="B5508" s="92"/>
      <c r="C5508" s="92"/>
      <c r="D5508" s="92"/>
      <c r="E5508" s="92"/>
      <c r="F5508" s="92"/>
      <c r="G5508" s="92"/>
      <c r="H5508" s="92"/>
      <c r="I5508" s="92"/>
      <c r="J5508" s="92"/>
      <c r="K5508" s="92"/>
      <c r="N5508" s="92"/>
      <c r="O5508" s="92"/>
      <c r="P5508" s="92"/>
      <c r="Q5508" s="92"/>
      <c r="R5508" s="92"/>
    </row>
    <row r="5509" spans="1:18" x14ac:dyDescent="0.3">
      <c r="A5509" s="107"/>
      <c r="B5509" s="92"/>
      <c r="C5509" s="92"/>
      <c r="D5509" s="92"/>
      <c r="E5509" s="92"/>
      <c r="F5509" s="92"/>
      <c r="G5509" s="92"/>
      <c r="H5509" s="92"/>
      <c r="I5509" s="92"/>
      <c r="J5509" s="92"/>
      <c r="K5509" s="92"/>
      <c r="N5509" s="92"/>
      <c r="O5509" s="92"/>
      <c r="P5509" s="92"/>
      <c r="Q5509" s="92"/>
      <c r="R5509" s="92"/>
    </row>
    <row r="5510" spans="1:18" x14ac:dyDescent="0.3">
      <c r="A5510" s="107"/>
      <c r="B5510" s="92"/>
      <c r="C5510" s="92"/>
      <c r="D5510" s="92"/>
      <c r="E5510" s="92"/>
      <c r="F5510" s="92"/>
      <c r="G5510" s="92"/>
      <c r="H5510" s="92"/>
      <c r="I5510" s="92"/>
      <c r="J5510" s="92"/>
      <c r="K5510" s="92"/>
      <c r="N5510" s="92"/>
      <c r="O5510" s="92"/>
      <c r="P5510" s="92"/>
      <c r="Q5510" s="92"/>
      <c r="R5510" s="92"/>
    </row>
    <row r="5511" spans="1:18" x14ac:dyDescent="0.3">
      <c r="A5511" s="107"/>
      <c r="B5511" s="92"/>
      <c r="C5511" s="92"/>
      <c r="D5511" s="92"/>
      <c r="E5511" s="92"/>
      <c r="F5511" s="92"/>
      <c r="G5511" s="92"/>
      <c r="H5511" s="92"/>
      <c r="I5511" s="92"/>
      <c r="J5511" s="92"/>
      <c r="K5511" s="92"/>
      <c r="N5511" s="92"/>
      <c r="O5511" s="92"/>
      <c r="P5511" s="92"/>
      <c r="Q5511" s="92"/>
      <c r="R5511" s="92"/>
    </row>
    <row r="5512" spans="1:18" x14ac:dyDescent="0.3">
      <c r="A5512" s="107"/>
      <c r="B5512" s="92"/>
      <c r="C5512" s="92"/>
      <c r="D5512" s="92"/>
      <c r="E5512" s="92"/>
      <c r="F5512" s="92"/>
      <c r="G5512" s="92"/>
      <c r="H5512" s="92"/>
      <c r="I5512" s="92"/>
      <c r="J5512" s="92"/>
      <c r="K5512" s="92"/>
      <c r="N5512" s="92"/>
      <c r="O5512" s="92"/>
      <c r="P5512" s="92"/>
      <c r="Q5512" s="92"/>
      <c r="R5512" s="92"/>
    </row>
    <row r="5513" spans="1:18" x14ac:dyDescent="0.3">
      <c r="A5513" s="107"/>
      <c r="B5513" s="92"/>
      <c r="C5513" s="92"/>
      <c r="D5513" s="92"/>
      <c r="E5513" s="92"/>
      <c r="F5513" s="92"/>
      <c r="G5513" s="92"/>
      <c r="H5513" s="92"/>
      <c r="I5513" s="92"/>
      <c r="J5513" s="92"/>
      <c r="K5513" s="92"/>
      <c r="N5513" s="92"/>
      <c r="O5513" s="92"/>
      <c r="P5513" s="92"/>
      <c r="Q5513" s="92"/>
      <c r="R5513" s="92"/>
    </row>
    <row r="5514" spans="1:18" x14ac:dyDescent="0.3">
      <c r="A5514" s="107"/>
      <c r="B5514" s="92"/>
      <c r="C5514" s="92"/>
      <c r="D5514" s="92"/>
      <c r="E5514" s="92"/>
      <c r="F5514" s="92"/>
      <c r="G5514" s="92"/>
      <c r="H5514" s="92"/>
      <c r="I5514" s="92"/>
      <c r="J5514" s="92"/>
      <c r="K5514" s="92"/>
      <c r="N5514" s="92"/>
      <c r="O5514" s="92"/>
      <c r="P5514" s="92"/>
      <c r="Q5514" s="92"/>
      <c r="R5514" s="92"/>
    </row>
    <row r="5515" spans="1:18" x14ac:dyDescent="0.3">
      <c r="A5515" s="107"/>
      <c r="B5515" s="92"/>
      <c r="C5515" s="92"/>
      <c r="D5515" s="92"/>
      <c r="E5515" s="92"/>
      <c r="F5515" s="92"/>
      <c r="G5515" s="92"/>
      <c r="H5515" s="92"/>
      <c r="I5515" s="92"/>
      <c r="J5515" s="92"/>
      <c r="K5515" s="92"/>
      <c r="N5515" s="92"/>
      <c r="O5515" s="92"/>
      <c r="P5515" s="92"/>
      <c r="Q5515" s="92"/>
      <c r="R5515" s="92"/>
    </row>
    <row r="5516" spans="1:18" x14ac:dyDescent="0.3">
      <c r="A5516" s="107"/>
      <c r="B5516" s="92"/>
      <c r="C5516" s="92"/>
      <c r="D5516" s="92"/>
      <c r="E5516" s="92"/>
      <c r="F5516" s="92"/>
      <c r="G5516" s="92"/>
      <c r="H5516" s="92"/>
      <c r="I5516" s="92"/>
      <c r="J5516" s="92"/>
      <c r="K5516" s="92"/>
      <c r="N5516" s="92"/>
      <c r="O5516" s="92"/>
      <c r="P5516" s="92"/>
      <c r="Q5516" s="92"/>
      <c r="R5516" s="92"/>
    </row>
    <row r="5517" spans="1:18" x14ac:dyDescent="0.3">
      <c r="A5517" s="107"/>
      <c r="B5517" s="92"/>
      <c r="C5517" s="92"/>
      <c r="D5517" s="92"/>
      <c r="E5517" s="92"/>
      <c r="F5517" s="92"/>
      <c r="G5517" s="92"/>
      <c r="H5517" s="92"/>
      <c r="I5517" s="92"/>
      <c r="J5517" s="92"/>
      <c r="K5517" s="92"/>
      <c r="N5517" s="92"/>
      <c r="O5517" s="92"/>
      <c r="P5517" s="92"/>
      <c r="Q5517" s="92"/>
      <c r="R5517" s="92"/>
    </row>
    <row r="5518" spans="1:18" x14ac:dyDescent="0.3">
      <c r="A5518" s="107"/>
      <c r="B5518" s="92"/>
      <c r="C5518" s="92"/>
      <c r="D5518" s="92"/>
      <c r="E5518" s="92"/>
      <c r="F5518" s="92"/>
      <c r="G5518" s="92"/>
      <c r="H5518" s="92"/>
      <c r="I5518" s="92"/>
      <c r="J5518" s="92"/>
      <c r="K5518" s="92"/>
      <c r="N5518" s="92"/>
      <c r="O5518" s="92"/>
      <c r="P5518" s="92"/>
      <c r="Q5518" s="92"/>
      <c r="R5518" s="92"/>
    </row>
    <row r="5519" spans="1:18" x14ac:dyDescent="0.3">
      <c r="A5519" s="107"/>
      <c r="B5519" s="92"/>
      <c r="C5519" s="92"/>
      <c r="D5519" s="92"/>
      <c r="E5519" s="92"/>
      <c r="F5519" s="92"/>
      <c r="G5519" s="92"/>
      <c r="H5519" s="92"/>
      <c r="I5519" s="92"/>
      <c r="J5519" s="92"/>
      <c r="K5519" s="92"/>
      <c r="N5519" s="92"/>
      <c r="O5519" s="92"/>
      <c r="P5519" s="92"/>
      <c r="Q5519" s="92"/>
      <c r="R5519" s="92"/>
    </row>
    <row r="5520" spans="1:18" x14ac:dyDescent="0.3">
      <c r="A5520" s="107"/>
      <c r="B5520" s="92"/>
      <c r="C5520" s="92"/>
      <c r="D5520" s="92"/>
      <c r="E5520" s="92"/>
      <c r="F5520" s="92"/>
      <c r="G5520" s="92"/>
      <c r="H5520" s="92"/>
      <c r="I5520" s="92"/>
      <c r="J5520" s="92"/>
      <c r="K5520" s="92"/>
      <c r="N5520" s="92"/>
      <c r="O5520" s="92"/>
      <c r="P5520" s="92"/>
      <c r="Q5520" s="92"/>
      <c r="R5520" s="92"/>
    </row>
    <row r="5521" spans="1:18" x14ac:dyDescent="0.3">
      <c r="A5521" s="107"/>
      <c r="B5521" s="92"/>
      <c r="C5521" s="92"/>
      <c r="D5521" s="92"/>
      <c r="E5521" s="92"/>
      <c r="F5521" s="92"/>
      <c r="G5521" s="92"/>
      <c r="H5521" s="92"/>
      <c r="I5521" s="92"/>
      <c r="J5521" s="92"/>
      <c r="K5521" s="92"/>
      <c r="N5521" s="92"/>
      <c r="O5521" s="92"/>
      <c r="P5521" s="92"/>
      <c r="Q5521" s="92"/>
      <c r="R5521" s="92"/>
    </row>
    <row r="5522" spans="1:18" x14ac:dyDescent="0.3">
      <c r="A5522" s="107"/>
      <c r="B5522" s="92"/>
      <c r="C5522" s="92"/>
      <c r="D5522" s="92"/>
      <c r="E5522" s="92"/>
      <c r="F5522" s="92"/>
      <c r="G5522" s="92"/>
      <c r="H5522" s="92"/>
      <c r="I5522" s="92"/>
      <c r="J5522" s="92"/>
      <c r="K5522" s="92"/>
      <c r="N5522" s="92"/>
      <c r="O5522" s="92"/>
      <c r="P5522" s="92"/>
      <c r="Q5522" s="92"/>
      <c r="R5522" s="92"/>
    </row>
    <row r="5523" spans="1:18" x14ac:dyDescent="0.3">
      <c r="A5523" s="107"/>
      <c r="B5523" s="92"/>
      <c r="C5523" s="92"/>
      <c r="D5523" s="92"/>
      <c r="E5523" s="92"/>
      <c r="F5523" s="92"/>
      <c r="G5523" s="92"/>
      <c r="H5523" s="92"/>
      <c r="I5523" s="92"/>
      <c r="J5523" s="92"/>
      <c r="K5523" s="92"/>
      <c r="N5523" s="92"/>
      <c r="O5523" s="92"/>
      <c r="P5523" s="92"/>
      <c r="Q5523" s="92"/>
      <c r="R5523" s="92"/>
    </row>
    <row r="5524" spans="1:18" x14ac:dyDescent="0.3">
      <c r="A5524" s="107"/>
      <c r="B5524" s="92"/>
      <c r="C5524" s="92"/>
      <c r="D5524" s="92"/>
      <c r="E5524" s="92"/>
      <c r="F5524" s="92"/>
      <c r="G5524" s="92"/>
      <c r="H5524" s="92"/>
      <c r="I5524" s="92"/>
      <c r="J5524" s="92"/>
      <c r="K5524" s="92"/>
      <c r="N5524" s="92"/>
      <c r="O5524" s="92"/>
      <c r="P5524" s="92"/>
      <c r="Q5524" s="92"/>
      <c r="R5524" s="92"/>
    </row>
    <row r="5525" spans="1:18" x14ac:dyDescent="0.3">
      <c r="A5525" s="107"/>
      <c r="B5525" s="92"/>
      <c r="C5525" s="92"/>
      <c r="D5525" s="92"/>
      <c r="E5525" s="92"/>
      <c r="F5525" s="92"/>
      <c r="G5525" s="92"/>
      <c r="H5525" s="92"/>
      <c r="I5525" s="92"/>
      <c r="J5525" s="92"/>
      <c r="K5525" s="92"/>
      <c r="N5525" s="92"/>
      <c r="O5525" s="92"/>
      <c r="P5525" s="92"/>
      <c r="Q5525" s="92"/>
      <c r="R5525" s="92"/>
    </row>
    <row r="5526" spans="1:18" x14ac:dyDescent="0.3">
      <c r="A5526" s="107"/>
      <c r="B5526" s="92"/>
      <c r="C5526" s="92"/>
      <c r="D5526" s="92"/>
      <c r="E5526" s="92"/>
      <c r="F5526" s="92"/>
      <c r="G5526" s="92"/>
      <c r="H5526" s="92"/>
      <c r="I5526" s="92"/>
      <c r="J5526" s="92"/>
      <c r="K5526" s="92"/>
      <c r="N5526" s="92"/>
      <c r="O5526" s="92"/>
      <c r="P5526" s="92"/>
      <c r="Q5526" s="92"/>
      <c r="R5526" s="92"/>
    </row>
    <row r="5527" spans="1:18" x14ac:dyDescent="0.3">
      <c r="A5527" s="107"/>
      <c r="B5527" s="92"/>
      <c r="C5527" s="92"/>
      <c r="D5527" s="92"/>
      <c r="E5527" s="92"/>
      <c r="F5527" s="92"/>
      <c r="G5527" s="92"/>
      <c r="H5527" s="92"/>
      <c r="I5527" s="92"/>
      <c r="J5527" s="92"/>
      <c r="K5527" s="92"/>
      <c r="N5527" s="92"/>
      <c r="O5527" s="92"/>
      <c r="P5527" s="92"/>
      <c r="Q5527" s="92"/>
      <c r="R5527" s="92"/>
    </row>
    <row r="5528" spans="1:18" x14ac:dyDescent="0.3">
      <c r="A5528" s="107"/>
      <c r="B5528" s="92"/>
      <c r="C5528" s="92"/>
      <c r="D5528" s="92"/>
      <c r="E5528" s="92"/>
      <c r="F5528" s="92"/>
      <c r="G5528" s="92"/>
      <c r="H5528" s="92"/>
      <c r="I5528" s="92"/>
      <c r="J5528" s="92"/>
      <c r="K5528" s="92"/>
      <c r="N5528" s="92"/>
      <c r="O5528" s="92"/>
      <c r="P5528" s="92"/>
      <c r="Q5528" s="92"/>
      <c r="R5528" s="92"/>
    </row>
    <row r="5529" spans="1:18" x14ac:dyDescent="0.3">
      <c r="A5529" s="107"/>
      <c r="B5529" s="92"/>
      <c r="C5529" s="92"/>
      <c r="D5529" s="92"/>
      <c r="E5529" s="92"/>
      <c r="F5529" s="92"/>
      <c r="G5529" s="92"/>
      <c r="H5529" s="92"/>
      <c r="I5529" s="92"/>
      <c r="J5529" s="92"/>
      <c r="K5529" s="92"/>
      <c r="N5529" s="92"/>
      <c r="O5529" s="92"/>
      <c r="P5529" s="92"/>
      <c r="Q5529" s="92"/>
      <c r="R5529" s="92"/>
    </row>
    <row r="5530" spans="1:18" x14ac:dyDescent="0.3">
      <c r="A5530" s="107"/>
      <c r="B5530" s="92"/>
      <c r="C5530" s="92"/>
      <c r="D5530" s="92"/>
      <c r="E5530" s="92"/>
      <c r="F5530" s="92"/>
      <c r="G5530" s="92"/>
      <c r="H5530" s="92"/>
      <c r="I5530" s="92"/>
      <c r="J5530" s="92"/>
      <c r="K5530" s="92"/>
      <c r="N5530" s="92"/>
      <c r="O5530" s="92"/>
      <c r="P5530" s="92"/>
      <c r="Q5530" s="92"/>
      <c r="R5530" s="92"/>
    </row>
    <row r="5531" spans="1:18" x14ac:dyDescent="0.3">
      <c r="A5531" s="107"/>
      <c r="B5531" s="92"/>
      <c r="C5531" s="92"/>
      <c r="D5531" s="92"/>
      <c r="E5531" s="92"/>
      <c r="F5531" s="92"/>
      <c r="G5531" s="92"/>
      <c r="H5531" s="92"/>
      <c r="I5531" s="92"/>
      <c r="J5531" s="92"/>
      <c r="K5531" s="92"/>
      <c r="N5531" s="92"/>
      <c r="O5531" s="92"/>
      <c r="P5531" s="92"/>
      <c r="Q5531" s="92"/>
      <c r="R5531" s="92"/>
    </row>
    <row r="5532" spans="1:18" x14ac:dyDescent="0.3">
      <c r="A5532" s="107"/>
      <c r="B5532" s="92"/>
      <c r="C5532" s="92"/>
      <c r="D5532" s="92"/>
      <c r="E5532" s="92"/>
      <c r="F5532" s="92"/>
      <c r="G5532" s="92"/>
      <c r="H5532" s="92"/>
      <c r="I5532" s="92"/>
      <c r="J5532" s="92"/>
      <c r="K5532" s="92"/>
      <c r="N5532" s="92"/>
      <c r="O5532" s="92"/>
      <c r="P5532" s="92"/>
      <c r="Q5532" s="92"/>
      <c r="R5532" s="92"/>
    </row>
    <row r="5533" spans="1:18" x14ac:dyDescent="0.3">
      <c r="A5533" s="107"/>
      <c r="B5533" s="92"/>
      <c r="C5533" s="92"/>
      <c r="D5533" s="92"/>
      <c r="E5533" s="92"/>
      <c r="F5533" s="92"/>
      <c r="G5533" s="92"/>
      <c r="H5533" s="92"/>
      <c r="I5533" s="92"/>
      <c r="J5533" s="92"/>
      <c r="K5533" s="92"/>
      <c r="N5533" s="92"/>
      <c r="O5533" s="92"/>
      <c r="P5533" s="92"/>
      <c r="Q5533" s="92"/>
      <c r="R5533" s="92"/>
    </row>
    <row r="5534" spans="1:18" x14ac:dyDescent="0.3">
      <c r="A5534" s="107"/>
      <c r="B5534" s="92"/>
      <c r="C5534" s="92"/>
      <c r="D5534" s="92"/>
      <c r="E5534" s="92"/>
      <c r="F5534" s="92"/>
      <c r="G5534" s="92"/>
      <c r="H5534" s="92"/>
      <c r="I5534" s="92"/>
      <c r="J5534" s="92"/>
      <c r="K5534" s="92"/>
      <c r="N5534" s="92"/>
      <c r="O5534" s="92"/>
      <c r="P5534" s="92"/>
      <c r="Q5534" s="92"/>
      <c r="R5534" s="92"/>
    </row>
    <row r="5535" spans="1:18" x14ac:dyDescent="0.3">
      <c r="A5535" s="107"/>
      <c r="B5535" s="92"/>
      <c r="C5535" s="92"/>
      <c r="D5535" s="92"/>
      <c r="E5535" s="92"/>
      <c r="F5535" s="92"/>
      <c r="G5535" s="92"/>
      <c r="H5535" s="92"/>
      <c r="I5535" s="92"/>
      <c r="J5535" s="92"/>
      <c r="K5535" s="92"/>
      <c r="N5535" s="92"/>
      <c r="O5535" s="92"/>
      <c r="P5535" s="92"/>
      <c r="Q5535" s="92"/>
      <c r="R5535" s="92"/>
    </row>
    <row r="5536" spans="1:18" x14ac:dyDescent="0.3">
      <c r="A5536" s="107"/>
      <c r="B5536" s="92"/>
      <c r="C5536" s="92"/>
      <c r="D5536" s="92"/>
      <c r="E5536" s="92"/>
      <c r="F5536" s="92"/>
      <c r="G5536" s="92"/>
      <c r="H5536" s="92"/>
      <c r="I5536" s="92"/>
      <c r="J5536" s="92"/>
      <c r="K5536" s="92"/>
      <c r="N5536" s="92"/>
      <c r="O5536" s="92"/>
      <c r="P5536" s="92"/>
      <c r="Q5536" s="92"/>
      <c r="R5536" s="92"/>
    </row>
    <row r="5537" spans="1:18" x14ac:dyDescent="0.3">
      <c r="A5537" s="107"/>
      <c r="B5537" s="92"/>
      <c r="C5537" s="92"/>
      <c r="D5537" s="92"/>
      <c r="E5537" s="92"/>
      <c r="F5537" s="92"/>
      <c r="G5537" s="92"/>
      <c r="H5537" s="92"/>
      <c r="I5537" s="92"/>
      <c r="J5537" s="92"/>
      <c r="K5537" s="92"/>
      <c r="N5537" s="92"/>
      <c r="O5537" s="92"/>
      <c r="P5537" s="92"/>
      <c r="Q5537" s="92"/>
      <c r="R5537" s="92"/>
    </row>
    <row r="5538" spans="1:18" x14ac:dyDescent="0.3">
      <c r="A5538" s="107"/>
      <c r="B5538" s="92"/>
      <c r="C5538" s="92"/>
      <c r="D5538" s="92"/>
      <c r="E5538" s="92"/>
      <c r="F5538" s="92"/>
      <c r="G5538" s="92"/>
      <c r="H5538" s="92"/>
      <c r="I5538" s="92"/>
      <c r="J5538" s="92"/>
      <c r="K5538" s="92"/>
      <c r="N5538" s="92"/>
      <c r="O5538" s="92"/>
      <c r="P5538" s="92"/>
      <c r="Q5538" s="92"/>
      <c r="R5538" s="92"/>
    </row>
    <row r="5539" spans="1:18" x14ac:dyDescent="0.3">
      <c r="A5539" s="107"/>
      <c r="B5539" s="92"/>
      <c r="C5539" s="92"/>
      <c r="D5539" s="92"/>
      <c r="E5539" s="92"/>
      <c r="F5539" s="92"/>
      <c r="G5539" s="92"/>
      <c r="H5539" s="92"/>
      <c r="I5539" s="92"/>
      <c r="J5539" s="92"/>
      <c r="K5539" s="92"/>
      <c r="N5539" s="92"/>
      <c r="O5539" s="92"/>
      <c r="P5539" s="92"/>
      <c r="Q5539" s="92"/>
      <c r="R5539" s="92"/>
    </row>
    <row r="5540" spans="1:18" x14ac:dyDescent="0.3">
      <c r="A5540" s="107"/>
      <c r="B5540" s="92"/>
      <c r="C5540" s="92"/>
      <c r="D5540" s="92"/>
      <c r="E5540" s="92"/>
      <c r="F5540" s="92"/>
      <c r="G5540" s="92"/>
      <c r="H5540" s="92"/>
      <c r="I5540" s="92"/>
      <c r="J5540" s="92"/>
      <c r="K5540" s="92"/>
      <c r="N5540" s="92"/>
      <c r="O5540" s="92"/>
      <c r="P5540" s="92"/>
      <c r="Q5540" s="92"/>
      <c r="R5540" s="92"/>
    </row>
    <row r="5541" spans="1:18" x14ac:dyDescent="0.3">
      <c r="A5541" s="107"/>
      <c r="B5541" s="92"/>
      <c r="C5541" s="92"/>
      <c r="D5541" s="92"/>
      <c r="E5541" s="92"/>
      <c r="F5541" s="92"/>
      <c r="G5541" s="92"/>
      <c r="H5541" s="92"/>
      <c r="I5541" s="92"/>
      <c r="J5541" s="92"/>
      <c r="K5541" s="92"/>
      <c r="N5541" s="92"/>
      <c r="O5541" s="92"/>
      <c r="P5541" s="92"/>
      <c r="Q5541" s="92"/>
      <c r="R5541" s="92"/>
    </row>
    <row r="5542" spans="1:18" x14ac:dyDescent="0.3">
      <c r="A5542" s="107"/>
      <c r="B5542" s="92"/>
      <c r="C5542" s="92"/>
      <c r="D5542" s="92"/>
      <c r="E5542" s="92"/>
      <c r="F5542" s="92"/>
      <c r="G5542" s="92"/>
      <c r="H5542" s="92"/>
      <c r="I5542" s="92"/>
      <c r="J5542" s="92"/>
      <c r="K5542" s="92"/>
      <c r="N5542" s="92"/>
      <c r="O5542" s="92"/>
      <c r="P5542" s="92"/>
      <c r="Q5542" s="92"/>
      <c r="R5542" s="92"/>
    </row>
    <row r="5543" spans="1:18" x14ac:dyDescent="0.3">
      <c r="A5543" s="107"/>
      <c r="B5543" s="92"/>
      <c r="C5543" s="92"/>
      <c r="D5543" s="92"/>
      <c r="E5543" s="92"/>
      <c r="F5543" s="92"/>
      <c r="G5543" s="92"/>
      <c r="H5543" s="92"/>
      <c r="I5543" s="92"/>
      <c r="J5543" s="92"/>
      <c r="K5543" s="92"/>
      <c r="N5543" s="92"/>
      <c r="O5543" s="92"/>
      <c r="P5543" s="92"/>
      <c r="Q5543" s="92"/>
      <c r="R5543" s="92"/>
    </row>
    <row r="5544" spans="1:18" x14ac:dyDescent="0.3">
      <c r="A5544" s="107"/>
      <c r="B5544" s="92"/>
      <c r="C5544" s="92"/>
      <c r="D5544" s="92"/>
      <c r="E5544" s="92"/>
      <c r="F5544" s="92"/>
      <c r="G5544" s="92"/>
      <c r="H5544" s="92"/>
      <c r="I5544" s="92"/>
      <c r="J5544" s="92"/>
      <c r="K5544" s="92"/>
      <c r="N5544" s="92"/>
      <c r="O5544" s="92"/>
      <c r="P5544" s="92"/>
      <c r="Q5544" s="92"/>
      <c r="R5544" s="92"/>
    </row>
    <row r="5545" spans="1:18" x14ac:dyDescent="0.3">
      <c r="A5545" s="107"/>
      <c r="B5545" s="92"/>
      <c r="C5545" s="92"/>
      <c r="D5545" s="92"/>
      <c r="E5545" s="92"/>
      <c r="F5545" s="92"/>
      <c r="G5545" s="92"/>
      <c r="H5545" s="92"/>
      <c r="I5545" s="92"/>
      <c r="J5545" s="92"/>
      <c r="K5545" s="92"/>
      <c r="N5545" s="92"/>
      <c r="O5545" s="92"/>
      <c r="P5545" s="92"/>
      <c r="Q5545" s="92"/>
      <c r="R5545" s="92"/>
    </row>
    <row r="5546" spans="1:18" x14ac:dyDescent="0.3">
      <c r="A5546" s="107"/>
      <c r="B5546" s="92"/>
      <c r="C5546" s="92"/>
      <c r="D5546" s="92"/>
      <c r="E5546" s="92"/>
      <c r="F5546" s="92"/>
      <c r="G5546" s="92"/>
      <c r="H5546" s="92"/>
      <c r="I5546" s="92"/>
      <c r="J5546" s="92"/>
      <c r="K5546" s="92"/>
      <c r="N5546" s="92"/>
      <c r="O5546" s="92"/>
      <c r="P5546" s="92"/>
      <c r="Q5546" s="92"/>
      <c r="R5546" s="92"/>
    </row>
    <row r="5547" spans="1:18" x14ac:dyDescent="0.3">
      <c r="A5547" s="107"/>
      <c r="B5547" s="92"/>
      <c r="C5547" s="92"/>
      <c r="D5547" s="92"/>
      <c r="E5547" s="92"/>
      <c r="F5547" s="92"/>
      <c r="G5547" s="92"/>
      <c r="H5547" s="92"/>
      <c r="I5547" s="92"/>
      <c r="J5547" s="92"/>
      <c r="K5547" s="92"/>
      <c r="N5547" s="92"/>
      <c r="O5547" s="92"/>
      <c r="P5547" s="92"/>
      <c r="Q5547" s="92"/>
      <c r="R5547" s="92"/>
    </row>
    <row r="5548" spans="1:18" x14ac:dyDescent="0.3">
      <c r="A5548" s="107"/>
      <c r="B5548" s="92"/>
      <c r="C5548" s="92"/>
      <c r="D5548" s="92"/>
      <c r="E5548" s="92"/>
      <c r="F5548" s="92"/>
      <c r="G5548" s="92"/>
      <c r="H5548" s="92"/>
      <c r="I5548" s="92"/>
      <c r="J5548" s="92"/>
      <c r="K5548" s="92"/>
      <c r="N5548" s="92"/>
      <c r="O5548" s="92"/>
      <c r="P5548" s="92"/>
      <c r="Q5548" s="92"/>
      <c r="R5548" s="92"/>
    </row>
    <row r="5549" spans="1:18" x14ac:dyDescent="0.3">
      <c r="A5549" s="107"/>
      <c r="B5549" s="92"/>
      <c r="C5549" s="92"/>
      <c r="D5549" s="92"/>
      <c r="E5549" s="92"/>
      <c r="F5549" s="92"/>
      <c r="G5549" s="92"/>
      <c r="H5549" s="92"/>
      <c r="I5549" s="92"/>
      <c r="J5549" s="92"/>
      <c r="K5549" s="92"/>
      <c r="N5549" s="92"/>
      <c r="O5549" s="92"/>
      <c r="P5549" s="92"/>
      <c r="Q5549" s="92"/>
      <c r="R5549" s="92"/>
    </row>
    <row r="5550" spans="1:18" x14ac:dyDescent="0.3">
      <c r="A5550" s="107"/>
      <c r="B5550" s="92"/>
      <c r="C5550" s="92"/>
      <c r="D5550" s="92"/>
      <c r="E5550" s="92"/>
      <c r="F5550" s="92"/>
      <c r="G5550" s="92"/>
      <c r="H5550" s="92"/>
      <c r="I5550" s="92"/>
      <c r="J5550" s="92"/>
      <c r="K5550" s="92"/>
      <c r="N5550" s="92"/>
      <c r="O5550" s="92"/>
      <c r="P5550" s="92"/>
      <c r="Q5550" s="92"/>
      <c r="R5550" s="92"/>
    </row>
    <row r="5551" spans="1:18" x14ac:dyDescent="0.3">
      <c r="A5551" s="107"/>
      <c r="B5551" s="92"/>
      <c r="C5551" s="92"/>
      <c r="D5551" s="92"/>
      <c r="E5551" s="92"/>
      <c r="F5551" s="92"/>
      <c r="G5551" s="92"/>
      <c r="H5551" s="92"/>
      <c r="I5551" s="92"/>
      <c r="J5551" s="92"/>
      <c r="K5551" s="92"/>
      <c r="N5551" s="92"/>
      <c r="O5551" s="92"/>
      <c r="P5551" s="92"/>
      <c r="Q5551" s="92"/>
      <c r="R5551" s="92"/>
    </row>
    <row r="5552" spans="1:18" x14ac:dyDescent="0.3">
      <c r="A5552" s="107"/>
      <c r="B5552" s="92"/>
      <c r="C5552" s="92"/>
      <c r="D5552" s="92"/>
      <c r="E5552" s="92"/>
      <c r="F5552" s="92"/>
      <c r="G5552" s="92"/>
      <c r="H5552" s="92"/>
      <c r="I5552" s="92"/>
      <c r="J5552" s="92"/>
      <c r="K5552" s="92"/>
      <c r="N5552" s="92"/>
      <c r="O5552" s="92"/>
      <c r="P5552" s="92"/>
      <c r="Q5552" s="92"/>
      <c r="R5552" s="92"/>
    </row>
    <row r="5553" spans="1:18" x14ac:dyDescent="0.3">
      <c r="A5553" s="107"/>
      <c r="B5553" s="92"/>
      <c r="C5553" s="92"/>
      <c r="D5553" s="92"/>
      <c r="E5553" s="92"/>
      <c r="F5553" s="92"/>
      <c r="G5553" s="92"/>
      <c r="H5553" s="92"/>
      <c r="I5553" s="92"/>
      <c r="J5553" s="92"/>
      <c r="K5553" s="92"/>
      <c r="N5553" s="92"/>
      <c r="O5553" s="92"/>
      <c r="P5553" s="92"/>
      <c r="Q5553" s="92"/>
      <c r="R5553" s="92"/>
    </row>
    <row r="5554" spans="1:18" x14ac:dyDescent="0.3">
      <c r="A5554" s="107"/>
      <c r="B5554" s="92"/>
      <c r="C5554" s="92"/>
      <c r="D5554" s="92"/>
      <c r="E5554" s="92"/>
      <c r="F5554" s="92"/>
      <c r="G5554" s="92"/>
      <c r="H5554" s="92"/>
      <c r="I5554" s="92"/>
      <c r="J5554" s="92"/>
      <c r="K5554" s="92"/>
      <c r="N5554" s="92"/>
      <c r="O5554" s="92"/>
      <c r="P5554" s="92"/>
      <c r="Q5554" s="92"/>
      <c r="R5554" s="92"/>
    </row>
    <row r="5555" spans="1:18" x14ac:dyDescent="0.3">
      <c r="A5555" s="107"/>
      <c r="B5555" s="92"/>
      <c r="C5555" s="92"/>
      <c r="D5555" s="92"/>
      <c r="E5555" s="92"/>
      <c r="F5555" s="92"/>
      <c r="G5555" s="92"/>
      <c r="H5555" s="92"/>
      <c r="I5555" s="92"/>
      <c r="J5555" s="92"/>
      <c r="K5555" s="92"/>
      <c r="N5555" s="92"/>
      <c r="O5555" s="92"/>
      <c r="P5555" s="92"/>
      <c r="Q5555" s="92"/>
      <c r="R5555" s="92"/>
    </row>
    <row r="5556" spans="1:18" x14ac:dyDescent="0.3">
      <c r="A5556" s="107"/>
      <c r="B5556" s="92"/>
      <c r="C5556" s="92"/>
      <c r="D5556" s="92"/>
      <c r="E5556" s="92"/>
      <c r="F5556" s="92"/>
      <c r="G5556" s="92"/>
      <c r="H5556" s="92"/>
      <c r="I5556" s="92"/>
      <c r="J5556" s="92"/>
      <c r="K5556" s="92"/>
      <c r="N5556" s="92"/>
      <c r="O5556" s="92"/>
      <c r="P5556" s="92"/>
      <c r="Q5556" s="92"/>
      <c r="R5556" s="92"/>
    </row>
    <row r="5557" spans="1:18" x14ac:dyDescent="0.3">
      <c r="A5557" s="107"/>
      <c r="B5557" s="92"/>
      <c r="C5557" s="92"/>
      <c r="D5557" s="92"/>
      <c r="E5557" s="92"/>
      <c r="F5557" s="92"/>
      <c r="G5557" s="92"/>
      <c r="H5557" s="92"/>
      <c r="I5557" s="92"/>
      <c r="J5557" s="92"/>
      <c r="K5557" s="92"/>
      <c r="N5557" s="92"/>
      <c r="O5557" s="92"/>
      <c r="P5557" s="92"/>
      <c r="Q5557" s="92"/>
      <c r="R5557" s="92"/>
    </row>
    <row r="5558" spans="1:18" x14ac:dyDescent="0.3">
      <c r="A5558" s="107"/>
      <c r="B5558" s="92"/>
      <c r="C5558" s="92"/>
      <c r="D5558" s="92"/>
      <c r="E5558" s="92"/>
      <c r="F5558" s="92"/>
      <c r="G5558" s="92"/>
      <c r="H5558" s="92"/>
      <c r="I5558" s="92"/>
      <c r="J5558" s="92"/>
      <c r="K5558" s="92"/>
      <c r="N5558" s="92"/>
      <c r="O5558" s="92"/>
      <c r="P5558" s="92"/>
      <c r="Q5558" s="92"/>
      <c r="R5558" s="92"/>
    </row>
    <row r="5559" spans="1:18" x14ac:dyDescent="0.3">
      <c r="A5559" s="107"/>
      <c r="B5559" s="92"/>
      <c r="C5559" s="92"/>
      <c r="D5559" s="92"/>
      <c r="E5559" s="92"/>
      <c r="F5559" s="92"/>
      <c r="G5559" s="92"/>
      <c r="H5559" s="92"/>
      <c r="I5559" s="92"/>
      <c r="J5559" s="92"/>
      <c r="K5559" s="92"/>
      <c r="N5559" s="92"/>
      <c r="O5559" s="92"/>
      <c r="P5559" s="92"/>
      <c r="Q5559" s="92"/>
      <c r="R5559" s="92"/>
    </row>
    <row r="5560" spans="1:18" x14ac:dyDescent="0.3">
      <c r="A5560" s="107"/>
      <c r="B5560" s="92"/>
      <c r="C5560" s="92"/>
      <c r="D5560" s="92"/>
      <c r="E5560" s="92"/>
      <c r="F5560" s="92"/>
      <c r="G5560" s="92"/>
      <c r="H5560" s="92"/>
      <c r="I5560" s="92"/>
      <c r="J5560" s="92"/>
      <c r="K5560" s="92"/>
      <c r="N5560" s="92"/>
      <c r="O5560" s="92"/>
      <c r="P5560" s="92"/>
      <c r="Q5560" s="92"/>
      <c r="R5560" s="92"/>
    </row>
    <row r="5561" spans="1:18" x14ac:dyDescent="0.3">
      <c r="A5561" s="107"/>
      <c r="B5561" s="92"/>
      <c r="C5561" s="92"/>
      <c r="D5561" s="92"/>
      <c r="E5561" s="92"/>
      <c r="F5561" s="92"/>
      <c r="G5561" s="92"/>
      <c r="H5561" s="92"/>
      <c r="I5561" s="92"/>
      <c r="J5561" s="92"/>
      <c r="K5561" s="92"/>
      <c r="N5561" s="92"/>
      <c r="O5561" s="92"/>
      <c r="P5561" s="92"/>
      <c r="Q5561" s="92"/>
      <c r="R5561" s="92"/>
    </row>
    <row r="5562" spans="1:18" x14ac:dyDescent="0.3">
      <c r="A5562" s="107"/>
      <c r="B5562" s="92"/>
      <c r="C5562" s="92"/>
      <c r="D5562" s="92"/>
      <c r="E5562" s="92"/>
      <c r="F5562" s="92"/>
      <c r="G5562" s="92"/>
      <c r="H5562" s="92"/>
      <c r="I5562" s="92"/>
      <c r="J5562" s="92"/>
      <c r="K5562" s="92"/>
      <c r="N5562" s="92"/>
      <c r="O5562" s="92"/>
      <c r="P5562" s="92"/>
      <c r="Q5562" s="92"/>
      <c r="R5562" s="92"/>
    </row>
    <row r="5563" spans="1:18" x14ac:dyDescent="0.3">
      <c r="A5563" s="107"/>
      <c r="B5563" s="92"/>
      <c r="C5563" s="92"/>
      <c r="D5563" s="92"/>
      <c r="E5563" s="92"/>
      <c r="F5563" s="92"/>
      <c r="G5563" s="92"/>
      <c r="H5563" s="92"/>
      <c r="I5563" s="92"/>
      <c r="J5563" s="92"/>
      <c r="K5563" s="92"/>
      <c r="N5563" s="92"/>
      <c r="O5563" s="92"/>
      <c r="P5563" s="92"/>
      <c r="Q5563" s="92"/>
      <c r="R5563" s="92"/>
    </row>
    <row r="5564" spans="1:18" x14ac:dyDescent="0.3">
      <c r="A5564" s="107"/>
      <c r="B5564" s="92"/>
      <c r="C5564" s="92"/>
      <c r="D5564" s="92"/>
      <c r="E5564" s="92"/>
      <c r="F5564" s="92"/>
      <c r="G5564" s="92"/>
      <c r="H5564" s="92"/>
      <c r="I5564" s="92"/>
      <c r="J5564" s="92"/>
      <c r="K5564" s="92"/>
      <c r="N5564" s="92"/>
      <c r="O5564" s="92"/>
      <c r="P5564" s="92"/>
      <c r="Q5564" s="92"/>
      <c r="R5564" s="92"/>
    </row>
    <row r="5565" spans="1:18" x14ac:dyDescent="0.3">
      <c r="A5565" s="107"/>
      <c r="B5565" s="92"/>
      <c r="C5565" s="92"/>
      <c r="D5565" s="92"/>
      <c r="E5565" s="92"/>
      <c r="F5565" s="92"/>
      <c r="G5565" s="92"/>
      <c r="H5565" s="92"/>
      <c r="I5565" s="92"/>
      <c r="J5565" s="92"/>
      <c r="K5565" s="92"/>
      <c r="N5565" s="92"/>
      <c r="O5565" s="92"/>
      <c r="P5565" s="92"/>
      <c r="Q5565" s="92"/>
      <c r="R5565" s="92"/>
    </row>
    <row r="5566" spans="1:18" x14ac:dyDescent="0.3">
      <c r="A5566" s="107"/>
      <c r="B5566" s="92"/>
      <c r="C5566" s="92"/>
      <c r="D5566" s="92"/>
      <c r="E5566" s="92"/>
      <c r="F5566" s="92"/>
      <c r="G5566" s="92"/>
      <c r="H5566" s="92"/>
      <c r="I5566" s="92"/>
      <c r="J5566" s="92"/>
      <c r="K5566" s="92"/>
      <c r="N5566" s="92"/>
      <c r="O5566" s="92"/>
      <c r="P5566" s="92"/>
      <c r="Q5566" s="92"/>
      <c r="R5566" s="92"/>
    </row>
    <row r="5567" spans="1:18" x14ac:dyDescent="0.3">
      <c r="A5567" s="107"/>
      <c r="B5567" s="92"/>
      <c r="C5567" s="92"/>
      <c r="D5567" s="92"/>
      <c r="E5567" s="92"/>
      <c r="F5567" s="92"/>
      <c r="G5567" s="92"/>
      <c r="H5567" s="92"/>
      <c r="I5567" s="92"/>
      <c r="J5567" s="92"/>
      <c r="K5567" s="92"/>
      <c r="N5567" s="92"/>
      <c r="O5567" s="92"/>
      <c r="P5567" s="92"/>
      <c r="Q5567" s="92"/>
      <c r="R5567" s="92"/>
    </row>
    <row r="5568" spans="1:18" x14ac:dyDescent="0.3">
      <c r="A5568" s="107"/>
      <c r="B5568" s="92"/>
      <c r="C5568" s="92"/>
      <c r="D5568" s="92"/>
      <c r="E5568" s="92"/>
      <c r="F5568" s="92"/>
      <c r="G5568" s="92"/>
      <c r="H5568" s="92"/>
      <c r="I5568" s="92"/>
      <c r="J5568" s="92"/>
      <c r="K5568" s="92"/>
      <c r="N5568" s="92"/>
      <c r="O5568" s="92"/>
      <c r="P5568" s="92"/>
      <c r="Q5568" s="92"/>
      <c r="R5568" s="92"/>
    </row>
    <row r="5569" spans="1:18" x14ac:dyDescent="0.3">
      <c r="A5569" s="107"/>
      <c r="B5569" s="92"/>
      <c r="C5569" s="92"/>
      <c r="D5569" s="92"/>
      <c r="E5569" s="92"/>
      <c r="F5569" s="92"/>
      <c r="G5569" s="92"/>
      <c r="H5569" s="92"/>
      <c r="I5569" s="92"/>
      <c r="J5569" s="92"/>
      <c r="K5569" s="92"/>
      <c r="N5569" s="92"/>
      <c r="O5569" s="92"/>
      <c r="P5569" s="92"/>
      <c r="Q5569" s="92"/>
      <c r="R5569" s="92"/>
    </row>
    <row r="5570" spans="1:18" x14ac:dyDescent="0.3">
      <c r="A5570" s="107"/>
      <c r="B5570" s="92"/>
      <c r="C5570" s="92"/>
      <c r="D5570" s="92"/>
      <c r="E5570" s="92"/>
      <c r="F5570" s="92"/>
      <c r="G5570" s="92"/>
      <c r="H5570" s="92"/>
      <c r="I5570" s="92"/>
      <c r="J5570" s="92"/>
      <c r="K5570" s="92"/>
      <c r="N5570" s="92"/>
      <c r="O5570" s="92"/>
      <c r="P5570" s="92"/>
      <c r="Q5570" s="92"/>
      <c r="R5570" s="92"/>
    </row>
    <row r="5571" spans="1:18" x14ac:dyDescent="0.3">
      <c r="A5571" s="107"/>
      <c r="B5571" s="92"/>
      <c r="C5571" s="92"/>
      <c r="D5571" s="92"/>
      <c r="E5571" s="92"/>
      <c r="F5571" s="92"/>
      <c r="G5571" s="92"/>
      <c r="H5571" s="92"/>
      <c r="I5571" s="92"/>
      <c r="J5571" s="92"/>
      <c r="K5571" s="92"/>
      <c r="N5571" s="92"/>
      <c r="O5571" s="92"/>
      <c r="P5571" s="92"/>
      <c r="Q5571" s="92"/>
      <c r="R5571" s="92"/>
    </row>
    <row r="5572" spans="1:18" x14ac:dyDescent="0.3">
      <c r="A5572" s="107"/>
      <c r="B5572" s="92"/>
      <c r="C5572" s="92"/>
      <c r="D5572" s="92"/>
      <c r="E5572" s="92"/>
      <c r="F5572" s="92"/>
      <c r="G5572" s="92"/>
      <c r="H5572" s="92"/>
      <c r="I5572" s="92"/>
      <c r="J5572" s="92"/>
      <c r="K5572" s="92"/>
      <c r="N5572" s="92"/>
      <c r="O5572" s="92"/>
      <c r="P5572" s="92"/>
      <c r="Q5572" s="92"/>
      <c r="R5572" s="92"/>
    </row>
    <row r="5573" spans="1:18" x14ac:dyDescent="0.3">
      <c r="A5573" s="107"/>
      <c r="B5573" s="92"/>
      <c r="C5573" s="92"/>
      <c r="D5573" s="92"/>
      <c r="E5573" s="92"/>
      <c r="F5573" s="92"/>
      <c r="G5573" s="92"/>
      <c r="H5573" s="92"/>
      <c r="I5573" s="92"/>
      <c r="J5573" s="92"/>
      <c r="K5573" s="92"/>
      <c r="N5573" s="92"/>
      <c r="O5573" s="92"/>
      <c r="P5573" s="92"/>
      <c r="Q5573" s="92"/>
      <c r="R5573" s="92"/>
    </row>
    <row r="5574" spans="1:18" x14ac:dyDescent="0.3">
      <c r="A5574" s="107"/>
      <c r="B5574" s="92"/>
      <c r="C5574" s="92"/>
      <c r="D5574" s="92"/>
      <c r="E5574" s="92"/>
      <c r="F5574" s="92"/>
      <c r="G5574" s="92"/>
      <c r="H5574" s="92"/>
      <c r="I5574" s="92"/>
      <c r="J5574" s="92"/>
      <c r="K5574" s="92"/>
      <c r="N5574" s="92"/>
      <c r="O5574" s="92"/>
      <c r="P5574" s="92"/>
      <c r="Q5574" s="92"/>
      <c r="R5574" s="92"/>
    </row>
    <row r="5575" spans="1:18" x14ac:dyDescent="0.3">
      <c r="A5575" s="107"/>
      <c r="B5575" s="92"/>
      <c r="C5575" s="92"/>
      <c r="D5575" s="92"/>
      <c r="E5575" s="92"/>
      <c r="F5575" s="92"/>
      <c r="G5575" s="92"/>
      <c r="H5575" s="92"/>
      <c r="I5575" s="92"/>
      <c r="J5575" s="92"/>
      <c r="K5575" s="92"/>
      <c r="N5575" s="92"/>
      <c r="O5575" s="92"/>
      <c r="P5575" s="92"/>
      <c r="Q5575" s="92"/>
      <c r="R5575" s="92"/>
    </row>
    <row r="5576" spans="1:18" x14ac:dyDescent="0.3">
      <c r="A5576" s="107"/>
      <c r="B5576" s="92"/>
      <c r="C5576" s="92"/>
      <c r="D5576" s="92"/>
      <c r="E5576" s="92"/>
      <c r="F5576" s="92"/>
      <c r="G5576" s="92"/>
      <c r="H5576" s="92"/>
      <c r="I5576" s="92"/>
      <c r="J5576" s="92"/>
      <c r="K5576" s="92"/>
      <c r="N5576" s="92"/>
      <c r="O5576" s="92"/>
      <c r="P5576" s="92"/>
      <c r="Q5576" s="92"/>
      <c r="R5576" s="92"/>
    </row>
    <row r="5577" spans="1:18" x14ac:dyDescent="0.3">
      <c r="A5577" s="107"/>
      <c r="B5577" s="92"/>
      <c r="C5577" s="92"/>
      <c r="D5577" s="92"/>
      <c r="E5577" s="92"/>
      <c r="F5577" s="92"/>
      <c r="G5577" s="92"/>
      <c r="H5577" s="92"/>
      <c r="I5577" s="92"/>
      <c r="J5577" s="92"/>
      <c r="K5577" s="92"/>
      <c r="N5577" s="92"/>
      <c r="O5577" s="92"/>
      <c r="P5577" s="92"/>
      <c r="Q5577" s="92"/>
      <c r="R5577" s="92"/>
    </row>
    <row r="5578" spans="1:18" x14ac:dyDescent="0.3">
      <c r="A5578" s="107"/>
      <c r="B5578" s="92"/>
      <c r="C5578" s="92"/>
      <c r="D5578" s="92"/>
      <c r="E5578" s="92"/>
      <c r="F5578" s="92"/>
      <c r="G5578" s="92"/>
      <c r="H5578" s="92"/>
      <c r="I5578" s="92"/>
      <c r="J5578" s="92"/>
      <c r="K5578" s="92"/>
      <c r="N5578" s="92"/>
      <c r="O5578" s="92"/>
      <c r="P5578" s="92"/>
      <c r="Q5578" s="92"/>
      <c r="R5578" s="92"/>
    </row>
    <row r="5579" spans="1:18" x14ac:dyDescent="0.3">
      <c r="A5579" s="107"/>
      <c r="B5579" s="92"/>
      <c r="C5579" s="92"/>
      <c r="D5579" s="92"/>
      <c r="E5579" s="92"/>
      <c r="F5579" s="92"/>
      <c r="G5579" s="92"/>
      <c r="H5579" s="92"/>
      <c r="I5579" s="92"/>
      <c r="J5579" s="92"/>
      <c r="K5579" s="92"/>
      <c r="N5579" s="92"/>
      <c r="O5579" s="92"/>
      <c r="P5579" s="92"/>
      <c r="Q5579" s="92"/>
      <c r="R5579" s="92"/>
    </row>
    <row r="5580" spans="1:18" x14ac:dyDescent="0.3">
      <c r="A5580" s="107"/>
      <c r="B5580" s="92"/>
      <c r="C5580" s="92"/>
      <c r="D5580" s="92"/>
      <c r="E5580" s="92"/>
      <c r="F5580" s="92"/>
      <c r="G5580" s="92"/>
      <c r="H5580" s="92"/>
      <c r="I5580" s="92"/>
      <c r="J5580" s="92"/>
      <c r="K5580" s="92"/>
      <c r="N5580" s="92"/>
      <c r="O5580" s="92"/>
      <c r="P5580" s="92"/>
      <c r="Q5580" s="92"/>
      <c r="R5580" s="92"/>
    </row>
    <row r="5581" spans="1:18" x14ac:dyDescent="0.3">
      <c r="A5581" s="107"/>
      <c r="B5581" s="92"/>
      <c r="C5581" s="92"/>
      <c r="D5581" s="92"/>
      <c r="E5581" s="92"/>
      <c r="F5581" s="92"/>
      <c r="G5581" s="92"/>
      <c r="H5581" s="92"/>
      <c r="I5581" s="92"/>
      <c r="J5581" s="92"/>
      <c r="K5581" s="92"/>
      <c r="N5581" s="92"/>
      <c r="O5581" s="92"/>
      <c r="P5581" s="92"/>
      <c r="Q5581" s="92"/>
      <c r="R5581" s="92"/>
    </row>
    <row r="5582" spans="1:18" x14ac:dyDescent="0.3">
      <c r="A5582" s="107"/>
      <c r="B5582" s="92"/>
      <c r="C5582" s="92"/>
      <c r="D5582" s="92"/>
      <c r="E5582" s="92"/>
      <c r="F5582" s="92"/>
      <c r="G5582" s="92"/>
      <c r="H5582" s="92"/>
      <c r="I5582" s="92"/>
      <c r="J5582" s="92"/>
      <c r="K5582" s="92"/>
      <c r="N5582" s="92"/>
      <c r="O5582" s="92"/>
      <c r="P5582" s="92"/>
      <c r="Q5582" s="92"/>
      <c r="R5582" s="92"/>
    </row>
    <row r="5583" spans="1:18" x14ac:dyDescent="0.3">
      <c r="A5583" s="107"/>
      <c r="B5583" s="92"/>
      <c r="C5583" s="92"/>
      <c r="D5583" s="92"/>
      <c r="E5583" s="92"/>
      <c r="F5583" s="92"/>
      <c r="G5583" s="92"/>
      <c r="H5583" s="92"/>
      <c r="I5583" s="92"/>
      <c r="J5583" s="92"/>
      <c r="K5583" s="92"/>
      <c r="N5583" s="92"/>
      <c r="O5583" s="92"/>
      <c r="P5583" s="92"/>
      <c r="Q5583" s="92"/>
      <c r="R5583" s="92"/>
    </row>
    <row r="5584" spans="1:18" x14ac:dyDescent="0.3">
      <c r="A5584" s="107"/>
      <c r="B5584" s="92"/>
      <c r="C5584" s="92"/>
      <c r="D5584" s="92"/>
      <c r="E5584" s="92"/>
      <c r="F5584" s="92"/>
      <c r="G5584" s="92"/>
      <c r="H5584" s="92"/>
      <c r="I5584" s="92"/>
      <c r="J5584" s="92"/>
      <c r="K5584" s="92"/>
      <c r="N5584" s="92"/>
      <c r="O5584" s="92"/>
      <c r="P5584" s="92"/>
      <c r="Q5584" s="92"/>
      <c r="R5584" s="92"/>
    </row>
    <row r="5585" spans="1:18" x14ac:dyDescent="0.3">
      <c r="A5585" s="107"/>
      <c r="B5585" s="92"/>
      <c r="C5585" s="92"/>
      <c r="D5585" s="92"/>
      <c r="E5585" s="92"/>
      <c r="F5585" s="92"/>
      <c r="G5585" s="92"/>
      <c r="H5585" s="92"/>
      <c r="I5585" s="92"/>
      <c r="J5585" s="92"/>
      <c r="K5585" s="92"/>
      <c r="N5585" s="92"/>
      <c r="O5585" s="92"/>
      <c r="P5585" s="92"/>
      <c r="Q5585" s="92"/>
      <c r="R5585" s="92"/>
    </row>
    <row r="5586" spans="1:18" x14ac:dyDescent="0.3">
      <c r="A5586" s="107"/>
      <c r="B5586" s="92"/>
      <c r="C5586" s="92"/>
      <c r="D5586" s="92"/>
      <c r="E5586" s="92"/>
      <c r="F5586" s="92"/>
      <c r="G5586" s="92"/>
      <c r="H5586" s="92"/>
      <c r="I5586" s="92"/>
      <c r="J5586" s="92"/>
      <c r="K5586" s="92"/>
      <c r="N5586" s="92"/>
      <c r="O5586" s="92"/>
      <c r="P5586" s="92"/>
      <c r="Q5586" s="92"/>
      <c r="R5586" s="92"/>
    </row>
    <row r="5587" spans="1:18" x14ac:dyDescent="0.3">
      <c r="A5587" s="107"/>
      <c r="B5587" s="92"/>
      <c r="C5587" s="92"/>
      <c r="D5587" s="92"/>
      <c r="E5587" s="92"/>
      <c r="F5587" s="92"/>
      <c r="G5587" s="92"/>
      <c r="H5587" s="92"/>
      <c r="I5587" s="92"/>
      <c r="J5587" s="92"/>
      <c r="K5587" s="92"/>
      <c r="N5587" s="92"/>
      <c r="O5587" s="92"/>
      <c r="P5587" s="92"/>
      <c r="Q5587" s="92"/>
      <c r="R5587" s="92"/>
    </row>
    <row r="5588" spans="1:18" x14ac:dyDescent="0.3">
      <c r="A5588" s="107"/>
      <c r="B5588" s="92"/>
      <c r="C5588" s="92"/>
      <c r="D5588" s="92"/>
      <c r="E5588" s="92"/>
      <c r="F5588" s="92"/>
      <c r="G5588" s="92"/>
      <c r="H5588" s="92"/>
      <c r="I5588" s="92"/>
      <c r="J5588" s="92"/>
      <c r="K5588" s="92"/>
      <c r="N5588" s="92"/>
      <c r="O5588" s="92"/>
      <c r="P5588" s="92"/>
      <c r="Q5588" s="92"/>
      <c r="R5588" s="92"/>
    </row>
    <row r="5589" spans="1:18" x14ac:dyDescent="0.3">
      <c r="A5589" s="107"/>
      <c r="B5589" s="92"/>
      <c r="C5589" s="92"/>
      <c r="D5589" s="92"/>
      <c r="E5589" s="92"/>
      <c r="F5589" s="92"/>
      <c r="G5589" s="92"/>
      <c r="H5589" s="92"/>
      <c r="I5589" s="92"/>
      <c r="J5589" s="92"/>
      <c r="K5589" s="92"/>
      <c r="N5589" s="92"/>
      <c r="O5589" s="92"/>
      <c r="P5589" s="92"/>
      <c r="Q5589" s="92"/>
      <c r="R5589" s="92"/>
    </row>
    <row r="5590" spans="1:18" x14ac:dyDescent="0.3">
      <c r="A5590" s="107"/>
      <c r="B5590" s="92"/>
      <c r="C5590" s="92"/>
      <c r="D5590" s="92"/>
      <c r="E5590" s="92"/>
      <c r="F5590" s="92"/>
      <c r="G5590" s="92"/>
      <c r="H5590" s="92"/>
      <c r="I5590" s="92"/>
      <c r="J5590" s="92"/>
      <c r="K5590" s="92"/>
      <c r="N5590" s="92"/>
      <c r="O5590" s="92"/>
      <c r="P5590" s="92"/>
      <c r="Q5590" s="92"/>
      <c r="R5590" s="92"/>
    </row>
    <row r="5591" spans="1:18" x14ac:dyDescent="0.3">
      <c r="A5591" s="107"/>
      <c r="B5591" s="92"/>
      <c r="C5591" s="92"/>
      <c r="D5591" s="92"/>
      <c r="E5591" s="92"/>
      <c r="F5591" s="92"/>
      <c r="G5591" s="92"/>
      <c r="H5591" s="92"/>
      <c r="I5591" s="92"/>
      <c r="J5591" s="92"/>
      <c r="K5591" s="92"/>
      <c r="N5591" s="92"/>
      <c r="O5591" s="92"/>
      <c r="P5591" s="92"/>
      <c r="Q5591" s="92"/>
      <c r="R5591" s="92"/>
    </row>
    <row r="5592" spans="1:18" x14ac:dyDescent="0.3">
      <c r="A5592" s="107"/>
      <c r="B5592" s="92"/>
      <c r="C5592" s="92"/>
      <c r="D5592" s="92"/>
      <c r="E5592" s="92"/>
      <c r="F5592" s="92"/>
      <c r="G5592" s="92"/>
      <c r="H5592" s="92"/>
      <c r="I5592" s="92"/>
      <c r="J5592" s="92"/>
      <c r="K5592" s="92"/>
      <c r="N5592" s="92"/>
      <c r="O5592" s="92"/>
      <c r="P5592" s="92"/>
      <c r="Q5592" s="92"/>
      <c r="R5592" s="92"/>
    </row>
    <row r="5593" spans="1:18" x14ac:dyDescent="0.3">
      <c r="A5593" s="107"/>
      <c r="B5593" s="92"/>
      <c r="C5593" s="92"/>
      <c r="D5593" s="92"/>
      <c r="E5593" s="92"/>
      <c r="F5593" s="92"/>
      <c r="G5593" s="92"/>
      <c r="H5593" s="92"/>
      <c r="I5593" s="92"/>
      <c r="J5593" s="92"/>
      <c r="K5593" s="92"/>
      <c r="N5593" s="92"/>
      <c r="O5593" s="92"/>
      <c r="P5593" s="92"/>
      <c r="Q5593" s="92"/>
      <c r="R5593" s="92"/>
    </row>
    <row r="5594" spans="1:18" x14ac:dyDescent="0.3">
      <c r="A5594" s="107"/>
      <c r="B5594" s="92"/>
      <c r="C5594" s="92"/>
      <c r="D5594" s="92"/>
      <c r="E5594" s="92"/>
      <c r="F5594" s="92"/>
      <c r="G5594" s="92"/>
      <c r="H5594" s="92"/>
      <c r="I5594" s="92"/>
      <c r="J5594" s="92"/>
      <c r="K5594" s="92"/>
      <c r="N5594" s="92"/>
      <c r="O5594" s="92"/>
      <c r="P5594" s="92"/>
      <c r="Q5594" s="92"/>
      <c r="R5594" s="92"/>
    </row>
    <row r="5595" spans="1:18" x14ac:dyDescent="0.3">
      <c r="A5595" s="107"/>
      <c r="B5595" s="92"/>
      <c r="C5595" s="92"/>
      <c r="D5595" s="92"/>
      <c r="E5595" s="92"/>
      <c r="F5595" s="92"/>
      <c r="G5595" s="92"/>
      <c r="H5595" s="92"/>
      <c r="I5595" s="92"/>
      <c r="J5595" s="92"/>
      <c r="K5595" s="92"/>
      <c r="N5595" s="92"/>
      <c r="O5595" s="92"/>
      <c r="P5595" s="92"/>
      <c r="Q5595" s="92"/>
      <c r="R5595" s="92"/>
    </row>
    <row r="5596" spans="1:18" x14ac:dyDescent="0.3">
      <c r="A5596" s="107"/>
      <c r="B5596" s="92"/>
      <c r="C5596" s="92"/>
      <c r="D5596" s="92"/>
      <c r="E5596" s="92"/>
      <c r="F5596" s="92"/>
      <c r="G5596" s="92"/>
      <c r="H5596" s="92"/>
      <c r="I5596" s="92"/>
      <c r="J5596" s="92"/>
      <c r="K5596" s="92"/>
      <c r="N5596" s="92"/>
      <c r="O5596" s="92"/>
      <c r="P5596" s="92"/>
      <c r="Q5596" s="92"/>
      <c r="R5596" s="92"/>
    </row>
    <row r="5597" spans="1:18" x14ac:dyDescent="0.3">
      <c r="A5597" s="107"/>
      <c r="B5597" s="92"/>
      <c r="C5597" s="92"/>
      <c r="D5597" s="92"/>
      <c r="E5597" s="92"/>
      <c r="F5597" s="92"/>
      <c r="G5597" s="92"/>
      <c r="H5597" s="92"/>
      <c r="I5597" s="92"/>
      <c r="J5597" s="92"/>
      <c r="K5597" s="92"/>
      <c r="N5597" s="92"/>
      <c r="O5597" s="92"/>
      <c r="P5597" s="92"/>
      <c r="Q5597" s="92"/>
      <c r="R5597" s="92"/>
    </row>
    <row r="5598" spans="1:18" x14ac:dyDescent="0.3">
      <c r="A5598" s="107"/>
      <c r="B5598" s="92"/>
      <c r="C5598" s="92"/>
      <c r="D5598" s="92"/>
      <c r="E5598" s="92"/>
      <c r="F5598" s="92"/>
      <c r="G5598" s="92"/>
      <c r="H5598" s="92"/>
      <c r="I5598" s="92"/>
      <c r="J5598" s="92"/>
      <c r="K5598" s="92"/>
      <c r="N5598" s="92"/>
      <c r="O5598" s="92"/>
      <c r="P5598" s="92"/>
      <c r="Q5598" s="92"/>
      <c r="R5598" s="92"/>
    </row>
    <row r="5599" spans="1:18" x14ac:dyDescent="0.3">
      <c r="A5599" s="107"/>
      <c r="B5599" s="92"/>
      <c r="C5599" s="92"/>
      <c r="D5599" s="92"/>
      <c r="E5599" s="92"/>
      <c r="F5599" s="92"/>
      <c r="G5599" s="92"/>
      <c r="H5599" s="92"/>
      <c r="I5599" s="92"/>
      <c r="J5599" s="92"/>
      <c r="K5599" s="92"/>
      <c r="N5599" s="92"/>
      <c r="O5599" s="92"/>
      <c r="P5599" s="92"/>
      <c r="Q5599" s="92"/>
      <c r="R5599" s="92"/>
    </row>
    <row r="5600" spans="1:18" x14ac:dyDescent="0.3">
      <c r="A5600" s="107"/>
      <c r="B5600" s="92"/>
      <c r="C5600" s="92"/>
      <c r="D5600" s="92"/>
      <c r="E5600" s="92"/>
      <c r="F5600" s="92"/>
      <c r="G5600" s="92"/>
      <c r="H5600" s="92"/>
      <c r="I5600" s="92"/>
      <c r="J5600" s="92"/>
      <c r="K5600" s="92"/>
      <c r="N5600" s="92"/>
      <c r="O5600" s="92"/>
      <c r="P5600" s="92"/>
      <c r="Q5600" s="92"/>
      <c r="R5600" s="92"/>
    </row>
    <row r="5601" spans="1:18" x14ac:dyDescent="0.3">
      <c r="A5601" s="107"/>
      <c r="B5601" s="92"/>
      <c r="C5601" s="92"/>
      <c r="D5601" s="92"/>
      <c r="E5601" s="92"/>
      <c r="F5601" s="92"/>
      <c r="G5601" s="92"/>
      <c r="H5601" s="92"/>
      <c r="I5601" s="92"/>
      <c r="J5601" s="92"/>
      <c r="K5601" s="92"/>
      <c r="N5601" s="92"/>
      <c r="O5601" s="92"/>
      <c r="P5601" s="92"/>
      <c r="Q5601" s="92"/>
      <c r="R5601" s="92"/>
    </row>
    <row r="5602" spans="1:18" x14ac:dyDescent="0.3">
      <c r="A5602" s="107"/>
      <c r="B5602" s="92"/>
      <c r="C5602" s="92"/>
      <c r="D5602" s="92"/>
      <c r="E5602" s="92"/>
      <c r="F5602" s="92"/>
      <c r="G5602" s="92"/>
      <c r="H5602" s="92"/>
      <c r="I5602" s="92"/>
      <c r="J5602" s="92"/>
      <c r="K5602" s="92"/>
      <c r="N5602" s="92"/>
      <c r="O5602" s="92"/>
      <c r="P5602" s="92"/>
      <c r="Q5602" s="92"/>
      <c r="R5602" s="92"/>
    </row>
    <row r="5603" spans="1:18" x14ac:dyDescent="0.3">
      <c r="A5603" s="107"/>
      <c r="B5603" s="92"/>
      <c r="C5603" s="92"/>
      <c r="D5603" s="92"/>
      <c r="E5603" s="92"/>
      <c r="F5603" s="92"/>
      <c r="G5603" s="92"/>
      <c r="H5603" s="92"/>
      <c r="I5603" s="92"/>
      <c r="J5603" s="92"/>
      <c r="K5603" s="92"/>
      <c r="N5603" s="92"/>
      <c r="O5603" s="92"/>
      <c r="P5603" s="92"/>
      <c r="Q5603" s="92"/>
      <c r="R5603" s="92"/>
    </row>
    <row r="5604" spans="1:18" x14ac:dyDescent="0.3">
      <c r="A5604" s="107"/>
      <c r="B5604" s="92"/>
      <c r="C5604" s="92"/>
      <c r="D5604" s="92"/>
      <c r="E5604" s="92"/>
      <c r="F5604" s="92"/>
      <c r="G5604" s="92"/>
      <c r="H5604" s="92"/>
      <c r="I5604" s="92"/>
      <c r="J5604" s="92"/>
      <c r="K5604" s="92"/>
      <c r="N5604" s="92"/>
      <c r="O5604" s="92"/>
      <c r="P5604" s="92"/>
      <c r="Q5604" s="92"/>
      <c r="R5604" s="92"/>
    </row>
    <row r="5605" spans="1:18" x14ac:dyDescent="0.3">
      <c r="A5605" s="107"/>
      <c r="B5605" s="92"/>
      <c r="C5605" s="92"/>
      <c r="D5605" s="92"/>
      <c r="E5605" s="92"/>
      <c r="F5605" s="92"/>
      <c r="G5605" s="92"/>
      <c r="H5605" s="92"/>
      <c r="I5605" s="92"/>
      <c r="J5605" s="92"/>
      <c r="K5605" s="92"/>
      <c r="N5605" s="92"/>
      <c r="O5605" s="92"/>
      <c r="P5605" s="92"/>
      <c r="Q5605" s="92"/>
      <c r="R5605" s="92"/>
    </row>
    <row r="5606" spans="1:18" x14ac:dyDescent="0.3">
      <c r="A5606" s="107"/>
      <c r="B5606" s="92"/>
      <c r="C5606" s="92"/>
      <c r="D5606" s="92"/>
      <c r="E5606" s="92"/>
      <c r="F5606" s="92"/>
      <c r="G5606" s="92"/>
      <c r="H5606" s="92"/>
      <c r="I5606" s="92"/>
      <c r="J5606" s="92"/>
      <c r="K5606" s="92"/>
      <c r="N5606" s="92"/>
      <c r="O5606" s="92"/>
      <c r="P5606" s="92"/>
      <c r="Q5606" s="92"/>
      <c r="R5606" s="92"/>
    </row>
    <row r="5607" spans="1:18" x14ac:dyDescent="0.3">
      <c r="A5607" s="107"/>
      <c r="B5607" s="92"/>
      <c r="C5607" s="92"/>
      <c r="D5607" s="92"/>
      <c r="E5607" s="92"/>
      <c r="F5607" s="92"/>
      <c r="G5607" s="92"/>
      <c r="H5607" s="92"/>
      <c r="I5607" s="92"/>
      <c r="J5607" s="92"/>
      <c r="K5607" s="92"/>
      <c r="N5607" s="92"/>
      <c r="O5607" s="92"/>
      <c r="P5607" s="92"/>
      <c r="Q5607" s="92"/>
      <c r="R5607" s="92"/>
    </row>
    <row r="5608" spans="1:18" x14ac:dyDescent="0.3">
      <c r="A5608" s="107"/>
      <c r="B5608" s="92"/>
      <c r="C5608" s="92"/>
      <c r="D5608" s="92"/>
      <c r="E5608" s="92"/>
      <c r="F5608" s="92"/>
      <c r="G5608" s="92"/>
      <c r="H5608" s="92"/>
      <c r="I5608" s="92"/>
      <c r="J5608" s="92"/>
      <c r="K5608" s="92"/>
      <c r="N5608" s="92"/>
      <c r="O5608" s="92"/>
      <c r="P5608" s="92"/>
      <c r="Q5608" s="92"/>
      <c r="R5608" s="92"/>
    </row>
    <row r="5609" spans="1:18" x14ac:dyDescent="0.3">
      <c r="A5609" s="107"/>
      <c r="B5609" s="92"/>
      <c r="C5609" s="92"/>
      <c r="D5609" s="92"/>
      <c r="E5609" s="92"/>
      <c r="F5609" s="92"/>
      <c r="G5609" s="92"/>
      <c r="H5609" s="92"/>
      <c r="I5609" s="92"/>
      <c r="J5609" s="92"/>
      <c r="K5609" s="92"/>
      <c r="N5609" s="92"/>
      <c r="O5609" s="92"/>
      <c r="P5609" s="92"/>
      <c r="Q5609" s="92"/>
      <c r="R5609" s="92"/>
    </row>
    <row r="5610" spans="1:18" x14ac:dyDescent="0.3">
      <c r="A5610" s="107"/>
      <c r="B5610" s="92"/>
      <c r="C5610" s="92"/>
      <c r="D5610" s="92"/>
      <c r="E5610" s="92"/>
      <c r="F5610" s="92"/>
      <c r="G5610" s="92"/>
      <c r="H5610" s="92"/>
      <c r="I5610" s="92"/>
      <c r="J5610" s="92"/>
      <c r="K5610" s="92"/>
      <c r="N5610" s="92"/>
      <c r="O5610" s="92"/>
      <c r="P5610" s="92"/>
      <c r="Q5610" s="92"/>
      <c r="R5610" s="92"/>
    </row>
    <row r="5611" spans="1:18" x14ac:dyDescent="0.3">
      <c r="A5611" s="107"/>
      <c r="B5611" s="92"/>
      <c r="C5611" s="92"/>
      <c r="D5611" s="92"/>
      <c r="E5611" s="92"/>
      <c r="F5611" s="92"/>
      <c r="G5611" s="92"/>
      <c r="H5611" s="92"/>
      <c r="I5611" s="92"/>
      <c r="J5611" s="92"/>
      <c r="K5611" s="92"/>
      <c r="N5611" s="92"/>
      <c r="O5611" s="92"/>
      <c r="P5611" s="92"/>
      <c r="Q5611" s="92"/>
      <c r="R5611" s="92"/>
    </row>
    <row r="5612" spans="1:18" x14ac:dyDescent="0.3">
      <c r="A5612" s="107"/>
      <c r="B5612" s="92"/>
      <c r="C5612" s="92"/>
      <c r="D5612" s="92"/>
      <c r="E5612" s="92"/>
      <c r="F5612" s="92"/>
      <c r="G5612" s="92"/>
      <c r="H5612" s="92"/>
      <c r="I5612" s="92"/>
      <c r="J5612" s="92"/>
      <c r="K5612" s="92"/>
      <c r="N5612" s="92"/>
      <c r="O5612" s="92"/>
      <c r="P5612" s="92"/>
      <c r="Q5612" s="92"/>
      <c r="R5612" s="92"/>
    </row>
    <row r="5613" spans="1:18" x14ac:dyDescent="0.3">
      <c r="A5613" s="107"/>
      <c r="B5613" s="92"/>
      <c r="C5613" s="92"/>
      <c r="D5613" s="92"/>
      <c r="E5613" s="92"/>
      <c r="F5613" s="92"/>
      <c r="G5613" s="92"/>
      <c r="H5613" s="92"/>
      <c r="I5613" s="92"/>
      <c r="J5613" s="92"/>
      <c r="K5613" s="92"/>
      <c r="N5613" s="92"/>
      <c r="O5613" s="92"/>
      <c r="P5613" s="92"/>
      <c r="Q5613" s="92"/>
      <c r="R5613" s="92"/>
    </row>
    <row r="5614" spans="1:18" x14ac:dyDescent="0.3">
      <c r="A5614" s="107"/>
      <c r="B5614" s="92"/>
      <c r="C5614" s="92"/>
      <c r="D5614" s="92"/>
      <c r="E5614" s="92"/>
      <c r="F5614" s="92"/>
      <c r="G5614" s="92"/>
      <c r="H5614" s="92"/>
      <c r="I5614" s="92"/>
      <c r="J5614" s="92"/>
      <c r="K5614" s="92"/>
      <c r="N5614" s="92"/>
      <c r="O5614" s="92"/>
      <c r="P5614" s="92"/>
      <c r="Q5614" s="92"/>
      <c r="R5614" s="92"/>
    </row>
    <row r="5615" spans="1:18" x14ac:dyDescent="0.3">
      <c r="A5615" s="107"/>
      <c r="B5615" s="92"/>
      <c r="C5615" s="92"/>
      <c r="D5615" s="92"/>
      <c r="E5615" s="92"/>
      <c r="F5615" s="92"/>
      <c r="G5615" s="92"/>
      <c r="H5615" s="92"/>
      <c r="I5615" s="92"/>
      <c r="J5615" s="92"/>
      <c r="K5615" s="92"/>
      <c r="N5615" s="92"/>
      <c r="O5615" s="92"/>
      <c r="P5615" s="92"/>
      <c r="Q5615" s="92"/>
      <c r="R5615" s="92"/>
    </row>
    <row r="5616" spans="1:18" x14ac:dyDescent="0.3">
      <c r="A5616" s="107"/>
      <c r="B5616" s="92"/>
      <c r="C5616" s="92"/>
      <c r="D5616" s="92"/>
      <c r="E5616" s="92"/>
      <c r="F5616" s="92"/>
      <c r="G5616" s="92"/>
      <c r="H5616" s="92"/>
      <c r="I5616" s="92"/>
      <c r="J5616" s="92"/>
      <c r="K5616" s="92"/>
      <c r="N5616" s="92"/>
      <c r="O5616" s="92"/>
      <c r="P5616" s="92"/>
      <c r="Q5616" s="92"/>
      <c r="R5616" s="92"/>
    </row>
    <row r="5617" spans="1:18" x14ac:dyDescent="0.3">
      <c r="A5617" s="107"/>
      <c r="B5617" s="92"/>
      <c r="C5617" s="92"/>
      <c r="D5617" s="92"/>
      <c r="E5617" s="92"/>
      <c r="F5617" s="92"/>
      <c r="G5617" s="92"/>
      <c r="H5617" s="92"/>
      <c r="I5617" s="92"/>
      <c r="J5617" s="92"/>
      <c r="K5617" s="92"/>
      <c r="N5617" s="92"/>
      <c r="O5617" s="92"/>
      <c r="P5617" s="92"/>
      <c r="Q5617" s="92"/>
      <c r="R5617" s="92"/>
    </row>
    <row r="5618" spans="1:18" x14ac:dyDescent="0.3">
      <c r="A5618" s="107"/>
      <c r="B5618" s="92"/>
      <c r="C5618" s="92"/>
      <c r="D5618" s="92"/>
      <c r="E5618" s="92"/>
      <c r="F5618" s="92"/>
      <c r="G5618" s="92"/>
      <c r="H5618" s="92"/>
      <c r="I5618" s="92"/>
      <c r="J5618" s="92"/>
      <c r="K5618" s="92"/>
      <c r="N5618" s="92"/>
      <c r="O5618" s="92"/>
      <c r="P5618" s="92"/>
      <c r="Q5618" s="92"/>
      <c r="R5618" s="92"/>
    </row>
    <row r="5619" spans="1:18" x14ac:dyDescent="0.3">
      <c r="A5619" s="107"/>
      <c r="B5619" s="92"/>
      <c r="C5619" s="92"/>
      <c r="D5619" s="92"/>
      <c r="E5619" s="92"/>
      <c r="F5619" s="92"/>
      <c r="G5619" s="92"/>
      <c r="H5619" s="92"/>
      <c r="I5619" s="92"/>
      <c r="J5619" s="92"/>
      <c r="K5619" s="92"/>
      <c r="N5619" s="92"/>
      <c r="O5619" s="92"/>
      <c r="P5619" s="92"/>
      <c r="Q5619" s="92"/>
      <c r="R5619" s="92"/>
    </row>
    <row r="5620" spans="1:18" x14ac:dyDescent="0.3">
      <c r="A5620" s="107"/>
      <c r="B5620" s="92"/>
      <c r="C5620" s="92"/>
      <c r="D5620" s="92"/>
      <c r="E5620" s="92"/>
      <c r="F5620" s="92"/>
      <c r="G5620" s="92"/>
      <c r="H5620" s="92"/>
      <c r="I5620" s="92"/>
      <c r="J5620" s="92"/>
      <c r="K5620" s="92"/>
      <c r="N5620" s="92"/>
      <c r="O5620" s="92"/>
      <c r="P5620" s="92"/>
      <c r="Q5620" s="92"/>
      <c r="R5620" s="92"/>
    </row>
    <row r="5621" spans="1:18" x14ac:dyDescent="0.3">
      <c r="A5621" s="107"/>
      <c r="B5621" s="92"/>
      <c r="C5621" s="92"/>
      <c r="D5621" s="92"/>
      <c r="E5621" s="92"/>
      <c r="F5621" s="92"/>
      <c r="G5621" s="92"/>
      <c r="H5621" s="92"/>
      <c r="I5621" s="92"/>
      <c r="J5621" s="92"/>
      <c r="K5621" s="92"/>
      <c r="N5621" s="92"/>
      <c r="O5621" s="92"/>
      <c r="P5621" s="92"/>
      <c r="Q5621" s="92"/>
      <c r="R5621" s="92"/>
    </row>
    <row r="5622" spans="1:18" x14ac:dyDescent="0.3">
      <c r="A5622" s="107"/>
      <c r="B5622" s="92"/>
      <c r="C5622" s="92"/>
      <c r="D5622" s="92"/>
      <c r="E5622" s="92"/>
      <c r="F5622" s="92"/>
      <c r="G5622" s="92"/>
      <c r="H5622" s="92"/>
      <c r="I5622" s="92"/>
      <c r="J5622" s="92"/>
      <c r="K5622" s="92"/>
      <c r="N5622" s="92"/>
      <c r="O5622" s="92"/>
      <c r="P5622" s="92"/>
      <c r="Q5622" s="92"/>
      <c r="R5622" s="92"/>
    </row>
    <row r="5623" spans="1:18" x14ac:dyDescent="0.3">
      <c r="A5623" s="107"/>
      <c r="B5623" s="92"/>
      <c r="C5623" s="92"/>
      <c r="D5623" s="92"/>
      <c r="E5623" s="92"/>
      <c r="F5623" s="92"/>
      <c r="G5623" s="92"/>
      <c r="H5623" s="92"/>
      <c r="I5623" s="92"/>
      <c r="J5623" s="92"/>
      <c r="K5623" s="92"/>
      <c r="N5623" s="92"/>
      <c r="O5623" s="92"/>
      <c r="P5623" s="92"/>
      <c r="Q5623" s="92"/>
      <c r="R5623" s="92"/>
    </row>
    <row r="5624" spans="1:18" x14ac:dyDescent="0.3">
      <c r="A5624" s="107"/>
      <c r="B5624" s="92"/>
      <c r="C5624" s="92"/>
      <c r="D5624" s="92"/>
      <c r="E5624" s="92"/>
      <c r="F5624" s="92"/>
      <c r="G5624" s="92"/>
      <c r="H5624" s="92"/>
      <c r="I5624" s="92"/>
      <c r="J5624" s="92"/>
      <c r="K5624" s="92"/>
      <c r="N5624" s="92"/>
      <c r="O5624" s="92"/>
      <c r="P5624" s="92"/>
      <c r="Q5624" s="92"/>
      <c r="R5624" s="92"/>
    </row>
    <row r="5625" spans="1:18" x14ac:dyDescent="0.3">
      <c r="A5625" s="107"/>
      <c r="B5625" s="92"/>
      <c r="C5625" s="92"/>
      <c r="D5625" s="92"/>
      <c r="E5625" s="92"/>
      <c r="F5625" s="92"/>
      <c r="G5625" s="92"/>
      <c r="H5625" s="92"/>
      <c r="I5625" s="92"/>
      <c r="J5625" s="92"/>
      <c r="K5625" s="92"/>
      <c r="N5625" s="92"/>
      <c r="O5625" s="92"/>
      <c r="P5625" s="92"/>
      <c r="Q5625" s="92"/>
      <c r="R5625" s="92"/>
    </row>
    <row r="5626" spans="1:18" x14ac:dyDescent="0.3">
      <c r="A5626" s="107"/>
      <c r="B5626" s="92"/>
      <c r="C5626" s="92"/>
      <c r="D5626" s="92"/>
      <c r="E5626" s="92"/>
      <c r="F5626" s="92"/>
      <c r="G5626" s="92"/>
      <c r="H5626" s="92"/>
      <c r="I5626" s="92"/>
      <c r="J5626" s="92"/>
      <c r="K5626" s="92"/>
      <c r="N5626" s="92"/>
      <c r="O5626" s="92"/>
      <c r="P5626" s="92"/>
      <c r="Q5626" s="92"/>
      <c r="R5626" s="92"/>
    </row>
    <row r="5627" spans="1:18" x14ac:dyDescent="0.3">
      <c r="A5627" s="107"/>
      <c r="B5627" s="92"/>
      <c r="C5627" s="92"/>
      <c r="D5627" s="92"/>
      <c r="E5627" s="92"/>
      <c r="F5627" s="92"/>
      <c r="G5627" s="92"/>
      <c r="H5627" s="92"/>
      <c r="I5627" s="92"/>
      <c r="J5627" s="92"/>
      <c r="K5627" s="92"/>
      <c r="N5627" s="92"/>
      <c r="O5627" s="92"/>
      <c r="P5627" s="92"/>
      <c r="Q5627" s="92"/>
      <c r="R5627" s="92"/>
    </row>
    <row r="5628" spans="1:18" x14ac:dyDescent="0.3">
      <c r="A5628" s="107"/>
      <c r="B5628" s="92"/>
      <c r="C5628" s="92"/>
      <c r="D5628" s="92"/>
      <c r="E5628" s="92"/>
      <c r="F5628" s="92"/>
      <c r="G5628" s="92"/>
      <c r="H5628" s="92"/>
      <c r="I5628" s="92"/>
      <c r="J5628" s="92"/>
      <c r="K5628" s="92"/>
      <c r="N5628" s="92"/>
      <c r="O5628" s="92"/>
      <c r="P5628" s="92"/>
      <c r="Q5628" s="92"/>
      <c r="R5628" s="92"/>
    </row>
    <row r="5629" spans="1:18" x14ac:dyDescent="0.3">
      <c r="A5629" s="107"/>
      <c r="B5629" s="92"/>
      <c r="C5629" s="92"/>
      <c r="D5629" s="92"/>
      <c r="E5629" s="92"/>
      <c r="F5629" s="92"/>
      <c r="G5629" s="92"/>
      <c r="H5629" s="92"/>
      <c r="I5629" s="92"/>
      <c r="J5629" s="92"/>
      <c r="K5629" s="92"/>
      <c r="N5629" s="92"/>
      <c r="O5629" s="92"/>
      <c r="P5629" s="92"/>
      <c r="Q5629" s="92"/>
      <c r="R5629" s="92"/>
    </row>
    <row r="5630" spans="1:18" x14ac:dyDescent="0.3">
      <c r="A5630" s="107"/>
      <c r="B5630" s="92"/>
      <c r="C5630" s="92"/>
      <c r="D5630" s="92"/>
      <c r="E5630" s="92"/>
      <c r="F5630" s="92"/>
      <c r="G5630" s="92"/>
      <c r="H5630" s="92"/>
      <c r="I5630" s="92"/>
      <c r="J5630" s="92"/>
      <c r="K5630" s="92"/>
      <c r="N5630" s="92"/>
      <c r="O5630" s="92"/>
      <c r="P5630" s="92"/>
      <c r="Q5630" s="92"/>
      <c r="R5630" s="92"/>
    </row>
    <row r="5631" spans="1:18" x14ac:dyDescent="0.3">
      <c r="A5631" s="107"/>
      <c r="B5631" s="92"/>
      <c r="C5631" s="92"/>
      <c r="D5631" s="92"/>
      <c r="E5631" s="92"/>
      <c r="F5631" s="92"/>
      <c r="G5631" s="92"/>
      <c r="H5631" s="92"/>
      <c r="I5631" s="92"/>
      <c r="J5631" s="92"/>
      <c r="K5631" s="92"/>
      <c r="N5631" s="92"/>
      <c r="O5631" s="92"/>
      <c r="P5631" s="92"/>
      <c r="Q5631" s="92"/>
      <c r="R5631" s="92"/>
    </row>
    <row r="5632" spans="1:18" x14ac:dyDescent="0.3">
      <c r="A5632" s="107"/>
      <c r="B5632" s="92"/>
      <c r="C5632" s="92"/>
      <c r="D5632" s="92"/>
      <c r="E5632" s="92"/>
      <c r="F5632" s="92"/>
      <c r="G5632" s="92"/>
      <c r="H5632" s="92"/>
      <c r="I5632" s="92"/>
      <c r="J5632" s="92"/>
      <c r="K5632" s="92"/>
      <c r="N5632" s="92"/>
      <c r="O5632" s="92"/>
      <c r="P5632" s="92"/>
      <c r="Q5632" s="92"/>
      <c r="R5632" s="92"/>
    </row>
    <row r="5633" spans="1:18" x14ac:dyDescent="0.3">
      <c r="A5633" s="107"/>
      <c r="B5633" s="92"/>
      <c r="C5633" s="92"/>
      <c r="D5633" s="92"/>
      <c r="E5633" s="92"/>
      <c r="F5633" s="92"/>
      <c r="G5633" s="92"/>
      <c r="H5633" s="92"/>
      <c r="I5633" s="92"/>
      <c r="J5633" s="92"/>
      <c r="K5633" s="92"/>
      <c r="N5633" s="92"/>
      <c r="O5633" s="92"/>
      <c r="P5633" s="92"/>
      <c r="Q5633" s="92"/>
      <c r="R5633" s="92"/>
    </row>
    <row r="5634" spans="1:18" x14ac:dyDescent="0.3">
      <c r="A5634" s="107"/>
      <c r="B5634" s="92"/>
      <c r="C5634" s="92"/>
      <c r="D5634" s="92"/>
      <c r="E5634" s="92"/>
      <c r="F5634" s="92"/>
      <c r="G5634" s="92"/>
      <c r="H5634" s="92"/>
      <c r="I5634" s="92"/>
      <c r="J5634" s="92"/>
      <c r="K5634" s="92"/>
      <c r="N5634" s="92"/>
      <c r="O5634" s="92"/>
      <c r="P5634" s="92"/>
      <c r="Q5634" s="92"/>
      <c r="R5634" s="92"/>
    </row>
    <row r="5635" spans="1:18" x14ac:dyDescent="0.3">
      <c r="A5635" s="107"/>
      <c r="B5635" s="92"/>
      <c r="C5635" s="92"/>
      <c r="D5635" s="92"/>
      <c r="E5635" s="92"/>
      <c r="F5635" s="92"/>
      <c r="G5635" s="92"/>
      <c r="H5635" s="92"/>
      <c r="I5635" s="92"/>
      <c r="J5635" s="92"/>
      <c r="K5635" s="92"/>
      <c r="N5635" s="92"/>
      <c r="O5635" s="92"/>
      <c r="P5635" s="92"/>
      <c r="Q5635" s="92"/>
      <c r="R5635" s="92"/>
    </row>
    <row r="5636" spans="1:18" x14ac:dyDescent="0.3">
      <c r="A5636" s="107"/>
      <c r="B5636" s="92"/>
      <c r="C5636" s="92"/>
      <c r="D5636" s="92"/>
      <c r="E5636" s="92"/>
      <c r="F5636" s="92"/>
      <c r="G5636" s="92"/>
      <c r="H5636" s="92"/>
      <c r="I5636" s="92"/>
      <c r="J5636" s="92"/>
      <c r="K5636" s="92"/>
      <c r="N5636" s="92"/>
      <c r="O5636" s="92"/>
      <c r="P5636" s="92"/>
      <c r="Q5636" s="92"/>
      <c r="R5636" s="92"/>
    </row>
    <row r="5637" spans="1:18" x14ac:dyDescent="0.3">
      <c r="A5637" s="107"/>
      <c r="B5637" s="92"/>
      <c r="C5637" s="92"/>
      <c r="D5637" s="92"/>
      <c r="E5637" s="92"/>
      <c r="F5637" s="92"/>
      <c r="G5637" s="92"/>
      <c r="H5637" s="92"/>
      <c r="I5637" s="92"/>
      <c r="J5637" s="92"/>
      <c r="K5637" s="92"/>
      <c r="N5637" s="92"/>
      <c r="O5637" s="92"/>
      <c r="P5637" s="92"/>
      <c r="Q5637" s="92"/>
      <c r="R5637" s="92"/>
    </row>
    <row r="5638" spans="1:18" x14ac:dyDescent="0.3">
      <c r="A5638" s="107"/>
      <c r="B5638" s="92"/>
      <c r="C5638" s="92"/>
      <c r="D5638" s="92"/>
      <c r="E5638" s="92"/>
      <c r="F5638" s="92"/>
      <c r="G5638" s="92"/>
      <c r="H5638" s="92"/>
      <c r="I5638" s="92"/>
      <c r="J5638" s="92"/>
      <c r="K5638" s="92"/>
      <c r="N5638" s="92"/>
      <c r="O5638" s="92"/>
      <c r="P5638" s="92"/>
      <c r="Q5638" s="92"/>
      <c r="R5638" s="92"/>
    </row>
    <row r="5639" spans="1:18" x14ac:dyDescent="0.3">
      <c r="A5639" s="107"/>
      <c r="B5639" s="92"/>
      <c r="C5639" s="92"/>
      <c r="D5639" s="92"/>
      <c r="E5639" s="92"/>
      <c r="F5639" s="92"/>
      <c r="G5639" s="92"/>
      <c r="H5639" s="92"/>
      <c r="I5639" s="92"/>
      <c r="J5639" s="92"/>
      <c r="K5639" s="92"/>
      <c r="N5639" s="92"/>
      <c r="O5639" s="92"/>
      <c r="P5639" s="92"/>
      <c r="Q5639" s="92"/>
      <c r="R5639" s="92"/>
    </row>
    <row r="5640" spans="1:18" x14ac:dyDescent="0.3">
      <c r="A5640" s="107"/>
      <c r="B5640" s="92"/>
      <c r="C5640" s="92"/>
      <c r="D5640" s="92"/>
      <c r="E5640" s="92"/>
      <c r="F5640" s="92"/>
      <c r="G5640" s="92"/>
      <c r="H5640" s="92"/>
      <c r="I5640" s="92"/>
      <c r="J5640" s="92"/>
      <c r="K5640" s="92"/>
      <c r="N5640" s="92"/>
      <c r="O5640" s="92"/>
      <c r="P5640" s="92"/>
      <c r="Q5640" s="92"/>
      <c r="R5640" s="92"/>
    </row>
    <row r="5641" spans="1:18" x14ac:dyDescent="0.3">
      <c r="A5641" s="107"/>
      <c r="B5641" s="92"/>
      <c r="C5641" s="92"/>
      <c r="D5641" s="92"/>
      <c r="E5641" s="92"/>
      <c r="F5641" s="92"/>
      <c r="G5641" s="92"/>
      <c r="H5641" s="92"/>
      <c r="I5641" s="92"/>
      <c r="J5641" s="92"/>
      <c r="K5641" s="92"/>
      <c r="N5641" s="92"/>
      <c r="O5641" s="92"/>
      <c r="P5641" s="92"/>
      <c r="Q5641" s="92"/>
      <c r="R5641" s="92"/>
    </row>
    <row r="5642" spans="1:18" x14ac:dyDescent="0.3">
      <c r="A5642" s="107"/>
      <c r="B5642" s="92"/>
      <c r="C5642" s="92"/>
      <c r="D5642" s="92"/>
      <c r="E5642" s="92"/>
      <c r="F5642" s="92"/>
      <c r="G5642" s="92"/>
      <c r="H5642" s="92"/>
      <c r="I5642" s="92"/>
      <c r="J5642" s="92"/>
      <c r="K5642" s="92"/>
      <c r="N5642" s="92"/>
      <c r="O5642" s="92"/>
      <c r="P5642" s="92"/>
      <c r="Q5642" s="92"/>
      <c r="R5642" s="92"/>
    </row>
    <row r="5643" spans="1:18" x14ac:dyDescent="0.3">
      <c r="A5643" s="107"/>
      <c r="B5643" s="92"/>
      <c r="C5643" s="92"/>
      <c r="D5643" s="92"/>
      <c r="E5643" s="92"/>
      <c r="F5643" s="92"/>
      <c r="G5643" s="92"/>
      <c r="H5643" s="92"/>
      <c r="I5643" s="92"/>
      <c r="J5643" s="92"/>
      <c r="K5643" s="92"/>
      <c r="N5643" s="92"/>
      <c r="O5643" s="92"/>
      <c r="P5643" s="92"/>
      <c r="Q5643" s="92"/>
      <c r="R5643" s="92"/>
    </row>
    <row r="5644" spans="1:18" x14ac:dyDescent="0.3">
      <c r="A5644" s="107"/>
      <c r="B5644" s="92"/>
      <c r="C5644" s="92"/>
      <c r="D5644" s="92"/>
      <c r="E5644" s="92"/>
      <c r="F5644" s="92"/>
      <c r="G5644" s="92"/>
      <c r="H5644" s="92"/>
      <c r="I5644" s="92"/>
      <c r="J5644" s="92"/>
      <c r="K5644" s="92"/>
      <c r="N5644" s="92"/>
      <c r="O5644" s="92"/>
      <c r="P5644" s="92"/>
      <c r="Q5644" s="92"/>
      <c r="R5644" s="92"/>
    </row>
    <row r="5645" spans="1:18" x14ac:dyDescent="0.3">
      <c r="A5645" s="107"/>
      <c r="B5645" s="92"/>
      <c r="C5645" s="92"/>
      <c r="D5645" s="92"/>
      <c r="E5645" s="92"/>
      <c r="F5645" s="92"/>
      <c r="G5645" s="92"/>
      <c r="H5645" s="92"/>
      <c r="I5645" s="92"/>
      <c r="J5645" s="92"/>
      <c r="K5645" s="92"/>
      <c r="N5645" s="92"/>
      <c r="O5645" s="92"/>
      <c r="P5645" s="92"/>
      <c r="Q5645" s="92"/>
      <c r="R5645" s="92"/>
    </row>
    <row r="5646" spans="1:18" x14ac:dyDescent="0.3">
      <c r="A5646" s="107"/>
      <c r="B5646" s="92"/>
      <c r="C5646" s="92"/>
      <c r="D5646" s="92"/>
      <c r="E5646" s="92"/>
      <c r="F5646" s="92"/>
      <c r="G5646" s="92"/>
      <c r="H5646" s="92"/>
      <c r="I5646" s="92"/>
      <c r="J5646" s="92"/>
      <c r="K5646" s="92"/>
      <c r="N5646" s="92"/>
      <c r="O5646" s="92"/>
      <c r="P5646" s="92"/>
      <c r="Q5646" s="92"/>
      <c r="R5646" s="92"/>
    </row>
    <row r="5647" spans="1:18" x14ac:dyDescent="0.3">
      <c r="A5647" s="107"/>
      <c r="B5647" s="92"/>
      <c r="C5647" s="92"/>
      <c r="D5647" s="92"/>
      <c r="E5647" s="92"/>
      <c r="F5647" s="92"/>
      <c r="G5647" s="92"/>
      <c r="H5647" s="92"/>
      <c r="I5647" s="92"/>
      <c r="J5647" s="92"/>
      <c r="K5647" s="92"/>
      <c r="N5647" s="92"/>
      <c r="O5647" s="92"/>
      <c r="P5647" s="92"/>
      <c r="Q5647" s="92"/>
      <c r="R5647" s="92"/>
    </row>
    <row r="5648" spans="1:18" x14ac:dyDescent="0.3">
      <c r="A5648" s="107"/>
      <c r="B5648" s="92"/>
      <c r="C5648" s="92"/>
      <c r="D5648" s="92"/>
      <c r="E5648" s="92"/>
      <c r="F5648" s="92"/>
      <c r="G5648" s="92"/>
      <c r="H5648" s="92"/>
      <c r="I5648" s="92"/>
      <c r="J5648" s="92"/>
      <c r="K5648" s="92"/>
      <c r="N5648" s="92"/>
      <c r="O5648" s="92"/>
      <c r="P5648" s="92"/>
      <c r="Q5648" s="92"/>
      <c r="R5648" s="92"/>
    </row>
    <row r="5649" spans="1:18" x14ac:dyDescent="0.3">
      <c r="A5649" s="107"/>
      <c r="B5649" s="92"/>
      <c r="C5649" s="92"/>
      <c r="D5649" s="92"/>
      <c r="E5649" s="92"/>
      <c r="F5649" s="92"/>
      <c r="G5649" s="92"/>
      <c r="H5649" s="92"/>
      <c r="I5649" s="92"/>
      <c r="J5649" s="92"/>
      <c r="K5649" s="92"/>
      <c r="N5649" s="92"/>
      <c r="O5649" s="92"/>
      <c r="P5649" s="92"/>
      <c r="Q5649" s="92"/>
      <c r="R5649" s="92"/>
    </row>
    <row r="5650" spans="1:18" x14ac:dyDescent="0.3">
      <c r="A5650" s="107"/>
      <c r="B5650" s="92"/>
      <c r="C5650" s="92"/>
      <c r="D5650" s="92"/>
      <c r="E5650" s="92"/>
      <c r="F5650" s="92"/>
      <c r="G5650" s="92"/>
      <c r="H5650" s="92"/>
      <c r="I5650" s="92"/>
      <c r="J5650" s="92"/>
      <c r="K5650" s="92"/>
      <c r="N5650" s="92"/>
      <c r="O5650" s="92"/>
      <c r="P5650" s="92"/>
      <c r="Q5650" s="92"/>
      <c r="R5650" s="92"/>
    </row>
    <row r="5651" spans="1:18" x14ac:dyDescent="0.3">
      <c r="A5651" s="107"/>
      <c r="B5651" s="92"/>
      <c r="C5651" s="92"/>
      <c r="D5651" s="92"/>
      <c r="E5651" s="92"/>
      <c r="F5651" s="92"/>
      <c r="G5651" s="92"/>
      <c r="H5651" s="92"/>
      <c r="I5651" s="92"/>
      <c r="J5651" s="92"/>
      <c r="K5651" s="92"/>
      <c r="N5651" s="92"/>
      <c r="O5651" s="92"/>
      <c r="P5651" s="92"/>
      <c r="Q5651" s="92"/>
      <c r="R5651" s="92"/>
    </row>
    <row r="5652" spans="1:18" x14ac:dyDescent="0.3">
      <c r="A5652" s="107"/>
      <c r="B5652" s="92"/>
      <c r="C5652" s="92"/>
      <c r="D5652" s="92"/>
      <c r="E5652" s="92"/>
      <c r="F5652" s="92"/>
      <c r="G5652" s="92"/>
      <c r="H5652" s="92"/>
      <c r="I5652" s="92"/>
      <c r="J5652" s="92"/>
      <c r="K5652" s="92"/>
      <c r="N5652" s="92"/>
      <c r="O5652" s="92"/>
      <c r="P5652" s="92"/>
      <c r="Q5652" s="92"/>
      <c r="R5652" s="92"/>
    </row>
    <row r="5653" spans="1:18" x14ac:dyDescent="0.3">
      <c r="A5653" s="107"/>
      <c r="B5653" s="92"/>
      <c r="C5653" s="92"/>
      <c r="D5653" s="92"/>
      <c r="E5653" s="92"/>
      <c r="F5653" s="92"/>
      <c r="G5653" s="92"/>
      <c r="H5653" s="92"/>
      <c r="I5653" s="92"/>
      <c r="J5653" s="92"/>
      <c r="K5653" s="92"/>
      <c r="N5653" s="92"/>
      <c r="O5653" s="92"/>
      <c r="P5653" s="92"/>
      <c r="Q5653" s="92"/>
      <c r="R5653" s="92"/>
    </row>
    <row r="5654" spans="1:18" x14ac:dyDescent="0.3">
      <c r="A5654" s="107"/>
      <c r="B5654" s="92"/>
      <c r="C5654" s="92"/>
      <c r="D5654" s="92"/>
      <c r="E5654" s="92"/>
      <c r="F5654" s="92"/>
      <c r="G5654" s="92"/>
      <c r="H5654" s="92"/>
      <c r="I5654" s="92"/>
      <c r="J5654" s="92"/>
      <c r="K5654" s="92"/>
      <c r="N5654" s="92"/>
      <c r="O5654" s="92"/>
      <c r="P5654" s="92"/>
      <c r="Q5654" s="92"/>
      <c r="R5654" s="92"/>
    </row>
    <row r="5655" spans="1:18" x14ac:dyDescent="0.3">
      <c r="A5655" s="107"/>
      <c r="B5655" s="92"/>
      <c r="C5655" s="92"/>
      <c r="D5655" s="92"/>
      <c r="E5655" s="92"/>
      <c r="F5655" s="92"/>
      <c r="G5655" s="92"/>
      <c r="H5655" s="92"/>
      <c r="I5655" s="92"/>
      <c r="J5655" s="92"/>
      <c r="K5655" s="92"/>
      <c r="N5655" s="92"/>
      <c r="O5655" s="92"/>
      <c r="P5655" s="92"/>
      <c r="Q5655" s="92"/>
      <c r="R5655" s="92"/>
    </row>
    <row r="5656" spans="1:18" x14ac:dyDescent="0.3">
      <c r="A5656" s="107"/>
      <c r="B5656" s="92"/>
      <c r="C5656" s="92"/>
      <c r="D5656" s="92"/>
      <c r="E5656" s="92"/>
      <c r="F5656" s="92"/>
      <c r="G5656" s="92"/>
      <c r="H5656" s="92"/>
      <c r="I5656" s="92"/>
      <c r="J5656" s="92"/>
      <c r="K5656" s="92"/>
      <c r="N5656" s="92"/>
      <c r="O5656" s="92"/>
      <c r="P5656" s="92"/>
      <c r="Q5656" s="92"/>
      <c r="R5656" s="92"/>
    </row>
    <row r="5657" spans="1:18" x14ac:dyDescent="0.3">
      <c r="A5657" s="107"/>
      <c r="B5657" s="92"/>
      <c r="C5657" s="92"/>
      <c r="D5657" s="92"/>
      <c r="E5657" s="92"/>
      <c r="F5657" s="92"/>
      <c r="G5657" s="92"/>
      <c r="H5657" s="92"/>
      <c r="I5657" s="92"/>
      <c r="J5657" s="92"/>
      <c r="K5657" s="92"/>
      <c r="N5657" s="92"/>
      <c r="O5657" s="92"/>
      <c r="P5657" s="92"/>
      <c r="Q5657" s="92"/>
      <c r="R5657" s="92"/>
    </row>
    <row r="5658" spans="1:18" x14ac:dyDescent="0.3">
      <c r="A5658" s="107"/>
      <c r="B5658" s="92"/>
      <c r="C5658" s="92"/>
      <c r="D5658" s="92"/>
      <c r="E5658" s="92"/>
      <c r="F5658" s="92"/>
      <c r="G5658" s="92"/>
      <c r="H5658" s="92"/>
      <c r="I5658" s="92"/>
      <c r="J5658" s="92"/>
      <c r="K5658" s="92"/>
      <c r="N5658" s="92"/>
      <c r="O5658" s="92"/>
      <c r="P5658" s="92"/>
      <c r="Q5658" s="92"/>
      <c r="R5658" s="92"/>
    </row>
    <row r="5659" spans="1:18" x14ac:dyDescent="0.3">
      <c r="A5659" s="107"/>
      <c r="B5659" s="92"/>
      <c r="C5659" s="92"/>
      <c r="D5659" s="92"/>
      <c r="E5659" s="92"/>
      <c r="F5659" s="92"/>
      <c r="G5659" s="92"/>
      <c r="H5659" s="92"/>
      <c r="I5659" s="92"/>
      <c r="J5659" s="92"/>
      <c r="K5659" s="92"/>
      <c r="N5659" s="92"/>
      <c r="O5659" s="92"/>
      <c r="P5659" s="92"/>
      <c r="Q5659" s="92"/>
      <c r="R5659" s="92"/>
    </row>
    <row r="5660" spans="1:18" x14ac:dyDescent="0.3">
      <c r="A5660" s="107"/>
      <c r="B5660" s="92"/>
      <c r="C5660" s="92"/>
      <c r="D5660" s="92"/>
      <c r="E5660" s="92"/>
      <c r="F5660" s="92"/>
      <c r="G5660" s="92"/>
      <c r="H5660" s="92"/>
      <c r="I5660" s="92"/>
      <c r="J5660" s="92"/>
      <c r="K5660" s="92"/>
      <c r="N5660" s="92"/>
      <c r="O5660" s="92"/>
      <c r="P5660" s="92"/>
      <c r="Q5660" s="92"/>
      <c r="R5660" s="92"/>
    </row>
    <row r="5661" spans="1:18" x14ac:dyDescent="0.3">
      <c r="A5661" s="107"/>
      <c r="B5661" s="92"/>
      <c r="C5661" s="92"/>
      <c r="D5661" s="92"/>
      <c r="E5661" s="92"/>
      <c r="F5661" s="92"/>
      <c r="G5661" s="92"/>
      <c r="H5661" s="92"/>
      <c r="I5661" s="92"/>
      <c r="J5661" s="92"/>
      <c r="K5661" s="92"/>
      <c r="N5661" s="92"/>
      <c r="O5661" s="92"/>
      <c r="P5661" s="92"/>
      <c r="Q5661" s="92"/>
      <c r="R5661" s="92"/>
    </row>
    <row r="5662" spans="1:18" x14ac:dyDescent="0.3">
      <c r="A5662" s="107"/>
      <c r="B5662" s="92"/>
      <c r="C5662" s="92"/>
      <c r="D5662" s="92"/>
      <c r="E5662" s="92"/>
      <c r="F5662" s="92"/>
      <c r="G5662" s="92"/>
      <c r="H5662" s="92"/>
      <c r="I5662" s="92"/>
      <c r="J5662" s="92"/>
      <c r="K5662" s="92"/>
      <c r="N5662" s="92"/>
      <c r="O5662" s="92"/>
      <c r="P5662" s="92"/>
      <c r="Q5662" s="92"/>
      <c r="R5662" s="92"/>
    </row>
    <row r="5663" spans="1:18" x14ac:dyDescent="0.3">
      <c r="A5663" s="107"/>
      <c r="B5663" s="92"/>
      <c r="C5663" s="92"/>
      <c r="D5663" s="92"/>
      <c r="E5663" s="92"/>
      <c r="F5663" s="92"/>
      <c r="G5663" s="92"/>
      <c r="H5663" s="92"/>
      <c r="I5663" s="92"/>
      <c r="J5663" s="92"/>
      <c r="K5663" s="92"/>
      <c r="N5663" s="92"/>
      <c r="O5663" s="92"/>
      <c r="P5663" s="92"/>
      <c r="Q5663" s="92"/>
      <c r="R5663" s="92"/>
    </row>
    <row r="5664" spans="1:18" x14ac:dyDescent="0.3">
      <c r="A5664" s="107"/>
      <c r="B5664" s="92"/>
      <c r="C5664" s="92"/>
      <c r="D5664" s="92"/>
      <c r="E5664" s="92"/>
      <c r="F5664" s="92"/>
      <c r="G5664" s="92"/>
      <c r="H5664" s="92"/>
      <c r="I5664" s="92"/>
      <c r="J5664" s="92"/>
      <c r="K5664" s="92"/>
      <c r="N5664" s="92"/>
      <c r="O5664" s="92"/>
      <c r="P5664" s="92"/>
      <c r="Q5664" s="92"/>
      <c r="R5664" s="92"/>
    </row>
    <row r="5665" spans="1:18" x14ac:dyDescent="0.3">
      <c r="A5665" s="107"/>
      <c r="B5665" s="92"/>
      <c r="C5665" s="92"/>
      <c r="D5665" s="92"/>
      <c r="E5665" s="92"/>
      <c r="F5665" s="92"/>
      <c r="G5665" s="92"/>
      <c r="H5665" s="92"/>
      <c r="I5665" s="92"/>
      <c r="J5665" s="92"/>
      <c r="K5665" s="92"/>
      <c r="N5665" s="92"/>
      <c r="O5665" s="92"/>
      <c r="P5665" s="92"/>
      <c r="Q5665" s="92"/>
      <c r="R5665" s="92"/>
    </row>
    <row r="5666" spans="1:18" x14ac:dyDescent="0.3">
      <c r="A5666" s="107"/>
      <c r="B5666" s="92"/>
      <c r="C5666" s="92"/>
      <c r="D5666" s="92"/>
      <c r="E5666" s="92"/>
      <c r="F5666" s="92"/>
      <c r="G5666" s="92"/>
      <c r="H5666" s="92"/>
      <c r="I5666" s="92"/>
      <c r="J5666" s="92"/>
      <c r="K5666" s="92"/>
      <c r="N5666" s="92"/>
      <c r="O5666" s="92"/>
      <c r="P5666" s="92"/>
      <c r="Q5666" s="92"/>
      <c r="R5666" s="92"/>
    </row>
    <row r="5667" spans="1:18" x14ac:dyDescent="0.3">
      <c r="A5667" s="107"/>
      <c r="B5667" s="92"/>
      <c r="C5667" s="92"/>
      <c r="D5667" s="92"/>
      <c r="E5667" s="92"/>
      <c r="F5667" s="92"/>
      <c r="G5667" s="92"/>
      <c r="H5667" s="92"/>
      <c r="I5667" s="92"/>
      <c r="J5667" s="92"/>
      <c r="K5667" s="92"/>
      <c r="N5667" s="92"/>
      <c r="O5667" s="92"/>
      <c r="P5667" s="92"/>
      <c r="Q5667" s="92"/>
      <c r="R5667" s="92"/>
    </row>
    <row r="5668" spans="1:18" x14ac:dyDescent="0.3">
      <c r="A5668" s="107"/>
      <c r="B5668" s="92"/>
      <c r="C5668" s="92"/>
      <c r="D5668" s="92"/>
      <c r="E5668" s="92"/>
      <c r="F5668" s="92"/>
      <c r="G5668" s="92"/>
      <c r="H5668" s="92"/>
      <c r="I5668" s="92"/>
      <c r="J5668" s="92"/>
      <c r="K5668" s="92"/>
      <c r="N5668" s="92"/>
      <c r="O5668" s="92"/>
      <c r="P5668" s="92"/>
      <c r="Q5668" s="92"/>
      <c r="R5668" s="92"/>
    </row>
    <row r="5669" spans="1:18" x14ac:dyDescent="0.3">
      <c r="A5669" s="107"/>
      <c r="B5669" s="92"/>
      <c r="C5669" s="92"/>
      <c r="D5669" s="92"/>
      <c r="E5669" s="92"/>
      <c r="F5669" s="92"/>
      <c r="G5669" s="92"/>
      <c r="H5669" s="92"/>
      <c r="I5669" s="92"/>
      <c r="J5669" s="92"/>
      <c r="K5669" s="92"/>
      <c r="N5669" s="92"/>
      <c r="O5669" s="92"/>
      <c r="P5669" s="92"/>
      <c r="Q5669" s="92"/>
      <c r="R5669" s="92"/>
    </row>
    <row r="5670" spans="1:18" x14ac:dyDescent="0.3">
      <c r="A5670" s="107"/>
      <c r="B5670" s="92"/>
      <c r="C5670" s="92"/>
      <c r="D5670" s="92"/>
      <c r="E5670" s="92"/>
      <c r="F5670" s="92"/>
      <c r="G5670" s="92"/>
      <c r="H5670" s="92"/>
      <c r="I5670" s="92"/>
      <c r="J5670" s="92"/>
      <c r="K5670" s="92"/>
      <c r="N5670" s="92"/>
      <c r="O5670" s="92"/>
      <c r="P5670" s="92"/>
      <c r="Q5670" s="92"/>
      <c r="R5670" s="92"/>
    </row>
    <row r="5671" spans="1:18" x14ac:dyDescent="0.3">
      <c r="A5671" s="107"/>
      <c r="B5671" s="92"/>
      <c r="C5671" s="92"/>
      <c r="D5671" s="92"/>
      <c r="E5671" s="92"/>
      <c r="F5671" s="92"/>
      <c r="G5671" s="92"/>
      <c r="H5671" s="92"/>
      <c r="I5671" s="92"/>
      <c r="J5671" s="92"/>
      <c r="K5671" s="92"/>
      <c r="N5671" s="92"/>
      <c r="O5671" s="92"/>
      <c r="P5671" s="92"/>
      <c r="Q5671" s="92"/>
      <c r="R5671" s="92"/>
    </row>
    <row r="5672" spans="1:18" x14ac:dyDescent="0.3">
      <c r="A5672" s="107"/>
      <c r="B5672" s="92"/>
      <c r="C5672" s="92"/>
      <c r="D5672" s="92"/>
      <c r="E5672" s="92"/>
      <c r="F5672" s="92"/>
      <c r="G5672" s="92"/>
      <c r="H5672" s="92"/>
      <c r="I5672" s="92"/>
      <c r="J5672" s="92"/>
      <c r="K5672" s="92"/>
      <c r="N5672" s="92"/>
      <c r="O5672" s="92"/>
      <c r="P5672" s="92"/>
      <c r="Q5672" s="92"/>
      <c r="R5672" s="92"/>
    </row>
    <row r="5673" spans="1:18" x14ac:dyDescent="0.3">
      <c r="A5673" s="107"/>
      <c r="B5673" s="92"/>
      <c r="C5673" s="92"/>
      <c r="D5673" s="92"/>
      <c r="E5673" s="92"/>
      <c r="F5673" s="92"/>
      <c r="G5673" s="92"/>
      <c r="H5673" s="92"/>
      <c r="I5673" s="92"/>
      <c r="J5673" s="92"/>
      <c r="K5673" s="92"/>
      <c r="N5673" s="92"/>
      <c r="O5673" s="92"/>
      <c r="P5673" s="92"/>
      <c r="Q5673" s="92"/>
      <c r="R5673" s="92"/>
    </row>
    <row r="5674" spans="1:18" x14ac:dyDescent="0.3">
      <c r="A5674" s="107"/>
      <c r="B5674" s="92"/>
      <c r="C5674" s="92"/>
      <c r="D5674" s="92"/>
      <c r="E5674" s="92"/>
      <c r="F5674" s="92"/>
      <c r="G5674" s="92"/>
      <c r="H5674" s="92"/>
      <c r="I5674" s="92"/>
      <c r="J5674" s="92"/>
      <c r="K5674" s="92"/>
      <c r="N5674" s="92"/>
      <c r="O5674" s="92"/>
      <c r="P5674" s="92"/>
      <c r="Q5674" s="92"/>
      <c r="R5674" s="92"/>
    </row>
    <row r="5675" spans="1:18" x14ac:dyDescent="0.3">
      <c r="A5675" s="107"/>
      <c r="B5675" s="92"/>
      <c r="C5675" s="92"/>
      <c r="D5675" s="92"/>
      <c r="E5675" s="92"/>
      <c r="F5675" s="92"/>
      <c r="G5675" s="92"/>
      <c r="H5675" s="92"/>
      <c r="I5675" s="92"/>
      <c r="J5675" s="92"/>
      <c r="K5675" s="92"/>
      <c r="N5675" s="92"/>
      <c r="O5675" s="92"/>
      <c r="P5675" s="92"/>
      <c r="Q5675" s="92"/>
      <c r="R5675" s="92"/>
    </row>
    <row r="5676" spans="1:18" x14ac:dyDescent="0.3">
      <c r="A5676" s="107"/>
      <c r="B5676" s="92"/>
      <c r="C5676" s="92"/>
      <c r="D5676" s="92"/>
      <c r="E5676" s="92"/>
      <c r="F5676" s="92"/>
      <c r="G5676" s="92"/>
      <c r="H5676" s="92"/>
      <c r="I5676" s="92"/>
      <c r="J5676" s="92"/>
      <c r="K5676" s="92"/>
      <c r="N5676" s="92"/>
      <c r="O5676" s="92"/>
      <c r="P5676" s="92"/>
      <c r="Q5676" s="92"/>
      <c r="R5676" s="92"/>
    </row>
    <row r="5677" spans="1:18" x14ac:dyDescent="0.3">
      <c r="A5677" s="107"/>
      <c r="B5677" s="92"/>
      <c r="C5677" s="92"/>
      <c r="D5677" s="92"/>
      <c r="E5677" s="92"/>
      <c r="F5677" s="92"/>
      <c r="G5677" s="92"/>
      <c r="H5677" s="92"/>
      <c r="I5677" s="92"/>
      <c r="J5677" s="92"/>
      <c r="K5677" s="92"/>
      <c r="N5677" s="92"/>
      <c r="O5677" s="92"/>
      <c r="P5677" s="92"/>
      <c r="Q5677" s="92"/>
      <c r="R5677" s="92"/>
    </row>
    <row r="5678" spans="1:18" x14ac:dyDescent="0.3">
      <c r="A5678" s="107"/>
      <c r="B5678" s="92"/>
      <c r="C5678" s="92"/>
      <c r="D5678" s="92"/>
      <c r="E5678" s="92"/>
      <c r="F5678" s="92"/>
      <c r="G5678" s="92"/>
      <c r="H5678" s="92"/>
      <c r="I5678" s="92"/>
      <c r="J5678" s="92"/>
      <c r="K5678" s="92"/>
      <c r="N5678" s="92"/>
      <c r="O5678" s="92"/>
      <c r="P5678" s="92"/>
      <c r="Q5678" s="92"/>
      <c r="R5678" s="92"/>
    </row>
    <row r="5679" spans="1:18" x14ac:dyDescent="0.3">
      <c r="A5679" s="107"/>
      <c r="B5679" s="92"/>
      <c r="C5679" s="92"/>
      <c r="D5679" s="92"/>
      <c r="E5679" s="92"/>
      <c r="F5679" s="92"/>
      <c r="G5679" s="92"/>
      <c r="H5679" s="92"/>
      <c r="I5679" s="92"/>
      <c r="J5679" s="92"/>
      <c r="K5679" s="92"/>
      <c r="N5679" s="92"/>
      <c r="O5679" s="92"/>
      <c r="P5679" s="92"/>
      <c r="Q5679" s="92"/>
      <c r="R5679" s="92"/>
    </row>
    <row r="5680" spans="1:18" x14ac:dyDescent="0.3">
      <c r="A5680" s="107"/>
      <c r="B5680" s="92"/>
      <c r="C5680" s="92"/>
      <c r="D5680" s="92"/>
      <c r="E5680" s="92"/>
      <c r="F5680" s="92"/>
      <c r="G5680" s="92"/>
      <c r="H5680" s="92"/>
      <c r="I5680" s="92"/>
      <c r="J5680" s="92"/>
      <c r="K5680" s="92"/>
      <c r="N5680" s="92"/>
      <c r="O5680" s="92"/>
      <c r="P5680" s="92"/>
      <c r="Q5680" s="92"/>
      <c r="R5680" s="92"/>
    </row>
    <row r="5681" spans="1:18" x14ac:dyDescent="0.3">
      <c r="A5681" s="107"/>
      <c r="B5681" s="92"/>
      <c r="C5681" s="92"/>
      <c r="D5681" s="92"/>
      <c r="E5681" s="92"/>
      <c r="F5681" s="92"/>
      <c r="G5681" s="92"/>
      <c r="H5681" s="92"/>
      <c r="I5681" s="92"/>
      <c r="J5681" s="92"/>
      <c r="K5681" s="92"/>
      <c r="N5681" s="92"/>
      <c r="O5681" s="92"/>
      <c r="P5681" s="92"/>
      <c r="Q5681" s="92"/>
      <c r="R5681" s="92"/>
    </row>
    <row r="5682" spans="1:18" x14ac:dyDescent="0.3">
      <c r="A5682" s="107"/>
      <c r="B5682" s="92"/>
      <c r="C5682" s="92"/>
      <c r="D5682" s="92"/>
      <c r="E5682" s="92"/>
      <c r="F5682" s="92"/>
      <c r="G5682" s="92"/>
      <c r="H5682" s="92"/>
      <c r="I5682" s="92"/>
      <c r="J5682" s="92"/>
      <c r="K5682" s="92"/>
      <c r="N5682" s="92"/>
      <c r="O5682" s="92"/>
      <c r="P5682" s="92"/>
      <c r="Q5682" s="92"/>
      <c r="R5682" s="92"/>
    </row>
    <row r="5683" spans="1:18" x14ac:dyDescent="0.3">
      <c r="A5683" s="107"/>
      <c r="B5683" s="92"/>
      <c r="C5683" s="92"/>
      <c r="D5683" s="92"/>
      <c r="E5683" s="92"/>
      <c r="F5683" s="92"/>
      <c r="G5683" s="92"/>
      <c r="H5683" s="92"/>
      <c r="I5683" s="92"/>
      <c r="J5683" s="92"/>
      <c r="K5683" s="92"/>
      <c r="N5683" s="92"/>
      <c r="O5683" s="92"/>
      <c r="P5683" s="92"/>
      <c r="Q5683" s="92"/>
      <c r="R5683" s="92"/>
    </row>
    <row r="5684" spans="1:18" x14ac:dyDescent="0.3">
      <c r="A5684" s="107"/>
      <c r="B5684" s="92"/>
      <c r="C5684" s="92"/>
      <c r="D5684" s="92"/>
      <c r="E5684" s="92"/>
      <c r="F5684" s="92"/>
      <c r="G5684" s="92"/>
      <c r="H5684" s="92"/>
      <c r="I5684" s="92"/>
      <c r="J5684" s="92"/>
      <c r="K5684" s="92"/>
      <c r="N5684" s="92"/>
      <c r="O5684" s="92"/>
      <c r="P5684" s="92"/>
      <c r="Q5684" s="92"/>
      <c r="R5684" s="92"/>
    </row>
    <row r="5685" spans="1:18" x14ac:dyDescent="0.3">
      <c r="A5685" s="107"/>
      <c r="B5685" s="92"/>
      <c r="C5685" s="92"/>
      <c r="D5685" s="92"/>
      <c r="E5685" s="92"/>
      <c r="F5685" s="92"/>
      <c r="G5685" s="92"/>
      <c r="H5685" s="92"/>
      <c r="I5685" s="92"/>
      <c r="J5685" s="92"/>
      <c r="K5685" s="92"/>
      <c r="N5685" s="92"/>
      <c r="O5685" s="92"/>
      <c r="P5685" s="92"/>
      <c r="Q5685" s="92"/>
      <c r="R5685" s="92"/>
    </row>
    <row r="5686" spans="1:18" x14ac:dyDescent="0.3">
      <c r="A5686" s="107"/>
      <c r="B5686" s="92"/>
      <c r="C5686" s="92"/>
      <c r="D5686" s="92"/>
      <c r="E5686" s="92"/>
      <c r="F5686" s="92"/>
      <c r="G5686" s="92"/>
      <c r="H5686" s="92"/>
      <c r="I5686" s="92"/>
      <c r="J5686" s="92"/>
      <c r="K5686" s="92"/>
      <c r="N5686" s="92"/>
      <c r="O5686" s="92"/>
      <c r="P5686" s="92"/>
      <c r="Q5686" s="92"/>
      <c r="R5686" s="92"/>
    </row>
    <row r="5687" spans="1:18" x14ac:dyDescent="0.3">
      <c r="A5687" s="107"/>
      <c r="B5687" s="92"/>
      <c r="C5687" s="92"/>
      <c r="D5687" s="92"/>
      <c r="E5687" s="92"/>
      <c r="F5687" s="92"/>
      <c r="G5687" s="92"/>
      <c r="H5687" s="92"/>
      <c r="I5687" s="92"/>
      <c r="J5687" s="92"/>
      <c r="K5687" s="92"/>
      <c r="N5687" s="92"/>
      <c r="O5687" s="92"/>
      <c r="P5687" s="92"/>
      <c r="Q5687" s="92"/>
      <c r="R5687" s="92"/>
    </row>
    <row r="5688" spans="1:18" x14ac:dyDescent="0.3">
      <c r="A5688" s="107"/>
      <c r="B5688" s="92"/>
      <c r="C5688" s="92"/>
      <c r="D5688" s="92"/>
      <c r="E5688" s="92"/>
      <c r="F5688" s="92"/>
      <c r="G5688" s="92"/>
      <c r="H5688" s="92"/>
      <c r="I5688" s="92"/>
      <c r="J5688" s="92"/>
      <c r="K5688" s="92"/>
      <c r="N5688" s="92"/>
      <c r="O5688" s="92"/>
      <c r="P5688" s="92"/>
      <c r="Q5688" s="92"/>
      <c r="R5688" s="92"/>
    </row>
    <row r="5689" spans="1:18" x14ac:dyDescent="0.3">
      <c r="A5689" s="107"/>
      <c r="B5689" s="92"/>
      <c r="C5689" s="92"/>
      <c r="D5689" s="92"/>
      <c r="E5689" s="92"/>
      <c r="F5689" s="92"/>
      <c r="G5689" s="92"/>
      <c r="H5689" s="92"/>
      <c r="I5689" s="92"/>
      <c r="J5689" s="92"/>
      <c r="K5689" s="92"/>
      <c r="N5689" s="92"/>
      <c r="O5689" s="92"/>
      <c r="P5689" s="92"/>
      <c r="Q5689" s="92"/>
      <c r="R5689" s="92"/>
    </row>
    <row r="5690" spans="1:18" x14ac:dyDescent="0.3">
      <c r="A5690" s="107"/>
      <c r="B5690" s="92"/>
      <c r="C5690" s="92"/>
      <c r="D5690" s="92"/>
      <c r="E5690" s="92"/>
      <c r="F5690" s="92"/>
      <c r="G5690" s="92"/>
      <c r="H5690" s="92"/>
      <c r="I5690" s="92"/>
      <c r="J5690" s="92"/>
      <c r="K5690" s="92"/>
      <c r="N5690" s="92"/>
      <c r="O5690" s="92"/>
      <c r="P5690" s="92"/>
      <c r="Q5690" s="92"/>
      <c r="R5690" s="92"/>
    </row>
    <row r="5691" spans="1:18" x14ac:dyDescent="0.3">
      <c r="A5691" s="107"/>
      <c r="B5691" s="92"/>
      <c r="C5691" s="92"/>
      <c r="D5691" s="92"/>
      <c r="E5691" s="92"/>
      <c r="F5691" s="92"/>
      <c r="G5691" s="92"/>
      <c r="H5691" s="92"/>
      <c r="I5691" s="92"/>
      <c r="J5691" s="92"/>
      <c r="K5691" s="92"/>
      <c r="N5691" s="92"/>
      <c r="O5691" s="92"/>
      <c r="P5691" s="92"/>
      <c r="Q5691" s="92"/>
      <c r="R5691" s="92"/>
    </row>
    <row r="5692" spans="1:18" x14ac:dyDescent="0.3">
      <c r="A5692" s="107"/>
      <c r="B5692" s="92"/>
      <c r="C5692" s="92"/>
      <c r="D5692" s="92"/>
      <c r="E5692" s="92"/>
      <c r="F5692" s="92"/>
      <c r="G5692" s="92"/>
      <c r="H5692" s="92"/>
      <c r="I5692" s="92"/>
      <c r="J5692" s="92"/>
      <c r="K5692" s="92"/>
      <c r="N5692" s="92"/>
      <c r="O5692" s="92"/>
      <c r="P5692" s="92"/>
      <c r="Q5692" s="92"/>
      <c r="R5692" s="92"/>
    </row>
    <row r="5693" spans="1:18" x14ac:dyDescent="0.3">
      <c r="A5693" s="107"/>
      <c r="B5693" s="92"/>
      <c r="C5693" s="92"/>
      <c r="D5693" s="92"/>
      <c r="E5693" s="92"/>
      <c r="F5693" s="92"/>
      <c r="G5693" s="92"/>
      <c r="H5693" s="92"/>
      <c r="I5693" s="92"/>
      <c r="J5693" s="92"/>
      <c r="K5693" s="92"/>
      <c r="N5693" s="92"/>
      <c r="O5693" s="92"/>
      <c r="P5693" s="92"/>
      <c r="Q5693" s="92"/>
      <c r="R5693" s="92"/>
    </row>
    <row r="5694" spans="1:18" x14ac:dyDescent="0.3">
      <c r="A5694" s="107"/>
      <c r="B5694" s="92"/>
      <c r="C5694" s="92"/>
      <c r="D5694" s="92"/>
      <c r="E5694" s="92"/>
      <c r="F5694" s="92"/>
      <c r="G5694" s="92"/>
      <c r="H5694" s="92"/>
      <c r="I5694" s="92"/>
      <c r="J5694" s="92"/>
      <c r="K5694" s="92"/>
      <c r="N5694" s="92"/>
      <c r="O5694" s="92"/>
      <c r="P5694" s="92"/>
      <c r="Q5694" s="92"/>
      <c r="R5694" s="92"/>
    </row>
    <row r="5695" spans="1:18" x14ac:dyDescent="0.3">
      <c r="A5695" s="107"/>
      <c r="B5695" s="92"/>
      <c r="C5695" s="92"/>
      <c r="D5695" s="92"/>
      <c r="E5695" s="92"/>
      <c r="F5695" s="92"/>
      <c r="G5695" s="92"/>
      <c r="H5695" s="92"/>
      <c r="I5695" s="92"/>
      <c r="J5695" s="92"/>
      <c r="K5695" s="92"/>
      <c r="N5695" s="92"/>
      <c r="O5695" s="92"/>
      <c r="P5695" s="92"/>
      <c r="Q5695" s="92"/>
      <c r="R5695" s="92"/>
    </row>
    <row r="5696" spans="1:18" x14ac:dyDescent="0.3">
      <c r="A5696" s="107"/>
      <c r="B5696" s="92"/>
      <c r="C5696" s="92"/>
      <c r="D5696" s="92"/>
      <c r="E5696" s="92"/>
      <c r="F5696" s="92"/>
      <c r="G5696" s="92"/>
      <c r="H5696" s="92"/>
      <c r="I5696" s="92"/>
      <c r="J5696" s="92"/>
      <c r="K5696" s="92"/>
      <c r="N5696" s="92"/>
      <c r="O5696" s="92"/>
      <c r="P5696" s="92"/>
      <c r="Q5696" s="92"/>
      <c r="R5696" s="92"/>
    </row>
    <row r="5697" spans="1:18" x14ac:dyDescent="0.3">
      <c r="A5697" s="107"/>
      <c r="B5697" s="92"/>
      <c r="C5697" s="92"/>
      <c r="D5697" s="92"/>
      <c r="E5697" s="92"/>
      <c r="F5697" s="92"/>
      <c r="G5697" s="92"/>
      <c r="H5697" s="92"/>
      <c r="I5697" s="92"/>
      <c r="J5697" s="92"/>
      <c r="K5697" s="92"/>
      <c r="N5697" s="92"/>
      <c r="O5697" s="92"/>
      <c r="P5697" s="92"/>
      <c r="Q5697" s="92"/>
      <c r="R5697" s="92"/>
    </row>
    <row r="5698" spans="1:18" x14ac:dyDescent="0.3">
      <c r="A5698" s="107"/>
      <c r="B5698" s="92"/>
      <c r="C5698" s="92"/>
      <c r="D5698" s="92"/>
      <c r="E5698" s="92"/>
      <c r="F5698" s="92"/>
      <c r="G5698" s="92"/>
      <c r="H5698" s="92"/>
      <c r="I5698" s="92"/>
      <c r="J5698" s="92"/>
      <c r="K5698" s="92"/>
      <c r="N5698" s="92"/>
      <c r="O5698" s="92"/>
      <c r="P5698" s="92"/>
      <c r="Q5698" s="92"/>
      <c r="R5698" s="92"/>
    </row>
    <row r="5699" spans="1:18" x14ac:dyDescent="0.3">
      <c r="A5699" s="107"/>
      <c r="B5699" s="92"/>
      <c r="C5699" s="92"/>
      <c r="D5699" s="92"/>
      <c r="E5699" s="92"/>
      <c r="F5699" s="92"/>
      <c r="G5699" s="92"/>
      <c r="H5699" s="92"/>
      <c r="I5699" s="92"/>
      <c r="J5699" s="92"/>
      <c r="K5699" s="92"/>
      <c r="N5699" s="92"/>
      <c r="O5699" s="92"/>
      <c r="P5699" s="92"/>
      <c r="Q5699" s="92"/>
      <c r="R5699" s="92"/>
    </row>
    <row r="5700" spans="1:18" x14ac:dyDescent="0.3">
      <c r="A5700" s="107"/>
      <c r="B5700" s="92"/>
      <c r="C5700" s="92"/>
      <c r="D5700" s="92"/>
      <c r="E5700" s="92"/>
      <c r="F5700" s="92"/>
      <c r="G5700" s="92"/>
      <c r="H5700" s="92"/>
      <c r="I5700" s="92"/>
      <c r="J5700" s="92"/>
      <c r="K5700" s="92"/>
      <c r="N5700" s="92"/>
      <c r="O5700" s="92"/>
      <c r="P5700" s="92"/>
      <c r="Q5700" s="92"/>
      <c r="R5700" s="92"/>
    </row>
    <row r="5701" spans="1:18" x14ac:dyDescent="0.3">
      <c r="A5701" s="107"/>
      <c r="B5701" s="92"/>
      <c r="C5701" s="92"/>
      <c r="D5701" s="92"/>
      <c r="E5701" s="92"/>
      <c r="F5701" s="92"/>
      <c r="G5701" s="92"/>
      <c r="H5701" s="92"/>
      <c r="I5701" s="92"/>
      <c r="J5701" s="92"/>
      <c r="K5701" s="92"/>
      <c r="N5701" s="92"/>
      <c r="O5701" s="92"/>
      <c r="P5701" s="92"/>
      <c r="Q5701" s="92"/>
      <c r="R5701" s="92"/>
    </row>
    <row r="5702" spans="1:18" x14ac:dyDescent="0.3">
      <c r="A5702" s="107"/>
      <c r="B5702" s="92"/>
      <c r="C5702" s="92"/>
      <c r="D5702" s="92"/>
      <c r="E5702" s="92"/>
      <c r="F5702" s="92"/>
      <c r="G5702" s="92"/>
      <c r="H5702" s="92"/>
      <c r="I5702" s="92"/>
      <c r="J5702" s="92"/>
      <c r="K5702" s="92"/>
      <c r="N5702" s="92"/>
      <c r="O5702" s="92"/>
      <c r="P5702" s="92"/>
      <c r="Q5702" s="92"/>
      <c r="R5702" s="92"/>
    </row>
    <row r="5703" spans="1:18" x14ac:dyDescent="0.3">
      <c r="A5703" s="107"/>
      <c r="B5703" s="92"/>
      <c r="C5703" s="92"/>
      <c r="D5703" s="92"/>
      <c r="E5703" s="92"/>
      <c r="F5703" s="92"/>
      <c r="G5703" s="92"/>
      <c r="H5703" s="92"/>
      <c r="I5703" s="92"/>
      <c r="J5703" s="92"/>
      <c r="K5703" s="92"/>
      <c r="N5703" s="92"/>
      <c r="O5703" s="92"/>
      <c r="P5703" s="92"/>
      <c r="Q5703" s="92"/>
      <c r="R5703" s="92"/>
    </row>
    <row r="5704" spans="1:18" x14ac:dyDescent="0.3">
      <c r="A5704" s="107"/>
      <c r="B5704" s="92"/>
      <c r="C5704" s="92"/>
      <c r="D5704" s="92"/>
      <c r="E5704" s="92"/>
      <c r="F5704" s="92"/>
      <c r="G5704" s="92"/>
      <c r="H5704" s="92"/>
      <c r="I5704" s="92"/>
      <c r="J5704" s="92"/>
      <c r="K5704" s="92"/>
      <c r="N5704" s="92"/>
      <c r="O5704" s="92"/>
      <c r="P5704" s="92"/>
      <c r="Q5704" s="92"/>
      <c r="R5704" s="92"/>
    </row>
    <row r="5705" spans="1:18" x14ac:dyDescent="0.3">
      <c r="A5705" s="107"/>
      <c r="B5705" s="92"/>
      <c r="C5705" s="92"/>
      <c r="D5705" s="92"/>
      <c r="E5705" s="92"/>
      <c r="F5705" s="92"/>
      <c r="G5705" s="92"/>
      <c r="H5705" s="92"/>
      <c r="I5705" s="92"/>
      <c r="J5705" s="92"/>
      <c r="K5705" s="92"/>
      <c r="N5705" s="92"/>
      <c r="O5705" s="92"/>
      <c r="P5705" s="92"/>
      <c r="Q5705" s="92"/>
      <c r="R5705" s="92"/>
    </row>
    <row r="5706" spans="1:18" x14ac:dyDescent="0.3">
      <c r="A5706" s="107"/>
      <c r="B5706" s="92"/>
      <c r="C5706" s="92"/>
      <c r="D5706" s="92"/>
      <c r="E5706" s="92"/>
      <c r="F5706" s="92"/>
      <c r="G5706" s="92"/>
      <c r="H5706" s="92"/>
      <c r="I5706" s="92"/>
      <c r="J5706" s="92"/>
      <c r="K5706" s="92"/>
      <c r="N5706" s="92"/>
      <c r="O5706" s="92"/>
      <c r="P5706" s="92"/>
      <c r="Q5706" s="92"/>
      <c r="R5706" s="92"/>
    </row>
    <row r="5707" spans="1:18" x14ac:dyDescent="0.3">
      <c r="A5707" s="107"/>
      <c r="B5707" s="92"/>
      <c r="C5707" s="92"/>
      <c r="D5707" s="92"/>
      <c r="E5707" s="92"/>
      <c r="F5707" s="92"/>
      <c r="G5707" s="92"/>
      <c r="H5707" s="92"/>
      <c r="I5707" s="92"/>
      <c r="J5707" s="92"/>
      <c r="K5707" s="92"/>
      <c r="N5707" s="92"/>
      <c r="O5707" s="92"/>
      <c r="P5707" s="92"/>
      <c r="Q5707" s="92"/>
      <c r="R5707" s="92"/>
    </row>
    <row r="5708" spans="1:18" x14ac:dyDescent="0.3">
      <c r="A5708" s="107"/>
      <c r="B5708" s="92"/>
      <c r="C5708" s="92"/>
      <c r="D5708" s="92"/>
      <c r="E5708" s="92"/>
      <c r="F5708" s="92"/>
      <c r="G5708" s="92"/>
      <c r="H5708" s="92"/>
      <c r="I5708" s="92"/>
      <c r="J5708" s="92"/>
      <c r="K5708" s="92"/>
      <c r="N5708" s="92"/>
      <c r="O5708" s="92"/>
      <c r="P5708" s="92"/>
      <c r="Q5708" s="92"/>
      <c r="R5708" s="92"/>
    </row>
    <row r="5709" spans="1:18" x14ac:dyDescent="0.3">
      <c r="A5709" s="107"/>
      <c r="B5709" s="92"/>
      <c r="C5709" s="92"/>
      <c r="D5709" s="92"/>
      <c r="E5709" s="92"/>
      <c r="F5709" s="92"/>
      <c r="G5709" s="92"/>
      <c r="H5709" s="92"/>
      <c r="I5709" s="92"/>
      <c r="J5709" s="92"/>
      <c r="K5709" s="92"/>
      <c r="N5709" s="92"/>
      <c r="O5709" s="92"/>
      <c r="P5709" s="92"/>
      <c r="Q5709" s="92"/>
      <c r="R5709" s="92"/>
    </row>
    <row r="5710" spans="1:18" x14ac:dyDescent="0.3">
      <c r="A5710" s="107"/>
      <c r="B5710" s="92"/>
      <c r="C5710" s="92"/>
      <c r="D5710" s="92"/>
      <c r="E5710" s="92"/>
      <c r="F5710" s="92"/>
      <c r="G5710" s="92"/>
      <c r="H5710" s="92"/>
      <c r="I5710" s="92"/>
      <c r="J5710" s="92"/>
      <c r="K5710" s="92"/>
      <c r="N5710" s="92"/>
      <c r="O5710" s="92"/>
      <c r="P5710" s="92"/>
      <c r="Q5710" s="92"/>
      <c r="R5710" s="92"/>
    </row>
    <row r="5711" spans="1:18" x14ac:dyDescent="0.3">
      <c r="A5711" s="107"/>
      <c r="B5711" s="92"/>
      <c r="C5711" s="92"/>
      <c r="D5711" s="92"/>
      <c r="E5711" s="92"/>
      <c r="F5711" s="92"/>
      <c r="G5711" s="92"/>
      <c r="H5711" s="92"/>
      <c r="I5711" s="92"/>
      <c r="J5711" s="92"/>
      <c r="K5711" s="92"/>
      <c r="N5711" s="92"/>
      <c r="O5711" s="92"/>
      <c r="P5711" s="92"/>
      <c r="Q5711" s="92"/>
      <c r="R5711" s="92"/>
    </row>
    <row r="5712" spans="1:18" x14ac:dyDescent="0.3">
      <c r="A5712" s="107"/>
      <c r="B5712" s="92"/>
      <c r="C5712" s="92"/>
      <c r="D5712" s="92"/>
      <c r="E5712" s="92"/>
      <c r="F5712" s="92"/>
      <c r="G5712" s="92"/>
      <c r="H5712" s="92"/>
      <c r="I5712" s="92"/>
      <c r="J5712" s="92"/>
      <c r="K5712" s="92"/>
      <c r="N5712" s="92"/>
      <c r="O5712" s="92"/>
      <c r="P5712" s="92"/>
      <c r="Q5712" s="92"/>
      <c r="R5712" s="92"/>
    </row>
    <row r="5713" spans="1:18" x14ac:dyDescent="0.3">
      <c r="A5713" s="107"/>
      <c r="B5713" s="92"/>
      <c r="C5713" s="92"/>
      <c r="D5713" s="92"/>
      <c r="E5713" s="92"/>
      <c r="F5713" s="92"/>
      <c r="G5713" s="92"/>
      <c r="H5713" s="92"/>
      <c r="I5713" s="92"/>
      <c r="J5713" s="92"/>
      <c r="K5713" s="92"/>
      <c r="N5713" s="92"/>
      <c r="O5713" s="92"/>
      <c r="P5713" s="92"/>
      <c r="Q5713" s="92"/>
      <c r="R5713" s="92"/>
    </row>
    <row r="5714" spans="1:18" x14ac:dyDescent="0.3">
      <c r="A5714" s="107"/>
      <c r="B5714" s="92"/>
      <c r="C5714" s="92"/>
      <c r="D5714" s="92"/>
      <c r="E5714" s="92"/>
      <c r="F5714" s="92"/>
      <c r="G5714" s="92"/>
      <c r="H5714" s="92"/>
      <c r="I5714" s="92"/>
      <c r="J5714" s="92"/>
      <c r="K5714" s="92"/>
      <c r="N5714" s="92"/>
      <c r="O5714" s="92"/>
      <c r="P5714" s="92"/>
      <c r="Q5714" s="92"/>
      <c r="R5714" s="92"/>
    </row>
    <row r="5715" spans="1:18" x14ac:dyDescent="0.3">
      <c r="A5715" s="107"/>
      <c r="B5715" s="92"/>
      <c r="C5715" s="92"/>
      <c r="D5715" s="92"/>
      <c r="E5715" s="92"/>
      <c r="F5715" s="92"/>
      <c r="G5715" s="92"/>
      <c r="H5715" s="92"/>
      <c r="I5715" s="92"/>
      <c r="J5715" s="92"/>
      <c r="K5715" s="92"/>
      <c r="N5715" s="92"/>
      <c r="O5715" s="92"/>
      <c r="P5715" s="92"/>
      <c r="Q5715" s="92"/>
      <c r="R5715" s="92"/>
    </row>
    <row r="5716" spans="1:18" x14ac:dyDescent="0.3">
      <c r="A5716" s="107"/>
      <c r="B5716" s="92"/>
      <c r="C5716" s="92"/>
      <c r="D5716" s="92"/>
      <c r="E5716" s="92"/>
      <c r="F5716" s="92"/>
      <c r="G5716" s="92"/>
      <c r="H5716" s="92"/>
      <c r="I5716" s="92"/>
      <c r="J5716" s="92"/>
      <c r="K5716" s="92"/>
      <c r="N5716" s="92"/>
      <c r="O5716" s="92"/>
      <c r="P5716" s="92"/>
      <c r="Q5716" s="92"/>
      <c r="R5716" s="92"/>
    </row>
    <row r="5717" spans="1:18" x14ac:dyDescent="0.3">
      <c r="A5717" s="107"/>
      <c r="B5717" s="92"/>
      <c r="C5717" s="92"/>
      <c r="D5717" s="92"/>
      <c r="E5717" s="92"/>
      <c r="F5717" s="92"/>
      <c r="G5717" s="92"/>
      <c r="H5717" s="92"/>
      <c r="I5717" s="92"/>
      <c r="J5717" s="92"/>
      <c r="K5717" s="92"/>
      <c r="N5717" s="92"/>
      <c r="O5717" s="92"/>
      <c r="P5717" s="92"/>
      <c r="Q5717" s="92"/>
      <c r="R5717" s="92"/>
    </row>
    <row r="5718" spans="1:18" x14ac:dyDescent="0.3">
      <c r="A5718" s="107"/>
      <c r="B5718" s="92"/>
      <c r="C5718" s="92"/>
      <c r="D5718" s="92"/>
      <c r="E5718" s="92"/>
      <c r="F5718" s="92"/>
      <c r="G5718" s="92"/>
      <c r="H5718" s="92"/>
      <c r="I5718" s="92"/>
      <c r="J5718" s="92"/>
      <c r="K5718" s="92"/>
      <c r="N5718" s="92"/>
      <c r="O5718" s="92"/>
      <c r="P5718" s="92"/>
      <c r="Q5718" s="92"/>
      <c r="R5718" s="92"/>
    </row>
    <row r="5719" spans="1:18" x14ac:dyDescent="0.3">
      <c r="A5719" s="107"/>
      <c r="B5719" s="92"/>
      <c r="C5719" s="92"/>
      <c r="D5719" s="92"/>
      <c r="E5719" s="92"/>
      <c r="F5719" s="92"/>
      <c r="G5719" s="92"/>
      <c r="H5719" s="92"/>
      <c r="I5719" s="92"/>
      <c r="J5719" s="92"/>
      <c r="K5719" s="92"/>
      <c r="N5719" s="92"/>
      <c r="O5719" s="92"/>
      <c r="P5719" s="92"/>
      <c r="Q5719" s="92"/>
      <c r="R5719" s="92"/>
    </row>
    <row r="5720" spans="1:18" x14ac:dyDescent="0.3">
      <c r="A5720" s="107"/>
      <c r="B5720" s="92"/>
      <c r="C5720" s="92"/>
      <c r="D5720" s="92"/>
      <c r="E5720" s="92"/>
      <c r="F5720" s="92"/>
      <c r="G5720" s="92"/>
      <c r="H5720" s="92"/>
      <c r="I5720" s="92"/>
      <c r="J5720" s="92"/>
      <c r="K5720" s="92"/>
      <c r="N5720" s="92"/>
      <c r="O5720" s="92"/>
      <c r="P5720" s="92"/>
      <c r="Q5720" s="92"/>
      <c r="R5720" s="92"/>
    </row>
    <row r="5721" spans="1:18" x14ac:dyDescent="0.3">
      <c r="A5721" s="107"/>
      <c r="B5721" s="92"/>
      <c r="C5721" s="92"/>
      <c r="D5721" s="92"/>
      <c r="E5721" s="92"/>
      <c r="F5721" s="92"/>
      <c r="G5721" s="92"/>
      <c r="H5721" s="92"/>
      <c r="I5721" s="92"/>
      <c r="J5721" s="92"/>
      <c r="K5721" s="92"/>
      <c r="N5721" s="92"/>
      <c r="O5721" s="92"/>
      <c r="P5721" s="92"/>
      <c r="Q5721" s="92"/>
      <c r="R5721" s="92"/>
    </row>
    <row r="5722" spans="1:18" x14ac:dyDescent="0.3">
      <c r="A5722" s="107"/>
      <c r="B5722" s="92"/>
      <c r="C5722" s="92"/>
      <c r="D5722" s="92"/>
      <c r="E5722" s="92"/>
      <c r="F5722" s="92"/>
      <c r="G5722" s="92"/>
      <c r="H5722" s="92"/>
      <c r="I5722" s="92"/>
      <c r="J5722" s="92"/>
      <c r="K5722" s="92"/>
      <c r="N5722" s="92"/>
      <c r="O5722" s="92"/>
      <c r="P5722" s="92"/>
      <c r="Q5722" s="92"/>
      <c r="R5722" s="92"/>
    </row>
    <row r="5723" spans="1:18" x14ac:dyDescent="0.3">
      <c r="A5723" s="107"/>
      <c r="B5723" s="92"/>
      <c r="C5723" s="92"/>
      <c r="D5723" s="92"/>
      <c r="E5723" s="92"/>
      <c r="F5723" s="92"/>
      <c r="G5723" s="92"/>
      <c r="H5723" s="92"/>
      <c r="I5723" s="92"/>
      <c r="J5723" s="92"/>
      <c r="K5723" s="92"/>
      <c r="N5723" s="92"/>
      <c r="O5723" s="92"/>
      <c r="P5723" s="92"/>
      <c r="Q5723" s="92"/>
      <c r="R5723" s="92"/>
    </row>
    <row r="5724" spans="1:18" x14ac:dyDescent="0.3">
      <c r="A5724" s="107"/>
      <c r="B5724" s="92"/>
      <c r="C5724" s="92"/>
      <c r="D5724" s="92"/>
      <c r="E5724" s="92"/>
      <c r="F5724" s="92"/>
      <c r="G5724" s="92"/>
      <c r="H5724" s="92"/>
      <c r="I5724" s="92"/>
      <c r="J5724" s="92"/>
      <c r="K5724" s="92"/>
      <c r="N5724" s="92"/>
      <c r="O5724" s="92"/>
      <c r="P5724" s="92"/>
      <c r="Q5724" s="92"/>
      <c r="R5724" s="92"/>
    </row>
    <row r="5725" spans="1:18" x14ac:dyDescent="0.3">
      <c r="A5725" s="107"/>
      <c r="B5725" s="92"/>
      <c r="C5725" s="92"/>
      <c r="D5725" s="92"/>
      <c r="E5725" s="92"/>
      <c r="F5725" s="92"/>
      <c r="G5725" s="92"/>
      <c r="H5725" s="92"/>
      <c r="I5725" s="92"/>
      <c r="J5725" s="92"/>
      <c r="K5725" s="92"/>
      <c r="N5725" s="92"/>
      <c r="O5725" s="92"/>
      <c r="P5725" s="92"/>
      <c r="Q5725" s="92"/>
      <c r="R5725" s="92"/>
    </row>
    <row r="5726" spans="1:18" x14ac:dyDescent="0.3">
      <c r="A5726" s="107"/>
      <c r="B5726" s="92"/>
      <c r="C5726" s="92"/>
      <c r="D5726" s="92"/>
      <c r="E5726" s="92"/>
      <c r="F5726" s="92"/>
      <c r="G5726" s="92"/>
      <c r="H5726" s="92"/>
      <c r="I5726" s="92"/>
      <c r="J5726" s="92"/>
      <c r="K5726" s="92"/>
      <c r="N5726" s="92"/>
      <c r="O5726" s="92"/>
      <c r="P5726" s="92"/>
      <c r="Q5726" s="92"/>
      <c r="R5726" s="92"/>
    </row>
    <row r="5727" spans="1:18" x14ac:dyDescent="0.3">
      <c r="A5727" s="107"/>
      <c r="B5727" s="92"/>
      <c r="C5727" s="92"/>
      <c r="D5727" s="92"/>
      <c r="E5727" s="92"/>
      <c r="F5727" s="92"/>
      <c r="G5727" s="92"/>
      <c r="H5727" s="92"/>
      <c r="I5727" s="92"/>
      <c r="J5727" s="92"/>
      <c r="K5727" s="92"/>
      <c r="N5727" s="92"/>
      <c r="O5727" s="92"/>
      <c r="P5727" s="92"/>
      <c r="Q5727" s="92"/>
      <c r="R5727" s="92"/>
    </row>
    <row r="5728" spans="1:18" x14ac:dyDescent="0.3">
      <c r="A5728" s="107"/>
      <c r="B5728" s="92"/>
      <c r="C5728" s="92"/>
      <c r="D5728" s="92"/>
      <c r="E5728" s="92"/>
      <c r="F5728" s="92"/>
      <c r="G5728" s="92"/>
      <c r="H5728" s="92"/>
      <c r="I5728" s="92"/>
      <c r="J5728" s="92"/>
      <c r="K5728" s="92"/>
      <c r="N5728" s="92"/>
      <c r="O5728" s="92"/>
      <c r="P5728" s="92"/>
      <c r="Q5728" s="92"/>
      <c r="R5728" s="92"/>
    </row>
    <row r="5729" spans="1:18" x14ac:dyDescent="0.3">
      <c r="A5729" s="107"/>
      <c r="B5729" s="92"/>
      <c r="C5729" s="92"/>
      <c r="D5729" s="92"/>
      <c r="E5729" s="92"/>
      <c r="F5729" s="92"/>
      <c r="G5729" s="92"/>
      <c r="H5729" s="92"/>
      <c r="I5729" s="92"/>
      <c r="J5729" s="92"/>
      <c r="K5729" s="92"/>
      <c r="N5729" s="92"/>
      <c r="O5729" s="92"/>
      <c r="P5729" s="92"/>
      <c r="Q5729" s="92"/>
      <c r="R5729" s="92"/>
    </row>
    <row r="5730" spans="1:18" x14ac:dyDescent="0.3">
      <c r="A5730" s="107"/>
      <c r="B5730" s="92"/>
      <c r="C5730" s="92"/>
      <c r="D5730" s="92"/>
      <c r="E5730" s="92"/>
      <c r="F5730" s="92"/>
      <c r="G5730" s="92"/>
      <c r="H5730" s="92"/>
      <c r="I5730" s="92"/>
      <c r="J5730" s="92"/>
      <c r="K5730" s="92"/>
      <c r="N5730" s="92"/>
      <c r="O5730" s="92"/>
      <c r="P5730" s="92"/>
      <c r="Q5730" s="92"/>
      <c r="R5730" s="92"/>
    </row>
    <row r="5731" spans="1:18" x14ac:dyDescent="0.3">
      <c r="A5731" s="107"/>
      <c r="B5731" s="92"/>
      <c r="C5731" s="92"/>
      <c r="D5731" s="92"/>
      <c r="E5731" s="92"/>
      <c r="F5731" s="92"/>
      <c r="G5731" s="92"/>
      <c r="H5731" s="92"/>
      <c r="I5731" s="92"/>
      <c r="J5731" s="92"/>
      <c r="K5731" s="92"/>
      <c r="N5731" s="92"/>
      <c r="O5731" s="92"/>
      <c r="P5731" s="92"/>
      <c r="Q5731" s="92"/>
      <c r="R5731" s="92"/>
    </row>
    <row r="5732" spans="1:18" x14ac:dyDescent="0.3">
      <c r="A5732" s="107"/>
      <c r="B5732" s="92"/>
      <c r="C5732" s="92"/>
      <c r="D5732" s="92"/>
      <c r="E5732" s="92"/>
      <c r="F5732" s="92"/>
      <c r="G5732" s="92"/>
      <c r="H5732" s="92"/>
      <c r="I5732" s="92"/>
      <c r="J5732" s="92"/>
      <c r="K5732" s="92"/>
      <c r="N5732" s="92"/>
      <c r="O5732" s="92"/>
      <c r="P5732" s="92"/>
      <c r="Q5732" s="92"/>
      <c r="R5732" s="92"/>
    </row>
    <row r="5733" spans="1:18" x14ac:dyDescent="0.3">
      <c r="A5733" s="107"/>
      <c r="B5733" s="92"/>
      <c r="C5733" s="92"/>
      <c r="D5733" s="92"/>
      <c r="E5733" s="92"/>
      <c r="F5733" s="92"/>
      <c r="G5733" s="92"/>
      <c r="H5733" s="92"/>
      <c r="I5733" s="92"/>
      <c r="J5733" s="92"/>
      <c r="K5733" s="92"/>
      <c r="N5733" s="92"/>
      <c r="O5733" s="92"/>
      <c r="P5733" s="92"/>
      <c r="Q5733" s="92"/>
      <c r="R5733" s="92"/>
    </row>
    <row r="5734" spans="1:18" x14ac:dyDescent="0.3">
      <c r="A5734" s="107"/>
      <c r="B5734" s="92"/>
      <c r="C5734" s="92"/>
      <c r="D5734" s="92"/>
      <c r="E5734" s="92"/>
      <c r="F5734" s="92"/>
      <c r="G5734" s="92"/>
      <c r="H5734" s="92"/>
      <c r="I5734" s="92"/>
      <c r="J5734" s="92"/>
      <c r="K5734" s="92"/>
      <c r="N5734" s="92"/>
      <c r="O5734" s="92"/>
      <c r="P5734" s="92"/>
      <c r="Q5734" s="92"/>
      <c r="R5734" s="92"/>
    </row>
    <row r="5735" spans="1:18" x14ac:dyDescent="0.3">
      <c r="A5735" s="107"/>
      <c r="B5735" s="92"/>
      <c r="C5735" s="92"/>
      <c r="D5735" s="92"/>
      <c r="E5735" s="92"/>
      <c r="F5735" s="92"/>
      <c r="G5735" s="92"/>
      <c r="H5735" s="92"/>
      <c r="I5735" s="92"/>
      <c r="J5735" s="92"/>
      <c r="K5735" s="92"/>
      <c r="N5735" s="92"/>
      <c r="O5735" s="92"/>
      <c r="P5735" s="92"/>
      <c r="Q5735" s="92"/>
      <c r="R5735" s="92"/>
    </row>
    <row r="5736" spans="1:18" x14ac:dyDescent="0.3">
      <c r="A5736" s="107"/>
      <c r="B5736" s="92"/>
      <c r="C5736" s="92"/>
      <c r="D5736" s="92"/>
      <c r="E5736" s="92"/>
      <c r="F5736" s="92"/>
      <c r="G5736" s="92"/>
      <c r="H5736" s="92"/>
      <c r="I5736" s="92"/>
      <c r="J5736" s="92"/>
      <c r="K5736" s="92"/>
      <c r="N5736" s="92"/>
      <c r="O5736" s="92"/>
      <c r="P5736" s="92"/>
      <c r="Q5736" s="92"/>
      <c r="R5736" s="92"/>
    </row>
    <row r="5737" spans="1:18" x14ac:dyDescent="0.3">
      <c r="A5737" s="107"/>
      <c r="B5737" s="92"/>
      <c r="C5737" s="92"/>
      <c r="D5737" s="92"/>
      <c r="E5737" s="92"/>
      <c r="F5737" s="92"/>
      <c r="G5737" s="92"/>
      <c r="H5737" s="92"/>
      <c r="I5737" s="92"/>
      <c r="J5737" s="92"/>
      <c r="K5737" s="92"/>
      <c r="N5737" s="92"/>
      <c r="O5737" s="92"/>
      <c r="P5737" s="92"/>
      <c r="Q5737" s="92"/>
      <c r="R5737" s="92"/>
    </row>
    <row r="5738" spans="1:18" x14ac:dyDescent="0.3">
      <c r="A5738" s="107"/>
      <c r="B5738" s="92"/>
      <c r="C5738" s="92"/>
      <c r="D5738" s="92"/>
      <c r="E5738" s="92"/>
      <c r="F5738" s="92"/>
      <c r="G5738" s="92"/>
      <c r="H5738" s="92"/>
      <c r="I5738" s="92"/>
      <c r="J5738" s="92"/>
      <c r="K5738" s="92"/>
      <c r="N5738" s="92"/>
      <c r="O5738" s="92"/>
      <c r="P5738" s="92"/>
      <c r="Q5738" s="92"/>
      <c r="R5738" s="92"/>
    </row>
    <row r="5739" spans="1:18" x14ac:dyDescent="0.3">
      <c r="A5739" s="107"/>
      <c r="B5739" s="92"/>
      <c r="C5739" s="92"/>
      <c r="D5739" s="92"/>
      <c r="E5739" s="92"/>
      <c r="F5739" s="92"/>
      <c r="G5739" s="92"/>
      <c r="H5739" s="92"/>
      <c r="I5739" s="92"/>
      <c r="J5739" s="92"/>
      <c r="K5739" s="92"/>
      <c r="N5739" s="92"/>
      <c r="O5739" s="92"/>
      <c r="P5739" s="92"/>
      <c r="Q5739" s="92"/>
      <c r="R5739" s="92"/>
    </row>
    <row r="5740" spans="1:18" x14ac:dyDescent="0.3">
      <c r="A5740" s="107"/>
      <c r="B5740" s="92"/>
      <c r="C5740" s="92"/>
      <c r="D5740" s="92"/>
      <c r="E5740" s="92"/>
      <c r="F5740" s="92"/>
      <c r="G5740" s="92"/>
      <c r="H5740" s="92"/>
      <c r="I5740" s="92"/>
      <c r="J5740" s="92"/>
      <c r="K5740" s="92"/>
      <c r="N5740" s="92"/>
      <c r="O5740" s="92"/>
      <c r="P5740" s="92"/>
      <c r="Q5740" s="92"/>
      <c r="R5740" s="92"/>
    </row>
    <row r="5741" spans="1:18" x14ac:dyDescent="0.3">
      <c r="A5741" s="107"/>
      <c r="B5741" s="92"/>
      <c r="C5741" s="92"/>
      <c r="D5741" s="92"/>
      <c r="E5741" s="92"/>
      <c r="F5741" s="92"/>
      <c r="G5741" s="92"/>
      <c r="H5741" s="92"/>
      <c r="I5741" s="92"/>
      <c r="J5741" s="92"/>
      <c r="K5741" s="92"/>
      <c r="N5741" s="92"/>
      <c r="O5741" s="92"/>
      <c r="P5741" s="92"/>
      <c r="Q5741" s="92"/>
      <c r="R5741" s="92"/>
    </row>
    <row r="5742" spans="1:18" x14ac:dyDescent="0.3">
      <c r="A5742" s="107"/>
      <c r="B5742" s="92"/>
      <c r="C5742" s="92"/>
      <c r="D5742" s="92"/>
      <c r="E5742" s="92"/>
      <c r="F5742" s="92"/>
      <c r="G5742" s="92"/>
      <c r="H5742" s="92"/>
      <c r="I5742" s="92"/>
      <c r="J5742" s="92"/>
      <c r="K5742" s="92"/>
      <c r="N5742" s="92"/>
      <c r="O5742" s="92"/>
      <c r="P5742" s="92"/>
      <c r="Q5742" s="92"/>
      <c r="R5742" s="92"/>
    </row>
    <row r="5743" spans="1:18" x14ac:dyDescent="0.3">
      <c r="A5743" s="107"/>
      <c r="B5743" s="92"/>
      <c r="C5743" s="92"/>
      <c r="D5743" s="92"/>
      <c r="E5743" s="92"/>
      <c r="F5743" s="92"/>
      <c r="G5743" s="92"/>
      <c r="H5743" s="92"/>
      <c r="I5743" s="92"/>
      <c r="J5743" s="92"/>
      <c r="K5743" s="92"/>
      <c r="N5743" s="92"/>
      <c r="O5743" s="92"/>
      <c r="P5743" s="92"/>
      <c r="Q5743" s="92"/>
      <c r="R5743" s="92"/>
    </row>
    <row r="5744" spans="1:18" x14ac:dyDescent="0.3">
      <c r="A5744" s="107"/>
      <c r="B5744" s="92"/>
      <c r="C5744" s="92"/>
      <c r="D5744" s="92"/>
      <c r="E5744" s="92"/>
      <c r="F5744" s="92"/>
      <c r="G5744" s="92"/>
      <c r="H5744" s="92"/>
      <c r="I5744" s="92"/>
      <c r="J5744" s="92"/>
      <c r="K5744" s="92"/>
      <c r="N5744" s="92"/>
      <c r="O5744" s="92"/>
      <c r="P5744" s="92"/>
      <c r="Q5744" s="92"/>
      <c r="R5744" s="92"/>
    </row>
    <row r="5745" spans="1:18" x14ac:dyDescent="0.3">
      <c r="A5745" s="107"/>
      <c r="B5745" s="92"/>
      <c r="C5745" s="92"/>
      <c r="D5745" s="92"/>
      <c r="E5745" s="92"/>
      <c r="F5745" s="92"/>
      <c r="G5745" s="92"/>
      <c r="H5745" s="92"/>
      <c r="I5745" s="92"/>
      <c r="J5745" s="92"/>
      <c r="K5745" s="92"/>
      <c r="N5745" s="92"/>
      <c r="O5745" s="92"/>
      <c r="P5745" s="92"/>
      <c r="Q5745" s="92"/>
      <c r="R5745" s="92"/>
    </row>
    <row r="5746" spans="1:18" x14ac:dyDescent="0.3">
      <c r="A5746" s="107"/>
      <c r="B5746" s="92"/>
      <c r="C5746" s="92"/>
      <c r="D5746" s="92"/>
      <c r="E5746" s="92"/>
      <c r="F5746" s="92"/>
      <c r="G5746" s="92"/>
      <c r="H5746" s="92"/>
      <c r="I5746" s="92"/>
      <c r="J5746" s="92"/>
      <c r="K5746" s="92"/>
      <c r="N5746" s="92"/>
      <c r="O5746" s="92"/>
      <c r="P5746" s="92"/>
      <c r="Q5746" s="92"/>
      <c r="R5746" s="92"/>
    </row>
    <row r="5747" spans="1:18" x14ac:dyDescent="0.3">
      <c r="A5747" s="107"/>
      <c r="B5747" s="92"/>
      <c r="C5747" s="92"/>
      <c r="D5747" s="92"/>
      <c r="E5747" s="92"/>
      <c r="F5747" s="92"/>
      <c r="G5747" s="92"/>
      <c r="H5747" s="92"/>
      <c r="I5747" s="92"/>
      <c r="J5747" s="92"/>
      <c r="K5747" s="92"/>
      <c r="N5747" s="92"/>
      <c r="O5747" s="92"/>
      <c r="P5747" s="92"/>
      <c r="Q5747" s="92"/>
      <c r="R5747" s="92"/>
    </row>
    <row r="5748" spans="1:18" x14ac:dyDescent="0.3">
      <c r="A5748" s="107"/>
      <c r="B5748" s="92"/>
      <c r="C5748" s="92"/>
      <c r="D5748" s="92"/>
      <c r="E5748" s="92"/>
      <c r="F5748" s="92"/>
      <c r="G5748" s="92"/>
      <c r="H5748" s="92"/>
      <c r="I5748" s="92"/>
      <c r="J5748" s="92"/>
      <c r="K5748" s="92"/>
      <c r="N5748" s="92"/>
      <c r="O5748" s="92"/>
      <c r="P5748" s="92"/>
      <c r="Q5748" s="92"/>
      <c r="R5748" s="92"/>
    </row>
    <row r="5749" spans="1:18" x14ac:dyDescent="0.3">
      <c r="A5749" s="107"/>
      <c r="B5749" s="92"/>
      <c r="C5749" s="92"/>
      <c r="D5749" s="92"/>
      <c r="E5749" s="92"/>
      <c r="F5749" s="92"/>
      <c r="G5749" s="92"/>
      <c r="H5749" s="92"/>
      <c r="I5749" s="92"/>
      <c r="J5749" s="92"/>
      <c r="K5749" s="92"/>
      <c r="N5749" s="92"/>
      <c r="O5749" s="92"/>
      <c r="P5749" s="92"/>
      <c r="Q5749" s="92"/>
      <c r="R5749" s="92"/>
    </row>
    <row r="5750" spans="1:18" x14ac:dyDescent="0.3">
      <c r="A5750" s="107"/>
      <c r="B5750" s="92"/>
      <c r="C5750" s="92"/>
      <c r="D5750" s="92"/>
      <c r="E5750" s="92"/>
      <c r="F5750" s="92"/>
      <c r="G5750" s="92"/>
      <c r="H5750" s="92"/>
      <c r="I5750" s="92"/>
      <c r="J5750" s="92"/>
      <c r="K5750" s="92"/>
      <c r="N5750" s="92"/>
      <c r="O5750" s="92"/>
      <c r="P5750" s="92"/>
      <c r="Q5750" s="92"/>
      <c r="R5750" s="92"/>
    </row>
    <row r="5751" spans="1:18" x14ac:dyDescent="0.3">
      <c r="A5751" s="107"/>
      <c r="B5751" s="92"/>
      <c r="C5751" s="92"/>
      <c r="D5751" s="92"/>
      <c r="E5751" s="92"/>
      <c r="F5751" s="92"/>
      <c r="G5751" s="92"/>
      <c r="H5751" s="92"/>
      <c r="I5751" s="92"/>
      <c r="J5751" s="92"/>
      <c r="K5751" s="92"/>
      <c r="N5751" s="92"/>
      <c r="O5751" s="92"/>
      <c r="P5751" s="92"/>
      <c r="Q5751" s="92"/>
      <c r="R5751" s="92"/>
    </row>
    <row r="5752" spans="1:18" x14ac:dyDescent="0.3">
      <c r="A5752" s="107"/>
      <c r="B5752" s="92"/>
      <c r="C5752" s="92"/>
      <c r="D5752" s="92"/>
      <c r="E5752" s="92"/>
      <c r="F5752" s="92"/>
      <c r="G5752" s="92"/>
      <c r="H5752" s="92"/>
      <c r="I5752" s="92"/>
      <c r="J5752" s="92"/>
      <c r="K5752" s="92"/>
      <c r="N5752" s="92"/>
      <c r="O5752" s="92"/>
      <c r="P5752" s="92"/>
      <c r="Q5752" s="92"/>
      <c r="R5752" s="92"/>
    </row>
    <row r="5753" spans="1:18" x14ac:dyDescent="0.3">
      <c r="A5753" s="107"/>
      <c r="B5753" s="92"/>
      <c r="C5753" s="92"/>
      <c r="D5753" s="92"/>
      <c r="E5753" s="92"/>
      <c r="F5753" s="92"/>
      <c r="G5753" s="92"/>
      <c r="H5753" s="92"/>
      <c r="I5753" s="92"/>
      <c r="J5753" s="92"/>
      <c r="K5753" s="92"/>
      <c r="N5753" s="92"/>
      <c r="O5753" s="92"/>
      <c r="P5753" s="92"/>
      <c r="Q5753" s="92"/>
      <c r="R5753" s="92"/>
    </row>
    <row r="5754" spans="1:18" x14ac:dyDescent="0.3">
      <c r="A5754" s="107"/>
      <c r="B5754" s="92"/>
      <c r="C5754" s="92"/>
      <c r="D5754" s="92"/>
      <c r="E5754" s="92"/>
      <c r="F5754" s="92"/>
      <c r="G5754" s="92"/>
      <c r="H5754" s="92"/>
      <c r="I5754" s="92"/>
      <c r="J5754" s="92"/>
      <c r="K5754" s="92"/>
      <c r="N5754" s="92"/>
      <c r="O5754" s="92"/>
      <c r="P5754" s="92"/>
      <c r="Q5754" s="92"/>
      <c r="R5754" s="92"/>
    </row>
    <row r="5755" spans="1:18" x14ac:dyDescent="0.3">
      <c r="A5755" s="107"/>
      <c r="B5755" s="92"/>
      <c r="C5755" s="92"/>
      <c r="D5755" s="92"/>
      <c r="E5755" s="92"/>
      <c r="F5755" s="92"/>
      <c r="G5755" s="92"/>
      <c r="H5755" s="92"/>
      <c r="I5755" s="92"/>
      <c r="J5755" s="92"/>
      <c r="K5755" s="92"/>
      <c r="N5755" s="92"/>
      <c r="O5755" s="92"/>
      <c r="P5755" s="92"/>
      <c r="Q5755" s="92"/>
      <c r="R5755" s="92"/>
    </row>
    <row r="5756" spans="1:18" x14ac:dyDescent="0.3">
      <c r="A5756" s="107"/>
      <c r="B5756" s="92"/>
      <c r="C5756" s="92"/>
      <c r="D5756" s="92"/>
      <c r="E5756" s="92"/>
      <c r="F5756" s="92"/>
      <c r="G5756" s="92"/>
      <c r="H5756" s="92"/>
      <c r="I5756" s="92"/>
      <c r="J5756" s="92"/>
      <c r="K5756" s="92"/>
      <c r="N5756" s="92"/>
      <c r="O5756" s="92"/>
      <c r="P5756" s="92"/>
      <c r="Q5756" s="92"/>
      <c r="R5756" s="92"/>
    </row>
    <row r="5757" spans="1:18" x14ac:dyDescent="0.3">
      <c r="A5757" s="107"/>
      <c r="B5757" s="92"/>
      <c r="C5757" s="92"/>
      <c r="D5757" s="92"/>
      <c r="E5757" s="92"/>
      <c r="F5757" s="92"/>
      <c r="G5757" s="92"/>
      <c r="H5757" s="92"/>
      <c r="I5757" s="92"/>
      <c r="J5757" s="92"/>
      <c r="K5757" s="92"/>
      <c r="N5757" s="92"/>
      <c r="O5757" s="92"/>
      <c r="P5757" s="92"/>
      <c r="Q5757" s="92"/>
      <c r="R5757" s="92"/>
    </row>
    <row r="5758" spans="1:18" x14ac:dyDescent="0.3">
      <c r="A5758" s="107"/>
      <c r="B5758" s="92"/>
      <c r="C5758" s="92"/>
      <c r="D5758" s="92"/>
      <c r="E5758" s="92"/>
      <c r="F5758" s="92"/>
      <c r="G5758" s="92"/>
      <c r="H5758" s="92"/>
      <c r="I5758" s="92"/>
      <c r="J5758" s="92"/>
      <c r="K5758" s="92"/>
      <c r="N5758" s="92"/>
      <c r="O5758" s="92"/>
      <c r="P5758" s="92"/>
      <c r="Q5758" s="92"/>
      <c r="R5758" s="92"/>
    </row>
    <row r="5759" spans="1:18" x14ac:dyDescent="0.3">
      <c r="A5759" s="107"/>
      <c r="B5759" s="92"/>
      <c r="C5759" s="92"/>
      <c r="D5759" s="92"/>
      <c r="E5759" s="92"/>
      <c r="F5759" s="92"/>
      <c r="G5759" s="92"/>
      <c r="H5759" s="92"/>
      <c r="I5759" s="92"/>
      <c r="J5759" s="92"/>
      <c r="K5759" s="92"/>
      <c r="N5759" s="92"/>
      <c r="O5759" s="92"/>
      <c r="P5759" s="92"/>
      <c r="Q5759" s="92"/>
      <c r="R5759" s="92"/>
    </row>
    <row r="5760" spans="1:18" x14ac:dyDescent="0.3">
      <c r="A5760" s="107"/>
      <c r="B5760" s="92"/>
      <c r="C5760" s="92"/>
      <c r="D5760" s="92"/>
      <c r="E5760" s="92"/>
      <c r="F5760" s="92"/>
      <c r="G5760" s="92"/>
      <c r="H5760" s="92"/>
      <c r="I5760" s="92"/>
      <c r="J5760" s="92"/>
      <c r="K5760" s="92"/>
      <c r="N5760" s="92"/>
      <c r="O5760" s="92"/>
      <c r="P5760" s="92"/>
      <c r="Q5760" s="92"/>
      <c r="R5760" s="92"/>
    </row>
    <row r="5761" spans="1:18" x14ac:dyDescent="0.3">
      <c r="A5761" s="107"/>
      <c r="B5761" s="92"/>
      <c r="C5761" s="92"/>
      <c r="D5761" s="92"/>
      <c r="E5761" s="92"/>
      <c r="F5761" s="92"/>
      <c r="G5761" s="92"/>
      <c r="H5761" s="92"/>
      <c r="I5761" s="92"/>
      <c r="J5761" s="92"/>
      <c r="K5761" s="92"/>
      <c r="N5761" s="92"/>
      <c r="O5761" s="92"/>
      <c r="P5761" s="92"/>
      <c r="Q5761" s="92"/>
      <c r="R5761" s="92"/>
    </row>
    <row r="5762" spans="1:18" x14ac:dyDescent="0.3">
      <c r="A5762" s="107"/>
      <c r="B5762" s="92"/>
      <c r="C5762" s="92"/>
      <c r="D5762" s="92"/>
      <c r="E5762" s="92"/>
      <c r="F5762" s="92"/>
      <c r="G5762" s="92"/>
      <c r="H5762" s="92"/>
      <c r="I5762" s="92"/>
      <c r="J5762" s="92"/>
      <c r="K5762" s="92"/>
      <c r="N5762" s="92"/>
      <c r="O5762" s="92"/>
      <c r="P5762" s="92"/>
      <c r="Q5762" s="92"/>
      <c r="R5762" s="92"/>
    </row>
    <row r="5763" spans="1:18" x14ac:dyDescent="0.3">
      <c r="A5763" s="107"/>
      <c r="B5763" s="92"/>
      <c r="C5763" s="92"/>
      <c r="D5763" s="92"/>
      <c r="E5763" s="92"/>
      <c r="F5763" s="92"/>
      <c r="G5763" s="92"/>
      <c r="H5763" s="92"/>
      <c r="I5763" s="92"/>
      <c r="J5763" s="92"/>
      <c r="K5763" s="92"/>
      <c r="N5763" s="92"/>
      <c r="O5763" s="92"/>
      <c r="P5763" s="92"/>
      <c r="Q5763" s="92"/>
      <c r="R5763" s="92"/>
    </row>
    <row r="5764" spans="1:18" x14ac:dyDescent="0.3">
      <c r="A5764" s="107"/>
      <c r="B5764" s="92"/>
      <c r="C5764" s="92"/>
      <c r="D5764" s="92"/>
      <c r="E5764" s="92"/>
      <c r="F5764" s="92"/>
      <c r="G5764" s="92"/>
      <c r="H5764" s="92"/>
      <c r="I5764" s="92"/>
      <c r="J5764" s="92"/>
      <c r="K5764" s="92"/>
      <c r="N5764" s="92"/>
      <c r="O5764" s="92"/>
      <c r="P5764" s="92"/>
      <c r="Q5764" s="92"/>
      <c r="R5764" s="92"/>
    </row>
    <row r="5765" spans="1:18" x14ac:dyDescent="0.3">
      <c r="A5765" s="107"/>
      <c r="B5765" s="92"/>
      <c r="C5765" s="92"/>
      <c r="D5765" s="92"/>
      <c r="E5765" s="92"/>
      <c r="F5765" s="92"/>
      <c r="G5765" s="92"/>
      <c r="H5765" s="92"/>
      <c r="I5765" s="92"/>
      <c r="J5765" s="92"/>
      <c r="K5765" s="92"/>
      <c r="N5765" s="92"/>
      <c r="O5765" s="92"/>
      <c r="P5765" s="92"/>
      <c r="Q5765" s="92"/>
      <c r="R5765" s="92"/>
    </row>
    <row r="5766" spans="1:18" x14ac:dyDescent="0.3">
      <c r="A5766" s="107"/>
      <c r="B5766" s="92"/>
      <c r="C5766" s="92"/>
      <c r="D5766" s="92"/>
      <c r="E5766" s="92"/>
      <c r="F5766" s="92"/>
      <c r="G5766" s="92"/>
      <c r="H5766" s="92"/>
      <c r="I5766" s="92"/>
      <c r="J5766" s="92"/>
      <c r="K5766" s="92"/>
      <c r="N5766" s="92"/>
      <c r="O5766" s="92"/>
      <c r="P5766" s="92"/>
      <c r="Q5766" s="92"/>
      <c r="R5766" s="92"/>
    </row>
    <row r="5767" spans="1:18" x14ac:dyDescent="0.3">
      <c r="A5767" s="107"/>
      <c r="B5767" s="92"/>
      <c r="C5767" s="92"/>
      <c r="D5767" s="92"/>
      <c r="E5767" s="92"/>
      <c r="F5767" s="92"/>
      <c r="G5767" s="92"/>
      <c r="H5767" s="92"/>
      <c r="I5767" s="92"/>
      <c r="J5767" s="92"/>
      <c r="K5767" s="92"/>
      <c r="N5767" s="92"/>
      <c r="O5767" s="92"/>
      <c r="P5767" s="92"/>
      <c r="Q5767" s="92"/>
      <c r="R5767" s="92"/>
    </row>
    <row r="5768" spans="1:18" x14ac:dyDescent="0.3">
      <c r="A5768" s="107"/>
      <c r="B5768" s="92"/>
      <c r="C5768" s="92"/>
      <c r="D5768" s="92"/>
      <c r="E5768" s="92"/>
      <c r="F5768" s="92"/>
      <c r="G5768" s="92"/>
      <c r="H5768" s="92"/>
      <c r="I5768" s="92"/>
      <c r="J5768" s="92"/>
      <c r="K5768" s="92"/>
      <c r="N5768" s="92"/>
      <c r="O5768" s="92"/>
      <c r="P5768" s="92"/>
      <c r="Q5768" s="92"/>
      <c r="R5768" s="92"/>
    </row>
    <row r="5769" spans="1:18" x14ac:dyDescent="0.3">
      <c r="A5769" s="107"/>
      <c r="B5769" s="92"/>
      <c r="C5769" s="92"/>
      <c r="D5769" s="92"/>
      <c r="E5769" s="92"/>
      <c r="F5769" s="92"/>
      <c r="G5769" s="92"/>
      <c r="H5769" s="92"/>
      <c r="I5769" s="92"/>
      <c r="J5769" s="92"/>
      <c r="K5769" s="92"/>
      <c r="N5769" s="92"/>
      <c r="O5769" s="92"/>
      <c r="P5769" s="92"/>
      <c r="Q5769" s="92"/>
      <c r="R5769" s="92"/>
    </row>
    <row r="5770" spans="1:18" x14ac:dyDescent="0.3">
      <c r="A5770" s="107"/>
      <c r="B5770" s="92"/>
      <c r="C5770" s="92"/>
      <c r="D5770" s="92"/>
      <c r="E5770" s="92"/>
      <c r="F5770" s="92"/>
      <c r="G5770" s="92"/>
      <c r="H5770" s="92"/>
      <c r="I5770" s="92"/>
      <c r="J5770" s="92"/>
      <c r="K5770" s="92"/>
      <c r="N5770" s="92"/>
      <c r="O5770" s="92"/>
      <c r="P5770" s="92"/>
      <c r="Q5770" s="92"/>
      <c r="R5770" s="92"/>
    </row>
    <row r="5771" spans="1:18" x14ac:dyDescent="0.3">
      <c r="A5771" s="107"/>
      <c r="B5771" s="92"/>
      <c r="C5771" s="92"/>
      <c r="D5771" s="92"/>
      <c r="E5771" s="92"/>
      <c r="F5771" s="92"/>
      <c r="G5771" s="92"/>
      <c r="H5771" s="92"/>
      <c r="I5771" s="92"/>
      <c r="J5771" s="92"/>
      <c r="K5771" s="92"/>
      <c r="N5771" s="92"/>
      <c r="O5771" s="92"/>
      <c r="P5771" s="92"/>
      <c r="Q5771" s="92"/>
      <c r="R5771" s="92"/>
    </row>
    <row r="5772" spans="1:18" x14ac:dyDescent="0.3">
      <c r="A5772" s="107"/>
      <c r="B5772" s="92"/>
      <c r="C5772" s="92"/>
      <c r="D5772" s="92"/>
      <c r="E5772" s="92"/>
      <c r="F5772" s="92"/>
      <c r="G5772" s="92"/>
      <c r="H5772" s="92"/>
      <c r="I5772" s="92"/>
      <c r="J5772" s="92"/>
      <c r="K5772" s="92"/>
      <c r="N5772" s="92"/>
      <c r="O5772" s="92"/>
      <c r="P5772" s="92"/>
      <c r="Q5772" s="92"/>
      <c r="R5772" s="92"/>
    </row>
    <row r="5773" spans="1:18" x14ac:dyDescent="0.3">
      <c r="A5773" s="107"/>
      <c r="B5773" s="92"/>
      <c r="C5773" s="92"/>
      <c r="D5773" s="92"/>
      <c r="E5773" s="92"/>
      <c r="F5773" s="92"/>
      <c r="G5773" s="92"/>
      <c r="H5773" s="92"/>
      <c r="I5773" s="92"/>
      <c r="J5773" s="92"/>
      <c r="K5773" s="92"/>
      <c r="N5773" s="92"/>
      <c r="O5773" s="92"/>
      <c r="P5773" s="92"/>
      <c r="Q5773" s="92"/>
      <c r="R5773" s="92"/>
    </row>
    <row r="5774" spans="1:18" x14ac:dyDescent="0.3">
      <c r="A5774" s="107"/>
      <c r="B5774" s="92"/>
      <c r="C5774" s="92"/>
      <c r="D5774" s="92"/>
      <c r="E5774" s="92"/>
      <c r="F5774" s="92"/>
      <c r="G5774" s="92"/>
      <c r="H5774" s="92"/>
      <c r="I5774" s="92"/>
      <c r="J5774" s="92"/>
      <c r="K5774" s="92"/>
      <c r="N5774" s="92"/>
      <c r="O5774" s="92"/>
      <c r="P5774" s="92"/>
      <c r="Q5774" s="92"/>
      <c r="R5774" s="92"/>
    </row>
    <row r="5775" spans="1:18" x14ac:dyDescent="0.3">
      <c r="A5775" s="107"/>
      <c r="B5775" s="92"/>
      <c r="C5775" s="92"/>
      <c r="D5775" s="92"/>
      <c r="E5775" s="92"/>
      <c r="F5775" s="92"/>
      <c r="G5775" s="92"/>
      <c r="H5775" s="92"/>
      <c r="I5775" s="92"/>
      <c r="J5775" s="92"/>
      <c r="K5775" s="92"/>
      <c r="N5775" s="92"/>
      <c r="O5775" s="92"/>
      <c r="P5775" s="92"/>
      <c r="Q5775" s="92"/>
      <c r="R5775" s="92"/>
    </row>
    <row r="5776" spans="1:18" x14ac:dyDescent="0.3">
      <c r="A5776" s="107"/>
      <c r="B5776" s="92"/>
      <c r="C5776" s="92"/>
      <c r="D5776" s="92"/>
      <c r="E5776" s="92"/>
      <c r="F5776" s="92"/>
      <c r="G5776" s="92"/>
      <c r="H5776" s="92"/>
      <c r="I5776" s="92"/>
      <c r="J5776" s="92"/>
      <c r="K5776" s="92"/>
      <c r="N5776" s="92"/>
      <c r="O5776" s="92"/>
      <c r="P5776" s="92"/>
      <c r="Q5776" s="92"/>
      <c r="R5776" s="92"/>
    </row>
    <row r="5777" spans="1:18" x14ac:dyDescent="0.3">
      <c r="A5777" s="107"/>
      <c r="B5777" s="92"/>
      <c r="C5777" s="92"/>
      <c r="D5777" s="92"/>
      <c r="E5777" s="92"/>
      <c r="F5777" s="92"/>
      <c r="G5777" s="92"/>
      <c r="H5777" s="92"/>
      <c r="I5777" s="92"/>
      <c r="J5777" s="92"/>
      <c r="K5777" s="92"/>
      <c r="N5777" s="92"/>
      <c r="O5777" s="92"/>
      <c r="P5777" s="92"/>
      <c r="Q5777" s="92"/>
      <c r="R5777" s="92"/>
    </row>
    <row r="5778" spans="1:18" x14ac:dyDescent="0.3">
      <c r="A5778" s="107"/>
      <c r="B5778" s="92"/>
      <c r="C5778" s="92"/>
      <c r="D5778" s="92"/>
      <c r="E5778" s="92"/>
      <c r="F5778" s="92"/>
      <c r="G5778" s="92"/>
      <c r="H5778" s="92"/>
      <c r="I5778" s="92"/>
      <c r="J5778" s="92"/>
      <c r="K5778" s="92"/>
      <c r="N5778" s="92"/>
      <c r="O5778" s="92"/>
      <c r="P5778" s="92"/>
      <c r="Q5778" s="92"/>
      <c r="R5778" s="92"/>
    </row>
    <row r="5779" spans="1:18" x14ac:dyDescent="0.3">
      <c r="A5779" s="107"/>
      <c r="B5779" s="92"/>
      <c r="C5779" s="92"/>
      <c r="D5779" s="92"/>
      <c r="E5779" s="92"/>
      <c r="F5779" s="92"/>
      <c r="G5779" s="92"/>
      <c r="H5779" s="92"/>
      <c r="I5779" s="92"/>
      <c r="J5779" s="92"/>
      <c r="K5779" s="92"/>
      <c r="N5779" s="92"/>
      <c r="O5779" s="92"/>
      <c r="P5779" s="92"/>
      <c r="Q5779" s="92"/>
      <c r="R5779" s="92"/>
    </row>
    <row r="5780" spans="1:18" x14ac:dyDescent="0.3">
      <c r="A5780" s="107"/>
      <c r="B5780" s="92"/>
      <c r="C5780" s="92"/>
      <c r="D5780" s="92"/>
      <c r="E5780" s="92"/>
      <c r="F5780" s="92"/>
      <c r="G5780" s="92"/>
      <c r="H5780" s="92"/>
      <c r="I5780" s="92"/>
      <c r="J5780" s="92"/>
      <c r="K5780" s="92"/>
      <c r="N5780" s="92"/>
      <c r="O5780" s="92"/>
      <c r="P5780" s="92"/>
      <c r="Q5780" s="92"/>
      <c r="R5780" s="92"/>
    </row>
    <row r="5781" spans="1:18" x14ac:dyDescent="0.3">
      <c r="A5781" s="107"/>
      <c r="B5781" s="92"/>
      <c r="C5781" s="92"/>
      <c r="D5781" s="92"/>
      <c r="E5781" s="92"/>
      <c r="F5781" s="92"/>
      <c r="G5781" s="92"/>
      <c r="H5781" s="92"/>
      <c r="I5781" s="92"/>
      <c r="J5781" s="92"/>
      <c r="K5781" s="92"/>
      <c r="N5781" s="92"/>
      <c r="O5781" s="92"/>
      <c r="P5781" s="92"/>
      <c r="Q5781" s="92"/>
      <c r="R5781" s="92"/>
    </row>
    <row r="5782" spans="1:18" x14ac:dyDescent="0.3">
      <c r="A5782" s="107"/>
      <c r="B5782" s="92"/>
      <c r="C5782" s="92"/>
      <c r="D5782" s="92"/>
      <c r="E5782" s="92"/>
      <c r="F5782" s="92"/>
      <c r="G5782" s="92"/>
      <c r="H5782" s="92"/>
      <c r="I5782" s="92"/>
      <c r="J5782" s="92"/>
      <c r="K5782" s="92"/>
      <c r="N5782" s="92"/>
      <c r="O5782" s="92"/>
      <c r="P5782" s="92"/>
      <c r="Q5782" s="92"/>
      <c r="R5782" s="92"/>
    </row>
    <row r="5783" spans="1:18" x14ac:dyDescent="0.3">
      <c r="A5783" s="107"/>
      <c r="B5783" s="92"/>
      <c r="C5783" s="92"/>
      <c r="D5783" s="92"/>
      <c r="E5783" s="92"/>
      <c r="F5783" s="92"/>
      <c r="G5783" s="92"/>
      <c r="H5783" s="92"/>
      <c r="I5783" s="92"/>
      <c r="J5783" s="92"/>
      <c r="K5783" s="92"/>
      <c r="N5783" s="92"/>
      <c r="O5783" s="92"/>
      <c r="P5783" s="92"/>
      <c r="Q5783" s="92"/>
      <c r="R5783" s="92"/>
    </row>
    <row r="5784" spans="1:18" x14ac:dyDescent="0.3">
      <c r="A5784" s="107"/>
      <c r="B5784" s="92"/>
      <c r="C5784" s="92"/>
      <c r="D5784" s="92"/>
      <c r="E5784" s="92"/>
      <c r="F5784" s="92"/>
      <c r="G5784" s="92"/>
      <c r="H5784" s="92"/>
      <c r="I5784" s="92"/>
      <c r="J5784" s="92"/>
      <c r="K5784" s="92"/>
      <c r="N5784" s="92"/>
      <c r="O5784" s="92"/>
      <c r="P5784" s="92"/>
      <c r="Q5784" s="92"/>
      <c r="R5784" s="92"/>
    </row>
    <row r="5785" spans="1:18" x14ac:dyDescent="0.3">
      <c r="A5785" s="107"/>
      <c r="B5785" s="92"/>
      <c r="C5785" s="92"/>
      <c r="D5785" s="92"/>
      <c r="E5785" s="92"/>
      <c r="F5785" s="92"/>
      <c r="G5785" s="92"/>
      <c r="H5785" s="92"/>
      <c r="I5785" s="92"/>
      <c r="J5785" s="92"/>
      <c r="K5785" s="92"/>
      <c r="N5785" s="92"/>
      <c r="O5785" s="92"/>
      <c r="P5785" s="92"/>
      <c r="Q5785" s="92"/>
      <c r="R5785" s="92"/>
    </row>
    <row r="5786" spans="1:18" x14ac:dyDescent="0.3">
      <c r="A5786" s="107"/>
      <c r="B5786" s="92"/>
      <c r="C5786" s="92"/>
      <c r="D5786" s="92"/>
      <c r="E5786" s="92"/>
      <c r="F5786" s="92"/>
      <c r="G5786" s="92"/>
      <c r="H5786" s="92"/>
      <c r="I5786" s="92"/>
      <c r="J5786" s="92"/>
      <c r="K5786" s="92"/>
      <c r="N5786" s="92"/>
      <c r="O5786" s="92"/>
      <c r="P5786" s="92"/>
      <c r="Q5786" s="92"/>
      <c r="R5786" s="92"/>
    </row>
    <row r="5787" spans="1:18" x14ac:dyDescent="0.3">
      <c r="A5787" s="107"/>
      <c r="B5787" s="92"/>
      <c r="C5787" s="92"/>
      <c r="D5787" s="92"/>
      <c r="E5787" s="92"/>
      <c r="F5787" s="92"/>
      <c r="G5787" s="92"/>
      <c r="H5787" s="92"/>
      <c r="I5787" s="92"/>
      <c r="J5787" s="92"/>
      <c r="K5787" s="92"/>
      <c r="N5787" s="92"/>
      <c r="O5787" s="92"/>
      <c r="P5787" s="92"/>
      <c r="Q5787" s="92"/>
      <c r="R5787" s="92"/>
    </row>
    <row r="5788" spans="1:18" x14ac:dyDescent="0.3">
      <c r="A5788" s="107"/>
      <c r="B5788" s="92"/>
      <c r="C5788" s="92"/>
      <c r="D5788" s="92"/>
      <c r="E5788" s="92"/>
      <c r="F5788" s="92"/>
      <c r="G5788" s="92"/>
      <c r="H5788" s="92"/>
      <c r="I5788" s="92"/>
      <c r="J5788" s="92"/>
      <c r="K5788" s="92"/>
      <c r="N5788" s="92"/>
      <c r="O5788" s="92"/>
      <c r="P5788" s="92"/>
      <c r="Q5788" s="92"/>
      <c r="R5788" s="92"/>
    </row>
    <row r="5789" spans="1:18" x14ac:dyDescent="0.3">
      <c r="A5789" s="107"/>
      <c r="B5789" s="92"/>
      <c r="C5789" s="92"/>
      <c r="D5789" s="92"/>
      <c r="E5789" s="92"/>
      <c r="F5789" s="92"/>
      <c r="G5789" s="92"/>
      <c r="H5789" s="92"/>
      <c r="I5789" s="92"/>
      <c r="J5789" s="92"/>
      <c r="K5789" s="92"/>
      <c r="N5789" s="92"/>
      <c r="O5789" s="92"/>
      <c r="P5789" s="92"/>
      <c r="Q5789" s="92"/>
      <c r="R5789" s="92"/>
    </row>
    <row r="5790" spans="1:18" x14ac:dyDescent="0.3">
      <c r="A5790" s="107"/>
      <c r="B5790" s="92"/>
      <c r="C5790" s="92"/>
      <c r="D5790" s="92"/>
      <c r="E5790" s="92"/>
      <c r="F5790" s="92"/>
      <c r="G5790" s="92"/>
      <c r="H5790" s="92"/>
      <c r="I5790" s="92"/>
      <c r="J5790" s="92"/>
      <c r="K5790" s="92"/>
      <c r="N5790" s="92"/>
      <c r="O5790" s="92"/>
      <c r="P5790" s="92"/>
      <c r="Q5790" s="92"/>
      <c r="R5790" s="92"/>
    </row>
    <row r="5791" spans="1:18" x14ac:dyDescent="0.3">
      <c r="A5791" s="107"/>
      <c r="B5791" s="92"/>
      <c r="C5791" s="92"/>
      <c r="D5791" s="92"/>
      <c r="E5791" s="92"/>
      <c r="F5791" s="92"/>
      <c r="G5791" s="92"/>
      <c r="H5791" s="92"/>
      <c r="I5791" s="92"/>
      <c r="J5791" s="92"/>
      <c r="K5791" s="92"/>
      <c r="N5791" s="92"/>
      <c r="O5791" s="92"/>
      <c r="P5791" s="92"/>
      <c r="Q5791" s="92"/>
      <c r="R5791" s="92"/>
    </row>
    <row r="5792" spans="1:18" x14ac:dyDescent="0.3">
      <c r="A5792" s="107"/>
      <c r="B5792" s="92"/>
      <c r="C5792" s="92"/>
      <c r="D5792" s="92"/>
      <c r="E5792" s="92"/>
      <c r="F5792" s="92"/>
      <c r="G5792" s="92"/>
      <c r="H5792" s="92"/>
      <c r="I5792" s="92"/>
      <c r="J5792" s="92"/>
      <c r="K5792" s="92"/>
      <c r="N5792" s="92"/>
      <c r="O5792" s="92"/>
      <c r="P5792" s="92"/>
      <c r="Q5792" s="92"/>
      <c r="R5792" s="92"/>
    </row>
    <row r="5793" spans="1:18" x14ac:dyDescent="0.3">
      <c r="A5793" s="107"/>
      <c r="B5793" s="92"/>
      <c r="C5793" s="92"/>
      <c r="D5793" s="92"/>
      <c r="E5793" s="92"/>
      <c r="F5793" s="92"/>
      <c r="G5793" s="92"/>
      <c r="H5793" s="92"/>
      <c r="I5793" s="92"/>
      <c r="J5793" s="92"/>
      <c r="K5793" s="92"/>
      <c r="N5793" s="92"/>
      <c r="O5793" s="92"/>
      <c r="P5793" s="92"/>
      <c r="Q5793" s="92"/>
      <c r="R5793" s="92"/>
    </row>
    <row r="5794" spans="1:18" x14ac:dyDescent="0.3">
      <c r="A5794" s="107"/>
      <c r="B5794" s="92"/>
      <c r="C5794" s="92"/>
      <c r="D5794" s="92"/>
      <c r="E5794" s="92"/>
      <c r="F5794" s="92"/>
      <c r="G5794" s="92"/>
      <c r="H5794" s="92"/>
      <c r="I5794" s="92"/>
      <c r="J5794" s="92"/>
      <c r="K5794" s="92"/>
      <c r="N5794" s="92"/>
      <c r="O5794" s="92"/>
      <c r="P5794" s="92"/>
      <c r="Q5794" s="92"/>
      <c r="R5794" s="92"/>
    </row>
    <row r="5795" spans="1:18" x14ac:dyDescent="0.3">
      <c r="A5795" s="107"/>
      <c r="B5795" s="92"/>
      <c r="C5795" s="92"/>
      <c r="D5795" s="92"/>
      <c r="E5795" s="92"/>
      <c r="F5795" s="92"/>
      <c r="G5795" s="92"/>
      <c r="H5795" s="92"/>
      <c r="I5795" s="92"/>
      <c r="J5795" s="92"/>
      <c r="K5795" s="92"/>
      <c r="N5795" s="92"/>
      <c r="O5795" s="92"/>
      <c r="P5795" s="92"/>
      <c r="Q5795" s="92"/>
      <c r="R5795" s="92"/>
    </row>
    <row r="5796" spans="1:18" x14ac:dyDescent="0.3">
      <c r="A5796" s="107"/>
      <c r="B5796" s="92"/>
      <c r="C5796" s="92"/>
      <c r="D5796" s="92"/>
      <c r="E5796" s="92"/>
      <c r="F5796" s="92"/>
      <c r="G5796" s="92"/>
      <c r="H5796" s="92"/>
      <c r="I5796" s="92"/>
      <c r="J5796" s="92"/>
      <c r="K5796" s="92"/>
      <c r="N5796" s="92"/>
      <c r="O5796" s="92"/>
      <c r="P5796" s="92"/>
      <c r="Q5796" s="92"/>
      <c r="R5796" s="92"/>
    </row>
    <row r="5797" spans="1:18" x14ac:dyDescent="0.3">
      <c r="A5797" s="107"/>
      <c r="B5797" s="92"/>
      <c r="C5797" s="92"/>
      <c r="D5797" s="92"/>
      <c r="E5797" s="92"/>
      <c r="F5797" s="92"/>
      <c r="G5797" s="92"/>
      <c r="H5797" s="92"/>
      <c r="I5797" s="92"/>
      <c r="J5797" s="92"/>
      <c r="K5797" s="92"/>
      <c r="N5797" s="92"/>
      <c r="O5797" s="92"/>
      <c r="P5797" s="92"/>
      <c r="Q5797" s="92"/>
      <c r="R5797" s="92"/>
    </row>
    <row r="5798" spans="1:18" x14ac:dyDescent="0.3">
      <c r="A5798" s="107"/>
      <c r="B5798" s="92"/>
      <c r="C5798" s="92"/>
      <c r="D5798" s="92"/>
      <c r="E5798" s="92"/>
      <c r="F5798" s="92"/>
      <c r="G5798" s="92"/>
      <c r="H5798" s="92"/>
      <c r="I5798" s="92"/>
      <c r="J5798" s="92"/>
      <c r="K5798" s="92"/>
      <c r="N5798" s="92"/>
      <c r="O5798" s="92"/>
      <c r="P5798" s="92"/>
      <c r="Q5798" s="92"/>
      <c r="R5798" s="92"/>
    </row>
    <row r="5799" spans="1:18" x14ac:dyDescent="0.3">
      <c r="A5799" s="107"/>
      <c r="B5799" s="92"/>
      <c r="C5799" s="92"/>
      <c r="D5799" s="92"/>
      <c r="E5799" s="92"/>
      <c r="F5799" s="92"/>
      <c r="G5799" s="92"/>
      <c r="H5799" s="92"/>
      <c r="I5799" s="92"/>
      <c r="J5799" s="92"/>
      <c r="K5799" s="92"/>
      <c r="N5799" s="92"/>
      <c r="O5799" s="92"/>
      <c r="P5799" s="92"/>
      <c r="Q5799" s="92"/>
      <c r="R5799" s="92"/>
    </row>
    <row r="5800" spans="1:18" x14ac:dyDescent="0.3">
      <c r="A5800" s="107"/>
      <c r="B5800" s="92"/>
      <c r="C5800" s="92"/>
      <c r="D5800" s="92"/>
      <c r="E5800" s="92"/>
      <c r="F5800" s="92"/>
      <c r="G5800" s="92"/>
      <c r="H5800" s="92"/>
      <c r="I5800" s="92"/>
      <c r="J5800" s="92"/>
      <c r="K5800" s="92"/>
      <c r="N5800" s="92"/>
      <c r="O5800" s="92"/>
      <c r="P5800" s="92"/>
      <c r="Q5800" s="92"/>
      <c r="R5800" s="92"/>
    </row>
    <row r="5801" spans="1:18" x14ac:dyDescent="0.3">
      <c r="A5801" s="107"/>
      <c r="B5801" s="92"/>
      <c r="C5801" s="92"/>
      <c r="D5801" s="92"/>
      <c r="E5801" s="92"/>
      <c r="F5801" s="92"/>
      <c r="G5801" s="92"/>
      <c r="H5801" s="92"/>
      <c r="I5801" s="92"/>
      <c r="J5801" s="92"/>
      <c r="K5801" s="92"/>
      <c r="N5801" s="92"/>
      <c r="O5801" s="92"/>
      <c r="P5801" s="92"/>
      <c r="Q5801" s="92"/>
      <c r="R5801" s="92"/>
    </row>
    <row r="5802" spans="1:18" x14ac:dyDescent="0.3">
      <c r="A5802" s="107"/>
      <c r="B5802" s="92"/>
      <c r="C5802" s="92"/>
      <c r="D5802" s="92"/>
      <c r="E5802" s="92"/>
      <c r="F5802" s="92"/>
      <c r="G5802" s="92"/>
      <c r="H5802" s="92"/>
      <c r="I5802" s="92"/>
      <c r="J5802" s="92"/>
      <c r="K5802" s="92"/>
      <c r="N5802" s="92"/>
      <c r="O5802" s="92"/>
      <c r="P5802" s="92"/>
      <c r="Q5802" s="92"/>
      <c r="R5802" s="92"/>
    </row>
    <row r="5803" spans="1:18" x14ac:dyDescent="0.3">
      <c r="A5803" s="107"/>
      <c r="B5803" s="92"/>
      <c r="C5803" s="92"/>
      <c r="D5803" s="92"/>
      <c r="E5803" s="92"/>
      <c r="F5803" s="92"/>
      <c r="G5803" s="92"/>
      <c r="H5803" s="92"/>
      <c r="I5803" s="92"/>
      <c r="J5803" s="92"/>
      <c r="K5803" s="92"/>
      <c r="N5803" s="92"/>
      <c r="O5803" s="92"/>
      <c r="P5803" s="92"/>
      <c r="Q5803" s="92"/>
      <c r="R5803" s="92"/>
    </row>
    <row r="5804" spans="1:18" x14ac:dyDescent="0.3">
      <c r="A5804" s="107"/>
      <c r="B5804" s="92"/>
      <c r="C5804" s="92"/>
      <c r="D5804" s="92"/>
      <c r="E5804" s="92"/>
      <c r="F5804" s="92"/>
      <c r="G5804" s="92"/>
      <c r="H5804" s="92"/>
      <c r="I5804" s="92"/>
      <c r="J5804" s="92"/>
      <c r="K5804" s="92"/>
      <c r="N5804" s="92"/>
      <c r="O5804" s="92"/>
      <c r="P5804" s="92"/>
      <c r="Q5804" s="92"/>
      <c r="R5804" s="92"/>
    </row>
    <row r="5805" spans="1:18" x14ac:dyDescent="0.3">
      <c r="A5805" s="107"/>
      <c r="B5805" s="92"/>
      <c r="C5805" s="92"/>
      <c r="D5805" s="92"/>
      <c r="E5805" s="92"/>
      <c r="F5805" s="92"/>
      <c r="G5805" s="92"/>
      <c r="H5805" s="92"/>
      <c r="I5805" s="92"/>
      <c r="J5805" s="92"/>
      <c r="K5805" s="92"/>
      <c r="N5805" s="92"/>
      <c r="O5805" s="92"/>
      <c r="P5805" s="92"/>
      <c r="Q5805" s="92"/>
      <c r="R5805" s="92"/>
    </row>
    <row r="5806" spans="1:18" x14ac:dyDescent="0.3">
      <c r="A5806" s="107"/>
      <c r="B5806" s="92"/>
      <c r="C5806" s="92"/>
      <c r="D5806" s="92"/>
      <c r="E5806" s="92"/>
      <c r="F5806" s="92"/>
      <c r="G5806" s="92"/>
      <c r="H5806" s="92"/>
      <c r="I5806" s="92"/>
      <c r="J5806" s="92"/>
      <c r="K5806" s="92"/>
      <c r="N5806" s="92"/>
      <c r="O5806" s="92"/>
      <c r="P5806" s="92"/>
      <c r="Q5806" s="92"/>
      <c r="R5806" s="92"/>
    </row>
    <row r="5807" spans="1:18" x14ac:dyDescent="0.3">
      <c r="A5807" s="107"/>
      <c r="B5807" s="92"/>
      <c r="C5807" s="92"/>
      <c r="D5807" s="92"/>
      <c r="E5807" s="92"/>
      <c r="F5807" s="92"/>
      <c r="G5807" s="92"/>
      <c r="H5807" s="92"/>
      <c r="I5807" s="92"/>
      <c r="J5807" s="92"/>
      <c r="K5807" s="92"/>
      <c r="N5807" s="92"/>
      <c r="O5807" s="92"/>
      <c r="P5807" s="92"/>
      <c r="Q5807" s="92"/>
      <c r="R5807" s="92"/>
    </row>
    <row r="5808" spans="1:18" x14ac:dyDescent="0.3">
      <c r="A5808" s="107"/>
      <c r="B5808" s="92"/>
      <c r="C5808" s="92"/>
      <c r="D5808" s="92"/>
      <c r="E5808" s="92"/>
      <c r="F5808" s="92"/>
      <c r="G5808" s="92"/>
      <c r="H5808" s="92"/>
      <c r="I5808" s="92"/>
      <c r="J5808" s="92"/>
      <c r="K5808" s="92"/>
      <c r="N5808" s="92"/>
      <c r="O5808" s="92"/>
      <c r="P5808" s="92"/>
      <c r="Q5808" s="92"/>
      <c r="R5808" s="92"/>
    </row>
    <row r="5809" spans="1:18" x14ac:dyDescent="0.3">
      <c r="A5809" s="107"/>
      <c r="B5809" s="92"/>
      <c r="C5809" s="92"/>
      <c r="D5809" s="92"/>
      <c r="E5809" s="92"/>
      <c r="F5809" s="92"/>
      <c r="G5809" s="92"/>
      <c r="H5809" s="92"/>
      <c r="I5809" s="92"/>
      <c r="J5809" s="92"/>
      <c r="K5809" s="92"/>
      <c r="N5809" s="92"/>
      <c r="O5809" s="92"/>
      <c r="P5809" s="92"/>
      <c r="Q5809" s="92"/>
      <c r="R5809" s="92"/>
    </row>
    <row r="5810" spans="1:18" x14ac:dyDescent="0.3">
      <c r="A5810" s="107"/>
      <c r="B5810" s="92"/>
      <c r="C5810" s="92"/>
      <c r="D5810" s="92"/>
      <c r="E5810" s="92"/>
      <c r="F5810" s="92"/>
      <c r="G5810" s="92"/>
      <c r="H5810" s="92"/>
      <c r="I5810" s="92"/>
      <c r="J5810" s="92"/>
      <c r="K5810" s="92"/>
      <c r="N5810" s="92"/>
      <c r="O5810" s="92"/>
      <c r="P5810" s="92"/>
      <c r="Q5810" s="92"/>
      <c r="R5810" s="92"/>
    </row>
    <row r="5811" spans="1:18" x14ac:dyDescent="0.3">
      <c r="A5811" s="107"/>
      <c r="B5811" s="92"/>
      <c r="C5811" s="92"/>
      <c r="D5811" s="92"/>
      <c r="E5811" s="92"/>
      <c r="F5811" s="92"/>
      <c r="G5811" s="92"/>
      <c r="H5811" s="92"/>
      <c r="I5811" s="92"/>
      <c r="J5811" s="92"/>
      <c r="K5811" s="92"/>
      <c r="N5811" s="92"/>
      <c r="O5811" s="92"/>
      <c r="P5811" s="92"/>
      <c r="Q5811" s="92"/>
      <c r="R5811" s="92"/>
    </row>
    <row r="5812" spans="1:18" x14ac:dyDescent="0.3">
      <c r="A5812" s="107"/>
      <c r="B5812" s="92"/>
      <c r="C5812" s="92"/>
      <c r="D5812" s="92"/>
      <c r="E5812" s="92"/>
      <c r="F5812" s="92"/>
      <c r="G5812" s="92"/>
      <c r="H5812" s="92"/>
      <c r="I5812" s="92"/>
      <c r="J5812" s="92"/>
      <c r="K5812" s="92"/>
      <c r="N5812" s="92"/>
      <c r="O5812" s="92"/>
      <c r="P5812" s="92"/>
      <c r="Q5812" s="92"/>
      <c r="R5812" s="92"/>
    </row>
    <row r="5813" spans="1:18" x14ac:dyDescent="0.3">
      <c r="A5813" s="107"/>
      <c r="B5813" s="92"/>
      <c r="C5813" s="92"/>
      <c r="D5813" s="92"/>
      <c r="E5813" s="92"/>
      <c r="F5813" s="92"/>
      <c r="G5813" s="92"/>
      <c r="H5813" s="92"/>
      <c r="I5813" s="92"/>
      <c r="J5813" s="92"/>
      <c r="K5813" s="92"/>
      <c r="N5813" s="92"/>
      <c r="O5813" s="92"/>
      <c r="P5813" s="92"/>
      <c r="Q5813" s="92"/>
      <c r="R5813" s="92"/>
    </row>
    <row r="5814" spans="1:18" x14ac:dyDescent="0.3">
      <c r="A5814" s="107"/>
      <c r="B5814" s="92"/>
      <c r="C5814" s="92"/>
      <c r="D5814" s="92"/>
      <c r="E5814" s="92"/>
      <c r="F5814" s="92"/>
      <c r="G5814" s="92"/>
      <c r="H5814" s="92"/>
      <c r="I5814" s="92"/>
      <c r="J5814" s="92"/>
      <c r="K5814" s="92"/>
      <c r="N5814" s="92"/>
      <c r="O5814" s="92"/>
      <c r="P5814" s="92"/>
      <c r="Q5814" s="92"/>
      <c r="R5814" s="92"/>
    </row>
    <row r="5815" spans="1:18" x14ac:dyDescent="0.3">
      <c r="A5815" s="107"/>
      <c r="B5815" s="92"/>
      <c r="C5815" s="92"/>
      <c r="D5815" s="92"/>
      <c r="E5815" s="92"/>
      <c r="F5815" s="92"/>
      <c r="G5815" s="92"/>
      <c r="H5815" s="92"/>
      <c r="I5815" s="92"/>
      <c r="J5815" s="92"/>
      <c r="K5815" s="92"/>
      <c r="N5815" s="92"/>
      <c r="O5815" s="92"/>
      <c r="P5815" s="92"/>
      <c r="Q5815" s="92"/>
      <c r="R5815" s="92"/>
    </row>
    <row r="5816" spans="1:18" x14ac:dyDescent="0.3">
      <c r="A5816" s="107"/>
      <c r="B5816" s="92"/>
      <c r="C5816" s="92"/>
      <c r="D5816" s="92"/>
      <c r="E5816" s="92"/>
      <c r="F5816" s="92"/>
      <c r="G5816" s="92"/>
      <c r="H5816" s="92"/>
      <c r="I5816" s="92"/>
      <c r="J5816" s="92"/>
      <c r="K5816" s="92"/>
      <c r="N5816" s="92"/>
      <c r="O5816" s="92"/>
      <c r="P5816" s="92"/>
      <c r="Q5816" s="92"/>
      <c r="R5816" s="92"/>
    </row>
    <row r="5817" spans="1:18" x14ac:dyDescent="0.3">
      <c r="A5817" s="107"/>
      <c r="B5817" s="92"/>
      <c r="C5817" s="92"/>
      <c r="D5817" s="92"/>
      <c r="E5817" s="92"/>
      <c r="F5817" s="92"/>
      <c r="G5817" s="92"/>
      <c r="H5817" s="92"/>
      <c r="I5817" s="92"/>
      <c r="J5817" s="92"/>
      <c r="K5817" s="92"/>
      <c r="N5817" s="92"/>
      <c r="O5817" s="92"/>
      <c r="P5817" s="92"/>
      <c r="Q5817" s="92"/>
      <c r="R5817" s="92"/>
    </row>
    <row r="5818" spans="1:18" x14ac:dyDescent="0.3">
      <c r="A5818" s="107"/>
      <c r="B5818" s="92"/>
      <c r="C5818" s="92"/>
      <c r="D5818" s="92"/>
      <c r="E5818" s="92"/>
      <c r="F5818" s="92"/>
      <c r="G5818" s="92"/>
      <c r="H5818" s="92"/>
      <c r="I5818" s="92"/>
      <c r="J5818" s="92"/>
      <c r="K5818" s="92"/>
      <c r="N5818" s="92"/>
      <c r="O5818" s="92"/>
      <c r="P5818" s="92"/>
      <c r="Q5818" s="92"/>
      <c r="R5818" s="92"/>
    </row>
    <row r="5819" spans="1:18" x14ac:dyDescent="0.3">
      <c r="A5819" s="107"/>
      <c r="B5819" s="92"/>
      <c r="C5819" s="92"/>
      <c r="D5819" s="92"/>
      <c r="E5819" s="92"/>
      <c r="F5819" s="92"/>
      <c r="G5819" s="92"/>
      <c r="H5819" s="92"/>
      <c r="I5819" s="92"/>
      <c r="J5819" s="92"/>
      <c r="K5819" s="92"/>
      <c r="N5819" s="92"/>
      <c r="O5819" s="92"/>
      <c r="P5819" s="92"/>
      <c r="Q5819" s="92"/>
      <c r="R5819" s="92"/>
    </row>
    <row r="5820" spans="1:18" x14ac:dyDescent="0.3">
      <c r="A5820" s="107"/>
      <c r="B5820" s="92"/>
      <c r="C5820" s="92"/>
      <c r="D5820" s="92"/>
      <c r="E5820" s="92"/>
      <c r="F5820" s="92"/>
      <c r="G5820" s="92"/>
      <c r="H5820" s="92"/>
      <c r="I5820" s="92"/>
      <c r="J5820" s="92"/>
      <c r="K5820" s="92"/>
      <c r="N5820" s="92"/>
      <c r="O5820" s="92"/>
      <c r="P5820" s="92"/>
      <c r="Q5820" s="92"/>
      <c r="R5820" s="92"/>
    </row>
    <row r="5821" spans="1:18" x14ac:dyDescent="0.3">
      <c r="A5821" s="107"/>
      <c r="B5821" s="92"/>
      <c r="C5821" s="92"/>
      <c r="D5821" s="92"/>
      <c r="E5821" s="92"/>
      <c r="F5821" s="92"/>
      <c r="G5821" s="92"/>
      <c r="H5821" s="92"/>
      <c r="I5821" s="92"/>
      <c r="J5821" s="92"/>
      <c r="K5821" s="92"/>
      <c r="N5821" s="92"/>
      <c r="O5821" s="92"/>
      <c r="P5821" s="92"/>
      <c r="Q5821" s="92"/>
      <c r="R5821" s="92"/>
    </row>
    <row r="5822" spans="1:18" x14ac:dyDescent="0.3">
      <c r="A5822" s="107"/>
      <c r="B5822" s="92"/>
      <c r="C5822" s="92"/>
      <c r="D5822" s="92"/>
      <c r="E5822" s="92"/>
      <c r="F5822" s="92"/>
      <c r="G5822" s="92"/>
      <c r="H5822" s="92"/>
      <c r="I5822" s="92"/>
      <c r="J5822" s="92"/>
      <c r="K5822" s="92"/>
      <c r="N5822" s="92"/>
      <c r="O5822" s="92"/>
      <c r="P5822" s="92"/>
      <c r="Q5822" s="92"/>
      <c r="R5822" s="92"/>
    </row>
    <row r="5823" spans="1:18" x14ac:dyDescent="0.3">
      <c r="A5823" s="107"/>
      <c r="B5823" s="92"/>
      <c r="C5823" s="92"/>
      <c r="D5823" s="92"/>
      <c r="E5823" s="92"/>
      <c r="F5823" s="92"/>
      <c r="G5823" s="92"/>
      <c r="H5823" s="92"/>
      <c r="I5823" s="92"/>
      <c r="J5823" s="92"/>
      <c r="K5823" s="92"/>
      <c r="N5823" s="92"/>
      <c r="O5823" s="92"/>
      <c r="P5823" s="92"/>
      <c r="Q5823" s="92"/>
      <c r="R5823" s="92"/>
    </row>
    <row r="5824" spans="1:18" x14ac:dyDescent="0.3">
      <c r="A5824" s="107"/>
      <c r="B5824" s="92"/>
      <c r="C5824" s="92"/>
      <c r="D5824" s="92"/>
      <c r="E5824" s="92"/>
      <c r="F5824" s="92"/>
      <c r="G5824" s="92"/>
      <c r="H5824" s="92"/>
      <c r="I5824" s="92"/>
      <c r="J5824" s="92"/>
      <c r="K5824" s="92"/>
      <c r="N5824" s="92"/>
      <c r="O5824" s="92"/>
      <c r="P5824" s="92"/>
      <c r="Q5824" s="92"/>
      <c r="R5824" s="92"/>
    </row>
    <row r="5825" spans="1:18" x14ac:dyDescent="0.3">
      <c r="A5825" s="107"/>
      <c r="B5825" s="92"/>
      <c r="C5825" s="92"/>
      <c r="D5825" s="92"/>
      <c r="E5825" s="92"/>
      <c r="F5825" s="92"/>
      <c r="G5825" s="92"/>
      <c r="H5825" s="92"/>
      <c r="I5825" s="92"/>
      <c r="J5825" s="92"/>
      <c r="K5825" s="92"/>
      <c r="N5825" s="92"/>
      <c r="O5825" s="92"/>
      <c r="P5825" s="92"/>
      <c r="Q5825" s="92"/>
      <c r="R5825" s="92"/>
    </row>
    <row r="5826" spans="1:18" x14ac:dyDescent="0.3">
      <c r="A5826" s="107"/>
      <c r="B5826" s="92"/>
      <c r="C5826" s="92"/>
      <c r="D5826" s="92"/>
      <c r="E5826" s="92"/>
      <c r="F5826" s="92"/>
      <c r="G5826" s="92"/>
      <c r="H5826" s="92"/>
      <c r="I5826" s="92"/>
      <c r="J5826" s="92"/>
      <c r="K5826" s="92"/>
      <c r="N5826" s="92"/>
      <c r="O5826" s="92"/>
      <c r="P5826" s="92"/>
      <c r="Q5826" s="92"/>
      <c r="R5826" s="92"/>
    </row>
    <row r="5827" spans="1:18" x14ac:dyDescent="0.3">
      <c r="A5827" s="107"/>
      <c r="B5827" s="92"/>
      <c r="C5827" s="92"/>
      <c r="D5827" s="92"/>
      <c r="E5827" s="92"/>
      <c r="F5827" s="92"/>
      <c r="G5827" s="92"/>
      <c r="H5827" s="92"/>
      <c r="I5827" s="92"/>
      <c r="J5827" s="92"/>
      <c r="K5827" s="92"/>
      <c r="N5827" s="92"/>
      <c r="O5827" s="92"/>
      <c r="P5827" s="92"/>
      <c r="Q5827" s="92"/>
      <c r="R5827" s="92"/>
    </row>
    <row r="5828" spans="1:18" x14ac:dyDescent="0.3">
      <c r="A5828" s="107"/>
      <c r="B5828" s="92"/>
      <c r="C5828" s="92"/>
      <c r="D5828" s="92"/>
      <c r="E5828" s="92"/>
      <c r="F5828" s="92"/>
      <c r="G5828" s="92"/>
      <c r="H5828" s="92"/>
      <c r="I5828" s="92"/>
      <c r="J5828" s="92"/>
      <c r="K5828" s="92"/>
      <c r="N5828" s="92"/>
      <c r="O5828" s="92"/>
      <c r="P5828" s="92"/>
      <c r="Q5828" s="92"/>
      <c r="R5828" s="92"/>
    </row>
    <row r="5829" spans="1:18" x14ac:dyDescent="0.3">
      <c r="A5829" s="107"/>
      <c r="B5829" s="92"/>
      <c r="C5829" s="92"/>
      <c r="D5829" s="92"/>
      <c r="E5829" s="92"/>
      <c r="F5829" s="92"/>
      <c r="G5829" s="92"/>
      <c r="H5829" s="92"/>
      <c r="I5829" s="92"/>
      <c r="J5829" s="92"/>
      <c r="K5829" s="92"/>
      <c r="N5829" s="92"/>
      <c r="O5829" s="92"/>
      <c r="P5829" s="92"/>
      <c r="Q5829" s="92"/>
      <c r="R5829" s="92"/>
    </row>
    <row r="5830" spans="1:18" x14ac:dyDescent="0.3">
      <c r="A5830" s="107"/>
      <c r="B5830" s="92"/>
      <c r="C5830" s="92"/>
      <c r="D5830" s="92"/>
      <c r="E5830" s="92"/>
      <c r="F5830" s="92"/>
      <c r="G5830" s="92"/>
      <c r="H5830" s="92"/>
      <c r="I5830" s="92"/>
      <c r="J5830" s="92"/>
      <c r="K5830" s="92"/>
      <c r="N5830" s="92"/>
      <c r="O5830" s="92"/>
      <c r="P5830" s="92"/>
      <c r="Q5830" s="92"/>
      <c r="R5830" s="92"/>
    </row>
    <row r="5831" spans="1:18" x14ac:dyDescent="0.3">
      <c r="A5831" s="107"/>
      <c r="B5831" s="92"/>
      <c r="C5831" s="92"/>
      <c r="D5831" s="92"/>
      <c r="E5831" s="92"/>
      <c r="F5831" s="92"/>
      <c r="G5831" s="92"/>
      <c r="H5831" s="92"/>
      <c r="I5831" s="92"/>
      <c r="J5831" s="92"/>
      <c r="K5831" s="92"/>
      <c r="N5831" s="92"/>
      <c r="O5831" s="92"/>
      <c r="P5831" s="92"/>
      <c r="Q5831" s="92"/>
      <c r="R5831" s="92"/>
    </row>
    <row r="5832" spans="1:18" x14ac:dyDescent="0.3">
      <c r="A5832" s="107"/>
      <c r="B5832" s="92"/>
      <c r="C5832" s="92"/>
      <c r="D5832" s="92"/>
      <c r="E5832" s="92"/>
      <c r="F5832" s="92"/>
      <c r="G5832" s="92"/>
      <c r="H5832" s="92"/>
      <c r="I5832" s="92"/>
      <c r="J5832" s="92"/>
      <c r="K5832" s="92"/>
      <c r="N5832" s="92"/>
      <c r="O5832" s="92"/>
      <c r="P5832" s="92"/>
      <c r="Q5832" s="92"/>
      <c r="R5832" s="92"/>
    </row>
    <row r="5833" spans="1:18" x14ac:dyDescent="0.3">
      <c r="A5833" s="107"/>
      <c r="B5833" s="92"/>
      <c r="C5833" s="92"/>
      <c r="D5833" s="92"/>
      <c r="E5833" s="92"/>
      <c r="F5833" s="92"/>
      <c r="G5833" s="92"/>
      <c r="H5833" s="92"/>
      <c r="I5833" s="92"/>
      <c r="J5833" s="92"/>
      <c r="K5833" s="92"/>
      <c r="N5833" s="92"/>
      <c r="O5833" s="92"/>
      <c r="P5833" s="92"/>
      <c r="Q5833" s="92"/>
      <c r="R5833" s="92"/>
    </row>
    <row r="5834" spans="1:18" x14ac:dyDescent="0.3">
      <c r="A5834" s="107"/>
      <c r="B5834" s="92"/>
      <c r="C5834" s="92"/>
      <c r="D5834" s="92"/>
      <c r="E5834" s="92"/>
      <c r="F5834" s="92"/>
      <c r="G5834" s="92"/>
      <c r="H5834" s="92"/>
      <c r="I5834" s="92"/>
      <c r="J5834" s="92"/>
      <c r="K5834" s="92"/>
      <c r="N5834" s="92"/>
      <c r="O5834" s="92"/>
      <c r="P5834" s="92"/>
      <c r="Q5834" s="92"/>
      <c r="R5834" s="92"/>
    </row>
    <row r="5835" spans="1:18" x14ac:dyDescent="0.3">
      <c r="A5835" s="107"/>
      <c r="B5835" s="92"/>
      <c r="C5835" s="92"/>
      <c r="D5835" s="92"/>
      <c r="E5835" s="92"/>
      <c r="F5835" s="92"/>
      <c r="G5835" s="92"/>
      <c r="H5835" s="92"/>
      <c r="I5835" s="92"/>
      <c r="J5835" s="92"/>
      <c r="K5835" s="92"/>
      <c r="N5835" s="92"/>
      <c r="O5835" s="92"/>
      <c r="P5835" s="92"/>
      <c r="Q5835" s="92"/>
      <c r="R5835" s="92"/>
    </row>
    <row r="5836" spans="1:18" x14ac:dyDescent="0.3">
      <c r="A5836" s="107"/>
      <c r="B5836" s="92"/>
      <c r="C5836" s="92"/>
      <c r="D5836" s="92"/>
      <c r="E5836" s="92"/>
      <c r="F5836" s="92"/>
      <c r="G5836" s="92"/>
      <c r="H5836" s="92"/>
      <c r="I5836" s="92"/>
      <c r="J5836" s="92"/>
      <c r="K5836" s="92"/>
      <c r="N5836" s="92"/>
      <c r="O5836" s="92"/>
      <c r="P5836" s="92"/>
      <c r="Q5836" s="92"/>
      <c r="R5836" s="92"/>
    </row>
    <row r="5837" spans="1:18" x14ac:dyDescent="0.3">
      <c r="A5837" s="107"/>
      <c r="B5837" s="92"/>
      <c r="C5837" s="92"/>
      <c r="D5837" s="92"/>
      <c r="E5837" s="92"/>
      <c r="F5837" s="92"/>
      <c r="G5837" s="92"/>
      <c r="H5837" s="92"/>
      <c r="I5837" s="92"/>
      <c r="J5837" s="92"/>
      <c r="K5837" s="92"/>
      <c r="N5837" s="92"/>
      <c r="O5837" s="92"/>
      <c r="P5837" s="92"/>
      <c r="Q5837" s="92"/>
      <c r="R5837" s="92"/>
    </row>
    <row r="5838" spans="1:18" x14ac:dyDescent="0.3">
      <c r="A5838" s="107"/>
      <c r="B5838" s="92"/>
      <c r="C5838" s="92"/>
      <c r="D5838" s="92"/>
      <c r="E5838" s="92"/>
      <c r="F5838" s="92"/>
      <c r="G5838" s="92"/>
      <c r="H5838" s="92"/>
      <c r="I5838" s="92"/>
      <c r="J5838" s="92"/>
      <c r="K5838" s="92"/>
      <c r="N5838" s="92"/>
      <c r="O5838" s="92"/>
      <c r="P5838" s="92"/>
      <c r="Q5838" s="92"/>
      <c r="R5838" s="92"/>
    </row>
    <row r="5839" spans="1:18" x14ac:dyDescent="0.3">
      <c r="A5839" s="107"/>
      <c r="B5839" s="92"/>
      <c r="C5839" s="92"/>
      <c r="D5839" s="92"/>
      <c r="E5839" s="92"/>
      <c r="F5839" s="92"/>
      <c r="G5839" s="92"/>
      <c r="H5839" s="92"/>
      <c r="I5839" s="92"/>
      <c r="J5839" s="92"/>
      <c r="K5839" s="92"/>
      <c r="N5839" s="92"/>
      <c r="O5839" s="92"/>
      <c r="P5839" s="92"/>
      <c r="Q5839" s="92"/>
      <c r="R5839" s="92"/>
    </row>
    <row r="5840" spans="1:18" x14ac:dyDescent="0.3">
      <c r="A5840" s="107"/>
      <c r="B5840" s="92"/>
      <c r="C5840" s="92"/>
      <c r="D5840" s="92"/>
      <c r="E5840" s="92"/>
      <c r="F5840" s="92"/>
      <c r="G5840" s="92"/>
      <c r="H5840" s="92"/>
      <c r="I5840" s="92"/>
      <c r="J5840" s="92"/>
      <c r="K5840" s="92"/>
      <c r="N5840" s="92"/>
      <c r="O5840" s="92"/>
      <c r="P5840" s="92"/>
      <c r="Q5840" s="92"/>
      <c r="R5840" s="92"/>
    </row>
    <row r="5841" spans="1:18" x14ac:dyDescent="0.3">
      <c r="A5841" s="107"/>
      <c r="B5841" s="92"/>
      <c r="C5841" s="92"/>
      <c r="D5841" s="92"/>
      <c r="E5841" s="92"/>
      <c r="F5841" s="92"/>
      <c r="G5841" s="92"/>
      <c r="H5841" s="92"/>
      <c r="I5841" s="92"/>
      <c r="J5841" s="92"/>
      <c r="K5841" s="92"/>
      <c r="N5841" s="92"/>
      <c r="O5841" s="92"/>
      <c r="P5841" s="92"/>
      <c r="Q5841" s="92"/>
      <c r="R5841" s="92"/>
    </row>
    <row r="5842" spans="1:18" x14ac:dyDescent="0.3">
      <c r="A5842" s="107"/>
      <c r="B5842" s="92"/>
      <c r="C5842" s="92"/>
      <c r="D5842" s="92"/>
      <c r="E5842" s="92"/>
      <c r="F5842" s="92"/>
      <c r="G5842" s="92"/>
      <c r="H5842" s="92"/>
      <c r="I5842" s="92"/>
      <c r="J5842" s="92"/>
      <c r="K5842" s="92"/>
      <c r="N5842" s="92"/>
      <c r="O5842" s="92"/>
      <c r="P5842" s="92"/>
      <c r="Q5842" s="92"/>
      <c r="R5842" s="92"/>
    </row>
    <row r="5843" spans="1:18" x14ac:dyDescent="0.3">
      <c r="A5843" s="107"/>
      <c r="B5843" s="92"/>
      <c r="C5843" s="92"/>
      <c r="D5843" s="92"/>
      <c r="E5843" s="92"/>
      <c r="F5843" s="92"/>
      <c r="G5843" s="92"/>
      <c r="H5843" s="92"/>
      <c r="I5843" s="92"/>
      <c r="J5843" s="92"/>
      <c r="K5843" s="92"/>
      <c r="N5843" s="92"/>
      <c r="O5843" s="92"/>
      <c r="P5843" s="92"/>
      <c r="Q5843" s="92"/>
      <c r="R5843" s="92"/>
    </row>
    <row r="5844" spans="1:18" x14ac:dyDescent="0.3">
      <c r="A5844" s="107"/>
      <c r="B5844" s="92"/>
      <c r="C5844" s="92"/>
      <c r="D5844" s="92"/>
      <c r="E5844" s="92"/>
      <c r="F5844" s="92"/>
      <c r="G5844" s="92"/>
      <c r="H5844" s="92"/>
      <c r="I5844" s="92"/>
      <c r="J5844" s="92"/>
      <c r="K5844" s="92"/>
      <c r="N5844" s="92"/>
      <c r="O5844" s="92"/>
      <c r="P5844" s="92"/>
      <c r="Q5844" s="92"/>
      <c r="R5844" s="92"/>
    </row>
    <row r="5845" spans="1:18" x14ac:dyDescent="0.3">
      <c r="A5845" s="107"/>
      <c r="B5845" s="92"/>
      <c r="C5845" s="92"/>
      <c r="D5845" s="92"/>
      <c r="E5845" s="92"/>
      <c r="F5845" s="92"/>
      <c r="G5845" s="92"/>
      <c r="H5845" s="92"/>
      <c r="I5845" s="92"/>
      <c r="J5845" s="92"/>
      <c r="K5845" s="92"/>
      <c r="N5845" s="92"/>
      <c r="O5845" s="92"/>
      <c r="P5845" s="92"/>
      <c r="Q5845" s="92"/>
      <c r="R5845" s="92"/>
    </row>
    <row r="5846" spans="1:18" x14ac:dyDescent="0.3">
      <c r="A5846" s="107"/>
      <c r="B5846" s="92"/>
      <c r="C5846" s="92"/>
      <c r="D5846" s="92"/>
      <c r="E5846" s="92"/>
      <c r="F5846" s="92"/>
      <c r="G5846" s="92"/>
      <c r="H5846" s="92"/>
      <c r="I5846" s="92"/>
      <c r="J5846" s="92"/>
      <c r="K5846" s="92"/>
      <c r="N5846" s="92"/>
      <c r="O5846" s="92"/>
      <c r="P5846" s="92"/>
      <c r="Q5846" s="92"/>
      <c r="R5846" s="92"/>
    </row>
    <row r="5847" spans="1:18" x14ac:dyDescent="0.3">
      <c r="A5847" s="107"/>
      <c r="B5847" s="92"/>
      <c r="C5847" s="92"/>
      <c r="D5847" s="92"/>
      <c r="E5847" s="92"/>
      <c r="F5847" s="92"/>
      <c r="G5847" s="92"/>
      <c r="H5847" s="92"/>
      <c r="I5847" s="92"/>
      <c r="J5847" s="92"/>
      <c r="K5847" s="92"/>
      <c r="N5847" s="92"/>
      <c r="O5847" s="92"/>
      <c r="P5847" s="92"/>
      <c r="Q5847" s="92"/>
      <c r="R5847" s="92"/>
    </row>
    <row r="5848" spans="1:18" x14ac:dyDescent="0.3">
      <c r="A5848" s="107"/>
      <c r="B5848" s="92"/>
      <c r="C5848" s="92"/>
      <c r="D5848" s="92"/>
      <c r="E5848" s="92"/>
      <c r="F5848" s="92"/>
      <c r="G5848" s="92"/>
      <c r="H5848" s="92"/>
      <c r="I5848" s="92"/>
      <c r="J5848" s="92"/>
      <c r="K5848" s="92"/>
      <c r="N5848" s="92"/>
      <c r="O5848" s="92"/>
      <c r="P5848" s="92"/>
      <c r="Q5848" s="92"/>
      <c r="R5848" s="92"/>
    </row>
    <row r="5849" spans="1:18" x14ac:dyDescent="0.3">
      <c r="A5849" s="107"/>
      <c r="B5849" s="92"/>
      <c r="C5849" s="92"/>
      <c r="D5849" s="92"/>
      <c r="E5849" s="92"/>
      <c r="F5849" s="92"/>
      <c r="G5849" s="92"/>
      <c r="H5849" s="92"/>
      <c r="I5849" s="92"/>
      <c r="J5849" s="92"/>
      <c r="K5849" s="92"/>
      <c r="N5849" s="92"/>
      <c r="O5849" s="92"/>
      <c r="P5849" s="92"/>
      <c r="Q5849" s="92"/>
      <c r="R5849" s="92"/>
    </row>
    <row r="5850" spans="1:18" x14ac:dyDescent="0.3">
      <c r="A5850" s="107"/>
      <c r="B5850" s="92"/>
      <c r="C5850" s="92"/>
      <c r="D5850" s="92"/>
      <c r="E5850" s="92"/>
      <c r="F5850" s="92"/>
      <c r="G5850" s="92"/>
      <c r="H5850" s="92"/>
      <c r="I5850" s="92"/>
      <c r="J5850" s="92"/>
      <c r="K5850" s="92"/>
      <c r="N5850" s="92"/>
      <c r="O5850" s="92"/>
      <c r="P5850" s="92"/>
      <c r="Q5850" s="92"/>
      <c r="R5850" s="92"/>
    </row>
    <row r="5851" spans="1:18" x14ac:dyDescent="0.3">
      <c r="A5851" s="107"/>
      <c r="B5851" s="92"/>
      <c r="C5851" s="92"/>
      <c r="D5851" s="92"/>
      <c r="E5851" s="92"/>
      <c r="F5851" s="92"/>
      <c r="G5851" s="92"/>
      <c r="H5851" s="92"/>
      <c r="I5851" s="92"/>
      <c r="J5851" s="92"/>
      <c r="K5851" s="92"/>
      <c r="N5851" s="92"/>
      <c r="O5851" s="92"/>
      <c r="P5851" s="92"/>
      <c r="Q5851" s="92"/>
      <c r="R5851" s="92"/>
    </row>
    <row r="5852" spans="1:18" x14ac:dyDescent="0.3">
      <c r="A5852" s="107"/>
      <c r="B5852" s="92"/>
      <c r="C5852" s="92"/>
      <c r="D5852" s="92"/>
      <c r="E5852" s="92"/>
      <c r="F5852" s="92"/>
      <c r="G5852" s="92"/>
      <c r="H5852" s="92"/>
      <c r="I5852" s="92"/>
      <c r="J5852" s="92"/>
      <c r="K5852" s="92"/>
      <c r="N5852" s="92"/>
      <c r="O5852" s="92"/>
      <c r="P5852" s="92"/>
      <c r="Q5852" s="92"/>
      <c r="R5852" s="92"/>
    </row>
    <row r="5853" spans="1:18" x14ac:dyDescent="0.3">
      <c r="A5853" s="107"/>
      <c r="B5853" s="92"/>
      <c r="C5853" s="92"/>
      <c r="D5853" s="92"/>
      <c r="E5853" s="92"/>
      <c r="F5853" s="92"/>
      <c r="G5853" s="92"/>
      <c r="H5853" s="92"/>
      <c r="I5853" s="92"/>
      <c r="J5853" s="92"/>
      <c r="K5853" s="92"/>
      <c r="N5853" s="92"/>
      <c r="O5853" s="92"/>
      <c r="P5853" s="92"/>
      <c r="Q5853" s="92"/>
      <c r="R5853" s="92"/>
    </row>
    <row r="5854" spans="1:18" x14ac:dyDescent="0.3">
      <c r="A5854" s="107"/>
      <c r="B5854" s="92"/>
      <c r="C5854" s="92"/>
      <c r="D5854" s="92"/>
      <c r="E5854" s="92"/>
      <c r="F5854" s="92"/>
      <c r="G5854" s="92"/>
      <c r="H5854" s="92"/>
      <c r="I5854" s="92"/>
      <c r="J5854" s="92"/>
      <c r="K5854" s="92"/>
      <c r="N5854" s="92"/>
      <c r="O5854" s="92"/>
      <c r="P5854" s="92"/>
      <c r="Q5854" s="92"/>
      <c r="R5854" s="92"/>
    </row>
    <row r="5855" spans="1:18" x14ac:dyDescent="0.3">
      <c r="A5855" s="107"/>
      <c r="B5855" s="92"/>
      <c r="C5855" s="92"/>
      <c r="D5855" s="92"/>
      <c r="E5855" s="92"/>
      <c r="F5855" s="92"/>
      <c r="G5855" s="92"/>
      <c r="H5855" s="92"/>
      <c r="I5855" s="92"/>
      <c r="J5855" s="92"/>
      <c r="K5855" s="92"/>
      <c r="N5855" s="92"/>
      <c r="O5855" s="92"/>
      <c r="P5855" s="92"/>
      <c r="Q5855" s="92"/>
      <c r="R5855" s="92"/>
    </row>
    <row r="5856" spans="1:18" x14ac:dyDescent="0.3">
      <c r="A5856" s="107"/>
      <c r="B5856" s="92"/>
      <c r="C5856" s="92"/>
      <c r="D5856" s="92"/>
      <c r="E5856" s="92"/>
      <c r="F5856" s="92"/>
      <c r="G5856" s="92"/>
      <c r="H5856" s="92"/>
      <c r="I5856" s="92"/>
      <c r="J5856" s="92"/>
      <c r="K5856" s="92"/>
      <c r="N5856" s="92"/>
      <c r="O5856" s="92"/>
      <c r="P5856" s="92"/>
      <c r="Q5856" s="92"/>
      <c r="R5856" s="92"/>
    </row>
    <row r="5857" spans="1:18" x14ac:dyDescent="0.3">
      <c r="A5857" s="107"/>
      <c r="B5857" s="92"/>
      <c r="C5857" s="92"/>
      <c r="D5857" s="92"/>
      <c r="E5857" s="92"/>
      <c r="F5857" s="92"/>
      <c r="G5857" s="92"/>
      <c r="H5857" s="92"/>
      <c r="I5857" s="92"/>
      <c r="J5857" s="92"/>
      <c r="K5857" s="92"/>
      <c r="N5857" s="92"/>
      <c r="O5857" s="92"/>
      <c r="P5857" s="92"/>
      <c r="Q5857" s="92"/>
      <c r="R5857" s="92"/>
    </row>
    <row r="5858" spans="1:18" x14ac:dyDescent="0.3">
      <c r="A5858" s="107"/>
      <c r="B5858" s="92"/>
      <c r="C5858" s="92"/>
      <c r="D5858" s="92"/>
      <c r="E5858" s="92"/>
      <c r="F5858" s="92"/>
      <c r="G5858" s="92"/>
      <c r="H5858" s="92"/>
      <c r="I5858" s="92"/>
      <c r="J5858" s="92"/>
      <c r="K5858" s="92"/>
      <c r="N5858" s="92"/>
      <c r="O5858" s="92"/>
      <c r="P5858" s="92"/>
      <c r="Q5858" s="92"/>
      <c r="R5858" s="92"/>
    </row>
    <row r="5859" spans="1:18" x14ac:dyDescent="0.3">
      <c r="A5859" s="107"/>
      <c r="B5859" s="92"/>
      <c r="C5859" s="92"/>
      <c r="D5859" s="92"/>
      <c r="E5859" s="92"/>
      <c r="F5859" s="92"/>
      <c r="G5859" s="92"/>
      <c r="H5859" s="92"/>
      <c r="I5859" s="92"/>
      <c r="J5859" s="92"/>
      <c r="K5859" s="92"/>
      <c r="N5859" s="92"/>
      <c r="O5859" s="92"/>
      <c r="P5859" s="92"/>
      <c r="Q5859" s="92"/>
      <c r="R5859" s="92"/>
    </row>
    <row r="5860" spans="1:18" x14ac:dyDescent="0.3">
      <c r="A5860" s="107"/>
      <c r="B5860" s="92"/>
      <c r="C5860" s="92"/>
      <c r="D5860" s="92"/>
      <c r="E5860" s="92"/>
      <c r="F5860" s="92"/>
      <c r="G5860" s="92"/>
      <c r="H5860" s="92"/>
      <c r="I5860" s="92"/>
      <c r="J5860" s="92"/>
      <c r="K5860" s="92"/>
      <c r="N5860" s="92"/>
      <c r="O5860" s="92"/>
      <c r="P5860" s="92"/>
      <c r="Q5860" s="92"/>
      <c r="R5860" s="92"/>
    </row>
    <row r="5861" spans="1:18" x14ac:dyDescent="0.3">
      <c r="A5861" s="107"/>
      <c r="B5861" s="92"/>
      <c r="C5861" s="92"/>
      <c r="D5861" s="92"/>
      <c r="E5861" s="92"/>
      <c r="F5861" s="92"/>
      <c r="G5861" s="92"/>
      <c r="H5861" s="92"/>
      <c r="I5861" s="92"/>
      <c r="J5861" s="92"/>
      <c r="K5861" s="92"/>
      <c r="N5861" s="92"/>
      <c r="O5861" s="92"/>
      <c r="P5861" s="92"/>
      <c r="Q5861" s="92"/>
      <c r="R5861" s="92"/>
    </row>
    <row r="5862" spans="1:18" x14ac:dyDescent="0.3">
      <c r="A5862" s="107"/>
      <c r="B5862" s="92"/>
      <c r="C5862" s="92"/>
      <c r="D5862" s="92"/>
      <c r="E5862" s="92"/>
      <c r="F5862" s="92"/>
      <c r="G5862" s="92"/>
      <c r="H5862" s="92"/>
      <c r="I5862" s="92"/>
      <c r="J5862" s="92"/>
      <c r="K5862" s="92"/>
      <c r="N5862" s="92"/>
      <c r="O5862" s="92"/>
      <c r="P5862" s="92"/>
      <c r="Q5862" s="92"/>
      <c r="R5862" s="92"/>
    </row>
    <row r="5863" spans="1:18" x14ac:dyDescent="0.3">
      <c r="A5863" s="107"/>
      <c r="B5863" s="92"/>
      <c r="C5863" s="92"/>
      <c r="D5863" s="92"/>
      <c r="E5863" s="92"/>
      <c r="F5863" s="92"/>
      <c r="G5863" s="92"/>
      <c r="H5863" s="92"/>
      <c r="I5863" s="92"/>
      <c r="J5863" s="92"/>
      <c r="K5863" s="92"/>
      <c r="N5863" s="92"/>
      <c r="O5863" s="92"/>
      <c r="P5863" s="92"/>
      <c r="Q5863" s="92"/>
      <c r="R5863" s="92"/>
    </row>
    <row r="5864" spans="1:18" x14ac:dyDescent="0.3">
      <c r="A5864" s="107"/>
      <c r="B5864" s="92"/>
      <c r="C5864" s="92"/>
      <c r="D5864" s="92"/>
      <c r="E5864" s="92"/>
      <c r="F5864" s="92"/>
      <c r="G5864" s="92"/>
      <c r="H5864" s="92"/>
      <c r="I5864" s="92"/>
      <c r="J5864" s="92"/>
      <c r="K5864" s="92"/>
      <c r="N5864" s="92"/>
      <c r="O5864" s="92"/>
      <c r="P5864" s="92"/>
      <c r="Q5864" s="92"/>
      <c r="R5864" s="92"/>
    </row>
    <row r="5865" spans="1:18" x14ac:dyDescent="0.3">
      <c r="A5865" s="107"/>
      <c r="B5865" s="92"/>
      <c r="C5865" s="92"/>
      <c r="D5865" s="92"/>
      <c r="E5865" s="92"/>
      <c r="F5865" s="92"/>
      <c r="G5865" s="92"/>
      <c r="H5865" s="92"/>
      <c r="I5865" s="92"/>
      <c r="J5865" s="92"/>
      <c r="K5865" s="92"/>
      <c r="N5865" s="92"/>
      <c r="O5865" s="92"/>
      <c r="P5865" s="92"/>
      <c r="Q5865" s="92"/>
      <c r="R5865" s="92"/>
    </row>
    <row r="5866" spans="1:18" x14ac:dyDescent="0.3">
      <c r="A5866" s="107"/>
      <c r="B5866" s="92"/>
      <c r="C5866" s="92"/>
      <c r="D5866" s="92"/>
      <c r="E5866" s="92"/>
      <c r="F5866" s="92"/>
      <c r="G5866" s="92"/>
      <c r="H5866" s="92"/>
      <c r="I5866" s="92"/>
      <c r="J5866" s="92"/>
      <c r="K5866" s="92"/>
      <c r="N5866" s="92"/>
      <c r="O5866" s="92"/>
      <c r="P5866" s="92"/>
      <c r="Q5866" s="92"/>
      <c r="R5866" s="92"/>
    </row>
    <row r="5867" spans="1:18" x14ac:dyDescent="0.3">
      <c r="A5867" s="107"/>
      <c r="B5867" s="92"/>
      <c r="C5867" s="92"/>
      <c r="D5867" s="92"/>
      <c r="E5867" s="92"/>
      <c r="F5867" s="92"/>
      <c r="G5867" s="92"/>
      <c r="H5867" s="92"/>
      <c r="I5867" s="92"/>
      <c r="J5867" s="92"/>
      <c r="K5867" s="92"/>
      <c r="N5867" s="92"/>
      <c r="O5867" s="92"/>
      <c r="P5867" s="92"/>
      <c r="Q5867" s="92"/>
      <c r="R5867" s="92"/>
    </row>
    <row r="5868" spans="1:18" x14ac:dyDescent="0.3">
      <c r="A5868" s="107"/>
      <c r="B5868" s="92"/>
      <c r="C5868" s="92"/>
      <c r="D5868" s="92"/>
      <c r="E5868" s="92"/>
      <c r="F5868" s="92"/>
      <c r="G5868" s="92"/>
      <c r="H5868" s="92"/>
      <c r="I5868" s="92"/>
      <c r="J5868" s="92"/>
      <c r="K5868" s="92"/>
      <c r="N5868" s="92"/>
      <c r="O5868" s="92"/>
      <c r="P5868" s="92"/>
      <c r="Q5868" s="92"/>
      <c r="R5868" s="92"/>
    </row>
    <row r="5869" spans="1:18" x14ac:dyDescent="0.3">
      <c r="A5869" s="107"/>
      <c r="B5869" s="92"/>
      <c r="C5869" s="92"/>
      <c r="D5869" s="92"/>
      <c r="E5869" s="92"/>
      <c r="F5869" s="92"/>
      <c r="G5869" s="92"/>
      <c r="H5869" s="92"/>
      <c r="I5869" s="92"/>
      <c r="J5869" s="92"/>
      <c r="K5869" s="92"/>
      <c r="N5869" s="92"/>
      <c r="O5869" s="92"/>
      <c r="P5869" s="92"/>
      <c r="Q5869" s="92"/>
      <c r="R5869" s="92"/>
    </row>
    <row r="5870" spans="1:18" x14ac:dyDescent="0.3">
      <c r="A5870" s="107"/>
      <c r="B5870" s="92"/>
      <c r="C5870" s="92"/>
      <c r="D5870" s="92"/>
      <c r="E5870" s="92"/>
      <c r="F5870" s="92"/>
      <c r="G5870" s="92"/>
      <c r="H5870" s="92"/>
      <c r="I5870" s="92"/>
      <c r="J5870" s="92"/>
      <c r="K5870" s="92"/>
      <c r="N5870" s="92"/>
      <c r="O5870" s="92"/>
      <c r="P5870" s="92"/>
      <c r="Q5870" s="92"/>
      <c r="R5870" s="92"/>
    </row>
    <row r="5871" spans="1:18" x14ac:dyDescent="0.3">
      <c r="A5871" s="107"/>
      <c r="B5871" s="92"/>
      <c r="C5871" s="92"/>
      <c r="D5871" s="92"/>
      <c r="E5871" s="92"/>
      <c r="F5871" s="92"/>
      <c r="G5871" s="92"/>
      <c r="H5871" s="92"/>
      <c r="I5871" s="92"/>
      <c r="J5871" s="92"/>
      <c r="K5871" s="92"/>
      <c r="N5871" s="92"/>
      <c r="O5871" s="92"/>
      <c r="P5871" s="92"/>
      <c r="Q5871" s="92"/>
      <c r="R5871" s="92"/>
    </row>
    <row r="5872" spans="1:18" x14ac:dyDescent="0.3">
      <c r="A5872" s="107"/>
      <c r="B5872" s="92"/>
      <c r="C5872" s="92"/>
      <c r="D5872" s="92"/>
      <c r="E5872" s="92"/>
      <c r="F5872" s="92"/>
      <c r="G5872" s="92"/>
      <c r="H5872" s="92"/>
      <c r="I5872" s="92"/>
      <c r="J5872" s="92"/>
      <c r="K5872" s="92"/>
      <c r="N5872" s="92"/>
      <c r="O5872" s="92"/>
      <c r="P5872" s="92"/>
      <c r="Q5872" s="92"/>
      <c r="R5872" s="92"/>
    </row>
    <row r="5873" spans="1:18" x14ac:dyDescent="0.3">
      <c r="A5873" s="107"/>
      <c r="B5873" s="92"/>
      <c r="C5873" s="92"/>
      <c r="D5873" s="92"/>
      <c r="E5873" s="92"/>
      <c r="F5873" s="92"/>
      <c r="G5873" s="92"/>
      <c r="H5873" s="92"/>
      <c r="I5873" s="92"/>
      <c r="J5873" s="92"/>
      <c r="K5873" s="92"/>
      <c r="N5873" s="92"/>
      <c r="O5873" s="92"/>
      <c r="P5873" s="92"/>
      <c r="Q5873" s="92"/>
      <c r="R5873" s="92"/>
    </row>
    <row r="5874" spans="1:18" x14ac:dyDescent="0.3">
      <c r="A5874" s="107"/>
      <c r="B5874" s="92"/>
      <c r="C5874" s="92"/>
      <c r="D5874" s="92"/>
      <c r="E5874" s="92"/>
      <c r="F5874" s="92"/>
      <c r="G5874" s="92"/>
      <c r="H5874" s="92"/>
      <c r="I5874" s="92"/>
      <c r="J5874" s="92"/>
      <c r="K5874" s="92"/>
      <c r="N5874" s="92"/>
      <c r="O5874" s="92"/>
      <c r="P5874" s="92"/>
      <c r="Q5874" s="92"/>
      <c r="R5874" s="92"/>
    </row>
    <row r="5875" spans="1:18" x14ac:dyDescent="0.3">
      <c r="A5875" s="107"/>
      <c r="B5875" s="92"/>
      <c r="C5875" s="92"/>
      <c r="D5875" s="92"/>
      <c r="E5875" s="92"/>
      <c r="F5875" s="92"/>
      <c r="G5875" s="92"/>
      <c r="H5875" s="92"/>
      <c r="I5875" s="92"/>
      <c r="J5875" s="92"/>
      <c r="K5875" s="92"/>
      <c r="N5875" s="92"/>
      <c r="O5875" s="92"/>
      <c r="P5875" s="92"/>
      <c r="Q5875" s="92"/>
      <c r="R5875" s="92"/>
    </row>
    <row r="5876" spans="1:18" x14ac:dyDescent="0.3">
      <c r="A5876" s="107"/>
      <c r="B5876" s="92"/>
      <c r="C5876" s="92"/>
      <c r="D5876" s="92"/>
      <c r="E5876" s="92"/>
      <c r="F5876" s="92"/>
      <c r="G5876" s="92"/>
      <c r="H5876" s="92"/>
      <c r="I5876" s="92"/>
      <c r="J5876" s="92"/>
      <c r="K5876" s="92"/>
      <c r="N5876" s="92"/>
      <c r="O5876" s="92"/>
      <c r="P5876" s="92"/>
      <c r="Q5876" s="92"/>
      <c r="R5876" s="92"/>
    </row>
    <row r="5877" spans="1:18" x14ac:dyDescent="0.3">
      <c r="A5877" s="107"/>
      <c r="B5877" s="92"/>
      <c r="C5877" s="92"/>
      <c r="D5877" s="92"/>
      <c r="E5877" s="92"/>
      <c r="F5877" s="92"/>
      <c r="G5877" s="92"/>
      <c r="H5877" s="92"/>
      <c r="I5877" s="92"/>
      <c r="J5877" s="92"/>
      <c r="K5877" s="92"/>
      <c r="N5877" s="92"/>
      <c r="O5877" s="92"/>
      <c r="P5877" s="92"/>
      <c r="Q5877" s="92"/>
      <c r="R5877" s="92"/>
    </row>
    <row r="5878" spans="1:18" x14ac:dyDescent="0.3">
      <c r="A5878" s="107"/>
      <c r="B5878" s="92"/>
      <c r="C5878" s="92"/>
      <c r="D5878" s="92"/>
      <c r="E5878" s="92"/>
      <c r="F5878" s="92"/>
      <c r="G5878" s="92"/>
      <c r="H5878" s="92"/>
      <c r="I5878" s="92"/>
      <c r="J5878" s="92"/>
      <c r="K5878" s="92"/>
      <c r="N5878" s="92"/>
      <c r="O5878" s="92"/>
      <c r="P5878" s="92"/>
      <c r="Q5878" s="92"/>
      <c r="R5878" s="92"/>
    </row>
    <row r="5879" spans="1:18" x14ac:dyDescent="0.3">
      <c r="A5879" s="107"/>
      <c r="B5879" s="92"/>
      <c r="C5879" s="92"/>
      <c r="D5879" s="92"/>
      <c r="E5879" s="92"/>
      <c r="F5879" s="92"/>
      <c r="G5879" s="92"/>
      <c r="H5879" s="92"/>
      <c r="I5879" s="92"/>
      <c r="J5879" s="92"/>
      <c r="K5879" s="92"/>
      <c r="N5879" s="92"/>
      <c r="O5879" s="92"/>
      <c r="P5879" s="92"/>
      <c r="Q5879" s="92"/>
      <c r="R5879" s="92"/>
    </row>
    <row r="5880" spans="1:18" x14ac:dyDescent="0.3">
      <c r="A5880" s="107"/>
      <c r="B5880" s="92"/>
      <c r="C5880" s="92"/>
      <c r="D5880" s="92"/>
      <c r="E5880" s="92"/>
      <c r="F5880" s="92"/>
      <c r="G5880" s="92"/>
      <c r="H5880" s="92"/>
      <c r="I5880" s="92"/>
      <c r="J5880" s="92"/>
      <c r="K5880" s="92"/>
      <c r="N5880" s="92"/>
      <c r="O5880" s="92"/>
      <c r="P5880" s="92"/>
      <c r="Q5880" s="92"/>
      <c r="R5880" s="92"/>
    </row>
    <row r="5881" spans="1:18" x14ac:dyDescent="0.3">
      <c r="A5881" s="107"/>
      <c r="B5881" s="92"/>
      <c r="C5881" s="92"/>
      <c r="D5881" s="92"/>
      <c r="E5881" s="92"/>
      <c r="F5881" s="92"/>
      <c r="G5881" s="92"/>
      <c r="H5881" s="92"/>
      <c r="I5881" s="92"/>
      <c r="J5881" s="92"/>
      <c r="K5881" s="92"/>
      <c r="N5881" s="92"/>
      <c r="O5881" s="92"/>
      <c r="P5881" s="92"/>
      <c r="Q5881" s="92"/>
      <c r="R5881" s="92"/>
    </row>
    <row r="5882" spans="1:18" x14ac:dyDescent="0.3">
      <c r="A5882" s="107"/>
      <c r="B5882" s="92"/>
      <c r="C5882" s="92"/>
      <c r="D5882" s="92"/>
      <c r="E5882" s="92"/>
      <c r="F5882" s="92"/>
      <c r="G5882" s="92"/>
      <c r="H5882" s="92"/>
      <c r="I5882" s="92"/>
      <c r="J5882" s="92"/>
      <c r="K5882" s="92"/>
      <c r="N5882" s="92"/>
      <c r="O5882" s="92"/>
      <c r="P5882" s="92"/>
      <c r="Q5882" s="92"/>
      <c r="R5882" s="92"/>
    </row>
    <row r="5883" spans="1:18" x14ac:dyDescent="0.3">
      <c r="A5883" s="107"/>
      <c r="B5883" s="92"/>
      <c r="C5883" s="92"/>
      <c r="D5883" s="92"/>
      <c r="E5883" s="92"/>
      <c r="F5883" s="92"/>
      <c r="G5883" s="92"/>
      <c r="H5883" s="92"/>
      <c r="I5883" s="92"/>
      <c r="J5883" s="92"/>
      <c r="K5883" s="92"/>
      <c r="N5883" s="92"/>
      <c r="O5883" s="92"/>
      <c r="P5883" s="92"/>
      <c r="Q5883" s="92"/>
      <c r="R5883" s="92"/>
    </row>
    <row r="5884" spans="1:18" x14ac:dyDescent="0.3">
      <c r="A5884" s="107"/>
      <c r="B5884" s="92"/>
      <c r="C5884" s="92"/>
      <c r="D5884" s="92"/>
      <c r="E5884" s="92"/>
      <c r="F5884" s="92"/>
      <c r="G5884" s="92"/>
      <c r="H5884" s="92"/>
      <c r="I5884" s="92"/>
      <c r="J5884" s="92"/>
      <c r="K5884" s="92"/>
      <c r="N5884" s="92"/>
      <c r="O5884" s="92"/>
      <c r="P5884" s="92"/>
      <c r="Q5884" s="92"/>
      <c r="R5884" s="92"/>
    </row>
    <row r="5885" spans="1:18" x14ac:dyDescent="0.3">
      <c r="A5885" s="107"/>
      <c r="B5885" s="92"/>
      <c r="C5885" s="92"/>
      <c r="D5885" s="92"/>
      <c r="E5885" s="92"/>
      <c r="F5885" s="92"/>
      <c r="G5885" s="92"/>
      <c r="H5885" s="92"/>
      <c r="I5885" s="92"/>
      <c r="J5885" s="92"/>
      <c r="K5885" s="92"/>
      <c r="N5885" s="92"/>
      <c r="O5885" s="92"/>
      <c r="P5885" s="92"/>
      <c r="Q5885" s="92"/>
      <c r="R5885" s="92"/>
    </row>
    <row r="5886" spans="1:18" x14ac:dyDescent="0.3">
      <c r="A5886" s="107"/>
      <c r="B5886" s="92"/>
      <c r="C5886" s="92"/>
      <c r="D5886" s="92"/>
      <c r="E5886" s="92"/>
      <c r="F5886" s="92"/>
      <c r="G5886" s="92"/>
      <c r="H5886" s="92"/>
      <c r="I5886" s="92"/>
      <c r="J5886" s="92"/>
      <c r="K5886" s="92"/>
      <c r="N5886" s="92"/>
      <c r="O5886" s="92"/>
      <c r="P5886" s="92"/>
      <c r="Q5886" s="92"/>
      <c r="R5886" s="92"/>
    </row>
    <row r="5887" spans="1:18" x14ac:dyDescent="0.3">
      <c r="A5887" s="107"/>
      <c r="B5887" s="92"/>
      <c r="C5887" s="92"/>
      <c r="D5887" s="92"/>
      <c r="E5887" s="92"/>
      <c r="F5887" s="92"/>
      <c r="G5887" s="92"/>
      <c r="H5887" s="92"/>
      <c r="I5887" s="92"/>
      <c r="J5887" s="92"/>
      <c r="K5887" s="92"/>
      <c r="N5887" s="92"/>
      <c r="O5887" s="92"/>
      <c r="P5887" s="92"/>
      <c r="Q5887" s="92"/>
      <c r="R5887" s="92"/>
    </row>
    <row r="5888" spans="1:18" x14ac:dyDescent="0.3">
      <c r="A5888" s="107"/>
      <c r="B5888" s="92"/>
      <c r="C5888" s="92"/>
      <c r="D5888" s="92"/>
      <c r="E5888" s="92"/>
      <c r="F5888" s="92"/>
      <c r="G5888" s="92"/>
      <c r="H5888" s="92"/>
      <c r="I5888" s="92"/>
      <c r="J5888" s="92"/>
      <c r="K5888" s="92"/>
      <c r="N5888" s="92"/>
      <c r="O5888" s="92"/>
      <c r="P5888" s="92"/>
      <c r="Q5888" s="92"/>
      <c r="R5888" s="92"/>
    </row>
    <row r="5889" spans="1:18" x14ac:dyDescent="0.3">
      <c r="A5889" s="107"/>
      <c r="B5889" s="92"/>
      <c r="C5889" s="92"/>
      <c r="D5889" s="92"/>
      <c r="E5889" s="92"/>
      <c r="F5889" s="92"/>
      <c r="G5889" s="92"/>
      <c r="H5889" s="92"/>
      <c r="I5889" s="92"/>
      <c r="J5889" s="92"/>
      <c r="K5889" s="92"/>
      <c r="N5889" s="92"/>
      <c r="O5889" s="92"/>
      <c r="P5889" s="92"/>
      <c r="Q5889" s="92"/>
      <c r="R5889" s="92"/>
    </row>
    <row r="5890" spans="1:18" x14ac:dyDescent="0.3">
      <c r="A5890" s="107"/>
      <c r="B5890" s="92"/>
      <c r="C5890" s="92"/>
      <c r="D5890" s="92"/>
      <c r="E5890" s="92"/>
      <c r="F5890" s="92"/>
      <c r="G5890" s="92"/>
      <c r="H5890" s="92"/>
      <c r="I5890" s="92"/>
      <c r="J5890" s="92"/>
      <c r="K5890" s="92"/>
      <c r="N5890" s="92"/>
      <c r="O5890" s="92"/>
      <c r="P5890" s="92"/>
      <c r="Q5890" s="92"/>
      <c r="R5890" s="92"/>
    </row>
    <row r="5891" spans="1:18" x14ac:dyDescent="0.3">
      <c r="A5891" s="107"/>
      <c r="B5891" s="92"/>
      <c r="C5891" s="92"/>
      <c r="D5891" s="92"/>
      <c r="E5891" s="92"/>
      <c r="F5891" s="92"/>
      <c r="G5891" s="92"/>
      <c r="H5891" s="92"/>
      <c r="I5891" s="92"/>
      <c r="J5891" s="92"/>
      <c r="K5891" s="92"/>
      <c r="N5891" s="92"/>
      <c r="O5891" s="92"/>
      <c r="P5891" s="92"/>
      <c r="Q5891" s="92"/>
      <c r="R5891" s="92"/>
    </row>
    <row r="5892" spans="1:18" x14ac:dyDescent="0.3">
      <c r="A5892" s="107"/>
      <c r="B5892" s="92"/>
      <c r="C5892" s="92"/>
      <c r="D5892" s="92"/>
      <c r="E5892" s="92"/>
      <c r="F5892" s="92"/>
      <c r="G5892" s="92"/>
      <c r="H5892" s="92"/>
      <c r="I5892" s="92"/>
      <c r="J5892" s="92"/>
      <c r="K5892" s="92"/>
      <c r="N5892" s="92"/>
      <c r="O5892" s="92"/>
      <c r="P5892" s="92"/>
      <c r="Q5892" s="92"/>
      <c r="R5892" s="92"/>
    </row>
    <row r="5893" spans="1:18" x14ac:dyDescent="0.3">
      <c r="A5893" s="107"/>
      <c r="B5893" s="92"/>
      <c r="C5893" s="92"/>
      <c r="D5893" s="92"/>
      <c r="E5893" s="92"/>
      <c r="F5893" s="92"/>
      <c r="G5893" s="92"/>
      <c r="H5893" s="92"/>
      <c r="I5893" s="92"/>
      <c r="J5893" s="92"/>
      <c r="K5893" s="92"/>
      <c r="N5893" s="92"/>
      <c r="O5893" s="92"/>
      <c r="P5893" s="92"/>
      <c r="Q5893" s="92"/>
      <c r="R5893" s="92"/>
    </row>
    <row r="5894" spans="1:18" x14ac:dyDescent="0.3">
      <c r="A5894" s="107"/>
      <c r="B5894" s="92"/>
      <c r="C5894" s="92"/>
      <c r="D5894" s="92"/>
      <c r="E5894" s="92"/>
      <c r="F5894" s="92"/>
      <c r="G5894" s="92"/>
      <c r="H5894" s="92"/>
      <c r="I5894" s="92"/>
      <c r="J5894" s="92"/>
      <c r="K5894" s="92"/>
      <c r="N5894" s="92"/>
      <c r="O5894" s="92"/>
      <c r="P5894" s="92"/>
      <c r="Q5894" s="92"/>
      <c r="R5894" s="92"/>
    </row>
    <row r="5895" spans="1:18" x14ac:dyDescent="0.3">
      <c r="A5895" s="107"/>
      <c r="B5895" s="92"/>
      <c r="C5895" s="92"/>
      <c r="D5895" s="92"/>
      <c r="E5895" s="92"/>
      <c r="F5895" s="92"/>
      <c r="G5895" s="92"/>
      <c r="H5895" s="92"/>
      <c r="I5895" s="92"/>
      <c r="J5895" s="92"/>
      <c r="K5895" s="92"/>
      <c r="N5895" s="92"/>
      <c r="O5895" s="92"/>
      <c r="P5895" s="92"/>
      <c r="Q5895" s="92"/>
      <c r="R5895" s="92"/>
    </row>
    <row r="5896" spans="1:18" x14ac:dyDescent="0.3">
      <c r="A5896" s="107"/>
      <c r="B5896" s="92"/>
      <c r="C5896" s="92"/>
      <c r="D5896" s="92"/>
      <c r="E5896" s="92"/>
      <c r="F5896" s="92"/>
      <c r="G5896" s="92"/>
      <c r="H5896" s="92"/>
      <c r="I5896" s="92"/>
      <c r="J5896" s="92"/>
      <c r="K5896" s="92"/>
      <c r="N5896" s="92"/>
      <c r="O5896" s="92"/>
      <c r="P5896" s="92"/>
      <c r="Q5896" s="92"/>
      <c r="R5896" s="92"/>
    </row>
    <row r="5897" spans="1:18" x14ac:dyDescent="0.3">
      <c r="A5897" s="107"/>
      <c r="B5897" s="92"/>
      <c r="C5897" s="92"/>
      <c r="D5897" s="92"/>
      <c r="E5897" s="92"/>
      <c r="F5897" s="92"/>
      <c r="G5897" s="92"/>
      <c r="H5897" s="92"/>
      <c r="I5897" s="92"/>
      <c r="J5897" s="92"/>
      <c r="K5897" s="92"/>
      <c r="N5897" s="92"/>
      <c r="O5897" s="92"/>
      <c r="P5897" s="92"/>
      <c r="Q5897" s="92"/>
      <c r="R5897" s="92"/>
    </row>
    <row r="5898" spans="1:18" x14ac:dyDescent="0.3">
      <c r="A5898" s="107"/>
      <c r="B5898" s="92"/>
      <c r="C5898" s="92"/>
      <c r="D5898" s="92"/>
      <c r="E5898" s="92"/>
      <c r="F5898" s="92"/>
      <c r="G5898" s="92"/>
      <c r="H5898" s="92"/>
      <c r="I5898" s="92"/>
      <c r="J5898" s="92"/>
      <c r="K5898" s="92"/>
      <c r="N5898" s="92"/>
      <c r="O5898" s="92"/>
      <c r="P5898" s="92"/>
      <c r="Q5898" s="92"/>
      <c r="R5898" s="92"/>
    </row>
    <row r="5899" spans="1:18" x14ac:dyDescent="0.3">
      <c r="A5899" s="107"/>
      <c r="B5899" s="92"/>
      <c r="C5899" s="92"/>
      <c r="D5899" s="92"/>
      <c r="E5899" s="92"/>
      <c r="F5899" s="92"/>
      <c r="G5899" s="92"/>
      <c r="H5899" s="92"/>
      <c r="I5899" s="92"/>
      <c r="J5899" s="92"/>
      <c r="K5899" s="92"/>
      <c r="N5899" s="92"/>
      <c r="O5899" s="92"/>
      <c r="P5899" s="92"/>
      <c r="Q5899" s="92"/>
      <c r="R5899" s="92"/>
    </row>
    <row r="5900" spans="1:18" x14ac:dyDescent="0.3">
      <c r="A5900" s="107"/>
      <c r="B5900" s="92"/>
      <c r="C5900" s="92"/>
      <c r="D5900" s="92"/>
      <c r="E5900" s="92"/>
      <c r="F5900" s="92"/>
      <c r="G5900" s="92"/>
      <c r="H5900" s="92"/>
      <c r="I5900" s="92"/>
      <c r="J5900" s="92"/>
      <c r="K5900" s="92"/>
      <c r="N5900" s="92"/>
      <c r="O5900" s="92"/>
      <c r="P5900" s="92"/>
      <c r="Q5900" s="92"/>
      <c r="R5900" s="92"/>
    </row>
    <row r="5901" spans="1:18" x14ac:dyDescent="0.3">
      <c r="A5901" s="107"/>
      <c r="B5901" s="92"/>
      <c r="C5901" s="92"/>
      <c r="D5901" s="92"/>
      <c r="E5901" s="92"/>
      <c r="F5901" s="92"/>
      <c r="G5901" s="92"/>
      <c r="H5901" s="92"/>
      <c r="I5901" s="92"/>
      <c r="J5901" s="92"/>
      <c r="K5901" s="92"/>
      <c r="N5901" s="92"/>
      <c r="O5901" s="92"/>
      <c r="P5901" s="92"/>
      <c r="Q5901" s="92"/>
      <c r="R5901" s="92"/>
    </row>
    <row r="5902" spans="1:18" x14ac:dyDescent="0.3">
      <c r="A5902" s="107"/>
      <c r="B5902" s="92"/>
      <c r="C5902" s="92"/>
      <c r="D5902" s="92"/>
      <c r="E5902" s="92"/>
      <c r="F5902" s="92"/>
      <c r="G5902" s="92"/>
      <c r="H5902" s="92"/>
      <c r="I5902" s="92"/>
      <c r="J5902" s="92"/>
      <c r="K5902" s="92"/>
      <c r="N5902" s="92"/>
      <c r="O5902" s="92"/>
      <c r="P5902" s="92"/>
      <c r="Q5902" s="92"/>
      <c r="R5902" s="92"/>
    </row>
    <row r="5903" spans="1:18" x14ac:dyDescent="0.3">
      <c r="A5903" s="107"/>
      <c r="B5903" s="92"/>
      <c r="C5903" s="92"/>
      <c r="D5903" s="92"/>
      <c r="E5903" s="92"/>
      <c r="F5903" s="92"/>
      <c r="G5903" s="92"/>
      <c r="H5903" s="92"/>
      <c r="I5903" s="92"/>
      <c r="J5903" s="92"/>
      <c r="K5903" s="92"/>
      <c r="N5903" s="92"/>
      <c r="O5903" s="92"/>
      <c r="P5903" s="92"/>
      <c r="Q5903" s="92"/>
      <c r="R5903" s="92"/>
    </row>
    <row r="5904" spans="1:18" x14ac:dyDescent="0.3">
      <c r="A5904" s="107"/>
      <c r="B5904" s="92"/>
      <c r="C5904" s="92"/>
      <c r="D5904" s="92"/>
      <c r="E5904" s="92"/>
      <c r="F5904" s="92"/>
      <c r="G5904" s="92"/>
      <c r="H5904" s="92"/>
      <c r="I5904" s="92"/>
      <c r="J5904" s="92"/>
      <c r="K5904" s="92"/>
      <c r="N5904" s="92"/>
      <c r="O5904" s="92"/>
      <c r="P5904" s="92"/>
      <c r="Q5904" s="92"/>
      <c r="R5904" s="92"/>
    </row>
    <row r="5905" spans="1:18" x14ac:dyDescent="0.3">
      <c r="A5905" s="107"/>
      <c r="B5905" s="92"/>
      <c r="C5905" s="92"/>
      <c r="D5905" s="92"/>
      <c r="E5905" s="92"/>
      <c r="F5905" s="92"/>
      <c r="G5905" s="92"/>
      <c r="H5905" s="92"/>
      <c r="I5905" s="92"/>
      <c r="J5905" s="92"/>
      <c r="K5905" s="92"/>
      <c r="N5905" s="92"/>
      <c r="O5905" s="92"/>
      <c r="P5905" s="92"/>
      <c r="Q5905" s="92"/>
      <c r="R5905" s="92"/>
    </row>
    <row r="5906" spans="1:18" x14ac:dyDescent="0.3">
      <c r="A5906" s="107"/>
      <c r="B5906" s="92"/>
      <c r="C5906" s="92"/>
      <c r="D5906" s="92"/>
      <c r="E5906" s="92"/>
      <c r="F5906" s="92"/>
      <c r="G5906" s="92"/>
      <c r="H5906" s="92"/>
      <c r="I5906" s="92"/>
      <c r="J5906" s="92"/>
      <c r="K5906" s="92"/>
      <c r="N5906" s="92"/>
      <c r="O5906" s="92"/>
      <c r="P5906" s="92"/>
      <c r="Q5906" s="92"/>
      <c r="R5906" s="92"/>
    </row>
    <row r="5907" spans="1:18" x14ac:dyDescent="0.3">
      <c r="A5907" s="107"/>
      <c r="B5907" s="92"/>
      <c r="C5907" s="92"/>
      <c r="D5907" s="92"/>
      <c r="E5907" s="92"/>
      <c r="F5907" s="92"/>
      <c r="G5907" s="92"/>
      <c r="H5907" s="92"/>
      <c r="I5907" s="92"/>
      <c r="J5907" s="92"/>
      <c r="K5907" s="92"/>
      <c r="N5907" s="92"/>
      <c r="O5907" s="92"/>
      <c r="P5907" s="92"/>
      <c r="Q5907" s="92"/>
      <c r="R5907" s="92"/>
    </row>
    <row r="5908" spans="1:18" x14ac:dyDescent="0.3">
      <c r="A5908" s="107"/>
      <c r="B5908" s="92"/>
      <c r="C5908" s="92"/>
      <c r="D5908" s="92"/>
      <c r="E5908" s="92"/>
      <c r="F5908" s="92"/>
      <c r="G5908" s="92"/>
      <c r="H5908" s="92"/>
      <c r="I5908" s="92"/>
      <c r="J5908" s="92"/>
      <c r="K5908" s="92"/>
      <c r="N5908" s="92"/>
      <c r="O5908" s="92"/>
      <c r="P5908" s="92"/>
      <c r="Q5908" s="92"/>
      <c r="R5908" s="92"/>
    </row>
    <row r="5909" spans="1:18" x14ac:dyDescent="0.3">
      <c r="A5909" s="107"/>
      <c r="B5909" s="92"/>
      <c r="C5909" s="92"/>
      <c r="D5909" s="92"/>
      <c r="E5909" s="92"/>
      <c r="F5909" s="92"/>
      <c r="G5909" s="92"/>
      <c r="H5909" s="92"/>
      <c r="I5909" s="92"/>
      <c r="J5909" s="92"/>
      <c r="K5909" s="92"/>
      <c r="N5909" s="92"/>
      <c r="O5909" s="92"/>
      <c r="P5909" s="92"/>
      <c r="Q5909" s="92"/>
      <c r="R5909" s="92"/>
    </row>
    <row r="5910" spans="1:18" x14ac:dyDescent="0.3">
      <c r="A5910" s="107"/>
      <c r="B5910" s="92"/>
      <c r="C5910" s="92"/>
      <c r="D5910" s="92"/>
      <c r="E5910" s="92"/>
      <c r="F5910" s="92"/>
      <c r="G5910" s="92"/>
      <c r="H5910" s="92"/>
      <c r="I5910" s="92"/>
      <c r="J5910" s="92"/>
      <c r="K5910" s="92"/>
      <c r="N5910" s="92"/>
      <c r="O5910" s="92"/>
      <c r="P5910" s="92"/>
      <c r="Q5910" s="92"/>
      <c r="R5910" s="92"/>
    </row>
    <row r="5911" spans="1:18" x14ac:dyDescent="0.3">
      <c r="A5911" s="107"/>
      <c r="B5911" s="92"/>
      <c r="C5911" s="92"/>
      <c r="D5911" s="92"/>
      <c r="E5911" s="92"/>
      <c r="F5911" s="92"/>
      <c r="G5911" s="92"/>
      <c r="H5911" s="92"/>
      <c r="I5911" s="92"/>
      <c r="J5911" s="92"/>
      <c r="K5911" s="92"/>
      <c r="N5911" s="92"/>
      <c r="O5911" s="92"/>
      <c r="P5911" s="92"/>
      <c r="Q5911" s="92"/>
      <c r="R5911" s="92"/>
    </row>
    <row r="5912" spans="1:18" x14ac:dyDescent="0.3">
      <c r="A5912" s="107"/>
      <c r="B5912" s="92"/>
      <c r="C5912" s="92"/>
      <c r="D5912" s="92"/>
      <c r="E5912" s="92"/>
      <c r="F5912" s="92"/>
      <c r="G5912" s="92"/>
      <c r="H5912" s="92"/>
      <c r="I5912" s="92"/>
      <c r="J5912" s="92"/>
      <c r="K5912" s="92"/>
      <c r="N5912" s="92"/>
      <c r="O5912" s="92"/>
      <c r="P5912" s="92"/>
      <c r="Q5912" s="92"/>
      <c r="R5912" s="92"/>
    </row>
    <row r="5913" spans="1:18" x14ac:dyDescent="0.3">
      <c r="A5913" s="107"/>
      <c r="B5913" s="92"/>
      <c r="C5913" s="92"/>
      <c r="D5913" s="92"/>
      <c r="E5913" s="92"/>
      <c r="F5913" s="92"/>
      <c r="G5913" s="92"/>
      <c r="H5913" s="92"/>
      <c r="I5913" s="92"/>
      <c r="J5913" s="92"/>
      <c r="K5913" s="92"/>
      <c r="N5913" s="92"/>
      <c r="O5913" s="92"/>
      <c r="P5913" s="92"/>
      <c r="Q5913" s="92"/>
      <c r="R5913" s="92"/>
    </row>
    <row r="5914" spans="1:18" x14ac:dyDescent="0.3">
      <c r="A5914" s="107"/>
      <c r="B5914" s="92"/>
      <c r="C5914" s="92"/>
      <c r="D5914" s="92"/>
      <c r="E5914" s="92"/>
      <c r="F5914" s="92"/>
      <c r="G5914" s="92"/>
      <c r="H5914" s="92"/>
      <c r="I5914" s="92"/>
      <c r="J5914" s="92"/>
      <c r="K5914" s="92"/>
      <c r="N5914" s="92"/>
      <c r="O5914" s="92"/>
      <c r="P5914" s="92"/>
      <c r="Q5914" s="92"/>
      <c r="R5914" s="92"/>
    </row>
    <row r="5915" spans="1:18" x14ac:dyDescent="0.3">
      <c r="A5915" s="107"/>
      <c r="B5915" s="92"/>
      <c r="C5915" s="92"/>
      <c r="D5915" s="92"/>
      <c r="E5915" s="92"/>
      <c r="F5915" s="92"/>
      <c r="G5915" s="92"/>
      <c r="H5915" s="92"/>
      <c r="I5915" s="92"/>
      <c r="J5915" s="92"/>
      <c r="K5915" s="92"/>
      <c r="N5915" s="92"/>
      <c r="O5915" s="92"/>
      <c r="P5915" s="92"/>
      <c r="Q5915" s="92"/>
      <c r="R5915" s="92"/>
    </row>
    <row r="5916" spans="1:18" x14ac:dyDescent="0.3">
      <c r="A5916" s="107"/>
      <c r="B5916" s="92"/>
      <c r="C5916" s="92"/>
      <c r="D5916" s="92"/>
      <c r="E5916" s="92"/>
      <c r="F5916" s="92"/>
      <c r="G5916" s="92"/>
      <c r="H5916" s="92"/>
      <c r="I5916" s="92"/>
      <c r="J5916" s="92"/>
      <c r="K5916" s="92"/>
      <c r="N5916" s="92"/>
      <c r="O5916" s="92"/>
      <c r="P5916" s="92"/>
      <c r="Q5916" s="92"/>
      <c r="R5916" s="92"/>
    </row>
    <row r="5917" spans="1:18" x14ac:dyDescent="0.3">
      <c r="A5917" s="107"/>
      <c r="B5917" s="92"/>
      <c r="C5917" s="92"/>
      <c r="D5917" s="92"/>
      <c r="E5917" s="92"/>
      <c r="F5917" s="92"/>
      <c r="G5917" s="92"/>
      <c r="H5917" s="92"/>
      <c r="I5917" s="92"/>
      <c r="J5917" s="92"/>
      <c r="K5917" s="92"/>
      <c r="N5917" s="92"/>
      <c r="O5917" s="92"/>
      <c r="P5917" s="92"/>
      <c r="Q5917" s="92"/>
      <c r="R5917" s="92"/>
    </row>
    <row r="5918" spans="1:18" x14ac:dyDescent="0.3">
      <c r="A5918" s="107"/>
      <c r="B5918" s="92"/>
      <c r="C5918" s="92"/>
      <c r="D5918" s="92"/>
      <c r="E5918" s="92"/>
      <c r="F5918" s="92"/>
      <c r="G5918" s="92"/>
      <c r="H5918" s="92"/>
      <c r="I5918" s="92"/>
      <c r="J5918" s="92"/>
      <c r="K5918" s="92"/>
      <c r="N5918" s="92"/>
      <c r="O5918" s="92"/>
      <c r="P5918" s="92"/>
      <c r="Q5918" s="92"/>
      <c r="R5918" s="92"/>
    </row>
    <row r="5919" spans="1:18" x14ac:dyDescent="0.3">
      <c r="A5919" s="107"/>
      <c r="B5919" s="92"/>
      <c r="C5919" s="92"/>
      <c r="D5919" s="92"/>
      <c r="E5919" s="92"/>
      <c r="F5919" s="92"/>
      <c r="G5919" s="92"/>
      <c r="H5919" s="92"/>
      <c r="I5919" s="92"/>
      <c r="J5919" s="92"/>
      <c r="K5919" s="92"/>
      <c r="N5919" s="92"/>
      <c r="O5919" s="92"/>
      <c r="P5919" s="92"/>
      <c r="Q5919" s="92"/>
      <c r="R5919" s="92"/>
    </row>
    <row r="5920" spans="1:18" x14ac:dyDescent="0.3">
      <c r="A5920" s="107"/>
      <c r="B5920" s="92"/>
      <c r="C5920" s="92"/>
      <c r="D5920" s="92"/>
      <c r="E5920" s="92"/>
      <c r="F5920" s="92"/>
      <c r="G5920" s="92"/>
      <c r="H5920" s="92"/>
      <c r="I5920" s="92"/>
      <c r="J5920" s="92"/>
      <c r="K5920" s="92"/>
      <c r="N5920" s="92"/>
      <c r="O5920" s="92"/>
      <c r="P5920" s="92"/>
      <c r="Q5920" s="92"/>
      <c r="R5920" s="92"/>
    </row>
    <row r="5921" spans="1:18" x14ac:dyDescent="0.3">
      <c r="A5921" s="107"/>
      <c r="B5921" s="92"/>
      <c r="C5921" s="92"/>
      <c r="D5921" s="92"/>
      <c r="E5921" s="92"/>
      <c r="F5921" s="92"/>
      <c r="G5921" s="92"/>
      <c r="H5921" s="92"/>
      <c r="I5921" s="92"/>
      <c r="J5921" s="92"/>
      <c r="K5921" s="92"/>
      <c r="N5921" s="92"/>
      <c r="O5921" s="92"/>
      <c r="P5921" s="92"/>
      <c r="Q5921" s="92"/>
      <c r="R5921" s="92"/>
    </row>
    <row r="5922" spans="1:18" x14ac:dyDescent="0.3">
      <c r="A5922" s="107"/>
      <c r="B5922" s="92"/>
      <c r="C5922" s="92"/>
      <c r="D5922" s="92"/>
      <c r="E5922" s="92"/>
      <c r="F5922" s="92"/>
      <c r="G5922" s="92"/>
      <c r="H5922" s="92"/>
      <c r="I5922" s="92"/>
      <c r="J5922" s="92"/>
      <c r="K5922" s="92"/>
      <c r="N5922" s="92"/>
      <c r="O5922" s="92"/>
      <c r="P5922" s="92"/>
      <c r="Q5922" s="92"/>
      <c r="R5922" s="92"/>
    </row>
    <row r="5923" spans="1:18" x14ac:dyDescent="0.3">
      <c r="A5923" s="107"/>
      <c r="B5923" s="92"/>
      <c r="C5923" s="92"/>
      <c r="D5923" s="92"/>
      <c r="E5923" s="92"/>
      <c r="F5923" s="92"/>
      <c r="G5923" s="92"/>
      <c r="H5923" s="92"/>
      <c r="I5923" s="92"/>
      <c r="J5923" s="92"/>
      <c r="K5923" s="92"/>
      <c r="N5923" s="92"/>
      <c r="O5923" s="92"/>
      <c r="P5923" s="92"/>
      <c r="Q5923" s="92"/>
      <c r="R5923" s="92"/>
    </row>
    <row r="5924" spans="1:18" x14ac:dyDescent="0.3">
      <c r="A5924" s="107"/>
      <c r="B5924" s="92"/>
      <c r="C5924" s="92"/>
      <c r="D5924" s="92"/>
      <c r="E5924" s="92"/>
      <c r="F5924" s="92"/>
      <c r="G5924" s="92"/>
      <c r="H5924" s="92"/>
      <c r="I5924" s="92"/>
      <c r="J5924" s="92"/>
      <c r="K5924" s="92"/>
      <c r="N5924" s="92"/>
      <c r="O5924" s="92"/>
      <c r="P5924" s="92"/>
      <c r="Q5924" s="92"/>
      <c r="R5924" s="92"/>
    </row>
    <row r="5925" spans="1:18" x14ac:dyDescent="0.3">
      <c r="A5925" s="107"/>
      <c r="B5925" s="92"/>
      <c r="C5925" s="92"/>
      <c r="D5925" s="92"/>
      <c r="E5925" s="92"/>
      <c r="F5925" s="92"/>
      <c r="G5925" s="92"/>
      <c r="H5925" s="92"/>
      <c r="I5925" s="92"/>
      <c r="J5925" s="92"/>
      <c r="K5925" s="92"/>
      <c r="N5925" s="92"/>
      <c r="O5925" s="92"/>
      <c r="P5925" s="92"/>
      <c r="Q5925" s="92"/>
      <c r="R5925" s="92"/>
    </row>
    <row r="5926" spans="1:18" x14ac:dyDescent="0.3">
      <c r="A5926" s="107"/>
      <c r="B5926" s="92"/>
      <c r="C5926" s="92"/>
      <c r="D5926" s="92"/>
      <c r="E5926" s="92"/>
      <c r="F5926" s="92"/>
      <c r="G5926" s="92"/>
      <c r="H5926" s="92"/>
      <c r="I5926" s="92"/>
      <c r="J5926" s="92"/>
      <c r="K5926" s="92"/>
      <c r="N5926" s="92"/>
      <c r="O5926" s="92"/>
      <c r="P5926" s="92"/>
      <c r="Q5926" s="92"/>
      <c r="R5926" s="92"/>
    </row>
    <row r="5927" spans="1:18" x14ac:dyDescent="0.3">
      <c r="A5927" s="107"/>
      <c r="B5927" s="92"/>
      <c r="C5927" s="92"/>
      <c r="D5927" s="92"/>
      <c r="E5927" s="92"/>
      <c r="F5927" s="92"/>
      <c r="G5927" s="92"/>
      <c r="H5927" s="92"/>
      <c r="I5927" s="92"/>
      <c r="J5927" s="92"/>
      <c r="K5927" s="92"/>
      <c r="N5927" s="92"/>
      <c r="O5927" s="92"/>
      <c r="P5927" s="92"/>
      <c r="Q5927" s="92"/>
      <c r="R5927" s="92"/>
    </row>
    <row r="5928" spans="1:18" x14ac:dyDescent="0.3">
      <c r="A5928" s="107"/>
      <c r="B5928" s="92"/>
      <c r="C5928" s="92"/>
      <c r="D5928" s="92"/>
      <c r="E5928" s="92"/>
      <c r="F5928" s="92"/>
      <c r="G5928" s="92"/>
      <c r="H5928" s="92"/>
      <c r="I5928" s="92"/>
      <c r="J5928" s="92"/>
      <c r="K5928" s="92"/>
      <c r="N5928" s="92"/>
      <c r="O5928" s="92"/>
      <c r="P5928" s="92"/>
      <c r="Q5928" s="92"/>
      <c r="R5928" s="92"/>
    </row>
    <row r="5929" spans="1:18" x14ac:dyDescent="0.3">
      <c r="A5929" s="107"/>
      <c r="B5929" s="92"/>
      <c r="C5929" s="92"/>
      <c r="D5929" s="92"/>
      <c r="E5929" s="92"/>
      <c r="F5929" s="92"/>
      <c r="G5929" s="92"/>
      <c r="H5929" s="92"/>
      <c r="I5929" s="92"/>
      <c r="J5929" s="92"/>
      <c r="K5929" s="92"/>
      <c r="N5929" s="92"/>
      <c r="O5929" s="92"/>
      <c r="P5929" s="92"/>
      <c r="Q5929" s="92"/>
      <c r="R5929" s="92"/>
    </row>
    <row r="5930" spans="1:18" x14ac:dyDescent="0.3">
      <c r="A5930" s="107"/>
      <c r="B5930" s="92"/>
      <c r="C5930" s="92"/>
      <c r="D5930" s="92"/>
      <c r="E5930" s="92"/>
      <c r="F5930" s="92"/>
      <c r="G5930" s="92"/>
      <c r="H5930" s="92"/>
      <c r="I5930" s="92"/>
      <c r="J5930" s="92"/>
      <c r="K5930" s="92"/>
      <c r="N5930" s="92"/>
      <c r="O5930" s="92"/>
      <c r="P5930" s="92"/>
      <c r="Q5930" s="92"/>
      <c r="R5930" s="92"/>
    </row>
    <row r="5931" spans="1:18" x14ac:dyDescent="0.3">
      <c r="A5931" s="107"/>
      <c r="B5931" s="92"/>
      <c r="C5931" s="92"/>
      <c r="D5931" s="92"/>
      <c r="E5931" s="92"/>
      <c r="F5931" s="92"/>
      <c r="G5931" s="92"/>
      <c r="H5931" s="92"/>
      <c r="I5931" s="92"/>
      <c r="J5931" s="92"/>
      <c r="K5931" s="92"/>
      <c r="N5931" s="92"/>
      <c r="O5931" s="92"/>
      <c r="P5931" s="92"/>
      <c r="Q5931" s="92"/>
      <c r="R5931" s="92"/>
    </row>
    <row r="5932" spans="1:18" x14ac:dyDescent="0.3">
      <c r="A5932" s="107"/>
      <c r="B5932" s="92"/>
      <c r="C5932" s="92"/>
      <c r="D5932" s="92"/>
      <c r="E5932" s="92"/>
      <c r="F5932" s="92"/>
      <c r="G5932" s="92"/>
      <c r="H5932" s="92"/>
      <c r="I5932" s="92"/>
      <c r="J5932" s="92"/>
      <c r="K5932" s="92"/>
      <c r="N5932" s="92"/>
      <c r="O5932" s="92"/>
      <c r="P5932" s="92"/>
      <c r="Q5932" s="92"/>
      <c r="R5932" s="92"/>
    </row>
    <row r="5933" spans="1:18" x14ac:dyDescent="0.3">
      <c r="A5933" s="107"/>
      <c r="B5933" s="92"/>
      <c r="C5933" s="92"/>
      <c r="D5933" s="92"/>
      <c r="E5933" s="92"/>
      <c r="F5933" s="92"/>
      <c r="G5933" s="92"/>
      <c r="H5933" s="92"/>
      <c r="I5933" s="92"/>
      <c r="J5933" s="92"/>
      <c r="K5933" s="92"/>
      <c r="N5933" s="92"/>
      <c r="O5933" s="92"/>
      <c r="P5933" s="92"/>
      <c r="Q5933" s="92"/>
      <c r="R5933" s="92"/>
    </row>
    <row r="5934" spans="1:18" x14ac:dyDescent="0.3">
      <c r="A5934" s="107"/>
      <c r="B5934" s="92"/>
      <c r="C5934" s="92"/>
      <c r="D5934" s="92"/>
      <c r="E5934" s="92"/>
      <c r="F5934" s="92"/>
      <c r="G5934" s="92"/>
      <c r="H5934" s="92"/>
      <c r="I5934" s="92"/>
      <c r="J5934" s="92"/>
      <c r="K5934" s="92"/>
      <c r="N5934" s="92"/>
      <c r="O5934" s="92"/>
      <c r="P5934" s="92"/>
      <c r="Q5934" s="92"/>
      <c r="R5934" s="92"/>
    </row>
    <row r="5935" spans="1:18" x14ac:dyDescent="0.3">
      <c r="A5935" s="107"/>
      <c r="B5935" s="92"/>
      <c r="C5935" s="92"/>
      <c r="D5935" s="92"/>
      <c r="E5935" s="92"/>
      <c r="F5935" s="92"/>
      <c r="G5935" s="92"/>
      <c r="H5935" s="92"/>
      <c r="I5935" s="92"/>
      <c r="J5935" s="92"/>
      <c r="K5935" s="92"/>
      <c r="N5935" s="92"/>
      <c r="O5935" s="92"/>
      <c r="P5935" s="92"/>
      <c r="Q5935" s="92"/>
      <c r="R5935" s="92"/>
    </row>
    <row r="5936" spans="1:18" x14ac:dyDescent="0.3">
      <c r="A5936" s="107"/>
      <c r="B5936" s="92"/>
      <c r="C5936" s="92"/>
      <c r="D5936" s="92"/>
      <c r="E5936" s="92"/>
      <c r="F5936" s="92"/>
      <c r="G5936" s="92"/>
      <c r="H5936" s="92"/>
      <c r="I5936" s="92"/>
      <c r="J5936" s="92"/>
      <c r="K5936" s="92"/>
      <c r="N5936" s="92"/>
      <c r="O5936" s="92"/>
      <c r="P5936" s="92"/>
      <c r="Q5936" s="92"/>
      <c r="R5936" s="92"/>
    </row>
    <row r="5937" spans="1:18" x14ac:dyDescent="0.3">
      <c r="A5937" s="107"/>
      <c r="B5937" s="92"/>
      <c r="C5937" s="92"/>
      <c r="D5937" s="92"/>
      <c r="E5937" s="92"/>
      <c r="F5937" s="92"/>
      <c r="G5937" s="92"/>
      <c r="H5937" s="92"/>
      <c r="I5937" s="92"/>
      <c r="J5937" s="92"/>
      <c r="K5937" s="92"/>
      <c r="N5937" s="92"/>
      <c r="O5937" s="92"/>
      <c r="P5937" s="92"/>
      <c r="Q5937" s="92"/>
      <c r="R5937" s="92"/>
    </row>
    <row r="5938" spans="1:18" x14ac:dyDescent="0.3">
      <c r="A5938" s="107"/>
      <c r="B5938" s="92"/>
      <c r="C5938" s="92"/>
      <c r="D5938" s="92"/>
      <c r="E5938" s="92"/>
      <c r="F5938" s="92"/>
      <c r="G5938" s="92"/>
      <c r="H5938" s="92"/>
      <c r="I5938" s="92"/>
      <c r="J5938" s="92"/>
      <c r="K5938" s="92"/>
      <c r="N5938" s="92"/>
      <c r="O5938" s="92"/>
      <c r="P5938" s="92"/>
      <c r="Q5938" s="92"/>
      <c r="R5938" s="92"/>
    </row>
    <row r="5939" spans="1:18" x14ac:dyDescent="0.3">
      <c r="A5939" s="107"/>
      <c r="B5939" s="92"/>
      <c r="C5939" s="92"/>
      <c r="D5939" s="92"/>
      <c r="E5939" s="92"/>
      <c r="F5939" s="92"/>
      <c r="G5939" s="92"/>
      <c r="H5939" s="92"/>
      <c r="I5939" s="92"/>
      <c r="J5939" s="92"/>
      <c r="K5939" s="92"/>
      <c r="N5939" s="92"/>
      <c r="O5939" s="92"/>
      <c r="P5939" s="92"/>
      <c r="Q5939" s="92"/>
      <c r="R5939" s="92"/>
    </row>
    <row r="5940" spans="1:18" x14ac:dyDescent="0.3">
      <c r="A5940" s="107"/>
      <c r="B5940" s="92"/>
      <c r="C5940" s="92"/>
      <c r="D5940" s="92"/>
      <c r="E5940" s="92"/>
      <c r="F5940" s="92"/>
      <c r="G5940" s="92"/>
      <c r="H5940" s="92"/>
      <c r="I5940" s="92"/>
      <c r="J5940" s="92"/>
      <c r="K5940" s="92"/>
      <c r="N5940" s="92"/>
      <c r="O5940" s="92"/>
      <c r="P5940" s="92"/>
      <c r="Q5940" s="92"/>
      <c r="R5940" s="92"/>
    </row>
    <row r="5941" spans="1:18" x14ac:dyDescent="0.3">
      <c r="A5941" s="107"/>
      <c r="B5941" s="92"/>
      <c r="C5941" s="92"/>
      <c r="D5941" s="92"/>
      <c r="E5941" s="92"/>
      <c r="F5941" s="92"/>
      <c r="G5941" s="92"/>
      <c r="H5941" s="92"/>
      <c r="I5941" s="92"/>
      <c r="J5941" s="92"/>
      <c r="K5941" s="92"/>
      <c r="N5941" s="92"/>
      <c r="O5941" s="92"/>
      <c r="P5941" s="92"/>
      <c r="Q5941" s="92"/>
      <c r="R5941" s="92"/>
    </row>
    <row r="5942" spans="1:18" x14ac:dyDescent="0.3">
      <c r="A5942" s="107"/>
      <c r="B5942" s="92"/>
      <c r="C5942" s="92"/>
      <c r="D5942" s="92"/>
      <c r="E5942" s="92"/>
      <c r="F5942" s="92"/>
      <c r="G5942" s="92"/>
      <c r="H5942" s="92"/>
      <c r="I5942" s="92"/>
      <c r="J5942" s="92"/>
      <c r="K5942" s="92"/>
      <c r="N5942" s="92"/>
      <c r="O5942" s="92"/>
      <c r="P5942" s="92"/>
      <c r="Q5942" s="92"/>
      <c r="R5942" s="92"/>
    </row>
    <row r="5943" spans="1:18" x14ac:dyDescent="0.3">
      <c r="A5943" s="107"/>
      <c r="B5943" s="92"/>
      <c r="C5943" s="92"/>
      <c r="D5943" s="92"/>
      <c r="E5943" s="92"/>
      <c r="F5943" s="92"/>
      <c r="G5943" s="92"/>
      <c r="H5943" s="92"/>
      <c r="I5943" s="92"/>
      <c r="J5943" s="92"/>
      <c r="K5943" s="92"/>
      <c r="N5943" s="92"/>
      <c r="O5943" s="92"/>
      <c r="P5943" s="92"/>
      <c r="Q5943" s="92"/>
      <c r="R5943" s="92"/>
    </row>
    <row r="5944" spans="1:18" x14ac:dyDescent="0.3">
      <c r="A5944" s="107"/>
      <c r="B5944" s="92"/>
      <c r="C5944" s="92"/>
      <c r="D5944" s="92"/>
      <c r="E5944" s="92"/>
      <c r="F5944" s="92"/>
      <c r="G5944" s="92"/>
      <c r="H5944" s="92"/>
      <c r="I5944" s="92"/>
      <c r="J5944" s="92"/>
      <c r="K5944" s="92"/>
      <c r="N5944" s="92"/>
      <c r="O5944" s="92"/>
      <c r="P5944" s="92"/>
      <c r="Q5944" s="92"/>
      <c r="R5944" s="92"/>
    </row>
    <row r="5945" spans="1:18" x14ac:dyDescent="0.3">
      <c r="A5945" s="107"/>
      <c r="B5945" s="92"/>
      <c r="C5945" s="92"/>
      <c r="D5945" s="92"/>
      <c r="E5945" s="92"/>
      <c r="F5945" s="92"/>
      <c r="G5945" s="92"/>
      <c r="H5945" s="92"/>
      <c r="I5945" s="92"/>
      <c r="J5945" s="92"/>
      <c r="K5945" s="92"/>
      <c r="N5945" s="92"/>
      <c r="O5945" s="92"/>
      <c r="P5945" s="92"/>
      <c r="Q5945" s="92"/>
      <c r="R5945" s="92"/>
    </row>
    <row r="5946" spans="1:18" x14ac:dyDescent="0.3">
      <c r="A5946" s="107"/>
      <c r="B5946" s="92"/>
      <c r="C5946" s="92"/>
      <c r="D5946" s="92"/>
      <c r="E5946" s="92"/>
      <c r="F5946" s="92"/>
      <c r="G5946" s="92"/>
      <c r="H5946" s="92"/>
      <c r="I5946" s="92"/>
      <c r="J5946" s="92"/>
      <c r="K5946" s="92"/>
      <c r="N5946" s="92"/>
      <c r="O5946" s="92"/>
      <c r="P5946" s="92"/>
      <c r="Q5946" s="92"/>
      <c r="R5946" s="92"/>
    </row>
    <row r="5947" spans="1:18" x14ac:dyDescent="0.3">
      <c r="A5947" s="107"/>
      <c r="B5947" s="92"/>
      <c r="C5947" s="92"/>
      <c r="D5947" s="92"/>
      <c r="E5947" s="92"/>
      <c r="F5947" s="92"/>
      <c r="G5947" s="92"/>
      <c r="H5947" s="92"/>
      <c r="I5947" s="92"/>
      <c r="J5947" s="92"/>
      <c r="K5947" s="92"/>
      <c r="N5947" s="92"/>
      <c r="O5947" s="92"/>
      <c r="P5947" s="92"/>
      <c r="Q5947" s="92"/>
      <c r="R5947" s="92"/>
    </row>
    <row r="5948" spans="1:18" x14ac:dyDescent="0.3">
      <c r="A5948" s="107"/>
      <c r="B5948" s="92"/>
      <c r="C5948" s="92"/>
      <c r="D5948" s="92"/>
      <c r="E5948" s="92"/>
      <c r="F5948" s="92"/>
      <c r="G5948" s="92"/>
      <c r="H5948" s="92"/>
      <c r="I5948" s="92"/>
      <c r="J5948" s="92"/>
      <c r="K5948" s="92"/>
      <c r="N5948" s="92"/>
      <c r="O5948" s="92"/>
      <c r="P5948" s="92"/>
      <c r="Q5948" s="92"/>
      <c r="R5948" s="92"/>
    </row>
    <row r="5949" spans="1:18" x14ac:dyDescent="0.3">
      <c r="A5949" s="107"/>
      <c r="B5949" s="92"/>
      <c r="C5949" s="92"/>
      <c r="D5949" s="92"/>
      <c r="E5949" s="92"/>
      <c r="F5949" s="92"/>
      <c r="G5949" s="92"/>
      <c r="H5949" s="92"/>
      <c r="I5949" s="92"/>
      <c r="J5949" s="92"/>
      <c r="K5949" s="92"/>
      <c r="N5949" s="92"/>
      <c r="O5949" s="92"/>
      <c r="P5949" s="92"/>
      <c r="Q5949" s="92"/>
      <c r="R5949" s="92"/>
    </row>
    <row r="5950" spans="1:18" x14ac:dyDescent="0.3">
      <c r="A5950" s="107"/>
      <c r="B5950" s="92"/>
      <c r="C5950" s="92"/>
      <c r="D5950" s="92"/>
      <c r="E5950" s="92"/>
      <c r="F5950" s="92"/>
      <c r="G5950" s="92"/>
      <c r="H5950" s="92"/>
      <c r="I5950" s="92"/>
      <c r="J5950" s="92"/>
      <c r="K5950" s="92"/>
      <c r="N5950" s="92"/>
      <c r="O5950" s="92"/>
      <c r="P5950" s="92"/>
      <c r="Q5950" s="92"/>
      <c r="R5950" s="92"/>
    </row>
    <row r="5951" spans="1:18" x14ac:dyDescent="0.3">
      <c r="A5951" s="107"/>
      <c r="B5951" s="92"/>
      <c r="C5951" s="92"/>
      <c r="D5951" s="92"/>
      <c r="E5951" s="92"/>
      <c r="F5951" s="92"/>
      <c r="G5951" s="92"/>
      <c r="H5951" s="92"/>
      <c r="I5951" s="92"/>
      <c r="J5951" s="92"/>
      <c r="K5951" s="92"/>
      <c r="N5951" s="92"/>
      <c r="O5951" s="92"/>
      <c r="P5951" s="92"/>
      <c r="Q5951" s="92"/>
      <c r="R5951" s="92"/>
    </row>
    <row r="5952" spans="1:18" x14ac:dyDescent="0.3">
      <c r="A5952" s="107"/>
      <c r="B5952" s="92"/>
      <c r="C5952" s="92"/>
      <c r="D5952" s="92"/>
      <c r="E5952" s="92"/>
      <c r="F5952" s="92"/>
      <c r="G5952" s="92"/>
      <c r="H5952" s="92"/>
      <c r="I5952" s="92"/>
      <c r="J5952" s="92"/>
      <c r="K5952" s="92"/>
      <c r="N5952" s="92"/>
      <c r="O5952" s="92"/>
      <c r="P5952" s="92"/>
      <c r="Q5952" s="92"/>
      <c r="R5952" s="92"/>
    </row>
    <row r="5953" spans="1:18" x14ac:dyDescent="0.3">
      <c r="A5953" s="107"/>
      <c r="B5953" s="92"/>
      <c r="C5953" s="92"/>
      <c r="D5953" s="92"/>
      <c r="E5953" s="92"/>
      <c r="F5953" s="92"/>
      <c r="G5953" s="92"/>
      <c r="H5953" s="92"/>
      <c r="I5953" s="92"/>
      <c r="J5953" s="92"/>
      <c r="K5953" s="92"/>
      <c r="N5953" s="92"/>
      <c r="O5953" s="92"/>
      <c r="P5953" s="92"/>
      <c r="Q5953" s="92"/>
      <c r="R5953" s="92"/>
    </row>
    <row r="5954" spans="1:18" x14ac:dyDescent="0.3">
      <c r="A5954" s="107"/>
      <c r="B5954" s="92"/>
      <c r="C5954" s="92"/>
      <c r="D5954" s="92"/>
      <c r="E5954" s="92"/>
      <c r="F5954" s="92"/>
      <c r="G5954" s="92"/>
      <c r="H5954" s="92"/>
      <c r="I5954" s="92"/>
      <c r="J5954" s="92"/>
      <c r="K5954" s="92"/>
      <c r="N5954" s="92"/>
      <c r="O5954" s="92"/>
      <c r="P5954" s="92"/>
      <c r="Q5954" s="92"/>
      <c r="R5954" s="92"/>
    </row>
    <row r="5955" spans="1:18" x14ac:dyDescent="0.3">
      <c r="A5955" s="107"/>
      <c r="B5955" s="92"/>
      <c r="C5955" s="92"/>
      <c r="D5955" s="92"/>
      <c r="E5955" s="92"/>
      <c r="F5955" s="92"/>
      <c r="G5955" s="92"/>
      <c r="H5955" s="92"/>
      <c r="I5955" s="92"/>
      <c r="J5955" s="92"/>
      <c r="K5955" s="92"/>
      <c r="N5955" s="92"/>
      <c r="O5955" s="92"/>
      <c r="P5955" s="92"/>
      <c r="Q5955" s="92"/>
      <c r="R5955" s="92"/>
    </row>
    <row r="5956" spans="1:18" x14ac:dyDescent="0.3">
      <c r="A5956" s="107"/>
      <c r="B5956" s="92"/>
      <c r="C5956" s="92"/>
      <c r="D5956" s="92"/>
      <c r="E5956" s="92"/>
      <c r="F5956" s="92"/>
      <c r="G5956" s="92"/>
      <c r="H5956" s="92"/>
      <c r="I5956" s="92"/>
      <c r="J5956" s="92"/>
      <c r="K5956" s="92"/>
      <c r="N5956" s="92"/>
      <c r="O5956" s="92"/>
      <c r="P5956" s="92"/>
      <c r="Q5956" s="92"/>
      <c r="R5956" s="92"/>
    </row>
    <row r="5957" spans="1:18" x14ac:dyDescent="0.3">
      <c r="A5957" s="107"/>
      <c r="B5957" s="92"/>
      <c r="C5957" s="92"/>
      <c r="D5957" s="92"/>
      <c r="E5957" s="92"/>
      <c r="F5957" s="92"/>
      <c r="G5957" s="92"/>
      <c r="H5957" s="92"/>
      <c r="I5957" s="92"/>
      <c r="J5957" s="92"/>
      <c r="K5957" s="92"/>
      <c r="N5957" s="92"/>
      <c r="O5957" s="92"/>
      <c r="P5957" s="92"/>
      <c r="Q5957" s="92"/>
      <c r="R5957" s="92"/>
    </row>
    <row r="5958" spans="1:18" x14ac:dyDescent="0.3">
      <c r="A5958" s="107"/>
      <c r="B5958" s="92"/>
      <c r="C5958" s="92"/>
      <c r="D5958" s="92"/>
      <c r="E5958" s="92"/>
      <c r="F5958" s="92"/>
      <c r="G5958" s="92"/>
      <c r="H5958" s="92"/>
      <c r="I5958" s="92"/>
      <c r="J5958" s="92"/>
      <c r="K5958" s="92"/>
      <c r="N5958" s="92"/>
      <c r="O5958" s="92"/>
      <c r="P5958" s="92"/>
      <c r="Q5958" s="92"/>
      <c r="R5958" s="92"/>
    </row>
    <row r="5959" spans="1:18" x14ac:dyDescent="0.3">
      <c r="A5959" s="107"/>
      <c r="B5959" s="92"/>
      <c r="C5959" s="92"/>
      <c r="D5959" s="92"/>
      <c r="E5959" s="92"/>
      <c r="F5959" s="92"/>
      <c r="G5959" s="92"/>
      <c r="H5959" s="92"/>
      <c r="I5959" s="92"/>
      <c r="J5959" s="92"/>
      <c r="K5959" s="92"/>
      <c r="N5959" s="92"/>
      <c r="O5959" s="92"/>
      <c r="P5959" s="92"/>
      <c r="Q5959" s="92"/>
      <c r="R5959" s="92"/>
    </row>
    <row r="5960" spans="1:18" x14ac:dyDescent="0.3">
      <c r="A5960" s="107"/>
      <c r="B5960" s="92"/>
      <c r="C5960" s="92"/>
      <c r="D5960" s="92"/>
      <c r="E5960" s="92"/>
      <c r="F5960" s="92"/>
      <c r="G5960" s="92"/>
      <c r="H5960" s="92"/>
      <c r="I5960" s="92"/>
      <c r="J5960" s="92"/>
      <c r="K5960" s="92"/>
      <c r="N5960" s="92"/>
      <c r="O5960" s="92"/>
      <c r="P5960" s="92"/>
      <c r="Q5960" s="92"/>
      <c r="R5960" s="92"/>
    </row>
    <row r="5961" spans="1:18" x14ac:dyDescent="0.3">
      <c r="A5961" s="107"/>
      <c r="B5961" s="92"/>
      <c r="C5961" s="92"/>
      <c r="D5961" s="92"/>
      <c r="E5961" s="92"/>
      <c r="F5961" s="92"/>
      <c r="G5961" s="92"/>
      <c r="H5961" s="92"/>
      <c r="I5961" s="92"/>
      <c r="J5961" s="92"/>
      <c r="K5961" s="92"/>
      <c r="N5961" s="92"/>
      <c r="O5961" s="92"/>
      <c r="P5961" s="92"/>
      <c r="Q5961" s="92"/>
      <c r="R5961" s="92"/>
    </row>
    <row r="5962" spans="1:18" x14ac:dyDescent="0.3">
      <c r="A5962" s="107"/>
      <c r="B5962" s="92"/>
      <c r="C5962" s="92"/>
      <c r="D5962" s="92"/>
      <c r="E5962" s="92"/>
      <c r="F5962" s="92"/>
      <c r="G5962" s="92"/>
      <c r="H5962" s="92"/>
      <c r="I5962" s="92"/>
      <c r="J5962" s="92"/>
      <c r="K5962" s="92"/>
      <c r="N5962" s="92"/>
      <c r="O5962" s="92"/>
      <c r="P5962" s="92"/>
      <c r="Q5962" s="92"/>
      <c r="R5962" s="92"/>
    </row>
    <row r="5963" spans="1:18" x14ac:dyDescent="0.3">
      <c r="A5963" s="107"/>
      <c r="B5963" s="92"/>
      <c r="C5963" s="92"/>
      <c r="D5963" s="92"/>
      <c r="E5963" s="92"/>
      <c r="F5963" s="92"/>
      <c r="G5963" s="92"/>
      <c r="H5963" s="92"/>
      <c r="I5963" s="92"/>
      <c r="J5963" s="92"/>
      <c r="K5963" s="92"/>
      <c r="N5963" s="92"/>
      <c r="O5963" s="92"/>
      <c r="P5963" s="92"/>
      <c r="Q5963" s="92"/>
      <c r="R5963" s="92"/>
    </row>
    <row r="5964" spans="1:18" x14ac:dyDescent="0.3">
      <c r="A5964" s="107"/>
      <c r="B5964" s="92"/>
      <c r="C5964" s="92"/>
      <c r="D5964" s="92"/>
      <c r="E5964" s="92"/>
      <c r="F5964" s="92"/>
      <c r="G5964" s="92"/>
      <c r="H5964" s="92"/>
      <c r="I5964" s="92"/>
      <c r="J5964" s="92"/>
      <c r="K5964" s="92"/>
      <c r="N5964" s="92"/>
      <c r="O5964" s="92"/>
      <c r="P5964" s="92"/>
      <c r="Q5964" s="92"/>
      <c r="R5964" s="92"/>
    </row>
    <row r="5965" spans="1:18" x14ac:dyDescent="0.3">
      <c r="A5965" s="107"/>
      <c r="B5965" s="92"/>
      <c r="C5965" s="92"/>
      <c r="D5965" s="92"/>
      <c r="E5965" s="92"/>
      <c r="F5965" s="92"/>
      <c r="G5965" s="92"/>
      <c r="H5965" s="92"/>
      <c r="I5965" s="92"/>
      <c r="J5965" s="92"/>
      <c r="K5965" s="92"/>
      <c r="N5965" s="92"/>
      <c r="O5965" s="92"/>
      <c r="P5965" s="92"/>
      <c r="Q5965" s="92"/>
      <c r="R5965" s="92"/>
    </row>
    <row r="5966" spans="1:18" x14ac:dyDescent="0.3">
      <c r="A5966" s="107"/>
      <c r="B5966" s="92"/>
      <c r="C5966" s="92"/>
      <c r="D5966" s="92"/>
      <c r="E5966" s="92"/>
      <c r="F5966" s="92"/>
      <c r="G5966" s="92"/>
      <c r="H5966" s="92"/>
      <c r="I5966" s="92"/>
      <c r="J5966" s="92"/>
      <c r="K5966" s="92"/>
      <c r="N5966" s="92"/>
      <c r="O5966" s="92"/>
      <c r="P5966" s="92"/>
      <c r="Q5966" s="92"/>
      <c r="R5966" s="92"/>
    </row>
    <row r="5967" spans="1:18" x14ac:dyDescent="0.3">
      <c r="A5967" s="107"/>
      <c r="B5967" s="92"/>
      <c r="C5967" s="92"/>
      <c r="D5967" s="92"/>
      <c r="E5967" s="92"/>
      <c r="F5967" s="92"/>
      <c r="G5967" s="92"/>
      <c r="H5967" s="92"/>
      <c r="I5967" s="92"/>
      <c r="J5967" s="92"/>
      <c r="K5967" s="92"/>
      <c r="N5967" s="92"/>
      <c r="O5967" s="92"/>
      <c r="P5967" s="92"/>
      <c r="Q5967" s="92"/>
      <c r="R5967" s="92"/>
    </row>
    <row r="5968" spans="1:18" x14ac:dyDescent="0.3">
      <c r="A5968" s="107"/>
      <c r="B5968" s="92"/>
      <c r="C5968" s="92"/>
      <c r="D5968" s="92"/>
      <c r="E5968" s="92"/>
      <c r="F5968" s="92"/>
      <c r="G5968" s="92"/>
      <c r="H5968" s="92"/>
      <c r="I5968" s="92"/>
      <c r="J5968" s="92"/>
      <c r="K5968" s="92"/>
      <c r="N5968" s="92"/>
      <c r="O5968" s="92"/>
      <c r="P5968" s="92"/>
      <c r="Q5968" s="92"/>
      <c r="R5968" s="92"/>
    </row>
    <row r="5969" spans="1:18" x14ac:dyDescent="0.3">
      <c r="A5969" s="107"/>
      <c r="B5969" s="92"/>
      <c r="C5969" s="92"/>
      <c r="D5969" s="92"/>
      <c r="E5969" s="92"/>
      <c r="F5969" s="92"/>
      <c r="G5969" s="92"/>
      <c r="H5969" s="92"/>
      <c r="I5969" s="92"/>
      <c r="J5969" s="92"/>
      <c r="K5969" s="92"/>
      <c r="N5969" s="92"/>
      <c r="O5969" s="92"/>
      <c r="P5969" s="92"/>
      <c r="Q5969" s="92"/>
      <c r="R5969" s="92"/>
    </row>
    <row r="5970" spans="1:18" x14ac:dyDescent="0.3">
      <c r="A5970" s="107"/>
      <c r="B5970" s="92"/>
      <c r="C5970" s="92"/>
      <c r="D5970" s="92"/>
      <c r="E5970" s="92"/>
      <c r="F5970" s="92"/>
      <c r="G5970" s="92"/>
      <c r="H5970" s="92"/>
      <c r="I5970" s="92"/>
      <c r="J5970" s="92"/>
      <c r="K5970" s="92"/>
      <c r="N5970" s="92"/>
      <c r="O5970" s="92"/>
      <c r="P5970" s="92"/>
      <c r="Q5970" s="92"/>
      <c r="R5970" s="92"/>
    </row>
    <row r="5971" spans="1:18" x14ac:dyDescent="0.3">
      <c r="A5971" s="107"/>
      <c r="B5971" s="92"/>
      <c r="C5971" s="92"/>
      <c r="D5971" s="92"/>
      <c r="E5971" s="92"/>
      <c r="F5971" s="92"/>
      <c r="G5971" s="92"/>
      <c r="H5971" s="92"/>
      <c r="I5971" s="92"/>
      <c r="J5971" s="92"/>
      <c r="K5971" s="92"/>
      <c r="N5971" s="92"/>
      <c r="O5971" s="92"/>
      <c r="P5971" s="92"/>
      <c r="Q5971" s="92"/>
      <c r="R5971" s="92"/>
    </row>
    <row r="5972" spans="1:18" x14ac:dyDescent="0.3">
      <c r="A5972" s="107"/>
      <c r="B5972" s="92"/>
      <c r="C5972" s="92"/>
      <c r="D5972" s="92"/>
      <c r="E5972" s="92"/>
      <c r="F5972" s="92"/>
      <c r="G5972" s="92"/>
      <c r="H5972" s="92"/>
      <c r="I5972" s="92"/>
      <c r="J5972" s="92"/>
      <c r="K5972" s="92"/>
      <c r="N5972" s="92"/>
      <c r="O5972" s="92"/>
      <c r="P5972" s="92"/>
      <c r="Q5972" s="92"/>
      <c r="R5972" s="92"/>
    </row>
    <row r="5973" spans="1:18" x14ac:dyDescent="0.3">
      <c r="A5973" s="107"/>
      <c r="B5973" s="92"/>
      <c r="C5973" s="92"/>
      <c r="D5973" s="92"/>
      <c r="E5973" s="92"/>
      <c r="F5973" s="92"/>
      <c r="G5973" s="92"/>
      <c r="H5973" s="92"/>
      <c r="I5973" s="92"/>
      <c r="J5973" s="92"/>
      <c r="K5973" s="92"/>
      <c r="N5973" s="92"/>
      <c r="O5973" s="92"/>
      <c r="P5973" s="92"/>
      <c r="Q5973" s="92"/>
      <c r="R5973" s="92"/>
    </row>
    <row r="5974" spans="1:18" x14ac:dyDescent="0.3">
      <c r="A5974" s="107"/>
      <c r="B5974" s="92"/>
      <c r="C5974" s="92"/>
      <c r="D5974" s="92"/>
      <c r="E5974" s="92"/>
      <c r="F5974" s="92"/>
      <c r="G5974" s="92"/>
      <c r="H5974" s="92"/>
      <c r="I5974" s="92"/>
      <c r="J5974" s="92"/>
      <c r="K5974" s="92"/>
      <c r="N5974" s="92"/>
      <c r="O5974" s="92"/>
      <c r="P5974" s="92"/>
      <c r="Q5974" s="92"/>
      <c r="R5974" s="92"/>
    </row>
    <row r="5975" spans="1:18" x14ac:dyDescent="0.3">
      <c r="A5975" s="107"/>
      <c r="B5975" s="92"/>
      <c r="C5975" s="92"/>
      <c r="D5975" s="92"/>
      <c r="E5975" s="92"/>
      <c r="F5975" s="92"/>
      <c r="G5975" s="92"/>
      <c r="H5975" s="92"/>
      <c r="I5975" s="92"/>
      <c r="J5975" s="92"/>
      <c r="K5975" s="92"/>
      <c r="N5975" s="92"/>
      <c r="O5975" s="92"/>
      <c r="P5975" s="92"/>
      <c r="Q5975" s="92"/>
      <c r="R5975" s="92"/>
    </row>
    <row r="5976" spans="1:18" x14ac:dyDescent="0.3">
      <c r="A5976" s="107"/>
      <c r="B5976" s="92"/>
      <c r="C5976" s="92"/>
      <c r="D5976" s="92"/>
      <c r="E5976" s="92"/>
      <c r="F5976" s="92"/>
      <c r="G5976" s="92"/>
      <c r="H5976" s="92"/>
      <c r="I5976" s="92"/>
      <c r="J5976" s="92"/>
      <c r="K5976" s="92"/>
      <c r="N5976" s="92"/>
      <c r="O5976" s="92"/>
      <c r="P5976" s="92"/>
      <c r="Q5976" s="92"/>
      <c r="R5976" s="92"/>
    </row>
    <row r="5977" spans="1:18" x14ac:dyDescent="0.3">
      <c r="A5977" s="107"/>
      <c r="B5977" s="92"/>
      <c r="C5977" s="92"/>
      <c r="D5977" s="92"/>
      <c r="E5977" s="92"/>
      <c r="F5977" s="92"/>
      <c r="G5977" s="92"/>
      <c r="H5977" s="92"/>
      <c r="I5977" s="92"/>
      <c r="J5977" s="92"/>
      <c r="K5977" s="92"/>
      <c r="N5977" s="92"/>
      <c r="O5977" s="92"/>
      <c r="P5977" s="92"/>
      <c r="Q5977" s="92"/>
      <c r="R5977" s="92"/>
    </row>
    <row r="5978" spans="1:18" x14ac:dyDescent="0.3">
      <c r="A5978" s="107"/>
      <c r="B5978" s="92"/>
      <c r="C5978" s="92"/>
      <c r="D5978" s="92"/>
      <c r="E5978" s="92"/>
      <c r="F5978" s="92"/>
      <c r="G5978" s="92"/>
      <c r="H5978" s="92"/>
      <c r="I5978" s="92"/>
      <c r="J5978" s="92"/>
      <c r="K5978" s="92"/>
      <c r="N5978" s="92"/>
      <c r="O5978" s="92"/>
      <c r="P5978" s="92"/>
      <c r="Q5978" s="92"/>
      <c r="R5978" s="92"/>
    </row>
    <row r="5979" spans="1:18" x14ac:dyDescent="0.3">
      <c r="A5979" s="107"/>
      <c r="B5979" s="92"/>
      <c r="C5979" s="92"/>
      <c r="D5979" s="92"/>
      <c r="E5979" s="92"/>
      <c r="F5979" s="92"/>
      <c r="G5979" s="92"/>
      <c r="H5979" s="92"/>
      <c r="I5979" s="92"/>
      <c r="J5979" s="92"/>
      <c r="K5979" s="92"/>
      <c r="N5979" s="92"/>
      <c r="O5979" s="92"/>
      <c r="P5979" s="92"/>
      <c r="Q5979" s="92"/>
      <c r="R5979" s="92"/>
    </row>
    <row r="5980" spans="1:18" x14ac:dyDescent="0.3">
      <c r="A5980" s="107"/>
      <c r="B5980" s="92"/>
      <c r="C5980" s="92"/>
      <c r="D5980" s="92"/>
      <c r="E5980" s="92"/>
      <c r="F5980" s="92"/>
      <c r="G5980" s="92"/>
      <c r="H5980" s="92"/>
      <c r="I5980" s="92"/>
      <c r="J5980" s="92"/>
      <c r="K5980" s="92"/>
      <c r="N5980" s="92"/>
      <c r="O5980" s="92"/>
      <c r="P5980" s="92"/>
      <c r="Q5980" s="92"/>
      <c r="R5980" s="92"/>
    </row>
    <row r="5981" spans="1:18" x14ac:dyDescent="0.3">
      <c r="A5981" s="107"/>
      <c r="B5981" s="92"/>
      <c r="C5981" s="92"/>
      <c r="D5981" s="92"/>
      <c r="E5981" s="92"/>
      <c r="F5981" s="92"/>
      <c r="G5981" s="92"/>
      <c r="H5981" s="92"/>
      <c r="I5981" s="92"/>
      <c r="J5981" s="92"/>
      <c r="K5981" s="92"/>
      <c r="N5981" s="92"/>
      <c r="O5981" s="92"/>
      <c r="P5981" s="92"/>
      <c r="Q5981" s="92"/>
      <c r="R5981" s="92"/>
    </row>
    <row r="5982" spans="1:18" x14ac:dyDescent="0.3">
      <c r="A5982" s="107"/>
      <c r="B5982" s="92"/>
      <c r="C5982" s="92"/>
      <c r="D5982" s="92"/>
      <c r="E5982" s="92"/>
      <c r="F5982" s="92"/>
      <c r="G5982" s="92"/>
      <c r="H5982" s="92"/>
      <c r="I5982" s="92"/>
      <c r="J5982" s="92"/>
      <c r="K5982" s="92"/>
      <c r="N5982" s="92"/>
      <c r="O5982" s="92"/>
      <c r="P5982" s="92"/>
      <c r="Q5982" s="92"/>
      <c r="R5982" s="92"/>
    </row>
    <row r="5983" spans="1:18" x14ac:dyDescent="0.3">
      <c r="A5983" s="107"/>
      <c r="B5983" s="92"/>
      <c r="C5983" s="92"/>
      <c r="D5983" s="92"/>
      <c r="E5983" s="92"/>
      <c r="F5983" s="92"/>
      <c r="G5983" s="92"/>
      <c r="H5983" s="92"/>
      <c r="I5983" s="92"/>
      <c r="J5983" s="92"/>
      <c r="K5983" s="92"/>
      <c r="N5983" s="92"/>
      <c r="O5983" s="92"/>
      <c r="P5983" s="92"/>
      <c r="Q5983" s="92"/>
      <c r="R5983" s="92"/>
    </row>
    <row r="5984" spans="1:18" x14ac:dyDescent="0.3">
      <c r="A5984" s="107"/>
      <c r="B5984" s="92"/>
      <c r="C5984" s="92"/>
      <c r="D5984" s="92"/>
      <c r="E5984" s="92"/>
      <c r="F5984" s="92"/>
      <c r="G5984" s="92"/>
      <c r="H5984" s="92"/>
      <c r="I5984" s="92"/>
      <c r="J5984" s="92"/>
      <c r="K5984" s="92"/>
      <c r="N5984" s="92"/>
      <c r="O5984" s="92"/>
      <c r="P5984" s="92"/>
      <c r="Q5984" s="92"/>
      <c r="R5984" s="92"/>
    </row>
    <row r="5985" spans="1:18" x14ac:dyDescent="0.3">
      <c r="A5985" s="107"/>
      <c r="B5985" s="92"/>
      <c r="C5985" s="92"/>
      <c r="D5985" s="92"/>
      <c r="E5985" s="92"/>
      <c r="F5985" s="92"/>
      <c r="G5985" s="92"/>
      <c r="H5985" s="92"/>
      <c r="I5985" s="92"/>
      <c r="J5985" s="92"/>
      <c r="K5985" s="92"/>
      <c r="N5985" s="92"/>
      <c r="O5985" s="92"/>
      <c r="P5985" s="92"/>
      <c r="Q5985" s="92"/>
      <c r="R5985" s="92"/>
    </row>
    <row r="5986" spans="1:18" x14ac:dyDescent="0.3">
      <c r="A5986" s="107"/>
      <c r="B5986" s="92"/>
      <c r="C5986" s="92"/>
      <c r="D5986" s="92"/>
      <c r="E5986" s="92"/>
      <c r="F5986" s="92"/>
      <c r="G5986" s="92"/>
      <c r="H5986" s="92"/>
      <c r="I5986" s="92"/>
      <c r="J5986" s="92"/>
      <c r="K5986" s="92"/>
      <c r="N5986" s="92"/>
      <c r="O5986" s="92"/>
      <c r="P5986" s="92"/>
      <c r="Q5986" s="92"/>
      <c r="R5986" s="92"/>
    </row>
    <row r="5987" spans="1:18" x14ac:dyDescent="0.3">
      <c r="A5987" s="107"/>
      <c r="B5987" s="92"/>
      <c r="C5987" s="92"/>
      <c r="D5987" s="92"/>
      <c r="E5987" s="92"/>
      <c r="F5987" s="92"/>
      <c r="G5987" s="92"/>
      <c r="H5987" s="92"/>
      <c r="I5987" s="92"/>
      <c r="J5987" s="92"/>
      <c r="K5987" s="92"/>
      <c r="N5987" s="92"/>
      <c r="O5987" s="92"/>
      <c r="P5987" s="92"/>
      <c r="Q5987" s="92"/>
      <c r="R5987" s="92"/>
    </row>
    <row r="5988" spans="1:18" x14ac:dyDescent="0.3">
      <c r="A5988" s="107"/>
      <c r="B5988" s="92"/>
      <c r="C5988" s="92"/>
      <c r="D5988" s="92"/>
      <c r="E5988" s="92"/>
      <c r="F5988" s="92"/>
      <c r="G5988" s="92"/>
      <c r="H5988" s="92"/>
      <c r="I5988" s="92"/>
      <c r="J5988" s="92"/>
      <c r="K5988" s="92"/>
      <c r="N5988" s="92"/>
      <c r="O5988" s="92"/>
      <c r="P5988" s="92"/>
      <c r="Q5988" s="92"/>
      <c r="R5988" s="92"/>
    </row>
    <row r="5989" spans="1:18" x14ac:dyDescent="0.3">
      <c r="A5989" s="107"/>
      <c r="B5989" s="92"/>
      <c r="C5989" s="92"/>
      <c r="D5989" s="92"/>
      <c r="E5989" s="92"/>
      <c r="F5989" s="92"/>
      <c r="G5989" s="92"/>
      <c r="H5989" s="92"/>
      <c r="I5989" s="92"/>
      <c r="J5989" s="92"/>
      <c r="K5989" s="92"/>
      <c r="N5989" s="92"/>
      <c r="O5989" s="92"/>
      <c r="P5989" s="92"/>
      <c r="Q5989" s="92"/>
      <c r="R5989" s="92"/>
    </row>
    <row r="5990" spans="1:18" x14ac:dyDescent="0.3">
      <c r="A5990" s="107"/>
      <c r="B5990" s="92"/>
      <c r="C5990" s="92"/>
      <c r="D5990" s="92"/>
      <c r="E5990" s="92"/>
      <c r="F5990" s="92"/>
      <c r="G5990" s="92"/>
      <c r="H5990" s="92"/>
      <c r="I5990" s="92"/>
      <c r="J5990" s="92"/>
      <c r="K5990" s="92"/>
      <c r="N5990" s="92"/>
      <c r="O5990" s="92"/>
      <c r="P5990" s="92"/>
      <c r="Q5990" s="92"/>
      <c r="R5990" s="92"/>
    </row>
    <row r="5991" spans="1:18" x14ac:dyDescent="0.3">
      <c r="A5991" s="107"/>
      <c r="B5991" s="92"/>
      <c r="C5991" s="92"/>
      <c r="D5991" s="92"/>
      <c r="E5991" s="92"/>
      <c r="F5991" s="92"/>
      <c r="G5991" s="92"/>
      <c r="H5991" s="92"/>
      <c r="I5991" s="92"/>
      <c r="J5991" s="92"/>
      <c r="K5991" s="92"/>
      <c r="N5991" s="92"/>
      <c r="O5991" s="92"/>
      <c r="P5991" s="92"/>
      <c r="Q5991" s="92"/>
      <c r="R5991" s="92"/>
    </row>
    <row r="5992" spans="1:18" x14ac:dyDescent="0.3">
      <c r="A5992" s="107"/>
      <c r="B5992" s="92"/>
      <c r="C5992" s="92"/>
      <c r="D5992" s="92"/>
      <c r="E5992" s="92"/>
      <c r="F5992" s="92"/>
      <c r="G5992" s="92"/>
      <c r="H5992" s="92"/>
      <c r="I5992" s="92"/>
      <c r="J5992" s="92"/>
      <c r="K5992" s="92"/>
      <c r="N5992" s="92"/>
      <c r="O5992" s="92"/>
      <c r="P5992" s="92"/>
      <c r="Q5992" s="92"/>
      <c r="R5992" s="92"/>
    </row>
    <row r="5993" spans="1:18" x14ac:dyDescent="0.3">
      <c r="A5993" s="107"/>
      <c r="B5993" s="92"/>
      <c r="C5993" s="92"/>
      <c r="D5993" s="92"/>
      <c r="E5993" s="92"/>
      <c r="F5993" s="92"/>
      <c r="G5993" s="92"/>
      <c r="H5993" s="92"/>
      <c r="I5993" s="92"/>
      <c r="J5993" s="92"/>
      <c r="K5993" s="92"/>
      <c r="N5993" s="92"/>
      <c r="O5993" s="92"/>
      <c r="P5993" s="92"/>
      <c r="Q5993" s="92"/>
      <c r="R5993" s="92"/>
    </row>
    <row r="5994" spans="1:18" x14ac:dyDescent="0.3">
      <c r="A5994" s="107"/>
      <c r="B5994" s="92"/>
      <c r="C5994" s="92"/>
      <c r="D5994" s="92"/>
      <c r="E5994" s="92"/>
      <c r="F5994" s="92"/>
      <c r="G5994" s="92"/>
      <c r="H5994" s="92"/>
      <c r="I5994" s="92"/>
      <c r="J5994" s="92"/>
      <c r="K5994" s="92"/>
      <c r="N5994" s="92"/>
      <c r="O5994" s="92"/>
      <c r="P5994" s="92"/>
      <c r="Q5994" s="92"/>
      <c r="R5994" s="92"/>
    </row>
    <row r="5995" spans="1:18" x14ac:dyDescent="0.3">
      <c r="A5995" s="107"/>
      <c r="B5995" s="92"/>
      <c r="C5995" s="92"/>
      <c r="D5995" s="92"/>
      <c r="E5995" s="92"/>
      <c r="F5995" s="92"/>
      <c r="G5995" s="92"/>
      <c r="H5995" s="92"/>
      <c r="I5995" s="92"/>
      <c r="J5995" s="92"/>
      <c r="K5995" s="92"/>
      <c r="N5995" s="92"/>
      <c r="O5995" s="92"/>
      <c r="P5995" s="92"/>
      <c r="Q5995" s="92"/>
      <c r="R5995" s="92"/>
    </row>
    <row r="5996" spans="1:18" x14ac:dyDescent="0.3">
      <c r="A5996" s="107"/>
      <c r="B5996" s="92"/>
      <c r="C5996" s="92"/>
      <c r="D5996" s="92"/>
      <c r="E5996" s="92"/>
      <c r="F5996" s="92"/>
      <c r="G5996" s="92"/>
      <c r="H5996" s="92"/>
      <c r="I5996" s="92"/>
      <c r="J5996" s="92"/>
      <c r="K5996" s="92"/>
      <c r="N5996" s="92"/>
      <c r="O5996" s="92"/>
      <c r="P5996" s="92"/>
      <c r="Q5996" s="92"/>
      <c r="R5996" s="92"/>
    </row>
    <row r="5997" spans="1:18" x14ac:dyDescent="0.3">
      <c r="A5997" s="107"/>
      <c r="B5997" s="92"/>
      <c r="C5997" s="92"/>
      <c r="D5997" s="92"/>
      <c r="E5997" s="92"/>
      <c r="F5997" s="92"/>
      <c r="G5997" s="92"/>
      <c r="H5997" s="92"/>
      <c r="I5997" s="92"/>
      <c r="J5997" s="92"/>
      <c r="K5997" s="92"/>
      <c r="N5997" s="92"/>
      <c r="O5997" s="92"/>
      <c r="P5997" s="92"/>
      <c r="Q5997" s="92"/>
      <c r="R5997" s="92"/>
    </row>
    <row r="5998" spans="1:18" x14ac:dyDescent="0.3">
      <c r="A5998" s="107"/>
      <c r="B5998" s="92"/>
      <c r="C5998" s="92"/>
      <c r="D5998" s="92"/>
      <c r="E5998" s="92"/>
      <c r="F5998" s="92"/>
      <c r="G5998" s="92"/>
      <c r="H5998" s="92"/>
      <c r="I5998" s="92"/>
      <c r="J5998" s="92"/>
      <c r="K5998" s="92"/>
      <c r="N5998" s="92"/>
      <c r="O5998" s="92"/>
      <c r="P5998" s="92"/>
      <c r="Q5998" s="92"/>
      <c r="R5998" s="92"/>
    </row>
    <row r="5999" spans="1:18" x14ac:dyDescent="0.3">
      <c r="A5999" s="107"/>
      <c r="B5999" s="92"/>
      <c r="C5999" s="92"/>
      <c r="D5999" s="92"/>
      <c r="E5999" s="92"/>
      <c r="F5999" s="92"/>
      <c r="G5999" s="92"/>
      <c r="H5999" s="92"/>
      <c r="I5999" s="92"/>
      <c r="J5999" s="92"/>
      <c r="K5999" s="92"/>
      <c r="N5999" s="92"/>
      <c r="O5999" s="92"/>
      <c r="P5999" s="92"/>
      <c r="Q5999" s="92"/>
      <c r="R5999" s="92"/>
    </row>
    <row r="6000" spans="1:18" x14ac:dyDescent="0.3">
      <c r="A6000" s="107"/>
      <c r="B6000" s="92"/>
      <c r="C6000" s="92"/>
      <c r="D6000" s="92"/>
      <c r="E6000" s="92"/>
      <c r="F6000" s="92"/>
      <c r="G6000" s="92"/>
      <c r="H6000" s="92"/>
      <c r="I6000" s="92"/>
      <c r="J6000" s="92"/>
      <c r="K6000" s="92"/>
      <c r="N6000" s="92"/>
      <c r="O6000" s="92"/>
      <c r="P6000" s="92"/>
      <c r="Q6000" s="92"/>
      <c r="R6000" s="92"/>
    </row>
    <row r="6001" spans="1:18" x14ac:dyDescent="0.3">
      <c r="A6001" s="107"/>
      <c r="B6001" s="92"/>
      <c r="C6001" s="92"/>
      <c r="D6001" s="92"/>
      <c r="E6001" s="92"/>
      <c r="F6001" s="92"/>
      <c r="G6001" s="92"/>
      <c r="H6001" s="92"/>
      <c r="I6001" s="92"/>
      <c r="J6001" s="92"/>
      <c r="K6001" s="92"/>
      <c r="N6001" s="92"/>
      <c r="O6001" s="92"/>
      <c r="P6001" s="92"/>
      <c r="Q6001" s="92"/>
      <c r="R6001" s="92"/>
    </row>
    <row r="6002" spans="1:18" x14ac:dyDescent="0.3">
      <c r="A6002" s="107"/>
      <c r="B6002" s="92"/>
      <c r="C6002" s="92"/>
      <c r="D6002" s="92"/>
      <c r="E6002" s="92"/>
      <c r="F6002" s="92"/>
      <c r="G6002" s="92"/>
      <c r="H6002" s="92"/>
      <c r="I6002" s="92"/>
      <c r="J6002" s="92"/>
      <c r="K6002" s="92"/>
      <c r="N6002" s="92"/>
      <c r="O6002" s="92"/>
      <c r="P6002" s="92"/>
      <c r="Q6002" s="92"/>
      <c r="R6002" s="92"/>
    </row>
    <row r="6003" spans="1:18" x14ac:dyDescent="0.3">
      <c r="A6003" s="107"/>
      <c r="B6003" s="92"/>
      <c r="C6003" s="92"/>
      <c r="D6003" s="92"/>
      <c r="E6003" s="92"/>
      <c r="F6003" s="92"/>
      <c r="G6003" s="92"/>
      <c r="H6003" s="92"/>
      <c r="I6003" s="92"/>
      <c r="J6003" s="92"/>
      <c r="K6003" s="92"/>
      <c r="N6003" s="92"/>
      <c r="O6003" s="92"/>
      <c r="P6003" s="92"/>
      <c r="Q6003" s="92"/>
      <c r="R6003" s="92"/>
    </row>
    <row r="6004" spans="1:18" x14ac:dyDescent="0.3">
      <c r="A6004" s="107"/>
      <c r="B6004" s="92"/>
      <c r="C6004" s="92"/>
      <c r="D6004" s="92"/>
      <c r="E6004" s="92"/>
      <c r="F6004" s="92"/>
      <c r="G6004" s="92"/>
      <c r="H6004" s="92"/>
      <c r="I6004" s="92"/>
      <c r="J6004" s="92"/>
      <c r="K6004" s="92"/>
      <c r="N6004" s="92"/>
      <c r="O6004" s="92"/>
      <c r="P6004" s="92"/>
      <c r="Q6004" s="92"/>
      <c r="R6004" s="92"/>
    </row>
    <row r="6005" spans="1:18" x14ac:dyDescent="0.3">
      <c r="A6005" s="107"/>
      <c r="B6005" s="92"/>
      <c r="C6005" s="92"/>
      <c r="D6005" s="92"/>
      <c r="E6005" s="92"/>
      <c r="F6005" s="92"/>
      <c r="G6005" s="92"/>
      <c r="H6005" s="92"/>
      <c r="I6005" s="92"/>
      <c r="J6005" s="92"/>
      <c r="K6005" s="92"/>
      <c r="N6005" s="92"/>
      <c r="O6005" s="92"/>
      <c r="P6005" s="92"/>
      <c r="Q6005" s="92"/>
      <c r="R6005" s="92"/>
    </row>
    <row r="6006" spans="1:18" x14ac:dyDescent="0.3">
      <c r="A6006" s="107"/>
      <c r="B6006" s="92"/>
      <c r="C6006" s="92"/>
      <c r="D6006" s="92"/>
      <c r="E6006" s="92"/>
      <c r="F6006" s="92"/>
      <c r="G6006" s="92"/>
      <c r="H6006" s="92"/>
      <c r="I6006" s="92"/>
      <c r="J6006" s="92"/>
      <c r="K6006" s="92"/>
      <c r="N6006" s="92"/>
      <c r="O6006" s="92"/>
      <c r="P6006" s="92"/>
      <c r="Q6006" s="92"/>
      <c r="R6006" s="92"/>
    </row>
    <row r="6007" spans="1:18" x14ac:dyDescent="0.3">
      <c r="A6007" s="107"/>
      <c r="B6007" s="92"/>
      <c r="C6007" s="92"/>
      <c r="D6007" s="92"/>
      <c r="E6007" s="92"/>
      <c r="F6007" s="92"/>
      <c r="G6007" s="92"/>
      <c r="H6007" s="92"/>
      <c r="I6007" s="92"/>
      <c r="J6007" s="92"/>
      <c r="K6007" s="92"/>
      <c r="N6007" s="92"/>
      <c r="O6007" s="92"/>
      <c r="P6007" s="92"/>
      <c r="Q6007" s="92"/>
      <c r="R6007" s="92"/>
    </row>
    <row r="6008" spans="1:18" x14ac:dyDescent="0.3">
      <c r="A6008" s="107"/>
      <c r="B6008" s="92"/>
      <c r="C6008" s="92"/>
      <c r="D6008" s="92"/>
      <c r="E6008" s="92"/>
      <c r="F6008" s="92"/>
      <c r="G6008" s="92"/>
      <c r="H6008" s="92"/>
      <c r="I6008" s="92"/>
      <c r="J6008" s="92"/>
      <c r="K6008" s="92"/>
      <c r="N6008" s="92"/>
      <c r="O6008" s="92"/>
      <c r="P6008" s="92"/>
      <c r="Q6008" s="92"/>
      <c r="R6008" s="92"/>
    </row>
    <row r="6009" spans="1:18" x14ac:dyDescent="0.3">
      <c r="A6009" s="107"/>
      <c r="B6009" s="92"/>
      <c r="C6009" s="92"/>
      <c r="D6009" s="92"/>
      <c r="E6009" s="92"/>
      <c r="F6009" s="92"/>
      <c r="G6009" s="92"/>
      <c r="H6009" s="92"/>
      <c r="I6009" s="92"/>
      <c r="J6009" s="92"/>
      <c r="K6009" s="92"/>
      <c r="N6009" s="92"/>
      <c r="O6009" s="92"/>
      <c r="P6009" s="92"/>
      <c r="Q6009" s="92"/>
      <c r="R6009" s="92"/>
    </row>
    <row r="6010" spans="1:18" x14ac:dyDescent="0.3">
      <c r="A6010" s="107"/>
      <c r="B6010" s="92"/>
      <c r="C6010" s="92"/>
      <c r="D6010" s="92"/>
      <c r="E6010" s="92"/>
      <c r="F6010" s="92"/>
      <c r="G6010" s="92"/>
      <c r="H6010" s="92"/>
      <c r="I6010" s="92"/>
      <c r="J6010" s="92"/>
      <c r="K6010" s="92"/>
      <c r="N6010" s="92"/>
      <c r="O6010" s="92"/>
      <c r="P6010" s="92"/>
      <c r="Q6010" s="92"/>
      <c r="R6010" s="92"/>
    </row>
    <row r="6011" spans="1:18" x14ac:dyDescent="0.3">
      <c r="A6011" s="107"/>
      <c r="B6011" s="92"/>
      <c r="C6011" s="92"/>
      <c r="D6011" s="92"/>
      <c r="E6011" s="92"/>
      <c r="F6011" s="92"/>
      <c r="G6011" s="92"/>
      <c r="H6011" s="92"/>
      <c r="I6011" s="92"/>
      <c r="J6011" s="92"/>
      <c r="K6011" s="92"/>
      <c r="N6011" s="92"/>
      <c r="O6011" s="92"/>
      <c r="P6011" s="92"/>
      <c r="Q6011" s="92"/>
      <c r="R6011" s="92"/>
    </row>
    <row r="6012" spans="1:18" x14ac:dyDescent="0.3">
      <c r="A6012" s="107"/>
      <c r="B6012" s="92"/>
      <c r="C6012" s="92"/>
      <c r="D6012" s="92"/>
      <c r="E6012" s="92"/>
      <c r="F6012" s="92"/>
      <c r="G6012" s="92"/>
      <c r="H6012" s="92"/>
      <c r="I6012" s="92"/>
      <c r="J6012" s="92"/>
      <c r="K6012" s="92"/>
      <c r="N6012" s="92"/>
      <c r="O6012" s="92"/>
      <c r="P6012" s="92"/>
      <c r="Q6012" s="92"/>
      <c r="R6012" s="92"/>
    </row>
    <row r="6013" spans="1:18" x14ac:dyDescent="0.3">
      <c r="A6013" s="107"/>
      <c r="B6013" s="92"/>
      <c r="C6013" s="92"/>
      <c r="D6013" s="92"/>
      <c r="E6013" s="92"/>
      <c r="F6013" s="92"/>
      <c r="G6013" s="92"/>
      <c r="H6013" s="92"/>
      <c r="I6013" s="92"/>
      <c r="J6013" s="92"/>
      <c r="K6013" s="92"/>
      <c r="N6013" s="92"/>
      <c r="O6013" s="92"/>
      <c r="P6013" s="92"/>
      <c r="Q6013" s="92"/>
      <c r="R6013" s="92"/>
    </row>
    <row r="6014" spans="1:18" x14ac:dyDescent="0.3">
      <c r="A6014" s="107"/>
      <c r="B6014" s="92"/>
      <c r="C6014" s="92"/>
      <c r="D6014" s="92"/>
      <c r="E6014" s="92"/>
      <c r="F6014" s="92"/>
      <c r="G6014" s="92"/>
      <c r="H6014" s="92"/>
      <c r="I6014" s="92"/>
      <c r="J6014" s="92"/>
      <c r="K6014" s="92"/>
      <c r="N6014" s="92"/>
      <c r="O6014" s="92"/>
      <c r="P6014" s="92"/>
      <c r="Q6014" s="92"/>
      <c r="R6014" s="92"/>
    </row>
    <row r="6015" spans="1:18" x14ac:dyDescent="0.3">
      <c r="A6015" s="107"/>
      <c r="B6015" s="92"/>
      <c r="C6015" s="92"/>
      <c r="D6015" s="92"/>
      <c r="E6015" s="92"/>
      <c r="F6015" s="92"/>
      <c r="G6015" s="92"/>
      <c r="H6015" s="92"/>
      <c r="I6015" s="92"/>
      <c r="J6015" s="92"/>
      <c r="K6015" s="92"/>
      <c r="N6015" s="92"/>
      <c r="O6015" s="92"/>
      <c r="P6015" s="92"/>
      <c r="Q6015" s="92"/>
      <c r="R6015" s="92"/>
    </row>
    <row r="6016" spans="1:18" x14ac:dyDescent="0.3">
      <c r="A6016" s="107"/>
      <c r="B6016" s="92"/>
      <c r="C6016" s="92"/>
      <c r="D6016" s="92"/>
      <c r="E6016" s="92"/>
      <c r="F6016" s="92"/>
      <c r="G6016" s="92"/>
      <c r="H6016" s="92"/>
      <c r="I6016" s="92"/>
      <c r="J6016" s="92"/>
      <c r="K6016" s="92"/>
      <c r="N6016" s="92"/>
      <c r="O6016" s="92"/>
      <c r="P6016" s="92"/>
      <c r="Q6016" s="92"/>
      <c r="R6016" s="92"/>
    </row>
    <row r="6017" spans="1:18" x14ac:dyDescent="0.3">
      <c r="A6017" s="107"/>
      <c r="B6017" s="92"/>
      <c r="C6017" s="92"/>
      <c r="D6017" s="92"/>
      <c r="E6017" s="92"/>
      <c r="F6017" s="92"/>
      <c r="G6017" s="92"/>
      <c r="H6017" s="92"/>
      <c r="I6017" s="92"/>
      <c r="J6017" s="92"/>
      <c r="K6017" s="92"/>
      <c r="N6017" s="92"/>
      <c r="O6017" s="92"/>
      <c r="P6017" s="92"/>
      <c r="Q6017" s="92"/>
      <c r="R6017" s="92"/>
    </row>
    <row r="6018" spans="1:18" x14ac:dyDescent="0.3">
      <c r="A6018" s="107"/>
      <c r="B6018" s="92"/>
      <c r="C6018" s="92"/>
      <c r="D6018" s="92"/>
      <c r="E6018" s="92"/>
      <c r="F6018" s="92"/>
      <c r="G6018" s="92"/>
      <c r="H6018" s="92"/>
      <c r="I6018" s="92"/>
      <c r="J6018" s="92"/>
      <c r="K6018" s="92"/>
      <c r="N6018" s="92"/>
      <c r="O6018" s="92"/>
      <c r="P6018" s="92"/>
      <c r="Q6018" s="92"/>
      <c r="R6018" s="92"/>
    </row>
    <row r="6019" spans="1:18" x14ac:dyDescent="0.3">
      <c r="A6019" s="107"/>
      <c r="B6019" s="92"/>
      <c r="C6019" s="92"/>
      <c r="D6019" s="92"/>
      <c r="E6019" s="92"/>
      <c r="F6019" s="92"/>
      <c r="G6019" s="92"/>
      <c r="H6019" s="92"/>
      <c r="I6019" s="92"/>
      <c r="J6019" s="92"/>
      <c r="K6019" s="92"/>
      <c r="N6019" s="92"/>
      <c r="O6019" s="92"/>
      <c r="P6019" s="92"/>
      <c r="Q6019" s="92"/>
      <c r="R6019" s="92"/>
    </row>
    <row r="6020" spans="1:18" x14ac:dyDescent="0.3">
      <c r="A6020" s="107"/>
      <c r="B6020" s="92"/>
      <c r="C6020" s="92"/>
      <c r="D6020" s="92"/>
      <c r="E6020" s="92"/>
      <c r="F6020" s="92"/>
      <c r="G6020" s="92"/>
      <c r="H6020" s="92"/>
      <c r="I6020" s="92"/>
      <c r="J6020" s="92"/>
      <c r="K6020" s="92"/>
      <c r="N6020" s="92"/>
      <c r="O6020" s="92"/>
      <c r="P6020" s="92"/>
      <c r="Q6020" s="92"/>
      <c r="R6020" s="92"/>
    </row>
    <row r="6021" spans="1:18" x14ac:dyDescent="0.3">
      <c r="A6021" s="107"/>
      <c r="B6021" s="92"/>
      <c r="C6021" s="92"/>
      <c r="D6021" s="92"/>
      <c r="E6021" s="92"/>
      <c r="F6021" s="92"/>
      <c r="G6021" s="92"/>
      <c r="H6021" s="92"/>
      <c r="I6021" s="92"/>
      <c r="J6021" s="92"/>
      <c r="K6021" s="92"/>
      <c r="N6021" s="92"/>
      <c r="O6021" s="92"/>
      <c r="P6021" s="92"/>
      <c r="Q6021" s="92"/>
      <c r="R6021" s="92"/>
    </row>
    <row r="6022" spans="1:18" x14ac:dyDescent="0.3">
      <c r="A6022" s="107"/>
      <c r="B6022" s="92"/>
      <c r="C6022" s="92"/>
      <c r="D6022" s="92"/>
      <c r="E6022" s="92"/>
      <c r="F6022" s="92"/>
      <c r="G6022" s="92"/>
      <c r="H6022" s="92"/>
      <c r="I6022" s="92"/>
      <c r="J6022" s="92"/>
      <c r="K6022" s="92"/>
      <c r="N6022" s="92"/>
      <c r="O6022" s="92"/>
      <c r="P6022" s="92"/>
      <c r="Q6022" s="92"/>
      <c r="R6022" s="92"/>
    </row>
    <row r="6023" spans="1:18" x14ac:dyDescent="0.3">
      <c r="A6023" s="107"/>
      <c r="B6023" s="92"/>
      <c r="C6023" s="92"/>
      <c r="D6023" s="92"/>
      <c r="E6023" s="92"/>
      <c r="F6023" s="92"/>
      <c r="G6023" s="92"/>
      <c r="H6023" s="92"/>
      <c r="I6023" s="92"/>
      <c r="J6023" s="92"/>
      <c r="K6023" s="92"/>
      <c r="N6023" s="92"/>
      <c r="O6023" s="92"/>
      <c r="P6023" s="92"/>
      <c r="Q6023" s="92"/>
      <c r="R6023" s="92"/>
    </row>
    <row r="6024" spans="1:18" x14ac:dyDescent="0.3">
      <c r="A6024" s="107"/>
      <c r="B6024" s="92"/>
      <c r="C6024" s="92"/>
      <c r="D6024" s="92"/>
      <c r="E6024" s="92"/>
      <c r="F6024" s="92"/>
      <c r="G6024" s="92"/>
      <c r="H6024" s="92"/>
      <c r="I6024" s="92"/>
      <c r="J6024" s="92"/>
      <c r="K6024" s="92"/>
      <c r="N6024" s="92"/>
      <c r="O6024" s="92"/>
      <c r="P6024" s="92"/>
      <c r="Q6024" s="92"/>
      <c r="R6024" s="92"/>
    </row>
    <row r="6025" spans="1:18" x14ac:dyDescent="0.3">
      <c r="A6025" s="107"/>
      <c r="B6025" s="92"/>
      <c r="C6025" s="92"/>
      <c r="D6025" s="92"/>
      <c r="E6025" s="92"/>
      <c r="F6025" s="92"/>
      <c r="G6025" s="92"/>
      <c r="H6025" s="92"/>
      <c r="I6025" s="92"/>
      <c r="J6025" s="92"/>
      <c r="K6025" s="92"/>
      <c r="N6025" s="92"/>
      <c r="O6025" s="92"/>
      <c r="P6025" s="92"/>
      <c r="Q6025" s="92"/>
      <c r="R6025" s="92"/>
    </row>
    <row r="6026" spans="1:18" x14ac:dyDescent="0.3">
      <c r="A6026" s="107"/>
      <c r="B6026" s="92"/>
      <c r="C6026" s="92"/>
      <c r="D6026" s="92"/>
      <c r="E6026" s="92"/>
      <c r="F6026" s="92"/>
      <c r="G6026" s="92"/>
      <c r="H6026" s="92"/>
      <c r="I6026" s="92"/>
      <c r="J6026" s="92"/>
      <c r="K6026" s="92"/>
      <c r="N6026" s="92"/>
      <c r="O6026" s="92"/>
      <c r="P6026" s="92"/>
      <c r="Q6026" s="92"/>
      <c r="R6026" s="92"/>
    </row>
    <row r="6027" spans="1:18" x14ac:dyDescent="0.3">
      <c r="A6027" s="107"/>
      <c r="B6027" s="92"/>
      <c r="C6027" s="92"/>
      <c r="D6027" s="92"/>
      <c r="E6027" s="92"/>
      <c r="F6027" s="92"/>
      <c r="G6027" s="92"/>
      <c r="H6027" s="92"/>
      <c r="I6027" s="92"/>
      <c r="J6027" s="92"/>
      <c r="K6027" s="92"/>
      <c r="N6027" s="92"/>
      <c r="O6027" s="92"/>
      <c r="P6027" s="92"/>
      <c r="Q6027" s="92"/>
      <c r="R6027" s="92"/>
    </row>
    <row r="6028" spans="1:18" x14ac:dyDescent="0.3">
      <c r="A6028" s="107"/>
      <c r="B6028" s="92"/>
      <c r="C6028" s="92"/>
      <c r="D6028" s="92"/>
      <c r="E6028" s="92"/>
      <c r="F6028" s="92"/>
      <c r="G6028" s="92"/>
      <c r="H6028" s="92"/>
      <c r="I6028" s="92"/>
      <c r="J6028" s="92"/>
      <c r="K6028" s="92"/>
      <c r="N6028" s="92"/>
      <c r="O6028" s="92"/>
      <c r="P6028" s="92"/>
      <c r="Q6028" s="92"/>
      <c r="R6028" s="92"/>
    </row>
    <row r="6029" spans="1:18" x14ac:dyDescent="0.3">
      <c r="A6029" s="107"/>
      <c r="B6029" s="92"/>
      <c r="C6029" s="92"/>
      <c r="D6029" s="92"/>
      <c r="E6029" s="92"/>
      <c r="F6029" s="92"/>
      <c r="G6029" s="92"/>
      <c r="H6029" s="92"/>
      <c r="I6029" s="92"/>
      <c r="J6029" s="92"/>
      <c r="K6029" s="92"/>
      <c r="N6029" s="92"/>
      <c r="O6029" s="92"/>
      <c r="P6029" s="92"/>
      <c r="Q6029" s="92"/>
      <c r="R6029" s="92"/>
    </row>
    <row r="6030" spans="1:18" x14ac:dyDescent="0.3">
      <c r="A6030" s="107"/>
      <c r="B6030" s="92"/>
      <c r="C6030" s="92"/>
      <c r="D6030" s="92"/>
      <c r="E6030" s="92"/>
      <c r="F6030" s="92"/>
      <c r="G6030" s="92"/>
      <c r="H6030" s="92"/>
      <c r="I6030" s="92"/>
      <c r="J6030" s="92"/>
      <c r="K6030" s="92"/>
      <c r="N6030" s="92"/>
      <c r="O6030" s="92"/>
      <c r="P6030" s="92"/>
      <c r="Q6030" s="92"/>
      <c r="R6030" s="92"/>
    </row>
    <row r="6031" spans="1:18" x14ac:dyDescent="0.3">
      <c r="A6031" s="107"/>
      <c r="B6031" s="92"/>
      <c r="C6031" s="92"/>
      <c r="D6031" s="92"/>
      <c r="E6031" s="92"/>
      <c r="F6031" s="92"/>
      <c r="G6031" s="92"/>
      <c r="H6031" s="92"/>
      <c r="I6031" s="92"/>
      <c r="J6031" s="92"/>
      <c r="K6031" s="92"/>
      <c r="N6031" s="92"/>
      <c r="O6031" s="92"/>
      <c r="P6031" s="92"/>
      <c r="Q6031" s="92"/>
      <c r="R6031" s="92"/>
    </row>
    <row r="6032" spans="1:18" x14ac:dyDescent="0.3">
      <c r="A6032" s="107"/>
      <c r="B6032" s="92"/>
      <c r="C6032" s="92"/>
      <c r="D6032" s="92"/>
      <c r="E6032" s="92"/>
      <c r="F6032" s="92"/>
      <c r="G6032" s="92"/>
      <c r="H6032" s="92"/>
      <c r="I6032" s="92"/>
      <c r="J6032" s="92"/>
      <c r="K6032" s="92"/>
      <c r="N6032" s="92"/>
      <c r="O6032" s="92"/>
      <c r="P6032" s="92"/>
      <c r="Q6032" s="92"/>
      <c r="R6032" s="92"/>
    </row>
    <row r="6033" spans="1:18" x14ac:dyDescent="0.3">
      <c r="A6033" s="107"/>
      <c r="B6033" s="92"/>
      <c r="C6033" s="92"/>
      <c r="D6033" s="92"/>
      <c r="E6033" s="92"/>
      <c r="F6033" s="92"/>
      <c r="G6033" s="92"/>
      <c r="H6033" s="92"/>
      <c r="I6033" s="92"/>
      <c r="J6033" s="92"/>
      <c r="K6033" s="92"/>
      <c r="N6033" s="92"/>
      <c r="O6033" s="92"/>
      <c r="P6033" s="92"/>
      <c r="Q6033" s="92"/>
      <c r="R6033" s="92"/>
    </row>
    <row r="6034" spans="1:18" x14ac:dyDescent="0.3">
      <c r="A6034" s="107"/>
      <c r="B6034" s="92"/>
      <c r="C6034" s="92"/>
      <c r="D6034" s="92"/>
      <c r="E6034" s="92"/>
      <c r="F6034" s="92"/>
      <c r="G6034" s="92"/>
      <c r="H6034" s="92"/>
      <c r="I6034" s="92"/>
      <c r="J6034" s="92"/>
      <c r="K6034" s="92"/>
      <c r="N6034" s="92"/>
      <c r="O6034" s="92"/>
      <c r="P6034" s="92"/>
      <c r="Q6034" s="92"/>
      <c r="R6034" s="92"/>
    </row>
    <row r="6035" spans="1:18" x14ac:dyDescent="0.3">
      <c r="A6035" s="107"/>
      <c r="B6035" s="92"/>
      <c r="C6035" s="92"/>
      <c r="D6035" s="92"/>
      <c r="E6035" s="92"/>
      <c r="F6035" s="92"/>
      <c r="G6035" s="92"/>
      <c r="H6035" s="92"/>
      <c r="I6035" s="92"/>
      <c r="J6035" s="92"/>
      <c r="K6035" s="92"/>
      <c r="N6035" s="92"/>
      <c r="O6035" s="92"/>
      <c r="P6035" s="92"/>
      <c r="Q6035" s="92"/>
      <c r="R6035" s="92"/>
    </row>
    <row r="6036" spans="1:18" x14ac:dyDescent="0.3">
      <c r="A6036" s="107"/>
      <c r="B6036" s="92"/>
      <c r="C6036" s="92"/>
      <c r="D6036" s="92"/>
      <c r="E6036" s="92"/>
      <c r="F6036" s="92"/>
      <c r="G6036" s="92"/>
      <c r="H6036" s="92"/>
      <c r="I6036" s="92"/>
      <c r="J6036" s="92"/>
      <c r="K6036" s="92"/>
      <c r="N6036" s="92"/>
      <c r="O6036" s="92"/>
      <c r="P6036" s="92"/>
      <c r="Q6036" s="92"/>
      <c r="R6036" s="92"/>
    </row>
    <row r="6037" spans="1:18" x14ac:dyDescent="0.3">
      <c r="A6037" s="107"/>
      <c r="B6037" s="92"/>
      <c r="C6037" s="92"/>
      <c r="D6037" s="92"/>
      <c r="E6037" s="92"/>
      <c r="F6037" s="92"/>
      <c r="G6037" s="92"/>
      <c r="H6037" s="92"/>
      <c r="I6037" s="92"/>
      <c r="J6037" s="92"/>
      <c r="K6037" s="92"/>
      <c r="N6037" s="92"/>
      <c r="O6037" s="92"/>
      <c r="P6037" s="92"/>
      <c r="Q6037" s="92"/>
      <c r="R6037" s="92"/>
    </row>
    <row r="6038" spans="1:18" x14ac:dyDescent="0.3">
      <c r="A6038" s="107"/>
      <c r="B6038" s="92"/>
      <c r="C6038" s="92"/>
      <c r="D6038" s="92"/>
      <c r="E6038" s="92"/>
      <c r="F6038" s="92"/>
      <c r="G6038" s="92"/>
      <c r="H6038" s="92"/>
      <c r="I6038" s="92"/>
      <c r="J6038" s="92"/>
      <c r="K6038" s="92"/>
      <c r="N6038" s="92"/>
      <c r="O6038" s="92"/>
      <c r="P6038" s="92"/>
      <c r="Q6038" s="92"/>
      <c r="R6038" s="92"/>
    </row>
    <row r="6039" spans="1:18" x14ac:dyDescent="0.3">
      <c r="A6039" s="107"/>
      <c r="B6039" s="92"/>
      <c r="C6039" s="92"/>
      <c r="D6039" s="92"/>
      <c r="E6039" s="92"/>
      <c r="F6039" s="92"/>
      <c r="G6039" s="92"/>
      <c r="H6039" s="92"/>
      <c r="I6039" s="92"/>
      <c r="J6039" s="92"/>
      <c r="K6039" s="92"/>
      <c r="N6039" s="92"/>
      <c r="O6039" s="92"/>
      <c r="P6039" s="92"/>
      <c r="Q6039" s="92"/>
      <c r="R6039" s="92"/>
    </row>
    <row r="6040" spans="1:18" x14ac:dyDescent="0.3">
      <c r="A6040" s="107"/>
      <c r="B6040" s="92"/>
      <c r="C6040" s="92"/>
      <c r="D6040" s="92"/>
      <c r="E6040" s="92"/>
      <c r="F6040" s="92"/>
      <c r="G6040" s="92"/>
      <c r="H6040" s="92"/>
      <c r="I6040" s="92"/>
      <c r="J6040" s="92"/>
      <c r="K6040" s="92"/>
      <c r="N6040" s="92"/>
      <c r="O6040" s="92"/>
      <c r="P6040" s="92"/>
      <c r="Q6040" s="92"/>
      <c r="R6040" s="92"/>
    </row>
    <row r="6041" spans="1:18" x14ac:dyDescent="0.3">
      <c r="A6041" s="107"/>
      <c r="B6041" s="92"/>
      <c r="C6041" s="92"/>
      <c r="D6041" s="92"/>
      <c r="E6041" s="92"/>
      <c r="F6041" s="92"/>
      <c r="G6041" s="92"/>
      <c r="H6041" s="92"/>
      <c r="I6041" s="92"/>
      <c r="J6041" s="92"/>
      <c r="K6041" s="92"/>
      <c r="N6041" s="92"/>
      <c r="O6041" s="92"/>
      <c r="P6041" s="92"/>
      <c r="Q6041" s="92"/>
      <c r="R6041" s="92"/>
    </row>
    <row r="6042" spans="1:18" x14ac:dyDescent="0.3">
      <c r="A6042" s="107"/>
      <c r="B6042" s="92"/>
      <c r="C6042" s="92"/>
      <c r="D6042" s="92"/>
      <c r="E6042" s="92"/>
      <c r="F6042" s="92"/>
      <c r="G6042" s="92"/>
      <c r="H6042" s="92"/>
      <c r="I6042" s="92"/>
      <c r="J6042" s="92"/>
      <c r="K6042" s="92"/>
      <c r="N6042" s="92"/>
      <c r="O6042" s="92"/>
      <c r="P6042" s="92"/>
      <c r="Q6042" s="92"/>
      <c r="R6042" s="92"/>
    </row>
    <row r="6043" spans="1:18" x14ac:dyDescent="0.3">
      <c r="A6043" s="107"/>
      <c r="B6043" s="92"/>
      <c r="C6043" s="92"/>
      <c r="D6043" s="92"/>
      <c r="E6043" s="92"/>
      <c r="F6043" s="92"/>
      <c r="G6043" s="92"/>
      <c r="H6043" s="92"/>
      <c r="I6043" s="92"/>
      <c r="J6043" s="92"/>
      <c r="K6043" s="92"/>
      <c r="N6043" s="92"/>
      <c r="O6043" s="92"/>
      <c r="P6043" s="92"/>
      <c r="Q6043" s="92"/>
      <c r="R6043" s="92"/>
    </row>
    <row r="6044" spans="1:18" x14ac:dyDescent="0.3">
      <c r="A6044" s="107"/>
      <c r="B6044" s="92"/>
      <c r="C6044" s="92"/>
      <c r="D6044" s="92"/>
      <c r="E6044" s="92"/>
      <c r="F6044" s="92"/>
      <c r="G6044" s="92"/>
      <c r="H6044" s="92"/>
      <c r="I6044" s="92"/>
      <c r="J6044" s="92"/>
      <c r="K6044" s="92"/>
      <c r="N6044" s="92"/>
      <c r="O6044" s="92"/>
      <c r="P6044" s="92"/>
      <c r="Q6044" s="92"/>
      <c r="R6044" s="92"/>
    </row>
    <row r="6045" spans="1:18" x14ac:dyDescent="0.3">
      <c r="A6045" s="107"/>
      <c r="B6045" s="92"/>
      <c r="C6045" s="92"/>
      <c r="D6045" s="92"/>
      <c r="E6045" s="92"/>
      <c r="F6045" s="92"/>
      <c r="G6045" s="92"/>
      <c r="H6045" s="92"/>
      <c r="I6045" s="92"/>
      <c r="J6045" s="92"/>
      <c r="K6045" s="92"/>
      <c r="N6045" s="92"/>
      <c r="O6045" s="92"/>
      <c r="P6045" s="92"/>
      <c r="Q6045" s="92"/>
      <c r="R6045" s="92"/>
    </row>
    <row r="6046" spans="1:18" x14ac:dyDescent="0.3">
      <c r="A6046" s="107"/>
      <c r="B6046" s="92"/>
      <c r="C6046" s="92"/>
      <c r="D6046" s="92"/>
      <c r="E6046" s="92"/>
      <c r="F6046" s="92"/>
      <c r="G6046" s="92"/>
      <c r="H6046" s="92"/>
      <c r="I6046" s="92"/>
      <c r="J6046" s="92"/>
      <c r="K6046" s="92"/>
      <c r="N6046" s="92"/>
      <c r="O6046" s="92"/>
      <c r="P6046" s="92"/>
      <c r="Q6046" s="92"/>
      <c r="R6046" s="92"/>
    </row>
    <row r="6047" spans="1:18" x14ac:dyDescent="0.3">
      <c r="A6047" s="107"/>
      <c r="B6047" s="92"/>
      <c r="C6047" s="92"/>
      <c r="D6047" s="92"/>
      <c r="E6047" s="92"/>
      <c r="F6047" s="92"/>
      <c r="G6047" s="92"/>
      <c r="H6047" s="92"/>
      <c r="I6047" s="92"/>
      <c r="J6047" s="92"/>
      <c r="K6047" s="92"/>
      <c r="N6047" s="92"/>
      <c r="O6047" s="92"/>
      <c r="P6047" s="92"/>
      <c r="Q6047" s="92"/>
      <c r="R6047" s="92"/>
    </row>
    <row r="6048" spans="1:18" x14ac:dyDescent="0.3">
      <c r="A6048" s="107"/>
      <c r="B6048" s="92"/>
      <c r="C6048" s="92"/>
      <c r="D6048" s="92"/>
      <c r="E6048" s="92"/>
      <c r="F6048" s="92"/>
      <c r="G6048" s="92"/>
      <c r="H6048" s="92"/>
      <c r="I6048" s="92"/>
      <c r="J6048" s="92"/>
      <c r="K6048" s="92"/>
      <c r="N6048" s="92"/>
      <c r="O6048" s="92"/>
      <c r="P6048" s="92"/>
      <c r="Q6048" s="92"/>
      <c r="R6048" s="92"/>
    </row>
    <row r="6049" spans="1:18" x14ac:dyDescent="0.3">
      <c r="A6049" s="107"/>
      <c r="B6049" s="92"/>
      <c r="C6049" s="92"/>
      <c r="D6049" s="92"/>
      <c r="E6049" s="92"/>
      <c r="F6049" s="92"/>
      <c r="G6049" s="92"/>
      <c r="H6049" s="92"/>
      <c r="I6049" s="92"/>
      <c r="J6049" s="92"/>
      <c r="K6049" s="92"/>
      <c r="N6049" s="92"/>
      <c r="O6049" s="92"/>
      <c r="P6049" s="92"/>
      <c r="Q6049" s="92"/>
      <c r="R6049" s="92"/>
    </row>
    <row r="6050" spans="1:18" x14ac:dyDescent="0.3">
      <c r="A6050" s="107"/>
      <c r="B6050" s="92"/>
      <c r="C6050" s="92"/>
      <c r="D6050" s="92"/>
      <c r="E6050" s="92"/>
      <c r="F6050" s="92"/>
      <c r="G6050" s="92"/>
      <c r="H6050" s="92"/>
      <c r="I6050" s="92"/>
      <c r="J6050" s="92"/>
      <c r="K6050" s="92"/>
      <c r="N6050" s="92"/>
      <c r="O6050" s="92"/>
      <c r="P6050" s="92"/>
      <c r="Q6050" s="92"/>
      <c r="R6050" s="92"/>
    </row>
    <row r="6051" spans="1:18" x14ac:dyDescent="0.3">
      <c r="A6051" s="107"/>
      <c r="B6051" s="92"/>
      <c r="C6051" s="92"/>
      <c r="D6051" s="92"/>
      <c r="E6051" s="92"/>
      <c r="F6051" s="92"/>
      <c r="G6051" s="92"/>
      <c r="H6051" s="92"/>
      <c r="I6051" s="92"/>
      <c r="J6051" s="92"/>
      <c r="K6051" s="92"/>
      <c r="N6051" s="92"/>
      <c r="O6051" s="92"/>
      <c r="P6051" s="92"/>
      <c r="Q6051" s="92"/>
      <c r="R6051" s="92"/>
    </row>
    <row r="6052" spans="1:18" x14ac:dyDescent="0.3">
      <c r="A6052" s="107"/>
      <c r="B6052" s="92"/>
      <c r="C6052" s="92"/>
      <c r="D6052" s="92"/>
      <c r="E6052" s="92"/>
      <c r="F6052" s="92"/>
      <c r="G6052" s="92"/>
      <c r="H6052" s="92"/>
      <c r="I6052" s="92"/>
      <c r="J6052" s="92"/>
      <c r="K6052" s="92"/>
      <c r="N6052" s="92"/>
      <c r="O6052" s="92"/>
      <c r="P6052" s="92"/>
      <c r="Q6052" s="92"/>
      <c r="R6052" s="92"/>
    </row>
    <row r="6053" spans="1:18" x14ac:dyDescent="0.3">
      <c r="A6053" s="107"/>
      <c r="B6053" s="92"/>
      <c r="C6053" s="92"/>
      <c r="D6053" s="92"/>
      <c r="E6053" s="92"/>
      <c r="F6053" s="92"/>
      <c r="G6053" s="92"/>
      <c r="H6053" s="92"/>
      <c r="I6053" s="92"/>
      <c r="J6053" s="92"/>
      <c r="K6053" s="92"/>
      <c r="N6053" s="92"/>
      <c r="O6053" s="92"/>
      <c r="P6053" s="92"/>
      <c r="Q6053" s="92"/>
      <c r="R6053" s="92"/>
    </row>
    <row r="6054" spans="1:18" x14ac:dyDescent="0.3">
      <c r="A6054" s="107"/>
      <c r="B6054" s="92"/>
      <c r="C6054" s="92"/>
      <c r="D6054" s="92"/>
      <c r="E6054" s="92"/>
      <c r="F6054" s="92"/>
      <c r="G6054" s="92"/>
      <c r="H6054" s="92"/>
      <c r="I6054" s="92"/>
      <c r="J6054" s="92"/>
      <c r="K6054" s="92"/>
      <c r="N6054" s="92"/>
      <c r="O6054" s="92"/>
      <c r="P6054" s="92"/>
      <c r="Q6054" s="92"/>
      <c r="R6054" s="92"/>
    </row>
    <row r="6055" spans="1:18" x14ac:dyDescent="0.3">
      <c r="A6055" s="107"/>
      <c r="B6055" s="92"/>
      <c r="C6055" s="92"/>
      <c r="D6055" s="92"/>
      <c r="E6055" s="92"/>
      <c r="F6055" s="92"/>
      <c r="G6055" s="92"/>
      <c r="H6055" s="92"/>
      <c r="I6055" s="92"/>
      <c r="J6055" s="92"/>
      <c r="K6055" s="92"/>
      <c r="N6055" s="92"/>
      <c r="O6055" s="92"/>
      <c r="P6055" s="92"/>
      <c r="Q6055" s="92"/>
      <c r="R6055" s="92"/>
    </row>
    <row r="6056" spans="1:18" x14ac:dyDescent="0.3">
      <c r="A6056" s="107"/>
      <c r="B6056" s="92"/>
      <c r="C6056" s="92"/>
      <c r="D6056" s="92"/>
      <c r="E6056" s="92"/>
      <c r="F6056" s="92"/>
      <c r="G6056" s="92"/>
      <c r="H6056" s="92"/>
      <c r="I6056" s="92"/>
      <c r="J6056" s="92"/>
      <c r="K6056" s="92"/>
      <c r="N6056" s="92"/>
      <c r="O6056" s="92"/>
      <c r="P6056" s="92"/>
      <c r="Q6056" s="92"/>
      <c r="R6056" s="92"/>
    </row>
    <row r="6057" spans="1:18" x14ac:dyDescent="0.3">
      <c r="A6057" s="107"/>
      <c r="B6057" s="92"/>
      <c r="C6057" s="92"/>
      <c r="D6057" s="92"/>
      <c r="E6057" s="92"/>
      <c r="F6057" s="92"/>
      <c r="G6057" s="92"/>
      <c r="H6057" s="92"/>
      <c r="I6057" s="92"/>
      <c r="J6057" s="92"/>
      <c r="K6057" s="92"/>
      <c r="N6057" s="92"/>
      <c r="O6057" s="92"/>
      <c r="P6057" s="92"/>
      <c r="Q6057" s="92"/>
      <c r="R6057" s="92"/>
    </row>
    <row r="6058" spans="1:18" x14ac:dyDescent="0.3">
      <c r="A6058" s="107"/>
      <c r="B6058" s="92"/>
      <c r="C6058" s="92"/>
      <c r="D6058" s="92"/>
      <c r="E6058" s="92"/>
      <c r="F6058" s="92"/>
      <c r="G6058" s="92"/>
      <c r="H6058" s="92"/>
      <c r="I6058" s="92"/>
      <c r="J6058" s="92"/>
      <c r="K6058" s="92"/>
      <c r="N6058" s="92"/>
      <c r="O6058" s="92"/>
      <c r="P6058" s="92"/>
      <c r="Q6058" s="92"/>
      <c r="R6058" s="92"/>
    </row>
    <row r="6059" spans="1:18" x14ac:dyDescent="0.3">
      <c r="A6059" s="107"/>
      <c r="B6059" s="92"/>
      <c r="C6059" s="92"/>
      <c r="D6059" s="92"/>
      <c r="E6059" s="92"/>
      <c r="F6059" s="92"/>
      <c r="G6059" s="92"/>
      <c r="H6059" s="92"/>
      <c r="I6059" s="92"/>
      <c r="J6059" s="92"/>
      <c r="K6059" s="92"/>
      <c r="N6059" s="92"/>
      <c r="O6059" s="92"/>
      <c r="P6059" s="92"/>
      <c r="Q6059" s="92"/>
      <c r="R6059" s="92"/>
    </row>
    <row r="6060" spans="1:18" x14ac:dyDescent="0.3">
      <c r="A6060" s="107"/>
      <c r="B6060" s="92"/>
      <c r="C6060" s="92"/>
      <c r="D6060" s="92"/>
      <c r="E6060" s="92"/>
      <c r="F6060" s="92"/>
      <c r="G6060" s="92"/>
      <c r="H6060" s="92"/>
      <c r="I6060" s="92"/>
      <c r="J6060" s="92"/>
      <c r="K6060" s="92"/>
      <c r="N6060" s="92"/>
      <c r="O6060" s="92"/>
      <c r="P6060" s="92"/>
      <c r="Q6060" s="92"/>
      <c r="R6060" s="92"/>
    </row>
    <row r="6061" spans="1:18" x14ac:dyDescent="0.3">
      <c r="A6061" s="107"/>
      <c r="B6061" s="92"/>
      <c r="C6061" s="92"/>
      <c r="D6061" s="92"/>
      <c r="E6061" s="92"/>
      <c r="F6061" s="92"/>
      <c r="G6061" s="92"/>
      <c r="H6061" s="92"/>
      <c r="I6061" s="92"/>
      <c r="J6061" s="92"/>
      <c r="K6061" s="92"/>
      <c r="N6061" s="92"/>
      <c r="O6061" s="92"/>
      <c r="P6061" s="92"/>
      <c r="Q6061" s="92"/>
      <c r="R6061" s="92"/>
    </row>
    <row r="6062" spans="1:18" x14ac:dyDescent="0.3">
      <c r="A6062" s="107"/>
      <c r="B6062" s="92"/>
      <c r="C6062" s="92"/>
      <c r="D6062" s="92"/>
      <c r="E6062" s="92"/>
      <c r="F6062" s="92"/>
      <c r="G6062" s="92"/>
      <c r="H6062" s="92"/>
      <c r="I6062" s="92"/>
      <c r="J6062" s="92"/>
      <c r="K6062" s="92"/>
      <c r="N6062" s="92"/>
      <c r="O6062" s="92"/>
      <c r="P6062" s="92"/>
      <c r="Q6062" s="92"/>
      <c r="R6062" s="92"/>
    </row>
    <row r="6063" spans="1:18" x14ac:dyDescent="0.3">
      <c r="A6063" s="107"/>
      <c r="B6063" s="92"/>
      <c r="C6063" s="92"/>
      <c r="D6063" s="92"/>
      <c r="E6063" s="92"/>
      <c r="F6063" s="92"/>
      <c r="G6063" s="92"/>
      <c r="H6063" s="92"/>
      <c r="I6063" s="92"/>
      <c r="J6063" s="92"/>
      <c r="K6063" s="92"/>
      <c r="N6063" s="92"/>
      <c r="O6063" s="92"/>
      <c r="P6063" s="92"/>
      <c r="Q6063" s="92"/>
      <c r="R6063" s="92"/>
    </row>
    <row r="6064" spans="1:18" x14ac:dyDescent="0.3">
      <c r="A6064" s="107"/>
      <c r="B6064" s="92"/>
      <c r="C6064" s="92"/>
      <c r="D6064" s="92"/>
      <c r="E6064" s="92"/>
      <c r="F6064" s="92"/>
      <c r="G6064" s="92"/>
      <c r="H6064" s="92"/>
      <c r="I6064" s="92"/>
      <c r="J6064" s="92"/>
      <c r="K6064" s="92"/>
      <c r="N6064" s="92"/>
      <c r="O6064" s="92"/>
      <c r="P6064" s="92"/>
      <c r="Q6064" s="92"/>
      <c r="R6064" s="92"/>
    </row>
    <row r="6065" spans="1:18" x14ac:dyDescent="0.3">
      <c r="A6065" s="107"/>
      <c r="B6065" s="92"/>
      <c r="C6065" s="92"/>
      <c r="D6065" s="92"/>
      <c r="E6065" s="92"/>
      <c r="F6065" s="92"/>
      <c r="G6065" s="92"/>
      <c r="H6065" s="92"/>
      <c r="I6065" s="92"/>
      <c r="J6065" s="92"/>
      <c r="K6065" s="92"/>
      <c r="N6065" s="92"/>
      <c r="O6065" s="92"/>
      <c r="P6065" s="92"/>
      <c r="Q6065" s="92"/>
      <c r="R6065" s="92"/>
    </row>
    <row r="6066" spans="1:18" x14ac:dyDescent="0.3">
      <c r="A6066" s="107"/>
      <c r="B6066" s="92"/>
      <c r="C6066" s="92"/>
      <c r="D6066" s="92"/>
      <c r="E6066" s="92"/>
      <c r="F6066" s="92"/>
      <c r="G6066" s="92"/>
      <c r="H6066" s="92"/>
      <c r="I6066" s="92"/>
      <c r="J6066" s="92"/>
      <c r="K6066" s="92"/>
      <c r="N6066" s="92"/>
      <c r="O6066" s="92"/>
      <c r="P6066" s="92"/>
      <c r="Q6066" s="92"/>
      <c r="R6066" s="92"/>
    </row>
    <row r="6067" spans="1:18" x14ac:dyDescent="0.3">
      <c r="A6067" s="107"/>
      <c r="B6067" s="92"/>
      <c r="C6067" s="92"/>
      <c r="D6067" s="92"/>
      <c r="E6067" s="92"/>
      <c r="F6067" s="92"/>
      <c r="G6067" s="92"/>
      <c r="H6067" s="92"/>
      <c r="I6067" s="92"/>
      <c r="J6067" s="92"/>
      <c r="K6067" s="92"/>
      <c r="N6067" s="92"/>
      <c r="O6067" s="92"/>
      <c r="P6067" s="92"/>
      <c r="Q6067" s="92"/>
      <c r="R6067" s="92"/>
    </row>
    <row r="6068" spans="1:18" x14ac:dyDescent="0.3">
      <c r="A6068" s="107"/>
      <c r="B6068" s="92"/>
      <c r="C6068" s="92"/>
      <c r="D6068" s="92"/>
      <c r="E6068" s="92"/>
      <c r="F6068" s="92"/>
      <c r="G6068" s="92"/>
      <c r="H6068" s="92"/>
      <c r="I6068" s="92"/>
      <c r="J6068" s="92"/>
      <c r="K6068" s="92"/>
      <c r="N6068" s="92"/>
      <c r="O6068" s="92"/>
      <c r="P6068" s="92"/>
      <c r="Q6068" s="92"/>
      <c r="R6068" s="92"/>
    </row>
    <row r="6069" spans="1:18" x14ac:dyDescent="0.3">
      <c r="A6069" s="107"/>
      <c r="B6069" s="92"/>
      <c r="C6069" s="92"/>
      <c r="D6069" s="92"/>
      <c r="E6069" s="92"/>
      <c r="F6069" s="92"/>
      <c r="G6069" s="92"/>
      <c r="H6069" s="92"/>
      <c r="I6069" s="92"/>
      <c r="J6069" s="92"/>
      <c r="K6069" s="92"/>
      <c r="N6069" s="92"/>
      <c r="O6069" s="92"/>
      <c r="P6069" s="92"/>
      <c r="Q6069" s="92"/>
      <c r="R6069" s="92"/>
    </row>
    <row r="6070" spans="1:18" x14ac:dyDescent="0.3">
      <c r="A6070" s="107"/>
      <c r="B6070" s="92"/>
      <c r="C6070" s="92"/>
      <c r="D6070" s="92"/>
      <c r="E6070" s="92"/>
      <c r="F6070" s="92"/>
      <c r="G6070" s="92"/>
      <c r="H6070" s="92"/>
      <c r="I6070" s="92"/>
      <c r="J6070" s="92"/>
      <c r="K6070" s="92"/>
      <c r="N6070" s="92"/>
      <c r="O6070" s="92"/>
      <c r="P6070" s="92"/>
      <c r="Q6070" s="92"/>
      <c r="R6070" s="92"/>
    </row>
    <row r="6071" spans="1:18" x14ac:dyDescent="0.3">
      <c r="A6071" s="107"/>
      <c r="B6071" s="92"/>
      <c r="C6071" s="92"/>
      <c r="D6071" s="92"/>
      <c r="E6071" s="92"/>
      <c r="F6071" s="92"/>
      <c r="G6071" s="92"/>
      <c r="H6071" s="92"/>
      <c r="I6071" s="92"/>
      <c r="J6071" s="92"/>
      <c r="K6071" s="92"/>
      <c r="N6071" s="92"/>
      <c r="O6071" s="92"/>
      <c r="P6071" s="92"/>
      <c r="Q6071" s="92"/>
      <c r="R6071" s="92"/>
    </row>
    <row r="6072" spans="1:18" x14ac:dyDescent="0.3">
      <c r="A6072" s="107"/>
      <c r="B6072" s="92"/>
      <c r="C6072" s="92"/>
      <c r="D6072" s="92"/>
      <c r="E6072" s="92"/>
      <c r="F6072" s="92"/>
      <c r="G6072" s="92"/>
      <c r="H6072" s="92"/>
      <c r="I6072" s="92"/>
      <c r="J6072" s="92"/>
      <c r="K6072" s="92"/>
      <c r="N6072" s="92"/>
      <c r="O6072" s="92"/>
      <c r="P6072" s="92"/>
      <c r="Q6072" s="92"/>
      <c r="R6072" s="92"/>
    </row>
    <row r="6073" spans="1:18" x14ac:dyDescent="0.3">
      <c r="A6073" s="107"/>
      <c r="B6073" s="92"/>
      <c r="C6073" s="92"/>
      <c r="D6073" s="92"/>
      <c r="E6073" s="92"/>
      <c r="F6073" s="92"/>
      <c r="G6073" s="92"/>
      <c r="H6073" s="92"/>
      <c r="I6073" s="92"/>
      <c r="J6073" s="92"/>
      <c r="K6073" s="92"/>
      <c r="N6073" s="92"/>
      <c r="O6073" s="92"/>
      <c r="P6073" s="92"/>
      <c r="Q6073" s="92"/>
      <c r="R6073" s="92"/>
    </row>
    <row r="6074" spans="1:18" x14ac:dyDescent="0.3">
      <c r="A6074" s="107"/>
      <c r="B6074" s="92"/>
      <c r="C6074" s="92"/>
      <c r="D6074" s="92"/>
      <c r="E6074" s="92"/>
      <c r="F6074" s="92"/>
      <c r="G6074" s="92"/>
      <c r="H6074" s="92"/>
      <c r="I6074" s="92"/>
      <c r="J6074" s="92"/>
      <c r="K6074" s="92"/>
      <c r="N6074" s="92"/>
      <c r="O6074" s="92"/>
      <c r="P6074" s="92"/>
      <c r="Q6074" s="92"/>
      <c r="R6074" s="92"/>
    </row>
    <row r="6075" spans="1:18" x14ac:dyDescent="0.3">
      <c r="A6075" s="107"/>
      <c r="B6075" s="92"/>
      <c r="C6075" s="92"/>
      <c r="D6075" s="92"/>
      <c r="E6075" s="92"/>
      <c r="F6075" s="92"/>
      <c r="G6075" s="92"/>
      <c r="H6075" s="92"/>
      <c r="I6075" s="92"/>
      <c r="J6075" s="92"/>
      <c r="K6075" s="92"/>
      <c r="N6075" s="92"/>
      <c r="O6075" s="92"/>
      <c r="P6075" s="92"/>
      <c r="Q6075" s="92"/>
      <c r="R6075" s="92"/>
    </row>
    <row r="6076" spans="1:18" x14ac:dyDescent="0.3">
      <c r="A6076" s="107"/>
      <c r="B6076" s="92"/>
      <c r="C6076" s="92"/>
      <c r="D6076" s="92"/>
      <c r="E6076" s="92"/>
      <c r="F6076" s="92"/>
      <c r="G6076" s="92"/>
      <c r="H6076" s="92"/>
      <c r="I6076" s="92"/>
      <c r="J6076" s="92"/>
      <c r="K6076" s="92"/>
      <c r="N6076" s="92"/>
      <c r="O6076" s="92"/>
      <c r="P6076" s="92"/>
      <c r="Q6076" s="92"/>
      <c r="R6076" s="92"/>
    </row>
    <row r="6077" spans="1:18" x14ac:dyDescent="0.3">
      <c r="A6077" s="107"/>
      <c r="B6077" s="92"/>
      <c r="C6077" s="92"/>
      <c r="D6077" s="92"/>
      <c r="E6077" s="92"/>
      <c r="F6077" s="92"/>
      <c r="G6077" s="92"/>
      <c r="H6077" s="92"/>
      <c r="I6077" s="92"/>
      <c r="J6077" s="92"/>
      <c r="K6077" s="92"/>
      <c r="N6077" s="92"/>
      <c r="O6077" s="92"/>
      <c r="P6077" s="92"/>
      <c r="Q6077" s="92"/>
      <c r="R6077" s="92"/>
    </row>
    <row r="6078" spans="1:18" x14ac:dyDescent="0.3">
      <c r="A6078" s="107"/>
      <c r="B6078" s="92"/>
      <c r="C6078" s="92"/>
      <c r="D6078" s="92"/>
      <c r="E6078" s="92"/>
      <c r="F6078" s="92"/>
      <c r="G6078" s="92"/>
      <c r="H6078" s="92"/>
      <c r="I6078" s="92"/>
      <c r="J6078" s="92"/>
      <c r="K6078" s="92"/>
      <c r="N6078" s="92"/>
      <c r="O6078" s="92"/>
      <c r="P6078" s="92"/>
      <c r="Q6078" s="92"/>
      <c r="R6078" s="92"/>
    </row>
    <row r="6079" spans="1:18" x14ac:dyDescent="0.3">
      <c r="A6079" s="107"/>
      <c r="B6079" s="92"/>
      <c r="C6079" s="92"/>
      <c r="D6079" s="92"/>
      <c r="E6079" s="92"/>
      <c r="F6079" s="92"/>
      <c r="G6079" s="92"/>
      <c r="H6079" s="92"/>
      <c r="I6079" s="92"/>
      <c r="J6079" s="92"/>
      <c r="K6079" s="92"/>
      <c r="N6079" s="92"/>
      <c r="O6079" s="92"/>
      <c r="P6079" s="92"/>
      <c r="Q6079" s="92"/>
      <c r="R6079" s="92"/>
    </row>
    <row r="6080" spans="1:18" x14ac:dyDescent="0.3">
      <c r="A6080" s="107"/>
      <c r="B6080" s="92"/>
      <c r="C6080" s="92"/>
      <c r="D6080" s="92"/>
      <c r="E6080" s="92"/>
      <c r="F6080" s="92"/>
      <c r="G6080" s="92"/>
      <c r="H6080" s="92"/>
      <c r="I6080" s="92"/>
      <c r="J6080" s="92"/>
      <c r="K6080" s="92"/>
      <c r="N6080" s="92"/>
      <c r="O6080" s="92"/>
      <c r="P6080" s="92"/>
      <c r="Q6080" s="92"/>
      <c r="R6080" s="92"/>
    </row>
    <row r="6081" spans="1:18" x14ac:dyDescent="0.3">
      <c r="A6081" s="107"/>
      <c r="B6081" s="92"/>
      <c r="C6081" s="92"/>
      <c r="D6081" s="92"/>
      <c r="E6081" s="92"/>
      <c r="F6081" s="92"/>
      <c r="G6081" s="92"/>
      <c r="H6081" s="92"/>
      <c r="I6081" s="92"/>
      <c r="J6081" s="92"/>
      <c r="K6081" s="92"/>
      <c r="N6081" s="92"/>
      <c r="O6081" s="92"/>
      <c r="P6081" s="92"/>
      <c r="Q6081" s="92"/>
      <c r="R6081" s="92"/>
    </row>
    <row r="6082" spans="1:18" x14ac:dyDescent="0.3">
      <c r="A6082" s="107"/>
      <c r="B6082" s="92"/>
      <c r="C6082" s="92"/>
      <c r="D6082" s="92"/>
      <c r="E6082" s="92"/>
      <c r="F6082" s="92"/>
      <c r="G6082" s="92"/>
      <c r="H6082" s="92"/>
      <c r="I6082" s="92"/>
      <c r="J6082" s="92"/>
      <c r="K6082" s="92"/>
      <c r="N6082" s="92"/>
      <c r="O6082" s="92"/>
      <c r="P6082" s="92"/>
      <c r="Q6082" s="92"/>
      <c r="R6082" s="92"/>
    </row>
    <row r="6083" spans="1:18" x14ac:dyDescent="0.3">
      <c r="A6083" s="107"/>
      <c r="B6083" s="92"/>
      <c r="C6083" s="92"/>
      <c r="D6083" s="92"/>
      <c r="E6083" s="92"/>
      <c r="F6083" s="92"/>
      <c r="G6083" s="92"/>
      <c r="H6083" s="92"/>
      <c r="I6083" s="92"/>
      <c r="J6083" s="92"/>
      <c r="K6083" s="92"/>
      <c r="N6083" s="92"/>
      <c r="O6083" s="92"/>
      <c r="P6083" s="92"/>
      <c r="Q6083" s="92"/>
      <c r="R6083" s="92"/>
    </row>
    <row r="6084" spans="1:18" x14ac:dyDescent="0.3">
      <c r="A6084" s="107"/>
      <c r="B6084" s="92"/>
      <c r="C6084" s="92"/>
      <c r="D6084" s="92"/>
      <c r="E6084" s="92"/>
      <c r="F6084" s="92"/>
      <c r="G6084" s="92"/>
      <c r="H6084" s="92"/>
      <c r="I6084" s="92"/>
      <c r="J6084" s="92"/>
      <c r="K6084" s="92"/>
      <c r="N6084" s="92"/>
      <c r="O6084" s="92"/>
      <c r="P6084" s="92"/>
      <c r="Q6084" s="92"/>
      <c r="R6084" s="92"/>
    </row>
    <row r="6085" spans="1:18" x14ac:dyDescent="0.3">
      <c r="A6085" s="107"/>
      <c r="B6085" s="92"/>
      <c r="C6085" s="92"/>
      <c r="D6085" s="92"/>
      <c r="E6085" s="92"/>
      <c r="F6085" s="92"/>
      <c r="G6085" s="92"/>
      <c r="H6085" s="92"/>
      <c r="I6085" s="92"/>
      <c r="J6085" s="92"/>
      <c r="K6085" s="92"/>
      <c r="N6085" s="92"/>
      <c r="O6085" s="92"/>
      <c r="P6085" s="92"/>
      <c r="Q6085" s="92"/>
      <c r="R6085" s="92"/>
    </row>
    <row r="6086" spans="1:18" x14ac:dyDescent="0.3">
      <c r="A6086" s="107"/>
      <c r="B6086" s="92"/>
      <c r="C6086" s="92"/>
      <c r="D6086" s="92"/>
      <c r="E6086" s="92"/>
      <c r="F6086" s="92"/>
      <c r="G6086" s="92"/>
      <c r="H6086" s="92"/>
      <c r="I6086" s="92"/>
      <c r="J6086" s="92"/>
      <c r="K6086" s="92"/>
      <c r="N6086" s="92"/>
      <c r="O6086" s="92"/>
      <c r="P6086" s="92"/>
      <c r="Q6086" s="92"/>
      <c r="R6086" s="92"/>
    </row>
    <row r="6087" spans="1:18" x14ac:dyDescent="0.3">
      <c r="A6087" s="107"/>
      <c r="B6087" s="92"/>
      <c r="C6087" s="92"/>
      <c r="D6087" s="92"/>
      <c r="E6087" s="92"/>
      <c r="F6087" s="92"/>
      <c r="G6087" s="92"/>
      <c r="H6087" s="92"/>
      <c r="I6087" s="92"/>
      <c r="J6087" s="92"/>
      <c r="K6087" s="92"/>
      <c r="N6087" s="92"/>
      <c r="O6087" s="92"/>
      <c r="P6087" s="92"/>
      <c r="Q6087" s="92"/>
      <c r="R6087" s="92"/>
    </row>
    <row r="6088" spans="1:18" x14ac:dyDescent="0.3">
      <c r="A6088" s="107"/>
      <c r="B6088" s="92"/>
      <c r="C6088" s="92"/>
      <c r="D6088" s="92"/>
      <c r="E6088" s="92"/>
      <c r="F6088" s="92"/>
      <c r="G6088" s="92"/>
      <c r="H6088" s="92"/>
      <c r="I6088" s="92"/>
      <c r="J6088" s="92"/>
      <c r="K6088" s="92"/>
      <c r="N6088" s="92"/>
      <c r="O6088" s="92"/>
      <c r="P6088" s="92"/>
      <c r="Q6088" s="92"/>
      <c r="R6088" s="92"/>
    </row>
    <row r="6089" spans="1:18" x14ac:dyDescent="0.3">
      <c r="A6089" s="107"/>
      <c r="B6089" s="92"/>
      <c r="C6089" s="92"/>
      <c r="D6089" s="92"/>
      <c r="E6089" s="92"/>
      <c r="F6089" s="92"/>
      <c r="G6089" s="92"/>
      <c r="H6089" s="92"/>
      <c r="I6089" s="92"/>
      <c r="J6089" s="92"/>
      <c r="K6089" s="92"/>
      <c r="N6089" s="92"/>
      <c r="O6089" s="92"/>
      <c r="P6089" s="92"/>
      <c r="Q6089" s="92"/>
      <c r="R6089" s="92"/>
    </row>
    <row r="6090" spans="1:18" x14ac:dyDescent="0.3">
      <c r="A6090" s="107"/>
      <c r="B6090" s="92"/>
      <c r="C6090" s="92"/>
      <c r="D6090" s="92"/>
      <c r="E6090" s="92"/>
      <c r="F6090" s="92"/>
      <c r="G6090" s="92"/>
      <c r="H6090" s="92"/>
      <c r="I6090" s="92"/>
      <c r="J6090" s="92"/>
      <c r="K6090" s="92"/>
      <c r="N6090" s="92"/>
      <c r="O6090" s="92"/>
      <c r="P6090" s="92"/>
      <c r="Q6090" s="92"/>
      <c r="R6090" s="92"/>
    </row>
    <row r="6091" spans="1:18" x14ac:dyDescent="0.3">
      <c r="A6091" s="107"/>
      <c r="B6091" s="92"/>
      <c r="C6091" s="92"/>
      <c r="D6091" s="92"/>
      <c r="E6091" s="92"/>
      <c r="F6091" s="92"/>
      <c r="G6091" s="92"/>
      <c r="H6091" s="92"/>
      <c r="I6091" s="92"/>
      <c r="J6091" s="92"/>
      <c r="K6091" s="92"/>
      <c r="N6091" s="92"/>
      <c r="O6091" s="92"/>
      <c r="P6091" s="92"/>
      <c r="Q6091" s="92"/>
      <c r="R6091" s="92"/>
    </row>
    <row r="6092" spans="1:18" x14ac:dyDescent="0.3">
      <c r="A6092" s="107"/>
      <c r="B6092" s="92"/>
      <c r="C6092" s="92"/>
      <c r="D6092" s="92"/>
      <c r="E6092" s="92"/>
      <c r="F6092" s="92"/>
      <c r="G6092" s="92"/>
      <c r="H6092" s="92"/>
      <c r="I6092" s="92"/>
      <c r="J6092" s="92"/>
      <c r="K6092" s="92"/>
      <c r="N6092" s="92"/>
      <c r="O6092" s="92"/>
      <c r="P6092" s="92"/>
      <c r="Q6092" s="92"/>
      <c r="R6092" s="92"/>
    </row>
    <row r="6093" spans="1:18" x14ac:dyDescent="0.3">
      <c r="A6093" s="107"/>
      <c r="B6093" s="92"/>
      <c r="C6093" s="92"/>
      <c r="D6093" s="92"/>
      <c r="E6093" s="92"/>
      <c r="F6093" s="92"/>
      <c r="G6093" s="92"/>
      <c r="H6093" s="92"/>
      <c r="I6093" s="92"/>
      <c r="J6093" s="92"/>
      <c r="K6093" s="92"/>
      <c r="N6093" s="92"/>
      <c r="O6093" s="92"/>
      <c r="P6093" s="92"/>
      <c r="Q6093" s="92"/>
      <c r="R6093" s="92"/>
    </row>
    <row r="6094" spans="1:18" x14ac:dyDescent="0.3">
      <c r="A6094" s="107"/>
      <c r="B6094" s="92"/>
      <c r="C6094" s="92"/>
      <c r="D6094" s="92"/>
      <c r="E6094" s="92"/>
      <c r="F6094" s="92"/>
      <c r="G6094" s="92"/>
      <c r="H6094" s="92"/>
      <c r="I6094" s="92"/>
      <c r="J6094" s="92"/>
      <c r="K6094" s="92"/>
      <c r="N6094" s="92"/>
      <c r="O6094" s="92"/>
      <c r="P6094" s="92"/>
      <c r="Q6094" s="92"/>
      <c r="R6094" s="92"/>
    </row>
    <row r="6095" spans="1:18" x14ac:dyDescent="0.3">
      <c r="A6095" s="107"/>
      <c r="B6095" s="92"/>
      <c r="C6095" s="92"/>
      <c r="D6095" s="92"/>
      <c r="E6095" s="92"/>
      <c r="F6095" s="92"/>
      <c r="G6095" s="92"/>
      <c r="H6095" s="92"/>
      <c r="I6095" s="92"/>
      <c r="J6095" s="92"/>
      <c r="K6095" s="92"/>
      <c r="N6095" s="92"/>
      <c r="O6095" s="92"/>
      <c r="P6095" s="92"/>
      <c r="Q6095" s="92"/>
      <c r="R6095" s="92"/>
    </row>
    <row r="6096" spans="1:18" x14ac:dyDescent="0.3">
      <c r="A6096" s="107"/>
      <c r="B6096" s="92"/>
      <c r="C6096" s="92"/>
      <c r="D6096" s="92"/>
      <c r="E6096" s="92"/>
      <c r="F6096" s="92"/>
      <c r="G6096" s="92"/>
      <c r="H6096" s="92"/>
      <c r="I6096" s="92"/>
      <c r="J6096" s="92"/>
      <c r="K6096" s="92"/>
      <c r="N6096" s="92"/>
      <c r="O6096" s="92"/>
      <c r="P6096" s="92"/>
      <c r="Q6096" s="92"/>
      <c r="R6096" s="92"/>
    </row>
    <row r="6097" spans="1:18" x14ac:dyDescent="0.3">
      <c r="A6097" s="107"/>
      <c r="B6097" s="92"/>
      <c r="C6097" s="92"/>
      <c r="D6097" s="92"/>
      <c r="E6097" s="92"/>
      <c r="F6097" s="92"/>
      <c r="G6097" s="92"/>
      <c r="H6097" s="92"/>
      <c r="I6097" s="92"/>
      <c r="J6097" s="92"/>
      <c r="K6097" s="92"/>
      <c r="N6097" s="92"/>
      <c r="O6097" s="92"/>
      <c r="P6097" s="92"/>
      <c r="Q6097" s="92"/>
      <c r="R6097" s="92"/>
    </row>
    <row r="6098" spans="1:18" x14ac:dyDescent="0.3">
      <c r="A6098" s="107"/>
      <c r="B6098" s="92"/>
      <c r="C6098" s="92"/>
      <c r="D6098" s="92"/>
      <c r="E6098" s="92"/>
      <c r="F6098" s="92"/>
      <c r="G6098" s="92"/>
      <c r="H6098" s="92"/>
      <c r="I6098" s="92"/>
      <c r="J6098" s="92"/>
      <c r="K6098" s="92"/>
      <c r="N6098" s="92"/>
      <c r="O6098" s="92"/>
      <c r="P6098" s="92"/>
      <c r="Q6098" s="92"/>
      <c r="R6098" s="92"/>
    </row>
    <row r="6099" spans="1:18" x14ac:dyDescent="0.3">
      <c r="A6099" s="107"/>
      <c r="B6099" s="92"/>
      <c r="C6099" s="92"/>
      <c r="D6099" s="92"/>
      <c r="E6099" s="92"/>
      <c r="F6099" s="92"/>
      <c r="G6099" s="92"/>
      <c r="H6099" s="92"/>
      <c r="I6099" s="92"/>
      <c r="J6099" s="92"/>
      <c r="K6099" s="92"/>
      <c r="N6099" s="92"/>
      <c r="O6099" s="92"/>
      <c r="P6099" s="92"/>
      <c r="Q6099" s="92"/>
      <c r="R6099" s="92"/>
    </row>
    <row r="6100" spans="1:18" x14ac:dyDescent="0.3">
      <c r="A6100" s="107"/>
      <c r="B6100" s="92"/>
      <c r="C6100" s="92"/>
      <c r="D6100" s="92"/>
      <c r="E6100" s="92"/>
      <c r="F6100" s="92"/>
      <c r="G6100" s="92"/>
      <c r="H6100" s="92"/>
      <c r="I6100" s="92"/>
      <c r="J6100" s="92"/>
      <c r="K6100" s="92"/>
      <c r="N6100" s="92"/>
      <c r="O6100" s="92"/>
      <c r="P6100" s="92"/>
      <c r="Q6100" s="92"/>
      <c r="R6100" s="92"/>
    </row>
    <row r="6101" spans="1:18" x14ac:dyDescent="0.3">
      <c r="A6101" s="107"/>
      <c r="B6101" s="92"/>
      <c r="C6101" s="92"/>
      <c r="D6101" s="92"/>
      <c r="E6101" s="92"/>
      <c r="F6101" s="92"/>
      <c r="G6101" s="92"/>
      <c r="H6101" s="92"/>
      <c r="I6101" s="92"/>
      <c r="J6101" s="92"/>
      <c r="K6101" s="92"/>
      <c r="N6101" s="92"/>
      <c r="O6101" s="92"/>
      <c r="P6101" s="92"/>
      <c r="Q6101" s="92"/>
      <c r="R6101" s="92"/>
    </row>
    <row r="6102" spans="1:18" x14ac:dyDescent="0.3">
      <c r="A6102" s="107"/>
      <c r="B6102" s="92"/>
      <c r="C6102" s="92"/>
      <c r="D6102" s="92"/>
      <c r="E6102" s="92"/>
      <c r="F6102" s="92"/>
      <c r="G6102" s="92"/>
      <c r="H6102" s="92"/>
      <c r="I6102" s="92"/>
      <c r="J6102" s="92"/>
      <c r="K6102" s="92"/>
      <c r="N6102" s="92"/>
      <c r="O6102" s="92"/>
      <c r="P6102" s="92"/>
      <c r="Q6102" s="92"/>
      <c r="R6102" s="92"/>
    </row>
    <row r="6103" spans="1:18" x14ac:dyDescent="0.3">
      <c r="A6103" s="107"/>
      <c r="B6103" s="92"/>
      <c r="C6103" s="92"/>
      <c r="D6103" s="92"/>
      <c r="E6103" s="92"/>
      <c r="F6103" s="92"/>
      <c r="G6103" s="92"/>
      <c r="H6103" s="92"/>
      <c r="I6103" s="92"/>
      <c r="J6103" s="92"/>
      <c r="K6103" s="92"/>
      <c r="N6103" s="92"/>
      <c r="O6103" s="92"/>
      <c r="P6103" s="92"/>
      <c r="Q6103" s="92"/>
      <c r="R6103" s="92"/>
    </row>
    <row r="6104" spans="1:18" x14ac:dyDescent="0.3">
      <c r="A6104" s="107"/>
      <c r="B6104" s="92"/>
      <c r="C6104" s="92"/>
      <c r="D6104" s="92"/>
      <c r="E6104" s="92"/>
      <c r="F6104" s="92"/>
      <c r="G6104" s="92"/>
      <c r="H6104" s="92"/>
      <c r="I6104" s="92"/>
      <c r="J6104" s="92"/>
      <c r="K6104" s="92"/>
      <c r="N6104" s="92"/>
      <c r="O6104" s="92"/>
      <c r="P6104" s="92"/>
      <c r="Q6104" s="92"/>
      <c r="R6104" s="92"/>
    </row>
    <row r="6105" spans="1:18" x14ac:dyDescent="0.3">
      <c r="A6105" s="107"/>
      <c r="B6105" s="92"/>
      <c r="C6105" s="92"/>
      <c r="D6105" s="92"/>
      <c r="E6105" s="92"/>
      <c r="F6105" s="92"/>
      <c r="G6105" s="92"/>
      <c r="H6105" s="92"/>
      <c r="I6105" s="92"/>
      <c r="J6105" s="92"/>
      <c r="K6105" s="92"/>
      <c r="N6105" s="92"/>
      <c r="O6105" s="92"/>
      <c r="P6105" s="92"/>
      <c r="Q6105" s="92"/>
      <c r="R6105" s="92"/>
    </row>
    <row r="6106" spans="1:18" x14ac:dyDescent="0.3">
      <c r="A6106" s="107"/>
      <c r="B6106" s="92"/>
      <c r="C6106" s="92"/>
      <c r="D6106" s="92"/>
      <c r="E6106" s="92"/>
      <c r="F6106" s="92"/>
      <c r="G6106" s="92"/>
      <c r="H6106" s="92"/>
      <c r="I6106" s="92"/>
      <c r="J6106" s="92"/>
      <c r="K6106" s="92"/>
      <c r="N6106" s="92"/>
      <c r="O6106" s="92"/>
      <c r="P6106" s="92"/>
      <c r="Q6106" s="92"/>
      <c r="R6106" s="92"/>
    </row>
    <row r="6107" spans="1:18" x14ac:dyDescent="0.3">
      <c r="A6107" s="107"/>
      <c r="B6107" s="92"/>
      <c r="C6107" s="92"/>
      <c r="D6107" s="92"/>
      <c r="E6107" s="92"/>
      <c r="F6107" s="92"/>
      <c r="G6107" s="92"/>
      <c r="H6107" s="92"/>
      <c r="I6107" s="92"/>
      <c r="J6107" s="92"/>
      <c r="K6107" s="92"/>
      <c r="N6107" s="92"/>
      <c r="O6107" s="92"/>
      <c r="P6107" s="92"/>
      <c r="Q6107" s="92"/>
      <c r="R6107" s="92"/>
    </row>
    <row r="6108" spans="1:18" x14ac:dyDescent="0.3">
      <c r="A6108" s="107"/>
      <c r="B6108" s="92"/>
      <c r="C6108" s="92"/>
      <c r="D6108" s="92"/>
      <c r="E6108" s="92"/>
      <c r="F6108" s="92"/>
      <c r="G6108" s="92"/>
      <c r="H6108" s="92"/>
      <c r="I6108" s="92"/>
      <c r="J6108" s="92"/>
      <c r="K6108" s="92"/>
      <c r="N6108" s="92"/>
      <c r="O6108" s="92"/>
      <c r="P6108" s="92"/>
      <c r="Q6108" s="92"/>
      <c r="R6108" s="92"/>
    </row>
    <row r="6109" spans="1:18" x14ac:dyDescent="0.3">
      <c r="A6109" s="107"/>
      <c r="B6109" s="92"/>
      <c r="C6109" s="92"/>
      <c r="D6109" s="92"/>
      <c r="E6109" s="92"/>
      <c r="F6109" s="92"/>
      <c r="G6109" s="92"/>
      <c r="H6109" s="92"/>
      <c r="I6109" s="92"/>
      <c r="J6109" s="92"/>
      <c r="K6109" s="92"/>
      <c r="N6109" s="92"/>
      <c r="O6109" s="92"/>
      <c r="P6109" s="92"/>
      <c r="Q6109" s="92"/>
      <c r="R6109" s="92"/>
    </row>
    <row r="6110" spans="1:18" x14ac:dyDescent="0.3">
      <c r="A6110" s="107"/>
      <c r="B6110" s="92"/>
      <c r="C6110" s="92"/>
      <c r="D6110" s="92"/>
      <c r="E6110" s="92"/>
      <c r="F6110" s="92"/>
      <c r="G6110" s="92"/>
      <c r="H6110" s="92"/>
      <c r="I6110" s="92"/>
      <c r="J6110" s="92"/>
      <c r="K6110" s="92"/>
      <c r="N6110" s="92"/>
      <c r="O6110" s="92"/>
      <c r="P6110" s="92"/>
      <c r="Q6110" s="92"/>
      <c r="R6110" s="92"/>
    </row>
    <row r="6111" spans="1:18" x14ac:dyDescent="0.3">
      <c r="A6111" s="107"/>
      <c r="B6111" s="92"/>
      <c r="C6111" s="92"/>
      <c r="D6111" s="92"/>
      <c r="E6111" s="92"/>
      <c r="F6111" s="92"/>
      <c r="G6111" s="92"/>
      <c r="H6111" s="92"/>
      <c r="I6111" s="92"/>
      <c r="J6111" s="92"/>
      <c r="K6111" s="92"/>
      <c r="N6111" s="92"/>
      <c r="O6111" s="92"/>
      <c r="P6111" s="92"/>
      <c r="Q6111" s="92"/>
      <c r="R6111" s="92"/>
    </row>
    <row r="6112" spans="1:18" x14ac:dyDescent="0.3">
      <c r="A6112" s="107"/>
      <c r="B6112" s="92"/>
      <c r="C6112" s="92"/>
      <c r="D6112" s="92"/>
      <c r="E6112" s="92"/>
      <c r="F6112" s="92"/>
      <c r="G6112" s="92"/>
      <c r="H6112" s="92"/>
      <c r="I6112" s="92"/>
      <c r="J6112" s="92"/>
      <c r="K6112" s="92"/>
      <c r="N6112" s="92"/>
      <c r="O6112" s="92"/>
      <c r="P6112" s="92"/>
      <c r="Q6112" s="92"/>
      <c r="R6112" s="92"/>
    </row>
    <row r="6113" spans="1:18" x14ac:dyDescent="0.3">
      <c r="A6113" s="107"/>
      <c r="B6113" s="92"/>
      <c r="C6113" s="92"/>
      <c r="D6113" s="92"/>
      <c r="E6113" s="92"/>
      <c r="F6113" s="92"/>
      <c r="G6113" s="92"/>
      <c r="H6113" s="92"/>
      <c r="I6113" s="92"/>
      <c r="J6113" s="92"/>
      <c r="K6113" s="92"/>
      <c r="N6113" s="92"/>
      <c r="O6113" s="92"/>
      <c r="P6113" s="92"/>
      <c r="Q6113" s="92"/>
      <c r="R6113" s="92"/>
    </row>
    <row r="6114" spans="1:18" x14ac:dyDescent="0.3">
      <c r="A6114" s="107"/>
      <c r="B6114" s="92"/>
      <c r="C6114" s="92"/>
      <c r="D6114" s="92"/>
      <c r="E6114" s="92"/>
      <c r="F6114" s="92"/>
      <c r="G6114" s="92"/>
      <c r="H6114" s="92"/>
      <c r="I6114" s="92"/>
      <c r="J6114" s="92"/>
      <c r="K6114" s="92"/>
      <c r="N6114" s="92"/>
      <c r="O6114" s="92"/>
      <c r="P6114" s="92"/>
      <c r="Q6114" s="92"/>
      <c r="R6114" s="92"/>
    </row>
    <row r="6115" spans="1:18" x14ac:dyDescent="0.3">
      <c r="A6115" s="107"/>
      <c r="B6115" s="92"/>
      <c r="C6115" s="92"/>
      <c r="D6115" s="92"/>
      <c r="E6115" s="92"/>
      <c r="F6115" s="92"/>
      <c r="G6115" s="92"/>
      <c r="H6115" s="92"/>
      <c r="I6115" s="92"/>
      <c r="J6115" s="92"/>
      <c r="K6115" s="92"/>
      <c r="N6115" s="92"/>
      <c r="O6115" s="92"/>
      <c r="P6115" s="92"/>
      <c r="Q6115" s="92"/>
      <c r="R6115" s="92"/>
    </row>
    <row r="6116" spans="1:18" x14ac:dyDescent="0.3">
      <c r="A6116" s="107"/>
      <c r="B6116" s="92"/>
      <c r="C6116" s="92"/>
      <c r="D6116" s="92"/>
      <c r="E6116" s="92"/>
      <c r="F6116" s="92"/>
      <c r="G6116" s="92"/>
      <c r="H6116" s="92"/>
      <c r="I6116" s="92"/>
      <c r="J6116" s="92"/>
      <c r="K6116" s="92"/>
      <c r="N6116" s="92"/>
      <c r="O6116" s="92"/>
      <c r="P6116" s="92"/>
      <c r="Q6116" s="92"/>
      <c r="R6116" s="92"/>
    </row>
    <row r="6117" spans="1:18" x14ac:dyDescent="0.3">
      <c r="A6117" s="107"/>
      <c r="B6117" s="92"/>
      <c r="C6117" s="92"/>
      <c r="D6117" s="92"/>
      <c r="E6117" s="92"/>
      <c r="F6117" s="92"/>
      <c r="G6117" s="92"/>
      <c r="H6117" s="92"/>
      <c r="I6117" s="92"/>
      <c r="J6117" s="92"/>
      <c r="K6117" s="92"/>
      <c r="N6117" s="92"/>
      <c r="O6117" s="92"/>
      <c r="P6117" s="92"/>
      <c r="Q6117" s="92"/>
      <c r="R6117" s="92"/>
    </row>
    <row r="6118" spans="1:18" x14ac:dyDescent="0.3">
      <c r="A6118" s="107"/>
      <c r="B6118" s="92"/>
      <c r="C6118" s="92"/>
      <c r="D6118" s="92"/>
      <c r="E6118" s="92"/>
      <c r="F6118" s="92"/>
      <c r="G6118" s="92"/>
      <c r="H6118" s="92"/>
      <c r="I6118" s="92"/>
      <c r="J6118" s="92"/>
      <c r="K6118" s="92"/>
      <c r="N6118" s="92"/>
      <c r="O6118" s="92"/>
      <c r="P6118" s="92"/>
      <c r="Q6118" s="92"/>
      <c r="R6118" s="92"/>
    </row>
    <row r="6119" spans="1:18" x14ac:dyDescent="0.3">
      <c r="A6119" s="107"/>
      <c r="B6119" s="92"/>
      <c r="C6119" s="92"/>
      <c r="D6119" s="92"/>
      <c r="E6119" s="92"/>
      <c r="F6119" s="92"/>
      <c r="G6119" s="92"/>
      <c r="H6119" s="92"/>
      <c r="I6119" s="92"/>
      <c r="J6119" s="92"/>
      <c r="K6119" s="92"/>
      <c r="N6119" s="92"/>
      <c r="O6119" s="92"/>
      <c r="P6119" s="92"/>
      <c r="Q6119" s="92"/>
      <c r="R6119" s="92"/>
    </row>
    <row r="6120" spans="1:18" x14ac:dyDescent="0.3">
      <c r="A6120" s="107"/>
      <c r="B6120" s="92"/>
      <c r="C6120" s="92"/>
      <c r="D6120" s="92"/>
      <c r="E6120" s="92"/>
      <c r="F6120" s="92"/>
      <c r="G6120" s="92"/>
      <c r="H6120" s="92"/>
      <c r="I6120" s="92"/>
      <c r="J6120" s="92"/>
      <c r="K6120" s="92"/>
      <c r="N6120" s="92"/>
      <c r="O6120" s="92"/>
      <c r="P6120" s="92"/>
      <c r="Q6120" s="92"/>
      <c r="R6120" s="92"/>
    </row>
    <row r="6121" spans="1:18" x14ac:dyDescent="0.3">
      <c r="A6121" s="107"/>
      <c r="B6121" s="92"/>
      <c r="C6121" s="92"/>
      <c r="D6121" s="92"/>
      <c r="E6121" s="92"/>
      <c r="F6121" s="92"/>
      <c r="G6121" s="92"/>
      <c r="H6121" s="92"/>
      <c r="I6121" s="92"/>
      <c r="J6121" s="92"/>
      <c r="K6121" s="92"/>
      <c r="N6121" s="92"/>
      <c r="O6121" s="92"/>
      <c r="P6121" s="92"/>
      <c r="Q6121" s="92"/>
      <c r="R6121" s="92"/>
    </row>
    <row r="6122" spans="1:18" x14ac:dyDescent="0.3">
      <c r="A6122" s="107"/>
      <c r="B6122" s="92"/>
      <c r="C6122" s="92"/>
      <c r="D6122" s="92"/>
      <c r="E6122" s="92"/>
      <c r="F6122" s="92"/>
      <c r="G6122" s="92"/>
      <c r="H6122" s="92"/>
      <c r="I6122" s="92"/>
      <c r="J6122" s="92"/>
      <c r="K6122" s="92"/>
      <c r="N6122" s="92"/>
      <c r="O6122" s="92"/>
      <c r="P6122" s="92"/>
      <c r="Q6122" s="92"/>
      <c r="R6122" s="92"/>
    </row>
    <row r="6123" spans="1:18" x14ac:dyDescent="0.3">
      <c r="A6123" s="107"/>
      <c r="B6123" s="92"/>
      <c r="C6123" s="92"/>
      <c r="D6123" s="92"/>
      <c r="E6123" s="92"/>
      <c r="F6123" s="92"/>
      <c r="G6123" s="92"/>
      <c r="H6123" s="92"/>
      <c r="I6123" s="92"/>
      <c r="J6123" s="92"/>
      <c r="K6123" s="92"/>
      <c r="N6123" s="92"/>
      <c r="O6123" s="92"/>
      <c r="P6123" s="92"/>
      <c r="Q6123" s="92"/>
      <c r="R6123" s="92"/>
    </row>
    <row r="6124" spans="1:18" x14ac:dyDescent="0.3">
      <c r="A6124" s="107"/>
      <c r="B6124" s="92"/>
      <c r="C6124" s="92"/>
      <c r="D6124" s="92"/>
      <c r="E6124" s="92"/>
      <c r="F6124" s="92"/>
      <c r="G6124" s="92"/>
      <c r="H6124" s="92"/>
      <c r="I6124" s="92"/>
      <c r="J6124" s="92"/>
      <c r="K6124" s="92"/>
      <c r="N6124" s="92"/>
      <c r="O6124" s="92"/>
      <c r="P6124" s="92"/>
      <c r="Q6124" s="92"/>
      <c r="R6124" s="92"/>
    </row>
    <row r="6125" spans="1:18" x14ac:dyDescent="0.3">
      <c r="A6125" s="107"/>
      <c r="B6125" s="92"/>
      <c r="C6125" s="92"/>
      <c r="D6125" s="92"/>
      <c r="E6125" s="92"/>
      <c r="F6125" s="92"/>
      <c r="G6125" s="92"/>
      <c r="H6125" s="92"/>
      <c r="I6125" s="92"/>
      <c r="J6125" s="92"/>
      <c r="K6125" s="92"/>
      <c r="N6125" s="92"/>
      <c r="O6125" s="92"/>
      <c r="P6125" s="92"/>
      <c r="Q6125" s="92"/>
      <c r="R6125" s="92"/>
    </row>
    <row r="6126" spans="1:18" x14ac:dyDescent="0.3">
      <c r="A6126" s="107"/>
      <c r="B6126" s="92"/>
      <c r="C6126" s="92"/>
      <c r="D6126" s="92"/>
      <c r="E6126" s="92"/>
      <c r="F6126" s="92"/>
      <c r="G6126" s="92"/>
      <c r="H6126" s="92"/>
      <c r="I6126" s="92"/>
      <c r="J6126" s="92"/>
      <c r="K6126" s="92"/>
      <c r="N6126" s="92"/>
      <c r="O6126" s="92"/>
      <c r="P6126" s="92"/>
      <c r="Q6126" s="92"/>
      <c r="R6126" s="92"/>
    </row>
    <row r="6127" spans="1:18" x14ac:dyDescent="0.3">
      <c r="A6127" s="107"/>
      <c r="B6127" s="92"/>
      <c r="C6127" s="92"/>
      <c r="D6127" s="92"/>
      <c r="E6127" s="92"/>
      <c r="F6127" s="92"/>
      <c r="G6127" s="92"/>
      <c r="H6127" s="92"/>
      <c r="I6127" s="92"/>
      <c r="J6127" s="92"/>
      <c r="K6127" s="92"/>
      <c r="N6127" s="92"/>
      <c r="O6127" s="92"/>
      <c r="P6127" s="92"/>
      <c r="Q6127" s="92"/>
      <c r="R6127" s="92"/>
    </row>
    <row r="6128" spans="1:18" x14ac:dyDescent="0.3">
      <c r="A6128" s="107"/>
      <c r="B6128" s="92"/>
      <c r="C6128" s="92"/>
      <c r="D6128" s="92"/>
      <c r="E6128" s="92"/>
      <c r="F6128" s="92"/>
      <c r="G6128" s="92"/>
      <c r="H6128" s="92"/>
      <c r="I6128" s="92"/>
      <c r="J6128" s="92"/>
      <c r="K6128" s="92"/>
      <c r="N6128" s="92"/>
      <c r="O6128" s="92"/>
      <c r="P6128" s="92"/>
      <c r="Q6128" s="92"/>
      <c r="R6128" s="92"/>
    </row>
    <row r="6129" spans="1:18" x14ac:dyDescent="0.3">
      <c r="A6129" s="107"/>
      <c r="B6129" s="92"/>
      <c r="C6129" s="92"/>
      <c r="D6129" s="92"/>
      <c r="E6129" s="92"/>
      <c r="F6129" s="92"/>
      <c r="G6129" s="92"/>
      <c r="H6129" s="92"/>
      <c r="I6129" s="92"/>
      <c r="J6129" s="92"/>
      <c r="K6129" s="92"/>
      <c r="N6129" s="92"/>
      <c r="O6129" s="92"/>
      <c r="P6129" s="92"/>
      <c r="Q6129" s="92"/>
      <c r="R6129" s="92"/>
    </row>
    <row r="6130" spans="1:18" x14ac:dyDescent="0.3">
      <c r="A6130" s="107"/>
      <c r="B6130" s="92"/>
      <c r="C6130" s="92"/>
      <c r="D6130" s="92"/>
      <c r="E6130" s="92"/>
      <c r="F6130" s="92"/>
      <c r="G6130" s="92"/>
      <c r="H6130" s="92"/>
      <c r="I6130" s="92"/>
      <c r="J6130" s="92"/>
      <c r="K6130" s="92"/>
      <c r="N6130" s="92"/>
      <c r="O6130" s="92"/>
      <c r="P6130" s="92"/>
      <c r="Q6130" s="92"/>
      <c r="R6130" s="92"/>
    </row>
    <row r="6131" spans="1:18" x14ac:dyDescent="0.3">
      <c r="A6131" s="107"/>
      <c r="B6131" s="92"/>
      <c r="C6131" s="92"/>
      <c r="D6131" s="92"/>
      <c r="E6131" s="92"/>
      <c r="F6131" s="92"/>
      <c r="G6131" s="92"/>
      <c r="H6131" s="92"/>
      <c r="I6131" s="92"/>
      <c r="J6131" s="92"/>
      <c r="K6131" s="92"/>
      <c r="N6131" s="92"/>
      <c r="O6131" s="92"/>
      <c r="P6131" s="92"/>
      <c r="Q6131" s="92"/>
      <c r="R6131" s="92"/>
    </row>
    <row r="6132" spans="1:18" x14ac:dyDescent="0.3">
      <c r="A6132" s="107"/>
      <c r="B6132" s="92"/>
      <c r="C6132" s="92"/>
      <c r="D6132" s="92"/>
      <c r="E6132" s="92"/>
      <c r="F6132" s="92"/>
      <c r="G6132" s="92"/>
      <c r="H6132" s="92"/>
      <c r="I6132" s="92"/>
      <c r="J6132" s="92"/>
      <c r="K6132" s="92"/>
      <c r="N6132" s="92"/>
      <c r="O6132" s="92"/>
      <c r="P6132" s="92"/>
      <c r="Q6132" s="92"/>
      <c r="R6132" s="92"/>
    </row>
    <row r="6133" spans="1:18" x14ac:dyDescent="0.3">
      <c r="A6133" s="107"/>
      <c r="B6133" s="92"/>
      <c r="C6133" s="92"/>
      <c r="D6133" s="92"/>
      <c r="E6133" s="92"/>
      <c r="F6133" s="92"/>
      <c r="G6133" s="92"/>
      <c r="H6133" s="92"/>
      <c r="I6133" s="92"/>
      <c r="J6133" s="92"/>
      <c r="K6133" s="92"/>
      <c r="N6133" s="92"/>
      <c r="O6133" s="92"/>
      <c r="P6133" s="92"/>
      <c r="Q6133" s="92"/>
      <c r="R6133" s="92"/>
    </row>
    <row r="6134" spans="1:18" x14ac:dyDescent="0.3">
      <c r="A6134" s="107"/>
      <c r="B6134" s="92"/>
      <c r="C6134" s="92"/>
      <c r="D6134" s="92"/>
      <c r="E6134" s="92"/>
      <c r="F6134" s="92"/>
      <c r="G6134" s="92"/>
      <c r="H6134" s="92"/>
      <c r="I6134" s="92"/>
      <c r="J6134" s="92"/>
      <c r="K6134" s="92"/>
      <c r="N6134" s="92"/>
      <c r="O6134" s="92"/>
      <c r="P6134" s="92"/>
      <c r="Q6134" s="92"/>
      <c r="R6134" s="92"/>
    </row>
    <row r="6135" spans="1:18" x14ac:dyDescent="0.3">
      <c r="A6135" s="107"/>
      <c r="B6135" s="92"/>
      <c r="C6135" s="92"/>
      <c r="D6135" s="92"/>
      <c r="E6135" s="92"/>
      <c r="F6135" s="92"/>
      <c r="G6135" s="92"/>
      <c r="H6135" s="92"/>
      <c r="I6135" s="92"/>
      <c r="J6135" s="92"/>
      <c r="K6135" s="92"/>
      <c r="N6135" s="92"/>
      <c r="O6135" s="92"/>
      <c r="P6135" s="92"/>
      <c r="Q6135" s="92"/>
      <c r="R6135" s="92"/>
    </row>
    <row r="6136" spans="1:18" x14ac:dyDescent="0.3">
      <c r="A6136" s="107"/>
      <c r="B6136" s="92"/>
      <c r="C6136" s="92"/>
      <c r="D6136" s="92"/>
      <c r="E6136" s="92"/>
      <c r="F6136" s="92"/>
      <c r="G6136" s="92"/>
      <c r="H6136" s="92"/>
      <c r="I6136" s="92"/>
      <c r="J6136" s="92"/>
      <c r="K6136" s="92"/>
      <c r="N6136" s="92"/>
      <c r="O6136" s="92"/>
      <c r="P6136" s="92"/>
      <c r="Q6136" s="92"/>
      <c r="R6136" s="92"/>
    </row>
    <row r="6137" spans="1:18" x14ac:dyDescent="0.3">
      <c r="A6137" s="107"/>
      <c r="B6137" s="92"/>
      <c r="C6137" s="92"/>
      <c r="D6137" s="92"/>
      <c r="E6137" s="92"/>
      <c r="F6137" s="92"/>
      <c r="G6137" s="92"/>
      <c r="H6137" s="92"/>
      <c r="I6137" s="92"/>
      <c r="J6137" s="92"/>
      <c r="K6137" s="92"/>
      <c r="N6137" s="92"/>
      <c r="O6137" s="92"/>
      <c r="P6137" s="92"/>
      <c r="Q6137" s="92"/>
      <c r="R6137" s="92"/>
    </row>
    <row r="6138" spans="1:18" x14ac:dyDescent="0.3">
      <c r="A6138" s="107"/>
      <c r="B6138" s="92"/>
      <c r="C6138" s="92"/>
      <c r="D6138" s="92"/>
      <c r="E6138" s="92"/>
      <c r="F6138" s="92"/>
      <c r="G6138" s="92"/>
      <c r="H6138" s="92"/>
      <c r="I6138" s="92"/>
      <c r="J6138" s="92"/>
      <c r="K6138" s="92"/>
      <c r="N6138" s="92"/>
      <c r="O6138" s="92"/>
      <c r="P6138" s="92"/>
      <c r="Q6138" s="92"/>
      <c r="R6138" s="92"/>
    </row>
    <row r="6139" spans="1:18" x14ac:dyDescent="0.3">
      <c r="A6139" s="107"/>
      <c r="B6139" s="92"/>
      <c r="C6139" s="92"/>
      <c r="D6139" s="92"/>
      <c r="E6139" s="92"/>
      <c r="F6139" s="92"/>
      <c r="G6139" s="92"/>
      <c r="H6139" s="92"/>
      <c r="I6139" s="92"/>
      <c r="J6139" s="92"/>
      <c r="K6139" s="92"/>
      <c r="N6139" s="92"/>
      <c r="O6139" s="92"/>
      <c r="P6139" s="92"/>
      <c r="Q6139" s="92"/>
      <c r="R6139" s="92"/>
    </row>
    <row r="6140" spans="1:18" x14ac:dyDescent="0.3">
      <c r="A6140" s="107"/>
      <c r="B6140" s="92"/>
      <c r="C6140" s="92"/>
      <c r="D6140" s="92"/>
      <c r="E6140" s="92"/>
      <c r="F6140" s="92"/>
      <c r="G6140" s="92"/>
      <c r="H6140" s="92"/>
      <c r="I6140" s="92"/>
      <c r="J6140" s="92"/>
      <c r="K6140" s="92"/>
      <c r="N6140" s="92"/>
      <c r="O6140" s="92"/>
      <c r="P6140" s="92"/>
      <c r="Q6140" s="92"/>
      <c r="R6140" s="92"/>
    </row>
    <row r="6141" spans="1:18" x14ac:dyDescent="0.3">
      <c r="A6141" s="107"/>
      <c r="B6141" s="92"/>
      <c r="C6141" s="92"/>
      <c r="D6141" s="92"/>
      <c r="E6141" s="92"/>
      <c r="F6141" s="92"/>
      <c r="G6141" s="92"/>
      <c r="H6141" s="92"/>
      <c r="I6141" s="92"/>
      <c r="J6141" s="92"/>
      <c r="K6141" s="92"/>
      <c r="N6141" s="92"/>
      <c r="O6141" s="92"/>
      <c r="P6141" s="92"/>
      <c r="Q6141" s="92"/>
      <c r="R6141" s="92"/>
    </row>
    <row r="6142" spans="1:18" x14ac:dyDescent="0.3">
      <c r="A6142" s="107"/>
      <c r="B6142" s="92"/>
      <c r="C6142" s="92"/>
      <c r="D6142" s="92"/>
      <c r="E6142" s="92"/>
      <c r="F6142" s="92"/>
      <c r="G6142" s="92"/>
      <c r="H6142" s="92"/>
      <c r="I6142" s="92"/>
      <c r="J6142" s="92"/>
      <c r="K6142" s="92"/>
      <c r="N6142" s="92"/>
      <c r="O6142" s="92"/>
      <c r="P6142" s="92"/>
      <c r="Q6142" s="92"/>
      <c r="R6142" s="92"/>
    </row>
    <row r="6143" spans="1:18" x14ac:dyDescent="0.3">
      <c r="A6143" s="107"/>
      <c r="B6143" s="92"/>
      <c r="C6143" s="92"/>
      <c r="D6143" s="92"/>
      <c r="E6143" s="92"/>
      <c r="F6143" s="92"/>
      <c r="G6143" s="92"/>
      <c r="H6143" s="92"/>
      <c r="I6143" s="92"/>
      <c r="J6143" s="92"/>
      <c r="K6143" s="92"/>
      <c r="N6143" s="92"/>
      <c r="O6143" s="92"/>
      <c r="P6143" s="92"/>
      <c r="Q6143" s="92"/>
      <c r="R6143" s="92"/>
    </row>
    <row r="6144" spans="1:18" x14ac:dyDescent="0.3">
      <c r="A6144" s="107"/>
      <c r="B6144" s="92"/>
      <c r="C6144" s="92"/>
      <c r="D6144" s="92"/>
      <c r="E6144" s="92"/>
      <c r="F6144" s="92"/>
      <c r="G6144" s="92"/>
      <c r="H6144" s="92"/>
      <c r="I6144" s="92"/>
      <c r="J6144" s="92"/>
      <c r="K6144" s="92"/>
      <c r="N6144" s="92"/>
      <c r="O6144" s="92"/>
      <c r="P6144" s="92"/>
      <c r="Q6144" s="92"/>
      <c r="R6144" s="92"/>
    </row>
    <row r="6145" spans="1:18" x14ac:dyDescent="0.3">
      <c r="A6145" s="107"/>
      <c r="B6145" s="92"/>
      <c r="C6145" s="92"/>
      <c r="D6145" s="92"/>
      <c r="E6145" s="92"/>
      <c r="F6145" s="92"/>
      <c r="G6145" s="92"/>
      <c r="H6145" s="92"/>
      <c r="I6145" s="92"/>
      <c r="J6145" s="92"/>
      <c r="K6145" s="92"/>
      <c r="N6145" s="92"/>
      <c r="O6145" s="92"/>
      <c r="P6145" s="92"/>
      <c r="Q6145" s="92"/>
      <c r="R6145" s="92"/>
    </row>
    <row r="6146" spans="1:18" x14ac:dyDescent="0.3">
      <c r="A6146" s="107"/>
      <c r="B6146" s="92"/>
      <c r="C6146" s="92"/>
      <c r="D6146" s="92"/>
      <c r="E6146" s="92"/>
      <c r="F6146" s="92"/>
      <c r="G6146" s="92"/>
      <c r="H6146" s="92"/>
      <c r="I6146" s="92"/>
      <c r="J6146" s="92"/>
      <c r="K6146" s="92"/>
      <c r="N6146" s="92"/>
      <c r="O6146" s="92"/>
      <c r="P6146" s="92"/>
      <c r="Q6146" s="92"/>
      <c r="R6146" s="92"/>
    </row>
    <row r="6147" spans="1:18" x14ac:dyDescent="0.3">
      <c r="A6147" s="107"/>
      <c r="B6147" s="92"/>
      <c r="C6147" s="92"/>
      <c r="D6147" s="92"/>
      <c r="E6147" s="92"/>
      <c r="F6147" s="92"/>
      <c r="G6147" s="92"/>
      <c r="H6147" s="92"/>
      <c r="I6147" s="92"/>
      <c r="J6147" s="92"/>
      <c r="K6147" s="92"/>
      <c r="N6147" s="92"/>
      <c r="O6147" s="92"/>
      <c r="P6147" s="92"/>
      <c r="Q6147" s="92"/>
      <c r="R6147" s="92"/>
    </row>
    <row r="6148" spans="1:18" x14ac:dyDescent="0.3">
      <c r="A6148" s="107"/>
      <c r="B6148" s="92"/>
      <c r="C6148" s="92"/>
      <c r="D6148" s="92"/>
      <c r="E6148" s="92"/>
      <c r="F6148" s="92"/>
      <c r="G6148" s="92"/>
      <c r="H6148" s="92"/>
      <c r="I6148" s="92"/>
      <c r="J6148" s="92"/>
      <c r="K6148" s="92"/>
      <c r="N6148" s="92"/>
      <c r="O6148" s="92"/>
      <c r="P6148" s="92"/>
      <c r="Q6148" s="92"/>
      <c r="R6148" s="92"/>
    </row>
    <row r="6149" spans="1:18" x14ac:dyDescent="0.3">
      <c r="A6149" s="107"/>
      <c r="B6149" s="92"/>
      <c r="C6149" s="92"/>
      <c r="D6149" s="92"/>
      <c r="E6149" s="92"/>
      <c r="F6149" s="92"/>
      <c r="G6149" s="92"/>
      <c r="H6149" s="92"/>
      <c r="I6149" s="92"/>
      <c r="J6149" s="92"/>
      <c r="K6149" s="92"/>
      <c r="N6149" s="92"/>
      <c r="O6149" s="92"/>
      <c r="P6149" s="92"/>
      <c r="Q6149" s="92"/>
      <c r="R6149" s="92"/>
    </row>
    <row r="6150" spans="1:18" x14ac:dyDescent="0.3">
      <c r="A6150" s="107"/>
      <c r="B6150" s="92"/>
      <c r="C6150" s="92"/>
      <c r="D6150" s="92"/>
      <c r="E6150" s="92"/>
      <c r="F6150" s="92"/>
      <c r="G6150" s="92"/>
      <c r="H6150" s="92"/>
      <c r="I6150" s="92"/>
      <c r="J6150" s="92"/>
      <c r="K6150" s="92"/>
      <c r="N6150" s="92"/>
      <c r="O6150" s="92"/>
      <c r="P6150" s="92"/>
      <c r="Q6150" s="92"/>
      <c r="R6150" s="92"/>
    </row>
    <row r="6151" spans="1:18" x14ac:dyDescent="0.3">
      <c r="A6151" s="107"/>
      <c r="B6151" s="92"/>
      <c r="C6151" s="92"/>
      <c r="D6151" s="92"/>
      <c r="E6151" s="92"/>
      <c r="F6151" s="92"/>
      <c r="G6151" s="92"/>
      <c r="H6151" s="92"/>
      <c r="I6151" s="92"/>
      <c r="J6151" s="92"/>
      <c r="K6151" s="92"/>
      <c r="N6151" s="92"/>
      <c r="O6151" s="92"/>
      <c r="P6151" s="92"/>
      <c r="Q6151" s="92"/>
      <c r="R6151" s="92"/>
    </row>
    <row r="6152" spans="1:18" x14ac:dyDescent="0.3">
      <c r="A6152" s="107"/>
      <c r="B6152" s="92"/>
      <c r="C6152" s="92"/>
      <c r="D6152" s="92"/>
      <c r="E6152" s="92"/>
      <c r="F6152" s="92"/>
      <c r="G6152" s="92"/>
      <c r="H6152" s="92"/>
      <c r="I6152" s="92"/>
      <c r="J6152" s="92"/>
      <c r="K6152" s="92"/>
      <c r="N6152" s="92"/>
      <c r="O6152" s="92"/>
      <c r="P6152" s="92"/>
      <c r="Q6152" s="92"/>
      <c r="R6152" s="92"/>
    </row>
    <row r="6153" spans="1:18" x14ac:dyDescent="0.3">
      <c r="A6153" s="107"/>
      <c r="B6153" s="92"/>
      <c r="C6153" s="92"/>
      <c r="D6153" s="92"/>
      <c r="E6153" s="92"/>
      <c r="F6153" s="92"/>
      <c r="G6153" s="92"/>
      <c r="H6153" s="92"/>
      <c r="I6153" s="92"/>
      <c r="J6153" s="92"/>
      <c r="K6153" s="92"/>
      <c r="N6153" s="92"/>
      <c r="O6153" s="92"/>
      <c r="P6153" s="92"/>
      <c r="Q6153" s="92"/>
      <c r="R6153" s="92"/>
    </row>
    <row r="6154" spans="1:18" x14ac:dyDescent="0.3">
      <c r="A6154" s="107"/>
      <c r="B6154" s="92"/>
      <c r="C6154" s="92"/>
      <c r="D6154" s="92"/>
      <c r="E6154" s="92"/>
      <c r="F6154" s="92"/>
      <c r="G6154" s="92"/>
      <c r="H6154" s="92"/>
      <c r="I6154" s="92"/>
      <c r="J6154" s="92"/>
      <c r="K6154" s="92"/>
      <c r="N6154" s="92"/>
      <c r="O6154" s="92"/>
      <c r="P6154" s="92"/>
      <c r="Q6154" s="92"/>
      <c r="R6154" s="92"/>
    </row>
    <row r="6155" spans="1:18" x14ac:dyDescent="0.3">
      <c r="A6155" s="107"/>
      <c r="B6155" s="92"/>
      <c r="C6155" s="92"/>
      <c r="D6155" s="92"/>
      <c r="E6155" s="92"/>
      <c r="F6155" s="92"/>
      <c r="G6155" s="92"/>
      <c r="H6155" s="92"/>
      <c r="I6155" s="92"/>
      <c r="J6155" s="92"/>
      <c r="K6155" s="92"/>
      <c r="N6155" s="92"/>
      <c r="O6155" s="92"/>
      <c r="P6155" s="92"/>
      <c r="Q6155" s="92"/>
      <c r="R6155" s="92"/>
    </row>
    <row r="6156" spans="1:18" x14ac:dyDescent="0.3">
      <c r="A6156" s="107"/>
      <c r="B6156" s="92"/>
      <c r="C6156" s="92"/>
      <c r="D6156" s="92"/>
      <c r="E6156" s="92"/>
      <c r="F6156" s="92"/>
      <c r="G6156" s="92"/>
      <c r="H6156" s="92"/>
      <c r="I6156" s="92"/>
      <c r="J6156" s="92"/>
      <c r="K6156" s="92"/>
      <c r="N6156" s="92"/>
      <c r="O6156" s="92"/>
      <c r="P6156" s="92"/>
      <c r="Q6156" s="92"/>
      <c r="R6156" s="92"/>
    </row>
    <row r="6157" spans="1:18" x14ac:dyDescent="0.3">
      <c r="A6157" s="107"/>
      <c r="B6157" s="92"/>
      <c r="C6157" s="92"/>
      <c r="D6157" s="92"/>
      <c r="E6157" s="92"/>
      <c r="F6157" s="92"/>
      <c r="G6157" s="92"/>
      <c r="H6157" s="92"/>
      <c r="I6157" s="92"/>
      <c r="J6157" s="92"/>
      <c r="K6157" s="92"/>
      <c r="N6157" s="92"/>
      <c r="O6157" s="92"/>
      <c r="P6157" s="92"/>
      <c r="Q6157" s="92"/>
      <c r="R6157" s="92"/>
    </row>
    <row r="6158" spans="1:18" x14ac:dyDescent="0.3">
      <c r="A6158" s="107"/>
      <c r="B6158" s="92"/>
      <c r="C6158" s="92"/>
      <c r="D6158" s="92"/>
      <c r="E6158" s="92"/>
      <c r="F6158" s="92"/>
      <c r="G6158" s="92"/>
      <c r="H6158" s="92"/>
      <c r="I6158" s="92"/>
      <c r="J6158" s="92"/>
      <c r="K6158" s="92"/>
      <c r="N6158" s="92"/>
      <c r="O6158" s="92"/>
      <c r="P6158" s="92"/>
      <c r="Q6158" s="92"/>
      <c r="R6158" s="92"/>
    </row>
    <row r="6159" spans="1:18" x14ac:dyDescent="0.3">
      <c r="A6159" s="107"/>
      <c r="B6159" s="92"/>
      <c r="C6159" s="92"/>
      <c r="D6159" s="92"/>
      <c r="E6159" s="92"/>
      <c r="F6159" s="92"/>
      <c r="G6159" s="92"/>
      <c r="H6159" s="92"/>
      <c r="I6159" s="92"/>
      <c r="J6159" s="92"/>
      <c r="K6159" s="92"/>
      <c r="N6159" s="92"/>
      <c r="O6159" s="92"/>
      <c r="P6159" s="92"/>
      <c r="Q6159" s="92"/>
      <c r="R6159" s="92"/>
    </row>
    <row r="6160" spans="1:18" x14ac:dyDescent="0.3">
      <c r="A6160" s="107"/>
      <c r="B6160" s="92"/>
      <c r="C6160" s="92"/>
      <c r="D6160" s="92"/>
      <c r="E6160" s="92"/>
      <c r="F6160" s="92"/>
      <c r="G6160" s="92"/>
      <c r="H6160" s="92"/>
      <c r="I6160" s="92"/>
      <c r="J6160" s="92"/>
      <c r="K6160" s="92"/>
      <c r="N6160" s="92"/>
      <c r="O6160" s="92"/>
      <c r="P6160" s="92"/>
      <c r="Q6160" s="92"/>
      <c r="R6160" s="92"/>
    </row>
    <row r="6161" spans="1:18" x14ac:dyDescent="0.3">
      <c r="A6161" s="107"/>
      <c r="B6161" s="92"/>
      <c r="C6161" s="92"/>
      <c r="D6161" s="92"/>
      <c r="E6161" s="92"/>
      <c r="F6161" s="92"/>
      <c r="G6161" s="92"/>
      <c r="H6161" s="92"/>
      <c r="I6161" s="92"/>
      <c r="J6161" s="92"/>
      <c r="K6161" s="92"/>
      <c r="N6161" s="92"/>
      <c r="O6161" s="92"/>
      <c r="P6161" s="92"/>
      <c r="Q6161" s="92"/>
      <c r="R6161" s="92"/>
    </row>
    <row r="6162" spans="1:18" x14ac:dyDescent="0.3">
      <c r="A6162" s="107"/>
      <c r="B6162" s="92"/>
      <c r="C6162" s="92"/>
      <c r="D6162" s="92"/>
      <c r="E6162" s="92"/>
      <c r="F6162" s="92"/>
      <c r="G6162" s="92"/>
      <c r="H6162" s="92"/>
      <c r="I6162" s="92"/>
      <c r="J6162" s="92"/>
      <c r="K6162" s="92"/>
      <c r="N6162" s="92"/>
      <c r="O6162" s="92"/>
      <c r="P6162" s="92"/>
      <c r="Q6162" s="92"/>
      <c r="R6162" s="92"/>
    </row>
    <row r="6163" spans="1:18" x14ac:dyDescent="0.3">
      <c r="A6163" s="107"/>
      <c r="B6163" s="92"/>
      <c r="C6163" s="92"/>
      <c r="D6163" s="92"/>
      <c r="E6163" s="92"/>
      <c r="F6163" s="92"/>
      <c r="G6163" s="92"/>
      <c r="H6163" s="92"/>
      <c r="I6163" s="92"/>
      <c r="J6163" s="92"/>
      <c r="K6163" s="92"/>
      <c r="N6163" s="92"/>
      <c r="O6163" s="92"/>
      <c r="P6163" s="92"/>
      <c r="Q6163" s="92"/>
      <c r="R6163" s="92"/>
    </row>
    <row r="6164" spans="1:18" x14ac:dyDescent="0.3">
      <c r="A6164" s="107"/>
      <c r="B6164" s="92"/>
      <c r="C6164" s="92"/>
      <c r="D6164" s="92"/>
      <c r="E6164" s="92"/>
      <c r="F6164" s="92"/>
      <c r="G6164" s="92"/>
      <c r="H6164" s="92"/>
      <c r="I6164" s="92"/>
      <c r="J6164" s="92"/>
      <c r="K6164" s="92"/>
      <c r="N6164" s="92"/>
      <c r="O6164" s="92"/>
      <c r="P6164" s="92"/>
      <c r="Q6164" s="92"/>
      <c r="R6164" s="92"/>
    </row>
    <row r="6165" spans="1:18" x14ac:dyDescent="0.3">
      <c r="A6165" s="107"/>
      <c r="B6165" s="92"/>
      <c r="C6165" s="92"/>
      <c r="D6165" s="92"/>
      <c r="E6165" s="92"/>
      <c r="F6165" s="92"/>
      <c r="G6165" s="92"/>
      <c r="H6165" s="92"/>
      <c r="I6165" s="92"/>
      <c r="J6165" s="92"/>
      <c r="K6165" s="92"/>
      <c r="N6165" s="92"/>
      <c r="O6165" s="92"/>
      <c r="P6165" s="92"/>
      <c r="Q6165" s="92"/>
      <c r="R6165" s="92"/>
    </row>
    <row r="6166" spans="1:18" x14ac:dyDescent="0.3">
      <c r="A6166" s="107"/>
      <c r="B6166" s="92"/>
      <c r="C6166" s="92"/>
      <c r="D6166" s="92"/>
      <c r="E6166" s="92"/>
      <c r="F6166" s="92"/>
      <c r="G6166" s="92"/>
      <c r="H6166" s="92"/>
      <c r="I6166" s="92"/>
      <c r="J6166" s="92"/>
      <c r="K6166" s="92"/>
      <c r="N6166" s="92"/>
      <c r="O6166" s="92"/>
      <c r="P6166" s="92"/>
      <c r="Q6166" s="92"/>
      <c r="R6166" s="92"/>
    </row>
    <row r="6167" spans="1:18" x14ac:dyDescent="0.3">
      <c r="A6167" s="107"/>
      <c r="B6167" s="92"/>
      <c r="C6167" s="92"/>
      <c r="D6167" s="92"/>
      <c r="E6167" s="92"/>
      <c r="F6167" s="92"/>
      <c r="G6167" s="92"/>
      <c r="H6167" s="92"/>
      <c r="I6167" s="92"/>
      <c r="J6167" s="92"/>
      <c r="K6167" s="92"/>
      <c r="N6167" s="92"/>
      <c r="O6167" s="92"/>
      <c r="P6167" s="92"/>
      <c r="Q6167" s="92"/>
      <c r="R6167" s="92"/>
    </row>
    <row r="6168" spans="1:18" x14ac:dyDescent="0.3">
      <c r="A6168" s="107"/>
      <c r="B6168" s="92"/>
      <c r="C6168" s="92"/>
      <c r="D6168" s="92"/>
      <c r="E6168" s="92"/>
      <c r="F6168" s="92"/>
      <c r="G6168" s="92"/>
      <c r="H6168" s="92"/>
      <c r="I6168" s="92"/>
      <c r="J6168" s="92"/>
      <c r="K6168" s="92"/>
      <c r="N6168" s="92"/>
      <c r="O6168" s="92"/>
      <c r="P6168" s="92"/>
      <c r="Q6168" s="92"/>
      <c r="R6168" s="92"/>
    </row>
    <row r="6169" spans="1:18" x14ac:dyDescent="0.3">
      <c r="A6169" s="107"/>
      <c r="B6169" s="92"/>
      <c r="C6169" s="92"/>
      <c r="D6169" s="92"/>
      <c r="E6169" s="92"/>
      <c r="F6169" s="92"/>
      <c r="G6169" s="92"/>
      <c r="H6169" s="92"/>
      <c r="I6169" s="92"/>
      <c r="J6169" s="92"/>
      <c r="K6169" s="92"/>
      <c r="N6169" s="92"/>
      <c r="O6169" s="92"/>
      <c r="P6169" s="92"/>
      <c r="Q6169" s="92"/>
      <c r="R6169" s="92"/>
    </row>
    <row r="6170" spans="1:18" x14ac:dyDescent="0.3">
      <c r="A6170" s="107"/>
      <c r="B6170" s="92"/>
      <c r="C6170" s="92"/>
      <c r="D6170" s="92"/>
      <c r="E6170" s="92"/>
      <c r="F6170" s="92"/>
      <c r="G6170" s="92"/>
      <c r="H6170" s="92"/>
      <c r="I6170" s="92"/>
      <c r="J6170" s="92"/>
      <c r="K6170" s="92"/>
      <c r="N6170" s="92"/>
      <c r="O6170" s="92"/>
      <c r="P6170" s="92"/>
      <c r="Q6170" s="92"/>
      <c r="R6170" s="92"/>
    </row>
    <row r="6171" spans="1:18" x14ac:dyDescent="0.3">
      <c r="A6171" s="107"/>
      <c r="B6171" s="92"/>
      <c r="C6171" s="92"/>
      <c r="D6171" s="92"/>
      <c r="E6171" s="92"/>
      <c r="F6171" s="92"/>
      <c r="G6171" s="92"/>
      <c r="H6171" s="92"/>
      <c r="I6171" s="92"/>
      <c r="J6171" s="92"/>
      <c r="K6171" s="92"/>
      <c r="N6171" s="92"/>
      <c r="O6171" s="92"/>
      <c r="P6171" s="92"/>
      <c r="Q6171" s="92"/>
      <c r="R6171" s="92"/>
    </row>
    <row r="6172" spans="1:18" x14ac:dyDescent="0.3">
      <c r="A6172" s="107"/>
      <c r="B6172" s="92"/>
      <c r="C6172" s="92"/>
      <c r="D6172" s="92"/>
      <c r="E6172" s="92"/>
      <c r="F6172" s="92"/>
      <c r="G6172" s="92"/>
      <c r="H6172" s="92"/>
      <c r="I6172" s="92"/>
      <c r="J6172" s="92"/>
      <c r="K6172" s="92"/>
      <c r="N6172" s="92"/>
      <c r="O6172" s="92"/>
      <c r="P6172" s="92"/>
      <c r="Q6172" s="92"/>
      <c r="R6172" s="92"/>
    </row>
    <row r="6173" spans="1:18" x14ac:dyDescent="0.3">
      <c r="A6173" s="107"/>
      <c r="B6173" s="92"/>
      <c r="C6173" s="92"/>
      <c r="D6173" s="92"/>
      <c r="E6173" s="92"/>
      <c r="F6173" s="92"/>
      <c r="G6173" s="92"/>
      <c r="H6173" s="92"/>
      <c r="I6173" s="92"/>
      <c r="J6173" s="92"/>
      <c r="K6173" s="92"/>
      <c r="N6173" s="92"/>
      <c r="O6173" s="92"/>
      <c r="P6173" s="92"/>
      <c r="Q6173" s="92"/>
      <c r="R6173" s="92"/>
    </row>
    <row r="6174" spans="1:18" x14ac:dyDescent="0.3">
      <c r="A6174" s="107"/>
      <c r="B6174" s="92"/>
      <c r="C6174" s="92"/>
      <c r="D6174" s="92"/>
      <c r="E6174" s="92"/>
      <c r="F6174" s="92"/>
      <c r="G6174" s="92"/>
      <c r="H6174" s="92"/>
      <c r="I6174" s="92"/>
      <c r="J6174" s="92"/>
      <c r="K6174" s="92"/>
      <c r="N6174" s="92"/>
      <c r="O6174" s="92"/>
      <c r="P6174" s="92"/>
      <c r="Q6174" s="92"/>
      <c r="R6174" s="92"/>
    </row>
    <row r="6175" spans="1:18" x14ac:dyDescent="0.3">
      <c r="A6175" s="107"/>
      <c r="B6175" s="92"/>
      <c r="C6175" s="92"/>
      <c r="D6175" s="92"/>
      <c r="E6175" s="92"/>
      <c r="F6175" s="92"/>
      <c r="G6175" s="92"/>
      <c r="H6175" s="92"/>
      <c r="I6175" s="92"/>
      <c r="J6175" s="92"/>
      <c r="K6175" s="92"/>
      <c r="N6175" s="92"/>
      <c r="O6175" s="92"/>
      <c r="P6175" s="92"/>
      <c r="Q6175" s="92"/>
      <c r="R6175" s="92"/>
    </row>
    <row r="6176" spans="1:18" x14ac:dyDescent="0.3">
      <c r="A6176" s="107"/>
      <c r="B6176" s="92"/>
      <c r="C6176" s="92"/>
      <c r="D6176" s="92"/>
      <c r="E6176" s="92"/>
      <c r="F6176" s="92"/>
      <c r="G6176" s="92"/>
      <c r="H6176" s="92"/>
      <c r="I6176" s="92"/>
      <c r="J6176" s="92"/>
      <c r="K6176" s="92"/>
      <c r="N6176" s="92"/>
      <c r="O6176" s="92"/>
      <c r="P6176" s="92"/>
      <c r="Q6176" s="92"/>
      <c r="R6176" s="92"/>
    </row>
    <row r="6177" spans="1:18" x14ac:dyDescent="0.3">
      <c r="A6177" s="107"/>
      <c r="B6177" s="92"/>
      <c r="C6177" s="92"/>
      <c r="D6177" s="92"/>
      <c r="E6177" s="92"/>
      <c r="F6177" s="92"/>
      <c r="G6177" s="92"/>
      <c r="H6177" s="92"/>
      <c r="I6177" s="92"/>
      <c r="J6177" s="92"/>
      <c r="K6177" s="92"/>
      <c r="N6177" s="92"/>
      <c r="O6177" s="92"/>
      <c r="P6177" s="92"/>
      <c r="Q6177" s="92"/>
      <c r="R6177" s="92"/>
    </row>
    <row r="6178" spans="1:18" x14ac:dyDescent="0.3">
      <c r="A6178" s="107"/>
      <c r="B6178" s="92"/>
      <c r="C6178" s="92"/>
      <c r="D6178" s="92"/>
      <c r="E6178" s="92"/>
      <c r="F6178" s="92"/>
      <c r="G6178" s="92"/>
      <c r="H6178" s="92"/>
      <c r="I6178" s="92"/>
      <c r="J6178" s="92"/>
      <c r="K6178" s="92"/>
      <c r="N6178" s="92"/>
      <c r="O6178" s="92"/>
      <c r="P6178" s="92"/>
      <c r="Q6178" s="92"/>
      <c r="R6178" s="92"/>
    </row>
    <row r="6179" spans="1:18" x14ac:dyDescent="0.3">
      <c r="A6179" s="107"/>
      <c r="B6179" s="92"/>
      <c r="C6179" s="92"/>
      <c r="D6179" s="92"/>
      <c r="E6179" s="92"/>
      <c r="F6179" s="92"/>
      <c r="G6179" s="92"/>
      <c r="H6179" s="92"/>
      <c r="I6179" s="92"/>
      <c r="J6179" s="92"/>
      <c r="K6179" s="92"/>
      <c r="N6179" s="92"/>
      <c r="O6179" s="92"/>
      <c r="P6179" s="92"/>
      <c r="Q6179" s="92"/>
      <c r="R6179" s="92"/>
    </row>
    <row r="6180" spans="1:18" x14ac:dyDescent="0.3">
      <c r="A6180" s="107"/>
      <c r="B6180" s="92"/>
      <c r="C6180" s="92"/>
      <c r="D6180" s="92"/>
      <c r="E6180" s="92"/>
      <c r="F6180" s="92"/>
      <c r="G6180" s="92"/>
      <c r="H6180" s="92"/>
      <c r="I6180" s="92"/>
      <c r="J6180" s="92"/>
      <c r="K6180" s="92"/>
      <c r="N6180" s="92"/>
      <c r="O6180" s="92"/>
      <c r="P6180" s="92"/>
      <c r="Q6180" s="92"/>
      <c r="R6180" s="92"/>
    </row>
    <row r="6181" spans="1:18" x14ac:dyDescent="0.3">
      <c r="A6181" s="107"/>
      <c r="B6181" s="92"/>
      <c r="C6181" s="92"/>
      <c r="D6181" s="92"/>
      <c r="E6181" s="92"/>
      <c r="F6181" s="92"/>
      <c r="G6181" s="92"/>
      <c r="H6181" s="92"/>
      <c r="I6181" s="92"/>
      <c r="J6181" s="92"/>
      <c r="K6181" s="92"/>
      <c r="N6181" s="92"/>
      <c r="O6181" s="92"/>
      <c r="P6181" s="92"/>
      <c r="Q6181" s="92"/>
      <c r="R6181" s="92"/>
    </row>
    <row r="6182" spans="1:18" x14ac:dyDescent="0.3">
      <c r="A6182" s="107"/>
      <c r="B6182" s="92"/>
      <c r="C6182" s="92"/>
      <c r="D6182" s="92"/>
      <c r="E6182" s="92"/>
      <c r="F6182" s="92"/>
      <c r="G6182" s="92"/>
      <c r="H6182" s="92"/>
      <c r="I6182" s="92"/>
      <c r="J6182" s="92"/>
      <c r="K6182" s="92"/>
      <c r="N6182" s="92"/>
      <c r="O6182" s="92"/>
      <c r="P6182" s="92"/>
      <c r="Q6182" s="92"/>
      <c r="R6182" s="92"/>
    </row>
    <row r="6183" spans="1:18" x14ac:dyDescent="0.3">
      <c r="A6183" s="107"/>
      <c r="B6183" s="92"/>
      <c r="C6183" s="92"/>
      <c r="D6183" s="92"/>
      <c r="E6183" s="92"/>
      <c r="F6183" s="92"/>
      <c r="G6183" s="92"/>
      <c r="H6183" s="92"/>
      <c r="I6183" s="92"/>
      <c r="J6183" s="92"/>
      <c r="K6183" s="92"/>
      <c r="N6183" s="92"/>
      <c r="O6183" s="92"/>
      <c r="P6183" s="92"/>
      <c r="Q6183" s="92"/>
      <c r="R6183" s="92"/>
    </row>
    <row r="6184" spans="1:18" x14ac:dyDescent="0.3">
      <c r="A6184" s="107"/>
      <c r="B6184" s="92"/>
      <c r="C6184" s="92"/>
      <c r="D6184" s="92"/>
      <c r="E6184" s="92"/>
      <c r="F6184" s="92"/>
      <c r="G6184" s="92"/>
      <c r="H6184" s="92"/>
      <c r="I6184" s="92"/>
      <c r="J6184" s="92"/>
      <c r="K6184" s="92"/>
      <c r="N6184" s="92"/>
      <c r="O6184" s="92"/>
      <c r="P6184" s="92"/>
      <c r="Q6184" s="92"/>
      <c r="R6184" s="92"/>
    </row>
    <row r="6185" spans="1:18" x14ac:dyDescent="0.3">
      <c r="A6185" s="107"/>
      <c r="B6185" s="92"/>
      <c r="C6185" s="92"/>
      <c r="D6185" s="92"/>
      <c r="E6185" s="92"/>
      <c r="F6185" s="92"/>
      <c r="G6185" s="92"/>
      <c r="H6185" s="92"/>
      <c r="I6185" s="92"/>
      <c r="J6185" s="92"/>
      <c r="K6185" s="92"/>
      <c r="N6185" s="92"/>
      <c r="O6185" s="92"/>
      <c r="P6185" s="92"/>
      <c r="Q6185" s="92"/>
      <c r="R6185" s="92"/>
    </row>
    <row r="6186" spans="1:18" x14ac:dyDescent="0.3">
      <c r="A6186" s="107"/>
      <c r="B6186" s="92"/>
      <c r="C6186" s="92"/>
      <c r="D6186" s="92"/>
      <c r="E6186" s="92"/>
      <c r="F6186" s="92"/>
      <c r="G6186" s="92"/>
      <c r="H6186" s="92"/>
      <c r="I6186" s="92"/>
      <c r="J6186" s="92"/>
      <c r="K6186" s="92"/>
      <c r="N6186" s="92"/>
      <c r="O6186" s="92"/>
      <c r="P6186" s="92"/>
      <c r="Q6186" s="92"/>
      <c r="R6186" s="92"/>
    </row>
    <row r="6187" spans="1:18" x14ac:dyDescent="0.3">
      <c r="A6187" s="107"/>
      <c r="B6187" s="92"/>
      <c r="C6187" s="92"/>
      <c r="D6187" s="92"/>
      <c r="E6187" s="92"/>
      <c r="F6187" s="92"/>
      <c r="G6187" s="92"/>
      <c r="H6187" s="92"/>
      <c r="I6187" s="92"/>
      <c r="J6187" s="92"/>
      <c r="K6187" s="92"/>
      <c r="N6187" s="92"/>
      <c r="O6187" s="92"/>
      <c r="P6187" s="92"/>
      <c r="Q6187" s="92"/>
      <c r="R6187" s="92"/>
    </row>
    <row r="6188" spans="1:18" x14ac:dyDescent="0.3">
      <c r="A6188" s="107"/>
      <c r="B6188" s="92"/>
      <c r="C6188" s="92"/>
      <c r="D6188" s="92"/>
      <c r="E6188" s="92"/>
      <c r="F6188" s="92"/>
      <c r="G6188" s="92"/>
      <c r="H6188" s="92"/>
      <c r="I6188" s="92"/>
      <c r="J6188" s="92"/>
      <c r="K6188" s="92"/>
      <c r="N6188" s="92"/>
      <c r="O6188" s="92"/>
      <c r="P6188" s="92"/>
      <c r="Q6188" s="92"/>
      <c r="R6188" s="92"/>
    </row>
    <row r="6189" spans="1:18" x14ac:dyDescent="0.3">
      <c r="A6189" s="107"/>
      <c r="B6189" s="92"/>
      <c r="C6189" s="92"/>
      <c r="D6189" s="92"/>
      <c r="E6189" s="92"/>
      <c r="F6189" s="92"/>
      <c r="G6189" s="92"/>
      <c r="H6189" s="92"/>
      <c r="I6189" s="92"/>
      <c r="J6189" s="92"/>
      <c r="K6189" s="92"/>
      <c r="N6189" s="92"/>
      <c r="O6189" s="92"/>
      <c r="P6189" s="92"/>
      <c r="Q6189" s="92"/>
      <c r="R6189" s="92"/>
    </row>
    <row r="6190" spans="1:18" x14ac:dyDescent="0.3">
      <c r="A6190" s="107"/>
      <c r="B6190" s="92"/>
      <c r="C6190" s="92"/>
      <c r="D6190" s="92"/>
      <c r="E6190" s="92"/>
      <c r="F6190" s="92"/>
      <c r="G6190" s="92"/>
      <c r="H6190" s="92"/>
      <c r="I6190" s="92"/>
      <c r="J6190" s="92"/>
      <c r="K6190" s="92"/>
      <c r="N6190" s="92"/>
      <c r="O6190" s="92"/>
      <c r="P6190" s="92"/>
      <c r="Q6190" s="92"/>
      <c r="R6190" s="92"/>
    </row>
    <row r="6191" spans="1:18" x14ac:dyDescent="0.3">
      <c r="A6191" s="107"/>
      <c r="B6191" s="92"/>
      <c r="C6191" s="92"/>
      <c r="D6191" s="92"/>
      <c r="E6191" s="92"/>
      <c r="F6191" s="92"/>
      <c r="G6191" s="92"/>
      <c r="H6191" s="92"/>
      <c r="I6191" s="92"/>
      <c r="J6191" s="92"/>
      <c r="K6191" s="92"/>
      <c r="N6191" s="92"/>
      <c r="O6191" s="92"/>
      <c r="P6191" s="92"/>
      <c r="Q6191" s="92"/>
      <c r="R6191" s="92"/>
    </row>
    <row r="6192" spans="1:18" x14ac:dyDescent="0.3">
      <c r="A6192" s="107"/>
      <c r="B6192" s="92"/>
      <c r="C6192" s="92"/>
      <c r="D6192" s="92"/>
      <c r="E6192" s="92"/>
      <c r="F6192" s="92"/>
      <c r="G6192" s="92"/>
      <c r="H6192" s="92"/>
      <c r="I6192" s="92"/>
      <c r="J6192" s="92"/>
      <c r="K6192" s="92"/>
      <c r="N6192" s="92"/>
      <c r="O6192" s="92"/>
      <c r="P6192" s="92"/>
      <c r="Q6192" s="92"/>
      <c r="R6192" s="92"/>
    </row>
    <row r="6193" spans="1:18" x14ac:dyDescent="0.3">
      <c r="A6193" s="107"/>
      <c r="B6193" s="92"/>
      <c r="C6193" s="92"/>
      <c r="D6193" s="92"/>
      <c r="E6193" s="92"/>
      <c r="F6193" s="92"/>
      <c r="G6193" s="92"/>
      <c r="H6193" s="92"/>
      <c r="I6193" s="92"/>
      <c r="J6193" s="92"/>
      <c r="K6193" s="92"/>
      <c r="N6193" s="92"/>
      <c r="O6193" s="92"/>
      <c r="P6193" s="92"/>
      <c r="Q6193" s="92"/>
      <c r="R6193" s="92"/>
    </row>
    <row r="6194" spans="1:18" x14ac:dyDescent="0.3">
      <c r="A6194" s="107"/>
      <c r="B6194" s="92"/>
      <c r="C6194" s="92"/>
      <c r="D6194" s="92"/>
      <c r="E6194" s="92"/>
      <c r="F6194" s="92"/>
      <c r="G6194" s="92"/>
      <c r="H6194" s="92"/>
      <c r="I6194" s="92"/>
      <c r="J6194" s="92"/>
      <c r="K6194" s="92"/>
      <c r="N6194" s="92"/>
      <c r="O6194" s="92"/>
      <c r="P6194" s="92"/>
      <c r="Q6194" s="92"/>
      <c r="R6194" s="92"/>
    </row>
    <row r="6195" spans="1:18" x14ac:dyDescent="0.3">
      <c r="A6195" s="107"/>
      <c r="B6195" s="92"/>
      <c r="C6195" s="92"/>
      <c r="D6195" s="92"/>
      <c r="E6195" s="92"/>
      <c r="F6195" s="92"/>
      <c r="G6195" s="92"/>
      <c r="H6195" s="92"/>
      <c r="I6195" s="92"/>
      <c r="J6195" s="92"/>
      <c r="K6195" s="92"/>
      <c r="N6195" s="92"/>
      <c r="O6195" s="92"/>
      <c r="P6195" s="92"/>
      <c r="Q6195" s="92"/>
      <c r="R6195" s="92"/>
    </row>
    <row r="6196" spans="1:18" x14ac:dyDescent="0.3">
      <c r="A6196" s="107"/>
      <c r="B6196" s="92"/>
      <c r="C6196" s="92"/>
      <c r="D6196" s="92"/>
      <c r="E6196" s="92"/>
      <c r="F6196" s="92"/>
      <c r="G6196" s="92"/>
      <c r="H6196" s="92"/>
      <c r="I6196" s="92"/>
      <c r="J6196" s="92"/>
      <c r="K6196" s="92"/>
      <c r="N6196" s="92"/>
      <c r="O6196" s="92"/>
      <c r="P6196" s="92"/>
      <c r="Q6196" s="92"/>
      <c r="R6196" s="92"/>
    </row>
    <row r="6197" spans="1:18" x14ac:dyDescent="0.3">
      <c r="A6197" s="107"/>
      <c r="B6197" s="92"/>
      <c r="C6197" s="92"/>
      <c r="D6197" s="92"/>
      <c r="E6197" s="92"/>
      <c r="F6197" s="92"/>
      <c r="G6197" s="92"/>
      <c r="H6197" s="92"/>
      <c r="I6197" s="92"/>
      <c r="J6197" s="92"/>
      <c r="K6197" s="92"/>
      <c r="N6197" s="92"/>
      <c r="O6197" s="92"/>
      <c r="P6197" s="92"/>
      <c r="Q6197" s="92"/>
      <c r="R6197" s="92"/>
    </row>
    <row r="6198" spans="1:18" x14ac:dyDescent="0.3">
      <c r="A6198" s="107"/>
      <c r="B6198" s="92"/>
      <c r="C6198" s="92"/>
      <c r="D6198" s="92"/>
      <c r="E6198" s="92"/>
      <c r="F6198" s="92"/>
      <c r="G6198" s="92"/>
      <c r="H6198" s="92"/>
      <c r="I6198" s="92"/>
      <c r="J6198" s="92"/>
      <c r="K6198" s="92"/>
      <c r="N6198" s="92"/>
      <c r="O6198" s="92"/>
      <c r="P6198" s="92"/>
      <c r="Q6198" s="92"/>
      <c r="R6198" s="92"/>
    </row>
    <row r="6199" spans="1:18" x14ac:dyDescent="0.3">
      <c r="A6199" s="107"/>
      <c r="B6199" s="92"/>
      <c r="C6199" s="92"/>
      <c r="D6199" s="92"/>
      <c r="E6199" s="92"/>
      <c r="F6199" s="92"/>
      <c r="G6199" s="92"/>
      <c r="H6199" s="92"/>
      <c r="I6199" s="92"/>
      <c r="J6199" s="92"/>
      <c r="K6199" s="92"/>
      <c r="N6199" s="92"/>
      <c r="O6199" s="92"/>
      <c r="P6199" s="92"/>
      <c r="Q6199" s="92"/>
      <c r="R6199" s="92"/>
    </row>
    <row r="6200" spans="1:18" x14ac:dyDescent="0.3">
      <c r="A6200" s="107"/>
      <c r="B6200" s="92"/>
      <c r="C6200" s="92"/>
      <c r="D6200" s="92"/>
      <c r="E6200" s="92"/>
      <c r="F6200" s="92"/>
      <c r="G6200" s="92"/>
      <c r="H6200" s="92"/>
      <c r="I6200" s="92"/>
      <c r="J6200" s="92"/>
      <c r="K6200" s="92"/>
      <c r="N6200" s="92"/>
      <c r="O6200" s="92"/>
      <c r="P6200" s="92"/>
      <c r="Q6200" s="92"/>
      <c r="R6200" s="92"/>
    </row>
    <row r="6201" spans="1:18" x14ac:dyDescent="0.3">
      <c r="A6201" s="107"/>
      <c r="B6201" s="92"/>
      <c r="C6201" s="92"/>
      <c r="D6201" s="92"/>
      <c r="E6201" s="92"/>
      <c r="F6201" s="92"/>
      <c r="G6201" s="92"/>
      <c r="H6201" s="92"/>
      <c r="I6201" s="92"/>
      <c r="J6201" s="92"/>
      <c r="K6201" s="92"/>
      <c r="N6201" s="92"/>
      <c r="O6201" s="92"/>
      <c r="P6201" s="92"/>
      <c r="Q6201" s="92"/>
      <c r="R6201" s="92"/>
    </row>
    <row r="6202" spans="1:18" x14ac:dyDescent="0.3">
      <c r="A6202" s="107"/>
      <c r="B6202" s="92"/>
      <c r="C6202" s="92"/>
      <c r="D6202" s="92"/>
      <c r="E6202" s="92"/>
      <c r="F6202" s="92"/>
      <c r="G6202" s="92"/>
      <c r="H6202" s="92"/>
      <c r="I6202" s="92"/>
      <c r="J6202" s="92"/>
      <c r="K6202" s="92"/>
      <c r="N6202" s="92"/>
      <c r="O6202" s="92"/>
      <c r="P6202" s="92"/>
      <c r="Q6202" s="92"/>
      <c r="R6202" s="92"/>
    </row>
    <row r="6203" spans="1:18" x14ac:dyDescent="0.3">
      <c r="A6203" s="107"/>
      <c r="B6203" s="92"/>
      <c r="C6203" s="92"/>
      <c r="D6203" s="92"/>
      <c r="E6203" s="92"/>
      <c r="F6203" s="92"/>
      <c r="G6203" s="92"/>
      <c r="H6203" s="92"/>
      <c r="I6203" s="92"/>
      <c r="J6203" s="92"/>
      <c r="K6203" s="92"/>
      <c r="N6203" s="92"/>
      <c r="O6203" s="92"/>
      <c r="P6203" s="92"/>
      <c r="Q6203" s="92"/>
      <c r="R6203" s="92"/>
    </row>
    <row r="6204" spans="1:18" x14ac:dyDescent="0.3">
      <c r="A6204" s="107"/>
      <c r="B6204" s="92"/>
      <c r="C6204" s="92"/>
      <c r="D6204" s="92"/>
      <c r="E6204" s="92"/>
      <c r="F6204" s="92"/>
      <c r="G6204" s="92"/>
      <c r="H6204" s="92"/>
      <c r="I6204" s="92"/>
      <c r="J6204" s="92"/>
      <c r="K6204" s="92"/>
      <c r="N6204" s="92"/>
      <c r="O6204" s="92"/>
      <c r="P6204" s="92"/>
      <c r="Q6204" s="92"/>
      <c r="R6204" s="92"/>
    </row>
    <row r="6205" spans="1:18" x14ac:dyDescent="0.3">
      <c r="A6205" s="107"/>
      <c r="B6205" s="92"/>
      <c r="C6205" s="92"/>
      <c r="D6205" s="92"/>
      <c r="E6205" s="92"/>
      <c r="F6205" s="92"/>
      <c r="G6205" s="92"/>
      <c r="H6205" s="92"/>
      <c r="I6205" s="92"/>
      <c r="J6205" s="92"/>
      <c r="K6205" s="92"/>
      <c r="N6205" s="92"/>
      <c r="O6205" s="92"/>
      <c r="P6205" s="92"/>
      <c r="Q6205" s="92"/>
      <c r="R6205" s="92"/>
    </row>
    <row r="6206" spans="1:18" x14ac:dyDescent="0.3">
      <c r="A6206" s="107"/>
      <c r="B6206" s="92"/>
      <c r="C6206" s="92"/>
      <c r="D6206" s="92"/>
      <c r="E6206" s="92"/>
      <c r="F6206" s="92"/>
      <c r="G6206" s="92"/>
      <c r="H6206" s="92"/>
      <c r="I6206" s="92"/>
      <c r="J6206" s="92"/>
      <c r="K6206" s="92"/>
      <c r="N6206" s="92"/>
      <c r="O6206" s="92"/>
      <c r="P6206" s="92"/>
      <c r="Q6206" s="92"/>
      <c r="R6206" s="92"/>
    </row>
    <row r="6207" spans="1:18" x14ac:dyDescent="0.3">
      <c r="A6207" s="107"/>
      <c r="B6207" s="92"/>
      <c r="C6207" s="92"/>
      <c r="D6207" s="92"/>
      <c r="E6207" s="92"/>
      <c r="F6207" s="92"/>
      <c r="G6207" s="92"/>
      <c r="H6207" s="92"/>
      <c r="I6207" s="92"/>
      <c r="J6207" s="92"/>
      <c r="K6207" s="92"/>
      <c r="N6207" s="92"/>
      <c r="O6207" s="92"/>
      <c r="P6207" s="92"/>
      <c r="Q6207" s="92"/>
      <c r="R6207" s="92"/>
    </row>
    <row r="6208" spans="1:18" x14ac:dyDescent="0.3">
      <c r="A6208" s="107"/>
      <c r="B6208" s="92"/>
      <c r="C6208" s="92"/>
      <c r="D6208" s="92"/>
      <c r="E6208" s="92"/>
      <c r="F6208" s="92"/>
      <c r="G6208" s="92"/>
      <c r="H6208" s="92"/>
      <c r="I6208" s="92"/>
      <c r="J6208" s="92"/>
      <c r="K6208" s="92"/>
      <c r="N6208" s="92"/>
      <c r="O6208" s="92"/>
      <c r="P6208" s="92"/>
      <c r="Q6208" s="92"/>
      <c r="R6208" s="92"/>
    </row>
    <row r="6209" spans="1:18" x14ac:dyDescent="0.3">
      <c r="A6209" s="107"/>
      <c r="B6209" s="92"/>
      <c r="C6209" s="92"/>
      <c r="D6209" s="92"/>
      <c r="E6209" s="92"/>
      <c r="F6209" s="92"/>
      <c r="G6209" s="92"/>
      <c r="H6209" s="92"/>
      <c r="I6209" s="92"/>
      <c r="J6209" s="92"/>
      <c r="K6209" s="92"/>
      <c r="N6209" s="92"/>
      <c r="O6209" s="92"/>
      <c r="P6209" s="92"/>
      <c r="Q6209" s="92"/>
      <c r="R6209" s="92"/>
    </row>
    <row r="6210" spans="1:18" x14ac:dyDescent="0.3">
      <c r="A6210" s="107"/>
      <c r="B6210" s="92"/>
      <c r="C6210" s="92"/>
      <c r="D6210" s="92"/>
      <c r="E6210" s="92"/>
      <c r="F6210" s="92"/>
      <c r="G6210" s="92"/>
      <c r="H6210" s="92"/>
      <c r="I6210" s="92"/>
      <c r="J6210" s="92"/>
      <c r="K6210" s="92"/>
      <c r="N6210" s="92"/>
      <c r="O6210" s="92"/>
      <c r="P6210" s="92"/>
      <c r="Q6210" s="92"/>
      <c r="R6210" s="92"/>
    </row>
    <row r="6211" spans="1:18" x14ac:dyDescent="0.3">
      <c r="A6211" s="107"/>
      <c r="B6211" s="92"/>
      <c r="C6211" s="92"/>
      <c r="D6211" s="92"/>
      <c r="E6211" s="92"/>
      <c r="F6211" s="92"/>
      <c r="G6211" s="92"/>
      <c r="H6211" s="92"/>
      <c r="I6211" s="92"/>
      <c r="J6211" s="92"/>
      <c r="K6211" s="92"/>
      <c r="N6211" s="92"/>
      <c r="O6211" s="92"/>
      <c r="P6211" s="92"/>
      <c r="Q6211" s="92"/>
      <c r="R6211" s="92"/>
    </row>
    <row r="6212" spans="1:18" x14ac:dyDescent="0.3">
      <c r="A6212" s="107"/>
      <c r="B6212" s="92"/>
      <c r="C6212" s="92"/>
      <c r="D6212" s="92"/>
      <c r="E6212" s="92"/>
      <c r="F6212" s="92"/>
      <c r="G6212" s="92"/>
      <c r="H6212" s="92"/>
      <c r="I6212" s="92"/>
      <c r="J6212" s="92"/>
      <c r="K6212" s="92"/>
      <c r="N6212" s="92"/>
      <c r="O6212" s="92"/>
      <c r="P6212" s="92"/>
      <c r="Q6212" s="92"/>
      <c r="R6212" s="92"/>
    </row>
    <row r="6213" spans="1:18" x14ac:dyDescent="0.3">
      <c r="A6213" s="107"/>
      <c r="B6213" s="92"/>
      <c r="C6213" s="92"/>
      <c r="D6213" s="92"/>
      <c r="E6213" s="92"/>
      <c r="F6213" s="92"/>
      <c r="G6213" s="92"/>
      <c r="H6213" s="92"/>
      <c r="I6213" s="92"/>
      <c r="J6213" s="92"/>
      <c r="K6213" s="92"/>
      <c r="N6213" s="92"/>
      <c r="O6213" s="92"/>
      <c r="P6213" s="92"/>
      <c r="Q6213" s="92"/>
      <c r="R6213" s="92"/>
    </row>
    <row r="6214" spans="1:18" x14ac:dyDescent="0.3">
      <c r="A6214" s="107"/>
      <c r="B6214" s="92"/>
      <c r="C6214" s="92"/>
      <c r="D6214" s="92"/>
      <c r="E6214" s="92"/>
      <c r="F6214" s="92"/>
      <c r="G6214" s="92"/>
      <c r="H6214" s="92"/>
      <c r="I6214" s="92"/>
      <c r="J6214" s="92"/>
      <c r="K6214" s="92"/>
      <c r="N6214" s="92"/>
      <c r="O6214" s="92"/>
      <c r="P6214" s="92"/>
      <c r="Q6214" s="92"/>
      <c r="R6214" s="92"/>
    </row>
    <row r="6215" spans="1:18" x14ac:dyDescent="0.3">
      <c r="A6215" s="107"/>
      <c r="B6215" s="92"/>
      <c r="C6215" s="92"/>
      <c r="D6215" s="92"/>
      <c r="E6215" s="92"/>
      <c r="F6215" s="92"/>
      <c r="G6215" s="92"/>
      <c r="H6215" s="92"/>
      <c r="I6215" s="92"/>
      <c r="J6215" s="92"/>
      <c r="K6215" s="92"/>
      <c r="N6215" s="92"/>
      <c r="O6215" s="92"/>
      <c r="P6215" s="92"/>
      <c r="Q6215" s="92"/>
      <c r="R6215" s="92"/>
    </row>
    <row r="6216" spans="1:18" x14ac:dyDescent="0.3">
      <c r="A6216" s="107"/>
      <c r="B6216" s="92"/>
      <c r="C6216" s="92"/>
      <c r="D6216" s="92"/>
      <c r="E6216" s="92"/>
      <c r="F6216" s="92"/>
      <c r="G6216" s="92"/>
      <c r="H6216" s="92"/>
      <c r="I6216" s="92"/>
      <c r="J6216" s="92"/>
      <c r="K6216" s="92"/>
      <c r="N6216" s="92"/>
      <c r="O6216" s="92"/>
      <c r="P6216" s="92"/>
      <c r="Q6216" s="92"/>
      <c r="R6216" s="92"/>
    </row>
    <row r="6217" spans="1:18" x14ac:dyDescent="0.3">
      <c r="A6217" s="107"/>
      <c r="B6217" s="92"/>
      <c r="C6217" s="92"/>
      <c r="D6217" s="92"/>
      <c r="E6217" s="92"/>
      <c r="F6217" s="92"/>
      <c r="G6217" s="92"/>
      <c r="H6217" s="92"/>
      <c r="I6217" s="92"/>
      <c r="J6217" s="92"/>
      <c r="K6217" s="92"/>
      <c r="N6217" s="92"/>
      <c r="O6217" s="92"/>
      <c r="P6217" s="92"/>
      <c r="Q6217" s="92"/>
      <c r="R6217" s="92"/>
    </row>
    <row r="6218" spans="1:18" x14ac:dyDescent="0.3">
      <c r="A6218" s="107"/>
      <c r="B6218" s="92"/>
      <c r="C6218" s="92"/>
      <c r="D6218" s="92"/>
      <c r="E6218" s="92"/>
      <c r="F6218" s="92"/>
      <c r="G6218" s="92"/>
      <c r="H6218" s="92"/>
      <c r="I6218" s="92"/>
      <c r="J6218" s="92"/>
      <c r="K6218" s="92"/>
      <c r="N6218" s="92"/>
      <c r="O6218" s="92"/>
      <c r="P6218" s="92"/>
      <c r="Q6218" s="92"/>
      <c r="R6218" s="92"/>
    </row>
    <row r="6219" spans="1:18" x14ac:dyDescent="0.3">
      <c r="A6219" s="107"/>
      <c r="B6219" s="92"/>
      <c r="C6219" s="92"/>
      <c r="D6219" s="92"/>
      <c r="E6219" s="92"/>
      <c r="F6219" s="92"/>
      <c r="G6219" s="92"/>
      <c r="H6219" s="92"/>
      <c r="I6219" s="92"/>
      <c r="J6219" s="92"/>
      <c r="K6219" s="92"/>
      <c r="N6219" s="92"/>
      <c r="O6219" s="92"/>
      <c r="P6219" s="92"/>
      <c r="Q6219" s="92"/>
      <c r="R6219" s="92"/>
    </row>
    <row r="6220" spans="1:18" x14ac:dyDescent="0.3">
      <c r="A6220" s="107"/>
      <c r="B6220" s="92"/>
      <c r="C6220" s="92"/>
      <c r="D6220" s="92"/>
      <c r="E6220" s="92"/>
      <c r="F6220" s="92"/>
      <c r="G6220" s="92"/>
      <c r="H6220" s="92"/>
      <c r="I6220" s="92"/>
      <c r="J6220" s="92"/>
      <c r="K6220" s="92"/>
      <c r="N6220" s="92"/>
      <c r="O6220" s="92"/>
      <c r="P6220" s="92"/>
      <c r="Q6220" s="92"/>
      <c r="R6220" s="92"/>
    </row>
    <row r="6221" spans="1:18" x14ac:dyDescent="0.3">
      <c r="A6221" s="107"/>
      <c r="B6221" s="92"/>
      <c r="C6221" s="92"/>
      <c r="D6221" s="92"/>
      <c r="E6221" s="92"/>
      <c r="F6221" s="92"/>
      <c r="G6221" s="92"/>
      <c r="H6221" s="92"/>
      <c r="I6221" s="92"/>
      <c r="J6221" s="92"/>
      <c r="K6221" s="92"/>
      <c r="N6221" s="92"/>
      <c r="O6221" s="92"/>
      <c r="P6221" s="92"/>
      <c r="Q6221" s="92"/>
      <c r="R6221" s="92"/>
    </row>
    <row r="6222" spans="1:18" x14ac:dyDescent="0.3">
      <c r="A6222" s="107"/>
      <c r="B6222" s="92"/>
      <c r="C6222" s="92"/>
      <c r="D6222" s="92"/>
      <c r="E6222" s="92"/>
      <c r="F6222" s="92"/>
      <c r="G6222" s="92"/>
      <c r="H6222" s="92"/>
      <c r="I6222" s="92"/>
      <c r="J6222" s="92"/>
      <c r="K6222" s="92"/>
      <c r="N6222" s="92"/>
      <c r="O6222" s="92"/>
      <c r="P6222" s="92"/>
      <c r="Q6222" s="92"/>
      <c r="R6222" s="92"/>
    </row>
    <row r="6223" spans="1:18" x14ac:dyDescent="0.3">
      <c r="A6223" s="107"/>
      <c r="B6223" s="92"/>
      <c r="C6223" s="92"/>
      <c r="D6223" s="92"/>
      <c r="E6223" s="92"/>
      <c r="F6223" s="92"/>
      <c r="G6223" s="92"/>
      <c r="H6223" s="92"/>
      <c r="I6223" s="92"/>
      <c r="J6223" s="92"/>
      <c r="K6223" s="92"/>
      <c r="N6223" s="92"/>
      <c r="O6223" s="92"/>
      <c r="P6223" s="92"/>
      <c r="Q6223" s="92"/>
      <c r="R6223" s="92"/>
    </row>
    <row r="6224" spans="1:18" x14ac:dyDescent="0.3">
      <c r="A6224" s="107"/>
      <c r="B6224" s="92"/>
      <c r="C6224" s="92"/>
      <c r="D6224" s="92"/>
      <c r="E6224" s="92"/>
      <c r="F6224" s="92"/>
      <c r="G6224" s="92"/>
      <c r="H6224" s="92"/>
      <c r="I6224" s="92"/>
      <c r="J6224" s="92"/>
      <c r="K6224" s="92"/>
      <c r="N6224" s="92"/>
      <c r="O6224" s="92"/>
      <c r="P6224" s="92"/>
      <c r="Q6224" s="92"/>
      <c r="R6224" s="92"/>
    </row>
    <row r="6225" spans="1:18" x14ac:dyDescent="0.3">
      <c r="A6225" s="107"/>
      <c r="B6225" s="92"/>
      <c r="C6225" s="92"/>
      <c r="D6225" s="92"/>
      <c r="E6225" s="92"/>
      <c r="F6225" s="92"/>
      <c r="G6225" s="92"/>
      <c r="H6225" s="92"/>
      <c r="I6225" s="92"/>
      <c r="J6225" s="92"/>
      <c r="K6225" s="92"/>
      <c r="N6225" s="92"/>
      <c r="O6225" s="92"/>
      <c r="P6225" s="92"/>
      <c r="Q6225" s="92"/>
      <c r="R6225" s="92"/>
    </row>
    <row r="6226" spans="1:18" x14ac:dyDescent="0.3">
      <c r="A6226" s="107"/>
      <c r="B6226" s="92"/>
      <c r="C6226" s="92"/>
      <c r="D6226" s="92"/>
      <c r="E6226" s="92"/>
      <c r="F6226" s="92"/>
      <c r="G6226" s="92"/>
      <c r="H6226" s="92"/>
      <c r="I6226" s="92"/>
      <c r="J6226" s="92"/>
      <c r="K6226" s="92"/>
      <c r="N6226" s="92"/>
      <c r="O6226" s="92"/>
      <c r="P6226" s="92"/>
      <c r="Q6226" s="92"/>
      <c r="R6226" s="92"/>
    </row>
    <row r="6227" spans="1:18" x14ac:dyDescent="0.3">
      <c r="A6227" s="107"/>
      <c r="B6227" s="92"/>
      <c r="C6227" s="92"/>
      <c r="D6227" s="92"/>
      <c r="E6227" s="92"/>
      <c r="F6227" s="92"/>
      <c r="G6227" s="92"/>
      <c r="H6227" s="92"/>
      <c r="I6227" s="92"/>
      <c r="J6227" s="92"/>
      <c r="K6227" s="92"/>
      <c r="N6227" s="92"/>
      <c r="O6227" s="92"/>
      <c r="P6227" s="92"/>
      <c r="Q6227" s="92"/>
      <c r="R6227" s="92"/>
    </row>
    <row r="6228" spans="1:18" x14ac:dyDescent="0.3">
      <c r="A6228" s="107"/>
      <c r="B6228" s="92"/>
      <c r="C6228" s="92"/>
      <c r="D6228" s="92"/>
      <c r="E6228" s="92"/>
      <c r="F6228" s="92"/>
      <c r="G6228" s="92"/>
      <c r="H6228" s="92"/>
      <c r="I6228" s="92"/>
      <c r="J6228" s="92"/>
      <c r="K6228" s="92"/>
      <c r="N6228" s="92"/>
      <c r="O6228" s="92"/>
      <c r="P6228" s="92"/>
      <c r="Q6228" s="92"/>
      <c r="R6228" s="92"/>
    </row>
    <row r="6229" spans="1:18" x14ac:dyDescent="0.3">
      <c r="A6229" s="107"/>
      <c r="B6229" s="92"/>
      <c r="C6229" s="92"/>
      <c r="D6229" s="92"/>
      <c r="E6229" s="92"/>
      <c r="F6229" s="92"/>
      <c r="G6229" s="92"/>
      <c r="H6229" s="92"/>
      <c r="I6229" s="92"/>
      <c r="J6229" s="92"/>
      <c r="K6229" s="92"/>
      <c r="N6229" s="92"/>
      <c r="O6229" s="92"/>
      <c r="P6229" s="92"/>
      <c r="Q6229" s="92"/>
      <c r="R6229" s="92"/>
    </row>
    <row r="6230" spans="1:18" x14ac:dyDescent="0.3">
      <c r="A6230" s="107"/>
      <c r="B6230" s="92"/>
      <c r="C6230" s="92"/>
      <c r="D6230" s="92"/>
      <c r="E6230" s="92"/>
      <c r="F6230" s="92"/>
      <c r="G6230" s="92"/>
      <c r="H6230" s="92"/>
      <c r="I6230" s="92"/>
      <c r="J6230" s="92"/>
      <c r="K6230" s="92"/>
      <c r="N6230" s="92"/>
      <c r="O6230" s="92"/>
      <c r="P6230" s="92"/>
      <c r="Q6230" s="92"/>
      <c r="R6230" s="92"/>
    </row>
    <row r="6231" spans="1:18" x14ac:dyDescent="0.3">
      <c r="A6231" s="107"/>
      <c r="B6231" s="92"/>
      <c r="C6231" s="92"/>
      <c r="D6231" s="92"/>
      <c r="E6231" s="92"/>
      <c r="F6231" s="92"/>
      <c r="G6231" s="92"/>
      <c r="H6231" s="92"/>
      <c r="I6231" s="92"/>
      <c r="J6231" s="92"/>
      <c r="K6231" s="92"/>
      <c r="N6231" s="92"/>
      <c r="O6231" s="92"/>
      <c r="P6231" s="92"/>
      <c r="Q6231" s="92"/>
      <c r="R6231" s="92"/>
    </row>
    <row r="6232" spans="1:18" x14ac:dyDescent="0.3">
      <c r="A6232" s="107"/>
      <c r="B6232" s="92"/>
      <c r="C6232" s="92"/>
      <c r="D6232" s="92"/>
      <c r="E6232" s="92"/>
      <c r="F6232" s="92"/>
      <c r="G6232" s="92"/>
      <c r="H6232" s="92"/>
      <c r="I6232" s="92"/>
      <c r="J6232" s="92"/>
      <c r="K6232" s="92"/>
      <c r="N6232" s="92"/>
      <c r="O6232" s="92"/>
      <c r="P6232" s="92"/>
      <c r="Q6232" s="92"/>
      <c r="R6232" s="92"/>
    </row>
    <row r="6233" spans="1:18" x14ac:dyDescent="0.3">
      <c r="A6233" s="107"/>
      <c r="B6233" s="92"/>
      <c r="C6233" s="92"/>
      <c r="D6233" s="92"/>
      <c r="E6233" s="92"/>
      <c r="F6233" s="92"/>
      <c r="G6233" s="92"/>
      <c r="H6233" s="92"/>
      <c r="I6233" s="92"/>
      <c r="J6233" s="92"/>
      <c r="K6233" s="92"/>
      <c r="N6233" s="92"/>
      <c r="O6233" s="92"/>
      <c r="P6233" s="92"/>
      <c r="Q6233" s="92"/>
      <c r="R6233" s="92"/>
    </row>
    <row r="6234" spans="1:18" x14ac:dyDescent="0.3">
      <c r="A6234" s="107"/>
      <c r="B6234" s="92"/>
      <c r="C6234" s="92"/>
      <c r="D6234" s="92"/>
      <c r="E6234" s="92"/>
      <c r="F6234" s="92"/>
      <c r="G6234" s="92"/>
      <c r="H6234" s="92"/>
      <c r="I6234" s="92"/>
      <c r="J6234" s="92"/>
      <c r="K6234" s="92"/>
      <c r="N6234" s="92"/>
      <c r="O6234" s="92"/>
      <c r="P6234" s="92"/>
      <c r="Q6234" s="92"/>
      <c r="R6234" s="92"/>
    </row>
    <row r="6235" spans="1:18" x14ac:dyDescent="0.3">
      <c r="A6235" s="107"/>
      <c r="B6235" s="92"/>
      <c r="C6235" s="92"/>
      <c r="D6235" s="92"/>
      <c r="E6235" s="92"/>
      <c r="F6235" s="92"/>
      <c r="G6235" s="92"/>
      <c r="H6235" s="92"/>
      <c r="I6235" s="92"/>
      <c r="J6235" s="92"/>
      <c r="K6235" s="92"/>
      <c r="N6235" s="92"/>
      <c r="O6235" s="92"/>
      <c r="P6235" s="92"/>
      <c r="Q6235" s="92"/>
      <c r="R6235" s="92"/>
    </row>
    <row r="6236" spans="1:18" x14ac:dyDescent="0.3">
      <c r="A6236" s="107"/>
      <c r="B6236" s="92"/>
      <c r="C6236" s="92"/>
      <c r="D6236" s="92"/>
      <c r="E6236" s="92"/>
      <c r="F6236" s="92"/>
      <c r="G6236" s="92"/>
      <c r="H6236" s="92"/>
      <c r="I6236" s="92"/>
      <c r="J6236" s="92"/>
      <c r="K6236" s="92"/>
      <c r="N6236" s="92"/>
      <c r="O6236" s="92"/>
      <c r="P6236" s="92"/>
      <c r="Q6236" s="92"/>
      <c r="R6236" s="92"/>
    </row>
    <row r="6237" spans="1:18" x14ac:dyDescent="0.3">
      <c r="A6237" s="107"/>
      <c r="B6237" s="92"/>
      <c r="C6237" s="92"/>
      <c r="D6237" s="92"/>
      <c r="E6237" s="92"/>
      <c r="F6237" s="92"/>
      <c r="G6237" s="92"/>
      <c r="H6237" s="92"/>
      <c r="I6237" s="92"/>
      <c r="J6237" s="92"/>
      <c r="K6237" s="92"/>
      <c r="N6237" s="92"/>
      <c r="O6237" s="92"/>
      <c r="P6237" s="92"/>
      <c r="Q6237" s="92"/>
      <c r="R6237" s="92"/>
    </row>
    <row r="6238" spans="1:18" x14ac:dyDescent="0.3">
      <c r="A6238" s="107"/>
      <c r="B6238" s="92"/>
      <c r="C6238" s="92"/>
      <c r="D6238" s="92"/>
      <c r="E6238" s="92"/>
      <c r="F6238" s="92"/>
      <c r="G6238" s="92"/>
      <c r="H6238" s="92"/>
      <c r="I6238" s="92"/>
      <c r="J6238" s="92"/>
      <c r="K6238" s="92"/>
      <c r="N6238" s="92"/>
      <c r="O6238" s="92"/>
      <c r="P6238" s="92"/>
      <c r="Q6238" s="92"/>
      <c r="R6238" s="92"/>
    </row>
    <row r="6239" spans="1:18" x14ac:dyDescent="0.3">
      <c r="A6239" s="107"/>
      <c r="B6239" s="92"/>
      <c r="C6239" s="92"/>
      <c r="D6239" s="92"/>
      <c r="E6239" s="92"/>
      <c r="F6239" s="92"/>
      <c r="G6239" s="92"/>
      <c r="H6239" s="92"/>
      <c r="I6239" s="92"/>
      <c r="J6239" s="92"/>
      <c r="K6239" s="92"/>
      <c r="N6239" s="92"/>
      <c r="O6239" s="92"/>
      <c r="P6239" s="92"/>
      <c r="Q6239" s="92"/>
      <c r="R6239" s="92"/>
    </row>
    <row r="6240" spans="1:18" x14ac:dyDescent="0.3">
      <c r="A6240" s="107"/>
      <c r="B6240" s="92"/>
      <c r="C6240" s="92"/>
      <c r="D6240" s="92"/>
      <c r="E6240" s="92"/>
      <c r="F6240" s="92"/>
      <c r="G6240" s="92"/>
      <c r="H6240" s="92"/>
      <c r="I6240" s="92"/>
      <c r="J6240" s="92"/>
      <c r="K6240" s="92"/>
      <c r="N6240" s="92"/>
      <c r="O6240" s="92"/>
      <c r="P6240" s="92"/>
      <c r="Q6240" s="92"/>
      <c r="R6240" s="92"/>
    </row>
    <row r="6241" spans="1:18" x14ac:dyDescent="0.3">
      <c r="A6241" s="107"/>
      <c r="B6241" s="92"/>
      <c r="C6241" s="92"/>
      <c r="D6241" s="92"/>
      <c r="E6241" s="92"/>
      <c r="F6241" s="92"/>
      <c r="G6241" s="92"/>
      <c r="H6241" s="92"/>
      <c r="I6241" s="92"/>
      <c r="J6241" s="92"/>
      <c r="K6241" s="92"/>
      <c r="N6241" s="92"/>
      <c r="O6241" s="92"/>
      <c r="P6241" s="92"/>
      <c r="Q6241" s="92"/>
      <c r="R6241" s="92"/>
    </row>
    <row r="6242" spans="1:18" x14ac:dyDescent="0.3">
      <c r="A6242" s="107"/>
      <c r="B6242" s="92"/>
      <c r="C6242" s="92"/>
      <c r="D6242" s="92"/>
      <c r="E6242" s="92"/>
      <c r="F6242" s="92"/>
      <c r="G6242" s="92"/>
      <c r="H6242" s="92"/>
      <c r="I6242" s="92"/>
      <c r="J6242" s="92"/>
      <c r="K6242" s="92"/>
      <c r="N6242" s="92"/>
      <c r="O6242" s="92"/>
      <c r="P6242" s="92"/>
      <c r="Q6242" s="92"/>
      <c r="R6242" s="92"/>
    </row>
    <row r="6243" spans="1:18" x14ac:dyDescent="0.3">
      <c r="A6243" s="107"/>
      <c r="B6243" s="92"/>
      <c r="C6243" s="92"/>
      <c r="D6243" s="92"/>
      <c r="E6243" s="92"/>
      <c r="F6243" s="92"/>
      <c r="G6243" s="92"/>
      <c r="H6243" s="92"/>
      <c r="I6243" s="92"/>
      <c r="J6243" s="92"/>
      <c r="K6243" s="92"/>
      <c r="N6243" s="92"/>
      <c r="O6243" s="92"/>
      <c r="P6243" s="92"/>
      <c r="Q6243" s="92"/>
      <c r="R6243" s="92"/>
    </row>
    <row r="6244" spans="1:18" x14ac:dyDescent="0.3">
      <c r="A6244" s="107"/>
      <c r="B6244" s="92"/>
      <c r="C6244" s="92"/>
      <c r="D6244" s="92"/>
      <c r="E6244" s="92"/>
      <c r="F6244" s="92"/>
      <c r="G6244" s="92"/>
      <c r="H6244" s="92"/>
      <c r="I6244" s="92"/>
      <c r="J6244" s="92"/>
      <c r="K6244" s="92"/>
      <c r="N6244" s="92"/>
      <c r="O6244" s="92"/>
      <c r="P6244" s="92"/>
      <c r="Q6244" s="92"/>
      <c r="R6244" s="92"/>
    </row>
    <row r="6245" spans="1:18" x14ac:dyDescent="0.3">
      <c r="A6245" s="107"/>
      <c r="B6245" s="92"/>
      <c r="C6245" s="92"/>
      <c r="D6245" s="92"/>
      <c r="E6245" s="92"/>
      <c r="F6245" s="92"/>
      <c r="G6245" s="92"/>
      <c r="H6245" s="92"/>
      <c r="I6245" s="92"/>
      <c r="J6245" s="92"/>
      <c r="K6245" s="92"/>
      <c r="N6245" s="92"/>
      <c r="O6245" s="92"/>
      <c r="P6245" s="92"/>
      <c r="Q6245" s="92"/>
      <c r="R6245" s="92"/>
    </row>
    <row r="6246" spans="1:18" x14ac:dyDescent="0.3">
      <c r="A6246" s="107"/>
      <c r="B6246" s="92"/>
      <c r="C6246" s="92"/>
      <c r="D6246" s="92"/>
      <c r="E6246" s="92"/>
      <c r="F6246" s="92"/>
      <c r="G6246" s="92"/>
      <c r="H6246" s="92"/>
      <c r="I6246" s="92"/>
      <c r="J6246" s="92"/>
      <c r="K6246" s="92"/>
      <c r="N6246" s="92"/>
      <c r="O6246" s="92"/>
      <c r="P6246" s="92"/>
      <c r="Q6246" s="92"/>
      <c r="R6246" s="92"/>
    </row>
    <row r="6247" spans="1:18" x14ac:dyDescent="0.3">
      <c r="A6247" s="107"/>
      <c r="B6247" s="92"/>
      <c r="C6247" s="92"/>
      <c r="D6247" s="92"/>
      <c r="E6247" s="92"/>
      <c r="F6247" s="92"/>
      <c r="G6247" s="92"/>
      <c r="H6247" s="92"/>
      <c r="I6247" s="92"/>
      <c r="J6247" s="92"/>
      <c r="K6247" s="92"/>
      <c r="N6247" s="92"/>
      <c r="O6247" s="92"/>
      <c r="P6247" s="92"/>
      <c r="Q6247" s="92"/>
      <c r="R6247" s="92"/>
    </row>
    <row r="6248" spans="1:18" x14ac:dyDescent="0.3">
      <c r="A6248" s="107"/>
      <c r="B6248" s="92"/>
      <c r="C6248" s="92"/>
      <c r="D6248" s="92"/>
      <c r="E6248" s="92"/>
      <c r="F6248" s="92"/>
      <c r="G6248" s="92"/>
      <c r="H6248" s="92"/>
      <c r="I6248" s="92"/>
      <c r="J6248" s="92"/>
      <c r="K6248" s="92"/>
      <c r="N6248" s="92"/>
      <c r="O6248" s="92"/>
      <c r="P6248" s="92"/>
      <c r="Q6248" s="92"/>
      <c r="R6248" s="92"/>
    </row>
    <row r="6249" spans="1:18" x14ac:dyDescent="0.3">
      <c r="A6249" s="107"/>
      <c r="B6249" s="92"/>
      <c r="C6249" s="92"/>
      <c r="D6249" s="92"/>
      <c r="E6249" s="92"/>
      <c r="F6249" s="92"/>
      <c r="G6249" s="92"/>
      <c r="H6249" s="92"/>
      <c r="I6249" s="92"/>
      <c r="J6249" s="92"/>
      <c r="K6249" s="92"/>
      <c r="N6249" s="92"/>
      <c r="O6249" s="92"/>
      <c r="P6249" s="92"/>
      <c r="Q6249" s="92"/>
      <c r="R6249" s="92"/>
    </row>
    <row r="6250" spans="1:18" x14ac:dyDescent="0.3">
      <c r="A6250" s="107"/>
      <c r="B6250" s="92"/>
      <c r="C6250" s="92"/>
      <c r="D6250" s="92"/>
      <c r="E6250" s="92"/>
      <c r="F6250" s="92"/>
      <c r="G6250" s="92"/>
      <c r="H6250" s="92"/>
      <c r="I6250" s="92"/>
      <c r="J6250" s="92"/>
      <c r="K6250" s="92"/>
      <c r="N6250" s="92"/>
      <c r="O6250" s="92"/>
      <c r="P6250" s="92"/>
      <c r="Q6250" s="92"/>
      <c r="R6250" s="92"/>
    </row>
    <row r="6251" spans="1:18" x14ac:dyDescent="0.3">
      <c r="A6251" s="107"/>
      <c r="B6251" s="92"/>
      <c r="C6251" s="92"/>
      <c r="D6251" s="92"/>
      <c r="E6251" s="92"/>
      <c r="F6251" s="92"/>
      <c r="G6251" s="92"/>
      <c r="H6251" s="92"/>
      <c r="I6251" s="92"/>
      <c r="J6251" s="92"/>
      <c r="K6251" s="92"/>
      <c r="N6251" s="92"/>
      <c r="O6251" s="92"/>
      <c r="P6251" s="92"/>
      <c r="Q6251" s="92"/>
      <c r="R6251" s="92"/>
    </row>
    <row r="6252" spans="1:18" x14ac:dyDescent="0.3">
      <c r="A6252" s="107"/>
      <c r="B6252" s="92"/>
      <c r="C6252" s="92"/>
      <c r="D6252" s="92"/>
      <c r="E6252" s="92"/>
      <c r="F6252" s="92"/>
      <c r="G6252" s="92"/>
      <c r="H6252" s="92"/>
      <c r="I6252" s="92"/>
      <c r="J6252" s="92"/>
      <c r="K6252" s="92"/>
      <c r="N6252" s="92"/>
      <c r="O6252" s="92"/>
      <c r="P6252" s="92"/>
      <c r="Q6252" s="92"/>
      <c r="R6252" s="92"/>
    </row>
    <row r="6253" spans="1:18" x14ac:dyDescent="0.3">
      <c r="A6253" s="107"/>
      <c r="B6253" s="92"/>
      <c r="C6253" s="92"/>
      <c r="D6253" s="92"/>
      <c r="E6253" s="92"/>
      <c r="F6253" s="92"/>
      <c r="G6253" s="92"/>
      <c r="H6253" s="92"/>
      <c r="I6253" s="92"/>
      <c r="J6253" s="92"/>
      <c r="K6253" s="92"/>
      <c r="N6253" s="92"/>
      <c r="O6253" s="92"/>
      <c r="P6253" s="92"/>
      <c r="Q6253" s="92"/>
      <c r="R6253" s="92"/>
    </row>
    <row r="6254" spans="1:18" x14ac:dyDescent="0.3">
      <c r="A6254" s="107"/>
      <c r="B6254" s="92"/>
      <c r="C6254" s="92"/>
      <c r="D6254" s="92"/>
      <c r="E6254" s="92"/>
      <c r="F6254" s="92"/>
      <c r="G6254" s="92"/>
      <c r="H6254" s="92"/>
      <c r="I6254" s="92"/>
      <c r="J6254" s="92"/>
      <c r="K6254" s="92"/>
      <c r="N6254" s="92"/>
      <c r="O6254" s="92"/>
      <c r="P6254" s="92"/>
      <c r="Q6254" s="92"/>
      <c r="R6254" s="92"/>
    </row>
    <row r="6255" spans="1:18" x14ac:dyDescent="0.3">
      <c r="A6255" s="107"/>
      <c r="B6255" s="92"/>
      <c r="C6255" s="92"/>
      <c r="D6255" s="92"/>
      <c r="E6255" s="92"/>
      <c r="F6255" s="92"/>
      <c r="G6255" s="92"/>
      <c r="H6255" s="92"/>
      <c r="I6255" s="92"/>
      <c r="J6255" s="92"/>
      <c r="K6255" s="92"/>
      <c r="N6255" s="92"/>
      <c r="O6255" s="92"/>
      <c r="P6255" s="92"/>
      <c r="Q6255" s="92"/>
      <c r="R6255" s="92"/>
    </row>
    <row r="6256" spans="1:18" x14ac:dyDescent="0.3">
      <c r="A6256" s="107"/>
      <c r="B6256" s="92"/>
      <c r="C6256" s="92"/>
      <c r="D6256" s="92"/>
      <c r="E6256" s="92"/>
      <c r="F6256" s="92"/>
      <c r="G6256" s="92"/>
      <c r="H6256" s="92"/>
      <c r="I6256" s="92"/>
      <c r="J6256" s="92"/>
      <c r="K6256" s="92"/>
      <c r="N6256" s="92"/>
      <c r="O6256" s="92"/>
      <c r="P6256" s="92"/>
      <c r="Q6256" s="92"/>
      <c r="R6256" s="92"/>
    </row>
    <row r="6257" spans="1:18" x14ac:dyDescent="0.3">
      <c r="A6257" s="107"/>
      <c r="B6257" s="92"/>
      <c r="C6257" s="92"/>
      <c r="D6257" s="92"/>
      <c r="E6257" s="92"/>
      <c r="F6257" s="92"/>
      <c r="G6257" s="92"/>
      <c r="H6257" s="92"/>
      <c r="I6257" s="92"/>
      <c r="J6257" s="92"/>
      <c r="K6257" s="92"/>
      <c r="N6257" s="92"/>
      <c r="O6257" s="92"/>
      <c r="P6257" s="92"/>
      <c r="Q6257" s="92"/>
      <c r="R6257" s="92"/>
    </row>
    <row r="6258" spans="1:18" x14ac:dyDescent="0.3">
      <c r="A6258" s="107"/>
      <c r="B6258" s="92"/>
      <c r="C6258" s="92"/>
      <c r="D6258" s="92"/>
      <c r="E6258" s="92"/>
      <c r="F6258" s="92"/>
      <c r="G6258" s="92"/>
      <c r="H6258" s="92"/>
      <c r="I6258" s="92"/>
      <c r="J6258" s="92"/>
      <c r="K6258" s="92"/>
      <c r="N6258" s="92"/>
      <c r="O6258" s="92"/>
      <c r="P6258" s="92"/>
      <c r="Q6258" s="92"/>
      <c r="R6258" s="92"/>
    </row>
    <row r="6259" spans="1:18" x14ac:dyDescent="0.3">
      <c r="A6259" s="107"/>
      <c r="B6259" s="92"/>
      <c r="C6259" s="92"/>
      <c r="D6259" s="92"/>
      <c r="E6259" s="92"/>
      <c r="F6259" s="92"/>
      <c r="G6259" s="92"/>
      <c r="H6259" s="92"/>
      <c r="I6259" s="92"/>
      <c r="J6259" s="92"/>
      <c r="K6259" s="92"/>
      <c r="N6259" s="92"/>
      <c r="O6259" s="92"/>
      <c r="P6259" s="92"/>
      <c r="Q6259" s="92"/>
      <c r="R6259" s="92"/>
    </row>
    <row r="6260" spans="1:18" x14ac:dyDescent="0.3">
      <c r="A6260" s="107"/>
      <c r="B6260" s="92"/>
      <c r="C6260" s="92"/>
      <c r="D6260" s="92"/>
      <c r="E6260" s="92"/>
      <c r="F6260" s="92"/>
      <c r="G6260" s="92"/>
      <c r="H6260" s="92"/>
      <c r="I6260" s="92"/>
      <c r="J6260" s="92"/>
      <c r="K6260" s="92"/>
      <c r="N6260" s="92"/>
      <c r="O6260" s="92"/>
      <c r="P6260" s="92"/>
      <c r="Q6260" s="92"/>
      <c r="R6260" s="92"/>
    </row>
    <row r="6261" spans="1:18" x14ac:dyDescent="0.3">
      <c r="A6261" s="107"/>
      <c r="B6261" s="92"/>
      <c r="C6261" s="92"/>
      <c r="D6261" s="92"/>
      <c r="E6261" s="92"/>
      <c r="F6261" s="92"/>
      <c r="G6261" s="92"/>
      <c r="H6261" s="92"/>
      <c r="I6261" s="92"/>
      <c r="J6261" s="92"/>
      <c r="K6261" s="92"/>
      <c r="N6261" s="92"/>
      <c r="O6261" s="92"/>
      <c r="P6261" s="92"/>
      <c r="Q6261" s="92"/>
      <c r="R6261" s="92"/>
    </row>
    <row r="6262" spans="1:18" x14ac:dyDescent="0.3">
      <c r="A6262" s="107"/>
      <c r="B6262" s="92"/>
      <c r="C6262" s="92"/>
      <c r="D6262" s="92"/>
      <c r="E6262" s="92"/>
      <c r="F6262" s="92"/>
      <c r="G6262" s="92"/>
      <c r="H6262" s="92"/>
      <c r="I6262" s="92"/>
      <c r="J6262" s="92"/>
      <c r="K6262" s="92"/>
      <c r="N6262" s="92"/>
      <c r="O6262" s="92"/>
      <c r="P6262" s="92"/>
      <c r="Q6262" s="92"/>
      <c r="R6262" s="92"/>
    </row>
    <row r="6263" spans="1:18" x14ac:dyDescent="0.3">
      <c r="A6263" s="107"/>
      <c r="B6263" s="92"/>
      <c r="C6263" s="92"/>
      <c r="D6263" s="92"/>
      <c r="E6263" s="92"/>
      <c r="F6263" s="92"/>
      <c r="G6263" s="92"/>
      <c r="H6263" s="92"/>
      <c r="I6263" s="92"/>
      <c r="J6263" s="92"/>
      <c r="K6263" s="92"/>
      <c r="N6263" s="92"/>
      <c r="O6263" s="92"/>
      <c r="P6263" s="92"/>
      <c r="Q6263" s="92"/>
      <c r="R6263" s="92"/>
    </row>
    <row r="6264" spans="1:18" x14ac:dyDescent="0.3">
      <c r="A6264" s="107"/>
      <c r="B6264" s="92"/>
      <c r="C6264" s="92"/>
      <c r="D6264" s="92"/>
      <c r="E6264" s="92"/>
      <c r="F6264" s="92"/>
      <c r="G6264" s="92"/>
      <c r="H6264" s="92"/>
      <c r="I6264" s="92"/>
      <c r="J6264" s="92"/>
      <c r="K6264" s="92"/>
      <c r="N6264" s="92"/>
      <c r="O6264" s="92"/>
      <c r="P6264" s="92"/>
      <c r="Q6264" s="92"/>
      <c r="R6264" s="92"/>
    </row>
    <row r="6265" spans="1:18" x14ac:dyDescent="0.3">
      <c r="A6265" s="107"/>
      <c r="B6265" s="92"/>
      <c r="C6265" s="92"/>
      <c r="D6265" s="92"/>
      <c r="E6265" s="92"/>
      <c r="F6265" s="92"/>
      <c r="G6265" s="92"/>
      <c r="H6265" s="92"/>
      <c r="I6265" s="92"/>
      <c r="J6265" s="92"/>
      <c r="K6265" s="92"/>
      <c r="N6265" s="92"/>
      <c r="O6265" s="92"/>
      <c r="P6265" s="92"/>
      <c r="Q6265" s="92"/>
      <c r="R6265" s="92"/>
    </row>
    <row r="6266" spans="1:18" x14ac:dyDescent="0.3">
      <c r="A6266" s="107"/>
      <c r="B6266" s="92"/>
      <c r="C6266" s="92"/>
      <c r="D6266" s="92"/>
      <c r="E6266" s="92"/>
      <c r="F6266" s="92"/>
      <c r="G6266" s="92"/>
      <c r="H6266" s="92"/>
      <c r="I6266" s="92"/>
      <c r="J6266" s="92"/>
      <c r="K6266" s="92"/>
      <c r="N6266" s="92"/>
      <c r="O6266" s="92"/>
      <c r="P6266" s="92"/>
      <c r="Q6266" s="92"/>
      <c r="R6266" s="92"/>
    </row>
    <row r="6267" spans="1:18" x14ac:dyDescent="0.3">
      <c r="A6267" s="107"/>
      <c r="B6267" s="92"/>
      <c r="C6267" s="92"/>
      <c r="D6267" s="92"/>
      <c r="E6267" s="92"/>
      <c r="F6267" s="92"/>
      <c r="G6267" s="92"/>
      <c r="H6267" s="92"/>
      <c r="I6267" s="92"/>
      <c r="J6267" s="92"/>
      <c r="K6267" s="92"/>
      <c r="N6267" s="92"/>
      <c r="O6267" s="92"/>
      <c r="P6267" s="92"/>
      <c r="Q6267" s="92"/>
      <c r="R6267" s="92"/>
    </row>
    <row r="6268" spans="1:18" x14ac:dyDescent="0.3">
      <c r="A6268" s="107"/>
      <c r="B6268" s="92"/>
      <c r="C6268" s="92"/>
      <c r="D6268" s="92"/>
      <c r="E6268" s="92"/>
      <c r="F6268" s="92"/>
      <c r="G6268" s="92"/>
      <c r="H6268" s="92"/>
      <c r="I6268" s="92"/>
      <c r="J6268" s="92"/>
      <c r="K6268" s="92"/>
      <c r="N6268" s="92"/>
      <c r="O6268" s="92"/>
      <c r="P6268" s="92"/>
      <c r="Q6268" s="92"/>
      <c r="R6268" s="92"/>
    </row>
    <row r="6269" spans="1:18" x14ac:dyDescent="0.3">
      <c r="A6269" s="107"/>
      <c r="B6269" s="92"/>
      <c r="C6269" s="92"/>
      <c r="D6269" s="92"/>
      <c r="E6269" s="92"/>
      <c r="F6269" s="92"/>
      <c r="G6269" s="92"/>
      <c r="H6269" s="92"/>
      <c r="I6269" s="92"/>
      <c r="J6269" s="92"/>
      <c r="K6269" s="92"/>
      <c r="N6269" s="92"/>
      <c r="O6269" s="92"/>
      <c r="P6269" s="92"/>
      <c r="Q6269" s="92"/>
      <c r="R6269" s="92"/>
    </row>
    <row r="6270" spans="1:18" x14ac:dyDescent="0.3">
      <c r="A6270" s="107"/>
      <c r="B6270" s="92"/>
      <c r="C6270" s="92"/>
      <c r="D6270" s="92"/>
      <c r="E6270" s="92"/>
      <c r="F6270" s="92"/>
      <c r="G6270" s="92"/>
      <c r="H6270" s="92"/>
      <c r="I6270" s="92"/>
      <c r="J6270" s="92"/>
      <c r="K6270" s="92"/>
      <c r="N6270" s="92"/>
      <c r="O6270" s="92"/>
      <c r="P6270" s="92"/>
      <c r="Q6270" s="92"/>
      <c r="R6270" s="92"/>
    </row>
    <row r="6271" spans="1:18" x14ac:dyDescent="0.3">
      <c r="A6271" s="107"/>
      <c r="B6271" s="92"/>
      <c r="C6271" s="92"/>
      <c r="D6271" s="92"/>
      <c r="E6271" s="92"/>
      <c r="F6271" s="92"/>
      <c r="G6271" s="92"/>
      <c r="H6271" s="92"/>
      <c r="I6271" s="92"/>
      <c r="J6271" s="92"/>
      <c r="K6271" s="92"/>
      <c r="N6271" s="92"/>
      <c r="O6271" s="92"/>
      <c r="P6271" s="92"/>
      <c r="Q6271" s="92"/>
      <c r="R6271" s="92"/>
    </row>
    <row r="6272" spans="1:18" x14ac:dyDescent="0.3">
      <c r="A6272" s="107"/>
      <c r="B6272" s="92"/>
      <c r="C6272" s="92"/>
      <c r="D6272" s="92"/>
      <c r="E6272" s="92"/>
      <c r="F6272" s="92"/>
      <c r="G6272" s="92"/>
      <c r="H6272" s="92"/>
      <c r="I6272" s="92"/>
      <c r="J6272" s="92"/>
      <c r="K6272" s="92"/>
      <c r="N6272" s="92"/>
      <c r="O6272" s="92"/>
      <c r="P6272" s="92"/>
      <c r="Q6272" s="92"/>
      <c r="R6272" s="92"/>
    </row>
    <row r="6273" spans="1:18" x14ac:dyDescent="0.3">
      <c r="A6273" s="107"/>
      <c r="B6273" s="92"/>
      <c r="C6273" s="92"/>
      <c r="D6273" s="92"/>
      <c r="E6273" s="92"/>
      <c r="F6273" s="92"/>
      <c r="G6273" s="92"/>
      <c r="H6273" s="92"/>
      <c r="I6273" s="92"/>
      <c r="J6273" s="92"/>
      <c r="K6273" s="92"/>
      <c r="N6273" s="92"/>
      <c r="O6273" s="92"/>
      <c r="P6273" s="92"/>
      <c r="Q6273" s="92"/>
      <c r="R6273" s="92"/>
    </row>
    <row r="6274" spans="1:18" x14ac:dyDescent="0.3">
      <c r="A6274" s="107"/>
      <c r="B6274" s="92"/>
      <c r="C6274" s="92"/>
      <c r="D6274" s="92"/>
      <c r="E6274" s="92"/>
      <c r="F6274" s="92"/>
      <c r="G6274" s="92"/>
      <c r="H6274" s="92"/>
      <c r="I6274" s="92"/>
      <c r="J6274" s="92"/>
      <c r="K6274" s="92"/>
      <c r="N6274" s="92"/>
      <c r="O6274" s="92"/>
      <c r="P6274" s="92"/>
      <c r="Q6274" s="92"/>
      <c r="R6274" s="92"/>
    </row>
    <row r="6275" spans="1:18" x14ac:dyDescent="0.3">
      <c r="A6275" s="107"/>
      <c r="B6275" s="92"/>
      <c r="C6275" s="92"/>
      <c r="D6275" s="92"/>
      <c r="E6275" s="92"/>
      <c r="F6275" s="92"/>
      <c r="G6275" s="92"/>
      <c r="H6275" s="92"/>
      <c r="I6275" s="92"/>
      <c r="J6275" s="92"/>
      <c r="K6275" s="92"/>
      <c r="N6275" s="92"/>
      <c r="O6275" s="92"/>
      <c r="P6275" s="92"/>
      <c r="Q6275" s="92"/>
      <c r="R6275" s="92"/>
    </row>
    <row r="6276" spans="1:18" x14ac:dyDescent="0.3">
      <c r="A6276" s="107"/>
      <c r="B6276" s="92"/>
      <c r="C6276" s="92"/>
      <c r="D6276" s="92"/>
      <c r="E6276" s="92"/>
      <c r="F6276" s="92"/>
      <c r="G6276" s="92"/>
      <c r="H6276" s="92"/>
      <c r="I6276" s="92"/>
      <c r="J6276" s="92"/>
      <c r="K6276" s="92"/>
      <c r="N6276" s="92"/>
      <c r="O6276" s="92"/>
      <c r="P6276" s="92"/>
      <c r="Q6276" s="92"/>
      <c r="R6276" s="92"/>
    </row>
    <row r="6277" spans="1:18" x14ac:dyDescent="0.3">
      <c r="A6277" s="107"/>
      <c r="B6277" s="92"/>
      <c r="C6277" s="92"/>
      <c r="D6277" s="92"/>
      <c r="E6277" s="92"/>
      <c r="F6277" s="92"/>
      <c r="G6277" s="92"/>
      <c r="H6277" s="92"/>
      <c r="I6277" s="92"/>
      <c r="J6277" s="92"/>
      <c r="K6277" s="92"/>
      <c r="N6277" s="92"/>
      <c r="O6277" s="92"/>
      <c r="P6277" s="92"/>
      <c r="Q6277" s="92"/>
      <c r="R6277" s="92"/>
    </row>
    <row r="6278" spans="1:18" x14ac:dyDescent="0.3">
      <c r="A6278" s="107"/>
      <c r="B6278" s="92"/>
      <c r="C6278" s="92"/>
      <c r="D6278" s="92"/>
      <c r="E6278" s="92"/>
      <c r="F6278" s="92"/>
      <c r="G6278" s="92"/>
      <c r="H6278" s="92"/>
      <c r="I6278" s="92"/>
      <c r="J6278" s="92"/>
      <c r="K6278" s="92"/>
      <c r="N6278" s="92"/>
      <c r="O6278" s="92"/>
      <c r="P6278" s="92"/>
      <c r="Q6278" s="92"/>
      <c r="R6278" s="92"/>
    </row>
    <row r="6279" spans="1:18" x14ac:dyDescent="0.3">
      <c r="A6279" s="107"/>
      <c r="B6279" s="92"/>
      <c r="C6279" s="92"/>
      <c r="D6279" s="92"/>
      <c r="E6279" s="92"/>
      <c r="F6279" s="92"/>
      <c r="G6279" s="92"/>
      <c r="H6279" s="92"/>
      <c r="I6279" s="92"/>
      <c r="J6279" s="92"/>
      <c r="K6279" s="92"/>
      <c r="N6279" s="92"/>
      <c r="O6279" s="92"/>
      <c r="P6279" s="92"/>
      <c r="Q6279" s="92"/>
      <c r="R6279" s="92"/>
    </row>
    <row r="6280" spans="1:18" x14ac:dyDescent="0.3">
      <c r="A6280" s="107"/>
      <c r="B6280" s="92"/>
      <c r="C6280" s="92"/>
      <c r="D6280" s="92"/>
      <c r="E6280" s="92"/>
      <c r="F6280" s="92"/>
      <c r="G6280" s="92"/>
      <c r="H6280" s="92"/>
      <c r="I6280" s="92"/>
      <c r="J6280" s="92"/>
      <c r="K6280" s="92"/>
      <c r="N6280" s="92"/>
      <c r="O6280" s="92"/>
      <c r="P6280" s="92"/>
      <c r="Q6280" s="92"/>
      <c r="R6280" s="92"/>
    </row>
    <row r="6281" spans="1:18" x14ac:dyDescent="0.3">
      <c r="A6281" s="107"/>
      <c r="B6281" s="92"/>
      <c r="C6281" s="92"/>
      <c r="D6281" s="92"/>
      <c r="E6281" s="92"/>
      <c r="F6281" s="92"/>
      <c r="G6281" s="92"/>
      <c r="H6281" s="92"/>
      <c r="I6281" s="92"/>
      <c r="J6281" s="92"/>
      <c r="K6281" s="92"/>
      <c r="N6281" s="92"/>
      <c r="O6281" s="92"/>
      <c r="P6281" s="92"/>
      <c r="Q6281" s="92"/>
      <c r="R6281" s="92"/>
    </row>
    <row r="6282" spans="1:18" x14ac:dyDescent="0.3">
      <c r="A6282" s="107"/>
      <c r="B6282" s="92"/>
      <c r="C6282" s="92"/>
      <c r="D6282" s="92"/>
      <c r="E6282" s="92"/>
      <c r="F6282" s="92"/>
      <c r="G6282" s="92"/>
      <c r="H6282" s="92"/>
      <c r="I6282" s="92"/>
      <c r="J6282" s="92"/>
      <c r="K6282" s="92"/>
      <c r="N6282" s="92"/>
      <c r="O6282" s="92"/>
      <c r="P6282" s="92"/>
      <c r="Q6282" s="92"/>
      <c r="R6282" s="92"/>
    </row>
    <row r="6283" spans="1:18" x14ac:dyDescent="0.3">
      <c r="A6283" s="107"/>
      <c r="B6283" s="92"/>
      <c r="C6283" s="92"/>
      <c r="D6283" s="92"/>
      <c r="E6283" s="92"/>
      <c r="F6283" s="92"/>
      <c r="G6283" s="92"/>
      <c r="H6283" s="92"/>
      <c r="I6283" s="92"/>
      <c r="J6283" s="92"/>
      <c r="K6283" s="92"/>
      <c r="N6283" s="92"/>
      <c r="O6283" s="92"/>
      <c r="P6283" s="92"/>
      <c r="Q6283" s="92"/>
      <c r="R6283" s="92"/>
    </row>
    <row r="6284" spans="1:18" x14ac:dyDescent="0.3">
      <c r="A6284" s="107"/>
      <c r="B6284" s="92"/>
      <c r="C6284" s="92"/>
      <c r="D6284" s="92"/>
      <c r="E6284" s="92"/>
      <c r="F6284" s="92"/>
      <c r="G6284" s="92"/>
      <c r="H6284" s="92"/>
      <c r="I6284" s="92"/>
      <c r="J6284" s="92"/>
      <c r="K6284" s="92"/>
      <c r="N6284" s="92"/>
      <c r="O6284" s="92"/>
      <c r="P6284" s="92"/>
      <c r="Q6284" s="92"/>
      <c r="R6284" s="92"/>
    </row>
    <row r="6285" spans="1:18" x14ac:dyDescent="0.3">
      <c r="A6285" s="107"/>
      <c r="B6285" s="92"/>
      <c r="C6285" s="92"/>
      <c r="D6285" s="92"/>
      <c r="E6285" s="92"/>
      <c r="F6285" s="92"/>
      <c r="G6285" s="92"/>
      <c r="H6285" s="92"/>
      <c r="I6285" s="92"/>
      <c r="J6285" s="92"/>
      <c r="K6285" s="92"/>
      <c r="N6285" s="92"/>
      <c r="O6285" s="92"/>
      <c r="P6285" s="92"/>
      <c r="Q6285" s="92"/>
      <c r="R6285" s="92"/>
    </row>
    <row r="6286" spans="1:18" x14ac:dyDescent="0.3">
      <c r="A6286" s="107"/>
      <c r="B6286" s="92"/>
      <c r="C6286" s="92"/>
      <c r="D6286" s="92"/>
      <c r="E6286" s="92"/>
      <c r="F6286" s="92"/>
      <c r="G6286" s="92"/>
      <c r="H6286" s="92"/>
      <c r="I6286" s="92"/>
      <c r="J6286" s="92"/>
      <c r="K6286" s="92"/>
      <c r="N6286" s="92"/>
      <c r="O6286" s="92"/>
      <c r="P6286" s="92"/>
      <c r="Q6286" s="92"/>
      <c r="R6286" s="92"/>
    </row>
    <row r="6287" spans="1:18" x14ac:dyDescent="0.3">
      <c r="A6287" s="107"/>
      <c r="B6287" s="92"/>
      <c r="C6287" s="92"/>
      <c r="D6287" s="92"/>
      <c r="E6287" s="92"/>
      <c r="F6287" s="92"/>
      <c r="G6287" s="92"/>
      <c r="H6287" s="92"/>
      <c r="I6287" s="92"/>
      <c r="J6287" s="92"/>
      <c r="K6287" s="92"/>
      <c r="N6287" s="92"/>
      <c r="O6287" s="92"/>
      <c r="P6287" s="92"/>
      <c r="Q6287" s="92"/>
      <c r="R6287" s="92"/>
    </row>
    <row r="6288" spans="1:18" x14ac:dyDescent="0.3">
      <c r="A6288" s="107"/>
      <c r="B6288" s="92"/>
      <c r="C6288" s="92"/>
      <c r="D6288" s="92"/>
      <c r="E6288" s="92"/>
      <c r="F6288" s="92"/>
      <c r="G6288" s="92"/>
      <c r="H6288" s="92"/>
      <c r="I6288" s="92"/>
      <c r="J6288" s="92"/>
      <c r="K6288" s="92"/>
      <c r="N6288" s="92"/>
      <c r="O6288" s="92"/>
      <c r="P6288" s="92"/>
      <c r="Q6288" s="92"/>
      <c r="R6288" s="92"/>
    </row>
    <row r="6289" spans="1:18" x14ac:dyDescent="0.3">
      <c r="A6289" s="107"/>
      <c r="B6289" s="92"/>
      <c r="C6289" s="92"/>
      <c r="D6289" s="92"/>
      <c r="E6289" s="92"/>
      <c r="F6289" s="92"/>
      <c r="G6289" s="92"/>
      <c r="H6289" s="92"/>
      <c r="I6289" s="92"/>
      <c r="J6289" s="92"/>
      <c r="K6289" s="92"/>
      <c r="N6289" s="92"/>
      <c r="O6289" s="92"/>
      <c r="P6289" s="92"/>
      <c r="Q6289" s="92"/>
      <c r="R6289" s="92"/>
    </row>
    <row r="6290" spans="1:18" x14ac:dyDescent="0.3">
      <c r="A6290" s="107"/>
      <c r="B6290" s="92"/>
      <c r="C6290" s="92"/>
      <c r="D6290" s="92"/>
      <c r="E6290" s="92"/>
      <c r="F6290" s="92"/>
      <c r="G6290" s="92"/>
      <c r="H6290" s="92"/>
      <c r="I6290" s="92"/>
      <c r="J6290" s="92"/>
      <c r="K6290" s="92"/>
      <c r="N6290" s="92"/>
      <c r="O6290" s="92"/>
      <c r="P6290" s="92"/>
      <c r="Q6290" s="92"/>
      <c r="R6290" s="92"/>
    </row>
    <row r="6291" spans="1:18" x14ac:dyDescent="0.3">
      <c r="A6291" s="107"/>
      <c r="B6291" s="92"/>
      <c r="C6291" s="92"/>
      <c r="D6291" s="92"/>
      <c r="E6291" s="92"/>
      <c r="F6291" s="92"/>
      <c r="G6291" s="92"/>
      <c r="H6291" s="92"/>
      <c r="I6291" s="92"/>
      <c r="J6291" s="92"/>
      <c r="K6291" s="92"/>
      <c r="N6291" s="92"/>
      <c r="O6291" s="92"/>
      <c r="P6291" s="92"/>
      <c r="Q6291" s="92"/>
      <c r="R6291" s="92"/>
    </row>
    <row r="6292" spans="1:18" x14ac:dyDescent="0.3">
      <c r="A6292" s="107"/>
      <c r="B6292" s="92"/>
      <c r="C6292" s="92"/>
      <c r="D6292" s="92"/>
      <c r="E6292" s="92"/>
      <c r="F6292" s="92"/>
      <c r="G6292" s="92"/>
      <c r="H6292" s="92"/>
      <c r="I6292" s="92"/>
      <c r="J6292" s="92"/>
      <c r="K6292" s="92"/>
      <c r="N6292" s="92"/>
      <c r="O6292" s="92"/>
      <c r="P6292" s="92"/>
      <c r="Q6292" s="92"/>
      <c r="R6292" s="92"/>
    </row>
    <row r="6293" spans="1:18" x14ac:dyDescent="0.3">
      <c r="A6293" s="107"/>
      <c r="B6293" s="92"/>
      <c r="C6293" s="92"/>
      <c r="D6293" s="92"/>
      <c r="E6293" s="92"/>
      <c r="F6293" s="92"/>
      <c r="G6293" s="92"/>
      <c r="H6293" s="92"/>
      <c r="I6293" s="92"/>
      <c r="J6293" s="92"/>
      <c r="K6293" s="92"/>
      <c r="N6293" s="92"/>
      <c r="O6293" s="92"/>
      <c r="P6293" s="92"/>
      <c r="Q6293" s="92"/>
      <c r="R6293" s="92"/>
    </row>
    <row r="6294" spans="1:18" x14ac:dyDescent="0.3">
      <c r="A6294" s="107"/>
      <c r="B6294" s="92"/>
      <c r="C6294" s="92"/>
      <c r="D6294" s="92"/>
      <c r="E6294" s="92"/>
      <c r="F6294" s="92"/>
      <c r="G6294" s="92"/>
      <c r="H6294" s="92"/>
      <c r="I6294" s="92"/>
      <c r="J6294" s="92"/>
      <c r="K6294" s="92"/>
      <c r="N6294" s="92"/>
      <c r="O6294" s="92"/>
      <c r="P6294" s="92"/>
      <c r="Q6294" s="92"/>
      <c r="R6294" s="92"/>
    </row>
    <row r="6295" spans="1:18" x14ac:dyDescent="0.3">
      <c r="A6295" s="107"/>
      <c r="B6295" s="92"/>
      <c r="C6295" s="92"/>
      <c r="D6295" s="92"/>
      <c r="E6295" s="92"/>
      <c r="F6295" s="92"/>
      <c r="G6295" s="92"/>
      <c r="H6295" s="92"/>
      <c r="I6295" s="92"/>
      <c r="J6295" s="92"/>
      <c r="K6295" s="92"/>
      <c r="N6295" s="92"/>
      <c r="O6295" s="92"/>
      <c r="P6295" s="92"/>
      <c r="Q6295" s="92"/>
      <c r="R6295" s="92"/>
    </row>
    <row r="6296" spans="1:18" x14ac:dyDescent="0.3">
      <c r="A6296" s="107"/>
      <c r="B6296" s="92"/>
      <c r="C6296" s="92"/>
      <c r="D6296" s="92"/>
      <c r="E6296" s="92"/>
      <c r="F6296" s="92"/>
      <c r="G6296" s="92"/>
      <c r="H6296" s="92"/>
      <c r="I6296" s="92"/>
      <c r="J6296" s="92"/>
      <c r="K6296" s="92"/>
      <c r="N6296" s="92"/>
      <c r="O6296" s="92"/>
      <c r="P6296" s="92"/>
      <c r="Q6296" s="92"/>
      <c r="R6296" s="92"/>
    </row>
    <row r="6297" spans="1:18" x14ac:dyDescent="0.3">
      <c r="A6297" s="107"/>
      <c r="B6297" s="92"/>
      <c r="C6297" s="92"/>
      <c r="D6297" s="92"/>
      <c r="E6297" s="92"/>
      <c r="F6297" s="92"/>
      <c r="G6297" s="92"/>
      <c r="H6297" s="92"/>
      <c r="I6297" s="92"/>
      <c r="J6297" s="92"/>
      <c r="K6297" s="92"/>
      <c r="N6297" s="92"/>
      <c r="O6297" s="92"/>
      <c r="P6297" s="92"/>
      <c r="Q6297" s="92"/>
      <c r="R6297" s="92"/>
    </row>
    <row r="6298" spans="1:18" x14ac:dyDescent="0.3">
      <c r="A6298" s="107"/>
      <c r="B6298" s="92"/>
      <c r="C6298" s="92"/>
      <c r="D6298" s="92"/>
      <c r="E6298" s="92"/>
      <c r="F6298" s="92"/>
      <c r="G6298" s="92"/>
      <c r="H6298" s="92"/>
      <c r="I6298" s="92"/>
      <c r="J6298" s="92"/>
      <c r="K6298" s="92"/>
      <c r="N6298" s="92"/>
      <c r="O6298" s="92"/>
      <c r="P6298" s="92"/>
      <c r="Q6298" s="92"/>
      <c r="R6298" s="92"/>
    </row>
    <row r="6299" spans="1:18" x14ac:dyDescent="0.3">
      <c r="A6299" s="107"/>
      <c r="B6299" s="92"/>
      <c r="C6299" s="92"/>
      <c r="D6299" s="92"/>
      <c r="E6299" s="92"/>
      <c r="F6299" s="92"/>
      <c r="G6299" s="92"/>
      <c r="H6299" s="92"/>
      <c r="I6299" s="92"/>
      <c r="J6299" s="92"/>
      <c r="K6299" s="92"/>
      <c r="N6299" s="92"/>
      <c r="O6299" s="92"/>
      <c r="P6299" s="92"/>
      <c r="Q6299" s="92"/>
      <c r="R6299" s="92"/>
    </row>
    <row r="6300" spans="1:18" x14ac:dyDescent="0.3">
      <c r="A6300" s="107"/>
      <c r="B6300" s="92"/>
      <c r="C6300" s="92"/>
      <c r="D6300" s="92"/>
      <c r="E6300" s="92"/>
      <c r="F6300" s="92"/>
      <c r="G6300" s="92"/>
      <c r="H6300" s="92"/>
      <c r="I6300" s="92"/>
      <c r="J6300" s="92"/>
      <c r="K6300" s="92"/>
      <c r="N6300" s="92"/>
      <c r="O6300" s="92"/>
      <c r="P6300" s="92"/>
      <c r="Q6300" s="92"/>
      <c r="R6300" s="92"/>
    </row>
    <row r="6301" spans="1:18" x14ac:dyDescent="0.3">
      <c r="A6301" s="107"/>
      <c r="B6301" s="92"/>
      <c r="C6301" s="92"/>
      <c r="D6301" s="92"/>
      <c r="E6301" s="92"/>
      <c r="F6301" s="92"/>
      <c r="G6301" s="92"/>
      <c r="H6301" s="92"/>
      <c r="I6301" s="92"/>
      <c r="J6301" s="92"/>
      <c r="K6301" s="92"/>
      <c r="N6301" s="92"/>
      <c r="O6301" s="92"/>
      <c r="P6301" s="92"/>
      <c r="Q6301" s="92"/>
      <c r="R6301" s="92"/>
    </row>
    <row r="6302" spans="1:18" x14ac:dyDescent="0.3">
      <c r="A6302" s="107"/>
      <c r="B6302" s="92"/>
      <c r="C6302" s="92"/>
      <c r="D6302" s="92"/>
      <c r="E6302" s="92"/>
      <c r="F6302" s="92"/>
      <c r="G6302" s="92"/>
      <c r="H6302" s="92"/>
      <c r="I6302" s="92"/>
      <c r="J6302" s="92"/>
      <c r="K6302" s="92"/>
      <c r="N6302" s="92"/>
      <c r="O6302" s="92"/>
      <c r="P6302" s="92"/>
      <c r="Q6302" s="92"/>
      <c r="R6302" s="92"/>
    </row>
    <row r="6303" spans="1:18" x14ac:dyDescent="0.3">
      <c r="A6303" s="107"/>
      <c r="B6303" s="92"/>
      <c r="C6303" s="92"/>
      <c r="D6303" s="92"/>
      <c r="E6303" s="92"/>
      <c r="F6303" s="92"/>
      <c r="G6303" s="92"/>
      <c r="H6303" s="92"/>
      <c r="I6303" s="92"/>
      <c r="J6303" s="92"/>
      <c r="K6303" s="92"/>
      <c r="N6303" s="92"/>
      <c r="O6303" s="92"/>
      <c r="P6303" s="92"/>
      <c r="Q6303" s="92"/>
      <c r="R6303" s="92"/>
    </row>
    <row r="6304" spans="1:18" x14ac:dyDescent="0.3">
      <c r="A6304" s="107"/>
      <c r="B6304" s="92"/>
      <c r="C6304" s="92"/>
      <c r="D6304" s="92"/>
      <c r="E6304" s="92"/>
      <c r="F6304" s="92"/>
      <c r="G6304" s="92"/>
      <c r="H6304" s="92"/>
      <c r="I6304" s="92"/>
      <c r="J6304" s="92"/>
      <c r="K6304" s="92"/>
      <c r="N6304" s="92"/>
      <c r="O6304" s="92"/>
      <c r="P6304" s="92"/>
      <c r="Q6304" s="92"/>
      <c r="R6304" s="92"/>
    </row>
    <row r="6305" spans="1:18" x14ac:dyDescent="0.3">
      <c r="A6305" s="107"/>
      <c r="B6305" s="92"/>
      <c r="C6305" s="92"/>
      <c r="D6305" s="92"/>
      <c r="E6305" s="92"/>
      <c r="F6305" s="92"/>
      <c r="G6305" s="92"/>
      <c r="H6305" s="92"/>
      <c r="I6305" s="92"/>
      <c r="J6305" s="92"/>
      <c r="K6305" s="92"/>
      <c r="N6305" s="92"/>
      <c r="O6305" s="92"/>
      <c r="P6305" s="92"/>
      <c r="Q6305" s="92"/>
      <c r="R6305" s="92"/>
    </row>
    <row r="6306" spans="1:18" x14ac:dyDescent="0.3">
      <c r="A6306" s="107"/>
      <c r="B6306" s="92"/>
      <c r="C6306" s="92"/>
      <c r="D6306" s="92"/>
      <c r="E6306" s="92"/>
      <c r="F6306" s="92"/>
      <c r="G6306" s="92"/>
      <c r="H6306" s="92"/>
      <c r="I6306" s="92"/>
      <c r="J6306" s="92"/>
      <c r="K6306" s="92"/>
      <c r="N6306" s="92"/>
      <c r="O6306" s="92"/>
      <c r="P6306" s="92"/>
      <c r="Q6306" s="92"/>
      <c r="R6306" s="92"/>
    </row>
    <row r="6307" spans="1:18" x14ac:dyDescent="0.3">
      <c r="A6307" s="107"/>
      <c r="B6307" s="92"/>
      <c r="C6307" s="92"/>
      <c r="D6307" s="92"/>
      <c r="E6307" s="92"/>
      <c r="F6307" s="92"/>
      <c r="G6307" s="92"/>
      <c r="H6307" s="92"/>
      <c r="I6307" s="92"/>
      <c r="J6307" s="92"/>
      <c r="K6307" s="92"/>
      <c r="N6307" s="92"/>
      <c r="O6307" s="92"/>
      <c r="P6307" s="92"/>
      <c r="Q6307" s="92"/>
      <c r="R6307" s="92"/>
    </row>
    <row r="6308" spans="1:18" x14ac:dyDescent="0.3">
      <c r="A6308" s="107"/>
      <c r="B6308" s="92"/>
      <c r="C6308" s="92"/>
      <c r="D6308" s="92"/>
      <c r="E6308" s="92"/>
      <c r="F6308" s="92"/>
      <c r="G6308" s="92"/>
      <c r="H6308" s="92"/>
      <c r="I6308" s="92"/>
      <c r="J6308" s="92"/>
      <c r="K6308" s="92"/>
      <c r="N6308" s="92"/>
      <c r="O6308" s="92"/>
      <c r="P6308" s="92"/>
      <c r="Q6308" s="92"/>
      <c r="R6308" s="92"/>
    </row>
    <row r="6309" spans="1:18" x14ac:dyDescent="0.3">
      <c r="A6309" s="107"/>
      <c r="B6309" s="92"/>
      <c r="C6309" s="92"/>
      <c r="D6309" s="92"/>
      <c r="E6309" s="92"/>
      <c r="F6309" s="92"/>
      <c r="G6309" s="92"/>
      <c r="H6309" s="92"/>
      <c r="I6309" s="92"/>
      <c r="J6309" s="92"/>
      <c r="K6309" s="92"/>
      <c r="N6309" s="92"/>
      <c r="O6309" s="92"/>
      <c r="P6309" s="92"/>
      <c r="Q6309" s="92"/>
      <c r="R6309" s="92"/>
    </row>
    <row r="6310" spans="1:18" x14ac:dyDescent="0.3">
      <c r="A6310" s="107"/>
      <c r="B6310" s="92"/>
      <c r="C6310" s="92"/>
      <c r="D6310" s="92"/>
      <c r="E6310" s="92"/>
      <c r="F6310" s="92"/>
      <c r="G6310" s="92"/>
      <c r="H6310" s="92"/>
      <c r="I6310" s="92"/>
      <c r="J6310" s="92"/>
      <c r="K6310" s="92"/>
      <c r="N6310" s="92"/>
      <c r="O6310" s="92"/>
      <c r="P6310" s="92"/>
      <c r="Q6310" s="92"/>
      <c r="R6310" s="92"/>
    </row>
    <row r="6311" spans="1:18" x14ac:dyDescent="0.3">
      <c r="A6311" s="107"/>
      <c r="B6311" s="92"/>
      <c r="C6311" s="92"/>
      <c r="D6311" s="92"/>
      <c r="E6311" s="92"/>
      <c r="F6311" s="92"/>
      <c r="G6311" s="92"/>
      <c r="H6311" s="92"/>
      <c r="I6311" s="92"/>
      <c r="J6311" s="92"/>
      <c r="K6311" s="92"/>
      <c r="N6311" s="92"/>
      <c r="O6311" s="92"/>
      <c r="P6311" s="92"/>
      <c r="Q6311" s="92"/>
      <c r="R6311" s="92"/>
    </row>
    <row r="6312" spans="1:18" x14ac:dyDescent="0.3">
      <c r="A6312" s="107"/>
      <c r="B6312" s="92"/>
      <c r="C6312" s="92"/>
      <c r="D6312" s="92"/>
      <c r="E6312" s="92"/>
      <c r="F6312" s="92"/>
      <c r="G6312" s="92"/>
      <c r="H6312" s="92"/>
      <c r="I6312" s="92"/>
      <c r="J6312" s="92"/>
      <c r="K6312" s="92"/>
      <c r="N6312" s="92"/>
      <c r="O6312" s="92"/>
      <c r="P6312" s="92"/>
      <c r="Q6312" s="92"/>
      <c r="R6312" s="92"/>
    </row>
    <row r="6313" spans="1:18" x14ac:dyDescent="0.3">
      <c r="A6313" s="107"/>
      <c r="B6313" s="92"/>
      <c r="C6313" s="92"/>
      <c r="D6313" s="92"/>
      <c r="E6313" s="92"/>
      <c r="F6313" s="92"/>
      <c r="G6313" s="92"/>
      <c r="H6313" s="92"/>
      <c r="I6313" s="92"/>
      <c r="J6313" s="92"/>
      <c r="K6313" s="92"/>
      <c r="N6313" s="92"/>
      <c r="O6313" s="92"/>
      <c r="P6313" s="92"/>
      <c r="Q6313" s="92"/>
      <c r="R6313" s="92"/>
    </row>
    <row r="6314" spans="1:18" x14ac:dyDescent="0.3">
      <c r="A6314" s="107"/>
      <c r="B6314" s="92"/>
      <c r="C6314" s="92"/>
      <c r="D6314" s="92"/>
      <c r="E6314" s="92"/>
      <c r="F6314" s="92"/>
      <c r="G6314" s="92"/>
      <c r="H6314" s="92"/>
      <c r="I6314" s="92"/>
      <c r="J6314" s="92"/>
      <c r="K6314" s="92"/>
      <c r="N6314" s="92"/>
      <c r="O6314" s="92"/>
      <c r="P6314" s="92"/>
      <c r="Q6314" s="92"/>
      <c r="R6314" s="92"/>
    </row>
    <row r="6315" spans="1:18" x14ac:dyDescent="0.3">
      <c r="A6315" s="107"/>
      <c r="B6315" s="92"/>
      <c r="C6315" s="92"/>
      <c r="D6315" s="92"/>
      <c r="E6315" s="92"/>
      <c r="F6315" s="92"/>
      <c r="G6315" s="92"/>
      <c r="H6315" s="92"/>
      <c r="I6315" s="92"/>
      <c r="J6315" s="92"/>
      <c r="K6315" s="92"/>
      <c r="N6315" s="92"/>
      <c r="O6315" s="92"/>
      <c r="P6315" s="92"/>
      <c r="Q6315" s="92"/>
      <c r="R6315" s="92"/>
    </row>
    <row r="6316" spans="1:18" x14ac:dyDescent="0.3">
      <c r="A6316" s="107"/>
      <c r="B6316" s="92"/>
      <c r="C6316" s="92"/>
      <c r="D6316" s="92"/>
      <c r="E6316" s="92"/>
      <c r="F6316" s="92"/>
      <c r="G6316" s="92"/>
      <c r="H6316" s="92"/>
      <c r="I6316" s="92"/>
      <c r="J6316" s="92"/>
      <c r="K6316" s="92"/>
      <c r="N6316" s="92"/>
      <c r="O6316" s="92"/>
      <c r="P6316" s="92"/>
      <c r="Q6316" s="92"/>
      <c r="R6316" s="92"/>
    </row>
    <row r="6317" spans="1:18" x14ac:dyDescent="0.3">
      <c r="A6317" s="107"/>
      <c r="B6317" s="92"/>
      <c r="C6317" s="92"/>
      <c r="D6317" s="92"/>
      <c r="E6317" s="92"/>
      <c r="F6317" s="92"/>
      <c r="G6317" s="92"/>
      <c r="H6317" s="92"/>
      <c r="I6317" s="92"/>
      <c r="J6317" s="92"/>
      <c r="K6317" s="92"/>
      <c r="N6317" s="92"/>
      <c r="O6317" s="92"/>
      <c r="P6317" s="92"/>
      <c r="Q6317" s="92"/>
      <c r="R6317" s="92"/>
    </row>
    <row r="6318" spans="1:18" x14ac:dyDescent="0.3">
      <c r="A6318" s="107"/>
      <c r="B6318" s="92"/>
      <c r="C6318" s="92"/>
      <c r="D6318" s="92"/>
      <c r="E6318" s="92"/>
      <c r="F6318" s="92"/>
      <c r="G6318" s="92"/>
      <c r="H6318" s="92"/>
      <c r="I6318" s="92"/>
      <c r="J6318" s="92"/>
      <c r="K6318" s="92"/>
      <c r="N6318" s="92"/>
      <c r="O6318" s="92"/>
      <c r="P6318" s="92"/>
      <c r="Q6318" s="92"/>
      <c r="R6318" s="92"/>
    </row>
    <row r="6319" spans="1:18" x14ac:dyDescent="0.3">
      <c r="A6319" s="107"/>
      <c r="B6319" s="92"/>
      <c r="C6319" s="92"/>
      <c r="D6319" s="92"/>
      <c r="E6319" s="92"/>
      <c r="F6319" s="92"/>
      <c r="G6319" s="92"/>
      <c r="H6319" s="92"/>
      <c r="I6319" s="92"/>
      <c r="J6319" s="92"/>
      <c r="K6319" s="92"/>
      <c r="N6319" s="92"/>
      <c r="O6319" s="92"/>
      <c r="P6319" s="92"/>
      <c r="Q6319" s="92"/>
      <c r="R6319" s="92"/>
    </row>
    <row r="6320" spans="1:18" x14ac:dyDescent="0.3">
      <c r="A6320" s="107"/>
      <c r="B6320" s="92"/>
      <c r="C6320" s="92"/>
      <c r="D6320" s="92"/>
      <c r="E6320" s="92"/>
      <c r="F6320" s="92"/>
      <c r="G6320" s="92"/>
      <c r="H6320" s="92"/>
      <c r="I6320" s="92"/>
      <c r="J6320" s="92"/>
      <c r="K6320" s="92"/>
      <c r="N6320" s="92"/>
      <c r="O6320" s="92"/>
      <c r="P6320" s="92"/>
      <c r="Q6320" s="92"/>
      <c r="R6320" s="92"/>
    </row>
    <row r="6321" spans="1:18" x14ac:dyDescent="0.3">
      <c r="A6321" s="107"/>
      <c r="B6321" s="92"/>
      <c r="C6321" s="92"/>
      <c r="D6321" s="92"/>
      <c r="E6321" s="92"/>
      <c r="F6321" s="92"/>
      <c r="G6321" s="92"/>
      <c r="H6321" s="92"/>
      <c r="I6321" s="92"/>
      <c r="J6321" s="92"/>
      <c r="K6321" s="92"/>
      <c r="N6321" s="92"/>
      <c r="O6321" s="92"/>
      <c r="P6321" s="92"/>
      <c r="Q6321" s="92"/>
      <c r="R6321" s="92"/>
    </row>
    <row r="6322" spans="1:18" x14ac:dyDescent="0.3">
      <c r="A6322" s="107"/>
      <c r="B6322" s="92"/>
      <c r="C6322" s="92"/>
      <c r="D6322" s="92"/>
      <c r="E6322" s="92"/>
      <c r="F6322" s="92"/>
      <c r="G6322" s="92"/>
      <c r="H6322" s="92"/>
      <c r="I6322" s="92"/>
      <c r="J6322" s="92"/>
      <c r="K6322" s="92"/>
      <c r="N6322" s="92"/>
      <c r="O6322" s="92"/>
      <c r="P6322" s="92"/>
      <c r="Q6322" s="92"/>
      <c r="R6322" s="92"/>
    </row>
    <row r="6323" spans="1:18" x14ac:dyDescent="0.3">
      <c r="A6323" s="107"/>
      <c r="B6323" s="92"/>
      <c r="C6323" s="92"/>
      <c r="D6323" s="92"/>
      <c r="E6323" s="92"/>
      <c r="F6323" s="92"/>
      <c r="G6323" s="92"/>
      <c r="H6323" s="92"/>
      <c r="I6323" s="92"/>
      <c r="J6323" s="92"/>
      <c r="K6323" s="92"/>
      <c r="N6323" s="92"/>
      <c r="O6323" s="92"/>
      <c r="P6323" s="92"/>
      <c r="Q6323" s="92"/>
      <c r="R6323" s="92"/>
    </row>
    <row r="6324" spans="1:18" x14ac:dyDescent="0.3">
      <c r="A6324" s="107"/>
      <c r="B6324" s="92"/>
      <c r="C6324" s="92"/>
      <c r="D6324" s="92"/>
      <c r="E6324" s="92"/>
      <c r="F6324" s="92"/>
      <c r="G6324" s="92"/>
      <c r="H6324" s="92"/>
      <c r="I6324" s="92"/>
      <c r="J6324" s="92"/>
      <c r="K6324" s="92"/>
      <c r="N6324" s="92"/>
      <c r="O6324" s="92"/>
      <c r="P6324" s="92"/>
      <c r="Q6324" s="92"/>
      <c r="R6324" s="92"/>
    </row>
    <row r="6325" spans="1:18" x14ac:dyDescent="0.3">
      <c r="A6325" s="107"/>
      <c r="B6325" s="92"/>
      <c r="C6325" s="92"/>
      <c r="D6325" s="92"/>
      <c r="E6325" s="92"/>
      <c r="F6325" s="92"/>
      <c r="G6325" s="92"/>
      <c r="H6325" s="92"/>
      <c r="I6325" s="92"/>
      <c r="J6325" s="92"/>
      <c r="K6325" s="92"/>
      <c r="N6325" s="92"/>
      <c r="O6325" s="92"/>
      <c r="P6325" s="92"/>
      <c r="Q6325" s="92"/>
      <c r="R6325" s="92"/>
    </row>
    <row r="6326" spans="1:18" x14ac:dyDescent="0.3">
      <c r="A6326" s="107"/>
      <c r="B6326" s="92"/>
      <c r="C6326" s="92"/>
      <c r="D6326" s="92"/>
      <c r="E6326" s="92"/>
      <c r="F6326" s="92"/>
      <c r="G6326" s="92"/>
      <c r="H6326" s="92"/>
      <c r="I6326" s="92"/>
      <c r="J6326" s="92"/>
      <c r="K6326" s="92"/>
      <c r="N6326" s="92"/>
      <c r="O6326" s="92"/>
      <c r="P6326" s="92"/>
      <c r="Q6326" s="92"/>
      <c r="R6326" s="92"/>
    </row>
    <row r="6327" spans="1:18" x14ac:dyDescent="0.3">
      <c r="A6327" s="107"/>
      <c r="B6327" s="92"/>
      <c r="C6327" s="92"/>
      <c r="D6327" s="92"/>
      <c r="E6327" s="92"/>
      <c r="F6327" s="92"/>
      <c r="G6327" s="92"/>
      <c r="H6327" s="92"/>
      <c r="I6327" s="92"/>
      <c r="J6327" s="92"/>
      <c r="K6327" s="92"/>
      <c r="N6327" s="92"/>
      <c r="O6327" s="92"/>
      <c r="P6327" s="92"/>
      <c r="Q6327" s="92"/>
      <c r="R6327" s="92"/>
    </row>
    <row r="6328" spans="1:18" x14ac:dyDescent="0.3">
      <c r="A6328" s="107"/>
      <c r="B6328" s="92"/>
      <c r="C6328" s="92"/>
      <c r="D6328" s="92"/>
      <c r="E6328" s="92"/>
      <c r="F6328" s="92"/>
      <c r="G6328" s="92"/>
      <c r="H6328" s="92"/>
      <c r="I6328" s="92"/>
      <c r="J6328" s="92"/>
      <c r="K6328" s="92"/>
      <c r="N6328" s="92"/>
      <c r="O6328" s="92"/>
      <c r="P6328" s="92"/>
      <c r="Q6328" s="92"/>
      <c r="R6328" s="92"/>
    </row>
    <row r="6329" spans="1:18" x14ac:dyDescent="0.3">
      <c r="A6329" s="107"/>
      <c r="B6329" s="92"/>
      <c r="C6329" s="92"/>
      <c r="D6329" s="92"/>
      <c r="E6329" s="92"/>
      <c r="F6329" s="92"/>
      <c r="G6329" s="92"/>
      <c r="H6329" s="92"/>
      <c r="I6329" s="92"/>
      <c r="J6329" s="92"/>
      <c r="K6329" s="92"/>
      <c r="N6329" s="92"/>
      <c r="O6329" s="92"/>
      <c r="P6329" s="92"/>
      <c r="Q6329" s="92"/>
      <c r="R6329" s="92"/>
    </row>
    <row r="6330" spans="1:18" x14ac:dyDescent="0.3">
      <c r="A6330" s="107"/>
      <c r="B6330" s="92"/>
      <c r="C6330" s="92"/>
      <c r="D6330" s="92"/>
      <c r="E6330" s="92"/>
      <c r="F6330" s="92"/>
      <c r="G6330" s="92"/>
      <c r="H6330" s="92"/>
      <c r="I6330" s="92"/>
      <c r="J6330" s="92"/>
      <c r="K6330" s="92"/>
      <c r="N6330" s="92"/>
      <c r="O6330" s="92"/>
      <c r="P6330" s="92"/>
      <c r="Q6330" s="92"/>
      <c r="R6330" s="92"/>
    </row>
    <row r="6331" spans="1:18" x14ac:dyDescent="0.3">
      <c r="A6331" s="107"/>
      <c r="B6331" s="92"/>
      <c r="C6331" s="92"/>
      <c r="D6331" s="92"/>
      <c r="E6331" s="92"/>
      <c r="F6331" s="92"/>
      <c r="G6331" s="92"/>
      <c r="H6331" s="92"/>
      <c r="I6331" s="92"/>
      <c r="J6331" s="92"/>
      <c r="K6331" s="92"/>
      <c r="N6331" s="92"/>
      <c r="O6331" s="92"/>
      <c r="P6331" s="92"/>
      <c r="Q6331" s="92"/>
      <c r="R6331" s="92"/>
    </row>
    <row r="6332" spans="1:18" x14ac:dyDescent="0.3">
      <c r="A6332" s="107"/>
      <c r="B6332" s="92"/>
      <c r="C6332" s="92"/>
      <c r="D6332" s="92"/>
      <c r="E6332" s="92"/>
      <c r="F6332" s="92"/>
      <c r="G6332" s="92"/>
      <c r="H6332" s="92"/>
      <c r="I6332" s="92"/>
      <c r="J6332" s="92"/>
      <c r="K6332" s="92"/>
      <c r="N6332" s="92"/>
      <c r="O6332" s="92"/>
      <c r="P6332" s="92"/>
      <c r="Q6332" s="92"/>
      <c r="R6332" s="92"/>
    </row>
    <row r="6333" spans="1:18" x14ac:dyDescent="0.3">
      <c r="A6333" s="107"/>
      <c r="B6333" s="92"/>
      <c r="C6333" s="92"/>
      <c r="D6333" s="92"/>
      <c r="E6333" s="92"/>
      <c r="F6333" s="92"/>
      <c r="G6333" s="92"/>
      <c r="H6333" s="92"/>
      <c r="I6333" s="92"/>
      <c r="J6333" s="92"/>
      <c r="K6333" s="92"/>
      <c r="N6333" s="92"/>
      <c r="O6333" s="92"/>
      <c r="P6333" s="92"/>
      <c r="Q6333" s="92"/>
      <c r="R6333" s="92"/>
    </row>
    <row r="6334" spans="1:18" x14ac:dyDescent="0.3">
      <c r="A6334" s="107"/>
      <c r="B6334" s="92"/>
      <c r="C6334" s="92"/>
      <c r="D6334" s="92"/>
      <c r="E6334" s="92"/>
      <c r="F6334" s="92"/>
      <c r="G6334" s="92"/>
      <c r="H6334" s="92"/>
      <c r="I6334" s="92"/>
      <c r="J6334" s="92"/>
      <c r="K6334" s="92"/>
      <c r="N6334" s="92"/>
      <c r="O6334" s="92"/>
      <c r="P6334" s="92"/>
      <c r="Q6334" s="92"/>
      <c r="R6334" s="92"/>
    </row>
    <row r="6335" spans="1:18" x14ac:dyDescent="0.3">
      <c r="A6335" s="107"/>
      <c r="B6335" s="92"/>
      <c r="C6335" s="92"/>
      <c r="D6335" s="92"/>
      <c r="E6335" s="92"/>
      <c r="F6335" s="92"/>
      <c r="G6335" s="92"/>
      <c r="H6335" s="92"/>
      <c r="I6335" s="92"/>
      <c r="J6335" s="92"/>
      <c r="K6335" s="92"/>
      <c r="N6335" s="92"/>
      <c r="O6335" s="92"/>
      <c r="P6335" s="92"/>
      <c r="Q6335" s="92"/>
      <c r="R6335" s="92"/>
    </row>
    <row r="6336" spans="1:18" x14ac:dyDescent="0.3">
      <c r="A6336" s="107"/>
      <c r="B6336" s="92"/>
      <c r="C6336" s="92"/>
      <c r="D6336" s="92"/>
      <c r="E6336" s="92"/>
      <c r="F6336" s="92"/>
      <c r="G6336" s="92"/>
      <c r="H6336" s="92"/>
      <c r="I6336" s="92"/>
      <c r="J6336" s="92"/>
      <c r="K6336" s="92"/>
      <c r="N6336" s="92"/>
      <c r="O6336" s="92"/>
      <c r="P6336" s="92"/>
      <c r="Q6336" s="92"/>
      <c r="R6336" s="92"/>
    </row>
    <row r="6337" spans="1:18" x14ac:dyDescent="0.3">
      <c r="A6337" s="107"/>
      <c r="B6337" s="92"/>
      <c r="C6337" s="92"/>
      <c r="D6337" s="92"/>
      <c r="E6337" s="92"/>
      <c r="F6337" s="92"/>
      <c r="G6337" s="92"/>
      <c r="H6337" s="92"/>
      <c r="I6337" s="92"/>
      <c r="J6337" s="92"/>
      <c r="K6337" s="92"/>
      <c r="N6337" s="92"/>
      <c r="O6337" s="92"/>
      <c r="P6337" s="92"/>
      <c r="Q6337" s="92"/>
      <c r="R6337" s="92"/>
    </row>
    <row r="6338" spans="1:18" x14ac:dyDescent="0.3">
      <c r="A6338" s="107"/>
      <c r="B6338" s="92"/>
      <c r="C6338" s="92"/>
      <c r="D6338" s="92"/>
      <c r="E6338" s="92"/>
      <c r="F6338" s="92"/>
      <c r="G6338" s="92"/>
      <c r="H6338" s="92"/>
      <c r="I6338" s="92"/>
      <c r="J6338" s="92"/>
      <c r="K6338" s="92"/>
      <c r="N6338" s="92"/>
      <c r="O6338" s="92"/>
      <c r="P6338" s="92"/>
      <c r="Q6338" s="92"/>
      <c r="R6338" s="92"/>
    </row>
    <row r="6339" spans="1:18" x14ac:dyDescent="0.3">
      <c r="A6339" s="107"/>
      <c r="B6339" s="92"/>
      <c r="C6339" s="92"/>
      <c r="D6339" s="92"/>
      <c r="E6339" s="92"/>
      <c r="F6339" s="92"/>
      <c r="G6339" s="92"/>
      <c r="H6339" s="92"/>
      <c r="I6339" s="92"/>
      <c r="J6339" s="92"/>
      <c r="K6339" s="92"/>
      <c r="N6339" s="92"/>
      <c r="O6339" s="92"/>
      <c r="P6339" s="92"/>
      <c r="Q6339" s="92"/>
      <c r="R6339" s="92"/>
    </row>
    <row r="6340" spans="1:18" x14ac:dyDescent="0.3">
      <c r="A6340" s="107"/>
      <c r="B6340" s="92"/>
      <c r="C6340" s="92"/>
      <c r="D6340" s="92"/>
      <c r="E6340" s="92"/>
      <c r="F6340" s="92"/>
      <c r="G6340" s="92"/>
      <c r="H6340" s="92"/>
      <c r="I6340" s="92"/>
      <c r="J6340" s="92"/>
      <c r="K6340" s="92"/>
      <c r="N6340" s="92"/>
      <c r="O6340" s="92"/>
      <c r="P6340" s="92"/>
      <c r="Q6340" s="92"/>
      <c r="R6340" s="92"/>
    </row>
    <row r="6341" spans="1:18" x14ac:dyDescent="0.3">
      <c r="A6341" s="107"/>
      <c r="B6341" s="92"/>
      <c r="C6341" s="92"/>
      <c r="D6341" s="92"/>
      <c r="E6341" s="92"/>
      <c r="F6341" s="92"/>
      <c r="G6341" s="92"/>
      <c r="H6341" s="92"/>
      <c r="I6341" s="92"/>
      <c r="J6341" s="92"/>
      <c r="K6341" s="92"/>
      <c r="N6341" s="92"/>
      <c r="O6341" s="92"/>
      <c r="P6341" s="92"/>
      <c r="Q6341" s="92"/>
      <c r="R6341" s="92"/>
    </row>
    <row r="6342" spans="1:18" x14ac:dyDescent="0.3">
      <c r="A6342" s="107"/>
      <c r="B6342" s="92"/>
      <c r="C6342" s="92"/>
      <c r="D6342" s="92"/>
      <c r="E6342" s="92"/>
      <c r="F6342" s="92"/>
      <c r="G6342" s="92"/>
      <c r="H6342" s="92"/>
      <c r="I6342" s="92"/>
      <c r="J6342" s="92"/>
      <c r="K6342" s="92"/>
      <c r="N6342" s="92"/>
      <c r="O6342" s="92"/>
      <c r="P6342" s="92"/>
      <c r="Q6342" s="92"/>
      <c r="R6342" s="92"/>
    </row>
    <row r="6343" spans="1:18" x14ac:dyDescent="0.3">
      <c r="A6343" s="107"/>
      <c r="B6343" s="92"/>
      <c r="C6343" s="92"/>
      <c r="D6343" s="92"/>
      <c r="E6343" s="92"/>
      <c r="F6343" s="92"/>
      <c r="G6343" s="92"/>
      <c r="H6343" s="92"/>
      <c r="I6343" s="92"/>
      <c r="J6343" s="92"/>
      <c r="K6343" s="92"/>
      <c r="N6343" s="92"/>
      <c r="O6343" s="92"/>
      <c r="P6343" s="92"/>
      <c r="Q6343" s="92"/>
      <c r="R6343" s="92"/>
    </row>
    <row r="6344" spans="1:18" x14ac:dyDescent="0.3">
      <c r="A6344" s="107"/>
      <c r="B6344" s="92"/>
      <c r="C6344" s="92"/>
      <c r="D6344" s="92"/>
      <c r="E6344" s="92"/>
      <c r="F6344" s="92"/>
      <c r="G6344" s="92"/>
      <c r="H6344" s="92"/>
      <c r="I6344" s="92"/>
      <c r="J6344" s="92"/>
      <c r="K6344" s="92"/>
      <c r="N6344" s="92"/>
      <c r="O6344" s="92"/>
      <c r="P6344" s="92"/>
      <c r="Q6344" s="92"/>
      <c r="R6344" s="92"/>
    </row>
    <row r="6345" spans="1:18" x14ac:dyDescent="0.3">
      <c r="A6345" s="107"/>
      <c r="B6345" s="92"/>
      <c r="C6345" s="92"/>
      <c r="D6345" s="92"/>
      <c r="E6345" s="92"/>
      <c r="F6345" s="92"/>
      <c r="G6345" s="92"/>
      <c r="H6345" s="92"/>
      <c r="I6345" s="92"/>
      <c r="J6345" s="92"/>
      <c r="K6345" s="92"/>
      <c r="N6345" s="92"/>
      <c r="O6345" s="92"/>
      <c r="P6345" s="92"/>
      <c r="Q6345" s="92"/>
      <c r="R6345" s="92"/>
    </row>
    <row r="6346" spans="1:18" x14ac:dyDescent="0.3">
      <c r="A6346" s="107"/>
      <c r="B6346" s="92"/>
      <c r="C6346" s="92"/>
      <c r="D6346" s="92"/>
      <c r="E6346" s="92"/>
      <c r="F6346" s="92"/>
      <c r="G6346" s="92"/>
      <c r="H6346" s="92"/>
      <c r="I6346" s="92"/>
      <c r="J6346" s="92"/>
      <c r="K6346" s="92"/>
      <c r="N6346" s="92"/>
      <c r="O6346" s="92"/>
      <c r="P6346" s="92"/>
      <c r="Q6346" s="92"/>
      <c r="R6346" s="92"/>
    </row>
    <row r="6347" spans="1:18" x14ac:dyDescent="0.3">
      <c r="A6347" s="107"/>
      <c r="B6347" s="92"/>
      <c r="C6347" s="92"/>
      <c r="D6347" s="92"/>
      <c r="E6347" s="92"/>
      <c r="F6347" s="92"/>
      <c r="G6347" s="92"/>
      <c r="H6347" s="92"/>
      <c r="I6347" s="92"/>
      <c r="J6347" s="92"/>
      <c r="K6347" s="92"/>
      <c r="N6347" s="92"/>
      <c r="O6347" s="92"/>
      <c r="P6347" s="92"/>
      <c r="Q6347" s="92"/>
      <c r="R6347" s="92"/>
    </row>
    <row r="6348" spans="1:18" x14ac:dyDescent="0.3">
      <c r="A6348" s="107"/>
      <c r="B6348" s="92"/>
      <c r="C6348" s="92"/>
      <c r="D6348" s="92"/>
      <c r="E6348" s="92"/>
      <c r="F6348" s="92"/>
      <c r="G6348" s="92"/>
      <c r="H6348" s="92"/>
      <c r="I6348" s="92"/>
      <c r="J6348" s="92"/>
      <c r="K6348" s="92"/>
      <c r="N6348" s="92"/>
      <c r="O6348" s="92"/>
      <c r="P6348" s="92"/>
      <c r="Q6348" s="92"/>
      <c r="R6348" s="92"/>
    </row>
    <row r="6349" spans="1:18" x14ac:dyDescent="0.3">
      <c r="A6349" s="107"/>
      <c r="B6349" s="92"/>
      <c r="C6349" s="92"/>
      <c r="D6349" s="92"/>
      <c r="E6349" s="92"/>
      <c r="F6349" s="92"/>
      <c r="G6349" s="92"/>
      <c r="H6349" s="92"/>
      <c r="I6349" s="92"/>
      <c r="J6349" s="92"/>
      <c r="K6349" s="92"/>
      <c r="N6349" s="92"/>
      <c r="O6349" s="92"/>
      <c r="P6349" s="92"/>
      <c r="Q6349" s="92"/>
      <c r="R6349" s="92"/>
    </row>
    <row r="6350" spans="1:18" x14ac:dyDescent="0.3">
      <c r="A6350" s="107"/>
      <c r="B6350" s="92"/>
      <c r="C6350" s="92"/>
      <c r="D6350" s="92"/>
      <c r="E6350" s="92"/>
      <c r="F6350" s="92"/>
      <c r="G6350" s="92"/>
      <c r="H6350" s="92"/>
      <c r="I6350" s="92"/>
      <c r="J6350" s="92"/>
      <c r="K6350" s="92"/>
      <c r="N6350" s="92"/>
      <c r="O6350" s="92"/>
      <c r="P6350" s="92"/>
      <c r="Q6350" s="92"/>
      <c r="R6350" s="92"/>
    </row>
    <row r="6351" spans="1:18" x14ac:dyDescent="0.3">
      <c r="A6351" s="107"/>
      <c r="B6351" s="92"/>
      <c r="C6351" s="92"/>
      <c r="D6351" s="92"/>
      <c r="E6351" s="92"/>
      <c r="F6351" s="92"/>
      <c r="G6351" s="92"/>
      <c r="H6351" s="92"/>
      <c r="I6351" s="92"/>
      <c r="J6351" s="92"/>
      <c r="K6351" s="92"/>
      <c r="N6351" s="92"/>
      <c r="O6351" s="92"/>
      <c r="P6351" s="92"/>
      <c r="Q6351" s="92"/>
      <c r="R6351" s="92"/>
    </row>
    <row r="6352" spans="1:18" x14ac:dyDescent="0.3">
      <c r="A6352" s="107"/>
      <c r="B6352" s="92"/>
      <c r="C6352" s="92"/>
      <c r="D6352" s="92"/>
      <c r="E6352" s="92"/>
      <c r="F6352" s="92"/>
      <c r="G6352" s="92"/>
      <c r="H6352" s="92"/>
      <c r="I6352" s="92"/>
      <c r="J6352" s="92"/>
      <c r="K6352" s="92"/>
      <c r="N6352" s="92"/>
      <c r="O6352" s="92"/>
      <c r="P6352" s="92"/>
      <c r="Q6352" s="92"/>
      <c r="R6352" s="92"/>
    </row>
    <row r="6353" spans="1:18" x14ac:dyDescent="0.3">
      <c r="A6353" s="107"/>
      <c r="B6353" s="92"/>
      <c r="C6353" s="92"/>
      <c r="D6353" s="92"/>
      <c r="E6353" s="92"/>
      <c r="F6353" s="92"/>
      <c r="G6353" s="92"/>
      <c r="H6353" s="92"/>
      <c r="I6353" s="92"/>
      <c r="J6353" s="92"/>
      <c r="K6353" s="92"/>
      <c r="N6353" s="92"/>
      <c r="O6353" s="92"/>
      <c r="P6353" s="92"/>
      <c r="Q6353" s="92"/>
      <c r="R6353" s="92"/>
    </row>
    <row r="6354" spans="1:18" x14ac:dyDescent="0.3">
      <c r="A6354" s="107"/>
      <c r="B6354" s="92"/>
      <c r="C6354" s="92"/>
      <c r="D6354" s="92"/>
      <c r="E6354" s="92"/>
      <c r="F6354" s="92"/>
      <c r="G6354" s="92"/>
      <c r="H6354" s="92"/>
      <c r="I6354" s="92"/>
      <c r="J6354" s="92"/>
      <c r="K6354" s="92"/>
      <c r="N6354" s="92"/>
      <c r="O6354" s="92"/>
      <c r="P6354" s="92"/>
      <c r="Q6354" s="92"/>
      <c r="R6354" s="92"/>
    </row>
    <row r="6355" spans="1:18" x14ac:dyDescent="0.3">
      <c r="A6355" s="107"/>
      <c r="B6355" s="92"/>
      <c r="C6355" s="92"/>
      <c r="D6355" s="92"/>
      <c r="E6355" s="92"/>
      <c r="F6355" s="92"/>
      <c r="G6355" s="92"/>
      <c r="H6355" s="92"/>
      <c r="I6355" s="92"/>
      <c r="J6355" s="92"/>
      <c r="K6355" s="92"/>
      <c r="N6355" s="92"/>
      <c r="O6355" s="92"/>
      <c r="P6355" s="92"/>
      <c r="Q6355" s="92"/>
      <c r="R6355" s="92"/>
    </row>
    <row r="6356" spans="1:18" x14ac:dyDescent="0.3">
      <c r="A6356" s="107"/>
      <c r="B6356" s="92"/>
      <c r="C6356" s="92"/>
      <c r="D6356" s="92"/>
      <c r="E6356" s="92"/>
      <c r="F6356" s="92"/>
      <c r="G6356" s="92"/>
      <c r="H6356" s="92"/>
      <c r="I6356" s="92"/>
      <c r="J6356" s="92"/>
      <c r="K6356" s="92"/>
      <c r="N6356" s="92"/>
      <c r="O6356" s="92"/>
      <c r="P6356" s="92"/>
      <c r="Q6356" s="92"/>
      <c r="R6356" s="92"/>
    </row>
    <row r="6357" spans="1:18" x14ac:dyDescent="0.3">
      <c r="A6357" s="107"/>
      <c r="B6357" s="92"/>
      <c r="C6357" s="92"/>
      <c r="D6357" s="92"/>
      <c r="E6357" s="92"/>
      <c r="F6357" s="92"/>
      <c r="G6357" s="92"/>
      <c r="H6357" s="92"/>
      <c r="I6357" s="92"/>
      <c r="J6357" s="92"/>
      <c r="K6357" s="92"/>
      <c r="N6357" s="92"/>
      <c r="O6357" s="92"/>
      <c r="P6357" s="92"/>
      <c r="Q6357" s="92"/>
      <c r="R6357" s="92"/>
    </row>
    <row r="6358" spans="1:18" x14ac:dyDescent="0.3">
      <c r="A6358" s="107"/>
      <c r="B6358" s="92"/>
      <c r="C6358" s="92"/>
      <c r="D6358" s="92"/>
      <c r="E6358" s="92"/>
      <c r="F6358" s="92"/>
      <c r="G6358" s="92"/>
      <c r="H6358" s="92"/>
      <c r="I6358" s="92"/>
      <c r="J6358" s="92"/>
      <c r="K6358" s="92"/>
      <c r="N6358" s="92"/>
      <c r="O6358" s="92"/>
      <c r="P6358" s="92"/>
      <c r="Q6358" s="92"/>
      <c r="R6358" s="92"/>
    </row>
    <row r="6359" spans="1:18" x14ac:dyDescent="0.3">
      <c r="A6359" s="107"/>
      <c r="B6359" s="92"/>
      <c r="C6359" s="92"/>
      <c r="D6359" s="92"/>
      <c r="E6359" s="92"/>
      <c r="F6359" s="92"/>
      <c r="G6359" s="92"/>
      <c r="H6359" s="92"/>
      <c r="I6359" s="92"/>
      <c r="J6359" s="92"/>
      <c r="K6359" s="92"/>
      <c r="N6359" s="92"/>
      <c r="O6359" s="92"/>
      <c r="P6359" s="92"/>
      <c r="Q6359" s="92"/>
      <c r="R6359" s="92"/>
    </row>
    <row r="6360" spans="1:18" x14ac:dyDescent="0.3">
      <c r="A6360" s="107"/>
      <c r="B6360" s="92"/>
      <c r="C6360" s="92"/>
      <c r="D6360" s="92"/>
      <c r="E6360" s="92"/>
      <c r="F6360" s="92"/>
      <c r="G6360" s="92"/>
      <c r="H6360" s="92"/>
      <c r="I6360" s="92"/>
      <c r="J6360" s="92"/>
      <c r="K6360" s="92"/>
      <c r="N6360" s="92"/>
      <c r="O6360" s="92"/>
      <c r="P6360" s="92"/>
      <c r="Q6360" s="92"/>
      <c r="R6360" s="92"/>
    </row>
    <row r="6361" spans="1:18" x14ac:dyDescent="0.3">
      <c r="A6361" s="107"/>
      <c r="B6361" s="92"/>
      <c r="C6361" s="92"/>
      <c r="D6361" s="92"/>
      <c r="E6361" s="92"/>
      <c r="F6361" s="92"/>
      <c r="G6361" s="92"/>
      <c r="H6361" s="92"/>
      <c r="I6361" s="92"/>
      <c r="J6361" s="92"/>
      <c r="K6361" s="92"/>
      <c r="N6361" s="92"/>
      <c r="O6361" s="92"/>
      <c r="P6361" s="92"/>
      <c r="Q6361" s="92"/>
      <c r="R6361" s="92"/>
    </row>
    <row r="6362" spans="1:18" x14ac:dyDescent="0.3">
      <c r="A6362" s="107"/>
      <c r="B6362" s="92"/>
      <c r="C6362" s="92"/>
      <c r="D6362" s="92"/>
      <c r="E6362" s="92"/>
      <c r="F6362" s="92"/>
      <c r="G6362" s="92"/>
      <c r="H6362" s="92"/>
      <c r="I6362" s="92"/>
      <c r="J6362" s="92"/>
      <c r="K6362" s="92"/>
      <c r="N6362" s="92"/>
      <c r="O6362" s="92"/>
      <c r="P6362" s="92"/>
      <c r="Q6362" s="92"/>
      <c r="R6362" s="92"/>
    </row>
    <row r="6363" spans="1:18" x14ac:dyDescent="0.3">
      <c r="A6363" s="107"/>
      <c r="B6363" s="92"/>
      <c r="C6363" s="92"/>
      <c r="D6363" s="92"/>
      <c r="E6363" s="92"/>
      <c r="F6363" s="92"/>
      <c r="G6363" s="92"/>
      <c r="H6363" s="92"/>
      <c r="I6363" s="92"/>
      <c r="J6363" s="92"/>
      <c r="K6363" s="92"/>
      <c r="N6363" s="92"/>
      <c r="O6363" s="92"/>
      <c r="P6363" s="92"/>
      <c r="Q6363" s="92"/>
      <c r="R6363" s="92"/>
    </row>
    <row r="6364" spans="1:18" x14ac:dyDescent="0.3">
      <c r="A6364" s="107"/>
      <c r="B6364" s="92"/>
      <c r="C6364" s="92"/>
      <c r="D6364" s="92"/>
      <c r="E6364" s="92"/>
      <c r="F6364" s="92"/>
      <c r="G6364" s="92"/>
      <c r="H6364" s="92"/>
      <c r="I6364" s="92"/>
      <c r="J6364" s="92"/>
      <c r="K6364" s="92"/>
      <c r="N6364" s="92"/>
      <c r="O6364" s="92"/>
      <c r="P6364" s="92"/>
      <c r="Q6364" s="92"/>
      <c r="R6364" s="92"/>
    </row>
    <row r="6365" spans="1:18" x14ac:dyDescent="0.3">
      <c r="A6365" s="107"/>
      <c r="B6365" s="92"/>
      <c r="C6365" s="92"/>
      <c r="D6365" s="92"/>
      <c r="E6365" s="92"/>
      <c r="F6365" s="92"/>
      <c r="G6365" s="92"/>
      <c r="H6365" s="92"/>
      <c r="I6365" s="92"/>
      <c r="J6365" s="92"/>
      <c r="K6365" s="92"/>
      <c r="N6365" s="92"/>
      <c r="O6365" s="92"/>
      <c r="P6365" s="92"/>
      <c r="Q6365" s="92"/>
      <c r="R6365" s="92"/>
    </row>
    <row r="6366" spans="1:18" x14ac:dyDescent="0.3">
      <c r="A6366" s="107"/>
      <c r="B6366" s="92"/>
      <c r="C6366" s="92"/>
      <c r="D6366" s="92"/>
      <c r="E6366" s="92"/>
      <c r="F6366" s="92"/>
      <c r="G6366" s="92"/>
      <c r="H6366" s="92"/>
      <c r="I6366" s="92"/>
      <c r="J6366" s="92"/>
      <c r="K6366" s="92"/>
      <c r="N6366" s="92"/>
      <c r="O6366" s="92"/>
      <c r="P6366" s="92"/>
      <c r="Q6366" s="92"/>
      <c r="R6366" s="92"/>
    </row>
    <row r="6367" spans="1:18" x14ac:dyDescent="0.3">
      <c r="A6367" s="107"/>
      <c r="B6367" s="92"/>
      <c r="C6367" s="92"/>
      <c r="D6367" s="92"/>
      <c r="E6367" s="92"/>
      <c r="F6367" s="92"/>
      <c r="G6367" s="92"/>
      <c r="H6367" s="92"/>
      <c r="I6367" s="92"/>
      <c r="J6367" s="92"/>
      <c r="K6367" s="92"/>
      <c r="N6367" s="92"/>
      <c r="O6367" s="92"/>
      <c r="P6367" s="92"/>
      <c r="Q6367" s="92"/>
      <c r="R6367" s="92"/>
    </row>
    <row r="6368" spans="1:18" x14ac:dyDescent="0.3">
      <c r="A6368" s="107"/>
      <c r="B6368" s="92"/>
      <c r="C6368" s="92"/>
      <c r="D6368" s="92"/>
      <c r="E6368" s="92"/>
      <c r="F6368" s="92"/>
      <c r="G6368" s="92"/>
      <c r="H6368" s="92"/>
      <c r="I6368" s="92"/>
      <c r="J6368" s="92"/>
      <c r="K6368" s="92"/>
      <c r="N6368" s="92"/>
      <c r="O6368" s="92"/>
      <c r="P6368" s="92"/>
      <c r="Q6368" s="92"/>
      <c r="R6368" s="92"/>
    </row>
    <row r="6369" spans="1:18" x14ac:dyDescent="0.3">
      <c r="A6369" s="107"/>
      <c r="B6369" s="92"/>
      <c r="C6369" s="92"/>
      <c r="D6369" s="92"/>
      <c r="E6369" s="92"/>
      <c r="F6369" s="92"/>
      <c r="G6369" s="92"/>
      <c r="H6369" s="92"/>
      <c r="I6369" s="92"/>
      <c r="J6369" s="92"/>
      <c r="K6369" s="92"/>
      <c r="N6369" s="92"/>
      <c r="O6369" s="92"/>
      <c r="P6369" s="92"/>
      <c r="Q6369" s="92"/>
      <c r="R6369" s="92"/>
    </row>
    <row r="6370" spans="1:18" x14ac:dyDescent="0.3">
      <c r="A6370" s="107"/>
      <c r="B6370" s="92"/>
      <c r="C6370" s="92"/>
      <c r="D6370" s="92"/>
      <c r="E6370" s="92"/>
      <c r="F6370" s="92"/>
      <c r="G6370" s="92"/>
      <c r="H6370" s="92"/>
      <c r="I6370" s="92"/>
      <c r="J6370" s="92"/>
      <c r="K6370" s="92"/>
      <c r="N6370" s="92"/>
      <c r="O6370" s="92"/>
      <c r="P6370" s="92"/>
      <c r="Q6370" s="92"/>
      <c r="R6370" s="92"/>
    </row>
    <row r="6371" spans="1:18" x14ac:dyDescent="0.3">
      <c r="A6371" s="107"/>
      <c r="B6371" s="92"/>
      <c r="C6371" s="92"/>
      <c r="D6371" s="92"/>
      <c r="E6371" s="92"/>
      <c r="F6371" s="92"/>
      <c r="G6371" s="92"/>
      <c r="H6371" s="92"/>
      <c r="I6371" s="92"/>
      <c r="J6371" s="92"/>
      <c r="K6371" s="92"/>
      <c r="N6371" s="92"/>
      <c r="O6371" s="92"/>
      <c r="P6371" s="92"/>
      <c r="Q6371" s="92"/>
      <c r="R6371" s="92"/>
    </row>
    <row r="6372" spans="1:18" x14ac:dyDescent="0.3">
      <c r="A6372" s="107"/>
      <c r="B6372" s="92"/>
      <c r="C6372" s="92"/>
      <c r="D6372" s="92"/>
      <c r="E6372" s="92"/>
      <c r="F6372" s="92"/>
      <c r="G6372" s="92"/>
      <c r="H6372" s="92"/>
      <c r="I6372" s="92"/>
      <c r="J6372" s="92"/>
      <c r="K6372" s="92"/>
      <c r="N6372" s="92"/>
      <c r="O6372" s="92"/>
      <c r="P6372" s="92"/>
      <c r="Q6372" s="92"/>
      <c r="R6372" s="92"/>
    </row>
    <row r="6373" spans="1:18" x14ac:dyDescent="0.3">
      <c r="A6373" s="107"/>
      <c r="B6373" s="92"/>
      <c r="C6373" s="92"/>
      <c r="D6373" s="92"/>
      <c r="E6373" s="92"/>
      <c r="F6373" s="92"/>
      <c r="G6373" s="92"/>
      <c r="H6373" s="92"/>
      <c r="I6373" s="92"/>
      <c r="J6373" s="92"/>
      <c r="K6373" s="92"/>
      <c r="N6373" s="92"/>
      <c r="O6373" s="92"/>
      <c r="P6373" s="92"/>
      <c r="Q6373" s="92"/>
      <c r="R6373" s="92"/>
    </row>
    <row r="6374" spans="1:18" x14ac:dyDescent="0.3">
      <c r="A6374" s="107"/>
      <c r="B6374" s="92"/>
      <c r="C6374" s="92"/>
      <c r="D6374" s="92"/>
      <c r="E6374" s="92"/>
      <c r="F6374" s="92"/>
      <c r="G6374" s="92"/>
      <c r="H6374" s="92"/>
      <c r="I6374" s="92"/>
      <c r="J6374" s="92"/>
      <c r="K6374" s="92"/>
      <c r="N6374" s="92"/>
      <c r="O6374" s="92"/>
      <c r="P6374" s="92"/>
      <c r="Q6374" s="92"/>
      <c r="R6374" s="92"/>
    </row>
    <row r="6375" spans="1:18" x14ac:dyDescent="0.3">
      <c r="A6375" s="107"/>
      <c r="B6375" s="92"/>
      <c r="C6375" s="92"/>
      <c r="D6375" s="92"/>
      <c r="E6375" s="92"/>
      <c r="F6375" s="92"/>
      <c r="G6375" s="92"/>
      <c r="H6375" s="92"/>
      <c r="I6375" s="92"/>
      <c r="J6375" s="92"/>
      <c r="K6375" s="92"/>
      <c r="N6375" s="92"/>
      <c r="O6375" s="92"/>
      <c r="P6375" s="92"/>
      <c r="Q6375" s="92"/>
      <c r="R6375" s="92"/>
    </row>
    <row r="6376" spans="1:18" x14ac:dyDescent="0.3">
      <c r="A6376" s="107"/>
      <c r="B6376" s="92"/>
      <c r="C6376" s="92"/>
      <c r="D6376" s="92"/>
      <c r="E6376" s="92"/>
      <c r="F6376" s="92"/>
      <c r="G6376" s="92"/>
      <c r="H6376" s="92"/>
      <c r="I6376" s="92"/>
      <c r="J6376" s="92"/>
      <c r="K6376" s="92"/>
      <c r="N6376" s="92"/>
      <c r="O6376" s="92"/>
      <c r="P6376" s="92"/>
      <c r="Q6376" s="92"/>
      <c r="R6376" s="92"/>
    </row>
    <row r="6377" spans="1:18" x14ac:dyDescent="0.3">
      <c r="A6377" s="107"/>
      <c r="B6377" s="92"/>
      <c r="C6377" s="92"/>
      <c r="D6377" s="92"/>
      <c r="E6377" s="92"/>
      <c r="F6377" s="92"/>
      <c r="G6377" s="92"/>
      <c r="H6377" s="92"/>
      <c r="I6377" s="92"/>
      <c r="J6377" s="92"/>
      <c r="K6377" s="92"/>
      <c r="N6377" s="92"/>
      <c r="O6377" s="92"/>
      <c r="P6377" s="92"/>
      <c r="Q6377" s="92"/>
      <c r="R6377" s="92"/>
    </row>
    <row r="6378" spans="1:18" x14ac:dyDescent="0.3">
      <c r="A6378" s="107"/>
      <c r="B6378" s="92"/>
      <c r="C6378" s="92"/>
      <c r="D6378" s="92"/>
      <c r="E6378" s="92"/>
      <c r="F6378" s="92"/>
      <c r="G6378" s="92"/>
      <c r="H6378" s="92"/>
      <c r="I6378" s="92"/>
      <c r="J6378" s="92"/>
      <c r="K6378" s="92"/>
      <c r="N6378" s="92"/>
      <c r="O6378" s="92"/>
      <c r="P6378" s="92"/>
      <c r="Q6378" s="92"/>
      <c r="R6378" s="92"/>
    </row>
    <row r="6379" spans="1:18" x14ac:dyDescent="0.3">
      <c r="A6379" s="107"/>
      <c r="B6379" s="92"/>
      <c r="C6379" s="92"/>
      <c r="D6379" s="92"/>
      <c r="E6379" s="92"/>
      <c r="F6379" s="92"/>
      <c r="G6379" s="92"/>
      <c r="H6379" s="92"/>
      <c r="I6379" s="92"/>
      <c r="J6379" s="92"/>
      <c r="K6379" s="92"/>
      <c r="N6379" s="92"/>
      <c r="O6379" s="92"/>
      <c r="P6379" s="92"/>
      <c r="Q6379" s="92"/>
      <c r="R6379" s="92"/>
    </row>
    <row r="6380" spans="1:18" x14ac:dyDescent="0.3">
      <c r="A6380" s="107"/>
      <c r="B6380" s="92"/>
      <c r="C6380" s="92"/>
      <c r="D6380" s="92"/>
      <c r="E6380" s="92"/>
      <c r="F6380" s="92"/>
      <c r="G6380" s="92"/>
      <c r="H6380" s="92"/>
      <c r="I6380" s="92"/>
      <c r="J6380" s="92"/>
      <c r="K6380" s="92"/>
      <c r="N6380" s="92"/>
      <c r="O6380" s="92"/>
      <c r="P6380" s="92"/>
      <c r="Q6380" s="92"/>
      <c r="R6380" s="92"/>
    </row>
    <row r="6381" spans="1:18" x14ac:dyDescent="0.3">
      <c r="A6381" s="107"/>
      <c r="B6381" s="92"/>
      <c r="C6381" s="92"/>
      <c r="D6381" s="92"/>
      <c r="E6381" s="92"/>
      <c r="F6381" s="92"/>
      <c r="G6381" s="92"/>
      <c r="H6381" s="92"/>
      <c r="I6381" s="92"/>
      <c r="J6381" s="92"/>
      <c r="K6381" s="92"/>
      <c r="N6381" s="92"/>
      <c r="O6381" s="92"/>
      <c r="P6381" s="92"/>
      <c r="Q6381" s="92"/>
      <c r="R6381" s="92"/>
    </row>
    <row r="6382" spans="1:18" x14ac:dyDescent="0.3">
      <c r="A6382" s="107"/>
      <c r="B6382" s="92"/>
      <c r="C6382" s="92"/>
      <c r="D6382" s="92"/>
      <c r="E6382" s="92"/>
      <c r="F6382" s="92"/>
      <c r="G6382" s="92"/>
      <c r="H6382" s="92"/>
      <c r="I6382" s="92"/>
      <c r="J6382" s="92"/>
      <c r="K6382" s="92"/>
      <c r="N6382" s="92"/>
      <c r="O6382" s="92"/>
      <c r="P6382" s="92"/>
      <c r="Q6382" s="92"/>
      <c r="R6382" s="92"/>
    </row>
    <row r="6383" spans="1:18" x14ac:dyDescent="0.3">
      <c r="A6383" s="107"/>
      <c r="B6383" s="92"/>
      <c r="C6383" s="92"/>
      <c r="D6383" s="92"/>
      <c r="E6383" s="92"/>
      <c r="F6383" s="92"/>
      <c r="G6383" s="92"/>
      <c r="H6383" s="92"/>
      <c r="I6383" s="92"/>
      <c r="J6383" s="92"/>
      <c r="K6383" s="92"/>
      <c r="N6383" s="92"/>
      <c r="O6383" s="92"/>
      <c r="P6383" s="92"/>
      <c r="Q6383" s="92"/>
      <c r="R6383" s="92"/>
    </row>
    <row r="6384" spans="1:18" x14ac:dyDescent="0.3">
      <c r="A6384" s="107"/>
      <c r="B6384" s="92"/>
      <c r="C6384" s="92"/>
      <c r="D6384" s="92"/>
      <c r="E6384" s="92"/>
      <c r="F6384" s="92"/>
      <c r="G6384" s="92"/>
      <c r="H6384" s="92"/>
      <c r="I6384" s="92"/>
      <c r="J6384" s="92"/>
      <c r="K6384" s="92"/>
      <c r="N6384" s="92"/>
      <c r="O6384" s="92"/>
      <c r="P6384" s="92"/>
      <c r="Q6384" s="92"/>
      <c r="R6384" s="92"/>
    </row>
    <row r="6385" spans="1:18" x14ac:dyDescent="0.3">
      <c r="A6385" s="107"/>
      <c r="B6385" s="92"/>
      <c r="C6385" s="92"/>
      <c r="D6385" s="92"/>
      <c r="E6385" s="92"/>
      <c r="F6385" s="92"/>
      <c r="G6385" s="92"/>
      <c r="H6385" s="92"/>
      <c r="I6385" s="92"/>
      <c r="J6385" s="92"/>
      <c r="K6385" s="92"/>
      <c r="N6385" s="92"/>
      <c r="O6385" s="92"/>
      <c r="P6385" s="92"/>
      <c r="Q6385" s="92"/>
      <c r="R6385" s="92"/>
    </row>
    <row r="6386" spans="1:18" x14ac:dyDescent="0.3">
      <c r="A6386" s="107"/>
      <c r="B6386" s="92"/>
      <c r="C6386" s="92"/>
      <c r="D6386" s="92"/>
      <c r="E6386" s="92"/>
      <c r="F6386" s="92"/>
      <c r="G6386" s="92"/>
      <c r="H6386" s="92"/>
      <c r="I6386" s="92"/>
      <c r="J6386" s="92"/>
      <c r="K6386" s="92"/>
      <c r="N6386" s="92"/>
      <c r="O6386" s="92"/>
      <c r="P6386" s="92"/>
      <c r="Q6386" s="92"/>
      <c r="R6386" s="92"/>
    </row>
    <row r="6387" spans="1:18" x14ac:dyDescent="0.3">
      <c r="A6387" s="107"/>
      <c r="B6387" s="92"/>
      <c r="C6387" s="92"/>
      <c r="D6387" s="92"/>
      <c r="E6387" s="92"/>
      <c r="F6387" s="92"/>
      <c r="G6387" s="92"/>
      <c r="H6387" s="92"/>
      <c r="I6387" s="92"/>
      <c r="J6387" s="92"/>
      <c r="K6387" s="92"/>
      <c r="N6387" s="92"/>
      <c r="O6387" s="92"/>
      <c r="P6387" s="92"/>
      <c r="Q6387" s="92"/>
      <c r="R6387" s="92"/>
    </row>
    <row r="6388" spans="1:18" x14ac:dyDescent="0.3">
      <c r="A6388" s="107"/>
      <c r="B6388" s="92"/>
      <c r="C6388" s="92"/>
      <c r="D6388" s="92"/>
      <c r="E6388" s="92"/>
      <c r="F6388" s="92"/>
      <c r="G6388" s="92"/>
      <c r="H6388" s="92"/>
      <c r="I6388" s="92"/>
      <c r="J6388" s="92"/>
      <c r="K6388" s="92"/>
      <c r="N6388" s="92"/>
      <c r="O6388" s="92"/>
      <c r="P6388" s="92"/>
      <c r="Q6388" s="92"/>
      <c r="R6388" s="92"/>
    </row>
    <row r="6389" spans="1:18" x14ac:dyDescent="0.3">
      <c r="A6389" s="107"/>
      <c r="B6389" s="92"/>
      <c r="C6389" s="92"/>
      <c r="D6389" s="92"/>
      <c r="E6389" s="92"/>
      <c r="F6389" s="92"/>
      <c r="G6389" s="92"/>
      <c r="H6389" s="92"/>
      <c r="I6389" s="92"/>
      <c r="J6389" s="92"/>
      <c r="K6389" s="92"/>
      <c r="N6389" s="92"/>
      <c r="O6389" s="92"/>
      <c r="P6389" s="92"/>
      <c r="Q6389" s="92"/>
      <c r="R6389" s="92"/>
    </row>
    <row r="6390" spans="1:18" x14ac:dyDescent="0.3">
      <c r="A6390" s="107"/>
      <c r="B6390" s="92"/>
      <c r="C6390" s="92"/>
      <c r="D6390" s="92"/>
      <c r="E6390" s="92"/>
      <c r="F6390" s="92"/>
      <c r="G6390" s="92"/>
      <c r="H6390" s="92"/>
      <c r="I6390" s="92"/>
      <c r="J6390" s="92"/>
      <c r="K6390" s="92"/>
      <c r="N6390" s="92"/>
      <c r="O6390" s="92"/>
      <c r="P6390" s="92"/>
      <c r="Q6390" s="92"/>
      <c r="R6390" s="92"/>
    </row>
    <row r="6391" spans="1:18" x14ac:dyDescent="0.3">
      <c r="A6391" s="107"/>
      <c r="B6391" s="92"/>
      <c r="C6391" s="92"/>
      <c r="D6391" s="92"/>
      <c r="E6391" s="92"/>
      <c r="F6391" s="92"/>
      <c r="G6391" s="92"/>
      <c r="H6391" s="92"/>
      <c r="I6391" s="92"/>
      <c r="J6391" s="92"/>
      <c r="K6391" s="92"/>
      <c r="N6391" s="92"/>
      <c r="O6391" s="92"/>
      <c r="P6391" s="92"/>
      <c r="Q6391" s="92"/>
      <c r="R6391" s="92"/>
    </row>
    <row r="6392" spans="1:18" x14ac:dyDescent="0.3">
      <c r="A6392" s="107"/>
      <c r="B6392" s="92"/>
      <c r="C6392" s="92"/>
      <c r="D6392" s="92"/>
      <c r="E6392" s="92"/>
      <c r="F6392" s="92"/>
      <c r="G6392" s="92"/>
      <c r="H6392" s="92"/>
      <c r="I6392" s="92"/>
      <c r="J6392" s="92"/>
      <c r="K6392" s="92"/>
      <c r="N6392" s="92"/>
      <c r="O6392" s="92"/>
      <c r="P6392" s="92"/>
      <c r="Q6392" s="92"/>
      <c r="R6392" s="92"/>
    </row>
    <row r="6393" spans="1:18" x14ac:dyDescent="0.3">
      <c r="A6393" s="107"/>
      <c r="B6393" s="92"/>
      <c r="C6393" s="92"/>
      <c r="D6393" s="92"/>
      <c r="E6393" s="92"/>
      <c r="F6393" s="92"/>
      <c r="G6393" s="92"/>
      <c r="H6393" s="92"/>
      <c r="I6393" s="92"/>
      <c r="J6393" s="92"/>
      <c r="K6393" s="92"/>
      <c r="N6393" s="92"/>
      <c r="O6393" s="92"/>
      <c r="P6393" s="92"/>
      <c r="Q6393" s="92"/>
      <c r="R6393" s="92"/>
    </row>
    <row r="6394" spans="1:18" x14ac:dyDescent="0.3">
      <c r="A6394" s="107"/>
      <c r="B6394" s="92"/>
      <c r="C6394" s="92"/>
      <c r="D6394" s="92"/>
      <c r="E6394" s="92"/>
      <c r="F6394" s="92"/>
      <c r="G6394" s="92"/>
      <c r="H6394" s="92"/>
      <c r="I6394" s="92"/>
      <c r="J6394" s="92"/>
      <c r="K6394" s="92"/>
      <c r="N6394" s="92"/>
      <c r="O6394" s="92"/>
      <c r="P6394" s="92"/>
      <c r="Q6394" s="92"/>
      <c r="R6394" s="92"/>
    </row>
    <row r="6395" spans="1:18" x14ac:dyDescent="0.3">
      <c r="A6395" s="107"/>
      <c r="B6395" s="92"/>
      <c r="C6395" s="92"/>
      <c r="D6395" s="92"/>
      <c r="E6395" s="92"/>
      <c r="F6395" s="92"/>
      <c r="G6395" s="92"/>
      <c r="H6395" s="92"/>
      <c r="I6395" s="92"/>
      <c r="J6395" s="92"/>
      <c r="K6395" s="92"/>
      <c r="N6395" s="92"/>
      <c r="O6395" s="92"/>
      <c r="P6395" s="92"/>
      <c r="Q6395" s="92"/>
      <c r="R6395" s="92"/>
    </row>
    <row r="6396" spans="1:18" x14ac:dyDescent="0.3">
      <c r="A6396" s="107"/>
      <c r="B6396" s="92"/>
      <c r="C6396" s="92"/>
      <c r="D6396" s="92"/>
      <c r="E6396" s="92"/>
      <c r="F6396" s="92"/>
      <c r="G6396" s="92"/>
      <c r="H6396" s="92"/>
      <c r="I6396" s="92"/>
      <c r="J6396" s="92"/>
      <c r="K6396" s="92"/>
      <c r="N6396" s="92"/>
      <c r="O6396" s="92"/>
      <c r="P6396" s="92"/>
      <c r="Q6396" s="92"/>
      <c r="R6396" s="92"/>
    </row>
    <row r="6397" spans="1:18" x14ac:dyDescent="0.3">
      <c r="A6397" s="107"/>
      <c r="B6397" s="92"/>
      <c r="C6397" s="92"/>
      <c r="D6397" s="92"/>
      <c r="E6397" s="92"/>
      <c r="F6397" s="92"/>
      <c r="G6397" s="92"/>
      <c r="H6397" s="92"/>
      <c r="I6397" s="92"/>
      <c r="J6397" s="92"/>
      <c r="K6397" s="92"/>
      <c r="N6397" s="92"/>
      <c r="O6397" s="92"/>
      <c r="P6397" s="92"/>
      <c r="Q6397" s="92"/>
      <c r="R6397" s="92"/>
    </row>
    <row r="6398" spans="1:18" x14ac:dyDescent="0.3">
      <c r="A6398" s="107"/>
      <c r="B6398" s="92"/>
      <c r="C6398" s="92"/>
      <c r="D6398" s="92"/>
      <c r="E6398" s="92"/>
      <c r="F6398" s="92"/>
      <c r="G6398" s="92"/>
      <c r="H6398" s="92"/>
      <c r="I6398" s="92"/>
      <c r="J6398" s="92"/>
      <c r="K6398" s="92"/>
      <c r="N6398" s="92"/>
      <c r="O6398" s="92"/>
      <c r="P6398" s="92"/>
      <c r="Q6398" s="92"/>
      <c r="R6398" s="92"/>
    </row>
    <row r="6399" spans="1:18" x14ac:dyDescent="0.3">
      <c r="A6399" s="107"/>
      <c r="B6399" s="92"/>
      <c r="C6399" s="92"/>
      <c r="D6399" s="92"/>
      <c r="E6399" s="92"/>
      <c r="F6399" s="92"/>
      <c r="G6399" s="92"/>
      <c r="H6399" s="92"/>
      <c r="I6399" s="92"/>
      <c r="J6399" s="92"/>
      <c r="K6399" s="92"/>
      <c r="N6399" s="92"/>
      <c r="O6399" s="92"/>
      <c r="P6399" s="92"/>
      <c r="Q6399" s="92"/>
      <c r="R6399" s="92"/>
    </row>
    <row r="6400" spans="1:18" x14ac:dyDescent="0.3">
      <c r="A6400" s="107"/>
      <c r="B6400" s="92"/>
      <c r="C6400" s="92"/>
      <c r="D6400" s="92"/>
      <c r="E6400" s="92"/>
      <c r="F6400" s="92"/>
      <c r="G6400" s="92"/>
      <c r="H6400" s="92"/>
      <c r="I6400" s="92"/>
      <c r="J6400" s="92"/>
      <c r="K6400" s="92"/>
      <c r="N6400" s="92"/>
      <c r="O6400" s="92"/>
      <c r="P6400" s="92"/>
      <c r="Q6400" s="92"/>
      <c r="R6400" s="92"/>
    </row>
    <row r="6401" spans="1:18" x14ac:dyDescent="0.3">
      <c r="A6401" s="107"/>
      <c r="B6401" s="92"/>
      <c r="C6401" s="92"/>
      <c r="D6401" s="92"/>
      <c r="E6401" s="92"/>
      <c r="F6401" s="92"/>
      <c r="G6401" s="92"/>
      <c r="H6401" s="92"/>
      <c r="I6401" s="92"/>
      <c r="J6401" s="92"/>
      <c r="K6401" s="92"/>
      <c r="N6401" s="92"/>
      <c r="O6401" s="92"/>
      <c r="P6401" s="92"/>
      <c r="Q6401" s="92"/>
      <c r="R6401" s="92"/>
    </row>
    <row r="6402" spans="1:18" x14ac:dyDescent="0.3">
      <c r="A6402" s="107"/>
      <c r="B6402" s="92"/>
      <c r="C6402" s="92"/>
      <c r="D6402" s="92"/>
      <c r="E6402" s="92"/>
      <c r="F6402" s="92"/>
      <c r="G6402" s="92"/>
      <c r="H6402" s="92"/>
      <c r="I6402" s="92"/>
      <c r="J6402" s="92"/>
      <c r="K6402" s="92"/>
      <c r="N6402" s="92"/>
      <c r="O6402" s="92"/>
      <c r="P6402" s="92"/>
      <c r="Q6402" s="92"/>
      <c r="R6402" s="92"/>
    </row>
    <row r="6403" spans="1:18" x14ac:dyDescent="0.3">
      <c r="A6403" s="107"/>
      <c r="B6403" s="92"/>
      <c r="C6403" s="92"/>
      <c r="D6403" s="92"/>
      <c r="E6403" s="92"/>
      <c r="F6403" s="92"/>
      <c r="G6403" s="92"/>
      <c r="H6403" s="92"/>
      <c r="I6403" s="92"/>
      <c r="J6403" s="92"/>
      <c r="K6403" s="92"/>
      <c r="N6403" s="92"/>
      <c r="O6403" s="92"/>
      <c r="P6403" s="92"/>
      <c r="Q6403" s="92"/>
      <c r="R6403" s="92"/>
    </row>
    <row r="6404" spans="1:18" x14ac:dyDescent="0.3">
      <c r="A6404" s="107"/>
      <c r="B6404" s="92"/>
      <c r="C6404" s="92"/>
      <c r="D6404" s="92"/>
      <c r="E6404" s="92"/>
      <c r="F6404" s="92"/>
      <c r="G6404" s="92"/>
      <c r="H6404" s="92"/>
      <c r="I6404" s="92"/>
      <c r="J6404" s="92"/>
      <c r="K6404" s="92"/>
      <c r="N6404" s="92"/>
      <c r="O6404" s="92"/>
      <c r="P6404" s="92"/>
      <c r="Q6404" s="92"/>
      <c r="R6404" s="92"/>
    </row>
    <row r="6405" spans="1:18" x14ac:dyDescent="0.3">
      <c r="A6405" s="107"/>
      <c r="B6405" s="92"/>
      <c r="C6405" s="92"/>
      <c r="D6405" s="92"/>
      <c r="E6405" s="92"/>
      <c r="F6405" s="92"/>
      <c r="G6405" s="92"/>
      <c r="H6405" s="92"/>
      <c r="I6405" s="92"/>
      <c r="J6405" s="92"/>
      <c r="K6405" s="92"/>
      <c r="N6405" s="92"/>
      <c r="O6405" s="92"/>
      <c r="P6405" s="92"/>
      <c r="Q6405" s="92"/>
      <c r="R6405" s="92"/>
    </row>
    <row r="6406" spans="1:18" x14ac:dyDescent="0.3">
      <c r="A6406" s="107"/>
      <c r="B6406" s="92"/>
      <c r="C6406" s="92"/>
      <c r="D6406" s="92"/>
      <c r="E6406" s="92"/>
      <c r="F6406" s="92"/>
      <c r="G6406" s="92"/>
      <c r="H6406" s="92"/>
      <c r="I6406" s="92"/>
      <c r="J6406" s="92"/>
      <c r="K6406" s="92"/>
      <c r="N6406" s="92"/>
      <c r="O6406" s="92"/>
      <c r="P6406" s="92"/>
      <c r="Q6406" s="92"/>
      <c r="R6406" s="92"/>
    </row>
    <row r="6407" spans="1:18" x14ac:dyDescent="0.3">
      <c r="A6407" s="107"/>
      <c r="B6407" s="92"/>
      <c r="C6407" s="92"/>
      <c r="D6407" s="92"/>
      <c r="E6407" s="92"/>
      <c r="F6407" s="92"/>
      <c r="G6407" s="92"/>
      <c r="H6407" s="92"/>
      <c r="I6407" s="92"/>
      <c r="J6407" s="92"/>
      <c r="K6407" s="92"/>
      <c r="N6407" s="92"/>
      <c r="O6407" s="92"/>
      <c r="P6407" s="92"/>
      <c r="Q6407" s="92"/>
      <c r="R6407" s="92"/>
    </row>
    <row r="6408" spans="1:18" x14ac:dyDescent="0.3">
      <c r="A6408" s="107"/>
      <c r="B6408" s="92"/>
      <c r="C6408" s="92"/>
      <c r="D6408" s="92"/>
      <c r="E6408" s="92"/>
      <c r="F6408" s="92"/>
      <c r="G6408" s="92"/>
      <c r="H6408" s="92"/>
      <c r="I6408" s="92"/>
      <c r="J6408" s="92"/>
      <c r="K6408" s="92"/>
      <c r="N6408" s="92"/>
      <c r="O6408" s="92"/>
      <c r="P6408" s="92"/>
      <c r="Q6408" s="92"/>
      <c r="R6408" s="92"/>
    </row>
    <row r="6409" spans="1:18" x14ac:dyDescent="0.3">
      <c r="A6409" s="107"/>
      <c r="B6409" s="92"/>
      <c r="C6409" s="92"/>
      <c r="D6409" s="92"/>
      <c r="E6409" s="92"/>
      <c r="F6409" s="92"/>
      <c r="G6409" s="92"/>
      <c r="H6409" s="92"/>
      <c r="I6409" s="92"/>
      <c r="J6409" s="92"/>
      <c r="K6409" s="92"/>
      <c r="N6409" s="92"/>
      <c r="O6409" s="92"/>
      <c r="P6409" s="92"/>
      <c r="Q6409" s="92"/>
      <c r="R6409" s="92"/>
    </row>
    <row r="6410" spans="1:18" x14ac:dyDescent="0.3">
      <c r="A6410" s="107"/>
      <c r="B6410" s="92"/>
      <c r="C6410" s="92"/>
      <c r="D6410" s="92"/>
      <c r="E6410" s="92"/>
      <c r="F6410" s="92"/>
      <c r="G6410" s="92"/>
      <c r="H6410" s="92"/>
      <c r="I6410" s="92"/>
      <c r="J6410" s="92"/>
      <c r="K6410" s="92"/>
      <c r="N6410" s="92"/>
      <c r="O6410" s="92"/>
      <c r="P6410" s="92"/>
      <c r="Q6410" s="92"/>
      <c r="R6410" s="92"/>
    </row>
    <row r="6411" spans="1:18" x14ac:dyDescent="0.3">
      <c r="A6411" s="107"/>
      <c r="B6411" s="92"/>
      <c r="C6411" s="92"/>
      <c r="D6411" s="92"/>
      <c r="E6411" s="92"/>
      <c r="F6411" s="92"/>
      <c r="G6411" s="92"/>
      <c r="H6411" s="92"/>
      <c r="I6411" s="92"/>
      <c r="J6411" s="92"/>
      <c r="K6411" s="92"/>
      <c r="N6411" s="92"/>
      <c r="O6411" s="92"/>
      <c r="P6411" s="92"/>
      <c r="Q6411" s="92"/>
      <c r="R6411" s="92"/>
    </row>
    <row r="6412" spans="1:18" x14ac:dyDescent="0.3">
      <c r="A6412" s="107"/>
      <c r="B6412" s="92"/>
      <c r="C6412" s="92"/>
      <c r="D6412" s="92"/>
      <c r="E6412" s="92"/>
      <c r="F6412" s="92"/>
      <c r="G6412" s="92"/>
      <c r="H6412" s="92"/>
      <c r="I6412" s="92"/>
      <c r="J6412" s="92"/>
      <c r="K6412" s="92"/>
      <c r="N6412" s="92"/>
      <c r="O6412" s="92"/>
      <c r="P6412" s="92"/>
      <c r="Q6412" s="92"/>
      <c r="R6412" s="92"/>
    </row>
    <row r="6413" spans="1:18" x14ac:dyDescent="0.3">
      <c r="A6413" s="107"/>
      <c r="B6413" s="92"/>
      <c r="C6413" s="92"/>
      <c r="D6413" s="92"/>
      <c r="E6413" s="92"/>
      <c r="F6413" s="92"/>
      <c r="G6413" s="92"/>
      <c r="H6413" s="92"/>
      <c r="I6413" s="92"/>
      <c r="J6413" s="92"/>
      <c r="K6413" s="92"/>
      <c r="N6413" s="92"/>
      <c r="O6413" s="92"/>
      <c r="P6413" s="92"/>
      <c r="Q6413" s="92"/>
      <c r="R6413" s="92"/>
    </row>
    <row r="6414" spans="1:18" x14ac:dyDescent="0.3">
      <c r="A6414" s="107"/>
      <c r="B6414" s="92"/>
      <c r="C6414" s="92"/>
      <c r="D6414" s="92"/>
      <c r="E6414" s="92"/>
      <c r="F6414" s="92"/>
      <c r="G6414" s="92"/>
      <c r="H6414" s="92"/>
      <c r="I6414" s="92"/>
      <c r="J6414" s="92"/>
      <c r="K6414" s="92"/>
      <c r="N6414" s="92"/>
      <c r="O6414" s="92"/>
      <c r="P6414" s="92"/>
      <c r="Q6414" s="92"/>
      <c r="R6414" s="92"/>
    </row>
    <row r="6415" spans="1:18" x14ac:dyDescent="0.3">
      <c r="A6415" s="107"/>
      <c r="B6415" s="92"/>
      <c r="C6415" s="92"/>
      <c r="D6415" s="92"/>
      <c r="E6415" s="92"/>
      <c r="F6415" s="92"/>
      <c r="G6415" s="92"/>
      <c r="H6415" s="92"/>
      <c r="I6415" s="92"/>
      <c r="J6415" s="92"/>
      <c r="K6415" s="92"/>
      <c r="N6415" s="92"/>
      <c r="O6415" s="92"/>
      <c r="P6415" s="92"/>
      <c r="Q6415" s="92"/>
      <c r="R6415" s="92"/>
    </row>
    <row r="6416" spans="1:18" x14ac:dyDescent="0.3">
      <c r="A6416" s="107"/>
      <c r="B6416" s="92"/>
      <c r="C6416" s="92"/>
      <c r="D6416" s="92"/>
      <c r="E6416" s="92"/>
      <c r="F6416" s="92"/>
      <c r="G6416" s="92"/>
      <c r="H6416" s="92"/>
      <c r="I6416" s="92"/>
      <c r="J6416" s="92"/>
      <c r="K6416" s="92"/>
      <c r="N6416" s="92"/>
      <c r="O6416" s="92"/>
      <c r="P6416" s="92"/>
      <c r="Q6416" s="92"/>
      <c r="R6416" s="92"/>
    </row>
    <row r="6417" spans="1:18" x14ac:dyDescent="0.3">
      <c r="A6417" s="107"/>
      <c r="B6417" s="92"/>
      <c r="C6417" s="92"/>
      <c r="D6417" s="92"/>
      <c r="E6417" s="92"/>
      <c r="F6417" s="92"/>
      <c r="G6417" s="92"/>
      <c r="H6417" s="92"/>
      <c r="I6417" s="92"/>
      <c r="J6417" s="92"/>
      <c r="K6417" s="92"/>
      <c r="N6417" s="92"/>
      <c r="O6417" s="92"/>
      <c r="P6417" s="92"/>
      <c r="Q6417" s="92"/>
      <c r="R6417" s="92"/>
    </row>
    <row r="6418" spans="1:18" x14ac:dyDescent="0.3">
      <c r="A6418" s="107"/>
      <c r="B6418" s="92"/>
      <c r="C6418" s="92"/>
      <c r="D6418" s="92"/>
      <c r="E6418" s="92"/>
      <c r="F6418" s="92"/>
      <c r="G6418" s="92"/>
      <c r="H6418" s="92"/>
      <c r="I6418" s="92"/>
      <c r="J6418" s="92"/>
      <c r="K6418" s="92"/>
      <c r="N6418" s="92"/>
      <c r="O6418" s="92"/>
      <c r="P6418" s="92"/>
      <c r="Q6418" s="92"/>
      <c r="R6418" s="92"/>
    </row>
    <row r="6419" spans="1:18" x14ac:dyDescent="0.3">
      <c r="A6419" s="107"/>
      <c r="B6419" s="92"/>
      <c r="C6419" s="92"/>
      <c r="D6419" s="92"/>
      <c r="E6419" s="92"/>
      <c r="F6419" s="92"/>
      <c r="G6419" s="92"/>
      <c r="H6419" s="92"/>
      <c r="I6419" s="92"/>
      <c r="J6419" s="92"/>
      <c r="K6419" s="92"/>
      <c r="N6419" s="92"/>
      <c r="O6419" s="92"/>
      <c r="P6419" s="92"/>
      <c r="Q6419" s="92"/>
      <c r="R6419" s="92"/>
    </row>
    <row r="6420" spans="1:18" x14ac:dyDescent="0.3">
      <c r="A6420" s="107"/>
      <c r="B6420" s="92"/>
      <c r="C6420" s="92"/>
      <c r="D6420" s="92"/>
      <c r="E6420" s="92"/>
      <c r="F6420" s="92"/>
      <c r="G6420" s="92"/>
      <c r="H6420" s="92"/>
      <c r="I6420" s="92"/>
      <c r="J6420" s="92"/>
      <c r="K6420" s="92"/>
      <c r="N6420" s="92"/>
      <c r="O6420" s="92"/>
      <c r="P6420" s="92"/>
      <c r="Q6420" s="92"/>
      <c r="R6420" s="92"/>
    </row>
    <row r="6421" spans="1:18" x14ac:dyDescent="0.3">
      <c r="A6421" s="107"/>
      <c r="B6421" s="92"/>
      <c r="C6421" s="92"/>
      <c r="D6421" s="92"/>
      <c r="E6421" s="92"/>
      <c r="F6421" s="92"/>
      <c r="G6421" s="92"/>
      <c r="H6421" s="92"/>
      <c r="I6421" s="92"/>
      <c r="J6421" s="92"/>
      <c r="K6421" s="92"/>
      <c r="N6421" s="92"/>
      <c r="O6421" s="92"/>
      <c r="P6421" s="92"/>
      <c r="Q6421" s="92"/>
      <c r="R6421" s="92"/>
    </row>
    <row r="6422" spans="1:18" x14ac:dyDescent="0.3">
      <c r="A6422" s="107"/>
      <c r="B6422" s="92"/>
      <c r="C6422" s="92"/>
      <c r="D6422" s="92"/>
      <c r="E6422" s="92"/>
      <c r="F6422" s="92"/>
      <c r="G6422" s="92"/>
      <c r="H6422" s="92"/>
      <c r="I6422" s="92"/>
      <c r="J6422" s="92"/>
      <c r="K6422" s="92"/>
      <c r="N6422" s="92"/>
      <c r="O6422" s="92"/>
      <c r="P6422" s="92"/>
      <c r="Q6422" s="92"/>
      <c r="R6422" s="92"/>
    </row>
    <row r="6423" spans="1:18" x14ac:dyDescent="0.3">
      <c r="A6423" s="107"/>
      <c r="B6423" s="92"/>
      <c r="C6423" s="92"/>
      <c r="D6423" s="92"/>
      <c r="E6423" s="92"/>
      <c r="F6423" s="92"/>
      <c r="G6423" s="92"/>
      <c r="H6423" s="92"/>
      <c r="I6423" s="92"/>
      <c r="J6423" s="92"/>
      <c r="K6423" s="92"/>
      <c r="N6423" s="92"/>
      <c r="O6423" s="92"/>
      <c r="P6423" s="92"/>
      <c r="Q6423" s="92"/>
      <c r="R6423" s="92"/>
    </row>
    <row r="6424" spans="1:18" x14ac:dyDescent="0.3">
      <c r="A6424" s="107"/>
      <c r="B6424" s="92"/>
      <c r="C6424" s="92"/>
      <c r="D6424" s="92"/>
      <c r="E6424" s="92"/>
      <c r="F6424" s="92"/>
      <c r="G6424" s="92"/>
      <c r="H6424" s="92"/>
      <c r="I6424" s="92"/>
      <c r="J6424" s="92"/>
      <c r="K6424" s="92"/>
      <c r="N6424" s="92"/>
      <c r="O6424" s="92"/>
      <c r="P6424" s="92"/>
      <c r="Q6424" s="92"/>
      <c r="R6424" s="92"/>
    </row>
    <row r="6425" spans="1:18" x14ac:dyDescent="0.3">
      <c r="A6425" s="107"/>
      <c r="B6425" s="92"/>
      <c r="C6425" s="92"/>
      <c r="D6425" s="92"/>
      <c r="E6425" s="92"/>
      <c r="F6425" s="92"/>
      <c r="G6425" s="92"/>
      <c r="H6425" s="92"/>
      <c r="I6425" s="92"/>
      <c r="J6425" s="92"/>
      <c r="K6425" s="92"/>
      <c r="N6425" s="92"/>
      <c r="O6425" s="92"/>
      <c r="P6425" s="92"/>
      <c r="Q6425" s="92"/>
      <c r="R6425" s="92"/>
    </row>
    <row r="6426" spans="1:18" x14ac:dyDescent="0.3">
      <c r="A6426" s="107"/>
      <c r="B6426" s="92"/>
      <c r="C6426" s="92"/>
      <c r="D6426" s="92"/>
      <c r="E6426" s="92"/>
      <c r="F6426" s="92"/>
      <c r="G6426" s="92"/>
      <c r="H6426" s="92"/>
      <c r="I6426" s="92"/>
      <c r="J6426" s="92"/>
      <c r="K6426" s="92"/>
      <c r="N6426" s="92"/>
      <c r="O6426" s="92"/>
      <c r="P6426" s="92"/>
      <c r="Q6426" s="92"/>
      <c r="R6426" s="92"/>
    </row>
    <row r="6427" spans="1:18" x14ac:dyDescent="0.3">
      <c r="A6427" s="107"/>
      <c r="B6427" s="92"/>
      <c r="C6427" s="92"/>
      <c r="D6427" s="92"/>
      <c r="E6427" s="92"/>
      <c r="F6427" s="92"/>
      <c r="G6427" s="92"/>
      <c r="H6427" s="92"/>
      <c r="I6427" s="92"/>
      <c r="J6427" s="92"/>
      <c r="K6427" s="92"/>
      <c r="N6427" s="92"/>
      <c r="O6427" s="92"/>
      <c r="P6427" s="92"/>
      <c r="Q6427" s="92"/>
      <c r="R6427" s="92"/>
    </row>
    <row r="6428" spans="1:18" x14ac:dyDescent="0.3">
      <c r="A6428" s="107"/>
      <c r="B6428" s="92"/>
      <c r="C6428" s="92"/>
      <c r="D6428" s="92"/>
      <c r="E6428" s="92"/>
      <c r="F6428" s="92"/>
      <c r="G6428" s="92"/>
      <c r="H6428" s="92"/>
      <c r="I6428" s="92"/>
      <c r="J6428" s="92"/>
      <c r="K6428" s="92"/>
      <c r="N6428" s="92"/>
      <c r="O6428" s="92"/>
      <c r="P6428" s="92"/>
      <c r="Q6428" s="92"/>
      <c r="R6428" s="92"/>
    </row>
    <row r="6429" spans="1:18" x14ac:dyDescent="0.3">
      <c r="A6429" s="107"/>
      <c r="B6429" s="92"/>
      <c r="C6429" s="92"/>
      <c r="D6429" s="92"/>
      <c r="E6429" s="92"/>
      <c r="F6429" s="92"/>
      <c r="G6429" s="92"/>
      <c r="H6429" s="92"/>
      <c r="I6429" s="92"/>
      <c r="J6429" s="92"/>
      <c r="K6429" s="92"/>
      <c r="N6429" s="92"/>
      <c r="O6429" s="92"/>
      <c r="P6429" s="92"/>
      <c r="Q6429" s="92"/>
      <c r="R6429" s="92"/>
    </row>
    <row r="6430" spans="1:18" x14ac:dyDescent="0.3">
      <c r="A6430" s="107"/>
      <c r="B6430" s="92"/>
      <c r="C6430" s="92"/>
      <c r="D6430" s="92"/>
      <c r="E6430" s="92"/>
      <c r="F6430" s="92"/>
      <c r="G6430" s="92"/>
      <c r="H6430" s="92"/>
      <c r="I6430" s="92"/>
      <c r="J6430" s="92"/>
      <c r="K6430" s="92"/>
      <c r="N6430" s="92"/>
      <c r="O6430" s="92"/>
      <c r="P6430" s="92"/>
      <c r="Q6430" s="92"/>
      <c r="R6430" s="92"/>
    </row>
    <row r="6431" spans="1:18" x14ac:dyDescent="0.3">
      <c r="A6431" s="107"/>
      <c r="B6431" s="92"/>
      <c r="C6431" s="92"/>
      <c r="D6431" s="92"/>
      <c r="E6431" s="92"/>
      <c r="F6431" s="92"/>
      <c r="G6431" s="92"/>
      <c r="H6431" s="92"/>
      <c r="I6431" s="92"/>
      <c r="J6431" s="92"/>
      <c r="K6431" s="92"/>
      <c r="N6431" s="92"/>
      <c r="O6431" s="92"/>
      <c r="P6431" s="92"/>
      <c r="Q6431" s="92"/>
      <c r="R6431" s="92"/>
    </row>
    <row r="6432" spans="1:18" x14ac:dyDescent="0.3">
      <c r="A6432" s="107"/>
      <c r="B6432" s="92"/>
      <c r="C6432" s="92"/>
      <c r="D6432" s="92"/>
      <c r="E6432" s="92"/>
      <c r="F6432" s="92"/>
      <c r="G6432" s="92"/>
      <c r="H6432" s="92"/>
      <c r="I6432" s="92"/>
      <c r="J6432" s="92"/>
      <c r="K6432" s="92"/>
      <c r="N6432" s="92"/>
      <c r="O6432" s="92"/>
      <c r="P6432" s="92"/>
      <c r="Q6432" s="92"/>
      <c r="R6432" s="92"/>
    </row>
    <row r="6433" spans="1:18" x14ac:dyDescent="0.3">
      <c r="A6433" s="107"/>
      <c r="B6433" s="92"/>
      <c r="C6433" s="92"/>
      <c r="D6433" s="92"/>
      <c r="E6433" s="92"/>
      <c r="F6433" s="92"/>
      <c r="G6433" s="92"/>
      <c r="H6433" s="92"/>
      <c r="I6433" s="92"/>
      <c r="J6433" s="92"/>
      <c r="K6433" s="92"/>
      <c r="N6433" s="92"/>
      <c r="O6433" s="92"/>
      <c r="P6433" s="92"/>
      <c r="Q6433" s="92"/>
      <c r="R6433" s="92"/>
    </row>
    <row r="6434" spans="1:18" x14ac:dyDescent="0.3">
      <c r="A6434" s="107"/>
      <c r="B6434" s="92"/>
      <c r="C6434" s="92"/>
      <c r="D6434" s="92"/>
      <c r="E6434" s="92"/>
      <c r="F6434" s="92"/>
      <c r="G6434" s="92"/>
      <c r="H6434" s="92"/>
      <c r="I6434" s="92"/>
      <c r="J6434" s="92"/>
      <c r="K6434" s="92"/>
      <c r="N6434" s="92"/>
      <c r="O6434" s="92"/>
      <c r="P6434" s="92"/>
      <c r="Q6434" s="92"/>
      <c r="R6434" s="92"/>
    </row>
    <row r="6435" spans="1:18" x14ac:dyDescent="0.3">
      <c r="A6435" s="107"/>
      <c r="B6435" s="92"/>
      <c r="C6435" s="92"/>
      <c r="D6435" s="92"/>
      <c r="E6435" s="92"/>
      <c r="F6435" s="92"/>
      <c r="G6435" s="92"/>
      <c r="H6435" s="92"/>
      <c r="I6435" s="92"/>
      <c r="J6435" s="92"/>
      <c r="K6435" s="92"/>
      <c r="N6435" s="92"/>
      <c r="O6435" s="92"/>
      <c r="P6435" s="92"/>
      <c r="Q6435" s="92"/>
      <c r="R6435" s="92"/>
    </row>
    <row r="6436" spans="1:18" x14ac:dyDescent="0.3">
      <c r="A6436" s="107"/>
      <c r="B6436" s="92"/>
      <c r="C6436" s="92"/>
      <c r="D6436" s="92"/>
      <c r="E6436" s="92"/>
      <c r="F6436" s="92"/>
      <c r="G6436" s="92"/>
      <c r="H6436" s="92"/>
      <c r="I6436" s="92"/>
      <c r="J6436" s="92"/>
      <c r="K6436" s="92"/>
      <c r="N6436" s="92"/>
      <c r="O6436" s="92"/>
      <c r="P6436" s="92"/>
      <c r="Q6436" s="92"/>
      <c r="R6436" s="92"/>
    </row>
    <row r="6437" spans="1:18" x14ac:dyDescent="0.3">
      <c r="A6437" s="107"/>
      <c r="B6437" s="92"/>
      <c r="C6437" s="92"/>
      <c r="D6437" s="92"/>
      <c r="E6437" s="92"/>
      <c r="F6437" s="92"/>
      <c r="G6437" s="92"/>
      <c r="H6437" s="92"/>
      <c r="I6437" s="92"/>
      <c r="J6437" s="92"/>
      <c r="K6437" s="92"/>
      <c r="N6437" s="92"/>
      <c r="O6437" s="92"/>
      <c r="P6437" s="92"/>
      <c r="Q6437" s="92"/>
      <c r="R6437" s="92"/>
    </row>
    <row r="6438" spans="1:18" x14ac:dyDescent="0.3">
      <c r="A6438" s="107"/>
      <c r="B6438" s="92"/>
      <c r="C6438" s="92"/>
      <c r="D6438" s="92"/>
      <c r="E6438" s="92"/>
      <c r="F6438" s="92"/>
      <c r="G6438" s="92"/>
      <c r="H6438" s="92"/>
      <c r="I6438" s="92"/>
      <c r="J6438" s="92"/>
      <c r="K6438" s="92"/>
      <c r="N6438" s="92"/>
      <c r="O6438" s="92"/>
      <c r="P6438" s="92"/>
      <c r="Q6438" s="92"/>
      <c r="R6438" s="92"/>
    </row>
    <row r="6439" spans="1:18" x14ac:dyDescent="0.3">
      <c r="A6439" s="107"/>
      <c r="B6439" s="92"/>
      <c r="C6439" s="92"/>
      <c r="D6439" s="92"/>
      <c r="E6439" s="92"/>
      <c r="F6439" s="92"/>
      <c r="G6439" s="92"/>
      <c r="H6439" s="92"/>
      <c r="I6439" s="92"/>
      <c r="J6439" s="92"/>
      <c r="K6439" s="92"/>
      <c r="N6439" s="92"/>
      <c r="O6439" s="92"/>
      <c r="P6439" s="92"/>
      <c r="Q6439" s="92"/>
      <c r="R6439" s="92"/>
    </row>
    <row r="6440" spans="1:18" x14ac:dyDescent="0.3">
      <c r="A6440" s="107"/>
      <c r="B6440" s="92"/>
      <c r="C6440" s="92"/>
      <c r="D6440" s="92"/>
      <c r="E6440" s="92"/>
      <c r="F6440" s="92"/>
      <c r="G6440" s="92"/>
      <c r="H6440" s="92"/>
      <c r="I6440" s="92"/>
      <c r="J6440" s="92"/>
      <c r="K6440" s="92"/>
      <c r="N6440" s="92"/>
      <c r="O6440" s="92"/>
      <c r="P6440" s="92"/>
      <c r="Q6440" s="92"/>
      <c r="R6440" s="92"/>
    </row>
    <row r="6441" spans="1:18" x14ac:dyDescent="0.3">
      <c r="A6441" s="107"/>
      <c r="B6441" s="92"/>
      <c r="C6441" s="92"/>
      <c r="D6441" s="92"/>
      <c r="E6441" s="92"/>
      <c r="F6441" s="92"/>
      <c r="G6441" s="92"/>
      <c r="H6441" s="92"/>
      <c r="I6441" s="92"/>
      <c r="J6441" s="92"/>
      <c r="K6441" s="92"/>
      <c r="N6441" s="92"/>
      <c r="O6441" s="92"/>
      <c r="P6441" s="92"/>
      <c r="Q6441" s="92"/>
      <c r="R6441" s="92"/>
    </row>
    <row r="6442" spans="1:18" x14ac:dyDescent="0.3">
      <c r="A6442" s="107"/>
      <c r="B6442" s="92"/>
      <c r="C6442" s="92"/>
      <c r="D6442" s="92"/>
      <c r="E6442" s="92"/>
      <c r="F6442" s="92"/>
      <c r="G6442" s="92"/>
      <c r="H6442" s="92"/>
      <c r="I6442" s="92"/>
      <c r="J6442" s="92"/>
      <c r="K6442" s="92"/>
      <c r="N6442" s="92"/>
      <c r="O6442" s="92"/>
      <c r="P6442" s="92"/>
      <c r="Q6442" s="92"/>
      <c r="R6442" s="92"/>
    </row>
    <row r="6443" spans="1:18" x14ac:dyDescent="0.3">
      <c r="A6443" s="107"/>
      <c r="B6443" s="92"/>
      <c r="C6443" s="92"/>
      <c r="D6443" s="92"/>
      <c r="E6443" s="92"/>
      <c r="F6443" s="92"/>
      <c r="G6443" s="92"/>
      <c r="H6443" s="92"/>
      <c r="I6443" s="92"/>
      <c r="J6443" s="92"/>
      <c r="K6443" s="92"/>
      <c r="N6443" s="92"/>
      <c r="O6443" s="92"/>
      <c r="P6443" s="92"/>
      <c r="Q6443" s="92"/>
      <c r="R6443" s="92"/>
    </row>
    <row r="6444" spans="1:18" x14ac:dyDescent="0.3">
      <c r="A6444" s="107"/>
      <c r="B6444" s="92"/>
      <c r="C6444" s="92"/>
      <c r="D6444" s="92"/>
      <c r="E6444" s="92"/>
      <c r="F6444" s="92"/>
      <c r="G6444" s="92"/>
      <c r="H6444" s="92"/>
      <c r="I6444" s="92"/>
      <c r="J6444" s="92"/>
      <c r="K6444" s="92"/>
      <c r="N6444" s="92"/>
      <c r="O6444" s="92"/>
      <c r="P6444" s="92"/>
      <c r="Q6444" s="92"/>
      <c r="R6444" s="92"/>
    </row>
    <row r="6445" spans="1:18" x14ac:dyDescent="0.3">
      <c r="A6445" s="107"/>
      <c r="B6445" s="92"/>
      <c r="C6445" s="92"/>
      <c r="D6445" s="92"/>
      <c r="E6445" s="92"/>
      <c r="F6445" s="92"/>
      <c r="G6445" s="92"/>
      <c r="H6445" s="92"/>
      <c r="I6445" s="92"/>
      <c r="J6445" s="92"/>
      <c r="K6445" s="92"/>
      <c r="N6445" s="92"/>
      <c r="O6445" s="92"/>
      <c r="P6445" s="92"/>
      <c r="Q6445" s="92"/>
      <c r="R6445" s="92"/>
    </row>
    <row r="6446" spans="1:18" x14ac:dyDescent="0.3">
      <c r="A6446" s="107"/>
      <c r="B6446" s="92"/>
      <c r="C6446" s="92"/>
      <c r="D6446" s="92"/>
      <c r="E6446" s="92"/>
      <c r="F6446" s="92"/>
      <c r="G6446" s="92"/>
      <c r="H6446" s="92"/>
      <c r="I6446" s="92"/>
      <c r="J6446" s="92"/>
      <c r="K6446" s="92"/>
      <c r="N6446" s="92"/>
      <c r="O6446" s="92"/>
      <c r="P6446" s="92"/>
      <c r="Q6446" s="92"/>
      <c r="R6446" s="92"/>
    </row>
    <row r="6447" spans="1:18" x14ac:dyDescent="0.3">
      <c r="A6447" s="107"/>
      <c r="B6447" s="92"/>
      <c r="C6447" s="92"/>
      <c r="D6447" s="92"/>
      <c r="E6447" s="92"/>
      <c r="F6447" s="92"/>
      <c r="G6447" s="92"/>
      <c r="H6447" s="92"/>
      <c r="I6447" s="92"/>
      <c r="J6447" s="92"/>
      <c r="K6447" s="92"/>
      <c r="N6447" s="92"/>
      <c r="O6447" s="92"/>
      <c r="P6447" s="92"/>
      <c r="Q6447" s="92"/>
      <c r="R6447" s="92"/>
    </row>
    <row r="6448" spans="1:18" x14ac:dyDescent="0.3">
      <c r="A6448" s="107"/>
      <c r="B6448" s="92"/>
      <c r="C6448" s="92"/>
      <c r="D6448" s="92"/>
      <c r="E6448" s="92"/>
      <c r="F6448" s="92"/>
      <c r="G6448" s="92"/>
      <c r="H6448" s="92"/>
      <c r="I6448" s="92"/>
      <c r="J6448" s="92"/>
      <c r="K6448" s="92"/>
      <c r="N6448" s="92"/>
      <c r="O6448" s="92"/>
      <c r="P6448" s="92"/>
      <c r="Q6448" s="92"/>
      <c r="R6448" s="92"/>
    </row>
    <row r="6449" spans="1:18" x14ac:dyDescent="0.3">
      <c r="A6449" s="107"/>
      <c r="B6449" s="92"/>
      <c r="C6449" s="92"/>
      <c r="D6449" s="92"/>
      <c r="E6449" s="92"/>
      <c r="F6449" s="92"/>
      <c r="G6449" s="92"/>
      <c r="H6449" s="92"/>
      <c r="I6449" s="92"/>
      <c r="J6449" s="92"/>
      <c r="K6449" s="92"/>
      <c r="N6449" s="92"/>
      <c r="O6449" s="92"/>
      <c r="P6449" s="92"/>
      <c r="Q6449" s="92"/>
      <c r="R6449" s="92"/>
    </row>
    <row r="6450" spans="1:18" x14ac:dyDescent="0.3">
      <c r="A6450" s="107"/>
      <c r="B6450" s="92"/>
      <c r="C6450" s="92"/>
      <c r="D6450" s="92"/>
      <c r="E6450" s="92"/>
      <c r="F6450" s="92"/>
      <c r="G6450" s="92"/>
      <c r="H6450" s="92"/>
      <c r="I6450" s="92"/>
      <c r="J6450" s="92"/>
      <c r="K6450" s="92"/>
      <c r="N6450" s="92"/>
      <c r="O6450" s="92"/>
      <c r="P6450" s="92"/>
      <c r="Q6450" s="92"/>
      <c r="R6450" s="92"/>
    </row>
    <row r="6451" spans="1:18" x14ac:dyDescent="0.3">
      <c r="A6451" s="107"/>
      <c r="B6451" s="92"/>
      <c r="C6451" s="92"/>
      <c r="D6451" s="92"/>
      <c r="E6451" s="92"/>
      <c r="F6451" s="92"/>
      <c r="G6451" s="92"/>
      <c r="H6451" s="92"/>
      <c r="I6451" s="92"/>
      <c r="J6451" s="92"/>
      <c r="K6451" s="92"/>
      <c r="N6451" s="92"/>
      <c r="O6451" s="92"/>
      <c r="P6451" s="92"/>
      <c r="Q6451" s="92"/>
      <c r="R6451" s="92"/>
    </row>
    <row r="6452" spans="1:18" x14ac:dyDescent="0.3">
      <c r="A6452" s="107"/>
      <c r="B6452" s="92"/>
      <c r="C6452" s="92"/>
      <c r="D6452" s="92"/>
      <c r="E6452" s="92"/>
      <c r="F6452" s="92"/>
      <c r="G6452" s="92"/>
      <c r="H6452" s="92"/>
      <c r="I6452" s="92"/>
      <c r="J6452" s="92"/>
      <c r="K6452" s="92"/>
      <c r="N6452" s="92"/>
      <c r="O6452" s="92"/>
      <c r="P6452" s="92"/>
      <c r="Q6452" s="92"/>
      <c r="R6452" s="92"/>
    </row>
    <row r="6453" spans="1:18" x14ac:dyDescent="0.3">
      <c r="A6453" s="107"/>
      <c r="B6453" s="92"/>
      <c r="C6453" s="92"/>
      <c r="D6453" s="92"/>
      <c r="E6453" s="92"/>
      <c r="F6453" s="92"/>
      <c r="G6453" s="92"/>
      <c r="H6453" s="92"/>
      <c r="I6453" s="92"/>
      <c r="J6453" s="92"/>
      <c r="K6453" s="92"/>
      <c r="N6453" s="92"/>
      <c r="O6453" s="92"/>
      <c r="P6453" s="92"/>
      <c r="Q6453" s="92"/>
      <c r="R6453" s="92"/>
    </row>
    <row r="6454" spans="1:18" x14ac:dyDescent="0.3">
      <c r="A6454" s="107"/>
      <c r="B6454" s="92"/>
      <c r="C6454" s="92"/>
      <c r="D6454" s="92"/>
      <c r="E6454" s="92"/>
      <c r="F6454" s="92"/>
      <c r="G6454" s="92"/>
      <c r="H6454" s="92"/>
      <c r="I6454" s="92"/>
      <c r="J6454" s="92"/>
      <c r="K6454" s="92"/>
      <c r="N6454" s="92"/>
      <c r="O6454" s="92"/>
      <c r="P6454" s="92"/>
      <c r="Q6454" s="92"/>
      <c r="R6454" s="92"/>
    </row>
    <row r="6455" spans="1:18" x14ac:dyDescent="0.3">
      <c r="A6455" s="107"/>
      <c r="B6455" s="92"/>
      <c r="C6455" s="92"/>
      <c r="D6455" s="92"/>
      <c r="E6455" s="92"/>
      <c r="F6455" s="92"/>
      <c r="G6455" s="92"/>
      <c r="H6455" s="92"/>
      <c r="I6455" s="92"/>
      <c r="J6455" s="92"/>
      <c r="K6455" s="92"/>
      <c r="N6455" s="92"/>
      <c r="O6455" s="92"/>
      <c r="P6455" s="92"/>
      <c r="Q6455" s="92"/>
      <c r="R6455" s="92"/>
    </row>
    <row r="6456" spans="1:18" x14ac:dyDescent="0.3">
      <c r="A6456" s="107"/>
      <c r="B6456" s="92"/>
      <c r="C6456" s="92"/>
      <c r="D6456" s="92"/>
      <c r="E6456" s="92"/>
      <c r="F6456" s="92"/>
      <c r="G6456" s="92"/>
      <c r="H6456" s="92"/>
      <c r="I6456" s="92"/>
      <c r="J6456" s="92"/>
      <c r="K6456" s="92"/>
      <c r="N6456" s="92"/>
      <c r="O6456" s="92"/>
      <c r="P6456" s="92"/>
      <c r="Q6456" s="92"/>
      <c r="R6456" s="92"/>
    </row>
    <row r="6457" spans="1:18" x14ac:dyDescent="0.3">
      <c r="A6457" s="107"/>
      <c r="B6457" s="92"/>
      <c r="C6457" s="92"/>
      <c r="D6457" s="92"/>
      <c r="E6457" s="92"/>
      <c r="F6457" s="92"/>
      <c r="G6457" s="92"/>
      <c r="H6457" s="92"/>
      <c r="I6457" s="92"/>
      <c r="J6457" s="92"/>
      <c r="K6457" s="92"/>
      <c r="N6457" s="92"/>
      <c r="O6457" s="92"/>
      <c r="P6457" s="92"/>
      <c r="Q6457" s="92"/>
      <c r="R6457" s="92"/>
    </row>
    <row r="6458" spans="1:18" x14ac:dyDescent="0.3">
      <c r="A6458" s="107"/>
      <c r="B6458" s="92"/>
      <c r="C6458" s="92"/>
      <c r="D6458" s="92"/>
      <c r="E6458" s="92"/>
      <c r="F6458" s="92"/>
      <c r="G6458" s="92"/>
      <c r="H6458" s="92"/>
      <c r="I6458" s="92"/>
      <c r="J6458" s="92"/>
      <c r="K6458" s="92"/>
      <c r="N6458" s="92"/>
      <c r="O6458" s="92"/>
      <c r="P6458" s="92"/>
      <c r="Q6458" s="92"/>
      <c r="R6458" s="92"/>
    </row>
    <row r="6459" spans="1:18" x14ac:dyDescent="0.3">
      <c r="A6459" s="107"/>
      <c r="B6459" s="92"/>
      <c r="C6459" s="92"/>
      <c r="D6459" s="92"/>
      <c r="E6459" s="92"/>
      <c r="F6459" s="92"/>
      <c r="G6459" s="92"/>
      <c r="H6459" s="92"/>
      <c r="I6459" s="92"/>
      <c r="J6459" s="92"/>
      <c r="K6459" s="92"/>
      <c r="N6459" s="92"/>
      <c r="O6459" s="92"/>
      <c r="P6459" s="92"/>
      <c r="Q6459" s="92"/>
      <c r="R6459" s="92"/>
    </row>
    <row r="6460" spans="1:18" x14ac:dyDescent="0.3">
      <c r="A6460" s="107"/>
      <c r="B6460" s="92"/>
      <c r="C6460" s="92"/>
      <c r="D6460" s="92"/>
      <c r="E6460" s="92"/>
      <c r="F6460" s="92"/>
      <c r="G6460" s="92"/>
      <c r="H6460" s="92"/>
      <c r="I6460" s="92"/>
      <c r="J6460" s="92"/>
      <c r="K6460" s="92"/>
      <c r="N6460" s="92"/>
      <c r="O6460" s="92"/>
      <c r="P6460" s="92"/>
      <c r="Q6460" s="92"/>
      <c r="R6460" s="92"/>
    </row>
    <row r="6461" spans="1:18" x14ac:dyDescent="0.3">
      <c r="A6461" s="107"/>
      <c r="B6461" s="92"/>
      <c r="C6461" s="92"/>
      <c r="D6461" s="92"/>
      <c r="E6461" s="92"/>
      <c r="F6461" s="92"/>
      <c r="G6461" s="92"/>
      <c r="H6461" s="92"/>
      <c r="I6461" s="92"/>
      <c r="J6461" s="92"/>
      <c r="K6461" s="92"/>
      <c r="N6461" s="92"/>
      <c r="O6461" s="92"/>
      <c r="P6461" s="92"/>
      <c r="Q6461" s="92"/>
      <c r="R6461" s="92"/>
    </row>
    <row r="6462" spans="1:18" x14ac:dyDescent="0.3">
      <c r="A6462" s="107"/>
      <c r="B6462" s="92"/>
      <c r="C6462" s="92"/>
      <c r="D6462" s="92"/>
      <c r="E6462" s="92"/>
      <c r="F6462" s="92"/>
      <c r="G6462" s="92"/>
      <c r="H6462" s="92"/>
      <c r="I6462" s="92"/>
      <c r="J6462" s="92"/>
      <c r="K6462" s="92"/>
      <c r="N6462" s="92"/>
      <c r="O6462" s="92"/>
      <c r="P6462" s="92"/>
      <c r="Q6462" s="92"/>
      <c r="R6462" s="92"/>
    </row>
    <row r="6463" spans="1:18" x14ac:dyDescent="0.3">
      <c r="A6463" s="107"/>
      <c r="B6463" s="92"/>
      <c r="C6463" s="92"/>
      <c r="D6463" s="92"/>
      <c r="E6463" s="92"/>
      <c r="F6463" s="92"/>
      <c r="G6463" s="92"/>
      <c r="H6463" s="92"/>
      <c r="I6463" s="92"/>
      <c r="J6463" s="92"/>
      <c r="K6463" s="92"/>
      <c r="N6463" s="92"/>
      <c r="O6463" s="92"/>
      <c r="P6463" s="92"/>
      <c r="Q6463" s="92"/>
      <c r="R6463" s="92"/>
    </row>
    <row r="6464" spans="1:18" x14ac:dyDescent="0.3">
      <c r="A6464" s="107"/>
      <c r="B6464" s="92"/>
      <c r="C6464" s="92"/>
      <c r="D6464" s="92"/>
      <c r="E6464" s="92"/>
      <c r="F6464" s="92"/>
      <c r="G6464" s="92"/>
      <c r="H6464" s="92"/>
      <c r="I6464" s="92"/>
      <c r="J6464" s="92"/>
      <c r="K6464" s="92"/>
      <c r="N6464" s="92"/>
      <c r="O6464" s="92"/>
      <c r="P6464" s="92"/>
      <c r="Q6464" s="92"/>
      <c r="R6464" s="92"/>
    </row>
    <row r="6465" spans="1:18" x14ac:dyDescent="0.3">
      <c r="A6465" s="107"/>
      <c r="B6465" s="92"/>
      <c r="C6465" s="92"/>
      <c r="D6465" s="92"/>
      <c r="E6465" s="92"/>
      <c r="F6465" s="92"/>
      <c r="G6465" s="92"/>
      <c r="H6465" s="92"/>
      <c r="I6465" s="92"/>
      <c r="J6465" s="92"/>
      <c r="K6465" s="92"/>
      <c r="N6465" s="92"/>
      <c r="O6465" s="92"/>
      <c r="P6465" s="92"/>
      <c r="Q6465" s="92"/>
      <c r="R6465" s="92"/>
    </row>
    <row r="6466" spans="1:18" x14ac:dyDescent="0.3">
      <c r="A6466" s="107"/>
      <c r="B6466" s="92"/>
      <c r="C6466" s="92"/>
      <c r="D6466" s="92"/>
      <c r="E6466" s="92"/>
      <c r="F6466" s="92"/>
      <c r="G6466" s="92"/>
      <c r="H6466" s="92"/>
      <c r="I6466" s="92"/>
      <c r="J6466" s="92"/>
      <c r="K6466" s="92"/>
      <c r="N6466" s="92"/>
      <c r="O6466" s="92"/>
      <c r="P6466" s="92"/>
      <c r="Q6466" s="92"/>
      <c r="R6466" s="92"/>
    </row>
    <row r="6467" spans="1:18" x14ac:dyDescent="0.3">
      <c r="A6467" s="107"/>
      <c r="B6467" s="92"/>
      <c r="C6467" s="92"/>
      <c r="D6467" s="92"/>
      <c r="E6467" s="92"/>
      <c r="F6467" s="92"/>
      <c r="G6467" s="92"/>
      <c r="H6467" s="92"/>
      <c r="I6467" s="92"/>
      <c r="J6467" s="92"/>
      <c r="K6467" s="92"/>
      <c r="N6467" s="92"/>
      <c r="O6467" s="92"/>
      <c r="P6467" s="92"/>
      <c r="Q6467" s="92"/>
      <c r="R6467" s="92"/>
    </row>
    <row r="6468" spans="1:18" x14ac:dyDescent="0.3">
      <c r="A6468" s="107"/>
      <c r="B6468" s="92"/>
      <c r="C6468" s="92"/>
      <c r="D6468" s="92"/>
      <c r="E6468" s="92"/>
      <c r="F6468" s="92"/>
      <c r="G6468" s="92"/>
      <c r="H6468" s="92"/>
      <c r="I6468" s="92"/>
      <c r="J6468" s="92"/>
      <c r="K6468" s="92"/>
      <c r="N6468" s="92"/>
      <c r="O6468" s="92"/>
      <c r="P6468" s="92"/>
      <c r="Q6468" s="92"/>
      <c r="R6468" s="92"/>
    </row>
    <row r="6469" spans="1:18" x14ac:dyDescent="0.3">
      <c r="A6469" s="107"/>
      <c r="B6469" s="92"/>
      <c r="C6469" s="92"/>
      <c r="D6469" s="92"/>
      <c r="E6469" s="92"/>
      <c r="F6469" s="92"/>
      <c r="G6469" s="92"/>
      <c r="H6469" s="92"/>
      <c r="I6469" s="92"/>
      <c r="J6469" s="92"/>
      <c r="K6469" s="92"/>
      <c r="N6469" s="92"/>
      <c r="O6469" s="92"/>
      <c r="P6469" s="92"/>
      <c r="Q6469" s="92"/>
      <c r="R6469" s="92"/>
    </row>
    <row r="6470" spans="1:18" x14ac:dyDescent="0.3">
      <c r="A6470" s="107"/>
      <c r="B6470" s="92"/>
      <c r="C6470" s="92"/>
      <c r="D6470" s="92"/>
      <c r="E6470" s="92"/>
      <c r="F6470" s="92"/>
      <c r="G6470" s="92"/>
      <c r="H6470" s="92"/>
      <c r="I6470" s="92"/>
      <c r="J6470" s="92"/>
      <c r="K6470" s="92"/>
      <c r="N6470" s="92"/>
      <c r="O6470" s="92"/>
      <c r="P6470" s="92"/>
      <c r="Q6470" s="92"/>
      <c r="R6470" s="92"/>
    </row>
    <row r="6471" spans="1:18" x14ac:dyDescent="0.3">
      <c r="A6471" s="107"/>
      <c r="B6471" s="92"/>
      <c r="C6471" s="92"/>
      <c r="D6471" s="92"/>
      <c r="E6471" s="92"/>
      <c r="F6471" s="92"/>
      <c r="G6471" s="92"/>
      <c r="H6471" s="92"/>
      <c r="I6471" s="92"/>
      <c r="J6471" s="92"/>
      <c r="K6471" s="92"/>
      <c r="N6471" s="92"/>
      <c r="O6471" s="92"/>
      <c r="P6471" s="92"/>
      <c r="Q6471" s="92"/>
      <c r="R6471" s="92"/>
    </row>
    <row r="6472" spans="1:18" x14ac:dyDescent="0.3">
      <c r="A6472" s="107"/>
      <c r="B6472" s="92"/>
      <c r="C6472" s="92"/>
      <c r="D6472" s="92"/>
      <c r="E6472" s="92"/>
      <c r="F6472" s="92"/>
      <c r="G6472" s="92"/>
      <c r="H6472" s="92"/>
      <c r="I6472" s="92"/>
      <c r="J6472" s="92"/>
      <c r="K6472" s="92"/>
      <c r="N6472" s="92"/>
      <c r="O6472" s="92"/>
      <c r="P6472" s="92"/>
      <c r="Q6472" s="92"/>
      <c r="R6472" s="92"/>
    </row>
    <row r="6473" spans="1:18" x14ac:dyDescent="0.3">
      <c r="A6473" s="107"/>
      <c r="B6473" s="92"/>
      <c r="C6473" s="92"/>
      <c r="D6473" s="92"/>
      <c r="E6473" s="92"/>
      <c r="F6473" s="92"/>
      <c r="G6473" s="92"/>
      <c r="H6473" s="92"/>
      <c r="I6473" s="92"/>
      <c r="J6473" s="92"/>
      <c r="K6473" s="92"/>
      <c r="N6473" s="92"/>
      <c r="O6473" s="92"/>
      <c r="P6473" s="92"/>
      <c r="Q6473" s="92"/>
      <c r="R6473" s="92"/>
    </row>
    <row r="6474" spans="1:18" x14ac:dyDescent="0.3">
      <c r="A6474" s="107"/>
      <c r="B6474" s="92"/>
      <c r="C6474" s="92"/>
      <c r="D6474" s="92"/>
      <c r="E6474" s="92"/>
      <c r="F6474" s="92"/>
      <c r="G6474" s="92"/>
      <c r="H6474" s="92"/>
      <c r="I6474" s="92"/>
      <c r="J6474" s="92"/>
      <c r="K6474" s="92"/>
      <c r="N6474" s="92"/>
      <c r="O6474" s="92"/>
      <c r="P6474" s="92"/>
      <c r="Q6474" s="92"/>
      <c r="R6474" s="92"/>
    </row>
    <row r="6475" spans="1:18" x14ac:dyDescent="0.3">
      <c r="A6475" s="107"/>
      <c r="B6475" s="92"/>
      <c r="C6475" s="92"/>
      <c r="D6475" s="92"/>
      <c r="E6475" s="92"/>
      <c r="F6475" s="92"/>
      <c r="G6475" s="92"/>
      <c r="H6475" s="92"/>
      <c r="I6475" s="92"/>
      <c r="J6475" s="92"/>
      <c r="K6475" s="92"/>
      <c r="N6475" s="92"/>
      <c r="O6475" s="92"/>
      <c r="P6475" s="92"/>
      <c r="Q6475" s="92"/>
      <c r="R6475" s="92"/>
    </row>
    <row r="6476" spans="1:18" x14ac:dyDescent="0.3">
      <c r="A6476" s="107"/>
      <c r="B6476" s="92"/>
      <c r="C6476" s="92"/>
      <c r="D6476" s="92"/>
      <c r="E6476" s="92"/>
      <c r="F6476" s="92"/>
      <c r="G6476" s="92"/>
      <c r="H6476" s="92"/>
      <c r="I6476" s="92"/>
      <c r="J6476" s="92"/>
      <c r="K6476" s="92"/>
      <c r="N6476" s="92"/>
      <c r="O6476" s="92"/>
      <c r="P6476" s="92"/>
      <c r="Q6476" s="92"/>
      <c r="R6476" s="92"/>
    </row>
    <row r="6477" spans="1:18" x14ac:dyDescent="0.3">
      <c r="A6477" s="107"/>
      <c r="B6477" s="92"/>
      <c r="C6477" s="92"/>
      <c r="D6477" s="92"/>
      <c r="E6477" s="92"/>
      <c r="F6477" s="92"/>
      <c r="G6477" s="92"/>
      <c r="H6477" s="92"/>
      <c r="I6477" s="92"/>
      <c r="J6477" s="92"/>
      <c r="K6477" s="92"/>
      <c r="N6477" s="92"/>
      <c r="O6477" s="92"/>
      <c r="P6477" s="92"/>
      <c r="Q6477" s="92"/>
      <c r="R6477" s="92"/>
    </row>
    <row r="6478" spans="1:18" x14ac:dyDescent="0.3">
      <c r="A6478" s="107"/>
      <c r="B6478" s="92"/>
      <c r="C6478" s="92"/>
      <c r="D6478" s="92"/>
      <c r="E6478" s="92"/>
      <c r="F6478" s="92"/>
      <c r="G6478" s="92"/>
      <c r="H6478" s="92"/>
      <c r="I6478" s="92"/>
      <c r="J6478" s="92"/>
      <c r="K6478" s="92"/>
      <c r="N6478" s="92"/>
      <c r="O6478" s="92"/>
      <c r="P6478" s="92"/>
      <c r="Q6478" s="92"/>
      <c r="R6478" s="92"/>
    </row>
    <row r="6479" spans="1:18" x14ac:dyDescent="0.3">
      <c r="A6479" s="107"/>
      <c r="B6479" s="92"/>
      <c r="C6479" s="92"/>
      <c r="D6479" s="92"/>
      <c r="E6479" s="92"/>
      <c r="F6479" s="92"/>
      <c r="G6479" s="92"/>
      <c r="H6479" s="92"/>
      <c r="I6479" s="92"/>
      <c r="J6479" s="92"/>
      <c r="K6479" s="92"/>
      <c r="N6479" s="92"/>
      <c r="O6479" s="92"/>
      <c r="P6479" s="92"/>
      <c r="Q6479" s="92"/>
      <c r="R6479" s="92"/>
    </row>
    <row r="6480" spans="1:18" x14ac:dyDescent="0.3">
      <c r="A6480" s="107"/>
      <c r="B6480" s="92"/>
      <c r="C6480" s="92"/>
      <c r="D6480" s="92"/>
      <c r="E6480" s="92"/>
      <c r="F6480" s="92"/>
      <c r="G6480" s="92"/>
      <c r="H6480" s="92"/>
      <c r="I6480" s="92"/>
      <c r="J6480" s="92"/>
      <c r="K6480" s="92"/>
      <c r="N6480" s="92"/>
      <c r="O6480" s="92"/>
      <c r="P6480" s="92"/>
      <c r="Q6480" s="92"/>
      <c r="R6480" s="92"/>
    </row>
    <row r="6481" spans="1:18" x14ac:dyDescent="0.3">
      <c r="A6481" s="107"/>
      <c r="B6481" s="92"/>
      <c r="C6481" s="92"/>
      <c r="D6481" s="92"/>
      <c r="E6481" s="92"/>
      <c r="F6481" s="92"/>
      <c r="G6481" s="92"/>
      <c r="H6481" s="92"/>
      <c r="I6481" s="92"/>
      <c r="J6481" s="92"/>
      <c r="K6481" s="92"/>
      <c r="N6481" s="92"/>
      <c r="O6481" s="92"/>
      <c r="P6481" s="92"/>
      <c r="Q6481" s="92"/>
      <c r="R6481" s="92"/>
    </row>
    <row r="6482" spans="1:18" x14ac:dyDescent="0.3">
      <c r="A6482" s="107"/>
      <c r="B6482" s="92"/>
      <c r="C6482" s="92"/>
      <c r="D6482" s="92"/>
      <c r="E6482" s="92"/>
      <c r="F6482" s="92"/>
      <c r="G6482" s="92"/>
      <c r="H6482" s="92"/>
      <c r="I6482" s="92"/>
      <c r="J6482" s="92"/>
      <c r="K6482" s="92"/>
      <c r="N6482" s="92"/>
      <c r="O6482" s="92"/>
      <c r="P6482" s="92"/>
      <c r="Q6482" s="92"/>
      <c r="R6482" s="92"/>
    </row>
    <row r="6483" spans="1:18" x14ac:dyDescent="0.3">
      <c r="A6483" s="107"/>
      <c r="B6483" s="92"/>
      <c r="C6483" s="92"/>
      <c r="D6483" s="92"/>
      <c r="E6483" s="92"/>
      <c r="F6483" s="92"/>
      <c r="G6483" s="92"/>
      <c r="H6483" s="92"/>
      <c r="I6483" s="92"/>
      <c r="J6483" s="92"/>
      <c r="K6483" s="92"/>
      <c r="N6483" s="92"/>
      <c r="O6483" s="92"/>
      <c r="P6483" s="92"/>
      <c r="Q6483" s="92"/>
      <c r="R6483" s="92"/>
    </row>
    <row r="6484" spans="1:18" x14ac:dyDescent="0.3">
      <c r="A6484" s="107"/>
      <c r="B6484" s="92"/>
      <c r="C6484" s="92"/>
      <c r="D6484" s="92"/>
      <c r="E6484" s="92"/>
      <c r="F6484" s="92"/>
      <c r="G6484" s="92"/>
      <c r="H6484" s="92"/>
      <c r="I6484" s="92"/>
      <c r="J6484" s="92"/>
      <c r="K6484" s="92"/>
      <c r="N6484" s="92"/>
      <c r="O6484" s="92"/>
      <c r="P6484" s="92"/>
      <c r="Q6484" s="92"/>
      <c r="R6484" s="92"/>
    </row>
    <row r="6485" spans="1:18" x14ac:dyDescent="0.3">
      <c r="A6485" s="107"/>
      <c r="B6485" s="92"/>
      <c r="C6485" s="92"/>
      <c r="D6485" s="92"/>
      <c r="E6485" s="92"/>
      <c r="F6485" s="92"/>
      <c r="G6485" s="92"/>
      <c r="H6485" s="92"/>
      <c r="I6485" s="92"/>
      <c r="J6485" s="92"/>
      <c r="K6485" s="92"/>
      <c r="N6485" s="92"/>
      <c r="O6485" s="92"/>
      <c r="P6485" s="92"/>
      <c r="Q6485" s="92"/>
      <c r="R6485" s="92"/>
    </row>
    <row r="6486" spans="1:18" x14ac:dyDescent="0.3">
      <c r="A6486" s="107"/>
      <c r="B6486" s="92"/>
      <c r="C6486" s="92"/>
      <c r="D6486" s="92"/>
      <c r="E6486" s="92"/>
      <c r="F6486" s="92"/>
      <c r="G6486" s="92"/>
      <c r="H6486" s="92"/>
      <c r="I6486" s="92"/>
      <c r="J6486" s="92"/>
      <c r="K6486" s="92"/>
      <c r="N6486" s="92"/>
      <c r="O6486" s="92"/>
      <c r="P6486" s="92"/>
      <c r="Q6486" s="92"/>
      <c r="R6486" s="92"/>
    </row>
    <row r="6487" spans="1:18" x14ac:dyDescent="0.3">
      <c r="A6487" s="107"/>
      <c r="B6487" s="92"/>
      <c r="C6487" s="92"/>
      <c r="D6487" s="92"/>
      <c r="E6487" s="92"/>
      <c r="F6487" s="92"/>
      <c r="G6487" s="92"/>
      <c r="H6487" s="92"/>
      <c r="I6487" s="92"/>
      <c r="J6487" s="92"/>
      <c r="K6487" s="92"/>
      <c r="N6487" s="92"/>
      <c r="O6487" s="92"/>
      <c r="P6487" s="92"/>
      <c r="Q6487" s="92"/>
      <c r="R6487" s="92"/>
    </row>
    <row r="6488" spans="1:18" x14ac:dyDescent="0.3">
      <c r="A6488" s="107"/>
      <c r="B6488" s="92"/>
      <c r="C6488" s="92"/>
      <c r="D6488" s="92"/>
      <c r="E6488" s="92"/>
      <c r="F6488" s="92"/>
      <c r="G6488" s="92"/>
      <c r="H6488" s="92"/>
      <c r="I6488" s="92"/>
      <c r="J6488" s="92"/>
      <c r="K6488" s="92"/>
      <c r="N6488" s="92"/>
      <c r="O6488" s="92"/>
      <c r="P6488" s="92"/>
      <c r="Q6488" s="92"/>
      <c r="R6488" s="92"/>
    </row>
    <row r="6489" spans="1:18" x14ac:dyDescent="0.3">
      <c r="A6489" s="107"/>
      <c r="B6489" s="92"/>
      <c r="C6489" s="92"/>
      <c r="D6489" s="92"/>
      <c r="E6489" s="92"/>
      <c r="F6489" s="92"/>
      <c r="G6489" s="92"/>
      <c r="H6489" s="92"/>
      <c r="I6489" s="92"/>
      <c r="J6489" s="92"/>
      <c r="K6489" s="92"/>
      <c r="N6489" s="92"/>
      <c r="O6489" s="92"/>
      <c r="P6489" s="92"/>
      <c r="Q6489" s="92"/>
      <c r="R6489" s="92"/>
    </row>
    <row r="6490" spans="1:18" x14ac:dyDescent="0.3">
      <c r="A6490" s="107"/>
      <c r="B6490" s="92"/>
      <c r="C6490" s="92"/>
      <c r="D6490" s="92"/>
      <c r="E6490" s="92"/>
      <c r="F6490" s="92"/>
      <c r="G6490" s="92"/>
      <c r="H6490" s="92"/>
      <c r="I6490" s="92"/>
      <c r="J6490" s="92"/>
      <c r="K6490" s="92"/>
      <c r="N6490" s="92"/>
      <c r="O6490" s="92"/>
      <c r="P6490" s="92"/>
      <c r="Q6490" s="92"/>
      <c r="R6490" s="92"/>
    </row>
    <row r="6491" spans="1:18" x14ac:dyDescent="0.3">
      <c r="A6491" s="107"/>
      <c r="B6491" s="92"/>
      <c r="C6491" s="92"/>
      <c r="D6491" s="92"/>
      <c r="E6491" s="92"/>
      <c r="F6491" s="92"/>
      <c r="G6491" s="92"/>
      <c r="H6491" s="92"/>
      <c r="I6491" s="92"/>
      <c r="J6491" s="92"/>
      <c r="K6491" s="92"/>
      <c r="N6491" s="92"/>
      <c r="O6491" s="92"/>
      <c r="P6491" s="92"/>
      <c r="Q6491" s="92"/>
      <c r="R6491" s="92"/>
    </row>
    <row r="6492" spans="1:18" x14ac:dyDescent="0.3">
      <c r="A6492" s="107"/>
      <c r="B6492" s="92"/>
      <c r="C6492" s="92"/>
      <c r="D6492" s="92"/>
      <c r="E6492" s="92"/>
      <c r="F6492" s="92"/>
      <c r="G6492" s="92"/>
      <c r="H6492" s="92"/>
      <c r="I6492" s="92"/>
      <c r="J6492" s="92"/>
      <c r="K6492" s="92"/>
      <c r="N6492" s="92"/>
      <c r="O6492" s="92"/>
      <c r="P6492" s="92"/>
      <c r="Q6492" s="92"/>
      <c r="R6492" s="92"/>
    </row>
    <row r="6493" spans="1:18" x14ac:dyDescent="0.3">
      <c r="A6493" s="107"/>
      <c r="B6493" s="92"/>
      <c r="C6493" s="92"/>
      <c r="D6493" s="92"/>
      <c r="E6493" s="92"/>
      <c r="F6493" s="92"/>
      <c r="G6493" s="92"/>
      <c r="H6493" s="92"/>
      <c r="I6493" s="92"/>
      <c r="J6493" s="92"/>
      <c r="K6493" s="92"/>
      <c r="N6493" s="92"/>
      <c r="O6493" s="92"/>
      <c r="P6493" s="92"/>
      <c r="Q6493" s="92"/>
      <c r="R6493" s="92"/>
    </row>
    <row r="6494" spans="1:18" x14ac:dyDescent="0.3">
      <c r="A6494" s="107"/>
      <c r="B6494" s="92"/>
      <c r="C6494" s="92"/>
      <c r="D6494" s="92"/>
      <c r="E6494" s="92"/>
      <c r="F6494" s="92"/>
      <c r="G6494" s="92"/>
      <c r="H6494" s="92"/>
      <c r="I6494" s="92"/>
      <c r="J6494" s="92"/>
      <c r="K6494" s="92"/>
      <c r="N6494" s="92"/>
      <c r="O6494" s="92"/>
      <c r="P6494" s="92"/>
      <c r="Q6494" s="92"/>
      <c r="R6494" s="92"/>
    </row>
    <row r="6495" spans="1:18" x14ac:dyDescent="0.3">
      <c r="A6495" s="107"/>
      <c r="B6495" s="92"/>
      <c r="C6495" s="92"/>
      <c r="D6495" s="92"/>
      <c r="E6495" s="92"/>
      <c r="F6495" s="92"/>
      <c r="G6495" s="92"/>
      <c r="H6495" s="92"/>
      <c r="I6495" s="92"/>
      <c r="J6495" s="92"/>
      <c r="K6495" s="92"/>
      <c r="N6495" s="92"/>
      <c r="O6495" s="92"/>
      <c r="P6495" s="92"/>
      <c r="Q6495" s="92"/>
      <c r="R6495" s="92"/>
    </row>
    <row r="6496" spans="1:18" x14ac:dyDescent="0.3">
      <c r="A6496" s="107"/>
      <c r="B6496" s="92"/>
      <c r="C6496" s="92"/>
      <c r="D6496" s="92"/>
      <c r="E6496" s="92"/>
      <c r="F6496" s="92"/>
      <c r="G6496" s="92"/>
      <c r="H6496" s="92"/>
      <c r="I6496" s="92"/>
      <c r="J6496" s="92"/>
      <c r="K6496" s="92"/>
      <c r="N6496" s="92"/>
      <c r="O6496" s="92"/>
      <c r="P6496" s="92"/>
      <c r="Q6496" s="92"/>
      <c r="R6496" s="92"/>
    </row>
    <row r="6497" spans="1:18" x14ac:dyDescent="0.3">
      <c r="A6497" s="107"/>
      <c r="B6497" s="92"/>
      <c r="C6497" s="92"/>
      <c r="D6497" s="92"/>
      <c r="E6497" s="92"/>
      <c r="F6497" s="92"/>
      <c r="G6497" s="92"/>
      <c r="H6497" s="92"/>
      <c r="I6497" s="92"/>
      <c r="J6497" s="92"/>
      <c r="K6497" s="92"/>
      <c r="N6497" s="92"/>
      <c r="O6497" s="92"/>
      <c r="P6497" s="92"/>
      <c r="Q6497" s="92"/>
      <c r="R6497" s="92"/>
    </row>
    <row r="6498" spans="1:18" x14ac:dyDescent="0.3">
      <c r="A6498" s="107"/>
      <c r="B6498" s="92"/>
      <c r="C6498" s="92"/>
      <c r="D6498" s="92"/>
      <c r="E6498" s="92"/>
      <c r="F6498" s="92"/>
      <c r="G6498" s="92"/>
      <c r="H6498" s="92"/>
      <c r="I6498" s="92"/>
      <c r="J6498" s="92"/>
      <c r="K6498" s="92"/>
      <c r="N6498" s="92"/>
      <c r="O6498" s="92"/>
      <c r="P6498" s="92"/>
      <c r="Q6498" s="92"/>
      <c r="R6498" s="92"/>
    </row>
    <row r="6499" spans="1:18" x14ac:dyDescent="0.3">
      <c r="A6499" s="107"/>
      <c r="B6499" s="92"/>
      <c r="C6499" s="92"/>
      <c r="D6499" s="92"/>
      <c r="E6499" s="92"/>
      <c r="F6499" s="92"/>
      <c r="G6499" s="92"/>
      <c r="H6499" s="92"/>
      <c r="I6499" s="92"/>
      <c r="J6499" s="92"/>
      <c r="K6499" s="92"/>
      <c r="N6499" s="92"/>
      <c r="O6499" s="92"/>
      <c r="P6499" s="92"/>
      <c r="Q6499" s="92"/>
      <c r="R6499" s="92"/>
    </row>
    <row r="6500" spans="1:18" x14ac:dyDescent="0.3">
      <c r="A6500" s="107"/>
      <c r="B6500" s="92"/>
      <c r="C6500" s="92"/>
      <c r="D6500" s="92"/>
      <c r="E6500" s="92"/>
      <c r="F6500" s="92"/>
      <c r="G6500" s="92"/>
      <c r="H6500" s="92"/>
      <c r="I6500" s="92"/>
      <c r="J6500" s="92"/>
      <c r="K6500" s="92"/>
      <c r="N6500" s="92"/>
      <c r="O6500" s="92"/>
      <c r="P6500" s="92"/>
      <c r="Q6500" s="92"/>
      <c r="R6500" s="92"/>
    </row>
    <row r="6501" spans="1:18" x14ac:dyDescent="0.3">
      <c r="A6501" s="107"/>
      <c r="B6501" s="92"/>
      <c r="C6501" s="92"/>
      <c r="D6501" s="92"/>
      <c r="E6501" s="92"/>
      <c r="F6501" s="92"/>
      <c r="G6501" s="92"/>
      <c r="H6501" s="92"/>
      <c r="I6501" s="92"/>
      <c r="J6501" s="92"/>
      <c r="K6501" s="92"/>
      <c r="N6501" s="92"/>
      <c r="O6501" s="92"/>
      <c r="P6501" s="92"/>
      <c r="Q6501" s="92"/>
      <c r="R6501" s="92"/>
    </row>
    <row r="6502" spans="1:18" x14ac:dyDescent="0.3">
      <c r="A6502" s="107"/>
      <c r="B6502" s="92"/>
      <c r="C6502" s="92"/>
      <c r="D6502" s="92"/>
      <c r="E6502" s="92"/>
      <c r="F6502" s="92"/>
      <c r="G6502" s="92"/>
      <c r="H6502" s="92"/>
      <c r="I6502" s="92"/>
      <c r="J6502" s="92"/>
      <c r="K6502" s="92"/>
      <c r="N6502" s="92"/>
      <c r="O6502" s="92"/>
      <c r="P6502" s="92"/>
      <c r="Q6502" s="92"/>
      <c r="R6502" s="92"/>
    </row>
    <row r="6503" spans="1:18" x14ac:dyDescent="0.3">
      <c r="A6503" s="107"/>
      <c r="B6503" s="92"/>
      <c r="C6503" s="92"/>
      <c r="D6503" s="92"/>
      <c r="E6503" s="92"/>
      <c r="F6503" s="92"/>
      <c r="G6503" s="92"/>
      <c r="H6503" s="92"/>
      <c r="I6503" s="92"/>
      <c r="J6503" s="92"/>
      <c r="K6503" s="92"/>
      <c r="N6503" s="92"/>
      <c r="O6503" s="92"/>
      <c r="P6503" s="92"/>
      <c r="Q6503" s="92"/>
      <c r="R6503" s="92"/>
    </row>
    <row r="6504" spans="1:18" x14ac:dyDescent="0.3">
      <c r="A6504" s="107"/>
      <c r="B6504" s="92"/>
      <c r="C6504" s="92"/>
      <c r="D6504" s="92"/>
      <c r="E6504" s="92"/>
      <c r="F6504" s="92"/>
      <c r="G6504" s="92"/>
      <c r="H6504" s="92"/>
      <c r="I6504" s="92"/>
      <c r="J6504" s="92"/>
      <c r="K6504" s="92"/>
      <c r="N6504" s="92"/>
      <c r="O6504" s="92"/>
      <c r="P6504" s="92"/>
      <c r="Q6504" s="92"/>
      <c r="R6504" s="92"/>
    </row>
    <row r="6505" spans="1:18" x14ac:dyDescent="0.3">
      <c r="A6505" s="107"/>
      <c r="B6505" s="92"/>
      <c r="C6505" s="92"/>
      <c r="D6505" s="92"/>
      <c r="E6505" s="92"/>
      <c r="F6505" s="92"/>
      <c r="G6505" s="92"/>
      <c r="H6505" s="92"/>
      <c r="I6505" s="92"/>
      <c r="J6505" s="92"/>
      <c r="K6505" s="92"/>
      <c r="N6505" s="92"/>
      <c r="O6505" s="92"/>
      <c r="P6505" s="92"/>
      <c r="Q6505" s="92"/>
      <c r="R6505" s="92"/>
    </row>
    <row r="6506" spans="1:18" x14ac:dyDescent="0.3">
      <c r="A6506" s="107"/>
      <c r="B6506" s="92"/>
      <c r="C6506" s="92"/>
      <c r="D6506" s="92"/>
      <c r="E6506" s="92"/>
      <c r="F6506" s="92"/>
      <c r="G6506" s="92"/>
      <c r="H6506" s="92"/>
      <c r="I6506" s="92"/>
      <c r="J6506" s="92"/>
      <c r="K6506" s="92"/>
      <c r="N6506" s="92"/>
      <c r="O6506" s="92"/>
      <c r="P6506" s="92"/>
      <c r="Q6506" s="92"/>
      <c r="R6506" s="92"/>
    </row>
    <row r="6507" spans="1:18" x14ac:dyDescent="0.3">
      <c r="A6507" s="107"/>
      <c r="B6507" s="92"/>
      <c r="C6507" s="92"/>
      <c r="D6507" s="92"/>
      <c r="E6507" s="92"/>
      <c r="F6507" s="92"/>
      <c r="G6507" s="92"/>
      <c r="H6507" s="92"/>
      <c r="I6507" s="92"/>
      <c r="J6507" s="92"/>
      <c r="K6507" s="92"/>
      <c r="N6507" s="92"/>
      <c r="O6507" s="92"/>
      <c r="P6507" s="92"/>
      <c r="Q6507" s="92"/>
      <c r="R6507" s="92"/>
    </row>
    <row r="6508" spans="1:18" x14ac:dyDescent="0.3">
      <c r="A6508" s="107"/>
      <c r="B6508" s="92"/>
      <c r="C6508" s="92"/>
      <c r="D6508" s="92"/>
      <c r="E6508" s="92"/>
      <c r="F6508" s="92"/>
      <c r="G6508" s="92"/>
      <c r="H6508" s="92"/>
      <c r="I6508" s="92"/>
      <c r="J6508" s="92"/>
      <c r="K6508" s="92"/>
      <c r="N6508" s="92"/>
      <c r="O6508" s="92"/>
      <c r="P6508" s="92"/>
      <c r="Q6508" s="92"/>
      <c r="R6508" s="92"/>
    </row>
    <row r="6509" spans="1:18" x14ac:dyDescent="0.3">
      <c r="A6509" s="107"/>
      <c r="B6509" s="92"/>
      <c r="C6509" s="92"/>
      <c r="D6509" s="92"/>
      <c r="E6509" s="92"/>
      <c r="F6509" s="92"/>
      <c r="G6509" s="92"/>
      <c r="H6509" s="92"/>
      <c r="I6509" s="92"/>
      <c r="J6509" s="92"/>
      <c r="K6509" s="92"/>
      <c r="N6509" s="92"/>
      <c r="O6509" s="92"/>
      <c r="P6509" s="92"/>
      <c r="Q6509" s="92"/>
      <c r="R6509" s="92"/>
    </row>
    <row r="6510" spans="1:18" x14ac:dyDescent="0.3">
      <c r="A6510" s="107"/>
      <c r="B6510" s="92"/>
      <c r="C6510" s="92"/>
      <c r="D6510" s="92"/>
      <c r="E6510" s="92"/>
      <c r="F6510" s="92"/>
      <c r="G6510" s="92"/>
      <c r="H6510" s="92"/>
      <c r="I6510" s="92"/>
      <c r="J6510" s="92"/>
      <c r="K6510" s="92"/>
      <c r="N6510" s="92"/>
      <c r="O6510" s="92"/>
      <c r="P6510" s="92"/>
      <c r="Q6510" s="92"/>
      <c r="R6510" s="92"/>
    </row>
    <row r="6511" spans="1:18" x14ac:dyDescent="0.3">
      <c r="A6511" s="107"/>
      <c r="B6511" s="92"/>
      <c r="C6511" s="92"/>
      <c r="D6511" s="92"/>
      <c r="E6511" s="92"/>
      <c r="F6511" s="92"/>
      <c r="G6511" s="92"/>
      <c r="H6511" s="92"/>
      <c r="I6511" s="92"/>
      <c r="J6511" s="92"/>
      <c r="K6511" s="92"/>
      <c r="N6511" s="92"/>
      <c r="O6511" s="92"/>
      <c r="P6511" s="92"/>
      <c r="Q6511" s="92"/>
      <c r="R6511" s="92"/>
    </row>
    <row r="6512" spans="1:18" x14ac:dyDescent="0.3">
      <c r="A6512" s="107"/>
      <c r="B6512" s="92"/>
      <c r="C6512" s="92"/>
      <c r="D6512" s="92"/>
      <c r="E6512" s="92"/>
      <c r="F6512" s="92"/>
      <c r="G6512" s="92"/>
      <c r="H6512" s="92"/>
      <c r="I6512" s="92"/>
      <c r="J6512" s="92"/>
      <c r="K6512" s="92"/>
      <c r="N6512" s="92"/>
      <c r="O6512" s="92"/>
      <c r="P6512" s="92"/>
      <c r="Q6512" s="92"/>
      <c r="R6512" s="92"/>
    </row>
    <row r="6513" spans="1:18" x14ac:dyDescent="0.3">
      <c r="A6513" s="107"/>
      <c r="B6513" s="92"/>
      <c r="C6513" s="92"/>
      <c r="D6513" s="92"/>
      <c r="E6513" s="92"/>
      <c r="F6513" s="92"/>
      <c r="G6513" s="92"/>
      <c r="H6513" s="92"/>
      <c r="I6513" s="92"/>
      <c r="J6513" s="92"/>
      <c r="K6513" s="92"/>
      <c r="N6513" s="92"/>
      <c r="O6513" s="92"/>
      <c r="P6513" s="92"/>
      <c r="Q6513" s="92"/>
      <c r="R6513" s="92"/>
    </row>
    <row r="6514" spans="1:18" x14ac:dyDescent="0.3">
      <c r="A6514" s="107"/>
      <c r="B6514" s="92"/>
      <c r="C6514" s="92"/>
      <c r="D6514" s="92"/>
      <c r="E6514" s="92"/>
      <c r="F6514" s="92"/>
      <c r="G6514" s="92"/>
      <c r="H6514" s="92"/>
      <c r="I6514" s="92"/>
      <c r="J6514" s="92"/>
      <c r="K6514" s="92"/>
      <c r="N6514" s="92"/>
      <c r="O6514" s="92"/>
      <c r="P6514" s="92"/>
      <c r="Q6514" s="92"/>
      <c r="R6514" s="92"/>
    </row>
    <row r="6515" spans="1:18" x14ac:dyDescent="0.3">
      <c r="A6515" s="107"/>
      <c r="B6515" s="92"/>
      <c r="C6515" s="92"/>
      <c r="D6515" s="92"/>
      <c r="E6515" s="92"/>
      <c r="F6515" s="92"/>
      <c r="G6515" s="92"/>
      <c r="H6515" s="92"/>
      <c r="I6515" s="92"/>
      <c r="J6515" s="92"/>
      <c r="K6515" s="92"/>
      <c r="N6515" s="92"/>
      <c r="O6515" s="92"/>
      <c r="P6515" s="92"/>
      <c r="Q6515" s="92"/>
      <c r="R6515" s="92"/>
    </row>
    <row r="6516" spans="1:18" x14ac:dyDescent="0.3">
      <c r="A6516" s="107"/>
      <c r="B6516" s="92"/>
      <c r="C6516" s="92"/>
      <c r="D6516" s="92"/>
      <c r="E6516" s="92"/>
      <c r="F6516" s="92"/>
      <c r="G6516" s="92"/>
      <c r="H6516" s="92"/>
      <c r="I6516" s="92"/>
      <c r="J6516" s="92"/>
      <c r="K6516" s="92"/>
      <c r="N6516" s="92"/>
      <c r="O6516" s="92"/>
      <c r="P6516" s="92"/>
      <c r="Q6516" s="92"/>
      <c r="R6516" s="92"/>
    </row>
    <row r="6517" spans="1:18" x14ac:dyDescent="0.3">
      <c r="A6517" s="107"/>
      <c r="B6517" s="92"/>
      <c r="C6517" s="92"/>
      <c r="D6517" s="92"/>
      <c r="E6517" s="92"/>
      <c r="F6517" s="92"/>
      <c r="G6517" s="92"/>
      <c r="H6517" s="92"/>
      <c r="I6517" s="92"/>
      <c r="J6517" s="92"/>
      <c r="K6517" s="92"/>
      <c r="N6517" s="92"/>
      <c r="O6517" s="92"/>
      <c r="P6517" s="92"/>
      <c r="Q6517" s="92"/>
      <c r="R6517" s="92"/>
    </row>
    <row r="6518" spans="1:18" x14ac:dyDescent="0.3">
      <c r="A6518" s="107"/>
      <c r="B6518" s="92"/>
      <c r="C6518" s="92"/>
      <c r="D6518" s="92"/>
      <c r="E6518" s="92"/>
      <c r="F6518" s="92"/>
      <c r="G6518" s="92"/>
      <c r="H6518" s="92"/>
      <c r="I6518" s="92"/>
      <c r="J6518" s="92"/>
      <c r="K6518" s="92"/>
      <c r="N6518" s="92"/>
      <c r="O6518" s="92"/>
      <c r="P6518" s="92"/>
      <c r="Q6518" s="92"/>
      <c r="R6518" s="92"/>
    </row>
    <row r="6519" spans="1:18" x14ac:dyDescent="0.3">
      <c r="A6519" s="107"/>
      <c r="B6519" s="92"/>
      <c r="C6519" s="92"/>
      <c r="D6519" s="92"/>
      <c r="E6519" s="92"/>
      <c r="F6519" s="92"/>
      <c r="G6519" s="92"/>
      <c r="H6519" s="92"/>
      <c r="I6519" s="92"/>
      <c r="J6519" s="92"/>
      <c r="K6519" s="92"/>
      <c r="N6519" s="92"/>
      <c r="O6519" s="92"/>
      <c r="P6519" s="92"/>
      <c r="Q6519" s="92"/>
      <c r="R6519" s="92"/>
    </row>
    <row r="6520" spans="1:18" x14ac:dyDescent="0.3">
      <c r="A6520" s="107"/>
      <c r="B6520" s="92"/>
      <c r="C6520" s="92"/>
      <c r="D6520" s="92"/>
      <c r="E6520" s="92"/>
      <c r="F6520" s="92"/>
      <c r="G6520" s="92"/>
      <c r="H6520" s="92"/>
      <c r="I6520" s="92"/>
      <c r="J6520" s="92"/>
      <c r="K6520" s="92"/>
      <c r="N6520" s="92"/>
      <c r="O6520" s="92"/>
      <c r="P6520" s="92"/>
      <c r="Q6520" s="92"/>
      <c r="R6520" s="92"/>
    </row>
    <row r="6521" spans="1:18" x14ac:dyDescent="0.3">
      <c r="A6521" s="107"/>
      <c r="B6521" s="92"/>
      <c r="C6521" s="92"/>
      <c r="D6521" s="92"/>
      <c r="E6521" s="92"/>
      <c r="F6521" s="92"/>
      <c r="G6521" s="92"/>
      <c r="H6521" s="92"/>
      <c r="I6521" s="92"/>
      <c r="J6521" s="92"/>
      <c r="K6521" s="92"/>
      <c r="N6521" s="92"/>
      <c r="O6521" s="92"/>
      <c r="P6521" s="92"/>
      <c r="Q6521" s="92"/>
      <c r="R6521" s="92"/>
    </row>
    <row r="6522" spans="1:18" x14ac:dyDescent="0.3">
      <c r="A6522" s="107"/>
      <c r="B6522" s="92"/>
      <c r="C6522" s="92"/>
      <c r="D6522" s="92"/>
      <c r="E6522" s="92"/>
      <c r="F6522" s="92"/>
      <c r="G6522" s="92"/>
      <c r="H6522" s="92"/>
      <c r="I6522" s="92"/>
      <c r="J6522" s="92"/>
      <c r="K6522" s="92"/>
      <c r="N6522" s="92"/>
      <c r="O6522" s="92"/>
      <c r="P6522" s="92"/>
      <c r="Q6522" s="92"/>
      <c r="R6522" s="92"/>
    </row>
    <row r="6523" spans="1:18" x14ac:dyDescent="0.3">
      <c r="A6523" s="107"/>
      <c r="B6523" s="92"/>
      <c r="C6523" s="92"/>
      <c r="D6523" s="92"/>
      <c r="E6523" s="92"/>
      <c r="F6523" s="92"/>
      <c r="G6523" s="92"/>
      <c r="H6523" s="92"/>
      <c r="I6523" s="92"/>
      <c r="J6523" s="92"/>
      <c r="K6523" s="92"/>
      <c r="N6523" s="92"/>
      <c r="O6523" s="92"/>
      <c r="P6523" s="92"/>
      <c r="Q6523" s="92"/>
      <c r="R6523" s="92"/>
    </row>
    <row r="6524" spans="1:18" x14ac:dyDescent="0.3">
      <c r="A6524" s="107"/>
      <c r="B6524" s="92"/>
      <c r="C6524" s="92"/>
      <c r="D6524" s="92"/>
      <c r="E6524" s="92"/>
      <c r="F6524" s="92"/>
      <c r="G6524" s="92"/>
      <c r="H6524" s="92"/>
      <c r="I6524" s="92"/>
      <c r="J6524" s="92"/>
      <c r="K6524" s="92"/>
      <c r="N6524" s="92"/>
      <c r="O6524" s="92"/>
      <c r="P6524" s="92"/>
      <c r="Q6524" s="92"/>
      <c r="R6524" s="92"/>
    </row>
    <row r="6525" spans="1:18" x14ac:dyDescent="0.3">
      <c r="A6525" s="107"/>
      <c r="B6525" s="92"/>
      <c r="C6525" s="92"/>
      <c r="D6525" s="92"/>
      <c r="E6525" s="92"/>
      <c r="F6525" s="92"/>
      <c r="G6525" s="92"/>
      <c r="H6525" s="92"/>
      <c r="I6525" s="92"/>
      <c r="J6525" s="92"/>
      <c r="K6525" s="92"/>
      <c r="N6525" s="92"/>
      <c r="O6525" s="92"/>
      <c r="P6525" s="92"/>
      <c r="Q6525" s="92"/>
      <c r="R6525" s="92"/>
    </row>
    <row r="6526" spans="1:18" x14ac:dyDescent="0.3">
      <c r="A6526" s="107"/>
      <c r="B6526" s="92"/>
      <c r="C6526" s="92"/>
      <c r="D6526" s="92"/>
      <c r="E6526" s="92"/>
      <c r="F6526" s="92"/>
      <c r="G6526" s="92"/>
      <c r="H6526" s="92"/>
      <c r="I6526" s="92"/>
      <c r="J6526" s="92"/>
      <c r="K6526" s="92"/>
      <c r="N6526" s="92"/>
      <c r="O6526" s="92"/>
      <c r="P6526" s="92"/>
      <c r="Q6526" s="92"/>
      <c r="R6526" s="92"/>
    </row>
    <row r="6527" spans="1:18" x14ac:dyDescent="0.3">
      <c r="A6527" s="107"/>
      <c r="B6527" s="92"/>
      <c r="C6527" s="92"/>
      <c r="D6527" s="92"/>
      <c r="E6527" s="92"/>
      <c r="F6527" s="92"/>
      <c r="G6527" s="92"/>
      <c r="H6527" s="92"/>
      <c r="I6527" s="92"/>
      <c r="J6527" s="92"/>
      <c r="K6527" s="92"/>
      <c r="N6527" s="92"/>
      <c r="O6527" s="92"/>
      <c r="P6527" s="92"/>
      <c r="Q6527" s="92"/>
      <c r="R6527" s="92"/>
    </row>
    <row r="6528" spans="1:18" x14ac:dyDescent="0.3">
      <c r="A6528" s="107"/>
      <c r="B6528" s="92"/>
      <c r="C6528" s="92"/>
      <c r="D6528" s="92"/>
      <c r="E6528" s="92"/>
      <c r="F6528" s="92"/>
      <c r="G6528" s="92"/>
      <c r="H6528" s="92"/>
      <c r="I6528" s="92"/>
      <c r="J6528" s="92"/>
      <c r="K6528" s="92"/>
      <c r="N6528" s="92"/>
      <c r="O6528" s="92"/>
      <c r="P6528" s="92"/>
      <c r="Q6528" s="92"/>
      <c r="R6528" s="92"/>
    </row>
    <row r="6529" spans="1:18" x14ac:dyDescent="0.3">
      <c r="A6529" s="107"/>
      <c r="B6529" s="92"/>
      <c r="C6529" s="92"/>
      <c r="D6529" s="92"/>
      <c r="E6529" s="92"/>
      <c r="F6529" s="92"/>
      <c r="G6529" s="92"/>
      <c r="H6529" s="92"/>
      <c r="I6529" s="92"/>
      <c r="J6529" s="92"/>
      <c r="K6529" s="92"/>
      <c r="N6529" s="92"/>
      <c r="O6529" s="92"/>
      <c r="P6529" s="92"/>
      <c r="Q6529" s="92"/>
      <c r="R6529" s="92"/>
    </row>
    <row r="6530" spans="1:18" x14ac:dyDescent="0.3">
      <c r="A6530" s="107"/>
      <c r="B6530" s="92"/>
      <c r="C6530" s="92"/>
      <c r="D6530" s="92"/>
      <c r="E6530" s="92"/>
      <c r="F6530" s="92"/>
      <c r="G6530" s="92"/>
      <c r="H6530" s="92"/>
      <c r="I6530" s="92"/>
      <c r="J6530" s="92"/>
      <c r="K6530" s="92"/>
      <c r="N6530" s="92"/>
      <c r="O6530" s="92"/>
      <c r="P6530" s="92"/>
      <c r="Q6530" s="92"/>
      <c r="R6530" s="92"/>
    </row>
    <row r="6531" spans="1:18" x14ac:dyDescent="0.3">
      <c r="A6531" s="107"/>
      <c r="B6531" s="92"/>
      <c r="C6531" s="92"/>
      <c r="D6531" s="92"/>
      <c r="E6531" s="92"/>
      <c r="F6531" s="92"/>
      <c r="G6531" s="92"/>
      <c r="H6531" s="92"/>
      <c r="I6531" s="92"/>
      <c r="J6531" s="92"/>
      <c r="K6531" s="92"/>
      <c r="N6531" s="92"/>
      <c r="O6531" s="92"/>
      <c r="P6531" s="92"/>
      <c r="Q6531" s="92"/>
      <c r="R6531" s="92"/>
    </row>
    <row r="6532" spans="1:18" x14ac:dyDescent="0.3">
      <c r="A6532" s="107"/>
      <c r="B6532" s="92"/>
      <c r="C6532" s="92"/>
      <c r="D6532" s="92"/>
      <c r="E6532" s="92"/>
      <c r="F6532" s="92"/>
      <c r="G6532" s="92"/>
      <c r="H6532" s="92"/>
      <c r="I6532" s="92"/>
      <c r="J6532" s="92"/>
      <c r="K6532" s="92"/>
      <c r="N6532" s="92"/>
      <c r="O6532" s="92"/>
      <c r="P6532" s="92"/>
      <c r="Q6532" s="92"/>
      <c r="R6532" s="92"/>
    </row>
    <row r="6533" spans="1:18" x14ac:dyDescent="0.3">
      <c r="A6533" s="107"/>
      <c r="B6533" s="92"/>
      <c r="C6533" s="92"/>
      <c r="D6533" s="92"/>
      <c r="E6533" s="92"/>
      <c r="F6533" s="92"/>
      <c r="G6533" s="92"/>
      <c r="H6533" s="92"/>
      <c r="I6533" s="92"/>
      <c r="J6533" s="92"/>
      <c r="K6533" s="92"/>
      <c r="N6533" s="92"/>
      <c r="O6533" s="92"/>
      <c r="P6533" s="92"/>
      <c r="Q6533" s="92"/>
      <c r="R6533" s="92"/>
    </row>
    <row r="6534" spans="1:18" x14ac:dyDescent="0.3">
      <c r="A6534" s="107"/>
      <c r="B6534" s="92"/>
      <c r="C6534" s="92"/>
      <c r="D6534" s="92"/>
      <c r="E6534" s="92"/>
      <c r="F6534" s="92"/>
      <c r="G6534" s="92"/>
      <c r="H6534" s="92"/>
      <c r="I6534" s="92"/>
      <c r="J6534" s="92"/>
      <c r="K6534" s="92"/>
      <c r="N6534" s="92"/>
      <c r="O6534" s="92"/>
      <c r="P6534" s="92"/>
      <c r="Q6534" s="92"/>
      <c r="R6534" s="92"/>
    </row>
    <row r="6535" spans="1:18" x14ac:dyDescent="0.3">
      <c r="A6535" s="107"/>
      <c r="B6535" s="92"/>
      <c r="C6535" s="92"/>
      <c r="D6535" s="92"/>
      <c r="E6535" s="92"/>
      <c r="F6535" s="92"/>
      <c r="G6535" s="92"/>
      <c r="H6535" s="92"/>
      <c r="I6535" s="92"/>
      <c r="J6535" s="92"/>
      <c r="K6535" s="92"/>
      <c r="N6535" s="92"/>
      <c r="O6535" s="92"/>
      <c r="P6535" s="92"/>
      <c r="Q6535" s="92"/>
      <c r="R6535" s="92"/>
    </row>
    <row r="6536" spans="1:18" x14ac:dyDescent="0.3">
      <c r="A6536" s="107"/>
      <c r="B6536" s="92"/>
      <c r="C6536" s="92"/>
      <c r="D6536" s="92"/>
      <c r="E6536" s="92"/>
      <c r="F6536" s="92"/>
      <c r="G6536" s="92"/>
      <c r="H6536" s="92"/>
      <c r="I6536" s="92"/>
      <c r="J6536" s="92"/>
      <c r="K6536" s="92"/>
      <c r="N6536" s="92"/>
      <c r="O6536" s="92"/>
      <c r="P6536" s="92"/>
      <c r="Q6536" s="92"/>
      <c r="R6536" s="92"/>
    </row>
    <row r="6537" spans="1:18" x14ac:dyDescent="0.3">
      <c r="A6537" s="107"/>
      <c r="B6537" s="92"/>
      <c r="C6537" s="92"/>
      <c r="D6537" s="92"/>
      <c r="E6537" s="92"/>
      <c r="F6537" s="92"/>
      <c r="G6537" s="92"/>
      <c r="H6537" s="92"/>
      <c r="I6537" s="92"/>
      <c r="J6537" s="92"/>
      <c r="K6537" s="92"/>
      <c r="N6537" s="92"/>
      <c r="O6537" s="92"/>
      <c r="P6537" s="92"/>
      <c r="Q6537" s="92"/>
      <c r="R6537" s="92"/>
    </row>
    <row r="6538" spans="1:18" x14ac:dyDescent="0.3">
      <c r="A6538" s="107"/>
      <c r="B6538" s="92"/>
      <c r="C6538" s="92"/>
      <c r="D6538" s="92"/>
      <c r="E6538" s="92"/>
      <c r="F6538" s="92"/>
      <c r="G6538" s="92"/>
      <c r="H6538" s="92"/>
      <c r="I6538" s="92"/>
      <c r="J6538" s="92"/>
      <c r="K6538" s="92"/>
      <c r="N6538" s="92"/>
      <c r="O6538" s="92"/>
      <c r="P6538" s="92"/>
      <c r="Q6538" s="92"/>
      <c r="R6538" s="92"/>
    </row>
    <row r="6539" spans="1:18" x14ac:dyDescent="0.3">
      <c r="A6539" s="107"/>
      <c r="B6539" s="92"/>
      <c r="C6539" s="92"/>
      <c r="D6539" s="92"/>
      <c r="E6539" s="92"/>
      <c r="F6539" s="92"/>
      <c r="G6539" s="92"/>
      <c r="H6539" s="92"/>
      <c r="I6539" s="92"/>
      <c r="J6539" s="92"/>
      <c r="K6539" s="92"/>
      <c r="N6539" s="92"/>
      <c r="O6539" s="92"/>
      <c r="P6539" s="92"/>
      <c r="Q6539" s="92"/>
      <c r="R6539" s="92"/>
    </row>
    <row r="6540" spans="1:18" x14ac:dyDescent="0.3">
      <c r="A6540" s="107"/>
      <c r="B6540" s="92"/>
      <c r="C6540" s="92"/>
      <c r="D6540" s="92"/>
      <c r="E6540" s="92"/>
      <c r="F6540" s="92"/>
      <c r="G6540" s="92"/>
      <c r="H6540" s="92"/>
      <c r="I6540" s="92"/>
      <c r="J6540" s="92"/>
      <c r="K6540" s="92"/>
      <c r="N6540" s="92"/>
      <c r="O6540" s="92"/>
      <c r="P6540" s="92"/>
      <c r="Q6540" s="92"/>
      <c r="R6540" s="92"/>
    </row>
    <row r="6541" spans="1:18" x14ac:dyDescent="0.3">
      <c r="A6541" s="107"/>
      <c r="B6541" s="92"/>
      <c r="C6541" s="92"/>
      <c r="D6541" s="92"/>
      <c r="E6541" s="92"/>
      <c r="F6541" s="92"/>
      <c r="G6541" s="92"/>
      <c r="H6541" s="92"/>
      <c r="I6541" s="92"/>
      <c r="J6541" s="92"/>
      <c r="K6541" s="92"/>
      <c r="N6541" s="92"/>
      <c r="O6541" s="92"/>
      <c r="P6541" s="92"/>
      <c r="Q6541" s="92"/>
      <c r="R6541" s="92"/>
    </row>
    <row r="6542" spans="1:18" x14ac:dyDescent="0.3">
      <c r="A6542" s="107"/>
      <c r="B6542" s="92"/>
      <c r="C6542" s="92"/>
      <c r="D6542" s="92"/>
      <c r="E6542" s="92"/>
      <c r="F6542" s="92"/>
      <c r="G6542" s="92"/>
      <c r="H6542" s="92"/>
      <c r="I6542" s="92"/>
      <c r="J6542" s="92"/>
      <c r="K6542" s="92"/>
      <c r="N6542" s="92"/>
      <c r="O6542" s="92"/>
      <c r="P6542" s="92"/>
      <c r="Q6542" s="92"/>
      <c r="R6542" s="92"/>
    </row>
    <row r="6543" spans="1:18" x14ac:dyDescent="0.3">
      <c r="A6543" s="107"/>
      <c r="B6543" s="92"/>
      <c r="C6543" s="92"/>
      <c r="D6543" s="92"/>
      <c r="E6543" s="92"/>
      <c r="F6543" s="92"/>
      <c r="G6543" s="92"/>
      <c r="H6543" s="92"/>
      <c r="I6543" s="92"/>
      <c r="J6543" s="92"/>
      <c r="K6543" s="92"/>
      <c r="N6543" s="92"/>
      <c r="O6543" s="92"/>
      <c r="P6543" s="92"/>
      <c r="Q6543" s="92"/>
      <c r="R6543" s="92"/>
    </row>
    <row r="6544" spans="1:18" x14ac:dyDescent="0.3">
      <c r="A6544" s="107"/>
      <c r="B6544" s="92"/>
      <c r="C6544" s="92"/>
      <c r="D6544" s="92"/>
      <c r="E6544" s="92"/>
      <c r="F6544" s="92"/>
      <c r="G6544" s="92"/>
      <c r="H6544" s="92"/>
      <c r="I6544" s="92"/>
      <c r="J6544" s="92"/>
      <c r="K6544" s="92"/>
      <c r="N6544" s="92"/>
      <c r="O6544" s="92"/>
      <c r="P6544" s="92"/>
      <c r="Q6544" s="92"/>
      <c r="R6544" s="92"/>
    </row>
    <row r="6545" spans="1:18" x14ac:dyDescent="0.3">
      <c r="A6545" s="107"/>
      <c r="B6545" s="92"/>
      <c r="C6545" s="92"/>
      <c r="D6545" s="92"/>
      <c r="E6545" s="92"/>
      <c r="F6545" s="92"/>
      <c r="G6545" s="92"/>
      <c r="H6545" s="92"/>
      <c r="I6545" s="92"/>
      <c r="J6545" s="92"/>
      <c r="K6545" s="92"/>
      <c r="N6545" s="92"/>
      <c r="O6545" s="92"/>
      <c r="P6545" s="92"/>
      <c r="Q6545" s="92"/>
      <c r="R6545" s="92"/>
    </row>
    <row r="6546" spans="1:18" x14ac:dyDescent="0.3">
      <c r="A6546" s="107"/>
      <c r="B6546" s="92"/>
      <c r="C6546" s="92"/>
      <c r="D6546" s="92"/>
      <c r="E6546" s="92"/>
      <c r="F6546" s="92"/>
      <c r="G6546" s="92"/>
      <c r="H6546" s="92"/>
      <c r="I6546" s="92"/>
      <c r="J6546" s="92"/>
      <c r="K6546" s="92"/>
      <c r="N6546" s="92"/>
      <c r="O6546" s="92"/>
      <c r="P6546" s="92"/>
      <c r="Q6546" s="92"/>
      <c r="R6546" s="92"/>
    </row>
    <row r="6547" spans="1:18" x14ac:dyDescent="0.3">
      <c r="A6547" s="107"/>
      <c r="B6547" s="92"/>
      <c r="C6547" s="92"/>
      <c r="D6547" s="92"/>
      <c r="E6547" s="92"/>
      <c r="F6547" s="92"/>
      <c r="G6547" s="92"/>
      <c r="H6547" s="92"/>
      <c r="I6547" s="92"/>
      <c r="J6547" s="92"/>
      <c r="K6547" s="92"/>
      <c r="N6547" s="92"/>
      <c r="O6547" s="92"/>
      <c r="P6547" s="92"/>
      <c r="Q6547" s="92"/>
      <c r="R6547" s="92"/>
    </row>
    <row r="6548" spans="1:18" x14ac:dyDescent="0.3">
      <c r="A6548" s="107"/>
      <c r="B6548" s="92"/>
      <c r="C6548" s="92"/>
      <c r="D6548" s="92"/>
      <c r="E6548" s="92"/>
      <c r="F6548" s="92"/>
      <c r="G6548" s="92"/>
      <c r="H6548" s="92"/>
      <c r="I6548" s="92"/>
      <c r="J6548" s="92"/>
      <c r="K6548" s="92"/>
      <c r="N6548" s="92"/>
      <c r="O6548" s="92"/>
      <c r="P6548" s="92"/>
      <c r="Q6548" s="92"/>
      <c r="R6548" s="92"/>
    </row>
    <row r="6549" spans="1:18" x14ac:dyDescent="0.3">
      <c r="A6549" s="107"/>
      <c r="B6549" s="92"/>
      <c r="C6549" s="92"/>
      <c r="D6549" s="92"/>
      <c r="E6549" s="92"/>
      <c r="F6549" s="92"/>
      <c r="G6549" s="92"/>
      <c r="H6549" s="92"/>
      <c r="I6549" s="92"/>
      <c r="J6549" s="92"/>
      <c r="K6549" s="92"/>
      <c r="N6549" s="92"/>
      <c r="O6549" s="92"/>
      <c r="P6549" s="92"/>
      <c r="Q6549" s="92"/>
      <c r="R6549" s="92"/>
    </row>
    <row r="6550" spans="1:18" x14ac:dyDescent="0.3">
      <c r="A6550" s="107"/>
      <c r="B6550" s="92"/>
      <c r="C6550" s="92"/>
      <c r="D6550" s="92"/>
      <c r="E6550" s="92"/>
      <c r="F6550" s="92"/>
      <c r="G6550" s="92"/>
      <c r="H6550" s="92"/>
      <c r="I6550" s="92"/>
      <c r="J6550" s="92"/>
      <c r="K6550" s="92"/>
      <c r="N6550" s="92"/>
      <c r="O6550" s="92"/>
      <c r="P6550" s="92"/>
      <c r="Q6550" s="92"/>
      <c r="R6550" s="92"/>
    </row>
    <row r="6551" spans="1:18" x14ac:dyDescent="0.3">
      <c r="A6551" s="107"/>
      <c r="B6551" s="92"/>
      <c r="C6551" s="92"/>
      <c r="D6551" s="92"/>
      <c r="E6551" s="92"/>
      <c r="F6551" s="92"/>
      <c r="G6551" s="92"/>
      <c r="H6551" s="92"/>
      <c r="I6551" s="92"/>
      <c r="J6551" s="92"/>
      <c r="K6551" s="92"/>
      <c r="N6551" s="92"/>
      <c r="O6551" s="92"/>
      <c r="P6551" s="92"/>
      <c r="Q6551" s="92"/>
      <c r="R6551" s="92"/>
    </row>
    <row r="6552" spans="1:18" x14ac:dyDescent="0.3">
      <c r="A6552" s="107"/>
      <c r="B6552" s="92"/>
      <c r="C6552" s="92"/>
      <c r="D6552" s="92"/>
      <c r="E6552" s="92"/>
      <c r="F6552" s="92"/>
      <c r="G6552" s="92"/>
      <c r="H6552" s="92"/>
      <c r="I6552" s="92"/>
      <c r="J6552" s="92"/>
      <c r="K6552" s="92"/>
      <c r="N6552" s="92"/>
      <c r="O6552" s="92"/>
      <c r="P6552" s="92"/>
      <c r="Q6552" s="92"/>
      <c r="R6552" s="92"/>
    </row>
    <row r="6553" spans="1:18" x14ac:dyDescent="0.3">
      <c r="A6553" s="107"/>
      <c r="B6553" s="92"/>
      <c r="C6553" s="92"/>
      <c r="D6553" s="92"/>
      <c r="E6553" s="92"/>
      <c r="F6553" s="92"/>
      <c r="G6553" s="92"/>
      <c r="H6553" s="92"/>
      <c r="I6553" s="92"/>
      <c r="J6553" s="92"/>
      <c r="K6553" s="92"/>
      <c r="N6553" s="92"/>
      <c r="O6553" s="92"/>
      <c r="P6553" s="92"/>
      <c r="Q6553" s="92"/>
      <c r="R6553" s="92"/>
    </row>
    <row r="6554" spans="1:18" x14ac:dyDescent="0.3">
      <c r="A6554" s="107"/>
      <c r="B6554" s="92"/>
      <c r="C6554" s="92"/>
      <c r="D6554" s="92"/>
      <c r="E6554" s="92"/>
      <c r="F6554" s="92"/>
      <c r="G6554" s="92"/>
      <c r="H6554" s="92"/>
      <c r="I6554" s="92"/>
      <c r="J6554" s="92"/>
      <c r="K6554" s="92"/>
      <c r="N6554" s="92"/>
      <c r="O6554" s="92"/>
      <c r="P6554" s="92"/>
      <c r="Q6554" s="92"/>
      <c r="R6554" s="92"/>
    </row>
    <row r="6555" spans="1:18" x14ac:dyDescent="0.3">
      <c r="A6555" s="107"/>
      <c r="B6555" s="92"/>
      <c r="C6555" s="92"/>
      <c r="D6555" s="92"/>
      <c r="E6555" s="92"/>
      <c r="F6555" s="92"/>
      <c r="G6555" s="92"/>
      <c r="H6555" s="92"/>
      <c r="I6555" s="92"/>
      <c r="J6555" s="92"/>
      <c r="K6555" s="92"/>
      <c r="N6555" s="92"/>
      <c r="O6555" s="92"/>
      <c r="P6555" s="92"/>
      <c r="Q6555" s="92"/>
      <c r="R6555" s="92"/>
    </row>
    <row r="6556" spans="1:18" x14ac:dyDescent="0.3">
      <c r="A6556" s="107"/>
      <c r="B6556" s="92"/>
      <c r="C6556" s="92"/>
      <c r="D6556" s="92"/>
      <c r="E6556" s="92"/>
      <c r="F6556" s="92"/>
      <c r="G6556" s="92"/>
      <c r="H6556" s="92"/>
      <c r="I6556" s="92"/>
      <c r="J6556" s="92"/>
      <c r="K6556" s="92"/>
      <c r="N6556" s="92"/>
      <c r="O6556" s="92"/>
      <c r="P6556" s="92"/>
      <c r="Q6556" s="92"/>
      <c r="R6556" s="92"/>
    </row>
    <row r="6557" spans="1:18" x14ac:dyDescent="0.3">
      <c r="A6557" s="107"/>
      <c r="B6557" s="92"/>
      <c r="C6557" s="92"/>
      <c r="D6557" s="92"/>
      <c r="E6557" s="92"/>
      <c r="F6557" s="92"/>
      <c r="G6557" s="92"/>
      <c r="H6557" s="92"/>
      <c r="I6557" s="92"/>
      <c r="J6557" s="92"/>
      <c r="K6557" s="92"/>
      <c r="N6557" s="92"/>
      <c r="O6557" s="92"/>
      <c r="P6557" s="92"/>
      <c r="Q6557" s="92"/>
      <c r="R6557" s="92"/>
    </row>
    <row r="6558" spans="1:18" x14ac:dyDescent="0.3">
      <c r="A6558" s="107"/>
      <c r="B6558" s="92"/>
      <c r="C6558" s="92"/>
      <c r="D6558" s="92"/>
      <c r="E6558" s="92"/>
      <c r="F6558" s="92"/>
      <c r="G6558" s="92"/>
      <c r="H6558" s="92"/>
      <c r="I6558" s="92"/>
      <c r="J6558" s="92"/>
      <c r="K6558" s="92"/>
      <c r="N6558" s="92"/>
      <c r="O6558" s="92"/>
      <c r="P6558" s="92"/>
      <c r="Q6558" s="92"/>
      <c r="R6558" s="92"/>
    </row>
    <row r="6559" spans="1:18" x14ac:dyDescent="0.3">
      <c r="A6559" s="107"/>
      <c r="B6559" s="92"/>
      <c r="C6559" s="92"/>
      <c r="D6559" s="92"/>
      <c r="E6559" s="92"/>
      <c r="F6559" s="92"/>
      <c r="G6559" s="92"/>
      <c r="H6559" s="92"/>
      <c r="I6559" s="92"/>
      <c r="J6559" s="92"/>
      <c r="K6559" s="92"/>
      <c r="N6559" s="92"/>
      <c r="O6559" s="92"/>
      <c r="P6559" s="92"/>
      <c r="Q6559" s="92"/>
      <c r="R6559" s="92"/>
    </row>
    <row r="6560" spans="1:18" x14ac:dyDescent="0.3">
      <c r="A6560" s="107"/>
      <c r="B6560" s="92"/>
      <c r="C6560" s="92"/>
      <c r="D6560" s="92"/>
      <c r="E6560" s="92"/>
      <c r="F6560" s="92"/>
      <c r="G6560" s="92"/>
      <c r="H6560" s="92"/>
      <c r="I6560" s="92"/>
      <c r="J6560" s="92"/>
      <c r="K6560" s="92"/>
      <c r="N6560" s="92"/>
      <c r="O6560" s="92"/>
      <c r="P6560" s="92"/>
      <c r="Q6560" s="92"/>
      <c r="R6560" s="92"/>
    </row>
    <row r="6561" spans="1:18" x14ac:dyDescent="0.3">
      <c r="A6561" s="107"/>
      <c r="B6561" s="92"/>
      <c r="C6561" s="92"/>
      <c r="D6561" s="92"/>
      <c r="E6561" s="92"/>
      <c r="F6561" s="92"/>
      <c r="G6561" s="92"/>
      <c r="H6561" s="92"/>
      <c r="I6561" s="92"/>
      <c r="J6561" s="92"/>
      <c r="K6561" s="92"/>
      <c r="N6561" s="92"/>
      <c r="O6561" s="92"/>
      <c r="P6561" s="92"/>
      <c r="Q6561" s="92"/>
      <c r="R6561" s="92"/>
    </row>
    <row r="6562" spans="1:18" x14ac:dyDescent="0.3">
      <c r="A6562" s="107"/>
      <c r="B6562" s="92"/>
      <c r="C6562" s="92"/>
      <c r="D6562" s="92"/>
      <c r="E6562" s="92"/>
      <c r="F6562" s="92"/>
      <c r="G6562" s="92"/>
      <c r="H6562" s="92"/>
      <c r="I6562" s="92"/>
      <c r="J6562" s="92"/>
      <c r="K6562" s="92"/>
      <c r="N6562" s="92"/>
      <c r="O6562" s="92"/>
      <c r="P6562" s="92"/>
      <c r="Q6562" s="92"/>
      <c r="R6562" s="92"/>
    </row>
    <row r="6563" spans="1:18" x14ac:dyDescent="0.3">
      <c r="A6563" s="107"/>
      <c r="B6563" s="92"/>
      <c r="C6563" s="92"/>
      <c r="D6563" s="92"/>
      <c r="E6563" s="92"/>
      <c r="F6563" s="92"/>
      <c r="G6563" s="92"/>
      <c r="H6563" s="92"/>
      <c r="I6563" s="92"/>
      <c r="J6563" s="92"/>
      <c r="K6563" s="92"/>
      <c r="N6563" s="92"/>
      <c r="O6563" s="92"/>
      <c r="P6563" s="92"/>
      <c r="Q6563" s="92"/>
      <c r="R6563" s="92"/>
    </row>
    <row r="6564" spans="1:18" x14ac:dyDescent="0.3">
      <c r="A6564" s="107"/>
      <c r="B6564" s="92"/>
      <c r="C6564" s="92"/>
      <c r="D6564" s="92"/>
      <c r="E6564" s="92"/>
      <c r="F6564" s="92"/>
      <c r="G6564" s="92"/>
      <c r="H6564" s="92"/>
      <c r="I6564" s="92"/>
      <c r="J6564" s="92"/>
      <c r="K6564" s="92"/>
      <c r="N6564" s="92"/>
      <c r="O6564" s="92"/>
      <c r="P6564" s="92"/>
      <c r="Q6564" s="92"/>
      <c r="R6564" s="92"/>
    </row>
    <row r="6565" spans="1:18" x14ac:dyDescent="0.3">
      <c r="A6565" s="107"/>
      <c r="B6565" s="92"/>
      <c r="C6565" s="92"/>
      <c r="D6565" s="92"/>
      <c r="E6565" s="92"/>
      <c r="F6565" s="92"/>
      <c r="G6565" s="92"/>
      <c r="H6565" s="92"/>
      <c r="I6565" s="92"/>
      <c r="J6565" s="92"/>
      <c r="K6565" s="92"/>
      <c r="N6565" s="92"/>
      <c r="O6565" s="92"/>
      <c r="P6565" s="92"/>
      <c r="Q6565" s="92"/>
      <c r="R6565" s="92"/>
    </row>
    <row r="6566" spans="1:18" x14ac:dyDescent="0.3">
      <c r="A6566" s="107"/>
      <c r="B6566" s="92"/>
      <c r="C6566" s="92"/>
      <c r="D6566" s="92"/>
      <c r="E6566" s="92"/>
      <c r="F6566" s="92"/>
      <c r="G6566" s="92"/>
      <c r="H6566" s="92"/>
      <c r="I6566" s="92"/>
      <c r="J6566" s="92"/>
      <c r="K6566" s="92"/>
      <c r="N6566" s="92"/>
      <c r="O6566" s="92"/>
      <c r="P6566" s="92"/>
      <c r="Q6566" s="92"/>
      <c r="R6566" s="92"/>
    </row>
    <row r="6567" spans="1:18" x14ac:dyDescent="0.3">
      <c r="A6567" s="107"/>
      <c r="B6567" s="92"/>
      <c r="C6567" s="92"/>
      <c r="D6567" s="92"/>
      <c r="E6567" s="92"/>
      <c r="F6567" s="92"/>
      <c r="G6567" s="92"/>
      <c r="H6567" s="92"/>
      <c r="I6567" s="92"/>
      <c r="J6567" s="92"/>
      <c r="K6567" s="92"/>
      <c r="N6567" s="92"/>
      <c r="O6567" s="92"/>
      <c r="P6567" s="92"/>
      <c r="Q6567" s="92"/>
      <c r="R6567" s="92"/>
    </row>
    <row r="6568" spans="1:18" x14ac:dyDescent="0.3">
      <c r="A6568" s="107"/>
      <c r="B6568" s="92"/>
      <c r="C6568" s="92"/>
      <c r="D6568" s="92"/>
      <c r="E6568" s="92"/>
      <c r="F6568" s="92"/>
      <c r="G6568" s="92"/>
      <c r="H6568" s="92"/>
      <c r="I6568" s="92"/>
      <c r="J6568" s="92"/>
      <c r="K6568" s="92"/>
      <c r="N6568" s="92"/>
      <c r="O6568" s="92"/>
      <c r="P6568" s="92"/>
      <c r="Q6568" s="92"/>
      <c r="R6568" s="92"/>
    </row>
    <row r="6569" spans="1:18" x14ac:dyDescent="0.3">
      <c r="A6569" s="107"/>
      <c r="B6569" s="92"/>
      <c r="C6569" s="92"/>
      <c r="D6569" s="92"/>
      <c r="E6569" s="92"/>
      <c r="F6569" s="92"/>
      <c r="G6569" s="92"/>
      <c r="H6569" s="92"/>
      <c r="I6569" s="92"/>
      <c r="J6569" s="92"/>
      <c r="K6569" s="92"/>
      <c r="N6569" s="92"/>
      <c r="O6569" s="92"/>
      <c r="P6569" s="92"/>
      <c r="Q6569" s="92"/>
      <c r="R6569" s="92"/>
    </row>
    <row r="6570" spans="1:18" x14ac:dyDescent="0.3">
      <c r="A6570" s="107"/>
      <c r="B6570" s="92"/>
      <c r="C6570" s="92"/>
      <c r="D6570" s="92"/>
      <c r="E6570" s="92"/>
      <c r="F6570" s="92"/>
      <c r="G6570" s="92"/>
      <c r="H6570" s="92"/>
      <c r="I6570" s="92"/>
      <c r="J6570" s="92"/>
      <c r="K6570" s="92"/>
      <c r="N6570" s="92"/>
      <c r="O6570" s="92"/>
      <c r="P6570" s="92"/>
      <c r="Q6570" s="92"/>
      <c r="R6570" s="92"/>
    </row>
    <row r="6571" spans="1:18" x14ac:dyDescent="0.3">
      <c r="A6571" s="107"/>
      <c r="B6571" s="92"/>
      <c r="C6571" s="92"/>
      <c r="D6571" s="92"/>
      <c r="E6571" s="92"/>
      <c r="F6571" s="92"/>
      <c r="G6571" s="92"/>
      <c r="H6571" s="92"/>
      <c r="I6571" s="92"/>
      <c r="J6571" s="92"/>
      <c r="K6571" s="92"/>
      <c r="N6571" s="92"/>
      <c r="O6571" s="92"/>
      <c r="P6571" s="92"/>
      <c r="Q6571" s="92"/>
      <c r="R6571" s="92"/>
    </row>
    <row r="6572" spans="1:18" x14ac:dyDescent="0.3">
      <c r="A6572" s="107"/>
      <c r="B6572" s="92"/>
      <c r="C6572" s="92"/>
      <c r="D6572" s="92"/>
      <c r="E6572" s="92"/>
      <c r="F6572" s="92"/>
      <c r="G6572" s="92"/>
      <c r="H6572" s="92"/>
      <c r="I6572" s="92"/>
      <c r="J6572" s="92"/>
      <c r="K6572" s="92"/>
      <c r="N6572" s="92"/>
      <c r="O6572" s="92"/>
      <c r="P6572" s="92"/>
      <c r="Q6572" s="92"/>
      <c r="R6572" s="92"/>
    </row>
    <row r="6573" spans="1:18" x14ac:dyDescent="0.3">
      <c r="A6573" s="107"/>
      <c r="B6573" s="92"/>
      <c r="C6573" s="92"/>
      <c r="D6573" s="92"/>
      <c r="E6573" s="92"/>
      <c r="F6573" s="92"/>
      <c r="G6573" s="92"/>
      <c r="H6573" s="92"/>
      <c r="I6573" s="92"/>
      <c r="J6573" s="92"/>
      <c r="K6573" s="92"/>
      <c r="N6573" s="92"/>
      <c r="O6573" s="92"/>
      <c r="P6573" s="92"/>
      <c r="Q6573" s="92"/>
      <c r="R6573" s="92"/>
    </row>
    <row r="6574" spans="1:18" x14ac:dyDescent="0.3">
      <c r="A6574" s="107"/>
      <c r="B6574" s="92"/>
      <c r="C6574" s="92"/>
      <c r="D6574" s="92"/>
      <c r="E6574" s="92"/>
      <c r="F6574" s="92"/>
      <c r="G6574" s="92"/>
      <c r="H6574" s="92"/>
      <c r="I6574" s="92"/>
      <c r="J6574" s="92"/>
      <c r="K6574" s="92"/>
      <c r="N6574" s="92"/>
      <c r="O6574" s="92"/>
      <c r="P6574" s="92"/>
      <c r="Q6574" s="92"/>
      <c r="R6574" s="92"/>
    </row>
    <row r="6575" spans="1:18" x14ac:dyDescent="0.3">
      <c r="A6575" s="107"/>
      <c r="B6575" s="92"/>
      <c r="C6575" s="92"/>
      <c r="D6575" s="92"/>
      <c r="E6575" s="92"/>
      <c r="F6575" s="92"/>
      <c r="G6575" s="92"/>
      <c r="H6575" s="92"/>
      <c r="I6575" s="92"/>
      <c r="J6575" s="92"/>
      <c r="K6575" s="92"/>
      <c r="N6575" s="92"/>
      <c r="O6575" s="92"/>
      <c r="P6575" s="92"/>
      <c r="Q6575" s="92"/>
      <c r="R6575" s="92"/>
    </row>
    <row r="6576" spans="1:18" x14ac:dyDescent="0.3">
      <c r="A6576" s="107"/>
      <c r="B6576" s="92"/>
      <c r="C6576" s="92"/>
      <c r="D6576" s="92"/>
      <c r="E6576" s="92"/>
      <c r="F6576" s="92"/>
      <c r="G6576" s="92"/>
      <c r="H6576" s="92"/>
      <c r="I6576" s="92"/>
      <c r="J6576" s="92"/>
      <c r="K6576" s="92"/>
      <c r="N6576" s="92"/>
      <c r="O6576" s="92"/>
      <c r="P6576" s="92"/>
      <c r="Q6576" s="92"/>
      <c r="R6576" s="92"/>
    </row>
    <row r="6577" spans="1:18" x14ac:dyDescent="0.3">
      <c r="A6577" s="107"/>
      <c r="B6577" s="92"/>
      <c r="C6577" s="92"/>
      <c r="D6577" s="92"/>
      <c r="E6577" s="92"/>
      <c r="F6577" s="92"/>
      <c r="G6577" s="92"/>
      <c r="H6577" s="92"/>
      <c r="I6577" s="92"/>
      <c r="J6577" s="92"/>
      <c r="K6577" s="92"/>
      <c r="N6577" s="92"/>
      <c r="O6577" s="92"/>
      <c r="P6577" s="92"/>
      <c r="Q6577" s="92"/>
      <c r="R6577" s="92"/>
    </row>
    <row r="6578" spans="1:18" x14ac:dyDescent="0.3">
      <c r="A6578" s="107"/>
      <c r="B6578" s="92"/>
      <c r="C6578" s="92"/>
      <c r="D6578" s="92"/>
      <c r="E6578" s="92"/>
      <c r="F6578" s="92"/>
      <c r="G6578" s="92"/>
      <c r="H6578" s="92"/>
      <c r="I6578" s="92"/>
      <c r="J6578" s="92"/>
      <c r="K6578" s="92"/>
      <c r="N6578" s="92"/>
      <c r="O6578" s="92"/>
      <c r="P6578" s="92"/>
      <c r="Q6578" s="92"/>
      <c r="R6578" s="92"/>
    </row>
    <row r="6579" spans="1:18" x14ac:dyDescent="0.3">
      <c r="A6579" s="107"/>
      <c r="B6579" s="92"/>
      <c r="C6579" s="92"/>
      <c r="D6579" s="92"/>
      <c r="E6579" s="92"/>
      <c r="F6579" s="92"/>
      <c r="G6579" s="92"/>
      <c r="H6579" s="92"/>
      <c r="I6579" s="92"/>
      <c r="J6579" s="92"/>
      <c r="K6579" s="92"/>
      <c r="N6579" s="92"/>
      <c r="O6579" s="92"/>
      <c r="P6579" s="92"/>
      <c r="Q6579" s="92"/>
      <c r="R6579" s="92"/>
    </row>
    <row r="6580" spans="1:18" x14ac:dyDescent="0.3">
      <c r="A6580" s="107"/>
      <c r="B6580" s="92"/>
      <c r="C6580" s="92"/>
      <c r="D6580" s="92"/>
      <c r="E6580" s="92"/>
      <c r="F6580" s="92"/>
      <c r="G6580" s="92"/>
      <c r="H6580" s="92"/>
      <c r="I6580" s="92"/>
      <c r="J6580" s="92"/>
      <c r="K6580" s="92"/>
      <c r="N6580" s="92"/>
      <c r="O6580" s="92"/>
      <c r="P6580" s="92"/>
      <c r="Q6580" s="92"/>
      <c r="R6580" s="92"/>
    </row>
    <row r="6581" spans="1:18" x14ac:dyDescent="0.3">
      <c r="A6581" s="107"/>
      <c r="B6581" s="92"/>
      <c r="C6581" s="92"/>
      <c r="D6581" s="92"/>
      <c r="E6581" s="92"/>
      <c r="F6581" s="92"/>
      <c r="G6581" s="92"/>
      <c r="H6581" s="92"/>
      <c r="I6581" s="92"/>
      <c r="J6581" s="92"/>
      <c r="K6581" s="92"/>
      <c r="N6581" s="92"/>
      <c r="O6581" s="92"/>
      <c r="P6581" s="92"/>
      <c r="Q6581" s="92"/>
      <c r="R6581" s="92"/>
    </row>
    <row r="6582" spans="1:18" x14ac:dyDescent="0.3">
      <c r="A6582" s="107"/>
      <c r="B6582" s="92"/>
      <c r="C6582" s="92"/>
      <c r="D6582" s="92"/>
      <c r="E6582" s="92"/>
      <c r="F6582" s="92"/>
      <c r="G6582" s="92"/>
      <c r="H6582" s="92"/>
      <c r="I6582" s="92"/>
      <c r="J6582" s="92"/>
      <c r="K6582" s="92"/>
      <c r="N6582" s="92"/>
      <c r="O6582" s="92"/>
      <c r="P6582" s="92"/>
      <c r="Q6582" s="92"/>
      <c r="R6582" s="92"/>
    </row>
    <row r="6583" spans="1:18" x14ac:dyDescent="0.3">
      <c r="A6583" s="107"/>
      <c r="B6583" s="92"/>
      <c r="C6583" s="92"/>
      <c r="D6583" s="92"/>
      <c r="E6583" s="92"/>
      <c r="F6583" s="92"/>
      <c r="G6583" s="92"/>
      <c r="H6583" s="92"/>
      <c r="I6583" s="92"/>
      <c r="J6583" s="92"/>
      <c r="K6583" s="92"/>
      <c r="N6583" s="92"/>
      <c r="O6583" s="92"/>
      <c r="P6583" s="92"/>
      <c r="Q6583" s="92"/>
      <c r="R6583" s="92"/>
    </row>
    <row r="6584" spans="1:18" x14ac:dyDescent="0.3">
      <c r="A6584" s="107"/>
      <c r="B6584" s="92"/>
      <c r="C6584" s="92"/>
      <c r="D6584" s="92"/>
      <c r="E6584" s="92"/>
      <c r="F6584" s="92"/>
      <c r="G6584" s="92"/>
      <c r="H6584" s="92"/>
      <c r="I6584" s="92"/>
      <c r="J6584" s="92"/>
      <c r="K6584" s="92"/>
      <c r="N6584" s="92"/>
      <c r="O6584" s="92"/>
      <c r="P6584" s="92"/>
      <c r="Q6584" s="92"/>
      <c r="R6584" s="92"/>
    </row>
    <row r="6585" spans="1:18" x14ac:dyDescent="0.3">
      <c r="A6585" s="107"/>
      <c r="B6585" s="92"/>
      <c r="C6585" s="92"/>
      <c r="D6585" s="92"/>
      <c r="E6585" s="92"/>
      <c r="F6585" s="92"/>
      <c r="G6585" s="92"/>
      <c r="H6585" s="92"/>
      <c r="I6585" s="92"/>
      <c r="J6585" s="92"/>
      <c r="K6585" s="92"/>
      <c r="N6585" s="92"/>
      <c r="O6585" s="92"/>
      <c r="P6585" s="92"/>
      <c r="Q6585" s="92"/>
      <c r="R6585" s="92"/>
    </row>
    <row r="6586" spans="1:18" x14ac:dyDescent="0.3">
      <c r="A6586" s="107"/>
      <c r="B6586" s="92"/>
      <c r="C6586" s="92"/>
      <c r="D6586" s="92"/>
      <c r="E6586" s="92"/>
      <c r="F6586" s="92"/>
      <c r="G6586" s="92"/>
      <c r="H6586" s="92"/>
      <c r="I6586" s="92"/>
      <c r="J6586" s="92"/>
      <c r="K6586" s="92"/>
      <c r="N6586" s="92"/>
      <c r="O6586" s="92"/>
      <c r="P6586" s="92"/>
      <c r="Q6586" s="92"/>
      <c r="R6586" s="92"/>
    </row>
    <row r="6587" spans="1:18" x14ac:dyDescent="0.3">
      <c r="A6587" s="107"/>
      <c r="B6587" s="92"/>
      <c r="C6587" s="92"/>
      <c r="D6587" s="92"/>
      <c r="E6587" s="92"/>
      <c r="F6587" s="92"/>
      <c r="G6587" s="92"/>
      <c r="H6587" s="92"/>
      <c r="I6587" s="92"/>
      <c r="J6587" s="92"/>
      <c r="K6587" s="92"/>
      <c r="N6587" s="92"/>
      <c r="O6587" s="92"/>
      <c r="P6587" s="92"/>
      <c r="Q6587" s="92"/>
      <c r="R6587" s="92"/>
    </row>
    <row r="6588" spans="1:18" x14ac:dyDescent="0.3">
      <c r="A6588" s="107"/>
      <c r="B6588" s="92"/>
      <c r="C6588" s="92"/>
      <c r="D6588" s="92"/>
      <c r="E6588" s="92"/>
      <c r="F6588" s="92"/>
      <c r="G6588" s="92"/>
      <c r="H6588" s="92"/>
      <c r="I6588" s="92"/>
      <c r="J6588" s="92"/>
      <c r="K6588" s="92"/>
      <c r="N6588" s="92"/>
      <c r="O6588" s="92"/>
      <c r="P6588" s="92"/>
      <c r="Q6588" s="92"/>
      <c r="R6588" s="92"/>
    </row>
    <row r="6589" spans="1:18" x14ac:dyDescent="0.3">
      <c r="A6589" s="107"/>
      <c r="B6589" s="92"/>
      <c r="C6589" s="92"/>
      <c r="D6589" s="92"/>
      <c r="E6589" s="92"/>
      <c r="F6589" s="92"/>
      <c r="G6589" s="92"/>
      <c r="H6589" s="92"/>
      <c r="I6589" s="92"/>
      <c r="J6589" s="92"/>
      <c r="K6589" s="92"/>
      <c r="N6589" s="92"/>
      <c r="O6589" s="92"/>
      <c r="P6589" s="92"/>
      <c r="Q6589" s="92"/>
      <c r="R6589" s="92"/>
    </row>
    <row r="6590" spans="1:18" x14ac:dyDescent="0.3">
      <c r="A6590" s="107"/>
      <c r="B6590" s="92"/>
      <c r="C6590" s="92"/>
      <c r="D6590" s="92"/>
      <c r="E6590" s="92"/>
      <c r="F6590" s="92"/>
      <c r="G6590" s="92"/>
      <c r="H6590" s="92"/>
      <c r="I6590" s="92"/>
      <c r="J6590" s="92"/>
      <c r="K6590" s="92"/>
      <c r="N6590" s="92"/>
      <c r="O6590" s="92"/>
      <c r="P6590" s="92"/>
      <c r="Q6590" s="92"/>
      <c r="R6590" s="92"/>
    </row>
    <row r="6591" spans="1:18" x14ac:dyDescent="0.3">
      <c r="A6591" s="107"/>
      <c r="B6591" s="92"/>
      <c r="C6591" s="92"/>
      <c r="D6591" s="92"/>
      <c r="E6591" s="92"/>
      <c r="F6591" s="92"/>
      <c r="G6591" s="92"/>
      <c r="H6591" s="92"/>
      <c r="I6591" s="92"/>
      <c r="J6591" s="92"/>
      <c r="K6591" s="92"/>
      <c r="N6591" s="92"/>
      <c r="O6591" s="92"/>
      <c r="P6591" s="92"/>
      <c r="Q6591" s="92"/>
      <c r="R6591" s="92"/>
    </row>
    <row r="6592" spans="1:18" x14ac:dyDescent="0.3">
      <c r="A6592" s="107"/>
      <c r="B6592" s="92"/>
      <c r="C6592" s="92"/>
      <c r="D6592" s="92"/>
      <c r="E6592" s="92"/>
      <c r="F6592" s="92"/>
      <c r="G6592" s="92"/>
      <c r="H6592" s="92"/>
      <c r="I6592" s="92"/>
      <c r="J6592" s="92"/>
      <c r="K6592" s="92"/>
      <c r="N6592" s="92"/>
      <c r="O6592" s="92"/>
      <c r="P6592" s="92"/>
      <c r="Q6592" s="92"/>
      <c r="R6592" s="92"/>
    </row>
    <row r="6593" spans="1:18" x14ac:dyDescent="0.3">
      <c r="A6593" s="107"/>
      <c r="B6593" s="92"/>
      <c r="C6593" s="92"/>
      <c r="D6593" s="92"/>
      <c r="E6593" s="92"/>
      <c r="F6593" s="92"/>
      <c r="G6593" s="92"/>
      <c r="H6593" s="92"/>
      <c r="I6593" s="92"/>
      <c r="J6593" s="92"/>
      <c r="K6593" s="92"/>
      <c r="N6593" s="92"/>
      <c r="O6593" s="92"/>
      <c r="P6593" s="92"/>
      <c r="Q6593" s="92"/>
      <c r="R6593" s="92"/>
    </row>
    <row r="6594" spans="1:18" x14ac:dyDescent="0.3">
      <c r="A6594" s="107"/>
      <c r="B6594" s="92"/>
      <c r="C6594" s="92"/>
      <c r="D6594" s="92"/>
      <c r="E6594" s="92"/>
      <c r="F6594" s="92"/>
      <c r="G6594" s="92"/>
      <c r="H6594" s="92"/>
      <c r="I6594" s="92"/>
      <c r="J6594" s="92"/>
      <c r="K6594" s="92"/>
      <c r="N6594" s="92"/>
      <c r="O6594" s="92"/>
      <c r="P6594" s="92"/>
      <c r="Q6594" s="92"/>
      <c r="R6594" s="92"/>
    </row>
    <row r="6595" spans="1:18" x14ac:dyDescent="0.3">
      <c r="A6595" s="107"/>
      <c r="B6595" s="92"/>
      <c r="C6595" s="92"/>
      <c r="D6595" s="92"/>
      <c r="E6595" s="92"/>
      <c r="F6595" s="92"/>
      <c r="G6595" s="92"/>
      <c r="H6595" s="92"/>
      <c r="I6595" s="92"/>
      <c r="J6595" s="92"/>
      <c r="K6595" s="92"/>
      <c r="N6595" s="92"/>
      <c r="O6595" s="92"/>
      <c r="P6595" s="92"/>
      <c r="Q6595" s="92"/>
      <c r="R6595" s="92"/>
    </row>
    <row r="6596" spans="1:18" x14ac:dyDescent="0.3">
      <c r="A6596" s="107"/>
      <c r="B6596" s="92"/>
      <c r="C6596" s="92"/>
      <c r="D6596" s="92"/>
      <c r="E6596" s="92"/>
      <c r="F6596" s="92"/>
      <c r="G6596" s="92"/>
      <c r="H6596" s="92"/>
      <c r="I6596" s="92"/>
      <c r="J6596" s="92"/>
      <c r="K6596" s="92"/>
      <c r="N6596" s="92"/>
      <c r="O6596" s="92"/>
      <c r="P6596" s="92"/>
      <c r="Q6596" s="92"/>
      <c r="R6596" s="92"/>
    </row>
    <row r="6597" spans="1:18" x14ac:dyDescent="0.3">
      <c r="A6597" s="107"/>
      <c r="B6597" s="92"/>
      <c r="C6597" s="92"/>
      <c r="D6597" s="92"/>
      <c r="E6597" s="92"/>
      <c r="F6597" s="92"/>
      <c r="G6597" s="92"/>
      <c r="H6597" s="92"/>
      <c r="I6597" s="92"/>
      <c r="J6597" s="92"/>
      <c r="K6597" s="92"/>
      <c r="N6597" s="92"/>
      <c r="O6597" s="92"/>
      <c r="P6597" s="92"/>
      <c r="Q6597" s="92"/>
      <c r="R6597" s="92"/>
    </row>
    <row r="6598" spans="1:18" x14ac:dyDescent="0.3">
      <c r="A6598" s="107"/>
      <c r="B6598" s="92"/>
      <c r="C6598" s="92"/>
      <c r="D6598" s="92"/>
      <c r="E6598" s="92"/>
      <c r="F6598" s="92"/>
      <c r="G6598" s="92"/>
      <c r="H6598" s="92"/>
      <c r="I6598" s="92"/>
      <c r="J6598" s="92"/>
      <c r="K6598" s="92"/>
      <c r="N6598" s="92"/>
      <c r="O6598" s="92"/>
      <c r="P6598" s="92"/>
      <c r="Q6598" s="92"/>
      <c r="R6598" s="92"/>
    </row>
    <row r="6599" spans="1:18" x14ac:dyDescent="0.3">
      <c r="A6599" s="107"/>
      <c r="B6599" s="92"/>
      <c r="C6599" s="92"/>
      <c r="D6599" s="92"/>
      <c r="E6599" s="92"/>
      <c r="F6599" s="92"/>
      <c r="G6599" s="92"/>
      <c r="H6599" s="92"/>
      <c r="I6599" s="92"/>
      <c r="J6599" s="92"/>
      <c r="K6599" s="92"/>
      <c r="N6599" s="92"/>
      <c r="O6599" s="92"/>
      <c r="P6599" s="92"/>
      <c r="Q6599" s="92"/>
      <c r="R6599" s="92"/>
    </row>
    <row r="6600" spans="1:18" x14ac:dyDescent="0.3">
      <c r="A6600" s="107"/>
      <c r="B6600" s="92"/>
      <c r="C6600" s="92"/>
      <c r="D6600" s="92"/>
      <c r="E6600" s="92"/>
      <c r="F6600" s="92"/>
      <c r="G6600" s="92"/>
      <c r="H6600" s="92"/>
      <c r="I6600" s="92"/>
      <c r="J6600" s="92"/>
      <c r="K6600" s="92"/>
      <c r="N6600" s="92"/>
      <c r="O6600" s="92"/>
      <c r="P6600" s="92"/>
      <c r="Q6600" s="92"/>
      <c r="R6600" s="92"/>
    </row>
    <row r="6601" spans="1:18" x14ac:dyDescent="0.3">
      <c r="A6601" s="107"/>
      <c r="B6601" s="92"/>
      <c r="C6601" s="92"/>
      <c r="D6601" s="92"/>
      <c r="E6601" s="92"/>
      <c r="F6601" s="92"/>
      <c r="G6601" s="92"/>
      <c r="H6601" s="92"/>
      <c r="I6601" s="92"/>
      <c r="J6601" s="92"/>
      <c r="K6601" s="92"/>
      <c r="N6601" s="92"/>
      <c r="O6601" s="92"/>
      <c r="P6601" s="92"/>
      <c r="Q6601" s="92"/>
      <c r="R6601" s="92"/>
    </row>
    <row r="6602" spans="1:18" x14ac:dyDescent="0.3">
      <c r="A6602" s="107"/>
      <c r="B6602" s="92"/>
      <c r="C6602" s="92"/>
      <c r="D6602" s="92"/>
      <c r="E6602" s="92"/>
      <c r="F6602" s="92"/>
      <c r="G6602" s="92"/>
      <c r="H6602" s="92"/>
      <c r="I6602" s="92"/>
      <c r="J6602" s="92"/>
      <c r="K6602" s="92"/>
      <c r="N6602" s="92"/>
      <c r="O6602" s="92"/>
      <c r="P6602" s="92"/>
      <c r="Q6602" s="92"/>
      <c r="R6602" s="92"/>
    </row>
    <row r="6603" spans="1:18" x14ac:dyDescent="0.3">
      <c r="A6603" s="107"/>
      <c r="B6603" s="92"/>
      <c r="C6603" s="92"/>
      <c r="D6603" s="92"/>
      <c r="E6603" s="92"/>
      <c r="F6603" s="92"/>
      <c r="G6603" s="92"/>
      <c r="H6603" s="92"/>
      <c r="I6603" s="92"/>
      <c r="J6603" s="92"/>
      <c r="K6603" s="92"/>
      <c r="N6603" s="92"/>
      <c r="O6603" s="92"/>
      <c r="P6603" s="92"/>
      <c r="Q6603" s="92"/>
      <c r="R6603" s="92"/>
    </row>
    <row r="6604" spans="1:18" x14ac:dyDescent="0.3">
      <c r="A6604" s="107"/>
      <c r="B6604" s="92"/>
      <c r="C6604" s="92"/>
      <c r="D6604" s="92"/>
      <c r="E6604" s="92"/>
      <c r="F6604" s="92"/>
      <c r="G6604" s="92"/>
      <c r="H6604" s="92"/>
      <c r="I6604" s="92"/>
      <c r="J6604" s="92"/>
      <c r="K6604" s="92"/>
      <c r="N6604" s="92"/>
      <c r="O6604" s="92"/>
      <c r="P6604" s="92"/>
      <c r="Q6604" s="92"/>
      <c r="R6604" s="92"/>
    </row>
    <row r="6605" spans="1:18" x14ac:dyDescent="0.3">
      <c r="A6605" s="107"/>
      <c r="B6605" s="92"/>
      <c r="C6605" s="92"/>
      <c r="D6605" s="92"/>
      <c r="E6605" s="92"/>
      <c r="F6605" s="92"/>
      <c r="G6605" s="92"/>
      <c r="H6605" s="92"/>
      <c r="I6605" s="92"/>
      <c r="J6605" s="92"/>
      <c r="K6605" s="92"/>
      <c r="N6605" s="92"/>
      <c r="O6605" s="92"/>
      <c r="P6605" s="92"/>
      <c r="Q6605" s="92"/>
      <c r="R6605" s="92"/>
    </row>
    <row r="6606" spans="1:18" x14ac:dyDescent="0.3">
      <c r="A6606" s="107"/>
      <c r="B6606" s="92"/>
      <c r="C6606" s="92"/>
      <c r="D6606" s="92"/>
      <c r="E6606" s="92"/>
      <c r="F6606" s="92"/>
      <c r="G6606" s="92"/>
      <c r="H6606" s="92"/>
      <c r="I6606" s="92"/>
      <c r="J6606" s="92"/>
      <c r="K6606" s="92"/>
      <c r="N6606" s="92"/>
      <c r="O6606" s="92"/>
      <c r="P6606" s="92"/>
      <c r="Q6606" s="92"/>
      <c r="R6606" s="92"/>
    </row>
    <row r="6607" spans="1:18" x14ac:dyDescent="0.3">
      <c r="A6607" s="107"/>
      <c r="B6607" s="92"/>
      <c r="C6607" s="92"/>
      <c r="D6607" s="92"/>
      <c r="E6607" s="92"/>
      <c r="F6607" s="92"/>
      <c r="G6607" s="92"/>
      <c r="H6607" s="92"/>
      <c r="I6607" s="92"/>
      <c r="J6607" s="92"/>
      <c r="K6607" s="92"/>
      <c r="N6607" s="92"/>
      <c r="O6607" s="92"/>
      <c r="P6607" s="92"/>
      <c r="Q6607" s="92"/>
      <c r="R6607" s="92"/>
    </row>
    <row r="6608" spans="1:18" x14ac:dyDescent="0.3">
      <c r="A6608" s="107"/>
      <c r="B6608" s="92"/>
      <c r="C6608" s="92"/>
      <c r="D6608" s="92"/>
      <c r="E6608" s="92"/>
      <c r="F6608" s="92"/>
      <c r="G6608" s="92"/>
      <c r="H6608" s="92"/>
      <c r="I6608" s="92"/>
      <c r="J6608" s="92"/>
      <c r="K6608" s="92"/>
      <c r="N6608" s="92"/>
      <c r="O6608" s="92"/>
      <c r="P6608" s="92"/>
      <c r="Q6608" s="92"/>
      <c r="R6608" s="92"/>
    </row>
    <row r="6609" spans="1:18" x14ac:dyDescent="0.3">
      <c r="A6609" s="107"/>
      <c r="B6609" s="92"/>
      <c r="C6609" s="92"/>
      <c r="D6609" s="92"/>
      <c r="E6609" s="92"/>
      <c r="F6609" s="92"/>
      <c r="G6609" s="92"/>
      <c r="H6609" s="92"/>
      <c r="I6609" s="92"/>
      <c r="J6609" s="92"/>
      <c r="K6609" s="92"/>
      <c r="N6609" s="92"/>
      <c r="O6609" s="92"/>
      <c r="P6609" s="92"/>
      <c r="Q6609" s="92"/>
      <c r="R6609" s="92"/>
    </row>
    <row r="6610" spans="1:18" x14ac:dyDescent="0.3">
      <c r="A6610" s="107"/>
      <c r="B6610" s="92"/>
      <c r="C6610" s="92"/>
      <c r="D6610" s="92"/>
      <c r="E6610" s="92"/>
      <c r="F6610" s="92"/>
      <c r="G6610" s="92"/>
      <c r="H6610" s="92"/>
      <c r="I6610" s="92"/>
      <c r="J6610" s="92"/>
      <c r="K6610" s="92"/>
      <c r="N6610" s="92"/>
      <c r="O6610" s="92"/>
      <c r="P6610" s="92"/>
      <c r="Q6610" s="92"/>
      <c r="R6610" s="92"/>
    </row>
    <row r="6611" spans="1:18" x14ac:dyDescent="0.3">
      <c r="A6611" s="107"/>
      <c r="B6611" s="92"/>
      <c r="C6611" s="92"/>
      <c r="D6611" s="92"/>
      <c r="E6611" s="92"/>
      <c r="F6611" s="92"/>
      <c r="G6611" s="92"/>
      <c r="H6611" s="92"/>
      <c r="I6611" s="92"/>
      <c r="J6611" s="92"/>
      <c r="K6611" s="92"/>
      <c r="N6611" s="92"/>
      <c r="O6611" s="92"/>
      <c r="P6611" s="92"/>
      <c r="Q6611" s="92"/>
      <c r="R6611" s="92"/>
    </row>
    <row r="6612" spans="1:18" x14ac:dyDescent="0.3">
      <c r="A6612" s="107"/>
      <c r="B6612" s="92"/>
      <c r="C6612" s="92"/>
      <c r="D6612" s="92"/>
      <c r="E6612" s="92"/>
      <c r="F6612" s="92"/>
      <c r="G6612" s="92"/>
      <c r="H6612" s="92"/>
      <c r="I6612" s="92"/>
      <c r="J6612" s="92"/>
      <c r="K6612" s="92"/>
      <c r="N6612" s="92"/>
      <c r="O6612" s="92"/>
      <c r="P6612" s="92"/>
      <c r="Q6612" s="92"/>
      <c r="R6612" s="92"/>
    </row>
    <row r="6613" spans="1:18" x14ac:dyDescent="0.3">
      <c r="A6613" s="107"/>
      <c r="B6613" s="92"/>
      <c r="C6613" s="92"/>
      <c r="D6613" s="92"/>
      <c r="E6613" s="92"/>
      <c r="F6613" s="92"/>
      <c r="G6613" s="92"/>
      <c r="H6613" s="92"/>
      <c r="I6613" s="92"/>
      <c r="J6613" s="92"/>
      <c r="K6613" s="92"/>
      <c r="N6613" s="92"/>
      <c r="O6613" s="92"/>
      <c r="P6613" s="92"/>
      <c r="Q6613" s="92"/>
      <c r="R6613" s="92"/>
    </row>
    <row r="6614" spans="1:18" x14ac:dyDescent="0.3">
      <c r="A6614" s="107"/>
      <c r="B6614" s="92"/>
      <c r="C6614" s="92"/>
      <c r="D6614" s="92"/>
      <c r="E6614" s="92"/>
      <c r="F6614" s="92"/>
      <c r="G6614" s="92"/>
      <c r="H6614" s="92"/>
      <c r="I6614" s="92"/>
      <c r="J6614" s="92"/>
      <c r="K6614" s="92"/>
      <c r="N6614" s="92"/>
      <c r="O6614" s="92"/>
      <c r="P6614" s="92"/>
      <c r="Q6614" s="92"/>
      <c r="R6614" s="92"/>
    </row>
    <row r="6615" spans="1:18" x14ac:dyDescent="0.3">
      <c r="A6615" s="107"/>
      <c r="B6615" s="92"/>
      <c r="C6615" s="92"/>
      <c r="D6615" s="92"/>
      <c r="E6615" s="92"/>
      <c r="F6615" s="92"/>
      <c r="G6615" s="92"/>
      <c r="H6615" s="92"/>
      <c r="I6615" s="92"/>
      <c r="J6615" s="92"/>
      <c r="K6615" s="92"/>
      <c r="N6615" s="92"/>
      <c r="O6615" s="92"/>
      <c r="P6615" s="92"/>
      <c r="Q6615" s="92"/>
      <c r="R6615" s="92"/>
    </row>
    <row r="6616" spans="1:18" x14ac:dyDescent="0.3">
      <c r="A6616" s="107"/>
      <c r="B6616" s="92"/>
      <c r="C6616" s="92"/>
      <c r="D6616" s="92"/>
      <c r="E6616" s="92"/>
      <c r="F6616" s="92"/>
      <c r="G6616" s="92"/>
      <c r="H6616" s="92"/>
      <c r="I6616" s="92"/>
      <c r="J6616" s="92"/>
      <c r="K6616" s="92"/>
      <c r="N6616" s="92"/>
      <c r="O6616" s="92"/>
      <c r="P6616" s="92"/>
      <c r="Q6616" s="92"/>
      <c r="R6616" s="92"/>
    </row>
    <row r="6617" spans="1:18" x14ac:dyDescent="0.3">
      <c r="A6617" s="107"/>
      <c r="B6617" s="92"/>
      <c r="C6617" s="92"/>
      <c r="D6617" s="92"/>
      <c r="E6617" s="92"/>
      <c r="F6617" s="92"/>
      <c r="G6617" s="92"/>
      <c r="H6617" s="92"/>
      <c r="I6617" s="92"/>
      <c r="J6617" s="92"/>
      <c r="K6617" s="92"/>
      <c r="N6617" s="92"/>
      <c r="O6617" s="92"/>
      <c r="P6617" s="92"/>
      <c r="Q6617" s="92"/>
      <c r="R6617" s="92"/>
    </row>
    <row r="6618" spans="1:18" x14ac:dyDescent="0.3">
      <c r="A6618" s="107"/>
      <c r="B6618" s="92"/>
      <c r="C6618" s="92"/>
      <c r="D6618" s="92"/>
      <c r="E6618" s="92"/>
      <c r="F6618" s="92"/>
      <c r="G6618" s="92"/>
      <c r="H6618" s="92"/>
      <c r="I6618" s="92"/>
      <c r="J6618" s="92"/>
      <c r="K6618" s="92"/>
      <c r="N6618" s="92"/>
      <c r="O6618" s="92"/>
      <c r="P6618" s="92"/>
      <c r="Q6618" s="92"/>
      <c r="R6618" s="92"/>
    </row>
    <row r="6619" spans="1:18" x14ac:dyDescent="0.3">
      <c r="A6619" s="107"/>
      <c r="B6619" s="92"/>
      <c r="C6619" s="92"/>
      <c r="D6619" s="92"/>
      <c r="E6619" s="92"/>
      <c r="F6619" s="92"/>
      <c r="G6619" s="92"/>
      <c r="H6619" s="92"/>
      <c r="I6619" s="92"/>
      <c r="J6619" s="92"/>
      <c r="K6619" s="92"/>
      <c r="N6619" s="92"/>
      <c r="O6619" s="92"/>
      <c r="P6619" s="92"/>
      <c r="Q6619" s="92"/>
      <c r="R6619" s="92"/>
    </row>
    <row r="6620" spans="1:18" x14ac:dyDescent="0.3">
      <c r="A6620" s="107"/>
      <c r="B6620" s="92"/>
      <c r="C6620" s="92"/>
      <c r="D6620" s="92"/>
      <c r="E6620" s="92"/>
      <c r="F6620" s="92"/>
      <c r="G6620" s="92"/>
      <c r="H6620" s="92"/>
      <c r="I6620" s="92"/>
      <c r="J6620" s="92"/>
      <c r="K6620" s="92"/>
      <c r="N6620" s="92"/>
      <c r="O6620" s="92"/>
      <c r="P6620" s="92"/>
      <c r="Q6620" s="92"/>
      <c r="R6620" s="92"/>
    </row>
    <row r="6621" spans="1:18" x14ac:dyDescent="0.3">
      <c r="A6621" s="107"/>
      <c r="B6621" s="92"/>
      <c r="C6621" s="92"/>
      <c r="D6621" s="92"/>
      <c r="E6621" s="92"/>
      <c r="F6621" s="92"/>
      <c r="G6621" s="92"/>
      <c r="H6621" s="92"/>
      <c r="I6621" s="92"/>
      <c r="J6621" s="92"/>
      <c r="K6621" s="92"/>
      <c r="N6621" s="92"/>
      <c r="O6621" s="92"/>
      <c r="P6621" s="92"/>
      <c r="Q6621" s="92"/>
      <c r="R6621" s="92"/>
    </row>
    <row r="6622" spans="1:18" x14ac:dyDescent="0.3">
      <c r="A6622" s="107"/>
      <c r="B6622" s="92"/>
      <c r="C6622" s="92"/>
      <c r="D6622" s="92"/>
      <c r="E6622" s="92"/>
      <c r="F6622" s="92"/>
      <c r="G6622" s="92"/>
      <c r="H6622" s="92"/>
      <c r="I6622" s="92"/>
      <c r="J6622" s="92"/>
      <c r="K6622" s="92"/>
      <c r="N6622" s="92"/>
      <c r="O6622" s="92"/>
      <c r="P6622" s="92"/>
      <c r="Q6622" s="92"/>
      <c r="R6622" s="92"/>
    </row>
    <row r="6623" spans="1:18" x14ac:dyDescent="0.3">
      <c r="A6623" s="107"/>
      <c r="B6623" s="92"/>
      <c r="C6623" s="92"/>
      <c r="D6623" s="92"/>
      <c r="E6623" s="92"/>
      <c r="F6623" s="92"/>
      <c r="G6623" s="92"/>
      <c r="H6623" s="92"/>
      <c r="I6623" s="92"/>
      <c r="J6623" s="92"/>
      <c r="K6623" s="92"/>
      <c r="N6623" s="92"/>
      <c r="O6623" s="92"/>
      <c r="P6623" s="92"/>
      <c r="Q6623" s="92"/>
      <c r="R6623" s="92"/>
    </row>
    <row r="6624" spans="1:18" x14ac:dyDescent="0.3">
      <c r="A6624" s="107"/>
      <c r="B6624" s="92"/>
      <c r="C6624" s="92"/>
      <c r="D6624" s="92"/>
      <c r="E6624" s="92"/>
      <c r="F6624" s="92"/>
      <c r="G6624" s="92"/>
      <c r="H6624" s="92"/>
      <c r="I6624" s="92"/>
      <c r="J6624" s="92"/>
      <c r="K6624" s="92"/>
      <c r="N6624" s="92"/>
      <c r="O6624" s="92"/>
      <c r="P6624" s="92"/>
      <c r="Q6624" s="92"/>
      <c r="R6624" s="92"/>
    </row>
    <row r="6625" spans="1:18" x14ac:dyDescent="0.3">
      <c r="A6625" s="107"/>
      <c r="B6625" s="92"/>
      <c r="C6625" s="92"/>
      <c r="D6625" s="92"/>
      <c r="E6625" s="92"/>
      <c r="F6625" s="92"/>
      <c r="G6625" s="92"/>
      <c r="H6625" s="92"/>
      <c r="I6625" s="92"/>
      <c r="J6625" s="92"/>
      <c r="K6625" s="92"/>
      <c r="N6625" s="92"/>
      <c r="O6625" s="92"/>
      <c r="P6625" s="92"/>
      <c r="Q6625" s="92"/>
      <c r="R6625" s="92"/>
    </row>
    <row r="6626" spans="1:18" x14ac:dyDescent="0.3">
      <c r="A6626" s="107"/>
      <c r="B6626" s="92"/>
      <c r="C6626" s="92"/>
      <c r="D6626" s="92"/>
      <c r="E6626" s="92"/>
      <c r="F6626" s="92"/>
      <c r="G6626" s="92"/>
      <c r="H6626" s="92"/>
      <c r="I6626" s="92"/>
      <c r="J6626" s="92"/>
      <c r="K6626" s="92"/>
      <c r="N6626" s="92"/>
      <c r="O6626" s="92"/>
      <c r="P6626" s="92"/>
      <c r="Q6626" s="92"/>
      <c r="R6626" s="92"/>
    </row>
    <row r="6627" spans="1:18" x14ac:dyDescent="0.3">
      <c r="A6627" s="107"/>
      <c r="B6627" s="92"/>
      <c r="C6627" s="92"/>
      <c r="D6627" s="92"/>
      <c r="E6627" s="92"/>
      <c r="F6627" s="92"/>
      <c r="G6627" s="92"/>
      <c r="H6627" s="92"/>
      <c r="I6627" s="92"/>
      <c r="J6627" s="92"/>
      <c r="K6627" s="92"/>
      <c r="N6627" s="92"/>
      <c r="O6627" s="92"/>
      <c r="P6627" s="92"/>
      <c r="Q6627" s="92"/>
      <c r="R6627" s="92"/>
    </row>
    <row r="6628" spans="1:18" x14ac:dyDescent="0.3">
      <c r="A6628" s="107"/>
      <c r="B6628" s="92"/>
      <c r="C6628" s="92"/>
      <c r="D6628" s="92"/>
      <c r="E6628" s="92"/>
      <c r="F6628" s="92"/>
      <c r="G6628" s="92"/>
      <c r="H6628" s="92"/>
      <c r="I6628" s="92"/>
      <c r="J6628" s="92"/>
      <c r="K6628" s="92"/>
      <c r="N6628" s="92"/>
      <c r="O6628" s="92"/>
      <c r="P6628" s="92"/>
      <c r="Q6628" s="92"/>
      <c r="R6628" s="92"/>
    </row>
    <row r="6629" spans="1:18" x14ac:dyDescent="0.3">
      <c r="A6629" s="107"/>
      <c r="B6629" s="92"/>
      <c r="C6629" s="92"/>
      <c r="D6629" s="92"/>
      <c r="E6629" s="92"/>
      <c r="F6629" s="92"/>
      <c r="G6629" s="92"/>
      <c r="H6629" s="92"/>
      <c r="I6629" s="92"/>
      <c r="J6629" s="92"/>
      <c r="K6629" s="92"/>
      <c r="N6629" s="92"/>
      <c r="O6629" s="92"/>
      <c r="P6629" s="92"/>
      <c r="Q6629" s="92"/>
      <c r="R6629" s="92"/>
    </row>
    <row r="6630" spans="1:18" x14ac:dyDescent="0.3">
      <c r="A6630" s="107"/>
      <c r="B6630" s="92"/>
      <c r="C6630" s="92"/>
      <c r="D6630" s="92"/>
      <c r="E6630" s="92"/>
      <c r="F6630" s="92"/>
      <c r="G6630" s="92"/>
      <c r="H6630" s="92"/>
      <c r="I6630" s="92"/>
      <c r="J6630" s="92"/>
      <c r="K6630" s="92"/>
      <c r="N6630" s="92"/>
      <c r="O6630" s="92"/>
      <c r="P6630" s="92"/>
      <c r="Q6630" s="92"/>
      <c r="R6630" s="92"/>
    </row>
    <row r="6631" spans="1:18" x14ac:dyDescent="0.3">
      <c r="A6631" s="107"/>
      <c r="B6631" s="92"/>
      <c r="C6631" s="92"/>
      <c r="D6631" s="92"/>
      <c r="E6631" s="92"/>
      <c r="F6631" s="92"/>
      <c r="G6631" s="92"/>
      <c r="H6631" s="92"/>
      <c r="I6631" s="92"/>
      <c r="J6631" s="92"/>
      <c r="K6631" s="92"/>
      <c r="N6631" s="92"/>
      <c r="O6631" s="92"/>
      <c r="P6631" s="92"/>
      <c r="Q6631" s="92"/>
      <c r="R6631" s="92"/>
    </row>
    <row r="6632" spans="1:18" x14ac:dyDescent="0.3">
      <c r="A6632" s="107"/>
      <c r="B6632" s="92"/>
      <c r="C6632" s="92"/>
      <c r="D6632" s="92"/>
      <c r="E6632" s="92"/>
      <c r="F6632" s="92"/>
      <c r="G6632" s="92"/>
      <c r="H6632" s="92"/>
      <c r="I6632" s="92"/>
      <c r="J6632" s="92"/>
      <c r="K6632" s="92"/>
      <c r="N6632" s="92"/>
      <c r="O6632" s="92"/>
      <c r="P6632" s="92"/>
      <c r="Q6632" s="92"/>
      <c r="R6632" s="92"/>
    </row>
    <row r="6633" spans="1:18" x14ac:dyDescent="0.3">
      <c r="A6633" s="107"/>
      <c r="B6633" s="92"/>
      <c r="C6633" s="92"/>
      <c r="D6633" s="92"/>
      <c r="E6633" s="92"/>
      <c r="F6633" s="92"/>
      <c r="G6633" s="92"/>
      <c r="H6633" s="92"/>
      <c r="I6633" s="92"/>
      <c r="J6633" s="92"/>
      <c r="K6633" s="92"/>
      <c r="N6633" s="92"/>
      <c r="O6633" s="92"/>
      <c r="P6633" s="92"/>
      <c r="Q6633" s="92"/>
      <c r="R6633" s="92"/>
    </row>
    <row r="6634" spans="1:18" x14ac:dyDescent="0.3">
      <c r="A6634" s="107"/>
      <c r="B6634" s="92"/>
      <c r="C6634" s="92"/>
      <c r="D6634" s="92"/>
      <c r="E6634" s="92"/>
      <c r="F6634" s="92"/>
      <c r="G6634" s="92"/>
      <c r="H6634" s="92"/>
      <c r="I6634" s="92"/>
      <c r="J6634" s="92"/>
      <c r="K6634" s="92"/>
      <c r="N6634" s="92"/>
      <c r="O6634" s="92"/>
      <c r="P6634" s="92"/>
      <c r="Q6634" s="92"/>
      <c r="R6634" s="92"/>
    </row>
    <row r="6635" spans="1:18" x14ac:dyDescent="0.3">
      <c r="A6635" s="107"/>
      <c r="B6635" s="92"/>
      <c r="C6635" s="92"/>
      <c r="D6635" s="92"/>
      <c r="E6635" s="92"/>
      <c r="F6635" s="92"/>
      <c r="G6635" s="92"/>
      <c r="H6635" s="92"/>
      <c r="I6635" s="92"/>
      <c r="J6635" s="92"/>
      <c r="K6635" s="92"/>
      <c r="N6635" s="92"/>
      <c r="O6635" s="92"/>
      <c r="P6635" s="92"/>
      <c r="Q6635" s="92"/>
      <c r="R6635" s="92"/>
    </row>
    <row r="6636" spans="1:18" x14ac:dyDescent="0.3">
      <c r="A6636" s="107"/>
      <c r="B6636" s="92"/>
      <c r="C6636" s="92"/>
      <c r="D6636" s="92"/>
      <c r="E6636" s="92"/>
      <c r="F6636" s="92"/>
      <c r="G6636" s="92"/>
      <c r="H6636" s="92"/>
      <c r="I6636" s="92"/>
      <c r="J6636" s="92"/>
      <c r="K6636" s="92"/>
      <c r="N6636" s="92"/>
      <c r="O6636" s="92"/>
      <c r="P6636" s="92"/>
      <c r="Q6636" s="92"/>
      <c r="R6636" s="92"/>
    </row>
    <row r="6637" spans="1:18" x14ac:dyDescent="0.3">
      <c r="A6637" s="107"/>
      <c r="B6637" s="92"/>
      <c r="C6637" s="92"/>
      <c r="D6637" s="92"/>
      <c r="E6637" s="92"/>
      <c r="F6637" s="92"/>
      <c r="G6637" s="92"/>
      <c r="H6637" s="92"/>
      <c r="I6637" s="92"/>
      <c r="J6637" s="92"/>
      <c r="K6637" s="92"/>
      <c r="N6637" s="92"/>
      <c r="O6637" s="92"/>
      <c r="P6637" s="92"/>
      <c r="Q6637" s="92"/>
      <c r="R6637" s="92"/>
    </row>
    <row r="6638" spans="1:18" x14ac:dyDescent="0.3">
      <c r="A6638" s="107"/>
      <c r="B6638" s="92"/>
      <c r="C6638" s="92"/>
      <c r="D6638" s="92"/>
      <c r="E6638" s="92"/>
      <c r="F6638" s="92"/>
      <c r="G6638" s="92"/>
      <c r="H6638" s="92"/>
      <c r="I6638" s="92"/>
      <c r="J6638" s="92"/>
      <c r="K6638" s="92"/>
      <c r="N6638" s="92"/>
      <c r="O6638" s="92"/>
      <c r="P6638" s="92"/>
      <c r="Q6638" s="92"/>
      <c r="R6638" s="92"/>
    </row>
    <row r="6639" spans="1:18" x14ac:dyDescent="0.3">
      <c r="A6639" s="107"/>
      <c r="B6639" s="92"/>
      <c r="C6639" s="92"/>
      <c r="D6639" s="92"/>
      <c r="E6639" s="92"/>
      <c r="F6639" s="92"/>
      <c r="G6639" s="92"/>
      <c r="H6639" s="92"/>
      <c r="I6639" s="92"/>
      <c r="J6639" s="92"/>
      <c r="K6639" s="92"/>
      <c r="N6639" s="92"/>
      <c r="O6639" s="92"/>
      <c r="P6639" s="92"/>
      <c r="Q6639" s="92"/>
      <c r="R6639" s="92"/>
    </row>
    <row r="6640" spans="1:18" x14ac:dyDescent="0.3">
      <c r="A6640" s="107"/>
      <c r="B6640" s="92"/>
      <c r="C6640" s="92"/>
      <c r="D6640" s="92"/>
      <c r="E6640" s="92"/>
      <c r="F6640" s="92"/>
      <c r="G6640" s="92"/>
      <c r="H6640" s="92"/>
      <c r="I6640" s="92"/>
      <c r="J6640" s="92"/>
      <c r="K6640" s="92"/>
      <c r="N6640" s="92"/>
      <c r="O6640" s="92"/>
      <c r="P6640" s="92"/>
      <c r="Q6640" s="92"/>
      <c r="R6640" s="92"/>
    </row>
    <row r="6641" spans="1:18" x14ac:dyDescent="0.3">
      <c r="A6641" s="107"/>
      <c r="B6641" s="92"/>
      <c r="C6641" s="92"/>
      <c r="D6641" s="92"/>
      <c r="E6641" s="92"/>
      <c r="F6641" s="92"/>
      <c r="G6641" s="92"/>
      <c r="H6641" s="92"/>
      <c r="I6641" s="92"/>
      <c r="J6641" s="92"/>
      <c r="K6641" s="92"/>
      <c r="N6641" s="92"/>
      <c r="O6641" s="92"/>
      <c r="P6641" s="92"/>
      <c r="Q6641" s="92"/>
      <c r="R6641" s="92"/>
    </row>
    <row r="6642" spans="1:18" x14ac:dyDescent="0.3">
      <c r="A6642" s="107"/>
      <c r="B6642" s="92"/>
      <c r="C6642" s="92"/>
      <c r="D6642" s="92"/>
      <c r="E6642" s="92"/>
      <c r="F6642" s="92"/>
      <c r="G6642" s="92"/>
      <c r="H6642" s="92"/>
      <c r="I6642" s="92"/>
      <c r="J6642" s="92"/>
      <c r="K6642" s="92"/>
      <c r="N6642" s="92"/>
      <c r="O6642" s="92"/>
      <c r="P6642" s="92"/>
      <c r="Q6642" s="92"/>
      <c r="R6642" s="92"/>
    </row>
    <row r="6643" spans="1:18" x14ac:dyDescent="0.3">
      <c r="A6643" s="107"/>
      <c r="B6643" s="92"/>
      <c r="C6643" s="92"/>
      <c r="D6643" s="92"/>
      <c r="E6643" s="92"/>
      <c r="F6643" s="92"/>
      <c r="G6643" s="92"/>
      <c r="H6643" s="92"/>
      <c r="I6643" s="92"/>
      <c r="J6643" s="92"/>
      <c r="K6643" s="92"/>
      <c r="N6643" s="92"/>
      <c r="O6643" s="92"/>
      <c r="P6643" s="92"/>
      <c r="Q6643" s="92"/>
      <c r="R6643" s="92"/>
    </row>
    <row r="6644" spans="1:18" x14ac:dyDescent="0.3">
      <c r="A6644" s="107"/>
      <c r="B6644" s="92"/>
      <c r="C6644" s="92"/>
      <c r="D6644" s="92"/>
      <c r="E6644" s="92"/>
      <c r="F6644" s="92"/>
      <c r="G6644" s="92"/>
      <c r="H6644" s="92"/>
      <c r="I6644" s="92"/>
      <c r="J6644" s="92"/>
      <c r="K6644" s="92"/>
      <c r="N6644" s="92"/>
      <c r="O6644" s="92"/>
      <c r="P6644" s="92"/>
      <c r="Q6644" s="92"/>
      <c r="R6644" s="92"/>
    </row>
    <row r="6645" spans="1:18" x14ac:dyDescent="0.3">
      <c r="A6645" s="107"/>
      <c r="B6645" s="92"/>
      <c r="C6645" s="92"/>
      <c r="D6645" s="92"/>
      <c r="E6645" s="92"/>
      <c r="F6645" s="92"/>
      <c r="G6645" s="92"/>
      <c r="H6645" s="92"/>
      <c r="I6645" s="92"/>
      <c r="J6645" s="92"/>
      <c r="K6645" s="92"/>
      <c r="N6645" s="92"/>
      <c r="O6645" s="92"/>
      <c r="P6645" s="92"/>
      <c r="Q6645" s="92"/>
      <c r="R6645" s="92"/>
    </row>
    <row r="6646" spans="1:18" x14ac:dyDescent="0.3">
      <c r="A6646" s="107"/>
      <c r="B6646" s="92"/>
      <c r="C6646" s="92"/>
      <c r="D6646" s="92"/>
      <c r="E6646" s="92"/>
      <c r="F6646" s="92"/>
      <c r="G6646" s="92"/>
      <c r="H6646" s="92"/>
      <c r="I6646" s="92"/>
      <c r="J6646" s="92"/>
      <c r="K6646" s="92"/>
      <c r="N6646" s="92"/>
      <c r="O6646" s="92"/>
      <c r="P6646" s="92"/>
      <c r="Q6646" s="92"/>
      <c r="R6646" s="92"/>
    </row>
    <row r="6647" spans="1:18" x14ac:dyDescent="0.3">
      <c r="A6647" s="107"/>
      <c r="B6647" s="92"/>
      <c r="C6647" s="92"/>
      <c r="D6647" s="92"/>
      <c r="E6647" s="92"/>
      <c r="F6647" s="92"/>
      <c r="G6647" s="92"/>
      <c r="H6647" s="92"/>
      <c r="I6647" s="92"/>
      <c r="J6647" s="92"/>
      <c r="K6647" s="92"/>
      <c r="N6647" s="92"/>
      <c r="O6647" s="92"/>
      <c r="P6647" s="92"/>
      <c r="Q6647" s="92"/>
      <c r="R6647" s="92"/>
    </row>
    <row r="6648" spans="1:18" x14ac:dyDescent="0.3">
      <c r="A6648" s="107"/>
      <c r="B6648" s="92"/>
      <c r="C6648" s="92"/>
      <c r="D6648" s="92"/>
      <c r="E6648" s="92"/>
      <c r="F6648" s="92"/>
      <c r="G6648" s="92"/>
      <c r="H6648" s="92"/>
      <c r="I6648" s="92"/>
      <c r="J6648" s="92"/>
      <c r="K6648" s="92"/>
      <c r="N6648" s="92"/>
      <c r="O6648" s="92"/>
      <c r="P6648" s="92"/>
      <c r="Q6648" s="92"/>
      <c r="R6648" s="92"/>
    </row>
    <row r="6649" spans="1:18" x14ac:dyDescent="0.3">
      <c r="A6649" s="107"/>
      <c r="B6649" s="92"/>
      <c r="C6649" s="92"/>
      <c r="D6649" s="92"/>
      <c r="E6649" s="92"/>
      <c r="F6649" s="92"/>
      <c r="G6649" s="92"/>
      <c r="H6649" s="92"/>
      <c r="I6649" s="92"/>
      <c r="J6649" s="92"/>
      <c r="K6649" s="92"/>
      <c r="N6649" s="92"/>
      <c r="O6649" s="92"/>
      <c r="P6649" s="92"/>
      <c r="Q6649" s="92"/>
      <c r="R6649" s="92"/>
    </row>
    <row r="6650" spans="1:18" x14ac:dyDescent="0.3">
      <c r="A6650" s="107"/>
      <c r="B6650" s="92"/>
      <c r="C6650" s="92"/>
      <c r="D6650" s="92"/>
      <c r="E6650" s="92"/>
      <c r="F6650" s="92"/>
      <c r="G6650" s="92"/>
      <c r="H6650" s="92"/>
      <c r="I6650" s="92"/>
      <c r="J6650" s="92"/>
      <c r="K6650" s="92"/>
      <c r="N6650" s="92"/>
      <c r="O6650" s="92"/>
      <c r="P6650" s="92"/>
      <c r="Q6650" s="92"/>
      <c r="R6650" s="92"/>
    </row>
    <row r="6651" spans="1:18" x14ac:dyDescent="0.3">
      <c r="A6651" s="107"/>
      <c r="B6651" s="92"/>
      <c r="C6651" s="92"/>
      <c r="D6651" s="92"/>
      <c r="E6651" s="92"/>
      <c r="F6651" s="92"/>
      <c r="G6651" s="92"/>
      <c r="H6651" s="92"/>
      <c r="I6651" s="92"/>
      <c r="J6651" s="92"/>
      <c r="K6651" s="92"/>
      <c r="N6651" s="92"/>
      <c r="O6651" s="92"/>
      <c r="P6651" s="92"/>
      <c r="Q6651" s="92"/>
      <c r="R6651" s="92"/>
    </row>
    <row r="6652" spans="1:18" x14ac:dyDescent="0.3">
      <c r="A6652" s="107"/>
      <c r="B6652" s="92"/>
      <c r="C6652" s="92"/>
      <c r="D6652" s="92"/>
      <c r="E6652" s="92"/>
      <c r="F6652" s="92"/>
      <c r="G6652" s="92"/>
      <c r="H6652" s="92"/>
      <c r="I6652" s="92"/>
      <c r="J6652" s="92"/>
      <c r="K6652" s="92"/>
      <c r="N6652" s="92"/>
      <c r="O6652" s="92"/>
      <c r="P6652" s="92"/>
      <c r="Q6652" s="92"/>
      <c r="R6652" s="92"/>
    </row>
    <row r="6653" spans="1:18" x14ac:dyDescent="0.3">
      <c r="A6653" s="107"/>
      <c r="B6653" s="92"/>
      <c r="C6653" s="92"/>
      <c r="D6653" s="92"/>
      <c r="E6653" s="92"/>
      <c r="F6653" s="92"/>
      <c r="G6653" s="92"/>
      <c r="H6653" s="92"/>
      <c r="I6653" s="92"/>
      <c r="J6653" s="92"/>
      <c r="K6653" s="92"/>
      <c r="N6653" s="92"/>
      <c r="O6653" s="92"/>
      <c r="P6653" s="92"/>
      <c r="Q6653" s="92"/>
      <c r="R6653" s="92"/>
    </row>
    <row r="6654" spans="1:18" x14ac:dyDescent="0.3">
      <c r="A6654" s="107"/>
      <c r="B6654" s="92"/>
      <c r="C6654" s="92"/>
      <c r="D6654" s="92"/>
      <c r="E6654" s="92"/>
      <c r="F6654" s="92"/>
      <c r="G6654" s="92"/>
      <c r="H6654" s="92"/>
      <c r="I6654" s="92"/>
      <c r="J6654" s="92"/>
      <c r="K6654" s="92"/>
      <c r="N6654" s="92"/>
      <c r="O6654" s="92"/>
      <c r="P6654" s="92"/>
      <c r="Q6654" s="92"/>
      <c r="R6654" s="92"/>
    </row>
    <row r="6655" spans="1:18" x14ac:dyDescent="0.3">
      <c r="A6655" s="107"/>
      <c r="B6655" s="92"/>
      <c r="C6655" s="92"/>
      <c r="D6655" s="92"/>
      <c r="E6655" s="92"/>
      <c r="F6655" s="92"/>
      <c r="G6655" s="92"/>
      <c r="H6655" s="92"/>
      <c r="I6655" s="92"/>
      <c r="J6655" s="92"/>
      <c r="K6655" s="92"/>
      <c r="N6655" s="92"/>
      <c r="O6655" s="92"/>
      <c r="P6655" s="92"/>
      <c r="Q6655" s="92"/>
      <c r="R6655" s="92"/>
    </row>
    <row r="6656" spans="1:18" x14ac:dyDescent="0.3">
      <c r="A6656" s="107"/>
      <c r="B6656" s="92"/>
      <c r="C6656" s="92"/>
      <c r="D6656" s="92"/>
      <c r="E6656" s="92"/>
      <c r="F6656" s="92"/>
      <c r="G6656" s="92"/>
      <c r="H6656" s="92"/>
      <c r="I6656" s="92"/>
      <c r="J6656" s="92"/>
      <c r="K6656" s="92"/>
      <c r="N6656" s="92"/>
      <c r="O6656" s="92"/>
      <c r="P6656" s="92"/>
      <c r="Q6656" s="92"/>
      <c r="R6656" s="92"/>
    </row>
    <row r="6657" spans="1:18" x14ac:dyDescent="0.3">
      <c r="A6657" s="107"/>
      <c r="B6657" s="92"/>
      <c r="C6657" s="92"/>
      <c r="D6657" s="92"/>
      <c r="E6657" s="92"/>
      <c r="F6657" s="92"/>
      <c r="G6657" s="92"/>
      <c r="H6657" s="92"/>
      <c r="I6657" s="92"/>
      <c r="J6657" s="92"/>
      <c r="K6657" s="92"/>
      <c r="N6657" s="92"/>
      <c r="O6657" s="92"/>
      <c r="P6657" s="92"/>
      <c r="Q6657" s="92"/>
      <c r="R6657" s="92"/>
    </row>
    <row r="6658" spans="1:18" x14ac:dyDescent="0.3">
      <c r="A6658" s="107"/>
      <c r="B6658" s="92"/>
      <c r="C6658" s="92"/>
      <c r="D6658" s="92"/>
      <c r="E6658" s="92"/>
      <c r="F6658" s="92"/>
      <c r="G6658" s="92"/>
      <c r="H6658" s="92"/>
      <c r="I6658" s="92"/>
      <c r="J6658" s="92"/>
      <c r="K6658" s="92"/>
      <c r="N6658" s="92"/>
      <c r="O6658" s="92"/>
      <c r="P6658" s="92"/>
      <c r="Q6658" s="92"/>
      <c r="R6658" s="92"/>
    </row>
    <row r="6659" spans="1:18" x14ac:dyDescent="0.3">
      <c r="A6659" s="107"/>
      <c r="B6659" s="92"/>
      <c r="C6659" s="92"/>
      <c r="D6659" s="92"/>
      <c r="E6659" s="92"/>
      <c r="F6659" s="92"/>
      <c r="G6659" s="92"/>
      <c r="H6659" s="92"/>
      <c r="I6659" s="92"/>
      <c r="J6659" s="92"/>
      <c r="K6659" s="92"/>
      <c r="N6659" s="92"/>
      <c r="O6659" s="92"/>
      <c r="P6659" s="92"/>
      <c r="Q6659" s="92"/>
      <c r="R6659" s="92"/>
    </row>
    <row r="6660" spans="1:18" x14ac:dyDescent="0.3">
      <c r="A6660" s="107"/>
      <c r="B6660" s="92"/>
      <c r="C6660" s="92"/>
      <c r="D6660" s="92"/>
      <c r="E6660" s="92"/>
      <c r="F6660" s="92"/>
      <c r="G6660" s="92"/>
      <c r="H6660" s="92"/>
      <c r="I6660" s="92"/>
      <c r="J6660" s="92"/>
      <c r="K6660" s="92"/>
      <c r="N6660" s="92"/>
      <c r="O6660" s="92"/>
      <c r="P6660" s="92"/>
      <c r="Q6660" s="92"/>
      <c r="R6660" s="92"/>
    </row>
    <row r="6661" spans="1:18" x14ac:dyDescent="0.3">
      <c r="A6661" s="107"/>
      <c r="B6661" s="92"/>
      <c r="C6661" s="92"/>
      <c r="D6661" s="92"/>
      <c r="E6661" s="92"/>
      <c r="F6661" s="92"/>
      <c r="G6661" s="92"/>
      <c r="H6661" s="92"/>
      <c r="I6661" s="92"/>
      <c r="J6661" s="92"/>
      <c r="K6661" s="92"/>
      <c r="N6661" s="92"/>
      <c r="O6661" s="92"/>
      <c r="P6661" s="92"/>
      <c r="Q6661" s="92"/>
      <c r="R6661" s="92"/>
    </row>
    <row r="6662" spans="1:18" x14ac:dyDescent="0.3">
      <c r="A6662" s="107"/>
      <c r="B6662" s="92"/>
      <c r="C6662" s="92"/>
      <c r="D6662" s="92"/>
      <c r="E6662" s="92"/>
      <c r="F6662" s="92"/>
      <c r="G6662" s="92"/>
      <c r="H6662" s="92"/>
      <c r="I6662" s="92"/>
      <c r="J6662" s="92"/>
      <c r="K6662" s="92"/>
      <c r="N6662" s="92"/>
      <c r="O6662" s="92"/>
      <c r="P6662" s="92"/>
      <c r="Q6662" s="92"/>
      <c r="R6662" s="92"/>
    </row>
    <row r="6663" spans="1:18" x14ac:dyDescent="0.3">
      <c r="A6663" s="107"/>
      <c r="B6663" s="92"/>
      <c r="C6663" s="92"/>
      <c r="D6663" s="92"/>
      <c r="E6663" s="92"/>
      <c r="F6663" s="92"/>
      <c r="G6663" s="92"/>
      <c r="H6663" s="92"/>
      <c r="I6663" s="92"/>
      <c r="J6663" s="92"/>
      <c r="K6663" s="92"/>
      <c r="N6663" s="92"/>
      <c r="O6663" s="92"/>
      <c r="P6663" s="92"/>
      <c r="Q6663" s="92"/>
      <c r="R6663" s="92"/>
    </row>
    <row r="6664" spans="1:18" x14ac:dyDescent="0.3">
      <c r="A6664" s="107"/>
      <c r="B6664" s="92"/>
      <c r="C6664" s="92"/>
      <c r="D6664" s="92"/>
      <c r="E6664" s="92"/>
      <c r="F6664" s="92"/>
      <c r="G6664" s="92"/>
      <c r="H6664" s="92"/>
      <c r="I6664" s="92"/>
      <c r="J6664" s="92"/>
      <c r="K6664" s="92"/>
      <c r="N6664" s="92"/>
      <c r="O6664" s="92"/>
      <c r="P6664" s="92"/>
      <c r="Q6664" s="92"/>
      <c r="R6664" s="92"/>
    </row>
    <row r="6665" spans="1:18" x14ac:dyDescent="0.3">
      <c r="A6665" s="107"/>
      <c r="B6665" s="92"/>
      <c r="C6665" s="92"/>
      <c r="D6665" s="92"/>
      <c r="E6665" s="92"/>
      <c r="F6665" s="92"/>
      <c r="G6665" s="92"/>
      <c r="H6665" s="92"/>
      <c r="I6665" s="92"/>
      <c r="J6665" s="92"/>
      <c r="K6665" s="92"/>
      <c r="N6665" s="92"/>
      <c r="O6665" s="92"/>
      <c r="P6665" s="92"/>
      <c r="Q6665" s="92"/>
      <c r="R6665" s="92"/>
    </row>
    <row r="6666" spans="1:18" x14ac:dyDescent="0.3">
      <c r="A6666" s="107"/>
      <c r="B6666" s="92"/>
      <c r="C6666" s="92"/>
      <c r="D6666" s="92"/>
      <c r="E6666" s="92"/>
      <c r="F6666" s="92"/>
      <c r="G6666" s="92"/>
      <c r="H6666" s="92"/>
      <c r="I6666" s="92"/>
      <c r="J6666" s="92"/>
      <c r="K6666" s="92"/>
      <c r="N6666" s="92"/>
      <c r="O6666" s="92"/>
      <c r="P6666" s="92"/>
      <c r="Q6666" s="92"/>
      <c r="R6666" s="92"/>
    </row>
    <row r="6667" spans="1:18" x14ac:dyDescent="0.3">
      <c r="A6667" s="107"/>
      <c r="B6667" s="92"/>
      <c r="C6667" s="92"/>
      <c r="D6667" s="92"/>
      <c r="E6667" s="92"/>
      <c r="F6667" s="92"/>
      <c r="G6667" s="92"/>
      <c r="H6667" s="92"/>
      <c r="I6667" s="92"/>
      <c r="J6667" s="92"/>
      <c r="K6667" s="92"/>
      <c r="N6667" s="92"/>
      <c r="O6667" s="92"/>
      <c r="P6667" s="92"/>
      <c r="Q6667" s="92"/>
      <c r="R6667" s="92"/>
    </row>
    <row r="6668" spans="1:18" x14ac:dyDescent="0.3">
      <c r="A6668" s="107"/>
      <c r="B6668" s="92"/>
      <c r="C6668" s="92"/>
      <c r="D6668" s="92"/>
      <c r="E6668" s="92"/>
      <c r="F6668" s="92"/>
      <c r="G6668" s="92"/>
      <c r="H6668" s="92"/>
      <c r="I6668" s="92"/>
      <c r="J6668" s="92"/>
      <c r="K6668" s="92"/>
      <c r="N6668" s="92"/>
      <c r="O6668" s="92"/>
      <c r="P6668" s="92"/>
      <c r="Q6668" s="92"/>
      <c r="R6668" s="92"/>
    </row>
    <row r="6669" spans="1:18" x14ac:dyDescent="0.3">
      <c r="A6669" s="107"/>
      <c r="B6669" s="92"/>
      <c r="C6669" s="92"/>
      <c r="D6669" s="92"/>
      <c r="E6669" s="92"/>
      <c r="F6669" s="92"/>
      <c r="G6669" s="92"/>
      <c r="H6669" s="92"/>
      <c r="I6669" s="92"/>
      <c r="J6669" s="92"/>
      <c r="K6669" s="92"/>
      <c r="N6669" s="92"/>
      <c r="O6669" s="92"/>
      <c r="P6669" s="92"/>
      <c r="Q6669" s="92"/>
      <c r="R6669" s="92"/>
    </row>
    <row r="6670" spans="1:18" x14ac:dyDescent="0.3">
      <c r="A6670" s="107"/>
      <c r="B6670" s="92"/>
      <c r="C6670" s="92"/>
      <c r="D6670" s="92"/>
      <c r="E6670" s="92"/>
      <c r="F6670" s="92"/>
      <c r="G6670" s="92"/>
      <c r="H6670" s="92"/>
      <c r="I6670" s="92"/>
      <c r="J6670" s="92"/>
      <c r="K6670" s="92"/>
      <c r="N6670" s="92"/>
      <c r="O6670" s="92"/>
      <c r="P6670" s="92"/>
      <c r="Q6670" s="92"/>
      <c r="R6670" s="92"/>
    </row>
    <row r="6671" spans="1:18" x14ac:dyDescent="0.3">
      <c r="A6671" s="107"/>
      <c r="B6671" s="92"/>
      <c r="C6671" s="92"/>
      <c r="D6671" s="92"/>
      <c r="E6671" s="92"/>
      <c r="F6671" s="92"/>
      <c r="G6671" s="92"/>
      <c r="H6671" s="92"/>
      <c r="I6671" s="92"/>
      <c r="J6671" s="92"/>
      <c r="K6671" s="92"/>
      <c r="N6671" s="92"/>
      <c r="O6671" s="92"/>
      <c r="P6671" s="92"/>
      <c r="Q6671" s="92"/>
      <c r="R6671" s="92"/>
    </row>
    <row r="6672" spans="1:18" x14ac:dyDescent="0.3">
      <c r="A6672" s="107"/>
      <c r="B6672" s="92"/>
      <c r="C6672" s="92"/>
      <c r="D6672" s="92"/>
      <c r="E6672" s="92"/>
      <c r="F6672" s="92"/>
      <c r="G6672" s="92"/>
      <c r="H6672" s="92"/>
      <c r="I6672" s="92"/>
      <c r="J6672" s="92"/>
      <c r="K6672" s="92"/>
      <c r="N6672" s="92"/>
      <c r="O6672" s="92"/>
      <c r="P6672" s="92"/>
      <c r="Q6672" s="92"/>
      <c r="R6672" s="92"/>
    </row>
    <row r="6673" spans="1:18" x14ac:dyDescent="0.3">
      <c r="A6673" s="107"/>
      <c r="B6673" s="92"/>
      <c r="C6673" s="92"/>
      <c r="D6673" s="92"/>
      <c r="E6673" s="92"/>
      <c r="F6673" s="92"/>
      <c r="G6673" s="92"/>
      <c r="H6673" s="92"/>
      <c r="I6673" s="92"/>
      <c r="J6673" s="92"/>
      <c r="K6673" s="92"/>
      <c r="N6673" s="92"/>
      <c r="O6673" s="92"/>
      <c r="P6673" s="92"/>
      <c r="Q6673" s="92"/>
      <c r="R6673" s="92"/>
    </row>
    <row r="6674" spans="1:18" x14ac:dyDescent="0.3">
      <c r="A6674" s="107"/>
      <c r="B6674" s="92"/>
      <c r="C6674" s="92"/>
      <c r="D6674" s="92"/>
      <c r="E6674" s="92"/>
      <c r="F6674" s="92"/>
      <c r="G6674" s="92"/>
      <c r="H6674" s="92"/>
      <c r="I6674" s="92"/>
      <c r="J6674" s="92"/>
      <c r="K6674" s="92"/>
      <c r="N6674" s="92"/>
      <c r="O6674" s="92"/>
      <c r="P6674" s="92"/>
      <c r="Q6674" s="92"/>
      <c r="R6674" s="92"/>
    </row>
    <row r="6675" spans="1:18" x14ac:dyDescent="0.3">
      <c r="A6675" s="107"/>
      <c r="B6675" s="92"/>
      <c r="C6675" s="92"/>
      <c r="D6675" s="92"/>
      <c r="E6675" s="92"/>
      <c r="F6675" s="92"/>
      <c r="G6675" s="92"/>
      <c r="H6675" s="92"/>
      <c r="I6675" s="92"/>
      <c r="J6675" s="92"/>
      <c r="K6675" s="92"/>
      <c r="N6675" s="92"/>
      <c r="O6675" s="92"/>
      <c r="P6675" s="92"/>
      <c r="Q6675" s="92"/>
      <c r="R6675" s="92"/>
    </row>
    <row r="6676" spans="1:18" x14ac:dyDescent="0.3">
      <c r="A6676" s="107"/>
      <c r="B6676" s="92"/>
      <c r="C6676" s="92"/>
      <c r="D6676" s="92"/>
      <c r="E6676" s="92"/>
      <c r="F6676" s="92"/>
      <c r="G6676" s="92"/>
      <c r="H6676" s="92"/>
      <c r="I6676" s="92"/>
      <c r="J6676" s="92"/>
      <c r="K6676" s="92"/>
      <c r="N6676" s="92"/>
      <c r="O6676" s="92"/>
      <c r="P6676" s="92"/>
      <c r="Q6676" s="92"/>
      <c r="R6676" s="92"/>
    </row>
    <row r="6677" spans="1:18" x14ac:dyDescent="0.3">
      <c r="A6677" s="107"/>
      <c r="B6677" s="92"/>
      <c r="C6677" s="92"/>
      <c r="D6677" s="92"/>
      <c r="E6677" s="92"/>
      <c r="F6677" s="92"/>
      <c r="G6677" s="92"/>
      <c r="H6677" s="92"/>
      <c r="I6677" s="92"/>
      <c r="J6677" s="92"/>
      <c r="K6677" s="92"/>
      <c r="N6677" s="92"/>
      <c r="O6677" s="92"/>
      <c r="P6677" s="92"/>
      <c r="Q6677" s="92"/>
      <c r="R6677" s="92"/>
    </row>
    <row r="6678" spans="1:18" x14ac:dyDescent="0.3">
      <c r="A6678" s="107"/>
      <c r="B6678" s="92"/>
      <c r="C6678" s="92"/>
      <c r="D6678" s="92"/>
      <c r="E6678" s="92"/>
      <c r="F6678" s="92"/>
      <c r="G6678" s="92"/>
      <c r="H6678" s="92"/>
      <c r="I6678" s="92"/>
      <c r="J6678" s="92"/>
      <c r="K6678" s="92"/>
      <c r="N6678" s="92"/>
      <c r="O6678" s="92"/>
      <c r="P6678" s="92"/>
      <c r="Q6678" s="92"/>
      <c r="R6678" s="92"/>
    </row>
    <row r="6679" spans="1:18" x14ac:dyDescent="0.3">
      <c r="A6679" s="107"/>
      <c r="B6679" s="92"/>
      <c r="C6679" s="92"/>
      <c r="D6679" s="92"/>
      <c r="E6679" s="92"/>
      <c r="F6679" s="92"/>
      <c r="G6679" s="92"/>
      <c r="H6679" s="92"/>
      <c r="I6679" s="92"/>
      <c r="J6679" s="92"/>
      <c r="K6679" s="92"/>
      <c r="N6679" s="92"/>
      <c r="O6679" s="92"/>
      <c r="P6679" s="92"/>
      <c r="Q6679" s="92"/>
      <c r="R6679" s="92"/>
    </row>
    <row r="6680" spans="1:18" x14ac:dyDescent="0.3">
      <c r="A6680" s="107"/>
      <c r="B6680" s="92"/>
      <c r="C6680" s="92"/>
      <c r="D6680" s="92"/>
      <c r="E6680" s="92"/>
      <c r="F6680" s="92"/>
      <c r="G6680" s="92"/>
      <c r="H6680" s="92"/>
      <c r="I6680" s="92"/>
      <c r="J6680" s="92"/>
      <c r="K6680" s="92"/>
      <c r="N6680" s="92"/>
      <c r="O6680" s="92"/>
      <c r="P6680" s="92"/>
      <c r="Q6680" s="92"/>
      <c r="R6680" s="92"/>
    </row>
    <row r="6681" spans="1:18" x14ac:dyDescent="0.3">
      <c r="A6681" s="107"/>
      <c r="B6681" s="92"/>
      <c r="C6681" s="92"/>
      <c r="D6681" s="92"/>
      <c r="E6681" s="92"/>
      <c r="F6681" s="92"/>
      <c r="G6681" s="92"/>
      <c r="H6681" s="92"/>
      <c r="I6681" s="92"/>
      <c r="J6681" s="92"/>
      <c r="K6681" s="92"/>
      <c r="N6681" s="92"/>
      <c r="O6681" s="92"/>
      <c r="P6681" s="92"/>
      <c r="Q6681" s="92"/>
      <c r="R6681" s="92"/>
    </row>
    <row r="6682" spans="1:18" x14ac:dyDescent="0.3">
      <c r="A6682" s="107"/>
      <c r="B6682" s="92"/>
      <c r="C6682" s="92"/>
      <c r="D6682" s="92"/>
      <c r="E6682" s="92"/>
      <c r="F6682" s="92"/>
      <c r="G6682" s="92"/>
      <c r="H6682" s="92"/>
      <c r="I6682" s="92"/>
      <c r="J6682" s="92"/>
      <c r="K6682" s="92"/>
      <c r="N6682" s="92"/>
      <c r="O6682" s="92"/>
      <c r="P6682" s="92"/>
      <c r="Q6682" s="92"/>
      <c r="R6682" s="92"/>
    </row>
    <row r="6683" spans="1:18" x14ac:dyDescent="0.3">
      <c r="A6683" s="107"/>
      <c r="B6683" s="92"/>
      <c r="C6683" s="92"/>
      <c r="D6683" s="92"/>
      <c r="E6683" s="92"/>
      <c r="F6683" s="92"/>
      <c r="G6683" s="92"/>
      <c r="H6683" s="92"/>
      <c r="I6683" s="92"/>
      <c r="J6683" s="92"/>
      <c r="K6683" s="92"/>
      <c r="N6683" s="92"/>
      <c r="O6683" s="92"/>
      <c r="P6683" s="92"/>
      <c r="Q6683" s="92"/>
      <c r="R6683" s="92"/>
    </row>
    <row r="6684" spans="1:18" x14ac:dyDescent="0.3">
      <c r="A6684" s="107"/>
      <c r="B6684" s="92"/>
      <c r="C6684" s="92"/>
      <c r="D6684" s="92"/>
      <c r="E6684" s="92"/>
      <c r="F6684" s="92"/>
      <c r="G6684" s="92"/>
      <c r="H6684" s="92"/>
      <c r="I6684" s="92"/>
      <c r="J6684" s="92"/>
      <c r="K6684" s="92"/>
      <c r="N6684" s="92"/>
      <c r="O6684" s="92"/>
      <c r="P6684" s="92"/>
      <c r="Q6684" s="92"/>
      <c r="R6684" s="92"/>
    </row>
    <row r="6685" spans="1:18" x14ac:dyDescent="0.3">
      <c r="A6685" s="107"/>
      <c r="B6685" s="92"/>
      <c r="C6685" s="92"/>
      <c r="D6685" s="92"/>
      <c r="E6685" s="92"/>
      <c r="F6685" s="92"/>
      <c r="G6685" s="92"/>
      <c r="H6685" s="92"/>
      <c r="I6685" s="92"/>
      <c r="J6685" s="92"/>
      <c r="K6685" s="92"/>
      <c r="N6685" s="92"/>
      <c r="O6685" s="92"/>
      <c r="P6685" s="92"/>
      <c r="Q6685" s="92"/>
      <c r="R6685" s="92"/>
    </row>
    <row r="6686" spans="1:18" x14ac:dyDescent="0.3">
      <c r="A6686" s="107"/>
      <c r="B6686" s="92"/>
      <c r="C6686" s="92"/>
      <c r="D6686" s="92"/>
      <c r="E6686" s="92"/>
      <c r="F6686" s="92"/>
      <c r="G6686" s="92"/>
      <c r="H6686" s="92"/>
      <c r="I6686" s="92"/>
      <c r="J6686" s="92"/>
      <c r="K6686" s="92"/>
      <c r="N6686" s="92"/>
      <c r="O6686" s="92"/>
      <c r="P6686" s="92"/>
      <c r="Q6686" s="92"/>
      <c r="R6686" s="92"/>
    </row>
    <row r="6687" spans="1:18" x14ac:dyDescent="0.3">
      <c r="A6687" s="107"/>
      <c r="B6687" s="92"/>
      <c r="C6687" s="92"/>
      <c r="D6687" s="92"/>
      <c r="E6687" s="92"/>
      <c r="F6687" s="92"/>
      <c r="G6687" s="92"/>
      <c r="H6687" s="92"/>
      <c r="I6687" s="92"/>
      <c r="J6687" s="92"/>
      <c r="K6687" s="92"/>
      <c r="N6687" s="92"/>
      <c r="O6687" s="92"/>
      <c r="P6687" s="92"/>
      <c r="Q6687" s="92"/>
      <c r="R6687" s="92"/>
    </row>
    <row r="6688" spans="1:18" x14ac:dyDescent="0.3">
      <c r="A6688" s="107"/>
      <c r="B6688" s="92"/>
      <c r="C6688" s="92"/>
      <c r="D6688" s="92"/>
      <c r="E6688" s="92"/>
      <c r="F6688" s="92"/>
      <c r="G6688" s="92"/>
      <c r="H6688" s="92"/>
      <c r="I6688" s="92"/>
      <c r="J6688" s="92"/>
      <c r="K6688" s="92"/>
      <c r="N6688" s="92"/>
      <c r="O6688" s="92"/>
      <c r="P6688" s="92"/>
      <c r="Q6688" s="92"/>
      <c r="R6688" s="92"/>
    </row>
    <row r="6689" spans="1:18" x14ac:dyDescent="0.3">
      <c r="A6689" s="107"/>
      <c r="B6689" s="92"/>
      <c r="C6689" s="92"/>
      <c r="D6689" s="92"/>
      <c r="E6689" s="92"/>
      <c r="F6689" s="92"/>
      <c r="G6689" s="92"/>
      <c r="H6689" s="92"/>
      <c r="I6689" s="92"/>
      <c r="J6689" s="92"/>
      <c r="K6689" s="92"/>
      <c r="N6689" s="92"/>
      <c r="O6689" s="92"/>
      <c r="P6689" s="92"/>
      <c r="Q6689" s="92"/>
      <c r="R6689" s="92"/>
    </row>
    <row r="6690" spans="1:18" x14ac:dyDescent="0.3">
      <c r="A6690" s="107"/>
      <c r="B6690" s="92"/>
      <c r="C6690" s="92"/>
      <c r="D6690" s="92"/>
      <c r="E6690" s="92"/>
      <c r="F6690" s="92"/>
      <c r="G6690" s="92"/>
      <c r="H6690" s="92"/>
      <c r="I6690" s="92"/>
      <c r="J6690" s="92"/>
      <c r="K6690" s="92"/>
      <c r="N6690" s="92"/>
      <c r="O6690" s="92"/>
      <c r="P6690" s="92"/>
      <c r="Q6690" s="92"/>
      <c r="R6690" s="92"/>
    </row>
    <row r="6691" spans="1:18" x14ac:dyDescent="0.3">
      <c r="A6691" s="107"/>
      <c r="B6691" s="92"/>
      <c r="C6691" s="92"/>
      <c r="D6691" s="92"/>
      <c r="E6691" s="92"/>
      <c r="F6691" s="92"/>
      <c r="G6691" s="92"/>
      <c r="H6691" s="92"/>
      <c r="I6691" s="92"/>
      <c r="J6691" s="92"/>
      <c r="K6691" s="92"/>
      <c r="N6691" s="92"/>
      <c r="O6691" s="92"/>
      <c r="P6691" s="92"/>
      <c r="Q6691" s="92"/>
      <c r="R6691" s="92"/>
    </row>
    <row r="6692" spans="1:18" x14ac:dyDescent="0.3">
      <c r="A6692" s="107"/>
      <c r="B6692" s="92"/>
      <c r="C6692" s="92"/>
      <c r="D6692" s="92"/>
      <c r="E6692" s="92"/>
      <c r="F6692" s="92"/>
      <c r="G6692" s="92"/>
      <c r="H6692" s="92"/>
      <c r="I6692" s="92"/>
      <c r="J6692" s="92"/>
      <c r="K6692" s="92"/>
      <c r="N6692" s="92"/>
      <c r="O6692" s="92"/>
      <c r="P6692" s="92"/>
      <c r="Q6692" s="92"/>
      <c r="R6692" s="92"/>
    </row>
    <row r="6693" spans="1:18" x14ac:dyDescent="0.3">
      <c r="A6693" s="107"/>
      <c r="B6693" s="92"/>
      <c r="C6693" s="92"/>
      <c r="D6693" s="92"/>
      <c r="E6693" s="92"/>
      <c r="F6693" s="92"/>
      <c r="G6693" s="92"/>
      <c r="H6693" s="92"/>
      <c r="I6693" s="92"/>
      <c r="J6693" s="92"/>
      <c r="K6693" s="92"/>
      <c r="N6693" s="92"/>
      <c r="O6693" s="92"/>
      <c r="P6693" s="92"/>
      <c r="Q6693" s="92"/>
      <c r="R6693" s="92"/>
    </row>
    <row r="6694" spans="1:18" x14ac:dyDescent="0.3">
      <c r="A6694" s="107"/>
      <c r="B6694" s="92"/>
      <c r="C6694" s="92"/>
      <c r="D6694" s="92"/>
      <c r="E6694" s="92"/>
      <c r="F6694" s="92"/>
      <c r="G6694" s="92"/>
      <c r="H6694" s="92"/>
      <c r="I6694" s="92"/>
      <c r="J6694" s="92"/>
      <c r="K6694" s="92"/>
      <c r="N6694" s="92"/>
      <c r="O6694" s="92"/>
      <c r="P6694" s="92"/>
      <c r="Q6694" s="92"/>
      <c r="R6694" s="92"/>
    </row>
    <row r="6695" spans="1:18" x14ac:dyDescent="0.3">
      <c r="A6695" s="107"/>
      <c r="B6695" s="92"/>
      <c r="C6695" s="92"/>
      <c r="D6695" s="92"/>
      <c r="E6695" s="92"/>
      <c r="F6695" s="92"/>
      <c r="G6695" s="92"/>
      <c r="H6695" s="92"/>
      <c r="I6695" s="92"/>
      <c r="J6695" s="92"/>
      <c r="K6695" s="92"/>
      <c r="N6695" s="92"/>
      <c r="O6695" s="92"/>
      <c r="P6695" s="92"/>
      <c r="Q6695" s="92"/>
      <c r="R6695" s="92"/>
    </row>
    <row r="6696" spans="1:18" x14ac:dyDescent="0.3">
      <c r="A6696" s="107"/>
      <c r="B6696" s="92"/>
      <c r="C6696" s="92"/>
      <c r="D6696" s="92"/>
      <c r="E6696" s="92"/>
      <c r="F6696" s="92"/>
      <c r="G6696" s="92"/>
      <c r="H6696" s="92"/>
      <c r="I6696" s="92"/>
      <c r="J6696" s="92"/>
      <c r="K6696" s="92"/>
      <c r="N6696" s="92"/>
      <c r="O6696" s="92"/>
      <c r="P6696" s="92"/>
      <c r="Q6696" s="92"/>
      <c r="R6696" s="92"/>
    </row>
    <row r="6697" spans="1:18" x14ac:dyDescent="0.3">
      <c r="A6697" s="107"/>
      <c r="B6697" s="92"/>
      <c r="C6697" s="92"/>
      <c r="D6697" s="92"/>
      <c r="E6697" s="92"/>
      <c r="F6697" s="92"/>
      <c r="G6697" s="92"/>
      <c r="H6697" s="92"/>
      <c r="I6697" s="92"/>
      <c r="J6697" s="92"/>
      <c r="K6697" s="92"/>
      <c r="N6697" s="92"/>
      <c r="O6697" s="92"/>
      <c r="P6697" s="92"/>
      <c r="Q6697" s="92"/>
      <c r="R6697" s="92"/>
    </row>
    <row r="6698" spans="1:18" x14ac:dyDescent="0.3">
      <c r="A6698" s="107"/>
      <c r="B6698" s="92"/>
      <c r="C6698" s="92"/>
      <c r="D6698" s="92"/>
      <c r="E6698" s="92"/>
      <c r="F6698" s="92"/>
      <c r="G6698" s="92"/>
      <c r="H6698" s="92"/>
      <c r="I6698" s="92"/>
      <c r="J6698" s="92"/>
      <c r="K6698" s="92"/>
      <c r="N6698" s="92"/>
      <c r="O6698" s="92"/>
      <c r="P6698" s="92"/>
      <c r="Q6698" s="92"/>
      <c r="R6698" s="92"/>
    </row>
    <row r="6699" spans="1:18" x14ac:dyDescent="0.3">
      <c r="A6699" s="107"/>
      <c r="B6699" s="92"/>
      <c r="C6699" s="92"/>
      <c r="D6699" s="92"/>
      <c r="E6699" s="92"/>
      <c r="F6699" s="92"/>
      <c r="G6699" s="92"/>
      <c r="H6699" s="92"/>
      <c r="I6699" s="92"/>
      <c r="J6699" s="92"/>
      <c r="K6699" s="92"/>
      <c r="N6699" s="92"/>
      <c r="O6699" s="92"/>
      <c r="P6699" s="92"/>
      <c r="Q6699" s="92"/>
      <c r="R6699" s="92"/>
    </row>
    <row r="6700" spans="1:18" x14ac:dyDescent="0.3">
      <c r="A6700" s="107"/>
      <c r="B6700" s="92"/>
      <c r="C6700" s="92"/>
      <c r="D6700" s="92"/>
      <c r="E6700" s="92"/>
      <c r="F6700" s="92"/>
      <c r="G6700" s="92"/>
      <c r="H6700" s="92"/>
      <c r="I6700" s="92"/>
      <c r="J6700" s="92"/>
      <c r="K6700" s="92"/>
      <c r="N6700" s="92"/>
      <c r="O6700" s="92"/>
      <c r="P6700" s="92"/>
      <c r="Q6700" s="92"/>
      <c r="R6700" s="92"/>
    </row>
    <row r="6701" spans="1:18" x14ac:dyDescent="0.3">
      <c r="A6701" s="107"/>
      <c r="B6701" s="92"/>
      <c r="C6701" s="92"/>
      <c r="D6701" s="92"/>
      <c r="E6701" s="92"/>
      <c r="F6701" s="92"/>
      <c r="G6701" s="92"/>
      <c r="H6701" s="92"/>
      <c r="I6701" s="92"/>
      <c r="J6701" s="92"/>
      <c r="K6701" s="92"/>
      <c r="N6701" s="92"/>
      <c r="O6701" s="92"/>
      <c r="P6701" s="92"/>
      <c r="Q6701" s="92"/>
      <c r="R6701" s="92"/>
    </row>
    <row r="6702" spans="1:18" x14ac:dyDescent="0.3">
      <c r="A6702" s="107"/>
      <c r="B6702" s="92"/>
      <c r="C6702" s="92"/>
      <c r="D6702" s="92"/>
      <c r="E6702" s="92"/>
      <c r="F6702" s="92"/>
      <c r="G6702" s="92"/>
      <c r="H6702" s="92"/>
      <c r="I6702" s="92"/>
      <c r="J6702" s="92"/>
      <c r="K6702" s="92"/>
      <c r="N6702" s="92"/>
      <c r="O6702" s="92"/>
      <c r="P6702" s="92"/>
      <c r="Q6702" s="92"/>
      <c r="R6702" s="92"/>
    </row>
    <row r="6703" spans="1:18" x14ac:dyDescent="0.3">
      <c r="A6703" s="107"/>
      <c r="B6703" s="92"/>
      <c r="C6703" s="92"/>
      <c r="D6703" s="92"/>
      <c r="E6703" s="92"/>
      <c r="F6703" s="92"/>
      <c r="G6703" s="92"/>
      <c r="H6703" s="92"/>
      <c r="I6703" s="92"/>
      <c r="J6703" s="92"/>
      <c r="K6703" s="92"/>
      <c r="N6703" s="92"/>
      <c r="O6703" s="92"/>
      <c r="P6703" s="92"/>
      <c r="Q6703" s="92"/>
      <c r="R6703" s="92"/>
    </row>
    <row r="6704" spans="1:18" x14ac:dyDescent="0.3">
      <c r="A6704" s="107"/>
      <c r="B6704" s="92"/>
      <c r="C6704" s="92"/>
      <c r="D6704" s="92"/>
      <c r="E6704" s="92"/>
      <c r="F6704" s="92"/>
      <c r="G6704" s="92"/>
      <c r="H6704" s="92"/>
      <c r="I6704" s="92"/>
      <c r="J6704" s="92"/>
      <c r="K6704" s="92"/>
      <c r="N6704" s="92"/>
      <c r="O6704" s="92"/>
      <c r="P6704" s="92"/>
      <c r="Q6704" s="92"/>
      <c r="R6704" s="92"/>
    </row>
    <row r="6705" spans="1:18" x14ac:dyDescent="0.3">
      <c r="A6705" s="107"/>
      <c r="B6705" s="92"/>
      <c r="C6705" s="92"/>
      <c r="D6705" s="92"/>
      <c r="E6705" s="92"/>
      <c r="F6705" s="92"/>
      <c r="G6705" s="92"/>
      <c r="H6705" s="92"/>
      <c r="I6705" s="92"/>
      <c r="J6705" s="92"/>
      <c r="K6705" s="92"/>
      <c r="N6705" s="92"/>
      <c r="O6705" s="92"/>
      <c r="P6705" s="92"/>
      <c r="Q6705" s="92"/>
      <c r="R6705" s="92"/>
    </row>
    <row r="6706" spans="1:18" x14ac:dyDescent="0.3">
      <c r="A6706" s="107"/>
      <c r="B6706" s="92"/>
      <c r="C6706" s="92"/>
      <c r="D6706" s="92"/>
      <c r="E6706" s="92"/>
      <c r="F6706" s="92"/>
      <c r="G6706" s="92"/>
      <c r="H6706" s="92"/>
      <c r="I6706" s="92"/>
      <c r="J6706" s="92"/>
      <c r="K6706" s="92"/>
      <c r="N6706" s="92"/>
      <c r="O6706" s="92"/>
      <c r="P6706" s="92"/>
      <c r="Q6706" s="92"/>
      <c r="R6706" s="92"/>
    </row>
    <row r="6707" spans="1:18" x14ac:dyDescent="0.3">
      <c r="A6707" s="107"/>
      <c r="B6707" s="92"/>
      <c r="C6707" s="92"/>
      <c r="D6707" s="92"/>
      <c r="E6707" s="92"/>
      <c r="F6707" s="92"/>
      <c r="G6707" s="92"/>
      <c r="H6707" s="92"/>
      <c r="I6707" s="92"/>
      <c r="J6707" s="92"/>
      <c r="K6707" s="92"/>
      <c r="N6707" s="92"/>
      <c r="O6707" s="92"/>
      <c r="P6707" s="92"/>
      <c r="Q6707" s="92"/>
      <c r="R6707" s="92"/>
    </row>
    <row r="6708" spans="1:18" x14ac:dyDescent="0.3">
      <c r="A6708" s="107"/>
      <c r="B6708" s="92"/>
      <c r="C6708" s="92"/>
      <c r="D6708" s="92"/>
      <c r="E6708" s="92"/>
      <c r="F6708" s="92"/>
      <c r="G6708" s="92"/>
      <c r="H6708" s="92"/>
      <c r="I6708" s="92"/>
      <c r="J6708" s="92"/>
      <c r="K6708" s="92"/>
      <c r="N6708" s="92"/>
      <c r="O6708" s="92"/>
      <c r="P6708" s="92"/>
      <c r="Q6708" s="92"/>
      <c r="R6708" s="92"/>
    </row>
    <row r="6709" spans="1:18" x14ac:dyDescent="0.3">
      <c r="A6709" s="107"/>
      <c r="B6709" s="92"/>
      <c r="C6709" s="92"/>
      <c r="D6709" s="92"/>
      <c r="E6709" s="92"/>
      <c r="F6709" s="92"/>
      <c r="G6709" s="92"/>
      <c r="H6709" s="92"/>
      <c r="I6709" s="92"/>
      <c r="J6709" s="92"/>
      <c r="K6709" s="92"/>
      <c r="N6709" s="92"/>
      <c r="O6709" s="92"/>
      <c r="P6709" s="92"/>
      <c r="Q6709" s="92"/>
      <c r="R6709" s="92"/>
    </row>
    <row r="6710" spans="1:18" x14ac:dyDescent="0.3">
      <c r="A6710" s="107"/>
      <c r="B6710" s="92"/>
      <c r="C6710" s="92"/>
      <c r="D6710" s="92"/>
      <c r="E6710" s="92"/>
      <c r="F6710" s="92"/>
      <c r="G6710" s="92"/>
      <c r="H6710" s="92"/>
      <c r="I6710" s="92"/>
      <c r="J6710" s="92"/>
      <c r="K6710" s="92"/>
      <c r="N6710" s="92"/>
      <c r="O6710" s="92"/>
      <c r="P6710" s="92"/>
      <c r="Q6710" s="92"/>
      <c r="R6710" s="92"/>
    </row>
    <row r="6711" spans="1:18" x14ac:dyDescent="0.3">
      <c r="A6711" s="107"/>
      <c r="B6711" s="92"/>
      <c r="C6711" s="92"/>
      <c r="D6711" s="92"/>
      <c r="E6711" s="92"/>
      <c r="F6711" s="92"/>
      <c r="G6711" s="92"/>
      <c r="H6711" s="92"/>
      <c r="I6711" s="92"/>
      <c r="J6711" s="92"/>
      <c r="K6711" s="92"/>
      <c r="N6711" s="92"/>
      <c r="O6711" s="92"/>
      <c r="P6711" s="92"/>
      <c r="Q6711" s="92"/>
      <c r="R6711" s="92"/>
    </row>
    <row r="6712" spans="1:18" x14ac:dyDescent="0.3">
      <c r="A6712" s="107"/>
      <c r="B6712" s="92"/>
      <c r="C6712" s="92"/>
      <c r="D6712" s="92"/>
      <c r="E6712" s="92"/>
      <c r="F6712" s="92"/>
      <c r="G6712" s="92"/>
      <c r="H6712" s="92"/>
      <c r="I6712" s="92"/>
      <c r="J6712" s="92"/>
      <c r="K6712" s="92"/>
      <c r="N6712" s="92"/>
      <c r="O6712" s="92"/>
      <c r="P6712" s="92"/>
      <c r="Q6712" s="92"/>
      <c r="R6712" s="92"/>
    </row>
    <row r="6713" spans="1:18" x14ac:dyDescent="0.3">
      <c r="A6713" s="107"/>
      <c r="B6713" s="92"/>
      <c r="C6713" s="92"/>
      <c r="D6713" s="92"/>
      <c r="E6713" s="92"/>
      <c r="F6713" s="92"/>
      <c r="G6713" s="92"/>
      <c r="H6713" s="92"/>
      <c r="I6713" s="92"/>
      <c r="J6713" s="92"/>
      <c r="K6713" s="92"/>
      <c r="N6713" s="92"/>
      <c r="O6713" s="92"/>
      <c r="P6713" s="92"/>
      <c r="Q6713" s="92"/>
      <c r="R6713" s="92"/>
    </row>
    <row r="6714" spans="1:18" x14ac:dyDescent="0.3">
      <c r="A6714" s="107"/>
      <c r="B6714" s="92"/>
      <c r="C6714" s="92"/>
      <c r="D6714" s="92"/>
      <c r="E6714" s="92"/>
      <c r="F6714" s="92"/>
      <c r="G6714" s="92"/>
      <c r="H6714" s="92"/>
      <c r="I6714" s="92"/>
      <c r="J6714" s="92"/>
      <c r="K6714" s="92"/>
      <c r="N6714" s="92"/>
      <c r="O6714" s="92"/>
      <c r="P6714" s="92"/>
      <c r="Q6714" s="92"/>
      <c r="R6714" s="92"/>
    </row>
    <row r="6715" spans="1:18" x14ac:dyDescent="0.3">
      <c r="A6715" s="107"/>
      <c r="B6715" s="92"/>
      <c r="C6715" s="92"/>
      <c r="D6715" s="92"/>
      <c r="E6715" s="92"/>
      <c r="F6715" s="92"/>
      <c r="G6715" s="92"/>
      <c r="H6715" s="92"/>
      <c r="I6715" s="92"/>
      <c r="J6715" s="92"/>
      <c r="K6715" s="92"/>
      <c r="N6715" s="92"/>
      <c r="O6715" s="92"/>
      <c r="P6715" s="92"/>
      <c r="Q6715" s="92"/>
      <c r="R6715" s="92"/>
    </row>
    <row r="6716" spans="1:18" x14ac:dyDescent="0.3">
      <c r="A6716" s="107"/>
      <c r="B6716" s="92"/>
      <c r="C6716" s="92"/>
      <c r="D6716" s="92"/>
      <c r="E6716" s="92"/>
      <c r="F6716" s="92"/>
      <c r="G6716" s="92"/>
      <c r="H6716" s="92"/>
      <c r="I6716" s="92"/>
      <c r="J6716" s="92"/>
      <c r="K6716" s="92"/>
      <c r="N6716" s="92"/>
      <c r="O6716" s="92"/>
      <c r="P6716" s="92"/>
      <c r="Q6716" s="92"/>
      <c r="R6716" s="92"/>
    </row>
    <row r="6717" spans="1:18" x14ac:dyDescent="0.3">
      <c r="A6717" s="107"/>
      <c r="B6717" s="92"/>
      <c r="C6717" s="92"/>
      <c r="D6717" s="92"/>
      <c r="E6717" s="92"/>
      <c r="F6717" s="92"/>
      <c r="G6717" s="92"/>
      <c r="H6717" s="92"/>
      <c r="I6717" s="92"/>
      <c r="J6717" s="92"/>
      <c r="K6717" s="92"/>
      <c r="N6717" s="92"/>
      <c r="O6717" s="92"/>
      <c r="P6717" s="92"/>
      <c r="Q6717" s="92"/>
      <c r="R6717" s="92"/>
    </row>
    <row r="6718" spans="1:18" x14ac:dyDescent="0.3">
      <c r="A6718" s="107"/>
      <c r="B6718" s="92"/>
      <c r="C6718" s="92"/>
      <c r="D6718" s="92"/>
      <c r="E6718" s="92"/>
      <c r="F6718" s="92"/>
      <c r="G6718" s="92"/>
      <c r="H6718" s="92"/>
      <c r="I6718" s="92"/>
      <c r="J6718" s="92"/>
      <c r="K6718" s="92"/>
      <c r="N6718" s="92"/>
      <c r="O6718" s="92"/>
      <c r="P6718" s="92"/>
      <c r="Q6718" s="92"/>
      <c r="R6718" s="92"/>
    </row>
    <row r="6719" spans="1:18" x14ac:dyDescent="0.3">
      <c r="A6719" s="107"/>
      <c r="B6719" s="92"/>
      <c r="C6719" s="92"/>
      <c r="D6719" s="92"/>
      <c r="E6719" s="92"/>
      <c r="F6719" s="92"/>
      <c r="G6719" s="92"/>
      <c r="H6719" s="92"/>
      <c r="I6719" s="92"/>
      <c r="J6719" s="92"/>
      <c r="K6719" s="92"/>
      <c r="N6719" s="92"/>
      <c r="O6719" s="92"/>
      <c r="P6719" s="92"/>
      <c r="Q6719" s="92"/>
      <c r="R6719" s="92"/>
    </row>
    <row r="6720" spans="1:18" x14ac:dyDescent="0.3">
      <c r="A6720" s="107"/>
      <c r="B6720" s="92"/>
      <c r="C6720" s="92"/>
      <c r="D6720" s="92"/>
      <c r="E6720" s="92"/>
      <c r="F6720" s="92"/>
      <c r="G6720" s="92"/>
      <c r="H6720" s="92"/>
      <c r="I6720" s="92"/>
      <c r="J6720" s="92"/>
      <c r="K6720" s="92"/>
      <c r="N6720" s="92"/>
      <c r="O6720" s="92"/>
      <c r="P6720" s="92"/>
      <c r="Q6720" s="92"/>
      <c r="R6720" s="92"/>
    </row>
    <row r="6721" spans="1:18" x14ac:dyDescent="0.3">
      <c r="A6721" s="107"/>
      <c r="B6721" s="92"/>
      <c r="C6721" s="92"/>
      <c r="D6721" s="92"/>
      <c r="E6721" s="92"/>
      <c r="F6721" s="92"/>
      <c r="G6721" s="92"/>
      <c r="H6721" s="92"/>
      <c r="I6721" s="92"/>
      <c r="J6721" s="92"/>
      <c r="K6721" s="92"/>
      <c r="N6721" s="92"/>
      <c r="O6721" s="92"/>
      <c r="P6721" s="92"/>
      <c r="Q6721" s="92"/>
      <c r="R6721" s="92"/>
    </row>
    <row r="6722" spans="1:18" x14ac:dyDescent="0.3">
      <c r="A6722" s="107"/>
      <c r="B6722" s="92"/>
      <c r="C6722" s="92"/>
      <c r="D6722" s="92"/>
      <c r="E6722" s="92"/>
      <c r="F6722" s="92"/>
      <c r="G6722" s="92"/>
      <c r="H6722" s="92"/>
      <c r="I6722" s="92"/>
      <c r="J6722" s="92"/>
      <c r="K6722" s="92"/>
      <c r="N6722" s="92"/>
      <c r="O6722" s="92"/>
      <c r="P6722" s="92"/>
      <c r="Q6722" s="92"/>
      <c r="R6722" s="92"/>
    </row>
    <row r="6723" spans="1:18" x14ac:dyDescent="0.3">
      <c r="A6723" s="107"/>
      <c r="B6723" s="92"/>
      <c r="C6723" s="92"/>
      <c r="D6723" s="92"/>
      <c r="E6723" s="92"/>
      <c r="F6723" s="92"/>
      <c r="G6723" s="92"/>
      <c r="H6723" s="92"/>
      <c r="I6723" s="92"/>
      <c r="J6723" s="92"/>
      <c r="K6723" s="92"/>
      <c r="N6723" s="92"/>
      <c r="O6723" s="92"/>
      <c r="P6723" s="92"/>
      <c r="Q6723" s="92"/>
      <c r="R6723" s="92"/>
    </row>
    <row r="6724" spans="1:18" x14ac:dyDescent="0.3">
      <c r="A6724" s="107"/>
      <c r="B6724" s="92"/>
      <c r="C6724" s="92"/>
      <c r="D6724" s="92"/>
      <c r="E6724" s="92"/>
      <c r="F6724" s="92"/>
      <c r="G6724" s="92"/>
      <c r="H6724" s="92"/>
      <c r="I6724" s="92"/>
      <c r="J6724" s="92"/>
      <c r="K6724" s="92"/>
      <c r="N6724" s="92"/>
      <c r="O6724" s="92"/>
      <c r="P6724" s="92"/>
      <c r="Q6724" s="92"/>
      <c r="R6724" s="92"/>
    </row>
    <row r="6725" spans="1:18" x14ac:dyDescent="0.3">
      <c r="A6725" s="107"/>
      <c r="B6725" s="92"/>
      <c r="C6725" s="92"/>
      <c r="D6725" s="92"/>
      <c r="E6725" s="92"/>
      <c r="F6725" s="92"/>
      <c r="G6725" s="92"/>
      <c r="H6725" s="92"/>
      <c r="I6725" s="92"/>
      <c r="J6725" s="92"/>
      <c r="K6725" s="92"/>
      <c r="N6725" s="92"/>
      <c r="O6725" s="92"/>
      <c r="P6725" s="92"/>
      <c r="Q6725" s="92"/>
      <c r="R6725" s="92"/>
    </row>
    <row r="6726" spans="1:18" x14ac:dyDescent="0.3">
      <c r="A6726" s="107"/>
      <c r="B6726" s="92"/>
      <c r="C6726" s="92"/>
      <c r="D6726" s="92"/>
      <c r="E6726" s="92"/>
      <c r="F6726" s="92"/>
      <c r="G6726" s="92"/>
      <c r="H6726" s="92"/>
      <c r="I6726" s="92"/>
      <c r="J6726" s="92"/>
      <c r="K6726" s="92"/>
      <c r="N6726" s="92"/>
      <c r="O6726" s="92"/>
      <c r="P6726" s="92"/>
      <c r="Q6726" s="92"/>
      <c r="R6726" s="92"/>
    </row>
    <row r="6727" spans="1:18" x14ac:dyDescent="0.3">
      <c r="A6727" s="107"/>
      <c r="B6727" s="92"/>
      <c r="C6727" s="92"/>
      <c r="D6727" s="92"/>
      <c r="E6727" s="92"/>
      <c r="F6727" s="92"/>
      <c r="G6727" s="92"/>
      <c r="H6727" s="92"/>
      <c r="I6727" s="92"/>
      <c r="J6727" s="92"/>
      <c r="K6727" s="92"/>
      <c r="N6727" s="92"/>
      <c r="O6727" s="92"/>
      <c r="P6727" s="92"/>
      <c r="Q6727" s="92"/>
      <c r="R6727" s="92"/>
    </row>
    <row r="6728" spans="1:18" x14ac:dyDescent="0.3">
      <c r="A6728" s="107"/>
      <c r="B6728" s="92"/>
      <c r="C6728" s="92"/>
      <c r="D6728" s="92"/>
      <c r="E6728" s="92"/>
      <c r="F6728" s="92"/>
      <c r="G6728" s="92"/>
      <c r="H6728" s="92"/>
      <c r="I6728" s="92"/>
      <c r="J6728" s="92"/>
      <c r="K6728" s="92"/>
      <c r="N6728" s="92"/>
      <c r="O6728" s="92"/>
      <c r="P6728" s="92"/>
      <c r="Q6728" s="92"/>
      <c r="R6728" s="92"/>
    </row>
    <row r="6729" spans="1:18" x14ac:dyDescent="0.3">
      <c r="A6729" s="107"/>
      <c r="B6729" s="92"/>
      <c r="C6729" s="92"/>
      <c r="D6729" s="92"/>
      <c r="E6729" s="92"/>
      <c r="F6729" s="92"/>
      <c r="G6729" s="92"/>
      <c r="H6729" s="92"/>
      <c r="I6729" s="92"/>
      <c r="J6729" s="92"/>
      <c r="K6729" s="92"/>
      <c r="N6729" s="92"/>
      <c r="O6729" s="92"/>
      <c r="P6729" s="92"/>
      <c r="Q6729" s="92"/>
      <c r="R6729" s="92"/>
    </row>
    <row r="6730" spans="1:18" x14ac:dyDescent="0.3">
      <c r="A6730" s="107"/>
      <c r="B6730" s="92"/>
      <c r="C6730" s="92"/>
      <c r="D6730" s="92"/>
      <c r="E6730" s="92"/>
      <c r="F6730" s="92"/>
      <c r="G6730" s="92"/>
      <c r="H6730" s="92"/>
      <c r="I6730" s="92"/>
      <c r="J6730" s="92"/>
      <c r="K6730" s="92"/>
      <c r="N6730" s="92"/>
      <c r="O6730" s="92"/>
      <c r="P6730" s="92"/>
      <c r="Q6730" s="92"/>
      <c r="R6730" s="92"/>
    </row>
    <row r="6731" spans="1:18" x14ac:dyDescent="0.3">
      <c r="A6731" s="107"/>
      <c r="B6731" s="92"/>
      <c r="C6731" s="92"/>
      <c r="D6731" s="92"/>
      <c r="E6731" s="92"/>
      <c r="F6731" s="92"/>
      <c r="G6731" s="92"/>
      <c r="H6731" s="92"/>
      <c r="I6731" s="92"/>
      <c r="J6731" s="92"/>
      <c r="K6731" s="92"/>
      <c r="N6731" s="92"/>
      <c r="O6731" s="92"/>
      <c r="P6731" s="92"/>
      <c r="Q6731" s="92"/>
      <c r="R6731" s="92"/>
    </row>
    <row r="6732" spans="1:18" x14ac:dyDescent="0.3">
      <c r="A6732" s="107"/>
      <c r="B6732" s="92"/>
      <c r="C6732" s="92"/>
      <c r="D6732" s="92"/>
      <c r="E6732" s="92"/>
      <c r="F6732" s="92"/>
      <c r="G6732" s="92"/>
      <c r="H6732" s="92"/>
      <c r="I6732" s="92"/>
      <c r="J6732" s="92"/>
      <c r="K6732" s="92"/>
      <c r="N6732" s="92"/>
      <c r="O6732" s="92"/>
      <c r="P6732" s="92"/>
      <c r="Q6732" s="92"/>
      <c r="R6732" s="92"/>
    </row>
    <row r="6733" spans="1:18" x14ac:dyDescent="0.3">
      <c r="A6733" s="107"/>
      <c r="B6733" s="92"/>
      <c r="C6733" s="92"/>
      <c r="D6733" s="92"/>
      <c r="E6733" s="92"/>
      <c r="F6733" s="92"/>
      <c r="G6733" s="92"/>
      <c r="H6733" s="92"/>
      <c r="I6733" s="92"/>
      <c r="J6733" s="92"/>
      <c r="K6733" s="92"/>
      <c r="N6733" s="92"/>
      <c r="O6733" s="92"/>
      <c r="P6733" s="92"/>
      <c r="Q6733" s="92"/>
      <c r="R6733" s="92"/>
    </row>
    <row r="6734" spans="1:18" x14ac:dyDescent="0.3">
      <c r="A6734" s="107"/>
      <c r="B6734" s="92"/>
      <c r="C6734" s="92"/>
      <c r="D6734" s="92"/>
      <c r="E6734" s="92"/>
      <c r="F6734" s="92"/>
      <c r="G6734" s="92"/>
      <c r="H6734" s="92"/>
      <c r="I6734" s="92"/>
      <c r="J6734" s="92"/>
      <c r="K6734" s="92"/>
      <c r="N6734" s="92"/>
      <c r="O6734" s="92"/>
      <c r="P6734" s="92"/>
      <c r="Q6734" s="92"/>
      <c r="R6734" s="92"/>
    </row>
    <row r="6735" spans="1:18" x14ac:dyDescent="0.3">
      <c r="A6735" s="107"/>
      <c r="B6735" s="92"/>
      <c r="C6735" s="92"/>
      <c r="D6735" s="92"/>
      <c r="E6735" s="92"/>
      <c r="F6735" s="92"/>
      <c r="G6735" s="92"/>
      <c r="H6735" s="92"/>
      <c r="I6735" s="92"/>
      <c r="J6735" s="92"/>
      <c r="K6735" s="92"/>
      <c r="N6735" s="92"/>
      <c r="O6735" s="92"/>
      <c r="P6735" s="92"/>
      <c r="Q6735" s="92"/>
      <c r="R6735" s="92"/>
    </row>
    <row r="6736" spans="1:18" x14ac:dyDescent="0.3">
      <c r="A6736" s="107"/>
      <c r="B6736" s="92"/>
      <c r="C6736" s="92"/>
      <c r="D6736" s="92"/>
      <c r="E6736" s="92"/>
      <c r="F6736" s="92"/>
      <c r="G6736" s="92"/>
      <c r="H6736" s="92"/>
      <c r="I6736" s="92"/>
      <c r="J6736" s="92"/>
      <c r="K6736" s="92"/>
      <c r="N6736" s="92"/>
      <c r="O6736" s="92"/>
      <c r="P6736" s="92"/>
      <c r="Q6736" s="92"/>
      <c r="R6736" s="92"/>
    </row>
    <row r="6737" spans="1:18" x14ac:dyDescent="0.3">
      <c r="A6737" s="107"/>
      <c r="B6737" s="92"/>
      <c r="C6737" s="92"/>
      <c r="D6737" s="92"/>
      <c r="E6737" s="92"/>
      <c r="F6737" s="92"/>
      <c r="G6737" s="92"/>
      <c r="H6737" s="92"/>
      <c r="I6737" s="92"/>
      <c r="J6737" s="92"/>
      <c r="K6737" s="92"/>
      <c r="N6737" s="92"/>
      <c r="O6737" s="92"/>
      <c r="P6737" s="92"/>
      <c r="Q6737" s="92"/>
      <c r="R6737" s="92"/>
    </row>
    <row r="6738" spans="1:18" x14ac:dyDescent="0.3">
      <c r="A6738" s="107"/>
      <c r="B6738" s="92"/>
      <c r="C6738" s="92"/>
      <c r="D6738" s="92"/>
      <c r="E6738" s="92"/>
      <c r="F6738" s="92"/>
      <c r="G6738" s="92"/>
      <c r="H6738" s="92"/>
      <c r="I6738" s="92"/>
      <c r="J6738" s="92"/>
      <c r="K6738" s="92"/>
      <c r="N6738" s="92"/>
      <c r="O6738" s="92"/>
      <c r="P6738" s="92"/>
      <c r="Q6738" s="92"/>
      <c r="R6738" s="92"/>
    </row>
    <row r="6739" spans="1:18" x14ac:dyDescent="0.3">
      <c r="A6739" s="107"/>
      <c r="B6739" s="92"/>
      <c r="C6739" s="92"/>
      <c r="D6739" s="92"/>
      <c r="E6739" s="92"/>
      <c r="F6739" s="92"/>
      <c r="G6739" s="92"/>
      <c r="H6739" s="92"/>
      <c r="I6739" s="92"/>
      <c r="J6739" s="92"/>
      <c r="K6739" s="92"/>
      <c r="N6739" s="92"/>
      <c r="O6739" s="92"/>
      <c r="P6739" s="92"/>
      <c r="Q6739" s="92"/>
      <c r="R6739" s="92"/>
    </row>
    <row r="6740" spans="1:18" x14ac:dyDescent="0.3">
      <c r="A6740" s="107"/>
      <c r="B6740" s="92"/>
      <c r="C6740" s="92"/>
      <c r="D6740" s="92"/>
      <c r="E6740" s="92"/>
      <c r="F6740" s="92"/>
      <c r="G6740" s="92"/>
      <c r="H6740" s="92"/>
      <c r="I6740" s="92"/>
      <c r="J6740" s="92"/>
      <c r="K6740" s="92"/>
      <c r="N6740" s="92"/>
      <c r="O6740" s="92"/>
      <c r="P6740" s="92"/>
      <c r="Q6740" s="92"/>
      <c r="R6740" s="92"/>
    </row>
    <row r="6741" spans="1:18" x14ac:dyDescent="0.3">
      <c r="A6741" s="107"/>
      <c r="B6741" s="92"/>
      <c r="C6741" s="92"/>
      <c r="D6741" s="92"/>
      <c r="E6741" s="92"/>
      <c r="F6741" s="92"/>
      <c r="G6741" s="92"/>
      <c r="H6741" s="92"/>
      <c r="I6741" s="92"/>
      <c r="J6741" s="92"/>
      <c r="K6741" s="92"/>
      <c r="N6741" s="92"/>
      <c r="O6741" s="92"/>
      <c r="P6741" s="92"/>
      <c r="Q6741" s="92"/>
      <c r="R6741" s="92"/>
    </row>
    <row r="6742" spans="1:18" x14ac:dyDescent="0.3">
      <c r="A6742" s="107"/>
      <c r="B6742" s="92"/>
      <c r="C6742" s="92"/>
      <c r="D6742" s="92"/>
      <c r="E6742" s="92"/>
      <c r="F6742" s="92"/>
      <c r="G6742" s="92"/>
      <c r="H6742" s="92"/>
      <c r="I6742" s="92"/>
      <c r="J6742" s="92"/>
      <c r="K6742" s="92"/>
      <c r="N6742" s="92"/>
      <c r="O6742" s="92"/>
      <c r="P6742" s="92"/>
      <c r="Q6742" s="92"/>
      <c r="R6742" s="92"/>
    </row>
    <row r="6743" spans="1:18" x14ac:dyDescent="0.3">
      <c r="A6743" s="107"/>
      <c r="B6743" s="92"/>
      <c r="C6743" s="92"/>
      <c r="D6743" s="92"/>
      <c r="E6743" s="92"/>
      <c r="F6743" s="92"/>
      <c r="G6743" s="92"/>
      <c r="H6743" s="92"/>
      <c r="I6743" s="92"/>
      <c r="J6743" s="92"/>
      <c r="K6743" s="92"/>
      <c r="N6743" s="92"/>
      <c r="O6743" s="92"/>
      <c r="P6743" s="92"/>
      <c r="Q6743" s="92"/>
      <c r="R6743" s="92"/>
    </row>
    <row r="6744" spans="1:18" x14ac:dyDescent="0.3">
      <c r="A6744" s="107"/>
      <c r="B6744" s="92"/>
      <c r="C6744" s="92"/>
      <c r="D6744" s="92"/>
      <c r="E6744" s="92"/>
      <c r="F6744" s="92"/>
      <c r="G6744" s="92"/>
      <c r="H6744" s="92"/>
      <c r="I6744" s="92"/>
      <c r="J6744" s="92"/>
      <c r="K6744" s="92"/>
      <c r="N6744" s="92"/>
      <c r="O6744" s="92"/>
      <c r="P6744" s="92"/>
      <c r="Q6744" s="92"/>
      <c r="R6744" s="92"/>
    </row>
    <row r="6745" spans="1:18" x14ac:dyDescent="0.3">
      <c r="A6745" s="107"/>
      <c r="B6745" s="92"/>
      <c r="C6745" s="92"/>
      <c r="D6745" s="92"/>
      <c r="E6745" s="92"/>
      <c r="F6745" s="92"/>
      <c r="G6745" s="92"/>
      <c r="H6745" s="92"/>
      <c r="I6745" s="92"/>
      <c r="J6745" s="92"/>
      <c r="K6745" s="92"/>
      <c r="N6745" s="92"/>
      <c r="O6745" s="92"/>
      <c r="P6745" s="92"/>
      <c r="Q6745" s="92"/>
      <c r="R6745" s="92"/>
    </row>
    <row r="6746" spans="1:18" x14ac:dyDescent="0.3">
      <c r="A6746" s="107"/>
      <c r="B6746" s="92"/>
      <c r="C6746" s="92"/>
      <c r="D6746" s="92"/>
      <c r="E6746" s="92"/>
      <c r="F6746" s="92"/>
      <c r="G6746" s="92"/>
      <c r="H6746" s="92"/>
      <c r="I6746" s="92"/>
      <c r="J6746" s="92"/>
      <c r="K6746" s="92"/>
      <c r="N6746" s="92"/>
      <c r="O6746" s="92"/>
      <c r="P6746" s="92"/>
      <c r="Q6746" s="92"/>
      <c r="R6746" s="92"/>
    </row>
    <row r="6747" spans="1:18" x14ac:dyDescent="0.3">
      <c r="A6747" s="107"/>
      <c r="B6747" s="92"/>
      <c r="C6747" s="92"/>
      <c r="D6747" s="92"/>
      <c r="E6747" s="92"/>
      <c r="F6747" s="92"/>
      <c r="G6747" s="92"/>
      <c r="H6747" s="92"/>
      <c r="I6747" s="92"/>
      <c r="J6747" s="92"/>
      <c r="K6747" s="92"/>
      <c r="N6747" s="92"/>
      <c r="O6747" s="92"/>
      <c r="P6747" s="92"/>
      <c r="Q6747" s="92"/>
      <c r="R6747" s="92"/>
    </row>
    <row r="6748" spans="1:18" x14ac:dyDescent="0.3">
      <c r="A6748" s="107"/>
      <c r="B6748" s="92"/>
      <c r="C6748" s="92"/>
      <c r="D6748" s="92"/>
      <c r="E6748" s="92"/>
      <c r="F6748" s="92"/>
      <c r="G6748" s="92"/>
      <c r="H6748" s="92"/>
      <c r="I6748" s="92"/>
      <c r="J6748" s="92"/>
      <c r="K6748" s="92"/>
      <c r="N6748" s="92"/>
      <c r="O6748" s="92"/>
      <c r="P6748" s="92"/>
      <c r="Q6748" s="92"/>
      <c r="R6748" s="92"/>
    </row>
    <row r="6749" spans="1:18" x14ac:dyDescent="0.3">
      <c r="A6749" s="107"/>
      <c r="B6749" s="92"/>
      <c r="C6749" s="92"/>
      <c r="D6749" s="92"/>
      <c r="E6749" s="92"/>
      <c r="F6749" s="92"/>
      <c r="G6749" s="92"/>
      <c r="H6749" s="92"/>
      <c r="I6749" s="92"/>
      <c r="J6749" s="92"/>
      <c r="K6749" s="92"/>
      <c r="N6749" s="92"/>
      <c r="O6749" s="92"/>
      <c r="P6749" s="92"/>
      <c r="Q6749" s="92"/>
      <c r="R6749" s="92"/>
    </row>
    <row r="6750" spans="1:18" x14ac:dyDescent="0.3">
      <c r="A6750" s="107"/>
      <c r="B6750" s="92"/>
      <c r="C6750" s="92"/>
      <c r="D6750" s="92"/>
      <c r="E6750" s="92"/>
      <c r="F6750" s="92"/>
      <c r="G6750" s="92"/>
      <c r="H6750" s="92"/>
      <c r="I6750" s="92"/>
      <c r="J6750" s="92"/>
      <c r="K6750" s="92"/>
      <c r="N6750" s="92"/>
      <c r="O6750" s="92"/>
      <c r="P6750" s="92"/>
      <c r="Q6750" s="92"/>
      <c r="R6750" s="92"/>
    </row>
    <row r="6751" spans="1:18" x14ac:dyDescent="0.3">
      <c r="A6751" s="107"/>
      <c r="B6751" s="92"/>
      <c r="C6751" s="92"/>
      <c r="D6751" s="92"/>
      <c r="E6751" s="92"/>
      <c r="F6751" s="92"/>
      <c r="G6751" s="92"/>
      <c r="H6751" s="92"/>
      <c r="I6751" s="92"/>
      <c r="J6751" s="92"/>
      <c r="K6751" s="92"/>
      <c r="N6751" s="92"/>
      <c r="O6751" s="92"/>
      <c r="P6751" s="92"/>
      <c r="Q6751" s="92"/>
      <c r="R6751" s="92"/>
    </row>
    <row r="6752" spans="1:18" x14ac:dyDescent="0.3">
      <c r="A6752" s="107"/>
      <c r="B6752" s="92"/>
      <c r="C6752" s="92"/>
      <c r="D6752" s="92"/>
      <c r="E6752" s="92"/>
      <c r="F6752" s="92"/>
      <c r="G6752" s="92"/>
      <c r="H6752" s="92"/>
      <c r="I6752" s="92"/>
      <c r="J6752" s="92"/>
      <c r="K6752" s="92"/>
      <c r="N6752" s="92"/>
      <c r="O6752" s="92"/>
      <c r="P6752" s="92"/>
      <c r="Q6752" s="92"/>
      <c r="R6752" s="92"/>
    </row>
    <row r="6753" spans="1:18" x14ac:dyDescent="0.3">
      <c r="A6753" s="107"/>
      <c r="B6753" s="92"/>
      <c r="C6753" s="92"/>
      <c r="D6753" s="92"/>
      <c r="E6753" s="92"/>
      <c r="F6753" s="92"/>
      <c r="G6753" s="92"/>
      <c r="H6753" s="92"/>
      <c r="I6753" s="92"/>
      <c r="J6753" s="92"/>
      <c r="K6753" s="92"/>
      <c r="N6753" s="92"/>
      <c r="O6753" s="92"/>
      <c r="P6753" s="92"/>
      <c r="Q6753" s="92"/>
      <c r="R6753" s="92"/>
    </row>
    <row r="6754" spans="1:18" x14ac:dyDescent="0.3">
      <c r="A6754" s="107"/>
      <c r="B6754" s="92"/>
      <c r="C6754" s="92"/>
      <c r="D6754" s="92"/>
      <c r="E6754" s="92"/>
      <c r="F6754" s="92"/>
      <c r="G6754" s="92"/>
      <c r="H6754" s="92"/>
      <c r="I6754" s="92"/>
      <c r="J6754" s="92"/>
      <c r="K6754" s="92"/>
      <c r="N6754" s="92"/>
      <c r="O6754" s="92"/>
      <c r="P6754" s="92"/>
      <c r="Q6754" s="92"/>
      <c r="R6754" s="92"/>
    </row>
    <row r="6755" spans="1:18" x14ac:dyDescent="0.3">
      <c r="A6755" s="107"/>
      <c r="B6755" s="92"/>
      <c r="C6755" s="92"/>
      <c r="D6755" s="92"/>
      <c r="E6755" s="92"/>
      <c r="F6755" s="92"/>
      <c r="G6755" s="92"/>
      <c r="H6755" s="92"/>
      <c r="I6755" s="92"/>
      <c r="J6755" s="92"/>
      <c r="K6755" s="92"/>
      <c r="N6755" s="92"/>
      <c r="O6755" s="92"/>
      <c r="P6755" s="92"/>
      <c r="Q6755" s="92"/>
      <c r="R6755" s="92"/>
    </row>
    <row r="6756" spans="1:18" x14ac:dyDescent="0.3">
      <c r="A6756" s="107"/>
      <c r="B6756" s="92"/>
      <c r="C6756" s="92"/>
      <c r="D6756" s="92"/>
      <c r="E6756" s="92"/>
      <c r="F6756" s="92"/>
      <c r="G6756" s="92"/>
      <c r="H6756" s="92"/>
      <c r="I6756" s="92"/>
      <c r="J6756" s="92"/>
      <c r="K6756" s="92"/>
      <c r="N6756" s="92"/>
      <c r="O6756" s="92"/>
      <c r="P6756" s="92"/>
      <c r="Q6756" s="92"/>
      <c r="R6756" s="92"/>
    </row>
    <row r="6757" spans="1:18" x14ac:dyDescent="0.3">
      <c r="A6757" s="107"/>
      <c r="B6757" s="92"/>
      <c r="C6757" s="92"/>
      <c r="D6757" s="92"/>
      <c r="E6757" s="92"/>
      <c r="F6757" s="92"/>
      <c r="G6757" s="92"/>
      <c r="H6757" s="92"/>
      <c r="I6757" s="92"/>
      <c r="J6757" s="92"/>
      <c r="K6757" s="92"/>
      <c r="N6757" s="92"/>
      <c r="O6757" s="92"/>
      <c r="P6757" s="92"/>
      <c r="Q6757" s="92"/>
      <c r="R6757" s="92"/>
    </row>
    <row r="6758" spans="1:18" x14ac:dyDescent="0.3">
      <c r="A6758" s="107"/>
      <c r="B6758" s="92"/>
      <c r="C6758" s="92"/>
      <c r="D6758" s="92"/>
      <c r="E6758" s="92"/>
      <c r="F6758" s="92"/>
      <c r="G6758" s="92"/>
      <c r="H6758" s="92"/>
      <c r="I6758" s="92"/>
      <c r="J6758" s="92"/>
      <c r="K6758" s="92"/>
      <c r="N6758" s="92"/>
      <c r="O6758" s="92"/>
      <c r="P6758" s="92"/>
      <c r="Q6758" s="92"/>
      <c r="R6758" s="92"/>
    </row>
    <row r="6759" spans="1:18" x14ac:dyDescent="0.3">
      <c r="A6759" s="107"/>
      <c r="B6759" s="92"/>
      <c r="C6759" s="92"/>
      <c r="D6759" s="92"/>
      <c r="E6759" s="92"/>
      <c r="F6759" s="92"/>
      <c r="G6759" s="92"/>
      <c r="H6759" s="92"/>
      <c r="I6759" s="92"/>
      <c r="J6759" s="92"/>
      <c r="K6759" s="92"/>
      <c r="N6759" s="92"/>
      <c r="O6759" s="92"/>
      <c r="P6759" s="92"/>
      <c r="Q6759" s="92"/>
      <c r="R6759" s="92"/>
    </row>
    <row r="6760" spans="1:18" x14ac:dyDescent="0.3">
      <c r="A6760" s="107"/>
      <c r="B6760" s="92"/>
      <c r="C6760" s="92"/>
      <c r="D6760" s="92"/>
      <c r="E6760" s="92"/>
      <c r="F6760" s="92"/>
      <c r="G6760" s="92"/>
      <c r="H6760" s="92"/>
      <c r="I6760" s="92"/>
      <c r="J6760" s="92"/>
      <c r="K6760" s="92"/>
      <c r="N6760" s="92"/>
      <c r="O6760" s="92"/>
      <c r="P6760" s="92"/>
      <c r="Q6760" s="92"/>
      <c r="R6760" s="92"/>
    </row>
    <row r="6761" spans="1:18" x14ac:dyDescent="0.3">
      <c r="A6761" s="107"/>
      <c r="B6761" s="92"/>
      <c r="C6761" s="92"/>
      <c r="D6761" s="92"/>
      <c r="E6761" s="92"/>
      <c r="F6761" s="92"/>
      <c r="G6761" s="92"/>
      <c r="H6761" s="92"/>
      <c r="I6761" s="92"/>
      <c r="J6761" s="92"/>
      <c r="K6761" s="92"/>
      <c r="N6761" s="92"/>
      <c r="O6761" s="92"/>
      <c r="P6761" s="92"/>
      <c r="Q6761" s="92"/>
      <c r="R6761" s="92"/>
    </row>
    <row r="6762" spans="1:18" x14ac:dyDescent="0.3">
      <c r="A6762" s="107"/>
      <c r="B6762" s="92"/>
      <c r="C6762" s="92"/>
      <c r="D6762" s="92"/>
      <c r="E6762" s="92"/>
      <c r="F6762" s="92"/>
      <c r="G6762" s="92"/>
      <c r="H6762" s="92"/>
      <c r="I6762" s="92"/>
      <c r="J6762" s="92"/>
      <c r="K6762" s="92"/>
      <c r="N6762" s="92"/>
      <c r="O6762" s="92"/>
      <c r="P6762" s="92"/>
      <c r="Q6762" s="92"/>
      <c r="R6762" s="92"/>
    </row>
    <row r="6763" spans="1:18" x14ac:dyDescent="0.3">
      <c r="A6763" s="107"/>
      <c r="B6763" s="92"/>
      <c r="C6763" s="92"/>
      <c r="D6763" s="92"/>
      <c r="E6763" s="92"/>
      <c r="F6763" s="92"/>
      <c r="G6763" s="92"/>
      <c r="H6763" s="92"/>
      <c r="I6763" s="92"/>
      <c r="J6763" s="92"/>
      <c r="K6763" s="92"/>
      <c r="N6763" s="92"/>
      <c r="O6763" s="92"/>
      <c r="P6763" s="92"/>
      <c r="Q6763" s="92"/>
      <c r="R6763" s="92"/>
    </row>
    <row r="6764" spans="1:18" x14ac:dyDescent="0.3">
      <c r="A6764" s="107"/>
      <c r="B6764" s="92"/>
      <c r="C6764" s="92"/>
      <c r="D6764" s="92"/>
      <c r="E6764" s="92"/>
      <c r="F6764" s="92"/>
      <c r="G6764" s="92"/>
      <c r="H6764" s="92"/>
      <c r="I6764" s="92"/>
      <c r="J6764" s="92"/>
      <c r="K6764" s="92"/>
      <c r="N6764" s="92"/>
      <c r="O6764" s="92"/>
      <c r="P6764" s="92"/>
      <c r="Q6764" s="92"/>
      <c r="R6764" s="92"/>
    </row>
    <row r="6765" spans="1:18" x14ac:dyDescent="0.3">
      <c r="A6765" s="107"/>
      <c r="B6765" s="92"/>
      <c r="C6765" s="92"/>
      <c r="D6765" s="92"/>
      <c r="E6765" s="92"/>
      <c r="F6765" s="92"/>
      <c r="G6765" s="92"/>
      <c r="H6765" s="92"/>
      <c r="I6765" s="92"/>
      <c r="J6765" s="92"/>
      <c r="K6765" s="92"/>
      <c r="N6765" s="92"/>
      <c r="O6765" s="92"/>
      <c r="P6765" s="92"/>
      <c r="Q6765" s="92"/>
      <c r="R6765" s="92"/>
    </row>
    <row r="6766" spans="1:18" x14ac:dyDescent="0.3">
      <c r="A6766" s="107"/>
      <c r="B6766" s="92"/>
      <c r="C6766" s="92"/>
      <c r="D6766" s="92"/>
      <c r="E6766" s="92"/>
      <c r="F6766" s="92"/>
      <c r="G6766" s="92"/>
      <c r="H6766" s="92"/>
      <c r="I6766" s="92"/>
      <c r="J6766" s="92"/>
      <c r="K6766" s="92"/>
      <c r="N6766" s="92"/>
      <c r="O6766" s="92"/>
      <c r="P6766" s="92"/>
      <c r="Q6766" s="92"/>
      <c r="R6766" s="92"/>
    </row>
    <row r="6767" spans="1:18" x14ac:dyDescent="0.3">
      <c r="A6767" s="107"/>
      <c r="B6767" s="92"/>
      <c r="C6767" s="92"/>
      <c r="D6767" s="92"/>
      <c r="E6767" s="92"/>
      <c r="F6767" s="92"/>
      <c r="G6767" s="92"/>
      <c r="H6767" s="92"/>
      <c r="I6767" s="92"/>
      <c r="J6767" s="92"/>
      <c r="K6767" s="92"/>
      <c r="N6767" s="92"/>
      <c r="O6767" s="92"/>
      <c r="P6767" s="92"/>
      <c r="Q6767" s="92"/>
      <c r="R6767" s="92"/>
    </row>
    <row r="6768" spans="1:18" x14ac:dyDescent="0.3">
      <c r="A6768" s="107"/>
      <c r="B6768" s="92"/>
      <c r="C6768" s="92"/>
      <c r="D6768" s="92"/>
      <c r="E6768" s="92"/>
      <c r="F6768" s="92"/>
      <c r="G6768" s="92"/>
      <c r="H6768" s="92"/>
      <c r="I6768" s="92"/>
      <c r="J6768" s="92"/>
      <c r="K6768" s="92"/>
      <c r="N6768" s="92"/>
      <c r="O6768" s="92"/>
      <c r="P6768" s="92"/>
      <c r="Q6768" s="92"/>
      <c r="R6768" s="92"/>
    </row>
    <row r="6769" spans="1:18" x14ac:dyDescent="0.3">
      <c r="A6769" s="107"/>
      <c r="B6769" s="92"/>
      <c r="C6769" s="92"/>
      <c r="D6769" s="92"/>
      <c r="E6769" s="92"/>
      <c r="F6769" s="92"/>
      <c r="G6769" s="92"/>
      <c r="H6769" s="92"/>
      <c r="I6769" s="92"/>
      <c r="J6769" s="92"/>
      <c r="K6769" s="92"/>
      <c r="N6769" s="92"/>
      <c r="O6769" s="92"/>
      <c r="P6769" s="92"/>
      <c r="Q6769" s="92"/>
      <c r="R6769" s="92"/>
    </row>
    <row r="6770" spans="1:18" x14ac:dyDescent="0.3">
      <c r="A6770" s="107"/>
      <c r="B6770" s="92"/>
      <c r="C6770" s="92"/>
      <c r="D6770" s="92"/>
      <c r="E6770" s="92"/>
      <c r="F6770" s="92"/>
      <c r="G6770" s="92"/>
      <c r="H6770" s="92"/>
      <c r="I6770" s="92"/>
      <c r="J6770" s="92"/>
      <c r="K6770" s="92"/>
      <c r="N6770" s="92"/>
      <c r="O6770" s="92"/>
      <c r="P6770" s="92"/>
      <c r="Q6770" s="92"/>
      <c r="R6770" s="92"/>
    </row>
    <row r="6771" spans="1:18" x14ac:dyDescent="0.3">
      <c r="A6771" s="107"/>
      <c r="B6771" s="92"/>
      <c r="C6771" s="92"/>
      <c r="D6771" s="92"/>
      <c r="E6771" s="92"/>
      <c r="F6771" s="92"/>
      <c r="G6771" s="92"/>
      <c r="H6771" s="92"/>
      <c r="I6771" s="92"/>
      <c r="J6771" s="92"/>
      <c r="K6771" s="92"/>
      <c r="N6771" s="92"/>
      <c r="O6771" s="92"/>
      <c r="P6771" s="92"/>
      <c r="Q6771" s="92"/>
      <c r="R6771" s="92"/>
    </row>
    <row r="6772" spans="1:18" x14ac:dyDescent="0.3">
      <c r="A6772" s="107"/>
      <c r="B6772" s="92"/>
      <c r="C6772" s="92"/>
      <c r="D6772" s="92"/>
      <c r="E6772" s="92"/>
      <c r="F6772" s="92"/>
      <c r="G6772" s="92"/>
      <c r="H6772" s="92"/>
      <c r="I6772" s="92"/>
      <c r="J6772" s="92"/>
      <c r="K6772" s="92"/>
      <c r="N6772" s="92"/>
      <c r="O6772" s="92"/>
      <c r="P6772" s="92"/>
      <c r="Q6772" s="92"/>
      <c r="R6772" s="92"/>
    </row>
    <row r="6773" spans="1:18" x14ac:dyDescent="0.3">
      <c r="A6773" s="107"/>
      <c r="B6773" s="92"/>
      <c r="C6773" s="92"/>
      <c r="D6773" s="92"/>
      <c r="E6773" s="92"/>
      <c r="F6773" s="92"/>
      <c r="G6773" s="92"/>
      <c r="H6773" s="92"/>
      <c r="I6773" s="92"/>
      <c r="J6773" s="92"/>
      <c r="K6773" s="92"/>
      <c r="N6773" s="92"/>
      <c r="O6773" s="92"/>
      <c r="P6773" s="92"/>
      <c r="Q6773" s="92"/>
      <c r="R6773" s="92"/>
    </row>
    <row r="6774" spans="1:18" x14ac:dyDescent="0.3">
      <c r="A6774" s="107"/>
      <c r="B6774" s="92"/>
      <c r="C6774" s="92"/>
      <c r="D6774" s="92"/>
      <c r="E6774" s="92"/>
      <c r="F6774" s="92"/>
      <c r="G6774" s="92"/>
      <c r="H6774" s="92"/>
      <c r="I6774" s="92"/>
      <c r="J6774" s="92"/>
      <c r="K6774" s="92"/>
      <c r="N6774" s="92"/>
      <c r="O6774" s="92"/>
      <c r="P6774" s="92"/>
      <c r="Q6774" s="92"/>
      <c r="R6774" s="92"/>
    </row>
    <row r="6775" spans="1:18" x14ac:dyDescent="0.3">
      <c r="A6775" s="107"/>
      <c r="B6775" s="92"/>
      <c r="C6775" s="92"/>
      <c r="D6775" s="92"/>
      <c r="E6775" s="92"/>
      <c r="F6775" s="92"/>
      <c r="G6775" s="92"/>
      <c r="H6775" s="92"/>
      <c r="I6775" s="92"/>
      <c r="J6775" s="92"/>
      <c r="K6775" s="92"/>
      <c r="N6775" s="92"/>
      <c r="O6775" s="92"/>
      <c r="P6775" s="92"/>
      <c r="Q6775" s="92"/>
      <c r="R6775" s="92"/>
    </row>
    <row r="6776" spans="1:18" x14ac:dyDescent="0.3">
      <c r="A6776" s="107"/>
      <c r="B6776" s="92"/>
      <c r="C6776" s="92"/>
      <c r="D6776" s="92"/>
      <c r="E6776" s="92"/>
      <c r="F6776" s="92"/>
      <c r="G6776" s="92"/>
      <c r="H6776" s="92"/>
      <c r="I6776" s="92"/>
      <c r="J6776" s="92"/>
      <c r="K6776" s="92"/>
      <c r="N6776" s="92"/>
      <c r="O6776" s="92"/>
      <c r="P6776" s="92"/>
      <c r="Q6776" s="92"/>
      <c r="R6776" s="92"/>
    </row>
    <row r="6777" spans="1:18" x14ac:dyDescent="0.3">
      <c r="A6777" s="107"/>
      <c r="B6777" s="92"/>
      <c r="C6777" s="92"/>
      <c r="D6777" s="92"/>
      <c r="E6777" s="92"/>
      <c r="F6777" s="92"/>
      <c r="G6777" s="92"/>
      <c r="H6777" s="92"/>
      <c r="I6777" s="92"/>
      <c r="J6777" s="92"/>
      <c r="K6777" s="92"/>
      <c r="N6777" s="92"/>
      <c r="O6777" s="92"/>
      <c r="P6777" s="92"/>
      <c r="Q6777" s="92"/>
      <c r="R6777" s="92"/>
    </row>
    <row r="6778" spans="1:18" x14ac:dyDescent="0.3">
      <c r="A6778" s="107"/>
      <c r="B6778" s="92"/>
      <c r="C6778" s="92"/>
      <c r="D6778" s="92"/>
      <c r="E6778" s="92"/>
      <c r="F6778" s="92"/>
      <c r="G6778" s="92"/>
      <c r="H6778" s="92"/>
      <c r="I6778" s="92"/>
      <c r="J6778" s="92"/>
      <c r="K6778" s="92"/>
      <c r="N6778" s="92"/>
      <c r="O6778" s="92"/>
      <c r="P6778" s="92"/>
      <c r="Q6778" s="92"/>
      <c r="R6778" s="92"/>
    </row>
    <row r="6779" spans="1:18" x14ac:dyDescent="0.3">
      <c r="A6779" s="107"/>
      <c r="B6779" s="92"/>
      <c r="C6779" s="92"/>
      <c r="D6779" s="92"/>
      <c r="E6779" s="92"/>
      <c r="F6779" s="92"/>
      <c r="G6779" s="92"/>
      <c r="H6779" s="92"/>
      <c r="I6779" s="92"/>
      <c r="J6779" s="92"/>
      <c r="K6779" s="92"/>
      <c r="N6779" s="92"/>
      <c r="O6779" s="92"/>
      <c r="P6779" s="92"/>
      <c r="Q6779" s="92"/>
      <c r="R6779" s="92"/>
    </row>
    <row r="6780" spans="1:18" x14ac:dyDescent="0.3">
      <c r="A6780" s="107"/>
      <c r="B6780" s="92"/>
      <c r="C6780" s="92"/>
      <c r="D6780" s="92"/>
      <c r="E6780" s="92"/>
      <c r="F6780" s="92"/>
      <c r="G6780" s="92"/>
      <c r="H6780" s="92"/>
      <c r="I6780" s="92"/>
      <c r="J6780" s="92"/>
      <c r="K6780" s="92"/>
      <c r="N6780" s="92"/>
      <c r="O6780" s="92"/>
      <c r="P6780" s="92"/>
      <c r="Q6780" s="92"/>
      <c r="R6780" s="92"/>
    </row>
    <row r="6781" spans="1:18" x14ac:dyDescent="0.3">
      <c r="A6781" s="107"/>
      <c r="B6781" s="92"/>
      <c r="C6781" s="92"/>
      <c r="D6781" s="92"/>
      <c r="E6781" s="92"/>
      <c r="F6781" s="92"/>
      <c r="G6781" s="92"/>
      <c r="H6781" s="92"/>
      <c r="I6781" s="92"/>
      <c r="J6781" s="92"/>
      <c r="K6781" s="92"/>
      <c r="N6781" s="92"/>
      <c r="O6781" s="92"/>
      <c r="P6781" s="92"/>
      <c r="Q6781" s="92"/>
      <c r="R6781" s="92"/>
    </row>
    <row r="6782" spans="1:18" x14ac:dyDescent="0.3">
      <c r="A6782" s="107"/>
      <c r="B6782" s="92"/>
      <c r="C6782" s="92"/>
      <c r="D6782" s="92"/>
      <c r="E6782" s="92"/>
      <c r="F6782" s="92"/>
      <c r="G6782" s="92"/>
      <c r="H6782" s="92"/>
      <c r="I6782" s="92"/>
      <c r="J6782" s="92"/>
      <c r="K6782" s="92"/>
      <c r="N6782" s="92"/>
      <c r="O6782" s="92"/>
      <c r="P6782" s="92"/>
      <c r="Q6782" s="92"/>
      <c r="R6782" s="92"/>
    </row>
    <row r="6783" spans="1:18" x14ac:dyDescent="0.3">
      <c r="A6783" s="107"/>
      <c r="B6783" s="92"/>
      <c r="C6783" s="92"/>
      <c r="D6783" s="92"/>
      <c r="E6783" s="92"/>
      <c r="F6783" s="92"/>
      <c r="G6783" s="92"/>
      <c r="H6783" s="92"/>
      <c r="I6783" s="92"/>
      <c r="J6783" s="92"/>
      <c r="K6783" s="92"/>
      <c r="N6783" s="92"/>
      <c r="O6783" s="92"/>
      <c r="P6783" s="92"/>
      <c r="Q6783" s="92"/>
      <c r="R6783" s="92"/>
    </row>
    <row r="6784" spans="1:18" x14ac:dyDescent="0.3">
      <c r="A6784" s="107"/>
      <c r="B6784" s="92"/>
      <c r="C6784" s="92"/>
      <c r="D6784" s="92"/>
      <c r="E6784" s="92"/>
      <c r="F6784" s="92"/>
      <c r="G6784" s="92"/>
      <c r="H6784" s="92"/>
      <c r="I6784" s="92"/>
      <c r="J6784" s="92"/>
      <c r="K6784" s="92"/>
      <c r="N6784" s="92"/>
      <c r="O6784" s="92"/>
      <c r="P6784" s="92"/>
      <c r="Q6784" s="92"/>
      <c r="R6784" s="92"/>
    </row>
    <row r="6785" spans="1:18" x14ac:dyDescent="0.3">
      <c r="A6785" s="107"/>
      <c r="B6785" s="92"/>
      <c r="C6785" s="92"/>
      <c r="D6785" s="92"/>
      <c r="E6785" s="92"/>
      <c r="F6785" s="92"/>
      <c r="G6785" s="92"/>
      <c r="H6785" s="92"/>
      <c r="I6785" s="92"/>
      <c r="J6785" s="92"/>
      <c r="K6785" s="92"/>
      <c r="N6785" s="92"/>
      <c r="O6785" s="92"/>
      <c r="P6785" s="92"/>
      <c r="Q6785" s="92"/>
      <c r="R6785" s="92"/>
    </row>
    <row r="6786" spans="1:18" x14ac:dyDescent="0.3">
      <c r="A6786" s="107"/>
      <c r="B6786" s="92"/>
      <c r="C6786" s="92"/>
      <c r="D6786" s="92"/>
      <c r="E6786" s="92"/>
      <c r="F6786" s="92"/>
      <c r="G6786" s="92"/>
      <c r="H6786" s="92"/>
      <c r="I6786" s="92"/>
      <c r="J6786" s="92"/>
      <c r="K6786" s="92"/>
      <c r="N6786" s="92"/>
      <c r="O6786" s="92"/>
      <c r="P6786" s="92"/>
      <c r="Q6786" s="92"/>
      <c r="R6786" s="92"/>
    </row>
    <row r="6787" spans="1:18" x14ac:dyDescent="0.3">
      <c r="A6787" s="107"/>
      <c r="B6787" s="92"/>
      <c r="C6787" s="92"/>
      <c r="D6787" s="92"/>
      <c r="E6787" s="92"/>
      <c r="F6787" s="92"/>
      <c r="G6787" s="92"/>
      <c r="H6787" s="92"/>
      <c r="I6787" s="92"/>
      <c r="J6787" s="92"/>
      <c r="K6787" s="92"/>
      <c r="N6787" s="92"/>
      <c r="O6787" s="92"/>
      <c r="P6787" s="92"/>
      <c r="Q6787" s="92"/>
      <c r="R6787" s="92"/>
    </row>
    <row r="6788" spans="1:18" x14ac:dyDescent="0.3">
      <c r="A6788" s="107"/>
      <c r="B6788" s="92"/>
      <c r="C6788" s="92"/>
      <c r="D6788" s="92"/>
      <c r="E6788" s="92"/>
      <c r="F6788" s="92"/>
      <c r="G6788" s="92"/>
      <c r="H6788" s="92"/>
      <c r="I6788" s="92"/>
      <c r="J6788" s="92"/>
      <c r="K6788" s="92"/>
      <c r="N6788" s="92"/>
      <c r="O6788" s="92"/>
      <c r="P6788" s="92"/>
      <c r="Q6788" s="92"/>
      <c r="R6788" s="92"/>
    </row>
    <row r="6789" spans="1:18" x14ac:dyDescent="0.3">
      <c r="A6789" s="107"/>
      <c r="B6789" s="92"/>
      <c r="C6789" s="92"/>
      <c r="D6789" s="92"/>
      <c r="E6789" s="92"/>
      <c r="F6789" s="92"/>
      <c r="G6789" s="92"/>
      <c r="H6789" s="92"/>
      <c r="I6789" s="92"/>
      <c r="J6789" s="92"/>
      <c r="K6789" s="92"/>
      <c r="N6789" s="92"/>
      <c r="O6789" s="92"/>
      <c r="P6789" s="92"/>
      <c r="Q6789" s="92"/>
      <c r="R6789" s="92"/>
    </row>
    <row r="6790" spans="1:18" x14ac:dyDescent="0.3">
      <c r="A6790" s="107"/>
      <c r="B6790" s="92"/>
      <c r="C6790" s="92"/>
      <c r="D6790" s="92"/>
      <c r="E6790" s="92"/>
      <c r="F6790" s="92"/>
      <c r="G6790" s="92"/>
      <c r="H6790" s="92"/>
      <c r="I6790" s="92"/>
      <c r="J6790" s="92"/>
      <c r="K6790" s="92"/>
      <c r="N6790" s="92"/>
      <c r="O6790" s="92"/>
      <c r="P6790" s="92"/>
      <c r="Q6790" s="92"/>
      <c r="R6790" s="92"/>
    </row>
    <row r="6791" spans="1:18" x14ac:dyDescent="0.3">
      <c r="A6791" s="107"/>
      <c r="B6791" s="92"/>
      <c r="C6791" s="92"/>
      <c r="D6791" s="92"/>
      <c r="E6791" s="92"/>
      <c r="F6791" s="92"/>
      <c r="G6791" s="92"/>
      <c r="H6791" s="92"/>
      <c r="I6791" s="92"/>
      <c r="J6791" s="92"/>
      <c r="K6791" s="92"/>
      <c r="N6791" s="92"/>
      <c r="O6791" s="92"/>
      <c r="P6791" s="92"/>
      <c r="Q6791" s="92"/>
      <c r="R6791" s="92"/>
    </row>
    <row r="6792" spans="1:18" x14ac:dyDescent="0.3">
      <c r="A6792" s="107"/>
      <c r="B6792" s="92"/>
      <c r="C6792" s="92"/>
      <c r="D6792" s="92"/>
      <c r="E6792" s="92"/>
      <c r="F6792" s="92"/>
      <c r="G6792" s="92"/>
      <c r="H6792" s="92"/>
      <c r="I6792" s="92"/>
      <c r="J6792" s="92"/>
      <c r="K6792" s="92"/>
      <c r="N6792" s="92"/>
      <c r="O6792" s="92"/>
      <c r="P6792" s="92"/>
      <c r="Q6792" s="92"/>
      <c r="R6792" s="92"/>
    </row>
    <row r="6793" spans="1:18" x14ac:dyDescent="0.3">
      <c r="A6793" s="107"/>
      <c r="B6793" s="92"/>
      <c r="C6793" s="92"/>
      <c r="D6793" s="92"/>
      <c r="E6793" s="92"/>
      <c r="F6793" s="92"/>
      <c r="G6793" s="92"/>
      <c r="H6793" s="92"/>
      <c r="I6793" s="92"/>
      <c r="J6793" s="92"/>
      <c r="K6793" s="92"/>
      <c r="N6793" s="92"/>
      <c r="O6793" s="92"/>
      <c r="P6793" s="92"/>
      <c r="Q6793" s="92"/>
      <c r="R6793" s="92"/>
    </row>
    <row r="6794" spans="1:18" x14ac:dyDescent="0.3">
      <c r="A6794" s="107"/>
      <c r="B6794" s="92"/>
      <c r="C6794" s="92"/>
      <c r="D6794" s="92"/>
      <c r="E6794" s="92"/>
      <c r="F6794" s="92"/>
      <c r="G6794" s="92"/>
      <c r="H6794" s="92"/>
      <c r="I6794" s="92"/>
      <c r="J6794" s="92"/>
      <c r="K6794" s="92"/>
      <c r="N6794" s="92"/>
      <c r="O6794" s="92"/>
      <c r="P6794" s="92"/>
      <c r="Q6794" s="92"/>
      <c r="R6794" s="92"/>
    </row>
    <row r="6795" spans="1:18" x14ac:dyDescent="0.3">
      <c r="A6795" s="107"/>
      <c r="B6795" s="92"/>
      <c r="C6795" s="92"/>
      <c r="D6795" s="92"/>
      <c r="E6795" s="92"/>
      <c r="F6795" s="92"/>
      <c r="G6795" s="92"/>
      <c r="H6795" s="92"/>
      <c r="I6795" s="92"/>
      <c r="J6795" s="92"/>
      <c r="K6795" s="92"/>
      <c r="N6795" s="92"/>
      <c r="O6795" s="92"/>
      <c r="P6795" s="92"/>
      <c r="Q6795" s="92"/>
      <c r="R6795" s="92"/>
    </row>
    <row r="6796" spans="1:18" x14ac:dyDescent="0.3">
      <c r="A6796" s="107"/>
      <c r="B6796" s="92"/>
      <c r="C6796" s="92"/>
      <c r="D6796" s="92"/>
      <c r="E6796" s="92"/>
      <c r="F6796" s="92"/>
      <c r="G6796" s="92"/>
      <c r="H6796" s="92"/>
      <c r="I6796" s="92"/>
      <c r="J6796" s="92"/>
      <c r="K6796" s="92"/>
      <c r="N6796" s="92"/>
      <c r="O6796" s="92"/>
      <c r="P6796" s="92"/>
      <c r="Q6796" s="92"/>
      <c r="R6796" s="92"/>
    </row>
    <row r="6797" spans="1:18" x14ac:dyDescent="0.3">
      <c r="A6797" s="107"/>
      <c r="B6797" s="92"/>
      <c r="C6797" s="92"/>
      <c r="D6797" s="92"/>
      <c r="E6797" s="92"/>
      <c r="F6797" s="92"/>
      <c r="G6797" s="92"/>
      <c r="H6797" s="92"/>
      <c r="I6797" s="92"/>
      <c r="J6797" s="92"/>
      <c r="K6797" s="92"/>
      <c r="N6797" s="92"/>
      <c r="O6797" s="92"/>
      <c r="P6797" s="92"/>
      <c r="Q6797" s="92"/>
      <c r="R6797" s="92"/>
    </row>
    <row r="6798" spans="1:18" x14ac:dyDescent="0.3">
      <c r="A6798" s="107"/>
      <c r="B6798" s="92"/>
      <c r="C6798" s="92"/>
      <c r="D6798" s="92"/>
      <c r="E6798" s="92"/>
      <c r="F6798" s="92"/>
      <c r="G6798" s="92"/>
      <c r="H6798" s="92"/>
      <c r="I6798" s="92"/>
      <c r="J6798" s="92"/>
      <c r="K6798" s="92"/>
      <c r="N6798" s="92"/>
      <c r="O6798" s="92"/>
      <c r="P6798" s="92"/>
      <c r="Q6798" s="92"/>
      <c r="R6798" s="92"/>
    </row>
    <row r="6799" spans="1:18" x14ac:dyDescent="0.3">
      <c r="A6799" s="107"/>
      <c r="B6799" s="92"/>
      <c r="C6799" s="92"/>
      <c r="D6799" s="92"/>
      <c r="E6799" s="92"/>
      <c r="F6799" s="92"/>
      <c r="G6799" s="92"/>
      <c r="H6799" s="92"/>
      <c r="I6799" s="92"/>
      <c r="J6799" s="92"/>
      <c r="K6799" s="92"/>
      <c r="N6799" s="92"/>
      <c r="O6799" s="92"/>
      <c r="P6799" s="92"/>
      <c r="Q6799" s="92"/>
      <c r="R6799" s="92"/>
    </row>
    <row r="6800" spans="1:18" x14ac:dyDescent="0.3">
      <c r="A6800" s="107"/>
      <c r="B6800" s="92"/>
      <c r="C6800" s="92"/>
      <c r="D6800" s="92"/>
      <c r="E6800" s="92"/>
      <c r="F6800" s="92"/>
      <c r="G6800" s="92"/>
      <c r="H6800" s="92"/>
      <c r="I6800" s="92"/>
      <c r="J6800" s="92"/>
      <c r="K6800" s="92"/>
      <c r="N6800" s="92"/>
      <c r="O6800" s="92"/>
      <c r="P6800" s="92"/>
      <c r="Q6800" s="92"/>
      <c r="R6800" s="92"/>
    </row>
    <row r="6801" spans="1:18" x14ac:dyDescent="0.3">
      <c r="A6801" s="107"/>
      <c r="B6801" s="92"/>
      <c r="C6801" s="92"/>
      <c r="D6801" s="92"/>
      <c r="E6801" s="92"/>
      <c r="F6801" s="92"/>
      <c r="G6801" s="92"/>
      <c r="H6801" s="92"/>
      <c r="I6801" s="92"/>
      <c r="J6801" s="92"/>
      <c r="K6801" s="92"/>
      <c r="N6801" s="92"/>
      <c r="O6801" s="92"/>
      <c r="P6801" s="92"/>
      <c r="Q6801" s="92"/>
      <c r="R6801" s="92"/>
    </row>
    <row r="6802" spans="1:18" x14ac:dyDescent="0.3">
      <c r="A6802" s="107"/>
      <c r="B6802" s="92"/>
      <c r="C6802" s="92"/>
      <c r="D6802" s="92"/>
      <c r="E6802" s="92"/>
      <c r="F6802" s="92"/>
      <c r="G6802" s="92"/>
      <c r="H6802" s="92"/>
      <c r="I6802" s="92"/>
      <c r="J6802" s="92"/>
      <c r="K6802" s="92"/>
      <c r="N6802" s="92"/>
      <c r="O6802" s="92"/>
      <c r="P6802" s="92"/>
      <c r="Q6802" s="92"/>
      <c r="R6802" s="92"/>
    </row>
    <row r="6803" spans="1:18" x14ac:dyDescent="0.3">
      <c r="A6803" s="107"/>
      <c r="B6803" s="92"/>
      <c r="C6803" s="92"/>
      <c r="D6803" s="92"/>
      <c r="E6803" s="92"/>
      <c r="F6803" s="92"/>
      <c r="G6803" s="92"/>
      <c r="H6803" s="92"/>
      <c r="I6803" s="92"/>
      <c r="J6803" s="92"/>
      <c r="K6803" s="92"/>
      <c r="N6803" s="92"/>
      <c r="O6803" s="92"/>
      <c r="P6803" s="92"/>
      <c r="Q6803" s="92"/>
      <c r="R6803" s="92"/>
    </row>
    <row r="6804" spans="1:18" x14ac:dyDescent="0.3">
      <c r="A6804" s="107"/>
      <c r="B6804" s="92"/>
      <c r="C6804" s="92"/>
      <c r="D6804" s="92"/>
      <c r="E6804" s="92"/>
      <c r="F6804" s="92"/>
      <c r="G6804" s="92"/>
      <c r="H6804" s="92"/>
      <c r="I6804" s="92"/>
      <c r="J6804" s="92"/>
      <c r="K6804" s="92"/>
      <c r="N6804" s="92"/>
      <c r="O6804" s="92"/>
      <c r="P6804" s="92"/>
      <c r="Q6804" s="92"/>
      <c r="R6804" s="92"/>
    </row>
    <row r="6805" spans="1:18" x14ac:dyDescent="0.3">
      <c r="A6805" s="107"/>
      <c r="B6805" s="92"/>
      <c r="C6805" s="92"/>
      <c r="D6805" s="92"/>
      <c r="E6805" s="92"/>
      <c r="F6805" s="92"/>
      <c r="G6805" s="92"/>
      <c r="H6805" s="92"/>
      <c r="I6805" s="92"/>
      <c r="J6805" s="92"/>
      <c r="K6805" s="92"/>
      <c r="N6805" s="92"/>
      <c r="O6805" s="92"/>
      <c r="P6805" s="92"/>
      <c r="Q6805" s="92"/>
      <c r="R6805" s="92"/>
    </row>
    <row r="6806" spans="1:18" x14ac:dyDescent="0.3">
      <c r="A6806" s="107"/>
      <c r="B6806" s="92"/>
      <c r="C6806" s="92"/>
      <c r="D6806" s="92"/>
      <c r="E6806" s="92"/>
      <c r="F6806" s="92"/>
      <c r="G6806" s="92"/>
      <c r="H6806" s="92"/>
      <c r="I6806" s="92"/>
      <c r="J6806" s="92"/>
      <c r="K6806" s="92"/>
      <c r="N6806" s="92"/>
      <c r="O6806" s="92"/>
      <c r="P6806" s="92"/>
      <c r="Q6806" s="92"/>
      <c r="R6806" s="92"/>
    </row>
    <row r="6807" spans="1:18" x14ac:dyDescent="0.3">
      <c r="A6807" s="107"/>
      <c r="B6807" s="92"/>
      <c r="C6807" s="92"/>
      <c r="D6807" s="92"/>
      <c r="E6807" s="92"/>
      <c r="F6807" s="92"/>
      <c r="G6807" s="92"/>
      <c r="H6807" s="92"/>
      <c r="I6807" s="92"/>
      <c r="J6807" s="92"/>
      <c r="K6807" s="92"/>
      <c r="N6807" s="92"/>
      <c r="O6807" s="92"/>
      <c r="P6807" s="92"/>
      <c r="Q6807" s="92"/>
      <c r="R6807" s="92"/>
    </row>
    <row r="6808" spans="1:18" x14ac:dyDescent="0.3">
      <c r="A6808" s="107"/>
      <c r="B6808" s="92"/>
      <c r="C6808" s="92"/>
      <c r="D6808" s="92"/>
      <c r="E6808" s="92"/>
      <c r="F6808" s="92"/>
      <c r="G6808" s="92"/>
      <c r="H6808" s="92"/>
      <c r="I6808" s="92"/>
      <c r="J6808" s="92"/>
      <c r="K6808" s="92"/>
      <c r="N6808" s="92"/>
      <c r="O6808" s="92"/>
      <c r="P6808" s="92"/>
      <c r="Q6808" s="92"/>
      <c r="R6808" s="92"/>
    </row>
    <row r="6809" spans="1:18" x14ac:dyDescent="0.3">
      <c r="A6809" s="107"/>
      <c r="B6809" s="92"/>
      <c r="C6809" s="92"/>
      <c r="D6809" s="92"/>
      <c r="E6809" s="92"/>
      <c r="F6809" s="92"/>
      <c r="G6809" s="92"/>
      <c r="H6809" s="92"/>
      <c r="I6809" s="92"/>
      <c r="J6809" s="92"/>
      <c r="K6809" s="92"/>
      <c r="N6809" s="92"/>
      <c r="O6809" s="92"/>
      <c r="P6809" s="92"/>
      <c r="Q6809" s="92"/>
      <c r="R6809" s="92"/>
    </row>
    <row r="6810" spans="1:18" x14ac:dyDescent="0.3">
      <c r="A6810" s="107"/>
      <c r="B6810" s="92"/>
      <c r="C6810" s="92"/>
      <c r="D6810" s="92"/>
      <c r="E6810" s="92"/>
      <c r="F6810" s="92"/>
      <c r="G6810" s="92"/>
      <c r="H6810" s="92"/>
      <c r="I6810" s="92"/>
      <c r="J6810" s="92"/>
      <c r="K6810" s="92"/>
      <c r="N6810" s="92"/>
      <c r="O6810" s="92"/>
      <c r="P6810" s="92"/>
      <c r="Q6810" s="92"/>
      <c r="R6810" s="92"/>
    </row>
    <row r="6811" spans="1:18" x14ac:dyDescent="0.3">
      <c r="A6811" s="107"/>
      <c r="B6811" s="92"/>
      <c r="C6811" s="92"/>
      <c r="D6811" s="92"/>
      <c r="E6811" s="92"/>
      <c r="F6811" s="92"/>
      <c r="G6811" s="92"/>
      <c r="H6811" s="92"/>
      <c r="I6811" s="92"/>
      <c r="J6811" s="92"/>
      <c r="K6811" s="92"/>
      <c r="N6811" s="92"/>
      <c r="O6811" s="92"/>
      <c r="P6811" s="92"/>
      <c r="Q6811" s="92"/>
      <c r="R6811" s="92"/>
    </row>
    <row r="6812" spans="1:18" x14ac:dyDescent="0.3">
      <c r="A6812" s="107"/>
      <c r="B6812" s="92"/>
      <c r="C6812" s="92"/>
      <c r="D6812" s="92"/>
      <c r="E6812" s="92"/>
      <c r="F6812" s="92"/>
      <c r="G6812" s="92"/>
      <c r="H6812" s="92"/>
      <c r="I6812" s="92"/>
      <c r="J6812" s="92"/>
      <c r="K6812" s="92"/>
      <c r="N6812" s="92"/>
      <c r="O6812" s="92"/>
      <c r="P6812" s="92"/>
      <c r="Q6812" s="92"/>
      <c r="R6812" s="92"/>
    </row>
    <row r="6813" spans="1:18" x14ac:dyDescent="0.3">
      <c r="A6813" s="107"/>
      <c r="B6813" s="92"/>
      <c r="C6813" s="92"/>
      <c r="D6813" s="92"/>
      <c r="E6813" s="92"/>
      <c r="F6813" s="92"/>
      <c r="G6813" s="92"/>
      <c r="H6813" s="92"/>
      <c r="I6813" s="92"/>
      <c r="J6813" s="92"/>
      <c r="K6813" s="92"/>
      <c r="N6813" s="92"/>
      <c r="O6813" s="92"/>
      <c r="P6813" s="92"/>
      <c r="Q6813" s="92"/>
      <c r="R6813" s="92"/>
    </row>
    <row r="6814" spans="1:18" x14ac:dyDescent="0.3">
      <c r="A6814" s="107"/>
      <c r="B6814" s="92"/>
      <c r="C6814" s="92"/>
      <c r="D6814" s="92"/>
      <c r="E6814" s="92"/>
      <c r="F6814" s="92"/>
      <c r="G6814" s="92"/>
      <c r="H6814" s="92"/>
      <c r="I6814" s="92"/>
      <c r="J6814" s="92"/>
      <c r="K6814" s="92"/>
      <c r="N6814" s="92"/>
      <c r="O6814" s="92"/>
      <c r="P6814" s="92"/>
      <c r="Q6814" s="92"/>
      <c r="R6814" s="92"/>
    </row>
    <row r="6815" spans="1:18" x14ac:dyDescent="0.3">
      <c r="A6815" s="107"/>
      <c r="B6815" s="92"/>
      <c r="C6815" s="92"/>
      <c r="D6815" s="92"/>
      <c r="E6815" s="92"/>
      <c r="F6815" s="92"/>
      <c r="G6815" s="92"/>
      <c r="H6815" s="92"/>
      <c r="I6815" s="92"/>
      <c r="J6815" s="92"/>
      <c r="K6815" s="92"/>
      <c r="N6815" s="92"/>
      <c r="O6815" s="92"/>
      <c r="P6815" s="92"/>
      <c r="Q6815" s="92"/>
      <c r="R6815" s="92"/>
    </row>
    <row r="6816" spans="1:18" x14ac:dyDescent="0.3">
      <c r="A6816" s="107"/>
      <c r="B6816" s="92"/>
      <c r="C6816" s="92"/>
      <c r="D6816" s="92"/>
      <c r="E6816" s="92"/>
      <c r="F6816" s="92"/>
      <c r="G6816" s="92"/>
      <c r="H6816" s="92"/>
      <c r="I6816" s="92"/>
      <c r="J6816" s="92"/>
      <c r="K6816" s="92"/>
      <c r="N6816" s="92"/>
      <c r="O6816" s="92"/>
      <c r="P6816" s="92"/>
      <c r="Q6816" s="92"/>
      <c r="R6816" s="92"/>
    </row>
    <row r="6817" spans="1:18" x14ac:dyDescent="0.3">
      <c r="A6817" s="107"/>
      <c r="B6817" s="92"/>
      <c r="C6817" s="92"/>
      <c r="D6817" s="92"/>
      <c r="E6817" s="92"/>
      <c r="F6817" s="92"/>
      <c r="G6817" s="92"/>
      <c r="H6817" s="92"/>
      <c r="I6817" s="92"/>
      <c r="J6817" s="92"/>
      <c r="K6817" s="92"/>
      <c r="N6817" s="92"/>
      <c r="O6817" s="92"/>
      <c r="P6817" s="92"/>
      <c r="Q6817" s="92"/>
      <c r="R6817" s="92"/>
    </row>
    <row r="6818" spans="1:18" x14ac:dyDescent="0.3">
      <c r="A6818" s="107"/>
      <c r="B6818" s="92"/>
      <c r="C6818" s="92"/>
      <c r="D6818" s="92"/>
      <c r="E6818" s="92"/>
      <c r="F6818" s="92"/>
      <c r="G6818" s="92"/>
      <c r="H6818" s="92"/>
      <c r="I6818" s="92"/>
      <c r="J6818" s="92"/>
      <c r="K6818" s="92"/>
      <c r="N6818" s="92"/>
      <c r="O6818" s="92"/>
      <c r="P6818" s="92"/>
      <c r="Q6818" s="92"/>
      <c r="R6818" s="92"/>
    </row>
    <row r="6819" spans="1:18" x14ac:dyDescent="0.3">
      <c r="A6819" s="107"/>
      <c r="B6819" s="92"/>
      <c r="C6819" s="92"/>
      <c r="D6819" s="92"/>
      <c r="E6819" s="92"/>
      <c r="F6819" s="92"/>
      <c r="G6819" s="92"/>
      <c r="H6819" s="92"/>
      <c r="I6819" s="92"/>
      <c r="J6819" s="92"/>
      <c r="K6819" s="92"/>
      <c r="N6819" s="92"/>
      <c r="O6819" s="92"/>
      <c r="P6819" s="92"/>
      <c r="Q6819" s="92"/>
      <c r="R6819" s="92"/>
    </row>
    <row r="6820" spans="1:18" x14ac:dyDescent="0.3">
      <c r="A6820" s="107"/>
      <c r="B6820" s="92"/>
      <c r="C6820" s="92"/>
      <c r="D6820" s="92"/>
      <c r="E6820" s="92"/>
      <c r="F6820" s="92"/>
      <c r="G6820" s="92"/>
      <c r="H6820" s="92"/>
      <c r="I6820" s="92"/>
      <c r="J6820" s="92"/>
      <c r="K6820" s="92"/>
      <c r="N6820" s="92"/>
      <c r="O6820" s="92"/>
      <c r="P6820" s="92"/>
      <c r="Q6820" s="92"/>
      <c r="R6820" s="92"/>
    </row>
    <row r="6821" spans="1:18" x14ac:dyDescent="0.3">
      <c r="A6821" s="107"/>
      <c r="B6821" s="92"/>
      <c r="C6821" s="92"/>
      <c r="D6821" s="92"/>
      <c r="E6821" s="92"/>
      <c r="F6821" s="92"/>
      <c r="G6821" s="92"/>
      <c r="H6821" s="92"/>
      <c r="I6821" s="92"/>
      <c r="J6821" s="92"/>
      <c r="K6821" s="92"/>
      <c r="N6821" s="92"/>
      <c r="O6821" s="92"/>
      <c r="P6821" s="92"/>
      <c r="Q6821" s="92"/>
      <c r="R6821" s="92"/>
    </row>
    <row r="6822" spans="1:18" x14ac:dyDescent="0.3">
      <c r="A6822" s="107"/>
      <c r="B6822" s="92"/>
      <c r="C6822" s="92"/>
      <c r="D6822" s="92"/>
      <c r="E6822" s="92"/>
      <c r="F6822" s="92"/>
      <c r="G6822" s="92"/>
      <c r="H6822" s="92"/>
      <c r="I6822" s="92"/>
      <c r="J6822" s="92"/>
      <c r="K6822" s="92"/>
      <c r="N6822" s="92"/>
      <c r="O6822" s="92"/>
      <c r="P6822" s="92"/>
      <c r="Q6822" s="92"/>
      <c r="R6822" s="92"/>
    </row>
    <row r="6823" spans="1:18" x14ac:dyDescent="0.3">
      <c r="A6823" s="107"/>
      <c r="B6823" s="92"/>
      <c r="C6823" s="92"/>
      <c r="D6823" s="92"/>
      <c r="E6823" s="92"/>
      <c r="F6823" s="92"/>
      <c r="G6823" s="92"/>
      <c r="H6823" s="92"/>
      <c r="I6823" s="92"/>
      <c r="J6823" s="92"/>
      <c r="K6823" s="92"/>
      <c r="N6823" s="92"/>
      <c r="O6823" s="92"/>
      <c r="P6823" s="92"/>
      <c r="Q6823" s="92"/>
      <c r="R6823" s="92"/>
    </row>
    <row r="6824" spans="1:18" x14ac:dyDescent="0.3">
      <c r="A6824" s="107"/>
      <c r="B6824" s="92"/>
      <c r="C6824" s="92"/>
      <c r="D6824" s="92"/>
      <c r="E6824" s="92"/>
      <c r="F6824" s="92"/>
      <c r="G6824" s="92"/>
      <c r="H6824" s="92"/>
      <c r="I6824" s="92"/>
      <c r="J6824" s="92"/>
      <c r="K6824" s="92"/>
      <c r="N6824" s="92"/>
      <c r="O6824" s="92"/>
      <c r="P6824" s="92"/>
      <c r="Q6824" s="92"/>
      <c r="R6824" s="92"/>
    </row>
    <row r="6825" spans="1:18" x14ac:dyDescent="0.3">
      <c r="A6825" s="107"/>
      <c r="B6825" s="92"/>
      <c r="C6825" s="92"/>
      <c r="D6825" s="92"/>
      <c r="E6825" s="92"/>
      <c r="F6825" s="92"/>
      <c r="G6825" s="92"/>
      <c r="H6825" s="92"/>
      <c r="I6825" s="92"/>
      <c r="J6825" s="92"/>
      <c r="K6825" s="92"/>
      <c r="N6825" s="92"/>
      <c r="O6825" s="92"/>
      <c r="P6825" s="92"/>
      <c r="Q6825" s="92"/>
      <c r="R6825" s="92"/>
    </row>
    <row r="6826" spans="1:18" x14ac:dyDescent="0.3">
      <c r="A6826" s="107"/>
      <c r="B6826" s="92"/>
      <c r="C6826" s="92"/>
      <c r="D6826" s="92"/>
      <c r="E6826" s="92"/>
      <c r="F6826" s="92"/>
      <c r="G6826" s="92"/>
      <c r="H6826" s="92"/>
      <c r="I6826" s="92"/>
      <c r="J6826" s="92"/>
      <c r="K6826" s="92"/>
      <c r="N6826" s="92"/>
      <c r="O6826" s="92"/>
      <c r="P6826" s="92"/>
      <c r="Q6826" s="92"/>
      <c r="R6826" s="92"/>
    </row>
    <row r="6827" spans="1:18" x14ac:dyDescent="0.3">
      <c r="A6827" s="107"/>
      <c r="B6827" s="92"/>
      <c r="C6827" s="92"/>
      <c r="D6827" s="92"/>
      <c r="E6827" s="92"/>
      <c r="F6827" s="92"/>
      <c r="G6827" s="92"/>
      <c r="H6827" s="92"/>
      <c r="I6827" s="92"/>
      <c r="J6827" s="92"/>
      <c r="K6827" s="92"/>
      <c r="N6827" s="92"/>
      <c r="O6827" s="92"/>
      <c r="P6827" s="92"/>
      <c r="Q6827" s="92"/>
      <c r="R6827" s="92"/>
    </row>
    <row r="6828" spans="1:18" x14ac:dyDescent="0.3">
      <c r="A6828" s="107"/>
      <c r="B6828" s="92"/>
      <c r="C6828" s="92"/>
      <c r="D6828" s="92"/>
      <c r="E6828" s="92"/>
      <c r="F6828" s="92"/>
      <c r="G6828" s="92"/>
      <c r="H6828" s="92"/>
      <c r="I6828" s="92"/>
      <c r="J6828" s="92"/>
      <c r="K6828" s="92"/>
      <c r="N6828" s="92"/>
      <c r="O6828" s="92"/>
      <c r="P6828" s="92"/>
      <c r="Q6828" s="92"/>
      <c r="R6828" s="92"/>
    </row>
    <row r="6829" spans="1:18" x14ac:dyDescent="0.3">
      <c r="A6829" s="107"/>
      <c r="B6829" s="92"/>
      <c r="C6829" s="92"/>
      <c r="D6829" s="92"/>
      <c r="E6829" s="92"/>
      <c r="F6829" s="92"/>
      <c r="G6829" s="92"/>
      <c r="H6829" s="92"/>
      <c r="I6829" s="92"/>
      <c r="J6829" s="92"/>
      <c r="K6829" s="92"/>
      <c r="N6829" s="92"/>
      <c r="O6829" s="92"/>
      <c r="P6829" s="92"/>
      <c r="Q6829" s="92"/>
      <c r="R6829" s="92"/>
    </row>
    <row r="6830" spans="1:18" x14ac:dyDescent="0.3">
      <c r="A6830" s="107"/>
      <c r="B6830" s="92"/>
      <c r="C6830" s="92"/>
      <c r="D6830" s="92"/>
      <c r="E6830" s="92"/>
      <c r="F6830" s="92"/>
      <c r="G6830" s="92"/>
      <c r="H6830" s="92"/>
      <c r="I6830" s="92"/>
      <c r="J6830" s="92"/>
      <c r="K6830" s="92"/>
      <c r="N6830" s="92"/>
      <c r="O6830" s="92"/>
      <c r="P6830" s="92"/>
      <c r="Q6830" s="92"/>
      <c r="R6830" s="92"/>
    </row>
    <row r="6831" spans="1:18" x14ac:dyDescent="0.3">
      <c r="A6831" s="107"/>
      <c r="B6831" s="92"/>
      <c r="C6831" s="92"/>
      <c r="D6831" s="92"/>
      <c r="E6831" s="92"/>
      <c r="F6831" s="92"/>
      <c r="G6831" s="92"/>
      <c r="H6831" s="92"/>
      <c r="I6831" s="92"/>
      <c r="J6831" s="92"/>
      <c r="K6831" s="92"/>
      <c r="N6831" s="92"/>
      <c r="O6831" s="92"/>
      <c r="P6831" s="92"/>
      <c r="Q6831" s="92"/>
      <c r="R6831" s="92"/>
    </row>
    <row r="6832" spans="1:18" x14ac:dyDescent="0.3">
      <c r="A6832" s="107"/>
      <c r="B6832" s="92"/>
      <c r="C6832" s="92"/>
      <c r="D6832" s="92"/>
      <c r="E6832" s="92"/>
      <c r="F6832" s="92"/>
      <c r="G6832" s="92"/>
      <c r="H6832" s="92"/>
      <c r="I6832" s="92"/>
      <c r="J6832" s="92"/>
      <c r="K6832" s="92"/>
      <c r="N6832" s="92"/>
      <c r="O6832" s="92"/>
      <c r="P6832" s="92"/>
      <c r="Q6832" s="92"/>
      <c r="R6832" s="92"/>
    </row>
    <row r="6833" spans="1:18" x14ac:dyDescent="0.3">
      <c r="A6833" s="107"/>
      <c r="B6833" s="92"/>
      <c r="C6833" s="92"/>
      <c r="D6833" s="92"/>
      <c r="E6833" s="92"/>
      <c r="F6833" s="92"/>
      <c r="G6833" s="92"/>
      <c r="H6833" s="92"/>
      <c r="I6833" s="92"/>
      <c r="J6833" s="92"/>
      <c r="K6833" s="92"/>
      <c r="N6833" s="92"/>
      <c r="O6833" s="92"/>
      <c r="P6833" s="92"/>
      <c r="Q6833" s="92"/>
      <c r="R6833" s="92"/>
    </row>
    <row r="6834" spans="1:18" x14ac:dyDescent="0.3">
      <c r="A6834" s="107"/>
      <c r="B6834" s="92"/>
      <c r="C6834" s="92"/>
      <c r="D6834" s="92"/>
      <c r="E6834" s="92"/>
      <c r="F6834" s="92"/>
      <c r="G6834" s="92"/>
      <c r="H6834" s="92"/>
      <c r="I6834" s="92"/>
      <c r="J6834" s="92"/>
      <c r="K6834" s="92"/>
      <c r="N6834" s="92"/>
      <c r="O6834" s="92"/>
      <c r="P6834" s="92"/>
      <c r="Q6834" s="92"/>
      <c r="R6834" s="92"/>
    </row>
    <row r="6835" spans="1:18" x14ac:dyDescent="0.3">
      <c r="A6835" s="107"/>
      <c r="B6835" s="92"/>
      <c r="C6835" s="92"/>
      <c r="D6835" s="92"/>
      <c r="E6835" s="92"/>
      <c r="F6835" s="92"/>
      <c r="G6835" s="92"/>
      <c r="H6835" s="92"/>
      <c r="I6835" s="92"/>
      <c r="J6835" s="92"/>
      <c r="K6835" s="92"/>
      <c r="N6835" s="92"/>
      <c r="O6835" s="92"/>
      <c r="P6835" s="92"/>
      <c r="Q6835" s="92"/>
      <c r="R6835" s="92"/>
    </row>
    <row r="6836" spans="1:18" x14ac:dyDescent="0.3">
      <c r="A6836" s="107"/>
      <c r="B6836" s="92"/>
      <c r="C6836" s="92"/>
      <c r="D6836" s="92"/>
      <c r="E6836" s="92"/>
      <c r="F6836" s="92"/>
      <c r="G6836" s="92"/>
      <c r="H6836" s="92"/>
      <c r="I6836" s="92"/>
      <c r="J6836" s="92"/>
      <c r="K6836" s="92"/>
      <c r="N6836" s="92"/>
      <c r="O6836" s="92"/>
      <c r="P6836" s="92"/>
      <c r="Q6836" s="92"/>
      <c r="R6836" s="92"/>
    </row>
    <row r="6837" spans="1:18" x14ac:dyDescent="0.3">
      <c r="A6837" s="107"/>
      <c r="B6837" s="92"/>
      <c r="C6837" s="92"/>
      <c r="D6837" s="92"/>
      <c r="E6837" s="92"/>
      <c r="F6837" s="92"/>
      <c r="G6837" s="92"/>
      <c r="H6837" s="92"/>
      <c r="I6837" s="92"/>
      <c r="J6837" s="92"/>
      <c r="K6837" s="92"/>
      <c r="N6837" s="92"/>
      <c r="O6837" s="92"/>
      <c r="P6837" s="92"/>
      <c r="Q6837" s="92"/>
      <c r="R6837" s="92"/>
    </row>
    <row r="6838" spans="1:18" x14ac:dyDescent="0.3">
      <c r="A6838" s="107"/>
      <c r="B6838" s="92"/>
      <c r="C6838" s="92"/>
      <c r="D6838" s="92"/>
      <c r="E6838" s="92"/>
      <c r="F6838" s="92"/>
      <c r="G6838" s="92"/>
      <c r="H6838" s="92"/>
      <c r="I6838" s="92"/>
      <c r="J6838" s="92"/>
      <c r="K6838" s="92"/>
      <c r="N6838" s="92"/>
      <c r="O6838" s="92"/>
      <c r="P6838" s="92"/>
      <c r="Q6838" s="92"/>
      <c r="R6838" s="92"/>
    </row>
    <row r="6839" spans="1:18" x14ac:dyDescent="0.3">
      <c r="A6839" s="107"/>
      <c r="B6839" s="92"/>
      <c r="C6839" s="92"/>
      <c r="D6839" s="92"/>
      <c r="E6839" s="92"/>
      <c r="F6839" s="92"/>
      <c r="G6839" s="92"/>
      <c r="H6839" s="92"/>
      <c r="I6839" s="92"/>
      <c r="J6839" s="92"/>
      <c r="K6839" s="92"/>
      <c r="N6839" s="92"/>
      <c r="O6839" s="92"/>
      <c r="P6839" s="92"/>
      <c r="Q6839" s="92"/>
      <c r="R6839" s="92"/>
    </row>
    <row r="6840" spans="1:18" x14ac:dyDescent="0.3">
      <c r="A6840" s="107"/>
      <c r="B6840" s="92"/>
      <c r="C6840" s="92"/>
      <c r="D6840" s="92"/>
      <c r="E6840" s="92"/>
      <c r="F6840" s="92"/>
      <c r="G6840" s="92"/>
      <c r="H6840" s="92"/>
      <c r="I6840" s="92"/>
      <c r="J6840" s="92"/>
      <c r="K6840" s="92"/>
      <c r="N6840" s="92"/>
      <c r="O6840" s="92"/>
      <c r="P6840" s="92"/>
      <c r="Q6840" s="92"/>
      <c r="R6840" s="92"/>
    </row>
    <row r="6841" spans="1:18" x14ac:dyDescent="0.3">
      <c r="A6841" s="107"/>
      <c r="B6841" s="92"/>
      <c r="C6841" s="92"/>
      <c r="D6841" s="92"/>
      <c r="E6841" s="92"/>
      <c r="F6841" s="92"/>
      <c r="G6841" s="92"/>
      <c r="H6841" s="92"/>
      <c r="I6841" s="92"/>
      <c r="J6841" s="92"/>
      <c r="K6841" s="92"/>
      <c r="N6841" s="92"/>
      <c r="O6841" s="92"/>
      <c r="P6841" s="92"/>
      <c r="Q6841" s="92"/>
      <c r="R6841" s="92"/>
    </row>
    <row r="6842" spans="1:18" x14ac:dyDescent="0.3">
      <c r="A6842" s="107"/>
      <c r="B6842" s="92"/>
      <c r="C6842" s="92"/>
      <c r="D6842" s="92"/>
      <c r="E6842" s="92"/>
      <c r="F6842" s="92"/>
      <c r="G6842" s="92"/>
      <c r="H6842" s="92"/>
      <c r="I6842" s="92"/>
      <c r="J6842" s="92"/>
      <c r="K6842" s="92"/>
      <c r="N6842" s="92"/>
      <c r="O6842" s="92"/>
      <c r="P6842" s="92"/>
      <c r="Q6842" s="92"/>
      <c r="R6842" s="92"/>
    </row>
    <row r="6843" spans="1:18" x14ac:dyDescent="0.3">
      <c r="A6843" s="107"/>
      <c r="B6843" s="92"/>
      <c r="C6843" s="92"/>
      <c r="D6843" s="92"/>
      <c r="E6843" s="92"/>
      <c r="F6843" s="92"/>
      <c r="G6843" s="92"/>
      <c r="H6843" s="92"/>
      <c r="I6843" s="92"/>
      <c r="J6843" s="92"/>
      <c r="K6843" s="92"/>
      <c r="N6843" s="92"/>
      <c r="O6843" s="92"/>
      <c r="P6843" s="92"/>
      <c r="Q6843" s="92"/>
      <c r="R6843" s="92"/>
    </row>
    <row r="6844" spans="1:18" x14ac:dyDescent="0.3">
      <c r="A6844" s="107"/>
      <c r="B6844" s="92"/>
      <c r="C6844" s="92"/>
      <c r="D6844" s="92"/>
      <c r="E6844" s="92"/>
      <c r="F6844" s="92"/>
      <c r="G6844" s="92"/>
      <c r="H6844" s="92"/>
      <c r="I6844" s="92"/>
      <c r="J6844" s="92"/>
      <c r="K6844" s="92"/>
      <c r="N6844" s="92"/>
      <c r="O6844" s="92"/>
      <c r="P6844" s="92"/>
      <c r="Q6844" s="92"/>
      <c r="R6844" s="92"/>
    </row>
    <row r="6845" spans="1:18" x14ac:dyDescent="0.3">
      <c r="A6845" s="107"/>
      <c r="B6845" s="92"/>
      <c r="C6845" s="92"/>
      <c r="D6845" s="92"/>
      <c r="E6845" s="92"/>
      <c r="F6845" s="92"/>
      <c r="G6845" s="92"/>
      <c r="H6845" s="92"/>
      <c r="I6845" s="92"/>
      <c r="J6845" s="92"/>
      <c r="K6845" s="92"/>
      <c r="N6845" s="92"/>
      <c r="O6845" s="92"/>
      <c r="P6845" s="92"/>
      <c r="Q6845" s="92"/>
      <c r="R6845" s="92"/>
    </row>
    <row r="6846" spans="1:18" x14ac:dyDescent="0.3">
      <c r="A6846" s="107"/>
      <c r="B6846" s="92"/>
      <c r="C6846" s="92"/>
      <c r="D6846" s="92"/>
      <c r="E6846" s="92"/>
      <c r="F6846" s="92"/>
      <c r="G6846" s="92"/>
      <c r="H6846" s="92"/>
      <c r="I6846" s="92"/>
      <c r="J6846" s="92"/>
      <c r="K6846" s="92"/>
      <c r="N6846" s="92"/>
      <c r="O6846" s="92"/>
      <c r="P6846" s="92"/>
      <c r="Q6846" s="92"/>
      <c r="R6846" s="92"/>
    </row>
    <row r="6847" spans="1:18" x14ac:dyDescent="0.3">
      <c r="A6847" s="107"/>
      <c r="B6847" s="92"/>
      <c r="C6847" s="92"/>
      <c r="D6847" s="92"/>
      <c r="E6847" s="92"/>
      <c r="F6847" s="92"/>
      <c r="G6847" s="92"/>
      <c r="H6847" s="92"/>
      <c r="I6847" s="92"/>
      <c r="J6847" s="92"/>
      <c r="K6847" s="92"/>
      <c r="N6847" s="92"/>
      <c r="O6847" s="92"/>
      <c r="P6847" s="92"/>
      <c r="Q6847" s="92"/>
      <c r="R6847" s="92"/>
    </row>
    <row r="6848" spans="1:18" x14ac:dyDescent="0.3">
      <c r="A6848" s="107"/>
      <c r="B6848" s="92"/>
      <c r="C6848" s="92"/>
      <c r="D6848" s="92"/>
      <c r="E6848" s="92"/>
      <c r="F6848" s="92"/>
      <c r="G6848" s="92"/>
      <c r="H6848" s="92"/>
      <c r="I6848" s="92"/>
      <c r="J6848" s="92"/>
      <c r="K6848" s="92"/>
      <c r="N6848" s="92"/>
      <c r="O6848" s="92"/>
      <c r="P6848" s="92"/>
      <c r="Q6848" s="92"/>
      <c r="R6848" s="92"/>
    </row>
    <row r="6849" spans="1:18" x14ac:dyDescent="0.3">
      <c r="A6849" s="107"/>
      <c r="B6849" s="92"/>
      <c r="C6849" s="92"/>
      <c r="D6849" s="92"/>
      <c r="E6849" s="92"/>
      <c r="F6849" s="92"/>
      <c r="G6849" s="92"/>
      <c r="H6849" s="92"/>
      <c r="I6849" s="92"/>
      <c r="J6849" s="92"/>
      <c r="K6849" s="92"/>
      <c r="N6849" s="92"/>
      <c r="O6849" s="92"/>
      <c r="P6849" s="92"/>
      <c r="Q6849" s="92"/>
      <c r="R6849" s="92"/>
    </row>
    <row r="6850" spans="1:18" x14ac:dyDescent="0.3">
      <c r="A6850" s="107"/>
      <c r="B6850" s="92"/>
      <c r="C6850" s="92"/>
      <c r="D6850" s="92"/>
      <c r="E6850" s="92"/>
      <c r="F6850" s="92"/>
      <c r="G6850" s="92"/>
      <c r="H6850" s="92"/>
      <c r="I6850" s="92"/>
      <c r="J6850" s="92"/>
      <c r="K6850" s="92"/>
      <c r="N6850" s="92"/>
      <c r="O6850" s="92"/>
      <c r="P6850" s="92"/>
      <c r="Q6850" s="92"/>
      <c r="R6850" s="92"/>
    </row>
    <row r="6851" spans="1:18" x14ac:dyDescent="0.3">
      <c r="A6851" s="107"/>
      <c r="B6851" s="92"/>
      <c r="C6851" s="92"/>
      <c r="D6851" s="92"/>
      <c r="E6851" s="92"/>
      <c r="F6851" s="92"/>
      <c r="G6851" s="92"/>
      <c r="H6851" s="92"/>
      <c r="I6851" s="92"/>
      <c r="J6851" s="92"/>
      <c r="K6851" s="92"/>
      <c r="N6851" s="92"/>
      <c r="O6851" s="92"/>
      <c r="P6851" s="92"/>
      <c r="Q6851" s="92"/>
      <c r="R6851" s="92"/>
    </row>
    <row r="6852" spans="1:18" x14ac:dyDescent="0.3">
      <c r="A6852" s="107"/>
      <c r="B6852" s="92"/>
      <c r="C6852" s="92"/>
      <c r="D6852" s="92"/>
      <c r="E6852" s="92"/>
      <c r="F6852" s="92"/>
      <c r="G6852" s="92"/>
      <c r="H6852" s="92"/>
      <c r="I6852" s="92"/>
      <c r="J6852" s="92"/>
      <c r="K6852" s="92"/>
      <c r="N6852" s="92"/>
      <c r="O6852" s="92"/>
      <c r="P6852" s="92"/>
      <c r="Q6852" s="92"/>
      <c r="R6852" s="92"/>
    </row>
    <row r="6853" spans="1:18" x14ac:dyDescent="0.3">
      <c r="A6853" s="107"/>
      <c r="B6853" s="92"/>
      <c r="C6853" s="92"/>
      <c r="D6853" s="92"/>
      <c r="E6853" s="92"/>
      <c r="F6853" s="92"/>
      <c r="G6853" s="92"/>
      <c r="H6853" s="92"/>
      <c r="I6853" s="92"/>
      <c r="J6853" s="92"/>
      <c r="K6853" s="92"/>
      <c r="N6853" s="92"/>
      <c r="O6853" s="92"/>
      <c r="P6853" s="92"/>
      <c r="Q6853" s="92"/>
      <c r="R6853" s="92"/>
    </row>
    <row r="6854" spans="1:18" x14ac:dyDescent="0.3">
      <c r="A6854" s="107"/>
      <c r="B6854" s="92"/>
      <c r="C6854" s="92"/>
      <c r="D6854" s="92"/>
      <c r="E6854" s="92"/>
      <c r="F6854" s="92"/>
      <c r="G6854" s="92"/>
      <c r="H6854" s="92"/>
      <c r="I6854" s="92"/>
      <c r="J6854" s="92"/>
      <c r="K6854" s="92"/>
      <c r="N6854" s="92"/>
      <c r="O6854" s="92"/>
      <c r="P6854" s="92"/>
      <c r="Q6854" s="92"/>
      <c r="R6854" s="92"/>
    </row>
    <row r="6855" spans="1:18" x14ac:dyDescent="0.3">
      <c r="A6855" s="107"/>
      <c r="B6855" s="92"/>
      <c r="C6855" s="92"/>
      <c r="D6855" s="92"/>
      <c r="E6855" s="92"/>
      <c r="F6855" s="92"/>
      <c r="G6855" s="92"/>
      <c r="H6855" s="92"/>
      <c r="I6855" s="92"/>
      <c r="J6855" s="92"/>
      <c r="K6855" s="92"/>
      <c r="N6855" s="92"/>
      <c r="O6855" s="92"/>
      <c r="P6855" s="92"/>
      <c r="Q6855" s="92"/>
      <c r="R6855" s="92"/>
    </row>
    <row r="6856" spans="1:18" x14ac:dyDescent="0.3">
      <c r="A6856" s="107"/>
      <c r="B6856" s="92"/>
      <c r="C6856" s="92"/>
      <c r="D6856" s="92"/>
      <c r="E6856" s="92"/>
      <c r="F6856" s="92"/>
      <c r="G6856" s="92"/>
      <c r="H6856" s="92"/>
      <c r="I6856" s="92"/>
      <c r="J6856" s="92"/>
      <c r="K6856" s="92"/>
      <c r="N6856" s="92"/>
      <c r="O6856" s="92"/>
      <c r="P6856" s="92"/>
      <c r="Q6856" s="92"/>
      <c r="R6856" s="92"/>
    </row>
    <row r="6857" spans="1:18" x14ac:dyDescent="0.3">
      <c r="A6857" s="107"/>
      <c r="B6857" s="92"/>
      <c r="C6857" s="92"/>
      <c r="D6857" s="92"/>
      <c r="E6857" s="92"/>
      <c r="F6857" s="92"/>
      <c r="G6857" s="92"/>
      <c r="H6857" s="92"/>
      <c r="I6857" s="92"/>
      <c r="J6857" s="92"/>
      <c r="K6857" s="92"/>
      <c r="N6857" s="92"/>
      <c r="O6857" s="92"/>
      <c r="P6857" s="92"/>
      <c r="Q6857" s="92"/>
      <c r="R6857" s="92"/>
    </row>
    <row r="6858" spans="1:18" x14ac:dyDescent="0.3">
      <c r="A6858" s="107"/>
      <c r="B6858" s="92"/>
      <c r="C6858" s="92"/>
      <c r="D6858" s="92"/>
      <c r="E6858" s="92"/>
      <c r="F6858" s="92"/>
      <c r="G6858" s="92"/>
      <c r="H6858" s="92"/>
      <c r="I6858" s="92"/>
      <c r="J6858" s="92"/>
      <c r="K6858" s="92"/>
      <c r="N6858" s="92"/>
      <c r="O6858" s="92"/>
      <c r="P6858" s="92"/>
      <c r="Q6858" s="92"/>
      <c r="R6858" s="92"/>
    </row>
    <row r="6859" spans="1:18" x14ac:dyDescent="0.3">
      <c r="A6859" s="107"/>
      <c r="B6859" s="92"/>
      <c r="C6859" s="92"/>
      <c r="D6859" s="92"/>
      <c r="E6859" s="92"/>
      <c r="F6859" s="92"/>
      <c r="G6859" s="92"/>
      <c r="H6859" s="92"/>
      <c r="I6859" s="92"/>
      <c r="J6859" s="92"/>
      <c r="K6859" s="92"/>
      <c r="N6859" s="92"/>
      <c r="O6859" s="92"/>
      <c r="P6859" s="92"/>
      <c r="Q6859" s="92"/>
      <c r="R6859" s="92"/>
    </row>
    <row r="6860" spans="1:18" x14ac:dyDescent="0.3">
      <c r="A6860" s="107"/>
      <c r="B6860" s="92"/>
      <c r="C6860" s="92"/>
      <c r="D6860" s="92"/>
      <c r="E6860" s="92"/>
      <c r="F6860" s="92"/>
      <c r="G6860" s="92"/>
      <c r="H6860" s="92"/>
      <c r="I6860" s="92"/>
      <c r="J6860" s="92"/>
      <c r="K6860" s="92"/>
      <c r="N6860" s="92"/>
      <c r="O6860" s="92"/>
      <c r="P6860" s="92"/>
      <c r="Q6860" s="92"/>
      <c r="R6860" s="92"/>
    </row>
    <row r="6861" spans="1:18" x14ac:dyDescent="0.3">
      <c r="A6861" s="107"/>
      <c r="B6861" s="92"/>
      <c r="C6861" s="92"/>
      <c r="D6861" s="92"/>
      <c r="E6861" s="92"/>
      <c r="F6861" s="92"/>
      <c r="G6861" s="92"/>
      <c r="H6861" s="92"/>
      <c r="I6861" s="92"/>
      <c r="J6861" s="92"/>
      <c r="K6861" s="92"/>
      <c r="N6861" s="92"/>
      <c r="O6861" s="92"/>
      <c r="P6861" s="92"/>
      <c r="Q6861" s="92"/>
      <c r="R6861" s="92"/>
    </row>
    <row r="6862" spans="1:18" x14ac:dyDescent="0.3">
      <c r="A6862" s="107"/>
      <c r="B6862" s="92"/>
      <c r="C6862" s="92"/>
      <c r="D6862" s="92"/>
      <c r="E6862" s="92"/>
      <c r="F6862" s="92"/>
      <c r="G6862" s="92"/>
      <c r="H6862" s="92"/>
      <c r="I6862" s="92"/>
      <c r="J6862" s="92"/>
      <c r="K6862" s="92"/>
      <c r="N6862" s="92"/>
      <c r="O6862" s="92"/>
      <c r="P6862" s="92"/>
      <c r="Q6862" s="92"/>
      <c r="R6862" s="92"/>
    </row>
    <row r="6863" spans="1:18" x14ac:dyDescent="0.3">
      <c r="A6863" s="107"/>
      <c r="B6863" s="92"/>
      <c r="C6863" s="92"/>
      <c r="D6863" s="92"/>
      <c r="E6863" s="92"/>
      <c r="F6863" s="92"/>
      <c r="G6863" s="92"/>
      <c r="H6863" s="92"/>
      <c r="I6863" s="92"/>
      <c r="J6863" s="92"/>
      <c r="K6863" s="92"/>
      <c r="N6863" s="92"/>
      <c r="O6863" s="92"/>
      <c r="P6863" s="92"/>
      <c r="Q6863" s="92"/>
      <c r="R6863" s="92"/>
    </row>
    <row r="6864" spans="1:18" x14ac:dyDescent="0.3">
      <c r="A6864" s="107"/>
      <c r="B6864" s="92"/>
      <c r="C6864" s="92"/>
      <c r="D6864" s="92"/>
      <c r="E6864" s="92"/>
      <c r="F6864" s="92"/>
      <c r="G6864" s="92"/>
      <c r="H6864" s="92"/>
      <c r="I6864" s="92"/>
      <c r="J6864" s="92"/>
      <c r="K6864" s="92"/>
      <c r="N6864" s="92"/>
      <c r="O6864" s="92"/>
      <c r="P6864" s="92"/>
      <c r="Q6864" s="92"/>
      <c r="R6864" s="92"/>
    </row>
    <row r="6865" spans="1:18" x14ac:dyDescent="0.3">
      <c r="A6865" s="107"/>
      <c r="B6865" s="92"/>
      <c r="C6865" s="92"/>
      <c r="D6865" s="92"/>
      <c r="E6865" s="92"/>
      <c r="F6865" s="92"/>
      <c r="G6865" s="92"/>
      <c r="H6865" s="92"/>
      <c r="I6865" s="92"/>
      <c r="J6865" s="92"/>
      <c r="K6865" s="92"/>
      <c r="N6865" s="92"/>
      <c r="O6865" s="92"/>
      <c r="P6865" s="92"/>
      <c r="Q6865" s="92"/>
      <c r="R6865" s="92"/>
    </row>
    <row r="6866" spans="1:18" x14ac:dyDescent="0.3">
      <c r="A6866" s="107"/>
      <c r="B6866" s="92"/>
      <c r="C6866" s="92"/>
      <c r="D6866" s="92"/>
      <c r="E6866" s="92"/>
      <c r="F6866" s="92"/>
      <c r="G6866" s="92"/>
      <c r="H6866" s="92"/>
      <c r="I6866" s="92"/>
      <c r="J6866" s="92"/>
      <c r="K6866" s="92"/>
      <c r="N6866" s="92"/>
      <c r="O6866" s="92"/>
      <c r="P6866" s="92"/>
      <c r="Q6866" s="92"/>
      <c r="R6866" s="92"/>
    </row>
    <row r="6867" spans="1:18" x14ac:dyDescent="0.3">
      <c r="A6867" s="107"/>
      <c r="B6867" s="92"/>
      <c r="C6867" s="92"/>
      <c r="D6867" s="92"/>
      <c r="E6867" s="92"/>
      <c r="F6867" s="92"/>
      <c r="G6867" s="92"/>
      <c r="H6867" s="92"/>
      <c r="I6867" s="92"/>
      <c r="J6867" s="92"/>
      <c r="K6867" s="92"/>
      <c r="N6867" s="92"/>
      <c r="O6867" s="92"/>
      <c r="P6867" s="92"/>
      <c r="Q6867" s="92"/>
      <c r="R6867" s="92"/>
    </row>
    <row r="6868" spans="1:18" x14ac:dyDescent="0.3">
      <c r="A6868" s="107"/>
      <c r="B6868" s="92"/>
      <c r="C6868" s="92"/>
      <c r="D6868" s="92"/>
      <c r="E6868" s="92"/>
      <c r="F6868" s="92"/>
      <c r="G6868" s="92"/>
      <c r="H6868" s="92"/>
      <c r="I6868" s="92"/>
      <c r="J6868" s="92"/>
      <c r="K6868" s="92"/>
      <c r="N6868" s="92"/>
      <c r="O6868" s="92"/>
      <c r="P6868" s="92"/>
      <c r="Q6868" s="92"/>
      <c r="R6868" s="92"/>
    </row>
    <row r="6869" spans="1:18" x14ac:dyDescent="0.3">
      <c r="A6869" s="107"/>
      <c r="B6869" s="92"/>
      <c r="C6869" s="92"/>
      <c r="D6869" s="92"/>
      <c r="E6869" s="92"/>
      <c r="F6869" s="92"/>
      <c r="G6869" s="92"/>
      <c r="H6869" s="92"/>
      <c r="I6869" s="92"/>
      <c r="J6869" s="92"/>
      <c r="K6869" s="92"/>
      <c r="N6869" s="92"/>
      <c r="O6869" s="92"/>
      <c r="P6869" s="92"/>
      <c r="Q6869" s="92"/>
      <c r="R6869" s="92"/>
    </row>
    <row r="6870" spans="1:18" x14ac:dyDescent="0.3">
      <c r="A6870" s="107"/>
      <c r="B6870" s="92"/>
      <c r="C6870" s="92"/>
      <c r="D6870" s="92"/>
      <c r="E6870" s="92"/>
      <c r="F6870" s="92"/>
      <c r="G6870" s="92"/>
      <c r="H6870" s="92"/>
      <c r="I6870" s="92"/>
      <c r="J6870" s="92"/>
      <c r="K6870" s="92"/>
      <c r="N6870" s="92"/>
      <c r="O6870" s="92"/>
      <c r="P6870" s="92"/>
      <c r="Q6870" s="92"/>
      <c r="R6870" s="92"/>
    </row>
    <row r="6871" spans="1:18" x14ac:dyDescent="0.3">
      <c r="A6871" s="107"/>
      <c r="B6871" s="92"/>
      <c r="C6871" s="92"/>
      <c r="D6871" s="92"/>
      <c r="E6871" s="92"/>
      <c r="F6871" s="92"/>
      <c r="G6871" s="92"/>
      <c r="H6871" s="92"/>
      <c r="I6871" s="92"/>
      <c r="J6871" s="92"/>
      <c r="K6871" s="92"/>
      <c r="N6871" s="92"/>
      <c r="O6871" s="92"/>
      <c r="P6871" s="92"/>
      <c r="Q6871" s="92"/>
      <c r="R6871" s="92"/>
    </row>
    <row r="6872" spans="1:18" x14ac:dyDescent="0.3">
      <c r="A6872" s="107"/>
      <c r="B6872" s="92"/>
      <c r="C6872" s="92"/>
      <c r="D6872" s="92"/>
      <c r="E6872" s="92"/>
      <c r="F6872" s="92"/>
      <c r="G6872" s="92"/>
      <c r="H6872" s="92"/>
      <c r="I6872" s="92"/>
      <c r="J6872" s="92"/>
      <c r="K6872" s="92"/>
      <c r="N6872" s="92"/>
      <c r="O6872" s="92"/>
      <c r="P6872" s="92"/>
      <c r="Q6872" s="92"/>
      <c r="R6872" s="92"/>
    </row>
    <row r="6873" spans="1:18" x14ac:dyDescent="0.3">
      <c r="A6873" s="107"/>
      <c r="B6873" s="92"/>
      <c r="C6873" s="92"/>
      <c r="D6873" s="92"/>
      <c r="E6873" s="92"/>
      <c r="F6873" s="92"/>
      <c r="G6873" s="92"/>
      <c r="H6873" s="92"/>
      <c r="I6873" s="92"/>
      <c r="J6873" s="92"/>
      <c r="K6873" s="92"/>
      <c r="N6873" s="92"/>
      <c r="O6873" s="92"/>
      <c r="P6873" s="92"/>
      <c r="Q6873" s="92"/>
      <c r="R6873" s="92"/>
    </row>
    <row r="6874" spans="1:18" x14ac:dyDescent="0.3">
      <c r="A6874" s="107"/>
      <c r="B6874" s="92"/>
      <c r="C6874" s="92"/>
      <c r="D6874" s="92"/>
      <c r="E6874" s="92"/>
      <c r="F6874" s="92"/>
      <c r="G6874" s="92"/>
      <c r="H6874" s="92"/>
      <c r="I6874" s="92"/>
      <c r="J6874" s="92"/>
      <c r="K6874" s="92"/>
      <c r="N6874" s="92"/>
      <c r="O6874" s="92"/>
      <c r="P6874" s="92"/>
      <c r="Q6874" s="92"/>
      <c r="R6874" s="92"/>
    </row>
    <row r="6875" spans="1:18" x14ac:dyDescent="0.3">
      <c r="A6875" s="107"/>
      <c r="B6875" s="92"/>
      <c r="C6875" s="92"/>
      <c r="D6875" s="92"/>
      <c r="E6875" s="92"/>
      <c r="F6875" s="92"/>
      <c r="G6875" s="92"/>
      <c r="H6875" s="92"/>
      <c r="I6875" s="92"/>
      <c r="J6875" s="92"/>
      <c r="K6875" s="92"/>
      <c r="N6875" s="92"/>
      <c r="O6875" s="92"/>
      <c r="P6875" s="92"/>
      <c r="Q6875" s="92"/>
      <c r="R6875" s="92"/>
    </row>
    <row r="6876" spans="1:18" x14ac:dyDescent="0.3">
      <c r="A6876" s="107"/>
      <c r="B6876" s="92"/>
      <c r="C6876" s="92"/>
      <c r="D6876" s="92"/>
      <c r="E6876" s="92"/>
      <c r="F6876" s="92"/>
      <c r="G6876" s="92"/>
      <c r="H6876" s="92"/>
      <c r="I6876" s="92"/>
      <c r="J6876" s="92"/>
      <c r="K6876" s="92"/>
      <c r="N6876" s="92"/>
      <c r="O6876" s="92"/>
      <c r="P6876" s="92"/>
      <c r="Q6876" s="92"/>
      <c r="R6876" s="92"/>
    </row>
    <row r="6877" spans="1:18" x14ac:dyDescent="0.3">
      <c r="A6877" s="107"/>
      <c r="B6877" s="92"/>
      <c r="C6877" s="92"/>
      <c r="D6877" s="92"/>
      <c r="E6877" s="92"/>
      <c r="F6877" s="92"/>
      <c r="G6877" s="92"/>
      <c r="H6877" s="92"/>
      <c r="I6877" s="92"/>
      <c r="J6877" s="92"/>
      <c r="K6877" s="92"/>
      <c r="N6877" s="92"/>
      <c r="O6877" s="92"/>
      <c r="P6877" s="92"/>
      <c r="Q6877" s="92"/>
      <c r="R6877" s="92"/>
    </row>
    <row r="6878" spans="1:18" x14ac:dyDescent="0.3">
      <c r="A6878" s="107"/>
      <c r="B6878" s="92"/>
      <c r="C6878" s="92"/>
      <c r="D6878" s="92"/>
      <c r="E6878" s="92"/>
      <c r="F6878" s="92"/>
      <c r="G6878" s="92"/>
      <c r="H6878" s="92"/>
      <c r="I6878" s="92"/>
      <c r="J6878" s="92"/>
      <c r="K6878" s="92"/>
      <c r="N6878" s="92"/>
      <c r="O6878" s="92"/>
      <c r="P6878" s="92"/>
      <c r="Q6878" s="92"/>
      <c r="R6878" s="92"/>
    </row>
    <row r="6879" spans="1:18" x14ac:dyDescent="0.3">
      <c r="A6879" s="107"/>
      <c r="B6879" s="92"/>
      <c r="C6879" s="92"/>
      <c r="D6879" s="92"/>
      <c r="E6879" s="92"/>
      <c r="F6879" s="92"/>
      <c r="G6879" s="92"/>
      <c r="H6879" s="92"/>
      <c r="I6879" s="92"/>
      <c r="J6879" s="92"/>
      <c r="K6879" s="92"/>
      <c r="N6879" s="92"/>
      <c r="O6879" s="92"/>
      <c r="P6879" s="92"/>
      <c r="Q6879" s="92"/>
      <c r="R6879" s="92"/>
    </row>
    <row r="6880" spans="1:18" x14ac:dyDescent="0.3">
      <c r="A6880" s="107"/>
      <c r="B6880" s="92"/>
      <c r="C6880" s="92"/>
      <c r="D6880" s="92"/>
      <c r="E6880" s="92"/>
      <c r="F6880" s="92"/>
      <c r="G6880" s="92"/>
      <c r="H6880" s="92"/>
      <c r="I6880" s="92"/>
      <c r="J6880" s="92"/>
      <c r="K6880" s="92"/>
      <c r="N6880" s="92"/>
      <c r="O6880" s="92"/>
      <c r="P6880" s="92"/>
      <c r="Q6880" s="92"/>
      <c r="R6880" s="92"/>
    </row>
    <row r="6881" spans="1:18" x14ac:dyDescent="0.3">
      <c r="A6881" s="107"/>
      <c r="B6881" s="92"/>
      <c r="C6881" s="92"/>
      <c r="D6881" s="92"/>
      <c r="E6881" s="92"/>
      <c r="F6881" s="92"/>
      <c r="G6881" s="92"/>
      <c r="H6881" s="92"/>
      <c r="I6881" s="92"/>
      <c r="J6881" s="92"/>
      <c r="K6881" s="92"/>
      <c r="N6881" s="92"/>
      <c r="O6881" s="92"/>
      <c r="P6881" s="92"/>
      <c r="Q6881" s="92"/>
      <c r="R6881" s="92"/>
    </row>
    <row r="6882" spans="1:18" x14ac:dyDescent="0.3">
      <c r="A6882" s="107"/>
      <c r="B6882" s="92"/>
      <c r="C6882" s="92"/>
      <c r="D6882" s="92"/>
      <c r="E6882" s="92"/>
      <c r="F6882" s="92"/>
      <c r="G6882" s="92"/>
      <c r="H6882" s="92"/>
      <c r="I6882" s="92"/>
      <c r="J6882" s="92"/>
      <c r="K6882" s="92"/>
      <c r="N6882" s="92"/>
      <c r="O6882" s="92"/>
      <c r="P6882" s="92"/>
      <c r="Q6882" s="92"/>
      <c r="R6882" s="92"/>
    </row>
    <row r="6883" spans="1:18" x14ac:dyDescent="0.3">
      <c r="A6883" s="107"/>
      <c r="B6883" s="92"/>
      <c r="C6883" s="92"/>
      <c r="D6883" s="92"/>
      <c r="E6883" s="92"/>
      <c r="F6883" s="92"/>
      <c r="G6883" s="92"/>
      <c r="H6883" s="92"/>
      <c r="I6883" s="92"/>
      <c r="J6883" s="92"/>
      <c r="K6883" s="92"/>
      <c r="N6883" s="92"/>
      <c r="O6883" s="92"/>
      <c r="P6883" s="92"/>
      <c r="Q6883" s="92"/>
      <c r="R6883" s="92"/>
    </row>
    <row r="6884" spans="1:18" x14ac:dyDescent="0.3">
      <c r="A6884" s="107"/>
      <c r="B6884" s="92"/>
      <c r="C6884" s="92"/>
      <c r="D6884" s="92"/>
      <c r="E6884" s="92"/>
      <c r="F6884" s="92"/>
      <c r="G6884" s="92"/>
      <c r="H6884" s="92"/>
      <c r="I6884" s="92"/>
      <c r="J6884" s="92"/>
      <c r="K6884" s="92"/>
      <c r="N6884" s="92"/>
      <c r="O6884" s="92"/>
      <c r="P6884" s="92"/>
      <c r="Q6884" s="92"/>
      <c r="R6884" s="92"/>
    </row>
    <row r="6885" spans="1:18" x14ac:dyDescent="0.3">
      <c r="A6885" s="107"/>
      <c r="B6885" s="92"/>
      <c r="C6885" s="92"/>
      <c r="D6885" s="92"/>
      <c r="E6885" s="92"/>
      <c r="F6885" s="92"/>
      <c r="G6885" s="92"/>
      <c r="H6885" s="92"/>
      <c r="I6885" s="92"/>
      <c r="J6885" s="92"/>
      <c r="K6885" s="92"/>
      <c r="N6885" s="92"/>
      <c r="O6885" s="92"/>
      <c r="P6885" s="92"/>
      <c r="Q6885" s="92"/>
      <c r="R6885" s="92"/>
    </row>
    <row r="6886" spans="1:18" x14ac:dyDescent="0.3">
      <c r="A6886" s="107"/>
      <c r="B6886" s="92"/>
      <c r="C6886" s="92"/>
      <c r="D6886" s="92"/>
      <c r="E6886" s="92"/>
      <c r="F6886" s="92"/>
      <c r="G6886" s="92"/>
      <c r="H6886" s="92"/>
      <c r="I6886" s="92"/>
      <c r="J6886" s="92"/>
      <c r="K6886" s="92"/>
      <c r="N6886" s="92"/>
      <c r="O6886" s="92"/>
      <c r="P6886" s="92"/>
      <c r="Q6886" s="92"/>
      <c r="R6886" s="92"/>
    </row>
    <row r="6887" spans="1:18" x14ac:dyDescent="0.3">
      <c r="A6887" s="107"/>
      <c r="B6887" s="92"/>
      <c r="C6887" s="92"/>
      <c r="D6887" s="92"/>
      <c r="E6887" s="92"/>
      <c r="F6887" s="92"/>
      <c r="G6887" s="92"/>
      <c r="H6887" s="92"/>
      <c r="I6887" s="92"/>
      <c r="J6887" s="92"/>
      <c r="K6887" s="92"/>
      <c r="N6887" s="92"/>
      <c r="O6887" s="92"/>
      <c r="P6887" s="92"/>
      <c r="Q6887" s="92"/>
      <c r="R6887" s="92"/>
    </row>
    <row r="6888" spans="1:18" x14ac:dyDescent="0.3">
      <c r="A6888" s="107"/>
      <c r="B6888" s="92"/>
      <c r="C6888" s="92"/>
      <c r="D6888" s="92"/>
      <c r="E6888" s="92"/>
      <c r="F6888" s="92"/>
      <c r="G6888" s="92"/>
      <c r="H6888" s="92"/>
      <c r="I6888" s="92"/>
      <c r="J6888" s="92"/>
      <c r="K6888" s="92"/>
      <c r="N6888" s="92"/>
      <c r="O6888" s="92"/>
      <c r="P6888" s="92"/>
      <c r="Q6888" s="92"/>
      <c r="R6888" s="92"/>
    </row>
    <row r="6889" spans="1:18" x14ac:dyDescent="0.3">
      <c r="A6889" s="107"/>
      <c r="B6889" s="92"/>
      <c r="C6889" s="92"/>
      <c r="D6889" s="92"/>
      <c r="E6889" s="92"/>
      <c r="F6889" s="92"/>
      <c r="G6889" s="92"/>
      <c r="H6889" s="92"/>
      <c r="I6889" s="92"/>
      <c r="J6889" s="92"/>
      <c r="K6889" s="92"/>
      <c r="N6889" s="92"/>
      <c r="O6889" s="92"/>
      <c r="P6889" s="92"/>
      <c r="Q6889" s="92"/>
      <c r="R6889" s="92"/>
    </row>
    <row r="6890" spans="1:18" x14ac:dyDescent="0.3">
      <c r="A6890" s="107"/>
      <c r="B6890" s="92"/>
      <c r="C6890" s="92"/>
      <c r="D6890" s="92"/>
      <c r="E6890" s="92"/>
      <c r="F6890" s="92"/>
      <c r="G6890" s="92"/>
      <c r="H6890" s="92"/>
      <c r="I6890" s="92"/>
      <c r="J6890" s="92"/>
      <c r="K6890" s="92"/>
      <c r="N6890" s="92"/>
      <c r="O6890" s="92"/>
      <c r="P6890" s="92"/>
      <c r="Q6890" s="92"/>
      <c r="R6890" s="92"/>
    </row>
    <row r="6891" spans="1:18" x14ac:dyDescent="0.3">
      <c r="A6891" s="107"/>
      <c r="B6891" s="92"/>
      <c r="C6891" s="92"/>
      <c r="D6891" s="92"/>
      <c r="E6891" s="92"/>
      <c r="F6891" s="92"/>
      <c r="G6891" s="92"/>
      <c r="H6891" s="92"/>
      <c r="I6891" s="92"/>
      <c r="J6891" s="92"/>
      <c r="K6891" s="92"/>
      <c r="N6891" s="92"/>
      <c r="O6891" s="92"/>
      <c r="P6891" s="92"/>
      <c r="Q6891" s="92"/>
      <c r="R6891" s="92"/>
    </row>
    <row r="6892" spans="1:18" x14ac:dyDescent="0.3">
      <c r="A6892" s="107"/>
      <c r="B6892" s="92"/>
      <c r="C6892" s="92"/>
      <c r="D6892" s="92"/>
      <c r="E6892" s="92"/>
      <c r="F6892" s="92"/>
      <c r="G6892" s="92"/>
      <c r="H6892" s="92"/>
      <c r="I6892" s="92"/>
      <c r="J6892" s="92"/>
      <c r="K6892" s="92"/>
      <c r="N6892" s="92"/>
      <c r="O6892" s="92"/>
      <c r="P6892" s="92"/>
      <c r="Q6892" s="92"/>
      <c r="R6892" s="92"/>
    </row>
    <row r="6893" spans="1:18" x14ac:dyDescent="0.3">
      <c r="A6893" s="107"/>
      <c r="B6893" s="92"/>
      <c r="C6893" s="92"/>
      <c r="D6893" s="92"/>
      <c r="E6893" s="92"/>
      <c r="F6893" s="92"/>
      <c r="G6893" s="92"/>
      <c r="H6893" s="92"/>
      <c r="I6893" s="92"/>
      <c r="J6893" s="92"/>
      <c r="K6893" s="92"/>
      <c r="N6893" s="92"/>
      <c r="O6893" s="92"/>
      <c r="P6893" s="92"/>
      <c r="Q6893" s="92"/>
      <c r="R6893" s="92"/>
    </row>
    <row r="6894" spans="1:18" x14ac:dyDescent="0.3">
      <c r="A6894" s="107"/>
      <c r="B6894" s="92"/>
      <c r="C6894" s="92"/>
      <c r="D6894" s="92"/>
      <c r="E6894" s="92"/>
      <c r="F6894" s="92"/>
      <c r="G6894" s="92"/>
      <c r="H6894" s="92"/>
      <c r="I6894" s="92"/>
      <c r="J6894" s="92"/>
      <c r="K6894" s="92"/>
      <c r="N6894" s="92"/>
      <c r="O6894" s="92"/>
      <c r="P6894" s="92"/>
      <c r="Q6894" s="92"/>
      <c r="R6894" s="92"/>
    </row>
    <row r="6895" spans="1:18" x14ac:dyDescent="0.3">
      <c r="A6895" s="107"/>
      <c r="B6895" s="92"/>
      <c r="C6895" s="92"/>
      <c r="D6895" s="92"/>
      <c r="E6895" s="92"/>
      <c r="F6895" s="92"/>
      <c r="G6895" s="92"/>
      <c r="H6895" s="92"/>
      <c r="I6895" s="92"/>
      <c r="J6895" s="92"/>
      <c r="K6895" s="92"/>
      <c r="N6895" s="92"/>
      <c r="O6895" s="92"/>
      <c r="P6895" s="92"/>
      <c r="Q6895" s="92"/>
      <c r="R6895" s="92"/>
    </row>
    <row r="6896" spans="1:18" x14ac:dyDescent="0.3">
      <c r="A6896" s="107"/>
      <c r="B6896" s="92"/>
      <c r="C6896" s="92"/>
      <c r="D6896" s="92"/>
      <c r="E6896" s="92"/>
      <c r="F6896" s="92"/>
      <c r="G6896" s="92"/>
      <c r="H6896" s="92"/>
      <c r="I6896" s="92"/>
      <c r="J6896" s="92"/>
      <c r="K6896" s="92"/>
      <c r="N6896" s="92"/>
      <c r="O6896" s="92"/>
      <c r="P6896" s="92"/>
      <c r="Q6896" s="92"/>
      <c r="R6896" s="92"/>
    </row>
    <row r="6897" spans="1:18" x14ac:dyDescent="0.3">
      <c r="A6897" s="107"/>
      <c r="B6897" s="92"/>
      <c r="C6897" s="92"/>
      <c r="D6897" s="92"/>
      <c r="E6897" s="92"/>
      <c r="F6897" s="92"/>
      <c r="G6897" s="92"/>
      <c r="H6897" s="92"/>
      <c r="I6897" s="92"/>
      <c r="J6897" s="92"/>
      <c r="K6897" s="92"/>
      <c r="N6897" s="92"/>
      <c r="O6897" s="92"/>
      <c r="P6897" s="92"/>
      <c r="Q6897" s="92"/>
      <c r="R6897" s="92"/>
    </row>
    <row r="6898" spans="1:18" x14ac:dyDescent="0.3">
      <c r="A6898" s="107"/>
      <c r="B6898" s="92"/>
      <c r="C6898" s="92"/>
      <c r="D6898" s="92"/>
      <c r="E6898" s="92"/>
      <c r="F6898" s="92"/>
      <c r="G6898" s="92"/>
      <c r="H6898" s="92"/>
      <c r="I6898" s="92"/>
      <c r="J6898" s="92"/>
      <c r="K6898" s="92"/>
      <c r="N6898" s="92"/>
      <c r="O6898" s="92"/>
      <c r="P6898" s="92"/>
      <c r="Q6898" s="92"/>
      <c r="R6898" s="92"/>
    </row>
    <row r="6899" spans="1:18" x14ac:dyDescent="0.3">
      <c r="A6899" s="107"/>
      <c r="B6899" s="92"/>
      <c r="C6899" s="92"/>
      <c r="D6899" s="92"/>
      <c r="E6899" s="92"/>
      <c r="F6899" s="92"/>
      <c r="G6899" s="92"/>
      <c r="H6899" s="92"/>
      <c r="I6899" s="92"/>
      <c r="J6899" s="92"/>
      <c r="K6899" s="92"/>
      <c r="N6899" s="92"/>
      <c r="O6899" s="92"/>
      <c r="P6899" s="92"/>
      <c r="Q6899" s="92"/>
      <c r="R6899" s="92"/>
    </row>
    <row r="6900" spans="1:18" x14ac:dyDescent="0.3">
      <c r="A6900" s="107"/>
      <c r="B6900" s="92"/>
      <c r="C6900" s="92"/>
      <c r="D6900" s="92"/>
      <c r="E6900" s="92"/>
      <c r="F6900" s="92"/>
      <c r="G6900" s="92"/>
      <c r="H6900" s="92"/>
      <c r="I6900" s="92"/>
      <c r="J6900" s="92"/>
      <c r="K6900" s="92"/>
      <c r="N6900" s="92"/>
      <c r="O6900" s="92"/>
      <c r="P6900" s="92"/>
      <c r="Q6900" s="92"/>
      <c r="R6900" s="92"/>
    </row>
    <row r="6901" spans="1:18" x14ac:dyDescent="0.3">
      <c r="A6901" s="107"/>
      <c r="B6901" s="92"/>
      <c r="C6901" s="92"/>
      <c r="D6901" s="92"/>
      <c r="E6901" s="92"/>
      <c r="F6901" s="92"/>
      <c r="G6901" s="92"/>
      <c r="H6901" s="92"/>
      <c r="I6901" s="92"/>
      <c r="J6901" s="92"/>
      <c r="K6901" s="92"/>
      <c r="N6901" s="92"/>
      <c r="O6901" s="92"/>
      <c r="P6901" s="92"/>
      <c r="Q6901" s="92"/>
      <c r="R6901" s="92"/>
    </row>
    <row r="6902" spans="1:18" x14ac:dyDescent="0.3">
      <c r="A6902" s="107"/>
      <c r="B6902" s="92"/>
      <c r="C6902" s="92"/>
      <c r="D6902" s="92"/>
      <c r="E6902" s="92"/>
      <c r="F6902" s="92"/>
      <c r="G6902" s="92"/>
      <c r="H6902" s="92"/>
      <c r="I6902" s="92"/>
      <c r="J6902" s="92"/>
      <c r="K6902" s="92"/>
      <c r="N6902" s="92"/>
      <c r="O6902" s="92"/>
      <c r="P6902" s="92"/>
      <c r="Q6902" s="92"/>
      <c r="R6902" s="92"/>
    </row>
    <row r="6903" spans="1:18" x14ac:dyDescent="0.3">
      <c r="A6903" s="107"/>
      <c r="B6903" s="92"/>
      <c r="C6903" s="92"/>
      <c r="D6903" s="92"/>
      <c r="E6903" s="92"/>
      <c r="F6903" s="92"/>
      <c r="G6903" s="92"/>
      <c r="H6903" s="92"/>
      <c r="I6903" s="92"/>
      <c r="J6903" s="92"/>
      <c r="K6903" s="92"/>
      <c r="N6903" s="92"/>
      <c r="O6903" s="92"/>
      <c r="P6903" s="92"/>
      <c r="Q6903" s="92"/>
      <c r="R6903" s="92"/>
    </row>
    <row r="6904" spans="1:18" x14ac:dyDescent="0.3">
      <c r="A6904" s="107"/>
      <c r="B6904" s="92"/>
      <c r="C6904" s="92"/>
      <c r="D6904" s="92"/>
      <c r="E6904" s="92"/>
      <c r="F6904" s="92"/>
      <c r="G6904" s="92"/>
      <c r="H6904" s="92"/>
      <c r="I6904" s="92"/>
      <c r="J6904" s="92"/>
      <c r="K6904" s="92"/>
      <c r="N6904" s="92"/>
      <c r="O6904" s="92"/>
      <c r="P6904" s="92"/>
      <c r="Q6904" s="92"/>
      <c r="R6904" s="92"/>
    </row>
    <row r="6905" spans="1:18" x14ac:dyDescent="0.3">
      <c r="A6905" s="107"/>
      <c r="B6905" s="92"/>
      <c r="C6905" s="92"/>
      <c r="D6905" s="92"/>
      <c r="E6905" s="92"/>
      <c r="F6905" s="92"/>
      <c r="G6905" s="92"/>
      <c r="H6905" s="92"/>
      <c r="I6905" s="92"/>
      <c r="J6905" s="92"/>
      <c r="K6905" s="92"/>
      <c r="N6905" s="92"/>
      <c r="O6905" s="92"/>
      <c r="P6905" s="92"/>
      <c r="Q6905" s="92"/>
      <c r="R6905" s="92"/>
    </row>
    <row r="6906" spans="1:18" x14ac:dyDescent="0.3">
      <c r="A6906" s="107"/>
      <c r="B6906" s="92"/>
      <c r="C6906" s="92"/>
      <c r="D6906" s="92"/>
      <c r="E6906" s="92"/>
      <c r="F6906" s="92"/>
      <c r="G6906" s="92"/>
      <c r="H6906" s="92"/>
      <c r="I6906" s="92"/>
      <c r="J6906" s="92"/>
      <c r="K6906" s="92"/>
      <c r="N6906" s="92"/>
      <c r="O6906" s="92"/>
      <c r="P6906" s="92"/>
      <c r="Q6906" s="92"/>
      <c r="R6906" s="92"/>
    </row>
    <row r="6907" spans="1:18" x14ac:dyDescent="0.3">
      <c r="A6907" s="107"/>
      <c r="B6907" s="92"/>
      <c r="C6907" s="92"/>
      <c r="D6907" s="92"/>
      <c r="E6907" s="92"/>
      <c r="F6907" s="92"/>
      <c r="G6907" s="92"/>
      <c r="H6907" s="92"/>
      <c r="I6907" s="92"/>
      <c r="J6907" s="92"/>
      <c r="K6907" s="92"/>
      <c r="N6907" s="92"/>
      <c r="O6907" s="92"/>
      <c r="P6907" s="92"/>
      <c r="Q6907" s="92"/>
      <c r="R6907" s="92"/>
    </row>
    <row r="6908" spans="1:18" x14ac:dyDescent="0.3">
      <c r="A6908" s="107"/>
      <c r="B6908" s="92"/>
      <c r="C6908" s="92"/>
      <c r="D6908" s="92"/>
      <c r="E6908" s="92"/>
      <c r="F6908" s="92"/>
      <c r="G6908" s="92"/>
      <c r="H6908" s="92"/>
      <c r="I6908" s="92"/>
      <c r="J6908" s="92"/>
      <c r="K6908" s="92"/>
      <c r="N6908" s="92"/>
      <c r="O6908" s="92"/>
      <c r="P6908" s="92"/>
      <c r="Q6908" s="92"/>
      <c r="R6908" s="92"/>
    </row>
    <row r="6909" spans="1:18" x14ac:dyDescent="0.3">
      <c r="A6909" s="107"/>
      <c r="B6909" s="92"/>
      <c r="C6909" s="92"/>
      <c r="D6909" s="92"/>
      <c r="E6909" s="92"/>
      <c r="F6909" s="92"/>
      <c r="G6909" s="92"/>
      <c r="H6909" s="92"/>
      <c r="I6909" s="92"/>
      <c r="J6909" s="92"/>
      <c r="K6909" s="92"/>
      <c r="N6909" s="92"/>
      <c r="O6909" s="92"/>
      <c r="P6909" s="92"/>
      <c r="Q6909" s="92"/>
      <c r="R6909" s="92"/>
    </row>
    <row r="6910" spans="1:18" x14ac:dyDescent="0.3">
      <c r="A6910" s="107"/>
      <c r="B6910" s="92"/>
      <c r="C6910" s="92"/>
      <c r="D6910" s="92"/>
      <c r="E6910" s="92"/>
      <c r="F6910" s="92"/>
      <c r="G6910" s="92"/>
      <c r="H6910" s="92"/>
      <c r="I6910" s="92"/>
      <c r="J6910" s="92"/>
      <c r="K6910" s="92"/>
      <c r="N6910" s="92"/>
      <c r="O6910" s="92"/>
      <c r="P6910" s="92"/>
      <c r="Q6910" s="92"/>
      <c r="R6910" s="92"/>
    </row>
    <row r="6911" spans="1:18" x14ac:dyDescent="0.3">
      <c r="A6911" s="107"/>
      <c r="B6911" s="92"/>
      <c r="C6911" s="92"/>
      <c r="D6911" s="92"/>
      <c r="E6911" s="92"/>
      <c r="F6911" s="92"/>
      <c r="G6911" s="92"/>
      <c r="H6911" s="92"/>
      <c r="I6911" s="92"/>
      <c r="J6911" s="92"/>
      <c r="K6911" s="92"/>
      <c r="N6911" s="92"/>
      <c r="O6911" s="92"/>
      <c r="P6911" s="92"/>
      <c r="Q6911" s="92"/>
      <c r="R6911" s="92"/>
    </row>
    <row r="6912" spans="1:18" x14ac:dyDescent="0.3">
      <c r="A6912" s="107"/>
      <c r="B6912" s="92"/>
      <c r="C6912" s="92"/>
      <c r="D6912" s="92"/>
      <c r="E6912" s="92"/>
      <c r="F6912" s="92"/>
      <c r="G6912" s="92"/>
      <c r="H6912" s="92"/>
      <c r="I6912" s="92"/>
      <c r="J6912" s="92"/>
      <c r="K6912" s="92"/>
      <c r="N6912" s="92"/>
      <c r="O6912" s="92"/>
      <c r="P6912" s="92"/>
      <c r="Q6912" s="92"/>
      <c r="R6912" s="92"/>
    </row>
    <row r="6913" spans="1:18" x14ac:dyDescent="0.3">
      <c r="A6913" s="107"/>
      <c r="B6913" s="92"/>
      <c r="C6913" s="92"/>
      <c r="D6913" s="92"/>
      <c r="E6913" s="92"/>
      <c r="F6913" s="92"/>
      <c r="G6913" s="92"/>
      <c r="H6913" s="92"/>
      <c r="I6913" s="92"/>
      <c r="J6913" s="92"/>
      <c r="K6913" s="92"/>
      <c r="N6913" s="92"/>
      <c r="O6913" s="92"/>
      <c r="P6913" s="92"/>
      <c r="Q6913" s="92"/>
      <c r="R6913" s="92"/>
    </row>
    <row r="6914" spans="1:18" x14ac:dyDescent="0.3">
      <c r="A6914" s="107"/>
      <c r="B6914" s="92"/>
      <c r="C6914" s="92"/>
      <c r="D6914" s="92"/>
      <c r="E6914" s="92"/>
      <c r="F6914" s="92"/>
      <c r="G6914" s="92"/>
      <c r="H6914" s="92"/>
      <c r="I6914" s="92"/>
      <c r="J6914" s="92"/>
      <c r="K6914" s="92"/>
      <c r="N6914" s="92"/>
      <c r="O6914" s="92"/>
      <c r="P6914" s="92"/>
      <c r="Q6914" s="92"/>
      <c r="R6914" s="92"/>
    </row>
    <row r="6915" spans="1:18" x14ac:dyDescent="0.3">
      <c r="A6915" s="107"/>
      <c r="B6915" s="92"/>
      <c r="C6915" s="92"/>
      <c r="D6915" s="92"/>
      <c r="E6915" s="92"/>
      <c r="F6915" s="92"/>
      <c r="G6915" s="92"/>
      <c r="H6915" s="92"/>
      <c r="I6915" s="92"/>
      <c r="J6915" s="92"/>
      <c r="K6915" s="92"/>
      <c r="N6915" s="92"/>
      <c r="O6915" s="92"/>
      <c r="P6915" s="92"/>
      <c r="Q6915" s="92"/>
      <c r="R6915" s="92"/>
    </row>
    <row r="6916" spans="1:18" x14ac:dyDescent="0.3">
      <c r="A6916" s="107"/>
      <c r="B6916" s="92"/>
      <c r="C6916" s="92"/>
      <c r="D6916" s="92"/>
      <c r="E6916" s="92"/>
      <c r="F6916" s="92"/>
      <c r="G6916" s="92"/>
      <c r="H6916" s="92"/>
      <c r="I6916" s="92"/>
      <c r="J6916" s="92"/>
      <c r="K6916" s="92"/>
      <c r="N6916" s="92"/>
      <c r="O6916" s="92"/>
      <c r="P6916" s="92"/>
      <c r="Q6916" s="92"/>
      <c r="R6916" s="92"/>
    </row>
    <row r="6917" spans="1:18" x14ac:dyDescent="0.3">
      <c r="A6917" s="107"/>
      <c r="B6917" s="92"/>
      <c r="C6917" s="92"/>
      <c r="D6917" s="92"/>
      <c r="E6917" s="92"/>
      <c r="F6917" s="92"/>
      <c r="G6917" s="92"/>
      <c r="H6917" s="92"/>
      <c r="I6917" s="92"/>
      <c r="J6917" s="92"/>
      <c r="K6917" s="92"/>
      <c r="N6917" s="92"/>
      <c r="O6917" s="92"/>
      <c r="P6917" s="92"/>
      <c r="Q6917" s="92"/>
      <c r="R6917" s="92"/>
    </row>
    <row r="6918" spans="1:18" x14ac:dyDescent="0.3">
      <c r="A6918" s="107"/>
      <c r="B6918" s="92"/>
      <c r="C6918" s="92"/>
      <c r="D6918" s="92"/>
      <c r="E6918" s="92"/>
      <c r="F6918" s="92"/>
      <c r="G6918" s="92"/>
      <c r="H6918" s="92"/>
      <c r="I6918" s="92"/>
      <c r="J6918" s="92"/>
      <c r="K6918" s="92"/>
      <c r="N6918" s="92"/>
      <c r="O6918" s="92"/>
      <c r="P6918" s="92"/>
      <c r="Q6918" s="92"/>
      <c r="R6918" s="92"/>
    </row>
    <row r="6919" spans="1:18" x14ac:dyDescent="0.3">
      <c r="A6919" s="107"/>
      <c r="B6919" s="92"/>
      <c r="C6919" s="92"/>
      <c r="D6919" s="92"/>
      <c r="E6919" s="92"/>
      <c r="F6919" s="92"/>
      <c r="G6919" s="92"/>
      <c r="H6919" s="92"/>
      <c r="I6919" s="92"/>
      <c r="J6919" s="92"/>
      <c r="K6919" s="92"/>
      <c r="N6919" s="92"/>
      <c r="O6919" s="92"/>
      <c r="P6919" s="92"/>
      <c r="Q6919" s="92"/>
      <c r="R6919" s="92"/>
    </row>
    <row r="6920" spans="1:18" x14ac:dyDescent="0.3">
      <c r="A6920" s="107"/>
      <c r="B6920" s="92"/>
      <c r="C6920" s="92"/>
      <c r="D6920" s="92"/>
      <c r="E6920" s="92"/>
      <c r="F6920" s="92"/>
      <c r="G6920" s="92"/>
      <c r="H6920" s="92"/>
      <c r="I6920" s="92"/>
      <c r="J6920" s="92"/>
      <c r="K6920" s="92"/>
      <c r="N6920" s="92"/>
      <c r="O6920" s="92"/>
      <c r="P6920" s="92"/>
      <c r="Q6920" s="92"/>
      <c r="R6920" s="92"/>
    </row>
    <row r="6921" spans="1:18" x14ac:dyDescent="0.3">
      <c r="A6921" s="107"/>
      <c r="B6921" s="92"/>
      <c r="C6921" s="92"/>
      <c r="D6921" s="92"/>
      <c r="E6921" s="92"/>
      <c r="F6921" s="92"/>
      <c r="G6921" s="92"/>
      <c r="H6921" s="92"/>
      <c r="I6921" s="92"/>
      <c r="J6921" s="92"/>
      <c r="K6921" s="92"/>
      <c r="N6921" s="92"/>
      <c r="O6921" s="92"/>
      <c r="P6921" s="92"/>
      <c r="Q6921" s="92"/>
      <c r="R6921" s="92"/>
    </row>
    <row r="6922" spans="1:18" x14ac:dyDescent="0.3">
      <c r="A6922" s="107"/>
      <c r="B6922" s="92"/>
      <c r="C6922" s="92"/>
      <c r="D6922" s="92"/>
      <c r="E6922" s="92"/>
      <c r="F6922" s="92"/>
      <c r="G6922" s="92"/>
      <c r="H6922" s="92"/>
      <c r="I6922" s="92"/>
      <c r="J6922" s="92"/>
      <c r="K6922" s="92"/>
      <c r="N6922" s="92"/>
      <c r="O6922" s="92"/>
      <c r="P6922" s="92"/>
      <c r="Q6922" s="92"/>
      <c r="R6922" s="92"/>
    </row>
    <row r="6923" spans="1:18" x14ac:dyDescent="0.3">
      <c r="A6923" s="107"/>
      <c r="B6923" s="92"/>
      <c r="C6923" s="92"/>
      <c r="D6923" s="92"/>
      <c r="E6923" s="92"/>
      <c r="F6923" s="92"/>
      <c r="G6923" s="92"/>
      <c r="H6923" s="92"/>
      <c r="I6923" s="92"/>
      <c r="J6923" s="92"/>
      <c r="K6923" s="92"/>
      <c r="N6923" s="92"/>
      <c r="O6923" s="92"/>
      <c r="P6923" s="92"/>
      <c r="Q6923" s="92"/>
      <c r="R6923" s="92"/>
    </row>
    <row r="6924" spans="1:18" x14ac:dyDescent="0.3">
      <c r="A6924" s="107"/>
      <c r="B6924" s="92"/>
      <c r="C6924" s="92"/>
      <c r="D6924" s="92"/>
      <c r="E6924" s="92"/>
      <c r="F6924" s="92"/>
      <c r="G6924" s="92"/>
      <c r="H6924" s="92"/>
      <c r="I6924" s="92"/>
      <c r="J6924" s="92"/>
      <c r="K6924" s="92"/>
      <c r="N6924" s="92"/>
      <c r="O6924" s="92"/>
      <c r="P6924" s="92"/>
      <c r="Q6924" s="92"/>
      <c r="R6924" s="92"/>
    </row>
    <row r="6925" spans="1:18" x14ac:dyDescent="0.3">
      <c r="A6925" s="107"/>
      <c r="B6925" s="92"/>
      <c r="C6925" s="92"/>
      <c r="D6925" s="92"/>
      <c r="E6925" s="92"/>
      <c r="F6925" s="92"/>
      <c r="G6925" s="92"/>
      <c r="H6925" s="92"/>
      <c r="I6925" s="92"/>
      <c r="J6925" s="92"/>
      <c r="K6925" s="92"/>
      <c r="N6925" s="92"/>
      <c r="O6925" s="92"/>
      <c r="P6925" s="92"/>
      <c r="Q6925" s="92"/>
      <c r="R6925" s="92"/>
    </row>
    <row r="6926" spans="1:18" x14ac:dyDescent="0.3">
      <c r="A6926" s="107"/>
      <c r="B6926" s="92"/>
      <c r="C6926" s="92"/>
      <c r="D6926" s="92"/>
      <c r="E6926" s="92"/>
      <c r="F6926" s="92"/>
      <c r="G6926" s="92"/>
      <c r="H6926" s="92"/>
      <c r="I6926" s="92"/>
      <c r="J6926" s="92"/>
      <c r="K6926" s="92"/>
      <c r="N6926" s="92"/>
      <c r="O6926" s="92"/>
      <c r="P6926" s="92"/>
      <c r="Q6926" s="92"/>
      <c r="R6926" s="92"/>
    </row>
    <row r="6927" spans="1:18" x14ac:dyDescent="0.3">
      <c r="A6927" s="107"/>
      <c r="B6927" s="92"/>
      <c r="C6927" s="92"/>
      <c r="D6927" s="92"/>
      <c r="E6927" s="92"/>
      <c r="F6927" s="92"/>
      <c r="G6927" s="92"/>
      <c r="H6927" s="92"/>
      <c r="I6927" s="92"/>
      <c r="J6927" s="92"/>
      <c r="K6927" s="92"/>
      <c r="N6927" s="92"/>
      <c r="O6927" s="92"/>
      <c r="P6927" s="92"/>
      <c r="Q6927" s="92"/>
      <c r="R6927" s="92"/>
    </row>
    <row r="6928" spans="1:18" x14ac:dyDescent="0.3">
      <c r="A6928" s="107"/>
      <c r="B6928" s="92"/>
      <c r="C6928" s="92"/>
      <c r="D6928" s="92"/>
      <c r="E6928" s="92"/>
      <c r="F6928" s="92"/>
      <c r="G6928" s="92"/>
      <c r="H6928" s="92"/>
      <c r="I6928" s="92"/>
      <c r="J6928" s="92"/>
      <c r="K6928" s="92"/>
      <c r="N6928" s="92"/>
      <c r="O6928" s="92"/>
      <c r="P6928" s="92"/>
      <c r="Q6928" s="92"/>
      <c r="R6928" s="92"/>
    </row>
    <row r="6929" spans="1:18" x14ac:dyDescent="0.3">
      <c r="A6929" s="107"/>
      <c r="B6929" s="92"/>
      <c r="C6929" s="92"/>
      <c r="D6929" s="92"/>
      <c r="E6929" s="92"/>
      <c r="F6929" s="92"/>
      <c r="G6929" s="92"/>
      <c r="H6929" s="92"/>
      <c r="I6929" s="92"/>
      <c r="J6929" s="92"/>
      <c r="K6929" s="92"/>
      <c r="N6929" s="92"/>
      <c r="O6929" s="92"/>
      <c r="P6929" s="92"/>
      <c r="Q6929" s="92"/>
      <c r="R6929" s="92"/>
    </row>
    <row r="6930" spans="1:18" x14ac:dyDescent="0.3">
      <c r="A6930" s="107"/>
      <c r="B6930" s="92"/>
      <c r="C6930" s="92"/>
      <c r="D6930" s="92"/>
      <c r="E6930" s="92"/>
      <c r="F6930" s="92"/>
      <c r="G6930" s="92"/>
      <c r="H6930" s="92"/>
      <c r="I6930" s="92"/>
      <c r="J6930" s="92"/>
      <c r="K6930" s="92"/>
      <c r="N6930" s="92"/>
      <c r="O6930" s="92"/>
      <c r="P6930" s="92"/>
      <c r="Q6930" s="92"/>
      <c r="R6930" s="92"/>
    </row>
    <row r="6931" spans="1:18" x14ac:dyDescent="0.3">
      <c r="A6931" s="107"/>
      <c r="B6931" s="92"/>
      <c r="C6931" s="92"/>
      <c r="D6931" s="92"/>
      <c r="E6931" s="92"/>
      <c r="F6931" s="92"/>
      <c r="G6931" s="92"/>
      <c r="H6931" s="92"/>
      <c r="I6931" s="92"/>
      <c r="J6931" s="92"/>
      <c r="K6931" s="92"/>
      <c r="N6931" s="92"/>
      <c r="O6931" s="92"/>
      <c r="P6931" s="92"/>
      <c r="Q6931" s="92"/>
      <c r="R6931" s="92"/>
    </row>
    <row r="6932" spans="1:18" x14ac:dyDescent="0.3">
      <c r="A6932" s="107"/>
      <c r="B6932" s="92"/>
      <c r="C6932" s="92"/>
      <c r="D6932" s="92"/>
      <c r="E6932" s="92"/>
      <c r="F6932" s="92"/>
      <c r="G6932" s="92"/>
      <c r="H6932" s="92"/>
      <c r="I6932" s="92"/>
      <c r="J6932" s="92"/>
      <c r="K6932" s="92"/>
      <c r="N6932" s="92"/>
      <c r="O6932" s="92"/>
      <c r="P6932" s="92"/>
      <c r="Q6932" s="92"/>
      <c r="R6932" s="92"/>
    </row>
    <row r="6933" spans="1:18" x14ac:dyDescent="0.3">
      <c r="A6933" s="107"/>
      <c r="B6933" s="92"/>
      <c r="C6933" s="92"/>
      <c r="D6933" s="92"/>
      <c r="E6933" s="92"/>
      <c r="F6933" s="92"/>
      <c r="G6933" s="92"/>
      <c r="H6933" s="92"/>
      <c r="I6933" s="92"/>
      <c r="J6933" s="92"/>
      <c r="K6933" s="92"/>
      <c r="N6933" s="92"/>
      <c r="O6933" s="92"/>
      <c r="P6933" s="92"/>
      <c r="Q6933" s="92"/>
      <c r="R6933" s="92"/>
    </row>
    <row r="6934" spans="1:18" x14ac:dyDescent="0.3">
      <c r="A6934" s="107"/>
      <c r="B6934" s="92"/>
      <c r="C6934" s="92"/>
      <c r="D6934" s="92"/>
      <c r="E6934" s="92"/>
      <c r="F6934" s="92"/>
      <c r="G6934" s="92"/>
      <c r="H6934" s="92"/>
      <c r="I6934" s="92"/>
      <c r="J6934" s="92"/>
      <c r="K6934" s="92"/>
      <c r="N6934" s="92"/>
      <c r="O6934" s="92"/>
      <c r="P6934" s="92"/>
      <c r="Q6934" s="92"/>
      <c r="R6934" s="92"/>
    </row>
    <row r="6935" spans="1:18" x14ac:dyDescent="0.3">
      <c r="A6935" s="107"/>
      <c r="B6935" s="92"/>
      <c r="C6935" s="92"/>
      <c r="D6935" s="92"/>
      <c r="E6935" s="92"/>
      <c r="F6935" s="92"/>
      <c r="G6935" s="92"/>
      <c r="H6935" s="92"/>
      <c r="I6935" s="92"/>
      <c r="J6935" s="92"/>
      <c r="K6935" s="92"/>
      <c r="N6935" s="92"/>
      <c r="O6935" s="92"/>
      <c r="P6935" s="92"/>
      <c r="Q6935" s="92"/>
      <c r="R6935" s="92"/>
    </row>
    <row r="6936" spans="1:18" x14ac:dyDescent="0.3">
      <c r="A6936" s="107"/>
      <c r="B6936" s="92"/>
      <c r="C6936" s="92"/>
      <c r="D6936" s="92"/>
      <c r="E6936" s="92"/>
      <c r="F6936" s="92"/>
      <c r="G6936" s="92"/>
      <c r="H6936" s="92"/>
      <c r="I6936" s="92"/>
      <c r="J6936" s="92"/>
      <c r="K6936" s="92"/>
      <c r="N6936" s="92"/>
      <c r="O6936" s="92"/>
      <c r="P6936" s="92"/>
      <c r="Q6936" s="92"/>
      <c r="R6936" s="92"/>
    </row>
    <row r="6937" spans="1:18" x14ac:dyDescent="0.3">
      <c r="A6937" s="107"/>
      <c r="B6937" s="92"/>
      <c r="C6937" s="92"/>
      <c r="D6937" s="92"/>
      <c r="E6937" s="92"/>
      <c r="F6937" s="92"/>
      <c r="G6937" s="92"/>
      <c r="H6937" s="92"/>
      <c r="I6937" s="92"/>
      <c r="J6937" s="92"/>
      <c r="K6937" s="92"/>
      <c r="N6937" s="92"/>
      <c r="O6937" s="92"/>
      <c r="P6937" s="92"/>
      <c r="Q6937" s="92"/>
      <c r="R6937" s="92"/>
    </row>
    <row r="6938" spans="1:18" x14ac:dyDescent="0.3">
      <c r="A6938" s="107"/>
      <c r="B6938" s="92"/>
      <c r="C6938" s="92"/>
      <c r="D6938" s="92"/>
      <c r="E6938" s="92"/>
      <c r="F6938" s="92"/>
      <c r="G6938" s="92"/>
      <c r="H6938" s="92"/>
      <c r="I6938" s="92"/>
      <c r="J6938" s="92"/>
      <c r="K6938" s="92"/>
      <c r="N6938" s="92"/>
      <c r="O6938" s="92"/>
      <c r="P6938" s="92"/>
      <c r="Q6938" s="92"/>
      <c r="R6938" s="92"/>
    </row>
    <row r="6939" spans="1:18" x14ac:dyDescent="0.3">
      <c r="A6939" s="107"/>
      <c r="B6939" s="92"/>
      <c r="C6939" s="92"/>
      <c r="D6939" s="92"/>
      <c r="E6939" s="92"/>
      <c r="F6939" s="92"/>
      <c r="G6939" s="92"/>
      <c r="H6939" s="92"/>
      <c r="I6939" s="92"/>
      <c r="J6939" s="92"/>
      <c r="K6939" s="92"/>
      <c r="N6939" s="92"/>
      <c r="O6939" s="92"/>
      <c r="P6939" s="92"/>
      <c r="Q6939" s="92"/>
      <c r="R6939" s="92"/>
    </row>
    <row r="6940" spans="1:18" x14ac:dyDescent="0.3">
      <c r="A6940" s="107"/>
      <c r="B6940" s="92"/>
      <c r="C6940" s="92"/>
      <c r="D6940" s="92"/>
      <c r="E6940" s="92"/>
      <c r="F6940" s="92"/>
      <c r="G6940" s="92"/>
      <c r="H6940" s="92"/>
      <c r="I6940" s="92"/>
      <c r="J6940" s="92"/>
      <c r="K6940" s="92"/>
      <c r="N6940" s="92"/>
      <c r="O6940" s="92"/>
      <c r="P6940" s="92"/>
      <c r="Q6940" s="92"/>
      <c r="R6940" s="92"/>
    </row>
    <row r="6941" spans="1:18" x14ac:dyDescent="0.3">
      <c r="A6941" s="107"/>
      <c r="B6941" s="92"/>
      <c r="C6941" s="92"/>
      <c r="D6941" s="92"/>
      <c r="E6941" s="92"/>
      <c r="F6941" s="92"/>
      <c r="G6941" s="92"/>
      <c r="H6941" s="92"/>
      <c r="I6941" s="92"/>
      <c r="J6941" s="92"/>
      <c r="K6941" s="92"/>
      <c r="N6941" s="92"/>
      <c r="O6941" s="92"/>
      <c r="P6941" s="92"/>
      <c r="Q6941" s="92"/>
      <c r="R6941" s="92"/>
    </row>
    <row r="6942" spans="1:18" x14ac:dyDescent="0.3">
      <c r="A6942" s="107"/>
      <c r="B6942" s="92"/>
      <c r="C6942" s="92"/>
      <c r="D6942" s="92"/>
      <c r="E6942" s="92"/>
      <c r="F6942" s="92"/>
      <c r="G6942" s="92"/>
      <c r="H6942" s="92"/>
      <c r="I6942" s="92"/>
      <c r="J6942" s="92"/>
      <c r="K6942" s="92"/>
      <c r="N6942" s="92"/>
      <c r="O6942" s="92"/>
      <c r="P6942" s="92"/>
      <c r="Q6942" s="92"/>
      <c r="R6942" s="92"/>
    </row>
    <row r="6943" spans="1:18" x14ac:dyDescent="0.3">
      <c r="A6943" s="107"/>
      <c r="B6943" s="92"/>
      <c r="C6943" s="92"/>
      <c r="D6943" s="92"/>
      <c r="E6943" s="92"/>
      <c r="F6943" s="92"/>
      <c r="G6943" s="92"/>
      <c r="H6943" s="92"/>
      <c r="I6943" s="92"/>
      <c r="J6943" s="92"/>
      <c r="K6943" s="92"/>
      <c r="N6943" s="92"/>
      <c r="O6943" s="92"/>
      <c r="P6943" s="92"/>
      <c r="Q6943" s="92"/>
      <c r="R6943" s="92"/>
    </row>
    <row r="6944" spans="1:18" x14ac:dyDescent="0.3">
      <c r="A6944" s="107"/>
      <c r="B6944" s="92"/>
      <c r="C6944" s="92"/>
      <c r="D6944" s="92"/>
      <c r="E6944" s="92"/>
      <c r="F6944" s="92"/>
      <c r="G6944" s="92"/>
      <c r="H6944" s="92"/>
      <c r="I6944" s="92"/>
      <c r="J6944" s="92"/>
      <c r="K6944" s="92"/>
      <c r="N6944" s="92"/>
      <c r="O6944" s="92"/>
      <c r="P6944" s="92"/>
      <c r="Q6944" s="92"/>
      <c r="R6944" s="92"/>
    </row>
    <row r="6945" spans="1:18" x14ac:dyDescent="0.3">
      <c r="A6945" s="107"/>
      <c r="B6945" s="92"/>
      <c r="C6945" s="92"/>
      <c r="D6945" s="92"/>
      <c r="E6945" s="92"/>
      <c r="F6945" s="92"/>
      <c r="G6945" s="92"/>
      <c r="H6945" s="92"/>
      <c r="I6945" s="92"/>
      <c r="J6945" s="92"/>
      <c r="K6945" s="92"/>
      <c r="N6945" s="92"/>
      <c r="O6945" s="92"/>
      <c r="P6945" s="92"/>
      <c r="Q6945" s="92"/>
      <c r="R6945" s="92"/>
    </row>
    <row r="6946" spans="1:18" x14ac:dyDescent="0.3">
      <c r="A6946" s="107"/>
      <c r="B6946" s="92"/>
      <c r="C6946" s="92"/>
      <c r="D6946" s="92"/>
      <c r="E6946" s="92"/>
      <c r="F6946" s="92"/>
      <c r="G6946" s="92"/>
      <c r="H6946" s="92"/>
      <c r="I6946" s="92"/>
      <c r="J6946" s="92"/>
      <c r="K6946" s="92"/>
      <c r="N6946" s="92"/>
      <c r="O6946" s="92"/>
      <c r="P6946" s="92"/>
      <c r="Q6946" s="92"/>
      <c r="R6946" s="92"/>
    </row>
    <row r="6947" spans="1:18" x14ac:dyDescent="0.3">
      <c r="A6947" s="107"/>
      <c r="B6947" s="92"/>
      <c r="C6947" s="92"/>
      <c r="D6947" s="92"/>
      <c r="E6947" s="92"/>
      <c r="F6947" s="92"/>
      <c r="G6947" s="92"/>
      <c r="H6947" s="92"/>
      <c r="I6947" s="92"/>
      <c r="J6947" s="92"/>
      <c r="K6947" s="92"/>
      <c r="N6947" s="92"/>
      <c r="O6947" s="92"/>
      <c r="P6947" s="92"/>
      <c r="Q6947" s="92"/>
      <c r="R6947" s="92"/>
    </row>
    <row r="6948" spans="1:18" x14ac:dyDescent="0.3">
      <c r="A6948" s="107"/>
      <c r="B6948" s="92"/>
      <c r="C6948" s="92"/>
      <c r="D6948" s="92"/>
      <c r="E6948" s="92"/>
      <c r="F6948" s="92"/>
      <c r="G6948" s="92"/>
      <c r="H6948" s="92"/>
      <c r="I6948" s="92"/>
      <c r="J6948" s="92"/>
      <c r="K6948" s="92"/>
      <c r="N6948" s="92"/>
      <c r="O6948" s="92"/>
      <c r="P6948" s="92"/>
      <c r="Q6948" s="92"/>
      <c r="R6948" s="92"/>
    </row>
    <row r="6949" spans="1:18" x14ac:dyDescent="0.3">
      <c r="A6949" s="107"/>
      <c r="B6949" s="92"/>
      <c r="C6949" s="92"/>
      <c r="D6949" s="92"/>
      <c r="E6949" s="92"/>
      <c r="F6949" s="92"/>
      <c r="G6949" s="92"/>
      <c r="H6949" s="92"/>
      <c r="I6949" s="92"/>
      <c r="J6949" s="92"/>
      <c r="K6949" s="92"/>
      <c r="N6949" s="92"/>
      <c r="O6949" s="92"/>
      <c r="P6949" s="92"/>
      <c r="Q6949" s="92"/>
      <c r="R6949" s="92"/>
    </row>
    <row r="6950" spans="1:18" x14ac:dyDescent="0.3">
      <c r="A6950" s="107"/>
      <c r="B6950" s="92"/>
      <c r="C6950" s="92"/>
      <c r="D6950" s="92"/>
      <c r="E6950" s="92"/>
      <c r="F6950" s="92"/>
      <c r="G6950" s="92"/>
      <c r="H6950" s="92"/>
      <c r="I6950" s="92"/>
      <c r="J6950" s="92"/>
      <c r="K6950" s="92"/>
      <c r="N6950" s="92"/>
      <c r="O6950" s="92"/>
      <c r="P6950" s="92"/>
      <c r="Q6950" s="92"/>
      <c r="R6950" s="92"/>
    </row>
    <row r="6951" spans="1:18" x14ac:dyDescent="0.3">
      <c r="A6951" s="107"/>
      <c r="B6951" s="92"/>
      <c r="C6951" s="92"/>
      <c r="D6951" s="92"/>
      <c r="E6951" s="92"/>
      <c r="F6951" s="92"/>
      <c r="G6951" s="92"/>
      <c r="H6951" s="92"/>
      <c r="I6951" s="92"/>
      <c r="J6951" s="92"/>
      <c r="K6951" s="92"/>
      <c r="N6951" s="92"/>
      <c r="O6951" s="92"/>
      <c r="P6951" s="92"/>
      <c r="Q6951" s="92"/>
      <c r="R6951" s="92"/>
    </row>
    <row r="6952" spans="1:18" x14ac:dyDescent="0.3">
      <c r="A6952" s="107"/>
      <c r="B6952" s="92"/>
      <c r="C6952" s="92"/>
      <c r="D6952" s="92"/>
      <c r="E6952" s="92"/>
      <c r="F6952" s="92"/>
      <c r="G6952" s="92"/>
      <c r="H6952" s="92"/>
      <c r="I6952" s="92"/>
      <c r="J6952" s="92"/>
      <c r="K6952" s="92"/>
      <c r="N6952" s="92"/>
      <c r="O6952" s="92"/>
      <c r="P6952" s="92"/>
      <c r="Q6952" s="92"/>
      <c r="R6952" s="92"/>
    </row>
    <row r="6953" spans="1:18" x14ac:dyDescent="0.3">
      <c r="A6953" s="107"/>
      <c r="B6953" s="92"/>
      <c r="C6953" s="92"/>
      <c r="D6953" s="92"/>
      <c r="E6953" s="92"/>
      <c r="F6953" s="92"/>
      <c r="G6953" s="92"/>
      <c r="H6953" s="92"/>
      <c r="I6953" s="92"/>
      <c r="J6953" s="92"/>
      <c r="K6953" s="92"/>
      <c r="N6953" s="92"/>
      <c r="O6953" s="92"/>
      <c r="P6953" s="92"/>
      <c r="Q6953" s="92"/>
      <c r="R6953" s="92"/>
    </row>
    <row r="6954" spans="1:18" x14ac:dyDescent="0.3">
      <c r="A6954" s="107"/>
      <c r="B6954" s="92"/>
      <c r="C6954" s="92"/>
      <c r="D6954" s="92"/>
      <c r="E6954" s="92"/>
      <c r="F6954" s="92"/>
      <c r="G6954" s="92"/>
      <c r="H6954" s="92"/>
      <c r="I6954" s="92"/>
      <c r="J6954" s="92"/>
      <c r="K6954" s="92"/>
      <c r="N6954" s="92"/>
      <c r="O6954" s="92"/>
      <c r="P6954" s="92"/>
      <c r="Q6954" s="92"/>
      <c r="R6954" s="92"/>
    </row>
    <row r="6955" spans="1:18" x14ac:dyDescent="0.3">
      <c r="A6955" s="107"/>
      <c r="B6955" s="92"/>
      <c r="C6955" s="92"/>
      <c r="D6955" s="92"/>
      <c r="E6955" s="92"/>
      <c r="F6955" s="92"/>
      <c r="G6955" s="92"/>
      <c r="H6955" s="92"/>
      <c r="I6955" s="92"/>
      <c r="J6955" s="92"/>
      <c r="K6955" s="92"/>
      <c r="N6955" s="92"/>
      <c r="O6955" s="92"/>
      <c r="P6955" s="92"/>
      <c r="Q6955" s="92"/>
      <c r="R6955" s="92"/>
    </row>
    <row r="6956" spans="1:18" x14ac:dyDescent="0.3">
      <c r="A6956" s="107"/>
      <c r="B6956" s="92"/>
      <c r="C6956" s="92"/>
      <c r="D6956" s="92"/>
      <c r="E6956" s="92"/>
      <c r="F6956" s="92"/>
      <c r="G6956" s="92"/>
      <c r="H6956" s="92"/>
      <c r="I6956" s="92"/>
      <c r="J6956" s="92"/>
      <c r="K6956" s="92"/>
      <c r="N6956" s="92"/>
      <c r="O6956" s="92"/>
      <c r="P6956" s="92"/>
      <c r="Q6956" s="92"/>
      <c r="R6956" s="92"/>
    </row>
    <row r="6957" spans="1:18" x14ac:dyDescent="0.3">
      <c r="A6957" s="107"/>
      <c r="B6957" s="92"/>
      <c r="C6957" s="92"/>
      <c r="D6957" s="92"/>
      <c r="E6957" s="92"/>
      <c r="F6957" s="92"/>
      <c r="G6957" s="92"/>
      <c r="H6957" s="92"/>
      <c r="I6957" s="92"/>
      <c r="J6957" s="92"/>
      <c r="K6957" s="92"/>
      <c r="N6957" s="92"/>
      <c r="O6957" s="92"/>
      <c r="P6957" s="92"/>
      <c r="Q6957" s="92"/>
      <c r="R6957" s="92"/>
    </row>
    <row r="6958" spans="1:18" x14ac:dyDescent="0.3">
      <c r="A6958" s="107"/>
      <c r="B6958" s="92"/>
      <c r="C6958" s="92"/>
      <c r="D6958" s="92"/>
      <c r="E6958" s="92"/>
      <c r="F6958" s="92"/>
      <c r="G6958" s="92"/>
      <c r="H6958" s="92"/>
      <c r="I6958" s="92"/>
      <c r="J6958" s="92"/>
      <c r="K6958" s="92"/>
      <c r="N6958" s="92"/>
      <c r="O6958" s="92"/>
      <c r="P6958" s="92"/>
      <c r="Q6958" s="92"/>
      <c r="R6958" s="92"/>
    </row>
    <row r="6959" spans="1:18" x14ac:dyDescent="0.3">
      <c r="A6959" s="107"/>
      <c r="B6959" s="92"/>
      <c r="C6959" s="92"/>
      <c r="D6959" s="92"/>
      <c r="E6959" s="92"/>
      <c r="F6959" s="92"/>
      <c r="G6959" s="92"/>
      <c r="H6959" s="92"/>
      <c r="I6959" s="92"/>
      <c r="J6959" s="92"/>
      <c r="K6959" s="92"/>
      <c r="N6959" s="92"/>
      <c r="O6959" s="92"/>
      <c r="P6959" s="92"/>
      <c r="Q6959" s="92"/>
      <c r="R6959" s="92"/>
    </row>
    <row r="6960" spans="1:18" x14ac:dyDescent="0.3">
      <c r="A6960" s="107"/>
      <c r="B6960" s="92"/>
      <c r="C6960" s="92"/>
      <c r="D6960" s="92"/>
      <c r="E6960" s="92"/>
      <c r="F6960" s="92"/>
      <c r="G6960" s="92"/>
      <c r="H6960" s="92"/>
      <c r="I6960" s="92"/>
      <c r="J6960" s="92"/>
      <c r="K6960" s="92"/>
      <c r="N6960" s="92"/>
      <c r="O6960" s="92"/>
      <c r="P6960" s="92"/>
      <c r="Q6960" s="92"/>
      <c r="R6960" s="92"/>
    </row>
    <row r="6961" spans="1:18" x14ac:dyDescent="0.3">
      <c r="A6961" s="107"/>
      <c r="B6961" s="92"/>
      <c r="C6961" s="92"/>
      <c r="D6961" s="92"/>
      <c r="E6961" s="92"/>
      <c r="F6961" s="92"/>
      <c r="G6961" s="92"/>
      <c r="H6961" s="92"/>
      <c r="I6961" s="92"/>
      <c r="J6961" s="92"/>
      <c r="K6961" s="92"/>
      <c r="N6961" s="92"/>
      <c r="O6961" s="92"/>
      <c r="P6961" s="92"/>
      <c r="Q6961" s="92"/>
      <c r="R6961" s="92"/>
    </row>
    <row r="6962" spans="1:18" x14ac:dyDescent="0.3">
      <c r="A6962" s="107"/>
      <c r="B6962" s="92"/>
      <c r="C6962" s="92"/>
      <c r="D6962" s="92"/>
      <c r="E6962" s="92"/>
      <c r="F6962" s="92"/>
      <c r="G6962" s="92"/>
      <c r="H6962" s="92"/>
      <c r="I6962" s="92"/>
      <c r="J6962" s="92"/>
      <c r="K6962" s="92"/>
      <c r="N6962" s="92"/>
      <c r="O6962" s="92"/>
      <c r="P6962" s="92"/>
      <c r="Q6962" s="92"/>
      <c r="R6962" s="92"/>
    </row>
    <row r="6963" spans="1:18" x14ac:dyDescent="0.3">
      <c r="A6963" s="107"/>
      <c r="B6963" s="92"/>
      <c r="C6963" s="92"/>
      <c r="D6963" s="92"/>
      <c r="E6963" s="92"/>
      <c r="F6963" s="92"/>
      <c r="G6963" s="92"/>
      <c r="H6963" s="92"/>
      <c r="I6963" s="92"/>
      <c r="J6963" s="92"/>
      <c r="K6963" s="92"/>
      <c r="N6963" s="92"/>
      <c r="O6963" s="92"/>
      <c r="P6963" s="92"/>
      <c r="Q6963" s="92"/>
      <c r="R6963" s="92"/>
    </row>
    <row r="6964" spans="1:18" x14ac:dyDescent="0.3">
      <c r="A6964" s="107"/>
      <c r="B6964" s="92"/>
      <c r="C6964" s="92"/>
      <c r="D6964" s="92"/>
      <c r="E6964" s="92"/>
      <c r="F6964" s="92"/>
      <c r="G6964" s="92"/>
      <c r="H6964" s="92"/>
      <c r="I6964" s="92"/>
      <c r="J6964" s="92"/>
      <c r="K6964" s="92"/>
      <c r="N6964" s="92"/>
      <c r="O6964" s="92"/>
      <c r="P6964" s="92"/>
      <c r="Q6964" s="92"/>
      <c r="R6964" s="92"/>
    </row>
    <row r="6965" spans="1:18" x14ac:dyDescent="0.3">
      <c r="A6965" s="107"/>
      <c r="B6965" s="92"/>
      <c r="C6965" s="92"/>
      <c r="D6965" s="92"/>
      <c r="E6965" s="92"/>
      <c r="F6965" s="92"/>
      <c r="G6965" s="92"/>
      <c r="H6965" s="92"/>
      <c r="I6965" s="92"/>
      <c r="J6965" s="92"/>
      <c r="K6965" s="92"/>
      <c r="N6965" s="92"/>
      <c r="O6965" s="92"/>
      <c r="P6965" s="92"/>
      <c r="Q6965" s="92"/>
      <c r="R6965" s="92"/>
    </row>
    <row r="6966" spans="1:18" x14ac:dyDescent="0.3">
      <c r="A6966" s="107"/>
      <c r="B6966" s="92"/>
      <c r="C6966" s="92"/>
      <c r="D6966" s="92"/>
      <c r="E6966" s="92"/>
      <c r="F6966" s="92"/>
      <c r="G6966" s="92"/>
      <c r="H6966" s="92"/>
      <c r="I6966" s="92"/>
      <c r="J6966" s="92"/>
      <c r="K6966" s="92"/>
      <c r="N6966" s="92"/>
      <c r="O6966" s="92"/>
      <c r="P6966" s="92"/>
      <c r="Q6966" s="92"/>
      <c r="R6966" s="92"/>
    </row>
    <row r="6967" spans="1:18" x14ac:dyDescent="0.3">
      <c r="A6967" s="107"/>
      <c r="B6967" s="92"/>
      <c r="C6967" s="92"/>
      <c r="D6967" s="92"/>
      <c r="E6967" s="92"/>
      <c r="F6967" s="92"/>
      <c r="G6967" s="92"/>
      <c r="H6967" s="92"/>
      <c r="I6967" s="92"/>
      <c r="J6967" s="92"/>
      <c r="K6967" s="92"/>
      <c r="N6967" s="92"/>
      <c r="O6967" s="92"/>
      <c r="P6967" s="92"/>
      <c r="Q6967" s="92"/>
      <c r="R6967" s="92"/>
    </row>
    <row r="6968" spans="1:18" x14ac:dyDescent="0.3">
      <c r="A6968" s="107"/>
      <c r="B6968" s="92"/>
      <c r="C6968" s="92"/>
      <c r="D6968" s="92"/>
      <c r="E6968" s="92"/>
      <c r="F6968" s="92"/>
      <c r="G6968" s="92"/>
      <c r="H6968" s="92"/>
      <c r="I6968" s="92"/>
      <c r="J6968" s="92"/>
      <c r="K6968" s="92"/>
      <c r="N6968" s="92"/>
      <c r="O6968" s="92"/>
      <c r="P6968" s="92"/>
      <c r="Q6968" s="92"/>
      <c r="R6968" s="92"/>
    </row>
    <row r="6969" spans="1:18" x14ac:dyDescent="0.3">
      <c r="A6969" s="107"/>
      <c r="B6969" s="92"/>
      <c r="C6969" s="92"/>
      <c r="D6969" s="92"/>
      <c r="E6969" s="92"/>
      <c r="F6969" s="92"/>
      <c r="G6969" s="92"/>
      <c r="H6969" s="92"/>
      <c r="I6969" s="92"/>
      <c r="J6969" s="92"/>
      <c r="K6969" s="92"/>
      <c r="N6969" s="92"/>
      <c r="O6969" s="92"/>
      <c r="P6969" s="92"/>
      <c r="Q6969" s="92"/>
      <c r="R6969" s="92"/>
    </row>
    <row r="6970" spans="1:18" x14ac:dyDescent="0.3">
      <c r="A6970" s="107"/>
      <c r="B6970" s="92"/>
      <c r="C6970" s="92"/>
      <c r="D6970" s="92"/>
      <c r="E6970" s="92"/>
      <c r="F6970" s="92"/>
      <c r="G6970" s="92"/>
      <c r="H6970" s="92"/>
      <c r="I6970" s="92"/>
      <c r="J6970" s="92"/>
      <c r="K6970" s="92"/>
      <c r="N6970" s="92"/>
      <c r="O6970" s="92"/>
      <c r="P6970" s="92"/>
      <c r="Q6970" s="92"/>
      <c r="R6970" s="92"/>
    </row>
    <row r="6971" spans="1:18" x14ac:dyDescent="0.3">
      <c r="A6971" s="107"/>
      <c r="B6971" s="92"/>
      <c r="C6971" s="92"/>
      <c r="D6971" s="92"/>
      <c r="E6971" s="92"/>
      <c r="F6971" s="92"/>
      <c r="G6971" s="92"/>
      <c r="H6971" s="92"/>
      <c r="I6971" s="92"/>
      <c r="J6971" s="92"/>
      <c r="K6971" s="92"/>
      <c r="N6971" s="92"/>
      <c r="O6971" s="92"/>
      <c r="P6971" s="92"/>
      <c r="Q6971" s="92"/>
      <c r="R6971" s="92"/>
    </row>
    <row r="6972" spans="1:18" x14ac:dyDescent="0.3">
      <c r="A6972" s="107"/>
      <c r="B6972" s="92"/>
      <c r="C6972" s="92"/>
      <c r="D6972" s="92"/>
      <c r="E6972" s="92"/>
      <c r="F6972" s="92"/>
      <c r="G6972" s="92"/>
      <c r="H6972" s="92"/>
      <c r="I6972" s="92"/>
      <c r="J6972" s="92"/>
      <c r="K6972" s="92"/>
      <c r="N6972" s="92"/>
      <c r="O6972" s="92"/>
      <c r="P6972" s="92"/>
      <c r="Q6972" s="92"/>
      <c r="R6972" s="92"/>
    </row>
    <row r="6973" spans="1:18" x14ac:dyDescent="0.3">
      <c r="A6973" s="107"/>
      <c r="B6973" s="92"/>
      <c r="C6973" s="92"/>
      <c r="D6973" s="92"/>
      <c r="E6973" s="92"/>
      <c r="F6973" s="92"/>
      <c r="G6973" s="92"/>
      <c r="H6973" s="92"/>
      <c r="I6973" s="92"/>
      <c r="J6973" s="92"/>
      <c r="K6973" s="92"/>
      <c r="N6973" s="92"/>
      <c r="O6973" s="92"/>
      <c r="P6973" s="92"/>
      <c r="Q6973" s="92"/>
      <c r="R6973" s="92"/>
    </row>
    <row r="6974" spans="1:18" x14ac:dyDescent="0.3">
      <c r="A6974" s="107"/>
      <c r="B6974" s="92"/>
      <c r="C6974" s="92"/>
      <c r="D6974" s="92"/>
      <c r="E6974" s="92"/>
      <c r="F6974" s="92"/>
      <c r="G6974" s="92"/>
      <c r="H6974" s="92"/>
      <c r="I6974" s="92"/>
      <c r="J6974" s="92"/>
      <c r="K6974" s="92"/>
      <c r="N6974" s="92"/>
      <c r="O6974" s="92"/>
      <c r="P6974" s="92"/>
      <c r="Q6974" s="92"/>
      <c r="R6974" s="92"/>
    </row>
    <row r="6975" spans="1:18" x14ac:dyDescent="0.3">
      <c r="A6975" s="107"/>
      <c r="B6975" s="92"/>
      <c r="C6975" s="92"/>
      <c r="D6975" s="92"/>
      <c r="E6975" s="92"/>
      <c r="F6975" s="92"/>
      <c r="G6975" s="92"/>
      <c r="H6975" s="92"/>
      <c r="I6975" s="92"/>
      <c r="J6975" s="92"/>
      <c r="K6975" s="92"/>
      <c r="N6975" s="92"/>
      <c r="O6975" s="92"/>
      <c r="P6975" s="92"/>
      <c r="Q6975" s="92"/>
      <c r="R6975" s="92"/>
    </row>
    <row r="6976" spans="1:18" x14ac:dyDescent="0.3">
      <c r="A6976" s="107"/>
      <c r="B6976" s="92"/>
      <c r="C6976" s="92"/>
      <c r="D6976" s="92"/>
      <c r="E6976" s="92"/>
      <c r="F6976" s="92"/>
      <c r="G6976" s="92"/>
      <c r="H6976" s="92"/>
      <c r="I6976" s="92"/>
      <c r="J6976" s="92"/>
      <c r="K6976" s="92"/>
      <c r="N6976" s="92"/>
      <c r="O6976" s="92"/>
      <c r="P6976" s="92"/>
      <c r="Q6976" s="92"/>
      <c r="R6976" s="92"/>
    </row>
    <row r="6977" spans="1:18" x14ac:dyDescent="0.3">
      <c r="A6977" s="107"/>
      <c r="B6977" s="92"/>
      <c r="C6977" s="92"/>
      <c r="D6977" s="92"/>
      <c r="E6977" s="92"/>
      <c r="F6977" s="92"/>
      <c r="G6977" s="92"/>
      <c r="H6977" s="92"/>
      <c r="I6977" s="92"/>
      <c r="J6977" s="92"/>
      <c r="K6977" s="92"/>
      <c r="N6977" s="92"/>
      <c r="O6977" s="92"/>
      <c r="P6977" s="92"/>
      <c r="Q6977" s="92"/>
      <c r="R6977" s="92"/>
    </row>
    <row r="6978" spans="1:18" x14ac:dyDescent="0.3">
      <c r="A6978" s="107"/>
      <c r="B6978" s="92"/>
      <c r="C6978" s="92"/>
      <c r="D6978" s="92"/>
      <c r="E6978" s="92"/>
      <c r="F6978" s="92"/>
      <c r="G6978" s="92"/>
      <c r="H6978" s="92"/>
      <c r="I6978" s="92"/>
      <c r="J6978" s="92"/>
      <c r="K6978" s="92"/>
      <c r="N6978" s="92"/>
      <c r="O6978" s="92"/>
      <c r="P6978" s="92"/>
      <c r="Q6978" s="92"/>
      <c r="R6978" s="92"/>
    </row>
    <row r="6979" spans="1:18" x14ac:dyDescent="0.3">
      <c r="A6979" s="107"/>
      <c r="B6979" s="92"/>
      <c r="C6979" s="92"/>
      <c r="D6979" s="92"/>
      <c r="E6979" s="92"/>
      <c r="F6979" s="92"/>
      <c r="G6979" s="92"/>
      <c r="H6979" s="92"/>
      <c r="I6979" s="92"/>
      <c r="J6979" s="92"/>
      <c r="K6979" s="92"/>
      <c r="N6979" s="92"/>
      <c r="O6979" s="92"/>
      <c r="P6979" s="92"/>
      <c r="Q6979" s="92"/>
      <c r="R6979" s="92"/>
    </row>
    <row r="6980" spans="1:18" x14ac:dyDescent="0.3">
      <c r="A6980" s="107"/>
      <c r="B6980" s="92"/>
      <c r="C6980" s="92"/>
      <c r="D6980" s="92"/>
      <c r="E6980" s="92"/>
      <c r="F6980" s="92"/>
      <c r="G6980" s="92"/>
      <c r="H6980" s="92"/>
      <c r="I6980" s="92"/>
      <c r="J6980" s="92"/>
      <c r="K6980" s="92"/>
      <c r="N6980" s="92"/>
      <c r="O6980" s="92"/>
      <c r="P6980" s="92"/>
      <c r="Q6980" s="92"/>
      <c r="R6980" s="92"/>
    </row>
    <row r="6981" spans="1:18" x14ac:dyDescent="0.3">
      <c r="A6981" s="107"/>
      <c r="B6981" s="92"/>
      <c r="C6981" s="92"/>
      <c r="D6981" s="92"/>
      <c r="E6981" s="92"/>
      <c r="F6981" s="92"/>
      <c r="G6981" s="92"/>
      <c r="H6981" s="92"/>
      <c r="I6981" s="92"/>
      <c r="J6981" s="92"/>
      <c r="K6981" s="92"/>
      <c r="N6981" s="92"/>
      <c r="O6981" s="92"/>
      <c r="P6981" s="92"/>
      <c r="Q6981" s="92"/>
      <c r="R6981" s="92"/>
    </row>
    <row r="6982" spans="1:18" x14ac:dyDescent="0.3">
      <c r="A6982" s="107"/>
      <c r="B6982" s="92"/>
      <c r="C6982" s="92"/>
      <c r="D6982" s="92"/>
      <c r="E6982" s="92"/>
      <c r="F6982" s="92"/>
      <c r="G6982" s="92"/>
      <c r="H6982" s="92"/>
      <c r="I6982" s="92"/>
      <c r="J6982" s="92"/>
      <c r="K6982" s="92"/>
      <c r="N6982" s="92"/>
      <c r="O6982" s="92"/>
      <c r="P6982" s="92"/>
      <c r="Q6982" s="92"/>
      <c r="R6982" s="92"/>
    </row>
    <row r="6983" spans="1:18" x14ac:dyDescent="0.3">
      <c r="A6983" s="107"/>
      <c r="B6983" s="92"/>
      <c r="C6983" s="92"/>
      <c r="D6983" s="92"/>
      <c r="E6983" s="92"/>
      <c r="F6983" s="92"/>
      <c r="G6983" s="92"/>
      <c r="H6983" s="92"/>
      <c r="I6983" s="92"/>
      <c r="J6983" s="92"/>
      <c r="K6983" s="92"/>
      <c r="N6983" s="92"/>
      <c r="O6983" s="92"/>
      <c r="P6983" s="92"/>
      <c r="Q6983" s="92"/>
      <c r="R6983" s="92"/>
    </row>
    <row r="6984" spans="1:18" x14ac:dyDescent="0.3">
      <c r="A6984" s="107"/>
      <c r="B6984" s="92"/>
      <c r="C6984" s="92"/>
      <c r="D6984" s="92"/>
      <c r="E6984" s="92"/>
      <c r="F6984" s="92"/>
      <c r="G6984" s="92"/>
      <c r="H6984" s="92"/>
      <c r="I6984" s="92"/>
      <c r="J6984" s="92"/>
      <c r="K6984" s="92"/>
      <c r="N6984" s="92"/>
      <c r="O6984" s="92"/>
      <c r="P6984" s="92"/>
      <c r="Q6984" s="92"/>
      <c r="R6984" s="92"/>
    </row>
    <row r="6985" spans="1:18" x14ac:dyDescent="0.3">
      <c r="A6985" s="107"/>
      <c r="B6985" s="92"/>
      <c r="C6985" s="92"/>
      <c r="D6985" s="92"/>
      <c r="E6985" s="92"/>
      <c r="F6985" s="92"/>
      <c r="G6985" s="92"/>
      <c r="H6985" s="92"/>
      <c r="I6985" s="92"/>
      <c r="J6985" s="92"/>
      <c r="K6985" s="92"/>
      <c r="N6985" s="92"/>
      <c r="O6985" s="92"/>
      <c r="P6985" s="92"/>
      <c r="Q6985" s="92"/>
      <c r="R6985" s="92"/>
    </row>
    <row r="6986" spans="1:18" x14ac:dyDescent="0.3">
      <c r="A6986" s="107"/>
      <c r="B6986" s="92"/>
      <c r="C6986" s="92"/>
      <c r="D6986" s="92"/>
      <c r="E6986" s="92"/>
      <c r="F6986" s="92"/>
      <c r="G6986" s="92"/>
      <c r="H6986" s="92"/>
      <c r="I6986" s="92"/>
      <c r="J6986" s="92"/>
      <c r="K6986" s="92"/>
      <c r="N6986" s="92"/>
      <c r="O6986" s="92"/>
      <c r="P6986" s="92"/>
      <c r="Q6986" s="92"/>
      <c r="R6986" s="92"/>
    </row>
    <row r="6987" spans="1:18" x14ac:dyDescent="0.3">
      <c r="A6987" s="107"/>
      <c r="B6987" s="92"/>
      <c r="C6987" s="92"/>
      <c r="D6987" s="92"/>
      <c r="E6987" s="92"/>
      <c r="F6987" s="92"/>
      <c r="G6987" s="92"/>
      <c r="H6987" s="92"/>
      <c r="I6987" s="92"/>
      <c r="J6987" s="92"/>
      <c r="K6987" s="92"/>
      <c r="N6987" s="92"/>
      <c r="O6987" s="92"/>
      <c r="P6987" s="92"/>
      <c r="Q6987" s="92"/>
      <c r="R6987" s="92"/>
    </row>
    <row r="6988" spans="1:18" x14ac:dyDescent="0.3">
      <c r="A6988" s="107"/>
      <c r="B6988" s="92"/>
      <c r="C6988" s="92"/>
      <c r="D6988" s="92"/>
      <c r="E6988" s="92"/>
      <c r="F6988" s="92"/>
      <c r="G6988" s="92"/>
      <c r="H6988" s="92"/>
      <c r="I6988" s="92"/>
      <c r="J6988" s="92"/>
      <c r="K6988" s="92"/>
      <c r="N6988" s="92"/>
      <c r="O6988" s="92"/>
      <c r="P6988" s="92"/>
      <c r="Q6988" s="92"/>
      <c r="R6988" s="92"/>
    </row>
    <row r="6989" spans="1:18" x14ac:dyDescent="0.3">
      <c r="A6989" s="107"/>
      <c r="B6989" s="92"/>
      <c r="C6989" s="92"/>
      <c r="D6989" s="92"/>
      <c r="E6989" s="92"/>
      <c r="F6989" s="92"/>
      <c r="G6989" s="92"/>
      <c r="H6989" s="92"/>
      <c r="I6989" s="92"/>
      <c r="J6989" s="92"/>
      <c r="K6989" s="92"/>
      <c r="N6989" s="92"/>
      <c r="O6989" s="92"/>
      <c r="P6989" s="92"/>
      <c r="Q6989" s="92"/>
      <c r="R6989" s="92"/>
    </row>
    <row r="6990" spans="1:18" x14ac:dyDescent="0.3">
      <c r="A6990" s="107"/>
      <c r="B6990" s="92"/>
      <c r="C6990" s="92"/>
      <c r="D6990" s="92"/>
      <c r="E6990" s="92"/>
      <c r="F6990" s="92"/>
      <c r="G6990" s="92"/>
      <c r="H6990" s="92"/>
      <c r="I6990" s="92"/>
      <c r="J6990" s="92"/>
      <c r="K6990" s="92"/>
      <c r="N6990" s="92"/>
      <c r="O6990" s="92"/>
      <c r="P6990" s="92"/>
      <c r="Q6990" s="92"/>
      <c r="R6990" s="92"/>
    </row>
    <row r="6991" spans="1:18" x14ac:dyDescent="0.3">
      <c r="A6991" s="107"/>
      <c r="B6991" s="92"/>
      <c r="C6991" s="92"/>
      <c r="D6991" s="92"/>
      <c r="E6991" s="92"/>
      <c r="F6991" s="92"/>
      <c r="G6991" s="92"/>
      <c r="H6991" s="92"/>
      <c r="I6991" s="92"/>
      <c r="J6991" s="92"/>
      <c r="K6991" s="92"/>
      <c r="N6991" s="92"/>
      <c r="O6991" s="92"/>
      <c r="P6991" s="92"/>
      <c r="Q6991" s="92"/>
      <c r="R6991" s="92"/>
    </row>
    <row r="6992" spans="1:18" x14ac:dyDescent="0.3">
      <c r="A6992" s="107"/>
      <c r="B6992" s="92"/>
      <c r="C6992" s="92"/>
      <c r="D6992" s="92"/>
      <c r="E6992" s="92"/>
      <c r="F6992" s="92"/>
      <c r="G6992" s="92"/>
      <c r="H6992" s="92"/>
      <c r="I6992" s="92"/>
      <c r="J6992" s="92"/>
      <c r="K6992" s="92"/>
      <c r="N6992" s="92"/>
      <c r="O6992" s="92"/>
      <c r="P6992" s="92"/>
      <c r="Q6992" s="92"/>
      <c r="R6992" s="92"/>
    </row>
    <row r="6993" spans="1:18" x14ac:dyDescent="0.3">
      <c r="A6993" s="107"/>
      <c r="B6993" s="92"/>
      <c r="C6993" s="92"/>
      <c r="D6993" s="92"/>
      <c r="E6993" s="92"/>
      <c r="F6993" s="92"/>
      <c r="G6993" s="92"/>
      <c r="H6993" s="92"/>
      <c r="I6993" s="92"/>
      <c r="J6993" s="92"/>
      <c r="K6993" s="92"/>
      <c r="N6993" s="92"/>
      <c r="O6993" s="92"/>
      <c r="P6993" s="92"/>
      <c r="Q6993" s="92"/>
      <c r="R6993" s="92"/>
    </row>
    <row r="6994" spans="1:18" x14ac:dyDescent="0.3">
      <c r="A6994" s="107"/>
      <c r="B6994" s="92"/>
      <c r="C6994" s="92"/>
      <c r="D6994" s="92"/>
      <c r="E6994" s="92"/>
      <c r="F6994" s="92"/>
      <c r="G6994" s="92"/>
      <c r="H6994" s="92"/>
      <c r="I6994" s="92"/>
      <c r="J6994" s="92"/>
      <c r="K6994" s="92"/>
      <c r="N6994" s="92"/>
      <c r="O6994" s="92"/>
      <c r="P6994" s="92"/>
      <c r="Q6994" s="92"/>
      <c r="R6994" s="92"/>
    </row>
    <row r="6995" spans="1:18" x14ac:dyDescent="0.3">
      <c r="A6995" s="107"/>
      <c r="B6995" s="92"/>
      <c r="C6995" s="92"/>
      <c r="D6995" s="92"/>
      <c r="E6995" s="92"/>
      <c r="F6995" s="92"/>
      <c r="G6995" s="92"/>
      <c r="H6995" s="92"/>
      <c r="I6995" s="92"/>
      <c r="J6995" s="92"/>
      <c r="K6995" s="92"/>
      <c r="N6995" s="92"/>
      <c r="O6995" s="92"/>
      <c r="P6995" s="92"/>
      <c r="Q6995" s="92"/>
      <c r="R6995" s="92"/>
    </row>
    <row r="6996" spans="1:18" x14ac:dyDescent="0.3">
      <c r="A6996" s="107"/>
      <c r="B6996" s="92"/>
      <c r="C6996" s="92"/>
      <c r="D6996" s="92"/>
      <c r="E6996" s="92"/>
      <c r="F6996" s="92"/>
      <c r="G6996" s="92"/>
      <c r="H6996" s="92"/>
      <c r="I6996" s="92"/>
      <c r="J6996" s="92"/>
      <c r="K6996" s="92"/>
      <c r="N6996" s="92"/>
      <c r="O6996" s="92"/>
      <c r="P6996" s="92"/>
      <c r="Q6996" s="92"/>
      <c r="R6996" s="92"/>
    </row>
    <row r="6997" spans="1:18" x14ac:dyDescent="0.3">
      <c r="A6997" s="107"/>
      <c r="B6997" s="92"/>
      <c r="C6997" s="92"/>
      <c r="D6997" s="92"/>
      <c r="E6997" s="92"/>
      <c r="F6997" s="92"/>
      <c r="G6997" s="92"/>
      <c r="H6997" s="92"/>
      <c r="I6997" s="92"/>
      <c r="J6997" s="92"/>
      <c r="K6997" s="92"/>
      <c r="N6997" s="92"/>
      <c r="O6997" s="92"/>
      <c r="P6997" s="92"/>
      <c r="Q6997" s="92"/>
      <c r="R6997" s="92"/>
    </row>
    <row r="6998" spans="1:18" x14ac:dyDescent="0.3">
      <c r="A6998" s="107"/>
      <c r="B6998" s="92"/>
      <c r="C6998" s="92"/>
      <c r="D6998" s="92"/>
      <c r="E6998" s="92"/>
      <c r="F6998" s="92"/>
      <c r="G6998" s="92"/>
      <c r="H6998" s="92"/>
      <c r="I6998" s="92"/>
      <c r="J6998" s="92"/>
      <c r="K6998" s="92"/>
      <c r="N6998" s="92"/>
      <c r="O6998" s="92"/>
      <c r="P6998" s="92"/>
      <c r="Q6998" s="92"/>
      <c r="R6998" s="92"/>
    </row>
    <row r="6999" spans="1:18" x14ac:dyDescent="0.3">
      <c r="A6999" s="107"/>
      <c r="B6999" s="92"/>
      <c r="C6999" s="92"/>
      <c r="D6999" s="92"/>
      <c r="E6999" s="92"/>
      <c r="F6999" s="92"/>
      <c r="G6999" s="92"/>
      <c r="H6999" s="92"/>
      <c r="I6999" s="92"/>
      <c r="J6999" s="92"/>
      <c r="K6999" s="92"/>
      <c r="N6999" s="92"/>
      <c r="O6999" s="92"/>
      <c r="P6999" s="92"/>
      <c r="Q6999" s="92"/>
      <c r="R6999" s="92"/>
    </row>
    <row r="7000" spans="1:18" x14ac:dyDescent="0.3">
      <c r="A7000" s="107"/>
      <c r="B7000" s="92"/>
      <c r="C7000" s="92"/>
      <c r="D7000" s="92"/>
      <c r="E7000" s="92"/>
      <c r="F7000" s="92"/>
      <c r="G7000" s="92"/>
      <c r="H7000" s="92"/>
      <c r="I7000" s="92"/>
      <c r="J7000" s="92"/>
      <c r="K7000" s="92"/>
      <c r="N7000" s="92"/>
      <c r="O7000" s="92"/>
      <c r="P7000" s="92"/>
      <c r="Q7000" s="92"/>
      <c r="R7000" s="92"/>
    </row>
    <row r="7001" spans="1:18" x14ac:dyDescent="0.3">
      <c r="A7001" s="107"/>
      <c r="B7001" s="92"/>
      <c r="C7001" s="92"/>
      <c r="D7001" s="92"/>
      <c r="E7001" s="92"/>
      <c r="F7001" s="92"/>
      <c r="G7001" s="92"/>
      <c r="H7001" s="92"/>
      <c r="I7001" s="92"/>
      <c r="J7001" s="92"/>
      <c r="K7001" s="92"/>
      <c r="N7001" s="92"/>
      <c r="O7001" s="92"/>
      <c r="P7001" s="92"/>
      <c r="Q7001" s="92"/>
      <c r="R7001" s="92"/>
    </row>
    <row r="7002" spans="1:18" x14ac:dyDescent="0.3">
      <c r="A7002" s="107"/>
      <c r="B7002" s="92"/>
      <c r="C7002" s="92"/>
      <c r="D7002" s="92"/>
      <c r="E7002" s="92"/>
      <c r="F7002" s="92"/>
      <c r="G7002" s="92"/>
      <c r="H7002" s="92"/>
      <c r="I7002" s="92"/>
      <c r="J7002" s="92"/>
      <c r="K7002" s="92"/>
      <c r="N7002" s="92"/>
      <c r="O7002" s="92"/>
      <c r="P7002" s="92"/>
      <c r="Q7002" s="92"/>
      <c r="R7002" s="92"/>
    </row>
    <row r="7003" spans="1:18" x14ac:dyDescent="0.3">
      <c r="A7003" s="107"/>
      <c r="B7003" s="92"/>
      <c r="C7003" s="92"/>
      <c r="D7003" s="92"/>
      <c r="E7003" s="92"/>
      <c r="F7003" s="92"/>
      <c r="G7003" s="92"/>
      <c r="H7003" s="92"/>
      <c r="I7003" s="92"/>
      <c r="J7003" s="92"/>
      <c r="K7003" s="92"/>
      <c r="N7003" s="92"/>
      <c r="O7003" s="92"/>
      <c r="P7003" s="92"/>
      <c r="Q7003" s="92"/>
      <c r="R7003" s="92"/>
    </row>
    <row r="7004" spans="1:18" x14ac:dyDescent="0.3">
      <c r="A7004" s="107"/>
      <c r="B7004" s="92"/>
      <c r="C7004" s="92"/>
      <c r="D7004" s="92"/>
      <c r="E7004" s="92"/>
      <c r="F7004" s="92"/>
      <c r="G7004" s="92"/>
      <c r="H7004" s="92"/>
      <c r="I7004" s="92"/>
      <c r="J7004" s="92"/>
      <c r="K7004" s="92"/>
      <c r="N7004" s="92"/>
      <c r="O7004" s="92"/>
      <c r="P7004" s="92"/>
      <c r="Q7004" s="92"/>
      <c r="R7004" s="92"/>
    </row>
    <row r="7005" spans="1:18" x14ac:dyDescent="0.3">
      <c r="A7005" s="107"/>
      <c r="B7005" s="92"/>
      <c r="C7005" s="92"/>
      <c r="D7005" s="92"/>
      <c r="E7005" s="92"/>
      <c r="F7005" s="92"/>
      <c r="G7005" s="92"/>
      <c r="H7005" s="92"/>
      <c r="I7005" s="92"/>
      <c r="J7005" s="92"/>
      <c r="K7005" s="92"/>
      <c r="N7005" s="92"/>
      <c r="O7005" s="92"/>
      <c r="P7005" s="92"/>
      <c r="Q7005" s="92"/>
      <c r="R7005" s="92"/>
    </row>
    <row r="7006" spans="1:18" x14ac:dyDescent="0.3">
      <c r="A7006" s="107"/>
      <c r="B7006" s="92"/>
      <c r="C7006" s="92"/>
      <c r="D7006" s="92"/>
      <c r="E7006" s="92"/>
      <c r="F7006" s="92"/>
      <c r="G7006" s="92"/>
      <c r="H7006" s="92"/>
      <c r="I7006" s="92"/>
      <c r="J7006" s="92"/>
      <c r="K7006" s="92"/>
      <c r="N7006" s="92"/>
      <c r="O7006" s="92"/>
      <c r="P7006" s="92"/>
      <c r="Q7006" s="92"/>
      <c r="R7006" s="92"/>
    </row>
    <row r="7007" spans="1:18" x14ac:dyDescent="0.3">
      <c r="A7007" s="107"/>
      <c r="B7007" s="92"/>
      <c r="C7007" s="92"/>
      <c r="D7007" s="92"/>
      <c r="E7007" s="92"/>
      <c r="F7007" s="92"/>
      <c r="G7007" s="92"/>
      <c r="H7007" s="92"/>
      <c r="I7007" s="92"/>
      <c r="J7007" s="92"/>
      <c r="K7007" s="92"/>
      <c r="N7007" s="92"/>
      <c r="O7007" s="92"/>
      <c r="P7007" s="92"/>
      <c r="Q7007" s="92"/>
      <c r="R7007" s="92"/>
    </row>
    <row r="7008" spans="1:18" x14ac:dyDescent="0.3">
      <c r="A7008" s="107"/>
      <c r="B7008" s="92"/>
      <c r="C7008" s="92"/>
      <c r="D7008" s="92"/>
      <c r="E7008" s="92"/>
      <c r="F7008" s="92"/>
      <c r="G7008" s="92"/>
      <c r="H7008" s="92"/>
      <c r="I7008" s="92"/>
      <c r="J7008" s="92"/>
      <c r="K7008" s="92"/>
      <c r="N7008" s="92"/>
      <c r="O7008" s="92"/>
      <c r="P7008" s="92"/>
      <c r="Q7008" s="92"/>
      <c r="R7008" s="92"/>
    </row>
    <row r="7009" spans="1:18" x14ac:dyDescent="0.3">
      <c r="A7009" s="107"/>
      <c r="B7009" s="92"/>
      <c r="C7009" s="92"/>
      <c r="D7009" s="92"/>
      <c r="E7009" s="92"/>
      <c r="F7009" s="92"/>
      <c r="G7009" s="92"/>
      <c r="H7009" s="92"/>
      <c r="I7009" s="92"/>
      <c r="J7009" s="92"/>
      <c r="K7009" s="92"/>
      <c r="N7009" s="92"/>
      <c r="O7009" s="92"/>
      <c r="P7009" s="92"/>
      <c r="Q7009" s="92"/>
      <c r="R7009" s="92"/>
    </row>
    <row r="7010" spans="1:18" x14ac:dyDescent="0.3">
      <c r="A7010" s="107"/>
      <c r="B7010" s="92"/>
      <c r="C7010" s="92"/>
      <c r="D7010" s="92"/>
      <c r="E7010" s="92"/>
      <c r="F7010" s="92"/>
      <c r="G7010" s="92"/>
      <c r="H7010" s="92"/>
      <c r="I7010" s="92"/>
      <c r="J7010" s="92"/>
      <c r="K7010" s="92"/>
      <c r="N7010" s="92"/>
      <c r="O7010" s="92"/>
      <c r="P7010" s="92"/>
      <c r="Q7010" s="92"/>
      <c r="R7010" s="92"/>
    </row>
    <row r="7011" spans="1:18" x14ac:dyDescent="0.3">
      <c r="A7011" s="107"/>
      <c r="B7011" s="92"/>
      <c r="C7011" s="92"/>
      <c r="D7011" s="92"/>
      <c r="E7011" s="92"/>
      <c r="F7011" s="92"/>
      <c r="G7011" s="92"/>
      <c r="H7011" s="92"/>
      <c r="I7011" s="92"/>
      <c r="J7011" s="92"/>
      <c r="K7011" s="92"/>
      <c r="N7011" s="92"/>
      <c r="O7011" s="92"/>
      <c r="P7011" s="92"/>
      <c r="Q7011" s="92"/>
      <c r="R7011" s="92"/>
    </row>
    <row r="7012" spans="1:18" x14ac:dyDescent="0.3">
      <c r="A7012" s="107"/>
      <c r="B7012" s="92"/>
      <c r="C7012" s="92"/>
      <c r="D7012" s="92"/>
      <c r="E7012" s="92"/>
      <c r="F7012" s="92"/>
      <c r="G7012" s="92"/>
      <c r="H7012" s="92"/>
      <c r="I7012" s="92"/>
      <c r="J7012" s="92"/>
      <c r="K7012" s="92"/>
      <c r="N7012" s="92"/>
      <c r="O7012" s="92"/>
      <c r="P7012" s="92"/>
      <c r="Q7012" s="92"/>
      <c r="R7012" s="92"/>
    </row>
    <row r="7013" spans="1:18" x14ac:dyDescent="0.3">
      <c r="A7013" s="107"/>
      <c r="B7013" s="92"/>
      <c r="C7013" s="92"/>
      <c r="D7013" s="92"/>
      <c r="E7013" s="92"/>
      <c r="F7013" s="92"/>
      <c r="G7013" s="92"/>
      <c r="H7013" s="92"/>
      <c r="I7013" s="92"/>
      <c r="J7013" s="92"/>
      <c r="K7013" s="92"/>
      <c r="N7013" s="92"/>
      <c r="O7013" s="92"/>
      <c r="P7013" s="92"/>
      <c r="Q7013" s="92"/>
      <c r="R7013" s="92"/>
    </row>
    <row r="7014" spans="1:18" x14ac:dyDescent="0.3">
      <c r="A7014" s="107"/>
      <c r="B7014" s="92"/>
      <c r="C7014" s="92"/>
      <c r="D7014" s="92"/>
      <c r="E7014" s="92"/>
      <c r="F7014" s="92"/>
      <c r="G7014" s="92"/>
      <c r="H7014" s="92"/>
      <c r="I7014" s="92"/>
      <c r="J7014" s="92"/>
      <c r="K7014" s="92"/>
      <c r="N7014" s="92"/>
      <c r="O7014" s="92"/>
      <c r="P7014" s="92"/>
      <c r="Q7014" s="92"/>
      <c r="R7014" s="92"/>
    </row>
    <row r="7015" spans="1:18" x14ac:dyDescent="0.3">
      <c r="A7015" s="107"/>
      <c r="B7015" s="92"/>
      <c r="C7015" s="92"/>
      <c r="D7015" s="92"/>
      <c r="E7015" s="92"/>
      <c r="F7015" s="92"/>
      <c r="G7015" s="92"/>
      <c r="H7015" s="92"/>
      <c r="I7015" s="92"/>
      <c r="J7015" s="92"/>
      <c r="K7015" s="92"/>
      <c r="N7015" s="92"/>
      <c r="O7015" s="92"/>
      <c r="P7015" s="92"/>
      <c r="Q7015" s="92"/>
      <c r="R7015" s="92"/>
    </row>
    <row r="7016" spans="1:18" x14ac:dyDescent="0.3">
      <c r="A7016" s="107"/>
      <c r="B7016" s="92"/>
      <c r="C7016" s="92"/>
      <c r="D7016" s="92"/>
      <c r="E7016" s="92"/>
      <c r="F7016" s="92"/>
      <c r="G7016" s="92"/>
      <c r="H7016" s="92"/>
      <c r="I7016" s="92"/>
      <c r="J7016" s="92"/>
      <c r="K7016" s="92"/>
      <c r="N7016" s="92"/>
      <c r="O7016" s="92"/>
      <c r="P7016" s="92"/>
      <c r="Q7016" s="92"/>
      <c r="R7016" s="92"/>
    </row>
    <row r="7017" spans="1:18" x14ac:dyDescent="0.3">
      <c r="A7017" s="107"/>
      <c r="B7017" s="92"/>
      <c r="C7017" s="92"/>
      <c r="D7017" s="92"/>
      <c r="E7017" s="92"/>
      <c r="F7017" s="92"/>
      <c r="G7017" s="92"/>
      <c r="H7017" s="92"/>
      <c r="I7017" s="92"/>
      <c r="J7017" s="92"/>
      <c r="K7017" s="92"/>
      <c r="N7017" s="92"/>
      <c r="O7017" s="92"/>
      <c r="P7017" s="92"/>
      <c r="Q7017" s="92"/>
      <c r="R7017" s="92"/>
    </row>
    <row r="7018" spans="1:18" x14ac:dyDescent="0.3">
      <c r="A7018" s="107"/>
      <c r="B7018" s="92"/>
      <c r="C7018" s="92"/>
      <c r="D7018" s="92"/>
      <c r="E7018" s="92"/>
      <c r="F7018" s="92"/>
      <c r="G7018" s="92"/>
      <c r="H7018" s="92"/>
      <c r="I7018" s="92"/>
      <c r="J7018" s="92"/>
      <c r="K7018" s="92"/>
      <c r="N7018" s="92"/>
      <c r="O7018" s="92"/>
      <c r="P7018" s="92"/>
      <c r="Q7018" s="92"/>
      <c r="R7018" s="92"/>
    </row>
    <row r="7019" spans="1:18" x14ac:dyDescent="0.3">
      <c r="A7019" s="107"/>
      <c r="B7019" s="92"/>
      <c r="C7019" s="92"/>
      <c r="D7019" s="92"/>
      <c r="E7019" s="92"/>
      <c r="F7019" s="92"/>
      <c r="G7019" s="92"/>
      <c r="H7019" s="92"/>
      <c r="I7019" s="92"/>
      <c r="J7019" s="92"/>
      <c r="K7019" s="92"/>
      <c r="N7019" s="92"/>
      <c r="O7019" s="92"/>
      <c r="P7019" s="92"/>
      <c r="Q7019" s="92"/>
      <c r="R7019" s="92"/>
    </row>
    <row r="7020" spans="1:18" x14ac:dyDescent="0.3">
      <c r="A7020" s="107"/>
      <c r="B7020" s="92"/>
      <c r="C7020" s="92"/>
      <c r="D7020" s="92"/>
      <c r="E7020" s="92"/>
      <c r="F7020" s="92"/>
      <c r="G7020" s="92"/>
      <c r="H7020" s="92"/>
      <c r="I7020" s="92"/>
      <c r="J7020" s="92"/>
      <c r="K7020" s="92"/>
      <c r="N7020" s="92"/>
      <c r="O7020" s="92"/>
      <c r="P7020" s="92"/>
      <c r="Q7020" s="92"/>
      <c r="R7020" s="92"/>
    </row>
    <row r="7021" spans="1:18" x14ac:dyDescent="0.3">
      <c r="A7021" s="107"/>
      <c r="B7021" s="92"/>
      <c r="C7021" s="92"/>
      <c r="D7021" s="92"/>
      <c r="E7021" s="92"/>
      <c r="F7021" s="92"/>
      <c r="G7021" s="92"/>
      <c r="H7021" s="92"/>
      <c r="I7021" s="92"/>
      <c r="J7021" s="92"/>
      <c r="K7021" s="92"/>
      <c r="N7021" s="92"/>
      <c r="O7021" s="92"/>
      <c r="P7021" s="92"/>
      <c r="Q7021" s="92"/>
      <c r="R7021" s="92"/>
    </row>
    <row r="7022" spans="1:18" x14ac:dyDescent="0.3">
      <c r="A7022" s="107"/>
      <c r="B7022" s="92"/>
      <c r="C7022" s="92"/>
      <c r="D7022" s="92"/>
      <c r="E7022" s="92"/>
      <c r="F7022" s="92"/>
      <c r="G7022" s="92"/>
      <c r="H7022" s="92"/>
      <c r="I7022" s="92"/>
      <c r="J7022" s="92"/>
      <c r="K7022" s="92"/>
      <c r="N7022" s="92"/>
      <c r="O7022" s="92"/>
      <c r="P7022" s="92"/>
      <c r="Q7022" s="92"/>
      <c r="R7022" s="92"/>
    </row>
    <row r="7023" spans="1:18" x14ac:dyDescent="0.3">
      <c r="A7023" s="107"/>
      <c r="B7023" s="92"/>
      <c r="C7023" s="92"/>
      <c r="D7023" s="92"/>
      <c r="E7023" s="92"/>
      <c r="F7023" s="92"/>
      <c r="G7023" s="92"/>
      <c r="H7023" s="92"/>
      <c r="I7023" s="92"/>
      <c r="J7023" s="92"/>
      <c r="K7023" s="92"/>
      <c r="N7023" s="92"/>
      <c r="O7023" s="92"/>
      <c r="P7023" s="92"/>
      <c r="Q7023" s="92"/>
      <c r="R7023" s="92"/>
    </row>
    <row r="7024" spans="1:18" x14ac:dyDescent="0.3">
      <c r="A7024" s="107"/>
      <c r="B7024" s="92"/>
      <c r="C7024" s="92"/>
      <c r="D7024" s="92"/>
      <c r="E7024" s="92"/>
      <c r="F7024" s="92"/>
      <c r="G7024" s="92"/>
      <c r="H7024" s="92"/>
      <c r="I7024" s="92"/>
      <c r="J7024" s="92"/>
      <c r="K7024" s="92"/>
      <c r="N7024" s="92"/>
      <c r="O7024" s="92"/>
      <c r="P7024" s="92"/>
      <c r="Q7024" s="92"/>
      <c r="R7024" s="92"/>
    </row>
    <row r="7025" spans="1:18" x14ac:dyDescent="0.3">
      <c r="A7025" s="107"/>
      <c r="B7025" s="92"/>
      <c r="C7025" s="92"/>
      <c r="D7025" s="92"/>
      <c r="E7025" s="92"/>
      <c r="F7025" s="92"/>
      <c r="G7025" s="92"/>
      <c r="H7025" s="92"/>
      <c r="I7025" s="92"/>
      <c r="J7025" s="92"/>
      <c r="K7025" s="92"/>
      <c r="N7025" s="92"/>
      <c r="O7025" s="92"/>
      <c r="P7025" s="92"/>
      <c r="Q7025" s="92"/>
      <c r="R7025" s="92"/>
    </row>
    <row r="7026" spans="1:18" x14ac:dyDescent="0.3">
      <c r="A7026" s="107"/>
      <c r="B7026" s="92"/>
      <c r="C7026" s="92"/>
      <c r="D7026" s="92"/>
      <c r="E7026" s="92"/>
      <c r="F7026" s="92"/>
      <c r="G7026" s="92"/>
      <c r="H7026" s="92"/>
      <c r="I7026" s="92"/>
      <c r="J7026" s="92"/>
      <c r="K7026" s="92"/>
      <c r="N7026" s="92"/>
      <c r="O7026" s="92"/>
      <c r="P7026" s="92"/>
      <c r="Q7026" s="92"/>
      <c r="R7026" s="92"/>
    </row>
    <row r="7027" spans="1:18" x14ac:dyDescent="0.3">
      <c r="A7027" s="107"/>
      <c r="B7027" s="92"/>
      <c r="C7027" s="92"/>
      <c r="D7027" s="92"/>
      <c r="E7027" s="92"/>
      <c r="F7027" s="92"/>
      <c r="G7027" s="92"/>
      <c r="H7027" s="92"/>
      <c r="I7027" s="92"/>
      <c r="J7027" s="92"/>
      <c r="K7027" s="92"/>
      <c r="N7027" s="92"/>
      <c r="O7027" s="92"/>
      <c r="P7027" s="92"/>
      <c r="Q7027" s="92"/>
      <c r="R7027" s="92"/>
    </row>
    <row r="7028" spans="1:18" x14ac:dyDescent="0.3">
      <c r="A7028" s="107"/>
      <c r="B7028" s="92"/>
      <c r="C7028" s="92"/>
      <c r="D7028" s="92"/>
      <c r="E7028" s="92"/>
      <c r="F7028" s="92"/>
      <c r="G7028" s="92"/>
      <c r="H7028" s="92"/>
      <c r="I7028" s="92"/>
      <c r="J7028" s="92"/>
      <c r="K7028" s="92"/>
      <c r="N7028" s="92"/>
      <c r="O7028" s="92"/>
      <c r="P7028" s="92"/>
      <c r="Q7028" s="92"/>
      <c r="R7028" s="92"/>
    </row>
    <row r="7029" spans="1:18" x14ac:dyDescent="0.3">
      <c r="A7029" s="107"/>
      <c r="B7029" s="92"/>
      <c r="C7029" s="92"/>
      <c r="D7029" s="92"/>
      <c r="E7029" s="92"/>
      <c r="F7029" s="92"/>
      <c r="G7029" s="92"/>
      <c r="H7029" s="92"/>
      <c r="I7029" s="92"/>
      <c r="J7029" s="92"/>
      <c r="K7029" s="92"/>
      <c r="N7029" s="92"/>
      <c r="O7029" s="92"/>
      <c r="P7029" s="92"/>
      <c r="Q7029" s="92"/>
      <c r="R7029" s="92"/>
    </row>
    <row r="7030" spans="1:18" x14ac:dyDescent="0.3">
      <c r="A7030" s="107"/>
      <c r="B7030" s="92"/>
      <c r="C7030" s="92"/>
      <c r="D7030" s="92"/>
      <c r="E7030" s="92"/>
      <c r="F7030" s="92"/>
      <c r="G7030" s="92"/>
      <c r="H7030" s="92"/>
      <c r="I7030" s="92"/>
      <c r="J7030" s="92"/>
      <c r="K7030" s="92"/>
      <c r="N7030" s="92"/>
      <c r="O7030" s="92"/>
      <c r="P7030" s="92"/>
      <c r="Q7030" s="92"/>
      <c r="R7030" s="92"/>
    </row>
    <row r="7031" spans="1:18" x14ac:dyDescent="0.3">
      <c r="A7031" s="107"/>
      <c r="B7031" s="92"/>
      <c r="C7031" s="92"/>
      <c r="D7031" s="92"/>
      <c r="E7031" s="92"/>
      <c r="F7031" s="92"/>
      <c r="G7031" s="92"/>
      <c r="H7031" s="92"/>
      <c r="I7031" s="92"/>
      <c r="J7031" s="92"/>
      <c r="K7031" s="92"/>
      <c r="N7031" s="92"/>
      <c r="O7031" s="92"/>
      <c r="P7031" s="92"/>
      <c r="Q7031" s="92"/>
      <c r="R7031" s="92"/>
    </row>
    <row r="7032" spans="1:18" x14ac:dyDescent="0.3">
      <c r="A7032" s="107"/>
      <c r="B7032" s="92"/>
      <c r="C7032" s="92"/>
      <c r="D7032" s="92"/>
      <c r="E7032" s="92"/>
      <c r="F7032" s="92"/>
      <c r="G7032" s="92"/>
      <c r="H7032" s="92"/>
      <c r="I7032" s="92"/>
      <c r="J7032" s="92"/>
      <c r="K7032" s="92"/>
      <c r="N7032" s="92"/>
      <c r="O7032" s="92"/>
      <c r="P7032" s="92"/>
      <c r="Q7032" s="92"/>
      <c r="R7032" s="92"/>
    </row>
    <row r="7033" spans="1:18" x14ac:dyDescent="0.3">
      <c r="A7033" s="107"/>
      <c r="B7033" s="92"/>
      <c r="C7033" s="92"/>
      <c r="D7033" s="92"/>
      <c r="E7033" s="92"/>
      <c r="F7033" s="92"/>
      <c r="G7033" s="92"/>
      <c r="H7033" s="92"/>
      <c r="I7033" s="92"/>
      <c r="J7033" s="92"/>
      <c r="K7033" s="92"/>
      <c r="N7033" s="92"/>
      <c r="O7033" s="92"/>
      <c r="P7033" s="92"/>
      <c r="Q7033" s="92"/>
      <c r="R7033" s="92"/>
    </row>
    <row r="7034" spans="1:18" x14ac:dyDescent="0.3">
      <c r="A7034" s="107"/>
      <c r="B7034" s="92"/>
      <c r="C7034" s="92"/>
      <c r="D7034" s="92"/>
      <c r="E7034" s="92"/>
      <c r="F7034" s="92"/>
      <c r="G7034" s="92"/>
      <c r="H7034" s="92"/>
      <c r="I7034" s="92"/>
      <c r="J7034" s="92"/>
      <c r="K7034" s="92"/>
      <c r="N7034" s="92"/>
      <c r="O7034" s="92"/>
      <c r="P7034" s="92"/>
      <c r="Q7034" s="92"/>
      <c r="R7034" s="92"/>
    </row>
    <row r="7035" spans="1:18" x14ac:dyDescent="0.3">
      <c r="A7035" s="107"/>
      <c r="B7035" s="92"/>
      <c r="C7035" s="92"/>
      <c r="D7035" s="92"/>
      <c r="E7035" s="92"/>
      <c r="F7035" s="92"/>
      <c r="G7035" s="92"/>
      <c r="H7035" s="92"/>
      <c r="I7035" s="92"/>
      <c r="J7035" s="92"/>
      <c r="K7035" s="92"/>
      <c r="N7035" s="92"/>
      <c r="O7035" s="92"/>
      <c r="P7035" s="92"/>
      <c r="Q7035" s="92"/>
      <c r="R7035" s="92"/>
    </row>
    <row r="7036" spans="1:18" x14ac:dyDescent="0.3">
      <c r="A7036" s="107"/>
      <c r="B7036" s="92"/>
      <c r="C7036" s="92"/>
      <c r="D7036" s="92"/>
      <c r="E7036" s="92"/>
      <c r="F7036" s="92"/>
      <c r="G7036" s="92"/>
      <c r="H7036" s="92"/>
      <c r="I7036" s="92"/>
      <c r="J7036" s="92"/>
      <c r="K7036" s="92"/>
      <c r="N7036" s="92"/>
      <c r="O7036" s="92"/>
      <c r="P7036" s="92"/>
      <c r="Q7036" s="92"/>
      <c r="R7036" s="92"/>
    </row>
    <row r="7037" spans="1:18" x14ac:dyDescent="0.3">
      <c r="A7037" s="107"/>
      <c r="B7037" s="92"/>
      <c r="C7037" s="92"/>
      <c r="D7037" s="92"/>
      <c r="E7037" s="92"/>
      <c r="F7037" s="92"/>
      <c r="G7037" s="92"/>
      <c r="H7037" s="92"/>
      <c r="I7037" s="92"/>
      <c r="J7037" s="92"/>
      <c r="K7037" s="92"/>
      <c r="N7037" s="92"/>
      <c r="O7037" s="92"/>
      <c r="P7037" s="92"/>
      <c r="Q7037" s="92"/>
      <c r="R7037" s="92"/>
    </row>
    <row r="7038" spans="1:18" x14ac:dyDescent="0.3">
      <c r="A7038" s="107"/>
      <c r="B7038" s="92"/>
      <c r="C7038" s="92"/>
      <c r="D7038" s="92"/>
      <c r="E7038" s="92"/>
      <c r="F7038" s="92"/>
      <c r="G7038" s="92"/>
      <c r="H7038" s="92"/>
      <c r="I7038" s="92"/>
      <c r="J7038" s="92"/>
      <c r="K7038" s="92"/>
      <c r="N7038" s="92"/>
      <c r="O7038" s="92"/>
      <c r="P7038" s="92"/>
      <c r="Q7038" s="92"/>
      <c r="R7038" s="92"/>
    </row>
    <row r="7039" spans="1:18" x14ac:dyDescent="0.3">
      <c r="A7039" s="107"/>
      <c r="B7039" s="92"/>
      <c r="C7039" s="92"/>
      <c r="D7039" s="92"/>
      <c r="E7039" s="92"/>
      <c r="F7039" s="92"/>
      <c r="G7039" s="92"/>
      <c r="H7039" s="92"/>
      <c r="I7039" s="92"/>
      <c r="J7039" s="92"/>
      <c r="K7039" s="92"/>
      <c r="N7039" s="92"/>
      <c r="O7039" s="92"/>
      <c r="P7039" s="92"/>
      <c r="Q7039" s="92"/>
      <c r="R7039" s="92"/>
    </row>
    <row r="7040" spans="1:18" x14ac:dyDescent="0.3">
      <c r="A7040" s="107"/>
      <c r="B7040" s="92"/>
      <c r="C7040" s="92"/>
      <c r="D7040" s="92"/>
      <c r="E7040" s="92"/>
      <c r="F7040" s="92"/>
      <c r="G7040" s="92"/>
      <c r="H7040" s="92"/>
      <c r="I7040" s="92"/>
      <c r="J7040" s="92"/>
      <c r="K7040" s="92"/>
      <c r="N7040" s="92"/>
      <c r="O7040" s="92"/>
      <c r="P7040" s="92"/>
      <c r="Q7040" s="92"/>
      <c r="R7040" s="92"/>
    </row>
    <row r="7041" spans="1:18" x14ac:dyDescent="0.3">
      <c r="A7041" s="107"/>
      <c r="B7041" s="92"/>
      <c r="C7041" s="92"/>
      <c r="D7041" s="92"/>
      <c r="E7041" s="92"/>
      <c r="F7041" s="92"/>
      <c r="G7041" s="92"/>
      <c r="H7041" s="92"/>
      <c r="I7041" s="92"/>
      <c r="J7041" s="92"/>
      <c r="K7041" s="92"/>
      <c r="N7041" s="92"/>
      <c r="O7041" s="92"/>
      <c r="P7041" s="92"/>
      <c r="Q7041" s="92"/>
      <c r="R7041" s="92"/>
    </row>
    <row r="7042" spans="1:18" x14ac:dyDescent="0.3">
      <c r="A7042" s="107"/>
      <c r="B7042" s="92"/>
      <c r="C7042" s="92"/>
      <c r="D7042" s="92"/>
      <c r="E7042" s="92"/>
      <c r="F7042" s="92"/>
      <c r="G7042" s="92"/>
      <c r="H7042" s="92"/>
      <c r="I7042" s="92"/>
      <c r="J7042" s="92"/>
      <c r="K7042" s="92"/>
      <c r="N7042" s="92"/>
      <c r="O7042" s="92"/>
      <c r="P7042" s="92"/>
      <c r="Q7042" s="92"/>
      <c r="R7042" s="92"/>
    </row>
    <row r="7043" spans="1:18" x14ac:dyDescent="0.3">
      <c r="A7043" s="107"/>
      <c r="B7043" s="92"/>
      <c r="C7043" s="92"/>
      <c r="D7043" s="92"/>
      <c r="E7043" s="92"/>
      <c r="F7043" s="92"/>
      <c r="G7043" s="92"/>
      <c r="H7043" s="92"/>
      <c r="I7043" s="92"/>
      <c r="J7043" s="92"/>
      <c r="K7043" s="92"/>
      <c r="N7043" s="92"/>
      <c r="O7043" s="92"/>
      <c r="P7043" s="92"/>
      <c r="Q7043" s="92"/>
      <c r="R7043" s="92"/>
    </row>
    <row r="7044" spans="1:18" x14ac:dyDescent="0.3">
      <c r="A7044" s="107"/>
      <c r="B7044" s="92"/>
      <c r="C7044" s="92"/>
      <c r="D7044" s="92"/>
      <c r="E7044" s="92"/>
      <c r="F7044" s="92"/>
      <c r="G7044" s="92"/>
      <c r="H7044" s="92"/>
      <c r="I7044" s="92"/>
      <c r="J7044" s="92"/>
      <c r="K7044" s="92"/>
      <c r="N7044" s="92"/>
      <c r="O7044" s="92"/>
      <c r="P7044" s="92"/>
      <c r="Q7044" s="92"/>
      <c r="R7044" s="92"/>
    </row>
    <row r="7045" spans="1:18" x14ac:dyDescent="0.3">
      <c r="A7045" s="107"/>
      <c r="B7045" s="92"/>
      <c r="C7045" s="92"/>
      <c r="D7045" s="92"/>
      <c r="E7045" s="92"/>
      <c r="F7045" s="92"/>
      <c r="G7045" s="92"/>
      <c r="H7045" s="92"/>
      <c r="I7045" s="92"/>
      <c r="J7045" s="92"/>
      <c r="K7045" s="92"/>
      <c r="N7045" s="92"/>
      <c r="O7045" s="92"/>
      <c r="P7045" s="92"/>
      <c r="Q7045" s="92"/>
      <c r="R7045" s="92"/>
    </row>
    <row r="7046" spans="1:18" x14ac:dyDescent="0.3">
      <c r="A7046" s="107"/>
      <c r="B7046" s="92"/>
      <c r="C7046" s="92"/>
      <c r="D7046" s="92"/>
      <c r="E7046" s="92"/>
      <c r="F7046" s="92"/>
      <c r="G7046" s="92"/>
      <c r="H7046" s="92"/>
      <c r="I7046" s="92"/>
      <c r="J7046" s="92"/>
      <c r="K7046" s="92"/>
      <c r="N7046" s="92"/>
      <c r="O7046" s="92"/>
      <c r="P7046" s="92"/>
      <c r="Q7046" s="92"/>
      <c r="R7046" s="92"/>
    </row>
    <row r="7047" spans="1:18" x14ac:dyDescent="0.3">
      <c r="A7047" s="107"/>
      <c r="B7047" s="92"/>
      <c r="C7047" s="92"/>
      <c r="D7047" s="92"/>
      <c r="E7047" s="92"/>
      <c r="F7047" s="92"/>
      <c r="G7047" s="92"/>
      <c r="H7047" s="92"/>
      <c r="I7047" s="92"/>
      <c r="J7047" s="92"/>
      <c r="K7047" s="92"/>
      <c r="N7047" s="92"/>
      <c r="O7047" s="92"/>
      <c r="P7047" s="92"/>
      <c r="Q7047" s="92"/>
      <c r="R7047" s="92"/>
    </row>
    <row r="7048" spans="1:18" x14ac:dyDescent="0.3">
      <c r="A7048" s="107"/>
      <c r="B7048" s="92"/>
      <c r="C7048" s="92"/>
      <c r="D7048" s="92"/>
      <c r="E7048" s="92"/>
      <c r="F7048" s="92"/>
      <c r="G7048" s="92"/>
      <c r="H7048" s="92"/>
      <c r="I7048" s="92"/>
      <c r="J7048" s="92"/>
      <c r="K7048" s="92"/>
      <c r="N7048" s="92"/>
      <c r="O7048" s="92"/>
      <c r="P7048" s="92"/>
      <c r="Q7048" s="92"/>
      <c r="R7048" s="92"/>
    </row>
    <row r="7049" spans="1:18" x14ac:dyDescent="0.3">
      <c r="A7049" s="107"/>
      <c r="B7049" s="92"/>
      <c r="C7049" s="92"/>
      <c r="D7049" s="92"/>
      <c r="E7049" s="92"/>
      <c r="F7049" s="92"/>
      <c r="G7049" s="92"/>
      <c r="H7049" s="92"/>
      <c r="I7049" s="92"/>
      <c r="J7049" s="92"/>
      <c r="K7049" s="92"/>
      <c r="N7049" s="92"/>
      <c r="O7049" s="92"/>
      <c r="P7049" s="92"/>
      <c r="Q7049" s="92"/>
      <c r="R7049" s="92"/>
    </row>
    <row r="7050" spans="1:18" x14ac:dyDescent="0.3">
      <c r="A7050" s="107"/>
      <c r="B7050" s="92"/>
      <c r="C7050" s="92"/>
      <c r="D7050" s="92"/>
      <c r="E7050" s="92"/>
      <c r="F7050" s="92"/>
      <c r="G7050" s="92"/>
      <c r="H7050" s="92"/>
      <c r="I7050" s="92"/>
      <c r="J7050" s="92"/>
      <c r="K7050" s="92"/>
      <c r="N7050" s="92"/>
      <c r="O7050" s="92"/>
      <c r="P7050" s="92"/>
      <c r="Q7050" s="92"/>
      <c r="R7050" s="92"/>
    </row>
    <row r="7051" spans="1:18" x14ac:dyDescent="0.3">
      <c r="A7051" s="107"/>
      <c r="B7051" s="92"/>
      <c r="C7051" s="92"/>
      <c r="D7051" s="92"/>
      <c r="E7051" s="92"/>
      <c r="F7051" s="92"/>
      <c r="G7051" s="92"/>
      <c r="H7051" s="92"/>
      <c r="I7051" s="92"/>
      <c r="J7051" s="92"/>
      <c r="K7051" s="92"/>
      <c r="N7051" s="92"/>
      <c r="O7051" s="92"/>
      <c r="P7051" s="92"/>
      <c r="Q7051" s="92"/>
      <c r="R7051" s="92"/>
    </row>
    <row r="7052" spans="1:18" x14ac:dyDescent="0.3">
      <c r="A7052" s="107"/>
      <c r="B7052" s="92"/>
      <c r="C7052" s="92"/>
      <c r="D7052" s="92"/>
      <c r="E7052" s="92"/>
      <c r="F7052" s="92"/>
      <c r="G7052" s="92"/>
      <c r="H7052" s="92"/>
      <c r="I7052" s="92"/>
      <c r="J7052" s="92"/>
      <c r="K7052" s="92"/>
      <c r="N7052" s="92"/>
      <c r="O7052" s="92"/>
      <c r="P7052" s="92"/>
      <c r="Q7052" s="92"/>
      <c r="R7052" s="92"/>
    </row>
    <row r="7053" spans="1:18" x14ac:dyDescent="0.3">
      <c r="A7053" s="107"/>
      <c r="B7053" s="92"/>
      <c r="C7053" s="92"/>
      <c r="D7053" s="92"/>
      <c r="E7053" s="92"/>
      <c r="F7053" s="92"/>
      <c r="G7053" s="92"/>
      <c r="H7053" s="92"/>
      <c r="I7053" s="92"/>
      <c r="J7053" s="92"/>
      <c r="K7053" s="92"/>
      <c r="N7053" s="92"/>
      <c r="O7053" s="92"/>
      <c r="P7053" s="92"/>
      <c r="Q7053" s="92"/>
      <c r="R7053" s="92"/>
    </row>
    <row r="7054" spans="1:18" x14ac:dyDescent="0.3">
      <c r="A7054" s="107"/>
      <c r="B7054" s="92"/>
      <c r="C7054" s="92"/>
      <c r="D7054" s="92"/>
      <c r="E7054" s="92"/>
      <c r="F7054" s="92"/>
      <c r="G7054" s="92"/>
      <c r="H7054" s="92"/>
      <c r="I7054" s="92"/>
      <c r="J7054" s="92"/>
      <c r="K7054" s="92"/>
      <c r="N7054" s="92"/>
      <c r="O7054" s="92"/>
      <c r="P7054" s="92"/>
      <c r="Q7054" s="92"/>
      <c r="R7054" s="92"/>
    </row>
    <row r="7055" spans="1:18" x14ac:dyDescent="0.3">
      <c r="A7055" s="107"/>
      <c r="B7055" s="92"/>
      <c r="C7055" s="92"/>
      <c r="D7055" s="92"/>
      <c r="E7055" s="92"/>
      <c r="F7055" s="92"/>
      <c r="G7055" s="92"/>
      <c r="H7055" s="92"/>
      <c r="I7055" s="92"/>
      <c r="J7055" s="92"/>
      <c r="K7055" s="92"/>
      <c r="N7055" s="92"/>
      <c r="O7055" s="92"/>
      <c r="P7055" s="92"/>
      <c r="Q7055" s="92"/>
      <c r="R7055" s="92"/>
    </row>
    <row r="7056" spans="1:18" x14ac:dyDescent="0.3">
      <c r="A7056" s="107"/>
      <c r="B7056" s="92"/>
      <c r="C7056" s="92"/>
      <c r="D7056" s="92"/>
      <c r="E7056" s="92"/>
      <c r="F7056" s="92"/>
      <c r="G7056" s="92"/>
      <c r="H7056" s="92"/>
      <c r="I7056" s="92"/>
      <c r="J7056" s="92"/>
      <c r="K7056" s="92"/>
      <c r="N7056" s="92"/>
      <c r="O7056" s="92"/>
      <c r="P7056" s="92"/>
      <c r="Q7056" s="92"/>
      <c r="R7056" s="92"/>
    </row>
    <row r="7057" spans="1:18" x14ac:dyDescent="0.3">
      <c r="A7057" s="107"/>
      <c r="B7057" s="92"/>
      <c r="C7057" s="92"/>
      <c r="D7057" s="92"/>
      <c r="E7057" s="92"/>
      <c r="F7057" s="92"/>
      <c r="G7057" s="92"/>
      <c r="H7057" s="92"/>
      <c r="I7057" s="92"/>
      <c r="J7057" s="92"/>
      <c r="K7057" s="92"/>
      <c r="N7057" s="92"/>
      <c r="O7057" s="92"/>
      <c r="P7057" s="92"/>
      <c r="Q7057" s="92"/>
      <c r="R7057" s="92"/>
    </row>
    <row r="7058" spans="1:18" x14ac:dyDescent="0.3">
      <c r="A7058" s="107"/>
      <c r="B7058" s="92"/>
      <c r="C7058" s="92"/>
      <c r="D7058" s="92"/>
      <c r="E7058" s="92"/>
      <c r="F7058" s="92"/>
      <c r="G7058" s="92"/>
      <c r="H7058" s="92"/>
      <c r="I7058" s="92"/>
      <c r="J7058" s="92"/>
      <c r="K7058" s="92"/>
      <c r="N7058" s="92"/>
      <c r="O7058" s="92"/>
      <c r="P7058" s="92"/>
      <c r="Q7058" s="92"/>
      <c r="R7058" s="92"/>
    </row>
    <row r="7059" spans="1:18" x14ac:dyDescent="0.3">
      <c r="A7059" s="107"/>
      <c r="B7059" s="92"/>
      <c r="C7059" s="92"/>
      <c r="D7059" s="92"/>
      <c r="E7059" s="92"/>
      <c r="F7059" s="92"/>
      <c r="G7059" s="92"/>
      <c r="H7059" s="92"/>
      <c r="I7059" s="92"/>
      <c r="J7059" s="92"/>
      <c r="K7059" s="92"/>
      <c r="N7059" s="92"/>
      <c r="O7059" s="92"/>
      <c r="P7059" s="92"/>
      <c r="Q7059" s="92"/>
      <c r="R7059" s="92"/>
    </row>
    <row r="7060" spans="1:18" x14ac:dyDescent="0.3">
      <c r="A7060" s="107"/>
      <c r="B7060" s="92"/>
      <c r="C7060" s="92"/>
      <c r="D7060" s="92"/>
      <c r="E7060" s="92"/>
      <c r="F7060" s="92"/>
      <c r="G7060" s="92"/>
      <c r="H7060" s="92"/>
      <c r="I7060" s="92"/>
      <c r="J7060" s="92"/>
      <c r="K7060" s="92"/>
      <c r="N7060" s="92"/>
      <c r="O7060" s="92"/>
      <c r="P7060" s="92"/>
      <c r="Q7060" s="92"/>
      <c r="R7060" s="92"/>
    </row>
    <row r="7061" spans="1:18" x14ac:dyDescent="0.3">
      <c r="A7061" s="107"/>
      <c r="B7061" s="92"/>
      <c r="C7061" s="92"/>
      <c r="D7061" s="92"/>
      <c r="E7061" s="92"/>
      <c r="F7061" s="92"/>
      <c r="G7061" s="92"/>
      <c r="H7061" s="92"/>
      <c r="I7061" s="92"/>
      <c r="J7061" s="92"/>
      <c r="K7061" s="92"/>
      <c r="N7061" s="92"/>
      <c r="O7061" s="92"/>
      <c r="P7061" s="92"/>
      <c r="Q7061" s="92"/>
      <c r="R7061" s="92"/>
    </row>
    <row r="7062" spans="1:18" x14ac:dyDescent="0.3">
      <c r="A7062" s="107"/>
      <c r="B7062" s="92"/>
      <c r="C7062" s="92"/>
      <c r="D7062" s="92"/>
      <c r="E7062" s="92"/>
      <c r="F7062" s="92"/>
      <c r="G7062" s="92"/>
      <c r="H7062" s="92"/>
      <c r="I7062" s="92"/>
      <c r="J7062" s="92"/>
      <c r="K7062" s="92"/>
      <c r="N7062" s="92"/>
      <c r="O7062" s="92"/>
      <c r="P7062" s="92"/>
      <c r="Q7062" s="92"/>
      <c r="R7062" s="92"/>
    </row>
    <row r="7063" spans="1:18" x14ac:dyDescent="0.3">
      <c r="A7063" s="107"/>
      <c r="B7063" s="92"/>
      <c r="C7063" s="92"/>
      <c r="D7063" s="92"/>
      <c r="E7063" s="92"/>
      <c r="F7063" s="92"/>
      <c r="G7063" s="92"/>
      <c r="H7063" s="92"/>
      <c r="I7063" s="92"/>
      <c r="J7063" s="92"/>
      <c r="K7063" s="92"/>
      <c r="N7063" s="92"/>
      <c r="O7063" s="92"/>
      <c r="P7063" s="92"/>
      <c r="Q7063" s="92"/>
      <c r="R7063" s="92"/>
    </row>
    <row r="7064" spans="1:18" x14ac:dyDescent="0.3">
      <c r="A7064" s="107"/>
      <c r="B7064" s="92"/>
      <c r="C7064" s="92"/>
      <c r="D7064" s="92"/>
      <c r="E7064" s="92"/>
      <c r="F7064" s="92"/>
      <c r="G7064" s="92"/>
      <c r="H7064" s="92"/>
      <c r="I7064" s="92"/>
      <c r="J7064" s="92"/>
      <c r="K7064" s="92"/>
      <c r="N7064" s="92"/>
      <c r="O7064" s="92"/>
      <c r="P7064" s="92"/>
      <c r="Q7064" s="92"/>
      <c r="R7064" s="92"/>
    </row>
    <row r="7065" spans="1:18" x14ac:dyDescent="0.3">
      <c r="A7065" s="107"/>
      <c r="B7065" s="92"/>
      <c r="C7065" s="92"/>
      <c r="D7065" s="92"/>
      <c r="E7065" s="92"/>
      <c r="F7065" s="92"/>
      <c r="G7065" s="92"/>
      <c r="H7065" s="92"/>
      <c r="I7065" s="92"/>
      <c r="J7065" s="92"/>
      <c r="K7065" s="92"/>
      <c r="N7065" s="92"/>
      <c r="O7065" s="92"/>
      <c r="P7065" s="92"/>
      <c r="Q7065" s="92"/>
      <c r="R7065" s="92"/>
    </row>
    <row r="7066" spans="1:18" x14ac:dyDescent="0.3">
      <c r="A7066" s="107"/>
      <c r="B7066" s="92"/>
      <c r="C7066" s="92"/>
      <c r="D7066" s="92"/>
      <c r="E7066" s="92"/>
      <c r="F7066" s="92"/>
      <c r="G7066" s="92"/>
      <c r="H7066" s="92"/>
      <c r="I7066" s="92"/>
      <c r="J7066" s="92"/>
      <c r="K7066" s="92"/>
      <c r="N7066" s="92"/>
      <c r="O7066" s="92"/>
      <c r="P7066" s="92"/>
      <c r="Q7066" s="92"/>
      <c r="R7066" s="92"/>
    </row>
    <row r="7067" spans="1:18" x14ac:dyDescent="0.3">
      <c r="A7067" s="107"/>
      <c r="B7067" s="92"/>
      <c r="C7067" s="92"/>
      <c r="D7067" s="92"/>
      <c r="E7067" s="92"/>
      <c r="F7067" s="92"/>
      <c r="G7067" s="92"/>
      <c r="H7067" s="92"/>
      <c r="I7067" s="92"/>
      <c r="J7067" s="92"/>
      <c r="K7067" s="92"/>
      <c r="N7067" s="92"/>
      <c r="O7067" s="92"/>
      <c r="P7067" s="92"/>
      <c r="Q7067" s="92"/>
      <c r="R7067" s="92"/>
    </row>
    <row r="7068" spans="1:18" x14ac:dyDescent="0.3">
      <c r="A7068" s="107"/>
      <c r="B7068" s="92"/>
      <c r="C7068" s="92"/>
      <c r="D7068" s="92"/>
      <c r="E7068" s="92"/>
      <c r="F7068" s="92"/>
      <c r="G7068" s="92"/>
      <c r="H7068" s="92"/>
      <c r="I7068" s="92"/>
      <c r="J7068" s="92"/>
      <c r="K7068" s="92"/>
      <c r="N7068" s="92"/>
      <c r="O7068" s="92"/>
      <c r="P7068" s="92"/>
      <c r="Q7068" s="92"/>
      <c r="R7068" s="92"/>
    </row>
    <row r="7069" spans="1:18" x14ac:dyDescent="0.3">
      <c r="A7069" s="107"/>
      <c r="B7069" s="92"/>
      <c r="C7069" s="92"/>
      <c r="D7069" s="92"/>
      <c r="E7069" s="92"/>
      <c r="F7069" s="92"/>
      <c r="G7069" s="92"/>
      <c r="H7069" s="92"/>
      <c r="I7069" s="92"/>
      <c r="J7069" s="92"/>
      <c r="K7069" s="92"/>
      <c r="N7069" s="92"/>
      <c r="O7069" s="92"/>
      <c r="P7069" s="92"/>
      <c r="Q7069" s="92"/>
      <c r="R7069" s="92"/>
    </row>
    <row r="7070" spans="1:18" x14ac:dyDescent="0.3">
      <c r="A7070" s="107"/>
      <c r="B7070" s="92"/>
      <c r="C7070" s="92"/>
      <c r="D7070" s="92"/>
      <c r="E7070" s="92"/>
      <c r="F7070" s="92"/>
      <c r="G7070" s="92"/>
      <c r="H7070" s="92"/>
      <c r="I7070" s="92"/>
      <c r="J7070" s="92"/>
      <c r="K7070" s="92"/>
      <c r="N7070" s="92"/>
      <c r="O7070" s="92"/>
      <c r="P7070" s="92"/>
      <c r="Q7070" s="92"/>
      <c r="R7070" s="92"/>
    </row>
    <row r="7071" spans="1:18" x14ac:dyDescent="0.3">
      <c r="A7071" s="107"/>
      <c r="B7071" s="92"/>
      <c r="C7071" s="92"/>
      <c r="D7071" s="92"/>
      <c r="E7071" s="92"/>
      <c r="F7071" s="92"/>
      <c r="G7071" s="92"/>
      <c r="H7071" s="92"/>
      <c r="I7071" s="92"/>
      <c r="J7071" s="92"/>
      <c r="K7071" s="92"/>
      <c r="N7071" s="92"/>
      <c r="O7071" s="92"/>
      <c r="P7071" s="92"/>
      <c r="Q7071" s="92"/>
      <c r="R7071" s="92"/>
    </row>
    <row r="7072" spans="1:18" x14ac:dyDescent="0.3">
      <c r="A7072" s="107"/>
      <c r="B7072" s="92"/>
      <c r="C7072" s="92"/>
      <c r="D7072" s="92"/>
      <c r="E7072" s="92"/>
      <c r="F7072" s="92"/>
      <c r="G7072" s="92"/>
      <c r="H7072" s="92"/>
      <c r="I7072" s="92"/>
      <c r="J7072" s="92"/>
      <c r="K7072" s="92"/>
      <c r="N7072" s="92"/>
      <c r="O7072" s="92"/>
      <c r="P7072" s="92"/>
      <c r="Q7072" s="92"/>
      <c r="R7072" s="92"/>
    </row>
    <row r="7073" spans="1:18" x14ac:dyDescent="0.3">
      <c r="A7073" s="107"/>
      <c r="B7073" s="92"/>
      <c r="C7073" s="92"/>
      <c r="D7073" s="92"/>
      <c r="E7073" s="92"/>
      <c r="F7073" s="92"/>
      <c r="G7073" s="92"/>
      <c r="H7073" s="92"/>
      <c r="I7073" s="92"/>
      <c r="J7073" s="92"/>
      <c r="K7073" s="92"/>
      <c r="N7073" s="92"/>
      <c r="O7073" s="92"/>
      <c r="P7073" s="92"/>
      <c r="Q7073" s="92"/>
      <c r="R7073" s="92"/>
    </row>
    <row r="7074" spans="1:18" x14ac:dyDescent="0.3">
      <c r="A7074" s="107"/>
      <c r="B7074" s="92"/>
      <c r="C7074" s="92"/>
      <c r="D7074" s="92"/>
      <c r="E7074" s="92"/>
      <c r="F7074" s="92"/>
      <c r="G7074" s="92"/>
      <c r="H7074" s="92"/>
      <c r="I7074" s="92"/>
      <c r="J7074" s="92"/>
      <c r="K7074" s="92"/>
      <c r="N7074" s="92"/>
      <c r="O7074" s="92"/>
      <c r="P7074" s="92"/>
      <c r="Q7074" s="92"/>
      <c r="R7074" s="92"/>
    </row>
    <row r="7075" spans="1:18" x14ac:dyDescent="0.3">
      <c r="A7075" s="107"/>
      <c r="B7075" s="92"/>
      <c r="C7075" s="92"/>
      <c r="D7075" s="92"/>
      <c r="E7075" s="92"/>
      <c r="F7075" s="92"/>
      <c r="G7075" s="92"/>
      <c r="H7075" s="92"/>
      <c r="I7075" s="92"/>
      <c r="J7075" s="92"/>
      <c r="K7075" s="92"/>
      <c r="N7075" s="92"/>
      <c r="O7075" s="92"/>
      <c r="P7075" s="92"/>
      <c r="Q7075" s="92"/>
      <c r="R7075" s="92"/>
    </row>
    <row r="7076" spans="1:18" x14ac:dyDescent="0.3">
      <c r="A7076" s="107"/>
      <c r="B7076" s="92"/>
      <c r="C7076" s="92"/>
      <c r="D7076" s="92"/>
      <c r="E7076" s="92"/>
      <c r="F7076" s="92"/>
      <c r="G7076" s="92"/>
      <c r="H7076" s="92"/>
      <c r="I7076" s="92"/>
      <c r="J7076" s="92"/>
      <c r="K7076" s="92"/>
      <c r="N7076" s="92"/>
      <c r="O7076" s="92"/>
      <c r="P7076" s="92"/>
      <c r="Q7076" s="92"/>
      <c r="R7076" s="92"/>
    </row>
    <row r="7077" spans="1:18" x14ac:dyDescent="0.3">
      <c r="A7077" s="107"/>
      <c r="B7077" s="92"/>
      <c r="C7077" s="92"/>
      <c r="D7077" s="92"/>
      <c r="E7077" s="92"/>
      <c r="F7077" s="92"/>
      <c r="G7077" s="92"/>
      <c r="H7077" s="92"/>
      <c r="I7077" s="92"/>
      <c r="J7077" s="92"/>
      <c r="K7077" s="92"/>
      <c r="N7077" s="92"/>
      <c r="O7077" s="92"/>
      <c r="P7077" s="92"/>
      <c r="Q7077" s="92"/>
      <c r="R7077" s="92"/>
    </row>
    <row r="7078" spans="1:18" x14ac:dyDescent="0.3">
      <c r="A7078" s="107"/>
      <c r="B7078" s="92"/>
      <c r="C7078" s="92"/>
      <c r="D7078" s="92"/>
      <c r="E7078" s="92"/>
      <c r="F7078" s="92"/>
      <c r="G7078" s="92"/>
      <c r="H7078" s="92"/>
      <c r="I7078" s="92"/>
      <c r="J7078" s="92"/>
      <c r="K7078" s="92"/>
      <c r="N7078" s="92"/>
      <c r="O7078" s="92"/>
      <c r="P7078" s="92"/>
      <c r="Q7078" s="92"/>
      <c r="R7078" s="92"/>
    </row>
    <row r="7079" spans="1:18" x14ac:dyDescent="0.3">
      <c r="A7079" s="107"/>
      <c r="B7079" s="92"/>
      <c r="C7079" s="92"/>
      <c r="D7079" s="92"/>
      <c r="E7079" s="92"/>
      <c r="F7079" s="92"/>
      <c r="G7079" s="92"/>
      <c r="H7079" s="92"/>
      <c r="I7079" s="92"/>
      <c r="J7079" s="92"/>
      <c r="K7079" s="92"/>
      <c r="N7079" s="92"/>
      <c r="O7079" s="92"/>
      <c r="P7079" s="92"/>
      <c r="Q7079" s="92"/>
      <c r="R7079" s="92"/>
    </row>
    <row r="7080" spans="1:18" x14ac:dyDescent="0.3">
      <c r="A7080" s="107"/>
      <c r="B7080" s="92"/>
      <c r="C7080" s="92"/>
      <c r="D7080" s="92"/>
      <c r="E7080" s="92"/>
      <c r="F7080" s="92"/>
      <c r="G7080" s="92"/>
      <c r="H7080" s="92"/>
      <c r="I7080" s="92"/>
      <c r="J7080" s="92"/>
      <c r="K7080" s="92"/>
      <c r="N7080" s="92"/>
      <c r="O7080" s="92"/>
      <c r="P7080" s="92"/>
      <c r="Q7080" s="92"/>
      <c r="R7080" s="92"/>
    </row>
    <row r="7081" spans="1:18" x14ac:dyDescent="0.3">
      <c r="A7081" s="107"/>
      <c r="B7081" s="92"/>
      <c r="C7081" s="92"/>
      <c r="D7081" s="92"/>
      <c r="E7081" s="92"/>
      <c r="F7081" s="92"/>
      <c r="G7081" s="92"/>
      <c r="H7081" s="92"/>
      <c r="I7081" s="92"/>
      <c r="J7081" s="92"/>
      <c r="K7081" s="92"/>
      <c r="N7081" s="92"/>
      <c r="O7081" s="92"/>
      <c r="P7081" s="92"/>
      <c r="Q7081" s="92"/>
      <c r="R7081" s="92"/>
    </row>
    <row r="7082" spans="1:18" x14ac:dyDescent="0.3">
      <c r="A7082" s="107"/>
      <c r="B7082" s="92"/>
      <c r="C7082" s="92"/>
      <c r="D7082" s="92"/>
      <c r="E7082" s="92"/>
      <c r="F7082" s="92"/>
      <c r="G7082" s="92"/>
      <c r="H7082" s="92"/>
      <c r="I7082" s="92"/>
      <c r="J7082" s="92"/>
      <c r="K7082" s="92"/>
      <c r="N7082" s="92"/>
      <c r="O7082" s="92"/>
      <c r="P7082" s="92"/>
      <c r="Q7082" s="92"/>
      <c r="R7082" s="92"/>
    </row>
    <row r="7083" spans="1:18" x14ac:dyDescent="0.3">
      <c r="A7083" s="107"/>
      <c r="B7083" s="92"/>
      <c r="C7083" s="92"/>
      <c r="D7083" s="92"/>
      <c r="E7083" s="92"/>
      <c r="F7083" s="92"/>
      <c r="G7083" s="92"/>
      <c r="H7083" s="92"/>
      <c r="I7083" s="92"/>
      <c r="J7083" s="92"/>
      <c r="K7083" s="92"/>
      <c r="N7083" s="92"/>
      <c r="O7083" s="92"/>
      <c r="P7083" s="92"/>
      <c r="Q7083" s="92"/>
      <c r="R7083" s="92"/>
    </row>
    <row r="7084" spans="1:18" x14ac:dyDescent="0.3">
      <c r="A7084" s="107"/>
      <c r="B7084" s="92"/>
      <c r="C7084" s="92"/>
      <c r="D7084" s="92"/>
      <c r="E7084" s="92"/>
      <c r="F7084" s="92"/>
      <c r="G7084" s="92"/>
      <c r="H7084" s="92"/>
      <c r="I7084" s="92"/>
      <c r="J7084" s="92"/>
      <c r="K7084" s="92"/>
      <c r="N7084" s="92"/>
      <c r="O7084" s="92"/>
      <c r="P7084" s="92"/>
      <c r="Q7084" s="92"/>
      <c r="R7084" s="92"/>
    </row>
    <row r="7085" spans="1:18" x14ac:dyDescent="0.3">
      <c r="A7085" s="107"/>
      <c r="B7085" s="92"/>
      <c r="C7085" s="92"/>
      <c r="D7085" s="92"/>
      <c r="E7085" s="92"/>
      <c r="F7085" s="92"/>
      <c r="G7085" s="92"/>
      <c r="H7085" s="92"/>
      <c r="I7085" s="92"/>
      <c r="J7085" s="92"/>
      <c r="K7085" s="92"/>
      <c r="N7085" s="92"/>
      <c r="O7085" s="92"/>
      <c r="P7085" s="92"/>
      <c r="Q7085" s="92"/>
      <c r="R7085" s="92"/>
    </row>
    <row r="7086" spans="1:18" x14ac:dyDescent="0.3">
      <c r="A7086" s="107"/>
      <c r="B7086" s="92"/>
      <c r="C7086" s="92"/>
      <c r="D7086" s="92"/>
      <c r="E7086" s="92"/>
      <c r="F7086" s="92"/>
      <c r="G7086" s="92"/>
      <c r="H7086" s="92"/>
      <c r="I7086" s="92"/>
      <c r="J7086" s="92"/>
      <c r="K7086" s="92"/>
      <c r="N7086" s="92"/>
      <c r="O7086" s="92"/>
      <c r="P7086" s="92"/>
      <c r="Q7086" s="92"/>
      <c r="R7086" s="92"/>
    </row>
    <row r="7087" spans="1:18" x14ac:dyDescent="0.3">
      <c r="A7087" s="107"/>
      <c r="B7087" s="92"/>
      <c r="C7087" s="92"/>
      <c r="D7087" s="92"/>
      <c r="E7087" s="92"/>
      <c r="F7087" s="92"/>
      <c r="G7087" s="92"/>
      <c r="H7087" s="92"/>
      <c r="I7087" s="92"/>
      <c r="J7087" s="92"/>
      <c r="K7087" s="92"/>
      <c r="N7087" s="92"/>
      <c r="O7087" s="92"/>
      <c r="P7087" s="92"/>
      <c r="Q7087" s="92"/>
      <c r="R7087" s="92"/>
    </row>
    <row r="7088" spans="1:18" x14ac:dyDescent="0.3">
      <c r="A7088" s="107"/>
      <c r="B7088" s="92"/>
      <c r="C7088" s="92"/>
      <c r="D7088" s="92"/>
      <c r="E7088" s="92"/>
      <c r="F7088" s="92"/>
      <c r="G7088" s="92"/>
      <c r="H7088" s="92"/>
      <c r="I7088" s="92"/>
      <c r="J7088" s="92"/>
      <c r="K7088" s="92"/>
      <c r="N7088" s="92"/>
      <c r="O7088" s="92"/>
      <c r="P7088" s="92"/>
      <c r="Q7088" s="92"/>
      <c r="R7088" s="92"/>
    </row>
    <row r="7089" spans="1:18" x14ac:dyDescent="0.3">
      <c r="A7089" s="107"/>
      <c r="B7089" s="92"/>
      <c r="C7089" s="92"/>
      <c r="D7089" s="92"/>
      <c r="E7089" s="92"/>
      <c r="F7089" s="92"/>
      <c r="G7089" s="92"/>
      <c r="H7089" s="92"/>
      <c r="I7089" s="92"/>
      <c r="J7089" s="92"/>
      <c r="K7089" s="92"/>
      <c r="N7089" s="92"/>
      <c r="O7089" s="92"/>
      <c r="P7089" s="92"/>
      <c r="Q7089" s="92"/>
      <c r="R7089" s="92"/>
    </row>
    <row r="7090" spans="1:18" x14ac:dyDescent="0.3">
      <c r="A7090" s="107"/>
      <c r="B7090" s="92"/>
      <c r="C7090" s="92"/>
      <c r="D7090" s="92"/>
      <c r="E7090" s="92"/>
      <c r="F7090" s="92"/>
      <c r="G7090" s="92"/>
      <c r="H7090" s="92"/>
      <c r="I7090" s="92"/>
      <c r="J7090" s="92"/>
      <c r="K7090" s="92"/>
      <c r="N7090" s="92"/>
      <c r="O7090" s="92"/>
      <c r="P7090" s="92"/>
      <c r="Q7090" s="92"/>
      <c r="R7090" s="92"/>
    </row>
    <row r="7091" spans="1:18" x14ac:dyDescent="0.3">
      <c r="A7091" s="107"/>
      <c r="B7091" s="92"/>
      <c r="C7091" s="92"/>
      <c r="D7091" s="92"/>
      <c r="E7091" s="92"/>
      <c r="F7091" s="92"/>
      <c r="G7091" s="92"/>
      <c r="H7091" s="92"/>
      <c r="I7091" s="92"/>
      <c r="J7091" s="92"/>
      <c r="K7091" s="92"/>
      <c r="N7091" s="92"/>
      <c r="O7091" s="92"/>
      <c r="P7091" s="92"/>
      <c r="Q7091" s="92"/>
      <c r="R7091" s="92"/>
    </row>
    <row r="7092" spans="1:18" x14ac:dyDescent="0.3">
      <c r="A7092" s="107"/>
      <c r="B7092" s="92"/>
      <c r="C7092" s="92"/>
      <c r="D7092" s="92"/>
      <c r="E7092" s="92"/>
      <c r="F7092" s="92"/>
      <c r="G7092" s="92"/>
      <c r="H7092" s="92"/>
      <c r="I7092" s="92"/>
      <c r="J7092" s="92"/>
      <c r="K7092" s="92"/>
      <c r="N7092" s="92"/>
      <c r="O7092" s="92"/>
      <c r="P7092" s="92"/>
      <c r="Q7092" s="92"/>
      <c r="R7092" s="92"/>
    </row>
    <row r="7093" spans="1:18" x14ac:dyDescent="0.3">
      <c r="A7093" s="107"/>
      <c r="B7093" s="92"/>
      <c r="C7093" s="92"/>
      <c r="D7093" s="92"/>
      <c r="E7093" s="92"/>
      <c r="F7093" s="92"/>
      <c r="G7093" s="92"/>
      <c r="H7093" s="92"/>
      <c r="I7093" s="92"/>
      <c r="J7093" s="92"/>
      <c r="K7093" s="92"/>
      <c r="N7093" s="92"/>
      <c r="O7093" s="92"/>
      <c r="P7093" s="92"/>
      <c r="Q7093" s="92"/>
      <c r="R7093" s="92"/>
    </row>
    <row r="7094" spans="1:18" x14ac:dyDescent="0.3">
      <c r="A7094" s="107"/>
      <c r="B7094" s="92"/>
      <c r="C7094" s="92"/>
      <c r="D7094" s="92"/>
      <c r="E7094" s="92"/>
      <c r="F7094" s="92"/>
      <c r="G7094" s="92"/>
      <c r="H7094" s="92"/>
      <c r="I7094" s="92"/>
      <c r="J7094" s="92"/>
      <c r="K7094" s="92"/>
      <c r="N7094" s="92"/>
      <c r="O7094" s="92"/>
      <c r="P7094" s="92"/>
      <c r="Q7094" s="92"/>
      <c r="R7094" s="92"/>
    </row>
    <row r="7095" spans="1:18" x14ac:dyDescent="0.3">
      <c r="A7095" s="107"/>
      <c r="B7095" s="92"/>
      <c r="C7095" s="92"/>
      <c r="D7095" s="92"/>
      <c r="E7095" s="92"/>
      <c r="F7095" s="92"/>
      <c r="G7095" s="92"/>
      <c r="H7095" s="92"/>
      <c r="I7095" s="92"/>
      <c r="J7095" s="92"/>
      <c r="K7095" s="92"/>
      <c r="N7095" s="92"/>
      <c r="O7095" s="92"/>
      <c r="P7095" s="92"/>
      <c r="Q7095" s="92"/>
      <c r="R7095" s="92"/>
    </row>
    <row r="7096" spans="1:18" x14ac:dyDescent="0.3">
      <c r="A7096" s="107"/>
      <c r="B7096" s="92"/>
      <c r="C7096" s="92"/>
      <c r="D7096" s="92"/>
      <c r="E7096" s="92"/>
      <c r="F7096" s="92"/>
      <c r="G7096" s="92"/>
      <c r="H7096" s="92"/>
      <c r="I7096" s="92"/>
      <c r="J7096" s="92"/>
      <c r="K7096" s="92"/>
      <c r="N7096" s="92"/>
      <c r="O7096" s="92"/>
      <c r="P7096" s="92"/>
      <c r="Q7096" s="92"/>
      <c r="R7096" s="92"/>
    </row>
    <row r="7097" spans="1:18" x14ac:dyDescent="0.3">
      <c r="A7097" s="107"/>
      <c r="B7097" s="92"/>
      <c r="C7097" s="92"/>
      <c r="D7097" s="92"/>
      <c r="E7097" s="92"/>
      <c r="F7097" s="92"/>
      <c r="G7097" s="92"/>
      <c r="H7097" s="92"/>
      <c r="I7097" s="92"/>
      <c r="J7097" s="92"/>
      <c r="K7097" s="92"/>
      <c r="N7097" s="92"/>
      <c r="O7097" s="92"/>
      <c r="P7097" s="92"/>
      <c r="Q7097" s="92"/>
      <c r="R7097" s="92"/>
    </row>
    <row r="7098" spans="1:18" x14ac:dyDescent="0.3">
      <c r="A7098" s="107"/>
      <c r="B7098" s="92"/>
      <c r="C7098" s="92"/>
      <c r="D7098" s="92"/>
      <c r="E7098" s="92"/>
      <c r="F7098" s="92"/>
      <c r="G7098" s="92"/>
      <c r="H7098" s="92"/>
      <c r="I7098" s="92"/>
      <c r="J7098" s="92"/>
      <c r="K7098" s="92"/>
      <c r="N7098" s="92"/>
      <c r="O7098" s="92"/>
      <c r="P7098" s="92"/>
      <c r="Q7098" s="92"/>
      <c r="R7098" s="92"/>
    </row>
    <row r="7099" spans="1:18" x14ac:dyDescent="0.3">
      <c r="A7099" s="107"/>
      <c r="B7099" s="92"/>
      <c r="C7099" s="92"/>
      <c r="D7099" s="92"/>
      <c r="E7099" s="92"/>
      <c r="F7099" s="92"/>
      <c r="G7099" s="92"/>
      <c r="H7099" s="92"/>
      <c r="I7099" s="92"/>
      <c r="J7099" s="92"/>
      <c r="K7099" s="92"/>
      <c r="N7099" s="92"/>
      <c r="O7099" s="92"/>
      <c r="P7099" s="92"/>
      <c r="Q7099" s="92"/>
      <c r="R7099" s="92"/>
    </row>
    <row r="7100" spans="1:18" x14ac:dyDescent="0.3">
      <c r="A7100" s="107"/>
      <c r="B7100" s="92"/>
      <c r="C7100" s="92"/>
      <c r="D7100" s="92"/>
      <c r="E7100" s="92"/>
      <c r="F7100" s="92"/>
      <c r="G7100" s="92"/>
      <c r="H7100" s="92"/>
      <c r="I7100" s="92"/>
      <c r="J7100" s="92"/>
      <c r="K7100" s="92"/>
      <c r="N7100" s="92"/>
      <c r="O7100" s="92"/>
      <c r="P7100" s="92"/>
      <c r="Q7100" s="92"/>
      <c r="R7100" s="92"/>
    </row>
    <row r="7101" spans="1:18" x14ac:dyDescent="0.3">
      <c r="A7101" s="107"/>
      <c r="B7101" s="92"/>
      <c r="C7101" s="92"/>
      <c r="D7101" s="92"/>
      <c r="E7101" s="92"/>
      <c r="F7101" s="92"/>
      <c r="G7101" s="92"/>
      <c r="H7101" s="92"/>
      <c r="I7101" s="92"/>
      <c r="J7101" s="92"/>
      <c r="K7101" s="92"/>
      <c r="N7101" s="92"/>
      <c r="O7101" s="92"/>
      <c r="P7101" s="92"/>
      <c r="Q7101" s="92"/>
      <c r="R7101" s="92"/>
    </row>
    <row r="7102" spans="1:18" x14ac:dyDescent="0.3">
      <c r="A7102" s="107"/>
      <c r="B7102" s="92"/>
      <c r="C7102" s="92"/>
      <c r="D7102" s="92"/>
      <c r="E7102" s="92"/>
      <c r="F7102" s="92"/>
      <c r="G7102" s="92"/>
      <c r="H7102" s="92"/>
      <c r="I7102" s="92"/>
      <c r="J7102" s="92"/>
      <c r="K7102" s="92"/>
      <c r="N7102" s="92"/>
      <c r="O7102" s="92"/>
      <c r="P7102" s="92"/>
      <c r="Q7102" s="92"/>
      <c r="R7102" s="92"/>
    </row>
    <row r="7103" spans="1:18" x14ac:dyDescent="0.3">
      <c r="A7103" s="107"/>
      <c r="B7103" s="92"/>
      <c r="C7103" s="92"/>
      <c r="D7103" s="92"/>
      <c r="E7103" s="92"/>
      <c r="F7103" s="92"/>
      <c r="G7103" s="92"/>
      <c r="H7103" s="92"/>
      <c r="I7103" s="92"/>
      <c r="J7103" s="92"/>
      <c r="K7103" s="92"/>
      <c r="N7103" s="92"/>
      <c r="O7103" s="92"/>
      <c r="P7103" s="92"/>
      <c r="Q7103" s="92"/>
      <c r="R7103" s="92"/>
    </row>
    <row r="7104" spans="1:18" x14ac:dyDescent="0.3">
      <c r="A7104" s="107"/>
      <c r="B7104" s="92"/>
      <c r="C7104" s="92"/>
      <c r="D7104" s="92"/>
      <c r="E7104" s="92"/>
      <c r="F7104" s="92"/>
      <c r="G7104" s="92"/>
      <c r="H7104" s="92"/>
      <c r="I7104" s="92"/>
      <c r="J7104" s="92"/>
      <c r="K7104" s="92"/>
      <c r="N7104" s="92"/>
      <c r="O7104" s="92"/>
      <c r="P7104" s="92"/>
      <c r="Q7104" s="92"/>
      <c r="R7104" s="92"/>
    </row>
    <row r="7105" spans="1:18" x14ac:dyDescent="0.3">
      <c r="A7105" s="107"/>
      <c r="B7105" s="92"/>
      <c r="C7105" s="92"/>
      <c r="D7105" s="92"/>
      <c r="E7105" s="92"/>
      <c r="F7105" s="92"/>
      <c r="G7105" s="92"/>
      <c r="H7105" s="92"/>
      <c r="I7105" s="92"/>
      <c r="J7105" s="92"/>
      <c r="K7105" s="92"/>
      <c r="N7105" s="92"/>
      <c r="O7105" s="92"/>
      <c r="P7105" s="92"/>
      <c r="Q7105" s="92"/>
      <c r="R7105" s="92"/>
    </row>
    <row r="7106" spans="1:18" x14ac:dyDescent="0.3">
      <c r="A7106" s="107"/>
      <c r="B7106" s="92"/>
      <c r="C7106" s="92"/>
      <c r="D7106" s="92"/>
      <c r="E7106" s="92"/>
      <c r="F7106" s="92"/>
      <c r="G7106" s="92"/>
      <c r="H7106" s="92"/>
      <c r="I7106" s="92"/>
      <c r="J7106" s="92"/>
      <c r="K7106" s="92"/>
      <c r="N7106" s="92"/>
      <c r="O7106" s="92"/>
      <c r="P7106" s="92"/>
      <c r="Q7106" s="92"/>
      <c r="R7106" s="92"/>
    </row>
    <row r="7107" spans="1:18" x14ac:dyDescent="0.3">
      <c r="A7107" s="107"/>
      <c r="B7107" s="92"/>
      <c r="C7107" s="92"/>
      <c r="D7107" s="92"/>
      <c r="E7107" s="92"/>
      <c r="F7107" s="92"/>
      <c r="G7107" s="92"/>
      <c r="H7107" s="92"/>
      <c r="I7107" s="92"/>
      <c r="J7107" s="92"/>
      <c r="K7107" s="92"/>
      <c r="N7107" s="92"/>
      <c r="O7107" s="92"/>
      <c r="P7107" s="92"/>
      <c r="Q7107" s="92"/>
      <c r="R7107" s="92"/>
    </row>
    <row r="7108" spans="1:18" x14ac:dyDescent="0.3">
      <c r="A7108" s="107"/>
      <c r="B7108" s="92"/>
      <c r="C7108" s="92"/>
      <c r="D7108" s="92"/>
      <c r="E7108" s="92"/>
      <c r="F7108" s="92"/>
      <c r="G7108" s="92"/>
      <c r="H7108" s="92"/>
      <c r="I7108" s="92"/>
      <c r="J7108" s="92"/>
      <c r="K7108" s="92"/>
      <c r="N7108" s="92"/>
      <c r="O7108" s="92"/>
      <c r="P7108" s="92"/>
      <c r="Q7108" s="92"/>
      <c r="R7108" s="92"/>
    </row>
    <row r="7109" spans="1:18" x14ac:dyDescent="0.3">
      <c r="A7109" s="107"/>
      <c r="B7109" s="92"/>
      <c r="C7109" s="92"/>
      <c r="D7109" s="92"/>
      <c r="E7109" s="92"/>
      <c r="F7109" s="92"/>
      <c r="G7109" s="92"/>
      <c r="H7109" s="92"/>
      <c r="I7109" s="92"/>
      <c r="J7109" s="92"/>
      <c r="K7109" s="92"/>
      <c r="N7109" s="92"/>
      <c r="O7109" s="92"/>
      <c r="P7109" s="92"/>
      <c r="Q7109" s="92"/>
      <c r="R7109" s="92"/>
    </row>
    <row r="7110" spans="1:18" x14ac:dyDescent="0.3">
      <c r="A7110" s="107"/>
      <c r="B7110" s="92"/>
      <c r="C7110" s="92"/>
      <c r="D7110" s="92"/>
      <c r="E7110" s="92"/>
      <c r="F7110" s="92"/>
      <c r="G7110" s="92"/>
      <c r="H7110" s="92"/>
      <c r="I7110" s="92"/>
      <c r="J7110" s="92"/>
      <c r="K7110" s="92"/>
      <c r="N7110" s="92"/>
      <c r="O7110" s="92"/>
      <c r="P7110" s="92"/>
      <c r="Q7110" s="92"/>
      <c r="R7110" s="92"/>
    </row>
    <row r="7111" spans="1:18" x14ac:dyDescent="0.3">
      <c r="A7111" s="107"/>
      <c r="B7111" s="92"/>
      <c r="C7111" s="92"/>
      <c r="D7111" s="92"/>
      <c r="E7111" s="92"/>
      <c r="F7111" s="92"/>
      <c r="G7111" s="92"/>
      <c r="H7111" s="92"/>
      <c r="I7111" s="92"/>
      <c r="J7111" s="92"/>
      <c r="K7111" s="92"/>
      <c r="N7111" s="92"/>
      <c r="O7111" s="92"/>
      <c r="P7111" s="92"/>
      <c r="Q7111" s="92"/>
      <c r="R7111" s="92"/>
    </row>
    <row r="7112" spans="1:18" x14ac:dyDescent="0.3">
      <c r="A7112" s="107"/>
      <c r="B7112" s="92"/>
      <c r="C7112" s="92"/>
      <c r="D7112" s="92"/>
      <c r="E7112" s="92"/>
      <c r="F7112" s="92"/>
      <c r="G7112" s="92"/>
      <c r="H7112" s="92"/>
      <c r="I7112" s="92"/>
      <c r="J7112" s="92"/>
      <c r="K7112" s="92"/>
      <c r="N7112" s="92"/>
      <c r="O7112" s="92"/>
      <c r="P7112" s="92"/>
      <c r="Q7112" s="92"/>
      <c r="R7112" s="92"/>
    </row>
    <row r="7113" spans="1:18" x14ac:dyDescent="0.3">
      <c r="A7113" s="107"/>
      <c r="B7113" s="92"/>
      <c r="C7113" s="92"/>
      <c r="D7113" s="92"/>
      <c r="E7113" s="92"/>
      <c r="F7113" s="92"/>
      <c r="G7113" s="92"/>
      <c r="H7113" s="92"/>
      <c r="I7113" s="92"/>
      <c r="J7113" s="92"/>
      <c r="K7113" s="92"/>
      <c r="N7113" s="92"/>
      <c r="O7113" s="92"/>
      <c r="P7113" s="92"/>
      <c r="Q7113" s="92"/>
      <c r="R7113" s="92"/>
    </row>
    <row r="7114" spans="1:18" x14ac:dyDescent="0.3">
      <c r="A7114" s="107"/>
      <c r="B7114" s="92"/>
      <c r="C7114" s="92"/>
      <c r="D7114" s="92"/>
      <c r="E7114" s="92"/>
      <c r="F7114" s="92"/>
      <c r="G7114" s="92"/>
      <c r="H7114" s="92"/>
      <c r="I7114" s="92"/>
      <c r="J7114" s="92"/>
      <c r="K7114" s="92"/>
      <c r="N7114" s="92"/>
      <c r="O7114" s="92"/>
      <c r="P7114" s="92"/>
      <c r="Q7114" s="92"/>
      <c r="R7114" s="92"/>
    </row>
    <row r="7115" spans="1:18" x14ac:dyDescent="0.3">
      <c r="A7115" s="107"/>
      <c r="B7115" s="92"/>
      <c r="C7115" s="92"/>
      <c r="D7115" s="92"/>
      <c r="E7115" s="92"/>
      <c r="F7115" s="92"/>
      <c r="G7115" s="92"/>
      <c r="H7115" s="92"/>
      <c r="I7115" s="92"/>
      <c r="J7115" s="92"/>
      <c r="K7115" s="92"/>
      <c r="N7115" s="92"/>
      <c r="O7115" s="92"/>
      <c r="P7115" s="92"/>
      <c r="Q7115" s="92"/>
      <c r="R7115" s="92"/>
    </row>
    <row r="7116" spans="1:18" x14ac:dyDescent="0.3">
      <c r="A7116" s="107"/>
      <c r="B7116" s="92"/>
      <c r="C7116" s="92"/>
      <c r="D7116" s="92"/>
      <c r="E7116" s="92"/>
      <c r="F7116" s="92"/>
      <c r="G7116" s="92"/>
      <c r="H7116" s="92"/>
      <c r="I7116" s="92"/>
      <c r="J7116" s="92"/>
      <c r="K7116" s="92"/>
      <c r="N7116" s="92"/>
      <c r="O7116" s="92"/>
      <c r="P7116" s="92"/>
      <c r="Q7116" s="92"/>
      <c r="R7116" s="92"/>
    </row>
    <row r="7117" spans="1:18" x14ac:dyDescent="0.3">
      <c r="A7117" s="107"/>
      <c r="B7117" s="92"/>
      <c r="C7117" s="92"/>
      <c r="D7117" s="92"/>
      <c r="E7117" s="92"/>
      <c r="F7117" s="92"/>
      <c r="G7117" s="92"/>
      <c r="H7117" s="92"/>
      <c r="I7117" s="92"/>
      <c r="J7117" s="92"/>
      <c r="K7117" s="92"/>
      <c r="N7117" s="92"/>
      <c r="O7117" s="92"/>
      <c r="P7117" s="92"/>
      <c r="Q7117" s="92"/>
      <c r="R7117" s="92"/>
    </row>
    <row r="7118" spans="1:18" x14ac:dyDescent="0.3">
      <c r="A7118" s="107"/>
      <c r="B7118" s="92"/>
      <c r="C7118" s="92"/>
      <c r="D7118" s="92"/>
      <c r="E7118" s="92"/>
      <c r="F7118" s="92"/>
      <c r="G7118" s="92"/>
      <c r="H7118" s="92"/>
      <c r="I7118" s="92"/>
      <c r="J7118" s="92"/>
      <c r="K7118" s="92"/>
      <c r="N7118" s="92"/>
      <c r="O7118" s="92"/>
      <c r="P7118" s="92"/>
      <c r="Q7118" s="92"/>
      <c r="R7118" s="92"/>
    </row>
    <row r="7119" spans="1:18" x14ac:dyDescent="0.3">
      <c r="A7119" s="107"/>
      <c r="B7119" s="92"/>
      <c r="C7119" s="92"/>
      <c r="D7119" s="92"/>
      <c r="E7119" s="92"/>
      <c r="F7119" s="92"/>
      <c r="G7119" s="92"/>
      <c r="H7119" s="92"/>
      <c r="I7119" s="92"/>
      <c r="J7119" s="92"/>
      <c r="K7119" s="92"/>
      <c r="N7119" s="92"/>
      <c r="O7119" s="92"/>
      <c r="P7119" s="92"/>
      <c r="Q7119" s="92"/>
      <c r="R7119" s="92"/>
    </row>
    <row r="7120" spans="1:18" x14ac:dyDescent="0.3">
      <c r="A7120" s="107"/>
      <c r="B7120" s="92"/>
      <c r="C7120" s="92"/>
      <c r="D7120" s="92"/>
      <c r="E7120" s="92"/>
      <c r="F7120" s="92"/>
      <c r="G7120" s="92"/>
      <c r="H7120" s="92"/>
      <c r="I7120" s="92"/>
      <c r="J7120" s="92"/>
      <c r="K7120" s="92"/>
      <c r="N7120" s="92"/>
      <c r="O7120" s="92"/>
      <c r="P7120" s="92"/>
      <c r="Q7120" s="92"/>
      <c r="R7120" s="92"/>
    </row>
    <row r="7121" spans="1:18" x14ac:dyDescent="0.3">
      <c r="A7121" s="107"/>
      <c r="B7121" s="92"/>
      <c r="C7121" s="92"/>
      <c r="D7121" s="92"/>
      <c r="E7121" s="92"/>
      <c r="F7121" s="92"/>
      <c r="G7121" s="92"/>
      <c r="H7121" s="92"/>
      <c r="I7121" s="92"/>
      <c r="J7121" s="92"/>
      <c r="K7121" s="92"/>
      <c r="N7121" s="92"/>
      <c r="O7121" s="92"/>
      <c r="P7121" s="92"/>
      <c r="Q7121" s="92"/>
      <c r="R7121" s="92"/>
    </row>
    <row r="7122" spans="1:18" x14ac:dyDescent="0.3">
      <c r="A7122" s="107"/>
      <c r="B7122" s="92"/>
      <c r="C7122" s="92"/>
      <c r="D7122" s="92"/>
      <c r="E7122" s="92"/>
      <c r="F7122" s="92"/>
      <c r="G7122" s="92"/>
      <c r="H7122" s="92"/>
      <c r="I7122" s="92"/>
      <c r="J7122" s="92"/>
      <c r="K7122" s="92"/>
      <c r="N7122" s="92"/>
      <c r="O7122" s="92"/>
      <c r="P7122" s="92"/>
      <c r="Q7122" s="92"/>
      <c r="R7122" s="92"/>
    </row>
    <row r="7123" spans="1:18" x14ac:dyDescent="0.3">
      <c r="A7123" s="107"/>
      <c r="B7123" s="92"/>
      <c r="C7123" s="92"/>
      <c r="D7123" s="92"/>
      <c r="E7123" s="92"/>
      <c r="F7123" s="92"/>
      <c r="G7123" s="92"/>
      <c r="H7123" s="92"/>
      <c r="I7123" s="92"/>
      <c r="J7123" s="92"/>
      <c r="K7123" s="92"/>
      <c r="N7123" s="92"/>
      <c r="O7123" s="92"/>
      <c r="P7123" s="92"/>
      <c r="Q7123" s="92"/>
      <c r="R7123" s="92"/>
    </row>
    <row r="7124" spans="1:18" x14ac:dyDescent="0.3">
      <c r="A7124" s="107"/>
      <c r="B7124" s="92"/>
      <c r="C7124" s="92"/>
      <c r="D7124" s="92"/>
      <c r="E7124" s="92"/>
      <c r="F7124" s="92"/>
      <c r="G7124" s="92"/>
      <c r="H7124" s="92"/>
      <c r="I7124" s="92"/>
      <c r="J7124" s="92"/>
      <c r="K7124" s="92"/>
      <c r="N7124" s="92"/>
      <c r="O7124" s="92"/>
      <c r="P7124" s="92"/>
      <c r="Q7124" s="92"/>
      <c r="R7124" s="92"/>
    </row>
    <row r="7125" spans="1:18" x14ac:dyDescent="0.3">
      <c r="A7125" s="107"/>
      <c r="B7125" s="92"/>
      <c r="C7125" s="92"/>
      <c r="D7125" s="92"/>
      <c r="E7125" s="92"/>
      <c r="F7125" s="92"/>
      <c r="G7125" s="92"/>
      <c r="H7125" s="92"/>
      <c r="I7125" s="92"/>
      <c r="J7125" s="92"/>
      <c r="K7125" s="92"/>
      <c r="N7125" s="92"/>
      <c r="O7125" s="92"/>
      <c r="P7125" s="92"/>
      <c r="Q7125" s="92"/>
      <c r="R7125" s="92"/>
    </row>
    <row r="7126" spans="1:18" x14ac:dyDescent="0.3">
      <c r="A7126" s="107"/>
      <c r="B7126" s="92"/>
      <c r="C7126" s="92"/>
      <c r="D7126" s="92"/>
      <c r="E7126" s="92"/>
      <c r="F7126" s="92"/>
      <c r="G7126" s="92"/>
      <c r="H7126" s="92"/>
      <c r="I7126" s="92"/>
      <c r="J7126" s="92"/>
      <c r="K7126" s="92"/>
      <c r="N7126" s="92"/>
      <c r="O7126" s="92"/>
      <c r="P7126" s="92"/>
      <c r="Q7126" s="92"/>
      <c r="R7126" s="92"/>
    </row>
    <row r="7127" spans="1:18" x14ac:dyDescent="0.3">
      <c r="A7127" s="107"/>
      <c r="B7127" s="92"/>
      <c r="C7127" s="92"/>
      <c r="D7127" s="92"/>
      <c r="E7127" s="92"/>
      <c r="F7127" s="92"/>
      <c r="G7127" s="92"/>
      <c r="H7127" s="92"/>
      <c r="I7127" s="92"/>
      <c r="J7127" s="92"/>
      <c r="K7127" s="92"/>
      <c r="N7127" s="92"/>
      <c r="O7127" s="92"/>
      <c r="P7127" s="92"/>
      <c r="Q7127" s="92"/>
      <c r="R7127" s="92"/>
    </row>
    <row r="7128" spans="1:18" x14ac:dyDescent="0.3">
      <c r="A7128" s="107"/>
      <c r="B7128" s="92"/>
      <c r="C7128" s="92"/>
      <c r="D7128" s="92"/>
      <c r="E7128" s="92"/>
      <c r="F7128" s="92"/>
      <c r="G7128" s="92"/>
      <c r="H7128" s="92"/>
      <c r="I7128" s="92"/>
      <c r="J7128" s="92"/>
      <c r="K7128" s="92"/>
      <c r="N7128" s="92"/>
      <c r="O7128" s="92"/>
      <c r="P7128" s="92"/>
      <c r="Q7128" s="92"/>
      <c r="R7128" s="92"/>
    </row>
    <row r="7129" spans="1:18" x14ac:dyDescent="0.3">
      <c r="A7129" s="107"/>
      <c r="B7129" s="92"/>
      <c r="C7129" s="92"/>
      <c r="D7129" s="92"/>
      <c r="E7129" s="92"/>
      <c r="F7129" s="92"/>
      <c r="G7129" s="92"/>
      <c r="H7129" s="92"/>
      <c r="I7129" s="92"/>
      <c r="J7129" s="92"/>
      <c r="K7129" s="92"/>
      <c r="N7129" s="92"/>
      <c r="O7129" s="92"/>
      <c r="P7129" s="92"/>
      <c r="Q7129" s="92"/>
      <c r="R7129" s="92"/>
    </row>
    <row r="7130" spans="1:18" x14ac:dyDescent="0.3">
      <c r="A7130" s="107"/>
      <c r="B7130" s="92"/>
      <c r="C7130" s="92"/>
      <c r="D7130" s="92"/>
      <c r="E7130" s="92"/>
      <c r="F7130" s="92"/>
      <c r="G7130" s="92"/>
      <c r="H7130" s="92"/>
      <c r="I7130" s="92"/>
      <c r="J7130" s="92"/>
      <c r="K7130" s="92"/>
      <c r="N7130" s="92"/>
      <c r="O7130" s="92"/>
      <c r="P7130" s="92"/>
      <c r="Q7130" s="92"/>
      <c r="R7130" s="92"/>
    </row>
    <row r="7131" spans="1:18" x14ac:dyDescent="0.3">
      <c r="A7131" s="107"/>
      <c r="B7131" s="92"/>
      <c r="C7131" s="92"/>
      <c r="D7131" s="92"/>
      <c r="E7131" s="92"/>
      <c r="F7131" s="92"/>
      <c r="G7131" s="92"/>
      <c r="H7131" s="92"/>
      <c r="I7131" s="92"/>
      <c r="J7131" s="92"/>
      <c r="K7131" s="92"/>
      <c r="N7131" s="92"/>
      <c r="O7131" s="92"/>
      <c r="P7131" s="92"/>
      <c r="Q7131" s="92"/>
      <c r="R7131" s="92"/>
    </row>
    <row r="7132" spans="1:18" x14ac:dyDescent="0.3">
      <c r="A7132" s="107"/>
      <c r="B7132" s="92"/>
      <c r="C7132" s="92"/>
      <c r="D7132" s="92"/>
      <c r="E7132" s="92"/>
      <c r="F7132" s="92"/>
      <c r="G7132" s="92"/>
      <c r="H7132" s="92"/>
      <c r="I7132" s="92"/>
      <c r="J7132" s="92"/>
      <c r="K7132" s="92"/>
      <c r="N7132" s="92"/>
      <c r="O7132" s="92"/>
      <c r="P7132" s="92"/>
      <c r="Q7132" s="92"/>
      <c r="R7132" s="92"/>
    </row>
    <row r="7133" spans="1:18" x14ac:dyDescent="0.3">
      <c r="A7133" s="107"/>
      <c r="B7133" s="92"/>
      <c r="C7133" s="92"/>
      <c r="D7133" s="92"/>
      <c r="E7133" s="92"/>
      <c r="F7133" s="92"/>
      <c r="G7133" s="92"/>
      <c r="H7133" s="92"/>
      <c r="I7133" s="92"/>
      <c r="J7133" s="92"/>
      <c r="K7133" s="92"/>
      <c r="N7133" s="92"/>
      <c r="O7133" s="92"/>
      <c r="P7133" s="92"/>
      <c r="Q7133" s="92"/>
      <c r="R7133" s="92"/>
    </row>
    <row r="7134" spans="1:18" x14ac:dyDescent="0.3">
      <c r="A7134" s="107"/>
      <c r="B7134" s="92"/>
      <c r="C7134" s="92"/>
      <c r="D7134" s="92"/>
      <c r="E7134" s="92"/>
      <c r="F7134" s="92"/>
      <c r="G7134" s="92"/>
      <c r="H7134" s="92"/>
      <c r="I7134" s="92"/>
      <c r="J7134" s="92"/>
      <c r="K7134" s="92"/>
      <c r="N7134" s="92"/>
      <c r="O7134" s="92"/>
      <c r="P7134" s="92"/>
      <c r="Q7134" s="92"/>
      <c r="R7134" s="92"/>
    </row>
    <row r="7135" spans="1:18" x14ac:dyDescent="0.3">
      <c r="A7135" s="107"/>
      <c r="B7135" s="92"/>
      <c r="C7135" s="92"/>
      <c r="D7135" s="92"/>
      <c r="E7135" s="92"/>
      <c r="F7135" s="92"/>
      <c r="G7135" s="92"/>
      <c r="H7135" s="92"/>
      <c r="I7135" s="92"/>
      <c r="J7135" s="92"/>
      <c r="K7135" s="92"/>
      <c r="N7135" s="92"/>
      <c r="O7135" s="92"/>
      <c r="P7135" s="92"/>
      <c r="Q7135" s="92"/>
      <c r="R7135" s="92"/>
    </row>
    <row r="7136" spans="1:18" x14ac:dyDescent="0.3">
      <c r="A7136" s="107"/>
      <c r="B7136" s="92"/>
      <c r="C7136" s="92"/>
      <c r="D7136" s="92"/>
      <c r="E7136" s="92"/>
      <c r="F7136" s="92"/>
      <c r="G7136" s="92"/>
      <c r="H7136" s="92"/>
      <c r="I7136" s="92"/>
      <c r="J7136" s="92"/>
      <c r="K7136" s="92"/>
      <c r="N7136" s="92"/>
      <c r="O7136" s="92"/>
      <c r="P7136" s="92"/>
      <c r="Q7136" s="92"/>
      <c r="R7136" s="92"/>
    </row>
    <row r="7137" spans="1:18" x14ac:dyDescent="0.3">
      <c r="A7137" s="107"/>
      <c r="B7137" s="92"/>
      <c r="C7137" s="92"/>
      <c r="D7137" s="92"/>
      <c r="E7137" s="92"/>
      <c r="F7137" s="92"/>
      <c r="G7137" s="92"/>
      <c r="H7137" s="92"/>
      <c r="I7137" s="92"/>
      <c r="J7137" s="92"/>
      <c r="K7137" s="92"/>
      <c r="N7137" s="92"/>
      <c r="O7137" s="92"/>
      <c r="P7137" s="92"/>
      <c r="Q7137" s="92"/>
      <c r="R7137" s="92"/>
    </row>
    <row r="7138" spans="1:18" x14ac:dyDescent="0.3">
      <c r="A7138" s="107"/>
      <c r="B7138" s="92"/>
      <c r="C7138" s="92"/>
      <c r="D7138" s="92"/>
      <c r="E7138" s="92"/>
      <c r="F7138" s="92"/>
      <c r="G7138" s="92"/>
      <c r="H7138" s="92"/>
      <c r="I7138" s="92"/>
      <c r="J7138" s="92"/>
      <c r="K7138" s="92"/>
      <c r="N7138" s="92"/>
      <c r="O7138" s="92"/>
      <c r="P7138" s="92"/>
      <c r="Q7138" s="92"/>
      <c r="R7138" s="92"/>
    </row>
    <row r="7139" spans="1:18" x14ac:dyDescent="0.3">
      <c r="A7139" s="107"/>
      <c r="B7139" s="92"/>
      <c r="C7139" s="92"/>
      <c r="D7139" s="92"/>
      <c r="E7139" s="92"/>
      <c r="F7139" s="92"/>
      <c r="G7139" s="92"/>
      <c r="H7139" s="92"/>
      <c r="I7139" s="92"/>
      <c r="J7139" s="92"/>
      <c r="K7139" s="92"/>
      <c r="N7139" s="92"/>
      <c r="O7139" s="92"/>
      <c r="P7139" s="92"/>
      <c r="Q7139" s="92"/>
      <c r="R7139" s="92"/>
    </row>
    <row r="7140" spans="1:18" x14ac:dyDescent="0.3">
      <c r="A7140" s="107"/>
      <c r="B7140" s="92"/>
      <c r="C7140" s="92"/>
      <c r="D7140" s="92"/>
      <c r="E7140" s="92"/>
      <c r="F7140" s="92"/>
      <c r="G7140" s="92"/>
      <c r="H7140" s="92"/>
      <c r="I7140" s="92"/>
      <c r="J7140" s="92"/>
      <c r="K7140" s="92"/>
      <c r="N7140" s="92"/>
      <c r="O7140" s="92"/>
      <c r="P7140" s="92"/>
      <c r="Q7140" s="92"/>
      <c r="R7140" s="92"/>
    </row>
    <row r="7141" spans="1:18" x14ac:dyDescent="0.3">
      <c r="A7141" s="107"/>
      <c r="B7141" s="92"/>
      <c r="C7141" s="92"/>
      <c r="D7141" s="92"/>
      <c r="E7141" s="92"/>
      <c r="F7141" s="92"/>
      <c r="G7141" s="92"/>
      <c r="H7141" s="92"/>
      <c r="I7141" s="92"/>
      <c r="J7141" s="92"/>
      <c r="K7141" s="92"/>
      <c r="N7141" s="92"/>
      <c r="O7141" s="92"/>
      <c r="P7141" s="92"/>
      <c r="Q7141" s="92"/>
      <c r="R7141" s="92"/>
    </row>
    <row r="7142" spans="1:18" x14ac:dyDescent="0.3">
      <c r="A7142" s="107"/>
      <c r="B7142" s="92"/>
      <c r="C7142" s="92"/>
      <c r="D7142" s="92"/>
      <c r="E7142" s="92"/>
      <c r="F7142" s="92"/>
      <c r="G7142" s="92"/>
      <c r="H7142" s="92"/>
      <c r="I7142" s="92"/>
      <c r="J7142" s="92"/>
      <c r="K7142" s="92"/>
      <c r="N7142" s="92"/>
      <c r="O7142" s="92"/>
      <c r="P7142" s="92"/>
      <c r="Q7142" s="92"/>
      <c r="R7142" s="92"/>
    </row>
    <row r="7143" spans="1:18" x14ac:dyDescent="0.3">
      <c r="A7143" s="107"/>
      <c r="B7143" s="92"/>
      <c r="C7143" s="92"/>
      <c r="D7143" s="92"/>
      <c r="E7143" s="92"/>
      <c r="F7143" s="92"/>
      <c r="G7143" s="92"/>
      <c r="H7143" s="92"/>
      <c r="I7143" s="92"/>
      <c r="J7143" s="92"/>
      <c r="K7143" s="92"/>
      <c r="N7143" s="92"/>
      <c r="O7143" s="92"/>
      <c r="P7143" s="92"/>
      <c r="Q7143" s="92"/>
      <c r="R7143" s="92"/>
    </row>
    <row r="7144" spans="1:18" x14ac:dyDescent="0.3">
      <c r="A7144" s="107"/>
      <c r="B7144" s="92"/>
      <c r="C7144" s="92"/>
      <c r="D7144" s="92"/>
      <c r="E7144" s="92"/>
      <c r="F7144" s="92"/>
      <c r="G7144" s="92"/>
      <c r="H7144" s="92"/>
      <c r="I7144" s="92"/>
      <c r="J7144" s="92"/>
      <c r="K7144" s="92"/>
      <c r="N7144" s="92"/>
      <c r="O7144" s="92"/>
      <c r="P7144" s="92"/>
      <c r="Q7144" s="92"/>
      <c r="R7144" s="92"/>
    </row>
    <row r="7145" spans="1:18" x14ac:dyDescent="0.3">
      <c r="A7145" s="107"/>
      <c r="B7145" s="92"/>
      <c r="C7145" s="92"/>
      <c r="D7145" s="92"/>
      <c r="E7145" s="92"/>
      <c r="F7145" s="92"/>
      <c r="G7145" s="92"/>
      <c r="H7145" s="92"/>
      <c r="I7145" s="92"/>
      <c r="J7145" s="92"/>
      <c r="K7145" s="92"/>
      <c r="N7145" s="92"/>
      <c r="O7145" s="92"/>
      <c r="P7145" s="92"/>
      <c r="Q7145" s="92"/>
      <c r="R7145" s="92"/>
    </row>
    <row r="7146" spans="1:18" x14ac:dyDescent="0.3">
      <c r="A7146" s="107"/>
      <c r="B7146" s="92"/>
      <c r="C7146" s="92"/>
      <c r="D7146" s="92"/>
      <c r="E7146" s="92"/>
      <c r="F7146" s="92"/>
      <c r="G7146" s="92"/>
      <c r="H7146" s="92"/>
      <c r="I7146" s="92"/>
      <c r="J7146" s="92"/>
      <c r="K7146" s="92"/>
      <c r="N7146" s="92"/>
      <c r="O7146" s="92"/>
      <c r="P7146" s="92"/>
      <c r="Q7146" s="92"/>
      <c r="R7146" s="92"/>
    </row>
    <row r="7147" spans="1:18" x14ac:dyDescent="0.3">
      <c r="A7147" s="107"/>
      <c r="B7147" s="92"/>
      <c r="C7147" s="92"/>
      <c r="D7147" s="92"/>
      <c r="E7147" s="92"/>
      <c r="F7147" s="92"/>
      <c r="G7147" s="92"/>
      <c r="H7147" s="92"/>
      <c r="I7147" s="92"/>
      <c r="J7147" s="92"/>
      <c r="K7147" s="92"/>
      <c r="N7147" s="92"/>
      <c r="O7147" s="92"/>
      <c r="P7147" s="92"/>
      <c r="Q7147" s="92"/>
      <c r="R7147" s="92"/>
    </row>
    <row r="7148" spans="1:18" x14ac:dyDescent="0.3">
      <c r="A7148" s="107"/>
      <c r="B7148" s="92"/>
      <c r="C7148" s="92"/>
      <c r="D7148" s="92"/>
      <c r="E7148" s="92"/>
      <c r="F7148" s="92"/>
      <c r="G7148" s="92"/>
      <c r="H7148" s="92"/>
      <c r="I7148" s="92"/>
      <c r="J7148" s="92"/>
      <c r="K7148" s="92"/>
      <c r="N7148" s="92"/>
      <c r="O7148" s="92"/>
      <c r="P7148" s="92"/>
      <c r="Q7148" s="92"/>
      <c r="R7148" s="92"/>
    </row>
    <row r="7149" spans="1:18" x14ac:dyDescent="0.3">
      <c r="A7149" s="107"/>
      <c r="B7149" s="92"/>
      <c r="C7149" s="92"/>
      <c r="D7149" s="92"/>
      <c r="E7149" s="92"/>
      <c r="F7149" s="92"/>
      <c r="G7149" s="92"/>
      <c r="H7149" s="92"/>
      <c r="I7149" s="92"/>
      <c r="J7149" s="92"/>
      <c r="K7149" s="92"/>
      <c r="N7149" s="92"/>
      <c r="O7149" s="92"/>
      <c r="P7149" s="92"/>
      <c r="Q7149" s="92"/>
      <c r="R7149" s="92"/>
    </row>
    <row r="7150" spans="1:18" x14ac:dyDescent="0.3">
      <c r="A7150" s="107"/>
      <c r="B7150" s="92"/>
      <c r="C7150" s="92"/>
      <c r="D7150" s="92"/>
      <c r="E7150" s="92"/>
      <c r="F7150" s="92"/>
      <c r="G7150" s="92"/>
      <c r="H7150" s="92"/>
      <c r="I7150" s="92"/>
      <c r="J7150" s="92"/>
      <c r="K7150" s="92"/>
      <c r="N7150" s="92"/>
      <c r="O7150" s="92"/>
      <c r="P7150" s="92"/>
      <c r="Q7150" s="92"/>
      <c r="R7150" s="92"/>
    </row>
    <row r="7151" spans="1:18" x14ac:dyDescent="0.3">
      <c r="A7151" s="107"/>
      <c r="B7151" s="92"/>
      <c r="C7151" s="92"/>
      <c r="D7151" s="92"/>
      <c r="E7151" s="92"/>
      <c r="F7151" s="92"/>
      <c r="G7151" s="92"/>
      <c r="H7151" s="92"/>
      <c r="I7151" s="92"/>
      <c r="J7151" s="92"/>
      <c r="K7151" s="92"/>
      <c r="N7151" s="92"/>
      <c r="O7151" s="92"/>
      <c r="P7151" s="92"/>
      <c r="Q7151" s="92"/>
      <c r="R7151" s="92"/>
    </row>
    <row r="7152" spans="1:18" x14ac:dyDescent="0.3">
      <c r="A7152" s="107"/>
      <c r="B7152" s="92"/>
      <c r="C7152" s="92"/>
      <c r="D7152" s="92"/>
      <c r="E7152" s="92"/>
      <c r="F7152" s="92"/>
      <c r="G7152" s="92"/>
      <c r="H7152" s="92"/>
      <c r="I7152" s="92"/>
      <c r="J7152" s="92"/>
      <c r="K7152" s="92"/>
      <c r="N7152" s="92"/>
      <c r="O7152" s="92"/>
      <c r="P7152" s="92"/>
      <c r="Q7152" s="92"/>
      <c r="R7152" s="92"/>
    </row>
    <row r="7153" spans="1:18" x14ac:dyDescent="0.3">
      <c r="A7153" s="107"/>
      <c r="B7153" s="92"/>
      <c r="C7153" s="92"/>
      <c r="D7153" s="92"/>
      <c r="E7153" s="92"/>
      <c r="F7153" s="92"/>
      <c r="G7153" s="92"/>
      <c r="H7153" s="92"/>
      <c r="I7153" s="92"/>
      <c r="J7153" s="92"/>
      <c r="K7153" s="92"/>
      <c r="N7153" s="92"/>
      <c r="O7153" s="92"/>
      <c r="P7153" s="92"/>
      <c r="Q7153" s="92"/>
      <c r="R7153" s="92"/>
    </row>
    <row r="7154" spans="1:18" x14ac:dyDescent="0.3">
      <c r="A7154" s="107"/>
      <c r="B7154" s="92"/>
      <c r="C7154" s="92"/>
      <c r="D7154" s="92"/>
      <c r="E7154" s="92"/>
      <c r="F7154" s="92"/>
      <c r="G7154" s="92"/>
      <c r="H7154" s="92"/>
      <c r="I7154" s="92"/>
      <c r="J7154" s="92"/>
      <c r="K7154" s="92"/>
      <c r="N7154" s="92"/>
      <c r="O7154" s="92"/>
      <c r="P7154" s="92"/>
      <c r="Q7154" s="92"/>
      <c r="R7154" s="92"/>
    </row>
    <row r="7155" spans="1:18" x14ac:dyDescent="0.3">
      <c r="A7155" s="107"/>
      <c r="B7155" s="92"/>
      <c r="C7155" s="92"/>
      <c r="D7155" s="92"/>
      <c r="E7155" s="92"/>
      <c r="F7155" s="92"/>
      <c r="G7155" s="92"/>
      <c r="H7155" s="92"/>
      <c r="I7155" s="92"/>
      <c r="J7155" s="92"/>
      <c r="K7155" s="92"/>
      <c r="N7155" s="92"/>
      <c r="O7155" s="92"/>
      <c r="P7155" s="92"/>
      <c r="Q7155" s="92"/>
      <c r="R7155" s="92"/>
    </row>
    <row r="7156" spans="1:18" x14ac:dyDescent="0.3">
      <c r="A7156" s="107"/>
      <c r="B7156" s="92"/>
      <c r="C7156" s="92"/>
      <c r="D7156" s="92"/>
      <c r="E7156" s="92"/>
      <c r="F7156" s="92"/>
      <c r="G7156" s="92"/>
      <c r="H7156" s="92"/>
      <c r="I7156" s="92"/>
      <c r="J7156" s="92"/>
      <c r="K7156" s="92"/>
      <c r="N7156" s="92"/>
      <c r="O7156" s="92"/>
      <c r="P7156" s="92"/>
      <c r="Q7156" s="92"/>
      <c r="R7156" s="92"/>
    </row>
    <row r="7157" spans="1:18" x14ac:dyDescent="0.3">
      <c r="A7157" s="107"/>
      <c r="B7157" s="92"/>
      <c r="C7157" s="92"/>
      <c r="D7157" s="92"/>
      <c r="E7157" s="92"/>
      <c r="F7157" s="92"/>
      <c r="G7157" s="92"/>
      <c r="H7157" s="92"/>
      <c r="I7157" s="92"/>
      <c r="J7157" s="92"/>
      <c r="K7157" s="92"/>
      <c r="N7157" s="92"/>
      <c r="O7157" s="92"/>
      <c r="P7157" s="92"/>
      <c r="Q7157" s="92"/>
      <c r="R7157" s="92"/>
    </row>
    <row r="7158" spans="1:18" x14ac:dyDescent="0.3">
      <c r="A7158" s="107"/>
      <c r="B7158" s="92"/>
      <c r="C7158" s="92"/>
      <c r="D7158" s="92"/>
      <c r="E7158" s="92"/>
      <c r="F7158" s="92"/>
      <c r="G7158" s="92"/>
      <c r="H7158" s="92"/>
      <c r="I7158" s="92"/>
      <c r="J7158" s="92"/>
      <c r="K7158" s="92"/>
      <c r="N7158" s="92"/>
      <c r="O7158" s="92"/>
      <c r="P7158" s="92"/>
      <c r="Q7158" s="92"/>
      <c r="R7158" s="92"/>
    </row>
    <row r="7159" spans="1:18" x14ac:dyDescent="0.3">
      <c r="A7159" s="107"/>
      <c r="B7159" s="92"/>
      <c r="C7159" s="92"/>
      <c r="D7159" s="92"/>
      <c r="E7159" s="92"/>
      <c r="F7159" s="92"/>
      <c r="G7159" s="92"/>
      <c r="H7159" s="92"/>
      <c r="I7159" s="92"/>
      <c r="J7159" s="92"/>
      <c r="K7159" s="92"/>
      <c r="N7159" s="92"/>
      <c r="O7159" s="92"/>
      <c r="P7159" s="92"/>
      <c r="Q7159" s="92"/>
      <c r="R7159" s="92"/>
    </row>
    <row r="7160" spans="1:18" x14ac:dyDescent="0.3">
      <c r="A7160" s="107"/>
      <c r="B7160" s="92"/>
      <c r="C7160" s="92"/>
      <c r="D7160" s="92"/>
      <c r="E7160" s="92"/>
      <c r="F7160" s="92"/>
      <c r="G7160" s="92"/>
      <c r="H7160" s="92"/>
      <c r="I7160" s="92"/>
      <c r="J7160" s="92"/>
      <c r="K7160" s="92"/>
      <c r="N7160" s="92"/>
      <c r="O7160" s="92"/>
      <c r="P7160" s="92"/>
      <c r="Q7160" s="92"/>
      <c r="R7160" s="92"/>
    </row>
    <row r="7161" spans="1:18" x14ac:dyDescent="0.3">
      <c r="A7161" s="107"/>
      <c r="B7161" s="92"/>
      <c r="C7161" s="92"/>
      <c r="D7161" s="92"/>
      <c r="E7161" s="92"/>
      <c r="F7161" s="92"/>
      <c r="G7161" s="92"/>
      <c r="H7161" s="92"/>
      <c r="I7161" s="92"/>
      <c r="J7161" s="92"/>
      <c r="K7161" s="92"/>
      <c r="N7161" s="92"/>
      <c r="O7161" s="92"/>
      <c r="P7161" s="92"/>
      <c r="Q7161" s="92"/>
      <c r="R7161" s="92"/>
    </row>
    <row r="7162" spans="1:18" x14ac:dyDescent="0.3">
      <c r="A7162" s="107"/>
      <c r="B7162" s="92"/>
      <c r="C7162" s="92"/>
      <c r="D7162" s="92"/>
      <c r="E7162" s="92"/>
      <c r="F7162" s="92"/>
      <c r="G7162" s="92"/>
      <c r="H7162" s="92"/>
      <c r="I7162" s="92"/>
      <c r="J7162" s="92"/>
      <c r="K7162" s="92"/>
      <c r="N7162" s="92"/>
      <c r="O7162" s="92"/>
      <c r="P7162" s="92"/>
      <c r="Q7162" s="92"/>
      <c r="R7162" s="92"/>
    </row>
    <row r="7163" spans="1:18" x14ac:dyDescent="0.3">
      <c r="A7163" s="107"/>
      <c r="B7163" s="92"/>
      <c r="C7163" s="92"/>
      <c r="D7163" s="92"/>
      <c r="E7163" s="92"/>
      <c r="F7163" s="92"/>
      <c r="G7163" s="92"/>
      <c r="H7163" s="92"/>
      <c r="I7163" s="92"/>
      <c r="J7163" s="92"/>
      <c r="K7163" s="92"/>
      <c r="N7163" s="92"/>
      <c r="O7163" s="92"/>
      <c r="P7163" s="92"/>
      <c r="Q7163" s="92"/>
      <c r="R7163" s="92"/>
    </row>
    <row r="7164" spans="1:18" x14ac:dyDescent="0.3">
      <c r="A7164" s="107"/>
      <c r="B7164" s="92"/>
      <c r="C7164" s="92"/>
      <c r="D7164" s="92"/>
      <c r="E7164" s="92"/>
      <c r="F7164" s="92"/>
      <c r="G7164" s="92"/>
      <c r="H7164" s="92"/>
      <c r="I7164" s="92"/>
      <c r="J7164" s="92"/>
      <c r="K7164" s="92"/>
      <c r="N7164" s="92"/>
      <c r="O7164" s="92"/>
      <c r="P7164" s="92"/>
      <c r="Q7164" s="92"/>
      <c r="R7164" s="92"/>
    </row>
    <row r="7165" spans="1:18" x14ac:dyDescent="0.3">
      <c r="A7165" s="107"/>
      <c r="B7165" s="92"/>
      <c r="C7165" s="92"/>
      <c r="D7165" s="92"/>
      <c r="E7165" s="92"/>
      <c r="F7165" s="92"/>
      <c r="G7165" s="92"/>
      <c r="H7165" s="92"/>
      <c r="I7165" s="92"/>
      <c r="J7165" s="92"/>
      <c r="K7165" s="92"/>
      <c r="N7165" s="92"/>
      <c r="O7165" s="92"/>
      <c r="P7165" s="92"/>
      <c r="Q7165" s="92"/>
      <c r="R7165" s="92"/>
    </row>
    <row r="7166" spans="1:18" x14ac:dyDescent="0.3">
      <c r="A7166" s="107"/>
      <c r="B7166" s="92"/>
      <c r="C7166" s="92"/>
      <c r="D7166" s="92"/>
      <c r="E7166" s="92"/>
      <c r="F7166" s="92"/>
      <c r="G7166" s="92"/>
      <c r="H7166" s="92"/>
      <c r="I7166" s="92"/>
      <c r="J7166" s="92"/>
      <c r="K7166" s="92"/>
      <c r="N7166" s="92"/>
      <c r="O7166" s="92"/>
      <c r="P7166" s="92"/>
      <c r="Q7166" s="92"/>
      <c r="R7166" s="92"/>
    </row>
    <row r="7167" spans="1:18" x14ac:dyDescent="0.3">
      <c r="A7167" s="107"/>
      <c r="B7167" s="92"/>
      <c r="C7167" s="92"/>
      <c r="D7167" s="92"/>
      <c r="E7167" s="92"/>
      <c r="F7167" s="92"/>
      <c r="G7167" s="92"/>
      <c r="H7167" s="92"/>
      <c r="I7167" s="92"/>
      <c r="J7167" s="92"/>
      <c r="K7167" s="92"/>
      <c r="N7167" s="92"/>
      <c r="O7167" s="92"/>
      <c r="P7167" s="92"/>
      <c r="Q7167" s="92"/>
      <c r="R7167" s="92"/>
    </row>
    <row r="7168" spans="1:18" x14ac:dyDescent="0.3">
      <c r="A7168" s="107"/>
      <c r="B7168" s="92"/>
      <c r="C7168" s="92"/>
      <c r="D7168" s="92"/>
      <c r="E7168" s="92"/>
      <c r="F7168" s="92"/>
      <c r="G7168" s="92"/>
      <c r="H7168" s="92"/>
      <c r="I7168" s="92"/>
      <c r="J7168" s="92"/>
      <c r="K7168" s="92"/>
      <c r="N7168" s="92"/>
      <c r="O7168" s="92"/>
      <c r="P7168" s="92"/>
      <c r="Q7168" s="92"/>
      <c r="R7168" s="92"/>
    </row>
    <row r="7169" spans="1:18" x14ac:dyDescent="0.3">
      <c r="A7169" s="107"/>
      <c r="B7169" s="92"/>
      <c r="C7169" s="92"/>
      <c r="D7169" s="92"/>
      <c r="E7169" s="92"/>
      <c r="F7169" s="92"/>
      <c r="G7169" s="92"/>
      <c r="H7169" s="92"/>
      <c r="I7169" s="92"/>
      <c r="J7169" s="92"/>
      <c r="K7169" s="92"/>
      <c r="N7169" s="92"/>
      <c r="O7169" s="92"/>
      <c r="P7169" s="92"/>
      <c r="Q7169" s="92"/>
      <c r="R7169" s="92"/>
    </row>
    <row r="7170" spans="1:18" x14ac:dyDescent="0.3">
      <c r="A7170" s="107"/>
      <c r="B7170" s="92"/>
      <c r="C7170" s="92"/>
      <c r="D7170" s="92"/>
      <c r="E7170" s="92"/>
      <c r="F7170" s="92"/>
      <c r="G7170" s="92"/>
      <c r="H7170" s="92"/>
      <c r="I7170" s="92"/>
      <c r="J7170" s="92"/>
      <c r="K7170" s="92"/>
      <c r="N7170" s="92"/>
      <c r="O7170" s="92"/>
      <c r="P7170" s="92"/>
      <c r="Q7170" s="92"/>
      <c r="R7170" s="92"/>
    </row>
    <row r="7171" spans="1:18" x14ac:dyDescent="0.3">
      <c r="A7171" s="107"/>
      <c r="B7171" s="92"/>
      <c r="C7171" s="92"/>
      <c r="D7171" s="92"/>
      <c r="E7171" s="92"/>
      <c r="F7171" s="92"/>
      <c r="G7171" s="92"/>
      <c r="H7171" s="92"/>
      <c r="I7171" s="92"/>
      <c r="J7171" s="92"/>
      <c r="K7171" s="92"/>
      <c r="N7171" s="92"/>
      <c r="O7171" s="92"/>
      <c r="P7171" s="92"/>
      <c r="Q7171" s="92"/>
      <c r="R7171" s="92"/>
    </row>
    <row r="7172" spans="1:18" x14ac:dyDescent="0.3">
      <c r="A7172" s="107"/>
      <c r="B7172" s="92"/>
      <c r="C7172" s="92"/>
      <c r="D7172" s="92"/>
      <c r="E7172" s="92"/>
      <c r="F7172" s="92"/>
      <c r="G7172" s="92"/>
      <c r="H7172" s="92"/>
      <c r="I7172" s="92"/>
      <c r="J7172" s="92"/>
      <c r="K7172" s="92"/>
      <c r="N7172" s="92"/>
      <c r="O7172" s="92"/>
      <c r="P7172" s="92"/>
      <c r="Q7172" s="92"/>
      <c r="R7172" s="92"/>
    </row>
    <row r="7173" spans="1:18" x14ac:dyDescent="0.3">
      <c r="A7173" s="107"/>
      <c r="B7173" s="92"/>
      <c r="C7173" s="92"/>
      <c r="D7173" s="92"/>
      <c r="E7173" s="92"/>
      <c r="F7173" s="92"/>
      <c r="G7173" s="92"/>
      <c r="H7173" s="92"/>
      <c r="I7173" s="92"/>
      <c r="J7173" s="92"/>
      <c r="K7173" s="92"/>
      <c r="N7173" s="92"/>
      <c r="O7173" s="92"/>
      <c r="P7173" s="92"/>
      <c r="Q7173" s="92"/>
      <c r="R7173" s="92"/>
    </row>
    <row r="7174" spans="1:18" x14ac:dyDescent="0.3">
      <c r="A7174" s="107"/>
      <c r="B7174" s="92"/>
      <c r="C7174" s="92"/>
      <c r="D7174" s="92"/>
      <c r="E7174" s="92"/>
      <c r="F7174" s="92"/>
      <c r="G7174" s="92"/>
      <c r="H7174" s="92"/>
      <c r="I7174" s="92"/>
      <c r="J7174" s="92"/>
      <c r="K7174" s="92"/>
      <c r="N7174" s="92"/>
      <c r="O7174" s="92"/>
      <c r="P7174" s="92"/>
      <c r="Q7174" s="92"/>
      <c r="R7174" s="92"/>
    </row>
    <row r="7175" spans="1:18" x14ac:dyDescent="0.3">
      <c r="A7175" s="107"/>
      <c r="B7175" s="92"/>
      <c r="C7175" s="92"/>
      <c r="D7175" s="92"/>
      <c r="E7175" s="92"/>
      <c r="F7175" s="92"/>
      <c r="G7175" s="92"/>
      <c r="H7175" s="92"/>
      <c r="I7175" s="92"/>
      <c r="J7175" s="92"/>
      <c r="K7175" s="92"/>
      <c r="N7175" s="92"/>
      <c r="O7175" s="92"/>
      <c r="P7175" s="92"/>
      <c r="Q7175" s="92"/>
      <c r="R7175" s="92"/>
    </row>
    <row r="7176" spans="1:18" x14ac:dyDescent="0.3">
      <c r="A7176" s="107"/>
      <c r="B7176" s="92"/>
      <c r="C7176" s="92"/>
      <c r="D7176" s="92"/>
      <c r="E7176" s="92"/>
      <c r="F7176" s="92"/>
      <c r="G7176" s="92"/>
      <c r="H7176" s="92"/>
      <c r="I7176" s="92"/>
      <c r="J7176" s="92"/>
      <c r="K7176" s="92"/>
      <c r="N7176" s="92"/>
      <c r="O7176" s="92"/>
      <c r="P7176" s="92"/>
      <c r="Q7176" s="92"/>
      <c r="R7176" s="92"/>
    </row>
    <row r="7177" spans="1:18" x14ac:dyDescent="0.3">
      <c r="A7177" s="107"/>
      <c r="B7177" s="92"/>
      <c r="C7177" s="92"/>
      <c r="D7177" s="92"/>
      <c r="E7177" s="92"/>
      <c r="F7177" s="92"/>
      <c r="G7177" s="92"/>
      <c r="H7177" s="92"/>
      <c r="I7177" s="92"/>
      <c r="J7177" s="92"/>
      <c r="K7177" s="92"/>
      <c r="N7177" s="92"/>
      <c r="O7177" s="92"/>
      <c r="P7177" s="92"/>
      <c r="Q7177" s="92"/>
      <c r="R7177" s="92"/>
    </row>
    <row r="7178" spans="1:18" x14ac:dyDescent="0.3">
      <c r="A7178" s="107"/>
      <c r="B7178" s="92"/>
      <c r="C7178" s="92"/>
      <c r="D7178" s="92"/>
      <c r="E7178" s="92"/>
      <c r="F7178" s="92"/>
      <c r="G7178" s="92"/>
      <c r="H7178" s="92"/>
      <c r="I7178" s="92"/>
      <c r="J7178" s="92"/>
      <c r="K7178" s="92"/>
      <c r="N7178" s="92"/>
      <c r="O7178" s="92"/>
      <c r="P7178" s="92"/>
      <c r="Q7178" s="92"/>
      <c r="R7178" s="92"/>
    </row>
    <row r="7179" spans="1:18" x14ac:dyDescent="0.3">
      <c r="A7179" s="107"/>
      <c r="B7179" s="92"/>
      <c r="C7179" s="92"/>
      <c r="D7179" s="92"/>
      <c r="E7179" s="92"/>
      <c r="F7179" s="92"/>
      <c r="G7179" s="92"/>
      <c r="H7179" s="92"/>
      <c r="I7179" s="92"/>
      <c r="J7179" s="92"/>
      <c r="K7179" s="92"/>
      <c r="N7179" s="92"/>
      <c r="O7179" s="92"/>
      <c r="P7179" s="92"/>
      <c r="Q7179" s="92"/>
      <c r="R7179" s="92"/>
    </row>
    <row r="7180" spans="1:18" x14ac:dyDescent="0.3">
      <c r="A7180" s="107"/>
      <c r="B7180" s="92"/>
      <c r="C7180" s="92"/>
      <c r="D7180" s="92"/>
      <c r="E7180" s="92"/>
      <c r="F7180" s="92"/>
      <c r="G7180" s="92"/>
      <c r="H7180" s="92"/>
      <c r="I7180" s="92"/>
      <c r="J7180" s="92"/>
      <c r="K7180" s="92"/>
      <c r="N7180" s="92"/>
      <c r="O7180" s="92"/>
      <c r="P7180" s="92"/>
      <c r="Q7180" s="92"/>
      <c r="R7180" s="92"/>
    </row>
    <row r="7181" spans="1:18" x14ac:dyDescent="0.3">
      <c r="A7181" s="107"/>
      <c r="B7181" s="92"/>
      <c r="C7181" s="92"/>
      <c r="D7181" s="92"/>
      <c r="E7181" s="92"/>
      <c r="F7181" s="92"/>
      <c r="G7181" s="92"/>
      <c r="H7181" s="92"/>
      <c r="I7181" s="92"/>
      <c r="J7181" s="92"/>
      <c r="K7181" s="92"/>
      <c r="N7181" s="92"/>
      <c r="O7181" s="92"/>
      <c r="P7181" s="92"/>
      <c r="Q7181" s="92"/>
      <c r="R7181" s="92"/>
    </row>
    <row r="7182" spans="1:18" x14ac:dyDescent="0.3">
      <c r="A7182" s="107"/>
      <c r="B7182" s="92"/>
      <c r="C7182" s="92"/>
      <c r="D7182" s="92"/>
      <c r="E7182" s="92"/>
      <c r="F7182" s="92"/>
      <c r="G7182" s="92"/>
      <c r="H7182" s="92"/>
      <c r="I7182" s="92"/>
      <c r="J7182" s="92"/>
      <c r="K7182" s="92"/>
      <c r="N7182" s="92"/>
      <c r="O7182" s="92"/>
      <c r="P7182" s="92"/>
      <c r="Q7182" s="92"/>
      <c r="R7182" s="92"/>
    </row>
    <row r="7183" spans="1:18" x14ac:dyDescent="0.3">
      <c r="A7183" s="107"/>
      <c r="B7183" s="92"/>
      <c r="C7183" s="92"/>
      <c r="D7183" s="92"/>
      <c r="E7183" s="92"/>
      <c r="F7183" s="92"/>
      <c r="G7183" s="92"/>
      <c r="H7183" s="92"/>
      <c r="I7183" s="92"/>
      <c r="J7183" s="92"/>
      <c r="K7183" s="92"/>
      <c r="N7183" s="92"/>
      <c r="O7183" s="92"/>
      <c r="P7183" s="92"/>
      <c r="Q7183" s="92"/>
      <c r="R7183" s="92"/>
    </row>
    <row r="7184" spans="1:18" x14ac:dyDescent="0.3">
      <c r="A7184" s="107"/>
      <c r="B7184" s="92"/>
      <c r="C7184" s="92"/>
      <c r="D7184" s="92"/>
      <c r="E7184" s="92"/>
      <c r="F7184" s="92"/>
      <c r="G7184" s="92"/>
      <c r="H7184" s="92"/>
      <c r="I7184" s="92"/>
      <c r="J7184" s="92"/>
      <c r="K7184" s="92"/>
      <c r="N7184" s="92"/>
      <c r="O7184" s="92"/>
      <c r="P7184" s="92"/>
      <c r="Q7184" s="92"/>
      <c r="R7184" s="92"/>
    </row>
    <row r="7185" spans="1:18" x14ac:dyDescent="0.3">
      <c r="A7185" s="107"/>
      <c r="B7185" s="92"/>
      <c r="C7185" s="92"/>
      <c r="D7185" s="92"/>
      <c r="E7185" s="92"/>
      <c r="F7185" s="92"/>
      <c r="G7185" s="92"/>
      <c r="H7185" s="92"/>
      <c r="I7185" s="92"/>
      <c r="J7185" s="92"/>
      <c r="K7185" s="92"/>
      <c r="N7185" s="92"/>
      <c r="O7185" s="92"/>
      <c r="P7185" s="92"/>
      <c r="Q7185" s="92"/>
      <c r="R7185" s="92"/>
    </row>
    <row r="7186" spans="1:18" x14ac:dyDescent="0.3">
      <c r="A7186" s="107"/>
      <c r="B7186" s="92"/>
      <c r="C7186" s="92"/>
      <c r="D7186" s="92"/>
      <c r="E7186" s="92"/>
      <c r="F7186" s="92"/>
      <c r="G7186" s="92"/>
      <c r="H7186" s="92"/>
      <c r="I7186" s="92"/>
      <c r="J7186" s="92"/>
      <c r="K7186" s="92"/>
      <c r="N7186" s="92"/>
      <c r="O7186" s="92"/>
      <c r="P7186" s="92"/>
      <c r="Q7186" s="92"/>
      <c r="R7186" s="92"/>
    </row>
    <row r="7187" spans="1:18" x14ac:dyDescent="0.3">
      <c r="A7187" s="107"/>
      <c r="B7187" s="92"/>
      <c r="C7187" s="92"/>
      <c r="D7187" s="92"/>
      <c r="E7187" s="92"/>
      <c r="F7187" s="92"/>
      <c r="G7187" s="92"/>
      <c r="H7187" s="92"/>
      <c r="I7187" s="92"/>
      <c r="J7187" s="92"/>
      <c r="K7187" s="92"/>
      <c r="N7187" s="92"/>
      <c r="O7187" s="92"/>
      <c r="P7187" s="92"/>
      <c r="Q7187" s="92"/>
      <c r="R7187" s="92"/>
    </row>
    <row r="7188" spans="1:18" x14ac:dyDescent="0.3">
      <c r="A7188" s="107"/>
      <c r="B7188" s="92"/>
      <c r="C7188" s="92"/>
      <c r="D7188" s="92"/>
      <c r="E7188" s="92"/>
      <c r="F7188" s="92"/>
      <c r="G7188" s="92"/>
      <c r="H7188" s="92"/>
      <c r="I7188" s="92"/>
      <c r="J7188" s="92"/>
      <c r="K7188" s="92"/>
      <c r="N7188" s="92"/>
      <c r="O7188" s="92"/>
      <c r="P7188" s="92"/>
      <c r="Q7188" s="92"/>
      <c r="R7188" s="92"/>
    </row>
    <row r="7189" spans="1:18" x14ac:dyDescent="0.3">
      <c r="A7189" s="107"/>
      <c r="B7189" s="92"/>
      <c r="C7189" s="92"/>
      <c r="D7189" s="92"/>
      <c r="E7189" s="92"/>
      <c r="F7189" s="92"/>
      <c r="G7189" s="92"/>
      <c r="H7189" s="92"/>
      <c r="I7189" s="92"/>
      <c r="J7189" s="92"/>
      <c r="K7189" s="92"/>
      <c r="N7189" s="92"/>
      <c r="O7189" s="92"/>
      <c r="P7189" s="92"/>
      <c r="Q7189" s="92"/>
      <c r="R7189" s="92"/>
    </row>
    <row r="7190" spans="1:18" x14ac:dyDescent="0.3">
      <c r="A7190" s="107"/>
      <c r="B7190" s="92"/>
      <c r="C7190" s="92"/>
      <c r="D7190" s="92"/>
      <c r="E7190" s="92"/>
      <c r="F7190" s="92"/>
      <c r="G7190" s="92"/>
      <c r="H7190" s="92"/>
      <c r="I7190" s="92"/>
      <c r="J7190" s="92"/>
      <c r="K7190" s="92"/>
      <c r="N7190" s="92"/>
      <c r="O7190" s="92"/>
      <c r="P7190" s="92"/>
      <c r="Q7190" s="92"/>
      <c r="R7190" s="92"/>
    </row>
    <row r="7191" spans="1:18" x14ac:dyDescent="0.3">
      <c r="A7191" s="107"/>
      <c r="B7191" s="92"/>
      <c r="C7191" s="92"/>
      <c r="D7191" s="92"/>
      <c r="E7191" s="92"/>
      <c r="F7191" s="92"/>
      <c r="G7191" s="92"/>
      <c r="H7191" s="92"/>
      <c r="I7191" s="92"/>
      <c r="J7191" s="92"/>
      <c r="K7191" s="92"/>
      <c r="N7191" s="92"/>
      <c r="O7191" s="92"/>
      <c r="P7191" s="92"/>
      <c r="Q7191" s="92"/>
      <c r="R7191" s="92"/>
    </row>
    <row r="7192" spans="1:18" x14ac:dyDescent="0.3">
      <c r="A7192" s="107"/>
      <c r="B7192" s="92"/>
      <c r="C7192" s="92"/>
      <c r="D7192" s="92"/>
      <c r="E7192" s="92"/>
      <c r="F7192" s="92"/>
      <c r="G7192" s="92"/>
      <c r="H7192" s="92"/>
      <c r="I7192" s="92"/>
      <c r="J7192" s="92"/>
      <c r="K7192" s="92"/>
      <c r="N7192" s="92"/>
      <c r="O7192" s="92"/>
      <c r="P7192" s="92"/>
      <c r="Q7192" s="92"/>
      <c r="R7192" s="92"/>
    </row>
    <row r="7193" spans="1:18" x14ac:dyDescent="0.3">
      <c r="A7193" s="107"/>
      <c r="B7193" s="92"/>
      <c r="C7193" s="92"/>
      <c r="D7193" s="92"/>
      <c r="E7193" s="92"/>
      <c r="F7193" s="92"/>
      <c r="G7193" s="92"/>
      <c r="H7193" s="92"/>
      <c r="I7193" s="92"/>
      <c r="J7193" s="92"/>
      <c r="K7193" s="92"/>
      <c r="N7193" s="92"/>
      <c r="O7193" s="92"/>
      <c r="P7193" s="92"/>
      <c r="Q7193" s="92"/>
      <c r="R7193" s="92"/>
    </row>
    <row r="7194" spans="1:18" x14ac:dyDescent="0.3">
      <c r="A7194" s="107"/>
      <c r="B7194" s="92"/>
      <c r="C7194" s="92"/>
      <c r="D7194" s="92"/>
      <c r="E7194" s="92"/>
      <c r="F7194" s="92"/>
      <c r="G7194" s="92"/>
      <c r="H7194" s="92"/>
      <c r="I7194" s="92"/>
      <c r="J7194" s="92"/>
      <c r="K7194" s="92"/>
      <c r="N7194" s="92"/>
      <c r="O7194" s="92"/>
      <c r="P7194" s="92"/>
      <c r="Q7194" s="92"/>
      <c r="R7194" s="92"/>
    </row>
    <row r="7195" spans="1:18" x14ac:dyDescent="0.3">
      <c r="A7195" s="107"/>
      <c r="B7195" s="92"/>
      <c r="C7195" s="92"/>
      <c r="D7195" s="92"/>
      <c r="E7195" s="92"/>
      <c r="F7195" s="92"/>
      <c r="G7195" s="92"/>
      <c r="H7195" s="92"/>
      <c r="I7195" s="92"/>
      <c r="J7195" s="92"/>
      <c r="K7195" s="92"/>
      <c r="N7195" s="92"/>
      <c r="O7195" s="92"/>
      <c r="P7195" s="92"/>
      <c r="Q7195" s="92"/>
      <c r="R7195" s="92"/>
    </row>
    <row r="7196" spans="1:18" x14ac:dyDescent="0.3">
      <c r="A7196" s="107"/>
      <c r="B7196" s="92"/>
      <c r="C7196" s="92"/>
      <c r="D7196" s="92"/>
      <c r="E7196" s="92"/>
      <c r="F7196" s="92"/>
      <c r="G7196" s="92"/>
      <c r="H7196" s="92"/>
      <c r="I7196" s="92"/>
      <c r="J7196" s="92"/>
      <c r="K7196" s="92"/>
      <c r="N7196" s="92"/>
      <c r="O7196" s="92"/>
      <c r="P7196" s="92"/>
      <c r="Q7196" s="92"/>
      <c r="R7196" s="92"/>
    </row>
    <row r="7197" spans="1:18" x14ac:dyDescent="0.3">
      <c r="A7197" s="107"/>
      <c r="B7197" s="92"/>
      <c r="C7197" s="92"/>
      <c r="D7197" s="92"/>
      <c r="E7197" s="92"/>
      <c r="F7197" s="92"/>
      <c r="G7197" s="92"/>
      <c r="H7197" s="92"/>
      <c r="I7197" s="92"/>
      <c r="J7197" s="92"/>
      <c r="K7197" s="92"/>
      <c r="N7197" s="92"/>
      <c r="O7197" s="92"/>
      <c r="P7197" s="92"/>
      <c r="Q7197" s="92"/>
      <c r="R7197" s="92"/>
    </row>
    <row r="7198" spans="1:18" x14ac:dyDescent="0.3">
      <c r="A7198" s="107"/>
      <c r="B7198" s="92"/>
      <c r="C7198" s="92"/>
      <c r="D7198" s="92"/>
      <c r="E7198" s="92"/>
      <c r="F7198" s="92"/>
      <c r="G7198" s="92"/>
      <c r="H7198" s="92"/>
      <c r="I7198" s="92"/>
      <c r="J7198" s="92"/>
      <c r="K7198" s="92"/>
      <c r="N7198" s="92"/>
      <c r="O7198" s="92"/>
      <c r="P7198" s="92"/>
      <c r="Q7198" s="92"/>
      <c r="R7198" s="92"/>
    </row>
    <row r="7199" spans="1:18" x14ac:dyDescent="0.3">
      <c r="A7199" s="107"/>
      <c r="B7199" s="92"/>
      <c r="C7199" s="92"/>
      <c r="D7199" s="92"/>
      <c r="E7199" s="92"/>
      <c r="F7199" s="92"/>
      <c r="G7199" s="92"/>
      <c r="H7199" s="92"/>
      <c r="I7199" s="92"/>
      <c r="J7199" s="92"/>
      <c r="K7199" s="92"/>
      <c r="N7199" s="92"/>
      <c r="O7199" s="92"/>
      <c r="P7199" s="92"/>
      <c r="Q7199" s="92"/>
      <c r="R7199" s="92"/>
    </row>
    <row r="7200" spans="1:18" x14ac:dyDescent="0.3">
      <c r="A7200" s="107"/>
      <c r="B7200" s="92"/>
      <c r="C7200" s="92"/>
      <c r="D7200" s="92"/>
      <c r="E7200" s="92"/>
      <c r="F7200" s="92"/>
      <c r="G7200" s="92"/>
      <c r="H7200" s="92"/>
      <c r="I7200" s="92"/>
      <c r="J7200" s="92"/>
      <c r="K7200" s="92"/>
      <c r="N7200" s="92"/>
      <c r="O7200" s="92"/>
      <c r="P7200" s="92"/>
      <c r="Q7200" s="92"/>
      <c r="R7200" s="92"/>
    </row>
    <row r="7201" spans="1:18" x14ac:dyDescent="0.3">
      <c r="A7201" s="107"/>
      <c r="B7201" s="92"/>
      <c r="C7201" s="92"/>
      <c r="D7201" s="92"/>
      <c r="E7201" s="92"/>
      <c r="F7201" s="92"/>
      <c r="G7201" s="92"/>
      <c r="H7201" s="92"/>
      <c r="I7201" s="92"/>
      <c r="J7201" s="92"/>
      <c r="K7201" s="92"/>
      <c r="N7201" s="92"/>
      <c r="O7201" s="92"/>
      <c r="P7201" s="92"/>
      <c r="Q7201" s="92"/>
      <c r="R7201" s="92"/>
    </row>
    <row r="7202" spans="1:18" x14ac:dyDescent="0.3">
      <c r="A7202" s="107"/>
      <c r="B7202" s="92"/>
      <c r="C7202" s="92"/>
      <c r="D7202" s="92"/>
      <c r="E7202" s="92"/>
      <c r="F7202" s="92"/>
      <c r="G7202" s="92"/>
      <c r="H7202" s="92"/>
      <c r="I7202" s="92"/>
      <c r="J7202" s="92"/>
      <c r="K7202" s="92"/>
      <c r="N7202" s="92"/>
      <c r="O7202" s="92"/>
      <c r="P7202" s="92"/>
      <c r="Q7202" s="92"/>
      <c r="R7202" s="92"/>
    </row>
    <row r="7203" spans="1:18" x14ac:dyDescent="0.3">
      <c r="A7203" s="107"/>
      <c r="B7203" s="92"/>
      <c r="C7203" s="92"/>
      <c r="D7203" s="92"/>
      <c r="E7203" s="92"/>
      <c r="F7203" s="92"/>
      <c r="G7203" s="92"/>
      <c r="H7203" s="92"/>
      <c r="I7203" s="92"/>
      <c r="J7203" s="92"/>
      <c r="K7203" s="92"/>
      <c r="N7203" s="92"/>
      <c r="O7203" s="92"/>
      <c r="P7203" s="92"/>
      <c r="Q7203" s="92"/>
      <c r="R7203" s="92"/>
    </row>
    <row r="7204" spans="1:18" x14ac:dyDescent="0.3">
      <c r="A7204" s="107"/>
      <c r="B7204" s="92"/>
      <c r="C7204" s="92"/>
      <c r="D7204" s="92"/>
      <c r="E7204" s="92"/>
      <c r="F7204" s="92"/>
      <c r="G7204" s="92"/>
      <c r="H7204" s="92"/>
      <c r="I7204" s="92"/>
      <c r="J7204" s="92"/>
      <c r="K7204" s="92"/>
      <c r="N7204" s="92"/>
      <c r="O7204" s="92"/>
      <c r="P7204" s="92"/>
      <c r="Q7204" s="92"/>
      <c r="R7204" s="92"/>
    </row>
    <row r="7205" spans="1:18" x14ac:dyDescent="0.3">
      <c r="A7205" s="107"/>
      <c r="B7205" s="92"/>
      <c r="C7205" s="92"/>
      <c r="D7205" s="92"/>
      <c r="E7205" s="92"/>
      <c r="F7205" s="92"/>
      <c r="G7205" s="92"/>
      <c r="H7205" s="92"/>
      <c r="I7205" s="92"/>
      <c r="J7205" s="92"/>
      <c r="K7205" s="92"/>
      <c r="N7205" s="92"/>
      <c r="O7205" s="92"/>
      <c r="P7205" s="92"/>
      <c r="Q7205" s="92"/>
      <c r="R7205" s="92"/>
    </row>
    <row r="7206" spans="1:18" x14ac:dyDescent="0.3">
      <c r="A7206" s="107"/>
      <c r="B7206" s="92"/>
      <c r="C7206" s="92"/>
      <c r="D7206" s="92"/>
      <c r="E7206" s="92"/>
      <c r="F7206" s="92"/>
      <c r="G7206" s="92"/>
      <c r="H7206" s="92"/>
      <c r="I7206" s="92"/>
      <c r="J7206" s="92"/>
      <c r="K7206" s="92"/>
      <c r="N7206" s="92"/>
      <c r="O7206" s="92"/>
      <c r="P7206" s="92"/>
      <c r="Q7206" s="92"/>
      <c r="R7206" s="92"/>
    </row>
    <row r="7207" spans="1:18" x14ac:dyDescent="0.3">
      <c r="A7207" s="107"/>
      <c r="B7207" s="92"/>
      <c r="C7207" s="92"/>
      <c r="D7207" s="92"/>
      <c r="E7207" s="92"/>
      <c r="F7207" s="92"/>
      <c r="G7207" s="92"/>
      <c r="H7207" s="92"/>
      <c r="I7207" s="92"/>
      <c r="J7207" s="92"/>
      <c r="K7207" s="92"/>
      <c r="N7207" s="92"/>
      <c r="O7207" s="92"/>
      <c r="P7207" s="92"/>
      <c r="Q7207" s="92"/>
      <c r="R7207" s="92"/>
    </row>
    <row r="7208" spans="1:18" x14ac:dyDescent="0.3">
      <c r="A7208" s="107"/>
      <c r="B7208" s="92"/>
      <c r="C7208" s="92"/>
      <c r="D7208" s="92"/>
      <c r="E7208" s="92"/>
      <c r="F7208" s="92"/>
      <c r="G7208" s="92"/>
      <c r="H7208" s="92"/>
      <c r="I7208" s="92"/>
      <c r="J7208" s="92"/>
      <c r="K7208" s="92"/>
      <c r="N7208" s="92"/>
      <c r="O7208" s="92"/>
      <c r="P7208" s="92"/>
      <c r="Q7208" s="92"/>
      <c r="R7208" s="92"/>
    </row>
    <row r="7209" spans="1:18" x14ac:dyDescent="0.3">
      <c r="A7209" s="107"/>
      <c r="B7209" s="92"/>
      <c r="C7209" s="92"/>
      <c r="D7209" s="92"/>
      <c r="E7209" s="92"/>
      <c r="F7209" s="92"/>
      <c r="G7209" s="92"/>
      <c r="H7209" s="92"/>
      <c r="I7209" s="92"/>
      <c r="J7209" s="92"/>
      <c r="K7209" s="92"/>
      <c r="N7209" s="92"/>
      <c r="O7209" s="92"/>
      <c r="P7209" s="92"/>
      <c r="Q7209" s="92"/>
      <c r="R7209" s="92"/>
    </row>
    <row r="7210" spans="1:18" x14ac:dyDescent="0.3">
      <c r="A7210" s="107"/>
      <c r="B7210" s="92"/>
      <c r="C7210" s="92"/>
      <c r="D7210" s="92"/>
      <c r="E7210" s="92"/>
      <c r="F7210" s="92"/>
      <c r="G7210" s="92"/>
      <c r="H7210" s="92"/>
      <c r="I7210" s="92"/>
      <c r="J7210" s="92"/>
      <c r="K7210" s="92"/>
      <c r="N7210" s="92"/>
      <c r="O7210" s="92"/>
      <c r="P7210" s="92"/>
      <c r="Q7210" s="92"/>
      <c r="R7210" s="92"/>
    </row>
    <row r="7211" spans="1:18" x14ac:dyDescent="0.3">
      <c r="A7211" s="107"/>
      <c r="B7211" s="92"/>
      <c r="C7211" s="92"/>
      <c r="D7211" s="92"/>
      <c r="E7211" s="92"/>
      <c r="F7211" s="92"/>
      <c r="G7211" s="92"/>
      <c r="H7211" s="92"/>
      <c r="I7211" s="92"/>
      <c r="J7211" s="92"/>
      <c r="K7211" s="92"/>
      <c r="N7211" s="92"/>
      <c r="O7211" s="92"/>
      <c r="P7211" s="92"/>
      <c r="Q7211" s="92"/>
      <c r="R7211" s="92"/>
    </row>
    <row r="7212" spans="1:18" x14ac:dyDescent="0.3">
      <c r="A7212" s="107"/>
      <c r="B7212" s="92"/>
      <c r="C7212" s="92"/>
      <c r="D7212" s="92"/>
      <c r="E7212" s="92"/>
      <c r="F7212" s="92"/>
      <c r="G7212" s="92"/>
      <c r="H7212" s="92"/>
      <c r="I7212" s="92"/>
      <c r="J7212" s="92"/>
      <c r="K7212" s="92"/>
      <c r="N7212" s="92"/>
      <c r="O7212" s="92"/>
      <c r="P7212" s="92"/>
      <c r="Q7212" s="92"/>
      <c r="R7212" s="92"/>
    </row>
    <row r="7213" spans="1:18" x14ac:dyDescent="0.3">
      <c r="A7213" s="107"/>
      <c r="B7213" s="92"/>
      <c r="C7213" s="92"/>
      <c r="D7213" s="92"/>
      <c r="E7213" s="92"/>
      <c r="F7213" s="92"/>
      <c r="G7213" s="92"/>
      <c r="H7213" s="92"/>
      <c r="I7213" s="92"/>
      <c r="J7213" s="92"/>
      <c r="K7213" s="92"/>
      <c r="N7213" s="92"/>
      <c r="O7213" s="92"/>
      <c r="P7213" s="92"/>
      <c r="Q7213" s="92"/>
      <c r="R7213" s="92"/>
    </row>
    <row r="7214" spans="1:18" x14ac:dyDescent="0.3">
      <c r="A7214" s="107"/>
      <c r="B7214" s="92"/>
      <c r="C7214" s="92"/>
      <c r="D7214" s="92"/>
      <c r="E7214" s="92"/>
      <c r="F7214" s="92"/>
      <c r="G7214" s="92"/>
      <c r="H7214" s="92"/>
      <c r="I7214" s="92"/>
      <c r="J7214" s="92"/>
      <c r="K7214" s="92"/>
      <c r="N7214" s="92"/>
      <c r="O7214" s="92"/>
      <c r="P7214" s="92"/>
      <c r="Q7214" s="92"/>
      <c r="R7214" s="92"/>
    </row>
    <row r="7215" spans="1:18" x14ac:dyDescent="0.3">
      <c r="A7215" s="107"/>
      <c r="B7215" s="92"/>
      <c r="C7215" s="92"/>
      <c r="D7215" s="92"/>
      <c r="E7215" s="92"/>
      <c r="F7215" s="92"/>
      <c r="G7215" s="92"/>
      <c r="H7215" s="92"/>
      <c r="I7215" s="92"/>
      <c r="J7215" s="92"/>
      <c r="K7215" s="92"/>
      <c r="N7215" s="92"/>
      <c r="O7215" s="92"/>
      <c r="P7215" s="92"/>
      <c r="Q7215" s="92"/>
      <c r="R7215" s="92"/>
    </row>
    <row r="7216" spans="1:18" x14ac:dyDescent="0.3">
      <c r="A7216" s="107"/>
      <c r="B7216" s="92"/>
      <c r="C7216" s="92"/>
      <c r="D7216" s="92"/>
      <c r="E7216" s="92"/>
      <c r="F7216" s="92"/>
      <c r="G7216" s="92"/>
      <c r="H7216" s="92"/>
      <c r="I7216" s="92"/>
      <c r="J7216" s="92"/>
      <c r="K7216" s="92"/>
      <c r="N7216" s="92"/>
      <c r="O7216" s="92"/>
      <c r="P7216" s="92"/>
      <c r="Q7216" s="92"/>
      <c r="R7216" s="92"/>
    </row>
    <row r="7217" spans="1:18" x14ac:dyDescent="0.3">
      <c r="A7217" s="107"/>
      <c r="B7217" s="92"/>
      <c r="C7217" s="92"/>
      <c r="D7217" s="92"/>
      <c r="E7217" s="92"/>
      <c r="F7217" s="92"/>
      <c r="G7217" s="92"/>
      <c r="H7217" s="92"/>
      <c r="I7217" s="92"/>
      <c r="J7217" s="92"/>
      <c r="K7217" s="92"/>
      <c r="N7217" s="92"/>
      <c r="O7217" s="92"/>
      <c r="P7217" s="92"/>
      <c r="Q7217" s="92"/>
      <c r="R7217" s="92"/>
    </row>
    <row r="7218" spans="1:18" x14ac:dyDescent="0.3">
      <c r="A7218" s="107"/>
      <c r="B7218" s="92"/>
      <c r="C7218" s="92"/>
      <c r="D7218" s="92"/>
      <c r="E7218" s="92"/>
      <c r="F7218" s="92"/>
      <c r="G7218" s="92"/>
      <c r="H7218" s="92"/>
      <c r="I7218" s="92"/>
      <c r="J7218" s="92"/>
      <c r="K7218" s="92"/>
      <c r="N7218" s="92"/>
      <c r="O7218" s="92"/>
      <c r="P7218" s="92"/>
      <c r="Q7218" s="92"/>
      <c r="R7218" s="92"/>
    </row>
    <row r="7219" spans="1:18" x14ac:dyDescent="0.3">
      <c r="A7219" s="107"/>
      <c r="B7219" s="92"/>
      <c r="C7219" s="92"/>
      <c r="D7219" s="92"/>
      <c r="E7219" s="92"/>
      <c r="F7219" s="92"/>
      <c r="G7219" s="92"/>
      <c r="H7219" s="92"/>
      <c r="I7219" s="92"/>
      <c r="J7219" s="92"/>
      <c r="K7219" s="92"/>
      <c r="N7219" s="92"/>
      <c r="O7219" s="92"/>
      <c r="P7219" s="92"/>
      <c r="Q7219" s="92"/>
      <c r="R7219" s="92"/>
    </row>
    <row r="7220" spans="1:18" x14ac:dyDescent="0.3">
      <c r="A7220" s="107"/>
      <c r="B7220" s="92"/>
      <c r="C7220" s="92"/>
      <c r="D7220" s="92"/>
      <c r="E7220" s="92"/>
      <c r="F7220" s="92"/>
      <c r="G7220" s="92"/>
      <c r="H7220" s="92"/>
      <c r="I7220" s="92"/>
      <c r="J7220" s="92"/>
      <c r="K7220" s="92"/>
      <c r="N7220" s="92"/>
      <c r="O7220" s="92"/>
      <c r="P7220" s="92"/>
      <c r="Q7220" s="92"/>
      <c r="R7220" s="92"/>
    </row>
    <row r="7221" spans="1:18" x14ac:dyDescent="0.3">
      <c r="A7221" s="107"/>
      <c r="B7221" s="92"/>
      <c r="C7221" s="92"/>
      <c r="D7221" s="92"/>
      <c r="E7221" s="92"/>
      <c r="F7221" s="92"/>
      <c r="G7221" s="92"/>
      <c r="H7221" s="92"/>
      <c r="I7221" s="92"/>
      <c r="J7221" s="92"/>
      <c r="K7221" s="92"/>
      <c r="N7221" s="92"/>
      <c r="O7221" s="92"/>
      <c r="P7221" s="92"/>
      <c r="Q7221" s="92"/>
      <c r="R7221" s="92"/>
    </row>
    <row r="7222" spans="1:18" x14ac:dyDescent="0.3">
      <c r="A7222" s="107"/>
      <c r="B7222" s="92"/>
      <c r="C7222" s="92"/>
      <c r="D7222" s="92"/>
      <c r="E7222" s="92"/>
      <c r="F7222" s="92"/>
      <c r="G7222" s="92"/>
      <c r="H7222" s="92"/>
      <c r="I7222" s="92"/>
      <c r="J7222" s="92"/>
      <c r="K7222" s="92"/>
      <c r="N7222" s="92"/>
      <c r="O7222" s="92"/>
      <c r="P7222" s="92"/>
      <c r="Q7222" s="92"/>
      <c r="R7222" s="92"/>
    </row>
    <row r="7223" spans="1:18" x14ac:dyDescent="0.3">
      <c r="A7223" s="107"/>
      <c r="B7223" s="92"/>
      <c r="C7223" s="92"/>
      <c r="D7223" s="92"/>
      <c r="E7223" s="92"/>
      <c r="F7223" s="92"/>
      <c r="G7223" s="92"/>
      <c r="H7223" s="92"/>
      <c r="I7223" s="92"/>
      <c r="J7223" s="92"/>
      <c r="K7223" s="92"/>
      <c r="N7223" s="92"/>
      <c r="O7223" s="92"/>
      <c r="P7223" s="92"/>
      <c r="Q7223" s="92"/>
      <c r="R7223" s="92"/>
    </row>
    <row r="7224" spans="1:18" x14ac:dyDescent="0.3">
      <c r="A7224" s="107"/>
      <c r="B7224" s="92"/>
      <c r="C7224" s="92"/>
      <c r="D7224" s="92"/>
      <c r="E7224" s="92"/>
      <c r="F7224" s="92"/>
      <c r="G7224" s="92"/>
      <c r="H7224" s="92"/>
      <c r="I7224" s="92"/>
      <c r="J7224" s="92"/>
      <c r="K7224" s="92"/>
      <c r="N7224" s="92"/>
      <c r="O7224" s="92"/>
      <c r="P7224" s="92"/>
      <c r="Q7224" s="92"/>
      <c r="R7224" s="92"/>
    </row>
    <row r="7225" spans="1:18" x14ac:dyDescent="0.3">
      <c r="A7225" s="107"/>
      <c r="B7225" s="92"/>
      <c r="C7225" s="92"/>
      <c r="D7225" s="92"/>
      <c r="E7225" s="92"/>
      <c r="F7225" s="92"/>
      <c r="G7225" s="92"/>
      <c r="H7225" s="92"/>
      <c r="I7225" s="92"/>
      <c r="J7225" s="92"/>
      <c r="K7225" s="92"/>
      <c r="N7225" s="92"/>
      <c r="O7225" s="92"/>
      <c r="P7225" s="92"/>
      <c r="Q7225" s="92"/>
      <c r="R7225" s="92"/>
    </row>
    <row r="7226" spans="1:18" x14ac:dyDescent="0.3">
      <c r="A7226" s="107"/>
      <c r="B7226" s="92"/>
      <c r="C7226" s="92"/>
      <c r="D7226" s="92"/>
      <c r="E7226" s="92"/>
      <c r="F7226" s="92"/>
      <c r="G7226" s="92"/>
      <c r="H7226" s="92"/>
      <c r="I7226" s="92"/>
      <c r="J7226" s="92"/>
      <c r="K7226" s="92"/>
      <c r="N7226" s="92"/>
      <c r="O7226" s="92"/>
      <c r="P7226" s="92"/>
      <c r="Q7226" s="92"/>
      <c r="R7226" s="92"/>
    </row>
    <row r="7227" spans="1:18" x14ac:dyDescent="0.3">
      <c r="A7227" s="107"/>
      <c r="B7227" s="92"/>
      <c r="C7227" s="92"/>
      <c r="D7227" s="92"/>
      <c r="E7227" s="92"/>
      <c r="F7227" s="92"/>
      <c r="G7227" s="92"/>
      <c r="H7227" s="92"/>
      <c r="I7227" s="92"/>
      <c r="J7227" s="92"/>
      <c r="K7227" s="92"/>
      <c r="N7227" s="92"/>
      <c r="O7227" s="92"/>
      <c r="P7227" s="92"/>
      <c r="Q7227" s="92"/>
      <c r="R7227" s="92"/>
    </row>
    <row r="7228" spans="1:18" x14ac:dyDescent="0.3">
      <c r="A7228" s="107"/>
      <c r="B7228" s="92"/>
      <c r="C7228" s="92"/>
      <c r="D7228" s="92"/>
      <c r="E7228" s="92"/>
      <c r="F7228" s="92"/>
      <c r="G7228" s="92"/>
      <c r="H7228" s="92"/>
      <c r="I7228" s="92"/>
      <c r="J7228" s="92"/>
      <c r="K7228" s="92"/>
      <c r="N7228" s="92"/>
      <c r="O7228" s="92"/>
      <c r="P7228" s="92"/>
      <c r="Q7228" s="92"/>
      <c r="R7228" s="92"/>
    </row>
    <row r="7229" spans="1:18" x14ac:dyDescent="0.3">
      <c r="A7229" s="107"/>
      <c r="B7229" s="92"/>
      <c r="C7229" s="92"/>
      <c r="D7229" s="92"/>
      <c r="E7229" s="92"/>
      <c r="F7229" s="92"/>
      <c r="G7229" s="92"/>
      <c r="H7229" s="92"/>
      <c r="I7229" s="92"/>
      <c r="J7229" s="92"/>
      <c r="K7229" s="92"/>
      <c r="N7229" s="92"/>
      <c r="O7229" s="92"/>
      <c r="P7229" s="92"/>
      <c r="Q7229" s="92"/>
      <c r="R7229" s="92"/>
    </row>
    <row r="7230" spans="1:18" x14ac:dyDescent="0.3">
      <c r="A7230" s="107"/>
      <c r="B7230" s="92"/>
      <c r="C7230" s="92"/>
      <c r="D7230" s="92"/>
      <c r="E7230" s="92"/>
      <c r="F7230" s="92"/>
      <c r="G7230" s="92"/>
      <c r="H7230" s="92"/>
      <c r="I7230" s="92"/>
      <c r="J7230" s="92"/>
      <c r="K7230" s="92"/>
      <c r="N7230" s="92"/>
      <c r="O7230" s="92"/>
      <c r="P7230" s="92"/>
      <c r="Q7230" s="92"/>
      <c r="R7230" s="92"/>
    </row>
    <row r="7231" spans="1:18" x14ac:dyDescent="0.3">
      <c r="A7231" s="107"/>
      <c r="B7231" s="92"/>
      <c r="C7231" s="92"/>
      <c r="D7231" s="92"/>
      <c r="E7231" s="92"/>
      <c r="F7231" s="92"/>
      <c r="G7231" s="92"/>
      <c r="H7231" s="92"/>
      <c r="I7231" s="92"/>
      <c r="J7231" s="92"/>
      <c r="K7231" s="92"/>
      <c r="N7231" s="92"/>
      <c r="O7231" s="92"/>
      <c r="P7231" s="92"/>
      <c r="Q7231" s="92"/>
      <c r="R7231" s="92"/>
    </row>
    <row r="7232" spans="1:18" x14ac:dyDescent="0.3">
      <c r="A7232" s="107"/>
      <c r="B7232" s="92"/>
      <c r="C7232" s="92"/>
      <c r="D7232" s="92"/>
      <c r="E7232" s="92"/>
      <c r="F7232" s="92"/>
      <c r="G7232" s="92"/>
      <c r="H7232" s="92"/>
      <c r="I7232" s="92"/>
      <c r="J7232" s="92"/>
      <c r="K7232" s="92"/>
      <c r="N7232" s="92"/>
      <c r="O7232" s="92"/>
      <c r="P7232" s="92"/>
      <c r="Q7232" s="92"/>
      <c r="R7232" s="92"/>
    </row>
    <row r="7233" spans="1:18" x14ac:dyDescent="0.3">
      <c r="A7233" s="107"/>
      <c r="B7233" s="92"/>
      <c r="C7233" s="92"/>
      <c r="D7233" s="92"/>
      <c r="E7233" s="92"/>
      <c r="F7233" s="92"/>
      <c r="G7233" s="92"/>
      <c r="H7233" s="92"/>
      <c r="I7233" s="92"/>
      <c r="J7233" s="92"/>
      <c r="K7233" s="92"/>
      <c r="N7233" s="92"/>
      <c r="O7233" s="92"/>
      <c r="P7233" s="92"/>
      <c r="Q7233" s="92"/>
      <c r="R7233" s="92"/>
    </row>
    <row r="7234" spans="1:18" x14ac:dyDescent="0.3">
      <c r="A7234" s="107"/>
      <c r="B7234" s="92"/>
      <c r="C7234" s="92"/>
      <c r="D7234" s="92"/>
      <c r="E7234" s="92"/>
      <c r="F7234" s="92"/>
      <c r="G7234" s="92"/>
      <c r="H7234" s="92"/>
      <c r="I7234" s="92"/>
      <c r="J7234" s="92"/>
      <c r="K7234" s="92"/>
      <c r="N7234" s="92"/>
      <c r="O7234" s="92"/>
      <c r="P7234" s="92"/>
      <c r="Q7234" s="92"/>
      <c r="R7234" s="92"/>
    </row>
    <row r="7235" spans="1:18" x14ac:dyDescent="0.3">
      <c r="A7235" s="107"/>
      <c r="B7235" s="92"/>
      <c r="C7235" s="92"/>
      <c r="D7235" s="92"/>
      <c r="E7235" s="92"/>
      <c r="F7235" s="92"/>
      <c r="G7235" s="92"/>
      <c r="H7235" s="92"/>
      <c r="I7235" s="92"/>
      <c r="J7235" s="92"/>
      <c r="K7235" s="92"/>
      <c r="N7235" s="92"/>
      <c r="O7235" s="92"/>
      <c r="P7235" s="92"/>
      <c r="Q7235" s="92"/>
      <c r="R7235" s="92"/>
    </row>
    <row r="7236" spans="1:18" x14ac:dyDescent="0.3">
      <c r="A7236" s="107"/>
      <c r="B7236" s="92"/>
      <c r="C7236" s="92"/>
      <c r="D7236" s="92"/>
      <c r="E7236" s="92"/>
      <c r="F7236" s="92"/>
      <c r="G7236" s="92"/>
      <c r="H7236" s="92"/>
      <c r="I7236" s="92"/>
      <c r="J7236" s="92"/>
      <c r="K7236" s="92"/>
      <c r="N7236" s="92"/>
      <c r="O7236" s="92"/>
      <c r="P7236" s="92"/>
      <c r="Q7236" s="92"/>
      <c r="R7236" s="92"/>
    </row>
    <row r="7237" spans="1:18" x14ac:dyDescent="0.3">
      <c r="A7237" s="107"/>
      <c r="B7237" s="92"/>
      <c r="C7237" s="92"/>
      <c r="D7237" s="92"/>
      <c r="E7237" s="92"/>
      <c r="F7237" s="92"/>
      <c r="G7237" s="92"/>
      <c r="H7237" s="92"/>
      <c r="I7237" s="92"/>
      <c r="J7237" s="92"/>
      <c r="K7237" s="92"/>
      <c r="N7237" s="92"/>
      <c r="O7237" s="92"/>
      <c r="P7237" s="92"/>
      <c r="Q7237" s="92"/>
      <c r="R7237" s="92"/>
    </row>
    <row r="7238" spans="1:18" x14ac:dyDescent="0.3">
      <c r="A7238" s="107"/>
      <c r="B7238" s="92"/>
      <c r="C7238" s="92"/>
      <c r="D7238" s="92"/>
      <c r="E7238" s="92"/>
      <c r="F7238" s="92"/>
      <c r="G7238" s="92"/>
      <c r="H7238" s="92"/>
      <c r="I7238" s="92"/>
      <c r="J7238" s="92"/>
      <c r="K7238" s="92"/>
      <c r="N7238" s="92"/>
      <c r="O7238" s="92"/>
      <c r="P7238" s="92"/>
      <c r="Q7238" s="92"/>
      <c r="R7238" s="92"/>
    </row>
    <row r="7239" spans="1:18" x14ac:dyDescent="0.3">
      <c r="A7239" s="107"/>
      <c r="B7239" s="92"/>
      <c r="C7239" s="92"/>
      <c r="D7239" s="92"/>
      <c r="E7239" s="92"/>
      <c r="F7239" s="92"/>
      <c r="G7239" s="92"/>
      <c r="H7239" s="92"/>
      <c r="I7239" s="92"/>
      <c r="J7239" s="92"/>
      <c r="K7239" s="92"/>
      <c r="N7239" s="92"/>
      <c r="O7239" s="92"/>
      <c r="P7239" s="92"/>
      <c r="Q7239" s="92"/>
      <c r="R7239" s="92"/>
    </row>
    <row r="7240" spans="1:18" x14ac:dyDescent="0.3">
      <c r="A7240" s="107"/>
      <c r="B7240" s="92"/>
      <c r="C7240" s="92"/>
      <c r="D7240" s="92"/>
      <c r="E7240" s="92"/>
      <c r="F7240" s="92"/>
      <c r="G7240" s="92"/>
      <c r="H7240" s="92"/>
      <c r="I7240" s="92"/>
      <c r="J7240" s="92"/>
      <c r="K7240" s="92"/>
      <c r="N7240" s="92"/>
      <c r="O7240" s="92"/>
      <c r="P7240" s="92"/>
      <c r="Q7240" s="92"/>
      <c r="R7240" s="92"/>
    </row>
    <row r="7241" spans="1:18" x14ac:dyDescent="0.3">
      <c r="A7241" s="107"/>
      <c r="B7241" s="92"/>
      <c r="C7241" s="92"/>
      <c r="D7241" s="92"/>
      <c r="E7241" s="92"/>
      <c r="F7241" s="92"/>
      <c r="G7241" s="92"/>
      <c r="H7241" s="92"/>
      <c r="I7241" s="92"/>
      <c r="J7241" s="92"/>
      <c r="K7241" s="92"/>
      <c r="N7241" s="92"/>
      <c r="O7241" s="92"/>
      <c r="P7241" s="92"/>
      <c r="Q7241" s="92"/>
      <c r="R7241" s="92"/>
    </row>
    <row r="7242" spans="1:18" x14ac:dyDescent="0.3">
      <c r="A7242" s="107"/>
      <c r="B7242" s="92"/>
      <c r="C7242" s="92"/>
      <c r="D7242" s="92"/>
      <c r="E7242" s="92"/>
      <c r="F7242" s="92"/>
      <c r="G7242" s="92"/>
      <c r="H7242" s="92"/>
      <c r="I7242" s="92"/>
      <c r="J7242" s="92"/>
      <c r="K7242" s="92"/>
      <c r="N7242" s="92"/>
      <c r="O7242" s="92"/>
      <c r="P7242" s="92"/>
      <c r="Q7242" s="92"/>
      <c r="R7242" s="92"/>
    </row>
    <row r="7243" spans="1:18" x14ac:dyDescent="0.3">
      <c r="A7243" s="107"/>
      <c r="B7243" s="92"/>
      <c r="C7243" s="92"/>
      <c r="D7243" s="92"/>
      <c r="E7243" s="92"/>
      <c r="F7243" s="92"/>
      <c r="G7243" s="92"/>
      <c r="H7243" s="92"/>
      <c r="I7243" s="92"/>
      <c r="J7243" s="92"/>
      <c r="K7243" s="92"/>
      <c r="N7243" s="92"/>
      <c r="O7243" s="92"/>
      <c r="P7243" s="92"/>
      <c r="Q7243" s="92"/>
      <c r="R7243" s="92"/>
    </row>
    <row r="7244" spans="1:18" x14ac:dyDescent="0.3">
      <c r="A7244" s="107"/>
      <c r="B7244" s="92"/>
      <c r="C7244" s="92"/>
      <c r="D7244" s="92"/>
      <c r="E7244" s="92"/>
      <c r="F7244" s="92"/>
      <c r="G7244" s="92"/>
      <c r="H7244" s="92"/>
      <c r="I7244" s="92"/>
      <c r="J7244" s="92"/>
      <c r="K7244" s="92"/>
      <c r="N7244" s="92"/>
      <c r="O7244" s="92"/>
      <c r="P7244" s="92"/>
      <c r="Q7244" s="92"/>
      <c r="R7244" s="92"/>
    </row>
    <row r="7245" spans="1:18" x14ac:dyDescent="0.3">
      <c r="A7245" s="107"/>
      <c r="B7245" s="92"/>
      <c r="C7245" s="92"/>
      <c r="D7245" s="92"/>
      <c r="E7245" s="92"/>
      <c r="F7245" s="92"/>
      <c r="G7245" s="92"/>
      <c r="H7245" s="92"/>
      <c r="I7245" s="92"/>
      <c r="J7245" s="92"/>
      <c r="K7245" s="92"/>
      <c r="N7245" s="92"/>
      <c r="O7245" s="92"/>
      <c r="P7245" s="92"/>
      <c r="Q7245" s="92"/>
      <c r="R7245" s="92"/>
    </row>
    <row r="7246" spans="1:18" x14ac:dyDescent="0.3">
      <c r="A7246" s="107"/>
      <c r="B7246" s="92"/>
      <c r="C7246" s="92"/>
      <c r="D7246" s="92"/>
      <c r="E7246" s="92"/>
      <c r="F7246" s="92"/>
      <c r="G7246" s="92"/>
      <c r="H7246" s="92"/>
      <c r="I7246" s="92"/>
      <c r="J7246" s="92"/>
      <c r="K7246" s="92"/>
      <c r="N7246" s="92"/>
      <c r="O7246" s="92"/>
      <c r="P7246" s="92"/>
      <c r="Q7246" s="92"/>
      <c r="R7246" s="92"/>
    </row>
    <row r="7247" spans="1:18" x14ac:dyDescent="0.3">
      <c r="A7247" s="107"/>
      <c r="B7247" s="92"/>
      <c r="C7247" s="92"/>
      <c r="D7247" s="92"/>
      <c r="E7247" s="92"/>
      <c r="F7247" s="92"/>
      <c r="G7247" s="92"/>
      <c r="H7247" s="92"/>
      <c r="I7247" s="92"/>
      <c r="J7247" s="92"/>
      <c r="K7247" s="92"/>
      <c r="N7247" s="92"/>
      <c r="O7247" s="92"/>
      <c r="P7247" s="92"/>
      <c r="Q7247" s="92"/>
      <c r="R7247" s="92"/>
    </row>
    <row r="7248" spans="1:18" x14ac:dyDescent="0.3">
      <c r="A7248" s="107"/>
      <c r="B7248" s="92"/>
      <c r="C7248" s="92"/>
      <c r="D7248" s="92"/>
      <c r="E7248" s="92"/>
      <c r="F7248" s="92"/>
      <c r="G7248" s="92"/>
      <c r="H7248" s="92"/>
      <c r="I7248" s="92"/>
      <c r="J7248" s="92"/>
      <c r="K7248" s="92"/>
      <c r="N7248" s="92"/>
      <c r="O7248" s="92"/>
      <c r="P7248" s="92"/>
      <c r="Q7248" s="92"/>
      <c r="R7248" s="92"/>
    </row>
    <row r="7249" spans="1:18" x14ac:dyDescent="0.3">
      <c r="A7249" s="107"/>
      <c r="B7249" s="92"/>
      <c r="C7249" s="92"/>
      <c r="D7249" s="92"/>
      <c r="E7249" s="92"/>
      <c r="F7249" s="92"/>
      <c r="G7249" s="92"/>
      <c r="H7249" s="92"/>
      <c r="I7249" s="92"/>
      <c r="J7249" s="92"/>
      <c r="K7249" s="92"/>
      <c r="N7249" s="92"/>
      <c r="O7249" s="92"/>
      <c r="P7249" s="92"/>
      <c r="Q7249" s="92"/>
      <c r="R7249" s="92"/>
    </row>
    <row r="7250" spans="1:18" x14ac:dyDescent="0.3">
      <c r="A7250" s="107"/>
      <c r="B7250" s="92"/>
      <c r="C7250" s="92"/>
      <c r="D7250" s="92"/>
      <c r="E7250" s="92"/>
      <c r="F7250" s="92"/>
      <c r="G7250" s="92"/>
      <c r="H7250" s="92"/>
      <c r="I7250" s="92"/>
      <c r="J7250" s="92"/>
      <c r="K7250" s="92"/>
      <c r="N7250" s="92"/>
      <c r="O7250" s="92"/>
      <c r="P7250" s="92"/>
      <c r="Q7250" s="92"/>
      <c r="R7250" s="92"/>
    </row>
    <row r="7251" spans="1:18" x14ac:dyDescent="0.3">
      <c r="A7251" s="107"/>
      <c r="B7251" s="92"/>
      <c r="C7251" s="92"/>
      <c r="D7251" s="92"/>
      <c r="E7251" s="92"/>
      <c r="F7251" s="92"/>
      <c r="G7251" s="92"/>
      <c r="H7251" s="92"/>
      <c r="I7251" s="92"/>
      <c r="J7251" s="92"/>
      <c r="K7251" s="92"/>
      <c r="N7251" s="92"/>
      <c r="O7251" s="92"/>
      <c r="P7251" s="92"/>
      <c r="Q7251" s="92"/>
      <c r="R7251" s="92"/>
    </row>
    <row r="7252" spans="1:18" x14ac:dyDescent="0.3">
      <c r="A7252" s="107"/>
      <c r="B7252" s="92"/>
      <c r="C7252" s="92"/>
      <c r="D7252" s="92"/>
      <c r="E7252" s="92"/>
      <c r="F7252" s="92"/>
      <c r="G7252" s="92"/>
      <c r="H7252" s="92"/>
      <c r="I7252" s="92"/>
      <c r="J7252" s="92"/>
      <c r="K7252" s="92"/>
      <c r="N7252" s="92"/>
      <c r="O7252" s="92"/>
      <c r="P7252" s="92"/>
      <c r="Q7252" s="92"/>
      <c r="R7252" s="92"/>
    </row>
    <row r="7253" spans="1:18" x14ac:dyDescent="0.3">
      <c r="A7253" s="107"/>
      <c r="B7253" s="92"/>
      <c r="C7253" s="92"/>
      <c r="D7253" s="92"/>
      <c r="E7253" s="92"/>
      <c r="F7253" s="92"/>
      <c r="G7253" s="92"/>
      <c r="H7253" s="92"/>
      <c r="I7253" s="92"/>
      <c r="J7253" s="92"/>
      <c r="K7253" s="92"/>
      <c r="N7253" s="92"/>
      <c r="O7253" s="92"/>
      <c r="P7253" s="92"/>
      <c r="Q7253" s="92"/>
      <c r="R7253" s="92"/>
    </row>
    <row r="7254" spans="1:18" x14ac:dyDescent="0.3">
      <c r="A7254" s="107"/>
      <c r="B7254" s="92"/>
      <c r="C7254" s="92"/>
      <c r="D7254" s="92"/>
      <c r="E7254" s="92"/>
      <c r="F7254" s="92"/>
      <c r="G7254" s="92"/>
      <c r="H7254" s="92"/>
      <c r="I7254" s="92"/>
      <c r="J7254" s="92"/>
      <c r="K7254" s="92"/>
      <c r="N7254" s="92"/>
      <c r="O7254" s="92"/>
      <c r="P7254" s="92"/>
      <c r="Q7254" s="92"/>
      <c r="R7254" s="92"/>
    </row>
    <row r="7255" spans="1:18" x14ac:dyDescent="0.3">
      <c r="A7255" s="107"/>
      <c r="B7255" s="92"/>
      <c r="C7255" s="92"/>
      <c r="D7255" s="92"/>
      <c r="E7255" s="92"/>
      <c r="F7255" s="92"/>
      <c r="G7255" s="92"/>
      <c r="H7255" s="92"/>
      <c r="I7255" s="92"/>
      <c r="J7255" s="92"/>
      <c r="K7255" s="92"/>
      <c r="N7255" s="92"/>
      <c r="O7255" s="92"/>
      <c r="P7255" s="92"/>
      <c r="Q7255" s="92"/>
      <c r="R7255" s="92"/>
    </row>
    <row r="7256" spans="1:18" x14ac:dyDescent="0.3">
      <c r="A7256" s="107"/>
      <c r="B7256" s="92"/>
      <c r="C7256" s="92"/>
      <c r="D7256" s="92"/>
      <c r="E7256" s="92"/>
      <c r="F7256" s="92"/>
      <c r="G7256" s="92"/>
      <c r="H7256" s="92"/>
      <c r="I7256" s="92"/>
      <c r="J7256" s="92"/>
      <c r="K7256" s="92"/>
      <c r="N7256" s="92"/>
      <c r="O7256" s="92"/>
      <c r="P7256" s="92"/>
      <c r="Q7256" s="92"/>
      <c r="R7256" s="92"/>
    </row>
    <row r="7257" spans="1:18" x14ac:dyDescent="0.3">
      <c r="A7257" s="107"/>
      <c r="B7257" s="92"/>
      <c r="C7257" s="92"/>
      <c r="D7257" s="92"/>
      <c r="E7257" s="92"/>
      <c r="F7257" s="92"/>
      <c r="G7257" s="92"/>
      <c r="H7257" s="92"/>
      <c r="I7257" s="92"/>
      <c r="J7257" s="92"/>
      <c r="K7257" s="92"/>
      <c r="N7257" s="92"/>
      <c r="O7257" s="92"/>
      <c r="P7257" s="92"/>
      <c r="Q7257" s="92"/>
      <c r="R7257" s="92"/>
    </row>
    <row r="7258" spans="1:18" x14ac:dyDescent="0.3">
      <c r="A7258" s="107"/>
      <c r="B7258" s="92"/>
      <c r="C7258" s="92"/>
      <c r="D7258" s="92"/>
      <c r="E7258" s="92"/>
      <c r="F7258" s="92"/>
      <c r="G7258" s="92"/>
      <c r="H7258" s="92"/>
      <c r="I7258" s="92"/>
      <c r="J7258" s="92"/>
      <c r="K7258" s="92"/>
      <c r="N7258" s="92"/>
      <c r="O7258" s="92"/>
      <c r="P7258" s="92"/>
      <c r="Q7258" s="92"/>
      <c r="R7258" s="92"/>
    </row>
    <row r="7259" spans="1:18" x14ac:dyDescent="0.3">
      <c r="A7259" s="107"/>
      <c r="B7259" s="92"/>
      <c r="C7259" s="92"/>
      <c r="D7259" s="92"/>
      <c r="E7259" s="92"/>
      <c r="F7259" s="92"/>
      <c r="G7259" s="92"/>
      <c r="H7259" s="92"/>
      <c r="I7259" s="92"/>
      <c r="J7259" s="92"/>
      <c r="K7259" s="92"/>
      <c r="N7259" s="92"/>
      <c r="O7259" s="92"/>
      <c r="P7259" s="92"/>
      <c r="Q7259" s="92"/>
      <c r="R7259" s="92"/>
    </row>
    <row r="7260" spans="1:18" x14ac:dyDescent="0.3">
      <c r="A7260" s="107"/>
      <c r="B7260" s="92"/>
      <c r="C7260" s="92"/>
      <c r="D7260" s="92"/>
      <c r="E7260" s="92"/>
      <c r="F7260" s="92"/>
      <c r="G7260" s="92"/>
      <c r="H7260" s="92"/>
      <c r="I7260" s="92"/>
      <c r="J7260" s="92"/>
      <c r="K7260" s="92"/>
      <c r="N7260" s="92"/>
      <c r="O7260" s="92"/>
      <c r="P7260" s="92"/>
      <c r="Q7260" s="92"/>
      <c r="R7260" s="92"/>
    </row>
    <row r="7261" spans="1:18" x14ac:dyDescent="0.3">
      <c r="A7261" s="107"/>
      <c r="B7261" s="92"/>
      <c r="C7261" s="92"/>
      <c r="D7261" s="92"/>
      <c r="E7261" s="92"/>
      <c r="F7261" s="92"/>
      <c r="G7261" s="92"/>
      <c r="H7261" s="92"/>
      <c r="I7261" s="92"/>
      <c r="J7261" s="92"/>
      <c r="K7261" s="92"/>
      <c r="N7261" s="92"/>
      <c r="O7261" s="92"/>
      <c r="P7261" s="92"/>
      <c r="Q7261" s="92"/>
      <c r="R7261" s="92"/>
    </row>
    <row r="7262" spans="1:18" x14ac:dyDescent="0.3">
      <c r="A7262" s="107"/>
      <c r="B7262" s="92"/>
      <c r="C7262" s="92"/>
      <c r="D7262" s="92"/>
      <c r="E7262" s="92"/>
      <c r="F7262" s="92"/>
      <c r="G7262" s="92"/>
      <c r="H7262" s="92"/>
      <c r="I7262" s="92"/>
      <c r="J7262" s="92"/>
      <c r="K7262" s="92"/>
      <c r="N7262" s="92"/>
      <c r="O7262" s="92"/>
      <c r="P7262" s="92"/>
      <c r="Q7262" s="92"/>
      <c r="R7262" s="92"/>
    </row>
    <row r="7263" spans="1:18" x14ac:dyDescent="0.3">
      <c r="A7263" s="107"/>
      <c r="B7263" s="92"/>
      <c r="C7263" s="92"/>
      <c r="D7263" s="92"/>
      <c r="E7263" s="92"/>
      <c r="F7263" s="92"/>
      <c r="G7263" s="92"/>
      <c r="H7263" s="92"/>
      <c r="I7263" s="92"/>
      <c r="J7263" s="92"/>
      <c r="K7263" s="92"/>
      <c r="N7263" s="92"/>
      <c r="O7263" s="92"/>
      <c r="P7263" s="92"/>
      <c r="Q7263" s="92"/>
      <c r="R7263" s="92"/>
    </row>
    <row r="7264" spans="1:18" x14ac:dyDescent="0.3">
      <c r="A7264" s="107"/>
      <c r="B7264" s="92"/>
      <c r="C7264" s="92"/>
      <c r="D7264" s="92"/>
      <c r="E7264" s="92"/>
      <c r="F7264" s="92"/>
      <c r="G7264" s="92"/>
      <c r="H7264" s="92"/>
      <c r="I7264" s="92"/>
      <c r="J7264" s="92"/>
      <c r="K7264" s="92"/>
      <c r="N7264" s="92"/>
      <c r="O7264" s="92"/>
      <c r="P7264" s="92"/>
      <c r="Q7264" s="92"/>
      <c r="R7264" s="92"/>
    </row>
    <row r="7265" spans="1:18" x14ac:dyDescent="0.3">
      <c r="A7265" s="107"/>
      <c r="B7265" s="92"/>
      <c r="C7265" s="92"/>
      <c r="D7265" s="92"/>
      <c r="E7265" s="92"/>
      <c r="F7265" s="92"/>
      <c r="G7265" s="92"/>
      <c r="H7265" s="92"/>
      <c r="I7265" s="92"/>
      <c r="J7265" s="92"/>
      <c r="K7265" s="92"/>
      <c r="N7265" s="92"/>
      <c r="O7265" s="92"/>
      <c r="P7265" s="92"/>
      <c r="Q7265" s="92"/>
      <c r="R7265" s="92"/>
    </row>
    <row r="7266" spans="1:18" x14ac:dyDescent="0.3">
      <c r="A7266" s="107"/>
      <c r="B7266" s="92"/>
      <c r="C7266" s="92"/>
      <c r="D7266" s="92"/>
      <c r="E7266" s="92"/>
      <c r="F7266" s="92"/>
      <c r="G7266" s="92"/>
      <c r="H7266" s="92"/>
      <c r="I7266" s="92"/>
      <c r="J7266" s="92"/>
      <c r="K7266" s="92"/>
      <c r="N7266" s="92"/>
      <c r="O7266" s="92"/>
      <c r="P7266" s="92"/>
      <c r="Q7266" s="92"/>
      <c r="R7266" s="92"/>
    </row>
    <row r="7267" spans="1:18" x14ac:dyDescent="0.3">
      <c r="A7267" s="107"/>
      <c r="B7267" s="92"/>
      <c r="C7267" s="92"/>
      <c r="D7267" s="92"/>
      <c r="E7267" s="92"/>
      <c r="F7267" s="92"/>
      <c r="G7267" s="92"/>
      <c r="H7267" s="92"/>
      <c r="I7267" s="92"/>
      <c r="J7267" s="92"/>
      <c r="K7267" s="92"/>
      <c r="N7267" s="92"/>
      <c r="O7267" s="92"/>
      <c r="P7267" s="92"/>
      <c r="Q7267" s="92"/>
      <c r="R7267" s="92"/>
    </row>
    <row r="7268" spans="1:18" x14ac:dyDescent="0.3">
      <c r="A7268" s="107"/>
      <c r="B7268" s="92"/>
      <c r="C7268" s="92"/>
      <c r="D7268" s="92"/>
      <c r="E7268" s="92"/>
      <c r="F7268" s="92"/>
      <c r="G7268" s="92"/>
      <c r="H7268" s="92"/>
      <c r="I7268" s="92"/>
      <c r="J7268" s="92"/>
      <c r="K7268" s="92"/>
      <c r="N7268" s="92"/>
      <c r="O7268" s="92"/>
      <c r="P7268" s="92"/>
      <c r="Q7268" s="92"/>
      <c r="R7268" s="92"/>
    </row>
    <row r="7269" spans="1:18" x14ac:dyDescent="0.3">
      <c r="A7269" s="107"/>
      <c r="B7269" s="92"/>
      <c r="C7269" s="92"/>
      <c r="D7269" s="92"/>
      <c r="E7269" s="92"/>
      <c r="F7269" s="92"/>
      <c r="G7269" s="92"/>
      <c r="H7269" s="92"/>
      <c r="I7269" s="92"/>
      <c r="J7269" s="92"/>
      <c r="K7269" s="92"/>
      <c r="N7269" s="92"/>
      <c r="O7269" s="92"/>
      <c r="P7269" s="92"/>
      <c r="Q7269" s="92"/>
      <c r="R7269" s="92"/>
    </row>
    <row r="7270" spans="1:18" x14ac:dyDescent="0.3">
      <c r="A7270" s="107"/>
      <c r="B7270" s="92"/>
      <c r="C7270" s="92"/>
      <c r="D7270" s="92"/>
      <c r="E7270" s="92"/>
      <c r="F7270" s="92"/>
      <c r="G7270" s="92"/>
      <c r="H7270" s="92"/>
      <c r="I7270" s="92"/>
      <c r="J7270" s="92"/>
      <c r="K7270" s="92"/>
      <c r="N7270" s="92"/>
      <c r="O7270" s="92"/>
      <c r="P7270" s="92"/>
      <c r="Q7270" s="92"/>
      <c r="R7270" s="92"/>
    </row>
    <row r="7271" spans="1:18" x14ac:dyDescent="0.3">
      <c r="A7271" s="107"/>
      <c r="B7271" s="92"/>
      <c r="C7271" s="92"/>
      <c r="D7271" s="92"/>
      <c r="E7271" s="92"/>
      <c r="F7271" s="92"/>
      <c r="G7271" s="92"/>
      <c r="H7271" s="92"/>
      <c r="I7271" s="92"/>
      <c r="J7271" s="92"/>
      <c r="K7271" s="92"/>
      <c r="N7271" s="92"/>
      <c r="O7271" s="92"/>
      <c r="P7271" s="92"/>
      <c r="Q7271" s="92"/>
      <c r="R7271" s="92"/>
    </row>
    <row r="7272" spans="1:18" x14ac:dyDescent="0.3">
      <c r="A7272" s="107"/>
      <c r="B7272" s="92"/>
      <c r="C7272" s="92"/>
      <c r="D7272" s="92"/>
      <c r="E7272" s="92"/>
      <c r="F7272" s="92"/>
      <c r="G7272" s="92"/>
      <c r="H7272" s="92"/>
      <c r="I7272" s="92"/>
      <c r="J7272" s="92"/>
      <c r="K7272" s="92"/>
      <c r="N7272" s="92"/>
      <c r="O7272" s="92"/>
      <c r="P7272" s="92"/>
      <c r="Q7272" s="92"/>
      <c r="R7272" s="92"/>
    </row>
    <row r="7273" spans="1:18" x14ac:dyDescent="0.3">
      <c r="A7273" s="107"/>
      <c r="B7273" s="92"/>
      <c r="C7273" s="92"/>
      <c r="D7273" s="92"/>
      <c r="E7273" s="92"/>
      <c r="F7273" s="92"/>
      <c r="G7273" s="92"/>
      <c r="H7273" s="92"/>
      <c r="I7273" s="92"/>
      <c r="J7273" s="92"/>
      <c r="K7273" s="92"/>
      <c r="N7273" s="92"/>
      <c r="O7273" s="92"/>
      <c r="P7273" s="92"/>
      <c r="Q7273" s="92"/>
      <c r="R7273" s="92"/>
    </row>
    <row r="7274" spans="1:18" x14ac:dyDescent="0.3">
      <c r="A7274" s="107"/>
      <c r="B7274" s="92"/>
      <c r="C7274" s="92"/>
      <c r="D7274" s="92"/>
      <c r="E7274" s="92"/>
      <c r="F7274" s="92"/>
      <c r="G7274" s="92"/>
      <c r="H7274" s="92"/>
      <c r="I7274" s="92"/>
      <c r="J7274" s="92"/>
      <c r="K7274" s="92"/>
      <c r="N7274" s="92"/>
      <c r="O7274" s="92"/>
      <c r="P7274" s="92"/>
      <c r="Q7274" s="92"/>
      <c r="R7274" s="92"/>
    </row>
    <row r="7275" spans="1:18" x14ac:dyDescent="0.3">
      <c r="A7275" s="107"/>
      <c r="B7275" s="92"/>
      <c r="C7275" s="92"/>
      <c r="D7275" s="92"/>
      <c r="E7275" s="92"/>
      <c r="F7275" s="92"/>
      <c r="G7275" s="92"/>
      <c r="H7275" s="92"/>
      <c r="I7275" s="92"/>
      <c r="J7275" s="92"/>
      <c r="K7275" s="92"/>
      <c r="N7275" s="92"/>
      <c r="O7275" s="92"/>
      <c r="P7275" s="92"/>
      <c r="Q7275" s="92"/>
      <c r="R7275" s="92"/>
    </row>
    <row r="7276" spans="1:18" x14ac:dyDescent="0.3">
      <c r="A7276" s="107"/>
      <c r="B7276" s="92"/>
      <c r="C7276" s="92"/>
      <c r="D7276" s="92"/>
      <c r="E7276" s="92"/>
      <c r="F7276" s="92"/>
      <c r="G7276" s="92"/>
      <c r="H7276" s="92"/>
      <c r="I7276" s="92"/>
      <c r="J7276" s="92"/>
      <c r="K7276" s="92"/>
      <c r="N7276" s="92"/>
      <c r="O7276" s="92"/>
      <c r="P7276" s="92"/>
      <c r="Q7276" s="92"/>
      <c r="R7276" s="92"/>
    </row>
    <row r="7277" spans="1:18" x14ac:dyDescent="0.3">
      <c r="A7277" s="107"/>
      <c r="B7277" s="92"/>
      <c r="C7277" s="92"/>
      <c r="D7277" s="92"/>
      <c r="E7277" s="92"/>
      <c r="F7277" s="92"/>
      <c r="G7277" s="92"/>
      <c r="H7277" s="92"/>
      <c r="I7277" s="92"/>
      <c r="J7277" s="92"/>
      <c r="K7277" s="92"/>
      <c r="N7277" s="92"/>
      <c r="O7277" s="92"/>
      <c r="P7277" s="92"/>
      <c r="Q7277" s="92"/>
      <c r="R7277" s="92"/>
    </row>
    <row r="7278" spans="1:18" x14ac:dyDescent="0.3">
      <c r="A7278" s="107"/>
      <c r="B7278" s="92"/>
      <c r="C7278" s="92"/>
      <c r="D7278" s="92"/>
      <c r="E7278" s="92"/>
      <c r="F7278" s="92"/>
      <c r="G7278" s="92"/>
      <c r="H7278" s="92"/>
      <c r="I7278" s="92"/>
      <c r="J7278" s="92"/>
      <c r="K7278" s="92"/>
      <c r="N7278" s="92"/>
      <c r="O7278" s="92"/>
      <c r="P7278" s="92"/>
      <c r="Q7278" s="92"/>
      <c r="R7278" s="92"/>
    </row>
    <row r="7279" spans="1:18" x14ac:dyDescent="0.3">
      <c r="A7279" s="107"/>
      <c r="B7279" s="92"/>
      <c r="C7279" s="92"/>
      <c r="D7279" s="92"/>
      <c r="E7279" s="92"/>
      <c r="F7279" s="92"/>
      <c r="G7279" s="92"/>
      <c r="H7279" s="92"/>
      <c r="I7279" s="92"/>
      <c r="J7279" s="92"/>
      <c r="K7279" s="92"/>
      <c r="N7279" s="92"/>
      <c r="O7279" s="92"/>
      <c r="P7279" s="92"/>
      <c r="Q7279" s="92"/>
      <c r="R7279" s="92"/>
    </row>
    <row r="7280" spans="1:18" x14ac:dyDescent="0.3">
      <c r="A7280" s="107"/>
      <c r="B7280" s="92"/>
      <c r="C7280" s="92"/>
      <c r="D7280" s="92"/>
      <c r="E7280" s="92"/>
      <c r="F7280" s="92"/>
      <c r="G7280" s="92"/>
      <c r="H7280" s="92"/>
      <c r="I7280" s="92"/>
      <c r="J7280" s="92"/>
      <c r="K7280" s="92"/>
      <c r="N7280" s="92"/>
      <c r="O7280" s="92"/>
      <c r="P7280" s="92"/>
      <c r="Q7280" s="92"/>
      <c r="R7280" s="92"/>
    </row>
    <row r="7281" spans="1:18" x14ac:dyDescent="0.3">
      <c r="A7281" s="107"/>
      <c r="B7281" s="92"/>
      <c r="C7281" s="92"/>
      <c r="D7281" s="92"/>
      <c r="E7281" s="92"/>
      <c r="F7281" s="92"/>
      <c r="G7281" s="92"/>
      <c r="H7281" s="92"/>
      <c r="I7281" s="92"/>
      <c r="J7281" s="92"/>
      <c r="K7281" s="92"/>
      <c r="N7281" s="92"/>
      <c r="O7281" s="92"/>
      <c r="P7281" s="92"/>
      <c r="Q7281" s="92"/>
      <c r="R7281" s="92"/>
    </row>
    <row r="7282" spans="1:18" x14ac:dyDescent="0.3">
      <c r="A7282" s="107"/>
      <c r="B7282" s="92"/>
      <c r="C7282" s="92"/>
      <c r="D7282" s="92"/>
      <c r="E7282" s="92"/>
      <c r="F7282" s="92"/>
      <c r="G7282" s="92"/>
      <c r="H7282" s="92"/>
      <c r="I7282" s="92"/>
      <c r="J7282" s="92"/>
      <c r="K7282" s="92"/>
      <c r="N7282" s="92"/>
      <c r="O7282" s="92"/>
      <c r="P7282" s="92"/>
      <c r="Q7282" s="92"/>
      <c r="R7282" s="92"/>
    </row>
    <row r="7283" spans="1:18" x14ac:dyDescent="0.3">
      <c r="A7283" s="107"/>
      <c r="B7283" s="92"/>
      <c r="C7283" s="92"/>
      <c r="D7283" s="92"/>
      <c r="E7283" s="92"/>
      <c r="F7283" s="92"/>
      <c r="G7283" s="92"/>
      <c r="H7283" s="92"/>
      <c r="I7283" s="92"/>
      <c r="J7283" s="92"/>
      <c r="K7283" s="92"/>
      <c r="N7283" s="92"/>
      <c r="O7283" s="92"/>
      <c r="P7283" s="92"/>
      <c r="Q7283" s="92"/>
      <c r="R7283" s="92"/>
    </row>
    <row r="7284" spans="1:18" x14ac:dyDescent="0.3">
      <c r="A7284" s="107"/>
      <c r="B7284" s="92"/>
      <c r="C7284" s="92"/>
      <c r="D7284" s="92"/>
      <c r="E7284" s="92"/>
      <c r="F7284" s="92"/>
      <c r="G7284" s="92"/>
      <c r="H7284" s="92"/>
      <c r="I7284" s="92"/>
      <c r="J7284" s="92"/>
      <c r="K7284" s="92"/>
      <c r="N7284" s="92"/>
      <c r="O7284" s="92"/>
      <c r="P7284" s="92"/>
      <c r="Q7284" s="92"/>
      <c r="R7284" s="92"/>
    </row>
    <row r="7285" spans="1:18" x14ac:dyDescent="0.3">
      <c r="A7285" s="107"/>
      <c r="B7285" s="92"/>
      <c r="C7285" s="92"/>
      <c r="D7285" s="92"/>
      <c r="E7285" s="92"/>
      <c r="F7285" s="92"/>
      <c r="G7285" s="92"/>
      <c r="H7285" s="92"/>
      <c r="I7285" s="92"/>
      <c r="J7285" s="92"/>
      <c r="K7285" s="92"/>
      <c r="N7285" s="92"/>
      <c r="O7285" s="92"/>
      <c r="P7285" s="92"/>
      <c r="Q7285" s="92"/>
      <c r="R7285" s="92"/>
    </row>
    <row r="7286" spans="1:18" x14ac:dyDescent="0.3">
      <c r="A7286" s="107"/>
      <c r="B7286" s="92"/>
      <c r="C7286" s="92"/>
      <c r="D7286" s="92"/>
      <c r="E7286" s="92"/>
      <c r="F7286" s="92"/>
      <c r="G7286" s="92"/>
      <c r="H7286" s="92"/>
      <c r="I7286" s="92"/>
      <c r="J7286" s="92"/>
      <c r="K7286" s="92"/>
      <c r="N7286" s="92"/>
      <c r="O7286" s="92"/>
      <c r="P7286" s="92"/>
      <c r="Q7286" s="92"/>
      <c r="R7286" s="92"/>
    </row>
    <row r="7287" spans="1:18" x14ac:dyDescent="0.3">
      <c r="A7287" s="107"/>
      <c r="B7287" s="92"/>
      <c r="C7287" s="92"/>
      <c r="D7287" s="92"/>
      <c r="E7287" s="92"/>
      <c r="F7287" s="92"/>
      <c r="G7287" s="92"/>
      <c r="H7287" s="92"/>
      <c r="I7287" s="92"/>
      <c r="J7287" s="92"/>
      <c r="K7287" s="92"/>
      <c r="N7287" s="92"/>
      <c r="O7287" s="92"/>
      <c r="P7287" s="92"/>
      <c r="Q7287" s="92"/>
      <c r="R7287" s="92"/>
    </row>
    <row r="7288" spans="1:18" x14ac:dyDescent="0.3">
      <c r="A7288" s="107"/>
      <c r="B7288" s="92"/>
      <c r="C7288" s="92"/>
      <c r="D7288" s="92"/>
      <c r="E7288" s="92"/>
      <c r="F7288" s="92"/>
      <c r="G7288" s="92"/>
      <c r="H7288" s="92"/>
      <c r="I7288" s="92"/>
      <c r="J7288" s="92"/>
      <c r="K7288" s="92"/>
      <c r="N7288" s="92"/>
      <c r="O7288" s="92"/>
      <c r="P7288" s="92"/>
      <c r="Q7288" s="92"/>
      <c r="R7288" s="92"/>
    </row>
    <row r="7289" spans="1:18" x14ac:dyDescent="0.3">
      <c r="A7289" s="107"/>
      <c r="B7289" s="92"/>
      <c r="C7289" s="92"/>
      <c r="D7289" s="92"/>
      <c r="E7289" s="92"/>
      <c r="F7289" s="92"/>
      <c r="G7289" s="92"/>
      <c r="H7289" s="92"/>
      <c r="I7289" s="92"/>
      <c r="J7289" s="92"/>
      <c r="K7289" s="92"/>
      <c r="N7289" s="92"/>
      <c r="O7289" s="92"/>
      <c r="P7289" s="92"/>
      <c r="Q7289" s="92"/>
      <c r="R7289" s="92"/>
    </row>
    <row r="7290" spans="1:18" x14ac:dyDescent="0.3">
      <c r="A7290" s="107"/>
      <c r="B7290" s="92"/>
      <c r="C7290" s="92"/>
      <c r="D7290" s="92"/>
      <c r="E7290" s="92"/>
      <c r="F7290" s="92"/>
      <c r="G7290" s="92"/>
      <c r="H7290" s="92"/>
      <c r="I7290" s="92"/>
      <c r="J7290" s="92"/>
      <c r="K7290" s="92"/>
      <c r="N7290" s="92"/>
      <c r="O7290" s="92"/>
      <c r="P7290" s="92"/>
      <c r="Q7290" s="92"/>
      <c r="R7290" s="92"/>
    </row>
    <row r="7291" spans="1:18" x14ac:dyDescent="0.3">
      <c r="A7291" s="107"/>
      <c r="B7291" s="92"/>
      <c r="C7291" s="92"/>
      <c r="D7291" s="92"/>
      <c r="E7291" s="92"/>
      <c r="F7291" s="92"/>
      <c r="G7291" s="92"/>
      <c r="H7291" s="92"/>
      <c r="I7291" s="92"/>
      <c r="J7291" s="92"/>
      <c r="K7291" s="92"/>
      <c r="N7291" s="92"/>
      <c r="O7291" s="92"/>
      <c r="P7291" s="92"/>
      <c r="Q7291" s="92"/>
      <c r="R7291" s="92"/>
    </row>
    <row r="7292" spans="1:18" x14ac:dyDescent="0.3">
      <c r="A7292" s="107"/>
      <c r="B7292" s="92"/>
      <c r="C7292" s="92"/>
      <c r="D7292" s="92"/>
      <c r="E7292" s="92"/>
      <c r="F7292" s="92"/>
      <c r="G7292" s="92"/>
      <c r="H7292" s="92"/>
      <c r="I7292" s="92"/>
      <c r="J7292" s="92"/>
      <c r="K7292" s="92"/>
      <c r="N7292" s="92"/>
      <c r="O7292" s="92"/>
      <c r="P7292" s="92"/>
      <c r="Q7292" s="92"/>
      <c r="R7292" s="92"/>
    </row>
    <row r="7293" spans="1:18" x14ac:dyDescent="0.3">
      <c r="A7293" s="107"/>
      <c r="B7293" s="92"/>
      <c r="C7293" s="92"/>
      <c r="D7293" s="92"/>
      <c r="E7293" s="92"/>
      <c r="F7293" s="92"/>
      <c r="G7293" s="92"/>
      <c r="H7293" s="92"/>
      <c r="I7293" s="92"/>
      <c r="J7293" s="92"/>
      <c r="K7293" s="92"/>
      <c r="N7293" s="92"/>
      <c r="O7293" s="92"/>
      <c r="P7293" s="92"/>
      <c r="Q7293" s="92"/>
      <c r="R7293" s="92"/>
    </row>
    <row r="7294" spans="1:18" x14ac:dyDescent="0.3">
      <c r="A7294" s="107"/>
      <c r="B7294" s="92"/>
      <c r="C7294" s="92"/>
      <c r="D7294" s="92"/>
      <c r="E7294" s="92"/>
      <c r="F7294" s="92"/>
      <c r="G7294" s="92"/>
      <c r="H7294" s="92"/>
      <c r="I7294" s="92"/>
      <c r="J7294" s="92"/>
      <c r="K7294" s="92"/>
      <c r="N7294" s="92"/>
      <c r="O7294" s="92"/>
      <c r="P7294" s="92"/>
      <c r="Q7294" s="92"/>
      <c r="R7294" s="92"/>
    </row>
    <row r="7295" spans="1:18" x14ac:dyDescent="0.3">
      <c r="A7295" s="107"/>
      <c r="B7295" s="92"/>
      <c r="C7295" s="92"/>
      <c r="D7295" s="92"/>
      <c r="E7295" s="92"/>
      <c r="F7295" s="92"/>
      <c r="G7295" s="92"/>
      <c r="H7295" s="92"/>
      <c r="I7295" s="92"/>
      <c r="J7295" s="92"/>
      <c r="K7295" s="92"/>
      <c r="N7295" s="92"/>
      <c r="O7295" s="92"/>
      <c r="P7295" s="92"/>
      <c r="Q7295" s="92"/>
      <c r="R7295" s="92"/>
    </row>
    <row r="7296" spans="1:18" x14ac:dyDescent="0.3">
      <c r="A7296" s="107"/>
      <c r="B7296" s="92"/>
      <c r="C7296" s="92"/>
      <c r="D7296" s="92"/>
      <c r="E7296" s="92"/>
      <c r="F7296" s="92"/>
      <c r="G7296" s="92"/>
      <c r="H7296" s="92"/>
      <c r="I7296" s="92"/>
      <c r="J7296" s="92"/>
      <c r="K7296" s="92"/>
      <c r="N7296" s="92"/>
      <c r="O7296" s="92"/>
      <c r="P7296" s="92"/>
      <c r="Q7296" s="92"/>
      <c r="R7296" s="92"/>
    </row>
    <row r="7297" spans="1:18" x14ac:dyDescent="0.3">
      <c r="A7297" s="107"/>
      <c r="B7297" s="92"/>
      <c r="C7297" s="92"/>
      <c r="D7297" s="92"/>
      <c r="E7297" s="92"/>
      <c r="F7297" s="92"/>
      <c r="G7297" s="92"/>
      <c r="H7297" s="92"/>
      <c r="I7297" s="92"/>
      <c r="J7297" s="92"/>
      <c r="K7297" s="92"/>
      <c r="N7297" s="92"/>
      <c r="O7297" s="92"/>
      <c r="P7297" s="92"/>
      <c r="Q7297" s="92"/>
      <c r="R7297" s="92"/>
    </row>
    <row r="7298" spans="1:18" x14ac:dyDescent="0.3">
      <c r="A7298" s="107"/>
      <c r="B7298" s="92"/>
      <c r="C7298" s="92"/>
      <c r="D7298" s="92"/>
      <c r="E7298" s="92"/>
      <c r="F7298" s="92"/>
      <c r="G7298" s="92"/>
      <c r="H7298" s="92"/>
      <c r="I7298" s="92"/>
      <c r="J7298" s="92"/>
      <c r="K7298" s="92"/>
      <c r="N7298" s="92"/>
      <c r="O7298" s="92"/>
      <c r="P7298" s="92"/>
      <c r="Q7298" s="92"/>
      <c r="R7298" s="92"/>
    </row>
    <row r="7299" spans="1:18" x14ac:dyDescent="0.3">
      <c r="A7299" s="107"/>
      <c r="B7299" s="92"/>
      <c r="C7299" s="92"/>
      <c r="D7299" s="92"/>
      <c r="E7299" s="92"/>
      <c r="F7299" s="92"/>
      <c r="G7299" s="92"/>
      <c r="H7299" s="92"/>
      <c r="I7299" s="92"/>
      <c r="J7299" s="92"/>
      <c r="K7299" s="92"/>
      <c r="N7299" s="92"/>
      <c r="O7299" s="92"/>
      <c r="P7299" s="92"/>
      <c r="Q7299" s="92"/>
      <c r="R7299" s="92"/>
    </row>
    <row r="7300" spans="1:18" x14ac:dyDescent="0.3">
      <c r="A7300" s="107"/>
      <c r="B7300" s="92"/>
      <c r="C7300" s="92"/>
      <c r="D7300" s="92"/>
      <c r="E7300" s="92"/>
      <c r="F7300" s="92"/>
      <c r="G7300" s="92"/>
      <c r="H7300" s="92"/>
      <c r="I7300" s="92"/>
      <c r="J7300" s="92"/>
      <c r="K7300" s="92"/>
      <c r="N7300" s="92"/>
      <c r="O7300" s="92"/>
      <c r="P7300" s="92"/>
      <c r="Q7300" s="92"/>
      <c r="R7300" s="92"/>
    </row>
    <row r="7301" spans="1:18" x14ac:dyDescent="0.3">
      <c r="A7301" s="107"/>
      <c r="B7301" s="92"/>
      <c r="C7301" s="92"/>
      <c r="D7301" s="92"/>
      <c r="E7301" s="92"/>
      <c r="F7301" s="92"/>
      <c r="G7301" s="92"/>
      <c r="H7301" s="92"/>
      <c r="I7301" s="92"/>
      <c r="J7301" s="92"/>
      <c r="K7301" s="92"/>
      <c r="N7301" s="92"/>
      <c r="O7301" s="92"/>
      <c r="P7301" s="92"/>
      <c r="Q7301" s="92"/>
      <c r="R7301" s="92"/>
    </row>
    <row r="7302" spans="1:18" x14ac:dyDescent="0.3">
      <c r="A7302" s="107"/>
      <c r="B7302" s="92"/>
      <c r="C7302" s="92"/>
      <c r="D7302" s="92"/>
      <c r="E7302" s="92"/>
      <c r="F7302" s="92"/>
      <c r="G7302" s="92"/>
      <c r="H7302" s="92"/>
      <c r="I7302" s="92"/>
      <c r="J7302" s="92"/>
      <c r="K7302" s="92"/>
      <c r="N7302" s="92"/>
      <c r="O7302" s="92"/>
      <c r="P7302" s="92"/>
      <c r="Q7302" s="92"/>
      <c r="R7302" s="92"/>
    </row>
    <row r="7303" spans="1:18" x14ac:dyDescent="0.3">
      <c r="A7303" s="107"/>
      <c r="B7303" s="92"/>
      <c r="C7303" s="92"/>
      <c r="D7303" s="92"/>
      <c r="E7303" s="92"/>
      <c r="F7303" s="92"/>
      <c r="G7303" s="92"/>
      <c r="H7303" s="92"/>
      <c r="I7303" s="92"/>
      <c r="J7303" s="92"/>
      <c r="K7303" s="92"/>
      <c r="N7303" s="92"/>
      <c r="O7303" s="92"/>
      <c r="P7303" s="92"/>
      <c r="Q7303" s="92"/>
      <c r="R7303" s="92"/>
    </row>
    <row r="7304" spans="1:18" x14ac:dyDescent="0.3">
      <c r="A7304" s="107"/>
      <c r="B7304" s="92"/>
      <c r="C7304" s="92"/>
      <c r="D7304" s="92"/>
      <c r="E7304" s="92"/>
      <c r="F7304" s="92"/>
      <c r="G7304" s="92"/>
      <c r="H7304" s="92"/>
      <c r="I7304" s="92"/>
      <c r="J7304" s="92"/>
      <c r="K7304" s="92"/>
      <c r="N7304" s="92"/>
      <c r="O7304" s="92"/>
      <c r="P7304" s="92"/>
      <c r="Q7304" s="92"/>
      <c r="R7304" s="92"/>
    </row>
    <row r="7305" spans="1:18" x14ac:dyDescent="0.3">
      <c r="A7305" s="107"/>
      <c r="B7305" s="92"/>
      <c r="C7305" s="92"/>
      <c r="D7305" s="92"/>
      <c r="E7305" s="92"/>
      <c r="F7305" s="92"/>
      <c r="G7305" s="92"/>
      <c r="H7305" s="92"/>
      <c r="I7305" s="92"/>
      <c r="J7305" s="92"/>
      <c r="K7305" s="92"/>
      <c r="N7305" s="92"/>
      <c r="O7305" s="92"/>
      <c r="P7305" s="92"/>
      <c r="Q7305" s="92"/>
      <c r="R7305" s="92"/>
    </row>
    <row r="7306" spans="1:18" x14ac:dyDescent="0.3">
      <c r="A7306" s="107"/>
      <c r="B7306" s="92"/>
      <c r="C7306" s="92"/>
      <c r="D7306" s="92"/>
      <c r="E7306" s="92"/>
      <c r="F7306" s="92"/>
      <c r="G7306" s="92"/>
      <c r="H7306" s="92"/>
      <c r="I7306" s="92"/>
      <c r="J7306" s="92"/>
      <c r="K7306" s="92"/>
      <c r="N7306" s="92"/>
      <c r="O7306" s="92"/>
      <c r="P7306" s="92"/>
      <c r="Q7306" s="92"/>
      <c r="R7306" s="92"/>
    </row>
    <row r="7307" spans="1:18" x14ac:dyDescent="0.3">
      <c r="A7307" s="107"/>
      <c r="B7307" s="92"/>
      <c r="C7307" s="92"/>
      <c r="D7307" s="92"/>
      <c r="E7307" s="92"/>
      <c r="F7307" s="92"/>
      <c r="G7307" s="92"/>
      <c r="H7307" s="92"/>
      <c r="I7307" s="92"/>
      <c r="J7307" s="92"/>
      <c r="K7307" s="92"/>
      <c r="N7307" s="92"/>
      <c r="O7307" s="92"/>
      <c r="P7307" s="92"/>
      <c r="Q7307" s="92"/>
      <c r="R7307" s="92"/>
    </row>
    <row r="7308" spans="1:18" x14ac:dyDescent="0.3">
      <c r="A7308" s="107"/>
      <c r="B7308" s="92"/>
      <c r="C7308" s="92"/>
      <c r="D7308" s="92"/>
      <c r="E7308" s="92"/>
      <c r="F7308" s="92"/>
      <c r="G7308" s="92"/>
      <c r="H7308" s="92"/>
      <c r="I7308" s="92"/>
      <c r="J7308" s="92"/>
      <c r="K7308" s="92"/>
      <c r="N7308" s="92"/>
      <c r="O7308" s="92"/>
      <c r="P7308" s="92"/>
      <c r="Q7308" s="92"/>
      <c r="R7308" s="92"/>
    </row>
    <row r="7309" spans="1:18" x14ac:dyDescent="0.3">
      <c r="A7309" s="107"/>
      <c r="B7309" s="92"/>
      <c r="C7309" s="92"/>
      <c r="D7309" s="92"/>
      <c r="E7309" s="92"/>
      <c r="F7309" s="92"/>
      <c r="G7309" s="92"/>
      <c r="H7309" s="92"/>
      <c r="I7309" s="92"/>
      <c r="J7309" s="92"/>
      <c r="K7309" s="92"/>
      <c r="N7309" s="92"/>
      <c r="O7309" s="92"/>
      <c r="P7309" s="92"/>
      <c r="Q7309" s="92"/>
      <c r="R7309" s="92"/>
    </row>
    <row r="7310" spans="1:18" x14ac:dyDescent="0.3">
      <c r="A7310" s="107"/>
      <c r="B7310" s="92"/>
      <c r="C7310" s="92"/>
      <c r="D7310" s="92"/>
      <c r="E7310" s="92"/>
      <c r="F7310" s="92"/>
      <c r="G7310" s="92"/>
      <c r="H7310" s="92"/>
      <c r="I7310" s="92"/>
      <c r="J7310" s="92"/>
      <c r="K7310" s="92"/>
      <c r="N7310" s="92"/>
      <c r="O7310" s="92"/>
      <c r="P7310" s="92"/>
      <c r="Q7310" s="92"/>
      <c r="R7310" s="92"/>
    </row>
    <row r="7311" spans="1:18" x14ac:dyDescent="0.3">
      <c r="A7311" s="107"/>
      <c r="B7311" s="92"/>
      <c r="C7311" s="92"/>
      <c r="D7311" s="92"/>
      <c r="E7311" s="92"/>
      <c r="F7311" s="92"/>
      <c r="G7311" s="92"/>
      <c r="H7311" s="92"/>
      <c r="I7311" s="92"/>
      <c r="J7311" s="92"/>
      <c r="K7311" s="92"/>
      <c r="N7311" s="92"/>
      <c r="O7311" s="92"/>
      <c r="P7311" s="92"/>
      <c r="Q7311" s="92"/>
      <c r="R7311" s="92"/>
    </row>
    <row r="7312" spans="1:18" x14ac:dyDescent="0.3">
      <c r="A7312" s="107"/>
      <c r="B7312" s="92"/>
      <c r="C7312" s="92"/>
      <c r="D7312" s="92"/>
      <c r="E7312" s="92"/>
      <c r="F7312" s="92"/>
      <c r="G7312" s="92"/>
      <c r="H7312" s="92"/>
      <c r="I7312" s="92"/>
      <c r="J7312" s="92"/>
      <c r="K7312" s="92"/>
      <c r="N7312" s="92"/>
      <c r="O7312" s="92"/>
      <c r="P7312" s="92"/>
      <c r="Q7312" s="92"/>
      <c r="R7312" s="92"/>
    </row>
    <row r="7313" spans="1:18" x14ac:dyDescent="0.3">
      <c r="A7313" s="107"/>
      <c r="B7313" s="92"/>
      <c r="C7313" s="92"/>
      <c r="D7313" s="92"/>
      <c r="E7313" s="92"/>
      <c r="F7313" s="92"/>
      <c r="G7313" s="92"/>
      <c r="H7313" s="92"/>
      <c r="I7313" s="92"/>
      <c r="J7313" s="92"/>
      <c r="K7313" s="92"/>
      <c r="N7313" s="92"/>
      <c r="O7313" s="92"/>
      <c r="P7313" s="92"/>
      <c r="Q7313" s="92"/>
      <c r="R7313" s="92"/>
    </row>
    <row r="7314" spans="1:18" x14ac:dyDescent="0.3">
      <c r="A7314" s="107"/>
      <c r="B7314" s="92"/>
      <c r="C7314" s="92"/>
      <c r="D7314" s="92"/>
      <c r="E7314" s="92"/>
      <c r="F7314" s="92"/>
      <c r="G7314" s="92"/>
      <c r="H7314" s="92"/>
      <c r="I7314" s="92"/>
      <c r="J7314" s="92"/>
      <c r="K7314" s="92"/>
      <c r="N7314" s="92"/>
      <c r="O7314" s="92"/>
      <c r="P7314" s="92"/>
      <c r="Q7314" s="92"/>
      <c r="R7314" s="92"/>
    </row>
    <row r="7315" spans="1:18" x14ac:dyDescent="0.3">
      <c r="A7315" s="107"/>
      <c r="B7315" s="92"/>
      <c r="C7315" s="92"/>
      <c r="D7315" s="92"/>
      <c r="E7315" s="92"/>
      <c r="F7315" s="92"/>
      <c r="G7315" s="92"/>
      <c r="H7315" s="92"/>
      <c r="I7315" s="92"/>
      <c r="J7315" s="92"/>
      <c r="K7315" s="92"/>
      <c r="N7315" s="92"/>
      <c r="O7315" s="92"/>
      <c r="P7315" s="92"/>
      <c r="Q7315" s="92"/>
      <c r="R7315" s="92"/>
    </row>
    <row r="7316" spans="1:18" x14ac:dyDescent="0.3">
      <c r="A7316" s="107"/>
      <c r="B7316" s="92"/>
      <c r="C7316" s="92"/>
      <c r="D7316" s="92"/>
      <c r="E7316" s="92"/>
      <c r="F7316" s="92"/>
      <c r="G7316" s="92"/>
      <c r="H7316" s="92"/>
      <c r="I7316" s="92"/>
      <c r="J7316" s="92"/>
      <c r="K7316" s="92"/>
      <c r="N7316" s="92"/>
      <c r="O7316" s="92"/>
      <c r="P7316" s="92"/>
      <c r="Q7316" s="92"/>
      <c r="R7316" s="92"/>
    </row>
    <row r="7317" spans="1:18" x14ac:dyDescent="0.3">
      <c r="A7317" s="107"/>
      <c r="B7317" s="92"/>
      <c r="C7317" s="92"/>
      <c r="D7317" s="92"/>
      <c r="E7317" s="92"/>
      <c r="F7317" s="92"/>
      <c r="G7317" s="92"/>
      <c r="H7317" s="92"/>
      <c r="I7317" s="92"/>
      <c r="J7317" s="92"/>
      <c r="K7317" s="92"/>
      <c r="N7317" s="92"/>
      <c r="O7317" s="92"/>
      <c r="P7317" s="92"/>
      <c r="Q7317" s="92"/>
      <c r="R7317" s="92"/>
    </row>
    <row r="7318" spans="1:18" x14ac:dyDescent="0.3">
      <c r="A7318" s="107"/>
      <c r="B7318" s="92"/>
      <c r="C7318" s="92"/>
      <c r="D7318" s="92"/>
      <c r="E7318" s="92"/>
      <c r="F7318" s="92"/>
      <c r="G7318" s="92"/>
      <c r="H7318" s="92"/>
      <c r="I7318" s="92"/>
      <c r="J7318" s="92"/>
      <c r="K7318" s="92"/>
      <c r="N7318" s="92"/>
      <c r="O7318" s="92"/>
      <c r="P7318" s="92"/>
      <c r="Q7318" s="92"/>
      <c r="R7318" s="92"/>
    </row>
    <row r="7319" spans="1:18" x14ac:dyDescent="0.3">
      <c r="A7319" s="107"/>
      <c r="B7319" s="92"/>
      <c r="C7319" s="92"/>
      <c r="D7319" s="92"/>
      <c r="E7319" s="92"/>
      <c r="F7319" s="92"/>
      <c r="G7319" s="92"/>
      <c r="H7319" s="92"/>
      <c r="I7319" s="92"/>
      <c r="J7319" s="92"/>
      <c r="K7319" s="92"/>
      <c r="N7319" s="92"/>
      <c r="O7319" s="92"/>
      <c r="P7319" s="92"/>
      <c r="Q7319" s="92"/>
      <c r="R7319" s="92"/>
    </row>
    <row r="7320" spans="1:18" x14ac:dyDescent="0.3">
      <c r="A7320" s="107"/>
      <c r="B7320" s="92"/>
      <c r="C7320" s="92"/>
      <c r="D7320" s="92"/>
      <c r="E7320" s="92"/>
      <c r="F7320" s="92"/>
      <c r="G7320" s="92"/>
      <c r="H7320" s="92"/>
      <c r="I7320" s="92"/>
      <c r="J7320" s="92"/>
      <c r="K7320" s="92"/>
      <c r="N7320" s="92"/>
      <c r="O7320" s="92"/>
      <c r="P7320" s="92"/>
      <c r="Q7320" s="92"/>
      <c r="R7320" s="92"/>
    </row>
    <row r="7321" spans="1:18" x14ac:dyDescent="0.3">
      <c r="A7321" s="107"/>
      <c r="B7321" s="92"/>
      <c r="C7321" s="92"/>
      <c r="D7321" s="92"/>
      <c r="E7321" s="92"/>
      <c r="F7321" s="92"/>
      <c r="G7321" s="92"/>
      <c r="H7321" s="92"/>
      <c r="I7321" s="92"/>
      <c r="J7321" s="92"/>
      <c r="K7321" s="92"/>
      <c r="N7321" s="92"/>
      <c r="O7321" s="92"/>
      <c r="P7321" s="92"/>
      <c r="Q7321" s="92"/>
      <c r="R7321" s="92"/>
    </row>
    <row r="7322" spans="1:18" x14ac:dyDescent="0.3">
      <c r="A7322" s="107"/>
      <c r="B7322" s="92"/>
      <c r="C7322" s="92"/>
      <c r="D7322" s="92"/>
      <c r="E7322" s="92"/>
      <c r="F7322" s="92"/>
      <c r="G7322" s="92"/>
      <c r="H7322" s="92"/>
      <c r="I7322" s="92"/>
      <c r="J7322" s="92"/>
      <c r="K7322" s="92"/>
      <c r="N7322" s="92"/>
      <c r="O7322" s="92"/>
      <c r="P7322" s="92"/>
      <c r="Q7322" s="92"/>
      <c r="R7322" s="92"/>
    </row>
    <row r="7323" spans="1:18" x14ac:dyDescent="0.3">
      <c r="A7323" s="107"/>
      <c r="B7323" s="92"/>
      <c r="C7323" s="92"/>
      <c r="D7323" s="92"/>
      <c r="E7323" s="92"/>
      <c r="F7323" s="92"/>
      <c r="G7323" s="92"/>
      <c r="H7323" s="92"/>
      <c r="I7323" s="92"/>
      <c r="J7323" s="92"/>
      <c r="K7323" s="92"/>
      <c r="N7323" s="92"/>
      <c r="O7323" s="92"/>
      <c r="P7323" s="92"/>
      <c r="Q7323" s="92"/>
      <c r="R7323" s="92"/>
    </row>
    <row r="7324" spans="1:18" x14ac:dyDescent="0.3">
      <c r="A7324" s="107"/>
      <c r="B7324" s="92"/>
      <c r="C7324" s="92"/>
      <c r="D7324" s="92"/>
      <c r="E7324" s="92"/>
      <c r="F7324" s="92"/>
      <c r="G7324" s="92"/>
      <c r="H7324" s="92"/>
      <c r="I7324" s="92"/>
      <c r="J7324" s="92"/>
      <c r="K7324" s="92"/>
      <c r="N7324" s="92"/>
      <c r="O7324" s="92"/>
      <c r="P7324" s="92"/>
      <c r="Q7324" s="92"/>
      <c r="R7324" s="92"/>
    </row>
    <row r="7325" spans="1:18" x14ac:dyDescent="0.3">
      <c r="A7325" s="107"/>
      <c r="B7325" s="92"/>
      <c r="C7325" s="92"/>
      <c r="D7325" s="92"/>
      <c r="E7325" s="92"/>
      <c r="F7325" s="92"/>
      <c r="G7325" s="92"/>
      <c r="H7325" s="92"/>
      <c r="I7325" s="92"/>
      <c r="J7325" s="92"/>
      <c r="K7325" s="92"/>
      <c r="N7325" s="92"/>
      <c r="O7325" s="92"/>
      <c r="P7325" s="92"/>
      <c r="Q7325" s="92"/>
      <c r="R7325" s="92"/>
    </row>
    <row r="7326" spans="1:18" x14ac:dyDescent="0.3">
      <c r="A7326" s="107"/>
      <c r="B7326" s="92"/>
      <c r="C7326" s="92"/>
      <c r="D7326" s="92"/>
      <c r="E7326" s="92"/>
      <c r="F7326" s="92"/>
      <c r="G7326" s="92"/>
      <c r="H7326" s="92"/>
      <c r="I7326" s="92"/>
      <c r="J7326" s="92"/>
      <c r="K7326" s="92"/>
      <c r="N7326" s="92"/>
      <c r="O7326" s="92"/>
      <c r="P7326" s="92"/>
      <c r="Q7326" s="92"/>
      <c r="R7326" s="92"/>
    </row>
    <row r="7327" spans="1:18" x14ac:dyDescent="0.3">
      <c r="A7327" s="107"/>
      <c r="B7327" s="92"/>
      <c r="C7327" s="92"/>
      <c r="D7327" s="92"/>
      <c r="E7327" s="92"/>
      <c r="F7327" s="92"/>
      <c r="G7327" s="92"/>
      <c r="H7327" s="92"/>
      <c r="I7327" s="92"/>
      <c r="J7327" s="92"/>
      <c r="K7327" s="92"/>
      <c r="N7327" s="92"/>
      <c r="O7327" s="92"/>
      <c r="P7327" s="92"/>
      <c r="Q7327" s="92"/>
      <c r="R7327" s="92"/>
    </row>
    <row r="7328" spans="1:18" x14ac:dyDescent="0.3">
      <c r="A7328" s="107"/>
      <c r="B7328" s="92"/>
      <c r="C7328" s="92"/>
      <c r="D7328" s="92"/>
      <c r="E7328" s="92"/>
      <c r="F7328" s="92"/>
      <c r="G7328" s="92"/>
      <c r="H7328" s="92"/>
      <c r="I7328" s="92"/>
      <c r="J7328" s="92"/>
      <c r="K7328" s="92"/>
      <c r="N7328" s="92"/>
      <c r="O7328" s="92"/>
      <c r="P7328" s="92"/>
      <c r="Q7328" s="92"/>
      <c r="R7328" s="92"/>
    </row>
    <row r="7329" spans="1:18" x14ac:dyDescent="0.3">
      <c r="A7329" s="107"/>
      <c r="B7329" s="92"/>
      <c r="C7329" s="92"/>
      <c r="D7329" s="92"/>
      <c r="E7329" s="92"/>
      <c r="F7329" s="92"/>
      <c r="G7329" s="92"/>
      <c r="H7329" s="92"/>
      <c r="I7329" s="92"/>
      <c r="J7329" s="92"/>
      <c r="K7329" s="92"/>
      <c r="N7329" s="92"/>
      <c r="O7329" s="92"/>
      <c r="P7329" s="92"/>
      <c r="Q7329" s="92"/>
      <c r="R7329" s="92"/>
    </row>
    <row r="7330" spans="1:18" x14ac:dyDescent="0.3">
      <c r="A7330" s="107"/>
      <c r="B7330" s="92"/>
      <c r="C7330" s="92"/>
      <c r="D7330" s="92"/>
      <c r="E7330" s="92"/>
      <c r="F7330" s="92"/>
      <c r="G7330" s="92"/>
      <c r="H7330" s="92"/>
      <c r="I7330" s="92"/>
      <c r="J7330" s="92"/>
      <c r="K7330" s="92"/>
      <c r="N7330" s="92"/>
      <c r="O7330" s="92"/>
      <c r="P7330" s="92"/>
      <c r="Q7330" s="92"/>
      <c r="R7330" s="92"/>
    </row>
    <row r="7331" spans="1:18" x14ac:dyDescent="0.3">
      <c r="A7331" s="107"/>
      <c r="B7331" s="92"/>
      <c r="C7331" s="92"/>
      <c r="D7331" s="92"/>
      <c r="E7331" s="92"/>
      <c r="F7331" s="92"/>
      <c r="G7331" s="92"/>
      <c r="H7331" s="92"/>
      <c r="I7331" s="92"/>
      <c r="J7331" s="92"/>
      <c r="K7331" s="92"/>
      <c r="N7331" s="92"/>
      <c r="O7331" s="92"/>
      <c r="P7331" s="92"/>
      <c r="Q7331" s="92"/>
      <c r="R7331" s="92"/>
    </row>
    <row r="7332" spans="1:18" x14ac:dyDescent="0.3">
      <c r="A7332" s="107"/>
      <c r="B7332" s="92"/>
      <c r="C7332" s="92"/>
      <c r="D7332" s="92"/>
      <c r="E7332" s="92"/>
      <c r="F7332" s="92"/>
      <c r="G7332" s="92"/>
      <c r="H7332" s="92"/>
      <c r="I7332" s="92"/>
      <c r="J7332" s="92"/>
      <c r="K7332" s="92"/>
      <c r="N7332" s="92"/>
      <c r="O7332" s="92"/>
      <c r="P7332" s="92"/>
      <c r="Q7332" s="92"/>
      <c r="R7332" s="92"/>
    </row>
    <row r="7333" spans="1:18" x14ac:dyDescent="0.3">
      <c r="A7333" s="107"/>
      <c r="B7333" s="92"/>
      <c r="C7333" s="92"/>
      <c r="D7333" s="92"/>
      <c r="E7333" s="92"/>
      <c r="F7333" s="92"/>
      <c r="G7333" s="92"/>
      <c r="H7333" s="92"/>
      <c r="I7333" s="92"/>
      <c r="J7333" s="92"/>
      <c r="K7333" s="92"/>
      <c r="N7333" s="92"/>
      <c r="O7333" s="92"/>
      <c r="P7333" s="92"/>
      <c r="Q7333" s="92"/>
      <c r="R7333" s="92"/>
    </row>
    <row r="7334" spans="1:18" x14ac:dyDescent="0.3">
      <c r="A7334" s="107"/>
      <c r="B7334" s="92"/>
      <c r="C7334" s="92"/>
      <c r="D7334" s="92"/>
      <c r="E7334" s="92"/>
      <c r="F7334" s="92"/>
      <c r="G7334" s="92"/>
      <c r="H7334" s="92"/>
      <c r="I7334" s="92"/>
      <c r="J7334" s="92"/>
      <c r="K7334" s="92"/>
      <c r="N7334" s="92"/>
      <c r="O7334" s="92"/>
      <c r="P7334" s="92"/>
      <c r="Q7334" s="92"/>
      <c r="R7334" s="92"/>
    </row>
    <row r="7335" spans="1:18" x14ac:dyDescent="0.3">
      <c r="A7335" s="107"/>
      <c r="B7335" s="92"/>
      <c r="C7335" s="92"/>
      <c r="D7335" s="92"/>
      <c r="E7335" s="92"/>
      <c r="F7335" s="92"/>
      <c r="G7335" s="92"/>
      <c r="H7335" s="92"/>
      <c r="I7335" s="92"/>
      <c r="J7335" s="92"/>
      <c r="K7335" s="92"/>
      <c r="N7335" s="92"/>
      <c r="O7335" s="92"/>
      <c r="P7335" s="92"/>
      <c r="Q7335" s="92"/>
      <c r="R7335" s="92"/>
    </row>
    <row r="7336" spans="1:18" x14ac:dyDescent="0.3">
      <c r="A7336" s="107"/>
      <c r="B7336" s="92"/>
      <c r="C7336" s="92"/>
      <c r="D7336" s="92"/>
      <c r="E7336" s="92"/>
      <c r="F7336" s="92"/>
      <c r="G7336" s="92"/>
      <c r="H7336" s="92"/>
      <c r="I7336" s="92"/>
      <c r="J7336" s="92"/>
      <c r="K7336" s="92"/>
      <c r="N7336" s="92"/>
      <c r="O7336" s="92"/>
      <c r="P7336" s="92"/>
      <c r="Q7336" s="92"/>
      <c r="R7336" s="92"/>
    </row>
    <row r="7337" spans="1:18" x14ac:dyDescent="0.3">
      <c r="A7337" s="107"/>
      <c r="B7337" s="92"/>
      <c r="C7337" s="92"/>
      <c r="D7337" s="92"/>
      <c r="E7337" s="92"/>
      <c r="F7337" s="92"/>
      <c r="G7337" s="92"/>
      <c r="H7337" s="92"/>
      <c r="I7337" s="92"/>
      <c r="J7337" s="92"/>
      <c r="K7337" s="92"/>
      <c r="N7337" s="92"/>
      <c r="O7337" s="92"/>
      <c r="P7337" s="92"/>
      <c r="Q7337" s="92"/>
      <c r="R7337" s="92"/>
    </row>
    <row r="7338" spans="1:18" x14ac:dyDescent="0.3">
      <c r="A7338" s="107"/>
      <c r="B7338" s="92"/>
      <c r="C7338" s="92"/>
      <c r="D7338" s="92"/>
      <c r="E7338" s="92"/>
      <c r="F7338" s="92"/>
      <c r="G7338" s="92"/>
      <c r="H7338" s="92"/>
      <c r="I7338" s="92"/>
      <c r="J7338" s="92"/>
      <c r="K7338" s="92"/>
      <c r="N7338" s="92"/>
      <c r="O7338" s="92"/>
      <c r="P7338" s="92"/>
      <c r="Q7338" s="92"/>
      <c r="R7338" s="92"/>
    </row>
    <row r="7339" spans="1:18" x14ac:dyDescent="0.3">
      <c r="A7339" s="107"/>
      <c r="B7339" s="92"/>
      <c r="C7339" s="92"/>
      <c r="D7339" s="92"/>
      <c r="E7339" s="92"/>
      <c r="F7339" s="92"/>
      <c r="G7339" s="92"/>
      <c r="H7339" s="92"/>
      <c r="I7339" s="92"/>
      <c r="J7339" s="92"/>
      <c r="K7339" s="92"/>
      <c r="N7339" s="92"/>
      <c r="O7339" s="92"/>
      <c r="P7339" s="92"/>
      <c r="Q7339" s="92"/>
      <c r="R7339" s="92"/>
    </row>
    <row r="7340" spans="1:18" x14ac:dyDescent="0.3">
      <c r="A7340" s="107"/>
      <c r="B7340" s="92"/>
      <c r="C7340" s="92"/>
      <c r="D7340" s="92"/>
      <c r="E7340" s="92"/>
      <c r="F7340" s="92"/>
      <c r="G7340" s="92"/>
      <c r="H7340" s="92"/>
      <c r="I7340" s="92"/>
      <c r="J7340" s="92"/>
      <c r="K7340" s="92"/>
      <c r="N7340" s="92"/>
      <c r="O7340" s="92"/>
      <c r="P7340" s="92"/>
      <c r="Q7340" s="92"/>
      <c r="R7340" s="92"/>
    </row>
    <row r="7341" spans="1:18" x14ac:dyDescent="0.3">
      <c r="A7341" s="107"/>
      <c r="B7341" s="92"/>
      <c r="C7341" s="92"/>
      <c r="D7341" s="92"/>
      <c r="E7341" s="92"/>
      <c r="F7341" s="92"/>
      <c r="G7341" s="92"/>
      <c r="H7341" s="92"/>
      <c r="I7341" s="92"/>
      <c r="J7341" s="92"/>
      <c r="K7341" s="92"/>
      <c r="N7341" s="92"/>
      <c r="O7341" s="92"/>
      <c r="P7341" s="92"/>
      <c r="Q7341" s="92"/>
      <c r="R7341" s="92"/>
    </row>
    <row r="7342" spans="1:18" x14ac:dyDescent="0.3">
      <c r="A7342" s="107"/>
      <c r="B7342" s="92"/>
      <c r="C7342" s="92"/>
      <c r="D7342" s="92"/>
      <c r="E7342" s="92"/>
      <c r="F7342" s="92"/>
      <c r="G7342" s="92"/>
      <c r="H7342" s="92"/>
      <c r="I7342" s="92"/>
      <c r="J7342" s="92"/>
      <c r="K7342" s="92"/>
      <c r="N7342" s="92"/>
      <c r="O7342" s="92"/>
      <c r="P7342" s="92"/>
      <c r="Q7342" s="92"/>
      <c r="R7342" s="92"/>
    </row>
    <row r="7343" spans="1:18" x14ac:dyDescent="0.3">
      <c r="A7343" s="107"/>
      <c r="B7343" s="92"/>
      <c r="C7343" s="92"/>
      <c r="D7343" s="92"/>
      <c r="E7343" s="92"/>
      <c r="F7343" s="92"/>
      <c r="G7343" s="92"/>
      <c r="H7343" s="92"/>
      <c r="I7343" s="92"/>
      <c r="J7343" s="92"/>
      <c r="K7343" s="92"/>
      <c r="N7343" s="92"/>
      <c r="O7343" s="92"/>
      <c r="P7343" s="92"/>
      <c r="Q7343" s="92"/>
      <c r="R7343" s="92"/>
    </row>
    <row r="7344" spans="1:18" x14ac:dyDescent="0.3">
      <c r="A7344" s="107"/>
      <c r="B7344" s="92"/>
      <c r="C7344" s="92"/>
      <c r="D7344" s="92"/>
      <c r="E7344" s="92"/>
      <c r="F7344" s="92"/>
      <c r="G7344" s="92"/>
      <c r="H7344" s="92"/>
      <c r="I7344" s="92"/>
      <c r="J7344" s="92"/>
      <c r="K7344" s="92"/>
      <c r="N7344" s="92"/>
      <c r="O7344" s="92"/>
      <c r="P7344" s="92"/>
      <c r="Q7344" s="92"/>
      <c r="R7344" s="92"/>
    </row>
    <row r="7345" spans="1:18" x14ac:dyDescent="0.3">
      <c r="A7345" s="107"/>
      <c r="B7345" s="92"/>
      <c r="C7345" s="92"/>
      <c r="D7345" s="92"/>
      <c r="E7345" s="92"/>
      <c r="F7345" s="92"/>
      <c r="G7345" s="92"/>
      <c r="H7345" s="92"/>
      <c r="I7345" s="92"/>
      <c r="J7345" s="92"/>
      <c r="K7345" s="92"/>
      <c r="N7345" s="92"/>
      <c r="O7345" s="92"/>
      <c r="P7345" s="92"/>
      <c r="Q7345" s="92"/>
      <c r="R7345" s="92"/>
    </row>
    <row r="7346" spans="1:18" x14ac:dyDescent="0.3">
      <c r="A7346" s="107"/>
      <c r="B7346" s="92"/>
      <c r="C7346" s="92"/>
      <c r="D7346" s="92"/>
      <c r="E7346" s="92"/>
      <c r="F7346" s="92"/>
      <c r="G7346" s="92"/>
      <c r="H7346" s="92"/>
      <c r="I7346" s="92"/>
      <c r="J7346" s="92"/>
      <c r="K7346" s="92"/>
      <c r="N7346" s="92"/>
      <c r="O7346" s="92"/>
      <c r="P7346" s="92"/>
      <c r="Q7346" s="92"/>
      <c r="R7346" s="92"/>
    </row>
    <row r="7347" spans="1:18" x14ac:dyDescent="0.3">
      <c r="A7347" s="107"/>
      <c r="B7347" s="92"/>
      <c r="C7347" s="92"/>
      <c r="D7347" s="92"/>
      <c r="E7347" s="92"/>
      <c r="F7347" s="92"/>
      <c r="G7347" s="92"/>
      <c r="H7347" s="92"/>
      <c r="I7347" s="92"/>
      <c r="J7347" s="92"/>
      <c r="K7347" s="92"/>
      <c r="N7347" s="92"/>
      <c r="O7347" s="92"/>
      <c r="P7347" s="92"/>
      <c r="Q7347" s="92"/>
      <c r="R7347" s="92"/>
    </row>
    <row r="7348" spans="1:18" x14ac:dyDescent="0.3">
      <c r="A7348" s="107"/>
      <c r="B7348" s="92"/>
      <c r="C7348" s="92"/>
      <c r="D7348" s="92"/>
      <c r="E7348" s="92"/>
      <c r="F7348" s="92"/>
      <c r="G7348" s="92"/>
      <c r="H7348" s="92"/>
      <c r="I7348" s="92"/>
      <c r="J7348" s="92"/>
      <c r="K7348" s="92"/>
      <c r="N7348" s="92"/>
      <c r="O7348" s="92"/>
      <c r="P7348" s="92"/>
      <c r="Q7348" s="92"/>
      <c r="R7348" s="92"/>
    </row>
    <row r="7349" spans="1:18" x14ac:dyDescent="0.3">
      <c r="A7349" s="107"/>
      <c r="B7349" s="92"/>
      <c r="C7349" s="92"/>
      <c r="D7349" s="92"/>
      <c r="E7349" s="92"/>
      <c r="F7349" s="92"/>
      <c r="G7349" s="92"/>
      <c r="H7349" s="92"/>
      <c r="I7349" s="92"/>
      <c r="J7349" s="92"/>
      <c r="K7349" s="92"/>
      <c r="N7349" s="92"/>
      <c r="O7349" s="92"/>
      <c r="P7349" s="92"/>
      <c r="Q7349" s="92"/>
      <c r="R7349" s="92"/>
    </row>
    <row r="7350" spans="1:18" x14ac:dyDescent="0.3">
      <c r="A7350" s="107"/>
      <c r="B7350" s="92"/>
      <c r="C7350" s="92"/>
      <c r="D7350" s="92"/>
      <c r="E7350" s="92"/>
      <c r="F7350" s="92"/>
      <c r="G7350" s="92"/>
      <c r="H7350" s="92"/>
      <c r="I7350" s="92"/>
      <c r="J7350" s="92"/>
      <c r="K7350" s="92"/>
      <c r="N7350" s="92"/>
      <c r="O7350" s="92"/>
      <c r="P7350" s="92"/>
      <c r="Q7350" s="92"/>
      <c r="R7350" s="92"/>
    </row>
    <row r="7351" spans="1:18" x14ac:dyDescent="0.3">
      <c r="A7351" s="107"/>
      <c r="B7351" s="92"/>
      <c r="C7351" s="92"/>
      <c r="D7351" s="92"/>
      <c r="E7351" s="92"/>
      <c r="F7351" s="92"/>
      <c r="G7351" s="92"/>
      <c r="H7351" s="92"/>
      <c r="I7351" s="92"/>
      <c r="J7351" s="92"/>
      <c r="K7351" s="92"/>
      <c r="N7351" s="92"/>
      <c r="O7351" s="92"/>
      <c r="P7351" s="92"/>
      <c r="Q7351" s="92"/>
      <c r="R7351" s="92"/>
    </row>
    <row r="7352" spans="1:18" x14ac:dyDescent="0.3">
      <c r="A7352" s="107"/>
      <c r="B7352" s="92"/>
      <c r="C7352" s="92"/>
      <c r="D7352" s="92"/>
      <c r="E7352" s="92"/>
      <c r="F7352" s="92"/>
      <c r="G7352" s="92"/>
      <c r="H7352" s="92"/>
      <c r="I7352" s="92"/>
      <c r="J7352" s="92"/>
      <c r="K7352" s="92"/>
      <c r="N7352" s="92"/>
      <c r="O7352" s="92"/>
      <c r="P7352" s="92"/>
      <c r="Q7352" s="92"/>
      <c r="R7352" s="92"/>
    </row>
    <row r="7353" spans="1:18" x14ac:dyDescent="0.3">
      <c r="A7353" s="107"/>
      <c r="B7353" s="92"/>
      <c r="C7353" s="92"/>
      <c r="D7353" s="92"/>
      <c r="E7353" s="92"/>
      <c r="F7353" s="92"/>
      <c r="G7353" s="92"/>
      <c r="H7353" s="92"/>
      <c r="I7353" s="92"/>
      <c r="J7353" s="92"/>
      <c r="K7353" s="92"/>
      <c r="N7353" s="92"/>
      <c r="O7353" s="92"/>
      <c r="P7353" s="92"/>
      <c r="Q7353" s="92"/>
      <c r="R7353" s="92"/>
    </row>
    <row r="7354" spans="1:18" x14ac:dyDescent="0.3">
      <c r="A7354" s="107"/>
      <c r="B7354" s="92"/>
      <c r="C7354" s="92"/>
      <c r="D7354" s="92"/>
      <c r="E7354" s="92"/>
      <c r="F7354" s="92"/>
      <c r="G7354" s="92"/>
      <c r="H7354" s="92"/>
      <c r="I7354" s="92"/>
      <c r="J7354" s="92"/>
      <c r="K7354" s="92"/>
      <c r="N7354" s="92"/>
      <c r="O7354" s="92"/>
      <c r="P7354" s="92"/>
      <c r="Q7354" s="92"/>
      <c r="R7354" s="92"/>
    </row>
    <row r="7355" spans="1:18" x14ac:dyDescent="0.3">
      <c r="A7355" s="107"/>
      <c r="B7355" s="92"/>
      <c r="C7355" s="92"/>
      <c r="D7355" s="92"/>
      <c r="E7355" s="92"/>
      <c r="F7355" s="92"/>
      <c r="G7355" s="92"/>
      <c r="H7355" s="92"/>
      <c r="I7355" s="92"/>
      <c r="J7355" s="92"/>
      <c r="K7355" s="92"/>
      <c r="N7355" s="92"/>
      <c r="O7355" s="92"/>
      <c r="P7355" s="92"/>
      <c r="Q7355" s="92"/>
      <c r="R7355" s="92"/>
    </row>
    <row r="7356" spans="1:18" x14ac:dyDescent="0.3">
      <c r="A7356" s="107"/>
      <c r="B7356" s="92"/>
      <c r="C7356" s="92"/>
      <c r="D7356" s="92"/>
      <c r="E7356" s="92"/>
      <c r="F7356" s="92"/>
      <c r="G7356" s="92"/>
      <c r="H7356" s="92"/>
      <c r="I7356" s="92"/>
      <c r="J7356" s="92"/>
      <c r="K7356" s="92"/>
      <c r="N7356" s="92"/>
      <c r="O7356" s="92"/>
      <c r="P7356" s="92"/>
      <c r="Q7356" s="92"/>
      <c r="R7356" s="92"/>
    </row>
    <row r="7357" spans="1:18" x14ac:dyDescent="0.3">
      <c r="A7357" s="107"/>
      <c r="B7357" s="92"/>
      <c r="C7357" s="92"/>
      <c r="D7357" s="92"/>
      <c r="E7357" s="92"/>
      <c r="F7357" s="92"/>
      <c r="G7357" s="92"/>
      <c r="H7357" s="92"/>
      <c r="I7357" s="92"/>
      <c r="J7357" s="92"/>
      <c r="K7357" s="92"/>
      <c r="N7357" s="92"/>
      <c r="O7357" s="92"/>
      <c r="P7357" s="92"/>
      <c r="Q7357" s="92"/>
      <c r="R7357" s="92"/>
    </row>
    <row r="7358" spans="1:18" x14ac:dyDescent="0.3">
      <c r="A7358" s="107"/>
      <c r="B7358" s="92"/>
      <c r="C7358" s="92"/>
      <c r="D7358" s="92"/>
      <c r="E7358" s="92"/>
      <c r="F7358" s="92"/>
      <c r="G7358" s="92"/>
      <c r="H7358" s="92"/>
      <c r="I7358" s="92"/>
      <c r="J7358" s="92"/>
      <c r="K7358" s="92"/>
      <c r="N7358" s="92"/>
      <c r="O7358" s="92"/>
      <c r="P7358" s="92"/>
      <c r="Q7358" s="92"/>
      <c r="R7358" s="92"/>
    </row>
    <row r="7359" spans="1:18" x14ac:dyDescent="0.3">
      <c r="A7359" s="107"/>
      <c r="B7359" s="92"/>
      <c r="C7359" s="92"/>
      <c r="D7359" s="92"/>
      <c r="E7359" s="92"/>
      <c r="F7359" s="92"/>
      <c r="G7359" s="92"/>
      <c r="H7359" s="92"/>
      <c r="I7359" s="92"/>
      <c r="J7359" s="92"/>
      <c r="K7359" s="92"/>
      <c r="N7359" s="92"/>
      <c r="O7359" s="92"/>
      <c r="P7359" s="92"/>
      <c r="Q7359" s="92"/>
      <c r="R7359" s="92"/>
    </row>
    <row r="7360" spans="1:18" x14ac:dyDescent="0.3">
      <c r="A7360" s="107"/>
      <c r="B7360" s="92"/>
      <c r="C7360" s="92"/>
      <c r="D7360" s="92"/>
      <c r="E7360" s="92"/>
      <c r="F7360" s="92"/>
      <c r="G7360" s="92"/>
      <c r="H7360" s="92"/>
      <c r="I7360" s="92"/>
      <c r="J7360" s="92"/>
      <c r="K7360" s="92"/>
      <c r="N7360" s="92"/>
      <c r="O7360" s="92"/>
      <c r="P7360" s="92"/>
      <c r="Q7360" s="92"/>
      <c r="R7360" s="92"/>
    </row>
    <row r="7361" spans="1:18" x14ac:dyDescent="0.3">
      <c r="A7361" s="107"/>
      <c r="B7361" s="92"/>
      <c r="C7361" s="92"/>
      <c r="D7361" s="92"/>
      <c r="E7361" s="92"/>
      <c r="F7361" s="92"/>
      <c r="G7361" s="92"/>
      <c r="H7361" s="92"/>
      <c r="I7361" s="92"/>
      <c r="J7361" s="92"/>
      <c r="K7361" s="92"/>
      <c r="N7361" s="92"/>
      <c r="O7361" s="92"/>
      <c r="P7361" s="92"/>
      <c r="Q7361" s="92"/>
      <c r="R7361" s="92"/>
    </row>
    <row r="7362" spans="1:18" x14ac:dyDescent="0.3">
      <c r="A7362" s="107"/>
      <c r="B7362" s="92"/>
      <c r="C7362" s="92"/>
      <c r="D7362" s="92"/>
      <c r="E7362" s="92"/>
      <c r="F7362" s="92"/>
      <c r="G7362" s="92"/>
      <c r="H7362" s="92"/>
      <c r="I7362" s="92"/>
      <c r="J7362" s="92"/>
      <c r="K7362" s="92"/>
      <c r="N7362" s="92"/>
      <c r="O7362" s="92"/>
      <c r="P7362" s="92"/>
      <c r="Q7362" s="92"/>
      <c r="R7362" s="92"/>
    </row>
    <row r="7363" spans="1:18" x14ac:dyDescent="0.3">
      <c r="A7363" s="107"/>
      <c r="B7363" s="92"/>
      <c r="C7363" s="92"/>
      <c r="D7363" s="92"/>
      <c r="E7363" s="92"/>
      <c r="F7363" s="92"/>
      <c r="G7363" s="92"/>
      <c r="H7363" s="92"/>
      <c r="I7363" s="92"/>
      <c r="J7363" s="92"/>
      <c r="K7363" s="92"/>
      <c r="N7363" s="92"/>
      <c r="O7363" s="92"/>
      <c r="P7363" s="92"/>
      <c r="Q7363" s="92"/>
      <c r="R7363" s="92"/>
    </row>
    <row r="7364" spans="1:18" x14ac:dyDescent="0.3">
      <c r="A7364" s="107"/>
      <c r="B7364" s="92"/>
      <c r="C7364" s="92"/>
      <c r="D7364" s="92"/>
      <c r="E7364" s="92"/>
      <c r="F7364" s="92"/>
      <c r="G7364" s="92"/>
      <c r="H7364" s="92"/>
      <c r="I7364" s="92"/>
      <c r="J7364" s="92"/>
      <c r="K7364" s="92"/>
      <c r="N7364" s="92"/>
      <c r="O7364" s="92"/>
      <c r="P7364" s="92"/>
      <c r="Q7364" s="92"/>
      <c r="R7364" s="92"/>
    </row>
    <row r="7365" spans="1:18" x14ac:dyDescent="0.3">
      <c r="A7365" s="107"/>
      <c r="B7365" s="92"/>
      <c r="C7365" s="92"/>
      <c r="D7365" s="92"/>
      <c r="E7365" s="92"/>
      <c r="F7365" s="92"/>
      <c r="G7365" s="92"/>
      <c r="H7365" s="92"/>
      <c r="I7365" s="92"/>
      <c r="J7365" s="92"/>
      <c r="K7365" s="92"/>
      <c r="N7365" s="92"/>
      <c r="O7365" s="92"/>
      <c r="P7365" s="92"/>
      <c r="Q7365" s="92"/>
      <c r="R7365" s="92"/>
    </row>
    <row r="7366" spans="1:18" x14ac:dyDescent="0.3">
      <c r="A7366" s="107"/>
      <c r="B7366" s="92"/>
      <c r="C7366" s="92"/>
      <c r="D7366" s="92"/>
      <c r="E7366" s="92"/>
      <c r="F7366" s="92"/>
      <c r="G7366" s="92"/>
      <c r="H7366" s="92"/>
      <c r="I7366" s="92"/>
      <c r="J7366" s="92"/>
      <c r="K7366" s="92"/>
      <c r="N7366" s="92"/>
      <c r="O7366" s="92"/>
      <c r="P7366" s="92"/>
      <c r="Q7366" s="92"/>
      <c r="R7366" s="92"/>
    </row>
    <row r="7367" spans="1:18" x14ac:dyDescent="0.3">
      <c r="A7367" s="107"/>
      <c r="B7367" s="92"/>
      <c r="C7367" s="92"/>
      <c r="D7367" s="92"/>
      <c r="E7367" s="92"/>
      <c r="F7367" s="92"/>
      <c r="G7367" s="92"/>
      <c r="H7367" s="92"/>
      <c r="I7367" s="92"/>
      <c r="J7367" s="92"/>
      <c r="K7367" s="92"/>
      <c r="N7367" s="92"/>
      <c r="O7367" s="92"/>
      <c r="P7367" s="92"/>
      <c r="Q7367" s="92"/>
      <c r="R7367" s="92"/>
    </row>
    <row r="7368" spans="1:18" x14ac:dyDescent="0.3">
      <c r="A7368" s="107"/>
      <c r="B7368" s="92"/>
      <c r="C7368" s="92"/>
      <c r="D7368" s="92"/>
      <c r="E7368" s="92"/>
      <c r="F7368" s="92"/>
      <c r="G7368" s="92"/>
      <c r="H7368" s="92"/>
      <c r="I7368" s="92"/>
      <c r="J7368" s="92"/>
      <c r="K7368" s="92"/>
      <c r="N7368" s="92"/>
      <c r="O7368" s="92"/>
      <c r="P7368" s="92"/>
      <c r="Q7368" s="92"/>
      <c r="R7368" s="92"/>
    </row>
    <row r="7369" spans="1:18" x14ac:dyDescent="0.3">
      <c r="A7369" s="107"/>
      <c r="B7369" s="92"/>
      <c r="C7369" s="92"/>
      <c r="D7369" s="92"/>
      <c r="E7369" s="92"/>
      <c r="F7369" s="92"/>
      <c r="G7369" s="92"/>
      <c r="H7369" s="92"/>
      <c r="I7369" s="92"/>
      <c r="J7369" s="92"/>
      <c r="K7369" s="92"/>
      <c r="N7369" s="92"/>
      <c r="O7369" s="92"/>
      <c r="P7369" s="92"/>
      <c r="Q7369" s="92"/>
      <c r="R7369" s="92"/>
    </row>
    <row r="7370" spans="1:18" x14ac:dyDescent="0.3">
      <c r="A7370" s="107"/>
      <c r="B7370" s="92"/>
      <c r="C7370" s="92"/>
      <c r="D7370" s="92"/>
      <c r="E7370" s="92"/>
      <c r="F7370" s="92"/>
      <c r="G7370" s="92"/>
      <c r="H7370" s="92"/>
      <c r="I7370" s="92"/>
      <c r="J7370" s="92"/>
      <c r="K7370" s="92"/>
      <c r="N7370" s="92"/>
      <c r="O7370" s="92"/>
      <c r="P7370" s="92"/>
      <c r="Q7370" s="92"/>
      <c r="R7370" s="92"/>
    </row>
    <row r="7371" spans="1:18" x14ac:dyDescent="0.3">
      <c r="A7371" s="107"/>
      <c r="B7371" s="92"/>
      <c r="C7371" s="92"/>
      <c r="D7371" s="92"/>
      <c r="E7371" s="92"/>
      <c r="F7371" s="92"/>
      <c r="G7371" s="92"/>
      <c r="H7371" s="92"/>
      <c r="I7371" s="92"/>
      <c r="J7371" s="92"/>
      <c r="K7371" s="92"/>
      <c r="N7371" s="92"/>
      <c r="O7371" s="92"/>
      <c r="P7371" s="92"/>
      <c r="Q7371" s="92"/>
      <c r="R7371" s="92"/>
    </row>
    <row r="7372" spans="1:18" x14ac:dyDescent="0.3">
      <c r="A7372" s="107"/>
      <c r="B7372" s="92"/>
      <c r="C7372" s="92"/>
      <c r="D7372" s="92"/>
      <c r="E7372" s="92"/>
      <c r="F7372" s="92"/>
      <c r="G7372" s="92"/>
      <c r="H7372" s="92"/>
      <c r="I7372" s="92"/>
      <c r="J7372" s="92"/>
      <c r="K7372" s="92"/>
      <c r="N7372" s="92"/>
      <c r="O7372" s="92"/>
      <c r="P7372" s="92"/>
      <c r="Q7372" s="92"/>
      <c r="R7372" s="92"/>
    </row>
    <row r="7373" spans="1:18" x14ac:dyDescent="0.3">
      <c r="A7373" s="107"/>
      <c r="B7373" s="92"/>
      <c r="C7373" s="92"/>
      <c r="D7373" s="92"/>
      <c r="E7373" s="92"/>
      <c r="F7373" s="92"/>
      <c r="G7373" s="92"/>
      <c r="H7373" s="92"/>
      <c r="I7373" s="92"/>
      <c r="J7373" s="92"/>
      <c r="K7373" s="92"/>
      <c r="N7373" s="92"/>
      <c r="O7373" s="92"/>
      <c r="P7373" s="92"/>
      <c r="Q7373" s="92"/>
      <c r="R7373" s="92"/>
    </row>
    <row r="7374" spans="1:18" x14ac:dyDescent="0.3">
      <c r="A7374" s="107"/>
      <c r="B7374" s="92"/>
      <c r="C7374" s="92"/>
      <c r="D7374" s="92"/>
      <c r="E7374" s="92"/>
      <c r="F7374" s="92"/>
      <c r="G7374" s="92"/>
      <c r="H7374" s="92"/>
      <c r="I7374" s="92"/>
      <c r="J7374" s="92"/>
      <c r="K7374" s="92"/>
      <c r="N7374" s="92"/>
      <c r="O7374" s="92"/>
      <c r="P7374" s="92"/>
      <c r="Q7374" s="92"/>
      <c r="R7374" s="92"/>
    </row>
    <row r="7375" spans="1:18" x14ac:dyDescent="0.3">
      <c r="A7375" s="107"/>
      <c r="B7375" s="92"/>
      <c r="C7375" s="92"/>
      <c r="D7375" s="92"/>
      <c r="E7375" s="92"/>
      <c r="F7375" s="92"/>
      <c r="G7375" s="92"/>
      <c r="H7375" s="92"/>
      <c r="I7375" s="92"/>
      <c r="J7375" s="92"/>
      <c r="K7375" s="92"/>
      <c r="N7375" s="92"/>
      <c r="O7375" s="92"/>
      <c r="P7375" s="92"/>
      <c r="Q7375" s="92"/>
      <c r="R7375" s="92"/>
    </row>
    <row r="7376" spans="1:18" x14ac:dyDescent="0.3">
      <c r="A7376" s="107"/>
      <c r="B7376" s="92"/>
      <c r="C7376" s="92"/>
      <c r="D7376" s="92"/>
      <c r="E7376" s="92"/>
      <c r="F7376" s="92"/>
      <c r="G7376" s="92"/>
      <c r="H7376" s="92"/>
      <c r="I7376" s="92"/>
      <c r="J7376" s="92"/>
      <c r="K7376" s="92"/>
      <c r="N7376" s="92"/>
      <c r="O7376" s="92"/>
      <c r="P7376" s="92"/>
      <c r="Q7376" s="92"/>
      <c r="R7376" s="92"/>
    </row>
    <row r="7377" spans="1:18" x14ac:dyDescent="0.3">
      <c r="A7377" s="107"/>
      <c r="B7377" s="92"/>
      <c r="C7377" s="92"/>
      <c r="D7377" s="92"/>
      <c r="E7377" s="92"/>
      <c r="F7377" s="92"/>
      <c r="G7377" s="92"/>
      <c r="H7377" s="92"/>
      <c r="I7377" s="92"/>
      <c r="J7377" s="92"/>
      <c r="K7377" s="92"/>
      <c r="N7377" s="92"/>
      <c r="O7377" s="92"/>
      <c r="P7377" s="92"/>
      <c r="Q7377" s="92"/>
      <c r="R7377" s="92"/>
    </row>
    <row r="7378" spans="1:18" x14ac:dyDescent="0.3">
      <c r="A7378" s="107"/>
      <c r="B7378" s="92"/>
      <c r="C7378" s="92"/>
      <c r="D7378" s="92"/>
      <c r="E7378" s="92"/>
      <c r="F7378" s="92"/>
      <c r="G7378" s="92"/>
      <c r="H7378" s="92"/>
      <c r="I7378" s="92"/>
      <c r="J7378" s="92"/>
      <c r="K7378" s="92"/>
      <c r="N7378" s="92"/>
      <c r="O7378" s="92"/>
      <c r="P7378" s="92"/>
      <c r="Q7378" s="92"/>
      <c r="R7378" s="92"/>
    </row>
    <row r="7379" spans="1:18" x14ac:dyDescent="0.3">
      <c r="A7379" s="107"/>
      <c r="B7379" s="92"/>
      <c r="C7379" s="92"/>
      <c r="D7379" s="92"/>
      <c r="E7379" s="92"/>
      <c r="F7379" s="92"/>
      <c r="G7379" s="92"/>
      <c r="H7379" s="92"/>
      <c r="I7379" s="92"/>
      <c r="J7379" s="92"/>
      <c r="K7379" s="92"/>
      <c r="N7379" s="92"/>
      <c r="O7379" s="92"/>
      <c r="P7379" s="92"/>
      <c r="Q7379" s="92"/>
      <c r="R7379" s="92"/>
    </row>
    <row r="7380" spans="1:18" x14ac:dyDescent="0.3">
      <c r="A7380" s="107"/>
      <c r="B7380" s="92"/>
      <c r="C7380" s="92"/>
      <c r="D7380" s="92"/>
      <c r="E7380" s="92"/>
      <c r="F7380" s="92"/>
      <c r="G7380" s="92"/>
      <c r="H7380" s="92"/>
      <c r="I7380" s="92"/>
      <c r="J7380" s="92"/>
      <c r="K7380" s="92"/>
      <c r="N7380" s="92"/>
      <c r="O7380" s="92"/>
      <c r="P7380" s="92"/>
      <c r="Q7380" s="92"/>
      <c r="R7380" s="92"/>
    </row>
    <row r="7381" spans="1:18" x14ac:dyDescent="0.3">
      <c r="A7381" s="107"/>
      <c r="B7381" s="92"/>
      <c r="C7381" s="92"/>
      <c r="D7381" s="92"/>
      <c r="E7381" s="92"/>
      <c r="F7381" s="92"/>
      <c r="G7381" s="92"/>
      <c r="H7381" s="92"/>
      <c r="I7381" s="92"/>
      <c r="J7381" s="92"/>
      <c r="K7381" s="92"/>
      <c r="N7381" s="92"/>
      <c r="O7381" s="92"/>
      <c r="P7381" s="92"/>
      <c r="Q7381" s="92"/>
      <c r="R7381" s="92"/>
    </row>
    <row r="7382" spans="1:18" x14ac:dyDescent="0.3">
      <c r="A7382" s="107"/>
      <c r="B7382" s="92"/>
      <c r="C7382" s="92"/>
      <c r="D7382" s="92"/>
      <c r="E7382" s="92"/>
      <c r="F7382" s="92"/>
      <c r="G7382" s="92"/>
      <c r="H7382" s="92"/>
      <c r="I7382" s="92"/>
      <c r="J7382" s="92"/>
      <c r="K7382" s="92"/>
      <c r="N7382" s="92"/>
      <c r="O7382" s="92"/>
      <c r="P7382" s="92"/>
      <c r="Q7382" s="92"/>
      <c r="R7382" s="92"/>
    </row>
    <row r="7383" spans="1:18" x14ac:dyDescent="0.3">
      <c r="A7383" s="107"/>
      <c r="B7383" s="92"/>
      <c r="C7383" s="92"/>
      <c r="D7383" s="92"/>
      <c r="E7383" s="92"/>
      <c r="F7383" s="92"/>
      <c r="G7383" s="92"/>
      <c r="H7383" s="92"/>
      <c r="I7383" s="92"/>
      <c r="J7383" s="92"/>
      <c r="K7383" s="92"/>
      <c r="N7383" s="92"/>
      <c r="O7383" s="92"/>
      <c r="P7383" s="92"/>
      <c r="Q7383" s="92"/>
      <c r="R7383" s="92"/>
    </row>
    <row r="7384" spans="1:18" x14ac:dyDescent="0.3">
      <c r="A7384" s="107"/>
      <c r="B7384" s="92"/>
      <c r="C7384" s="92"/>
      <c r="D7384" s="92"/>
      <c r="E7384" s="92"/>
      <c r="F7384" s="92"/>
      <c r="G7384" s="92"/>
      <c r="H7384" s="92"/>
      <c r="I7384" s="92"/>
      <c r="J7384" s="92"/>
      <c r="K7384" s="92"/>
      <c r="N7384" s="92"/>
      <c r="O7384" s="92"/>
      <c r="P7384" s="92"/>
      <c r="Q7384" s="92"/>
      <c r="R7384" s="92"/>
    </row>
    <row r="7385" spans="1:18" x14ac:dyDescent="0.3">
      <c r="A7385" s="107"/>
      <c r="B7385" s="92"/>
      <c r="C7385" s="92"/>
      <c r="D7385" s="92"/>
      <c r="E7385" s="92"/>
      <c r="F7385" s="92"/>
      <c r="G7385" s="92"/>
      <c r="H7385" s="92"/>
      <c r="I7385" s="92"/>
      <c r="J7385" s="92"/>
      <c r="K7385" s="92"/>
      <c r="N7385" s="92"/>
      <c r="O7385" s="92"/>
      <c r="P7385" s="92"/>
      <c r="Q7385" s="92"/>
      <c r="R7385" s="92"/>
    </row>
    <row r="7386" spans="1:18" x14ac:dyDescent="0.3">
      <c r="A7386" s="107"/>
      <c r="B7386" s="92"/>
      <c r="C7386" s="92"/>
      <c r="D7386" s="92"/>
      <c r="E7386" s="92"/>
      <c r="F7386" s="92"/>
      <c r="G7386" s="92"/>
      <c r="H7386" s="92"/>
      <c r="I7386" s="92"/>
      <c r="J7386" s="92"/>
      <c r="K7386" s="92"/>
      <c r="N7386" s="92"/>
      <c r="O7386" s="92"/>
      <c r="P7386" s="92"/>
      <c r="Q7386" s="92"/>
      <c r="R7386" s="92"/>
    </row>
    <row r="7387" spans="1:18" x14ac:dyDescent="0.3">
      <c r="A7387" s="107"/>
      <c r="B7387" s="92"/>
      <c r="C7387" s="92"/>
      <c r="D7387" s="92"/>
      <c r="E7387" s="92"/>
      <c r="F7387" s="92"/>
      <c r="G7387" s="92"/>
      <c r="H7387" s="92"/>
      <c r="I7387" s="92"/>
      <c r="J7387" s="92"/>
      <c r="K7387" s="92"/>
      <c r="N7387" s="92"/>
      <c r="O7387" s="92"/>
      <c r="P7387" s="92"/>
      <c r="Q7387" s="92"/>
      <c r="R7387" s="92"/>
    </row>
    <row r="7388" spans="1:18" x14ac:dyDescent="0.3">
      <c r="A7388" s="107"/>
      <c r="B7388" s="92"/>
      <c r="C7388" s="92"/>
      <c r="D7388" s="92"/>
      <c r="E7388" s="92"/>
      <c r="F7388" s="92"/>
      <c r="G7388" s="92"/>
      <c r="H7388" s="92"/>
      <c r="I7388" s="92"/>
      <c r="J7388" s="92"/>
      <c r="K7388" s="92"/>
      <c r="N7388" s="92"/>
      <c r="O7388" s="92"/>
      <c r="P7388" s="92"/>
      <c r="Q7388" s="92"/>
      <c r="R7388" s="92"/>
    </row>
    <row r="7389" spans="1:18" x14ac:dyDescent="0.3">
      <c r="A7389" s="107"/>
      <c r="B7389" s="92"/>
      <c r="C7389" s="92"/>
      <c r="D7389" s="92"/>
      <c r="E7389" s="92"/>
      <c r="F7389" s="92"/>
      <c r="G7389" s="92"/>
      <c r="H7389" s="92"/>
      <c r="I7389" s="92"/>
      <c r="J7389" s="92"/>
      <c r="K7389" s="92"/>
      <c r="N7389" s="92"/>
      <c r="O7389" s="92"/>
      <c r="P7389" s="92"/>
      <c r="Q7389" s="92"/>
      <c r="R7389" s="92"/>
    </row>
    <row r="7390" spans="1:18" x14ac:dyDescent="0.3">
      <c r="A7390" s="107"/>
      <c r="B7390" s="92"/>
      <c r="C7390" s="92"/>
      <c r="D7390" s="92"/>
      <c r="E7390" s="92"/>
      <c r="F7390" s="92"/>
      <c r="G7390" s="92"/>
      <c r="H7390" s="92"/>
      <c r="I7390" s="92"/>
      <c r="J7390" s="92"/>
      <c r="K7390" s="92"/>
      <c r="N7390" s="92"/>
      <c r="O7390" s="92"/>
      <c r="P7390" s="92"/>
      <c r="Q7390" s="92"/>
      <c r="R7390" s="92"/>
    </row>
    <row r="7391" spans="1:18" x14ac:dyDescent="0.3">
      <c r="A7391" s="107"/>
      <c r="B7391" s="92"/>
      <c r="C7391" s="92"/>
      <c r="D7391" s="92"/>
      <c r="E7391" s="92"/>
      <c r="F7391" s="92"/>
      <c r="G7391" s="92"/>
      <c r="H7391" s="92"/>
      <c r="I7391" s="92"/>
      <c r="J7391" s="92"/>
      <c r="K7391" s="92"/>
      <c r="N7391" s="92"/>
      <c r="O7391" s="92"/>
      <c r="P7391" s="92"/>
      <c r="Q7391" s="92"/>
      <c r="R7391" s="92"/>
    </row>
    <row r="7392" spans="1:18" x14ac:dyDescent="0.3">
      <c r="A7392" s="107"/>
      <c r="B7392" s="92"/>
      <c r="C7392" s="92"/>
      <c r="D7392" s="92"/>
      <c r="E7392" s="92"/>
      <c r="F7392" s="92"/>
      <c r="G7392" s="92"/>
      <c r="H7392" s="92"/>
      <c r="I7392" s="92"/>
      <c r="J7392" s="92"/>
      <c r="K7392" s="92"/>
      <c r="N7392" s="92"/>
      <c r="O7392" s="92"/>
      <c r="P7392" s="92"/>
      <c r="Q7392" s="92"/>
      <c r="R7392" s="92"/>
    </row>
    <row r="7393" spans="1:18" x14ac:dyDescent="0.3">
      <c r="A7393" s="107"/>
      <c r="B7393" s="92"/>
      <c r="C7393" s="92"/>
      <c r="D7393" s="92"/>
      <c r="E7393" s="92"/>
      <c r="F7393" s="92"/>
      <c r="G7393" s="92"/>
      <c r="H7393" s="92"/>
      <c r="I7393" s="92"/>
      <c r="J7393" s="92"/>
      <c r="K7393" s="92"/>
      <c r="N7393" s="92"/>
      <c r="O7393" s="92"/>
      <c r="P7393" s="92"/>
      <c r="Q7393" s="92"/>
      <c r="R7393" s="92"/>
    </row>
    <row r="7394" spans="1:18" x14ac:dyDescent="0.3">
      <c r="A7394" s="107"/>
      <c r="B7394" s="92"/>
      <c r="C7394" s="92"/>
      <c r="D7394" s="92"/>
      <c r="E7394" s="92"/>
      <c r="F7394" s="92"/>
      <c r="G7394" s="92"/>
      <c r="H7394" s="92"/>
      <c r="I7394" s="92"/>
      <c r="J7394" s="92"/>
      <c r="K7394" s="92"/>
      <c r="N7394" s="92"/>
      <c r="O7394" s="92"/>
      <c r="P7394" s="92"/>
      <c r="Q7394" s="92"/>
      <c r="R7394" s="92"/>
    </row>
    <row r="7395" spans="1:18" x14ac:dyDescent="0.3">
      <c r="A7395" s="107"/>
      <c r="B7395" s="92"/>
      <c r="C7395" s="92"/>
      <c r="D7395" s="92"/>
      <c r="E7395" s="92"/>
      <c r="F7395" s="92"/>
      <c r="G7395" s="92"/>
      <c r="H7395" s="92"/>
      <c r="I7395" s="92"/>
      <c r="J7395" s="92"/>
      <c r="K7395" s="92"/>
      <c r="N7395" s="92"/>
      <c r="O7395" s="92"/>
      <c r="P7395" s="92"/>
      <c r="Q7395" s="92"/>
      <c r="R7395" s="92"/>
    </row>
    <row r="7396" spans="1:18" x14ac:dyDescent="0.3">
      <c r="A7396" s="107"/>
      <c r="B7396" s="92"/>
      <c r="C7396" s="92"/>
      <c r="D7396" s="92"/>
      <c r="E7396" s="92"/>
      <c r="F7396" s="92"/>
      <c r="G7396" s="92"/>
      <c r="H7396" s="92"/>
      <c r="I7396" s="92"/>
      <c r="J7396" s="92"/>
      <c r="K7396" s="92"/>
      <c r="N7396" s="92"/>
      <c r="O7396" s="92"/>
      <c r="P7396" s="92"/>
      <c r="Q7396" s="92"/>
      <c r="R7396" s="92"/>
    </row>
    <row r="7397" spans="1:18" x14ac:dyDescent="0.3">
      <c r="A7397" s="107"/>
      <c r="B7397" s="92"/>
      <c r="C7397" s="92"/>
      <c r="D7397" s="92"/>
      <c r="E7397" s="92"/>
      <c r="F7397" s="92"/>
      <c r="G7397" s="92"/>
      <c r="H7397" s="92"/>
      <c r="I7397" s="92"/>
      <c r="J7397" s="92"/>
      <c r="K7397" s="92"/>
      <c r="N7397" s="92"/>
      <c r="O7397" s="92"/>
      <c r="P7397" s="92"/>
      <c r="Q7397" s="92"/>
      <c r="R7397" s="92"/>
    </row>
    <row r="7398" spans="1:18" x14ac:dyDescent="0.3">
      <c r="A7398" s="107"/>
      <c r="B7398" s="92"/>
      <c r="C7398" s="92"/>
      <c r="D7398" s="92"/>
      <c r="E7398" s="92"/>
      <c r="F7398" s="92"/>
      <c r="G7398" s="92"/>
      <c r="H7398" s="92"/>
      <c r="I7398" s="92"/>
      <c r="J7398" s="92"/>
      <c r="K7398" s="92"/>
      <c r="N7398" s="92"/>
      <c r="O7398" s="92"/>
      <c r="P7398" s="92"/>
      <c r="Q7398" s="92"/>
      <c r="R7398" s="92"/>
    </row>
    <row r="7399" spans="1:18" x14ac:dyDescent="0.3">
      <c r="A7399" s="107"/>
      <c r="B7399" s="92"/>
      <c r="C7399" s="92"/>
      <c r="D7399" s="92"/>
      <c r="E7399" s="92"/>
      <c r="F7399" s="92"/>
      <c r="G7399" s="92"/>
      <c r="H7399" s="92"/>
      <c r="I7399" s="92"/>
      <c r="J7399" s="92"/>
      <c r="K7399" s="92"/>
      <c r="N7399" s="92"/>
      <c r="O7399" s="92"/>
      <c r="P7399" s="92"/>
      <c r="Q7399" s="92"/>
      <c r="R7399" s="92"/>
    </row>
    <row r="7400" spans="1:18" x14ac:dyDescent="0.3">
      <c r="A7400" s="107"/>
      <c r="B7400" s="92"/>
      <c r="C7400" s="92"/>
      <c r="D7400" s="92"/>
      <c r="E7400" s="92"/>
      <c r="F7400" s="92"/>
      <c r="G7400" s="92"/>
      <c r="H7400" s="92"/>
      <c r="I7400" s="92"/>
      <c r="J7400" s="92"/>
      <c r="K7400" s="92"/>
      <c r="N7400" s="92"/>
      <c r="O7400" s="92"/>
      <c r="P7400" s="92"/>
      <c r="Q7400" s="92"/>
      <c r="R7400" s="92"/>
    </row>
    <row r="7401" spans="1:18" x14ac:dyDescent="0.3">
      <c r="A7401" s="107"/>
      <c r="B7401" s="92"/>
      <c r="C7401" s="92"/>
      <c r="D7401" s="92"/>
      <c r="E7401" s="92"/>
      <c r="F7401" s="92"/>
      <c r="G7401" s="92"/>
      <c r="H7401" s="92"/>
      <c r="I7401" s="92"/>
      <c r="J7401" s="92"/>
      <c r="K7401" s="92"/>
      <c r="N7401" s="92"/>
      <c r="O7401" s="92"/>
      <c r="P7401" s="92"/>
      <c r="Q7401" s="92"/>
      <c r="R7401" s="92"/>
    </row>
    <row r="7402" spans="1:18" x14ac:dyDescent="0.3">
      <c r="A7402" s="107"/>
      <c r="B7402" s="92"/>
      <c r="C7402" s="92"/>
      <c r="D7402" s="92"/>
      <c r="E7402" s="92"/>
      <c r="F7402" s="92"/>
      <c r="G7402" s="92"/>
      <c r="H7402" s="92"/>
      <c r="I7402" s="92"/>
      <c r="J7402" s="92"/>
      <c r="K7402" s="92"/>
      <c r="N7402" s="92"/>
      <c r="O7402" s="92"/>
      <c r="P7402" s="92"/>
      <c r="Q7402" s="92"/>
      <c r="R7402" s="92"/>
    </row>
    <row r="7403" spans="1:18" x14ac:dyDescent="0.3">
      <c r="A7403" s="107"/>
      <c r="B7403" s="92"/>
      <c r="C7403" s="92"/>
      <c r="D7403" s="92"/>
      <c r="E7403" s="92"/>
      <c r="F7403" s="92"/>
      <c r="G7403" s="92"/>
      <c r="H7403" s="92"/>
      <c r="I7403" s="92"/>
      <c r="J7403" s="92"/>
      <c r="K7403" s="92"/>
      <c r="N7403" s="92"/>
      <c r="O7403" s="92"/>
      <c r="P7403" s="92"/>
      <c r="Q7403" s="92"/>
      <c r="R7403" s="92"/>
    </row>
    <row r="7404" spans="1:18" x14ac:dyDescent="0.3">
      <c r="A7404" s="107"/>
      <c r="B7404" s="92"/>
      <c r="C7404" s="92"/>
      <c r="D7404" s="92"/>
      <c r="E7404" s="92"/>
      <c r="F7404" s="92"/>
      <c r="G7404" s="92"/>
      <c r="H7404" s="92"/>
      <c r="I7404" s="92"/>
      <c r="J7404" s="92"/>
      <c r="K7404" s="92"/>
      <c r="N7404" s="92"/>
      <c r="O7404" s="92"/>
      <c r="P7404" s="92"/>
      <c r="Q7404" s="92"/>
      <c r="R7404" s="92"/>
    </row>
    <row r="7405" spans="1:18" x14ac:dyDescent="0.3">
      <c r="A7405" s="107"/>
      <c r="B7405" s="92"/>
      <c r="C7405" s="92"/>
      <c r="D7405" s="92"/>
      <c r="E7405" s="92"/>
      <c r="F7405" s="92"/>
      <c r="G7405" s="92"/>
      <c r="H7405" s="92"/>
      <c r="I7405" s="92"/>
      <c r="J7405" s="92"/>
      <c r="K7405" s="92"/>
      <c r="N7405" s="92"/>
      <c r="O7405" s="92"/>
      <c r="P7405" s="92"/>
      <c r="Q7405" s="92"/>
      <c r="R7405" s="92"/>
    </row>
    <row r="7406" spans="1:18" x14ac:dyDescent="0.3">
      <c r="A7406" s="107"/>
      <c r="B7406" s="92"/>
      <c r="C7406" s="92"/>
      <c r="D7406" s="92"/>
      <c r="E7406" s="92"/>
      <c r="F7406" s="92"/>
      <c r="G7406" s="92"/>
      <c r="H7406" s="92"/>
      <c r="I7406" s="92"/>
      <c r="J7406" s="92"/>
      <c r="K7406" s="92"/>
      <c r="N7406" s="92"/>
      <c r="O7406" s="92"/>
      <c r="P7406" s="92"/>
      <c r="Q7406" s="92"/>
      <c r="R7406" s="92"/>
    </row>
    <row r="7407" spans="1:18" x14ac:dyDescent="0.3">
      <c r="A7407" s="107"/>
      <c r="B7407" s="92"/>
      <c r="C7407" s="92"/>
      <c r="D7407" s="92"/>
      <c r="E7407" s="92"/>
      <c r="F7407" s="92"/>
      <c r="G7407" s="92"/>
      <c r="H7407" s="92"/>
      <c r="I7407" s="92"/>
      <c r="J7407" s="92"/>
      <c r="K7407" s="92"/>
      <c r="N7407" s="92"/>
      <c r="O7407" s="92"/>
      <c r="P7407" s="92"/>
      <c r="Q7407" s="92"/>
      <c r="R7407" s="92"/>
    </row>
    <row r="7408" spans="1:18" x14ac:dyDescent="0.3">
      <c r="A7408" s="107"/>
      <c r="B7408" s="92"/>
      <c r="C7408" s="92"/>
      <c r="D7408" s="92"/>
      <c r="E7408" s="92"/>
      <c r="F7408" s="92"/>
      <c r="G7408" s="92"/>
      <c r="H7408" s="92"/>
      <c r="I7408" s="92"/>
      <c r="J7408" s="92"/>
      <c r="K7408" s="92"/>
      <c r="N7408" s="92"/>
      <c r="O7408" s="92"/>
      <c r="P7408" s="92"/>
      <c r="Q7408" s="92"/>
      <c r="R7408" s="92"/>
    </row>
    <row r="7409" spans="1:18" x14ac:dyDescent="0.3">
      <c r="A7409" s="107"/>
      <c r="B7409" s="92"/>
      <c r="C7409" s="92"/>
      <c r="D7409" s="92"/>
      <c r="E7409" s="92"/>
      <c r="F7409" s="92"/>
      <c r="G7409" s="92"/>
      <c r="H7409" s="92"/>
      <c r="I7409" s="92"/>
      <c r="J7409" s="92"/>
      <c r="K7409" s="92"/>
      <c r="N7409" s="92"/>
      <c r="O7409" s="92"/>
      <c r="P7409" s="92"/>
      <c r="Q7409" s="92"/>
      <c r="R7409" s="92"/>
    </row>
    <row r="7410" spans="1:18" x14ac:dyDescent="0.3">
      <c r="A7410" s="107"/>
      <c r="B7410" s="92"/>
      <c r="C7410" s="92"/>
      <c r="D7410" s="92"/>
      <c r="E7410" s="92"/>
      <c r="F7410" s="92"/>
      <c r="G7410" s="92"/>
      <c r="H7410" s="92"/>
      <c r="I7410" s="92"/>
      <c r="J7410" s="92"/>
      <c r="K7410" s="92"/>
      <c r="N7410" s="92"/>
      <c r="O7410" s="92"/>
      <c r="P7410" s="92"/>
      <c r="Q7410" s="92"/>
      <c r="R7410" s="92"/>
    </row>
    <row r="7411" spans="1:18" x14ac:dyDescent="0.3">
      <c r="A7411" s="107"/>
      <c r="B7411" s="92"/>
      <c r="C7411" s="92"/>
      <c r="D7411" s="92"/>
      <c r="E7411" s="92"/>
      <c r="F7411" s="92"/>
      <c r="G7411" s="92"/>
      <c r="H7411" s="92"/>
      <c r="I7411" s="92"/>
      <c r="J7411" s="92"/>
      <c r="K7411" s="92"/>
      <c r="N7411" s="92"/>
      <c r="O7411" s="92"/>
      <c r="P7411" s="92"/>
      <c r="Q7411" s="92"/>
      <c r="R7411" s="92"/>
    </row>
    <row r="7412" spans="1:18" x14ac:dyDescent="0.3">
      <c r="A7412" s="107"/>
      <c r="B7412" s="92"/>
      <c r="C7412" s="92"/>
      <c r="D7412" s="92"/>
      <c r="E7412" s="92"/>
      <c r="F7412" s="92"/>
      <c r="G7412" s="92"/>
      <c r="H7412" s="92"/>
      <c r="I7412" s="92"/>
      <c r="J7412" s="92"/>
      <c r="K7412" s="92"/>
      <c r="N7412" s="92"/>
      <c r="O7412" s="92"/>
      <c r="P7412" s="92"/>
      <c r="Q7412" s="92"/>
      <c r="R7412" s="92"/>
    </row>
    <row r="7413" spans="1:18" x14ac:dyDescent="0.3">
      <c r="A7413" s="107"/>
      <c r="B7413" s="92"/>
      <c r="C7413" s="92"/>
      <c r="D7413" s="92"/>
      <c r="E7413" s="92"/>
      <c r="F7413" s="92"/>
      <c r="G7413" s="92"/>
      <c r="H7413" s="92"/>
      <c r="I7413" s="92"/>
      <c r="J7413" s="92"/>
      <c r="K7413" s="92"/>
      <c r="N7413" s="92"/>
      <c r="O7413" s="92"/>
      <c r="P7413" s="92"/>
      <c r="Q7413" s="92"/>
      <c r="R7413" s="92"/>
    </row>
    <row r="7414" spans="1:18" x14ac:dyDescent="0.3">
      <c r="A7414" s="107"/>
      <c r="B7414" s="92"/>
      <c r="C7414" s="92"/>
      <c r="D7414" s="92"/>
      <c r="E7414" s="92"/>
      <c r="F7414" s="92"/>
      <c r="G7414" s="92"/>
      <c r="H7414" s="92"/>
      <c r="I7414" s="92"/>
      <c r="J7414" s="92"/>
      <c r="K7414" s="92"/>
      <c r="N7414" s="92"/>
      <c r="O7414" s="92"/>
      <c r="P7414" s="92"/>
      <c r="Q7414" s="92"/>
      <c r="R7414" s="92"/>
    </row>
    <row r="7415" spans="1:18" x14ac:dyDescent="0.3">
      <c r="A7415" s="107"/>
      <c r="B7415" s="92"/>
      <c r="C7415" s="92"/>
      <c r="D7415" s="92"/>
      <c r="E7415" s="92"/>
      <c r="F7415" s="92"/>
      <c r="G7415" s="92"/>
      <c r="H7415" s="92"/>
      <c r="I7415" s="92"/>
      <c r="J7415" s="92"/>
      <c r="K7415" s="92"/>
      <c r="N7415" s="92"/>
      <c r="O7415" s="92"/>
      <c r="P7415" s="92"/>
      <c r="Q7415" s="92"/>
      <c r="R7415" s="92"/>
    </row>
    <row r="7416" spans="1:18" x14ac:dyDescent="0.3">
      <c r="A7416" s="107"/>
      <c r="B7416" s="92"/>
      <c r="C7416" s="92"/>
      <c r="D7416" s="92"/>
      <c r="E7416" s="92"/>
      <c r="F7416" s="92"/>
      <c r="G7416" s="92"/>
      <c r="H7416" s="92"/>
      <c r="I7416" s="92"/>
      <c r="J7416" s="92"/>
      <c r="K7416" s="92"/>
      <c r="N7416" s="92"/>
      <c r="O7416" s="92"/>
      <c r="P7416" s="92"/>
      <c r="Q7416" s="92"/>
      <c r="R7416" s="92"/>
    </row>
    <row r="7417" spans="1:18" x14ac:dyDescent="0.3">
      <c r="A7417" s="107"/>
      <c r="B7417" s="92"/>
      <c r="C7417" s="92"/>
      <c r="D7417" s="92"/>
      <c r="E7417" s="92"/>
      <c r="F7417" s="92"/>
      <c r="G7417" s="92"/>
      <c r="H7417" s="92"/>
      <c r="I7417" s="92"/>
      <c r="J7417" s="92"/>
      <c r="K7417" s="92"/>
      <c r="N7417" s="92"/>
      <c r="O7417" s="92"/>
      <c r="P7417" s="92"/>
      <c r="Q7417" s="92"/>
      <c r="R7417" s="92"/>
    </row>
    <row r="7418" spans="1:18" x14ac:dyDescent="0.3">
      <c r="A7418" s="107"/>
      <c r="B7418" s="92"/>
      <c r="C7418" s="92"/>
      <c r="D7418" s="92"/>
      <c r="E7418" s="92"/>
      <c r="F7418" s="92"/>
      <c r="G7418" s="92"/>
      <c r="H7418" s="92"/>
      <c r="I7418" s="92"/>
      <c r="J7418" s="92"/>
      <c r="K7418" s="92"/>
      <c r="N7418" s="92"/>
      <c r="O7418" s="92"/>
      <c r="P7418" s="92"/>
      <c r="Q7418" s="92"/>
      <c r="R7418" s="92"/>
    </row>
    <row r="7419" spans="1:18" x14ac:dyDescent="0.3">
      <c r="A7419" s="107"/>
      <c r="B7419" s="92"/>
      <c r="C7419" s="92"/>
      <c r="D7419" s="92"/>
      <c r="E7419" s="92"/>
      <c r="F7419" s="92"/>
      <c r="G7419" s="92"/>
      <c r="H7419" s="92"/>
      <c r="I7419" s="92"/>
      <c r="J7419" s="92"/>
      <c r="K7419" s="92"/>
      <c r="N7419" s="92"/>
      <c r="O7419" s="92"/>
      <c r="P7419" s="92"/>
      <c r="Q7419" s="92"/>
      <c r="R7419" s="92"/>
    </row>
    <row r="7420" spans="1:18" x14ac:dyDescent="0.3">
      <c r="A7420" s="107"/>
      <c r="B7420" s="92"/>
      <c r="C7420" s="92"/>
      <c r="D7420" s="92"/>
      <c r="E7420" s="92"/>
      <c r="F7420" s="92"/>
      <c r="G7420" s="92"/>
      <c r="H7420" s="92"/>
      <c r="I7420" s="92"/>
      <c r="J7420" s="92"/>
      <c r="K7420" s="92"/>
      <c r="N7420" s="92"/>
      <c r="O7420" s="92"/>
      <c r="P7420" s="92"/>
      <c r="Q7420" s="92"/>
      <c r="R7420" s="92"/>
    </row>
    <row r="7421" spans="1:18" x14ac:dyDescent="0.3">
      <c r="A7421" s="107"/>
      <c r="B7421" s="92"/>
      <c r="C7421" s="92"/>
      <c r="D7421" s="92"/>
      <c r="E7421" s="92"/>
      <c r="F7421" s="92"/>
      <c r="G7421" s="92"/>
      <c r="H7421" s="92"/>
      <c r="I7421" s="92"/>
      <c r="J7421" s="92"/>
      <c r="K7421" s="92"/>
      <c r="N7421" s="92"/>
      <c r="O7421" s="92"/>
      <c r="P7421" s="92"/>
      <c r="Q7421" s="92"/>
      <c r="R7421" s="92"/>
    </row>
    <row r="7422" spans="1:18" x14ac:dyDescent="0.3">
      <c r="A7422" s="107"/>
      <c r="B7422" s="92"/>
      <c r="C7422" s="92"/>
      <c r="D7422" s="92"/>
      <c r="E7422" s="92"/>
      <c r="F7422" s="92"/>
      <c r="G7422" s="92"/>
      <c r="H7422" s="92"/>
      <c r="I7422" s="92"/>
      <c r="J7422" s="92"/>
      <c r="K7422" s="92"/>
      <c r="N7422" s="92"/>
      <c r="O7422" s="92"/>
      <c r="P7422" s="92"/>
      <c r="Q7422" s="92"/>
      <c r="R7422" s="92"/>
    </row>
    <row r="7423" spans="1:18" x14ac:dyDescent="0.3">
      <c r="A7423" s="107"/>
      <c r="B7423" s="92"/>
      <c r="C7423" s="92"/>
      <c r="D7423" s="92"/>
      <c r="E7423" s="92"/>
      <c r="F7423" s="92"/>
      <c r="G7423" s="92"/>
      <c r="H7423" s="92"/>
      <c r="I7423" s="92"/>
      <c r="J7423" s="92"/>
      <c r="K7423" s="92"/>
      <c r="N7423" s="92"/>
      <c r="O7423" s="92"/>
      <c r="P7423" s="92"/>
      <c r="Q7423" s="92"/>
      <c r="R7423" s="92"/>
    </row>
    <row r="7424" spans="1:18" x14ac:dyDescent="0.3">
      <c r="A7424" s="107"/>
      <c r="B7424" s="92"/>
      <c r="C7424" s="92"/>
      <c r="D7424" s="92"/>
      <c r="E7424" s="92"/>
      <c r="F7424" s="92"/>
      <c r="G7424" s="92"/>
      <c r="H7424" s="92"/>
      <c r="I7424" s="92"/>
      <c r="J7424" s="92"/>
      <c r="K7424" s="92"/>
      <c r="N7424" s="92"/>
      <c r="O7424" s="92"/>
      <c r="P7424" s="92"/>
      <c r="Q7424" s="92"/>
      <c r="R7424" s="92"/>
    </row>
    <row r="7425" spans="1:18" x14ac:dyDescent="0.3">
      <c r="A7425" s="107"/>
      <c r="B7425" s="92"/>
      <c r="C7425" s="92"/>
      <c r="D7425" s="92"/>
      <c r="E7425" s="92"/>
      <c r="F7425" s="92"/>
      <c r="G7425" s="92"/>
      <c r="H7425" s="92"/>
      <c r="I7425" s="92"/>
      <c r="J7425" s="92"/>
      <c r="K7425" s="92"/>
      <c r="N7425" s="92"/>
      <c r="O7425" s="92"/>
      <c r="P7425" s="92"/>
      <c r="Q7425" s="92"/>
      <c r="R7425" s="92"/>
    </row>
    <row r="7426" spans="1:18" x14ac:dyDescent="0.3">
      <c r="A7426" s="107"/>
      <c r="B7426" s="92"/>
      <c r="C7426" s="92"/>
      <c r="D7426" s="92"/>
      <c r="E7426" s="92"/>
      <c r="F7426" s="92"/>
      <c r="G7426" s="92"/>
      <c r="H7426" s="92"/>
      <c r="I7426" s="92"/>
      <c r="J7426" s="92"/>
      <c r="K7426" s="92"/>
      <c r="N7426" s="92"/>
      <c r="O7426" s="92"/>
      <c r="P7426" s="92"/>
      <c r="Q7426" s="92"/>
      <c r="R7426" s="92"/>
    </row>
    <row r="7427" spans="1:18" x14ac:dyDescent="0.3">
      <c r="A7427" s="107"/>
      <c r="B7427" s="92"/>
      <c r="C7427" s="92"/>
      <c r="D7427" s="92"/>
      <c r="E7427" s="92"/>
      <c r="F7427" s="92"/>
      <c r="G7427" s="92"/>
      <c r="H7427" s="92"/>
      <c r="I7427" s="92"/>
      <c r="J7427" s="92"/>
      <c r="K7427" s="92"/>
      <c r="N7427" s="92"/>
      <c r="O7427" s="92"/>
      <c r="P7427" s="92"/>
      <c r="Q7427" s="92"/>
      <c r="R7427" s="92"/>
    </row>
    <row r="7428" spans="1:18" x14ac:dyDescent="0.3">
      <c r="A7428" s="107"/>
      <c r="B7428" s="92"/>
      <c r="C7428" s="92"/>
      <c r="D7428" s="92"/>
      <c r="E7428" s="92"/>
      <c r="F7428" s="92"/>
      <c r="G7428" s="92"/>
      <c r="H7428" s="92"/>
      <c r="I7428" s="92"/>
      <c r="J7428" s="92"/>
      <c r="K7428" s="92"/>
      <c r="N7428" s="92"/>
      <c r="O7428" s="92"/>
      <c r="P7428" s="92"/>
      <c r="Q7428" s="92"/>
      <c r="R7428" s="92"/>
    </row>
    <row r="7429" spans="1:18" x14ac:dyDescent="0.3">
      <c r="A7429" s="107"/>
      <c r="B7429" s="92"/>
      <c r="C7429" s="92"/>
      <c r="D7429" s="92"/>
      <c r="E7429" s="92"/>
      <c r="F7429" s="92"/>
      <c r="G7429" s="92"/>
      <c r="H7429" s="92"/>
      <c r="I7429" s="92"/>
      <c r="J7429" s="92"/>
      <c r="K7429" s="92"/>
      <c r="N7429" s="92"/>
      <c r="O7429" s="92"/>
      <c r="P7429" s="92"/>
      <c r="Q7429" s="92"/>
      <c r="R7429" s="92"/>
    </row>
    <row r="7430" spans="1:18" x14ac:dyDescent="0.3">
      <c r="A7430" s="107"/>
      <c r="B7430" s="92"/>
      <c r="C7430" s="92"/>
      <c r="D7430" s="92"/>
      <c r="E7430" s="92"/>
      <c r="F7430" s="92"/>
      <c r="G7430" s="92"/>
      <c r="H7430" s="92"/>
      <c r="I7430" s="92"/>
      <c r="J7430" s="92"/>
      <c r="K7430" s="92"/>
      <c r="N7430" s="92"/>
      <c r="O7430" s="92"/>
      <c r="P7430" s="92"/>
      <c r="Q7430" s="92"/>
      <c r="R7430" s="92"/>
    </row>
    <row r="7431" spans="1:18" x14ac:dyDescent="0.3">
      <c r="A7431" s="107"/>
      <c r="B7431" s="92"/>
      <c r="C7431" s="92"/>
      <c r="D7431" s="92"/>
      <c r="E7431" s="92"/>
      <c r="F7431" s="92"/>
      <c r="G7431" s="92"/>
      <c r="H7431" s="92"/>
      <c r="I7431" s="92"/>
      <c r="J7431" s="92"/>
      <c r="K7431" s="92"/>
      <c r="N7431" s="92"/>
      <c r="O7431" s="92"/>
      <c r="P7431" s="92"/>
      <c r="Q7431" s="92"/>
      <c r="R7431" s="92"/>
    </row>
    <row r="7432" spans="1:18" x14ac:dyDescent="0.3">
      <c r="A7432" s="107"/>
      <c r="B7432" s="92"/>
      <c r="C7432" s="92"/>
      <c r="D7432" s="92"/>
      <c r="E7432" s="92"/>
      <c r="F7432" s="92"/>
      <c r="G7432" s="92"/>
      <c r="H7432" s="92"/>
      <c r="I7432" s="92"/>
      <c r="J7432" s="92"/>
      <c r="K7432" s="92"/>
      <c r="N7432" s="92"/>
      <c r="O7432" s="92"/>
      <c r="P7432" s="92"/>
      <c r="Q7432" s="92"/>
      <c r="R7432" s="92"/>
    </row>
    <row r="7433" spans="1:18" x14ac:dyDescent="0.3">
      <c r="A7433" s="107"/>
      <c r="B7433" s="92"/>
      <c r="C7433" s="92"/>
      <c r="D7433" s="92"/>
      <c r="E7433" s="92"/>
      <c r="F7433" s="92"/>
      <c r="G7433" s="92"/>
      <c r="H7433" s="92"/>
      <c r="I7433" s="92"/>
      <c r="J7433" s="92"/>
      <c r="K7433" s="92"/>
      <c r="N7433" s="92"/>
      <c r="O7433" s="92"/>
      <c r="P7433" s="92"/>
      <c r="Q7433" s="92"/>
      <c r="R7433" s="92"/>
    </row>
    <row r="7434" spans="1:18" x14ac:dyDescent="0.3">
      <c r="A7434" s="107"/>
      <c r="B7434" s="92"/>
      <c r="C7434" s="92"/>
      <c r="D7434" s="92"/>
      <c r="E7434" s="92"/>
      <c r="F7434" s="92"/>
      <c r="G7434" s="92"/>
      <c r="H7434" s="92"/>
      <c r="I7434" s="92"/>
      <c r="J7434" s="92"/>
      <c r="K7434" s="92"/>
      <c r="N7434" s="92"/>
      <c r="O7434" s="92"/>
      <c r="P7434" s="92"/>
      <c r="Q7434" s="92"/>
      <c r="R7434" s="92"/>
    </row>
    <row r="7435" spans="1:18" x14ac:dyDescent="0.3">
      <c r="A7435" s="107"/>
      <c r="B7435" s="92"/>
      <c r="C7435" s="92"/>
      <c r="D7435" s="92"/>
      <c r="E7435" s="92"/>
      <c r="F7435" s="92"/>
      <c r="G7435" s="92"/>
      <c r="H7435" s="92"/>
      <c r="I7435" s="92"/>
      <c r="J7435" s="92"/>
      <c r="K7435" s="92"/>
      <c r="N7435" s="92"/>
      <c r="O7435" s="92"/>
      <c r="P7435" s="92"/>
      <c r="Q7435" s="92"/>
      <c r="R7435" s="92"/>
    </row>
    <row r="7436" spans="1:18" x14ac:dyDescent="0.3">
      <c r="A7436" s="107"/>
      <c r="B7436" s="92"/>
      <c r="C7436" s="92"/>
      <c r="D7436" s="92"/>
      <c r="E7436" s="92"/>
      <c r="F7436" s="92"/>
      <c r="G7436" s="92"/>
      <c r="H7436" s="92"/>
      <c r="I7436" s="92"/>
      <c r="J7436" s="92"/>
      <c r="K7436" s="92"/>
      <c r="N7436" s="92"/>
      <c r="O7436" s="92"/>
      <c r="P7436" s="92"/>
      <c r="Q7436" s="92"/>
      <c r="R7436" s="92"/>
    </row>
    <row r="7437" spans="1:18" x14ac:dyDescent="0.3">
      <c r="A7437" s="107"/>
      <c r="B7437" s="92"/>
      <c r="C7437" s="92"/>
      <c r="D7437" s="92"/>
      <c r="E7437" s="92"/>
      <c r="F7437" s="92"/>
      <c r="G7437" s="92"/>
      <c r="H7437" s="92"/>
      <c r="I7437" s="92"/>
      <c r="J7437" s="92"/>
      <c r="K7437" s="92"/>
      <c r="N7437" s="92"/>
      <c r="O7437" s="92"/>
      <c r="P7437" s="92"/>
      <c r="Q7437" s="92"/>
      <c r="R7437" s="92"/>
    </row>
    <row r="7438" spans="1:18" x14ac:dyDescent="0.3">
      <c r="A7438" s="107"/>
      <c r="B7438" s="92"/>
      <c r="C7438" s="92"/>
      <c r="D7438" s="92"/>
      <c r="E7438" s="92"/>
      <c r="F7438" s="92"/>
      <c r="G7438" s="92"/>
      <c r="H7438" s="92"/>
      <c r="I7438" s="92"/>
      <c r="J7438" s="92"/>
      <c r="K7438" s="92"/>
      <c r="N7438" s="92"/>
      <c r="O7438" s="92"/>
      <c r="P7438" s="92"/>
      <c r="Q7438" s="92"/>
      <c r="R7438" s="92"/>
    </row>
    <row r="7439" spans="1:18" x14ac:dyDescent="0.3">
      <c r="A7439" s="107"/>
      <c r="B7439" s="92"/>
      <c r="C7439" s="92"/>
      <c r="D7439" s="92"/>
      <c r="E7439" s="92"/>
      <c r="F7439" s="92"/>
      <c r="G7439" s="92"/>
      <c r="H7439" s="92"/>
      <c r="I7439" s="92"/>
      <c r="J7439" s="92"/>
      <c r="K7439" s="92"/>
      <c r="N7439" s="92"/>
      <c r="O7439" s="92"/>
      <c r="P7439" s="92"/>
      <c r="Q7439" s="92"/>
      <c r="R7439" s="92"/>
    </row>
    <row r="7440" spans="1:18" x14ac:dyDescent="0.3">
      <c r="A7440" s="107"/>
      <c r="B7440" s="92"/>
      <c r="C7440" s="92"/>
      <c r="D7440" s="92"/>
      <c r="E7440" s="92"/>
      <c r="F7440" s="92"/>
      <c r="G7440" s="92"/>
      <c r="H7440" s="92"/>
      <c r="I7440" s="92"/>
      <c r="J7440" s="92"/>
      <c r="K7440" s="92"/>
      <c r="N7440" s="92"/>
      <c r="O7440" s="92"/>
      <c r="P7440" s="92"/>
      <c r="Q7440" s="92"/>
      <c r="R7440" s="92"/>
    </row>
    <row r="7441" spans="1:18" x14ac:dyDescent="0.3">
      <c r="A7441" s="107"/>
      <c r="B7441" s="92"/>
      <c r="C7441" s="92"/>
      <c r="D7441" s="92"/>
      <c r="E7441" s="92"/>
      <c r="F7441" s="92"/>
      <c r="G7441" s="92"/>
      <c r="H7441" s="92"/>
      <c r="I7441" s="92"/>
      <c r="J7441" s="92"/>
      <c r="K7441" s="92"/>
      <c r="N7441" s="92"/>
      <c r="O7441" s="92"/>
      <c r="P7441" s="92"/>
      <c r="Q7441" s="92"/>
      <c r="R7441" s="92"/>
    </row>
    <row r="7442" spans="1:18" x14ac:dyDescent="0.3">
      <c r="A7442" s="107"/>
      <c r="B7442" s="92"/>
      <c r="C7442" s="92"/>
      <c r="D7442" s="92"/>
      <c r="E7442" s="92"/>
      <c r="F7442" s="92"/>
      <c r="G7442" s="92"/>
      <c r="H7442" s="92"/>
      <c r="I7442" s="92"/>
      <c r="J7442" s="92"/>
      <c r="K7442" s="92"/>
      <c r="N7442" s="92"/>
      <c r="O7442" s="92"/>
      <c r="P7442" s="92"/>
      <c r="Q7442" s="92"/>
      <c r="R7442" s="92"/>
    </row>
    <row r="7443" spans="1:18" x14ac:dyDescent="0.3">
      <c r="A7443" s="107"/>
      <c r="B7443" s="92"/>
      <c r="C7443" s="92"/>
      <c r="D7443" s="92"/>
      <c r="E7443" s="92"/>
      <c r="F7443" s="92"/>
      <c r="G7443" s="92"/>
      <c r="H7443" s="92"/>
      <c r="I7443" s="92"/>
      <c r="J7443" s="92"/>
      <c r="K7443" s="92"/>
      <c r="N7443" s="92"/>
      <c r="O7443" s="92"/>
      <c r="P7443" s="92"/>
      <c r="Q7443" s="92"/>
      <c r="R7443" s="92"/>
    </row>
    <row r="7444" spans="1:18" x14ac:dyDescent="0.3">
      <c r="A7444" s="107"/>
      <c r="B7444" s="92"/>
      <c r="C7444" s="92"/>
      <c r="D7444" s="92"/>
      <c r="E7444" s="92"/>
      <c r="F7444" s="92"/>
      <c r="G7444" s="92"/>
      <c r="H7444" s="92"/>
      <c r="I7444" s="92"/>
      <c r="J7444" s="92"/>
      <c r="K7444" s="92"/>
      <c r="N7444" s="92"/>
      <c r="O7444" s="92"/>
      <c r="P7444" s="92"/>
      <c r="Q7444" s="92"/>
      <c r="R7444" s="92"/>
    </row>
    <row r="7445" spans="1:18" x14ac:dyDescent="0.3">
      <c r="A7445" s="107"/>
      <c r="B7445" s="92"/>
      <c r="C7445" s="92"/>
      <c r="D7445" s="92"/>
      <c r="E7445" s="92"/>
      <c r="F7445" s="92"/>
      <c r="G7445" s="92"/>
      <c r="H7445" s="92"/>
      <c r="I7445" s="92"/>
      <c r="J7445" s="92"/>
      <c r="K7445" s="92"/>
      <c r="N7445" s="92"/>
      <c r="O7445" s="92"/>
      <c r="P7445" s="92"/>
      <c r="Q7445" s="92"/>
      <c r="R7445" s="92"/>
    </row>
    <row r="7446" spans="1:18" x14ac:dyDescent="0.3">
      <c r="A7446" s="107"/>
      <c r="B7446" s="92"/>
      <c r="C7446" s="92"/>
      <c r="D7446" s="92"/>
      <c r="E7446" s="92"/>
      <c r="F7446" s="92"/>
      <c r="G7446" s="92"/>
      <c r="H7446" s="92"/>
      <c r="I7446" s="92"/>
      <c r="J7446" s="92"/>
      <c r="K7446" s="92"/>
      <c r="N7446" s="92"/>
      <c r="O7446" s="92"/>
      <c r="P7446" s="92"/>
      <c r="Q7446" s="92"/>
      <c r="R7446" s="92"/>
    </row>
    <row r="7447" spans="1:18" x14ac:dyDescent="0.3">
      <c r="A7447" s="107"/>
      <c r="B7447" s="92"/>
      <c r="C7447" s="92"/>
      <c r="D7447" s="92"/>
      <c r="E7447" s="92"/>
      <c r="F7447" s="92"/>
      <c r="G7447" s="92"/>
      <c r="H7447" s="92"/>
      <c r="I7447" s="92"/>
      <c r="J7447" s="92"/>
      <c r="K7447" s="92"/>
      <c r="N7447" s="92"/>
      <c r="O7447" s="92"/>
      <c r="P7447" s="92"/>
      <c r="Q7447" s="92"/>
      <c r="R7447" s="92"/>
    </row>
    <row r="7448" spans="1:18" x14ac:dyDescent="0.3">
      <c r="A7448" s="107"/>
      <c r="B7448" s="92"/>
      <c r="C7448" s="92"/>
      <c r="D7448" s="92"/>
      <c r="E7448" s="92"/>
      <c r="F7448" s="92"/>
      <c r="G7448" s="92"/>
      <c r="H7448" s="92"/>
      <c r="I7448" s="92"/>
      <c r="J7448" s="92"/>
      <c r="K7448" s="92"/>
      <c r="N7448" s="92"/>
      <c r="O7448" s="92"/>
      <c r="P7448" s="92"/>
      <c r="Q7448" s="92"/>
      <c r="R7448" s="92"/>
    </row>
    <row r="7449" spans="1:18" x14ac:dyDescent="0.3">
      <c r="A7449" s="107"/>
      <c r="B7449" s="92"/>
      <c r="C7449" s="92"/>
      <c r="D7449" s="92"/>
      <c r="E7449" s="92"/>
      <c r="F7449" s="92"/>
      <c r="G7449" s="92"/>
      <c r="H7449" s="92"/>
      <c r="I7449" s="92"/>
      <c r="J7449" s="92"/>
      <c r="K7449" s="92"/>
      <c r="N7449" s="92"/>
      <c r="O7449" s="92"/>
      <c r="P7449" s="92"/>
      <c r="Q7449" s="92"/>
      <c r="R7449" s="92"/>
    </row>
    <row r="7450" spans="1:18" x14ac:dyDescent="0.3">
      <c r="A7450" s="107"/>
      <c r="B7450" s="92"/>
      <c r="C7450" s="92"/>
      <c r="D7450" s="92"/>
      <c r="E7450" s="92"/>
      <c r="F7450" s="92"/>
      <c r="G7450" s="92"/>
      <c r="H7450" s="92"/>
      <c r="I7450" s="92"/>
      <c r="J7450" s="92"/>
      <c r="K7450" s="92"/>
      <c r="N7450" s="92"/>
      <c r="O7450" s="92"/>
      <c r="P7450" s="92"/>
      <c r="Q7450" s="92"/>
      <c r="R7450" s="92"/>
    </row>
    <row r="7451" spans="1:18" x14ac:dyDescent="0.3">
      <c r="A7451" s="107"/>
      <c r="B7451" s="92"/>
      <c r="C7451" s="92"/>
      <c r="D7451" s="92"/>
      <c r="E7451" s="92"/>
      <c r="F7451" s="92"/>
      <c r="G7451" s="92"/>
      <c r="H7451" s="92"/>
      <c r="I7451" s="92"/>
      <c r="J7451" s="92"/>
      <c r="K7451" s="92"/>
      <c r="N7451" s="92"/>
      <c r="O7451" s="92"/>
      <c r="P7451" s="92"/>
      <c r="Q7451" s="92"/>
      <c r="R7451" s="92"/>
    </row>
    <row r="7452" spans="1:18" x14ac:dyDescent="0.3">
      <c r="A7452" s="107"/>
      <c r="B7452" s="92"/>
      <c r="C7452" s="92"/>
      <c r="D7452" s="92"/>
      <c r="E7452" s="92"/>
      <c r="F7452" s="92"/>
      <c r="G7452" s="92"/>
      <c r="H7452" s="92"/>
      <c r="I7452" s="92"/>
      <c r="J7452" s="92"/>
      <c r="K7452" s="92"/>
      <c r="N7452" s="92"/>
      <c r="O7452" s="92"/>
      <c r="P7452" s="92"/>
      <c r="Q7452" s="92"/>
      <c r="R7452" s="92"/>
    </row>
    <row r="7453" spans="1:18" x14ac:dyDescent="0.3">
      <c r="A7453" s="107"/>
      <c r="B7453" s="92"/>
      <c r="C7453" s="92"/>
      <c r="D7453" s="92"/>
      <c r="E7453" s="92"/>
      <c r="F7453" s="92"/>
      <c r="G7453" s="92"/>
      <c r="H7453" s="92"/>
      <c r="I7453" s="92"/>
      <c r="J7453" s="92"/>
      <c r="K7453" s="92"/>
      <c r="N7453" s="92"/>
      <c r="O7453" s="92"/>
      <c r="P7453" s="92"/>
      <c r="Q7453" s="92"/>
      <c r="R7453" s="92"/>
    </row>
    <row r="7454" spans="1:18" x14ac:dyDescent="0.3">
      <c r="A7454" s="107"/>
      <c r="B7454" s="92"/>
      <c r="C7454" s="92"/>
      <c r="D7454" s="92"/>
      <c r="E7454" s="92"/>
      <c r="F7454" s="92"/>
      <c r="G7454" s="92"/>
      <c r="H7454" s="92"/>
      <c r="I7454" s="92"/>
      <c r="J7454" s="92"/>
      <c r="K7454" s="92"/>
      <c r="N7454" s="92"/>
      <c r="O7454" s="92"/>
      <c r="P7454" s="92"/>
      <c r="Q7454" s="92"/>
      <c r="R7454" s="92"/>
    </row>
    <row r="7455" spans="1:18" x14ac:dyDescent="0.3">
      <c r="A7455" s="107"/>
      <c r="B7455" s="92"/>
      <c r="C7455" s="92"/>
      <c r="D7455" s="92"/>
      <c r="E7455" s="92"/>
      <c r="F7455" s="92"/>
      <c r="G7455" s="92"/>
      <c r="H7455" s="92"/>
      <c r="I7455" s="92"/>
      <c r="J7455" s="92"/>
      <c r="K7455" s="92"/>
      <c r="N7455" s="92"/>
      <c r="O7455" s="92"/>
      <c r="P7455" s="92"/>
      <c r="Q7455" s="92"/>
      <c r="R7455" s="92"/>
    </row>
    <row r="7456" spans="1:18" x14ac:dyDescent="0.3">
      <c r="A7456" s="107"/>
      <c r="B7456" s="92"/>
      <c r="C7456" s="92"/>
      <c r="D7456" s="92"/>
      <c r="E7456" s="92"/>
      <c r="F7456" s="92"/>
      <c r="G7456" s="92"/>
      <c r="H7456" s="92"/>
      <c r="I7456" s="92"/>
      <c r="J7456" s="92"/>
      <c r="K7456" s="92"/>
      <c r="N7456" s="92"/>
      <c r="O7456" s="92"/>
      <c r="P7456" s="92"/>
      <c r="Q7456" s="92"/>
      <c r="R7456" s="92"/>
    </row>
    <row r="7457" spans="1:18" x14ac:dyDescent="0.3">
      <c r="A7457" s="107"/>
      <c r="B7457" s="92"/>
      <c r="C7457" s="92"/>
      <c r="D7457" s="92"/>
      <c r="E7457" s="92"/>
      <c r="F7457" s="92"/>
      <c r="G7457" s="92"/>
      <c r="H7457" s="92"/>
      <c r="I7457" s="92"/>
      <c r="J7457" s="92"/>
      <c r="K7457" s="92"/>
      <c r="N7457" s="92"/>
      <c r="O7457" s="92"/>
      <c r="P7457" s="92"/>
      <c r="Q7457" s="92"/>
      <c r="R7457" s="92"/>
    </row>
    <row r="7458" spans="1:18" x14ac:dyDescent="0.3">
      <c r="A7458" s="107"/>
      <c r="B7458" s="92"/>
      <c r="C7458" s="92"/>
      <c r="D7458" s="92"/>
      <c r="E7458" s="92"/>
      <c r="F7458" s="92"/>
      <c r="G7458" s="92"/>
      <c r="H7458" s="92"/>
      <c r="I7458" s="92"/>
      <c r="J7458" s="92"/>
      <c r="K7458" s="92"/>
      <c r="N7458" s="92"/>
      <c r="O7458" s="92"/>
      <c r="P7458" s="92"/>
      <c r="Q7458" s="92"/>
      <c r="R7458" s="92"/>
    </row>
    <row r="7459" spans="1:18" x14ac:dyDescent="0.3">
      <c r="A7459" s="107"/>
      <c r="B7459" s="92"/>
      <c r="C7459" s="92"/>
      <c r="D7459" s="92"/>
      <c r="E7459" s="92"/>
      <c r="F7459" s="92"/>
      <c r="G7459" s="92"/>
      <c r="H7459" s="92"/>
      <c r="I7459" s="92"/>
      <c r="J7459" s="92"/>
      <c r="K7459" s="92"/>
      <c r="N7459" s="92"/>
      <c r="O7459" s="92"/>
      <c r="P7459" s="92"/>
      <c r="Q7459" s="92"/>
      <c r="R7459" s="92"/>
    </row>
    <row r="7460" spans="1:18" x14ac:dyDescent="0.3">
      <c r="A7460" s="107"/>
      <c r="B7460" s="92"/>
      <c r="C7460" s="92"/>
      <c r="D7460" s="92"/>
      <c r="E7460" s="92"/>
      <c r="F7460" s="92"/>
      <c r="G7460" s="92"/>
      <c r="H7460" s="92"/>
      <c r="I7460" s="92"/>
      <c r="J7460" s="92"/>
      <c r="K7460" s="92"/>
      <c r="N7460" s="92"/>
      <c r="O7460" s="92"/>
      <c r="P7460" s="92"/>
      <c r="Q7460" s="92"/>
      <c r="R7460" s="92"/>
    </row>
    <row r="7461" spans="1:18" x14ac:dyDescent="0.3">
      <c r="A7461" s="107"/>
      <c r="B7461" s="92"/>
      <c r="C7461" s="92"/>
      <c r="D7461" s="92"/>
      <c r="E7461" s="92"/>
      <c r="F7461" s="92"/>
      <c r="G7461" s="92"/>
      <c r="H7461" s="92"/>
      <c r="I7461" s="92"/>
      <c r="J7461" s="92"/>
      <c r="K7461" s="92"/>
      <c r="N7461" s="92"/>
      <c r="O7461" s="92"/>
      <c r="P7461" s="92"/>
      <c r="Q7461" s="92"/>
      <c r="R7461" s="92"/>
    </row>
    <row r="7462" spans="1:18" x14ac:dyDescent="0.3">
      <c r="A7462" s="107"/>
      <c r="B7462" s="92"/>
      <c r="C7462" s="92"/>
      <c r="D7462" s="92"/>
      <c r="E7462" s="92"/>
      <c r="F7462" s="92"/>
      <c r="G7462" s="92"/>
      <c r="H7462" s="92"/>
      <c r="I7462" s="92"/>
      <c r="J7462" s="92"/>
      <c r="K7462" s="92"/>
      <c r="N7462" s="92"/>
      <c r="O7462" s="92"/>
      <c r="P7462" s="92"/>
      <c r="Q7462" s="92"/>
      <c r="R7462" s="92"/>
    </row>
    <row r="7463" spans="1:18" x14ac:dyDescent="0.3">
      <c r="A7463" s="107"/>
      <c r="B7463" s="92"/>
      <c r="C7463" s="92"/>
      <c r="D7463" s="92"/>
      <c r="E7463" s="92"/>
      <c r="F7463" s="92"/>
      <c r="G7463" s="92"/>
      <c r="H7463" s="92"/>
      <c r="I7463" s="92"/>
      <c r="J7463" s="92"/>
      <c r="K7463" s="92"/>
      <c r="N7463" s="92"/>
      <c r="O7463" s="92"/>
      <c r="P7463" s="92"/>
      <c r="Q7463" s="92"/>
      <c r="R7463" s="92"/>
    </row>
    <row r="7464" spans="1:18" x14ac:dyDescent="0.3">
      <c r="A7464" s="107"/>
      <c r="B7464" s="92"/>
      <c r="C7464" s="92"/>
      <c r="D7464" s="92"/>
      <c r="E7464" s="92"/>
      <c r="F7464" s="92"/>
      <c r="G7464" s="92"/>
      <c r="H7464" s="92"/>
      <c r="I7464" s="92"/>
      <c r="J7464" s="92"/>
      <c r="K7464" s="92"/>
      <c r="N7464" s="92"/>
      <c r="O7464" s="92"/>
      <c r="P7464" s="92"/>
      <c r="Q7464" s="92"/>
      <c r="R7464" s="92"/>
    </row>
    <row r="7465" spans="1:18" x14ac:dyDescent="0.3">
      <c r="A7465" s="107"/>
      <c r="B7465" s="92"/>
      <c r="C7465" s="92"/>
      <c r="D7465" s="92"/>
      <c r="E7465" s="92"/>
      <c r="F7465" s="92"/>
      <c r="G7465" s="92"/>
      <c r="H7465" s="92"/>
      <c r="I7465" s="92"/>
      <c r="J7465" s="92"/>
      <c r="K7465" s="92"/>
      <c r="N7465" s="92"/>
      <c r="O7465" s="92"/>
      <c r="P7465" s="92"/>
      <c r="Q7465" s="92"/>
      <c r="R7465" s="92"/>
    </row>
    <row r="7466" spans="1:18" x14ac:dyDescent="0.3">
      <c r="A7466" s="107"/>
      <c r="B7466" s="92"/>
      <c r="C7466" s="92"/>
      <c r="D7466" s="92"/>
      <c r="E7466" s="92"/>
      <c r="F7466" s="92"/>
      <c r="G7466" s="92"/>
      <c r="H7466" s="92"/>
      <c r="I7466" s="92"/>
      <c r="J7466" s="92"/>
      <c r="K7466" s="92"/>
      <c r="N7466" s="92"/>
      <c r="O7466" s="92"/>
      <c r="P7466" s="92"/>
      <c r="Q7466" s="92"/>
      <c r="R7466" s="92"/>
    </row>
    <row r="7467" spans="1:18" x14ac:dyDescent="0.3">
      <c r="A7467" s="107"/>
      <c r="B7467" s="92"/>
      <c r="C7467" s="92"/>
      <c r="D7467" s="92"/>
      <c r="E7467" s="92"/>
      <c r="F7467" s="92"/>
      <c r="G7467" s="92"/>
      <c r="H7467" s="92"/>
      <c r="I7467" s="92"/>
      <c r="J7467" s="92"/>
      <c r="K7467" s="92"/>
      <c r="N7467" s="92"/>
      <c r="O7467" s="92"/>
      <c r="P7467" s="92"/>
      <c r="Q7467" s="92"/>
      <c r="R7467" s="92"/>
    </row>
    <row r="7468" spans="1:18" x14ac:dyDescent="0.3">
      <c r="A7468" s="107"/>
      <c r="B7468" s="92"/>
      <c r="C7468" s="92"/>
      <c r="D7468" s="92"/>
      <c r="E7468" s="92"/>
      <c r="F7468" s="92"/>
      <c r="G7468" s="92"/>
      <c r="H7468" s="92"/>
      <c r="I7468" s="92"/>
      <c r="J7468" s="92"/>
      <c r="K7468" s="92"/>
      <c r="N7468" s="92"/>
      <c r="O7468" s="92"/>
      <c r="P7468" s="92"/>
      <c r="Q7468" s="92"/>
      <c r="R7468" s="92"/>
    </row>
    <row r="7469" spans="1:18" x14ac:dyDescent="0.3">
      <c r="A7469" s="107"/>
      <c r="B7469" s="92"/>
      <c r="C7469" s="92"/>
      <c r="D7469" s="92"/>
      <c r="E7469" s="92"/>
      <c r="F7469" s="92"/>
      <c r="G7469" s="92"/>
      <c r="H7469" s="92"/>
      <c r="I7469" s="92"/>
      <c r="J7469" s="92"/>
      <c r="K7469" s="92"/>
      <c r="N7469" s="92"/>
      <c r="O7469" s="92"/>
      <c r="P7469" s="92"/>
      <c r="Q7469" s="92"/>
      <c r="R7469" s="92"/>
    </row>
    <row r="7470" spans="1:18" x14ac:dyDescent="0.3">
      <c r="A7470" s="107"/>
      <c r="B7470" s="92"/>
      <c r="C7470" s="92"/>
      <c r="D7470" s="92"/>
      <c r="E7470" s="92"/>
      <c r="F7470" s="92"/>
      <c r="G7470" s="92"/>
      <c r="H7470" s="92"/>
      <c r="I7470" s="92"/>
      <c r="J7470" s="92"/>
      <c r="K7470" s="92"/>
      <c r="N7470" s="92"/>
      <c r="O7470" s="92"/>
      <c r="P7470" s="92"/>
      <c r="Q7470" s="92"/>
      <c r="R7470" s="92"/>
    </row>
    <row r="7471" spans="1:18" x14ac:dyDescent="0.3">
      <c r="A7471" s="107"/>
      <c r="B7471" s="92"/>
      <c r="C7471" s="92"/>
      <c r="D7471" s="92"/>
      <c r="E7471" s="92"/>
      <c r="F7471" s="92"/>
      <c r="G7471" s="92"/>
      <c r="H7471" s="92"/>
      <c r="I7471" s="92"/>
      <c r="J7471" s="92"/>
      <c r="K7471" s="92"/>
      <c r="N7471" s="92"/>
      <c r="O7471" s="92"/>
      <c r="P7471" s="92"/>
      <c r="Q7471" s="92"/>
      <c r="R7471" s="92"/>
    </row>
    <row r="7472" spans="1:18" x14ac:dyDescent="0.3">
      <c r="A7472" s="107"/>
      <c r="B7472" s="92"/>
      <c r="C7472" s="92"/>
      <c r="D7472" s="92"/>
      <c r="E7472" s="92"/>
      <c r="F7472" s="92"/>
      <c r="G7472" s="92"/>
      <c r="H7472" s="92"/>
      <c r="I7472" s="92"/>
      <c r="J7472" s="92"/>
      <c r="K7472" s="92"/>
      <c r="N7472" s="92"/>
      <c r="O7472" s="92"/>
      <c r="P7472" s="92"/>
      <c r="Q7472" s="92"/>
      <c r="R7472" s="92"/>
    </row>
    <row r="7473" spans="1:18" x14ac:dyDescent="0.3">
      <c r="A7473" s="107"/>
      <c r="B7473" s="92"/>
      <c r="C7473" s="92"/>
      <c r="D7473" s="92"/>
      <c r="E7473" s="92"/>
      <c r="F7473" s="92"/>
      <c r="G7473" s="92"/>
      <c r="H7473" s="92"/>
      <c r="I7473" s="92"/>
      <c r="J7473" s="92"/>
      <c r="K7473" s="92"/>
      <c r="N7473" s="92"/>
      <c r="O7473" s="92"/>
      <c r="P7473" s="92"/>
      <c r="Q7473" s="92"/>
      <c r="R7473" s="92"/>
    </row>
    <row r="7474" spans="1:18" x14ac:dyDescent="0.3">
      <c r="A7474" s="107"/>
      <c r="B7474" s="92"/>
      <c r="C7474" s="92"/>
      <c r="D7474" s="92"/>
      <c r="E7474" s="92"/>
      <c r="F7474" s="92"/>
      <c r="G7474" s="92"/>
      <c r="H7474" s="92"/>
      <c r="I7474" s="92"/>
      <c r="J7474" s="92"/>
      <c r="K7474" s="92"/>
      <c r="N7474" s="92"/>
      <c r="O7474" s="92"/>
      <c r="P7474" s="92"/>
      <c r="Q7474" s="92"/>
      <c r="R7474" s="92"/>
    </row>
    <row r="7475" spans="1:18" x14ac:dyDescent="0.3">
      <c r="A7475" s="107"/>
      <c r="B7475" s="92"/>
      <c r="C7475" s="92"/>
      <c r="D7475" s="92"/>
      <c r="E7475" s="92"/>
      <c r="F7475" s="92"/>
      <c r="G7475" s="92"/>
      <c r="H7475" s="92"/>
      <c r="I7475" s="92"/>
      <c r="J7475" s="92"/>
      <c r="K7475" s="92"/>
      <c r="N7475" s="92"/>
      <c r="O7475" s="92"/>
      <c r="P7475" s="92"/>
      <c r="Q7475" s="92"/>
      <c r="R7475" s="92"/>
    </row>
    <row r="7476" spans="1:18" x14ac:dyDescent="0.3">
      <c r="A7476" s="107"/>
      <c r="B7476" s="92"/>
      <c r="C7476" s="92"/>
      <c r="D7476" s="92"/>
      <c r="E7476" s="92"/>
      <c r="F7476" s="92"/>
      <c r="G7476" s="92"/>
      <c r="H7476" s="92"/>
      <c r="I7476" s="92"/>
      <c r="J7476" s="92"/>
      <c r="K7476" s="92"/>
      <c r="N7476" s="92"/>
      <c r="O7476" s="92"/>
      <c r="P7476" s="92"/>
      <c r="Q7476" s="92"/>
      <c r="R7476" s="92"/>
    </row>
    <row r="7477" spans="1:18" x14ac:dyDescent="0.3">
      <c r="A7477" s="107"/>
      <c r="B7477" s="92"/>
      <c r="C7477" s="92"/>
      <c r="D7477" s="92"/>
      <c r="E7477" s="92"/>
      <c r="F7477" s="92"/>
      <c r="G7477" s="92"/>
      <c r="H7477" s="92"/>
      <c r="I7477" s="92"/>
      <c r="J7477" s="92"/>
      <c r="K7477" s="92"/>
      <c r="N7477" s="92"/>
      <c r="O7477" s="92"/>
      <c r="P7477" s="92"/>
      <c r="Q7477" s="92"/>
      <c r="R7477" s="92"/>
    </row>
    <row r="7478" spans="1:18" x14ac:dyDescent="0.3">
      <c r="A7478" s="107"/>
      <c r="B7478" s="92"/>
      <c r="C7478" s="92"/>
      <c r="D7478" s="92"/>
      <c r="E7478" s="92"/>
      <c r="F7478" s="92"/>
      <c r="G7478" s="92"/>
      <c r="H7478" s="92"/>
      <c r="I7478" s="92"/>
      <c r="J7478" s="92"/>
      <c r="K7478" s="92"/>
      <c r="N7478" s="92"/>
      <c r="O7478" s="92"/>
      <c r="P7478" s="92"/>
      <c r="Q7478" s="92"/>
      <c r="R7478" s="92"/>
    </row>
    <row r="7479" spans="1:18" x14ac:dyDescent="0.3">
      <c r="A7479" s="107"/>
      <c r="B7479" s="92"/>
      <c r="C7479" s="92"/>
      <c r="D7479" s="92"/>
      <c r="E7479" s="92"/>
      <c r="F7479" s="92"/>
      <c r="G7479" s="92"/>
      <c r="H7479" s="92"/>
      <c r="I7479" s="92"/>
      <c r="J7479" s="92"/>
      <c r="K7479" s="92"/>
      <c r="N7479" s="92"/>
      <c r="O7479" s="92"/>
      <c r="P7479" s="92"/>
      <c r="Q7479" s="92"/>
      <c r="R7479" s="92"/>
    </row>
    <row r="7480" spans="1:18" x14ac:dyDescent="0.3">
      <c r="A7480" s="107"/>
      <c r="B7480" s="92"/>
      <c r="C7480" s="92"/>
      <c r="D7480" s="92"/>
      <c r="E7480" s="92"/>
      <c r="F7480" s="92"/>
      <c r="G7480" s="92"/>
      <c r="H7480" s="92"/>
      <c r="I7480" s="92"/>
      <c r="J7480" s="92"/>
      <c r="K7480" s="92"/>
      <c r="N7480" s="92"/>
      <c r="O7480" s="92"/>
      <c r="P7480" s="92"/>
      <c r="Q7480" s="92"/>
      <c r="R7480" s="92"/>
    </row>
    <row r="7481" spans="1:18" x14ac:dyDescent="0.3">
      <c r="A7481" s="107"/>
      <c r="B7481" s="92"/>
      <c r="C7481" s="92"/>
      <c r="D7481" s="92"/>
      <c r="E7481" s="92"/>
      <c r="F7481" s="92"/>
      <c r="G7481" s="92"/>
      <c r="H7481" s="92"/>
      <c r="I7481" s="92"/>
      <c r="J7481" s="92"/>
      <c r="K7481" s="92"/>
      <c r="N7481" s="92"/>
      <c r="O7481" s="92"/>
      <c r="P7481" s="92"/>
      <c r="Q7481" s="92"/>
      <c r="R7481" s="92"/>
    </row>
    <row r="7482" spans="1:18" x14ac:dyDescent="0.3">
      <c r="A7482" s="107"/>
      <c r="B7482" s="92"/>
      <c r="C7482" s="92"/>
      <c r="D7482" s="92"/>
      <c r="E7482" s="92"/>
      <c r="F7482" s="92"/>
      <c r="G7482" s="92"/>
      <c r="H7482" s="92"/>
      <c r="I7482" s="92"/>
      <c r="J7482" s="92"/>
      <c r="K7482" s="92"/>
      <c r="N7482" s="92"/>
      <c r="O7482" s="92"/>
      <c r="P7482" s="92"/>
      <c r="Q7482" s="92"/>
      <c r="R7482" s="92"/>
    </row>
    <row r="7483" spans="1:18" x14ac:dyDescent="0.3">
      <c r="A7483" s="107"/>
      <c r="B7483" s="92"/>
      <c r="C7483" s="92"/>
      <c r="D7483" s="92"/>
      <c r="E7483" s="92"/>
      <c r="F7483" s="92"/>
      <c r="G7483" s="92"/>
      <c r="H7483" s="92"/>
      <c r="I7483" s="92"/>
      <c r="J7483" s="92"/>
      <c r="K7483" s="92"/>
      <c r="N7483" s="92"/>
      <c r="O7483" s="92"/>
      <c r="P7483" s="92"/>
      <c r="Q7483" s="92"/>
      <c r="R7483" s="92"/>
    </row>
    <row r="7484" spans="1:18" x14ac:dyDescent="0.3">
      <c r="A7484" s="107"/>
      <c r="B7484" s="92"/>
      <c r="C7484" s="92"/>
      <c r="D7484" s="92"/>
      <c r="E7484" s="92"/>
      <c r="F7484" s="92"/>
      <c r="G7484" s="92"/>
      <c r="H7484" s="92"/>
      <c r="I7484" s="92"/>
      <c r="J7484" s="92"/>
      <c r="K7484" s="92"/>
      <c r="N7484" s="92"/>
      <c r="O7484" s="92"/>
      <c r="P7484" s="92"/>
      <c r="Q7484" s="92"/>
      <c r="R7484" s="92"/>
    </row>
    <row r="7485" spans="1:18" x14ac:dyDescent="0.3">
      <c r="A7485" s="107"/>
      <c r="B7485" s="92"/>
      <c r="C7485" s="92"/>
      <c r="D7485" s="92"/>
      <c r="E7485" s="92"/>
      <c r="F7485" s="92"/>
      <c r="G7485" s="92"/>
      <c r="H7485" s="92"/>
      <c r="I7485" s="92"/>
      <c r="J7485" s="92"/>
      <c r="K7485" s="92"/>
      <c r="N7485" s="92"/>
      <c r="O7485" s="92"/>
      <c r="P7485" s="92"/>
      <c r="Q7485" s="92"/>
      <c r="R7485" s="92"/>
    </row>
    <row r="7486" spans="1:18" x14ac:dyDescent="0.3">
      <c r="A7486" s="107"/>
      <c r="B7486" s="92"/>
      <c r="C7486" s="92"/>
      <c r="D7486" s="92"/>
      <c r="E7486" s="92"/>
      <c r="F7486" s="92"/>
      <c r="G7486" s="92"/>
      <c r="H7486" s="92"/>
      <c r="I7486" s="92"/>
      <c r="J7486" s="92"/>
      <c r="K7486" s="92"/>
      <c r="N7486" s="92"/>
      <c r="O7486" s="92"/>
      <c r="P7486" s="92"/>
      <c r="Q7486" s="92"/>
      <c r="R7486" s="92"/>
    </row>
    <row r="7487" spans="1:18" x14ac:dyDescent="0.3">
      <c r="A7487" s="107"/>
      <c r="B7487" s="92"/>
      <c r="C7487" s="92"/>
      <c r="D7487" s="92"/>
      <c r="E7487" s="92"/>
      <c r="F7487" s="92"/>
      <c r="G7487" s="92"/>
      <c r="H7487" s="92"/>
      <c r="I7487" s="92"/>
      <c r="J7487" s="92"/>
      <c r="K7487" s="92"/>
      <c r="N7487" s="92"/>
      <c r="O7487" s="92"/>
      <c r="P7487" s="92"/>
      <c r="Q7487" s="92"/>
      <c r="R7487" s="92"/>
    </row>
    <row r="7488" spans="1:18" x14ac:dyDescent="0.3">
      <c r="A7488" s="107"/>
      <c r="B7488" s="92"/>
      <c r="C7488" s="92"/>
      <c r="D7488" s="92"/>
      <c r="E7488" s="92"/>
      <c r="F7488" s="92"/>
      <c r="G7488" s="92"/>
      <c r="H7488" s="92"/>
      <c r="I7488" s="92"/>
      <c r="J7488" s="92"/>
      <c r="K7488" s="92"/>
      <c r="N7488" s="92"/>
      <c r="O7488" s="92"/>
      <c r="P7488" s="92"/>
      <c r="Q7488" s="92"/>
      <c r="R7488" s="92"/>
    </row>
    <row r="7489" spans="1:18" x14ac:dyDescent="0.3">
      <c r="A7489" s="107"/>
      <c r="B7489" s="92"/>
      <c r="C7489" s="92"/>
      <c r="D7489" s="92"/>
      <c r="E7489" s="92"/>
      <c r="F7489" s="92"/>
      <c r="G7489" s="92"/>
      <c r="H7489" s="92"/>
      <c r="I7489" s="92"/>
      <c r="J7489" s="92"/>
      <c r="K7489" s="92"/>
      <c r="N7489" s="92"/>
      <c r="O7489" s="92"/>
      <c r="P7489" s="92"/>
      <c r="Q7489" s="92"/>
      <c r="R7489" s="92"/>
    </row>
    <row r="7490" spans="1:18" x14ac:dyDescent="0.3">
      <c r="A7490" s="107"/>
      <c r="B7490" s="92"/>
      <c r="C7490" s="92"/>
      <c r="D7490" s="92"/>
      <c r="E7490" s="92"/>
      <c r="F7490" s="92"/>
      <c r="G7490" s="92"/>
      <c r="H7490" s="92"/>
      <c r="I7490" s="92"/>
      <c r="J7490" s="92"/>
      <c r="K7490" s="92"/>
      <c r="N7490" s="92"/>
      <c r="O7490" s="92"/>
      <c r="P7490" s="92"/>
      <c r="Q7490" s="92"/>
      <c r="R7490" s="92"/>
    </row>
    <row r="7491" spans="1:18" x14ac:dyDescent="0.3">
      <c r="A7491" s="107"/>
      <c r="B7491" s="92"/>
      <c r="C7491" s="92"/>
      <c r="D7491" s="92"/>
      <c r="E7491" s="92"/>
      <c r="F7491" s="92"/>
      <c r="G7491" s="92"/>
      <c r="H7491" s="92"/>
      <c r="I7491" s="92"/>
      <c r="J7491" s="92"/>
      <c r="K7491" s="92"/>
      <c r="N7491" s="92"/>
      <c r="O7491" s="92"/>
      <c r="P7491" s="92"/>
      <c r="Q7491" s="92"/>
      <c r="R7491" s="92"/>
    </row>
    <row r="7492" spans="1:18" x14ac:dyDescent="0.3">
      <c r="A7492" s="107"/>
      <c r="B7492" s="92"/>
      <c r="C7492" s="92"/>
      <c r="D7492" s="92"/>
      <c r="E7492" s="92"/>
      <c r="F7492" s="92"/>
      <c r="G7492" s="92"/>
      <c r="H7492" s="92"/>
      <c r="I7492" s="92"/>
      <c r="J7492" s="92"/>
      <c r="K7492" s="92"/>
      <c r="N7492" s="92"/>
      <c r="O7492" s="92"/>
      <c r="P7492" s="92"/>
      <c r="Q7492" s="92"/>
      <c r="R7492" s="92"/>
    </row>
    <row r="7493" spans="1:18" x14ac:dyDescent="0.3">
      <c r="A7493" s="107"/>
      <c r="B7493" s="92"/>
      <c r="C7493" s="92"/>
      <c r="D7493" s="92"/>
      <c r="E7493" s="92"/>
      <c r="F7493" s="92"/>
      <c r="G7493" s="92"/>
      <c r="H7493" s="92"/>
      <c r="I7493" s="92"/>
      <c r="J7493" s="92"/>
      <c r="K7493" s="92"/>
      <c r="N7493" s="92"/>
      <c r="O7493" s="92"/>
      <c r="P7493" s="92"/>
      <c r="Q7493" s="92"/>
      <c r="R7493" s="92"/>
    </row>
    <row r="7494" spans="1:18" x14ac:dyDescent="0.3">
      <c r="A7494" s="107"/>
      <c r="B7494" s="92"/>
      <c r="C7494" s="92"/>
      <c r="D7494" s="92"/>
      <c r="E7494" s="92"/>
      <c r="F7494" s="92"/>
      <c r="G7494" s="92"/>
      <c r="H7494" s="92"/>
      <c r="I7494" s="92"/>
      <c r="J7494" s="92"/>
      <c r="K7494" s="92"/>
      <c r="N7494" s="92"/>
      <c r="O7494" s="92"/>
      <c r="P7494" s="92"/>
      <c r="Q7494" s="92"/>
      <c r="R7494" s="92"/>
    </row>
    <row r="7495" spans="1:18" x14ac:dyDescent="0.3">
      <c r="A7495" s="107"/>
      <c r="B7495" s="92"/>
      <c r="C7495" s="92"/>
      <c r="D7495" s="92"/>
      <c r="E7495" s="92"/>
      <c r="F7495" s="92"/>
      <c r="G7495" s="92"/>
      <c r="H7495" s="92"/>
      <c r="I7495" s="92"/>
      <c r="J7495" s="92"/>
      <c r="K7495" s="92"/>
      <c r="N7495" s="92"/>
      <c r="O7495" s="92"/>
      <c r="P7495" s="92"/>
      <c r="Q7495" s="92"/>
      <c r="R7495" s="92"/>
    </row>
    <row r="7496" spans="1:18" x14ac:dyDescent="0.3">
      <c r="A7496" s="107"/>
      <c r="B7496" s="92"/>
      <c r="C7496" s="92"/>
      <c r="D7496" s="92"/>
      <c r="E7496" s="92"/>
      <c r="F7496" s="92"/>
      <c r="G7496" s="92"/>
      <c r="H7496" s="92"/>
      <c r="I7496" s="92"/>
      <c r="J7496" s="92"/>
      <c r="K7496" s="92"/>
      <c r="N7496" s="92"/>
      <c r="O7496" s="92"/>
      <c r="P7496" s="92"/>
      <c r="Q7496" s="92"/>
      <c r="R7496" s="92"/>
    </row>
    <row r="7497" spans="1:18" x14ac:dyDescent="0.3">
      <c r="A7497" s="107"/>
      <c r="B7497" s="92"/>
      <c r="C7497" s="92"/>
      <c r="D7497" s="92"/>
      <c r="E7497" s="92"/>
      <c r="F7497" s="92"/>
      <c r="G7497" s="92"/>
      <c r="H7497" s="92"/>
      <c r="I7497" s="92"/>
      <c r="J7497" s="92"/>
      <c r="K7497" s="92"/>
      <c r="N7497" s="92"/>
      <c r="O7497" s="92"/>
      <c r="P7497" s="92"/>
      <c r="Q7497" s="92"/>
      <c r="R7497" s="92"/>
    </row>
    <row r="7498" spans="1:18" x14ac:dyDescent="0.3">
      <c r="A7498" s="107"/>
      <c r="B7498" s="92"/>
      <c r="C7498" s="92"/>
      <c r="D7498" s="92"/>
      <c r="E7498" s="92"/>
      <c r="F7498" s="92"/>
      <c r="G7498" s="92"/>
      <c r="H7498" s="92"/>
      <c r="I7498" s="92"/>
      <c r="J7498" s="92"/>
      <c r="K7498" s="92"/>
      <c r="N7498" s="92"/>
      <c r="O7498" s="92"/>
      <c r="P7498" s="92"/>
      <c r="Q7498" s="92"/>
      <c r="R7498" s="92"/>
    </row>
    <row r="7499" spans="1:18" x14ac:dyDescent="0.3">
      <c r="A7499" s="107"/>
      <c r="B7499" s="92"/>
      <c r="C7499" s="92"/>
      <c r="D7499" s="92"/>
      <c r="E7499" s="92"/>
      <c r="F7499" s="92"/>
      <c r="G7499" s="92"/>
      <c r="H7499" s="92"/>
      <c r="I7499" s="92"/>
      <c r="J7499" s="92"/>
      <c r="K7499" s="92"/>
      <c r="N7499" s="92"/>
      <c r="O7499" s="92"/>
      <c r="P7499" s="92"/>
      <c r="Q7499" s="92"/>
      <c r="R7499" s="92"/>
    </row>
    <row r="7500" spans="1:18" x14ac:dyDescent="0.3">
      <c r="A7500" s="107"/>
      <c r="B7500" s="92"/>
      <c r="C7500" s="92"/>
      <c r="D7500" s="92"/>
      <c r="E7500" s="92"/>
      <c r="F7500" s="92"/>
      <c r="G7500" s="92"/>
      <c r="H7500" s="92"/>
      <c r="I7500" s="92"/>
      <c r="J7500" s="92"/>
      <c r="K7500" s="92"/>
      <c r="N7500" s="92"/>
      <c r="O7500" s="92"/>
      <c r="P7500" s="92"/>
      <c r="Q7500" s="92"/>
      <c r="R7500" s="92"/>
    </row>
    <row r="7501" spans="1:18" x14ac:dyDescent="0.3">
      <c r="A7501" s="107"/>
      <c r="B7501" s="92"/>
      <c r="C7501" s="92"/>
      <c r="D7501" s="92"/>
      <c r="E7501" s="92"/>
      <c r="F7501" s="92"/>
      <c r="G7501" s="92"/>
      <c r="H7501" s="92"/>
      <c r="I7501" s="92"/>
      <c r="J7501" s="92"/>
      <c r="K7501" s="92"/>
      <c r="N7501" s="92"/>
      <c r="O7501" s="92"/>
      <c r="P7501" s="92"/>
      <c r="Q7501" s="92"/>
      <c r="R7501" s="92"/>
    </row>
    <row r="7502" spans="1:18" x14ac:dyDescent="0.3">
      <c r="A7502" s="107"/>
      <c r="B7502" s="92"/>
      <c r="C7502" s="92"/>
      <c r="D7502" s="92"/>
      <c r="E7502" s="92"/>
      <c r="F7502" s="92"/>
      <c r="G7502" s="92"/>
      <c r="H7502" s="92"/>
      <c r="I7502" s="92"/>
      <c r="J7502" s="92"/>
      <c r="K7502" s="92"/>
      <c r="N7502" s="92"/>
      <c r="O7502" s="92"/>
      <c r="P7502" s="92"/>
      <c r="Q7502" s="92"/>
      <c r="R7502" s="92"/>
    </row>
    <row r="7503" spans="1:18" x14ac:dyDescent="0.3">
      <c r="A7503" s="107"/>
      <c r="B7503" s="92"/>
      <c r="C7503" s="92"/>
      <c r="D7503" s="92"/>
      <c r="E7503" s="92"/>
      <c r="F7503" s="92"/>
      <c r="G7503" s="92"/>
      <c r="H7503" s="92"/>
      <c r="I7503" s="92"/>
      <c r="J7503" s="92"/>
      <c r="K7503" s="92"/>
      <c r="N7503" s="92"/>
      <c r="O7503" s="92"/>
      <c r="P7503" s="92"/>
      <c r="Q7503" s="92"/>
      <c r="R7503" s="92"/>
    </row>
    <row r="7504" spans="1:18" x14ac:dyDescent="0.3">
      <c r="A7504" s="107"/>
      <c r="B7504" s="92"/>
      <c r="C7504" s="92"/>
      <c r="D7504" s="92"/>
      <c r="E7504" s="92"/>
      <c r="F7504" s="92"/>
      <c r="G7504" s="92"/>
      <c r="H7504" s="92"/>
      <c r="I7504" s="92"/>
      <c r="J7504" s="92"/>
      <c r="K7504" s="92"/>
      <c r="N7504" s="92"/>
      <c r="O7504" s="92"/>
      <c r="P7504" s="92"/>
      <c r="Q7504" s="92"/>
      <c r="R7504" s="92"/>
    </row>
    <row r="7505" spans="1:18" x14ac:dyDescent="0.3">
      <c r="A7505" s="107"/>
      <c r="B7505" s="92"/>
      <c r="C7505" s="92"/>
      <c r="D7505" s="92"/>
      <c r="E7505" s="92"/>
      <c r="F7505" s="92"/>
      <c r="G7505" s="92"/>
      <c r="H7505" s="92"/>
      <c r="I7505" s="92"/>
      <c r="J7505" s="92"/>
      <c r="K7505" s="92"/>
      <c r="N7505" s="92"/>
      <c r="O7505" s="92"/>
      <c r="P7505" s="92"/>
      <c r="Q7505" s="92"/>
      <c r="R7505" s="92"/>
    </row>
    <row r="7506" spans="1:18" x14ac:dyDescent="0.3">
      <c r="A7506" s="107"/>
      <c r="B7506" s="92"/>
      <c r="C7506" s="92"/>
      <c r="D7506" s="92"/>
      <c r="E7506" s="92"/>
      <c r="F7506" s="92"/>
      <c r="G7506" s="92"/>
      <c r="H7506" s="92"/>
      <c r="I7506" s="92"/>
      <c r="J7506" s="92"/>
      <c r="K7506" s="92"/>
      <c r="N7506" s="92"/>
      <c r="O7506" s="92"/>
      <c r="P7506" s="92"/>
      <c r="Q7506" s="92"/>
      <c r="R7506" s="92"/>
    </row>
    <row r="7507" spans="1:18" x14ac:dyDescent="0.3">
      <c r="A7507" s="107"/>
      <c r="B7507" s="92"/>
      <c r="C7507" s="92"/>
      <c r="D7507" s="92"/>
      <c r="E7507" s="92"/>
      <c r="F7507" s="92"/>
      <c r="G7507" s="92"/>
      <c r="H7507" s="92"/>
      <c r="I7507" s="92"/>
      <c r="J7507" s="92"/>
      <c r="K7507" s="92"/>
      <c r="N7507" s="92"/>
      <c r="O7507" s="92"/>
      <c r="P7507" s="92"/>
      <c r="Q7507" s="92"/>
      <c r="R7507" s="92"/>
    </row>
    <row r="7508" spans="1:18" x14ac:dyDescent="0.3">
      <c r="A7508" s="107"/>
      <c r="B7508" s="92"/>
      <c r="C7508" s="92"/>
      <c r="D7508" s="92"/>
      <c r="E7508" s="92"/>
      <c r="F7508" s="92"/>
      <c r="G7508" s="92"/>
      <c r="H7508" s="92"/>
      <c r="I7508" s="92"/>
      <c r="J7508" s="92"/>
      <c r="K7508" s="92"/>
      <c r="N7508" s="92"/>
      <c r="O7508" s="92"/>
      <c r="P7508" s="92"/>
      <c r="Q7508" s="92"/>
      <c r="R7508" s="92"/>
    </row>
    <row r="7509" spans="1:18" x14ac:dyDescent="0.3">
      <c r="A7509" s="107"/>
      <c r="B7509" s="92"/>
      <c r="C7509" s="92"/>
      <c r="D7509" s="92"/>
      <c r="E7509" s="92"/>
      <c r="F7509" s="92"/>
      <c r="G7509" s="92"/>
      <c r="H7509" s="92"/>
      <c r="I7509" s="92"/>
      <c r="J7509" s="92"/>
      <c r="K7509" s="92"/>
      <c r="N7509" s="92"/>
      <c r="O7509" s="92"/>
      <c r="P7509" s="92"/>
      <c r="Q7509" s="92"/>
      <c r="R7509" s="92"/>
    </row>
    <row r="7510" spans="1:18" x14ac:dyDescent="0.3">
      <c r="A7510" s="107"/>
      <c r="B7510" s="92"/>
      <c r="C7510" s="92"/>
      <c r="D7510" s="92"/>
      <c r="E7510" s="92"/>
      <c r="F7510" s="92"/>
      <c r="G7510" s="92"/>
      <c r="H7510" s="92"/>
      <c r="I7510" s="92"/>
      <c r="J7510" s="92"/>
      <c r="K7510" s="92"/>
      <c r="N7510" s="92"/>
      <c r="O7510" s="92"/>
      <c r="P7510" s="92"/>
      <c r="Q7510" s="92"/>
      <c r="R7510" s="92"/>
    </row>
    <row r="7511" spans="1:18" x14ac:dyDescent="0.3">
      <c r="A7511" s="107"/>
      <c r="B7511" s="92"/>
      <c r="C7511" s="92"/>
      <c r="D7511" s="92"/>
      <c r="E7511" s="92"/>
      <c r="F7511" s="92"/>
      <c r="G7511" s="92"/>
      <c r="H7511" s="92"/>
      <c r="I7511" s="92"/>
      <c r="J7511" s="92"/>
      <c r="K7511" s="92"/>
      <c r="N7511" s="92"/>
      <c r="O7511" s="92"/>
      <c r="P7511" s="92"/>
      <c r="Q7511" s="92"/>
      <c r="R7511" s="92"/>
    </row>
    <row r="7512" spans="1:18" x14ac:dyDescent="0.3">
      <c r="A7512" s="107"/>
      <c r="B7512" s="92"/>
      <c r="C7512" s="92"/>
      <c r="D7512" s="92"/>
      <c r="E7512" s="92"/>
      <c r="F7512" s="92"/>
      <c r="G7512" s="92"/>
      <c r="H7512" s="92"/>
      <c r="I7512" s="92"/>
      <c r="J7512" s="92"/>
      <c r="K7512" s="92"/>
      <c r="N7512" s="92"/>
      <c r="O7512" s="92"/>
      <c r="P7512" s="92"/>
      <c r="Q7512" s="92"/>
      <c r="R7512" s="92"/>
    </row>
    <row r="7513" spans="1:18" x14ac:dyDescent="0.3">
      <c r="A7513" s="107"/>
      <c r="B7513" s="92"/>
      <c r="C7513" s="92"/>
      <c r="D7513" s="92"/>
      <c r="E7513" s="92"/>
      <c r="F7513" s="92"/>
      <c r="G7513" s="92"/>
      <c r="H7513" s="92"/>
      <c r="I7513" s="92"/>
      <c r="J7513" s="92"/>
      <c r="K7513" s="92"/>
      <c r="N7513" s="92"/>
      <c r="O7513" s="92"/>
      <c r="P7513" s="92"/>
      <c r="Q7513" s="92"/>
      <c r="R7513" s="92"/>
    </row>
    <row r="7514" spans="1:18" x14ac:dyDescent="0.3">
      <c r="A7514" s="107"/>
      <c r="B7514" s="92"/>
      <c r="C7514" s="92"/>
      <c r="D7514" s="92"/>
      <c r="E7514" s="92"/>
      <c r="F7514" s="92"/>
      <c r="G7514" s="92"/>
      <c r="H7514" s="92"/>
      <c r="I7514" s="92"/>
      <c r="J7514" s="92"/>
      <c r="K7514" s="92"/>
      <c r="N7514" s="92"/>
      <c r="O7514" s="92"/>
      <c r="P7514" s="92"/>
      <c r="Q7514" s="92"/>
      <c r="R7514" s="92"/>
    </row>
    <row r="7515" spans="1:18" x14ac:dyDescent="0.3">
      <c r="A7515" s="107"/>
      <c r="B7515" s="92"/>
      <c r="C7515" s="92"/>
      <c r="D7515" s="92"/>
      <c r="E7515" s="92"/>
      <c r="F7515" s="92"/>
      <c r="G7515" s="92"/>
      <c r="H7515" s="92"/>
      <c r="I7515" s="92"/>
      <c r="J7515" s="92"/>
      <c r="K7515" s="92"/>
      <c r="N7515" s="92"/>
      <c r="O7515" s="92"/>
      <c r="P7515" s="92"/>
      <c r="Q7515" s="92"/>
      <c r="R7515" s="92"/>
    </row>
    <row r="7516" spans="1:18" x14ac:dyDescent="0.3">
      <c r="A7516" s="107"/>
      <c r="B7516" s="92"/>
      <c r="C7516" s="92"/>
      <c r="D7516" s="92"/>
      <c r="E7516" s="92"/>
      <c r="F7516" s="92"/>
      <c r="G7516" s="92"/>
      <c r="H7516" s="92"/>
      <c r="I7516" s="92"/>
      <c r="J7516" s="92"/>
      <c r="K7516" s="92"/>
      <c r="N7516" s="92"/>
      <c r="O7516" s="92"/>
      <c r="P7516" s="92"/>
      <c r="Q7516" s="92"/>
      <c r="R7516" s="92"/>
    </row>
    <row r="7517" spans="1:18" x14ac:dyDescent="0.3">
      <c r="A7517" s="107"/>
      <c r="B7517" s="92"/>
      <c r="C7517" s="92"/>
      <c r="D7517" s="92"/>
      <c r="E7517" s="92"/>
      <c r="F7517" s="92"/>
      <c r="G7517" s="92"/>
      <c r="H7517" s="92"/>
      <c r="I7517" s="92"/>
      <c r="J7517" s="92"/>
      <c r="K7517" s="92"/>
      <c r="N7517" s="92"/>
      <c r="O7517" s="92"/>
      <c r="P7517" s="92"/>
      <c r="Q7517" s="92"/>
      <c r="R7517" s="92"/>
    </row>
    <row r="7518" spans="1:18" x14ac:dyDescent="0.3">
      <c r="A7518" s="107"/>
      <c r="B7518" s="92"/>
      <c r="C7518" s="92"/>
      <c r="D7518" s="92"/>
      <c r="E7518" s="92"/>
      <c r="F7518" s="92"/>
      <c r="G7518" s="92"/>
      <c r="H7518" s="92"/>
      <c r="I7518" s="92"/>
      <c r="J7518" s="92"/>
      <c r="K7518" s="92"/>
      <c r="N7518" s="92"/>
      <c r="O7518" s="92"/>
      <c r="P7518" s="92"/>
      <c r="Q7518" s="92"/>
      <c r="R7518" s="92"/>
    </row>
    <row r="7519" spans="1:18" x14ac:dyDescent="0.3">
      <c r="A7519" s="107"/>
      <c r="B7519" s="92"/>
      <c r="C7519" s="92"/>
      <c r="D7519" s="92"/>
      <c r="E7519" s="92"/>
      <c r="F7519" s="92"/>
      <c r="G7519" s="92"/>
      <c r="H7519" s="92"/>
      <c r="I7519" s="92"/>
      <c r="J7519" s="92"/>
      <c r="K7519" s="92"/>
      <c r="N7519" s="92"/>
      <c r="O7519" s="92"/>
      <c r="P7519" s="92"/>
      <c r="Q7519" s="92"/>
      <c r="R7519" s="92"/>
    </row>
    <row r="7520" spans="1:18" x14ac:dyDescent="0.3">
      <c r="A7520" s="107"/>
      <c r="B7520" s="92"/>
      <c r="C7520" s="92"/>
      <c r="D7520" s="92"/>
      <c r="E7520" s="92"/>
      <c r="F7520" s="92"/>
      <c r="G7520" s="92"/>
      <c r="H7520" s="92"/>
      <c r="I7520" s="92"/>
      <c r="J7520" s="92"/>
      <c r="K7520" s="92"/>
      <c r="N7520" s="92"/>
      <c r="O7520" s="92"/>
      <c r="P7520" s="92"/>
      <c r="Q7520" s="92"/>
      <c r="R7520" s="92"/>
    </row>
    <row r="7521" spans="1:18" x14ac:dyDescent="0.3">
      <c r="A7521" s="107"/>
      <c r="B7521" s="92"/>
      <c r="C7521" s="92"/>
      <c r="D7521" s="92"/>
      <c r="E7521" s="92"/>
      <c r="F7521" s="92"/>
      <c r="G7521" s="92"/>
      <c r="H7521" s="92"/>
      <c r="I7521" s="92"/>
      <c r="J7521" s="92"/>
      <c r="K7521" s="92"/>
      <c r="N7521" s="92"/>
      <c r="O7521" s="92"/>
      <c r="P7521" s="92"/>
      <c r="Q7521" s="92"/>
      <c r="R7521" s="92"/>
    </row>
    <row r="7522" spans="1:18" x14ac:dyDescent="0.3">
      <c r="A7522" s="107"/>
      <c r="B7522" s="92"/>
      <c r="C7522" s="92"/>
      <c r="D7522" s="92"/>
      <c r="E7522" s="92"/>
      <c r="F7522" s="92"/>
      <c r="G7522" s="92"/>
      <c r="H7522" s="92"/>
      <c r="I7522" s="92"/>
      <c r="J7522" s="92"/>
      <c r="K7522" s="92"/>
      <c r="N7522" s="92"/>
      <c r="O7522" s="92"/>
      <c r="P7522" s="92"/>
      <c r="Q7522" s="92"/>
      <c r="R7522" s="92"/>
    </row>
    <row r="7523" spans="1:18" x14ac:dyDescent="0.3">
      <c r="A7523" s="107"/>
      <c r="B7523" s="92"/>
      <c r="C7523" s="92"/>
      <c r="D7523" s="92"/>
      <c r="E7523" s="92"/>
      <c r="F7523" s="92"/>
      <c r="G7523" s="92"/>
      <c r="H7523" s="92"/>
      <c r="I7523" s="92"/>
      <c r="J7523" s="92"/>
      <c r="K7523" s="92"/>
      <c r="N7523" s="92"/>
      <c r="O7523" s="92"/>
      <c r="P7523" s="92"/>
      <c r="Q7523" s="92"/>
      <c r="R7523" s="92"/>
    </row>
    <row r="7524" spans="1:18" x14ac:dyDescent="0.3">
      <c r="A7524" s="107"/>
      <c r="B7524" s="92"/>
      <c r="C7524" s="92"/>
      <c r="D7524" s="92"/>
      <c r="E7524" s="92"/>
      <c r="F7524" s="92"/>
      <c r="G7524" s="92"/>
      <c r="H7524" s="92"/>
      <c r="I7524" s="92"/>
      <c r="J7524" s="92"/>
      <c r="K7524" s="92"/>
      <c r="N7524" s="92"/>
      <c r="O7524" s="92"/>
      <c r="P7524" s="92"/>
      <c r="Q7524" s="92"/>
      <c r="R7524" s="92"/>
    </row>
    <row r="7525" spans="1:18" x14ac:dyDescent="0.3">
      <c r="A7525" s="107"/>
      <c r="B7525" s="92"/>
      <c r="C7525" s="92"/>
      <c r="D7525" s="92"/>
      <c r="E7525" s="92"/>
      <c r="F7525" s="92"/>
      <c r="G7525" s="92"/>
      <c r="H7525" s="92"/>
      <c r="I7525" s="92"/>
      <c r="J7525" s="92"/>
      <c r="K7525" s="92"/>
      <c r="N7525" s="92"/>
      <c r="O7525" s="92"/>
      <c r="P7525" s="92"/>
      <c r="Q7525" s="92"/>
      <c r="R7525" s="92"/>
    </row>
    <row r="7526" spans="1:18" x14ac:dyDescent="0.3">
      <c r="A7526" s="107"/>
      <c r="B7526" s="92"/>
      <c r="C7526" s="92"/>
      <c r="D7526" s="92"/>
      <c r="E7526" s="92"/>
      <c r="F7526" s="92"/>
      <c r="G7526" s="92"/>
      <c r="H7526" s="92"/>
      <c r="I7526" s="92"/>
      <c r="J7526" s="92"/>
      <c r="K7526" s="92"/>
      <c r="N7526" s="92"/>
      <c r="O7526" s="92"/>
      <c r="P7526" s="92"/>
      <c r="Q7526" s="92"/>
      <c r="R7526" s="92"/>
    </row>
    <row r="7527" spans="1:18" x14ac:dyDescent="0.3">
      <c r="A7527" s="107"/>
      <c r="B7527" s="92"/>
      <c r="C7527" s="92"/>
      <c r="D7527" s="92"/>
      <c r="E7527" s="92"/>
      <c r="F7527" s="92"/>
      <c r="G7527" s="92"/>
      <c r="H7527" s="92"/>
      <c r="I7527" s="92"/>
      <c r="J7527" s="92"/>
      <c r="K7527" s="92"/>
      <c r="N7527" s="92"/>
      <c r="O7527" s="92"/>
      <c r="P7527" s="92"/>
      <c r="Q7527" s="92"/>
      <c r="R7527" s="92"/>
    </row>
    <row r="7528" spans="1:18" x14ac:dyDescent="0.3">
      <c r="A7528" s="107"/>
      <c r="B7528" s="92"/>
      <c r="C7528" s="92"/>
      <c r="D7528" s="92"/>
      <c r="E7528" s="92"/>
      <c r="F7528" s="92"/>
      <c r="G7528" s="92"/>
      <c r="H7528" s="92"/>
      <c r="I7528" s="92"/>
      <c r="J7528" s="92"/>
      <c r="K7528" s="92"/>
      <c r="N7528" s="92"/>
      <c r="O7528" s="92"/>
      <c r="P7528" s="92"/>
      <c r="Q7528" s="92"/>
      <c r="R7528" s="92"/>
    </row>
    <row r="7529" spans="1:18" x14ac:dyDescent="0.3">
      <c r="A7529" s="107"/>
      <c r="B7529" s="92"/>
      <c r="C7529" s="92"/>
      <c r="D7529" s="92"/>
      <c r="E7529" s="92"/>
      <c r="F7529" s="92"/>
      <c r="G7529" s="92"/>
      <c r="H7529" s="92"/>
      <c r="I7529" s="92"/>
      <c r="J7529" s="92"/>
      <c r="K7529" s="92"/>
      <c r="N7529" s="92"/>
      <c r="O7529" s="92"/>
      <c r="P7529" s="92"/>
      <c r="Q7529" s="92"/>
      <c r="R7529" s="92"/>
    </row>
    <row r="7530" spans="1:18" x14ac:dyDescent="0.3">
      <c r="A7530" s="107"/>
      <c r="B7530" s="92"/>
      <c r="C7530" s="92"/>
      <c r="D7530" s="92"/>
      <c r="E7530" s="92"/>
      <c r="F7530" s="92"/>
      <c r="G7530" s="92"/>
      <c r="H7530" s="92"/>
      <c r="I7530" s="92"/>
      <c r="J7530" s="92"/>
      <c r="K7530" s="92"/>
      <c r="N7530" s="92"/>
      <c r="O7530" s="92"/>
      <c r="P7530" s="92"/>
      <c r="Q7530" s="92"/>
      <c r="R7530" s="92"/>
    </row>
    <row r="7531" spans="1:18" x14ac:dyDescent="0.3">
      <c r="A7531" s="107"/>
      <c r="B7531" s="92"/>
      <c r="C7531" s="92"/>
      <c r="D7531" s="92"/>
      <c r="E7531" s="92"/>
      <c r="F7531" s="92"/>
      <c r="G7531" s="92"/>
      <c r="H7531" s="92"/>
      <c r="I7531" s="92"/>
      <c r="J7531" s="92"/>
      <c r="K7531" s="92"/>
      <c r="N7531" s="92"/>
      <c r="O7531" s="92"/>
      <c r="P7531" s="92"/>
      <c r="Q7531" s="92"/>
      <c r="R7531" s="92"/>
    </row>
    <row r="7532" spans="1:18" x14ac:dyDescent="0.3">
      <c r="A7532" s="107"/>
      <c r="B7532" s="92"/>
      <c r="C7532" s="92"/>
      <c r="D7532" s="92"/>
      <c r="E7532" s="92"/>
      <c r="F7532" s="92"/>
      <c r="G7532" s="92"/>
      <c r="H7532" s="92"/>
      <c r="I7532" s="92"/>
      <c r="J7532" s="92"/>
      <c r="K7532" s="92"/>
      <c r="N7532" s="92"/>
      <c r="O7532" s="92"/>
      <c r="P7532" s="92"/>
      <c r="Q7532" s="92"/>
      <c r="R7532" s="92"/>
    </row>
    <row r="7533" spans="1:18" x14ac:dyDescent="0.3">
      <c r="A7533" s="107"/>
      <c r="B7533" s="92"/>
      <c r="C7533" s="92"/>
      <c r="D7533" s="92"/>
      <c r="E7533" s="92"/>
      <c r="F7533" s="92"/>
      <c r="G7533" s="92"/>
      <c r="H7533" s="92"/>
      <c r="I7533" s="92"/>
      <c r="J7533" s="92"/>
      <c r="K7533" s="92"/>
      <c r="N7533" s="92"/>
      <c r="O7533" s="92"/>
      <c r="P7533" s="92"/>
      <c r="Q7533" s="92"/>
      <c r="R7533" s="92"/>
    </row>
    <row r="7534" spans="1:18" x14ac:dyDescent="0.3">
      <c r="A7534" s="107"/>
      <c r="B7534" s="92"/>
      <c r="C7534" s="92"/>
      <c r="D7534" s="92"/>
      <c r="E7534" s="92"/>
      <c r="F7534" s="92"/>
      <c r="G7534" s="92"/>
      <c r="H7534" s="92"/>
      <c r="I7534" s="92"/>
      <c r="J7534" s="92"/>
      <c r="K7534" s="92"/>
      <c r="N7534" s="92"/>
      <c r="O7534" s="92"/>
      <c r="P7534" s="92"/>
      <c r="Q7534" s="92"/>
      <c r="R7534" s="92"/>
    </row>
    <row r="7535" spans="1:18" x14ac:dyDescent="0.3">
      <c r="A7535" s="107"/>
      <c r="B7535" s="92"/>
      <c r="C7535" s="92"/>
      <c r="D7535" s="92"/>
      <c r="E7535" s="92"/>
      <c r="F7535" s="92"/>
      <c r="G7535" s="92"/>
      <c r="H7535" s="92"/>
      <c r="I7535" s="92"/>
      <c r="J7535" s="92"/>
      <c r="K7535" s="92"/>
      <c r="N7535" s="92"/>
      <c r="O7535" s="92"/>
      <c r="P7535" s="92"/>
      <c r="Q7535" s="92"/>
      <c r="R7535" s="92"/>
    </row>
    <row r="7536" spans="1:18" x14ac:dyDescent="0.3">
      <c r="A7536" s="107"/>
      <c r="B7536" s="92"/>
      <c r="C7536" s="92"/>
      <c r="D7536" s="92"/>
      <c r="E7536" s="92"/>
      <c r="F7536" s="92"/>
      <c r="G7536" s="92"/>
      <c r="H7536" s="92"/>
      <c r="I7536" s="92"/>
      <c r="J7536" s="92"/>
      <c r="K7536" s="92"/>
      <c r="N7536" s="92"/>
      <c r="O7536" s="92"/>
      <c r="P7536" s="92"/>
      <c r="Q7536" s="92"/>
      <c r="R7536" s="92"/>
    </row>
    <row r="7537" spans="1:18" x14ac:dyDescent="0.3">
      <c r="A7537" s="107"/>
      <c r="B7537" s="92"/>
      <c r="C7537" s="92"/>
      <c r="D7537" s="92"/>
      <c r="E7537" s="92"/>
      <c r="F7537" s="92"/>
      <c r="G7537" s="92"/>
      <c r="H7537" s="92"/>
      <c r="I7537" s="92"/>
      <c r="J7537" s="92"/>
      <c r="K7537" s="92"/>
      <c r="N7537" s="92"/>
      <c r="O7537" s="92"/>
      <c r="P7537" s="92"/>
      <c r="Q7537" s="92"/>
      <c r="R7537" s="92"/>
    </row>
    <row r="7538" spans="1:18" x14ac:dyDescent="0.3">
      <c r="A7538" s="107"/>
      <c r="B7538" s="92"/>
      <c r="C7538" s="92"/>
      <c r="D7538" s="92"/>
      <c r="E7538" s="92"/>
      <c r="F7538" s="92"/>
      <c r="G7538" s="92"/>
      <c r="H7538" s="92"/>
      <c r="I7538" s="92"/>
      <c r="J7538" s="92"/>
      <c r="K7538" s="92"/>
      <c r="N7538" s="92"/>
      <c r="O7538" s="92"/>
      <c r="P7538" s="92"/>
      <c r="Q7538" s="92"/>
      <c r="R7538" s="92"/>
    </row>
    <row r="7539" spans="1:18" x14ac:dyDescent="0.3">
      <c r="A7539" s="107"/>
      <c r="B7539" s="92"/>
      <c r="C7539" s="92"/>
      <c r="D7539" s="92"/>
      <c r="E7539" s="92"/>
      <c r="F7539" s="92"/>
      <c r="G7539" s="92"/>
      <c r="H7539" s="92"/>
      <c r="I7539" s="92"/>
      <c r="J7539" s="92"/>
      <c r="K7539" s="92"/>
      <c r="N7539" s="92"/>
      <c r="O7539" s="92"/>
      <c r="P7539" s="92"/>
      <c r="Q7539" s="92"/>
      <c r="R7539" s="92"/>
    </row>
    <row r="7540" spans="1:18" x14ac:dyDescent="0.3">
      <c r="A7540" s="107"/>
      <c r="B7540" s="92"/>
      <c r="C7540" s="92"/>
      <c r="D7540" s="92"/>
      <c r="E7540" s="92"/>
      <c r="F7540" s="92"/>
      <c r="G7540" s="92"/>
      <c r="H7540" s="92"/>
      <c r="I7540" s="92"/>
      <c r="J7540" s="92"/>
      <c r="K7540" s="92"/>
      <c r="N7540" s="92"/>
      <c r="O7540" s="92"/>
      <c r="P7540" s="92"/>
      <c r="Q7540" s="92"/>
      <c r="R7540" s="92"/>
    </row>
    <row r="7541" spans="1:18" x14ac:dyDescent="0.3">
      <c r="A7541" s="107"/>
      <c r="B7541" s="92"/>
      <c r="C7541" s="92"/>
      <c r="D7541" s="92"/>
      <c r="E7541" s="92"/>
      <c r="F7541" s="92"/>
      <c r="G7541" s="92"/>
      <c r="H7541" s="92"/>
      <c r="I7541" s="92"/>
      <c r="J7541" s="92"/>
      <c r="K7541" s="92"/>
      <c r="N7541" s="92"/>
      <c r="O7541" s="92"/>
      <c r="P7541" s="92"/>
      <c r="Q7541" s="92"/>
      <c r="R7541" s="92"/>
    </row>
    <row r="7542" spans="1:18" x14ac:dyDescent="0.3">
      <c r="A7542" s="107"/>
      <c r="B7542" s="92"/>
      <c r="C7542" s="92"/>
      <c r="D7542" s="92"/>
      <c r="E7542" s="92"/>
      <c r="F7542" s="92"/>
      <c r="G7542" s="92"/>
      <c r="H7542" s="92"/>
      <c r="I7542" s="92"/>
      <c r="J7542" s="92"/>
      <c r="K7542" s="92"/>
      <c r="N7542" s="92"/>
      <c r="O7542" s="92"/>
      <c r="P7542" s="92"/>
      <c r="Q7542" s="92"/>
      <c r="R7542" s="92"/>
    </row>
    <row r="7543" spans="1:18" x14ac:dyDescent="0.3">
      <c r="A7543" s="107"/>
      <c r="B7543" s="92"/>
      <c r="C7543" s="92"/>
      <c r="D7543" s="92"/>
      <c r="E7543" s="92"/>
      <c r="F7543" s="92"/>
      <c r="G7543" s="92"/>
      <c r="H7543" s="92"/>
      <c r="I7543" s="92"/>
      <c r="J7543" s="92"/>
      <c r="K7543" s="92"/>
      <c r="N7543" s="92"/>
      <c r="O7543" s="92"/>
      <c r="P7543" s="92"/>
      <c r="Q7543" s="92"/>
      <c r="R7543" s="92"/>
    </row>
    <row r="7544" spans="1:18" x14ac:dyDescent="0.3">
      <c r="A7544" s="107"/>
      <c r="B7544" s="92"/>
      <c r="C7544" s="92"/>
      <c r="D7544" s="92"/>
      <c r="E7544" s="92"/>
      <c r="F7544" s="92"/>
      <c r="G7544" s="92"/>
      <c r="H7544" s="92"/>
      <c r="I7544" s="92"/>
      <c r="J7544" s="92"/>
      <c r="K7544" s="92"/>
      <c r="N7544" s="92"/>
      <c r="O7544" s="92"/>
      <c r="P7544" s="92"/>
      <c r="Q7544" s="92"/>
      <c r="R7544" s="92"/>
    </row>
    <row r="7545" spans="1:18" x14ac:dyDescent="0.3">
      <c r="A7545" s="107"/>
      <c r="B7545" s="92"/>
      <c r="C7545" s="92"/>
      <c r="D7545" s="92"/>
      <c r="E7545" s="92"/>
      <c r="F7545" s="92"/>
      <c r="G7545" s="92"/>
      <c r="H7545" s="92"/>
      <c r="I7545" s="92"/>
      <c r="J7545" s="92"/>
      <c r="K7545" s="92"/>
      <c r="N7545" s="92"/>
      <c r="O7545" s="92"/>
      <c r="P7545" s="92"/>
      <c r="Q7545" s="92"/>
      <c r="R7545" s="92"/>
    </row>
    <row r="7546" spans="1:18" x14ac:dyDescent="0.3">
      <c r="A7546" s="107"/>
      <c r="B7546" s="92"/>
      <c r="C7546" s="92"/>
      <c r="D7546" s="92"/>
      <c r="E7546" s="92"/>
      <c r="F7546" s="92"/>
      <c r="G7546" s="92"/>
      <c r="H7546" s="92"/>
      <c r="I7546" s="92"/>
      <c r="J7546" s="92"/>
      <c r="K7546" s="92"/>
      <c r="N7546" s="92"/>
      <c r="O7546" s="92"/>
      <c r="P7546" s="92"/>
      <c r="Q7546" s="92"/>
      <c r="R7546" s="92"/>
    </row>
    <row r="7547" spans="1:18" x14ac:dyDescent="0.3">
      <c r="A7547" s="107"/>
      <c r="B7547" s="92"/>
      <c r="C7547" s="92"/>
      <c r="D7547" s="92"/>
      <c r="E7547" s="92"/>
      <c r="F7547" s="92"/>
      <c r="G7547" s="92"/>
      <c r="H7547" s="92"/>
      <c r="I7547" s="92"/>
      <c r="J7547" s="92"/>
      <c r="K7547" s="92"/>
      <c r="N7547" s="92"/>
      <c r="O7547" s="92"/>
      <c r="P7547" s="92"/>
      <c r="Q7547" s="92"/>
      <c r="R7547" s="92"/>
    </row>
    <row r="7548" spans="1:18" x14ac:dyDescent="0.3">
      <c r="A7548" s="107"/>
      <c r="B7548" s="92"/>
      <c r="C7548" s="92"/>
      <c r="D7548" s="92"/>
      <c r="E7548" s="92"/>
      <c r="F7548" s="92"/>
      <c r="G7548" s="92"/>
      <c r="H7548" s="92"/>
      <c r="I7548" s="92"/>
      <c r="J7548" s="92"/>
      <c r="K7548" s="92"/>
      <c r="N7548" s="92"/>
      <c r="O7548" s="92"/>
      <c r="P7548" s="92"/>
      <c r="Q7548" s="92"/>
      <c r="R7548" s="92"/>
    </row>
    <row r="7549" spans="1:18" x14ac:dyDescent="0.3">
      <c r="A7549" s="107"/>
      <c r="B7549" s="92"/>
      <c r="C7549" s="92"/>
      <c r="D7549" s="92"/>
      <c r="E7549" s="92"/>
      <c r="F7549" s="92"/>
      <c r="G7549" s="92"/>
      <c r="H7549" s="92"/>
      <c r="I7549" s="92"/>
      <c r="J7549" s="92"/>
      <c r="K7549" s="92"/>
      <c r="N7549" s="92"/>
      <c r="O7549" s="92"/>
      <c r="P7549" s="92"/>
      <c r="Q7549" s="92"/>
      <c r="R7549" s="92"/>
    </row>
    <row r="7550" spans="1:18" x14ac:dyDescent="0.3">
      <c r="A7550" s="107"/>
      <c r="B7550" s="92"/>
      <c r="C7550" s="92"/>
      <c r="D7550" s="92"/>
      <c r="E7550" s="92"/>
      <c r="F7550" s="92"/>
      <c r="G7550" s="92"/>
      <c r="H7550" s="92"/>
      <c r="I7550" s="92"/>
      <c r="J7550" s="92"/>
      <c r="K7550" s="92"/>
      <c r="N7550" s="92"/>
      <c r="O7550" s="92"/>
      <c r="P7550" s="92"/>
      <c r="Q7550" s="92"/>
      <c r="R7550" s="92"/>
    </row>
    <row r="7551" spans="1:18" x14ac:dyDescent="0.3">
      <c r="A7551" s="107"/>
      <c r="B7551" s="92"/>
      <c r="C7551" s="92"/>
      <c r="D7551" s="92"/>
      <c r="E7551" s="92"/>
      <c r="F7551" s="92"/>
      <c r="G7551" s="92"/>
      <c r="H7551" s="92"/>
      <c r="I7551" s="92"/>
      <c r="J7551" s="92"/>
      <c r="K7551" s="92"/>
      <c r="N7551" s="92"/>
      <c r="O7551" s="92"/>
      <c r="P7551" s="92"/>
      <c r="Q7551" s="92"/>
      <c r="R7551" s="92"/>
    </row>
    <row r="7552" spans="1:18" x14ac:dyDescent="0.3">
      <c r="A7552" s="107"/>
      <c r="B7552" s="92"/>
      <c r="C7552" s="92"/>
      <c r="D7552" s="92"/>
      <c r="E7552" s="92"/>
      <c r="F7552" s="92"/>
      <c r="G7552" s="92"/>
      <c r="H7552" s="92"/>
      <c r="I7552" s="92"/>
      <c r="J7552" s="92"/>
      <c r="K7552" s="92"/>
      <c r="N7552" s="92"/>
      <c r="O7552" s="92"/>
      <c r="P7552" s="92"/>
      <c r="Q7552" s="92"/>
      <c r="R7552" s="92"/>
    </row>
    <row r="7553" spans="1:18" x14ac:dyDescent="0.3">
      <c r="A7553" s="107"/>
      <c r="B7553" s="92"/>
      <c r="C7553" s="92"/>
      <c r="D7553" s="92"/>
      <c r="E7553" s="92"/>
      <c r="F7553" s="92"/>
      <c r="G7553" s="92"/>
      <c r="H7553" s="92"/>
      <c r="I7553" s="92"/>
      <c r="J7553" s="92"/>
      <c r="K7553" s="92"/>
      <c r="N7553" s="92"/>
      <c r="O7553" s="92"/>
      <c r="P7553" s="92"/>
      <c r="Q7553" s="92"/>
      <c r="R7553" s="92"/>
    </row>
    <row r="7554" spans="1:18" x14ac:dyDescent="0.3">
      <c r="A7554" s="107"/>
      <c r="B7554" s="92"/>
      <c r="C7554" s="92"/>
      <c r="D7554" s="92"/>
      <c r="E7554" s="92"/>
      <c r="F7554" s="92"/>
      <c r="G7554" s="92"/>
      <c r="H7554" s="92"/>
      <c r="I7554" s="92"/>
      <c r="J7554" s="92"/>
      <c r="K7554" s="92"/>
      <c r="N7554" s="92"/>
      <c r="O7554" s="92"/>
      <c r="P7554" s="92"/>
      <c r="Q7554" s="92"/>
      <c r="R7554" s="92"/>
    </row>
    <row r="7555" spans="1:18" x14ac:dyDescent="0.3">
      <c r="A7555" s="107"/>
      <c r="B7555" s="92"/>
      <c r="C7555" s="92"/>
      <c r="D7555" s="92"/>
      <c r="E7555" s="92"/>
      <c r="F7555" s="92"/>
      <c r="G7555" s="92"/>
      <c r="H7555" s="92"/>
      <c r="I7555" s="92"/>
      <c r="J7555" s="92"/>
      <c r="K7555" s="92"/>
      <c r="N7555" s="92"/>
      <c r="O7555" s="92"/>
      <c r="P7555" s="92"/>
      <c r="Q7555" s="92"/>
      <c r="R7555" s="92"/>
    </row>
    <row r="7556" spans="1:18" x14ac:dyDescent="0.3">
      <c r="A7556" s="107"/>
      <c r="B7556" s="92"/>
      <c r="C7556" s="92"/>
      <c r="D7556" s="92"/>
      <c r="E7556" s="92"/>
      <c r="F7556" s="92"/>
      <c r="G7556" s="92"/>
      <c r="H7556" s="92"/>
      <c r="I7556" s="92"/>
      <c r="J7556" s="92"/>
      <c r="K7556" s="92"/>
      <c r="N7556" s="92"/>
      <c r="O7556" s="92"/>
      <c r="P7556" s="92"/>
      <c r="Q7556" s="92"/>
      <c r="R7556" s="92"/>
    </row>
    <row r="7557" spans="1:18" x14ac:dyDescent="0.3">
      <c r="A7557" s="107"/>
      <c r="B7557" s="92"/>
      <c r="C7557" s="92"/>
      <c r="D7557" s="92"/>
      <c r="E7557" s="92"/>
      <c r="F7557" s="92"/>
      <c r="G7557" s="92"/>
      <c r="H7557" s="92"/>
      <c r="I7557" s="92"/>
      <c r="J7557" s="92"/>
      <c r="K7557" s="92"/>
      <c r="N7557" s="92"/>
      <c r="O7557" s="92"/>
      <c r="P7557" s="92"/>
      <c r="Q7557" s="92"/>
      <c r="R7557" s="92"/>
    </row>
    <row r="7558" spans="1:18" x14ac:dyDescent="0.3">
      <c r="A7558" s="107"/>
      <c r="B7558" s="92"/>
      <c r="C7558" s="92"/>
      <c r="D7558" s="92"/>
      <c r="E7558" s="92"/>
      <c r="F7558" s="92"/>
      <c r="G7558" s="92"/>
      <c r="H7558" s="92"/>
      <c r="I7558" s="92"/>
      <c r="J7558" s="92"/>
      <c r="K7558" s="92"/>
      <c r="N7558" s="92"/>
      <c r="O7558" s="92"/>
      <c r="P7558" s="92"/>
      <c r="Q7558" s="92"/>
      <c r="R7558" s="92"/>
    </row>
    <row r="7559" spans="1:18" x14ac:dyDescent="0.3">
      <c r="A7559" s="107"/>
      <c r="B7559" s="92"/>
      <c r="C7559" s="92"/>
      <c r="D7559" s="92"/>
      <c r="E7559" s="92"/>
      <c r="F7559" s="92"/>
      <c r="G7559" s="92"/>
      <c r="H7559" s="92"/>
      <c r="I7559" s="92"/>
      <c r="J7559" s="92"/>
      <c r="K7559" s="92"/>
      <c r="N7559" s="92"/>
      <c r="O7559" s="92"/>
      <c r="P7559" s="92"/>
      <c r="Q7559" s="92"/>
      <c r="R7559" s="92"/>
    </row>
    <row r="7560" spans="1:18" x14ac:dyDescent="0.3">
      <c r="A7560" s="107"/>
      <c r="B7560" s="92"/>
      <c r="C7560" s="92"/>
      <c r="D7560" s="92"/>
      <c r="E7560" s="92"/>
      <c r="F7560" s="92"/>
      <c r="G7560" s="92"/>
      <c r="H7560" s="92"/>
      <c r="I7560" s="92"/>
      <c r="J7560" s="92"/>
      <c r="K7560" s="92"/>
      <c r="N7560" s="92"/>
      <c r="O7560" s="92"/>
      <c r="P7560" s="92"/>
      <c r="Q7560" s="92"/>
      <c r="R7560" s="92"/>
    </row>
    <row r="7561" spans="1:18" x14ac:dyDescent="0.3">
      <c r="A7561" s="107"/>
      <c r="B7561" s="92"/>
      <c r="C7561" s="92"/>
      <c r="D7561" s="92"/>
      <c r="E7561" s="92"/>
      <c r="F7561" s="92"/>
      <c r="G7561" s="92"/>
      <c r="H7561" s="92"/>
      <c r="I7561" s="92"/>
      <c r="J7561" s="92"/>
      <c r="K7561" s="92"/>
      <c r="N7561" s="92"/>
      <c r="O7561" s="92"/>
      <c r="P7561" s="92"/>
      <c r="Q7561" s="92"/>
      <c r="R7561" s="92"/>
    </row>
    <row r="7562" spans="1:18" x14ac:dyDescent="0.3">
      <c r="A7562" s="107"/>
      <c r="B7562" s="92"/>
      <c r="C7562" s="92"/>
      <c r="D7562" s="92"/>
      <c r="E7562" s="92"/>
      <c r="F7562" s="92"/>
      <c r="G7562" s="92"/>
      <c r="H7562" s="92"/>
      <c r="I7562" s="92"/>
      <c r="J7562" s="92"/>
      <c r="K7562" s="92"/>
      <c r="N7562" s="92"/>
      <c r="O7562" s="92"/>
      <c r="P7562" s="92"/>
      <c r="Q7562" s="92"/>
      <c r="R7562" s="92"/>
    </row>
    <row r="7563" spans="1:18" x14ac:dyDescent="0.3">
      <c r="A7563" s="107"/>
      <c r="B7563" s="92"/>
      <c r="C7563" s="92"/>
      <c r="D7563" s="92"/>
      <c r="E7563" s="92"/>
      <c r="F7563" s="92"/>
      <c r="G7563" s="92"/>
      <c r="H7563" s="92"/>
      <c r="I7563" s="92"/>
      <c r="J7563" s="92"/>
      <c r="K7563" s="92"/>
      <c r="N7563" s="92"/>
      <c r="O7563" s="92"/>
      <c r="P7563" s="92"/>
      <c r="Q7563" s="92"/>
      <c r="R7563" s="92"/>
    </row>
    <row r="7564" spans="1:18" x14ac:dyDescent="0.3">
      <c r="A7564" s="107"/>
      <c r="B7564" s="92"/>
      <c r="C7564" s="92"/>
      <c r="D7564" s="92"/>
      <c r="E7564" s="92"/>
      <c r="F7564" s="92"/>
      <c r="G7564" s="92"/>
      <c r="H7564" s="92"/>
      <c r="I7564" s="92"/>
      <c r="J7564" s="92"/>
      <c r="K7564" s="92"/>
      <c r="N7564" s="92"/>
      <c r="O7564" s="92"/>
      <c r="P7564" s="92"/>
      <c r="Q7564" s="92"/>
      <c r="R7564" s="92"/>
    </row>
    <row r="7565" spans="1:18" x14ac:dyDescent="0.3">
      <c r="A7565" s="107"/>
      <c r="B7565" s="92"/>
      <c r="C7565" s="92"/>
      <c r="D7565" s="92"/>
      <c r="E7565" s="92"/>
      <c r="F7565" s="92"/>
      <c r="G7565" s="92"/>
      <c r="H7565" s="92"/>
      <c r="I7565" s="92"/>
      <c r="J7565" s="92"/>
      <c r="K7565" s="92"/>
      <c r="N7565" s="92"/>
      <c r="O7565" s="92"/>
      <c r="P7565" s="92"/>
      <c r="Q7565" s="92"/>
      <c r="R7565" s="92"/>
    </row>
    <row r="7566" spans="1:18" x14ac:dyDescent="0.3">
      <c r="A7566" s="107"/>
      <c r="B7566" s="92"/>
      <c r="C7566" s="92"/>
      <c r="D7566" s="92"/>
      <c r="E7566" s="92"/>
      <c r="F7566" s="92"/>
      <c r="G7566" s="92"/>
      <c r="H7566" s="92"/>
      <c r="I7566" s="92"/>
      <c r="J7566" s="92"/>
      <c r="K7566" s="92"/>
      <c r="N7566" s="92"/>
      <c r="O7566" s="92"/>
      <c r="P7566" s="92"/>
      <c r="Q7566" s="92"/>
      <c r="R7566" s="92"/>
    </row>
    <row r="7567" spans="1:18" x14ac:dyDescent="0.3">
      <c r="A7567" s="107"/>
      <c r="B7567" s="92"/>
      <c r="C7567" s="92"/>
      <c r="D7567" s="92"/>
      <c r="E7567" s="92"/>
      <c r="F7567" s="92"/>
      <c r="G7567" s="92"/>
      <c r="H7567" s="92"/>
      <c r="I7567" s="92"/>
      <c r="J7567" s="92"/>
      <c r="K7567" s="92"/>
      <c r="N7567" s="92"/>
      <c r="O7567" s="92"/>
      <c r="P7567" s="92"/>
      <c r="Q7567" s="92"/>
      <c r="R7567" s="92"/>
    </row>
    <row r="7568" spans="1:18" x14ac:dyDescent="0.3">
      <c r="A7568" s="107"/>
      <c r="B7568" s="92"/>
      <c r="C7568" s="92"/>
      <c r="D7568" s="92"/>
      <c r="E7568" s="92"/>
      <c r="F7568" s="92"/>
      <c r="G7568" s="92"/>
      <c r="H7568" s="92"/>
      <c r="I7568" s="92"/>
      <c r="J7568" s="92"/>
      <c r="K7568" s="92"/>
      <c r="N7568" s="92"/>
      <c r="O7568" s="92"/>
      <c r="P7568" s="92"/>
      <c r="Q7568" s="92"/>
      <c r="R7568" s="92"/>
    </row>
    <row r="7569" spans="1:18" x14ac:dyDescent="0.3">
      <c r="A7569" s="107"/>
      <c r="B7569" s="92"/>
      <c r="C7569" s="92"/>
      <c r="D7569" s="92"/>
      <c r="E7569" s="92"/>
      <c r="F7569" s="92"/>
      <c r="G7569" s="92"/>
      <c r="H7569" s="92"/>
      <c r="I7569" s="92"/>
      <c r="J7569" s="92"/>
      <c r="K7569" s="92"/>
      <c r="N7569" s="92"/>
      <c r="O7569" s="92"/>
      <c r="P7569" s="92"/>
      <c r="Q7569" s="92"/>
      <c r="R7569" s="92"/>
    </row>
    <row r="7570" spans="1:18" x14ac:dyDescent="0.3">
      <c r="A7570" s="107"/>
      <c r="B7570" s="92"/>
      <c r="C7570" s="92"/>
      <c r="D7570" s="92"/>
      <c r="E7570" s="92"/>
      <c r="F7570" s="92"/>
      <c r="G7570" s="92"/>
      <c r="H7570" s="92"/>
      <c r="I7570" s="92"/>
      <c r="J7570" s="92"/>
      <c r="K7570" s="92"/>
      <c r="N7570" s="92"/>
      <c r="O7570" s="92"/>
      <c r="P7570" s="92"/>
      <c r="Q7570" s="92"/>
      <c r="R7570" s="92"/>
    </row>
    <row r="7571" spans="1:18" x14ac:dyDescent="0.3">
      <c r="A7571" s="107"/>
      <c r="B7571" s="92"/>
      <c r="C7571" s="92"/>
      <c r="D7571" s="92"/>
      <c r="E7571" s="92"/>
      <c r="F7571" s="92"/>
      <c r="G7571" s="92"/>
      <c r="H7571" s="92"/>
      <c r="I7571" s="92"/>
      <c r="J7571" s="92"/>
      <c r="K7571" s="92"/>
      <c r="N7571" s="92"/>
      <c r="O7571" s="92"/>
      <c r="P7571" s="92"/>
      <c r="Q7571" s="92"/>
      <c r="R7571" s="92"/>
    </row>
    <row r="7572" spans="1:18" x14ac:dyDescent="0.3">
      <c r="A7572" s="107"/>
      <c r="B7572" s="92"/>
      <c r="C7572" s="92"/>
      <c r="D7572" s="92"/>
      <c r="E7572" s="92"/>
      <c r="F7572" s="92"/>
      <c r="G7572" s="92"/>
      <c r="H7572" s="92"/>
      <c r="I7572" s="92"/>
      <c r="J7572" s="92"/>
      <c r="K7572" s="92"/>
      <c r="N7572" s="92"/>
      <c r="O7572" s="92"/>
      <c r="P7572" s="92"/>
      <c r="Q7572" s="92"/>
      <c r="R7572" s="92"/>
    </row>
    <row r="7573" spans="1:18" x14ac:dyDescent="0.3">
      <c r="A7573" s="107"/>
      <c r="B7573" s="92"/>
      <c r="C7573" s="92"/>
      <c r="D7573" s="92"/>
      <c r="E7573" s="92"/>
      <c r="F7573" s="92"/>
      <c r="G7573" s="92"/>
      <c r="H7573" s="92"/>
      <c r="I7573" s="92"/>
      <c r="J7573" s="92"/>
      <c r="K7573" s="92"/>
      <c r="N7573" s="92"/>
      <c r="O7573" s="92"/>
      <c r="P7573" s="92"/>
      <c r="Q7573" s="92"/>
      <c r="R7573" s="92"/>
    </row>
    <row r="7574" spans="1:18" x14ac:dyDescent="0.3">
      <c r="A7574" s="107"/>
      <c r="B7574" s="92"/>
      <c r="C7574" s="92"/>
      <c r="D7574" s="92"/>
      <c r="E7574" s="92"/>
      <c r="F7574" s="92"/>
      <c r="G7574" s="92"/>
      <c r="H7574" s="92"/>
      <c r="I7574" s="92"/>
      <c r="J7574" s="92"/>
      <c r="K7574" s="92"/>
      <c r="N7574" s="92"/>
      <c r="O7574" s="92"/>
      <c r="P7574" s="92"/>
      <c r="Q7574" s="92"/>
      <c r="R7574" s="92"/>
    </row>
    <row r="7575" spans="1:18" x14ac:dyDescent="0.3">
      <c r="A7575" s="107"/>
      <c r="B7575" s="92"/>
      <c r="C7575" s="92"/>
      <c r="D7575" s="92"/>
      <c r="E7575" s="92"/>
      <c r="F7575" s="92"/>
      <c r="G7575" s="92"/>
      <c r="H7575" s="92"/>
      <c r="I7575" s="92"/>
      <c r="J7575" s="92"/>
      <c r="K7575" s="92"/>
      <c r="N7575" s="92"/>
      <c r="O7575" s="92"/>
      <c r="P7575" s="92"/>
      <c r="Q7575" s="92"/>
      <c r="R7575" s="92"/>
    </row>
    <row r="7576" spans="1:18" x14ac:dyDescent="0.3">
      <c r="A7576" s="107"/>
      <c r="B7576" s="92"/>
      <c r="C7576" s="92"/>
      <c r="D7576" s="92"/>
      <c r="E7576" s="92"/>
      <c r="F7576" s="92"/>
      <c r="G7576" s="92"/>
      <c r="H7576" s="92"/>
      <c r="I7576" s="92"/>
      <c r="J7576" s="92"/>
      <c r="K7576" s="92"/>
      <c r="N7576" s="92"/>
      <c r="O7576" s="92"/>
      <c r="P7576" s="92"/>
      <c r="Q7576" s="92"/>
      <c r="R7576" s="92"/>
    </row>
    <row r="7577" spans="1:18" x14ac:dyDescent="0.3">
      <c r="A7577" s="107"/>
      <c r="B7577" s="92"/>
      <c r="C7577" s="92"/>
      <c r="D7577" s="92"/>
      <c r="E7577" s="92"/>
      <c r="F7577" s="92"/>
      <c r="G7577" s="92"/>
      <c r="H7577" s="92"/>
      <c r="I7577" s="92"/>
      <c r="J7577" s="92"/>
      <c r="K7577" s="92"/>
      <c r="N7577" s="92"/>
      <c r="O7577" s="92"/>
      <c r="P7577" s="92"/>
      <c r="Q7577" s="92"/>
      <c r="R7577" s="92"/>
    </row>
    <row r="7578" spans="1:18" x14ac:dyDescent="0.3">
      <c r="A7578" s="107"/>
      <c r="B7578" s="92"/>
      <c r="C7578" s="92"/>
      <c r="D7578" s="92"/>
      <c r="E7578" s="92"/>
      <c r="F7578" s="92"/>
      <c r="G7578" s="92"/>
      <c r="H7578" s="92"/>
      <c r="I7578" s="92"/>
      <c r="J7578" s="92"/>
      <c r="K7578" s="92"/>
      <c r="N7578" s="92"/>
      <c r="O7578" s="92"/>
      <c r="P7578" s="92"/>
      <c r="Q7578" s="92"/>
      <c r="R7578" s="92"/>
    </row>
    <row r="7579" spans="1:18" x14ac:dyDescent="0.3">
      <c r="A7579" s="107"/>
      <c r="B7579" s="92"/>
      <c r="C7579" s="92"/>
      <c r="D7579" s="92"/>
      <c r="E7579" s="92"/>
      <c r="F7579" s="92"/>
      <c r="G7579" s="92"/>
      <c r="H7579" s="92"/>
      <c r="I7579" s="92"/>
      <c r="J7579" s="92"/>
      <c r="K7579" s="92"/>
      <c r="N7579" s="92"/>
      <c r="O7579" s="92"/>
      <c r="P7579" s="92"/>
      <c r="Q7579" s="92"/>
      <c r="R7579" s="92"/>
    </row>
    <row r="7580" spans="1:18" x14ac:dyDescent="0.3">
      <c r="A7580" s="107"/>
      <c r="B7580" s="92"/>
      <c r="C7580" s="92"/>
      <c r="D7580" s="92"/>
      <c r="E7580" s="92"/>
      <c r="F7580" s="92"/>
      <c r="G7580" s="92"/>
      <c r="H7580" s="92"/>
      <c r="I7580" s="92"/>
      <c r="J7580" s="92"/>
      <c r="K7580" s="92"/>
      <c r="N7580" s="92"/>
      <c r="O7580" s="92"/>
      <c r="P7580" s="92"/>
      <c r="Q7580" s="92"/>
      <c r="R7580" s="92"/>
    </row>
    <row r="7581" spans="1:18" x14ac:dyDescent="0.3">
      <c r="A7581" s="107"/>
      <c r="B7581" s="92"/>
      <c r="C7581" s="92"/>
      <c r="D7581" s="92"/>
      <c r="E7581" s="92"/>
      <c r="F7581" s="92"/>
      <c r="G7581" s="92"/>
      <c r="H7581" s="92"/>
      <c r="I7581" s="92"/>
      <c r="J7581" s="92"/>
      <c r="K7581" s="92"/>
      <c r="N7581" s="92"/>
      <c r="O7581" s="92"/>
      <c r="P7581" s="92"/>
      <c r="Q7581" s="92"/>
      <c r="R7581" s="92"/>
    </row>
    <row r="7582" spans="1:18" x14ac:dyDescent="0.3">
      <c r="A7582" s="107"/>
      <c r="B7582" s="92"/>
      <c r="C7582" s="92"/>
      <c r="D7582" s="92"/>
      <c r="E7582" s="92"/>
      <c r="F7582" s="92"/>
      <c r="G7582" s="92"/>
      <c r="H7582" s="92"/>
      <c r="I7582" s="92"/>
      <c r="J7582" s="92"/>
      <c r="K7582" s="92"/>
      <c r="N7582" s="92"/>
      <c r="O7582" s="92"/>
      <c r="P7582" s="92"/>
      <c r="Q7582" s="92"/>
      <c r="R7582" s="92"/>
    </row>
    <row r="7583" spans="1:18" x14ac:dyDescent="0.3">
      <c r="A7583" s="107"/>
      <c r="B7583" s="92"/>
      <c r="C7583" s="92"/>
      <c r="D7583" s="92"/>
      <c r="E7583" s="92"/>
      <c r="F7583" s="92"/>
      <c r="G7583" s="92"/>
      <c r="H7583" s="92"/>
      <c r="I7583" s="92"/>
      <c r="J7583" s="92"/>
      <c r="K7583" s="92"/>
      <c r="N7583" s="92"/>
      <c r="O7583" s="92"/>
      <c r="P7583" s="92"/>
      <c r="Q7583" s="92"/>
      <c r="R7583" s="92"/>
    </row>
    <row r="7584" spans="1:18" x14ac:dyDescent="0.3">
      <c r="A7584" s="107"/>
      <c r="B7584" s="92"/>
      <c r="C7584" s="92"/>
      <c r="D7584" s="92"/>
      <c r="E7584" s="92"/>
      <c r="F7584" s="92"/>
      <c r="G7584" s="92"/>
      <c r="H7584" s="92"/>
      <c r="I7584" s="92"/>
      <c r="J7584" s="92"/>
      <c r="K7584" s="92"/>
      <c r="N7584" s="92"/>
      <c r="O7584" s="92"/>
      <c r="P7584" s="92"/>
      <c r="Q7584" s="92"/>
      <c r="R7584" s="92"/>
    </row>
    <row r="7585" spans="1:18" x14ac:dyDescent="0.3">
      <c r="A7585" s="107"/>
      <c r="B7585" s="92"/>
      <c r="C7585" s="92"/>
      <c r="D7585" s="92"/>
      <c r="E7585" s="92"/>
      <c r="F7585" s="92"/>
      <c r="G7585" s="92"/>
      <c r="H7585" s="92"/>
      <c r="I7585" s="92"/>
      <c r="J7585" s="92"/>
      <c r="K7585" s="92"/>
      <c r="N7585" s="92"/>
      <c r="O7585" s="92"/>
      <c r="P7585" s="92"/>
      <c r="Q7585" s="92"/>
      <c r="R7585" s="92"/>
    </row>
    <row r="7586" spans="1:18" x14ac:dyDescent="0.3">
      <c r="A7586" s="107"/>
      <c r="B7586" s="92"/>
      <c r="C7586" s="92"/>
      <c r="D7586" s="92"/>
      <c r="E7586" s="92"/>
      <c r="F7586" s="92"/>
      <c r="G7586" s="92"/>
      <c r="H7586" s="92"/>
      <c r="I7586" s="92"/>
      <c r="J7586" s="92"/>
      <c r="K7586" s="92"/>
      <c r="N7586" s="92"/>
      <c r="O7586" s="92"/>
      <c r="P7586" s="92"/>
      <c r="Q7586" s="92"/>
      <c r="R7586" s="92"/>
    </row>
    <row r="7587" spans="1:18" x14ac:dyDescent="0.3">
      <c r="A7587" s="107"/>
      <c r="B7587" s="92"/>
      <c r="C7587" s="92"/>
      <c r="D7587" s="92"/>
      <c r="E7587" s="92"/>
      <c r="F7587" s="92"/>
      <c r="G7587" s="92"/>
      <c r="H7587" s="92"/>
      <c r="I7587" s="92"/>
      <c r="J7587" s="92"/>
      <c r="K7587" s="92"/>
      <c r="N7587" s="92"/>
      <c r="O7587" s="92"/>
      <c r="P7587" s="92"/>
      <c r="Q7587" s="92"/>
      <c r="R7587" s="92"/>
    </row>
    <row r="7588" spans="1:18" x14ac:dyDescent="0.3">
      <c r="A7588" s="107"/>
      <c r="B7588" s="92"/>
      <c r="C7588" s="92"/>
      <c r="D7588" s="92"/>
      <c r="E7588" s="92"/>
      <c r="F7588" s="92"/>
      <c r="G7588" s="92"/>
      <c r="H7588" s="92"/>
      <c r="I7588" s="92"/>
      <c r="J7588" s="92"/>
      <c r="K7588" s="92"/>
      <c r="N7588" s="92"/>
      <c r="O7588" s="92"/>
      <c r="P7588" s="92"/>
      <c r="Q7588" s="92"/>
      <c r="R7588" s="92"/>
    </row>
    <row r="7589" spans="1:18" x14ac:dyDescent="0.3">
      <c r="A7589" s="107"/>
      <c r="B7589" s="92"/>
      <c r="C7589" s="92"/>
      <c r="D7589" s="92"/>
      <c r="E7589" s="92"/>
      <c r="F7589" s="92"/>
      <c r="G7589" s="92"/>
      <c r="H7589" s="92"/>
      <c r="I7589" s="92"/>
      <c r="J7589" s="92"/>
      <c r="K7589" s="92"/>
      <c r="N7589" s="92"/>
      <c r="O7589" s="92"/>
      <c r="P7589" s="92"/>
      <c r="Q7589" s="92"/>
      <c r="R7589" s="92"/>
    </row>
    <row r="7590" spans="1:18" x14ac:dyDescent="0.3">
      <c r="A7590" s="107"/>
      <c r="B7590" s="92"/>
      <c r="C7590" s="92"/>
      <c r="D7590" s="92"/>
      <c r="E7590" s="92"/>
      <c r="F7590" s="92"/>
      <c r="G7590" s="92"/>
      <c r="H7590" s="92"/>
      <c r="I7590" s="92"/>
      <c r="J7590" s="92"/>
      <c r="K7590" s="92"/>
      <c r="N7590" s="92"/>
      <c r="O7590" s="92"/>
      <c r="P7590" s="92"/>
      <c r="Q7590" s="92"/>
      <c r="R7590" s="92"/>
    </row>
    <row r="7591" spans="1:18" x14ac:dyDescent="0.3">
      <c r="A7591" s="107"/>
      <c r="B7591" s="92"/>
      <c r="C7591" s="92"/>
      <c r="D7591" s="92"/>
      <c r="E7591" s="92"/>
      <c r="F7591" s="92"/>
      <c r="G7591" s="92"/>
      <c r="H7591" s="92"/>
      <c r="I7591" s="92"/>
      <c r="J7591" s="92"/>
      <c r="K7591" s="92"/>
      <c r="N7591" s="92"/>
      <c r="O7591" s="92"/>
      <c r="P7591" s="92"/>
      <c r="Q7591" s="92"/>
      <c r="R7591" s="92"/>
    </row>
    <row r="7592" spans="1:18" x14ac:dyDescent="0.3">
      <c r="A7592" s="107"/>
      <c r="B7592" s="92"/>
      <c r="C7592" s="92"/>
      <c r="D7592" s="92"/>
      <c r="E7592" s="92"/>
      <c r="F7592" s="92"/>
      <c r="G7592" s="92"/>
      <c r="H7592" s="92"/>
      <c r="I7592" s="92"/>
      <c r="J7592" s="92"/>
      <c r="K7592" s="92"/>
      <c r="N7592" s="92"/>
      <c r="O7592" s="92"/>
      <c r="P7592" s="92"/>
      <c r="Q7592" s="92"/>
      <c r="R7592" s="92"/>
    </row>
    <row r="7593" spans="1:18" x14ac:dyDescent="0.3">
      <c r="A7593" s="107"/>
      <c r="B7593" s="92"/>
      <c r="C7593" s="92"/>
      <c r="D7593" s="92"/>
      <c r="E7593" s="92"/>
      <c r="F7593" s="92"/>
      <c r="G7593" s="92"/>
      <c r="H7593" s="92"/>
      <c r="I7593" s="92"/>
      <c r="J7593" s="92"/>
      <c r="K7593" s="92"/>
      <c r="N7593" s="92"/>
      <c r="O7593" s="92"/>
      <c r="P7593" s="92"/>
      <c r="Q7593" s="92"/>
      <c r="R7593" s="92"/>
    </row>
    <row r="7594" spans="1:18" x14ac:dyDescent="0.3">
      <c r="A7594" s="107"/>
      <c r="B7594" s="92"/>
      <c r="C7594" s="92"/>
      <c r="D7594" s="92"/>
      <c r="E7594" s="92"/>
      <c r="F7594" s="92"/>
      <c r="G7594" s="92"/>
      <c r="H7594" s="92"/>
      <c r="I7594" s="92"/>
      <c r="J7594" s="92"/>
      <c r="K7594" s="92"/>
      <c r="N7594" s="92"/>
      <c r="O7594" s="92"/>
      <c r="P7594" s="92"/>
      <c r="Q7594" s="92"/>
      <c r="R7594" s="92"/>
    </row>
    <row r="7595" spans="1:18" x14ac:dyDescent="0.3">
      <c r="A7595" s="107"/>
      <c r="B7595" s="92"/>
      <c r="C7595" s="92"/>
      <c r="D7595" s="92"/>
      <c r="E7595" s="92"/>
      <c r="F7595" s="92"/>
      <c r="G7595" s="92"/>
      <c r="H7595" s="92"/>
      <c r="I7595" s="92"/>
      <c r="J7595" s="92"/>
      <c r="K7595" s="92"/>
      <c r="N7595" s="92"/>
      <c r="O7595" s="92"/>
      <c r="P7595" s="92"/>
      <c r="Q7595" s="92"/>
      <c r="R7595" s="92"/>
    </row>
    <row r="7596" spans="1:18" x14ac:dyDescent="0.3">
      <c r="A7596" s="107"/>
      <c r="B7596" s="92"/>
      <c r="C7596" s="92"/>
      <c r="D7596" s="92"/>
      <c r="E7596" s="92"/>
      <c r="F7596" s="92"/>
      <c r="G7596" s="92"/>
      <c r="H7596" s="92"/>
      <c r="I7596" s="92"/>
      <c r="J7596" s="92"/>
      <c r="K7596" s="92"/>
      <c r="N7596" s="92"/>
      <c r="O7596" s="92"/>
      <c r="P7596" s="92"/>
      <c r="Q7596" s="92"/>
      <c r="R7596" s="92"/>
    </row>
    <row r="7597" spans="1:18" x14ac:dyDescent="0.3">
      <c r="A7597" s="107"/>
      <c r="B7597" s="92"/>
      <c r="C7597" s="92"/>
      <c r="D7597" s="92"/>
      <c r="E7597" s="92"/>
      <c r="F7597" s="92"/>
      <c r="G7597" s="92"/>
      <c r="H7597" s="92"/>
      <c r="I7597" s="92"/>
      <c r="J7597" s="92"/>
      <c r="K7597" s="92"/>
      <c r="N7597" s="92"/>
      <c r="O7597" s="92"/>
      <c r="P7597" s="92"/>
      <c r="Q7597" s="92"/>
      <c r="R7597" s="92"/>
    </row>
    <row r="7598" spans="1:18" x14ac:dyDescent="0.3">
      <c r="A7598" s="107"/>
      <c r="B7598" s="92"/>
      <c r="C7598" s="92"/>
      <c r="D7598" s="92"/>
      <c r="E7598" s="92"/>
      <c r="F7598" s="92"/>
      <c r="G7598" s="92"/>
      <c r="H7598" s="92"/>
      <c r="I7598" s="92"/>
      <c r="J7598" s="92"/>
      <c r="K7598" s="92"/>
      <c r="N7598" s="92"/>
      <c r="O7598" s="92"/>
      <c r="P7598" s="92"/>
      <c r="Q7598" s="92"/>
      <c r="R7598" s="92"/>
    </row>
    <row r="7599" spans="1:18" x14ac:dyDescent="0.3">
      <c r="A7599" s="107"/>
      <c r="B7599" s="92"/>
      <c r="C7599" s="92"/>
      <c r="D7599" s="92"/>
      <c r="E7599" s="92"/>
      <c r="F7599" s="92"/>
      <c r="G7599" s="92"/>
      <c r="H7599" s="92"/>
      <c r="I7599" s="92"/>
      <c r="J7599" s="92"/>
      <c r="K7599" s="92"/>
      <c r="N7599" s="92"/>
      <c r="O7599" s="92"/>
      <c r="P7599" s="92"/>
      <c r="Q7599" s="92"/>
      <c r="R7599" s="92"/>
    </row>
    <row r="7600" spans="1:18" x14ac:dyDescent="0.3">
      <c r="A7600" s="107"/>
      <c r="B7600" s="92"/>
      <c r="C7600" s="92"/>
      <c r="D7600" s="92"/>
      <c r="E7600" s="92"/>
      <c r="F7600" s="92"/>
      <c r="G7600" s="92"/>
      <c r="H7600" s="92"/>
      <c r="I7600" s="92"/>
      <c r="J7600" s="92"/>
      <c r="K7600" s="92"/>
      <c r="N7600" s="92"/>
      <c r="O7600" s="92"/>
      <c r="P7600" s="92"/>
      <c r="Q7600" s="92"/>
      <c r="R7600" s="92"/>
    </row>
    <row r="7601" spans="1:18" x14ac:dyDescent="0.3">
      <c r="A7601" s="107"/>
      <c r="B7601" s="92"/>
      <c r="C7601" s="92"/>
      <c r="D7601" s="92"/>
      <c r="E7601" s="92"/>
      <c r="F7601" s="92"/>
      <c r="G7601" s="92"/>
      <c r="H7601" s="92"/>
      <c r="I7601" s="92"/>
      <c r="J7601" s="92"/>
      <c r="K7601" s="92"/>
      <c r="N7601" s="92"/>
      <c r="O7601" s="92"/>
      <c r="P7601" s="92"/>
      <c r="Q7601" s="92"/>
      <c r="R7601" s="92"/>
    </row>
    <row r="7602" spans="1:18" x14ac:dyDescent="0.3">
      <c r="A7602" s="107"/>
      <c r="B7602" s="92"/>
      <c r="C7602" s="92"/>
      <c r="D7602" s="92"/>
      <c r="E7602" s="92"/>
      <c r="F7602" s="92"/>
      <c r="G7602" s="92"/>
      <c r="H7602" s="92"/>
      <c r="I7602" s="92"/>
      <c r="J7602" s="92"/>
      <c r="K7602" s="92"/>
      <c r="N7602" s="92"/>
      <c r="O7602" s="92"/>
      <c r="P7602" s="92"/>
      <c r="Q7602" s="92"/>
      <c r="R7602" s="92"/>
    </row>
    <row r="7603" spans="1:18" x14ac:dyDescent="0.3">
      <c r="A7603" s="107"/>
      <c r="B7603" s="92"/>
      <c r="C7603" s="92"/>
      <c r="D7603" s="92"/>
      <c r="E7603" s="92"/>
      <c r="F7603" s="92"/>
      <c r="G7603" s="92"/>
      <c r="H7603" s="92"/>
      <c r="I7603" s="92"/>
      <c r="J7603" s="92"/>
      <c r="K7603" s="92"/>
      <c r="N7603" s="92"/>
      <c r="O7603" s="92"/>
      <c r="P7603" s="92"/>
      <c r="Q7603" s="92"/>
      <c r="R7603" s="92"/>
    </row>
    <row r="7604" spans="1:18" x14ac:dyDescent="0.3">
      <c r="A7604" s="107"/>
      <c r="B7604" s="92"/>
      <c r="C7604" s="92"/>
      <c r="D7604" s="92"/>
      <c r="E7604" s="92"/>
      <c r="F7604" s="92"/>
      <c r="G7604" s="92"/>
      <c r="H7604" s="92"/>
      <c r="I7604" s="92"/>
      <c r="J7604" s="92"/>
      <c r="K7604" s="92"/>
      <c r="N7604" s="92"/>
      <c r="O7604" s="92"/>
      <c r="P7604" s="92"/>
      <c r="Q7604" s="92"/>
      <c r="R7604" s="92"/>
    </row>
    <row r="7605" spans="1:18" x14ac:dyDescent="0.3">
      <c r="A7605" s="107"/>
      <c r="B7605" s="92"/>
      <c r="C7605" s="92"/>
      <c r="D7605" s="92"/>
      <c r="E7605" s="92"/>
      <c r="F7605" s="92"/>
      <c r="G7605" s="92"/>
      <c r="H7605" s="92"/>
      <c r="I7605" s="92"/>
      <c r="J7605" s="92"/>
      <c r="K7605" s="92"/>
      <c r="N7605" s="92"/>
      <c r="O7605" s="92"/>
      <c r="P7605" s="92"/>
      <c r="Q7605" s="92"/>
      <c r="R7605" s="92"/>
    </row>
    <row r="7606" spans="1:18" x14ac:dyDescent="0.3">
      <c r="A7606" s="107"/>
      <c r="B7606" s="92"/>
      <c r="C7606" s="92"/>
      <c r="D7606" s="92"/>
      <c r="E7606" s="92"/>
      <c r="F7606" s="92"/>
      <c r="G7606" s="92"/>
      <c r="H7606" s="92"/>
      <c r="I7606" s="92"/>
      <c r="J7606" s="92"/>
      <c r="K7606" s="92"/>
      <c r="N7606" s="92"/>
      <c r="O7606" s="92"/>
      <c r="P7606" s="92"/>
      <c r="Q7606" s="92"/>
      <c r="R7606" s="92"/>
    </row>
    <row r="7607" spans="1:18" x14ac:dyDescent="0.3">
      <c r="A7607" s="107"/>
      <c r="B7607" s="92"/>
      <c r="C7607" s="92"/>
      <c r="D7607" s="92"/>
      <c r="E7607" s="92"/>
      <c r="F7607" s="92"/>
      <c r="G7607" s="92"/>
      <c r="H7607" s="92"/>
      <c r="I7607" s="92"/>
      <c r="J7607" s="92"/>
      <c r="K7607" s="92"/>
      <c r="N7607" s="92"/>
      <c r="O7607" s="92"/>
      <c r="P7607" s="92"/>
      <c r="Q7607" s="92"/>
      <c r="R7607" s="92"/>
    </row>
    <row r="7608" spans="1:18" x14ac:dyDescent="0.3">
      <c r="A7608" s="107"/>
      <c r="B7608" s="92"/>
      <c r="C7608" s="92"/>
      <c r="D7608" s="92"/>
      <c r="E7608" s="92"/>
      <c r="F7608" s="92"/>
      <c r="G7608" s="92"/>
      <c r="H7608" s="92"/>
      <c r="I7608" s="92"/>
      <c r="J7608" s="92"/>
      <c r="K7608" s="92"/>
      <c r="N7608" s="92"/>
      <c r="O7608" s="92"/>
      <c r="P7608" s="92"/>
      <c r="Q7608" s="92"/>
      <c r="R7608" s="92"/>
    </row>
    <row r="7609" spans="1:18" x14ac:dyDescent="0.3">
      <c r="A7609" s="107"/>
      <c r="B7609" s="92"/>
      <c r="C7609" s="92"/>
      <c r="D7609" s="92"/>
      <c r="E7609" s="92"/>
      <c r="F7609" s="92"/>
      <c r="G7609" s="92"/>
      <c r="H7609" s="92"/>
      <c r="I7609" s="92"/>
      <c r="J7609" s="92"/>
      <c r="K7609" s="92"/>
      <c r="N7609" s="92"/>
      <c r="O7609" s="92"/>
      <c r="P7609" s="92"/>
      <c r="Q7609" s="92"/>
      <c r="R7609" s="92"/>
    </row>
    <row r="7610" spans="1:18" x14ac:dyDescent="0.3">
      <c r="A7610" s="107"/>
      <c r="B7610" s="92"/>
      <c r="C7610" s="92"/>
      <c r="D7610" s="92"/>
      <c r="E7610" s="92"/>
      <c r="F7610" s="92"/>
      <c r="G7610" s="92"/>
      <c r="H7610" s="92"/>
      <c r="I7610" s="92"/>
      <c r="J7610" s="92"/>
      <c r="K7610" s="92"/>
      <c r="N7610" s="92"/>
      <c r="O7610" s="92"/>
      <c r="P7610" s="92"/>
      <c r="Q7610" s="92"/>
      <c r="R7610" s="92"/>
    </row>
    <row r="7611" spans="1:18" x14ac:dyDescent="0.3">
      <c r="A7611" s="107"/>
      <c r="B7611" s="92"/>
      <c r="C7611" s="92"/>
      <c r="D7611" s="92"/>
      <c r="E7611" s="92"/>
      <c r="F7611" s="92"/>
      <c r="G7611" s="92"/>
      <c r="H7611" s="92"/>
      <c r="I7611" s="92"/>
      <c r="J7611" s="92"/>
      <c r="K7611" s="92"/>
      <c r="N7611" s="92"/>
      <c r="O7611" s="92"/>
      <c r="P7611" s="92"/>
      <c r="Q7611" s="92"/>
      <c r="R7611" s="92"/>
    </row>
    <row r="7612" spans="1:18" x14ac:dyDescent="0.3">
      <c r="A7612" s="107"/>
      <c r="B7612" s="92"/>
      <c r="C7612" s="92"/>
      <c r="D7612" s="92"/>
      <c r="E7612" s="92"/>
      <c r="F7612" s="92"/>
      <c r="G7612" s="92"/>
      <c r="H7612" s="92"/>
      <c r="I7612" s="92"/>
      <c r="J7612" s="92"/>
      <c r="K7612" s="92"/>
      <c r="N7612" s="92"/>
      <c r="O7612" s="92"/>
      <c r="P7612" s="92"/>
      <c r="Q7612" s="92"/>
      <c r="R7612" s="92"/>
    </row>
    <row r="7613" spans="1:18" x14ac:dyDescent="0.3">
      <c r="A7613" s="107"/>
      <c r="B7613" s="92"/>
      <c r="C7613" s="92"/>
      <c r="D7613" s="92"/>
      <c r="E7613" s="92"/>
      <c r="F7613" s="92"/>
      <c r="G7613" s="92"/>
      <c r="H7613" s="92"/>
      <c r="I7613" s="92"/>
      <c r="J7613" s="92"/>
      <c r="K7613" s="92"/>
      <c r="N7613" s="92"/>
      <c r="O7613" s="92"/>
      <c r="P7613" s="92"/>
      <c r="Q7613" s="92"/>
      <c r="R7613" s="92"/>
    </row>
    <row r="7614" spans="1:18" x14ac:dyDescent="0.3">
      <c r="A7614" s="107"/>
      <c r="B7614" s="92"/>
      <c r="C7614" s="92"/>
      <c r="D7614" s="92"/>
      <c r="E7614" s="92"/>
      <c r="F7614" s="92"/>
      <c r="G7614" s="92"/>
      <c r="H7614" s="92"/>
      <c r="I7614" s="92"/>
      <c r="J7614" s="92"/>
      <c r="K7614" s="92"/>
      <c r="N7614" s="92"/>
      <c r="O7614" s="92"/>
      <c r="P7614" s="92"/>
      <c r="Q7614" s="92"/>
      <c r="R7614" s="92"/>
    </row>
    <row r="7615" spans="1:18" x14ac:dyDescent="0.3">
      <c r="A7615" s="107"/>
      <c r="B7615" s="92"/>
      <c r="C7615" s="92"/>
      <c r="D7615" s="92"/>
      <c r="E7615" s="92"/>
      <c r="F7615" s="92"/>
      <c r="G7615" s="92"/>
      <c r="H7615" s="92"/>
      <c r="I7615" s="92"/>
      <c r="J7615" s="92"/>
      <c r="K7615" s="92"/>
      <c r="N7615" s="92"/>
      <c r="O7615" s="92"/>
      <c r="P7615" s="92"/>
      <c r="Q7615" s="92"/>
      <c r="R7615" s="92"/>
    </row>
    <row r="7616" spans="1:18" x14ac:dyDescent="0.3">
      <c r="A7616" s="107"/>
      <c r="B7616" s="92"/>
      <c r="C7616" s="92"/>
      <c r="D7616" s="92"/>
      <c r="E7616" s="92"/>
      <c r="F7616" s="92"/>
      <c r="G7616" s="92"/>
      <c r="H7616" s="92"/>
      <c r="I7616" s="92"/>
      <c r="J7616" s="92"/>
      <c r="K7616" s="92"/>
      <c r="N7616" s="92"/>
      <c r="O7616" s="92"/>
      <c r="P7616" s="92"/>
      <c r="Q7616" s="92"/>
      <c r="R7616" s="92"/>
    </row>
    <row r="7617" spans="1:18" x14ac:dyDescent="0.3">
      <c r="A7617" s="107"/>
      <c r="B7617" s="92"/>
      <c r="C7617" s="92"/>
      <c r="D7617" s="92"/>
      <c r="E7617" s="92"/>
      <c r="F7617" s="92"/>
      <c r="G7617" s="92"/>
      <c r="H7617" s="92"/>
      <c r="I7617" s="92"/>
      <c r="J7617" s="92"/>
      <c r="K7617" s="92"/>
      <c r="N7617" s="92"/>
      <c r="O7617" s="92"/>
      <c r="P7617" s="92"/>
      <c r="Q7617" s="92"/>
      <c r="R7617" s="92"/>
    </row>
    <row r="7618" spans="1:18" x14ac:dyDescent="0.3">
      <c r="A7618" s="107"/>
      <c r="B7618" s="92"/>
      <c r="C7618" s="92"/>
      <c r="D7618" s="92"/>
      <c r="E7618" s="92"/>
      <c r="F7618" s="92"/>
      <c r="G7618" s="92"/>
      <c r="H7618" s="92"/>
      <c r="I7618" s="92"/>
      <c r="J7618" s="92"/>
      <c r="K7618" s="92"/>
      <c r="N7618" s="92"/>
      <c r="O7618" s="92"/>
      <c r="P7618" s="92"/>
      <c r="Q7618" s="92"/>
      <c r="R7618" s="92"/>
    </row>
    <row r="7619" spans="1:18" x14ac:dyDescent="0.3">
      <c r="A7619" s="107"/>
      <c r="B7619" s="92"/>
      <c r="C7619" s="92"/>
      <c r="D7619" s="92"/>
      <c r="E7619" s="92"/>
      <c r="F7619" s="92"/>
      <c r="G7619" s="92"/>
      <c r="H7619" s="92"/>
      <c r="I7619" s="92"/>
      <c r="J7619" s="92"/>
      <c r="K7619" s="92"/>
      <c r="N7619" s="92"/>
      <c r="O7619" s="92"/>
      <c r="P7619" s="92"/>
      <c r="Q7619" s="92"/>
      <c r="R7619" s="92"/>
    </row>
    <row r="7620" spans="1:18" x14ac:dyDescent="0.3">
      <c r="A7620" s="107"/>
      <c r="B7620" s="92"/>
      <c r="C7620" s="92"/>
      <c r="D7620" s="92"/>
      <c r="E7620" s="92"/>
      <c r="F7620" s="92"/>
      <c r="G7620" s="92"/>
      <c r="H7620" s="92"/>
      <c r="I7620" s="92"/>
      <c r="J7620" s="92"/>
      <c r="K7620" s="92"/>
      <c r="N7620" s="92"/>
      <c r="O7620" s="92"/>
      <c r="P7620" s="92"/>
      <c r="Q7620" s="92"/>
      <c r="R7620" s="92"/>
    </row>
    <row r="7621" spans="1:18" x14ac:dyDescent="0.3">
      <c r="A7621" s="107"/>
      <c r="B7621" s="92"/>
      <c r="C7621" s="92"/>
      <c r="D7621" s="92"/>
      <c r="E7621" s="92"/>
      <c r="F7621" s="92"/>
      <c r="G7621" s="92"/>
      <c r="H7621" s="92"/>
      <c r="I7621" s="92"/>
      <c r="J7621" s="92"/>
      <c r="K7621" s="92"/>
      <c r="N7621" s="92"/>
      <c r="O7621" s="92"/>
      <c r="P7621" s="92"/>
      <c r="Q7621" s="92"/>
      <c r="R7621" s="92"/>
    </row>
    <row r="7622" spans="1:18" x14ac:dyDescent="0.3">
      <c r="A7622" s="107"/>
      <c r="B7622" s="92"/>
      <c r="C7622" s="92"/>
      <c r="D7622" s="92"/>
      <c r="E7622" s="92"/>
      <c r="F7622" s="92"/>
      <c r="G7622" s="92"/>
      <c r="H7622" s="92"/>
      <c r="I7622" s="92"/>
      <c r="J7622" s="92"/>
      <c r="K7622" s="92"/>
      <c r="N7622" s="92"/>
      <c r="O7622" s="92"/>
      <c r="P7622" s="92"/>
      <c r="Q7622" s="92"/>
      <c r="R7622" s="92"/>
    </row>
    <row r="7623" spans="1:18" x14ac:dyDescent="0.3">
      <c r="A7623" s="107"/>
      <c r="B7623" s="92"/>
      <c r="C7623" s="92"/>
      <c r="D7623" s="92"/>
      <c r="E7623" s="92"/>
      <c r="F7623" s="92"/>
      <c r="G7623" s="92"/>
      <c r="H7623" s="92"/>
      <c r="I7623" s="92"/>
      <c r="J7623" s="92"/>
      <c r="K7623" s="92"/>
      <c r="N7623" s="92"/>
      <c r="O7623" s="92"/>
      <c r="P7623" s="92"/>
      <c r="Q7623" s="92"/>
      <c r="R7623" s="92"/>
    </row>
    <row r="7624" spans="1:18" x14ac:dyDescent="0.3">
      <c r="A7624" s="107"/>
      <c r="B7624" s="92"/>
      <c r="C7624" s="92"/>
      <c r="D7624" s="92"/>
      <c r="E7624" s="92"/>
      <c r="F7624" s="92"/>
      <c r="G7624" s="92"/>
      <c r="H7624" s="92"/>
      <c r="I7624" s="92"/>
      <c r="J7624" s="92"/>
      <c r="K7624" s="92"/>
      <c r="N7624" s="92"/>
      <c r="O7624" s="92"/>
      <c r="P7624" s="92"/>
      <c r="Q7624" s="92"/>
      <c r="R7624" s="92"/>
    </row>
    <row r="7625" spans="1:18" x14ac:dyDescent="0.3">
      <c r="A7625" s="107"/>
      <c r="B7625" s="92"/>
      <c r="C7625" s="92"/>
      <c r="D7625" s="92"/>
      <c r="E7625" s="92"/>
      <c r="F7625" s="92"/>
      <c r="G7625" s="92"/>
      <c r="H7625" s="92"/>
      <c r="I7625" s="92"/>
      <c r="J7625" s="92"/>
      <c r="K7625" s="92"/>
      <c r="N7625" s="92"/>
      <c r="O7625" s="92"/>
      <c r="P7625" s="92"/>
      <c r="Q7625" s="92"/>
      <c r="R7625" s="92"/>
    </row>
    <row r="7626" spans="1:18" x14ac:dyDescent="0.3">
      <c r="A7626" s="107"/>
      <c r="B7626" s="92"/>
      <c r="C7626" s="92"/>
      <c r="D7626" s="92"/>
      <c r="E7626" s="92"/>
      <c r="F7626" s="92"/>
      <c r="G7626" s="92"/>
      <c r="H7626" s="92"/>
      <c r="I7626" s="92"/>
      <c r="J7626" s="92"/>
      <c r="K7626" s="92"/>
      <c r="N7626" s="92"/>
      <c r="O7626" s="92"/>
      <c r="P7626" s="92"/>
      <c r="Q7626" s="92"/>
      <c r="R7626" s="92"/>
    </row>
    <row r="7627" spans="1:18" x14ac:dyDescent="0.3">
      <c r="A7627" s="107"/>
      <c r="B7627" s="92"/>
      <c r="C7627" s="92"/>
      <c r="D7627" s="92"/>
      <c r="E7627" s="92"/>
      <c r="F7627" s="92"/>
      <c r="G7627" s="92"/>
      <c r="H7627" s="92"/>
      <c r="I7627" s="92"/>
      <c r="J7627" s="92"/>
      <c r="K7627" s="92"/>
      <c r="N7627" s="92"/>
      <c r="O7627" s="92"/>
      <c r="P7627" s="92"/>
      <c r="Q7627" s="92"/>
      <c r="R7627" s="92"/>
    </row>
    <row r="7628" spans="1:18" x14ac:dyDescent="0.3">
      <c r="A7628" s="107"/>
      <c r="B7628" s="92"/>
      <c r="C7628" s="92"/>
      <c r="D7628" s="92"/>
      <c r="E7628" s="92"/>
      <c r="F7628" s="92"/>
      <c r="G7628" s="92"/>
      <c r="H7628" s="92"/>
      <c r="I7628" s="92"/>
      <c r="J7628" s="92"/>
      <c r="K7628" s="92"/>
      <c r="N7628" s="92"/>
      <c r="O7628" s="92"/>
      <c r="P7628" s="92"/>
      <c r="Q7628" s="92"/>
      <c r="R7628" s="92"/>
    </row>
    <row r="7629" spans="1:18" x14ac:dyDescent="0.3">
      <c r="A7629" s="107"/>
      <c r="B7629" s="92"/>
      <c r="C7629" s="92"/>
      <c r="D7629" s="92"/>
      <c r="E7629" s="92"/>
      <c r="F7629" s="92"/>
      <c r="G7629" s="92"/>
      <c r="H7629" s="92"/>
      <c r="I7629" s="92"/>
      <c r="J7629" s="92"/>
      <c r="K7629" s="92"/>
      <c r="N7629" s="92"/>
      <c r="O7629" s="92"/>
      <c r="P7629" s="92"/>
      <c r="Q7629" s="92"/>
      <c r="R7629" s="92"/>
    </row>
    <row r="7630" spans="1:18" x14ac:dyDescent="0.3">
      <c r="A7630" s="107"/>
      <c r="B7630" s="92"/>
      <c r="C7630" s="92"/>
      <c r="D7630" s="92"/>
      <c r="E7630" s="92"/>
      <c r="F7630" s="92"/>
      <c r="G7630" s="92"/>
      <c r="H7630" s="92"/>
      <c r="I7630" s="92"/>
      <c r="J7630" s="92"/>
      <c r="K7630" s="92"/>
      <c r="N7630" s="92"/>
      <c r="O7630" s="92"/>
      <c r="P7630" s="92"/>
      <c r="Q7630" s="92"/>
      <c r="R7630" s="92"/>
    </row>
    <row r="7631" spans="1:18" x14ac:dyDescent="0.3">
      <c r="A7631" s="107"/>
      <c r="B7631" s="92"/>
      <c r="C7631" s="92"/>
      <c r="D7631" s="92"/>
      <c r="E7631" s="92"/>
      <c r="F7631" s="92"/>
      <c r="G7631" s="92"/>
      <c r="H7631" s="92"/>
      <c r="I7631" s="92"/>
      <c r="J7631" s="92"/>
      <c r="K7631" s="92"/>
      <c r="N7631" s="92"/>
      <c r="O7631" s="92"/>
      <c r="P7631" s="92"/>
      <c r="Q7631" s="92"/>
      <c r="R7631" s="92"/>
    </row>
    <row r="7632" spans="1:18" x14ac:dyDescent="0.3">
      <c r="A7632" s="107"/>
      <c r="B7632" s="92"/>
      <c r="C7632" s="92"/>
      <c r="D7632" s="92"/>
      <c r="E7632" s="92"/>
      <c r="F7632" s="92"/>
      <c r="G7632" s="92"/>
      <c r="H7632" s="92"/>
      <c r="I7632" s="92"/>
      <c r="J7632" s="92"/>
      <c r="K7632" s="92"/>
      <c r="N7632" s="92"/>
      <c r="O7632" s="92"/>
      <c r="P7632" s="92"/>
      <c r="Q7632" s="92"/>
      <c r="R7632" s="92"/>
    </row>
    <row r="7633" spans="1:18" x14ac:dyDescent="0.3">
      <c r="A7633" s="107"/>
      <c r="B7633" s="92"/>
      <c r="C7633" s="92"/>
      <c r="D7633" s="92"/>
      <c r="E7633" s="92"/>
      <c r="F7633" s="92"/>
      <c r="G7633" s="92"/>
      <c r="H7633" s="92"/>
      <c r="I7633" s="92"/>
      <c r="J7633" s="92"/>
      <c r="K7633" s="92"/>
      <c r="N7633" s="92"/>
      <c r="O7633" s="92"/>
      <c r="P7633" s="92"/>
      <c r="Q7633" s="92"/>
      <c r="R7633" s="92"/>
    </row>
    <row r="7634" spans="1:18" x14ac:dyDescent="0.3">
      <c r="A7634" s="107"/>
      <c r="B7634" s="92"/>
      <c r="C7634" s="92"/>
      <c r="D7634" s="92"/>
      <c r="E7634" s="92"/>
      <c r="F7634" s="92"/>
      <c r="G7634" s="92"/>
      <c r="H7634" s="92"/>
      <c r="I7634" s="92"/>
      <c r="J7634" s="92"/>
      <c r="K7634" s="92"/>
      <c r="N7634" s="92"/>
      <c r="O7634" s="92"/>
      <c r="P7634" s="92"/>
      <c r="Q7634" s="92"/>
      <c r="R7634" s="92"/>
    </row>
    <row r="7635" spans="1:18" x14ac:dyDescent="0.3">
      <c r="A7635" s="107"/>
      <c r="B7635" s="92"/>
      <c r="C7635" s="92"/>
      <c r="D7635" s="92"/>
      <c r="E7635" s="92"/>
      <c r="F7635" s="92"/>
      <c r="G7635" s="92"/>
      <c r="H7635" s="92"/>
      <c r="I7635" s="92"/>
      <c r="J7635" s="92"/>
      <c r="K7635" s="92"/>
      <c r="N7635" s="92"/>
      <c r="O7635" s="92"/>
      <c r="P7635" s="92"/>
      <c r="Q7635" s="92"/>
      <c r="R7635" s="92"/>
    </row>
    <row r="7636" spans="1:18" x14ac:dyDescent="0.3">
      <c r="A7636" s="107"/>
      <c r="B7636" s="92"/>
      <c r="C7636" s="92"/>
      <c r="D7636" s="92"/>
      <c r="E7636" s="92"/>
      <c r="F7636" s="92"/>
      <c r="G7636" s="92"/>
      <c r="H7636" s="92"/>
      <c r="I7636" s="92"/>
      <c r="J7636" s="92"/>
      <c r="K7636" s="92"/>
      <c r="N7636" s="92"/>
      <c r="O7636" s="92"/>
      <c r="P7636" s="92"/>
      <c r="Q7636" s="92"/>
      <c r="R7636" s="92"/>
    </row>
    <row r="7637" spans="1:18" x14ac:dyDescent="0.3">
      <c r="A7637" s="107"/>
      <c r="B7637" s="92"/>
      <c r="C7637" s="92"/>
      <c r="D7637" s="92"/>
      <c r="E7637" s="92"/>
      <c r="F7637" s="92"/>
      <c r="G7637" s="92"/>
      <c r="H7637" s="92"/>
      <c r="I7637" s="92"/>
      <c r="J7637" s="92"/>
      <c r="K7637" s="92"/>
      <c r="N7637" s="92"/>
      <c r="O7637" s="92"/>
      <c r="P7637" s="92"/>
      <c r="Q7637" s="92"/>
      <c r="R7637" s="92"/>
    </row>
    <row r="7638" spans="1:18" x14ac:dyDescent="0.3">
      <c r="A7638" s="107"/>
      <c r="B7638" s="92"/>
      <c r="C7638" s="92"/>
      <c r="D7638" s="92"/>
      <c r="E7638" s="92"/>
      <c r="F7638" s="92"/>
      <c r="G7638" s="92"/>
      <c r="H7638" s="92"/>
      <c r="I7638" s="92"/>
      <c r="J7638" s="92"/>
      <c r="K7638" s="92"/>
      <c r="N7638" s="92"/>
      <c r="O7638" s="92"/>
      <c r="P7638" s="92"/>
      <c r="Q7638" s="92"/>
      <c r="R7638" s="92"/>
    </row>
    <row r="7639" spans="1:18" x14ac:dyDescent="0.3">
      <c r="A7639" s="107"/>
      <c r="B7639" s="92"/>
      <c r="C7639" s="92"/>
      <c r="D7639" s="92"/>
      <c r="E7639" s="92"/>
      <c r="F7639" s="92"/>
      <c r="G7639" s="92"/>
      <c r="H7639" s="92"/>
      <c r="I7639" s="92"/>
      <c r="J7639" s="92"/>
      <c r="K7639" s="92"/>
      <c r="N7639" s="92"/>
      <c r="O7639" s="92"/>
      <c r="P7639" s="92"/>
      <c r="Q7639" s="92"/>
      <c r="R7639" s="92"/>
    </row>
    <row r="7640" spans="1:18" x14ac:dyDescent="0.3">
      <c r="A7640" s="107"/>
      <c r="B7640" s="92"/>
      <c r="C7640" s="92"/>
      <c r="D7640" s="92"/>
      <c r="E7640" s="92"/>
      <c r="F7640" s="92"/>
      <c r="G7640" s="92"/>
      <c r="H7640" s="92"/>
      <c r="I7640" s="92"/>
      <c r="J7640" s="92"/>
      <c r="K7640" s="92"/>
      <c r="N7640" s="92"/>
      <c r="O7640" s="92"/>
      <c r="P7640" s="92"/>
      <c r="Q7640" s="92"/>
      <c r="R7640" s="92"/>
    </row>
    <row r="7641" spans="1:18" x14ac:dyDescent="0.3">
      <c r="A7641" s="107"/>
      <c r="B7641" s="92"/>
      <c r="C7641" s="92"/>
      <c r="D7641" s="92"/>
      <c r="E7641" s="92"/>
      <c r="F7641" s="92"/>
      <c r="G7641" s="92"/>
      <c r="H7641" s="92"/>
      <c r="I7641" s="92"/>
      <c r="J7641" s="92"/>
      <c r="K7641" s="92"/>
      <c r="N7641" s="92"/>
      <c r="O7641" s="92"/>
      <c r="P7641" s="92"/>
      <c r="Q7641" s="92"/>
      <c r="R7641" s="92"/>
    </row>
    <row r="7642" spans="1:18" x14ac:dyDescent="0.3">
      <c r="A7642" s="107"/>
      <c r="B7642" s="92"/>
      <c r="C7642" s="92"/>
      <c r="D7642" s="92"/>
      <c r="E7642" s="92"/>
      <c r="F7642" s="92"/>
      <c r="G7642" s="92"/>
      <c r="H7642" s="92"/>
      <c r="I7642" s="92"/>
      <c r="J7642" s="92"/>
      <c r="K7642" s="92"/>
      <c r="N7642" s="92"/>
      <c r="O7642" s="92"/>
      <c r="P7642" s="92"/>
      <c r="Q7642" s="92"/>
      <c r="R7642" s="92"/>
    </row>
    <row r="7643" spans="1:18" x14ac:dyDescent="0.3">
      <c r="A7643" s="107"/>
      <c r="B7643" s="92"/>
      <c r="C7643" s="92"/>
      <c r="D7643" s="92"/>
      <c r="E7643" s="92"/>
      <c r="F7643" s="92"/>
      <c r="G7643" s="92"/>
      <c r="H7643" s="92"/>
      <c r="I7643" s="92"/>
      <c r="J7643" s="92"/>
      <c r="K7643" s="92"/>
      <c r="N7643" s="92"/>
      <c r="O7643" s="92"/>
      <c r="P7643" s="92"/>
      <c r="Q7643" s="92"/>
      <c r="R7643" s="92"/>
    </row>
    <row r="7644" spans="1:18" x14ac:dyDescent="0.3">
      <c r="A7644" s="107"/>
      <c r="B7644" s="92"/>
      <c r="C7644" s="92"/>
      <c r="D7644" s="92"/>
      <c r="E7644" s="92"/>
      <c r="F7644" s="92"/>
      <c r="G7644" s="92"/>
      <c r="H7644" s="92"/>
      <c r="I7644" s="92"/>
      <c r="J7644" s="92"/>
      <c r="K7644" s="92"/>
      <c r="N7644" s="92"/>
      <c r="O7644" s="92"/>
      <c r="P7644" s="92"/>
      <c r="Q7644" s="92"/>
      <c r="R7644" s="92"/>
    </row>
    <row r="7645" spans="1:18" x14ac:dyDescent="0.3">
      <c r="A7645" s="107"/>
      <c r="B7645" s="92"/>
      <c r="C7645" s="92"/>
      <c r="D7645" s="92"/>
      <c r="E7645" s="92"/>
      <c r="F7645" s="92"/>
      <c r="G7645" s="92"/>
      <c r="H7645" s="92"/>
      <c r="I7645" s="92"/>
      <c r="J7645" s="92"/>
      <c r="K7645" s="92"/>
      <c r="N7645" s="92"/>
      <c r="O7645" s="92"/>
      <c r="P7645" s="92"/>
      <c r="Q7645" s="92"/>
      <c r="R7645" s="92"/>
    </row>
    <row r="7646" spans="1:18" x14ac:dyDescent="0.3">
      <c r="A7646" s="107"/>
      <c r="B7646" s="92"/>
      <c r="C7646" s="92"/>
      <c r="D7646" s="92"/>
      <c r="E7646" s="92"/>
      <c r="F7646" s="92"/>
      <c r="G7646" s="92"/>
      <c r="H7646" s="92"/>
      <c r="I7646" s="92"/>
      <c r="J7646" s="92"/>
      <c r="K7646" s="92"/>
      <c r="N7646" s="92"/>
      <c r="O7646" s="92"/>
      <c r="P7646" s="92"/>
      <c r="Q7646" s="92"/>
      <c r="R7646" s="92"/>
    </row>
    <row r="7647" spans="1:18" x14ac:dyDescent="0.3">
      <c r="A7647" s="107"/>
      <c r="B7647" s="92"/>
      <c r="C7647" s="92"/>
      <c r="D7647" s="92"/>
      <c r="E7647" s="92"/>
      <c r="F7647" s="92"/>
      <c r="G7647" s="92"/>
      <c r="H7647" s="92"/>
      <c r="I7647" s="92"/>
      <c r="J7647" s="92"/>
      <c r="K7647" s="92"/>
      <c r="N7647" s="92"/>
      <c r="O7647" s="92"/>
      <c r="P7647" s="92"/>
      <c r="Q7647" s="92"/>
      <c r="R7647" s="92"/>
    </row>
    <row r="7648" spans="1:18" x14ac:dyDescent="0.3">
      <c r="A7648" s="107"/>
      <c r="B7648" s="92"/>
      <c r="C7648" s="92"/>
      <c r="D7648" s="92"/>
      <c r="E7648" s="92"/>
      <c r="F7648" s="92"/>
      <c r="G7648" s="92"/>
      <c r="H7648" s="92"/>
      <c r="I7648" s="92"/>
      <c r="J7648" s="92"/>
      <c r="K7648" s="92"/>
      <c r="N7648" s="92"/>
      <c r="O7648" s="92"/>
      <c r="P7648" s="92"/>
      <c r="Q7648" s="92"/>
      <c r="R7648" s="92"/>
    </row>
    <row r="7649" spans="1:18" x14ac:dyDescent="0.3">
      <c r="A7649" s="107"/>
      <c r="B7649" s="92"/>
      <c r="C7649" s="92"/>
      <c r="D7649" s="92"/>
      <c r="E7649" s="92"/>
      <c r="F7649" s="92"/>
      <c r="G7649" s="92"/>
      <c r="H7649" s="92"/>
      <c r="I7649" s="92"/>
      <c r="J7649" s="92"/>
      <c r="K7649" s="92"/>
      <c r="N7649" s="92"/>
      <c r="O7649" s="92"/>
      <c r="P7649" s="92"/>
      <c r="Q7649" s="92"/>
      <c r="R7649" s="92"/>
    </row>
    <row r="7650" spans="1:18" x14ac:dyDescent="0.3">
      <c r="A7650" s="107"/>
      <c r="B7650" s="92"/>
      <c r="C7650" s="92"/>
      <c r="D7650" s="92"/>
      <c r="E7650" s="92"/>
      <c r="F7650" s="92"/>
      <c r="G7650" s="92"/>
      <c r="H7650" s="92"/>
      <c r="I7650" s="92"/>
      <c r="J7650" s="92"/>
      <c r="K7650" s="92"/>
      <c r="N7650" s="92"/>
      <c r="O7650" s="92"/>
      <c r="P7650" s="92"/>
      <c r="Q7650" s="92"/>
      <c r="R7650" s="92"/>
    </row>
    <row r="7651" spans="1:18" x14ac:dyDescent="0.3">
      <c r="A7651" s="107"/>
      <c r="B7651" s="92"/>
      <c r="C7651" s="92"/>
      <c r="D7651" s="92"/>
      <c r="E7651" s="92"/>
      <c r="F7651" s="92"/>
      <c r="G7651" s="92"/>
      <c r="H7651" s="92"/>
      <c r="I7651" s="92"/>
      <c r="J7651" s="92"/>
      <c r="K7651" s="92"/>
      <c r="N7651" s="92"/>
      <c r="O7651" s="92"/>
      <c r="P7651" s="92"/>
      <c r="Q7651" s="92"/>
      <c r="R7651" s="92"/>
    </row>
    <row r="7652" spans="1:18" x14ac:dyDescent="0.3">
      <c r="A7652" s="107"/>
      <c r="B7652" s="92"/>
      <c r="C7652" s="92"/>
      <c r="D7652" s="92"/>
      <c r="E7652" s="92"/>
      <c r="F7652" s="92"/>
      <c r="G7652" s="92"/>
      <c r="H7652" s="92"/>
      <c r="I7652" s="92"/>
      <c r="J7652" s="92"/>
      <c r="K7652" s="92"/>
      <c r="N7652" s="92"/>
      <c r="O7652" s="92"/>
      <c r="P7652" s="92"/>
      <c r="Q7652" s="92"/>
      <c r="R7652" s="92"/>
    </row>
    <row r="7653" spans="1:18" x14ac:dyDescent="0.3">
      <c r="A7653" s="107"/>
      <c r="B7653" s="92"/>
      <c r="C7653" s="92"/>
      <c r="D7653" s="92"/>
      <c r="E7653" s="92"/>
      <c r="F7653" s="92"/>
      <c r="G7653" s="92"/>
      <c r="H7653" s="92"/>
      <c r="I7653" s="92"/>
      <c r="J7653" s="92"/>
      <c r="K7653" s="92"/>
      <c r="N7653" s="92"/>
      <c r="O7653" s="92"/>
      <c r="P7653" s="92"/>
      <c r="Q7653" s="92"/>
      <c r="R7653" s="92"/>
    </row>
    <row r="7654" spans="1:18" x14ac:dyDescent="0.3">
      <c r="A7654" s="107"/>
      <c r="B7654" s="92"/>
      <c r="C7654" s="92"/>
      <c r="D7654" s="92"/>
      <c r="E7654" s="92"/>
      <c r="F7654" s="92"/>
      <c r="G7654" s="92"/>
      <c r="H7654" s="92"/>
      <c r="I7654" s="92"/>
      <c r="J7654" s="92"/>
      <c r="K7654" s="92"/>
      <c r="N7654" s="92"/>
      <c r="O7654" s="92"/>
      <c r="P7654" s="92"/>
      <c r="Q7654" s="92"/>
      <c r="R7654" s="92"/>
    </row>
    <row r="7655" spans="1:18" x14ac:dyDescent="0.3">
      <c r="A7655" s="107"/>
      <c r="B7655" s="92"/>
      <c r="C7655" s="92"/>
      <c r="D7655" s="92"/>
      <c r="E7655" s="92"/>
      <c r="F7655" s="92"/>
      <c r="G7655" s="92"/>
      <c r="H7655" s="92"/>
      <c r="I7655" s="92"/>
      <c r="J7655" s="92"/>
      <c r="K7655" s="92"/>
      <c r="N7655" s="92"/>
      <c r="O7655" s="92"/>
      <c r="P7655" s="92"/>
      <c r="Q7655" s="92"/>
      <c r="R7655" s="92"/>
    </row>
    <row r="7656" spans="1:18" x14ac:dyDescent="0.3">
      <c r="A7656" s="107"/>
      <c r="B7656" s="92"/>
      <c r="C7656" s="92"/>
      <c r="D7656" s="92"/>
      <c r="E7656" s="92"/>
      <c r="F7656" s="92"/>
      <c r="G7656" s="92"/>
      <c r="H7656" s="92"/>
      <c r="I7656" s="92"/>
      <c r="J7656" s="92"/>
      <c r="K7656" s="92"/>
      <c r="N7656" s="92"/>
      <c r="O7656" s="92"/>
      <c r="P7656" s="92"/>
      <c r="Q7656" s="92"/>
      <c r="R7656" s="92"/>
    </row>
    <row r="7657" spans="1:18" x14ac:dyDescent="0.3">
      <c r="A7657" s="107"/>
      <c r="B7657" s="92"/>
      <c r="C7657" s="92"/>
      <c r="D7657" s="92"/>
      <c r="E7657" s="92"/>
      <c r="F7657" s="92"/>
      <c r="G7657" s="92"/>
      <c r="H7657" s="92"/>
      <c r="I7657" s="92"/>
      <c r="J7657" s="92"/>
      <c r="K7657" s="92"/>
      <c r="N7657" s="92"/>
      <c r="O7657" s="92"/>
      <c r="P7657" s="92"/>
      <c r="Q7657" s="92"/>
      <c r="R7657" s="92"/>
    </row>
    <row r="7658" spans="1:18" x14ac:dyDescent="0.3">
      <c r="A7658" s="107"/>
      <c r="B7658" s="92"/>
      <c r="C7658" s="92"/>
      <c r="D7658" s="92"/>
      <c r="E7658" s="92"/>
      <c r="F7658" s="92"/>
      <c r="G7658" s="92"/>
      <c r="H7658" s="92"/>
      <c r="I7658" s="92"/>
      <c r="J7658" s="92"/>
      <c r="K7658" s="92"/>
      <c r="N7658" s="92"/>
      <c r="O7658" s="92"/>
      <c r="P7658" s="92"/>
      <c r="Q7658" s="92"/>
      <c r="R7658" s="92"/>
    </row>
    <row r="7659" spans="1:18" x14ac:dyDescent="0.3">
      <c r="A7659" s="107"/>
      <c r="B7659" s="92"/>
      <c r="C7659" s="92"/>
      <c r="D7659" s="92"/>
      <c r="E7659" s="92"/>
      <c r="F7659" s="92"/>
      <c r="G7659" s="92"/>
      <c r="H7659" s="92"/>
      <c r="I7659" s="92"/>
      <c r="J7659" s="92"/>
      <c r="K7659" s="92"/>
      <c r="N7659" s="92"/>
      <c r="O7659" s="92"/>
      <c r="P7659" s="92"/>
      <c r="Q7659" s="92"/>
      <c r="R7659" s="92"/>
    </row>
    <row r="7660" spans="1:18" x14ac:dyDescent="0.3">
      <c r="A7660" s="107"/>
      <c r="B7660" s="92"/>
      <c r="C7660" s="92"/>
      <c r="D7660" s="92"/>
      <c r="E7660" s="92"/>
      <c r="F7660" s="92"/>
      <c r="G7660" s="92"/>
      <c r="H7660" s="92"/>
      <c r="I7660" s="92"/>
      <c r="J7660" s="92"/>
      <c r="K7660" s="92"/>
      <c r="N7660" s="92"/>
      <c r="O7660" s="92"/>
      <c r="P7660" s="92"/>
      <c r="Q7660" s="92"/>
      <c r="R7660" s="92"/>
    </row>
    <row r="7661" spans="1:18" x14ac:dyDescent="0.3">
      <c r="A7661" s="107"/>
      <c r="B7661" s="92"/>
      <c r="C7661" s="92"/>
      <c r="D7661" s="92"/>
      <c r="E7661" s="92"/>
      <c r="F7661" s="92"/>
      <c r="G7661" s="92"/>
      <c r="H7661" s="92"/>
      <c r="I7661" s="92"/>
      <c r="J7661" s="92"/>
      <c r="K7661" s="92"/>
      <c r="N7661" s="92"/>
      <c r="O7661" s="92"/>
      <c r="P7661" s="92"/>
      <c r="Q7661" s="92"/>
      <c r="R7661" s="92"/>
    </row>
    <row r="7662" spans="1:18" x14ac:dyDescent="0.3">
      <c r="A7662" s="107"/>
      <c r="B7662" s="92"/>
      <c r="C7662" s="92"/>
      <c r="D7662" s="92"/>
      <c r="E7662" s="92"/>
      <c r="F7662" s="92"/>
      <c r="G7662" s="92"/>
      <c r="H7662" s="92"/>
      <c r="I7662" s="92"/>
      <c r="J7662" s="92"/>
      <c r="K7662" s="92"/>
      <c r="N7662" s="92"/>
      <c r="O7662" s="92"/>
      <c r="P7662" s="92"/>
      <c r="Q7662" s="92"/>
      <c r="R7662" s="92"/>
    </row>
    <row r="7663" spans="1:18" x14ac:dyDescent="0.3">
      <c r="A7663" s="107"/>
      <c r="B7663" s="92"/>
      <c r="C7663" s="92"/>
      <c r="D7663" s="92"/>
      <c r="E7663" s="92"/>
      <c r="F7663" s="92"/>
      <c r="G7663" s="92"/>
      <c r="H7663" s="92"/>
      <c r="I7663" s="92"/>
      <c r="J7663" s="92"/>
      <c r="K7663" s="92"/>
      <c r="N7663" s="92"/>
      <c r="O7663" s="92"/>
      <c r="P7663" s="92"/>
      <c r="Q7663" s="92"/>
      <c r="R7663" s="92"/>
    </row>
    <row r="7664" spans="1:18" x14ac:dyDescent="0.3">
      <c r="A7664" s="107"/>
      <c r="B7664" s="92"/>
      <c r="C7664" s="92"/>
      <c r="D7664" s="92"/>
      <c r="E7664" s="92"/>
      <c r="F7664" s="92"/>
      <c r="G7664" s="92"/>
      <c r="H7664" s="92"/>
      <c r="I7664" s="92"/>
      <c r="J7664" s="92"/>
      <c r="K7664" s="92"/>
      <c r="N7664" s="92"/>
      <c r="O7664" s="92"/>
      <c r="P7664" s="92"/>
      <c r="Q7664" s="92"/>
      <c r="R7664" s="92"/>
    </row>
    <row r="7665" spans="1:18" x14ac:dyDescent="0.3">
      <c r="A7665" s="107"/>
      <c r="B7665" s="92"/>
      <c r="C7665" s="92"/>
      <c r="D7665" s="92"/>
      <c r="E7665" s="92"/>
      <c r="F7665" s="92"/>
      <c r="G7665" s="92"/>
      <c r="H7665" s="92"/>
      <c r="I7665" s="92"/>
      <c r="J7665" s="92"/>
      <c r="K7665" s="92"/>
      <c r="N7665" s="92"/>
      <c r="O7665" s="92"/>
      <c r="P7665" s="92"/>
      <c r="Q7665" s="92"/>
      <c r="R7665" s="92"/>
    </row>
    <row r="7666" spans="1:18" x14ac:dyDescent="0.3">
      <c r="A7666" s="107"/>
      <c r="B7666" s="92"/>
      <c r="C7666" s="92"/>
      <c r="D7666" s="92"/>
      <c r="E7666" s="92"/>
      <c r="F7666" s="92"/>
      <c r="G7666" s="92"/>
      <c r="H7666" s="92"/>
      <c r="I7666" s="92"/>
      <c r="J7666" s="92"/>
      <c r="K7666" s="92"/>
      <c r="N7666" s="92"/>
      <c r="O7666" s="92"/>
      <c r="P7666" s="92"/>
      <c r="Q7666" s="92"/>
      <c r="R7666" s="92"/>
    </row>
    <row r="7667" spans="1:18" x14ac:dyDescent="0.3">
      <c r="A7667" s="107"/>
      <c r="B7667" s="92"/>
      <c r="C7667" s="92"/>
      <c r="D7667" s="92"/>
      <c r="E7667" s="92"/>
      <c r="F7667" s="92"/>
      <c r="G7667" s="92"/>
      <c r="H7667" s="92"/>
      <c r="I7667" s="92"/>
      <c r="J7667" s="92"/>
      <c r="K7667" s="92"/>
      <c r="N7667" s="92"/>
      <c r="O7667" s="92"/>
      <c r="P7667" s="92"/>
      <c r="Q7667" s="92"/>
      <c r="R7667" s="92"/>
    </row>
    <row r="7668" spans="1:18" x14ac:dyDescent="0.3">
      <c r="A7668" s="107"/>
      <c r="B7668" s="92"/>
      <c r="C7668" s="92"/>
      <c r="D7668" s="92"/>
      <c r="E7668" s="92"/>
      <c r="F7668" s="92"/>
      <c r="G7668" s="92"/>
      <c r="H7668" s="92"/>
      <c r="I7668" s="92"/>
      <c r="J7668" s="92"/>
      <c r="K7668" s="92"/>
      <c r="N7668" s="92"/>
      <c r="O7668" s="92"/>
      <c r="P7668" s="92"/>
      <c r="Q7668" s="92"/>
      <c r="R7668" s="92"/>
    </row>
    <row r="7669" spans="1:18" x14ac:dyDescent="0.3">
      <c r="A7669" s="107"/>
      <c r="B7669" s="92"/>
      <c r="C7669" s="92"/>
      <c r="D7669" s="92"/>
      <c r="E7669" s="92"/>
      <c r="F7669" s="92"/>
      <c r="G7669" s="92"/>
      <c r="H7669" s="92"/>
      <c r="I7669" s="92"/>
      <c r="J7669" s="92"/>
      <c r="K7669" s="92"/>
      <c r="N7669" s="92"/>
      <c r="O7669" s="92"/>
      <c r="P7669" s="92"/>
      <c r="Q7669" s="92"/>
      <c r="R7669" s="92"/>
    </row>
    <row r="7670" spans="1:18" x14ac:dyDescent="0.3">
      <c r="A7670" s="107"/>
      <c r="B7670" s="92"/>
      <c r="C7670" s="92"/>
      <c r="D7670" s="92"/>
      <c r="E7670" s="92"/>
      <c r="F7670" s="92"/>
      <c r="G7670" s="92"/>
      <c r="H7670" s="92"/>
      <c r="I7670" s="92"/>
      <c r="J7670" s="92"/>
      <c r="K7670" s="92"/>
      <c r="N7670" s="92"/>
      <c r="O7670" s="92"/>
      <c r="P7670" s="92"/>
      <c r="Q7670" s="92"/>
      <c r="R7670" s="92"/>
    </row>
    <row r="7671" spans="1:18" x14ac:dyDescent="0.3">
      <c r="A7671" s="107"/>
      <c r="B7671" s="92"/>
      <c r="C7671" s="92"/>
      <c r="D7671" s="92"/>
      <c r="E7671" s="92"/>
      <c r="F7671" s="92"/>
      <c r="G7671" s="92"/>
      <c r="H7671" s="92"/>
      <c r="I7671" s="92"/>
      <c r="J7671" s="92"/>
      <c r="K7671" s="92"/>
      <c r="N7671" s="92"/>
      <c r="O7671" s="92"/>
      <c r="P7671" s="92"/>
      <c r="Q7671" s="92"/>
      <c r="R7671" s="92"/>
    </row>
    <row r="7672" spans="1:18" x14ac:dyDescent="0.3">
      <c r="A7672" s="107"/>
      <c r="B7672" s="92"/>
      <c r="C7672" s="92"/>
      <c r="D7672" s="92"/>
      <c r="E7672" s="92"/>
      <c r="F7672" s="92"/>
      <c r="G7672" s="92"/>
      <c r="H7672" s="92"/>
      <c r="I7672" s="92"/>
      <c r="J7672" s="92"/>
      <c r="K7672" s="92"/>
      <c r="N7672" s="92"/>
      <c r="O7672" s="92"/>
      <c r="P7672" s="92"/>
      <c r="Q7672" s="92"/>
      <c r="R7672" s="92"/>
    </row>
    <row r="7673" spans="1:18" x14ac:dyDescent="0.3">
      <c r="A7673" s="107"/>
      <c r="B7673" s="92"/>
      <c r="C7673" s="92"/>
      <c r="D7673" s="92"/>
      <c r="E7673" s="92"/>
      <c r="F7673" s="92"/>
      <c r="G7673" s="92"/>
      <c r="H7673" s="92"/>
      <c r="I7673" s="92"/>
      <c r="J7673" s="92"/>
      <c r="K7673" s="92"/>
      <c r="N7673" s="92"/>
      <c r="O7673" s="92"/>
      <c r="P7673" s="92"/>
      <c r="Q7673" s="92"/>
      <c r="R7673" s="92"/>
    </row>
    <row r="7674" spans="1:18" x14ac:dyDescent="0.3">
      <c r="A7674" s="107"/>
      <c r="B7674" s="92"/>
      <c r="C7674" s="92"/>
      <c r="D7674" s="92"/>
      <c r="E7674" s="92"/>
      <c r="F7674" s="92"/>
      <c r="G7674" s="92"/>
      <c r="H7674" s="92"/>
      <c r="I7674" s="92"/>
      <c r="J7674" s="92"/>
      <c r="K7674" s="92"/>
      <c r="N7674" s="92"/>
      <c r="O7674" s="92"/>
      <c r="P7674" s="92"/>
      <c r="Q7674" s="92"/>
      <c r="R7674" s="92"/>
    </row>
    <row r="7675" spans="1:18" x14ac:dyDescent="0.3">
      <c r="A7675" s="107"/>
      <c r="B7675" s="92"/>
      <c r="C7675" s="92"/>
      <c r="D7675" s="92"/>
      <c r="E7675" s="92"/>
      <c r="F7675" s="92"/>
      <c r="G7675" s="92"/>
      <c r="H7675" s="92"/>
      <c r="I7675" s="92"/>
      <c r="J7675" s="92"/>
      <c r="K7675" s="92"/>
      <c r="N7675" s="92"/>
      <c r="O7675" s="92"/>
      <c r="P7675" s="92"/>
      <c r="Q7675" s="92"/>
      <c r="R7675" s="92"/>
    </row>
    <row r="7676" spans="1:18" x14ac:dyDescent="0.3">
      <c r="A7676" s="107"/>
      <c r="B7676" s="92"/>
      <c r="C7676" s="92"/>
      <c r="D7676" s="92"/>
      <c r="E7676" s="92"/>
      <c r="F7676" s="92"/>
      <c r="G7676" s="92"/>
      <c r="H7676" s="92"/>
      <c r="I7676" s="92"/>
      <c r="J7676" s="92"/>
      <c r="K7676" s="92"/>
      <c r="N7676" s="92"/>
      <c r="O7676" s="92"/>
      <c r="P7676" s="92"/>
      <c r="Q7676" s="92"/>
      <c r="R7676" s="92"/>
    </row>
    <row r="7677" spans="1:18" x14ac:dyDescent="0.3">
      <c r="A7677" s="107"/>
      <c r="B7677" s="92"/>
      <c r="C7677" s="92"/>
      <c r="D7677" s="92"/>
      <c r="E7677" s="92"/>
      <c r="F7677" s="92"/>
      <c r="G7677" s="92"/>
      <c r="H7677" s="92"/>
      <c r="I7677" s="92"/>
      <c r="J7677" s="92"/>
      <c r="K7677" s="92"/>
      <c r="N7677" s="92"/>
      <c r="O7677" s="92"/>
      <c r="P7677" s="92"/>
      <c r="Q7677" s="92"/>
      <c r="R7677" s="92"/>
    </row>
    <row r="7678" spans="1:18" x14ac:dyDescent="0.3">
      <c r="A7678" s="107"/>
      <c r="B7678" s="92"/>
      <c r="C7678" s="92"/>
      <c r="D7678" s="92"/>
      <c r="E7678" s="92"/>
      <c r="F7678" s="92"/>
      <c r="G7678" s="92"/>
      <c r="H7678" s="92"/>
      <c r="I7678" s="92"/>
      <c r="J7678" s="92"/>
      <c r="K7678" s="92"/>
      <c r="N7678" s="92"/>
      <c r="O7678" s="92"/>
      <c r="P7678" s="92"/>
      <c r="Q7678" s="92"/>
      <c r="R7678" s="92"/>
    </row>
    <row r="7679" spans="1:18" x14ac:dyDescent="0.3">
      <c r="A7679" s="107"/>
      <c r="B7679" s="92"/>
      <c r="C7679" s="92"/>
      <c r="D7679" s="92"/>
      <c r="E7679" s="92"/>
      <c r="F7679" s="92"/>
      <c r="G7679" s="92"/>
      <c r="H7679" s="92"/>
      <c r="I7679" s="92"/>
      <c r="J7679" s="92"/>
      <c r="K7679" s="92"/>
      <c r="N7679" s="92"/>
      <c r="O7679" s="92"/>
      <c r="P7679" s="92"/>
      <c r="Q7679" s="92"/>
      <c r="R7679" s="92"/>
    </row>
    <row r="7680" spans="1:18" x14ac:dyDescent="0.3">
      <c r="A7680" s="107"/>
      <c r="B7680" s="92"/>
      <c r="C7680" s="92"/>
      <c r="D7680" s="92"/>
      <c r="E7680" s="92"/>
      <c r="F7680" s="92"/>
      <c r="G7680" s="92"/>
      <c r="H7680" s="92"/>
      <c r="I7680" s="92"/>
      <c r="J7680" s="92"/>
      <c r="K7680" s="92"/>
      <c r="N7680" s="92"/>
      <c r="O7680" s="92"/>
      <c r="P7680" s="92"/>
      <c r="Q7680" s="92"/>
      <c r="R7680" s="92"/>
    </row>
    <row r="7681" spans="1:18" x14ac:dyDescent="0.3">
      <c r="A7681" s="107"/>
      <c r="B7681" s="92"/>
      <c r="C7681" s="92"/>
      <c r="D7681" s="92"/>
      <c r="E7681" s="92"/>
      <c r="F7681" s="92"/>
      <c r="G7681" s="92"/>
      <c r="H7681" s="92"/>
      <c r="I7681" s="92"/>
      <c r="J7681" s="92"/>
      <c r="K7681" s="92"/>
      <c r="N7681" s="92"/>
      <c r="O7681" s="92"/>
      <c r="P7681" s="92"/>
      <c r="Q7681" s="92"/>
      <c r="R7681" s="92"/>
    </row>
    <row r="7682" spans="1:18" x14ac:dyDescent="0.3">
      <c r="A7682" s="107"/>
      <c r="B7682" s="92"/>
      <c r="C7682" s="92"/>
      <c r="D7682" s="92"/>
      <c r="E7682" s="92"/>
      <c r="F7682" s="92"/>
      <c r="G7682" s="92"/>
      <c r="H7682" s="92"/>
      <c r="I7682" s="92"/>
      <c r="J7682" s="92"/>
      <c r="K7682" s="92"/>
      <c r="N7682" s="92"/>
      <c r="O7682" s="92"/>
      <c r="P7682" s="92"/>
      <c r="Q7682" s="92"/>
      <c r="R7682" s="92"/>
    </row>
    <row r="7683" spans="1:18" x14ac:dyDescent="0.3">
      <c r="A7683" s="107"/>
      <c r="B7683" s="92"/>
      <c r="C7683" s="92"/>
      <c r="D7683" s="92"/>
      <c r="E7683" s="92"/>
      <c r="F7683" s="92"/>
      <c r="G7683" s="92"/>
      <c r="H7683" s="92"/>
      <c r="I7683" s="92"/>
      <c r="J7683" s="92"/>
      <c r="K7683" s="92"/>
      <c r="N7683" s="92"/>
      <c r="O7683" s="92"/>
      <c r="P7683" s="92"/>
      <c r="Q7683" s="92"/>
      <c r="R7683" s="92"/>
    </row>
    <row r="7684" spans="1:18" x14ac:dyDescent="0.3">
      <c r="A7684" s="107"/>
      <c r="B7684" s="92"/>
      <c r="C7684" s="92"/>
      <c r="D7684" s="92"/>
      <c r="E7684" s="92"/>
      <c r="F7684" s="92"/>
      <c r="G7684" s="92"/>
      <c r="H7684" s="92"/>
      <c r="I7684" s="92"/>
      <c r="J7684" s="92"/>
      <c r="K7684" s="92"/>
      <c r="N7684" s="92"/>
      <c r="O7684" s="92"/>
      <c r="P7684" s="92"/>
      <c r="Q7684" s="92"/>
      <c r="R7684" s="92"/>
    </row>
    <row r="7685" spans="1:18" x14ac:dyDescent="0.3">
      <c r="A7685" s="107"/>
      <c r="B7685" s="92"/>
      <c r="C7685" s="92"/>
      <c r="D7685" s="92"/>
      <c r="E7685" s="92"/>
      <c r="F7685" s="92"/>
      <c r="G7685" s="92"/>
      <c r="H7685" s="92"/>
      <c r="I7685" s="92"/>
      <c r="J7685" s="92"/>
      <c r="K7685" s="92"/>
      <c r="N7685" s="92"/>
      <c r="O7685" s="92"/>
      <c r="P7685" s="92"/>
      <c r="Q7685" s="92"/>
      <c r="R7685" s="92"/>
    </row>
    <row r="7686" spans="1:18" x14ac:dyDescent="0.3">
      <c r="A7686" s="107"/>
      <c r="B7686" s="92"/>
      <c r="C7686" s="92"/>
      <c r="D7686" s="92"/>
      <c r="E7686" s="92"/>
      <c r="F7686" s="92"/>
      <c r="G7686" s="92"/>
      <c r="H7686" s="92"/>
      <c r="I7686" s="92"/>
      <c r="J7686" s="92"/>
      <c r="K7686" s="92"/>
      <c r="N7686" s="92"/>
      <c r="O7686" s="92"/>
      <c r="P7686" s="92"/>
      <c r="Q7686" s="92"/>
      <c r="R7686" s="92"/>
    </row>
    <row r="7687" spans="1:18" x14ac:dyDescent="0.3">
      <c r="A7687" s="107"/>
      <c r="B7687" s="92"/>
      <c r="C7687" s="92"/>
      <c r="D7687" s="92"/>
      <c r="E7687" s="92"/>
      <c r="F7687" s="92"/>
      <c r="G7687" s="92"/>
      <c r="H7687" s="92"/>
      <c r="I7687" s="92"/>
      <c r="J7687" s="92"/>
      <c r="K7687" s="92"/>
      <c r="N7687" s="92"/>
      <c r="O7687" s="92"/>
      <c r="P7687" s="92"/>
      <c r="Q7687" s="92"/>
      <c r="R7687" s="92"/>
    </row>
    <row r="7688" spans="1:18" x14ac:dyDescent="0.3">
      <c r="A7688" s="107"/>
      <c r="B7688" s="92"/>
      <c r="C7688" s="92"/>
      <c r="D7688" s="92"/>
      <c r="E7688" s="92"/>
      <c r="F7688" s="92"/>
      <c r="G7688" s="92"/>
      <c r="H7688" s="92"/>
      <c r="I7688" s="92"/>
      <c r="J7688" s="92"/>
      <c r="K7688" s="92"/>
      <c r="N7688" s="92"/>
      <c r="O7688" s="92"/>
      <c r="P7688" s="92"/>
      <c r="Q7688" s="92"/>
      <c r="R7688" s="92"/>
    </row>
    <row r="7689" spans="1:18" x14ac:dyDescent="0.3">
      <c r="A7689" s="107"/>
      <c r="B7689" s="92"/>
      <c r="C7689" s="92"/>
      <c r="D7689" s="92"/>
      <c r="E7689" s="92"/>
      <c r="F7689" s="92"/>
      <c r="G7689" s="92"/>
      <c r="H7689" s="92"/>
      <c r="I7689" s="92"/>
      <c r="J7689" s="92"/>
      <c r="K7689" s="92"/>
      <c r="N7689" s="92"/>
      <c r="O7689" s="92"/>
      <c r="P7689" s="92"/>
      <c r="Q7689" s="92"/>
      <c r="R7689" s="92"/>
    </row>
    <row r="7690" spans="1:18" x14ac:dyDescent="0.3">
      <c r="A7690" s="107"/>
      <c r="B7690" s="92"/>
      <c r="C7690" s="92"/>
      <c r="D7690" s="92"/>
      <c r="E7690" s="92"/>
      <c r="F7690" s="92"/>
      <c r="G7690" s="92"/>
      <c r="H7690" s="92"/>
      <c r="I7690" s="92"/>
      <c r="J7690" s="92"/>
      <c r="K7690" s="92"/>
      <c r="N7690" s="92"/>
      <c r="O7690" s="92"/>
      <c r="P7690" s="92"/>
      <c r="Q7690" s="92"/>
      <c r="R7690" s="92"/>
    </row>
    <row r="7691" spans="1:18" x14ac:dyDescent="0.3">
      <c r="A7691" s="107"/>
      <c r="B7691" s="92"/>
      <c r="C7691" s="92"/>
      <c r="D7691" s="92"/>
      <c r="E7691" s="92"/>
      <c r="F7691" s="92"/>
      <c r="G7691" s="92"/>
      <c r="H7691" s="92"/>
      <c r="I7691" s="92"/>
      <c r="J7691" s="92"/>
      <c r="K7691" s="92"/>
      <c r="N7691" s="92"/>
      <c r="O7691" s="92"/>
      <c r="P7691" s="92"/>
      <c r="Q7691" s="92"/>
      <c r="R7691" s="92"/>
    </row>
    <row r="7692" spans="1:18" x14ac:dyDescent="0.3">
      <c r="A7692" s="107"/>
      <c r="B7692" s="92"/>
      <c r="C7692" s="92"/>
      <c r="D7692" s="92"/>
      <c r="E7692" s="92"/>
      <c r="F7692" s="92"/>
      <c r="G7692" s="92"/>
      <c r="H7692" s="92"/>
      <c r="I7692" s="92"/>
      <c r="J7692" s="92"/>
      <c r="K7692" s="92"/>
      <c r="N7692" s="92"/>
      <c r="O7692" s="92"/>
      <c r="P7692" s="92"/>
      <c r="Q7692" s="92"/>
      <c r="R7692" s="92"/>
    </row>
    <row r="7693" spans="1:18" x14ac:dyDescent="0.3">
      <c r="A7693" s="107"/>
      <c r="B7693" s="92"/>
      <c r="C7693" s="92"/>
      <c r="D7693" s="92"/>
      <c r="E7693" s="92"/>
      <c r="F7693" s="92"/>
      <c r="G7693" s="92"/>
      <c r="H7693" s="92"/>
      <c r="I7693" s="92"/>
      <c r="J7693" s="92"/>
      <c r="K7693" s="92"/>
      <c r="N7693" s="92"/>
      <c r="O7693" s="92"/>
      <c r="P7693" s="92"/>
      <c r="Q7693" s="92"/>
      <c r="R7693" s="92"/>
    </row>
    <row r="7694" spans="1:18" x14ac:dyDescent="0.3">
      <c r="A7694" s="107"/>
      <c r="B7694" s="92"/>
      <c r="C7694" s="92"/>
      <c r="D7694" s="92"/>
      <c r="E7694" s="92"/>
      <c r="F7694" s="92"/>
      <c r="G7694" s="92"/>
      <c r="H7694" s="92"/>
      <c r="I7694" s="92"/>
      <c r="J7694" s="92"/>
      <c r="K7694" s="92"/>
      <c r="N7694" s="92"/>
      <c r="O7694" s="92"/>
      <c r="P7694" s="92"/>
      <c r="Q7694" s="92"/>
      <c r="R7694" s="92"/>
    </row>
    <row r="7695" spans="1:18" x14ac:dyDescent="0.3">
      <c r="A7695" s="107"/>
      <c r="B7695" s="92"/>
      <c r="C7695" s="92"/>
      <c r="D7695" s="92"/>
      <c r="E7695" s="92"/>
      <c r="F7695" s="92"/>
      <c r="G7695" s="92"/>
      <c r="H7695" s="92"/>
      <c r="I7695" s="92"/>
      <c r="J7695" s="92"/>
      <c r="K7695" s="92"/>
      <c r="N7695" s="92"/>
      <c r="O7695" s="92"/>
      <c r="P7695" s="92"/>
      <c r="Q7695" s="92"/>
      <c r="R7695" s="92"/>
    </row>
    <row r="7696" spans="1:18" x14ac:dyDescent="0.3">
      <c r="A7696" s="107"/>
      <c r="B7696" s="92"/>
      <c r="C7696" s="92"/>
      <c r="D7696" s="92"/>
      <c r="E7696" s="92"/>
      <c r="F7696" s="92"/>
      <c r="G7696" s="92"/>
      <c r="H7696" s="92"/>
      <c r="I7696" s="92"/>
      <c r="J7696" s="92"/>
      <c r="K7696" s="92"/>
      <c r="N7696" s="92"/>
      <c r="O7696" s="92"/>
      <c r="P7696" s="92"/>
      <c r="Q7696" s="92"/>
      <c r="R7696" s="92"/>
    </row>
    <row r="7697" spans="1:18" x14ac:dyDescent="0.3">
      <c r="A7697" s="107"/>
      <c r="B7697" s="92"/>
      <c r="C7697" s="92"/>
      <c r="D7697" s="92"/>
      <c r="E7697" s="92"/>
      <c r="F7697" s="92"/>
      <c r="G7697" s="92"/>
      <c r="H7697" s="92"/>
      <c r="I7697" s="92"/>
      <c r="J7697" s="92"/>
      <c r="K7697" s="92"/>
      <c r="N7697" s="92"/>
      <c r="O7697" s="92"/>
      <c r="P7697" s="92"/>
      <c r="Q7697" s="92"/>
      <c r="R7697" s="92"/>
    </row>
    <row r="7698" spans="1:18" x14ac:dyDescent="0.3">
      <c r="A7698" s="107"/>
      <c r="B7698" s="92"/>
      <c r="C7698" s="92"/>
      <c r="D7698" s="92"/>
      <c r="E7698" s="92"/>
      <c r="F7698" s="92"/>
      <c r="G7698" s="92"/>
      <c r="H7698" s="92"/>
      <c r="I7698" s="92"/>
      <c r="J7698" s="92"/>
      <c r="K7698" s="92"/>
      <c r="N7698" s="92"/>
      <c r="O7698" s="92"/>
      <c r="P7698" s="92"/>
      <c r="Q7698" s="92"/>
      <c r="R7698" s="92"/>
    </row>
    <row r="7699" spans="1:18" x14ac:dyDescent="0.3">
      <c r="A7699" s="107"/>
      <c r="B7699" s="92"/>
      <c r="C7699" s="92"/>
      <c r="D7699" s="92"/>
      <c r="E7699" s="92"/>
      <c r="F7699" s="92"/>
      <c r="G7699" s="92"/>
      <c r="H7699" s="92"/>
      <c r="I7699" s="92"/>
      <c r="J7699" s="92"/>
      <c r="K7699" s="92"/>
      <c r="N7699" s="92"/>
      <c r="O7699" s="92"/>
      <c r="P7699" s="92"/>
      <c r="Q7699" s="92"/>
      <c r="R7699" s="92"/>
    </row>
    <row r="7700" spans="1:18" x14ac:dyDescent="0.3">
      <c r="A7700" s="107"/>
      <c r="B7700" s="92"/>
      <c r="C7700" s="92"/>
      <c r="D7700" s="92"/>
      <c r="E7700" s="92"/>
      <c r="F7700" s="92"/>
      <c r="G7700" s="92"/>
      <c r="H7700" s="92"/>
      <c r="I7700" s="92"/>
      <c r="J7700" s="92"/>
      <c r="K7700" s="92"/>
      <c r="N7700" s="92"/>
      <c r="O7700" s="92"/>
      <c r="P7700" s="92"/>
      <c r="Q7700" s="92"/>
      <c r="R7700" s="92"/>
    </row>
    <row r="7701" spans="1:18" x14ac:dyDescent="0.3">
      <c r="A7701" s="107"/>
      <c r="B7701" s="92"/>
      <c r="C7701" s="92"/>
      <c r="D7701" s="92"/>
      <c r="E7701" s="92"/>
      <c r="F7701" s="92"/>
      <c r="G7701" s="92"/>
      <c r="H7701" s="92"/>
      <c r="I7701" s="92"/>
      <c r="J7701" s="92"/>
      <c r="K7701" s="92"/>
      <c r="N7701" s="92"/>
      <c r="O7701" s="92"/>
      <c r="P7701" s="92"/>
      <c r="Q7701" s="92"/>
      <c r="R7701" s="92"/>
    </row>
    <row r="7702" spans="1:18" x14ac:dyDescent="0.3">
      <c r="A7702" s="107"/>
      <c r="B7702" s="92"/>
      <c r="C7702" s="92"/>
      <c r="D7702" s="92"/>
      <c r="E7702" s="92"/>
      <c r="F7702" s="92"/>
      <c r="G7702" s="92"/>
      <c r="H7702" s="92"/>
      <c r="I7702" s="92"/>
      <c r="J7702" s="92"/>
      <c r="K7702" s="92"/>
      <c r="N7702" s="92"/>
      <c r="O7702" s="92"/>
      <c r="P7702" s="92"/>
      <c r="Q7702" s="92"/>
      <c r="R7702" s="92"/>
    </row>
    <row r="7703" spans="1:18" x14ac:dyDescent="0.3">
      <c r="A7703" s="107"/>
      <c r="B7703" s="92"/>
      <c r="C7703" s="92"/>
      <c r="D7703" s="92"/>
      <c r="E7703" s="92"/>
      <c r="F7703" s="92"/>
      <c r="G7703" s="92"/>
      <c r="H7703" s="92"/>
      <c r="I7703" s="92"/>
      <c r="J7703" s="92"/>
      <c r="K7703" s="92"/>
      <c r="N7703" s="92"/>
      <c r="O7703" s="92"/>
      <c r="P7703" s="92"/>
      <c r="Q7703" s="92"/>
      <c r="R7703" s="92"/>
    </row>
    <row r="7704" spans="1:18" x14ac:dyDescent="0.3">
      <c r="A7704" s="107"/>
      <c r="B7704" s="92"/>
      <c r="C7704" s="92"/>
      <c r="D7704" s="92"/>
      <c r="E7704" s="92"/>
      <c r="F7704" s="92"/>
      <c r="G7704" s="92"/>
      <c r="H7704" s="92"/>
      <c r="I7704" s="92"/>
      <c r="J7704" s="92"/>
      <c r="K7704" s="92"/>
      <c r="N7704" s="92"/>
      <c r="O7704" s="92"/>
      <c r="P7704" s="92"/>
      <c r="Q7704" s="92"/>
      <c r="R7704" s="92"/>
    </row>
    <row r="7705" spans="1:18" x14ac:dyDescent="0.3">
      <c r="A7705" s="107"/>
      <c r="B7705" s="92"/>
      <c r="C7705" s="92"/>
      <c r="D7705" s="92"/>
      <c r="E7705" s="92"/>
      <c r="F7705" s="92"/>
      <c r="G7705" s="92"/>
      <c r="H7705" s="92"/>
      <c r="I7705" s="92"/>
      <c r="J7705" s="92"/>
      <c r="K7705" s="92"/>
      <c r="N7705" s="92"/>
      <c r="O7705" s="92"/>
      <c r="P7705" s="92"/>
      <c r="Q7705" s="92"/>
      <c r="R7705" s="92"/>
    </row>
    <row r="7706" spans="1:18" x14ac:dyDescent="0.3">
      <c r="A7706" s="107"/>
      <c r="B7706" s="92"/>
      <c r="C7706" s="92"/>
      <c r="D7706" s="92"/>
      <c r="E7706" s="92"/>
      <c r="F7706" s="92"/>
      <c r="G7706" s="92"/>
      <c r="H7706" s="92"/>
      <c r="I7706" s="92"/>
      <c r="J7706" s="92"/>
      <c r="K7706" s="92"/>
      <c r="N7706" s="92"/>
      <c r="O7706" s="92"/>
      <c r="P7706" s="92"/>
      <c r="Q7706" s="92"/>
      <c r="R7706" s="92"/>
    </row>
    <row r="7707" spans="1:18" x14ac:dyDescent="0.3">
      <c r="A7707" s="107"/>
      <c r="B7707" s="92"/>
      <c r="C7707" s="92"/>
      <c r="D7707" s="92"/>
      <c r="E7707" s="92"/>
      <c r="F7707" s="92"/>
      <c r="G7707" s="92"/>
      <c r="H7707" s="92"/>
      <c r="I7707" s="92"/>
      <c r="J7707" s="92"/>
      <c r="K7707" s="92"/>
      <c r="N7707" s="92"/>
      <c r="O7707" s="92"/>
      <c r="P7707" s="92"/>
      <c r="Q7707" s="92"/>
      <c r="R7707" s="92"/>
    </row>
    <row r="7708" spans="1:18" x14ac:dyDescent="0.3">
      <c r="A7708" s="107"/>
      <c r="B7708" s="92"/>
      <c r="C7708" s="92"/>
      <c r="D7708" s="92"/>
      <c r="E7708" s="92"/>
      <c r="F7708" s="92"/>
      <c r="G7708" s="92"/>
      <c r="H7708" s="92"/>
      <c r="I7708" s="92"/>
      <c r="J7708" s="92"/>
      <c r="K7708" s="92"/>
      <c r="N7708" s="92"/>
      <c r="O7708" s="92"/>
      <c r="P7708" s="92"/>
      <c r="Q7708" s="92"/>
      <c r="R7708" s="92"/>
    </row>
    <row r="7709" spans="1:18" x14ac:dyDescent="0.3">
      <c r="A7709" s="107"/>
      <c r="B7709" s="92"/>
      <c r="C7709" s="92"/>
      <c r="D7709" s="92"/>
      <c r="E7709" s="92"/>
      <c r="F7709" s="92"/>
      <c r="G7709" s="92"/>
      <c r="H7709" s="92"/>
      <c r="I7709" s="92"/>
      <c r="J7709" s="92"/>
      <c r="K7709" s="92"/>
      <c r="N7709" s="92"/>
      <c r="O7709" s="92"/>
      <c r="P7709" s="92"/>
      <c r="Q7709" s="92"/>
      <c r="R7709" s="92"/>
    </row>
    <row r="7710" spans="1:18" x14ac:dyDescent="0.3">
      <c r="A7710" s="107"/>
      <c r="B7710" s="92"/>
      <c r="C7710" s="92"/>
      <c r="D7710" s="92"/>
      <c r="E7710" s="92"/>
      <c r="F7710" s="92"/>
      <c r="G7710" s="92"/>
      <c r="H7710" s="92"/>
      <c r="I7710" s="92"/>
      <c r="J7710" s="92"/>
      <c r="K7710" s="92"/>
      <c r="N7710" s="92"/>
      <c r="O7710" s="92"/>
      <c r="P7710" s="92"/>
      <c r="Q7710" s="92"/>
      <c r="R7710" s="92"/>
    </row>
    <row r="7711" spans="1:18" x14ac:dyDescent="0.3">
      <c r="A7711" s="107"/>
      <c r="B7711" s="92"/>
      <c r="C7711" s="92"/>
      <c r="D7711" s="92"/>
      <c r="E7711" s="92"/>
      <c r="F7711" s="92"/>
      <c r="G7711" s="92"/>
      <c r="H7711" s="92"/>
      <c r="I7711" s="92"/>
      <c r="J7711" s="92"/>
      <c r="K7711" s="92"/>
      <c r="N7711" s="92"/>
      <c r="O7711" s="92"/>
      <c r="P7711" s="92"/>
      <c r="Q7711" s="92"/>
      <c r="R7711" s="92"/>
    </row>
    <row r="7712" spans="1:18" x14ac:dyDescent="0.3">
      <c r="A7712" s="107"/>
      <c r="B7712" s="92"/>
      <c r="C7712" s="92"/>
      <c r="D7712" s="92"/>
      <c r="E7712" s="92"/>
      <c r="F7712" s="92"/>
      <c r="G7712" s="92"/>
      <c r="H7712" s="92"/>
      <c r="I7712" s="92"/>
      <c r="J7712" s="92"/>
      <c r="K7712" s="92"/>
      <c r="N7712" s="92"/>
      <c r="O7712" s="92"/>
      <c r="P7712" s="92"/>
      <c r="Q7712" s="92"/>
      <c r="R7712" s="92"/>
    </row>
    <row r="7713" spans="1:18" x14ac:dyDescent="0.3">
      <c r="A7713" s="107"/>
      <c r="B7713" s="92"/>
      <c r="C7713" s="92"/>
      <c r="D7713" s="92"/>
      <c r="E7713" s="92"/>
      <c r="F7713" s="92"/>
      <c r="G7713" s="92"/>
      <c r="H7713" s="92"/>
      <c r="I7713" s="92"/>
      <c r="J7713" s="92"/>
      <c r="K7713" s="92"/>
      <c r="N7713" s="92"/>
      <c r="O7713" s="92"/>
      <c r="P7713" s="92"/>
      <c r="Q7713" s="92"/>
      <c r="R7713" s="92"/>
    </row>
    <row r="7714" spans="1:18" x14ac:dyDescent="0.3">
      <c r="A7714" s="107"/>
      <c r="B7714" s="92"/>
      <c r="C7714" s="92"/>
      <c r="D7714" s="92"/>
      <c r="E7714" s="92"/>
      <c r="F7714" s="92"/>
      <c r="G7714" s="92"/>
      <c r="H7714" s="92"/>
      <c r="I7714" s="92"/>
      <c r="J7714" s="92"/>
      <c r="K7714" s="92"/>
      <c r="N7714" s="92"/>
      <c r="O7714" s="92"/>
      <c r="P7714" s="92"/>
      <c r="Q7714" s="92"/>
      <c r="R7714" s="92"/>
    </row>
    <row r="7715" spans="1:18" x14ac:dyDescent="0.3">
      <c r="A7715" s="107"/>
      <c r="B7715" s="92"/>
      <c r="C7715" s="92"/>
      <c r="D7715" s="92"/>
      <c r="E7715" s="92"/>
      <c r="F7715" s="92"/>
      <c r="G7715" s="92"/>
      <c r="H7715" s="92"/>
      <c r="I7715" s="92"/>
      <c r="J7715" s="92"/>
      <c r="K7715" s="92"/>
      <c r="N7715" s="92"/>
      <c r="O7715" s="92"/>
      <c r="P7715" s="92"/>
      <c r="Q7715" s="92"/>
      <c r="R7715" s="92"/>
    </row>
    <row r="7716" spans="1:18" x14ac:dyDescent="0.3">
      <c r="A7716" s="107"/>
      <c r="B7716" s="92"/>
      <c r="C7716" s="92"/>
      <c r="D7716" s="92"/>
      <c r="E7716" s="92"/>
      <c r="F7716" s="92"/>
      <c r="G7716" s="92"/>
      <c r="H7716" s="92"/>
      <c r="I7716" s="92"/>
      <c r="J7716" s="92"/>
      <c r="K7716" s="92"/>
      <c r="N7716" s="92"/>
      <c r="O7716" s="92"/>
      <c r="P7716" s="92"/>
      <c r="Q7716" s="92"/>
      <c r="R7716" s="92"/>
    </row>
    <row r="7717" spans="1:18" x14ac:dyDescent="0.3">
      <c r="A7717" s="107"/>
      <c r="B7717" s="92"/>
      <c r="C7717" s="92"/>
      <c r="D7717" s="92"/>
      <c r="E7717" s="92"/>
      <c r="F7717" s="92"/>
      <c r="G7717" s="92"/>
      <c r="H7717" s="92"/>
      <c r="I7717" s="92"/>
      <c r="J7717" s="92"/>
      <c r="K7717" s="92"/>
      <c r="N7717" s="92"/>
      <c r="O7717" s="92"/>
      <c r="P7717" s="92"/>
      <c r="Q7717" s="92"/>
      <c r="R7717" s="92"/>
    </row>
    <row r="7718" spans="1:18" x14ac:dyDescent="0.3">
      <c r="A7718" s="107"/>
      <c r="B7718" s="92"/>
      <c r="C7718" s="92"/>
      <c r="D7718" s="92"/>
      <c r="E7718" s="92"/>
      <c r="F7718" s="92"/>
      <c r="G7718" s="92"/>
      <c r="H7718" s="92"/>
      <c r="I7718" s="92"/>
      <c r="J7718" s="92"/>
      <c r="K7718" s="92"/>
      <c r="N7718" s="92"/>
      <c r="O7718" s="92"/>
      <c r="P7718" s="92"/>
      <c r="Q7718" s="92"/>
      <c r="R7718" s="92"/>
    </row>
    <row r="7719" spans="1:18" x14ac:dyDescent="0.3">
      <c r="A7719" s="107"/>
      <c r="B7719" s="92"/>
      <c r="C7719" s="92"/>
      <c r="D7719" s="92"/>
      <c r="E7719" s="92"/>
      <c r="F7719" s="92"/>
      <c r="G7719" s="92"/>
      <c r="H7719" s="92"/>
      <c r="I7719" s="92"/>
      <c r="J7719" s="92"/>
      <c r="K7719" s="92"/>
      <c r="N7719" s="92"/>
      <c r="O7719" s="92"/>
      <c r="P7719" s="92"/>
      <c r="Q7719" s="92"/>
      <c r="R7719" s="92"/>
    </row>
    <row r="7720" spans="1:18" x14ac:dyDescent="0.3">
      <c r="A7720" s="107"/>
      <c r="B7720" s="92"/>
      <c r="C7720" s="92"/>
      <c r="D7720" s="92"/>
      <c r="E7720" s="92"/>
      <c r="F7720" s="92"/>
      <c r="G7720" s="92"/>
      <c r="H7720" s="92"/>
      <c r="I7720" s="92"/>
      <c r="J7720" s="92"/>
      <c r="K7720" s="92"/>
      <c r="N7720" s="92"/>
      <c r="O7720" s="92"/>
      <c r="P7720" s="92"/>
      <c r="Q7720" s="92"/>
      <c r="R7720" s="92"/>
    </row>
    <row r="7721" spans="1:18" x14ac:dyDescent="0.3">
      <c r="A7721" s="107"/>
      <c r="B7721" s="92"/>
      <c r="C7721" s="92"/>
      <c r="D7721" s="92"/>
      <c r="E7721" s="92"/>
      <c r="F7721" s="92"/>
      <c r="G7721" s="92"/>
      <c r="H7721" s="92"/>
      <c r="I7721" s="92"/>
      <c r="J7721" s="92"/>
      <c r="K7721" s="92"/>
      <c r="N7721" s="92"/>
      <c r="O7721" s="92"/>
      <c r="P7721" s="92"/>
      <c r="Q7721" s="92"/>
      <c r="R7721" s="92"/>
    </row>
    <row r="7722" spans="1:18" x14ac:dyDescent="0.3">
      <c r="A7722" s="107"/>
      <c r="B7722" s="92"/>
      <c r="C7722" s="92"/>
      <c r="D7722" s="92"/>
      <c r="E7722" s="92"/>
      <c r="F7722" s="92"/>
      <c r="G7722" s="92"/>
      <c r="H7722" s="92"/>
      <c r="I7722" s="92"/>
      <c r="J7722" s="92"/>
      <c r="K7722" s="92"/>
      <c r="N7722" s="92"/>
      <c r="O7722" s="92"/>
      <c r="P7722" s="92"/>
      <c r="Q7722" s="92"/>
      <c r="R7722" s="92"/>
    </row>
    <row r="7723" spans="1:18" x14ac:dyDescent="0.3">
      <c r="A7723" s="107"/>
      <c r="B7723" s="92"/>
      <c r="C7723" s="92"/>
      <c r="D7723" s="92"/>
      <c r="E7723" s="92"/>
      <c r="F7723" s="92"/>
      <c r="G7723" s="92"/>
      <c r="H7723" s="92"/>
      <c r="I7723" s="92"/>
      <c r="J7723" s="92"/>
      <c r="K7723" s="92"/>
      <c r="N7723" s="92"/>
      <c r="O7723" s="92"/>
      <c r="P7723" s="92"/>
      <c r="Q7723" s="92"/>
      <c r="R7723" s="92"/>
    </row>
    <row r="7724" spans="1:18" x14ac:dyDescent="0.3">
      <c r="A7724" s="107"/>
      <c r="B7724" s="92"/>
      <c r="C7724" s="92"/>
      <c r="D7724" s="92"/>
      <c r="E7724" s="92"/>
      <c r="F7724" s="92"/>
      <c r="G7724" s="92"/>
      <c r="H7724" s="92"/>
      <c r="I7724" s="92"/>
      <c r="J7724" s="92"/>
      <c r="K7724" s="92"/>
      <c r="N7724" s="92"/>
      <c r="O7724" s="92"/>
      <c r="P7724" s="92"/>
      <c r="Q7724" s="92"/>
      <c r="R7724" s="92"/>
    </row>
    <row r="7725" spans="1:18" x14ac:dyDescent="0.3">
      <c r="A7725" s="107"/>
      <c r="B7725" s="92"/>
      <c r="C7725" s="92"/>
      <c r="D7725" s="92"/>
      <c r="E7725" s="92"/>
      <c r="F7725" s="92"/>
      <c r="G7725" s="92"/>
      <c r="H7725" s="92"/>
      <c r="I7725" s="92"/>
      <c r="J7725" s="92"/>
      <c r="K7725" s="92"/>
      <c r="N7725" s="92"/>
      <c r="O7725" s="92"/>
      <c r="P7725" s="92"/>
      <c r="Q7725" s="92"/>
      <c r="R7725" s="92"/>
    </row>
    <row r="7726" spans="1:18" x14ac:dyDescent="0.3">
      <c r="A7726" s="107"/>
      <c r="B7726" s="92"/>
      <c r="C7726" s="92"/>
      <c r="D7726" s="92"/>
      <c r="E7726" s="92"/>
      <c r="F7726" s="92"/>
      <c r="G7726" s="92"/>
      <c r="H7726" s="92"/>
      <c r="I7726" s="92"/>
      <c r="J7726" s="92"/>
      <c r="K7726" s="92"/>
      <c r="N7726" s="92"/>
      <c r="O7726" s="92"/>
      <c r="P7726" s="92"/>
      <c r="Q7726" s="92"/>
      <c r="R7726" s="92"/>
    </row>
    <row r="7727" spans="1:18" x14ac:dyDescent="0.3">
      <c r="A7727" s="107"/>
      <c r="B7727" s="92"/>
      <c r="C7727" s="92"/>
      <c r="D7727" s="92"/>
      <c r="E7727" s="92"/>
      <c r="F7727" s="92"/>
      <c r="G7727" s="92"/>
      <c r="H7727" s="92"/>
      <c r="I7727" s="92"/>
      <c r="J7727" s="92"/>
      <c r="K7727" s="92"/>
      <c r="N7727" s="92"/>
      <c r="O7727" s="92"/>
      <c r="P7727" s="92"/>
      <c r="Q7727" s="92"/>
      <c r="R7727" s="92"/>
    </row>
    <row r="7728" spans="1:18" x14ac:dyDescent="0.3">
      <c r="A7728" s="107"/>
      <c r="B7728" s="92"/>
      <c r="C7728" s="92"/>
      <c r="D7728" s="92"/>
      <c r="E7728" s="92"/>
      <c r="F7728" s="92"/>
      <c r="G7728" s="92"/>
      <c r="H7728" s="92"/>
      <c r="I7728" s="92"/>
      <c r="J7728" s="92"/>
      <c r="K7728" s="92"/>
      <c r="N7728" s="92"/>
      <c r="O7728" s="92"/>
      <c r="P7728" s="92"/>
      <c r="Q7728" s="92"/>
      <c r="R7728" s="92"/>
    </row>
    <row r="7729" spans="1:18" x14ac:dyDescent="0.3">
      <c r="A7729" s="107"/>
      <c r="B7729" s="92"/>
      <c r="C7729" s="92"/>
      <c r="D7729" s="92"/>
      <c r="E7729" s="92"/>
      <c r="F7729" s="92"/>
      <c r="G7729" s="92"/>
      <c r="H7729" s="92"/>
      <c r="I7729" s="92"/>
      <c r="J7729" s="92"/>
      <c r="K7729" s="92"/>
      <c r="N7729" s="92"/>
      <c r="O7729" s="92"/>
      <c r="P7729" s="92"/>
      <c r="Q7729" s="92"/>
      <c r="R7729" s="92"/>
    </row>
    <row r="7730" spans="1:18" x14ac:dyDescent="0.3">
      <c r="A7730" s="107"/>
      <c r="B7730" s="92"/>
      <c r="C7730" s="92"/>
      <c r="D7730" s="92"/>
      <c r="E7730" s="92"/>
      <c r="F7730" s="92"/>
      <c r="G7730" s="92"/>
      <c r="H7730" s="92"/>
      <c r="I7730" s="92"/>
      <c r="J7730" s="92"/>
      <c r="K7730" s="92"/>
      <c r="N7730" s="92"/>
      <c r="O7730" s="92"/>
      <c r="P7730" s="92"/>
      <c r="Q7730" s="92"/>
      <c r="R7730" s="92"/>
    </row>
    <row r="7731" spans="1:18" x14ac:dyDescent="0.3">
      <c r="A7731" s="107"/>
      <c r="B7731" s="92"/>
      <c r="C7731" s="92"/>
      <c r="D7731" s="92"/>
      <c r="E7731" s="92"/>
      <c r="F7731" s="92"/>
      <c r="G7731" s="92"/>
      <c r="H7731" s="92"/>
      <c r="I7731" s="92"/>
      <c r="J7731" s="92"/>
      <c r="K7731" s="92"/>
      <c r="N7731" s="92"/>
      <c r="O7731" s="92"/>
      <c r="P7731" s="92"/>
      <c r="Q7731" s="92"/>
      <c r="R7731" s="92"/>
    </row>
    <row r="7732" spans="1:18" x14ac:dyDescent="0.3">
      <c r="A7732" s="107"/>
      <c r="B7732" s="92"/>
      <c r="C7732" s="92"/>
      <c r="D7732" s="92"/>
      <c r="E7732" s="92"/>
      <c r="F7732" s="92"/>
      <c r="G7732" s="92"/>
      <c r="H7732" s="92"/>
      <c r="I7732" s="92"/>
      <c r="J7732" s="92"/>
      <c r="K7732" s="92"/>
      <c r="N7732" s="92"/>
      <c r="O7732" s="92"/>
      <c r="P7732" s="92"/>
      <c r="Q7732" s="92"/>
      <c r="R7732" s="92"/>
    </row>
    <row r="7733" spans="1:18" x14ac:dyDescent="0.3">
      <c r="A7733" s="107"/>
      <c r="B7733" s="92"/>
      <c r="C7733" s="92"/>
      <c r="D7733" s="92"/>
      <c r="E7733" s="92"/>
      <c r="F7733" s="92"/>
      <c r="G7733" s="92"/>
      <c r="H7733" s="92"/>
      <c r="I7733" s="92"/>
      <c r="J7733" s="92"/>
      <c r="K7733" s="92"/>
      <c r="N7733" s="92"/>
      <c r="O7733" s="92"/>
      <c r="P7733" s="92"/>
      <c r="Q7733" s="92"/>
      <c r="R7733" s="92"/>
    </row>
    <row r="7734" spans="1:18" x14ac:dyDescent="0.3">
      <c r="A7734" s="107"/>
      <c r="B7734" s="92"/>
      <c r="C7734" s="92"/>
      <c r="D7734" s="92"/>
      <c r="E7734" s="92"/>
      <c r="F7734" s="92"/>
      <c r="G7734" s="92"/>
      <c r="H7734" s="92"/>
      <c r="I7734" s="92"/>
      <c r="J7734" s="92"/>
      <c r="K7734" s="92"/>
      <c r="N7734" s="92"/>
      <c r="O7734" s="92"/>
      <c r="P7734" s="92"/>
      <c r="Q7734" s="92"/>
      <c r="R7734" s="92"/>
    </row>
    <row r="7735" spans="1:18" x14ac:dyDescent="0.3">
      <c r="A7735" s="107"/>
      <c r="B7735" s="92"/>
      <c r="C7735" s="92"/>
      <c r="D7735" s="92"/>
      <c r="E7735" s="92"/>
      <c r="F7735" s="92"/>
      <c r="G7735" s="92"/>
      <c r="H7735" s="92"/>
      <c r="I7735" s="92"/>
      <c r="J7735" s="92"/>
      <c r="K7735" s="92"/>
      <c r="N7735" s="92"/>
      <c r="O7735" s="92"/>
      <c r="P7735" s="92"/>
      <c r="Q7735" s="92"/>
      <c r="R7735" s="92"/>
    </row>
    <row r="7736" spans="1:18" x14ac:dyDescent="0.3">
      <c r="A7736" s="107"/>
      <c r="B7736" s="92"/>
      <c r="C7736" s="92"/>
      <c r="D7736" s="92"/>
      <c r="E7736" s="92"/>
      <c r="F7736" s="92"/>
      <c r="G7736" s="92"/>
      <c r="H7736" s="92"/>
      <c r="I7736" s="92"/>
      <c r="J7736" s="92"/>
      <c r="K7736" s="92"/>
      <c r="N7736" s="92"/>
      <c r="O7736" s="92"/>
      <c r="P7736" s="92"/>
      <c r="Q7736" s="92"/>
      <c r="R7736" s="92"/>
    </row>
    <row r="7737" spans="1:18" x14ac:dyDescent="0.3">
      <c r="A7737" s="107"/>
      <c r="B7737" s="92"/>
      <c r="C7737" s="92"/>
      <c r="D7737" s="92"/>
      <c r="E7737" s="92"/>
      <c r="F7737" s="92"/>
      <c r="G7737" s="92"/>
      <c r="H7737" s="92"/>
      <c r="I7737" s="92"/>
      <c r="J7737" s="92"/>
      <c r="K7737" s="92"/>
      <c r="N7737" s="92"/>
      <c r="O7737" s="92"/>
      <c r="P7737" s="92"/>
      <c r="Q7737" s="92"/>
      <c r="R7737" s="92"/>
    </row>
    <row r="7738" spans="1:18" x14ac:dyDescent="0.3">
      <c r="A7738" s="107"/>
      <c r="B7738" s="92"/>
      <c r="C7738" s="92"/>
      <c r="D7738" s="92"/>
      <c r="E7738" s="92"/>
      <c r="F7738" s="92"/>
      <c r="G7738" s="92"/>
      <c r="H7738" s="92"/>
      <c r="I7738" s="92"/>
      <c r="J7738" s="92"/>
      <c r="K7738" s="92"/>
      <c r="N7738" s="92"/>
      <c r="O7738" s="92"/>
      <c r="P7738" s="92"/>
      <c r="Q7738" s="92"/>
      <c r="R7738" s="92"/>
    </row>
    <row r="7739" spans="1:18" x14ac:dyDescent="0.3">
      <c r="A7739" s="107"/>
      <c r="B7739" s="92"/>
      <c r="C7739" s="92"/>
      <c r="D7739" s="92"/>
      <c r="E7739" s="92"/>
      <c r="F7739" s="92"/>
      <c r="G7739" s="92"/>
      <c r="H7739" s="92"/>
      <c r="I7739" s="92"/>
      <c r="J7739" s="92"/>
      <c r="K7739" s="92"/>
      <c r="N7739" s="92"/>
      <c r="O7739" s="92"/>
      <c r="P7739" s="92"/>
      <c r="Q7739" s="92"/>
      <c r="R7739" s="92"/>
    </row>
    <row r="7740" spans="1:18" x14ac:dyDescent="0.3">
      <c r="A7740" s="107"/>
      <c r="B7740" s="92"/>
      <c r="C7740" s="92"/>
      <c r="D7740" s="92"/>
      <c r="E7740" s="92"/>
      <c r="F7740" s="92"/>
      <c r="G7740" s="92"/>
      <c r="H7740" s="92"/>
      <c r="I7740" s="92"/>
      <c r="J7740" s="92"/>
      <c r="K7740" s="92"/>
      <c r="N7740" s="92"/>
      <c r="O7740" s="92"/>
      <c r="P7740" s="92"/>
      <c r="Q7740" s="92"/>
      <c r="R7740" s="92"/>
    </row>
    <row r="7741" spans="1:18" x14ac:dyDescent="0.3">
      <c r="A7741" s="107"/>
      <c r="B7741" s="92"/>
      <c r="C7741" s="92"/>
      <c r="D7741" s="92"/>
      <c r="E7741" s="92"/>
      <c r="F7741" s="92"/>
      <c r="G7741" s="92"/>
      <c r="H7741" s="92"/>
      <c r="I7741" s="92"/>
      <c r="J7741" s="92"/>
      <c r="K7741" s="92"/>
      <c r="N7741" s="92"/>
      <c r="O7741" s="92"/>
      <c r="P7741" s="92"/>
      <c r="Q7741" s="92"/>
      <c r="R7741" s="92"/>
    </row>
    <row r="7742" spans="1:18" x14ac:dyDescent="0.3">
      <c r="A7742" s="107"/>
      <c r="B7742" s="92"/>
      <c r="C7742" s="92"/>
      <c r="D7742" s="92"/>
      <c r="E7742" s="92"/>
      <c r="F7742" s="92"/>
      <c r="G7742" s="92"/>
      <c r="H7742" s="92"/>
      <c r="I7742" s="92"/>
      <c r="J7742" s="92"/>
      <c r="K7742" s="92"/>
      <c r="N7742" s="92"/>
      <c r="O7742" s="92"/>
      <c r="P7742" s="92"/>
      <c r="Q7742" s="92"/>
      <c r="R7742" s="92"/>
    </row>
    <row r="7743" spans="1:18" x14ac:dyDescent="0.3">
      <c r="A7743" s="107"/>
      <c r="B7743" s="92"/>
      <c r="C7743" s="92"/>
      <c r="D7743" s="92"/>
      <c r="E7743" s="92"/>
      <c r="F7743" s="92"/>
      <c r="G7743" s="92"/>
      <c r="H7743" s="92"/>
      <c r="I7743" s="92"/>
      <c r="J7743" s="92"/>
      <c r="K7743" s="92"/>
      <c r="N7743" s="92"/>
      <c r="O7743" s="92"/>
      <c r="P7743" s="92"/>
      <c r="Q7743" s="92"/>
      <c r="R7743" s="92"/>
    </row>
    <row r="7744" spans="1:18" x14ac:dyDescent="0.3">
      <c r="A7744" s="107"/>
      <c r="B7744" s="92"/>
      <c r="C7744" s="92"/>
      <c r="D7744" s="92"/>
      <c r="E7744" s="92"/>
      <c r="F7744" s="92"/>
      <c r="G7744" s="92"/>
      <c r="H7744" s="92"/>
      <c r="I7744" s="92"/>
      <c r="J7744" s="92"/>
      <c r="K7744" s="92"/>
      <c r="N7744" s="92"/>
      <c r="O7744" s="92"/>
      <c r="P7744" s="92"/>
      <c r="Q7744" s="92"/>
      <c r="R7744" s="92"/>
    </row>
    <row r="7745" spans="1:18" x14ac:dyDescent="0.3">
      <c r="A7745" s="107"/>
      <c r="B7745" s="92"/>
      <c r="C7745" s="92"/>
      <c r="D7745" s="92"/>
      <c r="E7745" s="92"/>
      <c r="F7745" s="92"/>
      <c r="G7745" s="92"/>
      <c r="H7745" s="92"/>
      <c r="I7745" s="92"/>
      <c r="J7745" s="92"/>
      <c r="K7745" s="92"/>
      <c r="N7745" s="92"/>
      <c r="O7745" s="92"/>
      <c r="P7745" s="92"/>
      <c r="Q7745" s="92"/>
      <c r="R7745" s="92"/>
    </row>
    <row r="7746" spans="1:18" x14ac:dyDescent="0.3">
      <c r="A7746" s="107"/>
      <c r="B7746" s="92"/>
      <c r="C7746" s="92"/>
      <c r="D7746" s="92"/>
      <c r="E7746" s="92"/>
      <c r="F7746" s="92"/>
      <c r="G7746" s="92"/>
      <c r="H7746" s="92"/>
      <c r="I7746" s="92"/>
      <c r="J7746" s="92"/>
      <c r="K7746" s="92"/>
      <c r="N7746" s="92"/>
      <c r="O7746" s="92"/>
      <c r="P7746" s="92"/>
      <c r="Q7746" s="92"/>
      <c r="R7746" s="92"/>
    </row>
    <row r="7747" spans="1:18" x14ac:dyDescent="0.3">
      <c r="A7747" s="107"/>
      <c r="B7747" s="92"/>
      <c r="C7747" s="92"/>
      <c r="D7747" s="92"/>
      <c r="E7747" s="92"/>
      <c r="F7747" s="92"/>
      <c r="G7747" s="92"/>
      <c r="H7747" s="92"/>
      <c r="I7747" s="92"/>
      <c r="J7747" s="92"/>
      <c r="K7747" s="92"/>
      <c r="N7747" s="92"/>
      <c r="O7747" s="92"/>
      <c r="P7747" s="92"/>
      <c r="Q7747" s="92"/>
      <c r="R7747" s="92"/>
    </row>
    <row r="7748" spans="1:18" x14ac:dyDescent="0.3">
      <c r="A7748" s="107"/>
      <c r="B7748" s="92"/>
      <c r="C7748" s="92"/>
      <c r="D7748" s="92"/>
      <c r="E7748" s="92"/>
      <c r="F7748" s="92"/>
      <c r="G7748" s="92"/>
      <c r="H7748" s="92"/>
      <c r="I7748" s="92"/>
      <c r="J7748" s="92"/>
      <c r="K7748" s="92"/>
      <c r="N7748" s="92"/>
      <c r="O7748" s="92"/>
      <c r="P7748" s="92"/>
      <c r="Q7748" s="92"/>
      <c r="R7748" s="92"/>
    </row>
    <row r="7749" spans="1:18" x14ac:dyDescent="0.3">
      <c r="A7749" s="107"/>
      <c r="B7749" s="92"/>
      <c r="C7749" s="92"/>
      <c r="D7749" s="92"/>
      <c r="E7749" s="92"/>
      <c r="F7749" s="92"/>
      <c r="G7749" s="92"/>
      <c r="H7749" s="92"/>
      <c r="I7749" s="92"/>
      <c r="J7749" s="92"/>
      <c r="K7749" s="92"/>
      <c r="N7749" s="92"/>
      <c r="O7749" s="92"/>
      <c r="P7749" s="92"/>
      <c r="Q7749" s="92"/>
      <c r="R7749" s="92"/>
    </row>
    <row r="7750" spans="1:18" x14ac:dyDescent="0.3">
      <c r="A7750" s="107"/>
      <c r="B7750" s="92"/>
      <c r="C7750" s="92"/>
      <c r="D7750" s="92"/>
      <c r="E7750" s="92"/>
      <c r="F7750" s="92"/>
      <c r="G7750" s="92"/>
      <c r="H7750" s="92"/>
      <c r="I7750" s="92"/>
      <c r="J7750" s="92"/>
      <c r="K7750" s="92"/>
      <c r="N7750" s="92"/>
      <c r="O7750" s="92"/>
      <c r="P7750" s="92"/>
      <c r="Q7750" s="92"/>
      <c r="R7750" s="92"/>
    </row>
    <row r="7751" spans="1:18" x14ac:dyDescent="0.3">
      <c r="A7751" s="107"/>
      <c r="B7751" s="92"/>
      <c r="C7751" s="92"/>
      <c r="D7751" s="92"/>
      <c r="E7751" s="92"/>
      <c r="F7751" s="92"/>
      <c r="G7751" s="92"/>
      <c r="H7751" s="92"/>
      <c r="I7751" s="92"/>
      <c r="J7751" s="92"/>
      <c r="K7751" s="92"/>
      <c r="N7751" s="92"/>
      <c r="O7751" s="92"/>
      <c r="P7751" s="92"/>
      <c r="Q7751" s="92"/>
      <c r="R7751" s="92"/>
    </row>
    <row r="7752" spans="1:18" x14ac:dyDescent="0.3">
      <c r="A7752" s="107"/>
      <c r="B7752" s="92"/>
      <c r="C7752" s="92"/>
      <c r="D7752" s="92"/>
      <c r="E7752" s="92"/>
      <c r="F7752" s="92"/>
      <c r="G7752" s="92"/>
      <c r="H7752" s="92"/>
      <c r="I7752" s="92"/>
      <c r="J7752" s="92"/>
      <c r="K7752" s="92"/>
      <c r="N7752" s="92"/>
      <c r="O7752" s="92"/>
      <c r="P7752" s="92"/>
      <c r="Q7752" s="92"/>
      <c r="R7752" s="92"/>
    </row>
    <row r="7753" spans="1:18" x14ac:dyDescent="0.3">
      <c r="A7753" s="107"/>
      <c r="B7753" s="92"/>
      <c r="C7753" s="92"/>
      <c r="D7753" s="92"/>
      <c r="E7753" s="92"/>
      <c r="F7753" s="92"/>
      <c r="G7753" s="92"/>
      <c r="H7753" s="92"/>
      <c r="I7753" s="92"/>
      <c r="J7753" s="92"/>
      <c r="K7753" s="92"/>
      <c r="N7753" s="92"/>
      <c r="O7753" s="92"/>
      <c r="P7753" s="92"/>
      <c r="Q7753" s="92"/>
      <c r="R7753" s="92"/>
    </row>
    <row r="7754" spans="1:18" x14ac:dyDescent="0.3">
      <c r="A7754" s="107"/>
      <c r="B7754" s="92"/>
      <c r="C7754" s="92"/>
      <c r="D7754" s="92"/>
      <c r="E7754" s="92"/>
      <c r="F7754" s="92"/>
      <c r="G7754" s="92"/>
      <c r="H7754" s="92"/>
      <c r="I7754" s="92"/>
      <c r="J7754" s="92"/>
      <c r="K7754" s="92"/>
      <c r="N7754" s="92"/>
      <c r="O7754" s="92"/>
      <c r="P7754" s="92"/>
      <c r="Q7754" s="92"/>
      <c r="R7754" s="92"/>
    </row>
    <row r="7755" spans="1:18" x14ac:dyDescent="0.3">
      <c r="A7755" s="107"/>
      <c r="B7755" s="92"/>
      <c r="C7755" s="92"/>
      <c r="D7755" s="92"/>
      <c r="E7755" s="92"/>
      <c r="F7755" s="92"/>
      <c r="G7755" s="92"/>
      <c r="H7755" s="92"/>
      <c r="I7755" s="92"/>
      <c r="J7755" s="92"/>
      <c r="K7755" s="92"/>
      <c r="N7755" s="92"/>
      <c r="O7755" s="92"/>
      <c r="P7755" s="92"/>
      <c r="Q7755" s="92"/>
      <c r="R7755" s="92"/>
    </row>
    <row r="7756" spans="1:18" x14ac:dyDescent="0.3">
      <c r="A7756" s="107"/>
      <c r="B7756" s="92"/>
      <c r="C7756" s="92"/>
      <c r="D7756" s="92"/>
      <c r="E7756" s="92"/>
      <c r="F7756" s="92"/>
      <c r="G7756" s="92"/>
      <c r="H7756" s="92"/>
      <c r="I7756" s="92"/>
      <c r="J7756" s="92"/>
      <c r="K7756" s="92"/>
      <c r="N7756" s="92"/>
      <c r="O7756" s="92"/>
      <c r="P7756" s="92"/>
      <c r="Q7756" s="92"/>
      <c r="R7756" s="92"/>
    </row>
    <row r="7757" spans="1:18" x14ac:dyDescent="0.3">
      <c r="A7757" s="107"/>
      <c r="B7757" s="92"/>
      <c r="C7757" s="92"/>
      <c r="D7757" s="92"/>
      <c r="E7757" s="92"/>
      <c r="F7757" s="92"/>
      <c r="G7757" s="92"/>
      <c r="H7757" s="92"/>
      <c r="I7757" s="92"/>
      <c r="J7757" s="92"/>
      <c r="K7757" s="92"/>
      <c r="N7757" s="92"/>
      <c r="O7757" s="92"/>
      <c r="P7757" s="92"/>
      <c r="Q7757" s="92"/>
      <c r="R7757" s="92"/>
    </row>
    <row r="7758" spans="1:18" x14ac:dyDescent="0.3">
      <c r="A7758" s="107"/>
      <c r="B7758" s="92"/>
      <c r="C7758" s="92"/>
      <c r="D7758" s="92"/>
      <c r="E7758" s="92"/>
      <c r="F7758" s="92"/>
      <c r="G7758" s="92"/>
      <c r="H7758" s="92"/>
      <c r="I7758" s="92"/>
      <c r="J7758" s="92"/>
      <c r="K7758" s="92"/>
      <c r="N7758" s="92"/>
      <c r="O7758" s="92"/>
      <c r="P7758" s="92"/>
      <c r="Q7758" s="92"/>
      <c r="R7758" s="92"/>
    </row>
    <row r="7759" spans="1:18" x14ac:dyDescent="0.3">
      <c r="A7759" s="107"/>
      <c r="B7759" s="92"/>
      <c r="C7759" s="92"/>
      <c r="D7759" s="92"/>
      <c r="E7759" s="92"/>
      <c r="F7759" s="92"/>
      <c r="G7759" s="92"/>
      <c r="H7759" s="92"/>
      <c r="I7759" s="92"/>
      <c r="J7759" s="92"/>
      <c r="K7759" s="92"/>
      <c r="N7759" s="92"/>
      <c r="O7759" s="92"/>
      <c r="P7759" s="92"/>
      <c r="Q7759" s="92"/>
      <c r="R7759" s="92"/>
    </row>
    <row r="7760" spans="1:18" x14ac:dyDescent="0.3">
      <c r="A7760" s="107"/>
      <c r="B7760" s="92"/>
      <c r="C7760" s="92"/>
      <c r="D7760" s="92"/>
      <c r="E7760" s="92"/>
      <c r="F7760" s="92"/>
      <c r="G7760" s="92"/>
      <c r="H7760" s="92"/>
      <c r="I7760" s="92"/>
      <c r="J7760" s="92"/>
      <c r="K7760" s="92"/>
      <c r="N7760" s="92"/>
      <c r="O7760" s="92"/>
      <c r="P7760" s="92"/>
      <c r="Q7760" s="92"/>
      <c r="R7760" s="92"/>
    </row>
    <row r="7761" spans="1:18" x14ac:dyDescent="0.3">
      <c r="A7761" s="107"/>
      <c r="B7761" s="92"/>
      <c r="C7761" s="92"/>
      <c r="D7761" s="92"/>
      <c r="E7761" s="92"/>
      <c r="F7761" s="92"/>
      <c r="G7761" s="92"/>
      <c r="H7761" s="92"/>
      <c r="I7761" s="92"/>
      <c r="J7761" s="92"/>
      <c r="K7761" s="92"/>
      <c r="N7761" s="92"/>
      <c r="O7761" s="92"/>
      <c r="P7761" s="92"/>
      <c r="Q7761" s="92"/>
      <c r="R7761" s="92"/>
    </row>
    <row r="7762" spans="1:18" x14ac:dyDescent="0.3">
      <c r="A7762" s="107"/>
      <c r="B7762" s="92"/>
      <c r="C7762" s="92"/>
      <c r="D7762" s="92"/>
      <c r="E7762" s="92"/>
      <c r="F7762" s="92"/>
      <c r="G7762" s="92"/>
      <c r="H7762" s="92"/>
      <c r="I7762" s="92"/>
      <c r="J7762" s="92"/>
      <c r="K7762" s="92"/>
      <c r="N7762" s="92"/>
      <c r="O7762" s="92"/>
      <c r="P7762" s="92"/>
      <c r="Q7762" s="92"/>
      <c r="R7762" s="92"/>
    </row>
    <row r="7763" spans="1:18" x14ac:dyDescent="0.3">
      <c r="A7763" s="107"/>
      <c r="B7763" s="92"/>
      <c r="C7763" s="92"/>
      <c r="D7763" s="92"/>
      <c r="E7763" s="92"/>
      <c r="F7763" s="92"/>
      <c r="G7763" s="92"/>
      <c r="H7763" s="92"/>
      <c r="I7763" s="92"/>
      <c r="J7763" s="92"/>
      <c r="K7763" s="92"/>
      <c r="N7763" s="92"/>
      <c r="O7763" s="92"/>
      <c r="P7763" s="92"/>
      <c r="Q7763" s="92"/>
      <c r="R7763" s="92"/>
    </row>
    <row r="7764" spans="1:18" x14ac:dyDescent="0.3">
      <c r="A7764" s="107"/>
      <c r="B7764" s="92"/>
      <c r="C7764" s="92"/>
      <c r="D7764" s="92"/>
      <c r="E7764" s="92"/>
      <c r="F7764" s="92"/>
      <c r="G7764" s="92"/>
      <c r="H7764" s="92"/>
      <c r="I7764" s="92"/>
      <c r="J7764" s="92"/>
      <c r="K7764" s="92"/>
      <c r="N7764" s="92"/>
      <c r="O7764" s="92"/>
      <c r="P7764" s="92"/>
      <c r="Q7764" s="92"/>
      <c r="R7764" s="92"/>
    </row>
    <row r="7765" spans="1:18" x14ac:dyDescent="0.3">
      <c r="A7765" s="107"/>
      <c r="B7765" s="92"/>
      <c r="C7765" s="92"/>
      <c r="D7765" s="92"/>
      <c r="E7765" s="92"/>
      <c r="F7765" s="92"/>
      <c r="G7765" s="92"/>
      <c r="H7765" s="92"/>
      <c r="I7765" s="92"/>
      <c r="J7765" s="92"/>
      <c r="K7765" s="92"/>
      <c r="N7765" s="92"/>
      <c r="O7765" s="92"/>
      <c r="P7765" s="92"/>
      <c r="Q7765" s="92"/>
      <c r="R7765" s="92"/>
    </row>
    <row r="7766" spans="1:18" x14ac:dyDescent="0.3">
      <c r="A7766" s="107"/>
      <c r="B7766" s="92"/>
      <c r="C7766" s="92"/>
      <c r="D7766" s="92"/>
      <c r="E7766" s="92"/>
      <c r="F7766" s="92"/>
      <c r="G7766" s="92"/>
      <c r="H7766" s="92"/>
      <c r="I7766" s="92"/>
      <c r="J7766" s="92"/>
      <c r="K7766" s="92"/>
      <c r="N7766" s="92"/>
      <c r="O7766" s="92"/>
      <c r="P7766" s="92"/>
      <c r="Q7766" s="92"/>
      <c r="R7766" s="92"/>
    </row>
    <row r="7767" spans="1:18" x14ac:dyDescent="0.3">
      <c r="A7767" s="107"/>
      <c r="B7767" s="92"/>
      <c r="C7767" s="92"/>
      <c r="D7767" s="92"/>
      <c r="E7767" s="92"/>
      <c r="F7767" s="92"/>
      <c r="G7767" s="92"/>
      <c r="H7767" s="92"/>
      <c r="I7767" s="92"/>
      <c r="J7767" s="92"/>
      <c r="K7767" s="92"/>
      <c r="N7767" s="92"/>
      <c r="O7767" s="92"/>
      <c r="P7767" s="92"/>
      <c r="Q7767" s="92"/>
      <c r="R7767" s="92"/>
    </row>
    <row r="7768" spans="1:18" x14ac:dyDescent="0.3">
      <c r="A7768" s="107"/>
      <c r="B7768" s="92"/>
      <c r="C7768" s="92"/>
      <c r="D7768" s="92"/>
      <c r="E7768" s="92"/>
      <c r="F7768" s="92"/>
      <c r="G7768" s="92"/>
      <c r="H7768" s="92"/>
      <c r="I7768" s="92"/>
      <c r="J7768" s="92"/>
      <c r="K7768" s="92"/>
      <c r="N7768" s="92"/>
      <c r="O7768" s="92"/>
      <c r="P7768" s="92"/>
      <c r="Q7768" s="92"/>
      <c r="R7768" s="92"/>
    </row>
    <row r="7769" spans="1:18" x14ac:dyDescent="0.3">
      <c r="A7769" s="107"/>
      <c r="B7769" s="92"/>
      <c r="C7769" s="92"/>
      <c r="D7769" s="92"/>
      <c r="E7769" s="92"/>
      <c r="F7769" s="92"/>
      <c r="G7769" s="92"/>
      <c r="H7769" s="92"/>
      <c r="I7769" s="92"/>
      <c r="J7769" s="92"/>
      <c r="K7769" s="92"/>
      <c r="N7769" s="92"/>
      <c r="O7769" s="92"/>
      <c r="P7769" s="92"/>
      <c r="Q7769" s="92"/>
      <c r="R7769" s="92"/>
    </row>
    <row r="7770" spans="1:18" x14ac:dyDescent="0.3">
      <c r="A7770" s="107"/>
      <c r="B7770" s="92"/>
      <c r="C7770" s="92"/>
      <c r="D7770" s="92"/>
      <c r="E7770" s="92"/>
      <c r="F7770" s="92"/>
      <c r="G7770" s="92"/>
      <c r="H7770" s="92"/>
      <c r="I7770" s="92"/>
      <c r="J7770" s="92"/>
      <c r="K7770" s="92"/>
      <c r="N7770" s="92"/>
      <c r="O7770" s="92"/>
      <c r="P7770" s="92"/>
      <c r="Q7770" s="92"/>
      <c r="R7770" s="92"/>
    </row>
    <row r="7771" spans="1:18" x14ac:dyDescent="0.3">
      <c r="A7771" s="107"/>
      <c r="B7771" s="92"/>
      <c r="C7771" s="92"/>
      <c r="D7771" s="92"/>
      <c r="E7771" s="92"/>
      <c r="F7771" s="92"/>
      <c r="G7771" s="92"/>
      <c r="H7771" s="92"/>
      <c r="I7771" s="92"/>
      <c r="J7771" s="92"/>
      <c r="K7771" s="92"/>
      <c r="N7771" s="92"/>
      <c r="O7771" s="92"/>
      <c r="P7771" s="92"/>
      <c r="Q7771" s="92"/>
      <c r="R7771" s="92"/>
    </row>
    <row r="7772" spans="1:18" x14ac:dyDescent="0.3">
      <c r="A7772" s="107"/>
      <c r="B7772" s="92"/>
      <c r="C7772" s="92"/>
      <c r="D7772" s="92"/>
      <c r="E7772" s="92"/>
      <c r="F7772" s="92"/>
      <c r="G7772" s="92"/>
      <c r="H7772" s="92"/>
      <c r="I7772" s="92"/>
      <c r="J7772" s="92"/>
      <c r="K7772" s="92"/>
      <c r="N7772" s="92"/>
      <c r="O7772" s="92"/>
      <c r="P7772" s="92"/>
      <c r="Q7772" s="92"/>
      <c r="R7772" s="92"/>
    </row>
    <row r="7773" spans="1:18" x14ac:dyDescent="0.3">
      <c r="A7773" s="107"/>
      <c r="B7773" s="92"/>
      <c r="C7773" s="92"/>
      <c r="D7773" s="92"/>
      <c r="E7773" s="92"/>
      <c r="F7773" s="92"/>
      <c r="G7773" s="92"/>
      <c r="H7773" s="92"/>
      <c r="I7773" s="92"/>
      <c r="J7773" s="92"/>
      <c r="K7773" s="92"/>
      <c r="N7773" s="92"/>
      <c r="O7773" s="92"/>
      <c r="P7773" s="92"/>
      <c r="Q7773" s="92"/>
      <c r="R7773" s="92"/>
    </row>
    <row r="7774" spans="1:18" x14ac:dyDescent="0.3">
      <c r="A7774" s="107"/>
      <c r="B7774" s="92"/>
      <c r="C7774" s="92"/>
      <c r="D7774" s="92"/>
      <c r="E7774" s="92"/>
      <c r="F7774" s="92"/>
      <c r="G7774" s="92"/>
      <c r="H7774" s="92"/>
      <c r="I7774" s="92"/>
      <c r="J7774" s="92"/>
      <c r="K7774" s="92"/>
      <c r="N7774" s="92"/>
      <c r="O7774" s="92"/>
      <c r="P7774" s="92"/>
      <c r="Q7774" s="92"/>
      <c r="R7774" s="92"/>
    </row>
    <row r="7775" spans="1:18" x14ac:dyDescent="0.3">
      <c r="A7775" s="107"/>
      <c r="B7775" s="92"/>
      <c r="C7775" s="92"/>
      <c r="D7775" s="92"/>
      <c r="E7775" s="92"/>
      <c r="F7775" s="92"/>
      <c r="G7775" s="92"/>
      <c r="H7775" s="92"/>
      <c r="I7775" s="92"/>
      <c r="J7775" s="92"/>
      <c r="K7775" s="92"/>
      <c r="N7775" s="92"/>
      <c r="O7775" s="92"/>
      <c r="P7775" s="92"/>
      <c r="Q7775" s="92"/>
      <c r="R7775" s="92"/>
    </row>
    <row r="7776" spans="1:18" x14ac:dyDescent="0.3">
      <c r="A7776" s="107"/>
      <c r="B7776" s="92"/>
      <c r="C7776" s="92"/>
      <c r="D7776" s="92"/>
      <c r="E7776" s="92"/>
      <c r="F7776" s="92"/>
      <c r="G7776" s="92"/>
      <c r="H7776" s="92"/>
      <c r="I7776" s="92"/>
      <c r="J7776" s="92"/>
      <c r="K7776" s="92"/>
      <c r="N7776" s="92"/>
      <c r="O7776" s="92"/>
      <c r="P7776" s="92"/>
      <c r="Q7776" s="92"/>
      <c r="R7776" s="92"/>
    </row>
    <row r="7777" spans="1:18" x14ac:dyDescent="0.3">
      <c r="A7777" s="107"/>
      <c r="B7777" s="92"/>
      <c r="C7777" s="92"/>
      <c r="D7777" s="92"/>
      <c r="E7777" s="92"/>
      <c r="F7777" s="92"/>
      <c r="G7777" s="92"/>
      <c r="H7777" s="92"/>
      <c r="I7777" s="92"/>
      <c r="J7777" s="92"/>
      <c r="K7777" s="92"/>
      <c r="N7777" s="92"/>
      <c r="O7777" s="92"/>
      <c r="P7777" s="92"/>
      <c r="Q7777" s="92"/>
      <c r="R7777" s="92"/>
    </row>
    <row r="7778" spans="1:18" x14ac:dyDescent="0.3">
      <c r="A7778" s="107"/>
      <c r="B7778" s="92"/>
      <c r="C7778" s="92"/>
      <c r="D7778" s="92"/>
      <c r="E7778" s="92"/>
      <c r="F7778" s="92"/>
      <c r="G7778" s="92"/>
      <c r="H7778" s="92"/>
      <c r="I7778" s="92"/>
      <c r="J7778" s="92"/>
      <c r="K7778" s="92"/>
      <c r="N7778" s="92"/>
      <c r="O7778" s="92"/>
      <c r="P7778" s="92"/>
      <c r="Q7778" s="92"/>
      <c r="R7778" s="92"/>
    </row>
    <row r="7779" spans="1:18" x14ac:dyDescent="0.3">
      <c r="A7779" s="107"/>
      <c r="B7779" s="92"/>
      <c r="C7779" s="92"/>
      <c r="D7779" s="92"/>
      <c r="E7779" s="92"/>
      <c r="F7779" s="92"/>
      <c r="G7779" s="92"/>
      <c r="H7779" s="92"/>
      <c r="I7779" s="92"/>
      <c r="J7779" s="92"/>
      <c r="K7779" s="92"/>
      <c r="N7779" s="92"/>
      <c r="O7779" s="92"/>
      <c r="P7779" s="92"/>
      <c r="Q7779" s="92"/>
      <c r="R7779" s="92"/>
    </row>
    <row r="7780" spans="1:18" x14ac:dyDescent="0.3">
      <c r="A7780" s="107"/>
      <c r="B7780" s="92"/>
      <c r="C7780" s="92"/>
      <c r="D7780" s="92"/>
      <c r="E7780" s="92"/>
      <c r="F7780" s="92"/>
      <c r="G7780" s="92"/>
      <c r="H7780" s="92"/>
      <c r="I7780" s="92"/>
      <c r="J7780" s="92"/>
      <c r="K7780" s="92"/>
      <c r="N7780" s="92"/>
      <c r="O7780" s="92"/>
      <c r="P7780" s="92"/>
      <c r="Q7780" s="92"/>
      <c r="R7780" s="92"/>
    </row>
    <row r="7781" spans="1:18" x14ac:dyDescent="0.3">
      <c r="A7781" s="107"/>
      <c r="B7781" s="92"/>
      <c r="C7781" s="92"/>
      <c r="D7781" s="92"/>
      <c r="E7781" s="92"/>
      <c r="F7781" s="92"/>
      <c r="G7781" s="92"/>
      <c r="H7781" s="92"/>
      <c r="I7781" s="92"/>
      <c r="J7781" s="92"/>
      <c r="K7781" s="92"/>
      <c r="N7781" s="92"/>
      <c r="O7781" s="92"/>
      <c r="P7781" s="92"/>
      <c r="Q7781" s="92"/>
      <c r="R7781" s="92"/>
    </row>
    <row r="7782" spans="1:18" x14ac:dyDescent="0.3">
      <c r="A7782" s="107"/>
      <c r="B7782" s="92"/>
      <c r="C7782" s="92"/>
      <c r="D7782" s="92"/>
      <c r="E7782" s="92"/>
      <c r="F7782" s="92"/>
      <c r="G7782" s="92"/>
      <c r="H7782" s="92"/>
      <c r="I7782" s="92"/>
      <c r="J7782" s="92"/>
      <c r="K7782" s="92"/>
      <c r="N7782" s="92"/>
      <c r="O7782" s="92"/>
      <c r="P7782" s="92"/>
      <c r="Q7782" s="92"/>
      <c r="R7782" s="92"/>
    </row>
    <row r="7783" spans="1:18" x14ac:dyDescent="0.3">
      <c r="A7783" s="107"/>
      <c r="B7783" s="92"/>
      <c r="C7783" s="92"/>
      <c r="D7783" s="92"/>
      <c r="E7783" s="92"/>
      <c r="F7783" s="92"/>
      <c r="G7783" s="92"/>
      <c r="H7783" s="92"/>
      <c r="I7783" s="92"/>
      <c r="J7783" s="92"/>
      <c r="K7783" s="92"/>
      <c r="N7783" s="92"/>
      <c r="O7783" s="92"/>
      <c r="P7783" s="92"/>
      <c r="Q7783" s="92"/>
      <c r="R7783" s="92"/>
    </row>
    <row r="7784" spans="1:18" x14ac:dyDescent="0.3">
      <c r="A7784" s="107"/>
      <c r="B7784" s="92"/>
      <c r="C7784" s="92"/>
      <c r="D7784" s="92"/>
      <c r="E7784" s="92"/>
      <c r="F7784" s="92"/>
      <c r="G7784" s="92"/>
      <c r="H7784" s="92"/>
      <c r="I7784" s="92"/>
      <c r="J7784" s="92"/>
      <c r="K7784" s="92"/>
      <c r="N7784" s="92"/>
      <c r="O7784" s="92"/>
      <c r="P7784" s="92"/>
      <c r="Q7784" s="92"/>
      <c r="R7784" s="92"/>
    </row>
    <row r="7785" spans="1:18" x14ac:dyDescent="0.3">
      <c r="A7785" s="107"/>
      <c r="B7785" s="92"/>
      <c r="C7785" s="92"/>
      <c r="D7785" s="92"/>
      <c r="E7785" s="92"/>
      <c r="F7785" s="92"/>
      <c r="G7785" s="92"/>
      <c r="H7785" s="92"/>
      <c r="I7785" s="92"/>
      <c r="J7785" s="92"/>
      <c r="K7785" s="92"/>
      <c r="N7785" s="92"/>
      <c r="O7785" s="92"/>
      <c r="P7785" s="92"/>
      <c r="Q7785" s="92"/>
      <c r="R7785" s="92"/>
    </row>
    <row r="7786" spans="1:18" x14ac:dyDescent="0.3">
      <c r="A7786" s="107"/>
      <c r="B7786" s="92"/>
      <c r="C7786" s="92"/>
      <c r="D7786" s="92"/>
      <c r="E7786" s="92"/>
      <c r="F7786" s="92"/>
      <c r="G7786" s="92"/>
      <c r="H7786" s="92"/>
      <c r="I7786" s="92"/>
      <c r="J7786" s="92"/>
      <c r="K7786" s="92"/>
      <c r="N7786" s="92"/>
      <c r="O7786" s="92"/>
      <c r="P7786" s="92"/>
      <c r="Q7786" s="92"/>
      <c r="R7786" s="92"/>
    </row>
    <row r="7787" spans="1:18" x14ac:dyDescent="0.3">
      <c r="A7787" s="107"/>
      <c r="B7787" s="92"/>
      <c r="C7787" s="92"/>
      <c r="D7787" s="92"/>
      <c r="E7787" s="92"/>
      <c r="F7787" s="92"/>
      <c r="G7787" s="92"/>
      <c r="H7787" s="92"/>
      <c r="I7787" s="92"/>
      <c r="J7787" s="92"/>
      <c r="K7787" s="92"/>
      <c r="N7787" s="92"/>
      <c r="O7787" s="92"/>
      <c r="P7787" s="92"/>
      <c r="Q7787" s="92"/>
      <c r="R7787" s="92"/>
    </row>
    <row r="7788" spans="1:18" x14ac:dyDescent="0.3">
      <c r="A7788" s="107"/>
      <c r="B7788" s="92"/>
      <c r="C7788" s="92"/>
      <c r="D7788" s="92"/>
      <c r="E7788" s="92"/>
      <c r="F7788" s="92"/>
      <c r="G7788" s="92"/>
      <c r="H7788" s="92"/>
      <c r="I7788" s="92"/>
      <c r="J7788" s="92"/>
      <c r="K7788" s="92"/>
      <c r="N7788" s="92"/>
      <c r="O7788" s="92"/>
      <c r="P7788" s="92"/>
      <c r="Q7788" s="92"/>
      <c r="R7788" s="92"/>
    </row>
    <row r="7789" spans="1:18" x14ac:dyDescent="0.3">
      <c r="A7789" s="107"/>
      <c r="B7789" s="92"/>
      <c r="C7789" s="92"/>
      <c r="D7789" s="92"/>
      <c r="E7789" s="92"/>
      <c r="F7789" s="92"/>
      <c r="G7789" s="92"/>
      <c r="H7789" s="92"/>
      <c r="I7789" s="92"/>
      <c r="J7789" s="92"/>
      <c r="K7789" s="92"/>
      <c r="N7789" s="92"/>
      <c r="O7789" s="92"/>
      <c r="P7789" s="92"/>
      <c r="Q7789" s="92"/>
      <c r="R7789" s="92"/>
    </row>
    <row r="7790" spans="1:18" x14ac:dyDescent="0.3">
      <c r="A7790" s="107"/>
      <c r="B7790" s="92"/>
      <c r="C7790" s="92"/>
      <c r="D7790" s="92"/>
      <c r="E7790" s="92"/>
      <c r="F7790" s="92"/>
      <c r="G7790" s="92"/>
      <c r="H7790" s="92"/>
      <c r="I7790" s="92"/>
      <c r="J7790" s="92"/>
      <c r="K7790" s="92"/>
      <c r="N7790" s="92"/>
      <c r="O7790" s="92"/>
      <c r="P7790" s="92"/>
      <c r="Q7790" s="92"/>
      <c r="R7790" s="92"/>
    </row>
    <row r="7791" spans="1:18" x14ac:dyDescent="0.3">
      <c r="A7791" s="107"/>
      <c r="B7791" s="92"/>
      <c r="C7791" s="92"/>
      <c r="D7791" s="92"/>
      <c r="E7791" s="92"/>
      <c r="F7791" s="92"/>
      <c r="G7791" s="92"/>
      <c r="H7791" s="92"/>
      <c r="I7791" s="92"/>
      <c r="J7791" s="92"/>
      <c r="K7791" s="92"/>
      <c r="N7791" s="92"/>
      <c r="O7791" s="92"/>
      <c r="P7791" s="92"/>
      <c r="Q7791" s="92"/>
      <c r="R7791" s="92"/>
    </row>
    <row r="7792" spans="1:18" x14ac:dyDescent="0.3">
      <c r="A7792" s="107"/>
      <c r="B7792" s="92"/>
      <c r="C7792" s="92"/>
      <c r="D7792" s="92"/>
      <c r="E7792" s="92"/>
      <c r="F7792" s="92"/>
      <c r="G7792" s="92"/>
      <c r="H7792" s="92"/>
      <c r="I7792" s="92"/>
      <c r="J7792" s="92"/>
      <c r="K7792" s="92"/>
      <c r="N7792" s="92"/>
      <c r="O7792" s="92"/>
      <c r="P7792" s="92"/>
      <c r="Q7792" s="92"/>
      <c r="R7792" s="92"/>
    </row>
    <row r="7793" spans="1:18" x14ac:dyDescent="0.3">
      <c r="A7793" s="107"/>
      <c r="B7793" s="92"/>
      <c r="C7793" s="92"/>
      <c r="D7793" s="92"/>
      <c r="E7793" s="92"/>
      <c r="F7793" s="92"/>
      <c r="G7793" s="92"/>
      <c r="H7793" s="92"/>
      <c r="I7793" s="92"/>
      <c r="J7793" s="92"/>
      <c r="K7793" s="92"/>
      <c r="N7793" s="92"/>
      <c r="O7793" s="92"/>
      <c r="P7793" s="92"/>
      <c r="Q7793" s="92"/>
      <c r="R7793" s="92"/>
    </row>
    <row r="7794" spans="1:18" x14ac:dyDescent="0.3">
      <c r="A7794" s="107"/>
      <c r="B7794" s="92"/>
      <c r="C7794" s="92"/>
      <c r="D7794" s="92"/>
      <c r="E7794" s="92"/>
      <c r="F7794" s="92"/>
      <c r="G7794" s="92"/>
      <c r="H7794" s="92"/>
      <c r="I7794" s="92"/>
      <c r="J7794" s="92"/>
      <c r="K7794" s="92"/>
      <c r="N7794" s="92"/>
      <c r="O7794" s="92"/>
      <c r="P7794" s="92"/>
      <c r="Q7794" s="92"/>
      <c r="R7794" s="92"/>
    </row>
    <row r="7795" spans="1:18" x14ac:dyDescent="0.3">
      <c r="A7795" s="107"/>
      <c r="B7795" s="92"/>
      <c r="C7795" s="92"/>
      <c r="D7795" s="92"/>
      <c r="E7795" s="92"/>
      <c r="F7795" s="92"/>
      <c r="G7795" s="92"/>
      <c r="H7795" s="92"/>
      <c r="I7795" s="92"/>
      <c r="J7795" s="92"/>
      <c r="K7795" s="92"/>
      <c r="N7795" s="92"/>
      <c r="O7795" s="92"/>
      <c r="P7795" s="92"/>
      <c r="Q7795" s="92"/>
      <c r="R7795" s="92"/>
    </row>
    <row r="7796" spans="1:18" x14ac:dyDescent="0.3">
      <c r="A7796" s="107"/>
      <c r="B7796" s="92"/>
      <c r="C7796" s="92"/>
      <c r="D7796" s="92"/>
      <c r="E7796" s="92"/>
      <c r="F7796" s="92"/>
      <c r="G7796" s="92"/>
      <c r="H7796" s="92"/>
      <c r="I7796" s="92"/>
      <c r="J7796" s="92"/>
      <c r="K7796" s="92"/>
      <c r="N7796" s="92"/>
      <c r="O7796" s="92"/>
      <c r="P7796" s="92"/>
      <c r="Q7796" s="92"/>
      <c r="R7796" s="92"/>
    </row>
    <row r="7797" spans="1:18" x14ac:dyDescent="0.3">
      <c r="A7797" s="107"/>
      <c r="B7797" s="92"/>
      <c r="C7797" s="92"/>
      <c r="D7797" s="92"/>
      <c r="E7797" s="92"/>
      <c r="F7797" s="92"/>
      <c r="G7797" s="92"/>
      <c r="H7797" s="92"/>
      <c r="I7797" s="92"/>
      <c r="J7797" s="92"/>
      <c r="K7797" s="92"/>
      <c r="N7797" s="92"/>
      <c r="O7797" s="92"/>
      <c r="P7797" s="92"/>
      <c r="Q7797" s="92"/>
      <c r="R7797" s="92"/>
    </row>
    <row r="7798" spans="1:18" x14ac:dyDescent="0.3">
      <c r="A7798" s="107"/>
      <c r="B7798" s="92"/>
      <c r="C7798" s="92"/>
      <c r="D7798" s="92"/>
      <c r="E7798" s="92"/>
      <c r="F7798" s="92"/>
      <c r="G7798" s="92"/>
      <c r="H7798" s="92"/>
      <c r="I7798" s="92"/>
      <c r="J7798" s="92"/>
      <c r="K7798" s="92"/>
      <c r="N7798" s="92"/>
      <c r="O7798" s="92"/>
      <c r="P7798" s="92"/>
      <c r="Q7798" s="92"/>
      <c r="R7798" s="92"/>
    </row>
    <row r="7799" spans="1:18" x14ac:dyDescent="0.3">
      <c r="A7799" s="107"/>
      <c r="B7799" s="92"/>
      <c r="C7799" s="92"/>
      <c r="D7799" s="92"/>
      <c r="E7799" s="92"/>
      <c r="F7799" s="92"/>
      <c r="G7799" s="92"/>
      <c r="H7799" s="92"/>
      <c r="I7799" s="92"/>
      <c r="J7799" s="92"/>
      <c r="K7799" s="92"/>
      <c r="N7799" s="92"/>
      <c r="O7799" s="92"/>
      <c r="P7799" s="92"/>
      <c r="Q7799" s="92"/>
      <c r="R7799" s="92"/>
    </row>
    <row r="7800" spans="1:18" x14ac:dyDescent="0.3">
      <c r="A7800" s="107"/>
      <c r="B7800" s="92"/>
      <c r="C7800" s="92"/>
      <c r="D7800" s="92"/>
      <c r="E7800" s="92"/>
      <c r="F7800" s="92"/>
      <c r="G7800" s="92"/>
      <c r="H7800" s="92"/>
      <c r="I7800" s="92"/>
      <c r="J7800" s="92"/>
      <c r="K7800" s="92"/>
      <c r="N7800" s="92"/>
      <c r="O7800" s="92"/>
      <c r="P7800" s="92"/>
      <c r="Q7800" s="92"/>
      <c r="R7800" s="92"/>
    </row>
    <row r="7801" spans="1:18" x14ac:dyDescent="0.3">
      <c r="A7801" s="107"/>
      <c r="B7801" s="92"/>
      <c r="C7801" s="92"/>
      <c r="D7801" s="92"/>
      <c r="E7801" s="92"/>
      <c r="F7801" s="92"/>
      <c r="G7801" s="92"/>
      <c r="H7801" s="92"/>
      <c r="I7801" s="92"/>
      <c r="J7801" s="92"/>
      <c r="K7801" s="92"/>
      <c r="N7801" s="92"/>
      <c r="O7801" s="92"/>
      <c r="P7801" s="92"/>
      <c r="Q7801" s="92"/>
      <c r="R7801" s="92"/>
    </row>
    <row r="7802" spans="1:18" x14ac:dyDescent="0.3">
      <c r="A7802" s="107"/>
      <c r="B7802" s="92"/>
      <c r="C7802" s="92"/>
      <c r="D7802" s="92"/>
      <c r="E7802" s="92"/>
      <c r="F7802" s="92"/>
      <c r="G7802" s="92"/>
      <c r="H7802" s="92"/>
      <c r="I7802" s="92"/>
      <c r="J7802" s="92"/>
      <c r="K7802" s="92"/>
      <c r="N7802" s="92"/>
      <c r="O7802" s="92"/>
      <c r="P7802" s="92"/>
      <c r="Q7802" s="92"/>
      <c r="R7802" s="92"/>
    </row>
    <row r="7803" spans="1:18" x14ac:dyDescent="0.3">
      <c r="A7803" s="107"/>
      <c r="B7803" s="92"/>
      <c r="C7803" s="92"/>
      <c r="D7803" s="92"/>
      <c r="E7803" s="92"/>
      <c r="F7803" s="92"/>
      <c r="G7803" s="92"/>
      <c r="H7803" s="92"/>
      <c r="I7803" s="92"/>
      <c r="J7803" s="92"/>
      <c r="K7803" s="92"/>
      <c r="N7803" s="92"/>
      <c r="O7803" s="92"/>
      <c r="P7803" s="92"/>
      <c r="Q7803" s="92"/>
      <c r="R7803" s="92"/>
    </row>
    <row r="7804" spans="1:18" x14ac:dyDescent="0.3">
      <c r="A7804" s="107"/>
      <c r="B7804" s="92"/>
      <c r="C7804" s="92"/>
      <c r="D7804" s="92"/>
      <c r="E7804" s="92"/>
      <c r="F7804" s="92"/>
      <c r="G7804" s="92"/>
      <c r="H7804" s="92"/>
      <c r="I7804" s="92"/>
      <c r="J7804" s="92"/>
      <c r="K7804" s="92"/>
      <c r="N7804" s="92"/>
      <c r="O7804" s="92"/>
      <c r="P7804" s="92"/>
      <c r="Q7804" s="92"/>
      <c r="R7804" s="92"/>
    </row>
    <row r="7805" spans="1:18" x14ac:dyDescent="0.3">
      <c r="A7805" s="107"/>
      <c r="B7805" s="92"/>
      <c r="C7805" s="92"/>
      <c r="D7805" s="92"/>
      <c r="E7805" s="92"/>
      <c r="F7805" s="92"/>
      <c r="G7805" s="92"/>
      <c r="H7805" s="92"/>
      <c r="I7805" s="92"/>
      <c r="J7805" s="92"/>
      <c r="K7805" s="92"/>
      <c r="N7805" s="92"/>
      <c r="O7805" s="92"/>
      <c r="P7805" s="92"/>
      <c r="Q7805" s="92"/>
      <c r="R7805" s="92"/>
    </row>
    <row r="7806" spans="1:18" x14ac:dyDescent="0.3">
      <c r="A7806" s="107"/>
      <c r="B7806" s="92"/>
      <c r="C7806" s="92"/>
      <c r="D7806" s="92"/>
      <c r="E7806" s="92"/>
      <c r="F7806" s="92"/>
      <c r="G7806" s="92"/>
      <c r="H7806" s="92"/>
      <c r="I7806" s="92"/>
      <c r="J7806" s="92"/>
      <c r="K7806" s="92"/>
      <c r="N7806" s="92"/>
      <c r="O7806" s="92"/>
      <c r="P7806" s="92"/>
      <c r="Q7806" s="92"/>
      <c r="R7806" s="92"/>
    </row>
    <row r="7807" spans="1:18" x14ac:dyDescent="0.3">
      <c r="A7807" s="107"/>
      <c r="B7807" s="92"/>
      <c r="C7807" s="92"/>
      <c r="D7807" s="92"/>
      <c r="E7807" s="92"/>
      <c r="F7807" s="92"/>
      <c r="G7807" s="92"/>
      <c r="H7807" s="92"/>
      <c r="I7807" s="92"/>
      <c r="J7807" s="92"/>
      <c r="K7807" s="92"/>
      <c r="N7807" s="92"/>
      <c r="O7807" s="92"/>
      <c r="P7807" s="92"/>
      <c r="Q7807" s="92"/>
      <c r="R7807" s="92"/>
    </row>
    <row r="7808" spans="1:18" x14ac:dyDescent="0.3">
      <c r="A7808" s="107"/>
      <c r="B7808" s="92"/>
      <c r="C7808" s="92"/>
      <c r="D7808" s="92"/>
      <c r="E7808" s="92"/>
      <c r="F7808" s="92"/>
      <c r="G7808" s="92"/>
      <c r="H7808" s="92"/>
      <c r="I7808" s="92"/>
      <c r="J7808" s="92"/>
      <c r="K7808" s="92"/>
      <c r="N7808" s="92"/>
      <c r="O7808" s="92"/>
      <c r="P7808" s="92"/>
      <c r="Q7808" s="92"/>
      <c r="R7808" s="92"/>
    </row>
    <row r="7809" spans="1:18" x14ac:dyDescent="0.3">
      <c r="A7809" s="107"/>
      <c r="B7809" s="92"/>
      <c r="C7809" s="92"/>
      <c r="D7809" s="92"/>
      <c r="E7809" s="92"/>
      <c r="F7809" s="92"/>
      <c r="G7809" s="92"/>
      <c r="H7809" s="92"/>
      <c r="I7809" s="92"/>
      <c r="J7809" s="92"/>
      <c r="K7809" s="92"/>
      <c r="N7809" s="92"/>
      <c r="O7809" s="92"/>
      <c r="P7809" s="92"/>
      <c r="Q7809" s="92"/>
      <c r="R7809" s="92"/>
    </row>
    <row r="7810" spans="1:18" x14ac:dyDescent="0.3">
      <c r="A7810" s="107"/>
      <c r="B7810" s="92"/>
      <c r="C7810" s="92"/>
      <c r="D7810" s="92"/>
      <c r="E7810" s="92"/>
      <c r="F7810" s="92"/>
      <c r="G7810" s="92"/>
      <c r="H7810" s="92"/>
      <c r="I7810" s="92"/>
      <c r="J7810" s="92"/>
      <c r="K7810" s="92"/>
      <c r="N7810" s="92"/>
      <c r="O7810" s="92"/>
      <c r="P7810" s="92"/>
      <c r="Q7810" s="92"/>
      <c r="R7810" s="92"/>
    </row>
    <row r="7811" spans="1:18" x14ac:dyDescent="0.3">
      <c r="A7811" s="107"/>
      <c r="B7811" s="92"/>
      <c r="C7811" s="92"/>
      <c r="D7811" s="92"/>
      <c r="E7811" s="92"/>
      <c r="F7811" s="92"/>
      <c r="G7811" s="92"/>
      <c r="H7811" s="92"/>
      <c r="I7811" s="92"/>
      <c r="J7811" s="92"/>
      <c r="K7811" s="92"/>
      <c r="N7811" s="92"/>
      <c r="O7811" s="92"/>
      <c r="P7811" s="92"/>
      <c r="Q7811" s="92"/>
      <c r="R7811" s="92"/>
    </row>
    <row r="7812" spans="1:18" x14ac:dyDescent="0.3">
      <c r="A7812" s="107"/>
      <c r="B7812" s="92"/>
      <c r="C7812" s="92"/>
      <c r="D7812" s="92"/>
      <c r="E7812" s="92"/>
      <c r="F7812" s="92"/>
      <c r="G7812" s="92"/>
      <c r="H7812" s="92"/>
      <c r="I7812" s="92"/>
      <c r="J7812" s="92"/>
      <c r="K7812" s="92"/>
      <c r="N7812" s="92"/>
      <c r="O7812" s="92"/>
      <c r="P7812" s="92"/>
      <c r="Q7812" s="92"/>
      <c r="R7812" s="92"/>
    </row>
    <row r="7813" spans="1:18" x14ac:dyDescent="0.3">
      <c r="A7813" s="107"/>
      <c r="B7813" s="92"/>
      <c r="C7813" s="92"/>
      <c r="D7813" s="92"/>
      <c r="E7813" s="92"/>
      <c r="F7813" s="92"/>
      <c r="G7813" s="92"/>
      <c r="H7813" s="92"/>
      <c r="I7813" s="92"/>
      <c r="J7813" s="92"/>
      <c r="K7813" s="92"/>
      <c r="N7813" s="92"/>
      <c r="O7813" s="92"/>
      <c r="P7813" s="92"/>
      <c r="Q7813" s="92"/>
      <c r="R7813" s="92"/>
    </row>
    <row r="7814" spans="1:18" x14ac:dyDescent="0.3">
      <c r="A7814" s="107"/>
      <c r="B7814" s="92"/>
      <c r="C7814" s="92"/>
      <c r="D7814" s="92"/>
      <c r="E7814" s="92"/>
      <c r="F7814" s="92"/>
      <c r="G7814" s="92"/>
      <c r="H7814" s="92"/>
      <c r="I7814" s="92"/>
      <c r="J7814" s="92"/>
      <c r="K7814" s="92"/>
      <c r="N7814" s="92"/>
      <c r="O7814" s="92"/>
      <c r="P7814" s="92"/>
      <c r="Q7814" s="92"/>
      <c r="R7814" s="92"/>
    </row>
    <row r="7815" spans="1:18" x14ac:dyDescent="0.3">
      <c r="A7815" s="107"/>
      <c r="B7815" s="92"/>
      <c r="C7815" s="92"/>
      <c r="D7815" s="92"/>
      <c r="E7815" s="92"/>
      <c r="F7815" s="92"/>
      <c r="G7815" s="92"/>
      <c r="H7815" s="92"/>
      <c r="I7815" s="92"/>
      <c r="J7815" s="92"/>
      <c r="K7815" s="92"/>
      <c r="N7815" s="92"/>
      <c r="O7815" s="92"/>
      <c r="P7815" s="92"/>
      <c r="Q7815" s="92"/>
      <c r="R7815" s="92"/>
    </row>
    <row r="7816" spans="1:18" x14ac:dyDescent="0.3">
      <c r="A7816" s="107"/>
      <c r="B7816" s="92"/>
      <c r="C7816" s="92"/>
      <c r="D7816" s="92"/>
      <c r="E7816" s="92"/>
      <c r="F7816" s="92"/>
      <c r="G7816" s="92"/>
      <c r="H7816" s="92"/>
      <c r="I7816" s="92"/>
      <c r="J7816" s="92"/>
      <c r="K7816" s="92"/>
      <c r="N7816" s="92"/>
      <c r="O7816" s="92"/>
      <c r="P7816" s="92"/>
      <c r="Q7816" s="92"/>
      <c r="R7816" s="92"/>
    </row>
    <row r="7817" spans="1:18" x14ac:dyDescent="0.3">
      <c r="A7817" s="107"/>
      <c r="B7817" s="92"/>
      <c r="C7817" s="92"/>
      <c r="D7817" s="92"/>
      <c r="E7817" s="92"/>
      <c r="F7817" s="92"/>
      <c r="G7817" s="92"/>
      <c r="H7817" s="92"/>
      <c r="I7817" s="92"/>
      <c r="J7817" s="92"/>
      <c r="K7817" s="92"/>
      <c r="N7817" s="92"/>
      <c r="O7817" s="92"/>
      <c r="P7817" s="92"/>
      <c r="Q7817" s="92"/>
      <c r="R7817" s="92"/>
    </row>
    <row r="7818" spans="1:18" x14ac:dyDescent="0.3">
      <c r="A7818" s="107"/>
      <c r="B7818" s="92"/>
      <c r="C7818" s="92"/>
      <c r="D7818" s="92"/>
      <c r="E7818" s="92"/>
      <c r="F7818" s="92"/>
      <c r="G7818" s="92"/>
      <c r="H7818" s="92"/>
      <c r="I7818" s="92"/>
      <c r="J7818" s="92"/>
      <c r="K7818" s="92"/>
      <c r="N7818" s="92"/>
      <c r="O7818" s="92"/>
      <c r="P7818" s="92"/>
      <c r="Q7818" s="92"/>
      <c r="R7818" s="92"/>
    </row>
    <row r="7819" spans="1:18" x14ac:dyDescent="0.3">
      <c r="A7819" s="107"/>
      <c r="B7819" s="92"/>
      <c r="C7819" s="92"/>
      <c r="D7819" s="92"/>
      <c r="E7819" s="92"/>
      <c r="F7819" s="92"/>
      <c r="G7819" s="92"/>
      <c r="H7819" s="92"/>
      <c r="I7819" s="92"/>
      <c r="J7819" s="92"/>
      <c r="K7819" s="92"/>
      <c r="N7819" s="92"/>
      <c r="O7819" s="92"/>
      <c r="P7819" s="92"/>
      <c r="Q7819" s="92"/>
      <c r="R7819" s="92"/>
    </row>
    <row r="7820" spans="1:18" x14ac:dyDescent="0.3">
      <c r="A7820" s="107"/>
      <c r="B7820" s="92"/>
      <c r="C7820" s="92"/>
      <c r="D7820" s="92"/>
      <c r="E7820" s="92"/>
      <c r="F7820" s="92"/>
      <c r="G7820" s="92"/>
      <c r="H7820" s="92"/>
      <c r="I7820" s="92"/>
      <c r="J7820" s="92"/>
      <c r="K7820" s="92"/>
      <c r="N7820" s="92"/>
      <c r="O7820" s="92"/>
      <c r="P7820" s="92"/>
      <c r="Q7820" s="92"/>
      <c r="R7820" s="92"/>
    </row>
    <row r="7821" spans="1:18" x14ac:dyDescent="0.3">
      <c r="A7821" s="107"/>
      <c r="B7821" s="92"/>
      <c r="C7821" s="92"/>
      <c r="D7821" s="92"/>
      <c r="E7821" s="92"/>
      <c r="F7821" s="92"/>
      <c r="G7821" s="92"/>
      <c r="H7821" s="92"/>
      <c r="I7821" s="92"/>
      <c r="J7821" s="92"/>
      <c r="K7821" s="92"/>
      <c r="N7821" s="92"/>
      <c r="O7821" s="92"/>
      <c r="P7821" s="92"/>
      <c r="Q7821" s="92"/>
      <c r="R7821" s="92"/>
    </row>
    <row r="7822" spans="1:18" x14ac:dyDescent="0.3">
      <c r="A7822" s="107"/>
      <c r="B7822" s="92"/>
      <c r="C7822" s="92"/>
      <c r="D7822" s="92"/>
      <c r="E7822" s="92"/>
      <c r="F7822" s="92"/>
      <c r="G7822" s="92"/>
      <c r="H7822" s="92"/>
      <c r="I7822" s="92"/>
      <c r="J7822" s="92"/>
      <c r="K7822" s="92"/>
      <c r="N7822" s="92"/>
      <c r="O7822" s="92"/>
      <c r="P7822" s="92"/>
      <c r="Q7822" s="92"/>
      <c r="R7822" s="92"/>
    </row>
    <row r="7823" spans="1:18" x14ac:dyDescent="0.3">
      <c r="A7823" s="107"/>
      <c r="B7823" s="92"/>
      <c r="C7823" s="92"/>
      <c r="D7823" s="92"/>
      <c r="E7823" s="92"/>
      <c r="F7823" s="92"/>
      <c r="G7823" s="92"/>
      <c r="H7823" s="92"/>
      <c r="I7823" s="92"/>
      <c r="J7823" s="92"/>
      <c r="K7823" s="92"/>
      <c r="N7823" s="92"/>
      <c r="O7823" s="92"/>
      <c r="P7823" s="92"/>
      <c r="Q7823" s="92"/>
      <c r="R7823" s="92"/>
    </row>
    <row r="7824" spans="1:18" x14ac:dyDescent="0.3">
      <c r="A7824" s="107"/>
      <c r="B7824" s="92"/>
      <c r="C7824" s="92"/>
      <c r="D7824" s="92"/>
      <c r="E7824" s="92"/>
      <c r="F7824" s="92"/>
      <c r="G7824" s="92"/>
      <c r="H7824" s="92"/>
      <c r="I7824" s="92"/>
      <c r="J7824" s="92"/>
      <c r="K7824" s="92"/>
      <c r="N7824" s="92"/>
      <c r="O7824" s="92"/>
      <c r="P7824" s="92"/>
      <c r="Q7824" s="92"/>
      <c r="R7824" s="92"/>
    </row>
    <row r="7825" spans="1:18" x14ac:dyDescent="0.3">
      <c r="A7825" s="107"/>
      <c r="B7825" s="92"/>
      <c r="C7825" s="92"/>
      <c r="D7825" s="92"/>
      <c r="E7825" s="92"/>
      <c r="F7825" s="92"/>
      <c r="G7825" s="92"/>
      <c r="H7825" s="92"/>
      <c r="I7825" s="92"/>
      <c r="J7825" s="92"/>
      <c r="K7825" s="92"/>
      <c r="N7825" s="92"/>
      <c r="O7825" s="92"/>
      <c r="P7825" s="92"/>
      <c r="Q7825" s="92"/>
      <c r="R7825" s="92"/>
    </row>
    <row r="7826" spans="1:18" x14ac:dyDescent="0.3">
      <c r="A7826" s="107"/>
      <c r="B7826" s="92"/>
      <c r="C7826" s="92"/>
      <c r="D7826" s="92"/>
      <c r="E7826" s="92"/>
      <c r="F7826" s="92"/>
      <c r="G7826" s="92"/>
      <c r="H7826" s="92"/>
      <c r="I7826" s="92"/>
      <c r="J7826" s="92"/>
      <c r="K7826" s="92"/>
      <c r="N7826" s="92"/>
      <c r="O7826" s="92"/>
      <c r="P7826" s="92"/>
      <c r="Q7826" s="92"/>
      <c r="R7826" s="92"/>
    </row>
    <row r="7827" spans="1:18" x14ac:dyDescent="0.3">
      <c r="A7827" s="107"/>
      <c r="B7827" s="92"/>
      <c r="C7827" s="92"/>
      <c r="D7827" s="92"/>
      <c r="E7827" s="92"/>
      <c r="F7827" s="92"/>
      <c r="G7827" s="92"/>
      <c r="H7827" s="92"/>
      <c r="I7827" s="92"/>
      <c r="J7827" s="92"/>
      <c r="K7827" s="92"/>
      <c r="N7827" s="92"/>
      <c r="O7827" s="92"/>
      <c r="P7827" s="92"/>
      <c r="Q7827" s="92"/>
      <c r="R7827" s="92"/>
    </row>
    <row r="7828" spans="1:18" x14ac:dyDescent="0.3">
      <c r="A7828" s="107"/>
      <c r="B7828" s="92"/>
      <c r="C7828" s="92"/>
      <c r="D7828" s="92"/>
      <c r="E7828" s="92"/>
      <c r="F7828" s="92"/>
      <c r="G7828" s="92"/>
      <c r="H7828" s="92"/>
      <c r="I7828" s="92"/>
      <c r="J7828" s="92"/>
      <c r="K7828" s="92"/>
      <c r="N7828" s="92"/>
      <c r="O7828" s="92"/>
      <c r="P7828" s="92"/>
      <c r="Q7828" s="92"/>
      <c r="R7828" s="92"/>
    </row>
    <row r="7829" spans="1:18" x14ac:dyDescent="0.3">
      <c r="A7829" s="107"/>
      <c r="B7829" s="92"/>
      <c r="C7829" s="92"/>
      <c r="D7829" s="92"/>
      <c r="E7829" s="92"/>
      <c r="F7829" s="92"/>
      <c r="G7829" s="92"/>
      <c r="H7829" s="92"/>
      <c r="I7829" s="92"/>
      <c r="J7829" s="92"/>
      <c r="K7829" s="92"/>
      <c r="N7829" s="92"/>
      <c r="O7829" s="92"/>
      <c r="P7829" s="92"/>
      <c r="Q7829" s="92"/>
      <c r="R7829" s="92"/>
    </row>
    <row r="7830" spans="1:18" x14ac:dyDescent="0.3">
      <c r="A7830" s="107"/>
      <c r="B7830" s="92"/>
      <c r="C7830" s="92"/>
      <c r="D7830" s="92"/>
      <c r="E7830" s="92"/>
      <c r="F7830" s="92"/>
      <c r="G7830" s="92"/>
      <c r="H7830" s="92"/>
      <c r="I7830" s="92"/>
      <c r="J7830" s="92"/>
      <c r="K7830" s="92"/>
      <c r="N7830" s="92"/>
      <c r="O7830" s="92"/>
      <c r="P7830" s="92"/>
      <c r="Q7830" s="92"/>
      <c r="R7830" s="92"/>
    </row>
    <row r="7831" spans="1:18" x14ac:dyDescent="0.3">
      <c r="A7831" s="107"/>
      <c r="B7831" s="92"/>
      <c r="C7831" s="92"/>
      <c r="D7831" s="92"/>
      <c r="E7831" s="92"/>
      <c r="F7831" s="92"/>
      <c r="G7831" s="92"/>
      <c r="H7831" s="92"/>
      <c r="I7831" s="92"/>
      <c r="J7831" s="92"/>
      <c r="K7831" s="92"/>
      <c r="N7831" s="92"/>
      <c r="O7831" s="92"/>
      <c r="P7831" s="92"/>
      <c r="Q7831" s="92"/>
      <c r="R7831" s="92"/>
    </row>
    <row r="7832" spans="1:18" x14ac:dyDescent="0.3">
      <c r="A7832" s="107"/>
      <c r="B7832" s="92"/>
      <c r="C7832" s="92"/>
      <c r="D7832" s="92"/>
      <c r="E7832" s="92"/>
      <c r="F7832" s="92"/>
      <c r="G7832" s="92"/>
      <c r="H7832" s="92"/>
      <c r="I7832" s="92"/>
      <c r="J7832" s="92"/>
      <c r="K7832" s="92"/>
      <c r="N7832" s="92"/>
      <c r="O7832" s="92"/>
      <c r="P7832" s="92"/>
      <c r="Q7832" s="92"/>
      <c r="R7832" s="92"/>
    </row>
    <row r="7833" spans="1:18" x14ac:dyDescent="0.3">
      <c r="A7833" s="107"/>
      <c r="B7833" s="92"/>
      <c r="C7833" s="92"/>
      <c r="D7833" s="92"/>
      <c r="E7833" s="92"/>
      <c r="F7833" s="92"/>
      <c r="G7833" s="92"/>
      <c r="H7833" s="92"/>
      <c r="I7833" s="92"/>
      <c r="J7833" s="92"/>
      <c r="K7833" s="92"/>
      <c r="N7833" s="92"/>
      <c r="O7833" s="92"/>
      <c r="P7833" s="92"/>
      <c r="Q7833" s="92"/>
      <c r="R7833" s="92"/>
    </row>
    <row r="7834" spans="1:18" x14ac:dyDescent="0.3">
      <c r="A7834" s="107"/>
      <c r="B7834" s="92"/>
      <c r="C7834" s="92"/>
      <c r="D7834" s="92"/>
      <c r="E7834" s="92"/>
      <c r="F7834" s="92"/>
      <c r="G7834" s="92"/>
      <c r="H7834" s="92"/>
      <c r="I7834" s="92"/>
      <c r="J7834" s="92"/>
      <c r="K7834" s="92"/>
      <c r="N7834" s="92"/>
      <c r="O7834" s="92"/>
      <c r="P7834" s="92"/>
      <c r="Q7834" s="92"/>
      <c r="R7834" s="92"/>
    </row>
    <row r="7835" spans="1:18" x14ac:dyDescent="0.3">
      <c r="A7835" s="107"/>
      <c r="B7835" s="92"/>
      <c r="C7835" s="92"/>
      <c r="D7835" s="92"/>
      <c r="E7835" s="92"/>
      <c r="F7835" s="92"/>
      <c r="G7835" s="92"/>
      <c r="H7835" s="92"/>
      <c r="I7835" s="92"/>
      <c r="J7835" s="92"/>
      <c r="K7835" s="92"/>
      <c r="N7835" s="92"/>
      <c r="O7835" s="92"/>
      <c r="P7835" s="92"/>
      <c r="Q7835" s="92"/>
      <c r="R7835" s="92"/>
    </row>
    <row r="7836" spans="1:18" x14ac:dyDescent="0.3">
      <c r="A7836" s="107"/>
      <c r="B7836" s="92"/>
      <c r="C7836" s="92"/>
      <c r="D7836" s="92"/>
      <c r="E7836" s="92"/>
      <c r="F7836" s="92"/>
      <c r="G7836" s="92"/>
      <c r="H7836" s="92"/>
      <c r="I7836" s="92"/>
      <c r="J7836" s="92"/>
      <c r="K7836" s="92"/>
      <c r="N7836" s="92"/>
      <c r="O7836" s="92"/>
      <c r="P7836" s="92"/>
      <c r="Q7836" s="92"/>
      <c r="R7836" s="92"/>
    </row>
    <row r="7837" spans="1:18" x14ac:dyDescent="0.3">
      <c r="A7837" s="107"/>
      <c r="B7837" s="92"/>
      <c r="C7837" s="92"/>
      <c r="D7837" s="92"/>
      <c r="E7837" s="92"/>
      <c r="F7837" s="92"/>
      <c r="G7837" s="92"/>
      <c r="H7837" s="92"/>
      <c r="I7837" s="92"/>
      <c r="J7837" s="92"/>
      <c r="K7837" s="92"/>
      <c r="N7837" s="92"/>
      <c r="O7837" s="92"/>
      <c r="P7837" s="92"/>
      <c r="Q7837" s="92"/>
      <c r="R7837" s="92"/>
    </row>
    <row r="7838" spans="1:18" x14ac:dyDescent="0.3">
      <c r="A7838" s="107"/>
      <c r="B7838" s="92"/>
      <c r="C7838" s="92"/>
      <c r="D7838" s="92"/>
      <c r="E7838" s="92"/>
      <c r="F7838" s="92"/>
      <c r="G7838" s="92"/>
      <c r="H7838" s="92"/>
      <c r="I7838" s="92"/>
      <c r="J7838" s="92"/>
      <c r="K7838" s="92"/>
      <c r="N7838" s="92"/>
      <c r="O7838" s="92"/>
      <c r="P7838" s="92"/>
      <c r="Q7838" s="92"/>
      <c r="R7838" s="92"/>
    </row>
    <row r="7839" spans="1:18" x14ac:dyDescent="0.3">
      <c r="A7839" s="107"/>
      <c r="B7839" s="92"/>
      <c r="C7839" s="92"/>
      <c r="D7839" s="92"/>
      <c r="E7839" s="92"/>
      <c r="F7839" s="92"/>
      <c r="G7839" s="92"/>
      <c r="H7839" s="92"/>
      <c r="I7839" s="92"/>
      <c r="J7839" s="92"/>
      <c r="K7839" s="92"/>
      <c r="N7839" s="92"/>
      <c r="O7839" s="92"/>
      <c r="P7839" s="92"/>
      <c r="Q7839" s="92"/>
      <c r="R7839" s="92"/>
    </row>
    <row r="7840" spans="1:18" x14ac:dyDescent="0.3">
      <c r="A7840" s="107"/>
      <c r="B7840" s="92"/>
      <c r="C7840" s="92"/>
      <c r="D7840" s="92"/>
      <c r="E7840" s="92"/>
      <c r="F7840" s="92"/>
      <c r="G7840" s="92"/>
      <c r="H7840" s="92"/>
      <c r="I7840" s="92"/>
      <c r="J7840" s="92"/>
      <c r="K7840" s="92"/>
      <c r="N7840" s="92"/>
      <c r="O7840" s="92"/>
      <c r="P7840" s="92"/>
      <c r="Q7840" s="92"/>
      <c r="R7840" s="92"/>
    </row>
    <row r="7841" spans="1:18" x14ac:dyDescent="0.3">
      <c r="A7841" s="107"/>
      <c r="B7841" s="92"/>
      <c r="C7841" s="92"/>
      <c r="D7841" s="92"/>
      <c r="E7841" s="92"/>
      <c r="F7841" s="92"/>
      <c r="G7841" s="92"/>
      <c r="H7841" s="92"/>
      <c r="I7841" s="92"/>
      <c r="J7841" s="92"/>
      <c r="K7841" s="92"/>
      <c r="N7841" s="92"/>
      <c r="O7841" s="92"/>
      <c r="P7841" s="92"/>
      <c r="Q7841" s="92"/>
      <c r="R7841" s="92"/>
    </row>
    <row r="7842" spans="1:18" x14ac:dyDescent="0.3">
      <c r="A7842" s="107"/>
      <c r="B7842" s="92"/>
      <c r="C7842" s="92"/>
      <c r="D7842" s="92"/>
      <c r="E7842" s="92"/>
      <c r="F7842" s="92"/>
      <c r="G7842" s="92"/>
      <c r="H7842" s="92"/>
      <c r="I7842" s="92"/>
      <c r="J7842" s="92"/>
      <c r="K7842" s="92"/>
      <c r="N7842" s="92"/>
      <c r="O7842" s="92"/>
      <c r="P7842" s="92"/>
      <c r="Q7842" s="92"/>
      <c r="R7842" s="92"/>
    </row>
    <row r="7843" spans="1:18" x14ac:dyDescent="0.3">
      <c r="A7843" s="107"/>
      <c r="B7843" s="92"/>
      <c r="C7843" s="92"/>
      <c r="D7843" s="92"/>
      <c r="E7843" s="92"/>
      <c r="F7843" s="92"/>
      <c r="G7843" s="92"/>
      <c r="H7843" s="92"/>
      <c r="I7843" s="92"/>
      <c r="J7843" s="92"/>
      <c r="K7843" s="92"/>
      <c r="N7843" s="92"/>
      <c r="O7843" s="92"/>
      <c r="P7843" s="92"/>
      <c r="Q7843" s="92"/>
      <c r="R7843" s="92"/>
    </row>
    <row r="7844" spans="1:18" x14ac:dyDescent="0.3">
      <c r="A7844" s="107"/>
      <c r="B7844" s="92"/>
      <c r="C7844" s="92"/>
      <c r="D7844" s="92"/>
      <c r="E7844" s="92"/>
      <c r="F7844" s="92"/>
      <c r="G7844" s="92"/>
      <c r="H7844" s="92"/>
      <c r="I7844" s="92"/>
      <c r="J7844" s="92"/>
      <c r="K7844" s="92"/>
      <c r="N7844" s="92"/>
      <c r="O7844" s="92"/>
      <c r="P7844" s="92"/>
      <c r="Q7844" s="92"/>
      <c r="R7844" s="92"/>
    </row>
    <row r="7845" spans="1:18" x14ac:dyDescent="0.3">
      <c r="A7845" s="107"/>
      <c r="B7845" s="92"/>
      <c r="C7845" s="92"/>
      <c r="D7845" s="92"/>
      <c r="E7845" s="92"/>
      <c r="F7845" s="92"/>
      <c r="G7845" s="92"/>
      <c r="H7845" s="92"/>
      <c r="I7845" s="92"/>
      <c r="J7845" s="92"/>
      <c r="K7845" s="92"/>
      <c r="N7845" s="92"/>
      <c r="O7845" s="92"/>
      <c r="P7845" s="92"/>
      <c r="Q7845" s="92"/>
      <c r="R7845" s="92"/>
    </row>
    <row r="7846" spans="1:18" x14ac:dyDescent="0.3">
      <c r="A7846" s="107"/>
      <c r="B7846" s="92"/>
      <c r="C7846" s="92"/>
      <c r="D7846" s="92"/>
      <c r="E7846" s="92"/>
      <c r="F7846" s="92"/>
      <c r="G7846" s="92"/>
      <c r="H7846" s="92"/>
      <c r="I7846" s="92"/>
      <c r="J7846" s="92"/>
      <c r="K7846" s="92"/>
      <c r="N7846" s="92"/>
      <c r="O7846" s="92"/>
      <c r="P7846" s="92"/>
      <c r="Q7846" s="92"/>
      <c r="R7846" s="92"/>
    </row>
    <row r="7847" spans="1:18" x14ac:dyDescent="0.3">
      <c r="A7847" s="107"/>
      <c r="B7847" s="92"/>
      <c r="C7847" s="92"/>
      <c r="D7847" s="92"/>
      <c r="E7847" s="92"/>
      <c r="F7847" s="92"/>
      <c r="G7847" s="92"/>
      <c r="H7847" s="92"/>
      <c r="I7847" s="92"/>
      <c r="J7847" s="92"/>
      <c r="K7847" s="92"/>
      <c r="N7847" s="92"/>
      <c r="O7847" s="92"/>
      <c r="P7847" s="92"/>
      <c r="Q7847" s="92"/>
      <c r="R7847" s="92"/>
    </row>
    <row r="7848" spans="1:18" x14ac:dyDescent="0.3">
      <c r="A7848" s="107"/>
      <c r="B7848" s="92"/>
      <c r="C7848" s="92"/>
      <c r="D7848" s="92"/>
      <c r="E7848" s="92"/>
      <c r="F7848" s="92"/>
      <c r="G7848" s="92"/>
      <c r="H7848" s="92"/>
      <c r="I7848" s="92"/>
      <c r="J7848" s="92"/>
      <c r="K7848" s="92"/>
      <c r="N7848" s="92"/>
      <c r="O7848" s="92"/>
      <c r="P7848" s="92"/>
      <c r="Q7848" s="92"/>
      <c r="R7848" s="92"/>
    </row>
    <row r="7849" spans="1:18" x14ac:dyDescent="0.3">
      <c r="A7849" s="107"/>
      <c r="B7849" s="92"/>
      <c r="C7849" s="92"/>
      <c r="D7849" s="92"/>
      <c r="E7849" s="92"/>
      <c r="F7849" s="92"/>
      <c r="G7849" s="92"/>
      <c r="H7849" s="92"/>
      <c r="I7849" s="92"/>
      <c r="J7849" s="92"/>
      <c r="K7849" s="92"/>
      <c r="N7849" s="92"/>
      <c r="O7849" s="92"/>
      <c r="P7849" s="92"/>
      <c r="Q7849" s="92"/>
      <c r="R7849" s="92"/>
    </row>
    <row r="7850" spans="1:18" x14ac:dyDescent="0.3">
      <c r="A7850" s="107"/>
      <c r="B7850" s="92"/>
      <c r="C7850" s="92"/>
      <c r="D7850" s="92"/>
      <c r="E7850" s="92"/>
      <c r="F7850" s="92"/>
      <c r="G7850" s="92"/>
      <c r="H7850" s="92"/>
      <c r="I7850" s="92"/>
      <c r="J7850" s="92"/>
      <c r="K7850" s="92"/>
      <c r="N7850" s="92"/>
      <c r="O7850" s="92"/>
      <c r="P7850" s="92"/>
      <c r="Q7850" s="92"/>
      <c r="R7850" s="92"/>
    </row>
    <row r="7851" spans="1:18" x14ac:dyDescent="0.3">
      <c r="A7851" s="107"/>
      <c r="B7851" s="92"/>
      <c r="C7851" s="92"/>
      <c r="D7851" s="92"/>
      <c r="E7851" s="92"/>
      <c r="F7851" s="92"/>
      <c r="G7851" s="92"/>
      <c r="H7851" s="92"/>
      <c r="I7851" s="92"/>
      <c r="J7851" s="92"/>
      <c r="K7851" s="92"/>
      <c r="N7851" s="92"/>
      <c r="O7851" s="92"/>
      <c r="P7851" s="92"/>
      <c r="Q7851" s="92"/>
      <c r="R7851" s="92"/>
    </row>
    <row r="7852" spans="1:18" x14ac:dyDescent="0.3">
      <c r="A7852" s="107"/>
      <c r="B7852" s="92"/>
      <c r="C7852" s="92"/>
      <c r="D7852" s="92"/>
      <c r="E7852" s="92"/>
      <c r="F7852" s="92"/>
      <c r="G7852" s="92"/>
      <c r="H7852" s="92"/>
      <c r="I7852" s="92"/>
      <c r="J7852" s="92"/>
      <c r="K7852" s="92"/>
      <c r="N7852" s="92"/>
      <c r="O7852" s="92"/>
      <c r="P7852" s="92"/>
      <c r="Q7852" s="92"/>
      <c r="R7852" s="92"/>
    </row>
    <row r="7853" spans="1:18" x14ac:dyDescent="0.3">
      <c r="A7853" s="107"/>
      <c r="B7853" s="92"/>
      <c r="C7853" s="92"/>
      <c r="D7853" s="92"/>
      <c r="E7853" s="92"/>
      <c r="F7853" s="92"/>
      <c r="G7853" s="92"/>
      <c r="H7853" s="92"/>
      <c r="I7853" s="92"/>
      <c r="J7853" s="92"/>
      <c r="K7853" s="92"/>
      <c r="N7853" s="92"/>
      <c r="O7853" s="92"/>
      <c r="P7853" s="92"/>
      <c r="Q7853" s="92"/>
      <c r="R7853" s="92"/>
    </row>
    <row r="7854" spans="1:18" x14ac:dyDescent="0.3">
      <c r="A7854" s="107"/>
      <c r="B7854" s="92"/>
      <c r="C7854" s="92"/>
      <c r="D7854" s="92"/>
      <c r="E7854" s="92"/>
      <c r="F7854" s="92"/>
      <c r="G7854" s="92"/>
      <c r="H7854" s="92"/>
      <c r="I7854" s="92"/>
      <c r="J7854" s="92"/>
      <c r="K7854" s="92"/>
      <c r="N7854" s="92"/>
      <c r="O7854" s="92"/>
      <c r="P7854" s="92"/>
      <c r="Q7854" s="92"/>
      <c r="R7854" s="92"/>
    </row>
    <row r="7855" spans="1:18" x14ac:dyDescent="0.3">
      <c r="A7855" s="107"/>
      <c r="B7855" s="92"/>
      <c r="C7855" s="92"/>
      <c r="D7855" s="92"/>
      <c r="E7855" s="92"/>
      <c r="F7855" s="92"/>
      <c r="G7855" s="92"/>
      <c r="H7855" s="92"/>
      <c r="I7855" s="92"/>
      <c r="J7855" s="92"/>
      <c r="K7855" s="92"/>
      <c r="N7855" s="92"/>
      <c r="O7855" s="92"/>
      <c r="P7855" s="92"/>
      <c r="Q7855" s="92"/>
      <c r="R7855" s="92"/>
    </row>
    <row r="7856" spans="1:18" x14ac:dyDescent="0.3">
      <c r="A7856" s="107"/>
      <c r="B7856" s="92"/>
      <c r="C7856" s="92"/>
      <c r="D7856" s="92"/>
      <c r="E7856" s="92"/>
      <c r="F7856" s="92"/>
      <c r="G7856" s="92"/>
      <c r="H7856" s="92"/>
      <c r="I7856" s="92"/>
      <c r="J7856" s="92"/>
      <c r="K7856" s="92"/>
      <c r="N7856" s="92"/>
      <c r="O7856" s="92"/>
      <c r="P7856" s="92"/>
      <c r="Q7856" s="92"/>
      <c r="R7856" s="92"/>
    </row>
    <row r="7857" spans="1:18" x14ac:dyDescent="0.3">
      <c r="A7857" s="107"/>
      <c r="B7857" s="92"/>
      <c r="C7857" s="92"/>
      <c r="D7857" s="92"/>
      <c r="E7857" s="92"/>
      <c r="F7857" s="92"/>
      <c r="G7857" s="92"/>
      <c r="H7857" s="92"/>
      <c r="I7857" s="92"/>
      <c r="J7857" s="92"/>
      <c r="K7857" s="92"/>
      <c r="N7857" s="92"/>
      <c r="O7857" s="92"/>
      <c r="P7857" s="92"/>
      <c r="Q7857" s="92"/>
      <c r="R7857" s="92"/>
    </row>
    <row r="7858" spans="1:18" x14ac:dyDescent="0.3">
      <c r="A7858" s="107"/>
      <c r="B7858" s="92"/>
      <c r="C7858" s="92"/>
      <c r="D7858" s="92"/>
      <c r="E7858" s="92"/>
      <c r="F7858" s="92"/>
      <c r="G7858" s="92"/>
      <c r="H7858" s="92"/>
      <c r="I7858" s="92"/>
      <c r="J7858" s="92"/>
      <c r="K7858" s="92"/>
      <c r="N7858" s="92"/>
      <c r="O7858" s="92"/>
      <c r="P7858" s="92"/>
      <c r="Q7858" s="92"/>
      <c r="R7858" s="92"/>
    </row>
    <row r="7859" spans="1:18" x14ac:dyDescent="0.3">
      <c r="A7859" s="107"/>
      <c r="B7859" s="92"/>
      <c r="C7859" s="92"/>
      <c r="D7859" s="92"/>
      <c r="E7859" s="92"/>
      <c r="F7859" s="92"/>
      <c r="G7859" s="92"/>
      <c r="H7859" s="92"/>
      <c r="I7859" s="92"/>
      <c r="J7859" s="92"/>
      <c r="K7859" s="92"/>
      <c r="N7859" s="92"/>
      <c r="O7859" s="92"/>
      <c r="P7859" s="92"/>
      <c r="Q7859" s="92"/>
      <c r="R7859" s="92"/>
    </row>
    <row r="7860" spans="1:18" x14ac:dyDescent="0.3">
      <c r="A7860" s="107"/>
      <c r="B7860" s="92"/>
      <c r="C7860" s="92"/>
      <c r="D7860" s="92"/>
      <c r="E7860" s="92"/>
      <c r="F7860" s="92"/>
      <c r="G7860" s="92"/>
      <c r="H7860" s="92"/>
      <c r="I7860" s="92"/>
      <c r="J7860" s="92"/>
      <c r="K7860" s="92"/>
      <c r="N7860" s="92"/>
      <c r="O7860" s="92"/>
      <c r="P7860" s="92"/>
      <c r="Q7860" s="92"/>
      <c r="R7860" s="92"/>
    </row>
    <row r="7861" spans="1:18" x14ac:dyDescent="0.3">
      <c r="A7861" s="107"/>
      <c r="B7861" s="92"/>
      <c r="C7861" s="92"/>
      <c r="D7861" s="92"/>
      <c r="E7861" s="92"/>
      <c r="F7861" s="92"/>
      <c r="G7861" s="92"/>
      <c r="H7861" s="92"/>
      <c r="I7861" s="92"/>
      <c r="J7861" s="92"/>
      <c r="K7861" s="92"/>
      <c r="N7861" s="92"/>
      <c r="O7861" s="92"/>
      <c r="P7861" s="92"/>
      <c r="Q7861" s="92"/>
      <c r="R7861" s="92"/>
    </row>
    <row r="7862" spans="1:18" x14ac:dyDescent="0.3">
      <c r="A7862" s="107"/>
      <c r="B7862" s="92"/>
      <c r="C7862" s="92"/>
      <c r="D7862" s="92"/>
      <c r="E7862" s="92"/>
      <c r="F7862" s="92"/>
      <c r="G7862" s="92"/>
      <c r="H7862" s="92"/>
      <c r="I7862" s="92"/>
      <c r="J7862" s="92"/>
      <c r="K7862" s="92"/>
      <c r="N7862" s="92"/>
      <c r="O7862" s="92"/>
      <c r="P7862" s="92"/>
      <c r="Q7862" s="92"/>
      <c r="R7862" s="92"/>
    </row>
    <row r="7863" spans="1:18" x14ac:dyDescent="0.3">
      <c r="A7863" s="107"/>
      <c r="B7863" s="92"/>
      <c r="C7863" s="92"/>
      <c r="D7863" s="92"/>
      <c r="E7863" s="92"/>
      <c r="F7863" s="92"/>
      <c r="G7863" s="92"/>
      <c r="H7863" s="92"/>
      <c r="I7863" s="92"/>
      <c r="J7863" s="92"/>
      <c r="K7863" s="92"/>
      <c r="N7863" s="92"/>
      <c r="O7863" s="92"/>
      <c r="P7863" s="92"/>
      <c r="Q7863" s="92"/>
      <c r="R7863" s="92"/>
    </row>
    <row r="7864" spans="1:18" x14ac:dyDescent="0.3">
      <c r="A7864" s="107"/>
      <c r="B7864" s="92"/>
      <c r="C7864" s="92"/>
      <c r="D7864" s="92"/>
      <c r="E7864" s="92"/>
      <c r="F7864" s="92"/>
      <c r="G7864" s="92"/>
      <c r="H7864" s="92"/>
      <c r="I7864" s="92"/>
      <c r="J7864" s="92"/>
      <c r="K7864" s="92"/>
      <c r="N7864" s="92"/>
      <c r="O7864" s="92"/>
      <c r="P7864" s="92"/>
      <c r="Q7864" s="92"/>
      <c r="R7864" s="92"/>
    </row>
    <row r="7865" spans="1:18" x14ac:dyDescent="0.3">
      <c r="A7865" s="107"/>
      <c r="B7865" s="92"/>
      <c r="C7865" s="92"/>
      <c r="D7865" s="92"/>
      <c r="E7865" s="92"/>
      <c r="F7865" s="92"/>
      <c r="G7865" s="92"/>
      <c r="H7865" s="92"/>
      <c r="I7865" s="92"/>
      <c r="J7865" s="92"/>
      <c r="K7865" s="92"/>
      <c r="N7865" s="92"/>
      <c r="O7865" s="92"/>
      <c r="P7865" s="92"/>
      <c r="Q7865" s="92"/>
      <c r="R7865" s="92"/>
    </row>
    <row r="7866" spans="1:18" x14ac:dyDescent="0.3">
      <c r="A7866" s="107"/>
      <c r="B7866" s="92"/>
      <c r="C7866" s="92"/>
      <c r="D7866" s="92"/>
      <c r="E7866" s="92"/>
      <c r="F7866" s="92"/>
      <c r="G7866" s="92"/>
      <c r="H7866" s="92"/>
      <c r="I7866" s="92"/>
      <c r="J7866" s="92"/>
      <c r="K7866" s="92"/>
      <c r="N7866" s="92"/>
      <c r="O7866" s="92"/>
      <c r="P7866" s="92"/>
      <c r="Q7866" s="92"/>
      <c r="R7866" s="92"/>
    </row>
    <row r="7867" spans="1:18" x14ac:dyDescent="0.3">
      <c r="A7867" s="107"/>
      <c r="B7867" s="92"/>
      <c r="C7867" s="92"/>
      <c r="D7867" s="92"/>
      <c r="E7867" s="92"/>
      <c r="F7867" s="92"/>
      <c r="G7867" s="92"/>
      <c r="H7867" s="92"/>
      <c r="I7867" s="92"/>
      <c r="J7867" s="92"/>
      <c r="K7867" s="92"/>
      <c r="N7867" s="92"/>
      <c r="O7867" s="92"/>
      <c r="P7867" s="92"/>
      <c r="Q7867" s="92"/>
      <c r="R7867" s="92"/>
    </row>
    <row r="7868" spans="1:18" x14ac:dyDescent="0.3">
      <c r="A7868" s="107"/>
      <c r="B7868" s="92"/>
      <c r="C7868" s="92"/>
      <c r="D7868" s="92"/>
      <c r="E7868" s="92"/>
      <c r="F7868" s="92"/>
      <c r="G7868" s="92"/>
      <c r="H7868" s="92"/>
      <c r="I7868" s="92"/>
      <c r="J7868" s="92"/>
      <c r="K7868" s="92"/>
      <c r="N7868" s="92"/>
      <c r="O7868" s="92"/>
      <c r="P7868" s="92"/>
      <c r="Q7868" s="92"/>
      <c r="R7868" s="92"/>
    </row>
    <row r="7869" spans="1:18" x14ac:dyDescent="0.3">
      <c r="A7869" s="107"/>
      <c r="B7869" s="92"/>
      <c r="C7869" s="92"/>
      <c r="D7869" s="92"/>
      <c r="E7869" s="92"/>
      <c r="F7869" s="92"/>
      <c r="G7869" s="92"/>
      <c r="H7869" s="92"/>
      <c r="I7869" s="92"/>
      <c r="J7869" s="92"/>
      <c r="K7869" s="92"/>
      <c r="N7869" s="92"/>
      <c r="O7869" s="92"/>
      <c r="P7869" s="92"/>
      <c r="Q7869" s="92"/>
      <c r="R7869" s="92"/>
    </row>
    <row r="7870" spans="1:18" x14ac:dyDescent="0.3">
      <c r="A7870" s="107"/>
      <c r="B7870" s="92"/>
      <c r="C7870" s="92"/>
      <c r="D7870" s="92"/>
      <c r="E7870" s="92"/>
      <c r="F7870" s="92"/>
      <c r="G7870" s="92"/>
      <c r="H7870" s="92"/>
      <c r="I7870" s="92"/>
      <c r="J7870" s="92"/>
      <c r="K7870" s="92"/>
      <c r="N7870" s="92"/>
      <c r="O7870" s="92"/>
      <c r="P7870" s="92"/>
      <c r="Q7870" s="92"/>
      <c r="R7870" s="92"/>
    </row>
    <row r="7871" spans="1:18" x14ac:dyDescent="0.3">
      <c r="A7871" s="107"/>
      <c r="B7871" s="92"/>
      <c r="C7871" s="92"/>
      <c r="D7871" s="92"/>
      <c r="E7871" s="92"/>
      <c r="F7871" s="92"/>
      <c r="G7871" s="92"/>
      <c r="H7871" s="92"/>
      <c r="I7871" s="92"/>
      <c r="J7871" s="92"/>
      <c r="K7871" s="92"/>
      <c r="N7871" s="92"/>
      <c r="O7871" s="92"/>
      <c r="P7871" s="92"/>
      <c r="Q7871" s="92"/>
      <c r="R7871" s="92"/>
    </row>
    <row r="7872" spans="1:18" x14ac:dyDescent="0.3">
      <c r="A7872" s="107"/>
      <c r="B7872" s="92"/>
      <c r="C7872" s="92"/>
      <c r="D7872" s="92"/>
      <c r="E7872" s="92"/>
      <c r="F7872" s="92"/>
      <c r="G7872" s="92"/>
      <c r="H7872" s="92"/>
      <c r="I7872" s="92"/>
      <c r="J7872" s="92"/>
      <c r="K7872" s="92"/>
      <c r="N7872" s="92"/>
      <c r="O7872" s="92"/>
      <c r="P7872" s="92"/>
      <c r="Q7872" s="92"/>
      <c r="R7872" s="92"/>
    </row>
    <row r="7873" spans="1:18" x14ac:dyDescent="0.3">
      <c r="A7873" s="107"/>
      <c r="B7873" s="92"/>
      <c r="C7873" s="92"/>
      <c r="D7873" s="92"/>
      <c r="E7873" s="92"/>
      <c r="F7873" s="92"/>
      <c r="G7873" s="92"/>
      <c r="H7873" s="92"/>
      <c r="I7873" s="92"/>
      <c r="J7873" s="92"/>
      <c r="K7873" s="92"/>
      <c r="N7873" s="92"/>
      <c r="O7873" s="92"/>
      <c r="P7873" s="92"/>
      <c r="Q7873" s="92"/>
      <c r="R7873" s="92"/>
    </row>
    <row r="7874" spans="1:18" x14ac:dyDescent="0.3">
      <c r="A7874" s="107"/>
      <c r="B7874" s="92"/>
      <c r="C7874" s="92"/>
      <c r="D7874" s="92"/>
      <c r="E7874" s="92"/>
      <c r="F7874" s="92"/>
      <c r="G7874" s="92"/>
      <c r="H7874" s="92"/>
      <c r="I7874" s="92"/>
      <c r="J7874" s="92"/>
      <c r="K7874" s="92"/>
      <c r="N7874" s="92"/>
      <c r="O7874" s="92"/>
      <c r="P7874" s="92"/>
      <c r="Q7874" s="92"/>
      <c r="R7874" s="92"/>
    </row>
    <row r="7875" spans="1:18" x14ac:dyDescent="0.3">
      <c r="A7875" s="107"/>
      <c r="B7875" s="92"/>
      <c r="C7875" s="92"/>
      <c r="D7875" s="92"/>
      <c r="E7875" s="92"/>
      <c r="F7875" s="92"/>
      <c r="G7875" s="92"/>
      <c r="H7875" s="92"/>
      <c r="I7875" s="92"/>
      <c r="J7875" s="92"/>
      <c r="K7875" s="92"/>
      <c r="N7875" s="92"/>
      <c r="O7875" s="92"/>
      <c r="P7875" s="92"/>
      <c r="Q7875" s="92"/>
      <c r="R7875" s="92"/>
    </row>
    <row r="7876" spans="1:18" x14ac:dyDescent="0.3">
      <c r="A7876" s="107"/>
      <c r="B7876" s="92"/>
      <c r="C7876" s="92"/>
      <c r="D7876" s="92"/>
      <c r="E7876" s="92"/>
      <c r="F7876" s="92"/>
      <c r="G7876" s="92"/>
      <c r="H7876" s="92"/>
      <c r="I7876" s="92"/>
      <c r="J7876" s="92"/>
      <c r="K7876" s="92"/>
      <c r="N7876" s="92"/>
      <c r="O7876" s="92"/>
      <c r="P7876" s="92"/>
      <c r="Q7876" s="92"/>
      <c r="R7876" s="92"/>
    </row>
    <row r="7877" spans="1:18" x14ac:dyDescent="0.3">
      <c r="A7877" s="107"/>
      <c r="B7877" s="92"/>
      <c r="C7877" s="92"/>
      <c r="D7877" s="92"/>
      <c r="E7877" s="92"/>
      <c r="F7877" s="92"/>
      <c r="G7877" s="92"/>
      <c r="H7877" s="92"/>
      <c r="I7877" s="92"/>
      <c r="J7877" s="92"/>
      <c r="K7877" s="92"/>
      <c r="N7877" s="92"/>
      <c r="O7877" s="92"/>
      <c r="P7877" s="92"/>
      <c r="Q7877" s="92"/>
      <c r="R7877" s="92"/>
    </row>
    <row r="7878" spans="1:18" x14ac:dyDescent="0.3">
      <c r="A7878" s="107"/>
      <c r="B7878" s="92"/>
      <c r="C7878" s="92"/>
      <c r="D7878" s="92"/>
      <c r="E7878" s="92"/>
      <c r="F7878" s="92"/>
      <c r="G7878" s="92"/>
      <c r="H7878" s="92"/>
      <c r="I7878" s="92"/>
      <c r="J7878" s="92"/>
      <c r="K7878" s="92"/>
      <c r="N7878" s="92"/>
      <c r="O7878" s="92"/>
      <c r="P7878" s="92"/>
      <c r="Q7878" s="92"/>
      <c r="R7878" s="92"/>
    </row>
    <row r="7879" spans="1:18" x14ac:dyDescent="0.3">
      <c r="A7879" s="107"/>
      <c r="B7879" s="92"/>
      <c r="C7879" s="92"/>
      <c r="D7879" s="92"/>
      <c r="E7879" s="92"/>
      <c r="F7879" s="92"/>
      <c r="G7879" s="92"/>
      <c r="H7879" s="92"/>
      <c r="I7879" s="92"/>
      <c r="J7879" s="92"/>
      <c r="K7879" s="92"/>
      <c r="N7879" s="92"/>
      <c r="O7879" s="92"/>
      <c r="P7879" s="92"/>
      <c r="Q7879" s="92"/>
      <c r="R7879" s="92"/>
    </row>
    <row r="7880" spans="1:18" x14ac:dyDescent="0.3">
      <c r="A7880" s="107"/>
      <c r="B7880" s="92"/>
      <c r="C7880" s="92"/>
      <c r="D7880" s="92"/>
      <c r="E7880" s="92"/>
      <c r="F7880" s="92"/>
      <c r="G7880" s="92"/>
      <c r="H7880" s="92"/>
      <c r="I7880" s="92"/>
      <c r="J7880" s="92"/>
      <c r="K7880" s="92"/>
      <c r="N7880" s="92"/>
      <c r="O7880" s="92"/>
      <c r="P7880" s="92"/>
      <c r="Q7880" s="92"/>
      <c r="R7880" s="92"/>
    </row>
    <row r="7881" spans="1:18" x14ac:dyDescent="0.3">
      <c r="A7881" s="107"/>
      <c r="B7881" s="92"/>
      <c r="C7881" s="92"/>
      <c r="D7881" s="92"/>
      <c r="E7881" s="92"/>
      <c r="F7881" s="92"/>
      <c r="G7881" s="92"/>
      <c r="H7881" s="92"/>
      <c r="I7881" s="92"/>
      <c r="J7881" s="92"/>
      <c r="K7881" s="92"/>
      <c r="N7881" s="92"/>
      <c r="O7881" s="92"/>
      <c r="P7881" s="92"/>
      <c r="Q7881" s="92"/>
      <c r="R7881" s="92"/>
    </row>
    <row r="7882" spans="1:18" x14ac:dyDescent="0.3">
      <c r="A7882" s="107"/>
      <c r="B7882" s="92"/>
      <c r="C7882" s="92"/>
      <c r="D7882" s="92"/>
      <c r="E7882" s="92"/>
      <c r="F7882" s="92"/>
      <c r="G7882" s="92"/>
      <c r="H7882" s="92"/>
      <c r="I7882" s="92"/>
      <c r="J7882" s="92"/>
      <c r="K7882" s="92"/>
      <c r="N7882" s="92"/>
      <c r="O7882" s="92"/>
      <c r="P7882" s="92"/>
      <c r="Q7882" s="92"/>
      <c r="R7882" s="92"/>
    </row>
    <row r="7883" spans="1:18" x14ac:dyDescent="0.3">
      <c r="A7883" s="107"/>
      <c r="B7883" s="92"/>
      <c r="C7883" s="92"/>
      <c r="D7883" s="92"/>
      <c r="E7883" s="92"/>
      <c r="F7883" s="92"/>
      <c r="G7883" s="92"/>
      <c r="H7883" s="92"/>
      <c r="I7883" s="92"/>
      <c r="J7883" s="92"/>
      <c r="K7883" s="92"/>
      <c r="N7883" s="92"/>
      <c r="O7883" s="92"/>
      <c r="P7883" s="92"/>
      <c r="Q7883" s="92"/>
      <c r="R7883" s="92"/>
    </row>
    <row r="7884" spans="1:18" x14ac:dyDescent="0.3">
      <c r="A7884" s="107"/>
      <c r="B7884" s="92"/>
      <c r="C7884" s="92"/>
      <c r="D7884" s="92"/>
      <c r="E7884" s="92"/>
      <c r="F7884" s="92"/>
      <c r="G7884" s="92"/>
      <c r="H7884" s="92"/>
      <c r="I7884" s="92"/>
      <c r="J7884" s="92"/>
      <c r="K7884" s="92"/>
      <c r="N7884" s="92"/>
      <c r="O7884" s="92"/>
      <c r="P7884" s="92"/>
      <c r="Q7884" s="92"/>
      <c r="R7884" s="92"/>
    </row>
    <row r="7885" spans="1:18" x14ac:dyDescent="0.3">
      <c r="A7885" s="107"/>
      <c r="B7885" s="92"/>
      <c r="C7885" s="92"/>
      <c r="D7885" s="92"/>
      <c r="E7885" s="92"/>
      <c r="F7885" s="92"/>
      <c r="G7885" s="92"/>
      <c r="H7885" s="92"/>
      <c r="I7885" s="92"/>
      <c r="J7885" s="92"/>
      <c r="K7885" s="92"/>
      <c r="N7885" s="92"/>
      <c r="O7885" s="92"/>
      <c r="P7885" s="92"/>
      <c r="Q7885" s="92"/>
      <c r="R7885" s="92"/>
    </row>
    <row r="7886" spans="1:18" x14ac:dyDescent="0.3">
      <c r="A7886" s="107"/>
      <c r="B7886" s="92"/>
      <c r="C7886" s="92"/>
      <c r="D7886" s="92"/>
      <c r="E7886" s="92"/>
      <c r="F7886" s="92"/>
      <c r="G7886" s="92"/>
      <c r="H7886" s="92"/>
      <c r="I7886" s="92"/>
      <c r="J7886" s="92"/>
      <c r="K7886" s="92"/>
      <c r="N7886" s="92"/>
      <c r="O7886" s="92"/>
      <c r="P7886" s="92"/>
      <c r="Q7886" s="92"/>
      <c r="R7886" s="92"/>
    </row>
    <row r="7887" spans="1:18" x14ac:dyDescent="0.3">
      <c r="A7887" s="107"/>
      <c r="B7887" s="92"/>
      <c r="C7887" s="92"/>
      <c r="D7887" s="92"/>
      <c r="E7887" s="92"/>
      <c r="F7887" s="92"/>
      <c r="G7887" s="92"/>
      <c r="H7887" s="92"/>
      <c r="I7887" s="92"/>
      <c r="J7887" s="92"/>
      <c r="K7887" s="92"/>
      <c r="N7887" s="92"/>
      <c r="O7887" s="92"/>
      <c r="P7887" s="92"/>
      <c r="Q7887" s="92"/>
      <c r="R7887" s="92"/>
    </row>
    <row r="7888" spans="1:18" x14ac:dyDescent="0.3">
      <c r="A7888" s="107"/>
      <c r="B7888" s="92"/>
      <c r="C7888" s="92"/>
      <c r="D7888" s="92"/>
      <c r="E7888" s="92"/>
      <c r="F7888" s="92"/>
      <c r="G7888" s="92"/>
      <c r="H7888" s="92"/>
      <c r="I7888" s="92"/>
      <c r="J7888" s="92"/>
      <c r="K7888" s="92"/>
      <c r="N7888" s="92"/>
      <c r="O7888" s="92"/>
      <c r="P7888" s="92"/>
      <c r="Q7888" s="92"/>
      <c r="R7888" s="92"/>
    </row>
    <row r="7889" spans="1:18" x14ac:dyDescent="0.3">
      <c r="A7889" s="107"/>
      <c r="B7889" s="92"/>
      <c r="C7889" s="92"/>
      <c r="D7889" s="92"/>
      <c r="E7889" s="92"/>
      <c r="F7889" s="92"/>
      <c r="G7889" s="92"/>
      <c r="H7889" s="92"/>
      <c r="I7889" s="92"/>
      <c r="J7889" s="92"/>
      <c r="K7889" s="92"/>
      <c r="N7889" s="92"/>
      <c r="O7889" s="92"/>
      <c r="P7889" s="92"/>
      <c r="Q7889" s="92"/>
      <c r="R7889" s="92"/>
    </row>
    <row r="7890" spans="1:18" x14ac:dyDescent="0.3">
      <c r="A7890" s="107"/>
      <c r="B7890" s="92"/>
      <c r="C7890" s="92"/>
      <c r="D7890" s="92"/>
      <c r="E7890" s="92"/>
      <c r="F7890" s="92"/>
      <c r="G7890" s="92"/>
      <c r="H7890" s="92"/>
      <c r="I7890" s="92"/>
      <c r="J7890" s="92"/>
      <c r="K7890" s="92"/>
      <c r="N7890" s="92"/>
      <c r="O7890" s="92"/>
      <c r="P7890" s="92"/>
      <c r="Q7890" s="92"/>
      <c r="R7890" s="92"/>
    </row>
    <row r="7891" spans="1:18" x14ac:dyDescent="0.3">
      <c r="A7891" s="107"/>
      <c r="B7891" s="92"/>
      <c r="C7891" s="92"/>
      <c r="D7891" s="92"/>
      <c r="E7891" s="92"/>
      <c r="F7891" s="92"/>
      <c r="G7891" s="92"/>
      <c r="H7891" s="92"/>
      <c r="I7891" s="92"/>
      <c r="J7891" s="92"/>
      <c r="K7891" s="92"/>
      <c r="N7891" s="92"/>
      <c r="O7891" s="92"/>
      <c r="P7891" s="92"/>
      <c r="Q7891" s="92"/>
      <c r="R7891" s="92"/>
    </row>
    <row r="7892" spans="1:18" x14ac:dyDescent="0.3">
      <c r="A7892" s="107"/>
      <c r="B7892" s="92"/>
      <c r="C7892" s="92"/>
      <c r="D7892" s="92"/>
      <c r="E7892" s="92"/>
      <c r="F7892" s="92"/>
      <c r="G7892" s="92"/>
      <c r="H7892" s="92"/>
      <c r="I7892" s="92"/>
      <c r="J7892" s="92"/>
      <c r="K7892" s="92"/>
      <c r="N7892" s="92"/>
      <c r="O7892" s="92"/>
      <c r="P7892" s="92"/>
      <c r="Q7892" s="92"/>
      <c r="R7892" s="92"/>
    </row>
    <row r="7893" spans="1:18" x14ac:dyDescent="0.3">
      <c r="A7893" s="107"/>
      <c r="B7893" s="92"/>
      <c r="C7893" s="92"/>
      <c r="D7893" s="92"/>
      <c r="E7893" s="92"/>
      <c r="F7893" s="92"/>
      <c r="G7893" s="92"/>
      <c r="H7893" s="92"/>
      <c r="I7893" s="92"/>
      <c r="J7893" s="92"/>
      <c r="K7893" s="92"/>
      <c r="N7893" s="92"/>
      <c r="O7893" s="92"/>
      <c r="P7893" s="92"/>
      <c r="Q7893" s="92"/>
      <c r="R7893" s="92"/>
    </row>
    <row r="7894" spans="1:18" x14ac:dyDescent="0.3">
      <c r="A7894" s="107"/>
      <c r="B7894" s="92"/>
      <c r="C7894" s="92"/>
      <c r="D7894" s="92"/>
      <c r="E7894" s="92"/>
      <c r="F7894" s="92"/>
      <c r="G7894" s="92"/>
      <c r="H7894" s="92"/>
      <c r="I7894" s="92"/>
      <c r="J7894" s="92"/>
      <c r="K7894" s="92"/>
      <c r="N7894" s="92"/>
      <c r="O7894" s="92"/>
      <c r="P7894" s="92"/>
      <c r="Q7894" s="92"/>
      <c r="R7894" s="92"/>
    </row>
    <row r="7895" spans="1:18" x14ac:dyDescent="0.3">
      <c r="A7895" s="107"/>
      <c r="B7895" s="92"/>
      <c r="C7895" s="92"/>
      <c r="D7895" s="92"/>
      <c r="E7895" s="92"/>
      <c r="F7895" s="92"/>
      <c r="G7895" s="92"/>
      <c r="H7895" s="92"/>
      <c r="I7895" s="92"/>
      <c r="J7895" s="92"/>
      <c r="K7895" s="92"/>
      <c r="N7895" s="92"/>
      <c r="O7895" s="92"/>
      <c r="P7895" s="92"/>
      <c r="Q7895" s="92"/>
      <c r="R7895" s="92"/>
    </row>
    <row r="7896" spans="1:18" x14ac:dyDescent="0.3">
      <c r="A7896" s="107"/>
      <c r="B7896" s="92"/>
      <c r="C7896" s="92"/>
      <c r="D7896" s="92"/>
      <c r="E7896" s="92"/>
      <c r="F7896" s="92"/>
      <c r="G7896" s="92"/>
      <c r="H7896" s="92"/>
      <c r="I7896" s="92"/>
      <c r="J7896" s="92"/>
      <c r="K7896" s="92"/>
      <c r="N7896" s="92"/>
      <c r="O7896" s="92"/>
      <c r="P7896" s="92"/>
      <c r="Q7896" s="92"/>
      <c r="R7896" s="92"/>
    </row>
    <row r="7897" spans="1:18" x14ac:dyDescent="0.3">
      <c r="A7897" s="107"/>
      <c r="B7897" s="92"/>
      <c r="C7897" s="92"/>
      <c r="D7897" s="92"/>
      <c r="E7897" s="92"/>
      <c r="F7897" s="92"/>
      <c r="G7897" s="92"/>
      <c r="H7897" s="92"/>
      <c r="I7897" s="92"/>
      <c r="J7897" s="92"/>
      <c r="K7897" s="92"/>
      <c r="N7897" s="92"/>
      <c r="O7897" s="92"/>
      <c r="P7897" s="92"/>
      <c r="Q7897" s="92"/>
      <c r="R7897" s="92"/>
    </row>
    <row r="7898" spans="1:18" x14ac:dyDescent="0.3">
      <c r="A7898" s="107"/>
      <c r="B7898" s="92"/>
      <c r="C7898" s="92"/>
      <c r="D7898" s="92"/>
      <c r="E7898" s="92"/>
      <c r="F7898" s="92"/>
      <c r="G7898" s="92"/>
      <c r="H7898" s="92"/>
      <c r="I7898" s="92"/>
      <c r="J7898" s="92"/>
      <c r="K7898" s="92"/>
      <c r="N7898" s="92"/>
      <c r="O7898" s="92"/>
      <c r="P7898" s="92"/>
      <c r="Q7898" s="92"/>
      <c r="R7898" s="92"/>
    </row>
    <row r="7899" spans="1:18" x14ac:dyDescent="0.3">
      <c r="A7899" s="107"/>
      <c r="B7899" s="92"/>
      <c r="C7899" s="92"/>
      <c r="D7899" s="92"/>
      <c r="E7899" s="92"/>
      <c r="F7899" s="92"/>
      <c r="G7899" s="92"/>
      <c r="H7899" s="92"/>
      <c r="I7899" s="92"/>
      <c r="J7899" s="92"/>
      <c r="K7899" s="92"/>
      <c r="N7899" s="92"/>
      <c r="O7899" s="92"/>
      <c r="P7899" s="92"/>
      <c r="Q7899" s="92"/>
      <c r="R7899" s="92"/>
    </row>
    <row r="7900" spans="1:18" x14ac:dyDescent="0.3">
      <c r="A7900" s="107"/>
      <c r="B7900" s="92"/>
      <c r="C7900" s="92"/>
      <c r="D7900" s="92"/>
      <c r="E7900" s="92"/>
      <c r="F7900" s="92"/>
      <c r="G7900" s="92"/>
      <c r="H7900" s="92"/>
      <c r="I7900" s="92"/>
      <c r="J7900" s="92"/>
      <c r="K7900" s="92"/>
      <c r="N7900" s="92"/>
      <c r="O7900" s="92"/>
      <c r="P7900" s="92"/>
      <c r="Q7900" s="92"/>
      <c r="R7900" s="92"/>
    </row>
    <row r="7901" spans="1:18" x14ac:dyDescent="0.3">
      <c r="A7901" s="107"/>
      <c r="B7901" s="92"/>
      <c r="C7901" s="92"/>
      <c r="D7901" s="92"/>
      <c r="E7901" s="92"/>
      <c r="F7901" s="92"/>
      <c r="G7901" s="92"/>
      <c r="H7901" s="92"/>
      <c r="I7901" s="92"/>
      <c r="J7901" s="92"/>
      <c r="K7901" s="92"/>
      <c r="N7901" s="92"/>
      <c r="O7901" s="92"/>
      <c r="P7901" s="92"/>
      <c r="Q7901" s="92"/>
      <c r="R7901" s="92"/>
    </row>
    <row r="7902" spans="1:18" x14ac:dyDescent="0.3">
      <c r="A7902" s="107"/>
      <c r="B7902" s="92"/>
      <c r="C7902" s="92"/>
      <c r="D7902" s="92"/>
      <c r="E7902" s="92"/>
      <c r="F7902" s="92"/>
      <c r="G7902" s="92"/>
      <c r="H7902" s="92"/>
      <c r="I7902" s="92"/>
      <c r="J7902" s="92"/>
      <c r="K7902" s="92"/>
      <c r="N7902" s="92"/>
      <c r="O7902" s="92"/>
      <c r="P7902" s="92"/>
      <c r="Q7902" s="92"/>
      <c r="R7902" s="92"/>
    </row>
    <row r="7903" spans="1:18" x14ac:dyDescent="0.3">
      <c r="A7903" s="107"/>
      <c r="B7903" s="92"/>
      <c r="C7903" s="92"/>
      <c r="D7903" s="92"/>
      <c r="E7903" s="92"/>
      <c r="F7903" s="92"/>
      <c r="G7903" s="92"/>
      <c r="H7903" s="92"/>
      <c r="I7903" s="92"/>
      <c r="J7903" s="92"/>
      <c r="K7903" s="92"/>
      <c r="N7903" s="92"/>
      <c r="O7903" s="92"/>
      <c r="P7903" s="92"/>
      <c r="Q7903" s="92"/>
      <c r="R7903" s="92"/>
    </row>
    <row r="7904" spans="1:18" x14ac:dyDescent="0.3">
      <c r="A7904" s="107"/>
      <c r="B7904" s="92"/>
      <c r="C7904" s="92"/>
      <c r="D7904" s="92"/>
      <c r="E7904" s="92"/>
      <c r="F7904" s="92"/>
      <c r="G7904" s="92"/>
      <c r="H7904" s="92"/>
      <c r="I7904" s="92"/>
      <c r="J7904" s="92"/>
      <c r="K7904" s="92"/>
      <c r="N7904" s="92"/>
      <c r="O7904" s="92"/>
      <c r="P7904" s="92"/>
      <c r="Q7904" s="92"/>
      <c r="R7904" s="92"/>
    </row>
    <row r="7905" spans="1:18" x14ac:dyDescent="0.3">
      <c r="A7905" s="107"/>
      <c r="B7905" s="92"/>
      <c r="C7905" s="92"/>
      <c r="D7905" s="92"/>
      <c r="E7905" s="92"/>
      <c r="F7905" s="92"/>
      <c r="G7905" s="92"/>
      <c r="H7905" s="92"/>
      <c r="I7905" s="92"/>
      <c r="J7905" s="92"/>
      <c r="K7905" s="92"/>
      <c r="N7905" s="92"/>
      <c r="O7905" s="92"/>
      <c r="P7905" s="92"/>
      <c r="Q7905" s="92"/>
      <c r="R7905" s="92"/>
    </row>
    <row r="7906" spans="1:18" x14ac:dyDescent="0.3">
      <c r="A7906" s="107"/>
      <c r="B7906" s="92"/>
      <c r="C7906" s="92"/>
      <c r="D7906" s="92"/>
      <c r="E7906" s="92"/>
      <c r="F7906" s="92"/>
      <c r="G7906" s="92"/>
      <c r="H7906" s="92"/>
      <c r="I7906" s="92"/>
      <c r="J7906" s="92"/>
      <c r="K7906" s="92"/>
      <c r="N7906" s="92"/>
      <c r="O7906" s="92"/>
      <c r="P7906" s="92"/>
      <c r="Q7906" s="92"/>
      <c r="R7906" s="92"/>
    </row>
    <row r="7907" spans="1:18" x14ac:dyDescent="0.3">
      <c r="A7907" s="107"/>
      <c r="B7907" s="92"/>
      <c r="C7907" s="92"/>
      <c r="D7907" s="92"/>
      <c r="E7907" s="92"/>
      <c r="F7907" s="92"/>
      <c r="G7907" s="92"/>
      <c r="H7907" s="92"/>
      <c r="I7907" s="92"/>
      <c r="J7907" s="92"/>
      <c r="K7907" s="92"/>
      <c r="N7907" s="92"/>
      <c r="O7907" s="92"/>
      <c r="P7907" s="92"/>
      <c r="Q7907" s="92"/>
      <c r="R7907" s="92"/>
    </row>
    <row r="7908" spans="1:18" x14ac:dyDescent="0.3">
      <c r="A7908" s="107"/>
      <c r="B7908" s="92"/>
      <c r="C7908" s="92"/>
      <c r="D7908" s="92"/>
      <c r="E7908" s="92"/>
      <c r="F7908" s="92"/>
      <c r="G7908" s="92"/>
      <c r="H7908" s="92"/>
      <c r="I7908" s="92"/>
      <c r="J7908" s="92"/>
      <c r="K7908" s="92"/>
      <c r="N7908" s="92"/>
      <c r="O7908" s="92"/>
      <c r="P7908" s="92"/>
      <c r="Q7908" s="92"/>
      <c r="R7908" s="92"/>
    </row>
    <row r="7909" spans="1:18" x14ac:dyDescent="0.3">
      <c r="A7909" s="107"/>
      <c r="B7909" s="92"/>
      <c r="C7909" s="92"/>
      <c r="D7909" s="92"/>
      <c r="E7909" s="92"/>
      <c r="F7909" s="92"/>
      <c r="G7909" s="92"/>
      <c r="H7909" s="92"/>
      <c r="I7909" s="92"/>
      <c r="J7909" s="92"/>
      <c r="K7909" s="92"/>
      <c r="N7909" s="92"/>
      <c r="O7909" s="92"/>
      <c r="P7909" s="92"/>
      <c r="Q7909" s="92"/>
      <c r="R7909" s="92"/>
    </row>
    <row r="7910" spans="1:18" x14ac:dyDescent="0.3">
      <c r="A7910" s="107"/>
      <c r="B7910" s="92"/>
      <c r="C7910" s="92"/>
      <c r="D7910" s="92"/>
      <c r="E7910" s="92"/>
      <c r="F7910" s="92"/>
      <c r="G7910" s="92"/>
      <c r="H7910" s="92"/>
      <c r="I7910" s="92"/>
      <c r="J7910" s="92"/>
      <c r="K7910" s="92"/>
      <c r="N7910" s="92"/>
      <c r="O7910" s="92"/>
      <c r="P7910" s="92"/>
      <c r="Q7910" s="92"/>
      <c r="R7910" s="92"/>
    </row>
    <row r="7911" spans="1:18" x14ac:dyDescent="0.3">
      <c r="A7911" s="107"/>
      <c r="B7911" s="92"/>
      <c r="C7911" s="92"/>
      <c r="D7911" s="92"/>
      <c r="E7911" s="92"/>
      <c r="F7911" s="92"/>
      <c r="G7911" s="92"/>
      <c r="H7911" s="92"/>
      <c r="I7911" s="92"/>
      <c r="J7911" s="92"/>
      <c r="K7911" s="92"/>
      <c r="N7911" s="92"/>
      <c r="O7911" s="92"/>
      <c r="P7911" s="92"/>
      <c r="Q7911" s="92"/>
      <c r="R7911" s="92"/>
    </row>
    <row r="7912" spans="1:18" x14ac:dyDescent="0.3">
      <c r="A7912" s="107"/>
      <c r="B7912" s="92"/>
      <c r="C7912" s="92"/>
      <c r="D7912" s="92"/>
      <c r="E7912" s="92"/>
      <c r="F7912" s="92"/>
      <c r="G7912" s="92"/>
      <c r="H7912" s="92"/>
      <c r="I7912" s="92"/>
      <c r="J7912" s="92"/>
      <c r="K7912" s="92"/>
      <c r="N7912" s="92"/>
      <c r="O7912" s="92"/>
      <c r="P7912" s="92"/>
      <c r="Q7912" s="92"/>
      <c r="R7912" s="92"/>
    </row>
    <row r="7913" spans="1:18" x14ac:dyDescent="0.3">
      <c r="A7913" s="107"/>
      <c r="B7913" s="92"/>
      <c r="C7913" s="92"/>
      <c r="D7913" s="92"/>
      <c r="E7913" s="92"/>
      <c r="F7913" s="92"/>
      <c r="G7913" s="92"/>
      <c r="H7913" s="92"/>
      <c r="I7913" s="92"/>
      <c r="J7913" s="92"/>
      <c r="K7913" s="92"/>
      <c r="N7913" s="92"/>
      <c r="O7913" s="92"/>
      <c r="P7913" s="92"/>
      <c r="Q7913" s="92"/>
      <c r="R7913" s="92"/>
    </row>
    <row r="7914" spans="1:18" x14ac:dyDescent="0.3">
      <c r="A7914" s="107"/>
      <c r="B7914" s="92"/>
      <c r="C7914" s="92"/>
      <c r="D7914" s="92"/>
      <c r="E7914" s="92"/>
      <c r="F7914" s="92"/>
      <c r="G7914" s="92"/>
      <c r="H7914" s="92"/>
      <c r="I7914" s="92"/>
      <c r="J7914" s="92"/>
      <c r="K7914" s="92"/>
      <c r="N7914" s="92"/>
      <c r="O7914" s="92"/>
      <c r="P7914" s="92"/>
      <c r="Q7914" s="92"/>
      <c r="R7914" s="92"/>
    </row>
    <row r="7915" spans="1:18" x14ac:dyDescent="0.3">
      <c r="A7915" s="107"/>
      <c r="B7915" s="92"/>
      <c r="C7915" s="92"/>
      <c r="D7915" s="92"/>
      <c r="E7915" s="92"/>
      <c r="F7915" s="92"/>
      <c r="G7915" s="92"/>
      <c r="H7915" s="92"/>
      <c r="I7915" s="92"/>
      <c r="J7915" s="92"/>
      <c r="K7915" s="92"/>
      <c r="N7915" s="92"/>
      <c r="O7915" s="92"/>
      <c r="P7915" s="92"/>
      <c r="Q7915" s="92"/>
      <c r="R7915" s="92"/>
    </row>
    <row r="7916" spans="1:18" x14ac:dyDescent="0.3">
      <c r="A7916" s="107"/>
      <c r="B7916" s="92"/>
      <c r="C7916" s="92"/>
      <c r="D7916" s="92"/>
      <c r="E7916" s="92"/>
      <c r="F7916" s="92"/>
      <c r="G7916" s="92"/>
      <c r="H7916" s="92"/>
      <c r="I7916" s="92"/>
      <c r="J7916" s="92"/>
      <c r="K7916" s="92"/>
      <c r="N7916" s="92"/>
      <c r="O7916" s="92"/>
      <c r="P7916" s="92"/>
      <c r="Q7916" s="92"/>
      <c r="R7916" s="92"/>
    </row>
    <row r="7917" spans="1:18" x14ac:dyDescent="0.3">
      <c r="A7917" s="107"/>
      <c r="B7917" s="92"/>
      <c r="C7917" s="92"/>
      <c r="D7917" s="92"/>
      <c r="E7917" s="92"/>
      <c r="F7917" s="92"/>
      <c r="G7917" s="92"/>
      <c r="H7917" s="92"/>
      <c r="I7917" s="92"/>
      <c r="J7917" s="92"/>
      <c r="K7917" s="92"/>
      <c r="N7917" s="92"/>
      <c r="O7917" s="92"/>
      <c r="P7917" s="92"/>
      <c r="Q7917" s="92"/>
      <c r="R7917" s="92"/>
    </row>
    <row r="7918" spans="1:18" x14ac:dyDescent="0.3">
      <c r="A7918" s="107"/>
      <c r="B7918" s="92"/>
      <c r="C7918" s="92"/>
      <c r="D7918" s="92"/>
      <c r="E7918" s="92"/>
      <c r="F7918" s="92"/>
      <c r="G7918" s="92"/>
      <c r="H7918" s="92"/>
      <c r="I7918" s="92"/>
      <c r="J7918" s="92"/>
      <c r="K7918" s="92"/>
      <c r="N7918" s="92"/>
      <c r="O7918" s="92"/>
      <c r="P7918" s="92"/>
      <c r="Q7918" s="92"/>
      <c r="R7918" s="92"/>
    </row>
    <row r="7919" spans="1:18" x14ac:dyDescent="0.3">
      <c r="A7919" s="107"/>
      <c r="B7919" s="92"/>
      <c r="C7919" s="92"/>
      <c r="D7919" s="92"/>
      <c r="E7919" s="92"/>
      <c r="F7919" s="92"/>
      <c r="G7919" s="92"/>
      <c r="H7919" s="92"/>
      <c r="I7919" s="92"/>
      <c r="J7919" s="92"/>
      <c r="K7919" s="92"/>
      <c r="N7919" s="92"/>
      <c r="O7919" s="92"/>
      <c r="P7919" s="92"/>
      <c r="Q7919" s="92"/>
      <c r="R7919" s="92"/>
    </row>
    <row r="7920" spans="1:18" x14ac:dyDescent="0.3">
      <c r="A7920" s="107"/>
      <c r="B7920" s="92"/>
      <c r="C7920" s="92"/>
      <c r="D7920" s="92"/>
      <c r="E7920" s="92"/>
      <c r="F7920" s="92"/>
      <c r="G7920" s="92"/>
      <c r="H7920" s="92"/>
      <c r="I7920" s="92"/>
      <c r="J7920" s="92"/>
      <c r="K7920" s="92"/>
      <c r="N7920" s="92"/>
      <c r="O7920" s="92"/>
      <c r="P7920" s="92"/>
      <c r="Q7920" s="92"/>
      <c r="R7920" s="92"/>
    </row>
    <row r="7921" spans="1:18" x14ac:dyDescent="0.3">
      <c r="A7921" s="107"/>
      <c r="B7921" s="92"/>
      <c r="C7921" s="92"/>
      <c r="D7921" s="92"/>
      <c r="E7921" s="92"/>
      <c r="F7921" s="92"/>
      <c r="G7921" s="92"/>
      <c r="H7921" s="92"/>
      <c r="I7921" s="92"/>
      <c r="J7921" s="92"/>
      <c r="K7921" s="92"/>
      <c r="N7921" s="92"/>
      <c r="O7921" s="92"/>
      <c r="P7921" s="92"/>
      <c r="Q7921" s="92"/>
      <c r="R7921" s="92"/>
    </row>
    <row r="7922" spans="1:18" x14ac:dyDescent="0.3">
      <c r="A7922" s="107"/>
      <c r="B7922" s="92"/>
      <c r="C7922" s="92"/>
      <c r="D7922" s="92"/>
      <c r="E7922" s="92"/>
      <c r="F7922" s="92"/>
      <c r="G7922" s="92"/>
      <c r="H7922" s="92"/>
      <c r="I7922" s="92"/>
      <c r="J7922" s="92"/>
      <c r="K7922" s="92"/>
      <c r="N7922" s="92"/>
      <c r="O7922" s="92"/>
      <c r="P7922" s="92"/>
      <c r="Q7922" s="92"/>
      <c r="R7922" s="92"/>
    </row>
    <row r="7923" spans="1:18" x14ac:dyDescent="0.3">
      <c r="A7923" s="107"/>
      <c r="B7923" s="92"/>
      <c r="C7923" s="92"/>
      <c r="D7923" s="92"/>
      <c r="E7923" s="92"/>
      <c r="F7923" s="92"/>
      <c r="G7923" s="92"/>
      <c r="H7923" s="92"/>
      <c r="I7923" s="92"/>
      <c r="J7923" s="92"/>
      <c r="K7923" s="92"/>
      <c r="N7923" s="92"/>
      <c r="O7923" s="92"/>
      <c r="P7923" s="92"/>
      <c r="Q7923" s="92"/>
      <c r="R7923" s="92"/>
    </row>
    <row r="7924" spans="1:18" x14ac:dyDescent="0.3">
      <c r="A7924" s="107"/>
      <c r="B7924" s="92"/>
      <c r="C7924" s="92"/>
      <c r="D7924" s="92"/>
      <c r="E7924" s="92"/>
      <c r="F7924" s="92"/>
      <c r="G7924" s="92"/>
      <c r="H7924" s="92"/>
      <c r="I7924" s="92"/>
      <c r="J7924" s="92"/>
      <c r="K7924" s="92"/>
      <c r="N7924" s="92"/>
      <c r="O7924" s="92"/>
      <c r="P7924" s="92"/>
      <c r="Q7924" s="92"/>
      <c r="R7924" s="92"/>
    </row>
    <row r="7925" spans="1:18" x14ac:dyDescent="0.3">
      <c r="A7925" s="107"/>
      <c r="B7925" s="92"/>
      <c r="C7925" s="92"/>
      <c r="D7925" s="92"/>
      <c r="E7925" s="92"/>
      <c r="F7925" s="92"/>
      <c r="G7925" s="92"/>
      <c r="H7925" s="92"/>
      <c r="I7925" s="92"/>
      <c r="J7925" s="92"/>
      <c r="K7925" s="92"/>
      <c r="N7925" s="92"/>
      <c r="O7925" s="92"/>
      <c r="P7925" s="92"/>
      <c r="Q7925" s="92"/>
      <c r="R7925" s="92"/>
    </row>
    <row r="7926" spans="1:18" x14ac:dyDescent="0.3">
      <c r="A7926" s="107"/>
      <c r="B7926" s="92"/>
      <c r="C7926" s="92"/>
      <c r="D7926" s="92"/>
      <c r="E7926" s="92"/>
      <c r="F7926" s="92"/>
      <c r="G7926" s="92"/>
      <c r="H7926" s="92"/>
      <c r="I7926" s="92"/>
      <c r="J7926" s="92"/>
      <c r="K7926" s="92"/>
      <c r="N7926" s="92"/>
      <c r="O7926" s="92"/>
      <c r="P7926" s="92"/>
      <c r="Q7926" s="92"/>
      <c r="R7926" s="92"/>
    </row>
    <row r="7927" spans="1:18" x14ac:dyDescent="0.3">
      <c r="A7927" s="107"/>
      <c r="B7927" s="92"/>
      <c r="C7927" s="92"/>
      <c r="D7927" s="92"/>
      <c r="E7927" s="92"/>
      <c r="F7927" s="92"/>
      <c r="G7927" s="92"/>
      <c r="H7927" s="92"/>
      <c r="I7927" s="92"/>
      <c r="J7927" s="92"/>
      <c r="K7927" s="92"/>
      <c r="N7927" s="92"/>
      <c r="O7927" s="92"/>
      <c r="P7927" s="92"/>
      <c r="Q7927" s="92"/>
      <c r="R7927" s="92"/>
    </row>
    <row r="7928" spans="1:18" x14ac:dyDescent="0.3">
      <c r="A7928" s="107"/>
      <c r="B7928" s="92"/>
      <c r="C7928" s="92"/>
      <c r="D7928" s="92"/>
      <c r="E7928" s="92"/>
      <c r="F7928" s="92"/>
      <c r="G7928" s="92"/>
      <c r="H7928" s="92"/>
      <c r="I7928" s="92"/>
      <c r="J7928" s="92"/>
      <c r="K7928" s="92"/>
      <c r="N7928" s="92"/>
      <c r="O7928" s="92"/>
      <c r="P7928" s="92"/>
      <c r="Q7928" s="92"/>
      <c r="R7928" s="92"/>
    </row>
    <row r="7929" spans="1:18" x14ac:dyDescent="0.3">
      <c r="A7929" s="107"/>
      <c r="B7929" s="92"/>
      <c r="C7929" s="92"/>
      <c r="D7929" s="92"/>
      <c r="E7929" s="92"/>
      <c r="F7929" s="92"/>
      <c r="G7929" s="92"/>
      <c r="H7929" s="92"/>
      <c r="I7929" s="92"/>
      <c r="J7929" s="92"/>
      <c r="K7929" s="92"/>
      <c r="N7929" s="92"/>
      <c r="O7929" s="92"/>
      <c r="P7929" s="92"/>
      <c r="Q7929" s="92"/>
      <c r="R7929" s="92"/>
    </row>
    <row r="7930" spans="1:18" x14ac:dyDescent="0.3">
      <c r="A7930" s="107"/>
      <c r="B7930" s="92"/>
      <c r="C7930" s="92"/>
      <c r="D7930" s="92"/>
      <c r="E7930" s="92"/>
      <c r="F7930" s="92"/>
      <c r="G7930" s="92"/>
      <c r="H7930" s="92"/>
      <c r="I7930" s="92"/>
      <c r="J7930" s="92"/>
      <c r="K7930" s="92"/>
      <c r="N7930" s="92"/>
      <c r="O7930" s="92"/>
      <c r="P7930" s="92"/>
      <c r="Q7930" s="92"/>
      <c r="R7930" s="92"/>
    </row>
    <row r="7931" spans="1:18" x14ac:dyDescent="0.3">
      <c r="A7931" s="107"/>
      <c r="B7931" s="92"/>
      <c r="C7931" s="92"/>
      <c r="D7931" s="92"/>
      <c r="E7931" s="92"/>
      <c r="F7931" s="92"/>
      <c r="G7931" s="92"/>
      <c r="H7931" s="92"/>
      <c r="I7931" s="92"/>
      <c r="J7931" s="92"/>
      <c r="K7931" s="92"/>
      <c r="N7931" s="92"/>
      <c r="O7931" s="92"/>
      <c r="P7931" s="92"/>
      <c r="Q7931" s="92"/>
      <c r="R7931" s="92"/>
    </row>
    <row r="7932" spans="1:18" x14ac:dyDescent="0.3">
      <c r="A7932" s="107"/>
      <c r="B7932" s="92"/>
      <c r="C7932" s="92"/>
      <c r="D7932" s="92"/>
      <c r="E7932" s="92"/>
      <c r="F7932" s="92"/>
      <c r="G7932" s="92"/>
      <c r="H7932" s="92"/>
      <c r="I7932" s="92"/>
      <c r="J7932" s="92"/>
      <c r="K7932" s="92"/>
      <c r="N7932" s="92"/>
      <c r="O7932" s="92"/>
      <c r="P7932" s="92"/>
      <c r="Q7932" s="92"/>
      <c r="R7932" s="92"/>
    </row>
    <row r="7933" spans="1:18" x14ac:dyDescent="0.3">
      <c r="A7933" s="107"/>
      <c r="B7933" s="92"/>
      <c r="C7933" s="92"/>
      <c r="D7933" s="92"/>
      <c r="E7933" s="92"/>
      <c r="F7933" s="92"/>
      <c r="G7933" s="92"/>
      <c r="H7933" s="92"/>
      <c r="I7933" s="92"/>
      <c r="J7933" s="92"/>
      <c r="K7933" s="92"/>
      <c r="N7933" s="92"/>
      <c r="O7933" s="92"/>
      <c r="P7933" s="92"/>
      <c r="Q7933" s="92"/>
      <c r="R7933" s="92"/>
    </row>
    <row r="7934" spans="1:18" x14ac:dyDescent="0.3">
      <c r="A7934" s="107"/>
      <c r="B7934" s="92"/>
      <c r="C7934" s="92"/>
      <c r="D7934" s="92"/>
      <c r="E7934" s="92"/>
      <c r="F7934" s="92"/>
      <c r="G7934" s="92"/>
      <c r="H7934" s="92"/>
      <c r="I7934" s="92"/>
      <c r="J7934" s="92"/>
      <c r="K7934" s="92"/>
      <c r="N7934" s="92"/>
      <c r="O7934" s="92"/>
      <c r="P7934" s="92"/>
      <c r="Q7934" s="92"/>
      <c r="R7934" s="92"/>
    </row>
    <row r="7935" spans="1:18" x14ac:dyDescent="0.3">
      <c r="A7935" s="107"/>
      <c r="B7935" s="92"/>
      <c r="C7935" s="92"/>
      <c r="D7935" s="92"/>
      <c r="E7935" s="92"/>
      <c r="F7935" s="92"/>
      <c r="G7935" s="92"/>
      <c r="H7935" s="92"/>
      <c r="I7935" s="92"/>
      <c r="J7935" s="92"/>
      <c r="K7935" s="92"/>
      <c r="N7935" s="92"/>
      <c r="O7935" s="92"/>
      <c r="P7935" s="92"/>
      <c r="Q7935" s="92"/>
      <c r="R7935" s="92"/>
    </row>
    <row r="7936" spans="1:18" x14ac:dyDescent="0.3">
      <c r="A7936" s="107"/>
      <c r="B7936" s="92"/>
      <c r="C7936" s="92"/>
      <c r="D7936" s="92"/>
      <c r="E7936" s="92"/>
      <c r="F7936" s="92"/>
      <c r="G7936" s="92"/>
      <c r="H7936" s="92"/>
      <c r="I7936" s="92"/>
      <c r="J7936" s="92"/>
      <c r="K7936" s="92"/>
      <c r="N7936" s="92"/>
      <c r="O7936" s="92"/>
      <c r="P7936" s="92"/>
      <c r="Q7936" s="92"/>
      <c r="R7936" s="92"/>
    </row>
    <row r="7937" spans="1:18" x14ac:dyDescent="0.3">
      <c r="A7937" s="107"/>
      <c r="B7937" s="92"/>
      <c r="C7937" s="92"/>
      <c r="D7937" s="92"/>
      <c r="E7937" s="92"/>
      <c r="F7937" s="92"/>
      <c r="G7937" s="92"/>
      <c r="H7937" s="92"/>
      <c r="I7937" s="92"/>
      <c r="J7937" s="92"/>
      <c r="K7937" s="92"/>
      <c r="N7937" s="92"/>
      <c r="O7937" s="92"/>
      <c r="P7937" s="92"/>
      <c r="Q7937" s="92"/>
      <c r="R7937" s="92"/>
    </row>
    <row r="7938" spans="1:18" x14ac:dyDescent="0.3">
      <c r="A7938" s="107"/>
      <c r="B7938" s="92"/>
      <c r="C7938" s="92"/>
      <c r="D7938" s="92"/>
      <c r="E7938" s="92"/>
      <c r="F7938" s="92"/>
      <c r="G7938" s="92"/>
      <c r="H7938" s="92"/>
      <c r="I7938" s="92"/>
      <c r="J7938" s="92"/>
      <c r="K7938" s="92"/>
      <c r="N7938" s="92"/>
      <c r="O7938" s="92"/>
      <c r="P7938" s="92"/>
      <c r="Q7938" s="92"/>
      <c r="R7938" s="92"/>
    </row>
    <row r="7939" spans="1:18" x14ac:dyDescent="0.3">
      <c r="A7939" s="107"/>
      <c r="B7939" s="92"/>
      <c r="C7939" s="92"/>
      <c r="D7939" s="92"/>
      <c r="E7939" s="92"/>
      <c r="F7939" s="92"/>
      <c r="G7939" s="92"/>
      <c r="H7939" s="92"/>
      <c r="I7939" s="92"/>
      <c r="J7939" s="92"/>
      <c r="K7939" s="92"/>
      <c r="N7939" s="92"/>
      <c r="O7939" s="92"/>
      <c r="P7939" s="92"/>
      <c r="Q7939" s="92"/>
      <c r="R7939" s="92"/>
    </row>
    <row r="7940" spans="1:18" x14ac:dyDescent="0.3">
      <c r="A7940" s="107"/>
      <c r="B7940" s="92"/>
      <c r="C7940" s="92"/>
      <c r="D7940" s="92"/>
      <c r="E7940" s="92"/>
      <c r="F7940" s="92"/>
      <c r="G7940" s="92"/>
      <c r="H7940" s="92"/>
      <c r="I7940" s="92"/>
      <c r="J7940" s="92"/>
      <c r="K7940" s="92"/>
      <c r="N7940" s="92"/>
      <c r="O7940" s="92"/>
      <c r="P7940" s="92"/>
      <c r="Q7940" s="92"/>
      <c r="R7940" s="92"/>
    </row>
    <row r="7941" spans="1:18" x14ac:dyDescent="0.3">
      <c r="A7941" s="107"/>
      <c r="B7941" s="92"/>
      <c r="C7941" s="92"/>
      <c r="D7941" s="92"/>
      <c r="E7941" s="92"/>
      <c r="F7941" s="92"/>
      <c r="G7941" s="92"/>
      <c r="H7941" s="92"/>
      <c r="I7941" s="92"/>
      <c r="J7941" s="92"/>
      <c r="K7941" s="92"/>
      <c r="N7941" s="92"/>
      <c r="O7941" s="92"/>
      <c r="P7941" s="92"/>
      <c r="Q7941" s="92"/>
      <c r="R7941" s="92"/>
    </row>
    <row r="7942" spans="1:18" x14ac:dyDescent="0.3">
      <c r="A7942" s="107"/>
      <c r="B7942" s="92"/>
      <c r="C7942" s="92"/>
      <c r="D7942" s="92"/>
      <c r="E7942" s="92"/>
      <c r="F7942" s="92"/>
      <c r="G7942" s="92"/>
      <c r="H7942" s="92"/>
      <c r="I7942" s="92"/>
      <c r="J7942" s="92"/>
      <c r="K7942" s="92"/>
      <c r="N7942" s="92"/>
      <c r="O7942" s="92"/>
      <c r="P7942" s="92"/>
      <c r="Q7942" s="92"/>
      <c r="R7942" s="92"/>
    </row>
    <row r="7943" spans="1:18" x14ac:dyDescent="0.3">
      <c r="A7943" s="107"/>
      <c r="B7943" s="92"/>
      <c r="C7943" s="92"/>
      <c r="D7943" s="92"/>
      <c r="E7943" s="92"/>
      <c r="F7943" s="92"/>
      <c r="G7943" s="92"/>
      <c r="H7943" s="92"/>
      <c r="I7943" s="92"/>
      <c r="J7943" s="92"/>
      <c r="K7943" s="92"/>
      <c r="N7943" s="92"/>
      <c r="O7943" s="92"/>
      <c r="P7943" s="92"/>
      <c r="Q7943" s="92"/>
      <c r="R7943" s="92"/>
    </row>
    <row r="7944" spans="1:18" x14ac:dyDescent="0.3">
      <c r="A7944" s="107"/>
      <c r="B7944" s="92"/>
      <c r="C7944" s="92"/>
      <c r="D7944" s="92"/>
      <c r="E7944" s="92"/>
      <c r="F7944" s="92"/>
      <c r="G7944" s="92"/>
      <c r="H7944" s="92"/>
      <c r="I7944" s="92"/>
      <c r="J7944" s="92"/>
      <c r="K7944" s="92"/>
      <c r="N7944" s="92"/>
      <c r="O7944" s="92"/>
      <c r="P7944" s="92"/>
      <c r="Q7944" s="92"/>
      <c r="R7944" s="92"/>
    </row>
    <row r="7945" spans="1:18" x14ac:dyDescent="0.3">
      <c r="A7945" s="107"/>
      <c r="B7945" s="92"/>
      <c r="C7945" s="92"/>
      <c r="D7945" s="92"/>
      <c r="E7945" s="92"/>
      <c r="F7945" s="92"/>
      <c r="G7945" s="92"/>
      <c r="H7945" s="92"/>
      <c r="I7945" s="92"/>
      <c r="J7945" s="92"/>
      <c r="K7945" s="92"/>
      <c r="N7945" s="92"/>
      <c r="O7945" s="92"/>
      <c r="P7945" s="92"/>
      <c r="Q7945" s="92"/>
      <c r="R7945" s="92"/>
    </row>
    <row r="7946" spans="1:18" x14ac:dyDescent="0.3">
      <c r="A7946" s="107"/>
      <c r="B7946" s="92"/>
      <c r="C7946" s="92"/>
      <c r="D7946" s="92"/>
      <c r="E7946" s="92"/>
      <c r="F7946" s="92"/>
      <c r="G7946" s="92"/>
      <c r="H7946" s="92"/>
      <c r="I7946" s="92"/>
      <c r="J7946" s="92"/>
      <c r="K7946" s="92"/>
      <c r="N7946" s="92"/>
      <c r="O7946" s="92"/>
      <c r="P7946" s="92"/>
      <c r="Q7946" s="92"/>
      <c r="R7946" s="92"/>
    </row>
    <row r="7947" spans="1:18" x14ac:dyDescent="0.3">
      <c r="A7947" s="107"/>
      <c r="B7947" s="92"/>
      <c r="C7947" s="92"/>
      <c r="D7947" s="92"/>
      <c r="E7947" s="92"/>
      <c r="F7947" s="92"/>
      <c r="G7947" s="92"/>
      <c r="H7947" s="92"/>
      <c r="I7947" s="92"/>
      <c r="J7947" s="92"/>
      <c r="K7947" s="92"/>
      <c r="N7947" s="92"/>
      <c r="O7947" s="92"/>
      <c r="P7947" s="92"/>
      <c r="Q7947" s="92"/>
      <c r="R7947" s="92"/>
    </row>
    <row r="7948" spans="1:18" x14ac:dyDescent="0.3">
      <c r="A7948" s="107"/>
      <c r="B7948" s="92"/>
      <c r="C7948" s="92"/>
      <c r="D7948" s="92"/>
      <c r="E7948" s="92"/>
      <c r="F7948" s="92"/>
      <c r="G7948" s="92"/>
      <c r="H7948" s="92"/>
      <c r="I7948" s="92"/>
      <c r="J7948" s="92"/>
      <c r="K7948" s="92"/>
      <c r="N7948" s="92"/>
      <c r="O7948" s="92"/>
      <c r="P7948" s="92"/>
      <c r="Q7948" s="92"/>
      <c r="R7948" s="92"/>
    </row>
    <row r="7949" spans="1:18" x14ac:dyDescent="0.3">
      <c r="A7949" s="107"/>
      <c r="B7949" s="92"/>
      <c r="C7949" s="92"/>
      <c r="D7949" s="92"/>
      <c r="E7949" s="92"/>
      <c r="F7949" s="92"/>
      <c r="G7949" s="92"/>
      <c r="H7949" s="92"/>
      <c r="I7949" s="92"/>
      <c r="J7949" s="92"/>
      <c r="K7949" s="92"/>
      <c r="N7949" s="92"/>
      <c r="O7949" s="92"/>
      <c r="P7949" s="92"/>
      <c r="Q7949" s="92"/>
      <c r="R7949" s="92"/>
    </row>
    <row r="7950" spans="1:18" x14ac:dyDescent="0.3">
      <c r="A7950" s="107"/>
      <c r="B7950" s="92"/>
      <c r="C7950" s="92"/>
      <c r="D7950" s="92"/>
      <c r="E7950" s="92"/>
      <c r="F7950" s="92"/>
      <c r="G7950" s="92"/>
      <c r="H7950" s="92"/>
      <c r="I7950" s="92"/>
      <c r="J7950" s="92"/>
      <c r="K7950" s="92"/>
      <c r="N7950" s="92"/>
      <c r="O7950" s="92"/>
      <c r="P7950" s="92"/>
      <c r="Q7950" s="92"/>
      <c r="R7950" s="92"/>
    </row>
    <row r="7951" spans="1:18" x14ac:dyDescent="0.3">
      <c r="A7951" s="107"/>
      <c r="B7951" s="92"/>
      <c r="C7951" s="92"/>
      <c r="D7951" s="92"/>
      <c r="E7951" s="92"/>
      <c r="F7951" s="92"/>
      <c r="G7951" s="92"/>
      <c r="H7951" s="92"/>
      <c r="I7951" s="92"/>
      <c r="J7951" s="92"/>
      <c r="K7951" s="92"/>
      <c r="N7951" s="92"/>
      <c r="O7951" s="92"/>
      <c r="P7951" s="92"/>
      <c r="Q7951" s="92"/>
      <c r="R7951" s="92"/>
    </row>
    <row r="7952" spans="1:18" x14ac:dyDescent="0.3">
      <c r="A7952" s="107"/>
      <c r="B7952" s="92"/>
      <c r="C7952" s="92"/>
      <c r="D7952" s="92"/>
      <c r="E7952" s="92"/>
      <c r="F7952" s="92"/>
      <c r="G7952" s="92"/>
      <c r="H7952" s="92"/>
      <c r="I7952" s="92"/>
      <c r="J7952" s="92"/>
      <c r="K7952" s="92"/>
      <c r="N7952" s="92"/>
      <c r="O7952" s="92"/>
      <c r="P7952" s="92"/>
      <c r="Q7952" s="92"/>
      <c r="R7952" s="92"/>
    </row>
    <row r="7953" spans="1:18" x14ac:dyDescent="0.3">
      <c r="A7953" s="107"/>
      <c r="B7953" s="92"/>
      <c r="C7953" s="92"/>
      <c r="D7953" s="92"/>
      <c r="E7953" s="92"/>
      <c r="F7953" s="92"/>
      <c r="G7953" s="92"/>
      <c r="H7953" s="92"/>
      <c r="I7953" s="92"/>
      <c r="J7953" s="92"/>
      <c r="K7953" s="92"/>
      <c r="N7953" s="92"/>
      <c r="O7953" s="92"/>
      <c r="P7953" s="92"/>
      <c r="Q7953" s="92"/>
      <c r="R7953" s="92"/>
    </row>
    <row r="7954" spans="1:18" x14ac:dyDescent="0.3">
      <c r="A7954" s="107"/>
      <c r="B7954" s="92"/>
      <c r="C7954" s="92"/>
      <c r="D7954" s="92"/>
      <c r="E7954" s="92"/>
      <c r="F7954" s="92"/>
      <c r="G7954" s="92"/>
      <c r="H7954" s="92"/>
      <c r="I7954" s="92"/>
      <c r="J7954" s="92"/>
      <c r="K7954" s="92"/>
      <c r="N7954" s="92"/>
      <c r="O7954" s="92"/>
      <c r="P7954" s="92"/>
      <c r="Q7954" s="92"/>
      <c r="R7954" s="92"/>
    </row>
    <row r="7955" spans="1:18" x14ac:dyDescent="0.3">
      <c r="A7955" s="107"/>
      <c r="B7955" s="92"/>
      <c r="C7955" s="92"/>
      <c r="D7955" s="92"/>
      <c r="E7955" s="92"/>
      <c r="F7955" s="92"/>
      <c r="G7955" s="92"/>
      <c r="H7955" s="92"/>
      <c r="I7955" s="92"/>
      <c r="J7955" s="92"/>
      <c r="K7955" s="92"/>
      <c r="N7955" s="92"/>
      <c r="O7955" s="92"/>
      <c r="P7955" s="92"/>
      <c r="Q7955" s="92"/>
      <c r="R7955" s="92"/>
    </row>
    <row r="7956" spans="1:18" x14ac:dyDescent="0.3">
      <c r="A7956" s="107"/>
      <c r="B7956" s="92"/>
      <c r="C7956" s="92"/>
      <c r="D7956" s="92"/>
      <c r="E7956" s="92"/>
      <c r="F7956" s="92"/>
      <c r="G7956" s="92"/>
      <c r="H7956" s="92"/>
      <c r="I7956" s="92"/>
      <c r="J7956" s="92"/>
      <c r="K7956" s="92"/>
      <c r="N7956" s="92"/>
      <c r="O7956" s="92"/>
      <c r="P7956" s="92"/>
      <c r="Q7956" s="92"/>
      <c r="R7956" s="92"/>
    </row>
    <row r="7957" spans="1:18" x14ac:dyDescent="0.3">
      <c r="A7957" s="107"/>
      <c r="B7957" s="92"/>
      <c r="C7957" s="92"/>
      <c r="D7957" s="92"/>
      <c r="E7957" s="92"/>
      <c r="F7957" s="92"/>
      <c r="G7957" s="92"/>
      <c r="H7957" s="92"/>
      <c r="I7957" s="92"/>
      <c r="J7957" s="92"/>
      <c r="K7957" s="92"/>
      <c r="N7957" s="92"/>
      <c r="O7957" s="92"/>
      <c r="P7957" s="92"/>
      <c r="Q7957" s="92"/>
      <c r="R7957" s="92"/>
    </row>
    <row r="7958" spans="1:18" x14ac:dyDescent="0.3">
      <c r="A7958" s="107"/>
      <c r="B7958" s="92"/>
      <c r="C7958" s="92"/>
      <c r="D7958" s="92"/>
      <c r="E7958" s="92"/>
      <c r="F7958" s="92"/>
      <c r="G7958" s="92"/>
      <c r="H7958" s="92"/>
      <c r="I7958" s="92"/>
      <c r="J7958" s="92"/>
      <c r="K7958" s="92"/>
      <c r="N7958" s="92"/>
      <c r="O7958" s="92"/>
      <c r="P7958" s="92"/>
      <c r="Q7958" s="92"/>
      <c r="R7958" s="92"/>
    </row>
    <row r="7959" spans="1:18" x14ac:dyDescent="0.3">
      <c r="A7959" s="107"/>
      <c r="B7959" s="92"/>
      <c r="C7959" s="92"/>
      <c r="D7959" s="92"/>
      <c r="E7959" s="92"/>
      <c r="F7959" s="92"/>
      <c r="G7959" s="92"/>
      <c r="H7959" s="92"/>
      <c r="I7959" s="92"/>
      <c r="J7959" s="92"/>
      <c r="K7959" s="92"/>
      <c r="N7959" s="92"/>
      <c r="O7959" s="92"/>
      <c r="P7959" s="92"/>
      <c r="Q7959" s="92"/>
      <c r="R7959" s="92"/>
    </row>
    <row r="7960" spans="1:18" x14ac:dyDescent="0.3">
      <c r="A7960" s="107"/>
      <c r="B7960" s="92"/>
      <c r="C7960" s="92"/>
      <c r="D7960" s="92"/>
      <c r="E7960" s="92"/>
      <c r="F7960" s="92"/>
      <c r="G7960" s="92"/>
      <c r="H7960" s="92"/>
      <c r="I7960" s="92"/>
      <c r="J7960" s="92"/>
      <c r="K7960" s="92"/>
      <c r="N7960" s="92"/>
      <c r="O7960" s="92"/>
      <c r="P7960" s="92"/>
      <c r="Q7960" s="92"/>
      <c r="R7960" s="92"/>
    </row>
    <row r="7961" spans="1:18" x14ac:dyDescent="0.3">
      <c r="A7961" s="107"/>
      <c r="B7961" s="92"/>
      <c r="C7961" s="92"/>
      <c r="D7961" s="92"/>
      <c r="E7961" s="92"/>
      <c r="F7961" s="92"/>
      <c r="G7961" s="92"/>
      <c r="H7961" s="92"/>
      <c r="I7961" s="92"/>
      <c r="J7961" s="92"/>
      <c r="K7961" s="92"/>
      <c r="N7961" s="92"/>
      <c r="O7961" s="92"/>
      <c r="P7961" s="92"/>
      <c r="Q7961" s="92"/>
      <c r="R7961" s="92"/>
    </row>
    <row r="7962" spans="1:18" x14ac:dyDescent="0.3">
      <c r="A7962" s="107"/>
      <c r="B7962" s="92"/>
      <c r="C7962" s="92"/>
      <c r="D7962" s="92"/>
      <c r="E7962" s="92"/>
      <c r="F7962" s="92"/>
      <c r="G7962" s="92"/>
      <c r="H7962" s="92"/>
      <c r="I7962" s="92"/>
      <c r="J7962" s="92"/>
      <c r="K7962" s="92"/>
      <c r="N7962" s="92"/>
      <c r="O7962" s="92"/>
      <c r="P7962" s="92"/>
      <c r="Q7962" s="92"/>
      <c r="R7962" s="92"/>
    </row>
    <row r="7963" spans="1:18" x14ac:dyDescent="0.3">
      <c r="A7963" s="107"/>
      <c r="B7963" s="92"/>
      <c r="C7963" s="92"/>
      <c r="D7963" s="92"/>
      <c r="E7963" s="92"/>
      <c r="F7963" s="92"/>
      <c r="G7963" s="92"/>
      <c r="H7963" s="92"/>
      <c r="I7963" s="92"/>
      <c r="J7963" s="92"/>
      <c r="K7963" s="92"/>
      <c r="N7963" s="92"/>
      <c r="O7963" s="92"/>
      <c r="P7963" s="92"/>
      <c r="Q7963" s="92"/>
      <c r="R7963" s="92"/>
    </row>
    <row r="7964" spans="1:18" x14ac:dyDescent="0.3">
      <c r="A7964" s="107"/>
      <c r="B7964" s="92"/>
      <c r="C7964" s="92"/>
      <c r="D7964" s="92"/>
      <c r="E7964" s="92"/>
      <c r="F7964" s="92"/>
      <c r="G7964" s="92"/>
      <c r="H7964" s="92"/>
      <c r="I7964" s="92"/>
      <c r="J7964" s="92"/>
      <c r="K7964" s="92"/>
      <c r="N7964" s="92"/>
      <c r="O7964" s="92"/>
      <c r="P7964" s="92"/>
      <c r="Q7964" s="92"/>
      <c r="R7964" s="92"/>
    </row>
    <row r="7965" spans="1:18" x14ac:dyDescent="0.3">
      <c r="A7965" s="107"/>
      <c r="B7965" s="92"/>
      <c r="C7965" s="92"/>
      <c r="D7965" s="92"/>
      <c r="E7965" s="92"/>
      <c r="F7965" s="92"/>
      <c r="G7965" s="92"/>
      <c r="H7965" s="92"/>
      <c r="I7965" s="92"/>
      <c r="J7965" s="92"/>
      <c r="K7965" s="92"/>
      <c r="N7965" s="92"/>
      <c r="O7965" s="92"/>
      <c r="P7965" s="92"/>
      <c r="Q7965" s="92"/>
      <c r="R7965" s="92"/>
    </row>
    <row r="7966" spans="1:18" x14ac:dyDescent="0.3">
      <c r="A7966" s="107"/>
      <c r="B7966" s="92"/>
      <c r="C7966" s="92"/>
      <c r="D7966" s="92"/>
      <c r="E7966" s="92"/>
      <c r="F7966" s="92"/>
      <c r="G7966" s="92"/>
      <c r="H7966" s="92"/>
      <c r="I7966" s="92"/>
      <c r="J7966" s="92"/>
      <c r="K7966" s="92"/>
      <c r="N7966" s="92"/>
      <c r="O7966" s="92"/>
      <c r="P7966" s="92"/>
      <c r="Q7966" s="92"/>
      <c r="R7966" s="92"/>
    </row>
    <row r="7967" spans="1:18" x14ac:dyDescent="0.3">
      <c r="A7967" s="107"/>
      <c r="B7967" s="92"/>
      <c r="C7967" s="92"/>
      <c r="D7967" s="92"/>
      <c r="E7967" s="92"/>
      <c r="F7967" s="92"/>
      <c r="G7967" s="92"/>
      <c r="H7967" s="92"/>
      <c r="I7967" s="92"/>
      <c r="J7967" s="92"/>
      <c r="K7967" s="92"/>
      <c r="N7967" s="92"/>
      <c r="O7967" s="92"/>
      <c r="P7967" s="92"/>
      <c r="Q7967" s="92"/>
      <c r="R7967" s="92"/>
    </row>
    <row r="7968" spans="1:18" x14ac:dyDescent="0.3">
      <c r="A7968" s="107"/>
      <c r="B7968" s="92"/>
      <c r="C7968" s="92"/>
      <c r="D7968" s="92"/>
      <c r="E7968" s="92"/>
      <c r="F7968" s="92"/>
      <c r="G7968" s="92"/>
      <c r="H7968" s="92"/>
      <c r="I7968" s="92"/>
      <c r="J7968" s="92"/>
      <c r="K7968" s="92"/>
      <c r="N7968" s="92"/>
      <c r="O7968" s="92"/>
      <c r="P7968" s="92"/>
      <c r="Q7968" s="92"/>
      <c r="R7968" s="92"/>
    </row>
    <row r="7969" spans="1:18" x14ac:dyDescent="0.3">
      <c r="A7969" s="107"/>
      <c r="B7969" s="92"/>
      <c r="C7969" s="92"/>
      <c r="D7969" s="92"/>
      <c r="E7969" s="92"/>
      <c r="F7969" s="92"/>
      <c r="G7969" s="92"/>
      <c r="H7969" s="92"/>
      <c r="I7969" s="92"/>
      <c r="J7969" s="92"/>
      <c r="K7969" s="92"/>
      <c r="N7969" s="92"/>
      <c r="O7969" s="92"/>
      <c r="P7969" s="92"/>
      <c r="Q7969" s="92"/>
      <c r="R7969" s="92"/>
    </row>
    <row r="7970" spans="1:18" x14ac:dyDescent="0.3">
      <c r="A7970" s="107"/>
      <c r="B7970" s="92"/>
      <c r="C7970" s="92"/>
      <c r="D7970" s="92"/>
      <c r="E7970" s="92"/>
      <c r="F7970" s="92"/>
      <c r="G7970" s="92"/>
      <c r="H7970" s="92"/>
      <c r="I7970" s="92"/>
      <c r="J7970" s="92"/>
      <c r="K7970" s="92"/>
      <c r="N7970" s="92"/>
      <c r="O7970" s="92"/>
      <c r="P7970" s="92"/>
      <c r="Q7970" s="92"/>
      <c r="R7970" s="92"/>
    </row>
    <row r="7971" spans="1:18" x14ac:dyDescent="0.3">
      <c r="A7971" s="107"/>
      <c r="B7971" s="92"/>
      <c r="C7971" s="92"/>
      <c r="D7971" s="92"/>
      <c r="E7971" s="92"/>
      <c r="F7971" s="92"/>
      <c r="G7971" s="92"/>
      <c r="H7971" s="92"/>
      <c r="I7971" s="92"/>
      <c r="J7971" s="92"/>
      <c r="K7971" s="92"/>
      <c r="N7971" s="92"/>
      <c r="O7971" s="92"/>
      <c r="P7971" s="92"/>
      <c r="Q7971" s="92"/>
      <c r="R7971" s="92"/>
    </row>
    <row r="7972" spans="1:18" x14ac:dyDescent="0.3">
      <c r="A7972" s="107"/>
      <c r="B7972" s="92"/>
      <c r="C7972" s="92"/>
      <c r="D7972" s="92"/>
      <c r="E7972" s="92"/>
      <c r="F7972" s="92"/>
      <c r="G7972" s="92"/>
      <c r="H7972" s="92"/>
      <c r="I7972" s="92"/>
      <c r="J7972" s="92"/>
      <c r="K7972" s="92"/>
      <c r="N7972" s="92"/>
      <c r="O7972" s="92"/>
      <c r="P7972" s="92"/>
      <c r="Q7972" s="92"/>
      <c r="R7972" s="92"/>
    </row>
    <row r="7973" spans="1:18" x14ac:dyDescent="0.3">
      <c r="A7973" s="107"/>
      <c r="B7973" s="92"/>
      <c r="C7973" s="92"/>
      <c r="D7973" s="92"/>
      <c r="E7973" s="92"/>
      <c r="F7973" s="92"/>
      <c r="G7973" s="92"/>
      <c r="H7973" s="92"/>
      <c r="I7973" s="92"/>
      <c r="J7973" s="92"/>
      <c r="K7973" s="92"/>
      <c r="N7973" s="92"/>
      <c r="O7973" s="92"/>
      <c r="P7973" s="92"/>
      <c r="Q7973" s="92"/>
      <c r="R7973" s="92"/>
    </row>
    <row r="7974" spans="1:18" x14ac:dyDescent="0.3">
      <c r="A7974" s="107"/>
      <c r="B7974" s="92"/>
      <c r="C7974" s="92"/>
      <c r="D7974" s="92"/>
      <c r="E7974" s="92"/>
      <c r="F7974" s="92"/>
      <c r="G7974" s="92"/>
      <c r="H7974" s="92"/>
      <c r="I7974" s="92"/>
      <c r="J7974" s="92"/>
      <c r="K7974" s="92"/>
      <c r="N7974" s="92"/>
      <c r="O7974" s="92"/>
      <c r="P7974" s="92"/>
      <c r="Q7974" s="92"/>
      <c r="R7974" s="92"/>
    </row>
    <row r="7975" spans="1:18" x14ac:dyDescent="0.3">
      <c r="A7975" s="107"/>
      <c r="B7975" s="92"/>
      <c r="C7975" s="92"/>
      <c r="D7975" s="92"/>
      <c r="E7975" s="92"/>
      <c r="F7975" s="92"/>
      <c r="G7975" s="92"/>
      <c r="H7975" s="92"/>
      <c r="I7975" s="92"/>
      <c r="J7975" s="92"/>
      <c r="K7975" s="92"/>
      <c r="N7975" s="92"/>
      <c r="O7975" s="92"/>
      <c r="P7975" s="92"/>
      <c r="Q7975" s="92"/>
      <c r="R7975" s="92"/>
    </row>
    <row r="7976" spans="1:18" x14ac:dyDescent="0.3">
      <c r="A7976" s="107"/>
      <c r="B7976" s="92"/>
      <c r="C7976" s="92"/>
      <c r="D7976" s="92"/>
      <c r="E7976" s="92"/>
      <c r="F7976" s="92"/>
      <c r="G7976" s="92"/>
      <c r="H7976" s="92"/>
      <c r="I7976" s="92"/>
      <c r="J7976" s="92"/>
      <c r="K7976" s="92"/>
      <c r="N7976" s="92"/>
      <c r="O7976" s="92"/>
      <c r="P7976" s="92"/>
      <c r="Q7976" s="92"/>
      <c r="R7976" s="92"/>
    </row>
    <row r="7977" spans="1:18" x14ac:dyDescent="0.3">
      <c r="A7977" s="107"/>
      <c r="B7977" s="92"/>
      <c r="C7977" s="92"/>
      <c r="D7977" s="92"/>
      <c r="E7977" s="92"/>
      <c r="F7977" s="92"/>
      <c r="G7977" s="92"/>
      <c r="H7977" s="92"/>
      <c r="I7977" s="92"/>
      <c r="J7977" s="92"/>
      <c r="K7977" s="92"/>
      <c r="N7977" s="92"/>
      <c r="O7977" s="92"/>
      <c r="P7977" s="92"/>
      <c r="Q7977" s="92"/>
      <c r="R7977" s="92"/>
    </row>
    <row r="7978" spans="1:18" x14ac:dyDescent="0.3">
      <c r="A7978" s="107"/>
      <c r="B7978" s="92"/>
      <c r="C7978" s="92"/>
      <c r="D7978" s="92"/>
      <c r="E7978" s="92"/>
      <c r="F7978" s="92"/>
      <c r="G7978" s="92"/>
      <c r="H7978" s="92"/>
      <c r="I7978" s="92"/>
      <c r="J7978" s="92"/>
      <c r="K7978" s="92"/>
      <c r="N7978" s="92"/>
      <c r="O7978" s="92"/>
      <c r="P7978" s="92"/>
      <c r="Q7978" s="92"/>
      <c r="R7978" s="92"/>
    </row>
    <row r="7979" spans="1:18" x14ac:dyDescent="0.3">
      <c r="A7979" s="107"/>
      <c r="B7979" s="92"/>
      <c r="C7979" s="92"/>
      <c r="D7979" s="92"/>
      <c r="E7979" s="92"/>
      <c r="F7979" s="92"/>
      <c r="G7979" s="92"/>
      <c r="H7979" s="92"/>
      <c r="I7979" s="92"/>
      <c r="J7979" s="92"/>
      <c r="K7979" s="92"/>
      <c r="N7979" s="92"/>
      <c r="O7979" s="92"/>
      <c r="P7979" s="92"/>
      <c r="Q7979" s="92"/>
      <c r="R7979" s="92"/>
    </row>
    <row r="7980" spans="1:18" x14ac:dyDescent="0.3">
      <c r="A7980" s="107"/>
      <c r="B7980" s="92"/>
      <c r="C7980" s="92"/>
      <c r="D7980" s="92"/>
      <c r="E7980" s="92"/>
      <c r="F7980" s="92"/>
      <c r="G7980" s="92"/>
      <c r="H7980" s="92"/>
      <c r="I7980" s="92"/>
      <c r="J7980" s="92"/>
      <c r="K7980" s="92"/>
      <c r="N7980" s="92"/>
      <c r="O7980" s="92"/>
      <c r="P7980" s="92"/>
      <c r="Q7980" s="92"/>
      <c r="R7980" s="92"/>
    </row>
    <row r="7981" spans="1:18" x14ac:dyDescent="0.3">
      <c r="A7981" s="107"/>
      <c r="B7981" s="92"/>
      <c r="C7981" s="92"/>
      <c r="D7981" s="92"/>
      <c r="E7981" s="92"/>
      <c r="F7981" s="92"/>
      <c r="G7981" s="92"/>
      <c r="H7981" s="92"/>
      <c r="I7981" s="92"/>
      <c r="J7981" s="92"/>
      <c r="K7981" s="92"/>
      <c r="N7981" s="92"/>
      <c r="O7981" s="92"/>
      <c r="P7981" s="92"/>
      <c r="Q7981" s="92"/>
      <c r="R7981" s="92"/>
    </row>
    <row r="7982" spans="1:18" x14ac:dyDescent="0.3">
      <c r="A7982" s="107"/>
      <c r="B7982" s="92"/>
      <c r="C7982" s="92"/>
      <c r="D7982" s="92"/>
      <c r="E7982" s="92"/>
      <c r="F7982" s="92"/>
      <c r="G7982" s="92"/>
      <c r="H7982" s="92"/>
      <c r="I7982" s="92"/>
      <c r="J7982" s="92"/>
      <c r="K7982" s="92"/>
      <c r="N7982" s="92"/>
      <c r="O7982" s="92"/>
      <c r="P7982" s="92"/>
      <c r="Q7982" s="92"/>
      <c r="R7982" s="92"/>
    </row>
    <row r="7983" spans="1:18" x14ac:dyDescent="0.3">
      <c r="A7983" s="107"/>
      <c r="B7983" s="92"/>
      <c r="C7983" s="92"/>
      <c r="D7983" s="92"/>
      <c r="E7983" s="92"/>
      <c r="F7983" s="92"/>
      <c r="G7983" s="92"/>
      <c r="H7983" s="92"/>
      <c r="I7983" s="92"/>
      <c r="J7983" s="92"/>
      <c r="K7983" s="92"/>
      <c r="N7983" s="92"/>
      <c r="O7983" s="92"/>
      <c r="P7983" s="92"/>
      <c r="Q7983" s="92"/>
      <c r="R7983" s="92"/>
    </row>
    <row r="7984" spans="1:18" x14ac:dyDescent="0.3">
      <c r="A7984" s="107"/>
      <c r="B7984" s="92"/>
      <c r="C7984" s="92"/>
      <c r="D7984" s="92"/>
      <c r="E7984" s="92"/>
      <c r="F7984" s="92"/>
      <c r="G7984" s="92"/>
      <c r="H7984" s="92"/>
      <c r="I7984" s="92"/>
      <c r="J7984" s="92"/>
      <c r="K7984" s="92"/>
      <c r="N7984" s="92"/>
      <c r="O7984" s="92"/>
      <c r="P7984" s="92"/>
      <c r="Q7984" s="92"/>
      <c r="R7984" s="92"/>
    </row>
    <row r="7985" spans="1:18" x14ac:dyDescent="0.3">
      <c r="A7985" s="107"/>
      <c r="B7985" s="92"/>
      <c r="C7985" s="92"/>
      <c r="D7985" s="92"/>
      <c r="E7985" s="92"/>
      <c r="F7985" s="92"/>
      <c r="G7985" s="92"/>
      <c r="H7985" s="92"/>
      <c r="I7985" s="92"/>
      <c r="J7985" s="92"/>
      <c r="K7985" s="92"/>
      <c r="N7985" s="92"/>
      <c r="O7985" s="92"/>
      <c r="P7985" s="92"/>
      <c r="Q7985" s="92"/>
      <c r="R7985" s="92"/>
    </row>
    <row r="7986" spans="1:18" x14ac:dyDescent="0.3">
      <c r="A7986" s="107"/>
      <c r="B7986" s="92"/>
      <c r="C7986" s="92"/>
      <c r="D7986" s="92"/>
      <c r="E7986" s="92"/>
      <c r="F7986" s="92"/>
      <c r="G7986" s="92"/>
      <c r="H7986" s="92"/>
      <c r="I7986" s="92"/>
      <c r="J7986" s="92"/>
      <c r="K7986" s="92"/>
      <c r="N7986" s="92"/>
      <c r="O7986" s="92"/>
      <c r="P7986" s="92"/>
      <c r="Q7986" s="92"/>
      <c r="R7986" s="92"/>
    </row>
    <row r="7987" spans="1:18" x14ac:dyDescent="0.3">
      <c r="A7987" s="107"/>
      <c r="B7987" s="92"/>
      <c r="C7987" s="92"/>
      <c r="D7987" s="92"/>
      <c r="E7987" s="92"/>
      <c r="F7987" s="92"/>
      <c r="G7987" s="92"/>
      <c r="H7987" s="92"/>
      <c r="I7987" s="92"/>
      <c r="J7987" s="92"/>
      <c r="K7987" s="92"/>
      <c r="N7987" s="92"/>
      <c r="O7987" s="92"/>
      <c r="P7987" s="92"/>
      <c r="Q7987" s="92"/>
      <c r="R7987" s="92"/>
    </row>
    <row r="7988" spans="1:18" x14ac:dyDescent="0.3">
      <c r="A7988" s="107"/>
      <c r="B7988" s="92"/>
      <c r="C7988" s="92"/>
      <c r="D7988" s="92"/>
      <c r="E7988" s="92"/>
      <c r="F7988" s="92"/>
      <c r="G7988" s="92"/>
      <c r="H7988" s="92"/>
      <c r="I7988" s="92"/>
      <c r="J7988" s="92"/>
      <c r="K7988" s="92"/>
      <c r="N7988" s="92"/>
      <c r="O7988" s="92"/>
      <c r="P7988" s="92"/>
      <c r="Q7988" s="92"/>
      <c r="R7988" s="92"/>
    </row>
    <row r="7989" spans="1:18" x14ac:dyDescent="0.3">
      <c r="A7989" s="107"/>
      <c r="B7989" s="92"/>
      <c r="C7989" s="92"/>
      <c r="D7989" s="92"/>
      <c r="E7989" s="92"/>
      <c r="F7989" s="92"/>
      <c r="G7989" s="92"/>
      <c r="H7989" s="92"/>
      <c r="I7989" s="92"/>
      <c r="J7989" s="92"/>
      <c r="K7989" s="92"/>
      <c r="N7989" s="92"/>
      <c r="O7989" s="92"/>
      <c r="P7989" s="92"/>
      <c r="Q7989" s="92"/>
      <c r="R7989" s="92"/>
    </row>
    <row r="7990" spans="1:18" x14ac:dyDescent="0.3">
      <c r="A7990" s="107"/>
      <c r="B7990" s="92"/>
      <c r="C7990" s="92"/>
      <c r="D7990" s="92"/>
      <c r="E7990" s="92"/>
      <c r="F7990" s="92"/>
      <c r="G7990" s="92"/>
      <c r="H7990" s="92"/>
      <c r="I7990" s="92"/>
      <c r="J7990" s="92"/>
      <c r="K7990" s="92"/>
      <c r="N7990" s="92"/>
      <c r="O7990" s="92"/>
      <c r="P7990" s="92"/>
      <c r="Q7990" s="92"/>
      <c r="R7990" s="92"/>
    </row>
    <row r="7991" spans="1:18" x14ac:dyDescent="0.3">
      <c r="A7991" s="107"/>
      <c r="B7991" s="92"/>
      <c r="C7991" s="92"/>
      <c r="D7991" s="92"/>
      <c r="E7991" s="92"/>
      <c r="F7991" s="92"/>
      <c r="G7991" s="92"/>
      <c r="H7991" s="92"/>
      <c r="I7991" s="92"/>
      <c r="J7991" s="92"/>
      <c r="K7991" s="92"/>
      <c r="N7991" s="92"/>
      <c r="O7991" s="92"/>
      <c r="P7991" s="92"/>
      <c r="Q7991" s="92"/>
      <c r="R7991" s="92"/>
    </row>
    <row r="7992" spans="1:18" x14ac:dyDescent="0.3">
      <c r="A7992" s="107"/>
      <c r="B7992" s="92"/>
      <c r="C7992" s="92"/>
      <c r="D7992" s="92"/>
      <c r="E7992" s="92"/>
      <c r="F7992" s="92"/>
      <c r="G7992" s="92"/>
      <c r="H7992" s="92"/>
      <c r="I7992" s="92"/>
      <c r="J7992" s="92"/>
      <c r="K7992" s="92"/>
      <c r="N7992" s="92"/>
      <c r="O7992" s="92"/>
      <c r="P7992" s="92"/>
      <c r="Q7992" s="92"/>
      <c r="R7992" s="92"/>
    </row>
    <row r="7993" spans="1:18" x14ac:dyDescent="0.3">
      <c r="A7993" s="107"/>
      <c r="B7993" s="92"/>
      <c r="C7993" s="92"/>
      <c r="D7993" s="92"/>
      <c r="E7993" s="92"/>
      <c r="F7993" s="92"/>
      <c r="G7993" s="92"/>
      <c r="H7993" s="92"/>
      <c r="I7993" s="92"/>
      <c r="J7993" s="92"/>
      <c r="K7993" s="92"/>
      <c r="N7993" s="92"/>
      <c r="O7993" s="92"/>
      <c r="P7993" s="92"/>
      <c r="Q7993" s="92"/>
      <c r="R7993" s="92"/>
    </row>
    <row r="7994" spans="1:18" x14ac:dyDescent="0.3">
      <c r="A7994" s="107"/>
      <c r="B7994" s="92"/>
      <c r="C7994" s="92"/>
      <c r="D7994" s="92"/>
      <c r="E7994" s="92"/>
      <c r="F7994" s="92"/>
      <c r="G7994" s="92"/>
      <c r="H7994" s="92"/>
      <c r="I7994" s="92"/>
      <c r="J7994" s="92"/>
      <c r="K7994" s="92"/>
      <c r="N7994" s="92"/>
      <c r="O7994" s="92"/>
      <c r="P7994" s="92"/>
      <c r="Q7994" s="92"/>
      <c r="R7994" s="92"/>
    </row>
    <row r="7995" spans="1:18" x14ac:dyDescent="0.3">
      <c r="A7995" s="107"/>
      <c r="B7995" s="92"/>
      <c r="C7995" s="92"/>
      <c r="D7995" s="92"/>
      <c r="E7995" s="92"/>
      <c r="F7995" s="92"/>
      <c r="G7995" s="92"/>
      <c r="H7995" s="92"/>
      <c r="I7995" s="92"/>
      <c r="J7995" s="92"/>
      <c r="K7995" s="92"/>
      <c r="N7995" s="92"/>
      <c r="O7995" s="92"/>
      <c r="P7995" s="92"/>
      <c r="Q7995" s="92"/>
      <c r="R7995" s="92"/>
    </row>
    <row r="7996" spans="1:18" x14ac:dyDescent="0.3">
      <c r="A7996" s="107"/>
      <c r="B7996" s="92"/>
      <c r="C7996" s="92"/>
      <c r="D7996" s="92"/>
      <c r="E7996" s="92"/>
      <c r="F7996" s="92"/>
      <c r="G7996" s="92"/>
      <c r="H7996" s="92"/>
      <c r="I7996" s="92"/>
      <c r="J7996" s="92"/>
      <c r="K7996" s="92"/>
      <c r="N7996" s="92"/>
      <c r="O7996" s="92"/>
      <c r="P7996" s="92"/>
      <c r="Q7996" s="92"/>
      <c r="R7996" s="92"/>
    </row>
    <row r="7997" spans="1:18" x14ac:dyDescent="0.3">
      <c r="A7997" s="107"/>
      <c r="B7997" s="92"/>
      <c r="C7997" s="92"/>
      <c r="D7997" s="92"/>
      <c r="E7997" s="92"/>
      <c r="F7997" s="92"/>
      <c r="G7997" s="92"/>
      <c r="H7997" s="92"/>
      <c r="I7997" s="92"/>
      <c r="J7997" s="92"/>
      <c r="K7997" s="92"/>
      <c r="N7997" s="92"/>
      <c r="O7997" s="92"/>
      <c r="P7997" s="92"/>
      <c r="Q7997" s="92"/>
      <c r="R7997" s="92"/>
    </row>
    <row r="7998" spans="1:18" x14ac:dyDescent="0.3">
      <c r="A7998" s="107"/>
      <c r="B7998" s="92"/>
      <c r="C7998" s="92"/>
      <c r="D7998" s="92"/>
      <c r="E7998" s="92"/>
      <c r="F7998" s="92"/>
      <c r="G7998" s="92"/>
      <c r="H7998" s="92"/>
      <c r="I7998" s="92"/>
      <c r="J7998" s="92"/>
      <c r="K7998" s="92"/>
      <c r="N7998" s="92"/>
      <c r="O7998" s="92"/>
      <c r="P7998" s="92"/>
      <c r="Q7998" s="92"/>
      <c r="R7998" s="92"/>
    </row>
    <row r="7999" spans="1:18" x14ac:dyDescent="0.3">
      <c r="A7999" s="107"/>
      <c r="B7999" s="92"/>
      <c r="C7999" s="92"/>
      <c r="D7999" s="92"/>
      <c r="E7999" s="92"/>
      <c r="F7999" s="92"/>
      <c r="G7999" s="92"/>
      <c r="H7999" s="92"/>
      <c r="I7999" s="92"/>
      <c r="J7999" s="92"/>
      <c r="K7999" s="92"/>
      <c r="N7999" s="92"/>
      <c r="O7999" s="92"/>
      <c r="P7999" s="92"/>
      <c r="Q7999" s="92"/>
      <c r="R7999" s="92"/>
    </row>
    <row r="8000" spans="1:18" x14ac:dyDescent="0.3">
      <c r="A8000" s="107"/>
      <c r="B8000" s="92"/>
      <c r="C8000" s="92"/>
      <c r="D8000" s="92"/>
      <c r="E8000" s="92"/>
      <c r="F8000" s="92"/>
      <c r="G8000" s="92"/>
      <c r="H8000" s="92"/>
      <c r="I8000" s="92"/>
      <c r="J8000" s="92"/>
      <c r="K8000" s="92"/>
      <c r="N8000" s="92"/>
      <c r="O8000" s="92"/>
      <c r="P8000" s="92"/>
      <c r="Q8000" s="92"/>
      <c r="R8000" s="92"/>
    </row>
    <row r="8001" spans="1:18" x14ac:dyDescent="0.3">
      <c r="A8001" s="107"/>
      <c r="B8001" s="92"/>
      <c r="C8001" s="92"/>
      <c r="D8001" s="92"/>
      <c r="E8001" s="92"/>
      <c r="F8001" s="92"/>
      <c r="G8001" s="92"/>
      <c r="H8001" s="92"/>
      <c r="I8001" s="92"/>
      <c r="J8001" s="92"/>
      <c r="K8001" s="92"/>
      <c r="N8001" s="92"/>
      <c r="O8001" s="92"/>
      <c r="P8001" s="92"/>
      <c r="Q8001" s="92"/>
      <c r="R8001" s="92"/>
    </row>
    <row r="8002" spans="1:18" x14ac:dyDescent="0.3">
      <c r="A8002" s="107"/>
      <c r="B8002" s="92"/>
      <c r="C8002" s="92"/>
      <c r="D8002" s="92"/>
      <c r="E8002" s="92"/>
      <c r="F8002" s="92"/>
      <c r="G8002" s="92"/>
      <c r="H8002" s="92"/>
      <c r="I8002" s="92"/>
      <c r="J8002" s="92"/>
      <c r="K8002" s="92"/>
      <c r="N8002" s="92"/>
      <c r="O8002" s="92"/>
      <c r="P8002" s="92"/>
      <c r="Q8002" s="92"/>
      <c r="R8002" s="92"/>
    </row>
    <row r="8003" spans="1:18" x14ac:dyDescent="0.3">
      <c r="A8003" s="107"/>
      <c r="B8003" s="92"/>
      <c r="C8003" s="92"/>
      <c r="D8003" s="92"/>
      <c r="E8003" s="92"/>
      <c r="F8003" s="92"/>
      <c r="G8003" s="92"/>
      <c r="H8003" s="92"/>
      <c r="I8003" s="92"/>
      <c r="J8003" s="92"/>
      <c r="K8003" s="92"/>
      <c r="N8003" s="92"/>
      <c r="O8003" s="92"/>
      <c r="P8003" s="92"/>
      <c r="Q8003" s="92"/>
      <c r="R8003" s="92"/>
    </row>
    <row r="8004" spans="1:18" x14ac:dyDescent="0.3">
      <c r="A8004" s="107"/>
      <c r="B8004" s="92"/>
      <c r="C8004" s="92"/>
      <c r="D8004" s="92"/>
      <c r="E8004" s="92"/>
      <c r="F8004" s="92"/>
      <c r="G8004" s="92"/>
      <c r="H8004" s="92"/>
      <c r="I8004" s="92"/>
      <c r="J8004" s="92"/>
      <c r="K8004" s="92"/>
      <c r="N8004" s="92"/>
      <c r="O8004" s="92"/>
      <c r="P8004" s="92"/>
      <c r="Q8004" s="92"/>
      <c r="R8004" s="92"/>
    </row>
    <row r="8005" spans="1:18" x14ac:dyDescent="0.3">
      <c r="A8005" s="107"/>
      <c r="B8005" s="92"/>
      <c r="C8005" s="92"/>
      <c r="D8005" s="92"/>
      <c r="E8005" s="92"/>
      <c r="F8005" s="92"/>
      <c r="G8005" s="92"/>
      <c r="H8005" s="92"/>
      <c r="I8005" s="92"/>
      <c r="J8005" s="92"/>
      <c r="K8005" s="92"/>
      <c r="N8005" s="92"/>
      <c r="O8005" s="92"/>
      <c r="P8005" s="92"/>
      <c r="Q8005" s="92"/>
      <c r="R8005" s="92"/>
    </row>
    <row r="8006" spans="1:18" x14ac:dyDescent="0.3">
      <c r="A8006" s="107"/>
      <c r="B8006" s="92"/>
      <c r="C8006" s="92"/>
      <c r="D8006" s="92"/>
      <c r="E8006" s="92"/>
      <c r="F8006" s="92"/>
      <c r="G8006" s="92"/>
      <c r="H8006" s="92"/>
      <c r="I8006" s="92"/>
      <c r="J8006" s="92"/>
      <c r="K8006" s="92"/>
      <c r="N8006" s="92"/>
      <c r="O8006" s="92"/>
      <c r="P8006" s="92"/>
      <c r="Q8006" s="92"/>
      <c r="R8006" s="92"/>
    </row>
    <row r="8007" spans="1:18" x14ac:dyDescent="0.3">
      <c r="A8007" s="107"/>
      <c r="B8007" s="92"/>
      <c r="C8007" s="92"/>
      <c r="D8007" s="92"/>
      <c r="E8007" s="92"/>
      <c r="F8007" s="92"/>
      <c r="G8007" s="92"/>
      <c r="H8007" s="92"/>
      <c r="I8007" s="92"/>
      <c r="J8007" s="92"/>
      <c r="K8007" s="92"/>
      <c r="N8007" s="92"/>
      <c r="O8007" s="92"/>
      <c r="P8007" s="92"/>
      <c r="Q8007" s="92"/>
      <c r="R8007" s="92"/>
    </row>
    <row r="8008" spans="1:18" x14ac:dyDescent="0.3">
      <c r="A8008" s="107"/>
      <c r="B8008" s="92"/>
      <c r="C8008" s="92"/>
      <c r="D8008" s="92"/>
      <c r="E8008" s="92"/>
      <c r="F8008" s="92"/>
      <c r="G8008" s="92"/>
      <c r="H8008" s="92"/>
      <c r="I8008" s="92"/>
      <c r="J8008" s="92"/>
      <c r="K8008" s="92"/>
      <c r="N8008" s="92"/>
      <c r="O8008" s="92"/>
      <c r="P8008" s="92"/>
      <c r="Q8008" s="92"/>
      <c r="R8008" s="92"/>
    </row>
    <row r="8009" spans="1:18" x14ac:dyDescent="0.3">
      <c r="A8009" s="107"/>
      <c r="B8009" s="92"/>
      <c r="C8009" s="92"/>
      <c r="D8009" s="92"/>
      <c r="E8009" s="92"/>
      <c r="F8009" s="92"/>
      <c r="G8009" s="92"/>
      <c r="H8009" s="92"/>
      <c r="I8009" s="92"/>
      <c r="J8009" s="92"/>
      <c r="K8009" s="92"/>
      <c r="N8009" s="92"/>
      <c r="O8009" s="92"/>
      <c r="P8009" s="92"/>
      <c r="Q8009" s="92"/>
      <c r="R8009" s="92"/>
    </row>
    <row r="8010" spans="1:18" x14ac:dyDescent="0.3">
      <c r="A8010" s="107"/>
      <c r="B8010" s="92"/>
      <c r="C8010" s="92"/>
      <c r="D8010" s="92"/>
      <c r="E8010" s="92"/>
      <c r="F8010" s="92"/>
      <c r="G8010" s="92"/>
      <c r="H8010" s="92"/>
      <c r="I8010" s="92"/>
      <c r="J8010" s="92"/>
      <c r="K8010" s="92"/>
      <c r="N8010" s="92"/>
      <c r="O8010" s="92"/>
      <c r="P8010" s="92"/>
      <c r="Q8010" s="92"/>
      <c r="R8010" s="92"/>
    </row>
    <row r="8011" spans="1:18" x14ac:dyDescent="0.3">
      <c r="A8011" s="107"/>
      <c r="B8011" s="92"/>
      <c r="C8011" s="92"/>
      <c r="D8011" s="92"/>
      <c r="E8011" s="92"/>
      <c r="F8011" s="92"/>
      <c r="G8011" s="92"/>
      <c r="H8011" s="92"/>
      <c r="I8011" s="92"/>
      <c r="J8011" s="92"/>
      <c r="K8011" s="92"/>
      <c r="N8011" s="92"/>
      <c r="O8011" s="92"/>
      <c r="P8011" s="92"/>
      <c r="Q8011" s="92"/>
      <c r="R8011" s="92"/>
    </row>
    <row r="8012" spans="1:18" x14ac:dyDescent="0.3">
      <c r="A8012" s="107"/>
      <c r="B8012" s="92"/>
      <c r="C8012" s="92"/>
      <c r="D8012" s="92"/>
      <c r="E8012" s="92"/>
      <c r="F8012" s="92"/>
      <c r="G8012" s="92"/>
      <c r="H8012" s="92"/>
      <c r="I8012" s="92"/>
      <c r="J8012" s="92"/>
      <c r="K8012" s="92"/>
      <c r="N8012" s="92"/>
      <c r="O8012" s="92"/>
      <c r="P8012" s="92"/>
      <c r="Q8012" s="92"/>
      <c r="R8012" s="92"/>
    </row>
    <row r="8013" spans="1:18" x14ac:dyDescent="0.3">
      <c r="A8013" s="107"/>
      <c r="B8013" s="92"/>
      <c r="C8013" s="92"/>
      <c r="D8013" s="92"/>
      <c r="E8013" s="92"/>
      <c r="F8013" s="92"/>
      <c r="G8013" s="92"/>
      <c r="H8013" s="92"/>
      <c r="I8013" s="92"/>
      <c r="J8013" s="92"/>
      <c r="K8013" s="92"/>
      <c r="N8013" s="92"/>
      <c r="O8013" s="92"/>
      <c r="P8013" s="92"/>
      <c r="Q8013" s="92"/>
      <c r="R8013" s="92"/>
    </row>
    <row r="8014" spans="1:18" x14ac:dyDescent="0.3">
      <c r="A8014" s="107"/>
      <c r="B8014" s="92"/>
      <c r="C8014" s="92"/>
      <c r="D8014" s="92"/>
      <c r="E8014" s="92"/>
      <c r="F8014" s="92"/>
      <c r="G8014" s="92"/>
      <c r="H8014" s="92"/>
      <c r="I8014" s="92"/>
      <c r="J8014" s="92"/>
      <c r="K8014" s="92"/>
      <c r="N8014" s="92"/>
      <c r="O8014" s="92"/>
      <c r="P8014" s="92"/>
      <c r="Q8014" s="92"/>
      <c r="R8014" s="92"/>
    </row>
    <row r="8015" spans="1:18" x14ac:dyDescent="0.3">
      <c r="A8015" s="107"/>
      <c r="B8015" s="92"/>
      <c r="C8015" s="92"/>
      <c r="D8015" s="92"/>
      <c r="E8015" s="92"/>
      <c r="F8015" s="92"/>
      <c r="G8015" s="92"/>
      <c r="H8015" s="92"/>
      <c r="I8015" s="92"/>
      <c r="J8015" s="92"/>
      <c r="K8015" s="92"/>
      <c r="N8015" s="92"/>
      <c r="O8015" s="92"/>
      <c r="P8015" s="92"/>
      <c r="Q8015" s="92"/>
      <c r="R8015" s="92"/>
    </row>
    <row r="8016" spans="1:18" x14ac:dyDescent="0.3">
      <c r="A8016" s="107"/>
      <c r="B8016" s="92"/>
      <c r="C8016" s="92"/>
      <c r="D8016" s="92"/>
      <c r="E8016" s="92"/>
      <c r="F8016" s="92"/>
      <c r="G8016" s="92"/>
      <c r="H8016" s="92"/>
      <c r="I8016" s="92"/>
      <c r="J8016" s="92"/>
      <c r="K8016" s="92"/>
      <c r="N8016" s="92"/>
      <c r="O8016" s="92"/>
      <c r="P8016" s="92"/>
      <c r="Q8016" s="92"/>
      <c r="R8016" s="92"/>
    </row>
    <row r="8017" spans="1:18" x14ac:dyDescent="0.3">
      <c r="A8017" s="107"/>
      <c r="B8017" s="92"/>
      <c r="C8017" s="92"/>
      <c r="D8017" s="92"/>
      <c r="E8017" s="92"/>
      <c r="F8017" s="92"/>
      <c r="G8017" s="92"/>
      <c r="H8017" s="92"/>
      <c r="I8017" s="92"/>
      <c r="J8017" s="92"/>
      <c r="K8017" s="92"/>
      <c r="N8017" s="92"/>
      <c r="O8017" s="92"/>
      <c r="P8017" s="92"/>
      <c r="Q8017" s="92"/>
      <c r="R8017" s="92"/>
    </row>
    <row r="8018" spans="1:18" x14ac:dyDescent="0.3">
      <c r="A8018" s="107"/>
      <c r="B8018" s="92"/>
      <c r="C8018" s="92"/>
      <c r="D8018" s="92"/>
      <c r="E8018" s="92"/>
      <c r="F8018" s="92"/>
      <c r="G8018" s="92"/>
      <c r="H8018" s="92"/>
      <c r="I8018" s="92"/>
      <c r="J8018" s="92"/>
      <c r="K8018" s="92"/>
      <c r="N8018" s="92"/>
      <c r="O8018" s="92"/>
      <c r="P8018" s="92"/>
      <c r="Q8018" s="92"/>
      <c r="R8018" s="92"/>
    </row>
    <row r="8019" spans="1:18" x14ac:dyDescent="0.3">
      <c r="A8019" s="107"/>
      <c r="B8019" s="92"/>
      <c r="C8019" s="92"/>
      <c r="D8019" s="92"/>
      <c r="E8019" s="92"/>
      <c r="F8019" s="92"/>
      <c r="G8019" s="92"/>
      <c r="H8019" s="92"/>
      <c r="I8019" s="92"/>
      <c r="J8019" s="92"/>
      <c r="K8019" s="92"/>
      <c r="N8019" s="92"/>
      <c r="O8019" s="92"/>
      <c r="P8019" s="92"/>
      <c r="Q8019" s="92"/>
      <c r="R8019" s="92"/>
    </row>
    <row r="8020" spans="1:18" x14ac:dyDescent="0.3">
      <c r="A8020" s="107"/>
      <c r="B8020" s="92"/>
      <c r="C8020" s="92"/>
      <c r="D8020" s="92"/>
      <c r="E8020" s="92"/>
      <c r="F8020" s="92"/>
      <c r="G8020" s="92"/>
      <c r="H8020" s="92"/>
      <c r="I8020" s="92"/>
      <c r="J8020" s="92"/>
      <c r="K8020" s="92"/>
      <c r="N8020" s="92"/>
      <c r="O8020" s="92"/>
      <c r="P8020" s="92"/>
      <c r="Q8020" s="92"/>
      <c r="R8020" s="92"/>
    </row>
    <row r="8021" spans="1:18" x14ac:dyDescent="0.3">
      <c r="A8021" s="107"/>
      <c r="B8021" s="92"/>
      <c r="C8021" s="92"/>
      <c r="D8021" s="92"/>
      <c r="E8021" s="92"/>
      <c r="F8021" s="92"/>
      <c r="G8021" s="92"/>
      <c r="H8021" s="92"/>
      <c r="I8021" s="92"/>
      <c r="J8021" s="92"/>
      <c r="K8021" s="92"/>
      <c r="N8021" s="92"/>
      <c r="O8021" s="92"/>
      <c r="P8021" s="92"/>
      <c r="Q8021" s="92"/>
      <c r="R8021" s="92"/>
    </row>
    <row r="8022" spans="1:18" x14ac:dyDescent="0.3">
      <c r="A8022" s="107"/>
      <c r="B8022" s="92"/>
      <c r="C8022" s="92"/>
      <c r="D8022" s="92"/>
      <c r="E8022" s="92"/>
      <c r="F8022" s="92"/>
      <c r="G8022" s="92"/>
      <c r="H8022" s="92"/>
      <c r="I8022" s="92"/>
      <c r="J8022" s="92"/>
      <c r="K8022" s="92"/>
      <c r="N8022" s="92"/>
      <c r="O8022" s="92"/>
      <c r="P8022" s="92"/>
      <c r="Q8022" s="92"/>
      <c r="R8022" s="92"/>
    </row>
    <row r="8023" spans="1:18" x14ac:dyDescent="0.3">
      <c r="A8023" s="107"/>
      <c r="B8023" s="92"/>
      <c r="C8023" s="92"/>
      <c r="D8023" s="92"/>
      <c r="E8023" s="92"/>
      <c r="F8023" s="92"/>
      <c r="G8023" s="92"/>
      <c r="H8023" s="92"/>
      <c r="I8023" s="92"/>
      <c r="J8023" s="92"/>
      <c r="K8023" s="92"/>
      <c r="N8023" s="92"/>
      <c r="O8023" s="92"/>
      <c r="P8023" s="92"/>
      <c r="Q8023" s="92"/>
      <c r="R8023" s="92"/>
    </row>
    <row r="8024" spans="1:18" x14ac:dyDescent="0.3">
      <c r="A8024" s="107"/>
      <c r="B8024" s="92"/>
      <c r="C8024" s="92"/>
      <c r="D8024" s="92"/>
      <c r="E8024" s="92"/>
      <c r="F8024" s="92"/>
      <c r="G8024" s="92"/>
      <c r="H8024" s="92"/>
      <c r="I8024" s="92"/>
      <c r="J8024" s="92"/>
      <c r="K8024" s="92"/>
      <c r="N8024" s="92"/>
      <c r="O8024" s="92"/>
      <c r="P8024" s="92"/>
      <c r="Q8024" s="92"/>
      <c r="R8024" s="92"/>
    </row>
    <row r="8025" spans="1:18" x14ac:dyDescent="0.3">
      <c r="A8025" s="107"/>
      <c r="B8025" s="92"/>
      <c r="C8025" s="92"/>
      <c r="D8025" s="92"/>
      <c r="E8025" s="92"/>
      <c r="F8025" s="92"/>
      <c r="G8025" s="92"/>
      <c r="H8025" s="92"/>
      <c r="I8025" s="92"/>
      <c r="J8025" s="92"/>
      <c r="K8025" s="92"/>
      <c r="N8025" s="92"/>
      <c r="O8025" s="92"/>
      <c r="P8025" s="92"/>
      <c r="Q8025" s="92"/>
      <c r="R8025" s="92"/>
    </row>
    <row r="8026" spans="1:18" x14ac:dyDescent="0.3">
      <c r="A8026" s="107"/>
      <c r="B8026" s="92"/>
      <c r="C8026" s="92"/>
      <c r="D8026" s="92"/>
      <c r="E8026" s="92"/>
      <c r="F8026" s="92"/>
      <c r="G8026" s="92"/>
      <c r="H8026" s="92"/>
      <c r="I8026" s="92"/>
      <c r="J8026" s="92"/>
      <c r="K8026" s="92"/>
      <c r="N8026" s="92"/>
      <c r="O8026" s="92"/>
      <c r="P8026" s="92"/>
      <c r="Q8026" s="92"/>
      <c r="R8026" s="92"/>
    </row>
    <row r="8027" spans="1:18" x14ac:dyDescent="0.3">
      <c r="A8027" s="107"/>
      <c r="B8027" s="92"/>
      <c r="C8027" s="92"/>
      <c r="D8027" s="92"/>
      <c r="E8027" s="92"/>
      <c r="F8027" s="92"/>
      <c r="G8027" s="92"/>
      <c r="H8027" s="92"/>
      <c r="I8027" s="92"/>
      <c r="J8027" s="92"/>
      <c r="K8027" s="92"/>
      <c r="N8027" s="92"/>
      <c r="O8027" s="92"/>
      <c r="P8027" s="92"/>
      <c r="Q8027" s="92"/>
      <c r="R8027" s="92"/>
    </row>
    <row r="8028" spans="1:18" x14ac:dyDescent="0.3">
      <c r="A8028" s="107"/>
      <c r="B8028" s="92"/>
      <c r="C8028" s="92"/>
      <c r="D8028" s="92"/>
      <c r="E8028" s="92"/>
      <c r="F8028" s="92"/>
      <c r="G8028" s="92"/>
      <c r="H8028" s="92"/>
      <c r="I8028" s="92"/>
      <c r="J8028" s="92"/>
      <c r="K8028" s="92"/>
      <c r="N8028" s="92"/>
      <c r="O8028" s="92"/>
      <c r="P8028" s="92"/>
      <c r="Q8028" s="92"/>
      <c r="R8028" s="92"/>
    </row>
    <row r="8029" spans="1:18" x14ac:dyDescent="0.3">
      <c r="A8029" s="107"/>
      <c r="B8029" s="92"/>
      <c r="C8029" s="92"/>
      <c r="D8029" s="92"/>
      <c r="E8029" s="92"/>
      <c r="F8029" s="92"/>
      <c r="G8029" s="92"/>
      <c r="H8029" s="92"/>
      <c r="I8029" s="92"/>
      <c r="J8029" s="92"/>
      <c r="K8029" s="92"/>
      <c r="N8029" s="92"/>
      <c r="O8029" s="92"/>
      <c r="P8029" s="92"/>
      <c r="Q8029" s="92"/>
      <c r="R8029" s="92"/>
    </row>
    <row r="8030" spans="1:18" x14ac:dyDescent="0.3">
      <c r="A8030" s="107"/>
      <c r="B8030" s="92"/>
      <c r="C8030" s="92"/>
      <c r="D8030" s="92"/>
      <c r="E8030" s="92"/>
      <c r="F8030" s="92"/>
      <c r="G8030" s="92"/>
      <c r="H8030" s="92"/>
      <c r="I8030" s="92"/>
      <c r="J8030" s="92"/>
      <c r="K8030" s="92"/>
      <c r="N8030" s="92"/>
      <c r="O8030" s="92"/>
      <c r="P8030" s="92"/>
      <c r="Q8030" s="92"/>
      <c r="R8030" s="92"/>
    </row>
    <row r="8031" spans="1:18" x14ac:dyDescent="0.3">
      <c r="A8031" s="107"/>
      <c r="B8031" s="92"/>
      <c r="C8031" s="92"/>
      <c r="D8031" s="92"/>
      <c r="E8031" s="92"/>
      <c r="F8031" s="92"/>
      <c r="G8031" s="92"/>
      <c r="H8031" s="92"/>
      <c r="I8031" s="92"/>
      <c r="J8031" s="92"/>
      <c r="K8031" s="92"/>
      <c r="N8031" s="92"/>
      <c r="O8031" s="92"/>
      <c r="P8031" s="92"/>
      <c r="Q8031" s="92"/>
      <c r="R8031" s="92"/>
    </row>
    <row r="8032" spans="1:18" x14ac:dyDescent="0.3">
      <c r="A8032" s="107"/>
      <c r="B8032" s="92"/>
      <c r="C8032" s="92"/>
      <c r="D8032" s="92"/>
      <c r="E8032" s="92"/>
      <c r="F8032" s="92"/>
      <c r="G8032" s="92"/>
      <c r="H8032" s="92"/>
      <c r="I8032" s="92"/>
      <c r="J8032" s="92"/>
      <c r="K8032" s="92"/>
      <c r="N8032" s="92"/>
      <c r="O8032" s="92"/>
      <c r="P8032" s="92"/>
      <c r="Q8032" s="92"/>
      <c r="R8032" s="92"/>
    </row>
    <row r="8033" spans="1:18" x14ac:dyDescent="0.3">
      <c r="A8033" s="107"/>
      <c r="B8033" s="92"/>
      <c r="C8033" s="92"/>
      <c r="D8033" s="92"/>
      <c r="E8033" s="92"/>
      <c r="F8033" s="92"/>
      <c r="G8033" s="92"/>
      <c r="H8033" s="92"/>
      <c r="I8033" s="92"/>
      <c r="J8033" s="92"/>
      <c r="K8033" s="92"/>
      <c r="N8033" s="92"/>
      <c r="O8033" s="92"/>
      <c r="P8033" s="92"/>
      <c r="Q8033" s="92"/>
      <c r="R8033" s="92"/>
    </row>
    <row r="8034" spans="1:18" x14ac:dyDescent="0.3">
      <c r="A8034" s="107"/>
      <c r="B8034" s="92"/>
      <c r="C8034" s="92"/>
      <c r="D8034" s="92"/>
      <c r="E8034" s="92"/>
      <c r="F8034" s="92"/>
      <c r="G8034" s="92"/>
      <c r="H8034" s="92"/>
      <c r="I8034" s="92"/>
      <c r="J8034" s="92"/>
      <c r="K8034" s="92"/>
      <c r="N8034" s="92"/>
      <c r="O8034" s="92"/>
      <c r="P8034" s="92"/>
      <c r="Q8034" s="92"/>
      <c r="R8034" s="92"/>
    </row>
    <row r="8035" spans="1:18" x14ac:dyDescent="0.3">
      <c r="A8035" s="107"/>
      <c r="B8035" s="92"/>
      <c r="C8035" s="92"/>
      <c r="D8035" s="92"/>
      <c r="E8035" s="92"/>
      <c r="F8035" s="92"/>
      <c r="G8035" s="92"/>
      <c r="H8035" s="92"/>
      <c r="I8035" s="92"/>
      <c r="J8035" s="92"/>
      <c r="K8035" s="92"/>
      <c r="N8035" s="92"/>
      <c r="O8035" s="92"/>
      <c r="P8035" s="92"/>
      <c r="Q8035" s="92"/>
      <c r="R8035" s="92"/>
    </row>
    <row r="8036" spans="1:18" x14ac:dyDescent="0.3">
      <c r="A8036" s="107"/>
      <c r="B8036" s="92"/>
      <c r="C8036" s="92"/>
      <c r="D8036" s="92"/>
      <c r="E8036" s="92"/>
      <c r="F8036" s="92"/>
      <c r="G8036" s="92"/>
      <c r="H8036" s="92"/>
      <c r="I8036" s="92"/>
      <c r="J8036" s="92"/>
      <c r="K8036" s="92"/>
      <c r="N8036" s="92"/>
      <c r="O8036" s="92"/>
      <c r="P8036" s="92"/>
      <c r="Q8036" s="92"/>
      <c r="R8036" s="92"/>
    </row>
    <row r="8037" spans="1:18" x14ac:dyDescent="0.3">
      <c r="A8037" s="107"/>
      <c r="B8037" s="92"/>
      <c r="C8037" s="92"/>
      <c r="D8037" s="92"/>
      <c r="E8037" s="92"/>
      <c r="F8037" s="92"/>
      <c r="G8037" s="92"/>
      <c r="H8037" s="92"/>
      <c r="I8037" s="92"/>
      <c r="J8037" s="92"/>
      <c r="K8037" s="92"/>
      <c r="N8037" s="92"/>
      <c r="O8037" s="92"/>
      <c r="P8037" s="92"/>
      <c r="Q8037" s="92"/>
      <c r="R8037" s="92"/>
    </row>
    <row r="8038" spans="1:18" x14ac:dyDescent="0.3">
      <c r="A8038" s="107"/>
      <c r="B8038" s="92"/>
      <c r="C8038" s="92"/>
      <c r="D8038" s="92"/>
      <c r="E8038" s="92"/>
      <c r="F8038" s="92"/>
      <c r="G8038" s="92"/>
      <c r="H8038" s="92"/>
      <c r="I8038" s="92"/>
      <c r="J8038" s="92"/>
      <c r="K8038" s="92"/>
      <c r="N8038" s="92"/>
      <c r="O8038" s="92"/>
      <c r="P8038" s="92"/>
      <c r="Q8038" s="92"/>
      <c r="R8038" s="92"/>
    </row>
    <row r="8039" spans="1:18" x14ac:dyDescent="0.3">
      <c r="A8039" s="107"/>
      <c r="B8039" s="92"/>
      <c r="C8039" s="92"/>
      <c r="D8039" s="92"/>
      <c r="E8039" s="92"/>
      <c r="F8039" s="92"/>
      <c r="G8039" s="92"/>
      <c r="H8039" s="92"/>
      <c r="I8039" s="92"/>
      <c r="J8039" s="92"/>
      <c r="K8039" s="92"/>
      <c r="N8039" s="92"/>
      <c r="O8039" s="92"/>
      <c r="P8039" s="92"/>
      <c r="Q8039" s="92"/>
      <c r="R8039" s="92"/>
    </row>
    <row r="8040" spans="1:18" x14ac:dyDescent="0.3">
      <c r="A8040" s="107"/>
      <c r="B8040" s="92"/>
      <c r="C8040" s="92"/>
      <c r="D8040" s="92"/>
      <c r="E8040" s="92"/>
      <c r="F8040" s="92"/>
      <c r="G8040" s="92"/>
      <c r="H8040" s="92"/>
      <c r="I8040" s="92"/>
      <c r="J8040" s="92"/>
      <c r="K8040" s="92"/>
      <c r="N8040" s="92"/>
      <c r="O8040" s="92"/>
      <c r="P8040" s="92"/>
      <c r="Q8040" s="92"/>
      <c r="R8040" s="92"/>
    </row>
    <row r="8041" spans="1:18" x14ac:dyDescent="0.3">
      <c r="A8041" s="107"/>
      <c r="B8041" s="92"/>
      <c r="C8041" s="92"/>
      <c r="D8041" s="92"/>
      <c r="E8041" s="92"/>
      <c r="F8041" s="92"/>
      <c r="G8041" s="92"/>
      <c r="H8041" s="92"/>
      <c r="I8041" s="92"/>
      <c r="J8041" s="92"/>
      <c r="K8041" s="92"/>
      <c r="N8041" s="92"/>
      <c r="O8041" s="92"/>
      <c r="P8041" s="92"/>
      <c r="Q8041" s="92"/>
      <c r="R8041" s="92"/>
    </row>
    <row r="8042" spans="1:18" x14ac:dyDescent="0.3">
      <c r="A8042" s="107"/>
      <c r="B8042" s="92"/>
      <c r="C8042" s="92"/>
      <c r="D8042" s="92"/>
      <c r="E8042" s="92"/>
      <c r="F8042" s="92"/>
      <c r="G8042" s="92"/>
      <c r="H8042" s="92"/>
      <c r="I8042" s="92"/>
      <c r="J8042" s="92"/>
      <c r="K8042" s="92"/>
      <c r="N8042" s="92"/>
      <c r="O8042" s="92"/>
      <c r="P8042" s="92"/>
      <c r="Q8042" s="92"/>
      <c r="R8042" s="92"/>
    </row>
    <row r="8043" spans="1:18" x14ac:dyDescent="0.3">
      <c r="A8043" s="107"/>
      <c r="B8043" s="92"/>
      <c r="C8043" s="92"/>
      <c r="D8043" s="92"/>
      <c r="E8043" s="92"/>
      <c r="F8043" s="92"/>
      <c r="G8043" s="92"/>
      <c r="H8043" s="92"/>
      <c r="I8043" s="92"/>
      <c r="J8043" s="92"/>
      <c r="K8043" s="92"/>
      <c r="N8043" s="92"/>
      <c r="O8043" s="92"/>
      <c r="P8043" s="92"/>
      <c r="Q8043" s="92"/>
      <c r="R8043" s="92"/>
    </row>
    <row r="8044" spans="1:18" x14ac:dyDescent="0.3">
      <c r="A8044" s="107"/>
      <c r="B8044" s="92"/>
      <c r="C8044" s="92"/>
      <c r="D8044" s="92"/>
      <c r="E8044" s="92"/>
      <c r="F8044" s="92"/>
      <c r="G8044" s="92"/>
      <c r="H8044" s="92"/>
      <c r="I8044" s="92"/>
      <c r="J8044" s="92"/>
      <c r="K8044" s="92"/>
      <c r="N8044" s="92"/>
      <c r="O8044" s="92"/>
      <c r="P8044" s="92"/>
      <c r="Q8044" s="92"/>
      <c r="R8044" s="92"/>
    </row>
    <row r="8045" spans="1:18" x14ac:dyDescent="0.3">
      <c r="A8045" s="107"/>
      <c r="B8045" s="92"/>
      <c r="C8045" s="92"/>
      <c r="D8045" s="92"/>
      <c r="E8045" s="92"/>
      <c r="F8045" s="92"/>
      <c r="G8045" s="92"/>
      <c r="H8045" s="92"/>
      <c r="I8045" s="92"/>
      <c r="J8045" s="92"/>
      <c r="K8045" s="92"/>
      <c r="N8045" s="92"/>
      <c r="O8045" s="92"/>
      <c r="P8045" s="92"/>
      <c r="Q8045" s="92"/>
      <c r="R8045" s="92"/>
    </row>
    <row r="8046" spans="1:18" x14ac:dyDescent="0.3">
      <c r="A8046" s="107"/>
      <c r="B8046" s="92"/>
      <c r="C8046" s="92"/>
      <c r="D8046" s="92"/>
      <c r="E8046" s="92"/>
      <c r="F8046" s="92"/>
      <c r="G8046" s="92"/>
      <c r="H8046" s="92"/>
      <c r="I8046" s="92"/>
      <c r="J8046" s="92"/>
      <c r="K8046" s="92"/>
      <c r="N8046" s="92"/>
      <c r="O8046" s="92"/>
      <c r="P8046" s="92"/>
      <c r="Q8046" s="92"/>
      <c r="R8046" s="92"/>
    </row>
    <row r="8047" spans="1:18" x14ac:dyDescent="0.3">
      <c r="A8047" s="107"/>
      <c r="B8047" s="92"/>
      <c r="C8047" s="92"/>
      <c r="D8047" s="92"/>
      <c r="E8047" s="92"/>
      <c r="F8047" s="92"/>
      <c r="G8047" s="92"/>
      <c r="H8047" s="92"/>
      <c r="I8047" s="92"/>
      <c r="J8047" s="92"/>
      <c r="K8047" s="92"/>
      <c r="N8047" s="92"/>
      <c r="O8047" s="92"/>
      <c r="P8047" s="92"/>
      <c r="Q8047" s="92"/>
      <c r="R8047" s="92"/>
    </row>
    <row r="8048" spans="1:18" x14ac:dyDescent="0.3">
      <c r="A8048" s="107"/>
      <c r="B8048" s="92"/>
      <c r="C8048" s="92"/>
      <c r="D8048" s="92"/>
      <c r="E8048" s="92"/>
      <c r="F8048" s="92"/>
      <c r="G8048" s="92"/>
      <c r="H8048" s="92"/>
      <c r="I8048" s="92"/>
      <c r="J8048" s="92"/>
      <c r="K8048" s="92"/>
      <c r="N8048" s="92"/>
      <c r="O8048" s="92"/>
      <c r="P8048" s="92"/>
      <c r="Q8048" s="92"/>
      <c r="R8048" s="92"/>
    </row>
    <row r="8049" spans="1:18" x14ac:dyDescent="0.3">
      <c r="A8049" s="107"/>
      <c r="B8049" s="92"/>
      <c r="C8049" s="92"/>
      <c r="D8049" s="92"/>
      <c r="E8049" s="92"/>
      <c r="F8049" s="92"/>
      <c r="G8049" s="92"/>
      <c r="H8049" s="92"/>
      <c r="I8049" s="92"/>
      <c r="J8049" s="92"/>
      <c r="K8049" s="92"/>
      <c r="N8049" s="92"/>
      <c r="O8049" s="92"/>
      <c r="P8049" s="92"/>
      <c r="Q8049" s="92"/>
      <c r="R8049" s="92"/>
    </row>
    <row r="8050" spans="1:18" x14ac:dyDescent="0.3">
      <c r="A8050" s="107"/>
      <c r="B8050" s="92"/>
      <c r="C8050" s="92"/>
      <c r="D8050" s="92"/>
      <c r="E8050" s="92"/>
      <c r="F8050" s="92"/>
      <c r="G8050" s="92"/>
      <c r="H8050" s="92"/>
      <c r="I8050" s="92"/>
      <c r="J8050" s="92"/>
      <c r="K8050" s="92"/>
      <c r="N8050" s="92"/>
      <c r="O8050" s="92"/>
      <c r="P8050" s="92"/>
      <c r="Q8050" s="92"/>
      <c r="R8050" s="92"/>
    </row>
    <row r="8051" spans="1:18" x14ac:dyDescent="0.3">
      <c r="A8051" s="107"/>
      <c r="B8051" s="92"/>
      <c r="C8051" s="92"/>
      <c r="D8051" s="92"/>
      <c r="E8051" s="92"/>
      <c r="F8051" s="92"/>
      <c r="G8051" s="92"/>
      <c r="H8051" s="92"/>
      <c r="I8051" s="92"/>
      <c r="J8051" s="92"/>
      <c r="K8051" s="92"/>
      <c r="N8051" s="92"/>
      <c r="O8051" s="92"/>
      <c r="P8051" s="92"/>
      <c r="Q8051" s="92"/>
      <c r="R8051" s="92"/>
    </row>
    <row r="8052" spans="1:18" x14ac:dyDescent="0.3">
      <c r="A8052" s="107"/>
      <c r="B8052" s="92"/>
      <c r="C8052" s="92"/>
      <c r="D8052" s="92"/>
      <c r="E8052" s="92"/>
      <c r="F8052" s="92"/>
      <c r="G8052" s="92"/>
      <c r="H8052" s="92"/>
      <c r="I8052" s="92"/>
      <c r="J8052" s="92"/>
      <c r="K8052" s="92"/>
      <c r="N8052" s="92"/>
      <c r="O8052" s="92"/>
      <c r="P8052" s="92"/>
      <c r="Q8052" s="92"/>
      <c r="R8052" s="92"/>
    </row>
    <row r="8053" spans="1:18" x14ac:dyDescent="0.3">
      <c r="A8053" s="107"/>
      <c r="B8053" s="92"/>
      <c r="C8053" s="92"/>
      <c r="D8053" s="92"/>
      <c r="E8053" s="92"/>
      <c r="F8053" s="92"/>
      <c r="G8053" s="92"/>
      <c r="H8053" s="92"/>
      <c r="I8053" s="92"/>
      <c r="J8053" s="92"/>
      <c r="K8053" s="92"/>
      <c r="N8053" s="92"/>
      <c r="O8053" s="92"/>
      <c r="P8053" s="92"/>
      <c r="Q8053" s="92"/>
      <c r="R8053" s="92"/>
    </row>
    <row r="8054" spans="1:18" x14ac:dyDescent="0.3">
      <c r="A8054" s="107"/>
      <c r="B8054" s="92"/>
      <c r="C8054" s="92"/>
      <c r="D8054" s="92"/>
      <c r="E8054" s="92"/>
      <c r="F8054" s="92"/>
      <c r="G8054" s="92"/>
      <c r="H8054" s="92"/>
      <c r="I8054" s="92"/>
      <c r="J8054" s="92"/>
      <c r="K8054" s="92"/>
      <c r="N8054" s="92"/>
      <c r="O8054" s="92"/>
      <c r="P8054" s="92"/>
      <c r="Q8054" s="92"/>
      <c r="R8054" s="92"/>
    </row>
    <row r="8055" spans="1:18" x14ac:dyDescent="0.3">
      <c r="A8055" s="107"/>
      <c r="B8055" s="92"/>
      <c r="C8055" s="92"/>
      <c r="D8055" s="92"/>
      <c r="E8055" s="92"/>
      <c r="F8055" s="92"/>
      <c r="G8055" s="92"/>
      <c r="H8055" s="92"/>
      <c r="I8055" s="92"/>
      <c r="J8055" s="92"/>
      <c r="K8055" s="92"/>
      <c r="N8055" s="92"/>
      <c r="O8055" s="92"/>
      <c r="P8055" s="92"/>
      <c r="Q8055" s="92"/>
      <c r="R8055" s="92"/>
    </row>
    <row r="8056" spans="1:18" x14ac:dyDescent="0.3">
      <c r="A8056" s="107"/>
      <c r="B8056" s="92"/>
      <c r="C8056" s="92"/>
      <c r="D8056" s="92"/>
      <c r="E8056" s="92"/>
      <c r="F8056" s="92"/>
      <c r="G8056" s="92"/>
      <c r="H8056" s="92"/>
      <c r="I8056" s="92"/>
      <c r="J8056" s="92"/>
      <c r="K8056" s="92"/>
      <c r="N8056" s="92"/>
      <c r="O8056" s="92"/>
      <c r="P8056" s="92"/>
      <c r="Q8056" s="92"/>
      <c r="R8056" s="92"/>
    </row>
    <row r="8057" spans="1:18" x14ac:dyDescent="0.3">
      <c r="A8057" s="107"/>
      <c r="B8057" s="92"/>
      <c r="C8057" s="92"/>
      <c r="D8057" s="92"/>
      <c r="E8057" s="92"/>
      <c r="F8057" s="92"/>
      <c r="G8057" s="92"/>
      <c r="H8057" s="92"/>
      <c r="I8057" s="92"/>
      <c r="J8057" s="92"/>
      <c r="K8057" s="92"/>
      <c r="N8057" s="92"/>
      <c r="O8057" s="92"/>
      <c r="P8057" s="92"/>
      <c r="Q8057" s="92"/>
      <c r="R8057" s="92"/>
    </row>
    <row r="8058" spans="1:18" x14ac:dyDescent="0.3">
      <c r="A8058" s="107"/>
      <c r="B8058" s="92"/>
      <c r="C8058" s="92"/>
      <c r="D8058" s="92"/>
      <c r="E8058" s="92"/>
      <c r="F8058" s="92"/>
      <c r="G8058" s="92"/>
      <c r="H8058" s="92"/>
      <c r="I8058" s="92"/>
      <c r="J8058" s="92"/>
      <c r="K8058" s="92"/>
      <c r="N8058" s="92"/>
      <c r="O8058" s="92"/>
      <c r="P8058" s="92"/>
      <c r="Q8058" s="92"/>
      <c r="R8058" s="92"/>
    </row>
    <row r="8059" spans="1:18" x14ac:dyDescent="0.3">
      <c r="A8059" s="107"/>
      <c r="B8059" s="92"/>
      <c r="C8059" s="92"/>
      <c r="D8059" s="92"/>
      <c r="E8059" s="92"/>
      <c r="F8059" s="92"/>
      <c r="G8059" s="92"/>
      <c r="H8059" s="92"/>
      <c r="I8059" s="92"/>
      <c r="J8059" s="92"/>
      <c r="K8059" s="92"/>
      <c r="N8059" s="92"/>
      <c r="O8059" s="92"/>
      <c r="P8059" s="92"/>
      <c r="Q8059" s="92"/>
      <c r="R8059" s="92"/>
    </row>
    <row r="8060" spans="1:18" x14ac:dyDescent="0.3">
      <c r="A8060" s="107"/>
      <c r="B8060" s="92"/>
      <c r="C8060" s="92"/>
      <c r="D8060" s="92"/>
      <c r="E8060" s="92"/>
      <c r="F8060" s="92"/>
      <c r="G8060" s="92"/>
      <c r="H8060" s="92"/>
      <c r="I8060" s="92"/>
      <c r="J8060" s="92"/>
      <c r="K8060" s="92"/>
      <c r="N8060" s="92"/>
      <c r="O8060" s="92"/>
      <c r="P8060" s="92"/>
      <c r="Q8060" s="92"/>
      <c r="R8060" s="92"/>
    </row>
    <row r="8061" spans="1:18" x14ac:dyDescent="0.3">
      <c r="A8061" s="107"/>
      <c r="B8061" s="92"/>
      <c r="C8061" s="92"/>
      <c r="D8061" s="92"/>
      <c r="E8061" s="92"/>
      <c r="F8061" s="92"/>
      <c r="G8061" s="92"/>
      <c r="H8061" s="92"/>
      <c r="I8061" s="92"/>
      <c r="J8061" s="92"/>
      <c r="K8061" s="92"/>
      <c r="N8061" s="92"/>
      <c r="O8061" s="92"/>
      <c r="P8061" s="92"/>
      <c r="Q8061" s="92"/>
      <c r="R8061" s="92"/>
    </row>
    <row r="8062" spans="1:18" x14ac:dyDescent="0.3">
      <c r="A8062" s="107"/>
      <c r="B8062" s="92"/>
      <c r="C8062" s="92"/>
      <c r="D8062" s="92"/>
      <c r="E8062" s="92"/>
      <c r="F8062" s="92"/>
      <c r="G8062" s="92"/>
      <c r="H8062" s="92"/>
      <c r="I8062" s="92"/>
      <c r="J8062" s="92"/>
      <c r="K8062" s="92"/>
      <c r="N8062" s="92"/>
      <c r="O8062" s="92"/>
      <c r="P8062" s="92"/>
      <c r="Q8062" s="92"/>
      <c r="R8062" s="92"/>
    </row>
    <row r="8063" spans="1:18" x14ac:dyDescent="0.3">
      <c r="A8063" s="107"/>
      <c r="B8063" s="92"/>
      <c r="C8063" s="92"/>
      <c r="D8063" s="92"/>
      <c r="E8063" s="92"/>
      <c r="F8063" s="92"/>
      <c r="G8063" s="92"/>
      <c r="H8063" s="92"/>
      <c r="I8063" s="92"/>
      <c r="J8063" s="92"/>
      <c r="K8063" s="92"/>
      <c r="N8063" s="92"/>
      <c r="O8063" s="92"/>
      <c r="P8063" s="92"/>
      <c r="Q8063" s="92"/>
      <c r="R8063" s="92"/>
    </row>
    <row r="8064" spans="1:18" x14ac:dyDescent="0.3">
      <c r="A8064" s="107"/>
      <c r="B8064" s="92"/>
      <c r="C8064" s="92"/>
      <c r="D8064" s="92"/>
      <c r="E8064" s="92"/>
      <c r="F8064" s="92"/>
      <c r="G8064" s="92"/>
      <c r="H8064" s="92"/>
      <c r="I8064" s="92"/>
      <c r="J8064" s="92"/>
      <c r="K8064" s="92"/>
      <c r="N8064" s="92"/>
      <c r="O8064" s="92"/>
      <c r="P8064" s="92"/>
      <c r="Q8064" s="92"/>
      <c r="R8064" s="92"/>
    </row>
    <row r="8065" spans="1:18" x14ac:dyDescent="0.3">
      <c r="A8065" s="107"/>
      <c r="B8065" s="92"/>
      <c r="C8065" s="92"/>
      <c r="D8065" s="92"/>
      <c r="E8065" s="92"/>
      <c r="F8065" s="92"/>
      <c r="G8065" s="92"/>
      <c r="H8065" s="92"/>
      <c r="I8065" s="92"/>
      <c r="J8065" s="92"/>
      <c r="K8065" s="92"/>
      <c r="N8065" s="92"/>
      <c r="O8065" s="92"/>
      <c r="P8065" s="92"/>
      <c r="Q8065" s="92"/>
      <c r="R8065" s="92"/>
    </row>
    <row r="8066" spans="1:18" x14ac:dyDescent="0.3">
      <c r="A8066" s="107"/>
      <c r="B8066" s="92"/>
      <c r="C8066" s="92"/>
      <c r="D8066" s="92"/>
      <c r="E8066" s="92"/>
      <c r="F8066" s="92"/>
      <c r="G8066" s="92"/>
      <c r="H8066" s="92"/>
      <c r="I8066" s="92"/>
      <c r="J8066" s="92"/>
      <c r="K8066" s="92"/>
      <c r="N8066" s="92"/>
      <c r="O8066" s="92"/>
      <c r="P8066" s="92"/>
      <c r="Q8066" s="92"/>
      <c r="R8066" s="92"/>
    </row>
    <row r="8067" spans="1:18" x14ac:dyDescent="0.3">
      <c r="A8067" s="107"/>
      <c r="B8067" s="92"/>
      <c r="C8067" s="92"/>
      <c r="D8067" s="92"/>
      <c r="E8067" s="92"/>
      <c r="F8067" s="92"/>
      <c r="G8067" s="92"/>
      <c r="H8067" s="92"/>
      <c r="I8067" s="92"/>
      <c r="J8067" s="92"/>
      <c r="K8067" s="92"/>
      <c r="N8067" s="92"/>
      <c r="O8067" s="92"/>
      <c r="P8067" s="92"/>
      <c r="Q8067" s="92"/>
      <c r="R8067" s="92"/>
    </row>
    <row r="8068" spans="1:18" x14ac:dyDescent="0.3">
      <c r="A8068" s="107"/>
      <c r="B8068" s="92"/>
      <c r="C8068" s="92"/>
      <c r="D8068" s="92"/>
      <c r="E8068" s="92"/>
      <c r="F8068" s="92"/>
      <c r="G8068" s="92"/>
      <c r="H8068" s="92"/>
      <c r="I8068" s="92"/>
      <c r="J8068" s="92"/>
      <c r="K8068" s="92"/>
      <c r="N8068" s="92"/>
      <c r="O8068" s="92"/>
      <c r="P8068" s="92"/>
      <c r="Q8068" s="92"/>
      <c r="R8068" s="92"/>
    </row>
    <row r="8069" spans="1:18" x14ac:dyDescent="0.3">
      <c r="A8069" s="107"/>
      <c r="B8069" s="92"/>
      <c r="C8069" s="92"/>
      <c r="D8069" s="92"/>
      <c r="E8069" s="92"/>
      <c r="F8069" s="92"/>
      <c r="G8069" s="92"/>
      <c r="H8069" s="92"/>
      <c r="I8069" s="92"/>
      <c r="J8069" s="92"/>
      <c r="K8069" s="92"/>
      <c r="N8069" s="92"/>
      <c r="O8069" s="92"/>
      <c r="P8069" s="92"/>
      <c r="Q8069" s="92"/>
      <c r="R8069" s="92"/>
    </row>
    <row r="8070" spans="1:18" x14ac:dyDescent="0.3">
      <c r="A8070" s="107"/>
      <c r="B8070" s="92"/>
      <c r="C8070" s="92"/>
      <c r="D8070" s="92"/>
      <c r="E8070" s="92"/>
      <c r="F8070" s="92"/>
      <c r="G8070" s="92"/>
      <c r="H8070" s="92"/>
      <c r="I8070" s="92"/>
      <c r="J8070" s="92"/>
      <c r="K8070" s="92"/>
      <c r="N8070" s="92"/>
      <c r="O8070" s="92"/>
      <c r="P8070" s="92"/>
      <c r="Q8070" s="92"/>
      <c r="R8070" s="92"/>
    </row>
    <row r="8071" spans="1:18" x14ac:dyDescent="0.3">
      <c r="A8071" s="107"/>
      <c r="B8071" s="92"/>
      <c r="C8071" s="92"/>
      <c r="D8071" s="92"/>
      <c r="E8071" s="92"/>
      <c r="F8071" s="92"/>
      <c r="G8071" s="92"/>
      <c r="H8071" s="92"/>
      <c r="I8071" s="92"/>
      <c r="J8071" s="92"/>
      <c r="K8071" s="92"/>
      <c r="N8071" s="92"/>
      <c r="O8071" s="92"/>
      <c r="P8071" s="92"/>
      <c r="Q8071" s="92"/>
      <c r="R8071" s="92"/>
    </row>
    <row r="8072" spans="1:18" x14ac:dyDescent="0.3">
      <c r="A8072" s="107"/>
      <c r="B8072" s="92"/>
      <c r="C8072" s="92"/>
      <c r="D8072" s="92"/>
      <c r="E8072" s="92"/>
      <c r="F8072" s="92"/>
      <c r="G8072" s="92"/>
      <c r="H8072" s="92"/>
      <c r="I8072" s="92"/>
      <c r="J8072" s="92"/>
      <c r="K8072" s="92"/>
      <c r="N8072" s="92"/>
      <c r="O8072" s="92"/>
      <c r="P8072" s="92"/>
      <c r="Q8072" s="92"/>
      <c r="R8072" s="92"/>
    </row>
    <row r="8073" spans="1:18" x14ac:dyDescent="0.3">
      <c r="A8073" s="107"/>
      <c r="B8073" s="92"/>
      <c r="C8073" s="92"/>
      <c r="D8073" s="92"/>
      <c r="E8073" s="92"/>
      <c r="F8073" s="92"/>
      <c r="G8073" s="92"/>
      <c r="H8073" s="92"/>
      <c r="I8073" s="92"/>
      <c r="J8073" s="92"/>
      <c r="K8073" s="92"/>
      <c r="N8073" s="92"/>
      <c r="O8073" s="92"/>
      <c r="P8073" s="92"/>
      <c r="Q8073" s="92"/>
      <c r="R8073" s="92"/>
    </row>
    <row r="8074" spans="1:18" x14ac:dyDescent="0.3">
      <c r="A8074" s="107"/>
      <c r="B8074" s="92"/>
      <c r="C8074" s="92"/>
      <c r="D8074" s="92"/>
      <c r="E8074" s="92"/>
      <c r="F8074" s="92"/>
      <c r="G8074" s="92"/>
      <c r="H8074" s="92"/>
      <c r="I8074" s="92"/>
      <c r="J8074" s="92"/>
      <c r="K8074" s="92"/>
      <c r="N8074" s="92"/>
      <c r="O8074" s="92"/>
      <c r="P8074" s="92"/>
      <c r="Q8074" s="92"/>
      <c r="R8074" s="92"/>
    </row>
    <row r="8075" spans="1:18" x14ac:dyDescent="0.3">
      <c r="A8075" s="107"/>
      <c r="B8075" s="92"/>
      <c r="C8075" s="92"/>
      <c r="D8075" s="92"/>
      <c r="E8075" s="92"/>
      <c r="F8075" s="92"/>
      <c r="G8075" s="92"/>
      <c r="H8075" s="92"/>
      <c r="I8075" s="92"/>
      <c r="J8075" s="92"/>
      <c r="K8075" s="92"/>
      <c r="N8075" s="92"/>
      <c r="O8075" s="92"/>
      <c r="P8075" s="92"/>
      <c r="Q8075" s="92"/>
      <c r="R8075" s="92"/>
    </row>
    <row r="8076" spans="1:18" x14ac:dyDescent="0.3">
      <c r="A8076" s="107"/>
      <c r="B8076" s="92"/>
      <c r="C8076" s="92"/>
      <c r="D8076" s="92"/>
      <c r="E8076" s="92"/>
      <c r="F8076" s="92"/>
      <c r="G8076" s="92"/>
      <c r="H8076" s="92"/>
      <c r="I8076" s="92"/>
      <c r="J8076" s="92"/>
      <c r="K8076" s="92"/>
      <c r="N8076" s="92"/>
      <c r="O8076" s="92"/>
      <c r="P8076" s="92"/>
      <c r="Q8076" s="92"/>
      <c r="R8076" s="92"/>
    </row>
    <row r="8077" spans="1:18" x14ac:dyDescent="0.3">
      <c r="A8077" s="107"/>
      <c r="B8077" s="92"/>
      <c r="C8077" s="92"/>
      <c r="D8077" s="92"/>
      <c r="E8077" s="92"/>
      <c r="F8077" s="92"/>
      <c r="G8077" s="92"/>
      <c r="H8077" s="92"/>
      <c r="I8077" s="92"/>
      <c r="J8077" s="92"/>
      <c r="K8077" s="92"/>
      <c r="N8077" s="92"/>
      <c r="O8077" s="92"/>
      <c r="P8077" s="92"/>
      <c r="Q8077" s="92"/>
      <c r="R8077" s="92"/>
    </row>
    <row r="8078" spans="1:18" x14ac:dyDescent="0.3">
      <c r="A8078" s="107"/>
      <c r="B8078" s="92"/>
      <c r="C8078" s="92"/>
      <c r="D8078" s="92"/>
      <c r="E8078" s="92"/>
      <c r="F8078" s="92"/>
      <c r="G8078" s="92"/>
      <c r="H8078" s="92"/>
      <c r="I8078" s="92"/>
      <c r="J8078" s="92"/>
      <c r="K8078" s="92"/>
      <c r="N8078" s="92"/>
      <c r="O8078" s="92"/>
      <c r="P8078" s="92"/>
      <c r="Q8078" s="92"/>
      <c r="R8078" s="92"/>
    </row>
    <row r="8079" spans="1:18" x14ac:dyDescent="0.3">
      <c r="A8079" s="107"/>
      <c r="B8079" s="92"/>
      <c r="C8079" s="92"/>
      <c r="D8079" s="92"/>
      <c r="E8079" s="92"/>
      <c r="F8079" s="92"/>
      <c r="G8079" s="92"/>
      <c r="H8079" s="92"/>
      <c r="I8079" s="92"/>
      <c r="J8079" s="92"/>
      <c r="K8079" s="92"/>
      <c r="N8079" s="92"/>
      <c r="O8079" s="92"/>
      <c r="P8079" s="92"/>
      <c r="Q8079" s="92"/>
      <c r="R8079" s="92"/>
    </row>
    <row r="8080" spans="1:18" x14ac:dyDescent="0.3">
      <c r="A8080" s="107"/>
      <c r="B8080" s="92"/>
      <c r="C8080" s="92"/>
      <c r="D8080" s="92"/>
      <c r="E8080" s="92"/>
      <c r="F8080" s="92"/>
      <c r="G8080" s="92"/>
      <c r="H8080" s="92"/>
      <c r="I8080" s="92"/>
      <c r="J8080" s="92"/>
      <c r="K8080" s="92"/>
      <c r="N8080" s="92"/>
      <c r="O8080" s="92"/>
      <c r="P8080" s="92"/>
      <c r="Q8080" s="92"/>
      <c r="R8080" s="92"/>
    </row>
    <row r="8081" spans="1:18" x14ac:dyDescent="0.3">
      <c r="A8081" s="107"/>
      <c r="B8081" s="92"/>
      <c r="C8081" s="92"/>
      <c r="D8081" s="92"/>
      <c r="E8081" s="92"/>
      <c r="F8081" s="92"/>
      <c r="G8081" s="92"/>
      <c r="H8081" s="92"/>
      <c r="I8081" s="92"/>
      <c r="J8081" s="92"/>
      <c r="K8081" s="92"/>
      <c r="N8081" s="92"/>
      <c r="O8081" s="92"/>
      <c r="P8081" s="92"/>
      <c r="Q8081" s="92"/>
      <c r="R8081" s="92"/>
    </row>
    <row r="8082" spans="1:18" x14ac:dyDescent="0.3">
      <c r="A8082" s="107"/>
      <c r="B8082" s="92"/>
      <c r="C8082" s="92"/>
      <c r="D8082" s="92"/>
      <c r="E8082" s="92"/>
      <c r="F8082" s="92"/>
      <c r="G8082" s="92"/>
      <c r="H8082" s="92"/>
      <c r="I8082" s="92"/>
      <c r="J8082" s="92"/>
      <c r="K8082" s="92"/>
      <c r="N8082" s="92"/>
      <c r="O8082" s="92"/>
      <c r="P8082" s="92"/>
      <c r="Q8082" s="92"/>
      <c r="R8082" s="92"/>
    </row>
    <row r="8083" spans="1:18" x14ac:dyDescent="0.3">
      <c r="A8083" s="107"/>
      <c r="B8083" s="92"/>
      <c r="C8083" s="92"/>
      <c r="D8083" s="92"/>
      <c r="E8083" s="92"/>
      <c r="F8083" s="92"/>
      <c r="G8083" s="92"/>
      <c r="H8083" s="92"/>
      <c r="I8083" s="92"/>
      <c r="J8083" s="92"/>
      <c r="K8083" s="92"/>
      <c r="N8083" s="92"/>
      <c r="O8083" s="92"/>
      <c r="P8083" s="92"/>
      <c r="Q8083" s="92"/>
      <c r="R8083" s="92"/>
    </row>
    <row r="8084" spans="1:18" x14ac:dyDescent="0.3">
      <c r="A8084" s="107"/>
      <c r="B8084" s="92"/>
      <c r="C8084" s="92"/>
      <c r="D8084" s="92"/>
      <c r="E8084" s="92"/>
      <c r="F8084" s="92"/>
      <c r="G8084" s="92"/>
      <c r="H8084" s="92"/>
      <c r="I8084" s="92"/>
      <c r="J8084" s="92"/>
      <c r="K8084" s="92"/>
      <c r="N8084" s="92"/>
      <c r="O8084" s="92"/>
      <c r="P8084" s="92"/>
      <c r="Q8084" s="92"/>
      <c r="R8084" s="92"/>
    </row>
    <row r="8085" spans="1:18" x14ac:dyDescent="0.3">
      <c r="A8085" s="107"/>
      <c r="B8085" s="92"/>
      <c r="C8085" s="92"/>
      <c r="D8085" s="92"/>
      <c r="E8085" s="92"/>
      <c r="F8085" s="92"/>
      <c r="G8085" s="92"/>
      <c r="H8085" s="92"/>
      <c r="I8085" s="92"/>
      <c r="J8085" s="92"/>
      <c r="K8085" s="92"/>
      <c r="N8085" s="92"/>
      <c r="O8085" s="92"/>
      <c r="P8085" s="92"/>
      <c r="Q8085" s="92"/>
      <c r="R8085" s="92"/>
    </row>
    <row r="8086" spans="1:18" x14ac:dyDescent="0.3">
      <c r="A8086" s="107"/>
      <c r="B8086" s="92"/>
      <c r="C8086" s="92"/>
      <c r="D8086" s="92"/>
      <c r="E8086" s="92"/>
      <c r="F8086" s="92"/>
      <c r="G8086" s="92"/>
      <c r="H8086" s="92"/>
      <c r="I8086" s="92"/>
      <c r="J8086" s="92"/>
      <c r="K8086" s="92"/>
      <c r="N8086" s="92"/>
      <c r="O8086" s="92"/>
      <c r="P8086" s="92"/>
      <c r="Q8086" s="92"/>
      <c r="R8086" s="92"/>
    </row>
    <row r="8087" spans="1:18" x14ac:dyDescent="0.3">
      <c r="A8087" s="107"/>
      <c r="B8087" s="92"/>
      <c r="C8087" s="92"/>
      <c r="D8087" s="92"/>
      <c r="E8087" s="92"/>
      <c r="F8087" s="92"/>
      <c r="G8087" s="92"/>
      <c r="H8087" s="92"/>
      <c r="I8087" s="92"/>
      <c r="J8087" s="92"/>
      <c r="K8087" s="92"/>
      <c r="N8087" s="92"/>
      <c r="O8087" s="92"/>
      <c r="P8087" s="92"/>
      <c r="Q8087" s="92"/>
      <c r="R8087" s="92"/>
    </row>
    <row r="8088" spans="1:18" x14ac:dyDescent="0.3">
      <c r="A8088" s="107"/>
      <c r="B8088" s="92"/>
      <c r="C8088" s="92"/>
      <c r="D8088" s="92"/>
      <c r="E8088" s="92"/>
      <c r="F8088" s="92"/>
      <c r="G8088" s="92"/>
      <c r="H8088" s="92"/>
      <c r="I8088" s="92"/>
      <c r="J8088" s="92"/>
      <c r="K8088" s="92"/>
      <c r="N8088" s="92"/>
      <c r="O8088" s="92"/>
      <c r="P8088" s="92"/>
      <c r="Q8088" s="92"/>
      <c r="R8088" s="92"/>
    </row>
    <row r="8089" spans="1:18" x14ac:dyDescent="0.3">
      <c r="A8089" s="107"/>
      <c r="B8089" s="92"/>
      <c r="C8089" s="92"/>
      <c r="D8089" s="92"/>
      <c r="E8089" s="92"/>
      <c r="F8089" s="92"/>
      <c r="G8089" s="92"/>
      <c r="H8089" s="92"/>
      <c r="I8089" s="92"/>
      <c r="J8089" s="92"/>
      <c r="K8089" s="92"/>
      <c r="N8089" s="92"/>
      <c r="O8089" s="92"/>
      <c r="P8089" s="92"/>
      <c r="Q8089" s="92"/>
      <c r="R8089" s="92"/>
    </row>
    <row r="8090" spans="1:18" x14ac:dyDescent="0.3">
      <c r="A8090" s="107"/>
      <c r="B8090" s="92"/>
      <c r="C8090" s="92"/>
      <c r="D8090" s="92"/>
      <c r="E8090" s="92"/>
      <c r="F8090" s="92"/>
      <c r="G8090" s="92"/>
      <c r="H8090" s="92"/>
      <c r="I8090" s="92"/>
      <c r="J8090" s="92"/>
      <c r="K8090" s="92"/>
      <c r="N8090" s="92"/>
      <c r="O8090" s="92"/>
      <c r="P8090" s="92"/>
      <c r="Q8090" s="92"/>
      <c r="R8090" s="92"/>
    </row>
    <row r="8091" spans="1:18" x14ac:dyDescent="0.3">
      <c r="A8091" s="107"/>
      <c r="B8091" s="92"/>
      <c r="C8091" s="92"/>
      <c r="D8091" s="92"/>
      <c r="E8091" s="92"/>
      <c r="F8091" s="92"/>
      <c r="G8091" s="92"/>
      <c r="H8091" s="92"/>
      <c r="I8091" s="92"/>
      <c r="J8091" s="92"/>
      <c r="K8091" s="92"/>
      <c r="N8091" s="92"/>
      <c r="O8091" s="92"/>
      <c r="P8091" s="92"/>
      <c r="Q8091" s="92"/>
      <c r="R8091" s="92"/>
    </row>
    <row r="8092" spans="1:18" x14ac:dyDescent="0.3">
      <c r="A8092" s="107"/>
      <c r="B8092" s="92"/>
      <c r="C8092" s="92"/>
      <c r="D8092" s="92"/>
      <c r="E8092" s="92"/>
      <c r="F8092" s="92"/>
      <c r="G8092" s="92"/>
      <c r="H8092" s="92"/>
      <c r="I8092" s="92"/>
      <c r="J8092" s="92"/>
      <c r="K8092" s="92"/>
      <c r="N8092" s="92"/>
      <c r="O8092" s="92"/>
      <c r="P8092" s="92"/>
      <c r="Q8092" s="92"/>
      <c r="R8092" s="92"/>
    </row>
    <row r="8093" spans="1:18" x14ac:dyDescent="0.3">
      <c r="A8093" s="107"/>
      <c r="B8093" s="92"/>
      <c r="C8093" s="92"/>
      <c r="D8093" s="92"/>
      <c r="E8093" s="92"/>
      <c r="F8093" s="92"/>
      <c r="G8093" s="92"/>
      <c r="H8093" s="92"/>
      <c r="I8093" s="92"/>
      <c r="J8093" s="92"/>
      <c r="K8093" s="92"/>
      <c r="N8093" s="92"/>
      <c r="O8093" s="92"/>
      <c r="P8093" s="92"/>
      <c r="Q8093" s="92"/>
      <c r="R8093" s="92"/>
    </row>
    <row r="8094" spans="1:18" x14ac:dyDescent="0.3">
      <c r="A8094" s="107"/>
      <c r="B8094" s="92"/>
      <c r="C8094" s="92"/>
      <c r="D8094" s="92"/>
      <c r="E8094" s="92"/>
      <c r="F8094" s="92"/>
      <c r="G8094" s="92"/>
      <c r="H8094" s="92"/>
      <c r="I8094" s="92"/>
      <c r="J8094" s="92"/>
      <c r="K8094" s="92"/>
      <c r="N8094" s="92"/>
      <c r="O8094" s="92"/>
      <c r="P8094" s="92"/>
      <c r="Q8094" s="92"/>
      <c r="R8094" s="92"/>
    </row>
    <row r="8095" spans="1:18" x14ac:dyDescent="0.3">
      <c r="A8095" s="107"/>
      <c r="B8095" s="92"/>
      <c r="C8095" s="92"/>
      <c r="D8095" s="92"/>
      <c r="E8095" s="92"/>
      <c r="F8095" s="92"/>
      <c r="G8095" s="92"/>
      <c r="H8095" s="92"/>
      <c r="I8095" s="92"/>
      <c r="J8095" s="92"/>
      <c r="K8095" s="92"/>
      <c r="N8095" s="92"/>
      <c r="O8095" s="92"/>
      <c r="P8095" s="92"/>
      <c r="Q8095" s="92"/>
      <c r="R8095" s="92"/>
    </row>
    <row r="8096" spans="1:18" x14ac:dyDescent="0.3">
      <c r="A8096" s="107"/>
      <c r="B8096" s="92"/>
      <c r="C8096" s="92"/>
      <c r="D8096" s="92"/>
      <c r="E8096" s="92"/>
      <c r="F8096" s="92"/>
      <c r="G8096" s="92"/>
      <c r="H8096" s="92"/>
      <c r="I8096" s="92"/>
      <c r="J8096" s="92"/>
      <c r="K8096" s="92"/>
      <c r="N8096" s="92"/>
      <c r="O8096" s="92"/>
      <c r="P8096" s="92"/>
      <c r="Q8096" s="92"/>
      <c r="R8096" s="92"/>
    </row>
    <row r="8097" spans="1:18" x14ac:dyDescent="0.3">
      <c r="A8097" s="107"/>
      <c r="B8097" s="92"/>
      <c r="C8097" s="92"/>
      <c r="D8097" s="92"/>
      <c r="E8097" s="92"/>
      <c r="F8097" s="92"/>
      <c r="G8097" s="92"/>
      <c r="H8097" s="92"/>
      <c r="I8097" s="92"/>
      <c r="J8097" s="92"/>
      <c r="K8097" s="92"/>
      <c r="N8097" s="92"/>
      <c r="O8097" s="92"/>
      <c r="P8097" s="92"/>
      <c r="Q8097" s="92"/>
      <c r="R8097" s="92"/>
    </row>
    <row r="8098" spans="1:18" x14ac:dyDescent="0.3">
      <c r="A8098" s="107"/>
      <c r="B8098" s="92"/>
      <c r="C8098" s="92"/>
      <c r="D8098" s="92"/>
      <c r="E8098" s="92"/>
      <c r="F8098" s="92"/>
      <c r="G8098" s="92"/>
      <c r="H8098" s="92"/>
      <c r="I8098" s="92"/>
      <c r="J8098" s="92"/>
      <c r="K8098" s="92"/>
      <c r="N8098" s="92"/>
      <c r="O8098" s="92"/>
      <c r="P8098" s="92"/>
      <c r="Q8098" s="92"/>
      <c r="R8098" s="92"/>
    </row>
    <row r="8099" spans="1:18" x14ac:dyDescent="0.3">
      <c r="A8099" s="107"/>
      <c r="B8099" s="92"/>
      <c r="C8099" s="92"/>
      <c r="D8099" s="92"/>
      <c r="E8099" s="92"/>
      <c r="F8099" s="92"/>
      <c r="G8099" s="92"/>
      <c r="H8099" s="92"/>
      <c r="I8099" s="92"/>
      <c r="J8099" s="92"/>
      <c r="K8099" s="92"/>
      <c r="N8099" s="92"/>
      <c r="O8099" s="92"/>
      <c r="P8099" s="92"/>
      <c r="Q8099" s="92"/>
      <c r="R8099" s="92"/>
    </row>
    <row r="8100" spans="1:18" x14ac:dyDescent="0.3">
      <c r="A8100" s="107"/>
      <c r="B8100" s="92"/>
      <c r="C8100" s="92"/>
      <c r="D8100" s="92"/>
      <c r="E8100" s="92"/>
      <c r="F8100" s="92"/>
      <c r="G8100" s="92"/>
      <c r="H8100" s="92"/>
      <c r="I8100" s="92"/>
      <c r="J8100" s="92"/>
      <c r="K8100" s="92"/>
      <c r="N8100" s="92"/>
      <c r="O8100" s="92"/>
      <c r="P8100" s="92"/>
      <c r="Q8100" s="92"/>
      <c r="R8100" s="92"/>
    </row>
    <row r="8101" spans="1:18" x14ac:dyDescent="0.3">
      <c r="A8101" s="107"/>
      <c r="B8101" s="92"/>
      <c r="C8101" s="92"/>
      <c r="D8101" s="92"/>
      <c r="E8101" s="92"/>
      <c r="F8101" s="92"/>
      <c r="G8101" s="92"/>
      <c r="H8101" s="92"/>
      <c r="I8101" s="92"/>
      <c r="J8101" s="92"/>
      <c r="K8101" s="92"/>
      <c r="N8101" s="92"/>
      <c r="O8101" s="92"/>
      <c r="P8101" s="92"/>
      <c r="Q8101" s="92"/>
      <c r="R8101" s="92"/>
    </row>
    <row r="8102" spans="1:18" x14ac:dyDescent="0.3">
      <c r="A8102" s="107"/>
      <c r="B8102" s="92"/>
      <c r="C8102" s="92"/>
      <c r="D8102" s="92"/>
      <c r="E8102" s="92"/>
      <c r="F8102" s="92"/>
      <c r="G8102" s="92"/>
      <c r="H8102" s="92"/>
      <c r="I8102" s="92"/>
      <c r="J8102" s="92"/>
      <c r="K8102" s="92"/>
      <c r="N8102" s="92"/>
      <c r="O8102" s="92"/>
      <c r="P8102" s="92"/>
      <c r="Q8102" s="92"/>
      <c r="R8102" s="92"/>
    </row>
    <row r="8103" spans="1:18" x14ac:dyDescent="0.3">
      <c r="A8103" s="107"/>
      <c r="B8103" s="92"/>
      <c r="C8103" s="92"/>
      <c r="D8103" s="92"/>
      <c r="E8103" s="92"/>
      <c r="F8103" s="92"/>
      <c r="G8103" s="92"/>
      <c r="H8103" s="92"/>
      <c r="I8103" s="92"/>
      <c r="J8103" s="92"/>
      <c r="K8103" s="92"/>
      <c r="N8103" s="92"/>
      <c r="O8103" s="92"/>
      <c r="P8103" s="92"/>
      <c r="Q8103" s="92"/>
      <c r="R8103" s="92"/>
    </row>
    <row r="8104" spans="1:18" x14ac:dyDescent="0.3">
      <c r="A8104" s="107"/>
      <c r="B8104" s="92"/>
      <c r="C8104" s="92"/>
      <c r="D8104" s="92"/>
      <c r="E8104" s="92"/>
      <c r="F8104" s="92"/>
      <c r="G8104" s="92"/>
      <c r="H8104" s="92"/>
      <c r="I8104" s="92"/>
      <c r="J8104" s="92"/>
      <c r="K8104" s="92"/>
      <c r="N8104" s="92"/>
      <c r="O8104" s="92"/>
      <c r="P8104" s="92"/>
      <c r="Q8104" s="92"/>
      <c r="R8104" s="92"/>
    </row>
    <row r="8105" spans="1:18" x14ac:dyDescent="0.3">
      <c r="A8105" s="107"/>
      <c r="B8105" s="92"/>
      <c r="C8105" s="92"/>
      <c r="D8105" s="92"/>
      <c r="E8105" s="92"/>
      <c r="F8105" s="92"/>
      <c r="G8105" s="92"/>
      <c r="H8105" s="92"/>
      <c r="I8105" s="92"/>
      <c r="J8105" s="92"/>
      <c r="K8105" s="92"/>
      <c r="N8105" s="92"/>
      <c r="O8105" s="92"/>
      <c r="P8105" s="92"/>
      <c r="Q8105" s="92"/>
      <c r="R8105" s="92"/>
    </row>
    <row r="8106" spans="1:18" x14ac:dyDescent="0.3">
      <c r="A8106" s="107"/>
      <c r="B8106" s="92"/>
      <c r="C8106" s="92"/>
      <c r="D8106" s="92"/>
      <c r="E8106" s="92"/>
      <c r="F8106" s="92"/>
      <c r="G8106" s="92"/>
      <c r="H8106" s="92"/>
      <c r="I8106" s="92"/>
      <c r="J8106" s="92"/>
      <c r="K8106" s="92"/>
      <c r="N8106" s="92"/>
      <c r="O8106" s="92"/>
      <c r="P8106" s="92"/>
      <c r="Q8106" s="92"/>
      <c r="R8106" s="92"/>
    </row>
    <row r="8107" spans="1:18" x14ac:dyDescent="0.3">
      <c r="A8107" s="107"/>
      <c r="B8107" s="92"/>
      <c r="C8107" s="92"/>
      <c r="D8107" s="92"/>
      <c r="E8107" s="92"/>
      <c r="F8107" s="92"/>
      <c r="G8107" s="92"/>
      <c r="H8107" s="92"/>
      <c r="I8107" s="92"/>
      <c r="J8107" s="92"/>
      <c r="K8107" s="92"/>
      <c r="N8107" s="92"/>
      <c r="O8107" s="92"/>
      <c r="P8107" s="92"/>
      <c r="Q8107" s="92"/>
      <c r="R8107" s="92"/>
    </row>
    <row r="8108" spans="1:18" x14ac:dyDescent="0.3">
      <c r="A8108" s="107"/>
      <c r="B8108" s="92"/>
      <c r="C8108" s="92"/>
      <c r="D8108" s="92"/>
      <c r="E8108" s="92"/>
      <c r="F8108" s="92"/>
      <c r="G8108" s="92"/>
      <c r="H8108" s="92"/>
      <c r="I8108" s="92"/>
      <c r="J8108" s="92"/>
      <c r="K8108" s="92"/>
      <c r="N8108" s="92"/>
      <c r="O8108" s="92"/>
      <c r="P8108" s="92"/>
      <c r="Q8108" s="92"/>
      <c r="R8108" s="92"/>
    </row>
    <row r="8109" spans="1:18" x14ac:dyDescent="0.3">
      <c r="A8109" s="107"/>
      <c r="B8109" s="92"/>
      <c r="C8109" s="92"/>
      <c r="D8109" s="92"/>
      <c r="E8109" s="92"/>
      <c r="F8109" s="92"/>
      <c r="G8109" s="92"/>
      <c r="H8109" s="92"/>
      <c r="I8109" s="92"/>
      <c r="J8109" s="92"/>
      <c r="K8109" s="92"/>
      <c r="N8109" s="92"/>
      <c r="O8109" s="92"/>
      <c r="P8109" s="92"/>
      <c r="Q8109" s="92"/>
      <c r="R8109" s="92"/>
    </row>
    <row r="8110" spans="1:18" x14ac:dyDescent="0.3">
      <c r="A8110" s="107"/>
      <c r="B8110" s="92"/>
      <c r="C8110" s="92"/>
      <c r="D8110" s="92"/>
      <c r="E8110" s="92"/>
      <c r="F8110" s="92"/>
      <c r="G8110" s="92"/>
      <c r="H8110" s="92"/>
      <c r="I8110" s="92"/>
      <c r="J8110" s="92"/>
      <c r="K8110" s="92"/>
      <c r="N8110" s="92"/>
      <c r="O8110" s="92"/>
      <c r="P8110" s="92"/>
      <c r="Q8110" s="92"/>
      <c r="R8110" s="92"/>
    </row>
    <row r="8111" spans="1:18" x14ac:dyDescent="0.3">
      <c r="A8111" s="107"/>
      <c r="B8111" s="92"/>
      <c r="C8111" s="92"/>
      <c r="D8111" s="92"/>
      <c r="E8111" s="92"/>
      <c r="F8111" s="92"/>
      <c r="G8111" s="92"/>
      <c r="H8111" s="92"/>
      <c r="I8111" s="92"/>
      <c r="J8111" s="92"/>
      <c r="K8111" s="92"/>
      <c r="N8111" s="92"/>
      <c r="O8111" s="92"/>
      <c r="P8111" s="92"/>
      <c r="Q8111" s="92"/>
      <c r="R8111" s="92"/>
    </row>
    <row r="8112" spans="1:18" x14ac:dyDescent="0.3">
      <c r="A8112" s="107"/>
      <c r="B8112" s="92"/>
      <c r="C8112" s="92"/>
      <c r="D8112" s="92"/>
      <c r="E8112" s="92"/>
      <c r="F8112" s="92"/>
      <c r="G8112" s="92"/>
      <c r="H8112" s="92"/>
      <c r="I8112" s="92"/>
      <c r="J8112" s="92"/>
      <c r="K8112" s="92"/>
      <c r="N8112" s="92"/>
      <c r="O8112" s="92"/>
      <c r="P8112" s="92"/>
      <c r="Q8112" s="92"/>
      <c r="R8112" s="92"/>
    </row>
    <row r="8113" spans="1:18" x14ac:dyDescent="0.3">
      <c r="A8113" s="107"/>
      <c r="B8113" s="92"/>
      <c r="C8113" s="92"/>
      <c r="D8113" s="92"/>
      <c r="E8113" s="92"/>
      <c r="F8113" s="92"/>
      <c r="G8113" s="92"/>
      <c r="H8113" s="92"/>
      <c r="I8113" s="92"/>
      <c r="J8113" s="92"/>
      <c r="K8113" s="92"/>
      <c r="N8113" s="92"/>
      <c r="O8113" s="92"/>
      <c r="P8113" s="92"/>
      <c r="Q8113" s="92"/>
      <c r="R8113" s="92"/>
    </row>
    <row r="8114" spans="1:18" x14ac:dyDescent="0.3">
      <c r="A8114" s="107"/>
      <c r="B8114" s="92"/>
      <c r="C8114" s="92"/>
      <c r="D8114" s="92"/>
      <c r="E8114" s="92"/>
      <c r="F8114" s="92"/>
      <c r="G8114" s="92"/>
      <c r="H8114" s="92"/>
      <c r="I8114" s="92"/>
      <c r="J8114" s="92"/>
      <c r="K8114" s="92"/>
      <c r="N8114" s="92"/>
      <c r="O8114" s="92"/>
      <c r="P8114" s="92"/>
      <c r="Q8114" s="92"/>
      <c r="R8114" s="92"/>
    </row>
    <row r="8115" spans="1:18" x14ac:dyDescent="0.3">
      <c r="A8115" s="107"/>
      <c r="B8115" s="92"/>
      <c r="C8115" s="92"/>
      <c r="D8115" s="92"/>
      <c r="E8115" s="92"/>
      <c r="F8115" s="92"/>
      <c r="G8115" s="92"/>
      <c r="H8115" s="92"/>
      <c r="I8115" s="92"/>
      <c r="J8115" s="92"/>
      <c r="K8115" s="92"/>
      <c r="N8115" s="92"/>
      <c r="O8115" s="92"/>
      <c r="P8115" s="92"/>
      <c r="Q8115" s="92"/>
      <c r="R8115" s="92"/>
    </row>
    <row r="8116" spans="1:18" x14ac:dyDescent="0.3">
      <c r="A8116" s="107"/>
      <c r="B8116" s="92"/>
      <c r="C8116" s="92"/>
      <c r="D8116" s="92"/>
      <c r="E8116" s="92"/>
      <c r="F8116" s="92"/>
      <c r="G8116" s="92"/>
      <c r="H8116" s="92"/>
      <c r="I8116" s="92"/>
      <c r="J8116" s="92"/>
      <c r="K8116" s="92"/>
      <c r="N8116" s="92"/>
      <c r="O8116" s="92"/>
      <c r="P8116" s="92"/>
      <c r="Q8116" s="92"/>
      <c r="R8116" s="92"/>
    </row>
    <row r="8117" spans="1:18" x14ac:dyDescent="0.3">
      <c r="A8117" s="107"/>
      <c r="B8117" s="92"/>
      <c r="C8117" s="92"/>
      <c r="D8117" s="92"/>
      <c r="E8117" s="92"/>
      <c r="F8117" s="92"/>
      <c r="G8117" s="92"/>
      <c r="H8117" s="92"/>
      <c r="I8117" s="92"/>
      <c r="J8117" s="92"/>
      <c r="K8117" s="92"/>
      <c r="N8117" s="92"/>
      <c r="O8117" s="92"/>
      <c r="P8117" s="92"/>
      <c r="Q8117" s="92"/>
      <c r="R8117" s="92"/>
    </row>
    <row r="8118" spans="1:18" x14ac:dyDescent="0.3">
      <c r="A8118" s="107"/>
      <c r="B8118" s="92"/>
      <c r="C8118" s="92"/>
      <c r="D8118" s="92"/>
      <c r="E8118" s="92"/>
      <c r="F8118" s="92"/>
      <c r="G8118" s="92"/>
      <c r="H8118" s="92"/>
      <c r="I8118" s="92"/>
      <c r="J8118" s="92"/>
      <c r="K8118" s="92"/>
      <c r="N8118" s="92"/>
      <c r="O8118" s="92"/>
      <c r="P8118" s="92"/>
      <c r="Q8118" s="92"/>
      <c r="R8118" s="92"/>
    </row>
    <row r="8119" spans="1:18" x14ac:dyDescent="0.3">
      <c r="A8119" s="107"/>
      <c r="B8119" s="92"/>
      <c r="C8119" s="92"/>
      <c r="D8119" s="92"/>
      <c r="E8119" s="92"/>
      <c r="F8119" s="92"/>
      <c r="G8119" s="92"/>
      <c r="H8119" s="92"/>
      <c r="I8119" s="92"/>
      <c r="J8119" s="92"/>
      <c r="K8119" s="92"/>
      <c r="N8119" s="92"/>
      <c r="O8119" s="92"/>
      <c r="P8119" s="92"/>
      <c r="Q8119" s="92"/>
      <c r="R8119" s="92"/>
    </row>
    <row r="8120" spans="1:18" x14ac:dyDescent="0.3">
      <c r="A8120" s="107"/>
      <c r="B8120" s="92"/>
      <c r="C8120" s="92"/>
      <c r="D8120" s="92"/>
      <c r="E8120" s="92"/>
      <c r="F8120" s="92"/>
      <c r="G8120" s="92"/>
      <c r="H8120" s="92"/>
      <c r="I8120" s="92"/>
      <c r="J8120" s="92"/>
      <c r="K8120" s="92"/>
      <c r="N8120" s="92"/>
      <c r="O8120" s="92"/>
      <c r="P8120" s="92"/>
      <c r="Q8120" s="92"/>
      <c r="R8120" s="92"/>
    </row>
    <row r="8121" spans="1:18" x14ac:dyDescent="0.3">
      <c r="A8121" s="107"/>
      <c r="B8121" s="92"/>
      <c r="C8121" s="92"/>
      <c r="D8121" s="92"/>
      <c r="E8121" s="92"/>
      <c r="F8121" s="92"/>
      <c r="G8121" s="92"/>
      <c r="H8121" s="92"/>
      <c r="I8121" s="92"/>
      <c r="J8121" s="92"/>
      <c r="K8121" s="92"/>
      <c r="N8121" s="92"/>
      <c r="O8121" s="92"/>
      <c r="P8121" s="92"/>
      <c r="Q8121" s="92"/>
      <c r="R8121" s="92"/>
    </row>
    <row r="8122" spans="1:18" x14ac:dyDescent="0.3">
      <c r="A8122" s="107"/>
      <c r="B8122" s="92"/>
      <c r="C8122" s="92"/>
      <c r="D8122" s="92"/>
      <c r="E8122" s="92"/>
      <c r="F8122" s="92"/>
      <c r="G8122" s="92"/>
      <c r="H8122" s="92"/>
      <c r="I8122" s="92"/>
      <c r="J8122" s="92"/>
      <c r="K8122" s="92"/>
      <c r="N8122" s="92"/>
      <c r="O8122" s="92"/>
      <c r="P8122" s="92"/>
      <c r="Q8122" s="92"/>
      <c r="R8122" s="92"/>
    </row>
    <row r="8123" spans="1:18" x14ac:dyDescent="0.3">
      <c r="A8123" s="107"/>
      <c r="B8123" s="92"/>
      <c r="C8123" s="92"/>
      <c r="D8123" s="92"/>
      <c r="E8123" s="92"/>
      <c r="F8123" s="92"/>
      <c r="G8123" s="92"/>
      <c r="H8123" s="92"/>
      <c r="I8123" s="92"/>
      <c r="J8123" s="92"/>
      <c r="K8123" s="92"/>
      <c r="N8123" s="92"/>
      <c r="O8123" s="92"/>
      <c r="P8123" s="92"/>
      <c r="Q8123" s="92"/>
      <c r="R8123" s="92"/>
    </row>
    <row r="8124" spans="1:18" x14ac:dyDescent="0.3">
      <c r="A8124" s="107"/>
      <c r="B8124" s="92"/>
      <c r="C8124" s="92"/>
      <c r="D8124" s="92"/>
      <c r="E8124" s="92"/>
      <c r="F8124" s="92"/>
      <c r="G8124" s="92"/>
      <c r="H8124" s="92"/>
      <c r="I8124" s="92"/>
      <c r="J8124" s="92"/>
      <c r="K8124" s="92"/>
      <c r="N8124" s="92"/>
      <c r="O8124" s="92"/>
      <c r="P8124" s="92"/>
      <c r="Q8124" s="92"/>
      <c r="R8124" s="92"/>
    </row>
    <row r="8125" spans="1:18" x14ac:dyDescent="0.3">
      <c r="A8125" s="107"/>
      <c r="B8125" s="92"/>
      <c r="C8125" s="92"/>
      <c r="D8125" s="92"/>
      <c r="E8125" s="92"/>
      <c r="F8125" s="92"/>
      <c r="G8125" s="92"/>
      <c r="H8125" s="92"/>
      <c r="I8125" s="92"/>
      <c r="J8125" s="92"/>
      <c r="K8125" s="92"/>
      <c r="N8125" s="92"/>
      <c r="O8125" s="92"/>
      <c r="P8125" s="92"/>
      <c r="Q8125" s="92"/>
      <c r="R8125" s="92"/>
    </row>
    <row r="8126" spans="1:18" x14ac:dyDescent="0.3">
      <c r="A8126" s="107"/>
      <c r="B8126" s="92"/>
      <c r="C8126" s="92"/>
      <c r="D8126" s="92"/>
      <c r="E8126" s="92"/>
      <c r="F8126" s="92"/>
      <c r="G8126" s="92"/>
      <c r="H8126" s="92"/>
      <c r="I8126" s="92"/>
      <c r="J8126" s="92"/>
      <c r="K8126" s="92"/>
      <c r="N8126" s="92"/>
      <c r="O8126" s="92"/>
      <c r="P8126" s="92"/>
      <c r="Q8126" s="92"/>
      <c r="R8126" s="92"/>
    </row>
    <row r="8127" spans="1:18" x14ac:dyDescent="0.3">
      <c r="A8127" s="107"/>
      <c r="B8127" s="92"/>
      <c r="C8127" s="92"/>
      <c r="D8127" s="92"/>
      <c r="E8127" s="92"/>
      <c r="F8127" s="92"/>
      <c r="G8127" s="92"/>
      <c r="H8127" s="92"/>
      <c r="I8127" s="92"/>
      <c r="J8127" s="92"/>
      <c r="K8127" s="92"/>
      <c r="N8127" s="92"/>
      <c r="O8127" s="92"/>
      <c r="P8127" s="92"/>
      <c r="Q8127" s="92"/>
      <c r="R8127" s="92"/>
    </row>
    <row r="8128" spans="1:18" x14ac:dyDescent="0.3">
      <c r="A8128" s="107"/>
      <c r="B8128" s="92"/>
      <c r="C8128" s="92"/>
      <c r="D8128" s="92"/>
      <c r="E8128" s="92"/>
      <c r="F8128" s="92"/>
      <c r="G8128" s="92"/>
      <c r="H8128" s="92"/>
      <c r="I8128" s="92"/>
      <c r="J8128" s="92"/>
      <c r="K8128" s="92"/>
      <c r="N8128" s="92"/>
      <c r="O8128" s="92"/>
      <c r="P8128" s="92"/>
      <c r="Q8128" s="92"/>
      <c r="R8128" s="92"/>
    </row>
    <row r="8129" spans="1:18" x14ac:dyDescent="0.3">
      <c r="A8129" s="107"/>
      <c r="B8129" s="92"/>
      <c r="C8129" s="92"/>
      <c r="D8129" s="92"/>
      <c r="E8129" s="92"/>
      <c r="F8129" s="92"/>
      <c r="G8129" s="92"/>
      <c r="H8129" s="92"/>
      <c r="I8129" s="92"/>
      <c r="J8129" s="92"/>
      <c r="K8129" s="92"/>
      <c r="N8129" s="92"/>
      <c r="O8129" s="92"/>
      <c r="P8129" s="92"/>
      <c r="Q8129" s="92"/>
      <c r="R8129" s="92"/>
    </row>
    <row r="8130" spans="1:18" x14ac:dyDescent="0.3">
      <c r="A8130" s="107"/>
      <c r="B8130" s="92"/>
      <c r="C8130" s="92"/>
      <c r="D8130" s="92"/>
      <c r="E8130" s="92"/>
      <c r="F8130" s="92"/>
      <c r="G8130" s="92"/>
      <c r="H8130" s="92"/>
      <c r="I8130" s="92"/>
      <c r="J8130" s="92"/>
      <c r="K8130" s="92"/>
      <c r="N8130" s="92"/>
      <c r="O8130" s="92"/>
      <c r="P8130" s="92"/>
      <c r="Q8130" s="92"/>
      <c r="R8130" s="92"/>
    </row>
    <row r="8131" spans="1:18" x14ac:dyDescent="0.3">
      <c r="A8131" s="107"/>
      <c r="B8131" s="92"/>
      <c r="C8131" s="92"/>
      <c r="D8131" s="92"/>
      <c r="E8131" s="92"/>
      <c r="F8131" s="92"/>
      <c r="G8131" s="92"/>
      <c r="H8131" s="92"/>
      <c r="I8131" s="92"/>
      <c r="J8131" s="92"/>
      <c r="K8131" s="92"/>
      <c r="N8131" s="92"/>
      <c r="O8131" s="92"/>
      <c r="P8131" s="92"/>
      <c r="Q8131" s="92"/>
      <c r="R8131" s="92"/>
    </row>
    <row r="8132" spans="1:18" x14ac:dyDescent="0.3">
      <c r="A8132" s="107"/>
      <c r="B8132" s="92"/>
      <c r="C8132" s="92"/>
      <c r="D8132" s="92"/>
      <c r="E8132" s="92"/>
      <c r="F8132" s="92"/>
      <c r="G8132" s="92"/>
      <c r="H8132" s="92"/>
      <c r="I8132" s="92"/>
      <c r="J8132" s="92"/>
      <c r="K8132" s="92"/>
      <c r="N8132" s="92"/>
      <c r="O8132" s="92"/>
      <c r="P8132" s="92"/>
      <c r="Q8132" s="92"/>
      <c r="R8132" s="92"/>
    </row>
    <row r="8133" spans="1:18" x14ac:dyDescent="0.3">
      <c r="A8133" s="107"/>
      <c r="B8133" s="92"/>
      <c r="C8133" s="92"/>
      <c r="D8133" s="92"/>
      <c r="E8133" s="92"/>
      <c r="F8133" s="92"/>
      <c r="G8133" s="92"/>
      <c r="H8133" s="92"/>
      <c r="I8133" s="92"/>
      <c r="J8133" s="92"/>
      <c r="K8133" s="92"/>
      <c r="N8133" s="92"/>
      <c r="O8133" s="92"/>
      <c r="P8133" s="92"/>
      <c r="Q8133" s="92"/>
      <c r="R8133" s="92"/>
    </row>
    <row r="8134" spans="1:18" x14ac:dyDescent="0.3">
      <c r="A8134" s="107"/>
      <c r="B8134" s="92"/>
      <c r="C8134" s="92"/>
      <c r="D8134" s="92"/>
      <c r="E8134" s="92"/>
      <c r="F8134" s="92"/>
      <c r="G8134" s="92"/>
      <c r="H8134" s="92"/>
      <c r="I8134" s="92"/>
      <c r="J8134" s="92"/>
      <c r="K8134" s="92"/>
      <c r="N8134" s="92"/>
      <c r="O8134" s="92"/>
      <c r="P8134" s="92"/>
      <c r="Q8134" s="92"/>
      <c r="R8134" s="92"/>
    </row>
    <row r="8135" spans="1:18" x14ac:dyDescent="0.3">
      <c r="A8135" s="107"/>
      <c r="B8135" s="92"/>
      <c r="C8135" s="92"/>
      <c r="D8135" s="92"/>
      <c r="E8135" s="92"/>
      <c r="F8135" s="92"/>
      <c r="G8135" s="92"/>
      <c r="H8135" s="92"/>
      <c r="I8135" s="92"/>
      <c r="J8135" s="92"/>
      <c r="K8135" s="92"/>
      <c r="N8135" s="92"/>
      <c r="O8135" s="92"/>
      <c r="P8135" s="92"/>
      <c r="Q8135" s="92"/>
      <c r="R8135" s="92"/>
    </row>
    <row r="8136" spans="1:18" x14ac:dyDescent="0.3">
      <c r="A8136" s="107"/>
      <c r="B8136" s="92"/>
      <c r="C8136" s="92"/>
      <c r="D8136" s="92"/>
      <c r="E8136" s="92"/>
      <c r="F8136" s="92"/>
      <c r="G8136" s="92"/>
      <c r="H8136" s="92"/>
      <c r="I8136" s="92"/>
      <c r="J8136" s="92"/>
      <c r="K8136" s="92"/>
      <c r="N8136" s="92"/>
      <c r="O8136" s="92"/>
      <c r="P8136" s="92"/>
      <c r="Q8136" s="92"/>
      <c r="R8136" s="92"/>
    </row>
    <row r="8137" spans="1:18" x14ac:dyDescent="0.3">
      <c r="A8137" s="107"/>
      <c r="B8137" s="92"/>
      <c r="C8137" s="92"/>
      <c r="D8137" s="92"/>
      <c r="E8137" s="92"/>
      <c r="F8137" s="92"/>
      <c r="G8137" s="92"/>
      <c r="H8137" s="92"/>
      <c r="I8137" s="92"/>
      <c r="J8137" s="92"/>
      <c r="K8137" s="92"/>
      <c r="N8137" s="92"/>
      <c r="O8137" s="92"/>
      <c r="P8137" s="92"/>
      <c r="Q8137" s="92"/>
      <c r="R8137" s="92"/>
    </row>
    <row r="8138" spans="1:18" x14ac:dyDescent="0.3">
      <c r="A8138" s="107"/>
      <c r="B8138" s="92"/>
      <c r="C8138" s="92"/>
      <c r="D8138" s="92"/>
      <c r="E8138" s="92"/>
      <c r="F8138" s="92"/>
      <c r="G8138" s="92"/>
      <c r="H8138" s="92"/>
      <c r="I8138" s="92"/>
      <c r="J8138" s="92"/>
      <c r="K8138" s="92"/>
      <c r="N8138" s="92"/>
      <c r="O8138" s="92"/>
      <c r="P8138" s="92"/>
      <c r="Q8138" s="92"/>
      <c r="R8138" s="92"/>
    </row>
    <row r="8139" spans="1:18" x14ac:dyDescent="0.3">
      <c r="A8139" s="107"/>
      <c r="B8139" s="92"/>
      <c r="C8139" s="92"/>
      <c r="D8139" s="92"/>
      <c r="E8139" s="92"/>
      <c r="F8139" s="92"/>
      <c r="G8139" s="92"/>
      <c r="H8139" s="92"/>
      <c r="I8139" s="92"/>
      <c r="J8139" s="92"/>
      <c r="K8139" s="92"/>
      <c r="N8139" s="92"/>
      <c r="O8139" s="92"/>
      <c r="P8139" s="92"/>
      <c r="Q8139" s="92"/>
      <c r="R8139" s="92"/>
    </row>
    <row r="8140" spans="1:18" x14ac:dyDescent="0.3">
      <c r="A8140" s="107"/>
      <c r="B8140" s="92"/>
      <c r="C8140" s="92"/>
      <c r="D8140" s="92"/>
      <c r="E8140" s="92"/>
      <c r="F8140" s="92"/>
      <c r="G8140" s="92"/>
      <c r="H8140" s="92"/>
      <c r="I8140" s="92"/>
      <c r="J8140" s="92"/>
      <c r="K8140" s="92"/>
      <c r="N8140" s="92"/>
      <c r="O8140" s="92"/>
      <c r="P8140" s="92"/>
      <c r="Q8140" s="92"/>
      <c r="R8140" s="92"/>
    </row>
    <row r="8141" spans="1:18" x14ac:dyDescent="0.3">
      <c r="A8141" s="107"/>
      <c r="B8141" s="92"/>
      <c r="C8141" s="92"/>
      <c r="D8141" s="92"/>
      <c r="E8141" s="92"/>
      <c r="F8141" s="92"/>
      <c r="G8141" s="92"/>
      <c r="H8141" s="92"/>
      <c r="I8141" s="92"/>
      <c r="J8141" s="92"/>
      <c r="K8141" s="92"/>
      <c r="N8141" s="92"/>
      <c r="O8141" s="92"/>
      <c r="P8141" s="92"/>
      <c r="Q8141" s="92"/>
      <c r="R8141" s="92"/>
    </row>
    <row r="8142" spans="1:18" x14ac:dyDescent="0.3">
      <c r="A8142" s="107"/>
      <c r="B8142" s="92"/>
      <c r="C8142" s="92"/>
      <c r="D8142" s="92"/>
      <c r="E8142" s="92"/>
      <c r="F8142" s="92"/>
      <c r="G8142" s="92"/>
      <c r="H8142" s="92"/>
      <c r="I8142" s="92"/>
      <c r="J8142" s="92"/>
      <c r="K8142" s="92"/>
      <c r="N8142" s="92"/>
      <c r="O8142" s="92"/>
      <c r="P8142" s="92"/>
      <c r="Q8142" s="92"/>
      <c r="R8142" s="92"/>
    </row>
    <row r="8143" spans="1:18" x14ac:dyDescent="0.3">
      <c r="A8143" s="107"/>
      <c r="B8143" s="92"/>
      <c r="C8143" s="92"/>
      <c r="D8143" s="92"/>
      <c r="E8143" s="92"/>
      <c r="F8143" s="92"/>
      <c r="G8143" s="92"/>
      <c r="H8143" s="92"/>
      <c r="I8143" s="92"/>
      <c r="J8143" s="92"/>
      <c r="K8143" s="92"/>
      <c r="N8143" s="92"/>
      <c r="O8143" s="92"/>
      <c r="P8143" s="92"/>
      <c r="Q8143" s="92"/>
      <c r="R8143" s="92"/>
    </row>
    <row r="8144" spans="1:18" x14ac:dyDescent="0.3">
      <c r="A8144" s="107"/>
      <c r="B8144" s="92"/>
      <c r="C8144" s="92"/>
      <c r="D8144" s="92"/>
      <c r="E8144" s="92"/>
      <c r="F8144" s="92"/>
      <c r="G8144" s="92"/>
      <c r="H8144" s="92"/>
      <c r="I8144" s="92"/>
      <c r="J8144" s="92"/>
      <c r="K8144" s="92"/>
      <c r="N8144" s="92"/>
      <c r="O8144" s="92"/>
      <c r="P8144" s="92"/>
      <c r="Q8144" s="92"/>
      <c r="R8144" s="92"/>
    </row>
    <row r="8145" spans="1:18" x14ac:dyDescent="0.3">
      <c r="A8145" s="107"/>
      <c r="B8145" s="92"/>
      <c r="C8145" s="92"/>
      <c r="D8145" s="92"/>
      <c r="E8145" s="92"/>
      <c r="F8145" s="92"/>
      <c r="G8145" s="92"/>
      <c r="H8145" s="92"/>
      <c r="I8145" s="92"/>
      <c r="J8145" s="92"/>
      <c r="K8145" s="92"/>
      <c r="N8145" s="92"/>
      <c r="O8145" s="92"/>
      <c r="P8145" s="92"/>
      <c r="Q8145" s="92"/>
      <c r="R8145" s="92"/>
    </row>
    <row r="8146" spans="1:18" x14ac:dyDescent="0.3">
      <c r="A8146" s="107"/>
      <c r="B8146" s="92"/>
      <c r="C8146" s="92"/>
      <c r="D8146" s="92"/>
      <c r="E8146" s="92"/>
      <c r="F8146" s="92"/>
      <c r="G8146" s="92"/>
      <c r="H8146" s="92"/>
      <c r="I8146" s="92"/>
      <c r="J8146" s="92"/>
      <c r="K8146" s="92"/>
      <c r="N8146" s="92"/>
      <c r="O8146" s="92"/>
      <c r="P8146" s="92"/>
      <c r="Q8146" s="92"/>
      <c r="R8146" s="92"/>
    </row>
    <row r="8147" spans="1:18" x14ac:dyDescent="0.3">
      <c r="A8147" s="107"/>
      <c r="B8147" s="92"/>
      <c r="C8147" s="92"/>
      <c r="D8147" s="92"/>
      <c r="E8147" s="92"/>
      <c r="F8147" s="92"/>
      <c r="G8147" s="92"/>
      <c r="H8147" s="92"/>
      <c r="I8147" s="92"/>
      <c r="J8147" s="92"/>
      <c r="K8147" s="92"/>
      <c r="N8147" s="92"/>
      <c r="O8147" s="92"/>
      <c r="P8147" s="92"/>
      <c r="Q8147" s="92"/>
      <c r="R8147" s="92"/>
    </row>
    <row r="8148" spans="1:18" x14ac:dyDescent="0.3">
      <c r="A8148" s="107"/>
      <c r="B8148" s="92"/>
      <c r="C8148" s="92"/>
      <c r="D8148" s="92"/>
      <c r="E8148" s="92"/>
      <c r="F8148" s="92"/>
      <c r="G8148" s="92"/>
      <c r="H8148" s="92"/>
      <c r="I8148" s="92"/>
      <c r="J8148" s="92"/>
      <c r="K8148" s="92"/>
      <c r="N8148" s="92"/>
      <c r="O8148" s="92"/>
      <c r="P8148" s="92"/>
      <c r="Q8148" s="92"/>
      <c r="R8148" s="92"/>
    </row>
    <row r="8149" spans="1:18" x14ac:dyDescent="0.3">
      <c r="A8149" s="107"/>
      <c r="B8149" s="92"/>
      <c r="C8149" s="92"/>
      <c r="D8149" s="92"/>
      <c r="E8149" s="92"/>
      <c r="F8149" s="92"/>
      <c r="G8149" s="92"/>
      <c r="H8149" s="92"/>
      <c r="I8149" s="92"/>
      <c r="J8149" s="92"/>
      <c r="K8149" s="92"/>
      <c r="N8149" s="92"/>
      <c r="O8149" s="92"/>
      <c r="P8149" s="92"/>
      <c r="Q8149" s="92"/>
      <c r="R8149" s="92"/>
    </row>
    <row r="8150" spans="1:18" x14ac:dyDescent="0.3">
      <c r="A8150" s="107"/>
      <c r="B8150" s="92"/>
      <c r="C8150" s="92"/>
      <c r="D8150" s="92"/>
      <c r="E8150" s="92"/>
      <c r="F8150" s="92"/>
      <c r="G8150" s="92"/>
      <c r="H8150" s="92"/>
      <c r="I8150" s="92"/>
      <c r="J8150" s="92"/>
      <c r="K8150" s="92"/>
      <c r="N8150" s="92"/>
      <c r="O8150" s="92"/>
      <c r="P8150" s="92"/>
      <c r="Q8150" s="92"/>
      <c r="R8150" s="92"/>
    </row>
    <row r="8151" spans="1:18" x14ac:dyDescent="0.3">
      <c r="A8151" s="107"/>
      <c r="B8151" s="92"/>
      <c r="C8151" s="92"/>
      <c r="D8151" s="92"/>
      <c r="E8151" s="92"/>
      <c r="F8151" s="92"/>
      <c r="G8151" s="92"/>
      <c r="H8151" s="92"/>
      <c r="I8151" s="92"/>
      <c r="J8151" s="92"/>
      <c r="K8151" s="92"/>
      <c r="N8151" s="92"/>
      <c r="O8151" s="92"/>
      <c r="P8151" s="92"/>
      <c r="Q8151" s="92"/>
      <c r="R8151" s="92"/>
    </row>
    <row r="8152" spans="1:18" x14ac:dyDescent="0.3">
      <c r="A8152" s="107"/>
      <c r="B8152" s="92"/>
      <c r="C8152" s="92"/>
      <c r="D8152" s="92"/>
      <c r="E8152" s="92"/>
      <c r="F8152" s="92"/>
      <c r="G8152" s="92"/>
      <c r="H8152" s="92"/>
      <c r="I8152" s="92"/>
      <c r="J8152" s="92"/>
      <c r="K8152" s="92"/>
      <c r="N8152" s="92"/>
      <c r="O8152" s="92"/>
      <c r="P8152" s="92"/>
      <c r="Q8152" s="92"/>
      <c r="R8152" s="92"/>
    </row>
    <row r="8153" spans="1:18" x14ac:dyDescent="0.3">
      <c r="A8153" s="107"/>
      <c r="B8153" s="92"/>
      <c r="C8153" s="92"/>
      <c r="D8153" s="92"/>
      <c r="E8153" s="92"/>
      <c r="F8153" s="92"/>
      <c r="G8153" s="92"/>
      <c r="H8153" s="92"/>
      <c r="I8153" s="92"/>
      <c r="J8153" s="92"/>
      <c r="K8153" s="92"/>
      <c r="N8153" s="92"/>
      <c r="O8153" s="92"/>
      <c r="P8153" s="92"/>
      <c r="Q8153" s="92"/>
      <c r="R8153" s="92"/>
    </row>
    <row r="8154" spans="1:18" x14ac:dyDescent="0.3">
      <c r="A8154" s="107"/>
      <c r="B8154" s="92"/>
      <c r="C8154" s="92"/>
      <c r="D8154" s="92"/>
      <c r="E8154" s="92"/>
      <c r="F8154" s="92"/>
      <c r="G8154" s="92"/>
      <c r="H8154" s="92"/>
      <c r="I8154" s="92"/>
      <c r="J8154" s="92"/>
      <c r="K8154" s="92"/>
      <c r="N8154" s="92"/>
      <c r="O8154" s="92"/>
      <c r="P8154" s="92"/>
      <c r="Q8154" s="92"/>
      <c r="R8154" s="92"/>
    </row>
    <row r="8155" spans="1:18" x14ac:dyDescent="0.3">
      <c r="A8155" s="107"/>
      <c r="B8155" s="92"/>
      <c r="C8155" s="92"/>
      <c r="D8155" s="92"/>
      <c r="E8155" s="92"/>
      <c r="F8155" s="92"/>
      <c r="G8155" s="92"/>
      <c r="H8155" s="92"/>
      <c r="I8155" s="92"/>
      <c r="J8155" s="92"/>
      <c r="K8155" s="92"/>
      <c r="N8155" s="92"/>
      <c r="O8155" s="92"/>
      <c r="P8155" s="92"/>
      <c r="Q8155" s="92"/>
      <c r="R8155" s="92"/>
    </row>
    <row r="8156" spans="1:18" x14ac:dyDescent="0.3">
      <c r="A8156" s="107"/>
      <c r="B8156" s="92"/>
      <c r="C8156" s="92"/>
      <c r="D8156" s="92"/>
      <c r="E8156" s="92"/>
      <c r="F8156" s="92"/>
      <c r="G8156" s="92"/>
      <c r="H8156" s="92"/>
      <c r="I8156" s="92"/>
      <c r="J8156" s="92"/>
      <c r="K8156" s="92"/>
      <c r="N8156" s="92"/>
      <c r="O8156" s="92"/>
      <c r="P8156" s="92"/>
      <c r="Q8156" s="92"/>
      <c r="R8156" s="92"/>
    </row>
    <row r="8157" spans="1:18" x14ac:dyDescent="0.3">
      <c r="A8157" s="107"/>
      <c r="B8157" s="92"/>
      <c r="C8157" s="92"/>
      <c r="D8157" s="92"/>
      <c r="E8157" s="92"/>
      <c r="F8157" s="92"/>
      <c r="G8157" s="92"/>
      <c r="H8157" s="92"/>
      <c r="I8157" s="92"/>
      <c r="J8157" s="92"/>
      <c r="K8157" s="92"/>
      <c r="N8157" s="92"/>
      <c r="O8157" s="92"/>
      <c r="P8157" s="92"/>
      <c r="Q8157" s="92"/>
      <c r="R8157" s="92"/>
    </row>
    <row r="8158" spans="1:18" x14ac:dyDescent="0.3">
      <c r="A8158" s="107"/>
      <c r="B8158" s="92"/>
      <c r="C8158" s="92"/>
      <c r="D8158" s="92"/>
      <c r="E8158" s="92"/>
      <c r="F8158" s="92"/>
      <c r="G8158" s="92"/>
      <c r="H8158" s="92"/>
      <c r="I8158" s="92"/>
      <c r="J8158" s="92"/>
      <c r="K8158" s="92"/>
      <c r="N8158" s="92"/>
      <c r="O8158" s="92"/>
      <c r="P8158" s="92"/>
      <c r="Q8158" s="92"/>
      <c r="R8158" s="92"/>
    </row>
    <row r="8159" spans="1:18" x14ac:dyDescent="0.3">
      <c r="A8159" s="107"/>
      <c r="B8159" s="92"/>
      <c r="C8159" s="92"/>
      <c r="D8159" s="92"/>
      <c r="E8159" s="92"/>
      <c r="F8159" s="92"/>
      <c r="G8159" s="92"/>
      <c r="H8159" s="92"/>
      <c r="I8159" s="92"/>
      <c r="J8159" s="92"/>
      <c r="K8159" s="92"/>
      <c r="N8159" s="92"/>
      <c r="O8159" s="92"/>
      <c r="P8159" s="92"/>
      <c r="Q8159" s="92"/>
      <c r="R8159" s="92"/>
    </row>
    <row r="8160" spans="1:18" x14ac:dyDescent="0.3">
      <c r="A8160" s="107"/>
      <c r="B8160" s="92"/>
      <c r="C8160" s="92"/>
      <c r="D8160" s="92"/>
      <c r="E8160" s="92"/>
      <c r="F8160" s="92"/>
      <c r="G8160" s="92"/>
      <c r="H8160" s="92"/>
      <c r="I8160" s="92"/>
      <c r="J8160" s="92"/>
      <c r="K8160" s="92"/>
      <c r="N8160" s="92"/>
      <c r="O8160" s="92"/>
      <c r="P8160" s="92"/>
      <c r="Q8160" s="92"/>
      <c r="R8160" s="92"/>
    </row>
    <row r="8161" spans="1:18" x14ac:dyDescent="0.3">
      <c r="A8161" s="107"/>
      <c r="B8161" s="92"/>
      <c r="C8161" s="92"/>
      <c r="D8161" s="92"/>
      <c r="E8161" s="92"/>
      <c r="F8161" s="92"/>
      <c r="G8161" s="92"/>
      <c r="H8161" s="92"/>
      <c r="I8161" s="92"/>
      <c r="J8161" s="92"/>
      <c r="K8161" s="92"/>
      <c r="N8161" s="92"/>
      <c r="O8161" s="92"/>
      <c r="P8161" s="92"/>
      <c r="Q8161" s="92"/>
      <c r="R8161" s="92"/>
    </row>
    <row r="8162" spans="1:18" x14ac:dyDescent="0.3">
      <c r="A8162" s="107"/>
      <c r="B8162" s="92"/>
      <c r="C8162" s="92"/>
      <c r="D8162" s="92"/>
      <c r="E8162" s="92"/>
      <c r="F8162" s="92"/>
      <c r="G8162" s="92"/>
      <c r="H8162" s="92"/>
      <c r="I8162" s="92"/>
      <c r="J8162" s="92"/>
      <c r="K8162" s="92"/>
      <c r="N8162" s="92"/>
      <c r="O8162" s="92"/>
      <c r="P8162" s="92"/>
      <c r="Q8162" s="92"/>
      <c r="R8162" s="92"/>
    </row>
    <row r="8163" spans="1:18" x14ac:dyDescent="0.3">
      <c r="A8163" s="107"/>
      <c r="B8163" s="92"/>
      <c r="C8163" s="92"/>
      <c r="D8163" s="92"/>
      <c r="E8163" s="92"/>
      <c r="F8163" s="92"/>
      <c r="G8163" s="92"/>
      <c r="H8163" s="92"/>
      <c r="I8163" s="92"/>
      <c r="J8163" s="92"/>
      <c r="K8163" s="92"/>
      <c r="N8163" s="92"/>
      <c r="O8163" s="92"/>
      <c r="P8163" s="92"/>
      <c r="Q8163" s="92"/>
      <c r="R8163" s="92"/>
    </row>
    <row r="8164" spans="1:18" x14ac:dyDescent="0.3">
      <c r="A8164" s="107"/>
      <c r="B8164" s="92"/>
      <c r="C8164" s="92"/>
      <c r="D8164" s="92"/>
      <c r="E8164" s="92"/>
      <c r="F8164" s="92"/>
      <c r="G8164" s="92"/>
      <c r="H8164" s="92"/>
      <c r="I8164" s="92"/>
      <c r="J8164" s="92"/>
      <c r="K8164" s="92"/>
      <c r="N8164" s="92"/>
      <c r="O8164" s="92"/>
      <c r="P8164" s="92"/>
      <c r="Q8164" s="92"/>
      <c r="R8164" s="92"/>
    </row>
    <row r="8165" spans="1:18" x14ac:dyDescent="0.3">
      <c r="A8165" s="107"/>
      <c r="B8165" s="92"/>
      <c r="C8165" s="92"/>
      <c r="D8165" s="92"/>
      <c r="E8165" s="92"/>
      <c r="F8165" s="92"/>
      <c r="G8165" s="92"/>
      <c r="H8165" s="92"/>
      <c r="I8165" s="92"/>
      <c r="J8165" s="92"/>
      <c r="K8165" s="92"/>
      <c r="N8165" s="92"/>
      <c r="O8165" s="92"/>
      <c r="P8165" s="92"/>
      <c r="Q8165" s="92"/>
      <c r="R8165" s="92"/>
    </row>
    <row r="8166" spans="1:18" x14ac:dyDescent="0.3">
      <c r="A8166" s="107"/>
      <c r="B8166" s="92"/>
      <c r="C8166" s="92"/>
      <c r="D8166" s="92"/>
      <c r="E8166" s="92"/>
      <c r="F8166" s="92"/>
      <c r="G8166" s="92"/>
      <c r="H8166" s="92"/>
      <c r="I8166" s="92"/>
      <c r="J8166" s="92"/>
      <c r="K8166" s="92"/>
      <c r="N8166" s="92"/>
      <c r="O8166" s="92"/>
      <c r="P8166" s="92"/>
      <c r="Q8166" s="92"/>
      <c r="R8166" s="92"/>
    </row>
    <row r="8167" spans="1:18" x14ac:dyDescent="0.3">
      <c r="A8167" s="107"/>
      <c r="B8167" s="92"/>
      <c r="C8167" s="92"/>
      <c r="D8167" s="92"/>
      <c r="E8167" s="92"/>
      <c r="F8167" s="92"/>
      <c r="G8167" s="92"/>
      <c r="H8167" s="92"/>
      <c r="I8167" s="92"/>
      <c r="J8167" s="92"/>
      <c r="K8167" s="92"/>
      <c r="N8167" s="92"/>
      <c r="O8167" s="92"/>
      <c r="P8167" s="92"/>
      <c r="Q8167" s="92"/>
      <c r="R8167" s="92"/>
    </row>
    <row r="8168" spans="1:18" x14ac:dyDescent="0.3">
      <c r="A8168" s="107"/>
      <c r="B8168" s="92"/>
      <c r="C8168" s="92"/>
      <c r="D8168" s="92"/>
      <c r="E8168" s="92"/>
      <c r="F8168" s="92"/>
      <c r="G8168" s="92"/>
      <c r="H8168" s="92"/>
      <c r="I8168" s="92"/>
      <c r="J8168" s="92"/>
      <c r="K8168" s="92"/>
      <c r="N8168" s="92"/>
      <c r="O8168" s="92"/>
      <c r="P8168" s="92"/>
      <c r="Q8168" s="92"/>
      <c r="R8168" s="92"/>
    </row>
    <row r="8169" spans="1:18" x14ac:dyDescent="0.3">
      <c r="A8169" s="107"/>
      <c r="B8169" s="92"/>
      <c r="C8169" s="92"/>
      <c r="D8169" s="92"/>
      <c r="E8169" s="92"/>
      <c r="F8169" s="92"/>
      <c r="G8169" s="92"/>
      <c r="H8169" s="92"/>
      <c r="I8169" s="92"/>
      <c r="J8169" s="92"/>
      <c r="K8169" s="92"/>
      <c r="N8169" s="92"/>
      <c r="O8169" s="92"/>
      <c r="P8169" s="92"/>
      <c r="Q8169" s="92"/>
      <c r="R8169" s="92"/>
    </row>
    <row r="8170" spans="1:18" x14ac:dyDescent="0.3">
      <c r="A8170" s="107"/>
      <c r="B8170" s="92"/>
      <c r="C8170" s="92"/>
      <c r="D8170" s="92"/>
      <c r="E8170" s="92"/>
      <c r="F8170" s="92"/>
      <c r="G8170" s="92"/>
      <c r="H8170" s="92"/>
      <c r="I8170" s="92"/>
      <c r="J8170" s="92"/>
      <c r="K8170" s="92"/>
      <c r="N8170" s="92"/>
      <c r="O8170" s="92"/>
      <c r="P8170" s="92"/>
      <c r="Q8170" s="92"/>
      <c r="R8170" s="92"/>
    </row>
    <row r="8171" spans="1:18" x14ac:dyDescent="0.3">
      <c r="A8171" s="107"/>
      <c r="B8171" s="92"/>
      <c r="C8171" s="92"/>
      <c r="D8171" s="92"/>
      <c r="E8171" s="92"/>
      <c r="F8171" s="92"/>
      <c r="G8171" s="92"/>
      <c r="H8171" s="92"/>
      <c r="I8171" s="92"/>
      <c r="J8171" s="92"/>
      <c r="K8171" s="92"/>
      <c r="N8171" s="92"/>
      <c r="O8171" s="92"/>
      <c r="P8171" s="92"/>
      <c r="Q8171" s="92"/>
      <c r="R8171" s="92"/>
    </row>
    <row r="8172" spans="1:18" x14ac:dyDescent="0.3">
      <c r="A8172" s="107"/>
      <c r="B8172" s="92"/>
      <c r="C8172" s="92"/>
      <c r="D8172" s="92"/>
      <c r="E8172" s="92"/>
      <c r="F8172" s="92"/>
      <c r="G8172" s="92"/>
      <c r="H8172" s="92"/>
      <c r="I8172" s="92"/>
      <c r="J8172" s="92"/>
      <c r="K8172" s="92"/>
      <c r="N8172" s="92"/>
      <c r="O8172" s="92"/>
      <c r="P8172" s="92"/>
      <c r="Q8172" s="92"/>
      <c r="R8172" s="92"/>
    </row>
    <row r="8173" spans="1:18" x14ac:dyDescent="0.3">
      <c r="A8173" s="107"/>
      <c r="B8173" s="92"/>
      <c r="C8173" s="92"/>
      <c r="D8173" s="92"/>
      <c r="E8173" s="92"/>
      <c r="F8173" s="92"/>
      <c r="G8173" s="92"/>
      <c r="H8173" s="92"/>
      <c r="I8173" s="92"/>
      <c r="J8173" s="92"/>
      <c r="K8173" s="92"/>
      <c r="N8173" s="92"/>
      <c r="O8173" s="92"/>
      <c r="P8173" s="92"/>
      <c r="Q8173" s="92"/>
      <c r="R8173" s="92"/>
    </row>
    <row r="8174" spans="1:18" x14ac:dyDescent="0.3">
      <c r="A8174" s="107"/>
      <c r="B8174" s="92"/>
      <c r="C8174" s="92"/>
      <c r="D8174" s="92"/>
      <c r="E8174" s="92"/>
      <c r="F8174" s="92"/>
      <c r="G8174" s="92"/>
      <c r="H8174" s="92"/>
      <c r="I8174" s="92"/>
      <c r="J8174" s="92"/>
      <c r="K8174" s="92"/>
      <c r="N8174" s="92"/>
      <c r="O8174" s="92"/>
      <c r="P8174" s="92"/>
      <c r="Q8174" s="92"/>
      <c r="R8174" s="92"/>
    </row>
    <row r="8175" spans="1:18" x14ac:dyDescent="0.3">
      <c r="A8175" s="107"/>
      <c r="B8175" s="92"/>
      <c r="C8175" s="92"/>
      <c r="D8175" s="92"/>
      <c r="E8175" s="92"/>
      <c r="F8175" s="92"/>
      <c r="G8175" s="92"/>
      <c r="H8175" s="92"/>
      <c r="I8175" s="92"/>
      <c r="J8175" s="92"/>
      <c r="K8175" s="92"/>
      <c r="N8175" s="92"/>
      <c r="O8175" s="92"/>
      <c r="P8175" s="92"/>
      <c r="Q8175" s="92"/>
      <c r="R8175" s="92"/>
    </row>
    <row r="8176" spans="1:18" x14ac:dyDescent="0.3">
      <c r="A8176" s="107"/>
      <c r="B8176" s="92"/>
      <c r="C8176" s="92"/>
      <c r="D8176" s="92"/>
      <c r="E8176" s="92"/>
      <c r="F8176" s="92"/>
      <c r="G8176" s="92"/>
      <c r="H8176" s="92"/>
      <c r="I8176" s="92"/>
      <c r="J8176" s="92"/>
      <c r="K8176" s="92"/>
      <c r="N8176" s="92"/>
      <c r="O8176" s="92"/>
      <c r="P8176" s="92"/>
      <c r="Q8176" s="92"/>
      <c r="R8176" s="92"/>
    </row>
    <row r="8177" spans="1:18" x14ac:dyDescent="0.3">
      <c r="A8177" s="107"/>
      <c r="B8177" s="92"/>
      <c r="C8177" s="92"/>
      <c r="D8177" s="92"/>
      <c r="E8177" s="92"/>
      <c r="F8177" s="92"/>
      <c r="G8177" s="92"/>
      <c r="H8177" s="92"/>
      <c r="I8177" s="92"/>
      <c r="J8177" s="92"/>
      <c r="K8177" s="92"/>
      <c r="N8177" s="92"/>
      <c r="O8177" s="92"/>
      <c r="P8177" s="92"/>
      <c r="Q8177" s="92"/>
      <c r="R8177" s="92"/>
    </row>
    <row r="8178" spans="1:18" x14ac:dyDescent="0.3">
      <c r="A8178" s="107"/>
      <c r="B8178" s="92"/>
      <c r="C8178" s="92"/>
      <c r="D8178" s="92"/>
      <c r="E8178" s="92"/>
      <c r="F8178" s="92"/>
      <c r="G8178" s="92"/>
      <c r="H8178" s="92"/>
      <c r="I8178" s="92"/>
      <c r="J8178" s="92"/>
      <c r="K8178" s="92"/>
      <c r="N8178" s="92"/>
      <c r="O8178" s="92"/>
      <c r="P8178" s="92"/>
      <c r="Q8178" s="92"/>
      <c r="R8178" s="92"/>
    </row>
    <row r="8179" spans="1:18" x14ac:dyDescent="0.3">
      <c r="A8179" s="107"/>
      <c r="B8179" s="92"/>
      <c r="C8179" s="92"/>
      <c r="D8179" s="92"/>
      <c r="E8179" s="92"/>
      <c r="F8179" s="92"/>
      <c r="G8179" s="92"/>
      <c r="H8179" s="92"/>
      <c r="I8179" s="92"/>
      <c r="J8179" s="92"/>
      <c r="K8179" s="92"/>
      <c r="N8179" s="92"/>
      <c r="O8179" s="92"/>
      <c r="P8179" s="92"/>
      <c r="Q8179" s="92"/>
      <c r="R8179" s="92"/>
    </row>
    <row r="8180" spans="1:18" x14ac:dyDescent="0.3">
      <c r="A8180" s="107"/>
      <c r="B8180" s="92"/>
      <c r="C8180" s="92"/>
      <c r="D8180" s="92"/>
      <c r="E8180" s="92"/>
      <c r="F8180" s="92"/>
      <c r="G8180" s="92"/>
      <c r="H8180" s="92"/>
      <c r="I8180" s="92"/>
      <c r="J8180" s="92"/>
      <c r="K8180" s="92"/>
      <c r="N8180" s="92"/>
      <c r="O8180" s="92"/>
      <c r="P8180" s="92"/>
      <c r="Q8180" s="92"/>
      <c r="R8180" s="92"/>
    </row>
    <row r="8181" spans="1:18" x14ac:dyDescent="0.3">
      <c r="A8181" s="107"/>
      <c r="B8181" s="92"/>
      <c r="C8181" s="92"/>
      <c r="D8181" s="92"/>
      <c r="E8181" s="92"/>
      <c r="F8181" s="92"/>
      <c r="G8181" s="92"/>
      <c r="H8181" s="92"/>
      <c r="I8181" s="92"/>
      <c r="J8181" s="92"/>
      <c r="K8181" s="92"/>
      <c r="N8181" s="92"/>
      <c r="O8181" s="92"/>
      <c r="P8181" s="92"/>
      <c r="Q8181" s="92"/>
      <c r="R8181" s="92"/>
    </row>
    <row r="8182" spans="1:18" x14ac:dyDescent="0.3">
      <c r="A8182" s="107"/>
      <c r="B8182" s="92"/>
      <c r="C8182" s="92"/>
      <c r="D8182" s="92"/>
      <c r="E8182" s="92"/>
      <c r="F8182" s="92"/>
      <c r="G8182" s="92"/>
      <c r="H8182" s="92"/>
      <c r="I8182" s="92"/>
      <c r="J8182" s="92"/>
      <c r="K8182" s="92"/>
      <c r="N8182" s="92"/>
      <c r="O8182" s="92"/>
      <c r="P8182" s="92"/>
      <c r="Q8182" s="92"/>
      <c r="R8182" s="92"/>
    </row>
    <row r="8183" spans="1:18" x14ac:dyDescent="0.3">
      <c r="A8183" s="107"/>
      <c r="B8183" s="92"/>
      <c r="C8183" s="92"/>
      <c r="D8183" s="92"/>
      <c r="E8183" s="92"/>
      <c r="F8183" s="92"/>
      <c r="G8183" s="92"/>
      <c r="H8183" s="92"/>
      <c r="I8183" s="92"/>
      <c r="J8183" s="92"/>
      <c r="K8183" s="92"/>
      <c r="N8183" s="92"/>
      <c r="O8183" s="92"/>
      <c r="P8183" s="92"/>
      <c r="Q8183" s="92"/>
      <c r="R8183" s="92"/>
    </row>
    <row r="8184" spans="1:18" x14ac:dyDescent="0.3">
      <c r="A8184" s="107"/>
      <c r="B8184" s="92"/>
      <c r="C8184" s="92"/>
      <c r="D8184" s="92"/>
      <c r="E8184" s="92"/>
      <c r="F8184" s="92"/>
      <c r="G8184" s="92"/>
      <c r="H8184" s="92"/>
      <c r="I8184" s="92"/>
      <c r="J8184" s="92"/>
      <c r="K8184" s="92"/>
      <c r="N8184" s="92"/>
      <c r="O8184" s="92"/>
      <c r="P8184" s="92"/>
      <c r="Q8184" s="92"/>
      <c r="R8184" s="92"/>
    </row>
    <row r="8185" spans="1:18" x14ac:dyDescent="0.3">
      <c r="A8185" s="107"/>
      <c r="B8185" s="92"/>
      <c r="C8185" s="92"/>
      <c r="D8185" s="92"/>
      <c r="E8185" s="92"/>
      <c r="F8185" s="92"/>
      <c r="G8185" s="92"/>
      <c r="H8185" s="92"/>
      <c r="I8185" s="92"/>
      <c r="J8185" s="92"/>
      <c r="K8185" s="92"/>
      <c r="N8185" s="92"/>
      <c r="O8185" s="92"/>
      <c r="P8185" s="92"/>
      <c r="Q8185" s="92"/>
      <c r="R8185" s="92"/>
    </row>
    <row r="8186" spans="1:18" x14ac:dyDescent="0.3">
      <c r="A8186" s="107"/>
      <c r="B8186" s="92"/>
      <c r="C8186" s="92"/>
      <c r="D8186" s="92"/>
      <c r="E8186" s="92"/>
      <c r="F8186" s="92"/>
      <c r="G8186" s="92"/>
      <c r="H8186" s="92"/>
      <c r="I8186" s="92"/>
      <c r="J8186" s="92"/>
      <c r="K8186" s="92"/>
      <c r="N8186" s="92"/>
      <c r="O8186" s="92"/>
      <c r="P8186" s="92"/>
      <c r="Q8186" s="92"/>
      <c r="R8186" s="92"/>
    </row>
    <row r="8187" spans="1:18" x14ac:dyDescent="0.3">
      <c r="A8187" s="107"/>
      <c r="B8187" s="92"/>
      <c r="C8187" s="92"/>
      <c r="D8187" s="92"/>
      <c r="E8187" s="92"/>
      <c r="F8187" s="92"/>
      <c r="G8187" s="92"/>
      <c r="H8187" s="92"/>
      <c r="I8187" s="92"/>
      <c r="J8187" s="92"/>
      <c r="K8187" s="92"/>
      <c r="N8187" s="92"/>
      <c r="O8187" s="92"/>
      <c r="P8187" s="92"/>
      <c r="Q8187" s="92"/>
      <c r="R8187" s="92"/>
    </row>
    <row r="8188" spans="1:18" x14ac:dyDescent="0.3">
      <c r="A8188" s="107"/>
      <c r="B8188" s="92"/>
      <c r="C8188" s="92"/>
      <c r="D8188" s="92"/>
      <c r="E8188" s="92"/>
      <c r="F8188" s="92"/>
      <c r="G8188" s="92"/>
      <c r="H8188" s="92"/>
      <c r="I8188" s="92"/>
      <c r="J8188" s="92"/>
      <c r="K8188" s="92"/>
      <c r="N8188" s="92"/>
      <c r="O8188" s="92"/>
      <c r="P8188" s="92"/>
      <c r="Q8188" s="92"/>
      <c r="R8188" s="92"/>
    </row>
    <row r="8189" spans="1:18" x14ac:dyDescent="0.3">
      <c r="A8189" s="107"/>
      <c r="B8189" s="92"/>
      <c r="C8189" s="92"/>
      <c r="D8189" s="92"/>
      <c r="E8189" s="92"/>
      <c r="F8189" s="92"/>
      <c r="G8189" s="92"/>
      <c r="H8189" s="92"/>
      <c r="I8189" s="92"/>
      <c r="J8189" s="92"/>
      <c r="K8189" s="92"/>
      <c r="N8189" s="92"/>
      <c r="O8189" s="92"/>
      <c r="P8189" s="92"/>
      <c r="Q8189" s="92"/>
      <c r="R8189" s="92"/>
    </row>
    <row r="8190" spans="1:18" x14ac:dyDescent="0.3">
      <c r="A8190" s="107"/>
      <c r="B8190" s="92"/>
      <c r="C8190" s="92"/>
      <c r="D8190" s="92"/>
      <c r="E8190" s="92"/>
      <c r="F8190" s="92"/>
      <c r="G8190" s="92"/>
      <c r="H8190" s="92"/>
      <c r="I8190" s="92"/>
      <c r="J8190" s="92"/>
      <c r="K8190" s="92"/>
      <c r="N8190" s="92"/>
      <c r="O8190" s="92"/>
      <c r="P8190" s="92"/>
      <c r="Q8190" s="92"/>
      <c r="R8190" s="92"/>
    </row>
    <row r="8191" spans="1:18" x14ac:dyDescent="0.3">
      <c r="A8191" s="107"/>
      <c r="B8191" s="92"/>
      <c r="C8191" s="92"/>
      <c r="D8191" s="92"/>
      <c r="E8191" s="92"/>
      <c r="F8191" s="92"/>
      <c r="G8191" s="92"/>
      <c r="H8191" s="92"/>
      <c r="I8191" s="92"/>
      <c r="J8191" s="92"/>
      <c r="K8191" s="92"/>
      <c r="N8191" s="92"/>
      <c r="O8191" s="92"/>
      <c r="P8191" s="92"/>
      <c r="Q8191" s="92"/>
      <c r="R8191" s="92"/>
    </row>
    <row r="8192" spans="1:18" x14ac:dyDescent="0.3">
      <c r="A8192" s="107"/>
      <c r="B8192" s="92"/>
      <c r="C8192" s="92"/>
      <c r="D8192" s="92"/>
      <c r="E8192" s="92"/>
      <c r="F8192" s="92"/>
      <c r="G8192" s="92"/>
      <c r="H8192" s="92"/>
      <c r="I8192" s="92"/>
      <c r="J8192" s="92"/>
      <c r="K8192" s="92"/>
      <c r="N8192" s="92"/>
      <c r="O8192" s="92"/>
      <c r="P8192" s="92"/>
      <c r="Q8192" s="92"/>
      <c r="R8192" s="92"/>
    </row>
    <row r="8193" spans="1:18" x14ac:dyDescent="0.3">
      <c r="A8193" s="107"/>
      <c r="B8193" s="92"/>
      <c r="C8193" s="92"/>
      <c r="D8193" s="92"/>
      <c r="E8193" s="92"/>
      <c r="F8193" s="92"/>
      <c r="G8193" s="92"/>
      <c r="H8193" s="92"/>
      <c r="I8193" s="92"/>
      <c r="J8193" s="92"/>
      <c r="K8193" s="92"/>
      <c r="N8193" s="92"/>
      <c r="O8193" s="92"/>
      <c r="P8193" s="92"/>
      <c r="Q8193" s="92"/>
      <c r="R8193" s="92"/>
    </row>
    <row r="8194" spans="1:18" x14ac:dyDescent="0.3">
      <c r="A8194" s="107"/>
      <c r="B8194" s="92"/>
      <c r="C8194" s="92"/>
      <c r="D8194" s="92"/>
      <c r="E8194" s="92"/>
      <c r="F8194" s="92"/>
      <c r="G8194" s="92"/>
      <c r="H8194" s="92"/>
      <c r="I8194" s="92"/>
      <c r="J8194" s="92"/>
      <c r="K8194" s="92"/>
      <c r="N8194" s="92"/>
      <c r="O8194" s="92"/>
      <c r="P8194" s="92"/>
      <c r="Q8194" s="92"/>
      <c r="R8194" s="92"/>
    </row>
    <row r="8195" spans="1:18" x14ac:dyDescent="0.3">
      <c r="A8195" s="107"/>
      <c r="B8195" s="92"/>
      <c r="C8195" s="92"/>
      <c r="D8195" s="92"/>
      <c r="E8195" s="92"/>
      <c r="F8195" s="92"/>
      <c r="G8195" s="92"/>
      <c r="H8195" s="92"/>
      <c r="I8195" s="92"/>
      <c r="J8195" s="92"/>
      <c r="K8195" s="92"/>
      <c r="N8195" s="92"/>
      <c r="O8195" s="92"/>
      <c r="P8195" s="92"/>
      <c r="Q8195" s="92"/>
      <c r="R8195" s="92"/>
    </row>
    <row r="8196" spans="1:18" x14ac:dyDescent="0.3">
      <c r="A8196" s="107"/>
      <c r="B8196" s="92"/>
      <c r="C8196" s="92"/>
      <c r="D8196" s="92"/>
      <c r="E8196" s="92"/>
      <c r="F8196" s="92"/>
      <c r="G8196" s="92"/>
      <c r="H8196" s="92"/>
      <c r="I8196" s="92"/>
      <c r="J8196" s="92"/>
      <c r="K8196" s="92"/>
      <c r="N8196" s="92"/>
      <c r="O8196" s="92"/>
      <c r="P8196" s="92"/>
      <c r="Q8196" s="92"/>
      <c r="R8196" s="92"/>
    </row>
    <row r="8197" spans="1:18" x14ac:dyDescent="0.3">
      <c r="A8197" s="107"/>
      <c r="B8197" s="92"/>
      <c r="C8197" s="92"/>
      <c r="D8197" s="92"/>
      <c r="E8197" s="92"/>
      <c r="F8197" s="92"/>
      <c r="G8197" s="92"/>
      <c r="H8197" s="92"/>
      <c r="I8197" s="92"/>
      <c r="J8197" s="92"/>
      <c r="K8197" s="92"/>
      <c r="N8197" s="92"/>
      <c r="O8197" s="92"/>
      <c r="P8197" s="92"/>
      <c r="Q8197" s="92"/>
      <c r="R8197" s="92"/>
    </row>
    <row r="8198" spans="1:18" x14ac:dyDescent="0.3">
      <c r="A8198" s="107"/>
      <c r="B8198" s="92"/>
      <c r="C8198" s="92"/>
      <c r="D8198" s="92"/>
      <c r="E8198" s="92"/>
      <c r="F8198" s="92"/>
      <c r="G8198" s="92"/>
      <c r="H8198" s="92"/>
      <c r="I8198" s="92"/>
      <c r="J8198" s="92"/>
      <c r="K8198" s="92"/>
      <c r="N8198" s="92"/>
      <c r="O8198" s="92"/>
      <c r="P8198" s="92"/>
      <c r="Q8198" s="92"/>
      <c r="R8198" s="92"/>
    </row>
    <row r="8199" spans="1:18" x14ac:dyDescent="0.3">
      <c r="A8199" s="107"/>
      <c r="B8199" s="92"/>
      <c r="C8199" s="92"/>
      <c r="D8199" s="92"/>
      <c r="E8199" s="92"/>
      <c r="F8199" s="92"/>
      <c r="G8199" s="92"/>
      <c r="H8199" s="92"/>
      <c r="I8199" s="92"/>
      <c r="J8199" s="92"/>
      <c r="K8199" s="92"/>
      <c r="N8199" s="92"/>
      <c r="O8199" s="92"/>
      <c r="P8199" s="92"/>
      <c r="Q8199" s="92"/>
      <c r="R8199" s="92"/>
    </row>
    <row r="8200" spans="1:18" x14ac:dyDescent="0.3">
      <c r="A8200" s="107"/>
      <c r="B8200" s="92"/>
      <c r="C8200" s="92"/>
      <c r="D8200" s="92"/>
      <c r="E8200" s="92"/>
      <c r="F8200" s="92"/>
      <c r="G8200" s="92"/>
      <c r="H8200" s="92"/>
      <c r="I8200" s="92"/>
      <c r="J8200" s="92"/>
      <c r="K8200" s="92"/>
      <c r="N8200" s="92"/>
      <c r="O8200" s="92"/>
      <c r="P8200" s="92"/>
      <c r="Q8200" s="92"/>
      <c r="R8200" s="92"/>
    </row>
    <row r="8201" spans="1:18" x14ac:dyDescent="0.3">
      <c r="A8201" s="107"/>
      <c r="B8201" s="92"/>
      <c r="C8201" s="92"/>
      <c r="D8201" s="92"/>
      <c r="E8201" s="92"/>
      <c r="F8201" s="92"/>
      <c r="G8201" s="92"/>
      <c r="H8201" s="92"/>
      <c r="I8201" s="92"/>
      <c r="J8201" s="92"/>
      <c r="K8201" s="92"/>
      <c r="N8201" s="92"/>
      <c r="O8201" s="92"/>
      <c r="P8201" s="92"/>
      <c r="Q8201" s="92"/>
      <c r="R8201" s="92"/>
    </row>
    <row r="8202" spans="1:18" x14ac:dyDescent="0.3">
      <c r="A8202" s="107"/>
      <c r="B8202" s="92"/>
      <c r="C8202" s="92"/>
      <c r="D8202" s="92"/>
      <c r="E8202" s="92"/>
      <c r="F8202" s="92"/>
      <c r="G8202" s="92"/>
      <c r="H8202" s="92"/>
      <c r="I8202" s="92"/>
      <c r="J8202" s="92"/>
      <c r="K8202" s="92"/>
      <c r="N8202" s="92"/>
      <c r="O8202" s="92"/>
      <c r="P8202" s="92"/>
      <c r="Q8202" s="92"/>
      <c r="R8202" s="92"/>
    </row>
    <row r="8203" spans="1:18" x14ac:dyDescent="0.3">
      <c r="A8203" s="107"/>
      <c r="B8203" s="92"/>
      <c r="C8203" s="92"/>
      <c r="D8203" s="92"/>
      <c r="E8203" s="92"/>
      <c r="F8203" s="92"/>
      <c r="G8203" s="92"/>
      <c r="H8203" s="92"/>
      <c r="I8203" s="92"/>
      <c r="J8203" s="92"/>
      <c r="K8203" s="92"/>
      <c r="N8203" s="92"/>
      <c r="O8203" s="92"/>
      <c r="P8203" s="92"/>
      <c r="Q8203" s="92"/>
      <c r="R8203" s="92"/>
    </row>
    <row r="8204" spans="1:18" x14ac:dyDescent="0.3">
      <c r="A8204" s="107"/>
      <c r="B8204" s="92"/>
      <c r="C8204" s="92"/>
      <c r="D8204" s="92"/>
      <c r="E8204" s="92"/>
      <c r="F8204" s="92"/>
      <c r="G8204" s="92"/>
      <c r="H8204" s="92"/>
      <c r="I8204" s="92"/>
      <c r="J8204" s="92"/>
      <c r="K8204" s="92"/>
      <c r="N8204" s="92"/>
      <c r="O8204" s="92"/>
      <c r="P8204" s="92"/>
      <c r="Q8204" s="92"/>
      <c r="R8204" s="92"/>
    </row>
    <row r="8205" spans="1:18" x14ac:dyDescent="0.3">
      <c r="A8205" s="107"/>
      <c r="B8205" s="92"/>
      <c r="C8205" s="92"/>
      <c r="D8205" s="92"/>
      <c r="E8205" s="92"/>
      <c r="F8205" s="92"/>
      <c r="G8205" s="92"/>
      <c r="H8205" s="92"/>
      <c r="I8205" s="92"/>
      <c r="J8205" s="92"/>
      <c r="K8205" s="92"/>
      <c r="N8205" s="92"/>
      <c r="O8205" s="92"/>
      <c r="P8205" s="92"/>
      <c r="Q8205" s="92"/>
      <c r="R8205" s="92"/>
    </row>
    <row r="8206" spans="1:18" x14ac:dyDescent="0.3">
      <c r="A8206" s="107"/>
      <c r="B8206" s="92"/>
      <c r="C8206" s="92"/>
      <c r="D8206" s="92"/>
      <c r="E8206" s="92"/>
      <c r="F8206" s="92"/>
      <c r="G8206" s="92"/>
      <c r="H8206" s="92"/>
      <c r="I8206" s="92"/>
      <c r="J8206" s="92"/>
      <c r="K8206" s="92"/>
      <c r="N8206" s="92"/>
      <c r="O8206" s="92"/>
      <c r="P8206" s="92"/>
      <c r="Q8206" s="92"/>
      <c r="R8206" s="92"/>
    </row>
    <row r="8207" spans="1:18" x14ac:dyDescent="0.3">
      <c r="A8207" s="107"/>
      <c r="B8207" s="92"/>
      <c r="C8207" s="92"/>
      <c r="D8207" s="92"/>
      <c r="E8207" s="92"/>
      <c r="F8207" s="92"/>
      <c r="G8207" s="92"/>
      <c r="H8207" s="92"/>
      <c r="I8207" s="92"/>
      <c r="J8207" s="92"/>
      <c r="K8207" s="92"/>
      <c r="N8207" s="92"/>
      <c r="O8207" s="92"/>
      <c r="P8207" s="92"/>
      <c r="Q8207" s="92"/>
      <c r="R8207" s="92"/>
    </row>
    <row r="8208" spans="1:18" x14ac:dyDescent="0.3">
      <c r="A8208" s="107"/>
      <c r="B8208" s="92"/>
      <c r="C8208" s="92"/>
      <c r="D8208" s="92"/>
      <c r="E8208" s="92"/>
      <c r="F8208" s="92"/>
      <c r="G8208" s="92"/>
      <c r="H8208" s="92"/>
      <c r="I8208" s="92"/>
      <c r="J8208" s="92"/>
      <c r="K8208" s="92"/>
      <c r="N8208" s="92"/>
      <c r="O8208" s="92"/>
      <c r="P8208" s="92"/>
      <c r="Q8208" s="92"/>
      <c r="R8208" s="92"/>
    </row>
    <row r="8209" spans="1:18" x14ac:dyDescent="0.3">
      <c r="A8209" s="107"/>
      <c r="B8209" s="92"/>
      <c r="C8209" s="92"/>
      <c r="D8209" s="92"/>
      <c r="E8209" s="92"/>
      <c r="F8209" s="92"/>
      <c r="G8209" s="92"/>
      <c r="H8209" s="92"/>
      <c r="I8209" s="92"/>
      <c r="J8209" s="92"/>
      <c r="K8209" s="92"/>
      <c r="N8209" s="92"/>
      <c r="O8209" s="92"/>
      <c r="P8209" s="92"/>
      <c r="Q8209" s="92"/>
      <c r="R8209" s="92"/>
    </row>
    <row r="8210" spans="1:18" x14ac:dyDescent="0.3">
      <c r="A8210" s="107"/>
      <c r="B8210" s="92"/>
      <c r="C8210" s="92"/>
      <c r="D8210" s="92"/>
      <c r="E8210" s="92"/>
      <c r="F8210" s="92"/>
      <c r="G8210" s="92"/>
      <c r="H8210" s="92"/>
      <c r="I8210" s="92"/>
      <c r="J8210" s="92"/>
      <c r="K8210" s="92"/>
      <c r="N8210" s="92"/>
      <c r="O8210" s="92"/>
      <c r="P8210" s="92"/>
      <c r="Q8210" s="92"/>
      <c r="R8210" s="92"/>
    </row>
    <row r="8211" spans="1:18" x14ac:dyDescent="0.3">
      <c r="A8211" s="107"/>
      <c r="B8211" s="92"/>
      <c r="C8211" s="92"/>
      <c r="D8211" s="92"/>
      <c r="E8211" s="92"/>
      <c r="F8211" s="92"/>
      <c r="G8211" s="92"/>
      <c r="H8211" s="92"/>
      <c r="I8211" s="92"/>
      <c r="J8211" s="92"/>
      <c r="K8211" s="92"/>
      <c r="N8211" s="92"/>
      <c r="O8211" s="92"/>
      <c r="P8211" s="92"/>
      <c r="Q8211" s="92"/>
      <c r="R8211" s="92"/>
    </row>
    <row r="8212" spans="1:18" x14ac:dyDescent="0.3">
      <c r="A8212" s="107"/>
      <c r="B8212" s="92"/>
      <c r="C8212" s="92"/>
      <c r="D8212" s="92"/>
      <c r="E8212" s="92"/>
      <c r="F8212" s="92"/>
      <c r="G8212" s="92"/>
      <c r="H8212" s="92"/>
      <c r="I8212" s="92"/>
      <c r="J8212" s="92"/>
      <c r="K8212" s="92"/>
      <c r="N8212" s="92"/>
      <c r="O8212" s="92"/>
      <c r="P8212" s="92"/>
      <c r="Q8212" s="92"/>
      <c r="R8212" s="92"/>
    </row>
    <row r="8213" spans="1:18" x14ac:dyDescent="0.3">
      <c r="A8213" s="107"/>
      <c r="B8213" s="92"/>
      <c r="C8213" s="92"/>
      <c r="D8213" s="92"/>
      <c r="E8213" s="92"/>
      <c r="F8213" s="92"/>
      <c r="G8213" s="92"/>
      <c r="H8213" s="92"/>
      <c r="I8213" s="92"/>
      <c r="J8213" s="92"/>
      <c r="K8213" s="92"/>
      <c r="N8213" s="92"/>
      <c r="O8213" s="92"/>
      <c r="P8213" s="92"/>
      <c r="Q8213" s="92"/>
      <c r="R8213" s="92"/>
    </row>
    <row r="8214" spans="1:18" x14ac:dyDescent="0.3">
      <c r="A8214" s="107"/>
      <c r="B8214" s="92"/>
      <c r="C8214" s="92"/>
      <c r="D8214" s="92"/>
      <c r="E8214" s="92"/>
      <c r="F8214" s="92"/>
      <c r="G8214" s="92"/>
      <c r="H8214" s="92"/>
      <c r="I8214" s="92"/>
      <c r="J8214" s="92"/>
      <c r="K8214" s="92"/>
      <c r="N8214" s="92"/>
      <c r="O8214" s="92"/>
      <c r="P8214" s="92"/>
      <c r="Q8214" s="92"/>
      <c r="R8214" s="92"/>
    </row>
    <row r="8215" spans="1:18" x14ac:dyDescent="0.3">
      <c r="A8215" s="107"/>
      <c r="B8215" s="92"/>
      <c r="C8215" s="92"/>
      <c r="D8215" s="92"/>
      <c r="E8215" s="92"/>
      <c r="F8215" s="92"/>
      <c r="G8215" s="92"/>
      <c r="H8215" s="92"/>
      <c r="I8215" s="92"/>
      <c r="J8215" s="92"/>
      <c r="K8215" s="92"/>
      <c r="N8215" s="92"/>
      <c r="O8215" s="92"/>
      <c r="P8215" s="92"/>
      <c r="Q8215" s="92"/>
      <c r="R8215" s="92"/>
    </row>
    <row r="8216" spans="1:18" x14ac:dyDescent="0.3">
      <c r="A8216" s="107"/>
      <c r="B8216" s="92"/>
      <c r="C8216" s="92"/>
      <c r="D8216" s="92"/>
      <c r="E8216" s="92"/>
      <c r="F8216" s="92"/>
      <c r="G8216" s="92"/>
      <c r="H8216" s="92"/>
      <c r="I8216" s="92"/>
      <c r="J8216" s="92"/>
      <c r="K8216" s="92"/>
      <c r="N8216" s="92"/>
      <c r="O8216" s="92"/>
      <c r="P8216" s="92"/>
      <c r="Q8216" s="92"/>
      <c r="R8216" s="92"/>
    </row>
    <row r="8217" spans="1:18" x14ac:dyDescent="0.3">
      <c r="A8217" s="107"/>
      <c r="B8217" s="92"/>
      <c r="C8217" s="92"/>
      <c r="D8217" s="92"/>
      <c r="E8217" s="92"/>
      <c r="F8217" s="92"/>
      <c r="G8217" s="92"/>
      <c r="H8217" s="92"/>
      <c r="I8217" s="92"/>
      <c r="J8217" s="92"/>
      <c r="K8217" s="92"/>
      <c r="N8217" s="92"/>
      <c r="O8217" s="92"/>
      <c r="P8217" s="92"/>
      <c r="Q8217" s="92"/>
      <c r="R8217" s="92"/>
    </row>
    <row r="8218" spans="1:18" x14ac:dyDescent="0.3">
      <c r="A8218" s="107"/>
      <c r="B8218" s="92"/>
      <c r="C8218" s="92"/>
      <c r="D8218" s="92"/>
      <c r="E8218" s="92"/>
      <c r="F8218" s="92"/>
      <c r="G8218" s="92"/>
      <c r="H8218" s="92"/>
      <c r="I8218" s="92"/>
      <c r="J8218" s="92"/>
      <c r="K8218" s="92"/>
      <c r="N8218" s="92"/>
      <c r="O8218" s="92"/>
      <c r="P8218" s="92"/>
      <c r="Q8218" s="92"/>
      <c r="R8218" s="92"/>
    </row>
    <row r="8219" spans="1:18" x14ac:dyDescent="0.3">
      <c r="A8219" s="107"/>
      <c r="B8219" s="92"/>
      <c r="C8219" s="92"/>
      <c r="D8219" s="92"/>
      <c r="E8219" s="92"/>
      <c r="F8219" s="92"/>
      <c r="G8219" s="92"/>
      <c r="H8219" s="92"/>
      <c r="I8219" s="92"/>
      <c r="J8219" s="92"/>
      <c r="K8219" s="92"/>
      <c r="N8219" s="92"/>
      <c r="O8219" s="92"/>
      <c r="P8219" s="92"/>
      <c r="Q8219" s="92"/>
      <c r="R8219" s="92"/>
    </row>
    <row r="8220" spans="1:18" x14ac:dyDescent="0.3">
      <c r="A8220" s="107"/>
      <c r="B8220" s="92"/>
      <c r="C8220" s="92"/>
      <c r="D8220" s="92"/>
      <c r="E8220" s="92"/>
      <c r="F8220" s="92"/>
      <c r="G8220" s="92"/>
      <c r="H8220" s="92"/>
      <c r="I8220" s="92"/>
      <c r="J8220" s="92"/>
      <c r="K8220" s="92"/>
      <c r="N8220" s="92"/>
      <c r="O8220" s="92"/>
      <c r="P8220" s="92"/>
      <c r="Q8220" s="92"/>
      <c r="R8220" s="92"/>
    </row>
    <row r="8221" spans="1:18" x14ac:dyDescent="0.3">
      <c r="A8221" s="107"/>
      <c r="B8221" s="92"/>
      <c r="C8221" s="92"/>
      <c r="D8221" s="92"/>
      <c r="E8221" s="92"/>
      <c r="F8221" s="92"/>
      <c r="G8221" s="92"/>
      <c r="H8221" s="92"/>
      <c r="I8221" s="92"/>
      <c r="J8221" s="92"/>
      <c r="K8221" s="92"/>
      <c r="N8221" s="92"/>
      <c r="O8221" s="92"/>
      <c r="P8221" s="92"/>
      <c r="Q8221" s="92"/>
      <c r="R8221" s="92"/>
    </row>
    <row r="8222" spans="1:18" x14ac:dyDescent="0.3">
      <c r="A8222" s="107"/>
      <c r="B8222" s="92"/>
      <c r="C8222" s="92"/>
      <c r="D8222" s="92"/>
      <c r="E8222" s="92"/>
      <c r="F8222" s="92"/>
      <c r="G8222" s="92"/>
      <c r="H8222" s="92"/>
      <c r="I8222" s="92"/>
      <c r="J8222" s="92"/>
      <c r="K8222" s="92"/>
      <c r="N8222" s="92"/>
      <c r="O8222" s="92"/>
      <c r="P8222" s="92"/>
      <c r="Q8222" s="92"/>
      <c r="R8222" s="92"/>
    </row>
    <row r="8223" spans="1:18" x14ac:dyDescent="0.3">
      <c r="A8223" s="107"/>
      <c r="B8223" s="92"/>
      <c r="C8223" s="92"/>
      <c r="D8223" s="92"/>
      <c r="E8223" s="92"/>
      <c r="F8223" s="92"/>
      <c r="G8223" s="92"/>
      <c r="H8223" s="92"/>
      <c r="I8223" s="92"/>
      <c r="J8223" s="92"/>
      <c r="K8223" s="92"/>
      <c r="N8223" s="92"/>
      <c r="O8223" s="92"/>
      <c r="P8223" s="92"/>
      <c r="Q8223" s="92"/>
      <c r="R8223" s="92"/>
    </row>
    <row r="8224" spans="1:18" x14ac:dyDescent="0.3">
      <c r="A8224" s="107"/>
      <c r="B8224" s="92"/>
      <c r="C8224" s="92"/>
      <c r="D8224" s="92"/>
      <c r="E8224" s="92"/>
      <c r="F8224" s="92"/>
      <c r="G8224" s="92"/>
      <c r="H8224" s="92"/>
      <c r="I8224" s="92"/>
      <c r="J8224" s="92"/>
      <c r="K8224" s="92"/>
      <c r="N8224" s="92"/>
      <c r="O8224" s="92"/>
      <c r="P8224" s="92"/>
      <c r="Q8224" s="92"/>
      <c r="R8224" s="92"/>
    </row>
    <row r="8225" spans="1:18" x14ac:dyDescent="0.3">
      <c r="A8225" s="107"/>
      <c r="B8225" s="92"/>
      <c r="C8225" s="92"/>
      <c r="D8225" s="92"/>
      <c r="E8225" s="92"/>
      <c r="F8225" s="92"/>
      <c r="G8225" s="92"/>
      <c r="H8225" s="92"/>
      <c r="I8225" s="92"/>
      <c r="J8225" s="92"/>
      <c r="K8225" s="92"/>
      <c r="N8225" s="92"/>
      <c r="O8225" s="92"/>
      <c r="P8225" s="92"/>
      <c r="Q8225" s="92"/>
      <c r="R8225" s="92"/>
    </row>
    <row r="8226" spans="1:18" x14ac:dyDescent="0.3">
      <c r="A8226" s="107"/>
      <c r="B8226" s="92"/>
      <c r="C8226" s="92"/>
      <c r="D8226" s="92"/>
      <c r="E8226" s="92"/>
      <c r="F8226" s="92"/>
      <c r="G8226" s="92"/>
      <c r="H8226" s="92"/>
      <c r="I8226" s="92"/>
      <c r="J8226" s="92"/>
      <c r="K8226" s="92"/>
      <c r="N8226" s="92"/>
      <c r="O8226" s="92"/>
      <c r="P8226" s="92"/>
      <c r="Q8226" s="92"/>
      <c r="R8226" s="92"/>
    </row>
    <row r="8227" spans="1:18" x14ac:dyDescent="0.3">
      <c r="A8227" s="107"/>
      <c r="B8227" s="92"/>
      <c r="C8227" s="92"/>
      <c r="D8227" s="92"/>
      <c r="E8227" s="92"/>
      <c r="F8227" s="92"/>
      <c r="G8227" s="92"/>
      <c r="H8227" s="92"/>
      <c r="I8227" s="92"/>
      <c r="J8227" s="92"/>
      <c r="K8227" s="92"/>
      <c r="N8227" s="92"/>
      <c r="O8227" s="92"/>
      <c r="P8227" s="92"/>
      <c r="Q8227" s="92"/>
      <c r="R8227" s="92"/>
    </row>
    <row r="8228" spans="1:18" x14ac:dyDescent="0.3">
      <c r="A8228" s="107"/>
      <c r="B8228" s="92"/>
      <c r="C8228" s="92"/>
      <c r="D8228" s="92"/>
      <c r="E8228" s="92"/>
      <c r="F8228" s="92"/>
      <c r="G8228" s="92"/>
      <c r="H8228" s="92"/>
      <c r="I8228" s="92"/>
      <c r="J8228" s="92"/>
      <c r="K8228" s="92"/>
      <c r="N8228" s="92"/>
      <c r="O8228" s="92"/>
      <c r="P8228" s="92"/>
      <c r="Q8228" s="92"/>
      <c r="R8228" s="92"/>
    </row>
    <row r="8229" spans="1:18" x14ac:dyDescent="0.3">
      <c r="A8229" s="107"/>
      <c r="B8229" s="92"/>
      <c r="C8229" s="92"/>
      <c r="D8229" s="92"/>
      <c r="E8229" s="92"/>
      <c r="F8229" s="92"/>
      <c r="G8229" s="92"/>
      <c r="H8229" s="92"/>
      <c r="I8229" s="92"/>
      <c r="J8229" s="92"/>
      <c r="K8229" s="92"/>
      <c r="N8229" s="92"/>
      <c r="O8229" s="92"/>
      <c r="P8229" s="92"/>
      <c r="Q8229" s="92"/>
      <c r="R8229" s="92"/>
    </row>
    <row r="8230" spans="1:18" x14ac:dyDescent="0.3">
      <c r="A8230" s="107"/>
      <c r="B8230" s="92"/>
      <c r="C8230" s="92"/>
      <c r="D8230" s="92"/>
      <c r="E8230" s="92"/>
      <c r="F8230" s="92"/>
      <c r="G8230" s="92"/>
      <c r="H8230" s="92"/>
      <c r="I8230" s="92"/>
      <c r="J8230" s="92"/>
      <c r="K8230" s="92"/>
      <c r="N8230" s="92"/>
      <c r="O8230" s="92"/>
      <c r="P8230" s="92"/>
      <c r="Q8230" s="92"/>
      <c r="R8230" s="92"/>
    </row>
    <row r="8231" spans="1:18" x14ac:dyDescent="0.3">
      <c r="A8231" s="107"/>
      <c r="B8231" s="92"/>
      <c r="C8231" s="92"/>
      <c r="D8231" s="92"/>
      <c r="E8231" s="92"/>
      <c r="F8231" s="92"/>
      <c r="G8231" s="92"/>
      <c r="H8231" s="92"/>
      <c r="I8231" s="92"/>
      <c r="J8231" s="92"/>
      <c r="K8231" s="92"/>
      <c r="N8231" s="92"/>
      <c r="O8231" s="92"/>
      <c r="P8231" s="92"/>
      <c r="Q8231" s="92"/>
      <c r="R8231" s="92"/>
    </row>
    <row r="8232" spans="1:18" x14ac:dyDescent="0.3">
      <c r="A8232" s="107"/>
      <c r="B8232" s="92"/>
      <c r="C8232" s="92"/>
      <c r="D8232" s="92"/>
      <c r="E8232" s="92"/>
      <c r="F8232" s="92"/>
      <c r="G8232" s="92"/>
      <c r="H8232" s="92"/>
      <c r="I8232" s="92"/>
      <c r="J8232" s="92"/>
      <c r="K8232" s="92"/>
      <c r="N8232" s="92"/>
      <c r="O8232" s="92"/>
      <c r="P8232" s="92"/>
      <c r="Q8232" s="92"/>
      <c r="R8232" s="92"/>
    </row>
    <row r="8233" spans="1:18" x14ac:dyDescent="0.3">
      <c r="A8233" s="107"/>
      <c r="B8233" s="92"/>
      <c r="C8233" s="92"/>
      <c r="D8233" s="92"/>
      <c r="E8233" s="92"/>
      <c r="F8233" s="92"/>
      <c r="G8233" s="92"/>
      <c r="H8233" s="92"/>
      <c r="I8233" s="92"/>
      <c r="J8233" s="92"/>
      <c r="K8233" s="92"/>
      <c r="N8233" s="92"/>
      <c r="O8233" s="92"/>
      <c r="P8233" s="92"/>
      <c r="Q8233" s="92"/>
      <c r="R8233" s="92"/>
    </row>
    <row r="8234" spans="1:18" x14ac:dyDescent="0.3">
      <c r="A8234" s="107"/>
      <c r="B8234" s="92"/>
      <c r="C8234" s="92"/>
      <c r="D8234" s="92"/>
      <c r="E8234" s="92"/>
      <c r="F8234" s="92"/>
      <c r="G8234" s="92"/>
      <c r="H8234" s="92"/>
      <c r="I8234" s="92"/>
      <c r="J8234" s="92"/>
      <c r="K8234" s="92"/>
      <c r="N8234" s="92"/>
      <c r="O8234" s="92"/>
      <c r="P8234" s="92"/>
      <c r="Q8234" s="92"/>
      <c r="R8234" s="92"/>
    </row>
    <row r="8235" spans="1:18" x14ac:dyDescent="0.3">
      <c r="A8235" s="107"/>
      <c r="B8235" s="92"/>
      <c r="C8235" s="92"/>
      <c r="D8235" s="92"/>
      <c r="E8235" s="92"/>
      <c r="F8235" s="92"/>
      <c r="G8235" s="92"/>
      <c r="H8235" s="92"/>
      <c r="I8235" s="92"/>
      <c r="J8235" s="92"/>
      <c r="K8235" s="92"/>
      <c r="N8235" s="92"/>
      <c r="O8235" s="92"/>
      <c r="P8235" s="92"/>
      <c r="Q8235" s="92"/>
      <c r="R8235" s="92"/>
    </row>
    <row r="8236" spans="1:18" x14ac:dyDescent="0.3">
      <c r="A8236" s="107"/>
      <c r="B8236" s="92"/>
      <c r="C8236" s="92"/>
      <c r="D8236" s="92"/>
      <c r="E8236" s="92"/>
      <c r="F8236" s="92"/>
      <c r="G8236" s="92"/>
      <c r="H8236" s="92"/>
      <c r="I8236" s="92"/>
      <c r="J8236" s="92"/>
      <c r="K8236" s="92"/>
      <c r="N8236" s="92"/>
      <c r="O8236" s="92"/>
      <c r="P8236" s="92"/>
      <c r="Q8236" s="92"/>
      <c r="R8236" s="92"/>
    </row>
    <row r="8237" spans="1:18" x14ac:dyDescent="0.3">
      <c r="A8237" s="107"/>
      <c r="B8237" s="92"/>
      <c r="C8237" s="92"/>
      <c r="D8237" s="92"/>
      <c r="E8237" s="92"/>
      <c r="F8237" s="92"/>
      <c r="G8237" s="92"/>
      <c r="H8237" s="92"/>
      <c r="I8237" s="92"/>
      <c r="J8237" s="92"/>
      <c r="K8237" s="92"/>
      <c r="N8237" s="92"/>
      <c r="O8237" s="92"/>
      <c r="P8237" s="92"/>
      <c r="Q8237" s="92"/>
      <c r="R8237" s="92"/>
    </row>
    <row r="8238" spans="1:18" x14ac:dyDescent="0.3">
      <c r="A8238" s="107"/>
      <c r="B8238" s="92"/>
      <c r="C8238" s="92"/>
      <c r="D8238" s="92"/>
      <c r="E8238" s="92"/>
      <c r="F8238" s="92"/>
      <c r="G8238" s="92"/>
      <c r="H8238" s="92"/>
      <c r="I8238" s="92"/>
      <c r="J8238" s="92"/>
      <c r="K8238" s="92"/>
      <c r="N8238" s="92"/>
      <c r="O8238" s="92"/>
      <c r="P8238" s="92"/>
      <c r="Q8238" s="92"/>
      <c r="R8238" s="92"/>
    </row>
    <row r="8239" spans="1:18" x14ac:dyDescent="0.3">
      <c r="A8239" s="107"/>
      <c r="B8239" s="92"/>
      <c r="C8239" s="92"/>
      <c r="D8239" s="92"/>
      <c r="E8239" s="92"/>
      <c r="F8239" s="92"/>
      <c r="G8239" s="92"/>
      <c r="H8239" s="92"/>
      <c r="I8239" s="92"/>
      <c r="J8239" s="92"/>
      <c r="K8239" s="92"/>
      <c r="N8239" s="92"/>
      <c r="O8239" s="92"/>
      <c r="P8239" s="92"/>
      <c r="Q8239" s="92"/>
      <c r="R8239" s="92"/>
    </row>
    <row r="8240" spans="1:18" x14ac:dyDescent="0.3">
      <c r="A8240" s="107"/>
      <c r="B8240" s="92"/>
      <c r="C8240" s="92"/>
      <c r="D8240" s="92"/>
      <c r="E8240" s="92"/>
      <c r="F8240" s="92"/>
      <c r="G8240" s="92"/>
      <c r="H8240" s="92"/>
      <c r="I8240" s="92"/>
      <c r="J8240" s="92"/>
      <c r="K8240" s="92"/>
      <c r="N8240" s="92"/>
      <c r="O8240" s="92"/>
      <c r="P8240" s="92"/>
      <c r="Q8240" s="92"/>
      <c r="R8240" s="92"/>
    </row>
    <row r="8241" spans="1:18" x14ac:dyDescent="0.3">
      <c r="A8241" s="107"/>
      <c r="B8241" s="92"/>
      <c r="C8241" s="92"/>
      <c r="D8241" s="92"/>
      <c r="E8241" s="92"/>
      <c r="F8241" s="92"/>
      <c r="G8241" s="92"/>
      <c r="H8241" s="92"/>
      <c r="I8241" s="92"/>
      <c r="J8241" s="92"/>
      <c r="K8241" s="92"/>
      <c r="N8241" s="92"/>
      <c r="O8241" s="92"/>
      <c r="P8241" s="92"/>
      <c r="Q8241" s="92"/>
      <c r="R8241" s="92"/>
    </row>
    <row r="8242" spans="1:18" x14ac:dyDescent="0.3">
      <c r="A8242" s="107"/>
      <c r="B8242" s="92"/>
      <c r="C8242" s="92"/>
      <c r="D8242" s="92"/>
      <c r="E8242" s="92"/>
      <c r="F8242" s="92"/>
      <c r="G8242" s="92"/>
      <c r="H8242" s="92"/>
      <c r="I8242" s="92"/>
      <c r="J8242" s="92"/>
      <c r="K8242" s="92"/>
      <c r="N8242" s="92"/>
      <c r="O8242" s="92"/>
      <c r="P8242" s="92"/>
      <c r="Q8242" s="92"/>
      <c r="R8242" s="92"/>
    </row>
    <row r="8243" spans="1:18" x14ac:dyDescent="0.3">
      <c r="A8243" s="107"/>
      <c r="B8243" s="92"/>
      <c r="C8243" s="92"/>
      <c r="D8243" s="92"/>
      <c r="E8243" s="92"/>
      <c r="F8243" s="92"/>
      <c r="G8243" s="92"/>
      <c r="H8243" s="92"/>
      <c r="I8243" s="92"/>
      <c r="J8243" s="92"/>
      <c r="K8243" s="92"/>
      <c r="N8243" s="92"/>
      <c r="O8243" s="92"/>
      <c r="P8243" s="92"/>
      <c r="Q8243" s="92"/>
      <c r="R8243" s="92"/>
    </row>
    <row r="8244" spans="1:18" x14ac:dyDescent="0.3">
      <c r="A8244" s="107"/>
      <c r="B8244" s="92"/>
      <c r="C8244" s="92"/>
      <c r="D8244" s="92"/>
      <c r="E8244" s="92"/>
      <c r="F8244" s="92"/>
      <c r="G8244" s="92"/>
      <c r="H8244" s="92"/>
      <c r="I8244" s="92"/>
      <c r="J8244" s="92"/>
      <c r="K8244" s="92"/>
      <c r="N8244" s="92"/>
      <c r="O8244" s="92"/>
      <c r="P8244" s="92"/>
      <c r="Q8244" s="92"/>
      <c r="R8244" s="92"/>
    </row>
    <row r="8245" spans="1:18" x14ac:dyDescent="0.3">
      <c r="A8245" s="107"/>
      <c r="B8245" s="92"/>
      <c r="C8245" s="92"/>
      <c r="D8245" s="92"/>
      <c r="E8245" s="92"/>
      <c r="F8245" s="92"/>
      <c r="G8245" s="92"/>
      <c r="H8245" s="92"/>
      <c r="I8245" s="92"/>
      <c r="J8245" s="92"/>
      <c r="K8245" s="92"/>
      <c r="N8245" s="92"/>
      <c r="O8245" s="92"/>
      <c r="P8245" s="92"/>
      <c r="Q8245" s="92"/>
      <c r="R8245" s="92"/>
    </row>
    <row r="8246" spans="1:18" x14ac:dyDescent="0.3">
      <c r="A8246" s="107"/>
      <c r="B8246" s="92"/>
      <c r="C8246" s="92"/>
      <c r="D8246" s="92"/>
      <c r="E8246" s="92"/>
      <c r="F8246" s="92"/>
      <c r="G8246" s="92"/>
      <c r="H8246" s="92"/>
      <c r="I8246" s="92"/>
      <c r="J8246" s="92"/>
      <c r="K8246" s="92"/>
      <c r="N8246" s="92"/>
      <c r="O8246" s="92"/>
      <c r="P8246" s="92"/>
      <c r="Q8246" s="92"/>
      <c r="R8246" s="92"/>
    </row>
    <row r="8247" spans="1:18" x14ac:dyDescent="0.3">
      <c r="A8247" s="107"/>
      <c r="B8247" s="92"/>
      <c r="C8247" s="92"/>
      <c r="D8247" s="92"/>
      <c r="E8247" s="92"/>
      <c r="F8247" s="92"/>
      <c r="G8247" s="92"/>
      <c r="H8247" s="92"/>
      <c r="I8247" s="92"/>
      <c r="J8247" s="92"/>
      <c r="K8247" s="92"/>
      <c r="N8247" s="92"/>
      <c r="O8247" s="92"/>
      <c r="P8247" s="92"/>
      <c r="Q8247" s="92"/>
      <c r="R8247" s="92"/>
    </row>
    <row r="8248" spans="1:18" x14ac:dyDescent="0.3">
      <c r="A8248" s="107"/>
      <c r="B8248" s="92"/>
      <c r="C8248" s="92"/>
      <c r="D8248" s="92"/>
      <c r="E8248" s="92"/>
      <c r="F8248" s="92"/>
      <c r="G8248" s="92"/>
      <c r="H8248" s="92"/>
      <c r="I8248" s="92"/>
      <c r="J8248" s="92"/>
      <c r="K8248" s="92"/>
      <c r="N8248" s="92"/>
      <c r="O8248" s="92"/>
      <c r="P8248" s="92"/>
      <c r="Q8248" s="92"/>
      <c r="R8248" s="92"/>
    </row>
    <row r="8249" spans="1:18" x14ac:dyDescent="0.3">
      <c r="A8249" s="107"/>
      <c r="B8249" s="92"/>
      <c r="C8249" s="92"/>
      <c r="D8249" s="92"/>
      <c r="E8249" s="92"/>
      <c r="F8249" s="92"/>
      <c r="G8249" s="92"/>
      <c r="H8249" s="92"/>
      <c r="I8249" s="92"/>
      <c r="J8249" s="92"/>
      <c r="K8249" s="92"/>
      <c r="N8249" s="92"/>
      <c r="O8249" s="92"/>
      <c r="P8249" s="92"/>
      <c r="Q8249" s="92"/>
      <c r="R8249" s="92"/>
    </row>
    <row r="8250" spans="1:18" x14ac:dyDescent="0.3">
      <c r="A8250" s="107"/>
      <c r="B8250" s="92"/>
      <c r="C8250" s="92"/>
      <c r="D8250" s="92"/>
      <c r="E8250" s="92"/>
      <c r="F8250" s="92"/>
      <c r="G8250" s="92"/>
      <c r="H8250" s="92"/>
      <c r="I8250" s="92"/>
      <c r="J8250" s="92"/>
      <c r="K8250" s="92"/>
      <c r="N8250" s="92"/>
      <c r="O8250" s="92"/>
      <c r="P8250" s="92"/>
      <c r="Q8250" s="92"/>
      <c r="R8250" s="92"/>
    </row>
    <row r="8251" spans="1:18" x14ac:dyDescent="0.3">
      <c r="A8251" s="107"/>
      <c r="B8251" s="92"/>
      <c r="C8251" s="92"/>
      <c r="D8251" s="92"/>
      <c r="E8251" s="92"/>
      <c r="F8251" s="92"/>
      <c r="G8251" s="92"/>
      <c r="H8251" s="92"/>
      <c r="I8251" s="92"/>
      <c r="J8251" s="92"/>
      <c r="K8251" s="92"/>
      <c r="N8251" s="92"/>
      <c r="O8251" s="92"/>
      <c r="P8251" s="92"/>
      <c r="Q8251" s="92"/>
      <c r="R8251" s="92"/>
    </row>
    <row r="8252" spans="1:18" x14ac:dyDescent="0.3">
      <c r="A8252" s="107"/>
      <c r="B8252" s="92"/>
      <c r="C8252" s="92"/>
      <c r="D8252" s="92"/>
      <c r="E8252" s="92"/>
      <c r="F8252" s="92"/>
      <c r="G8252" s="92"/>
      <c r="H8252" s="92"/>
      <c r="I8252" s="92"/>
      <c r="J8252" s="92"/>
      <c r="K8252" s="92"/>
      <c r="N8252" s="92"/>
      <c r="O8252" s="92"/>
      <c r="P8252" s="92"/>
      <c r="Q8252" s="92"/>
      <c r="R8252" s="92"/>
    </row>
    <row r="8253" spans="1:18" x14ac:dyDescent="0.3">
      <c r="A8253" s="107"/>
      <c r="B8253" s="92"/>
      <c r="C8253" s="92"/>
      <c r="D8253" s="92"/>
      <c r="E8253" s="92"/>
      <c r="F8253" s="92"/>
      <c r="G8253" s="92"/>
      <c r="H8253" s="92"/>
      <c r="I8253" s="92"/>
      <c r="J8253" s="92"/>
      <c r="K8253" s="92"/>
      <c r="N8253" s="92"/>
      <c r="O8253" s="92"/>
      <c r="P8253" s="92"/>
      <c r="Q8253" s="92"/>
      <c r="R8253" s="92"/>
    </row>
    <row r="8254" spans="1:18" x14ac:dyDescent="0.3">
      <c r="A8254" s="107"/>
      <c r="B8254" s="92"/>
      <c r="C8254" s="92"/>
      <c r="D8254" s="92"/>
      <c r="E8254" s="92"/>
      <c r="F8254" s="92"/>
      <c r="G8254" s="92"/>
      <c r="H8254" s="92"/>
      <c r="I8254" s="92"/>
      <c r="J8254" s="92"/>
      <c r="K8254" s="92"/>
      <c r="N8254" s="92"/>
      <c r="O8254" s="92"/>
      <c r="P8254" s="92"/>
      <c r="Q8254" s="92"/>
      <c r="R8254" s="92"/>
    </row>
    <row r="8255" spans="1:18" x14ac:dyDescent="0.3">
      <c r="A8255" s="107"/>
      <c r="B8255" s="92"/>
      <c r="C8255" s="92"/>
      <c r="D8255" s="92"/>
      <c r="E8255" s="92"/>
      <c r="F8255" s="92"/>
      <c r="G8255" s="92"/>
      <c r="H8255" s="92"/>
      <c r="I8255" s="92"/>
      <c r="J8255" s="92"/>
      <c r="K8255" s="92"/>
      <c r="N8255" s="92"/>
      <c r="O8255" s="92"/>
      <c r="P8255" s="92"/>
      <c r="Q8255" s="92"/>
      <c r="R8255" s="92"/>
    </row>
    <row r="8256" spans="1:18" x14ac:dyDescent="0.3">
      <c r="A8256" s="107"/>
      <c r="B8256" s="92"/>
      <c r="C8256" s="92"/>
      <c r="D8256" s="92"/>
      <c r="E8256" s="92"/>
      <c r="F8256" s="92"/>
      <c r="G8256" s="92"/>
      <c r="H8256" s="92"/>
      <c r="I8256" s="92"/>
      <c r="J8256" s="92"/>
      <c r="K8256" s="92"/>
      <c r="N8256" s="92"/>
      <c r="O8256" s="92"/>
      <c r="P8256" s="92"/>
      <c r="Q8256" s="92"/>
      <c r="R8256" s="92"/>
    </row>
    <row r="8257" spans="1:18" x14ac:dyDescent="0.3">
      <c r="A8257" s="107"/>
      <c r="B8257" s="92"/>
      <c r="C8257" s="92"/>
      <c r="D8257" s="92"/>
      <c r="E8257" s="92"/>
      <c r="F8257" s="92"/>
      <c r="G8257" s="92"/>
      <c r="H8257" s="92"/>
      <c r="I8257" s="92"/>
      <c r="J8257" s="92"/>
      <c r="K8257" s="92"/>
      <c r="N8257" s="92"/>
      <c r="O8257" s="92"/>
      <c r="P8257" s="92"/>
      <c r="Q8257" s="92"/>
      <c r="R8257" s="92"/>
    </row>
    <row r="8258" spans="1:18" x14ac:dyDescent="0.3">
      <c r="A8258" s="107"/>
      <c r="B8258" s="92"/>
      <c r="C8258" s="92"/>
      <c r="D8258" s="92"/>
      <c r="E8258" s="92"/>
      <c r="F8258" s="92"/>
      <c r="G8258" s="92"/>
      <c r="H8258" s="92"/>
      <c r="I8258" s="92"/>
      <c r="J8258" s="92"/>
      <c r="K8258" s="92"/>
      <c r="N8258" s="92"/>
      <c r="O8258" s="92"/>
      <c r="P8258" s="92"/>
      <c r="Q8258" s="92"/>
      <c r="R8258" s="92"/>
    </row>
    <row r="8259" spans="1:18" x14ac:dyDescent="0.3">
      <c r="A8259" s="107"/>
      <c r="B8259" s="92"/>
      <c r="C8259" s="92"/>
      <c r="D8259" s="92"/>
      <c r="E8259" s="92"/>
      <c r="F8259" s="92"/>
      <c r="G8259" s="92"/>
      <c r="H8259" s="92"/>
      <c r="I8259" s="92"/>
      <c r="J8259" s="92"/>
      <c r="K8259" s="92"/>
      <c r="N8259" s="92"/>
      <c r="O8259" s="92"/>
      <c r="P8259" s="92"/>
      <c r="Q8259" s="92"/>
      <c r="R8259" s="92"/>
    </row>
    <row r="8260" spans="1:18" x14ac:dyDescent="0.3">
      <c r="A8260" s="107"/>
      <c r="B8260" s="92"/>
      <c r="C8260" s="92"/>
      <c r="D8260" s="92"/>
      <c r="E8260" s="92"/>
      <c r="F8260" s="92"/>
      <c r="G8260" s="92"/>
      <c r="H8260" s="92"/>
      <c r="I8260" s="92"/>
      <c r="J8260" s="92"/>
      <c r="K8260" s="92"/>
      <c r="N8260" s="92"/>
      <c r="O8260" s="92"/>
      <c r="P8260" s="92"/>
      <c r="Q8260" s="92"/>
      <c r="R8260" s="92"/>
    </row>
    <row r="8261" spans="1:18" x14ac:dyDescent="0.3">
      <c r="A8261" s="107"/>
      <c r="B8261" s="92"/>
      <c r="C8261" s="92"/>
      <c r="D8261" s="92"/>
      <c r="E8261" s="92"/>
      <c r="F8261" s="92"/>
      <c r="G8261" s="92"/>
      <c r="H8261" s="92"/>
      <c r="I8261" s="92"/>
      <c r="J8261" s="92"/>
      <c r="K8261" s="92"/>
      <c r="N8261" s="92"/>
      <c r="O8261" s="92"/>
      <c r="P8261" s="92"/>
      <c r="Q8261" s="92"/>
      <c r="R8261" s="92"/>
    </row>
    <row r="8262" spans="1:18" x14ac:dyDescent="0.3">
      <c r="A8262" s="107"/>
      <c r="B8262" s="92"/>
      <c r="C8262" s="92"/>
      <c r="D8262" s="92"/>
      <c r="E8262" s="92"/>
      <c r="F8262" s="92"/>
      <c r="G8262" s="92"/>
      <c r="H8262" s="92"/>
      <c r="I8262" s="92"/>
      <c r="J8262" s="92"/>
      <c r="K8262" s="92"/>
      <c r="N8262" s="92"/>
      <c r="O8262" s="92"/>
      <c r="P8262" s="92"/>
      <c r="Q8262" s="92"/>
      <c r="R8262" s="92"/>
    </row>
    <row r="8263" spans="1:18" x14ac:dyDescent="0.3">
      <c r="A8263" s="107"/>
      <c r="B8263" s="92"/>
      <c r="C8263" s="92"/>
      <c r="D8263" s="92"/>
      <c r="E8263" s="92"/>
      <c r="F8263" s="92"/>
      <c r="G8263" s="92"/>
      <c r="H8263" s="92"/>
      <c r="I8263" s="92"/>
      <c r="J8263" s="92"/>
      <c r="K8263" s="92"/>
      <c r="N8263" s="92"/>
      <c r="O8263" s="92"/>
      <c r="P8263" s="92"/>
      <c r="Q8263" s="92"/>
      <c r="R8263" s="92"/>
    </row>
    <row r="8264" spans="1:18" x14ac:dyDescent="0.3">
      <c r="A8264" s="107"/>
      <c r="B8264" s="92"/>
      <c r="C8264" s="92"/>
      <c r="D8264" s="92"/>
      <c r="E8264" s="92"/>
      <c r="F8264" s="92"/>
      <c r="G8264" s="92"/>
      <c r="H8264" s="92"/>
      <c r="I8264" s="92"/>
      <c r="J8264" s="92"/>
      <c r="K8264" s="92"/>
      <c r="N8264" s="92"/>
      <c r="O8264" s="92"/>
      <c r="P8264" s="92"/>
      <c r="Q8264" s="92"/>
      <c r="R8264" s="92"/>
    </row>
    <row r="8265" spans="1:18" x14ac:dyDescent="0.3">
      <c r="A8265" s="107"/>
      <c r="B8265" s="92"/>
      <c r="C8265" s="92"/>
      <c r="D8265" s="92"/>
      <c r="E8265" s="92"/>
      <c r="F8265" s="92"/>
      <c r="G8265" s="92"/>
      <c r="H8265" s="92"/>
      <c r="I8265" s="92"/>
      <c r="J8265" s="92"/>
      <c r="K8265" s="92"/>
      <c r="N8265" s="92"/>
      <c r="O8265" s="92"/>
      <c r="P8265" s="92"/>
      <c r="Q8265" s="92"/>
      <c r="R8265" s="92"/>
    </row>
    <row r="8266" spans="1:18" x14ac:dyDescent="0.3">
      <c r="A8266" s="107"/>
      <c r="B8266" s="92"/>
      <c r="C8266" s="92"/>
      <c r="D8266" s="92"/>
      <c r="E8266" s="92"/>
      <c r="F8266" s="92"/>
      <c r="G8266" s="92"/>
      <c r="H8266" s="92"/>
      <c r="I8266" s="92"/>
      <c r="J8266" s="92"/>
      <c r="K8266" s="92"/>
      <c r="N8266" s="92"/>
      <c r="O8266" s="92"/>
      <c r="P8266" s="92"/>
      <c r="Q8266" s="92"/>
      <c r="R8266" s="92"/>
    </row>
    <row r="8267" spans="1:18" x14ac:dyDescent="0.3">
      <c r="A8267" s="107"/>
      <c r="B8267" s="92"/>
      <c r="C8267" s="92"/>
      <c r="D8267" s="92"/>
      <c r="E8267" s="92"/>
      <c r="F8267" s="92"/>
      <c r="G8267" s="92"/>
      <c r="H8267" s="92"/>
      <c r="I8267" s="92"/>
      <c r="J8267" s="92"/>
      <c r="K8267" s="92"/>
      <c r="N8267" s="92"/>
      <c r="O8267" s="92"/>
      <c r="P8267" s="92"/>
      <c r="Q8267" s="92"/>
      <c r="R8267" s="92"/>
    </row>
    <row r="8268" spans="1:18" x14ac:dyDescent="0.3">
      <c r="A8268" s="107"/>
      <c r="B8268" s="92"/>
      <c r="C8268" s="92"/>
      <c r="D8268" s="92"/>
      <c r="E8268" s="92"/>
      <c r="F8268" s="92"/>
      <c r="G8268" s="92"/>
      <c r="H8268" s="92"/>
      <c r="I8268" s="92"/>
      <c r="J8268" s="92"/>
      <c r="K8268" s="92"/>
      <c r="N8268" s="92"/>
      <c r="O8268" s="92"/>
      <c r="P8268" s="92"/>
      <c r="Q8268" s="92"/>
      <c r="R8268" s="92"/>
    </row>
    <row r="8269" spans="1:18" x14ac:dyDescent="0.3">
      <c r="A8269" s="107"/>
      <c r="B8269" s="92"/>
      <c r="C8269" s="92"/>
      <c r="D8269" s="92"/>
      <c r="E8269" s="92"/>
      <c r="F8269" s="92"/>
      <c r="G8269" s="92"/>
      <c r="H8269" s="92"/>
      <c r="I8269" s="92"/>
      <c r="J8269" s="92"/>
      <c r="K8269" s="92"/>
      <c r="N8269" s="92"/>
      <c r="O8269" s="92"/>
      <c r="P8269" s="92"/>
      <c r="Q8269" s="92"/>
      <c r="R8269" s="92"/>
    </row>
    <row r="8270" spans="1:18" x14ac:dyDescent="0.3">
      <c r="A8270" s="107"/>
      <c r="B8270" s="92"/>
      <c r="C8270" s="92"/>
      <c r="D8270" s="92"/>
      <c r="E8270" s="92"/>
      <c r="F8270" s="92"/>
      <c r="G8270" s="92"/>
      <c r="H8270" s="92"/>
      <c r="I8270" s="92"/>
      <c r="J8270" s="92"/>
      <c r="K8270" s="92"/>
      <c r="N8270" s="92"/>
      <c r="O8270" s="92"/>
      <c r="P8270" s="92"/>
      <c r="Q8270" s="92"/>
      <c r="R8270" s="92"/>
    </row>
    <row r="8271" spans="1:18" x14ac:dyDescent="0.3">
      <c r="A8271" s="107"/>
      <c r="B8271" s="92"/>
      <c r="C8271" s="92"/>
      <c r="D8271" s="92"/>
      <c r="E8271" s="92"/>
      <c r="F8271" s="92"/>
      <c r="G8271" s="92"/>
      <c r="H8271" s="92"/>
      <c r="I8271" s="92"/>
      <c r="J8271" s="92"/>
      <c r="K8271" s="92"/>
      <c r="N8271" s="92"/>
      <c r="O8271" s="92"/>
      <c r="P8271" s="92"/>
      <c r="Q8271" s="92"/>
      <c r="R8271" s="92"/>
    </row>
    <row r="8272" spans="1:18" x14ac:dyDescent="0.3">
      <c r="A8272" s="107"/>
      <c r="B8272" s="92"/>
      <c r="C8272" s="92"/>
      <c r="D8272" s="92"/>
      <c r="E8272" s="92"/>
      <c r="F8272" s="92"/>
      <c r="G8272" s="92"/>
      <c r="H8272" s="92"/>
      <c r="I8272" s="92"/>
      <c r="J8272" s="92"/>
      <c r="K8272" s="92"/>
      <c r="N8272" s="92"/>
      <c r="O8272" s="92"/>
      <c r="P8272" s="92"/>
      <c r="Q8272" s="92"/>
      <c r="R8272" s="92"/>
    </row>
    <row r="8273" spans="1:18" x14ac:dyDescent="0.3">
      <c r="A8273" s="107"/>
      <c r="B8273" s="92"/>
      <c r="C8273" s="92"/>
      <c r="D8273" s="92"/>
      <c r="E8273" s="92"/>
      <c r="F8273" s="92"/>
      <c r="G8273" s="92"/>
      <c r="H8273" s="92"/>
      <c r="I8273" s="92"/>
      <c r="J8273" s="92"/>
      <c r="K8273" s="92"/>
      <c r="N8273" s="92"/>
      <c r="O8273" s="92"/>
      <c r="P8273" s="92"/>
      <c r="Q8273" s="92"/>
      <c r="R8273" s="92"/>
    </row>
    <row r="8274" spans="1:18" x14ac:dyDescent="0.3">
      <c r="A8274" s="107"/>
      <c r="B8274" s="92"/>
      <c r="C8274" s="92"/>
      <c r="D8274" s="92"/>
      <c r="E8274" s="92"/>
      <c r="F8274" s="92"/>
      <c r="G8274" s="92"/>
      <c r="H8274" s="92"/>
      <c r="I8274" s="92"/>
      <c r="J8274" s="92"/>
      <c r="K8274" s="92"/>
      <c r="N8274" s="92"/>
      <c r="O8274" s="92"/>
      <c r="P8274" s="92"/>
      <c r="Q8274" s="92"/>
      <c r="R8274" s="92"/>
    </row>
    <row r="8275" spans="1:18" x14ac:dyDescent="0.3">
      <c r="A8275" s="107"/>
      <c r="B8275" s="92"/>
      <c r="C8275" s="92"/>
      <c r="D8275" s="92"/>
      <c r="E8275" s="92"/>
      <c r="F8275" s="92"/>
      <c r="G8275" s="92"/>
      <c r="H8275" s="92"/>
      <c r="I8275" s="92"/>
      <c r="J8275" s="92"/>
      <c r="K8275" s="92"/>
      <c r="N8275" s="92"/>
      <c r="O8275" s="92"/>
      <c r="P8275" s="92"/>
      <c r="Q8275" s="92"/>
      <c r="R8275" s="92"/>
    </row>
    <row r="8276" spans="1:18" x14ac:dyDescent="0.3">
      <c r="A8276" s="107"/>
      <c r="B8276" s="92"/>
      <c r="C8276" s="92"/>
      <c r="D8276" s="92"/>
      <c r="E8276" s="92"/>
      <c r="F8276" s="92"/>
      <c r="G8276" s="92"/>
      <c r="H8276" s="92"/>
      <c r="I8276" s="92"/>
      <c r="J8276" s="92"/>
      <c r="K8276" s="92"/>
      <c r="N8276" s="92"/>
      <c r="O8276" s="92"/>
      <c r="P8276" s="92"/>
      <c r="Q8276" s="92"/>
      <c r="R8276" s="92"/>
    </row>
    <row r="8277" spans="1:18" x14ac:dyDescent="0.3">
      <c r="A8277" s="107"/>
      <c r="B8277" s="92"/>
      <c r="C8277" s="92"/>
      <c r="D8277" s="92"/>
      <c r="E8277" s="92"/>
      <c r="F8277" s="92"/>
      <c r="G8277" s="92"/>
      <c r="H8277" s="92"/>
      <c r="I8277" s="92"/>
      <c r="J8277" s="92"/>
      <c r="K8277" s="92"/>
      <c r="N8277" s="92"/>
      <c r="O8277" s="92"/>
      <c r="P8277" s="92"/>
      <c r="Q8277" s="92"/>
      <c r="R8277" s="92"/>
    </row>
    <row r="8278" spans="1:18" x14ac:dyDescent="0.3">
      <c r="A8278" s="107"/>
      <c r="B8278" s="92"/>
      <c r="C8278" s="92"/>
      <c r="D8278" s="92"/>
      <c r="E8278" s="92"/>
      <c r="F8278" s="92"/>
      <c r="G8278" s="92"/>
      <c r="H8278" s="92"/>
      <c r="I8278" s="92"/>
      <c r="J8278" s="92"/>
      <c r="K8278" s="92"/>
      <c r="N8278" s="92"/>
      <c r="O8278" s="92"/>
      <c r="P8278" s="92"/>
      <c r="Q8278" s="92"/>
      <c r="R8278" s="92"/>
    </row>
    <row r="8279" spans="1:18" x14ac:dyDescent="0.3">
      <c r="A8279" s="107"/>
      <c r="B8279" s="92"/>
      <c r="C8279" s="92"/>
      <c r="D8279" s="92"/>
      <c r="E8279" s="92"/>
      <c r="F8279" s="92"/>
      <c r="G8279" s="92"/>
      <c r="H8279" s="92"/>
      <c r="I8279" s="92"/>
      <c r="J8279" s="92"/>
      <c r="K8279" s="92"/>
      <c r="N8279" s="92"/>
      <c r="O8279" s="92"/>
      <c r="P8279" s="92"/>
      <c r="Q8279" s="92"/>
      <c r="R8279" s="92"/>
    </row>
    <row r="8280" spans="1:18" x14ac:dyDescent="0.3">
      <c r="A8280" s="107"/>
      <c r="B8280" s="92"/>
      <c r="C8280" s="92"/>
      <c r="D8280" s="92"/>
      <c r="E8280" s="92"/>
      <c r="F8280" s="92"/>
      <c r="G8280" s="92"/>
      <c r="H8280" s="92"/>
      <c r="I8280" s="92"/>
      <c r="J8280" s="92"/>
      <c r="K8280" s="92"/>
      <c r="N8280" s="92"/>
      <c r="O8280" s="92"/>
      <c r="P8280" s="92"/>
      <c r="Q8280" s="92"/>
      <c r="R8280" s="92"/>
    </row>
    <row r="8281" spans="1:18" x14ac:dyDescent="0.3">
      <c r="A8281" s="107"/>
      <c r="B8281" s="92"/>
      <c r="C8281" s="92"/>
      <c r="D8281" s="92"/>
      <c r="E8281" s="92"/>
      <c r="F8281" s="92"/>
      <c r="G8281" s="92"/>
      <c r="H8281" s="92"/>
      <c r="I8281" s="92"/>
      <c r="J8281" s="92"/>
      <c r="K8281" s="92"/>
      <c r="N8281" s="92"/>
      <c r="O8281" s="92"/>
      <c r="P8281" s="92"/>
      <c r="Q8281" s="92"/>
      <c r="R8281" s="92"/>
    </row>
    <row r="8282" spans="1:18" x14ac:dyDescent="0.3">
      <c r="A8282" s="107"/>
      <c r="B8282" s="92"/>
      <c r="C8282" s="92"/>
      <c r="D8282" s="92"/>
      <c r="E8282" s="92"/>
      <c r="F8282" s="92"/>
      <c r="G8282" s="92"/>
      <c r="H8282" s="92"/>
      <c r="I8282" s="92"/>
      <c r="J8282" s="92"/>
      <c r="K8282" s="92"/>
      <c r="N8282" s="92"/>
      <c r="O8282" s="92"/>
      <c r="P8282" s="92"/>
      <c r="Q8282" s="92"/>
      <c r="R8282" s="92"/>
    </row>
    <row r="8283" spans="1:18" x14ac:dyDescent="0.3">
      <c r="A8283" s="107"/>
      <c r="B8283" s="92"/>
      <c r="C8283" s="92"/>
      <c r="D8283" s="92"/>
      <c r="E8283" s="92"/>
      <c r="F8283" s="92"/>
      <c r="G8283" s="92"/>
      <c r="H8283" s="92"/>
      <c r="I8283" s="92"/>
      <c r="J8283" s="92"/>
      <c r="K8283" s="92"/>
      <c r="N8283" s="92"/>
      <c r="O8283" s="92"/>
      <c r="P8283" s="92"/>
      <c r="Q8283" s="92"/>
      <c r="R8283" s="92"/>
    </row>
    <row r="8284" spans="1:18" x14ac:dyDescent="0.3">
      <c r="A8284" s="107"/>
      <c r="B8284" s="92"/>
      <c r="C8284" s="92"/>
      <c r="D8284" s="92"/>
      <c r="E8284" s="92"/>
      <c r="F8284" s="92"/>
      <c r="G8284" s="92"/>
      <c r="H8284" s="92"/>
      <c r="I8284" s="92"/>
      <c r="J8284" s="92"/>
      <c r="K8284" s="92"/>
      <c r="N8284" s="92"/>
      <c r="O8284" s="92"/>
      <c r="P8284" s="92"/>
      <c r="Q8284" s="92"/>
      <c r="R8284" s="92"/>
    </row>
    <row r="8285" spans="1:18" x14ac:dyDescent="0.3">
      <c r="A8285" s="107"/>
      <c r="B8285" s="92"/>
      <c r="C8285" s="92"/>
      <c r="D8285" s="92"/>
      <c r="E8285" s="92"/>
      <c r="F8285" s="92"/>
      <c r="G8285" s="92"/>
      <c r="H8285" s="92"/>
      <c r="I8285" s="92"/>
      <c r="J8285" s="92"/>
      <c r="K8285" s="92"/>
      <c r="N8285" s="92"/>
      <c r="O8285" s="92"/>
      <c r="P8285" s="92"/>
      <c r="Q8285" s="92"/>
      <c r="R8285" s="92"/>
    </row>
    <row r="8286" spans="1:18" x14ac:dyDescent="0.3">
      <c r="A8286" s="107"/>
      <c r="B8286" s="92"/>
      <c r="C8286" s="92"/>
      <c r="D8286" s="92"/>
      <c r="E8286" s="92"/>
      <c r="F8286" s="92"/>
      <c r="G8286" s="92"/>
      <c r="H8286" s="92"/>
      <c r="I8286" s="92"/>
      <c r="J8286" s="92"/>
      <c r="K8286" s="92"/>
      <c r="N8286" s="92"/>
      <c r="O8286" s="92"/>
      <c r="P8286" s="92"/>
      <c r="Q8286" s="92"/>
      <c r="R8286" s="92"/>
    </row>
    <row r="8287" spans="1:18" x14ac:dyDescent="0.3">
      <c r="A8287" s="107"/>
      <c r="B8287" s="92"/>
      <c r="C8287" s="92"/>
      <c r="D8287" s="92"/>
      <c r="E8287" s="92"/>
      <c r="F8287" s="92"/>
      <c r="G8287" s="92"/>
      <c r="H8287" s="92"/>
      <c r="I8287" s="92"/>
      <c r="J8287" s="92"/>
      <c r="K8287" s="92"/>
      <c r="N8287" s="92"/>
      <c r="O8287" s="92"/>
      <c r="P8287" s="92"/>
      <c r="Q8287" s="92"/>
      <c r="R8287" s="92"/>
    </row>
    <row r="8288" spans="1:18" x14ac:dyDescent="0.3">
      <c r="A8288" s="107"/>
      <c r="B8288" s="92"/>
      <c r="C8288" s="92"/>
      <c r="D8288" s="92"/>
      <c r="E8288" s="92"/>
      <c r="F8288" s="92"/>
      <c r="G8288" s="92"/>
      <c r="H8288" s="92"/>
      <c r="I8288" s="92"/>
      <c r="J8288" s="92"/>
      <c r="K8288" s="92"/>
      <c r="N8288" s="92"/>
      <c r="O8288" s="92"/>
      <c r="P8288" s="92"/>
      <c r="Q8288" s="92"/>
      <c r="R8288" s="92"/>
    </row>
    <row r="8289" spans="1:18" x14ac:dyDescent="0.3">
      <c r="A8289" s="107"/>
      <c r="B8289" s="92"/>
      <c r="C8289" s="92"/>
      <c r="D8289" s="92"/>
      <c r="E8289" s="92"/>
      <c r="F8289" s="92"/>
      <c r="G8289" s="92"/>
      <c r="H8289" s="92"/>
      <c r="I8289" s="92"/>
      <c r="J8289" s="92"/>
      <c r="K8289" s="92"/>
      <c r="N8289" s="92"/>
      <c r="O8289" s="92"/>
      <c r="P8289" s="92"/>
      <c r="Q8289" s="92"/>
      <c r="R8289" s="92"/>
    </row>
    <row r="8290" spans="1:18" x14ac:dyDescent="0.3">
      <c r="A8290" s="107"/>
      <c r="B8290" s="92"/>
      <c r="C8290" s="92"/>
      <c r="D8290" s="92"/>
      <c r="E8290" s="92"/>
      <c r="F8290" s="92"/>
      <c r="G8290" s="92"/>
      <c r="H8290" s="92"/>
      <c r="I8290" s="92"/>
      <c r="J8290" s="92"/>
      <c r="K8290" s="92"/>
      <c r="N8290" s="92"/>
      <c r="O8290" s="92"/>
      <c r="P8290" s="92"/>
      <c r="Q8290" s="92"/>
      <c r="R8290" s="92"/>
    </row>
    <row r="8291" spans="1:18" x14ac:dyDescent="0.3">
      <c r="A8291" s="107"/>
      <c r="B8291" s="92"/>
      <c r="C8291" s="92"/>
      <c r="D8291" s="92"/>
      <c r="E8291" s="92"/>
      <c r="F8291" s="92"/>
      <c r="G8291" s="92"/>
      <c r="H8291" s="92"/>
      <c r="I8291" s="92"/>
      <c r="J8291" s="92"/>
      <c r="K8291" s="92"/>
      <c r="N8291" s="92"/>
      <c r="O8291" s="92"/>
      <c r="P8291" s="92"/>
      <c r="Q8291" s="92"/>
      <c r="R8291" s="92"/>
    </row>
    <row r="8292" spans="1:18" x14ac:dyDescent="0.3">
      <c r="A8292" s="107"/>
      <c r="B8292" s="92"/>
      <c r="C8292" s="92"/>
      <c r="D8292" s="92"/>
      <c r="E8292" s="92"/>
      <c r="F8292" s="92"/>
      <c r="G8292" s="92"/>
      <c r="H8292" s="92"/>
      <c r="I8292" s="92"/>
      <c r="J8292" s="92"/>
      <c r="K8292" s="92"/>
      <c r="N8292" s="92"/>
      <c r="O8292" s="92"/>
      <c r="P8292" s="92"/>
      <c r="Q8292" s="92"/>
      <c r="R8292" s="92"/>
    </row>
    <row r="8293" spans="1:18" x14ac:dyDescent="0.3">
      <c r="A8293" s="107"/>
      <c r="B8293" s="92"/>
      <c r="C8293" s="92"/>
      <c r="D8293" s="92"/>
      <c r="E8293" s="92"/>
      <c r="F8293" s="92"/>
      <c r="G8293" s="92"/>
      <c r="H8293" s="92"/>
      <c r="I8293" s="92"/>
      <c r="J8293" s="92"/>
      <c r="K8293" s="92"/>
      <c r="N8293" s="92"/>
      <c r="O8293" s="92"/>
      <c r="P8293" s="92"/>
      <c r="Q8293" s="92"/>
      <c r="R8293" s="92"/>
    </row>
    <row r="8294" spans="1:18" x14ac:dyDescent="0.3">
      <c r="A8294" s="107"/>
      <c r="B8294" s="92"/>
      <c r="C8294" s="92"/>
      <c r="D8294" s="92"/>
      <c r="E8294" s="92"/>
      <c r="F8294" s="92"/>
      <c r="G8294" s="92"/>
      <c r="H8294" s="92"/>
      <c r="I8294" s="92"/>
      <c r="J8294" s="92"/>
      <c r="K8294" s="92"/>
      <c r="N8294" s="92"/>
      <c r="O8294" s="92"/>
      <c r="P8294" s="92"/>
      <c r="Q8294" s="92"/>
      <c r="R8294" s="92"/>
    </row>
    <row r="8295" spans="1:18" x14ac:dyDescent="0.3">
      <c r="A8295" s="107"/>
      <c r="B8295" s="92"/>
      <c r="C8295" s="92"/>
      <c r="D8295" s="92"/>
      <c r="E8295" s="92"/>
      <c r="F8295" s="92"/>
      <c r="G8295" s="92"/>
      <c r="H8295" s="92"/>
      <c r="I8295" s="92"/>
      <c r="J8295" s="92"/>
      <c r="K8295" s="92"/>
      <c r="N8295" s="92"/>
      <c r="O8295" s="92"/>
      <c r="P8295" s="92"/>
      <c r="Q8295" s="92"/>
      <c r="R8295" s="92"/>
    </row>
    <row r="8296" spans="1:18" x14ac:dyDescent="0.3">
      <c r="A8296" s="107"/>
      <c r="B8296" s="92"/>
      <c r="C8296" s="92"/>
      <c r="D8296" s="92"/>
      <c r="E8296" s="92"/>
      <c r="F8296" s="92"/>
      <c r="G8296" s="92"/>
      <c r="H8296" s="92"/>
      <c r="I8296" s="92"/>
      <c r="J8296" s="92"/>
      <c r="K8296" s="92"/>
      <c r="N8296" s="92"/>
      <c r="O8296" s="92"/>
      <c r="P8296" s="92"/>
      <c r="Q8296" s="92"/>
      <c r="R8296" s="92"/>
    </row>
    <row r="8297" spans="1:18" x14ac:dyDescent="0.3">
      <c r="A8297" s="107"/>
      <c r="B8297" s="92"/>
      <c r="C8297" s="92"/>
      <c r="D8297" s="92"/>
      <c r="E8297" s="92"/>
      <c r="F8297" s="92"/>
      <c r="G8297" s="92"/>
      <c r="H8297" s="92"/>
      <c r="I8297" s="92"/>
      <c r="J8297" s="92"/>
      <c r="K8297" s="92"/>
      <c r="N8297" s="92"/>
      <c r="O8297" s="92"/>
      <c r="P8297" s="92"/>
      <c r="Q8297" s="92"/>
      <c r="R8297" s="92"/>
    </row>
    <row r="8298" spans="1:18" x14ac:dyDescent="0.3">
      <c r="A8298" s="107"/>
      <c r="B8298" s="92"/>
      <c r="C8298" s="92"/>
      <c r="D8298" s="92"/>
      <c r="E8298" s="92"/>
      <c r="F8298" s="92"/>
      <c r="G8298" s="92"/>
      <c r="H8298" s="92"/>
      <c r="I8298" s="92"/>
      <c r="J8298" s="92"/>
      <c r="K8298" s="92"/>
      <c r="N8298" s="92"/>
      <c r="O8298" s="92"/>
      <c r="P8298" s="92"/>
      <c r="Q8298" s="92"/>
      <c r="R8298" s="92"/>
    </row>
    <row r="8299" spans="1:18" x14ac:dyDescent="0.3">
      <c r="A8299" s="107"/>
      <c r="B8299" s="92"/>
      <c r="C8299" s="92"/>
      <c r="D8299" s="92"/>
      <c r="E8299" s="92"/>
      <c r="F8299" s="92"/>
      <c r="G8299" s="92"/>
      <c r="H8299" s="92"/>
      <c r="I8299" s="92"/>
      <c r="J8299" s="92"/>
      <c r="K8299" s="92"/>
      <c r="N8299" s="92"/>
      <c r="O8299" s="92"/>
      <c r="P8299" s="92"/>
      <c r="Q8299" s="92"/>
      <c r="R8299" s="92"/>
    </row>
    <row r="8300" spans="1:18" x14ac:dyDescent="0.3">
      <c r="A8300" s="107"/>
      <c r="B8300" s="92"/>
      <c r="C8300" s="92"/>
      <c r="D8300" s="92"/>
      <c r="E8300" s="92"/>
      <c r="F8300" s="92"/>
      <c r="G8300" s="92"/>
      <c r="H8300" s="92"/>
      <c r="I8300" s="92"/>
      <c r="J8300" s="92"/>
      <c r="K8300" s="92"/>
      <c r="N8300" s="92"/>
      <c r="O8300" s="92"/>
      <c r="P8300" s="92"/>
      <c r="Q8300" s="92"/>
      <c r="R8300" s="92"/>
    </row>
    <row r="8301" spans="1:18" x14ac:dyDescent="0.3">
      <c r="A8301" s="107"/>
      <c r="B8301" s="92"/>
      <c r="C8301" s="92"/>
      <c r="D8301" s="92"/>
      <c r="E8301" s="92"/>
      <c r="F8301" s="92"/>
      <c r="G8301" s="92"/>
      <c r="H8301" s="92"/>
      <c r="I8301" s="92"/>
      <c r="J8301" s="92"/>
      <c r="K8301" s="92"/>
      <c r="N8301" s="92"/>
      <c r="O8301" s="92"/>
      <c r="P8301" s="92"/>
      <c r="Q8301" s="92"/>
      <c r="R8301" s="92"/>
    </row>
    <row r="8302" spans="1:18" x14ac:dyDescent="0.3">
      <c r="A8302" s="107"/>
      <c r="B8302" s="92"/>
      <c r="C8302" s="92"/>
      <c r="D8302" s="92"/>
      <c r="E8302" s="92"/>
      <c r="F8302" s="92"/>
      <c r="G8302" s="92"/>
      <c r="H8302" s="92"/>
      <c r="I8302" s="92"/>
      <c r="J8302" s="92"/>
      <c r="K8302" s="92"/>
      <c r="N8302" s="92"/>
      <c r="O8302" s="92"/>
      <c r="P8302" s="92"/>
      <c r="Q8302" s="92"/>
      <c r="R8302" s="92"/>
    </row>
    <row r="8303" spans="1:18" x14ac:dyDescent="0.3">
      <c r="A8303" s="107"/>
      <c r="B8303" s="92"/>
      <c r="C8303" s="92"/>
      <c r="D8303" s="92"/>
      <c r="E8303" s="92"/>
      <c r="F8303" s="92"/>
      <c r="G8303" s="92"/>
      <c r="H8303" s="92"/>
      <c r="I8303" s="92"/>
      <c r="J8303" s="92"/>
      <c r="K8303" s="92"/>
      <c r="N8303" s="92"/>
      <c r="O8303" s="92"/>
      <c r="P8303" s="92"/>
      <c r="Q8303" s="92"/>
      <c r="R8303" s="92"/>
    </row>
    <row r="8304" spans="1:18" x14ac:dyDescent="0.3">
      <c r="A8304" s="107"/>
      <c r="B8304" s="92"/>
      <c r="C8304" s="92"/>
      <c r="D8304" s="92"/>
      <c r="E8304" s="92"/>
      <c r="F8304" s="92"/>
      <c r="G8304" s="92"/>
      <c r="H8304" s="92"/>
      <c r="I8304" s="92"/>
      <c r="J8304" s="92"/>
      <c r="K8304" s="92"/>
      <c r="N8304" s="92"/>
      <c r="O8304" s="92"/>
      <c r="P8304" s="92"/>
      <c r="Q8304" s="92"/>
      <c r="R8304" s="92"/>
    </row>
    <row r="8305" spans="1:18" x14ac:dyDescent="0.3">
      <c r="A8305" s="107"/>
      <c r="B8305" s="92"/>
      <c r="C8305" s="92"/>
      <c r="D8305" s="92"/>
      <c r="E8305" s="92"/>
      <c r="F8305" s="92"/>
      <c r="G8305" s="92"/>
      <c r="H8305" s="92"/>
      <c r="I8305" s="92"/>
      <c r="J8305" s="92"/>
      <c r="K8305" s="92"/>
      <c r="N8305" s="92"/>
      <c r="O8305" s="92"/>
      <c r="P8305" s="92"/>
      <c r="Q8305" s="92"/>
      <c r="R8305" s="92"/>
    </row>
    <row r="8306" spans="1:18" x14ac:dyDescent="0.3">
      <c r="A8306" s="107"/>
      <c r="B8306" s="92"/>
      <c r="C8306" s="92"/>
      <c r="D8306" s="92"/>
      <c r="E8306" s="92"/>
      <c r="F8306" s="92"/>
      <c r="G8306" s="92"/>
      <c r="H8306" s="92"/>
      <c r="I8306" s="92"/>
      <c r="J8306" s="92"/>
      <c r="K8306" s="92"/>
      <c r="N8306" s="92"/>
      <c r="O8306" s="92"/>
      <c r="P8306" s="92"/>
      <c r="Q8306" s="92"/>
      <c r="R8306" s="92"/>
    </row>
    <row r="8307" spans="1:18" x14ac:dyDescent="0.3">
      <c r="A8307" s="107"/>
      <c r="B8307" s="92"/>
      <c r="C8307" s="92"/>
      <c r="D8307" s="92"/>
      <c r="E8307" s="92"/>
      <c r="F8307" s="92"/>
      <c r="G8307" s="92"/>
      <c r="H8307" s="92"/>
      <c r="I8307" s="92"/>
      <c r="J8307" s="92"/>
      <c r="K8307" s="92"/>
      <c r="N8307" s="92"/>
      <c r="O8307" s="92"/>
      <c r="P8307" s="92"/>
      <c r="Q8307" s="92"/>
      <c r="R8307" s="92"/>
    </row>
    <row r="8308" spans="1:18" x14ac:dyDescent="0.3">
      <c r="A8308" s="107"/>
      <c r="B8308" s="92"/>
      <c r="C8308" s="92"/>
      <c r="D8308" s="92"/>
      <c r="E8308" s="92"/>
      <c r="F8308" s="92"/>
      <c r="G8308" s="92"/>
      <c r="H8308" s="92"/>
      <c r="I8308" s="92"/>
      <c r="J8308" s="92"/>
      <c r="K8308" s="92"/>
      <c r="N8308" s="92"/>
      <c r="O8308" s="92"/>
      <c r="P8308" s="92"/>
      <c r="Q8308" s="92"/>
      <c r="R8308" s="92"/>
    </row>
    <row r="8309" spans="1:18" x14ac:dyDescent="0.3">
      <c r="A8309" s="107"/>
      <c r="B8309" s="92"/>
      <c r="C8309" s="92"/>
      <c r="D8309" s="92"/>
      <c r="E8309" s="92"/>
      <c r="F8309" s="92"/>
      <c r="G8309" s="92"/>
      <c r="H8309" s="92"/>
      <c r="I8309" s="92"/>
      <c r="J8309" s="92"/>
      <c r="K8309" s="92"/>
      <c r="N8309" s="92"/>
      <c r="O8309" s="92"/>
      <c r="P8309" s="92"/>
      <c r="Q8309" s="92"/>
      <c r="R8309" s="92"/>
    </row>
    <row r="8310" spans="1:18" x14ac:dyDescent="0.3">
      <c r="A8310" s="107"/>
      <c r="B8310" s="92"/>
      <c r="C8310" s="92"/>
      <c r="D8310" s="92"/>
      <c r="E8310" s="92"/>
      <c r="F8310" s="92"/>
      <c r="G8310" s="92"/>
      <c r="H8310" s="92"/>
      <c r="I8310" s="92"/>
      <c r="J8310" s="92"/>
      <c r="K8310" s="92"/>
      <c r="N8310" s="92"/>
      <c r="O8310" s="92"/>
      <c r="P8310" s="92"/>
      <c r="Q8310" s="92"/>
      <c r="R8310" s="92"/>
    </row>
    <row r="8311" spans="1:18" x14ac:dyDescent="0.3">
      <c r="A8311" s="107"/>
      <c r="B8311" s="92"/>
      <c r="C8311" s="92"/>
      <c r="D8311" s="92"/>
      <c r="E8311" s="92"/>
      <c r="F8311" s="92"/>
      <c r="G8311" s="92"/>
      <c r="H8311" s="92"/>
      <c r="I8311" s="92"/>
      <c r="J8311" s="92"/>
      <c r="K8311" s="92"/>
      <c r="N8311" s="92"/>
      <c r="O8311" s="92"/>
      <c r="P8311" s="92"/>
      <c r="Q8311" s="92"/>
      <c r="R8311" s="92"/>
    </row>
    <row r="8312" spans="1:18" x14ac:dyDescent="0.3">
      <c r="A8312" s="107"/>
      <c r="B8312" s="92"/>
      <c r="C8312" s="92"/>
      <c r="D8312" s="92"/>
      <c r="E8312" s="92"/>
      <c r="F8312" s="92"/>
      <c r="G8312" s="92"/>
      <c r="H8312" s="92"/>
      <c r="I8312" s="92"/>
      <c r="J8312" s="92"/>
      <c r="K8312" s="92"/>
      <c r="N8312" s="92"/>
      <c r="O8312" s="92"/>
      <c r="P8312" s="92"/>
      <c r="Q8312" s="92"/>
      <c r="R8312" s="92"/>
    </row>
    <row r="8313" spans="1:18" x14ac:dyDescent="0.3">
      <c r="A8313" s="107"/>
      <c r="B8313" s="92"/>
      <c r="C8313" s="92"/>
      <c r="D8313" s="92"/>
      <c r="E8313" s="92"/>
      <c r="F8313" s="92"/>
      <c r="G8313" s="92"/>
      <c r="H8313" s="92"/>
      <c r="I8313" s="92"/>
      <c r="J8313" s="92"/>
      <c r="K8313" s="92"/>
      <c r="N8313" s="92"/>
      <c r="O8313" s="92"/>
      <c r="P8313" s="92"/>
      <c r="Q8313" s="92"/>
      <c r="R8313" s="92"/>
    </row>
    <row r="8314" spans="1:18" x14ac:dyDescent="0.3">
      <c r="A8314" s="107"/>
      <c r="B8314" s="92"/>
      <c r="C8314" s="92"/>
      <c r="D8314" s="92"/>
      <c r="E8314" s="92"/>
      <c r="F8314" s="92"/>
      <c r="G8314" s="92"/>
      <c r="H8314" s="92"/>
      <c r="I8314" s="92"/>
      <c r="J8314" s="92"/>
      <c r="K8314" s="92"/>
      <c r="N8314" s="92"/>
      <c r="O8314" s="92"/>
      <c r="P8314" s="92"/>
      <c r="Q8314" s="92"/>
      <c r="R8314" s="92"/>
    </row>
    <row r="8315" spans="1:18" x14ac:dyDescent="0.3">
      <c r="A8315" s="107"/>
      <c r="B8315" s="92"/>
      <c r="C8315" s="92"/>
      <c r="D8315" s="92"/>
      <c r="E8315" s="92"/>
      <c r="F8315" s="92"/>
      <c r="G8315" s="92"/>
      <c r="H8315" s="92"/>
      <c r="I8315" s="92"/>
      <c r="J8315" s="92"/>
      <c r="K8315" s="92"/>
      <c r="N8315" s="92"/>
      <c r="O8315" s="92"/>
      <c r="P8315" s="92"/>
      <c r="Q8315" s="92"/>
      <c r="R8315" s="92"/>
    </row>
    <row r="8316" spans="1:18" x14ac:dyDescent="0.3">
      <c r="A8316" s="107"/>
      <c r="B8316" s="92"/>
      <c r="C8316" s="92"/>
      <c r="D8316" s="92"/>
      <c r="E8316" s="92"/>
      <c r="F8316" s="92"/>
      <c r="G8316" s="92"/>
      <c r="H8316" s="92"/>
      <c r="I8316" s="92"/>
      <c r="J8316" s="92"/>
      <c r="K8316" s="92"/>
      <c r="N8316" s="92"/>
      <c r="O8316" s="92"/>
      <c r="P8316" s="92"/>
      <c r="Q8316" s="92"/>
      <c r="R8316" s="92"/>
    </row>
    <row r="8317" spans="1:18" x14ac:dyDescent="0.3">
      <c r="A8317" s="107"/>
      <c r="B8317" s="92"/>
      <c r="C8317" s="92"/>
      <c r="D8317" s="92"/>
      <c r="E8317" s="92"/>
      <c r="F8317" s="92"/>
      <c r="G8317" s="92"/>
      <c r="H8317" s="92"/>
      <c r="I8317" s="92"/>
      <c r="J8317" s="92"/>
      <c r="K8317" s="92"/>
      <c r="N8317" s="92"/>
      <c r="O8317" s="92"/>
      <c r="P8317" s="92"/>
      <c r="Q8317" s="92"/>
      <c r="R8317" s="92"/>
    </row>
    <row r="8318" spans="1:18" x14ac:dyDescent="0.3">
      <c r="A8318" s="107"/>
      <c r="B8318" s="92"/>
      <c r="C8318" s="92"/>
      <c r="D8318" s="92"/>
      <c r="E8318" s="92"/>
      <c r="F8318" s="92"/>
      <c r="G8318" s="92"/>
      <c r="H8318" s="92"/>
      <c r="I8318" s="92"/>
      <c r="J8318" s="92"/>
      <c r="K8318" s="92"/>
      <c r="N8318" s="92"/>
      <c r="O8318" s="92"/>
      <c r="P8318" s="92"/>
      <c r="Q8318" s="92"/>
      <c r="R8318" s="92"/>
    </row>
    <row r="8319" spans="1:18" x14ac:dyDescent="0.3">
      <c r="A8319" s="107"/>
      <c r="B8319" s="92"/>
      <c r="C8319" s="92"/>
      <c r="D8319" s="92"/>
      <c r="E8319" s="92"/>
      <c r="F8319" s="92"/>
      <c r="G8319" s="92"/>
      <c r="H8319" s="92"/>
      <c r="I8319" s="92"/>
      <c r="J8319" s="92"/>
      <c r="K8319" s="92"/>
      <c r="N8319" s="92"/>
      <c r="O8319" s="92"/>
      <c r="P8319" s="92"/>
      <c r="Q8319" s="92"/>
      <c r="R8319" s="92"/>
    </row>
    <row r="8320" spans="1:18" x14ac:dyDescent="0.3">
      <c r="A8320" s="107"/>
      <c r="B8320" s="92"/>
      <c r="C8320" s="92"/>
      <c r="D8320" s="92"/>
      <c r="E8320" s="92"/>
      <c r="F8320" s="92"/>
      <c r="G8320" s="92"/>
      <c r="H8320" s="92"/>
      <c r="I8320" s="92"/>
      <c r="J8320" s="92"/>
      <c r="K8320" s="92"/>
      <c r="N8320" s="92"/>
      <c r="O8320" s="92"/>
      <c r="P8320" s="92"/>
      <c r="Q8320" s="92"/>
      <c r="R8320" s="92"/>
    </row>
    <row r="8321" spans="1:18" x14ac:dyDescent="0.3">
      <c r="A8321" s="107"/>
      <c r="B8321" s="92"/>
      <c r="C8321" s="92"/>
      <c r="D8321" s="92"/>
      <c r="E8321" s="92"/>
      <c r="F8321" s="92"/>
      <c r="G8321" s="92"/>
      <c r="H8321" s="92"/>
      <c r="I8321" s="92"/>
      <c r="J8321" s="92"/>
      <c r="K8321" s="92"/>
      <c r="N8321" s="92"/>
      <c r="O8321" s="92"/>
      <c r="P8321" s="92"/>
      <c r="Q8321" s="92"/>
      <c r="R8321" s="92"/>
    </row>
    <row r="8322" spans="1:18" x14ac:dyDescent="0.3">
      <c r="A8322" s="107"/>
      <c r="B8322" s="92"/>
      <c r="C8322" s="92"/>
      <c r="D8322" s="92"/>
      <c r="E8322" s="92"/>
      <c r="F8322" s="92"/>
      <c r="G8322" s="92"/>
      <c r="H8322" s="92"/>
      <c r="I8322" s="92"/>
      <c r="J8322" s="92"/>
      <c r="K8322" s="92"/>
      <c r="N8322" s="92"/>
      <c r="O8322" s="92"/>
      <c r="P8322" s="92"/>
      <c r="Q8322" s="92"/>
      <c r="R8322" s="92"/>
    </row>
    <row r="8323" spans="1:18" x14ac:dyDescent="0.3">
      <c r="A8323" s="107"/>
      <c r="B8323" s="92"/>
      <c r="C8323" s="92"/>
      <c r="D8323" s="92"/>
      <c r="E8323" s="92"/>
      <c r="F8323" s="92"/>
      <c r="G8323" s="92"/>
      <c r="H8323" s="92"/>
      <c r="I8323" s="92"/>
      <c r="J8323" s="92"/>
      <c r="K8323" s="92"/>
      <c r="N8323" s="92"/>
      <c r="O8323" s="92"/>
      <c r="P8323" s="92"/>
      <c r="Q8323" s="92"/>
      <c r="R8323" s="92"/>
    </row>
    <row r="8324" spans="1:18" x14ac:dyDescent="0.3">
      <c r="A8324" s="107"/>
      <c r="B8324" s="92"/>
      <c r="C8324" s="92"/>
      <c r="D8324" s="92"/>
      <c r="E8324" s="92"/>
      <c r="F8324" s="92"/>
      <c r="G8324" s="92"/>
      <c r="H8324" s="92"/>
      <c r="I8324" s="92"/>
      <c r="J8324" s="92"/>
      <c r="K8324" s="92"/>
      <c r="N8324" s="92"/>
      <c r="O8324" s="92"/>
      <c r="P8324" s="92"/>
      <c r="Q8324" s="92"/>
      <c r="R8324" s="92"/>
    </row>
    <row r="8325" spans="1:18" x14ac:dyDescent="0.3">
      <c r="A8325" s="107"/>
      <c r="B8325" s="92"/>
      <c r="C8325" s="92"/>
      <c r="D8325" s="92"/>
      <c r="E8325" s="92"/>
      <c r="F8325" s="92"/>
      <c r="G8325" s="92"/>
      <c r="H8325" s="92"/>
      <c r="I8325" s="92"/>
      <c r="J8325" s="92"/>
      <c r="K8325" s="92"/>
      <c r="N8325" s="92"/>
      <c r="O8325" s="92"/>
      <c r="P8325" s="92"/>
      <c r="Q8325" s="92"/>
      <c r="R8325" s="92"/>
    </row>
    <row r="8326" spans="1:18" x14ac:dyDescent="0.3">
      <c r="A8326" s="107"/>
      <c r="B8326" s="92"/>
      <c r="C8326" s="92"/>
      <c r="D8326" s="92"/>
      <c r="E8326" s="92"/>
      <c r="F8326" s="92"/>
      <c r="G8326" s="92"/>
      <c r="H8326" s="92"/>
      <c r="I8326" s="92"/>
      <c r="J8326" s="92"/>
      <c r="K8326" s="92"/>
      <c r="N8326" s="92"/>
      <c r="O8326" s="92"/>
      <c r="P8326" s="92"/>
      <c r="Q8326" s="92"/>
      <c r="R8326" s="92"/>
    </row>
    <row r="8327" spans="1:18" x14ac:dyDescent="0.3">
      <c r="A8327" s="107"/>
      <c r="B8327" s="92"/>
      <c r="C8327" s="92"/>
      <c r="D8327" s="92"/>
      <c r="E8327" s="92"/>
      <c r="F8327" s="92"/>
      <c r="G8327" s="92"/>
      <c r="H8327" s="92"/>
      <c r="I8327" s="92"/>
      <c r="J8327" s="92"/>
      <c r="K8327" s="92"/>
      <c r="N8327" s="92"/>
      <c r="O8327" s="92"/>
      <c r="P8327" s="92"/>
      <c r="Q8327" s="92"/>
      <c r="R8327" s="92"/>
    </row>
    <row r="8328" spans="1:18" x14ac:dyDescent="0.3">
      <c r="A8328" s="107"/>
      <c r="B8328" s="92"/>
      <c r="C8328" s="92"/>
      <c r="D8328" s="92"/>
      <c r="E8328" s="92"/>
      <c r="F8328" s="92"/>
      <c r="G8328" s="92"/>
      <c r="H8328" s="92"/>
      <c r="I8328" s="92"/>
      <c r="J8328" s="92"/>
      <c r="K8328" s="92"/>
      <c r="N8328" s="92"/>
      <c r="O8328" s="92"/>
      <c r="P8328" s="92"/>
      <c r="Q8328" s="92"/>
      <c r="R8328" s="92"/>
    </row>
    <row r="8329" spans="1:18" x14ac:dyDescent="0.3">
      <c r="A8329" s="107"/>
      <c r="B8329" s="92"/>
      <c r="C8329" s="92"/>
      <c r="D8329" s="92"/>
      <c r="E8329" s="92"/>
      <c r="F8329" s="92"/>
      <c r="G8329" s="92"/>
      <c r="H8329" s="92"/>
      <c r="I8329" s="92"/>
      <c r="J8329" s="92"/>
      <c r="K8329" s="92"/>
      <c r="N8329" s="92"/>
      <c r="O8329" s="92"/>
      <c r="P8329" s="92"/>
      <c r="Q8329" s="92"/>
      <c r="R8329" s="92"/>
    </row>
    <row r="8330" spans="1:18" x14ac:dyDescent="0.3">
      <c r="A8330" s="107"/>
      <c r="B8330" s="92"/>
      <c r="C8330" s="92"/>
      <c r="D8330" s="92"/>
      <c r="E8330" s="92"/>
      <c r="F8330" s="92"/>
      <c r="G8330" s="92"/>
      <c r="H8330" s="92"/>
      <c r="I8330" s="92"/>
      <c r="J8330" s="92"/>
      <c r="K8330" s="92"/>
      <c r="N8330" s="92"/>
      <c r="O8330" s="92"/>
      <c r="P8330" s="92"/>
      <c r="Q8330" s="92"/>
      <c r="R8330" s="92"/>
    </row>
    <row r="8331" spans="1:18" x14ac:dyDescent="0.3">
      <c r="A8331" s="107"/>
      <c r="B8331" s="92"/>
      <c r="C8331" s="92"/>
      <c r="D8331" s="92"/>
      <c r="E8331" s="92"/>
      <c r="F8331" s="92"/>
      <c r="G8331" s="92"/>
      <c r="H8331" s="92"/>
      <c r="I8331" s="92"/>
      <c r="J8331" s="92"/>
      <c r="K8331" s="92"/>
      <c r="N8331" s="92"/>
      <c r="O8331" s="92"/>
      <c r="P8331" s="92"/>
      <c r="Q8331" s="92"/>
      <c r="R8331" s="92"/>
    </row>
    <row r="8332" spans="1:18" x14ac:dyDescent="0.3">
      <c r="A8332" s="107"/>
      <c r="B8332" s="92"/>
      <c r="C8332" s="92"/>
      <c r="D8332" s="92"/>
      <c r="E8332" s="92"/>
      <c r="F8332" s="92"/>
      <c r="G8332" s="92"/>
      <c r="H8332" s="92"/>
      <c r="I8332" s="92"/>
      <c r="J8332" s="92"/>
      <c r="K8332" s="92"/>
      <c r="N8332" s="92"/>
      <c r="O8332" s="92"/>
      <c r="P8332" s="92"/>
      <c r="Q8332" s="92"/>
      <c r="R8332" s="92"/>
    </row>
    <row r="8333" spans="1:18" x14ac:dyDescent="0.3">
      <c r="A8333" s="107"/>
      <c r="B8333" s="92"/>
      <c r="C8333" s="92"/>
      <c r="D8333" s="92"/>
      <c r="E8333" s="92"/>
      <c r="F8333" s="92"/>
      <c r="G8333" s="92"/>
      <c r="H8333" s="92"/>
      <c r="I8333" s="92"/>
      <c r="J8333" s="92"/>
      <c r="K8333" s="92"/>
      <c r="N8333" s="92"/>
      <c r="O8333" s="92"/>
      <c r="P8333" s="92"/>
      <c r="Q8333" s="92"/>
      <c r="R8333" s="92"/>
    </row>
    <row r="8334" spans="1:18" x14ac:dyDescent="0.3">
      <c r="A8334" s="107"/>
      <c r="B8334" s="92"/>
      <c r="C8334" s="92"/>
      <c r="D8334" s="92"/>
      <c r="E8334" s="92"/>
      <c r="F8334" s="92"/>
      <c r="G8334" s="92"/>
      <c r="H8334" s="92"/>
      <c r="I8334" s="92"/>
      <c r="J8334" s="92"/>
      <c r="K8334" s="92"/>
      <c r="N8334" s="92"/>
      <c r="O8334" s="92"/>
      <c r="P8334" s="92"/>
      <c r="Q8334" s="92"/>
      <c r="R8334" s="92"/>
    </row>
    <row r="8335" spans="1:18" x14ac:dyDescent="0.3">
      <c r="A8335" s="107"/>
      <c r="B8335" s="92"/>
      <c r="C8335" s="92"/>
      <c r="D8335" s="92"/>
      <c r="E8335" s="92"/>
      <c r="F8335" s="92"/>
      <c r="G8335" s="92"/>
      <c r="H8335" s="92"/>
      <c r="I8335" s="92"/>
      <c r="J8335" s="92"/>
      <c r="K8335" s="92"/>
      <c r="N8335" s="92"/>
      <c r="O8335" s="92"/>
      <c r="P8335" s="92"/>
      <c r="Q8335" s="92"/>
      <c r="R8335" s="92"/>
    </row>
    <row r="8336" spans="1:18" x14ac:dyDescent="0.3">
      <c r="A8336" s="107"/>
      <c r="B8336" s="92"/>
      <c r="C8336" s="92"/>
      <c r="D8336" s="92"/>
      <c r="E8336" s="92"/>
      <c r="F8336" s="92"/>
      <c r="G8336" s="92"/>
      <c r="H8336" s="92"/>
      <c r="I8336" s="92"/>
      <c r="J8336" s="92"/>
      <c r="K8336" s="92"/>
      <c r="N8336" s="92"/>
      <c r="O8336" s="92"/>
      <c r="P8336" s="92"/>
      <c r="Q8336" s="92"/>
      <c r="R8336" s="92"/>
    </row>
    <row r="8337" spans="1:18" x14ac:dyDescent="0.3">
      <c r="A8337" s="107"/>
      <c r="B8337" s="92"/>
      <c r="C8337" s="92"/>
      <c r="D8337" s="92"/>
      <c r="E8337" s="92"/>
      <c r="F8337" s="92"/>
      <c r="G8337" s="92"/>
      <c r="H8337" s="92"/>
      <c r="I8337" s="92"/>
      <c r="J8337" s="92"/>
      <c r="K8337" s="92"/>
      <c r="N8337" s="92"/>
      <c r="O8337" s="92"/>
      <c r="P8337" s="92"/>
      <c r="Q8337" s="92"/>
      <c r="R8337" s="92"/>
    </row>
    <row r="8338" spans="1:18" x14ac:dyDescent="0.3">
      <c r="A8338" s="107"/>
      <c r="B8338" s="92"/>
      <c r="C8338" s="92"/>
      <c r="D8338" s="92"/>
      <c r="E8338" s="92"/>
      <c r="F8338" s="92"/>
      <c r="G8338" s="92"/>
      <c r="H8338" s="92"/>
      <c r="I8338" s="92"/>
      <c r="J8338" s="92"/>
      <c r="K8338" s="92"/>
      <c r="N8338" s="92"/>
      <c r="O8338" s="92"/>
      <c r="P8338" s="92"/>
      <c r="Q8338" s="92"/>
      <c r="R8338" s="92"/>
    </row>
    <row r="8339" spans="1:18" x14ac:dyDescent="0.3">
      <c r="A8339" s="107"/>
      <c r="B8339" s="92"/>
      <c r="C8339" s="92"/>
      <c r="D8339" s="92"/>
      <c r="E8339" s="92"/>
      <c r="F8339" s="92"/>
      <c r="G8339" s="92"/>
      <c r="H8339" s="92"/>
      <c r="I8339" s="92"/>
      <c r="J8339" s="92"/>
      <c r="K8339" s="92"/>
      <c r="N8339" s="92"/>
      <c r="O8339" s="92"/>
      <c r="P8339" s="92"/>
      <c r="Q8339" s="92"/>
      <c r="R8339" s="92"/>
    </row>
    <row r="8340" spans="1:18" x14ac:dyDescent="0.3">
      <c r="A8340" s="107"/>
      <c r="B8340" s="92"/>
      <c r="C8340" s="92"/>
      <c r="D8340" s="92"/>
      <c r="E8340" s="92"/>
      <c r="F8340" s="92"/>
      <c r="G8340" s="92"/>
      <c r="H8340" s="92"/>
      <c r="I8340" s="92"/>
      <c r="J8340" s="92"/>
      <c r="K8340" s="92"/>
      <c r="N8340" s="92"/>
      <c r="O8340" s="92"/>
      <c r="P8340" s="92"/>
      <c r="Q8340" s="92"/>
      <c r="R8340" s="92"/>
    </row>
    <row r="8341" spans="1:18" x14ac:dyDescent="0.3">
      <c r="A8341" s="107"/>
      <c r="B8341" s="92"/>
      <c r="C8341" s="92"/>
      <c r="D8341" s="92"/>
      <c r="E8341" s="92"/>
      <c r="F8341" s="92"/>
      <c r="G8341" s="92"/>
      <c r="H8341" s="92"/>
      <c r="I8341" s="92"/>
      <c r="J8341" s="92"/>
      <c r="K8341" s="92"/>
      <c r="N8341" s="92"/>
      <c r="O8341" s="92"/>
      <c r="P8341" s="92"/>
      <c r="Q8341" s="92"/>
      <c r="R8341" s="92"/>
    </row>
    <row r="8342" spans="1:18" x14ac:dyDescent="0.3">
      <c r="A8342" s="107"/>
      <c r="B8342" s="92"/>
      <c r="C8342" s="92"/>
      <c r="D8342" s="92"/>
      <c r="E8342" s="92"/>
      <c r="F8342" s="92"/>
      <c r="G8342" s="92"/>
      <c r="H8342" s="92"/>
      <c r="I8342" s="92"/>
      <c r="J8342" s="92"/>
      <c r="K8342" s="92"/>
      <c r="N8342" s="92"/>
      <c r="O8342" s="92"/>
      <c r="P8342" s="92"/>
      <c r="Q8342" s="92"/>
      <c r="R8342" s="92"/>
    </row>
    <row r="8343" spans="1:18" x14ac:dyDescent="0.3">
      <c r="A8343" s="107"/>
      <c r="B8343" s="92"/>
      <c r="C8343" s="92"/>
      <c r="D8343" s="92"/>
      <c r="E8343" s="92"/>
      <c r="F8343" s="92"/>
      <c r="G8343" s="92"/>
      <c r="H8343" s="92"/>
      <c r="I8343" s="92"/>
      <c r="J8343" s="92"/>
      <c r="K8343" s="92"/>
      <c r="N8343" s="92"/>
      <c r="O8343" s="92"/>
      <c r="P8343" s="92"/>
      <c r="Q8343" s="92"/>
      <c r="R8343" s="92"/>
    </row>
    <row r="8344" spans="1:18" x14ac:dyDescent="0.3">
      <c r="A8344" s="107"/>
      <c r="B8344" s="92"/>
      <c r="C8344" s="92"/>
      <c r="D8344" s="92"/>
      <c r="E8344" s="92"/>
      <c r="F8344" s="92"/>
      <c r="G8344" s="92"/>
      <c r="H8344" s="92"/>
      <c r="I8344" s="92"/>
      <c r="J8344" s="92"/>
      <c r="K8344" s="92"/>
      <c r="N8344" s="92"/>
      <c r="O8344" s="92"/>
      <c r="P8344" s="92"/>
      <c r="Q8344" s="92"/>
      <c r="R8344" s="92"/>
    </row>
    <row r="8345" spans="1:18" x14ac:dyDescent="0.3">
      <c r="A8345" s="107"/>
      <c r="B8345" s="92"/>
      <c r="C8345" s="92"/>
      <c r="D8345" s="92"/>
      <c r="E8345" s="92"/>
      <c r="F8345" s="92"/>
      <c r="G8345" s="92"/>
      <c r="H8345" s="92"/>
      <c r="I8345" s="92"/>
      <c r="J8345" s="92"/>
      <c r="K8345" s="92"/>
      <c r="N8345" s="92"/>
      <c r="O8345" s="92"/>
      <c r="P8345" s="92"/>
      <c r="Q8345" s="92"/>
      <c r="R8345" s="92"/>
    </row>
    <row r="8346" spans="1:18" x14ac:dyDescent="0.3">
      <c r="A8346" s="107"/>
      <c r="B8346" s="92"/>
      <c r="C8346" s="92"/>
      <c r="D8346" s="92"/>
      <c r="E8346" s="92"/>
      <c r="F8346" s="92"/>
      <c r="G8346" s="92"/>
      <c r="H8346" s="92"/>
      <c r="I8346" s="92"/>
      <c r="J8346" s="92"/>
      <c r="K8346" s="92"/>
      <c r="N8346" s="92"/>
      <c r="O8346" s="92"/>
      <c r="P8346" s="92"/>
      <c r="Q8346" s="92"/>
      <c r="R8346" s="92"/>
    </row>
    <row r="8347" spans="1:18" x14ac:dyDescent="0.3">
      <c r="A8347" s="107"/>
      <c r="B8347" s="92"/>
      <c r="C8347" s="92"/>
      <c r="D8347" s="92"/>
      <c r="E8347" s="92"/>
      <c r="F8347" s="92"/>
      <c r="G8347" s="92"/>
      <c r="H8347" s="92"/>
      <c r="I8347" s="92"/>
      <c r="J8347" s="92"/>
      <c r="K8347" s="92"/>
      <c r="N8347" s="92"/>
      <c r="O8347" s="92"/>
      <c r="P8347" s="92"/>
      <c r="Q8347" s="92"/>
      <c r="R8347" s="92"/>
    </row>
    <row r="8348" spans="1:18" x14ac:dyDescent="0.3">
      <c r="A8348" s="107"/>
      <c r="B8348" s="92"/>
      <c r="C8348" s="92"/>
      <c r="D8348" s="92"/>
      <c r="E8348" s="92"/>
      <c r="F8348" s="92"/>
      <c r="G8348" s="92"/>
      <c r="H8348" s="92"/>
      <c r="I8348" s="92"/>
      <c r="J8348" s="92"/>
      <c r="K8348" s="92"/>
      <c r="N8348" s="92"/>
      <c r="O8348" s="92"/>
      <c r="P8348" s="92"/>
      <c r="Q8348" s="92"/>
      <c r="R8348" s="92"/>
    </row>
    <row r="8349" spans="1:18" x14ac:dyDescent="0.3">
      <c r="A8349" s="107"/>
      <c r="B8349" s="92"/>
      <c r="C8349" s="92"/>
      <c r="D8349" s="92"/>
      <c r="E8349" s="92"/>
      <c r="F8349" s="92"/>
      <c r="G8349" s="92"/>
      <c r="H8349" s="92"/>
      <c r="I8349" s="92"/>
      <c r="J8349" s="92"/>
      <c r="K8349" s="92"/>
      <c r="N8349" s="92"/>
      <c r="O8349" s="92"/>
      <c r="P8349" s="92"/>
      <c r="Q8349" s="92"/>
      <c r="R8349" s="92"/>
    </row>
    <row r="8350" spans="1:18" x14ac:dyDescent="0.3">
      <c r="A8350" s="107"/>
      <c r="B8350" s="92"/>
      <c r="C8350" s="92"/>
      <c r="D8350" s="92"/>
      <c r="E8350" s="92"/>
      <c r="F8350" s="92"/>
      <c r="G8350" s="92"/>
      <c r="H8350" s="92"/>
      <c r="I8350" s="92"/>
      <c r="J8350" s="92"/>
      <c r="K8350" s="92"/>
      <c r="N8350" s="92"/>
      <c r="O8350" s="92"/>
      <c r="P8350" s="92"/>
      <c r="Q8350" s="92"/>
      <c r="R8350" s="92"/>
    </row>
    <row r="8351" spans="1:18" x14ac:dyDescent="0.3">
      <c r="A8351" s="107"/>
      <c r="B8351" s="92"/>
      <c r="C8351" s="92"/>
      <c r="D8351" s="92"/>
      <c r="E8351" s="92"/>
      <c r="F8351" s="92"/>
      <c r="G8351" s="92"/>
      <c r="H8351" s="92"/>
      <c r="I8351" s="92"/>
      <c r="J8351" s="92"/>
      <c r="K8351" s="92"/>
      <c r="N8351" s="92"/>
      <c r="O8351" s="92"/>
      <c r="P8351" s="92"/>
      <c r="Q8351" s="92"/>
      <c r="R8351" s="92"/>
    </row>
    <row r="8352" spans="1:18" x14ac:dyDescent="0.3">
      <c r="A8352" s="107"/>
      <c r="B8352" s="92"/>
      <c r="C8352" s="92"/>
      <c r="D8352" s="92"/>
      <c r="E8352" s="92"/>
      <c r="F8352" s="92"/>
      <c r="G8352" s="92"/>
      <c r="H8352" s="92"/>
      <c r="I8352" s="92"/>
      <c r="J8352" s="92"/>
      <c r="K8352" s="92"/>
      <c r="N8352" s="92"/>
      <c r="O8352" s="92"/>
      <c r="P8352" s="92"/>
      <c r="Q8352" s="92"/>
      <c r="R8352" s="92"/>
    </row>
    <row r="8353" spans="1:18" x14ac:dyDescent="0.3">
      <c r="A8353" s="107"/>
      <c r="B8353" s="92"/>
      <c r="C8353" s="92"/>
      <c r="D8353" s="92"/>
      <c r="E8353" s="92"/>
      <c r="F8353" s="92"/>
      <c r="G8353" s="92"/>
      <c r="H8353" s="92"/>
      <c r="I8353" s="92"/>
      <c r="J8353" s="92"/>
      <c r="K8353" s="92"/>
      <c r="N8353" s="92"/>
      <c r="O8353" s="92"/>
      <c r="P8353" s="92"/>
      <c r="Q8353" s="92"/>
      <c r="R8353" s="92"/>
    </row>
    <row r="8354" spans="1:18" x14ac:dyDescent="0.3">
      <c r="A8354" s="107"/>
      <c r="B8354" s="92"/>
      <c r="C8354" s="92"/>
      <c r="D8354" s="92"/>
      <c r="E8354" s="92"/>
      <c r="F8354" s="92"/>
      <c r="G8354" s="92"/>
      <c r="H8354" s="92"/>
      <c r="I8354" s="92"/>
      <c r="J8354" s="92"/>
      <c r="K8354" s="92"/>
      <c r="N8354" s="92"/>
      <c r="O8354" s="92"/>
      <c r="P8354" s="92"/>
      <c r="Q8354" s="92"/>
      <c r="R8354" s="92"/>
    </row>
    <row r="8355" spans="1:18" x14ac:dyDescent="0.3">
      <c r="A8355" s="107"/>
      <c r="B8355" s="92"/>
      <c r="C8355" s="92"/>
      <c r="D8355" s="92"/>
      <c r="E8355" s="92"/>
      <c r="F8355" s="92"/>
      <c r="G8355" s="92"/>
      <c r="H8355" s="92"/>
      <c r="I8355" s="92"/>
      <c r="J8355" s="92"/>
      <c r="K8355" s="92"/>
      <c r="N8355" s="92"/>
      <c r="O8355" s="92"/>
      <c r="P8355" s="92"/>
      <c r="Q8355" s="92"/>
      <c r="R8355" s="92"/>
    </row>
    <row r="8356" spans="1:18" x14ac:dyDescent="0.3">
      <c r="A8356" s="107"/>
      <c r="B8356" s="92"/>
      <c r="C8356" s="92"/>
      <c r="D8356" s="92"/>
      <c r="E8356" s="92"/>
      <c r="F8356" s="92"/>
      <c r="G8356" s="92"/>
      <c r="H8356" s="92"/>
      <c r="I8356" s="92"/>
      <c r="J8356" s="92"/>
      <c r="K8356" s="92"/>
      <c r="N8356" s="92"/>
      <c r="O8356" s="92"/>
      <c r="P8356" s="92"/>
      <c r="Q8356" s="92"/>
      <c r="R8356" s="92"/>
    </row>
    <row r="8357" spans="1:18" x14ac:dyDescent="0.3">
      <c r="A8357" s="107"/>
      <c r="B8357" s="92"/>
      <c r="C8357" s="92"/>
      <c r="D8357" s="92"/>
      <c r="E8357" s="92"/>
      <c r="F8357" s="92"/>
      <c r="G8357" s="92"/>
      <c r="H8357" s="92"/>
      <c r="I8357" s="92"/>
      <c r="J8357" s="92"/>
      <c r="K8357" s="92"/>
      <c r="N8357" s="92"/>
      <c r="O8357" s="92"/>
      <c r="P8357" s="92"/>
      <c r="Q8357" s="92"/>
      <c r="R8357" s="92"/>
    </row>
    <row r="8358" spans="1:18" x14ac:dyDescent="0.3">
      <c r="A8358" s="107"/>
      <c r="B8358" s="92"/>
      <c r="C8358" s="92"/>
      <c r="D8358" s="92"/>
      <c r="E8358" s="92"/>
      <c r="F8358" s="92"/>
      <c r="G8358" s="92"/>
      <c r="H8358" s="92"/>
      <c r="I8358" s="92"/>
      <c r="J8358" s="92"/>
      <c r="K8358" s="92"/>
      <c r="N8358" s="92"/>
      <c r="O8358" s="92"/>
      <c r="P8358" s="92"/>
      <c r="Q8358" s="92"/>
      <c r="R8358" s="92"/>
    </row>
    <row r="8359" spans="1:18" x14ac:dyDescent="0.3">
      <c r="A8359" s="107"/>
      <c r="B8359" s="92"/>
      <c r="C8359" s="92"/>
      <c r="D8359" s="92"/>
      <c r="E8359" s="92"/>
      <c r="F8359" s="92"/>
      <c r="G8359" s="92"/>
      <c r="H8359" s="92"/>
      <c r="I8359" s="92"/>
      <c r="J8359" s="92"/>
      <c r="K8359" s="92"/>
      <c r="N8359" s="92"/>
      <c r="O8359" s="92"/>
      <c r="P8359" s="92"/>
      <c r="Q8359" s="92"/>
      <c r="R8359" s="92"/>
    </row>
    <row r="8360" spans="1:18" x14ac:dyDescent="0.3">
      <c r="A8360" s="107"/>
      <c r="B8360" s="92"/>
      <c r="C8360" s="92"/>
      <c r="D8360" s="92"/>
      <c r="E8360" s="92"/>
      <c r="F8360" s="92"/>
      <c r="G8360" s="92"/>
      <c r="H8360" s="92"/>
      <c r="I8360" s="92"/>
      <c r="J8360" s="92"/>
      <c r="K8360" s="92"/>
      <c r="N8360" s="92"/>
      <c r="O8360" s="92"/>
      <c r="P8360" s="92"/>
      <c r="Q8360" s="92"/>
      <c r="R8360" s="92"/>
    </row>
    <row r="8361" spans="1:18" x14ac:dyDescent="0.3">
      <c r="A8361" s="107"/>
      <c r="B8361" s="92"/>
      <c r="C8361" s="92"/>
      <c r="D8361" s="92"/>
      <c r="E8361" s="92"/>
      <c r="F8361" s="92"/>
      <c r="G8361" s="92"/>
      <c r="H8361" s="92"/>
      <c r="I8361" s="92"/>
      <c r="J8361" s="92"/>
      <c r="K8361" s="92"/>
      <c r="N8361" s="92"/>
      <c r="O8361" s="92"/>
      <c r="P8361" s="92"/>
      <c r="Q8361" s="92"/>
      <c r="R8361" s="92"/>
    </row>
    <row r="8362" spans="1:18" x14ac:dyDescent="0.3">
      <c r="A8362" s="107"/>
      <c r="B8362" s="92"/>
      <c r="C8362" s="92"/>
      <c r="D8362" s="92"/>
      <c r="E8362" s="92"/>
      <c r="F8362" s="92"/>
      <c r="G8362" s="92"/>
      <c r="H8362" s="92"/>
      <c r="I8362" s="92"/>
      <c r="J8362" s="92"/>
      <c r="K8362" s="92"/>
      <c r="N8362" s="92"/>
      <c r="O8362" s="92"/>
      <c r="P8362" s="92"/>
      <c r="Q8362" s="92"/>
      <c r="R8362" s="92"/>
    </row>
    <row r="8363" spans="1:18" x14ac:dyDescent="0.3">
      <c r="A8363" s="107"/>
      <c r="B8363" s="92"/>
      <c r="C8363" s="92"/>
      <c r="D8363" s="92"/>
      <c r="E8363" s="92"/>
      <c r="F8363" s="92"/>
      <c r="G8363" s="92"/>
      <c r="H8363" s="92"/>
      <c r="I8363" s="92"/>
      <c r="J8363" s="92"/>
      <c r="K8363" s="92"/>
      <c r="N8363" s="92"/>
      <c r="O8363" s="92"/>
      <c r="P8363" s="92"/>
      <c r="Q8363" s="92"/>
      <c r="R8363" s="92"/>
    </row>
    <row r="8364" spans="1:18" x14ac:dyDescent="0.3">
      <c r="A8364" s="107"/>
      <c r="B8364" s="92"/>
      <c r="C8364" s="92"/>
      <c r="D8364" s="92"/>
      <c r="E8364" s="92"/>
      <c r="F8364" s="92"/>
      <c r="G8364" s="92"/>
      <c r="H8364" s="92"/>
      <c r="I8364" s="92"/>
      <c r="J8364" s="92"/>
      <c r="K8364" s="92"/>
      <c r="N8364" s="92"/>
      <c r="O8364" s="92"/>
      <c r="P8364" s="92"/>
      <c r="Q8364" s="92"/>
      <c r="R8364" s="92"/>
    </row>
    <row r="8365" spans="1:18" x14ac:dyDescent="0.3">
      <c r="A8365" s="107"/>
      <c r="B8365" s="92"/>
      <c r="C8365" s="92"/>
      <c r="D8365" s="92"/>
      <c r="E8365" s="92"/>
      <c r="F8365" s="92"/>
      <c r="G8365" s="92"/>
      <c r="H8365" s="92"/>
      <c r="I8365" s="92"/>
      <c r="J8365" s="92"/>
      <c r="K8365" s="92"/>
      <c r="N8365" s="92"/>
      <c r="O8365" s="92"/>
      <c r="P8365" s="92"/>
      <c r="Q8365" s="92"/>
      <c r="R8365" s="92"/>
    </row>
    <row r="8366" spans="1:18" x14ac:dyDescent="0.3">
      <c r="A8366" s="107"/>
      <c r="B8366" s="92"/>
      <c r="C8366" s="92"/>
      <c r="D8366" s="92"/>
      <c r="E8366" s="92"/>
      <c r="F8366" s="92"/>
      <c r="G8366" s="92"/>
      <c r="H8366" s="92"/>
      <c r="I8366" s="92"/>
      <c r="J8366" s="92"/>
      <c r="K8366" s="92"/>
      <c r="N8366" s="92"/>
      <c r="O8366" s="92"/>
      <c r="P8366" s="92"/>
      <c r="Q8366" s="92"/>
      <c r="R8366" s="92"/>
    </row>
    <row r="8367" spans="1:18" x14ac:dyDescent="0.3">
      <c r="A8367" s="107"/>
      <c r="B8367" s="92"/>
      <c r="C8367" s="92"/>
      <c r="D8367" s="92"/>
      <c r="E8367" s="92"/>
      <c r="F8367" s="92"/>
      <c r="G8367" s="92"/>
      <c r="H8367" s="92"/>
      <c r="I8367" s="92"/>
      <c r="J8367" s="92"/>
      <c r="K8367" s="92"/>
      <c r="N8367" s="92"/>
      <c r="O8367" s="92"/>
      <c r="P8367" s="92"/>
      <c r="Q8367" s="92"/>
      <c r="R8367" s="92"/>
    </row>
    <row r="8368" spans="1:18" x14ac:dyDescent="0.3">
      <c r="A8368" s="107"/>
      <c r="B8368" s="92"/>
      <c r="C8368" s="92"/>
      <c r="D8368" s="92"/>
      <c r="E8368" s="92"/>
      <c r="F8368" s="92"/>
      <c r="G8368" s="92"/>
      <c r="H8368" s="92"/>
      <c r="I8368" s="92"/>
      <c r="J8368" s="92"/>
      <c r="K8368" s="92"/>
      <c r="N8368" s="92"/>
      <c r="O8368" s="92"/>
      <c r="P8368" s="92"/>
      <c r="Q8368" s="92"/>
      <c r="R8368" s="92"/>
    </row>
    <row r="8369" spans="1:18" x14ac:dyDescent="0.3">
      <c r="A8369" s="107"/>
      <c r="B8369" s="92"/>
      <c r="C8369" s="92"/>
      <c r="D8369" s="92"/>
      <c r="E8369" s="92"/>
      <c r="F8369" s="92"/>
      <c r="G8369" s="92"/>
      <c r="H8369" s="92"/>
      <c r="I8369" s="92"/>
      <c r="J8369" s="92"/>
      <c r="K8369" s="92"/>
      <c r="N8369" s="92"/>
      <c r="O8369" s="92"/>
      <c r="P8369" s="92"/>
      <c r="Q8369" s="92"/>
      <c r="R8369" s="92"/>
    </row>
    <row r="8370" spans="1:18" x14ac:dyDescent="0.3">
      <c r="A8370" s="107"/>
      <c r="B8370" s="92"/>
      <c r="C8370" s="92"/>
      <c r="D8370" s="92"/>
      <c r="E8370" s="92"/>
      <c r="F8370" s="92"/>
      <c r="G8370" s="92"/>
      <c r="H8370" s="92"/>
      <c r="I8370" s="92"/>
      <c r="J8370" s="92"/>
      <c r="K8370" s="92"/>
      <c r="N8370" s="92"/>
      <c r="O8370" s="92"/>
      <c r="P8370" s="92"/>
      <c r="Q8370" s="92"/>
      <c r="R8370" s="92"/>
    </row>
    <row r="8371" spans="1:18" x14ac:dyDescent="0.3">
      <c r="A8371" s="107"/>
      <c r="B8371" s="92"/>
      <c r="C8371" s="92"/>
      <c r="D8371" s="92"/>
      <c r="E8371" s="92"/>
      <c r="F8371" s="92"/>
      <c r="G8371" s="92"/>
      <c r="H8371" s="92"/>
      <c r="I8371" s="92"/>
      <c r="J8371" s="92"/>
      <c r="K8371" s="92"/>
      <c r="N8371" s="92"/>
      <c r="O8371" s="92"/>
      <c r="P8371" s="92"/>
      <c r="Q8371" s="92"/>
      <c r="R8371" s="92"/>
    </row>
    <row r="8372" spans="1:18" x14ac:dyDescent="0.3">
      <c r="A8372" s="107"/>
      <c r="B8372" s="92"/>
      <c r="C8372" s="92"/>
      <c r="D8372" s="92"/>
      <c r="E8372" s="92"/>
      <c r="F8372" s="92"/>
      <c r="G8372" s="92"/>
      <c r="H8372" s="92"/>
      <c r="I8372" s="92"/>
      <c r="J8372" s="92"/>
      <c r="K8372" s="92"/>
      <c r="N8372" s="92"/>
      <c r="O8372" s="92"/>
      <c r="P8372" s="92"/>
      <c r="Q8372" s="92"/>
      <c r="R8372" s="92"/>
    </row>
    <row r="8373" spans="1:18" x14ac:dyDescent="0.3">
      <c r="A8373" s="107"/>
      <c r="B8373" s="92"/>
      <c r="C8373" s="92"/>
      <c r="D8373" s="92"/>
      <c r="E8373" s="92"/>
      <c r="F8373" s="92"/>
      <c r="G8373" s="92"/>
      <c r="H8373" s="92"/>
      <c r="I8373" s="92"/>
      <c r="J8373" s="92"/>
      <c r="K8373" s="92"/>
      <c r="N8373" s="92"/>
      <c r="O8373" s="92"/>
      <c r="P8373" s="92"/>
      <c r="Q8373" s="92"/>
      <c r="R8373" s="92"/>
    </row>
    <row r="8374" spans="1:18" x14ac:dyDescent="0.3">
      <c r="A8374" s="107"/>
      <c r="B8374" s="92"/>
      <c r="C8374" s="92"/>
      <c r="D8374" s="92"/>
      <c r="E8374" s="92"/>
      <c r="F8374" s="92"/>
      <c r="G8374" s="92"/>
      <c r="H8374" s="92"/>
      <c r="I8374" s="92"/>
      <c r="J8374" s="92"/>
      <c r="K8374" s="92"/>
      <c r="N8374" s="92"/>
      <c r="O8374" s="92"/>
      <c r="P8374" s="92"/>
      <c r="Q8374" s="92"/>
      <c r="R8374" s="92"/>
    </row>
    <row r="8375" spans="1:18" x14ac:dyDescent="0.3">
      <c r="A8375" s="107"/>
      <c r="B8375" s="92"/>
      <c r="C8375" s="92"/>
      <c r="D8375" s="92"/>
      <c r="E8375" s="92"/>
      <c r="F8375" s="92"/>
      <c r="G8375" s="92"/>
      <c r="H8375" s="92"/>
      <c r="I8375" s="92"/>
      <c r="J8375" s="92"/>
      <c r="K8375" s="92"/>
      <c r="N8375" s="92"/>
      <c r="O8375" s="92"/>
      <c r="P8375" s="92"/>
      <c r="Q8375" s="92"/>
      <c r="R8375" s="92"/>
    </row>
    <row r="8376" spans="1:18" x14ac:dyDescent="0.3">
      <c r="A8376" s="107"/>
      <c r="B8376" s="92"/>
      <c r="C8376" s="92"/>
      <c r="D8376" s="92"/>
      <c r="E8376" s="92"/>
      <c r="F8376" s="92"/>
      <c r="G8376" s="92"/>
      <c r="H8376" s="92"/>
      <c r="I8376" s="92"/>
      <c r="J8376" s="92"/>
      <c r="K8376" s="92"/>
      <c r="N8376" s="92"/>
      <c r="O8376" s="92"/>
      <c r="P8376" s="92"/>
      <c r="Q8376" s="92"/>
      <c r="R8376" s="92"/>
    </row>
    <row r="8377" spans="1:18" x14ac:dyDescent="0.3">
      <c r="A8377" s="107"/>
      <c r="B8377" s="92"/>
      <c r="C8377" s="92"/>
      <c r="D8377" s="92"/>
      <c r="E8377" s="92"/>
      <c r="F8377" s="92"/>
      <c r="G8377" s="92"/>
      <c r="H8377" s="92"/>
      <c r="I8377" s="92"/>
      <c r="J8377" s="92"/>
      <c r="K8377" s="92"/>
      <c r="N8377" s="92"/>
      <c r="O8377" s="92"/>
      <c r="P8377" s="92"/>
      <c r="Q8377" s="92"/>
      <c r="R8377" s="92"/>
    </row>
    <row r="8378" spans="1:18" x14ac:dyDescent="0.3">
      <c r="A8378" s="107"/>
      <c r="B8378" s="92"/>
      <c r="C8378" s="92"/>
      <c r="D8378" s="92"/>
      <c r="E8378" s="92"/>
      <c r="F8378" s="92"/>
      <c r="G8378" s="92"/>
      <c r="H8378" s="92"/>
      <c r="I8378" s="92"/>
      <c r="J8378" s="92"/>
      <c r="K8378" s="92"/>
      <c r="N8378" s="92"/>
      <c r="O8378" s="92"/>
      <c r="P8378" s="92"/>
      <c r="Q8378" s="92"/>
      <c r="R8378" s="92"/>
    </row>
    <row r="8379" spans="1:18" x14ac:dyDescent="0.3">
      <c r="A8379" s="107"/>
      <c r="B8379" s="92"/>
      <c r="C8379" s="92"/>
      <c r="D8379" s="92"/>
      <c r="E8379" s="92"/>
      <c r="F8379" s="92"/>
      <c r="G8379" s="92"/>
      <c r="H8379" s="92"/>
      <c r="I8379" s="92"/>
      <c r="J8379" s="92"/>
      <c r="K8379" s="92"/>
      <c r="N8379" s="92"/>
      <c r="O8379" s="92"/>
      <c r="P8379" s="92"/>
      <c r="Q8379" s="92"/>
      <c r="R8379" s="92"/>
    </row>
    <row r="8380" spans="1:18" x14ac:dyDescent="0.3">
      <c r="A8380" s="107"/>
      <c r="B8380" s="92"/>
      <c r="C8380" s="92"/>
      <c r="D8380" s="92"/>
      <c r="E8380" s="92"/>
      <c r="F8380" s="92"/>
      <c r="G8380" s="92"/>
      <c r="H8380" s="92"/>
      <c r="I8380" s="92"/>
      <c r="J8380" s="92"/>
      <c r="K8380" s="92"/>
      <c r="N8380" s="92"/>
      <c r="O8380" s="92"/>
      <c r="P8380" s="92"/>
      <c r="Q8380" s="92"/>
      <c r="R8380" s="92"/>
    </row>
    <row r="8381" spans="1:18" x14ac:dyDescent="0.3">
      <c r="A8381" s="107"/>
      <c r="B8381" s="92"/>
      <c r="C8381" s="92"/>
      <c r="D8381" s="92"/>
      <c r="E8381" s="92"/>
      <c r="F8381" s="92"/>
      <c r="G8381" s="92"/>
      <c r="H8381" s="92"/>
      <c r="I8381" s="92"/>
      <c r="J8381" s="92"/>
      <c r="K8381" s="92"/>
      <c r="N8381" s="92"/>
      <c r="O8381" s="92"/>
      <c r="P8381" s="92"/>
      <c r="Q8381" s="92"/>
      <c r="R8381" s="92"/>
    </row>
    <row r="8382" spans="1:18" x14ac:dyDescent="0.3">
      <c r="A8382" s="107"/>
      <c r="B8382" s="92"/>
      <c r="C8382" s="92"/>
      <c r="D8382" s="92"/>
      <c r="E8382" s="92"/>
      <c r="F8382" s="92"/>
      <c r="G8382" s="92"/>
      <c r="H8382" s="92"/>
      <c r="I8382" s="92"/>
      <c r="J8382" s="92"/>
      <c r="K8382" s="92"/>
      <c r="N8382" s="92"/>
      <c r="O8382" s="92"/>
      <c r="P8382" s="92"/>
      <c r="Q8382" s="92"/>
      <c r="R8382" s="92"/>
    </row>
    <row r="8383" spans="1:18" x14ac:dyDescent="0.3">
      <c r="A8383" s="107"/>
      <c r="B8383" s="92"/>
      <c r="C8383" s="92"/>
      <c r="D8383" s="92"/>
      <c r="E8383" s="92"/>
      <c r="F8383" s="92"/>
      <c r="G8383" s="92"/>
      <c r="H8383" s="92"/>
      <c r="I8383" s="92"/>
      <c r="J8383" s="92"/>
      <c r="K8383" s="92"/>
      <c r="N8383" s="92"/>
      <c r="O8383" s="92"/>
      <c r="P8383" s="92"/>
      <c r="Q8383" s="92"/>
      <c r="R8383" s="92"/>
    </row>
    <row r="8384" spans="1:18" x14ac:dyDescent="0.3">
      <c r="A8384" s="107"/>
      <c r="B8384" s="92"/>
      <c r="C8384" s="92"/>
      <c r="D8384" s="92"/>
      <c r="E8384" s="92"/>
      <c r="F8384" s="92"/>
      <c r="G8384" s="92"/>
      <c r="H8384" s="92"/>
      <c r="I8384" s="92"/>
      <c r="J8384" s="92"/>
      <c r="K8384" s="92"/>
      <c r="N8384" s="92"/>
      <c r="O8384" s="92"/>
      <c r="P8384" s="92"/>
      <c r="Q8384" s="92"/>
      <c r="R8384" s="92"/>
    </row>
    <row r="8385" spans="1:18" x14ac:dyDescent="0.3">
      <c r="A8385" s="107"/>
      <c r="B8385" s="92"/>
      <c r="C8385" s="92"/>
      <c r="D8385" s="92"/>
      <c r="E8385" s="92"/>
      <c r="F8385" s="92"/>
      <c r="G8385" s="92"/>
      <c r="H8385" s="92"/>
      <c r="I8385" s="92"/>
      <c r="J8385" s="92"/>
      <c r="K8385" s="92"/>
      <c r="N8385" s="92"/>
      <c r="O8385" s="92"/>
      <c r="P8385" s="92"/>
      <c r="Q8385" s="92"/>
      <c r="R8385" s="92"/>
    </row>
    <row r="8386" spans="1:18" x14ac:dyDescent="0.3">
      <c r="A8386" s="107"/>
      <c r="B8386" s="92"/>
      <c r="C8386" s="92"/>
      <c r="D8386" s="92"/>
      <c r="E8386" s="92"/>
      <c r="F8386" s="92"/>
      <c r="G8386" s="92"/>
      <c r="H8386" s="92"/>
      <c r="I8386" s="92"/>
      <c r="J8386" s="92"/>
      <c r="K8386" s="92"/>
      <c r="N8386" s="92"/>
      <c r="O8386" s="92"/>
      <c r="P8386" s="92"/>
      <c r="Q8386" s="92"/>
      <c r="R8386" s="92"/>
    </row>
    <row r="8387" spans="1:18" x14ac:dyDescent="0.3">
      <c r="A8387" s="107"/>
      <c r="B8387" s="92"/>
      <c r="C8387" s="92"/>
      <c r="D8387" s="92"/>
      <c r="E8387" s="92"/>
      <c r="F8387" s="92"/>
      <c r="G8387" s="92"/>
      <c r="H8387" s="92"/>
      <c r="I8387" s="92"/>
      <c r="J8387" s="92"/>
      <c r="K8387" s="92"/>
      <c r="N8387" s="92"/>
      <c r="O8387" s="92"/>
      <c r="P8387" s="92"/>
      <c r="Q8387" s="92"/>
      <c r="R8387" s="92"/>
    </row>
    <row r="8388" spans="1:18" x14ac:dyDescent="0.3">
      <c r="A8388" s="107"/>
      <c r="B8388" s="92"/>
      <c r="C8388" s="92"/>
      <c r="D8388" s="92"/>
      <c r="E8388" s="92"/>
      <c r="F8388" s="92"/>
      <c r="G8388" s="92"/>
      <c r="H8388" s="92"/>
      <c r="I8388" s="92"/>
      <c r="J8388" s="92"/>
      <c r="K8388" s="92"/>
      <c r="N8388" s="92"/>
      <c r="O8388" s="92"/>
      <c r="P8388" s="92"/>
      <c r="Q8388" s="92"/>
      <c r="R8388" s="92"/>
    </row>
    <row r="8389" spans="1:18" x14ac:dyDescent="0.3">
      <c r="A8389" s="107"/>
      <c r="B8389" s="92"/>
      <c r="C8389" s="92"/>
      <c r="D8389" s="92"/>
      <c r="E8389" s="92"/>
      <c r="F8389" s="92"/>
      <c r="G8389" s="92"/>
      <c r="H8389" s="92"/>
      <c r="I8389" s="92"/>
      <c r="J8389" s="92"/>
      <c r="K8389" s="92"/>
      <c r="N8389" s="92"/>
      <c r="O8389" s="92"/>
      <c r="P8389" s="92"/>
      <c r="Q8389" s="92"/>
      <c r="R8389" s="92"/>
    </row>
    <row r="8390" spans="1:18" x14ac:dyDescent="0.3">
      <c r="A8390" s="107"/>
      <c r="B8390" s="92"/>
      <c r="C8390" s="92"/>
      <c r="D8390" s="92"/>
      <c r="E8390" s="92"/>
      <c r="F8390" s="92"/>
      <c r="G8390" s="92"/>
      <c r="H8390" s="92"/>
      <c r="I8390" s="92"/>
      <c r="J8390" s="92"/>
      <c r="K8390" s="92"/>
      <c r="N8390" s="92"/>
      <c r="O8390" s="92"/>
      <c r="P8390" s="92"/>
      <c r="Q8390" s="92"/>
      <c r="R8390" s="92"/>
    </row>
    <row r="8391" spans="1:18" x14ac:dyDescent="0.3">
      <c r="A8391" s="107"/>
      <c r="B8391" s="92"/>
      <c r="C8391" s="92"/>
      <c r="D8391" s="92"/>
      <c r="E8391" s="92"/>
      <c r="F8391" s="92"/>
      <c r="G8391" s="92"/>
      <c r="H8391" s="92"/>
      <c r="I8391" s="92"/>
      <c r="J8391" s="92"/>
      <c r="K8391" s="92"/>
      <c r="N8391" s="92"/>
      <c r="O8391" s="92"/>
      <c r="P8391" s="92"/>
      <c r="Q8391" s="92"/>
      <c r="R8391" s="92"/>
    </row>
    <row r="8392" spans="1:18" x14ac:dyDescent="0.3">
      <c r="A8392" s="107"/>
      <c r="B8392" s="92"/>
      <c r="C8392" s="92"/>
      <c r="D8392" s="92"/>
      <c r="E8392" s="92"/>
      <c r="F8392" s="92"/>
      <c r="G8392" s="92"/>
      <c r="H8392" s="92"/>
      <c r="I8392" s="92"/>
      <c r="J8392" s="92"/>
      <c r="K8392" s="92"/>
      <c r="N8392" s="92"/>
      <c r="O8392" s="92"/>
      <c r="P8392" s="92"/>
      <c r="Q8392" s="92"/>
      <c r="R8392" s="92"/>
    </row>
    <row r="8393" spans="1:18" x14ac:dyDescent="0.3">
      <c r="A8393" s="107"/>
      <c r="B8393" s="92"/>
      <c r="C8393" s="92"/>
      <c r="D8393" s="92"/>
      <c r="E8393" s="92"/>
      <c r="F8393" s="92"/>
      <c r="G8393" s="92"/>
      <c r="H8393" s="92"/>
      <c r="I8393" s="92"/>
      <c r="J8393" s="92"/>
      <c r="K8393" s="92"/>
      <c r="N8393" s="92"/>
      <c r="O8393" s="92"/>
      <c r="P8393" s="92"/>
      <c r="Q8393" s="92"/>
      <c r="R8393" s="92"/>
    </row>
    <row r="8394" spans="1:18" x14ac:dyDescent="0.3">
      <c r="A8394" s="107"/>
      <c r="B8394" s="92"/>
      <c r="C8394" s="92"/>
      <c r="D8394" s="92"/>
      <c r="E8394" s="92"/>
      <c r="F8394" s="92"/>
      <c r="G8394" s="92"/>
      <c r="H8394" s="92"/>
      <c r="I8394" s="92"/>
      <c r="J8394" s="92"/>
      <c r="K8394" s="92"/>
      <c r="N8394" s="92"/>
      <c r="O8394" s="92"/>
      <c r="P8394" s="92"/>
      <c r="Q8394" s="92"/>
      <c r="R8394" s="92"/>
    </row>
    <row r="8395" spans="1:18" x14ac:dyDescent="0.3">
      <c r="A8395" s="107"/>
      <c r="B8395" s="92"/>
      <c r="C8395" s="92"/>
      <c r="D8395" s="92"/>
      <c r="E8395" s="92"/>
      <c r="F8395" s="92"/>
      <c r="G8395" s="92"/>
      <c r="H8395" s="92"/>
      <c r="I8395" s="92"/>
      <c r="J8395" s="92"/>
      <c r="K8395" s="92"/>
      <c r="N8395" s="92"/>
      <c r="O8395" s="92"/>
      <c r="P8395" s="92"/>
      <c r="Q8395" s="92"/>
      <c r="R8395" s="92"/>
    </row>
    <row r="8396" spans="1:18" x14ac:dyDescent="0.3">
      <c r="A8396" s="107"/>
      <c r="B8396" s="92"/>
      <c r="C8396" s="92"/>
      <c r="D8396" s="92"/>
      <c r="E8396" s="92"/>
      <c r="F8396" s="92"/>
      <c r="G8396" s="92"/>
      <c r="H8396" s="92"/>
      <c r="I8396" s="92"/>
      <c r="J8396" s="92"/>
      <c r="K8396" s="92"/>
      <c r="N8396" s="92"/>
      <c r="O8396" s="92"/>
      <c r="P8396" s="92"/>
      <c r="Q8396" s="92"/>
      <c r="R8396" s="92"/>
    </row>
    <row r="8397" spans="1:18" x14ac:dyDescent="0.3">
      <c r="A8397" s="107"/>
      <c r="B8397" s="92"/>
      <c r="C8397" s="92"/>
      <c r="D8397" s="92"/>
      <c r="E8397" s="92"/>
      <c r="F8397" s="92"/>
      <c r="G8397" s="92"/>
      <c r="H8397" s="92"/>
      <c r="I8397" s="92"/>
      <c r="J8397" s="92"/>
      <c r="K8397" s="92"/>
      <c r="N8397" s="92"/>
      <c r="O8397" s="92"/>
      <c r="P8397" s="92"/>
      <c r="Q8397" s="92"/>
      <c r="R8397" s="92"/>
    </row>
    <row r="8398" spans="1:18" x14ac:dyDescent="0.3">
      <c r="A8398" s="107"/>
      <c r="B8398" s="92"/>
      <c r="C8398" s="92"/>
      <c r="D8398" s="92"/>
      <c r="E8398" s="92"/>
      <c r="F8398" s="92"/>
      <c r="G8398" s="92"/>
      <c r="H8398" s="92"/>
      <c r="I8398" s="92"/>
      <c r="J8398" s="92"/>
      <c r="K8398" s="92"/>
      <c r="N8398" s="92"/>
      <c r="O8398" s="92"/>
      <c r="P8398" s="92"/>
      <c r="Q8398" s="92"/>
      <c r="R8398" s="92"/>
    </row>
    <row r="8399" spans="1:18" x14ac:dyDescent="0.3">
      <c r="A8399" s="107"/>
      <c r="B8399" s="92"/>
      <c r="C8399" s="92"/>
      <c r="D8399" s="92"/>
      <c r="E8399" s="92"/>
      <c r="F8399" s="92"/>
      <c r="G8399" s="92"/>
      <c r="H8399" s="92"/>
      <c r="I8399" s="92"/>
      <c r="J8399" s="92"/>
      <c r="K8399" s="92"/>
      <c r="N8399" s="92"/>
      <c r="O8399" s="92"/>
      <c r="P8399" s="92"/>
      <c r="Q8399" s="92"/>
      <c r="R8399" s="92"/>
    </row>
    <row r="8400" spans="1:18" x14ac:dyDescent="0.3">
      <c r="A8400" s="107"/>
      <c r="B8400" s="92"/>
      <c r="C8400" s="92"/>
      <c r="D8400" s="92"/>
      <c r="E8400" s="92"/>
      <c r="F8400" s="92"/>
      <c r="G8400" s="92"/>
      <c r="H8400" s="92"/>
      <c r="I8400" s="92"/>
      <c r="J8400" s="92"/>
      <c r="K8400" s="92"/>
      <c r="N8400" s="92"/>
      <c r="O8400" s="92"/>
      <c r="P8400" s="92"/>
      <c r="Q8400" s="92"/>
      <c r="R8400" s="92"/>
    </row>
    <row r="8401" spans="1:18" x14ac:dyDescent="0.3">
      <c r="A8401" s="107"/>
      <c r="B8401" s="92"/>
      <c r="C8401" s="92"/>
      <c r="D8401" s="92"/>
      <c r="E8401" s="92"/>
      <c r="F8401" s="92"/>
      <c r="G8401" s="92"/>
      <c r="H8401" s="92"/>
      <c r="I8401" s="92"/>
      <c r="J8401" s="92"/>
      <c r="K8401" s="92"/>
      <c r="N8401" s="92"/>
      <c r="O8401" s="92"/>
      <c r="P8401" s="92"/>
      <c r="Q8401" s="92"/>
      <c r="R8401" s="92"/>
    </row>
    <row r="8402" spans="1:18" x14ac:dyDescent="0.3">
      <c r="A8402" s="107"/>
      <c r="B8402" s="92"/>
      <c r="C8402" s="92"/>
      <c r="D8402" s="92"/>
      <c r="E8402" s="92"/>
      <c r="F8402" s="92"/>
      <c r="G8402" s="92"/>
      <c r="H8402" s="92"/>
      <c r="I8402" s="92"/>
      <c r="J8402" s="92"/>
      <c r="K8402" s="92"/>
      <c r="N8402" s="92"/>
      <c r="O8402" s="92"/>
      <c r="P8402" s="92"/>
      <c r="Q8402" s="92"/>
      <c r="R8402" s="92"/>
    </row>
    <row r="8403" spans="1:18" x14ac:dyDescent="0.3">
      <c r="A8403" s="107"/>
      <c r="B8403" s="92"/>
      <c r="C8403" s="92"/>
      <c r="D8403" s="92"/>
      <c r="E8403" s="92"/>
      <c r="F8403" s="92"/>
      <c r="G8403" s="92"/>
      <c r="H8403" s="92"/>
      <c r="I8403" s="92"/>
      <c r="J8403" s="92"/>
      <c r="K8403" s="92"/>
      <c r="N8403" s="92"/>
      <c r="O8403" s="92"/>
      <c r="P8403" s="92"/>
      <c r="Q8403" s="92"/>
      <c r="R8403" s="92"/>
    </row>
    <row r="8404" spans="1:18" x14ac:dyDescent="0.3">
      <c r="A8404" s="107"/>
      <c r="B8404" s="92"/>
      <c r="C8404" s="92"/>
      <c r="D8404" s="92"/>
      <c r="E8404" s="92"/>
      <c r="F8404" s="92"/>
      <c r="G8404" s="92"/>
      <c r="H8404" s="92"/>
      <c r="I8404" s="92"/>
      <c r="J8404" s="92"/>
      <c r="K8404" s="92"/>
      <c r="N8404" s="92"/>
      <c r="O8404" s="92"/>
      <c r="P8404" s="92"/>
      <c r="Q8404" s="92"/>
      <c r="R8404" s="92"/>
    </row>
    <row r="8405" spans="1:18" x14ac:dyDescent="0.3">
      <c r="A8405" s="107"/>
      <c r="B8405" s="92"/>
      <c r="C8405" s="92"/>
      <c r="D8405" s="92"/>
      <c r="E8405" s="92"/>
      <c r="F8405" s="92"/>
      <c r="G8405" s="92"/>
      <c r="H8405" s="92"/>
      <c r="I8405" s="92"/>
      <c r="J8405" s="92"/>
      <c r="K8405" s="92"/>
      <c r="N8405" s="92"/>
      <c r="O8405" s="92"/>
      <c r="P8405" s="92"/>
      <c r="Q8405" s="92"/>
      <c r="R8405" s="92"/>
    </row>
    <row r="8406" spans="1:18" x14ac:dyDescent="0.3">
      <c r="A8406" s="107"/>
      <c r="B8406" s="92"/>
      <c r="C8406" s="92"/>
      <c r="D8406" s="92"/>
      <c r="E8406" s="92"/>
      <c r="F8406" s="92"/>
      <c r="G8406" s="92"/>
      <c r="H8406" s="92"/>
      <c r="I8406" s="92"/>
      <c r="J8406" s="92"/>
      <c r="K8406" s="92"/>
      <c r="N8406" s="92"/>
      <c r="O8406" s="92"/>
      <c r="P8406" s="92"/>
      <c r="Q8406" s="92"/>
      <c r="R8406" s="92"/>
    </row>
    <row r="8407" spans="1:18" x14ac:dyDescent="0.3">
      <c r="A8407" s="107"/>
      <c r="B8407" s="92"/>
      <c r="C8407" s="92"/>
      <c r="D8407" s="92"/>
      <c r="E8407" s="92"/>
      <c r="F8407" s="92"/>
      <c r="G8407" s="92"/>
      <c r="H8407" s="92"/>
      <c r="I8407" s="92"/>
      <c r="J8407" s="92"/>
      <c r="K8407" s="92"/>
      <c r="N8407" s="92"/>
      <c r="O8407" s="92"/>
      <c r="P8407" s="92"/>
      <c r="Q8407" s="92"/>
      <c r="R8407" s="92"/>
    </row>
    <row r="8408" spans="1:18" x14ac:dyDescent="0.3">
      <c r="A8408" s="107"/>
      <c r="B8408" s="92"/>
      <c r="C8408" s="92"/>
      <c r="D8408" s="92"/>
      <c r="E8408" s="92"/>
      <c r="F8408" s="92"/>
      <c r="G8408" s="92"/>
      <c r="H8408" s="92"/>
      <c r="I8408" s="92"/>
      <c r="J8408" s="92"/>
      <c r="K8408" s="92"/>
      <c r="N8408" s="92"/>
      <c r="O8408" s="92"/>
      <c r="P8408" s="92"/>
      <c r="Q8408" s="92"/>
      <c r="R8408" s="92"/>
    </row>
    <row r="8409" spans="1:18" x14ac:dyDescent="0.3">
      <c r="A8409" s="107"/>
      <c r="B8409" s="92"/>
      <c r="C8409" s="92"/>
      <c r="D8409" s="92"/>
      <c r="E8409" s="92"/>
      <c r="F8409" s="92"/>
      <c r="G8409" s="92"/>
      <c r="H8409" s="92"/>
      <c r="I8409" s="92"/>
      <c r="J8409" s="92"/>
      <c r="K8409" s="92"/>
      <c r="N8409" s="92"/>
      <c r="O8409" s="92"/>
      <c r="P8409" s="92"/>
      <c r="Q8409" s="92"/>
      <c r="R8409" s="92"/>
    </row>
    <row r="8410" spans="1:18" x14ac:dyDescent="0.3">
      <c r="A8410" s="107"/>
      <c r="B8410" s="92"/>
      <c r="C8410" s="92"/>
      <c r="D8410" s="92"/>
      <c r="E8410" s="92"/>
      <c r="F8410" s="92"/>
      <c r="G8410" s="92"/>
      <c r="H8410" s="92"/>
      <c r="I8410" s="92"/>
      <c r="J8410" s="92"/>
      <c r="K8410" s="92"/>
      <c r="N8410" s="92"/>
      <c r="O8410" s="92"/>
      <c r="P8410" s="92"/>
      <c r="Q8410" s="92"/>
      <c r="R8410" s="92"/>
    </row>
    <row r="8411" spans="1:18" x14ac:dyDescent="0.3">
      <c r="A8411" s="107"/>
      <c r="B8411" s="92"/>
      <c r="C8411" s="92"/>
      <c r="D8411" s="92"/>
      <c r="E8411" s="92"/>
      <c r="F8411" s="92"/>
      <c r="G8411" s="92"/>
      <c r="H8411" s="92"/>
      <c r="I8411" s="92"/>
      <c r="J8411" s="92"/>
      <c r="K8411" s="92"/>
      <c r="N8411" s="92"/>
      <c r="O8411" s="92"/>
      <c r="P8411" s="92"/>
      <c r="Q8411" s="92"/>
      <c r="R8411" s="92"/>
    </row>
    <row r="8412" spans="1:18" x14ac:dyDescent="0.3">
      <c r="A8412" s="107"/>
      <c r="B8412" s="92"/>
      <c r="C8412" s="92"/>
      <c r="D8412" s="92"/>
      <c r="E8412" s="92"/>
      <c r="F8412" s="92"/>
      <c r="G8412" s="92"/>
      <c r="H8412" s="92"/>
      <c r="I8412" s="92"/>
      <c r="J8412" s="92"/>
      <c r="K8412" s="92"/>
      <c r="N8412" s="92"/>
      <c r="O8412" s="92"/>
      <c r="P8412" s="92"/>
      <c r="Q8412" s="92"/>
      <c r="R8412" s="92"/>
    </row>
    <row r="8413" spans="1:18" x14ac:dyDescent="0.3">
      <c r="A8413" s="107"/>
      <c r="B8413" s="92"/>
      <c r="C8413" s="92"/>
      <c r="D8413" s="92"/>
      <c r="E8413" s="92"/>
      <c r="F8413" s="92"/>
      <c r="G8413" s="92"/>
      <c r="H8413" s="92"/>
      <c r="I8413" s="92"/>
      <c r="J8413" s="92"/>
      <c r="K8413" s="92"/>
      <c r="N8413" s="92"/>
      <c r="O8413" s="92"/>
      <c r="P8413" s="92"/>
      <c r="Q8413" s="92"/>
      <c r="R8413" s="92"/>
    </row>
    <row r="8414" spans="1:18" x14ac:dyDescent="0.3">
      <c r="A8414" s="107"/>
      <c r="B8414" s="92"/>
      <c r="C8414" s="92"/>
      <c r="D8414" s="92"/>
      <c r="E8414" s="92"/>
      <c r="F8414" s="92"/>
      <c r="G8414" s="92"/>
      <c r="H8414" s="92"/>
      <c r="I8414" s="92"/>
      <c r="J8414" s="92"/>
      <c r="K8414" s="92"/>
      <c r="N8414" s="92"/>
      <c r="O8414" s="92"/>
      <c r="P8414" s="92"/>
      <c r="Q8414" s="92"/>
      <c r="R8414" s="92"/>
    </row>
    <row r="8415" spans="1:18" x14ac:dyDescent="0.3">
      <c r="A8415" s="107"/>
      <c r="B8415" s="92"/>
      <c r="C8415" s="92"/>
      <c r="D8415" s="92"/>
      <c r="E8415" s="92"/>
      <c r="F8415" s="92"/>
      <c r="G8415" s="92"/>
      <c r="H8415" s="92"/>
      <c r="I8415" s="92"/>
      <c r="J8415" s="92"/>
      <c r="K8415" s="92"/>
      <c r="N8415" s="92"/>
      <c r="O8415" s="92"/>
      <c r="P8415" s="92"/>
      <c r="Q8415" s="92"/>
      <c r="R8415" s="92"/>
    </row>
    <row r="8416" spans="1:18" x14ac:dyDescent="0.3">
      <c r="A8416" s="107"/>
      <c r="B8416" s="92"/>
      <c r="C8416" s="92"/>
      <c r="D8416" s="92"/>
      <c r="E8416" s="92"/>
      <c r="F8416" s="92"/>
      <c r="G8416" s="92"/>
      <c r="H8416" s="92"/>
      <c r="I8416" s="92"/>
      <c r="J8416" s="92"/>
      <c r="K8416" s="92"/>
      <c r="N8416" s="92"/>
      <c r="O8416" s="92"/>
      <c r="P8416" s="92"/>
      <c r="Q8416" s="92"/>
      <c r="R8416" s="92"/>
    </row>
    <row r="8417" spans="1:18" x14ac:dyDescent="0.3">
      <c r="A8417" s="107"/>
      <c r="B8417" s="92"/>
      <c r="C8417" s="92"/>
      <c r="D8417" s="92"/>
      <c r="E8417" s="92"/>
      <c r="F8417" s="92"/>
      <c r="G8417" s="92"/>
      <c r="H8417" s="92"/>
      <c r="I8417" s="92"/>
      <c r="J8417" s="92"/>
      <c r="K8417" s="92"/>
      <c r="N8417" s="92"/>
      <c r="O8417" s="92"/>
      <c r="P8417" s="92"/>
      <c r="Q8417" s="92"/>
      <c r="R8417" s="92"/>
    </row>
    <row r="8418" spans="1:18" x14ac:dyDescent="0.3">
      <c r="A8418" s="107"/>
      <c r="B8418" s="92"/>
      <c r="C8418" s="92"/>
      <c r="D8418" s="92"/>
      <c r="E8418" s="92"/>
      <c r="F8418" s="92"/>
      <c r="G8418" s="92"/>
      <c r="H8418" s="92"/>
      <c r="I8418" s="92"/>
      <c r="J8418" s="92"/>
      <c r="K8418" s="92"/>
      <c r="N8418" s="92"/>
      <c r="O8418" s="92"/>
      <c r="P8418" s="92"/>
      <c r="Q8418" s="92"/>
      <c r="R8418" s="92"/>
    </row>
    <row r="8419" spans="1:18" x14ac:dyDescent="0.3">
      <c r="A8419" s="107"/>
      <c r="B8419" s="92"/>
      <c r="C8419" s="92"/>
      <c r="D8419" s="92"/>
      <c r="E8419" s="92"/>
      <c r="F8419" s="92"/>
      <c r="G8419" s="92"/>
      <c r="H8419" s="92"/>
      <c r="I8419" s="92"/>
      <c r="J8419" s="92"/>
      <c r="K8419" s="92"/>
      <c r="N8419" s="92"/>
      <c r="O8419" s="92"/>
      <c r="P8419" s="92"/>
      <c r="Q8419" s="92"/>
      <c r="R8419" s="92"/>
    </row>
    <row r="8420" spans="1:18" x14ac:dyDescent="0.3">
      <c r="A8420" s="107"/>
      <c r="B8420" s="92"/>
      <c r="C8420" s="92"/>
      <c r="D8420" s="92"/>
      <c r="E8420" s="92"/>
      <c r="F8420" s="92"/>
      <c r="G8420" s="92"/>
      <c r="H8420" s="92"/>
      <c r="I8420" s="92"/>
      <c r="J8420" s="92"/>
      <c r="K8420" s="92"/>
      <c r="N8420" s="92"/>
      <c r="O8420" s="92"/>
      <c r="P8420" s="92"/>
      <c r="Q8420" s="92"/>
      <c r="R8420" s="92"/>
    </row>
    <row r="8421" spans="1:18" x14ac:dyDescent="0.3">
      <c r="A8421" s="107"/>
      <c r="B8421" s="92"/>
      <c r="C8421" s="92"/>
      <c r="D8421" s="92"/>
      <c r="E8421" s="92"/>
      <c r="F8421" s="92"/>
      <c r="G8421" s="92"/>
      <c r="H8421" s="92"/>
      <c r="I8421" s="92"/>
      <c r="J8421" s="92"/>
      <c r="K8421" s="92"/>
      <c r="N8421" s="92"/>
      <c r="O8421" s="92"/>
      <c r="P8421" s="92"/>
      <c r="Q8421" s="92"/>
      <c r="R8421" s="92"/>
    </row>
    <row r="8422" spans="1:18" x14ac:dyDescent="0.3">
      <c r="A8422" s="107"/>
      <c r="B8422" s="92"/>
      <c r="C8422" s="92"/>
      <c r="D8422" s="92"/>
      <c r="E8422" s="92"/>
      <c r="F8422" s="92"/>
      <c r="G8422" s="92"/>
      <c r="H8422" s="92"/>
      <c r="I8422" s="92"/>
      <c r="J8422" s="92"/>
      <c r="K8422" s="92"/>
      <c r="N8422" s="92"/>
      <c r="O8422" s="92"/>
      <c r="P8422" s="92"/>
      <c r="Q8422" s="92"/>
      <c r="R8422" s="92"/>
    </row>
    <row r="8423" spans="1:18" x14ac:dyDescent="0.3">
      <c r="A8423" s="107"/>
      <c r="B8423" s="92"/>
      <c r="C8423" s="92"/>
      <c r="D8423" s="92"/>
      <c r="E8423" s="92"/>
      <c r="F8423" s="92"/>
      <c r="G8423" s="92"/>
      <c r="H8423" s="92"/>
      <c r="I8423" s="92"/>
      <c r="J8423" s="92"/>
      <c r="K8423" s="92"/>
      <c r="N8423" s="92"/>
      <c r="O8423" s="92"/>
      <c r="P8423" s="92"/>
      <c r="Q8423" s="92"/>
      <c r="R8423" s="92"/>
    </row>
    <row r="8424" spans="1:18" x14ac:dyDescent="0.3">
      <c r="A8424" s="107"/>
      <c r="B8424" s="92"/>
      <c r="C8424" s="92"/>
      <c r="D8424" s="92"/>
      <c r="E8424" s="92"/>
      <c r="F8424" s="92"/>
      <c r="G8424" s="92"/>
      <c r="H8424" s="92"/>
      <c r="I8424" s="92"/>
      <c r="J8424" s="92"/>
      <c r="K8424" s="92"/>
      <c r="N8424" s="92"/>
      <c r="O8424" s="92"/>
      <c r="P8424" s="92"/>
      <c r="Q8424" s="92"/>
      <c r="R8424" s="92"/>
    </row>
    <row r="8425" spans="1:18" x14ac:dyDescent="0.3">
      <c r="A8425" s="107"/>
      <c r="B8425" s="92"/>
      <c r="C8425" s="92"/>
      <c r="D8425" s="92"/>
      <c r="E8425" s="92"/>
      <c r="F8425" s="92"/>
      <c r="G8425" s="92"/>
      <c r="H8425" s="92"/>
      <c r="I8425" s="92"/>
      <c r="J8425" s="92"/>
      <c r="K8425" s="92"/>
      <c r="N8425" s="92"/>
      <c r="O8425" s="92"/>
      <c r="P8425" s="92"/>
      <c r="Q8425" s="92"/>
      <c r="R8425" s="92"/>
    </row>
    <row r="8426" spans="1:18" x14ac:dyDescent="0.3">
      <c r="A8426" s="107"/>
      <c r="B8426" s="92"/>
      <c r="C8426" s="92"/>
      <c r="D8426" s="92"/>
      <c r="E8426" s="92"/>
      <c r="F8426" s="92"/>
      <c r="G8426" s="92"/>
      <c r="H8426" s="92"/>
      <c r="I8426" s="92"/>
      <c r="J8426" s="92"/>
      <c r="K8426" s="92"/>
      <c r="N8426" s="92"/>
      <c r="O8426" s="92"/>
      <c r="P8426" s="92"/>
      <c r="Q8426" s="92"/>
      <c r="R8426" s="92"/>
    </row>
    <row r="8427" spans="1:18" x14ac:dyDescent="0.3">
      <c r="A8427" s="107"/>
      <c r="B8427" s="92"/>
      <c r="C8427" s="92"/>
      <c r="D8427" s="92"/>
      <c r="E8427" s="92"/>
      <c r="F8427" s="92"/>
      <c r="G8427" s="92"/>
      <c r="H8427" s="92"/>
      <c r="I8427" s="92"/>
      <c r="J8427" s="92"/>
      <c r="K8427" s="92"/>
      <c r="N8427" s="92"/>
      <c r="O8427" s="92"/>
      <c r="P8427" s="92"/>
      <c r="Q8427" s="92"/>
      <c r="R8427" s="92"/>
    </row>
    <row r="8428" spans="1:18" x14ac:dyDescent="0.3">
      <c r="A8428" s="107"/>
      <c r="B8428" s="92"/>
      <c r="C8428" s="92"/>
      <c r="D8428" s="92"/>
      <c r="E8428" s="92"/>
      <c r="F8428" s="92"/>
      <c r="G8428" s="92"/>
      <c r="H8428" s="92"/>
      <c r="I8428" s="92"/>
      <c r="J8428" s="92"/>
      <c r="K8428" s="92"/>
      <c r="N8428" s="92"/>
      <c r="O8428" s="92"/>
      <c r="P8428" s="92"/>
      <c r="Q8428" s="92"/>
      <c r="R8428" s="92"/>
    </row>
    <row r="8429" spans="1:18" x14ac:dyDescent="0.3">
      <c r="A8429" s="107"/>
      <c r="B8429" s="92"/>
      <c r="C8429" s="92"/>
      <c r="D8429" s="92"/>
      <c r="E8429" s="92"/>
      <c r="F8429" s="92"/>
      <c r="G8429" s="92"/>
      <c r="H8429" s="92"/>
      <c r="I8429" s="92"/>
      <c r="J8429" s="92"/>
      <c r="K8429" s="92"/>
      <c r="N8429" s="92"/>
      <c r="O8429" s="92"/>
      <c r="P8429" s="92"/>
      <c r="Q8429" s="92"/>
      <c r="R8429" s="92"/>
    </row>
    <row r="8430" spans="1:18" x14ac:dyDescent="0.3">
      <c r="A8430" s="107"/>
      <c r="B8430" s="92"/>
      <c r="C8430" s="92"/>
      <c r="D8430" s="92"/>
      <c r="E8430" s="92"/>
      <c r="F8430" s="92"/>
      <c r="G8430" s="92"/>
      <c r="H8430" s="92"/>
      <c r="I8430" s="92"/>
      <c r="J8430" s="92"/>
      <c r="K8430" s="92"/>
      <c r="N8430" s="92"/>
      <c r="O8430" s="92"/>
      <c r="P8430" s="92"/>
      <c r="Q8430" s="92"/>
      <c r="R8430" s="92"/>
    </row>
    <row r="8431" spans="1:18" x14ac:dyDescent="0.3">
      <c r="A8431" s="107"/>
      <c r="B8431" s="92"/>
      <c r="C8431" s="92"/>
      <c r="D8431" s="92"/>
      <c r="E8431" s="92"/>
      <c r="F8431" s="92"/>
      <c r="G8431" s="92"/>
      <c r="H8431" s="92"/>
      <c r="I8431" s="92"/>
      <c r="J8431" s="92"/>
      <c r="K8431" s="92"/>
      <c r="N8431" s="92"/>
      <c r="O8431" s="92"/>
      <c r="P8431" s="92"/>
      <c r="Q8431" s="92"/>
      <c r="R8431" s="92"/>
    </row>
    <row r="8432" spans="1:18" x14ac:dyDescent="0.3">
      <c r="A8432" s="107"/>
      <c r="B8432" s="92"/>
      <c r="C8432" s="92"/>
      <c r="D8432" s="92"/>
      <c r="E8432" s="92"/>
      <c r="F8432" s="92"/>
      <c r="G8432" s="92"/>
      <c r="H8432" s="92"/>
      <c r="I8432" s="92"/>
      <c r="J8432" s="92"/>
      <c r="K8432" s="92"/>
      <c r="N8432" s="92"/>
      <c r="O8432" s="92"/>
      <c r="P8432" s="92"/>
      <c r="Q8432" s="92"/>
      <c r="R8432" s="92"/>
    </row>
    <row r="8433" spans="1:18" x14ac:dyDescent="0.3">
      <c r="A8433" s="107"/>
      <c r="B8433" s="92"/>
      <c r="C8433" s="92"/>
      <c r="D8433" s="92"/>
      <c r="E8433" s="92"/>
      <c r="F8433" s="92"/>
      <c r="G8433" s="92"/>
      <c r="H8433" s="92"/>
      <c r="I8433" s="92"/>
      <c r="J8433" s="92"/>
      <c r="K8433" s="92"/>
      <c r="N8433" s="92"/>
      <c r="O8433" s="92"/>
      <c r="P8433" s="92"/>
      <c r="Q8433" s="92"/>
      <c r="R8433" s="92"/>
    </row>
    <row r="8434" spans="1:18" x14ac:dyDescent="0.3">
      <c r="A8434" s="107"/>
      <c r="B8434" s="92"/>
      <c r="C8434" s="92"/>
      <c r="D8434" s="92"/>
      <c r="E8434" s="92"/>
      <c r="F8434" s="92"/>
      <c r="G8434" s="92"/>
      <c r="H8434" s="92"/>
      <c r="I8434" s="92"/>
      <c r="J8434" s="92"/>
      <c r="K8434" s="92"/>
      <c r="N8434" s="92"/>
      <c r="O8434" s="92"/>
      <c r="P8434" s="92"/>
      <c r="Q8434" s="92"/>
      <c r="R8434" s="92"/>
    </row>
    <row r="8435" spans="1:18" x14ac:dyDescent="0.3">
      <c r="A8435" s="107"/>
      <c r="B8435" s="92"/>
      <c r="C8435" s="92"/>
      <c r="D8435" s="92"/>
      <c r="E8435" s="92"/>
      <c r="F8435" s="92"/>
      <c r="G8435" s="92"/>
      <c r="H8435" s="92"/>
      <c r="I8435" s="92"/>
      <c r="J8435" s="92"/>
      <c r="K8435" s="92"/>
      <c r="N8435" s="92"/>
      <c r="O8435" s="92"/>
      <c r="P8435" s="92"/>
      <c r="Q8435" s="92"/>
      <c r="R8435" s="92"/>
    </row>
    <row r="8436" spans="1:18" x14ac:dyDescent="0.3">
      <c r="A8436" s="107"/>
      <c r="B8436" s="92"/>
      <c r="C8436" s="92"/>
      <c r="D8436" s="92"/>
      <c r="E8436" s="92"/>
      <c r="F8436" s="92"/>
      <c r="G8436" s="92"/>
      <c r="H8436" s="92"/>
      <c r="I8436" s="92"/>
      <c r="J8436" s="92"/>
      <c r="K8436" s="92"/>
      <c r="N8436" s="92"/>
      <c r="O8436" s="92"/>
      <c r="P8436" s="92"/>
      <c r="Q8436" s="92"/>
      <c r="R8436" s="92"/>
    </row>
    <row r="8437" spans="1:18" x14ac:dyDescent="0.3">
      <c r="A8437" s="107"/>
      <c r="B8437" s="92"/>
      <c r="C8437" s="92"/>
      <c r="D8437" s="92"/>
      <c r="E8437" s="92"/>
      <c r="F8437" s="92"/>
      <c r="G8437" s="92"/>
      <c r="H8437" s="92"/>
      <c r="I8437" s="92"/>
      <c r="J8437" s="92"/>
      <c r="K8437" s="92"/>
      <c r="N8437" s="92"/>
      <c r="O8437" s="92"/>
      <c r="P8437" s="92"/>
      <c r="Q8437" s="92"/>
      <c r="R8437" s="92"/>
    </row>
    <row r="8438" spans="1:18" x14ac:dyDescent="0.3">
      <c r="A8438" s="107"/>
      <c r="B8438" s="92"/>
      <c r="C8438" s="92"/>
      <c r="D8438" s="92"/>
      <c r="E8438" s="92"/>
      <c r="F8438" s="92"/>
      <c r="G8438" s="92"/>
      <c r="H8438" s="92"/>
      <c r="I8438" s="92"/>
      <c r="J8438" s="92"/>
      <c r="K8438" s="92"/>
      <c r="N8438" s="92"/>
      <c r="O8438" s="92"/>
      <c r="P8438" s="92"/>
      <c r="Q8438" s="92"/>
      <c r="R8438" s="92"/>
    </row>
    <row r="8439" spans="1:18" x14ac:dyDescent="0.3">
      <c r="A8439" s="107"/>
      <c r="B8439" s="92"/>
      <c r="C8439" s="92"/>
      <c r="D8439" s="92"/>
      <c r="E8439" s="92"/>
      <c r="F8439" s="92"/>
      <c r="G8439" s="92"/>
      <c r="H8439" s="92"/>
      <c r="I8439" s="92"/>
      <c r="J8439" s="92"/>
      <c r="K8439" s="92"/>
      <c r="N8439" s="92"/>
      <c r="O8439" s="92"/>
      <c r="P8439" s="92"/>
      <c r="Q8439" s="92"/>
      <c r="R8439" s="92"/>
    </row>
    <row r="8440" spans="1:18" x14ac:dyDescent="0.3">
      <c r="A8440" s="107"/>
      <c r="B8440" s="92"/>
      <c r="C8440" s="92"/>
      <c r="D8440" s="92"/>
      <c r="E8440" s="92"/>
      <c r="F8440" s="92"/>
      <c r="G8440" s="92"/>
      <c r="H8440" s="92"/>
      <c r="I8440" s="92"/>
      <c r="J8440" s="92"/>
      <c r="K8440" s="92"/>
      <c r="N8440" s="92"/>
      <c r="O8440" s="92"/>
      <c r="P8440" s="92"/>
      <c r="Q8440" s="92"/>
      <c r="R8440" s="92"/>
    </row>
    <row r="8441" spans="1:18" x14ac:dyDescent="0.3">
      <c r="A8441" s="107"/>
      <c r="B8441" s="92"/>
      <c r="C8441" s="92"/>
      <c r="D8441" s="92"/>
      <c r="E8441" s="92"/>
      <c r="F8441" s="92"/>
      <c r="G8441" s="92"/>
      <c r="H8441" s="92"/>
      <c r="I8441" s="92"/>
      <c r="J8441" s="92"/>
      <c r="K8441" s="92"/>
      <c r="N8441" s="92"/>
      <c r="O8441" s="92"/>
      <c r="P8441" s="92"/>
      <c r="Q8441" s="92"/>
      <c r="R8441" s="92"/>
    </row>
    <row r="8442" spans="1:18" x14ac:dyDescent="0.3">
      <c r="A8442" s="107"/>
      <c r="B8442" s="92"/>
      <c r="C8442" s="92"/>
      <c r="D8442" s="92"/>
      <c r="E8442" s="92"/>
      <c r="F8442" s="92"/>
      <c r="G8442" s="92"/>
      <c r="H8442" s="92"/>
      <c r="I8442" s="92"/>
      <c r="J8442" s="92"/>
      <c r="K8442" s="92"/>
      <c r="N8442" s="92"/>
      <c r="O8442" s="92"/>
      <c r="P8442" s="92"/>
      <c r="Q8442" s="92"/>
      <c r="R8442" s="92"/>
    </row>
    <row r="8443" spans="1:18" x14ac:dyDescent="0.3">
      <c r="A8443" s="107"/>
      <c r="B8443" s="92"/>
      <c r="C8443" s="92"/>
      <c r="D8443" s="92"/>
      <c r="E8443" s="92"/>
      <c r="F8443" s="92"/>
      <c r="G8443" s="92"/>
      <c r="H8443" s="92"/>
      <c r="I8443" s="92"/>
      <c r="J8443" s="92"/>
      <c r="K8443" s="92"/>
      <c r="N8443" s="92"/>
      <c r="O8443" s="92"/>
      <c r="P8443" s="92"/>
      <c r="Q8443" s="92"/>
      <c r="R8443" s="92"/>
    </row>
    <row r="8444" spans="1:18" x14ac:dyDescent="0.3">
      <c r="A8444" s="107"/>
      <c r="B8444" s="92"/>
      <c r="C8444" s="92"/>
      <c r="D8444" s="92"/>
      <c r="E8444" s="92"/>
      <c r="F8444" s="92"/>
      <c r="G8444" s="92"/>
      <c r="H8444" s="92"/>
      <c r="I8444" s="92"/>
      <c r="J8444" s="92"/>
      <c r="K8444" s="92"/>
      <c r="N8444" s="92"/>
      <c r="O8444" s="92"/>
      <c r="P8444" s="92"/>
      <c r="Q8444" s="92"/>
      <c r="R8444" s="92"/>
    </row>
    <row r="8445" spans="1:18" x14ac:dyDescent="0.3">
      <c r="A8445" s="107"/>
      <c r="B8445" s="92"/>
      <c r="C8445" s="92"/>
      <c r="D8445" s="92"/>
      <c r="E8445" s="92"/>
      <c r="F8445" s="92"/>
      <c r="G8445" s="92"/>
      <c r="H8445" s="92"/>
      <c r="I8445" s="92"/>
      <c r="J8445" s="92"/>
      <c r="K8445" s="92"/>
      <c r="N8445" s="92"/>
      <c r="O8445" s="92"/>
      <c r="P8445" s="92"/>
      <c r="Q8445" s="92"/>
      <c r="R8445" s="92"/>
    </row>
    <row r="8446" spans="1:18" x14ac:dyDescent="0.3">
      <c r="A8446" s="107"/>
      <c r="B8446" s="92"/>
      <c r="C8446" s="92"/>
      <c r="D8446" s="92"/>
      <c r="E8446" s="92"/>
      <c r="F8446" s="92"/>
      <c r="G8446" s="92"/>
      <c r="H8446" s="92"/>
      <c r="I8446" s="92"/>
      <c r="J8446" s="92"/>
      <c r="K8446" s="92"/>
      <c r="N8446" s="92"/>
      <c r="O8446" s="92"/>
      <c r="P8446" s="92"/>
      <c r="Q8446" s="92"/>
      <c r="R8446" s="92"/>
    </row>
    <row r="8447" spans="1:18" x14ac:dyDescent="0.3">
      <c r="A8447" s="107"/>
      <c r="B8447" s="92"/>
      <c r="C8447" s="92"/>
      <c r="D8447" s="92"/>
      <c r="E8447" s="92"/>
      <c r="F8447" s="92"/>
      <c r="G8447" s="92"/>
      <c r="H8447" s="92"/>
      <c r="I8447" s="92"/>
      <c r="J8447" s="92"/>
      <c r="K8447" s="92"/>
      <c r="N8447" s="92"/>
      <c r="O8447" s="92"/>
      <c r="P8447" s="92"/>
      <c r="Q8447" s="92"/>
      <c r="R8447" s="92"/>
    </row>
    <row r="8448" spans="1:18" x14ac:dyDescent="0.3">
      <c r="A8448" s="107"/>
      <c r="B8448" s="92"/>
      <c r="C8448" s="92"/>
      <c r="D8448" s="92"/>
      <c r="E8448" s="92"/>
      <c r="F8448" s="92"/>
      <c r="G8448" s="92"/>
      <c r="H8448" s="92"/>
      <c r="I8448" s="92"/>
      <c r="J8448" s="92"/>
      <c r="K8448" s="92"/>
      <c r="N8448" s="92"/>
      <c r="O8448" s="92"/>
      <c r="P8448" s="92"/>
      <c r="Q8448" s="92"/>
      <c r="R8448" s="92"/>
    </row>
    <row r="8449" spans="1:18" x14ac:dyDescent="0.3">
      <c r="A8449" s="107"/>
      <c r="B8449" s="92"/>
      <c r="C8449" s="92"/>
      <c r="D8449" s="92"/>
      <c r="E8449" s="92"/>
      <c r="F8449" s="92"/>
      <c r="G8449" s="92"/>
      <c r="H8449" s="92"/>
      <c r="I8449" s="92"/>
      <c r="J8449" s="92"/>
      <c r="K8449" s="92"/>
      <c r="N8449" s="92"/>
      <c r="O8449" s="92"/>
      <c r="P8449" s="92"/>
      <c r="Q8449" s="92"/>
      <c r="R8449" s="92"/>
    </row>
    <row r="8450" spans="1:18" x14ac:dyDescent="0.3">
      <c r="A8450" s="107"/>
      <c r="B8450" s="92"/>
      <c r="C8450" s="92"/>
      <c r="D8450" s="92"/>
      <c r="E8450" s="92"/>
      <c r="F8450" s="92"/>
      <c r="G8450" s="92"/>
      <c r="H8450" s="92"/>
      <c r="I8450" s="92"/>
      <c r="J8450" s="92"/>
      <c r="K8450" s="92"/>
      <c r="N8450" s="92"/>
      <c r="O8450" s="92"/>
      <c r="P8450" s="92"/>
      <c r="Q8450" s="92"/>
      <c r="R8450" s="92"/>
    </row>
    <row r="8451" spans="1:18" x14ac:dyDescent="0.3">
      <c r="A8451" s="107"/>
      <c r="B8451" s="92"/>
      <c r="C8451" s="92"/>
      <c r="D8451" s="92"/>
      <c r="E8451" s="92"/>
      <c r="F8451" s="92"/>
      <c r="G8451" s="92"/>
      <c r="H8451" s="92"/>
      <c r="I8451" s="92"/>
      <c r="J8451" s="92"/>
      <c r="K8451" s="92"/>
      <c r="N8451" s="92"/>
      <c r="O8451" s="92"/>
      <c r="P8451" s="92"/>
      <c r="Q8451" s="92"/>
      <c r="R8451" s="92"/>
    </row>
    <row r="8452" spans="1:18" x14ac:dyDescent="0.3">
      <c r="A8452" s="107"/>
      <c r="B8452" s="92"/>
      <c r="C8452" s="92"/>
      <c r="D8452" s="92"/>
      <c r="E8452" s="92"/>
      <c r="F8452" s="92"/>
      <c r="G8452" s="92"/>
      <c r="H8452" s="92"/>
      <c r="I8452" s="92"/>
      <c r="J8452" s="92"/>
      <c r="K8452" s="92"/>
      <c r="N8452" s="92"/>
      <c r="O8452" s="92"/>
      <c r="P8452" s="92"/>
      <c r="Q8452" s="92"/>
      <c r="R8452" s="92"/>
    </row>
    <row r="8453" spans="1:18" x14ac:dyDescent="0.3">
      <c r="A8453" s="107"/>
      <c r="B8453" s="92"/>
      <c r="C8453" s="92"/>
      <c r="D8453" s="92"/>
      <c r="E8453" s="92"/>
      <c r="F8453" s="92"/>
      <c r="G8453" s="92"/>
      <c r="H8453" s="92"/>
      <c r="I8453" s="92"/>
      <c r="J8453" s="92"/>
      <c r="K8453" s="92"/>
      <c r="N8453" s="92"/>
      <c r="O8453" s="92"/>
      <c r="P8453" s="92"/>
      <c r="Q8453" s="92"/>
      <c r="R8453" s="92"/>
    </row>
    <row r="8454" spans="1:18" x14ac:dyDescent="0.3">
      <c r="A8454" s="107"/>
      <c r="B8454" s="92"/>
      <c r="C8454" s="92"/>
      <c r="D8454" s="92"/>
      <c r="E8454" s="92"/>
      <c r="F8454" s="92"/>
      <c r="G8454" s="92"/>
      <c r="H8454" s="92"/>
      <c r="I8454" s="92"/>
      <c r="J8454" s="92"/>
      <c r="K8454" s="92"/>
      <c r="N8454" s="92"/>
      <c r="O8454" s="92"/>
      <c r="P8454" s="92"/>
      <c r="Q8454" s="92"/>
      <c r="R8454" s="92"/>
    </row>
    <row r="8455" spans="1:18" x14ac:dyDescent="0.3">
      <c r="A8455" s="107"/>
      <c r="B8455" s="92"/>
      <c r="C8455" s="92"/>
      <c r="D8455" s="92"/>
      <c r="E8455" s="92"/>
      <c r="F8455" s="92"/>
      <c r="G8455" s="92"/>
      <c r="H8455" s="92"/>
      <c r="I8455" s="92"/>
      <c r="J8455" s="92"/>
      <c r="K8455" s="92"/>
      <c r="N8455" s="92"/>
      <c r="O8455" s="92"/>
      <c r="P8455" s="92"/>
      <c r="Q8455" s="92"/>
      <c r="R8455" s="92"/>
    </row>
    <row r="8456" spans="1:18" x14ac:dyDescent="0.3">
      <c r="A8456" s="107"/>
      <c r="B8456" s="92"/>
      <c r="C8456" s="92"/>
      <c r="D8456" s="92"/>
      <c r="E8456" s="92"/>
      <c r="F8456" s="92"/>
      <c r="G8456" s="92"/>
      <c r="H8456" s="92"/>
      <c r="I8456" s="92"/>
      <c r="J8456" s="92"/>
      <c r="K8456" s="92"/>
      <c r="N8456" s="92"/>
      <c r="O8456" s="92"/>
      <c r="P8456" s="92"/>
      <c r="Q8456" s="92"/>
      <c r="R8456" s="92"/>
    </row>
    <row r="8457" spans="1:18" x14ac:dyDescent="0.3">
      <c r="A8457" s="107"/>
      <c r="B8457" s="92"/>
      <c r="C8457" s="92"/>
      <c r="D8457" s="92"/>
      <c r="E8457" s="92"/>
      <c r="F8457" s="92"/>
      <c r="G8457" s="92"/>
      <c r="H8457" s="92"/>
      <c r="I8457" s="92"/>
      <c r="J8457" s="92"/>
      <c r="K8457" s="92"/>
      <c r="N8457" s="92"/>
      <c r="O8457" s="92"/>
      <c r="P8457" s="92"/>
      <c r="Q8457" s="92"/>
      <c r="R8457" s="92"/>
    </row>
    <row r="8458" spans="1:18" x14ac:dyDescent="0.3">
      <c r="A8458" s="107"/>
      <c r="B8458" s="92"/>
      <c r="C8458" s="92"/>
      <c r="D8458" s="92"/>
      <c r="E8458" s="92"/>
      <c r="F8458" s="92"/>
      <c r="G8458" s="92"/>
      <c r="H8458" s="92"/>
      <c r="I8458" s="92"/>
      <c r="J8458" s="92"/>
      <c r="K8458" s="92"/>
      <c r="N8458" s="92"/>
      <c r="O8458" s="92"/>
      <c r="P8458" s="92"/>
      <c r="Q8458" s="92"/>
      <c r="R8458" s="92"/>
    </row>
    <row r="8459" spans="1:18" x14ac:dyDescent="0.3">
      <c r="A8459" s="107"/>
      <c r="B8459" s="92"/>
      <c r="C8459" s="92"/>
      <c r="D8459" s="92"/>
      <c r="E8459" s="92"/>
      <c r="F8459" s="92"/>
      <c r="G8459" s="92"/>
      <c r="H8459" s="92"/>
      <c r="I8459" s="92"/>
      <c r="J8459" s="92"/>
      <c r="K8459" s="92"/>
      <c r="N8459" s="92"/>
      <c r="O8459" s="92"/>
      <c r="P8459" s="92"/>
      <c r="Q8459" s="92"/>
      <c r="R8459" s="92"/>
    </row>
    <row r="8460" spans="1:18" x14ac:dyDescent="0.3">
      <c r="A8460" s="107"/>
      <c r="B8460" s="92"/>
      <c r="C8460" s="92"/>
      <c r="D8460" s="92"/>
      <c r="E8460" s="92"/>
      <c r="F8460" s="92"/>
      <c r="G8460" s="92"/>
      <c r="H8460" s="92"/>
      <c r="I8460" s="92"/>
      <c r="J8460" s="92"/>
      <c r="K8460" s="92"/>
      <c r="N8460" s="92"/>
      <c r="O8460" s="92"/>
      <c r="P8460" s="92"/>
      <c r="Q8460" s="92"/>
      <c r="R8460" s="92"/>
    </row>
    <row r="8461" spans="1:18" x14ac:dyDescent="0.3">
      <c r="A8461" s="107"/>
      <c r="B8461" s="92"/>
      <c r="C8461" s="92"/>
      <c r="D8461" s="92"/>
      <c r="E8461" s="92"/>
      <c r="F8461" s="92"/>
      <c r="G8461" s="92"/>
      <c r="H8461" s="92"/>
      <c r="I8461" s="92"/>
      <c r="J8461" s="92"/>
      <c r="K8461" s="92"/>
      <c r="N8461" s="92"/>
      <c r="O8461" s="92"/>
      <c r="P8461" s="92"/>
      <c r="Q8461" s="92"/>
      <c r="R8461" s="92"/>
    </row>
    <row r="8462" spans="1:18" x14ac:dyDescent="0.3">
      <c r="A8462" s="107"/>
      <c r="B8462" s="92"/>
      <c r="C8462" s="92"/>
      <c r="D8462" s="92"/>
      <c r="E8462" s="92"/>
      <c r="F8462" s="92"/>
      <c r="G8462" s="92"/>
      <c r="H8462" s="92"/>
      <c r="I8462" s="92"/>
      <c r="J8462" s="92"/>
      <c r="K8462" s="92"/>
      <c r="N8462" s="92"/>
      <c r="O8462" s="92"/>
      <c r="P8462" s="92"/>
      <c r="Q8462" s="92"/>
      <c r="R8462" s="92"/>
    </row>
    <row r="8463" spans="1:18" x14ac:dyDescent="0.3">
      <c r="A8463" s="107"/>
      <c r="B8463" s="92"/>
      <c r="C8463" s="92"/>
      <c r="D8463" s="92"/>
      <c r="E8463" s="92"/>
      <c r="F8463" s="92"/>
      <c r="G8463" s="92"/>
      <c r="H8463" s="92"/>
      <c r="I8463" s="92"/>
      <c r="J8463" s="92"/>
      <c r="K8463" s="92"/>
      <c r="N8463" s="92"/>
      <c r="O8463" s="92"/>
      <c r="P8463" s="92"/>
      <c r="Q8463" s="92"/>
      <c r="R8463" s="92"/>
    </row>
    <row r="8464" spans="1:18" x14ac:dyDescent="0.3">
      <c r="A8464" s="107"/>
      <c r="B8464" s="92"/>
      <c r="C8464" s="92"/>
      <c r="D8464" s="92"/>
      <c r="E8464" s="92"/>
      <c r="F8464" s="92"/>
      <c r="G8464" s="92"/>
      <c r="H8464" s="92"/>
      <c r="I8464" s="92"/>
      <c r="J8464" s="92"/>
      <c r="K8464" s="92"/>
      <c r="N8464" s="92"/>
      <c r="O8464" s="92"/>
      <c r="P8464" s="92"/>
      <c r="Q8464" s="92"/>
      <c r="R8464" s="92"/>
    </row>
    <row r="8465" spans="1:18" x14ac:dyDescent="0.3">
      <c r="A8465" s="107"/>
      <c r="B8465" s="92"/>
      <c r="C8465" s="92"/>
      <c r="D8465" s="92"/>
      <c r="E8465" s="92"/>
      <c r="F8465" s="92"/>
      <c r="G8465" s="92"/>
      <c r="H8465" s="92"/>
      <c r="I8465" s="92"/>
      <c r="J8465" s="92"/>
      <c r="K8465" s="92"/>
      <c r="N8465" s="92"/>
      <c r="O8465" s="92"/>
      <c r="P8465" s="92"/>
      <c r="Q8465" s="92"/>
      <c r="R8465" s="92"/>
    </row>
    <row r="8466" spans="1:18" x14ac:dyDescent="0.3">
      <c r="A8466" s="107"/>
      <c r="B8466" s="92"/>
      <c r="C8466" s="92"/>
      <c r="D8466" s="92"/>
      <c r="E8466" s="92"/>
      <c r="F8466" s="92"/>
      <c r="G8466" s="92"/>
      <c r="H8466" s="92"/>
      <c r="I8466" s="92"/>
      <c r="J8466" s="92"/>
      <c r="K8466" s="92"/>
      <c r="N8466" s="92"/>
      <c r="O8466" s="92"/>
      <c r="P8466" s="92"/>
      <c r="Q8466" s="92"/>
      <c r="R8466" s="92"/>
    </row>
    <row r="8467" spans="1:18" x14ac:dyDescent="0.3">
      <c r="A8467" s="107"/>
      <c r="B8467" s="92"/>
      <c r="C8467" s="92"/>
      <c r="D8467" s="92"/>
      <c r="E8467" s="92"/>
      <c r="F8467" s="92"/>
      <c r="G8467" s="92"/>
      <c r="H8467" s="92"/>
      <c r="I8467" s="92"/>
      <c r="J8467" s="92"/>
      <c r="K8467" s="92"/>
      <c r="N8467" s="92"/>
      <c r="O8467" s="92"/>
      <c r="P8467" s="92"/>
      <c r="Q8467" s="92"/>
      <c r="R8467" s="92"/>
    </row>
    <row r="8468" spans="1:18" x14ac:dyDescent="0.3">
      <c r="A8468" s="107"/>
      <c r="B8468" s="92"/>
      <c r="C8468" s="92"/>
      <c r="D8468" s="92"/>
      <c r="E8468" s="92"/>
      <c r="F8468" s="92"/>
      <c r="G8468" s="92"/>
      <c r="H8468" s="92"/>
      <c r="I8468" s="92"/>
      <c r="J8468" s="92"/>
      <c r="K8468" s="92"/>
      <c r="N8468" s="92"/>
      <c r="O8468" s="92"/>
      <c r="P8468" s="92"/>
      <c r="Q8468" s="92"/>
      <c r="R8468" s="92"/>
    </row>
    <row r="8469" spans="1:18" x14ac:dyDescent="0.3">
      <c r="A8469" s="107"/>
      <c r="B8469" s="92"/>
      <c r="C8469" s="92"/>
      <c r="D8469" s="92"/>
      <c r="E8469" s="92"/>
      <c r="F8469" s="92"/>
      <c r="G8469" s="92"/>
      <c r="H8469" s="92"/>
      <c r="I8469" s="92"/>
      <c r="J8469" s="92"/>
      <c r="K8469" s="92"/>
      <c r="N8469" s="92"/>
      <c r="O8469" s="92"/>
      <c r="P8469" s="92"/>
      <c r="Q8469" s="92"/>
      <c r="R8469" s="92"/>
    </row>
    <row r="8470" spans="1:18" x14ac:dyDescent="0.3">
      <c r="A8470" s="107"/>
      <c r="B8470" s="92"/>
      <c r="C8470" s="92"/>
      <c r="D8470" s="92"/>
      <c r="E8470" s="92"/>
      <c r="F8470" s="92"/>
      <c r="G8470" s="92"/>
      <c r="H8470" s="92"/>
      <c r="I8470" s="92"/>
      <c r="J8470" s="92"/>
      <c r="K8470" s="92"/>
      <c r="N8470" s="92"/>
      <c r="O8470" s="92"/>
      <c r="P8470" s="92"/>
      <c r="Q8470" s="92"/>
      <c r="R8470" s="92"/>
    </row>
    <row r="8471" spans="1:18" x14ac:dyDescent="0.3">
      <c r="A8471" s="107"/>
      <c r="B8471" s="92"/>
      <c r="C8471" s="92"/>
      <c r="D8471" s="92"/>
      <c r="E8471" s="92"/>
      <c r="F8471" s="92"/>
      <c r="G8471" s="92"/>
      <c r="H8471" s="92"/>
      <c r="I8471" s="92"/>
      <c r="J8471" s="92"/>
      <c r="K8471" s="92"/>
      <c r="N8471" s="92"/>
      <c r="O8471" s="92"/>
      <c r="P8471" s="92"/>
      <c r="Q8471" s="92"/>
      <c r="R8471" s="92"/>
    </row>
    <row r="8472" spans="1:18" x14ac:dyDescent="0.3">
      <c r="A8472" s="107"/>
      <c r="B8472" s="92"/>
      <c r="C8472" s="92"/>
      <c r="D8472" s="92"/>
      <c r="E8472" s="92"/>
      <c r="F8472" s="92"/>
      <c r="G8472" s="92"/>
      <c r="H8472" s="92"/>
      <c r="I8472" s="92"/>
      <c r="J8472" s="92"/>
      <c r="K8472" s="92"/>
      <c r="N8472" s="92"/>
      <c r="O8472" s="92"/>
      <c r="P8472" s="92"/>
      <c r="Q8472" s="92"/>
      <c r="R8472" s="92"/>
    </row>
    <row r="8473" spans="1:18" x14ac:dyDescent="0.3">
      <c r="A8473" s="107"/>
      <c r="B8473" s="92"/>
      <c r="C8473" s="92"/>
      <c r="D8473" s="92"/>
      <c r="E8473" s="92"/>
      <c r="F8473" s="92"/>
      <c r="G8473" s="92"/>
      <c r="H8473" s="92"/>
      <c r="I8473" s="92"/>
      <c r="J8473" s="92"/>
      <c r="K8473" s="92"/>
      <c r="N8473" s="92"/>
      <c r="O8473" s="92"/>
      <c r="P8473" s="92"/>
      <c r="Q8473" s="92"/>
      <c r="R8473" s="92"/>
    </row>
    <row r="8474" spans="1:18" x14ac:dyDescent="0.3">
      <c r="A8474" s="107"/>
      <c r="B8474" s="92"/>
      <c r="C8474" s="92"/>
      <c r="D8474" s="92"/>
      <c r="E8474" s="92"/>
      <c r="F8474" s="92"/>
      <c r="G8474" s="92"/>
      <c r="H8474" s="92"/>
      <c r="I8474" s="92"/>
      <c r="J8474" s="92"/>
      <c r="K8474" s="92"/>
      <c r="N8474" s="92"/>
      <c r="O8474" s="92"/>
      <c r="P8474" s="92"/>
      <c r="Q8474" s="92"/>
      <c r="R8474" s="92"/>
    </row>
    <row r="8475" spans="1:18" x14ac:dyDescent="0.3">
      <c r="A8475" s="107"/>
      <c r="B8475" s="92"/>
      <c r="C8475" s="92"/>
      <c r="D8475" s="92"/>
      <c r="E8475" s="92"/>
      <c r="F8475" s="92"/>
      <c r="G8475" s="92"/>
      <c r="H8475" s="92"/>
      <c r="I8475" s="92"/>
      <c r="J8475" s="92"/>
      <c r="K8475" s="92"/>
      <c r="N8475" s="92"/>
      <c r="O8475" s="92"/>
      <c r="P8475" s="92"/>
      <c r="Q8475" s="92"/>
      <c r="R8475" s="92"/>
    </row>
    <row r="8476" spans="1:18" x14ac:dyDescent="0.3">
      <c r="A8476" s="107"/>
      <c r="B8476" s="92"/>
      <c r="C8476" s="92"/>
      <c r="D8476" s="92"/>
      <c r="E8476" s="92"/>
      <c r="F8476" s="92"/>
      <c r="G8476" s="92"/>
      <c r="H8476" s="92"/>
      <c r="I8476" s="92"/>
      <c r="J8476" s="92"/>
      <c r="K8476" s="92"/>
      <c r="N8476" s="92"/>
      <c r="O8476" s="92"/>
      <c r="P8476" s="92"/>
      <c r="Q8476" s="92"/>
      <c r="R8476" s="92"/>
    </row>
    <row r="8477" spans="1:18" x14ac:dyDescent="0.3">
      <c r="A8477" s="107"/>
      <c r="B8477" s="92"/>
      <c r="C8477" s="92"/>
      <c r="D8477" s="92"/>
      <c r="E8477" s="92"/>
      <c r="F8477" s="92"/>
      <c r="G8477" s="92"/>
      <c r="H8477" s="92"/>
      <c r="I8477" s="92"/>
      <c r="J8477" s="92"/>
      <c r="K8477" s="92"/>
      <c r="N8477" s="92"/>
      <c r="O8477" s="92"/>
      <c r="P8477" s="92"/>
      <c r="Q8477" s="92"/>
      <c r="R8477" s="92"/>
    </row>
    <row r="8478" spans="1:18" x14ac:dyDescent="0.3">
      <c r="A8478" s="107"/>
      <c r="B8478" s="92"/>
      <c r="C8478" s="92"/>
      <c r="D8478" s="92"/>
      <c r="E8478" s="92"/>
      <c r="F8478" s="92"/>
      <c r="G8478" s="92"/>
      <c r="H8478" s="92"/>
      <c r="I8478" s="92"/>
      <c r="J8478" s="92"/>
      <c r="K8478" s="92"/>
      <c r="N8478" s="92"/>
      <c r="O8478" s="92"/>
      <c r="P8478" s="92"/>
      <c r="Q8478" s="92"/>
      <c r="R8478" s="92"/>
    </row>
    <row r="8479" spans="1:18" x14ac:dyDescent="0.3">
      <c r="A8479" s="107"/>
      <c r="B8479" s="92"/>
      <c r="C8479" s="92"/>
      <c r="D8479" s="92"/>
      <c r="E8479" s="92"/>
      <c r="F8479" s="92"/>
      <c r="G8479" s="92"/>
      <c r="H8479" s="92"/>
      <c r="I8479" s="92"/>
      <c r="J8479" s="92"/>
      <c r="K8479" s="92"/>
      <c r="N8479" s="92"/>
      <c r="O8479" s="92"/>
      <c r="P8479" s="92"/>
      <c r="Q8479" s="92"/>
      <c r="R8479" s="92"/>
    </row>
    <row r="8480" spans="1:18" x14ac:dyDescent="0.3">
      <c r="A8480" s="107"/>
      <c r="B8480" s="92"/>
      <c r="C8480" s="92"/>
      <c r="D8480" s="92"/>
      <c r="E8480" s="92"/>
      <c r="F8480" s="92"/>
      <c r="G8480" s="92"/>
      <c r="H8480" s="92"/>
      <c r="I8480" s="92"/>
      <c r="J8480" s="92"/>
      <c r="K8480" s="92"/>
      <c r="N8480" s="92"/>
      <c r="O8480" s="92"/>
      <c r="P8480" s="92"/>
      <c r="Q8480" s="92"/>
      <c r="R8480" s="92"/>
    </row>
    <row r="8481" spans="1:18" x14ac:dyDescent="0.3">
      <c r="A8481" s="107"/>
      <c r="B8481" s="92"/>
      <c r="C8481" s="92"/>
      <c r="D8481" s="92"/>
      <c r="E8481" s="92"/>
      <c r="F8481" s="92"/>
      <c r="G8481" s="92"/>
      <c r="H8481" s="92"/>
      <c r="I8481" s="92"/>
      <c r="J8481" s="92"/>
      <c r="K8481" s="92"/>
      <c r="N8481" s="92"/>
      <c r="O8481" s="92"/>
      <c r="P8481" s="92"/>
      <c r="Q8481" s="92"/>
      <c r="R8481" s="92"/>
    </row>
    <row r="8482" spans="1:18" x14ac:dyDescent="0.3">
      <c r="A8482" s="107"/>
      <c r="B8482" s="92"/>
      <c r="C8482" s="92"/>
      <c r="D8482" s="92"/>
      <c r="E8482" s="92"/>
      <c r="F8482" s="92"/>
      <c r="G8482" s="92"/>
      <c r="H8482" s="92"/>
      <c r="I8482" s="92"/>
      <c r="J8482" s="92"/>
      <c r="K8482" s="92"/>
      <c r="N8482" s="92"/>
      <c r="O8482" s="92"/>
      <c r="P8482" s="92"/>
      <c r="Q8482" s="92"/>
      <c r="R8482" s="92"/>
    </row>
    <row r="8483" spans="1:18" x14ac:dyDescent="0.3">
      <c r="A8483" s="107"/>
      <c r="B8483" s="92"/>
      <c r="C8483" s="92"/>
      <c r="D8483" s="92"/>
      <c r="E8483" s="92"/>
      <c r="F8483" s="92"/>
      <c r="G8483" s="92"/>
      <c r="H8483" s="92"/>
      <c r="I8483" s="92"/>
      <c r="J8483" s="92"/>
      <c r="K8483" s="92"/>
      <c r="N8483" s="92"/>
      <c r="O8483" s="92"/>
      <c r="P8483" s="92"/>
      <c r="Q8483" s="92"/>
      <c r="R8483" s="92"/>
    </row>
    <row r="8484" spans="1:18" x14ac:dyDescent="0.3">
      <c r="A8484" s="107"/>
      <c r="B8484" s="92"/>
      <c r="C8484" s="92"/>
      <c r="D8484" s="92"/>
      <c r="E8484" s="92"/>
      <c r="F8484" s="92"/>
      <c r="G8484" s="92"/>
      <c r="H8484" s="92"/>
      <c r="I8484" s="92"/>
      <c r="J8484" s="92"/>
      <c r="K8484" s="92"/>
      <c r="N8484" s="92"/>
      <c r="O8484" s="92"/>
      <c r="P8484" s="92"/>
      <c r="Q8484" s="92"/>
      <c r="R8484" s="92"/>
    </row>
    <row r="8485" spans="1:18" x14ac:dyDescent="0.3">
      <c r="A8485" s="107"/>
      <c r="B8485" s="92"/>
      <c r="C8485" s="92"/>
      <c r="D8485" s="92"/>
      <c r="E8485" s="92"/>
      <c r="F8485" s="92"/>
      <c r="G8485" s="92"/>
      <c r="H8485" s="92"/>
      <c r="I8485" s="92"/>
      <c r="J8485" s="92"/>
      <c r="K8485" s="92"/>
      <c r="N8485" s="92"/>
      <c r="O8485" s="92"/>
      <c r="P8485" s="92"/>
      <c r="Q8485" s="92"/>
      <c r="R8485" s="92"/>
    </row>
    <row r="8486" spans="1:18" x14ac:dyDescent="0.3">
      <c r="A8486" s="107"/>
      <c r="B8486" s="92"/>
      <c r="C8486" s="92"/>
      <c r="D8486" s="92"/>
      <c r="E8486" s="92"/>
      <c r="F8486" s="92"/>
      <c r="G8486" s="92"/>
      <c r="H8486" s="92"/>
      <c r="I8486" s="92"/>
      <c r="J8486" s="92"/>
      <c r="K8486" s="92"/>
      <c r="N8486" s="92"/>
      <c r="O8486" s="92"/>
      <c r="P8486" s="92"/>
      <c r="Q8486" s="92"/>
      <c r="R8486" s="92"/>
    </row>
    <row r="8487" spans="1:18" x14ac:dyDescent="0.3">
      <c r="A8487" s="107"/>
      <c r="B8487" s="92"/>
      <c r="C8487" s="92"/>
      <c r="D8487" s="92"/>
      <c r="E8487" s="92"/>
      <c r="F8487" s="92"/>
      <c r="G8487" s="92"/>
      <c r="H8487" s="92"/>
      <c r="I8487" s="92"/>
      <c r="J8487" s="92"/>
      <c r="K8487" s="92"/>
      <c r="N8487" s="92"/>
      <c r="O8487" s="92"/>
      <c r="P8487" s="92"/>
      <c r="Q8487" s="92"/>
      <c r="R8487" s="92"/>
    </row>
    <row r="8488" spans="1:18" x14ac:dyDescent="0.3">
      <c r="A8488" s="107"/>
      <c r="B8488" s="92"/>
      <c r="C8488" s="92"/>
      <c r="D8488" s="92"/>
      <c r="E8488" s="92"/>
      <c r="F8488" s="92"/>
      <c r="G8488" s="92"/>
      <c r="H8488" s="92"/>
      <c r="I8488" s="92"/>
      <c r="J8488" s="92"/>
      <c r="K8488" s="92"/>
      <c r="N8488" s="92"/>
      <c r="O8488" s="92"/>
      <c r="P8488" s="92"/>
      <c r="Q8488" s="92"/>
      <c r="R8488" s="92"/>
    </row>
    <row r="8489" spans="1:18" x14ac:dyDescent="0.3">
      <c r="A8489" s="107"/>
      <c r="B8489" s="92"/>
      <c r="C8489" s="92"/>
      <c r="D8489" s="92"/>
      <c r="E8489" s="92"/>
      <c r="F8489" s="92"/>
      <c r="G8489" s="92"/>
      <c r="H8489" s="92"/>
      <c r="I8489" s="92"/>
      <c r="J8489" s="92"/>
      <c r="K8489" s="92"/>
      <c r="N8489" s="92"/>
      <c r="O8489" s="92"/>
      <c r="P8489" s="92"/>
      <c r="Q8489" s="92"/>
      <c r="R8489" s="92"/>
    </row>
    <row r="8490" spans="1:18" x14ac:dyDescent="0.3">
      <c r="A8490" s="107"/>
      <c r="B8490" s="92"/>
      <c r="C8490" s="92"/>
      <c r="D8490" s="92"/>
      <c r="E8490" s="92"/>
      <c r="F8490" s="92"/>
      <c r="G8490" s="92"/>
      <c r="H8490" s="92"/>
      <c r="I8490" s="92"/>
      <c r="J8490" s="92"/>
      <c r="K8490" s="92"/>
      <c r="N8490" s="92"/>
      <c r="O8490" s="92"/>
      <c r="P8490" s="92"/>
      <c r="Q8490" s="92"/>
      <c r="R8490" s="92"/>
    </row>
    <row r="8491" spans="1:18" x14ac:dyDescent="0.3">
      <c r="A8491" s="107"/>
      <c r="B8491" s="92"/>
      <c r="C8491" s="92"/>
      <c r="D8491" s="92"/>
      <c r="E8491" s="92"/>
      <c r="F8491" s="92"/>
      <c r="G8491" s="92"/>
      <c r="H8491" s="92"/>
      <c r="I8491" s="92"/>
      <c r="J8491" s="92"/>
      <c r="K8491" s="92"/>
      <c r="N8491" s="92"/>
      <c r="O8491" s="92"/>
      <c r="P8491" s="92"/>
      <c r="Q8491" s="92"/>
      <c r="R8491" s="92"/>
    </row>
    <row r="8492" spans="1:18" x14ac:dyDescent="0.3">
      <c r="A8492" s="107"/>
      <c r="B8492" s="92"/>
      <c r="C8492" s="92"/>
      <c r="D8492" s="92"/>
      <c r="E8492" s="92"/>
      <c r="F8492" s="92"/>
      <c r="G8492" s="92"/>
      <c r="H8492" s="92"/>
      <c r="I8492" s="92"/>
      <c r="J8492" s="92"/>
      <c r="K8492" s="92"/>
      <c r="N8492" s="92"/>
      <c r="O8492" s="92"/>
      <c r="P8492" s="92"/>
      <c r="Q8492" s="92"/>
      <c r="R8492" s="92"/>
    </row>
    <row r="8493" spans="1:18" x14ac:dyDescent="0.3">
      <c r="A8493" s="107"/>
      <c r="B8493" s="92"/>
      <c r="C8493" s="92"/>
      <c r="D8493" s="92"/>
      <c r="E8493" s="92"/>
      <c r="F8493" s="92"/>
      <c r="G8493" s="92"/>
      <c r="H8493" s="92"/>
      <c r="I8493" s="92"/>
      <c r="J8493" s="92"/>
      <c r="K8493" s="92"/>
      <c r="N8493" s="92"/>
      <c r="O8493" s="92"/>
      <c r="P8493" s="92"/>
      <c r="Q8493" s="92"/>
      <c r="R8493" s="92"/>
    </row>
    <row r="8494" spans="1:18" x14ac:dyDescent="0.3">
      <c r="A8494" s="107"/>
      <c r="B8494" s="92"/>
      <c r="C8494" s="92"/>
      <c r="D8494" s="92"/>
      <c r="E8494" s="92"/>
      <c r="F8494" s="92"/>
      <c r="G8494" s="92"/>
      <c r="H8494" s="92"/>
      <c r="I8494" s="92"/>
      <c r="J8494" s="92"/>
      <c r="K8494" s="92"/>
      <c r="N8494" s="92"/>
      <c r="O8494" s="92"/>
      <c r="P8494" s="92"/>
      <c r="Q8494" s="92"/>
      <c r="R8494" s="92"/>
    </row>
    <row r="8495" spans="1:18" x14ac:dyDescent="0.3">
      <c r="A8495" s="107"/>
      <c r="B8495" s="92"/>
      <c r="C8495" s="92"/>
      <c r="D8495" s="92"/>
      <c r="E8495" s="92"/>
      <c r="F8495" s="92"/>
      <c r="G8495" s="92"/>
      <c r="H8495" s="92"/>
      <c r="I8495" s="92"/>
      <c r="J8495" s="92"/>
      <c r="K8495" s="92"/>
      <c r="N8495" s="92"/>
      <c r="O8495" s="92"/>
      <c r="P8495" s="92"/>
      <c r="Q8495" s="92"/>
      <c r="R8495" s="92"/>
    </row>
    <row r="8496" spans="1:18" x14ac:dyDescent="0.3">
      <c r="A8496" s="107"/>
      <c r="B8496" s="92"/>
      <c r="C8496" s="92"/>
      <c r="D8496" s="92"/>
      <c r="E8496" s="92"/>
      <c r="F8496" s="92"/>
      <c r="G8496" s="92"/>
      <c r="H8496" s="92"/>
      <c r="I8496" s="92"/>
      <c r="J8496" s="92"/>
      <c r="K8496" s="92"/>
      <c r="N8496" s="92"/>
      <c r="O8496" s="92"/>
      <c r="P8496" s="92"/>
      <c r="Q8496" s="92"/>
      <c r="R8496" s="92"/>
    </row>
    <row r="8497" spans="1:18" x14ac:dyDescent="0.3">
      <c r="A8497" s="107"/>
      <c r="B8497" s="92"/>
      <c r="C8497" s="92"/>
      <c r="D8497" s="92"/>
      <c r="E8497" s="92"/>
      <c r="F8497" s="92"/>
      <c r="G8497" s="92"/>
      <c r="H8497" s="92"/>
      <c r="I8497" s="92"/>
      <c r="J8497" s="92"/>
      <c r="K8497" s="92"/>
      <c r="N8497" s="92"/>
      <c r="O8497" s="92"/>
      <c r="P8497" s="92"/>
      <c r="Q8497" s="92"/>
      <c r="R8497" s="92"/>
    </row>
    <row r="8498" spans="1:18" x14ac:dyDescent="0.3">
      <c r="A8498" s="107"/>
      <c r="B8498" s="92"/>
      <c r="C8498" s="92"/>
      <c r="D8498" s="92"/>
      <c r="E8498" s="92"/>
      <c r="F8498" s="92"/>
      <c r="G8498" s="92"/>
      <c r="H8498" s="92"/>
      <c r="I8498" s="92"/>
      <c r="J8498" s="92"/>
      <c r="K8498" s="92"/>
      <c r="N8498" s="92"/>
      <c r="O8498" s="92"/>
      <c r="P8498" s="92"/>
      <c r="Q8498" s="92"/>
      <c r="R8498" s="92"/>
    </row>
    <row r="8499" spans="1:18" x14ac:dyDescent="0.3">
      <c r="A8499" s="107"/>
      <c r="B8499" s="92"/>
      <c r="C8499" s="92"/>
      <c r="D8499" s="92"/>
      <c r="E8499" s="92"/>
      <c r="F8499" s="92"/>
      <c r="G8499" s="92"/>
      <c r="H8499" s="92"/>
      <c r="I8499" s="92"/>
      <c r="J8499" s="92"/>
      <c r="K8499" s="92"/>
      <c r="N8499" s="92"/>
      <c r="O8499" s="92"/>
      <c r="P8499" s="92"/>
      <c r="Q8499" s="92"/>
      <c r="R8499" s="92"/>
    </row>
    <row r="8500" spans="1:18" x14ac:dyDescent="0.3">
      <c r="A8500" s="107"/>
      <c r="B8500" s="92"/>
      <c r="C8500" s="92"/>
      <c r="D8500" s="92"/>
      <c r="E8500" s="92"/>
      <c r="F8500" s="92"/>
      <c r="G8500" s="92"/>
      <c r="H8500" s="92"/>
      <c r="I8500" s="92"/>
      <c r="J8500" s="92"/>
      <c r="K8500" s="92"/>
      <c r="N8500" s="92"/>
      <c r="O8500" s="92"/>
      <c r="P8500" s="92"/>
      <c r="Q8500" s="92"/>
      <c r="R8500" s="92"/>
    </row>
    <row r="8501" spans="1:18" x14ac:dyDescent="0.3">
      <c r="A8501" s="107"/>
      <c r="B8501" s="92"/>
      <c r="C8501" s="92"/>
      <c r="D8501" s="92"/>
      <c r="E8501" s="92"/>
      <c r="F8501" s="92"/>
      <c r="G8501" s="92"/>
      <c r="H8501" s="92"/>
      <c r="I8501" s="92"/>
      <c r="J8501" s="92"/>
      <c r="K8501" s="92"/>
      <c r="N8501" s="92"/>
      <c r="O8501" s="92"/>
      <c r="P8501" s="92"/>
      <c r="Q8501" s="92"/>
      <c r="R8501" s="92"/>
    </row>
    <row r="8502" spans="1:18" x14ac:dyDescent="0.3">
      <c r="A8502" s="107"/>
      <c r="B8502" s="92"/>
      <c r="C8502" s="92"/>
      <c r="D8502" s="92"/>
      <c r="E8502" s="92"/>
      <c r="F8502" s="92"/>
      <c r="G8502" s="92"/>
      <c r="H8502" s="92"/>
      <c r="I8502" s="92"/>
      <c r="J8502" s="92"/>
      <c r="K8502" s="92"/>
      <c r="N8502" s="92"/>
      <c r="O8502" s="92"/>
      <c r="P8502" s="92"/>
      <c r="Q8502" s="92"/>
      <c r="R8502" s="92"/>
    </row>
    <row r="8503" spans="1:18" x14ac:dyDescent="0.3">
      <c r="A8503" s="107"/>
      <c r="B8503" s="92"/>
      <c r="C8503" s="92"/>
      <c r="D8503" s="92"/>
      <c r="E8503" s="92"/>
      <c r="F8503" s="92"/>
      <c r="G8503" s="92"/>
      <c r="H8503" s="92"/>
      <c r="I8503" s="92"/>
      <c r="J8503" s="92"/>
      <c r="K8503" s="92"/>
      <c r="N8503" s="92"/>
      <c r="O8503" s="92"/>
      <c r="P8503" s="92"/>
      <c r="Q8503" s="92"/>
      <c r="R8503" s="92"/>
    </row>
    <row r="8504" spans="1:18" x14ac:dyDescent="0.3">
      <c r="A8504" s="107"/>
      <c r="B8504" s="92"/>
      <c r="C8504" s="92"/>
      <c r="D8504" s="92"/>
      <c r="E8504" s="92"/>
      <c r="F8504" s="92"/>
      <c r="G8504" s="92"/>
      <c r="H8504" s="92"/>
      <c r="I8504" s="92"/>
      <c r="J8504" s="92"/>
      <c r="K8504" s="92"/>
      <c r="N8504" s="92"/>
      <c r="O8504" s="92"/>
      <c r="P8504" s="92"/>
      <c r="Q8504" s="92"/>
      <c r="R8504" s="92"/>
    </row>
    <row r="8505" spans="1:18" x14ac:dyDescent="0.3">
      <c r="A8505" s="107"/>
      <c r="B8505" s="92"/>
      <c r="C8505" s="92"/>
      <c r="D8505" s="92"/>
      <c r="E8505" s="92"/>
      <c r="F8505" s="92"/>
      <c r="G8505" s="92"/>
      <c r="H8505" s="92"/>
      <c r="I8505" s="92"/>
      <c r="J8505" s="92"/>
      <c r="K8505" s="92"/>
      <c r="N8505" s="92"/>
      <c r="O8505" s="92"/>
      <c r="P8505" s="92"/>
      <c r="Q8505" s="92"/>
      <c r="R8505" s="92"/>
    </row>
    <row r="8506" spans="1:18" x14ac:dyDescent="0.3">
      <c r="A8506" s="107"/>
      <c r="B8506" s="92"/>
      <c r="C8506" s="92"/>
      <c r="D8506" s="92"/>
      <c r="E8506" s="92"/>
      <c r="F8506" s="92"/>
      <c r="G8506" s="92"/>
      <c r="H8506" s="92"/>
      <c r="I8506" s="92"/>
      <c r="J8506" s="92"/>
      <c r="K8506" s="92"/>
      <c r="N8506" s="92"/>
      <c r="O8506" s="92"/>
      <c r="P8506" s="92"/>
      <c r="Q8506" s="92"/>
      <c r="R8506" s="92"/>
    </row>
    <row r="8507" spans="1:18" x14ac:dyDescent="0.3">
      <c r="A8507" s="107"/>
      <c r="B8507" s="92"/>
      <c r="C8507" s="92"/>
      <c r="D8507" s="92"/>
      <c r="E8507" s="92"/>
      <c r="F8507" s="92"/>
      <c r="G8507" s="92"/>
      <c r="H8507" s="92"/>
      <c r="I8507" s="92"/>
      <c r="J8507" s="92"/>
      <c r="K8507" s="92"/>
      <c r="N8507" s="92"/>
      <c r="O8507" s="92"/>
      <c r="P8507" s="92"/>
      <c r="Q8507" s="92"/>
      <c r="R8507" s="92"/>
    </row>
    <row r="8508" spans="1:18" x14ac:dyDescent="0.3">
      <c r="A8508" s="107"/>
      <c r="B8508" s="92"/>
      <c r="C8508" s="92"/>
      <c r="D8508" s="92"/>
      <c r="E8508" s="92"/>
      <c r="F8508" s="92"/>
      <c r="G8508" s="92"/>
      <c r="H8508" s="92"/>
      <c r="I8508" s="92"/>
      <c r="J8508" s="92"/>
      <c r="K8508" s="92"/>
      <c r="N8508" s="92"/>
      <c r="O8508" s="92"/>
      <c r="P8508" s="92"/>
      <c r="Q8508" s="92"/>
      <c r="R8508" s="92"/>
    </row>
    <row r="8509" spans="1:18" x14ac:dyDescent="0.3">
      <c r="A8509" s="107"/>
      <c r="B8509" s="92"/>
      <c r="C8509" s="92"/>
      <c r="D8509" s="92"/>
      <c r="E8509" s="92"/>
      <c r="F8509" s="92"/>
      <c r="G8509" s="92"/>
      <c r="H8509" s="92"/>
      <c r="I8509" s="92"/>
      <c r="J8509" s="92"/>
      <c r="K8509" s="92"/>
      <c r="N8509" s="92"/>
      <c r="O8509" s="92"/>
      <c r="P8509" s="92"/>
      <c r="Q8509" s="92"/>
      <c r="R8509" s="92"/>
    </row>
    <row r="8510" spans="1:18" x14ac:dyDescent="0.3">
      <c r="A8510" s="107"/>
      <c r="B8510" s="92"/>
      <c r="C8510" s="92"/>
      <c r="D8510" s="92"/>
      <c r="E8510" s="92"/>
      <c r="F8510" s="92"/>
      <c r="G8510" s="92"/>
      <c r="H8510" s="92"/>
      <c r="I8510" s="92"/>
      <c r="J8510" s="92"/>
      <c r="K8510" s="92"/>
      <c r="N8510" s="92"/>
      <c r="O8510" s="92"/>
      <c r="P8510" s="92"/>
      <c r="Q8510" s="92"/>
      <c r="R8510" s="92"/>
    </row>
    <row r="8511" spans="1:18" x14ac:dyDescent="0.3">
      <c r="A8511" s="107"/>
      <c r="B8511" s="92"/>
      <c r="C8511" s="92"/>
      <c r="D8511" s="92"/>
      <c r="E8511" s="92"/>
      <c r="F8511" s="92"/>
      <c r="G8511" s="92"/>
      <c r="H8511" s="92"/>
      <c r="I8511" s="92"/>
      <c r="J8511" s="92"/>
      <c r="K8511" s="92"/>
      <c r="N8511" s="92"/>
      <c r="O8511" s="92"/>
      <c r="P8511" s="92"/>
      <c r="Q8511" s="92"/>
      <c r="R8511" s="92"/>
    </row>
    <row r="8512" spans="1:18" x14ac:dyDescent="0.3">
      <c r="A8512" s="107"/>
      <c r="B8512" s="92"/>
      <c r="C8512" s="92"/>
      <c r="D8512" s="92"/>
      <c r="E8512" s="92"/>
      <c r="F8512" s="92"/>
      <c r="G8512" s="92"/>
      <c r="H8512" s="92"/>
      <c r="I8512" s="92"/>
      <c r="J8512" s="92"/>
      <c r="K8512" s="92"/>
      <c r="N8512" s="92"/>
      <c r="O8512" s="92"/>
      <c r="P8512" s="92"/>
      <c r="Q8512" s="92"/>
      <c r="R8512" s="92"/>
    </row>
    <row r="8513" spans="1:18" x14ac:dyDescent="0.3">
      <c r="A8513" s="107"/>
      <c r="B8513" s="92"/>
      <c r="C8513" s="92"/>
      <c r="D8513" s="92"/>
      <c r="E8513" s="92"/>
      <c r="F8513" s="92"/>
      <c r="G8513" s="92"/>
      <c r="H8513" s="92"/>
      <c r="I8513" s="92"/>
      <c r="J8513" s="92"/>
      <c r="K8513" s="92"/>
      <c r="N8513" s="92"/>
      <c r="O8513" s="92"/>
      <c r="P8513" s="92"/>
      <c r="Q8513" s="92"/>
      <c r="R8513" s="92"/>
    </row>
    <row r="8514" spans="1:18" x14ac:dyDescent="0.3">
      <c r="A8514" s="107"/>
      <c r="B8514" s="92"/>
      <c r="C8514" s="92"/>
      <c r="D8514" s="92"/>
      <c r="E8514" s="92"/>
      <c r="F8514" s="92"/>
      <c r="G8514" s="92"/>
      <c r="H8514" s="92"/>
      <c r="I8514" s="92"/>
      <c r="J8514" s="92"/>
      <c r="K8514" s="92"/>
      <c r="N8514" s="92"/>
      <c r="O8514" s="92"/>
      <c r="P8514" s="92"/>
      <c r="Q8514" s="92"/>
      <c r="R8514" s="92"/>
    </row>
    <row r="8515" spans="1:18" x14ac:dyDescent="0.3">
      <c r="A8515" s="107"/>
      <c r="B8515" s="92"/>
      <c r="C8515" s="92"/>
      <c r="D8515" s="92"/>
      <c r="E8515" s="92"/>
      <c r="F8515" s="92"/>
      <c r="G8515" s="92"/>
      <c r="H8515" s="92"/>
      <c r="I8515" s="92"/>
      <c r="J8515" s="92"/>
      <c r="K8515" s="92"/>
      <c r="N8515" s="92"/>
      <c r="O8515" s="92"/>
      <c r="P8515" s="92"/>
      <c r="Q8515" s="92"/>
      <c r="R8515" s="92"/>
    </row>
    <row r="8516" spans="1:18" x14ac:dyDescent="0.3">
      <c r="A8516" s="107"/>
      <c r="B8516" s="92"/>
      <c r="C8516" s="92"/>
      <c r="D8516" s="92"/>
      <c r="E8516" s="92"/>
      <c r="F8516" s="92"/>
      <c r="G8516" s="92"/>
      <c r="H8516" s="92"/>
      <c r="I8516" s="92"/>
      <c r="J8516" s="92"/>
      <c r="K8516" s="92"/>
      <c r="N8516" s="92"/>
      <c r="O8516" s="92"/>
      <c r="P8516" s="92"/>
      <c r="Q8516" s="92"/>
      <c r="R8516" s="92"/>
    </row>
    <row r="8517" spans="1:18" x14ac:dyDescent="0.3">
      <c r="A8517" s="107"/>
      <c r="B8517" s="92"/>
      <c r="C8517" s="92"/>
      <c r="D8517" s="92"/>
      <c r="E8517" s="92"/>
      <c r="F8517" s="92"/>
      <c r="G8517" s="92"/>
      <c r="H8517" s="92"/>
      <c r="I8517" s="92"/>
      <c r="J8517" s="92"/>
      <c r="K8517" s="92"/>
      <c r="N8517" s="92"/>
      <c r="O8517" s="92"/>
      <c r="P8517" s="92"/>
      <c r="Q8517" s="92"/>
      <c r="R8517" s="92"/>
    </row>
    <row r="8518" spans="1:18" x14ac:dyDescent="0.3">
      <c r="A8518" s="107"/>
      <c r="B8518" s="92"/>
      <c r="C8518" s="92"/>
      <c r="D8518" s="92"/>
      <c r="E8518" s="92"/>
      <c r="F8518" s="92"/>
      <c r="G8518" s="92"/>
      <c r="H8518" s="92"/>
      <c r="I8518" s="92"/>
      <c r="J8518" s="92"/>
      <c r="K8518" s="92"/>
      <c r="N8518" s="92"/>
      <c r="O8518" s="92"/>
      <c r="P8518" s="92"/>
      <c r="Q8518" s="92"/>
      <c r="R8518" s="92"/>
    </row>
    <row r="8519" spans="1:18" x14ac:dyDescent="0.3">
      <c r="A8519" s="107"/>
      <c r="B8519" s="92"/>
      <c r="C8519" s="92"/>
      <c r="D8519" s="92"/>
      <c r="E8519" s="92"/>
      <c r="F8519" s="92"/>
      <c r="G8519" s="92"/>
      <c r="H8519" s="92"/>
      <c r="I8519" s="92"/>
      <c r="J8519" s="92"/>
      <c r="K8519" s="92"/>
      <c r="N8519" s="92"/>
      <c r="O8519" s="92"/>
      <c r="P8519" s="92"/>
      <c r="Q8519" s="92"/>
      <c r="R8519" s="92"/>
    </row>
    <row r="8520" spans="1:18" x14ac:dyDescent="0.3">
      <c r="A8520" s="107"/>
      <c r="B8520" s="92"/>
      <c r="C8520" s="92"/>
      <c r="D8520" s="92"/>
      <c r="E8520" s="92"/>
      <c r="F8520" s="92"/>
      <c r="G8520" s="92"/>
      <c r="H8520" s="92"/>
      <c r="I8520" s="92"/>
      <c r="J8520" s="92"/>
      <c r="K8520" s="92"/>
      <c r="N8520" s="92"/>
      <c r="O8520" s="92"/>
      <c r="P8520" s="92"/>
      <c r="Q8520" s="92"/>
      <c r="R8520" s="92"/>
    </row>
    <row r="8521" spans="1:18" x14ac:dyDescent="0.3">
      <c r="A8521" s="107"/>
      <c r="B8521" s="92"/>
      <c r="C8521" s="92"/>
      <c r="D8521" s="92"/>
      <c r="E8521" s="92"/>
      <c r="F8521" s="92"/>
      <c r="G8521" s="92"/>
      <c r="H8521" s="92"/>
      <c r="I8521" s="92"/>
      <c r="J8521" s="92"/>
      <c r="K8521" s="92"/>
      <c r="N8521" s="92"/>
      <c r="O8521" s="92"/>
      <c r="P8521" s="92"/>
      <c r="Q8521" s="92"/>
      <c r="R8521" s="92"/>
    </row>
    <row r="8522" spans="1:18" x14ac:dyDescent="0.3">
      <c r="A8522" s="107"/>
      <c r="B8522" s="92"/>
      <c r="C8522" s="92"/>
      <c r="D8522" s="92"/>
      <c r="E8522" s="92"/>
      <c r="F8522" s="92"/>
      <c r="G8522" s="92"/>
      <c r="H8522" s="92"/>
      <c r="I8522" s="92"/>
      <c r="J8522" s="92"/>
      <c r="K8522" s="92"/>
      <c r="N8522" s="92"/>
      <c r="O8522" s="92"/>
      <c r="P8522" s="92"/>
      <c r="Q8522" s="92"/>
      <c r="R8522" s="92"/>
    </row>
    <row r="8523" spans="1:18" x14ac:dyDescent="0.3">
      <c r="A8523" s="107"/>
      <c r="B8523" s="92"/>
      <c r="C8523" s="92"/>
      <c r="D8523" s="92"/>
      <c r="E8523" s="92"/>
      <c r="F8523" s="92"/>
      <c r="G8523" s="92"/>
      <c r="H8523" s="92"/>
      <c r="I8523" s="92"/>
      <c r="J8523" s="92"/>
      <c r="K8523" s="92"/>
      <c r="N8523" s="92"/>
      <c r="O8523" s="92"/>
      <c r="P8523" s="92"/>
      <c r="Q8523" s="92"/>
      <c r="R8523" s="92"/>
    </row>
    <row r="8524" spans="1:18" x14ac:dyDescent="0.3">
      <c r="A8524" s="107"/>
      <c r="B8524" s="92"/>
      <c r="C8524" s="92"/>
      <c r="D8524" s="92"/>
      <c r="E8524" s="92"/>
      <c r="F8524" s="92"/>
      <c r="G8524" s="92"/>
      <c r="H8524" s="92"/>
      <c r="I8524" s="92"/>
      <c r="J8524" s="92"/>
      <c r="K8524" s="92"/>
      <c r="N8524" s="92"/>
      <c r="O8524" s="92"/>
      <c r="P8524" s="92"/>
      <c r="Q8524" s="92"/>
      <c r="R8524" s="92"/>
    </row>
    <row r="8525" spans="1:18" x14ac:dyDescent="0.3">
      <c r="A8525" s="107"/>
      <c r="B8525" s="92"/>
      <c r="C8525" s="92"/>
      <c r="D8525" s="92"/>
      <c r="E8525" s="92"/>
      <c r="F8525" s="92"/>
      <c r="G8525" s="92"/>
      <c r="H8525" s="92"/>
      <c r="I8525" s="92"/>
      <c r="J8525" s="92"/>
      <c r="K8525" s="92"/>
      <c r="N8525" s="92"/>
      <c r="O8525" s="92"/>
      <c r="P8525" s="92"/>
      <c r="Q8525" s="92"/>
      <c r="R8525" s="92"/>
    </row>
    <row r="8526" spans="1:18" x14ac:dyDescent="0.3">
      <c r="A8526" s="107"/>
      <c r="B8526" s="92"/>
      <c r="C8526" s="92"/>
      <c r="D8526" s="92"/>
      <c r="E8526" s="92"/>
      <c r="F8526" s="92"/>
      <c r="G8526" s="92"/>
      <c r="H8526" s="92"/>
      <c r="I8526" s="92"/>
      <c r="J8526" s="92"/>
      <c r="K8526" s="92"/>
      <c r="N8526" s="92"/>
      <c r="O8526" s="92"/>
      <c r="P8526" s="92"/>
      <c r="Q8526" s="92"/>
      <c r="R8526" s="92"/>
    </row>
    <row r="8527" spans="1:18" x14ac:dyDescent="0.3">
      <c r="A8527" s="107"/>
      <c r="B8527" s="92"/>
      <c r="C8527" s="92"/>
      <c r="D8527" s="92"/>
      <c r="E8527" s="92"/>
      <c r="F8527" s="92"/>
      <c r="G8527" s="92"/>
      <c r="H8527" s="92"/>
      <c r="I8527" s="92"/>
      <c r="J8527" s="92"/>
      <c r="K8527" s="92"/>
      <c r="N8527" s="92"/>
      <c r="O8527" s="92"/>
      <c r="P8527" s="92"/>
      <c r="Q8527" s="92"/>
      <c r="R8527" s="92"/>
    </row>
    <row r="8528" spans="1:18" x14ac:dyDescent="0.3">
      <c r="A8528" s="107"/>
      <c r="B8528" s="92"/>
      <c r="C8528" s="92"/>
      <c r="D8528" s="92"/>
      <c r="E8528" s="92"/>
      <c r="F8528" s="92"/>
      <c r="G8528" s="92"/>
      <c r="H8528" s="92"/>
      <c r="I8528" s="92"/>
      <c r="J8528" s="92"/>
      <c r="K8528" s="92"/>
      <c r="N8528" s="92"/>
      <c r="O8528" s="92"/>
      <c r="P8528" s="92"/>
      <c r="Q8528" s="92"/>
      <c r="R8528" s="92"/>
    </row>
    <row r="8529" spans="1:18" x14ac:dyDescent="0.3">
      <c r="A8529" s="107"/>
      <c r="B8529" s="92"/>
      <c r="C8529" s="92"/>
      <c r="D8529" s="92"/>
      <c r="E8529" s="92"/>
      <c r="F8529" s="92"/>
      <c r="G8529" s="92"/>
      <c r="H8529" s="92"/>
      <c r="I8529" s="92"/>
      <c r="J8529" s="92"/>
      <c r="K8529" s="92"/>
      <c r="N8529" s="92"/>
      <c r="O8529" s="92"/>
      <c r="P8529" s="92"/>
      <c r="Q8529" s="92"/>
      <c r="R8529" s="92"/>
    </row>
    <row r="8530" spans="1:18" x14ac:dyDescent="0.3">
      <c r="A8530" s="107"/>
      <c r="B8530" s="92"/>
      <c r="C8530" s="92"/>
      <c r="D8530" s="92"/>
      <c r="E8530" s="92"/>
      <c r="F8530" s="92"/>
      <c r="G8530" s="92"/>
      <c r="H8530" s="92"/>
      <c r="I8530" s="92"/>
      <c r="J8530" s="92"/>
      <c r="K8530" s="92"/>
      <c r="N8530" s="92"/>
      <c r="O8530" s="92"/>
      <c r="P8530" s="92"/>
      <c r="Q8530" s="92"/>
      <c r="R8530" s="92"/>
    </row>
    <row r="8531" spans="1:18" x14ac:dyDescent="0.3">
      <c r="A8531" s="107"/>
      <c r="B8531" s="92"/>
      <c r="C8531" s="92"/>
      <c r="D8531" s="92"/>
      <c r="E8531" s="92"/>
      <c r="F8531" s="92"/>
      <c r="G8531" s="92"/>
      <c r="H8531" s="92"/>
      <c r="I8531" s="92"/>
      <c r="J8531" s="92"/>
      <c r="K8531" s="92"/>
      <c r="N8531" s="92"/>
      <c r="O8531" s="92"/>
      <c r="P8531" s="92"/>
      <c r="Q8531" s="92"/>
      <c r="R8531" s="92"/>
    </row>
    <row r="8532" spans="1:18" x14ac:dyDescent="0.3">
      <c r="A8532" s="107"/>
      <c r="B8532" s="92"/>
      <c r="C8532" s="92"/>
      <c r="D8532" s="92"/>
      <c r="E8532" s="92"/>
      <c r="F8532" s="92"/>
      <c r="G8532" s="92"/>
      <c r="H8532" s="92"/>
      <c r="I8532" s="92"/>
      <c r="J8532" s="92"/>
      <c r="K8532" s="92"/>
      <c r="N8532" s="92"/>
      <c r="O8532" s="92"/>
      <c r="P8532" s="92"/>
      <c r="Q8532" s="92"/>
      <c r="R8532" s="92"/>
    </row>
    <row r="8533" spans="1:18" x14ac:dyDescent="0.3">
      <c r="A8533" s="107"/>
      <c r="B8533" s="92"/>
      <c r="C8533" s="92"/>
      <c r="D8533" s="92"/>
      <c r="E8533" s="92"/>
      <c r="F8533" s="92"/>
      <c r="G8533" s="92"/>
      <c r="H8533" s="92"/>
      <c r="I8533" s="92"/>
      <c r="J8533" s="92"/>
      <c r="K8533" s="92"/>
      <c r="N8533" s="92"/>
      <c r="O8533" s="92"/>
      <c r="P8533" s="92"/>
      <c r="Q8533" s="92"/>
      <c r="R8533" s="92"/>
    </row>
    <row r="8534" spans="1:18" x14ac:dyDescent="0.3">
      <c r="A8534" s="107"/>
      <c r="B8534" s="92"/>
      <c r="C8534" s="92"/>
      <c r="D8534" s="92"/>
      <c r="E8534" s="92"/>
      <c r="F8534" s="92"/>
      <c r="G8534" s="92"/>
      <c r="H8534" s="92"/>
      <c r="I8534" s="92"/>
      <c r="J8534" s="92"/>
      <c r="K8534" s="92"/>
      <c r="N8534" s="92"/>
      <c r="O8534" s="92"/>
      <c r="P8534" s="92"/>
      <c r="Q8534" s="92"/>
      <c r="R8534" s="92"/>
    </row>
    <row r="8535" spans="1:18" x14ac:dyDescent="0.3">
      <c r="A8535" s="107"/>
      <c r="B8535" s="92"/>
      <c r="C8535" s="92"/>
      <c r="D8535" s="92"/>
      <c r="E8535" s="92"/>
      <c r="F8535" s="92"/>
      <c r="G8535" s="92"/>
      <c r="H8535" s="92"/>
      <c r="I8535" s="92"/>
      <c r="J8535" s="92"/>
      <c r="K8535" s="92"/>
      <c r="N8535" s="92"/>
      <c r="O8535" s="92"/>
      <c r="P8535" s="92"/>
      <c r="Q8535" s="92"/>
      <c r="R8535" s="92"/>
    </row>
    <row r="8536" spans="1:18" x14ac:dyDescent="0.3">
      <c r="A8536" s="107"/>
      <c r="B8536" s="92"/>
      <c r="C8536" s="92"/>
      <c r="D8536" s="92"/>
      <c r="E8536" s="92"/>
      <c r="F8536" s="92"/>
      <c r="G8536" s="92"/>
      <c r="H8536" s="92"/>
      <c r="I8536" s="92"/>
      <c r="J8536" s="92"/>
      <c r="K8536" s="92"/>
      <c r="N8536" s="92"/>
      <c r="O8536" s="92"/>
      <c r="P8536" s="92"/>
      <c r="Q8536" s="92"/>
      <c r="R8536" s="92"/>
    </row>
    <row r="8537" spans="1:18" x14ac:dyDescent="0.3">
      <c r="A8537" s="107"/>
      <c r="B8537" s="92"/>
      <c r="C8537" s="92"/>
      <c r="D8537" s="92"/>
      <c r="E8537" s="92"/>
      <c r="F8537" s="92"/>
      <c r="G8537" s="92"/>
      <c r="H8537" s="92"/>
      <c r="I8537" s="92"/>
      <c r="J8537" s="92"/>
      <c r="K8537" s="92"/>
      <c r="N8537" s="92"/>
      <c r="O8537" s="92"/>
      <c r="P8537" s="92"/>
      <c r="Q8537" s="92"/>
      <c r="R8537" s="92"/>
    </row>
    <row r="8538" spans="1:18" x14ac:dyDescent="0.3">
      <c r="A8538" s="107"/>
      <c r="B8538" s="92"/>
      <c r="C8538" s="92"/>
      <c r="D8538" s="92"/>
      <c r="E8538" s="92"/>
      <c r="F8538" s="92"/>
      <c r="G8538" s="92"/>
      <c r="H8538" s="92"/>
      <c r="I8538" s="92"/>
      <c r="J8538" s="92"/>
      <c r="K8538" s="92"/>
      <c r="N8538" s="92"/>
      <c r="O8538" s="92"/>
      <c r="P8538" s="92"/>
      <c r="Q8538" s="92"/>
      <c r="R8538" s="92"/>
    </row>
    <row r="8539" spans="1:18" x14ac:dyDescent="0.3">
      <c r="A8539" s="107"/>
      <c r="B8539" s="92"/>
      <c r="C8539" s="92"/>
      <c r="D8539" s="92"/>
      <c r="E8539" s="92"/>
      <c r="F8539" s="92"/>
      <c r="G8539" s="92"/>
      <c r="H8539" s="92"/>
      <c r="I8539" s="92"/>
      <c r="J8539" s="92"/>
      <c r="K8539" s="92"/>
      <c r="N8539" s="92"/>
      <c r="O8539" s="92"/>
      <c r="P8539" s="92"/>
      <c r="Q8539" s="92"/>
      <c r="R8539" s="92"/>
    </row>
    <row r="8540" spans="1:18" x14ac:dyDescent="0.3">
      <c r="A8540" s="107"/>
      <c r="B8540" s="92"/>
      <c r="C8540" s="92"/>
      <c r="D8540" s="92"/>
      <c r="E8540" s="92"/>
      <c r="F8540" s="92"/>
      <c r="G8540" s="92"/>
      <c r="H8540" s="92"/>
      <c r="I8540" s="92"/>
      <c r="J8540" s="92"/>
      <c r="K8540" s="92"/>
      <c r="N8540" s="92"/>
      <c r="O8540" s="92"/>
      <c r="P8540" s="92"/>
      <c r="Q8540" s="92"/>
      <c r="R8540" s="92"/>
    </row>
    <row r="8541" spans="1:18" x14ac:dyDescent="0.3">
      <c r="A8541" s="107"/>
      <c r="B8541" s="92"/>
      <c r="C8541" s="92"/>
      <c r="D8541" s="92"/>
      <c r="E8541" s="92"/>
      <c r="F8541" s="92"/>
      <c r="G8541" s="92"/>
      <c r="H8541" s="92"/>
      <c r="I8541" s="92"/>
      <c r="J8541" s="92"/>
      <c r="K8541" s="92"/>
      <c r="N8541" s="92"/>
      <c r="O8541" s="92"/>
      <c r="P8541" s="92"/>
      <c r="Q8541" s="92"/>
      <c r="R8541" s="92"/>
    </row>
    <row r="8542" spans="1:18" x14ac:dyDescent="0.3">
      <c r="A8542" s="107"/>
      <c r="B8542" s="92"/>
      <c r="C8542" s="92"/>
      <c r="D8542" s="92"/>
      <c r="E8542" s="92"/>
      <c r="F8542" s="92"/>
      <c r="G8542" s="92"/>
      <c r="H8542" s="92"/>
      <c r="I8542" s="92"/>
      <c r="J8542" s="92"/>
      <c r="K8542" s="92"/>
      <c r="N8542" s="92"/>
      <c r="O8542" s="92"/>
      <c r="P8542" s="92"/>
      <c r="Q8542" s="92"/>
      <c r="R8542" s="92"/>
    </row>
    <row r="8543" spans="1:18" x14ac:dyDescent="0.3">
      <c r="A8543" s="107"/>
      <c r="B8543" s="92"/>
      <c r="C8543" s="92"/>
      <c r="D8543" s="92"/>
      <c r="E8543" s="92"/>
      <c r="F8543" s="92"/>
      <c r="G8543" s="92"/>
      <c r="H8543" s="92"/>
      <c r="I8543" s="92"/>
      <c r="J8543" s="92"/>
      <c r="K8543" s="92"/>
      <c r="N8543" s="92"/>
      <c r="O8543" s="92"/>
      <c r="P8543" s="92"/>
      <c r="Q8543" s="92"/>
      <c r="R8543" s="92"/>
    </row>
    <row r="8544" spans="1:18" x14ac:dyDescent="0.3">
      <c r="A8544" s="107"/>
      <c r="B8544" s="92"/>
      <c r="C8544" s="92"/>
      <c r="D8544" s="92"/>
      <c r="E8544" s="92"/>
      <c r="F8544" s="92"/>
      <c r="G8544" s="92"/>
      <c r="H8544" s="92"/>
      <c r="I8544" s="92"/>
      <c r="J8544" s="92"/>
      <c r="K8544" s="92"/>
      <c r="N8544" s="92"/>
      <c r="O8544" s="92"/>
      <c r="P8544" s="92"/>
      <c r="Q8544" s="92"/>
      <c r="R8544" s="92"/>
    </row>
    <row r="8545" spans="1:18" x14ac:dyDescent="0.3">
      <c r="A8545" s="107"/>
      <c r="B8545" s="92"/>
      <c r="C8545" s="92"/>
      <c r="D8545" s="92"/>
      <c r="E8545" s="92"/>
      <c r="F8545" s="92"/>
      <c r="G8545" s="92"/>
      <c r="H8545" s="92"/>
      <c r="I8545" s="92"/>
      <c r="J8545" s="92"/>
      <c r="K8545" s="92"/>
      <c r="N8545" s="92"/>
      <c r="O8545" s="92"/>
      <c r="P8545" s="92"/>
      <c r="Q8545" s="92"/>
      <c r="R8545" s="92"/>
    </row>
    <row r="8546" spans="1:18" x14ac:dyDescent="0.3">
      <c r="A8546" s="107"/>
      <c r="B8546" s="92"/>
      <c r="C8546" s="92"/>
      <c r="D8546" s="92"/>
      <c r="E8546" s="92"/>
      <c r="F8546" s="92"/>
      <c r="G8546" s="92"/>
      <c r="H8546" s="92"/>
      <c r="I8546" s="92"/>
      <c r="J8546" s="92"/>
      <c r="K8546" s="92"/>
      <c r="N8546" s="92"/>
      <c r="O8546" s="92"/>
      <c r="P8546" s="92"/>
      <c r="Q8546" s="92"/>
      <c r="R8546" s="92"/>
    </row>
    <row r="8547" spans="1:18" x14ac:dyDescent="0.3">
      <c r="A8547" s="107"/>
      <c r="B8547" s="92"/>
      <c r="C8547" s="92"/>
      <c r="D8547" s="92"/>
      <c r="E8547" s="92"/>
      <c r="F8547" s="92"/>
      <c r="G8547" s="92"/>
      <c r="H8547" s="92"/>
      <c r="I8547" s="92"/>
      <c r="J8547" s="92"/>
      <c r="K8547" s="92"/>
      <c r="N8547" s="92"/>
      <c r="O8547" s="92"/>
      <c r="P8547" s="92"/>
      <c r="Q8547" s="92"/>
      <c r="R8547" s="92"/>
    </row>
    <row r="8548" spans="1:18" x14ac:dyDescent="0.3">
      <c r="A8548" s="107"/>
      <c r="B8548" s="92"/>
      <c r="C8548" s="92"/>
      <c r="D8548" s="92"/>
      <c r="E8548" s="92"/>
      <c r="F8548" s="92"/>
      <c r="G8548" s="92"/>
      <c r="H8548" s="92"/>
      <c r="I8548" s="92"/>
      <c r="J8548" s="92"/>
      <c r="K8548" s="92"/>
      <c r="N8548" s="92"/>
      <c r="O8548" s="92"/>
      <c r="P8548" s="92"/>
      <c r="Q8548" s="92"/>
      <c r="R8548" s="92"/>
    </row>
    <row r="8549" spans="1:18" x14ac:dyDescent="0.3">
      <c r="A8549" s="107"/>
      <c r="B8549" s="92"/>
      <c r="C8549" s="92"/>
      <c r="D8549" s="92"/>
      <c r="E8549" s="92"/>
      <c r="F8549" s="92"/>
      <c r="G8549" s="92"/>
      <c r="H8549" s="92"/>
      <c r="I8549" s="92"/>
      <c r="J8549" s="92"/>
      <c r="K8549" s="92"/>
      <c r="N8549" s="92"/>
      <c r="O8549" s="92"/>
      <c r="P8549" s="92"/>
      <c r="Q8549" s="92"/>
      <c r="R8549" s="92"/>
    </row>
    <row r="8550" spans="1:18" x14ac:dyDescent="0.3">
      <c r="A8550" s="107"/>
      <c r="B8550" s="92"/>
      <c r="C8550" s="92"/>
      <c r="D8550" s="92"/>
      <c r="E8550" s="92"/>
      <c r="F8550" s="92"/>
      <c r="G8550" s="92"/>
      <c r="H8550" s="92"/>
      <c r="I8550" s="92"/>
      <c r="J8550" s="92"/>
      <c r="K8550" s="92"/>
      <c r="N8550" s="92"/>
      <c r="O8550" s="92"/>
      <c r="P8550" s="92"/>
      <c r="Q8550" s="92"/>
      <c r="R8550" s="92"/>
    </row>
    <row r="8551" spans="1:18" x14ac:dyDescent="0.3">
      <c r="A8551" s="107"/>
      <c r="B8551" s="92"/>
      <c r="C8551" s="92"/>
      <c r="D8551" s="92"/>
      <c r="E8551" s="92"/>
      <c r="F8551" s="92"/>
      <c r="G8551" s="92"/>
      <c r="H8551" s="92"/>
      <c r="I8551" s="92"/>
      <c r="J8551" s="92"/>
      <c r="K8551" s="92"/>
      <c r="N8551" s="92"/>
      <c r="O8551" s="92"/>
      <c r="P8551" s="92"/>
      <c r="Q8551" s="92"/>
      <c r="R8551" s="92"/>
    </row>
    <row r="8552" spans="1:18" x14ac:dyDescent="0.3">
      <c r="A8552" s="107"/>
      <c r="B8552" s="92"/>
      <c r="C8552" s="92"/>
      <c r="D8552" s="92"/>
      <c r="E8552" s="92"/>
      <c r="F8552" s="92"/>
      <c r="G8552" s="92"/>
      <c r="H8552" s="92"/>
      <c r="I8552" s="92"/>
      <c r="J8552" s="92"/>
      <c r="K8552" s="92"/>
      <c r="N8552" s="92"/>
      <c r="O8552" s="92"/>
      <c r="P8552" s="92"/>
      <c r="Q8552" s="92"/>
      <c r="R8552" s="92"/>
    </row>
    <row r="8553" spans="1:18" x14ac:dyDescent="0.3">
      <c r="A8553" s="107"/>
      <c r="B8553" s="92"/>
      <c r="C8553" s="92"/>
      <c r="D8553" s="92"/>
      <c r="E8553" s="92"/>
      <c r="F8553" s="92"/>
      <c r="G8553" s="92"/>
      <c r="H8553" s="92"/>
      <c r="I8553" s="92"/>
      <c r="J8553" s="92"/>
      <c r="K8553" s="92"/>
      <c r="N8553" s="92"/>
      <c r="O8553" s="92"/>
      <c r="P8553" s="92"/>
      <c r="Q8553" s="92"/>
      <c r="R8553" s="92"/>
    </row>
    <row r="8554" spans="1:18" x14ac:dyDescent="0.3">
      <c r="A8554" s="107"/>
      <c r="B8554" s="92"/>
      <c r="C8554" s="92"/>
      <c r="D8554" s="92"/>
      <c r="E8554" s="92"/>
      <c r="F8554" s="92"/>
      <c r="G8554" s="92"/>
      <c r="H8554" s="92"/>
      <c r="I8554" s="92"/>
      <c r="J8554" s="92"/>
      <c r="K8554" s="92"/>
      <c r="N8554" s="92"/>
      <c r="O8554" s="92"/>
      <c r="P8554" s="92"/>
      <c r="Q8554" s="92"/>
      <c r="R8554" s="92"/>
    </row>
    <row r="8555" spans="1:18" x14ac:dyDescent="0.3">
      <c r="A8555" s="107"/>
      <c r="B8555" s="92"/>
      <c r="C8555" s="92"/>
      <c r="D8555" s="92"/>
      <c r="E8555" s="92"/>
      <c r="F8555" s="92"/>
      <c r="G8555" s="92"/>
      <c r="H8555" s="92"/>
      <c r="I8555" s="92"/>
      <c r="J8555" s="92"/>
      <c r="K8555" s="92"/>
      <c r="N8555" s="92"/>
      <c r="O8555" s="92"/>
      <c r="P8555" s="92"/>
      <c r="Q8555" s="92"/>
      <c r="R8555" s="92"/>
    </row>
    <row r="8556" spans="1:18" x14ac:dyDescent="0.3">
      <c r="A8556" s="107"/>
      <c r="B8556" s="92"/>
      <c r="C8556" s="92"/>
      <c r="D8556" s="92"/>
      <c r="E8556" s="92"/>
      <c r="F8556" s="92"/>
      <c r="G8556" s="92"/>
      <c r="H8556" s="92"/>
      <c r="I8556" s="92"/>
      <c r="J8556" s="92"/>
      <c r="K8556" s="92"/>
      <c r="N8556" s="92"/>
      <c r="O8556" s="92"/>
      <c r="P8556" s="92"/>
      <c r="Q8556" s="92"/>
      <c r="R8556" s="92"/>
    </row>
    <row r="8557" spans="1:18" x14ac:dyDescent="0.3">
      <c r="A8557" s="107"/>
      <c r="B8557" s="92"/>
      <c r="C8557" s="92"/>
      <c r="D8557" s="92"/>
      <c r="E8557" s="92"/>
      <c r="F8557" s="92"/>
      <c r="G8557" s="92"/>
      <c r="H8557" s="92"/>
      <c r="I8557" s="92"/>
      <c r="J8557" s="92"/>
      <c r="K8557" s="92"/>
      <c r="N8557" s="92"/>
      <c r="O8557" s="92"/>
      <c r="P8557" s="92"/>
      <c r="Q8557" s="92"/>
      <c r="R8557" s="92"/>
    </row>
    <row r="8558" spans="1:18" x14ac:dyDescent="0.3">
      <c r="A8558" s="107"/>
      <c r="B8558" s="92"/>
      <c r="C8558" s="92"/>
      <c r="D8558" s="92"/>
      <c r="E8558" s="92"/>
      <c r="F8558" s="92"/>
      <c r="G8558" s="92"/>
      <c r="H8558" s="92"/>
      <c r="I8558" s="92"/>
      <c r="J8558" s="92"/>
      <c r="K8558" s="92"/>
      <c r="N8558" s="92"/>
      <c r="O8558" s="92"/>
      <c r="P8558" s="92"/>
      <c r="Q8558" s="92"/>
      <c r="R8558" s="92"/>
    </row>
    <row r="8559" spans="1:18" x14ac:dyDescent="0.3">
      <c r="A8559" s="107"/>
      <c r="B8559" s="92"/>
      <c r="C8559" s="92"/>
      <c r="D8559" s="92"/>
      <c r="E8559" s="92"/>
      <c r="F8559" s="92"/>
      <c r="G8559" s="92"/>
      <c r="H8559" s="92"/>
      <c r="I8559" s="92"/>
      <c r="J8559" s="92"/>
      <c r="K8559" s="92"/>
      <c r="N8559" s="92"/>
      <c r="O8559" s="92"/>
      <c r="P8559" s="92"/>
      <c r="Q8559" s="92"/>
      <c r="R8559" s="92"/>
    </row>
    <row r="8560" spans="1:18" x14ac:dyDescent="0.3">
      <c r="A8560" s="107"/>
      <c r="B8560" s="92"/>
      <c r="C8560" s="92"/>
      <c r="D8560" s="92"/>
      <c r="E8560" s="92"/>
      <c r="F8560" s="92"/>
      <c r="G8560" s="92"/>
      <c r="H8560" s="92"/>
      <c r="I8560" s="92"/>
      <c r="J8560" s="92"/>
      <c r="K8560" s="92"/>
      <c r="N8560" s="92"/>
      <c r="O8560" s="92"/>
      <c r="P8560" s="92"/>
      <c r="Q8560" s="92"/>
      <c r="R8560" s="92"/>
    </row>
    <row r="8561" spans="1:18" x14ac:dyDescent="0.3">
      <c r="A8561" s="107"/>
      <c r="B8561" s="92"/>
      <c r="C8561" s="92"/>
      <c r="D8561" s="92"/>
      <c r="E8561" s="92"/>
      <c r="F8561" s="92"/>
      <c r="G8561" s="92"/>
      <c r="H8561" s="92"/>
      <c r="I8561" s="92"/>
      <c r="J8561" s="92"/>
      <c r="K8561" s="92"/>
      <c r="N8561" s="92"/>
      <c r="O8561" s="92"/>
      <c r="P8561" s="92"/>
      <c r="Q8561" s="92"/>
      <c r="R8561" s="92"/>
    </row>
    <row r="8562" spans="1:18" x14ac:dyDescent="0.3">
      <c r="A8562" s="107"/>
      <c r="B8562" s="92"/>
      <c r="C8562" s="92"/>
      <c r="D8562" s="92"/>
      <c r="E8562" s="92"/>
      <c r="F8562" s="92"/>
      <c r="G8562" s="92"/>
      <c r="H8562" s="92"/>
      <c r="I8562" s="92"/>
      <c r="J8562" s="92"/>
      <c r="K8562" s="92"/>
      <c r="N8562" s="92"/>
      <c r="O8562" s="92"/>
      <c r="P8562" s="92"/>
      <c r="Q8562" s="92"/>
      <c r="R8562" s="92"/>
    </row>
    <row r="8563" spans="1:18" x14ac:dyDescent="0.3">
      <c r="A8563" s="107"/>
      <c r="B8563" s="92"/>
      <c r="C8563" s="92"/>
      <c r="D8563" s="92"/>
      <c r="E8563" s="92"/>
      <c r="F8563" s="92"/>
      <c r="G8563" s="92"/>
      <c r="H8563" s="92"/>
      <c r="I8563" s="92"/>
      <c r="J8563" s="92"/>
      <c r="K8563" s="92"/>
      <c r="N8563" s="92"/>
      <c r="O8563" s="92"/>
      <c r="P8563" s="92"/>
      <c r="Q8563" s="92"/>
      <c r="R8563" s="92"/>
    </row>
    <row r="8564" spans="1:18" x14ac:dyDescent="0.3">
      <c r="A8564" s="107"/>
      <c r="B8564" s="92"/>
      <c r="C8564" s="92"/>
      <c r="D8564" s="92"/>
      <c r="E8564" s="92"/>
      <c r="F8564" s="92"/>
      <c r="G8564" s="92"/>
      <c r="H8564" s="92"/>
      <c r="I8564" s="92"/>
      <c r="J8564" s="92"/>
      <c r="K8564" s="92"/>
      <c r="N8564" s="92"/>
      <c r="O8564" s="92"/>
      <c r="P8564" s="92"/>
      <c r="Q8564" s="92"/>
      <c r="R8564" s="92"/>
    </row>
    <row r="8565" spans="1:18" x14ac:dyDescent="0.3">
      <c r="A8565" s="107"/>
      <c r="B8565" s="92"/>
      <c r="C8565" s="92"/>
      <c r="D8565" s="92"/>
      <c r="E8565" s="92"/>
      <c r="F8565" s="92"/>
      <c r="G8565" s="92"/>
      <c r="H8565" s="92"/>
      <c r="I8565" s="92"/>
      <c r="J8565" s="92"/>
      <c r="K8565" s="92"/>
      <c r="N8565" s="92"/>
      <c r="O8565" s="92"/>
      <c r="P8565" s="92"/>
      <c r="Q8565" s="92"/>
      <c r="R8565" s="92"/>
    </row>
    <row r="8566" spans="1:18" x14ac:dyDescent="0.3">
      <c r="A8566" s="107"/>
      <c r="B8566" s="92"/>
      <c r="C8566" s="92"/>
      <c r="D8566" s="92"/>
      <c r="E8566" s="92"/>
      <c r="F8566" s="92"/>
      <c r="G8566" s="92"/>
      <c r="H8566" s="92"/>
      <c r="I8566" s="92"/>
      <c r="J8566" s="92"/>
      <c r="K8566" s="92"/>
      <c r="N8566" s="92"/>
      <c r="O8566" s="92"/>
      <c r="P8566" s="92"/>
      <c r="Q8566" s="92"/>
      <c r="R8566" s="92"/>
    </row>
    <row r="8567" spans="1:18" x14ac:dyDescent="0.3">
      <c r="A8567" s="107"/>
      <c r="B8567" s="92"/>
      <c r="C8567" s="92"/>
      <c r="D8567" s="92"/>
      <c r="E8567" s="92"/>
      <c r="F8567" s="92"/>
      <c r="G8567" s="92"/>
      <c r="H8567" s="92"/>
      <c r="I8567" s="92"/>
      <c r="J8567" s="92"/>
      <c r="K8567" s="92"/>
      <c r="N8567" s="92"/>
      <c r="O8567" s="92"/>
      <c r="P8567" s="92"/>
      <c r="Q8567" s="92"/>
      <c r="R8567" s="92"/>
    </row>
    <row r="8568" spans="1:18" x14ac:dyDescent="0.3">
      <c r="A8568" s="107"/>
      <c r="B8568" s="92"/>
      <c r="C8568" s="92"/>
      <c r="D8568" s="92"/>
      <c r="E8568" s="92"/>
      <c r="F8568" s="92"/>
      <c r="G8568" s="92"/>
      <c r="H8568" s="92"/>
      <c r="I8568" s="92"/>
      <c r="J8568" s="92"/>
      <c r="K8568" s="92"/>
      <c r="N8568" s="92"/>
      <c r="O8568" s="92"/>
      <c r="P8568" s="92"/>
      <c r="Q8568" s="92"/>
      <c r="R8568" s="92"/>
    </row>
    <row r="8569" spans="1:18" x14ac:dyDescent="0.3">
      <c r="A8569" s="107"/>
      <c r="B8569" s="92"/>
      <c r="C8569" s="92"/>
      <c r="D8569" s="92"/>
      <c r="E8569" s="92"/>
      <c r="F8569" s="92"/>
      <c r="G8569" s="92"/>
      <c r="H8569" s="92"/>
      <c r="I8569" s="92"/>
      <c r="J8569" s="92"/>
      <c r="K8569" s="92"/>
      <c r="N8569" s="92"/>
      <c r="O8569" s="92"/>
      <c r="P8569" s="92"/>
      <c r="Q8569" s="92"/>
      <c r="R8569" s="92"/>
    </row>
    <row r="8570" spans="1:18" x14ac:dyDescent="0.3">
      <c r="A8570" s="107"/>
      <c r="B8570" s="92"/>
      <c r="C8570" s="92"/>
      <c r="D8570" s="92"/>
      <c r="E8570" s="92"/>
      <c r="F8570" s="92"/>
      <c r="G8570" s="92"/>
      <c r="H8570" s="92"/>
      <c r="I8570" s="92"/>
      <c r="J8570" s="92"/>
      <c r="K8570" s="92"/>
      <c r="N8570" s="92"/>
      <c r="O8570" s="92"/>
      <c r="P8570" s="92"/>
      <c r="Q8570" s="92"/>
      <c r="R8570" s="92"/>
    </row>
    <row r="8571" spans="1:18" x14ac:dyDescent="0.3">
      <c r="A8571" s="107"/>
      <c r="B8571" s="92"/>
      <c r="C8571" s="92"/>
      <c r="D8571" s="92"/>
      <c r="E8571" s="92"/>
      <c r="F8571" s="92"/>
      <c r="G8571" s="92"/>
      <c r="H8571" s="92"/>
      <c r="I8571" s="92"/>
      <c r="J8571" s="92"/>
      <c r="K8571" s="92"/>
      <c r="N8571" s="92"/>
      <c r="O8571" s="92"/>
      <c r="P8571" s="92"/>
      <c r="Q8571" s="92"/>
      <c r="R8571" s="92"/>
    </row>
    <row r="8572" spans="1:18" x14ac:dyDescent="0.3">
      <c r="A8572" s="107"/>
      <c r="B8572" s="92"/>
      <c r="C8572" s="92"/>
      <c r="D8572" s="92"/>
      <c r="E8572" s="92"/>
      <c r="F8572" s="92"/>
      <c r="G8572" s="92"/>
      <c r="H8572" s="92"/>
      <c r="I8572" s="92"/>
      <c r="J8572" s="92"/>
      <c r="K8572" s="92"/>
      <c r="N8572" s="92"/>
      <c r="O8572" s="92"/>
      <c r="P8572" s="92"/>
      <c r="Q8572" s="92"/>
      <c r="R8572" s="92"/>
    </row>
    <row r="8573" spans="1:18" x14ac:dyDescent="0.3">
      <c r="A8573" s="107"/>
      <c r="B8573" s="92"/>
      <c r="C8573" s="92"/>
      <c r="D8573" s="92"/>
      <c r="E8573" s="92"/>
      <c r="F8573" s="92"/>
      <c r="G8573" s="92"/>
      <c r="H8573" s="92"/>
      <c r="I8573" s="92"/>
      <c r="J8573" s="92"/>
      <c r="K8573" s="92"/>
      <c r="N8573" s="92"/>
      <c r="O8573" s="92"/>
      <c r="P8573" s="92"/>
      <c r="Q8573" s="92"/>
      <c r="R8573" s="92"/>
    </row>
    <row r="8574" spans="1:18" x14ac:dyDescent="0.3">
      <c r="A8574" s="107"/>
      <c r="B8574" s="92"/>
      <c r="C8574" s="92"/>
      <c r="D8574" s="92"/>
      <c r="E8574" s="92"/>
      <c r="F8574" s="92"/>
      <c r="G8574" s="92"/>
      <c r="H8574" s="92"/>
      <c r="I8574" s="92"/>
      <c r="J8574" s="92"/>
      <c r="K8574" s="92"/>
      <c r="N8574" s="92"/>
      <c r="O8574" s="92"/>
      <c r="P8574" s="92"/>
      <c r="Q8574" s="92"/>
      <c r="R8574" s="92"/>
    </row>
    <row r="8575" spans="1:18" x14ac:dyDescent="0.3">
      <c r="A8575" s="107"/>
      <c r="B8575" s="92"/>
      <c r="C8575" s="92"/>
      <c r="D8575" s="92"/>
      <c r="E8575" s="92"/>
      <c r="F8575" s="92"/>
      <c r="G8575" s="92"/>
      <c r="H8575" s="92"/>
      <c r="I8575" s="92"/>
      <c r="J8575" s="92"/>
      <c r="K8575" s="92"/>
      <c r="N8575" s="92"/>
      <c r="O8575" s="92"/>
      <c r="P8575" s="92"/>
      <c r="Q8575" s="92"/>
      <c r="R8575" s="92"/>
    </row>
    <row r="8576" spans="1:18" x14ac:dyDescent="0.3">
      <c r="A8576" s="107"/>
      <c r="B8576" s="92"/>
      <c r="C8576" s="92"/>
      <c r="D8576" s="92"/>
      <c r="E8576" s="92"/>
      <c r="F8576" s="92"/>
      <c r="G8576" s="92"/>
      <c r="H8576" s="92"/>
      <c r="I8576" s="92"/>
      <c r="J8576" s="92"/>
      <c r="K8576" s="92"/>
      <c r="N8576" s="92"/>
      <c r="O8576" s="92"/>
      <c r="P8576" s="92"/>
      <c r="Q8576" s="92"/>
      <c r="R8576" s="92"/>
    </row>
    <row r="8577" spans="1:18" x14ac:dyDescent="0.3">
      <c r="A8577" s="107"/>
      <c r="B8577" s="92"/>
      <c r="C8577" s="92"/>
      <c r="D8577" s="92"/>
      <c r="E8577" s="92"/>
      <c r="F8577" s="92"/>
      <c r="G8577" s="92"/>
      <c r="H8577" s="92"/>
      <c r="I8577" s="92"/>
      <c r="J8577" s="92"/>
      <c r="K8577" s="92"/>
      <c r="N8577" s="92"/>
      <c r="O8577" s="92"/>
      <c r="P8577" s="92"/>
      <c r="Q8577" s="92"/>
      <c r="R8577" s="92"/>
    </row>
    <row r="8578" spans="1:18" x14ac:dyDescent="0.3">
      <c r="A8578" s="107"/>
      <c r="B8578" s="92"/>
      <c r="C8578" s="92"/>
      <c r="D8578" s="92"/>
      <c r="E8578" s="92"/>
      <c r="F8578" s="92"/>
      <c r="G8578" s="92"/>
      <c r="H8578" s="92"/>
      <c r="I8578" s="92"/>
      <c r="J8578" s="92"/>
      <c r="K8578" s="92"/>
      <c r="N8578" s="92"/>
      <c r="O8578" s="92"/>
      <c r="P8578" s="92"/>
      <c r="Q8578" s="92"/>
      <c r="R8578" s="92"/>
    </row>
    <row r="8579" spans="1:18" x14ac:dyDescent="0.3">
      <c r="A8579" s="107"/>
      <c r="B8579" s="92"/>
      <c r="C8579" s="92"/>
      <c r="D8579" s="92"/>
      <c r="E8579" s="92"/>
      <c r="F8579" s="92"/>
      <c r="G8579" s="92"/>
      <c r="H8579" s="92"/>
      <c r="I8579" s="92"/>
      <c r="J8579" s="92"/>
      <c r="K8579" s="92"/>
      <c r="N8579" s="92"/>
      <c r="O8579" s="92"/>
      <c r="P8579" s="92"/>
      <c r="Q8579" s="92"/>
      <c r="R8579" s="92"/>
    </row>
    <row r="8580" spans="1:18" x14ac:dyDescent="0.3">
      <c r="A8580" s="107"/>
      <c r="B8580" s="92"/>
      <c r="C8580" s="92"/>
      <c r="D8580" s="92"/>
      <c r="E8580" s="92"/>
      <c r="F8580" s="92"/>
      <c r="G8580" s="92"/>
      <c r="H8580" s="92"/>
      <c r="I8580" s="92"/>
      <c r="J8580" s="92"/>
      <c r="K8580" s="92"/>
      <c r="N8580" s="92"/>
      <c r="O8580" s="92"/>
      <c r="P8580" s="92"/>
      <c r="Q8580" s="92"/>
      <c r="R8580" s="92"/>
    </row>
    <row r="8581" spans="1:18" x14ac:dyDescent="0.3">
      <c r="A8581" s="107"/>
      <c r="B8581" s="92"/>
      <c r="C8581" s="92"/>
      <c r="D8581" s="92"/>
      <c r="E8581" s="92"/>
      <c r="F8581" s="92"/>
      <c r="G8581" s="92"/>
      <c r="H8581" s="92"/>
      <c r="I8581" s="92"/>
      <c r="J8581" s="92"/>
      <c r="K8581" s="92"/>
      <c r="N8581" s="92"/>
      <c r="O8581" s="92"/>
      <c r="P8581" s="92"/>
      <c r="Q8581" s="92"/>
      <c r="R8581" s="92"/>
    </row>
    <row r="8582" spans="1:18" x14ac:dyDescent="0.3">
      <c r="A8582" s="107"/>
      <c r="B8582" s="92"/>
      <c r="C8582" s="92"/>
      <c r="D8582" s="92"/>
      <c r="E8582" s="92"/>
      <c r="F8582" s="92"/>
      <c r="G8582" s="92"/>
      <c r="H8582" s="92"/>
      <c r="I8582" s="92"/>
      <c r="J8582" s="92"/>
      <c r="K8582" s="92"/>
      <c r="N8582" s="92"/>
      <c r="O8582" s="92"/>
      <c r="P8582" s="92"/>
      <c r="Q8582" s="92"/>
      <c r="R8582" s="92"/>
    </row>
    <row r="8583" spans="1:18" x14ac:dyDescent="0.3">
      <c r="A8583" s="107"/>
      <c r="B8583" s="92"/>
      <c r="C8583" s="92"/>
      <c r="D8583" s="92"/>
      <c r="E8583" s="92"/>
      <c r="F8583" s="92"/>
      <c r="G8583" s="92"/>
      <c r="H8583" s="92"/>
      <c r="I8583" s="92"/>
      <c r="J8583" s="92"/>
      <c r="K8583" s="92"/>
      <c r="N8583" s="92"/>
      <c r="O8583" s="92"/>
      <c r="P8583" s="92"/>
      <c r="Q8583" s="92"/>
      <c r="R8583" s="92"/>
    </row>
    <row r="8584" spans="1:18" x14ac:dyDescent="0.3">
      <c r="A8584" s="107"/>
      <c r="B8584" s="92"/>
      <c r="C8584" s="92"/>
      <c r="D8584" s="92"/>
      <c r="E8584" s="92"/>
      <c r="F8584" s="92"/>
      <c r="G8584" s="92"/>
      <c r="H8584" s="92"/>
      <c r="I8584" s="92"/>
      <c r="J8584" s="92"/>
      <c r="K8584" s="92"/>
      <c r="N8584" s="92"/>
      <c r="O8584" s="92"/>
      <c r="P8584" s="92"/>
      <c r="Q8584" s="92"/>
      <c r="R8584" s="92"/>
    </row>
    <row r="8585" spans="1:18" x14ac:dyDescent="0.3">
      <c r="A8585" s="107"/>
      <c r="B8585" s="92"/>
      <c r="C8585" s="92"/>
      <c r="D8585" s="92"/>
      <c r="E8585" s="92"/>
      <c r="F8585" s="92"/>
      <c r="G8585" s="92"/>
      <c r="H8585" s="92"/>
      <c r="I8585" s="92"/>
      <c r="J8585" s="92"/>
      <c r="K8585" s="92"/>
      <c r="N8585" s="92"/>
      <c r="O8585" s="92"/>
      <c r="P8585" s="92"/>
      <c r="Q8585" s="92"/>
      <c r="R8585" s="92"/>
    </row>
    <row r="8586" spans="1:18" x14ac:dyDescent="0.3">
      <c r="A8586" s="107"/>
      <c r="B8586" s="92"/>
      <c r="C8586" s="92"/>
      <c r="D8586" s="92"/>
      <c r="E8586" s="92"/>
      <c r="F8586" s="92"/>
      <c r="G8586" s="92"/>
      <c r="H8586" s="92"/>
      <c r="I8586" s="92"/>
      <c r="J8586" s="92"/>
      <c r="K8586" s="92"/>
      <c r="N8586" s="92"/>
      <c r="O8586" s="92"/>
      <c r="P8586" s="92"/>
      <c r="Q8586" s="92"/>
      <c r="R8586" s="92"/>
    </row>
    <row r="8587" spans="1:18" x14ac:dyDescent="0.3">
      <c r="A8587" s="107"/>
      <c r="B8587" s="92"/>
      <c r="C8587" s="92"/>
      <c r="D8587" s="92"/>
      <c r="E8587" s="92"/>
      <c r="F8587" s="92"/>
      <c r="G8587" s="92"/>
      <c r="H8587" s="92"/>
      <c r="I8587" s="92"/>
      <c r="J8587" s="92"/>
      <c r="K8587" s="92"/>
      <c r="N8587" s="92"/>
      <c r="O8587" s="92"/>
      <c r="P8587" s="92"/>
      <c r="Q8587" s="92"/>
      <c r="R8587" s="92"/>
    </row>
    <row r="8588" spans="1:18" x14ac:dyDescent="0.3">
      <c r="A8588" s="107"/>
      <c r="B8588" s="92"/>
      <c r="C8588" s="92"/>
      <c r="D8588" s="92"/>
      <c r="E8588" s="92"/>
      <c r="F8588" s="92"/>
      <c r="G8588" s="92"/>
      <c r="H8588" s="92"/>
      <c r="I8588" s="92"/>
      <c r="J8588" s="92"/>
      <c r="K8588" s="92"/>
      <c r="N8588" s="92"/>
      <c r="O8588" s="92"/>
      <c r="P8588" s="92"/>
      <c r="Q8588" s="92"/>
      <c r="R8588" s="92"/>
    </row>
    <row r="8589" spans="1:18" x14ac:dyDescent="0.3">
      <c r="A8589" s="107"/>
      <c r="B8589" s="92"/>
      <c r="C8589" s="92"/>
      <c r="D8589" s="92"/>
      <c r="E8589" s="92"/>
      <c r="F8589" s="92"/>
      <c r="G8589" s="92"/>
      <c r="H8589" s="92"/>
      <c r="I8589" s="92"/>
      <c r="J8589" s="92"/>
      <c r="K8589" s="92"/>
      <c r="N8589" s="92"/>
      <c r="O8589" s="92"/>
      <c r="P8589" s="92"/>
      <c r="Q8589" s="92"/>
      <c r="R8589" s="92"/>
    </row>
    <row r="8590" spans="1:18" x14ac:dyDescent="0.3">
      <c r="A8590" s="107"/>
      <c r="B8590" s="92"/>
      <c r="C8590" s="92"/>
      <c r="D8590" s="92"/>
      <c r="E8590" s="92"/>
      <c r="F8590" s="92"/>
      <c r="G8590" s="92"/>
      <c r="H8590" s="92"/>
      <c r="I8590" s="92"/>
      <c r="J8590" s="92"/>
      <c r="K8590" s="92"/>
      <c r="N8590" s="92"/>
      <c r="O8590" s="92"/>
      <c r="P8590" s="92"/>
      <c r="Q8590" s="92"/>
      <c r="R8590" s="92"/>
    </row>
    <row r="8591" spans="1:18" x14ac:dyDescent="0.3">
      <c r="A8591" s="107"/>
      <c r="B8591" s="92"/>
      <c r="C8591" s="92"/>
      <c r="D8591" s="92"/>
      <c r="E8591" s="92"/>
      <c r="F8591" s="92"/>
      <c r="G8591" s="92"/>
      <c r="H8591" s="92"/>
      <c r="I8591" s="92"/>
      <c r="J8591" s="92"/>
      <c r="K8591" s="92"/>
      <c r="N8591" s="92"/>
      <c r="O8591" s="92"/>
      <c r="P8591" s="92"/>
      <c r="Q8591" s="92"/>
      <c r="R8591" s="92"/>
    </row>
    <row r="8592" spans="1:18" x14ac:dyDescent="0.3">
      <c r="A8592" s="107"/>
      <c r="B8592" s="92"/>
      <c r="C8592" s="92"/>
      <c r="D8592" s="92"/>
      <c r="E8592" s="92"/>
      <c r="F8592" s="92"/>
      <c r="G8592" s="92"/>
      <c r="H8592" s="92"/>
      <c r="I8592" s="92"/>
      <c r="J8592" s="92"/>
      <c r="K8592" s="92"/>
      <c r="N8592" s="92"/>
      <c r="O8592" s="92"/>
      <c r="P8592" s="92"/>
      <c r="Q8592" s="92"/>
      <c r="R8592" s="92"/>
    </row>
    <row r="8593" spans="1:18" x14ac:dyDescent="0.3">
      <c r="A8593" s="107"/>
      <c r="B8593" s="92"/>
      <c r="C8593" s="92"/>
      <c r="D8593" s="92"/>
      <c r="E8593" s="92"/>
      <c r="F8593" s="92"/>
      <c r="G8593" s="92"/>
      <c r="H8593" s="92"/>
      <c r="I8593" s="92"/>
      <c r="J8593" s="92"/>
      <c r="K8593" s="92"/>
      <c r="N8593" s="92"/>
      <c r="O8593" s="92"/>
      <c r="P8593" s="92"/>
      <c r="Q8593" s="92"/>
      <c r="R8593" s="92"/>
    </row>
    <row r="8594" spans="1:18" x14ac:dyDescent="0.3">
      <c r="A8594" s="107"/>
      <c r="B8594" s="92"/>
      <c r="C8594" s="92"/>
      <c r="D8594" s="92"/>
      <c r="E8594" s="92"/>
      <c r="F8594" s="92"/>
      <c r="G8594" s="92"/>
      <c r="H8594" s="92"/>
      <c r="I8594" s="92"/>
      <c r="J8594" s="92"/>
      <c r="K8594" s="92"/>
      <c r="N8594" s="92"/>
      <c r="O8594" s="92"/>
      <c r="P8594" s="92"/>
      <c r="Q8594" s="92"/>
      <c r="R8594" s="92"/>
    </row>
    <row r="8595" spans="1:18" x14ac:dyDescent="0.3">
      <c r="A8595" s="107"/>
      <c r="B8595" s="92"/>
      <c r="C8595" s="92"/>
      <c r="D8595" s="92"/>
      <c r="E8595" s="92"/>
      <c r="F8595" s="92"/>
      <c r="G8595" s="92"/>
      <c r="H8595" s="92"/>
      <c r="I8595" s="92"/>
      <c r="J8595" s="92"/>
      <c r="K8595" s="92"/>
      <c r="N8595" s="92"/>
      <c r="O8595" s="92"/>
      <c r="P8595" s="92"/>
      <c r="Q8595" s="92"/>
      <c r="R8595" s="92"/>
    </row>
    <row r="8596" spans="1:18" x14ac:dyDescent="0.3">
      <c r="A8596" s="107"/>
      <c r="B8596" s="92"/>
      <c r="C8596" s="92"/>
      <c r="D8596" s="92"/>
      <c r="E8596" s="92"/>
      <c r="F8596" s="92"/>
      <c r="G8596" s="92"/>
      <c r="H8596" s="92"/>
      <c r="I8596" s="92"/>
      <c r="J8596" s="92"/>
      <c r="K8596" s="92"/>
      <c r="N8596" s="92"/>
      <c r="O8596" s="92"/>
      <c r="P8596" s="92"/>
      <c r="Q8596" s="92"/>
      <c r="R8596" s="92"/>
    </row>
    <row r="8597" spans="1:18" x14ac:dyDescent="0.3">
      <c r="A8597" s="107"/>
      <c r="B8597" s="92"/>
      <c r="C8597" s="92"/>
      <c r="D8597" s="92"/>
      <c r="E8597" s="92"/>
      <c r="F8597" s="92"/>
      <c r="G8597" s="92"/>
      <c r="H8597" s="92"/>
      <c r="I8597" s="92"/>
      <c r="J8597" s="92"/>
      <c r="K8597" s="92"/>
      <c r="N8597" s="92"/>
      <c r="O8597" s="92"/>
      <c r="P8597" s="92"/>
      <c r="Q8597" s="92"/>
      <c r="R8597" s="92"/>
    </row>
    <row r="8598" spans="1:18" x14ac:dyDescent="0.3">
      <c r="A8598" s="107"/>
      <c r="B8598" s="92"/>
      <c r="C8598" s="92"/>
      <c r="D8598" s="92"/>
      <c r="E8598" s="92"/>
      <c r="F8598" s="92"/>
      <c r="G8598" s="92"/>
      <c r="H8598" s="92"/>
      <c r="I8598" s="92"/>
      <c r="J8598" s="92"/>
      <c r="K8598" s="92"/>
      <c r="N8598" s="92"/>
      <c r="O8598" s="92"/>
      <c r="P8598" s="92"/>
      <c r="Q8598" s="92"/>
      <c r="R8598" s="92"/>
    </row>
    <row r="8599" spans="1:18" x14ac:dyDescent="0.3">
      <c r="A8599" s="107"/>
      <c r="B8599" s="92"/>
      <c r="C8599" s="92"/>
      <c r="D8599" s="92"/>
      <c r="E8599" s="92"/>
      <c r="F8599" s="92"/>
      <c r="G8599" s="92"/>
      <c r="H8599" s="92"/>
      <c r="I8599" s="92"/>
      <c r="J8599" s="92"/>
      <c r="K8599" s="92"/>
      <c r="N8599" s="92"/>
      <c r="O8599" s="92"/>
      <c r="P8599" s="92"/>
      <c r="Q8599" s="92"/>
      <c r="R8599" s="92"/>
    </row>
    <row r="8600" spans="1:18" x14ac:dyDescent="0.3">
      <c r="A8600" s="107"/>
      <c r="B8600" s="92"/>
      <c r="C8600" s="92"/>
      <c r="D8600" s="92"/>
      <c r="E8600" s="92"/>
      <c r="F8600" s="92"/>
      <c r="G8600" s="92"/>
      <c r="H8600" s="92"/>
      <c r="I8600" s="92"/>
      <c r="J8600" s="92"/>
      <c r="K8600" s="92"/>
      <c r="N8600" s="92"/>
      <c r="O8600" s="92"/>
      <c r="P8600" s="92"/>
      <c r="Q8600" s="92"/>
      <c r="R8600" s="92"/>
    </row>
    <row r="8601" spans="1:18" x14ac:dyDescent="0.3">
      <c r="A8601" s="107"/>
      <c r="B8601" s="92"/>
      <c r="C8601" s="92"/>
      <c r="D8601" s="92"/>
      <c r="E8601" s="92"/>
      <c r="F8601" s="92"/>
      <c r="G8601" s="92"/>
      <c r="H8601" s="92"/>
      <c r="I8601" s="92"/>
      <c r="J8601" s="92"/>
      <c r="K8601" s="92"/>
      <c r="N8601" s="92"/>
      <c r="O8601" s="92"/>
      <c r="P8601" s="92"/>
      <c r="Q8601" s="92"/>
      <c r="R8601" s="92"/>
    </row>
    <row r="8602" spans="1:18" x14ac:dyDescent="0.3">
      <c r="A8602" s="107"/>
      <c r="B8602" s="92"/>
      <c r="C8602" s="92"/>
      <c r="D8602" s="92"/>
      <c r="E8602" s="92"/>
      <c r="F8602" s="92"/>
      <c r="G8602" s="92"/>
      <c r="H8602" s="92"/>
      <c r="I8602" s="92"/>
      <c r="J8602" s="92"/>
      <c r="K8602" s="92"/>
      <c r="N8602" s="92"/>
      <c r="O8602" s="92"/>
      <c r="P8602" s="92"/>
      <c r="Q8602" s="92"/>
      <c r="R8602" s="92"/>
    </row>
    <row r="8603" spans="1:18" x14ac:dyDescent="0.3">
      <c r="A8603" s="107"/>
      <c r="B8603" s="92"/>
      <c r="C8603" s="92"/>
      <c r="D8603" s="92"/>
      <c r="E8603" s="92"/>
      <c r="F8603" s="92"/>
      <c r="G8603" s="92"/>
      <c r="H8603" s="92"/>
      <c r="I8603" s="92"/>
      <c r="J8603" s="92"/>
      <c r="K8603" s="92"/>
      <c r="N8603" s="92"/>
      <c r="O8603" s="92"/>
      <c r="P8603" s="92"/>
      <c r="Q8603" s="92"/>
      <c r="R8603" s="92"/>
    </row>
    <row r="8604" spans="1:18" x14ac:dyDescent="0.3">
      <c r="A8604" s="107"/>
      <c r="B8604" s="92"/>
      <c r="C8604" s="92"/>
      <c r="D8604" s="92"/>
      <c r="E8604" s="92"/>
      <c r="F8604" s="92"/>
      <c r="G8604" s="92"/>
      <c r="H8604" s="92"/>
      <c r="I8604" s="92"/>
      <c r="J8604" s="92"/>
      <c r="K8604" s="92"/>
      <c r="N8604" s="92"/>
      <c r="O8604" s="92"/>
      <c r="P8604" s="92"/>
      <c r="Q8604" s="92"/>
      <c r="R8604" s="92"/>
    </row>
    <row r="8605" spans="1:18" x14ac:dyDescent="0.3">
      <c r="A8605" s="107"/>
      <c r="B8605" s="92"/>
      <c r="C8605" s="92"/>
      <c r="D8605" s="92"/>
      <c r="E8605" s="92"/>
      <c r="F8605" s="92"/>
      <c r="G8605" s="92"/>
      <c r="H8605" s="92"/>
      <c r="I8605" s="92"/>
      <c r="J8605" s="92"/>
      <c r="K8605" s="92"/>
      <c r="N8605" s="92"/>
      <c r="O8605" s="92"/>
      <c r="P8605" s="92"/>
      <c r="Q8605" s="92"/>
      <c r="R8605" s="92"/>
    </row>
    <row r="8606" spans="1:18" x14ac:dyDescent="0.3">
      <c r="A8606" s="107"/>
      <c r="B8606" s="92"/>
      <c r="C8606" s="92"/>
      <c r="D8606" s="92"/>
      <c r="E8606" s="92"/>
      <c r="F8606" s="92"/>
      <c r="G8606" s="92"/>
      <c r="H8606" s="92"/>
      <c r="I8606" s="92"/>
      <c r="J8606" s="92"/>
      <c r="K8606" s="92"/>
      <c r="N8606" s="92"/>
      <c r="O8606" s="92"/>
      <c r="P8606" s="92"/>
      <c r="Q8606" s="92"/>
      <c r="R8606" s="92"/>
    </row>
    <row r="8607" spans="1:18" x14ac:dyDescent="0.3">
      <c r="A8607" s="107"/>
      <c r="B8607" s="92"/>
      <c r="C8607" s="92"/>
      <c r="D8607" s="92"/>
      <c r="E8607" s="92"/>
      <c r="F8607" s="92"/>
      <c r="G8607" s="92"/>
      <c r="H8607" s="92"/>
      <c r="I8607" s="92"/>
      <c r="J8607" s="92"/>
      <c r="K8607" s="92"/>
      <c r="N8607" s="92"/>
      <c r="O8607" s="92"/>
      <c r="P8607" s="92"/>
      <c r="Q8607" s="92"/>
      <c r="R8607" s="92"/>
    </row>
    <row r="8608" spans="1:18" x14ac:dyDescent="0.3">
      <c r="A8608" s="107"/>
      <c r="B8608" s="92"/>
      <c r="C8608" s="92"/>
      <c r="D8608" s="92"/>
      <c r="E8608" s="92"/>
      <c r="F8608" s="92"/>
      <c r="G8608" s="92"/>
      <c r="H8608" s="92"/>
      <c r="I8608" s="92"/>
      <c r="J8608" s="92"/>
      <c r="K8608" s="92"/>
      <c r="N8608" s="92"/>
      <c r="O8608" s="92"/>
      <c r="P8608" s="92"/>
      <c r="Q8608" s="92"/>
      <c r="R8608" s="92"/>
    </row>
    <row r="8609" spans="1:18" x14ac:dyDescent="0.3">
      <c r="A8609" s="107"/>
      <c r="B8609" s="92"/>
      <c r="C8609" s="92"/>
      <c r="D8609" s="92"/>
      <c r="E8609" s="92"/>
      <c r="F8609" s="92"/>
      <c r="G8609" s="92"/>
      <c r="H8609" s="92"/>
      <c r="I8609" s="92"/>
      <c r="J8609" s="92"/>
      <c r="K8609" s="92"/>
      <c r="N8609" s="92"/>
      <c r="O8609" s="92"/>
      <c r="P8609" s="92"/>
      <c r="Q8609" s="92"/>
      <c r="R8609" s="92"/>
    </row>
    <row r="8610" spans="1:18" x14ac:dyDescent="0.3">
      <c r="A8610" s="107"/>
      <c r="B8610" s="92"/>
      <c r="C8610" s="92"/>
      <c r="D8610" s="92"/>
      <c r="E8610" s="92"/>
      <c r="F8610" s="92"/>
      <c r="G8610" s="92"/>
      <c r="H8610" s="92"/>
      <c r="I8610" s="92"/>
      <c r="J8610" s="92"/>
      <c r="K8610" s="92"/>
      <c r="N8610" s="92"/>
      <c r="O8610" s="92"/>
      <c r="P8610" s="92"/>
      <c r="Q8610" s="92"/>
      <c r="R8610" s="92"/>
    </row>
    <row r="8611" spans="1:18" x14ac:dyDescent="0.3">
      <c r="A8611" s="107"/>
      <c r="B8611" s="92"/>
      <c r="C8611" s="92"/>
      <c r="D8611" s="92"/>
      <c r="E8611" s="92"/>
      <c r="F8611" s="92"/>
      <c r="G8611" s="92"/>
      <c r="H8611" s="92"/>
      <c r="I8611" s="92"/>
      <c r="J8611" s="92"/>
      <c r="K8611" s="92"/>
      <c r="N8611" s="92"/>
      <c r="O8611" s="92"/>
      <c r="P8611" s="92"/>
      <c r="Q8611" s="92"/>
      <c r="R8611" s="92"/>
    </row>
    <row r="8612" spans="1:18" x14ac:dyDescent="0.3">
      <c r="A8612" s="107"/>
      <c r="B8612" s="92"/>
      <c r="C8612" s="92"/>
      <c r="D8612" s="92"/>
      <c r="E8612" s="92"/>
      <c r="F8612" s="92"/>
      <c r="G8612" s="92"/>
      <c r="H8612" s="92"/>
      <c r="I8612" s="92"/>
      <c r="J8612" s="92"/>
      <c r="K8612" s="92"/>
      <c r="N8612" s="92"/>
      <c r="O8612" s="92"/>
      <c r="P8612" s="92"/>
      <c r="Q8612" s="92"/>
      <c r="R8612" s="92"/>
    </row>
    <row r="8613" spans="1:18" x14ac:dyDescent="0.3">
      <c r="A8613" s="107"/>
      <c r="B8613" s="92"/>
      <c r="C8613" s="92"/>
      <c r="D8613" s="92"/>
      <c r="E8613" s="92"/>
      <c r="F8613" s="92"/>
      <c r="G8613" s="92"/>
      <c r="H8613" s="92"/>
      <c r="I8613" s="92"/>
      <c r="J8613" s="92"/>
      <c r="K8613" s="92"/>
      <c r="N8613" s="92"/>
      <c r="O8613" s="92"/>
      <c r="P8613" s="92"/>
      <c r="Q8613" s="92"/>
      <c r="R8613" s="92"/>
    </row>
    <row r="8614" spans="1:18" x14ac:dyDescent="0.3">
      <c r="A8614" s="107"/>
      <c r="B8614" s="92"/>
      <c r="C8614" s="92"/>
      <c r="D8614" s="92"/>
      <c r="E8614" s="92"/>
      <c r="F8614" s="92"/>
      <c r="G8614" s="92"/>
      <c r="H8614" s="92"/>
      <c r="I8614" s="92"/>
      <c r="J8614" s="92"/>
      <c r="K8614" s="92"/>
      <c r="N8614" s="92"/>
      <c r="O8614" s="92"/>
      <c r="P8614" s="92"/>
      <c r="Q8614" s="92"/>
      <c r="R8614" s="92"/>
    </row>
    <row r="8615" spans="1:18" x14ac:dyDescent="0.3">
      <c r="A8615" s="107"/>
      <c r="B8615" s="92"/>
      <c r="C8615" s="92"/>
      <c r="D8615" s="92"/>
      <c r="E8615" s="92"/>
      <c r="F8615" s="92"/>
      <c r="G8615" s="92"/>
      <c r="H8615" s="92"/>
      <c r="I8615" s="92"/>
      <c r="J8615" s="92"/>
      <c r="K8615" s="92"/>
      <c r="N8615" s="92"/>
      <c r="O8615" s="92"/>
      <c r="P8615" s="92"/>
      <c r="Q8615" s="92"/>
      <c r="R8615" s="92"/>
    </row>
    <row r="8616" spans="1:18" x14ac:dyDescent="0.3">
      <c r="A8616" s="107"/>
      <c r="B8616" s="92"/>
      <c r="C8616" s="92"/>
      <c r="D8616" s="92"/>
      <c r="E8616" s="92"/>
      <c r="F8616" s="92"/>
      <c r="G8616" s="92"/>
      <c r="H8616" s="92"/>
      <c r="I8616" s="92"/>
      <c r="J8616" s="92"/>
      <c r="K8616" s="92"/>
      <c r="N8616" s="92"/>
      <c r="O8616" s="92"/>
      <c r="P8616" s="92"/>
      <c r="Q8616" s="92"/>
      <c r="R8616" s="92"/>
    </row>
    <row r="8617" spans="1:18" x14ac:dyDescent="0.3">
      <c r="A8617" s="107"/>
      <c r="B8617" s="92"/>
      <c r="C8617" s="92"/>
      <c r="D8617" s="92"/>
      <c r="E8617" s="92"/>
      <c r="F8617" s="92"/>
      <c r="G8617" s="92"/>
      <c r="H8617" s="92"/>
      <c r="I8617" s="92"/>
      <c r="J8617" s="92"/>
      <c r="K8617" s="92"/>
      <c r="N8617" s="92"/>
      <c r="O8617" s="92"/>
      <c r="P8617" s="92"/>
      <c r="Q8617" s="92"/>
      <c r="R8617" s="92"/>
    </row>
    <row r="8618" spans="1:18" x14ac:dyDescent="0.3">
      <c r="A8618" s="107"/>
      <c r="B8618" s="92"/>
      <c r="C8618" s="92"/>
      <c r="D8618" s="92"/>
      <c r="E8618" s="92"/>
      <c r="F8618" s="92"/>
      <c r="G8618" s="92"/>
      <c r="H8618" s="92"/>
      <c r="I8618" s="92"/>
      <c r="J8618" s="92"/>
      <c r="K8618" s="92"/>
      <c r="N8618" s="92"/>
      <c r="O8618" s="92"/>
      <c r="P8618" s="92"/>
      <c r="Q8618" s="92"/>
      <c r="R8618" s="92"/>
    </row>
    <row r="8619" spans="1:18" x14ac:dyDescent="0.3">
      <c r="A8619" s="107"/>
      <c r="B8619" s="92"/>
      <c r="C8619" s="92"/>
      <c r="D8619" s="92"/>
      <c r="E8619" s="92"/>
      <c r="F8619" s="92"/>
      <c r="G8619" s="92"/>
      <c r="H8619" s="92"/>
      <c r="I8619" s="92"/>
      <c r="J8619" s="92"/>
      <c r="K8619" s="92"/>
      <c r="N8619" s="92"/>
      <c r="O8619" s="92"/>
      <c r="P8619" s="92"/>
      <c r="Q8619" s="92"/>
      <c r="R8619" s="92"/>
    </row>
    <row r="8620" spans="1:18" x14ac:dyDescent="0.3">
      <c r="A8620" s="107"/>
      <c r="B8620" s="92"/>
      <c r="C8620" s="92"/>
      <c r="D8620" s="92"/>
      <c r="E8620" s="92"/>
      <c r="F8620" s="92"/>
      <c r="G8620" s="92"/>
      <c r="H8620" s="92"/>
      <c r="I8620" s="92"/>
      <c r="J8620" s="92"/>
      <c r="K8620" s="92"/>
      <c r="N8620" s="92"/>
      <c r="O8620" s="92"/>
      <c r="P8620" s="92"/>
      <c r="Q8620" s="92"/>
      <c r="R8620" s="92"/>
    </row>
    <row r="8621" spans="1:18" x14ac:dyDescent="0.3">
      <c r="A8621" s="107"/>
      <c r="B8621" s="92"/>
      <c r="C8621" s="92"/>
      <c r="D8621" s="92"/>
      <c r="E8621" s="92"/>
      <c r="F8621" s="92"/>
      <c r="G8621" s="92"/>
      <c r="H8621" s="92"/>
      <c r="I8621" s="92"/>
      <c r="J8621" s="92"/>
      <c r="K8621" s="92"/>
      <c r="N8621" s="92"/>
      <c r="O8621" s="92"/>
      <c r="P8621" s="92"/>
      <c r="Q8621" s="92"/>
      <c r="R8621" s="92"/>
    </row>
    <row r="8622" spans="1:18" x14ac:dyDescent="0.3">
      <c r="A8622" s="107"/>
      <c r="B8622" s="92"/>
      <c r="C8622" s="92"/>
      <c r="D8622" s="92"/>
      <c r="E8622" s="92"/>
      <c r="F8622" s="92"/>
      <c r="G8622" s="92"/>
      <c r="H8622" s="92"/>
      <c r="I8622" s="92"/>
      <c r="J8622" s="92"/>
      <c r="K8622" s="92"/>
      <c r="N8622" s="92"/>
      <c r="O8622" s="92"/>
      <c r="P8622" s="92"/>
      <c r="Q8622" s="92"/>
      <c r="R8622" s="92"/>
    </row>
    <row r="8623" spans="1:18" x14ac:dyDescent="0.3">
      <c r="A8623" s="107"/>
      <c r="B8623" s="92"/>
      <c r="C8623" s="92"/>
      <c r="D8623" s="92"/>
      <c r="E8623" s="92"/>
      <c r="F8623" s="92"/>
      <c r="G8623" s="92"/>
      <c r="H8623" s="92"/>
      <c r="I8623" s="92"/>
      <c r="J8623" s="92"/>
      <c r="K8623" s="92"/>
      <c r="N8623" s="92"/>
      <c r="O8623" s="92"/>
      <c r="P8623" s="92"/>
      <c r="Q8623" s="92"/>
      <c r="R8623" s="92"/>
    </row>
    <row r="8624" spans="1:18" x14ac:dyDescent="0.3">
      <c r="A8624" s="107"/>
      <c r="B8624" s="92"/>
      <c r="C8624" s="92"/>
      <c r="D8624" s="92"/>
      <c r="E8624" s="92"/>
      <c r="F8624" s="92"/>
      <c r="G8624" s="92"/>
      <c r="H8624" s="92"/>
      <c r="I8624" s="92"/>
      <c r="J8624" s="92"/>
      <c r="K8624" s="92"/>
      <c r="N8624" s="92"/>
      <c r="O8624" s="92"/>
      <c r="P8624" s="92"/>
      <c r="Q8624" s="92"/>
      <c r="R8624" s="92"/>
    </row>
    <row r="8625" spans="1:18" x14ac:dyDescent="0.3">
      <c r="A8625" s="107"/>
      <c r="B8625" s="92"/>
      <c r="C8625" s="92"/>
      <c r="D8625" s="92"/>
      <c r="E8625" s="92"/>
      <c r="F8625" s="92"/>
      <c r="G8625" s="92"/>
      <c r="H8625" s="92"/>
      <c r="I8625" s="92"/>
      <c r="J8625" s="92"/>
      <c r="K8625" s="92"/>
      <c r="N8625" s="92"/>
      <c r="O8625" s="92"/>
      <c r="P8625" s="92"/>
      <c r="Q8625" s="92"/>
      <c r="R8625" s="92"/>
    </row>
    <row r="8626" spans="1:18" x14ac:dyDescent="0.3">
      <c r="A8626" s="107"/>
      <c r="B8626" s="92"/>
      <c r="C8626" s="92"/>
      <c r="D8626" s="92"/>
      <c r="E8626" s="92"/>
      <c r="F8626" s="92"/>
      <c r="G8626" s="92"/>
      <c r="H8626" s="92"/>
      <c r="I8626" s="92"/>
      <c r="J8626" s="92"/>
      <c r="K8626" s="92"/>
      <c r="N8626" s="92"/>
      <c r="O8626" s="92"/>
      <c r="P8626" s="92"/>
      <c r="Q8626" s="92"/>
      <c r="R8626" s="92"/>
    </row>
    <row r="8627" spans="1:18" x14ac:dyDescent="0.3">
      <c r="A8627" s="107"/>
      <c r="B8627" s="92"/>
      <c r="C8627" s="92"/>
      <c r="D8627" s="92"/>
      <c r="E8627" s="92"/>
      <c r="F8627" s="92"/>
      <c r="G8627" s="92"/>
      <c r="H8627" s="92"/>
      <c r="I8627" s="92"/>
      <c r="J8627" s="92"/>
      <c r="K8627" s="92"/>
      <c r="N8627" s="92"/>
      <c r="O8627" s="92"/>
      <c r="P8627" s="92"/>
      <c r="Q8627" s="92"/>
      <c r="R8627" s="92"/>
    </row>
    <row r="8628" spans="1:18" x14ac:dyDescent="0.3">
      <c r="A8628" s="107"/>
      <c r="B8628" s="92"/>
      <c r="C8628" s="92"/>
      <c r="D8628" s="92"/>
      <c r="E8628" s="92"/>
      <c r="F8628" s="92"/>
      <c r="G8628" s="92"/>
      <c r="H8628" s="92"/>
      <c r="I8628" s="92"/>
      <c r="J8628" s="92"/>
      <c r="K8628" s="92"/>
      <c r="N8628" s="92"/>
      <c r="O8628" s="92"/>
      <c r="P8628" s="92"/>
      <c r="Q8628" s="92"/>
      <c r="R8628" s="92"/>
    </row>
    <row r="8629" spans="1:18" x14ac:dyDescent="0.3">
      <c r="A8629" s="107"/>
      <c r="B8629" s="92"/>
      <c r="C8629" s="92"/>
      <c r="D8629" s="92"/>
      <c r="E8629" s="92"/>
      <c r="F8629" s="92"/>
      <c r="G8629" s="92"/>
      <c r="H8629" s="92"/>
      <c r="I8629" s="92"/>
      <c r="J8629" s="92"/>
      <c r="K8629" s="92"/>
      <c r="N8629" s="92"/>
      <c r="O8629" s="92"/>
      <c r="P8629" s="92"/>
      <c r="Q8629" s="92"/>
      <c r="R8629" s="92"/>
    </row>
    <row r="8630" spans="1:18" x14ac:dyDescent="0.3">
      <c r="A8630" s="107"/>
      <c r="B8630" s="92"/>
      <c r="C8630" s="92"/>
      <c r="D8630" s="92"/>
      <c r="E8630" s="92"/>
      <c r="F8630" s="92"/>
      <c r="G8630" s="92"/>
      <c r="H8630" s="92"/>
      <c r="I8630" s="92"/>
      <c r="J8630" s="92"/>
      <c r="K8630" s="92"/>
      <c r="N8630" s="92"/>
      <c r="O8630" s="92"/>
      <c r="P8630" s="92"/>
      <c r="Q8630" s="92"/>
      <c r="R8630" s="92"/>
    </row>
    <row r="8631" spans="1:18" x14ac:dyDescent="0.3">
      <c r="A8631" s="107"/>
      <c r="B8631" s="92"/>
      <c r="C8631" s="92"/>
      <c r="D8631" s="92"/>
      <c r="E8631" s="92"/>
      <c r="F8631" s="92"/>
      <c r="G8631" s="92"/>
      <c r="H8631" s="92"/>
      <c r="I8631" s="92"/>
      <c r="J8631" s="92"/>
      <c r="K8631" s="92"/>
      <c r="N8631" s="92"/>
      <c r="O8631" s="92"/>
      <c r="P8631" s="92"/>
      <c r="Q8631" s="92"/>
      <c r="R8631" s="92"/>
    </row>
    <row r="8632" spans="1:18" x14ac:dyDescent="0.3">
      <c r="A8632" s="107"/>
      <c r="B8632" s="92"/>
      <c r="C8632" s="92"/>
      <c r="D8632" s="92"/>
      <c r="E8632" s="92"/>
      <c r="F8632" s="92"/>
      <c r="G8632" s="92"/>
      <c r="H8632" s="92"/>
      <c r="I8632" s="92"/>
      <c r="J8632" s="92"/>
      <c r="K8632" s="92"/>
      <c r="N8632" s="92"/>
      <c r="O8632" s="92"/>
      <c r="P8632" s="92"/>
      <c r="Q8632" s="92"/>
      <c r="R8632" s="92"/>
    </row>
    <row r="8633" spans="1:18" x14ac:dyDescent="0.3">
      <c r="A8633" s="107"/>
      <c r="B8633" s="92"/>
      <c r="C8633" s="92"/>
      <c r="D8633" s="92"/>
      <c r="E8633" s="92"/>
      <c r="F8633" s="92"/>
      <c r="G8633" s="92"/>
      <c r="H8633" s="92"/>
      <c r="I8633" s="92"/>
      <c r="J8633" s="92"/>
      <c r="K8633" s="92"/>
      <c r="N8633" s="92"/>
      <c r="O8633" s="92"/>
      <c r="P8633" s="92"/>
      <c r="Q8633" s="92"/>
      <c r="R8633" s="92"/>
    </row>
    <row r="8634" spans="1:18" x14ac:dyDescent="0.3">
      <c r="A8634" s="107"/>
      <c r="B8634" s="92"/>
      <c r="C8634" s="92"/>
      <c r="D8634" s="92"/>
      <c r="E8634" s="92"/>
      <c r="F8634" s="92"/>
      <c r="G8634" s="92"/>
      <c r="H8634" s="92"/>
      <c r="I8634" s="92"/>
      <c r="J8634" s="92"/>
      <c r="K8634" s="92"/>
      <c r="N8634" s="92"/>
      <c r="O8634" s="92"/>
      <c r="P8634" s="92"/>
      <c r="Q8634" s="92"/>
      <c r="R8634" s="92"/>
    </row>
    <row r="8635" spans="1:18" x14ac:dyDescent="0.3">
      <c r="A8635" s="107"/>
      <c r="B8635" s="92"/>
      <c r="C8635" s="92"/>
      <c r="D8635" s="92"/>
      <c r="E8635" s="92"/>
      <c r="F8635" s="92"/>
      <c r="G8635" s="92"/>
      <c r="H8635" s="92"/>
      <c r="I8635" s="92"/>
      <c r="J8635" s="92"/>
      <c r="K8635" s="92"/>
      <c r="N8635" s="92"/>
      <c r="O8635" s="92"/>
      <c r="P8635" s="92"/>
      <c r="Q8635" s="92"/>
      <c r="R8635" s="92"/>
    </row>
    <row r="8636" spans="1:18" x14ac:dyDescent="0.3">
      <c r="A8636" s="107"/>
      <c r="B8636" s="92"/>
      <c r="C8636" s="92"/>
      <c r="D8636" s="92"/>
      <c r="E8636" s="92"/>
      <c r="F8636" s="92"/>
      <c r="G8636" s="92"/>
      <c r="H8636" s="92"/>
      <c r="I8636" s="92"/>
      <c r="J8636" s="92"/>
      <c r="K8636" s="92"/>
      <c r="N8636" s="92"/>
      <c r="O8636" s="92"/>
      <c r="P8636" s="92"/>
      <c r="Q8636" s="92"/>
      <c r="R8636" s="92"/>
    </row>
    <row r="8637" spans="1:18" x14ac:dyDescent="0.3">
      <c r="A8637" s="107"/>
      <c r="B8637" s="92"/>
      <c r="C8637" s="92"/>
      <c r="D8637" s="92"/>
      <c r="E8637" s="92"/>
      <c r="F8637" s="92"/>
      <c r="G8637" s="92"/>
      <c r="H8637" s="92"/>
      <c r="I8637" s="92"/>
      <c r="J8637" s="92"/>
      <c r="K8637" s="92"/>
      <c r="N8637" s="92"/>
      <c r="O8637" s="92"/>
      <c r="P8637" s="92"/>
      <c r="Q8637" s="92"/>
      <c r="R8637" s="92"/>
    </row>
    <row r="8638" spans="1:18" x14ac:dyDescent="0.3">
      <c r="A8638" s="107"/>
      <c r="B8638" s="92"/>
      <c r="C8638" s="92"/>
      <c r="D8638" s="92"/>
      <c r="E8638" s="92"/>
      <c r="F8638" s="92"/>
      <c r="G8638" s="92"/>
      <c r="H8638" s="92"/>
      <c r="I8638" s="92"/>
      <c r="J8638" s="92"/>
      <c r="K8638" s="92"/>
      <c r="N8638" s="92"/>
      <c r="O8638" s="92"/>
      <c r="P8638" s="92"/>
      <c r="Q8638" s="92"/>
      <c r="R8638" s="92"/>
    </row>
    <row r="8639" spans="1:18" x14ac:dyDescent="0.3">
      <c r="A8639" s="107"/>
      <c r="B8639" s="92"/>
      <c r="C8639" s="92"/>
      <c r="D8639" s="92"/>
      <c r="E8639" s="92"/>
      <c r="F8639" s="92"/>
      <c r="G8639" s="92"/>
      <c r="H8639" s="92"/>
      <c r="I8639" s="92"/>
      <c r="J8639" s="92"/>
      <c r="K8639" s="92"/>
      <c r="N8639" s="92"/>
      <c r="O8639" s="92"/>
      <c r="P8639" s="92"/>
      <c r="Q8639" s="92"/>
      <c r="R8639" s="92"/>
    </row>
    <row r="8640" spans="1:18" x14ac:dyDescent="0.3">
      <c r="A8640" s="107"/>
      <c r="B8640" s="92"/>
      <c r="C8640" s="92"/>
      <c r="D8640" s="92"/>
      <c r="E8640" s="92"/>
      <c r="F8640" s="92"/>
      <c r="G8640" s="92"/>
      <c r="H8640" s="92"/>
      <c r="I8640" s="92"/>
      <c r="J8640" s="92"/>
      <c r="K8640" s="92"/>
      <c r="N8640" s="92"/>
      <c r="O8640" s="92"/>
      <c r="P8640" s="92"/>
      <c r="Q8640" s="92"/>
      <c r="R8640" s="92"/>
    </row>
    <row r="8641" spans="1:18" x14ac:dyDescent="0.3">
      <c r="A8641" s="107"/>
      <c r="B8641" s="92"/>
      <c r="C8641" s="92"/>
      <c r="D8641" s="92"/>
      <c r="E8641" s="92"/>
      <c r="F8641" s="92"/>
      <c r="G8641" s="92"/>
      <c r="H8641" s="92"/>
      <c r="I8641" s="92"/>
      <c r="J8641" s="92"/>
      <c r="K8641" s="92"/>
      <c r="N8641" s="92"/>
      <c r="O8641" s="92"/>
      <c r="P8641" s="92"/>
      <c r="Q8641" s="92"/>
      <c r="R8641" s="92"/>
    </row>
    <row r="8642" spans="1:18" x14ac:dyDescent="0.3">
      <c r="A8642" s="107"/>
      <c r="B8642" s="92"/>
      <c r="C8642" s="92"/>
      <c r="D8642" s="92"/>
      <c r="E8642" s="92"/>
      <c r="F8642" s="92"/>
      <c r="G8642" s="92"/>
      <c r="H8642" s="92"/>
      <c r="I8642" s="92"/>
      <c r="J8642" s="92"/>
      <c r="K8642" s="92"/>
      <c r="N8642" s="92"/>
      <c r="O8642" s="92"/>
      <c r="P8642" s="92"/>
      <c r="Q8642" s="92"/>
      <c r="R8642" s="92"/>
    </row>
    <row r="8643" spans="1:18" x14ac:dyDescent="0.3">
      <c r="A8643" s="107"/>
      <c r="B8643" s="92"/>
      <c r="C8643" s="92"/>
      <c r="D8643" s="92"/>
      <c r="E8643" s="92"/>
      <c r="F8643" s="92"/>
      <c r="G8643" s="92"/>
      <c r="H8643" s="92"/>
      <c r="I8643" s="92"/>
      <c r="J8643" s="92"/>
      <c r="K8643" s="92"/>
      <c r="N8643" s="92"/>
      <c r="O8643" s="92"/>
      <c r="P8643" s="92"/>
      <c r="Q8643" s="92"/>
      <c r="R8643" s="92"/>
    </row>
    <row r="8644" spans="1:18" x14ac:dyDescent="0.3">
      <c r="A8644" s="107"/>
      <c r="B8644" s="92"/>
      <c r="C8644" s="92"/>
      <c r="D8644" s="92"/>
      <c r="E8644" s="92"/>
      <c r="F8644" s="92"/>
      <c r="G8644" s="92"/>
      <c r="H8644" s="92"/>
      <c r="I8644" s="92"/>
      <c r="J8644" s="92"/>
      <c r="K8644" s="92"/>
      <c r="N8644" s="92"/>
      <c r="O8644" s="92"/>
      <c r="P8644" s="92"/>
      <c r="Q8644" s="92"/>
      <c r="R8644" s="92"/>
    </row>
    <row r="8645" spans="1:18" x14ac:dyDescent="0.3">
      <c r="A8645" s="107"/>
      <c r="B8645" s="92"/>
      <c r="C8645" s="92"/>
      <c r="D8645" s="92"/>
      <c r="E8645" s="92"/>
      <c r="F8645" s="92"/>
      <c r="G8645" s="92"/>
      <c r="H8645" s="92"/>
      <c r="I8645" s="92"/>
      <c r="J8645" s="92"/>
      <c r="K8645" s="92"/>
      <c r="N8645" s="92"/>
      <c r="O8645" s="92"/>
      <c r="P8645" s="92"/>
      <c r="Q8645" s="92"/>
      <c r="R8645" s="92"/>
    </row>
    <row r="8646" spans="1:18" x14ac:dyDescent="0.3">
      <c r="A8646" s="107"/>
      <c r="B8646" s="92"/>
      <c r="C8646" s="92"/>
      <c r="D8646" s="92"/>
      <c r="E8646" s="92"/>
      <c r="F8646" s="92"/>
      <c r="G8646" s="92"/>
      <c r="H8646" s="92"/>
      <c r="I8646" s="92"/>
      <c r="J8646" s="92"/>
      <c r="K8646" s="92"/>
      <c r="N8646" s="92"/>
      <c r="O8646" s="92"/>
      <c r="P8646" s="92"/>
      <c r="Q8646" s="92"/>
      <c r="R8646" s="92"/>
    </row>
    <row r="8647" spans="1:18" x14ac:dyDescent="0.3">
      <c r="A8647" s="107"/>
      <c r="B8647" s="92"/>
      <c r="C8647" s="92"/>
      <c r="D8647" s="92"/>
      <c r="E8647" s="92"/>
      <c r="F8647" s="92"/>
      <c r="G8647" s="92"/>
      <c r="H8647" s="92"/>
      <c r="I8647" s="92"/>
      <c r="J8647" s="92"/>
      <c r="K8647" s="92"/>
      <c r="N8647" s="92"/>
      <c r="O8647" s="92"/>
      <c r="P8647" s="92"/>
      <c r="Q8647" s="92"/>
      <c r="R8647" s="92"/>
    </row>
    <row r="8648" spans="1:18" x14ac:dyDescent="0.3">
      <c r="A8648" s="107"/>
      <c r="B8648" s="92"/>
      <c r="C8648" s="92"/>
      <c r="D8648" s="92"/>
      <c r="E8648" s="92"/>
      <c r="F8648" s="92"/>
      <c r="G8648" s="92"/>
      <c r="H8648" s="92"/>
      <c r="I8648" s="92"/>
      <c r="J8648" s="92"/>
      <c r="K8648" s="92"/>
      <c r="N8648" s="92"/>
      <c r="O8648" s="92"/>
      <c r="P8648" s="92"/>
      <c r="Q8648" s="92"/>
      <c r="R8648" s="92"/>
    </row>
    <row r="8649" spans="1:18" x14ac:dyDescent="0.3">
      <c r="A8649" s="107"/>
      <c r="B8649" s="92"/>
      <c r="C8649" s="92"/>
      <c r="D8649" s="92"/>
      <c r="E8649" s="92"/>
      <c r="F8649" s="92"/>
      <c r="G8649" s="92"/>
      <c r="H8649" s="92"/>
      <c r="I8649" s="92"/>
      <c r="J8649" s="92"/>
      <c r="K8649" s="92"/>
      <c r="N8649" s="92"/>
      <c r="O8649" s="92"/>
      <c r="P8649" s="92"/>
      <c r="Q8649" s="92"/>
      <c r="R8649" s="92"/>
    </row>
    <row r="8650" spans="1:18" x14ac:dyDescent="0.3">
      <c r="A8650" s="107"/>
      <c r="B8650" s="92"/>
      <c r="C8650" s="92"/>
      <c r="D8650" s="92"/>
      <c r="E8650" s="92"/>
      <c r="F8650" s="92"/>
      <c r="G8650" s="92"/>
      <c r="H8650" s="92"/>
      <c r="I8650" s="92"/>
      <c r="J8650" s="92"/>
      <c r="K8650" s="92"/>
      <c r="N8650" s="92"/>
      <c r="O8650" s="92"/>
      <c r="P8650" s="92"/>
      <c r="Q8650" s="92"/>
      <c r="R8650" s="92"/>
    </row>
    <row r="8651" spans="1:18" x14ac:dyDescent="0.3">
      <c r="A8651" s="107"/>
      <c r="B8651" s="92"/>
      <c r="C8651" s="92"/>
      <c r="D8651" s="92"/>
      <c r="E8651" s="92"/>
      <c r="F8651" s="92"/>
      <c r="G8651" s="92"/>
      <c r="H8651" s="92"/>
      <c r="I8651" s="92"/>
      <c r="J8651" s="92"/>
      <c r="K8651" s="92"/>
      <c r="N8651" s="92"/>
      <c r="O8651" s="92"/>
      <c r="P8651" s="92"/>
      <c r="Q8651" s="92"/>
      <c r="R8651" s="92"/>
    </row>
    <row r="8652" spans="1:18" x14ac:dyDescent="0.3">
      <c r="A8652" s="107"/>
      <c r="B8652" s="92"/>
      <c r="C8652" s="92"/>
      <c r="D8652" s="92"/>
      <c r="E8652" s="92"/>
      <c r="F8652" s="92"/>
      <c r="G8652" s="92"/>
      <c r="H8652" s="92"/>
      <c r="I8652" s="92"/>
      <c r="J8652" s="92"/>
      <c r="K8652" s="92"/>
      <c r="N8652" s="92"/>
      <c r="O8652" s="92"/>
      <c r="P8652" s="92"/>
      <c r="Q8652" s="92"/>
      <c r="R8652" s="92"/>
    </row>
    <row r="8653" spans="1:18" x14ac:dyDescent="0.3">
      <c r="A8653" s="107"/>
      <c r="B8653" s="92"/>
      <c r="C8653" s="92"/>
      <c r="D8653" s="92"/>
      <c r="E8653" s="92"/>
      <c r="F8653" s="92"/>
      <c r="G8653" s="92"/>
      <c r="H8653" s="92"/>
      <c r="I8653" s="92"/>
      <c r="J8653" s="92"/>
      <c r="K8653" s="92"/>
      <c r="N8653" s="92"/>
      <c r="O8653" s="92"/>
      <c r="P8653" s="92"/>
      <c r="Q8653" s="92"/>
      <c r="R8653" s="92"/>
    </row>
    <row r="8654" spans="1:18" x14ac:dyDescent="0.3">
      <c r="A8654" s="107"/>
      <c r="B8654" s="92"/>
      <c r="C8654" s="92"/>
      <c r="D8654" s="92"/>
      <c r="E8654" s="92"/>
      <c r="F8654" s="92"/>
      <c r="G8654" s="92"/>
      <c r="H8654" s="92"/>
      <c r="I8654" s="92"/>
      <c r="J8654" s="92"/>
      <c r="K8654" s="92"/>
      <c r="N8654" s="92"/>
      <c r="O8654" s="92"/>
      <c r="P8654" s="92"/>
      <c r="Q8654" s="92"/>
      <c r="R8654" s="92"/>
    </row>
    <row r="8655" spans="1:18" x14ac:dyDescent="0.3">
      <c r="A8655" s="107"/>
      <c r="B8655" s="92"/>
      <c r="C8655" s="92"/>
      <c r="D8655" s="92"/>
      <c r="E8655" s="92"/>
      <c r="F8655" s="92"/>
      <c r="G8655" s="92"/>
      <c r="H8655" s="92"/>
      <c r="I8655" s="92"/>
      <c r="J8655" s="92"/>
      <c r="K8655" s="92"/>
      <c r="N8655" s="92"/>
      <c r="O8655" s="92"/>
      <c r="P8655" s="92"/>
      <c r="Q8655" s="92"/>
      <c r="R8655" s="92"/>
    </row>
    <row r="8656" spans="1:18" x14ac:dyDescent="0.3">
      <c r="A8656" s="107"/>
      <c r="B8656" s="92"/>
      <c r="C8656" s="92"/>
      <c r="D8656" s="92"/>
      <c r="E8656" s="92"/>
      <c r="F8656" s="92"/>
      <c r="G8656" s="92"/>
      <c r="H8656" s="92"/>
      <c r="I8656" s="92"/>
      <c r="J8656" s="92"/>
      <c r="K8656" s="92"/>
      <c r="N8656" s="92"/>
      <c r="O8656" s="92"/>
      <c r="P8656" s="92"/>
      <c r="Q8656" s="92"/>
      <c r="R8656" s="92"/>
    </row>
    <row r="8657" spans="1:18" x14ac:dyDescent="0.3">
      <c r="A8657" s="107"/>
      <c r="B8657" s="92"/>
      <c r="C8657" s="92"/>
      <c r="D8657" s="92"/>
      <c r="E8657" s="92"/>
      <c r="F8657" s="92"/>
      <c r="G8657" s="92"/>
      <c r="H8657" s="92"/>
      <c r="I8657" s="92"/>
      <c r="J8657" s="92"/>
      <c r="K8657" s="92"/>
      <c r="N8657" s="92"/>
      <c r="O8657" s="92"/>
      <c r="P8657" s="92"/>
      <c r="Q8657" s="92"/>
      <c r="R8657" s="92"/>
    </row>
    <row r="8658" spans="1:18" x14ac:dyDescent="0.3">
      <c r="A8658" s="107"/>
      <c r="B8658" s="92"/>
      <c r="C8658" s="92"/>
      <c r="D8658" s="92"/>
      <c r="E8658" s="92"/>
      <c r="F8658" s="92"/>
      <c r="G8658" s="92"/>
      <c r="H8658" s="92"/>
      <c r="I8658" s="92"/>
      <c r="J8658" s="92"/>
      <c r="K8658" s="92"/>
      <c r="N8658" s="92"/>
      <c r="O8658" s="92"/>
      <c r="P8658" s="92"/>
      <c r="Q8658" s="92"/>
      <c r="R8658" s="92"/>
    </row>
    <row r="8659" spans="1:18" x14ac:dyDescent="0.3">
      <c r="A8659" s="107"/>
      <c r="B8659" s="92"/>
      <c r="C8659" s="92"/>
      <c r="D8659" s="92"/>
      <c r="E8659" s="92"/>
      <c r="F8659" s="92"/>
      <c r="G8659" s="92"/>
      <c r="H8659" s="92"/>
      <c r="I8659" s="92"/>
      <c r="J8659" s="92"/>
      <c r="K8659" s="92"/>
      <c r="N8659" s="92"/>
      <c r="O8659" s="92"/>
      <c r="P8659" s="92"/>
      <c r="Q8659" s="92"/>
      <c r="R8659" s="92"/>
    </row>
    <row r="8660" spans="1:18" x14ac:dyDescent="0.3">
      <c r="A8660" s="107"/>
      <c r="B8660" s="92"/>
      <c r="C8660" s="92"/>
      <c r="D8660" s="92"/>
      <c r="E8660" s="92"/>
      <c r="F8660" s="92"/>
      <c r="G8660" s="92"/>
      <c r="H8660" s="92"/>
      <c r="I8660" s="92"/>
      <c r="J8660" s="92"/>
      <c r="K8660" s="92"/>
      <c r="N8660" s="92"/>
      <c r="O8660" s="92"/>
      <c r="P8660" s="92"/>
      <c r="Q8660" s="92"/>
      <c r="R8660" s="92"/>
    </row>
    <row r="8661" spans="1:18" x14ac:dyDescent="0.3">
      <c r="A8661" s="107"/>
      <c r="B8661" s="92"/>
      <c r="C8661" s="92"/>
      <c r="D8661" s="92"/>
      <c r="E8661" s="92"/>
      <c r="F8661" s="92"/>
      <c r="G8661" s="92"/>
      <c r="H8661" s="92"/>
      <c r="I8661" s="92"/>
      <c r="J8661" s="92"/>
      <c r="K8661" s="92"/>
      <c r="N8661" s="92"/>
      <c r="O8661" s="92"/>
      <c r="P8661" s="92"/>
      <c r="Q8661" s="92"/>
      <c r="R8661" s="92"/>
    </row>
    <row r="8662" spans="1:18" x14ac:dyDescent="0.3">
      <c r="A8662" s="107"/>
      <c r="B8662" s="92"/>
      <c r="C8662" s="92"/>
      <c r="D8662" s="92"/>
      <c r="E8662" s="92"/>
      <c r="F8662" s="92"/>
      <c r="G8662" s="92"/>
      <c r="H8662" s="92"/>
      <c r="I8662" s="92"/>
      <c r="J8662" s="92"/>
      <c r="K8662" s="92"/>
      <c r="N8662" s="92"/>
      <c r="O8662" s="92"/>
      <c r="P8662" s="92"/>
      <c r="Q8662" s="92"/>
      <c r="R8662" s="92"/>
    </row>
    <row r="8663" spans="1:18" x14ac:dyDescent="0.3">
      <c r="A8663" s="107"/>
      <c r="B8663" s="92"/>
      <c r="C8663" s="92"/>
      <c r="D8663" s="92"/>
      <c r="E8663" s="92"/>
      <c r="F8663" s="92"/>
      <c r="G8663" s="92"/>
      <c r="H8663" s="92"/>
      <c r="I8663" s="92"/>
      <c r="J8663" s="92"/>
      <c r="K8663" s="92"/>
      <c r="N8663" s="92"/>
      <c r="O8663" s="92"/>
      <c r="P8663" s="92"/>
      <c r="Q8663" s="92"/>
      <c r="R8663" s="92"/>
    </row>
    <row r="8664" spans="1:18" x14ac:dyDescent="0.3">
      <c r="A8664" s="107"/>
      <c r="B8664" s="92"/>
      <c r="C8664" s="92"/>
      <c r="D8664" s="92"/>
      <c r="E8664" s="92"/>
      <c r="F8664" s="92"/>
      <c r="G8664" s="92"/>
      <c r="H8664" s="92"/>
      <c r="I8664" s="92"/>
      <c r="J8664" s="92"/>
      <c r="K8664" s="92"/>
      <c r="N8664" s="92"/>
      <c r="O8664" s="92"/>
      <c r="P8664" s="92"/>
      <c r="Q8664" s="92"/>
      <c r="R8664" s="92"/>
    </row>
    <row r="8665" spans="1:18" x14ac:dyDescent="0.3">
      <c r="A8665" s="107"/>
      <c r="B8665" s="92"/>
      <c r="C8665" s="92"/>
      <c r="D8665" s="92"/>
      <c r="E8665" s="92"/>
      <c r="F8665" s="92"/>
      <c r="G8665" s="92"/>
      <c r="H8665" s="92"/>
      <c r="I8665" s="92"/>
      <c r="J8665" s="92"/>
      <c r="K8665" s="92"/>
      <c r="N8665" s="92"/>
      <c r="O8665" s="92"/>
      <c r="P8665" s="92"/>
      <c r="Q8665" s="92"/>
      <c r="R8665" s="92"/>
    </row>
    <row r="8666" spans="1:18" x14ac:dyDescent="0.3">
      <c r="A8666" s="107"/>
      <c r="B8666" s="92"/>
      <c r="C8666" s="92"/>
      <c r="D8666" s="92"/>
      <c r="E8666" s="92"/>
      <c r="F8666" s="92"/>
      <c r="G8666" s="92"/>
      <c r="H8666" s="92"/>
      <c r="I8666" s="92"/>
      <c r="J8666" s="92"/>
      <c r="K8666" s="92"/>
      <c r="N8666" s="92"/>
      <c r="O8666" s="92"/>
      <c r="P8666" s="92"/>
      <c r="Q8666" s="92"/>
      <c r="R8666" s="92"/>
    </row>
    <row r="8667" spans="1:18" x14ac:dyDescent="0.3">
      <c r="A8667" s="107"/>
      <c r="B8667" s="92"/>
      <c r="C8667" s="92"/>
      <c r="D8667" s="92"/>
      <c r="E8667" s="92"/>
      <c r="F8667" s="92"/>
      <c r="G8667" s="92"/>
      <c r="H8667" s="92"/>
      <c r="I8667" s="92"/>
      <c r="J8667" s="92"/>
      <c r="K8667" s="92"/>
      <c r="N8667" s="92"/>
      <c r="O8667" s="92"/>
      <c r="P8667" s="92"/>
      <c r="Q8667" s="92"/>
      <c r="R8667" s="92"/>
    </row>
    <row r="8668" spans="1:18" x14ac:dyDescent="0.3">
      <c r="A8668" s="107"/>
      <c r="B8668" s="92"/>
      <c r="C8668" s="92"/>
      <c r="D8668" s="92"/>
      <c r="E8668" s="92"/>
      <c r="F8668" s="92"/>
      <c r="G8668" s="92"/>
      <c r="H8668" s="92"/>
      <c r="I8668" s="92"/>
      <c r="J8668" s="92"/>
      <c r="K8668" s="92"/>
      <c r="N8668" s="92"/>
      <c r="O8668" s="92"/>
      <c r="P8668" s="92"/>
      <c r="Q8668" s="92"/>
      <c r="R8668" s="92"/>
    </row>
    <row r="8669" spans="1:18" x14ac:dyDescent="0.3">
      <c r="A8669" s="107"/>
      <c r="B8669" s="92"/>
      <c r="C8669" s="92"/>
      <c r="D8669" s="92"/>
      <c r="E8669" s="92"/>
      <c r="F8669" s="92"/>
      <c r="G8669" s="92"/>
      <c r="H8669" s="92"/>
      <c r="I8669" s="92"/>
      <c r="J8669" s="92"/>
      <c r="K8669" s="92"/>
      <c r="N8669" s="92"/>
      <c r="O8669" s="92"/>
      <c r="P8669" s="92"/>
      <c r="Q8669" s="92"/>
      <c r="R8669" s="92"/>
    </row>
    <row r="8670" spans="1:18" x14ac:dyDescent="0.3">
      <c r="A8670" s="107"/>
      <c r="B8670" s="92"/>
      <c r="C8670" s="92"/>
      <c r="D8670" s="92"/>
      <c r="E8670" s="92"/>
      <c r="F8670" s="92"/>
      <c r="G8670" s="92"/>
      <c r="H8670" s="92"/>
      <c r="I8670" s="92"/>
      <c r="J8670" s="92"/>
      <c r="K8670" s="92"/>
      <c r="N8670" s="92"/>
      <c r="O8670" s="92"/>
      <c r="P8670" s="92"/>
      <c r="Q8670" s="92"/>
      <c r="R8670" s="92"/>
    </row>
    <row r="8671" spans="1:18" x14ac:dyDescent="0.3">
      <c r="A8671" s="107"/>
      <c r="B8671" s="92"/>
      <c r="C8671" s="92"/>
      <c r="D8671" s="92"/>
      <c r="E8671" s="92"/>
      <c r="F8671" s="92"/>
      <c r="G8671" s="92"/>
      <c r="H8671" s="92"/>
      <c r="I8671" s="92"/>
      <c r="J8671" s="92"/>
      <c r="K8671" s="92"/>
      <c r="N8671" s="92"/>
      <c r="O8671" s="92"/>
      <c r="P8671" s="92"/>
      <c r="Q8671" s="92"/>
      <c r="R8671" s="92"/>
    </row>
    <row r="8672" spans="1:18" x14ac:dyDescent="0.3">
      <c r="A8672" s="107"/>
      <c r="B8672" s="92"/>
      <c r="C8672" s="92"/>
      <c r="D8672" s="92"/>
      <c r="E8672" s="92"/>
      <c r="F8672" s="92"/>
      <c r="G8672" s="92"/>
      <c r="H8672" s="92"/>
      <c r="I8672" s="92"/>
      <c r="J8672" s="92"/>
      <c r="K8672" s="92"/>
      <c r="N8672" s="92"/>
      <c r="O8672" s="92"/>
      <c r="P8672" s="92"/>
      <c r="Q8672" s="92"/>
      <c r="R8672" s="92"/>
    </row>
    <row r="8673" spans="1:18" x14ac:dyDescent="0.3">
      <c r="A8673" s="107"/>
      <c r="B8673" s="92"/>
      <c r="C8673" s="92"/>
      <c r="D8673" s="92"/>
      <c r="E8673" s="92"/>
      <c r="F8673" s="92"/>
      <c r="G8673" s="92"/>
      <c r="H8673" s="92"/>
      <c r="I8673" s="92"/>
      <c r="J8673" s="92"/>
      <c r="K8673" s="92"/>
      <c r="N8673" s="92"/>
      <c r="O8673" s="92"/>
      <c r="P8673" s="92"/>
      <c r="Q8673" s="92"/>
      <c r="R8673" s="92"/>
    </row>
    <row r="8674" spans="1:18" x14ac:dyDescent="0.3">
      <c r="A8674" s="107"/>
      <c r="B8674" s="92"/>
      <c r="C8674" s="92"/>
      <c r="D8674" s="92"/>
      <c r="E8674" s="92"/>
      <c r="F8674" s="92"/>
      <c r="G8674" s="92"/>
      <c r="H8674" s="92"/>
      <c r="I8674" s="92"/>
      <c r="J8674" s="92"/>
      <c r="K8674" s="92"/>
      <c r="N8674" s="92"/>
      <c r="O8674" s="92"/>
      <c r="P8674" s="92"/>
      <c r="Q8674" s="92"/>
      <c r="R8674" s="92"/>
    </row>
    <row r="8675" spans="1:18" x14ac:dyDescent="0.3">
      <c r="A8675" s="107"/>
      <c r="B8675" s="92"/>
      <c r="C8675" s="92"/>
      <c r="D8675" s="92"/>
      <c r="E8675" s="92"/>
      <c r="F8675" s="92"/>
      <c r="G8675" s="92"/>
      <c r="H8675" s="92"/>
      <c r="I8675" s="92"/>
      <c r="J8675" s="92"/>
      <c r="K8675" s="92"/>
      <c r="N8675" s="92"/>
      <c r="O8675" s="92"/>
      <c r="P8675" s="92"/>
      <c r="Q8675" s="92"/>
      <c r="R8675" s="92"/>
    </row>
    <row r="8676" spans="1:18" x14ac:dyDescent="0.3">
      <c r="A8676" s="107"/>
      <c r="B8676" s="92"/>
      <c r="C8676" s="92"/>
      <c r="D8676" s="92"/>
      <c r="E8676" s="92"/>
      <c r="F8676" s="92"/>
      <c r="G8676" s="92"/>
      <c r="H8676" s="92"/>
      <c r="I8676" s="92"/>
      <c r="J8676" s="92"/>
      <c r="K8676" s="92"/>
      <c r="N8676" s="92"/>
      <c r="O8676" s="92"/>
      <c r="P8676" s="92"/>
      <c r="Q8676" s="92"/>
      <c r="R8676" s="92"/>
    </row>
    <row r="8677" spans="1:18" x14ac:dyDescent="0.3">
      <c r="A8677" s="107"/>
      <c r="B8677" s="92"/>
      <c r="C8677" s="92"/>
      <c r="D8677" s="92"/>
      <c r="E8677" s="92"/>
      <c r="F8677" s="92"/>
      <c r="G8677" s="92"/>
      <c r="H8677" s="92"/>
      <c r="I8677" s="92"/>
      <c r="J8677" s="92"/>
      <c r="K8677" s="92"/>
      <c r="N8677" s="92"/>
      <c r="O8677" s="92"/>
      <c r="P8677" s="92"/>
      <c r="Q8677" s="92"/>
      <c r="R8677" s="92"/>
    </row>
    <row r="8678" spans="1:18" x14ac:dyDescent="0.3">
      <c r="A8678" s="107"/>
      <c r="B8678" s="92"/>
      <c r="C8678" s="92"/>
      <c r="D8678" s="92"/>
      <c r="E8678" s="92"/>
      <c r="F8678" s="92"/>
      <c r="G8678" s="92"/>
      <c r="H8678" s="92"/>
      <c r="I8678" s="92"/>
      <c r="J8678" s="92"/>
      <c r="K8678" s="92"/>
      <c r="N8678" s="92"/>
      <c r="O8678" s="92"/>
      <c r="P8678" s="92"/>
      <c r="Q8678" s="92"/>
      <c r="R8678" s="92"/>
    </row>
    <row r="8679" spans="1:18" x14ac:dyDescent="0.3">
      <c r="A8679" s="107"/>
      <c r="B8679" s="92"/>
      <c r="C8679" s="92"/>
      <c r="D8679" s="92"/>
      <c r="E8679" s="92"/>
      <c r="F8679" s="92"/>
      <c r="G8679" s="92"/>
      <c r="H8679" s="92"/>
      <c r="I8679" s="92"/>
      <c r="J8679" s="92"/>
      <c r="K8679" s="92"/>
      <c r="N8679" s="92"/>
      <c r="O8679" s="92"/>
      <c r="P8679" s="92"/>
      <c r="Q8679" s="92"/>
      <c r="R8679" s="92"/>
    </row>
    <row r="8680" spans="1:18" x14ac:dyDescent="0.3">
      <c r="A8680" s="107"/>
      <c r="B8680" s="92"/>
      <c r="C8680" s="92"/>
      <c r="D8680" s="92"/>
      <c r="E8680" s="92"/>
      <c r="F8680" s="92"/>
      <c r="G8680" s="92"/>
      <c r="H8680" s="92"/>
      <c r="I8680" s="92"/>
      <c r="J8680" s="92"/>
      <c r="K8680" s="92"/>
      <c r="N8680" s="92"/>
      <c r="O8680" s="92"/>
      <c r="P8680" s="92"/>
      <c r="Q8680" s="92"/>
      <c r="R8680" s="92"/>
    </row>
    <row r="8681" spans="1:18" x14ac:dyDescent="0.3">
      <c r="A8681" s="107"/>
      <c r="B8681" s="92"/>
      <c r="C8681" s="92"/>
      <c r="D8681" s="92"/>
      <c r="E8681" s="92"/>
      <c r="F8681" s="92"/>
      <c r="G8681" s="92"/>
      <c r="H8681" s="92"/>
      <c r="I8681" s="92"/>
      <c r="J8681" s="92"/>
      <c r="K8681" s="92"/>
      <c r="N8681" s="92"/>
      <c r="O8681" s="92"/>
      <c r="P8681" s="92"/>
      <c r="Q8681" s="92"/>
      <c r="R8681" s="92"/>
    </row>
    <row r="8682" spans="1:18" x14ac:dyDescent="0.3">
      <c r="A8682" s="107"/>
      <c r="B8682" s="92"/>
      <c r="C8682" s="92"/>
      <c r="D8682" s="92"/>
      <c r="E8682" s="92"/>
      <c r="F8682" s="92"/>
      <c r="G8682" s="92"/>
      <c r="H8682" s="92"/>
      <c r="I8682" s="92"/>
      <c r="J8682" s="92"/>
      <c r="K8682" s="92"/>
      <c r="N8682" s="92"/>
      <c r="O8682" s="92"/>
      <c r="P8682" s="92"/>
      <c r="Q8682" s="92"/>
      <c r="R8682" s="92"/>
    </row>
    <row r="8683" spans="1:18" x14ac:dyDescent="0.3">
      <c r="A8683" s="107"/>
      <c r="B8683" s="92"/>
      <c r="C8683" s="92"/>
      <c r="D8683" s="92"/>
      <c r="E8683" s="92"/>
      <c r="F8683" s="92"/>
      <c r="G8683" s="92"/>
      <c r="H8683" s="92"/>
      <c r="I8683" s="92"/>
      <c r="J8683" s="92"/>
      <c r="K8683" s="92"/>
      <c r="N8683" s="92"/>
      <c r="O8683" s="92"/>
      <c r="P8683" s="92"/>
      <c r="Q8683" s="92"/>
      <c r="R8683" s="92"/>
    </row>
    <row r="8684" spans="1:18" x14ac:dyDescent="0.3">
      <c r="A8684" s="107"/>
      <c r="B8684" s="92"/>
      <c r="C8684" s="92"/>
      <c r="D8684" s="92"/>
      <c r="E8684" s="92"/>
      <c r="F8684" s="92"/>
      <c r="G8684" s="92"/>
      <c r="H8684" s="92"/>
      <c r="I8684" s="92"/>
      <c r="J8684" s="92"/>
      <c r="K8684" s="92"/>
      <c r="N8684" s="92"/>
      <c r="O8684" s="92"/>
      <c r="P8684" s="92"/>
      <c r="Q8684" s="92"/>
      <c r="R8684" s="92"/>
    </row>
    <row r="8685" spans="1:18" x14ac:dyDescent="0.3">
      <c r="A8685" s="107"/>
      <c r="B8685" s="92"/>
      <c r="C8685" s="92"/>
      <c r="D8685" s="92"/>
      <c r="E8685" s="92"/>
      <c r="F8685" s="92"/>
      <c r="G8685" s="92"/>
      <c r="H8685" s="92"/>
      <c r="I8685" s="92"/>
      <c r="J8685" s="92"/>
      <c r="K8685" s="92"/>
      <c r="N8685" s="92"/>
      <c r="O8685" s="92"/>
      <c r="P8685" s="92"/>
      <c r="Q8685" s="92"/>
      <c r="R8685" s="92"/>
    </row>
    <row r="8686" spans="1:18" x14ac:dyDescent="0.3">
      <c r="A8686" s="107"/>
      <c r="B8686" s="92"/>
      <c r="C8686" s="92"/>
      <c r="D8686" s="92"/>
      <c r="E8686" s="92"/>
      <c r="F8686" s="92"/>
      <c r="G8686" s="92"/>
      <c r="H8686" s="92"/>
      <c r="I8686" s="92"/>
      <c r="J8686" s="92"/>
      <c r="K8686" s="92"/>
      <c r="N8686" s="92"/>
      <c r="O8686" s="92"/>
      <c r="P8686" s="92"/>
      <c r="Q8686" s="92"/>
      <c r="R8686" s="92"/>
    </row>
    <row r="8687" spans="1:18" x14ac:dyDescent="0.3">
      <c r="A8687" s="107"/>
      <c r="B8687" s="92"/>
      <c r="C8687" s="92"/>
      <c r="D8687" s="92"/>
      <c r="E8687" s="92"/>
      <c r="F8687" s="92"/>
      <c r="G8687" s="92"/>
      <c r="H8687" s="92"/>
      <c r="I8687" s="92"/>
      <c r="J8687" s="92"/>
      <c r="K8687" s="92"/>
      <c r="N8687" s="92"/>
      <c r="O8687" s="92"/>
      <c r="P8687" s="92"/>
      <c r="Q8687" s="92"/>
      <c r="R8687" s="92"/>
    </row>
    <row r="8688" spans="1:18" x14ac:dyDescent="0.3">
      <c r="A8688" s="107"/>
      <c r="B8688" s="92"/>
      <c r="C8688" s="92"/>
      <c r="D8688" s="92"/>
      <c r="E8688" s="92"/>
      <c r="F8688" s="92"/>
      <c r="G8688" s="92"/>
      <c r="H8688" s="92"/>
      <c r="I8688" s="92"/>
      <c r="J8688" s="92"/>
      <c r="K8688" s="92"/>
      <c r="N8688" s="92"/>
      <c r="O8688" s="92"/>
      <c r="P8688" s="92"/>
      <c r="Q8688" s="92"/>
      <c r="R8688" s="92"/>
    </row>
    <row r="8689" spans="1:18" x14ac:dyDescent="0.3">
      <c r="A8689" s="107"/>
      <c r="B8689" s="92"/>
      <c r="C8689" s="92"/>
      <c r="D8689" s="92"/>
      <c r="E8689" s="92"/>
      <c r="F8689" s="92"/>
      <c r="G8689" s="92"/>
      <c r="H8689" s="92"/>
      <c r="I8689" s="92"/>
      <c r="J8689" s="92"/>
      <c r="K8689" s="92"/>
      <c r="N8689" s="92"/>
      <c r="O8689" s="92"/>
      <c r="P8689" s="92"/>
      <c r="Q8689" s="92"/>
      <c r="R8689" s="92"/>
    </row>
    <row r="8690" spans="1:18" x14ac:dyDescent="0.3">
      <c r="A8690" s="107"/>
      <c r="B8690" s="92"/>
      <c r="C8690" s="92"/>
      <c r="D8690" s="92"/>
      <c r="E8690" s="92"/>
      <c r="F8690" s="92"/>
      <c r="G8690" s="92"/>
      <c r="H8690" s="92"/>
      <c r="I8690" s="92"/>
      <c r="J8690" s="92"/>
      <c r="K8690" s="92"/>
      <c r="N8690" s="92"/>
      <c r="O8690" s="92"/>
      <c r="P8690" s="92"/>
      <c r="Q8690" s="92"/>
      <c r="R8690" s="92"/>
    </row>
    <row r="8691" spans="1:18" x14ac:dyDescent="0.3">
      <c r="A8691" s="107"/>
      <c r="B8691" s="92"/>
      <c r="C8691" s="92"/>
      <c r="D8691" s="92"/>
      <c r="E8691" s="92"/>
      <c r="F8691" s="92"/>
      <c r="G8691" s="92"/>
      <c r="H8691" s="92"/>
      <c r="I8691" s="92"/>
      <c r="J8691" s="92"/>
      <c r="K8691" s="92"/>
      <c r="N8691" s="92"/>
      <c r="O8691" s="92"/>
      <c r="P8691" s="92"/>
      <c r="Q8691" s="92"/>
      <c r="R8691" s="92"/>
    </row>
    <row r="8692" spans="1:18" x14ac:dyDescent="0.3">
      <c r="A8692" s="107"/>
      <c r="B8692" s="92"/>
      <c r="C8692" s="92"/>
      <c r="D8692" s="92"/>
      <c r="E8692" s="92"/>
      <c r="F8692" s="92"/>
      <c r="G8692" s="92"/>
      <c r="H8692" s="92"/>
      <c r="I8692" s="92"/>
      <c r="J8692" s="92"/>
      <c r="K8692" s="92"/>
      <c r="N8692" s="92"/>
      <c r="O8692" s="92"/>
      <c r="P8692" s="92"/>
      <c r="Q8692" s="92"/>
      <c r="R8692" s="92"/>
    </row>
    <row r="8693" spans="1:18" x14ac:dyDescent="0.3">
      <c r="A8693" s="107"/>
      <c r="B8693" s="92"/>
      <c r="C8693" s="92"/>
      <c r="D8693" s="92"/>
      <c r="E8693" s="92"/>
      <c r="F8693" s="92"/>
      <c r="G8693" s="92"/>
      <c r="H8693" s="92"/>
      <c r="I8693" s="92"/>
      <c r="J8693" s="92"/>
      <c r="K8693" s="92"/>
      <c r="N8693" s="92"/>
      <c r="O8693" s="92"/>
      <c r="P8693" s="92"/>
      <c r="Q8693" s="92"/>
      <c r="R8693" s="92"/>
    </row>
    <row r="8694" spans="1:18" x14ac:dyDescent="0.3">
      <c r="A8694" s="107"/>
      <c r="B8694" s="92"/>
      <c r="C8694" s="92"/>
      <c r="D8694" s="92"/>
      <c r="E8694" s="92"/>
      <c r="F8694" s="92"/>
      <c r="G8694" s="92"/>
      <c r="H8694" s="92"/>
      <c r="I8694" s="92"/>
      <c r="J8694" s="92"/>
      <c r="K8694" s="92"/>
      <c r="N8694" s="92"/>
      <c r="O8694" s="92"/>
      <c r="P8694" s="92"/>
      <c r="Q8694" s="92"/>
      <c r="R8694" s="92"/>
    </row>
    <row r="8695" spans="1:18" x14ac:dyDescent="0.3">
      <c r="A8695" s="107"/>
      <c r="B8695" s="92"/>
      <c r="C8695" s="92"/>
      <c r="D8695" s="92"/>
      <c r="E8695" s="92"/>
      <c r="F8695" s="92"/>
      <c r="G8695" s="92"/>
      <c r="H8695" s="92"/>
      <c r="I8695" s="92"/>
      <c r="J8695" s="92"/>
      <c r="K8695" s="92"/>
      <c r="N8695" s="92"/>
      <c r="O8695" s="92"/>
      <c r="P8695" s="92"/>
      <c r="Q8695" s="92"/>
      <c r="R8695" s="92"/>
    </row>
    <row r="8696" spans="1:18" x14ac:dyDescent="0.3">
      <c r="A8696" s="107"/>
      <c r="B8696" s="92"/>
      <c r="C8696" s="92"/>
      <c r="D8696" s="92"/>
      <c r="E8696" s="92"/>
      <c r="F8696" s="92"/>
      <c r="G8696" s="92"/>
      <c r="H8696" s="92"/>
      <c r="I8696" s="92"/>
      <c r="J8696" s="92"/>
      <c r="K8696" s="92"/>
      <c r="N8696" s="92"/>
      <c r="O8696" s="92"/>
      <c r="P8696" s="92"/>
      <c r="Q8696" s="92"/>
      <c r="R8696" s="92"/>
    </row>
    <row r="8697" spans="1:18" x14ac:dyDescent="0.3">
      <c r="A8697" s="107"/>
      <c r="B8697" s="92"/>
      <c r="C8697" s="92"/>
      <c r="D8697" s="92"/>
      <c r="E8697" s="92"/>
      <c r="F8697" s="92"/>
      <c r="G8697" s="92"/>
      <c r="H8697" s="92"/>
      <c r="I8697" s="92"/>
      <c r="J8697" s="92"/>
      <c r="K8697" s="92"/>
      <c r="N8697" s="92"/>
      <c r="O8697" s="92"/>
      <c r="P8697" s="92"/>
      <c r="Q8697" s="92"/>
      <c r="R8697" s="92"/>
    </row>
    <row r="8698" spans="1:18" x14ac:dyDescent="0.3">
      <c r="A8698" s="107"/>
      <c r="B8698" s="92"/>
      <c r="C8698" s="92"/>
      <c r="D8698" s="92"/>
      <c r="E8698" s="92"/>
      <c r="F8698" s="92"/>
      <c r="G8698" s="92"/>
      <c r="H8698" s="92"/>
      <c r="I8698" s="92"/>
      <c r="J8698" s="92"/>
      <c r="K8698" s="92"/>
      <c r="N8698" s="92"/>
      <c r="O8698" s="92"/>
      <c r="P8698" s="92"/>
      <c r="Q8698" s="92"/>
      <c r="R8698" s="92"/>
    </row>
    <row r="8699" spans="1:18" x14ac:dyDescent="0.3">
      <c r="A8699" s="107"/>
      <c r="B8699" s="92"/>
      <c r="C8699" s="92"/>
      <c r="D8699" s="92"/>
      <c r="E8699" s="92"/>
      <c r="F8699" s="92"/>
      <c r="G8699" s="92"/>
      <c r="H8699" s="92"/>
      <c r="I8699" s="92"/>
      <c r="J8699" s="92"/>
      <c r="K8699" s="92"/>
      <c r="N8699" s="92"/>
      <c r="O8699" s="92"/>
      <c r="P8699" s="92"/>
      <c r="Q8699" s="92"/>
      <c r="R8699" s="92"/>
    </row>
    <row r="8700" spans="1:18" x14ac:dyDescent="0.3">
      <c r="A8700" s="107"/>
      <c r="B8700" s="92"/>
      <c r="C8700" s="92"/>
      <c r="D8700" s="92"/>
      <c r="E8700" s="92"/>
      <c r="F8700" s="92"/>
      <c r="G8700" s="92"/>
      <c r="H8700" s="92"/>
      <c r="I8700" s="92"/>
      <c r="J8700" s="92"/>
      <c r="K8700" s="92"/>
      <c r="N8700" s="92"/>
      <c r="O8700" s="92"/>
      <c r="P8700" s="92"/>
      <c r="Q8700" s="92"/>
      <c r="R8700" s="92"/>
    </row>
    <row r="8701" spans="1:18" x14ac:dyDescent="0.3">
      <c r="A8701" s="107"/>
      <c r="B8701" s="92"/>
      <c r="C8701" s="92"/>
      <c r="D8701" s="92"/>
      <c r="E8701" s="92"/>
      <c r="F8701" s="92"/>
      <c r="G8701" s="92"/>
      <c r="H8701" s="92"/>
      <c r="I8701" s="92"/>
      <c r="J8701" s="92"/>
      <c r="K8701" s="92"/>
      <c r="N8701" s="92"/>
      <c r="O8701" s="92"/>
      <c r="P8701" s="92"/>
      <c r="Q8701" s="92"/>
      <c r="R8701" s="92"/>
    </row>
    <row r="8702" spans="1:18" x14ac:dyDescent="0.3">
      <c r="A8702" s="107"/>
      <c r="B8702" s="92"/>
      <c r="C8702" s="92"/>
      <c r="D8702" s="92"/>
      <c r="E8702" s="92"/>
      <c r="F8702" s="92"/>
      <c r="G8702" s="92"/>
      <c r="H8702" s="92"/>
      <c r="I8702" s="92"/>
      <c r="J8702" s="92"/>
      <c r="K8702" s="92"/>
      <c r="N8702" s="92"/>
      <c r="O8702" s="92"/>
      <c r="P8702" s="92"/>
      <c r="Q8702" s="92"/>
      <c r="R8702" s="92"/>
    </row>
    <row r="8703" spans="1:18" x14ac:dyDescent="0.3">
      <c r="A8703" s="107"/>
      <c r="B8703" s="92"/>
      <c r="C8703" s="92"/>
      <c r="D8703" s="92"/>
      <c r="E8703" s="92"/>
      <c r="F8703" s="92"/>
      <c r="G8703" s="92"/>
      <c r="H8703" s="92"/>
      <c r="I8703" s="92"/>
      <c r="J8703" s="92"/>
      <c r="K8703" s="92"/>
      <c r="N8703" s="92"/>
      <c r="O8703" s="92"/>
      <c r="P8703" s="92"/>
      <c r="Q8703" s="92"/>
      <c r="R8703" s="92"/>
    </row>
    <row r="8704" spans="1:18" x14ac:dyDescent="0.3">
      <c r="A8704" s="107"/>
      <c r="B8704" s="92"/>
      <c r="C8704" s="92"/>
      <c r="D8704" s="92"/>
      <c r="E8704" s="92"/>
      <c r="F8704" s="92"/>
      <c r="G8704" s="92"/>
      <c r="H8704" s="92"/>
      <c r="I8704" s="92"/>
      <c r="J8704" s="92"/>
      <c r="K8704" s="92"/>
      <c r="N8704" s="92"/>
      <c r="O8704" s="92"/>
      <c r="P8704" s="92"/>
      <c r="Q8704" s="92"/>
      <c r="R8704" s="92"/>
    </row>
    <row r="8705" spans="1:18" x14ac:dyDescent="0.3">
      <c r="A8705" s="107"/>
      <c r="B8705" s="92"/>
      <c r="C8705" s="92"/>
      <c r="D8705" s="92"/>
      <c r="E8705" s="92"/>
      <c r="F8705" s="92"/>
      <c r="G8705" s="92"/>
      <c r="H8705" s="92"/>
      <c r="I8705" s="92"/>
      <c r="J8705" s="92"/>
      <c r="K8705" s="92"/>
      <c r="N8705" s="92"/>
      <c r="O8705" s="92"/>
      <c r="P8705" s="92"/>
      <c r="Q8705" s="92"/>
      <c r="R8705" s="92"/>
    </row>
    <row r="8706" spans="1:18" x14ac:dyDescent="0.3">
      <c r="A8706" s="107"/>
      <c r="B8706" s="92"/>
      <c r="C8706" s="92"/>
      <c r="D8706" s="92"/>
      <c r="E8706" s="92"/>
      <c r="F8706" s="92"/>
      <c r="G8706" s="92"/>
      <c r="H8706" s="92"/>
      <c r="I8706" s="92"/>
      <c r="J8706" s="92"/>
      <c r="K8706" s="92"/>
      <c r="N8706" s="92"/>
      <c r="O8706" s="92"/>
      <c r="P8706" s="92"/>
      <c r="Q8706" s="92"/>
      <c r="R8706" s="92"/>
    </row>
    <row r="8707" spans="1:18" x14ac:dyDescent="0.3">
      <c r="A8707" s="107"/>
      <c r="B8707" s="92"/>
      <c r="C8707" s="92"/>
      <c r="D8707" s="92"/>
      <c r="E8707" s="92"/>
      <c r="F8707" s="92"/>
      <c r="G8707" s="92"/>
      <c r="H8707" s="92"/>
      <c r="I8707" s="92"/>
      <c r="J8707" s="92"/>
      <c r="K8707" s="92"/>
      <c r="N8707" s="92"/>
      <c r="O8707" s="92"/>
      <c r="P8707" s="92"/>
      <c r="Q8707" s="92"/>
      <c r="R8707" s="92"/>
    </row>
    <row r="8708" spans="1:18" x14ac:dyDescent="0.3">
      <c r="A8708" s="107"/>
      <c r="B8708" s="92"/>
      <c r="C8708" s="92"/>
      <c r="D8708" s="92"/>
      <c r="E8708" s="92"/>
      <c r="F8708" s="92"/>
      <c r="G8708" s="92"/>
      <c r="H8708" s="92"/>
      <c r="I8708" s="92"/>
      <c r="J8708" s="92"/>
      <c r="K8708" s="92"/>
      <c r="N8708" s="92"/>
      <c r="O8708" s="92"/>
      <c r="P8708" s="92"/>
      <c r="Q8708" s="92"/>
      <c r="R8708" s="92"/>
    </row>
    <row r="8709" spans="1:18" x14ac:dyDescent="0.3">
      <c r="A8709" s="107"/>
      <c r="B8709" s="92"/>
      <c r="C8709" s="92"/>
      <c r="D8709" s="92"/>
      <c r="E8709" s="92"/>
      <c r="F8709" s="92"/>
      <c r="G8709" s="92"/>
      <c r="H8709" s="92"/>
      <c r="I8709" s="92"/>
      <c r="J8709" s="92"/>
      <c r="K8709" s="92"/>
      <c r="N8709" s="92"/>
      <c r="O8709" s="92"/>
      <c r="P8709" s="92"/>
      <c r="Q8709" s="92"/>
      <c r="R8709" s="92"/>
    </row>
    <row r="8710" spans="1:18" x14ac:dyDescent="0.3">
      <c r="A8710" s="107"/>
      <c r="B8710" s="92"/>
      <c r="C8710" s="92"/>
      <c r="D8710" s="92"/>
      <c r="E8710" s="92"/>
      <c r="F8710" s="92"/>
      <c r="G8710" s="92"/>
      <c r="H8710" s="92"/>
      <c r="I8710" s="92"/>
      <c r="J8710" s="92"/>
      <c r="K8710" s="92"/>
      <c r="N8710" s="92"/>
      <c r="O8710" s="92"/>
      <c r="P8710" s="92"/>
      <c r="Q8710" s="92"/>
      <c r="R8710" s="92"/>
    </row>
    <row r="8711" spans="1:18" x14ac:dyDescent="0.3">
      <c r="A8711" s="107"/>
      <c r="B8711" s="92"/>
      <c r="C8711" s="92"/>
      <c r="D8711" s="92"/>
      <c r="E8711" s="92"/>
      <c r="F8711" s="92"/>
      <c r="G8711" s="92"/>
      <c r="H8711" s="92"/>
      <c r="I8711" s="92"/>
      <c r="J8711" s="92"/>
      <c r="K8711" s="92"/>
      <c r="N8711" s="92"/>
      <c r="O8711" s="92"/>
      <c r="P8711" s="92"/>
      <c r="Q8711" s="92"/>
      <c r="R8711" s="92"/>
    </row>
    <row r="8712" spans="1:18" x14ac:dyDescent="0.3">
      <c r="A8712" s="107"/>
      <c r="B8712" s="92"/>
      <c r="C8712" s="92"/>
      <c r="D8712" s="92"/>
      <c r="E8712" s="92"/>
      <c r="F8712" s="92"/>
      <c r="G8712" s="92"/>
      <c r="H8712" s="92"/>
      <c r="I8712" s="92"/>
      <c r="J8712" s="92"/>
      <c r="K8712" s="92"/>
      <c r="N8712" s="92"/>
      <c r="O8712" s="92"/>
      <c r="P8712" s="92"/>
      <c r="Q8712" s="92"/>
      <c r="R8712" s="92"/>
    </row>
    <row r="8713" spans="1:18" x14ac:dyDescent="0.3">
      <c r="A8713" s="107"/>
      <c r="B8713" s="92"/>
      <c r="C8713" s="92"/>
      <c r="D8713" s="92"/>
      <c r="E8713" s="92"/>
      <c r="F8713" s="92"/>
      <c r="G8713" s="92"/>
      <c r="H8713" s="92"/>
      <c r="I8713" s="92"/>
      <c r="J8713" s="92"/>
      <c r="K8713" s="92"/>
      <c r="N8713" s="92"/>
      <c r="O8713" s="92"/>
      <c r="P8713" s="92"/>
      <c r="Q8713" s="92"/>
      <c r="R8713" s="92"/>
    </row>
    <row r="8714" spans="1:18" x14ac:dyDescent="0.3">
      <c r="A8714" s="107"/>
      <c r="B8714" s="92"/>
      <c r="C8714" s="92"/>
      <c r="D8714" s="92"/>
      <c r="E8714" s="92"/>
      <c r="F8714" s="92"/>
      <c r="G8714" s="92"/>
      <c r="H8714" s="92"/>
      <c r="I8714" s="92"/>
      <c r="J8714" s="92"/>
      <c r="K8714" s="92"/>
      <c r="N8714" s="92"/>
      <c r="O8714" s="92"/>
      <c r="P8714" s="92"/>
      <c r="Q8714" s="92"/>
      <c r="R8714" s="92"/>
    </row>
    <row r="8715" spans="1:18" x14ac:dyDescent="0.3">
      <c r="A8715" s="107"/>
      <c r="B8715" s="92"/>
      <c r="C8715" s="92"/>
      <c r="D8715" s="92"/>
      <c r="E8715" s="92"/>
      <c r="F8715" s="92"/>
      <c r="G8715" s="92"/>
      <c r="H8715" s="92"/>
      <c r="I8715" s="92"/>
      <c r="J8715" s="92"/>
      <c r="K8715" s="92"/>
      <c r="N8715" s="92"/>
      <c r="O8715" s="92"/>
      <c r="P8715" s="92"/>
      <c r="Q8715" s="92"/>
      <c r="R8715" s="92"/>
    </row>
    <row r="8716" spans="1:18" x14ac:dyDescent="0.3">
      <c r="A8716" s="107"/>
      <c r="B8716" s="92"/>
      <c r="C8716" s="92"/>
      <c r="D8716" s="92"/>
      <c r="E8716" s="92"/>
      <c r="F8716" s="92"/>
      <c r="G8716" s="92"/>
      <c r="H8716" s="92"/>
      <c r="I8716" s="92"/>
      <c r="J8716" s="92"/>
      <c r="K8716" s="92"/>
      <c r="N8716" s="92"/>
      <c r="O8716" s="92"/>
      <c r="P8716" s="92"/>
      <c r="Q8716" s="92"/>
      <c r="R8716" s="92"/>
    </row>
    <row r="8717" spans="1:18" x14ac:dyDescent="0.3">
      <c r="A8717" s="107"/>
      <c r="B8717" s="92"/>
      <c r="C8717" s="92"/>
      <c r="D8717" s="92"/>
      <c r="E8717" s="92"/>
      <c r="F8717" s="92"/>
      <c r="G8717" s="92"/>
      <c r="H8717" s="92"/>
      <c r="I8717" s="92"/>
      <c r="J8717" s="92"/>
      <c r="K8717" s="92"/>
      <c r="N8717" s="92"/>
      <c r="O8717" s="92"/>
      <c r="P8717" s="92"/>
      <c r="Q8717" s="92"/>
      <c r="R8717" s="92"/>
    </row>
    <row r="8718" spans="1:18" x14ac:dyDescent="0.3">
      <c r="A8718" s="107"/>
      <c r="B8718" s="92"/>
      <c r="C8718" s="92"/>
      <c r="D8718" s="92"/>
      <c r="E8718" s="92"/>
      <c r="F8718" s="92"/>
      <c r="G8718" s="92"/>
      <c r="H8718" s="92"/>
      <c r="I8718" s="92"/>
      <c r="J8718" s="92"/>
      <c r="K8718" s="92"/>
      <c r="N8718" s="92"/>
      <c r="O8718" s="92"/>
      <c r="P8718" s="92"/>
      <c r="Q8718" s="92"/>
      <c r="R8718" s="92"/>
    </row>
    <row r="8719" spans="1:18" x14ac:dyDescent="0.3">
      <c r="A8719" s="107"/>
      <c r="B8719" s="92"/>
      <c r="C8719" s="92"/>
      <c r="D8719" s="92"/>
      <c r="E8719" s="92"/>
      <c r="F8719" s="92"/>
      <c r="G8719" s="92"/>
      <c r="H8719" s="92"/>
      <c r="I8719" s="92"/>
      <c r="J8719" s="92"/>
      <c r="K8719" s="92"/>
      <c r="N8719" s="92"/>
      <c r="O8719" s="92"/>
      <c r="P8719" s="92"/>
      <c r="Q8719" s="92"/>
      <c r="R8719" s="92"/>
    </row>
    <row r="8720" spans="1:18" x14ac:dyDescent="0.3">
      <c r="A8720" s="107"/>
      <c r="B8720" s="92"/>
      <c r="C8720" s="92"/>
      <c r="D8720" s="92"/>
      <c r="E8720" s="92"/>
      <c r="F8720" s="92"/>
      <c r="G8720" s="92"/>
      <c r="H8720" s="92"/>
      <c r="I8720" s="92"/>
      <c r="J8720" s="92"/>
      <c r="K8720" s="92"/>
      <c r="N8720" s="92"/>
      <c r="O8720" s="92"/>
      <c r="P8720" s="92"/>
      <c r="Q8720" s="92"/>
      <c r="R8720" s="92"/>
    </row>
    <row r="8721" spans="1:18" x14ac:dyDescent="0.3">
      <c r="A8721" s="107"/>
      <c r="B8721" s="92"/>
      <c r="C8721" s="92"/>
      <c r="D8721" s="92"/>
      <c r="E8721" s="92"/>
      <c r="F8721" s="92"/>
      <c r="G8721" s="92"/>
      <c r="H8721" s="92"/>
      <c r="I8721" s="92"/>
      <c r="J8721" s="92"/>
      <c r="K8721" s="92"/>
      <c r="N8721" s="92"/>
      <c r="O8721" s="92"/>
      <c r="P8721" s="92"/>
      <c r="Q8721" s="92"/>
      <c r="R8721" s="92"/>
    </row>
    <row r="8722" spans="1:18" x14ac:dyDescent="0.3">
      <c r="A8722" s="107"/>
      <c r="B8722" s="92"/>
      <c r="C8722" s="92"/>
      <c r="D8722" s="92"/>
      <c r="E8722" s="92"/>
      <c r="F8722" s="92"/>
      <c r="G8722" s="92"/>
      <c r="H8722" s="92"/>
      <c r="I8722" s="92"/>
      <c r="J8722" s="92"/>
      <c r="K8722" s="92"/>
      <c r="N8722" s="92"/>
      <c r="O8722" s="92"/>
      <c r="P8722" s="92"/>
      <c r="Q8722" s="92"/>
      <c r="R8722" s="92"/>
    </row>
    <row r="8723" spans="1:18" x14ac:dyDescent="0.3">
      <c r="A8723" s="107"/>
      <c r="B8723" s="92"/>
      <c r="C8723" s="92"/>
      <c r="D8723" s="92"/>
      <c r="E8723" s="92"/>
      <c r="F8723" s="92"/>
      <c r="G8723" s="92"/>
      <c r="H8723" s="92"/>
      <c r="I8723" s="92"/>
      <c r="J8723" s="92"/>
      <c r="K8723" s="92"/>
      <c r="N8723" s="92"/>
      <c r="O8723" s="92"/>
      <c r="P8723" s="92"/>
      <c r="Q8723" s="92"/>
      <c r="R8723" s="92"/>
    </row>
    <row r="8724" spans="1:18" x14ac:dyDescent="0.3">
      <c r="A8724" s="107"/>
      <c r="B8724" s="92"/>
      <c r="C8724" s="92"/>
      <c r="D8724" s="92"/>
      <c r="E8724" s="92"/>
      <c r="F8724" s="92"/>
      <c r="G8724" s="92"/>
      <c r="H8724" s="92"/>
      <c r="I8724" s="92"/>
      <c r="J8724" s="92"/>
      <c r="K8724" s="92"/>
      <c r="N8724" s="92"/>
      <c r="O8724" s="92"/>
      <c r="P8724" s="92"/>
      <c r="Q8724" s="92"/>
      <c r="R8724" s="92"/>
    </row>
    <row r="8725" spans="1:18" x14ac:dyDescent="0.3">
      <c r="A8725" s="107"/>
      <c r="B8725" s="92"/>
      <c r="C8725" s="92"/>
      <c r="D8725" s="92"/>
      <c r="E8725" s="92"/>
      <c r="F8725" s="92"/>
      <c r="G8725" s="92"/>
      <c r="H8725" s="92"/>
      <c r="I8725" s="92"/>
      <c r="J8725" s="92"/>
      <c r="K8725" s="92"/>
      <c r="N8725" s="92"/>
      <c r="O8725" s="92"/>
      <c r="P8725" s="92"/>
      <c r="Q8725" s="92"/>
      <c r="R8725" s="92"/>
    </row>
    <row r="8726" spans="1:18" x14ac:dyDescent="0.3">
      <c r="A8726" s="107"/>
      <c r="B8726" s="92"/>
      <c r="C8726" s="92"/>
      <c r="D8726" s="92"/>
      <c r="E8726" s="92"/>
      <c r="F8726" s="92"/>
      <c r="G8726" s="92"/>
      <c r="H8726" s="92"/>
      <c r="I8726" s="92"/>
      <c r="J8726" s="92"/>
      <c r="K8726" s="92"/>
      <c r="N8726" s="92"/>
      <c r="O8726" s="92"/>
      <c r="P8726" s="92"/>
      <c r="Q8726" s="92"/>
      <c r="R8726" s="92"/>
    </row>
    <row r="8727" spans="1:18" x14ac:dyDescent="0.3">
      <c r="A8727" s="107"/>
      <c r="B8727" s="92"/>
      <c r="C8727" s="92"/>
      <c r="D8727" s="92"/>
      <c r="E8727" s="92"/>
      <c r="F8727" s="92"/>
      <c r="G8727" s="92"/>
      <c r="H8727" s="92"/>
      <c r="I8727" s="92"/>
      <c r="J8727" s="92"/>
      <c r="K8727" s="92"/>
      <c r="N8727" s="92"/>
      <c r="O8727" s="92"/>
      <c r="P8727" s="92"/>
      <c r="Q8727" s="92"/>
      <c r="R8727" s="92"/>
    </row>
    <row r="8728" spans="1:18" x14ac:dyDescent="0.3">
      <c r="A8728" s="107"/>
      <c r="B8728" s="92"/>
      <c r="C8728" s="92"/>
      <c r="D8728" s="92"/>
      <c r="E8728" s="92"/>
      <c r="F8728" s="92"/>
      <c r="G8728" s="92"/>
      <c r="H8728" s="92"/>
      <c r="I8728" s="92"/>
      <c r="J8728" s="92"/>
      <c r="K8728" s="92"/>
      <c r="N8728" s="92"/>
      <c r="O8728" s="92"/>
      <c r="P8728" s="92"/>
      <c r="Q8728" s="92"/>
      <c r="R8728" s="92"/>
    </row>
    <row r="8729" spans="1:18" x14ac:dyDescent="0.3">
      <c r="A8729" s="107"/>
      <c r="B8729" s="92"/>
      <c r="C8729" s="92"/>
      <c r="D8729" s="92"/>
      <c r="E8729" s="92"/>
      <c r="F8729" s="92"/>
      <c r="G8729" s="92"/>
      <c r="H8729" s="92"/>
      <c r="I8729" s="92"/>
      <c r="J8729" s="92"/>
      <c r="K8729" s="92"/>
      <c r="N8729" s="92"/>
      <c r="O8729" s="92"/>
      <c r="P8729" s="92"/>
      <c r="Q8729" s="92"/>
      <c r="R8729" s="92"/>
    </row>
    <row r="8730" spans="1:18" x14ac:dyDescent="0.3">
      <c r="A8730" s="107"/>
      <c r="B8730" s="92"/>
      <c r="C8730" s="92"/>
      <c r="D8730" s="92"/>
      <c r="E8730" s="92"/>
      <c r="F8730" s="92"/>
      <c r="G8730" s="92"/>
      <c r="H8730" s="92"/>
      <c r="I8730" s="92"/>
      <c r="J8730" s="92"/>
      <c r="K8730" s="92"/>
      <c r="N8730" s="92"/>
      <c r="O8730" s="92"/>
      <c r="P8730" s="92"/>
      <c r="Q8730" s="92"/>
      <c r="R8730" s="92"/>
    </row>
    <row r="8731" spans="1:18" x14ac:dyDescent="0.3">
      <c r="A8731" s="107"/>
      <c r="B8731" s="92"/>
      <c r="C8731" s="92"/>
      <c r="D8731" s="92"/>
      <c r="E8731" s="92"/>
      <c r="F8731" s="92"/>
      <c r="G8731" s="92"/>
      <c r="H8731" s="92"/>
      <c r="I8731" s="92"/>
      <c r="J8731" s="92"/>
      <c r="K8731" s="92"/>
      <c r="N8731" s="92"/>
      <c r="O8731" s="92"/>
      <c r="P8731" s="92"/>
      <c r="Q8731" s="92"/>
      <c r="R8731" s="92"/>
    </row>
    <row r="8732" spans="1:18" x14ac:dyDescent="0.3">
      <c r="A8732" s="107"/>
      <c r="B8732" s="92"/>
      <c r="C8732" s="92"/>
      <c r="D8732" s="92"/>
      <c r="E8732" s="92"/>
      <c r="F8732" s="92"/>
      <c r="G8732" s="92"/>
      <c r="H8732" s="92"/>
      <c r="I8732" s="92"/>
      <c r="J8732" s="92"/>
      <c r="K8732" s="92"/>
      <c r="N8732" s="92"/>
      <c r="O8732" s="92"/>
      <c r="P8732" s="92"/>
      <c r="Q8732" s="92"/>
      <c r="R8732" s="92"/>
    </row>
    <row r="8733" spans="1:18" x14ac:dyDescent="0.3">
      <c r="A8733" s="107"/>
      <c r="B8733" s="92"/>
      <c r="C8733" s="92"/>
      <c r="D8733" s="92"/>
      <c r="E8733" s="92"/>
      <c r="F8733" s="92"/>
      <c r="G8733" s="92"/>
      <c r="H8733" s="92"/>
      <c r="I8733" s="92"/>
      <c r="J8733" s="92"/>
      <c r="K8733" s="92"/>
      <c r="N8733" s="92"/>
      <c r="O8733" s="92"/>
      <c r="P8733" s="92"/>
      <c r="Q8733" s="92"/>
      <c r="R8733" s="92"/>
    </row>
    <row r="8734" spans="1:18" x14ac:dyDescent="0.3">
      <c r="A8734" s="107"/>
      <c r="B8734" s="92"/>
      <c r="C8734" s="92"/>
      <c r="D8734" s="92"/>
      <c r="E8734" s="92"/>
      <c r="F8734" s="92"/>
      <c r="G8734" s="92"/>
      <c r="H8734" s="92"/>
      <c r="I8734" s="92"/>
      <c r="J8734" s="92"/>
      <c r="K8734" s="92"/>
      <c r="N8734" s="92"/>
      <c r="O8734" s="92"/>
      <c r="P8734" s="92"/>
      <c r="Q8734" s="92"/>
      <c r="R8734" s="92"/>
    </row>
    <row r="8735" spans="1:18" x14ac:dyDescent="0.3">
      <c r="A8735" s="107"/>
      <c r="B8735" s="92"/>
      <c r="C8735" s="92"/>
      <c r="D8735" s="92"/>
      <c r="E8735" s="92"/>
      <c r="F8735" s="92"/>
      <c r="G8735" s="92"/>
      <c r="H8735" s="92"/>
      <c r="I8735" s="92"/>
      <c r="J8735" s="92"/>
      <c r="K8735" s="92"/>
      <c r="N8735" s="92"/>
      <c r="O8735" s="92"/>
      <c r="P8735" s="92"/>
      <c r="Q8735" s="92"/>
      <c r="R8735" s="92"/>
    </row>
    <row r="8736" spans="1:18" x14ac:dyDescent="0.3">
      <c r="A8736" s="107"/>
      <c r="B8736" s="92"/>
      <c r="C8736" s="92"/>
      <c r="D8736" s="92"/>
      <c r="E8736" s="92"/>
      <c r="F8736" s="92"/>
      <c r="G8736" s="92"/>
      <c r="H8736" s="92"/>
      <c r="I8736" s="92"/>
      <c r="J8736" s="92"/>
      <c r="K8736" s="92"/>
      <c r="N8736" s="92"/>
      <c r="O8736" s="92"/>
      <c r="P8736" s="92"/>
      <c r="Q8736" s="92"/>
      <c r="R8736" s="92"/>
    </row>
    <row r="8737" spans="1:18" x14ac:dyDescent="0.3">
      <c r="A8737" s="107"/>
      <c r="B8737" s="92"/>
      <c r="C8737" s="92"/>
      <c r="D8737" s="92"/>
      <c r="E8737" s="92"/>
      <c r="F8737" s="92"/>
      <c r="G8737" s="92"/>
      <c r="H8737" s="92"/>
      <c r="I8737" s="92"/>
      <c r="J8737" s="92"/>
      <c r="K8737" s="92"/>
      <c r="N8737" s="92"/>
      <c r="O8737" s="92"/>
      <c r="P8737" s="92"/>
      <c r="Q8737" s="92"/>
      <c r="R8737" s="92"/>
    </row>
    <row r="8738" spans="1:18" x14ac:dyDescent="0.3">
      <c r="A8738" s="107"/>
      <c r="B8738" s="92"/>
      <c r="C8738" s="92"/>
      <c r="D8738" s="92"/>
      <c r="E8738" s="92"/>
      <c r="F8738" s="92"/>
      <c r="G8738" s="92"/>
      <c r="H8738" s="92"/>
      <c r="I8738" s="92"/>
      <c r="J8738" s="92"/>
      <c r="K8738" s="92"/>
      <c r="N8738" s="92"/>
      <c r="O8738" s="92"/>
      <c r="P8738" s="92"/>
      <c r="Q8738" s="92"/>
      <c r="R8738" s="92"/>
    </row>
    <row r="8739" spans="1:18" x14ac:dyDescent="0.3">
      <c r="A8739" s="107"/>
      <c r="B8739" s="92"/>
      <c r="C8739" s="92"/>
      <c r="D8739" s="92"/>
      <c r="E8739" s="92"/>
      <c r="F8739" s="92"/>
      <c r="G8739" s="92"/>
      <c r="H8739" s="92"/>
      <c r="I8739" s="92"/>
      <c r="J8739" s="92"/>
      <c r="K8739" s="92"/>
      <c r="N8739" s="92"/>
      <c r="O8739" s="92"/>
      <c r="P8739" s="92"/>
      <c r="Q8739" s="92"/>
      <c r="R8739" s="92"/>
    </row>
    <row r="8740" spans="1:18" x14ac:dyDescent="0.3">
      <c r="A8740" s="107"/>
      <c r="B8740" s="92"/>
      <c r="C8740" s="92"/>
      <c r="D8740" s="92"/>
      <c r="E8740" s="92"/>
      <c r="F8740" s="92"/>
      <c r="G8740" s="92"/>
      <c r="H8740" s="92"/>
      <c r="I8740" s="92"/>
      <c r="J8740" s="92"/>
      <c r="K8740" s="92"/>
      <c r="N8740" s="92"/>
      <c r="O8740" s="92"/>
      <c r="P8740" s="92"/>
      <c r="Q8740" s="92"/>
      <c r="R8740" s="92"/>
    </row>
    <row r="8741" spans="1:18" x14ac:dyDescent="0.3">
      <c r="A8741" s="107"/>
      <c r="B8741" s="92"/>
      <c r="C8741" s="92"/>
      <c r="D8741" s="92"/>
      <c r="E8741" s="92"/>
      <c r="F8741" s="92"/>
      <c r="G8741" s="92"/>
      <c r="H8741" s="92"/>
      <c r="I8741" s="92"/>
      <c r="J8741" s="92"/>
      <c r="K8741" s="92"/>
      <c r="N8741" s="92"/>
      <c r="O8741" s="92"/>
      <c r="P8741" s="92"/>
      <c r="Q8741" s="92"/>
      <c r="R8741" s="92"/>
    </row>
    <row r="8742" spans="1:18" x14ac:dyDescent="0.3">
      <c r="A8742" s="107"/>
      <c r="B8742" s="92"/>
      <c r="C8742" s="92"/>
      <c r="D8742" s="92"/>
      <c r="E8742" s="92"/>
      <c r="F8742" s="92"/>
      <c r="G8742" s="92"/>
      <c r="H8742" s="92"/>
      <c r="I8742" s="92"/>
      <c r="J8742" s="92"/>
      <c r="K8742" s="92"/>
      <c r="N8742" s="92"/>
      <c r="O8742" s="92"/>
      <c r="P8742" s="92"/>
      <c r="Q8742" s="92"/>
      <c r="R8742" s="92"/>
    </row>
    <row r="8743" spans="1:18" x14ac:dyDescent="0.3">
      <c r="A8743" s="107"/>
      <c r="B8743" s="92"/>
      <c r="C8743" s="92"/>
      <c r="D8743" s="92"/>
      <c r="E8743" s="92"/>
      <c r="F8743" s="92"/>
      <c r="G8743" s="92"/>
      <c r="H8743" s="92"/>
      <c r="I8743" s="92"/>
      <c r="J8743" s="92"/>
      <c r="K8743" s="92"/>
      <c r="N8743" s="92"/>
      <c r="O8743" s="92"/>
      <c r="P8743" s="92"/>
      <c r="Q8743" s="92"/>
      <c r="R8743" s="92"/>
    </row>
    <row r="8744" spans="1:18" x14ac:dyDescent="0.3">
      <c r="A8744" s="107"/>
      <c r="B8744" s="92"/>
      <c r="C8744" s="92"/>
      <c r="D8744" s="92"/>
      <c r="E8744" s="92"/>
      <c r="F8744" s="92"/>
      <c r="G8744" s="92"/>
      <c r="H8744" s="92"/>
      <c r="I8744" s="92"/>
      <c r="J8744" s="92"/>
      <c r="K8744" s="92"/>
      <c r="N8744" s="92"/>
      <c r="O8744" s="92"/>
      <c r="P8744" s="92"/>
      <c r="Q8744" s="92"/>
      <c r="R8744" s="92"/>
    </row>
    <row r="8745" spans="1:18" x14ac:dyDescent="0.3">
      <c r="A8745" s="107"/>
      <c r="B8745" s="92"/>
      <c r="C8745" s="92"/>
      <c r="D8745" s="92"/>
      <c r="E8745" s="92"/>
      <c r="F8745" s="92"/>
      <c r="G8745" s="92"/>
      <c r="H8745" s="92"/>
      <c r="I8745" s="92"/>
      <c r="J8745" s="92"/>
      <c r="K8745" s="92"/>
      <c r="N8745" s="92"/>
      <c r="O8745" s="92"/>
      <c r="P8745" s="92"/>
      <c r="Q8745" s="92"/>
      <c r="R8745" s="92"/>
    </row>
    <row r="8746" spans="1:18" x14ac:dyDescent="0.3">
      <c r="A8746" s="107"/>
      <c r="B8746" s="92"/>
      <c r="C8746" s="92"/>
      <c r="D8746" s="92"/>
      <c r="E8746" s="92"/>
      <c r="F8746" s="92"/>
      <c r="G8746" s="92"/>
      <c r="H8746" s="92"/>
      <c r="I8746" s="92"/>
      <c r="J8746" s="92"/>
      <c r="K8746" s="92"/>
      <c r="N8746" s="92"/>
      <c r="O8746" s="92"/>
      <c r="P8746" s="92"/>
      <c r="Q8746" s="92"/>
      <c r="R8746" s="92"/>
    </row>
    <row r="8747" spans="1:18" x14ac:dyDescent="0.3">
      <c r="A8747" s="107"/>
      <c r="B8747" s="92"/>
      <c r="C8747" s="92"/>
      <c r="D8747" s="92"/>
      <c r="E8747" s="92"/>
      <c r="F8747" s="92"/>
      <c r="G8747" s="92"/>
      <c r="H8747" s="92"/>
      <c r="I8747" s="92"/>
      <c r="J8747" s="92"/>
      <c r="K8747" s="92"/>
      <c r="N8747" s="92"/>
      <c r="O8747" s="92"/>
      <c r="P8747" s="92"/>
      <c r="Q8747" s="92"/>
      <c r="R8747" s="92"/>
    </row>
    <row r="8748" spans="1:18" x14ac:dyDescent="0.3">
      <c r="A8748" s="107"/>
      <c r="B8748" s="92"/>
      <c r="C8748" s="92"/>
      <c r="D8748" s="92"/>
      <c r="E8748" s="92"/>
      <c r="F8748" s="92"/>
      <c r="G8748" s="92"/>
      <c r="H8748" s="92"/>
      <c r="I8748" s="92"/>
      <c r="J8748" s="92"/>
      <c r="K8748" s="92"/>
      <c r="N8748" s="92"/>
      <c r="O8748" s="92"/>
      <c r="P8748" s="92"/>
      <c r="Q8748" s="92"/>
      <c r="R8748" s="92"/>
    </row>
    <row r="8749" spans="1:18" x14ac:dyDescent="0.3">
      <c r="A8749" s="107"/>
      <c r="B8749" s="92"/>
      <c r="C8749" s="92"/>
      <c r="D8749" s="92"/>
      <c r="E8749" s="92"/>
      <c r="F8749" s="92"/>
      <c r="G8749" s="92"/>
      <c r="H8749" s="92"/>
      <c r="I8749" s="92"/>
      <c r="J8749" s="92"/>
      <c r="K8749" s="92"/>
      <c r="N8749" s="92"/>
      <c r="O8749" s="92"/>
      <c r="P8749" s="92"/>
      <c r="Q8749" s="92"/>
      <c r="R8749" s="92"/>
    </row>
    <row r="8750" spans="1:18" x14ac:dyDescent="0.3">
      <c r="A8750" s="107"/>
      <c r="B8750" s="92"/>
      <c r="C8750" s="92"/>
      <c r="D8750" s="92"/>
      <c r="E8750" s="92"/>
      <c r="F8750" s="92"/>
      <c r="G8750" s="92"/>
      <c r="H8750" s="92"/>
      <c r="I8750" s="92"/>
      <c r="J8750" s="92"/>
      <c r="K8750" s="92"/>
      <c r="N8750" s="92"/>
      <c r="O8750" s="92"/>
      <c r="P8750" s="92"/>
      <c r="Q8750" s="92"/>
      <c r="R8750" s="92"/>
    </row>
    <row r="8751" spans="1:18" x14ac:dyDescent="0.3">
      <c r="A8751" s="107"/>
      <c r="B8751" s="92"/>
      <c r="C8751" s="92"/>
      <c r="D8751" s="92"/>
      <c r="E8751" s="92"/>
      <c r="F8751" s="92"/>
      <c r="G8751" s="92"/>
      <c r="H8751" s="92"/>
      <c r="I8751" s="92"/>
      <c r="J8751" s="92"/>
      <c r="K8751" s="92"/>
      <c r="N8751" s="92"/>
      <c r="O8751" s="92"/>
      <c r="P8751" s="92"/>
      <c r="Q8751" s="92"/>
      <c r="R8751" s="92"/>
    </row>
    <row r="8752" spans="1:18" x14ac:dyDescent="0.3">
      <c r="A8752" s="107"/>
      <c r="B8752" s="92"/>
      <c r="C8752" s="92"/>
      <c r="D8752" s="92"/>
      <c r="E8752" s="92"/>
      <c r="F8752" s="92"/>
      <c r="G8752" s="92"/>
      <c r="H8752" s="92"/>
      <c r="I8752" s="92"/>
      <c r="J8752" s="92"/>
      <c r="K8752" s="92"/>
      <c r="N8752" s="92"/>
      <c r="O8752" s="92"/>
      <c r="P8752" s="92"/>
      <c r="Q8752" s="92"/>
      <c r="R8752" s="92"/>
    </row>
    <row r="8753" spans="1:18" x14ac:dyDescent="0.3">
      <c r="A8753" s="107"/>
      <c r="B8753" s="92"/>
      <c r="C8753" s="92"/>
      <c r="D8753" s="92"/>
      <c r="E8753" s="92"/>
      <c r="F8753" s="92"/>
      <c r="G8753" s="92"/>
      <c r="H8753" s="92"/>
      <c r="I8753" s="92"/>
      <c r="J8753" s="92"/>
      <c r="K8753" s="92"/>
      <c r="N8753" s="92"/>
      <c r="O8753" s="92"/>
      <c r="P8753" s="92"/>
      <c r="Q8753" s="92"/>
      <c r="R8753" s="92"/>
    </row>
    <row r="8754" spans="1:18" x14ac:dyDescent="0.3">
      <c r="A8754" s="107"/>
      <c r="B8754" s="92"/>
      <c r="C8754" s="92"/>
      <c r="D8754" s="92"/>
      <c r="E8754" s="92"/>
      <c r="F8754" s="92"/>
      <c r="G8754" s="92"/>
      <c r="H8754" s="92"/>
      <c r="I8754" s="92"/>
      <c r="J8754" s="92"/>
      <c r="K8754" s="92"/>
      <c r="N8754" s="92"/>
      <c r="O8754" s="92"/>
      <c r="P8754" s="92"/>
      <c r="Q8754" s="92"/>
      <c r="R8754" s="92"/>
    </row>
    <row r="8755" spans="1:18" x14ac:dyDescent="0.3">
      <c r="A8755" s="107"/>
      <c r="B8755" s="92"/>
      <c r="C8755" s="92"/>
      <c r="D8755" s="92"/>
      <c r="E8755" s="92"/>
      <c r="F8755" s="92"/>
      <c r="G8755" s="92"/>
      <c r="H8755" s="92"/>
      <c r="I8755" s="92"/>
      <c r="J8755" s="92"/>
      <c r="K8755" s="92"/>
      <c r="N8755" s="92"/>
      <c r="O8755" s="92"/>
      <c r="P8755" s="92"/>
      <c r="Q8755" s="92"/>
      <c r="R8755" s="92"/>
    </row>
    <row r="8756" spans="1:18" x14ac:dyDescent="0.3">
      <c r="A8756" s="107"/>
      <c r="B8756" s="92"/>
      <c r="C8756" s="92"/>
      <c r="D8756" s="92"/>
      <c r="E8756" s="92"/>
      <c r="F8756" s="92"/>
      <c r="G8756" s="92"/>
      <c r="H8756" s="92"/>
      <c r="I8756" s="92"/>
      <c r="J8756" s="92"/>
      <c r="K8756" s="92"/>
      <c r="N8756" s="92"/>
      <c r="O8756" s="92"/>
      <c r="P8756" s="92"/>
      <c r="Q8756" s="92"/>
      <c r="R8756" s="92"/>
    </row>
    <row r="8757" spans="1:18" x14ac:dyDescent="0.3">
      <c r="A8757" s="107"/>
      <c r="B8757" s="92"/>
      <c r="C8757" s="92"/>
      <c r="D8757" s="92"/>
      <c r="E8757" s="92"/>
      <c r="F8757" s="92"/>
      <c r="G8757" s="92"/>
      <c r="H8757" s="92"/>
      <c r="I8757" s="92"/>
      <c r="J8757" s="92"/>
      <c r="K8757" s="92"/>
      <c r="N8757" s="92"/>
      <c r="O8757" s="92"/>
      <c r="P8757" s="92"/>
      <c r="Q8757" s="92"/>
      <c r="R8757" s="92"/>
    </row>
    <row r="8758" spans="1:18" x14ac:dyDescent="0.3">
      <c r="A8758" s="107"/>
      <c r="B8758" s="92"/>
      <c r="C8758" s="92"/>
      <c r="D8758" s="92"/>
      <c r="E8758" s="92"/>
      <c r="F8758" s="92"/>
      <c r="G8758" s="92"/>
      <c r="H8758" s="92"/>
      <c r="I8758" s="92"/>
      <c r="J8758" s="92"/>
      <c r="K8758" s="92"/>
      <c r="N8758" s="92"/>
      <c r="O8758" s="92"/>
      <c r="P8758" s="92"/>
      <c r="Q8758" s="92"/>
      <c r="R8758" s="92"/>
    </row>
    <row r="8759" spans="1:18" x14ac:dyDescent="0.3">
      <c r="A8759" s="107"/>
      <c r="B8759" s="92"/>
      <c r="C8759" s="92"/>
      <c r="D8759" s="92"/>
      <c r="E8759" s="92"/>
      <c r="F8759" s="92"/>
      <c r="G8759" s="92"/>
      <c r="H8759" s="92"/>
      <c r="I8759" s="92"/>
      <c r="J8759" s="92"/>
      <c r="K8759" s="92"/>
      <c r="N8759" s="92"/>
      <c r="O8759" s="92"/>
      <c r="P8759" s="92"/>
      <c r="Q8759" s="92"/>
      <c r="R8759" s="92"/>
    </row>
    <row r="8760" spans="1:18" x14ac:dyDescent="0.3">
      <c r="A8760" s="107"/>
      <c r="B8760" s="92"/>
      <c r="C8760" s="92"/>
      <c r="D8760" s="92"/>
      <c r="E8760" s="92"/>
      <c r="F8760" s="92"/>
      <c r="G8760" s="92"/>
      <c r="H8760" s="92"/>
      <c r="I8760" s="92"/>
      <c r="J8760" s="92"/>
      <c r="K8760" s="92"/>
      <c r="N8760" s="92"/>
      <c r="O8760" s="92"/>
      <c r="P8760" s="92"/>
      <c r="Q8760" s="92"/>
      <c r="R8760" s="92"/>
    </row>
    <row r="8761" spans="1:18" x14ac:dyDescent="0.3">
      <c r="A8761" s="107"/>
      <c r="B8761" s="92"/>
      <c r="C8761" s="92"/>
      <c r="D8761" s="92"/>
      <c r="E8761" s="92"/>
      <c r="F8761" s="92"/>
      <c r="G8761" s="92"/>
      <c r="H8761" s="92"/>
      <c r="I8761" s="92"/>
      <c r="J8761" s="92"/>
      <c r="K8761" s="92"/>
      <c r="N8761" s="92"/>
      <c r="O8761" s="92"/>
      <c r="P8761" s="92"/>
      <c r="Q8761" s="92"/>
      <c r="R8761" s="92"/>
    </row>
    <row r="8762" spans="1:18" x14ac:dyDescent="0.3">
      <c r="A8762" s="107"/>
      <c r="B8762" s="92"/>
      <c r="C8762" s="92"/>
      <c r="D8762" s="92"/>
      <c r="E8762" s="92"/>
      <c r="F8762" s="92"/>
      <c r="G8762" s="92"/>
      <c r="H8762" s="92"/>
      <c r="I8762" s="92"/>
      <c r="J8762" s="92"/>
      <c r="K8762" s="92"/>
      <c r="N8762" s="92"/>
      <c r="O8762" s="92"/>
      <c r="P8762" s="92"/>
      <c r="Q8762" s="92"/>
      <c r="R8762" s="92"/>
    </row>
    <row r="8763" spans="1:18" x14ac:dyDescent="0.3">
      <c r="A8763" s="107"/>
      <c r="B8763" s="92"/>
      <c r="C8763" s="92"/>
      <c r="D8763" s="92"/>
      <c r="E8763" s="92"/>
      <c r="F8763" s="92"/>
      <c r="G8763" s="92"/>
      <c r="H8763" s="92"/>
      <c r="I8763" s="92"/>
      <c r="J8763" s="92"/>
      <c r="K8763" s="92"/>
      <c r="N8763" s="92"/>
      <c r="O8763" s="92"/>
      <c r="P8763" s="92"/>
      <c r="Q8763" s="92"/>
      <c r="R8763" s="92"/>
    </row>
    <row r="8764" spans="1:18" x14ac:dyDescent="0.3">
      <c r="A8764" s="107"/>
      <c r="B8764" s="92"/>
      <c r="C8764" s="92"/>
      <c r="D8764" s="92"/>
      <c r="E8764" s="92"/>
      <c r="F8764" s="92"/>
      <c r="G8764" s="92"/>
      <c r="H8764" s="92"/>
      <c r="I8764" s="92"/>
      <c r="J8764" s="92"/>
      <c r="K8764" s="92"/>
      <c r="N8764" s="92"/>
      <c r="O8764" s="92"/>
      <c r="P8764" s="92"/>
      <c r="Q8764" s="92"/>
      <c r="R8764" s="92"/>
    </row>
    <row r="8765" spans="1:18" x14ac:dyDescent="0.3">
      <c r="A8765" s="107"/>
      <c r="B8765" s="92"/>
      <c r="C8765" s="92"/>
      <c r="D8765" s="92"/>
      <c r="E8765" s="92"/>
      <c r="F8765" s="92"/>
      <c r="G8765" s="92"/>
      <c r="H8765" s="92"/>
      <c r="I8765" s="92"/>
      <c r="J8765" s="92"/>
      <c r="K8765" s="92"/>
      <c r="N8765" s="92"/>
      <c r="O8765" s="92"/>
      <c r="P8765" s="92"/>
      <c r="Q8765" s="92"/>
      <c r="R8765" s="92"/>
    </row>
    <row r="8766" spans="1:18" x14ac:dyDescent="0.3">
      <c r="A8766" s="107"/>
      <c r="B8766" s="92"/>
      <c r="C8766" s="92"/>
      <c r="D8766" s="92"/>
      <c r="E8766" s="92"/>
      <c r="F8766" s="92"/>
      <c r="G8766" s="92"/>
      <c r="H8766" s="92"/>
      <c r="I8766" s="92"/>
      <c r="J8766" s="92"/>
      <c r="K8766" s="92"/>
      <c r="N8766" s="92"/>
      <c r="O8766" s="92"/>
      <c r="P8766" s="92"/>
      <c r="Q8766" s="92"/>
      <c r="R8766" s="92"/>
    </row>
    <row r="8767" spans="1:18" x14ac:dyDescent="0.3">
      <c r="A8767" s="107"/>
      <c r="B8767" s="92"/>
      <c r="C8767" s="92"/>
      <c r="D8767" s="92"/>
      <c r="E8767" s="92"/>
      <c r="F8767" s="92"/>
      <c r="G8767" s="92"/>
      <c r="H8767" s="92"/>
      <c r="I8767" s="92"/>
      <c r="J8767" s="92"/>
      <c r="K8767" s="92"/>
      <c r="N8767" s="92"/>
      <c r="O8767" s="92"/>
      <c r="P8767" s="92"/>
      <c r="Q8767" s="92"/>
      <c r="R8767" s="92"/>
    </row>
    <row r="8768" spans="1:18" x14ac:dyDescent="0.3">
      <c r="A8768" s="107"/>
      <c r="B8768" s="92"/>
      <c r="C8768" s="92"/>
      <c r="D8768" s="92"/>
      <c r="E8768" s="92"/>
      <c r="F8768" s="92"/>
      <c r="G8768" s="92"/>
      <c r="H8768" s="92"/>
      <c r="I8768" s="92"/>
      <c r="J8768" s="92"/>
      <c r="K8768" s="92"/>
      <c r="N8768" s="92"/>
      <c r="O8768" s="92"/>
      <c r="P8768" s="92"/>
      <c r="Q8768" s="92"/>
      <c r="R8768" s="92"/>
    </row>
    <row r="8769" spans="1:18" x14ac:dyDescent="0.3">
      <c r="A8769" s="107"/>
      <c r="B8769" s="92"/>
      <c r="C8769" s="92"/>
      <c r="D8769" s="92"/>
      <c r="E8769" s="92"/>
      <c r="F8769" s="92"/>
      <c r="G8769" s="92"/>
      <c r="H8769" s="92"/>
      <c r="I8769" s="92"/>
      <c r="J8769" s="92"/>
      <c r="K8769" s="92"/>
      <c r="N8769" s="92"/>
      <c r="O8769" s="92"/>
      <c r="P8769" s="92"/>
      <c r="Q8769" s="92"/>
      <c r="R8769" s="92"/>
    </row>
    <row r="8770" spans="1:18" x14ac:dyDescent="0.3">
      <c r="A8770" s="107"/>
      <c r="B8770" s="92"/>
      <c r="C8770" s="92"/>
      <c r="D8770" s="92"/>
      <c r="E8770" s="92"/>
      <c r="F8770" s="92"/>
      <c r="G8770" s="92"/>
      <c r="H8770" s="92"/>
      <c r="I8770" s="92"/>
      <c r="J8770" s="92"/>
      <c r="K8770" s="92"/>
      <c r="N8770" s="92"/>
      <c r="O8770" s="92"/>
      <c r="P8770" s="92"/>
      <c r="Q8770" s="92"/>
      <c r="R8770" s="92"/>
    </row>
    <row r="8771" spans="1:18" x14ac:dyDescent="0.3">
      <c r="A8771" s="107"/>
      <c r="B8771" s="92"/>
      <c r="C8771" s="92"/>
      <c r="D8771" s="92"/>
      <c r="E8771" s="92"/>
      <c r="F8771" s="92"/>
      <c r="G8771" s="92"/>
      <c r="H8771" s="92"/>
      <c r="I8771" s="92"/>
      <c r="J8771" s="92"/>
      <c r="K8771" s="92"/>
      <c r="N8771" s="92"/>
      <c r="O8771" s="92"/>
      <c r="P8771" s="92"/>
      <c r="Q8771" s="92"/>
      <c r="R8771" s="92"/>
    </row>
    <row r="8772" spans="1:18" x14ac:dyDescent="0.3">
      <c r="A8772" s="107"/>
      <c r="B8772" s="92"/>
      <c r="C8772" s="92"/>
      <c r="D8772" s="92"/>
      <c r="E8772" s="92"/>
      <c r="F8772" s="92"/>
      <c r="G8772" s="92"/>
      <c r="H8772" s="92"/>
      <c r="I8772" s="92"/>
      <c r="J8772" s="92"/>
      <c r="K8772" s="92"/>
      <c r="N8772" s="92"/>
      <c r="O8772" s="92"/>
      <c r="P8772" s="92"/>
      <c r="Q8772" s="92"/>
      <c r="R8772" s="92"/>
    </row>
    <row r="8773" spans="1:18" x14ac:dyDescent="0.3">
      <c r="A8773" s="107"/>
      <c r="B8773" s="92"/>
      <c r="C8773" s="92"/>
      <c r="D8773" s="92"/>
      <c r="E8773" s="92"/>
      <c r="F8773" s="92"/>
      <c r="G8773" s="92"/>
      <c r="H8773" s="92"/>
      <c r="I8773" s="92"/>
      <c r="J8773" s="92"/>
      <c r="K8773" s="92"/>
      <c r="N8773" s="92"/>
      <c r="O8773" s="92"/>
      <c r="P8773" s="92"/>
      <c r="Q8773" s="92"/>
      <c r="R8773" s="92"/>
    </row>
    <row r="8774" spans="1:18" x14ac:dyDescent="0.3">
      <c r="A8774" s="107"/>
      <c r="B8774" s="92"/>
      <c r="C8774" s="92"/>
      <c r="D8774" s="92"/>
      <c r="E8774" s="92"/>
      <c r="F8774" s="92"/>
      <c r="G8774" s="92"/>
      <c r="H8774" s="92"/>
      <c r="I8774" s="92"/>
      <c r="J8774" s="92"/>
      <c r="K8774" s="92"/>
      <c r="N8774" s="92"/>
      <c r="O8774" s="92"/>
      <c r="P8774" s="92"/>
      <c r="Q8774" s="92"/>
      <c r="R8774" s="92"/>
    </row>
    <row r="8775" spans="1:18" x14ac:dyDescent="0.3">
      <c r="A8775" s="107"/>
      <c r="B8775" s="92"/>
      <c r="C8775" s="92"/>
      <c r="D8775" s="92"/>
      <c r="E8775" s="92"/>
      <c r="F8775" s="92"/>
      <c r="G8775" s="92"/>
      <c r="H8775" s="92"/>
      <c r="I8775" s="92"/>
      <c r="J8775" s="92"/>
      <c r="K8775" s="92"/>
      <c r="N8775" s="92"/>
      <c r="O8775" s="92"/>
      <c r="P8775" s="92"/>
      <c r="Q8775" s="92"/>
      <c r="R8775" s="92"/>
    </row>
    <row r="8776" spans="1:18" x14ac:dyDescent="0.3">
      <c r="A8776" s="107"/>
      <c r="B8776" s="92"/>
      <c r="C8776" s="92"/>
      <c r="D8776" s="92"/>
      <c r="E8776" s="92"/>
      <c r="F8776" s="92"/>
      <c r="G8776" s="92"/>
      <c r="H8776" s="92"/>
      <c r="I8776" s="92"/>
      <c r="J8776" s="92"/>
      <c r="K8776" s="92"/>
      <c r="N8776" s="92"/>
      <c r="O8776" s="92"/>
      <c r="P8776" s="92"/>
      <c r="Q8776" s="92"/>
      <c r="R8776" s="92"/>
    </row>
    <row r="8777" spans="1:18" x14ac:dyDescent="0.3">
      <c r="A8777" s="107"/>
      <c r="B8777" s="92"/>
      <c r="C8777" s="92"/>
      <c r="D8777" s="92"/>
      <c r="E8777" s="92"/>
      <c r="F8777" s="92"/>
      <c r="G8777" s="92"/>
      <c r="H8777" s="92"/>
      <c r="I8777" s="92"/>
      <c r="J8777" s="92"/>
      <c r="K8777" s="92"/>
      <c r="N8777" s="92"/>
      <c r="O8777" s="92"/>
      <c r="P8777" s="92"/>
      <c r="Q8777" s="92"/>
      <c r="R8777" s="92"/>
    </row>
    <row r="8778" spans="1:18" x14ac:dyDescent="0.3">
      <c r="A8778" s="107"/>
      <c r="B8778" s="92"/>
      <c r="C8778" s="92"/>
      <c r="D8778" s="92"/>
      <c r="E8778" s="92"/>
      <c r="F8778" s="92"/>
      <c r="G8778" s="92"/>
      <c r="H8778" s="92"/>
      <c r="I8778" s="92"/>
      <c r="J8778" s="92"/>
      <c r="K8778" s="92"/>
      <c r="N8778" s="92"/>
      <c r="O8778" s="92"/>
      <c r="P8778" s="92"/>
      <c r="Q8778" s="92"/>
      <c r="R8778" s="92"/>
    </row>
    <row r="8779" spans="1:18" x14ac:dyDescent="0.3">
      <c r="A8779" s="107"/>
      <c r="B8779" s="92"/>
      <c r="C8779" s="92"/>
      <c r="D8779" s="92"/>
      <c r="E8779" s="92"/>
      <c r="F8779" s="92"/>
      <c r="G8779" s="92"/>
      <c r="H8779" s="92"/>
      <c r="I8779" s="92"/>
      <c r="J8779" s="92"/>
      <c r="K8779" s="92"/>
      <c r="N8779" s="92"/>
      <c r="O8779" s="92"/>
      <c r="P8779" s="92"/>
      <c r="Q8779" s="92"/>
      <c r="R8779" s="92"/>
    </row>
    <row r="8780" spans="1:18" x14ac:dyDescent="0.3">
      <c r="A8780" s="107"/>
      <c r="B8780" s="92"/>
      <c r="C8780" s="92"/>
      <c r="D8780" s="92"/>
      <c r="E8780" s="92"/>
      <c r="F8780" s="92"/>
      <c r="G8780" s="92"/>
      <c r="H8780" s="92"/>
      <c r="I8780" s="92"/>
      <c r="J8780" s="92"/>
      <c r="K8780" s="92"/>
      <c r="N8780" s="92"/>
      <c r="O8780" s="92"/>
      <c r="P8780" s="92"/>
      <c r="Q8780" s="92"/>
      <c r="R8780" s="92"/>
    </row>
    <row r="8781" spans="1:18" x14ac:dyDescent="0.3">
      <c r="A8781" s="107"/>
      <c r="B8781" s="92"/>
      <c r="C8781" s="92"/>
      <c r="D8781" s="92"/>
      <c r="E8781" s="92"/>
      <c r="F8781" s="92"/>
      <c r="G8781" s="92"/>
      <c r="H8781" s="92"/>
      <c r="I8781" s="92"/>
      <c r="J8781" s="92"/>
      <c r="K8781" s="92"/>
      <c r="N8781" s="92"/>
      <c r="O8781" s="92"/>
      <c r="P8781" s="92"/>
      <c r="Q8781" s="92"/>
      <c r="R8781" s="92"/>
    </row>
    <row r="8782" spans="1:18" x14ac:dyDescent="0.3">
      <c r="A8782" s="107"/>
      <c r="B8782" s="92"/>
      <c r="C8782" s="92"/>
      <c r="D8782" s="92"/>
      <c r="E8782" s="92"/>
      <c r="F8782" s="92"/>
      <c r="G8782" s="92"/>
      <c r="H8782" s="92"/>
      <c r="I8782" s="92"/>
      <c r="J8782" s="92"/>
      <c r="K8782" s="92"/>
      <c r="N8782" s="92"/>
      <c r="O8782" s="92"/>
      <c r="P8782" s="92"/>
      <c r="Q8782" s="92"/>
      <c r="R8782" s="92"/>
    </row>
    <row r="8783" spans="1:18" x14ac:dyDescent="0.3">
      <c r="A8783" s="107"/>
      <c r="B8783" s="92"/>
      <c r="C8783" s="92"/>
      <c r="D8783" s="92"/>
      <c r="E8783" s="92"/>
      <c r="F8783" s="92"/>
      <c r="G8783" s="92"/>
      <c r="H8783" s="92"/>
      <c r="I8783" s="92"/>
      <c r="J8783" s="92"/>
      <c r="K8783" s="92"/>
      <c r="N8783" s="92"/>
      <c r="O8783" s="92"/>
      <c r="P8783" s="92"/>
      <c r="Q8783" s="92"/>
      <c r="R8783" s="92"/>
    </row>
    <row r="8784" spans="1:18" x14ac:dyDescent="0.3">
      <c r="A8784" s="107"/>
      <c r="B8784" s="92"/>
      <c r="C8784" s="92"/>
      <c r="D8784" s="92"/>
      <c r="E8784" s="92"/>
      <c r="F8784" s="92"/>
      <c r="G8784" s="92"/>
      <c r="H8784" s="92"/>
      <c r="I8784" s="92"/>
      <c r="J8784" s="92"/>
      <c r="K8784" s="92"/>
      <c r="N8784" s="92"/>
      <c r="O8784" s="92"/>
      <c r="P8784" s="92"/>
      <c r="Q8784" s="92"/>
      <c r="R8784" s="92"/>
    </row>
    <row r="8785" spans="1:18" x14ac:dyDescent="0.3">
      <c r="A8785" s="107"/>
      <c r="B8785" s="92"/>
      <c r="C8785" s="92"/>
      <c r="D8785" s="92"/>
      <c r="E8785" s="92"/>
      <c r="F8785" s="92"/>
      <c r="G8785" s="92"/>
      <c r="H8785" s="92"/>
      <c r="I8785" s="92"/>
      <c r="J8785" s="92"/>
      <c r="K8785" s="92"/>
      <c r="N8785" s="92"/>
      <c r="O8785" s="92"/>
      <c r="P8785" s="92"/>
      <c r="Q8785" s="92"/>
      <c r="R8785" s="92"/>
    </row>
    <row r="8786" spans="1:18" x14ac:dyDescent="0.3">
      <c r="A8786" s="107"/>
      <c r="B8786" s="92"/>
      <c r="C8786" s="92"/>
      <c r="D8786" s="92"/>
      <c r="E8786" s="92"/>
      <c r="F8786" s="92"/>
      <c r="G8786" s="92"/>
      <c r="H8786" s="92"/>
      <c r="I8786" s="92"/>
      <c r="J8786" s="92"/>
      <c r="K8786" s="92"/>
      <c r="N8786" s="92"/>
      <c r="O8786" s="92"/>
      <c r="P8786" s="92"/>
      <c r="Q8786" s="92"/>
      <c r="R8786" s="92"/>
    </row>
    <row r="8787" spans="1:18" x14ac:dyDescent="0.3">
      <c r="A8787" s="107"/>
      <c r="B8787" s="92"/>
      <c r="C8787" s="92"/>
      <c r="D8787" s="92"/>
      <c r="E8787" s="92"/>
      <c r="F8787" s="92"/>
      <c r="G8787" s="92"/>
      <c r="H8787" s="92"/>
      <c r="I8787" s="92"/>
      <c r="J8787" s="92"/>
      <c r="K8787" s="92"/>
      <c r="N8787" s="92"/>
      <c r="O8787" s="92"/>
      <c r="P8787" s="92"/>
      <c r="Q8787" s="92"/>
      <c r="R8787" s="92"/>
    </row>
    <row r="8788" spans="1:18" x14ac:dyDescent="0.3">
      <c r="A8788" s="107"/>
      <c r="B8788" s="92"/>
      <c r="C8788" s="92"/>
      <c r="D8788" s="92"/>
      <c r="E8788" s="92"/>
      <c r="F8788" s="92"/>
      <c r="G8788" s="92"/>
      <c r="H8788" s="92"/>
      <c r="I8788" s="92"/>
      <c r="J8788" s="92"/>
      <c r="K8788" s="92"/>
      <c r="N8788" s="92"/>
      <c r="O8788" s="92"/>
      <c r="P8788" s="92"/>
      <c r="Q8788" s="92"/>
      <c r="R8788" s="92"/>
    </row>
    <row r="8789" spans="1:18" x14ac:dyDescent="0.3">
      <c r="A8789" s="107"/>
      <c r="B8789" s="92"/>
      <c r="C8789" s="92"/>
      <c r="D8789" s="92"/>
      <c r="E8789" s="92"/>
      <c r="F8789" s="92"/>
      <c r="G8789" s="92"/>
      <c r="H8789" s="92"/>
      <c r="I8789" s="92"/>
      <c r="J8789" s="92"/>
      <c r="K8789" s="92"/>
      <c r="N8789" s="92"/>
      <c r="O8789" s="92"/>
      <c r="P8789" s="92"/>
      <c r="Q8789" s="92"/>
      <c r="R8789" s="92"/>
    </row>
    <row r="8790" spans="1:18" x14ac:dyDescent="0.3">
      <c r="A8790" s="107"/>
      <c r="B8790" s="92"/>
      <c r="C8790" s="92"/>
      <c r="D8790" s="92"/>
      <c r="E8790" s="92"/>
      <c r="F8790" s="92"/>
      <c r="G8790" s="92"/>
      <c r="H8790" s="92"/>
      <c r="I8790" s="92"/>
      <c r="J8790" s="92"/>
      <c r="K8790" s="92"/>
      <c r="N8790" s="92"/>
      <c r="O8790" s="92"/>
      <c r="P8790" s="92"/>
      <c r="Q8790" s="92"/>
      <c r="R8790" s="92"/>
    </row>
    <row r="8791" spans="1:18" x14ac:dyDescent="0.3">
      <c r="A8791" s="107"/>
      <c r="B8791" s="92"/>
      <c r="C8791" s="92"/>
      <c r="D8791" s="92"/>
      <c r="E8791" s="92"/>
      <c r="F8791" s="92"/>
      <c r="G8791" s="92"/>
      <c r="H8791" s="92"/>
      <c r="I8791" s="92"/>
      <c r="J8791" s="92"/>
      <c r="K8791" s="92"/>
      <c r="N8791" s="92"/>
      <c r="O8791" s="92"/>
      <c r="P8791" s="92"/>
      <c r="Q8791" s="92"/>
      <c r="R8791" s="92"/>
    </row>
    <row r="8792" spans="1:18" x14ac:dyDescent="0.3">
      <c r="A8792" s="107"/>
      <c r="B8792" s="92"/>
      <c r="C8792" s="92"/>
      <c r="D8792" s="92"/>
      <c r="E8792" s="92"/>
      <c r="F8792" s="92"/>
      <c r="G8792" s="92"/>
      <c r="H8792" s="92"/>
      <c r="I8792" s="92"/>
      <c r="J8792" s="92"/>
      <c r="K8792" s="92"/>
      <c r="N8792" s="92"/>
      <c r="O8792" s="92"/>
      <c r="P8792" s="92"/>
      <c r="Q8792" s="92"/>
      <c r="R8792" s="92"/>
    </row>
    <row r="8793" spans="1:18" x14ac:dyDescent="0.3">
      <c r="A8793" s="107"/>
      <c r="B8793" s="92"/>
      <c r="C8793" s="92"/>
      <c r="D8793" s="92"/>
      <c r="E8793" s="92"/>
      <c r="F8793" s="92"/>
      <c r="G8793" s="92"/>
      <c r="H8793" s="92"/>
      <c r="I8793" s="92"/>
      <c r="J8793" s="92"/>
      <c r="K8793" s="92"/>
      <c r="N8793" s="92"/>
      <c r="O8793" s="92"/>
      <c r="P8793" s="92"/>
      <c r="Q8793" s="92"/>
      <c r="R8793" s="92"/>
    </row>
    <row r="8794" spans="1:18" x14ac:dyDescent="0.3">
      <c r="A8794" s="107"/>
      <c r="B8794" s="92"/>
      <c r="C8794" s="92"/>
      <c r="D8794" s="92"/>
      <c r="E8794" s="92"/>
      <c r="F8794" s="92"/>
      <c r="G8794" s="92"/>
      <c r="H8794" s="92"/>
      <c r="I8794" s="92"/>
      <c r="J8794" s="92"/>
      <c r="K8794" s="92"/>
      <c r="N8794" s="92"/>
      <c r="O8794" s="92"/>
      <c r="P8794" s="92"/>
      <c r="Q8794" s="92"/>
      <c r="R8794" s="92"/>
    </row>
    <row r="8795" spans="1:18" x14ac:dyDescent="0.3">
      <c r="A8795" s="107"/>
      <c r="B8795" s="92"/>
      <c r="C8795" s="92"/>
      <c r="D8795" s="92"/>
      <c r="E8795" s="92"/>
      <c r="F8795" s="92"/>
      <c r="G8795" s="92"/>
      <c r="H8795" s="92"/>
      <c r="I8795" s="92"/>
      <c r="J8795" s="92"/>
      <c r="K8795" s="92"/>
      <c r="N8795" s="92"/>
      <c r="O8795" s="92"/>
      <c r="P8795" s="92"/>
      <c r="Q8795" s="92"/>
      <c r="R8795" s="92"/>
    </row>
    <row r="8796" spans="1:18" x14ac:dyDescent="0.3">
      <c r="A8796" s="107"/>
      <c r="B8796" s="92"/>
      <c r="C8796" s="92"/>
      <c r="D8796" s="92"/>
      <c r="E8796" s="92"/>
      <c r="F8796" s="92"/>
      <c r="G8796" s="92"/>
      <c r="H8796" s="92"/>
      <c r="I8796" s="92"/>
      <c r="J8796" s="92"/>
      <c r="K8796" s="92"/>
      <c r="N8796" s="92"/>
      <c r="O8796" s="92"/>
      <c r="P8796" s="92"/>
      <c r="Q8796" s="92"/>
      <c r="R8796" s="92"/>
    </row>
    <row r="8797" spans="1:18" x14ac:dyDescent="0.3">
      <c r="A8797" s="107"/>
      <c r="B8797" s="92"/>
      <c r="C8797" s="92"/>
      <c r="D8797" s="92"/>
      <c r="E8797" s="92"/>
      <c r="F8797" s="92"/>
      <c r="G8797" s="92"/>
      <c r="H8797" s="92"/>
      <c r="I8797" s="92"/>
      <c r="J8797" s="92"/>
      <c r="K8797" s="92"/>
      <c r="N8797" s="92"/>
      <c r="O8797" s="92"/>
      <c r="P8797" s="92"/>
      <c r="Q8797" s="92"/>
      <c r="R8797" s="92"/>
    </row>
    <row r="8798" spans="1:18" x14ac:dyDescent="0.3">
      <c r="A8798" s="107"/>
      <c r="B8798" s="92"/>
      <c r="C8798" s="92"/>
      <c r="D8798" s="92"/>
      <c r="E8798" s="92"/>
      <c r="F8798" s="92"/>
      <c r="G8798" s="92"/>
      <c r="H8798" s="92"/>
      <c r="I8798" s="92"/>
      <c r="J8798" s="92"/>
      <c r="K8798" s="92"/>
      <c r="N8798" s="92"/>
      <c r="O8798" s="92"/>
      <c r="P8798" s="92"/>
      <c r="Q8798" s="92"/>
      <c r="R8798" s="92"/>
    </row>
    <row r="8799" spans="1:18" x14ac:dyDescent="0.3">
      <c r="A8799" s="107"/>
      <c r="B8799" s="92"/>
      <c r="C8799" s="92"/>
      <c r="D8799" s="92"/>
      <c r="E8799" s="92"/>
      <c r="F8799" s="92"/>
      <c r="G8799" s="92"/>
      <c r="H8799" s="92"/>
      <c r="I8799" s="92"/>
      <c r="J8799" s="92"/>
      <c r="K8799" s="92"/>
      <c r="N8799" s="92"/>
      <c r="O8799" s="92"/>
      <c r="P8799" s="92"/>
      <c r="Q8799" s="92"/>
      <c r="R8799" s="92"/>
    </row>
    <row r="8800" spans="1:18" x14ac:dyDescent="0.3">
      <c r="A8800" s="107"/>
      <c r="B8800" s="92"/>
      <c r="C8800" s="92"/>
      <c r="D8800" s="92"/>
      <c r="E8800" s="92"/>
      <c r="F8800" s="92"/>
      <c r="G8800" s="92"/>
      <c r="H8800" s="92"/>
      <c r="I8800" s="92"/>
      <c r="J8800" s="92"/>
      <c r="K8800" s="92"/>
      <c r="N8800" s="92"/>
      <c r="O8800" s="92"/>
      <c r="P8800" s="92"/>
      <c r="Q8800" s="92"/>
      <c r="R8800" s="92"/>
    </row>
    <row r="8801" spans="1:18" x14ac:dyDescent="0.3">
      <c r="A8801" s="107"/>
      <c r="B8801" s="92"/>
      <c r="C8801" s="92"/>
      <c r="D8801" s="92"/>
      <c r="E8801" s="92"/>
      <c r="F8801" s="92"/>
      <c r="G8801" s="92"/>
      <c r="H8801" s="92"/>
      <c r="I8801" s="92"/>
      <c r="J8801" s="92"/>
      <c r="K8801" s="92"/>
      <c r="N8801" s="92"/>
      <c r="O8801" s="92"/>
      <c r="P8801" s="92"/>
      <c r="Q8801" s="92"/>
      <c r="R8801" s="92"/>
    </row>
    <row r="8802" spans="1:18" x14ac:dyDescent="0.3">
      <c r="A8802" s="107"/>
      <c r="B8802" s="92"/>
      <c r="C8802" s="92"/>
      <c r="D8802" s="92"/>
      <c r="E8802" s="92"/>
      <c r="F8802" s="92"/>
      <c r="G8802" s="92"/>
      <c r="H8802" s="92"/>
      <c r="I8802" s="92"/>
      <c r="J8802" s="92"/>
      <c r="K8802" s="92"/>
      <c r="N8802" s="92"/>
      <c r="O8802" s="92"/>
      <c r="P8802" s="92"/>
      <c r="Q8802" s="92"/>
      <c r="R8802" s="92"/>
    </row>
    <row r="8803" spans="1:18" x14ac:dyDescent="0.3">
      <c r="A8803" s="107"/>
      <c r="B8803" s="92"/>
      <c r="C8803" s="92"/>
      <c r="D8803" s="92"/>
      <c r="E8803" s="92"/>
      <c r="F8803" s="92"/>
      <c r="G8803" s="92"/>
      <c r="H8803" s="92"/>
      <c r="I8803" s="92"/>
      <c r="J8803" s="92"/>
      <c r="K8803" s="92"/>
      <c r="N8803" s="92"/>
      <c r="O8803" s="92"/>
      <c r="P8803" s="92"/>
      <c r="Q8803" s="92"/>
      <c r="R8803" s="92"/>
    </row>
    <row r="8804" spans="1:18" x14ac:dyDescent="0.3">
      <c r="A8804" s="107"/>
      <c r="B8804" s="92"/>
      <c r="C8804" s="92"/>
      <c r="D8804" s="92"/>
      <c r="E8804" s="92"/>
      <c r="F8804" s="92"/>
      <c r="G8804" s="92"/>
      <c r="H8804" s="92"/>
      <c r="I8804" s="92"/>
      <c r="J8804" s="92"/>
      <c r="K8804" s="92"/>
      <c r="N8804" s="92"/>
      <c r="O8804" s="92"/>
      <c r="P8804" s="92"/>
      <c r="Q8804" s="92"/>
      <c r="R8804" s="92"/>
    </row>
    <row r="8805" spans="1:18" x14ac:dyDescent="0.3">
      <c r="A8805" s="107"/>
      <c r="B8805" s="92"/>
      <c r="C8805" s="92"/>
      <c r="D8805" s="92"/>
      <c r="E8805" s="92"/>
      <c r="F8805" s="92"/>
      <c r="G8805" s="92"/>
      <c r="H8805" s="92"/>
      <c r="I8805" s="92"/>
      <c r="J8805" s="92"/>
      <c r="K8805" s="92"/>
      <c r="N8805" s="92"/>
      <c r="O8805" s="92"/>
      <c r="P8805" s="92"/>
      <c r="Q8805" s="92"/>
      <c r="R8805" s="92"/>
    </row>
    <row r="8806" spans="1:18" x14ac:dyDescent="0.3">
      <c r="A8806" s="107"/>
      <c r="B8806" s="92"/>
      <c r="C8806" s="92"/>
      <c r="D8806" s="92"/>
      <c r="E8806" s="92"/>
      <c r="F8806" s="92"/>
      <c r="G8806" s="92"/>
      <c r="H8806" s="92"/>
      <c r="I8806" s="92"/>
      <c r="J8806" s="92"/>
      <c r="K8806" s="92"/>
      <c r="N8806" s="92"/>
      <c r="O8806" s="92"/>
      <c r="P8806" s="92"/>
      <c r="Q8806" s="92"/>
      <c r="R8806" s="92"/>
    </row>
    <row r="8807" spans="1:18" x14ac:dyDescent="0.3">
      <c r="A8807" s="107"/>
      <c r="B8807" s="92"/>
      <c r="C8807" s="92"/>
      <c r="D8807" s="92"/>
      <c r="E8807" s="92"/>
      <c r="F8807" s="92"/>
      <c r="G8807" s="92"/>
      <c r="H8807" s="92"/>
      <c r="I8807" s="92"/>
      <c r="J8807" s="92"/>
      <c r="K8807" s="92"/>
      <c r="N8807" s="92"/>
      <c r="O8807" s="92"/>
      <c r="P8807" s="92"/>
      <c r="Q8807" s="92"/>
      <c r="R8807" s="92"/>
    </row>
    <row r="8808" spans="1:18" x14ac:dyDescent="0.3">
      <c r="A8808" s="107"/>
      <c r="B8808" s="92"/>
      <c r="C8808" s="92"/>
      <c r="D8808" s="92"/>
      <c r="E8808" s="92"/>
      <c r="F8808" s="92"/>
      <c r="G8808" s="92"/>
      <c r="H8808" s="92"/>
      <c r="I8808" s="92"/>
      <c r="J8808" s="92"/>
      <c r="K8808" s="92"/>
      <c r="N8808" s="92"/>
      <c r="O8808" s="92"/>
      <c r="P8808" s="92"/>
      <c r="Q8808" s="92"/>
      <c r="R8808" s="92"/>
    </row>
    <row r="8809" spans="1:18" x14ac:dyDescent="0.3">
      <c r="A8809" s="107"/>
      <c r="B8809" s="92"/>
      <c r="C8809" s="92"/>
      <c r="D8809" s="92"/>
      <c r="E8809" s="92"/>
      <c r="F8809" s="92"/>
      <c r="G8809" s="92"/>
      <c r="H8809" s="92"/>
      <c r="I8809" s="92"/>
      <c r="J8809" s="92"/>
      <c r="K8809" s="92"/>
      <c r="N8809" s="92"/>
      <c r="O8809" s="92"/>
      <c r="P8809" s="92"/>
      <c r="Q8809" s="92"/>
      <c r="R8809" s="92"/>
    </row>
    <row r="8810" spans="1:18" x14ac:dyDescent="0.3">
      <c r="A8810" s="107"/>
      <c r="B8810" s="92"/>
      <c r="C8810" s="92"/>
      <c r="D8810" s="92"/>
      <c r="E8810" s="92"/>
      <c r="F8810" s="92"/>
      <c r="G8810" s="92"/>
      <c r="H8810" s="92"/>
      <c r="I8810" s="92"/>
      <c r="J8810" s="92"/>
      <c r="K8810" s="92"/>
      <c r="N8810" s="92"/>
      <c r="O8810" s="92"/>
      <c r="P8810" s="92"/>
      <c r="Q8810" s="92"/>
      <c r="R8810" s="92"/>
    </row>
    <row r="8811" spans="1:18" x14ac:dyDescent="0.3">
      <c r="A8811" s="107"/>
      <c r="B8811" s="92"/>
      <c r="C8811" s="92"/>
      <c r="D8811" s="92"/>
      <c r="E8811" s="92"/>
      <c r="F8811" s="92"/>
      <c r="G8811" s="92"/>
      <c r="H8811" s="92"/>
      <c r="I8811" s="92"/>
      <c r="J8811" s="92"/>
      <c r="K8811" s="92"/>
      <c r="N8811" s="92"/>
      <c r="O8811" s="92"/>
      <c r="P8811" s="92"/>
      <c r="Q8811" s="92"/>
      <c r="R8811" s="92"/>
    </row>
    <row r="8812" spans="1:18" x14ac:dyDescent="0.3">
      <c r="A8812" s="107"/>
      <c r="B8812" s="92"/>
      <c r="C8812" s="92"/>
      <c r="D8812" s="92"/>
      <c r="E8812" s="92"/>
      <c r="F8812" s="92"/>
      <c r="G8812" s="92"/>
      <c r="H8812" s="92"/>
      <c r="I8812" s="92"/>
      <c r="J8812" s="92"/>
      <c r="K8812" s="92"/>
      <c r="N8812" s="92"/>
      <c r="O8812" s="92"/>
      <c r="P8812" s="92"/>
      <c r="Q8812" s="92"/>
      <c r="R8812" s="92"/>
    </row>
    <row r="8813" spans="1:18" x14ac:dyDescent="0.3">
      <c r="A8813" s="107"/>
      <c r="B8813" s="92"/>
      <c r="C8813" s="92"/>
      <c r="D8813" s="92"/>
      <c r="E8813" s="92"/>
      <c r="F8813" s="92"/>
      <c r="G8813" s="92"/>
      <c r="H8813" s="92"/>
      <c r="I8813" s="92"/>
      <c r="J8813" s="92"/>
      <c r="K8813" s="92"/>
      <c r="N8813" s="92"/>
      <c r="O8813" s="92"/>
      <c r="P8813" s="92"/>
      <c r="Q8813" s="92"/>
      <c r="R8813" s="92"/>
    </row>
    <row r="8814" spans="1:18" x14ac:dyDescent="0.3">
      <c r="A8814" s="107"/>
      <c r="B8814" s="92"/>
      <c r="C8814" s="92"/>
      <c r="D8814" s="92"/>
      <c r="E8814" s="92"/>
      <c r="F8814" s="92"/>
      <c r="G8814" s="92"/>
      <c r="H8814" s="92"/>
      <c r="I8814" s="92"/>
      <c r="J8814" s="92"/>
      <c r="K8814" s="92"/>
      <c r="N8814" s="92"/>
      <c r="O8814" s="92"/>
      <c r="P8814" s="92"/>
      <c r="Q8814" s="92"/>
      <c r="R8814" s="92"/>
    </row>
    <row r="8815" spans="1:18" x14ac:dyDescent="0.3">
      <c r="A8815" s="107"/>
      <c r="B8815" s="92"/>
      <c r="C8815" s="92"/>
      <c r="D8815" s="92"/>
      <c r="E8815" s="92"/>
      <c r="F8815" s="92"/>
      <c r="G8815" s="92"/>
      <c r="H8815" s="92"/>
      <c r="I8815" s="92"/>
      <c r="J8815" s="92"/>
      <c r="K8815" s="92"/>
      <c r="N8815" s="92"/>
      <c r="O8815" s="92"/>
      <c r="P8815" s="92"/>
      <c r="Q8815" s="92"/>
      <c r="R8815" s="92"/>
    </row>
    <row r="8816" spans="1:18" x14ac:dyDescent="0.3">
      <c r="A8816" s="107"/>
      <c r="B8816" s="92"/>
      <c r="C8816" s="92"/>
      <c r="D8816" s="92"/>
      <c r="E8816" s="92"/>
      <c r="F8816" s="92"/>
      <c r="G8816" s="92"/>
      <c r="H8816" s="92"/>
      <c r="I8816" s="92"/>
      <c r="J8816" s="92"/>
      <c r="K8816" s="92"/>
      <c r="N8816" s="92"/>
      <c r="O8816" s="92"/>
      <c r="P8816" s="92"/>
      <c r="Q8816" s="92"/>
      <c r="R8816" s="92"/>
    </row>
    <row r="8817" spans="1:18" x14ac:dyDescent="0.3">
      <c r="A8817" s="107"/>
      <c r="B8817" s="92"/>
      <c r="C8817" s="92"/>
      <c r="D8817" s="92"/>
      <c r="E8817" s="92"/>
      <c r="F8817" s="92"/>
      <c r="G8817" s="92"/>
      <c r="H8817" s="92"/>
      <c r="I8817" s="92"/>
      <c r="J8817" s="92"/>
      <c r="K8817" s="92"/>
      <c r="N8817" s="92"/>
      <c r="O8817" s="92"/>
      <c r="P8817" s="92"/>
      <c r="Q8817" s="92"/>
      <c r="R8817" s="92"/>
    </row>
    <row r="8818" spans="1:18" x14ac:dyDescent="0.3">
      <c r="A8818" s="107"/>
      <c r="B8818" s="92"/>
      <c r="C8818" s="92"/>
      <c r="D8818" s="92"/>
      <c r="E8818" s="92"/>
      <c r="F8818" s="92"/>
      <c r="G8818" s="92"/>
      <c r="H8818" s="92"/>
      <c r="I8818" s="92"/>
      <c r="J8818" s="92"/>
      <c r="K8818" s="92"/>
      <c r="N8818" s="92"/>
      <c r="O8818" s="92"/>
      <c r="P8818" s="92"/>
      <c r="Q8818" s="92"/>
      <c r="R8818" s="92"/>
    </row>
    <row r="8819" spans="1:18" x14ac:dyDescent="0.3">
      <c r="A8819" s="107"/>
      <c r="B8819" s="92"/>
      <c r="C8819" s="92"/>
      <c r="D8819" s="92"/>
      <c r="E8819" s="92"/>
      <c r="F8819" s="92"/>
      <c r="G8819" s="92"/>
      <c r="H8819" s="92"/>
      <c r="I8819" s="92"/>
      <c r="J8819" s="92"/>
      <c r="K8819" s="92"/>
      <c r="N8819" s="92"/>
      <c r="O8819" s="92"/>
      <c r="P8819" s="92"/>
      <c r="Q8819" s="92"/>
      <c r="R8819" s="92"/>
    </row>
    <row r="8820" spans="1:18" x14ac:dyDescent="0.3">
      <c r="A8820" s="107"/>
      <c r="B8820" s="92"/>
      <c r="C8820" s="92"/>
      <c r="D8820" s="92"/>
      <c r="E8820" s="92"/>
      <c r="F8820" s="92"/>
      <c r="G8820" s="92"/>
      <c r="H8820" s="92"/>
      <c r="I8820" s="92"/>
      <c r="J8820" s="92"/>
      <c r="K8820" s="92"/>
      <c r="N8820" s="92"/>
      <c r="O8820" s="92"/>
      <c r="P8820" s="92"/>
      <c r="Q8820" s="92"/>
      <c r="R8820" s="92"/>
    </row>
    <row r="8821" spans="1:18" x14ac:dyDescent="0.3">
      <c r="A8821" s="107"/>
      <c r="B8821" s="92"/>
      <c r="C8821" s="92"/>
      <c r="D8821" s="92"/>
      <c r="E8821" s="92"/>
      <c r="F8821" s="92"/>
      <c r="G8821" s="92"/>
      <c r="H8821" s="92"/>
      <c r="I8821" s="92"/>
      <c r="J8821" s="92"/>
      <c r="K8821" s="92"/>
      <c r="N8821" s="92"/>
      <c r="O8821" s="92"/>
      <c r="P8821" s="92"/>
      <c r="Q8821" s="92"/>
      <c r="R8821" s="92"/>
    </row>
    <row r="8822" spans="1:18" x14ac:dyDescent="0.3">
      <c r="A8822" s="107"/>
      <c r="B8822" s="92"/>
      <c r="C8822" s="92"/>
      <c r="D8822" s="92"/>
      <c r="E8822" s="92"/>
      <c r="F8822" s="92"/>
      <c r="G8822" s="92"/>
      <c r="H8822" s="92"/>
      <c r="I8822" s="92"/>
      <c r="J8822" s="92"/>
      <c r="K8822" s="92"/>
      <c r="N8822" s="92"/>
      <c r="O8822" s="92"/>
      <c r="P8822" s="92"/>
      <c r="Q8822" s="92"/>
      <c r="R8822" s="92"/>
    </row>
    <row r="8823" spans="1:18" x14ac:dyDescent="0.3">
      <c r="A8823" s="107"/>
      <c r="B8823" s="92"/>
      <c r="C8823" s="92"/>
      <c r="D8823" s="92"/>
      <c r="E8823" s="92"/>
      <c r="F8823" s="92"/>
      <c r="G8823" s="92"/>
      <c r="H8823" s="92"/>
      <c r="I8823" s="92"/>
      <c r="J8823" s="92"/>
      <c r="K8823" s="92"/>
      <c r="N8823" s="92"/>
      <c r="O8823" s="92"/>
      <c r="P8823" s="92"/>
      <c r="Q8823" s="92"/>
      <c r="R8823" s="92"/>
    </row>
    <row r="8824" spans="1:18" x14ac:dyDescent="0.3">
      <c r="A8824" s="107"/>
      <c r="B8824" s="92"/>
      <c r="C8824" s="92"/>
      <c r="D8824" s="92"/>
      <c r="E8824" s="92"/>
      <c r="F8824" s="92"/>
      <c r="G8824" s="92"/>
      <c r="H8824" s="92"/>
      <c r="I8824" s="92"/>
      <c r="J8824" s="92"/>
      <c r="K8824" s="92"/>
      <c r="N8824" s="92"/>
      <c r="O8824" s="92"/>
      <c r="P8824" s="92"/>
      <c r="Q8824" s="92"/>
      <c r="R8824" s="92"/>
    </row>
    <row r="8825" spans="1:18" x14ac:dyDescent="0.3">
      <c r="A8825" s="107"/>
      <c r="B8825" s="92"/>
      <c r="C8825" s="92"/>
      <c r="D8825" s="92"/>
      <c r="E8825" s="92"/>
      <c r="F8825" s="92"/>
      <c r="G8825" s="92"/>
      <c r="H8825" s="92"/>
      <c r="I8825" s="92"/>
      <c r="J8825" s="92"/>
      <c r="K8825" s="92"/>
      <c r="N8825" s="92"/>
      <c r="O8825" s="92"/>
      <c r="P8825" s="92"/>
      <c r="Q8825" s="92"/>
      <c r="R8825" s="92"/>
    </row>
    <row r="8826" spans="1:18" x14ac:dyDescent="0.3">
      <c r="A8826" s="107"/>
      <c r="B8826" s="92"/>
      <c r="C8826" s="92"/>
      <c r="D8826" s="92"/>
      <c r="E8826" s="92"/>
      <c r="F8826" s="92"/>
      <c r="G8826" s="92"/>
      <c r="H8826" s="92"/>
      <c r="I8826" s="92"/>
      <c r="J8826" s="92"/>
      <c r="K8826" s="92"/>
      <c r="N8826" s="92"/>
      <c r="O8826" s="92"/>
      <c r="P8826" s="92"/>
      <c r="Q8826" s="92"/>
      <c r="R8826" s="92"/>
    </row>
    <row r="8827" spans="1:18" x14ac:dyDescent="0.3">
      <c r="A8827" s="107"/>
      <c r="B8827" s="92"/>
      <c r="C8827" s="92"/>
      <c r="D8827" s="92"/>
      <c r="E8827" s="92"/>
      <c r="F8827" s="92"/>
      <c r="G8827" s="92"/>
      <c r="H8827" s="92"/>
      <c r="I8827" s="92"/>
      <c r="J8827" s="92"/>
      <c r="K8827" s="92"/>
      <c r="N8827" s="92"/>
      <c r="O8827" s="92"/>
      <c r="P8827" s="92"/>
      <c r="Q8827" s="92"/>
      <c r="R8827" s="92"/>
    </row>
    <row r="8828" spans="1:18" x14ac:dyDescent="0.3">
      <c r="A8828" s="107"/>
      <c r="B8828" s="92"/>
      <c r="C8828" s="92"/>
      <c r="D8828" s="92"/>
      <c r="E8828" s="92"/>
      <c r="F8828" s="92"/>
      <c r="G8828" s="92"/>
      <c r="H8828" s="92"/>
      <c r="I8828" s="92"/>
      <c r="J8828" s="92"/>
      <c r="K8828" s="92"/>
      <c r="N8828" s="92"/>
      <c r="O8828" s="92"/>
      <c r="P8828" s="92"/>
      <c r="Q8828" s="92"/>
      <c r="R8828" s="92"/>
    </row>
    <row r="8829" spans="1:18" x14ac:dyDescent="0.3">
      <c r="A8829" s="107"/>
      <c r="B8829" s="92"/>
      <c r="C8829" s="92"/>
      <c r="D8829" s="92"/>
      <c r="E8829" s="92"/>
      <c r="F8829" s="92"/>
      <c r="G8829" s="92"/>
      <c r="H8829" s="92"/>
      <c r="I8829" s="92"/>
      <c r="J8829" s="92"/>
      <c r="K8829" s="92"/>
      <c r="N8829" s="92"/>
      <c r="O8829" s="92"/>
      <c r="P8829" s="92"/>
      <c r="Q8829" s="92"/>
      <c r="R8829" s="92"/>
    </row>
    <row r="8830" spans="1:18" x14ac:dyDescent="0.3">
      <c r="A8830" s="107"/>
      <c r="B8830" s="92"/>
      <c r="C8830" s="92"/>
      <c r="D8830" s="92"/>
      <c r="E8830" s="92"/>
      <c r="F8830" s="92"/>
      <c r="G8830" s="92"/>
      <c r="H8830" s="92"/>
      <c r="I8830" s="92"/>
      <c r="J8830" s="92"/>
      <c r="K8830" s="92"/>
      <c r="N8830" s="92"/>
      <c r="O8830" s="92"/>
      <c r="P8830" s="92"/>
      <c r="Q8830" s="92"/>
      <c r="R8830" s="92"/>
    </row>
    <row r="8831" spans="1:18" x14ac:dyDescent="0.3">
      <c r="A8831" s="107"/>
      <c r="B8831" s="92"/>
      <c r="C8831" s="92"/>
      <c r="D8831" s="92"/>
      <c r="E8831" s="92"/>
      <c r="F8831" s="92"/>
      <c r="G8831" s="92"/>
      <c r="H8831" s="92"/>
      <c r="I8831" s="92"/>
      <c r="J8831" s="92"/>
      <c r="K8831" s="92"/>
      <c r="N8831" s="92"/>
      <c r="O8831" s="92"/>
      <c r="P8831" s="92"/>
      <c r="Q8831" s="92"/>
      <c r="R8831" s="92"/>
    </row>
    <row r="8832" spans="1:18" x14ac:dyDescent="0.3">
      <c r="A8832" s="107"/>
      <c r="B8832" s="92"/>
      <c r="C8832" s="92"/>
      <c r="D8832" s="92"/>
      <c r="E8832" s="92"/>
      <c r="F8832" s="92"/>
      <c r="G8832" s="92"/>
      <c r="H8832" s="92"/>
      <c r="I8832" s="92"/>
      <c r="J8832" s="92"/>
      <c r="K8832" s="92"/>
      <c r="N8832" s="92"/>
      <c r="O8832" s="92"/>
      <c r="P8832" s="92"/>
      <c r="Q8832" s="92"/>
      <c r="R8832" s="92"/>
    </row>
    <row r="8833" spans="1:18" x14ac:dyDescent="0.3">
      <c r="A8833" s="107"/>
      <c r="B8833" s="92"/>
      <c r="C8833" s="92"/>
      <c r="D8833" s="92"/>
      <c r="E8833" s="92"/>
      <c r="F8833" s="92"/>
      <c r="G8833" s="92"/>
      <c r="H8833" s="92"/>
      <c r="I8833" s="92"/>
      <c r="J8833" s="92"/>
      <c r="K8833" s="92"/>
      <c r="N8833" s="92"/>
      <c r="O8833" s="92"/>
      <c r="P8833" s="92"/>
      <c r="Q8833" s="92"/>
      <c r="R8833" s="92"/>
    </row>
    <row r="8834" spans="1:18" x14ac:dyDescent="0.3">
      <c r="A8834" s="107"/>
      <c r="B8834" s="92"/>
      <c r="C8834" s="92"/>
      <c r="D8834" s="92"/>
      <c r="E8834" s="92"/>
      <c r="F8834" s="92"/>
      <c r="G8834" s="92"/>
      <c r="H8834" s="92"/>
      <c r="I8834" s="92"/>
      <c r="J8834" s="92"/>
      <c r="K8834" s="92"/>
      <c r="N8834" s="92"/>
      <c r="O8834" s="92"/>
      <c r="P8834" s="92"/>
      <c r="Q8834" s="92"/>
      <c r="R8834" s="92"/>
    </row>
    <row r="8835" spans="1:18" x14ac:dyDescent="0.3">
      <c r="A8835" s="107"/>
      <c r="B8835" s="92"/>
      <c r="C8835" s="92"/>
      <c r="D8835" s="92"/>
      <c r="E8835" s="92"/>
      <c r="F8835" s="92"/>
      <c r="G8835" s="92"/>
      <c r="H8835" s="92"/>
      <c r="I8835" s="92"/>
      <c r="J8835" s="92"/>
      <c r="K8835" s="92"/>
      <c r="N8835" s="92"/>
      <c r="O8835" s="92"/>
      <c r="P8835" s="92"/>
      <c r="Q8835" s="92"/>
      <c r="R8835" s="92"/>
    </row>
    <row r="8836" spans="1:18" x14ac:dyDescent="0.3">
      <c r="A8836" s="107"/>
      <c r="B8836" s="92"/>
      <c r="C8836" s="92"/>
      <c r="D8836" s="92"/>
      <c r="E8836" s="92"/>
      <c r="F8836" s="92"/>
      <c r="G8836" s="92"/>
      <c r="H8836" s="92"/>
      <c r="I8836" s="92"/>
      <c r="J8836" s="92"/>
      <c r="K8836" s="92"/>
      <c r="N8836" s="92"/>
      <c r="O8836" s="92"/>
      <c r="P8836" s="92"/>
      <c r="Q8836" s="92"/>
      <c r="R8836" s="92"/>
    </row>
    <row r="8837" spans="1:18" x14ac:dyDescent="0.3">
      <c r="A8837" s="107"/>
      <c r="B8837" s="92"/>
      <c r="C8837" s="92"/>
      <c r="D8837" s="92"/>
      <c r="E8837" s="92"/>
      <c r="F8837" s="92"/>
      <c r="G8837" s="92"/>
      <c r="H8837" s="92"/>
      <c r="I8837" s="92"/>
      <c r="J8837" s="92"/>
      <c r="K8837" s="92"/>
      <c r="N8837" s="92"/>
      <c r="O8837" s="92"/>
      <c r="P8837" s="92"/>
      <c r="Q8837" s="92"/>
      <c r="R8837" s="92"/>
    </row>
    <row r="8838" spans="1:18" x14ac:dyDescent="0.3">
      <c r="A8838" s="107"/>
      <c r="B8838" s="92"/>
      <c r="C8838" s="92"/>
      <c r="D8838" s="92"/>
      <c r="E8838" s="92"/>
      <c r="F8838" s="92"/>
      <c r="G8838" s="92"/>
      <c r="H8838" s="92"/>
      <c r="I8838" s="92"/>
      <c r="J8838" s="92"/>
      <c r="K8838" s="92"/>
      <c r="N8838" s="92"/>
      <c r="O8838" s="92"/>
      <c r="P8838" s="92"/>
      <c r="Q8838" s="92"/>
      <c r="R8838" s="92"/>
    </row>
    <row r="8839" spans="1:18" x14ac:dyDescent="0.3">
      <c r="A8839" s="107"/>
      <c r="B8839" s="92"/>
      <c r="C8839" s="92"/>
      <c r="D8839" s="92"/>
      <c r="E8839" s="92"/>
      <c r="F8839" s="92"/>
      <c r="G8839" s="92"/>
      <c r="H8839" s="92"/>
      <c r="I8839" s="92"/>
      <c r="J8839" s="92"/>
      <c r="K8839" s="92"/>
      <c r="N8839" s="92"/>
      <c r="O8839" s="92"/>
      <c r="P8839" s="92"/>
      <c r="Q8839" s="92"/>
      <c r="R8839" s="92"/>
    </row>
    <row r="8840" spans="1:18" x14ac:dyDescent="0.3">
      <c r="A8840" s="107"/>
      <c r="B8840" s="92"/>
      <c r="C8840" s="92"/>
      <c r="D8840" s="92"/>
      <c r="E8840" s="92"/>
      <c r="F8840" s="92"/>
      <c r="G8840" s="92"/>
      <c r="H8840" s="92"/>
      <c r="I8840" s="92"/>
      <c r="J8840" s="92"/>
      <c r="K8840" s="92"/>
      <c r="N8840" s="92"/>
      <c r="O8840" s="92"/>
      <c r="P8840" s="92"/>
      <c r="Q8840" s="92"/>
      <c r="R8840" s="92"/>
    </row>
    <row r="8841" spans="1:18" x14ac:dyDescent="0.3">
      <c r="A8841" s="107"/>
      <c r="B8841" s="92"/>
      <c r="C8841" s="92"/>
      <c r="D8841" s="92"/>
      <c r="E8841" s="92"/>
      <c r="F8841" s="92"/>
      <c r="G8841" s="92"/>
      <c r="H8841" s="92"/>
      <c r="I8841" s="92"/>
      <c r="J8841" s="92"/>
      <c r="K8841" s="92"/>
      <c r="N8841" s="92"/>
      <c r="O8841" s="92"/>
      <c r="P8841" s="92"/>
      <c r="Q8841" s="92"/>
      <c r="R8841" s="92"/>
    </row>
    <row r="8842" spans="1:18" x14ac:dyDescent="0.3">
      <c r="A8842" s="107"/>
      <c r="B8842" s="92"/>
      <c r="C8842" s="92"/>
      <c r="D8842" s="92"/>
      <c r="E8842" s="92"/>
      <c r="F8842" s="92"/>
      <c r="G8842" s="92"/>
      <c r="H8842" s="92"/>
      <c r="I8842" s="92"/>
      <c r="J8842" s="92"/>
      <c r="K8842" s="92"/>
      <c r="N8842" s="92"/>
      <c r="O8842" s="92"/>
      <c r="P8842" s="92"/>
      <c r="Q8842" s="92"/>
      <c r="R8842" s="92"/>
    </row>
    <row r="8843" spans="1:18" x14ac:dyDescent="0.3">
      <c r="A8843" s="107"/>
      <c r="B8843" s="92"/>
      <c r="C8843" s="92"/>
      <c r="D8843" s="92"/>
      <c r="E8843" s="92"/>
      <c r="F8843" s="92"/>
      <c r="G8843" s="92"/>
      <c r="H8843" s="92"/>
      <c r="I8843" s="92"/>
      <c r="J8843" s="92"/>
      <c r="K8843" s="92"/>
      <c r="N8843" s="92"/>
      <c r="O8843" s="92"/>
      <c r="P8843" s="92"/>
      <c r="Q8843" s="92"/>
      <c r="R8843" s="92"/>
    </row>
    <row r="8844" spans="1:18" x14ac:dyDescent="0.3">
      <c r="A8844" s="107"/>
      <c r="B8844" s="92"/>
      <c r="C8844" s="92"/>
      <c r="D8844" s="92"/>
      <c r="E8844" s="92"/>
      <c r="F8844" s="92"/>
      <c r="G8844" s="92"/>
      <c r="H8844" s="92"/>
      <c r="I8844" s="92"/>
      <c r="J8844" s="92"/>
      <c r="K8844" s="92"/>
      <c r="N8844" s="92"/>
      <c r="O8844" s="92"/>
      <c r="P8844" s="92"/>
      <c r="Q8844" s="92"/>
      <c r="R8844" s="92"/>
    </row>
    <row r="8845" spans="1:18" x14ac:dyDescent="0.3">
      <c r="A8845" s="107"/>
      <c r="B8845" s="92"/>
      <c r="C8845" s="92"/>
      <c r="D8845" s="92"/>
      <c r="E8845" s="92"/>
      <c r="F8845" s="92"/>
      <c r="G8845" s="92"/>
      <c r="H8845" s="92"/>
      <c r="I8845" s="92"/>
      <c r="J8845" s="92"/>
      <c r="K8845" s="92"/>
      <c r="N8845" s="92"/>
      <c r="O8845" s="92"/>
      <c r="P8845" s="92"/>
      <c r="Q8845" s="92"/>
      <c r="R8845" s="92"/>
    </row>
    <row r="8846" spans="1:18" x14ac:dyDescent="0.3">
      <c r="A8846" s="107"/>
      <c r="B8846" s="92"/>
      <c r="C8846" s="92"/>
      <c r="D8846" s="92"/>
      <c r="E8846" s="92"/>
      <c r="F8846" s="92"/>
      <c r="G8846" s="92"/>
      <c r="H8846" s="92"/>
      <c r="I8846" s="92"/>
      <c r="J8846" s="92"/>
      <c r="K8846" s="92"/>
      <c r="N8846" s="92"/>
      <c r="O8846" s="92"/>
      <c r="P8846" s="92"/>
      <c r="Q8846" s="92"/>
      <c r="R8846" s="92"/>
    </row>
    <row r="8847" spans="1:18" x14ac:dyDescent="0.3">
      <c r="A8847" s="107"/>
      <c r="B8847" s="92"/>
      <c r="C8847" s="92"/>
      <c r="D8847" s="92"/>
      <c r="E8847" s="92"/>
      <c r="F8847" s="92"/>
      <c r="G8847" s="92"/>
      <c r="H8847" s="92"/>
      <c r="I8847" s="92"/>
      <c r="J8847" s="92"/>
      <c r="K8847" s="92"/>
      <c r="N8847" s="92"/>
      <c r="O8847" s="92"/>
      <c r="P8847" s="92"/>
      <c r="Q8847" s="92"/>
      <c r="R8847" s="92"/>
    </row>
    <row r="8848" spans="1:18" x14ac:dyDescent="0.3">
      <c r="A8848" s="107"/>
      <c r="B8848" s="92"/>
      <c r="C8848" s="92"/>
      <c r="D8848" s="92"/>
      <c r="E8848" s="92"/>
      <c r="F8848" s="92"/>
      <c r="G8848" s="92"/>
      <c r="H8848" s="92"/>
      <c r="I8848" s="92"/>
      <c r="J8848" s="92"/>
      <c r="K8848" s="92"/>
      <c r="N8848" s="92"/>
      <c r="O8848" s="92"/>
      <c r="P8848" s="92"/>
      <c r="Q8848" s="92"/>
      <c r="R8848" s="92"/>
    </row>
    <row r="8849" spans="1:18" x14ac:dyDescent="0.3">
      <c r="A8849" s="107"/>
      <c r="B8849" s="92"/>
      <c r="C8849" s="92"/>
      <c r="D8849" s="92"/>
      <c r="E8849" s="92"/>
      <c r="F8849" s="92"/>
      <c r="G8849" s="92"/>
      <c r="H8849" s="92"/>
      <c r="I8849" s="92"/>
      <c r="J8849" s="92"/>
      <c r="K8849" s="92"/>
      <c r="N8849" s="92"/>
      <c r="O8849" s="92"/>
      <c r="P8849" s="92"/>
      <c r="Q8849" s="92"/>
      <c r="R8849" s="92"/>
    </row>
    <row r="8850" spans="1:18" x14ac:dyDescent="0.3">
      <c r="A8850" s="107"/>
      <c r="B8850" s="92"/>
      <c r="C8850" s="92"/>
      <c r="D8850" s="92"/>
      <c r="E8850" s="92"/>
      <c r="F8850" s="92"/>
      <c r="G8850" s="92"/>
      <c r="H8850" s="92"/>
      <c r="I8850" s="92"/>
      <c r="J8850" s="92"/>
      <c r="K8850" s="92"/>
      <c r="N8850" s="92"/>
      <c r="O8850" s="92"/>
      <c r="P8850" s="92"/>
      <c r="Q8850" s="92"/>
      <c r="R8850" s="92"/>
    </row>
    <row r="8851" spans="1:18" x14ac:dyDescent="0.3">
      <c r="A8851" s="107"/>
      <c r="B8851" s="92"/>
      <c r="C8851" s="92"/>
      <c r="D8851" s="92"/>
      <c r="E8851" s="92"/>
      <c r="F8851" s="92"/>
      <c r="G8851" s="92"/>
      <c r="H8851" s="92"/>
      <c r="I8851" s="92"/>
      <c r="J8851" s="92"/>
      <c r="K8851" s="92"/>
      <c r="N8851" s="92"/>
      <c r="O8851" s="92"/>
      <c r="P8851" s="92"/>
      <c r="Q8851" s="92"/>
      <c r="R8851" s="92"/>
    </row>
    <row r="8852" spans="1:18" x14ac:dyDescent="0.3">
      <c r="A8852" s="107"/>
      <c r="B8852" s="92"/>
      <c r="C8852" s="92"/>
      <c r="D8852" s="92"/>
      <c r="E8852" s="92"/>
      <c r="F8852" s="92"/>
      <c r="G8852" s="92"/>
      <c r="H8852" s="92"/>
      <c r="I8852" s="92"/>
      <c r="J8852" s="92"/>
      <c r="K8852" s="92"/>
      <c r="N8852" s="92"/>
      <c r="O8852" s="92"/>
      <c r="P8852" s="92"/>
      <c r="Q8852" s="92"/>
      <c r="R8852" s="92"/>
    </row>
    <row r="8853" spans="1:18" x14ac:dyDescent="0.3">
      <c r="A8853" s="107"/>
      <c r="B8853" s="92"/>
      <c r="C8853" s="92"/>
      <c r="D8853" s="92"/>
      <c r="E8853" s="92"/>
      <c r="F8853" s="92"/>
      <c r="G8853" s="92"/>
      <c r="H8853" s="92"/>
      <c r="I8853" s="92"/>
      <c r="J8853" s="92"/>
      <c r="K8853" s="92"/>
      <c r="N8853" s="92"/>
      <c r="O8853" s="92"/>
      <c r="P8853" s="92"/>
      <c r="Q8853" s="92"/>
      <c r="R8853" s="92"/>
    </row>
    <row r="8854" spans="1:18" x14ac:dyDescent="0.3">
      <c r="A8854" s="107"/>
      <c r="B8854" s="92"/>
      <c r="C8854" s="92"/>
      <c r="D8854" s="92"/>
      <c r="E8854" s="92"/>
      <c r="F8854" s="92"/>
      <c r="G8854" s="92"/>
      <c r="H8854" s="92"/>
      <c r="I8854" s="92"/>
      <c r="J8854" s="92"/>
      <c r="K8854" s="92"/>
      <c r="N8854" s="92"/>
      <c r="O8854" s="92"/>
      <c r="P8854" s="92"/>
      <c r="Q8854" s="92"/>
      <c r="R8854" s="92"/>
    </row>
    <row r="8855" spans="1:18" x14ac:dyDescent="0.3">
      <c r="A8855" s="107"/>
      <c r="B8855" s="92"/>
      <c r="C8855" s="92"/>
      <c r="D8855" s="92"/>
      <c r="E8855" s="92"/>
      <c r="F8855" s="92"/>
      <c r="G8855" s="92"/>
      <c r="H8855" s="92"/>
      <c r="I8855" s="92"/>
      <c r="J8855" s="92"/>
      <c r="K8855" s="92"/>
      <c r="N8855" s="92"/>
      <c r="O8855" s="92"/>
      <c r="P8855" s="92"/>
      <c r="Q8855" s="92"/>
      <c r="R8855" s="92"/>
    </row>
    <row r="8856" spans="1:18" x14ac:dyDescent="0.3">
      <c r="A8856" s="107"/>
      <c r="B8856" s="92"/>
      <c r="C8856" s="92"/>
      <c r="D8856" s="92"/>
      <c r="E8856" s="92"/>
      <c r="F8856" s="92"/>
      <c r="G8856" s="92"/>
      <c r="H8856" s="92"/>
      <c r="I8856" s="92"/>
      <c r="J8856" s="92"/>
      <c r="K8856" s="92"/>
      <c r="N8856" s="92"/>
      <c r="O8856" s="92"/>
      <c r="P8856" s="92"/>
      <c r="Q8856" s="92"/>
      <c r="R8856" s="92"/>
    </row>
    <row r="8857" spans="1:18" x14ac:dyDescent="0.3">
      <c r="A8857" s="107"/>
      <c r="B8857" s="92"/>
      <c r="C8857" s="92"/>
      <c r="D8857" s="92"/>
      <c r="E8857" s="92"/>
      <c r="F8857" s="92"/>
      <c r="G8857" s="92"/>
      <c r="H8857" s="92"/>
      <c r="I8857" s="92"/>
      <c r="J8857" s="92"/>
      <c r="K8857" s="92"/>
      <c r="N8857" s="92"/>
      <c r="O8857" s="92"/>
      <c r="P8857" s="92"/>
      <c r="Q8857" s="92"/>
      <c r="R8857" s="92"/>
    </row>
    <row r="8858" spans="1:18" x14ac:dyDescent="0.3">
      <c r="A8858" s="107"/>
      <c r="B8858" s="92"/>
      <c r="C8858" s="92"/>
      <c r="D8858" s="92"/>
      <c r="E8858" s="92"/>
      <c r="F8858" s="92"/>
      <c r="G8858" s="92"/>
      <c r="H8858" s="92"/>
      <c r="I8858" s="92"/>
      <c r="J8858" s="92"/>
      <c r="K8858" s="92"/>
      <c r="N8858" s="92"/>
      <c r="O8858" s="92"/>
      <c r="P8858" s="92"/>
      <c r="Q8858" s="92"/>
      <c r="R8858" s="92"/>
    </row>
    <row r="8859" spans="1:18" x14ac:dyDescent="0.3">
      <c r="A8859" s="107"/>
      <c r="B8859" s="92"/>
      <c r="C8859" s="92"/>
      <c r="D8859" s="92"/>
      <c r="E8859" s="92"/>
      <c r="F8859" s="92"/>
      <c r="G8859" s="92"/>
      <c r="H8859" s="92"/>
      <c r="I8859" s="92"/>
      <c r="J8859" s="92"/>
      <c r="K8859" s="92"/>
      <c r="N8859" s="92"/>
      <c r="O8859" s="92"/>
      <c r="P8859" s="92"/>
      <c r="Q8859" s="92"/>
      <c r="R8859" s="92"/>
    </row>
    <row r="8860" spans="1:18" x14ac:dyDescent="0.3">
      <c r="A8860" s="107"/>
      <c r="B8860" s="92"/>
      <c r="C8860" s="92"/>
      <c r="D8860" s="92"/>
      <c r="E8860" s="92"/>
      <c r="F8860" s="92"/>
      <c r="G8860" s="92"/>
      <c r="H8860" s="92"/>
      <c r="I8860" s="92"/>
      <c r="J8860" s="92"/>
      <c r="K8860" s="92"/>
      <c r="N8860" s="92"/>
      <c r="O8860" s="92"/>
      <c r="P8860" s="92"/>
      <c r="Q8860" s="92"/>
      <c r="R8860" s="92"/>
    </row>
    <row r="8861" spans="1:18" x14ac:dyDescent="0.3">
      <c r="A8861" s="107"/>
      <c r="B8861" s="92"/>
      <c r="C8861" s="92"/>
      <c r="D8861" s="92"/>
      <c r="E8861" s="92"/>
      <c r="F8861" s="92"/>
      <c r="G8861" s="92"/>
      <c r="H8861" s="92"/>
      <c r="I8861" s="92"/>
      <c r="J8861" s="92"/>
      <c r="K8861" s="92"/>
      <c r="N8861" s="92"/>
      <c r="O8861" s="92"/>
      <c r="P8861" s="92"/>
      <c r="Q8861" s="92"/>
      <c r="R8861" s="92"/>
    </row>
    <row r="8862" spans="1:18" x14ac:dyDescent="0.3">
      <c r="A8862" s="107"/>
      <c r="B8862" s="92"/>
      <c r="C8862" s="92"/>
      <c r="D8862" s="92"/>
      <c r="E8862" s="92"/>
      <c r="F8862" s="92"/>
      <c r="G8862" s="92"/>
      <c r="H8862" s="92"/>
      <c r="I8862" s="92"/>
      <c r="J8862" s="92"/>
      <c r="K8862" s="92"/>
      <c r="N8862" s="92"/>
      <c r="O8862" s="92"/>
      <c r="P8862" s="92"/>
      <c r="Q8862" s="92"/>
      <c r="R8862" s="92"/>
    </row>
    <row r="8863" spans="1:18" x14ac:dyDescent="0.3">
      <c r="A8863" s="107"/>
      <c r="B8863" s="92"/>
      <c r="C8863" s="92"/>
      <c r="D8863" s="92"/>
      <c r="E8863" s="92"/>
      <c r="F8863" s="92"/>
      <c r="G8863" s="92"/>
      <c r="H8863" s="92"/>
      <c r="I8863" s="92"/>
      <c r="J8863" s="92"/>
      <c r="K8863" s="92"/>
      <c r="N8863" s="92"/>
      <c r="O8863" s="92"/>
      <c r="P8863" s="92"/>
      <c r="Q8863" s="92"/>
      <c r="R8863" s="92"/>
    </row>
    <row r="8864" spans="1:18" x14ac:dyDescent="0.3">
      <c r="A8864" s="107"/>
      <c r="B8864" s="92"/>
      <c r="C8864" s="92"/>
      <c r="D8864" s="92"/>
      <c r="E8864" s="92"/>
      <c r="F8864" s="92"/>
      <c r="G8864" s="92"/>
      <c r="H8864" s="92"/>
      <c r="I8864" s="92"/>
      <c r="J8864" s="92"/>
      <c r="K8864" s="92"/>
      <c r="N8864" s="92"/>
      <c r="O8864" s="92"/>
      <c r="P8864" s="92"/>
      <c r="Q8864" s="92"/>
      <c r="R8864" s="92"/>
    </row>
    <row r="8865" spans="1:18" x14ac:dyDescent="0.3">
      <c r="A8865" s="107"/>
      <c r="B8865" s="92"/>
      <c r="C8865" s="92"/>
      <c r="D8865" s="92"/>
      <c r="E8865" s="92"/>
      <c r="F8865" s="92"/>
      <c r="G8865" s="92"/>
      <c r="H8865" s="92"/>
      <c r="I8865" s="92"/>
      <c r="J8865" s="92"/>
      <c r="K8865" s="92"/>
      <c r="N8865" s="92"/>
      <c r="O8865" s="92"/>
      <c r="P8865" s="92"/>
      <c r="Q8865" s="92"/>
      <c r="R8865" s="92"/>
    </row>
    <row r="8866" spans="1:18" x14ac:dyDescent="0.3">
      <c r="A8866" s="107"/>
      <c r="B8866" s="92"/>
      <c r="C8866" s="92"/>
      <c r="D8866" s="92"/>
      <c r="E8866" s="92"/>
      <c r="F8866" s="92"/>
      <c r="G8866" s="92"/>
      <c r="H8866" s="92"/>
      <c r="I8866" s="92"/>
      <c r="J8866" s="92"/>
      <c r="K8866" s="92"/>
      <c r="N8866" s="92"/>
      <c r="O8866" s="92"/>
      <c r="P8866" s="92"/>
      <c r="Q8866" s="92"/>
      <c r="R8866" s="92"/>
    </row>
    <row r="8867" spans="1:18" x14ac:dyDescent="0.3">
      <c r="A8867" s="107"/>
      <c r="B8867" s="92"/>
      <c r="C8867" s="92"/>
      <c r="D8867" s="92"/>
      <c r="E8867" s="92"/>
      <c r="F8867" s="92"/>
      <c r="G8867" s="92"/>
      <c r="H8867" s="92"/>
      <c r="I8867" s="92"/>
      <c r="J8867" s="92"/>
      <c r="K8867" s="92"/>
      <c r="N8867" s="92"/>
      <c r="O8867" s="92"/>
      <c r="P8867" s="92"/>
      <c r="Q8867" s="92"/>
      <c r="R8867" s="92"/>
    </row>
    <row r="8868" spans="1:18" x14ac:dyDescent="0.3">
      <c r="A8868" s="107"/>
      <c r="B8868" s="92"/>
      <c r="C8868" s="92"/>
      <c r="D8868" s="92"/>
      <c r="E8868" s="92"/>
      <c r="F8868" s="92"/>
      <c r="G8868" s="92"/>
      <c r="H8868" s="92"/>
      <c r="I8868" s="92"/>
      <c r="J8868" s="92"/>
      <c r="K8868" s="92"/>
      <c r="N8868" s="92"/>
      <c r="O8868" s="92"/>
      <c r="P8868" s="92"/>
      <c r="Q8868" s="92"/>
      <c r="R8868" s="92"/>
    </row>
    <row r="8869" spans="1:18" x14ac:dyDescent="0.3">
      <c r="A8869" s="107"/>
      <c r="B8869" s="92"/>
      <c r="C8869" s="92"/>
      <c r="D8869" s="92"/>
      <c r="E8869" s="92"/>
      <c r="F8869" s="92"/>
      <c r="G8869" s="92"/>
      <c r="H8869" s="92"/>
      <c r="I8869" s="92"/>
      <c r="J8869" s="92"/>
      <c r="K8869" s="92"/>
      <c r="N8869" s="92"/>
      <c r="O8869" s="92"/>
      <c r="P8869" s="92"/>
      <c r="Q8869" s="92"/>
      <c r="R8869" s="92"/>
    </row>
    <row r="8870" spans="1:18" x14ac:dyDescent="0.3">
      <c r="A8870" s="107"/>
      <c r="B8870" s="92"/>
      <c r="C8870" s="92"/>
      <c r="D8870" s="92"/>
      <c r="E8870" s="92"/>
      <c r="F8870" s="92"/>
      <c r="G8870" s="92"/>
      <c r="H8870" s="92"/>
      <c r="I8870" s="92"/>
      <c r="J8870" s="92"/>
      <c r="K8870" s="92"/>
      <c r="N8870" s="92"/>
      <c r="O8870" s="92"/>
      <c r="P8870" s="92"/>
      <c r="Q8870" s="92"/>
      <c r="R8870" s="92"/>
    </row>
    <row r="8871" spans="1:18" x14ac:dyDescent="0.3">
      <c r="A8871" s="107"/>
      <c r="B8871" s="92"/>
      <c r="C8871" s="92"/>
      <c r="D8871" s="92"/>
      <c r="E8871" s="92"/>
      <c r="F8871" s="92"/>
      <c r="G8871" s="92"/>
      <c r="H8871" s="92"/>
      <c r="I8871" s="92"/>
      <c r="J8871" s="92"/>
      <c r="K8871" s="92"/>
      <c r="N8871" s="92"/>
      <c r="O8871" s="92"/>
      <c r="P8871" s="92"/>
      <c r="Q8871" s="92"/>
      <c r="R8871" s="92"/>
    </row>
    <row r="8872" spans="1:18" x14ac:dyDescent="0.3">
      <c r="A8872" s="107"/>
      <c r="B8872" s="92"/>
      <c r="C8872" s="92"/>
      <c r="D8872" s="92"/>
      <c r="E8872" s="92"/>
      <c r="F8872" s="92"/>
      <c r="G8872" s="92"/>
      <c r="H8872" s="92"/>
      <c r="I8872" s="92"/>
      <c r="J8872" s="92"/>
      <c r="K8872" s="92"/>
      <c r="N8872" s="92"/>
      <c r="O8872" s="92"/>
      <c r="P8872" s="92"/>
      <c r="Q8872" s="92"/>
      <c r="R8872" s="92"/>
    </row>
    <row r="8873" spans="1:18" x14ac:dyDescent="0.3">
      <c r="A8873" s="107"/>
      <c r="B8873" s="92"/>
      <c r="C8873" s="92"/>
      <c r="D8873" s="92"/>
      <c r="E8873" s="92"/>
      <c r="F8873" s="92"/>
      <c r="G8873" s="92"/>
      <c r="H8873" s="92"/>
      <c r="I8873" s="92"/>
      <c r="J8873" s="92"/>
      <c r="K8873" s="92"/>
      <c r="N8873" s="92"/>
      <c r="O8873" s="92"/>
      <c r="P8873" s="92"/>
      <c r="Q8873" s="92"/>
      <c r="R8873" s="92"/>
    </row>
    <row r="8874" spans="1:18" x14ac:dyDescent="0.3">
      <c r="A8874" s="107"/>
      <c r="B8874" s="92"/>
      <c r="C8874" s="92"/>
      <c r="D8874" s="92"/>
      <c r="E8874" s="92"/>
      <c r="F8874" s="92"/>
      <c r="G8874" s="92"/>
      <c r="H8874" s="92"/>
      <c r="I8874" s="92"/>
      <c r="J8874" s="92"/>
      <c r="K8874" s="92"/>
      <c r="N8874" s="92"/>
      <c r="O8874" s="92"/>
      <c r="P8874" s="92"/>
      <c r="Q8874" s="92"/>
      <c r="R8874" s="92"/>
    </row>
    <row r="8875" spans="1:18" x14ac:dyDescent="0.3">
      <c r="A8875" s="107"/>
      <c r="B8875" s="92"/>
      <c r="C8875" s="92"/>
      <c r="D8875" s="92"/>
      <c r="E8875" s="92"/>
      <c r="F8875" s="92"/>
      <c r="G8875" s="92"/>
      <c r="H8875" s="92"/>
      <c r="I8875" s="92"/>
      <c r="J8875" s="92"/>
      <c r="K8875" s="92"/>
      <c r="N8875" s="92"/>
      <c r="O8875" s="92"/>
      <c r="P8875" s="92"/>
      <c r="Q8875" s="92"/>
      <c r="R8875" s="92"/>
    </row>
    <row r="8876" spans="1:18" x14ac:dyDescent="0.3">
      <c r="A8876" s="107"/>
      <c r="B8876" s="92"/>
      <c r="C8876" s="92"/>
      <c r="D8876" s="92"/>
      <c r="E8876" s="92"/>
      <c r="F8876" s="92"/>
      <c r="G8876" s="92"/>
      <c r="H8876" s="92"/>
      <c r="I8876" s="92"/>
      <c r="J8876" s="92"/>
      <c r="K8876" s="92"/>
      <c r="N8876" s="92"/>
      <c r="O8876" s="92"/>
      <c r="P8876" s="92"/>
      <c r="Q8876" s="92"/>
      <c r="R8876" s="92"/>
    </row>
    <row r="8877" spans="1:18" x14ac:dyDescent="0.3">
      <c r="A8877" s="107"/>
      <c r="B8877" s="92"/>
      <c r="C8877" s="92"/>
      <c r="D8877" s="92"/>
      <c r="E8877" s="92"/>
      <c r="F8877" s="92"/>
      <c r="G8877" s="92"/>
      <c r="H8877" s="92"/>
      <c r="I8877" s="92"/>
      <c r="J8877" s="92"/>
      <c r="K8877" s="92"/>
      <c r="N8877" s="92"/>
      <c r="O8877" s="92"/>
      <c r="P8877" s="92"/>
      <c r="Q8877" s="92"/>
      <c r="R8877" s="92"/>
    </row>
    <row r="8878" spans="1:18" x14ac:dyDescent="0.3">
      <c r="A8878" s="107"/>
      <c r="B8878" s="92"/>
      <c r="C8878" s="92"/>
      <c r="D8878" s="92"/>
      <c r="E8878" s="92"/>
      <c r="F8878" s="92"/>
      <c r="G8878" s="92"/>
      <c r="H8878" s="92"/>
      <c r="I8878" s="92"/>
      <c r="J8878" s="92"/>
      <c r="K8878" s="92"/>
      <c r="N8878" s="92"/>
      <c r="O8878" s="92"/>
      <c r="P8878" s="92"/>
      <c r="Q8878" s="92"/>
      <c r="R8878" s="92"/>
    </row>
    <row r="8879" spans="1:18" x14ac:dyDescent="0.3">
      <c r="A8879" s="107"/>
      <c r="B8879" s="92"/>
      <c r="C8879" s="92"/>
      <c r="D8879" s="92"/>
      <c r="E8879" s="92"/>
      <c r="F8879" s="92"/>
      <c r="G8879" s="92"/>
      <c r="H8879" s="92"/>
      <c r="I8879" s="92"/>
      <c r="J8879" s="92"/>
      <c r="K8879" s="92"/>
      <c r="N8879" s="92"/>
      <c r="O8879" s="92"/>
      <c r="P8879" s="92"/>
      <c r="Q8879" s="92"/>
      <c r="R8879" s="92"/>
    </row>
    <row r="8880" spans="1:18" x14ac:dyDescent="0.3">
      <c r="A8880" s="107"/>
      <c r="B8880" s="92"/>
      <c r="C8880" s="92"/>
      <c r="D8880" s="92"/>
      <c r="E8880" s="92"/>
      <c r="F8880" s="92"/>
      <c r="G8880" s="92"/>
      <c r="H8880" s="92"/>
      <c r="I8880" s="92"/>
      <c r="J8880" s="92"/>
      <c r="K8880" s="92"/>
      <c r="N8880" s="92"/>
      <c r="O8880" s="92"/>
      <c r="P8880" s="92"/>
      <c r="Q8880" s="92"/>
      <c r="R8880" s="92"/>
    </row>
    <row r="8881" spans="1:18" x14ac:dyDescent="0.3">
      <c r="A8881" s="107"/>
      <c r="B8881" s="92"/>
      <c r="C8881" s="92"/>
      <c r="D8881" s="92"/>
      <c r="E8881" s="92"/>
      <c r="F8881" s="92"/>
      <c r="G8881" s="92"/>
      <c r="H8881" s="92"/>
      <c r="I8881" s="92"/>
      <c r="J8881" s="92"/>
      <c r="K8881" s="92"/>
      <c r="N8881" s="92"/>
      <c r="O8881" s="92"/>
      <c r="P8881" s="92"/>
      <c r="Q8881" s="92"/>
      <c r="R8881" s="92"/>
    </row>
    <row r="8882" spans="1:18" x14ac:dyDescent="0.3">
      <c r="A8882" s="107"/>
      <c r="B8882" s="92"/>
      <c r="C8882" s="92"/>
      <c r="D8882" s="92"/>
      <c r="E8882" s="92"/>
      <c r="F8882" s="92"/>
      <c r="G8882" s="92"/>
      <c r="H8882" s="92"/>
      <c r="I8882" s="92"/>
      <c r="J8882" s="92"/>
      <c r="K8882" s="92"/>
      <c r="N8882" s="92"/>
      <c r="O8882" s="92"/>
      <c r="P8882" s="92"/>
      <c r="Q8882" s="92"/>
      <c r="R8882" s="92"/>
    </row>
    <row r="8883" spans="1:18" x14ac:dyDescent="0.3">
      <c r="A8883" s="107"/>
      <c r="B8883" s="92"/>
      <c r="C8883" s="92"/>
      <c r="D8883" s="92"/>
      <c r="E8883" s="92"/>
      <c r="F8883" s="92"/>
      <c r="G8883" s="92"/>
      <c r="H8883" s="92"/>
      <c r="I8883" s="92"/>
      <c r="J8883" s="92"/>
      <c r="K8883" s="92"/>
      <c r="N8883" s="92"/>
      <c r="O8883" s="92"/>
      <c r="P8883" s="92"/>
      <c r="Q8883" s="92"/>
      <c r="R8883" s="92"/>
    </row>
    <row r="8884" spans="1:18" x14ac:dyDescent="0.3">
      <c r="A8884" s="107"/>
      <c r="B8884" s="92"/>
      <c r="C8884" s="92"/>
      <c r="D8884" s="92"/>
      <c r="E8884" s="92"/>
      <c r="F8884" s="92"/>
      <c r="G8884" s="92"/>
      <c r="H8884" s="92"/>
      <c r="I8884" s="92"/>
      <c r="J8884" s="92"/>
      <c r="K8884" s="92"/>
      <c r="N8884" s="92"/>
      <c r="O8884" s="92"/>
      <c r="P8884" s="92"/>
      <c r="Q8884" s="92"/>
      <c r="R8884" s="92"/>
    </row>
    <row r="8885" spans="1:18" x14ac:dyDescent="0.3">
      <c r="A8885" s="107"/>
      <c r="B8885" s="92"/>
      <c r="C8885" s="92"/>
      <c r="D8885" s="92"/>
      <c r="E8885" s="92"/>
      <c r="F8885" s="92"/>
      <c r="G8885" s="92"/>
      <c r="H8885" s="92"/>
      <c r="I8885" s="92"/>
      <c r="J8885" s="92"/>
      <c r="K8885" s="92"/>
      <c r="N8885" s="92"/>
      <c r="O8885" s="92"/>
      <c r="P8885" s="92"/>
      <c r="Q8885" s="92"/>
      <c r="R8885" s="92"/>
    </row>
    <row r="8886" spans="1:18" x14ac:dyDescent="0.3">
      <c r="A8886" s="107"/>
      <c r="B8886" s="92"/>
      <c r="C8886" s="92"/>
      <c r="D8886" s="92"/>
      <c r="E8886" s="92"/>
      <c r="F8886" s="92"/>
      <c r="G8886" s="92"/>
      <c r="H8886" s="92"/>
      <c r="I8886" s="92"/>
      <c r="J8886" s="92"/>
      <c r="K8886" s="92"/>
      <c r="N8886" s="92"/>
      <c r="O8886" s="92"/>
      <c r="P8886" s="92"/>
      <c r="Q8886" s="92"/>
      <c r="R8886" s="92"/>
    </row>
    <row r="8887" spans="1:18" x14ac:dyDescent="0.3">
      <c r="A8887" s="107"/>
      <c r="B8887" s="92"/>
      <c r="C8887" s="92"/>
      <c r="D8887" s="92"/>
      <c r="E8887" s="92"/>
      <c r="F8887" s="92"/>
      <c r="G8887" s="92"/>
      <c r="H8887" s="92"/>
      <c r="I8887" s="92"/>
      <c r="J8887" s="92"/>
      <c r="K8887" s="92"/>
      <c r="N8887" s="92"/>
      <c r="O8887" s="92"/>
      <c r="P8887" s="92"/>
      <c r="Q8887" s="92"/>
      <c r="R8887" s="92"/>
    </row>
    <row r="8888" spans="1:18" x14ac:dyDescent="0.3">
      <c r="A8888" s="107"/>
      <c r="B8888" s="92"/>
      <c r="C8888" s="92"/>
      <c r="D8888" s="92"/>
      <c r="E8888" s="92"/>
      <c r="F8888" s="92"/>
      <c r="G8888" s="92"/>
      <c r="H8888" s="92"/>
      <c r="I8888" s="92"/>
      <c r="J8888" s="92"/>
      <c r="K8888" s="92"/>
      <c r="N8888" s="92"/>
      <c r="O8888" s="92"/>
      <c r="P8888" s="92"/>
      <c r="Q8888" s="92"/>
      <c r="R8888" s="92"/>
    </row>
    <row r="8889" spans="1:18" x14ac:dyDescent="0.3">
      <c r="A8889" s="107"/>
      <c r="B8889" s="92"/>
      <c r="C8889" s="92"/>
      <c r="D8889" s="92"/>
      <c r="E8889" s="92"/>
      <c r="F8889" s="92"/>
      <c r="G8889" s="92"/>
      <c r="H8889" s="92"/>
      <c r="I8889" s="92"/>
      <c r="J8889" s="92"/>
      <c r="K8889" s="92"/>
      <c r="N8889" s="92"/>
      <c r="O8889" s="92"/>
      <c r="P8889" s="92"/>
      <c r="Q8889" s="92"/>
      <c r="R8889" s="92"/>
    </row>
    <row r="8890" spans="1:18" x14ac:dyDescent="0.3">
      <c r="A8890" s="107"/>
      <c r="B8890" s="92"/>
      <c r="C8890" s="92"/>
      <c r="D8890" s="92"/>
      <c r="E8890" s="92"/>
      <c r="F8890" s="92"/>
      <c r="G8890" s="92"/>
      <c r="H8890" s="92"/>
      <c r="I8890" s="92"/>
      <c r="J8890" s="92"/>
      <c r="K8890" s="92"/>
      <c r="N8890" s="92"/>
      <c r="O8890" s="92"/>
      <c r="P8890" s="92"/>
      <c r="Q8890" s="92"/>
      <c r="R8890" s="92"/>
    </row>
    <row r="8891" spans="1:18" x14ac:dyDescent="0.3">
      <c r="A8891" s="107"/>
      <c r="B8891" s="92"/>
      <c r="C8891" s="92"/>
      <c r="D8891" s="92"/>
      <c r="E8891" s="92"/>
      <c r="F8891" s="92"/>
      <c r="G8891" s="92"/>
      <c r="H8891" s="92"/>
      <c r="I8891" s="92"/>
      <c r="J8891" s="92"/>
      <c r="K8891" s="92"/>
      <c r="N8891" s="92"/>
      <c r="O8891" s="92"/>
      <c r="P8891" s="92"/>
      <c r="Q8891" s="92"/>
      <c r="R8891" s="92"/>
    </row>
    <row r="8892" spans="1:18" x14ac:dyDescent="0.3">
      <c r="A8892" s="107"/>
      <c r="B8892" s="92"/>
      <c r="C8892" s="92"/>
      <c r="D8892" s="92"/>
      <c r="E8892" s="92"/>
      <c r="F8892" s="92"/>
      <c r="G8892" s="92"/>
      <c r="H8892" s="92"/>
      <c r="I8892" s="92"/>
      <c r="J8892" s="92"/>
      <c r="K8892" s="92"/>
      <c r="N8892" s="92"/>
      <c r="O8892" s="92"/>
      <c r="P8892" s="92"/>
      <c r="Q8892" s="92"/>
      <c r="R8892" s="92"/>
    </row>
    <row r="8893" spans="1:18" x14ac:dyDescent="0.3">
      <c r="A8893" s="107"/>
      <c r="B8893" s="92"/>
      <c r="C8893" s="92"/>
      <c r="D8893" s="92"/>
      <c r="E8893" s="92"/>
      <c r="F8893" s="92"/>
      <c r="G8893" s="92"/>
      <c r="H8893" s="92"/>
      <c r="I8893" s="92"/>
      <c r="J8893" s="92"/>
      <c r="K8893" s="92"/>
      <c r="N8893" s="92"/>
      <c r="O8893" s="92"/>
      <c r="P8893" s="92"/>
      <c r="Q8893" s="92"/>
      <c r="R8893" s="92"/>
    </row>
    <row r="8894" spans="1:18" x14ac:dyDescent="0.3">
      <c r="A8894" s="107"/>
      <c r="B8894" s="92"/>
      <c r="C8894" s="92"/>
      <c r="D8894" s="92"/>
      <c r="E8894" s="92"/>
      <c r="F8894" s="92"/>
      <c r="G8894" s="92"/>
      <c r="H8894" s="92"/>
      <c r="I8894" s="92"/>
      <c r="J8894" s="92"/>
      <c r="K8894" s="92"/>
      <c r="N8894" s="92"/>
      <c r="O8894" s="92"/>
      <c r="P8894" s="92"/>
      <c r="Q8894" s="92"/>
      <c r="R8894" s="92"/>
    </row>
    <row r="8895" spans="1:18" x14ac:dyDescent="0.3">
      <c r="A8895" s="107"/>
      <c r="B8895" s="92"/>
      <c r="C8895" s="92"/>
      <c r="D8895" s="92"/>
      <c r="E8895" s="92"/>
      <c r="F8895" s="92"/>
      <c r="G8895" s="92"/>
      <c r="H8895" s="92"/>
      <c r="I8895" s="92"/>
      <c r="J8895" s="92"/>
      <c r="K8895" s="92"/>
      <c r="N8895" s="92"/>
      <c r="O8895" s="92"/>
      <c r="P8895" s="92"/>
      <c r="Q8895" s="92"/>
      <c r="R8895" s="92"/>
    </row>
    <row r="8896" spans="1:18" x14ac:dyDescent="0.3">
      <c r="A8896" s="107"/>
      <c r="B8896" s="92"/>
      <c r="C8896" s="92"/>
      <c r="D8896" s="92"/>
      <c r="E8896" s="92"/>
      <c r="F8896" s="92"/>
      <c r="G8896" s="92"/>
      <c r="H8896" s="92"/>
      <c r="I8896" s="92"/>
      <c r="J8896" s="92"/>
      <c r="K8896" s="92"/>
      <c r="N8896" s="92"/>
      <c r="O8896" s="92"/>
      <c r="P8896" s="92"/>
      <c r="Q8896" s="92"/>
      <c r="R8896" s="92"/>
    </row>
    <row r="8897" spans="1:18" x14ac:dyDescent="0.3">
      <c r="A8897" s="107"/>
      <c r="B8897" s="92"/>
      <c r="C8897" s="92"/>
      <c r="D8897" s="92"/>
      <c r="E8897" s="92"/>
      <c r="F8897" s="92"/>
      <c r="G8897" s="92"/>
      <c r="H8897" s="92"/>
      <c r="I8897" s="92"/>
      <c r="J8897" s="92"/>
      <c r="K8897" s="92"/>
      <c r="N8897" s="92"/>
      <c r="O8897" s="92"/>
      <c r="P8897" s="92"/>
      <c r="Q8897" s="92"/>
      <c r="R8897" s="92"/>
    </row>
    <row r="8898" spans="1:18" x14ac:dyDescent="0.3">
      <c r="A8898" s="107"/>
      <c r="B8898" s="92"/>
      <c r="C8898" s="92"/>
      <c r="D8898" s="92"/>
      <c r="E8898" s="92"/>
      <c r="F8898" s="92"/>
      <c r="G8898" s="92"/>
      <c r="H8898" s="92"/>
      <c r="I8898" s="92"/>
      <c r="J8898" s="92"/>
      <c r="K8898" s="92"/>
      <c r="N8898" s="92"/>
      <c r="O8898" s="92"/>
      <c r="P8898" s="92"/>
      <c r="Q8898" s="92"/>
      <c r="R8898" s="92"/>
    </row>
    <row r="8899" spans="1:18" x14ac:dyDescent="0.3">
      <c r="A8899" s="107"/>
      <c r="B8899" s="92"/>
      <c r="C8899" s="92"/>
      <c r="D8899" s="92"/>
      <c r="E8899" s="92"/>
      <c r="F8899" s="92"/>
      <c r="G8899" s="92"/>
      <c r="H8899" s="92"/>
      <c r="I8899" s="92"/>
      <c r="J8899" s="92"/>
      <c r="K8899" s="92"/>
      <c r="N8899" s="92"/>
      <c r="O8899" s="92"/>
      <c r="P8899" s="92"/>
      <c r="Q8899" s="92"/>
      <c r="R8899" s="92"/>
    </row>
    <row r="8900" spans="1:18" x14ac:dyDescent="0.3">
      <c r="A8900" s="107"/>
      <c r="B8900" s="92"/>
      <c r="C8900" s="92"/>
      <c r="D8900" s="92"/>
      <c r="E8900" s="92"/>
      <c r="F8900" s="92"/>
      <c r="G8900" s="92"/>
      <c r="H8900" s="92"/>
      <c r="I8900" s="92"/>
      <c r="J8900" s="92"/>
      <c r="K8900" s="92"/>
      <c r="N8900" s="92"/>
      <c r="O8900" s="92"/>
      <c r="P8900" s="92"/>
      <c r="Q8900" s="92"/>
      <c r="R8900" s="92"/>
    </row>
    <row r="8901" spans="1:18" x14ac:dyDescent="0.3">
      <c r="A8901" s="107"/>
      <c r="B8901" s="92"/>
      <c r="C8901" s="92"/>
      <c r="D8901" s="92"/>
      <c r="E8901" s="92"/>
      <c r="F8901" s="92"/>
      <c r="G8901" s="92"/>
      <c r="H8901" s="92"/>
      <c r="I8901" s="92"/>
      <c r="J8901" s="92"/>
      <c r="K8901" s="92"/>
      <c r="N8901" s="92"/>
      <c r="O8901" s="92"/>
      <c r="P8901" s="92"/>
      <c r="Q8901" s="92"/>
      <c r="R8901" s="92"/>
    </row>
    <row r="8902" spans="1:18" x14ac:dyDescent="0.3">
      <c r="A8902" s="107"/>
      <c r="B8902" s="92"/>
      <c r="C8902" s="92"/>
      <c r="D8902" s="92"/>
      <c r="E8902" s="92"/>
      <c r="F8902" s="92"/>
      <c r="G8902" s="92"/>
      <c r="H8902" s="92"/>
      <c r="I8902" s="92"/>
      <c r="J8902" s="92"/>
      <c r="K8902" s="92"/>
      <c r="N8902" s="92"/>
      <c r="O8902" s="92"/>
      <c r="P8902" s="92"/>
      <c r="Q8902" s="92"/>
      <c r="R8902" s="92"/>
    </row>
    <row r="8903" spans="1:18" x14ac:dyDescent="0.3">
      <c r="A8903" s="107"/>
      <c r="B8903" s="92"/>
      <c r="C8903" s="92"/>
      <c r="D8903" s="92"/>
      <c r="E8903" s="92"/>
      <c r="F8903" s="92"/>
      <c r="G8903" s="92"/>
      <c r="H8903" s="92"/>
      <c r="I8903" s="92"/>
      <c r="J8903" s="92"/>
      <c r="K8903" s="92"/>
      <c r="N8903" s="92"/>
      <c r="O8903" s="92"/>
      <c r="P8903" s="92"/>
      <c r="Q8903" s="92"/>
      <c r="R8903" s="92"/>
    </row>
    <row r="8904" spans="1:18" x14ac:dyDescent="0.3">
      <c r="A8904" s="107"/>
      <c r="B8904" s="92"/>
      <c r="C8904" s="92"/>
      <c r="D8904" s="92"/>
      <c r="E8904" s="92"/>
      <c r="F8904" s="92"/>
      <c r="G8904" s="92"/>
      <c r="H8904" s="92"/>
      <c r="I8904" s="92"/>
      <c r="J8904" s="92"/>
      <c r="K8904" s="92"/>
      <c r="N8904" s="92"/>
      <c r="O8904" s="92"/>
      <c r="P8904" s="92"/>
      <c r="Q8904" s="92"/>
      <c r="R8904" s="92"/>
    </row>
    <row r="8905" spans="1:18" x14ac:dyDescent="0.3">
      <c r="A8905" s="107"/>
      <c r="B8905" s="92"/>
      <c r="C8905" s="92"/>
      <c r="D8905" s="92"/>
      <c r="E8905" s="92"/>
      <c r="F8905" s="92"/>
      <c r="G8905" s="92"/>
      <c r="H8905" s="92"/>
      <c r="I8905" s="92"/>
      <c r="J8905" s="92"/>
      <c r="K8905" s="92"/>
      <c r="N8905" s="92"/>
      <c r="O8905" s="92"/>
      <c r="P8905" s="92"/>
      <c r="Q8905" s="92"/>
      <c r="R8905" s="92"/>
    </row>
    <row r="8906" spans="1:18" x14ac:dyDescent="0.3">
      <c r="A8906" s="107"/>
      <c r="B8906" s="92"/>
      <c r="C8906" s="92"/>
      <c r="D8906" s="92"/>
      <c r="E8906" s="92"/>
      <c r="F8906" s="92"/>
      <c r="G8906" s="92"/>
      <c r="H8906" s="92"/>
      <c r="I8906" s="92"/>
      <c r="J8906" s="92"/>
      <c r="K8906" s="92"/>
      <c r="N8906" s="92"/>
      <c r="O8906" s="92"/>
      <c r="P8906" s="92"/>
      <c r="Q8906" s="92"/>
      <c r="R8906" s="92"/>
    </row>
    <row r="8907" spans="1:18" x14ac:dyDescent="0.3">
      <c r="A8907" s="107"/>
      <c r="B8907" s="92"/>
      <c r="C8907" s="92"/>
      <c r="D8907" s="92"/>
      <c r="E8907" s="92"/>
      <c r="F8907" s="92"/>
      <c r="G8907" s="92"/>
      <c r="H8907" s="92"/>
      <c r="I8907" s="92"/>
      <c r="J8907" s="92"/>
      <c r="K8907" s="92"/>
      <c r="N8907" s="92"/>
      <c r="O8907" s="92"/>
      <c r="P8907" s="92"/>
      <c r="Q8907" s="92"/>
      <c r="R8907" s="92"/>
    </row>
    <row r="8908" spans="1:18" x14ac:dyDescent="0.3">
      <c r="A8908" s="107"/>
      <c r="B8908" s="92"/>
      <c r="C8908" s="92"/>
      <c r="D8908" s="92"/>
      <c r="E8908" s="92"/>
      <c r="F8908" s="92"/>
      <c r="G8908" s="92"/>
      <c r="H8908" s="92"/>
      <c r="I8908" s="92"/>
      <c r="J8908" s="92"/>
      <c r="K8908" s="92"/>
      <c r="N8908" s="92"/>
      <c r="O8908" s="92"/>
      <c r="P8908" s="92"/>
      <c r="Q8908" s="92"/>
      <c r="R8908" s="92"/>
    </row>
    <row r="8909" spans="1:18" x14ac:dyDescent="0.3">
      <c r="A8909" s="107"/>
      <c r="B8909" s="92"/>
      <c r="C8909" s="92"/>
      <c r="D8909" s="92"/>
      <c r="E8909" s="92"/>
      <c r="F8909" s="92"/>
      <c r="G8909" s="92"/>
      <c r="H8909" s="92"/>
      <c r="I8909" s="92"/>
      <c r="J8909" s="92"/>
      <c r="K8909" s="92"/>
      <c r="N8909" s="92"/>
      <c r="O8909" s="92"/>
      <c r="P8909" s="92"/>
      <c r="Q8909" s="92"/>
      <c r="R8909" s="92"/>
    </row>
    <row r="8910" spans="1:18" x14ac:dyDescent="0.3">
      <c r="A8910" s="107"/>
      <c r="B8910" s="92"/>
      <c r="C8910" s="92"/>
      <c r="D8910" s="92"/>
      <c r="E8910" s="92"/>
      <c r="F8910" s="92"/>
      <c r="G8910" s="92"/>
      <c r="H8910" s="92"/>
      <c r="I8910" s="92"/>
      <c r="J8910" s="92"/>
      <c r="K8910" s="92"/>
      <c r="N8910" s="92"/>
      <c r="O8910" s="92"/>
      <c r="P8910" s="92"/>
      <c r="Q8910" s="92"/>
      <c r="R8910" s="92"/>
    </row>
    <row r="8911" spans="1:18" x14ac:dyDescent="0.3">
      <c r="A8911" s="107"/>
      <c r="B8911" s="92"/>
      <c r="C8911" s="92"/>
      <c r="D8911" s="92"/>
      <c r="E8911" s="92"/>
      <c r="F8911" s="92"/>
      <c r="G8911" s="92"/>
      <c r="H8911" s="92"/>
      <c r="I8911" s="92"/>
      <c r="J8911" s="92"/>
      <c r="K8911" s="92"/>
      <c r="N8911" s="92"/>
      <c r="O8911" s="92"/>
      <c r="P8911" s="92"/>
      <c r="Q8911" s="92"/>
      <c r="R8911" s="92"/>
    </row>
    <row r="8912" spans="1:18" x14ac:dyDescent="0.3">
      <c r="A8912" s="107"/>
      <c r="B8912" s="92"/>
      <c r="C8912" s="92"/>
      <c r="D8912" s="92"/>
      <c r="E8912" s="92"/>
      <c r="F8912" s="92"/>
      <c r="G8912" s="92"/>
      <c r="H8912" s="92"/>
      <c r="I8912" s="92"/>
      <c r="J8912" s="92"/>
      <c r="K8912" s="92"/>
      <c r="N8912" s="92"/>
      <c r="O8912" s="92"/>
      <c r="P8912" s="92"/>
      <c r="Q8912" s="92"/>
      <c r="R8912" s="92"/>
    </row>
    <row r="8913" spans="1:18" x14ac:dyDescent="0.3">
      <c r="A8913" s="107"/>
      <c r="B8913" s="92"/>
      <c r="C8913" s="92"/>
      <c r="D8913" s="92"/>
      <c r="E8913" s="92"/>
      <c r="F8913" s="92"/>
      <c r="G8913" s="92"/>
      <c r="H8913" s="92"/>
      <c r="I8913" s="92"/>
      <c r="J8913" s="92"/>
      <c r="K8913" s="92"/>
      <c r="N8913" s="92"/>
      <c r="O8913" s="92"/>
      <c r="P8913" s="92"/>
      <c r="Q8913" s="92"/>
      <c r="R8913" s="92"/>
    </row>
    <row r="8914" spans="1:18" x14ac:dyDescent="0.3">
      <c r="A8914" s="107"/>
      <c r="B8914" s="92"/>
      <c r="C8914" s="92"/>
      <c r="D8914" s="92"/>
      <c r="E8914" s="92"/>
      <c r="F8914" s="92"/>
      <c r="G8914" s="92"/>
      <c r="H8914" s="92"/>
      <c r="I8914" s="92"/>
      <c r="J8914" s="92"/>
      <c r="K8914" s="92"/>
      <c r="N8914" s="92"/>
      <c r="O8914" s="92"/>
      <c r="P8914" s="92"/>
      <c r="Q8914" s="92"/>
      <c r="R8914" s="92"/>
    </row>
    <row r="8915" spans="1:18" x14ac:dyDescent="0.3">
      <c r="A8915" s="107"/>
      <c r="B8915" s="92"/>
      <c r="C8915" s="92"/>
      <c r="D8915" s="92"/>
      <c r="E8915" s="92"/>
      <c r="F8915" s="92"/>
      <c r="G8915" s="92"/>
      <c r="H8915" s="92"/>
      <c r="I8915" s="92"/>
      <c r="J8915" s="92"/>
      <c r="K8915" s="92"/>
      <c r="N8915" s="92"/>
      <c r="O8915" s="92"/>
      <c r="P8915" s="92"/>
      <c r="Q8915" s="92"/>
      <c r="R8915" s="92"/>
    </row>
    <row r="8916" spans="1:18" x14ac:dyDescent="0.3">
      <c r="A8916" s="107"/>
      <c r="B8916" s="92"/>
      <c r="C8916" s="92"/>
      <c r="D8916" s="92"/>
      <c r="E8916" s="92"/>
      <c r="F8916" s="92"/>
      <c r="G8916" s="92"/>
      <c r="H8916" s="92"/>
      <c r="I8916" s="92"/>
      <c r="J8916" s="92"/>
      <c r="K8916" s="92"/>
      <c r="N8916" s="92"/>
      <c r="O8916" s="92"/>
      <c r="P8916" s="92"/>
      <c r="Q8916" s="92"/>
      <c r="R8916" s="92"/>
    </row>
    <row r="8917" spans="1:18" x14ac:dyDescent="0.3">
      <c r="A8917" s="107"/>
      <c r="B8917" s="92"/>
      <c r="C8917" s="92"/>
      <c r="D8917" s="92"/>
      <c r="E8917" s="92"/>
      <c r="F8917" s="92"/>
      <c r="G8917" s="92"/>
      <c r="H8917" s="92"/>
      <c r="I8917" s="92"/>
      <c r="J8917" s="92"/>
      <c r="K8917" s="92"/>
      <c r="N8917" s="92"/>
      <c r="O8917" s="92"/>
      <c r="P8917" s="92"/>
      <c r="Q8917" s="92"/>
      <c r="R8917" s="92"/>
    </row>
    <row r="8918" spans="1:18" x14ac:dyDescent="0.3">
      <c r="A8918" s="107"/>
      <c r="B8918" s="92"/>
      <c r="C8918" s="92"/>
      <c r="D8918" s="92"/>
      <c r="E8918" s="92"/>
      <c r="F8918" s="92"/>
      <c r="G8918" s="92"/>
      <c r="H8918" s="92"/>
      <c r="I8918" s="92"/>
      <c r="J8918" s="92"/>
      <c r="K8918" s="92"/>
      <c r="N8918" s="92"/>
      <c r="O8918" s="92"/>
      <c r="P8918" s="92"/>
      <c r="Q8918" s="92"/>
      <c r="R8918" s="92"/>
    </row>
    <row r="8919" spans="1:18" x14ac:dyDescent="0.3">
      <c r="A8919" s="107"/>
      <c r="B8919" s="92"/>
      <c r="C8919" s="92"/>
      <c r="D8919" s="92"/>
      <c r="E8919" s="92"/>
      <c r="F8919" s="92"/>
      <c r="G8919" s="92"/>
      <c r="H8919" s="92"/>
      <c r="I8919" s="92"/>
      <c r="J8919" s="92"/>
      <c r="K8919" s="92"/>
      <c r="N8919" s="92"/>
      <c r="O8919" s="92"/>
      <c r="P8919" s="92"/>
      <c r="Q8919" s="92"/>
      <c r="R8919" s="92"/>
    </row>
    <row r="8920" spans="1:18" x14ac:dyDescent="0.3">
      <c r="A8920" s="107"/>
      <c r="B8920" s="92"/>
      <c r="C8920" s="92"/>
      <c r="D8920" s="92"/>
      <c r="E8920" s="92"/>
      <c r="F8920" s="92"/>
      <c r="G8920" s="92"/>
      <c r="H8920" s="92"/>
      <c r="I8920" s="92"/>
      <c r="J8920" s="92"/>
      <c r="K8920" s="92"/>
      <c r="N8920" s="92"/>
      <c r="O8920" s="92"/>
      <c r="P8920" s="92"/>
      <c r="Q8920" s="92"/>
      <c r="R8920" s="92"/>
    </row>
    <row r="8921" spans="1:18" x14ac:dyDescent="0.3">
      <c r="A8921" s="107"/>
      <c r="B8921" s="92"/>
      <c r="C8921" s="92"/>
      <c r="D8921" s="92"/>
      <c r="E8921" s="92"/>
      <c r="F8921" s="92"/>
      <c r="G8921" s="92"/>
      <c r="H8921" s="92"/>
      <c r="I8921" s="92"/>
      <c r="J8921" s="92"/>
      <c r="K8921" s="92"/>
      <c r="N8921" s="92"/>
      <c r="O8921" s="92"/>
      <c r="P8921" s="92"/>
      <c r="Q8921" s="92"/>
      <c r="R8921" s="92"/>
    </row>
    <row r="8922" spans="1:18" x14ac:dyDescent="0.3">
      <c r="A8922" s="107"/>
      <c r="B8922" s="92"/>
      <c r="C8922" s="92"/>
      <c r="D8922" s="92"/>
      <c r="E8922" s="92"/>
      <c r="F8922" s="92"/>
      <c r="G8922" s="92"/>
      <c r="H8922" s="92"/>
      <c r="I8922" s="92"/>
      <c r="J8922" s="92"/>
      <c r="K8922" s="92"/>
      <c r="N8922" s="92"/>
      <c r="O8922" s="92"/>
      <c r="P8922" s="92"/>
      <c r="Q8922" s="92"/>
      <c r="R8922" s="92"/>
    </row>
    <row r="8923" spans="1:18" x14ac:dyDescent="0.3">
      <c r="A8923" s="107"/>
      <c r="B8923" s="92"/>
      <c r="C8923" s="92"/>
      <c r="D8923" s="92"/>
      <c r="E8923" s="92"/>
      <c r="F8923" s="92"/>
      <c r="G8923" s="92"/>
      <c r="H8923" s="92"/>
      <c r="I8923" s="92"/>
      <c r="J8923" s="92"/>
      <c r="K8923" s="92"/>
      <c r="N8923" s="92"/>
      <c r="O8923" s="92"/>
      <c r="P8923" s="92"/>
      <c r="Q8923" s="92"/>
      <c r="R8923" s="92"/>
    </row>
    <row r="8924" spans="1:18" x14ac:dyDescent="0.3">
      <c r="A8924" s="107"/>
      <c r="B8924" s="92"/>
      <c r="C8924" s="92"/>
      <c r="D8924" s="92"/>
      <c r="E8924" s="92"/>
      <c r="F8924" s="92"/>
      <c r="G8924" s="92"/>
      <c r="H8924" s="92"/>
      <c r="I8924" s="92"/>
      <c r="J8924" s="92"/>
      <c r="K8924" s="92"/>
      <c r="N8924" s="92"/>
      <c r="O8924" s="92"/>
      <c r="P8924" s="92"/>
      <c r="Q8924" s="92"/>
      <c r="R8924" s="92"/>
    </row>
    <row r="8925" spans="1:18" x14ac:dyDescent="0.3">
      <c r="A8925" s="107"/>
      <c r="B8925" s="92"/>
      <c r="C8925" s="92"/>
      <c r="D8925" s="92"/>
      <c r="E8925" s="92"/>
      <c r="F8925" s="92"/>
      <c r="G8925" s="92"/>
      <c r="H8925" s="92"/>
      <c r="I8925" s="92"/>
      <c r="J8925" s="92"/>
      <c r="K8925" s="92"/>
      <c r="N8925" s="92"/>
      <c r="O8925" s="92"/>
      <c r="P8925" s="92"/>
      <c r="Q8925" s="92"/>
      <c r="R8925" s="92"/>
    </row>
    <row r="8926" spans="1:18" x14ac:dyDescent="0.3">
      <c r="A8926" s="107"/>
      <c r="B8926" s="92"/>
      <c r="C8926" s="92"/>
      <c r="D8926" s="92"/>
      <c r="E8926" s="92"/>
      <c r="F8926" s="92"/>
      <c r="G8926" s="92"/>
      <c r="H8926" s="92"/>
      <c r="I8926" s="92"/>
      <c r="J8926" s="92"/>
      <c r="K8926" s="92"/>
      <c r="N8926" s="92"/>
      <c r="O8926" s="92"/>
      <c r="P8926" s="92"/>
      <c r="Q8926" s="92"/>
      <c r="R8926" s="92"/>
    </row>
    <row r="8927" spans="1:18" x14ac:dyDescent="0.3">
      <c r="A8927" s="107"/>
      <c r="B8927" s="92"/>
      <c r="C8927" s="92"/>
      <c r="D8927" s="92"/>
      <c r="E8927" s="92"/>
      <c r="F8927" s="92"/>
      <c r="G8927" s="92"/>
      <c r="H8927" s="92"/>
      <c r="I8927" s="92"/>
      <c r="J8927" s="92"/>
      <c r="K8927" s="92"/>
      <c r="N8927" s="92"/>
      <c r="O8927" s="92"/>
      <c r="P8927" s="92"/>
      <c r="Q8927" s="92"/>
      <c r="R8927" s="92"/>
    </row>
    <row r="8928" spans="1:18" x14ac:dyDescent="0.3">
      <c r="A8928" s="107"/>
      <c r="B8928" s="92"/>
      <c r="C8928" s="92"/>
      <c r="D8928" s="92"/>
      <c r="E8928" s="92"/>
      <c r="F8928" s="92"/>
      <c r="G8928" s="92"/>
      <c r="H8928" s="92"/>
      <c r="I8928" s="92"/>
      <c r="J8928" s="92"/>
      <c r="K8928" s="92"/>
      <c r="N8928" s="92"/>
      <c r="O8928" s="92"/>
      <c r="P8928" s="92"/>
      <c r="Q8928" s="92"/>
      <c r="R8928" s="92"/>
    </row>
    <row r="8929" spans="1:18" x14ac:dyDescent="0.3">
      <c r="A8929" s="107"/>
      <c r="B8929" s="92"/>
      <c r="C8929" s="92"/>
      <c r="D8929" s="92"/>
      <c r="E8929" s="92"/>
      <c r="F8929" s="92"/>
      <c r="G8929" s="92"/>
      <c r="H8929" s="92"/>
      <c r="I8929" s="92"/>
      <c r="J8929" s="92"/>
      <c r="K8929" s="92"/>
      <c r="N8929" s="92"/>
      <c r="O8929" s="92"/>
      <c r="P8929" s="92"/>
      <c r="Q8929" s="92"/>
      <c r="R8929" s="92"/>
    </row>
    <row r="8930" spans="1:18" x14ac:dyDescent="0.3">
      <c r="A8930" s="107"/>
      <c r="B8930" s="92"/>
      <c r="C8930" s="92"/>
      <c r="D8930" s="92"/>
      <c r="E8930" s="92"/>
      <c r="F8930" s="92"/>
      <c r="G8930" s="92"/>
      <c r="H8930" s="92"/>
      <c r="I8930" s="92"/>
      <c r="J8930" s="92"/>
      <c r="K8930" s="92"/>
      <c r="N8930" s="92"/>
      <c r="O8930" s="92"/>
      <c r="P8930" s="92"/>
      <c r="Q8930" s="92"/>
      <c r="R8930" s="92"/>
    </row>
    <row r="8931" spans="1:18" x14ac:dyDescent="0.3">
      <c r="A8931" s="107"/>
      <c r="B8931" s="92"/>
      <c r="C8931" s="92"/>
      <c r="D8931" s="92"/>
      <c r="E8931" s="92"/>
      <c r="F8931" s="92"/>
      <c r="G8931" s="92"/>
      <c r="H8931" s="92"/>
      <c r="I8931" s="92"/>
      <c r="J8931" s="92"/>
      <c r="K8931" s="92"/>
      <c r="N8931" s="92"/>
      <c r="O8931" s="92"/>
      <c r="P8931" s="92"/>
      <c r="Q8931" s="92"/>
      <c r="R8931" s="92"/>
    </row>
    <row r="8932" spans="1:18" x14ac:dyDescent="0.3">
      <c r="A8932" s="107"/>
      <c r="B8932" s="92"/>
      <c r="C8932" s="92"/>
      <c r="D8932" s="92"/>
      <c r="E8932" s="92"/>
      <c r="F8932" s="92"/>
      <c r="G8932" s="92"/>
      <c r="H8932" s="92"/>
      <c r="I8932" s="92"/>
      <c r="J8932" s="92"/>
      <c r="K8932" s="92"/>
      <c r="N8932" s="92"/>
      <c r="O8932" s="92"/>
      <c r="P8932" s="92"/>
      <c r="Q8932" s="92"/>
      <c r="R8932" s="92"/>
    </row>
    <row r="8933" spans="1:18" x14ac:dyDescent="0.3">
      <c r="A8933" s="107"/>
      <c r="B8933" s="92"/>
      <c r="C8933" s="92"/>
      <c r="D8933" s="92"/>
      <c r="E8933" s="92"/>
      <c r="F8933" s="92"/>
      <c r="G8933" s="92"/>
      <c r="H8933" s="92"/>
      <c r="I8933" s="92"/>
      <c r="J8933" s="92"/>
      <c r="K8933" s="92"/>
      <c r="N8933" s="92"/>
      <c r="O8933" s="92"/>
      <c r="P8933" s="92"/>
      <c r="Q8933" s="92"/>
      <c r="R8933" s="92"/>
    </row>
    <row r="8934" spans="1:18" x14ac:dyDescent="0.3">
      <c r="A8934" s="107"/>
      <c r="B8934" s="92"/>
      <c r="C8934" s="92"/>
      <c r="D8934" s="92"/>
      <c r="E8934" s="92"/>
      <c r="F8934" s="92"/>
      <c r="G8934" s="92"/>
      <c r="H8934" s="92"/>
      <c r="I8934" s="92"/>
      <c r="J8934" s="92"/>
      <c r="K8934" s="92"/>
      <c r="N8934" s="92"/>
      <c r="O8934" s="92"/>
      <c r="P8934" s="92"/>
      <c r="Q8934" s="92"/>
      <c r="R8934" s="92"/>
    </row>
    <row r="8935" spans="1:18" x14ac:dyDescent="0.3">
      <c r="A8935" s="107"/>
      <c r="B8935" s="92"/>
      <c r="C8935" s="92"/>
      <c r="D8935" s="92"/>
      <c r="E8935" s="92"/>
      <c r="F8935" s="92"/>
      <c r="G8935" s="92"/>
      <c r="H8935" s="92"/>
      <c r="I8935" s="92"/>
      <c r="J8935" s="92"/>
      <c r="K8935" s="92"/>
      <c r="N8935" s="92"/>
      <c r="O8935" s="92"/>
      <c r="P8935" s="92"/>
      <c r="Q8935" s="92"/>
      <c r="R8935" s="92"/>
    </row>
    <row r="8936" spans="1:18" x14ac:dyDescent="0.3">
      <c r="A8936" s="107"/>
      <c r="B8936" s="92"/>
      <c r="C8936" s="92"/>
      <c r="D8936" s="92"/>
      <c r="E8936" s="92"/>
      <c r="F8936" s="92"/>
      <c r="G8936" s="92"/>
      <c r="H8936" s="92"/>
      <c r="I8936" s="92"/>
      <c r="J8936" s="92"/>
      <c r="K8936" s="92"/>
      <c r="N8936" s="92"/>
      <c r="O8936" s="92"/>
      <c r="P8936" s="92"/>
      <c r="Q8936" s="92"/>
      <c r="R8936" s="92"/>
    </row>
    <row r="8937" spans="1:18" x14ac:dyDescent="0.3">
      <c r="A8937" s="107"/>
      <c r="B8937" s="92"/>
      <c r="C8937" s="92"/>
      <c r="D8937" s="92"/>
      <c r="E8937" s="92"/>
      <c r="F8937" s="92"/>
      <c r="G8937" s="92"/>
      <c r="H8937" s="92"/>
      <c r="I8937" s="92"/>
      <c r="J8937" s="92"/>
      <c r="K8937" s="92"/>
      <c r="N8937" s="92"/>
      <c r="O8937" s="92"/>
      <c r="P8937" s="92"/>
      <c r="Q8937" s="92"/>
      <c r="R8937" s="92"/>
    </row>
    <row r="8938" spans="1:18" x14ac:dyDescent="0.3">
      <c r="A8938" s="107"/>
      <c r="B8938" s="92"/>
      <c r="C8938" s="92"/>
      <c r="D8938" s="92"/>
      <c r="E8938" s="92"/>
      <c r="F8938" s="92"/>
      <c r="G8938" s="92"/>
      <c r="H8938" s="92"/>
      <c r="I8938" s="92"/>
      <c r="J8938" s="92"/>
      <c r="K8938" s="92"/>
      <c r="N8938" s="92"/>
      <c r="O8938" s="92"/>
      <c r="P8938" s="92"/>
      <c r="Q8938" s="92"/>
      <c r="R8938" s="92"/>
    </row>
    <row r="8939" spans="1:18" x14ac:dyDescent="0.3">
      <c r="A8939" s="107"/>
      <c r="B8939" s="92"/>
      <c r="C8939" s="92"/>
      <c r="D8939" s="92"/>
      <c r="E8939" s="92"/>
      <c r="F8939" s="92"/>
      <c r="G8939" s="92"/>
      <c r="H8939" s="92"/>
      <c r="I8939" s="92"/>
      <c r="J8939" s="92"/>
      <c r="K8939" s="92"/>
      <c r="N8939" s="92"/>
      <c r="O8939" s="92"/>
      <c r="P8939" s="92"/>
      <c r="Q8939" s="92"/>
      <c r="R8939" s="92"/>
    </row>
    <row r="8940" spans="1:18" x14ac:dyDescent="0.3">
      <c r="A8940" s="107"/>
      <c r="B8940" s="92"/>
      <c r="C8940" s="92"/>
      <c r="D8940" s="92"/>
      <c r="E8940" s="92"/>
      <c r="F8940" s="92"/>
      <c r="G8940" s="92"/>
      <c r="H8940" s="92"/>
      <c r="I8940" s="92"/>
      <c r="J8940" s="92"/>
      <c r="K8940" s="92"/>
      <c r="N8940" s="92"/>
      <c r="O8940" s="92"/>
      <c r="P8940" s="92"/>
      <c r="Q8940" s="92"/>
      <c r="R8940" s="92"/>
    </row>
    <row r="8941" spans="1:18" x14ac:dyDescent="0.3">
      <c r="A8941" s="107"/>
      <c r="B8941" s="92"/>
      <c r="C8941" s="92"/>
      <c r="D8941" s="92"/>
      <c r="E8941" s="92"/>
      <c r="F8941" s="92"/>
      <c r="G8941" s="92"/>
      <c r="H8941" s="92"/>
      <c r="I8941" s="92"/>
      <c r="J8941" s="92"/>
      <c r="K8941" s="92"/>
      <c r="N8941" s="92"/>
      <c r="O8941" s="92"/>
      <c r="P8941" s="92"/>
      <c r="Q8941" s="92"/>
      <c r="R8941" s="92"/>
    </row>
    <row r="8942" spans="1:18" x14ac:dyDescent="0.3">
      <c r="A8942" s="107"/>
      <c r="B8942" s="92"/>
      <c r="C8942" s="92"/>
      <c r="D8942" s="92"/>
      <c r="E8942" s="92"/>
      <c r="F8942" s="92"/>
      <c r="G8942" s="92"/>
      <c r="H8942" s="92"/>
      <c r="I8942" s="92"/>
      <c r="J8942" s="92"/>
      <c r="K8942" s="92"/>
      <c r="N8942" s="92"/>
      <c r="O8942" s="92"/>
      <c r="P8942" s="92"/>
      <c r="Q8942" s="92"/>
      <c r="R8942" s="92"/>
    </row>
    <row r="8943" spans="1:18" x14ac:dyDescent="0.3">
      <c r="A8943" s="107"/>
      <c r="B8943" s="92"/>
      <c r="C8943" s="92"/>
      <c r="D8943" s="92"/>
      <c r="E8943" s="92"/>
      <c r="F8943" s="92"/>
      <c r="G8943" s="92"/>
      <c r="H8943" s="92"/>
      <c r="I8943" s="92"/>
      <c r="J8943" s="92"/>
      <c r="K8943" s="92"/>
      <c r="N8943" s="92"/>
      <c r="O8943" s="92"/>
      <c r="P8943" s="92"/>
      <c r="Q8943" s="92"/>
      <c r="R8943" s="92"/>
    </row>
    <row r="8944" spans="1:18" x14ac:dyDescent="0.3">
      <c r="A8944" s="107"/>
      <c r="B8944" s="92"/>
      <c r="C8944" s="92"/>
      <c r="D8944" s="92"/>
      <c r="E8944" s="92"/>
      <c r="F8944" s="92"/>
      <c r="G8944" s="92"/>
      <c r="H8944" s="92"/>
      <c r="I8944" s="92"/>
      <c r="J8944" s="92"/>
      <c r="K8944" s="92"/>
      <c r="N8944" s="92"/>
      <c r="O8944" s="92"/>
      <c r="P8944" s="92"/>
      <c r="Q8944" s="92"/>
      <c r="R8944" s="92"/>
    </row>
    <row r="8945" spans="1:18" x14ac:dyDescent="0.3">
      <c r="A8945" s="107"/>
      <c r="B8945" s="92"/>
      <c r="C8945" s="92"/>
      <c r="D8945" s="92"/>
      <c r="E8945" s="92"/>
      <c r="F8945" s="92"/>
      <c r="G8945" s="92"/>
      <c r="H8945" s="92"/>
      <c r="I8945" s="92"/>
      <c r="J8945" s="92"/>
      <c r="K8945" s="92"/>
      <c r="N8945" s="92"/>
      <c r="O8945" s="92"/>
      <c r="P8945" s="92"/>
      <c r="Q8945" s="92"/>
      <c r="R8945" s="92"/>
    </row>
    <row r="8946" spans="1:18" x14ac:dyDescent="0.3">
      <c r="A8946" s="107"/>
      <c r="B8946" s="92"/>
      <c r="C8946" s="92"/>
      <c r="D8946" s="92"/>
      <c r="E8946" s="92"/>
      <c r="F8946" s="92"/>
      <c r="G8946" s="92"/>
      <c r="H8946" s="92"/>
      <c r="I8946" s="92"/>
      <c r="J8946" s="92"/>
      <c r="K8946" s="92"/>
      <c r="N8946" s="92"/>
      <c r="O8946" s="92"/>
      <c r="P8946" s="92"/>
      <c r="Q8946" s="92"/>
      <c r="R8946" s="92"/>
    </row>
    <row r="8947" spans="1:18" x14ac:dyDescent="0.3">
      <c r="A8947" s="107"/>
      <c r="B8947" s="92"/>
      <c r="C8947" s="92"/>
      <c r="D8947" s="92"/>
      <c r="E8947" s="92"/>
      <c r="F8947" s="92"/>
      <c r="G8947" s="92"/>
      <c r="H8947" s="92"/>
      <c r="I8947" s="92"/>
      <c r="J8947" s="92"/>
      <c r="K8947" s="92"/>
      <c r="N8947" s="92"/>
      <c r="O8947" s="92"/>
      <c r="P8947" s="92"/>
      <c r="Q8947" s="92"/>
      <c r="R8947" s="92"/>
    </row>
    <row r="8948" spans="1:18" x14ac:dyDescent="0.3">
      <c r="A8948" s="107"/>
      <c r="B8948" s="92"/>
      <c r="C8948" s="92"/>
      <c r="D8948" s="92"/>
      <c r="E8948" s="92"/>
      <c r="F8948" s="92"/>
      <c r="G8948" s="92"/>
      <c r="H8948" s="92"/>
      <c r="I8948" s="92"/>
      <c r="J8948" s="92"/>
      <c r="K8948" s="92"/>
      <c r="N8948" s="92"/>
      <c r="O8948" s="92"/>
      <c r="P8948" s="92"/>
      <c r="Q8948" s="92"/>
      <c r="R8948" s="92"/>
    </row>
    <row r="8949" spans="1:18" x14ac:dyDescent="0.3">
      <c r="A8949" s="107"/>
      <c r="B8949" s="92"/>
      <c r="C8949" s="92"/>
      <c r="D8949" s="92"/>
      <c r="E8949" s="92"/>
      <c r="F8949" s="92"/>
      <c r="G8949" s="92"/>
      <c r="H8949" s="92"/>
      <c r="I8949" s="92"/>
      <c r="J8949" s="92"/>
      <c r="K8949" s="92"/>
      <c r="N8949" s="92"/>
      <c r="O8949" s="92"/>
      <c r="P8949" s="92"/>
      <c r="Q8949" s="92"/>
      <c r="R8949" s="92"/>
    </row>
    <row r="8950" spans="1:18" x14ac:dyDescent="0.3">
      <c r="A8950" s="107"/>
      <c r="B8950" s="92"/>
      <c r="C8950" s="92"/>
      <c r="D8950" s="92"/>
      <c r="E8950" s="92"/>
      <c r="F8950" s="92"/>
      <c r="G8950" s="92"/>
      <c r="H8950" s="92"/>
      <c r="I8950" s="92"/>
      <c r="J8950" s="92"/>
      <c r="K8950" s="92"/>
      <c r="N8950" s="92"/>
      <c r="O8950" s="92"/>
      <c r="P8950" s="92"/>
      <c r="Q8950" s="92"/>
      <c r="R8950" s="92"/>
    </row>
    <row r="8951" spans="1:18" x14ac:dyDescent="0.3">
      <c r="A8951" s="107"/>
      <c r="B8951" s="92"/>
      <c r="C8951" s="92"/>
      <c r="D8951" s="92"/>
      <c r="E8951" s="92"/>
      <c r="F8951" s="92"/>
      <c r="G8951" s="92"/>
      <c r="H8951" s="92"/>
      <c r="I8951" s="92"/>
      <c r="J8951" s="92"/>
      <c r="K8951" s="92"/>
      <c r="N8951" s="92"/>
      <c r="O8951" s="92"/>
      <c r="P8951" s="92"/>
      <c r="Q8951" s="92"/>
      <c r="R8951" s="92"/>
    </row>
    <row r="8952" spans="1:18" x14ac:dyDescent="0.3">
      <c r="A8952" s="107"/>
      <c r="B8952" s="92"/>
      <c r="C8952" s="92"/>
      <c r="D8952" s="92"/>
      <c r="E8952" s="92"/>
      <c r="F8952" s="92"/>
      <c r="G8952" s="92"/>
      <c r="H8952" s="92"/>
      <c r="I8952" s="92"/>
      <c r="J8952" s="92"/>
      <c r="K8952" s="92"/>
      <c r="N8952" s="92"/>
      <c r="O8952" s="92"/>
      <c r="P8952" s="92"/>
      <c r="Q8952" s="92"/>
      <c r="R8952" s="92"/>
    </row>
    <row r="8953" spans="1:18" x14ac:dyDescent="0.3">
      <c r="A8953" s="107"/>
      <c r="B8953" s="92"/>
      <c r="C8953" s="92"/>
      <c r="D8953" s="92"/>
      <c r="E8953" s="92"/>
      <c r="F8953" s="92"/>
      <c r="G8953" s="92"/>
      <c r="H8953" s="92"/>
      <c r="I8953" s="92"/>
      <c r="J8953" s="92"/>
      <c r="K8953" s="92"/>
      <c r="N8953" s="92"/>
      <c r="O8953" s="92"/>
      <c r="P8953" s="92"/>
      <c r="Q8953" s="92"/>
      <c r="R8953" s="92"/>
    </row>
    <row r="8954" spans="1:18" x14ac:dyDescent="0.3">
      <c r="A8954" s="107"/>
      <c r="B8954" s="92"/>
      <c r="C8954" s="92"/>
      <c r="D8954" s="92"/>
      <c r="E8954" s="92"/>
      <c r="F8954" s="92"/>
      <c r="G8954" s="92"/>
      <c r="H8954" s="92"/>
      <c r="I8954" s="92"/>
      <c r="J8954" s="92"/>
      <c r="K8954" s="92"/>
      <c r="N8954" s="92"/>
      <c r="O8954" s="92"/>
      <c r="P8954" s="92"/>
      <c r="Q8954" s="92"/>
      <c r="R8954" s="92"/>
    </row>
    <row r="8955" spans="1:18" x14ac:dyDescent="0.3">
      <c r="A8955" s="107"/>
      <c r="B8955" s="92"/>
      <c r="C8955" s="92"/>
      <c r="D8955" s="92"/>
      <c r="E8955" s="92"/>
      <c r="F8955" s="92"/>
      <c r="G8955" s="92"/>
      <c r="H8955" s="92"/>
      <c r="I8955" s="92"/>
      <c r="J8955" s="92"/>
      <c r="K8955" s="92"/>
      <c r="N8955" s="92"/>
      <c r="O8955" s="92"/>
      <c r="P8955" s="92"/>
      <c r="Q8955" s="92"/>
      <c r="R8955" s="92"/>
    </row>
    <row r="8956" spans="1:18" x14ac:dyDescent="0.3">
      <c r="A8956" s="107"/>
      <c r="B8956" s="92"/>
      <c r="C8956" s="92"/>
      <c r="D8956" s="92"/>
      <c r="E8956" s="92"/>
      <c r="F8956" s="92"/>
      <c r="G8956" s="92"/>
      <c r="H8956" s="92"/>
      <c r="I8956" s="92"/>
      <c r="J8956" s="92"/>
      <c r="K8956" s="92"/>
      <c r="N8956" s="92"/>
      <c r="O8956" s="92"/>
      <c r="P8956" s="92"/>
      <c r="Q8956" s="92"/>
      <c r="R8956" s="92"/>
    </row>
    <row r="8957" spans="1:18" x14ac:dyDescent="0.3">
      <c r="A8957" s="107"/>
      <c r="B8957" s="92"/>
      <c r="C8957" s="92"/>
      <c r="D8957" s="92"/>
      <c r="E8957" s="92"/>
      <c r="F8957" s="92"/>
      <c r="G8957" s="92"/>
      <c r="H8957" s="92"/>
      <c r="I8957" s="92"/>
      <c r="J8957" s="92"/>
      <c r="K8957" s="92"/>
      <c r="N8957" s="92"/>
      <c r="O8957" s="92"/>
      <c r="P8957" s="92"/>
      <c r="Q8957" s="92"/>
      <c r="R8957" s="92"/>
    </row>
    <row r="8958" spans="1:18" x14ac:dyDescent="0.3">
      <c r="A8958" s="107"/>
      <c r="B8958" s="92"/>
      <c r="C8958" s="92"/>
      <c r="D8958" s="92"/>
      <c r="E8958" s="92"/>
      <c r="F8958" s="92"/>
      <c r="G8958" s="92"/>
      <c r="H8958" s="92"/>
      <c r="I8958" s="92"/>
      <c r="J8958" s="92"/>
      <c r="K8958" s="92"/>
      <c r="N8958" s="92"/>
      <c r="O8958" s="92"/>
      <c r="P8958" s="92"/>
      <c r="Q8958" s="92"/>
      <c r="R8958" s="92"/>
    </row>
    <row r="8959" spans="1:18" x14ac:dyDescent="0.3">
      <c r="A8959" s="107"/>
      <c r="B8959" s="92"/>
      <c r="C8959" s="92"/>
      <c r="D8959" s="92"/>
      <c r="E8959" s="92"/>
      <c r="F8959" s="92"/>
      <c r="G8959" s="92"/>
      <c r="H8959" s="92"/>
      <c r="I8959" s="92"/>
      <c r="J8959" s="92"/>
      <c r="K8959" s="92"/>
      <c r="N8959" s="92"/>
      <c r="O8959" s="92"/>
      <c r="P8959" s="92"/>
      <c r="Q8959" s="92"/>
      <c r="R8959" s="92"/>
    </row>
    <row r="8960" spans="1:18" x14ac:dyDescent="0.3">
      <c r="A8960" s="107"/>
      <c r="B8960" s="92"/>
      <c r="C8960" s="92"/>
      <c r="D8960" s="92"/>
      <c r="E8960" s="92"/>
      <c r="F8960" s="92"/>
      <c r="G8960" s="92"/>
      <c r="H8960" s="92"/>
      <c r="I8960" s="92"/>
      <c r="J8960" s="92"/>
      <c r="K8960" s="92"/>
      <c r="N8960" s="92"/>
      <c r="O8960" s="92"/>
      <c r="P8960" s="92"/>
      <c r="Q8960" s="92"/>
      <c r="R8960" s="92"/>
    </row>
    <row r="8961" spans="1:18" x14ac:dyDescent="0.3">
      <c r="A8961" s="107"/>
      <c r="B8961" s="92"/>
      <c r="C8961" s="92"/>
      <c r="D8961" s="92"/>
      <c r="E8961" s="92"/>
      <c r="F8961" s="92"/>
      <c r="G8961" s="92"/>
      <c r="H8961" s="92"/>
      <c r="I8961" s="92"/>
      <c r="J8961" s="92"/>
      <c r="K8961" s="92"/>
      <c r="N8961" s="92"/>
      <c r="O8961" s="92"/>
      <c r="P8961" s="92"/>
      <c r="Q8961" s="92"/>
      <c r="R8961" s="92"/>
    </row>
    <row r="8962" spans="1:18" x14ac:dyDescent="0.3">
      <c r="A8962" s="107"/>
      <c r="B8962" s="92"/>
      <c r="C8962" s="92"/>
      <c r="D8962" s="92"/>
      <c r="E8962" s="92"/>
      <c r="F8962" s="92"/>
      <c r="G8962" s="92"/>
      <c r="H8962" s="92"/>
      <c r="I8962" s="92"/>
      <c r="J8962" s="92"/>
      <c r="K8962" s="92"/>
      <c r="N8962" s="92"/>
      <c r="O8962" s="92"/>
      <c r="P8962" s="92"/>
      <c r="Q8962" s="92"/>
      <c r="R8962" s="92"/>
    </row>
    <row r="8963" spans="1:18" x14ac:dyDescent="0.3">
      <c r="A8963" s="107"/>
      <c r="B8963" s="92"/>
      <c r="C8963" s="92"/>
      <c r="D8963" s="92"/>
      <c r="E8963" s="92"/>
      <c r="F8963" s="92"/>
      <c r="G8963" s="92"/>
      <c r="H8963" s="92"/>
      <c r="I8963" s="92"/>
      <c r="J8963" s="92"/>
      <c r="K8963" s="92"/>
      <c r="N8963" s="92"/>
      <c r="O8963" s="92"/>
      <c r="P8963" s="92"/>
      <c r="Q8963" s="92"/>
      <c r="R8963" s="92"/>
    </row>
    <row r="8964" spans="1:18" x14ac:dyDescent="0.3">
      <c r="A8964" s="107"/>
      <c r="B8964" s="92"/>
      <c r="C8964" s="92"/>
      <c r="D8964" s="92"/>
      <c r="E8964" s="92"/>
      <c r="F8964" s="92"/>
      <c r="G8964" s="92"/>
      <c r="H8964" s="92"/>
      <c r="I8964" s="92"/>
      <c r="J8964" s="92"/>
      <c r="K8964" s="92"/>
      <c r="N8964" s="92"/>
      <c r="O8964" s="92"/>
      <c r="P8964" s="92"/>
      <c r="Q8964" s="92"/>
      <c r="R8964" s="92"/>
    </row>
    <row r="8965" spans="1:18" x14ac:dyDescent="0.3">
      <c r="A8965" s="107"/>
      <c r="B8965" s="92"/>
      <c r="C8965" s="92"/>
      <c r="D8965" s="92"/>
      <c r="E8965" s="92"/>
      <c r="F8965" s="92"/>
      <c r="G8965" s="92"/>
      <c r="H8965" s="92"/>
      <c r="I8965" s="92"/>
      <c r="J8965" s="92"/>
      <c r="K8965" s="92"/>
      <c r="N8965" s="92"/>
      <c r="O8965" s="92"/>
      <c r="P8965" s="92"/>
      <c r="Q8965" s="92"/>
      <c r="R8965" s="92"/>
    </row>
    <row r="8966" spans="1:18" x14ac:dyDescent="0.3">
      <c r="A8966" s="107"/>
      <c r="B8966" s="92"/>
      <c r="C8966" s="92"/>
      <c r="D8966" s="92"/>
      <c r="E8966" s="92"/>
      <c r="F8966" s="92"/>
      <c r="G8966" s="92"/>
      <c r="H8966" s="92"/>
      <c r="I8966" s="92"/>
      <c r="J8966" s="92"/>
      <c r="K8966" s="92"/>
      <c r="N8966" s="92"/>
      <c r="O8966" s="92"/>
      <c r="P8966" s="92"/>
      <c r="Q8966" s="92"/>
      <c r="R8966" s="92"/>
    </row>
    <row r="8967" spans="1:18" x14ac:dyDescent="0.3">
      <c r="A8967" s="107"/>
      <c r="B8967" s="92"/>
      <c r="C8967" s="92"/>
      <c r="D8967" s="92"/>
      <c r="E8967" s="92"/>
      <c r="F8967" s="92"/>
      <c r="G8967" s="92"/>
      <c r="H8967" s="92"/>
      <c r="I8967" s="92"/>
      <c r="J8967" s="92"/>
      <c r="K8967" s="92"/>
      <c r="N8967" s="92"/>
      <c r="O8967" s="92"/>
      <c r="P8967" s="92"/>
      <c r="Q8967" s="92"/>
      <c r="R8967" s="92"/>
    </row>
    <row r="8968" spans="1:18" x14ac:dyDescent="0.3">
      <c r="A8968" s="107"/>
      <c r="B8968" s="92"/>
      <c r="C8968" s="92"/>
      <c r="D8968" s="92"/>
      <c r="E8968" s="92"/>
      <c r="F8968" s="92"/>
      <c r="G8968" s="92"/>
      <c r="H8968" s="92"/>
      <c r="I8968" s="92"/>
      <c r="J8968" s="92"/>
      <c r="K8968" s="92"/>
      <c r="N8968" s="92"/>
      <c r="O8968" s="92"/>
      <c r="P8968" s="92"/>
      <c r="Q8968" s="92"/>
      <c r="R8968" s="92"/>
    </row>
    <row r="8969" spans="1:18" x14ac:dyDescent="0.3">
      <c r="A8969" s="107"/>
      <c r="B8969" s="92"/>
      <c r="C8969" s="92"/>
      <c r="D8969" s="92"/>
      <c r="E8969" s="92"/>
      <c r="F8969" s="92"/>
      <c r="G8969" s="92"/>
      <c r="H8969" s="92"/>
      <c r="I8969" s="92"/>
      <c r="J8969" s="92"/>
      <c r="K8969" s="92"/>
      <c r="N8969" s="92"/>
      <c r="O8969" s="92"/>
      <c r="P8969" s="92"/>
      <c r="Q8969" s="92"/>
      <c r="R8969" s="92"/>
    </row>
    <row r="8970" spans="1:18" x14ac:dyDescent="0.3">
      <c r="A8970" s="107"/>
      <c r="B8970" s="92"/>
      <c r="C8970" s="92"/>
      <c r="D8970" s="92"/>
      <c r="E8970" s="92"/>
      <c r="F8970" s="92"/>
      <c r="G8970" s="92"/>
      <c r="H8970" s="92"/>
      <c r="I8970" s="92"/>
      <c r="J8970" s="92"/>
      <c r="K8970" s="92"/>
      <c r="N8970" s="92"/>
      <c r="O8970" s="92"/>
      <c r="P8970" s="92"/>
      <c r="Q8970" s="92"/>
      <c r="R8970" s="92"/>
    </row>
    <row r="8971" spans="1:18" x14ac:dyDescent="0.3">
      <c r="A8971" s="107"/>
      <c r="B8971" s="92"/>
      <c r="C8971" s="92"/>
      <c r="D8971" s="92"/>
      <c r="E8971" s="92"/>
      <c r="F8971" s="92"/>
      <c r="G8971" s="92"/>
      <c r="H8971" s="92"/>
      <c r="I8971" s="92"/>
      <c r="J8971" s="92"/>
      <c r="K8971" s="92"/>
      <c r="N8971" s="92"/>
      <c r="O8971" s="92"/>
      <c r="P8971" s="92"/>
      <c r="Q8971" s="92"/>
      <c r="R8971" s="92"/>
    </row>
    <row r="8972" spans="1:18" x14ac:dyDescent="0.3">
      <c r="A8972" s="107"/>
      <c r="B8972" s="92"/>
      <c r="C8972" s="92"/>
      <c r="D8972" s="92"/>
      <c r="E8972" s="92"/>
      <c r="F8972" s="92"/>
      <c r="G8972" s="92"/>
      <c r="H8972" s="92"/>
      <c r="I8972" s="92"/>
      <c r="J8972" s="92"/>
      <c r="K8972" s="92"/>
      <c r="N8972" s="92"/>
      <c r="O8972" s="92"/>
      <c r="P8972" s="92"/>
      <c r="Q8972" s="92"/>
      <c r="R8972" s="92"/>
    </row>
    <row r="8973" spans="1:18" x14ac:dyDescent="0.3">
      <c r="A8973" s="107"/>
      <c r="B8973" s="92"/>
      <c r="C8973" s="92"/>
      <c r="D8973" s="92"/>
      <c r="E8973" s="92"/>
      <c r="F8973" s="92"/>
      <c r="G8973" s="92"/>
      <c r="H8973" s="92"/>
      <c r="I8973" s="92"/>
      <c r="J8973" s="92"/>
      <c r="K8973" s="92"/>
      <c r="N8973" s="92"/>
      <c r="O8973" s="92"/>
      <c r="P8973" s="92"/>
      <c r="Q8973" s="92"/>
      <c r="R8973" s="92"/>
    </row>
    <row r="8974" spans="1:18" x14ac:dyDescent="0.3">
      <c r="A8974" s="107"/>
      <c r="B8974" s="92"/>
      <c r="C8974" s="92"/>
      <c r="D8974" s="92"/>
      <c r="E8974" s="92"/>
      <c r="F8974" s="92"/>
      <c r="G8974" s="92"/>
      <c r="H8974" s="92"/>
      <c r="I8974" s="92"/>
      <c r="J8974" s="92"/>
      <c r="K8974" s="92"/>
      <c r="N8974" s="92"/>
      <c r="O8974" s="92"/>
      <c r="P8974" s="92"/>
      <c r="Q8974" s="92"/>
      <c r="R8974" s="92"/>
    </row>
    <row r="8975" spans="1:18" x14ac:dyDescent="0.3">
      <c r="A8975" s="107"/>
      <c r="B8975" s="92"/>
      <c r="C8975" s="92"/>
      <c r="D8975" s="92"/>
      <c r="E8975" s="92"/>
      <c r="F8975" s="92"/>
      <c r="G8975" s="92"/>
      <c r="H8975" s="92"/>
      <c r="I8975" s="92"/>
      <c r="J8975" s="92"/>
      <c r="K8975" s="92"/>
      <c r="N8975" s="92"/>
      <c r="O8975" s="92"/>
      <c r="P8975" s="92"/>
      <c r="Q8975" s="92"/>
      <c r="R8975" s="92"/>
    </row>
    <row r="8976" spans="1:18" x14ac:dyDescent="0.3">
      <c r="A8976" s="107"/>
      <c r="B8976" s="92"/>
      <c r="C8976" s="92"/>
      <c r="D8976" s="92"/>
      <c r="E8976" s="92"/>
      <c r="F8976" s="92"/>
      <c r="G8976" s="92"/>
      <c r="H8976" s="92"/>
      <c r="I8976" s="92"/>
      <c r="J8976" s="92"/>
      <c r="K8976" s="92"/>
      <c r="N8976" s="92"/>
      <c r="O8976" s="92"/>
      <c r="P8976" s="92"/>
      <c r="Q8976" s="92"/>
      <c r="R8976" s="92"/>
    </row>
    <row r="8977" spans="1:18" x14ac:dyDescent="0.3">
      <c r="A8977" s="107"/>
      <c r="B8977" s="92"/>
      <c r="C8977" s="92"/>
      <c r="D8977" s="92"/>
      <c r="E8977" s="92"/>
      <c r="F8977" s="92"/>
      <c r="G8977" s="92"/>
      <c r="H8977" s="92"/>
      <c r="I8977" s="92"/>
      <c r="J8977" s="92"/>
      <c r="K8977" s="92"/>
      <c r="N8977" s="92"/>
      <c r="O8977" s="92"/>
      <c r="P8977" s="92"/>
      <c r="Q8977" s="92"/>
      <c r="R8977" s="92"/>
    </row>
    <row r="8978" spans="1:18" x14ac:dyDescent="0.3">
      <c r="A8978" s="107"/>
      <c r="B8978" s="92"/>
      <c r="C8978" s="92"/>
      <c r="D8978" s="92"/>
      <c r="E8978" s="92"/>
      <c r="F8978" s="92"/>
      <c r="G8978" s="92"/>
      <c r="H8978" s="92"/>
      <c r="I8978" s="92"/>
      <c r="J8978" s="92"/>
      <c r="K8978" s="92"/>
      <c r="N8978" s="92"/>
      <c r="O8978" s="92"/>
      <c r="P8978" s="92"/>
      <c r="Q8978" s="92"/>
      <c r="R8978" s="92"/>
    </row>
    <row r="8979" spans="1:18" x14ac:dyDescent="0.3">
      <c r="A8979" s="107"/>
      <c r="B8979" s="92"/>
      <c r="C8979" s="92"/>
      <c r="D8979" s="92"/>
      <c r="E8979" s="92"/>
      <c r="F8979" s="92"/>
      <c r="G8979" s="92"/>
      <c r="H8979" s="92"/>
      <c r="I8979" s="92"/>
      <c r="J8979" s="92"/>
      <c r="K8979" s="92"/>
      <c r="N8979" s="92"/>
      <c r="O8979" s="92"/>
      <c r="P8979" s="92"/>
      <c r="Q8979" s="92"/>
      <c r="R8979" s="92"/>
    </row>
    <row r="8980" spans="1:18" x14ac:dyDescent="0.3">
      <c r="A8980" s="107"/>
      <c r="B8980" s="92"/>
      <c r="C8980" s="92"/>
      <c r="D8980" s="92"/>
      <c r="E8980" s="92"/>
      <c r="F8980" s="92"/>
      <c r="G8980" s="92"/>
      <c r="H8980" s="92"/>
      <c r="I8980" s="92"/>
      <c r="J8980" s="92"/>
      <c r="K8980" s="92"/>
      <c r="N8980" s="92"/>
      <c r="O8980" s="92"/>
      <c r="P8980" s="92"/>
      <c r="Q8980" s="92"/>
      <c r="R8980" s="92"/>
    </row>
    <row r="8981" spans="1:18" x14ac:dyDescent="0.3">
      <c r="A8981" s="107"/>
      <c r="B8981" s="92"/>
      <c r="C8981" s="92"/>
      <c r="D8981" s="92"/>
      <c r="E8981" s="92"/>
      <c r="F8981" s="92"/>
      <c r="G8981" s="92"/>
      <c r="H8981" s="92"/>
      <c r="I8981" s="92"/>
      <c r="J8981" s="92"/>
      <c r="K8981" s="92"/>
      <c r="N8981" s="92"/>
      <c r="O8981" s="92"/>
      <c r="P8981" s="92"/>
      <c r="Q8981" s="92"/>
      <c r="R8981" s="92"/>
    </row>
    <row r="8982" spans="1:18" x14ac:dyDescent="0.3">
      <c r="A8982" s="107"/>
      <c r="B8982" s="92"/>
      <c r="C8982" s="92"/>
      <c r="D8982" s="92"/>
      <c r="E8982" s="92"/>
      <c r="F8982" s="92"/>
      <c r="G8982" s="92"/>
      <c r="H8982" s="92"/>
      <c r="I8982" s="92"/>
      <c r="J8982" s="92"/>
      <c r="K8982" s="92"/>
      <c r="N8982" s="92"/>
      <c r="O8982" s="92"/>
      <c r="P8982" s="92"/>
      <c r="Q8982" s="92"/>
      <c r="R8982" s="92"/>
    </row>
    <row r="8983" spans="1:18" x14ac:dyDescent="0.3">
      <c r="A8983" s="107"/>
      <c r="B8983" s="92"/>
      <c r="C8983" s="92"/>
      <c r="D8983" s="92"/>
      <c r="E8983" s="92"/>
      <c r="F8983" s="92"/>
      <c r="G8983" s="92"/>
      <c r="H8983" s="92"/>
      <c r="I8983" s="92"/>
      <c r="J8983" s="92"/>
      <c r="K8983" s="92"/>
      <c r="N8983" s="92"/>
      <c r="O8983" s="92"/>
      <c r="P8983" s="92"/>
      <c r="Q8983" s="92"/>
      <c r="R8983" s="92"/>
    </row>
    <row r="8984" spans="1:18" x14ac:dyDescent="0.3">
      <c r="A8984" s="107"/>
      <c r="B8984" s="92"/>
      <c r="C8984" s="92"/>
      <c r="D8984" s="92"/>
      <c r="E8984" s="92"/>
      <c r="F8984" s="92"/>
      <c r="G8984" s="92"/>
      <c r="H8984" s="92"/>
      <c r="I8984" s="92"/>
      <c r="J8984" s="92"/>
      <c r="K8984" s="92"/>
      <c r="N8984" s="92"/>
      <c r="O8984" s="92"/>
      <c r="P8984" s="92"/>
      <c r="Q8984" s="92"/>
      <c r="R8984" s="92"/>
    </row>
    <row r="8985" spans="1:18" x14ac:dyDescent="0.3">
      <c r="A8985" s="107"/>
      <c r="B8985" s="92"/>
      <c r="C8985" s="92"/>
      <c r="D8985" s="92"/>
      <c r="E8985" s="92"/>
      <c r="F8985" s="92"/>
      <c r="G8985" s="92"/>
      <c r="H8985" s="92"/>
      <c r="I8985" s="92"/>
      <c r="J8985" s="92"/>
      <c r="K8985" s="92"/>
      <c r="N8985" s="92"/>
      <c r="O8985" s="92"/>
      <c r="P8985" s="92"/>
      <c r="Q8985" s="92"/>
      <c r="R8985" s="92"/>
    </row>
    <row r="8986" spans="1:18" x14ac:dyDescent="0.3">
      <c r="A8986" s="107"/>
      <c r="B8986" s="92"/>
      <c r="C8986" s="92"/>
      <c r="D8986" s="92"/>
      <c r="E8986" s="92"/>
      <c r="F8986" s="92"/>
      <c r="G8986" s="92"/>
      <c r="H8986" s="92"/>
      <c r="I8986" s="92"/>
      <c r="J8986" s="92"/>
      <c r="K8986" s="92"/>
      <c r="N8986" s="92"/>
      <c r="O8986" s="92"/>
      <c r="P8986" s="92"/>
      <c r="Q8986" s="92"/>
      <c r="R8986" s="92"/>
    </row>
    <row r="8987" spans="1:18" x14ac:dyDescent="0.3">
      <c r="A8987" s="107"/>
      <c r="B8987" s="92"/>
      <c r="C8987" s="92"/>
      <c r="D8987" s="92"/>
      <c r="E8987" s="92"/>
      <c r="F8987" s="92"/>
      <c r="G8987" s="92"/>
      <c r="H8987" s="92"/>
      <c r="I8987" s="92"/>
      <c r="J8987" s="92"/>
      <c r="K8987" s="92"/>
      <c r="N8987" s="92"/>
      <c r="O8987" s="92"/>
      <c r="P8987" s="92"/>
      <c r="Q8987" s="92"/>
      <c r="R8987" s="92"/>
    </row>
    <row r="8988" spans="1:18" x14ac:dyDescent="0.3">
      <c r="A8988" s="107"/>
      <c r="B8988" s="92"/>
      <c r="C8988" s="92"/>
      <c r="D8988" s="92"/>
      <c r="E8988" s="92"/>
      <c r="F8988" s="92"/>
      <c r="G8988" s="92"/>
      <c r="H8988" s="92"/>
      <c r="I8988" s="92"/>
      <c r="J8988" s="92"/>
      <c r="K8988" s="92"/>
      <c r="N8988" s="92"/>
      <c r="O8988" s="92"/>
      <c r="P8988" s="92"/>
      <c r="Q8988" s="92"/>
      <c r="R8988" s="92"/>
    </row>
    <row r="8989" spans="1:18" x14ac:dyDescent="0.3">
      <c r="A8989" s="107"/>
      <c r="B8989" s="92"/>
      <c r="C8989" s="92"/>
      <c r="D8989" s="92"/>
      <c r="E8989" s="92"/>
      <c r="F8989" s="92"/>
      <c r="G8989" s="92"/>
      <c r="H8989" s="92"/>
      <c r="I8989" s="92"/>
      <c r="J8989" s="92"/>
      <c r="K8989" s="92"/>
      <c r="N8989" s="92"/>
      <c r="O8989" s="92"/>
      <c r="P8989" s="92"/>
      <c r="Q8989" s="92"/>
      <c r="R8989" s="92"/>
    </row>
    <row r="8990" spans="1:18" x14ac:dyDescent="0.3">
      <c r="A8990" s="107"/>
      <c r="B8990" s="92"/>
      <c r="C8990" s="92"/>
      <c r="D8990" s="92"/>
      <c r="E8990" s="92"/>
      <c r="F8990" s="92"/>
      <c r="G8990" s="92"/>
      <c r="H8990" s="92"/>
      <c r="I8990" s="92"/>
      <c r="J8990" s="92"/>
      <c r="K8990" s="92"/>
      <c r="N8990" s="92"/>
      <c r="O8990" s="92"/>
      <c r="P8990" s="92"/>
      <c r="Q8990" s="92"/>
      <c r="R8990" s="92"/>
    </row>
    <row r="8991" spans="1:18" x14ac:dyDescent="0.3">
      <c r="A8991" s="107"/>
      <c r="B8991" s="92"/>
      <c r="C8991" s="92"/>
      <c r="D8991" s="92"/>
      <c r="E8991" s="92"/>
      <c r="F8991" s="92"/>
      <c r="G8991" s="92"/>
      <c r="H8991" s="92"/>
      <c r="I8991" s="92"/>
      <c r="J8991" s="92"/>
      <c r="K8991" s="92"/>
      <c r="N8991" s="92"/>
      <c r="O8991" s="92"/>
      <c r="P8991" s="92"/>
      <c r="Q8991" s="92"/>
      <c r="R8991" s="92"/>
    </row>
    <row r="8992" spans="1:18" x14ac:dyDescent="0.3">
      <c r="A8992" s="107"/>
      <c r="B8992" s="92"/>
      <c r="C8992" s="92"/>
      <c r="D8992" s="92"/>
      <c r="E8992" s="92"/>
      <c r="F8992" s="92"/>
      <c r="G8992" s="92"/>
      <c r="H8992" s="92"/>
      <c r="I8992" s="92"/>
      <c r="J8992" s="92"/>
      <c r="K8992" s="92"/>
      <c r="N8992" s="92"/>
      <c r="O8992" s="92"/>
      <c r="P8992" s="92"/>
      <c r="Q8992" s="92"/>
      <c r="R8992" s="92"/>
    </row>
    <row r="8993" spans="1:18" x14ac:dyDescent="0.3">
      <c r="A8993" s="107"/>
      <c r="B8993" s="92"/>
      <c r="C8993" s="92"/>
      <c r="D8993" s="92"/>
      <c r="E8993" s="92"/>
      <c r="F8993" s="92"/>
      <c r="G8993" s="92"/>
      <c r="H8993" s="92"/>
      <c r="I8993" s="92"/>
      <c r="J8993" s="92"/>
      <c r="K8993" s="92"/>
      <c r="N8993" s="92"/>
      <c r="O8993" s="92"/>
      <c r="P8993" s="92"/>
      <c r="Q8993" s="92"/>
      <c r="R8993" s="92"/>
    </row>
    <row r="8994" spans="1:18" x14ac:dyDescent="0.3">
      <c r="A8994" s="107"/>
      <c r="B8994" s="92"/>
      <c r="C8994" s="92"/>
      <c r="D8994" s="92"/>
      <c r="E8994" s="92"/>
      <c r="F8994" s="92"/>
      <c r="G8994" s="92"/>
      <c r="H8994" s="92"/>
      <c r="I8994" s="92"/>
      <c r="J8994" s="92"/>
      <c r="K8994" s="92"/>
      <c r="N8994" s="92"/>
      <c r="O8994" s="92"/>
      <c r="P8994" s="92"/>
      <c r="Q8994" s="92"/>
      <c r="R8994" s="92"/>
    </row>
    <row r="8995" spans="1:18" x14ac:dyDescent="0.3">
      <c r="A8995" s="107"/>
      <c r="B8995" s="92"/>
      <c r="C8995" s="92"/>
      <c r="D8995" s="92"/>
      <c r="E8995" s="92"/>
      <c r="F8995" s="92"/>
      <c r="G8995" s="92"/>
      <c r="H8995" s="92"/>
      <c r="I8995" s="92"/>
      <c r="J8995" s="92"/>
      <c r="K8995" s="92"/>
      <c r="N8995" s="92"/>
      <c r="O8995" s="92"/>
      <c r="P8995" s="92"/>
      <c r="Q8995" s="92"/>
      <c r="R8995" s="92"/>
    </row>
    <row r="8996" spans="1:18" x14ac:dyDescent="0.3">
      <c r="A8996" s="107"/>
      <c r="B8996" s="92"/>
      <c r="C8996" s="92"/>
      <c r="D8996" s="92"/>
      <c r="E8996" s="92"/>
      <c r="F8996" s="92"/>
      <c r="G8996" s="92"/>
      <c r="H8996" s="92"/>
      <c r="I8996" s="92"/>
      <c r="J8996" s="92"/>
      <c r="K8996" s="92"/>
      <c r="N8996" s="92"/>
      <c r="O8996" s="92"/>
      <c r="P8996" s="92"/>
      <c r="Q8996" s="92"/>
      <c r="R8996" s="92"/>
    </row>
    <row r="8997" spans="1:18" x14ac:dyDescent="0.3">
      <c r="A8997" s="107"/>
      <c r="B8997" s="92"/>
      <c r="C8997" s="92"/>
      <c r="D8997" s="92"/>
      <c r="E8997" s="92"/>
      <c r="F8997" s="92"/>
      <c r="G8997" s="92"/>
      <c r="H8997" s="92"/>
      <c r="I8997" s="92"/>
      <c r="J8997" s="92"/>
      <c r="K8997" s="92"/>
      <c r="N8997" s="92"/>
      <c r="O8997" s="92"/>
      <c r="P8997" s="92"/>
      <c r="Q8997" s="92"/>
      <c r="R8997" s="92"/>
    </row>
    <row r="8998" spans="1:18" x14ac:dyDescent="0.3">
      <c r="A8998" s="107"/>
      <c r="B8998" s="92"/>
      <c r="C8998" s="92"/>
      <c r="D8998" s="92"/>
      <c r="E8998" s="92"/>
      <c r="F8998" s="92"/>
      <c r="G8998" s="92"/>
      <c r="H8998" s="92"/>
      <c r="I8998" s="92"/>
      <c r="J8998" s="92"/>
      <c r="K8998" s="92"/>
      <c r="N8998" s="92"/>
      <c r="O8998" s="92"/>
      <c r="P8998" s="92"/>
      <c r="Q8998" s="92"/>
      <c r="R8998" s="92"/>
    </row>
    <row r="8999" spans="1:18" x14ac:dyDescent="0.3">
      <c r="A8999" s="107"/>
      <c r="B8999" s="92"/>
      <c r="C8999" s="92"/>
      <c r="D8999" s="92"/>
      <c r="E8999" s="92"/>
      <c r="F8999" s="92"/>
      <c r="G8999" s="92"/>
      <c r="H8999" s="92"/>
      <c r="I8999" s="92"/>
      <c r="J8999" s="92"/>
      <c r="K8999" s="92"/>
      <c r="N8999" s="92"/>
      <c r="O8999" s="92"/>
      <c r="P8999" s="92"/>
      <c r="Q8999" s="92"/>
      <c r="R8999" s="92"/>
    </row>
    <row r="9000" spans="1:18" x14ac:dyDescent="0.3">
      <c r="A9000" s="107"/>
      <c r="B9000" s="92"/>
      <c r="C9000" s="92"/>
      <c r="D9000" s="92"/>
      <c r="E9000" s="92"/>
      <c r="F9000" s="92"/>
      <c r="G9000" s="92"/>
      <c r="H9000" s="92"/>
      <c r="I9000" s="92"/>
      <c r="J9000" s="92"/>
      <c r="K9000" s="92"/>
      <c r="N9000" s="92"/>
      <c r="O9000" s="92"/>
      <c r="P9000" s="92"/>
      <c r="Q9000" s="92"/>
      <c r="R9000" s="92"/>
    </row>
    <row r="9001" spans="1:18" x14ac:dyDescent="0.3">
      <c r="A9001" s="107"/>
      <c r="B9001" s="92"/>
      <c r="C9001" s="92"/>
      <c r="D9001" s="92"/>
      <c r="E9001" s="92"/>
      <c r="F9001" s="92"/>
      <c r="G9001" s="92"/>
      <c r="H9001" s="92"/>
      <c r="I9001" s="92"/>
      <c r="J9001" s="92"/>
      <c r="K9001" s="92"/>
      <c r="N9001" s="92"/>
      <c r="O9001" s="92"/>
      <c r="P9001" s="92"/>
      <c r="Q9001" s="92"/>
      <c r="R9001" s="92"/>
    </row>
    <row r="9002" spans="1:18" x14ac:dyDescent="0.3">
      <c r="A9002" s="107"/>
      <c r="B9002" s="92"/>
      <c r="C9002" s="92"/>
      <c r="D9002" s="92"/>
      <c r="E9002" s="92"/>
      <c r="F9002" s="92"/>
      <c r="G9002" s="92"/>
      <c r="H9002" s="92"/>
      <c r="I9002" s="92"/>
      <c r="J9002" s="92"/>
      <c r="K9002" s="92"/>
      <c r="N9002" s="92"/>
      <c r="O9002" s="92"/>
      <c r="P9002" s="92"/>
      <c r="Q9002" s="92"/>
      <c r="R9002" s="92"/>
    </row>
    <row r="9003" spans="1:18" x14ac:dyDescent="0.3">
      <c r="A9003" s="107"/>
      <c r="B9003" s="92"/>
      <c r="C9003" s="92"/>
      <c r="D9003" s="92"/>
      <c r="E9003" s="92"/>
      <c r="F9003" s="92"/>
      <c r="G9003" s="92"/>
      <c r="H9003" s="92"/>
      <c r="I9003" s="92"/>
      <c r="J9003" s="92"/>
      <c r="K9003" s="92"/>
      <c r="N9003" s="92"/>
      <c r="O9003" s="92"/>
      <c r="P9003" s="92"/>
      <c r="Q9003" s="92"/>
      <c r="R9003" s="92"/>
    </row>
    <row r="9004" spans="1:18" x14ac:dyDescent="0.3">
      <c r="A9004" s="107"/>
      <c r="B9004" s="92"/>
      <c r="C9004" s="92"/>
      <c r="D9004" s="92"/>
      <c r="E9004" s="92"/>
      <c r="F9004" s="92"/>
      <c r="G9004" s="92"/>
      <c r="H9004" s="92"/>
      <c r="I9004" s="92"/>
      <c r="J9004" s="92"/>
      <c r="K9004" s="92"/>
      <c r="N9004" s="92"/>
      <c r="O9004" s="92"/>
      <c r="P9004" s="92"/>
      <c r="Q9004" s="92"/>
      <c r="R9004" s="92"/>
    </row>
    <row r="9005" spans="1:18" x14ac:dyDescent="0.3">
      <c r="A9005" s="107"/>
      <c r="B9005" s="92"/>
      <c r="C9005" s="92"/>
      <c r="D9005" s="92"/>
      <c r="E9005" s="92"/>
      <c r="F9005" s="92"/>
      <c r="G9005" s="92"/>
      <c r="H9005" s="92"/>
      <c r="I9005" s="92"/>
      <c r="J9005" s="92"/>
      <c r="K9005" s="92"/>
      <c r="N9005" s="92"/>
      <c r="O9005" s="92"/>
      <c r="P9005" s="92"/>
      <c r="Q9005" s="92"/>
      <c r="R9005" s="92"/>
    </row>
    <row r="9006" spans="1:18" x14ac:dyDescent="0.3">
      <c r="A9006" s="107"/>
      <c r="B9006" s="92"/>
      <c r="C9006" s="92"/>
      <c r="D9006" s="92"/>
      <c r="E9006" s="92"/>
      <c r="F9006" s="92"/>
      <c r="G9006" s="92"/>
      <c r="H9006" s="92"/>
      <c r="I9006" s="92"/>
      <c r="J9006" s="92"/>
      <c r="K9006" s="92"/>
      <c r="N9006" s="92"/>
      <c r="O9006" s="92"/>
      <c r="P9006" s="92"/>
      <c r="Q9006" s="92"/>
      <c r="R9006" s="92"/>
    </row>
    <row r="9007" spans="1:18" x14ac:dyDescent="0.3">
      <c r="A9007" s="107"/>
      <c r="B9007" s="92"/>
      <c r="C9007" s="92"/>
      <c r="D9007" s="92"/>
      <c r="E9007" s="92"/>
      <c r="F9007" s="92"/>
      <c r="G9007" s="92"/>
      <c r="H9007" s="92"/>
      <c r="I9007" s="92"/>
      <c r="J9007" s="92"/>
      <c r="K9007" s="92"/>
      <c r="N9007" s="92"/>
      <c r="O9007" s="92"/>
      <c r="P9007" s="92"/>
      <c r="Q9007" s="92"/>
      <c r="R9007" s="92"/>
    </row>
    <row r="9008" spans="1:18" x14ac:dyDescent="0.3">
      <c r="A9008" s="107"/>
      <c r="B9008" s="92"/>
      <c r="C9008" s="92"/>
      <c r="D9008" s="92"/>
      <c r="E9008" s="92"/>
      <c r="F9008" s="92"/>
      <c r="G9008" s="92"/>
      <c r="H9008" s="92"/>
      <c r="I9008" s="92"/>
      <c r="J9008" s="92"/>
      <c r="K9008" s="92"/>
      <c r="N9008" s="92"/>
      <c r="O9008" s="92"/>
      <c r="P9008" s="92"/>
      <c r="Q9008" s="92"/>
      <c r="R9008" s="92"/>
    </row>
    <row r="9009" spans="1:18" x14ac:dyDescent="0.3">
      <c r="A9009" s="107"/>
      <c r="B9009" s="92"/>
      <c r="C9009" s="92"/>
      <c r="D9009" s="92"/>
      <c r="E9009" s="92"/>
      <c r="F9009" s="92"/>
      <c r="G9009" s="92"/>
      <c r="H9009" s="92"/>
      <c r="I9009" s="92"/>
      <c r="J9009" s="92"/>
      <c r="K9009" s="92"/>
      <c r="N9009" s="92"/>
      <c r="O9009" s="92"/>
      <c r="P9009" s="92"/>
      <c r="Q9009" s="92"/>
      <c r="R9009" s="92"/>
    </row>
    <row r="9010" spans="1:18" x14ac:dyDescent="0.3">
      <c r="A9010" s="107"/>
      <c r="B9010" s="92"/>
      <c r="C9010" s="92"/>
      <c r="D9010" s="92"/>
      <c r="E9010" s="92"/>
      <c r="F9010" s="92"/>
      <c r="G9010" s="92"/>
      <c r="H9010" s="92"/>
      <c r="I9010" s="92"/>
      <c r="J9010" s="92"/>
      <c r="K9010" s="92"/>
      <c r="N9010" s="92"/>
      <c r="O9010" s="92"/>
      <c r="P9010" s="92"/>
      <c r="Q9010" s="92"/>
      <c r="R9010" s="92"/>
    </row>
    <row r="9011" spans="1:18" x14ac:dyDescent="0.3">
      <c r="A9011" s="107"/>
      <c r="B9011" s="92"/>
      <c r="C9011" s="92"/>
      <c r="D9011" s="92"/>
      <c r="E9011" s="92"/>
      <c r="F9011" s="92"/>
      <c r="G9011" s="92"/>
      <c r="H9011" s="92"/>
      <c r="I9011" s="92"/>
      <c r="J9011" s="92"/>
      <c r="K9011" s="92"/>
      <c r="N9011" s="92"/>
      <c r="O9011" s="92"/>
      <c r="P9011" s="92"/>
      <c r="Q9011" s="92"/>
      <c r="R9011" s="92"/>
    </row>
    <row r="9012" spans="1:18" x14ac:dyDescent="0.3">
      <c r="A9012" s="107"/>
      <c r="B9012" s="92"/>
      <c r="C9012" s="92"/>
      <c r="D9012" s="92"/>
      <c r="E9012" s="92"/>
      <c r="F9012" s="92"/>
      <c r="G9012" s="92"/>
      <c r="H9012" s="92"/>
      <c r="I9012" s="92"/>
      <c r="J9012" s="92"/>
      <c r="K9012" s="92"/>
      <c r="N9012" s="92"/>
      <c r="O9012" s="92"/>
      <c r="P9012" s="92"/>
      <c r="Q9012" s="92"/>
      <c r="R9012" s="92"/>
    </row>
    <row r="9013" spans="1:18" x14ac:dyDescent="0.3">
      <c r="A9013" s="107"/>
      <c r="B9013" s="92"/>
      <c r="C9013" s="92"/>
      <c r="D9013" s="92"/>
      <c r="E9013" s="92"/>
      <c r="F9013" s="92"/>
      <c r="G9013" s="92"/>
      <c r="H9013" s="92"/>
      <c r="I9013" s="92"/>
      <c r="J9013" s="92"/>
      <c r="K9013" s="92"/>
      <c r="N9013" s="92"/>
      <c r="O9013" s="92"/>
      <c r="P9013" s="92"/>
      <c r="Q9013" s="92"/>
      <c r="R9013" s="92"/>
    </row>
    <row r="9014" spans="1:18" x14ac:dyDescent="0.3">
      <c r="A9014" s="107"/>
      <c r="B9014" s="92"/>
      <c r="C9014" s="92"/>
      <c r="D9014" s="92"/>
      <c r="E9014" s="92"/>
      <c r="F9014" s="92"/>
      <c r="G9014" s="92"/>
      <c r="H9014" s="92"/>
      <c r="I9014" s="92"/>
      <c r="J9014" s="92"/>
      <c r="K9014" s="92"/>
      <c r="N9014" s="92"/>
      <c r="O9014" s="92"/>
      <c r="P9014" s="92"/>
      <c r="Q9014" s="92"/>
      <c r="R9014" s="92"/>
    </row>
    <row r="9015" spans="1:18" x14ac:dyDescent="0.3">
      <c r="A9015" s="107"/>
      <c r="B9015" s="92"/>
      <c r="C9015" s="92"/>
      <c r="D9015" s="92"/>
      <c r="E9015" s="92"/>
      <c r="F9015" s="92"/>
      <c r="G9015" s="92"/>
      <c r="H9015" s="92"/>
      <c r="I9015" s="92"/>
      <c r="J9015" s="92"/>
      <c r="K9015" s="92"/>
      <c r="N9015" s="92"/>
      <c r="O9015" s="92"/>
      <c r="P9015" s="92"/>
      <c r="Q9015" s="92"/>
      <c r="R9015" s="92"/>
    </row>
    <row r="9016" spans="1:18" x14ac:dyDescent="0.3">
      <c r="A9016" s="107"/>
      <c r="B9016" s="92"/>
      <c r="C9016" s="92"/>
      <c r="D9016" s="92"/>
      <c r="E9016" s="92"/>
      <c r="F9016" s="92"/>
      <c r="G9016" s="92"/>
      <c r="H9016" s="92"/>
      <c r="I9016" s="92"/>
      <c r="J9016" s="92"/>
      <c r="K9016" s="92"/>
      <c r="N9016" s="92"/>
      <c r="O9016" s="92"/>
      <c r="P9016" s="92"/>
      <c r="Q9016" s="92"/>
      <c r="R9016" s="92"/>
    </row>
    <row r="9017" spans="1:18" x14ac:dyDescent="0.3">
      <c r="A9017" s="107"/>
      <c r="B9017" s="92"/>
      <c r="C9017" s="92"/>
      <c r="D9017" s="92"/>
      <c r="E9017" s="92"/>
      <c r="F9017" s="92"/>
      <c r="G9017" s="92"/>
      <c r="H9017" s="92"/>
      <c r="I9017" s="92"/>
      <c r="J9017" s="92"/>
      <c r="K9017" s="92"/>
      <c r="N9017" s="92"/>
      <c r="O9017" s="92"/>
      <c r="P9017" s="92"/>
      <c r="Q9017" s="92"/>
      <c r="R9017" s="92"/>
    </row>
    <row r="9018" spans="1:18" x14ac:dyDescent="0.3">
      <c r="A9018" s="107"/>
      <c r="B9018" s="92"/>
      <c r="C9018" s="92"/>
      <c r="D9018" s="92"/>
      <c r="E9018" s="92"/>
      <c r="F9018" s="92"/>
      <c r="G9018" s="92"/>
      <c r="H9018" s="92"/>
      <c r="I9018" s="92"/>
      <c r="J9018" s="92"/>
      <c r="K9018" s="92"/>
      <c r="N9018" s="92"/>
      <c r="O9018" s="92"/>
      <c r="P9018" s="92"/>
      <c r="Q9018" s="92"/>
      <c r="R9018" s="92"/>
    </row>
    <row r="9019" spans="1:18" x14ac:dyDescent="0.3">
      <c r="A9019" s="107"/>
      <c r="B9019" s="92"/>
      <c r="C9019" s="92"/>
      <c r="D9019" s="92"/>
      <c r="E9019" s="92"/>
      <c r="F9019" s="92"/>
      <c r="G9019" s="92"/>
      <c r="H9019" s="92"/>
      <c r="I9019" s="92"/>
      <c r="J9019" s="92"/>
      <c r="K9019" s="92"/>
      <c r="N9019" s="92"/>
      <c r="O9019" s="92"/>
      <c r="P9019" s="92"/>
      <c r="Q9019" s="92"/>
      <c r="R9019" s="92"/>
    </row>
    <row r="9020" spans="1:18" x14ac:dyDescent="0.3">
      <c r="A9020" s="107"/>
      <c r="B9020" s="92"/>
      <c r="C9020" s="92"/>
      <c r="D9020" s="92"/>
      <c r="E9020" s="92"/>
      <c r="F9020" s="92"/>
      <c r="G9020" s="92"/>
      <c r="H9020" s="92"/>
      <c r="I9020" s="92"/>
      <c r="J9020" s="92"/>
      <c r="K9020" s="92"/>
      <c r="N9020" s="92"/>
      <c r="O9020" s="92"/>
      <c r="P9020" s="92"/>
      <c r="Q9020" s="92"/>
      <c r="R9020" s="92"/>
    </row>
    <row r="9021" spans="1:18" x14ac:dyDescent="0.3">
      <c r="A9021" s="107"/>
      <c r="B9021" s="92"/>
      <c r="C9021" s="92"/>
      <c r="D9021" s="92"/>
      <c r="E9021" s="92"/>
      <c r="F9021" s="92"/>
      <c r="G9021" s="92"/>
      <c r="H9021" s="92"/>
      <c r="I9021" s="92"/>
      <c r="J9021" s="92"/>
      <c r="K9021" s="92"/>
      <c r="N9021" s="92"/>
      <c r="O9021" s="92"/>
      <c r="P9021" s="92"/>
      <c r="Q9021" s="92"/>
      <c r="R9021" s="92"/>
    </row>
    <row r="9022" spans="1:18" x14ac:dyDescent="0.3">
      <c r="A9022" s="107"/>
      <c r="B9022" s="92"/>
      <c r="C9022" s="92"/>
      <c r="D9022" s="92"/>
      <c r="E9022" s="92"/>
      <c r="F9022" s="92"/>
      <c r="G9022" s="92"/>
      <c r="H9022" s="92"/>
      <c r="I9022" s="92"/>
      <c r="J9022" s="92"/>
      <c r="K9022" s="92"/>
      <c r="N9022" s="92"/>
      <c r="O9022" s="92"/>
      <c r="P9022" s="92"/>
      <c r="Q9022" s="92"/>
      <c r="R9022" s="92"/>
    </row>
    <row r="9023" spans="1:18" x14ac:dyDescent="0.3">
      <c r="A9023" s="107"/>
      <c r="B9023" s="92"/>
      <c r="C9023" s="92"/>
      <c r="D9023" s="92"/>
      <c r="E9023" s="92"/>
      <c r="F9023" s="92"/>
      <c r="G9023" s="92"/>
      <c r="H9023" s="92"/>
      <c r="I9023" s="92"/>
      <c r="J9023" s="92"/>
      <c r="K9023" s="92"/>
      <c r="N9023" s="92"/>
      <c r="O9023" s="92"/>
      <c r="P9023" s="92"/>
      <c r="Q9023" s="92"/>
      <c r="R9023" s="92"/>
    </row>
    <row r="9024" spans="1:18" x14ac:dyDescent="0.3">
      <c r="A9024" s="107"/>
      <c r="B9024" s="92"/>
      <c r="C9024" s="92"/>
      <c r="D9024" s="92"/>
      <c r="E9024" s="92"/>
      <c r="F9024" s="92"/>
      <c r="G9024" s="92"/>
      <c r="H9024" s="92"/>
      <c r="I9024" s="92"/>
      <c r="J9024" s="92"/>
      <c r="K9024" s="92"/>
      <c r="N9024" s="92"/>
      <c r="O9024" s="92"/>
      <c r="P9024" s="92"/>
      <c r="Q9024" s="92"/>
      <c r="R9024" s="92"/>
    </row>
    <row r="9025" spans="1:18" x14ac:dyDescent="0.3">
      <c r="A9025" s="107"/>
      <c r="B9025" s="92"/>
      <c r="C9025" s="92"/>
      <c r="D9025" s="92"/>
      <c r="E9025" s="92"/>
      <c r="F9025" s="92"/>
      <c r="G9025" s="92"/>
      <c r="H9025" s="92"/>
      <c r="I9025" s="92"/>
      <c r="J9025" s="92"/>
      <c r="K9025" s="92"/>
      <c r="N9025" s="92"/>
      <c r="O9025" s="92"/>
      <c r="P9025" s="92"/>
      <c r="Q9025" s="92"/>
      <c r="R9025" s="92"/>
    </row>
    <row r="9026" spans="1:18" x14ac:dyDescent="0.3">
      <c r="A9026" s="107"/>
      <c r="B9026" s="92"/>
      <c r="C9026" s="92"/>
      <c r="D9026" s="92"/>
      <c r="E9026" s="92"/>
      <c r="F9026" s="92"/>
      <c r="G9026" s="92"/>
      <c r="H9026" s="92"/>
      <c r="I9026" s="92"/>
      <c r="J9026" s="92"/>
      <c r="K9026" s="92"/>
      <c r="N9026" s="92"/>
      <c r="O9026" s="92"/>
      <c r="P9026" s="92"/>
      <c r="Q9026" s="92"/>
      <c r="R9026" s="92"/>
    </row>
    <row r="9027" spans="1:18" x14ac:dyDescent="0.3">
      <c r="A9027" s="107"/>
      <c r="B9027" s="92"/>
      <c r="C9027" s="92"/>
      <c r="D9027" s="92"/>
      <c r="E9027" s="92"/>
      <c r="F9027" s="92"/>
      <c r="G9027" s="92"/>
      <c r="H9027" s="92"/>
      <c r="I9027" s="92"/>
      <c r="J9027" s="92"/>
      <c r="K9027" s="92"/>
      <c r="N9027" s="92"/>
      <c r="O9027" s="92"/>
      <c r="P9027" s="92"/>
      <c r="Q9027" s="92"/>
      <c r="R9027" s="92"/>
    </row>
    <row r="9028" spans="1:18" x14ac:dyDescent="0.3">
      <c r="A9028" s="107"/>
      <c r="B9028" s="92"/>
      <c r="C9028" s="92"/>
      <c r="D9028" s="92"/>
      <c r="E9028" s="92"/>
      <c r="F9028" s="92"/>
      <c r="G9028" s="92"/>
      <c r="H9028" s="92"/>
      <c r="I9028" s="92"/>
      <c r="J9028" s="92"/>
      <c r="K9028" s="92"/>
      <c r="N9028" s="92"/>
      <c r="O9028" s="92"/>
      <c r="P9028" s="92"/>
      <c r="Q9028" s="92"/>
      <c r="R9028" s="92"/>
    </row>
    <row r="9029" spans="1:18" x14ac:dyDescent="0.3">
      <c r="A9029" s="107"/>
      <c r="B9029" s="92"/>
      <c r="C9029" s="92"/>
      <c r="D9029" s="92"/>
      <c r="E9029" s="92"/>
      <c r="F9029" s="92"/>
      <c r="G9029" s="92"/>
      <c r="H9029" s="92"/>
      <c r="I9029" s="92"/>
      <c r="J9029" s="92"/>
      <c r="K9029" s="92"/>
      <c r="N9029" s="92"/>
      <c r="O9029" s="92"/>
      <c r="P9029" s="92"/>
      <c r="Q9029" s="92"/>
      <c r="R9029" s="92"/>
    </row>
    <row r="9030" spans="1:18" x14ac:dyDescent="0.3">
      <c r="A9030" s="107"/>
      <c r="B9030" s="92"/>
      <c r="C9030" s="92"/>
      <c r="D9030" s="92"/>
      <c r="E9030" s="92"/>
      <c r="F9030" s="92"/>
      <c r="G9030" s="92"/>
      <c r="H9030" s="92"/>
      <c r="I9030" s="92"/>
      <c r="J9030" s="92"/>
      <c r="K9030" s="92"/>
      <c r="N9030" s="92"/>
      <c r="O9030" s="92"/>
      <c r="P9030" s="92"/>
      <c r="Q9030" s="92"/>
      <c r="R9030" s="92"/>
    </row>
    <row r="9031" spans="1:18" x14ac:dyDescent="0.3">
      <c r="A9031" s="107"/>
      <c r="B9031" s="92"/>
      <c r="C9031" s="92"/>
      <c r="D9031" s="92"/>
      <c r="E9031" s="92"/>
      <c r="F9031" s="92"/>
      <c r="G9031" s="92"/>
      <c r="H9031" s="92"/>
      <c r="I9031" s="92"/>
      <c r="J9031" s="92"/>
      <c r="K9031" s="92"/>
      <c r="N9031" s="92"/>
      <c r="O9031" s="92"/>
      <c r="P9031" s="92"/>
      <c r="Q9031" s="92"/>
      <c r="R9031" s="92"/>
    </row>
    <row r="9032" spans="1:18" x14ac:dyDescent="0.3">
      <c r="A9032" s="107"/>
      <c r="B9032" s="92"/>
      <c r="C9032" s="92"/>
      <c r="D9032" s="92"/>
      <c r="E9032" s="92"/>
      <c r="F9032" s="92"/>
      <c r="G9032" s="92"/>
      <c r="H9032" s="92"/>
      <c r="I9032" s="92"/>
      <c r="J9032" s="92"/>
      <c r="K9032" s="92"/>
      <c r="N9032" s="92"/>
      <c r="O9032" s="92"/>
      <c r="P9032" s="92"/>
      <c r="Q9032" s="92"/>
      <c r="R9032" s="92"/>
    </row>
    <row r="9033" spans="1:18" x14ac:dyDescent="0.3">
      <c r="A9033" s="107"/>
      <c r="B9033" s="92"/>
      <c r="C9033" s="92"/>
      <c r="D9033" s="92"/>
      <c r="E9033" s="92"/>
      <c r="F9033" s="92"/>
      <c r="G9033" s="92"/>
      <c r="H9033" s="92"/>
      <c r="I9033" s="92"/>
      <c r="J9033" s="92"/>
      <c r="K9033" s="92"/>
      <c r="N9033" s="92"/>
      <c r="O9033" s="92"/>
      <c r="P9033" s="92"/>
      <c r="Q9033" s="92"/>
      <c r="R9033" s="92"/>
    </row>
    <row r="9034" spans="1:18" x14ac:dyDescent="0.3">
      <c r="A9034" s="107"/>
      <c r="B9034" s="92"/>
      <c r="C9034" s="92"/>
      <c r="D9034" s="92"/>
      <c r="E9034" s="92"/>
      <c r="F9034" s="92"/>
      <c r="G9034" s="92"/>
      <c r="H9034" s="92"/>
      <c r="I9034" s="92"/>
      <c r="J9034" s="92"/>
      <c r="K9034" s="92"/>
      <c r="N9034" s="92"/>
      <c r="O9034" s="92"/>
      <c r="P9034" s="92"/>
      <c r="Q9034" s="92"/>
      <c r="R9034" s="92"/>
    </row>
    <row r="9035" spans="1:18" x14ac:dyDescent="0.3">
      <c r="A9035" s="107"/>
      <c r="B9035" s="92"/>
      <c r="C9035" s="92"/>
      <c r="D9035" s="92"/>
      <c r="E9035" s="92"/>
      <c r="F9035" s="92"/>
      <c r="G9035" s="92"/>
      <c r="H9035" s="92"/>
      <c r="I9035" s="92"/>
      <c r="J9035" s="92"/>
      <c r="K9035" s="92"/>
      <c r="N9035" s="92"/>
      <c r="O9035" s="92"/>
      <c r="P9035" s="92"/>
      <c r="Q9035" s="92"/>
      <c r="R9035" s="92"/>
    </row>
    <row r="9036" spans="1:18" x14ac:dyDescent="0.3">
      <c r="A9036" s="107"/>
      <c r="B9036" s="92"/>
      <c r="C9036" s="92"/>
      <c r="D9036" s="92"/>
      <c r="E9036" s="92"/>
      <c r="F9036" s="92"/>
      <c r="G9036" s="92"/>
      <c r="H9036" s="92"/>
      <c r="I9036" s="92"/>
      <c r="J9036" s="92"/>
      <c r="K9036" s="92"/>
      <c r="N9036" s="92"/>
      <c r="O9036" s="92"/>
      <c r="P9036" s="92"/>
      <c r="Q9036" s="92"/>
      <c r="R9036" s="92"/>
    </row>
    <row r="9037" spans="1:18" x14ac:dyDescent="0.3">
      <c r="A9037" s="107"/>
      <c r="B9037" s="92"/>
      <c r="C9037" s="92"/>
      <c r="D9037" s="92"/>
      <c r="E9037" s="92"/>
      <c r="F9037" s="92"/>
      <c r="G9037" s="92"/>
      <c r="H9037" s="92"/>
      <c r="I9037" s="92"/>
      <c r="J9037" s="92"/>
      <c r="K9037" s="92"/>
      <c r="N9037" s="92"/>
      <c r="O9037" s="92"/>
      <c r="P9037" s="92"/>
      <c r="Q9037" s="92"/>
      <c r="R9037" s="92"/>
    </row>
    <row r="9038" spans="1:18" x14ac:dyDescent="0.3">
      <c r="A9038" s="107"/>
      <c r="B9038" s="92"/>
      <c r="C9038" s="92"/>
      <c r="D9038" s="92"/>
      <c r="E9038" s="92"/>
      <c r="F9038" s="92"/>
      <c r="G9038" s="92"/>
      <c r="H9038" s="92"/>
      <c r="I9038" s="92"/>
      <c r="J9038" s="92"/>
      <c r="K9038" s="92"/>
      <c r="N9038" s="92"/>
      <c r="O9038" s="92"/>
      <c r="P9038" s="92"/>
      <c r="Q9038" s="92"/>
      <c r="R9038" s="92"/>
    </row>
    <row r="9039" spans="1:18" x14ac:dyDescent="0.3">
      <c r="A9039" s="107"/>
      <c r="B9039" s="92"/>
      <c r="C9039" s="92"/>
      <c r="D9039" s="92"/>
      <c r="E9039" s="92"/>
      <c r="F9039" s="92"/>
      <c r="G9039" s="92"/>
      <c r="H9039" s="92"/>
      <c r="I9039" s="92"/>
      <c r="J9039" s="92"/>
      <c r="K9039" s="92"/>
      <c r="N9039" s="92"/>
      <c r="O9039" s="92"/>
      <c r="P9039" s="92"/>
      <c r="Q9039" s="92"/>
      <c r="R9039" s="92"/>
    </row>
    <row r="9040" spans="1:18" x14ac:dyDescent="0.3">
      <c r="A9040" s="107"/>
      <c r="B9040" s="92"/>
      <c r="C9040" s="92"/>
      <c r="D9040" s="92"/>
      <c r="E9040" s="92"/>
      <c r="F9040" s="92"/>
      <c r="G9040" s="92"/>
      <c r="H9040" s="92"/>
      <c r="I9040" s="92"/>
      <c r="J9040" s="92"/>
      <c r="K9040" s="92"/>
      <c r="N9040" s="92"/>
      <c r="O9040" s="92"/>
      <c r="P9040" s="92"/>
      <c r="Q9040" s="92"/>
      <c r="R9040" s="92"/>
    </row>
    <row r="9041" spans="1:18" x14ac:dyDescent="0.3">
      <c r="A9041" s="107"/>
      <c r="B9041" s="92"/>
      <c r="C9041" s="92"/>
      <c r="D9041" s="92"/>
      <c r="E9041" s="92"/>
      <c r="F9041" s="92"/>
      <c r="G9041" s="92"/>
      <c r="H9041" s="92"/>
      <c r="I9041" s="92"/>
      <c r="J9041" s="92"/>
      <c r="K9041" s="92"/>
      <c r="N9041" s="92"/>
      <c r="O9041" s="92"/>
      <c r="P9041" s="92"/>
      <c r="Q9041" s="92"/>
      <c r="R9041" s="92"/>
    </row>
    <row r="9042" spans="1:18" x14ac:dyDescent="0.3">
      <c r="A9042" s="107"/>
      <c r="B9042" s="92"/>
      <c r="C9042" s="92"/>
      <c r="D9042" s="92"/>
      <c r="E9042" s="92"/>
      <c r="F9042" s="92"/>
      <c r="G9042" s="92"/>
      <c r="H9042" s="92"/>
      <c r="I9042" s="92"/>
      <c r="J9042" s="92"/>
      <c r="K9042" s="92"/>
      <c r="N9042" s="92"/>
      <c r="O9042" s="92"/>
      <c r="P9042" s="92"/>
      <c r="Q9042" s="92"/>
      <c r="R9042" s="92"/>
    </row>
    <row r="9043" spans="1:18" x14ac:dyDescent="0.3">
      <c r="A9043" s="107"/>
      <c r="B9043" s="92"/>
      <c r="C9043" s="92"/>
      <c r="D9043" s="92"/>
      <c r="E9043" s="92"/>
      <c r="F9043" s="92"/>
      <c r="G9043" s="92"/>
      <c r="H9043" s="92"/>
      <c r="I9043" s="92"/>
      <c r="J9043" s="92"/>
      <c r="K9043" s="92"/>
      <c r="N9043" s="92"/>
      <c r="O9043" s="92"/>
      <c r="P9043" s="92"/>
      <c r="Q9043" s="92"/>
      <c r="R9043" s="92"/>
    </row>
    <row r="9044" spans="1:18" x14ac:dyDescent="0.3">
      <c r="A9044" s="107"/>
      <c r="B9044" s="92"/>
      <c r="C9044" s="92"/>
      <c r="D9044" s="92"/>
      <c r="E9044" s="92"/>
      <c r="F9044" s="92"/>
      <c r="G9044" s="92"/>
      <c r="H9044" s="92"/>
      <c r="I9044" s="92"/>
      <c r="J9044" s="92"/>
      <c r="K9044" s="92"/>
      <c r="N9044" s="92"/>
      <c r="O9044" s="92"/>
      <c r="P9044" s="92"/>
      <c r="Q9044" s="92"/>
      <c r="R9044" s="92"/>
    </row>
    <row r="9045" spans="1:18" x14ac:dyDescent="0.3">
      <c r="A9045" s="107"/>
      <c r="B9045" s="92"/>
      <c r="C9045" s="92"/>
      <c r="D9045" s="92"/>
      <c r="E9045" s="92"/>
      <c r="F9045" s="92"/>
      <c r="G9045" s="92"/>
      <c r="H9045" s="92"/>
      <c r="I9045" s="92"/>
      <c r="J9045" s="92"/>
      <c r="K9045" s="92"/>
      <c r="N9045" s="92"/>
      <c r="O9045" s="92"/>
      <c r="P9045" s="92"/>
      <c r="Q9045" s="92"/>
      <c r="R9045" s="92"/>
    </row>
    <row r="9046" spans="1:18" x14ac:dyDescent="0.3">
      <c r="A9046" s="107"/>
      <c r="B9046" s="92"/>
      <c r="C9046" s="92"/>
      <c r="D9046" s="92"/>
      <c r="E9046" s="92"/>
      <c r="F9046" s="92"/>
      <c r="G9046" s="92"/>
      <c r="H9046" s="92"/>
      <c r="I9046" s="92"/>
      <c r="J9046" s="92"/>
      <c r="K9046" s="92"/>
      <c r="N9046" s="92"/>
      <c r="O9046" s="92"/>
      <c r="P9046" s="92"/>
      <c r="Q9046" s="92"/>
      <c r="R9046" s="92"/>
    </row>
    <row r="9047" spans="1:18" x14ac:dyDescent="0.3">
      <c r="A9047" s="107"/>
      <c r="B9047" s="92"/>
      <c r="C9047" s="92"/>
      <c r="D9047" s="92"/>
      <c r="E9047" s="92"/>
      <c r="F9047" s="92"/>
      <c r="G9047" s="92"/>
      <c r="H9047" s="92"/>
      <c r="I9047" s="92"/>
      <c r="J9047" s="92"/>
      <c r="K9047" s="92"/>
      <c r="N9047" s="92"/>
      <c r="O9047" s="92"/>
      <c r="P9047" s="92"/>
      <c r="Q9047" s="92"/>
      <c r="R9047" s="92"/>
    </row>
    <row r="9048" spans="1:18" x14ac:dyDescent="0.3">
      <c r="A9048" s="107"/>
      <c r="B9048" s="92"/>
      <c r="C9048" s="92"/>
      <c r="D9048" s="92"/>
      <c r="E9048" s="92"/>
      <c r="F9048" s="92"/>
      <c r="G9048" s="92"/>
      <c r="H9048" s="92"/>
      <c r="I9048" s="92"/>
      <c r="J9048" s="92"/>
      <c r="K9048" s="92"/>
      <c r="N9048" s="92"/>
      <c r="O9048" s="92"/>
      <c r="P9048" s="92"/>
      <c r="Q9048" s="92"/>
      <c r="R9048" s="92"/>
    </row>
    <row r="9049" spans="1:18" x14ac:dyDescent="0.3">
      <c r="A9049" s="107"/>
      <c r="B9049" s="92"/>
      <c r="C9049" s="92"/>
      <c r="D9049" s="92"/>
      <c r="E9049" s="92"/>
      <c r="F9049" s="92"/>
      <c r="G9049" s="92"/>
      <c r="H9049" s="92"/>
      <c r="I9049" s="92"/>
      <c r="J9049" s="92"/>
      <c r="K9049" s="92"/>
      <c r="N9049" s="92"/>
      <c r="O9049" s="92"/>
      <c r="P9049" s="92"/>
      <c r="Q9049" s="92"/>
      <c r="R9049" s="92"/>
    </row>
    <row r="9050" spans="1:18" x14ac:dyDescent="0.3">
      <c r="A9050" s="107"/>
      <c r="B9050" s="92"/>
      <c r="C9050" s="92"/>
      <c r="D9050" s="92"/>
      <c r="E9050" s="92"/>
      <c r="F9050" s="92"/>
      <c r="G9050" s="92"/>
      <c r="H9050" s="92"/>
      <c r="I9050" s="92"/>
      <c r="J9050" s="92"/>
      <c r="K9050" s="92"/>
      <c r="N9050" s="92"/>
      <c r="O9050" s="92"/>
      <c r="P9050" s="92"/>
      <c r="Q9050" s="92"/>
      <c r="R9050" s="92"/>
    </row>
    <row r="9051" spans="1:18" x14ac:dyDescent="0.3">
      <c r="A9051" s="107"/>
      <c r="B9051" s="92"/>
      <c r="C9051" s="92"/>
      <c r="D9051" s="92"/>
      <c r="E9051" s="92"/>
      <c r="F9051" s="92"/>
      <c r="G9051" s="92"/>
      <c r="H9051" s="92"/>
      <c r="I9051" s="92"/>
      <c r="J9051" s="92"/>
      <c r="K9051" s="92"/>
      <c r="N9051" s="92"/>
      <c r="O9051" s="92"/>
      <c r="P9051" s="92"/>
      <c r="Q9051" s="92"/>
      <c r="R9051" s="92"/>
    </row>
    <row r="9052" spans="1:18" x14ac:dyDescent="0.3">
      <c r="A9052" s="107"/>
      <c r="B9052" s="92"/>
      <c r="C9052" s="92"/>
      <c r="D9052" s="92"/>
      <c r="E9052" s="92"/>
      <c r="F9052" s="92"/>
      <c r="G9052" s="92"/>
      <c r="H9052" s="92"/>
      <c r="I9052" s="92"/>
      <c r="J9052" s="92"/>
      <c r="K9052" s="92"/>
      <c r="N9052" s="92"/>
      <c r="O9052" s="92"/>
      <c r="P9052" s="92"/>
      <c r="Q9052" s="92"/>
      <c r="R9052" s="92"/>
    </row>
    <row r="9053" spans="1:18" x14ac:dyDescent="0.3">
      <c r="A9053" s="107"/>
      <c r="B9053" s="92"/>
      <c r="C9053" s="92"/>
      <c r="D9053" s="92"/>
      <c r="E9053" s="92"/>
      <c r="F9053" s="92"/>
      <c r="G9053" s="92"/>
      <c r="H9053" s="92"/>
      <c r="I9053" s="92"/>
      <c r="J9053" s="92"/>
      <c r="K9053" s="92"/>
      <c r="N9053" s="92"/>
      <c r="O9053" s="92"/>
      <c r="P9053" s="92"/>
      <c r="Q9053" s="92"/>
      <c r="R9053" s="92"/>
    </row>
    <row r="9054" spans="1:18" x14ac:dyDescent="0.3">
      <c r="A9054" s="107"/>
      <c r="B9054" s="92"/>
      <c r="C9054" s="92"/>
      <c r="D9054" s="92"/>
      <c r="E9054" s="92"/>
      <c r="F9054" s="92"/>
      <c r="G9054" s="92"/>
      <c r="H9054" s="92"/>
      <c r="I9054" s="92"/>
      <c r="J9054" s="92"/>
      <c r="K9054" s="92"/>
      <c r="N9054" s="92"/>
      <c r="O9054" s="92"/>
      <c r="P9054" s="92"/>
      <c r="Q9054" s="92"/>
      <c r="R9054" s="92"/>
    </row>
    <row r="9055" spans="1:18" x14ac:dyDescent="0.3">
      <c r="A9055" s="107"/>
      <c r="B9055" s="92"/>
      <c r="C9055" s="92"/>
      <c r="D9055" s="92"/>
      <c r="E9055" s="92"/>
      <c r="F9055" s="92"/>
      <c r="G9055" s="92"/>
      <c r="H9055" s="92"/>
      <c r="I9055" s="92"/>
      <c r="J9055" s="92"/>
      <c r="K9055" s="92"/>
      <c r="N9055" s="92"/>
      <c r="O9055" s="92"/>
      <c r="P9055" s="92"/>
      <c r="Q9055" s="92"/>
      <c r="R9055" s="92"/>
    </row>
    <row r="9056" spans="1:18" x14ac:dyDescent="0.3">
      <c r="A9056" s="107"/>
      <c r="B9056" s="92"/>
      <c r="C9056" s="92"/>
      <c r="D9056" s="92"/>
      <c r="E9056" s="92"/>
      <c r="F9056" s="92"/>
      <c r="G9056" s="92"/>
      <c r="H9056" s="92"/>
      <c r="I9056" s="92"/>
      <c r="J9056" s="92"/>
      <c r="K9056" s="92"/>
      <c r="N9056" s="92"/>
      <c r="O9056" s="92"/>
      <c r="P9056" s="92"/>
      <c r="Q9056" s="92"/>
      <c r="R9056" s="92"/>
    </row>
    <row r="9057" spans="1:18" x14ac:dyDescent="0.3">
      <c r="A9057" s="107"/>
      <c r="B9057" s="92"/>
      <c r="C9057" s="92"/>
      <c r="D9057" s="92"/>
      <c r="E9057" s="92"/>
      <c r="F9057" s="92"/>
      <c r="G9057" s="92"/>
      <c r="H9057" s="92"/>
      <c r="I9057" s="92"/>
      <c r="J9057" s="92"/>
      <c r="K9057" s="92"/>
      <c r="N9057" s="92"/>
      <c r="O9057" s="92"/>
      <c r="P9057" s="92"/>
      <c r="Q9057" s="92"/>
      <c r="R9057" s="92"/>
    </row>
    <row r="9058" spans="1:18" x14ac:dyDescent="0.3">
      <c r="A9058" s="107"/>
      <c r="B9058" s="92"/>
      <c r="C9058" s="92"/>
      <c r="D9058" s="92"/>
      <c r="E9058" s="92"/>
      <c r="F9058" s="92"/>
      <c r="G9058" s="92"/>
      <c r="H9058" s="92"/>
      <c r="I9058" s="92"/>
      <c r="J9058" s="92"/>
      <c r="K9058" s="92"/>
      <c r="N9058" s="92"/>
      <c r="O9058" s="92"/>
      <c r="P9058" s="92"/>
      <c r="Q9058" s="92"/>
      <c r="R9058" s="92"/>
    </row>
    <row r="9059" spans="1:18" x14ac:dyDescent="0.3">
      <c r="A9059" s="107"/>
      <c r="B9059" s="92"/>
      <c r="C9059" s="92"/>
      <c r="D9059" s="92"/>
      <c r="E9059" s="92"/>
      <c r="F9059" s="92"/>
      <c r="G9059" s="92"/>
      <c r="H9059" s="92"/>
      <c r="I9059" s="92"/>
      <c r="J9059" s="92"/>
      <c r="K9059" s="92"/>
      <c r="N9059" s="92"/>
      <c r="O9059" s="92"/>
      <c r="P9059" s="92"/>
      <c r="Q9059" s="92"/>
      <c r="R9059" s="92"/>
    </row>
    <row r="9060" spans="1:18" x14ac:dyDescent="0.3">
      <c r="A9060" s="107"/>
      <c r="B9060" s="92"/>
      <c r="C9060" s="92"/>
      <c r="D9060" s="92"/>
      <c r="E9060" s="92"/>
      <c r="F9060" s="92"/>
      <c r="G9060" s="92"/>
      <c r="H9060" s="92"/>
      <c r="I9060" s="92"/>
      <c r="J9060" s="92"/>
      <c r="K9060" s="92"/>
      <c r="N9060" s="92"/>
      <c r="O9060" s="92"/>
      <c r="P9060" s="92"/>
      <c r="Q9060" s="92"/>
      <c r="R9060" s="92"/>
    </row>
    <row r="9061" spans="1:18" x14ac:dyDescent="0.3">
      <c r="A9061" s="107"/>
      <c r="B9061" s="92"/>
      <c r="C9061" s="92"/>
      <c r="D9061" s="92"/>
      <c r="E9061" s="92"/>
      <c r="F9061" s="92"/>
      <c r="G9061" s="92"/>
      <c r="H9061" s="92"/>
      <c r="I9061" s="92"/>
      <c r="J9061" s="92"/>
      <c r="K9061" s="92"/>
      <c r="N9061" s="92"/>
      <c r="O9061" s="92"/>
      <c r="P9061" s="92"/>
      <c r="Q9061" s="92"/>
      <c r="R9061" s="92"/>
    </row>
    <row r="9062" spans="1:18" x14ac:dyDescent="0.3">
      <c r="A9062" s="107"/>
      <c r="B9062" s="92"/>
      <c r="C9062" s="92"/>
      <c r="D9062" s="92"/>
      <c r="E9062" s="92"/>
      <c r="F9062" s="92"/>
      <c r="G9062" s="92"/>
      <c r="H9062" s="92"/>
      <c r="I9062" s="92"/>
      <c r="J9062" s="92"/>
      <c r="K9062" s="92"/>
      <c r="N9062" s="92"/>
      <c r="O9062" s="92"/>
      <c r="P9062" s="92"/>
      <c r="Q9062" s="92"/>
      <c r="R9062" s="92"/>
    </row>
    <row r="9063" spans="1:18" x14ac:dyDescent="0.3">
      <c r="A9063" s="107"/>
      <c r="B9063" s="92"/>
      <c r="C9063" s="92"/>
      <c r="D9063" s="92"/>
      <c r="E9063" s="92"/>
      <c r="F9063" s="92"/>
      <c r="G9063" s="92"/>
      <c r="H9063" s="92"/>
      <c r="I9063" s="92"/>
      <c r="J9063" s="92"/>
      <c r="K9063" s="92"/>
      <c r="N9063" s="92"/>
      <c r="O9063" s="92"/>
      <c r="P9063" s="92"/>
      <c r="Q9063" s="92"/>
      <c r="R9063" s="92"/>
    </row>
    <row r="9064" spans="1:18" x14ac:dyDescent="0.3">
      <c r="A9064" s="107"/>
      <c r="B9064" s="92"/>
      <c r="C9064" s="92"/>
      <c r="D9064" s="92"/>
      <c r="E9064" s="92"/>
      <c r="F9064" s="92"/>
      <c r="G9064" s="92"/>
      <c r="H9064" s="92"/>
      <c r="I9064" s="92"/>
      <c r="J9064" s="92"/>
      <c r="K9064" s="92"/>
      <c r="N9064" s="92"/>
      <c r="O9064" s="92"/>
      <c r="P9064" s="92"/>
      <c r="Q9064" s="92"/>
      <c r="R9064" s="92"/>
    </row>
    <row r="9065" spans="1:18" x14ac:dyDescent="0.3">
      <c r="A9065" s="107"/>
      <c r="B9065" s="92"/>
      <c r="C9065" s="92"/>
      <c r="D9065" s="92"/>
      <c r="E9065" s="92"/>
      <c r="F9065" s="92"/>
      <c r="G9065" s="92"/>
      <c r="H9065" s="92"/>
      <c r="I9065" s="92"/>
      <c r="J9065" s="92"/>
      <c r="K9065" s="92"/>
      <c r="N9065" s="92"/>
      <c r="O9065" s="92"/>
      <c r="P9065" s="92"/>
      <c r="Q9065" s="92"/>
      <c r="R9065" s="92"/>
    </row>
    <row r="9066" spans="1:18" x14ac:dyDescent="0.3">
      <c r="A9066" s="107"/>
      <c r="B9066" s="92"/>
      <c r="C9066" s="92"/>
      <c r="D9066" s="92"/>
      <c r="E9066" s="92"/>
      <c r="F9066" s="92"/>
      <c r="G9066" s="92"/>
      <c r="H9066" s="92"/>
      <c r="I9066" s="92"/>
      <c r="J9066" s="92"/>
      <c r="K9066" s="92"/>
      <c r="N9066" s="92"/>
      <c r="O9066" s="92"/>
      <c r="P9066" s="92"/>
      <c r="Q9066" s="92"/>
      <c r="R9066" s="92"/>
    </row>
    <row r="9067" spans="1:18" x14ac:dyDescent="0.3">
      <c r="A9067" s="107"/>
      <c r="B9067" s="92"/>
      <c r="C9067" s="92"/>
      <c r="D9067" s="92"/>
      <c r="E9067" s="92"/>
      <c r="F9067" s="92"/>
      <c r="G9067" s="92"/>
      <c r="H9067" s="92"/>
      <c r="I9067" s="92"/>
      <c r="J9067" s="92"/>
      <c r="K9067" s="92"/>
      <c r="N9067" s="92"/>
      <c r="O9067" s="92"/>
      <c r="P9067" s="92"/>
      <c r="Q9067" s="92"/>
      <c r="R9067" s="92"/>
    </row>
    <row r="9068" spans="1:18" x14ac:dyDescent="0.3">
      <c r="A9068" s="107"/>
      <c r="B9068" s="92"/>
      <c r="C9068" s="92"/>
      <c r="D9068" s="92"/>
      <c r="E9068" s="92"/>
      <c r="F9068" s="92"/>
      <c r="G9068" s="92"/>
      <c r="H9068" s="92"/>
      <c r="I9068" s="92"/>
      <c r="J9068" s="92"/>
      <c r="K9068" s="92"/>
      <c r="N9068" s="92"/>
      <c r="O9068" s="92"/>
      <c r="P9068" s="92"/>
      <c r="Q9068" s="92"/>
      <c r="R9068" s="92"/>
    </row>
    <row r="9069" spans="1:18" x14ac:dyDescent="0.3">
      <c r="A9069" s="107"/>
      <c r="B9069" s="92"/>
      <c r="C9069" s="92"/>
      <c r="D9069" s="92"/>
      <c r="E9069" s="92"/>
      <c r="F9069" s="92"/>
      <c r="G9069" s="92"/>
      <c r="H9069" s="92"/>
      <c r="I9069" s="92"/>
      <c r="J9069" s="92"/>
      <c r="K9069" s="92"/>
      <c r="N9069" s="92"/>
      <c r="O9069" s="92"/>
      <c r="P9069" s="92"/>
      <c r="Q9069" s="92"/>
      <c r="R9069" s="92"/>
    </row>
    <row r="9070" spans="1:18" x14ac:dyDescent="0.3">
      <c r="A9070" s="107"/>
      <c r="B9070" s="92"/>
      <c r="C9070" s="92"/>
      <c r="D9070" s="92"/>
      <c r="E9070" s="92"/>
      <c r="F9070" s="92"/>
      <c r="G9070" s="92"/>
      <c r="H9070" s="92"/>
      <c r="I9070" s="92"/>
      <c r="J9070" s="92"/>
      <c r="K9070" s="92"/>
      <c r="N9070" s="92"/>
      <c r="O9070" s="92"/>
      <c r="P9070" s="92"/>
      <c r="Q9070" s="92"/>
      <c r="R9070" s="92"/>
    </row>
    <row r="9071" spans="1:18" x14ac:dyDescent="0.3">
      <c r="A9071" s="107"/>
      <c r="B9071" s="92"/>
      <c r="C9071" s="92"/>
      <c r="D9071" s="92"/>
      <c r="E9071" s="92"/>
      <c r="F9071" s="92"/>
      <c r="G9071" s="92"/>
      <c r="H9071" s="92"/>
      <c r="I9071" s="92"/>
      <c r="J9071" s="92"/>
      <c r="K9071" s="92"/>
      <c r="N9071" s="92"/>
      <c r="O9071" s="92"/>
      <c r="P9071" s="92"/>
      <c r="Q9071" s="92"/>
      <c r="R9071" s="92"/>
    </row>
    <row r="9072" spans="1:18" x14ac:dyDescent="0.3">
      <c r="A9072" s="107"/>
      <c r="B9072" s="92"/>
      <c r="C9072" s="92"/>
      <c r="D9072" s="92"/>
      <c r="E9072" s="92"/>
      <c r="F9072" s="92"/>
      <c r="G9072" s="92"/>
      <c r="H9072" s="92"/>
      <c r="I9072" s="92"/>
      <c r="J9072" s="92"/>
      <c r="K9072" s="92"/>
      <c r="N9072" s="92"/>
      <c r="O9072" s="92"/>
      <c r="P9072" s="92"/>
      <c r="Q9072" s="92"/>
      <c r="R9072" s="92"/>
    </row>
    <row r="9073" spans="1:18" x14ac:dyDescent="0.3">
      <c r="A9073" s="107"/>
      <c r="B9073" s="92"/>
      <c r="C9073" s="92"/>
      <c r="D9073" s="92"/>
      <c r="E9073" s="92"/>
      <c r="F9073" s="92"/>
      <c r="G9073" s="92"/>
      <c r="H9073" s="92"/>
      <c r="I9073" s="92"/>
      <c r="J9073" s="92"/>
      <c r="K9073" s="92"/>
      <c r="N9073" s="92"/>
      <c r="O9073" s="92"/>
      <c r="P9073" s="92"/>
      <c r="Q9073" s="92"/>
      <c r="R9073" s="92"/>
    </row>
    <row r="9074" spans="1:18" x14ac:dyDescent="0.3">
      <c r="A9074" s="107"/>
      <c r="B9074" s="92"/>
      <c r="C9074" s="92"/>
      <c r="D9074" s="92"/>
      <c r="E9074" s="92"/>
      <c r="F9074" s="92"/>
      <c r="G9074" s="92"/>
      <c r="H9074" s="92"/>
      <c r="I9074" s="92"/>
      <c r="J9074" s="92"/>
      <c r="K9074" s="92"/>
      <c r="N9074" s="92"/>
      <c r="O9074" s="92"/>
      <c r="P9074" s="92"/>
      <c r="Q9074" s="92"/>
      <c r="R9074" s="92"/>
    </row>
    <row r="9075" spans="1:18" x14ac:dyDescent="0.3">
      <c r="A9075" s="107"/>
      <c r="B9075" s="92"/>
      <c r="C9075" s="92"/>
      <c r="D9075" s="92"/>
      <c r="E9075" s="92"/>
      <c r="F9075" s="92"/>
      <c r="G9075" s="92"/>
      <c r="H9075" s="92"/>
      <c r="I9075" s="92"/>
      <c r="J9075" s="92"/>
      <c r="K9075" s="92"/>
      <c r="N9075" s="92"/>
      <c r="O9075" s="92"/>
      <c r="P9075" s="92"/>
      <c r="Q9075" s="92"/>
      <c r="R9075" s="92"/>
    </row>
    <row r="9076" spans="1:18" x14ac:dyDescent="0.3">
      <c r="A9076" s="107"/>
      <c r="B9076" s="92"/>
      <c r="C9076" s="92"/>
      <c r="D9076" s="92"/>
      <c r="E9076" s="92"/>
      <c r="F9076" s="92"/>
      <c r="G9076" s="92"/>
      <c r="H9076" s="92"/>
      <c r="I9076" s="92"/>
      <c r="J9076" s="92"/>
      <c r="K9076" s="92"/>
      <c r="N9076" s="92"/>
      <c r="O9076" s="92"/>
      <c r="P9076" s="92"/>
      <c r="Q9076" s="92"/>
      <c r="R9076" s="92"/>
    </row>
    <row r="9077" spans="1:18" x14ac:dyDescent="0.3">
      <c r="A9077" s="107"/>
      <c r="B9077" s="92"/>
      <c r="C9077" s="92"/>
      <c r="D9077" s="92"/>
      <c r="E9077" s="92"/>
      <c r="F9077" s="92"/>
      <c r="G9077" s="92"/>
      <c r="H9077" s="92"/>
      <c r="I9077" s="92"/>
      <c r="J9077" s="92"/>
      <c r="K9077" s="92"/>
      <c r="N9077" s="92"/>
      <c r="O9077" s="92"/>
      <c r="P9077" s="92"/>
      <c r="Q9077" s="92"/>
      <c r="R9077" s="92"/>
    </row>
    <row r="9078" spans="1:18" x14ac:dyDescent="0.3">
      <c r="A9078" s="107"/>
      <c r="B9078" s="92"/>
      <c r="C9078" s="92"/>
      <c r="D9078" s="92"/>
      <c r="E9078" s="92"/>
      <c r="F9078" s="92"/>
      <c r="G9078" s="92"/>
      <c r="H9078" s="92"/>
      <c r="I9078" s="92"/>
      <c r="J9078" s="92"/>
      <c r="K9078" s="92"/>
      <c r="N9078" s="92"/>
      <c r="O9078" s="92"/>
      <c r="P9078" s="92"/>
      <c r="Q9078" s="92"/>
      <c r="R9078" s="92"/>
    </row>
    <row r="9079" spans="1:18" x14ac:dyDescent="0.3">
      <c r="A9079" s="107"/>
      <c r="B9079" s="92"/>
      <c r="C9079" s="92"/>
      <c r="D9079" s="92"/>
      <c r="E9079" s="92"/>
      <c r="F9079" s="92"/>
      <c r="G9079" s="92"/>
      <c r="H9079" s="92"/>
      <c r="I9079" s="92"/>
      <c r="J9079" s="92"/>
      <c r="K9079" s="92"/>
      <c r="N9079" s="92"/>
      <c r="O9079" s="92"/>
      <c r="P9079" s="92"/>
      <c r="Q9079" s="92"/>
      <c r="R9079" s="92"/>
    </row>
    <row r="9080" spans="1:18" x14ac:dyDescent="0.3">
      <c r="A9080" s="107"/>
      <c r="B9080" s="92"/>
      <c r="C9080" s="92"/>
      <c r="D9080" s="92"/>
      <c r="E9080" s="92"/>
      <c r="F9080" s="92"/>
      <c r="G9080" s="92"/>
      <c r="H9080" s="92"/>
      <c r="I9080" s="92"/>
      <c r="J9080" s="92"/>
      <c r="K9080" s="92"/>
      <c r="N9080" s="92"/>
      <c r="O9080" s="92"/>
      <c r="P9080" s="92"/>
      <c r="Q9080" s="92"/>
      <c r="R9080" s="92"/>
    </row>
    <row r="9081" spans="1:18" x14ac:dyDescent="0.3">
      <c r="A9081" s="107"/>
      <c r="B9081" s="92"/>
      <c r="C9081" s="92"/>
      <c r="D9081" s="92"/>
      <c r="E9081" s="92"/>
      <c r="F9081" s="92"/>
      <c r="G9081" s="92"/>
      <c r="H9081" s="92"/>
      <c r="I9081" s="92"/>
      <c r="J9081" s="92"/>
      <c r="K9081" s="92"/>
      <c r="N9081" s="92"/>
      <c r="O9081" s="92"/>
      <c r="P9081" s="92"/>
      <c r="Q9081" s="92"/>
      <c r="R9081" s="92"/>
    </row>
    <row r="9082" spans="1:18" x14ac:dyDescent="0.3">
      <c r="A9082" s="107"/>
      <c r="B9082" s="92"/>
      <c r="C9082" s="92"/>
      <c r="D9082" s="92"/>
      <c r="E9082" s="92"/>
      <c r="F9082" s="92"/>
      <c r="G9082" s="92"/>
      <c r="H9082" s="92"/>
      <c r="I9082" s="92"/>
      <c r="J9082" s="92"/>
      <c r="K9082" s="92"/>
      <c r="N9082" s="92"/>
      <c r="O9082" s="92"/>
      <c r="P9082" s="92"/>
      <c r="Q9082" s="92"/>
      <c r="R9082" s="92"/>
    </row>
    <row r="9083" spans="1:18" x14ac:dyDescent="0.3">
      <c r="A9083" s="107"/>
      <c r="B9083" s="92"/>
      <c r="C9083" s="92"/>
      <c r="D9083" s="92"/>
      <c r="E9083" s="92"/>
      <c r="F9083" s="92"/>
      <c r="G9083" s="92"/>
      <c r="H9083" s="92"/>
      <c r="I9083" s="92"/>
      <c r="J9083" s="92"/>
      <c r="K9083" s="92"/>
      <c r="N9083" s="92"/>
      <c r="O9083" s="92"/>
      <c r="P9083" s="92"/>
      <c r="Q9083" s="92"/>
      <c r="R9083" s="92"/>
    </row>
    <row r="9084" spans="1:18" x14ac:dyDescent="0.3">
      <c r="A9084" s="107"/>
      <c r="B9084" s="92"/>
      <c r="C9084" s="92"/>
      <c r="D9084" s="92"/>
      <c r="E9084" s="92"/>
      <c r="F9084" s="92"/>
      <c r="G9084" s="92"/>
      <c r="H9084" s="92"/>
      <c r="I9084" s="92"/>
      <c r="J9084" s="92"/>
      <c r="K9084" s="92"/>
      <c r="N9084" s="92"/>
      <c r="O9084" s="92"/>
      <c r="P9084" s="92"/>
      <c r="Q9084" s="92"/>
      <c r="R9084" s="92"/>
    </row>
    <row r="9085" spans="1:18" x14ac:dyDescent="0.3">
      <c r="A9085" s="107"/>
      <c r="B9085" s="92"/>
      <c r="C9085" s="92"/>
      <c r="D9085" s="92"/>
      <c r="E9085" s="92"/>
      <c r="F9085" s="92"/>
      <c r="G9085" s="92"/>
      <c r="H9085" s="92"/>
      <c r="I9085" s="92"/>
      <c r="J9085" s="92"/>
      <c r="K9085" s="92"/>
      <c r="N9085" s="92"/>
      <c r="O9085" s="92"/>
      <c r="P9085" s="92"/>
      <c r="Q9085" s="92"/>
      <c r="R9085" s="92"/>
    </row>
    <row r="9086" spans="1:18" x14ac:dyDescent="0.3">
      <c r="A9086" s="107"/>
      <c r="B9086" s="92"/>
      <c r="C9086" s="92"/>
      <c r="D9086" s="92"/>
      <c r="E9086" s="92"/>
      <c r="F9086" s="92"/>
      <c r="G9086" s="92"/>
      <c r="H9086" s="92"/>
      <c r="I9086" s="92"/>
      <c r="J9086" s="92"/>
      <c r="K9086" s="92"/>
      <c r="N9086" s="92"/>
      <c r="O9086" s="92"/>
      <c r="P9086" s="92"/>
      <c r="Q9086" s="92"/>
      <c r="R9086" s="92"/>
    </row>
    <row r="9087" spans="1:18" x14ac:dyDescent="0.3">
      <c r="A9087" s="107"/>
      <c r="B9087" s="92"/>
      <c r="C9087" s="92"/>
      <c r="D9087" s="92"/>
      <c r="E9087" s="92"/>
      <c r="F9087" s="92"/>
      <c r="G9087" s="92"/>
      <c r="H9087" s="92"/>
      <c r="I9087" s="92"/>
      <c r="J9087" s="92"/>
      <c r="K9087" s="92"/>
      <c r="N9087" s="92"/>
      <c r="O9087" s="92"/>
      <c r="P9087" s="92"/>
      <c r="Q9087" s="92"/>
      <c r="R9087" s="92"/>
    </row>
    <row r="9088" spans="1:18" x14ac:dyDescent="0.3">
      <c r="A9088" s="107"/>
      <c r="B9088" s="92"/>
      <c r="C9088" s="92"/>
      <c r="D9088" s="92"/>
      <c r="E9088" s="92"/>
      <c r="F9088" s="92"/>
      <c r="G9088" s="92"/>
      <c r="H9088" s="92"/>
      <c r="I9088" s="92"/>
      <c r="J9088" s="92"/>
      <c r="K9088" s="92"/>
      <c r="N9088" s="92"/>
      <c r="O9088" s="92"/>
      <c r="P9088" s="92"/>
      <c r="Q9088" s="92"/>
      <c r="R9088" s="92"/>
    </row>
    <row r="9089" spans="1:18" x14ac:dyDescent="0.3">
      <c r="A9089" s="107"/>
      <c r="B9089" s="92"/>
      <c r="C9089" s="92"/>
      <c r="D9089" s="92"/>
      <c r="E9089" s="92"/>
      <c r="F9089" s="92"/>
      <c r="G9089" s="92"/>
      <c r="H9089" s="92"/>
      <c r="I9089" s="92"/>
      <c r="J9089" s="92"/>
      <c r="K9089" s="92"/>
      <c r="N9089" s="92"/>
      <c r="O9089" s="92"/>
      <c r="P9089" s="92"/>
      <c r="Q9089" s="92"/>
      <c r="R9089" s="92"/>
    </row>
    <row r="9090" spans="1:18" x14ac:dyDescent="0.3">
      <c r="A9090" s="107"/>
      <c r="B9090" s="92"/>
      <c r="C9090" s="92"/>
      <c r="D9090" s="92"/>
      <c r="E9090" s="92"/>
      <c r="F9090" s="92"/>
      <c r="G9090" s="92"/>
      <c r="H9090" s="92"/>
      <c r="I9090" s="92"/>
      <c r="J9090" s="92"/>
      <c r="K9090" s="92"/>
      <c r="N9090" s="92"/>
      <c r="O9090" s="92"/>
      <c r="P9090" s="92"/>
      <c r="Q9090" s="92"/>
      <c r="R9090" s="92"/>
    </row>
    <row r="9091" spans="1:18" x14ac:dyDescent="0.3">
      <c r="A9091" s="107"/>
      <c r="B9091" s="92"/>
      <c r="C9091" s="92"/>
      <c r="D9091" s="92"/>
      <c r="E9091" s="92"/>
      <c r="F9091" s="92"/>
      <c r="G9091" s="92"/>
      <c r="H9091" s="92"/>
      <c r="I9091" s="92"/>
      <c r="J9091" s="92"/>
      <c r="K9091" s="92"/>
      <c r="N9091" s="92"/>
      <c r="O9091" s="92"/>
      <c r="P9091" s="92"/>
      <c r="Q9091" s="92"/>
      <c r="R9091" s="92"/>
    </row>
    <row r="9092" spans="1:18" x14ac:dyDescent="0.3">
      <c r="A9092" s="107"/>
      <c r="B9092" s="92"/>
      <c r="C9092" s="92"/>
      <c r="D9092" s="92"/>
      <c r="E9092" s="92"/>
      <c r="F9092" s="92"/>
      <c r="G9092" s="92"/>
      <c r="H9092" s="92"/>
      <c r="I9092" s="92"/>
      <c r="J9092" s="92"/>
      <c r="K9092" s="92"/>
      <c r="N9092" s="92"/>
      <c r="O9092" s="92"/>
      <c r="P9092" s="92"/>
      <c r="Q9092" s="92"/>
      <c r="R9092" s="92"/>
    </row>
    <row r="9093" spans="1:18" x14ac:dyDescent="0.3">
      <c r="A9093" s="107"/>
      <c r="B9093" s="92"/>
      <c r="C9093" s="92"/>
      <c r="D9093" s="92"/>
      <c r="E9093" s="92"/>
      <c r="F9093" s="92"/>
      <c r="G9093" s="92"/>
      <c r="H9093" s="92"/>
      <c r="I9093" s="92"/>
      <c r="J9093" s="92"/>
      <c r="K9093" s="92"/>
      <c r="N9093" s="92"/>
      <c r="O9093" s="92"/>
      <c r="P9093" s="92"/>
      <c r="Q9093" s="92"/>
      <c r="R9093" s="92"/>
    </row>
    <row r="9094" spans="1:18" x14ac:dyDescent="0.3">
      <c r="A9094" s="107"/>
      <c r="B9094" s="92"/>
      <c r="C9094" s="92"/>
      <c r="D9094" s="92"/>
      <c r="E9094" s="92"/>
      <c r="F9094" s="92"/>
      <c r="G9094" s="92"/>
      <c r="H9094" s="92"/>
      <c r="I9094" s="92"/>
      <c r="J9094" s="92"/>
      <c r="K9094" s="92"/>
      <c r="N9094" s="92"/>
      <c r="O9094" s="92"/>
      <c r="P9094" s="92"/>
      <c r="Q9094" s="92"/>
      <c r="R9094" s="92"/>
    </row>
    <row r="9095" spans="1:18" x14ac:dyDescent="0.3">
      <c r="A9095" s="107"/>
      <c r="B9095" s="92"/>
      <c r="C9095" s="92"/>
      <c r="D9095" s="92"/>
      <c r="E9095" s="92"/>
      <c r="F9095" s="92"/>
      <c r="G9095" s="92"/>
      <c r="H9095" s="92"/>
      <c r="I9095" s="92"/>
      <c r="J9095" s="92"/>
      <c r="K9095" s="92"/>
      <c r="N9095" s="92"/>
      <c r="O9095" s="92"/>
      <c r="P9095" s="92"/>
      <c r="Q9095" s="92"/>
      <c r="R9095" s="92"/>
    </row>
    <row r="9096" spans="1:18" x14ac:dyDescent="0.3">
      <c r="A9096" s="107"/>
      <c r="B9096" s="92"/>
      <c r="C9096" s="92"/>
      <c r="D9096" s="92"/>
      <c r="E9096" s="92"/>
      <c r="F9096" s="92"/>
      <c r="G9096" s="92"/>
      <c r="H9096" s="92"/>
      <c r="I9096" s="92"/>
      <c r="J9096" s="92"/>
      <c r="K9096" s="92"/>
      <c r="N9096" s="92"/>
      <c r="O9096" s="92"/>
      <c r="P9096" s="92"/>
      <c r="Q9096" s="92"/>
      <c r="R9096" s="92"/>
    </row>
    <row r="9097" spans="1:18" x14ac:dyDescent="0.3">
      <c r="A9097" s="107"/>
      <c r="B9097" s="92"/>
      <c r="C9097" s="92"/>
      <c r="D9097" s="92"/>
      <c r="E9097" s="92"/>
      <c r="F9097" s="92"/>
      <c r="G9097" s="92"/>
      <c r="H9097" s="92"/>
      <c r="I9097" s="92"/>
      <c r="J9097" s="92"/>
      <c r="K9097" s="92"/>
      <c r="N9097" s="92"/>
      <c r="O9097" s="92"/>
      <c r="P9097" s="92"/>
      <c r="Q9097" s="92"/>
      <c r="R9097" s="92"/>
    </row>
    <row r="9098" spans="1:18" x14ac:dyDescent="0.3">
      <c r="A9098" s="107"/>
      <c r="B9098" s="92"/>
      <c r="C9098" s="92"/>
      <c r="D9098" s="92"/>
      <c r="E9098" s="92"/>
      <c r="F9098" s="92"/>
      <c r="G9098" s="92"/>
      <c r="H9098" s="92"/>
      <c r="I9098" s="92"/>
      <c r="J9098" s="92"/>
      <c r="K9098" s="92"/>
      <c r="N9098" s="92"/>
      <c r="O9098" s="92"/>
      <c r="P9098" s="92"/>
      <c r="Q9098" s="92"/>
      <c r="R9098" s="92"/>
    </row>
    <row r="9099" spans="1:18" x14ac:dyDescent="0.3">
      <c r="A9099" s="107"/>
      <c r="B9099" s="92"/>
      <c r="C9099" s="92"/>
      <c r="D9099" s="92"/>
      <c r="E9099" s="92"/>
      <c r="F9099" s="92"/>
      <c r="G9099" s="92"/>
      <c r="H9099" s="92"/>
      <c r="I9099" s="92"/>
      <c r="J9099" s="92"/>
      <c r="K9099" s="92"/>
      <c r="N9099" s="92"/>
      <c r="O9099" s="92"/>
      <c r="P9099" s="92"/>
      <c r="Q9099" s="92"/>
      <c r="R9099" s="92"/>
    </row>
    <row r="9100" spans="1:18" x14ac:dyDescent="0.3">
      <c r="A9100" s="107"/>
      <c r="B9100" s="92"/>
      <c r="C9100" s="92"/>
      <c r="D9100" s="92"/>
      <c r="E9100" s="92"/>
      <c r="F9100" s="92"/>
      <c r="G9100" s="92"/>
      <c r="H9100" s="92"/>
      <c r="I9100" s="92"/>
      <c r="J9100" s="92"/>
      <c r="K9100" s="92"/>
      <c r="N9100" s="92"/>
      <c r="O9100" s="92"/>
      <c r="P9100" s="92"/>
      <c r="Q9100" s="92"/>
      <c r="R9100" s="92"/>
    </row>
    <row r="9101" spans="1:18" x14ac:dyDescent="0.3">
      <c r="A9101" s="107"/>
      <c r="B9101" s="92"/>
      <c r="C9101" s="92"/>
      <c r="D9101" s="92"/>
      <c r="E9101" s="92"/>
      <c r="F9101" s="92"/>
      <c r="G9101" s="92"/>
      <c r="H9101" s="92"/>
      <c r="I9101" s="92"/>
      <c r="J9101" s="92"/>
      <c r="K9101" s="92"/>
      <c r="N9101" s="92"/>
      <c r="O9101" s="92"/>
      <c r="P9101" s="92"/>
      <c r="Q9101" s="92"/>
      <c r="R9101" s="92"/>
    </row>
    <row r="9102" spans="1:18" x14ac:dyDescent="0.3">
      <c r="A9102" s="107"/>
      <c r="B9102" s="92"/>
      <c r="C9102" s="92"/>
      <c r="D9102" s="92"/>
      <c r="E9102" s="92"/>
      <c r="F9102" s="92"/>
      <c r="G9102" s="92"/>
      <c r="H9102" s="92"/>
      <c r="I9102" s="92"/>
      <c r="J9102" s="92"/>
      <c r="K9102" s="92"/>
      <c r="N9102" s="92"/>
      <c r="O9102" s="92"/>
      <c r="P9102" s="92"/>
      <c r="Q9102" s="92"/>
      <c r="R9102" s="92"/>
    </row>
    <row r="9103" spans="1:18" x14ac:dyDescent="0.3">
      <c r="A9103" s="107"/>
      <c r="B9103" s="92"/>
      <c r="C9103" s="92"/>
      <c r="D9103" s="92"/>
      <c r="E9103" s="92"/>
      <c r="F9103" s="92"/>
      <c r="G9103" s="92"/>
      <c r="H9103" s="92"/>
      <c r="I9103" s="92"/>
      <c r="J9103" s="92"/>
      <c r="K9103" s="92"/>
      <c r="N9103" s="92"/>
      <c r="O9103" s="92"/>
      <c r="P9103" s="92"/>
      <c r="Q9103" s="92"/>
      <c r="R9103" s="92"/>
    </row>
    <row r="9104" spans="1:18" x14ac:dyDescent="0.3">
      <c r="A9104" s="107"/>
      <c r="B9104" s="92"/>
      <c r="C9104" s="92"/>
      <c r="D9104" s="92"/>
      <c r="E9104" s="92"/>
      <c r="F9104" s="92"/>
      <c r="G9104" s="92"/>
      <c r="H9104" s="92"/>
      <c r="I9104" s="92"/>
      <c r="J9104" s="92"/>
      <c r="K9104" s="92"/>
      <c r="N9104" s="92"/>
      <c r="O9104" s="92"/>
      <c r="P9104" s="92"/>
      <c r="Q9104" s="92"/>
      <c r="R9104" s="92"/>
    </row>
    <row r="9105" spans="1:18" x14ac:dyDescent="0.3">
      <c r="A9105" s="107"/>
      <c r="B9105" s="92"/>
      <c r="C9105" s="92"/>
      <c r="D9105" s="92"/>
      <c r="E9105" s="92"/>
      <c r="F9105" s="92"/>
      <c r="G9105" s="92"/>
      <c r="H9105" s="92"/>
      <c r="I9105" s="92"/>
      <c r="J9105" s="92"/>
      <c r="K9105" s="92"/>
      <c r="N9105" s="92"/>
      <c r="O9105" s="92"/>
      <c r="P9105" s="92"/>
      <c r="Q9105" s="92"/>
      <c r="R9105" s="92"/>
    </row>
    <row r="9106" spans="1:18" x14ac:dyDescent="0.3">
      <c r="A9106" s="107"/>
      <c r="B9106" s="92"/>
      <c r="C9106" s="92"/>
      <c r="D9106" s="92"/>
      <c r="E9106" s="92"/>
      <c r="F9106" s="92"/>
      <c r="G9106" s="92"/>
      <c r="H9106" s="92"/>
      <c r="I9106" s="92"/>
      <c r="J9106" s="92"/>
      <c r="K9106" s="92"/>
      <c r="N9106" s="92"/>
      <c r="O9106" s="92"/>
      <c r="P9106" s="92"/>
      <c r="Q9106" s="92"/>
      <c r="R9106" s="92"/>
    </row>
    <row r="9107" spans="1:18" x14ac:dyDescent="0.3">
      <c r="A9107" s="107"/>
      <c r="B9107" s="92"/>
      <c r="C9107" s="92"/>
      <c r="D9107" s="92"/>
      <c r="E9107" s="92"/>
      <c r="F9107" s="92"/>
      <c r="G9107" s="92"/>
      <c r="H9107" s="92"/>
      <c r="I9107" s="92"/>
      <c r="J9107" s="92"/>
      <c r="K9107" s="92"/>
      <c r="N9107" s="92"/>
      <c r="O9107" s="92"/>
      <c r="P9107" s="92"/>
      <c r="Q9107" s="92"/>
      <c r="R9107" s="92"/>
    </row>
    <row r="9108" spans="1:18" x14ac:dyDescent="0.3">
      <c r="A9108" s="107"/>
      <c r="B9108" s="92"/>
      <c r="C9108" s="92"/>
      <c r="D9108" s="92"/>
      <c r="E9108" s="92"/>
      <c r="F9108" s="92"/>
      <c r="G9108" s="92"/>
      <c r="H9108" s="92"/>
      <c r="I9108" s="92"/>
      <c r="J9108" s="92"/>
      <c r="K9108" s="92"/>
      <c r="N9108" s="92"/>
      <c r="O9108" s="92"/>
      <c r="P9108" s="92"/>
      <c r="Q9108" s="92"/>
      <c r="R9108" s="92"/>
    </row>
    <row r="9109" spans="1:18" x14ac:dyDescent="0.3">
      <c r="A9109" s="107"/>
      <c r="B9109" s="92"/>
      <c r="C9109" s="92"/>
      <c r="D9109" s="92"/>
      <c r="E9109" s="92"/>
      <c r="F9109" s="92"/>
      <c r="G9109" s="92"/>
      <c r="H9109" s="92"/>
      <c r="I9109" s="92"/>
      <c r="J9109" s="92"/>
      <c r="K9109" s="92"/>
      <c r="N9109" s="92"/>
      <c r="O9109" s="92"/>
      <c r="P9109" s="92"/>
      <c r="Q9109" s="92"/>
      <c r="R9109" s="92"/>
    </row>
    <row r="9110" spans="1:18" x14ac:dyDescent="0.3">
      <c r="A9110" s="107"/>
      <c r="B9110" s="92"/>
      <c r="C9110" s="92"/>
      <c r="D9110" s="92"/>
      <c r="E9110" s="92"/>
      <c r="F9110" s="92"/>
      <c r="G9110" s="92"/>
      <c r="H9110" s="92"/>
      <c r="I9110" s="92"/>
      <c r="J9110" s="92"/>
      <c r="K9110" s="92"/>
      <c r="N9110" s="92"/>
      <c r="O9110" s="92"/>
      <c r="P9110" s="92"/>
      <c r="Q9110" s="92"/>
      <c r="R9110" s="92"/>
    </row>
    <row r="9111" spans="1:18" x14ac:dyDescent="0.3">
      <c r="A9111" s="107"/>
      <c r="B9111" s="92"/>
      <c r="C9111" s="92"/>
      <c r="D9111" s="92"/>
      <c r="E9111" s="92"/>
      <c r="F9111" s="92"/>
      <c r="G9111" s="92"/>
      <c r="H9111" s="92"/>
      <c r="I9111" s="92"/>
      <c r="J9111" s="92"/>
      <c r="K9111" s="92"/>
      <c r="N9111" s="92"/>
      <c r="O9111" s="92"/>
      <c r="P9111" s="92"/>
      <c r="Q9111" s="92"/>
      <c r="R9111" s="92"/>
    </row>
    <row r="9112" spans="1:18" x14ac:dyDescent="0.3">
      <c r="A9112" s="107"/>
      <c r="B9112" s="92"/>
      <c r="C9112" s="92"/>
      <c r="D9112" s="92"/>
      <c r="E9112" s="92"/>
      <c r="F9112" s="92"/>
      <c r="G9112" s="92"/>
      <c r="H9112" s="92"/>
      <c r="I9112" s="92"/>
      <c r="J9112" s="92"/>
      <c r="K9112" s="92"/>
      <c r="N9112" s="92"/>
      <c r="O9112" s="92"/>
      <c r="P9112" s="92"/>
      <c r="Q9112" s="92"/>
      <c r="R9112" s="92"/>
    </row>
    <row r="9113" spans="1:18" x14ac:dyDescent="0.3">
      <c r="A9113" s="107"/>
      <c r="B9113" s="92"/>
      <c r="C9113" s="92"/>
      <c r="D9113" s="92"/>
      <c r="E9113" s="92"/>
      <c r="F9113" s="92"/>
      <c r="G9113" s="92"/>
      <c r="H9113" s="92"/>
      <c r="I9113" s="92"/>
      <c r="J9113" s="92"/>
      <c r="K9113" s="92"/>
      <c r="N9113" s="92"/>
      <c r="O9113" s="92"/>
      <c r="P9113" s="92"/>
      <c r="Q9113" s="92"/>
      <c r="R9113" s="92"/>
    </row>
    <row r="9114" spans="1:18" x14ac:dyDescent="0.3">
      <c r="A9114" s="107"/>
      <c r="B9114" s="92"/>
      <c r="C9114" s="92"/>
      <c r="D9114" s="92"/>
      <c r="E9114" s="92"/>
      <c r="F9114" s="92"/>
      <c r="G9114" s="92"/>
      <c r="H9114" s="92"/>
      <c r="I9114" s="92"/>
      <c r="J9114" s="92"/>
      <c r="K9114" s="92"/>
      <c r="N9114" s="92"/>
      <c r="O9114" s="92"/>
      <c r="P9114" s="92"/>
      <c r="Q9114" s="92"/>
      <c r="R9114" s="92"/>
    </row>
    <row r="9115" spans="1:18" x14ac:dyDescent="0.3">
      <c r="A9115" s="107"/>
      <c r="B9115" s="92"/>
      <c r="C9115" s="92"/>
      <c r="D9115" s="92"/>
      <c r="E9115" s="92"/>
      <c r="F9115" s="92"/>
      <c r="G9115" s="92"/>
      <c r="H9115" s="92"/>
      <c r="I9115" s="92"/>
      <c r="J9115" s="92"/>
      <c r="K9115" s="92"/>
      <c r="N9115" s="92"/>
      <c r="O9115" s="92"/>
      <c r="P9115" s="92"/>
      <c r="Q9115" s="92"/>
      <c r="R9115" s="92"/>
    </row>
    <row r="9116" spans="1:18" x14ac:dyDescent="0.3">
      <c r="A9116" s="107"/>
      <c r="B9116" s="92"/>
      <c r="C9116" s="92"/>
      <c r="D9116" s="92"/>
      <c r="E9116" s="92"/>
      <c r="F9116" s="92"/>
      <c r="G9116" s="92"/>
      <c r="H9116" s="92"/>
      <c r="I9116" s="92"/>
      <c r="J9116" s="92"/>
      <c r="K9116" s="92"/>
      <c r="N9116" s="92"/>
      <c r="O9116" s="92"/>
      <c r="P9116" s="92"/>
      <c r="Q9116" s="92"/>
      <c r="R9116" s="92"/>
    </row>
    <row r="9117" spans="1:18" x14ac:dyDescent="0.3">
      <c r="A9117" s="107"/>
      <c r="B9117" s="92"/>
      <c r="C9117" s="92"/>
      <c r="D9117" s="92"/>
      <c r="E9117" s="92"/>
      <c r="F9117" s="92"/>
      <c r="G9117" s="92"/>
      <c r="H9117" s="92"/>
      <c r="I9117" s="92"/>
      <c r="J9117" s="92"/>
      <c r="K9117" s="92"/>
      <c r="N9117" s="92"/>
      <c r="O9117" s="92"/>
      <c r="P9117" s="92"/>
      <c r="Q9117" s="92"/>
      <c r="R9117" s="92"/>
    </row>
    <row r="9118" spans="1:18" x14ac:dyDescent="0.3">
      <c r="A9118" s="107"/>
      <c r="B9118" s="92"/>
      <c r="C9118" s="92"/>
      <c r="D9118" s="92"/>
      <c r="E9118" s="92"/>
      <c r="F9118" s="92"/>
      <c r="G9118" s="92"/>
      <c r="H9118" s="92"/>
      <c r="I9118" s="92"/>
      <c r="J9118" s="92"/>
      <c r="K9118" s="92"/>
      <c r="N9118" s="92"/>
      <c r="O9118" s="92"/>
      <c r="P9118" s="92"/>
      <c r="Q9118" s="92"/>
      <c r="R9118" s="92"/>
    </row>
    <row r="9119" spans="1:18" x14ac:dyDescent="0.3">
      <c r="A9119" s="107"/>
      <c r="B9119" s="92"/>
      <c r="C9119" s="92"/>
      <c r="D9119" s="92"/>
      <c r="E9119" s="92"/>
      <c r="F9119" s="92"/>
      <c r="G9119" s="92"/>
      <c r="H9119" s="92"/>
      <c r="I9119" s="92"/>
      <c r="J9119" s="92"/>
      <c r="K9119" s="92"/>
      <c r="N9119" s="92"/>
      <c r="O9119" s="92"/>
      <c r="P9119" s="92"/>
      <c r="Q9119" s="92"/>
      <c r="R9119" s="92"/>
    </row>
    <row r="9120" spans="1:18" x14ac:dyDescent="0.3">
      <c r="A9120" s="107"/>
      <c r="B9120" s="92"/>
      <c r="C9120" s="92"/>
      <c r="D9120" s="92"/>
      <c r="E9120" s="92"/>
      <c r="F9120" s="92"/>
      <c r="G9120" s="92"/>
      <c r="H9120" s="92"/>
      <c r="I9120" s="92"/>
      <c r="J9120" s="92"/>
      <c r="K9120" s="92"/>
      <c r="N9120" s="92"/>
      <c r="O9120" s="92"/>
      <c r="P9120" s="92"/>
      <c r="Q9120" s="92"/>
      <c r="R9120" s="92"/>
    </row>
    <row r="9121" spans="1:18" x14ac:dyDescent="0.3">
      <c r="A9121" s="107"/>
      <c r="B9121" s="92"/>
      <c r="C9121" s="92"/>
      <c r="D9121" s="92"/>
      <c r="E9121" s="92"/>
      <c r="F9121" s="92"/>
      <c r="G9121" s="92"/>
      <c r="H9121" s="92"/>
      <c r="I9121" s="92"/>
      <c r="J9121" s="92"/>
      <c r="K9121" s="92"/>
      <c r="N9121" s="92"/>
      <c r="O9121" s="92"/>
      <c r="P9121" s="92"/>
      <c r="Q9121" s="92"/>
      <c r="R9121" s="92"/>
    </row>
    <row r="9122" spans="1:18" x14ac:dyDescent="0.3">
      <c r="A9122" s="107"/>
      <c r="B9122" s="92"/>
      <c r="C9122" s="92"/>
      <c r="D9122" s="92"/>
      <c r="E9122" s="92"/>
      <c r="F9122" s="92"/>
      <c r="G9122" s="92"/>
      <c r="H9122" s="92"/>
      <c r="I9122" s="92"/>
      <c r="J9122" s="92"/>
      <c r="K9122" s="92"/>
      <c r="N9122" s="92"/>
      <c r="O9122" s="92"/>
      <c r="P9122" s="92"/>
      <c r="Q9122" s="92"/>
      <c r="R9122" s="92"/>
    </row>
    <row r="9123" spans="1:18" x14ac:dyDescent="0.3">
      <c r="A9123" s="107"/>
      <c r="B9123" s="92"/>
      <c r="C9123" s="92"/>
      <c r="D9123" s="92"/>
      <c r="E9123" s="92"/>
      <c r="F9123" s="92"/>
      <c r="G9123" s="92"/>
      <c r="H9123" s="92"/>
      <c r="I9123" s="92"/>
      <c r="J9123" s="92"/>
      <c r="K9123" s="92"/>
      <c r="N9123" s="92"/>
      <c r="O9123" s="92"/>
      <c r="P9123" s="92"/>
      <c r="Q9123" s="92"/>
      <c r="R9123" s="92"/>
    </row>
    <row r="9124" spans="1:18" x14ac:dyDescent="0.3">
      <c r="A9124" s="107"/>
      <c r="B9124" s="92"/>
      <c r="C9124" s="92"/>
      <c r="D9124" s="92"/>
      <c r="E9124" s="92"/>
      <c r="F9124" s="92"/>
      <c r="G9124" s="92"/>
      <c r="H9124" s="92"/>
      <c r="I9124" s="92"/>
      <c r="J9124" s="92"/>
      <c r="K9124" s="92"/>
      <c r="N9124" s="92"/>
      <c r="O9124" s="92"/>
      <c r="P9124" s="92"/>
      <c r="Q9124" s="92"/>
      <c r="R9124" s="92"/>
    </row>
    <row r="9125" spans="1:18" x14ac:dyDescent="0.3">
      <c r="A9125" s="107"/>
      <c r="B9125" s="92"/>
      <c r="C9125" s="92"/>
      <c r="D9125" s="92"/>
      <c r="E9125" s="92"/>
      <c r="F9125" s="92"/>
      <c r="G9125" s="92"/>
      <c r="H9125" s="92"/>
      <c r="I9125" s="92"/>
      <c r="J9125" s="92"/>
      <c r="K9125" s="92"/>
      <c r="N9125" s="92"/>
      <c r="O9125" s="92"/>
      <c r="P9125" s="92"/>
      <c r="Q9125" s="92"/>
      <c r="R9125" s="92"/>
    </row>
    <row r="9126" spans="1:18" x14ac:dyDescent="0.3">
      <c r="A9126" s="107"/>
      <c r="B9126" s="92"/>
      <c r="C9126" s="92"/>
      <c r="D9126" s="92"/>
      <c r="E9126" s="92"/>
      <c r="F9126" s="92"/>
      <c r="G9126" s="92"/>
      <c r="H9126" s="92"/>
      <c r="I9126" s="92"/>
      <c r="J9126" s="92"/>
      <c r="K9126" s="92"/>
      <c r="N9126" s="92"/>
      <c r="O9126" s="92"/>
      <c r="P9126" s="92"/>
      <c r="Q9126" s="92"/>
      <c r="R9126" s="92"/>
    </row>
    <row r="9127" spans="1:18" x14ac:dyDescent="0.3">
      <c r="A9127" s="107"/>
      <c r="B9127" s="92"/>
      <c r="C9127" s="92"/>
      <c r="D9127" s="92"/>
      <c r="E9127" s="92"/>
      <c r="F9127" s="92"/>
      <c r="G9127" s="92"/>
      <c r="H9127" s="92"/>
      <c r="I9127" s="92"/>
      <c r="J9127" s="92"/>
      <c r="K9127" s="92"/>
      <c r="N9127" s="92"/>
      <c r="O9127" s="92"/>
      <c r="P9127" s="92"/>
      <c r="Q9127" s="92"/>
      <c r="R9127" s="92"/>
    </row>
    <row r="9128" spans="1:18" x14ac:dyDescent="0.3">
      <c r="A9128" s="107"/>
      <c r="B9128" s="92"/>
      <c r="C9128" s="92"/>
      <c r="D9128" s="92"/>
      <c r="E9128" s="92"/>
      <c r="F9128" s="92"/>
      <c r="G9128" s="92"/>
      <c r="H9128" s="92"/>
      <c r="I9128" s="92"/>
      <c r="J9128" s="92"/>
      <c r="K9128" s="92"/>
      <c r="N9128" s="92"/>
      <c r="O9128" s="92"/>
      <c r="P9128" s="92"/>
      <c r="Q9128" s="92"/>
      <c r="R9128" s="92"/>
    </row>
    <row r="9129" spans="1:18" x14ac:dyDescent="0.3">
      <c r="A9129" s="107"/>
      <c r="B9129" s="92"/>
      <c r="C9129" s="92"/>
      <c r="D9129" s="92"/>
      <c r="E9129" s="92"/>
      <c r="F9129" s="92"/>
      <c r="G9129" s="92"/>
      <c r="H9129" s="92"/>
      <c r="I9129" s="92"/>
      <c r="J9129" s="92"/>
      <c r="K9129" s="92"/>
      <c r="N9129" s="92"/>
      <c r="O9129" s="92"/>
      <c r="P9129" s="92"/>
      <c r="Q9129" s="92"/>
      <c r="R9129" s="92"/>
    </row>
    <row r="9130" spans="1:18" x14ac:dyDescent="0.3">
      <c r="A9130" s="107"/>
      <c r="B9130" s="92"/>
      <c r="C9130" s="92"/>
      <c r="D9130" s="92"/>
      <c r="E9130" s="92"/>
      <c r="F9130" s="92"/>
      <c r="G9130" s="92"/>
      <c r="H9130" s="92"/>
      <c r="I9130" s="92"/>
      <c r="J9130" s="92"/>
      <c r="K9130" s="92"/>
      <c r="N9130" s="92"/>
      <c r="O9130" s="92"/>
      <c r="P9130" s="92"/>
      <c r="Q9130" s="92"/>
      <c r="R9130" s="92"/>
    </row>
    <row r="9131" spans="1:18" x14ac:dyDescent="0.3">
      <c r="A9131" s="107"/>
      <c r="B9131" s="92"/>
      <c r="C9131" s="92"/>
      <c r="D9131" s="92"/>
      <c r="E9131" s="92"/>
      <c r="F9131" s="92"/>
      <c r="G9131" s="92"/>
      <c r="H9131" s="92"/>
      <c r="I9131" s="92"/>
      <c r="J9131" s="92"/>
      <c r="K9131" s="92"/>
      <c r="N9131" s="92"/>
      <c r="O9131" s="92"/>
      <c r="P9131" s="92"/>
      <c r="Q9131" s="92"/>
      <c r="R9131" s="92"/>
    </row>
    <row r="9132" spans="1:18" x14ac:dyDescent="0.3">
      <c r="A9132" s="107"/>
      <c r="B9132" s="92"/>
      <c r="C9132" s="92"/>
      <c r="D9132" s="92"/>
      <c r="E9132" s="92"/>
      <c r="F9132" s="92"/>
      <c r="G9132" s="92"/>
      <c r="H9132" s="92"/>
      <c r="I9132" s="92"/>
      <c r="J9132" s="92"/>
      <c r="K9132" s="92"/>
      <c r="N9132" s="92"/>
      <c r="O9132" s="92"/>
      <c r="P9132" s="92"/>
      <c r="Q9132" s="92"/>
      <c r="R9132" s="92"/>
    </row>
    <row r="9133" spans="1:18" x14ac:dyDescent="0.3">
      <c r="A9133" s="107"/>
      <c r="B9133" s="92"/>
      <c r="C9133" s="92"/>
      <c r="D9133" s="92"/>
      <c r="E9133" s="92"/>
      <c r="F9133" s="92"/>
      <c r="G9133" s="92"/>
      <c r="H9133" s="92"/>
      <c r="I9133" s="92"/>
      <c r="J9133" s="92"/>
      <c r="K9133" s="92"/>
      <c r="N9133" s="92"/>
      <c r="O9133" s="92"/>
      <c r="P9133" s="92"/>
      <c r="Q9133" s="92"/>
      <c r="R9133" s="92"/>
    </row>
    <row r="9134" spans="1:18" x14ac:dyDescent="0.3">
      <c r="A9134" s="107"/>
      <c r="B9134" s="92"/>
      <c r="C9134" s="92"/>
      <c r="D9134" s="92"/>
      <c r="E9134" s="92"/>
      <c r="F9134" s="92"/>
      <c r="G9134" s="92"/>
      <c r="H9134" s="92"/>
      <c r="I9134" s="92"/>
      <c r="J9134" s="92"/>
      <c r="K9134" s="92"/>
      <c r="N9134" s="92"/>
      <c r="O9134" s="92"/>
      <c r="P9134" s="92"/>
      <c r="Q9134" s="92"/>
      <c r="R9134" s="92"/>
    </row>
    <row r="9135" spans="1:18" x14ac:dyDescent="0.3">
      <c r="A9135" s="107"/>
      <c r="B9135" s="92"/>
      <c r="C9135" s="92"/>
      <c r="D9135" s="92"/>
      <c r="E9135" s="92"/>
      <c r="F9135" s="92"/>
      <c r="G9135" s="92"/>
      <c r="H9135" s="92"/>
      <c r="I9135" s="92"/>
      <c r="J9135" s="92"/>
      <c r="K9135" s="92"/>
      <c r="N9135" s="92"/>
      <c r="O9135" s="92"/>
      <c r="P9135" s="92"/>
      <c r="Q9135" s="92"/>
      <c r="R9135" s="92"/>
    </row>
    <row r="9136" spans="1:18" x14ac:dyDescent="0.3">
      <c r="A9136" s="107"/>
      <c r="B9136" s="92"/>
      <c r="C9136" s="92"/>
      <c r="D9136" s="92"/>
      <c r="E9136" s="92"/>
      <c r="F9136" s="92"/>
      <c r="G9136" s="92"/>
      <c r="H9136" s="92"/>
      <c r="I9136" s="92"/>
      <c r="J9136" s="92"/>
      <c r="K9136" s="92"/>
      <c r="N9136" s="92"/>
      <c r="O9136" s="92"/>
      <c r="P9136" s="92"/>
      <c r="Q9136" s="92"/>
      <c r="R9136" s="92"/>
    </row>
    <row r="9137" spans="1:18" x14ac:dyDescent="0.3">
      <c r="A9137" s="107"/>
      <c r="B9137" s="92"/>
      <c r="C9137" s="92"/>
      <c r="D9137" s="92"/>
      <c r="E9137" s="92"/>
      <c r="F9137" s="92"/>
      <c r="G9137" s="92"/>
      <c r="H9137" s="92"/>
      <c r="I9137" s="92"/>
      <c r="J9137" s="92"/>
      <c r="K9137" s="92"/>
      <c r="N9137" s="92"/>
      <c r="O9137" s="92"/>
      <c r="P9137" s="92"/>
      <c r="Q9137" s="92"/>
      <c r="R9137" s="92"/>
    </row>
    <row r="9138" spans="1:18" x14ac:dyDescent="0.3">
      <c r="A9138" s="107"/>
      <c r="B9138" s="92"/>
      <c r="C9138" s="92"/>
      <c r="D9138" s="92"/>
      <c r="E9138" s="92"/>
      <c r="F9138" s="92"/>
      <c r="G9138" s="92"/>
      <c r="H9138" s="92"/>
      <c r="I9138" s="92"/>
      <c r="J9138" s="92"/>
      <c r="K9138" s="92"/>
      <c r="N9138" s="92"/>
      <c r="O9138" s="92"/>
      <c r="P9138" s="92"/>
      <c r="Q9138" s="92"/>
      <c r="R9138" s="92"/>
    </row>
    <row r="9139" spans="1:18" x14ac:dyDescent="0.3">
      <c r="A9139" s="107"/>
      <c r="B9139" s="92"/>
      <c r="C9139" s="92"/>
      <c r="D9139" s="92"/>
      <c r="E9139" s="92"/>
      <c r="F9139" s="92"/>
      <c r="G9139" s="92"/>
      <c r="H9139" s="92"/>
      <c r="I9139" s="92"/>
      <c r="J9139" s="92"/>
      <c r="K9139" s="92"/>
      <c r="N9139" s="92"/>
      <c r="O9139" s="92"/>
      <c r="P9139" s="92"/>
      <c r="Q9139" s="92"/>
      <c r="R9139" s="92"/>
    </row>
    <row r="9140" spans="1:18" x14ac:dyDescent="0.3">
      <c r="A9140" s="107"/>
      <c r="B9140" s="92"/>
      <c r="C9140" s="92"/>
      <c r="D9140" s="92"/>
      <c r="E9140" s="92"/>
      <c r="F9140" s="92"/>
      <c r="G9140" s="92"/>
      <c r="H9140" s="92"/>
      <c r="I9140" s="92"/>
      <c r="J9140" s="92"/>
      <c r="K9140" s="92"/>
      <c r="N9140" s="92"/>
      <c r="O9140" s="92"/>
      <c r="P9140" s="92"/>
      <c r="Q9140" s="92"/>
      <c r="R9140" s="92"/>
    </row>
    <row r="9141" spans="1:18" x14ac:dyDescent="0.3">
      <c r="A9141" s="107"/>
      <c r="B9141" s="92"/>
      <c r="C9141" s="92"/>
      <c r="D9141" s="92"/>
      <c r="E9141" s="92"/>
      <c r="F9141" s="92"/>
      <c r="G9141" s="92"/>
      <c r="H9141" s="92"/>
      <c r="I9141" s="92"/>
      <c r="J9141" s="92"/>
      <c r="K9141" s="92"/>
      <c r="N9141" s="92"/>
      <c r="O9141" s="92"/>
      <c r="P9141" s="92"/>
      <c r="Q9141" s="92"/>
      <c r="R9141" s="92"/>
    </row>
    <row r="9142" spans="1:18" x14ac:dyDescent="0.3">
      <c r="A9142" s="107"/>
      <c r="B9142" s="92"/>
      <c r="C9142" s="92"/>
      <c r="D9142" s="92"/>
      <c r="E9142" s="92"/>
      <c r="F9142" s="92"/>
      <c r="G9142" s="92"/>
      <c r="H9142" s="92"/>
      <c r="I9142" s="92"/>
      <c r="J9142" s="92"/>
      <c r="K9142" s="92"/>
      <c r="N9142" s="92"/>
      <c r="O9142" s="92"/>
      <c r="P9142" s="92"/>
      <c r="Q9142" s="92"/>
      <c r="R9142" s="92"/>
    </row>
    <row r="9143" spans="1:18" x14ac:dyDescent="0.3">
      <c r="A9143" s="107"/>
      <c r="B9143" s="92"/>
      <c r="C9143" s="92"/>
      <c r="D9143" s="92"/>
      <c r="E9143" s="92"/>
      <c r="F9143" s="92"/>
      <c r="G9143" s="92"/>
      <c r="H9143" s="92"/>
      <c r="I9143" s="92"/>
      <c r="J9143" s="92"/>
      <c r="K9143" s="92"/>
      <c r="N9143" s="92"/>
      <c r="O9143" s="92"/>
      <c r="P9143" s="92"/>
      <c r="Q9143" s="92"/>
      <c r="R9143" s="92"/>
    </row>
    <row r="9144" spans="1:18" x14ac:dyDescent="0.3">
      <c r="A9144" s="107"/>
      <c r="B9144" s="92"/>
      <c r="C9144" s="92"/>
      <c r="D9144" s="92"/>
      <c r="E9144" s="92"/>
      <c r="F9144" s="92"/>
      <c r="G9144" s="92"/>
      <c r="H9144" s="92"/>
      <c r="I9144" s="92"/>
      <c r="J9144" s="92"/>
      <c r="K9144" s="92"/>
      <c r="N9144" s="92"/>
      <c r="O9144" s="92"/>
      <c r="P9144" s="92"/>
      <c r="Q9144" s="92"/>
      <c r="R9144" s="92"/>
    </row>
    <row r="9145" spans="1:18" x14ac:dyDescent="0.3">
      <c r="A9145" s="107"/>
      <c r="B9145" s="92"/>
      <c r="C9145" s="92"/>
      <c r="D9145" s="92"/>
      <c r="E9145" s="92"/>
      <c r="F9145" s="92"/>
      <c r="G9145" s="92"/>
      <c r="H9145" s="92"/>
      <c r="I9145" s="92"/>
      <c r="J9145" s="92"/>
      <c r="K9145" s="92"/>
      <c r="N9145" s="92"/>
      <c r="O9145" s="92"/>
      <c r="P9145" s="92"/>
      <c r="Q9145" s="92"/>
      <c r="R9145" s="92"/>
    </row>
    <row r="9146" spans="1:18" x14ac:dyDescent="0.3">
      <c r="A9146" s="107"/>
      <c r="B9146" s="92"/>
      <c r="C9146" s="92"/>
      <c r="D9146" s="92"/>
      <c r="E9146" s="92"/>
      <c r="F9146" s="92"/>
      <c r="G9146" s="92"/>
      <c r="H9146" s="92"/>
      <c r="I9146" s="92"/>
      <c r="J9146" s="92"/>
      <c r="K9146" s="92"/>
      <c r="N9146" s="92"/>
      <c r="O9146" s="92"/>
      <c r="P9146" s="92"/>
      <c r="Q9146" s="92"/>
      <c r="R9146" s="92"/>
    </row>
    <row r="9147" spans="1:18" x14ac:dyDescent="0.3">
      <c r="A9147" s="107"/>
      <c r="B9147" s="92"/>
      <c r="C9147" s="92"/>
      <c r="D9147" s="92"/>
      <c r="E9147" s="92"/>
      <c r="F9147" s="92"/>
      <c r="G9147" s="92"/>
      <c r="H9147" s="92"/>
      <c r="I9147" s="92"/>
      <c r="J9147" s="92"/>
      <c r="K9147" s="92"/>
      <c r="N9147" s="92"/>
      <c r="O9147" s="92"/>
      <c r="P9147" s="92"/>
      <c r="Q9147" s="92"/>
      <c r="R9147" s="92"/>
    </row>
    <row r="9148" spans="1:18" x14ac:dyDescent="0.3">
      <c r="A9148" s="107"/>
      <c r="B9148" s="92"/>
      <c r="C9148" s="92"/>
      <c r="D9148" s="92"/>
      <c r="E9148" s="92"/>
      <c r="F9148" s="92"/>
      <c r="G9148" s="92"/>
      <c r="H9148" s="92"/>
      <c r="I9148" s="92"/>
      <c r="J9148" s="92"/>
      <c r="K9148" s="92"/>
      <c r="N9148" s="92"/>
      <c r="O9148" s="92"/>
      <c r="P9148" s="92"/>
      <c r="Q9148" s="92"/>
      <c r="R9148" s="92"/>
    </row>
    <row r="9149" spans="1:18" x14ac:dyDescent="0.3">
      <c r="A9149" s="107"/>
      <c r="B9149" s="92"/>
      <c r="C9149" s="92"/>
      <c r="D9149" s="92"/>
      <c r="E9149" s="92"/>
      <c r="F9149" s="92"/>
      <c r="G9149" s="92"/>
      <c r="H9149" s="92"/>
      <c r="I9149" s="92"/>
      <c r="J9149" s="92"/>
      <c r="K9149" s="92"/>
      <c r="N9149" s="92"/>
      <c r="O9149" s="92"/>
      <c r="P9149" s="92"/>
      <c r="Q9149" s="92"/>
      <c r="R9149" s="92"/>
    </row>
    <row r="9150" spans="1:18" x14ac:dyDescent="0.3">
      <c r="A9150" s="107"/>
      <c r="B9150" s="92"/>
      <c r="C9150" s="92"/>
      <c r="D9150" s="92"/>
      <c r="E9150" s="92"/>
      <c r="F9150" s="92"/>
      <c r="G9150" s="92"/>
      <c r="H9150" s="92"/>
      <c r="I9150" s="92"/>
      <c r="J9150" s="92"/>
      <c r="K9150" s="92"/>
      <c r="N9150" s="92"/>
      <c r="O9150" s="92"/>
      <c r="P9150" s="92"/>
      <c r="Q9150" s="92"/>
      <c r="R9150" s="92"/>
    </row>
    <row r="9151" spans="1:18" x14ac:dyDescent="0.3">
      <c r="A9151" s="107"/>
      <c r="B9151" s="92"/>
      <c r="C9151" s="92"/>
      <c r="D9151" s="92"/>
      <c r="E9151" s="92"/>
      <c r="F9151" s="92"/>
      <c r="G9151" s="92"/>
      <c r="H9151" s="92"/>
      <c r="I9151" s="92"/>
      <c r="J9151" s="92"/>
      <c r="K9151" s="92"/>
      <c r="N9151" s="92"/>
      <c r="O9151" s="92"/>
      <c r="P9151" s="92"/>
      <c r="Q9151" s="92"/>
      <c r="R9151" s="92"/>
    </row>
    <row r="9152" spans="1:18" x14ac:dyDescent="0.3">
      <c r="A9152" s="107"/>
      <c r="B9152" s="92"/>
      <c r="C9152" s="92"/>
      <c r="D9152" s="92"/>
      <c r="E9152" s="92"/>
      <c r="F9152" s="92"/>
      <c r="G9152" s="92"/>
      <c r="H9152" s="92"/>
      <c r="I9152" s="92"/>
      <c r="J9152" s="92"/>
      <c r="K9152" s="92"/>
      <c r="N9152" s="92"/>
      <c r="O9152" s="92"/>
      <c r="P9152" s="92"/>
      <c r="Q9152" s="92"/>
      <c r="R9152" s="92"/>
    </row>
    <row r="9153" spans="1:18" x14ac:dyDescent="0.3">
      <c r="A9153" s="107"/>
      <c r="B9153" s="92"/>
      <c r="C9153" s="92"/>
      <c r="D9153" s="92"/>
      <c r="E9153" s="92"/>
      <c r="F9153" s="92"/>
      <c r="G9153" s="92"/>
      <c r="H9153" s="92"/>
      <c r="I9153" s="92"/>
      <c r="J9153" s="92"/>
      <c r="K9153" s="92"/>
      <c r="N9153" s="92"/>
      <c r="O9153" s="92"/>
      <c r="P9153" s="92"/>
      <c r="Q9153" s="92"/>
      <c r="R9153" s="92"/>
    </row>
    <row r="9154" spans="1:18" x14ac:dyDescent="0.3">
      <c r="A9154" s="107"/>
      <c r="B9154" s="92"/>
      <c r="C9154" s="92"/>
      <c r="D9154" s="92"/>
      <c r="E9154" s="92"/>
      <c r="F9154" s="92"/>
      <c r="G9154" s="92"/>
      <c r="H9154" s="92"/>
      <c r="I9154" s="92"/>
      <c r="J9154" s="92"/>
      <c r="K9154" s="92"/>
      <c r="N9154" s="92"/>
      <c r="O9154" s="92"/>
      <c r="P9154" s="92"/>
      <c r="Q9154" s="92"/>
      <c r="R9154" s="92"/>
    </row>
    <row r="9155" spans="1:18" x14ac:dyDescent="0.3">
      <c r="A9155" s="107"/>
      <c r="B9155" s="92"/>
      <c r="C9155" s="92"/>
      <c r="D9155" s="92"/>
      <c r="E9155" s="92"/>
      <c r="F9155" s="92"/>
      <c r="G9155" s="92"/>
      <c r="H9155" s="92"/>
      <c r="I9155" s="92"/>
      <c r="J9155" s="92"/>
      <c r="K9155" s="92"/>
      <c r="N9155" s="92"/>
      <c r="O9155" s="92"/>
      <c r="P9155" s="92"/>
      <c r="Q9155" s="92"/>
      <c r="R9155" s="92"/>
    </row>
    <row r="9156" spans="1:18" x14ac:dyDescent="0.3">
      <c r="A9156" s="107"/>
      <c r="B9156" s="92"/>
      <c r="C9156" s="92"/>
      <c r="D9156" s="92"/>
      <c r="E9156" s="92"/>
      <c r="F9156" s="92"/>
      <c r="G9156" s="92"/>
      <c r="H9156" s="92"/>
      <c r="I9156" s="92"/>
      <c r="J9156" s="92"/>
      <c r="K9156" s="92"/>
      <c r="N9156" s="92"/>
      <c r="O9156" s="92"/>
      <c r="P9156" s="92"/>
      <c r="Q9156" s="92"/>
      <c r="R9156" s="92"/>
    </row>
    <row r="9157" spans="1:18" x14ac:dyDescent="0.3">
      <c r="A9157" s="107"/>
      <c r="B9157" s="92"/>
      <c r="C9157" s="92"/>
      <c r="D9157" s="92"/>
      <c r="E9157" s="92"/>
      <c r="F9157" s="92"/>
      <c r="G9157" s="92"/>
      <c r="H9157" s="92"/>
      <c r="I9157" s="92"/>
      <c r="J9157" s="92"/>
      <c r="K9157" s="92"/>
      <c r="N9157" s="92"/>
      <c r="O9157" s="92"/>
      <c r="P9157" s="92"/>
      <c r="Q9157" s="92"/>
      <c r="R9157" s="92"/>
    </row>
    <row r="9158" spans="1:18" x14ac:dyDescent="0.3">
      <c r="A9158" s="107"/>
      <c r="B9158" s="92"/>
      <c r="C9158" s="92"/>
      <c r="D9158" s="92"/>
      <c r="E9158" s="92"/>
      <c r="F9158" s="92"/>
      <c r="G9158" s="92"/>
      <c r="H9158" s="92"/>
      <c r="I9158" s="92"/>
      <c r="J9158" s="92"/>
      <c r="K9158" s="92"/>
      <c r="N9158" s="92"/>
      <c r="O9158" s="92"/>
      <c r="P9158" s="92"/>
      <c r="Q9158" s="92"/>
      <c r="R9158" s="92"/>
    </row>
    <row r="9159" spans="1:18" x14ac:dyDescent="0.3">
      <c r="A9159" s="107"/>
      <c r="B9159" s="92"/>
      <c r="C9159" s="92"/>
      <c r="D9159" s="92"/>
      <c r="E9159" s="92"/>
      <c r="F9159" s="92"/>
      <c r="G9159" s="92"/>
      <c r="H9159" s="92"/>
      <c r="I9159" s="92"/>
      <c r="J9159" s="92"/>
      <c r="K9159" s="92"/>
      <c r="N9159" s="92"/>
      <c r="O9159" s="92"/>
      <c r="P9159" s="92"/>
      <c r="Q9159" s="92"/>
      <c r="R9159" s="92"/>
    </row>
    <row r="9160" spans="1:18" x14ac:dyDescent="0.3">
      <c r="A9160" s="107"/>
      <c r="B9160" s="92"/>
      <c r="C9160" s="92"/>
      <c r="D9160" s="92"/>
      <c r="E9160" s="92"/>
      <c r="F9160" s="92"/>
      <c r="G9160" s="92"/>
      <c r="H9160" s="92"/>
      <c r="I9160" s="92"/>
      <c r="J9160" s="92"/>
      <c r="K9160" s="92"/>
      <c r="N9160" s="92"/>
      <c r="O9160" s="92"/>
      <c r="P9160" s="92"/>
      <c r="Q9160" s="92"/>
      <c r="R9160" s="92"/>
    </row>
    <row r="9161" spans="1:18" x14ac:dyDescent="0.3">
      <c r="A9161" s="107"/>
      <c r="B9161" s="92"/>
      <c r="C9161" s="92"/>
      <c r="D9161" s="92"/>
      <c r="E9161" s="92"/>
      <c r="F9161" s="92"/>
      <c r="G9161" s="92"/>
      <c r="H9161" s="92"/>
      <c r="I9161" s="92"/>
      <c r="J9161" s="92"/>
      <c r="K9161" s="92"/>
      <c r="N9161" s="92"/>
      <c r="O9161" s="92"/>
      <c r="P9161" s="92"/>
      <c r="Q9161" s="92"/>
      <c r="R9161" s="92"/>
    </row>
    <row r="9162" spans="1:18" x14ac:dyDescent="0.3">
      <c r="A9162" s="107"/>
      <c r="B9162" s="92"/>
      <c r="C9162" s="92"/>
      <c r="D9162" s="92"/>
      <c r="E9162" s="92"/>
      <c r="F9162" s="92"/>
      <c r="G9162" s="92"/>
      <c r="H9162" s="92"/>
      <c r="I9162" s="92"/>
      <c r="J9162" s="92"/>
      <c r="K9162" s="92"/>
      <c r="N9162" s="92"/>
      <c r="O9162" s="92"/>
      <c r="P9162" s="92"/>
      <c r="Q9162" s="92"/>
      <c r="R9162" s="92"/>
    </row>
    <row r="9163" spans="1:18" x14ac:dyDescent="0.3">
      <c r="A9163" s="107"/>
      <c r="B9163" s="92"/>
      <c r="C9163" s="92"/>
      <c r="D9163" s="92"/>
      <c r="E9163" s="92"/>
      <c r="F9163" s="92"/>
      <c r="G9163" s="92"/>
      <c r="H9163" s="92"/>
      <c r="I9163" s="92"/>
      <c r="J9163" s="92"/>
      <c r="K9163" s="92"/>
      <c r="N9163" s="92"/>
      <c r="O9163" s="92"/>
      <c r="P9163" s="92"/>
      <c r="Q9163" s="92"/>
      <c r="R9163" s="92"/>
    </row>
    <row r="9164" spans="1:18" x14ac:dyDescent="0.3">
      <c r="A9164" s="107"/>
      <c r="B9164" s="92"/>
      <c r="C9164" s="92"/>
      <c r="D9164" s="92"/>
      <c r="E9164" s="92"/>
      <c r="F9164" s="92"/>
      <c r="G9164" s="92"/>
      <c r="H9164" s="92"/>
      <c r="I9164" s="92"/>
      <c r="J9164" s="92"/>
      <c r="K9164" s="92"/>
      <c r="N9164" s="92"/>
      <c r="O9164" s="92"/>
      <c r="P9164" s="92"/>
      <c r="Q9164" s="92"/>
      <c r="R9164" s="92"/>
    </row>
    <row r="9165" spans="1:18" x14ac:dyDescent="0.3">
      <c r="A9165" s="107"/>
      <c r="B9165" s="92"/>
      <c r="C9165" s="92"/>
      <c r="D9165" s="92"/>
      <c r="E9165" s="92"/>
      <c r="F9165" s="92"/>
      <c r="G9165" s="92"/>
      <c r="H9165" s="92"/>
      <c r="I9165" s="92"/>
      <c r="J9165" s="92"/>
      <c r="K9165" s="92"/>
      <c r="N9165" s="92"/>
      <c r="O9165" s="92"/>
      <c r="P9165" s="92"/>
      <c r="Q9165" s="92"/>
      <c r="R9165" s="92"/>
    </row>
    <row r="9166" spans="1:18" x14ac:dyDescent="0.3">
      <c r="A9166" s="107"/>
      <c r="B9166" s="92"/>
      <c r="C9166" s="92"/>
      <c r="D9166" s="92"/>
      <c r="E9166" s="92"/>
      <c r="F9166" s="92"/>
      <c r="G9166" s="92"/>
      <c r="H9166" s="92"/>
      <c r="I9166" s="92"/>
      <c r="J9166" s="92"/>
      <c r="K9166" s="92"/>
      <c r="N9166" s="92"/>
      <c r="O9166" s="92"/>
      <c r="P9166" s="92"/>
      <c r="Q9166" s="92"/>
      <c r="R9166" s="92"/>
    </row>
    <row r="9167" spans="1:18" x14ac:dyDescent="0.3">
      <c r="A9167" s="107"/>
      <c r="B9167" s="92"/>
      <c r="C9167" s="92"/>
      <c r="D9167" s="92"/>
      <c r="E9167" s="92"/>
      <c r="F9167" s="92"/>
      <c r="G9167" s="92"/>
      <c r="H9167" s="92"/>
      <c r="I9167" s="92"/>
      <c r="J9167" s="92"/>
      <c r="K9167" s="92"/>
      <c r="N9167" s="92"/>
      <c r="O9167" s="92"/>
      <c r="P9167" s="92"/>
      <c r="Q9167" s="92"/>
      <c r="R9167" s="92"/>
    </row>
    <row r="9168" spans="1:18" x14ac:dyDescent="0.3">
      <c r="A9168" s="107"/>
      <c r="B9168" s="92"/>
      <c r="C9168" s="92"/>
      <c r="D9168" s="92"/>
      <c r="E9168" s="92"/>
      <c r="F9168" s="92"/>
      <c r="G9168" s="92"/>
      <c r="H9168" s="92"/>
      <c r="I9168" s="92"/>
      <c r="J9168" s="92"/>
      <c r="K9168" s="92"/>
      <c r="N9168" s="92"/>
      <c r="O9168" s="92"/>
      <c r="P9168" s="92"/>
      <c r="Q9168" s="92"/>
      <c r="R9168" s="92"/>
    </row>
    <row r="9169" spans="1:18" x14ac:dyDescent="0.3">
      <c r="A9169" s="107"/>
      <c r="B9169" s="92"/>
      <c r="C9169" s="92"/>
      <c r="D9169" s="92"/>
      <c r="E9169" s="92"/>
      <c r="F9169" s="92"/>
      <c r="G9169" s="92"/>
      <c r="H9169" s="92"/>
      <c r="I9169" s="92"/>
      <c r="J9169" s="92"/>
      <c r="K9169" s="92"/>
      <c r="N9169" s="92"/>
      <c r="O9169" s="92"/>
      <c r="P9169" s="92"/>
      <c r="Q9169" s="92"/>
      <c r="R9169" s="92"/>
    </row>
    <row r="9170" spans="1:18" x14ac:dyDescent="0.3">
      <c r="A9170" s="107"/>
      <c r="B9170" s="92"/>
      <c r="C9170" s="92"/>
      <c r="D9170" s="92"/>
      <c r="E9170" s="92"/>
      <c r="F9170" s="92"/>
      <c r="G9170" s="92"/>
      <c r="H9170" s="92"/>
      <c r="I9170" s="92"/>
      <c r="J9170" s="92"/>
      <c r="K9170" s="92"/>
      <c r="N9170" s="92"/>
      <c r="O9170" s="92"/>
      <c r="P9170" s="92"/>
      <c r="Q9170" s="92"/>
      <c r="R9170" s="92"/>
    </row>
    <row r="9171" spans="1:18" x14ac:dyDescent="0.3">
      <c r="A9171" s="107"/>
      <c r="B9171" s="92"/>
      <c r="C9171" s="92"/>
      <c r="D9171" s="92"/>
      <c r="E9171" s="92"/>
      <c r="F9171" s="92"/>
      <c r="G9171" s="92"/>
      <c r="H9171" s="92"/>
      <c r="I9171" s="92"/>
      <c r="J9171" s="92"/>
      <c r="K9171" s="92"/>
      <c r="N9171" s="92"/>
      <c r="O9171" s="92"/>
      <c r="P9171" s="92"/>
      <c r="Q9171" s="92"/>
      <c r="R9171" s="92"/>
    </row>
    <row r="9172" spans="1:18" x14ac:dyDescent="0.3">
      <c r="A9172" s="107"/>
      <c r="B9172" s="92"/>
      <c r="C9172" s="92"/>
      <c r="D9172" s="92"/>
      <c r="E9172" s="92"/>
      <c r="F9172" s="92"/>
      <c r="G9172" s="92"/>
      <c r="H9172" s="92"/>
      <c r="I9172" s="92"/>
      <c r="J9172" s="92"/>
      <c r="K9172" s="92"/>
      <c r="N9172" s="92"/>
      <c r="O9172" s="92"/>
      <c r="P9172" s="92"/>
      <c r="Q9172" s="92"/>
      <c r="R9172" s="92"/>
    </row>
    <row r="9173" spans="1:18" x14ac:dyDescent="0.3">
      <c r="A9173" s="107"/>
      <c r="B9173" s="92"/>
      <c r="C9173" s="92"/>
      <c r="D9173" s="92"/>
      <c r="E9173" s="92"/>
      <c r="F9173" s="92"/>
      <c r="G9173" s="92"/>
      <c r="H9173" s="92"/>
      <c r="I9173" s="92"/>
      <c r="J9173" s="92"/>
      <c r="K9173" s="92"/>
      <c r="N9173" s="92"/>
      <c r="O9173" s="92"/>
      <c r="P9173" s="92"/>
      <c r="Q9173" s="92"/>
      <c r="R9173" s="92"/>
    </row>
    <row r="9174" spans="1:18" x14ac:dyDescent="0.3">
      <c r="A9174" s="107"/>
      <c r="B9174" s="92"/>
      <c r="C9174" s="92"/>
      <c r="D9174" s="92"/>
      <c r="E9174" s="92"/>
      <c r="F9174" s="92"/>
      <c r="G9174" s="92"/>
      <c r="H9174" s="92"/>
      <c r="I9174" s="92"/>
      <c r="J9174" s="92"/>
      <c r="K9174" s="92"/>
      <c r="N9174" s="92"/>
      <c r="O9174" s="92"/>
      <c r="P9174" s="92"/>
      <c r="Q9174" s="92"/>
      <c r="R9174" s="92"/>
    </row>
    <row r="9175" spans="1:18" x14ac:dyDescent="0.3">
      <c r="A9175" s="107"/>
      <c r="B9175" s="92"/>
      <c r="C9175" s="92"/>
      <c r="D9175" s="92"/>
      <c r="E9175" s="92"/>
      <c r="F9175" s="92"/>
      <c r="G9175" s="92"/>
      <c r="H9175" s="92"/>
      <c r="I9175" s="92"/>
      <c r="J9175" s="92"/>
      <c r="K9175" s="92"/>
      <c r="N9175" s="92"/>
      <c r="O9175" s="92"/>
      <c r="P9175" s="92"/>
      <c r="Q9175" s="92"/>
      <c r="R9175" s="92"/>
    </row>
    <row r="9176" spans="1:18" x14ac:dyDescent="0.3">
      <c r="A9176" s="107"/>
      <c r="B9176" s="92"/>
      <c r="C9176" s="92"/>
      <c r="D9176" s="92"/>
      <c r="E9176" s="92"/>
      <c r="F9176" s="92"/>
      <c r="G9176" s="92"/>
      <c r="H9176" s="92"/>
      <c r="I9176" s="92"/>
      <c r="J9176" s="92"/>
      <c r="K9176" s="92"/>
      <c r="N9176" s="92"/>
      <c r="O9176" s="92"/>
      <c r="P9176" s="92"/>
      <c r="Q9176" s="92"/>
      <c r="R9176" s="92"/>
    </row>
    <row r="9177" spans="1:18" x14ac:dyDescent="0.3">
      <c r="A9177" s="107"/>
      <c r="B9177" s="92"/>
      <c r="C9177" s="92"/>
      <c r="D9177" s="92"/>
      <c r="E9177" s="92"/>
      <c r="F9177" s="92"/>
      <c r="G9177" s="92"/>
      <c r="H9177" s="92"/>
      <c r="I9177" s="92"/>
      <c r="J9177" s="92"/>
      <c r="K9177" s="92"/>
      <c r="N9177" s="92"/>
      <c r="O9177" s="92"/>
      <c r="P9177" s="92"/>
      <c r="Q9177" s="92"/>
      <c r="R9177" s="92"/>
    </row>
    <row r="9178" spans="1:18" x14ac:dyDescent="0.3">
      <c r="A9178" s="107"/>
      <c r="B9178" s="92"/>
      <c r="C9178" s="92"/>
      <c r="D9178" s="92"/>
      <c r="E9178" s="92"/>
      <c r="F9178" s="92"/>
      <c r="G9178" s="92"/>
      <c r="H9178" s="92"/>
      <c r="I9178" s="92"/>
      <c r="J9178" s="92"/>
      <c r="K9178" s="92"/>
      <c r="N9178" s="92"/>
      <c r="O9178" s="92"/>
      <c r="P9178" s="92"/>
      <c r="Q9178" s="92"/>
      <c r="R9178" s="92"/>
    </row>
    <row r="9179" spans="1:18" x14ac:dyDescent="0.3">
      <c r="A9179" s="107"/>
      <c r="B9179" s="92"/>
      <c r="C9179" s="92"/>
      <c r="D9179" s="92"/>
      <c r="E9179" s="92"/>
      <c r="F9179" s="92"/>
      <c r="G9179" s="92"/>
      <c r="H9179" s="92"/>
      <c r="I9179" s="92"/>
      <c r="J9179" s="92"/>
      <c r="K9179" s="92"/>
      <c r="N9179" s="92"/>
      <c r="O9179" s="92"/>
      <c r="P9179" s="92"/>
      <c r="Q9179" s="92"/>
      <c r="R9179" s="92"/>
    </row>
    <row r="9180" spans="1:18" x14ac:dyDescent="0.3">
      <c r="A9180" s="107"/>
      <c r="B9180" s="92"/>
      <c r="C9180" s="92"/>
      <c r="D9180" s="92"/>
      <c r="E9180" s="92"/>
      <c r="F9180" s="92"/>
      <c r="G9180" s="92"/>
      <c r="H9180" s="92"/>
      <c r="I9180" s="92"/>
      <c r="J9180" s="92"/>
      <c r="K9180" s="92"/>
      <c r="N9180" s="92"/>
      <c r="O9180" s="92"/>
      <c r="P9180" s="92"/>
      <c r="Q9180" s="92"/>
      <c r="R9180" s="92"/>
    </row>
    <row r="9181" spans="1:18" x14ac:dyDescent="0.3">
      <c r="A9181" s="107"/>
      <c r="B9181" s="92"/>
      <c r="C9181" s="92"/>
      <c r="D9181" s="92"/>
      <c r="E9181" s="92"/>
      <c r="F9181" s="92"/>
      <c r="G9181" s="92"/>
      <c r="H9181" s="92"/>
      <c r="I9181" s="92"/>
      <c r="J9181" s="92"/>
      <c r="K9181" s="92"/>
      <c r="N9181" s="92"/>
      <c r="O9181" s="92"/>
      <c r="P9181" s="92"/>
      <c r="Q9181" s="92"/>
      <c r="R9181" s="92"/>
    </row>
    <row r="9182" spans="1:18" x14ac:dyDescent="0.3">
      <c r="A9182" s="107"/>
      <c r="B9182" s="92"/>
      <c r="C9182" s="92"/>
      <c r="D9182" s="92"/>
      <c r="E9182" s="92"/>
      <c r="F9182" s="92"/>
      <c r="G9182" s="92"/>
      <c r="H9182" s="92"/>
      <c r="I9182" s="92"/>
      <c r="J9182" s="92"/>
      <c r="K9182" s="92"/>
      <c r="N9182" s="92"/>
      <c r="O9182" s="92"/>
      <c r="P9182" s="92"/>
      <c r="Q9182" s="92"/>
      <c r="R9182" s="92"/>
    </row>
    <row r="9183" spans="1:18" x14ac:dyDescent="0.3">
      <c r="A9183" s="107"/>
      <c r="B9183" s="92"/>
      <c r="C9183" s="92"/>
      <c r="D9183" s="92"/>
      <c r="E9183" s="92"/>
      <c r="F9183" s="92"/>
      <c r="G9183" s="92"/>
      <c r="H9183" s="92"/>
      <c r="I9183" s="92"/>
      <c r="J9183" s="92"/>
      <c r="K9183" s="92"/>
      <c r="N9183" s="92"/>
      <c r="O9183" s="92"/>
      <c r="P9183" s="92"/>
      <c r="Q9183" s="92"/>
      <c r="R9183" s="92"/>
    </row>
    <row r="9184" spans="1:18" x14ac:dyDescent="0.3">
      <c r="A9184" s="107"/>
      <c r="B9184" s="92"/>
      <c r="C9184" s="92"/>
      <c r="D9184" s="92"/>
      <c r="E9184" s="92"/>
      <c r="F9184" s="92"/>
      <c r="G9184" s="92"/>
      <c r="H9184" s="92"/>
      <c r="I9184" s="92"/>
      <c r="J9184" s="92"/>
      <c r="K9184" s="92"/>
      <c r="N9184" s="92"/>
      <c r="O9184" s="92"/>
      <c r="P9184" s="92"/>
      <c r="Q9184" s="92"/>
      <c r="R9184" s="92"/>
    </row>
    <row r="9185" spans="1:18" x14ac:dyDescent="0.3">
      <c r="A9185" s="107"/>
      <c r="B9185" s="92"/>
      <c r="C9185" s="92"/>
      <c r="D9185" s="92"/>
      <c r="E9185" s="92"/>
      <c r="F9185" s="92"/>
      <c r="G9185" s="92"/>
      <c r="H9185" s="92"/>
      <c r="I9185" s="92"/>
      <c r="J9185" s="92"/>
      <c r="K9185" s="92"/>
      <c r="N9185" s="92"/>
      <c r="O9185" s="92"/>
      <c r="P9185" s="92"/>
      <c r="Q9185" s="92"/>
      <c r="R9185" s="92"/>
    </row>
    <row r="9186" spans="1:18" x14ac:dyDescent="0.3">
      <c r="A9186" s="107"/>
      <c r="B9186" s="92"/>
      <c r="C9186" s="92"/>
      <c r="D9186" s="92"/>
      <c r="E9186" s="92"/>
      <c r="F9186" s="92"/>
      <c r="G9186" s="92"/>
      <c r="H9186" s="92"/>
      <c r="I9186" s="92"/>
      <c r="J9186" s="92"/>
      <c r="K9186" s="92"/>
      <c r="N9186" s="92"/>
      <c r="O9186" s="92"/>
      <c r="P9186" s="92"/>
      <c r="Q9186" s="92"/>
      <c r="R9186" s="92"/>
    </row>
    <row r="9187" spans="1:18" x14ac:dyDescent="0.3">
      <c r="A9187" s="107"/>
      <c r="B9187" s="92"/>
      <c r="C9187" s="92"/>
      <c r="D9187" s="92"/>
      <c r="E9187" s="92"/>
      <c r="F9187" s="92"/>
      <c r="G9187" s="92"/>
      <c r="H9187" s="92"/>
      <c r="I9187" s="92"/>
      <c r="J9187" s="92"/>
      <c r="K9187" s="92"/>
      <c r="N9187" s="92"/>
      <c r="O9187" s="92"/>
      <c r="P9187" s="92"/>
      <c r="Q9187" s="92"/>
      <c r="R9187" s="92"/>
    </row>
    <row r="9188" spans="1:18" x14ac:dyDescent="0.3">
      <c r="A9188" s="107"/>
      <c r="B9188" s="92"/>
      <c r="C9188" s="92"/>
      <c r="D9188" s="92"/>
      <c r="E9188" s="92"/>
      <c r="F9188" s="92"/>
      <c r="G9188" s="92"/>
      <c r="H9188" s="92"/>
      <c r="I9188" s="92"/>
      <c r="J9188" s="92"/>
      <c r="K9188" s="92"/>
      <c r="N9188" s="92"/>
      <c r="O9188" s="92"/>
      <c r="P9188" s="92"/>
      <c r="Q9188" s="92"/>
      <c r="R9188" s="92"/>
    </row>
    <row r="9189" spans="1:18" x14ac:dyDescent="0.3">
      <c r="A9189" s="107"/>
      <c r="B9189" s="92"/>
      <c r="C9189" s="92"/>
      <c r="D9189" s="92"/>
      <c r="E9189" s="92"/>
      <c r="F9189" s="92"/>
      <c r="G9189" s="92"/>
      <c r="H9189" s="92"/>
      <c r="I9189" s="92"/>
      <c r="J9189" s="92"/>
      <c r="K9189" s="92"/>
      <c r="N9189" s="92"/>
      <c r="O9189" s="92"/>
      <c r="P9189" s="92"/>
      <c r="Q9189" s="92"/>
      <c r="R9189" s="92"/>
    </row>
    <row r="9190" spans="1:18" x14ac:dyDescent="0.3">
      <c r="A9190" s="107"/>
      <c r="B9190" s="92"/>
      <c r="C9190" s="92"/>
      <c r="D9190" s="92"/>
      <c r="E9190" s="92"/>
      <c r="F9190" s="92"/>
      <c r="G9190" s="92"/>
      <c r="H9190" s="92"/>
      <c r="I9190" s="92"/>
      <c r="J9190" s="92"/>
      <c r="K9190" s="92"/>
      <c r="N9190" s="92"/>
      <c r="O9190" s="92"/>
      <c r="P9190" s="92"/>
      <c r="Q9190" s="92"/>
      <c r="R9190" s="92"/>
    </row>
    <row r="9191" spans="1:18" x14ac:dyDescent="0.3">
      <c r="A9191" s="107"/>
      <c r="B9191" s="92"/>
      <c r="C9191" s="92"/>
      <c r="D9191" s="92"/>
      <c r="E9191" s="92"/>
      <c r="F9191" s="92"/>
      <c r="G9191" s="92"/>
      <c r="H9191" s="92"/>
      <c r="I9191" s="92"/>
      <c r="J9191" s="92"/>
      <c r="K9191" s="92"/>
      <c r="N9191" s="92"/>
      <c r="O9191" s="92"/>
      <c r="P9191" s="92"/>
      <c r="Q9191" s="92"/>
      <c r="R9191" s="92"/>
    </row>
    <row r="9192" spans="1:18" x14ac:dyDescent="0.3">
      <c r="A9192" s="107"/>
      <c r="B9192" s="92"/>
      <c r="C9192" s="92"/>
      <c r="D9192" s="92"/>
      <c r="E9192" s="92"/>
      <c r="F9192" s="92"/>
      <c r="G9192" s="92"/>
      <c r="H9192" s="92"/>
      <c r="I9192" s="92"/>
      <c r="J9192" s="92"/>
      <c r="K9192" s="92"/>
      <c r="N9192" s="92"/>
      <c r="O9192" s="92"/>
      <c r="P9192" s="92"/>
      <c r="Q9192" s="92"/>
      <c r="R9192" s="92"/>
    </row>
    <row r="9193" spans="1:18" x14ac:dyDescent="0.3">
      <c r="A9193" s="107"/>
      <c r="B9193" s="92"/>
      <c r="C9193" s="92"/>
      <c r="D9193" s="92"/>
      <c r="E9193" s="92"/>
      <c r="F9193" s="92"/>
      <c r="G9193" s="92"/>
      <c r="H9193" s="92"/>
      <c r="I9193" s="92"/>
      <c r="J9193" s="92"/>
      <c r="K9193" s="92"/>
      <c r="N9193" s="92"/>
      <c r="O9193" s="92"/>
      <c r="P9193" s="92"/>
      <c r="Q9193" s="92"/>
      <c r="R9193" s="92"/>
    </row>
    <row r="9194" spans="1:18" x14ac:dyDescent="0.3">
      <c r="A9194" s="107"/>
      <c r="B9194" s="92"/>
      <c r="C9194" s="92"/>
      <c r="D9194" s="92"/>
      <c r="E9194" s="92"/>
      <c r="F9194" s="92"/>
      <c r="G9194" s="92"/>
      <c r="H9194" s="92"/>
      <c r="I9194" s="92"/>
      <c r="J9194" s="92"/>
      <c r="K9194" s="92"/>
      <c r="N9194" s="92"/>
      <c r="O9194" s="92"/>
      <c r="P9194" s="92"/>
      <c r="Q9194" s="92"/>
      <c r="R9194" s="92"/>
    </row>
    <row r="9195" spans="1:18" x14ac:dyDescent="0.3">
      <c r="A9195" s="107"/>
      <c r="B9195" s="92"/>
      <c r="C9195" s="92"/>
      <c r="D9195" s="92"/>
      <c r="E9195" s="92"/>
      <c r="F9195" s="92"/>
      <c r="G9195" s="92"/>
      <c r="H9195" s="92"/>
      <c r="I9195" s="92"/>
      <c r="J9195" s="92"/>
      <c r="K9195" s="92"/>
      <c r="N9195" s="92"/>
      <c r="O9195" s="92"/>
      <c r="P9195" s="92"/>
      <c r="Q9195" s="92"/>
      <c r="R9195" s="92"/>
    </row>
    <row r="9196" spans="1:18" x14ac:dyDescent="0.3">
      <c r="A9196" s="107"/>
      <c r="B9196" s="92"/>
      <c r="C9196" s="92"/>
      <c r="D9196" s="92"/>
      <c r="E9196" s="92"/>
      <c r="F9196" s="92"/>
      <c r="G9196" s="92"/>
      <c r="H9196" s="92"/>
      <c r="I9196" s="92"/>
      <c r="J9196" s="92"/>
      <c r="K9196" s="92"/>
      <c r="N9196" s="92"/>
      <c r="O9196" s="92"/>
      <c r="P9196" s="92"/>
      <c r="Q9196" s="92"/>
      <c r="R9196" s="92"/>
    </row>
    <row r="9197" spans="1:18" x14ac:dyDescent="0.3">
      <c r="A9197" s="107"/>
      <c r="B9197" s="92"/>
      <c r="C9197" s="92"/>
      <c r="D9197" s="92"/>
      <c r="E9197" s="92"/>
      <c r="F9197" s="92"/>
      <c r="G9197" s="92"/>
      <c r="H9197" s="92"/>
      <c r="I9197" s="92"/>
      <c r="J9197" s="92"/>
      <c r="K9197" s="92"/>
      <c r="N9197" s="92"/>
      <c r="O9197" s="92"/>
      <c r="P9197" s="92"/>
      <c r="Q9197" s="92"/>
      <c r="R9197" s="92"/>
    </row>
    <row r="9198" spans="1:18" x14ac:dyDescent="0.3">
      <c r="A9198" s="107"/>
      <c r="B9198" s="92"/>
      <c r="C9198" s="92"/>
      <c r="D9198" s="92"/>
      <c r="E9198" s="92"/>
      <c r="F9198" s="92"/>
      <c r="G9198" s="92"/>
      <c r="H9198" s="92"/>
      <c r="I9198" s="92"/>
      <c r="J9198" s="92"/>
      <c r="K9198" s="92"/>
      <c r="N9198" s="92"/>
      <c r="O9198" s="92"/>
      <c r="P9198" s="92"/>
      <c r="Q9198" s="92"/>
      <c r="R9198" s="92"/>
    </row>
    <row r="9199" spans="1:18" x14ac:dyDescent="0.3">
      <c r="A9199" s="107"/>
      <c r="B9199" s="92"/>
      <c r="C9199" s="92"/>
      <c r="D9199" s="92"/>
      <c r="E9199" s="92"/>
      <c r="F9199" s="92"/>
      <c r="G9199" s="92"/>
      <c r="H9199" s="92"/>
      <c r="I9199" s="92"/>
      <c r="J9199" s="92"/>
      <c r="K9199" s="92"/>
      <c r="N9199" s="92"/>
      <c r="O9199" s="92"/>
      <c r="P9199" s="92"/>
      <c r="Q9199" s="92"/>
      <c r="R9199" s="92"/>
    </row>
    <row r="9200" spans="1:18" x14ac:dyDescent="0.3">
      <c r="A9200" s="107"/>
      <c r="B9200" s="92"/>
      <c r="C9200" s="92"/>
      <c r="D9200" s="92"/>
      <c r="E9200" s="92"/>
      <c r="F9200" s="92"/>
      <c r="G9200" s="92"/>
      <c r="H9200" s="92"/>
      <c r="I9200" s="92"/>
      <c r="J9200" s="92"/>
      <c r="K9200" s="92"/>
      <c r="N9200" s="92"/>
      <c r="O9200" s="92"/>
      <c r="P9200" s="92"/>
      <c r="Q9200" s="92"/>
      <c r="R9200" s="92"/>
    </row>
    <row r="9201" spans="1:18" x14ac:dyDescent="0.3">
      <c r="A9201" s="107"/>
      <c r="B9201" s="92"/>
      <c r="C9201" s="92"/>
      <c r="D9201" s="92"/>
      <c r="E9201" s="92"/>
      <c r="F9201" s="92"/>
      <c r="G9201" s="92"/>
      <c r="H9201" s="92"/>
      <c r="I9201" s="92"/>
      <c r="J9201" s="92"/>
      <c r="K9201" s="92"/>
      <c r="N9201" s="92"/>
      <c r="O9201" s="92"/>
      <c r="P9201" s="92"/>
      <c r="Q9201" s="92"/>
      <c r="R9201" s="92"/>
    </row>
    <row r="9202" spans="1:18" x14ac:dyDescent="0.3">
      <c r="A9202" s="107"/>
      <c r="B9202" s="92"/>
      <c r="C9202" s="92"/>
      <c r="D9202" s="92"/>
      <c r="E9202" s="92"/>
      <c r="F9202" s="92"/>
      <c r="G9202" s="92"/>
      <c r="H9202" s="92"/>
      <c r="I9202" s="92"/>
      <c r="J9202" s="92"/>
      <c r="K9202" s="92"/>
      <c r="N9202" s="92"/>
      <c r="O9202" s="92"/>
      <c r="P9202" s="92"/>
      <c r="Q9202" s="92"/>
      <c r="R9202" s="92"/>
    </row>
    <row r="9203" spans="1:18" x14ac:dyDescent="0.3">
      <c r="A9203" s="107"/>
      <c r="B9203" s="92"/>
      <c r="C9203" s="92"/>
      <c r="D9203" s="92"/>
      <c r="E9203" s="92"/>
      <c r="F9203" s="92"/>
      <c r="G9203" s="92"/>
      <c r="H9203" s="92"/>
      <c r="I9203" s="92"/>
      <c r="J9203" s="92"/>
      <c r="K9203" s="92"/>
      <c r="N9203" s="92"/>
      <c r="O9203" s="92"/>
      <c r="P9203" s="92"/>
      <c r="Q9203" s="92"/>
      <c r="R9203" s="92"/>
    </row>
    <row r="9204" spans="1:18" x14ac:dyDescent="0.3">
      <c r="A9204" s="107"/>
      <c r="B9204" s="92"/>
      <c r="C9204" s="92"/>
      <c r="D9204" s="92"/>
      <c r="E9204" s="92"/>
      <c r="F9204" s="92"/>
      <c r="G9204" s="92"/>
      <c r="H9204" s="92"/>
      <c r="I9204" s="92"/>
      <c r="J9204" s="92"/>
      <c r="K9204" s="92"/>
      <c r="N9204" s="92"/>
      <c r="O9204" s="92"/>
      <c r="P9204" s="92"/>
      <c r="Q9204" s="92"/>
      <c r="R9204" s="92"/>
    </row>
    <row r="9205" spans="1:18" x14ac:dyDescent="0.3">
      <c r="A9205" s="107"/>
      <c r="B9205" s="92"/>
      <c r="C9205" s="92"/>
      <c r="D9205" s="92"/>
      <c r="E9205" s="92"/>
      <c r="F9205" s="92"/>
      <c r="G9205" s="92"/>
      <c r="H9205" s="92"/>
      <c r="I9205" s="92"/>
      <c r="J9205" s="92"/>
      <c r="K9205" s="92"/>
      <c r="N9205" s="92"/>
      <c r="O9205" s="92"/>
      <c r="P9205" s="92"/>
      <c r="Q9205" s="92"/>
      <c r="R9205" s="92"/>
    </row>
    <row r="9206" spans="1:18" x14ac:dyDescent="0.3">
      <c r="A9206" s="107"/>
      <c r="B9206" s="92"/>
      <c r="C9206" s="92"/>
      <c r="D9206" s="92"/>
      <c r="E9206" s="92"/>
      <c r="F9206" s="92"/>
      <c r="G9206" s="92"/>
      <c r="H9206" s="92"/>
      <c r="I9206" s="92"/>
      <c r="J9206" s="92"/>
      <c r="K9206" s="92"/>
      <c r="N9206" s="92"/>
      <c r="O9206" s="92"/>
      <c r="P9206" s="92"/>
      <c r="Q9206" s="92"/>
      <c r="R9206" s="92"/>
    </row>
    <row r="9207" spans="1:18" x14ac:dyDescent="0.3">
      <c r="A9207" s="107"/>
      <c r="B9207" s="92"/>
      <c r="C9207" s="92"/>
      <c r="D9207" s="92"/>
      <c r="E9207" s="92"/>
      <c r="F9207" s="92"/>
      <c r="G9207" s="92"/>
      <c r="H9207" s="92"/>
      <c r="I9207" s="92"/>
      <c r="J9207" s="92"/>
      <c r="K9207" s="92"/>
      <c r="N9207" s="92"/>
      <c r="O9207" s="92"/>
      <c r="P9207" s="92"/>
      <c r="Q9207" s="92"/>
      <c r="R9207" s="92"/>
    </row>
    <row r="9208" spans="1:18" x14ac:dyDescent="0.3">
      <c r="A9208" s="107"/>
      <c r="B9208" s="92"/>
      <c r="C9208" s="92"/>
      <c r="D9208" s="92"/>
      <c r="E9208" s="92"/>
      <c r="F9208" s="92"/>
      <c r="G9208" s="92"/>
      <c r="H9208" s="92"/>
      <c r="I9208" s="92"/>
      <c r="J9208" s="92"/>
      <c r="K9208" s="92"/>
      <c r="N9208" s="92"/>
      <c r="O9208" s="92"/>
      <c r="P9208" s="92"/>
      <c r="Q9208" s="92"/>
      <c r="R9208" s="92"/>
    </row>
    <row r="9209" spans="1:18" x14ac:dyDescent="0.3">
      <c r="A9209" s="107"/>
      <c r="B9209" s="92"/>
      <c r="C9209" s="92"/>
      <c r="D9209" s="92"/>
      <c r="E9209" s="92"/>
      <c r="F9209" s="92"/>
      <c r="G9209" s="92"/>
      <c r="H9209" s="92"/>
      <c r="I9209" s="92"/>
      <c r="J9209" s="92"/>
      <c r="K9209" s="92"/>
      <c r="N9209" s="92"/>
      <c r="O9209" s="92"/>
      <c r="P9209" s="92"/>
      <c r="Q9209" s="92"/>
      <c r="R9209" s="92"/>
    </row>
    <row r="9210" spans="1:18" x14ac:dyDescent="0.3">
      <c r="A9210" s="107"/>
      <c r="B9210" s="92"/>
      <c r="C9210" s="92"/>
      <c r="D9210" s="92"/>
      <c r="E9210" s="92"/>
      <c r="F9210" s="92"/>
      <c r="G9210" s="92"/>
      <c r="H9210" s="92"/>
      <c r="I9210" s="92"/>
      <c r="J9210" s="92"/>
      <c r="K9210" s="92"/>
      <c r="N9210" s="92"/>
      <c r="O9210" s="92"/>
      <c r="P9210" s="92"/>
      <c r="Q9210" s="92"/>
      <c r="R9210" s="92"/>
    </row>
    <row r="9211" spans="1:18" x14ac:dyDescent="0.3">
      <c r="A9211" s="107"/>
      <c r="B9211" s="92"/>
      <c r="C9211" s="92"/>
      <c r="D9211" s="92"/>
      <c r="E9211" s="92"/>
      <c r="F9211" s="92"/>
      <c r="G9211" s="92"/>
      <c r="H9211" s="92"/>
      <c r="I9211" s="92"/>
      <c r="J9211" s="92"/>
      <c r="K9211" s="92"/>
      <c r="N9211" s="92"/>
      <c r="O9211" s="92"/>
      <c r="P9211" s="92"/>
      <c r="Q9211" s="92"/>
      <c r="R9211" s="92"/>
    </row>
    <row r="9212" spans="1:18" x14ac:dyDescent="0.3">
      <c r="A9212" s="107"/>
      <c r="B9212" s="92"/>
      <c r="C9212" s="92"/>
      <c r="D9212" s="92"/>
      <c r="E9212" s="92"/>
      <c r="F9212" s="92"/>
      <c r="G9212" s="92"/>
      <c r="H9212" s="92"/>
      <c r="I9212" s="92"/>
      <c r="J9212" s="92"/>
      <c r="K9212" s="92"/>
      <c r="N9212" s="92"/>
      <c r="O9212" s="92"/>
      <c r="P9212" s="92"/>
      <c r="Q9212" s="92"/>
      <c r="R9212" s="92"/>
    </row>
    <row r="9213" spans="1:18" x14ac:dyDescent="0.3">
      <c r="A9213" s="107"/>
      <c r="B9213" s="92"/>
      <c r="C9213" s="92"/>
      <c r="D9213" s="92"/>
      <c r="E9213" s="92"/>
      <c r="F9213" s="92"/>
      <c r="G9213" s="92"/>
      <c r="H9213" s="92"/>
      <c r="I9213" s="92"/>
      <c r="J9213" s="92"/>
      <c r="K9213" s="92"/>
      <c r="N9213" s="92"/>
      <c r="O9213" s="92"/>
      <c r="P9213" s="92"/>
      <c r="Q9213" s="92"/>
      <c r="R9213" s="92"/>
    </row>
    <row r="9214" spans="1:18" x14ac:dyDescent="0.3">
      <c r="A9214" s="107"/>
      <c r="B9214" s="92"/>
      <c r="C9214" s="92"/>
      <c r="D9214" s="92"/>
      <c r="E9214" s="92"/>
      <c r="F9214" s="92"/>
      <c r="G9214" s="92"/>
      <c r="H9214" s="92"/>
      <c r="I9214" s="92"/>
      <c r="J9214" s="92"/>
      <c r="K9214" s="92"/>
      <c r="N9214" s="92"/>
      <c r="O9214" s="92"/>
      <c r="P9214" s="92"/>
      <c r="Q9214" s="92"/>
      <c r="R9214" s="92"/>
    </row>
    <row r="9215" spans="1:18" x14ac:dyDescent="0.3">
      <c r="A9215" s="107"/>
      <c r="B9215" s="92"/>
      <c r="C9215" s="92"/>
      <c r="D9215" s="92"/>
      <c r="E9215" s="92"/>
      <c r="F9215" s="92"/>
      <c r="G9215" s="92"/>
      <c r="H9215" s="92"/>
      <c r="I9215" s="92"/>
      <c r="J9215" s="92"/>
      <c r="K9215" s="92"/>
      <c r="N9215" s="92"/>
      <c r="O9215" s="92"/>
      <c r="P9215" s="92"/>
      <c r="Q9215" s="92"/>
      <c r="R9215" s="92"/>
    </row>
    <row r="9216" spans="1:18" x14ac:dyDescent="0.3">
      <c r="A9216" s="107"/>
      <c r="B9216" s="92"/>
      <c r="C9216" s="92"/>
      <c r="D9216" s="92"/>
      <c r="E9216" s="92"/>
      <c r="F9216" s="92"/>
      <c r="G9216" s="92"/>
      <c r="H9216" s="92"/>
      <c r="I9216" s="92"/>
      <c r="J9216" s="92"/>
      <c r="K9216" s="92"/>
      <c r="N9216" s="92"/>
      <c r="O9216" s="92"/>
      <c r="P9216" s="92"/>
      <c r="Q9216" s="92"/>
      <c r="R9216" s="92"/>
    </row>
    <row r="9217" spans="1:18" x14ac:dyDescent="0.3">
      <c r="A9217" s="107"/>
      <c r="B9217" s="92"/>
      <c r="C9217" s="92"/>
      <c r="D9217" s="92"/>
      <c r="E9217" s="92"/>
      <c r="F9217" s="92"/>
      <c r="G9217" s="92"/>
      <c r="H9217" s="92"/>
      <c r="I9217" s="92"/>
      <c r="J9217" s="92"/>
      <c r="K9217" s="92"/>
      <c r="N9217" s="92"/>
      <c r="O9217" s="92"/>
      <c r="P9217" s="92"/>
      <c r="Q9217" s="92"/>
      <c r="R9217" s="92"/>
    </row>
    <row r="9218" spans="1:18" x14ac:dyDescent="0.3">
      <c r="A9218" s="107"/>
      <c r="B9218" s="92"/>
      <c r="C9218" s="92"/>
      <c r="D9218" s="92"/>
      <c r="E9218" s="92"/>
      <c r="F9218" s="92"/>
      <c r="G9218" s="92"/>
      <c r="H9218" s="92"/>
      <c r="I9218" s="92"/>
      <c r="J9218" s="92"/>
      <c r="K9218" s="92"/>
      <c r="N9218" s="92"/>
      <c r="O9218" s="92"/>
      <c r="P9218" s="92"/>
      <c r="Q9218" s="92"/>
      <c r="R9218" s="92"/>
    </row>
    <row r="9219" spans="1:18" x14ac:dyDescent="0.3">
      <c r="A9219" s="107"/>
      <c r="B9219" s="92"/>
      <c r="C9219" s="92"/>
      <c r="D9219" s="92"/>
      <c r="E9219" s="92"/>
      <c r="F9219" s="92"/>
      <c r="G9219" s="92"/>
      <c r="H9219" s="92"/>
      <c r="I9219" s="92"/>
      <c r="J9219" s="92"/>
      <c r="K9219" s="92"/>
      <c r="N9219" s="92"/>
      <c r="O9219" s="92"/>
      <c r="P9219" s="92"/>
      <c r="Q9219" s="92"/>
      <c r="R9219" s="92"/>
    </row>
    <row r="9220" spans="1:18" x14ac:dyDescent="0.3">
      <c r="A9220" s="107"/>
      <c r="B9220" s="92"/>
      <c r="C9220" s="92"/>
      <c r="D9220" s="92"/>
      <c r="E9220" s="92"/>
      <c r="F9220" s="92"/>
      <c r="G9220" s="92"/>
      <c r="H9220" s="92"/>
      <c r="I9220" s="92"/>
      <c r="J9220" s="92"/>
      <c r="K9220" s="92"/>
      <c r="N9220" s="92"/>
      <c r="O9220" s="92"/>
      <c r="P9220" s="92"/>
      <c r="Q9220" s="92"/>
      <c r="R9220" s="92"/>
    </row>
    <row r="9221" spans="1:18" x14ac:dyDescent="0.3">
      <c r="A9221" s="107"/>
      <c r="B9221" s="92"/>
      <c r="C9221" s="92"/>
      <c r="D9221" s="92"/>
      <c r="E9221" s="92"/>
      <c r="F9221" s="92"/>
      <c r="G9221" s="92"/>
      <c r="H9221" s="92"/>
      <c r="I9221" s="92"/>
      <c r="J9221" s="92"/>
      <c r="K9221" s="92"/>
      <c r="N9221" s="92"/>
      <c r="O9221" s="92"/>
      <c r="P9221" s="92"/>
      <c r="Q9221" s="92"/>
      <c r="R9221" s="92"/>
    </row>
    <row r="9222" spans="1:18" x14ac:dyDescent="0.3">
      <c r="A9222" s="107"/>
      <c r="B9222" s="92"/>
      <c r="C9222" s="92"/>
      <c r="D9222" s="92"/>
      <c r="E9222" s="92"/>
      <c r="F9222" s="92"/>
      <c r="G9222" s="92"/>
      <c r="H9222" s="92"/>
      <c r="I9222" s="92"/>
      <c r="J9222" s="92"/>
      <c r="K9222" s="92"/>
      <c r="N9222" s="92"/>
      <c r="O9222" s="92"/>
      <c r="P9222" s="92"/>
      <c r="Q9222" s="92"/>
      <c r="R9222" s="92"/>
    </row>
    <row r="9223" spans="1:18" x14ac:dyDescent="0.3">
      <c r="A9223" s="107"/>
      <c r="B9223" s="92"/>
      <c r="C9223" s="92"/>
      <c r="D9223" s="92"/>
      <c r="E9223" s="92"/>
      <c r="F9223" s="92"/>
      <c r="G9223" s="92"/>
      <c r="H9223" s="92"/>
      <c r="I9223" s="92"/>
      <c r="J9223" s="92"/>
      <c r="K9223" s="92"/>
      <c r="N9223" s="92"/>
      <c r="O9223" s="92"/>
      <c r="P9223" s="92"/>
      <c r="Q9223" s="92"/>
      <c r="R9223" s="92"/>
    </row>
    <row r="9224" spans="1:18" x14ac:dyDescent="0.3">
      <c r="A9224" s="107"/>
      <c r="B9224" s="92"/>
      <c r="C9224" s="92"/>
      <c r="D9224" s="92"/>
      <c r="E9224" s="92"/>
      <c r="F9224" s="92"/>
      <c r="G9224" s="92"/>
      <c r="H9224" s="92"/>
      <c r="I9224" s="92"/>
      <c r="J9224" s="92"/>
      <c r="K9224" s="92"/>
      <c r="N9224" s="92"/>
      <c r="O9224" s="92"/>
      <c r="P9224" s="92"/>
      <c r="Q9224" s="92"/>
      <c r="R9224" s="92"/>
    </row>
    <row r="9225" spans="1:18" x14ac:dyDescent="0.3">
      <c r="A9225" s="107"/>
      <c r="B9225" s="92"/>
      <c r="C9225" s="92"/>
      <c r="D9225" s="92"/>
      <c r="E9225" s="92"/>
      <c r="F9225" s="92"/>
      <c r="G9225" s="92"/>
      <c r="H9225" s="92"/>
      <c r="I9225" s="92"/>
      <c r="J9225" s="92"/>
      <c r="K9225" s="92"/>
      <c r="N9225" s="92"/>
      <c r="O9225" s="92"/>
      <c r="P9225" s="92"/>
      <c r="Q9225" s="92"/>
      <c r="R9225" s="92"/>
    </row>
    <row r="9226" spans="1:18" x14ac:dyDescent="0.3">
      <c r="A9226" s="107"/>
      <c r="B9226" s="92"/>
      <c r="C9226" s="92"/>
      <c r="D9226" s="92"/>
      <c r="E9226" s="92"/>
      <c r="F9226" s="92"/>
      <c r="G9226" s="92"/>
      <c r="H9226" s="92"/>
      <c r="I9226" s="92"/>
      <c r="J9226" s="92"/>
      <c r="K9226" s="92"/>
      <c r="N9226" s="92"/>
      <c r="O9226" s="92"/>
      <c r="P9226" s="92"/>
      <c r="Q9226" s="92"/>
      <c r="R9226" s="92"/>
    </row>
    <row r="9227" spans="1:18" x14ac:dyDescent="0.3">
      <c r="A9227" s="107"/>
      <c r="B9227" s="92"/>
      <c r="C9227" s="92"/>
      <c r="D9227" s="92"/>
      <c r="E9227" s="92"/>
      <c r="F9227" s="92"/>
      <c r="G9227" s="92"/>
      <c r="H9227" s="92"/>
      <c r="I9227" s="92"/>
      <c r="J9227" s="92"/>
      <c r="K9227" s="92"/>
      <c r="N9227" s="92"/>
      <c r="O9227" s="92"/>
      <c r="P9227" s="92"/>
      <c r="Q9227" s="92"/>
      <c r="R9227" s="92"/>
    </row>
    <row r="9228" spans="1:18" x14ac:dyDescent="0.3">
      <c r="A9228" s="107"/>
      <c r="B9228" s="92"/>
      <c r="C9228" s="92"/>
      <c r="D9228" s="92"/>
      <c r="E9228" s="92"/>
      <c r="F9228" s="92"/>
      <c r="G9228" s="92"/>
      <c r="H9228" s="92"/>
      <c r="I9228" s="92"/>
      <c r="J9228" s="92"/>
      <c r="K9228" s="92"/>
      <c r="N9228" s="92"/>
      <c r="O9228" s="92"/>
      <c r="P9228" s="92"/>
      <c r="Q9228" s="92"/>
      <c r="R9228" s="92"/>
    </row>
    <row r="9229" spans="1:18" x14ac:dyDescent="0.3">
      <c r="A9229" s="107"/>
      <c r="B9229" s="92"/>
      <c r="C9229" s="92"/>
      <c r="D9229" s="92"/>
      <c r="E9229" s="92"/>
      <c r="F9229" s="92"/>
      <c r="G9229" s="92"/>
      <c r="H9229" s="92"/>
      <c r="I9229" s="92"/>
      <c r="J9229" s="92"/>
      <c r="K9229" s="92"/>
      <c r="N9229" s="92"/>
      <c r="O9229" s="92"/>
      <c r="P9229" s="92"/>
      <c r="Q9229" s="92"/>
      <c r="R9229" s="92"/>
    </row>
    <row r="9230" spans="1:18" x14ac:dyDescent="0.3">
      <c r="A9230" s="107"/>
      <c r="B9230" s="92"/>
      <c r="C9230" s="92"/>
      <c r="D9230" s="92"/>
      <c r="E9230" s="92"/>
      <c r="F9230" s="92"/>
      <c r="G9230" s="92"/>
      <c r="H9230" s="92"/>
      <c r="I9230" s="92"/>
      <c r="J9230" s="92"/>
      <c r="K9230" s="92"/>
      <c r="N9230" s="92"/>
      <c r="O9230" s="92"/>
      <c r="P9230" s="92"/>
      <c r="Q9230" s="92"/>
      <c r="R9230" s="92"/>
    </row>
    <row r="9231" spans="1:18" x14ac:dyDescent="0.3">
      <c r="A9231" s="107"/>
      <c r="B9231" s="92"/>
      <c r="C9231" s="92"/>
      <c r="D9231" s="92"/>
      <c r="E9231" s="92"/>
      <c r="F9231" s="92"/>
      <c r="G9231" s="92"/>
      <c r="H9231" s="92"/>
      <c r="I9231" s="92"/>
      <c r="J9231" s="92"/>
      <c r="K9231" s="92"/>
      <c r="N9231" s="92"/>
      <c r="O9231" s="92"/>
      <c r="P9231" s="92"/>
      <c r="Q9231" s="92"/>
      <c r="R9231" s="92"/>
    </row>
    <row r="9232" spans="1:18" x14ac:dyDescent="0.3">
      <c r="A9232" s="107"/>
      <c r="B9232" s="92"/>
      <c r="C9232" s="92"/>
      <c r="D9232" s="92"/>
      <c r="E9232" s="92"/>
      <c r="F9232" s="92"/>
      <c r="G9232" s="92"/>
      <c r="H9232" s="92"/>
      <c r="I9232" s="92"/>
      <c r="J9232" s="92"/>
      <c r="K9232" s="92"/>
      <c r="N9232" s="92"/>
      <c r="O9232" s="92"/>
      <c r="P9232" s="92"/>
      <c r="Q9232" s="92"/>
      <c r="R9232" s="92"/>
    </row>
    <row r="9233" spans="1:18" x14ac:dyDescent="0.3">
      <c r="A9233" s="107"/>
      <c r="B9233" s="92"/>
      <c r="C9233" s="92"/>
      <c r="D9233" s="92"/>
      <c r="E9233" s="92"/>
      <c r="F9233" s="92"/>
      <c r="G9233" s="92"/>
      <c r="H9233" s="92"/>
      <c r="I9233" s="92"/>
      <c r="J9233" s="92"/>
      <c r="K9233" s="92"/>
      <c r="N9233" s="92"/>
      <c r="O9233" s="92"/>
      <c r="P9233" s="92"/>
      <c r="Q9233" s="92"/>
      <c r="R9233" s="92"/>
    </row>
    <row r="9234" spans="1:18" x14ac:dyDescent="0.3">
      <c r="A9234" s="107"/>
      <c r="B9234" s="92"/>
      <c r="C9234" s="92"/>
      <c r="D9234" s="92"/>
      <c r="E9234" s="92"/>
      <c r="F9234" s="92"/>
      <c r="G9234" s="92"/>
      <c r="H9234" s="92"/>
      <c r="I9234" s="92"/>
      <c r="J9234" s="92"/>
      <c r="K9234" s="92"/>
      <c r="N9234" s="92"/>
      <c r="O9234" s="92"/>
      <c r="P9234" s="92"/>
      <c r="Q9234" s="92"/>
      <c r="R9234" s="92"/>
    </row>
    <row r="9235" spans="1:18" x14ac:dyDescent="0.3">
      <c r="A9235" s="107"/>
      <c r="B9235" s="92"/>
      <c r="C9235" s="92"/>
      <c r="D9235" s="92"/>
      <c r="E9235" s="92"/>
      <c r="F9235" s="92"/>
      <c r="G9235" s="92"/>
      <c r="H9235" s="92"/>
      <c r="I9235" s="92"/>
      <c r="J9235" s="92"/>
      <c r="K9235" s="92"/>
      <c r="N9235" s="92"/>
      <c r="O9235" s="92"/>
      <c r="P9235" s="92"/>
      <c r="Q9235" s="92"/>
      <c r="R9235" s="92"/>
    </row>
    <row r="9236" spans="1:18" x14ac:dyDescent="0.3">
      <c r="A9236" s="107"/>
      <c r="B9236" s="92"/>
      <c r="C9236" s="92"/>
      <c r="D9236" s="92"/>
      <c r="E9236" s="92"/>
      <c r="F9236" s="92"/>
      <c r="G9236" s="92"/>
      <c r="H9236" s="92"/>
      <c r="I9236" s="92"/>
      <c r="J9236" s="92"/>
      <c r="K9236" s="92"/>
      <c r="N9236" s="92"/>
      <c r="O9236" s="92"/>
      <c r="P9236" s="92"/>
      <c r="Q9236" s="92"/>
      <c r="R9236" s="92"/>
    </row>
    <row r="9237" spans="1:18" x14ac:dyDescent="0.3">
      <c r="A9237" s="107"/>
      <c r="B9237" s="92"/>
      <c r="C9237" s="92"/>
      <c r="D9237" s="92"/>
      <c r="E9237" s="92"/>
      <c r="F9237" s="92"/>
      <c r="G9237" s="92"/>
      <c r="H9237" s="92"/>
      <c r="I9237" s="92"/>
      <c r="J9237" s="92"/>
      <c r="K9237" s="92"/>
      <c r="N9237" s="92"/>
      <c r="O9237" s="92"/>
      <c r="P9237" s="92"/>
      <c r="Q9237" s="92"/>
      <c r="R9237" s="92"/>
    </row>
    <row r="9238" spans="1:18" x14ac:dyDescent="0.3">
      <c r="A9238" s="107"/>
      <c r="B9238" s="92"/>
      <c r="C9238" s="92"/>
      <c r="D9238" s="92"/>
      <c r="E9238" s="92"/>
      <c r="F9238" s="92"/>
      <c r="G9238" s="92"/>
      <c r="H9238" s="92"/>
      <c r="I9238" s="92"/>
      <c r="J9238" s="92"/>
      <c r="K9238" s="92"/>
      <c r="N9238" s="92"/>
      <c r="O9238" s="92"/>
      <c r="P9238" s="92"/>
      <c r="Q9238" s="92"/>
      <c r="R9238" s="92"/>
    </row>
    <row r="9239" spans="1:18" x14ac:dyDescent="0.3">
      <c r="A9239" s="107"/>
      <c r="B9239" s="92"/>
      <c r="C9239" s="92"/>
      <c r="D9239" s="92"/>
      <c r="E9239" s="92"/>
      <c r="F9239" s="92"/>
      <c r="G9239" s="92"/>
      <c r="H9239" s="92"/>
      <c r="I9239" s="92"/>
      <c r="J9239" s="92"/>
      <c r="K9239" s="92"/>
      <c r="N9239" s="92"/>
      <c r="O9239" s="92"/>
      <c r="P9239" s="92"/>
      <c r="Q9239" s="92"/>
      <c r="R9239" s="92"/>
    </row>
    <row r="9240" spans="1:18" x14ac:dyDescent="0.3">
      <c r="A9240" s="107"/>
      <c r="B9240" s="92"/>
      <c r="C9240" s="92"/>
      <c r="D9240" s="92"/>
      <c r="E9240" s="92"/>
      <c r="F9240" s="92"/>
      <c r="G9240" s="92"/>
      <c r="H9240" s="92"/>
      <c r="I9240" s="92"/>
      <c r="J9240" s="92"/>
      <c r="K9240" s="92"/>
      <c r="N9240" s="92"/>
      <c r="O9240" s="92"/>
      <c r="P9240" s="92"/>
      <c r="Q9240" s="92"/>
      <c r="R9240" s="92"/>
    </row>
    <row r="9241" spans="1:18" x14ac:dyDescent="0.3">
      <c r="A9241" s="107"/>
      <c r="B9241" s="92"/>
      <c r="C9241" s="92"/>
      <c r="D9241" s="92"/>
      <c r="E9241" s="92"/>
      <c r="F9241" s="92"/>
      <c r="G9241" s="92"/>
      <c r="H9241" s="92"/>
      <c r="I9241" s="92"/>
      <c r="J9241" s="92"/>
      <c r="K9241" s="92"/>
      <c r="N9241" s="92"/>
      <c r="O9241" s="92"/>
      <c r="P9241" s="92"/>
      <c r="Q9241" s="92"/>
      <c r="R9241" s="92"/>
    </row>
    <row r="9242" spans="1:18" x14ac:dyDescent="0.3">
      <c r="A9242" s="107"/>
      <c r="B9242" s="92"/>
      <c r="C9242" s="92"/>
      <c r="D9242" s="92"/>
      <c r="E9242" s="92"/>
      <c r="F9242" s="92"/>
      <c r="G9242" s="92"/>
      <c r="H9242" s="92"/>
      <c r="I9242" s="92"/>
      <c r="J9242" s="92"/>
      <c r="K9242" s="92"/>
      <c r="N9242" s="92"/>
      <c r="O9242" s="92"/>
      <c r="P9242" s="92"/>
      <c r="Q9242" s="92"/>
      <c r="R9242" s="92"/>
    </row>
    <row r="9243" spans="1:18" x14ac:dyDescent="0.3">
      <c r="A9243" s="107"/>
      <c r="B9243" s="92"/>
      <c r="C9243" s="92"/>
      <c r="D9243" s="92"/>
      <c r="E9243" s="92"/>
      <c r="F9243" s="92"/>
      <c r="G9243" s="92"/>
      <c r="H9243" s="92"/>
      <c r="I9243" s="92"/>
      <c r="J9243" s="92"/>
      <c r="K9243" s="92"/>
      <c r="N9243" s="92"/>
      <c r="O9243" s="92"/>
      <c r="P9243" s="92"/>
      <c r="Q9243" s="92"/>
      <c r="R9243" s="92"/>
    </row>
    <row r="9244" spans="1:18" x14ac:dyDescent="0.3">
      <c r="A9244" s="107"/>
      <c r="B9244" s="92"/>
      <c r="C9244" s="92"/>
      <c r="D9244" s="92"/>
      <c r="E9244" s="92"/>
      <c r="F9244" s="92"/>
      <c r="G9244" s="92"/>
      <c r="H9244" s="92"/>
      <c r="I9244" s="92"/>
      <c r="J9244" s="92"/>
      <c r="K9244" s="92"/>
      <c r="N9244" s="92"/>
      <c r="O9244" s="92"/>
      <c r="P9244" s="92"/>
      <c r="Q9244" s="92"/>
      <c r="R9244" s="92"/>
    </row>
    <row r="9245" spans="1:18" x14ac:dyDescent="0.3">
      <c r="A9245" s="107"/>
      <c r="B9245" s="92"/>
      <c r="C9245" s="92"/>
      <c r="D9245" s="92"/>
      <c r="E9245" s="92"/>
      <c r="F9245" s="92"/>
      <c r="G9245" s="92"/>
      <c r="H9245" s="92"/>
      <c r="I9245" s="92"/>
      <c r="J9245" s="92"/>
      <c r="K9245" s="92"/>
      <c r="N9245" s="92"/>
      <c r="O9245" s="92"/>
      <c r="P9245" s="92"/>
      <c r="Q9245" s="92"/>
      <c r="R9245" s="92"/>
    </row>
    <row r="9246" spans="1:18" x14ac:dyDescent="0.3">
      <c r="A9246" s="107"/>
      <c r="B9246" s="92"/>
      <c r="C9246" s="92"/>
      <c r="D9246" s="92"/>
      <c r="E9246" s="92"/>
      <c r="F9246" s="92"/>
      <c r="G9246" s="92"/>
      <c r="H9246" s="92"/>
      <c r="I9246" s="92"/>
      <c r="J9246" s="92"/>
      <c r="K9246" s="92"/>
      <c r="N9246" s="92"/>
      <c r="O9246" s="92"/>
      <c r="P9246" s="92"/>
      <c r="Q9246" s="92"/>
      <c r="R9246" s="92"/>
    </row>
    <row r="9247" spans="1:18" x14ac:dyDescent="0.3">
      <c r="A9247" s="107"/>
      <c r="B9247" s="92"/>
      <c r="C9247" s="92"/>
      <c r="D9247" s="92"/>
      <c r="E9247" s="92"/>
      <c r="F9247" s="92"/>
      <c r="G9247" s="92"/>
      <c r="H9247" s="92"/>
      <c r="I9247" s="92"/>
      <c r="J9247" s="92"/>
      <c r="K9247" s="92"/>
      <c r="N9247" s="92"/>
      <c r="O9247" s="92"/>
      <c r="P9247" s="92"/>
      <c r="Q9247" s="92"/>
      <c r="R9247" s="92"/>
    </row>
    <row r="9248" spans="1:18" x14ac:dyDescent="0.3">
      <c r="A9248" s="107"/>
      <c r="B9248" s="92"/>
      <c r="C9248" s="92"/>
      <c r="D9248" s="92"/>
      <c r="E9248" s="92"/>
      <c r="F9248" s="92"/>
      <c r="G9248" s="92"/>
      <c r="H9248" s="92"/>
      <c r="I9248" s="92"/>
      <c r="J9248" s="92"/>
      <c r="K9248" s="92"/>
      <c r="N9248" s="92"/>
      <c r="O9248" s="92"/>
      <c r="P9248" s="92"/>
      <c r="Q9248" s="92"/>
      <c r="R9248" s="92"/>
    </row>
    <row r="9249" spans="1:18" x14ac:dyDescent="0.3">
      <c r="A9249" s="107"/>
      <c r="B9249" s="92"/>
      <c r="C9249" s="92"/>
      <c r="D9249" s="92"/>
      <c r="E9249" s="92"/>
      <c r="F9249" s="92"/>
      <c r="G9249" s="92"/>
      <c r="H9249" s="92"/>
      <c r="I9249" s="92"/>
      <c r="J9249" s="92"/>
      <c r="K9249" s="92"/>
      <c r="N9249" s="92"/>
      <c r="O9249" s="92"/>
      <c r="P9249" s="92"/>
      <c r="Q9249" s="92"/>
      <c r="R9249" s="92"/>
    </row>
    <row r="9250" spans="1:18" x14ac:dyDescent="0.3">
      <c r="A9250" s="107"/>
      <c r="B9250" s="92"/>
      <c r="C9250" s="92"/>
      <c r="D9250" s="92"/>
      <c r="E9250" s="92"/>
      <c r="F9250" s="92"/>
      <c r="G9250" s="92"/>
      <c r="H9250" s="92"/>
      <c r="I9250" s="92"/>
      <c r="J9250" s="92"/>
      <c r="K9250" s="92"/>
      <c r="N9250" s="92"/>
      <c r="O9250" s="92"/>
      <c r="P9250" s="92"/>
      <c r="Q9250" s="92"/>
      <c r="R9250" s="92"/>
    </row>
    <row r="9251" spans="1:18" x14ac:dyDescent="0.3">
      <c r="A9251" s="107"/>
      <c r="B9251" s="92"/>
      <c r="C9251" s="92"/>
      <c r="D9251" s="92"/>
      <c r="E9251" s="92"/>
      <c r="F9251" s="92"/>
      <c r="G9251" s="92"/>
      <c r="H9251" s="92"/>
      <c r="I9251" s="92"/>
      <c r="J9251" s="92"/>
      <c r="K9251" s="92"/>
      <c r="N9251" s="92"/>
      <c r="O9251" s="92"/>
      <c r="P9251" s="92"/>
      <c r="Q9251" s="92"/>
      <c r="R9251" s="92"/>
    </row>
    <row r="9252" spans="1:18" x14ac:dyDescent="0.3">
      <c r="A9252" s="107"/>
      <c r="B9252" s="92"/>
      <c r="C9252" s="92"/>
      <c r="D9252" s="92"/>
      <c r="E9252" s="92"/>
      <c r="F9252" s="92"/>
      <c r="G9252" s="92"/>
      <c r="H9252" s="92"/>
      <c r="I9252" s="92"/>
      <c r="J9252" s="92"/>
      <c r="K9252" s="92"/>
      <c r="N9252" s="92"/>
      <c r="O9252" s="92"/>
      <c r="P9252" s="92"/>
      <c r="Q9252" s="92"/>
      <c r="R9252" s="92"/>
    </row>
    <row r="9253" spans="1:18" x14ac:dyDescent="0.3">
      <c r="A9253" s="107"/>
      <c r="B9253" s="92"/>
      <c r="C9253" s="92"/>
      <c r="D9253" s="92"/>
      <c r="E9253" s="92"/>
      <c r="F9253" s="92"/>
      <c r="G9253" s="92"/>
      <c r="H9253" s="92"/>
      <c r="I9253" s="92"/>
      <c r="J9253" s="92"/>
      <c r="K9253" s="92"/>
      <c r="N9253" s="92"/>
      <c r="O9253" s="92"/>
      <c r="P9253" s="92"/>
      <c r="Q9253" s="92"/>
      <c r="R9253" s="92"/>
    </row>
    <row r="9254" spans="1:18" x14ac:dyDescent="0.3">
      <c r="A9254" s="107"/>
      <c r="B9254" s="92"/>
      <c r="C9254" s="92"/>
      <c r="D9254" s="92"/>
      <c r="E9254" s="92"/>
      <c r="F9254" s="92"/>
      <c r="G9254" s="92"/>
      <c r="H9254" s="92"/>
      <c r="I9254" s="92"/>
      <c r="J9254" s="92"/>
      <c r="K9254" s="92"/>
      <c r="N9254" s="92"/>
      <c r="O9254" s="92"/>
      <c r="P9254" s="92"/>
      <c r="Q9254" s="92"/>
      <c r="R9254" s="92"/>
    </row>
    <row r="9255" spans="1:18" x14ac:dyDescent="0.3">
      <c r="A9255" s="107"/>
      <c r="B9255" s="92"/>
      <c r="C9255" s="92"/>
      <c r="D9255" s="92"/>
      <c r="E9255" s="92"/>
      <c r="F9255" s="92"/>
      <c r="G9255" s="92"/>
      <c r="H9255" s="92"/>
      <c r="I9255" s="92"/>
      <c r="J9255" s="92"/>
      <c r="K9255" s="92"/>
      <c r="N9255" s="92"/>
      <c r="O9255" s="92"/>
      <c r="P9255" s="92"/>
      <c r="Q9255" s="92"/>
      <c r="R9255" s="92"/>
    </row>
    <row r="9256" spans="1:18" x14ac:dyDescent="0.3">
      <c r="A9256" s="107"/>
      <c r="B9256" s="92"/>
      <c r="C9256" s="92"/>
      <c r="D9256" s="92"/>
      <c r="E9256" s="92"/>
      <c r="F9256" s="92"/>
      <c r="G9256" s="92"/>
      <c r="H9256" s="92"/>
      <c r="I9256" s="92"/>
      <c r="J9256" s="92"/>
      <c r="K9256" s="92"/>
      <c r="N9256" s="92"/>
      <c r="O9256" s="92"/>
      <c r="P9256" s="92"/>
      <c r="Q9256" s="92"/>
      <c r="R9256" s="92"/>
    </row>
    <row r="9257" spans="1:18" x14ac:dyDescent="0.3">
      <c r="A9257" s="107"/>
      <c r="B9257" s="92"/>
      <c r="C9257" s="92"/>
      <c r="D9257" s="92"/>
      <c r="E9257" s="92"/>
      <c r="F9257" s="92"/>
      <c r="G9257" s="92"/>
      <c r="H9257" s="92"/>
      <c r="I9257" s="92"/>
      <c r="J9257" s="92"/>
      <c r="K9257" s="92"/>
      <c r="N9257" s="92"/>
      <c r="O9257" s="92"/>
      <c r="P9257" s="92"/>
      <c r="Q9257" s="92"/>
      <c r="R9257" s="92"/>
    </row>
    <row r="9258" spans="1:18" x14ac:dyDescent="0.3">
      <c r="A9258" s="107"/>
      <c r="B9258" s="92"/>
      <c r="C9258" s="92"/>
      <c r="D9258" s="92"/>
      <c r="E9258" s="92"/>
      <c r="F9258" s="92"/>
      <c r="G9258" s="92"/>
      <c r="H9258" s="92"/>
      <c r="I9258" s="92"/>
      <c r="J9258" s="92"/>
      <c r="K9258" s="92"/>
      <c r="N9258" s="92"/>
      <c r="O9258" s="92"/>
      <c r="P9258" s="92"/>
      <c r="Q9258" s="92"/>
      <c r="R9258" s="92"/>
    </row>
    <row r="9259" spans="1:18" x14ac:dyDescent="0.3">
      <c r="A9259" s="107"/>
      <c r="B9259" s="92"/>
      <c r="C9259" s="92"/>
      <c r="D9259" s="92"/>
      <c r="E9259" s="92"/>
      <c r="F9259" s="92"/>
      <c r="G9259" s="92"/>
      <c r="H9259" s="92"/>
      <c r="I9259" s="92"/>
      <c r="J9259" s="92"/>
      <c r="K9259" s="92"/>
      <c r="N9259" s="92"/>
      <c r="O9259" s="92"/>
      <c r="P9259" s="92"/>
      <c r="Q9259" s="92"/>
      <c r="R9259" s="92"/>
    </row>
    <row r="9260" spans="1:18" x14ac:dyDescent="0.3">
      <c r="A9260" s="107"/>
      <c r="B9260" s="92"/>
      <c r="C9260" s="92"/>
      <c r="D9260" s="92"/>
      <c r="E9260" s="92"/>
      <c r="F9260" s="92"/>
      <c r="G9260" s="92"/>
      <c r="H9260" s="92"/>
      <c r="I9260" s="92"/>
      <c r="J9260" s="92"/>
      <c r="K9260" s="92"/>
      <c r="N9260" s="92"/>
      <c r="O9260" s="92"/>
      <c r="P9260" s="92"/>
      <c r="Q9260" s="92"/>
      <c r="R9260" s="92"/>
    </row>
    <row r="9261" spans="1:18" x14ac:dyDescent="0.3">
      <c r="A9261" s="107"/>
      <c r="B9261" s="92"/>
      <c r="C9261" s="92"/>
      <c r="D9261" s="92"/>
      <c r="E9261" s="92"/>
      <c r="F9261" s="92"/>
      <c r="G9261" s="92"/>
      <c r="H9261" s="92"/>
      <c r="I9261" s="92"/>
      <c r="J9261" s="92"/>
      <c r="K9261" s="92"/>
      <c r="N9261" s="92"/>
      <c r="O9261" s="92"/>
      <c r="P9261" s="92"/>
      <c r="Q9261" s="92"/>
      <c r="R9261" s="92"/>
    </row>
    <row r="9262" spans="1:18" x14ac:dyDescent="0.3">
      <c r="A9262" s="107"/>
      <c r="B9262" s="92"/>
      <c r="C9262" s="92"/>
      <c r="D9262" s="92"/>
      <c r="E9262" s="92"/>
      <c r="F9262" s="92"/>
      <c r="G9262" s="92"/>
      <c r="H9262" s="92"/>
      <c r="I9262" s="92"/>
      <c r="J9262" s="92"/>
      <c r="K9262" s="92"/>
      <c r="N9262" s="92"/>
      <c r="O9262" s="92"/>
      <c r="P9262" s="92"/>
      <c r="Q9262" s="92"/>
      <c r="R9262" s="92"/>
    </row>
    <row r="9263" spans="1:18" x14ac:dyDescent="0.3">
      <c r="A9263" s="107"/>
      <c r="B9263" s="92"/>
      <c r="C9263" s="92"/>
      <c r="D9263" s="92"/>
      <c r="E9263" s="92"/>
      <c r="F9263" s="92"/>
      <c r="G9263" s="92"/>
      <c r="H9263" s="92"/>
      <c r="I9263" s="92"/>
      <c r="J9263" s="92"/>
      <c r="K9263" s="92"/>
      <c r="N9263" s="92"/>
      <c r="O9263" s="92"/>
      <c r="P9263" s="92"/>
      <c r="Q9263" s="92"/>
      <c r="R9263" s="92"/>
    </row>
    <row r="9264" spans="1:18" x14ac:dyDescent="0.3">
      <c r="A9264" s="107"/>
      <c r="B9264" s="92"/>
      <c r="C9264" s="92"/>
      <c r="D9264" s="92"/>
      <c r="E9264" s="92"/>
      <c r="F9264" s="92"/>
      <c r="G9264" s="92"/>
      <c r="H9264" s="92"/>
      <c r="I9264" s="92"/>
      <c r="J9264" s="92"/>
      <c r="K9264" s="92"/>
      <c r="N9264" s="92"/>
      <c r="O9264" s="92"/>
      <c r="P9264" s="92"/>
      <c r="Q9264" s="92"/>
      <c r="R9264" s="92"/>
    </row>
    <row r="9265" spans="1:18" x14ac:dyDescent="0.3">
      <c r="A9265" s="107"/>
      <c r="B9265" s="92"/>
      <c r="C9265" s="92"/>
      <c r="D9265" s="92"/>
      <c r="E9265" s="92"/>
      <c r="F9265" s="92"/>
      <c r="G9265" s="92"/>
      <c r="H9265" s="92"/>
      <c r="I9265" s="92"/>
      <c r="J9265" s="92"/>
      <c r="K9265" s="92"/>
      <c r="N9265" s="92"/>
      <c r="O9265" s="92"/>
      <c r="P9265" s="92"/>
      <c r="Q9265" s="92"/>
      <c r="R9265" s="92"/>
    </row>
    <row r="9266" spans="1:18" x14ac:dyDescent="0.3">
      <c r="A9266" s="107"/>
      <c r="B9266" s="92"/>
      <c r="C9266" s="92"/>
      <c r="D9266" s="92"/>
      <c r="E9266" s="92"/>
      <c r="F9266" s="92"/>
      <c r="G9266" s="92"/>
      <c r="H9266" s="92"/>
      <c r="I9266" s="92"/>
      <c r="J9266" s="92"/>
      <c r="K9266" s="92"/>
      <c r="N9266" s="92"/>
      <c r="O9266" s="92"/>
      <c r="P9266" s="92"/>
      <c r="Q9266" s="92"/>
      <c r="R9266" s="92"/>
    </row>
    <row r="9267" spans="1:18" x14ac:dyDescent="0.3">
      <c r="A9267" s="107"/>
      <c r="B9267" s="92"/>
      <c r="C9267" s="92"/>
      <c r="D9267" s="92"/>
      <c r="E9267" s="92"/>
      <c r="F9267" s="92"/>
      <c r="G9267" s="92"/>
      <c r="H9267" s="92"/>
      <c r="I9267" s="92"/>
      <c r="J9267" s="92"/>
      <c r="K9267" s="92"/>
      <c r="N9267" s="92"/>
      <c r="O9267" s="92"/>
      <c r="P9267" s="92"/>
      <c r="Q9267" s="92"/>
      <c r="R9267" s="92"/>
    </row>
    <row r="9268" spans="1:18" x14ac:dyDescent="0.3">
      <c r="A9268" s="107"/>
      <c r="B9268" s="92"/>
      <c r="C9268" s="92"/>
      <c r="D9268" s="92"/>
      <c r="E9268" s="92"/>
      <c r="F9268" s="92"/>
      <c r="G9268" s="92"/>
      <c r="H9268" s="92"/>
      <c r="I9268" s="92"/>
      <c r="J9268" s="92"/>
      <c r="K9268" s="92"/>
      <c r="N9268" s="92"/>
      <c r="O9268" s="92"/>
      <c r="P9268" s="92"/>
      <c r="Q9268" s="92"/>
      <c r="R9268" s="92"/>
    </row>
    <row r="9269" spans="1:18" x14ac:dyDescent="0.3">
      <c r="A9269" s="107"/>
      <c r="B9269" s="92"/>
      <c r="C9269" s="92"/>
      <c r="D9269" s="92"/>
      <c r="E9269" s="92"/>
      <c r="F9269" s="92"/>
      <c r="G9269" s="92"/>
      <c r="H9269" s="92"/>
      <c r="I9269" s="92"/>
      <c r="J9269" s="92"/>
      <c r="K9269" s="92"/>
      <c r="N9269" s="92"/>
      <c r="O9269" s="92"/>
      <c r="P9269" s="92"/>
      <c r="Q9269" s="92"/>
      <c r="R9269" s="92"/>
    </row>
    <row r="9270" spans="1:18" x14ac:dyDescent="0.3">
      <c r="A9270" s="107"/>
      <c r="B9270" s="92"/>
      <c r="C9270" s="92"/>
      <c r="D9270" s="92"/>
      <c r="E9270" s="92"/>
      <c r="F9270" s="92"/>
      <c r="G9270" s="92"/>
      <c r="H9270" s="92"/>
      <c r="I9270" s="92"/>
      <c r="J9270" s="92"/>
      <c r="K9270" s="92"/>
      <c r="N9270" s="92"/>
      <c r="O9270" s="92"/>
      <c r="P9270" s="92"/>
      <c r="Q9270" s="92"/>
      <c r="R9270" s="92"/>
    </row>
    <row r="9271" spans="1:18" x14ac:dyDescent="0.3">
      <c r="A9271" s="107"/>
      <c r="B9271" s="92"/>
      <c r="C9271" s="92"/>
      <c r="D9271" s="92"/>
      <c r="E9271" s="92"/>
      <c r="F9271" s="92"/>
      <c r="G9271" s="92"/>
      <c r="H9271" s="92"/>
      <c r="I9271" s="92"/>
      <c r="J9271" s="92"/>
      <c r="K9271" s="92"/>
      <c r="N9271" s="92"/>
      <c r="O9271" s="92"/>
      <c r="P9271" s="92"/>
      <c r="Q9271" s="92"/>
      <c r="R9271" s="92"/>
    </row>
    <row r="9272" spans="1:18" x14ac:dyDescent="0.3">
      <c r="A9272" s="107"/>
      <c r="B9272" s="92"/>
      <c r="C9272" s="92"/>
      <c r="D9272" s="92"/>
      <c r="E9272" s="92"/>
      <c r="F9272" s="92"/>
      <c r="G9272" s="92"/>
      <c r="H9272" s="92"/>
      <c r="I9272" s="92"/>
      <c r="J9272" s="92"/>
      <c r="K9272" s="92"/>
      <c r="N9272" s="92"/>
      <c r="O9272" s="92"/>
      <c r="P9272" s="92"/>
      <c r="Q9272" s="92"/>
      <c r="R9272" s="92"/>
    </row>
    <row r="9273" spans="1:18" x14ac:dyDescent="0.3">
      <c r="A9273" s="107"/>
      <c r="B9273" s="92"/>
      <c r="C9273" s="92"/>
      <c r="D9273" s="92"/>
      <c r="E9273" s="92"/>
      <c r="F9273" s="92"/>
      <c r="G9273" s="92"/>
      <c r="H9273" s="92"/>
      <c r="I9273" s="92"/>
      <c r="J9273" s="92"/>
      <c r="K9273" s="92"/>
      <c r="N9273" s="92"/>
      <c r="O9273" s="92"/>
      <c r="P9273" s="92"/>
      <c r="Q9273" s="92"/>
      <c r="R9273" s="92"/>
    </row>
    <row r="9274" spans="1:18" x14ac:dyDescent="0.3">
      <c r="A9274" s="107"/>
      <c r="B9274" s="92"/>
      <c r="C9274" s="92"/>
      <c r="D9274" s="92"/>
      <c r="E9274" s="92"/>
      <c r="F9274" s="92"/>
      <c r="G9274" s="92"/>
      <c r="H9274" s="92"/>
      <c r="I9274" s="92"/>
      <c r="J9274" s="92"/>
      <c r="K9274" s="92"/>
      <c r="N9274" s="92"/>
      <c r="O9274" s="92"/>
      <c r="P9274" s="92"/>
      <c r="Q9274" s="92"/>
      <c r="R9274" s="92"/>
    </row>
    <row r="9275" spans="1:18" x14ac:dyDescent="0.3">
      <c r="A9275" s="107"/>
      <c r="B9275" s="92"/>
      <c r="C9275" s="92"/>
      <c r="D9275" s="92"/>
      <c r="E9275" s="92"/>
      <c r="F9275" s="92"/>
      <c r="G9275" s="92"/>
      <c r="H9275" s="92"/>
      <c r="I9275" s="92"/>
      <c r="J9275" s="92"/>
      <c r="K9275" s="92"/>
      <c r="N9275" s="92"/>
      <c r="O9275" s="92"/>
      <c r="P9275" s="92"/>
      <c r="Q9275" s="92"/>
      <c r="R9275" s="92"/>
    </row>
    <row r="9276" spans="1:18" x14ac:dyDescent="0.3">
      <c r="A9276" s="107"/>
      <c r="B9276" s="92"/>
      <c r="C9276" s="92"/>
      <c r="D9276" s="92"/>
      <c r="E9276" s="92"/>
      <c r="F9276" s="92"/>
      <c r="G9276" s="92"/>
      <c r="H9276" s="92"/>
      <c r="I9276" s="92"/>
      <c r="J9276" s="92"/>
      <c r="K9276" s="92"/>
      <c r="N9276" s="92"/>
      <c r="O9276" s="92"/>
      <c r="P9276" s="92"/>
      <c r="Q9276" s="92"/>
      <c r="R9276" s="92"/>
    </row>
    <row r="9277" spans="1:18" x14ac:dyDescent="0.3">
      <c r="A9277" s="107"/>
      <c r="B9277" s="92"/>
      <c r="C9277" s="92"/>
      <c r="D9277" s="92"/>
      <c r="E9277" s="92"/>
      <c r="F9277" s="92"/>
      <c r="G9277" s="92"/>
      <c r="H9277" s="92"/>
      <c r="I9277" s="92"/>
      <c r="J9277" s="92"/>
      <c r="K9277" s="92"/>
      <c r="N9277" s="92"/>
      <c r="O9277" s="92"/>
      <c r="P9277" s="92"/>
      <c r="Q9277" s="92"/>
      <c r="R9277" s="92"/>
    </row>
    <row r="9278" spans="1:18" x14ac:dyDescent="0.3">
      <c r="A9278" s="107"/>
      <c r="B9278" s="92"/>
      <c r="C9278" s="92"/>
      <c r="D9278" s="92"/>
      <c r="E9278" s="92"/>
      <c r="F9278" s="92"/>
      <c r="G9278" s="92"/>
      <c r="H9278" s="92"/>
      <c r="I9278" s="92"/>
      <c r="J9278" s="92"/>
      <c r="K9278" s="92"/>
      <c r="N9278" s="92"/>
      <c r="O9278" s="92"/>
      <c r="P9278" s="92"/>
      <c r="Q9278" s="92"/>
      <c r="R9278" s="92"/>
    </row>
    <row r="9279" spans="1:18" x14ac:dyDescent="0.3">
      <c r="A9279" s="107"/>
      <c r="B9279" s="92"/>
      <c r="C9279" s="92"/>
      <c r="D9279" s="92"/>
      <c r="E9279" s="92"/>
      <c r="F9279" s="92"/>
      <c r="G9279" s="92"/>
      <c r="H9279" s="92"/>
      <c r="I9279" s="92"/>
      <c r="J9279" s="92"/>
      <c r="K9279" s="92"/>
      <c r="N9279" s="92"/>
      <c r="O9279" s="92"/>
      <c r="P9279" s="92"/>
      <c r="Q9279" s="92"/>
      <c r="R9279" s="92"/>
    </row>
    <row r="9280" spans="1:18" x14ac:dyDescent="0.3">
      <c r="A9280" s="107"/>
      <c r="B9280" s="92"/>
      <c r="C9280" s="92"/>
      <c r="D9280" s="92"/>
      <c r="E9280" s="92"/>
      <c r="F9280" s="92"/>
      <c r="G9280" s="92"/>
      <c r="H9280" s="92"/>
      <c r="I9280" s="92"/>
      <c r="J9280" s="92"/>
      <c r="K9280" s="92"/>
      <c r="N9280" s="92"/>
      <c r="O9280" s="92"/>
      <c r="P9280" s="92"/>
      <c r="Q9280" s="92"/>
      <c r="R9280" s="92"/>
    </row>
    <row r="9281" spans="1:18" x14ac:dyDescent="0.3">
      <c r="A9281" s="107"/>
      <c r="B9281" s="92"/>
      <c r="C9281" s="92"/>
      <c r="D9281" s="92"/>
      <c r="E9281" s="92"/>
      <c r="F9281" s="92"/>
      <c r="G9281" s="92"/>
      <c r="H9281" s="92"/>
      <c r="I9281" s="92"/>
      <c r="J9281" s="92"/>
      <c r="K9281" s="92"/>
      <c r="N9281" s="92"/>
      <c r="O9281" s="92"/>
      <c r="P9281" s="92"/>
      <c r="Q9281" s="92"/>
      <c r="R9281" s="92"/>
    </row>
    <row r="9282" spans="1:18" x14ac:dyDescent="0.3">
      <c r="A9282" s="107"/>
      <c r="B9282" s="92"/>
      <c r="C9282" s="92"/>
      <c r="D9282" s="92"/>
      <c r="E9282" s="92"/>
      <c r="F9282" s="92"/>
      <c r="G9282" s="92"/>
      <c r="H9282" s="92"/>
      <c r="I9282" s="92"/>
      <c r="J9282" s="92"/>
      <c r="K9282" s="92"/>
      <c r="N9282" s="92"/>
      <c r="O9282" s="92"/>
      <c r="P9282" s="92"/>
      <c r="Q9282" s="92"/>
      <c r="R9282" s="92"/>
    </row>
    <row r="9283" spans="1:18" x14ac:dyDescent="0.3">
      <c r="A9283" s="107"/>
      <c r="B9283" s="92"/>
      <c r="C9283" s="92"/>
      <c r="D9283" s="92"/>
      <c r="E9283" s="92"/>
      <c r="F9283" s="92"/>
      <c r="G9283" s="92"/>
      <c r="H9283" s="92"/>
      <c r="I9283" s="92"/>
      <c r="J9283" s="92"/>
      <c r="K9283" s="92"/>
      <c r="N9283" s="92"/>
      <c r="O9283" s="92"/>
      <c r="P9283" s="92"/>
      <c r="Q9283" s="92"/>
      <c r="R9283" s="92"/>
    </row>
    <row r="9284" spans="1:18" x14ac:dyDescent="0.3">
      <c r="A9284" s="107"/>
      <c r="B9284" s="92"/>
      <c r="C9284" s="92"/>
      <c r="D9284" s="92"/>
      <c r="E9284" s="92"/>
      <c r="F9284" s="92"/>
      <c r="G9284" s="92"/>
      <c r="H9284" s="92"/>
      <c r="I9284" s="92"/>
      <c r="J9284" s="92"/>
      <c r="K9284" s="92"/>
      <c r="N9284" s="92"/>
      <c r="O9284" s="92"/>
      <c r="P9284" s="92"/>
      <c r="Q9284" s="92"/>
      <c r="R9284" s="92"/>
    </row>
    <row r="9285" spans="1:18" x14ac:dyDescent="0.3">
      <c r="A9285" s="107"/>
      <c r="B9285" s="92"/>
      <c r="C9285" s="92"/>
      <c r="D9285" s="92"/>
      <c r="E9285" s="92"/>
      <c r="F9285" s="92"/>
      <c r="G9285" s="92"/>
      <c r="H9285" s="92"/>
      <c r="I9285" s="92"/>
      <c r="J9285" s="92"/>
      <c r="K9285" s="92"/>
      <c r="N9285" s="92"/>
      <c r="O9285" s="92"/>
      <c r="P9285" s="92"/>
      <c r="Q9285" s="92"/>
      <c r="R9285" s="92"/>
    </row>
    <row r="9286" spans="1:18" x14ac:dyDescent="0.3">
      <c r="A9286" s="107"/>
      <c r="B9286" s="92"/>
      <c r="C9286" s="92"/>
      <c r="D9286" s="92"/>
      <c r="E9286" s="92"/>
      <c r="F9286" s="92"/>
      <c r="G9286" s="92"/>
      <c r="H9286" s="92"/>
      <c r="I9286" s="92"/>
      <c r="J9286" s="92"/>
      <c r="K9286" s="92"/>
      <c r="N9286" s="92"/>
      <c r="O9286" s="92"/>
      <c r="P9286" s="92"/>
      <c r="Q9286" s="92"/>
      <c r="R9286" s="92"/>
    </row>
    <row r="9287" spans="1:18" x14ac:dyDescent="0.3">
      <c r="A9287" s="107"/>
      <c r="B9287" s="92"/>
      <c r="C9287" s="92"/>
      <c r="D9287" s="92"/>
      <c r="E9287" s="92"/>
      <c r="F9287" s="92"/>
      <c r="G9287" s="92"/>
      <c r="H9287" s="92"/>
      <c r="I9287" s="92"/>
      <c r="J9287" s="92"/>
      <c r="K9287" s="92"/>
      <c r="N9287" s="92"/>
      <c r="O9287" s="92"/>
      <c r="P9287" s="92"/>
      <c r="Q9287" s="92"/>
      <c r="R9287" s="92"/>
    </row>
    <row r="9288" spans="1:18" x14ac:dyDescent="0.3">
      <c r="A9288" s="107"/>
      <c r="B9288" s="92"/>
      <c r="C9288" s="92"/>
      <c r="D9288" s="92"/>
      <c r="E9288" s="92"/>
      <c r="F9288" s="92"/>
      <c r="G9288" s="92"/>
      <c r="H9288" s="92"/>
      <c r="I9288" s="92"/>
      <c r="J9288" s="92"/>
      <c r="K9288" s="92"/>
      <c r="N9288" s="92"/>
      <c r="O9288" s="92"/>
      <c r="P9288" s="92"/>
      <c r="Q9288" s="92"/>
      <c r="R9288" s="92"/>
    </row>
    <row r="9289" spans="1:18" x14ac:dyDescent="0.3">
      <c r="A9289" s="107"/>
      <c r="B9289" s="92"/>
      <c r="C9289" s="92"/>
      <c r="D9289" s="92"/>
      <c r="E9289" s="92"/>
      <c r="F9289" s="92"/>
      <c r="G9289" s="92"/>
      <c r="H9289" s="92"/>
      <c r="I9289" s="92"/>
      <c r="J9289" s="92"/>
      <c r="K9289" s="92"/>
      <c r="N9289" s="92"/>
      <c r="O9289" s="92"/>
      <c r="P9289" s="92"/>
      <c r="Q9289" s="92"/>
      <c r="R9289" s="92"/>
    </row>
    <row r="9290" spans="1:18" x14ac:dyDescent="0.3">
      <c r="A9290" s="107"/>
      <c r="B9290" s="92"/>
      <c r="C9290" s="92"/>
      <c r="D9290" s="92"/>
      <c r="E9290" s="92"/>
      <c r="F9290" s="92"/>
      <c r="G9290" s="92"/>
      <c r="H9290" s="92"/>
      <c r="I9290" s="92"/>
      <c r="J9290" s="92"/>
      <c r="K9290" s="92"/>
      <c r="N9290" s="92"/>
      <c r="O9290" s="92"/>
      <c r="P9290" s="92"/>
      <c r="Q9290" s="92"/>
      <c r="R9290" s="92"/>
    </row>
    <row r="9291" spans="1:18" x14ac:dyDescent="0.3">
      <c r="A9291" s="107"/>
      <c r="B9291" s="92"/>
      <c r="C9291" s="92"/>
      <c r="D9291" s="92"/>
      <c r="E9291" s="92"/>
      <c r="F9291" s="92"/>
      <c r="G9291" s="92"/>
      <c r="H9291" s="92"/>
      <c r="I9291" s="92"/>
      <c r="J9291" s="92"/>
      <c r="K9291" s="92"/>
      <c r="N9291" s="92"/>
      <c r="O9291" s="92"/>
      <c r="P9291" s="92"/>
      <c r="Q9291" s="92"/>
      <c r="R9291" s="92"/>
    </row>
    <row r="9292" spans="1:18" x14ac:dyDescent="0.3">
      <c r="A9292" s="107"/>
      <c r="B9292" s="92"/>
      <c r="C9292" s="92"/>
      <c r="D9292" s="92"/>
      <c r="E9292" s="92"/>
      <c r="F9292" s="92"/>
      <c r="G9292" s="92"/>
      <c r="H9292" s="92"/>
      <c r="I9292" s="92"/>
      <c r="J9292" s="92"/>
      <c r="K9292" s="92"/>
      <c r="N9292" s="92"/>
      <c r="O9292" s="92"/>
      <c r="P9292" s="92"/>
      <c r="Q9292" s="92"/>
      <c r="R9292" s="92"/>
    </row>
    <row r="9293" spans="1:18" x14ac:dyDescent="0.3">
      <c r="A9293" s="107"/>
      <c r="B9293" s="92"/>
      <c r="C9293" s="92"/>
      <c r="D9293" s="92"/>
      <c r="E9293" s="92"/>
      <c r="F9293" s="92"/>
      <c r="G9293" s="92"/>
      <c r="H9293" s="92"/>
      <c r="I9293" s="92"/>
      <c r="J9293" s="92"/>
      <c r="K9293" s="92"/>
      <c r="N9293" s="92"/>
      <c r="O9293" s="92"/>
      <c r="P9293" s="92"/>
      <c r="Q9293" s="92"/>
      <c r="R9293" s="92"/>
    </row>
    <row r="9294" spans="1:18" x14ac:dyDescent="0.3">
      <c r="A9294" s="107"/>
      <c r="B9294" s="92"/>
      <c r="C9294" s="92"/>
      <c r="D9294" s="92"/>
      <c r="E9294" s="92"/>
      <c r="F9294" s="92"/>
      <c r="G9294" s="92"/>
      <c r="H9294" s="92"/>
      <c r="I9294" s="92"/>
      <c r="J9294" s="92"/>
      <c r="K9294" s="92"/>
      <c r="N9294" s="92"/>
      <c r="O9294" s="92"/>
      <c r="P9294" s="92"/>
      <c r="Q9294" s="92"/>
      <c r="R9294" s="92"/>
    </row>
    <row r="9295" spans="1:18" x14ac:dyDescent="0.3">
      <c r="A9295" s="107"/>
      <c r="B9295" s="92"/>
      <c r="C9295" s="92"/>
      <c r="D9295" s="92"/>
      <c r="E9295" s="92"/>
      <c r="F9295" s="92"/>
      <c r="G9295" s="92"/>
      <c r="H9295" s="92"/>
      <c r="I9295" s="92"/>
      <c r="J9295" s="92"/>
      <c r="K9295" s="92"/>
      <c r="N9295" s="92"/>
      <c r="O9295" s="92"/>
      <c r="P9295" s="92"/>
      <c r="Q9295" s="92"/>
      <c r="R9295" s="92"/>
    </row>
    <row r="9296" spans="1:18" x14ac:dyDescent="0.3">
      <c r="A9296" s="107"/>
      <c r="B9296" s="92"/>
      <c r="C9296" s="92"/>
      <c r="D9296" s="92"/>
      <c r="E9296" s="92"/>
      <c r="F9296" s="92"/>
      <c r="G9296" s="92"/>
      <c r="H9296" s="92"/>
      <c r="I9296" s="92"/>
      <c r="J9296" s="92"/>
      <c r="K9296" s="92"/>
      <c r="N9296" s="92"/>
      <c r="O9296" s="92"/>
      <c r="P9296" s="92"/>
      <c r="Q9296" s="92"/>
      <c r="R9296" s="92"/>
    </row>
    <row r="9297" spans="1:18" x14ac:dyDescent="0.3">
      <c r="A9297" s="107"/>
      <c r="B9297" s="92"/>
      <c r="C9297" s="92"/>
      <c r="D9297" s="92"/>
      <c r="E9297" s="92"/>
      <c r="F9297" s="92"/>
      <c r="G9297" s="92"/>
      <c r="H9297" s="92"/>
      <c r="I9297" s="92"/>
      <c r="J9297" s="92"/>
      <c r="K9297" s="92"/>
      <c r="N9297" s="92"/>
      <c r="O9297" s="92"/>
      <c r="P9297" s="92"/>
      <c r="Q9297" s="92"/>
      <c r="R9297" s="92"/>
    </row>
    <row r="9298" spans="1:18" x14ac:dyDescent="0.3">
      <c r="A9298" s="107"/>
      <c r="B9298" s="92"/>
      <c r="C9298" s="92"/>
      <c r="D9298" s="92"/>
      <c r="E9298" s="92"/>
      <c r="F9298" s="92"/>
      <c r="G9298" s="92"/>
      <c r="H9298" s="92"/>
      <c r="I9298" s="92"/>
      <c r="J9298" s="92"/>
      <c r="K9298" s="92"/>
      <c r="N9298" s="92"/>
      <c r="O9298" s="92"/>
      <c r="P9298" s="92"/>
      <c r="Q9298" s="92"/>
      <c r="R9298" s="92"/>
    </row>
    <row r="9299" spans="1:18" x14ac:dyDescent="0.3">
      <c r="A9299" s="107"/>
      <c r="B9299" s="92"/>
      <c r="C9299" s="92"/>
      <c r="D9299" s="92"/>
      <c r="E9299" s="92"/>
      <c r="F9299" s="92"/>
      <c r="G9299" s="92"/>
      <c r="H9299" s="92"/>
      <c r="I9299" s="92"/>
      <c r="J9299" s="92"/>
      <c r="K9299" s="92"/>
      <c r="N9299" s="92"/>
      <c r="O9299" s="92"/>
      <c r="P9299" s="92"/>
      <c r="Q9299" s="92"/>
      <c r="R9299" s="92"/>
    </row>
    <row r="9300" spans="1:18" x14ac:dyDescent="0.3">
      <c r="A9300" s="107"/>
      <c r="B9300" s="92"/>
      <c r="C9300" s="92"/>
      <c r="D9300" s="92"/>
      <c r="E9300" s="92"/>
      <c r="F9300" s="92"/>
      <c r="G9300" s="92"/>
      <c r="H9300" s="92"/>
      <c r="I9300" s="92"/>
      <c r="J9300" s="92"/>
      <c r="K9300" s="92"/>
      <c r="N9300" s="92"/>
      <c r="O9300" s="92"/>
      <c r="P9300" s="92"/>
      <c r="Q9300" s="92"/>
      <c r="R9300" s="92"/>
    </row>
    <row r="9301" spans="1:18" x14ac:dyDescent="0.3">
      <c r="A9301" s="107"/>
      <c r="B9301" s="92"/>
      <c r="C9301" s="92"/>
      <c r="D9301" s="92"/>
      <c r="E9301" s="92"/>
      <c r="F9301" s="92"/>
      <c r="G9301" s="92"/>
      <c r="H9301" s="92"/>
      <c r="I9301" s="92"/>
      <c r="J9301" s="92"/>
      <c r="K9301" s="92"/>
      <c r="N9301" s="92"/>
      <c r="O9301" s="92"/>
      <c r="P9301" s="92"/>
      <c r="Q9301" s="92"/>
      <c r="R9301" s="92"/>
    </row>
    <row r="9302" spans="1:18" x14ac:dyDescent="0.3">
      <c r="A9302" s="107"/>
      <c r="B9302" s="92"/>
      <c r="C9302" s="92"/>
      <c r="D9302" s="92"/>
      <c r="E9302" s="92"/>
      <c r="F9302" s="92"/>
      <c r="G9302" s="92"/>
      <c r="H9302" s="92"/>
      <c r="I9302" s="92"/>
      <c r="J9302" s="92"/>
      <c r="K9302" s="92"/>
      <c r="N9302" s="92"/>
      <c r="O9302" s="92"/>
      <c r="P9302" s="92"/>
      <c r="Q9302" s="92"/>
      <c r="R9302" s="92"/>
    </row>
    <row r="9303" spans="1:18" x14ac:dyDescent="0.3">
      <c r="A9303" s="107"/>
      <c r="B9303" s="92"/>
      <c r="C9303" s="92"/>
      <c r="D9303" s="92"/>
      <c r="E9303" s="92"/>
      <c r="F9303" s="92"/>
      <c r="G9303" s="92"/>
      <c r="H9303" s="92"/>
      <c r="I9303" s="92"/>
      <c r="J9303" s="92"/>
      <c r="K9303" s="92"/>
      <c r="N9303" s="92"/>
      <c r="O9303" s="92"/>
      <c r="P9303" s="92"/>
      <c r="Q9303" s="92"/>
      <c r="R9303" s="92"/>
    </row>
    <row r="9304" spans="1:18" x14ac:dyDescent="0.3">
      <c r="A9304" s="107"/>
      <c r="B9304" s="92"/>
      <c r="C9304" s="92"/>
      <c r="D9304" s="92"/>
      <c r="E9304" s="92"/>
      <c r="F9304" s="92"/>
      <c r="G9304" s="92"/>
      <c r="H9304" s="92"/>
      <c r="I9304" s="92"/>
      <c r="J9304" s="92"/>
      <c r="K9304" s="92"/>
      <c r="N9304" s="92"/>
      <c r="O9304" s="92"/>
      <c r="P9304" s="92"/>
      <c r="Q9304" s="92"/>
      <c r="R9304" s="92"/>
    </row>
    <row r="9305" spans="1:18" x14ac:dyDescent="0.3">
      <c r="A9305" s="107"/>
      <c r="B9305" s="92"/>
      <c r="C9305" s="92"/>
      <c r="D9305" s="92"/>
      <c r="E9305" s="92"/>
      <c r="F9305" s="92"/>
      <c r="G9305" s="92"/>
      <c r="H9305" s="92"/>
      <c r="I9305" s="92"/>
      <c r="J9305" s="92"/>
      <c r="K9305" s="92"/>
      <c r="N9305" s="92"/>
      <c r="O9305" s="92"/>
      <c r="P9305" s="92"/>
      <c r="Q9305" s="92"/>
      <c r="R9305" s="92"/>
    </row>
    <row r="9306" spans="1:18" x14ac:dyDescent="0.3">
      <c r="A9306" s="107"/>
      <c r="B9306" s="92"/>
      <c r="C9306" s="92"/>
      <c r="D9306" s="92"/>
      <c r="E9306" s="92"/>
      <c r="F9306" s="92"/>
      <c r="G9306" s="92"/>
      <c r="H9306" s="92"/>
      <c r="I9306" s="92"/>
      <c r="J9306" s="92"/>
      <c r="K9306" s="92"/>
      <c r="N9306" s="92"/>
      <c r="O9306" s="92"/>
      <c r="P9306" s="92"/>
      <c r="Q9306" s="92"/>
      <c r="R9306" s="92"/>
    </row>
    <row r="9307" spans="1:18" x14ac:dyDescent="0.3">
      <c r="A9307" s="107"/>
      <c r="B9307" s="92"/>
      <c r="C9307" s="92"/>
      <c r="D9307" s="92"/>
      <c r="E9307" s="92"/>
      <c r="F9307" s="92"/>
      <c r="G9307" s="92"/>
      <c r="H9307" s="92"/>
      <c r="I9307" s="92"/>
      <c r="J9307" s="92"/>
      <c r="K9307" s="92"/>
      <c r="N9307" s="92"/>
      <c r="O9307" s="92"/>
      <c r="P9307" s="92"/>
      <c r="Q9307" s="92"/>
      <c r="R9307" s="92"/>
    </row>
    <row r="9308" spans="1:18" x14ac:dyDescent="0.3">
      <c r="A9308" s="107"/>
      <c r="B9308" s="92"/>
      <c r="C9308" s="92"/>
      <c r="D9308" s="92"/>
      <c r="E9308" s="92"/>
      <c r="F9308" s="92"/>
      <c r="G9308" s="92"/>
      <c r="H9308" s="92"/>
      <c r="I9308" s="92"/>
      <c r="J9308" s="92"/>
      <c r="K9308" s="92"/>
      <c r="N9308" s="92"/>
      <c r="O9308" s="92"/>
      <c r="P9308" s="92"/>
      <c r="Q9308" s="92"/>
      <c r="R9308" s="92"/>
    </row>
    <row r="9309" spans="1:18" x14ac:dyDescent="0.3">
      <c r="A9309" s="107"/>
      <c r="B9309" s="92"/>
      <c r="C9309" s="92"/>
      <c r="D9309" s="92"/>
      <c r="E9309" s="92"/>
      <c r="F9309" s="92"/>
      <c r="G9309" s="92"/>
      <c r="H9309" s="92"/>
      <c r="I9309" s="92"/>
      <c r="J9309" s="92"/>
      <c r="K9309" s="92"/>
      <c r="N9309" s="92"/>
      <c r="O9309" s="92"/>
      <c r="P9309" s="92"/>
      <c r="Q9309" s="92"/>
      <c r="R9309" s="92"/>
    </row>
    <row r="9310" spans="1:18" x14ac:dyDescent="0.3">
      <c r="A9310" s="107"/>
      <c r="B9310" s="92"/>
      <c r="C9310" s="92"/>
      <c r="D9310" s="92"/>
      <c r="E9310" s="92"/>
      <c r="F9310" s="92"/>
      <c r="G9310" s="92"/>
      <c r="H9310" s="92"/>
      <c r="I9310" s="92"/>
      <c r="J9310" s="92"/>
      <c r="K9310" s="92"/>
      <c r="N9310" s="92"/>
      <c r="O9310" s="92"/>
      <c r="P9310" s="92"/>
      <c r="Q9310" s="92"/>
      <c r="R9310" s="92"/>
    </row>
    <row r="9311" spans="1:18" x14ac:dyDescent="0.3">
      <c r="A9311" s="107"/>
      <c r="B9311" s="92"/>
      <c r="C9311" s="92"/>
      <c r="D9311" s="92"/>
      <c r="E9311" s="92"/>
      <c r="F9311" s="92"/>
      <c r="G9311" s="92"/>
      <c r="H9311" s="92"/>
      <c r="I9311" s="92"/>
      <c r="J9311" s="92"/>
      <c r="K9311" s="92"/>
      <c r="N9311" s="92"/>
      <c r="O9311" s="92"/>
      <c r="P9311" s="92"/>
      <c r="Q9311" s="92"/>
      <c r="R9311" s="92"/>
    </row>
    <row r="9312" spans="1:18" x14ac:dyDescent="0.3">
      <c r="A9312" s="107"/>
      <c r="B9312" s="92"/>
      <c r="C9312" s="92"/>
      <c r="D9312" s="92"/>
      <c r="E9312" s="92"/>
      <c r="F9312" s="92"/>
      <c r="G9312" s="92"/>
      <c r="H9312" s="92"/>
      <c r="I9312" s="92"/>
      <c r="J9312" s="92"/>
      <c r="K9312" s="92"/>
      <c r="N9312" s="92"/>
      <c r="O9312" s="92"/>
      <c r="P9312" s="92"/>
      <c r="Q9312" s="92"/>
      <c r="R9312" s="92"/>
    </row>
    <row r="9313" spans="1:18" x14ac:dyDescent="0.3">
      <c r="A9313" s="107"/>
      <c r="B9313" s="92"/>
      <c r="C9313" s="92"/>
      <c r="D9313" s="92"/>
      <c r="E9313" s="92"/>
      <c r="F9313" s="92"/>
      <c r="G9313" s="92"/>
      <c r="H9313" s="92"/>
      <c r="I9313" s="92"/>
      <c r="J9313" s="92"/>
      <c r="K9313" s="92"/>
      <c r="N9313" s="92"/>
      <c r="O9313" s="92"/>
      <c r="P9313" s="92"/>
      <c r="Q9313" s="92"/>
      <c r="R9313" s="92"/>
    </row>
    <row r="9314" spans="1:18" x14ac:dyDescent="0.3">
      <c r="A9314" s="107"/>
      <c r="B9314" s="92"/>
      <c r="C9314" s="92"/>
      <c r="D9314" s="92"/>
      <c r="E9314" s="92"/>
      <c r="F9314" s="92"/>
      <c r="G9314" s="92"/>
      <c r="H9314" s="92"/>
      <c r="I9314" s="92"/>
      <c r="J9314" s="92"/>
      <c r="K9314" s="92"/>
      <c r="N9314" s="92"/>
      <c r="O9314" s="92"/>
      <c r="P9314" s="92"/>
      <c r="Q9314" s="92"/>
      <c r="R9314" s="92"/>
    </row>
    <row r="9315" spans="1:18" x14ac:dyDescent="0.3">
      <c r="A9315" s="107"/>
      <c r="B9315" s="92"/>
      <c r="C9315" s="92"/>
      <c r="D9315" s="92"/>
      <c r="E9315" s="92"/>
      <c r="F9315" s="92"/>
      <c r="G9315" s="92"/>
      <c r="H9315" s="92"/>
      <c r="I9315" s="92"/>
      <c r="J9315" s="92"/>
      <c r="K9315" s="92"/>
      <c r="N9315" s="92"/>
      <c r="O9315" s="92"/>
      <c r="P9315" s="92"/>
      <c r="Q9315" s="92"/>
      <c r="R9315" s="92"/>
    </row>
    <row r="9316" spans="1:18" x14ac:dyDescent="0.3">
      <c r="A9316" s="107"/>
      <c r="B9316" s="92"/>
      <c r="C9316" s="92"/>
      <c r="D9316" s="92"/>
      <c r="E9316" s="92"/>
      <c r="F9316" s="92"/>
      <c r="G9316" s="92"/>
      <c r="H9316" s="92"/>
      <c r="I9316" s="92"/>
      <c r="J9316" s="92"/>
      <c r="K9316" s="92"/>
      <c r="N9316" s="92"/>
      <c r="O9316" s="92"/>
      <c r="P9316" s="92"/>
      <c r="Q9316" s="92"/>
      <c r="R9316" s="92"/>
    </row>
    <row r="9317" spans="1:18" x14ac:dyDescent="0.3">
      <c r="A9317" s="107"/>
      <c r="B9317" s="92"/>
      <c r="C9317" s="92"/>
      <c r="D9317" s="92"/>
      <c r="E9317" s="92"/>
      <c r="F9317" s="92"/>
      <c r="G9317" s="92"/>
      <c r="H9317" s="92"/>
      <c r="I9317" s="92"/>
      <c r="J9317" s="92"/>
      <c r="K9317" s="92"/>
      <c r="N9317" s="92"/>
      <c r="O9317" s="92"/>
      <c r="P9317" s="92"/>
      <c r="Q9317" s="92"/>
      <c r="R9317" s="92"/>
    </row>
    <row r="9318" spans="1:18" x14ac:dyDescent="0.3">
      <c r="A9318" s="107"/>
      <c r="B9318" s="92"/>
      <c r="C9318" s="92"/>
      <c r="D9318" s="92"/>
      <c r="E9318" s="92"/>
      <c r="F9318" s="92"/>
      <c r="G9318" s="92"/>
      <c r="H9318" s="92"/>
      <c r="I9318" s="92"/>
      <c r="J9318" s="92"/>
      <c r="K9318" s="92"/>
      <c r="N9318" s="92"/>
      <c r="O9318" s="92"/>
      <c r="P9318" s="92"/>
      <c r="Q9318" s="92"/>
      <c r="R9318" s="92"/>
    </row>
    <row r="9319" spans="1:18" x14ac:dyDescent="0.3">
      <c r="A9319" s="107"/>
      <c r="B9319" s="92"/>
      <c r="C9319" s="92"/>
      <c r="D9319" s="92"/>
      <c r="E9319" s="92"/>
      <c r="F9319" s="92"/>
      <c r="G9319" s="92"/>
      <c r="H9319" s="92"/>
      <c r="I9319" s="92"/>
      <c r="J9319" s="92"/>
      <c r="K9319" s="92"/>
      <c r="N9319" s="92"/>
      <c r="O9319" s="92"/>
      <c r="P9319" s="92"/>
      <c r="Q9319" s="92"/>
      <c r="R9319" s="92"/>
    </row>
    <row r="9320" spans="1:18" x14ac:dyDescent="0.3">
      <c r="A9320" s="107"/>
      <c r="B9320" s="92"/>
      <c r="C9320" s="92"/>
      <c r="D9320" s="92"/>
      <c r="E9320" s="92"/>
      <c r="F9320" s="92"/>
      <c r="G9320" s="92"/>
      <c r="H9320" s="92"/>
      <c r="I9320" s="92"/>
      <c r="J9320" s="92"/>
      <c r="K9320" s="92"/>
      <c r="N9320" s="92"/>
      <c r="O9320" s="92"/>
      <c r="P9320" s="92"/>
      <c r="Q9320" s="92"/>
      <c r="R9320" s="92"/>
    </row>
    <row r="9321" spans="1:18" x14ac:dyDescent="0.3">
      <c r="A9321" s="107"/>
      <c r="B9321" s="92"/>
      <c r="C9321" s="92"/>
      <c r="D9321" s="92"/>
      <c r="E9321" s="92"/>
      <c r="F9321" s="92"/>
      <c r="G9321" s="92"/>
      <c r="H9321" s="92"/>
      <c r="I9321" s="92"/>
      <c r="J9321" s="92"/>
      <c r="K9321" s="92"/>
      <c r="N9321" s="92"/>
      <c r="O9321" s="92"/>
      <c r="P9321" s="92"/>
      <c r="Q9321" s="92"/>
      <c r="R9321" s="92"/>
    </row>
    <row r="9322" spans="1:18" x14ac:dyDescent="0.3">
      <c r="A9322" s="107"/>
      <c r="B9322" s="92"/>
      <c r="C9322" s="92"/>
      <c r="D9322" s="92"/>
      <c r="E9322" s="92"/>
      <c r="F9322" s="92"/>
      <c r="G9322" s="92"/>
      <c r="H9322" s="92"/>
      <c r="I9322" s="92"/>
      <c r="J9322" s="92"/>
      <c r="K9322" s="92"/>
      <c r="N9322" s="92"/>
      <c r="O9322" s="92"/>
      <c r="P9322" s="92"/>
      <c r="Q9322" s="92"/>
      <c r="R9322" s="92"/>
    </row>
    <row r="9323" spans="1:18" x14ac:dyDescent="0.3">
      <c r="A9323" s="107"/>
      <c r="B9323" s="92"/>
      <c r="C9323" s="92"/>
      <c r="D9323" s="92"/>
      <c r="E9323" s="92"/>
      <c r="F9323" s="92"/>
      <c r="G9323" s="92"/>
      <c r="H9323" s="92"/>
      <c r="I9323" s="92"/>
      <c r="J9323" s="92"/>
      <c r="K9323" s="92"/>
      <c r="N9323" s="92"/>
      <c r="O9323" s="92"/>
      <c r="P9323" s="92"/>
      <c r="Q9323" s="92"/>
      <c r="R9323" s="92"/>
    </row>
    <row r="9324" spans="1:18" x14ac:dyDescent="0.3">
      <c r="A9324" s="107"/>
      <c r="B9324" s="92"/>
      <c r="C9324" s="92"/>
      <c r="D9324" s="92"/>
      <c r="E9324" s="92"/>
      <c r="F9324" s="92"/>
      <c r="G9324" s="92"/>
      <c r="H9324" s="92"/>
      <c r="I9324" s="92"/>
      <c r="J9324" s="92"/>
      <c r="K9324" s="92"/>
      <c r="N9324" s="92"/>
      <c r="O9324" s="92"/>
      <c r="P9324" s="92"/>
      <c r="Q9324" s="92"/>
      <c r="R9324" s="92"/>
    </row>
    <row r="9325" spans="1:18" x14ac:dyDescent="0.3">
      <c r="A9325" s="107"/>
      <c r="B9325" s="92"/>
      <c r="C9325" s="92"/>
      <c r="D9325" s="92"/>
      <c r="E9325" s="92"/>
      <c r="F9325" s="92"/>
      <c r="G9325" s="92"/>
      <c r="H9325" s="92"/>
      <c r="I9325" s="92"/>
      <c r="J9325" s="92"/>
      <c r="K9325" s="92"/>
      <c r="N9325" s="92"/>
      <c r="O9325" s="92"/>
      <c r="P9325" s="92"/>
      <c r="Q9325" s="92"/>
      <c r="R9325" s="92"/>
    </row>
    <row r="9326" spans="1:18" x14ac:dyDescent="0.3">
      <c r="A9326" s="107"/>
      <c r="B9326" s="92"/>
      <c r="C9326" s="92"/>
      <c r="D9326" s="92"/>
      <c r="E9326" s="92"/>
      <c r="F9326" s="92"/>
      <c r="G9326" s="92"/>
      <c r="H9326" s="92"/>
      <c r="I9326" s="92"/>
      <c r="J9326" s="92"/>
      <c r="K9326" s="92"/>
      <c r="N9326" s="92"/>
      <c r="O9326" s="92"/>
      <c r="P9326" s="92"/>
      <c r="Q9326" s="92"/>
      <c r="R9326" s="92"/>
    </row>
    <row r="9327" spans="1:18" x14ac:dyDescent="0.3">
      <c r="A9327" s="107"/>
      <c r="B9327" s="92"/>
      <c r="C9327" s="92"/>
      <c r="D9327" s="92"/>
      <c r="E9327" s="92"/>
      <c r="F9327" s="92"/>
      <c r="G9327" s="92"/>
      <c r="H9327" s="92"/>
      <c r="I9327" s="92"/>
      <c r="J9327" s="92"/>
      <c r="K9327" s="92"/>
      <c r="N9327" s="92"/>
      <c r="O9327" s="92"/>
      <c r="P9327" s="92"/>
      <c r="Q9327" s="92"/>
      <c r="R9327" s="92"/>
    </row>
    <row r="9328" spans="1:18" x14ac:dyDescent="0.3">
      <c r="A9328" s="107"/>
      <c r="B9328" s="92"/>
      <c r="C9328" s="92"/>
      <c r="D9328" s="92"/>
      <c r="E9328" s="92"/>
      <c r="F9328" s="92"/>
      <c r="G9328" s="92"/>
      <c r="H9328" s="92"/>
      <c r="I9328" s="92"/>
      <c r="J9328" s="92"/>
      <c r="K9328" s="92"/>
      <c r="N9328" s="92"/>
      <c r="O9328" s="92"/>
      <c r="P9328" s="92"/>
      <c r="Q9328" s="92"/>
      <c r="R9328" s="92"/>
    </row>
    <row r="9329" spans="1:18" x14ac:dyDescent="0.3">
      <c r="A9329" s="107"/>
      <c r="B9329" s="92"/>
      <c r="C9329" s="92"/>
      <c r="D9329" s="92"/>
      <c r="E9329" s="92"/>
      <c r="F9329" s="92"/>
      <c r="G9329" s="92"/>
      <c r="H9329" s="92"/>
      <c r="I9329" s="92"/>
      <c r="J9329" s="92"/>
      <c r="K9329" s="92"/>
      <c r="N9329" s="92"/>
      <c r="O9329" s="92"/>
      <c r="P9329" s="92"/>
      <c r="Q9329" s="92"/>
      <c r="R9329" s="92"/>
    </row>
    <row r="9330" spans="1:18" x14ac:dyDescent="0.3">
      <c r="A9330" s="107"/>
      <c r="B9330" s="92"/>
      <c r="C9330" s="92"/>
      <c r="D9330" s="92"/>
      <c r="E9330" s="92"/>
      <c r="F9330" s="92"/>
      <c r="G9330" s="92"/>
      <c r="H9330" s="92"/>
      <c r="I9330" s="92"/>
      <c r="J9330" s="92"/>
      <c r="K9330" s="92"/>
      <c r="N9330" s="92"/>
      <c r="O9330" s="92"/>
      <c r="P9330" s="92"/>
      <c r="Q9330" s="92"/>
      <c r="R9330" s="92"/>
    </row>
    <row r="9331" spans="1:18" x14ac:dyDescent="0.3">
      <c r="A9331" s="107"/>
      <c r="B9331" s="92"/>
      <c r="C9331" s="92"/>
      <c r="D9331" s="92"/>
      <c r="E9331" s="92"/>
      <c r="F9331" s="92"/>
      <c r="G9331" s="92"/>
      <c r="H9331" s="92"/>
      <c r="I9331" s="92"/>
      <c r="J9331" s="92"/>
      <c r="K9331" s="92"/>
      <c r="N9331" s="92"/>
      <c r="O9331" s="92"/>
      <c r="P9331" s="92"/>
      <c r="Q9331" s="92"/>
      <c r="R9331" s="92"/>
    </row>
    <row r="9332" spans="1:18" x14ac:dyDescent="0.3">
      <c r="A9332" s="107"/>
      <c r="B9332" s="92"/>
      <c r="C9332" s="92"/>
      <c r="D9332" s="92"/>
      <c r="E9332" s="92"/>
      <c r="F9332" s="92"/>
      <c r="G9332" s="92"/>
      <c r="H9332" s="92"/>
      <c r="I9332" s="92"/>
      <c r="J9332" s="92"/>
      <c r="K9332" s="92"/>
      <c r="N9332" s="92"/>
      <c r="O9332" s="92"/>
      <c r="P9332" s="92"/>
      <c r="Q9332" s="92"/>
      <c r="R9332" s="92"/>
    </row>
    <row r="9333" spans="1:18" x14ac:dyDescent="0.3">
      <c r="A9333" s="107"/>
      <c r="B9333" s="92"/>
      <c r="C9333" s="92"/>
      <c r="D9333" s="92"/>
      <c r="E9333" s="92"/>
      <c r="F9333" s="92"/>
      <c r="G9333" s="92"/>
      <c r="H9333" s="92"/>
      <c r="I9333" s="92"/>
      <c r="J9333" s="92"/>
      <c r="K9333" s="92"/>
      <c r="N9333" s="92"/>
      <c r="O9333" s="92"/>
      <c r="P9333" s="92"/>
      <c r="Q9333" s="92"/>
      <c r="R9333" s="92"/>
    </row>
    <row r="9334" spans="1:18" x14ac:dyDescent="0.3">
      <c r="A9334" s="107"/>
      <c r="B9334" s="92"/>
      <c r="C9334" s="92"/>
      <c r="D9334" s="92"/>
      <c r="E9334" s="92"/>
      <c r="F9334" s="92"/>
      <c r="G9334" s="92"/>
      <c r="H9334" s="92"/>
      <c r="I9334" s="92"/>
      <c r="J9334" s="92"/>
      <c r="K9334" s="92"/>
      <c r="N9334" s="92"/>
      <c r="O9334" s="92"/>
      <c r="P9334" s="92"/>
      <c r="Q9334" s="92"/>
      <c r="R9334" s="92"/>
    </row>
    <row r="9335" spans="1:18" x14ac:dyDescent="0.3">
      <c r="A9335" s="107"/>
      <c r="B9335" s="92"/>
      <c r="C9335" s="92"/>
      <c r="D9335" s="92"/>
      <c r="E9335" s="92"/>
      <c r="F9335" s="92"/>
      <c r="G9335" s="92"/>
      <c r="H9335" s="92"/>
      <c r="I9335" s="92"/>
      <c r="J9335" s="92"/>
      <c r="K9335" s="92"/>
      <c r="N9335" s="92"/>
      <c r="O9335" s="92"/>
      <c r="P9335" s="92"/>
      <c r="Q9335" s="92"/>
      <c r="R9335" s="92"/>
    </row>
    <row r="9336" spans="1:18" x14ac:dyDescent="0.3">
      <c r="A9336" s="107"/>
      <c r="B9336" s="92"/>
      <c r="C9336" s="92"/>
      <c r="D9336" s="92"/>
      <c r="E9336" s="92"/>
      <c r="F9336" s="92"/>
      <c r="G9336" s="92"/>
      <c r="H9336" s="92"/>
      <c r="I9336" s="92"/>
      <c r="J9336" s="92"/>
      <c r="K9336" s="92"/>
      <c r="N9336" s="92"/>
      <c r="O9336" s="92"/>
      <c r="P9336" s="92"/>
      <c r="Q9336" s="92"/>
      <c r="R9336" s="92"/>
    </row>
    <row r="9337" spans="1:18" x14ac:dyDescent="0.3">
      <c r="A9337" s="107"/>
      <c r="B9337" s="92"/>
      <c r="C9337" s="92"/>
      <c r="D9337" s="92"/>
      <c r="E9337" s="92"/>
      <c r="F9337" s="92"/>
      <c r="G9337" s="92"/>
      <c r="H9337" s="92"/>
      <c r="I9337" s="92"/>
      <c r="J9337" s="92"/>
      <c r="K9337" s="92"/>
      <c r="N9337" s="92"/>
      <c r="O9337" s="92"/>
      <c r="P9337" s="92"/>
      <c r="Q9337" s="92"/>
      <c r="R9337" s="92"/>
    </row>
    <row r="9338" spans="1:18" x14ac:dyDescent="0.3">
      <c r="A9338" s="107"/>
      <c r="B9338" s="92"/>
      <c r="C9338" s="92"/>
      <c r="D9338" s="92"/>
      <c r="E9338" s="92"/>
      <c r="F9338" s="92"/>
      <c r="G9338" s="92"/>
      <c r="H9338" s="92"/>
      <c r="I9338" s="92"/>
      <c r="J9338" s="92"/>
      <c r="K9338" s="92"/>
      <c r="N9338" s="92"/>
      <c r="O9338" s="92"/>
      <c r="P9338" s="92"/>
      <c r="Q9338" s="92"/>
      <c r="R9338" s="92"/>
    </row>
    <row r="9339" spans="1:18" x14ac:dyDescent="0.3">
      <c r="A9339" s="107"/>
      <c r="B9339" s="92"/>
      <c r="C9339" s="92"/>
      <c r="D9339" s="92"/>
      <c r="E9339" s="92"/>
      <c r="F9339" s="92"/>
      <c r="G9339" s="92"/>
      <c r="H9339" s="92"/>
      <c r="I9339" s="92"/>
      <c r="J9339" s="92"/>
      <c r="K9339" s="92"/>
      <c r="N9339" s="92"/>
      <c r="O9339" s="92"/>
      <c r="P9339" s="92"/>
      <c r="Q9339" s="92"/>
      <c r="R9339" s="92"/>
    </row>
    <row r="9340" spans="1:18" x14ac:dyDescent="0.3">
      <c r="A9340" s="107"/>
      <c r="B9340" s="92"/>
      <c r="C9340" s="92"/>
      <c r="D9340" s="92"/>
      <c r="E9340" s="92"/>
      <c r="F9340" s="92"/>
      <c r="G9340" s="92"/>
      <c r="H9340" s="92"/>
      <c r="I9340" s="92"/>
      <c r="J9340" s="92"/>
      <c r="K9340" s="92"/>
      <c r="N9340" s="92"/>
      <c r="O9340" s="92"/>
      <c r="P9340" s="92"/>
      <c r="Q9340" s="92"/>
      <c r="R9340" s="92"/>
    </row>
    <row r="9341" spans="1:18" x14ac:dyDescent="0.3">
      <c r="A9341" s="107"/>
      <c r="B9341" s="92"/>
      <c r="C9341" s="92"/>
      <c r="D9341" s="92"/>
      <c r="E9341" s="92"/>
      <c r="F9341" s="92"/>
      <c r="G9341" s="92"/>
      <c r="H9341" s="92"/>
      <c r="I9341" s="92"/>
      <c r="J9341" s="92"/>
      <c r="K9341" s="92"/>
      <c r="N9341" s="92"/>
      <c r="O9341" s="92"/>
      <c r="P9341" s="92"/>
      <c r="Q9341" s="92"/>
      <c r="R9341" s="92"/>
    </row>
    <row r="9342" spans="1:18" x14ac:dyDescent="0.3">
      <c r="A9342" s="107"/>
      <c r="B9342" s="92"/>
      <c r="C9342" s="92"/>
      <c r="D9342" s="92"/>
      <c r="E9342" s="92"/>
      <c r="F9342" s="92"/>
      <c r="G9342" s="92"/>
      <c r="H9342" s="92"/>
      <c r="I9342" s="92"/>
      <c r="J9342" s="92"/>
      <c r="K9342" s="92"/>
      <c r="N9342" s="92"/>
      <c r="O9342" s="92"/>
      <c r="P9342" s="92"/>
      <c r="Q9342" s="92"/>
      <c r="R9342" s="92"/>
    </row>
    <row r="9343" spans="1:18" x14ac:dyDescent="0.3">
      <c r="A9343" s="107"/>
      <c r="B9343" s="92"/>
      <c r="C9343" s="92"/>
      <c r="D9343" s="92"/>
      <c r="E9343" s="92"/>
      <c r="F9343" s="92"/>
      <c r="G9343" s="92"/>
      <c r="H9343" s="92"/>
      <c r="I9343" s="92"/>
      <c r="J9343" s="92"/>
      <c r="K9343" s="92"/>
      <c r="N9343" s="92"/>
      <c r="O9343" s="92"/>
      <c r="P9343" s="92"/>
      <c r="Q9343" s="92"/>
      <c r="R9343" s="92"/>
    </row>
    <row r="9344" spans="1:18" x14ac:dyDescent="0.3">
      <c r="A9344" s="107"/>
      <c r="B9344" s="92"/>
      <c r="C9344" s="92"/>
      <c r="D9344" s="92"/>
      <c r="E9344" s="92"/>
      <c r="F9344" s="92"/>
      <c r="G9344" s="92"/>
      <c r="H9344" s="92"/>
      <c r="I9344" s="92"/>
      <c r="J9344" s="92"/>
      <c r="K9344" s="92"/>
      <c r="N9344" s="92"/>
      <c r="O9344" s="92"/>
      <c r="P9344" s="92"/>
      <c r="Q9344" s="92"/>
      <c r="R9344" s="92"/>
    </row>
    <row r="9345" spans="1:18" x14ac:dyDescent="0.3">
      <c r="A9345" s="107"/>
      <c r="B9345" s="92"/>
      <c r="C9345" s="92"/>
      <c r="D9345" s="92"/>
      <c r="E9345" s="92"/>
      <c r="F9345" s="92"/>
      <c r="G9345" s="92"/>
      <c r="H9345" s="92"/>
      <c r="I9345" s="92"/>
      <c r="J9345" s="92"/>
      <c r="K9345" s="92"/>
      <c r="N9345" s="92"/>
      <c r="O9345" s="92"/>
      <c r="P9345" s="92"/>
      <c r="Q9345" s="92"/>
      <c r="R9345" s="92"/>
    </row>
    <row r="9346" spans="1:18" x14ac:dyDescent="0.3">
      <c r="A9346" s="107"/>
      <c r="B9346" s="92"/>
      <c r="C9346" s="92"/>
      <c r="D9346" s="92"/>
      <c r="E9346" s="92"/>
      <c r="F9346" s="92"/>
      <c r="G9346" s="92"/>
      <c r="H9346" s="92"/>
      <c r="I9346" s="92"/>
      <c r="J9346" s="92"/>
      <c r="K9346" s="92"/>
      <c r="N9346" s="92"/>
      <c r="O9346" s="92"/>
      <c r="P9346" s="92"/>
      <c r="Q9346" s="92"/>
      <c r="R9346" s="92"/>
    </row>
    <row r="9347" spans="1:18" x14ac:dyDescent="0.3">
      <c r="A9347" s="107"/>
      <c r="B9347" s="92"/>
      <c r="C9347" s="92"/>
      <c r="D9347" s="92"/>
      <c r="E9347" s="92"/>
      <c r="F9347" s="92"/>
      <c r="G9347" s="92"/>
      <c r="H9347" s="92"/>
      <c r="I9347" s="92"/>
      <c r="J9347" s="92"/>
      <c r="K9347" s="92"/>
      <c r="N9347" s="92"/>
      <c r="O9347" s="92"/>
      <c r="P9347" s="92"/>
      <c r="Q9347" s="92"/>
      <c r="R9347" s="92"/>
    </row>
    <row r="9348" spans="1:18" x14ac:dyDescent="0.3">
      <c r="A9348" s="107"/>
      <c r="B9348" s="92"/>
      <c r="C9348" s="92"/>
      <c r="D9348" s="92"/>
      <c r="E9348" s="92"/>
      <c r="F9348" s="92"/>
      <c r="G9348" s="92"/>
      <c r="H9348" s="92"/>
      <c r="I9348" s="92"/>
      <c r="J9348" s="92"/>
      <c r="K9348" s="92"/>
      <c r="N9348" s="92"/>
      <c r="O9348" s="92"/>
      <c r="P9348" s="92"/>
      <c r="Q9348" s="92"/>
      <c r="R9348" s="92"/>
    </row>
    <row r="9349" spans="1:18" x14ac:dyDescent="0.3">
      <c r="A9349" s="107"/>
      <c r="B9349" s="92"/>
      <c r="C9349" s="92"/>
      <c r="D9349" s="92"/>
      <c r="E9349" s="92"/>
      <c r="F9349" s="92"/>
      <c r="G9349" s="92"/>
      <c r="H9349" s="92"/>
      <c r="I9349" s="92"/>
      <c r="J9349" s="92"/>
      <c r="K9349" s="92"/>
      <c r="N9349" s="92"/>
      <c r="O9349" s="92"/>
      <c r="P9349" s="92"/>
      <c r="Q9349" s="92"/>
      <c r="R9349" s="92"/>
    </row>
    <row r="9350" spans="1:18" x14ac:dyDescent="0.3">
      <c r="A9350" s="107"/>
      <c r="B9350" s="92"/>
      <c r="C9350" s="92"/>
      <c r="D9350" s="92"/>
      <c r="E9350" s="92"/>
      <c r="F9350" s="92"/>
      <c r="G9350" s="92"/>
      <c r="H9350" s="92"/>
      <c r="I9350" s="92"/>
      <c r="J9350" s="92"/>
      <c r="K9350" s="92"/>
      <c r="N9350" s="92"/>
      <c r="O9350" s="92"/>
      <c r="P9350" s="92"/>
      <c r="Q9350" s="92"/>
      <c r="R9350" s="92"/>
    </row>
    <row r="9351" spans="1:18" x14ac:dyDescent="0.3">
      <c r="A9351" s="107"/>
      <c r="B9351" s="92"/>
      <c r="C9351" s="92"/>
      <c r="D9351" s="92"/>
      <c r="E9351" s="92"/>
      <c r="F9351" s="92"/>
      <c r="G9351" s="92"/>
      <c r="H9351" s="92"/>
      <c r="I9351" s="92"/>
      <c r="J9351" s="92"/>
      <c r="K9351" s="92"/>
      <c r="N9351" s="92"/>
      <c r="O9351" s="92"/>
      <c r="P9351" s="92"/>
      <c r="Q9351" s="92"/>
      <c r="R9351" s="92"/>
    </row>
    <row r="9352" spans="1:18" x14ac:dyDescent="0.3">
      <c r="A9352" s="107"/>
      <c r="B9352" s="92"/>
      <c r="C9352" s="92"/>
      <c r="D9352" s="92"/>
      <c r="E9352" s="92"/>
      <c r="F9352" s="92"/>
      <c r="G9352" s="92"/>
      <c r="H9352" s="92"/>
      <c r="I9352" s="92"/>
      <c r="J9352" s="92"/>
      <c r="K9352" s="92"/>
      <c r="N9352" s="92"/>
      <c r="O9352" s="92"/>
      <c r="P9352" s="92"/>
      <c r="Q9352" s="92"/>
      <c r="R9352" s="92"/>
    </row>
    <row r="9353" spans="1:18" x14ac:dyDescent="0.3">
      <c r="A9353" s="107"/>
      <c r="B9353" s="92"/>
      <c r="C9353" s="92"/>
      <c r="D9353" s="92"/>
      <c r="E9353" s="92"/>
      <c r="F9353" s="92"/>
      <c r="G9353" s="92"/>
      <c r="H9353" s="92"/>
      <c r="I9353" s="92"/>
      <c r="J9353" s="92"/>
      <c r="K9353" s="92"/>
      <c r="N9353" s="92"/>
      <c r="O9353" s="92"/>
      <c r="P9353" s="92"/>
      <c r="Q9353" s="92"/>
      <c r="R9353" s="92"/>
    </row>
    <row r="9354" spans="1:18" x14ac:dyDescent="0.3">
      <c r="A9354" s="107"/>
      <c r="B9354" s="92"/>
      <c r="C9354" s="92"/>
      <c r="D9354" s="92"/>
      <c r="E9354" s="92"/>
      <c r="F9354" s="92"/>
      <c r="G9354" s="92"/>
      <c r="H9354" s="92"/>
      <c r="I9354" s="92"/>
      <c r="J9354" s="92"/>
      <c r="K9354" s="92"/>
      <c r="N9354" s="92"/>
      <c r="O9354" s="92"/>
      <c r="P9354" s="92"/>
      <c r="Q9354" s="92"/>
      <c r="R9354" s="92"/>
    </row>
    <row r="9355" spans="1:18" x14ac:dyDescent="0.3">
      <c r="A9355" s="107"/>
      <c r="B9355" s="92"/>
      <c r="C9355" s="92"/>
      <c r="D9355" s="92"/>
      <c r="E9355" s="92"/>
      <c r="F9355" s="92"/>
      <c r="G9355" s="92"/>
      <c r="H9355" s="92"/>
      <c r="I9355" s="92"/>
      <c r="J9355" s="92"/>
      <c r="K9355" s="92"/>
      <c r="N9355" s="92"/>
      <c r="O9355" s="92"/>
      <c r="P9355" s="92"/>
      <c r="Q9355" s="92"/>
      <c r="R9355" s="92"/>
    </row>
    <row r="9356" spans="1:18" x14ac:dyDescent="0.3">
      <c r="A9356" s="107"/>
      <c r="B9356" s="92"/>
      <c r="C9356" s="92"/>
      <c r="D9356" s="92"/>
      <c r="E9356" s="92"/>
      <c r="F9356" s="92"/>
      <c r="G9356" s="92"/>
      <c r="H9356" s="92"/>
      <c r="I9356" s="92"/>
      <c r="J9356" s="92"/>
      <c r="K9356" s="92"/>
      <c r="N9356" s="92"/>
      <c r="O9356" s="92"/>
      <c r="P9356" s="92"/>
      <c r="Q9356" s="92"/>
      <c r="R9356" s="92"/>
    </row>
    <row r="9357" spans="1:18" x14ac:dyDescent="0.3">
      <c r="A9357" s="107"/>
      <c r="B9357" s="92"/>
      <c r="C9357" s="92"/>
      <c r="D9357" s="92"/>
      <c r="E9357" s="92"/>
      <c r="F9357" s="92"/>
      <c r="G9357" s="92"/>
      <c r="H9357" s="92"/>
      <c r="I9357" s="92"/>
      <c r="J9357" s="92"/>
      <c r="K9357" s="92"/>
      <c r="N9357" s="92"/>
      <c r="O9357" s="92"/>
      <c r="P9357" s="92"/>
      <c r="Q9357" s="92"/>
      <c r="R9357" s="92"/>
    </row>
    <row r="9358" spans="1:18" x14ac:dyDescent="0.3">
      <c r="A9358" s="107"/>
      <c r="B9358" s="92"/>
      <c r="C9358" s="92"/>
      <c r="D9358" s="92"/>
      <c r="E9358" s="92"/>
      <c r="F9358" s="92"/>
      <c r="G9358" s="92"/>
      <c r="H9358" s="92"/>
      <c r="I9358" s="92"/>
      <c r="J9358" s="92"/>
      <c r="K9358" s="92"/>
      <c r="N9358" s="92"/>
      <c r="O9358" s="92"/>
      <c r="P9358" s="92"/>
      <c r="Q9358" s="92"/>
      <c r="R9358" s="92"/>
    </row>
    <row r="9359" spans="1:18" x14ac:dyDescent="0.3">
      <c r="A9359" s="107"/>
      <c r="B9359" s="92"/>
      <c r="C9359" s="92"/>
      <c r="D9359" s="92"/>
      <c r="E9359" s="92"/>
      <c r="F9359" s="92"/>
      <c r="G9359" s="92"/>
      <c r="H9359" s="92"/>
      <c r="I9359" s="92"/>
      <c r="J9359" s="92"/>
      <c r="K9359" s="92"/>
      <c r="N9359" s="92"/>
      <c r="O9359" s="92"/>
      <c r="P9359" s="92"/>
      <c r="Q9359" s="92"/>
      <c r="R9359" s="92"/>
    </row>
    <row r="9360" spans="1:18" x14ac:dyDescent="0.3">
      <c r="A9360" s="107"/>
      <c r="B9360" s="92"/>
      <c r="C9360" s="92"/>
      <c r="D9360" s="92"/>
      <c r="E9360" s="92"/>
      <c r="F9360" s="92"/>
      <c r="G9360" s="92"/>
      <c r="H9360" s="92"/>
      <c r="I9360" s="92"/>
      <c r="J9360" s="92"/>
      <c r="K9360" s="92"/>
      <c r="N9360" s="92"/>
      <c r="O9360" s="92"/>
      <c r="P9360" s="92"/>
      <c r="Q9360" s="92"/>
      <c r="R9360" s="92"/>
    </row>
    <row r="9361" spans="1:18" x14ac:dyDescent="0.3">
      <c r="A9361" s="107"/>
      <c r="B9361" s="92"/>
      <c r="C9361" s="92"/>
      <c r="D9361" s="92"/>
      <c r="E9361" s="92"/>
      <c r="F9361" s="92"/>
      <c r="G9361" s="92"/>
      <c r="H9361" s="92"/>
      <c r="I9361" s="92"/>
      <c r="J9361" s="92"/>
      <c r="K9361" s="92"/>
      <c r="N9361" s="92"/>
      <c r="O9361" s="92"/>
      <c r="P9361" s="92"/>
      <c r="Q9361" s="92"/>
      <c r="R9361" s="92"/>
    </row>
    <row r="9362" spans="1:18" x14ac:dyDescent="0.3">
      <c r="A9362" s="107"/>
      <c r="B9362" s="92"/>
      <c r="C9362" s="92"/>
      <c r="D9362" s="92"/>
      <c r="E9362" s="92"/>
      <c r="F9362" s="92"/>
      <c r="G9362" s="92"/>
      <c r="H9362" s="92"/>
      <c r="I9362" s="92"/>
      <c r="J9362" s="92"/>
      <c r="K9362" s="92"/>
      <c r="N9362" s="92"/>
      <c r="O9362" s="92"/>
      <c r="P9362" s="92"/>
      <c r="Q9362" s="92"/>
      <c r="R9362" s="92"/>
    </row>
    <row r="9363" spans="1:18" x14ac:dyDescent="0.3">
      <c r="A9363" s="107"/>
      <c r="B9363" s="92"/>
      <c r="C9363" s="92"/>
      <c r="D9363" s="92"/>
      <c r="E9363" s="92"/>
      <c r="F9363" s="92"/>
      <c r="G9363" s="92"/>
      <c r="H9363" s="92"/>
      <c r="I9363" s="92"/>
      <c r="J9363" s="92"/>
      <c r="K9363" s="92"/>
      <c r="N9363" s="92"/>
      <c r="O9363" s="92"/>
      <c r="P9363" s="92"/>
      <c r="Q9363" s="92"/>
      <c r="R9363" s="92"/>
    </row>
    <row r="9364" spans="1:18" x14ac:dyDescent="0.3">
      <c r="A9364" s="107"/>
      <c r="B9364" s="92"/>
      <c r="C9364" s="92"/>
      <c r="D9364" s="92"/>
      <c r="E9364" s="92"/>
      <c r="F9364" s="92"/>
      <c r="G9364" s="92"/>
      <c r="H9364" s="92"/>
      <c r="I9364" s="92"/>
      <c r="J9364" s="92"/>
      <c r="K9364" s="92"/>
      <c r="N9364" s="92"/>
      <c r="O9364" s="92"/>
      <c r="P9364" s="92"/>
      <c r="Q9364" s="92"/>
      <c r="R9364" s="92"/>
    </row>
    <row r="9365" spans="1:18" x14ac:dyDescent="0.3">
      <c r="A9365" s="107"/>
      <c r="B9365" s="92"/>
      <c r="C9365" s="92"/>
      <c r="D9365" s="92"/>
      <c r="E9365" s="92"/>
      <c r="F9365" s="92"/>
      <c r="G9365" s="92"/>
      <c r="H9365" s="92"/>
      <c r="I9365" s="92"/>
      <c r="J9365" s="92"/>
      <c r="K9365" s="92"/>
      <c r="N9365" s="92"/>
      <c r="O9365" s="92"/>
      <c r="P9365" s="92"/>
      <c r="Q9365" s="92"/>
      <c r="R9365" s="92"/>
    </row>
    <row r="9366" spans="1:18" x14ac:dyDescent="0.3">
      <c r="A9366" s="107"/>
      <c r="B9366" s="92"/>
      <c r="C9366" s="92"/>
      <c r="D9366" s="92"/>
      <c r="E9366" s="92"/>
      <c r="F9366" s="92"/>
      <c r="G9366" s="92"/>
      <c r="H9366" s="92"/>
      <c r="I9366" s="92"/>
      <c r="J9366" s="92"/>
      <c r="K9366" s="92"/>
      <c r="N9366" s="92"/>
      <c r="O9366" s="92"/>
      <c r="P9366" s="92"/>
      <c r="Q9366" s="92"/>
      <c r="R9366" s="92"/>
    </row>
    <row r="9367" spans="1:18" x14ac:dyDescent="0.3">
      <c r="A9367" s="107"/>
      <c r="B9367" s="92"/>
      <c r="C9367" s="92"/>
      <c r="D9367" s="92"/>
      <c r="E9367" s="92"/>
      <c r="F9367" s="92"/>
      <c r="G9367" s="92"/>
      <c r="H9367" s="92"/>
      <c r="I9367" s="92"/>
      <c r="J9367" s="92"/>
      <c r="K9367" s="92"/>
      <c r="N9367" s="92"/>
      <c r="O9367" s="92"/>
      <c r="P9367" s="92"/>
      <c r="Q9367" s="92"/>
      <c r="R9367" s="92"/>
    </row>
    <row r="9368" spans="1:18" x14ac:dyDescent="0.3">
      <c r="A9368" s="107"/>
      <c r="B9368" s="92"/>
      <c r="C9368" s="92"/>
      <c r="D9368" s="92"/>
      <c r="E9368" s="92"/>
      <c r="F9368" s="92"/>
      <c r="G9368" s="92"/>
      <c r="H9368" s="92"/>
      <c r="I9368" s="92"/>
      <c r="J9368" s="92"/>
      <c r="K9368" s="92"/>
      <c r="N9368" s="92"/>
      <c r="O9368" s="92"/>
      <c r="P9368" s="92"/>
      <c r="Q9368" s="92"/>
      <c r="R9368" s="92"/>
    </row>
    <row r="9369" spans="1:18" x14ac:dyDescent="0.3">
      <c r="A9369" s="107"/>
      <c r="B9369" s="92"/>
      <c r="C9369" s="92"/>
      <c r="D9369" s="92"/>
      <c r="E9369" s="92"/>
      <c r="F9369" s="92"/>
      <c r="G9369" s="92"/>
      <c r="H9369" s="92"/>
      <c r="I9369" s="92"/>
      <c r="J9369" s="92"/>
      <c r="K9369" s="92"/>
      <c r="N9369" s="92"/>
      <c r="O9369" s="92"/>
      <c r="P9369" s="92"/>
      <c r="Q9369" s="92"/>
      <c r="R9369" s="92"/>
    </row>
    <row r="9370" spans="1:18" x14ac:dyDescent="0.3">
      <c r="A9370" s="107"/>
      <c r="B9370" s="92"/>
      <c r="C9370" s="92"/>
      <c r="D9370" s="92"/>
      <c r="E9370" s="92"/>
      <c r="F9370" s="92"/>
      <c r="G9370" s="92"/>
      <c r="H9370" s="92"/>
      <c r="I9370" s="92"/>
      <c r="J9370" s="92"/>
      <c r="K9370" s="92"/>
      <c r="N9370" s="92"/>
      <c r="O9370" s="92"/>
      <c r="P9370" s="92"/>
      <c r="Q9370" s="92"/>
      <c r="R9370" s="92"/>
    </row>
    <row r="9371" spans="1:18" x14ac:dyDescent="0.3">
      <c r="A9371" s="107"/>
      <c r="B9371" s="92"/>
      <c r="C9371" s="92"/>
      <c r="D9371" s="92"/>
      <c r="E9371" s="92"/>
      <c r="F9371" s="92"/>
      <c r="G9371" s="92"/>
      <c r="H9371" s="92"/>
      <c r="I9371" s="92"/>
      <c r="J9371" s="92"/>
      <c r="K9371" s="92"/>
      <c r="N9371" s="92"/>
      <c r="O9371" s="92"/>
      <c r="P9371" s="92"/>
      <c r="Q9371" s="92"/>
      <c r="R9371" s="92"/>
    </row>
    <row r="9372" spans="1:18" x14ac:dyDescent="0.3">
      <c r="A9372" s="107"/>
      <c r="B9372" s="92"/>
      <c r="C9372" s="92"/>
      <c r="D9372" s="92"/>
      <c r="E9372" s="92"/>
      <c r="F9372" s="92"/>
      <c r="G9372" s="92"/>
      <c r="H9372" s="92"/>
      <c r="I9372" s="92"/>
      <c r="J9372" s="92"/>
      <c r="K9372" s="92"/>
      <c r="N9372" s="92"/>
      <c r="O9372" s="92"/>
      <c r="P9372" s="92"/>
      <c r="Q9372" s="92"/>
      <c r="R9372" s="92"/>
    </row>
    <row r="9373" spans="1:18" x14ac:dyDescent="0.3">
      <c r="A9373" s="107"/>
      <c r="B9373" s="92"/>
      <c r="C9373" s="92"/>
      <c r="D9373" s="92"/>
      <c r="E9373" s="92"/>
      <c r="F9373" s="92"/>
      <c r="G9373" s="92"/>
      <c r="H9373" s="92"/>
      <c r="I9373" s="92"/>
      <c r="J9373" s="92"/>
      <c r="K9373" s="92"/>
      <c r="N9373" s="92"/>
      <c r="O9373" s="92"/>
      <c r="P9373" s="92"/>
      <c r="Q9373" s="92"/>
      <c r="R9373" s="92"/>
    </row>
    <row r="9374" spans="1:18" x14ac:dyDescent="0.3">
      <c r="A9374" s="107"/>
      <c r="B9374" s="92"/>
      <c r="C9374" s="92"/>
      <c r="D9374" s="92"/>
      <c r="E9374" s="92"/>
      <c r="F9374" s="92"/>
      <c r="G9374" s="92"/>
      <c r="H9374" s="92"/>
      <c r="I9374" s="92"/>
      <c r="J9374" s="92"/>
      <c r="K9374" s="92"/>
      <c r="N9374" s="92"/>
      <c r="O9374" s="92"/>
      <c r="P9374" s="92"/>
      <c r="Q9374" s="92"/>
      <c r="R9374" s="92"/>
    </row>
    <row r="9375" spans="1:18" x14ac:dyDescent="0.3">
      <c r="A9375" s="107"/>
      <c r="B9375" s="92"/>
      <c r="C9375" s="92"/>
      <c r="D9375" s="92"/>
      <c r="E9375" s="92"/>
      <c r="F9375" s="92"/>
      <c r="G9375" s="92"/>
      <c r="H9375" s="92"/>
      <c r="I9375" s="92"/>
      <c r="J9375" s="92"/>
      <c r="K9375" s="92"/>
      <c r="N9375" s="92"/>
      <c r="O9375" s="92"/>
      <c r="P9375" s="92"/>
      <c r="Q9375" s="92"/>
      <c r="R9375" s="92"/>
    </row>
    <row r="9376" spans="1:18" x14ac:dyDescent="0.3">
      <c r="A9376" s="107"/>
      <c r="B9376" s="92"/>
      <c r="C9376" s="92"/>
      <c r="D9376" s="92"/>
      <c r="E9376" s="92"/>
      <c r="F9376" s="92"/>
      <c r="G9376" s="92"/>
      <c r="H9376" s="92"/>
      <c r="I9376" s="92"/>
      <c r="J9376" s="92"/>
      <c r="K9376" s="92"/>
      <c r="N9376" s="92"/>
      <c r="O9376" s="92"/>
      <c r="P9376" s="92"/>
      <c r="Q9376" s="92"/>
      <c r="R9376" s="92"/>
    </row>
    <row r="9377" spans="1:18" x14ac:dyDescent="0.3">
      <c r="A9377" s="107"/>
      <c r="B9377" s="92"/>
      <c r="C9377" s="92"/>
      <c r="D9377" s="92"/>
      <c r="E9377" s="92"/>
      <c r="F9377" s="92"/>
      <c r="G9377" s="92"/>
      <c r="H9377" s="92"/>
      <c r="I9377" s="92"/>
      <c r="J9377" s="92"/>
      <c r="K9377" s="92"/>
      <c r="N9377" s="92"/>
      <c r="O9377" s="92"/>
      <c r="P9377" s="92"/>
      <c r="Q9377" s="92"/>
      <c r="R9377" s="92"/>
    </row>
    <row r="9378" spans="1:18" x14ac:dyDescent="0.3">
      <c r="A9378" s="107"/>
      <c r="B9378" s="92"/>
      <c r="C9378" s="92"/>
      <c r="D9378" s="92"/>
      <c r="E9378" s="92"/>
      <c r="F9378" s="92"/>
      <c r="G9378" s="92"/>
      <c r="H9378" s="92"/>
      <c r="I9378" s="92"/>
      <c r="J9378" s="92"/>
      <c r="K9378" s="92"/>
      <c r="N9378" s="92"/>
      <c r="O9378" s="92"/>
      <c r="P9378" s="92"/>
      <c r="Q9378" s="92"/>
      <c r="R9378" s="92"/>
    </row>
    <row r="9379" spans="1:18" x14ac:dyDescent="0.3">
      <c r="A9379" s="107"/>
      <c r="B9379" s="92"/>
      <c r="C9379" s="92"/>
      <c r="D9379" s="92"/>
      <c r="E9379" s="92"/>
      <c r="F9379" s="92"/>
      <c r="G9379" s="92"/>
      <c r="H9379" s="92"/>
      <c r="I9379" s="92"/>
      <c r="J9379" s="92"/>
      <c r="K9379" s="92"/>
      <c r="N9379" s="92"/>
      <c r="O9379" s="92"/>
      <c r="P9379" s="92"/>
      <c r="Q9379" s="92"/>
      <c r="R9379" s="92"/>
    </row>
    <row r="9380" spans="1:18" x14ac:dyDescent="0.3">
      <c r="A9380" s="107"/>
      <c r="B9380" s="92"/>
      <c r="C9380" s="92"/>
      <c r="D9380" s="92"/>
      <c r="E9380" s="92"/>
      <c r="F9380" s="92"/>
      <c r="G9380" s="92"/>
      <c r="H9380" s="92"/>
      <c r="I9380" s="92"/>
      <c r="J9380" s="92"/>
      <c r="K9380" s="92"/>
      <c r="N9380" s="92"/>
      <c r="O9380" s="92"/>
      <c r="P9380" s="92"/>
      <c r="Q9380" s="92"/>
      <c r="R9380" s="92"/>
    </row>
    <row r="9381" spans="1:18" x14ac:dyDescent="0.3">
      <c r="A9381" s="107"/>
      <c r="B9381" s="92"/>
      <c r="C9381" s="92"/>
      <c r="D9381" s="92"/>
      <c r="E9381" s="92"/>
      <c r="F9381" s="92"/>
      <c r="G9381" s="92"/>
      <c r="H9381" s="92"/>
      <c r="I9381" s="92"/>
      <c r="J9381" s="92"/>
      <c r="K9381" s="92"/>
      <c r="N9381" s="92"/>
      <c r="O9381" s="92"/>
      <c r="P9381" s="92"/>
      <c r="Q9381" s="92"/>
      <c r="R9381" s="92"/>
    </row>
    <row r="9382" spans="1:18" x14ac:dyDescent="0.3">
      <c r="A9382" s="107"/>
      <c r="B9382" s="92"/>
      <c r="C9382" s="92"/>
      <c r="D9382" s="92"/>
      <c r="E9382" s="92"/>
      <c r="F9382" s="92"/>
      <c r="G9382" s="92"/>
      <c r="H9382" s="92"/>
      <c r="I9382" s="92"/>
      <c r="J9382" s="92"/>
      <c r="K9382" s="92"/>
      <c r="N9382" s="92"/>
      <c r="O9382" s="92"/>
      <c r="P9382" s="92"/>
      <c r="Q9382" s="92"/>
      <c r="R9382" s="92"/>
    </row>
    <row r="9383" spans="1:18" x14ac:dyDescent="0.3">
      <c r="A9383" s="107"/>
      <c r="B9383" s="92"/>
      <c r="C9383" s="92"/>
      <c r="D9383" s="92"/>
      <c r="E9383" s="92"/>
      <c r="F9383" s="92"/>
      <c r="G9383" s="92"/>
      <c r="H9383" s="92"/>
      <c r="I9383" s="92"/>
      <c r="J9383" s="92"/>
      <c r="K9383" s="92"/>
      <c r="N9383" s="92"/>
      <c r="O9383" s="92"/>
      <c r="P9383" s="92"/>
      <c r="Q9383" s="92"/>
      <c r="R9383" s="92"/>
    </row>
    <row r="9384" spans="1:18" x14ac:dyDescent="0.3">
      <c r="A9384" s="107"/>
      <c r="B9384" s="92"/>
      <c r="C9384" s="92"/>
      <c r="D9384" s="92"/>
      <c r="E9384" s="92"/>
      <c r="F9384" s="92"/>
      <c r="G9384" s="92"/>
      <c r="H9384" s="92"/>
      <c r="I9384" s="92"/>
      <c r="J9384" s="92"/>
      <c r="K9384" s="92"/>
      <c r="N9384" s="92"/>
      <c r="O9384" s="92"/>
      <c r="P9384" s="92"/>
      <c r="Q9384" s="92"/>
      <c r="R9384" s="92"/>
    </row>
    <row r="9385" spans="1:18" x14ac:dyDescent="0.3">
      <c r="A9385" s="107"/>
      <c r="B9385" s="92"/>
      <c r="C9385" s="92"/>
      <c r="D9385" s="92"/>
      <c r="E9385" s="92"/>
      <c r="F9385" s="92"/>
      <c r="G9385" s="92"/>
      <c r="H9385" s="92"/>
      <c r="I9385" s="92"/>
      <c r="J9385" s="92"/>
      <c r="K9385" s="92"/>
      <c r="N9385" s="92"/>
      <c r="O9385" s="92"/>
      <c r="P9385" s="92"/>
      <c r="Q9385" s="92"/>
      <c r="R9385" s="92"/>
    </row>
    <row r="9386" spans="1:18" x14ac:dyDescent="0.3">
      <c r="A9386" s="107"/>
      <c r="B9386" s="92"/>
      <c r="C9386" s="92"/>
      <c r="D9386" s="92"/>
      <c r="E9386" s="92"/>
      <c r="F9386" s="92"/>
      <c r="G9386" s="92"/>
      <c r="H9386" s="92"/>
      <c r="I9386" s="92"/>
      <c r="J9386" s="92"/>
      <c r="K9386" s="92"/>
      <c r="N9386" s="92"/>
      <c r="O9386" s="92"/>
      <c r="P9386" s="92"/>
      <c r="Q9386" s="92"/>
      <c r="R9386" s="92"/>
    </row>
    <row r="9387" spans="1:18" x14ac:dyDescent="0.3">
      <c r="A9387" s="107"/>
      <c r="B9387" s="92"/>
      <c r="C9387" s="92"/>
      <c r="D9387" s="92"/>
      <c r="E9387" s="92"/>
      <c r="F9387" s="92"/>
      <c r="G9387" s="92"/>
      <c r="H9387" s="92"/>
      <c r="I9387" s="92"/>
      <c r="J9387" s="92"/>
      <c r="K9387" s="92"/>
      <c r="N9387" s="92"/>
      <c r="O9387" s="92"/>
      <c r="P9387" s="92"/>
      <c r="Q9387" s="92"/>
      <c r="R9387" s="92"/>
    </row>
    <row r="9388" spans="1:18" x14ac:dyDescent="0.3">
      <c r="A9388" s="107"/>
      <c r="B9388" s="92"/>
      <c r="C9388" s="92"/>
      <c r="D9388" s="92"/>
      <c r="E9388" s="92"/>
      <c r="F9388" s="92"/>
      <c r="G9388" s="92"/>
      <c r="H9388" s="92"/>
      <c r="I9388" s="92"/>
      <c r="J9388" s="92"/>
      <c r="K9388" s="92"/>
      <c r="N9388" s="92"/>
      <c r="O9388" s="92"/>
      <c r="P9388" s="92"/>
      <c r="Q9388" s="92"/>
      <c r="R9388" s="92"/>
    </row>
    <row r="9389" spans="1:18" x14ac:dyDescent="0.3">
      <c r="A9389" s="107"/>
      <c r="B9389" s="92"/>
      <c r="C9389" s="92"/>
      <c r="D9389" s="92"/>
      <c r="E9389" s="92"/>
      <c r="F9389" s="92"/>
      <c r="G9389" s="92"/>
      <c r="H9389" s="92"/>
      <c r="I9389" s="92"/>
      <c r="J9389" s="92"/>
      <c r="K9389" s="92"/>
      <c r="N9389" s="92"/>
      <c r="O9389" s="92"/>
      <c r="P9389" s="92"/>
      <c r="Q9389" s="92"/>
      <c r="R9389" s="92"/>
    </row>
    <row r="9390" spans="1:18" x14ac:dyDescent="0.3">
      <c r="A9390" s="107"/>
      <c r="B9390" s="92"/>
      <c r="C9390" s="92"/>
      <c r="D9390" s="92"/>
      <c r="E9390" s="92"/>
      <c r="F9390" s="92"/>
      <c r="G9390" s="92"/>
      <c r="H9390" s="92"/>
      <c r="I9390" s="92"/>
      <c r="J9390" s="92"/>
      <c r="K9390" s="92"/>
      <c r="N9390" s="92"/>
      <c r="O9390" s="92"/>
      <c r="P9390" s="92"/>
      <c r="Q9390" s="92"/>
      <c r="R9390" s="92"/>
    </row>
    <row r="9391" spans="1:18" x14ac:dyDescent="0.3">
      <c r="A9391" s="107"/>
      <c r="B9391" s="92"/>
      <c r="C9391" s="92"/>
      <c r="D9391" s="92"/>
      <c r="E9391" s="92"/>
      <c r="F9391" s="92"/>
      <c r="G9391" s="92"/>
      <c r="H9391" s="92"/>
      <c r="I9391" s="92"/>
      <c r="J9391" s="92"/>
      <c r="K9391" s="92"/>
      <c r="N9391" s="92"/>
      <c r="O9391" s="92"/>
      <c r="P9391" s="92"/>
      <c r="Q9391" s="92"/>
      <c r="R9391" s="92"/>
    </row>
    <row r="9392" spans="1:18" x14ac:dyDescent="0.3">
      <c r="A9392" s="107"/>
      <c r="B9392" s="92"/>
      <c r="C9392" s="92"/>
      <c r="D9392" s="92"/>
      <c r="E9392" s="92"/>
      <c r="F9392" s="92"/>
      <c r="G9392" s="92"/>
      <c r="H9392" s="92"/>
      <c r="I9392" s="92"/>
      <c r="J9392" s="92"/>
      <c r="K9392" s="92"/>
      <c r="N9392" s="92"/>
      <c r="O9392" s="92"/>
      <c r="P9392" s="92"/>
      <c r="Q9392" s="92"/>
      <c r="R9392" s="92"/>
    </row>
    <row r="9393" spans="1:18" x14ac:dyDescent="0.3">
      <c r="A9393" s="107"/>
      <c r="B9393" s="92"/>
      <c r="C9393" s="92"/>
      <c r="D9393" s="92"/>
      <c r="E9393" s="92"/>
      <c r="F9393" s="92"/>
      <c r="G9393" s="92"/>
      <c r="H9393" s="92"/>
      <c r="I9393" s="92"/>
      <c r="J9393" s="92"/>
      <c r="K9393" s="92"/>
      <c r="N9393" s="92"/>
      <c r="O9393" s="92"/>
      <c r="P9393" s="92"/>
      <c r="Q9393" s="92"/>
      <c r="R9393" s="92"/>
    </row>
    <row r="9394" spans="1:18" x14ac:dyDescent="0.3">
      <c r="A9394" s="107"/>
      <c r="B9394" s="92"/>
      <c r="C9394" s="92"/>
      <c r="D9394" s="92"/>
      <c r="E9394" s="92"/>
      <c r="F9394" s="92"/>
      <c r="G9394" s="92"/>
      <c r="H9394" s="92"/>
      <c r="I9394" s="92"/>
      <c r="J9394" s="92"/>
      <c r="K9394" s="92"/>
      <c r="N9394" s="92"/>
      <c r="O9394" s="92"/>
      <c r="P9394" s="92"/>
      <c r="Q9394" s="92"/>
      <c r="R9394" s="92"/>
    </row>
    <row r="9395" spans="1:18" x14ac:dyDescent="0.3">
      <c r="A9395" s="107"/>
      <c r="B9395" s="92"/>
      <c r="C9395" s="92"/>
      <c r="D9395" s="92"/>
      <c r="E9395" s="92"/>
      <c r="F9395" s="92"/>
      <c r="G9395" s="92"/>
      <c r="H9395" s="92"/>
      <c r="I9395" s="92"/>
      <c r="J9395" s="92"/>
      <c r="K9395" s="92"/>
      <c r="N9395" s="92"/>
      <c r="O9395" s="92"/>
      <c r="P9395" s="92"/>
      <c r="Q9395" s="92"/>
      <c r="R9395" s="92"/>
    </row>
    <row r="9396" spans="1:18" x14ac:dyDescent="0.3">
      <c r="A9396" s="107"/>
      <c r="B9396" s="92"/>
      <c r="C9396" s="92"/>
      <c r="D9396" s="92"/>
      <c r="E9396" s="92"/>
      <c r="F9396" s="92"/>
      <c r="G9396" s="92"/>
      <c r="H9396" s="92"/>
      <c r="I9396" s="92"/>
      <c r="J9396" s="92"/>
      <c r="K9396" s="92"/>
      <c r="N9396" s="92"/>
      <c r="O9396" s="92"/>
      <c r="P9396" s="92"/>
      <c r="Q9396" s="92"/>
      <c r="R9396" s="92"/>
    </row>
    <row r="9397" spans="1:18" x14ac:dyDescent="0.3">
      <c r="A9397" s="107"/>
      <c r="B9397" s="92"/>
      <c r="C9397" s="92"/>
      <c r="D9397" s="92"/>
      <c r="E9397" s="92"/>
      <c r="F9397" s="92"/>
      <c r="G9397" s="92"/>
      <c r="H9397" s="92"/>
      <c r="I9397" s="92"/>
      <c r="J9397" s="92"/>
      <c r="K9397" s="92"/>
      <c r="N9397" s="92"/>
      <c r="O9397" s="92"/>
      <c r="P9397" s="92"/>
      <c r="Q9397" s="92"/>
      <c r="R9397" s="92"/>
    </row>
    <row r="9398" spans="1:18" x14ac:dyDescent="0.3">
      <c r="A9398" s="107"/>
      <c r="B9398" s="92"/>
      <c r="C9398" s="92"/>
      <c r="D9398" s="92"/>
      <c r="E9398" s="92"/>
      <c r="F9398" s="92"/>
      <c r="G9398" s="92"/>
      <c r="H9398" s="92"/>
      <c r="I9398" s="92"/>
      <c r="J9398" s="92"/>
      <c r="K9398" s="92"/>
      <c r="N9398" s="92"/>
      <c r="O9398" s="92"/>
      <c r="P9398" s="92"/>
      <c r="Q9398" s="92"/>
      <c r="R9398" s="92"/>
    </row>
    <row r="9399" spans="1:18" x14ac:dyDescent="0.3">
      <c r="A9399" s="107"/>
      <c r="B9399" s="92"/>
      <c r="C9399" s="92"/>
      <c r="D9399" s="92"/>
      <c r="E9399" s="92"/>
      <c r="F9399" s="92"/>
      <c r="G9399" s="92"/>
      <c r="H9399" s="92"/>
      <c r="I9399" s="92"/>
      <c r="J9399" s="92"/>
      <c r="K9399" s="92"/>
      <c r="N9399" s="92"/>
      <c r="O9399" s="92"/>
      <c r="P9399" s="92"/>
      <c r="Q9399" s="92"/>
      <c r="R9399" s="92"/>
    </row>
    <row r="9400" spans="1:18" x14ac:dyDescent="0.3">
      <c r="A9400" s="107"/>
      <c r="B9400" s="92"/>
      <c r="C9400" s="92"/>
      <c r="D9400" s="92"/>
      <c r="E9400" s="92"/>
      <c r="F9400" s="92"/>
      <c r="G9400" s="92"/>
      <c r="H9400" s="92"/>
      <c r="I9400" s="92"/>
      <c r="J9400" s="92"/>
      <c r="K9400" s="92"/>
      <c r="N9400" s="92"/>
      <c r="O9400" s="92"/>
      <c r="P9400" s="92"/>
      <c r="Q9400" s="92"/>
      <c r="R9400" s="92"/>
    </row>
    <row r="9401" spans="1:18" x14ac:dyDescent="0.3">
      <c r="A9401" s="107"/>
      <c r="B9401" s="92"/>
      <c r="C9401" s="92"/>
      <c r="D9401" s="92"/>
      <c r="E9401" s="92"/>
      <c r="F9401" s="92"/>
      <c r="G9401" s="92"/>
      <c r="H9401" s="92"/>
      <c r="I9401" s="92"/>
      <c r="J9401" s="92"/>
      <c r="K9401" s="92"/>
      <c r="N9401" s="92"/>
      <c r="O9401" s="92"/>
      <c r="P9401" s="92"/>
      <c r="Q9401" s="92"/>
      <c r="R9401" s="92"/>
    </row>
    <row r="9402" spans="1:18" x14ac:dyDescent="0.3">
      <c r="A9402" s="107"/>
      <c r="B9402" s="92"/>
      <c r="C9402" s="92"/>
      <c r="D9402" s="92"/>
      <c r="E9402" s="92"/>
      <c r="F9402" s="92"/>
      <c r="G9402" s="92"/>
      <c r="H9402" s="92"/>
      <c r="I9402" s="92"/>
      <c r="J9402" s="92"/>
      <c r="K9402" s="92"/>
      <c r="N9402" s="92"/>
      <c r="O9402" s="92"/>
      <c r="P9402" s="92"/>
      <c r="Q9402" s="92"/>
      <c r="R9402" s="92"/>
    </row>
    <row r="9403" spans="1:18" x14ac:dyDescent="0.3">
      <c r="A9403" s="107"/>
      <c r="B9403" s="92"/>
      <c r="C9403" s="92"/>
      <c r="D9403" s="92"/>
      <c r="E9403" s="92"/>
      <c r="F9403" s="92"/>
      <c r="G9403" s="92"/>
      <c r="H9403" s="92"/>
      <c r="I9403" s="92"/>
      <c r="J9403" s="92"/>
      <c r="K9403" s="92"/>
      <c r="N9403" s="92"/>
      <c r="O9403" s="92"/>
      <c r="P9403" s="92"/>
      <c r="Q9403" s="92"/>
      <c r="R9403" s="92"/>
    </row>
    <row r="9404" spans="1:18" x14ac:dyDescent="0.3">
      <c r="A9404" s="107"/>
      <c r="B9404" s="92"/>
      <c r="C9404" s="92"/>
      <c r="D9404" s="92"/>
      <c r="E9404" s="92"/>
      <c r="F9404" s="92"/>
      <c r="G9404" s="92"/>
      <c r="H9404" s="92"/>
      <c r="I9404" s="92"/>
      <c r="J9404" s="92"/>
      <c r="K9404" s="92"/>
      <c r="N9404" s="92"/>
      <c r="O9404" s="92"/>
      <c r="P9404" s="92"/>
      <c r="Q9404" s="92"/>
      <c r="R9404" s="92"/>
    </row>
    <row r="9405" spans="1:18" x14ac:dyDescent="0.3">
      <c r="A9405" s="107"/>
      <c r="B9405" s="92"/>
      <c r="C9405" s="92"/>
      <c r="D9405" s="92"/>
      <c r="E9405" s="92"/>
      <c r="F9405" s="92"/>
      <c r="G9405" s="92"/>
      <c r="H9405" s="92"/>
      <c r="I9405" s="92"/>
      <c r="J9405" s="92"/>
      <c r="K9405" s="92"/>
      <c r="N9405" s="92"/>
      <c r="O9405" s="92"/>
      <c r="P9405" s="92"/>
      <c r="Q9405" s="92"/>
      <c r="R9405" s="92"/>
    </row>
    <row r="9406" spans="1:18" x14ac:dyDescent="0.3">
      <c r="A9406" s="107"/>
      <c r="B9406" s="92"/>
      <c r="C9406" s="92"/>
      <c r="D9406" s="92"/>
      <c r="E9406" s="92"/>
      <c r="F9406" s="92"/>
      <c r="G9406" s="92"/>
      <c r="H9406" s="92"/>
      <c r="I9406" s="92"/>
      <c r="J9406" s="92"/>
      <c r="K9406" s="92"/>
      <c r="N9406" s="92"/>
      <c r="O9406" s="92"/>
      <c r="P9406" s="92"/>
      <c r="Q9406" s="92"/>
      <c r="R9406" s="92"/>
    </row>
    <row r="9407" spans="1:18" x14ac:dyDescent="0.3">
      <c r="A9407" s="107"/>
      <c r="B9407" s="92"/>
      <c r="C9407" s="92"/>
      <c r="D9407" s="92"/>
      <c r="E9407" s="92"/>
      <c r="F9407" s="92"/>
      <c r="G9407" s="92"/>
      <c r="H9407" s="92"/>
      <c r="I9407" s="92"/>
      <c r="J9407" s="92"/>
      <c r="K9407" s="92"/>
      <c r="N9407" s="92"/>
      <c r="O9407" s="92"/>
      <c r="P9407" s="92"/>
      <c r="Q9407" s="92"/>
      <c r="R9407" s="92"/>
    </row>
    <row r="9408" spans="1:18" x14ac:dyDescent="0.3">
      <c r="A9408" s="107"/>
      <c r="B9408" s="92"/>
      <c r="C9408" s="92"/>
      <c r="D9408" s="92"/>
      <c r="E9408" s="92"/>
      <c r="F9408" s="92"/>
      <c r="G9408" s="92"/>
      <c r="H9408" s="92"/>
      <c r="I9408" s="92"/>
      <c r="J9408" s="92"/>
      <c r="K9408" s="92"/>
      <c r="N9408" s="92"/>
      <c r="O9408" s="92"/>
      <c r="P9408" s="92"/>
      <c r="Q9408" s="92"/>
      <c r="R9408" s="92"/>
    </row>
    <row r="9409" spans="1:18" x14ac:dyDescent="0.3">
      <c r="A9409" s="107"/>
      <c r="B9409" s="92"/>
      <c r="C9409" s="92"/>
      <c r="D9409" s="92"/>
      <c r="E9409" s="92"/>
      <c r="F9409" s="92"/>
      <c r="G9409" s="92"/>
      <c r="H9409" s="92"/>
      <c r="I9409" s="92"/>
      <c r="J9409" s="92"/>
      <c r="K9409" s="92"/>
      <c r="N9409" s="92"/>
      <c r="O9409" s="92"/>
      <c r="P9409" s="92"/>
      <c r="Q9409" s="92"/>
      <c r="R9409" s="92"/>
    </row>
    <row r="9410" spans="1:18" x14ac:dyDescent="0.3">
      <c r="A9410" s="107"/>
      <c r="B9410" s="92"/>
      <c r="C9410" s="92"/>
      <c r="D9410" s="92"/>
      <c r="E9410" s="92"/>
      <c r="F9410" s="92"/>
      <c r="G9410" s="92"/>
      <c r="H9410" s="92"/>
      <c r="I9410" s="92"/>
      <c r="J9410" s="92"/>
      <c r="K9410" s="92"/>
      <c r="N9410" s="92"/>
      <c r="O9410" s="92"/>
      <c r="P9410" s="92"/>
      <c r="Q9410" s="92"/>
      <c r="R9410" s="92"/>
    </row>
    <row r="9411" spans="1:18" x14ac:dyDescent="0.3">
      <c r="A9411" s="107"/>
      <c r="B9411" s="92"/>
      <c r="C9411" s="92"/>
      <c r="D9411" s="92"/>
      <c r="E9411" s="92"/>
      <c r="F9411" s="92"/>
      <c r="G9411" s="92"/>
      <c r="H9411" s="92"/>
      <c r="I9411" s="92"/>
      <c r="J9411" s="92"/>
      <c r="K9411" s="92"/>
      <c r="N9411" s="92"/>
      <c r="O9411" s="92"/>
      <c r="P9411" s="92"/>
      <c r="Q9411" s="92"/>
      <c r="R9411" s="92"/>
    </row>
    <row r="9412" spans="1:18" x14ac:dyDescent="0.3">
      <c r="A9412" s="107"/>
      <c r="B9412" s="92"/>
      <c r="C9412" s="92"/>
      <c r="D9412" s="92"/>
      <c r="E9412" s="92"/>
      <c r="F9412" s="92"/>
      <c r="G9412" s="92"/>
      <c r="H9412" s="92"/>
      <c r="I9412" s="92"/>
      <c r="J9412" s="92"/>
      <c r="K9412" s="92"/>
      <c r="N9412" s="92"/>
      <c r="O9412" s="92"/>
      <c r="P9412" s="92"/>
      <c r="Q9412" s="92"/>
      <c r="R9412" s="92"/>
    </row>
    <row r="9413" spans="1:18" x14ac:dyDescent="0.3">
      <c r="A9413" s="107"/>
      <c r="B9413" s="92"/>
      <c r="C9413" s="92"/>
      <c r="D9413" s="92"/>
      <c r="E9413" s="92"/>
      <c r="F9413" s="92"/>
      <c r="G9413" s="92"/>
      <c r="H9413" s="92"/>
      <c r="I9413" s="92"/>
      <c r="J9413" s="92"/>
      <c r="K9413" s="92"/>
      <c r="N9413" s="92"/>
      <c r="O9413" s="92"/>
      <c r="P9413" s="92"/>
      <c r="Q9413" s="92"/>
      <c r="R9413" s="92"/>
    </row>
    <row r="9414" spans="1:18" x14ac:dyDescent="0.3">
      <c r="A9414" s="107"/>
      <c r="B9414" s="92"/>
      <c r="C9414" s="92"/>
      <c r="D9414" s="92"/>
      <c r="E9414" s="92"/>
      <c r="F9414" s="92"/>
      <c r="G9414" s="92"/>
      <c r="H9414" s="92"/>
      <c r="I9414" s="92"/>
      <c r="J9414" s="92"/>
      <c r="K9414" s="92"/>
      <c r="N9414" s="92"/>
      <c r="O9414" s="92"/>
      <c r="P9414" s="92"/>
      <c r="Q9414" s="92"/>
      <c r="R9414" s="92"/>
    </row>
    <row r="9415" spans="1:18" x14ac:dyDescent="0.3">
      <c r="A9415" s="107"/>
      <c r="B9415" s="92"/>
      <c r="C9415" s="92"/>
      <c r="D9415" s="92"/>
      <c r="E9415" s="92"/>
      <c r="F9415" s="92"/>
      <c r="G9415" s="92"/>
      <c r="H9415" s="92"/>
      <c r="I9415" s="92"/>
      <c r="J9415" s="92"/>
      <c r="K9415" s="92"/>
      <c r="N9415" s="92"/>
      <c r="O9415" s="92"/>
      <c r="P9415" s="92"/>
      <c r="Q9415" s="92"/>
      <c r="R9415" s="92"/>
    </row>
    <row r="9416" spans="1:18" x14ac:dyDescent="0.3">
      <c r="A9416" s="107"/>
      <c r="B9416" s="92"/>
      <c r="C9416" s="92"/>
      <c r="D9416" s="92"/>
      <c r="E9416" s="92"/>
      <c r="F9416" s="92"/>
      <c r="G9416" s="92"/>
      <c r="H9416" s="92"/>
      <c r="I9416" s="92"/>
      <c r="J9416" s="92"/>
      <c r="K9416" s="92"/>
      <c r="N9416" s="92"/>
      <c r="O9416" s="92"/>
      <c r="P9416" s="92"/>
      <c r="Q9416" s="92"/>
      <c r="R9416" s="92"/>
    </row>
    <row r="9417" spans="1:18" x14ac:dyDescent="0.3">
      <c r="A9417" s="107"/>
      <c r="B9417" s="92"/>
      <c r="C9417" s="92"/>
      <c r="D9417" s="92"/>
      <c r="E9417" s="92"/>
      <c r="F9417" s="92"/>
      <c r="G9417" s="92"/>
      <c r="H9417" s="92"/>
      <c r="I9417" s="92"/>
      <c r="J9417" s="92"/>
      <c r="K9417" s="92"/>
      <c r="N9417" s="92"/>
      <c r="O9417" s="92"/>
      <c r="P9417" s="92"/>
      <c r="Q9417" s="92"/>
      <c r="R9417" s="92"/>
    </row>
    <row r="9418" spans="1:18" x14ac:dyDescent="0.3">
      <c r="A9418" s="107"/>
      <c r="B9418" s="92"/>
      <c r="C9418" s="92"/>
      <c r="D9418" s="92"/>
      <c r="E9418" s="92"/>
      <c r="F9418" s="92"/>
      <c r="G9418" s="92"/>
      <c r="H9418" s="92"/>
      <c r="I9418" s="92"/>
      <c r="J9418" s="92"/>
      <c r="K9418" s="92"/>
      <c r="N9418" s="92"/>
      <c r="O9418" s="92"/>
      <c r="P9418" s="92"/>
      <c r="Q9418" s="92"/>
      <c r="R9418" s="92"/>
    </row>
    <row r="9419" spans="1:18" x14ac:dyDescent="0.3">
      <c r="A9419" s="107"/>
      <c r="B9419" s="92"/>
      <c r="C9419" s="92"/>
      <c r="D9419" s="92"/>
      <c r="E9419" s="92"/>
      <c r="F9419" s="92"/>
      <c r="G9419" s="92"/>
      <c r="H9419" s="92"/>
      <c r="I9419" s="92"/>
      <c r="J9419" s="92"/>
      <c r="K9419" s="92"/>
      <c r="N9419" s="92"/>
      <c r="O9419" s="92"/>
      <c r="P9419" s="92"/>
      <c r="Q9419" s="92"/>
      <c r="R9419" s="92"/>
    </row>
    <row r="9420" spans="1:18" x14ac:dyDescent="0.3">
      <c r="A9420" s="107"/>
      <c r="B9420" s="92"/>
      <c r="C9420" s="92"/>
      <c r="D9420" s="92"/>
      <c r="E9420" s="92"/>
      <c r="F9420" s="92"/>
      <c r="G9420" s="92"/>
      <c r="H9420" s="92"/>
      <c r="I9420" s="92"/>
      <c r="J9420" s="92"/>
      <c r="K9420" s="92"/>
      <c r="N9420" s="92"/>
      <c r="O9420" s="92"/>
      <c r="P9420" s="92"/>
      <c r="Q9420" s="92"/>
      <c r="R9420" s="92"/>
    </row>
    <row r="9421" spans="1:18" x14ac:dyDescent="0.3">
      <c r="A9421" s="107"/>
      <c r="B9421" s="92"/>
      <c r="C9421" s="92"/>
      <c r="D9421" s="92"/>
      <c r="E9421" s="92"/>
      <c r="F9421" s="92"/>
      <c r="G9421" s="92"/>
      <c r="H9421" s="92"/>
      <c r="I9421" s="92"/>
      <c r="J9421" s="92"/>
      <c r="K9421" s="92"/>
      <c r="N9421" s="92"/>
      <c r="O9421" s="92"/>
      <c r="P9421" s="92"/>
      <c r="Q9421" s="92"/>
      <c r="R9421" s="92"/>
    </row>
    <row r="9422" spans="1:18" x14ac:dyDescent="0.3">
      <c r="A9422" s="107"/>
      <c r="B9422" s="92"/>
      <c r="C9422" s="92"/>
      <c r="D9422" s="92"/>
      <c r="E9422" s="92"/>
      <c r="F9422" s="92"/>
      <c r="G9422" s="92"/>
      <c r="H9422" s="92"/>
      <c r="I9422" s="92"/>
      <c r="J9422" s="92"/>
      <c r="K9422" s="92"/>
      <c r="N9422" s="92"/>
      <c r="O9422" s="92"/>
      <c r="P9422" s="92"/>
      <c r="Q9422" s="92"/>
      <c r="R9422" s="92"/>
    </row>
    <row r="9423" spans="1:18" x14ac:dyDescent="0.3">
      <c r="A9423" s="107"/>
      <c r="B9423" s="92"/>
      <c r="C9423" s="92"/>
      <c r="D9423" s="92"/>
      <c r="E9423" s="92"/>
      <c r="F9423" s="92"/>
      <c r="G9423" s="92"/>
      <c r="H9423" s="92"/>
      <c r="I9423" s="92"/>
      <c r="J9423" s="92"/>
      <c r="K9423" s="92"/>
      <c r="N9423" s="92"/>
      <c r="O9423" s="92"/>
      <c r="P9423" s="92"/>
      <c r="Q9423" s="92"/>
      <c r="R9423" s="92"/>
    </row>
    <row r="9424" spans="1:18" x14ac:dyDescent="0.3">
      <c r="A9424" s="107"/>
      <c r="B9424" s="92"/>
      <c r="C9424" s="92"/>
      <c r="D9424" s="92"/>
      <c r="E9424" s="92"/>
      <c r="F9424" s="92"/>
      <c r="G9424" s="92"/>
      <c r="H9424" s="92"/>
      <c r="I9424" s="92"/>
      <c r="J9424" s="92"/>
      <c r="K9424" s="92"/>
      <c r="N9424" s="92"/>
      <c r="O9424" s="92"/>
      <c r="P9424" s="92"/>
      <c r="Q9424" s="92"/>
      <c r="R9424" s="92"/>
    </row>
    <row r="9425" spans="1:18" x14ac:dyDescent="0.3">
      <c r="A9425" s="107"/>
      <c r="B9425" s="92"/>
      <c r="C9425" s="92"/>
      <c r="D9425" s="92"/>
      <c r="E9425" s="92"/>
      <c r="F9425" s="92"/>
      <c r="G9425" s="92"/>
      <c r="H9425" s="92"/>
      <c r="I9425" s="92"/>
      <c r="J9425" s="92"/>
      <c r="K9425" s="92"/>
      <c r="N9425" s="92"/>
      <c r="O9425" s="92"/>
      <c r="P9425" s="92"/>
      <c r="Q9425" s="92"/>
      <c r="R9425" s="92"/>
    </row>
    <row r="9426" spans="1:18" x14ac:dyDescent="0.3">
      <c r="A9426" s="107"/>
      <c r="B9426" s="92"/>
      <c r="C9426" s="92"/>
      <c r="D9426" s="92"/>
      <c r="E9426" s="92"/>
      <c r="F9426" s="92"/>
      <c r="G9426" s="92"/>
      <c r="H9426" s="92"/>
      <c r="I9426" s="92"/>
      <c r="J9426" s="92"/>
      <c r="K9426" s="92"/>
      <c r="N9426" s="92"/>
      <c r="O9426" s="92"/>
      <c r="P9426" s="92"/>
      <c r="Q9426" s="92"/>
      <c r="R9426" s="92"/>
    </row>
    <row r="9427" spans="1:18" x14ac:dyDescent="0.3">
      <c r="A9427" s="107"/>
      <c r="B9427" s="92"/>
      <c r="C9427" s="92"/>
      <c r="D9427" s="92"/>
      <c r="E9427" s="92"/>
      <c r="F9427" s="92"/>
      <c r="G9427" s="92"/>
      <c r="H9427" s="92"/>
      <c r="I9427" s="92"/>
      <c r="J9427" s="92"/>
      <c r="K9427" s="92"/>
      <c r="N9427" s="92"/>
      <c r="O9427" s="92"/>
      <c r="P9427" s="92"/>
      <c r="Q9427" s="92"/>
      <c r="R9427" s="92"/>
    </row>
    <row r="9428" spans="1:18" x14ac:dyDescent="0.3">
      <c r="A9428" s="107"/>
      <c r="B9428" s="92"/>
      <c r="C9428" s="92"/>
      <c r="D9428" s="92"/>
      <c r="E9428" s="92"/>
      <c r="F9428" s="92"/>
      <c r="G9428" s="92"/>
      <c r="H9428" s="92"/>
      <c r="I9428" s="92"/>
      <c r="J9428" s="92"/>
      <c r="K9428" s="92"/>
      <c r="N9428" s="92"/>
      <c r="O9428" s="92"/>
      <c r="P9428" s="92"/>
      <c r="Q9428" s="92"/>
      <c r="R9428" s="92"/>
    </row>
    <row r="9429" spans="1:18" x14ac:dyDescent="0.3">
      <c r="A9429" s="107"/>
      <c r="B9429" s="92"/>
      <c r="C9429" s="92"/>
      <c r="D9429" s="92"/>
      <c r="E9429" s="92"/>
      <c r="F9429" s="92"/>
      <c r="G9429" s="92"/>
      <c r="H9429" s="92"/>
      <c r="I9429" s="92"/>
      <c r="J9429" s="92"/>
      <c r="K9429" s="92"/>
      <c r="N9429" s="92"/>
      <c r="O9429" s="92"/>
      <c r="P9429" s="92"/>
      <c r="Q9429" s="92"/>
      <c r="R9429" s="92"/>
    </row>
    <row r="9430" spans="1:18" x14ac:dyDescent="0.3">
      <c r="A9430" s="107"/>
      <c r="B9430" s="92"/>
      <c r="C9430" s="92"/>
      <c r="D9430" s="92"/>
      <c r="E9430" s="92"/>
      <c r="F9430" s="92"/>
      <c r="G9430" s="92"/>
      <c r="H9430" s="92"/>
      <c r="I9430" s="92"/>
      <c r="J9430" s="92"/>
      <c r="K9430" s="92"/>
      <c r="N9430" s="92"/>
      <c r="O9430" s="92"/>
      <c r="P9430" s="92"/>
      <c r="Q9430" s="92"/>
      <c r="R9430" s="92"/>
    </row>
    <row r="9431" spans="1:18" x14ac:dyDescent="0.3">
      <c r="A9431" s="107"/>
      <c r="B9431" s="92"/>
      <c r="C9431" s="92"/>
      <c r="D9431" s="92"/>
      <c r="E9431" s="92"/>
      <c r="F9431" s="92"/>
      <c r="G9431" s="92"/>
      <c r="H9431" s="92"/>
      <c r="I9431" s="92"/>
      <c r="J9431" s="92"/>
      <c r="K9431" s="92"/>
      <c r="N9431" s="92"/>
      <c r="O9431" s="92"/>
      <c r="P9431" s="92"/>
      <c r="Q9431" s="92"/>
      <c r="R9431" s="92"/>
    </row>
    <row r="9432" spans="1:18" x14ac:dyDescent="0.3">
      <c r="A9432" s="107"/>
      <c r="B9432" s="92"/>
      <c r="C9432" s="92"/>
      <c r="D9432" s="92"/>
      <c r="E9432" s="92"/>
      <c r="F9432" s="92"/>
      <c r="G9432" s="92"/>
      <c r="H9432" s="92"/>
      <c r="I9432" s="92"/>
      <c r="J9432" s="92"/>
      <c r="K9432" s="92"/>
      <c r="N9432" s="92"/>
      <c r="O9432" s="92"/>
      <c r="P9432" s="92"/>
      <c r="Q9432" s="92"/>
      <c r="R9432" s="92"/>
    </row>
    <row r="9433" spans="1:18" x14ac:dyDescent="0.3">
      <c r="A9433" s="107"/>
      <c r="B9433" s="92"/>
      <c r="C9433" s="92"/>
      <c r="D9433" s="92"/>
      <c r="E9433" s="92"/>
      <c r="F9433" s="92"/>
      <c r="G9433" s="92"/>
      <c r="H9433" s="92"/>
      <c r="I9433" s="92"/>
      <c r="J9433" s="92"/>
      <c r="K9433" s="92"/>
      <c r="N9433" s="92"/>
      <c r="O9433" s="92"/>
      <c r="P9433" s="92"/>
      <c r="Q9433" s="92"/>
      <c r="R9433" s="92"/>
    </row>
    <row r="9434" spans="1:18" x14ac:dyDescent="0.3">
      <c r="A9434" s="107"/>
      <c r="B9434" s="92"/>
      <c r="C9434" s="92"/>
      <c r="D9434" s="92"/>
      <c r="E9434" s="92"/>
      <c r="F9434" s="92"/>
      <c r="G9434" s="92"/>
      <c r="H9434" s="92"/>
      <c r="I9434" s="92"/>
      <c r="J9434" s="92"/>
      <c r="K9434" s="92"/>
      <c r="N9434" s="92"/>
      <c r="O9434" s="92"/>
      <c r="P9434" s="92"/>
      <c r="Q9434" s="92"/>
      <c r="R9434" s="92"/>
    </row>
    <row r="9435" spans="1:18" x14ac:dyDescent="0.3">
      <c r="A9435" s="107"/>
      <c r="B9435" s="92"/>
      <c r="C9435" s="92"/>
      <c r="D9435" s="92"/>
      <c r="E9435" s="92"/>
      <c r="F9435" s="92"/>
      <c r="G9435" s="92"/>
      <c r="H9435" s="92"/>
      <c r="I9435" s="92"/>
      <c r="J9435" s="92"/>
      <c r="K9435" s="92"/>
      <c r="N9435" s="92"/>
      <c r="O9435" s="92"/>
      <c r="P9435" s="92"/>
      <c r="Q9435" s="92"/>
      <c r="R9435" s="92"/>
    </row>
    <row r="9436" spans="1:18" x14ac:dyDescent="0.3">
      <c r="A9436" s="107"/>
      <c r="B9436" s="92"/>
      <c r="C9436" s="92"/>
      <c r="D9436" s="92"/>
      <c r="E9436" s="92"/>
      <c r="F9436" s="92"/>
      <c r="G9436" s="92"/>
      <c r="H9436" s="92"/>
      <c r="I9436" s="92"/>
      <c r="J9436" s="92"/>
      <c r="K9436" s="92"/>
      <c r="N9436" s="92"/>
      <c r="O9436" s="92"/>
      <c r="P9436" s="92"/>
      <c r="Q9436" s="92"/>
      <c r="R9436" s="92"/>
    </row>
    <row r="9437" spans="1:18" x14ac:dyDescent="0.3">
      <c r="A9437" s="107"/>
      <c r="B9437" s="92"/>
      <c r="C9437" s="92"/>
      <c r="D9437" s="92"/>
      <c r="E9437" s="92"/>
      <c r="F9437" s="92"/>
      <c r="G9437" s="92"/>
      <c r="H9437" s="92"/>
      <c r="I9437" s="92"/>
      <c r="J9437" s="92"/>
      <c r="K9437" s="92"/>
      <c r="N9437" s="92"/>
      <c r="O9437" s="92"/>
      <c r="P9437" s="92"/>
      <c r="Q9437" s="92"/>
      <c r="R9437" s="92"/>
    </row>
    <row r="9438" spans="1:18" x14ac:dyDescent="0.3">
      <c r="A9438" s="107"/>
      <c r="B9438" s="92"/>
      <c r="C9438" s="92"/>
      <c r="D9438" s="92"/>
      <c r="E9438" s="92"/>
      <c r="F9438" s="92"/>
      <c r="G9438" s="92"/>
      <c r="H9438" s="92"/>
      <c r="I9438" s="92"/>
      <c r="J9438" s="92"/>
      <c r="K9438" s="92"/>
      <c r="N9438" s="92"/>
      <c r="O9438" s="92"/>
      <c r="P9438" s="92"/>
      <c r="Q9438" s="92"/>
      <c r="R9438" s="92"/>
    </row>
    <row r="9439" spans="1:18" x14ac:dyDescent="0.3">
      <c r="A9439" s="107"/>
      <c r="B9439" s="92"/>
      <c r="C9439" s="92"/>
      <c r="D9439" s="92"/>
      <c r="E9439" s="92"/>
      <c r="F9439" s="92"/>
      <c r="G9439" s="92"/>
      <c r="H9439" s="92"/>
      <c r="I9439" s="92"/>
      <c r="J9439" s="92"/>
      <c r="K9439" s="92"/>
      <c r="N9439" s="92"/>
      <c r="O9439" s="92"/>
      <c r="P9439" s="92"/>
      <c r="Q9439" s="92"/>
      <c r="R9439" s="92"/>
    </row>
    <row r="9440" spans="1:18" x14ac:dyDescent="0.3">
      <c r="A9440" s="107"/>
      <c r="B9440" s="92"/>
      <c r="C9440" s="92"/>
      <c r="D9440" s="92"/>
      <c r="E9440" s="92"/>
      <c r="F9440" s="92"/>
      <c r="G9440" s="92"/>
      <c r="H9440" s="92"/>
      <c r="I9440" s="92"/>
      <c r="J9440" s="92"/>
      <c r="K9440" s="92"/>
      <c r="N9440" s="92"/>
      <c r="O9440" s="92"/>
      <c r="P9440" s="92"/>
      <c r="Q9440" s="92"/>
      <c r="R9440" s="92"/>
    </row>
    <row r="9441" spans="1:18" x14ac:dyDescent="0.3">
      <c r="A9441" s="107"/>
      <c r="B9441" s="92"/>
      <c r="C9441" s="92"/>
      <c r="D9441" s="92"/>
      <c r="E9441" s="92"/>
      <c r="F9441" s="92"/>
      <c r="G9441" s="92"/>
      <c r="H9441" s="92"/>
      <c r="I9441" s="92"/>
      <c r="J9441" s="92"/>
      <c r="K9441" s="92"/>
      <c r="N9441" s="92"/>
      <c r="O9441" s="92"/>
      <c r="P9441" s="92"/>
      <c r="Q9441" s="92"/>
      <c r="R9441" s="92"/>
    </row>
    <row r="9442" spans="1:18" x14ac:dyDescent="0.3">
      <c r="A9442" s="107"/>
      <c r="B9442" s="92"/>
      <c r="C9442" s="92"/>
      <c r="D9442" s="92"/>
      <c r="E9442" s="92"/>
      <c r="F9442" s="92"/>
      <c r="G9442" s="92"/>
      <c r="H9442" s="92"/>
      <c r="I9442" s="92"/>
      <c r="J9442" s="92"/>
      <c r="K9442" s="92"/>
      <c r="N9442" s="92"/>
      <c r="O9442" s="92"/>
      <c r="P9442" s="92"/>
      <c r="Q9442" s="92"/>
      <c r="R9442" s="92"/>
    </row>
    <row r="9443" spans="1:18" x14ac:dyDescent="0.3">
      <c r="A9443" s="107"/>
      <c r="B9443" s="92"/>
      <c r="C9443" s="92"/>
      <c r="D9443" s="92"/>
      <c r="E9443" s="92"/>
      <c r="F9443" s="92"/>
      <c r="G9443" s="92"/>
      <c r="H9443" s="92"/>
      <c r="I9443" s="92"/>
      <c r="J9443" s="92"/>
      <c r="K9443" s="92"/>
      <c r="N9443" s="92"/>
      <c r="O9443" s="92"/>
      <c r="P9443" s="92"/>
      <c r="Q9443" s="92"/>
      <c r="R9443" s="92"/>
    </row>
    <row r="9444" spans="1:18" x14ac:dyDescent="0.3">
      <c r="A9444" s="107"/>
      <c r="B9444" s="92"/>
      <c r="C9444" s="92"/>
      <c r="D9444" s="92"/>
      <c r="E9444" s="92"/>
      <c r="F9444" s="92"/>
      <c r="G9444" s="92"/>
      <c r="H9444" s="92"/>
      <c r="I9444" s="92"/>
      <c r="J9444" s="92"/>
      <c r="K9444" s="92"/>
      <c r="N9444" s="92"/>
      <c r="O9444" s="92"/>
      <c r="P9444" s="92"/>
      <c r="Q9444" s="92"/>
      <c r="R9444" s="92"/>
    </row>
    <row r="9445" spans="1:18" x14ac:dyDescent="0.3">
      <c r="A9445" s="107"/>
      <c r="B9445" s="92"/>
      <c r="C9445" s="92"/>
      <c r="D9445" s="92"/>
      <c r="E9445" s="92"/>
      <c r="F9445" s="92"/>
      <c r="G9445" s="92"/>
      <c r="H9445" s="92"/>
      <c r="I9445" s="92"/>
      <c r="J9445" s="92"/>
      <c r="K9445" s="92"/>
      <c r="N9445" s="92"/>
      <c r="O9445" s="92"/>
      <c r="P9445" s="92"/>
      <c r="Q9445" s="92"/>
      <c r="R9445" s="92"/>
    </row>
    <row r="9446" spans="1:18" x14ac:dyDescent="0.3">
      <c r="A9446" s="107"/>
      <c r="B9446" s="92"/>
      <c r="C9446" s="92"/>
      <c r="D9446" s="92"/>
      <c r="E9446" s="92"/>
      <c r="F9446" s="92"/>
      <c r="G9446" s="92"/>
      <c r="H9446" s="92"/>
      <c r="I9446" s="92"/>
      <c r="J9446" s="92"/>
      <c r="K9446" s="92"/>
      <c r="N9446" s="92"/>
      <c r="O9446" s="92"/>
      <c r="P9446" s="92"/>
      <c r="Q9446" s="92"/>
      <c r="R9446" s="92"/>
    </row>
    <row r="9447" spans="1:18" x14ac:dyDescent="0.3">
      <c r="A9447" s="107"/>
      <c r="B9447" s="92"/>
      <c r="C9447" s="92"/>
      <c r="D9447" s="92"/>
      <c r="E9447" s="92"/>
      <c r="F9447" s="92"/>
      <c r="G9447" s="92"/>
      <c r="H9447" s="92"/>
      <c r="I9447" s="92"/>
      <c r="J9447" s="92"/>
      <c r="K9447" s="92"/>
      <c r="N9447" s="92"/>
      <c r="O9447" s="92"/>
      <c r="P9447" s="92"/>
      <c r="Q9447" s="92"/>
      <c r="R9447" s="92"/>
    </row>
    <row r="9448" spans="1:18" x14ac:dyDescent="0.3">
      <c r="A9448" s="107"/>
      <c r="B9448" s="92"/>
      <c r="C9448" s="92"/>
      <c r="D9448" s="92"/>
      <c r="E9448" s="92"/>
      <c r="F9448" s="92"/>
      <c r="G9448" s="92"/>
      <c r="H9448" s="92"/>
      <c r="I9448" s="92"/>
      <c r="J9448" s="92"/>
      <c r="K9448" s="92"/>
      <c r="N9448" s="92"/>
      <c r="O9448" s="92"/>
      <c r="P9448" s="92"/>
      <c r="Q9448" s="92"/>
      <c r="R9448" s="92"/>
    </row>
    <row r="9449" spans="1:18" x14ac:dyDescent="0.3">
      <c r="A9449" s="107"/>
      <c r="B9449" s="92"/>
      <c r="C9449" s="92"/>
      <c r="D9449" s="92"/>
      <c r="E9449" s="92"/>
      <c r="F9449" s="92"/>
      <c r="G9449" s="92"/>
      <c r="H9449" s="92"/>
      <c r="I9449" s="92"/>
      <c r="J9449" s="92"/>
      <c r="K9449" s="92"/>
      <c r="N9449" s="92"/>
      <c r="O9449" s="92"/>
      <c r="P9449" s="92"/>
      <c r="Q9449" s="92"/>
      <c r="R9449" s="92"/>
    </row>
    <row r="9450" spans="1:18" x14ac:dyDescent="0.3">
      <c r="A9450" s="107"/>
      <c r="B9450" s="92"/>
      <c r="C9450" s="92"/>
      <c r="D9450" s="92"/>
      <c r="E9450" s="92"/>
      <c r="F9450" s="92"/>
      <c r="G9450" s="92"/>
      <c r="H9450" s="92"/>
      <c r="I9450" s="92"/>
      <c r="J9450" s="92"/>
      <c r="K9450" s="92"/>
      <c r="N9450" s="92"/>
      <c r="O9450" s="92"/>
      <c r="P9450" s="92"/>
      <c r="Q9450" s="92"/>
      <c r="R9450" s="92"/>
    </row>
    <row r="9451" spans="1:18" x14ac:dyDescent="0.3">
      <c r="A9451" s="107"/>
      <c r="B9451" s="92"/>
      <c r="C9451" s="92"/>
      <c r="D9451" s="92"/>
      <c r="E9451" s="92"/>
      <c r="F9451" s="92"/>
      <c r="G9451" s="92"/>
      <c r="H9451" s="92"/>
      <c r="I9451" s="92"/>
      <c r="J9451" s="92"/>
      <c r="K9451" s="92"/>
      <c r="N9451" s="92"/>
      <c r="O9451" s="92"/>
      <c r="P9451" s="92"/>
      <c r="Q9451" s="92"/>
      <c r="R9451" s="92"/>
    </row>
    <row r="9452" spans="1:18" x14ac:dyDescent="0.3">
      <c r="A9452" s="107"/>
      <c r="B9452" s="92"/>
      <c r="C9452" s="92"/>
      <c r="D9452" s="92"/>
      <c r="E9452" s="92"/>
      <c r="F9452" s="92"/>
      <c r="G9452" s="92"/>
      <c r="H9452" s="92"/>
      <c r="I9452" s="92"/>
      <c r="J9452" s="92"/>
      <c r="K9452" s="92"/>
      <c r="N9452" s="92"/>
      <c r="O9452" s="92"/>
      <c r="P9452" s="92"/>
      <c r="Q9452" s="92"/>
      <c r="R9452" s="92"/>
    </row>
    <row r="9453" spans="1:18" x14ac:dyDescent="0.3">
      <c r="A9453" s="107"/>
      <c r="B9453" s="92"/>
      <c r="C9453" s="92"/>
      <c r="D9453" s="92"/>
      <c r="E9453" s="92"/>
      <c r="F9453" s="92"/>
      <c r="G9453" s="92"/>
      <c r="H9453" s="92"/>
      <c r="I9453" s="92"/>
      <c r="J9453" s="92"/>
      <c r="K9453" s="92"/>
      <c r="N9453" s="92"/>
      <c r="O9453" s="92"/>
      <c r="P9453" s="92"/>
      <c r="Q9453" s="92"/>
      <c r="R9453" s="92"/>
    </row>
    <row r="9454" spans="1:18" x14ac:dyDescent="0.3">
      <c r="A9454" s="107"/>
      <c r="B9454" s="92"/>
      <c r="C9454" s="92"/>
      <c r="D9454" s="92"/>
      <c r="E9454" s="92"/>
      <c r="F9454" s="92"/>
      <c r="G9454" s="92"/>
      <c r="H9454" s="92"/>
      <c r="I9454" s="92"/>
      <c r="J9454" s="92"/>
      <c r="K9454" s="92"/>
      <c r="N9454" s="92"/>
      <c r="O9454" s="92"/>
      <c r="P9454" s="92"/>
      <c r="Q9454" s="92"/>
      <c r="R9454" s="92"/>
    </row>
    <row r="9455" spans="1:18" x14ac:dyDescent="0.3">
      <c r="A9455" s="107"/>
      <c r="B9455" s="92"/>
      <c r="C9455" s="92"/>
      <c r="D9455" s="92"/>
      <c r="E9455" s="92"/>
      <c r="F9455" s="92"/>
      <c r="G9455" s="92"/>
      <c r="H9455" s="92"/>
      <c r="I9455" s="92"/>
      <c r="J9455" s="92"/>
      <c r="K9455" s="92"/>
      <c r="N9455" s="92"/>
      <c r="O9455" s="92"/>
      <c r="P9455" s="92"/>
      <c r="Q9455" s="92"/>
      <c r="R9455" s="92"/>
    </row>
    <row r="9456" spans="1:18" x14ac:dyDescent="0.3">
      <c r="A9456" s="107"/>
      <c r="B9456" s="92"/>
      <c r="C9456" s="92"/>
      <c r="D9456" s="92"/>
      <c r="E9456" s="92"/>
      <c r="F9456" s="92"/>
      <c r="G9456" s="92"/>
      <c r="H9456" s="92"/>
      <c r="I9456" s="92"/>
      <c r="J9456" s="92"/>
      <c r="K9456" s="92"/>
      <c r="N9456" s="92"/>
      <c r="O9456" s="92"/>
      <c r="P9456" s="92"/>
      <c r="Q9456" s="92"/>
      <c r="R9456" s="92"/>
    </row>
    <row r="9457" spans="1:18" x14ac:dyDescent="0.3">
      <c r="A9457" s="107"/>
      <c r="B9457" s="92"/>
      <c r="C9457" s="92"/>
      <c r="D9457" s="92"/>
      <c r="E9457" s="92"/>
      <c r="F9457" s="92"/>
      <c r="G9457" s="92"/>
      <c r="H9457" s="92"/>
      <c r="I9457" s="92"/>
      <c r="J9457" s="92"/>
      <c r="K9457" s="92"/>
      <c r="N9457" s="92"/>
      <c r="O9457" s="92"/>
      <c r="P9457" s="92"/>
      <c r="Q9457" s="92"/>
      <c r="R9457" s="92"/>
    </row>
    <row r="9458" spans="1:18" x14ac:dyDescent="0.3">
      <c r="A9458" s="107"/>
      <c r="B9458" s="92"/>
      <c r="C9458" s="92"/>
      <c r="D9458" s="92"/>
      <c r="E9458" s="92"/>
      <c r="F9458" s="92"/>
      <c r="G9458" s="92"/>
      <c r="H9458" s="92"/>
      <c r="I9458" s="92"/>
      <c r="J9458" s="92"/>
      <c r="K9458" s="92"/>
      <c r="N9458" s="92"/>
      <c r="O9458" s="92"/>
      <c r="P9458" s="92"/>
      <c r="Q9458" s="92"/>
      <c r="R9458" s="92"/>
    </row>
    <row r="9459" spans="1:18" x14ac:dyDescent="0.3">
      <c r="A9459" s="107"/>
      <c r="B9459" s="92"/>
      <c r="C9459" s="92"/>
      <c r="D9459" s="92"/>
      <c r="E9459" s="92"/>
      <c r="F9459" s="92"/>
      <c r="G9459" s="92"/>
      <c r="H9459" s="92"/>
      <c r="I9459" s="92"/>
      <c r="J9459" s="92"/>
      <c r="K9459" s="92"/>
      <c r="N9459" s="92"/>
      <c r="O9459" s="92"/>
      <c r="P9459" s="92"/>
      <c r="Q9459" s="92"/>
      <c r="R9459" s="92"/>
    </row>
    <row r="9460" spans="1:18" x14ac:dyDescent="0.3">
      <c r="A9460" s="107"/>
      <c r="B9460" s="92"/>
      <c r="C9460" s="92"/>
      <c r="D9460" s="92"/>
      <c r="E9460" s="92"/>
      <c r="F9460" s="92"/>
      <c r="G9460" s="92"/>
      <c r="H9460" s="92"/>
      <c r="I9460" s="92"/>
      <c r="J9460" s="92"/>
      <c r="K9460" s="92"/>
      <c r="N9460" s="92"/>
      <c r="O9460" s="92"/>
      <c r="P9460" s="92"/>
      <c r="Q9460" s="92"/>
      <c r="R9460" s="92"/>
    </row>
    <row r="9461" spans="1:18" x14ac:dyDescent="0.3">
      <c r="A9461" s="107"/>
      <c r="B9461" s="92"/>
      <c r="C9461" s="92"/>
      <c r="D9461" s="92"/>
      <c r="E9461" s="92"/>
      <c r="F9461" s="92"/>
      <c r="G9461" s="92"/>
      <c r="H9461" s="92"/>
      <c r="I9461" s="92"/>
      <c r="J9461" s="92"/>
      <c r="K9461" s="92"/>
      <c r="N9461" s="92"/>
      <c r="O9461" s="92"/>
      <c r="P9461" s="92"/>
      <c r="Q9461" s="92"/>
      <c r="R9461" s="92"/>
    </row>
    <row r="9462" spans="1:18" x14ac:dyDescent="0.3">
      <c r="A9462" s="107"/>
      <c r="B9462" s="92"/>
      <c r="C9462" s="92"/>
      <c r="D9462" s="92"/>
      <c r="E9462" s="92"/>
      <c r="F9462" s="92"/>
      <c r="G9462" s="92"/>
      <c r="H9462" s="92"/>
      <c r="I9462" s="92"/>
      <c r="J9462" s="92"/>
      <c r="K9462" s="92"/>
      <c r="N9462" s="92"/>
      <c r="O9462" s="92"/>
      <c r="P9462" s="92"/>
      <c r="Q9462" s="92"/>
      <c r="R9462" s="92"/>
    </row>
    <row r="9463" spans="1:18" x14ac:dyDescent="0.3">
      <c r="A9463" s="107"/>
      <c r="B9463" s="92"/>
      <c r="C9463" s="92"/>
      <c r="D9463" s="92"/>
      <c r="E9463" s="92"/>
      <c r="F9463" s="92"/>
      <c r="G9463" s="92"/>
      <c r="H9463" s="92"/>
      <c r="I9463" s="92"/>
      <c r="J9463" s="92"/>
      <c r="K9463" s="92"/>
      <c r="N9463" s="92"/>
      <c r="O9463" s="92"/>
      <c r="P9463" s="92"/>
      <c r="Q9463" s="92"/>
      <c r="R9463" s="92"/>
    </row>
    <row r="9464" spans="1:18" x14ac:dyDescent="0.3">
      <c r="A9464" s="107"/>
      <c r="B9464" s="92"/>
      <c r="C9464" s="92"/>
      <c r="D9464" s="92"/>
      <c r="E9464" s="92"/>
      <c r="F9464" s="92"/>
      <c r="G9464" s="92"/>
      <c r="H9464" s="92"/>
      <c r="I9464" s="92"/>
      <c r="J9464" s="92"/>
      <c r="K9464" s="92"/>
      <c r="N9464" s="92"/>
      <c r="O9464" s="92"/>
      <c r="P9464" s="92"/>
      <c r="Q9464" s="92"/>
      <c r="R9464" s="92"/>
    </row>
    <row r="9465" spans="1:18" x14ac:dyDescent="0.3">
      <c r="A9465" s="107"/>
      <c r="B9465" s="92"/>
      <c r="C9465" s="92"/>
      <c r="D9465" s="92"/>
      <c r="E9465" s="92"/>
      <c r="F9465" s="92"/>
      <c r="G9465" s="92"/>
      <c r="H9465" s="92"/>
      <c r="I9465" s="92"/>
      <c r="J9465" s="92"/>
      <c r="K9465" s="92"/>
      <c r="N9465" s="92"/>
      <c r="O9465" s="92"/>
      <c r="P9465" s="92"/>
      <c r="Q9465" s="92"/>
      <c r="R9465" s="92"/>
    </row>
    <row r="9466" spans="1:18" x14ac:dyDescent="0.3">
      <c r="A9466" s="107"/>
      <c r="B9466" s="92"/>
      <c r="C9466" s="92"/>
      <c r="D9466" s="92"/>
      <c r="E9466" s="92"/>
      <c r="F9466" s="92"/>
      <c r="G9466" s="92"/>
      <c r="H9466" s="92"/>
      <c r="I9466" s="92"/>
      <c r="J9466" s="92"/>
      <c r="K9466" s="92"/>
      <c r="N9466" s="92"/>
      <c r="O9466" s="92"/>
      <c r="P9466" s="92"/>
      <c r="Q9466" s="92"/>
      <c r="R9466" s="92"/>
    </row>
    <row r="9467" spans="1:18" x14ac:dyDescent="0.3">
      <c r="A9467" s="107"/>
      <c r="B9467" s="92"/>
      <c r="C9467" s="92"/>
      <c r="D9467" s="92"/>
      <c r="E9467" s="92"/>
      <c r="F9467" s="92"/>
      <c r="G9467" s="92"/>
      <c r="H9467" s="92"/>
      <c r="I9467" s="92"/>
      <c r="J9467" s="92"/>
      <c r="K9467" s="92"/>
      <c r="N9467" s="92"/>
      <c r="O9467" s="92"/>
      <c r="P9467" s="92"/>
      <c r="Q9467" s="92"/>
      <c r="R9467" s="92"/>
    </row>
    <row r="9468" spans="1:18" x14ac:dyDescent="0.3">
      <c r="A9468" s="107"/>
      <c r="B9468" s="92"/>
      <c r="C9468" s="92"/>
      <c r="D9468" s="92"/>
      <c r="E9468" s="92"/>
      <c r="F9468" s="92"/>
      <c r="G9468" s="92"/>
      <c r="H9468" s="92"/>
      <c r="I9468" s="92"/>
      <c r="J9468" s="92"/>
      <c r="K9468" s="92"/>
      <c r="N9468" s="92"/>
      <c r="O9468" s="92"/>
      <c r="P9468" s="92"/>
      <c r="Q9468" s="92"/>
      <c r="R9468" s="92"/>
    </row>
    <row r="9469" spans="1:18" x14ac:dyDescent="0.3">
      <c r="A9469" s="107"/>
      <c r="B9469" s="92"/>
      <c r="C9469" s="92"/>
      <c r="D9469" s="92"/>
      <c r="E9469" s="92"/>
      <c r="F9469" s="92"/>
      <c r="G9469" s="92"/>
      <c r="H9469" s="92"/>
      <c r="I9469" s="92"/>
      <c r="J9469" s="92"/>
      <c r="K9469" s="92"/>
      <c r="N9469" s="92"/>
      <c r="O9469" s="92"/>
      <c r="P9469" s="92"/>
      <c r="Q9469" s="92"/>
      <c r="R9469" s="92"/>
    </row>
    <row r="9470" spans="1:18" x14ac:dyDescent="0.3">
      <c r="A9470" s="107"/>
      <c r="B9470" s="92"/>
      <c r="C9470" s="92"/>
      <c r="D9470" s="92"/>
      <c r="E9470" s="92"/>
      <c r="F9470" s="92"/>
      <c r="G9470" s="92"/>
      <c r="H9470" s="92"/>
      <c r="I9470" s="92"/>
      <c r="J9470" s="92"/>
      <c r="K9470" s="92"/>
      <c r="N9470" s="92"/>
      <c r="O9470" s="92"/>
      <c r="P9470" s="92"/>
      <c r="Q9470" s="92"/>
      <c r="R9470" s="92"/>
    </row>
    <row r="9471" spans="1:18" x14ac:dyDescent="0.3">
      <c r="A9471" s="107"/>
      <c r="B9471" s="92"/>
      <c r="C9471" s="92"/>
      <c r="D9471" s="92"/>
      <c r="E9471" s="92"/>
      <c r="F9471" s="92"/>
      <c r="G9471" s="92"/>
      <c r="H9471" s="92"/>
      <c r="I9471" s="92"/>
      <c r="J9471" s="92"/>
      <c r="K9471" s="92"/>
      <c r="N9471" s="92"/>
      <c r="O9471" s="92"/>
      <c r="P9471" s="92"/>
      <c r="Q9471" s="92"/>
      <c r="R9471" s="92"/>
    </row>
    <row r="9472" spans="1:18" x14ac:dyDescent="0.3">
      <c r="A9472" s="107"/>
      <c r="B9472" s="92"/>
      <c r="C9472" s="92"/>
      <c r="D9472" s="92"/>
      <c r="E9472" s="92"/>
      <c r="F9472" s="92"/>
      <c r="G9472" s="92"/>
      <c r="H9472" s="92"/>
      <c r="I9472" s="92"/>
      <c r="J9472" s="92"/>
      <c r="K9472" s="92"/>
      <c r="N9472" s="92"/>
      <c r="O9472" s="92"/>
      <c r="P9472" s="92"/>
      <c r="Q9472" s="92"/>
      <c r="R9472" s="92"/>
    </row>
    <row r="9473" spans="1:18" x14ac:dyDescent="0.3">
      <c r="A9473" s="107"/>
      <c r="B9473" s="92"/>
      <c r="C9473" s="92"/>
      <c r="D9473" s="92"/>
      <c r="E9473" s="92"/>
      <c r="F9473" s="92"/>
      <c r="G9473" s="92"/>
      <c r="H9473" s="92"/>
      <c r="I9473" s="92"/>
      <c r="J9473" s="92"/>
      <c r="K9473" s="92"/>
      <c r="N9473" s="92"/>
      <c r="O9473" s="92"/>
      <c r="P9473" s="92"/>
      <c r="Q9473" s="92"/>
      <c r="R9473" s="92"/>
    </row>
    <row r="9474" spans="1:18" x14ac:dyDescent="0.3">
      <c r="A9474" s="107"/>
      <c r="B9474" s="92"/>
      <c r="C9474" s="92"/>
      <c r="D9474" s="92"/>
      <c r="E9474" s="92"/>
      <c r="F9474" s="92"/>
      <c r="G9474" s="92"/>
      <c r="H9474" s="92"/>
      <c r="I9474" s="92"/>
      <c r="J9474" s="92"/>
      <c r="K9474" s="92"/>
      <c r="N9474" s="92"/>
      <c r="O9474" s="92"/>
      <c r="P9474" s="92"/>
      <c r="Q9474" s="92"/>
      <c r="R9474" s="92"/>
    </row>
    <row r="9475" spans="1:18" x14ac:dyDescent="0.3">
      <c r="A9475" s="107"/>
      <c r="B9475" s="92"/>
      <c r="C9475" s="92"/>
      <c r="D9475" s="92"/>
      <c r="E9475" s="92"/>
      <c r="F9475" s="92"/>
      <c r="G9475" s="92"/>
      <c r="H9475" s="92"/>
      <c r="I9475" s="92"/>
      <c r="J9475" s="92"/>
      <c r="K9475" s="92"/>
      <c r="N9475" s="92"/>
      <c r="O9475" s="92"/>
      <c r="P9475" s="92"/>
      <c r="Q9475" s="92"/>
      <c r="R9475" s="92"/>
    </row>
    <row r="9476" spans="1:18" x14ac:dyDescent="0.3">
      <c r="A9476" s="107"/>
      <c r="B9476" s="92"/>
      <c r="C9476" s="92"/>
      <c r="D9476" s="92"/>
      <c r="E9476" s="92"/>
      <c r="F9476" s="92"/>
      <c r="G9476" s="92"/>
      <c r="H9476" s="92"/>
      <c r="I9476" s="92"/>
      <c r="J9476" s="92"/>
      <c r="K9476" s="92"/>
      <c r="N9476" s="92"/>
      <c r="O9476" s="92"/>
      <c r="P9476" s="92"/>
      <c r="Q9476" s="92"/>
      <c r="R9476" s="92"/>
    </row>
    <row r="9477" spans="1:18" x14ac:dyDescent="0.3">
      <c r="A9477" s="107"/>
      <c r="B9477" s="92"/>
      <c r="C9477" s="92"/>
      <c r="D9477" s="92"/>
      <c r="E9477" s="92"/>
      <c r="F9477" s="92"/>
      <c r="G9477" s="92"/>
      <c r="H9477" s="92"/>
      <c r="I9477" s="92"/>
      <c r="J9477" s="92"/>
      <c r="K9477" s="92"/>
      <c r="N9477" s="92"/>
      <c r="O9477" s="92"/>
      <c r="P9477" s="92"/>
      <c r="Q9477" s="92"/>
      <c r="R9477" s="92"/>
    </row>
    <row r="9478" spans="1:18" x14ac:dyDescent="0.3">
      <c r="A9478" s="107"/>
      <c r="B9478" s="92"/>
      <c r="C9478" s="92"/>
      <c r="D9478" s="92"/>
      <c r="E9478" s="92"/>
      <c r="F9478" s="92"/>
      <c r="G9478" s="92"/>
      <c r="H9478" s="92"/>
      <c r="I9478" s="92"/>
      <c r="J9478" s="92"/>
      <c r="K9478" s="92"/>
      <c r="N9478" s="92"/>
      <c r="O9478" s="92"/>
      <c r="P9478" s="92"/>
      <c r="Q9478" s="92"/>
      <c r="R9478" s="92"/>
    </row>
    <row r="9479" spans="1:18" x14ac:dyDescent="0.3">
      <c r="A9479" s="107"/>
      <c r="B9479" s="92"/>
      <c r="C9479" s="92"/>
      <c r="D9479" s="92"/>
      <c r="E9479" s="92"/>
      <c r="F9479" s="92"/>
      <c r="G9479" s="92"/>
      <c r="H9479" s="92"/>
      <c r="I9479" s="92"/>
      <c r="J9479" s="92"/>
      <c r="K9479" s="92"/>
      <c r="N9479" s="92"/>
      <c r="O9479" s="92"/>
      <c r="P9479" s="92"/>
      <c r="Q9479" s="92"/>
      <c r="R9479" s="92"/>
    </row>
    <row r="9480" spans="1:18" x14ac:dyDescent="0.3">
      <c r="A9480" s="107"/>
      <c r="B9480" s="92"/>
      <c r="C9480" s="92"/>
      <c r="D9480" s="92"/>
      <c r="E9480" s="92"/>
      <c r="F9480" s="92"/>
      <c r="G9480" s="92"/>
      <c r="H9480" s="92"/>
      <c r="I9480" s="92"/>
      <c r="J9480" s="92"/>
      <c r="K9480" s="92"/>
      <c r="N9480" s="92"/>
      <c r="O9480" s="92"/>
      <c r="P9480" s="92"/>
      <c r="Q9480" s="92"/>
      <c r="R9480" s="92"/>
    </row>
    <row r="9481" spans="1:18" x14ac:dyDescent="0.3">
      <c r="A9481" s="107"/>
      <c r="B9481" s="92"/>
      <c r="C9481" s="92"/>
      <c r="D9481" s="92"/>
      <c r="E9481" s="92"/>
      <c r="F9481" s="92"/>
      <c r="G9481" s="92"/>
      <c r="H9481" s="92"/>
      <c r="I9481" s="92"/>
      <c r="J9481" s="92"/>
      <c r="K9481" s="92"/>
      <c r="N9481" s="92"/>
      <c r="O9481" s="92"/>
      <c r="P9481" s="92"/>
      <c r="Q9481" s="92"/>
      <c r="R9481" s="92"/>
    </row>
    <row r="9482" spans="1:18" x14ac:dyDescent="0.3">
      <c r="A9482" s="107"/>
      <c r="B9482" s="92"/>
      <c r="C9482" s="92"/>
      <c r="D9482" s="92"/>
      <c r="E9482" s="92"/>
      <c r="F9482" s="92"/>
      <c r="G9482" s="92"/>
      <c r="H9482" s="92"/>
      <c r="I9482" s="92"/>
      <c r="J9482" s="92"/>
      <c r="K9482" s="92"/>
      <c r="N9482" s="92"/>
      <c r="O9482" s="92"/>
      <c r="P9482" s="92"/>
      <c r="Q9482" s="92"/>
      <c r="R9482" s="92"/>
    </row>
    <row r="9483" spans="1:18" x14ac:dyDescent="0.3">
      <c r="A9483" s="107"/>
      <c r="B9483" s="92"/>
      <c r="C9483" s="92"/>
      <c r="D9483" s="92"/>
      <c r="E9483" s="92"/>
      <c r="F9483" s="92"/>
      <c r="G9483" s="92"/>
      <c r="H9483" s="92"/>
      <c r="I9483" s="92"/>
      <c r="J9483" s="92"/>
      <c r="K9483" s="92"/>
      <c r="N9483" s="92"/>
      <c r="O9483" s="92"/>
      <c r="P9483" s="92"/>
      <c r="Q9483" s="92"/>
      <c r="R9483" s="92"/>
    </row>
    <row r="9484" spans="1:18" x14ac:dyDescent="0.3">
      <c r="A9484" s="107"/>
      <c r="B9484" s="92"/>
      <c r="C9484" s="92"/>
      <c r="D9484" s="92"/>
      <c r="E9484" s="92"/>
      <c r="F9484" s="92"/>
      <c r="G9484" s="92"/>
      <c r="H9484" s="92"/>
      <c r="I9484" s="92"/>
      <c r="J9484" s="92"/>
      <c r="K9484" s="92"/>
      <c r="N9484" s="92"/>
      <c r="O9484" s="92"/>
      <c r="P9484" s="92"/>
      <c r="Q9484" s="92"/>
      <c r="R9484" s="92"/>
    </row>
    <row r="9485" spans="1:18" x14ac:dyDescent="0.3">
      <c r="A9485" s="107"/>
      <c r="B9485" s="92"/>
      <c r="C9485" s="92"/>
      <c r="D9485" s="92"/>
      <c r="E9485" s="92"/>
      <c r="F9485" s="92"/>
      <c r="G9485" s="92"/>
      <c r="H9485" s="92"/>
      <c r="I9485" s="92"/>
      <c r="J9485" s="92"/>
      <c r="K9485" s="92"/>
      <c r="N9485" s="92"/>
      <c r="O9485" s="92"/>
      <c r="P9485" s="92"/>
      <c r="Q9485" s="92"/>
      <c r="R9485" s="92"/>
    </row>
    <row r="9486" spans="1:18" x14ac:dyDescent="0.3">
      <c r="A9486" s="107"/>
      <c r="B9486" s="92"/>
      <c r="C9486" s="92"/>
      <c r="D9486" s="92"/>
      <c r="E9486" s="92"/>
      <c r="F9486" s="92"/>
      <c r="G9486" s="92"/>
      <c r="H9486" s="92"/>
      <c r="I9486" s="92"/>
      <c r="J9486" s="92"/>
      <c r="K9486" s="92"/>
      <c r="N9486" s="92"/>
      <c r="O9486" s="92"/>
      <c r="P9486" s="92"/>
      <c r="Q9486" s="92"/>
      <c r="R9486" s="92"/>
    </row>
    <row r="9487" spans="1:18" x14ac:dyDescent="0.3">
      <c r="A9487" s="107"/>
      <c r="B9487" s="92"/>
      <c r="C9487" s="92"/>
      <c r="D9487" s="92"/>
      <c r="E9487" s="92"/>
      <c r="F9487" s="92"/>
      <c r="G9487" s="92"/>
      <c r="H9487" s="92"/>
      <c r="I9487" s="92"/>
      <c r="J9487" s="92"/>
      <c r="K9487" s="92"/>
      <c r="N9487" s="92"/>
      <c r="O9487" s="92"/>
      <c r="P9487" s="92"/>
      <c r="Q9487" s="92"/>
      <c r="R9487" s="92"/>
    </row>
    <row r="9488" spans="1:18" x14ac:dyDescent="0.3">
      <c r="A9488" s="107"/>
      <c r="B9488" s="92"/>
      <c r="C9488" s="92"/>
      <c r="D9488" s="92"/>
      <c r="E9488" s="92"/>
      <c r="F9488" s="92"/>
      <c r="G9488" s="92"/>
      <c r="H9488" s="92"/>
      <c r="I9488" s="92"/>
      <c r="J9488" s="92"/>
      <c r="K9488" s="92"/>
      <c r="N9488" s="92"/>
      <c r="O9488" s="92"/>
      <c r="P9488" s="92"/>
      <c r="Q9488" s="92"/>
      <c r="R9488" s="92"/>
    </row>
    <row r="9489" spans="1:18" x14ac:dyDescent="0.3">
      <c r="A9489" s="107"/>
      <c r="B9489" s="92"/>
      <c r="C9489" s="92"/>
      <c r="D9489" s="92"/>
      <c r="E9489" s="92"/>
      <c r="F9489" s="92"/>
      <c r="G9489" s="92"/>
      <c r="H9489" s="92"/>
      <c r="I9489" s="92"/>
      <c r="J9489" s="92"/>
      <c r="K9489" s="92"/>
      <c r="N9489" s="92"/>
      <c r="O9489" s="92"/>
      <c r="P9489" s="92"/>
      <c r="Q9489" s="92"/>
      <c r="R9489" s="92"/>
    </row>
    <row r="9490" spans="1:18" x14ac:dyDescent="0.3">
      <c r="A9490" s="107"/>
      <c r="B9490" s="92"/>
      <c r="C9490" s="92"/>
      <c r="D9490" s="92"/>
      <c r="E9490" s="92"/>
      <c r="F9490" s="92"/>
      <c r="G9490" s="92"/>
      <c r="H9490" s="92"/>
      <c r="I9490" s="92"/>
      <c r="J9490" s="92"/>
      <c r="K9490" s="92"/>
      <c r="N9490" s="92"/>
      <c r="O9490" s="92"/>
      <c r="P9490" s="92"/>
      <c r="Q9490" s="92"/>
      <c r="R9490" s="92"/>
    </row>
    <row r="9491" spans="1:18" x14ac:dyDescent="0.3">
      <c r="A9491" s="107"/>
      <c r="B9491" s="92"/>
      <c r="C9491" s="92"/>
      <c r="D9491" s="92"/>
      <c r="E9491" s="92"/>
      <c r="F9491" s="92"/>
      <c r="G9491" s="92"/>
      <c r="H9491" s="92"/>
      <c r="I9491" s="92"/>
      <c r="J9491" s="92"/>
      <c r="K9491" s="92"/>
      <c r="N9491" s="92"/>
      <c r="O9491" s="92"/>
      <c r="P9491" s="92"/>
      <c r="Q9491" s="92"/>
      <c r="R9491" s="92"/>
    </row>
    <row r="9492" spans="1:18" x14ac:dyDescent="0.3">
      <c r="A9492" s="107"/>
      <c r="B9492" s="92"/>
      <c r="C9492" s="92"/>
      <c r="D9492" s="92"/>
      <c r="E9492" s="92"/>
      <c r="F9492" s="92"/>
      <c r="G9492" s="92"/>
      <c r="H9492" s="92"/>
      <c r="I9492" s="92"/>
      <c r="J9492" s="92"/>
      <c r="K9492" s="92"/>
      <c r="N9492" s="92"/>
      <c r="O9492" s="92"/>
      <c r="P9492" s="92"/>
      <c r="Q9492" s="92"/>
      <c r="R9492" s="92"/>
    </row>
    <row r="9493" spans="1:18" x14ac:dyDescent="0.3">
      <c r="A9493" s="107"/>
      <c r="B9493" s="92"/>
      <c r="C9493" s="92"/>
      <c r="D9493" s="92"/>
      <c r="E9493" s="92"/>
      <c r="F9493" s="92"/>
      <c r="G9493" s="92"/>
      <c r="H9493" s="92"/>
      <c r="I9493" s="92"/>
      <c r="J9493" s="92"/>
      <c r="K9493" s="92"/>
      <c r="N9493" s="92"/>
      <c r="O9493" s="92"/>
      <c r="P9493" s="92"/>
      <c r="Q9493" s="92"/>
      <c r="R9493" s="92"/>
    </row>
    <row r="9494" spans="1:18" x14ac:dyDescent="0.3">
      <c r="A9494" s="107"/>
      <c r="B9494" s="92"/>
      <c r="C9494" s="92"/>
      <c r="D9494" s="92"/>
      <c r="E9494" s="92"/>
      <c r="F9494" s="92"/>
      <c r="G9494" s="92"/>
      <c r="H9494" s="92"/>
      <c r="I9494" s="92"/>
      <c r="J9494" s="92"/>
      <c r="K9494" s="92"/>
      <c r="N9494" s="92"/>
      <c r="O9494" s="92"/>
      <c r="P9494" s="92"/>
      <c r="Q9494" s="92"/>
      <c r="R9494" s="92"/>
    </row>
    <row r="9495" spans="1:18" x14ac:dyDescent="0.3">
      <c r="A9495" s="107"/>
      <c r="B9495" s="92"/>
      <c r="C9495" s="92"/>
      <c r="D9495" s="92"/>
      <c r="E9495" s="92"/>
      <c r="F9495" s="92"/>
      <c r="G9495" s="92"/>
      <c r="H9495" s="92"/>
      <c r="I9495" s="92"/>
      <c r="J9495" s="92"/>
      <c r="K9495" s="92"/>
      <c r="N9495" s="92"/>
      <c r="O9495" s="92"/>
      <c r="P9495" s="92"/>
      <c r="Q9495" s="92"/>
      <c r="R9495" s="92"/>
    </row>
    <row r="9496" spans="1:18" x14ac:dyDescent="0.3">
      <c r="A9496" s="107"/>
      <c r="B9496" s="92"/>
      <c r="C9496" s="92"/>
      <c r="D9496" s="92"/>
      <c r="E9496" s="92"/>
      <c r="F9496" s="92"/>
      <c r="G9496" s="92"/>
      <c r="H9496" s="92"/>
      <c r="I9496" s="92"/>
      <c r="J9496" s="92"/>
      <c r="K9496" s="92"/>
      <c r="N9496" s="92"/>
      <c r="O9496" s="92"/>
      <c r="P9496" s="92"/>
      <c r="Q9496" s="92"/>
      <c r="R9496" s="92"/>
    </row>
    <row r="9497" spans="1:18" x14ac:dyDescent="0.3">
      <c r="A9497" s="107"/>
      <c r="B9497" s="92"/>
      <c r="C9497" s="92"/>
      <c r="D9497" s="92"/>
      <c r="E9497" s="92"/>
      <c r="F9497" s="92"/>
      <c r="G9497" s="92"/>
      <c r="H9497" s="92"/>
      <c r="I9497" s="92"/>
      <c r="J9497" s="92"/>
      <c r="K9497" s="92"/>
      <c r="N9497" s="92"/>
      <c r="O9497" s="92"/>
      <c r="P9497" s="92"/>
      <c r="Q9497" s="92"/>
      <c r="R9497" s="92"/>
    </row>
    <row r="9498" spans="1:18" x14ac:dyDescent="0.3">
      <c r="A9498" s="107"/>
      <c r="B9498" s="92"/>
      <c r="C9498" s="92"/>
      <c r="D9498" s="92"/>
      <c r="E9498" s="92"/>
      <c r="F9498" s="92"/>
      <c r="G9498" s="92"/>
      <c r="H9498" s="92"/>
      <c r="I9498" s="92"/>
      <c r="J9498" s="92"/>
      <c r="K9498" s="92"/>
      <c r="N9498" s="92"/>
      <c r="O9498" s="92"/>
      <c r="P9498" s="92"/>
      <c r="Q9498" s="92"/>
      <c r="R9498" s="92"/>
    </row>
    <row r="9499" spans="1:18" x14ac:dyDescent="0.3">
      <c r="A9499" s="107"/>
      <c r="B9499" s="92"/>
      <c r="C9499" s="92"/>
      <c r="D9499" s="92"/>
      <c r="E9499" s="92"/>
      <c r="F9499" s="92"/>
      <c r="G9499" s="92"/>
      <c r="H9499" s="92"/>
      <c r="I9499" s="92"/>
      <c r="J9499" s="92"/>
      <c r="K9499" s="92"/>
      <c r="N9499" s="92"/>
      <c r="O9499" s="92"/>
      <c r="P9499" s="92"/>
      <c r="Q9499" s="92"/>
      <c r="R9499" s="92"/>
    </row>
    <row r="9500" spans="1:18" x14ac:dyDescent="0.3">
      <c r="A9500" s="107"/>
      <c r="B9500" s="92"/>
      <c r="C9500" s="92"/>
      <c r="D9500" s="92"/>
      <c r="E9500" s="92"/>
      <c r="F9500" s="92"/>
      <c r="G9500" s="92"/>
      <c r="H9500" s="92"/>
      <c r="I9500" s="92"/>
      <c r="J9500" s="92"/>
      <c r="K9500" s="92"/>
      <c r="N9500" s="92"/>
      <c r="O9500" s="92"/>
      <c r="P9500" s="92"/>
      <c r="Q9500" s="92"/>
      <c r="R9500" s="92"/>
    </row>
    <row r="9501" spans="1:18" x14ac:dyDescent="0.3">
      <c r="A9501" s="107"/>
      <c r="B9501" s="92"/>
      <c r="C9501" s="92"/>
      <c r="D9501" s="92"/>
      <c r="E9501" s="92"/>
      <c r="F9501" s="92"/>
      <c r="G9501" s="92"/>
      <c r="H9501" s="92"/>
      <c r="I9501" s="92"/>
      <c r="J9501" s="92"/>
      <c r="K9501" s="92"/>
      <c r="N9501" s="92"/>
      <c r="O9501" s="92"/>
      <c r="P9501" s="92"/>
      <c r="Q9501" s="92"/>
      <c r="R9501" s="92"/>
    </row>
    <row r="9502" spans="1:18" x14ac:dyDescent="0.3">
      <c r="A9502" s="107"/>
      <c r="B9502" s="92"/>
      <c r="C9502" s="92"/>
      <c r="D9502" s="92"/>
      <c r="E9502" s="92"/>
      <c r="F9502" s="92"/>
      <c r="G9502" s="92"/>
      <c r="H9502" s="92"/>
      <c r="I9502" s="92"/>
      <c r="J9502" s="92"/>
      <c r="K9502" s="92"/>
      <c r="N9502" s="92"/>
      <c r="O9502" s="92"/>
      <c r="P9502" s="92"/>
      <c r="Q9502" s="92"/>
      <c r="R9502" s="92"/>
    </row>
    <row r="9503" spans="1:18" x14ac:dyDescent="0.3">
      <c r="A9503" s="107"/>
      <c r="B9503" s="92"/>
      <c r="C9503" s="92"/>
      <c r="D9503" s="92"/>
      <c r="E9503" s="92"/>
      <c r="F9503" s="92"/>
      <c r="G9503" s="92"/>
      <c r="H9503" s="92"/>
      <c r="I9503" s="92"/>
      <c r="J9503" s="92"/>
      <c r="K9503" s="92"/>
      <c r="N9503" s="92"/>
      <c r="O9503" s="92"/>
      <c r="P9503" s="92"/>
      <c r="Q9503" s="92"/>
      <c r="R9503" s="92"/>
    </row>
    <row r="9504" spans="1:18" x14ac:dyDescent="0.3">
      <c r="A9504" s="107"/>
      <c r="B9504" s="92"/>
      <c r="C9504" s="92"/>
      <c r="D9504" s="92"/>
      <c r="E9504" s="92"/>
      <c r="F9504" s="92"/>
      <c r="G9504" s="92"/>
      <c r="H9504" s="92"/>
      <c r="I9504" s="92"/>
      <c r="J9504" s="92"/>
      <c r="K9504" s="92"/>
      <c r="N9504" s="92"/>
      <c r="O9504" s="92"/>
      <c r="P9504" s="92"/>
      <c r="Q9504" s="92"/>
      <c r="R9504" s="92"/>
    </row>
    <row r="9505" spans="1:18" x14ac:dyDescent="0.3">
      <c r="A9505" s="107"/>
      <c r="B9505" s="92"/>
      <c r="C9505" s="92"/>
      <c r="D9505" s="92"/>
      <c r="E9505" s="92"/>
      <c r="F9505" s="92"/>
      <c r="G9505" s="92"/>
      <c r="H9505" s="92"/>
      <c r="I9505" s="92"/>
      <c r="J9505" s="92"/>
      <c r="K9505" s="92"/>
      <c r="N9505" s="92"/>
      <c r="O9505" s="92"/>
      <c r="P9505" s="92"/>
      <c r="Q9505" s="92"/>
      <c r="R9505" s="92"/>
    </row>
    <row r="9506" spans="1:18" x14ac:dyDescent="0.3">
      <c r="A9506" s="107"/>
      <c r="B9506" s="92"/>
      <c r="C9506" s="92"/>
      <c r="D9506" s="92"/>
      <c r="E9506" s="92"/>
      <c r="F9506" s="92"/>
      <c r="G9506" s="92"/>
      <c r="H9506" s="92"/>
      <c r="I9506" s="92"/>
      <c r="J9506" s="92"/>
      <c r="K9506" s="92"/>
      <c r="N9506" s="92"/>
      <c r="O9506" s="92"/>
      <c r="P9506" s="92"/>
      <c r="Q9506" s="92"/>
      <c r="R9506" s="92"/>
    </row>
    <row r="9507" spans="1:18" x14ac:dyDescent="0.3">
      <c r="A9507" s="107"/>
      <c r="B9507" s="92"/>
      <c r="C9507" s="92"/>
      <c r="D9507" s="92"/>
      <c r="E9507" s="92"/>
      <c r="F9507" s="92"/>
      <c r="G9507" s="92"/>
      <c r="H9507" s="92"/>
      <c r="I9507" s="92"/>
      <c r="J9507" s="92"/>
      <c r="K9507" s="92"/>
      <c r="N9507" s="92"/>
      <c r="O9507" s="92"/>
      <c r="P9507" s="92"/>
      <c r="Q9507" s="92"/>
      <c r="R9507" s="92"/>
    </row>
    <row r="9508" spans="1:18" x14ac:dyDescent="0.3">
      <c r="A9508" s="107"/>
      <c r="B9508" s="92"/>
      <c r="C9508" s="92"/>
      <c r="D9508" s="92"/>
      <c r="E9508" s="92"/>
      <c r="F9508" s="92"/>
      <c r="G9508" s="92"/>
      <c r="H9508" s="92"/>
      <c r="I9508" s="92"/>
      <c r="J9508" s="92"/>
      <c r="K9508" s="92"/>
      <c r="N9508" s="92"/>
      <c r="O9508" s="92"/>
      <c r="P9508" s="92"/>
      <c r="Q9508" s="92"/>
      <c r="R9508" s="92"/>
    </row>
    <row r="9509" spans="1:18" x14ac:dyDescent="0.3">
      <c r="A9509" s="107"/>
      <c r="B9509" s="92"/>
      <c r="C9509" s="92"/>
      <c r="D9509" s="92"/>
      <c r="E9509" s="92"/>
      <c r="F9509" s="92"/>
      <c r="G9509" s="92"/>
      <c r="H9509" s="92"/>
      <c r="I9509" s="92"/>
      <c r="J9509" s="92"/>
      <c r="K9509" s="92"/>
      <c r="N9509" s="92"/>
      <c r="O9509" s="92"/>
      <c r="P9509" s="92"/>
      <c r="Q9509" s="92"/>
      <c r="R9509" s="92"/>
    </row>
    <row r="9510" spans="1:18" x14ac:dyDescent="0.3">
      <c r="A9510" s="107"/>
      <c r="B9510" s="92"/>
      <c r="C9510" s="92"/>
      <c r="D9510" s="92"/>
      <c r="E9510" s="92"/>
      <c r="F9510" s="92"/>
      <c r="G9510" s="92"/>
      <c r="H9510" s="92"/>
      <c r="I9510" s="92"/>
      <c r="J9510" s="92"/>
      <c r="K9510" s="92"/>
      <c r="N9510" s="92"/>
      <c r="O9510" s="92"/>
      <c r="P9510" s="92"/>
      <c r="Q9510" s="92"/>
      <c r="R9510" s="92"/>
    </row>
    <row r="9511" spans="1:18" x14ac:dyDescent="0.3">
      <c r="A9511" s="107"/>
      <c r="B9511" s="92"/>
      <c r="C9511" s="92"/>
      <c r="D9511" s="92"/>
      <c r="E9511" s="92"/>
      <c r="F9511" s="92"/>
      <c r="G9511" s="92"/>
      <c r="H9511" s="92"/>
      <c r="I9511" s="92"/>
      <c r="J9511" s="92"/>
      <c r="K9511" s="92"/>
      <c r="N9511" s="92"/>
      <c r="O9511" s="92"/>
      <c r="P9511" s="92"/>
      <c r="Q9511" s="92"/>
      <c r="R9511" s="92"/>
    </row>
    <row r="9512" spans="1:18" x14ac:dyDescent="0.3">
      <c r="A9512" s="107"/>
      <c r="B9512" s="92"/>
      <c r="C9512" s="92"/>
      <c r="D9512" s="92"/>
      <c r="E9512" s="92"/>
      <c r="F9512" s="92"/>
      <c r="G9512" s="92"/>
      <c r="H9512" s="92"/>
      <c r="I9512" s="92"/>
      <c r="J9512" s="92"/>
      <c r="K9512" s="92"/>
      <c r="N9512" s="92"/>
      <c r="O9512" s="92"/>
      <c r="P9512" s="92"/>
      <c r="Q9512" s="92"/>
      <c r="R9512" s="92"/>
    </row>
    <row r="9513" spans="1:18" x14ac:dyDescent="0.3">
      <c r="A9513" s="107"/>
      <c r="B9513" s="92"/>
      <c r="C9513" s="92"/>
      <c r="D9513" s="92"/>
      <c r="E9513" s="92"/>
      <c r="F9513" s="92"/>
      <c r="G9513" s="92"/>
      <c r="H9513" s="92"/>
      <c r="I9513" s="92"/>
      <c r="J9513" s="92"/>
      <c r="K9513" s="92"/>
      <c r="N9513" s="92"/>
      <c r="O9513" s="92"/>
      <c r="P9513" s="92"/>
      <c r="Q9513" s="92"/>
      <c r="R9513" s="92"/>
    </row>
    <row r="9514" spans="1:18" x14ac:dyDescent="0.3">
      <c r="A9514" s="107"/>
      <c r="B9514" s="92"/>
      <c r="C9514" s="92"/>
      <c r="D9514" s="92"/>
      <c r="E9514" s="92"/>
      <c r="F9514" s="92"/>
      <c r="G9514" s="92"/>
      <c r="H9514" s="92"/>
      <c r="I9514" s="92"/>
      <c r="J9514" s="92"/>
      <c r="K9514" s="92"/>
      <c r="N9514" s="92"/>
      <c r="O9514" s="92"/>
      <c r="P9514" s="92"/>
      <c r="Q9514" s="92"/>
      <c r="R9514" s="92"/>
    </row>
    <row r="9515" spans="1:18" x14ac:dyDescent="0.3">
      <c r="A9515" s="107"/>
      <c r="B9515" s="92"/>
      <c r="C9515" s="92"/>
      <c r="D9515" s="92"/>
      <c r="E9515" s="92"/>
      <c r="F9515" s="92"/>
      <c r="G9515" s="92"/>
      <c r="H9515" s="92"/>
      <c r="I9515" s="92"/>
      <c r="J9515" s="92"/>
      <c r="K9515" s="92"/>
      <c r="N9515" s="92"/>
      <c r="O9515" s="92"/>
      <c r="P9515" s="92"/>
      <c r="Q9515" s="92"/>
      <c r="R9515" s="92"/>
    </row>
    <row r="9516" spans="1:18" x14ac:dyDescent="0.3">
      <c r="A9516" s="107"/>
      <c r="B9516" s="92"/>
      <c r="C9516" s="92"/>
      <c r="D9516" s="92"/>
      <c r="E9516" s="92"/>
      <c r="F9516" s="92"/>
      <c r="G9516" s="92"/>
      <c r="H9516" s="92"/>
      <c r="I9516" s="92"/>
      <c r="J9516" s="92"/>
      <c r="K9516" s="92"/>
      <c r="N9516" s="92"/>
      <c r="O9516" s="92"/>
      <c r="P9516" s="92"/>
      <c r="Q9516" s="92"/>
      <c r="R9516" s="92"/>
    </row>
    <row r="9517" spans="1:18" x14ac:dyDescent="0.3">
      <c r="A9517" s="107"/>
      <c r="B9517" s="92"/>
      <c r="C9517" s="92"/>
      <c r="D9517" s="92"/>
      <c r="E9517" s="92"/>
      <c r="F9517" s="92"/>
      <c r="G9517" s="92"/>
      <c r="H9517" s="92"/>
      <c r="I9517" s="92"/>
      <c r="J9517" s="92"/>
      <c r="K9517" s="92"/>
      <c r="N9517" s="92"/>
      <c r="O9517" s="92"/>
      <c r="P9517" s="92"/>
      <c r="Q9517" s="92"/>
      <c r="R9517" s="92"/>
    </row>
    <row r="9518" spans="1:18" x14ac:dyDescent="0.3">
      <c r="A9518" s="107"/>
      <c r="B9518" s="92"/>
      <c r="C9518" s="92"/>
      <c r="D9518" s="92"/>
      <c r="E9518" s="92"/>
      <c r="F9518" s="92"/>
      <c r="G9518" s="92"/>
      <c r="H9518" s="92"/>
      <c r="I9518" s="92"/>
      <c r="J9518" s="92"/>
      <c r="K9518" s="92"/>
      <c r="N9518" s="92"/>
      <c r="O9518" s="92"/>
      <c r="P9518" s="92"/>
      <c r="Q9518" s="92"/>
      <c r="R9518" s="92"/>
    </row>
    <row r="9519" spans="1:18" x14ac:dyDescent="0.3">
      <c r="A9519" s="107"/>
      <c r="B9519" s="92"/>
      <c r="C9519" s="92"/>
      <c r="D9519" s="92"/>
      <c r="E9519" s="92"/>
      <c r="F9519" s="92"/>
      <c r="G9519" s="92"/>
      <c r="H9519" s="92"/>
      <c r="I9519" s="92"/>
      <c r="J9519" s="92"/>
      <c r="K9519" s="92"/>
      <c r="N9519" s="92"/>
      <c r="O9519" s="92"/>
      <c r="P9519" s="92"/>
      <c r="Q9519" s="92"/>
      <c r="R9519" s="92"/>
    </row>
    <row r="9520" spans="1:18" x14ac:dyDescent="0.3">
      <c r="A9520" s="107"/>
      <c r="B9520" s="92"/>
      <c r="C9520" s="92"/>
      <c r="D9520" s="92"/>
      <c r="E9520" s="92"/>
      <c r="F9520" s="92"/>
      <c r="G9520" s="92"/>
      <c r="H9520" s="92"/>
      <c r="I9520" s="92"/>
      <c r="J9520" s="92"/>
      <c r="K9520" s="92"/>
      <c r="N9520" s="92"/>
      <c r="O9520" s="92"/>
      <c r="P9520" s="92"/>
      <c r="Q9520" s="92"/>
      <c r="R9520" s="92"/>
    </row>
    <row r="9521" spans="1:18" x14ac:dyDescent="0.3">
      <c r="A9521" s="107"/>
      <c r="B9521" s="92"/>
      <c r="C9521" s="92"/>
      <c r="D9521" s="92"/>
      <c r="E9521" s="92"/>
      <c r="F9521" s="92"/>
      <c r="G9521" s="92"/>
      <c r="H9521" s="92"/>
      <c r="I9521" s="92"/>
      <c r="J9521" s="92"/>
      <c r="K9521" s="92"/>
      <c r="N9521" s="92"/>
      <c r="O9521" s="92"/>
      <c r="P9521" s="92"/>
      <c r="Q9521" s="92"/>
      <c r="R9521" s="92"/>
    </row>
    <row r="9522" spans="1:18" x14ac:dyDescent="0.3">
      <c r="A9522" s="107"/>
      <c r="B9522" s="92"/>
      <c r="C9522" s="92"/>
      <c r="D9522" s="92"/>
      <c r="E9522" s="92"/>
      <c r="F9522" s="92"/>
      <c r="G9522" s="92"/>
      <c r="H9522" s="92"/>
      <c r="I9522" s="92"/>
      <c r="J9522" s="92"/>
      <c r="K9522" s="92"/>
      <c r="N9522" s="92"/>
      <c r="O9522" s="92"/>
      <c r="P9522" s="92"/>
      <c r="Q9522" s="92"/>
      <c r="R9522" s="92"/>
    </row>
    <row r="9523" spans="1:18" x14ac:dyDescent="0.3">
      <c r="A9523" s="107"/>
      <c r="B9523" s="92"/>
      <c r="C9523" s="92"/>
      <c r="D9523" s="92"/>
      <c r="E9523" s="92"/>
      <c r="F9523" s="92"/>
      <c r="G9523" s="92"/>
      <c r="H9523" s="92"/>
      <c r="I9523" s="92"/>
      <c r="J9523" s="92"/>
      <c r="K9523" s="92"/>
      <c r="N9523" s="92"/>
      <c r="O9523" s="92"/>
      <c r="P9523" s="92"/>
      <c r="Q9523" s="92"/>
      <c r="R9523" s="92"/>
    </row>
    <row r="9524" spans="1:18" x14ac:dyDescent="0.3">
      <c r="A9524" s="107"/>
      <c r="B9524" s="92"/>
      <c r="C9524" s="92"/>
      <c r="D9524" s="92"/>
      <c r="E9524" s="92"/>
      <c r="F9524" s="92"/>
      <c r="G9524" s="92"/>
      <c r="H9524" s="92"/>
      <c r="I9524" s="92"/>
      <c r="J9524" s="92"/>
      <c r="K9524" s="92"/>
      <c r="N9524" s="92"/>
      <c r="O9524" s="92"/>
      <c r="P9524" s="92"/>
      <c r="Q9524" s="92"/>
      <c r="R9524" s="92"/>
    </row>
    <row r="9525" spans="1:18" x14ac:dyDescent="0.3">
      <c r="A9525" s="107"/>
      <c r="B9525" s="92"/>
      <c r="C9525" s="92"/>
      <c r="D9525" s="92"/>
      <c r="E9525" s="92"/>
      <c r="F9525" s="92"/>
      <c r="G9525" s="92"/>
      <c r="H9525" s="92"/>
      <c r="I9525" s="92"/>
      <c r="J9525" s="92"/>
      <c r="K9525" s="92"/>
      <c r="N9525" s="92"/>
      <c r="O9525" s="92"/>
      <c r="P9525" s="92"/>
      <c r="Q9525" s="92"/>
      <c r="R9525" s="92"/>
    </row>
    <row r="9526" spans="1:18" x14ac:dyDescent="0.3">
      <c r="A9526" s="107"/>
      <c r="B9526" s="92"/>
      <c r="C9526" s="92"/>
      <c r="D9526" s="92"/>
      <c r="E9526" s="92"/>
      <c r="F9526" s="92"/>
      <c r="G9526" s="92"/>
      <c r="H9526" s="92"/>
      <c r="I9526" s="92"/>
      <c r="J9526" s="92"/>
      <c r="K9526" s="92"/>
      <c r="N9526" s="92"/>
      <c r="O9526" s="92"/>
      <c r="P9526" s="92"/>
      <c r="Q9526" s="92"/>
      <c r="R9526" s="92"/>
    </row>
    <row r="9527" spans="1:18" x14ac:dyDescent="0.3">
      <c r="A9527" s="107"/>
      <c r="B9527" s="92"/>
      <c r="C9527" s="92"/>
      <c r="D9527" s="92"/>
      <c r="E9527" s="92"/>
      <c r="F9527" s="92"/>
      <c r="G9527" s="92"/>
      <c r="H9527" s="92"/>
      <c r="I9527" s="92"/>
      <c r="J9527" s="92"/>
      <c r="K9527" s="92"/>
      <c r="N9527" s="92"/>
      <c r="O9527" s="92"/>
      <c r="P9527" s="92"/>
      <c r="Q9527" s="92"/>
      <c r="R9527" s="92"/>
    </row>
    <row r="9528" spans="1:18" x14ac:dyDescent="0.3">
      <c r="A9528" s="107"/>
      <c r="B9528" s="92"/>
      <c r="C9528" s="92"/>
      <c r="D9528" s="92"/>
      <c r="E9528" s="92"/>
      <c r="F9528" s="92"/>
      <c r="G9528" s="92"/>
      <c r="H9528" s="92"/>
      <c r="I9528" s="92"/>
      <c r="J9528" s="92"/>
      <c r="K9528" s="92"/>
      <c r="N9528" s="92"/>
      <c r="O9528" s="92"/>
      <c r="P9528" s="92"/>
      <c r="Q9528" s="92"/>
      <c r="R9528" s="92"/>
    </row>
    <row r="9529" spans="1:18" x14ac:dyDescent="0.3">
      <c r="A9529" s="107"/>
      <c r="B9529" s="92"/>
      <c r="C9529" s="92"/>
      <c r="D9529" s="92"/>
      <c r="E9529" s="92"/>
      <c r="F9529" s="92"/>
      <c r="G9529" s="92"/>
      <c r="H9529" s="92"/>
      <c r="I9529" s="92"/>
      <c r="J9529" s="92"/>
      <c r="K9529" s="92"/>
      <c r="N9529" s="92"/>
      <c r="O9529" s="92"/>
      <c r="P9529" s="92"/>
      <c r="Q9529" s="92"/>
      <c r="R9529" s="92"/>
    </row>
    <row r="9530" spans="1:18" x14ac:dyDescent="0.3">
      <c r="A9530" s="107"/>
      <c r="B9530" s="92"/>
      <c r="C9530" s="92"/>
      <c r="D9530" s="92"/>
      <c r="E9530" s="92"/>
      <c r="F9530" s="92"/>
      <c r="G9530" s="92"/>
      <c r="H9530" s="92"/>
      <c r="I9530" s="92"/>
      <c r="J9530" s="92"/>
      <c r="K9530" s="92"/>
      <c r="N9530" s="92"/>
      <c r="O9530" s="92"/>
      <c r="P9530" s="92"/>
      <c r="Q9530" s="92"/>
      <c r="R9530" s="92"/>
    </row>
    <row r="9531" spans="1:18" x14ac:dyDescent="0.3">
      <c r="A9531" s="107"/>
      <c r="B9531" s="92"/>
      <c r="C9531" s="92"/>
      <c r="D9531" s="92"/>
      <c r="E9531" s="92"/>
      <c r="F9531" s="92"/>
      <c r="G9531" s="92"/>
      <c r="H9531" s="92"/>
      <c r="I9531" s="92"/>
      <c r="J9531" s="92"/>
      <c r="K9531" s="92"/>
      <c r="N9531" s="92"/>
      <c r="O9531" s="92"/>
      <c r="P9531" s="92"/>
      <c r="Q9531" s="92"/>
      <c r="R9531" s="92"/>
    </row>
    <row r="9532" spans="1:18" x14ac:dyDescent="0.3">
      <c r="A9532" s="107"/>
      <c r="B9532" s="92"/>
      <c r="C9532" s="92"/>
      <c r="D9532" s="92"/>
      <c r="E9532" s="92"/>
      <c r="F9532" s="92"/>
      <c r="G9532" s="92"/>
      <c r="H9532" s="92"/>
      <c r="I9532" s="92"/>
      <c r="J9532" s="92"/>
      <c r="K9532" s="92"/>
      <c r="N9532" s="92"/>
      <c r="O9532" s="92"/>
      <c r="P9532" s="92"/>
      <c r="Q9532" s="92"/>
      <c r="R9532" s="92"/>
    </row>
    <row r="9533" spans="1:18" x14ac:dyDescent="0.3">
      <c r="A9533" s="107"/>
      <c r="B9533" s="92"/>
      <c r="C9533" s="92"/>
      <c r="D9533" s="92"/>
      <c r="E9533" s="92"/>
      <c r="F9533" s="92"/>
      <c r="G9533" s="92"/>
      <c r="H9533" s="92"/>
      <c r="I9533" s="92"/>
      <c r="J9533" s="92"/>
      <c r="K9533" s="92"/>
      <c r="N9533" s="92"/>
      <c r="O9533" s="92"/>
      <c r="P9533" s="92"/>
      <c r="Q9533" s="92"/>
      <c r="R9533" s="92"/>
    </row>
    <row r="9534" spans="1:18" x14ac:dyDescent="0.3">
      <c r="A9534" s="107"/>
      <c r="B9534" s="92"/>
      <c r="C9534" s="92"/>
      <c r="D9534" s="92"/>
      <c r="E9534" s="92"/>
      <c r="F9534" s="92"/>
      <c r="G9534" s="92"/>
      <c r="H9534" s="92"/>
      <c r="I9534" s="92"/>
      <c r="J9534" s="92"/>
      <c r="K9534" s="92"/>
      <c r="N9534" s="92"/>
      <c r="O9534" s="92"/>
      <c r="P9534" s="92"/>
      <c r="Q9534" s="92"/>
      <c r="R9534" s="92"/>
    </row>
    <row r="9535" spans="1:18" x14ac:dyDescent="0.3">
      <c r="A9535" s="107"/>
      <c r="B9535" s="92"/>
      <c r="C9535" s="92"/>
      <c r="D9535" s="92"/>
      <c r="E9535" s="92"/>
      <c r="F9535" s="92"/>
      <c r="G9535" s="92"/>
      <c r="H9535" s="92"/>
      <c r="I9535" s="92"/>
      <c r="J9535" s="92"/>
      <c r="K9535" s="92"/>
      <c r="N9535" s="92"/>
      <c r="O9535" s="92"/>
      <c r="P9535" s="92"/>
      <c r="Q9535" s="92"/>
      <c r="R9535" s="92"/>
    </row>
    <row r="9536" spans="1:18" x14ac:dyDescent="0.3">
      <c r="A9536" s="107"/>
      <c r="B9536" s="92"/>
      <c r="C9536" s="92"/>
      <c r="D9536" s="92"/>
      <c r="E9536" s="92"/>
      <c r="F9536" s="92"/>
      <c r="G9536" s="92"/>
      <c r="H9536" s="92"/>
      <c r="I9536" s="92"/>
      <c r="J9536" s="92"/>
      <c r="K9536" s="92"/>
      <c r="N9536" s="92"/>
      <c r="O9536" s="92"/>
      <c r="P9536" s="92"/>
      <c r="Q9536" s="92"/>
      <c r="R9536" s="92"/>
    </row>
    <row r="9537" spans="1:18" x14ac:dyDescent="0.3">
      <c r="A9537" s="107"/>
      <c r="B9537" s="92"/>
      <c r="C9537" s="92"/>
      <c r="D9537" s="92"/>
      <c r="E9537" s="92"/>
      <c r="F9537" s="92"/>
      <c r="G9537" s="92"/>
      <c r="H9537" s="92"/>
      <c r="I9537" s="92"/>
      <c r="J9537" s="92"/>
      <c r="K9537" s="92"/>
      <c r="N9537" s="92"/>
      <c r="O9537" s="92"/>
      <c r="P9537" s="92"/>
      <c r="Q9537" s="92"/>
      <c r="R9537" s="92"/>
    </row>
    <row r="9538" spans="1:18" x14ac:dyDescent="0.3">
      <c r="A9538" s="107"/>
      <c r="B9538" s="92"/>
      <c r="C9538" s="92"/>
      <c r="D9538" s="92"/>
      <c r="E9538" s="92"/>
      <c r="F9538" s="92"/>
      <c r="G9538" s="92"/>
      <c r="H9538" s="92"/>
      <c r="I9538" s="92"/>
      <c r="J9538" s="92"/>
      <c r="K9538" s="92"/>
      <c r="N9538" s="92"/>
      <c r="O9538" s="92"/>
      <c r="P9538" s="92"/>
      <c r="Q9538" s="92"/>
      <c r="R9538" s="92"/>
    </row>
    <row r="9539" spans="1:18" x14ac:dyDescent="0.3">
      <c r="A9539" s="107"/>
      <c r="B9539" s="92"/>
      <c r="C9539" s="92"/>
      <c r="D9539" s="92"/>
      <c r="E9539" s="92"/>
      <c r="F9539" s="92"/>
      <c r="G9539" s="92"/>
      <c r="H9539" s="92"/>
      <c r="I9539" s="92"/>
      <c r="J9539" s="92"/>
      <c r="K9539" s="92"/>
      <c r="N9539" s="92"/>
      <c r="O9539" s="92"/>
      <c r="P9539" s="92"/>
      <c r="Q9539" s="92"/>
      <c r="R9539" s="92"/>
    </row>
    <row r="9540" spans="1:18" x14ac:dyDescent="0.3">
      <c r="A9540" s="107"/>
      <c r="B9540" s="92"/>
      <c r="C9540" s="92"/>
      <c r="D9540" s="92"/>
      <c r="E9540" s="92"/>
      <c r="F9540" s="92"/>
      <c r="G9540" s="92"/>
      <c r="H9540" s="92"/>
      <c r="I9540" s="92"/>
      <c r="J9540" s="92"/>
      <c r="K9540" s="92"/>
      <c r="N9540" s="92"/>
      <c r="O9540" s="92"/>
      <c r="P9540" s="92"/>
      <c r="Q9540" s="92"/>
      <c r="R9540" s="92"/>
    </row>
    <row r="9541" spans="1:18" x14ac:dyDescent="0.3">
      <c r="A9541" s="107"/>
      <c r="B9541" s="92"/>
      <c r="C9541" s="92"/>
      <c r="D9541" s="92"/>
      <c r="E9541" s="92"/>
      <c r="F9541" s="92"/>
      <c r="G9541" s="92"/>
      <c r="H9541" s="92"/>
      <c r="I9541" s="92"/>
      <c r="J9541" s="92"/>
      <c r="K9541" s="92"/>
      <c r="N9541" s="92"/>
      <c r="O9541" s="92"/>
      <c r="P9541" s="92"/>
      <c r="Q9541" s="92"/>
      <c r="R9541" s="92"/>
    </row>
    <row r="9542" spans="1:18" x14ac:dyDescent="0.3">
      <c r="A9542" s="107"/>
      <c r="B9542" s="92"/>
      <c r="C9542" s="92"/>
      <c r="D9542" s="92"/>
      <c r="E9542" s="92"/>
      <c r="F9542" s="92"/>
      <c r="G9542" s="92"/>
      <c r="H9542" s="92"/>
      <c r="I9542" s="92"/>
      <c r="J9542" s="92"/>
      <c r="K9542" s="92"/>
      <c r="N9542" s="92"/>
      <c r="O9542" s="92"/>
      <c r="P9542" s="92"/>
      <c r="Q9542" s="92"/>
      <c r="R9542" s="92"/>
    </row>
    <row r="9543" spans="1:18" x14ac:dyDescent="0.3">
      <c r="A9543" s="107"/>
      <c r="B9543" s="92"/>
      <c r="C9543" s="92"/>
      <c r="D9543" s="92"/>
      <c r="E9543" s="92"/>
      <c r="F9543" s="92"/>
      <c r="G9543" s="92"/>
      <c r="H9543" s="92"/>
      <c r="I9543" s="92"/>
      <c r="J9543" s="92"/>
      <c r="K9543" s="92"/>
      <c r="N9543" s="92"/>
      <c r="O9543" s="92"/>
      <c r="P9543" s="92"/>
      <c r="Q9543" s="92"/>
      <c r="R9543" s="92"/>
    </row>
    <row r="9544" spans="1:18" x14ac:dyDescent="0.3">
      <c r="A9544" s="107"/>
      <c r="B9544" s="92"/>
      <c r="C9544" s="92"/>
      <c r="D9544" s="92"/>
      <c r="E9544" s="92"/>
      <c r="F9544" s="92"/>
      <c r="G9544" s="92"/>
      <c r="H9544" s="92"/>
      <c r="I9544" s="92"/>
      <c r="J9544" s="92"/>
      <c r="K9544" s="92"/>
      <c r="N9544" s="92"/>
      <c r="O9544" s="92"/>
      <c r="P9544" s="92"/>
      <c r="Q9544" s="92"/>
      <c r="R9544" s="92"/>
    </row>
    <row r="9545" spans="1:18" x14ac:dyDescent="0.3">
      <c r="A9545" s="107"/>
      <c r="B9545" s="92"/>
      <c r="C9545" s="92"/>
      <c r="D9545" s="92"/>
      <c r="E9545" s="92"/>
      <c r="F9545" s="92"/>
      <c r="G9545" s="92"/>
      <c r="H9545" s="92"/>
      <c r="I9545" s="92"/>
      <c r="J9545" s="92"/>
      <c r="K9545" s="92"/>
      <c r="N9545" s="92"/>
      <c r="O9545" s="92"/>
      <c r="P9545" s="92"/>
      <c r="Q9545" s="92"/>
      <c r="R9545" s="92"/>
    </row>
    <row r="9546" spans="1:18" x14ac:dyDescent="0.3">
      <c r="A9546" s="107"/>
      <c r="B9546" s="92"/>
      <c r="C9546" s="92"/>
      <c r="D9546" s="92"/>
      <c r="E9546" s="92"/>
      <c r="F9546" s="92"/>
      <c r="G9546" s="92"/>
      <c r="H9546" s="92"/>
      <c r="I9546" s="92"/>
      <c r="J9546" s="92"/>
      <c r="K9546" s="92"/>
      <c r="N9546" s="92"/>
      <c r="O9546" s="92"/>
      <c r="P9546" s="92"/>
      <c r="Q9546" s="92"/>
      <c r="R9546" s="92"/>
    </row>
    <row r="9547" spans="1:18" x14ac:dyDescent="0.3">
      <c r="A9547" s="107"/>
      <c r="B9547" s="92"/>
      <c r="C9547" s="92"/>
      <c r="D9547" s="92"/>
      <c r="E9547" s="92"/>
      <c r="F9547" s="92"/>
      <c r="G9547" s="92"/>
      <c r="H9547" s="92"/>
      <c r="I9547" s="92"/>
      <c r="J9547" s="92"/>
      <c r="K9547" s="92"/>
      <c r="N9547" s="92"/>
      <c r="O9547" s="92"/>
      <c r="P9547" s="92"/>
      <c r="Q9547" s="92"/>
      <c r="R9547" s="92"/>
    </row>
    <row r="9548" spans="1:18" x14ac:dyDescent="0.3">
      <c r="A9548" s="107"/>
      <c r="B9548" s="92"/>
      <c r="C9548" s="92"/>
      <c r="D9548" s="92"/>
      <c r="E9548" s="92"/>
      <c r="F9548" s="92"/>
      <c r="G9548" s="92"/>
      <c r="H9548" s="92"/>
      <c r="I9548" s="92"/>
      <c r="J9548" s="92"/>
      <c r="K9548" s="92"/>
      <c r="N9548" s="92"/>
      <c r="O9548" s="92"/>
      <c r="P9548" s="92"/>
      <c r="Q9548" s="92"/>
      <c r="R9548" s="92"/>
    </row>
    <row r="9549" spans="1:18" x14ac:dyDescent="0.3">
      <c r="A9549" s="107"/>
      <c r="B9549" s="92"/>
      <c r="C9549" s="92"/>
      <c r="D9549" s="92"/>
      <c r="E9549" s="92"/>
      <c r="F9549" s="92"/>
      <c r="G9549" s="92"/>
      <c r="H9549" s="92"/>
      <c r="I9549" s="92"/>
      <c r="J9549" s="92"/>
      <c r="K9549" s="92"/>
      <c r="N9549" s="92"/>
      <c r="O9549" s="92"/>
      <c r="P9549" s="92"/>
      <c r="Q9549" s="92"/>
      <c r="R9549" s="92"/>
    </row>
    <row r="9550" spans="1:18" x14ac:dyDescent="0.3">
      <c r="A9550" s="107"/>
      <c r="B9550" s="92"/>
      <c r="C9550" s="92"/>
      <c r="D9550" s="92"/>
      <c r="E9550" s="92"/>
      <c r="F9550" s="92"/>
      <c r="G9550" s="92"/>
      <c r="H9550" s="92"/>
      <c r="I9550" s="92"/>
      <c r="J9550" s="92"/>
      <c r="K9550" s="92"/>
      <c r="N9550" s="92"/>
      <c r="O9550" s="92"/>
      <c r="P9550" s="92"/>
      <c r="Q9550" s="92"/>
      <c r="R9550" s="92"/>
    </row>
    <row r="9551" spans="1:18" x14ac:dyDescent="0.3">
      <c r="A9551" s="107"/>
      <c r="B9551" s="92"/>
      <c r="C9551" s="92"/>
      <c r="D9551" s="92"/>
      <c r="E9551" s="92"/>
      <c r="F9551" s="92"/>
      <c r="G9551" s="92"/>
      <c r="H9551" s="92"/>
      <c r="I9551" s="92"/>
      <c r="J9551" s="92"/>
      <c r="K9551" s="92"/>
      <c r="N9551" s="92"/>
      <c r="O9551" s="92"/>
      <c r="P9551" s="92"/>
      <c r="Q9551" s="92"/>
      <c r="R9551" s="92"/>
    </row>
    <row r="9552" spans="1:18" x14ac:dyDescent="0.3">
      <c r="A9552" s="107"/>
      <c r="B9552" s="92"/>
      <c r="C9552" s="92"/>
      <c r="D9552" s="92"/>
      <c r="E9552" s="92"/>
      <c r="F9552" s="92"/>
      <c r="G9552" s="92"/>
      <c r="H9552" s="92"/>
      <c r="I9552" s="92"/>
      <c r="J9552" s="92"/>
      <c r="K9552" s="92"/>
      <c r="N9552" s="92"/>
      <c r="O9552" s="92"/>
      <c r="P9552" s="92"/>
      <c r="Q9552" s="92"/>
      <c r="R9552" s="92"/>
    </row>
    <row r="9553" spans="1:18" x14ac:dyDescent="0.3">
      <c r="A9553" s="107"/>
      <c r="B9553" s="92"/>
      <c r="C9553" s="92"/>
      <c r="D9553" s="92"/>
      <c r="E9553" s="92"/>
      <c r="F9553" s="92"/>
      <c r="G9553" s="92"/>
      <c r="H9553" s="92"/>
      <c r="I9553" s="92"/>
      <c r="J9553" s="92"/>
      <c r="K9553" s="92"/>
      <c r="N9553" s="92"/>
      <c r="O9553" s="92"/>
      <c r="P9553" s="92"/>
      <c r="Q9553" s="92"/>
      <c r="R9553" s="92"/>
    </row>
    <row r="9554" spans="1:18" x14ac:dyDescent="0.3">
      <c r="A9554" s="107"/>
      <c r="B9554" s="92"/>
      <c r="C9554" s="92"/>
      <c r="D9554" s="92"/>
      <c r="E9554" s="92"/>
      <c r="F9554" s="92"/>
      <c r="G9554" s="92"/>
      <c r="H9554" s="92"/>
      <c r="I9554" s="92"/>
      <c r="J9554" s="92"/>
      <c r="K9554" s="92"/>
      <c r="N9554" s="92"/>
      <c r="O9554" s="92"/>
      <c r="P9554" s="92"/>
      <c r="Q9554" s="92"/>
      <c r="R9554" s="92"/>
    </row>
    <row r="9555" spans="1:18" x14ac:dyDescent="0.3">
      <c r="A9555" s="107"/>
      <c r="B9555" s="92"/>
      <c r="C9555" s="92"/>
      <c r="D9555" s="92"/>
      <c r="E9555" s="92"/>
      <c r="F9555" s="92"/>
      <c r="G9555" s="92"/>
      <c r="H9555" s="92"/>
      <c r="I9555" s="92"/>
      <c r="J9555" s="92"/>
      <c r="K9555" s="92"/>
      <c r="N9555" s="92"/>
      <c r="O9555" s="92"/>
      <c r="P9555" s="92"/>
      <c r="Q9555" s="92"/>
      <c r="R9555" s="92"/>
    </row>
    <row r="9556" spans="1:18" x14ac:dyDescent="0.3">
      <c r="A9556" s="107"/>
      <c r="B9556" s="92"/>
      <c r="C9556" s="92"/>
      <c r="D9556" s="92"/>
      <c r="E9556" s="92"/>
      <c r="F9556" s="92"/>
      <c r="G9556" s="92"/>
      <c r="H9556" s="92"/>
      <c r="I9556" s="92"/>
      <c r="J9556" s="92"/>
      <c r="K9556" s="92"/>
      <c r="N9556" s="92"/>
      <c r="O9556" s="92"/>
      <c r="P9556" s="92"/>
      <c r="Q9556" s="92"/>
      <c r="R9556" s="92"/>
    </row>
    <row r="9557" spans="1:18" x14ac:dyDescent="0.3">
      <c r="A9557" s="107"/>
      <c r="B9557" s="92"/>
      <c r="C9557" s="92"/>
      <c r="D9557" s="92"/>
      <c r="E9557" s="92"/>
      <c r="F9557" s="92"/>
      <c r="G9557" s="92"/>
      <c r="H9557" s="92"/>
      <c r="I9557" s="92"/>
      <c r="J9557" s="92"/>
      <c r="K9557" s="92"/>
      <c r="N9557" s="92"/>
      <c r="O9557" s="92"/>
      <c r="P9557" s="92"/>
      <c r="Q9557" s="92"/>
      <c r="R9557" s="92"/>
    </row>
    <row r="9558" spans="1:18" x14ac:dyDescent="0.3">
      <c r="A9558" s="107"/>
      <c r="B9558" s="92"/>
      <c r="C9558" s="92"/>
      <c r="D9558" s="92"/>
      <c r="E9558" s="92"/>
      <c r="F9558" s="92"/>
      <c r="G9558" s="92"/>
      <c r="H9558" s="92"/>
      <c r="I9558" s="92"/>
      <c r="J9558" s="92"/>
      <c r="K9558" s="92"/>
      <c r="N9558" s="92"/>
      <c r="O9558" s="92"/>
      <c r="P9558" s="92"/>
      <c r="Q9558" s="92"/>
      <c r="R9558" s="92"/>
    </row>
    <row r="9559" spans="1:18" x14ac:dyDescent="0.3">
      <c r="A9559" s="107"/>
      <c r="B9559" s="92"/>
      <c r="C9559" s="92"/>
      <c r="D9559" s="92"/>
      <c r="E9559" s="92"/>
      <c r="F9559" s="92"/>
      <c r="G9559" s="92"/>
      <c r="H9559" s="92"/>
      <c r="I9559" s="92"/>
      <c r="J9559" s="92"/>
      <c r="K9559" s="92"/>
      <c r="N9559" s="92"/>
      <c r="O9559" s="92"/>
      <c r="P9559" s="92"/>
      <c r="Q9559" s="92"/>
      <c r="R9559" s="92"/>
    </row>
    <row r="9560" spans="1:18" x14ac:dyDescent="0.3">
      <c r="A9560" s="107"/>
      <c r="B9560" s="92"/>
      <c r="C9560" s="92"/>
      <c r="D9560" s="92"/>
      <c r="E9560" s="92"/>
      <c r="F9560" s="92"/>
      <c r="G9560" s="92"/>
      <c r="H9560" s="92"/>
      <c r="I9560" s="92"/>
      <c r="J9560" s="92"/>
      <c r="K9560" s="92"/>
      <c r="N9560" s="92"/>
      <c r="O9560" s="92"/>
      <c r="P9560" s="92"/>
      <c r="Q9560" s="92"/>
      <c r="R9560" s="92"/>
    </row>
    <row r="9561" spans="1:18" x14ac:dyDescent="0.3">
      <c r="A9561" s="107"/>
      <c r="B9561" s="92"/>
      <c r="C9561" s="92"/>
      <c r="D9561" s="92"/>
      <c r="E9561" s="92"/>
      <c r="F9561" s="92"/>
      <c r="G9561" s="92"/>
      <c r="H9561" s="92"/>
      <c r="I9561" s="92"/>
      <c r="J9561" s="92"/>
      <c r="K9561" s="92"/>
      <c r="N9561" s="92"/>
      <c r="O9561" s="92"/>
      <c r="P9561" s="92"/>
      <c r="Q9561" s="92"/>
      <c r="R9561" s="92"/>
    </row>
    <row r="9562" spans="1:18" x14ac:dyDescent="0.3">
      <c r="A9562" s="107"/>
      <c r="B9562" s="92"/>
      <c r="C9562" s="92"/>
      <c r="D9562" s="92"/>
      <c r="E9562" s="92"/>
      <c r="F9562" s="92"/>
      <c r="G9562" s="92"/>
      <c r="H9562" s="92"/>
      <c r="I9562" s="92"/>
      <c r="J9562" s="92"/>
      <c r="K9562" s="92"/>
      <c r="N9562" s="92"/>
      <c r="O9562" s="92"/>
      <c r="P9562" s="92"/>
      <c r="Q9562" s="92"/>
      <c r="R9562" s="92"/>
    </row>
    <row r="9563" spans="1:18" x14ac:dyDescent="0.3">
      <c r="A9563" s="107"/>
      <c r="B9563" s="92"/>
      <c r="C9563" s="92"/>
      <c r="D9563" s="92"/>
      <c r="E9563" s="92"/>
      <c r="F9563" s="92"/>
      <c r="G9563" s="92"/>
      <c r="H9563" s="92"/>
      <c r="I9563" s="92"/>
      <c r="J9563" s="92"/>
      <c r="K9563" s="92"/>
      <c r="N9563" s="92"/>
      <c r="O9563" s="92"/>
      <c r="P9563" s="92"/>
      <c r="Q9563" s="92"/>
      <c r="R9563" s="92"/>
    </row>
    <row r="9564" spans="1:18" x14ac:dyDescent="0.3">
      <c r="A9564" s="107"/>
      <c r="B9564" s="92"/>
      <c r="C9564" s="92"/>
      <c r="D9564" s="92"/>
      <c r="E9564" s="92"/>
      <c r="F9564" s="92"/>
      <c r="G9564" s="92"/>
      <c r="H9564" s="92"/>
      <c r="I9564" s="92"/>
      <c r="J9564" s="92"/>
      <c r="K9564" s="92"/>
      <c r="N9564" s="92"/>
      <c r="O9564" s="92"/>
      <c r="P9564" s="92"/>
      <c r="Q9564" s="92"/>
      <c r="R9564" s="92"/>
    </row>
    <row r="9565" spans="1:18" x14ac:dyDescent="0.3">
      <c r="A9565" s="107"/>
      <c r="B9565" s="92"/>
      <c r="C9565" s="92"/>
      <c r="D9565" s="92"/>
      <c r="E9565" s="92"/>
      <c r="F9565" s="92"/>
      <c r="G9565" s="92"/>
      <c r="H9565" s="92"/>
      <c r="I9565" s="92"/>
      <c r="J9565" s="92"/>
      <c r="K9565" s="92"/>
      <c r="N9565" s="92"/>
      <c r="O9565" s="92"/>
      <c r="P9565" s="92"/>
      <c r="Q9565" s="92"/>
      <c r="R9565" s="92"/>
    </row>
    <row r="9566" spans="1:18" x14ac:dyDescent="0.3">
      <c r="A9566" s="107"/>
      <c r="B9566" s="92"/>
      <c r="C9566" s="92"/>
      <c r="D9566" s="92"/>
      <c r="E9566" s="92"/>
      <c r="F9566" s="92"/>
      <c r="G9566" s="92"/>
      <c r="H9566" s="92"/>
      <c r="I9566" s="92"/>
      <c r="J9566" s="92"/>
      <c r="K9566" s="92"/>
      <c r="N9566" s="92"/>
      <c r="O9566" s="92"/>
      <c r="P9566" s="92"/>
      <c r="Q9566" s="92"/>
      <c r="R9566" s="92"/>
    </row>
    <row r="9567" spans="1:18" x14ac:dyDescent="0.3">
      <c r="A9567" s="107"/>
      <c r="B9567" s="92"/>
      <c r="C9567" s="92"/>
      <c r="D9567" s="92"/>
      <c r="E9567" s="92"/>
      <c r="F9567" s="92"/>
      <c r="G9567" s="92"/>
      <c r="H9567" s="92"/>
      <c r="I9567" s="92"/>
      <c r="J9567" s="92"/>
      <c r="K9567" s="92"/>
      <c r="N9567" s="92"/>
      <c r="O9567" s="92"/>
      <c r="P9567" s="92"/>
      <c r="Q9567" s="92"/>
      <c r="R9567" s="92"/>
    </row>
    <row r="9568" spans="1:18" x14ac:dyDescent="0.3">
      <c r="A9568" s="107"/>
      <c r="B9568" s="92"/>
      <c r="C9568" s="92"/>
      <c r="D9568" s="92"/>
      <c r="E9568" s="92"/>
      <c r="F9568" s="92"/>
      <c r="G9568" s="92"/>
      <c r="H9568" s="92"/>
      <c r="I9568" s="92"/>
      <c r="J9568" s="92"/>
      <c r="K9568" s="92"/>
      <c r="N9568" s="92"/>
      <c r="O9568" s="92"/>
      <c r="P9568" s="92"/>
      <c r="Q9568" s="92"/>
      <c r="R9568" s="92"/>
    </row>
    <row r="9569" spans="1:18" x14ac:dyDescent="0.3">
      <c r="A9569" s="107"/>
      <c r="B9569" s="92"/>
      <c r="C9569" s="92"/>
      <c r="D9569" s="92"/>
      <c r="E9569" s="92"/>
      <c r="F9569" s="92"/>
      <c r="G9569" s="92"/>
      <c r="H9569" s="92"/>
      <c r="I9569" s="92"/>
      <c r="J9569" s="92"/>
      <c r="K9569" s="92"/>
      <c r="N9569" s="92"/>
      <c r="O9569" s="92"/>
      <c r="P9569" s="92"/>
      <c r="Q9569" s="92"/>
      <c r="R9569" s="92"/>
    </row>
    <row r="9570" spans="1:18" x14ac:dyDescent="0.3">
      <c r="A9570" s="107"/>
      <c r="B9570" s="92"/>
      <c r="C9570" s="92"/>
      <c r="D9570" s="92"/>
      <c r="E9570" s="92"/>
      <c r="F9570" s="92"/>
      <c r="G9570" s="92"/>
      <c r="H9570" s="92"/>
      <c r="I9570" s="92"/>
      <c r="J9570" s="92"/>
      <c r="K9570" s="92"/>
      <c r="N9570" s="92"/>
      <c r="O9570" s="92"/>
      <c r="P9570" s="92"/>
      <c r="Q9570" s="92"/>
      <c r="R9570" s="92"/>
    </row>
    <row r="9571" spans="1:18" x14ac:dyDescent="0.3">
      <c r="A9571" s="107"/>
      <c r="B9571" s="92"/>
      <c r="C9571" s="92"/>
      <c r="D9571" s="92"/>
      <c r="E9571" s="92"/>
      <c r="F9571" s="92"/>
      <c r="G9571" s="92"/>
      <c r="H9571" s="92"/>
      <c r="I9571" s="92"/>
      <c r="J9571" s="92"/>
      <c r="K9571" s="92"/>
      <c r="N9571" s="92"/>
      <c r="O9571" s="92"/>
      <c r="P9571" s="92"/>
      <c r="Q9571" s="92"/>
      <c r="R9571" s="92"/>
    </row>
    <row r="9572" spans="1:18" x14ac:dyDescent="0.3">
      <c r="A9572" s="107"/>
      <c r="B9572" s="92"/>
      <c r="C9572" s="92"/>
      <c r="D9572" s="92"/>
      <c r="E9572" s="92"/>
      <c r="F9572" s="92"/>
      <c r="G9572" s="92"/>
      <c r="H9572" s="92"/>
      <c r="I9572" s="92"/>
      <c r="J9572" s="92"/>
      <c r="K9572" s="92"/>
      <c r="N9572" s="92"/>
      <c r="O9572" s="92"/>
      <c r="P9572" s="92"/>
      <c r="Q9572" s="92"/>
      <c r="R9572" s="92"/>
    </row>
    <row r="9573" spans="1:18" x14ac:dyDescent="0.3">
      <c r="A9573" s="107"/>
      <c r="B9573" s="92"/>
      <c r="C9573" s="92"/>
      <c r="D9573" s="92"/>
      <c r="E9573" s="92"/>
      <c r="F9573" s="92"/>
      <c r="G9573" s="92"/>
      <c r="H9573" s="92"/>
      <c r="I9573" s="92"/>
      <c r="J9573" s="92"/>
      <c r="K9573" s="92"/>
      <c r="N9573" s="92"/>
      <c r="O9573" s="92"/>
      <c r="P9573" s="92"/>
      <c r="Q9573" s="92"/>
      <c r="R9573" s="92"/>
    </row>
    <row r="9574" spans="1:18" x14ac:dyDescent="0.3">
      <c r="A9574" s="107"/>
      <c r="B9574" s="92"/>
      <c r="C9574" s="92"/>
      <c r="D9574" s="92"/>
      <c r="E9574" s="92"/>
      <c r="F9574" s="92"/>
      <c r="G9574" s="92"/>
      <c r="H9574" s="92"/>
      <c r="I9574" s="92"/>
      <c r="J9574" s="92"/>
      <c r="K9574" s="92"/>
      <c r="N9574" s="92"/>
      <c r="O9574" s="92"/>
      <c r="P9574" s="92"/>
      <c r="Q9574" s="92"/>
      <c r="R9574" s="92"/>
    </row>
    <row r="9575" spans="1:18" x14ac:dyDescent="0.3">
      <c r="A9575" s="107"/>
      <c r="B9575" s="92"/>
      <c r="C9575" s="92"/>
      <c r="D9575" s="92"/>
      <c r="E9575" s="92"/>
      <c r="F9575" s="92"/>
      <c r="G9575" s="92"/>
      <c r="H9575" s="92"/>
      <c r="I9575" s="92"/>
      <c r="J9575" s="92"/>
      <c r="K9575" s="92"/>
      <c r="N9575" s="92"/>
      <c r="O9575" s="92"/>
      <c r="P9575" s="92"/>
      <c r="Q9575" s="92"/>
      <c r="R9575" s="92"/>
    </row>
    <row r="9576" spans="1:18" x14ac:dyDescent="0.3">
      <c r="A9576" s="107"/>
      <c r="B9576" s="92"/>
      <c r="C9576" s="92"/>
      <c r="D9576" s="92"/>
      <c r="E9576" s="92"/>
      <c r="F9576" s="92"/>
      <c r="G9576" s="92"/>
      <c r="H9576" s="92"/>
      <c r="I9576" s="92"/>
      <c r="J9576" s="92"/>
      <c r="K9576" s="92"/>
      <c r="N9576" s="92"/>
      <c r="O9576" s="92"/>
      <c r="P9576" s="92"/>
      <c r="Q9576" s="92"/>
      <c r="R9576" s="92"/>
    </row>
    <row r="9577" spans="1:18" x14ac:dyDescent="0.3">
      <c r="A9577" s="107"/>
      <c r="B9577" s="92"/>
      <c r="C9577" s="92"/>
      <c r="D9577" s="92"/>
      <c r="E9577" s="92"/>
      <c r="F9577" s="92"/>
      <c r="G9577" s="92"/>
      <c r="H9577" s="92"/>
      <c r="I9577" s="92"/>
      <c r="J9577" s="92"/>
      <c r="K9577" s="92"/>
      <c r="N9577" s="92"/>
      <c r="O9577" s="92"/>
      <c r="P9577" s="92"/>
      <c r="Q9577" s="92"/>
      <c r="R9577" s="92"/>
    </row>
    <row r="9578" spans="1:18" x14ac:dyDescent="0.3">
      <c r="A9578" s="107"/>
      <c r="B9578" s="92"/>
      <c r="C9578" s="92"/>
      <c r="D9578" s="92"/>
      <c r="E9578" s="92"/>
      <c r="F9578" s="92"/>
      <c r="G9578" s="92"/>
      <c r="H9578" s="92"/>
      <c r="I9578" s="92"/>
      <c r="J9578" s="92"/>
      <c r="K9578" s="92"/>
      <c r="N9578" s="92"/>
      <c r="O9578" s="92"/>
      <c r="P9578" s="92"/>
      <c r="Q9578" s="92"/>
      <c r="R9578" s="92"/>
    </row>
    <row r="9579" spans="1:18" x14ac:dyDescent="0.3">
      <c r="A9579" s="107"/>
      <c r="B9579" s="92"/>
      <c r="C9579" s="92"/>
      <c r="D9579" s="92"/>
      <c r="E9579" s="92"/>
      <c r="F9579" s="92"/>
      <c r="G9579" s="92"/>
      <c r="H9579" s="92"/>
      <c r="I9579" s="92"/>
      <c r="J9579" s="92"/>
      <c r="K9579" s="92"/>
      <c r="N9579" s="92"/>
      <c r="O9579" s="92"/>
      <c r="P9579" s="92"/>
      <c r="Q9579" s="92"/>
      <c r="R9579" s="92"/>
    </row>
    <row r="9580" spans="1:18" x14ac:dyDescent="0.3">
      <c r="A9580" s="107"/>
      <c r="B9580" s="92"/>
      <c r="C9580" s="92"/>
      <c r="D9580" s="92"/>
      <c r="E9580" s="92"/>
      <c r="F9580" s="92"/>
      <c r="G9580" s="92"/>
      <c r="H9580" s="92"/>
      <c r="I9580" s="92"/>
      <c r="J9580" s="92"/>
      <c r="K9580" s="92"/>
      <c r="N9580" s="92"/>
      <c r="O9580" s="92"/>
      <c r="P9580" s="92"/>
      <c r="Q9580" s="92"/>
      <c r="R9580" s="92"/>
    </row>
    <row r="9581" spans="1:18" x14ac:dyDescent="0.3">
      <c r="A9581" s="107"/>
      <c r="B9581" s="92"/>
      <c r="C9581" s="92"/>
      <c r="D9581" s="92"/>
      <c r="E9581" s="92"/>
      <c r="F9581" s="92"/>
      <c r="G9581" s="92"/>
      <c r="H9581" s="92"/>
      <c r="I9581" s="92"/>
      <c r="J9581" s="92"/>
      <c r="K9581" s="92"/>
      <c r="N9581" s="92"/>
      <c r="O9581" s="92"/>
      <c r="P9581" s="92"/>
      <c r="Q9581" s="92"/>
      <c r="R9581" s="92"/>
    </row>
    <row r="9582" spans="1:18" x14ac:dyDescent="0.3">
      <c r="A9582" s="107"/>
      <c r="B9582" s="92"/>
      <c r="C9582" s="92"/>
      <c r="D9582" s="92"/>
      <c r="E9582" s="92"/>
      <c r="F9582" s="92"/>
      <c r="G9582" s="92"/>
      <c r="H9582" s="92"/>
      <c r="I9582" s="92"/>
      <c r="J9582" s="92"/>
      <c r="K9582" s="92"/>
      <c r="N9582" s="92"/>
      <c r="O9582" s="92"/>
      <c r="P9582" s="92"/>
      <c r="Q9582" s="92"/>
      <c r="R9582" s="92"/>
    </row>
    <row r="9583" spans="1:18" x14ac:dyDescent="0.3">
      <c r="A9583" s="107"/>
      <c r="B9583" s="92"/>
      <c r="C9583" s="92"/>
      <c r="D9583" s="92"/>
      <c r="E9583" s="92"/>
      <c r="F9583" s="92"/>
      <c r="G9583" s="92"/>
      <c r="H9583" s="92"/>
      <c r="I9583" s="92"/>
      <c r="J9583" s="92"/>
      <c r="K9583" s="92"/>
      <c r="N9583" s="92"/>
      <c r="O9583" s="92"/>
      <c r="P9583" s="92"/>
      <c r="Q9583" s="92"/>
      <c r="R9583" s="92"/>
    </row>
    <row r="9584" spans="1:18" x14ac:dyDescent="0.3">
      <c r="A9584" s="107"/>
      <c r="B9584" s="92"/>
      <c r="C9584" s="92"/>
      <c r="D9584" s="92"/>
      <c r="E9584" s="92"/>
      <c r="F9584" s="92"/>
      <c r="G9584" s="92"/>
      <c r="H9584" s="92"/>
      <c r="I9584" s="92"/>
      <c r="J9584" s="92"/>
      <c r="K9584" s="92"/>
      <c r="N9584" s="92"/>
      <c r="O9584" s="92"/>
      <c r="P9584" s="92"/>
      <c r="Q9584" s="92"/>
      <c r="R9584" s="92"/>
    </row>
    <row r="9585" spans="1:18" x14ac:dyDescent="0.3">
      <c r="A9585" s="107"/>
      <c r="B9585" s="92"/>
      <c r="C9585" s="92"/>
      <c r="D9585" s="92"/>
      <c r="E9585" s="92"/>
      <c r="F9585" s="92"/>
      <c r="G9585" s="92"/>
      <c r="H9585" s="92"/>
      <c r="I9585" s="92"/>
      <c r="J9585" s="92"/>
      <c r="K9585" s="92"/>
      <c r="N9585" s="92"/>
      <c r="O9585" s="92"/>
      <c r="P9585" s="92"/>
      <c r="Q9585" s="92"/>
      <c r="R9585" s="92"/>
    </row>
    <row r="9586" spans="1:18" x14ac:dyDescent="0.3">
      <c r="A9586" s="107"/>
      <c r="B9586" s="92"/>
      <c r="C9586" s="92"/>
      <c r="D9586" s="92"/>
      <c r="E9586" s="92"/>
      <c r="F9586" s="92"/>
      <c r="G9586" s="92"/>
      <c r="H9586" s="92"/>
      <c r="I9586" s="92"/>
      <c r="J9586" s="92"/>
      <c r="K9586" s="92"/>
      <c r="N9586" s="92"/>
      <c r="O9586" s="92"/>
      <c r="P9586" s="92"/>
      <c r="Q9586" s="92"/>
      <c r="R9586" s="92"/>
    </row>
    <row r="9587" spans="1:18" x14ac:dyDescent="0.3">
      <c r="A9587" s="107"/>
      <c r="B9587" s="92"/>
      <c r="C9587" s="92"/>
      <c r="D9587" s="92"/>
      <c r="E9587" s="92"/>
      <c r="F9587" s="92"/>
      <c r="G9587" s="92"/>
      <c r="H9587" s="92"/>
      <c r="I9587" s="92"/>
      <c r="J9587" s="92"/>
      <c r="K9587" s="92"/>
      <c r="N9587" s="92"/>
      <c r="O9587" s="92"/>
      <c r="P9587" s="92"/>
      <c r="Q9587" s="92"/>
      <c r="R9587" s="92"/>
    </row>
    <row r="9588" spans="1:18" x14ac:dyDescent="0.3">
      <c r="A9588" s="107"/>
      <c r="B9588" s="92"/>
      <c r="C9588" s="92"/>
      <c r="D9588" s="92"/>
      <c r="E9588" s="92"/>
      <c r="F9588" s="92"/>
      <c r="G9588" s="92"/>
      <c r="H9588" s="92"/>
      <c r="I9588" s="92"/>
      <c r="J9588" s="92"/>
      <c r="K9588" s="92"/>
      <c r="N9588" s="92"/>
      <c r="O9588" s="92"/>
      <c r="P9588" s="92"/>
      <c r="Q9588" s="92"/>
      <c r="R9588" s="92"/>
    </row>
    <row r="9589" spans="1:18" x14ac:dyDescent="0.3">
      <c r="A9589" s="107"/>
      <c r="B9589" s="92"/>
      <c r="C9589" s="92"/>
      <c r="D9589" s="92"/>
      <c r="E9589" s="92"/>
      <c r="F9589" s="92"/>
      <c r="G9589" s="92"/>
      <c r="H9589" s="92"/>
      <c r="I9589" s="92"/>
      <c r="J9589" s="92"/>
      <c r="K9589" s="92"/>
      <c r="N9589" s="92"/>
      <c r="O9589" s="92"/>
      <c r="P9589" s="92"/>
      <c r="Q9589" s="92"/>
      <c r="R9589" s="92"/>
    </row>
    <row r="9590" spans="1:18" x14ac:dyDescent="0.3">
      <c r="A9590" s="107"/>
      <c r="B9590" s="92"/>
      <c r="C9590" s="92"/>
      <c r="D9590" s="92"/>
      <c r="E9590" s="92"/>
      <c r="F9590" s="92"/>
      <c r="G9590" s="92"/>
      <c r="H9590" s="92"/>
      <c r="I9590" s="92"/>
      <c r="J9590" s="92"/>
      <c r="K9590" s="92"/>
      <c r="N9590" s="92"/>
      <c r="O9590" s="92"/>
      <c r="P9590" s="92"/>
      <c r="Q9590" s="92"/>
      <c r="R9590" s="92"/>
    </row>
    <row r="9591" spans="1:18" x14ac:dyDescent="0.3">
      <c r="A9591" s="107"/>
      <c r="B9591" s="92"/>
      <c r="C9591" s="92"/>
      <c r="D9591" s="92"/>
      <c r="E9591" s="92"/>
      <c r="F9591" s="92"/>
      <c r="G9591" s="92"/>
      <c r="H9591" s="92"/>
      <c r="I9591" s="92"/>
      <c r="J9591" s="92"/>
      <c r="K9591" s="92"/>
      <c r="N9591" s="92"/>
      <c r="O9591" s="92"/>
      <c r="P9591" s="92"/>
      <c r="Q9591" s="92"/>
      <c r="R9591" s="92"/>
    </row>
    <row r="9592" spans="1:18" x14ac:dyDescent="0.3">
      <c r="A9592" s="107"/>
      <c r="B9592" s="92"/>
      <c r="C9592" s="92"/>
      <c r="D9592" s="92"/>
      <c r="E9592" s="92"/>
      <c r="F9592" s="92"/>
      <c r="G9592" s="92"/>
      <c r="H9592" s="92"/>
      <c r="I9592" s="92"/>
      <c r="J9592" s="92"/>
      <c r="K9592" s="92"/>
      <c r="N9592" s="92"/>
      <c r="O9592" s="92"/>
      <c r="P9592" s="92"/>
      <c r="Q9592" s="92"/>
      <c r="R9592" s="92"/>
    </row>
    <row r="9593" spans="1:18" x14ac:dyDescent="0.3">
      <c r="A9593" s="107"/>
      <c r="B9593" s="92"/>
      <c r="C9593" s="92"/>
      <c r="D9593" s="92"/>
      <c r="E9593" s="92"/>
      <c r="F9593" s="92"/>
      <c r="G9593" s="92"/>
      <c r="H9593" s="92"/>
      <c r="I9593" s="92"/>
      <c r="J9593" s="92"/>
      <c r="K9593" s="92"/>
      <c r="N9593" s="92"/>
      <c r="O9593" s="92"/>
      <c r="P9593" s="92"/>
      <c r="Q9593" s="92"/>
      <c r="R9593" s="92"/>
    </row>
    <row r="9594" spans="1:18" x14ac:dyDescent="0.3">
      <c r="A9594" s="107"/>
      <c r="B9594" s="92"/>
      <c r="C9594" s="92"/>
      <c r="D9594" s="92"/>
      <c r="E9594" s="92"/>
      <c r="F9594" s="92"/>
      <c r="G9594" s="92"/>
      <c r="H9594" s="92"/>
      <c r="I9594" s="92"/>
      <c r="J9594" s="92"/>
      <c r="K9594" s="92"/>
      <c r="N9594" s="92"/>
      <c r="O9594" s="92"/>
      <c r="P9594" s="92"/>
      <c r="Q9594" s="92"/>
      <c r="R9594" s="92"/>
    </row>
    <row r="9595" spans="1:18" x14ac:dyDescent="0.3">
      <c r="A9595" s="107"/>
      <c r="B9595" s="92"/>
      <c r="C9595" s="92"/>
      <c r="D9595" s="92"/>
      <c r="E9595" s="92"/>
      <c r="F9595" s="92"/>
      <c r="G9595" s="92"/>
      <c r="H9595" s="92"/>
      <c r="I9595" s="92"/>
      <c r="J9595" s="92"/>
      <c r="K9595" s="92"/>
      <c r="N9595" s="92"/>
      <c r="O9595" s="92"/>
      <c r="P9595" s="92"/>
      <c r="Q9595" s="92"/>
      <c r="R9595" s="92"/>
    </row>
    <row r="9596" spans="1:18" x14ac:dyDescent="0.3">
      <c r="A9596" s="107"/>
      <c r="B9596" s="92"/>
      <c r="C9596" s="92"/>
      <c r="D9596" s="92"/>
      <c r="E9596" s="92"/>
      <c r="F9596" s="92"/>
      <c r="G9596" s="92"/>
      <c r="H9596" s="92"/>
      <c r="I9596" s="92"/>
      <c r="J9596" s="92"/>
      <c r="K9596" s="92"/>
      <c r="N9596" s="92"/>
      <c r="O9596" s="92"/>
      <c r="P9596" s="92"/>
      <c r="Q9596" s="92"/>
      <c r="R9596" s="92"/>
    </row>
    <row r="9597" spans="1:18" x14ac:dyDescent="0.3">
      <c r="A9597" s="107"/>
      <c r="B9597" s="92"/>
      <c r="C9597" s="92"/>
      <c r="D9597" s="92"/>
      <c r="E9597" s="92"/>
      <c r="F9597" s="92"/>
      <c r="G9597" s="92"/>
      <c r="H9597" s="92"/>
      <c r="I9597" s="92"/>
      <c r="J9597" s="92"/>
      <c r="K9597" s="92"/>
      <c r="N9597" s="92"/>
      <c r="O9597" s="92"/>
      <c r="P9597" s="92"/>
      <c r="Q9597" s="92"/>
      <c r="R9597" s="92"/>
    </row>
    <row r="9598" spans="1:18" x14ac:dyDescent="0.3">
      <c r="A9598" s="107"/>
      <c r="B9598" s="92"/>
      <c r="C9598" s="92"/>
      <c r="D9598" s="92"/>
      <c r="E9598" s="92"/>
      <c r="F9598" s="92"/>
      <c r="G9598" s="92"/>
      <c r="H9598" s="92"/>
      <c r="I9598" s="92"/>
      <c r="J9598" s="92"/>
      <c r="K9598" s="92"/>
      <c r="N9598" s="92"/>
      <c r="O9598" s="92"/>
      <c r="P9598" s="92"/>
      <c r="Q9598" s="92"/>
      <c r="R9598" s="92"/>
    </row>
    <row r="9599" spans="1:18" x14ac:dyDescent="0.3">
      <c r="A9599" s="107"/>
      <c r="B9599" s="92"/>
      <c r="C9599" s="92"/>
      <c r="D9599" s="92"/>
      <c r="E9599" s="92"/>
      <c r="F9599" s="92"/>
      <c r="G9599" s="92"/>
      <c r="H9599" s="92"/>
      <c r="I9599" s="92"/>
      <c r="J9599" s="92"/>
      <c r="K9599" s="92"/>
      <c r="N9599" s="92"/>
      <c r="O9599" s="92"/>
      <c r="P9599" s="92"/>
      <c r="Q9599" s="92"/>
      <c r="R9599" s="92"/>
    </row>
    <row r="9600" spans="1:18" x14ac:dyDescent="0.3">
      <c r="A9600" s="107"/>
      <c r="B9600" s="92"/>
      <c r="C9600" s="92"/>
      <c r="D9600" s="92"/>
      <c r="E9600" s="92"/>
      <c r="F9600" s="92"/>
      <c r="G9600" s="92"/>
      <c r="H9600" s="92"/>
      <c r="I9600" s="92"/>
      <c r="J9600" s="92"/>
      <c r="K9600" s="92"/>
      <c r="N9600" s="92"/>
      <c r="O9600" s="92"/>
      <c r="P9600" s="92"/>
      <c r="Q9600" s="92"/>
      <c r="R9600" s="92"/>
    </row>
    <row r="9601" spans="1:18" x14ac:dyDescent="0.3">
      <c r="A9601" s="107"/>
      <c r="B9601" s="92"/>
      <c r="C9601" s="92"/>
      <c r="D9601" s="92"/>
      <c r="E9601" s="92"/>
      <c r="F9601" s="92"/>
      <c r="G9601" s="92"/>
      <c r="H9601" s="92"/>
      <c r="I9601" s="92"/>
      <c r="J9601" s="92"/>
      <c r="K9601" s="92"/>
      <c r="N9601" s="92"/>
      <c r="O9601" s="92"/>
      <c r="P9601" s="92"/>
      <c r="Q9601" s="92"/>
      <c r="R9601" s="92"/>
    </row>
    <row r="9602" spans="1:18" x14ac:dyDescent="0.3">
      <c r="A9602" s="107"/>
      <c r="B9602" s="92"/>
      <c r="C9602" s="92"/>
      <c r="D9602" s="92"/>
      <c r="E9602" s="92"/>
      <c r="F9602" s="92"/>
      <c r="G9602" s="92"/>
      <c r="H9602" s="92"/>
      <c r="I9602" s="92"/>
      <c r="J9602" s="92"/>
      <c r="K9602" s="92"/>
      <c r="N9602" s="92"/>
      <c r="O9602" s="92"/>
      <c r="P9602" s="92"/>
      <c r="Q9602" s="92"/>
      <c r="R9602" s="92"/>
    </row>
    <row r="9603" spans="1:18" x14ac:dyDescent="0.3">
      <c r="A9603" s="107"/>
      <c r="B9603" s="92"/>
      <c r="C9603" s="92"/>
      <c r="D9603" s="92"/>
      <c r="E9603" s="92"/>
      <c r="F9603" s="92"/>
      <c r="G9603" s="92"/>
      <c r="H9603" s="92"/>
      <c r="I9603" s="92"/>
      <c r="J9603" s="92"/>
      <c r="K9603" s="92"/>
      <c r="N9603" s="92"/>
      <c r="O9603" s="92"/>
      <c r="P9603" s="92"/>
      <c r="Q9603" s="92"/>
      <c r="R9603" s="92"/>
    </row>
    <row r="9604" spans="1:18" x14ac:dyDescent="0.3">
      <c r="A9604" s="107"/>
      <c r="B9604" s="92"/>
      <c r="C9604" s="92"/>
      <c r="D9604" s="92"/>
      <c r="E9604" s="92"/>
      <c r="F9604" s="92"/>
      <c r="G9604" s="92"/>
      <c r="H9604" s="92"/>
      <c r="I9604" s="92"/>
      <c r="J9604" s="92"/>
      <c r="K9604" s="92"/>
      <c r="N9604" s="92"/>
      <c r="O9604" s="92"/>
      <c r="P9604" s="92"/>
      <c r="Q9604" s="92"/>
      <c r="R9604" s="92"/>
    </row>
    <row r="9605" spans="1:18" x14ac:dyDescent="0.3">
      <c r="A9605" s="107"/>
      <c r="B9605" s="92"/>
      <c r="C9605" s="92"/>
      <c r="D9605" s="92"/>
      <c r="E9605" s="92"/>
      <c r="F9605" s="92"/>
      <c r="G9605" s="92"/>
      <c r="H9605" s="92"/>
      <c r="I9605" s="92"/>
      <c r="J9605" s="92"/>
      <c r="K9605" s="92"/>
      <c r="N9605" s="92"/>
      <c r="O9605" s="92"/>
      <c r="P9605" s="92"/>
      <c r="Q9605" s="92"/>
      <c r="R9605" s="92"/>
    </row>
    <row r="9606" spans="1:18" x14ac:dyDescent="0.3">
      <c r="A9606" s="107"/>
      <c r="B9606" s="92"/>
      <c r="C9606" s="92"/>
      <c r="D9606" s="92"/>
      <c r="E9606" s="92"/>
      <c r="F9606" s="92"/>
      <c r="G9606" s="92"/>
      <c r="H9606" s="92"/>
      <c r="I9606" s="92"/>
      <c r="J9606" s="92"/>
      <c r="K9606" s="92"/>
      <c r="N9606" s="92"/>
      <c r="O9606" s="92"/>
      <c r="P9606" s="92"/>
      <c r="Q9606" s="92"/>
      <c r="R9606" s="92"/>
    </row>
    <row r="9607" spans="1:18" x14ac:dyDescent="0.3">
      <c r="A9607" s="107"/>
      <c r="B9607" s="92"/>
      <c r="C9607" s="92"/>
      <c r="D9607" s="92"/>
      <c r="E9607" s="92"/>
      <c r="F9607" s="92"/>
      <c r="G9607" s="92"/>
      <c r="H9607" s="92"/>
      <c r="I9607" s="92"/>
      <c r="J9607" s="92"/>
      <c r="K9607" s="92"/>
      <c r="N9607" s="92"/>
      <c r="O9607" s="92"/>
      <c r="P9607" s="92"/>
      <c r="Q9607" s="92"/>
      <c r="R9607" s="92"/>
    </row>
    <row r="9608" spans="1:18" x14ac:dyDescent="0.3">
      <c r="A9608" s="107"/>
      <c r="B9608" s="92"/>
      <c r="C9608" s="92"/>
      <c r="D9608" s="92"/>
      <c r="E9608" s="92"/>
      <c r="F9608" s="92"/>
      <c r="G9608" s="92"/>
      <c r="H9608" s="92"/>
      <c r="I9608" s="92"/>
      <c r="J9608" s="92"/>
      <c r="K9608" s="92"/>
      <c r="N9608" s="92"/>
      <c r="O9608" s="92"/>
      <c r="P9608" s="92"/>
      <c r="Q9608" s="92"/>
      <c r="R9608" s="92"/>
    </row>
    <row r="9609" spans="1:18" x14ac:dyDescent="0.3">
      <c r="A9609" s="107"/>
      <c r="B9609" s="92"/>
      <c r="C9609" s="92"/>
      <c r="D9609" s="92"/>
      <c r="E9609" s="92"/>
      <c r="F9609" s="92"/>
      <c r="G9609" s="92"/>
      <c r="H9609" s="92"/>
      <c r="I9609" s="92"/>
      <c r="J9609" s="92"/>
      <c r="K9609" s="92"/>
      <c r="N9609" s="92"/>
      <c r="O9609" s="92"/>
      <c r="P9609" s="92"/>
      <c r="Q9609" s="92"/>
      <c r="R9609" s="92"/>
    </row>
    <row r="9610" spans="1:18" x14ac:dyDescent="0.3">
      <c r="A9610" s="107"/>
      <c r="B9610" s="92"/>
      <c r="C9610" s="92"/>
      <c r="D9610" s="92"/>
      <c r="E9610" s="92"/>
      <c r="F9610" s="92"/>
      <c r="G9610" s="92"/>
      <c r="H9610" s="92"/>
      <c r="I9610" s="92"/>
      <c r="J9610" s="92"/>
      <c r="K9610" s="92"/>
      <c r="N9610" s="92"/>
      <c r="O9610" s="92"/>
      <c r="P9610" s="92"/>
      <c r="Q9610" s="92"/>
      <c r="R9610" s="92"/>
    </row>
    <row r="9611" spans="1:18" x14ac:dyDescent="0.3">
      <c r="A9611" s="107"/>
      <c r="B9611" s="92"/>
      <c r="C9611" s="92"/>
      <c r="D9611" s="92"/>
      <c r="E9611" s="92"/>
      <c r="F9611" s="92"/>
      <c r="G9611" s="92"/>
      <c r="H9611" s="92"/>
      <c r="I9611" s="92"/>
      <c r="J9611" s="92"/>
      <c r="K9611" s="92"/>
      <c r="N9611" s="92"/>
      <c r="O9611" s="92"/>
      <c r="P9611" s="92"/>
      <c r="Q9611" s="92"/>
      <c r="R9611" s="92"/>
    </row>
    <row r="9612" spans="1:18" x14ac:dyDescent="0.3">
      <c r="A9612" s="107"/>
      <c r="B9612" s="92"/>
      <c r="C9612" s="92"/>
      <c r="D9612" s="92"/>
      <c r="E9612" s="92"/>
      <c r="F9612" s="92"/>
      <c r="G9612" s="92"/>
      <c r="H9612" s="92"/>
      <c r="I9612" s="92"/>
      <c r="J9612" s="92"/>
      <c r="K9612" s="92"/>
      <c r="N9612" s="92"/>
      <c r="O9612" s="92"/>
      <c r="P9612" s="92"/>
      <c r="Q9612" s="92"/>
      <c r="R9612" s="92"/>
    </row>
    <row r="9613" spans="1:18" x14ac:dyDescent="0.3">
      <c r="A9613" s="107"/>
      <c r="B9613" s="92"/>
      <c r="C9613" s="92"/>
      <c r="D9613" s="92"/>
      <c r="E9613" s="92"/>
      <c r="F9613" s="92"/>
      <c r="G9613" s="92"/>
      <c r="H9613" s="92"/>
      <c r="I9613" s="92"/>
      <c r="J9613" s="92"/>
      <c r="K9613" s="92"/>
      <c r="N9613" s="92"/>
      <c r="O9613" s="92"/>
      <c r="P9613" s="92"/>
      <c r="Q9613" s="92"/>
      <c r="R9613" s="92"/>
    </row>
    <row r="9614" spans="1:18" x14ac:dyDescent="0.3">
      <c r="A9614" s="107"/>
      <c r="B9614" s="92"/>
      <c r="C9614" s="92"/>
      <c r="D9614" s="92"/>
      <c r="E9614" s="92"/>
      <c r="F9614" s="92"/>
      <c r="G9614" s="92"/>
      <c r="H9614" s="92"/>
      <c r="I9614" s="92"/>
      <c r="J9614" s="92"/>
      <c r="K9614" s="92"/>
      <c r="N9614" s="92"/>
      <c r="O9614" s="92"/>
      <c r="P9614" s="92"/>
      <c r="Q9614" s="92"/>
      <c r="R9614" s="92"/>
    </row>
    <row r="9615" spans="1:18" x14ac:dyDescent="0.3">
      <c r="A9615" s="107"/>
      <c r="B9615" s="92"/>
      <c r="C9615" s="92"/>
      <c r="D9615" s="92"/>
      <c r="E9615" s="92"/>
      <c r="F9615" s="92"/>
      <c r="G9615" s="92"/>
      <c r="H9615" s="92"/>
      <c r="I9615" s="92"/>
      <c r="J9615" s="92"/>
      <c r="K9615" s="92"/>
      <c r="N9615" s="92"/>
      <c r="O9615" s="92"/>
      <c r="P9615" s="92"/>
      <c r="Q9615" s="92"/>
      <c r="R9615" s="92"/>
    </row>
    <row r="9616" spans="1:18" x14ac:dyDescent="0.3">
      <c r="A9616" s="107"/>
      <c r="B9616" s="92"/>
      <c r="C9616" s="92"/>
      <c r="D9616" s="92"/>
      <c r="E9616" s="92"/>
      <c r="F9616" s="92"/>
      <c r="G9616" s="92"/>
      <c r="H9616" s="92"/>
      <c r="I9616" s="92"/>
      <c r="J9616" s="92"/>
      <c r="K9616" s="92"/>
      <c r="N9616" s="92"/>
      <c r="O9616" s="92"/>
      <c r="P9616" s="92"/>
      <c r="Q9616" s="92"/>
      <c r="R9616" s="92"/>
    </row>
    <row r="9617" spans="1:18" x14ac:dyDescent="0.3">
      <c r="A9617" s="107"/>
      <c r="B9617" s="92"/>
      <c r="C9617" s="92"/>
      <c r="D9617" s="92"/>
      <c r="E9617" s="92"/>
      <c r="F9617" s="92"/>
      <c r="G9617" s="92"/>
      <c r="H9617" s="92"/>
      <c r="I9617" s="92"/>
      <c r="J9617" s="92"/>
      <c r="K9617" s="92"/>
      <c r="N9617" s="92"/>
      <c r="O9617" s="92"/>
      <c r="P9617" s="92"/>
      <c r="Q9617" s="92"/>
      <c r="R9617" s="92"/>
    </row>
    <row r="9618" spans="1:18" x14ac:dyDescent="0.3">
      <c r="A9618" s="107"/>
      <c r="B9618" s="92"/>
      <c r="C9618" s="92"/>
      <c r="D9618" s="92"/>
      <c r="E9618" s="92"/>
      <c r="F9618" s="92"/>
      <c r="G9618" s="92"/>
      <c r="H9618" s="92"/>
      <c r="I9618" s="92"/>
      <c r="J9618" s="92"/>
      <c r="K9618" s="92"/>
      <c r="N9618" s="92"/>
      <c r="O9618" s="92"/>
      <c r="P9618" s="92"/>
      <c r="Q9618" s="92"/>
      <c r="R9618" s="92"/>
    </row>
    <row r="9619" spans="1:18" x14ac:dyDescent="0.3">
      <c r="A9619" s="107"/>
      <c r="B9619" s="92"/>
      <c r="C9619" s="92"/>
      <c r="D9619" s="92"/>
      <c r="E9619" s="92"/>
      <c r="F9619" s="92"/>
      <c r="G9619" s="92"/>
      <c r="H9619" s="92"/>
      <c r="I9619" s="92"/>
      <c r="J9619" s="92"/>
      <c r="K9619" s="92"/>
      <c r="N9619" s="92"/>
      <c r="O9619" s="92"/>
      <c r="P9619" s="92"/>
      <c r="Q9619" s="92"/>
      <c r="R9619" s="92"/>
    </row>
    <row r="9620" spans="1:18" x14ac:dyDescent="0.3">
      <c r="A9620" s="107"/>
      <c r="B9620" s="92"/>
      <c r="C9620" s="92"/>
      <c r="D9620" s="92"/>
      <c r="E9620" s="92"/>
      <c r="F9620" s="92"/>
      <c r="G9620" s="92"/>
      <c r="H9620" s="92"/>
      <c r="I9620" s="92"/>
      <c r="J9620" s="92"/>
      <c r="K9620" s="92"/>
      <c r="N9620" s="92"/>
      <c r="O9620" s="92"/>
      <c r="P9620" s="92"/>
      <c r="Q9620" s="92"/>
      <c r="R9620" s="92"/>
    </row>
    <row r="9621" spans="1:18" x14ac:dyDescent="0.3">
      <c r="A9621" s="107"/>
      <c r="B9621" s="92"/>
      <c r="C9621" s="92"/>
      <c r="D9621" s="92"/>
      <c r="E9621" s="92"/>
      <c r="F9621" s="92"/>
      <c r="G9621" s="92"/>
      <c r="H9621" s="92"/>
      <c r="I9621" s="92"/>
      <c r="J9621" s="92"/>
      <c r="K9621" s="92"/>
      <c r="N9621" s="92"/>
      <c r="O9621" s="92"/>
      <c r="P9621" s="92"/>
      <c r="Q9621" s="92"/>
      <c r="R9621" s="92"/>
    </row>
    <row r="9622" spans="1:18" x14ac:dyDescent="0.3">
      <c r="A9622" s="107"/>
      <c r="B9622" s="92"/>
      <c r="C9622" s="92"/>
      <c r="D9622" s="92"/>
      <c r="E9622" s="92"/>
      <c r="F9622" s="92"/>
      <c r="G9622" s="92"/>
      <c r="H9622" s="92"/>
      <c r="I9622" s="92"/>
      <c r="J9622" s="92"/>
      <c r="K9622" s="92"/>
      <c r="N9622" s="92"/>
      <c r="O9622" s="92"/>
      <c r="P9622" s="92"/>
      <c r="Q9622" s="92"/>
      <c r="R9622" s="92"/>
    </row>
    <row r="9623" spans="1:18" x14ac:dyDescent="0.3">
      <c r="A9623" s="107"/>
      <c r="B9623" s="92"/>
      <c r="C9623" s="92"/>
      <c r="D9623" s="92"/>
      <c r="E9623" s="92"/>
      <c r="F9623" s="92"/>
      <c r="G9623" s="92"/>
      <c r="H9623" s="92"/>
      <c r="I9623" s="92"/>
      <c r="J9623" s="92"/>
      <c r="K9623" s="92"/>
      <c r="N9623" s="92"/>
      <c r="O9623" s="92"/>
      <c r="P9623" s="92"/>
      <c r="Q9623" s="92"/>
      <c r="R9623" s="92"/>
    </row>
    <row r="9624" spans="1:18" x14ac:dyDescent="0.3">
      <c r="A9624" s="107"/>
      <c r="B9624" s="92"/>
      <c r="C9624" s="92"/>
      <c r="D9624" s="92"/>
      <c r="E9624" s="92"/>
      <c r="F9624" s="92"/>
      <c r="G9624" s="92"/>
      <c r="H9624" s="92"/>
      <c r="I9624" s="92"/>
      <c r="J9624" s="92"/>
      <c r="K9624" s="92"/>
      <c r="N9624" s="92"/>
      <c r="O9624" s="92"/>
      <c r="P9624" s="92"/>
      <c r="Q9624" s="92"/>
      <c r="R9624" s="92"/>
    </row>
    <row r="9625" spans="1:18" x14ac:dyDescent="0.3">
      <c r="A9625" s="107"/>
      <c r="B9625" s="92"/>
      <c r="C9625" s="92"/>
      <c r="D9625" s="92"/>
      <c r="E9625" s="92"/>
      <c r="F9625" s="92"/>
      <c r="G9625" s="92"/>
      <c r="H9625" s="92"/>
      <c r="I9625" s="92"/>
      <c r="J9625" s="92"/>
      <c r="K9625" s="92"/>
      <c r="N9625" s="92"/>
      <c r="O9625" s="92"/>
      <c r="P9625" s="92"/>
      <c r="Q9625" s="92"/>
      <c r="R9625" s="92"/>
    </row>
    <row r="9626" spans="1:18" x14ac:dyDescent="0.3">
      <c r="A9626" s="107"/>
      <c r="B9626" s="92"/>
      <c r="C9626" s="92"/>
      <c r="D9626" s="92"/>
      <c r="E9626" s="92"/>
      <c r="F9626" s="92"/>
      <c r="G9626" s="92"/>
      <c r="H9626" s="92"/>
      <c r="I9626" s="92"/>
      <c r="J9626" s="92"/>
      <c r="K9626" s="92"/>
      <c r="N9626" s="92"/>
      <c r="O9626" s="92"/>
      <c r="P9626" s="92"/>
      <c r="Q9626" s="92"/>
      <c r="R9626" s="92"/>
    </row>
    <row r="9627" spans="1:18" x14ac:dyDescent="0.3">
      <c r="A9627" s="107"/>
      <c r="B9627" s="92"/>
      <c r="C9627" s="92"/>
      <c r="D9627" s="92"/>
      <c r="E9627" s="92"/>
      <c r="F9627" s="92"/>
      <c r="G9627" s="92"/>
      <c r="H9627" s="92"/>
      <c r="I9627" s="92"/>
      <c r="J9627" s="92"/>
      <c r="K9627" s="92"/>
      <c r="N9627" s="92"/>
      <c r="O9627" s="92"/>
      <c r="P9627" s="92"/>
      <c r="Q9627" s="92"/>
      <c r="R9627" s="92"/>
    </row>
    <row r="9628" spans="1:18" x14ac:dyDescent="0.3">
      <c r="A9628" s="107"/>
      <c r="B9628" s="92"/>
      <c r="C9628" s="92"/>
      <c r="D9628" s="92"/>
      <c r="E9628" s="92"/>
      <c r="F9628" s="92"/>
      <c r="G9628" s="92"/>
      <c r="H9628" s="92"/>
      <c r="I9628" s="92"/>
      <c r="J9628" s="92"/>
      <c r="K9628" s="92"/>
      <c r="N9628" s="92"/>
      <c r="O9628" s="92"/>
      <c r="P9628" s="92"/>
      <c r="Q9628" s="92"/>
      <c r="R9628" s="92"/>
    </row>
    <row r="9629" spans="1:18" x14ac:dyDescent="0.3">
      <c r="A9629" s="107"/>
      <c r="B9629" s="92"/>
      <c r="C9629" s="92"/>
      <c r="D9629" s="92"/>
      <c r="E9629" s="92"/>
      <c r="F9629" s="92"/>
      <c r="G9629" s="92"/>
      <c r="H9629" s="92"/>
      <c r="I9629" s="92"/>
      <c r="J9629" s="92"/>
      <c r="K9629" s="92"/>
      <c r="N9629" s="92"/>
      <c r="O9629" s="92"/>
      <c r="P9629" s="92"/>
      <c r="Q9629" s="92"/>
      <c r="R9629" s="92"/>
    </row>
    <row r="9630" spans="1:18" x14ac:dyDescent="0.3">
      <c r="A9630" s="107"/>
      <c r="B9630" s="92"/>
      <c r="C9630" s="92"/>
      <c r="D9630" s="92"/>
      <c r="E9630" s="92"/>
      <c r="F9630" s="92"/>
      <c r="G9630" s="92"/>
      <c r="H9630" s="92"/>
      <c r="I9630" s="92"/>
      <c r="J9630" s="92"/>
      <c r="K9630" s="92"/>
      <c r="N9630" s="92"/>
      <c r="O9630" s="92"/>
      <c r="P9630" s="92"/>
      <c r="Q9630" s="92"/>
      <c r="R9630" s="92"/>
    </row>
    <row r="9631" spans="1:18" x14ac:dyDescent="0.3">
      <c r="A9631" s="107"/>
      <c r="B9631" s="92"/>
      <c r="C9631" s="92"/>
      <c r="D9631" s="92"/>
      <c r="E9631" s="92"/>
      <c r="F9631" s="92"/>
      <c r="G9631" s="92"/>
      <c r="H9631" s="92"/>
      <c r="I9631" s="92"/>
      <c r="J9631" s="92"/>
      <c r="K9631" s="92"/>
      <c r="N9631" s="92"/>
      <c r="O9631" s="92"/>
      <c r="P9631" s="92"/>
      <c r="Q9631" s="92"/>
      <c r="R9631" s="92"/>
    </row>
    <row r="9632" spans="1:18" x14ac:dyDescent="0.3">
      <c r="A9632" s="107"/>
      <c r="B9632" s="92"/>
      <c r="C9632" s="92"/>
      <c r="D9632" s="92"/>
      <c r="E9632" s="92"/>
      <c r="F9632" s="92"/>
      <c r="G9632" s="92"/>
      <c r="H9632" s="92"/>
      <c r="I9632" s="92"/>
      <c r="J9632" s="92"/>
      <c r="K9632" s="92"/>
      <c r="N9632" s="92"/>
      <c r="O9632" s="92"/>
      <c r="P9632" s="92"/>
      <c r="Q9632" s="92"/>
      <c r="R9632" s="92"/>
    </row>
    <row r="9633" spans="1:18" x14ac:dyDescent="0.3">
      <c r="A9633" s="107"/>
      <c r="B9633" s="92"/>
      <c r="C9633" s="92"/>
      <c r="D9633" s="92"/>
      <c r="E9633" s="92"/>
      <c r="F9633" s="92"/>
      <c r="G9633" s="92"/>
      <c r="H9633" s="92"/>
      <c r="I9633" s="92"/>
      <c r="J9633" s="92"/>
      <c r="K9633" s="92"/>
      <c r="N9633" s="92"/>
      <c r="O9633" s="92"/>
      <c r="P9633" s="92"/>
      <c r="Q9633" s="92"/>
      <c r="R9633" s="92"/>
    </row>
    <row r="9634" spans="1:18" x14ac:dyDescent="0.3">
      <c r="A9634" s="107"/>
      <c r="B9634" s="92"/>
      <c r="C9634" s="92"/>
      <c r="D9634" s="92"/>
      <c r="E9634" s="92"/>
      <c r="F9634" s="92"/>
      <c r="G9634" s="92"/>
      <c r="H9634" s="92"/>
      <c r="I9634" s="92"/>
      <c r="J9634" s="92"/>
      <c r="K9634" s="92"/>
      <c r="N9634" s="92"/>
      <c r="O9634" s="92"/>
      <c r="P9634" s="92"/>
      <c r="Q9634" s="92"/>
      <c r="R9634" s="92"/>
    </row>
    <row r="9635" spans="1:18" x14ac:dyDescent="0.3">
      <c r="A9635" s="107"/>
      <c r="B9635" s="92"/>
      <c r="C9635" s="92"/>
      <c r="D9635" s="92"/>
      <c r="E9635" s="92"/>
      <c r="F9635" s="92"/>
      <c r="G9635" s="92"/>
      <c r="H9635" s="92"/>
      <c r="I9635" s="92"/>
      <c r="J9635" s="92"/>
      <c r="K9635" s="92"/>
      <c r="N9635" s="92"/>
      <c r="O9635" s="92"/>
      <c r="P9635" s="92"/>
      <c r="Q9635" s="92"/>
      <c r="R9635" s="92"/>
    </row>
    <row r="9636" spans="1:18" x14ac:dyDescent="0.3">
      <c r="A9636" s="107"/>
      <c r="B9636" s="92"/>
      <c r="C9636" s="92"/>
      <c r="D9636" s="92"/>
      <c r="E9636" s="92"/>
      <c r="F9636" s="92"/>
      <c r="G9636" s="92"/>
      <c r="H9636" s="92"/>
      <c r="I9636" s="92"/>
      <c r="J9636" s="92"/>
      <c r="K9636" s="92"/>
      <c r="N9636" s="92"/>
      <c r="O9636" s="92"/>
      <c r="P9636" s="92"/>
      <c r="Q9636" s="92"/>
      <c r="R9636" s="92"/>
    </row>
    <row r="9637" spans="1:18" x14ac:dyDescent="0.3">
      <c r="A9637" s="107"/>
      <c r="B9637" s="92"/>
      <c r="C9637" s="92"/>
      <c r="D9637" s="92"/>
      <c r="E9637" s="92"/>
      <c r="F9637" s="92"/>
      <c r="G9637" s="92"/>
      <c r="H9637" s="92"/>
      <c r="I9637" s="92"/>
      <c r="J9637" s="92"/>
      <c r="K9637" s="92"/>
      <c r="N9637" s="92"/>
      <c r="O9637" s="92"/>
      <c r="P9637" s="92"/>
      <c r="Q9637" s="92"/>
      <c r="R9637" s="92"/>
    </row>
    <row r="9638" spans="1:18" x14ac:dyDescent="0.3">
      <c r="A9638" s="107"/>
      <c r="B9638" s="92"/>
      <c r="C9638" s="92"/>
      <c r="D9638" s="92"/>
      <c r="E9638" s="92"/>
      <c r="F9638" s="92"/>
      <c r="G9638" s="92"/>
      <c r="H9638" s="92"/>
      <c r="I9638" s="92"/>
      <c r="J9638" s="92"/>
      <c r="K9638" s="92"/>
      <c r="N9638" s="92"/>
      <c r="O9638" s="92"/>
      <c r="P9638" s="92"/>
      <c r="Q9638" s="92"/>
      <c r="R9638" s="92"/>
    </row>
    <row r="9639" spans="1:18" x14ac:dyDescent="0.3">
      <c r="A9639" s="107"/>
      <c r="B9639" s="92"/>
      <c r="C9639" s="92"/>
      <c r="D9639" s="92"/>
      <c r="E9639" s="92"/>
      <c r="F9639" s="92"/>
      <c r="G9639" s="92"/>
      <c r="H9639" s="92"/>
      <c r="I9639" s="92"/>
      <c r="J9639" s="92"/>
      <c r="K9639" s="92"/>
      <c r="N9639" s="92"/>
      <c r="O9639" s="92"/>
      <c r="P9639" s="92"/>
      <c r="Q9639" s="92"/>
      <c r="R9639" s="92"/>
    </row>
    <row r="9640" spans="1:18" x14ac:dyDescent="0.3">
      <c r="A9640" s="107"/>
      <c r="B9640" s="92"/>
      <c r="C9640" s="92"/>
      <c r="D9640" s="92"/>
      <c r="E9640" s="92"/>
      <c r="F9640" s="92"/>
      <c r="G9640" s="92"/>
      <c r="H9640" s="92"/>
      <c r="I9640" s="92"/>
      <c r="J9640" s="92"/>
      <c r="K9640" s="92"/>
      <c r="N9640" s="92"/>
      <c r="O9640" s="92"/>
      <c r="P9640" s="92"/>
      <c r="Q9640" s="92"/>
      <c r="R9640" s="92"/>
    </row>
    <row r="9641" spans="1:18" x14ac:dyDescent="0.3">
      <c r="A9641" s="107"/>
      <c r="B9641" s="92"/>
      <c r="C9641" s="92"/>
      <c r="D9641" s="92"/>
      <c r="E9641" s="92"/>
      <c r="F9641" s="92"/>
      <c r="G9641" s="92"/>
      <c r="H9641" s="92"/>
      <c r="I9641" s="92"/>
      <c r="J9641" s="92"/>
      <c r="K9641" s="92"/>
      <c r="N9641" s="92"/>
      <c r="O9641" s="92"/>
      <c r="P9641" s="92"/>
      <c r="Q9641" s="92"/>
      <c r="R9641" s="92"/>
    </row>
    <row r="9642" spans="1:18" x14ac:dyDescent="0.3">
      <c r="A9642" s="107"/>
      <c r="B9642" s="92"/>
      <c r="C9642" s="92"/>
      <c r="D9642" s="92"/>
      <c r="E9642" s="92"/>
      <c r="F9642" s="92"/>
      <c r="G9642" s="92"/>
      <c r="H9642" s="92"/>
      <c r="I9642" s="92"/>
      <c r="J9642" s="92"/>
      <c r="K9642" s="92"/>
      <c r="N9642" s="92"/>
      <c r="O9642" s="92"/>
      <c r="P9642" s="92"/>
      <c r="Q9642" s="92"/>
      <c r="R9642" s="92"/>
    </row>
    <row r="9643" spans="1:18" x14ac:dyDescent="0.3">
      <c r="A9643" s="107"/>
      <c r="B9643" s="92"/>
      <c r="C9643" s="92"/>
      <c r="D9643" s="92"/>
      <c r="E9643" s="92"/>
      <c r="F9643" s="92"/>
      <c r="G9643" s="92"/>
      <c r="H9643" s="92"/>
      <c r="I9643" s="92"/>
      <c r="J9643" s="92"/>
      <c r="K9643" s="92"/>
      <c r="N9643" s="92"/>
      <c r="O9643" s="92"/>
      <c r="P9643" s="92"/>
      <c r="Q9643" s="92"/>
      <c r="R9643" s="92"/>
    </row>
    <row r="9644" spans="1:18" x14ac:dyDescent="0.3">
      <c r="A9644" s="107"/>
      <c r="B9644" s="92"/>
      <c r="C9644" s="92"/>
      <c r="D9644" s="92"/>
      <c r="E9644" s="92"/>
      <c r="F9644" s="92"/>
      <c r="G9644" s="92"/>
      <c r="H9644" s="92"/>
      <c r="I9644" s="92"/>
      <c r="J9644" s="92"/>
      <c r="K9644" s="92"/>
      <c r="N9644" s="92"/>
      <c r="O9644" s="92"/>
      <c r="P9644" s="92"/>
      <c r="Q9644" s="92"/>
      <c r="R9644" s="92"/>
    </row>
    <row r="9645" spans="1:18" x14ac:dyDescent="0.3">
      <c r="A9645" s="107"/>
      <c r="B9645" s="92"/>
      <c r="C9645" s="92"/>
      <c r="D9645" s="92"/>
      <c r="E9645" s="92"/>
      <c r="F9645" s="92"/>
      <c r="G9645" s="92"/>
      <c r="H9645" s="92"/>
      <c r="I9645" s="92"/>
      <c r="J9645" s="92"/>
      <c r="K9645" s="92"/>
      <c r="N9645" s="92"/>
      <c r="O9645" s="92"/>
      <c r="P9645" s="92"/>
      <c r="Q9645" s="92"/>
      <c r="R9645" s="92"/>
    </row>
    <row r="9646" spans="1:18" x14ac:dyDescent="0.3">
      <c r="A9646" s="107"/>
      <c r="B9646" s="92"/>
      <c r="C9646" s="92"/>
      <c r="D9646" s="92"/>
      <c r="E9646" s="92"/>
      <c r="F9646" s="92"/>
      <c r="G9646" s="92"/>
      <c r="H9646" s="92"/>
      <c r="I9646" s="92"/>
      <c r="J9646" s="92"/>
      <c r="K9646" s="92"/>
      <c r="N9646" s="92"/>
      <c r="O9646" s="92"/>
      <c r="P9646" s="92"/>
      <c r="Q9646" s="92"/>
      <c r="R9646" s="92"/>
    </row>
    <row r="9647" spans="1:18" x14ac:dyDescent="0.3">
      <c r="A9647" s="107"/>
      <c r="B9647" s="92"/>
      <c r="C9647" s="92"/>
      <c r="D9647" s="92"/>
      <c r="E9647" s="92"/>
      <c r="F9647" s="92"/>
      <c r="G9647" s="92"/>
      <c r="H9647" s="92"/>
      <c r="I9647" s="92"/>
      <c r="J9647" s="92"/>
      <c r="K9647" s="92"/>
      <c r="N9647" s="92"/>
      <c r="O9647" s="92"/>
      <c r="P9647" s="92"/>
      <c r="Q9647" s="92"/>
      <c r="R9647" s="92"/>
    </row>
    <row r="9648" spans="1:18" x14ac:dyDescent="0.3">
      <c r="A9648" s="107"/>
      <c r="B9648" s="92"/>
      <c r="C9648" s="92"/>
      <c r="D9648" s="92"/>
      <c r="E9648" s="92"/>
      <c r="F9648" s="92"/>
      <c r="G9648" s="92"/>
      <c r="H9648" s="92"/>
      <c r="I9648" s="92"/>
      <c r="J9648" s="92"/>
      <c r="K9648" s="92"/>
      <c r="N9648" s="92"/>
      <c r="O9648" s="92"/>
      <c r="P9648" s="92"/>
      <c r="Q9648" s="92"/>
      <c r="R9648" s="92"/>
    </row>
    <row r="9649" spans="1:18" x14ac:dyDescent="0.3">
      <c r="A9649" s="107"/>
      <c r="B9649" s="92"/>
      <c r="C9649" s="92"/>
      <c r="D9649" s="92"/>
      <c r="E9649" s="92"/>
      <c r="F9649" s="92"/>
      <c r="G9649" s="92"/>
      <c r="H9649" s="92"/>
      <c r="I9649" s="92"/>
      <c r="J9649" s="92"/>
      <c r="K9649" s="92"/>
      <c r="N9649" s="92"/>
      <c r="O9649" s="92"/>
      <c r="P9649" s="92"/>
      <c r="Q9649" s="92"/>
      <c r="R9649" s="92"/>
    </row>
    <row r="9650" spans="1:18" x14ac:dyDescent="0.3">
      <c r="A9650" s="107"/>
      <c r="B9650" s="92"/>
      <c r="C9650" s="92"/>
      <c r="D9650" s="92"/>
      <c r="E9650" s="92"/>
      <c r="F9650" s="92"/>
      <c r="G9650" s="92"/>
      <c r="H9650" s="92"/>
      <c r="I9650" s="92"/>
      <c r="J9650" s="92"/>
      <c r="K9650" s="92"/>
      <c r="N9650" s="92"/>
      <c r="O9650" s="92"/>
      <c r="P9650" s="92"/>
      <c r="Q9650" s="92"/>
      <c r="R9650" s="92"/>
    </row>
    <row r="9651" spans="1:18" x14ac:dyDescent="0.3">
      <c r="A9651" s="107"/>
      <c r="B9651" s="92"/>
      <c r="C9651" s="92"/>
      <c r="D9651" s="92"/>
      <c r="E9651" s="92"/>
      <c r="F9651" s="92"/>
      <c r="G9651" s="92"/>
      <c r="H9651" s="92"/>
      <c r="I9651" s="92"/>
      <c r="J9651" s="92"/>
      <c r="K9651" s="92"/>
      <c r="N9651" s="92"/>
      <c r="O9651" s="92"/>
      <c r="P9651" s="92"/>
      <c r="Q9651" s="92"/>
      <c r="R9651" s="92"/>
    </row>
    <row r="9652" spans="1:18" x14ac:dyDescent="0.3">
      <c r="A9652" s="107"/>
      <c r="B9652" s="92"/>
      <c r="C9652" s="92"/>
      <c r="D9652" s="92"/>
      <c r="E9652" s="92"/>
      <c r="F9652" s="92"/>
      <c r="G9652" s="92"/>
      <c r="H9652" s="92"/>
      <c r="I9652" s="92"/>
      <c r="J9652" s="92"/>
      <c r="K9652" s="92"/>
      <c r="N9652" s="92"/>
      <c r="O9652" s="92"/>
      <c r="P9652" s="92"/>
      <c r="Q9652" s="92"/>
      <c r="R9652" s="92"/>
    </row>
    <row r="9653" spans="1:18" x14ac:dyDescent="0.3">
      <c r="A9653" s="107"/>
      <c r="B9653" s="92"/>
      <c r="C9653" s="92"/>
      <c r="D9653" s="92"/>
      <c r="E9653" s="92"/>
      <c r="F9653" s="92"/>
      <c r="G9653" s="92"/>
      <c r="H9653" s="92"/>
      <c r="I9653" s="92"/>
      <c r="J9653" s="92"/>
      <c r="K9653" s="92"/>
      <c r="N9653" s="92"/>
      <c r="O9653" s="92"/>
      <c r="P9653" s="92"/>
      <c r="Q9653" s="92"/>
      <c r="R9653" s="92"/>
    </row>
    <row r="9654" spans="1:18" x14ac:dyDescent="0.3">
      <c r="A9654" s="107"/>
      <c r="B9654" s="92"/>
      <c r="C9654" s="92"/>
      <c r="D9654" s="92"/>
      <c r="E9654" s="92"/>
      <c r="F9654" s="92"/>
      <c r="G9654" s="92"/>
      <c r="H9654" s="92"/>
      <c r="I9654" s="92"/>
      <c r="J9654" s="92"/>
      <c r="K9654" s="92"/>
      <c r="N9654" s="92"/>
      <c r="O9654" s="92"/>
      <c r="P9654" s="92"/>
      <c r="Q9654" s="92"/>
      <c r="R9654" s="92"/>
    </row>
    <row r="9655" spans="1:18" x14ac:dyDescent="0.3">
      <c r="A9655" s="107"/>
      <c r="B9655" s="92"/>
      <c r="C9655" s="92"/>
      <c r="D9655" s="92"/>
      <c r="E9655" s="92"/>
      <c r="F9655" s="92"/>
      <c r="G9655" s="92"/>
      <c r="H9655" s="92"/>
      <c r="I9655" s="92"/>
      <c r="J9655" s="92"/>
      <c r="K9655" s="92"/>
      <c r="N9655" s="92"/>
      <c r="O9655" s="92"/>
      <c r="P9655" s="92"/>
      <c r="Q9655" s="92"/>
      <c r="R9655" s="92"/>
    </row>
    <row r="9656" spans="1:18" x14ac:dyDescent="0.3">
      <c r="A9656" s="107"/>
      <c r="B9656" s="92"/>
      <c r="C9656" s="92"/>
      <c r="D9656" s="92"/>
      <c r="E9656" s="92"/>
      <c r="F9656" s="92"/>
      <c r="G9656" s="92"/>
      <c r="H9656" s="92"/>
      <c r="I9656" s="92"/>
      <c r="J9656" s="92"/>
      <c r="K9656" s="92"/>
      <c r="N9656" s="92"/>
      <c r="O9656" s="92"/>
      <c r="P9656" s="92"/>
      <c r="Q9656" s="92"/>
      <c r="R9656" s="92"/>
    </row>
    <row r="9657" spans="1:18" x14ac:dyDescent="0.3">
      <c r="A9657" s="107"/>
      <c r="B9657" s="92"/>
      <c r="C9657" s="92"/>
      <c r="D9657" s="92"/>
      <c r="E9657" s="92"/>
      <c r="F9657" s="92"/>
      <c r="G9657" s="92"/>
      <c r="H9657" s="92"/>
      <c r="I9657" s="92"/>
      <c r="J9657" s="92"/>
      <c r="K9657" s="92"/>
      <c r="N9657" s="92"/>
      <c r="O9657" s="92"/>
      <c r="P9657" s="92"/>
      <c r="Q9657" s="92"/>
      <c r="R9657" s="92"/>
    </row>
    <row r="9658" spans="1:18" x14ac:dyDescent="0.3">
      <c r="A9658" s="107"/>
      <c r="B9658" s="92"/>
      <c r="C9658" s="92"/>
      <c r="D9658" s="92"/>
      <c r="E9658" s="92"/>
      <c r="F9658" s="92"/>
      <c r="G9658" s="92"/>
      <c r="H9658" s="92"/>
      <c r="I9658" s="92"/>
      <c r="J9658" s="92"/>
      <c r="K9658" s="92"/>
      <c r="N9658" s="92"/>
      <c r="O9658" s="92"/>
      <c r="P9658" s="92"/>
      <c r="Q9658" s="92"/>
      <c r="R9658" s="92"/>
    </row>
    <row r="9659" spans="1:18" x14ac:dyDescent="0.3">
      <c r="A9659" s="107"/>
      <c r="B9659" s="92"/>
      <c r="C9659" s="92"/>
      <c r="D9659" s="92"/>
      <c r="E9659" s="92"/>
      <c r="F9659" s="92"/>
      <c r="G9659" s="92"/>
      <c r="H9659" s="92"/>
      <c r="I9659" s="92"/>
      <c r="J9659" s="92"/>
      <c r="K9659" s="92"/>
      <c r="N9659" s="92"/>
      <c r="O9659" s="92"/>
      <c r="P9659" s="92"/>
      <c r="Q9659" s="92"/>
      <c r="R9659" s="92"/>
    </row>
    <row r="9660" spans="1:18" x14ac:dyDescent="0.3">
      <c r="A9660" s="107"/>
      <c r="B9660" s="92"/>
      <c r="C9660" s="92"/>
      <c r="D9660" s="92"/>
      <c r="E9660" s="92"/>
      <c r="F9660" s="92"/>
      <c r="G9660" s="92"/>
      <c r="H9660" s="92"/>
      <c r="I9660" s="92"/>
      <c r="J9660" s="92"/>
      <c r="K9660" s="92"/>
      <c r="N9660" s="92"/>
      <c r="O9660" s="92"/>
      <c r="P9660" s="92"/>
      <c r="Q9660" s="92"/>
      <c r="R9660" s="92"/>
    </row>
    <row r="9661" spans="1:18" x14ac:dyDescent="0.3">
      <c r="A9661" s="107"/>
      <c r="B9661" s="92"/>
      <c r="C9661" s="92"/>
      <c r="D9661" s="92"/>
      <c r="E9661" s="92"/>
      <c r="F9661" s="92"/>
      <c r="G9661" s="92"/>
      <c r="H9661" s="92"/>
      <c r="I9661" s="92"/>
      <c r="J9661" s="92"/>
      <c r="K9661" s="92"/>
      <c r="N9661" s="92"/>
      <c r="O9661" s="92"/>
      <c r="P9661" s="92"/>
      <c r="Q9661" s="92"/>
      <c r="R9661" s="92"/>
    </row>
    <row r="9662" spans="1:18" x14ac:dyDescent="0.3">
      <c r="A9662" s="107"/>
      <c r="B9662" s="92"/>
      <c r="C9662" s="92"/>
      <c r="D9662" s="92"/>
      <c r="E9662" s="92"/>
      <c r="F9662" s="92"/>
      <c r="G9662" s="92"/>
      <c r="H9662" s="92"/>
      <c r="I9662" s="92"/>
      <c r="J9662" s="92"/>
      <c r="K9662" s="92"/>
      <c r="N9662" s="92"/>
      <c r="O9662" s="92"/>
      <c r="P9662" s="92"/>
      <c r="Q9662" s="92"/>
      <c r="R9662" s="92"/>
    </row>
    <row r="9663" spans="1:18" x14ac:dyDescent="0.3">
      <c r="A9663" s="107"/>
      <c r="B9663" s="92"/>
      <c r="C9663" s="92"/>
      <c r="D9663" s="92"/>
      <c r="E9663" s="92"/>
      <c r="F9663" s="92"/>
      <c r="G9663" s="92"/>
      <c r="H9663" s="92"/>
      <c r="I9663" s="92"/>
      <c r="J9663" s="92"/>
      <c r="K9663" s="92"/>
      <c r="N9663" s="92"/>
      <c r="O9663" s="92"/>
      <c r="P9663" s="92"/>
      <c r="Q9663" s="92"/>
      <c r="R9663" s="92"/>
    </row>
    <row r="9664" spans="1:18" x14ac:dyDescent="0.3">
      <c r="A9664" s="107"/>
      <c r="B9664" s="92"/>
      <c r="C9664" s="92"/>
      <c r="D9664" s="92"/>
      <c r="E9664" s="92"/>
      <c r="F9664" s="92"/>
      <c r="G9664" s="92"/>
      <c r="H9664" s="92"/>
      <c r="I9664" s="92"/>
      <c r="J9664" s="92"/>
      <c r="K9664" s="92"/>
      <c r="N9664" s="92"/>
      <c r="O9664" s="92"/>
      <c r="P9664" s="92"/>
      <c r="Q9664" s="92"/>
      <c r="R9664" s="92"/>
    </row>
    <row r="9665" spans="1:18" x14ac:dyDescent="0.3">
      <c r="A9665" s="107"/>
      <c r="B9665" s="92"/>
      <c r="C9665" s="92"/>
      <c r="D9665" s="92"/>
      <c r="E9665" s="92"/>
      <c r="F9665" s="92"/>
      <c r="G9665" s="92"/>
      <c r="H9665" s="92"/>
      <c r="I9665" s="92"/>
      <c r="J9665" s="92"/>
      <c r="K9665" s="92"/>
      <c r="N9665" s="92"/>
      <c r="O9665" s="92"/>
      <c r="P9665" s="92"/>
      <c r="Q9665" s="92"/>
      <c r="R9665" s="92"/>
    </row>
    <row r="9666" spans="1:18" x14ac:dyDescent="0.3">
      <c r="A9666" s="107"/>
      <c r="B9666" s="92"/>
      <c r="C9666" s="92"/>
      <c r="D9666" s="92"/>
      <c r="E9666" s="92"/>
      <c r="F9666" s="92"/>
      <c r="G9666" s="92"/>
      <c r="H9666" s="92"/>
      <c r="I9666" s="92"/>
      <c r="J9666" s="92"/>
      <c r="K9666" s="92"/>
      <c r="N9666" s="92"/>
      <c r="O9666" s="92"/>
      <c r="P9666" s="92"/>
      <c r="Q9666" s="92"/>
      <c r="R9666" s="92"/>
    </row>
    <row r="9667" spans="1:18" x14ac:dyDescent="0.3">
      <c r="A9667" s="107"/>
      <c r="B9667" s="92"/>
      <c r="C9667" s="92"/>
      <c r="D9667" s="92"/>
      <c r="E9667" s="92"/>
      <c r="F9667" s="92"/>
      <c r="G9667" s="92"/>
      <c r="H9667" s="92"/>
      <c r="I9667" s="92"/>
      <c r="J9667" s="92"/>
      <c r="K9667" s="92"/>
      <c r="N9667" s="92"/>
      <c r="O9667" s="92"/>
      <c r="P9667" s="92"/>
      <c r="Q9667" s="92"/>
      <c r="R9667" s="92"/>
    </row>
    <row r="9668" spans="1:18" x14ac:dyDescent="0.3">
      <c r="A9668" s="107"/>
      <c r="B9668" s="92"/>
      <c r="C9668" s="92"/>
      <c r="D9668" s="92"/>
      <c r="E9668" s="92"/>
      <c r="F9668" s="92"/>
      <c r="G9668" s="92"/>
      <c r="H9668" s="92"/>
      <c r="I9668" s="92"/>
      <c r="J9668" s="92"/>
      <c r="K9668" s="92"/>
      <c r="N9668" s="92"/>
      <c r="O9668" s="92"/>
      <c r="P9668" s="92"/>
      <c r="Q9668" s="92"/>
      <c r="R9668" s="92"/>
    </row>
    <row r="9669" spans="1:18" x14ac:dyDescent="0.3">
      <c r="A9669" s="107"/>
      <c r="B9669" s="92"/>
      <c r="C9669" s="92"/>
      <c r="D9669" s="92"/>
      <c r="E9669" s="92"/>
      <c r="F9669" s="92"/>
      <c r="G9669" s="92"/>
      <c r="H9669" s="92"/>
      <c r="I9669" s="92"/>
      <c r="J9669" s="92"/>
      <c r="K9669" s="92"/>
      <c r="N9669" s="92"/>
      <c r="O9669" s="92"/>
      <c r="P9669" s="92"/>
      <c r="Q9669" s="92"/>
      <c r="R9669" s="92"/>
    </row>
    <row r="9670" spans="1:18" x14ac:dyDescent="0.3">
      <c r="A9670" s="107"/>
      <c r="B9670" s="92"/>
      <c r="C9670" s="92"/>
      <c r="D9670" s="92"/>
      <c r="E9670" s="92"/>
      <c r="F9670" s="92"/>
      <c r="G9670" s="92"/>
      <c r="H9670" s="92"/>
      <c r="I9670" s="92"/>
      <c r="J9670" s="92"/>
      <c r="K9670" s="92"/>
      <c r="N9670" s="92"/>
      <c r="O9670" s="92"/>
      <c r="P9670" s="92"/>
      <c r="Q9670" s="92"/>
      <c r="R9670" s="92"/>
    </row>
    <row r="9671" spans="1:18" x14ac:dyDescent="0.3">
      <c r="A9671" s="107"/>
      <c r="B9671" s="92"/>
      <c r="C9671" s="92"/>
      <c r="D9671" s="92"/>
      <c r="E9671" s="92"/>
      <c r="F9671" s="92"/>
      <c r="G9671" s="92"/>
      <c r="H9671" s="92"/>
      <c r="I9671" s="92"/>
      <c r="J9671" s="92"/>
      <c r="K9671" s="92"/>
      <c r="N9671" s="92"/>
      <c r="O9671" s="92"/>
      <c r="P9671" s="92"/>
      <c r="Q9671" s="92"/>
      <c r="R9671" s="92"/>
    </row>
    <row r="9672" spans="1:18" x14ac:dyDescent="0.3">
      <c r="A9672" s="107"/>
      <c r="B9672" s="92"/>
      <c r="C9672" s="92"/>
      <c r="D9672" s="92"/>
      <c r="E9672" s="92"/>
      <c r="F9672" s="92"/>
      <c r="G9672" s="92"/>
      <c r="H9672" s="92"/>
      <c r="I9672" s="92"/>
      <c r="J9672" s="92"/>
      <c r="K9672" s="92"/>
      <c r="N9672" s="92"/>
      <c r="O9672" s="92"/>
      <c r="P9672" s="92"/>
      <c r="Q9672" s="92"/>
      <c r="R9672" s="92"/>
    </row>
    <row r="9673" spans="1:18" x14ac:dyDescent="0.3">
      <c r="A9673" s="107"/>
      <c r="B9673" s="92"/>
      <c r="C9673" s="92"/>
      <c r="D9673" s="92"/>
      <c r="E9673" s="92"/>
      <c r="F9673" s="92"/>
      <c r="G9673" s="92"/>
      <c r="H9673" s="92"/>
      <c r="I9673" s="92"/>
      <c r="J9673" s="92"/>
      <c r="K9673" s="92"/>
      <c r="N9673" s="92"/>
      <c r="O9673" s="92"/>
      <c r="P9673" s="92"/>
      <c r="Q9673" s="92"/>
      <c r="R9673" s="92"/>
    </row>
    <row r="9674" spans="1:18" x14ac:dyDescent="0.3">
      <c r="A9674" s="107"/>
      <c r="B9674" s="92"/>
      <c r="C9674" s="92"/>
      <c r="D9674" s="92"/>
      <c r="E9674" s="92"/>
      <c r="F9674" s="92"/>
      <c r="G9674" s="92"/>
      <c r="H9674" s="92"/>
      <c r="I9674" s="92"/>
      <c r="J9674" s="92"/>
      <c r="K9674" s="92"/>
      <c r="N9674" s="92"/>
      <c r="O9674" s="92"/>
      <c r="P9674" s="92"/>
      <c r="Q9674" s="92"/>
      <c r="R9674" s="92"/>
    </row>
    <row r="9675" spans="1:18" x14ac:dyDescent="0.3">
      <c r="A9675" s="107"/>
      <c r="B9675" s="92"/>
      <c r="C9675" s="92"/>
      <c r="D9675" s="92"/>
      <c r="E9675" s="92"/>
      <c r="F9675" s="92"/>
      <c r="G9675" s="92"/>
      <c r="H9675" s="92"/>
      <c r="I9675" s="92"/>
      <c r="J9675" s="92"/>
      <c r="K9675" s="92"/>
      <c r="N9675" s="92"/>
      <c r="O9675" s="92"/>
      <c r="P9675" s="92"/>
      <c r="Q9675" s="92"/>
      <c r="R9675" s="92"/>
    </row>
    <row r="9676" spans="1:18" x14ac:dyDescent="0.3">
      <c r="A9676" s="107"/>
      <c r="B9676" s="92"/>
      <c r="C9676" s="92"/>
      <c r="D9676" s="92"/>
      <c r="E9676" s="92"/>
      <c r="F9676" s="92"/>
      <c r="G9676" s="92"/>
      <c r="H9676" s="92"/>
      <c r="I9676" s="92"/>
      <c r="J9676" s="92"/>
      <c r="K9676" s="92"/>
      <c r="N9676" s="92"/>
      <c r="O9676" s="92"/>
      <c r="P9676" s="92"/>
      <c r="Q9676" s="92"/>
      <c r="R9676" s="92"/>
    </row>
    <row r="9677" spans="1:18" x14ac:dyDescent="0.3">
      <c r="A9677" s="107"/>
      <c r="B9677" s="92"/>
      <c r="C9677" s="92"/>
      <c r="D9677" s="92"/>
      <c r="E9677" s="92"/>
      <c r="F9677" s="92"/>
      <c r="G9677" s="92"/>
      <c r="H9677" s="92"/>
      <c r="I9677" s="92"/>
      <c r="J9677" s="92"/>
      <c r="K9677" s="92"/>
      <c r="N9677" s="92"/>
      <c r="O9677" s="92"/>
      <c r="P9677" s="92"/>
      <c r="Q9677" s="92"/>
      <c r="R9677" s="92"/>
    </row>
    <row r="9678" spans="1:18" x14ac:dyDescent="0.3">
      <c r="A9678" s="107"/>
      <c r="B9678" s="92"/>
      <c r="C9678" s="92"/>
      <c r="D9678" s="92"/>
      <c r="E9678" s="92"/>
      <c r="F9678" s="92"/>
      <c r="G9678" s="92"/>
      <c r="H9678" s="92"/>
      <c r="I9678" s="92"/>
      <c r="J9678" s="92"/>
      <c r="K9678" s="92"/>
      <c r="N9678" s="92"/>
      <c r="O9678" s="92"/>
      <c r="P9678" s="92"/>
      <c r="Q9678" s="92"/>
      <c r="R9678" s="92"/>
    </row>
    <row r="9679" spans="1:18" x14ac:dyDescent="0.3">
      <c r="A9679" s="107"/>
      <c r="B9679" s="92"/>
      <c r="C9679" s="92"/>
      <c r="D9679" s="92"/>
      <c r="E9679" s="92"/>
      <c r="F9679" s="92"/>
      <c r="G9679" s="92"/>
      <c r="H9679" s="92"/>
      <c r="I9679" s="92"/>
      <c r="J9679" s="92"/>
      <c r="K9679" s="92"/>
      <c r="N9679" s="92"/>
      <c r="O9679" s="92"/>
      <c r="P9679" s="92"/>
      <c r="Q9679" s="92"/>
      <c r="R9679" s="92"/>
    </row>
    <row r="9680" spans="1:18" x14ac:dyDescent="0.3">
      <c r="A9680" s="107"/>
      <c r="B9680" s="92"/>
      <c r="C9680" s="92"/>
      <c r="D9680" s="92"/>
      <c r="E9680" s="92"/>
      <c r="F9680" s="92"/>
      <c r="G9680" s="92"/>
      <c r="H9680" s="92"/>
      <c r="I9680" s="92"/>
      <c r="J9680" s="92"/>
      <c r="K9680" s="92"/>
      <c r="N9680" s="92"/>
      <c r="O9680" s="92"/>
      <c r="P9680" s="92"/>
      <c r="Q9680" s="92"/>
      <c r="R9680" s="92"/>
    </row>
    <row r="9681" spans="1:18" x14ac:dyDescent="0.3">
      <c r="A9681" s="107"/>
      <c r="B9681" s="92"/>
      <c r="C9681" s="92"/>
      <c r="D9681" s="92"/>
      <c r="E9681" s="92"/>
      <c r="F9681" s="92"/>
      <c r="G9681" s="92"/>
      <c r="H9681" s="92"/>
      <c r="I9681" s="92"/>
      <c r="J9681" s="92"/>
      <c r="K9681" s="92"/>
      <c r="N9681" s="92"/>
      <c r="O9681" s="92"/>
      <c r="P9681" s="92"/>
      <c r="Q9681" s="92"/>
      <c r="R9681" s="92"/>
    </row>
    <row r="9682" spans="1:18" x14ac:dyDescent="0.3">
      <c r="A9682" s="107"/>
      <c r="B9682" s="92"/>
      <c r="C9682" s="92"/>
      <c r="D9682" s="92"/>
      <c r="E9682" s="92"/>
      <c r="F9682" s="92"/>
      <c r="G9682" s="92"/>
      <c r="H9682" s="92"/>
      <c r="I9682" s="92"/>
      <c r="J9682" s="92"/>
      <c r="K9682" s="92"/>
      <c r="N9682" s="92"/>
      <c r="O9682" s="92"/>
      <c r="P9682" s="92"/>
      <c r="Q9682" s="92"/>
      <c r="R9682" s="92"/>
    </row>
    <row r="9683" spans="1:18" x14ac:dyDescent="0.3">
      <c r="A9683" s="107"/>
      <c r="B9683" s="92"/>
      <c r="C9683" s="92"/>
      <c r="D9683" s="92"/>
      <c r="E9683" s="92"/>
      <c r="F9683" s="92"/>
      <c r="G9683" s="92"/>
      <c r="H9683" s="92"/>
      <c r="I9683" s="92"/>
      <c r="J9683" s="92"/>
      <c r="K9683" s="92"/>
      <c r="N9683" s="92"/>
      <c r="O9683" s="92"/>
      <c r="P9683" s="92"/>
      <c r="Q9683" s="92"/>
      <c r="R9683" s="92"/>
    </row>
    <row r="9684" spans="1:18" x14ac:dyDescent="0.3">
      <c r="A9684" s="107"/>
      <c r="B9684" s="92"/>
      <c r="C9684" s="92"/>
      <c r="D9684" s="92"/>
      <c r="E9684" s="92"/>
      <c r="F9684" s="92"/>
      <c r="G9684" s="92"/>
      <c r="H9684" s="92"/>
      <c r="I9684" s="92"/>
      <c r="J9684" s="92"/>
      <c r="K9684" s="92"/>
      <c r="N9684" s="92"/>
      <c r="O9684" s="92"/>
      <c r="P9684" s="92"/>
      <c r="Q9684" s="92"/>
      <c r="R9684" s="92"/>
    </row>
    <row r="9685" spans="1:18" x14ac:dyDescent="0.3">
      <c r="A9685" s="107"/>
      <c r="B9685" s="92"/>
      <c r="C9685" s="92"/>
      <c r="D9685" s="92"/>
      <c r="E9685" s="92"/>
      <c r="F9685" s="92"/>
      <c r="G9685" s="92"/>
      <c r="H9685" s="92"/>
      <c r="I9685" s="92"/>
      <c r="J9685" s="92"/>
      <c r="K9685" s="92"/>
      <c r="N9685" s="92"/>
      <c r="O9685" s="92"/>
      <c r="P9685" s="92"/>
      <c r="Q9685" s="92"/>
      <c r="R9685" s="92"/>
    </row>
    <row r="9686" spans="1:18" x14ac:dyDescent="0.3">
      <c r="A9686" s="107"/>
      <c r="B9686" s="92"/>
      <c r="C9686" s="92"/>
      <c r="D9686" s="92"/>
      <c r="E9686" s="92"/>
      <c r="F9686" s="92"/>
      <c r="G9686" s="92"/>
      <c r="H9686" s="92"/>
      <c r="I9686" s="92"/>
      <c r="J9686" s="92"/>
      <c r="K9686" s="92"/>
      <c r="N9686" s="92"/>
      <c r="O9686" s="92"/>
      <c r="P9686" s="92"/>
      <c r="Q9686" s="92"/>
      <c r="R9686" s="92"/>
    </row>
    <row r="9687" spans="1:18" x14ac:dyDescent="0.3">
      <c r="A9687" s="107"/>
      <c r="B9687" s="92"/>
      <c r="C9687" s="92"/>
      <c r="D9687" s="92"/>
      <c r="E9687" s="92"/>
      <c r="F9687" s="92"/>
      <c r="G9687" s="92"/>
      <c r="H9687" s="92"/>
      <c r="I9687" s="92"/>
      <c r="J9687" s="92"/>
      <c r="K9687" s="92"/>
      <c r="N9687" s="92"/>
      <c r="O9687" s="92"/>
      <c r="P9687" s="92"/>
      <c r="Q9687" s="92"/>
      <c r="R9687" s="92"/>
    </row>
    <row r="9688" spans="1:18" x14ac:dyDescent="0.3">
      <c r="A9688" s="107"/>
      <c r="B9688" s="92"/>
      <c r="C9688" s="92"/>
      <c r="D9688" s="92"/>
      <c r="E9688" s="92"/>
      <c r="F9688" s="92"/>
      <c r="G9688" s="92"/>
      <c r="H9688" s="92"/>
      <c r="I9688" s="92"/>
      <c r="J9688" s="92"/>
      <c r="K9688" s="92"/>
      <c r="N9688" s="92"/>
      <c r="O9688" s="92"/>
      <c r="P9688" s="92"/>
      <c r="Q9688" s="92"/>
      <c r="R9688" s="92"/>
    </row>
    <row r="9689" spans="1:18" x14ac:dyDescent="0.3">
      <c r="A9689" s="107"/>
      <c r="B9689" s="92"/>
      <c r="C9689" s="92"/>
      <c r="D9689" s="92"/>
      <c r="E9689" s="92"/>
      <c r="F9689" s="92"/>
      <c r="G9689" s="92"/>
      <c r="H9689" s="92"/>
      <c r="I9689" s="92"/>
      <c r="J9689" s="92"/>
      <c r="K9689" s="92"/>
      <c r="N9689" s="92"/>
      <c r="O9689" s="92"/>
      <c r="P9689" s="92"/>
      <c r="Q9689" s="92"/>
      <c r="R9689" s="92"/>
    </row>
    <row r="9690" spans="1:18" x14ac:dyDescent="0.3">
      <c r="A9690" s="107"/>
      <c r="B9690" s="92"/>
      <c r="C9690" s="92"/>
      <c r="D9690" s="92"/>
      <c r="E9690" s="92"/>
      <c r="F9690" s="92"/>
      <c r="G9690" s="92"/>
      <c r="H9690" s="92"/>
      <c r="I9690" s="92"/>
      <c r="J9690" s="92"/>
      <c r="K9690" s="92"/>
      <c r="N9690" s="92"/>
      <c r="O9690" s="92"/>
      <c r="P9690" s="92"/>
      <c r="Q9690" s="92"/>
      <c r="R9690" s="92"/>
    </row>
    <row r="9691" spans="1:18" x14ac:dyDescent="0.3">
      <c r="A9691" s="107"/>
      <c r="B9691" s="92"/>
      <c r="C9691" s="92"/>
      <c r="D9691" s="92"/>
      <c r="E9691" s="92"/>
      <c r="F9691" s="92"/>
      <c r="G9691" s="92"/>
      <c r="H9691" s="92"/>
      <c r="I9691" s="92"/>
      <c r="J9691" s="92"/>
      <c r="K9691" s="92"/>
      <c r="N9691" s="92"/>
      <c r="O9691" s="92"/>
      <c r="P9691" s="92"/>
      <c r="Q9691" s="92"/>
      <c r="R9691" s="92"/>
    </row>
    <row r="9692" spans="1:18" x14ac:dyDescent="0.3">
      <c r="A9692" s="107"/>
      <c r="B9692" s="92"/>
      <c r="C9692" s="92"/>
      <c r="D9692" s="92"/>
      <c r="E9692" s="92"/>
      <c r="F9692" s="92"/>
      <c r="G9692" s="92"/>
      <c r="H9692" s="92"/>
      <c r="I9692" s="92"/>
      <c r="J9692" s="92"/>
      <c r="K9692" s="92"/>
      <c r="N9692" s="92"/>
      <c r="O9692" s="92"/>
      <c r="P9692" s="92"/>
      <c r="Q9692" s="92"/>
      <c r="R9692" s="92"/>
    </row>
    <row r="9693" spans="1:18" x14ac:dyDescent="0.3">
      <c r="A9693" s="107"/>
      <c r="B9693" s="92"/>
      <c r="C9693" s="92"/>
      <c r="D9693" s="92"/>
      <c r="E9693" s="92"/>
      <c r="F9693" s="92"/>
      <c r="G9693" s="92"/>
      <c r="H9693" s="92"/>
      <c r="I9693" s="92"/>
      <c r="J9693" s="92"/>
      <c r="K9693" s="92"/>
      <c r="N9693" s="92"/>
      <c r="O9693" s="92"/>
      <c r="P9693" s="92"/>
      <c r="Q9693" s="92"/>
      <c r="R9693" s="92"/>
    </row>
    <row r="9694" spans="1:18" x14ac:dyDescent="0.3">
      <c r="A9694" s="107"/>
      <c r="B9694" s="92"/>
      <c r="C9694" s="92"/>
      <c r="D9694" s="92"/>
      <c r="E9694" s="92"/>
      <c r="F9694" s="92"/>
      <c r="G9694" s="92"/>
      <c r="H9694" s="92"/>
      <c r="I9694" s="92"/>
      <c r="J9694" s="92"/>
      <c r="K9694" s="92"/>
      <c r="N9694" s="92"/>
      <c r="O9694" s="92"/>
      <c r="P9694" s="92"/>
      <c r="Q9694" s="92"/>
      <c r="R9694" s="92"/>
    </row>
    <row r="9695" spans="1:18" x14ac:dyDescent="0.3">
      <c r="A9695" s="107"/>
      <c r="B9695" s="92"/>
      <c r="C9695" s="92"/>
      <c r="D9695" s="92"/>
      <c r="E9695" s="92"/>
      <c r="F9695" s="92"/>
      <c r="G9695" s="92"/>
      <c r="H9695" s="92"/>
      <c r="I9695" s="92"/>
      <c r="J9695" s="92"/>
      <c r="K9695" s="92"/>
      <c r="N9695" s="92"/>
      <c r="O9695" s="92"/>
      <c r="P9695" s="92"/>
      <c r="Q9695" s="92"/>
      <c r="R9695" s="92"/>
    </row>
    <row r="9696" spans="1:18" x14ac:dyDescent="0.3">
      <c r="A9696" s="107"/>
      <c r="B9696" s="92"/>
      <c r="C9696" s="92"/>
      <c r="D9696" s="92"/>
      <c r="E9696" s="92"/>
      <c r="F9696" s="92"/>
      <c r="G9696" s="92"/>
      <c r="H9696" s="92"/>
      <c r="I9696" s="92"/>
      <c r="J9696" s="92"/>
      <c r="K9696" s="92"/>
      <c r="N9696" s="92"/>
      <c r="O9696" s="92"/>
      <c r="P9696" s="92"/>
      <c r="Q9696" s="92"/>
      <c r="R9696" s="92"/>
    </row>
    <row r="9697" spans="1:18" x14ac:dyDescent="0.3">
      <c r="A9697" s="107"/>
      <c r="B9697" s="92"/>
      <c r="C9697" s="92"/>
      <c r="D9697" s="92"/>
      <c r="E9697" s="92"/>
      <c r="F9697" s="92"/>
      <c r="G9697" s="92"/>
      <c r="H9697" s="92"/>
      <c r="I9697" s="92"/>
      <c r="J9697" s="92"/>
      <c r="K9697" s="92"/>
      <c r="N9697" s="92"/>
      <c r="O9697" s="92"/>
      <c r="P9697" s="92"/>
      <c r="Q9697" s="92"/>
      <c r="R9697" s="92"/>
    </row>
    <row r="9698" spans="1:18" x14ac:dyDescent="0.3">
      <c r="A9698" s="107"/>
      <c r="B9698" s="92"/>
      <c r="C9698" s="92"/>
      <c r="D9698" s="92"/>
      <c r="E9698" s="92"/>
      <c r="F9698" s="92"/>
      <c r="G9698" s="92"/>
      <c r="H9698" s="92"/>
      <c r="I9698" s="92"/>
      <c r="J9698" s="92"/>
      <c r="K9698" s="92"/>
      <c r="N9698" s="92"/>
      <c r="O9698" s="92"/>
      <c r="P9698" s="92"/>
      <c r="Q9698" s="92"/>
      <c r="R9698" s="92"/>
    </row>
    <row r="9699" spans="1:18" x14ac:dyDescent="0.3">
      <c r="A9699" s="107"/>
      <c r="B9699" s="92"/>
      <c r="C9699" s="92"/>
      <c r="D9699" s="92"/>
      <c r="E9699" s="92"/>
      <c r="F9699" s="92"/>
      <c r="G9699" s="92"/>
      <c r="H9699" s="92"/>
      <c r="I9699" s="92"/>
      <c r="J9699" s="92"/>
      <c r="K9699" s="92"/>
      <c r="N9699" s="92"/>
      <c r="O9699" s="92"/>
      <c r="P9699" s="92"/>
      <c r="Q9699" s="92"/>
      <c r="R9699" s="92"/>
    </row>
    <row r="9700" spans="1:18" x14ac:dyDescent="0.3">
      <c r="A9700" s="107"/>
      <c r="B9700" s="92"/>
      <c r="C9700" s="92"/>
      <c r="D9700" s="92"/>
      <c r="E9700" s="92"/>
      <c r="F9700" s="92"/>
      <c r="G9700" s="92"/>
      <c r="H9700" s="92"/>
      <c r="I9700" s="92"/>
      <c r="J9700" s="92"/>
      <c r="K9700" s="92"/>
      <c r="N9700" s="92"/>
      <c r="O9700" s="92"/>
      <c r="P9700" s="92"/>
      <c r="Q9700" s="92"/>
      <c r="R9700" s="92"/>
    </row>
    <row r="9701" spans="1:18" x14ac:dyDescent="0.3">
      <c r="A9701" s="107"/>
      <c r="B9701" s="92"/>
      <c r="C9701" s="92"/>
      <c r="D9701" s="92"/>
      <c r="E9701" s="92"/>
      <c r="F9701" s="92"/>
      <c r="G9701" s="92"/>
      <c r="H9701" s="92"/>
      <c r="I9701" s="92"/>
      <c r="J9701" s="92"/>
      <c r="K9701" s="92"/>
      <c r="N9701" s="92"/>
      <c r="O9701" s="92"/>
      <c r="P9701" s="92"/>
      <c r="Q9701" s="92"/>
      <c r="R9701" s="92"/>
    </row>
    <row r="9702" spans="1:18" x14ac:dyDescent="0.3">
      <c r="A9702" s="107"/>
      <c r="B9702" s="92"/>
      <c r="C9702" s="92"/>
      <c r="D9702" s="92"/>
      <c r="E9702" s="92"/>
      <c r="F9702" s="92"/>
      <c r="G9702" s="92"/>
      <c r="H9702" s="92"/>
      <c r="I9702" s="92"/>
      <c r="J9702" s="92"/>
      <c r="K9702" s="92"/>
      <c r="N9702" s="92"/>
      <c r="O9702" s="92"/>
      <c r="P9702" s="92"/>
      <c r="Q9702" s="92"/>
      <c r="R9702" s="92"/>
    </row>
    <row r="9703" spans="1:18" x14ac:dyDescent="0.3">
      <c r="A9703" s="107"/>
      <c r="B9703" s="92"/>
      <c r="C9703" s="92"/>
      <c r="D9703" s="92"/>
      <c r="E9703" s="92"/>
      <c r="F9703" s="92"/>
      <c r="G9703" s="92"/>
      <c r="H9703" s="92"/>
      <c r="I9703" s="92"/>
      <c r="J9703" s="92"/>
      <c r="K9703" s="92"/>
      <c r="N9703" s="92"/>
      <c r="O9703" s="92"/>
      <c r="P9703" s="92"/>
      <c r="Q9703" s="92"/>
      <c r="R9703" s="92"/>
    </row>
    <row r="9704" spans="1:18" x14ac:dyDescent="0.3">
      <c r="A9704" s="107"/>
      <c r="B9704" s="92"/>
      <c r="C9704" s="92"/>
      <c r="D9704" s="92"/>
      <c r="E9704" s="92"/>
      <c r="F9704" s="92"/>
      <c r="G9704" s="92"/>
      <c r="H9704" s="92"/>
      <c r="I9704" s="92"/>
      <c r="J9704" s="92"/>
      <c r="K9704" s="92"/>
      <c r="N9704" s="92"/>
      <c r="O9704" s="92"/>
      <c r="P9704" s="92"/>
      <c r="Q9704" s="92"/>
      <c r="R9704" s="92"/>
    </row>
    <row r="9705" spans="1:18" x14ac:dyDescent="0.3">
      <c r="A9705" s="107"/>
      <c r="B9705" s="92"/>
      <c r="C9705" s="92"/>
      <c r="D9705" s="92"/>
      <c r="E9705" s="92"/>
      <c r="F9705" s="92"/>
      <c r="G9705" s="92"/>
      <c r="H9705" s="92"/>
      <c r="I9705" s="92"/>
      <c r="J9705" s="92"/>
      <c r="K9705" s="92"/>
      <c r="N9705" s="92"/>
      <c r="O9705" s="92"/>
      <c r="P9705" s="92"/>
      <c r="Q9705" s="92"/>
      <c r="R9705" s="92"/>
    </row>
    <row r="9706" spans="1:18" x14ac:dyDescent="0.3">
      <c r="A9706" s="107"/>
      <c r="B9706" s="92"/>
      <c r="C9706" s="92"/>
      <c r="D9706" s="92"/>
      <c r="E9706" s="92"/>
      <c r="F9706" s="92"/>
      <c r="G9706" s="92"/>
      <c r="H9706" s="92"/>
      <c r="I9706" s="92"/>
      <c r="J9706" s="92"/>
      <c r="K9706" s="92"/>
      <c r="N9706" s="92"/>
      <c r="O9706" s="92"/>
      <c r="P9706" s="92"/>
      <c r="Q9706" s="92"/>
      <c r="R9706" s="92"/>
    </row>
    <row r="9707" spans="1:18" x14ac:dyDescent="0.3">
      <c r="A9707" s="107"/>
      <c r="B9707" s="92"/>
      <c r="C9707" s="92"/>
      <c r="D9707" s="92"/>
      <c r="E9707" s="92"/>
      <c r="F9707" s="92"/>
      <c r="G9707" s="92"/>
      <c r="H9707" s="92"/>
      <c r="I9707" s="92"/>
      <c r="J9707" s="92"/>
      <c r="K9707" s="92"/>
      <c r="N9707" s="92"/>
      <c r="O9707" s="92"/>
      <c r="P9707" s="92"/>
      <c r="Q9707" s="92"/>
      <c r="R9707" s="92"/>
    </row>
    <row r="9708" spans="1:18" x14ac:dyDescent="0.3">
      <c r="A9708" s="107"/>
      <c r="B9708" s="92"/>
      <c r="C9708" s="92"/>
      <c r="D9708" s="92"/>
      <c r="E9708" s="92"/>
      <c r="F9708" s="92"/>
      <c r="G9708" s="92"/>
      <c r="H9708" s="92"/>
      <c r="I9708" s="92"/>
      <c r="J9708" s="92"/>
      <c r="K9708" s="92"/>
      <c r="N9708" s="92"/>
      <c r="O9708" s="92"/>
      <c r="P9708" s="92"/>
      <c r="Q9708" s="92"/>
      <c r="R9708" s="92"/>
    </row>
    <row r="9709" spans="1:18" x14ac:dyDescent="0.3">
      <c r="A9709" s="107"/>
      <c r="B9709" s="92"/>
      <c r="C9709" s="92"/>
      <c r="D9709" s="92"/>
      <c r="E9709" s="92"/>
      <c r="F9709" s="92"/>
      <c r="G9709" s="92"/>
      <c r="H9709" s="92"/>
      <c r="I9709" s="92"/>
      <c r="J9709" s="92"/>
      <c r="K9709" s="92"/>
      <c r="N9709" s="92"/>
      <c r="O9709" s="92"/>
      <c r="P9709" s="92"/>
      <c r="Q9709" s="92"/>
      <c r="R9709" s="92"/>
    </row>
    <row r="9710" spans="1:18" x14ac:dyDescent="0.3">
      <c r="A9710" s="107"/>
      <c r="B9710" s="92"/>
      <c r="C9710" s="92"/>
      <c r="D9710" s="92"/>
      <c r="E9710" s="92"/>
      <c r="F9710" s="92"/>
      <c r="G9710" s="92"/>
      <c r="H9710" s="92"/>
      <c r="I9710" s="92"/>
      <c r="J9710" s="92"/>
      <c r="K9710" s="92"/>
      <c r="N9710" s="92"/>
      <c r="O9710" s="92"/>
      <c r="P9710" s="92"/>
      <c r="Q9710" s="92"/>
      <c r="R9710" s="92"/>
    </row>
    <row r="9711" spans="1:18" x14ac:dyDescent="0.3">
      <c r="A9711" s="107"/>
      <c r="B9711" s="92"/>
      <c r="C9711" s="92"/>
      <c r="D9711" s="92"/>
      <c r="E9711" s="92"/>
      <c r="F9711" s="92"/>
      <c r="G9711" s="92"/>
      <c r="H9711" s="92"/>
      <c r="I9711" s="92"/>
      <c r="J9711" s="92"/>
      <c r="K9711" s="92"/>
      <c r="N9711" s="92"/>
      <c r="O9711" s="92"/>
      <c r="P9711" s="92"/>
      <c r="Q9711" s="92"/>
      <c r="R9711" s="92"/>
    </row>
    <row r="9712" spans="1:18" x14ac:dyDescent="0.3">
      <c r="A9712" s="107"/>
      <c r="B9712" s="92"/>
      <c r="C9712" s="92"/>
      <c r="D9712" s="92"/>
      <c r="E9712" s="92"/>
      <c r="F9712" s="92"/>
      <c r="G9712" s="92"/>
      <c r="H9712" s="92"/>
      <c r="I9712" s="92"/>
      <c r="J9712" s="92"/>
      <c r="K9712" s="92"/>
      <c r="N9712" s="92"/>
      <c r="O9712" s="92"/>
      <c r="P9712" s="92"/>
      <c r="Q9712" s="92"/>
      <c r="R9712" s="92"/>
    </row>
    <row r="9713" spans="1:18" x14ac:dyDescent="0.3">
      <c r="A9713" s="107"/>
      <c r="B9713" s="92"/>
      <c r="C9713" s="92"/>
      <c r="D9713" s="92"/>
      <c r="E9713" s="92"/>
      <c r="F9713" s="92"/>
      <c r="G9713" s="92"/>
      <c r="H9713" s="92"/>
      <c r="I9713" s="92"/>
      <c r="J9713" s="92"/>
      <c r="K9713" s="92"/>
      <c r="N9713" s="92"/>
      <c r="O9713" s="92"/>
      <c r="P9713" s="92"/>
      <c r="Q9713" s="92"/>
      <c r="R9713" s="92"/>
    </row>
    <row r="9714" spans="1:18" x14ac:dyDescent="0.3">
      <c r="A9714" s="107"/>
      <c r="B9714" s="92"/>
      <c r="C9714" s="92"/>
      <c r="D9714" s="92"/>
      <c r="E9714" s="92"/>
      <c r="F9714" s="92"/>
      <c r="G9714" s="92"/>
      <c r="H9714" s="92"/>
      <c r="I9714" s="92"/>
      <c r="J9714" s="92"/>
      <c r="K9714" s="92"/>
      <c r="N9714" s="92"/>
      <c r="O9714" s="92"/>
      <c r="P9714" s="92"/>
      <c r="Q9714" s="92"/>
      <c r="R9714" s="92"/>
    </row>
    <row r="9715" spans="1:18" x14ac:dyDescent="0.3">
      <c r="A9715" s="107"/>
      <c r="B9715" s="92"/>
      <c r="C9715" s="92"/>
      <c r="D9715" s="92"/>
      <c r="E9715" s="92"/>
      <c r="F9715" s="92"/>
      <c r="G9715" s="92"/>
      <c r="H9715" s="92"/>
      <c r="I9715" s="92"/>
      <c r="J9715" s="92"/>
      <c r="K9715" s="92"/>
      <c r="N9715" s="92"/>
      <c r="O9715" s="92"/>
      <c r="P9715" s="92"/>
      <c r="Q9715" s="92"/>
      <c r="R9715" s="92"/>
    </row>
    <row r="9716" spans="1:18" x14ac:dyDescent="0.3">
      <c r="A9716" s="107"/>
      <c r="B9716" s="92"/>
      <c r="C9716" s="92"/>
      <c r="D9716" s="92"/>
      <c r="E9716" s="92"/>
      <c r="F9716" s="92"/>
      <c r="G9716" s="92"/>
      <c r="H9716" s="92"/>
      <c r="I9716" s="92"/>
      <c r="J9716" s="92"/>
      <c r="K9716" s="92"/>
      <c r="N9716" s="92"/>
      <c r="O9716" s="92"/>
      <c r="P9716" s="92"/>
      <c r="Q9716" s="92"/>
      <c r="R9716" s="92"/>
    </row>
    <row r="9717" spans="1:18" x14ac:dyDescent="0.3">
      <c r="A9717" s="107"/>
      <c r="B9717" s="92"/>
      <c r="C9717" s="92"/>
      <c r="D9717" s="92"/>
      <c r="E9717" s="92"/>
      <c r="F9717" s="92"/>
      <c r="G9717" s="92"/>
      <c r="H9717" s="92"/>
      <c r="I9717" s="92"/>
      <c r="J9717" s="92"/>
      <c r="K9717" s="92"/>
      <c r="N9717" s="92"/>
      <c r="O9717" s="92"/>
      <c r="P9717" s="92"/>
      <c r="Q9717" s="92"/>
      <c r="R9717" s="92"/>
    </row>
    <row r="9718" spans="1:18" x14ac:dyDescent="0.3">
      <c r="A9718" s="107"/>
      <c r="B9718" s="92"/>
      <c r="C9718" s="92"/>
      <c r="D9718" s="92"/>
      <c r="E9718" s="92"/>
      <c r="F9718" s="92"/>
      <c r="G9718" s="92"/>
      <c r="H9718" s="92"/>
      <c r="I9718" s="92"/>
      <c r="J9718" s="92"/>
      <c r="K9718" s="92"/>
      <c r="N9718" s="92"/>
      <c r="O9718" s="92"/>
      <c r="P9718" s="92"/>
      <c r="Q9718" s="92"/>
      <c r="R9718" s="92"/>
    </row>
    <row r="9719" spans="1:18" x14ac:dyDescent="0.3">
      <c r="A9719" s="107"/>
      <c r="B9719" s="92"/>
      <c r="C9719" s="92"/>
      <c r="D9719" s="92"/>
      <c r="E9719" s="92"/>
      <c r="F9719" s="92"/>
      <c r="G9719" s="92"/>
      <c r="H9719" s="92"/>
      <c r="I9719" s="92"/>
      <c r="J9719" s="92"/>
      <c r="K9719" s="92"/>
      <c r="N9719" s="92"/>
      <c r="O9719" s="92"/>
      <c r="P9719" s="92"/>
      <c r="Q9719" s="92"/>
      <c r="R9719" s="92"/>
    </row>
    <row r="9720" spans="1:18" x14ac:dyDescent="0.3">
      <c r="A9720" s="107"/>
      <c r="B9720" s="92"/>
      <c r="C9720" s="92"/>
      <c r="D9720" s="92"/>
      <c r="E9720" s="92"/>
      <c r="F9720" s="92"/>
      <c r="G9720" s="92"/>
      <c r="H9720" s="92"/>
      <c r="I9720" s="92"/>
      <c r="J9720" s="92"/>
      <c r="K9720" s="92"/>
      <c r="N9720" s="92"/>
      <c r="O9720" s="92"/>
      <c r="P9720" s="92"/>
      <c r="Q9720" s="92"/>
      <c r="R9720" s="92"/>
    </row>
    <row r="9721" spans="1:18" x14ac:dyDescent="0.3">
      <c r="A9721" s="107"/>
      <c r="B9721" s="92"/>
      <c r="C9721" s="92"/>
      <c r="D9721" s="92"/>
      <c r="E9721" s="92"/>
      <c r="F9721" s="92"/>
      <c r="G9721" s="92"/>
      <c r="H9721" s="92"/>
      <c r="I9721" s="92"/>
      <c r="J9721" s="92"/>
      <c r="K9721" s="92"/>
      <c r="N9721" s="92"/>
      <c r="O9721" s="92"/>
      <c r="P9721" s="92"/>
      <c r="Q9721" s="92"/>
      <c r="R9721" s="92"/>
    </row>
    <row r="9722" spans="1:18" x14ac:dyDescent="0.3">
      <c r="A9722" s="107"/>
      <c r="B9722" s="92"/>
      <c r="C9722" s="92"/>
      <c r="D9722" s="92"/>
      <c r="E9722" s="92"/>
      <c r="F9722" s="92"/>
      <c r="G9722" s="92"/>
      <c r="H9722" s="92"/>
      <c r="I9722" s="92"/>
      <c r="J9722" s="92"/>
      <c r="K9722" s="92"/>
      <c r="N9722" s="92"/>
      <c r="O9722" s="92"/>
      <c r="P9722" s="92"/>
      <c r="Q9722" s="92"/>
      <c r="R9722" s="92"/>
    </row>
    <row r="9723" spans="1:18" x14ac:dyDescent="0.3">
      <c r="A9723" s="107"/>
      <c r="B9723" s="92"/>
      <c r="C9723" s="92"/>
      <c r="D9723" s="92"/>
      <c r="E9723" s="92"/>
      <c r="F9723" s="92"/>
      <c r="G9723" s="92"/>
      <c r="H9723" s="92"/>
      <c r="I9723" s="92"/>
      <c r="J9723" s="92"/>
      <c r="K9723" s="92"/>
      <c r="N9723" s="92"/>
      <c r="O9723" s="92"/>
      <c r="P9723" s="92"/>
      <c r="Q9723" s="92"/>
      <c r="R9723" s="92"/>
    </row>
    <row r="9724" spans="1:18" x14ac:dyDescent="0.3">
      <c r="A9724" s="107"/>
      <c r="B9724" s="92"/>
      <c r="C9724" s="92"/>
      <c r="D9724" s="92"/>
      <c r="E9724" s="92"/>
      <c r="F9724" s="92"/>
      <c r="G9724" s="92"/>
      <c r="H9724" s="92"/>
      <c r="I9724" s="92"/>
      <c r="J9724" s="92"/>
      <c r="K9724" s="92"/>
      <c r="N9724" s="92"/>
      <c r="O9724" s="92"/>
      <c r="P9724" s="92"/>
      <c r="Q9724" s="92"/>
      <c r="R9724" s="92"/>
    </row>
    <row r="9725" spans="1:18" x14ac:dyDescent="0.3">
      <c r="A9725" s="107"/>
      <c r="B9725" s="92"/>
      <c r="C9725" s="92"/>
      <c r="D9725" s="92"/>
      <c r="E9725" s="92"/>
      <c r="F9725" s="92"/>
      <c r="G9725" s="92"/>
      <c r="H9725" s="92"/>
      <c r="I9725" s="92"/>
      <c r="J9725" s="92"/>
      <c r="K9725" s="92"/>
      <c r="N9725" s="92"/>
      <c r="O9725" s="92"/>
      <c r="P9725" s="92"/>
      <c r="Q9725" s="92"/>
      <c r="R9725" s="92"/>
    </row>
    <row r="9726" spans="1:18" x14ac:dyDescent="0.3">
      <c r="A9726" s="107"/>
      <c r="B9726" s="92"/>
      <c r="C9726" s="92"/>
      <c r="D9726" s="92"/>
      <c r="E9726" s="92"/>
      <c r="F9726" s="92"/>
      <c r="G9726" s="92"/>
      <c r="H9726" s="92"/>
      <c r="I9726" s="92"/>
      <c r="J9726" s="92"/>
      <c r="K9726" s="92"/>
      <c r="N9726" s="92"/>
      <c r="O9726" s="92"/>
      <c r="P9726" s="92"/>
      <c r="Q9726" s="92"/>
      <c r="R9726" s="92"/>
    </row>
    <row r="9727" spans="1:18" x14ac:dyDescent="0.3">
      <c r="A9727" s="107"/>
      <c r="B9727" s="92"/>
      <c r="C9727" s="92"/>
      <c r="D9727" s="92"/>
      <c r="E9727" s="92"/>
      <c r="F9727" s="92"/>
      <c r="G9727" s="92"/>
      <c r="H9727" s="92"/>
      <c r="I9727" s="92"/>
      <c r="J9727" s="92"/>
      <c r="K9727" s="92"/>
      <c r="N9727" s="92"/>
      <c r="O9727" s="92"/>
      <c r="P9727" s="92"/>
      <c r="Q9727" s="92"/>
      <c r="R9727" s="92"/>
    </row>
    <row r="9728" spans="1:18" x14ac:dyDescent="0.3">
      <c r="A9728" s="107"/>
      <c r="B9728" s="92"/>
      <c r="C9728" s="92"/>
      <c r="D9728" s="92"/>
      <c r="E9728" s="92"/>
      <c r="F9728" s="92"/>
      <c r="G9728" s="92"/>
      <c r="H9728" s="92"/>
      <c r="I9728" s="92"/>
      <c r="J9728" s="92"/>
      <c r="K9728" s="92"/>
      <c r="N9728" s="92"/>
      <c r="O9728" s="92"/>
      <c r="P9728" s="92"/>
      <c r="Q9728" s="92"/>
      <c r="R9728" s="92"/>
    </row>
    <row r="9729" spans="1:18" x14ac:dyDescent="0.3">
      <c r="A9729" s="107"/>
      <c r="B9729" s="92"/>
      <c r="C9729" s="92"/>
      <c r="D9729" s="92"/>
      <c r="E9729" s="92"/>
      <c r="F9729" s="92"/>
      <c r="G9729" s="92"/>
      <c r="H9729" s="92"/>
      <c r="I9729" s="92"/>
      <c r="J9729" s="92"/>
      <c r="K9729" s="92"/>
      <c r="N9729" s="92"/>
      <c r="O9729" s="92"/>
      <c r="P9729" s="92"/>
      <c r="Q9729" s="92"/>
      <c r="R9729" s="92"/>
    </row>
    <row r="9730" spans="1:18" x14ac:dyDescent="0.3">
      <c r="A9730" s="107"/>
      <c r="B9730" s="92"/>
      <c r="C9730" s="92"/>
      <c r="D9730" s="92"/>
      <c r="E9730" s="92"/>
      <c r="F9730" s="92"/>
      <c r="G9730" s="92"/>
      <c r="H9730" s="92"/>
      <c r="I9730" s="92"/>
      <c r="J9730" s="92"/>
      <c r="K9730" s="92"/>
      <c r="N9730" s="92"/>
      <c r="O9730" s="92"/>
      <c r="P9730" s="92"/>
      <c r="Q9730" s="92"/>
      <c r="R9730" s="92"/>
    </row>
    <row r="9731" spans="1:18" x14ac:dyDescent="0.3">
      <c r="A9731" s="107"/>
      <c r="B9731" s="92"/>
      <c r="C9731" s="92"/>
      <c r="D9731" s="92"/>
      <c r="E9731" s="92"/>
      <c r="F9731" s="92"/>
      <c r="G9731" s="92"/>
      <c r="H9731" s="92"/>
      <c r="I9731" s="92"/>
      <c r="J9731" s="92"/>
      <c r="K9731" s="92"/>
      <c r="N9731" s="92"/>
      <c r="O9731" s="92"/>
      <c r="P9731" s="92"/>
      <c r="Q9731" s="92"/>
      <c r="R9731" s="92"/>
    </row>
    <row r="9732" spans="1:18" x14ac:dyDescent="0.3">
      <c r="A9732" s="107"/>
      <c r="B9732" s="92"/>
      <c r="C9732" s="92"/>
      <c r="D9732" s="92"/>
      <c r="E9732" s="92"/>
      <c r="F9732" s="92"/>
      <c r="G9732" s="92"/>
      <c r="H9732" s="92"/>
      <c r="I9732" s="92"/>
      <c r="J9732" s="92"/>
      <c r="K9732" s="92"/>
      <c r="N9732" s="92"/>
      <c r="O9732" s="92"/>
      <c r="P9732" s="92"/>
      <c r="Q9732" s="92"/>
      <c r="R9732" s="92"/>
    </row>
    <row r="9733" spans="1:18" x14ac:dyDescent="0.3">
      <c r="A9733" s="107"/>
      <c r="B9733" s="92"/>
      <c r="C9733" s="92"/>
      <c r="D9733" s="92"/>
      <c r="E9733" s="92"/>
      <c r="F9733" s="92"/>
      <c r="G9733" s="92"/>
      <c r="H9733" s="92"/>
      <c r="I9733" s="92"/>
      <c r="J9733" s="92"/>
      <c r="K9733" s="92"/>
      <c r="N9733" s="92"/>
      <c r="O9733" s="92"/>
      <c r="P9733" s="92"/>
      <c r="Q9733" s="92"/>
      <c r="R9733" s="92"/>
    </row>
    <row r="9734" spans="1:18" x14ac:dyDescent="0.3">
      <c r="A9734" s="107"/>
      <c r="B9734" s="92"/>
      <c r="C9734" s="92"/>
      <c r="D9734" s="92"/>
      <c r="E9734" s="92"/>
      <c r="F9734" s="92"/>
      <c r="G9734" s="92"/>
      <c r="H9734" s="92"/>
      <c r="I9734" s="92"/>
      <c r="J9734" s="92"/>
      <c r="K9734" s="92"/>
      <c r="N9734" s="92"/>
      <c r="O9734" s="92"/>
      <c r="P9734" s="92"/>
      <c r="Q9734" s="92"/>
      <c r="R9734" s="92"/>
    </row>
    <row r="9735" spans="1:18" x14ac:dyDescent="0.3">
      <c r="A9735" s="107"/>
      <c r="B9735" s="92"/>
      <c r="C9735" s="92"/>
      <c r="D9735" s="92"/>
      <c r="E9735" s="92"/>
      <c r="F9735" s="92"/>
      <c r="G9735" s="92"/>
      <c r="H9735" s="92"/>
      <c r="I9735" s="92"/>
      <c r="J9735" s="92"/>
      <c r="K9735" s="92"/>
      <c r="N9735" s="92"/>
      <c r="O9735" s="92"/>
      <c r="P9735" s="92"/>
      <c r="Q9735" s="92"/>
      <c r="R9735" s="92"/>
    </row>
    <row r="9736" spans="1:18" x14ac:dyDescent="0.3">
      <c r="A9736" s="107"/>
      <c r="B9736" s="92"/>
      <c r="C9736" s="92"/>
      <c r="D9736" s="92"/>
      <c r="E9736" s="92"/>
      <c r="F9736" s="92"/>
      <c r="G9736" s="92"/>
      <c r="H9736" s="92"/>
      <c r="I9736" s="92"/>
      <c r="J9736" s="92"/>
      <c r="K9736" s="92"/>
      <c r="N9736" s="92"/>
      <c r="O9736" s="92"/>
      <c r="P9736" s="92"/>
      <c r="Q9736" s="92"/>
      <c r="R9736" s="92"/>
    </row>
    <row r="9737" spans="1:18" x14ac:dyDescent="0.3">
      <c r="A9737" s="107"/>
      <c r="B9737" s="92"/>
      <c r="C9737" s="92"/>
      <c r="D9737" s="92"/>
      <c r="E9737" s="92"/>
      <c r="F9737" s="92"/>
      <c r="G9737" s="92"/>
      <c r="H9737" s="92"/>
      <c r="I9737" s="92"/>
      <c r="J9737" s="92"/>
      <c r="K9737" s="92"/>
      <c r="N9737" s="92"/>
      <c r="O9737" s="92"/>
      <c r="P9737" s="92"/>
      <c r="Q9737" s="92"/>
      <c r="R9737" s="92"/>
    </row>
    <row r="9738" spans="1:18" x14ac:dyDescent="0.3">
      <c r="A9738" s="107"/>
      <c r="B9738" s="92"/>
      <c r="C9738" s="92"/>
      <c r="D9738" s="92"/>
      <c r="E9738" s="92"/>
      <c r="F9738" s="92"/>
      <c r="G9738" s="92"/>
      <c r="H9738" s="92"/>
      <c r="I9738" s="92"/>
      <c r="J9738" s="92"/>
      <c r="K9738" s="92"/>
      <c r="N9738" s="92"/>
      <c r="O9738" s="92"/>
      <c r="P9738" s="92"/>
      <c r="Q9738" s="92"/>
      <c r="R9738" s="92"/>
    </row>
    <row r="9739" spans="1:18" x14ac:dyDescent="0.3">
      <c r="A9739" s="107"/>
      <c r="B9739" s="92"/>
      <c r="C9739" s="92"/>
      <c r="D9739" s="92"/>
      <c r="E9739" s="92"/>
      <c r="F9739" s="92"/>
      <c r="G9739" s="92"/>
      <c r="H9739" s="92"/>
      <c r="I9739" s="92"/>
      <c r="J9739" s="92"/>
      <c r="K9739" s="92"/>
      <c r="N9739" s="92"/>
      <c r="O9739" s="92"/>
      <c r="P9739" s="92"/>
      <c r="Q9739" s="92"/>
      <c r="R9739" s="92"/>
    </row>
    <row r="9740" spans="1:18" x14ac:dyDescent="0.3">
      <c r="A9740" s="107"/>
      <c r="B9740" s="92"/>
      <c r="C9740" s="92"/>
      <c r="D9740" s="92"/>
      <c r="E9740" s="92"/>
      <c r="F9740" s="92"/>
      <c r="G9740" s="92"/>
      <c r="H9740" s="92"/>
      <c r="I9740" s="92"/>
      <c r="J9740" s="92"/>
      <c r="K9740" s="92"/>
      <c r="N9740" s="92"/>
      <c r="O9740" s="92"/>
      <c r="P9740" s="92"/>
      <c r="Q9740" s="92"/>
      <c r="R9740" s="92"/>
    </row>
    <row r="9741" spans="1:18" x14ac:dyDescent="0.3">
      <c r="A9741" s="107"/>
      <c r="B9741" s="92"/>
      <c r="C9741" s="92"/>
      <c r="D9741" s="92"/>
      <c r="E9741" s="92"/>
      <c r="F9741" s="92"/>
      <c r="G9741" s="92"/>
      <c r="H9741" s="92"/>
      <c r="I9741" s="92"/>
      <c r="J9741" s="92"/>
      <c r="K9741" s="92"/>
      <c r="N9741" s="92"/>
      <c r="O9741" s="92"/>
      <c r="P9741" s="92"/>
      <c r="Q9741" s="92"/>
      <c r="R9741" s="92"/>
    </row>
    <row r="9742" spans="1:18" x14ac:dyDescent="0.3">
      <c r="A9742" s="107"/>
      <c r="B9742" s="92"/>
      <c r="C9742" s="92"/>
      <c r="D9742" s="92"/>
      <c r="E9742" s="92"/>
      <c r="F9742" s="92"/>
      <c r="G9742" s="92"/>
      <c r="H9742" s="92"/>
      <c r="I9742" s="92"/>
      <c r="J9742" s="92"/>
      <c r="K9742" s="92"/>
      <c r="N9742" s="92"/>
      <c r="O9742" s="92"/>
      <c r="P9742" s="92"/>
      <c r="Q9742" s="92"/>
      <c r="R9742" s="92"/>
    </row>
    <row r="9743" spans="1:18" x14ac:dyDescent="0.3">
      <c r="A9743" s="107"/>
      <c r="B9743" s="92"/>
      <c r="C9743" s="92"/>
      <c r="D9743" s="92"/>
      <c r="E9743" s="92"/>
      <c r="F9743" s="92"/>
      <c r="G9743" s="92"/>
      <c r="H9743" s="92"/>
      <c r="I9743" s="92"/>
      <c r="J9743" s="92"/>
      <c r="K9743" s="92"/>
      <c r="N9743" s="92"/>
      <c r="O9743" s="92"/>
      <c r="P9743" s="92"/>
      <c r="Q9743" s="92"/>
      <c r="R9743" s="92"/>
    </row>
    <row r="9744" spans="1:18" x14ac:dyDescent="0.3">
      <c r="A9744" s="107"/>
      <c r="B9744" s="92"/>
      <c r="C9744" s="92"/>
      <c r="D9744" s="92"/>
      <c r="E9744" s="92"/>
      <c r="F9744" s="92"/>
      <c r="G9744" s="92"/>
      <c r="H9744" s="92"/>
      <c r="I9744" s="92"/>
      <c r="J9744" s="92"/>
      <c r="K9744" s="92"/>
      <c r="N9744" s="92"/>
      <c r="O9744" s="92"/>
      <c r="P9744" s="92"/>
      <c r="Q9744" s="92"/>
      <c r="R9744" s="92"/>
    </row>
    <row r="9745" spans="1:18" x14ac:dyDescent="0.3">
      <c r="A9745" s="107"/>
      <c r="B9745" s="92"/>
      <c r="C9745" s="92"/>
      <c r="D9745" s="92"/>
      <c r="E9745" s="92"/>
      <c r="F9745" s="92"/>
      <c r="G9745" s="92"/>
      <c r="H9745" s="92"/>
      <c r="I9745" s="92"/>
      <c r="J9745" s="92"/>
      <c r="K9745" s="92"/>
      <c r="N9745" s="92"/>
      <c r="O9745" s="92"/>
      <c r="P9745" s="92"/>
      <c r="Q9745" s="92"/>
      <c r="R9745" s="92"/>
    </row>
    <row r="9746" spans="1:18" x14ac:dyDescent="0.3">
      <c r="A9746" s="107"/>
      <c r="B9746" s="92"/>
      <c r="C9746" s="92"/>
      <c r="D9746" s="92"/>
      <c r="E9746" s="92"/>
      <c r="F9746" s="92"/>
      <c r="G9746" s="92"/>
      <c r="H9746" s="92"/>
      <c r="I9746" s="92"/>
      <c r="J9746" s="92"/>
      <c r="K9746" s="92"/>
      <c r="N9746" s="92"/>
      <c r="O9746" s="92"/>
      <c r="P9746" s="92"/>
      <c r="Q9746" s="92"/>
      <c r="R9746" s="92"/>
    </row>
    <row r="9747" spans="1:18" x14ac:dyDescent="0.3">
      <c r="A9747" s="107"/>
      <c r="B9747" s="92"/>
      <c r="C9747" s="92"/>
      <c r="D9747" s="92"/>
      <c r="E9747" s="92"/>
      <c r="F9747" s="92"/>
      <c r="G9747" s="92"/>
      <c r="H9747" s="92"/>
      <c r="I9747" s="92"/>
      <c r="J9747" s="92"/>
      <c r="K9747" s="92"/>
      <c r="N9747" s="92"/>
      <c r="O9747" s="92"/>
      <c r="P9747" s="92"/>
      <c r="Q9747" s="92"/>
      <c r="R9747" s="92"/>
    </row>
    <row r="9748" spans="1:18" x14ac:dyDescent="0.3">
      <c r="A9748" s="107"/>
      <c r="B9748" s="92"/>
      <c r="C9748" s="92"/>
      <c r="D9748" s="92"/>
      <c r="E9748" s="92"/>
      <c r="F9748" s="92"/>
      <c r="G9748" s="92"/>
      <c r="H9748" s="92"/>
      <c r="I9748" s="92"/>
      <c r="J9748" s="92"/>
      <c r="K9748" s="92"/>
      <c r="N9748" s="92"/>
      <c r="O9748" s="92"/>
      <c r="P9748" s="92"/>
      <c r="Q9748" s="92"/>
      <c r="R9748" s="92"/>
    </row>
    <row r="9749" spans="1:18" x14ac:dyDescent="0.3">
      <c r="A9749" s="107"/>
      <c r="B9749" s="92"/>
      <c r="C9749" s="92"/>
      <c r="D9749" s="92"/>
      <c r="E9749" s="92"/>
      <c r="F9749" s="92"/>
      <c r="G9749" s="92"/>
      <c r="H9749" s="92"/>
      <c r="I9749" s="92"/>
      <c r="J9749" s="92"/>
      <c r="K9749" s="92"/>
      <c r="N9749" s="92"/>
      <c r="O9749" s="92"/>
      <c r="P9749" s="92"/>
      <c r="Q9749" s="92"/>
      <c r="R9749" s="92"/>
    </row>
    <row r="9750" spans="1:18" x14ac:dyDescent="0.3">
      <c r="A9750" s="107"/>
      <c r="B9750" s="92"/>
      <c r="C9750" s="92"/>
      <c r="D9750" s="92"/>
      <c r="E9750" s="92"/>
      <c r="F9750" s="92"/>
      <c r="G9750" s="92"/>
      <c r="H9750" s="92"/>
      <c r="I9750" s="92"/>
      <c r="J9750" s="92"/>
      <c r="K9750" s="92"/>
      <c r="N9750" s="92"/>
      <c r="O9750" s="92"/>
      <c r="P9750" s="92"/>
      <c r="Q9750" s="92"/>
      <c r="R9750" s="92"/>
    </row>
    <row r="9751" spans="1:18" x14ac:dyDescent="0.3">
      <c r="A9751" s="107"/>
      <c r="B9751" s="92"/>
      <c r="C9751" s="92"/>
      <c r="D9751" s="92"/>
      <c r="E9751" s="92"/>
      <c r="F9751" s="92"/>
      <c r="G9751" s="92"/>
      <c r="H9751" s="92"/>
      <c r="I9751" s="92"/>
      <c r="J9751" s="92"/>
      <c r="K9751" s="92"/>
      <c r="N9751" s="92"/>
      <c r="O9751" s="92"/>
      <c r="P9751" s="92"/>
      <c r="Q9751" s="92"/>
      <c r="R9751" s="92"/>
    </row>
    <row r="9752" spans="1:18" x14ac:dyDescent="0.3">
      <c r="A9752" s="107"/>
      <c r="B9752" s="92"/>
      <c r="C9752" s="92"/>
      <c r="D9752" s="92"/>
      <c r="E9752" s="92"/>
      <c r="F9752" s="92"/>
      <c r="G9752" s="92"/>
      <c r="H9752" s="92"/>
      <c r="I9752" s="92"/>
      <c r="J9752" s="92"/>
      <c r="K9752" s="92"/>
      <c r="N9752" s="92"/>
      <c r="O9752" s="92"/>
      <c r="P9752" s="92"/>
      <c r="Q9752" s="92"/>
      <c r="R9752" s="92"/>
    </row>
    <row r="9753" spans="1:18" x14ac:dyDescent="0.3">
      <c r="A9753" s="107"/>
      <c r="B9753" s="92"/>
      <c r="C9753" s="92"/>
      <c r="D9753" s="92"/>
      <c r="E9753" s="92"/>
      <c r="F9753" s="92"/>
      <c r="G9753" s="92"/>
      <c r="H9753" s="92"/>
      <c r="I9753" s="92"/>
      <c r="J9753" s="92"/>
      <c r="K9753" s="92"/>
      <c r="N9753" s="92"/>
      <c r="O9753" s="92"/>
      <c r="P9753" s="92"/>
      <c r="Q9753" s="92"/>
      <c r="R9753" s="92"/>
    </row>
    <row r="9754" spans="1:18" x14ac:dyDescent="0.3">
      <c r="A9754" s="107"/>
      <c r="B9754" s="92"/>
      <c r="C9754" s="92"/>
      <c r="D9754" s="92"/>
      <c r="E9754" s="92"/>
      <c r="F9754" s="92"/>
      <c r="G9754" s="92"/>
      <c r="H9754" s="92"/>
      <c r="I9754" s="92"/>
      <c r="J9754" s="92"/>
      <c r="K9754" s="92"/>
      <c r="N9754" s="92"/>
      <c r="O9754" s="92"/>
      <c r="P9754" s="92"/>
      <c r="Q9754" s="92"/>
      <c r="R9754" s="92"/>
    </row>
    <row r="9755" spans="1:18" x14ac:dyDescent="0.3">
      <c r="A9755" s="107"/>
      <c r="B9755" s="92"/>
      <c r="C9755" s="92"/>
      <c r="D9755" s="92"/>
      <c r="E9755" s="92"/>
      <c r="F9755" s="92"/>
      <c r="G9755" s="92"/>
      <c r="H9755" s="92"/>
      <c r="I9755" s="92"/>
      <c r="J9755" s="92"/>
      <c r="K9755" s="92"/>
      <c r="N9755" s="92"/>
      <c r="O9755" s="92"/>
      <c r="P9755" s="92"/>
      <c r="Q9755" s="92"/>
      <c r="R9755" s="92"/>
    </row>
    <row r="9756" spans="1:18" x14ac:dyDescent="0.3">
      <c r="A9756" s="107"/>
      <c r="B9756" s="92"/>
      <c r="C9756" s="92"/>
      <c r="D9756" s="92"/>
      <c r="E9756" s="92"/>
      <c r="F9756" s="92"/>
      <c r="G9756" s="92"/>
      <c r="H9756" s="92"/>
      <c r="I9756" s="92"/>
      <c r="J9756" s="92"/>
      <c r="K9756" s="92"/>
      <c r="N9756" s="92"/>
      <c r="O9756" s="92"/>
      <c r="P9756" s="92"/>
      <c r="Q9756" s="92"/>
      <c r="R9756" s="92"/>
    </row>
    <row r="9757" spans="1:18" x14ac:dyDescent="0.3">
      <c r="A9757" s="107"/>
      <c r="B9757" s="92"/>
      <c r="C9757" s="92"/>
      <c r="D9757" s="92"/>
      <c r="E9757" s="92"/>
      <c r="F9757" s="92"/>
      <c r="G9757" s="92"/>
      <c r="H9757" s="92"/>
      <c r="I9757" s="92"/>
      <c r="J9757" s="92"/>
      <c r="K9757" s="92"/>
      <c r="N9757" s="92"/>
      <c r="O9757" s="92"/>
      <c r="P9757" s="92"/>
      <c r="Q9757" s="92"/>
      <c r="R9757" s="92"/>
    </row>
    <row r="9758" spans="1:18" x14ac:dyDescent="0.3">
      <c r="A9758" s="107"/>
      <c r="B9758" s="92"/>
      <c r="C9758" s="92"/>
      <c r="D9758" s="92"/>
      <c r="E9758" s="92"/>
      <c r="F9758" s="92"/>
      <c r="G9758" s="92"/>
      <c r="H9758" s="92"/>
      <c r="I9758" s="92"/>
      <c r="J9758" s="92"/>
      <c r="K9758" s="92"/>
      <c r="N9758" s="92"/>
      <c r="O9758" s="92"/>
      <c r="P9758" s="92"/>
      <c r="Q9758" s="92"/>
      <c r="R9758" s="92"/>
    </row>
    <row r="9759" spans="1:18" x14ac:dyDescent="0.3">
      <c r="A9759" s="107"/>
      <c r="B9759" s="92"/>
      <c r="C9759" s="92"/>
      <c r="D9759" s="92"/>
      <c r="E9759" s="92"/>
      <c r="F9759" s="92"/>
      <c r="G9759" s="92"/>
      <c r="H9759" s="92"/>
      <c r="I9759" s="92"/>
      <c r="J9759" s="92"/>
      <c r="K9759" s="92"/>
      <c r="N9759" s="92"/>
      <c r="O9759" s="92"/>
      <c r="P9759" s="92"/>
      <c r="Q9759" s="92"/>
      <c r="R9759" s="92"/>
    </row>
    <row r="9760" spans="1:18" x14ac:dyDescent="0.3">
      <c r="A9760" s="107"/>
      <c r="B9760" s="92"/>
      <c r="C9760" s="92"/>
      <c r="D9760" s="92"/>
      <c r="E9760" s="92"/>
      <c r="F9760" s="92"/>
      <c r="G9760" s="92"/>
      <c r="H9760" s="92"/>
      <c r="I9760" s="92"/>
      <c r="J9760" s="92"/>
      <c r="K9760" s="92"/>
      <c r="N9760" s="92"/>
      <c r="O9760" s="92"/>
      <c r="P9760" s="92"/>
      <c r="Q9760" s="92"/>
      <c r="R9760" s="92"/>
    </row>
    <row r="9761" spans="1:18" x14ac:dyDescent="0.3">
      <c r="A9761" s="107"/>
      <c r="B9761" s="92"/>
      <c r="C9761" s="92"/>
      <c r="D9761" s="92"/>
      <c r="E9761" s="92"/>
      <c r="F9761" s="92"/>
      <c r="G9761" s="92"/>
      <c r="H9761" s="92"/>
      <c r="I9761" s="92"/>
      <c r="J9761" s="92"/>
      <c r="K9761" s="92"/>
      <c r="N9761" s="92"/>
      <c r="O9761" s="92"/>
      <c r="P9761" s="92"/>
      <c r="Q9761" s="92"/>
      <c r="R9761" s="92"/>
    </row>
    <row r="9762" spans="1:18" x14ac:dyDescent="0.3">
      <c r="A9762" s="107"/>
      <c r="B9762" s="92"/>
      <c r="C9762" s="92"/>
      <c r="D9762" s="92"/>
      <c r="E9762" s="92"/>
      <c r="F9762" s="92"/>
      <c r="G9762" s="92"/>
      <c r="H9762" s="92"/>
      <c r="I9762" s="92"/>
      <c r="J9762" s="92"/>
      <c r="K9762" s="92"/>
      <c r="N9762" s="92"/>
      <c r="O9762" s="92"/>
      <c r="P9762" s="92"/>
      <c r="Q9762" s="92"/>
      <c r="R9762" s="92"/>
    </row>
    <row r="9763" spans="1:18" x14ac:dyDescent="0.3">
      <c r="A9763" s="107"/>
      <c r="B9763" s="92"/>
      <c r="C9763" s="92"/>
      <c r="D9763" s="92"/>
      <c r="E9763" s="92"/>
      <c r="F9763" s="92"/>
      <c r="G9763" s="92"/>
      <c r="H9763" s="92"/>
      <c r="I9763" s="92"/>
      <c r="J9763" s="92"/>
      <c r="K9763" s="92"/>
      <c r="N9763" s="92"/>
      <c r="O9763" s="92"/>
      <c r="P9763" s="92"/>
      <c r="Q9763" s="92"/>
      <c r="R9763" s="92"/>
    </row>
    <row r="9764" spans="1:18" x14ac:dyDescent="0.3">
      <c r="A9764" s="107"/>
      <c r="B9764" s="92"/>
      <c r="C9764" s="92"/>
      <c r="D9764" s="92"/>
      <c r="E9764" s="92"/>
      <c r="F9764" s="92"/>
      <c r="G9764" s="92"/>
      <c r="H9764" s="92"/>
      <c r="I9764" s="92"/>
      <c r="J9764" s="92"/>
      <c r="K9764" s="92"/>
      <c r="N9764" s="92"/>
      <c r="O9764" s="92"/>
      <c r="P9764" s="92"/>
      <c r="Q9764" s="92"/>
      <c r="R9764" s="92"/>
    </row>
    <row r="9765" spans="1:18" x14ac:dyDescent="0.3">
      <c r="A9765" s="107"/>
      <c r="B9765" s="92"/>
      <c r="C9765" s="92"/>
      <c r="D9765" s="92"/>
      <c r="E9765" s="92"/>
      <c r="F9765" s="92"/>
      <c r="G9765" s="92"/>
      <c r="H9765" s="92"/>
      <c r="I9765" s="92"/>
      <c r="J9765" s="92"/>
      <c r="K9765" s="92"/>
      <c r="N9765" s="92"/>
      <c r="O9765" s="92"/>
      <c r="P9765" s="92"/>
      <c r="Q9765" s="92"/>
      <c r="R9765" s="92"/>
    </row>
    <row r="9766" spans="1:18" x14ac:dyDescent="0.3">
      <c r="A9766" s="107"/>
      <c r="B9766" s="92"/>
      <c r="C9766" s="92"/>
      <c r="D9766" s="92"/>
      <c r="E9766" s="92"/>
      <c r="F9766" s="92"/>
      <c r="G9766" s="92"/>
      <c r="H9766" s="92"/>
      <c r="I9766" s="92"/>
      <c r="J9766" s="92"/>
      <c r="K9766" s="92"/>
      <c r="N9766" s="92"/>
      <c r="O9766" s="92"/>
      <c r="P9766" s="92"/>
      <c r="Q9766" s="92"/>
      <c r="R9766" s="92"/>
    </row>
    <row r="9767" spans="1:18" x14ac:dyDescent="0.3">
      <c r="A9767" s="107"/>
      <c r="B9767" s="92"/>
      <c r="C9767" s="92"/>
      <c r="D9767" s="92"/>
      <c r="E9767" s="92"/>
      <c r="F9767" s="92"/>
      <c r="G9767" s="92"/>
      <c r="H9767" s="92"/>
      <c r="I9767" s="92"/>
      <c r="J9767" s="92"/>
      <c r="K9767" s="92"/>
      <c r="N9767" s="92"/>
      <c r="O9767" s="92"/>
      <c r="P9767" s="92"/>
      <c r="Q9767" s="92"/>
      <c r="R9767" s="92"/>
    </row>
    <row r="9768" spans="1:18" x14ac:dyDescent="0.3">
      <c r="A9768" s="107"/>
      <c r="B9768" s="92"/>
      <c r="C9768" s="92"/>
      <c r="D9768" s="92"/>
      <c r="E9768" s="92"/>
      <c r="F9768" s="92"/>
      <c r="G9768" s="92"/>
      <c r="H9768" s="92"/>
      <c r="I9768" s="92"/>
      <c r="J9768" s="92"/>
      <c r="K9768" s="92"/>
      <c r="N9768" s="92"/>
      <c r="O9768" s="92"/>
      <c r="P9768" s="92"/>
      <c r="Q9768" s="92"/>
      <c r="R9768" s="92"/>
    </row>
    <row r="9769" spans="1:18" x14ac:dyDescent="0.3">
      <c r="A9769" s="107"/>
      <c r="B9769" s="92"/>
      <c r="C9769" s="92"/>
      <c r="D9769" s="92"/>
      <c r="E9769" s="92"/>
      <c r="F9769" s="92"/>
      <c r="G9769" s="92"/>
      <c r="H9769" s="92"/>
      <c r="I9769" s="92"/>
      <c r="J9769" s="92"/>
      <c r="K9769" s="92"/>
      <c r="N9769" s="92"/>
      <c r="O9769" s="92"/>
      <c r="P9769" s="92"/>
      <c r="Q9769" s="92"/>
      <c r="R9769" s="92"/>
    </row>
    <row r="9770" spans="1:18" x14ac:dyDescent="0.3">
      <c r="A9770" s="107"/>
      <c r="B9770" s="92"/>
      <c r="C9770" s="92"/>
      <c r="D9770" s="92"/>
      <c r="E9770" s="92"/>
      <c r="F9770" s="92"/>
      <c r="G9770" s="92"/>
      <c r="H9770" s="92"/>
      <c r="I9770" s="92"/>
      <c r="J9770" s="92"/>
      <c r="K9770" s="92"/>
      <c r="N9770" s="92"/>
      <c r="O9770" s="92"/>
      <c r="P9770" s="92"/>
      <c r="Q9770" s="92"/>
      <c r="R9770" s="92"/>
    </row>
    <row r="9771" spans="1:18" x14ac:dyDescent="0.3">
      <c r="A9771" s="107"/>
      <c r="B9771" s="92"/>
      <c r="C9771" s="92"/>
      <c r="D9771" s="92"/>
      <c r="E9771" s="92"/>
      <c r="F9771" s="92"/>
      <c r="G9771" s="92"/>
      <c r="H9771" s="92"/>
      <c r="I9771" s="92"/>
      <c r="J9771" s="92"/>
      <c r="K9771" s="92"/>
      <c r="N9771" s="92"/>
      <c r="O9771" s="92"/>
      <c r="P9771" s="92"/>
      <c r="Q9771" s="92"/>
      <c r="R9771" s="92"/>
    </row>
    <row r="9772" spans="1:18" x14ac:dyDescent="0.3">
      <c r="A9772" s="107"/>
      <c r="B9772" s="92"/>
      <c r="C9772" s="92"/>
      <c r="D9772" s="92"/>
      <c r="E9772" s="92"/>
      <c r="F9772" s="92"/>
      <c r="G9772" s="92"/>
      <c r="H9772" s="92"/>
      <c r="I9772" s="92"/>
      <c r="J9772" s="92"/>
      <c r="K9772" s="92"/>
      <c r="N9772" s="92"/>
      <c r="O9772" s="92"/>
      <c r="P9772" s="92"/>
      <c r="Q9772" s="92"/>
      <c r="R9772" s="92"/>
    </row>
    <row r="9773" spans="1:18" x14ac:dyDescent="0.3">
      <c r="A9773" s="107"/>
      <c r="B9773" s="92"/>
      <c r="C9773" s="92"/>
      <c r="D9773" s="92"/>
      <c r="E9773" s="92"/>
      <c r="F9773" s="92"/>
      <c r="G9773" s="92"/>
      <c r="H9773" s="92"/>
      <c r="I9773" s="92"/>
      <c r="J9773" s="92"/>
      <c r="K9773" s="92"/>
      <c r="N9773" s="92"/>
      <c r="O9773" s="92"/>
      <c r="P9773" s="92"/>
      <c r="Q9773" s="92"/>
      <c r="R9773" s="92"/>
    </row>
    <row r="9774" spans="1:18" x14ac:dyDescent="0.3">
      <c r="A9774" s="107"/>
      <c r="B9774" s="92"/>
      <c r="C9774" s="92"/>
      <c r="D9774" s="92"/>
      <c r="E9774" s="92"/>
      <c r="F9774" s="92"/>
      <c r="G9774" s="92"/>
      <c r="H9774" s="92"/>
      <c r="I9774" s="92"/>
      <c r="J9774" s="92"/>
      <c r="K9774" s="92"/>
      <c r="N9774" s="92"/>
      <c r="O9774" s="92"/>
      <c r="P9774" s="92"/>
      <c r="Q9774" s="92"/>
      <c r="R9774" s="92"/>
    </row>
    <row r="9775" spans="1:18" x14ac:dyDescent="0.3">
      <c r="A9775" s="107"/>
      <c r="B9775" s="92"/>
      <c r="C9775" s="92"/>
      <c r="D9775" s="92"/>
      <c r="E9775" s="92"/>
      <c r="F9775" s="92"/>
      <c r="G9775" s="92"/>
      <c r="H9775" s="92"/>
      <c r="I9775" s="92"/>
      <c r="J9775" s="92"/>
      <c r="K9775" s="92"/>
      <c r="N9775" s="92"/>
      <c r="O9775" s="92"/>
      <c r="P9775" s="92"/>
      <c r="Q9775" s="92"/>
      <c r="R9775" s="92"/>
    </row>
    <row r="9776" spans="1:18" x14ac:dyDescent="0.3">
      <c r="A9776" s="107"/>
      <c r="B9776" s="92"/>
      <c r="C9776" s="92"/>
      <c r="D9776" s="92"/>
      <c r="E9776" s="92"/>
      <c r="F9776" s="92"/>
      <c r="G9776" s="92"/>
      <c r="H9776" s="92"/>
      <c r="I9776" s="92"/>
      <c r="J9776" s="92"/>
      <c r="K9776" s="92"/>
      <c r="N9776" s="92"/>
      <c r="O9776" s="92"/>
      <c r="P9776" s="92"/>
      <c r="Q9776" s="92"/>
      <c r="R9776" s="92"/>
    </row>
    <row r="9777" spans="1:18" x14ac:dyDescent="0.3">
      <c r="A9777" s="107"/>
      <c r="B9777" s="92"/>
      <c r="C9777" s="92"/>
      <c r="D9777" s="92"/>
      <c r="E9777" s="92"/>
      <c r="F9777" s="92"/>
      <c r="G9777" s="92"/>
      <c r="H9777" s="92"/>
      <c r="I9777" s="92"/>
      <c r="J9777" s="92"/>
      <c r="K9777" s="92"/>
      <c r="N9777" s="92"/>
      <c r="O9777" s="92"/>
      <c r="P9777" s="92"/>
      <c r="Q9777" s="92"/>
      <c r="R9777" s="92"/>
    </row>
    <row r="9778" spans="1:18" x14ac:dyDescent="0.3">
      <c r="A9778" s="107"/>
      <c r="B9778" s="92"/>
      <c r="C9778" s="92"/>
      <c r="D9778" s="92"/>
      <c r="E9778" s="92"/>
      <c r="F9778" s="92"/>
      <c r="G9778" s="92"/>
      <c r="H9778" s="92"/>
      <c r="I9778" s="92"/>
      <c r="J9778" s="92"/>
      <c r="K9778" s="92"/>
      <c r="N9778" s="92"/>
      <c r="O9778" s="92"/>
      <c r="P9778" s="92"/>
      <c r="Q9778" s="92"/>
      <c r="R9778" s="92"/>
    </row>
    <row r="9779" spans="1:18" x14ac:dyDescent="0.3">
      <c r="A9779" s="107"/>
      <c r="B9779" s="92"/>
      <c r="C9779" s="92"/>
      <c r="D9779" s="92"/>
      <c r="E9779" s="92"/>
      <c r="F9779" s="92"/>
      <c r="G9779" s="92"/>
      <c r="H9779" s="92"/>
      <c r="I9779" s="92"/>
      <c r="J9779" s="92"/>
      <c r="K9779" s="92"/>
      <c r="N9779" s="92"/>
      <c r="O9779" s="92"/>
      <c r="P9779" s="92"/>
      <c r="Q9779" s="92"/>
      <c r="R9779" s="92"/>
    </row>
    <row r="9780" spans="1:18" x14ac:dyDescent="0.3">
      <c r="A9780" s="107"/>
      <c r="B9780" s="92"/>
      <c r="C9780" s="92"/>
      <c r="D9780" s="92"/>
      <c r="E9780" s="92"/>
      <c r="F9780" s="92"/>
      <c r="G9780" s="92"/>
      <c r="H9780" s="92"/>
      <c r="I9780" s="92"/>
      <c r="J9780" s="92"/>
      <c r="K9780" s="92"/>
      <c r="N9780" s="92"/>
      <c r="O9780" s="92"/>
      <c r="P9780" s="92"/>
      <c r="Q9780" s="92"/>
      <c r="R9780" s="92"/>
    </row>
    <row r="9781" spans="1:18" x14ac:dyDescent="0.3">
      <c r="A9781" s="107"/>
      <c r="B9781" s="92"/>
      <c r="C9781" s="92"/>
      <c r="D9781" s="92"/>
      <c r="E9781" s="92"/>
      <c r="F9781" s="92"/>
      <c r="G9781" s="92"/>
      <c r="H9781" s="92"/>
      <c r="I9781" s="92"/>
      <c r="J9781" s="92"/>
      <c r="K9781" s="92"/>
      <c r="N9781" s="92"/>
      <c r="O9781" s="92"/>
      <c r="P9781" s="92"/>
      <c r="Q9781" s="92"/>
      <c r="R9781" s="92"/>
    </row>
    <row r="9782" spans="1:18" x14ac:dyDescent="0.3">
      <c r="A9782" s="107"/>
      <c r="B9782" s="92"/>
      <c r="C9782" s="92"/>
      <c r="D9782" s="92"/>
      <c r="E9782" s="92"/>
      <c r="F9782" s="92"/>
      <c r="G9782" s="92"/>
      <c r="H9782" s="92"/>
      <c r="I9782" s="92"/>
      <c r="J9782" s="92"/>
      <c r="K9782" s="92"/>
      <c r="N9782" s="92"/>
      <c r="O9782" s="92"/>
      <c r="P9782" s="92"/>
      <c r="Q9782" s="92"/>
      <c r="R9782" s="92"/>
    </row>
    <row r="9783" spans="1:18" x14ac:dyDescent="0.3">
      <c r="A9783" s="107"/>
      <c r="B9783" s="92"/>
      <c r="C9783" s="92"/>
      <c r="D9783" s="92"/>
      <c r="E9783" s="92"/>
      <c r="F9783" s="92"/>
      <c r="G9783" s="92"/>
      <c r="H9783" s="92"/>
      <c r="I9783" s="92"/>
      <c r="J9783" s="92"/>
      <c r="K9783" s="92"/>
      <c r="N9783" s="92"/>
      <c r="O9783" s="92"/>
      <c r="P9783" s="92"/>
      <c r="Q9783" s="92"/>
      <c r="R9783" s="92"/>
    </row>
    <row r="9784" spans="1:18" x14ac:dyDescent="0.3">
      <c r="A9784" s="107"/>
      <c r="B9784" s="92"/>
      <c r="C9784" s="92"/>
      <c r="D9784" s="92"/>
      <c r="E9784" s="92"/>
      <c r="F9784" s="92"/>
      <c r="G9784" s="92"/>
      <c r="H9784" s="92"/>
      <c r="I9784" s="92"/>
      <c r="J9784" s="92"/>
      <c r="K9784" s="92"/>
      <c r="N9784" s="92"/>
      <c r="O9784" s="92"/>
      <c r="P9784" s="92"/>
      <c r="Q9784" s="92"/>
      <c r="R9784" s="92"/>
    </row>
    <row r="9785" spans="1:18" x14ac:dyDescent="0.3">
      <c r="A9785" s="107"/>
      <c r="B9785" s="92"/>
      <c r="C9785" s="92"/>
      <c r="D9785" s="92"/>
      <c r="E9785" s="92"/>
      <c r="F9785" s="92"/>
      <c r="G9785" s="92"/>
      <c r="H9785" s="92"/>
      <c r="I9785" s="92"/>
      <c r="J9785" s="92"/>
      <c r="K9785" s="92"/>
      <c r="N9785" s="92"/>
      <c r="O9785" s="92"/>
      <c r="P9785" s="92"/>
      <c r="Q9785" s="92"/>
      <c r="R9785" s="92"/>
    </row>
    <row r="9786" spans="1:18" x14ac:dyDescent="0.3">
      <c r="A9786" s="107"/>
      <c r="B9786" s="92"/>
      <c r="C9786" s="92"/>
      <c r="D9786" s="92"/>
      <c r="E9786" s="92"/>
      <c r="F9786" s="92"/>
      <c r="G9786" s="92"/>
      <c r="H9786" s="92"/>
      <c r="I9786" s="92"/>
      <c r="J9786" s="92"/>
      <c r="K9786" s="92"/>
      <c r="N9786" s="92"/>
      <c r="O9786" s="92"/>
      <c r="P9786" s="92"/>
      <c r="Q9786" s="92"/>
      <c r="R9786" s="92"/>
    </row>
    <row r="9787" spans="1:18" x14ac:dyDescent="0.3">
      <c r="A9787" s="107"/>
      <c r="B9787" s="92"/>
      <c r="C9787" s="92"/>
      <c r="D9787" s="92"/>
      <c r="E9787" s="92"/>
      <c r="F9787" s="92"/>
      <c r="G9787" s="92"/>
      <c r="H9787" s="92"/>
      <c r="I9787" s="92"/>
      <c r="J9787" s="92"/>
      <c r="K9787" s="92"/>
      <c r="N9787" s="92"/>
      <c r="O9787" s="92"/>
      <c r="P9787" s="92"/>
      <c r="Q9787" s="92"/>
      <c r="R9787" s="92"/>
    </row>
    <row r="9788" spans="1:18" x14ac:dyDescent="0.3">
      <c r="A9788" s="107"/>
      <c r="B9788" s="92"/>
      <c r="C9788" s="92"/>
      <c r="D9788" s="92"/>
      <c r="E9788" s="92"/>
      <c r="F9788" s="92"/>
      <c r="G9788" s="92"/>
      <c r="H9788" s="92"/>
      <c r="I9788" s="92"/>
      <c r="J9788" s="92"/>
      <c r="K9788" s="92"/>
      <c r="N9788" s="92"/>
      <c r="O9788" s="92"/>
      <c r="P9788" s="92"/>
      <c r="Q9788" s="92"/>
      <c r="R9788" s="92"/>
    </row>
    <row r="9789" spans="1:18" x14ac:dyDescent="0.3">
      <c r="A9789" s="107"/>
      <c r="B9789" s="92"/>
      <c r="C9789" s="92"/>
      <c r="D9789" s="92"/>
      <c r="E9789" s="92"/>
      <c r="F9789" s="92"/>
      <c r="G9789" s="92"/>
      <c r="H9789" s="92"/>
      <c r="I9789" s="92"/>
      <c r="J9789" s="92"/>
      <c r="K9789" s="92"/>
      <c r="N9789" s="92"/>
      <c r="O9789" s="92"/>
      <c r="P9789" s="92"/>
      <c r="Q9789" s="92"/>
      <c r="R9789" s="92"/>
    </row>
    <row r="9790" spans="1:18" x14ac:dyDescent="0.3">
      <c r="A9790" s="107"/>
      <c r="B9790" s="92"/>
      <c r="C9790" s="92"/>
      <c r="D9790" s="92"/>
      <c r="E9790" s="92"/>
      <c r="F9790" s="92"/>
      <c r="G9790" s="92"/>
      <c r="H9790" s="92"/>
      <c r="I9790" s="92"/>
      <c r="J9790" s="92"/>
      <c r="K9790" s="92"/>
      <c r="N9790" s="92"/>
      <c r="O9790" s="92"/>
      <c r="P9790" s="92"/>
      <c r="Q9790" s="92"/>
      <c r="R9790" s="92"/>
    </row>
    <row r="9791" spans="1:18" x14ac:dyDescent="0.3">
      <c r="A9791" s="107"/>
      <c r="B9791" s="92"/>
      <c r="C9791" s="92"/>
      <c r="D9791" s="92"/>
      <c r="E9791" s="92"/>
      <c r="F9791" s="92"/>
      <c r="G9791" s="92"/>
      <c r="H9791" s="92"/>
      <c r="I9791" s="92"/>
      <c r="J9791" s="92"/>
      <c r="K9791" s="92"/>
      <c r="N9791" s="92"/>
      <c r="O9791" s="92"/>
      <c r="P9791" s="92"/>
      <c r="Q9791" s="92"/>
      <c r="R9791" s="92"/>
    </row>
    <row r="9792" spans="1:18" x14ac:dyDescent="0.3">
      <c r="A9792" s="107"/>
      <c r="B9792" s="92"/>
      <c r="C9792" s="92"/>
      <c r="D9792" s="92"/>
      <c r="E9792" s="92"/>
      <c r="F9792" s="92"/>
      <c r="G9792" s="92"/>
      <c r="H9792" s="92"/>
      <c r="I9792" s="92"/>
      <c r="J9792" s="92"/>
      <c r="K9792" s="92"/>
      <c r="N9792" s="92"/>
      <c r="O9792" s="92"/>
      <c r="P9792" s="92"/>
      <c r="Q9792" s="92"/>
      <c r="R9792" s="92"/>
    </row>
    <row r="9793" spans="1:18" x14ac:dyDescent="0.3">
      <c r="A9793" s="107"/>
      <c r="B9793" s="92"/>
      <c r="C9793" s="92"/>
      <c r="D9793" s="92"/>
      <c r="E9793" s="92"/>
      <c r="F9793" s="92"/>
      <c r="G9793" s="92"/>
      <c r="H9793" s="92"/>
      <c r="I9793" s="92"/>
      <c r="J9793" s="92"/>
      <c r="K9793" s="92"/>
      <c r="N9793" s="92"/>
      <c r="O9793" s="92"/>
      <c r="P9793" s="92"/>
      <c r="Q9793" s="92"/>
      <c r="R9793" s="92"/>
    </row>
    <row r="9794" spans="1:18" x14ac:dyDescent="0.3">
      <c r="A9794" s="107"/>
      <c r="B9794" s="92"/>
      <c r="C9794" s="92"/>
      <c r="D9794" s="92"/>
      <c r="E9794" s="92"/>
      <c r="F9794" s="92"/>
      <c r="G9794" s="92"/>
      <c r="H9794" s="92"/>
      <c r="I9794" s="92"/>
      <c r="J9794" s="92"/>
      <c r="K9794" s="92"/>
      <c r="N9794" s="92"/>
      <c r="O9794" s="92"/>
      <c r="P9794" s="92"/>
      <c r="Q9794" s="92"/>
      <c r="R9794" s="92"/>
    </row>
    <row r="9795" spans="1:18" x14ac:dyDescent="0.3">
      <c r="A9795" s="107"/>
      <c r="B9795" s="92"/>
      <c r="C9795" s="92"/>
      <c r="D9795" s="92"/>
      <c r="E9795" s="92"/>
      <c r="F9795" s="92"/>
      <c r="G9795" s="92"/>
      <c r="H9795" s="92"/>
      <c r="I9795" s="92"/>
      <c r="J9795" s="92"/>
      <c r="K9795" s="92"/>
      <c r="N9795" s="92"/>
      <c r="O9795" s="92"/>
      <c r="P9795" s="92"/>
      <c r="Q9795" s="92"/>
      <c r="R9795" s="92"/>
    </row>
    <row r="9796" spans="1:18" x14ac:dyDescent="0.3">
      <c r="A9796" s="107"/>
      <c r="B9796" s="92"/>
      <c r="C9796" s="92"/>
      <c r="D9796" s="92"/>
      <c r="E9796" s="92"/>
      <c r="F9796" s="92"/>
      <c r="G9796" s="92"/>
      <c r="H9796" s="92"/>
      <c r="I9796" s="92"/>
      <c r="J9796" s="92"/>
      <c r="K9796" s="92"/>
      <c r="N9796" s="92"/>
      <c r="O9796" s="92"/>
      <c r="P9796" s="92"/>
      <c r="Q9796" s="92"/>
      <c r="R9796" s="92"/>
    </row>
    <row r="9797" spans="1:18" x14ac:dyDescent="0.3">
      <c r="A9797" s="107"/>
      <c r="B9797" s="92"/>
      <c r="C9797" s="92"/>
      <c r="D9797" s="92"/>
      <c r="E9797" s="92"/>
      <c r="F9797" s="92"/>
      <c r="G9797" s="92"/>
      <c r="H9797" s="92"/>
      <c r="I9797" s="92"/>
      <c r="J9797" s="92"/>
      <c r="K9797" s="92"/>
      <c r="N9797" s="92"/>
      <c r="O9797" s="92"/>
      <c r="P9797" s="92"/>
      <c r="Q9797" s="92"/>
      <c r="R9797" s="92"/>
    </row>
    <row r="9798" spans="1:18" x14ac:dyDescent="0.3">
      <c r="A9798" s="107"/>
      <c r="B9798" s="92"/>
      <c r="C9798" s="92"/>
      <c r="D9798" s="92"/>
      <c r="E9798" s="92"/>
      <c r="F9798" s="92"/>
      <c r="G9798" s="92"/>
      <c r="H9798" s="92"/>
      <c r="I9798" s="92"/>
      <c r="J9798" s="92"/>
      <c r="K9798" s="92"/>
      <c r="N9798" s="92"/>
      <c r="O9798" s="92"/>
      <c r="P9798" s="92"/>
      <c r="Q9798" s="92"/>
      <c r="R9798" s="92"/>
    </row>
    <row r="9799" spans="1:18" x14ac:dyDescent="0.3">
      <c r="A9799" s="107"/>
      <c r="B9799" s="92"/>
      <c r="C9799" s="92"/>
      <c r="D9799" s="92"/>
      <c r="E9799" s="92"/>
      <c r="F9799" s="92"/>
      <c r="G9799" s="92"/>
      <c r="H9799" s="92"/>
      <c r="I9799" s="92"/>
      <c r="J9799" s="92"/>
      <c r="K9799" s="92"/>
      <c r="N9799" s="92"/>
      <c r="O9799" s="92"/>
      <c r="P9799" s="92"/>
      <c r="Q9799" s="92"/>
      <c r="R9799" s="92"/>
    </row>
    <row r="9800" spans="1:18" x14ac:dyDescent="0.3">
      <c r="A9800" s="107"/>
      <c r="B9800" s="92"/>
      <c r="C9800" s="92"/>
      <c r="D9800" s="92"/>
      <c r="E9800" s="92"/>
      <c r="F9800" s="92"/>
      <c r="G9800" s="92"/>
      <c r="H9800" s="92"/>
      <c r="I9800" s="92"/>
      <c r="J9800" s="92"/>
      <c r="K9800" s="92"/>
      <c r="N9800" s="92"/>
      <c r="O9800" s="92"/>
      <c r="P9800" s="92"/>
      <c r="Q9800" s="92"/>
      <c r="R9800" s="92"/>
    </row>
    <row r="9801" spans="1:18" x14ac:dyDescent="0.3">
      <c r="A9801" s="107"/>
      <c r="B9801" s="92"/>
      <c r="C9801" s="92"/>
      <c r="D9801" s="92"/>
      <c r="E9801" s="92"/>
      <c r="F9801" s="92"/>
      <c r="G9801" s="92"/>
      <c r="H9801" s="92"/>
      <c r="I9801" s="92"/>
      <c r="J9801" s="92"/>
      <c r="K9801" s="92"/>
      <c r="N9801" s="92"/>
      <c r="O9801" s="92"/>
      <c r="P9801" s="92"/>
      <c r="Q9801" s="92"/>
      <c r="R9801" s="92"/>
    </row>
    <row r="9802" spans="1:18" x14ac:dyDescent="0.3">
      <c r="A9802" s="107"/>
      <c r="B9802" s="92"/>
      <c r="C9802" s="92"/>
      <c r="D9802" s="92"/>
      <c r="E9802" s="92"/>
      <c r="F9802" s="92"/>
      <c r="G9802" s="92"/>
      <c r="H9802" s="92"/>
      <c r="I9802" s="92"/>
      <c r="J9802" s="92"/>
      <c r="K9802" s="92"/>
      <c r="N9802" s="92"/>
      <c r="O9802" s="92"/>
      <c r="P9802" s="92"/>
      <c r="Q9802" s="92"/>
      <c r="R9802" s="92"/>
    </row>
    <row r="9803" spans="1:18" x14ac:dyDescent="0.3">
      <c r="A9803" s="107"/>
      <c r="B9803" s="92"/>
      <c r="C9803" s="92"/>
      <c r="D9803" s="92"/>
      <c r="E9803" s="92"/>
      <c r="F9803" s="92"/>
      <c r="G9803" s="92"/>
      <c r="H9803" s="92"/>
      <c r="I9803" s="92"/>
      <c r="J9803" s="92"/>
      <c r="K9803" s="92"/>
      <c r="N9803" s="92"/>
      <c r="O9803" s="92"/>
      <c r="P9803" s="92"/>
      <c r="Q9803" s="92"/>
      <c r="R9803" s="92"/>
    </row>
    <row r="9804" spans="1:18" x14ac:dyDescent="0.3">
      <c r="A9804" s="107"/>
      <c r="B9804" s="92"/>
      <c r="C9804" s="92"/>
      <c r="D9804" s="92"/>
      <c r="E9804" s="92"/>
      <c r="F9804" s="92"/>
      <c r="G9804" s="92"/>
      <c r="H9804" s="92"/>
      <c r="I9804" s="92"/>
      <c r="J9804" s="92"/>
      <c r="K9804" s="92"/>
      <c r="N9804" s="92"/>
      <c r="O9804" s="92"/>
      <c r="P9804" s="92"/>
      <c r="Q9804" s="92"/>
      <c r="R9804" s="92"/>
    </row>
    <row r="9805" spans="1:18" x14ac:dyDescent="0.3">
      <c r="A9805" s="107"/>
      <c r="B9805" s="92"/>
      <c r="C9805" s="92"/>
      <c r="D9805" s="92"/>
      <c r="E9805" s="92"/>
      <c r="F9805" s="92"/>
      <c r="G9805" s="92"/>
      <c r="H9805" s="92"/>
      <c r="I9805" s="92"/>
      <c r="J9805" s="92"/>
      <c r="K9805" s="92"/>
      <c r="N9805" s="92"/>
      <c r="O9805" s="92"/>
      <c r="P9805" s="92"/>
      <c r="Q9805" s="92"/>
      <c r="R9805" s="92"/>
    </row>
    <row r="9806" spans="1:18" x14ac:dyDescent="0.3">
      <c r="A9806" s="107"/>
      <c r="B9806" s="92"/>
      <c r="C9806" s="92"/>
      <c r="D9806" s="92"/>
      <c r="E9806" s="92"/>
      <c r="F9806" s="92"/>
      <c r="G9806" s="92"/>
      <c r="H9806" s="92"/>
      <c r="I9806" s="92"/>
      <c r="J9806" s="92"/>
      <c r="K9806" s="92"/>
      <c r="N9806" s="92"/>
      <c r="O9806" s="92"/>
      <c r="P9806" s="92"/>
      <c r="Q9806" s="92"/>
      <c r="R9806" s="92"/>
    </row>
    <row r="9807" spans="1:18" x14ac:dyDescent="0.3">
      <c r="A9807" s="107"/>
      <c r="B9807" s="92"/>
      <c r="C9807" s="92"/>
      <c r="D9807" s="92"/>
      <c r="E9807" s="92"/>
      <c r="F9807" s="92"/>
      <c r="G9807" s="92"/>
      <c r="H9807" s="92"/>
      <c r="I9807" s="92"/>
      <c r="J9807" s="92"/>
      <c r="K9807" s="92"/>
      <c r="N9807" s="92"/>
      <c r="O9807" s="92"/>
      <c r="P9807" s="92"/>
      <c r="Q9807" s="92"/>
      <c r="R9807" s="92"/>
    </row>
    <row r="9808" spans="1:18" x14ac:dyDescent="0.3">
      <c r="A9808" s="107"/>
      <c r="B9808" s="92"/>
      <c r="C9808" s="92"/>
      <c r="D9808" s="92"/>
      <c r="E9808" s="92"/>
      <c r="F9808" s="92"/>
      <c r="G9808" s="92"/>
      <c r="H9808" s="92"/>
      <c r="I9808" s="92"/>
      <c r="J9808" s="92"/>
      <c r="K9808" s="92"/>
      <c r="N9808" s="92"/>
      <c r="O9808" s="92"/>
      <c r="P9808" s="92"/>
      <c r="Q9808" s="92"/>
      <c r="R9808" s="92"/>
    </row>
    <row r="9809" spans="1:18" x14ac:dyDescent="0.3">
      <c r="A9809" s="107"/>
      <c r="B9809" s="92"/>
      <c r="C9809" s="92"/>
      <c r="D9809" s="92"/>
      <c r="E9809" s="92"/>
      <c r="F9809" s="92"/>
      <c r="G9809" s="92"/>
      <c r="H9809" s="92"/>
      <c r="I9809" s="92"/>
      <c r="J9809" s="92"/>
      <c r="K9809" s="92"/>
      <c r="N9809" s="92"/>
      <c r="O9809" s="92"/>
      <c r="P9809" s="92"/>
      <c r="Q9809" s="92"/>
      <c r="R9809" s="92"/>
    </row>
    <row r="9810" spans="1:18" x14ac:dyDescent="0.3">
      <c r="A9810" s="107"/>
      <c r="B9810" s="92"/>
      <c r="C9810" s="92"/>
      <c r="D9810" s="92"/>
      <c r="E9810" s="92"/>
      <c r="F9810" s="92"/>
      <c r="G9810" s="92"/>
      <c r="H9810" s="92"/>
      <c r="I9810" s="92"/>
      <c r="J9810" s="92"/>
      <c r="K9810" s="92"/>
      <c r="N9810" s="92"/>
      <c r="O9810" s="92"/>
      <c r="P9810" s="92"/>
      <c r="Q9810" s="92"/>
      <c r="R9810" s="92"/>
    </row>
    <row r="9811" spans="1:18" x14ac:dyDescent="0.3">
      <c r="A9811" s="107"/>
      <c r="B9811" s="92"/>
      <c r="C9811" s="92"/>
      <c r="D9811" s="92"/>
      <c r="E9811" s="92"/>
      <c r="F9811" s="92"/>
      <c r="G9811" s="92"/>
      <c r="H9811" s="92"/>
      <c r="I9811" s="92"/>
      <c r="J9811" s="92"/>
      <c r="K9811" s="92"/>
      <c r="N9811" s="92"/>
      <c r="O9811" s="92"/>
      <c r="P9811" s="92"/>
      <c r="Q9811" s="92"/>
      <c r="R9811" s="92"/>
    </row>
    <row r="9812" spans="1:18" x14ac:dyDescent="0.3">
      <c r="A9812" s="107"/>
      <c r="B9812" s="92"/>
      <c r="C9812" s="92"/>
      <c r="D9812" s="92"/>
      <c r="E9812" s="92"/>
      <c r="F9812" s="92"/>
      <c r="G9812" s="92"/>
      <c r="H9812" s="92"/>
      <c r="I9812" s="92"/>
      <c r="J9812" s="92"/>
      <c r="K9812" s="92"/>
      <c r="N9812" s="92"/>
      <c r="O9812" s="92"/>
      <c r="P9812" s="92"/>
      <c r="Q9812" s="92"/>
      <c r="R9812" s="92"/>
    </row>
    <row r="9813" spans="1:18" x14ac:dyDescent="0.3">
      <c r="A9813" s="107"/>
      <c r="B9813" s="92"/>
      <c r="C9813" s="92"/>
      <c r="D9813" s="92"/>
      <c r="E9813" s="92"/>
      <c r="F9813" s="92"/>
      <c r="G9813" s="92"/>
      <c r="H9813" s="92"/>
      <c r="I9813" s="92"/>
      <c r="J9813" s="92"/>
      <c r="K9813" s="92"/>
      <c r="N9813" s="92"/>
      <c r="O9813" s="92"/>
      <c r="P9813" s="92"/>
      <c r="Q9813" s="92"/>
      <c r="R9813" s="92"/>
    </row>
    <row r="9814" spans="1:18" x14ac:dyDescent="0.3">
      <c r="A9814" s="107"/>
      <c r="B9814" s="92"/>
      <c r="C9814" s="92"/>
      <c r="D9814" s="92"/>
      <c r="E9814" s="92"/>
      <c r="F9814" s="92"/>
      <c r="G9814" s="92"/>
      <c r="H9814" s="92"/>
      <c r="I9814" s="92"/>
      <c r="J9814" s="92"/>
      <c r="K9814" s="92"/>
      <c r="N9814" s="92"/>
      <c r="O9814" s="92"/>
      <c r="P9814" s="92"/>
      <c r="Q9814" s="92"/>
      <c r="R9814" s="92"/>
    </row>
    <row r="9815" spans="1:18" x14ac:dyDescent="0.3">
      <c r="A9815" s="107"/>
      <c r="B9815" s="92"/>
      <c r="C9815" s="92"/>
      <c r="D9815" s="92"/>
      <c r="E9815" s="92"/>
      <c r="F9815" s="92"/>
      <c r="G9815" s="92"/>
      <c r="H9815" s="92"/>
      <c r="I9815" s="92"/>
      <c r="J9815" s="92"/>
      <c r="K9815" s="92"/>
      <c r="N9815" s="92"/>
      <c r="O9815" s="92"/>
      <c r="P9815" s="92"/>
      <c r="Q9815" s="92"/>
      <c r="R9815" s="92"/>
    </row>
    <row r="9816" spans="1:18" x14ac:dyDescent="0.3">
      <c r="A9816" s="107"/>
      <c r="B9816" s="92"/>
      <c r="C9816" s="92"/>
      <c r="D9816" s="92"/>
      <c r="E9816" s="92"/>
      <c r="F9816" s="92"/>
      <c r="G9816" s="92"/>
      <c r="H9816" s="92"/>
      <c r="I9816" s="92"/>
      <c r="J9816" s="92"/>
      <c r="K9816" s="92"/>
      <c r="N9816" s="92"/>
      <c r="O9816" s="92"/>
      <c r="P9816" s="92"/>
      <c r="Q9816" s="92"/>
      <c r="R9816" s="92"/>
    </row>
    <row r="9817" spans="1:18" x14ac:dyDescent="0.3">
      <c r="A9817" s="107"/>
      <c r="B9817" s="92"/>
      <c r="C9817" s="92"/>
      <c r="D9817" s="92"/>
      <c r="E9817" s="92"/>
      <c r="F9817" s="92"/>
      <c r="G9817" s="92"/>
      <c r="H9817" s="92"/>
      <c r="I9817" s="92"/>
      <c r="J9817" s="92"/>
      <c r="K9817" s="92"/>
      <c r="N9817" s="92"/>
      <c r="O9817" s="92"/>
      <c r="P9817" s="92"/>
      <c r="Q9817" s="92"/>
      <c r="R9817" s="92"/>
    </row>
    <row r="9818" spans="1:18" x14ac:dyDescent="0.3">
      <c r="A9818" s="107"/>
      <c r="B9818" s="92"/>
      <c r="C9818" s="92"/>
      <c r="D9818" s="92"/>
      <c r="E9818" s="92"/>
      <c r="F9818" s="92"/>
      <c r="G9818" s="92"/>
      <c r="H9818" s="92"/>
      <c r="I9818" s="92"/>
      <c r="J9818" s="92"/>
      <c r="K9818" s="92"/>
      <c r="N9818" s="92"/>
      <c r="O9818" s="92"/>
      <c r="P9818" s="92"/>
      <c r="Q9818" s="92"/>
      <c r="R9818" s="92"/>
    </row>
    <row r="9819" spans="1:18" x14ac:dyDescent="0.3">
      <c r="A9819" s="107"/>
      <c r="B9819" s="92"/>
      <c r="C9819" s="92"/>
      <c r="D9819" s="92"/>
      <c r="E9819" s="92"/>
      <c r="F9819" s="92"/>
      <c r="G9819" s="92"/>
      <c r="H9819" s="92"/>
      <c r="I9819" s="92"/>
      <c r="J9819" s="92"/>
      <c r="K9819" s="92"/>
      <c r="N9819" s="92"/>
      <c r="O9819" s="92"/>
      <c r="P9819" s="92"/>
      <c r="Q9819" s="92"/>
      <c r="R9819" s="92"/>
    </row>
    <row r="9820" spans="1:18" x14ac:dyDescent="0.3">
      <c r="A9820" s="107"/>
      <c r="B9820" s="92"/>
      <c r="C9820" s="92"/>
      <c r="D9820" s="92"/>
      <c r="E9820" s="92"/>
      <c r="F9820" s="92"/>
      <c r="G9820" s="92"/>
      <c r="H9820" s="92"/>
      <c r="I9820" s="92"/>
      <c r="J9820" s="92"/>
      <c r="K9820" s="92"/>
      <c r="N9820" s="92"/>
      <c r="O9820" s="92"/>
      <c r="P9820" s="92"/>
      <c r="Q9820" s="92"/>
      <c r="R9820" s="92"/>
    </row>
    <row r="9821" spans="1:18" x14ac:dyDescent="0.3">
      <c r="A9821" s="107"/>
      <c r="B9821" s="92"/>
      <c r="C9821" s="92"/>
      <c r="D9821" s="92"/>
      <c r="E9821" s="92"/>
      <c r="F9821" s="92"/>
      <c r="G9821" s="92"/>
      <c r="H9821" s="92"/>
      <c r="I9821" s="92"/>
      <c r="J9821" s="92"/>
      <c r="K9821" s="92"/>
      <c r="N9821" s="92"/>
      <c r="O9821" s="92"/>
      <c r="P9821" s="92"/>
      <c r="Q9821" s="92"/>
      <c r="R9821" s="92"/>
    </row>
    <row r="9822" spans="1:18" x14ac:dyDescent="0.3">
      <c r="A9822" s="107"/>
      <c r="B9822" s="92"/>
      <c r="C9822" s="92"/>
      <c r="D9822" s="92"/>
      <c r="E9822" s="92"/>
      <c r="F9822" s="92"/>
      <c r="G9822" s="92"/>
      <c r="H9822" s="92"/>
      <c r="I9822" s="92"/>
      <c r="J9822" s="92"/>
      <c r="K9822" s="92"/>
      <c r="N9822" s="92"/>
      <c r="O9822" s="92"/>
      <c r="P9822" s="92"/>
      <c r="Q9822" s="92"/>
      <c r="R9822" s="92"/>
    </row>
    <row r="9823" spans="1:18" x14ac:dyDescent="0.3">
      <c r="A9823" s="107"/>
      <c r="B9823" s="92"/>
      <c r="C9823" s="92"/>
      <c r="D9823" s="92"/>
      <c r="E9823" s="92"/>
      <c r="F9823" s="92"/>
      <c r="G9823" s="92"/>
      <c r="H9823" s="92"/>
      <c r="I9823" s="92"/>
      <c r="J9823" s="92"/>
      <c r="K9823" s="92"/>
      <c r="N9823" s="92"/>
      <c r="O9823" s="92"/>
      <c r="P9823" s="92"/>
      <c r="Q9823" s="92"/>
      <c r="R9823" s="92"/>
    </row>
    <row r="9824" spans="1:18" x14ac:dyDescent="0.3">
      <c r="A9824" s="107"/>
      <c r="B9824" s="92"/>
      <c r="C9824" s="92"/>
      <c r="D9824" s="92"/>
      <c r="E9824" s="92"/>
      <c r="F9824" s="92"/>
      <c r="G9824" s="92"/>
      <c r="H9824" s="92"/>
      <c r="I9824" s="92"/>
      <c r="J9824" s="92"/>
      <c r="K9824" s="92"/>
      <c r="N9824" s="92"/>
      <c r="O9824" s="92"/>
      <c r="P9824" s="92"/>
      <c r="Q9824" s="92"/>
      <c r="R9824" s="92"/>
    </row>
    <row r="9825" spans="1:18" x14ac:dyDescent="0.3">
      <c r="A9825" s="107"/>
      <c r="B9825" s="92"/>
      <c r="C9825" s="92"/>
      <c r="D9825" s="92"/>
      <c r="E9825" s="92"/>
      <c r="F9825" s="92"/>
      <c r="G9825" s="92"/>
      <c r="H9825" s="92"/>
      <c r="I9825" s="92"/>
      <c r="J9825" s="92"/>
      <c r="K9825" s="92"/>
      <c r="N9825" s="92"/>
      <c r="O9825" s="92"/>
      <c r="P9825" s="92"/>
      <c r="Q9825" s="92"/>
      <c r="R9825" s="92"/>
    </row>
    <row r="9826" spans="1:18" x14ac:dyDescent="0.3">
      <c r="A9826" s="107"/>
      <c r="B9826" s="92"/>
      <c r="C9826" s="92"/>
      <c r="D9826" s="92"/>
      <c r="E9826" s="92"/>
      <c r="F9826" s="92"/>
      <c r="G9826" s="92"/>
      <c r="H9826" s="92"/>
      <c r="I9826" s="92"/>
      <c r="J9826" s="92"/>
      <c r="K9826" s="92"/>
      <c r="N9826" s="92"/>
      <c r="O9826" s="92"/>
      <c r="P9826" s="92"/>
      <c r="Q9826" s="92"/>
      <c r="R9826" s="92"/>
    </row>
    <row r="9827" spans="1:18" x14ac:dyDescent="0.3">
      <c r="A9827" s="107"/>
      <c r="B9827" s="92"/>
      <c r="C9827" s="92"/>
      <c r="D9827" s="92"/>
      <c r="E9827" s="92"/>
      <c r="F9827" s="92"/>
      <c r="G9827" s="92"/>
      <c r="H9827" s="92"/>
      <c r="I9827" s="92"/>
      <c r="J9827" s="92"/>
      <c r="K9827" s="92"/>
      <c r="N9827" s="92"/>
      <c r="O9827" s="92"/>
      <c r="P9827" s="92"/>
      <c r="Q9827" s="92"/>
      <c r="R9827" s="92"/>
    </row>
    <row r="9828" spans="1:18" x14ac:dyDescent="0.3">
      <c r="A9828" s="107"/>
      <c r="B9828" s="92"/>
      <c r="C9828" s="92"/>
      <c r="D9828" s="92"/>
      <c r="E9828" s="92"/>
      <c r="F9828" s="92"/>
      <c r="G9828" s="92"/>
      <c r="H9828" s="92"/>
      <c r="I9828" s="92"/>
      <c r="J9828" s="92"/>
      <c r="K9828" s="92"/>
      <c r="N9828" s="92"/>
      <c r="O9828" s="92"/>
      <c r="P9828" s="92"/>
      <c r="Q9828" s="92"/>
      <c r="R9828" s="92"/>
    </row>
    <row r="9829" spans="1:18" x14ac:dyDescent="0.3">
      <c r="A9829" s="107"/>
      <c r="B9829" s="92"/>
      <c r="C9829" s="92"/>
      <c r="D9829" s="92"/>
      <c r="E9829" s="92"/>
      <c r="F9829" s="92"/>
      <c r="G9829" s="92"/>
      <c r="H9829" s="92"/>
      <c r="I9829" s="92"/>
      <c r="J9829" s="92"/>
      <c r="K9829" s="92"/>
      <c r="N9829" s="92"/>
      <c r="O9829" s="92"/>
      <c r="P9829" s="92"/>
      <c r="Q9829" s="92"/>
      <c r="R9829" s="92"/>
    </row>
    <row r="9830" spans="1:18" x14ac:dyDescent="0.3">
      <c r="A9830" s="107"/>
      <c r="B9830" s="92"/>
      <c r="C9830" s="92"/>
      <c r="D9830" s="92"/>
      <c r="E9830" s="92"/>
      <c r="F9830" s="92"/>
      <c r="G9830" s="92"/>
      <c r="H9830" s="92"/>
      <c r="I9830" s="92"/>
      <c r="J9830" s="92"/>
      <c r="K9830" s="92"/>
      <c r="N9830" s="92"/>
      <c r="O9830" s="92"/>
      <c r="P9830" s="92"/>
      <c r="Q9830" s="92"/>
      <c r="R9830" s="92"/>
    </row>
    <row r="9831" spans="1:18" x14ac:dyDescent="0.3">
      <c r="A9831" s="107"/>
      <c r="B9831" s="92"/>
      <c r="C9831" s="92"/>
      <c r="D9831" s="92"/>
      <c r="E9831" s="92"/>
      <c r="F9831" s="92"/>
      <c r="G9831" s="92"/>
      <c r="H9831" s="92"/>
      <c r="I9831" s="92"/>
      <c r="J9831" s="92"/>
      <c r="K9831" s="92"/>
      <c r="N9831" s="92"/>
      <c r="O9831" s="92"/>
      <c r="P9831" s="92"/>
      <c r="Q9831" s="92"/>
      <c r="R9831" s="92"/>
    </row>
    <row r="9832" spans="1:18" x14ac:dyDescent="0.3">
      <c r="A9832" s="107"/>
      <c r="B9832" s="92"/>
      <c r="C9832" s="92"/>
      <c r="D9832" s="92"/>
      <c r="E9832" s="92"/>
      <c r="F9832" s="92"/>
      <c r="G9832" s="92"/>
      <c r="H9832" s="92"/>
      <c r="I9832" s="92"/>
      <c r="J9832" s="92"/>
      <c r="K9832" s="92"/>
      <c r="N9832" s="92"/>
      <c r="O9832" s="92"/>
      <c r="P9832" s="92"/>
      <c r="Q9832" s="92"/>
      <c r="R9832" s="92"/>
    </row>
    <row r="9833" spans="1:18" x14ac:dyDescent="0.3">
      <c r="A9833" s="107"/>
      <c r="B9833" s="92"/>
      <c r="C9833" s="92"/>
      <c r="D9833" s="92"/>
      <c r="E9833" s="92"/>
      <c r="F9833" s="92"/>
      <c r="G9833" s="92"/>
      <c r="H9833" s="92"/>
      <c r="I9833" s="92"/>
      <c r="J9833" s="92"/>
      <c r="K9833" s="92"/>
      <c r="N9833" s="92"/>
      <c r="O9833" s="92"/>
      <c r="P9833" s="92"/>
      <c r="Q9833" s="92"/>
      <c r="R9833" s="92"/>
    </row>
    <row r="9834" spans="1:18" x14ac:dyDescent="0.3">
      <c r="A9834" s="107"/>
      <c r="B9834" s="92"/>
      <c r="C9834" s="92"/>
      <c r="D9834" s="92"/>
      <c r="E9834" s="92"/>
      <c r="F9834" s="92"/>
      <c r="G9834" s="92"/>
      <c r="H9834" s="92"/>
      <c r="I9834" s="92"/>
      <c r="J9834" s="92"/>
      <c r="K9834" s="92"/>
      <c r="N9834" s="92"/>
      <c r="O9834" s="92"/>
      <c r="P9834" s="92"/>
      <c r="Q9834" s="92"/>
      <c r="R9834" s="92"/>
    </row>
    <row r="9835" spans="1:18" x14ac:dyDescent="0.3">
      <c r="A9835" s="107"/>
      <c r="B9835" s="92"/>
      <c r="C9835" s="92"/>
      <c r="D9835" s="92"/>
      <c r="E9835" s="92"/>
      <c r="F9835" s="92"/>
      <c r="G9835" s="92"/>
      <c r="H9835" s="92"/>
      <c r="I9835" s="92"/>
      <c r="J9835" s="92"/>
      <c r="K9835" s="92"/>
      <c r="N9835" s="92"/>
      <c r="O9835" s="92"/>
      <c r="P9835" s="92"/>
      <c r="Q9835" s="92"/>
      <c r="R9835" s="92"/>
    </row>
    <row r="9836" spans="1:18" x14ac:dyDescent="0.3">
      <c r="A9836" s="107"/>
      <c r="B9836" s="92"/>
      <c r="C9836" s="92"/>
      <c r="D9836" s="92"/>
      <c r="E9836" s="92"/>
      <c r="F9836" s="92"/>
      <c r="G9836" s="92"/>
      <c r="H9836" s="92"/>
      <c r="I9836" s="92"/>
      <c r="J9836" s="92"/>
      <c r="K9836" s="92"/>
      <c r="N9836" s="92"/>
      <c r="O9836" s="92"/>
      <c r="P9836" s="92"/>
      <c r="Q9836" s="92"/>
      <c r="R9836" s="92"/>
    </row>
    <row r="9837" spans="1:18" x14ac:dyDescent="0.3">
      <c r="A9837" s="107"/>
      <c r="B9837" s="92"/>
      <c r="C9837" s="92"/>
      <c r="D9837" s="92"/>
      <c r="E9837" s="92"/>
      <c r="F9837" s="92"/>
      <c r="G9837" s="92"/>
      <c r="H9837" s="92"/>
      <c r="I9837" s="92"/>
      <c r="J9837" s="92"/>
      <c r="K9837" s="92"/>
      <c r="N9837" s="92"/>
      <c r="O9837" s="92"/>
      <c r="P9837" s="92"/>
      <c r="Q9837" s="92"/>
      <c r="R9837" s="92"/>
    </row>
    <row r="9838" spans="1:18" x14ac:dyDescent="0.3">
      <c r="A9838" s="107"/>
      <c r="B9838" s="92"/>
      <c r="C9838" s="92"/>
      <c r="D9838" s="92"/>
      <c r="E9838" s="92"/>
      <c r="F9838" s="92"/>
      <c r="G9838" s="92"/>
      <c r="H9838" s="92"/>
      <c r="I9838" s="92"/>
      <c r="J9838" s="92"/>
      <c r="K9838" s="92"/>
      <c r="N9838" s="92"/>
      <c r="O9838" s="92"/>
      <c r="P9838" s="92"/>
      <c r="Q9838" s="92"/>
      <c r="R9838" s="92"/>
    </row>
    <row r="9839" spans="1:18" x14ac:dyDescent="0.3">
      <c r="A9839" s="107"/>
      <c r="B9839" s="92"/>
      <c r="C9839" s="92"/>
      <c r="D9839" s="92"/>
      <c r="E9839" s="92"/>
      <c r="F9839" s="92"/>
      <c r="G9839" s="92"/>
      <c r="H9839" s="92"/>
      <c r="I9839" s="92"/>
      <c r="J9839" s="92"/>
      <c r="K9839" s="92"/>
      <c r="N9839" s="92"/>
      <c r="O9839" s="92"/>
      <c r="P9839" s="92"/>
      <c r="Q9839" s="92"/>
      <c r="R9839" s="92"/>
    </row>
    <row r="9840" spans="1:18" x14ac:dyDescent="0.3">
      <c r="A9840" s="107"/>
      <c r="B9840" s="92"/>
      <c r="C9840" s="92"/>
      <c r="D9840" s="92"/>
      <c r="E9840" s="92"/>
      <c r="F9840" s="92"/>
      <c r="G9840" s="92"/>
      <c r="H9840" s="92"/>
      <c r="I9840" s="92"/>
      <c r="J9840" s="92"/>
      <c r="K9840" s="92"/>
      <c r="N9840" s="92"/>
      <c r="O9840" s="92"/>
      <c r="P9840" s="92"/>
      <c r="Q9840" s="92"/>
      <c r="R9840" s="92"/>
    </row>
    <row r="9841" spans="1:18" x14ac:dyDescent="0.3">
      <c r="A9841" s="107"/>
      <c r="B9841" s="92"/>
      <c r="C9841" s="92"/>
      <c r="D9841" s="92"/>
      <c r="E9841" s="92"/>
      <c r="F9841" s="92"/>
      <c r="G9841" s="92"/>
      <c r="H9841" s="92"/>
      <c r="I9841" s="92"/>
      <c r="J9841" s="92"/>
      <c r="K9841" s="92"/>
      <c r="N9841" s="92"/>
      <c r="O9841" s="92"/>
      <c r="P9841" s="92"/>
      <c r="Q9841" s="92"/>
      <c r="R9841" s="92"/>
    </row>
    <row r="9842" spans="1:18" x14ac:dyDescent="0.3">
      <c r="A9842" s="107"/>
      <c r="B9842" s="92"/>
      <c r="C9842" s="92"/>
      <c r="D9842" s="92"/>
      <c r="E9842" s="92"/>
      <c r="F9842" s="92"/>
      <c r="G9842" s="92"/>
      <c r="H9842" s="92"/>
      <c r="I9842" s="92"/>
      <c r="J9842" s="92"/>
      <c r="K9842" s="92"/>
      <c r="N9842" s="92"/>
      <c r="O9842" s="92"/>
      <c r="P9842" s="92"/>
      <c r="Q9842" s="92"/>
      <c r="R9842" s="92"/>
    </row>
    <row r="9843" spans="1:18" x14ac:dyDescent="0.3">
      <c r="A9843" s="107"/>
      <c r="B9843" s="92"/>
      <c r="C9843" s="92"/>
      <c r="D9843" s="92"/>
      <c r="E9843" s="92"/>
      <c r="F9843" s="92"/>
      <c r="G9843" s="92"/>
      <c r="H9843" s="92"/>
      <c r="I9843" s="92"/>
      <c r="J9843" s="92"/>
      <c r="K9843" s="92"/>
      <c r="N9843" s="92"/>
      <c r="O9843" s="92"/>
      <c r="P9843" s="92"/>
      <c r="Q9843" s="92"/>
      <c r="R9843" s="92"/>
    </row>
    <row r="9844" spans="1:18" x14ac:dyDescent="0.3">
      <c r="A9844" s="107"/>
      <c r="B9844" s="92"/>
      <c r="C9844" s="92"/>
      <c r="D9844" s="92"/>
      <c r="E9844" s="92"/>
      <c r="F9844" s="92"/>
      <c r="G9844" s="92"/>
      <c r="H9844" s="92"/>
      <c r="I9844" s="92"/>
      <c r="J9844" s="92"/>
      <c r="K9844" s="92"/>
      <c r="N9844" s="92"/>
      <c r="O9844" s="92"/>
      <c r="P9844" s="92"/>
      <c r="Q9844" s="92"/>
      <c r="R9844" s="92"/>
    </row>
    <row r="9845" spans="1:18" x14ac:dyDescent="0.3">
      <c r="A9845" s="107"/>
      <c r="B9845" s="92"/>
      <c r="C9845" s="92"/>
      <c r="D9845" s="92"/>
      <c r="E9845" s="92"/>
      <c r="F9845" s="92"/>
      <c r="G9845" s="92"/>
      <c r="H9845" s="92"/>
      <c r="I9845" s="92"/>
      <c r="J9845" s="92"/>
      <c r="K9845" s="92"/>
      <c r="N9845" s="92"/>
      <c r="O9845" s="92"/>
      <c r="P9845" s="92"/>
      <c r="Q9845" s="92"/>
      <c r="R9845" s="92"/>
    </row>
    <row r="9846" spans="1:18" x14ac:dyDescent="0.3">
      <c r="A9846" s="107"/>
      <c r="B9846" s="92"/>
      <c r="C9846" s="92"/>
      <c r="D9846" s="92"/>
      <c r="E9846" s="92"/>
      <c r="F9846" s="92"/>
      <c r="G9846" s="92"/>
      <c r="H9846" s="92"/>
      <c r="I9846" s="92"/>
      <c r="J9846" s="92"/>
      <c r="K9846" s="92"/>
      <c r="N9846" s="92"/>
      <c r="O9846" s="92"/>
      <c r="P9846" s="92"/>
      <c r="Q9846" s="92"/>
      <c r="R9846" s="92"/>
    </row>
    <row r="9847" spans="1:18" x14ac:dyDescent="0.3">
      <c r="A9847" s="107"/>
      <c r="B9847" s="92"/>
      <c r="C9847" s="92"/>
      <c r="D9847" s="92"/>
      <c r="E9847" s="92"/>
      <c r="F9847" s="92"/>
      <c r="G9847" s="92"/>
      <c r="H9847" s="92"/>
      <c r="I9847" s="92"/>
      <c r="J9847" s="92"/>
      <c r="K9847" s="92"/>
      <c r="N9847" s="92"/>
      <c r="O9847" s="92"/>
      <c r="P9847" s="92"/>
      <c r="Q9847" s="92"/>
      <c r="R9847" s="92"/>
    </row>
    <row r="9848" spans="1:18" x14ac:dyDescent="0.3">
      <c r="A9848" s="107"/>
      <c r="B9848" s="92"/>
      <c r="C9848" s="92"/>
      <c r="D9848" s="92"/>
      <c r="E9848" s="92"/>
      <c r="F9848" s="92"/>
      <c r="G9848" s="92"/>
      <c r="H9848" s="92"/>
      <c r="I9848" s="92"/>
      <c r="J9848" s="92"/>
      <c r="K9848" s="92"/>
      <c r="N9848" s="92"/>
      <c r="O9848" s="92"/>
      <c r="P9848" s="92"/>
      <c r="Q9848" s="92"/>
      <c r="R9848" s="92"/>
    </row>
    <row r="9849" spans="1:18" x14ac:dyDescent="0.3">
      <c r="A9849" s="107"/>
      <c r="B9849" s="92"/>
      <c r="C9849" s="92"/>
      <c r="D9849" s="92"/>
      <c r="E9849" s="92"/>
      <c r="F9849" s="92"/>
      <c r="G9849" s="92"/>
      <c r="H9849" s="92"/>
      <c r="I9849" s="92"/>
      <c r="J9849" s="92"/>
      <c r="K9849" s="92"/>
      <c r="N9849" s="92"/>
      <c r="O9849" s="92"/>
      <c r="P9849" s="92"/>
      <c r="Q9849" s="92"/>
      <c r="R9849" s="92"/>
    </row>
    <row r="9850" spans="1:18" x14ac:dyDescent="0.3">
      <c r="A9850" s="107"/>
      <c r="B9850" s="92"/>
      <c r="C9850" s="92"/>
      <c r="D9850" s="92"/>
      <c r="E9850" s="92"/>
      <c r="F9850" s="92"/>
      <c r="G9850" s="92"/>
      <c r="H9850" s="92"/>
      <c r="I9850" s="92"/>
      <c r="J9850" s="92"/>
      <c r="K9850" s="92"/>
      <c r="N9850" s="92"/>
      <c r="O9850" s="92"/>
      <c r="P9850" s="92"/>
      <c r="Q9850" s="92"/>
      <c r="R9850" s="92"/>
    </row>
    <row r="9851" spans="1:18" x14ac:dyDescent="0.3">
      <c r="A9851" s="107"/>
      <c r="B9851" s="92"/>
      <c r="C9851" s="92"/>
      <c r="D9851" s="92"/>
      <c r="E9851" s="92"/>
      <c r="F9851" s="92"/>
      <c r="G9851" s="92"/>
      <c r="H9851" s="92"/>
      <c r="I9851" s="92"/>
      <c r="J9851" s="92"/>
      <c r="K9851" s="92"/>
      <c r="N9851" s="92"/>
      <c r="O9851" s="92"/>
      <c r="P9851" s="92"/>
      <c r="Q9851" s="92"/>
      <c r="R9851" s="92"/>
    </row>
    <row r="9852" spans="1:18" x14ac:dyDescent="0.3">
      <c r="A9852" s="107"/>
      <c r="B9852" s="92"/>
      <c r="C9852" s="92"/>
      <c r="D9852" s="92"/>
      <c r="E9852" s="92"/>
      <c r="F9852" s="92"/>
      <c r="G9852" s="92"/>
      <c r="H9852" s="92"/>
      <c r="I9852" s="92"/>
      <c r="J9852" s="92"/>
      <c r="K9852" s="92"/>
      <c r="N9852" s="92"/>
      <c r="O9852" s="92"/>
      <c r="P9852" s="92"/>
      <c r="Q9852" s="92"/>
      <c r="R9852" s="92"/>
    </row>
    <row r="9853" spans="1:18" x14ac:dyDescent="0.3">
      <c r="A9853" s="107"/>
      <c r="B9853" s="92"/>
      <c r="C9853" s="92"/>
      <c r="D9853" s="92"/>
      <c r="E9853" s="92"/>
      <c r="F9853" s="92"/>
      <c r="G9853" s="92"/>
      <c r="H9853" s="92"/>
      <c r="I9853" s="92"/>
      <c r="J9853" s="92"/>
      <c r="K9853" s="92"/>
      <c r="N9853" s="92"/>
      <c r="O9853" s="92"/>
      <c r="P9853" s="92"/>
      <c r="Q9853" s="92"/>
      <c r="R9853" s="92"/>
    </row>
    <row r="9854" spans="1:18" x14ac:dyDescent="0.3">
      <c r="A9854" s="107"/>
      <c r="B9854" s="92"/>
      <c r="C9854" s="92"/>
      <c r="D9854" s="92"/>
      <c r="E9854" s="92"/>
      <c r="F9854" s="92"/>
      <c r="G9854" s="92"/>
      <c r="H9854" s="92"/>
      <c r="I9854" s="92"/>
      <c r="J9854" s="92"/>
      <c r="K9854" s="92"/>
      <c r="N9854" s="92"/>
      <c r="O9854" s="92"/>
      <c r="P9854" s="92"/>
      <c r="Q9854" s="92"/>
      <c r="R9854" s="92"/>
    </row>
    <row r="9855" spans="1:18" x14ac:dyDescent="0.3">
      <c r="A9855" s="107"/>
      <c r="B9855" s="92"/>
      <c r="C9855" s="92"/>
      <c r="D9855" s="92"/>
      <c r="E9855" s="92"/>
      <c r="F9855" s="92"/>
      <c r="G9855" s="92"/>
      <c r="H9855" s="92"/>
      <c r="I9855" s="92"/>
      <c r="J9855" s="92"/>
      <c r="K9855" s="92"/>
      <c r="N9855" s="92"/>
      <c r="O9855" s="92"/>
      <c r="P9855" s="92"/>
      <c r="Q9855" s="92"/>
      <c r="R9855" s="92"/>
    </row>
    <row r="9856" spans="1:18" x14ac:dyDescent="0.3">
      <c r="A9856" s="107"/>
      <c r="B9856" s="92"/>
      <c r="C9856" s="92"/>
      <c r="D9856" s="92"/>
      <c r="E9856" s="92"/>
      <c r="F9856" s="92"/>
      <c r="G9856" s="92"/>
      <c r="H9856" s="92"/>
      <c r="I9856" s="92"/>
      <c r="J9856" s="92"/>
      <c r="K9856" s="92"/>
      <c r="N9856" s="92"/>
      <c r="O9856" s="92"/>
      <c r="P9856" s="92"/>
      <c r="Q9856" s="92"/>
      <c r="R9856" s="92"/>
    </row>
    <row r="9857" spans="1:18" x14ac:dyDescent="0.3">
      <c r="A9857" s="107"/>
      <c r="B9857" s="92"/>
      <c r="C9857" s="92"/>
      <c r="D9857" s="92"/>
      <c r="E9857" s="92"/>
      <c r="F9857" s="92"/>
      <c r="G9857" s="92"/>
      <c r="H9857" s="92"/>
      <c r="I9857" s="92"/>
      <c r="J9857" s="92"/>
      <c r="K9857" s="92"/>
      <c r="N9857" s="92"/>
      <c r="O9857" s="92"/>
      <c r="P9857" s="92"/>
      <c r="Q9857" s="92"/>
      <c r="R9857" s="92"/>
    </row>
    <row r="9858" spans="1:18" x14ac:dyDescent="0.3">
      <c r="A9858" s="107"/>
      <c r="B9858" s="92"/>
      <c r="C9858" s="92"/>
      <c r="D9858" s="92"/>
      <c r="E9858" s="92"/>
      <c r="F9858" s="92"/>
      <c r="G9858" s="92"/>
      <c r="H9858" s="92"/>
      <c r="I9858" s="92"/>
      <c r="J9858" s="92"/>
      <c r="K9858" s="92"/>
      <c r="N9858" s="92"/>
      <c r="O9858" s="92"/>
      <c r="P9858" s="92"/>
      <c r="Q9858" s="92"/>
      <c r="R9858" s="92"/>
    </row>
    <row r="9859" spans="1:18" x14ac:dyDescent="0.3">
      <c r="A9859" s="107"/>
      <c r="B9859" s="92"/>
      <c r="C9859" s="92"/>
      <c r="D9859" s="92"/>
      <c r="E9859" s="92"/>
      <c r="F9859" s="92"/>
      <c r="G9859" s="92"/>
      <c r="H9859" s="92"/>
      <c r="I9859" s="92"/>
      <c r="J9859" s="92"/>
      <c r="K9859" s="92"/>
      <c r="N9859" s="92"/>
      <c r="O9859" s="92"/>
      <c r="P9859" s="92"/>
      <c r="Q9859" s="92"/>
      <c r="R9859" s="92"/>
    </row>
    <row r="9860" spans="1:18" x14ac:dyDescent="0.3">
      <c r="A9860" s="107"/>
      <c r="B9860" s="92"/>
      <c r="C9860" s="92"/>
      <c r="D9860" s="92"/>
      <c r="E9860" s="92"/>
      <c r="F9860" s="92"/>
      <c r="G9860" s="92"/>
      <c r="H9860" s="92"/>
      <c r="I9860" s="92"/>
      <c r="J9860" s="92"/>
      <c r="K9860" s="92"/>
      <c r="N9860" s="92"/>
      <c r="O9860" s="92"/>
      <c r="P9860" s="92"/>
      <c r="Q9860" s="92"/>
      <c r="R9860" s="92"/>
    </row>
    <row r="9861" spans="1:18" x14ac:dyDescent="0.3">
      <c r="A9861" s="107"/>
      <c r="B9861" s="92"/>
      <c r="C9861" s="92"/>
      <c r="D9861" s="92"/>
      <c r="E9861" s="92"/>
      <c r="F9861" s="92"/>
      <c r="G9861" s="92"/>
      <c r="H9861" s="92"/>
      <c r="I9861" s="92"/>
      <c r="J9861" s="92"/>
      <c r="K9861" s="92"/>
      <c r="N9861" s="92"/>
      <c r="O9861" s="92"/>
      <c r="P9861" s="92"/>
      <c r="Q9861" s="92"/>
      <c r="R9861" s="92"/>
    </row>
    <row r="9862" spans="1:18" x14ac:dyDescent="0.3">
      <c r="A9862" s="107"/>
      <c r="B9862" s="92"/>
      <c r="C9862" s="92"/>
      <c r="D9862" s="92"/>
      <c r="E9862" s="92"/>
      <c r="F9862" s="92"/>
      <c r="G9862" s="92"/>
      <c r="H9862" s="92"/>
      <c r="I9862" s="92"/>
      <c r="J9862" s="92"/>
      <c r="K9862" s="92"/>
      <c r="N9862" s="92"/>
      <c r="O9862" s="92"/>
      <c r="P9862" s="92"/>
      <c r="Q9862" s="92"/>
      <c r="R9862" s="92"/>
    </row>
    <row r="9863" spans="1:18" x14ac:dyDescent="0.3">
      <c r="A9863" s="107"/>
      <c r="B9863" s="92"/>
      <c r="C9863" s="92"/>
      <c r="D9863" s="92"/>
      <c r="E9863" s="92"/>
      <c r="F9863" s="92"/>
      <c r="G9863" s="92"/>
      <c r="H9863" s="92"/>
      <c r="I9863" s="92"/>
      <c r="J9863" s="92"/>
      <c r="K9863" s="92"/>
      <c r="N9863" s="92"/>
      <c r="O9863" s="92"/>
      <c r="P9863" s="92"/>
      <c r="Q9863" s="92"/>
      <c r="R9863" s="92"/>
    </row>
    <row r="9864" spans="1:18" x14ac:dyDescent="0.3">
      <c r="A9864" s="107"/>
      <c r="B9864" s="92"/>
      <c r="C9864" s="92"/>
      <c r="D9864" s="92"/>
      <c r="E9864" s="92"/>
      <c r="F9864" s="92"/>
      <c r="G9864" s="92"/>
      <c r="H9864" s="92"/>
      <c r="I9864" s="92"/>
      <c r="J9864" s="92"/>
      <c r="K9864" s="92"/>
      <c r="N9864" s="92"/>
      <c r="O9864" s="92"/>
      <c r="P9864" s="92"/>
      <c r="Q9864" s="92"/>
      <c r="R9864" s="92"/>
    </row>
    <row r="9865" spans="1:18" x14ac:dyDescent="0.3">
      <c r="A9865" s="107"/>
      <c r="B9865" s="92"/>
      <c r="C9865" s="92"/>
      <c r="D9865" s="92"/>
      <c r="E9865" s="92"/>
      <c r="F9865" s="92"/>
      <c r="G9865" s="92"/>
      <c r="H9865" s="92"/>
      <c r="I9865" s="92"/>
      <c r="J9865" s="92"/>
      <c r="K9865" s="92"/>
      <c r="N9865" s="92"/>
      <c r="O9865" s="92"/>
      <c r="P9865" s="92"/>
      <c r="Q9865" s="92"/>
      <c r="R9865" s="92"/>
    </row>
    <row r="9866" spans="1:18" x14ac:dyDescent="0.3">
      <c r="A9866" s="107"/>
      <c r="B9866" s="92"/>
      <c r="C9866" s="92"/>
      <c r="D9866" s="92"/>
      <c r="E9866" s="92"/>
      <c r="F9866" s="92"/>
      <c r="G9866" s="92"/>
      <c r="H9866" s="92"/>
      <c r="I9866" s="92"/>
      <c r="J9866" s="92"/>
      <c r="K9866" s="92"/>
      <c r="N9866" s="92"/>
      <c r="O9866" s="92"/>
      <c r="P9866" s="92"/>
      <c r="Q9866" s="92"/>
      <c r="R9866" s="92"/>
    </row>
    <row r="9867" spans="1:18" x14ac:dyDescent="0.3">
      <c r="A9867" s="107"/>
      <c r="B9867" s="92"/>
      <c r="C9867" s="92"/>
      <c r="D9867" s="92"/>
      <c r="E9867" s="92"/>
      <c r="F9867" s="92"/>
      <c r="G9867" s="92"/>
      <c r="H9867" s="92"/>
      <c r="I9867" s="92"/>
      <c r="J9867" s="92"/>
      <c r="K9867" s="92"/>
      <c r="N9867" s="92"/>
      <c r="O9867" s="92"/>
      <c r="P9867" s="92"/>
      <c r="Q9867" s="92"/>
      <c r="R9867" s="92"/>
    </row>
    <row r="9868" spans="1:18" x14ac:dyDescent="0.3">
      <c r="A9868" s="107"/>
      <c r="B9868" s="92"/>
      <c r="C9868" s="92"/>
      <c r="D9868" s="92"/>
      <c r="E9868" s="92"/>
      <c r="F9868" s="92"/>
      <c r="G9868" s="92"/>
      <c r="H9868" s="92"/>
      <c r="I9868" s="92"/>
      <c r="J9868" s="92"/>
      <c r="K9868" s="92"/>
      <c r="N9868" s="92"/>
      <c r="O9868" s="92"/>
      <c r="P9868" s="92"/>
      <c r="Q9868" s="92"/>
      <c r="R9868" s="92"/>
    </row>
    <row r="9869" spans="1:18" x14ac:dyDescent="0.3">
      <c r="A9869" s="107"/>
      <c r="B9869" s="92"/>
      <c r="C9869" s="92"/>
      <c r="D9869" s="92"/>
      <c r="E9869" s="92"/>
      <c r="F9869" s="92"/>
      <c r="G9869" s="92"/>
      <c r="H9869" s="92"/>
      <c r="I9869" s="92"/>
      <c r="J9869" s="92"/>
      <c r="K9869" s="92"/>
      <c r="N9869" s="92"/>
      <c r="O9869" s="92"/>
      <c r="P9869" s="92"/>
      <c r="Q9869" s="92"/>
      <c r="R9869" s="92"/>
    </row>
    <row r="9870" spans="1:18" x14ac:dyDescent="0.3">
      <c r="A9870" s="107"/>
      <c r="B9870" s="92"/>
      <c r="C9870" s="92"/>
      <c r="D9870" s="92"/>
      <c r="E9870" s="92"/>
      <c r="F9870" s="92"/>
      <c r="G9870" s="92"/>
      <c r="H9870" s="92"/>
      <c r="I9870" s="92"/>
      <c r="J9870" s="92"/>
      <c r="K9870" s="92"/>
      <c r="N9870" s="92"/>
      <c r="O9870" s="92"/>
      <c r="P9870" s="92"/>
      <c r="Q9870" s="92"/>
      <c r="R9870" s="92"/>
    </row>
    <row r="9871" spans="1:18" x14ac:dyDescent="0.3">
      <c r="A9871" s="107"/>
      <c r="B9871" s="92"/>
      <c r="C9871" s="92"/>
      <c r="D9871" s="92"/>
      <c r="E9871" s="92"/>
      <c r="F9871" s="92"/>
      <c r="G9871" s="92"/>
      <c r="H9871" s="92"/>
      <c r="I9871" s="92"/>
      <c r="J9871" s="92"/>
      <c r="K9871" s="92"/>
      <c r="N9871" s="92"/>
      <c r="O9871" s="92"/>
      <c r="P9871" s="92"/>
      <c r="Q9871" s="92"/>
      <c r="R9871" s="92"/>
    </row>
    <row r="9872" spans="1:18" x14ac:dyDescent="0.3">
      <c r="A9872" s="107"/>
      <c r="B9872" s="92"/>
      <c r="C9872" s="92"/>
      <c r="D9872" s="92"/>
      <c r="E9872" s="92"/>
      <c r="F9872" s="92"/>
      <c r="G9872" s="92"/>
      <c r="H9872" s="92"/>
      <c r="I9872" s="92"/>
      <c r="J9872" s="92"/>
      <c r="K9872" s="92"/>
      <c r="N9872" s="92"/>
      <c r="O9872" s="92"/>
      <c r="P9872" s="92"/>
      <c r="Q9872" s="92"/>
      <c r="R9872" s="92"/>
    </row>
    <row r="9873" spans="1:18" x14ac:dyDescent="0.3">
      <c r="A9873" s="107"/>
      <c r="B9873" s="92"/>
      <c r="C9873" s="92"/>
      <c r="D9873" s="92"/>
      <c r="E9873" s="92"/>
      <c r="F9873" s="92"/>
      <c r="G9873" s="92"/>
      <c r="H9873" s="92"/>
      <c r="I9873" s="92"/>
      <c r="J9873" s="92"/>
      <c r="K9873" s="92"/>
      <c r="N9873" s="92"/>
      <c r="O9873" s="92"/>
      <c r="P9873" s="92"/>
      <c r="Q9873" s="92"/>
      <c r="R9873" s="92"/>
    </row>
    <row r="9874" spans="1:18" x14ac:dyDescent="0.3">
      <c r="A9874" s="107"/>
      <c r="B9874" s="92"/>
      <c r="C9874" s="92"/>
      <c r="D9874" s="92"/>
      <c r="E9874" s="92"/>
      <c r="F9874" s="92"/>
      <c r="G9874" s="92"/>
      <c r="H9874" s="92"/>
      <c r="I9874" s="92"/>
      <c r="J9874" s="92"/>
      <c r="K9874" s="92"/>
      <c r="N9874" s="92"/>
      <c r="O9874" s="92"/>
      <c r="P9874" s="92"/>
      <c r="Q9874" s="92"/>
      <c r="R9874" s="92"/>
    </row>
    <row r="9875" spans="1:18" x14ac:dyDescent="0.3">
      <c r="A9875" s="107"/>
      <c r="B9875" s="92"/>
      <c r="C9875" s="92"/>
      <c r="D9875" s="92"/>
      <c r="E9875" s="92"/>
      <c r="F9875" s="92"/>
      <c r="G9875" s="92"/>
      <c r="H9875" s="92"/>
      <c r="I9875" s="92"/>
      <c r="J9875" s="92"/>
      <c r="K9875" s="92"/>
      <c r="N9875" s="92"/>
      <c r="O9875" s="92"/>
      <c r="P9875" s="92"/>
      <c r="Q9875" s="92"/>
      <c r="R9875" s="92"/>
    </row>
    <row r="9876" spans="1:18" x14ac:dyDescent="0.3">
      <c r="A9876" s="107"/>
      <c r="B9876" s="92"/>
      <c r="C9876" s="92"/>
      <c r="D9876" s="92"/>
      <c r="E9876" s="92"/>
      <c r="F9876" s="92"/>
      <c r="G9876" s="92"/>
      <c r="H9876" s="92"/>
      <c r="I9876" s="92"/>
      <c r="J9876" s="92"/>
      <c r="K9876" s="92"/>
      <c r="N9876" s="92"/>
      <c r="O9876" s="92"/>
      <c r="P9876" s="92"/>
      <c r="Q9876" s="92"/>
      <c r="R9876" s="92"/>
    </row>
    <row r="9877" spans="1:18" x14ac:dyDescent="0.3">
      <c r="A9877" s="107"/>
      <c r="B9877" s="92"/>
      <c r="C9877" s="92"/>
      <c r="D9877" s="92"/>
      <c r="E9877" s="92"/>
      <c r="F9877" s="92"/>
      <c r="G9877" s="92"/>
      <c r="H9877" s="92"/>
      <c r="I9877" s="92"/>
      <c r="J9877" s="92"/>
      <c r="K9877" s="92"/>
      <c r="N9877" s="92"/>
      <c r="O9877" s="92"/>
      <c r="P9877" s="92"/>
      <c r="Q9877" s="92"/>
      <c r="R9877" s="92"/>
    </row>
    <row r="9878" spans="1:18" x14ac:dyDescent="0.3">
      <c r="A9878" s="107"/>
      <c r="B9878" s="92"/>
      <c r="C9878" s="92"/>
      <c r="D9878" s="92"/>
      <c r="E9878" s="92"/>
      <c r="F9878" s="92"/>
      <c r="G9878" s="92"/>
      <c r="H9878" s="92"/>
      <c r="I9878" s="92"/>
      <c r="J9878" s="92"/>
      <c r="K9878" s="92"/>
      <c r="N9878" s="92"/>
      <c r="O9878" s="92"/>
      <c r="P9878" s="92"/>
      <c r="Q9878" s="92"/>
      <c r="R9878" s="92"/>
    </row>
    <row r="9879" spans="1:18" x14ac:dyDescent="0.3">
      <c r="A9879" s="107"/>
      <c r="B9879" s="92"/>
      <c r="C9879" s="92"/>
      <c r="D9879" s="92"/>
      <c r="E9879" s="92"/>
      <c r="F9879" s="92"/>
      <c r="G9879" s="92"/>
      <c r="H9879" s="92"/>
      <c r="I9879" s="92"/>
      <c r="J9879" s="92"/>
      <c r="K9879" s="92"/>
      <c r="N9879" s="92"/>
      <c r="O9879" s="92"/>
      <c r="P9879" s="92"/>
      <c r="Q9879" s="92"/>
      <c r="R9879" s="92"/>
    </row>
    <row r="9880" spans="1:18" x14ac:dyDescent="0.3">
      <c r="A9880" s="107"/>
      <c r="B9880" s="92"/>
      <c r="C9880" s="92"/>
      <c r="D9880" s="92"/>
      <c r="E9880" s="92"/>
      <c r="F9880" s="92"/>
      <c r="G9880" s="92"/>
      <c r="H9880" s="92"/>
      <c r="I9880" s="92"/>
      <c r="J9880" s="92"/>
      <c r="K9880" s="92"/>
      <c r="N9880" s="92"/>
      <c r="O9880" s="92"/>
      <c r="P9880" s="92"/>
      <c r="Q9880" s="92"/>
      <c r="R9880" s="92"/>
    </row>
    <row r="9881" spans="1:18" x14ac:dyDescent="0.3">
      <c r="A9881" s="107"/>
      <c r="B9881" s="92"/>
      <c r="C9881" s="92"/>
      <c r="D9881" s="92"/>
      <c r="E9881" s="92"/>
      <c r="F9881" s="92"/>
      <c r="G9881" s="92"/>
      <c r="H9881" s="92"/>
      <c r="I9881" s="92"/>
      <c r="J9881" s="92"/>
      <c r="K9881" s="92"/>
      <c r="N9881" s="92"/>
      <c r="O9881" s="92"/>
      <c r="P9881" s="92"/>
      <c r="Q9881" s="92"/>
      <c r="R9881" s="92"/>
    </row>
    <row r="9882" spans="1:18" x14ac:dyDescent="0.3">
      <c r="A9882" s="107"/>
      <c r="B9882" s="92"/>
      <c r="C9882" s="92"/>
      <c r="D9882" s="92"/>
      <c r="E9882" s="92"/>
      <c r="F9882" s="92"/>
      <c r="G9882" s="92"/>
      <c r="H9882" s="92"/>
      <c r="I9882" s="92"/>
      <c r="J9882" s="92"/>
      <c r="K9882" s="92"/>
      <c r="N9882" s="92"/>
      <c r="O9882" s="92"/>
      <c r="P9882" s="92"/>
      <c r="Q9882" s="92"/>
      <c r="R9882" s="92"/>
    </row>
    <row r="9883" spans="1:18" x14ac:dyDescent="0.3">
      <c r="A9883" s="107"/>
      <c r="B9883" s="92"/>
      <c r="C9883" s="92"/>
      <c r="D9883" s="92"/>
      <c r="E9883" s="92"/>
      <c r="F9883" s="92"/>
      <c r="G9883" s="92"/>
      <c r="H9883" s="92"/>
      <c r="I9883" s="92"/>
      <c r="J9883" s="92"/>
      <c r="K9883" s="92"/>
      <c r="N9883" s="92"/>
      <c r="O9883" s="92"/>
      <c r="P9883" s="92"/>
      <c r="Q9883" s="92"/>
      <c r="R9883" s="92"/>
    </row>
    <row r="9884" spans="1:18" x14ac:dyDescent="0.3">
      <c r="A9884" s="107"/>
      <c r="B9884" s="92"/>
      <c r="C9884" s="92"/>
      <c r="D9884" s="92"/>
      <c r="E9884" s="92"/>
      <c r="F9884" s="92"/>
      <c r="G9884" s="92"/>
      <c r="H9884" s="92"/>
      <c r="I9884" s="92"/>
      <c r="J9884" s="92"/>
      <c r="K9884" s="92"/>
      <c r="N9884" s="92"/>
      <c r="O9884" s="92"/>
      <c r="P9884" s="92"/>
      <c r="Q9884" s="92"/>
      <c r="R9884" s="92"/>
    </row>
    <row r="9885" spans="1:18" x14ac:dyDescent="0.3">
      <c r="A9885" s="107"/>
      <c r="B9885" s="92"/>
      <c r="C9885" s="92"/>
      <c r="D9885" s="92"/>
      <c r="E9885" s="92"/>
      <c r="F9885" s="92"/>
      <c r="G9885" s="92"/>
      <c r="H9885" s="92"/>
      <c r="I9885" s="92"/>
      <c r="J9885" s="92"/>
      <c r="K9885" s="92"/>
      <c r="N9885" s="92"/>
      <c r="O9885" s="92"/>
      <c r="P9885" s="92"/>
      <c r="Q9885" s="92"/>
      <c r="R9885" s="92"/>
    </row>
    <row r="9886" spans="1:18" x14ac:dyDescent="0.3">
      <c r="A9886" s="107"/>
      <c r="B9886" s="92"/>
      <c r="C9886" s="92"/>
      <c r="D9886" s="92"/>
      <c r="E9886" s="92"/>
      <c r="F9886" s="92"/>
      <c r="G9886" s="92"/>
      <c r="H9886" s="92"/>
      <c r="I9886" s="92"/>
      <c r="J9886" s="92"/>
      <c r="K9886" s="92"/>
      <c r="N9886" s="92"/>
      <c r="O9886" s="92"/>
      <c r="P9886" s="92"/>
      <c r="Q9886" s="92"/>
      <c r="R9886" s="92"/>
    </row>
    <row r="9887" spans="1:18" x14ac:dyDescent="0.3">
      <c r="A9887" s="107"/>
      <c r="B9887" s="92"/>
      <c r="C9887" s="92"/>
      <c r="D9887" s="92"/>
      <c r="E9887" s="92"/>
      <c r="F9887" s="92"/>
      <c r="G9887" s="92"/>
      <c r="H9887" s="92"/>
      <c r="I9887" s="92"/>
      <c r="J9887" s="92"/>
      <c r="K9887" s="92"/>
      <c r="N9887" s="92"/>
      <c r="O9887" s="92"/>
      <c r="P9887" s="92"/>
      <c r="Q9887" s="92"/>
      <c r="R9887" s="92"/>
    </row>
    <row r="9888" spans="1:18" x14ac:dyDescent="0.3">
      <c r="A9888" s="107"/>
      <c r="B9888" s="92"/>
      <c r="C9888" s="92"/>
      <c r="D9888" s="92"/>
      <c r="E9888" s="92"/>
      <c r="F9888" s="92"/>
      <c r="G9888" s="92"/>
      <c r="H9888" s="92"/>
      <c r="I9888" s="92"/>
      <c r="J9888" s="92"/>
      <c r="K9888" s="92"/>
      <c r="N9888" s="92"/>
      <c r="O9888" s="92"/>
      <c r="P9888" s="92"/>
      <c r="Q9888" s="92"/>
      <c r="R9888" s="92"/>
    </row>
    <row r="9889" spans="1:18" x14ac:dyDescent="0.3">
      <c r="A9889" s="107"/>
      <c r="B9889" s="92"/>
      <c r="C9889" s="92"/>
      <c r="D9889" s="92"/>
      <c r="E9889" s="92"/>
      <c r="F9889" s="92"/>
      <c r="G9889" s="92"/>
      <c r="H9889" s="92"/>
      <c r="I9889" s="92"/>
      <c r="J9889" s="92"/>
      <c r="K9889" s="92"/>
      <c r="N9889" s="92"/>
      <c r="O9889" s="92"/>
      <c r="P9889" s="92"/>
      <c r="Q9889" s="92"/>
      <c r="R9889" s="92"/>
    </row>
    <row r="9890" spans="1:18" x14ac:dyDescent="0.3">
      <c r="A9890" s="107"/>
      <c r="B9890" s="92"/>
      <c r="C9890" s="92"/>
      <c r="D9890" s="92"/>
      <c r="E9890" s="92"/>
      <c r="F9890" s="92"/>
      <c r="G9890" s="92"/>
      <c r="H9890" s="92"/>
      <c r="I9890" s="92"/>
      <c r="J9890" s="92"/>
      <c r="K9890" s="92"/>
      <c r="N9890" s="92"/>
      <c r="O9890" s="92"/>
      <c r="P9890" s="92"/>
      <c r="Q9890" s="92"/>
      <c r="R9890" s="92"/>
    </row>
    <row r="9891" spans="1:18" x14ac:dyDescent="0.3">
      <c r="A9891" s="107"/>
      <c r="B9891" s="92"/>
      <c r="C9891" s="92"/>
      <c r="D9891" s="92"/>
      <c r="E9891" s="92"/>
      <c r="F9891" s="92"/>
      <c r="G9891" s="92"/>
      <c r="H9891" s="92"/>
      <c r="I9891" s="92"/>
      <c r="J9891" s="92"/>
      <c r="K9891" s="92"/>
      <c r="N9891" s="92"/>
      <c r="O9891" s="92"/>
      <c r="P9891" s="92"/>
      <c r="Q9891" s="92"/>
      <c r="R9891" s="92"/>
    </row>
    <row r="9892" spans="1:18" x14ac:dyDescent="0.3">
      <c r="A9892" s="107"/>
      <c r="B9892" s="92"/>
      <c r="C9892" s="92"/>
      <c r="D9892" s="92"/>
      <c r="E9892" s="92"/>
      <c r="F9892" s="92"/>
      <c r="G9892" s="92"/>
      <c r="H9892" s="92"/>
      <c r="I9892" s="92"/>
      <c r="J9892" s="92"/>
      <c r="K9892" s="92"/>
      <c r="N9892" s="92"/>
      <c r="O9892" s="92"/>
      <c r="P9892" s="92"/>
      <c r="Q9892" s="92"/>
      <c r="R9892" s="92"/>
    </row>
    <row r="9893" spans="1:18" x14ac:dyDescent="0.3">
      <c r="A9893" s="107"/>
      <c r="B9893" s="92"/>
      <c r="C9893" s="92"/>
      <c r="D9893" s="92"/>
      <c r="E9893" s="92"/>
      <c r="F9893" s="92"/>
      <c r="G9893" s="92"/>
      <c r="H9893" s="92"/>
      <c r="I9893" s="92"/>
      <c r="J9893" s="92"/>
      <c r="K9893" s="92"/>
      <c r="N9893" s="92"/>
      <c r="O9893" s="92"/>
      <c r="P9893" s="92"/>
      <c r="Q9893" s="92"/>
      <c r="R9893" s="92"/>
    </row>
    <row r="9894" spans="1:18" x14ac:dyDescent="0.3">
      <c r="A9894" s="107"/>
      <c r="B9894" s="92"/>
      <c r="C9894" s="92"/>
      <c r="D9894" s="92"/>
      <c r="E9894" s="92"/>
      <c r="F9894" s="92"/>
      <c r="G9894" s="92"/>
      <c r="H9894" s="92"/>
      <c r="I9894" s="92"/>
      <c r="J9894" s="92"/>
      <c r="K9894" s="92"/>
      <c r="N9894" s="92"/>
      <c r="O9894" s="92"/>
      <c r="P9894" s="92"/>
      <c r="Q9894" s="92"/>
      <c r="R9894" s="92"/>
    </row>
    <row r="9895" spans="1:18" x14ac:dyDescent="0.3">
      <c r="A9895" s="107"/>
      <c r="B9895" s="92"/>
      <c r="C9895" s="92"/>
      <c r="D9895" s="92"/>
      <c r="E9895" s="92"/>
      <c r="F9895" s="92"/>
      <c r="G9895" s="92"/>
      <c r="H9895" s="92"/>
      <c r="I9895" s="92"/>
      <c r="J9895" s="92"/>
      <c r="K9895" s="92"/>
      <c r="N9895" s="92"/>
      <c r="O9895" s="92"/>
      <c r="P9895" s="92"/>
      <c r="Q9895" s="92"/>
      <c r="R9895" s="92"/>
    </row>
    <row r="9896" spans="1:18" x14ac:dyDescent="0.3">
      <c r="A9896" s="107"/>
      <c r="B9896" s="92"/>
      <c r="C9896" s="92"/>
      <c r="D9896" s="92"/>
      <c r="E9896" s="92"/>
      <c r="F9896" s="92"/>
      <c r="G9896" s="92"/>
      <c r="H9896" s="92"/>
      <c r="I9896" s="92"/>
      <c r="J9896" s="92"/>
      <c r="K9896" s="92"/>
      <c r="N9896" s="92"/>
      <c r="O9896" s="92"/>
      <c r="P9896" s="92"/>
      <c r="Q9896" s="92"/>
      <c r="R9896" s="92"/>
    </row>
    <row r="9897" spans="1:18" x14ac:dyDescent="0.3">
      <c r="A9897" s="107"/>
      <c r="B9897" s="92"/>
      <c r="C9897" s="92"/>
      <c r="D9897" s="92"/>
      <c r="E9897" s="92"/>
      <c r="F9897" s="92"/>
      <c r="G9897" s="92"/>
      <c r="H9897" s="92"/>
      <c r="I9897" s="92"/>
      <c r="J9897" s="92"/>
      <c r="K9897" s="92"/>
      <c r="N9897" s="92"/>
      <c r="O9897" s="92"/>
      <c r="P9897" s="92"/>
      <c r="Q9897" s="92"/>
      <c r="R9897" s="92"/>
    </row>
    <row r="9898" spans="1:18" x14ac:dyDescent="0.3">
      <c r="A9898" s="107"/>
      <c r="B9898" s="92"/>
      <c r="C9898" s="92"/>
      <c r="D9898" s="92"/>
      <c r="E9898" s="92"/>
      <c r="F9898" s="92"/>
      <c r="G9898" s="92"/>
      <c r="H9898" s="92"/>
      <c r="I9898" s="92"/>
      <c r="J9898" s="92"/>
      <c r="K9898" s="92"/>
      <c r="N9898" s="92"/>
      <c r="O9898" s="92"/>
      <c r="P9898" s="92"/>
      <c r="Q9898" s="92"/>
      <c r="R9898" s="92"/>
    </row>
    <row r="9899" spans="1:18" x14ac:dyDescent="0.3">
      <c r="A9899" s="107"/>
      <c r="B9899" s="92"/>
      <c r="C9899" s="92"/>
      <c r="D9899" s="92"/>
      <c r="E9899" s="92"/>
      <c r="F9899" s="92"/>
      <c r="G9899" s="92"/>
      <c r="H9899" s="92"/>
      <c r="I9899" s="92"/>
      <c r="J9899" s="92"/>
      <c r="K9899" s="92"/>
      <c r="N9899" s="92"/>
      <c r="O9899" s="92"/>
      <c r="P9899" s="92"/>
      <c r="Q9899" s="92"/>
      <c r="R9899" s="92"/>
    </row>
    <row r="9900" spans="1:18" x14ac:dyDescent="0.3">
      <c r="A9900" s="107"/>
      <c r="B9900" s="92"/>
      <c r="C9900" s="92"/>
      <c r="D9900" s="92"/>
      <c r="E9900" s="92"/>
      <c r="F9900" s="92"/>
      <c r="G9900" s="92"/>
      <c r="H9900" s="92"/>
      <c r="I9900" s="92"/>
      <c r="J9900" s="92"/>
      <c r="K9900" s="92"/>
      <c r="N9900" s="92"/>
      <c r="O9900" s="92"/>
      <c r="P9900" s="92"/>
      <c r="Q9900" s="92"/>
      <c r="R9900" s="92"/>
    </row>
    <row r="9901" spans="1:18" x14ac:dyDescent="0.3">
      <c r="A9901" s="107"/>
      <c r="B9901" s="92"/>
      <c r="C9901" s="92"/>
      <c r="D9901" s="92"/>
      <c r="E9901" s="92"/>
      <c r="F9901" s="92"/>
      <c r="G9901" s="92"/>
      <c r="H9901" s="92"/>
      <c r="I9901" s="92"/>
      <c r="J9901" s="92"/>
      <c r="K9901" s="92"/>
      <c r="N9901" s="92"/>
      <c r="O9901" s="92"/>
      <c r="P9901" s="92"/>
      <c r="Q9901" s="92"/>
      <c r="R9901" s="92"/>
    </row>
    <row r="9902" spans="1:18" x14ac:dyDescent="0.3">
      <c r="A9902" s="107"/>
      <c r="B9902" s="92"/>
      <c r="C9902" s="92"/>
      <c r="D9902" s="92"/>
      <c r="E9902" s="92"/>
      <c r="F9902" s="92"/>
      <c r="G9902" s="92"/>
      <c r="H9902" s="92"/>
      <c r="I9902" s="92"/>
      <c r="J9902" s="92"/>
      <c r="K9902" s="92"/>
      <c r="N9902" s="92"/>
      <c r="O9902" s="92"/>
      <c r="P9902" s="92"/>
      <c r="Q9902" s="92"/>
      <c r="R9902" s="92"/>
    </row>
    <row r="9903" spans="1:18" x14ac:dyDescent="0.3">
      <c r="A9903" s="107"/>
      <c r="B9903" s="92"/>
      <c r="C9903" s="92"/>
      <c r="D9903" s="92"/>
      <c r="E9903" s="92"/>
      <c r="F9903" s="92"/>
      <c r="G9903" s="92"/>
      <c r="H9903" s="92"/>
      <c r="I9903" s="92"/>
      <c r="J9903" s="92"/>
      <c r="K9903" s="92"/>
      <c r="N9903" s="92"/>
      <c r="O9903" s="92"/>
      <c r="P9903" s="92"/>
      <c r="Q9903" s="92"/>
      <c r="R9903" s="92"/>
    </row>
    <row r="9904" spans="1:18" x14ac:dyDescent="0.3">
      <c r="A9904" s="107"/>
      <c r="B9904" s="92"/>
      <c r="C9904" s="92"/>
      <c r="D9904" s="92"/>
      <c r="E9904" s="92"/>
      <c r="F9904" s="92"/>
      <c r="G9904" s="92"/>
      <c r="H9904" s="92"/>
      <c r="I9904" s="92"/>
      <c r="J9904" s="92"/>
      <c r="K9904" s="92"/>
      <c r="N9904" s="92"/>
      <c r="O9904" s="92"/>
      <c r="P9904" s="92"/>
      <c r="Q9904" s="92"/>
      <c r="R9904" s="92"/>
    </row>
    <row r="9905" spans="1:18" x14ac:dyDescent="0.3">
      <c r="A9905" s="107"/>
      <c r="B9905" s="92"/>
      <c r="C9905" s="92"/>
      <c r="D9905" s="92"/>
      <c r="E9905" s="92"/>
      <c r="F9905" s="92"/>
      <c r="G9905" s="92"/>
      <c r="H9905" s="92"/>
      <c r="I9905" s="92"/>
      <c r="J9905" s="92"/>
      <c r="K9905" s="92"/>
      <c r="N9905" s="92"/>
      <c r="O9905" s="92"/>
      <c r="P9905" s="92"/>
      <c r="Q9905" s="92"/>
      <c r="R9905" s="92"/>
    </row>
    <row r="9906" spans="1:18" x14ac:dyDescent="0.3">
      <c r="A9906" s="107"/>
      <c r="B9906" s="92"/>
      <c r="C9906" s="92"/>
      <c r="D9906" s="92"/>
      <c r="E9906" s="92"/>
      <c r="F9906" s="92"/>
      <c r="G9906" s="92"/>
      <c r="H9906" s="92"/>
      <c r="I9906" s="92"/>
      <c r="J9906" s="92"/>
      <c r="K9906" s="92"/>
      <c r="N9906" s="92"/>
      <c r="O9906" s="92"/>
      <c r="P9906" s="92"/>
      <c r="Q9906" s="92"/>
      <c r="R9906" s="92"/>
    </row>
    <row r="9907" spans="1:18" x14ac:dyDescent="0.3">
      <c r="A9907" s="107"/>
      <c r="B9907" s="92"/>
      <c r="C9907" s="92"/>
      <c r="D9907" s="92"/>
      <c r="E9907" s="92"/>
      <c r="F9907" s="92"/>
      <c r="G9907" s="92"/>
      <c r="H9907" s="92"/>
      <c r="I9907" s="92"/>
      <c r="J9907" s="92"/>
      <c r="K9907" s="92"/>
      <c r="N9907" s="92"/>
      <c r="O9907" s="92"/>
      <c r="P9907" s="92"/>
      <c r="Q9907" s="92"/>
      <c r="R9907" s="92"/>
    </row>
    <row r="9908" spans="1:18" x14ac:dyDescent="0.3">
      <c r="A9908" s="107"/>
      <c r="B9908" s="92"/>
      <c r="C9908" s="92"/>
      <c r="D9908" s="92"/>
      <c r="E9908" s="92"/>
      <c r="F9908" s="92"/>
      <c r="G9908" s="92"/>
      <c r="H9908" s="92"/>
      <c r="I9908" s="92"/>
      <c r="J9908" s="92"/>
      <c r="K9908" s="92"/>
      <c r="N9908" s="92"/>
      <c r="O9908" s="92"/>
      <c r="P9908" s="92"/>
      <c r="Q9908" s="92"/>
      <c r="R9908" s="92"/>
    </row>
    <row r="9909" spans="1:18" x14ac:dyDescent="0.3">
      <c r="A9909" s="107"/>
      <c r="B9909" s="92"/>
      <c r="C9909" s="92"/>
      <c r="D9909" s="92"/>
      <c r="E9909" s="92"/>
      <c r="F9909" s="92"/>
      <c r="G9909" s="92"/>
      <c r="H9909" s="92"/>
      <c r="I9909" s="92"/>
      <c r="J9909" s="92"/>
      <c r="K9909" s="92"/>
      <c r="N9909" s="92"/>
      <c r="O9909" s="92"/>
      <c r="P9909" s="92"/>
      <c r="Q9909" s="92"/>
      <c r="R9909" s="92"/>
    </row>
    <row r="9910" spans="1:18" x14ac:dyDescent="0.3">
      <c r="A9910" s="107"/>
      <c r="B9910" s="92"/>
      <c r="C9910" s="92"/>
      <c r="D9910" s="92"/>
      <c r="E9910" s="92"/>
      <c r="F9910" s="92"/>
      <c r="G9910" s="92"/>
      <c r="H9910" s="92"/>
      <c r="I9910" s="92"/>
      <c r="J9910" s="92"/>
      <c r="K9910" s="92"/>
      <c r="N9910" s="92"/>
      <c r="O9910" s="92"/>
      <c r="P9910" s="92"/>
      <c r="Q9910" s="92"/>
      <c r="R9910" s="92"/>
    </row>
    <row r="9911" spans="1:18" x14ac:dyDescent="0.3">
      <c r="A9911" s="107"/>
      <c r="B9911" s="92"/>
      <c r="C9911" s="92"/>
      <c r="D9911" s="92"/>
      <c r="E9911" s="92"/>
      <c r="F9911" s="92"/>
      <c r="G9911" s="92"/>
      <c r="H9911" s="92"/>
      <c r="I9911" s="92"/>
      <c r="J9911" s="92"/>
      <c r="K9911" s="92"/>
      <c r="N9911" s="92"/>
      <c r="O9911" s="92"/>
      <c r="P9911" s="92"/>
      <c r="Q9911" s="92"/>
      <c r="R9911" s="92"/>
    </row>
    <row r="9912" spans="1:18" x14ac:dyDescent="0.3">
      <c r="A9912" s="107"/>
      <c r="B9912" s="92"/>
      <c r="C9912" s="92"/>
      <c r="D9912" s="92"/>
      <c r="E9912" s="92"/>
      <c r="F9912" s="92"/>
      <c r="G9912" s="92"/>
      <c r="H9912" s="92"/>
      <c r="I9912" s="92"/>
      <c r="J9912" s="92"/>
      <c r="K9912" s="92"/>
      <c r="N9912" s="92"/>
      <c r="O9912" s="92"/>
      <c r="P9912" s="92"/>
      <c r="Q9912" s="92"/>
      <c r="R9912" s="92"/>
    </row>
    <row r="9913" spans="1:18" x14ac:dyDescent="0.3">
      <c r="A9913" s="107"/>
      <c r="B9913" s="92"/>
      <c r="C9913" s="92"/>
      <c r="D9913" s="92"/>
      <c r="E9913" s="92"/>
      <c r="F9913" s="92"/>
      <c r="G9913" s="92"/>
      <c r="H9913" s="92"/>
      <c r="I9913" s="92"/>
      <c r="J9913" s="92"/>
      <c r="K9913" s="92"/>
      <c r="N9913" s="92"/>
      <c r="O9913" s="92"/>
      <c r="P9913" s="92"/>
      <c r="Q9913" s="92"/>
      <c r="R9913" s="92"/>
    </row>
    <row r="9914" spans="1:18" x14ac:dyDescent="0.3">
      <c r="A9914" s="107"/>
      <c r="B9914" s="92"/>
      <c r="C9914" s="92"/>
      <c r="D9914" s="92"/>
      <c r="E9914" s="92"/>
      <c r="F9914" s="92"/>
      <c r="G9914" s="92"/>
      <c r="H9914" s="92"/>
      <c r="I9914" s="92"/>
      <c r="J9914" s="92"/>
      <c r="K9914" s="92"/>
      <c r="N9914" s="92"/>
      <c r="O9914" s="92"/>
      <c r="P9914" s="92"/>
      <c r="Q9914" s="92"/>
      <c r="R9914" s="92"/>
    </row>
    <row r="9915" spans="1:18" x14ac:dyDescent="0.3">
      <c r="A9915" s="107"/>
      <c r="B9915" s="92"/>
      <c r="C9915" s="92"/>
      <c r="D9915" s="92"/>
      <c r="E9915" s="92"/>
      <c r="F9915" s="92"/>
      <c r="G9915" s="92"/>
      <c r="H9915" s="92"/>
      <c r="I9915" s="92"/>
      <c r="J9915" s="92"/>
      <c r="K9915" s="92"/>
      <c r="N9915" s="92"/>
      <c r="O9915" s="92"/>
      <c r="P9915" s="92"/>
      <c r="Q9915" s="92"/>
      <c r="R9915" s="92"/>
    </row>
    <row r="9916" spans="1:18" x14ac:dyDescent="0.3">
      <c r="A9916" s="107"/>
      <c r="B9916" s="92"/>
      <c r="C9916" s="92"/>
      <c r="D9916" s="92"/>
      <c r="E9916" s="92"/>
      <c r="F9916" s="92"/>
      <c r="G9916" s="92"/>
      <c r="H9916" s="92"/>
      <c r="I9916" s="92"/>
      <c r="J9916" s="92"/>
      <c r="K9916" s="92"/>
      <c r="N9916" s="92"/>
      <c r="O9916" s="92"/>
      <c r="P9916" s="92"/>
      <c r="Q9916" s="92"/>
      <c r="R9916" s="92"/>
    </row>
    <row r="9917" spans="1:18" x14ac:dyDescent="0.3">
      <c r="A9917" s="107"/>
      <c r="B9917" s="92"/>
      <c r="C9917" s="92"/>
      <c r="D9917" s="92"/>
      <c r="E9917" s="92"/>
      <c r="F9917" s="92"/>
      <c r="G9917" s="92"/>
      <c r="H9917" s="92"/>
      <c r="I9917" s="92"/>
      <c r="J9917" s="92"/>
      <c r="K9917" s="92"/>
      <c r="N9917" s="92"/>
      <c r="O9917" s="92"/>
      <c r="P9917" s="92"/>
      <c r="Q9917" s="92"/>
      <c r="R9917" s="92"/>
    </row>
    <row r="9918" spans="1:18" x14ac:dyDescent="0.3">
      <c r="A9918" s="107"/>
      <c r="B9918" s="92"/>
      <c r="C9918" s="92"/>
      <c r="D9918" s="92"/>
      <c r="E9918" s="92"/>
      <c r="F9918" s="92"/>
      <c r="G9918" s="92"/>
      <c r="H9918" s="92"/>
      <c r="I9918" s="92"/>
      <c r="J9918" s="92"/>
      <c r="K9918" s="92"/>
      <c r="N9918" s="92"/>
      <c r="O9918" s="92"/>
      <c r="P9918" s="92"/>
      <c r="Q9918" s="92"/>
      <c r="R9918" s="92"/>
    </row>
    <row r="9919" spans="1:18" x14ac:dyDescent="0.3">
      <c r="A9919" s="107"/>
      <c r="B9919" s="92"/>
      <c r="C9919" s="92"/>
      <c r="D9919" s="92"/>
      <c r="E9919" s="92"/>
      <c r="F9919" s="92"/>
      <c r="G9919" s="92"/>
      <c r="H9919" s="92"/>
      <c r="I9919" s="92"/>
      <c r="J9919" s="92"/>
      <c r="K9919" s="92"/>
      <c r="N9919" s="92"/>
      <c r="O9919" s="92"/>
      <c r="P9919" s="92"/>
      <c r="Q9919" s="92"/>
      <c r="R9919" s="92"/>
    </row>
    <row r="9920" spans="1:18" x14ac:dyDescent="0.3">
      <c r="A9920" s="107"/>
      <c r="B9920" s="92"/>
      <c r="C9920" s="92"/>
      <c r="D9920" s="92"/>
      <c r="E9920" s="92"/>
      <c r="F9920" s="92"/>
      <c r="G9920" s="92"/>
      <c r="H9920" s="92"/>
      <c r="I9920" s="92"/>
      <c r="J9920" s="92"/>
      <c r="K9920" s="92"/>
      <c r="N9920" s="92"/>
      <c r="O9920" s="92"/>
      <c r="P9920" s="92"/>
      <c r="Q9920" s="92"/>
      <c r="R9920" s="92"/>
    </row>
    <row r="9921" spans="1:18" x14ac:dyDescent="0.3">
      <c r="A9921" s="107"/>
      <c r="B9921" s="92"/>
      <c r="C9921" s="92"/>
      <c r="D9921" s="92"/>
      <c r="E9921" s="92"/>
      <c r="F9921" s="92"/>
      <c r="G9921" s="92"/>
      <c r="H9921" s="92"/>
      <c r="I9921" s="92"/>
      <c r="J9921" s="92"/>
      <c r="K9921" s="92"/>
      <c r="N9921" s="92"/>
      <c r="O9921" s="92"/>
      <c r="P9921" s="92"/>
      <c r="Q9921" s="92"/>
      <c r="R9921" s="92"/>
    </row>
    <row r="9922" spans="1:18" x14ac:dyDescent="0.3">
      <c r="A9922" s="107"/>
      <c r="B9922" s="92"/>
      <c r="C9922" s="92"/>
      <c r="D9922" s="92"/>
      <c r="E9922" s="92"/>
      <c r="F9922" s="92"/>
      <c r="G9922" s="92"/>
      <c r="H9922" s="92"/>
      <c r="I9922" s="92"/>
      <c r="J9922" s="92"/>
      <c r="K9922" s="92"/>
      <c r="N9922" s="92"/>
      <c r="O9922" s="92"/>
      <c r="P9922" s="92"/>
      <c r="Q9922" s="92"/>
      <c r="R9922" s="92"/>
    </row>
    <row r="9923" spans="1:18" x14ac:dyDescent="0.3">
      <c r="A9923" s="107"/>
      <c r="B9923" s="92"/>
      <c r="C9923" s="92"/>
      <c r="D9923" s="92"/>
      <c r="E9923" s="92"/>
      <c r="F9923" s="92"/>
      <c r="G9923" s="92"/>
      <c r="H9923" s="92"/>
      <c r="I9923" s="92"/>
      <c r="J9923" s="92"/>
      <c r="K9923" s="92"/>
      <c r="N9923" s="92"/>
      <c r="O9923" s="92"/>
      <c r="P9923" s="92"/>
      <c r="Q9923" s="92"/>
      <c r="R9923" s="92"/>
    </row>
    <row r="9924" spans="1:18" x14ac:dyDescent="0.3">
      <c r="A9924" s="107"/>
      <c r="B9924" s="92"/>
      <c r="C9924" s="92"/>
      <c r="D9924" s="92"/>
      <c r="E9924" s="92"/>
      <c r="F9924" s="92"/>
      <c r="G9924" s="92"/>
      <c r="H9924" s="92"/>
      <c r="I9924" s="92"/>
      <c r="J9924" s="92"/>
      <c r="K9924" s="92"/>
      <c r="N9924" s="92"/>
      <c r="O9924" s="92"/>
      <c r="P9924" s="92"/>
      <c r="Q9924" s="92"/>
      <c r="R9924" s="92"/>
    </row>
    <row r="9925" spans="1:18" x14ac:dyDescent="0.3">
      <c r="A9925" s="107"/>
      <c r="B9925" s="92"/>
      <c r="C9925" s="92"/>
      <c r="D9925" s="92"/>
      <c r="E9925" s="92"/>
      <c r="F9925" s="92"/>
      <c r="G9925" s="92"/>
      <c r="H9925" s="92"/>
      <c r="I9925" s="92"/>
      <c r="J9925" s="92"/>
      <c r="K9925" s="92"/>
      <c r="N9925" s="92"/>
      <c r="O9925" s="92"/>
      <c r="P9925" s="92"/>
      <c r="Q9925" s="92"/>
      <c r="R9925" s="92"/>
    </row>
    <row r="9926" spans="1:18" x14ac:dyDescent="0.3">
      <c r="A9926" s="107"/>
      <c r="B9926" s="92"/>
      <c r="C9926" s="92"/>
      <c r="D9926" s="92"/>
      <c r="E9926" s="92"/>
      <c r="F9926" s="92"/>
      <c r="G9926" s="92"/>
      <c r="H9926" s="92"/>
      <c r="I9926" s="92"/>
      <c r="J9926" s="92"/>
      <c r="K9926" s="92"/>
      <c r="N9926" s="92"/>
      <c r="O9926" s="92"/>
      <c r="P9926" s="92"/>
      <c r="Q9926" s="92"/>
      <c r="R9926" s="92"/>
    </row>
    <row r="9927" spans="1:18" x14ac:dyDescent="0.3">
      <c r="A9927" s="107"/>
      <c r="B9927" s="92"/>
      <c r="C9927" s="92"/>
      <c r="D9927" s="92"/>
      <c r="E9927" s="92"/>
      <c r="F9927" s="92"/>
      <c r="G9927" s="92"/>
      <c r="H9927" s="92"/>
      <c r="I9927" s="92"/>
      <c r="J9927" s="92"/>
      <c r="K9927" s="92"/>
      <c r="N9927" s="92"/>
      <c r="O9927" s="92"/>
      <c r="P9927" s="92"/>
      <c r="Q9927" s="92"/>
      <c r="R9927" s="92"/>
    </row>
    <row r="9928" spans="1:18" x14ac:dyDescent="0.3">
      <c r="A9928" s="107"/>
      <c r="B9928" s="92"/>
      <c r="C9928" s="92"/>
      <c r="D9928" s="92"/>
      <c r="E9928" s="92"/>
      <c r="F9928" s="92"/>
      <c r="G9928" s="92"/>
      <c r="H9928" s="92"/>
      <c r="I9928" s="92"/>
      <c r="J9928" s="92"/>
      <c r="K9928" s="92"/>
      <c r="N9928" s="92"/>
      <c r="O9928" s="92"/>
      <c r="P9928" s="92"/>
      <c r="Q9928" s="92"/>
      <c r="R9928" s="92"/>
    </row>
    <row r="9929" spans="1:18" x14ac:dyDescent="0.3">
      <c r="A9929" s="107"/>
      <c r="B9929" s="92"/>
      <c r="C9929" s="92"/>
      <c r="D9929" s="92"/>
      <c r="E9929" s="92"/>
      <c r="F9929" s="92"/>
      <c r="G9929" s="92"/>
      <c r="H9929" s="92"/>
      <c r="I9929" s="92"/>
      <c r="J9929" s="92"/>
      <c r="K9929" s="92"/>
      <c r="N9929" s="92"/>
      <c r="O9929" s="92"/>
      <c r="P9929" s="92"/>
      <c r="Q9929" s="92"/>
      <c r="R9929" s="92"/>
    </row>
    <row r="9930" spans="1:18" x14ac:dyDescent="0.3">
      <c r="A9930" s="107"/>
      <c r="B9930" s="92"/>
      <c r="C9930" s="92"/>
      <c r="D9930" s="92"/>
      <c r="E9930" s="92"/>
      <c r="F9930" s="92"/>
      <c r="G9930" s="92"/>
      <c r="H9930" s="92"/>
      <c r="I9930" s="92"/>
      <c r="J9930" s="92"/>
      <c r="K9930" s="92"/>
      <c r="N9930" s="92"/>
      <c r="O9930" s="92"/>
      <c r="P9930" s="92"/>
      <c r="Q9930" s="92"/>
      <c r="R9930" s="92"/>
    </row>
    <row r="9931" spans="1:18" x14ac:dyDescent="0.3">
      <c r="A9931" s="107"/>
      <c r="B9931" s="92"/>
      <c r="C9931" s="92"/>
      <c r="D9931" s="92"/>
      <c r="E9931" s="92"/>
      <c r="F9931" s="92"/>
      <c r="G9931" s="92"/>
      <c r="H9931" s="92"/>
      <c r="I9931" s="92"/>
      <c r="J9931" s="92"/>
      <c r="K9931" s="92"/>
      <c r="N9931" s="92"/>
      <c r="O9931" s="92"/>
      <c r="P9931" s="92"/>
      <c r="Q9931" s="92"/>
      <c r="R9931" s="92"/>
    </row>
    <row r="9932" spans="1:18" x14ac:dyDescent="0.3">
      <c r="A9932" s="107"/>
      <c r="B9932" s="92"/>
      <c r="C9932" s="92"/>
      <c r="D9932" s="92"/>
      <c r="E9932" s="92"/>
      <c r="F9932" s="92"/>
      <c r="G9932" s="92"/>
      <c r="H9932" s="92"/>
      <c r="I9932" s="92"/>
      <c r="J9932" s="92"/>
      <c r="K9932" s="92"/>
      <c r="N9932" s="92"/>
      <c r="O9932" s="92"/>
      <c r="P9932" s="92"/>
      <c r="Q9932" s="92"/>
      <c r="R9932" s="92"/>
    </row>
    <row r="9933" spans="1:18" x14ac:dyDescent="0.3">
      <c r="A9933" s="107"/>
      <c r="B9933" s="92"/>
      <c r="C9933" s="92"/>
      <c r="D9933" s="92"/>
      <c r="E9933" s="92"/>
      <c r="F9933" s="92"/>
      <c r="G9933" s="92"/>
      <c r="H9933" s="92"/>
      <c r="I9933" s="92"/>
      <c r="J9933" s="92"/>
      <c r="K9933" s="92"/>
      <c r="N9933" s="92"/>
      <c r="O9933" s="92"/>
      <c r="P9933" s="92"/>
      <c r="Q9933" s="92"/>
      <c r="R9933" s="92"/>
    </row>
    <row r="9934" spans="1:18" x14ac:dyDescent="0.3">
      <c r="A9934" s="107"/>
      <c r="B9934" s="92"/>
      <c r="C9934" s="92"/>
      <c r="D9934" s="92"/>
      <c r="E9934" s="92"/>
      <c r="F9934" s="92"/>
      <c r="G9934" s="92"/>
      <c r="H9934" s="92"/>
      <c r="I9934" s="92"/>
      <c r="J9934" s="92"/>
      <c r="K9934" s="92"/>
      <c r="N9934" s="92"/>
      <c r="O9934" s="92"/>
      <c r="P9934" s="92"/>
      <c r="Q9934" s="92"/>
      <c r="R9934" s="92"/>
    </row>
    <row r="9935" spans="1:18" x14ac:dyDescent="0.3">
      <c r="A9935" s="107"/>
      <c r="B9935" s="92"/>
      <c r="C9935" s="92"/>
      <c r="D9935" s="92"/>
      <c r="E9935" s="92"/>
      <c r="F9935" s="92"/>
      <c r="G9935" s="92"/>
      <c r="H9935" s="92"/>
      <c r="I9935" s="92"/>
      <c r="J9935" s="92"/>
      <c r="K9935" s="92"/>
      <c r="N9935" s="92"/>
      <c r="O9935" s="92"/>
      <c r="P9935" s="92"/>
      <c r="Q9935" s="92"/>
      <c r="R9935" s="92"/>
    </row>
    <row r="9936" spans="1:18" x14ac:dyDescent="0.3">
      <c r="A9936" s="107"/>
      <c r="B9936" s="92"/>
      <c r="C9936" s="92"/>
      <c r="D9936" s="92"/>
      <c r="E9936" s="92"/>
      <c r="F9936" s="92"/>
      <c r="G9936" s="92"/>
      <c r="H9936" s="92"/>
      <c r="I9936" s="92"/>
      <c r="J9936" s="92"/>
      <c r="K9936" s="92"/>
      <c r="N9936" s="92"/>
      <c r="O9936" s="92"/>
      <c r="P9936" s="92"/>
      <c r="Q9936" s="92"/>
      <c r="R9936" s="92"/>
    </row>
    <row r="9937" spans="1:18" x14ac:dyDescent="0.3">
      <c r="A9937" s="107"/>
      <c r="B9937" s="92"/>
      <c r="C9937" s="92"/>
      <c r="D9937" s="92"/>
      <c r="E9937" s="92"/>
      <c r="F9937" s="92"/>
      <c r="G9937" s="92"/>
      <c r="H9937" s="92"/>
      <c r="I9937" s="92"/>
      <c r="J9937" s="92"/>
      <c r="K9937" s="92"/>
      <c r="N9937" s="92"/>
      <c r="O9937" s="92"/>
      <c r="P9937" s="92"/>
      <c r="Q9937" s="92"/>
      <c r="R9937" s="92"/>
    </row>
    <row r="9938" spans="1:18" x14ac:dyDescent="0.3">
      <c r="A9938" s="107"/>
      <c r="B9938" s="92"/>
      <c r="C9938" s="92"/>
      <c r="D9938" s="92"/>
      <c r="E9938" s="92"/>
      <c r="F9938" s="92"/>
      <c r="G9938" s="92"/>
      <c r="H9938" s="92"/>
      <c r="I9938" s="92"/>
      <c r="J9938" s="92"/>
      <c r="K9938" s="92"/>
      <c r="N9938" s="92"/>
      <c r="O9938" s="92"/>
      <c r="P9938" s="92"/>
      <c r="Q9938" s="92"/>
      <c r="R9938" s="92"/>
    </row>
    <row r="9939" spans="1:18" x14ac:dyDescent="0.3">
      <c r="A9939" s="107"/>
      <c r="B9939" s="92"/>
      <c r="C9939" s="92"/>
      <c r="D9939" s="92"/>
      <c r="E9939" s="92"/>
      <c r="F9939" s="92"/>
      <c r="G9939" s="92"/>
      <c r="H9939" s="92"/>
      <c r="I9939" s="92"/>
      <c r="J9939" s="92"/>
      <c r="K9939" s="92"/>
      <c r="N9939" s="92"/>
      <c r="O9939" s="92"/>
      <c r="P9939" s="92"/>
      <c r="Q9939" s="92"/>
      <c r="R9939" s="92"/>
    </row>
    <row r="9940" spans="1:18" x14ac:dyDescent="0.3">
      <c r="A9940" s="107"/>
      <c r="B9940" s="92"/>
      <c r="C9940" s="92"/>
      <c r="D9940" s="92"/>
      <c r="E9940" s="92"/>
      <c r="F9940" s="92"/>
      <c r="G9940" s="92"/>
      <c r="H9940" s="92"/>
      <c r="I9940" s="92"/>
      <c r="J9940" s="92"/>
      <c r="K9940" s="92"/>
      <c r="N9940" s="92"/>
      <c r="O9940" s="92"/>
      <c r="P9940" s="92"/>
      <c r="Q9940" s="92"/>
      <c r="R9940" s="92"/>
    </row>
    <row r="9941" spans="1:18" x14ac:dyDescent="0.3">
      <c r="A9941" s="107"/>
      <c r="B9941" s="92"/>
      <c r="C9941" s="92"/>
      <c r="D9941" s="92"/>
      <c r="E9941" s="92"/>
      <c r="F9941" s="92"/>
      <c r="G9941" s="92"/>
      <c r="H9941" s="92"/>
      <c r="I9941" s="92"/>
      <c r="J9941" s="92"/>
      <c r="K9941" s="92"/>
      <c r="N9941" s="92"/>
      <c r="O9941" s="92"/>
      <c r="P9941" s="92"/>
      <c r="Q9941" s="92"/>
      <c r="R9941" s="92"/>
    </row>
    <row r="9942" spans="1:18" x14ac:dyDescent="0.3">
      <c r="A9942" s="107"/>
      <c r="B9942" s="92"/>
      <c r="C9942" s="92"/>
      <c r="D9942" s="92"/>
      <c r="E9942" s="92"/>
      <c r="F9942" s="92"/>
      <c r="G9942" s="92"/>
      <c r="H9942" s="92"/>
      <c r="I9942" s="92"/>
      <c r="J9942" s="92"/>
      <c r="K9942" s="92"/>
      <c r="N9942" s="92"/>
      <c r="O9942" s="92"/>
      <c r="P9942" s="92"/>
      <c r="Q9942" s="92"/>
      <c r="R9942" s="92"/>
    </row>
    <row r="9943" spans="1:18" x14ac:dyDescent="0.3">
      <c r="A9943" s="107"/>
      <c r="B9943" s="92"/>
      <c r="C9943" s="92"/>
      <c r="D9943" s="92"/>
      <c r="E9943" s="92"/>
      <c r="F9943" s="92"/>
      <c r="G9943" s="92"/>
      <c r="H9943" s="92"/>
      <c r="I9943" s="92"/>
      <c r="J9943" s="92"/>
      <c r="K9943" s="92"/>
      <c r="N9943" s="92"/>
      <c r="O9943" s="92"/>
      <c r="P9943" s="92"/>
      <c r="Q9943" s="92"/>
      <c r="R9943" s="92"/>
    </row>
    <row r="9944" spans="1:18" x14ac:dyDescent="0.3">
      <c r="A9944" s="107"/>
      <c r="B9944" s="92"/>
      <c r="C9944" s="92"/>
      <c r="D9944" s="92"/>
      <c r="E9944" s="92"/>
      <c r="F9944" s="92"/>
      <c r="G9944" s="92"/>
      <c r="H9944" s="92"/>
      <c r="I9944" s="92"/>
      <c r="J9944" s="92"/>
      <c r="K9944" s="92"/>
      <c r="N9944" s="92"/>
      <c r="O9944" s="92"/>
      <c r="P9944" s="92"/>
      <c r="Q9944" s="92"/>
      <c r="R9944" s="92"/>
    </row>
    <row r="9945" spans="1:18" x14ac:dyDescent="0.3">
      <c r="A9945" s="107"/>
      <c r="B9945" s="92"/>
      <c r="C9945" s="92"/>
      <c r="D9945" s="92"/>
      <c r="E9945" s="92"/>
      <c r="F9945" s="92"/>
      <c r="G9945" s="92"/>
      <c r="H9945" s="92"/>
      <c r="I9945" s="92"/>
      <c r="J9945" s="92"/>
      <c r="K9945" s="92"/>
      <c r="N9945" s="92"/>
      <c r="O9945" s="92"/>
      <c r="P9945" s="92"/>
      <c r="Q9945" s="92"/>
      <c r="R9945" s="92"/>
    </row>
    <row r="9946" spans="1:18" x14ac:dyDescent="0.3">
      <c r="A9946" s="107"/>
      <c r="B9946" s="92"/>
      <c r="C9946" s="92"/>
      <c r="D9946" s="92"/>
      <c r="E9946" s="92"/>
      <c r="F9946" s="92"/>
      <c r="G9946" s="92"/>
      <c r="H9946" s="92"/>
      <c r="I9946" s="92"/>
      <c r="J9946" s="92"/>
      <c r="K9946" s="92"/>
      <c r="N9946" s="92"/>
      <c r="O9946" s="92"/>
      <c r="P9946" s="92"/>
      <c r="Q9946" s="92"/>
      <c r="R9946" s="92"/>
    </row>
    <row r="9947" spans="1:18" x14ac:dyDescent="0.3">
      <c r="A9947" s="107"/>
      <c r="B9947" s="92"/>
      <c r="C9947" s="92"/>
      <c r="D9947" s="92"/>
      <c r="E9947" s="92"/>
      <c r="F9947" s="92"/>
      <c r="G9947" s="92"/>
      <c r="H9947" s="92"/>
      <c r="I9947" s="92"/>
      <c r="J9947" s="92"/>
      <c r="K9947" s="92"/>
      <c r="N9947" s="92"/>
      <c r="O9947" s="92"/>
      <c r="P9947" s="92"/>
      <c r="Q9947" s="92"/>
      <c r="R9947" s="92"/>
    </row>
    <row r="9948" spans="1:18" x14ac:dyDescent="0.3">
      <c r="A9948" s="107"/>
      <c r="B9948" s="92"/>
      <c r="C9948" s="92"/>
      <c r="D9948" s="92"/>
      <c r="E9948" s="92"/>
      <c r="F9948" s="92"/>
      <c r="G9948" s="92"/>
      <c r="H9948" s="92"/>
      <c r="I9948" s="92"/>
      <c r="J9948" s="92"/>
      <c r="K9948" s="92"/>
      <c r="N9948" s="92"/>
      <c r="O9948" s="92"/>
      <c r="P9948" s="92"/>
      <c r="Q9948" s="92"/>
      <c r="R9948" s="92"/>
    </row>
    <row r="9949" spans="1:18" x14ac:dyDescent="0.3">
      <c r="A9949" s="107"/>
      <c r="B9949" s="92"/>
      <c r="C9949" s="92"/>
      <c r="D9949" s="92"/>
      <c r="E9949" s="92"/>
      <c r="F9949" s="92"/>
      <c r="G9949" s="92"/>
      <c r="H9949" s="92"/>
      <c r="I9949" s="92"/>
      <c r="J9949" s="92"/>
      <c r="K9949" s="92"/>
      <c r="N9949" s="92"/>
      <c r="O9949" s="92"/>
      <c r="P9949" s="92"/>
      <c r="Q9949" s="92"/>
      <c r="R9949" s="92"/>
    </row>
    <row r="9950" spans="1:18" x14ac:dyDescent="0.3">
      <c r="A9950" s="107"/>
      <c r="B9950" s="92"/>
      <c r="C9950" s="92"/>
      <c r="D9950" s="92"/>
      <c r="E9950" s="92"/>
      <c r="F9950" s="92"/>
      <c r="G9950" s="92"/>
      <c r="H9950" s="92"/>
      <c r="I9950" s="92"/>
      <c r="J9950" s="92"/>
      <c r="K9950" s="92"/>
      <c r="N9950" s="92"/>
      <c r="O9950" s="92"/>
      <c r="P9950" s="92"/>
      <c r="Q9950" s="92"/>
      <c r="R9950" s="92"/>
    </row>
    <row r="9951" spans="1:18" x14ac:dyDescent="0.3">
      <c r="A9951" s="107"/>
      <c r="B9951" s="92"/>
      <c r="C9951" s="92"/>
      <c r="D9951" s="92"/>
      <c r="E9951" s="92"/>
      <c r="F9951" s="92"/>
      <c r="G9951" s="92"/>
      <c r="H9951" s="92"/>
      <c r="I9951" s="92"/>
      <c r="J9951" s="92"/>
      <c r="K9951" s="92"/>
      <c r="N9951" s="92"/>
      <c r="O9951" s="92"/>
      <c r="P9951" s="92"/>
      <c r="Q9951" s="92"/>
      <c r="R9951" s="92"/>
    </row>
    <row r="9952" spans="1:18" x14ac:dyDescent="0.3">
      <c r="A9952" s="107"/>
      <c r="B9952" s="92"/>
      <c r="C9952" s="92"/>
      <c r="D9952" s="92"/>
      <c r="E9952" s="92"/>
      <c r="F9952" s="92"/>
      <c r="G9952" s="92"/>
      <c r="H9952" s="92"/>
      <c r="I9952" s="92"/>
      <c r="J9952" s="92"/>
      <c r="K9952" s="92"/>
      <c r="N9952" s="92"/>
      <c r="O9952" s="92"/>
      <c r="P9952" s="92"/>
      <c r="Q9952" s="92"/>
      <c r="R9952" s="92"/>
    </row>
    <row r="9953" spans="1:18" x14ac:dyDescent="0.3">
      <c r="A9953" s="107"/>
      <c r="B9953" s="92"/>
      <c r="C9953" s="92"/>
      <c r="D9953" s="92"/>
      <c r="E9953" s="92"/>
      <c r="F9953" s="92"/>
      <c r="G9953" s="92"/>
      <c r="H9953" s="92"/>
      <c r="I9953" s="92"/>
      <c r="J9953" s="92"/>
      <c r="K9953" s="92"/>
      <c r="N9953" s="92"/>
      <c r="O9953" s="92"/>
      <c r="P9953" s="92"/>
      <c r="Q9953" s="92"/>
      <c r="R9953" s="92"/>
    </row>
    <row r="9954" spans="1:18" x14ac:dyDescent="0.3">
      <c r="A9954" s="107"/>
      <c r="B9954" s="92"/>
      <c r="C9954" s="92"/>
      <c r="D9954" s="92"/>
      <c r="E9954" s="92"/>
      <c r="F9954" s="92"/>
      <c r="G9954" s="92"/>
      <c r="H9954" s="92"/>
      <c r="I9954" s="92"/>
      <c r="J9954" s="92"/>
      <c r="K9954" s="92"/>
      <c r="N9954" s="92"/>
      <c r="O9954" s="92"/>
      <c r="P9954" s="92"/>
      <c r="Q9954" s="92"/>
      <c r="R9954" s="92"/>
    </row>
    <row r="9955" spans="1:18" x14ac:dyDescent="0.3">
      <c r="A9955" s="107"/>
      <c r="B9955" s="92"/>
      <c r="C9955" s="92"/>
      <c r="D9955" s="92"/>
      <c r="E9955" s="92"/>
      <c r="F9955" s="92"/>
      <c r="G9955" s="92"/>
      <c r="H9955" s="92"/>
      <c r="I9955" s="92"/>
      <c r="J9955" s="92"/>
      <c r="K9955" s="92"/>
      <c r="N9955" s="92"/>
      <c r="O9955" s="92"/>
      <c r="P9955" s="92"/>
      <c r="Q9955" s="92"/>
      <c r="R9955" s="92"/>
    </row>
    <row r="9956" spans="1:18" x14ac:dyDescent="0.3">
      <c r="A9956" s="107"/>
      <c r="B9956" s="92"/>
      <c r="C9956" s="92"/>
      <c r="D9956" s="92"/>
      <c r="E9956" s="92"/>
      <c r="F9956" s="92"/>
      <c r="G9956" s="92"/>
      <c r="H9956" s="92"/>
      <c r="I9956" s="92"/>
      <c r="J9956" s="92"/>
      <c r="K9956" s="92"/>
      <c r="N9956" s="92"/>
      <c r="O9956" s="92"/>
      <c r="P9956" s="92"/>
      <c r="Q9956" s="92"/>
      <c r="R9956" s="92"/>
    </row>
    <row r="9957" spans="1:18" x14ac:dyDescent="0.3">
      <c r="A9957" s="107"/>
      <c r="B9957" s="92"/>
      <c r="C9957" s="92"/>
      <c r="D9957" s="92"/>
      <c r="E9957" s="92"/>
      <c r="F9957" s="92"/>
      <c r="G9957" s="92"/>
      <c r="H9957" s="92"/>
      <c r="I9957" s="92"/>
      <c r="J9957" s="92"/>
      <c r="K9957" s="92"/>
      <c r="N9957" s="92"/>
      <c r="O9957" s="92"/>
      <c r="P9957" s="92"/>
      <c r="Q9957" s="92"/>
      <c r="R9957" s="92"/>
    </row>
    <row r="9958" spans="1:18" x14ac:dyDescent="0.3">
      <c r="A9958" s="107"/>
      <c r="B9958" s="92"/>
      <c r="C9958" s="92"/>
      <c r="D9958" s="92"/>
      <c r="E9958" s="92"/>
      <c r="F9958" s="92"/>
      <c r="G9958" s="92"/>
      <c r="H9958" s="92"/>
      <c r="I9958" s="92"/>
      <c r="J9958" s="92"/>
      <c r="K9958" s="92"/>
      <c r="N9958" s="92"/>
      <c r="O9958" s="92"/>
      <c r="P9958" s="92"/>
      <c r="Q9958" s="92"/>
      <c r="R9958" s="92"/>
    </row>
    <row r="9959" spans="1:18" x14ac:dyDescent="0.3">
      <c r="A9959" s="107"/>
      <c r="B9959" s="92"/>
      <c r="C9959" s="92"/>
      <c r="D9959" s="92"/>
      <c r="E9959" s="92"/>
      <c r="F9959" s="92"/>
      <c r="G9959" s="92"/>
      <c r="H9959" s="92"/>
      <c r="I9959" s="92"/>
      <c r="J9959" s="92"/>
      <c r="K9959" s="92"/>
      <c r="N9959" s="92"/>
      <c r="O9959" s="92"/>
      <c r="P9959" s="92"/>
      <c r="Q9959" s="92"/>
      <c r="R9959" s="92"/>
    </row>
    <row r="9960" spans="1:18" x14ac:dyDescent="0.3">
      <c r="A9960" s="107"/>
      <c r="B9960" s="92"/>
      <c r="C9960" s="92"/>
      <c r="D9960" s="92"/>
      <c r="E9960" s="92"/>
      <c r="F9960" s="92"/>
      <c r="G9960" s="92"/>
      <c r="H9960" s="92"/>
      <c r="I9960" s="92"/>
      <c r="J9960" s="92"/>
      <c r="K9960" s="92"/>
      <c r="N9960" s="92"/>
      <c r="O9960" s="92"/>
      <c r="P9960" s="92"/>
      <c r="Q9960" s="92"/>
      <c r="R9960" s="92"/>
    </row>
    <row r="9961" spans="1:18" x14ac:dyDescent="0.3">
      <c r="A9961" s="107"/>
      <c r="B9961" s="92"/>
      <c r="C9961" s="92"/>
      <c r="D9961" s="92"/>
      <c r="E9961" s="92"/>
      <c r="F9961" s="92"/>
      <c r="G9961" s="92"/>
      <c r="H9961" s="92"/>
      <c r="I9961" s="92"/>
      <c r="J9961" s="92"/>
      <c r="K9961" s="92"/>
      <c r="N9961" s="92"/>
      <c r="O9961" s="92"/>
      <c r="P9961" s="92"/>
      <c r="Q9961" s="92"/>
      <c r="R9961" s="92"/>
    </row>
    <row r="9962" spans="1:18" x14ac:dyDescent="0.3">
      <c r="A9962" s="107"/>
      <c r="B9962" s="92"/>
      <c r="C9962" s="92"/>
      <c r="D9962" s="92"/>
      <c r="E9962" s="92"/>
      <c r="F9962" s="92"/>
      <c r="G9962" s="92"/>
      <c r="H9962" s="92"/>
      <c r="I9962" s="92"/>
      <c r="J9962" s="92"/>
      <c r="K9962" s="92"/>
      <c r="N9962" s="92"/>
      <c r="O9962" s="92"/>
      <c r="P9962" s="92"/>
      <c r="Q9962" s="92"/>
      <c r="R9962" s="92"/>
    </row>
    <row r="9963" spans="1:18" x14ac:dyDescent="0.3">
      <c r="A9963" s="107"/>
      <c r="B9963" s="92"/>
      <c r="C9963" s="92"/>
      <c r="D9963" s="92"/>
      <c r="E9963" s="92"/>
      <c r="F9963" s="92"/>
      <c r="G9963" s="92"/>
      <c r="H9963" s="92"/>
      <c r="I9963" s="92"/>
      <c r="J9963" s="92"/>
      <c r="K9963" s="92"/>
      <c r="N9963" s="92"/>
      <c r="O9963" s="92"/>
      <c r="P9963" s="92"/>
      <c r="Q9963" s="92"/>
      <c r="R9963" s="92"/>
    </row>
    <row r="9964" spans="1:18" x14ac:dyDescent="0.3">
      <c r="A9964" s="107"/>
      <c r="B9964" s="92"/>
      <c r="C9964" s="92"/>
      <c r="D9964" s="92"/>
      <c r="E9964" s="92"/>
      <c r="F9964" s="92"/>
      <c r="G9964" s="92"/>
      <c r="H9964" s="92"/>
      <c r="I9964" s="92"/>
      <c r="J9964" s="92"/>
      <c r="K9964" s="92"/>
      <c r="N9964" s="92"/>
      <c r="O9964" s="92"/>
      <c r="P9964" s="92"/>
      <c r="Q9964" s="92"/>
      <c r="R9964" s="92"/>
    </row>
    <row r="9965" spans="1:18" x14ac:dyDescent="0.3">
      <c r="A9965" s="107"/>
      <c r="B9965" s="92"/>
      <c r="C9965" s="92"/>
      <c r="D9965" s="92"/>
      <c r="E9965" s="92"/>
      <c r="F9965" s="92"/>
      <c r="G9965" s="92"/>
      <c r="H9965" s="92"/>
      <c r="I9965" s="92"/>
      <c r="J9965" s="92"/>
      <c r="K9965" s="92"/>
      <c r="N9965" s="92"/>
      <c r="O9965" s="92"/>
      <c r="P9965" s="92"/>
      <c r="Q9965" s="92"/>
      <c r="R9965" s="92"/>
    </row>
    <row r="9966" spans="1:18" x14ac:dyDescent="0.3">
      <c r="A9966" s="107"/>
      <c r="B9966" s="92"/>
      <c r="C9966" s="92"/>
      <c r="D9966" s="92"/>
      <c r="E9966" s="92"/>
      <c r="F9966" s="92"/>
      <c r="G9966" s="92"/>
      <c r="H9966" s="92"/>
      <c r="I9966" s="92"/>
      <c r="J9966" s="92"/>
      <c r="K9966" s="92"/>
      <c r="N9966" s="92"/>
      <c r="O9966" s="92"/>
      <c r="P9966" s="92"/>
      <c r="Q9966" s="92"/>
      <c r="R9966" s="92"/>
    </row>
    <row r="9967" spans="1:18" x14ac:dyDescent="0.3">
      <c r="A9967" s="107"/>
      <c r="B9967" s="92"/>
      <c r="C9967" s="92"/>
      <c r="D9967" s="92"/>
      <c r="E9967" s="92"/>
      <c r="F9967" s="92"/>
      <c r="G9967" s="92"/>
      <c r="H9967" s="92"/>
      <c r="I9967" s="92"/>
      <c r="J9967" s="92"/>
      <c r="K9967" s="92"/>
      <c r="N9967" s="92"/>
      <c r="O9967" s="92"/>
      <c r="P9967" s="92"/>
      <c r="Q9967" s="92"/>
      <c r="R9967" s="92"/>
    </row>
    <row r="9968" spans="1:18" x14ac:dyDescent="0.3">
      <c r="A9968" s="107"/>
      <c r="B9968" s="92"/>
      <c r="C9968" s="92"/>
      <c r="D9968" s="92"/>
      <c r="E9968" s="92"/>
      <c r="F9968" s="92"/>
      <c r="G9968" s="92"/>
      <c r="H9968" s="92"/>
      <c r="I9968" s="92"/>
      <c r="J9968" s="92"/>
      <c r="K9968" s="92"/>
      <c r="N9968" s="92"/>
      <c r="O9968" s="92"/>
      <c r="P9968" s="92"/>
      <c r="Q9968" s="92"/>
      <c r="R9968" s="92"/>
    </row>
    <row r="9969" spans="1:18" x14ac:dyDescent="0.3">
      <c r="A9969" s="107"/>
      <c r="B9969" s="92"/>
      <c r="C9969" s="92"/>
      <c r="D9969" s="92"/>
      <c r="E9969" s="92"/>
      <c r="F9969" s="92"/>
      <c r="G9969" s="92"/>
      <c r="H9969" s="92"/>
      <c r="I9969" s="92"/>
      <c r="J9969" s="92"/>
      <c r="K9969" s="92"/>
      <c r="N9969" s="92"/>
      <c r="O9969" s="92"/>
      <c r="P9969" s="92"/>
      <c r="Q9969" s="92"/>
      <c r="R9969" s="92"/>
    </row>
    <row r="9970" spans="1:18" x14ac:dyDescent="0.3">
      <c r="A9970" s="107"/>
      <c r="B9970" s="92"/>
      <c r="C9970" s="92"/>
      <c r="D9970" s="92"/>
      <c r="E9970" s="92"/>
      <c r="F9970" s="92"/>
      <c r="G9970" s="92"/>
      <c r="H9970" s="92"/>
      <c r="I9970" s="92"/>
      <c r="J9970" s="92"/>
      <c r="K9970" s="92"/>
      <c r="N9970" s="92"/>
      <c r="O9970" s="92"/>
      <c r="P9970" s="92"/>
      <c r="Q9970" s="92"/>
      <c r="R9970" s="92"/>
    </row>
    <row r="9971" spans="1:18" x14ac:dyDescent="0.3">
      <c r="A9971" s="107"/>
      <c r="B9971" s="92"/>
      <c r="C9971" s="92"/>
      <c r="D9971" s="92"/>
      <c r="E9971" s="92"/>
      <c r="F9971" s="92"/>
      <c r="G9971" s="92"/>
      <c r="H9971" s="92"/>
      <c r="I9971" s="92"/>
      <c r="J9971" s="92"/>
      <c r="K9971" s="92"/>
      <c r="N9971" s="92"/>
      <c r="O9971" s="92"/>
      <c r="P9971" s="92"/>
      <c r="Q9971" s="92"/>
      <c r="R9971" s="92"/>
    </row>
    <row r="9972" spans="1:18" x14ac:dyDescent="0.3">
      <c r="A9972" s="107"/>
      <c r="B9972" s="92"/>
      <c r="C9972" s="92"/>
      <c r="D9972" s="92"/>
      <c r="E9972" s="92"/>
      <c r="F9972" s="92"/>
      <c r="G9972" s="92"/>
      <c r="H9972" s="92"/>
      <c r="I9972" s="92"/>
      <c r="J9972" s="92"/>
      <c r="K9972" s="92"/>
      <c r="N9972" s="92"/>
      <c r="O9972" s="92"/>
      <c r="P9972" s="92"/>
      <c r="Q9972" s="92"/>
      <c r="R9972" s="92"/>
    </row>
    <row r="9973" spans="1:18" x14ac:dyDescent="0.3">
      <c r="A9973" s="107"/>
      <c r="B9973" s="92"/>
      <c r="C9973" s="92"/>
      <c r="D9973" s="92"/>
      <c r="E9973" s="92"/>
      <c r="F9973" s="92"/>
      <c r="G9973" s="92"/>
      <c r="H9973" s="92"/>
      <c r="I9973" s="92"/>
      <c r="J9973" s="92"/>
      <c r="K9973" s="92"/>
      <c r="N9973" s="92"/>
      <c r="O9973" s="92"/>
      <c r="P9973" s="92"/>
      <c r="Q9973" s="92"/>
      <c r="R9973" s="92"/>
    </row>
    <row r="9974" spans="1:18" x14ac:dyDescent="0.3">
      <c r="A9974" s="107"/>
      <c r="B9974" s="92"/>
      <c r="C9974" s="92"/>
      <c r="D9974" s="92"/>
      <c r="E9974" s="92"/>
      <c r="F9974" s="92"/>
      <c r="G9974" s="92"/>
      <c r="H9974" s="92"/>
      <c r="I9974" s="92"/>
      <c r="J9974" s="92"/>
      <c r="K9974" s="92"/>
      <c r="N9974" s="92"/>
      <c r="O9974" s="92"/>
      <c r="P9974" s="92"/>
      <c r="Q9974" s="92"/>
      <c r="R9974" s="92"/>
    </row>
    <row r="9975" spans="1:18" x14ac:dyDescent="0.3">
      <c r="A9975" s="107"/>
      <c r="B9975" s="92"/>
      <c r="C9975" s="92"/>
      <c r="D9975" s="92"/>
      <c r="E9975" s="92"/>
      <c r="F9975" s="92"/>
      <c r="G9975" s="92"/>
      <c r="H9975" s="92"/>
      <c r="I9975" s="92"/>
      <c r="J9975" s="92"/>
      <c r="K9975" s="92"/>
      <c r="N9975" s="92"/>
      <c r="O9975" s="92"/>
      <c r="P9975" s="92"/>
      <c r="Q9975" s="92"/>
      <c r="R9975" s="92"/>
    </row>
    <row r="9976" spans="1:18" x14ac:dyDescent="0.3">
      <c r="A9976" s="107"/>
      <c r="B9976" s="92"/>
      <c r="C9976" s="92"/>
      <c r="D9976" s="92"/>
      <c r="E9976" s="92"/>
      <c r="F9976" s="92"/>
      <c r="G9976" s="92"/>
      <c r="H9976" s="92"/>
      <c r="I9976" s="92"/>
      <c r="J9976" s="92"/>
      <c r="K9976" s="92"/>
      <c r="N9976" s="92"/>
      <c r="O9976" s="92"/>
      <c r="P9976" s="92"/>
      <c r="Q9976" s="92"/>
      <c r="R9976" s="92"/>
    </row>
    <row r="9977" spans="1:18" x14ac:dyDescent="0.3">
      <c r="A9977" s="107"/>
      <c r="B9977" s="92"/>
      <c r="C9977" s="92"/>
      <c r="D9977" s="92"/>
      <c r="E9977" s="92"/>
      <c r="F9977" s="92"/>
      <c r="G9977" s="92"/>
      <c r="H9977" s="92"/>
      <c r="I9977" s="92"/>
      <c r="J9977" s="92"/>
      <c r="K9977" s="92"/>
      <c r="N9977" s="92"/>
      <c r="O9977" s="92"/>
      <c r="P9977" s="92"/>
      <c r="Q9977" s="92"/>
      <c r="R9977" s="92"/>
    </row>
    <row r="9978" spans="1:18" x14ac:dyDescent="0.3">
      <c r="A9978" s="107"/>
      <c r="B9978" s="92"/>
      <c r="C9978" s="92"/>
      <c r="D9978" s="92"/>
      <c r="E9978" s="92"/>
      <c r="F9978" s="92"/>
      <c r="G9978" s="92"/>
      <c r="H9978" s="92"/>
      <c r="I9978" s="92"/>
      <c r="J9978" s="92"/>
      <c r="K9978" s="92"/>
      <c r="N9978" s="92"/>
      <c r="O9978" s="92"/>
      <c r="P9978" s="92"/>
      <c r="Q9978" s="92"/>
      <c r="R9978" s="92"/>
    </row>
    <row r="9979" spans="1:18" x14ac:dyDescent="0.3">
      <c r="A9979" s="107"/>
      <c r="B9979" s="92"/>
      <c r="C9979" s="92"/>
      <c r="D9979" s="92"/>
      <c r="E9979" s="92"/>
      <c r="F9979" s="92"/>
      <c r="G9979" s="92"/>
      <c r="H9979" s="92"/>
      <c r="I9979" s="92"/>
      <c r="J9979" s="92"/>
      <c r="K9979" s="92"/>
      <c r="N9979" s="92"/>
      <c r="O9979" s="92"/>
      <c r="P9979" s="92"/>
      <c r="Q9979" s="92"/>
      <c r="R9979" s="92"/>
    </row>
    <row r="9980" spans="1:18" x14ac:dyDescent="0.3">
      <c r="A9980" s="107"/>
      <c r="B9980" s="92"/>
      <c r="C9980" s="92"/>
      <c r="D9980" s="92"/>
      <c r="E9980" s="92"/>
      <c r="F9980" s="92"/>
      <c r="G9980" s="92"/>
      <c r="H9980" s="92"/>
      <c r="I9980" s="92"/>
      <c r="J9980" s="92"/>
      <c r="K9980" s="92"/>
      <c r="N9980" s="92"/>
      <c r="O9980" s="92"/>
      <c r="P9980" s="92"/>
      <c r="Q9980" s="92"/>
      <c r="R9980" s="92"/>
    </row>
    <row r="9981" spans="1:18" x14ac:dyDescent="0.3">
      <c r="A9981" s="107"/>
      <c r="B9981" s="92"/>
      <c r="C9981" s="92"/>
      <c r="D9981" s="92"/>
      <c r="E9981" s="92"/>
      <c r="F9981" s="92"/>
      <c r="G9981" s="92"/>
      <c r="H9981" s="92"/>
      <c r="I9981" s="92"/>
      <c r="J9981" s="92"/>
      <c r="K9981" s="92"/>
      <c r="N9981" s="92"/>
      <c r="O9981" s="92"/>
      <c r="P9981" s="92"/>
      <c r="Q9981" s="92"/>
      <c r="R9981" s="92"/>
    </row>
    <row r="9982" spans="1:18" x14ac:dyDescent="0.3">
      <c r="A9982" s="107"/>
      <c r="B9982" s="92"/>
      <c r="C9982" s="92"/>
      <c r="D9982" s="92"/>
      <c r="E9982" s="92"/>
      <c r="F9982" s="92"/>
      <c r="G9982" s="92"/>
      <c r="H9982" s="92"/>
      <c r="I9982" s="92"/>
      <c r="J9982" s="92"/>
      <c r="K9982" s="92"/>
      <c r="N9982" s="92"/>
      <c r="O9982" s="92"/>
      <c r="P9982" s="92"/>
      <c r="Q9982" s="92"/>
      <c r="R9982" s="92"/>
    </row>
    <row r="9983" spans="1:18" x14ac:dyDescent="0.3">
      <c r="A9983" s="107"/>
      <c r="B9983" s="92"/>
      <c r="C9983" s="92"/>
      <c r="D9983" s="92"/>
      <c r="E9983" s="92"/>
      <c r="F9983" s="92"/>
      <c r="G9983" s="92"/>
      <c r="H9983" s="92"/>
      <c r="I9983" s="92"/>
      <c r="J9983" s="92"/>
      <c r="K9983" s="92"/>
      <c r="N9983" s="92"/>
      <c r="O9983" s="92"/>
      <c r="P9983" s="92"/>
      <c r="Q9983" s="92"/>
      <c r="R9983" s="92"/>
    </row>
    <row r="9984" spans="1:18" x14ac:dyDescent="0.3">
      <c r="A9984" s="107"/>
      <c r="B9984" s="92"/>
      <c r="C9984" s="92"/>
      <c r="D9984" s="92"/>
      <c r="E9984" s="92"/>
      <c r="F9984" s="92"/>
      <c r="G9984" s="92"/>
      <c r="H9984" s="92"/>
      <c r="I9984" s="92"/>
      <c r="J9984" s="92"/>
      <c r="K9984" s="92"/>
      <c r="N9984" s="92"/>
      <c r="O9984" s="92"/>
      <c r="P9984" s="92"/>
      <c r="Q9984" s="92"/>
      <c r="R9984" s="92"/>
    </row>
    <row r="9985" spans="1:18" x14ac:dyDescent="0.3">
      <c r="A9985" s="107"/>
      <c r="B9985" s="92"/>
      <c r="C9985" s="92"/>
      <c r="D9985" s="92"/>
      <c r="E9985" s="92"/>
      <c r="F9985" s="92"/>
      <c r="G9985" s="92"/>
      <c r="H9985" s="92"/>
      <c r="I9985" s="92"/>
      <c r="J9985" s="92"/>
      <c r="K9985" s="92"/>
      <c r="N9985" s="92"/>
      <c r="O9985" s="92"/>
      <c r="P9985" s="92"/>
      <c r="Q9985" s="92"/>
      <c r="R9985" s="92"/>
    </row>
    <row r="9986" spans="1:18" x14ac:dyDescent="0.3">
      <c r="A9986" s="107"/>
      <c r="B9986" s="92"/>
      <c r="C9986" s="92"/>
      <c r="D9986" s="92"/>
      <c r="E9986" s="92"/>
      <c r="F9986" s="92"/>
      <c r="G9986" s="92"/>
      <c r="H9986" s="92"/>
      <c r="I9986" s="92"/>
      <c r="J9986" s="92"/>
      <c r="K9986" s="92"/>
      <c r="N9986" s="92"/>
      <c r="O9986" s="92"/>
      <c r="P9986" s="92"/>
      <c r="Q9986" s="92"/>
      <c r="R9986" s="92"/>
    </row>
    <row r="9987" spans="1:18" x14ac:dyDescent="0.3">
      <c r="A9987" s="107"/>
      <c r="B9987" s="92"/>
      <c r="C9987" s="92"/>
      <c r="D9987" s="92"/>
      <c r="E9987" s="92"/>
      <c r="F9987" s="92"/>
      <c r="G9987" s="92"/>
      <c r="H9987" s="92"/>
      <c r="I9987" s="92"/>
      <c r="J9987" s="92"/>
      <c r="K9987" s="92"/>
      <c r="N9987" s="92"/>
      <c r="O9987" s="92"/>
      <c r="P9987" s="92"/>
      <c r="Q9987" s="92"/>
      <c r="R9987" s="92"/>
    </row>
    <row r="9988" spans="1:18" x14ac:dyDescent="0.3">
      <c r="A9988" s="107"/>
      <c r="B9988" s="92"/>
      <c r="C9988" s="92"/>
      <c r="D9988" s="92"/>
      <c r="E9988" s="92"/>
      <c r="F9988" s="92"/>
      <c r="G9988" s="92"/>
      <c r="H9988" s="92"/>
      <c r="I9988" s="92"/>
      <c r="J9988" s="92"/>
      <c r="K9988" s="92"/>
      <c r="N9988" s="92"/>
      <c r="O9988" s="92"/>
      <c r="P9988" s="92"/>
      <c r="Q9988" s="92"/>
      <c r="R9988" s="92"/>
    </row>
    <row r="9989" spans="1:18" x14ac:dyDescent="0.3">
      <c r="A9989" s="107"/>
      <c r="B9989" s="92"/>
      <c r="C9989" s="92"/>
      <c r="D9989" s="92"/>
      <c r="E9989" s="92"/>
      <c r="F9989" s="92"/>
      <c r="G9989" s="92"/>
      <c r="H9989" s="92"/>
      <c r="I9989" s="92"/>
      <c r="J9989" s="92"/>
      <c r="K9989" s="92"/>
      <c r="N9989" s="92"/>
      <c r="O9989" s="92"/>
      <c r="P9989" s="92"/>
      <c r="Q9989" s="92"/>
      <c r="R9989" s="92"/>
    </row>
    <row r="9990" spans="1:18" x14ac:dyDescent="0.3">
      <c r="A9990" s="107"/>
      <c r="B9990" s="92"/>
      <c r="C9990" s="92"/>
      <c r="D9990" s="92"/>
      <c r="E9990" s="92"/>
      <c r="F9990" s="92"/>
      <c r="G9990" s="92"/>
      <c r="H9990" s="92"/>
      <c r="I9990" s="92"/>
      <c r="J9990" s="92"/>
      <c r="K9990" s="92"/>
      <c r="N9990" s="92"/>
      <c r="O9990" s="92"/>
      <c r="P9990" s="92"/>
      <c r="Q9990" s="92"/>
      <c r="R9990" s="92"/>
    </row>
    <row r="9991" spans="1:18" x14ac:dyDescent="0.3">
      <c r="A9991" s="107"/>
      <c r="B9991" s="92"/>
      <c r="C9991" s="92"/>
      <c r="D9991" s="92"/>
      <c r="E9991" s="92"/>
      <c r="F9991" s="92"/>
      <c r="G9991" s="92"/>
      <c r="H9991" s="92"/>
      <c r="I9991" s="92"/>
      <c r="J9991" s="92"/>
      <c r="K9991" s="92"/>
      <c r="N9991" s="92"/>
      <c r="O9991" s="92"/>
      <c r="P9991" s="92"/>
      <c r="Q9991" s="92"/>
      <c r="R9991" s="92"/>
    </row>
    <row r="9992" spans="1:18" x14ac:dyDescent="0.3">
      <c r="A9992" s="107"/>
      <c r="B9992" s="92"/>
      <c r="C9992" s="92"/>
      <c r="D9992" s="92"/>
      <c r="E9992" s="92"/>
      <c r="F9992" s="92"/>
      <c r="G9992" s="92"/>
      <c r="H9992" s="92"/>
      <c r="I9992" s="92"/>
      <c r="J9992" s="92"/>
      <c r="K9992" s="92"/>
      <c r="N9992" s="92"/>
      <c r="O9992" s="92"/>
      <c r="P9992" s="92"/>
      <c r="Q9992" s="92"/>
      <c r="R9992" s="92"/>
    </row>
    <row r="9993" spans="1:18" x14ac:dyDescent="0.3">
      <c r="A9993" s="107"/>
      <c r="B9993" s="92"/>
      <c r="C9993" s="92"/>
      <c r="D9993" s="92"/>
      <c r="E9993" s="92"/>
      <c r="F9993" s="92"/>
      <c r="G9993" s="92"/>
      <c r="H9993" s="92"/>
      <c r="I9993" s="92"/>
      <c r="J9993" s="92"/>
      <c r="K9993" s="92"/>
      <c r="N9993" s="92"/>
      <c r="O9993" s="92"/>
      <c r="P9993" s="92"/>
      <c r="Q9993" s="92"/>
      <c r="R9993" s="92"/>
    </row>
    <row r="9994" spans="1:18" x14ac:dyDescent="0.3">
      <c r="A9994" s="107"/>
      <c r="B9994" s="92"/>
      <c r="C9994" s="92"/>
      <c r="D9994" s="92"/>
      <c r="E9994" s="92"/>
      <c r="F9994" s="92"/>
      <c r="G9994" s="92"/>
      <c r="H9994" s="92"/>
      <c r="I9994" s="92"/>
      <c r="J9994" s="92"/>
      <c r="K9994" s="92"/>
      <c r="N9994" s="92"/>
      <c r="O9994" s="92"/>
      <c r="P9994" s="92"/>
      <c r="Q9994" s="92"/>
      <c r="R9994" s="92"/>
    </row>
    <row r="9995" spans="1:18" x14ac:dyDescent="0.3">
      <c r="A9995" s="107"/>
      <c r="B9995" s="92"/>
      <c r="C9995" s="92"/>
      <c r="D9995" s="92"/>
      <c r="E9995" s="92"/>
      <c r="F9995" s="92"/>
      <c r="G9995" s="92"/>
      <c r="H9995" s="92"/>
      <c r="I9995" s="92"/>
      <c r="J9995" s="92"/>
      <c r="K9995" s="92"/>
      <c r="N9995" s="92"/>
      <c r="O9995" s="92"/>
      <c r="P9995" s="92"/>
      <c r="Q9995" s="92"/>
      <c r="R9995" s="92"/>
    </row>
    <row r="9996" spans="1:18" x14ac:dyDescent="0.3">
      <c r="A9996" s="107"/>
      <c r="B9996" s="92"/>
      <c r="C9996" s="92"/>
      <c r="D9996" s="92"/>
      <c r="E9996" s="92"/>
      <c r="F9996" s="92"/>
      <c r="G9996" s="92"/>
      <c r="H9996" s="92"/>
      <c r="I9996" s="92"/>
      <c r="J9996" s="92"/>
      <c r="K9996" s="92"/>
      <c r="N9996" s="92"/>
      <c r="O9996" s="92"/>
      <c r="P9996" s="92"/>
      <c r="Q9996" s="92"/>
      <c r="R9996" s="92"/>
    </row>
    <row r="9997" spans="1:18" x14ac:dyDescent="0.3">
      <c r="A9997" s="107"/>
      <c r="B9997" s="92"/>
      <c r="C9997" s="92"/>
      <c r="D9997" s="92"/>
      <c r="E9997" s="92"/>
      <c r="F9997" s="92"/>
      <c r="G9997" s="92"/>
      <c r="H9997" s="92"/>
      <c r="I9997" s="92"/>
      <c r="J9997" s="92"/>
      <c r="K9997" s="92"/>
      <c r="N9997" s="92"/>
      <c r="O9997" s="92"/>
      <c r="P9997" s="92"/>
      <c r="Q9997" s="92"/>
      <c r="R9997" s="92"/>
    </row>
    <row r="9998" spans="1:18" x14ac:dyDescent="0.3">
      <c r="A9998" s="107"/>
      <c r="B9998" s="92"/>
      <c r="C9998" s="92"/>
      <c r="D9998" s="92"/>
      <c r="E9998" s="92"/>
      <c r="F9998" s="92"/>
      <c r="G9998" s="92"/>
      <c r="H9998" s="92"/>
      <c r="I9998" s="92"/>
      <c r="J9998" s="92"/>
      <c r="K9998" s="92"/>
      <c r="N9998" s="92"/>
      <c r="O9998" s="92"/>
      <c r="P9998" s="92"/>
      <c r="Q9998" s="92"/>
      <c r="R9998" s="92"/>
    </row>
    <row r="9999" spans="1:18" x14ac:dyDescent="0.3">
      <c r="A9999" s="107"/>
      <c r="B9999" s="92"/>
      <c r="C9999" s="92"/>
      <c r="D9999" s="92"/>
      <c r="E9999" s="92"/>
      <c r="F9999" s="92"/>
      <c r="G9999" s="92"/>
      <c r="H9999" s="92"/>
      <c r="I9999" s="92"/>
      <c r="J9999" s="92"/>
      <c r="K9999" s="92"/>
      <c r="N9999" s="92"/>
      <c r="O9999" s="92"/>
      <c r="P9999" s="92"/>
      <c r="Q9999" s="92"/>
      <c r="R9999" s="92"/>
    </row>
    <row r="10000" spans="1:18" x14ac:dyDescent="0.3">
      <c r="A10000" s="107"/>
      <c r="B10000" s="92"/>
      <c r="C10000" s="92"/>
      <c r="D10000" s="92"/>
      <c r="E10000" s="92"/>
      <c r="F10000" s="92"/>
      <c r="G10000" s="92"/>
      <c r="H10000" s="92"/>
      <c r="I10000" s="92"/>
      <c r="J10000" s="92"/>
      <c r="K10000" s="92"/>
      <c r="N10000" s="92"/>
      <c r="O10000" s="92"/>
      <c r="P10000" s="92"/>
      <c r="Q10000" s="92"/>
      <c r="R10000" s="92"/>
    </row>
    <row r="10001" spans="1:18" x14ac:dyDescent="0.3">
      <c r="A10001" s="107"/>
      <c r="B10001" s="92"/>
      <c r="C10001" s="92"/>
      <c r="D10001" s="92"/>
      <c r="E10001" s="92"/>
      <c r="F10001" s="92"/>
      <c r="G10001" s="92"/>
      <c r="H10001" s="92"/>
      <c r="I10001" s="92"/>
      <c r="J10001" s="92"/>
      <c r="K10001" s="92"/>
      <c r="N10001" s="92"/>
      <c r="O10001" s="92"/>
      <c r="P10001" s="92"/>
      <c r="Q10001" s="92"/>
      <c r="R10001" s="92"/>
    </row>
    <row r="10002" spans="1:18" x14ac:dyDescent="0.3">
      <c r="A10002" s="107"/>
      <c r="B10002" s="92"/>
      <c r="C10002" s="92"/>
      <c r="D10002" s="92"/>
      <c r="E10002" s="92"/>
      <c r="F10002" s="92"/>
      <c r="G10002" s="92"/>
      <c r="H10002" s="92"/>
      <c r="I10002" s="92"/>
      <c r="J10002" s="92"/>
      <c r="K10002" s="92"/>
      <c r="N10002" s="92"/>
      <c r="O10002" s="92"/>
      <c r="P10002" s="92"/>
      <c r="Q10002" s="92"/>
      <c r="R10002" s="92"/>
    </row>
    <row r="10003" spans="1:18" x14ac:dyDescent="0.3">
      <c r="A10003" s="107"/>
      <c r="B10003" s="92"/>
      <c r="C10003" s="92"/>
      <c r="D10003" s="92"/>
      <c r="E10003" s="92"/>
      <c r="F10003" s="92"/>
      <c r="G10003" s="92"/>
      <c r="H10003" s="92"/>
      <c r="I10003" s="92"/>
      <c r="J10003" s="92"/>
      <c r="K10003" s="92"/>
      <c r="N10003" s="92"/>
      <c r="O10003" s="92"/>
      <c r="P10003" s="92"/>
      <c r="Q10003" s="92"/>
      <c r="R10003" s="92"/>
    </row>
    <row r="10004" spans="1:18" x14ac:dyDescent="0.3">
      <c r="A10004" s="107"/>
      <c r="B10004" s="92"/>
      <c r="C10004" s="92"/>
      <c r="D10004" s="92"/>
      <c r="E10004" s="92"/>
      <c r="F10004" s="92"/>
      <c r="G10004" s="92"/>
      <c r="H10004" s="92"/>
      <c r="I10004" s="92"/>
      <c r="J10004" s="92"/>
      <c r="K10004" s="92"/>
      <c r="N10004" s="92"/>
      <c r="O10004" s="92"/>
      <c r="P10004" s="92"/>
      <c r="Q10004" s="92"/>
      <c r="R10004" s="92"/>
    </row>
    <row r="10005" spans="1:18" x14ac:dyDescent="0.3">
      <c r="A10005" s="107"/>
      <c r="B10005" s="92"/>
      <c r="C10005" s="92"/>
      <c r="D10005" s="92"/>
      <c r="E10005" s="92"/>
      <c r="F10005" s="92"/>
      <c r="G10005" s="92"/>
      <c r="H10005" s="92"/>
      <c r="I10005" s="92"/>
      <c r="J10005" s="92"/>
      <c r="K10005" s="92"/>
      <c r="N10005" s="92"/>
      <c r="O10005" s="92"/>
      <c r="P10005" s="92"/>
      <c r="Q10005" s="92"/>
      <c r="R10005" s="92"/>
    </row>
    <row r="10006" spans="1:18" x14ac:dyDescent="0.3">
      <c r="A10006" s="107"/>
      <c r="B10006" s="92"/>
      <c r="C10006" s="92"/>
      <c r="D10006" s="92"/>
      <c r="E10006" s="92"/>
      <c r="F10006" s="92"/>
      <c r="G10006" s="92"/>
      <c r="H10006" s="92"/>
      <c r="I10006" s="92"/>
      <c r="J10006" s="92"/>
      <c r="K10006" s="92"/>
      <c r="N10006" s="92"/>
      <c r="O10006" s="92"/>
      <c r="P10006" s="92"/>
      <c r="Q10006" s="92"/>
      <c r="R10006" s="92"/>
    </row>
    <row r="10007" spans="1:18" x14ac:dyDescent="0.3">
      <c r="A10007" s="107"/>
      <c r="B10007" s="92"/>
      <c r="C10007" s="92"/>
      <c r="D10007" s="92"/>
      <c r="E10007" s="92"/>
      <c r="F10007" s="92"/>
      <c r="G10007" s="92"/>
      <c r="H10007" s="92"/>
      <c r="I10007" s="92"/>
      <c r="J10007" s="92"/>
      <c r="K10007" s="92"/>
      <c r="N10007" s="92"/>
      <c r="O10007" s="92"/>
      <c r="P10007" s="92"/>
      <c r="Q10007" s="92"/>
      <c r="R10007" s="92"/>
    </row>
    <row r="10008" spans="1:18" x14ac:dyDescent="0.3">
      <c r="A10008" s="107"/>
      <c r="B10008" s="92"/>
      <c r="C10008" s="92"/>
      <c r="D10008" s="92"/>
      <c r="E10008" s="92"/>
      <c r="F10008" s="92"/>
      <c r="G10008" s="92"/>
      <c r="H10008" s="92"/>
      <c r="I10008" s="92"/>
      <c r="J10008" s="92"/>
      <c r="K10008" s="92"/>
      <c r="N10008" s="92"/>
      <c r="O10008" s="92"/>
      <c r="P10008" s="92"/>
      <c r="Q10008" s="92"/>
      <c r="R10008" s="92"/>
    </row>
    <row r="10009" spans="1:18" x14ac:dyDescent="0.3">
      <c r="A10009" s="107"/>
      <c r="B10009" s="92"/>
      <c r="C10009" s="92"/>
      <c r="D10009" s="92"/>
      <c r="E10009" s="92"/>
      <c r="F10009" s="92"/>
      <c r="G10009" s="92"/>
      <c r="H10009" s="92"/>
      <c r="I10009" s="92"/>
      <c r="J10009" s="92"/>
      <c r="K10009" s="92"/>
      <c r="N10009" s="92"/>
      <c r="O10009" s="92"/>
      <c r="P10009" s="92"/>
      <c r="Q10009" s="92"/>
      <c r="R10009" s="92"/>
    </row>
    <row r="10010" spans="1:18" x14ac:dyDescent="0.3">
      <c r="A10010" s="107"/>
      <c r="B10010" s="92"/>
      <c r="C10010" s="92"/>
      <c r="D10010" s="92"/>
      <c r="E10010" s="92"/>
      <c r="F10010" s="92"/>
      <c r="G10010" s="92"/>
      <c r="H10010" s="92"/>
      <c r="I10010" s="92"/>
      <c r="J10010" s="92"/>
      <c r="K10010" s="92"/>
      <c r="N10010" s="92"/>
      <c r="O10010" s="92"/>
      <c r="P10010" s="92"/>
      <c r="Q10010" s="92"/>
      <c r="R10010" s="92"/>
    </row>
    <row r="10011" spans="1:18" x14ac:dyDescent="0.3">
      <c r="A10011" s="107"/>
      <c r="B10011" s="92"/>
      <c r="C10011" s="92"/>
      <c r="D10011" s="92"/>
      <c r="E10011" s="92"/>
      <c r="F10011" s="92"/>
      <c r="G10011" s="92"/>
      <c r="H10011" s="92"/>
      <c r="I10011" s="92"/>
      <c r="J10011" s="92"/>
      <c r="K10011" s="92"/>
      <c r="N10011" s="92"/>
      <c r="O10011" s="92"/>
      <c r="P10011" s="92"/>
      <c r="Q10011" s="92"/>
      <c r="R10011" s="92"/>
    </row>
    <row r="10012" spans="1:18" x14ac:dyDescent="0.3">
      <c r="A10012" s="107"/>
      <c r="B10012" s="92"/>
      <c r="C10012" s="92"/>
      <c r="D10012" s="92"/>
      <c r="E10012" s="92"/>
      <c r="F10012" s="92"/>
      <c r="G10012" s="92"/>
      <c r="H10012" s="92"/>
      <c r="I10012" s="92"/>
      <c r="J10012" s="92"/>
      <c r="K10012" s="92"/>
      <c r="N10012" s="92"/>
      <c r="O10012" s="92"/>
      <c r="P10012" s="92"/>
      <c r="Q10012" s="92"/>
      <c r="R10012" s="92"/>
    </row>
    <row r="10013" spans="1:18" x14ac:dyDescent="0.3">
      <c r="A10013" s="107"/>
      <c r="B10013" s="92"/>
      <c r="C10013" s="92"/>
      <c r="D10013" s="92"/>
      <c r="E10013" s="92"/>
      <c r="F10013" s="92"/>
      <c r="G10013" s="92"/>
      <c r="H10013" s="92"/>
      <c r="I10013" s="92"/>
      <c r="J10013" s="92"/>
      <c r="K10013" s="92"/>
      <c r="N10013" s="92"/>
      <c r="O10013" s="92"/>
      <c r="P10013" s="92"/>
      <c r="Q10013" s="92"/>
      <c r="R10013" s="92"/>
    </row>
    <row r="10014" spans="1:18" x14ac:dyDescent="0.3">
      <c r="A10014" s="107"/>
      <c r="B10014" s="92"/>
      <c r="C10014" s="92"/>
      <c r="D10014" s="92"/>
      <c r="E10014" s="92"/>
      <c r="F10014" s="92"/>
      <c r="G10014" s="92"/>
      <c r="H10014" s="92"/>
      <c r="I10014" s="92"/>
      <c r="J10014" s="92"/>
      <c r="K10014" s="92"/>
      <c r="N10014" s="92"/>
      <c r="O10014" s="92"/>
      <c r="P10014" s="92"/>
      <c r="Q10014" s="92"/>
      <c r="R10014" s="92"/>
    </row>
    <row r="10015" spans="1:18" x14ac:dyDescent="0.3">
      <c r="A10015" s="107"/>
      <c r="B10015" s="92"/>
      <c r="C10015" s="92"/>
      <c r="D10015" s="92"/>
      <c r="E10015" s="92"/>
      <c r="F10015" s="92"/>
      <c r="G10015" s="92"/>
      <c r="H10015" s="92"/>
      <c r="I10015" s="92"/>
      <c r="J10015" s="92"/>
      <c r="K10015" s="92"/>
      <c r="N10015" s="92"/>
      <c r="O10015" s="92"/>
      <c r="P10015" s="92"/>
      <c r="Q10015" s="92"/>
      <c r="R10015" s="92"/>
    </row>
    <row r="10016" spans="1:18" x14ac:dyDescent="0.3">
      <c r="A10016" s="107"/>
      <c r="B10016" s="92"/>
      <c r="C10016" s="92"/>
      <c r="D10016" s="92"/>
      <c r="E10016" s="92"/>
      <c r="F10016" s="92"/>
      <c r="G10016" s="92"/>
      <c r="H10016" s="92"/>
      <c r="I10016" s="92"/>
      <c r="J10016" s="92"/>
      <c r="K10016" s="92"/>
      <c r="N10016" s="92"/>
      <c r="O10016" s="92"/>
      <c r="P10016" s="92"/>
      <c r="Q10016" s="92"/>
      <c r="R10016" s="92"/>
    </row>
    <row r="10017" spans="1:18" x14ac:dyDescent="0.3">
      <c r="A10017" s="107"/>
      <c r="B10017" s="92"/>
      <c r="C10017" s="92"/>
      <c r="D10017" s="92"/>
      <c r="E10017" s="92"/>
      <c r="F10017" s="92"/>
      <c r="G10017" s="92"/>
      <c r="H10017" s="92"/>
      <c r="I10017" s="92"/>
      <c r="J10017" s="92"/>
      <c r="K10017" s="92"/>
      <c r="N10017" s="92"/>
      <c r="O10017" s="92"/>
      <c r="P10017" s="92"/>
      <c r="Q10017" s="92"/>
      <c r="R10017" s="92"/>
    </row>
    <row r="10018" spans="1:18" x14ac:dyDescent="0.3">
      <c r="A10018" s="107"/>
      <c r="B10018" s="92"/>
      <c r="C10018" s="92"/>
      <c r="D10018" s="92"/>
      <c r="E10018" s="92"/>
      <c r="F10018" s="92"/>
      <c r="G10018" s="92"/>
      <c r="H10018" s="92"/>
      <c r="I10018" s="92"/>
      <c r="J10018" s="92"/>
      <c r="K10018" s="92"/>
      <c r="N10018" s="92"/>
      <c r="O10018" s="92"/>
      <c r="P10018" s="92"/>
      <c r="Q10018" s="92"/>
      <c r="R10018" s="92"/>
    </row>
    <row r="10019" spans="1:18" x14ac:dyDescent="0.3">
      <c r="A10019" s="107"/>
      <c r="B10019" s="92"/>
      <c r="C10019" s="92"/>
      <c r="D10019" s="92"/>
      <c r="E10019" s="92"/>
      <c r="F10019" s="92"/>
      <c r="G10019" s="92"/>
      <c r="H10019" s="92"/>
      <c r="I10019" s="92"/>
      <c r="J10019" s="92"/>
      <c r="K10019" s="92"/>
      <c r="N10019" s="92"/>
      <c r="O10019" s="92"/>
      <c r="P10019" s="92"/>
      <c r="Q10019" s="92"/>
      <c r="R10019" s="92"/>
    </row>
    <row r="10020" spans="1:18" x14ac:dyDescent="0.3">
      <c r="A10020" s="107"/>
      <c r="B10020" s="92"/>
      <c r="C10020" s="92"/>
      <c r="D10020" s="92"/>
      <c r="E10020" s="92"/>
      <c r="F10020" s="92"/>
      <c r="G10020" s="92"/>
      <c r="H10020" s="92"/>
      <c r="I10020" s="92"/>
      <c r="J10020" s="92"/>
      <c r="K10020" s="92"/>
      <c r="N10020" s="92"/>
      <c r="O10020" s="92"/>
      <c r="P10020" s="92"/>
      <c r="Q10020" s="92"/>
      <c r="R10020" s="92"/>
    </row>
    <row r="10021" spans="1:18" x14ac:dyDescent="0.3">
      <c r="A10021" s="107"/>
      <c r="B10021" s="92"/>
      <c r="C10021" s="92"/>
      <c r="D10021" s="92"/>
      <c r="E10021" s="92"/>
      <c r="F10021" s="92"/>
      <c r="G10021" s="92"/>
      <c r="H10021" s="92"/>
      <c r="I10021" s="92"/>
      <c r="J10021" s="92"/>
      <c r="K10021" s="92"/>
      <c r="N10021" s="92"/>
      <c r="O10021" s="92"/>
      <c r="P10021" s="92"/>
      <c r="Q10021" s="92"/>
      <c r="R10021" s="92"/>
    </row>
    <row r="10022" spans="1:18" x14ac:dyDescent="0.3">
      <c r="A10022" s="107"/>
      <c r="B10022" s="92"/>
      <c r="C10022" s="92"/>
      <c r="D10022" s="92"/>
      <c r="E10022" s="92"/>
      <c r="F10022" s="92"/>
      <c r="G10022" s="92"/>
      <c r="H10022" s="92"/>
      <c r="I10022" s="92"/>
      <c r="J10022" s="92"/>
      <c r="K10022" s="92"/>
      <c r="N10022" s="92"/>
      <c r="O10022" s="92"/>
      <c r="P10022" s="92"/>
      <c r="Q10022" s="92"/>
      <c r="R10022" s="92"/>
    </row>
    <row r="10023" spans="1:18" x14ac:dyDescent="0.3">
      <c r="A10023" s="107"/>
      <c r="B10023" s="92"/>
      <c r="C10023" s="92"/>
      <c r="D10023" s="92"/>
      <c r="E10023" s="92"/>
      <c r="F10023" s="92"/>
      <c r="G10023" s="92"/>
      <c r="H10023" s="92"/>
      <c r="I10023" s="92"/>
      <c r="J10023" s="92"/>
      <c r="K10023" s="92"/>
      <c r="N10023" s="92"/>
      <c r="O10023" s="92"/>
      <c r="P10023" s="92"/>
      <c r="Q10023" s="92"/>
      <c r="R10023" s="92"/>
    </row>
    <row r="10024" spans="1:18" x14ac:dyDescent="0.3">
      <c r="A10024" s="107"/>
      <c r="B10024" s="92"/>
      <c r="C10024" s="92"/>
      <c r="D10024" s="92"/>
      <c r="E10024" s="92"/>
      <c r="F10024" s="92"/>
      <c r="G10024" s="92"/>
      <c r="H10024" s="92"/>
      <c r="I10024" s="92"/>
      <c r="J10024" s="92"/>
      <c r="K10024" s="92"/>
      <c r="N10024" s="92"/>
      <c r="O10024" s="92"/>
      <c r="P10024" s="92"/>
      <c r="Q10024" s="92"/>
      <c r="R10024" s="92"/>
    </row>
    <row r="10025" spans="1:18" x14ac:dyDescent="0.3">
      <c r="A10025" s="107"/>
      <c r="B10025" s="92"/>
      <c r="C10025" s="92"/>
      <c r="D10025" s="92"/>
      <c r="E10025" s="92"/>
      <c r="F10025" s="92"/>
      <c r="G10025" s="92"/>
      <c r="H10025" s="92"/>
      <c r="I10025" s="92"/>
      <c r="J10025" s="92"/>
      <c r="K10025" s="92"/>
      <c r="N10025" s="92"/>
      <c r="O10025" s="92"/>
      <c r="P10025" s="92"/>
      <c r="Q10025" s="92"/>
      <c r="R10025" s="92"/>
    </row>
    <row r="10026" spans="1:18" x14ac:dyDescent="0.3">
      <c r="A10026" s="107"/>
      <c r="B10026" s="92"/>
      <c r="C10026" s="92"/>
      <c r="D10026" s="92"/>
      <c r="E10026" s="92"/>
      <c r="F10026" s="92"/>
      <c r="G10026" s="92"/>
      <c r="H10026" s="92"/>
      <c r="I10026" s="92"/>
      <c r="J10026" s="92"/>
      <c r="K10026" s="92"/>
      <c r="N10026" s="92"/>
      <c r="O10026" s="92"/>
      <c r="P10026" s="92"/>
      <c r="Q10026" s="92"/>
      <c r="R10026" s="92"/>
    </row>
    <row r="10027" spans="1:18" x14ac:dyDescent="0.3">
      <c r="A10027" s="107"/>
      <c r="B10027" s="92"/>
      <c r="C10027" s="92"/>
      <c r="D10027" s="92"/>
      <c r="E10027" s="92"/>
      <c r="F10027" s="92"/>
      <c r="G10027" s="92"/>
      <c r="H10027" s="92"/>
      <c r="I10027" s="92"/>
      <c r="J10027" s="92"/>
      <c r="K10027" s="92"/>
      <c r="N10027" s="92"/>
      <c r="O10027" s="92"/>
      <c r="P10027" s="92"/>
      <c r="Q10027" s="92"/>
      <c r="R10027" s="92"/>
    </row>
    <row r="10028" spans="1:18" x14ac:dyDescent="0.3">
      <c r="A10028" s="107"/>
      <c r="B10028" s="92"/>
      <c r="C10028" s="92"/>
      <c r="D10028" s="92"/>
      <c r="E10028" s="92"/>
      <c r="F10028" s="92"/>
      <c r="G10028" s="92"/>
      <c r="H10028" s="92"/>
      <c r="I10028" s="92"/>
      <c r="J10028" s="92"/>
      <c r="K10028" s="92"/>
      <c r="N10028" s="92"/>
      <c r="O10028" s="92"/>
      <c r="P10028" s="92"/>
      <c r="Q10028" s="92"/>
      <c r="R10028" s="92"/>
    </row>
    <row r="10029" spans="1:18" x14ac:dyDescent="0.3">
      <c r="A10029" s="107"/>
      <c r="B10029" s="92"/>
      <c r="C10029" s="92"/>
      <c r="D10029" s="92"/>
      <c r="E10029" s="92"/>
      <c r="F10029" s="92"/>
      <c r="G10029" s="92"/>
      <c r="H10029" s="92"/>
      <c r="I10029" s="92"/>
      <c r="J10029" s="92"/>
      <c r="K10029" s="92"/>
      <c r="N10029" s="92"/>
      <c r="O10029" s="92"/>
      <c r="P10029" s="92"/>
      <c r="Q10029" s="92"/>
      <c r="R10029" s="92"/>
    </row>
    <row r="10030" spans="1:18" x14ac:dyDescent="0.3">
      <c r="A10030" s="107"/>
      <c r="B10030" s="92"/>
      <c r="C10030" s="92"/>
      <c r="D10030" s="92"/>
      <c r="E10030" s="92"/>
      <c r="F10030" s="92"/>
      <c r="G10030" s="92"/>
      <c r="H10030" s="92"/>
      <c r="I10030" s="92"/>
      <c r="J10030" s="92"/>
      <c r="K10030" s="92"/>
      <c r="N10030" s="92"/>
      <c r="O10030" s="92"/>
      <c r="P10030" s="92"/>
      <c r="Q10030" s="92"/>
      <c r="R10030" s="92"/>
    </row>
    <row r="10031" spans="1:18" x14ac:dyDescent="0.3">
      <c r="A10031" s="107"/>
      <c r="B10031" s="92"/>
      <c r="C10031" s="92"/>
      <c r="D10031" s="92"/>
      <c r="E10031" s="92"/>
      <c r="F10031" s="92"/>
      <c r="G10031" s="92"/>
      <c r="H10031" s="92"/>
      <c r="I10031" s="92"/>
      <c r="J10031" s="92"/>
      <c r="K10031" s="92"/>
      <c r="N10031" s="92"/>
      <c r="O10031" s="92"/>
      <c r="P10031" s="92"/>
      <c r="Q10031" s="92"/>
      <c r="R10031" s="92"/>
    </row>
    <row r="10032" spans="1:18" x14ac:dyDescent="0.3">
      <c r="A10032" s="107"/>
      <c r="B10032" s="92"/>
      <c r="C10032" s="92"/>
      <c r="D10032" s="92"/>
      <c r="E10032" s="92"/>
      <c r="F10032" s="92"/>
      <c r="G10032" s="92"/>
      <c r="H10032" s="92"/>
      <c r="I10032" s="92"/>
      <c r="J10032" s="92"/>
      <c r="K10032" s="92"/>
      <c r="N10032" s="92"/>
      <c r="O10032" s="92"/>
      <c r="P10032" s="92"/>
      <c r="Q10032" s="92"/>
      <c r="R10032" s="92"/>
    </row>
    <row r="10033" spans="1:18" x14ac:dyDescent="0.3">
      <c r="A10033" s="107"/>
      <c r="B10033" s="92"/>
      <c r="C10033" s="92"/>
      <c r="D10033" s="92"/>
      <c r="E10033" s="92"/>
      <c r="F10033" s="92"/>
      <c r="G10033" s="92"/>
      <c r="H10033" s="92"/>
      <c r="I10033" s="92"/>
      <c r="J10033" s="92"/>
      <c r="K10033" s="92"/>
      <c r="N10033" s="92"/>
      <c r="O10033" s="92"/>
      <c r="P10033" s="92"/>
      <c r="Q10033" s="92"/>
      <c r="R10033" s="92"/>
    </row>
    <row r="10034" spans="1:18" x14ac:dyDescent="0.3">
      <c r="A10034" s="107"/>
      <c r="B10034" s="92"/>
      <c r="C10034" s="92"/>
      <c r="D10034" s="92"/>
      <c r="E10034" s="92"/>
      <c r="F10034" s="92"/>
      <c r="G10034" s="92"/>
      <c r="H10034" s="92"/>
      <c r="I10034" s="92"/>
      <c r="J10034" s="92"/>
      <c r="K10034" s="92"/>
      <c r="N10034" s="92"/>
      <c r="O10034" s="92"/>
      <c r="P10034" s="92"/>
      <c r="Q10034" s="92"/>
      <c r="R10034" s="92"/>
    </row>
    <row r="10035" spans="1:18" x14ac:dyDescent="0.3">
      <c r="A10035" s="107"/>
      <c r="B10035" s="92"/>
      <c r="C10035" s="92"/>
      <c r="D10035" s="92"/>
      <c r="E10035" s="92"/>
      <c r="F10035" s="92"/>
      <c r="G10035" s="92"/>
      <c r="H10035" s="92"/>
      <c r="I10035" s="92"/>
      <c r="J10035" s="92"/>
      <c r="K10035" s="92"/>
      <c r="N10035" s="92"/>
      <c r="O10035" s="92"/>
      <c r="P10035" s="92"/>
      <c r="Q10035" s="92"/>
      <c r="R10035" s="92"/>
    </row>
    <row r="10036" spans="1:18" x14ac:dyDescent="0.3">
      <c r="A10036" s="107"/>
      <c r="B10036" s="92"/>
      <c r="C10036" s="92"/>
      <c r="D10036" s="92"/>
      <c r="E10036" s="92"/>
      <c r="F10036" s="92"/>
      <c r="G10036" s="92"/>
      <c r="H10036" s="92"/>
      <c r="I10036" s="92"/>
      <c r="J10036" s="92"/>
      <c r="K10036" s="92"/>
      <c r="N10036" s="92"/>
      <c r="O10036" s="92"/>
      <c r="P10036" s="92"/>
      <c r="Q10036" s="92"/>
      <c r="R10036" s="92"/>
    </row>
    <row r="10037" spans="1:18" x14ac:dyDescent="0.3">
      <c r="A10037" s="107"/>
      <c r="B10037" s="92"/>
      <c r="C10037" s="92"/>
      <c r="D10037" s="92"/>
      <c r="E10037" s="92"/>
      <c r="F10037" s="92"/>
      <c r="G10037" s="92"/>
      <c r="H10037" s="92"/>
      <c r="I10037" s="92"/>
      <c r="J10037" s="92"/>
      <c r="K10037" s="92"/>
      <c r="N10037" s="92"/>
      <c r="O10037" s="92"/>
      <c r="P10037" s="92"/>
      <c r="Q10037" s="92"/>
      <c r="R10037" s="92"/>
    </row>
    <row r="10038" spans="1:18" x14ac:dyDescent="0.3">
      <c r="A10038" s="107"/>
      <c r="B10038" s="92"/>
      <c r="C10038" s="92"/>
      <c r="D10038" s="92"/>
      <c r="E10038" s="92"/>
      <c r="F10038" s="92"/>
      <c r="G10038" s="92"/>
      <c r="H10038" s="92"/>
      <c r="I10038" s="92"/>
      <c r="J10038" s="92"/>
      <c r="K10038" s="92"/>
      <c r="N10038" s="92"/>
      <c r="O10038" s="92"/>
      <c r="P10038" s="92"/>
      <c r="Q10038" s="92"/>
      <c r="R10038" s="92"/>
    </row>
    <row r="10039" spans="1:18" x14ac:dyDescent="0.3">
      <c r="A10039" s="107"/>
      <c r="B10039" s="92"/>
      <c r="C10039" s="92"/>
      <c r="D10039" s="92"/>
      <c r="E10039" s="92"/>
      <c r="F10039" s="92"/>
      <c r="G10039" s="92"/>
      <c r="H10039" s="92"/>
      <c r="I10039" s="92"/>
      <c r="J10039" s="92"/>
      <c r="K10039" s="92"/>
      <c r="N10039" s="92"/>
      <c r="O10039" s="92"/>
      <c r="P10039" s="92"/>
      <c r="Q10039" s="92"/>
      <c r="R10039" s="92"/>
    </row>
    <row r="10040" spans="1:18" x14ac:dyDescent="0.3">
      <c r="A10040" s="107"/>
      <c r="B10040" s="92"/>
      <c r="C10040" s="92"/>
      <c r="D10040" s="92"/>
      <c r="E10040" s="92"/>
      <c r="F10040" s="92"/>
      <c r="G10040" s="92"/>
      <c r="H10040" s="92"/>
      <c r="I10040" s="92"/>
      <c r="J10040" s="92"/>
      <c r="K10040" s="92"/>
      <c r="N10040" s="92"/>
      <c r="O10040" s="92"/>
      <c r="P10040" s="92"/>
      <c r="Q10040" s="92"/>
      <c r="R10040" s="92"/>
    </row>
    <row r="10041" spans="1:18" x14ac:dyDescent="0.3">
      <c r="A10041" s="107"/>
      <c r="B10041" s="92"/>
      <c r="C10041" s="92"/>
      <c r="D10041" s="92"/>
      <c r="E10041" s="92"/>
      <c r="F10041" s="92"/>
      <c r="G10041" s="92"/>
      <c r="H10041" s="92"/>
      <c r="I10041" s="92"/>
      <c r="J10041" s="92"/>
      <c r="K10041" s="92"/>
      <c r="N10041" s="92"/>
      <c r="O10041" s="92"/>
      <c r="P10041" s="92"/>
      <c r="Q10041" s="92"/>
      <c r="R10041" s="92"/>
    </row>
    <row r="10042" spans="1:18" x14ac:dyDescent="0.3">
      <c r="A10042" s="107"/>
      <c r="B10042" s="92"/>
      <c r="C10042" s="92"/>
      <c r="D10042" s="92"/>
      <c r="E10042" s="92"/>
      <c r="F10042" s="92"/>
      <c r="G10042" s="92"/>
      <c r="H10042" s="92"/>
      <c r="I10042" s="92"/>
      <c r="J10042" s="92"/>
      <c r="K10042" s="92"/>
      <c r="N10042" s="92"/>
      <c r="O10042" s="92"/>
      <c r="P10042" s="92"/>
      <c r="Q10042" s="92"/>
      <c r="R10042" s="92"/>
    </row>
    <row r="10043" spans="1:18" x14ac:dyDescent="0.3">
      <c r="A10043" s="107"/>
      <c r="B10043" s="92"/>
      <c r="C10043" s="92"/>
      <c r="D10043" s="92"/>
      <c r="E10043" s="92"/>
      <c r="F10043" s="92"/>
      <c r="G10043" s="92"/>
      <c r="H10043" s="92"/>
      <c r="I10043" s="92"/>
      <c r="J10043" s="92"/>
      <c r="K10043" s="92"/>
      <c r="N10043" s="92"/>
      <c r="O10043" s="92"/>
      <c r="P10043" s="92"/>
      <c r="Q10043" s="92"/>
      <c r="R10043" s="92"/>
    </row>
    <row r="10044" spans="1:18" x14ac:dyDescent="0.3">
      <c r="A10044" s="107"/>
      <c r="B10044" s="92"/>
      <c r="C10044" s="92"/>
      <c r="D10044" s="92"/>
      <c r="E10044" s="92"/>
      <c r="F10044" s="92"/>
      <c r="G10044" s="92"/>
      <c r="H10044" s="92"/>
      <c r="I10044" s="92"/>
      <c r="J10044" s="92"/>
      <c r="K10044" s="92"/>
      <c r="N10044" s="92"/>
      <c r="O10044" s="92"/>
      <c r="P10044" s="92"/>
      <c r="Q10044" s="92"/>
      <c r="R10044" s="92"/>
    </row>
    <row r="10045" spans="1:18" x14ac:dyDescent="0.3">
      <c r="A10045" s="107"/>
      <c r="B10045" s="92"/>
      <c r="C10045" s="92"/>
      <c r="D10045" s="92"/>
      <c r="E10045" s="92"/>
      <c r="F10045" s="92"/>
      <c r="G10045" s="92"/>
      <c r="H10045" s="92"/>
      <c r="I10045" s="92"/>
      <c r="J10045" s="92"/>
      <c r="K10045" s="92"/>
      <c r="N10045" s="92"/>
      <c r="O10045" s="92"/>
      <c r="P10045" s="92"/>
      <c r="Q10045" s="92"/>
      <c r="R10045" s="92"/>
    </row>
    <row r="10046" spans="1:18" x14ac:dyDescent="0.3">
      <c r="A10046" s="107"/>
      <c r="B10046" s="92"/>
      <c r="C10046" s="92"/>
      <c r="D10046" s="92"/>
      <c r="E10046" s="92"/>
      <c r="F10046" s="92"/>
      <c r="G10046" s="92"/>
      <c r="H10046" s="92"/>
      <c r="I10046" s="92"/>
      <c r="J10046" s="92"/>
      <c r="K10046" s="92"/>
      <c r="N10046" s="92"/>
      <c r="O10046" s="92"/>
      <c r="P10046" s="92"/>
      <c r="Q10046" s="92"/>
      <c r="R10046" s="92"/>
    </row>
    <row r="10047" spans="1:18" x14ac:dyDescent="0.3">
      <c r="A10047" s="107"/>
      <c r="B10047" s="92"/>
      <c r="C10047" s="92"/>
      <c r="D10047" s="92"/>
      <c r="E10047" s="92"/>
      <c r="F10047" s="92"/>
      <c r="G10047" s="92"/>
      <c r="H10047" s="92"/>
      <c r="I10047" s="92"/>
      <c r="J10047" s="92"/>
      <c r="K10047" s="92"/>
      <c r="N10047" s="92"/>
      <c r="O10047" s="92"/>
      <c r="P10047" s="92"/>
      <c r="Q10047" s="92"/>
      <c r="R10047" s="92"/>
    </row>
    <row r="10048" spans="1:18" x14ac:dyDescent="0.3">
      <c r="A10048" s="107"/>
      <c r="B10048" s="92"/>
      <c r="C10048" s="92"/>
      <c r="D10048" s="92"/>
      <c r="E10048" s="92"/>
      <c r="F10048" s="92"/>
      <c r="G10048" s="92"/>
      <c r="H10048" s="92"/>
      <c r="I10048" s="92"/>
      <c r="J10048" s="92"/>
      <c r="K10048" s="92"/>
      <c r="N10048" s="92"/>
      <c r="O10048" s="92"/>
      <c r="P10048" s="92"/>
      <c r="Q10048" s="92"/>
      <c r="R10048" s="92"/>
    </row>
    <row r="10049" spans="1:18" x14ac:dyDescent="0.3">
      <c r="A10049" s="107"/>
      <c r="B10049" s="92"/>
      <c r="C10049" s="92"/>
      <c r="D10049" s="92"/>
      <c r="E10049" s="92"/>
      <c r="F10049" s="92"/>
      <c r="G10049" s="92"/>
      <c r="H10049" s="92"/>
      <c r="I10049" s="92"/>
      <c r="J10049" s="92"/>
      <c r="K10049" s="92"/>
      <c r="N10049" s="92"/>
      <c r="O10049" s="92"/>
      <c r="P10049" s="92"/>
      <c r="Q10049" s="92"/>
      <c r="R10049" s="92"/>
    </row>
    <row r="10050" spans="1:18" x14ac:dyDescent="0.3">
      <c r="A10050" s="107"/>
      <c r="B10050" s="92"/>
      <c r="C10050" s="92"/>
      <c r="D10050" s="92"/>
      <c r="E10050" s="92"/>
      <c r="F10050" s="92"/>
      <c r="G10050" s="92"/>
      <c r="H10050" s="92"/>
      <c r="I10050" s="92"/>
      <c r="J10050" s="92"/>
      <c r="K10050" s="92"/>
      <c r="N10050" s="92"/>
      <c r="O10050" s="92"/>
      <c r="P10050" s="92"/>
      <c r="Q10050" s="92"/>
      <c r="R10050" s="92"/>
    </row>
    <row r="10051" spans="1:18" x14ac:dyDescent="0.3">
      <c r="A10051" s="107"/>
      <c r="B10051" s="92"/>
      <c r="C10051" s="92"/>
      <c r="D10051" s="92"/>
      <c r="E10051" s="92"/>
      <c r="F10051" s="92"/>
      <c r="G10051" s="92"/>
      <c r="H10051" s="92"/>
      <c r="I10051" s="92"/>
      <c r="J10051" s="92"/>
      <c r="K10051" s="92"/>
      <c r="N10051" s="92"/>
      <c r="O10051" s="92"/>
      <c r="P10051" s="92"/>
      <c r="Q10051" s="92"/>
      <c r="R10051" s="92"/>
    </row>
    <row r="10052" spans="1:18" x14ac:dyDescent="0.3">
      <c r="A10052" s="107"/>
      <c r="B10052" s="92"/>
      <c r="C10052" s="92"/>
      <c r="D10052" s="92"/>
      <c r="E10052" s="92"/>
      <c r="F10052" s="92"/>
      <c r="G10052" s="92"/>
      <c r="H10052" s="92"/>
      <c r="I10052" s="92"/>
      <c r="J10052" s="92"/>
      <c r="K10052" s="92"/>
      <c r="N10052" s="92"/>
      <c r="O10052" s="92"/>
      <c r="P10052" s="92"/>
      <c r="Q10052" s="92"/>
      <c r="R10052" s="92"/>
    </row>
    <row r="10053" spans="1:18" x14ac:dyDescent="0.3">
      <c r="A10053" s="107"/>
      <c r="B10053" s="92"/>
      <c r="C10053" s="92"/>
      <c r="D10053" s="92"/>
      <c r="E10053" s="92"/>
      <c r="F10053" s="92"/>
      <c r="G10053" s="92"/>
      <c r="H10053" s="92"/>
      <c r="I10053" s="92"/>
      <c r="J10053" s="92"/>
      <c r="K10053" s="92"/>
      <c r="N10053" s="92"/>
      <c r="O10053" s="92"/>
      <c r="P10053" s="92"/>
      <c r="Q10053" s="92"/>
      <c r="R10053" s="92"/>
    </row>
    <row r="10054" spans="1:18" x14ac:dyDescent="0.3">
      <c r="A10054" s="107"/>
      <c r="B10054" s="92"/>
      <c r="C10054" s="92"/>
      <c r="D10054" s="92"/>
      <c r="E10054" s="92"/>
      <c r="F10054" s="92"/>
      <c r="G10054" s="92"/>
      <c r="H10054" s="92"/>
      <c r="I10054" s="92"/>
      <c r="J10054" s="92"/>
      <c r="K10054" s="92"/>
      <c r="N10054" s="92"/>
      <c r="O10054" s="92"/>
      <c r="P10054" s="92"/>
      <c r="Q10054" s="92"/>
      <c r="R10054" s="92"/>
    </row>
    <row r="10055" spans="1:18" x14ac:dyDescent="0.3">
      <c r="A10055" s="107"/>
      <c r="B10055" s="92"/>
      <c r="C10055" s="92"/>
      <c r="D10055" s="92"/>
      <c r="E10055" s="92"/>
      <c r="F10055" s="92"/>
      <c r="G10055" s="92"/>
      <c r="H10055" s="92"/>
      <c r="I10055" s="92"/>
      <c r="J10055" s="92"/>
      <c r="K10055" s="92"/>
      <c r="N10055" s="92"/>
      <c r="O10055" s="92"/>
      <c r="P10055" s="92"/>
      <c r="Q10055" s="92"/>
      <c r="R10055" s="92"/>
    </row>
    <row r="10056" spans="1:18" x14ac:dyDescent="0.3">
      <c r="A10056" s="107"/>
      <c r="B10056" s="92"/>
      <c r="C10056" s="92"/>
      <c r="D10056" s="92"/>
      <c r="E10056" s="92"/>
      <c r="F10056" s="92"/>
      <c r="G10056" s="92"/>
      <c r="H10056" s="92"/>
      <c r="I10056" s="92"/>
      <c r="J10056" s="92"/>
      <c r="K10056" s="92"/>
      <c r="N10056" s="92"/>
      <c r="O10056" s="92"/>
      <c r="P10056" s="92"/>
      <c r="Q10056" s="92"/>
      <c r="R10056" s="92"/>
    </row>
    <row r="10057" spans="1:18" x14ac:dyDescent="0.3">
      <c r="A10057" s="107"/>
      <c r="B10057" s="92"/>
      <c r="C10057" s="92"/>
      <c r="D10057" s="92"/>
      <c r="E10057" s="92"/>
      <c r="F10057" s="92"/>
      <c r="G10057" s="92"/>
      <c r="H10057" s="92"/>
      <c r="I10057" s="92"/>
      <c r="J10057" s="92"/>
      <c r="K10057" s="92"/>
      <c r="N10057" s="92"/>
      <c r="O10057" s="92"/>
      <c r="P10057" s="92"/>
      <c r="Q10057" s="92"/>
      <c r="R10057" s="92"/>
    </row>
    <row r="10058" spans="1:18" x14ac:dyDescent="0.3">
      <c r="A10058" s="107"/>
      <c r="B10058" s="92"/>
      <c r="C10058" s="92"/>
      <c r="D10058" s="92"/>
      <c r="E10058" s="92"/>
      <c r="F10058" s="92"/>
      <c r="G10058" s="92"/>
      <c r="H10058" s="92"/>
      <c r="I10058" s="92"/>
      <c r="J10058" s="92"/>
      <c r="K10058" s="92"/>
      <c r="N10058" s="92"/>
      <c r="O10058" s="92"/>
      <c r="P10058" s="92"/>
      <c r="Q10058" s="92"/>
      <c r="R10058" s="92"/>
    </row>
    <row r="10059" spans="1:18" x14ac:dyDescent="0.3">
      <c r="A10059" s="107"/>
      <c r="B10059" s="92"/>
      <c r="C10059" s="92"/>
      <c r="D10059" s="92"/>
      <c r="E10059" s="92"/>
      <c r="F10059" s="92"/>
      <c r="G10059" s="92"/>
      <c r="H10059" s="92"/>
      <c r="I10059" s="92"/>
      <c r="J10059" s="92"/>
      <c r="K10059" s="92"/>
      <c r="N10059" s="92"/>
      <c r="O10059" s="92"/>
      <c r="P10059" s="92"/>
      <c r="Q10059" s="92"/>
      <c r="R10059" s="92"/>
    </row>
    <row r="10060" spans="1:18" x14ac:dyDescent="0.3">
      <c r="A10060" s="107"/>
      <c r="B10060" s="92"/>
      <c r="C10060" s="92"/>
      <c r="D10060" s="92"/>
      <c r="E10060" s="92"/>
      <c r="F10060" s="92"/>
      <c r="G10060" s="92"/>
      <c r="H10060" s="92"/>
      <c r="I10060" s="92"/>
      <c r="J10060" s="92"/>
      <c r="K10060" s="92"/>
      <c r="N10060" s="92"/>
      <c r="O10060" s="92"/>
      <c r="P10060" s="92"/>
      <c r="Q10060" s="92"/>
      <c r="R10060" s="92"/>
    </row>
    <row r="10061" spans="1:18" x14ac:dyDescent="0.3">
      <c r="A10061" s="107"/>
      <c r="B10061" s="92"/>
      <c r="C10061" s="92"/>
      <c r="D10061" s="92"/>
      <c r="E10061" s="92"/>
      <c r="F10061" s="92"/>
      <c r="G10061" s="92"/>
      <c r="H10061" s="92"/>
      <c r="I10061" s="92"/>
      <c r="J10061" s="92"/>
      <c r="K10061" s="92"/>
      <c r="N10061" s="92"/>
      <c r="O10061" s="92"/>
      <c r="P10061" s="92"/>
      <c r="Q10061" s="92"/>
      <c r="R10061" s="92"/>
    </row>
    <row r="10062" spans="1:18" x14ac:dyDescent="0.3">
      <c r="A10062" s="107"/>
      <c r="B10062" s="92"/>
      <c r="C10062" s="92"/>
      <c r="D10062" s="92"/>
      <c r="E10062" s="92"/>
      <c r="F10062" s="92"/>
      <c r="G10062" s="92"/>
      <c r="H10062" s="92"/>
      <c r="I10062" s="92"/>
      <c r="J10062" s="92"/>
      <c r="K10062" s="92"/>
      <c r="N10062" s="92"/>
      <c r="O10062" s="92"/>
      <c r="P10062" s="92"/>
      <c r="Q10062" s="92"/>
      <c r="R10062" s="92"/>
    </row>
    <row r="10063" spans="1:18" x14ac:dyDescent="0.3">
      <c r="A10063" s="107"/>
      <c r="B10063" s="92"/>
      <c r="C10063" s="92"/>
      <c r="D10063" s="92"/>
      <c r="E10063" s="92"/>
      <c r="F10063" s="92"/>
      <c r="G10063" s="92"/>
      <c r="H10063" s="92"/>
      <c r="I10063" s="92"/>
      <c r="J10063" s="92"/>
      <c r="K10063" s="92"/>
      <c r="N10063" s="92"/>
      <c r="O10063" s="92"/>
      <c r="P10063" s="92"/>
      <c r="Q10063" s="92"/>
      <c r="R10063" s="92"/>
    </row>
    <row r="10064" spans="1:18" x14ac:dyDescent="0.3">
      <c r="A10064" s="107"/>
      <c r="B10064" s="92"/>
      <c r="C10064" s="92"/>
      <c r="D10064" s="92"/>
      <c r="E10064" s="92"/>
      <c r="F10064" s="92"/>
      <c r="G10064" s="92"/>
      <c r="H10064" s="92"/>
      <c r="I10064" s="92"/>
      <c r="J10064" s="92"/>
      <c r="K10064" s="92"/>
      <c r="N10064" s="92"/>
      <c r="O10064" s="92"/>
      <c r="P10064" s="92"/>
      <c r="Q10064" s="92"/>
      <c r="R10064" s="92"/>
    </row>
    <row r="10065" spans="1:18" x14ac:dyDescent="0.3">
      <c r="A10065" s="107"/>
      <c r="B10065" s="92"/>
      <c r="C10065" s="92"/>
      <c r="D10065" s="92"/>
      <c r="E10065" s="92"/>
      <c r="F10065" s="92"/>
      <c r="G10065" s="92"/>
      <c r="H10065" s="92"/>
      <c r="I10065" s="92"/>
      <c r="J10065" s="92"/>
      <c r="K10065" s="92"/>
      <c r="N10065" s="92"/>
      <c r="O10065" s="92"/>
      <c r="P10065" s="92"/>
      <c r="Q10065" s="92"/>
      <c r="R10065" s="92"/>
    </row>
    <row r="10066" spans="1:18" x14ac:dyDescent="0.3">
      <c r="A10066" s="107"/>
      <c r="B10066" s="92"/>
      <c r="C10066" s="92"/>
      <c r="D10066" s="92"/>
      <c r="E10066" s="92"/>
      <c r="F10066" s="92"/>
      <c r="G10066" s="92"/>
      <c r="H10066" s="92"/>
      <c r="I10066" s="92"/>
      <c r="J10066" s="92"/>
      <c r="K10066" s="92"/>
      <c r="N10066" s="92"/>
      <c r="O10066" s="92"/>
      <c r="P10066" s="92"/>
      <c r="Q10066" s="92"/>
      <c r="R10066" s="92"/>
    </row>
    <row r="10067" spans="1:18" x14ac:dyDescent="0.3">
      <c r="A10067" s="107"/>
      <c r="B10067" s="92"/>
      <c r="C10067" s="92"/>
      <c r="D10067" s="92"/>
      <c r="E10067" s="92"/>
      <c r="F10067" s="92"/>
      <c r="G10067" s="92"/>
      <c r="H10067" s="92"/>
      <c r="I10067" s="92"/>
      <c r="J10067" s="92"/>
      <c r="K10067" s="92"/>
      <c r="N10067" s="92"/>
      <c r="O10067" s="92"/>
      <c r="P10067" s="92"/>
      <c r="Q10067" s="92"/>
      <c r="R10067" s="92"/>
    </row>
    <row r="10068" spans="1:18" x14ac:dyDescent="0.3">
      <c r="A10068" s="107"/>
      <c r="B10068" s="92"/>
      <c r="C10068" s="92"/>
      <c r="D10068" s="92"/>
      <c r="E10068" s="92"/>
      <c r="F10068" s="92"/>
      <c r="G10068" s="92"/>
      <c r="H10068" s="92"/>
      <c r="I10068" s="92"/>
      <c r="J10068" s="92"/>
      <c r="K10068" s="92"/>
      <c r="N10068" s="92"/>
      <c r="O10068" s="92"/>
      <c r="P10068" s="92"/>
      <c r="Q10068" s="92"/>
      <c r="R10068" s="92"/>
    </row>
    <row r="10069" spans="1:18" x14ac:dyDescent="0.3">
      <c r="A10069" s="107"/>
      <c r="B10069" s="92"/>
      <c r="C10069" s="92"/>
      <c r="D10069" s="92"/>
      <c r="E10069" s="92"/>
      <c r="F10069" s="92"/>
      <c r="G10069" s="92"/>
      <c r="H10069" s="92"/>
      <c r="I10069" s="92"/>
      <c r="J10069" s="92"/>
      <c r="K10069" s="92"/>
      <c r="N10069" s="92"/>
      <c r="O10069" s="92"/>
      <c r="P10069" s="92"/>
      <c r="Q10069" s="92"/>
      <c r="R10069" s="92"/>
    </row>
    <row r="10070" spans="1:18" x14ac:dyDescent="0.3">
      <c r="A10070" s="107"/>
      <c r="B10070" s="92"/>
      <c r="C10070" s="92"/>
      <c r="D10070" s="92"/>
      <c r="E10070" s="92"/>
      <c r="F10070" s="92"/>
      <c r="G10070" s="92"/>
      <c r="H10070" s="92"/>
      <c r="I10070" s="92"/>
      <c r="J10070" s="92"/>
      <c r="K10070" s="92"/>
      <c r="N10070" s="92"/>
      <c r="O10070" s="92"/>
      <c r="P10070" s="92"/>
      <c r="Q10070" s="92"/>
      <c r="R10070" s="92"/>
    </row>
    <row r="10071" spans="1:18" x14ac:dyDescent="0.3">
      <c r="A10071" s="107"/>
      <c r="B10071" s="92"/>
      <c r="C10071" s="92"/>
      <c r="D10071" s="92"/>
      <c r="E10071" s="92"/>
      <c r="F10071" s="92"/>
      <c r="G10071" s="92"/>
      <c r="H10071" s="92"/>
      <c r="I10071" s="92"/>
      <c r="J10071" s="92"/>
      <c r="K10071" s="92"/>
      <c r="N10071" s="92"/>
      <c r="O10071" s="92"/>
      <c r="P10071" s="92"/>
      <c r="Q10071" s="92"/>
      <c r="R10071" s="92"/>
    </row>
    <row r="10072" spans="1:18" x14ac:dyDescent="0.3">
      <c r="A10072" s="107"/>
      <c r="B10072" s="92"/>
      <c r="C10072" s="92"/>
      <c r="D10072" s="92"/>
      <c r="E10072" s="92"/>
      <c r="F10072" s="92"/>
      <c r="G10072" s="92"/>
      <c r="H10072" s="92"/>
      <c r="I10072" s="92"/>
      <c r="J10072" s="92"/>
      <c r="K10072" s="92"/>
      <c r="N10072" s="92"/>
      <c r="O10072" s="92"/>
      <c r="P10072" s="92"/>
      <c r="Q10072" s="92"/>
      <c r="R10072" s="92"/>
    </row>
    <row r="10073" spans="1:18" x14ac:dyDescent="0.3">
      <c r="A10073" s="107"/>
      <c r="B10073" s="92"/>
      <c r="C10073" s="92"/>
      <c r="D10073" s="92"/>
      <c r="E10073" s="92"/>
      <c r="F10073" s="92"/>
      <c r="G10073" s="92"/>
      <c r="H10073" s="92"/>
      <c r="I10073" s="92"/>
      <c r="J10073" s="92"/>
      <c r="K10073" s="92"/>
      <c r="N10073" s="92"/>
      <c r="O10073" s="92"/>
      <c r="P10073" s="92"/>
      <c r="Q10073" s="92"/>
      <c r="R10073" s="92"/>
    </row>
    <row r="10074" spans="1:18" x14ac:dyDescent="0.3">
      <c r="A10074" s="107"/>
      <c r="B10074" s="92"/>
      <c r="C10074" s="92"/>
      <c r="D10074" s="92"/>
      <c r="E10074" s="92"/>
      <c r="F10074" s="92"/>
      <c r="G10074" s="92"/>
      <c r="H10074" s="92"/>
      <c r="I10074" s="92"/>
      <c r="J10074" s="92"/>
      <c r="K10074" s="92"/>
      <c r="N10074" s="92"/>
      <c r="O10074" s="92"/>
      <c r="P10074" s="92"/>
      <c r="Q10074" s="92"/>
      <c r="R10074" s="92"/>
    </row>
    <row r="10075" spans="1:18" x14ac:dyDescent="0.3">
      <c r="A10075" s="107"/>
      <c r="B10075" s="92"/>
      <c r="C10075" s="92"/>
      <c r="D10075" s="92"/>
      <c r="E10075" s="92"/>
      <c r="F10075" s="92"/>
      <c r="G10075" s="92"/>
      <c r="H10075" s="92"/>
      <c r="I10075" s="92"/>
      <c r="J10075" s="92"/>
      <c r="K10075" s="92"/>
      <c r="N10075" s="92"/>
      <c r="O10075" s="92"/>
      <c r="P10075" s="92"/>
      <c r="Q10075" s="92"/>
      <c r="R10075" s="92"/>
    </row>
    <row r="10076" spans="1:18" x14ac:dyDescent="0.3">
      <c r="A10076" s="107"/>
      <c r="B10076" s="92"/>
      <c r="C10076" s="92"/>
      <c r="D10076" s="92"/>
      <c r="E10076" s="92"/>
      <c r="F10076" s="92"/>
      <c r="G10076" s="92"/>
      <c r="H10076" s="92"/>
      <c r="I10076" s="92"/>
      <c r="J10076" s="92"/>
      <c r="K10076" s="92"/>
      <c r="N10076" s="92"/>
      <c r="O10076" s="92"/>
      <c r="P10076" s="92"/>
      <c r="Q10076" s="92"/>
      <c r="R10076" s="92"/>
    </row>
    <row r="10077" spans="1:18" x14ac:dyDescent="0.3">
      <c r="A10077" s="107"/>
      <c r="B10077" s="92"/>
      <c r="C10077" s="92"/>
      <c r="D10077" s="92"/>
      <c r="E10077" s="92"/>
      <c r="F10077" s="92"/>
      <c r="G10077" s="92"/>
      <c r="H10077" s="92"/>
      <c r="I10077" s="92"/>
      <c r="J10077" s="92"/>
      <c r="K10077" s="92"/>
      <c r="N10077" s="92"/>
      <c r="O10077" s="92"/>
      <c r="P10077" s="92"/>
      <c r="Q10077" s="92"/>
      <c r="R10077" s="92"/>
    </row>
    <row r="10078" spans="1:18" x14ac:dyDescent="0.3">
      <c r="A10078" s="107"/>
      <c r="B10078" s="92"/>
      <c r="C10078" s="92"/>
      <c r="D10078" s="92"/>
      <c r="E10078" s="92"/>
      <c r="F10078" s="92"/>
      <c r="G10078" s="92"/>
      <c r="H10078" s="92"/>
      <c r="I10078" s="92"/>
      <c r="J10078" s="92"/>
      <c r="K10078" s="92"/>
      <c r="N10078" s="92"/>
      <c r="O10078" s="92"/>
      <c r="P10078" s="92"/>
      <c r="Q10078" s="92"/>
      <c r="R10078" s="92"/>
    </row>
    <row r="10079" spans="1:18" x14ac:dyDescent="0.3">
      <c r="A10079" s="107"/>
      <c r="B10079" s="92"/>
      <c r="C10079" s="92"/>
      <c r="D10079" s="92"/>
      <c r="E10079" s="92"/>
      <c r="F10079" s="92"/>
      <c r="G10079" s="92"/>
      <c r="H10079" s="92"/>
      <c r="I10079" s="92"/>
      <c r="J10079" s="92"/>
      <c r="K10079" s="92"/>
      <c r="N10079" s="92"/>
      <c r="O10079" s="92"/>
      <c r="P10079" s="92"/>
      <c r="Q10079" s="92"/>
      <c r="R10079" s="92"/>
    </row>
    <row r="10080" spans="1:18" x14ac:dyDescent="0.3">
      <c r="A10080" s="107"/>
      <c r="B10080" s="92"/>
      <c r="C10080" s="92"/>
      <c r="D10080" s="92"/>
      <c r="E10080" s="92"/>
      <c r="F10080" s="92"/>
      <c r="G10080" s="92"/>
      <c r="H10080" s="92"/>
      <c r="I10080" s="92"/>
      <c r="J10080" s="92"/>
      <c r="K10080" s="92"/>
      <c r="N10080" s="92"/>
      <c r="O10080" s="92"/>
      <c r="P10080" s="92"/>
      <c r="Q10080" s="92"/>
      <c r="R10080" s="92"/>
    </row>
    <row r="10081" spans="1:18" x14ac:dyDescent="0.3">
      <c r="A10081" s="107"/>
      <c r="B10081" s="92"/>
      <c r="C10081" s="92"/>
      <c r="D10081" s="92"/>
      <c r="E10081" s="92"/>
      <c r="F10081" s="92"/>
      <c r="G10081" s="92"/>
      <c r="H10081" s="92"/>
      <c r="I10081" s="92"/>
      <c r="J10081" s="92"/>
      <c r="K10081" s="92"/>
      <c r="N10081" s="92"/>
      <c r="O10081" s="92"/>
      <c r="P10081" s="92"/>
      <c r="Q10081" s="92"/>
      <c r="R10081" s="92"/>
    </row>
    <row r="10082" spans="1:18" x14ac:dyDescent="0.3">
      <c r="A10082" s="107"/>
      <c r="B10082" s="92"/>
      <c r="C10082" s="92"/>
      <c r="D10082" s="92"/>
      <c r="E10082" s="92"/>
      <c r="F10082" s="92"/>
      <c r="G10082" s="92"/>
      <c r="H10082" s="92"/>
      <c r="I10082" s="92"/>
      <c r="J10082" s="92"/>
      <c r="K10082" s="92"/>
      <c r="N10082" s="92"/>
      <c r="O10082" s="92"/>
      <c r="P10082" s="92"/>
      <c r="Q10082" s="92"/>
      <c r="R10082" s="92"/>
    </row>
    <row r="10083" spans="1:18" x14ac:dyDescent="0.3">
      <c r="A10083" s="107"/>
      <c r="B10083" s="92"/>
      <c r="C10083" s="92"/>
      <c r="D10083" s="92"/>
      <c r="E10083" s="92"/>
      <c r="F10083" s="92"/>
      <c r="G10083" s="92"/>
      <c r="H10083" s="92"/>
      <c r="I10083" s="92"/>
      <c r="J10083" s="92"/>
      <c r="K10083" s="92"/>
      <c r="N10083" s="92"/>
      <c r="O10083" s="92"/>
      <c r="P10083" s="92"/>
      <c r="Q10083" s="92"/>
      <c r="R10083" s="92"/>
    </row>
    <row r="10084" spans="1:18" x14ac:dyDescent="0.3">
      <c r="A10084" s="107"/>
      <c r="B10084" s="92"/>
      <c r="C10084" s="92"/>
      <c r="D10084" s="92"/>
      <c r="E10084" s="92"/>
      <c r="F10084" s="92"/>
      <c r="G10084" s="92"/>
      <c r="H10084" s="92"/>
      <c r="I10084" s="92"/>
      <c r="J10084" s="92"/>
      <c r="K10084" s="92"/>
      <c r="N10084" s="92"/>
      <c r="O10084" s="92"/>
      <c r="P10084" s="92"/>
      <c r="Q10084" s="92"/>
      <c r="R10084" s="92"/>
    </row>
    <row r="10085" spans="1:18" x14ac:dyDescent="0.3">
      <c r="A10085" s="107"/>
      <c r="B10085" s="92"/>
      <c r="C10085" s="92"/>
      <c r="D10085" s="92"/>
      <c r="E10085" s="92"/>
      <c r="F10085" s="92"/>
      <c r="G10085" s="92"/>
      <c r="H10085" s="92"/>
      <c r="I10085" s="92"/>
      <c r="J10085" s="92"/>
      <c r="K10085" s="92"/>
      <c r="N10085" s="92"/>
      <c r="O10085" s="92"/>
      <c r="P10085" s="92"/>
      <c r="Q10085" s="92"/>
      <c r="R10085" s="92"/>
    </row>
    <row r="10086" spans="1:18" x14ac:dyDescent="0.3">
      <c r="A10086" s="107"/>
      <c r="B10086" s="92"/>
      <c r="C10086" s="92"/>
      <c r="D10086" s="92"/>
      <c r="E10086" s="92"/>
      <c r="F10086" s="92"/>
      <c r="G10086" s="92"/>
      <c r="H10086" s="92"/>
      <c r="I10086" s="92"/>
      <c r="J10086" s="92"/>
      <c r="K10086" s="92"/>
      <c r="N10086" s="92"/>
      <c r="O10086" s="92"/>
      <c r="P10086" s="92"/>
      <c r="Q10086" s="92"/>
      <c r="R10086" s="92"/>
    </row>
    <row r="10087" spans="1:18" x14ac:dyDescent="0.3">
      <c r="A10087" s="107"/>
      <c r="B10087" s="92"/>
      <c r="C10087" s="92"/>
      <c r="D10087" s="92"/>
      <c r="E10087" s="92"/>
      <c r="F10087" s="92"/>
      <c r="G10087" s="92"/>
      <c r="H10087" s="92"/>
      <c r="I10087" s="92"/>
      <c r="J10087" s="92"/>
      <c r="K10087" s="92"/>
      <c r="N10087" s="92"/>
      <c r="O10087" s="92"/>
      <c r="P10087" s="92"/>
      <c r="Q10087" s="92"/>
      <c r="R10087" s="92"/>
    </row>
    <row r="10088" spans="1:18" x14ac:dyDescent="0.3">
      <c r="A10088" s="107"/>
      <c r="B10088" s="92"/>
      <c r="C10088" s="92"/>
      <c r="D10088" s="92"/>
      <c r="E10088" s="92"/>
      <c r="F10088" s="92"/>
      <c r="G10088" s="92"/>
      <c r="H10088" s="92"/>
      <c r="I10088" s="92"/>
      <c r="J10088" s="92"/>
      <c r="K10088" s="92"/>
      <c r="N10088" s="92"/>
      <c r="O10088" s="92"/>
      <c r="P10088" s="92"/>
      <c r="Q10088" s="92"/>
      <c r="R10088" s="92"/>
    </row>
    <row r="10089" spans="1:18" x14ac:dyDescent="0.3">
      <c r="A10089" s="107"/>
      <c r="B10089" s="92"/>
      <c r="C10089" s="92"/>
      <c r="D10089" s="92"/>
      <c r="E10089" s="92"/>
      <c r="F10089" s="92"/>
      <c r="G10089" s="92"/>
      <c r="H10089" s="92"/>
      <c r="I10089" s="92"/>
      <c r="J10089" s="92"/>
      <c r="K10089" s="92"/>
      <c r="N10089" s="92"/>
      <c r="O10089" s="92"/>
      <c r="P10089" s="92"/>
      <c r="Q10089" s="92"/>
      <c r="R10089" s="92"/>
    </row>
    <row r="10090" spans="1:18" x14ac:dyDescent="0.3">
      <c r="A10090" s="107"/>
      <c r="B10090" s="92"/>
      <c r="C10090" s="92"/>
      <c r="D10090" s="92"/>
      <c r="E10090" s="92"/>
      <c r="F10090" s="92"/>
      <c r="G10090" s="92"/>
      <c r="H10090" s="92"/>
      <c r="I10090" s="92"/>
      <c r="J10090" s="92"/>
      <c r="K10090" s="92"/>
      <c r="N10090" s="92"/>
      <c r="O10090" s="92"/>
      <c r="P10090" s="92"/>
      <c r="Q10090" s="92"/>
      <c r="R10090" s="92"/>
    </row>
    <row r="10091" spans="1:18" x14ac:dyDescent="0.3">
      <c r="A10091" s="107"/>
      <c r="B10091" s="92"/>
      <c r="C10091" s="92"/>
      <c r="D10091" s="92"/>
      <c r="E10091" s="92"/>
      <c r="F10091" s="92"/>
      <c r="G10091" s="92"/>
      <c r="H10091" s="92"/>
      <c r="I10091" s="92"/>
      <c r="J10091" s="92"/>
      <c r="K10091" s="92"/>
      <c r="N10091" s="92"/>
      <c r="O10091" s="92"/>
      <c r="P10091" s="92"/>
      <c r="Q10091" s="92"/>
      <c r="R10091" s="92"/>
    </row>
    <row r="10092" spans="1:18" x14ac:dyDescent="0.3">
      <c r="A10092" s="107"/>
      <c r="B10092" s="92"/>
      <c r="C10092" s="92"/>
      <c r="D10092" s="92"/>
      <c r="E10092" s="92"/>
      <c r="F10092" s="92"/>
      <c r="G10092" s="92"/>
      <c r="H10092" s="92"/>
      <c r="I10092" s="92"/>
      <c r="J10092" s="92"/>
      <c r="K10092" s="92"/>
      <c r="N10092" s="92"/>
      <c r="O10092" s="92"/>
      <c r="P10092" s="92"/>
      <c r="Q10092" s="92"/>
      <c r="R10092" s="92"/>
    </row>
    <row r="10093" spans="1:18" x14ac:dyDescent="0.3">
      <c r="A10093" s="107"/>
      <c r="B10093" s="92"/>
      <c r="C10093" s="92"/>
      <c r="D10093" s="92"/>
      <c r="E10093" s="92"/>
      <c r="F10093" s="92"/>
      <c r="G10093" s="92"/>
      <c r="H10093" s="92"/>
      <c r="I10093" s="92"/>
      <c r="J10093" s="92"/>
      <c r="K10093" s="92"/>
      <c r="N10093" s="92"/>
      <c r="O10093" s="92"/>
      <c r="P10093" s="92"/>
      <c r="Q10093" s="92"/>
      <c r="R10093" s="92"/>
    </row>
    <row r="10094" spans="1:18" x14ac:dyDescent="0.3">
      <c r="A10094" s="107"/>
      <c r="B10094" s="92"/>
      <c r="C10094" s="92"/>
      <c r="D10094" s="92"/>
      <c r="E10094" s="92"/>
      <c r="F10094" s="92"/>
      <c r="G10094" s="92"/>
      <c r="H10094" s="92"/>
      <c r="I10094" s="92"/>
      <c r="J10094" s="92"/>
      <c r="K10094" s="92"/>
      <c r="N10094" s="92"/>
      <c r="O10094" s="92"/>
      <c r="P10094" s="92"/>
      <c r="Q10094" s="92"/>
      <c r="R10094" s="92"/>
    </row>
    <row r="10095" spans="1:18" x14ac:dyDescent="0.3">
      <c r="A10095" s="107"/>
      <c r="B10095" s="92"/>
      <c r="C10095" s="92"/>
      <c r="D10095" s="92"/>
      <c r="E10095" s="92"/>
      <c r="F10095" s="92"/>
      <c r="G10095" s="92"/>
      <c r="H10095" s="92"/>
      <c r="I10095" s="92"/>
      <c r="J10095" s="92"/>
      <c r="K10095" s="92"/>
      <c r="N10095" s="92"/>
      <c r="O10095" s="92"/>
      <c r="P10095" s="92"/>
      <c r="Q10095" s="92"/>
      <c r="R10095" s="92"/>
    </row>
    <row r="10096" spans="1:18" x14ac:dyDescent="0.3">
      <c r="A10096" s="107"/>
      <c r="B10096" s="92"/>
      <c r="C10096" s="92"/>
      <c r="D10096" s="92"/>
      <c r="E10096" s="92"/>
      <c r="F10096" s="92"/>
      <c r="G10096" s="92"/>
      <c r="H10096" s="92"/>
      <c r="I10096" s="92"/>
      <c r="J10096" s="92"/>
      <c r="K10096" s="92"/>
      <c r="N10096" s="92"/>
      <c r="O10096" s="92"/>
      <c r="P10096" s="92"/>
      <c r="Q10096" s="92"/>
      <c r="R10096" s="92"/>
    </row>
    <row r="10097" spans="1:18" x14ac:dyDescent="0.3">
      <c r="A10097" s="107"/>
      <c r="B10097" s="92"/>
      <c r="C10097" s="92"/>
      <c r="D10097" s="92"/>
      <c r="E10097" s="92"/>
      <c r="F10097" s="92"/>
      <c r="G10097" s="92"/>
      <c r="H10097" s="92"/>
      <c r="I10097" s="92"/>
      <c r="J10097" s="92"/>
      <c r="K10097" s="92"/>
      <c r="N10097" s="92"/>
      <c r="O10097" s="92"/>
      <c r="P10097" s="92"/>
      <c r="Q10097" s="92"/>
      <c r="R10097" s="92"/>
    </row>
    <row r="10098" spans="1:18" x14ac:dyDescent="0.3">
      <c r="A10098" s="107"/>
      <c r="B10098" s="92"/>
      <c r="C10098" s="92"/>
      <c r="D10098" s="92"/>
      <c r="E10098" s="92"/>
      <c r="F10098" s="92"/>
      <c r="G10098" s="92"/>
      <c r="H10098" s="92"/>
      <c r="I10098" s="92"/>
      <c r="J10098" s="92"/>
      <c r="K10098" s="92"/>
      <c r="N10098" s="92"/>
      <c r="O10098" s="92"/>
      <c r="P10098" s="92"/>
      <c r="Q10098" s="92"/>
      <c r="R10098" s="92"/>
    </row>
    <row r="10099" spans="1:18" x14ac:dyDescent="0.3">
      <c r="A10099" s="107"/>
      <c r="B10099" s="92"/>
      <c r="C10099" s="92"/>
      <c r="D10099" s="92"/>
      <c r="E10099" s="92"/>
      <c r="F10099" s="92"/>
      <c r="G10099" s="92"/>
      <c r="H10099" s="92"/>
      <c r="I10099" s="92"/>
      <c r="J10099" s="92"/>
      <c r="K10099" s="92"/>
      <c r="N10099" s="92"/>
      <c r="O10099" s="92"/>
      <c r="P10099" s="92"/>
      <c r="Q10099" s="92"/>
      <c r="R10099" s="92"/>
    </row>
    <row r="10100" spans="1:18" x14ac:dyDescent="0.3">
      <c r="A10100" s="107"/>
      <c r="B10100" s="92"/>
      <c r="C10100" s="92"/>
      <c r="D10100" s="92"/>
      <c r="E10100" s="92"/>
      <c r="F10100" s="92"/>
      <c r="G10100" s="92"/>
      <c r="H10100" s="92"/>
      <c r="I10100" s="92"/>
      <c r="J10100" s="92"/>
      <c r="K10100" s="92"/>
      <c r="N10100" s="92"/>
      <c r="O10100" s="92"/>
      <c r="P10100" s="92"/>
      <c r="Q10100" s="92"/>
      <c r="R10100" s="92"/>
    </row>
    <row r="10101" spans="1:18" x14ac:dyDescent="0.3">
      <c r="A10101" s="107"/>
      <c r="B10101" s="92"/>
      <c r="C10101" s="92"/>
      <c r="D10101" s="92"/>
      <c r="E10101" s="92"/>
      <c r="F10101" s="92"/>
      <c r="G10101" s="92"/>
      <c r="H10101" s="92"/>
      <c r="I10101" s="92"/>
      <c r="J10101" s="92"/>
      <c r="K10101" s="92"/>
      <c r="N10101" s="92"/>
      <c r="O10101" s="92"/>
      <c r="P10101" s="92"/>
      <c r="Q10101" s="92"/>
      <c r="R10101" s="92"/>
    </row>
    <row r="10102" spans="1:18" x14ac:dyDescent="0.3">
      <c r="A10102" s="107"/>
      <c r="B10102" s="92"/>
      <c r="C10102" s="92"/>
      <c r="D10102" s="92"/>
      <c r="E10102" s="92"/>
      <c r="F10102" s="92"/>
      <c r="G10102" s="92"/>
      <c r="H10102" s="92"/>
      <c r="I10102" s="92"/>
      <c r="J10102" s="92"/>
      <c r="K10102" s="92"/>
      <c r="N10102" s="92"/>
      <c r="O10102" s="92"/>
      <c r="P10102" s="92"/>
      <c r="Q10102" s="92"/>
      <c r="R10102" s="92"/>
    </row>
    <row r="10103" spans="1:18" x14ac:dyDescent="0.3">
      <c r="A10103" s="107"/>
      <c r="B10103" s="92"/>
      <c r="C10103" s="92"/>
      <c r="D10103" s="92"/>
      <c r="E10103" s="92"/>
      <c r="F10103" s="92"/>
      <c r="G10103" s="92"/>
      <c r="H10103" s="92"/>
      <c r="I10103" s="92"/>
      <c r="J10103" s="92"/>
      <c r="K10103" s="92"/>
      <c r="N10103" s="92"/>
      <c r="O10103" s="92"/>
      <c r="P10103" s="92"/>
      <c r="Q10103" s="92"/>
      <c r="R10103" s="92"/>
    </row>
    <row r="10104" spans="1:18" x14ac:dyDescent="0.3">
      <c r="A10104" s="107"/>
      <c r="B10104" s="92"/>
      <c r="C10104" s="92"/>
      <c r="D10104" s="92"/>
      <c r="E10104" s="92"/>
      <c r="F10104" s="92"/>
      <c r="G10104" s="92"/>
      <c r="H10104" s="92"/>
      <c r="I10104" s="92"/>
      <c r="J10104" s="92"/>
      <c r="K10104" s="92"/>
      <c r="N10104" s="92"/>
      <c r="O10104" s="92"/>
      <c r="P10104" s="92"/>
      <c r="Q10104" s="92"/>
      <c r="R10104" s="92"/>
    </row>
    <row r="10105" spans="1:18" x14ac:dyDescent="0.3">
      <c r="A10105" s="107"/>
      <c r="B10105" s="92"/>
      <c r="C10105" s="92"/>
      <c r="D10105" s="92"/>
      <c r="E10105" s="92"/>
      <c r="F10105" s="92"/>
      <c r="G10105" s="92"/>
      <c r="H10105" s="92"/>
      <c r="I10105" s="92"/>
      <c r="J10105" s="92"/>
      <c r="K10105" s="92"/>
      <c r="N10105" s="92"/>
      <c r="O10105" s="92"/>
      <c r="P10105" s="92"/>
      <c r="Q10105" s="92"/>
      <c r="R10105" s="92"/>
    </row>
    <row r="10106" spans="1:18" x14ac:dyDescent="0.3">
      <c r="A10106" s="107"/>
      <c r="B10106" s="92"/>
      <c r="C10106" s="92"/>
      <c r="D10106" s="92"/>
      <c r="E10106" s="92"/>
      <c r="F10106" s="92"/>
      <c r="G10106" s="92"/>
      <c r="H10106" s="92"/>
      <c r="I10106" s="92"/>
      <c r="J10106" s="92"/>
      <c r="K10106" s="92"/>
      <c r="N10106" s="92"/>
      <c r="O10106" s="92"/>
      <c r="P10106" s="92"/>
      <c r="Q10106" s="92"/>
      <c r="R10106" s="92"/>
    </row>
    <row r="10107" spans="1:18" x14ac:dyDescent="0.3">
      <c r="A10107" s="107"/>
      <c r="B10107" s="92"/>
      <c r="C10107" s="92"/>
      <c r="D10107" s="92"/>
      <c r="E10107" s="92"/>
      <c r="F10107" s="92"/>
      <c r="G10107" s="92"/>
      <c r="H10107" s="92"/>
      <c r="I10107" s="92"/>
      <c r="J10107" s="92"/>
      <c r="K10107" s="92"/>
      <c r="N10107" s="92"/>
      <c r="O10107" s="92"/>
      <c r="P10107" s="92"/>
      <c r="Q10107" s="92"/>
      <c r="R10107" s="92"/>
    </row>
    <row r="10108" spans="1:18" x14ac:dyDescent="0.3">
      <c r="A10108" s="107"/>
      <c r="B10108" s="92"/>
      <c r="C10108" s="92"/>
      <c r="D10108" s="92"/>
      <c r="E10108" s="92"/>
      <c r="F10108" s="92"/>
      <c r="G10108" s="92"/>
      <c r="H10108" s="92"/>
      <c r="I10108" s="92"/>
      <c r="J10108" s="92"/>
      <c r="K10108" s="92"/>
      <c r="N10108" s="92"/>
      <c r="O10108" s="92"/>
      <c r="P10108" s="92"/>
      <c r="Q10108" s="92"/>
      <c r="R10108" s="92"/>
    </row>
    <row r="10109" spans="1:18" x14ac:dyDescent="0.3">
      <c r="A10109" s="107"/>
      <c r="B10109" s="92"/>
      <c r="C10109" s="92"/>
      <c r="D10109" s="92"/>
      <c r="E10109" s="92"/>
      <c r="F10109" s="92"/>
      <c r="G10109" s="92"/>
      <c r="H10109" s="92"/>
      <c r="I10109" s="92"/>
      <c r="J10109" s="92"/>
      <c r="K10109" s="92"/>
      <c r="N10109" s="92"/>
      <c r="O10109" s="92"/>
      <c r="P10109" s="92"/>
      <c r="Q10109" s="92"/>
      <c r="R10109" s="92"/>
    </row>
    <row r="10110" spans="1:18" x14ac:dyDescent="0.3">
      <c r="A10110" s="107"/>
      <c r="B10110" s="92"/>
      <c r="C10110" s="92"/>
      <c r="D10110" s="92"/>
      <c r="E10110" s="92"/>
      <c r="F10110" s="92"/>
      <c r="G10110" s="92"/>
      <c r="H10110" s="92"/>
      <c r="I10110" s="92"/>
      <c r="J10110" s="92"/>
      <c r="K10110" s="92"/>
      <c r="N10110" s="92"/>
      <c r="O10110" s="92"/>
      <c r="P10110" s="92"/>
      <c r="Q10110" s="92"/>
      <c r="R10110" s="92"/>
    </row>
    <row r="10111" spans="1:18" x14ac:dyDescent="0.3">
      <c r="A10111" s="107"/>
      <c r="B10111" s="92"/>
      <c r="C10111" s="92"/>
      <c r="D10111" s="92"/>
      <c r="E10111" s="92"/>
      <c r="F10111" s="92"/>
      <c r="G10111" s="92"/>
      <c r="H10111" s="92"/>
      <c r="I10111" s="92"/>
      <c r="J10111" s="92"/>
      <c r="K10111" s="92"/>
      <c r="N10111" s="92"/>
      <c r="O10111" s="92"/>
      <c r="P10111" s="92"/>
      <c r="Q10111" s="92"/>
      <c r="R10111" s="92"/>
    </row>
    <row r="10112" spans="1:18" x14ac:dyDescent="0.3">
      <c r="A10112" s="107"/>
      <c r="B10112" s="92"/>
      <c r="C10112" s="92"/>
      <c r="D10112" s="92"/>
      <c r="E10112" s="92"/>
      <c r="F10112" s="92"/>
      <c r="G10112" s="92"/>
      <c r="H10112" s="92"/>
      <c r="I10112" s="92"/>
      <c r="J10112" s="92"/>
      <c r="K10112" s="92"/>
      <c r="N10112" s="92"/>
      <c r="O10112" s="92"/>
      <c r="P10112" s="92"/>
      <c r="Q10112" s="92"/>
      <c r="R10112" s="92"/>
    </row>
    <row r="10113" spans="1:18" x14ac:dyDescent="0.3">
      <c r="A10113" s="107"/>
      <c r="B10113" s="92"/>
      <c r="C10113" s="92"/>
      <c r="D10113" s="92"/>
      <c r="E10113" s="92"/>
      <c r="F10113" s="92"/>
      <c r="G10113" s="92"/>
      <c r="H10113" s="92"/>
      <c r="I10113" s="92"/>
      <c r="J10113" s="92"/>
      <c r="K10113" s="92"/>
      <c r="N10113" s="92"/>
      <c r="O10113" s="92"/>
      <c r="P10113" s="92"/>
      <c r="Q10113" s="92"/>
      <c r="R10113" s="92"/>
    </row>
    <row r="10114" spans="1:18" x14ac:dyDescent="0.3">
      <c r="A10114" s="107"/>
      <c r="B10114" s="92"/>
      <c r="C10114" s="92"/>
      <c r="D10114" s="92"/>
      <c r="E10114" s="92"/>
      <c r="F10114" s="92"/>
      <c r="G10114" s="92"/>
      <c r="H10114" s="92"/>
      <c r="I10114" s="92"/>
      <c r="J10114" s="92"/>
      <c r="K10114" s="92"/>
      <c r="N10114" s="92"/>
      <c r="O10114" s="92"/>
      <c r="P10114" s="92"/>
      <c r="Q10114" s="92"/>
      <c r="R10114" s="92"/>
    </row>
    <row r="10115" spans="1:18" x14ac:dyDescent="0.3">
      <c r="A10115" s="107"/>
      <c r="B10115" s="92"/>
      <c r="C10115" s="92"/>
      <c r="D10115" s="92"/>
      <c r="E10115" s="92"/>
      <c r="F10115" s="92"/>
      <c r="G10115" s="92"/>
      <c r="H10115" s="92"/>
      <c r="I10115" s="92"/>
      <c r="J10115" s="92"/>
      <c r="K10115" s="92"/>
      <c r="N10115" s="92"/>
      <c r="O10115" s="92"/>
      <c r="P10115" s="92"/>
      <c r="Q10115" s="92"/>
      <c r="R10115" s="92"/>
    </row>
    <row r="10116" spans="1:18" x14ac:dyDescent="0.3">
      <c r="A10116" s="107"/>
      <c r="B10116" s="92"/>
      <c r="C10116" s="92"/>
      <c r="D10116" s="92"/>
      <c r="E10116" s="92"/>
      <c r="F10116" s="92"/>
      <c r="G10116" s="92"/>
      <c r="H10116" s="92"/>
      <c r="I10116" s="92"/>
      <c r="J10116" s="92"/>
      <c r="K10116" s="92"/>
      <c r="N10116" s="92"/>
      <c r="O10116" s="92"/>
      <c r="P10116" s="92"/>
      <c r="Q10116" s="92"/>
      <c r="R10116" s="92"/>
    </row>
    <row r="10117" spans="1:18" x14ac:dyDescent="0.3">
      <c r="A10117" s="107"/>
      <c r="B10117" s="92"/>
      <c r="C10117" s="92"/>
      <c r="D10117" s="92"/>
      <c r="E10117" s="92"/>
      <c r="F10117" s="92"/>
      <c r="G10117" s="92"/>
      <c r="H10117" s="92"/>
      <c r="I10117" s="92"/>
      <c r="J10117" s="92"/>
      <c r="K10117" s="92"/>
      <c r="N10117" s="92"/>
      <c r="O10117" s="92"/>
      <c r="P10117" s="92"/>
      <c r="Q10117" s="92"/>
      <c r="R10117" s="92"/>
    </row>
    <row r="10118" spans="1:18" x14ac:dyDescent="0.3">
      <c r="A10118" s="107"/>
      <c r="B10118" s="92"/>
      <c r="C10118" s="92"/>
      <c r="D10118" s="92"/>
      <c r="E10118" s="92"/>
      <c r="F10118" s="92"/>
      <c r="G10118" s="92"/>
      <c r="H10118" s="92"/>
      <c r="I10118" s="92"/>
      <c r="J10118" s="92"/>
      <c r="K10118" s="92"/>
      <c r="N10118" s="92"/>
      <c r="O10118" s="92"/>
      <c r="P10118" s="92"/>
      <c r="Q10118" s="92"/>
      <c r="R10118" s="92"/>
    </row>
    <row r="10119" spans="1:18" x14ac:dyDescent="0.3">
      <c r="A10119" s="107"/>
      <c r="B10119" s="92"/>
      <c r="C10119" s="92"/>
      <c r="D10119" s="92"/>
      <c r="E10119" s="92"/>
      <c r="F10119" s="92"/>
      <c r="G10119" s="92"/>
      <c r="H10119" s="92"/>
      <c r="I10119" s="92"/>
      <c r="J10119" s="92"/>
      <c r="K10119" s="92"/>
      <c r="N10119" s="92"/>
      <c r="O10119" s="92"/>
      <c r="P10119" s="92"/>
      <c r="Q10119" s="92"/>
      <c r="R10119" s="92"/>
    </row>
    <row r="10120" spans="1:18" x14ac:dyDescent="0.3">
      <c r="A10120" s="107"/>
      <c r="B10120" s="92"/>
      <c r="C10120" s="92"/>
      <c r="D10120" s="92"/>
      <c r="E10120" s="92"/>
      <c r="F10120" s="92"/>
      <c r="G10120" s="92"/>
      <c r="H10120" s="92"/>
      <c r="I10120" s="92"/>
      <c r="J10120" s="92"/>
      <c r="K10120" s="92"/>
      <c r="N10120" s="92"/>
      <c r="O10120" s="92"/>
      <c r="P10120" s="92"/>
      <c r="Q10120" s="92"/>
      <c r="R10120" s="92"/>
    </row>
    <row r="10121" spans="1:18" x14ac:dyDescent="0.3">
      <c r="A10121" s="107"/>
      <c r="B10121" s="92"/>
      <c r="C10121" s="92"/>
      <c r="D10121" s="92"/>
      <c r="E10121" s="92"/>
      <c r="F10121" s="92"/>
      <c r="G10121" s="92"/>
      <c r="H10121" s="92"/>
      <c r="I10121" s="92"/>
      <c r="J10121" s="92"/>
      <c r="K10121" s="92"/>
      <c r="N10121" s="92"/>
      <c r="O10121" s="92"/>
      <c r="P10121" s="92"/>
      <c r="Q10121" s="92"/>
      <c r="R10121" s="92"/>
    </row>
    <row r="10122" spans="1:18" x14ac:dyDescent="0.3">
      <c r="A10122" s="107"/>
      <c r="B10122" s="92"/>
      <c r="C10122" s="92"/>
      <c r="D10122" s="92"/>
      <c r="E10122" s="92"/>
      <c r="F10122" s="92"/>
      <c r="G10122" s="92"/>
      <c r="H10122" s="92"/>
      <c r="I10122" s="92"/>
      <c r="J10122" s="92"/>
      <c r="K10122" s="92"/>
      <c r="N10122" s="92"/>
      <c r="O10122" s="92"/>
      <c r="P10122" s="92"/>
      <c r="Q10122" s="92"/>
      <c r="R10122" s="92"/>
    </row>
    <row r="10123" spans="1:18" x14ac:dyDescent="0.3">
      <c r="A10123" s="107"/>
      <c r="B10123" s="92"/>
      <c r="C10123" s="92"/>
      <c r="D10123" s="92"/>
      <c r="E10123" s="92"/>
      <c r="F10123" s="92"/>
      <c r="G10123" s="92"/>
      <c r="H10123" s="92"/>
      <c r="I10123" s="92"/>
      <c r="J10123" s="92"/>
      <c r="K10123" s="92"/>
      <c r="N10123" s="92"/>
      <c r="O10123" s="92"/>
      <c r="P10123" s="92"/>
      <c r="Q10123" s="92"/>
      <c r="R10123" s="92"/>
    </row>
    <row r="10124" spans="1:18" x14ac:dyDescent="0.3">
      <c r="A10124" s="107"/>
      <c r="B10124" s="92"/>
      <c r="C10124" s="92"/>
      <c r="D10124" s="92"/>
      <c r="E10124" s="92"/>
      <c r="F10124" s="92"/>
      <c r="G10124" s="92"/>
      <c r="H10124" s="92"/>
      <c r="I10124" s="92"/>
      <c r="J10124" s="92"/>
      <c r="K10124" s="92"/>
      <c r="N10124" s="92"/>
      <c r="O10124" s="92"/>
      <c r="P10124" s="92"/>
      <c r="Q10124" s="92"/>
      <c r="R10124" s="92"/>
    </row>
    <row r="10125" spans="1:18" x14ac:dyDescent="0.3">
      <c r="A10125" s="107"/>
      <c r="B10125" s="92"/>
      <c r="C10125" s="92"/>
      <c r="D10125" s="92"/>
      <c r="E10125" s="92"/>
      <c r="F10125" s="92"/>
      <c r="G10125" s="92"/>
      <c r="H10125" s="92"/>
      <c r="I10125" s="92"/>
      <c r="J10125" s="92"/>
      <c r="K10125" s="92"/>
      <c r="N10125" s="92"/>
      <c r="O10125" s="92"/>
      <c r="P10125" s="92"/>
      <c r="Q10125" s="92"/>
      <c r="R10125" s="92"/>
    </row>
    <row r="10126" spans="1:18" x14ac:dyDescent="0.3">
      <c r="A10126" s="107"/>
      <c r="B10126" s="92"/>
      <c r="C10126" s="92"/>
      <c r="D10126" s="92"/>
      <c r="E10126" s="92"/>
      <c r="F10126" s="92"/>
      <c r="G10126" s="92"/>
      <c r="H10126" s="92"/>
      <c r="I10126" s="92"/>
      <c r="J10126" s="92"/>
      <c r="K10126" s="92"/>
      <c r="N10126" s="92"/>
      <c r="O10126" s="92"/>
      <c r="P10126" s="92"/>
      <c r="Q10126" s="92"/>
      <c r="R10126" s="92"/>
    </row>
    <row r="10127" spans="1:18" x14ac:dyDescent="0.3">
      <c r="A10127" s="107"/>
      <c r="B10127" s="92"/>
      <c r="C10127" s="92"/>
      <c r="D10127" s="92"/>
      <c r="E10127" s="92"/>
      <c r="F10127" s="92"/>
      <c r="G10127" s="92"/>
      <c r="H10127" s="92"/>
      <c r="I10127" s="92"/>
      <c r="J10127" s="92"/>
      <c r="K10127" s="92"/>
      <c r="N10127" s="92"/>
      <c r="O10127" s="92"/>
      <c r="P10127" s="92"/>
      <c r="Q10127" s="92"/>
      <c r="R10127" s="92"/>
    </row>
    <row r="10128" spans="1:18" x14ac:dyDescent="0.3">
      <c r="A10128" s="107"/>
      <c r="B10128" s="92"/>
      <c r="C10128" s="92"/>
      <c r="D10128" s="92"/>
      <c r="E10128" s="92"/>
      <c r="F10128" s="92"/>
      <c r="G10128" s="92"/>
      <c r="H10128" s="92"/>
      <c r="I10128" s="92"/>
      <c r="J10128" s="92"/>
      <c r="K10128" s="92"/>
      <c r="N10128" s="92"/>
      <c r="O10128" s="92"/>
      <c r="P10128" s="92"/>
      <c r="Q10128" s="92"/>
      <c r="R10128" s="92"/>
    </row>
    <row r="10129" spans="1:18" x14ac:dyDescent="0.3">
      <c r="A10129" s="107"/>
      <c r="B10129" s="92"/>
      <c r="C10129" s="92"/>
      <c r="D10129" s="92"/>
      <c r="E10129" s="92"/>
      <c r="F10129" s="92"/>
      <c r="G10129" s="92"/>
      <c r="H10129" s="92"/>
      <c r="I10129" s="92"/>
      <c r="J10129" s="92"/>
      <c r="K10129" s="92"/>
      <c r="N10129" s="92"/>
      <c r="O10129" s="92"/>
      <c r="P10129" s="92"/>
      <c r="Q10129" s="92"/>
      <c r="R10129" s="92"/>
    </row>
    <row r="10130" spans="1:18" x14ac:dyDescent="0.3">
      <c r="A10130" s="107"/>
      <c r="B10130" s="92"/>
      <c r="C10130" s="92"/>
      <c r="D10130" s="92"/>
      <c r="E10130" s="92"/>
      <c r="F10130" s="92"/>
      <c r="G10130" s="92"/>
      <c r="H10130" s="92"/>
      <c r="I10130" s="92"/>
      <c r="J10130" s="92"/>
      <c r="K10130" s="92"/>
      <c r="N10130" s="92"/>
      <c r="O10130" s="92"/>
      <c r="P10130" s="92"/>
      <c r="Q10130" s="92"/>
      <c r="R10130" s="92"/>
    </row>
    <row r="10131" spans="1:18" x14ac:dyDescent="0.3">
      <c r="A10131" s="107"/>
      <c r="B10131" s="92"/>
      <c r="C10131" s="92"/>
      <c r="D10131" s="92"/>
      <c r="E10131" s="92"/>
      <c r="F10131" s="92"/>
      <c r="G10131" s="92"/>
      <c r="H10131" s="92"/>
      <c r="I10131" s="92"/>
      <c r="J10131" s="92"/>
      <c r="K10131" s="92"/>
      <c r="N10131" s="92"/>
      <c r="O10131" s="92"/>
      <c r="P10131" s="92"/>
      <c r="Q10131" s="92"/>
      <c r="R10131" s="92"/>
    </row>
    <row r="10132" spans="1:18" x14ac:dyDescent="0.3">
      <c r="A10132" s="107"/>
      <c r="B10132" s="92"/>
      <c r="C10132" s="92"/>
      <c r="D10132" s="92"/>
      <c r="E10132" s="92"/>
      <c r="F10132" s="92"/>
      <c r="G10132" s="92"/>
      <c r="H10132" s="92"/>
      <c r="I10132" s="92"/>
      <c r="J10132" s="92"/>
      <c r="K10132" s="92"/>
      <c r="N10132" s="92"/>
      <c r="O10132" s="92"/>
      <c r="P10132" s="92"/>
      <c r="Q10132" s="92"/>
      <c r="R10132" s="92"/>
    </row>
    <row r="10133" spans="1:18" x14ac:dyDescent="0.3">
      <c r="A10133" s="107"/>
      <c r="B10133" s="92"/>
      <c r="C10133" s="92"/>
      <c r="D10133" s="92"/>
      <c r="E10133" s="92"/>
      <c r="F10133" s="92"/>
      <c r="G10133" s="92"/>
      <c r="H10133" s="92"/>
      <c r="I10133" s="92"/>
      <c r="J10133" s="92"/>
      <c r="K10133" s="92"/>
      <c r="N10133" s="92"/>
      <c r="O10133" s="92"/>
      <c r="P10133" s="92"/>
      <c r="Q10133" s="92"/>
      <c r="R10133" s="92"/>
    </row>
    <row r="10134" spans="1:18" x14ac:dyDescent="0.3">
      <c r="A10134" s="107"/>
      <c r="B10134" s="92"/>
      <c r="C10134" s="92"/>
      <c r="D10134" s="92"/>
      <c r="E10134" s="92"/>
      <c r="F10134" s="92"/>
      <c r="G10134" s="92"/>
      <c r="H10134" s="92"/>
      <c r="I10134" s="92"/>
      <c r="J10134" s="92"/>
      <c r="K10134" s="92"/>
      <c r="N10134" s="92"/>
      <c r="O10134" s="92"/>
      <c r="P10134" s="92"/>
      <c r="Q10134" s="92"/>
      <c r="R10134" s="92"/>
    </row>
    <row r="10135" spans="1:18" x14ac:dyDescent="0.3">
      <c r="A10135" s="107"/>
      <c r="B10135" s="92"/>
      <c r="C10135" s="92"/>
      <c r="D10135" s="92"/>
      <c r="E10135" s="92"/>
      <c r="F10135" s="92"/>
      <c r="G10135" s="92"/>
      <c r="H10135" s="92"/>
      <c r="I10135" s="92"/>
      <c r="J10135" s="92"/>
      <c r="K10135" s="92"/>
      <c r="N10135" s="92"/>
      <c r="O10135" s="92"/>
      <c r="P10135" s="92"/>
      <c r="Q10135" s="92"/>
      <c r="R10135" s="92"/>
    </row>
    <row r="10136" spans="1:18" x14ac:dyDescent="0.3">
      <c r="A10136" s="107"/>
      <c r="B10136" s="92"/>
      <c r="C10136" s="92"/>
      <c r="D10136" s="92"/>
      <c r="E10136" s="92"/>
      <c r="F10136" s="92"/>
      <c r="G10136" s="92"/>
      <c r="H10136" s="92"/>
      <c r="I10136" s="92"/>
      <c r="J10136" s="92"/>
      <c r="K10136" s="92"/>
      <c r="N10136" s="92"/>
      <c r="O10136" s="92"/>
      <c r="P10136" s="92"/>
      <c r="Q10136" s="92"/>
      <c r="R10136" s="92"/>
    </row>
    <row r="10137" spans="1:18" x14ac:dyDescent="0.3">
      <c r="A10137" s="107"/>
      <c r="B10137" s="92"/>
      <c r="C10137" s="92"/>
      <c r="D10137" s="92"/>
      <c r="E10137" s="92"/>
      <c r="F10137" s="92"/>
      <c r="G10137" s="92"/>
      <c r="H10137" s="92"/>
      <c r="I10137" s="92"/>
      <c r="J10137" s="92"/>
      <c r="K10137" s="92"/>
      <c r="N10137" s="92"/>
      <c r="O10137" s="92"/>
      <c r="P10137" s="92"/>
      <c r="Q10137" s="92"/>
      <c r="R10137" s="92"/>
    </row>
    <row r="10138" spans="1:18" x14ac:dyDescent="0.3">
      <c r="A10138" s="107"/>
      <c r="B10138" s="92"/>
      <c r="C10138" s="92"/>
      <c r="D10138" s="92"/>
      <c r="E10138" s="92"/>
      <c r="F10138" s="92"/>
      <c r="G10138" s="92"/>
      <c r="H10138" s="92"/>
      <c r="I10138" s="92"/>
      <c r="J10138" s="92"/>
      <c r="K10138" s="92"/>
      <c r="N10138" s="92"/>
      <c r="O10138" s="92"/>
      <c r="P10138" s="92"/>
      <c r="Q10138" s="92"/>
      <c r="R10138" s="92"/>
    </row>
    <row r="10139" spans="1:18" x14ac:dyDescent="0.3">
      <c r="A10139" s="107"/>
      <c r="B10139" s="92"/>
      <c r="C10139" s="92"/>
      <c r="D10139" s="92"/>
      <c r="E10139" s="92"/>
      <c r="F10139" s="92"/>
      <c r="G10139" s="92"/>
      <c r="H10139" s="92"/>
      <c r="I10139" s="92"/>
      <c r="J10139" s="92"/>
      <c r="K10139" s="92"/>
      <c r="N10139" s="92"/>
      <c r="O10139" s="92"/>
      <c r="P10139" s="92"/>
      <c r="Q10139" s="92"/>
      <c r="R10139" s="92"/>
    </row>
    <row r="10140" spans="1:18" x14ac:dyDescent="0.3">
      <c r="A10140" s="107"/>
      <c r="B10140" s="92"/>
      <c r="C10140" s="92"/>
      <c r="D10140" s="92"/>
      <c r="E10140" s="92"/>
      <c r="F10140" s="92"/>
      <c r="G10140" s="92"/>
      <c r="H10140" s="92"/>
      <c r="I10140" s="92"/>
      <c r="J10140" s="92"/>
      <c r="K10140" s="92"/>
      <c r="N10140" s="92"/>
      <c r="O10140" s="92"/>
      <c r="P10140" s="92"/>
      <c r="Q10140" s="92"/>
      <c r="R10140" s="92"/>
    </row>
    <row r="10141" spans="1:18" x14ac:dyDescent="0.3">
      <c r="A10141" s="107"/>
      <c r="B10141" s="92"/>
      <c r="C10141" s="92"/>
      <c r="D10141" s="92"/>
      <c r="E10141" s="92"/>
      <c r="F10141" s="92"/>
      <c r="G10141" s="92"/>
      <c r="H10141" s="92"/>
      <c r="I10141" s="92"/>
      <c r="J10141" s="92"/>
      <c r="K10141" s="92"/>
      <c r="N10141" s="92"/>
      <c r="O10141" s="92"/>
      <c r="P10141" s="92"/>
      <c r="Q10141" s="92"/>
      <c r="R10141" s="92"/>
    </row>
    <row r="10142" spans="1:18" x14ac:dyDescent="0.3">
      <c r="A10142" s="107"/>
      <c r="B10142" s="92"/>
      <c r="C10142" s="92"/>
      <c r="D10142" s="92"/>
      <c r="E10142" s="92"/>
      <c r="F10142" s="92"/>
      <c r="G10142" s="92"/>
      <c r="H10142" s="92"/>
      <c r="I10142" s="92"/>
      <c r="J10142" s="92"/>
      <c r="K10142" s="92"/>
      <c r="N10142" s="92"/>
      <c r="O10142" s="92"/>
      <c r="P10142" s="92"/>
      <c r="Q10142" s="92"/>
      <c r="R10142" s="92"/>
    </row>
    <row r="10143" spans="1:18" x14ac:dyDescent="0.3">
      <c r="A10143" s="107"/>
      <c r="B10143" s="92"/>
      <c r="C10143" s="92"/>
      <c r="D10143" s="92"/>
      <c r="E10143" s="92"/>
      <c r="F10143" s="92"/>
      <c r="G10143" s="92"/>
      <c r="H10143" s="92"/>
      <c r="I10143" s="92"/>
      <c r="J10143" s="92"/>
      <c r="K10143" s="92"/>
      <c r="N10143" s="92"/>
      <c r="O10143" s="92"/>
      <c r="P10143" s="92"/>
      <c r="Q10143" s="92"/>
      <c r="R10143" s="92"/>
    </row>
    <row r="10144" spans="1:18" x14ac:dyDescent="0.3">
      <c r="A10144" s="107"/>
      <c r="B10144" s="92"/>
      <c r="C10144" s="92"/>
      <c r="D10144" s="92"/>
      <c r="E10144" s="92"/>
      <c r="F10144" s="92"/>
      <c r="G10144" s="92"/>
      <c r="H10144" s="92"/>
      <c r="I10144" s="92"/>
      <c r="J10144" s="92"/>
      <c r="K10144" s="92"/>
      <c r="N10144" s="92"/>
      <c r="O10144" s="92"/>
      <c r="P10144" s="92"/>
      <c r="Q10144" s="92"/>
      <c r="R10144" s="92"/>
    </row>
    <row r="10145" spans="1:18" x14ac:dyDescent="0.3">
      <c r="A10145" s="107"/>
      <c r="B10145" s="92"/>
      <c r="C10145" s="92"/>
      <c r="D10145" s="92"/>
      <c r="E10145" s="92"/>
      <c r="F10145" s="92"/>
      <c r="G10145" s="92"/>
      <c r="H10145" s="92"/>
      <c r="I10145" s="92"/>
      <c r="J10145" s="92"/>
      <c r="K10145" s="92"/>
      <c r="N10145" s="92"/>
      <c r="O10145" s="92"/>
      <c r="P10145" s="92"/>
      <c r="Q10145" s="92"/>
      <c r="R10145" s="92"/>
    </row>
    <row r="10146" spans="1:18" x14ac:dyDescent="0.3">
      <c r="A10146" s="107"/>
      <c r="B10146" s="92"/>
      <c r="C10146" s="92"/>
      <c r="D10146" s="92"/>
      <c r="E10146" s="92"/>
      <c r="F10146" s="92"/>
      <c r="G10146" s="92"/>
      <c r="H10146" s="92"/>
      <c r="I10146" s="92"/>
      <c r="J10146" s="92"/>
      <c r="K10146" s="92"/>
      <c r="N10146" s="92"/>
      <c r="O10146" s="92"/>
      <c r="P10146" s="92"/>
      <c r="Q10146" s="92"/>
      <c r="R10146" s="92"/>
    </row>
    <row r="10147" spans="1:18" x14ac:dyDescent="0.3">
      <c r="A10147" s="107"/>
      <c r="B10147" s="92"/>
      <c r="C10147" s="92"/>
      <c r="D10147" s="92"/>
      <c r="E10147" s="92"/>
      <c r="F10147" s="92"/>
      <c r="G10147" s="92"/>
      <c r="H10147" s="92"/>
      <c r="I10147" s="92"/>
      <c r="J10147" s="92"/>
      <c r="K10147" s="92"/>
      <c r="N10147" s="92"/>
      <c r="O10147" s="92"/>
      <c r="P10147" s="92"/>
      <c r="Q10147" s="92"/>
      <c r="R10147" s="92"/>
    </row>
    <row r="10148" spans="1:18" x14ac:dyDescent="0.3">
      <c r="A10148" s="107"/>
      <c r="B10148" s="92"/>
      <c r="C10148" s="92"/>
      <c r="D10148" s="92"/>
      <c r="E10148" s="92"/>
      <c r="F10148" s="92"/>
      <c r="G10148" s="92"/>
      <c r="H10148" s="92"/>
      <c r="I10148" s="92"/>
      <c r="J10148" s="92"/>
      <c r="K10148" s="92"/>
      <c r="N10148" s="92"/>
      <c r="O10148" s="92"/>
      <c r="P10148" s="92"/>
      <c r="Q10148" s="92"/>
      <c r="R10148" s="92"/>
    </row>
    <row r="10149" spans="1:18" x14ac:dyDescent="0.3">
      <c r="A10149" s="107"/>
      <c r="B10149" s="92"/>
      <c r="C10149" s="92"/>
      <c r="D10149" s="92"/>
      <c r="E10149" s="92"/>
      <c r="F10149" s="92"/>
      <c r="G10149" s="92"/>
      <c r="H10149" s="92"/>
      <c r="I10149" s="92"/>
      <c r="J10149" s="92"/>
      <c r="K10149" s="92"/>
      <c r="N10149" s="92"/>
      <c r="O10149" s="92"/>
      <c r="P10149" s="92"/>
      <c r="Q10149" s="92"/>
      <c r="R10149" s="92"/>
    </row>
    <row r="10150" spans="1:18" x14ac:dyDescent="0.3">
      <c r="A10150" s="107"/>
      <c r="B10150" s="92"/>
      <c r="C10150" s="92"/>
      <c r="D10150" s="92"/>
      <c r="E10150" s="92"/>
      <c r="F10150" s="92"/>
      <c r="G10150" s="92"/>
      <c r="H10150" s="92"/>
      <c r="I10150" s="92"/>
      <c r="J10150" s="92"/>
      <c r="K10150" s="92"/>
      <c r="N10150" s="92"/>
      <c r="O10150" s="92"/>
      <c r="P10150" s="92"/>
      <c r="Q10150" s="92"/>
      <c r="R10150" s="92"/>
    </row>
    <row r="10151" spans="1:18" x14ac:dyDescent="0.3">
      <c r="A10151" s="107"/>
      <c r="B10151" s="92"/>
      <c r="C10151" s="92"/>
      <c r="D10151" s="92"/>
      <c r="E10151" s="92"/>
      <c r="F10151" s="92"/>
      <c r="G10151" s="92"/>
      <c r="H10151" s="92"/>
      <c r="I10151" s="92"/>
      <c r="J10151" s="92"/>
      <c r="K10151" s="92"/>
      <c r="N10151" s="92"/>
      <c r="O10151" s="92"/>
      <c r="P10151" s="92"/>
      <c r="Q10151" s="92"/>
      <c r="R10151" s="92"/>
    </row>
    <row r="10152" spans="1:18" x14ac:dyDescent="0.3">
      <c r="A10152" s="107"/>
      <c r="B10152" s="92"/>
      <c r="C10152" s="92"/>
      <c r="D10152" s="92"/>
      <c r="E10152" s="92"/>
      <c r="F10152" s="92"/>
      <c r="G10152" s="92"/>
      <c r="H10152" s="92"/>
      <c r="I10152" s="92"/>
      <c r="J10152" s="92"/>
      <c r="K10152" s="92"/>
      <c r="N10152" s="92"/>
      <c r="O10152" s="92"/>
      <c r="P10152" s="92"/>
      <c r="Q10152" s="92"/>
      <c r="R10152" s="92"/>
    </row>
    <row r="10153" spans="1:18" x14ac:dyDescent="0.3">
      <c r="A10153" s="107"/>
      <c r="B10153" s="92"/>
      <c r="C10153" s="92"/>
      <c r="D10153" s="92"/>
      <c r="E10153" s="92"/>
      <c r="F10153" s="92"/>
      <c r="G10153" s="92"/>
      <c r="H10153" s="92"/>
      <c r="I10153" s="92"/>
      <c r="J10153" s="92"/>
      <c r="K10153" s="92"/>
      <c r="N10153" s="92"/>
      <c r="O10153" s="92"/>
      <c r="P10153" s="92"/>
      <c r="Q10153" s="92"/>
      <c r="R10153" s="92"/>
    </row>
    <row r="10154" spans="1:18" x14ac:dyDescent="0.3">
      <c r="A10154" s="107"/>
      <c r="B10154" s="92"/>
      <c r="C10154" s="92"/>
      <c r="D10154" s="92"/>
      <c r="E10154" s="92"/>
      <c r="F10154" s="92"/>
      <c r="G10154" s="92"/>
      <c r="H10154" s="92"/>
      <c r="I10154" s="92"/>
      <c r="J10154" s="92"/>
      <c r="K10154" s="92"/>
      <c r="N10154" s="92"/>
      <c r="O10154" s="92"/>
      <c r="P10154" s="92"/>
      <c r="Q10154" s="92"/>
      <c r="R10154" s="92"/>
    </row>
    <row r="10155" spans="1:18" x14ac:dyDescent="0.3">
      <c r="A10155" s="107"/>
      <c r="B10155" s="92"/>
      <c r="C10155" s="92"/>
      <c r="D10155" s="92"/>
      <c r="E10155" s="92"/>
      <c r="F10155" s="92"/>
      <c r="G10155" s="92"/>
      <c r="H10155" s="92"/>
      <c r="I10155" s="92"/>
      <c r="J10155" s="92"/>
      <c r="K10155" s="92"/>
      <c r="N10155" s="92"/>
      <c r="O10155" s="92"/>
      <c r="P10155" s="92"/>
      <c r="Q10155" s="92"/>
      <c r="R10155" s="92"/>
    </row>
    <row r="10156" spans="1:18" x14ac:dyDescent="0.3">
      <c r="A10156" s="107"/>
      <c r="B10156" s="92"/>
      <c r="C10156" s="92"/>
      <c r="D10156" s="92"/>
      <c r="E10156" s="92"/>
      <c r="F10156" s="92"/>
      <c r="G10156" s="92"/>
      <c r="H10156" s="92"/>
      <c r="I10156" s="92"/>
      <c r="J10156" s="92"/>
      <c r="K10156" s="92"/>
      <c r="N10156" s="92"/>
      <c r="O10156" s="92"/>
      <c r="P10156" s="92"/>
      <c r="Q10156" s="92"/>
      <c r="R10156" s="92"/>
    </row>
    <row r="10157" spans="1:18" x14ac:dyDescent="0.3">
      <c r="A10157" s="107"/>
      <c r="B10157" s="92"/>
      <c r="C10157" s="92"/>
      <c r="D10157" s="92"/>
      <c r="E10157" s="92"/>
      <c r="F10157" s="92"/>
      <c r="G10157" s="92"/>
      <c r="H10157" s="92"/>
      <c r="I10157" s="92"/>
      <c r="J10157" s="92"/>
      <c r="K10157" s="92"/>
      <c r="N10157" s="92"/>
      <c r="O10157" s="92"/>
      <c r="P10157" s="92"/>
      <c r="Q10157" s="92"/>
      <c r="R10157" s="92"/>
    </row>
    <row r="10158" spans="1:18" x14ac:dyDescent="0.3">
      <c r="A10158" s="107"/>
      <c r="B10158" s="92"/>
      <c r="C10158" s="92"/>
      <c r="D10158" s="92"/>
      <c r="E10158" s="92"/>
      <c r="F10158" s="92"/>
      <c r="G10158" s="92"/>
      <c r="H10158" s="92"/>
      <c r="I10158" s="92"/>
      <c r="J10158" s="92"/>
      <c r="K10158" s="92"/>
      <c r="N10158" s="92"/>
      <c r="O10158" s="92"/>
      <c r="P10158" s="92"/>
      <c r="Q10158" s="92"/>
      <c r="R10158" s="92"/>
    </row>
    <row r="10159" spans="1:18" x14ac:dyDescent="0.3">
      <c r="A10159" s="107"/>
      <c r="B10159" s="92"/>
      <c r="C10159" s="92"/>
      <c r="D10159" s="92"/>
      <c r="E10159" s="92"/>
      <c r="F10159" s="92"/>
      <c r="G10159" s="92"/>
      <c r="H10159" s="92"/>
      <c r="I10159" s="92"/>
      <c r="J10159" s="92"/>
      <c r="K10159" s="92"/>
      <c r="N10159" s="92"/>
      <c r="O10159" s="92"/>
      <c r="P10159" s="92"/>
      <c r="Q10159" s="92"/>
      <c r="R10159" s="92"/>
    </row>
    <row r="10160" spans="1:18" x14ac:dyDescent="0.3">
      <c r="A10160" s="107"/>
      <c r="B10160" s="92"/>
      <c r="C10160" s="92"/>
      <c r="D10160" s="92"/>
      <c r="E10160" s="92"/>
      <c r="F10160" s="92"/>
      <c r="G10160" s="92"/>
      <c r="H10160" s="92"/>
      <c r="I10160" s="92"/>
      <c r="J10160" s="92"/>
      <c r="K10160" s="92"/>
      <c r="N10160" s="92"/>
      <c r="O10160" s="92"/>
      <c r="P10160" s="92"/>
      <c r="Q10160" s="92"/>
      <c r="R10160" s="92"/>
    </row>
    <row r="10161" spans="1:18" x14ac:dyDescent="0.3">
      <c r="A10161" s="107"/>
      <c r="B10161" s="92"/>
      <c r="C10161" s="92"/>
      <c r="D10161" s="92"/>
      <c r="E10161" s="92"/>
      <c r="F10161" s="92"/>
      <c r="G10161" s="92"/>
      <c r="H10161" s="92"/>
      <c r="I10161" s="92"/>
      <c r="J10161" s="92"/>
      <c r="K10161" s="92"/>
      <c r="N10161" s="92"/>
      <c r="O10161" s="92"/>
      <c r="P10161" s="92"/>
      <c r="Q10161" s="92"/>
      <c r="R10161" s="92"/>
    </row>
    <row r="10162" spans="1:18" x14ac:dyDescent="0.3">
      <c r="A10162" s="107"/>
      <c r="B10162" s="92"/>
      <c r="C10162" s="92"/>
      <c r="D10162" s="92"/>
      <c r="E10162" s="92"/>
      <c r="F10162" s="92"/>
      <c r="G10162" s="92"/>
      <c r="H10162" s="92"/>
      <c r="I10162" s="92"/>
      <c r="J10162" s="92"/>
      <c r="K10162" s="92"/>
      <c r="N10162" s="92"/>
      <c r="O10162" s="92"/>
      <c r="P10162" s="92"/>
      <c r="Q10162" s="92"/>
      <c r="R10162" s="92"/>
    </row>
    <row r="10163" spans="1:18" x14ac:dyDescent="0.3">
      <c r="A10163" s="107"/>
      <c r="B10163" s="92"/>
      <c r="C10163" s="92"/>
      <c r="D10163" s="92"/>
      <c r="E10163" s="92"/>
      <c r="F10163" s="92"/>
      <c r="G10163" s="92"/>
      <c r="H10163" s="92"/>
      <c r="I10163" s="92"/>
      <c r="J10163" s="92"/>
      <c r="K10163" s="92"/>
      <c r="N10163" s="92"/>
      <c r="O10163" s="92"/>
      <c r="P10163" s="92"/>
      <c r="Q10163" s="92"/>
      <c r="R10163" s="92"/>
    </row>
    <row r="10164" spans="1:18" x14ac:dyDescent="0.3">
      <c r="A10164" s="107"/>
      <c r="B10164" s="92"/>
      <c r="C10164" s="92"/>
      <c r="D10164" s="92"/>
      <c r="E10164" s="92"/>
      <c r="F10164" s="92"/>
      <c r="G10164" s="92"/>
      <c r="H10164" s="92"/>
      <c r="I10164" s="92"/>
      <c r="J10164" s="92"/>
      <c r="K10164" s="92"/>
      <c r="N10164" s="92"/>
      <c r="O10164" s="92"/>
      <c r="P10164" s="92"/>
      <c r="Q10164" s="92"/>
      <c r="R10164" s="92"/>
    </row>
    <row r="10165" spans="1:18" x14ac:dyDescent="0.3">
      <c r="A10165" s="107"/>
      <c r="B10165" s="92"/>
      <c r="C10165" s="92"/>
      <c r="D10165" s="92"/>
      <c r="E10165" s="92"/>
      <c r="F10165" s="92"/>
      <c r="G10165" s="92"/>
      <c r="H10165" s="92"/>
      <c r="I10165" s="92"/>
      <c r="J10165" s="92"/>
      <c r="K10165" s="92"/>
      <c r="N10165" s="92"/>
      <c r="O10165" s="92"/>
      <c r="P10165" s="92"/>
      <c r="Q10165" s="92"/>
      <c r="R10165" s="92"/>
    </row>
    <row r="10166" spans="1:18" x14ac:dyDescent="0.3">
      <c r="A10166" s="107"/>
      <c r="B10166" s="92"/>
      <c r="C10166" s="92"/>
      <c r="D10166" s="92"/>
      <c r="E10166" s="92"/>
      <c r="F10166" s="92"/>
      <c r="G10166" s="92"/>
      <c r="H10166" s="92"/>
      <c r="I10166" s="92"/>
      <c r="J10166" s="92"/>
      <c r="K10166" s="92"/>
      <c r="N10166" s="92"/>
      <c r="O10166" s="92"/>
      <c r="P10166" s="92"/>
      <c r="Q10166" s="92"/>
      <c r="R10166" s="92"/>
    </row>
    <row r="10167" spans="1:18" x14ac:dyDescent="0.3">
      <c r="A10167" s="107"/>
      <c r="B10167" s="92"/>
      <c r="C10167" s="92"/>
      <c r="D10167" s="92"/>
      <c r="E10167" s="92"/>
      <c r="F10167" s="92"/>
      <c r="G10167" s="92"/>
      <c r="H10167" s="92"/>
      <c r="I10167" s="92"/>
      <c r="J10167" s="92"/>
      <c r="K10167" s="92"/>
      <c r="N10167" s="92"/>
      <c r="O10167" s="92"/>
      <c r="P10167" s="92"/>
      <c r="Q10167" s="92"/>
      <c r="R10167" s="92"/>
    </row>
    <row r="10168" spans="1:18" x14ac:dyDescent="0.3">
      <c r="A10168" s="107"/>
      <c r="B10168" s="92"/>
      <c r="C10168" s="92"/>
      <c r="D10168" s="92"/>
      <c r="E10168" s="92"/>
      <c r="F10168" s="92"/>
      <c r="G10168" s="92"/>
      <c r="H10168" s="92"/>
      <c r="I10168" s="92"/>
      <c r="J10168" s="92"/>
      <c r="K10168" s="92"/>
      <c r="N10168" s="92"/>
      <c r="O10168" s="92"/>
      <c r="P10168" s="92"/>
      <c r="Q10168" s="92"/>
      <c r="R10168" s="92"/>
    </row>
    <row r="10169" spans="1:18" x14ac:dyDescent="0.3">
      <c r="A10169" s="107"/>
      <c r="B10169" s="92"/>
      <c r="C10169" s="92"/>
      <c r="D10169" s="92"/>
      <c r="E10169" s="92"/>
      <c r="F10169" s="92"/>
      <c r="G10169" s="92"/>
      <c r="H10169" s="92"/>
      <c r="I10169" s="92"/>
      <c r="J10169" s="92"/>
      <c r="K10169" s="92"/>
      <c r="N10169" s="92"/>
      <c r="O10169" s="92"/>
      <c r="P10169" s="92"/>
      <c r="Q10169" s="92"/>
      <c r="R10169" s="92"/>
    </row>
    <row r="10170" spans="1:18" x14ac:dyDescent="0.3">
      <c r="A10170" s="107"/>
      <c r="B10170" s="92"/>
      <c r="C10170" s="92"/>
      <c r="D10170" s="92"/>
      <c r="E10170" s="92"/>
      <c r="F10170" s="92"/>
      <c r="G10170" s="92"/>
      <c r="H10170" s="92"/>
      <c r="I10170" s="92"/>
      <c r="J10170" s="92"/>
      <c r="K10170" s="92"/>
      <c r="N10170" s="92"/>
      <c r="O10170" s="92"/>
      <c r="P10170" s="92"/>
      <c r="Q10170" s="92"/>
      <c r="R10170" s="92"/>
    </row>
    <row r="10171" spans="1:18" x14ac:dyDescent="0.3">
      <c r="A10171" s="107"/>
      <c r="B10171" s="92"/>
      <c r="C10171" s="92"/>
      <c r="D10171" s="92"/>
      <c r="E10171" s="92"/>
      <c r="F10171" s="92"/>
      <c r="G10171" s="92"/>
      <c r="H10171" s="92"/>
      <c r="I10171" s="92"/>
      <c r="J10171" s="92"/>
      <c r="K10171" s="92"/>
      <c r="N10171" s="92"/>
      <c r="O10171" s="92"/>
      <c r="P10171" s="92"/>
      <c r="Q10171" s="92"/>
      <c r="R10171" s="92"/>
    </row>
    <row r="10172" spans="1:18" x14ac:dyDescent="0.3">
      <c r="A10172" s="107"/>
      <c r="B10172" s="92"/>
      <c r="C10172" s="92"/>
      <c r="D10172" s="92"/>
      <c r="E10172" s="92"/>
      <c r="F10172" s="92"/>
      <c r="G10172" s="92"/>
      <c r="H10172" s="92"/>
      <c r="I10172" s="92"/>
      <c r="J10172" s="92"/>
      <c r="K10172" s="92"/>
      <c r="N10172" s="92"/>
      <c r="O10172" s="92"/>
      <c r="P10172" s="92"/>
      <c r="Q10172" s="92"/>
      <c r="R10172" s="92"/>
    </row>
    <row r="10173" spans="1:18" x14ac:dyDescent="0.3">
      <c r="A10173" s="107"/>
      <c r="B10173" s="92"/>
      <c r="C10173" s="92"/>
      <c r="D10173" s="92"/>
      <c r="E10173" s="92"/>
      <c r="F10173" s="92"/>
      <c r="G10173" s="92"/>
      <c r="H10173" s="92"/>
      <c r="I10173" s="92"/>
      <c r="J10173" s="92"/>
      <c r="K10173" s="92"/>
      <c r="N10173" s="92"/>
      <c r="O10173" s="92"/>
      <c r="P10173" s="92"/>
      <c r="Q10173" s="92"/>
      <c r="R10173" s="92"/>
    </row>
    <row r="10174" spans="1:18" x14ac:dyDescent="0.3">
      <c r="A10174" s="107"/>
      <c r="B10174" s="92"/>
      <c r="C10174" s="92"/>
      <c r="D10174" s="92"/>
      <c r="E10174" s="92"/>
      <c r="F10174" s="92"/>
      <c r="G10174" s="92"/>
      <c r="H10174" s="92"/>
      <c r="I10174" s="92"/>
      <c r="J10174" s="92"/>
      <c r="K10174" s="92"/>
      <c r="N10174" s="92"/>
      <c r="O10174" s="92"/>
      <c r="P10174" s="92"/>
      <c r="Q10174" s="92"/>
      <c r="R10174" s="92"/>
    </row>
    <row r="10175" spans="1:18" x14ac:dyDescent="0.3">
      <c r="A10175" s="107"/>
      <c r="B10175" s="92"/>
      <c r="C10175" s="92"/>
      <c r="D10175" s="92"/>
      <c r="E10175" s="92"/>
      <c r="F10175" s="92"/>
      <c r="G10175" s="92"/>
      <c r="H10175" s="92"/>
      <c r="I10175" s="92"/>
      <c r="J10175" s="92"/>
      <c r="K10175" s="92"/>
      <c r="N10175" s="92"/>
      <c r="O10175" s="92"/>
      <c r="P10175" s="92"/>
      <c r="Q10175" s="92"/>
      <c r="R10175" s="92"/>
    </row>
    <row r="10176" spans="1:18" x14ac:dyDescent="0.3">
      <c r="A10176" s="107"/>
      <c r="B10176" s="92"/>
      <c r="C10176" s="92"/>
      <c r="D10176" s="92"/>
      <c r="E10176" s="92"/>
      <c r="F10176" s="92"/>
      <c r="G10176" s="92"/>
      <c r="H10176" s="92"/>
      <c r="I10176" s="92"/>
      <c r="J10176" s="92"/>
      <c r="K10176" s="92"/>
      <c r="N10176" s="92"/>
      <c r="O10176" s="92"/>
      <c r="P10176" s="92"/>
      <c r="Q10176" s="92"/>
      <c r="R10176" s="92"/>
    </row>
    <row r="10177" spans="1:18" x14ac:dyDescent="0.3">
      <c r="A10177" s="107"/>
      <c r="B10177" s="92"/>
      <c r="C10177" s="92"/>
      <c r="D10177" s="92"/>
      <c r="E10177" s="92"/>
      <c r="F10177" s="92"/>
      <c r="G10177" s="92"/>
      <c r="H10177" s="92"/>
      <c r="I10177" s="92"/>
      <c r="J10177" s="92"/>
      <c r="K10177" s="92"/>
      <c r="N10177" s="92"/>
      <c r="O10177" s="92"/>
      <c r="P10177" s="92"/>
      <c r="Q10177" s="92"/>
      <c r="R10177" s="92"/>
    </row>
    <row r="10178" spans="1:18" x14ac:dyDescent="0.3">
      <c r="A10178" s="107"/>
      <c r="B10178" s="92"/>
      <c r="C10178" s="92"/>
      <c r="D10178" s="92"/>
      <c r="E10178" s="92"/>
      <c r="F10178" s="92"/>
      <c r="G10178" s="92"/>
      <c r="H10178" s="92"/>
      <c r="I10178" s="92"/>
      <c r="J10178" s="92"/>
      <c r="K10178" s="92"/>
      <c r="N10178" s="92"/>
      <c r="O10178" s="92"/>
      <c r="P10178" s="92"/>
      <c r="Q10178" s="92"/>
      <c r="R10178" s="92"/>
    </row>
    <row r="10179" spans="1:18" x14ac:dyDescent="0.3">
      <c r="A10179" s="107"/>
      <c r="B10179" s="92"/>
      <c r="C10179" s="92"/>
      <c r="D10179" s="92"/>
      <c r="E10179" s="92"/>
      <c r="F10179" s="92"/>
      <c r="G10179" s="92"/>
      <c r="H10179" s="92"/>
      <c r="I10179" s="92"/>
      <c r="J10179" s="92"/>
      <c r="K10179" s="92"/>
      <c r="N10179" s="92"/>
      <c r="O10179" s="92"/>
      <c r="P10179" s="92"/>
      <c r="Q10179" s="92"/>
      <c r="R10179" s="92"/>
    </row>
    <row r="10180" spans="1:18" x14ac:dyDescent="0.3">
      <c r="A10180" s="107"/>
      <c r="B10180" s="92"/>
      <c r="C10180" s="92"/>
      <c r="D10180" s="92"/>
      <c r="E10180" s="92"/>
      <c r="F10180" s="92"/>
      <c r="G10180" s="92"/>
      <c r="H10180" s="92"/>
      <c r="I10180" s="92"/>
      <c r="J10180" s="92"/>
      <c r="K10180" s="92"/>
      <c r="N10180" s="92"/>
      <c r="O10180" s="92"/>
      <c r="P10180" s="92"/>
      <c r="Q10180" s="92"/>
      <c r="R10180" s="92"/>
    </row>
    <row r="10181" spans="1:18" x14ac:dyDescent="0.3">
      <c r="A10181" s="107"/>
      <c r="B10181" s="92"/>
      <c r="C10181" s="92"/>
      <c r="D10181" s="92"/>
      <c r="E10181" s="92"/>
      <c r="F10181" s="92"/>
      <c r="G10181" s="92"/>
      <c r="H10181" s="92"/>
      <c r="I10181" s="92"/>
      <c r="J10181" s="92"/>
      <c r="K10181" s="92"/>
      <c r="N10181" s="92"/>
      <c r="O10181" s="92"/>
      <c r="P10181" s="92"/>
      <c r="Q10181" s="92"/>
      <c r="R10181" s="92"/>
    </row>
    <row r="10182" spans="1:18" x14ac:dyDescent="0.3">
      <c r="A10182" s="107"/>
      <c r="B10182" s="92"/>
      <c r="C10182" s="92"/>
      <c r="D10182" s="92"/>
      <c r="E10182" s="92"/>
      <c r="F10182" s="92"/>
      <c r="G10182" s="92"/>
      <c r="H10182" s="92"/>
      <c r="I10182" s="92"/>
      <c r="J10182" s="92"/>
      <c r="K10182" s="92"/>
      <c r="N10182" s="92"/>
      <c r="O10182" s="92"/>
      <c r="P10182" s="92"/>
      <c r="Q10182" s="92"/>
      <c r="R10182" s="92"/>
    </row>
    <row r="10183" spans="1:18" x14ac:dyDescent="0.3">
      <c r="A10183" s="107"/>
      <c r="B10183" s="92"/>
      <c r="C10183" s="92"/>
      <c r="D10183" s="92"/>
      <c r="E10183" s="92"/>
      <c r="F10183" s="92"/>
      <c r="G10183" s="92"/>
      <c r="H10183" s="92"/>
      <c r="I10183" s="92"/>
      <c r="J10183" s="92"/>
      <c r="K10183" s="92"/>
      <c r="N10183" s="92"/>
      <c r="O10183" s="92"/>
      <c r="P10183" s="92"/>
      <c r="Q10183" s="92"/>
      <c r="R10183" s="92"/>
    </row>
    <row r="10184" spans="1:18" x14ac:dyDescent="0.3">
      <c r="A10184" s="107"/>
      <c r="B10184" s="92"/>
      <c r="C10184" s="92"/>
      <c r="D10184" s="92"/>
      <c r="E10184" s="92"/>
      <c r="F10184" s="92"/>
      <c r="G10184" s="92"/>
      <c r="H10184" s="92"/>
      <c r="I10184" s="92"/>
      <c r="J10184" s="92"/>
      <c r="K10184" s="92"/>
      <c r="N10184" s="92"/>
      <c r="O10184" s="92"/>
      <c r="P10184" s="92"/>
      <c r="Q10184" s="92"/>
      <c r="R10184" s="92"/>
    </row>
    <row r="10185" spans="1:18" x14ac:dyDescent="0.3">
      <c r="A10185" s="107"/>
      <c r="B10185" s="92"/>
      <c r="C10185" s="92"/>
      <c r="D10185" s="92"/>
      <c r="E10185" s="92"/>
      <c r="F10185" s="92"/>
      <c r="G10185" s="92"/>
      <c r="H10185" s="92"/>
      <c r="I10185" s="92"/>
      <c r="J10185" s="92"/>
      <c r="K10185" s="92"/>
      <c r="N10185" s="92"/>
      <c r="O10185" s="92"/>
      <c r="P10185" s="92"/>
      <c r="Q10185" s="92"/>
      <c r="R10185" s="92"/>
    </row>
    <row r="10186" spans="1:18" x14ac:dyDescent="0.3">
      <c r="A10186" s="107"/>
      <c r="B10186" s="92"/>
      <c r="C10186" s="92"/>
      <c r="D10186" s="92"/>
      <c r="E10186" s="92"/>
      <c r="F10186" s="92"/>
      <c r="G10186" s="92"/>
      <c r="H10186" s="92"/>
      <c r="I10186" s="92"/>
      <c r="J10186" s="92"/>
      <c r="K10186" s="92"/>
      <c r="N10186" s="92"/>
      <c r="O10186" s="92"/>
      <c r="P10186" s="92"/>
      <c r="Q10186" s="92"/>
      <c r="R10186" s="92"/>
    </row>
    <row r="10187" spans="1:18" x14ac:dyDescent="0.3">
      <c r="A10187" s="107"/>
      <c r="B10187" s="92"/>
      <c r="C10187" s="92"/>
      <c r="D10187" s="92"/>
      <c r="E10187" s="92"/>
      <c r="F10187" s="92"/>
      <c r="G10187" s="92"/>
      <c r="H10187" s="92"/>
      <c r="I10187" s="92"/>
      <c r="J10187" s="92"/>
      <c r="K10187" s="92"/>
      <c r="N10187" s="92"/>
      <c r="O10187" s="92"/>
      <c r="P10187" s="92"/>
      <c r="Q10187" s="92"/>
      <c r="R10187" s="92"/>
    </row>
    <row r="10188" spans="1:18" x14ac:dyDescent="0.3">
      <c r="A10188" s="107"/>
      <c r="B10188" s="92"/>
      <c r="C10188" s="92"/>
      <c r="D10188" s="92"/>
      <c r="E10188" s="92"/>
      <c r="F10188" s="92"/>
      <c r="G10188" s="92"/>
      <c r="H10188" s="92"/>
      <c r="I10188" s="92"/>
      <c r="J10188" s="92"/>
      <c r="K10188" s="92"/>
      <c r="N10188" s="92"/>
      <c r="O10188" s="92"/>
      <c r="P10188" s="92"/>
      <c r="Q10188" s="92"/>
      <c r="R10188" s="92"/>
    </row>
    <row r="10189" spans="1:18" x14ac:dyDescent="0.3">
      <c r="A10189" s="107"/>
      <c r="B10189" s="92"/>
      <c r="C10189" s="92"/>
      <c r="D10189" s="92"/>
      <c r="E10189" s="92"/>
      <c r="F10189" s="92"/>
      <c r="G10189" s="92"/>
      <c r="H10189" s="92"/>
      <c r="I10189" s="92"/>
      <c r="J10189" s="92"/>
      <c r="K10189" s="92"/>
      <c r="N10189" s="92"/>
      <c r="O10189" s="92"/>
      <c r="P10189" s="92"/>
      <c r="Q10189" s="92"/>
      <c r="R10189" s="92"/>
    </row>
    <row r="10190" spans="1:18" x14ac:dyDescent="0.3">
      <c r="A10190" s="107"/>
      <c r="B10190" s="92"/>
      <c r="C10190" s="92"/>
      <c r="D10190" s="92"/>
      <c r="E10190" s="92"/>
      <c r="F10190" s="92"/>
      <c r="G10190" s="92"/>
      <c r="H10190" s="92"/>
      <c r="I10190" s="92"/>
      <c r="J10190" s="92"/>
      <c r="K10190" s="92"/>
      <c r="N10190" s="92"/>
      <c r="O10190" s="92"/>
      <c r="P10190" s="92"/>
      <c r="Q10190" s="92"/>
      <c r="R10190" s="92"/>
    </row>
    <row r="10191" spans="1:18" x14ac:dyDescent="0.3">
      <c r="A10191" s="107"/>
      <c r="B10191" s="92"/>
      <c r="C10191" s="92"/>
      <c r="D10191" s="92"/>
      <c r="E10191" s="92"/>
      <c r="F10191" s="92"/>
      <c r="G10191" s="92"/>
      <c r="H10191" s="92"/>
      <c r="I10191" s="92"/>
      <c r="J10191" s="92"/>
      <c r="K10191" s="92"/>
      <c r="N10191" s="92"/>
      <c r="O10191" s="92"/>
      <c r="P10191" s="92"/>
      <c r="Q10191" s="92"/>
      <c r="R10191" s="92"/>
    </row>
    <row r="10192" spans="1:18" x14ac:dyDescent="0.3">
      <c r="A10192" s="107"/>
      <c r="B10192" s="92"/>
      <c r="C10192" s="92"/>
      <c r="D10192" s="92"/>
      <c r="E10192" s="92"/>
      <c r="F10192" s="92"/>
      <c r="G10192" s="92"/>
      <c r="H10192" s="92"/>
      <c r="I10192" s="92"/>
      <c r="J10192" s="92"/>
      <c r="K10192" s="92"/>
      <c r="N10192" s="92"/>
      <c r="O10192" s="92"/>
      <c r="P10192" s="92"/>
      <c r="Q10192" s="92"/>
      <c r="R10192" s="92"/>
    </row>
    <row r="10193" spans="1:18" x14ac:dyDescent="0.3">
      <c r="A10193" s="107"/>
      <c r="B10193" s="92"/>
      <c r="C10193" s="92"/>
      <c r="D10193" s="92"/>
      <c r="E10193" s="92"/>
      <c r="F10193" s="92"/>
      <c r="G10193" s="92"/>
      <c r="H10193" s="92"/>
      <c r="I10193" s="92"/>
      <c r="J10193" s="92"/>
      <c r="K10193" s="92"/>
      <c r="N10193" s="92"/>
      <c r="O10193" s="92"/>
      <c r="P10193" s="92"/>
      <c r="Q10193" s="92"/>
      <c r="R10193" s="92"/>
    </row>
    <row r="10194" spans="1:18" x14ac:dyDescent="0.3">
      <c r="A10194" s="107"/>
      <c r="B10194" s="92"/>
      <c r="C10194" s="92"/>
      <c r="D10194" s="92"/>
      <c r="E10194" s="92"/>
      <c r="F10194" s="92"/>
      <c r="G10194" s="92"/>
      <c r="H10194" s="92"/>
      <c r="I10194" s="92"/>
      <c r="J10194" s="92"/>
      <c r="K10194" s="92"/>
      <c r="N10194" s="92"/>
      <c r="O10194" s="92"/>
      <c r="P10194" s="92"/>
      <c r="Q10194" s="92"/>
      <c r="R10194" s="92"/>
    </row>
    <row r="10195" spans="1:18" x14ac:dyDescent="0.3">
      <c r="A10195" s="107"/>
      <c r="B10195" s="92"/>
      <c r="C10195" s="92"/>
      <c r="D10195" s="92"/>
      <c r="E10195" s="92"/>
      <c r="F10195" s="92"/>
      <c r="G10195" s="92"/>
      <c r="H10195" s="92"/>
      <c r="I10195" s="92"/>
      <c r="J10195" s="92"/>
      <c r="K10195" s="92"/>
      <c r="N10195" s="92"/>
      <c r="O10195" s="92"/>
      <c r="P10195" s="92"/>
      <c r="Q10195" s="92"/>
      <c r="R10195" s="92"/>
    </row>
    <row r="10196" spans="1:18" x14ac:dyDescent="0.3">
      <c r="A10196" s="107"/>
      <c r="B10196" s="92"/>
      <c r="C10196" s="92"/>
      <c r="D10196" s="92"/>
      <c r="E10196" s="92"/>
      <c r="F10196" s="92"/>
      <c r="G10196" s="92"/>
      <c r="H10196" s="92"/>
      <c r="I10196" s="92"/>
      <c r="J10196" s="92"/>
      <c r="K10196" s="92"/>
      <c r="N10196" s="92"/>
      <c r="O10196" s="92"/>
      <c r="P10196" s="92"/>
      <c r="Q10196" s="92"/>
      <c r="R10196" s="92"/>
    </row>
    <row r="10197" spans="1:18" x14ac:dyDescent="0.3">
      <c r="A10197" s="107"/>
      <c r="B10197" s="92"/>
      <c r="C10197" s="92"/>
      <c r="D10197" s="92"/>
      <c r="E10197" s="92"/>
      <c r="F10197" s="92"/>
      <c r="G10197" s="92"/>
      <c r="H10197" s="92"/>
      <c r="I10197" s="92"/>
      <c r="J10197" s="92"/>
      <c r="K10197" s="92"/>
      <c r="N10197" s="92"/>
      <c r="O10197" s="92"/>
      <c r="P10197" s="92"/>
      <c r="Q10197" s="92"/>
      <c r="R10197" s="92"/>
    </row>
    <row r="10198" spans="1:18" x14ac:dyDescent="0.3">
      <c r="A10198" s="107"/>
      <c r="B10198" s="92"/>
      <c r="C10198" s="92"/>
      <c r="D10198" s="92"/>
      <c r="E10198" s="92"/>
      <c r="F10198" s="92"/>
      <c r="G10198" s="92"/>
      <c r="H10198" s="92"/>
      <c r="I10198" s="92"/>
      <c r="J10198" s="92"/>
      <c r="K10198" s="92"/>
      <c r="N10198" s="92"/>
      <c r="O10198" s="92"/>
      <c r="P10198" s="92"/>
      <c r="Q10198" s="92"/>
      <c r="R10198" s="92"/>
    </row>
    <row r="10199" spans="1:18" x14ac:dyDescent="0.3">
      <c r="A10199" s="107"/>
      <c r="B10199" s="92"/>
      <c r="C10199" s="92"/>
      <c r="D10199" s="92"/>
      <c r="E10199" s="92"/>
      <c r="F10199" s="92"/>
      <c r="G10199" s="92"/>
      <c r="H10199" s="92"/>
      <c r="I10199" s="92"/>
      <c r="J10199" s="92"/>
      <c r="K10199" s="92"/>
      <c r="N10199" s="92"/>
      <c r="O10199" s="92"/>
      <c r="P10199" s="92"/>
      <c r="Q10199" s="92"/>
      <c r="R10199" s="92"/>
    </row>
    <row r="10200" spans="1:18" x14ac:dyDescent="0.3">
      <c r="A10200" s="107"/>
      <c r="B10200" s="92"/>
      <c r="C10200" s="92"/>
      <c r="D10200" s="92"/>
      <c r="E10200" s="92"/>
      <c r="F10200" s="92"/>
      <c r="G10200" s="92"/>
      <c r="H10200" s="92"/>
      <c r="I10200" s="92"/>
      <c r="J10200" s="92"/>
      <c r="K10200" s="92"/>
      <c r="N10200" s="92"/>
      <c r="O10200" s="92"/>
      <c r="P10200" s="92"/>
      <c r="Q10200" s="92"/>
      <c r="R10200" s="92"/>
    </row>
    <row r="10201" spans="1:18" x14ac:dyDescent="0.3">
      <c r="A10201" s="107"/>
      <c r="B10201" s="92"/>
      <c r="C10201" s="92"/>
      <c r="D10201" s="92"/>
      <c r="E10201" s="92"/>
      <c r="F10201" s="92"/>
      <c r="G10201" s="92"/>
      <c r="H10201" s="92"/>
      <c r="I10201" s="92"/>
      <c r="J10201" s="92"/>
      <c r="K10201" s="92"/>
      <c r="N10201" s="92"/>
      <c r="O10201" s="92"/>
      <c r="P10201" s="92"/>
      <c r="Q10201" s="92"/>
      <c r="R10201" s="92"/>
    </row>
    <row r="10202" spans="1:18" x14ac:dyDescent="0.3">
      <c r="A10202" s="107"/>
      <c r="B10202" s="92"/>
      <c r="C10202" s="92"/>
      <c r="D10202" s="92"/>
      <c r="E10202" s="92"/>
      <c r="F10202" s="92"/>
      <c r="G10202" s="92"/>
      <c r="H10202" s="92"/>
      <c r="I10202" s="92"/>
      <c r="J10202" s="92"/>
      <c r="K10202" s="92"/>
      <c r="N10202" s="92"/>
      <c r="O10202" s="92"/>
      <c r="P10202" s="92"/>
      <c r="Q10202" s="92"/>
      <c r="R10202" s="92"/>
    </row>
    <row r="10203" spans="1:18" x14ac:dyDescent="0.3">
      <c r="A10203" s="107"/>
      <c r="B10203" s="92"/>
      <c r="C10203" s="92"/>
      <c r="D10203" s="92"/>
      <c r="E10203" s="92"/>
      <c r="F10203" s="92"/>
      <c r="G10203" s="92"/>
      <c r="H10203" s="92"/>
      <c r="I10203" s="92"/>
      <c r="J10203" s="92"/>
      <c r="K10203" s="92"/>
      <c r="N10203" s="92"/>
      <c r="O10203" s="92"/>
      <c r="P10203" s="92"/>
      <c r="Q10203" s="92"/>
      <c r="R10203" s="92"/>
    </row>
    <row r="10204" spans="1:18" x14ac:dyDescent="0.3">
      <c r="A10204" s="107"/>
      <c r="B10204" s="92"/>
      <c r="C10204" s="92"/>
      <c r="D10204" s="92"/>
      <c r="E10204" s="92"/>
      <c r="F10204" s="92"/>
      <c r="G10204" s="92"/>
      <c r="H10204" s="92"/>
      <c r="I10204" s="92"/>
      <c r="J10204" s="92"/>
      <c r="K10204" s="92"/>
      <c r="N10204" s="92"/>
      <c r="O10204" s="92"/>
      <c r="P10204" s="92"/>
      <c r="Q10204" s="92"/>
      <c r="R10204" s="92"/>
    </row>
    <row r="10205" spans="1:18" x14ac:dyDescent="0.3">
      <c r="A10205" s="107"/>
      <c r="B10205" s="92"/>
      <c r="C10205" s="92"/>
      <c r="D10205" s="92"/>
      <c r="E10205" s="92"/>
      <c r="F10205" s="92"/>
      <c r="G10205" s="92"/>
      <c r="H10205" s="92"/>
      <c r="I10205" s="92"/>
      <c r="J10205" s="92"/>
      <c r="K10205" s="92"/>
      <c r="N10205" s="92"/>
      <c r="O10205" s="92"/>
      <c r="P10205" s="92"/>
      <c r="Q10205" s="92"/>
      <c r="R10205" s="92"/>
    </row>
    <row r="10206" spans="1:18" x14ac:dyDescent="0.3">
      <c r="A10206" s="107"/>
      <c r="B10206" s="92"/>
      <c r="C10206" s="92"/>
      <c r="D10206" s="92"/>
      <c r="E10206" s="92"/>
      <c r="F10206" s="92"/>
      <c r="G10206" s="92"/>
      <c r="H10206" s="92"/>
      <c r="I10206" s="92"/>
      <c r="J10206" s="92"/>
      <c r="K10206" s="92"/>
      <c r="N10206" s="92"/>
      <c r="O10206" s="92"/>
      <c r="P10206" s="92"/>
      <c r="Q10206" s="92"/>
      <c r="R10206" s="92"/>
    </row>
    <row r="10207" spans="1:18" x14ac:dyDescent="0.3">
      <c r="A10207" s="107"/>
      <c r="B10207" s="92"/>
      <c r="C10207" s="92"/>
      <c r="D10207" s="92"/>
      <c r="E10207" s="92"/>
      <c r="F10207" s="92"/>
      <c r="G10207" s="92"/>
      <c r="H10207" s="92"/>
      <c r="I10207" s="92"/>
      <c r="J10207" s="92"/>
      <c r="K10207" s="92"/>
      <c r="N10207" s="92"/>
      <c r="O10207" s="92"/>
      <c r="P10207" s="92"/>
      <c r="Q10207" s="92"/>
      <c r="R10207" s="92"/>
    </row>
    <row r="10208" spans="1:18" x14ac:dyDescent="0.3">
      <c r="A10208" s="107"/>
      <c r="B10208" s="92"/>
      <c r="C10208" s="92"/>
      <c r="D10208" s="92"/>
      <c r="E10208" s="92"/>
      <c r="F10208" s="92"/>
      <c r="G10208" s="92"/>
      <c r="H10208" s="92"/>
      <c r="I10208" s="92"/>
      <c r="J10208" s="92"/>
      <c r="K10208" s="92"/>
      <c r="N10208" s="92"/>
      <c r="O10208" s="92"/>
      <c r="P10208" s="92"/>
      <c r="Q10208" s="92"/>
      <c r="R10208" s="92"/>
    </row>
    <row r="10209" spans="1:18" x14ac:dyDescent="0.3">
      <c r="A10209" s="107"/>
      <c r="B10209" s="92"/>
      <c r="C10209" s="92"/>
      <c r="D10209" s="92"/>
      <c r="E10209" s="92"/>
      <c r="F10209" s="92"/>
      <c r="G10209" s="92"/>
      <c r="H10209" s="92"/>
      <c r="I10209" s="92"/>
      <c r="J10209" s="92"/>
      <c r="K10209" s="92"/>
      <c r="N10209" s="92"/>
      <c r="O10209" s="92"/>
      <c r="P10209" s="92"/>
      <c r="Q10209" s="92"/>
      <c r="R10209" s="92"/>
    </row>
    <row r="10210" spans="1:18" x14ac:dyDescent="0.3">
      <c r="A10210" s="107"/>
      <c r="B10210" s="92"/>
      <c r="C10210" s="92"/>
      <c r="D10210" s="92"/>
      <c r="E10210" s="92"/>
      <c r="F10210" s="92"/>
      <c r="G10210" s="92"/>
      <c r="H10210" s="92"/>
      <c r="I10210" s="92"/>
      <c r="J10210" s="92"/>
      <c r="K10210" s="92"/>
      <c r="N10210" s="92"/>
      <c r="O10210" s="92"/>
      <c r="P10210" s="92"/>
      <c r="Q10210" s="92"/>
      <c r="R10210" s="92"/>
    </row>
    <row r="10211" spans="1:18" x14ac:dyDescent="0.3">
      <c r="A10211" s="107"/>
      <c r="B10211" s="92"/>
      <c r="C10211" s="92"/>
      <c r="D10211" s="92"/>
      <c r="E10211" s="92"/>
      <c r="F10211" s="92"/>
      <c r="G10211" s="92"/>
      <c r="H10211" s="92"/>
      <c r="I10211" s="92"/>
      <c r="J10211" s="92"/>
      <c r="K10211" s="92"/>
      <c r="N10211" s="92"/>
      <c r="O10211" s="92"/>
      <c r="P10211" s="92"/>
      <c r="Q10211" s="92"/>
      <c r="R10211" s="92"/>
    </row>
    <row r="10212" spans="1:18" x14ac:dyDescent="0.3">
      <c r="A10212" s="107"/>
      <c r="B10212" s="92"/>
      <c r="C10212" s="92"/>
      <c r="D10212" s="92"/>
      <c r="E10212" s="92"/>
      <c r="F10212" s="92"/>
      <c r="G10212" s="92"/>
      <c r="H10212" s="92"/>
      <c r="I10212" s="92"/>
      <c r="J10212" s="92"/>
      <c r="K10212" s="92"/>
      <c r="N10212" s="92"/>
      <c r="O10212" s="92"/>
      <c r="P10212" s="92"/>
      <c r="Q10212" s="92"/>
      <c r="R10212" s="92"/>
    </row>
    <row r="10213" spans="1:18" x14ac:dyDescent="0.3">
      <c r="A10213" s="107"/>
      <c r="B10213" s="92"/>
      <c r="C10213" s="92"/>
      <c r="D10213" s="92"/>
      <c r="E10213" s="92"/>
      <c r="F10213" s="92"/>
      <c r="G10213" s="92"/>
      <c r="H10213" s="92"/>
      <c r="I10213" s="92"/>
      <c r="J10213" s="92"/>
      <c r="K10213" s="92"/>
      <c r="N10213" s="92"/>
      <c r="O10213" s="92"/>
      <c r="P10213" s="92"/>
      <c r="Q10213" s="92"/>
      <c r="R10213" s="92"/>
    </row>
    <row r="10214" spans="1:18" x14ac:dyDescent="0.3">
      <c r="A10214" s="107"/>
      <c r="B10214" s="92"/>
      <c r="C10214" s="92"/>
      <c r="D10214" s="92"/>
      <c r="E10214" s="92"/>
      <c r="F10214" s="92"/>
      <c r="G10214" s="92"/>
      <c r="H10214" s="92"/>
      <c r="I10214" s="92"/>
      <c r="J10214" s="92"/>
      <c r="K10214" s="92"/>
      <c r="N10214" s="92"/>
      <c r="O10214" s="92"/>
      <c r="P10214" s="92"/>
      <c r="Q10214" s="92"/>
      <c r="R10214" s="92"/>
    </row>
    <row r="10215" spans="1:18" x14ac:dyDescent="0.3">
      <c r="A10215" s="107"/>
      <c r="B10215" s="92"/>
      <c r="C10215" s="92"/>
      <c r="D10215" s="92"/>
      <c r="E10215" s="92"/>
      <c r="F10215" s="92"/>
      <c r="G10215" s="92"/>
      <c r="H10215" s="92"/>
      <c r="I10215" s="92"/>
      <c r="J10215" s="92"/>
      <c r="K10215" s="92"/>
      <c r="N10215" s="92"/>
      <c r="O10215" s="92"/>
      <c r="P10215" s="92"/>
      <c r="Q10215" s="92"/>
      <c r="R10215" s="92"/>
    </row>
    <row r="10216" spans="1:18" x14ac:dyDescent="0.3">
      <c r="A10216" s="107"/>
      <c r="B10216" s="92"/>
      <c r="C10216" s="92"/>
      <c r="D10216" s="92"/>
      <c r="E10216" s="92"/>
      <c r="F10216" s="92"/>
      <c r="G10216" s="92"/>
      <c r="H10216" s="92"/>
      <c r="I10216" s="92"/>
      <c r="J10216" s="92"/>
      <c r="K10216" s="92"/>
      <c r="N10216" s="92"/>
      <c r="O10216" s="92"/>
      <c r="P10216" s="92"/>
      <c r="Q10216" s="92"/>
      <c r="R10216" s="92"/>
    </row>
    <row r="10217" spans="1:18" x14ac:dyDescent="0.3">
      <c r="A10217" s="107"/>
      <c r="B10217" s="92"/>
      <c r="C10217" s="92"/>
      <c r="D10217" s="92"/>
      <c r="E10217" s="92"/>
      <c r="F10217" s="92"/>
      <c r="G10217" s="92"/>
      <c r="H10217" s="92"/>
      <c r="I10217" s="92"/>
      <c r="J10217" s="92"/>
      <c r="K10217" s="92"/>
      <c r="N10217" s="92"/>
      <c r="O10217" s="92"/>
      <c r="P10217" s="92"/>
      <c r="Q10217" s="92"/>
      <c r="R10217" s="92"/>
    </row>
    <row r="10218" spans="1:18" x14ac:dyDescent="0.3">
      <c r="A10218" s="107"/>
      <c r="B10218" s="92"/>
      <c r="C10218" s="92"/>
      <c r="D10218" s="92"/>
      <c r="E10218" s="92"/>
      <c r="F10218" s="92"/>
      <c r="G10218" s="92"/>
      <c r="H10218" s="92"/>
      <c r="I10218" s="92"/>
      <c r="J10218" s="92"/>
      <c r="K10218" s="92"/>
      <c r="N10218" s="92"/>
      <c r="O10218" s="92"/>
      <c r="P10218" s="92"/>
      <c r="Q10218" s="92"/>
      <c r="R10218" s="92"/>
    </row>
    <row r="10219" spans="1:18" x14ac:dyDescent="0.3">
      <c r="A10219" s="107"/>
      <c r="B10219" s="92"/>
      <c r="C10219" s="92"/>
      <c r="D10219" s="92"/>
      <c r="E10219" s="92"/>
      <c r="F10219" s="92"/>
      <c r="G10219" s="92"/>
      <c r="H10219" s="92"/>
      <c r="I10219" s="92"/>
      <c r="J10219" s="92"/>
      <c r="K10219" s="92"/>
      <c r="N10219" s="92"/>
      <c r="O10219" s="92"/>
      <c r="P10219" s="92"/>
      <c r="Q10219" s="92"/>
      <c r="R10219" s="92"/>
    </row>
    <row r="10220" spans="1:18" x14ac:dyDescent="0.3">
      <c r="A10220" s="107"/>
      <c r="B10220" s="92"/>
      <c r="C10220" s="92"/>
      <c r="D10220" s="92"/>
      <c r="E10220" s="92"/>
      <c r="F10220" s="92"/>
      <c r="G10220" s="92"/>
      <c r="H10220" s="92"/>
      <c r="I10220" s="92"/>
      <c r="J10220" s="92"/>
      <c r="K10220" s="92"/>
      <c r="N10220" s="92"/>
      <c r="O10220" s="92"/>
      <c r="P10220" s="92"/>
      <c r="Q10220" s="92"/>
      <c r="R10220" s="92"/>
    </row>
    <row r="10221" spans="1:18" x14ac:dyDescent="0.3">
      <c r="A10221" s="107"/>
      <c r="B10221" s="92"/>
      <c r="C10221" s="92"/>
      <c r="D10221" s="92"/>
      <c r="E10221" s="92"/>
      <c r="F10221" s="92"/>
      <c r="G10221" s="92"/>
      <c r="H10221" s="92"/>
      <c r="I10221" s="92"/>
      <c r="J10221" s="92"/>
      <c r="K10221" s="92"/>
      <c r="N10221" s="92"/>
      <c r="O10221" s="92"/>
      <c r="P10221" s="92"/>
      <c r="Q10221" s="92"/>
      <c r="R10221" s="92"/>
    </row>
    <row r="10222" spans="1:18" x14ac:dyDescent="0.3">
      <c r="A10222" s="107"/>
      <c r="B10222" s="92"/>
      <c r="C10222" s="92"/>
      <c r="D10222" s="92"/>
      <c r="E10222" s="92"/>
      <c r="F10222" s="92"/>
      <c r="G10222" s="92"/>
      <c r="H10222" s="92"/>
      <c r="I10222" s="92"/>
      <c r="J10222" s="92"/>
      <c r="K10222" s="92"/>
      <c r="N10222" s="92"/>
      <c r="O10222" s="92"/>
      <c r="P10222" s="92"/>
      <c r="Q10222" s="92"/>
      <c r="R10222" s="92"/>
    </row>
    <row r="10223" spans="1:18" x14ac:dyDescent="0.3">
      <c r="A10223" s="107"/>
      <c r="B10223" s="92"/>
      <c r="C10223" s="92"/>
      <c r="D10223" s="92"/>
      <c r="E10223" s="92"/>
      <c r="F10223" s="92"/>
      <c r="G10223" s="92"/>
      <c r="H10223" s="92"/>
      <c r="I10223" s="92"/>
      <c r="J10223" s="92"/>
      <c r="K10223" s="92"/>
      <c r="N10223" s="92"/>
      <c r="O10223" s="92"/>
      <c r="P10223" s="92"/>
      <c r="Q10223" s="92"/>
      <c r="R10223" s="92"/>
    </row>
    <row r="10224" spans="1:18" x14ac:dyDescent="0.3">
      <c r="A10224" s="107"/>
      <c r="B10224" s="92"/>
      <c r="C10224" s="92"/>
      <c r="D10224" s="92"/>
      <c r="E10224" s="92"/>
      <c r="F10224" s="92"/>
      <c r="G10224" s="92"/>
      <c r="H10224" s="92"/>
      <c r="I10224" s="92"/>
      <c r="J10224" s="92"/>
      <c r="K10224" s="92"/>
      <c r="N10224" s="92"/>
      <c r="O10224" s="92"/>
      <c r="P10224" s="92"/>
      <c r="Q10224" s="92"/>
      <c r="R10224" s="92"/>
    </row>
    <row r="10225" spans="1:18" x14ac:dyDescent="0.3">
      <c r="A10225" s="107"/>
      <c r="B10225" s="92"/>
      <c r="C10225" s="92"/>
      <c r="D10225" s="92"/>
      <c r="E10225" s="92"/>
      <c r="F10225" s="92"/>
      <c r="G10225" s="92"/>
      <c r="H10225" s="92"/>
      <c r="I10225" s="92"/>
      <c r="J10225" s="92"/>
      <c r="K10225" s="92"/>
      <c r="N10225" s="92"/>
      <c r="O10225" s="92"/>
      <c r="P10225" s="92"/>
      <c r="Q10225" s="92"/>
      <c r="R10225" s="92"/>
    </row>
    <row r="10226" spans="1:18" x14ac:dyDescent="0.3">
      <c r="A10226" s="107"/>
      <c r="B10226" s="92"/>
      <c r="C10226" s="92"/>
      <c r="D10226" s="92"/>
      <c r="E10226" s="92"/>
      <c r="F10226" s="92"/>
      <c r="G10226" s="92"/>
      <c r="H10226" s="92"/>
      <c r="I10226" s="92"/>
      <c r="J10226" s="92"/>
      <c r="K10226" s="92"/>
      <c r="N10226" s="92"/>
      <c r="O10226" s="92"/>
      <c r="P10226" s="92"/>
      <c r="Q10226" s="92"/>
      <c r="R10226" s="92"/>
    </row>
    <row r="10227" spans="1:18" x14ac:dyDescent="0.3">
      <c r="A10227" s="107"/>
      <c r="B10227" s="92"/>
      <c r="C10227" s="92"/>
      <c r="D10227" s="92"/>
      <c r="E10227" s="92"/>
      <c r="F10227" s="92"/>
      <c r="G10227" s="92"/>
      <c r="H10227" s="92"/>
      <c r="I10227" s="92"/>
      <c r="J10227" s="92"/>
      <c r="K10227" s="92"/>
      <c r="N10227" s="92"/>
      <c r="O10227" s="92"/>
      <c r="P10227" s="92"/>
      <c r="Q10227" s="92"/>
      <c r="R10227" s="92"/>
    </row>
    <row r="10228" spans="1:18" x14ac:dyDescent="0.3">
      <c r="A10228" s="107"/>
      <c r="B10228" s="92"/>
      <c r="C10228" s="92"/>
      <c r="D10228" s="92"/>
      <c r="E10228" s="92"/>
      <c r="F10228" s="92"/>
      <c r="G10228" s="92"/>
      <c r="H10228" s="92"/>
      <c r="I10228" s="92"/>
      <c r="J10228" s="92"/>
      <c r="K10228" s="92"/>
      <c r="N10228" s="92"/>
      <c r="O10228" s="92"/>
      <c r="P10228" s="92"/>
      <c r="Q10228" s="92"/>
      <c r="R10228" s="92"/>
    </row>
    <row r="10229" spans="1:18" x14ac:dyDescent="0.3">
      <c r="A10229" s="107"/>
      <c r="B10229" s="92"/>
      <c r="C10229" s="92"/>
      <c r="D10229" s="92"/>
      <c r="E10229" s="92"/>
      <c r="F10229" s="92"/>
      <c r="G10229" s="92"/>
      <c r="H10229" s="92"/>
      <c r="I10229" s="92"/>
      <c r="J10229" s="92"/>
      <c r="K10229" s="92"/>
      <c r="N10229" s="92"/>
      <c r="O10229" s="92"/>
      <c r="P10229" s="92"/>
      <c r="Q10229" s="92"/>
      <c r="R10229" s="92"/>
    </row>
    <row r="10230" spans="1:18" x14ac:dyDescent="0.3">
      <c r="A10230" s="107"/>
      <c r="B10230" s="92"/>
      <c r="C10230" s="92"/>
      <c r="D10230" s="92"/>
      <c r="E10230" s="92"/>
      <c r="F10230" s="92"/>
      <c r="G10230" s="92"/>
      <c r="H10230" s="92"/>
      <c r="I10230" s="92"/>
      <c r="J10230" s="92"/>
      <c r="K10230" s="92"/>
      <c r="N10230" s="92"/>
      <c r="O10230" s="92"/>
      <c r="P10230" s="92"/>
      <c r="Q10230" s="92"/>
      <c r="R10230" s="92"/>
    </row>
    <row r="10231" spans="1:18" x14ac:dyDescent="0.3">
      <c r="A10231" s="107"/>
      <c r="B10231" s="92"/>
      <c r="C10231" s="92"/>
      <c r="D10231" s="92"/>
      <c r="E10231" s="92"/>
      <c r="F10231" s="92"/>
      <c r="G10231" s="92"/>
      <c r="H10231" s="92"/>
      <c r="I10231" s="92"/>
      <c r="J10231" s="92"/>
      <c r="K10231" s="92"/>
      <c r="N10231" s="92"/>
      <c r="O10231" s="92"/>
      <c r="P10231" s="92"/>
      <c r="Q10231" s="92"/>
      <c r="R10231" s="92"/>
    </row>
    <row r="10232" spans="1:18" x14ac:dyDescent="0.3">
      <c r="A10232" s="107"/>
      <c r="B10232" s="92"/>
      <c r="C10232" s="92"/>
      <c r="D10232" s="92"/>
      <c r="E10232" s="92"/>
      <c r="F10232" s="92"/>
      <c r="G10232" s="92"/>
      <c r="H10232" s="92"/>
      <c r="I10232" s="92"/>
      <c r="J10232" s="92"/>
      <c r="K10232" s="92"/>
      <c r="N10232" s="92"/>
      <c r="O10232" s="92"/>
      <c r="P10232" s="92"/>
      <c r="Q10232" s="92"/>
      <c r="R10232" s="92"/>
    </row>
    <row r="10233" spans="1:18" x14ac:dyDescent="0.3">
      <c r="A10233" s="107"/>
      <c r="B10233" s="92"/>
      <c r="C10233" s="92"/>
      <c r="D10233" s="92"/>
      <c r="E10233" s="92"/>
      <c r="F10233" s="92"/>
      <c r="G10233" s="92"/>
      <c r="H10233" s="92"/>
      <c r="I10233" s="92"/>
      <c r="J10233" s="92"/>
      <c r="K10233" s="92"/>
      <c r="N10233" s="92"/>
      <c r="O10233" s="92"/>
      <c r="P10233" s="92"/>
      <c r="Q10233" s="92"/>
      <c r="R10233" s="92"/>
    </row>
    <row r="10234" spans="1:18" x14ac:dyDescent="0.3">
      <c r="A10234" s="107"/>
      <c r="B10234" s="92"/>
      <c r="C10234" s="92"/>
      <c r="D10234" s="92"/>
      <c r="E10234" s="92"/>
      <c r="F10234" s="92"/>
      <c r="G10234" s="92"/>
      <c r="H10234" s="92"/>
      <c r="I10234" s="92"/>
      <c r="J10234" s="92"/>
      <c r="K10234" s="92"/>
      <c r="N10234" s="92"/>
      <c r="O10234" s="92"/>
      <c r="P10234" s="92"/>
      <c r="Q10234" s="92"/>
      <c r="R10234" s="92"/>
    </row>
    <row r="10235" spans="1:18" x14ac:dyDescent="0.3">
      <c r="A10235" s="107"/>
      <c r="B10235" s="92"/>
      <c r="C10235" s="92"/>
      <c r="D10235" s="92"/>
      <c r="E10235" s="92"/>
      <c r="F10235" s="92"/>
      <c r="G10235" s="92"/>
      <c r="H10235" s="92"/>
      <c r="I10235" s="92"/>
      <c r="J10235" s="92"/>
      <c r="K10235" s="92"/>
      <c r="N10235" s="92"/>
      <c r="O10235" s="92"/>
      <c r="P10235" s="92"/>
      <c r="Q10235" s="92"/>
      <c r="R10235" s="92"/>
    </row>
    <row r="10236" spans="1:18" x14ac:dyDescent="0.3">
      <c r="A10236" s="107"/>
      <c r="B10236" s="92"/>
      <c r="C10236" s="92"/>
      <c r="D10236" s="92"/>
      <c r="E10236" s="92"/>
      <c r="F10236" s="92"/>
      <c r="G10236" s="92"/>
      <c r="H10236" s="92"/>
      <c r="I10236" s="92"/>
      <c r="J10236" s="92"/>
      <c r="K10236" s="92"/>
      <c r="N10236" s="92"/>
      <c r="O10236" s="92"/>
      <c r="P10236" s="92"/>
      <c r="Q10236" s="92"/>
      <c r="R10236" s="92"/>
    </row>
    <row r="10237" spans="1:18" x14ac:dyDescent="0.3">
      <c r="A10237" s="107"/>
      <c r="B10237" s="92"/>
      <c r="C10237" s="92"/>
      <c r="D10237" s="92"/>
      <c r="E10237" s="92"/>
      <c r="F10237" s="92"/>
      <c r="G10237" s="92"/>
      <c r="H10237" s="92"/>
      <c r="I10237" s="92"/>
      <c r="J10237" s="92"/>
      <c r="K10237" s="92"/>
      <c r="N10237" s="92"/>
      <c r="O10237" s="92"/>
      <c r="P10237" s="92"/>
      <c r="Q10237" s="92"/>
      <c r="R10237" s="92"/>
    </row>
    <row r="10238" spans="1:18" x14ac:dyDescent="0.3">
      <c r="A10238" s="107"/>
      <c r="B10238" s="92"/>
      <c r="C10238" s="92"/>
      <c r="D10238" s="92"/>
      <c r="E10238" s="92"/>
      <c r="F10238" s="92"/>
      <c r="G10238" s="92"/>
      <c r="H10238" s="92"/>
      <c r="I10238" s="92"/>
      <c r="J10238" s="92"/>
      <c r="K10238" s="92"/>
      <c r="N10238" s="92"/>
      <c r="O10238" s="92"/>
      <c r="P10238" s="92"/>
      <c r="Q10238" s="92"/>
      <c r="R10238" s="92"/>
    </row>
    <row r="10239" spans="1:18" x14ac:dyDescent="0.3">
      <c r="A10239" s="107"/>
      <c r="B10239" s="92"/>
      <c r="C10239" s="92"/>
      <c r="D10239" s="92"/>
      <c r="E10239" s="92"/>
      <c r="F10239" s="92"/>
      <c r="G10239" s="92"/>
      <c r="H10239" s="92"/>
      <c r="I10239" s="92"/>
      <c r="J10239" s="92"/>
      <c r="K10239" s="92"/>
      <c r="N10239" s="92"/>
      <c r="O10239" s="92"/>
      <c r="P10239" s="92"/>
      <c r="Q10239" s="92"/>
      <c r="R10239" s="92"/>
    </row>
    <row r="10240" spans="1:18" x14ac:dyDescent="0.3">
      <c r="A10240" s="107"/>
      <c r="B10240" s="92"/>
      <c r="C10240" s="92"/>
      <c r="D10240" s="92"/>
      <c r="E10240" s="92"/>
      <c r="F10240" s="92"/>
      <c r="G10240" s="92"/>
      <c r="H10240" s="92"/>
      <c r="I10240" s="92"/>
      <c r="J10240" s="92"/>
      <c r="K10240" s="92"/>
      <c r="N10240" s="92"/>
      <c r="O10240" s="92"/>
      <c r="P10240" s="92"/>
      <c r="Q10240" s="92"/>
      <c r="R10240" s="92"/>
    </row>
    <row r="10241" spans="1:18" x14ac:dyDescent="0.3">
      <c r="A10241" s="107"/>
      <c r="B10241" s="92"/>
      <c r="C10241" s="92"/>
      <c r="D10241" s="92"/>
      <c r="E10241" s="92"/>
      <c r="F10241" s="92"/>
      <c r="G10241" s="92"/>
      <c r="H10241" s="92"/>
      <c r="I10241" s="92"/>
      <c r="J10241" s="92"/>
      <c r="K10241" s="92"/>
      <c r="N10241" s="92"/>
      <c r="O10241" s="92"/>
      <c r="P10241" s="92"/>
      <c r="Q10241" s="92"/>
      <c r="R10241" s="92"/>
    </row>
    <row r="10242" spans="1:18" x14ac:dyDescent="0.3">
      <c r="A10242" s="107"/>
      <c r="B10242" s="92"/>
      <c r="C10242" s="92"/>
      <c r="D10242" s="92"/>
      <c r="E10242" s="92"/>
      <c r="F10242" s="92"/>
      <c r="G10242" s="92"/>
      <c r="H10242" s="92"/>
      <c r="I10242" s="92"/>
      <c r="J10242" s="92"/>
      <c r="K10242" s="92"/>
      <c r="N10242" s="92"/>
      <c r="O10242" s="92"/>
      <c r="P10242" s="92"/>
      <c r="Q10242" s="92"/>
      <c r="R10242" s="92"/>
    </row>
    <row r="10243" spans="1:18" x14ac:dyDescent="0.3">
      <c r="A10243" s="107"/>
      <c r="B10243" s="92"/>
      <c r="C10243" s="92"/>
      <c r="D10243" s="92"/>
      <c r="E10243" s="92"/>
      <c r="F10243" s="92"/>
      <c r="G10243" s="92"/>
      <c r="H10243" s="92"/>
      <c r="I10243" s="92"/>
      <c r="J10243" s="92"/>
      <c r="K10243" s="92"/>
      <c r="N10243" s="92"/>
      <c r="O10243" s="92"/>
      <c r="P10243" s="92"/>
      <c r="Q10243" s="92"/>
      <c r="R10243" s="92"/>
    </row>
    <row r="10244" spans="1:18" x14ac:dyDescent="0.3">
      <c r="A10244" s="107"/>
      <c r="B10244" s="92"/>
      <c r="C10244" s="92"/>
      <c r="D10244" s="92"/>
      <c r="E10244" s="92"/>
      <c r="F10244" s="92"/>
      <c r="G10244" s="92"/>
      <c r="H10244" s="92"/>
      <c r="I10244" s="92"/>
      <c r="J10244" s="92"/>
      <c r="K10244" s="92"/>
      <c r="N10244" s="92"/>
      <c r="O10244" s="92"/>
      <c r="P10244" s="92"/>
      <c r="Q10244" s="92"/>
      <c r="R10244" s="92"/>
    </row>
    <row r="10245" spans="1:18" x14ac:dyDescent="0.3">
      <c r="A10245" s="107"/>
      <c r="B10245" s="92"/>
      <c r="C10245" s="92"/>
      <c r="D10245" s="92"/>
      <c r="E10245" s="92"/>
      <c r="F10245" s="92"/>
      <c r="G10245" s="92"/>
      <c r="H10245" s="92"/>
      <c r="I10245" s="92"/>
      <c r="J10245" s="92"/>
      <c r="K10245" s="92"/>
      <c r="N10245" s="92"/>
      <c r="O10245" s="92"/>
      <c r="P10245" s="92"/>
      <c r="Q10245" s="92"/>
      <c r="R10245" s="92"/>
    </row>
    <row r="10246" spans="1:18" x14ac:dyDescent="0.3">
      <c r="A10246" s="107"/>
      <c r="B10246" s="92"/>
      <c r="C10246" s="92"/>
      <c r="D10246" s="92"/>
      <c r="E10246" s="92"/>
      <c r="F10246" s="92"/>
      <c r="G10246" s="92"/>
      <c r="H10246" s="92"/>
      <c r="I10246" s="92"/>
      <c r="J10246" s="92"/>
      <c r="K10246" s="92"/>
      <c r="N10246" s="92"/>
      <c r="O10246" s="92"/>
      <c r="P10246" s="92"/>
      <c r="Q10246" s="92"/>
      <c r="R10246" s="92"/>
    </row>
    <row r="10247" spans="1:18" x14ac:dyDescent="0.3">
      <c r="A10247" s="107"/>
      <c r="B10247" s="92"/>
      <c r="C10247" s="92"/>
      <c r="D10247" s="92"/>
      <c r="E10247" s="92"/>
      <c r="F10247" s="92"/>
      <c r="G10247" s="92"/>
      <c r="H10247" s="92"/>
      <c r="I10247" s="92"/>
      <c r="J10247" s="92"/>
      <c r="K10247" s="92"/>
      <c r="N10247" s="92"/>
      <c r="O10247" s="92"/>
      <c r="P10247" s="92"/>
      <c r="Q10247" s="92"/>
      <c r="R10247" s="92"/>
    </row>
    <row r="10248" spans="1:18" x14ac:dyDescent="0.3">
      <c r="A10248" s="107"/>
      <c r="B10248" s="92"/>
      <c r="C10248" s="92"/>
      <c r="D10248" s="92"/>
      <c r="E10248" s="92"/>
      <c r="F10248" s="92"/>
      <c r="G10248" s="92"/>
      <c r="H10248" s="92"/>
      <c r="I10248" s="92"/>
      <c r="J10248" s="92"/>
      <c r="K10248" s="92"/>
      <c r="N10248" s="92"/>
      <c r="O10248" s="92"/>
      <c r="P10248" s="92"/>
      <c r="Q10248" s="92"/>
      <c r="R10248" s="92"/>
    </row>
    <row r="10249" spans="1:18" x14ac:dyDescent="0.3">
      <c r="A10249" s="107"/>
      <c r="B10249" s="92"/>
      <c r="C10249" s="92"/>
      <c r="D10249" s="92"/>
      <c r="E10249" s="92"/>
      <c r="F10249" s="92"/>
      <c r="G10249" s="92"/>
      <c r="H10249" s="92"/>
      <c r="I10249" s="92"/>
      <c r="J10249" s="92"/>
      <c r="K10249" s="92"/>
      <c r="N10249" s="92"/>
      <c r="O10249" s="92"/>
      <c r="P10249" s="92"/>
      <c r="Q10249" s="92"/>
      <c r="R10249" s="92"/>
    </row>
    <row r="10250" spans="1:18" x14ac:dyDescent="0.3">
      <c r="A10250" s="107"/>
      <c r="B10250" s="92"/>
      <c r="C10250" s="92"/>
      <c r="D10250" s="92"/>
      <c r="E10250" s="92"/>
      <c r="F10250" s="92"/>
      <c r="G10250" s="92"/>
      <c r="H10250" s="92"/>
      <c r="I10250" s="92"/>
      <c r="J10250" s="92"/>
      <c r="K10250" s="92"/>
      <c r="N10250" s="92"/>
      <c r="O10250" s="92"/>
      <c r="P10250" s="92"/>
      <c r="Q10250" s="92"/>
      <c r="R10250" s="92"/>
    </row>
    <row r="10251" spans="1:18" x14ac:dyDescent="0.3">
      <c r="A10251" s="107"/>
      <c r="B10251" s="92"/>
      <c r="C10251" s="92"/>
      <c r="D10251" s="92"/>
      <c r="E10251" s="92"/>
      <c r="F10251" s="92"/>
      <c r="G10251" s="92"/>
      <c r="H10251" s="92"/>
      <c r="I10251" s="92"/>
      <c r="J10251" s="92"/>
      <c r="K10251" s="92"/>
      <c r="N10251" s="92"/>
      <c r="O10251" s="92"/>
      <c r="P10251" s="92"/>
      <c r="Q10251" s="92"/>
      <c r="R10251" s="92"/>
    </row>
    <row r="10252" spans="1:18" x14ac:dyDescent="0.3">
      <c r="A10252" s="107"/>
      <c r="B10252" s="92"/>
      <c r="C10252" s="92"/>
      <c r="D10252" s="92"/>
      <c r="E10252" s="92"/>
      <c r="F10252" s="92"/>
      <c r="G10252" s="92"/>
      <c r="H10252" s="92"/>
      <c r="I10252" s="92"/>
      <c r="J10252" s="92"/>
      <c r="K10252" s="92"/>
      <c r="N10252" s="92"/>
      <c r="O10252" s="92"/>
      <c r="P10252" s="92"/>
      <c r="Q10252" s="92"/>
      <c r="R10252" s="92"/>
    </row>
    <row r="10253" spans="1:18" x14ac:dyDescent="0.3">
      <c r="A10253" s="107"/>
      <c r="B10253" s="92"/>
      <c r="C10253" s="92"/>
      <c r="D10253" s="92"/>
      <c r="E10253" s="92"/>
      <c r="F10253" s="92"/>
      <c r="G10253" s="92"/>
      <c r="H10253" s="92"/>
      <c r="I10253" s="92"/>
      <c r="J10253" s="92"/>
      <c r="K10253" s="92"/>
      <c r="N10253" s="92"/>
      <c r="O10253" s="92"/>
      <c r="P10253" s="92"/>
      <c r="Q10253" s="92"/>
      <c r="R10253" s="92"/>
    </row>
    <row r="10254" spans="1:18" x14ac:dyDescent="0.3">
      <c r="A10254" s="107"/>
      <c r="B10254" s="92"/>
      <c r="C10254" s="92"/>
      <c r="D10254" s="92"/>
      <c r="E10254" s="92"/>
      <c r="F10254" s="92"/>
      <c r="G10254" s="92"/>
      <c r="H10254" s="92"/>
      <c r="I10254" s="92"/>
      <c r="J10254" s="92"/>
      <c r="K10254" s="92"/>
      <c r="N10254" s="92"/>
      <c r="O10254" s="92"/>
      <c r="P10254" s="92"/>
      <c r="Q10254" s="92"/>
      <c r="R10254" s="92"/>
    </row>
    <row r="10255" spans="1:18" x14ac:dyDescent="0.3">
      <c r="A10255" s="107"/>
      <c r="B10255" s="92"/>
      <c r="C10255" s="92"/>
      <c r="D10255" s="92"/>
      <c r="E10255" s="92"/>
      <c r="F10255" s="92"/>
      <c r="G10255" s="92"/>
      <c r="H10255" s="92"/>
      <c r="I10255" s="92"/>
      <c r="J10255" s="92"/>
      <c r="K10255" s="92"/>
      <c r="N10255" s="92"/>
      <c r="O10255" s="92"/>
      <c r="P10255" s="92"/>
      <c r="Q10255" s="92"/>
      <c r="R10255" s="92"/>
    </row>
    <row r="10256" spans="1:18" x14ac:dyDescent="0.3">
      <c r="A10256" s="107"/>
      <c r="B10256" s="92"/>
      <c r="C10256" s="92"/>
      <c r="D10256" s="92"/>
      <c r="E10256" s="92"/>
      <c r="F10256" s="92"/>
      <c r="G10256" s="92"/>
      <c r="H10256" s="92"/>
      <c r="I10256" s="92"/>
      <c r="J10256" s="92"/>
      <c r="K10256" s="92"/>
      <c r="N10256" s="92"/>
      <c r="O10256" s="92"/>
      <c r="P10256" s="92"/>
      <c r="Q10256" s="92"/>
      <c r="R10256" s="92"/>
    </row>
    <row r="10257" spans="1:18" x14ac:dyDescent="0.3">
      <c r="A10257" s="107"/>
      <c r="B10257" s="92"/>
      <c r="C10257" s="92"/>
      <c r="D10257" s="92"/>
      <c r="E10257" s="92"/>
      <c r="F10257" s="92"/>
      <c r="G10257" s="92"/>
      <c r="H10257" s="92"/>
      <c r="I10257" s="92"/>
      <c r="J10257" s="92"/>
      <c r="K10257" s="92"/>
      <c r="N10257" s="92"/>
      <c r="O10257" s="92"/>
      <c r="P10257" s="92"/>
      <c r="Q10257" s="92"/>
      <c r="R10257" s="92"/>
    </row>
    <row r="10258" spans="1:18" x14ac:dyDescent="0.3">
      <c r="A10258" s="107"/>
      <c r="B10258" s="92"/>
      <c r="C10258" s="92"/>
      <c r="D10258" s="92"/>
      <c r="E10258" s="92"/>
      <c r="F10258" s="92"/>
      <c r="G10258" s="92"/>
      <c r="H10258" s="92"/>
      <c r="I10258" s="92"/>
      <c r="J10258" s="92"/>
      <c r="K10258" s="92"/>
      <c r="N10258" s="92"/>
      <c r="O10258" s="92"/>
      <c r="P10258" s="92"/>
      <c r="Q10258" s="92"/>
      <c r="R10258" s="92"/>
    </row>
    <row r="10259" spans="1:18" x14ac:dyDescent="0.3">
      <c r="A10259" s="107"/>
      <c r="B10259" s="92"/>
      <c r="C10259" s="92"/>
      <c r="D10259" s="92"/>
      <c r="E10259" s="92"/>
      <c r="F10259" s="92"/>
      <c r="G10259" s="92"/>
      <c r="H10259" s="92"/>
      <c r="I10259" s="92"/>
      <c r="J10259" s="92"/>
      <c r="K10259" s="92"/>
      <c r="N10259" s="92"/>
      <c r="O10259" s="92"/>
      <c r="P10259" s="92"/>
      <c r="Q10259" s="92"/>
      <c r="R10259" s="92"/>
    </row>
    <row r="10260" spans="1:18" x14ac:dyDescent="0.3">
      <c r="A10260" s="107"/>
      <c r="B10260" s="92"/>
      <c r="C10260" s="92"/>
      <c r="D10260" s="92"/>
      <c r="E10260" s="92"/>
      <c r="F10260" s="92"/>
      <c r="G10260" s="92"/>
      <c r="H10260" s="92"/>
      <c r="I10260" s="92"/>
      <c r="J10260" s="92"/>
      <c r="K10260" s="92"/>
      <c r="N10260" s="92"/>
      <c r="O10260" s="92"/>
      <c r="P10260" s="92"/>
      <c r="Q10260" s="92"/>
      <c r="R10260" s="92"/>
    </row>
    <row r="10261" spans="1:18" x14ac:dyDescent="0.3">
      <c r="A10261" s="107"/>
      <c r="B10261" s="92"/>
      <c r="C10261" s="92"/>
      <c r="D10261" s="92"/>
      <c r="E10261" s="92"/>
      <c r="F10261" s="92"/>
      <c r="G10261" s="92"/>
      <c r="H10261" s="92"/>
      <c r="I10261" s="92"/>
      <c r="J10261" s="92"/>
      <c r="K10261" s="92"/>
      <c r="N10261" s="92"/>
      <c r="O10261" s="92"/>
      <c r="P10261" s="92"/>
      <c r="Q10261" s="92"/>
      <c r="R10261" s="92"/>
    </row>
    <row r="10262" spans="1:18" x14ac:dyDescent="0.3">
      <c r="A10262" s="107"/>
      <c r="B10262" s="92"/>
      <c r="C10262" s="92"/>
      <c r="D10262" s="92"/>
      <c r="E10262" s="92"/>
      <c r="F10262" s="92"/>
      <c r="G10262" s="92"/>
      <c r="H10262" s="92"/>
      <c r="I10262" s="92"/>
      <c r="J10262" s="92"/>
      <c r="K10262" s="92"/>
      <c r="N10262" s="92"/>
      <c r="O10262" s="92"/>
      <c r="P10262" s="92"/>
      <c r="Q10262" s="92"/>
      <c r="R10262" s="92"/>
    </row>
    <row r="10263" spans="1:18" x14ac:dyDescent="0.3">
      <c r="A10263" s="107"/>
      <c r="B10263" s="92"/>
      <c r="C10263" s="92"/>
      <c r="D10263" s="92"/>
      <c r="E10263" s="92"/>
      <c r="F10263" s="92"/>
      <c r="G10263" s="92"/>
      <c r="H10263" s="92"/>
      <c r="I10263" s="92"/>
      <c r="J10263" s="92"/>
      <c r="K10263" s="92"/>
      <c r="N10263" s="92"/>
      <c r="O10263" s="92"/>
      <c r="P10263" s="92"/>
      <c r="Q10263" s="92"/>
      <c r="R10263" s="92"/>
    </row>
    <row r="10264" spans="1:18" x14ac:dyDescent="0.3">
      <c r="A10264" s="107"/>
      <c r="B10264" s="92"/>
      <c r="C10264" s="92"/>
      <c r="D10264" s="92"/>
      <c r="E10264" s="92"/>
      <c r="F10264" s="92"/>
      <c r="G10264" s="92"/>
      <c r="H10264" s="92"/>
      <c r="I10264" s="92"/>
      <c r="J10264" s="92"/>
      <c r="K10264" s="92"/>
      <c r="N10264" s="92"/>
      <c r="O10264" s="92"/>
      <c r="P10264" s="92"/>
      <c r="Q10264" s="92"/>
      <c r="R10264" s="92"/>
    </row>
    <row r="10265" spans="1:18" x14ac:dyDescent="0.3">
      <c r="A10265" s="107"/>
      <c r="B10265" s="92"/>
      <c r="C10265" s="92"/>
      <c r="D10265" s="92"/>
      <c r="E10265" s="92"/>
      <c r="F10265" s="92"/>
      <c r="G10265" s="92"/>
      <c r="H10265" s="92"/>
      <c r="I10265" s="92"/>
      <c r="J10265" s="92"/>
      <c r="K10265" s="92"/>
      <c r="N10265" s="92"/>
      <c r="O10265" s="92"/>
      <c r="P10265" s="92"/>
      <c r="Q10265" s="92"/>
      <c r="R10265" s="92"/>
    </row>
    <row r="10266" spans="1:18" x14ac:dyDescent="0.3">
      <c r="A10266" s="107"/>
      <c r="B10266" s="92"/>
      <c r="C10266" s="92"/>
      <c r="D10266" s="92"/>
      <c r="E10266" s="92"/>
      <c r="F10266" s="92"/>
      <c r="G10266" s="92"/>
      <c r="H10266" s="92"/>
      <c r="I10266" s="92"/>
      <c r="J10266" s="92"/>
      <c r="K10266" s="92"/>
      <c r="N10266" s="92"/>
      <c r="O10266" s="92"/>
      <c r="P10266" s="92"/>
      <c r="Q10266" s="92"/>
      <c r="R10266" s="92"/>
    </row>
    <row r="10267" spans="1:18" x14ac:dyDescent="0.3">
      <c r="A10267" s="107"/>
      <c r="B10267" s="92"/>
      <c r="C10267" s="92"/>
      <c r="D10267" s="92"/>
      <c r="E10267" s="92"/>
      <c r="F10267" s="92"/>
      <c r="G10267" s="92"/>
      <c r="H10267" s="92"/>
      <c r="I10267" s="92"/>
      <c r="J10267" s="92"/>
      <c r="K10267" s="92"/>
      <c r="N10267" s="92"/>
      <c r="O10267" s="92"/>
      <c r="P10267" s="92"/>
      <c r="Q10267" s="92"/>
      <c r="R10267" s="92"/>
    </row>
    <row r="10268" spans="1:18" x14ac:dyDescent="0.3">
      <c r="A10268" s="107"/>
      <c r="B10268" s="92"/>
      <c r="C10268" s="92"/>
      <c r="D10268" s="92"/>
      <c r="E10268" s="92"/>
      <c r="F10268" s="92"/>
      <c r="G10268" s="92"/>
      <c r="H10268" s="92"/>
      <c r="I10268" s="92"/>
      <c r="J10268" s="92"/>
      <c r="K10268" s="92"/>
      <c r="N10268" s="92"/>
      <c r="O10268" s="92"/>
      <c r="P10268" s="92"/>
      <c r="Q10268" s="92"/>
      <c r="R10268" s="92"/>
    </row>
    <row r="10269" spans="1:18" x14ac:dyDescent="0.3">
      <c r="A10269" s="107"/>
      <c r="B10269" s="92"/>
      <c r="C10269" s="92"/>
      <c r="D10269" s="92"/>
      <c r="E10269" s="92"/>
      <c r="F10269" s="92"/>
      <c r="G10269" s="92"/>
      <c r="H10269" s="92"/>
      <c r="I10269" s="92"/>
      <c r="J10269" s="92"/>
      <c r="K10269" s="92"/>
      <c r="N10269" s="92"/>
      <c r="O10269" s="92"/>
      <c r="P10269" s="92"/>
      <c r="Q10269" s="92"/>
      <c r="R10269" s="92"/>
    </row>
    <row r="10270" spans="1:18" x14ac:dyDescent="0.3">
      <c r="A10270" s="107"/>
      <c r="B10270" s="92"/>
      <c r="C10270" s="92"/>
      <c r="D10270" s="92"/>
      <c r="E10270" s="92"/>
      <c r="F10270" s="92"/>
      <c r="G10270" s="92"/>
      <c r="H10270" s="92"/>
      <c r="I10270" s="92"/>
      <c r="J10270" s="92"/>
      <c r="K10270" s="92"/>
      <c r="N10270" s="92"/>
      <c r="O10270" s="92"/>
      <c r="P10270" s="92"/>
      <c r="Q10270" s="92"/>
      <c r="R10270" s="92"/>
    </row>
    <row r="10271" spans="1:18" x14ac:dyDescent="0.3">
      <c r="A10271" s="107"/>
      <c r="B10271" s="92"/>
      <c r="C10271" s="92"/>
      <c r="D10271" s="92"/>
      <c r="E10271" s="92"/>
      <c r="F10271" s="92"/>
      <c r="G10271" s="92"/>
      <c r="H10271" s="92"/>
      <c r="I10271" s="92"/>
      <c r="J10271" s="92"/>
      <c r="K10271" s="92"/>
      <c r="N10271" s="92"/>
      <c r="O10271" s="92"/>
      <c r="P10271" s="92"/>
      <c r="Q10271" s="92"/>
      <c r="R10271" s="92"/>
    </row>
    <row r="10272" spans="1:18" x14ac:dyDescent="0.3">
      <c r="A10272" s="107"/>
      <c r="B10272" s="92"/>
      <c r="C10272" s="92"/>
      <c r="D10272" s="92"/>
      <c r="E10272" s="92"/>
      <c r="F10272" s="92"/>
      <c r="G10272" s="92"/>
      <c r="H10272" s="92"/>
      <c r="I10272" s="92"/>
      <c r="J10272" s="92"/>
      <c r="K10272" s="92"/>
      <c r="N10272" s="92"/>
      <c r="O10272" s="92"/>
      <c r="P10272" s="92"/>
      <c r="Q10272" s="92"/>
      <c r="R10272" s="92"/>
    </row>
    <row r="10273" spans="1:18" x14ac:dyDescent="0.3">
      <c r="A10273" s="107"/>
      <c r="B10273" s="92"/>
      <c r="C10273" s="92"/>
      <c r="D10273" s="92"/>
      <c r="E10273" s="92"/>
      <c r="F10273" s="92"/>
      <c r="G10273" s="92"/>
      <c r="H10273" s="92"/>
      <c r="I10273" s="92"/>
      <c r="J10273" s="92"/>
      <c r="K10273" s="92"/>
      <c r="N10273" s="92"/>
      <c r="O10273" s="92"/>
      <c r="P10273" s="92"/>
      <c r="Q10273" s="92"/>
      <c r="R10273" s="92"/>
    </row>
    <row r="10274" spans="1:18" x14ac:dyDescent="0.3">
      <c r="A10274" s="107"/>
      <c r="B10274" s="92"/>
      <c r="C10274" s="92"/>
      <c r="D10274" s="92"/>
      <c r="E10274" s="92"/>
      <c r="F10274" s="92"/>
      <c r="G10274" s="92"/>
      <c r="H10274" s="92"/>
      <c r="I10274" s="92"/>
      <c r="J10274" s="92"/>
      <c r="K10274" s="92"/>
      <c r="N10274" s="92"/>
      <c r="O10274" s="92"/>
      <c r="P10274" s="92"/>
      <c r="Q10274" s="92"/>
      <c r="R10274" s="92"/>
    </row>
    <row r="10275" spans="1:18" x14ac:dyDescent="0.3">
      <c r="A10275" s="107"/>
      <c r="B10275" s="92"/>
      <c r="C10275" s="92"/>
      <c r="D10275" s="92"/>
      <c r="E10275" s="92"/>
      <c r="F10275" s="92"/>
      <c r="G10275" s="92"/>
      <c r="H10275" s="92"/>
      <c r="I10275" s="92"/>
      <c r="J10275" s="92"/>
      <c r="K10275" s="92"/>
      <c r="N10275" s="92"/>
      <c r="O10275" s="92"/>
      <c r="P10275" s="92"/>
      <c r="Q10275" s="92"/>
      <c r="R10275" s="92"/>
    </row>
    <row r="10276" spans="1:18" x14ac:dyDescent="0.3">
      <c r="A10276" s="107"/>
      <c r="B10276" s="92"/>
      <c r="C10276" s="92"/>
      <c r="D10276" s="92"/>
      <c r="E10276" s="92"/>
      <c r="F10276" s="92"/>
      <c r="G10276" s="92"/>
      <c r="H10276" s="92"/>
      <c r="I10276" s="92"/>
      <c r="J10276" s="92"/>
      <c r="K10276" s="92"/>
      <c r="N10276" s="92"/>
      <c r="O10276" s="92"/>
      <c r="P10276" s="92"/>
      <c r="Q10276" s="92"/>
      <c r="R10276" s="92"/>
    </row>
    <row r="10277" spans="1:18" x14ac:dyDescent="0.3">
      <c r="A10277" s="107"/>
      <c r="B10277" s="92"/>
      <c r="C10277" s="92"/>
      <c r="D10277" s="92"/>
      <c r="E10277" s="92"/>
      <c r="F10277" s="92"/>
      <c r="G10277" s="92"/>
      <c r="H10277" s="92"/>
      <c r="I10277" s="92"/>
      <c r="J10277" s="92"/>
      <c r="K10277" s="92"/>
      <c r="N10277" s="92"/>
      <c r="O10277" s="92"/>
      <c r="P10277" s="92"/>
      <c r="Q10277" s="92"/>
      <c r="R10277" s="92"/>
    </row>
    <row r="10278" spans="1:18" x14ac:dyDescent="0.3">
      <c r="A10278" s="107"/>
      <c r="B10278" s="92"/>
      <c r="C10278" s="92"/>
      <c r="D10278" s="92"/>
      <c r="E10278" s="92"/>
      <c r="F10278" s="92"/>
      <c r="G10278" s="92"/>
      <c r="H10278" s="92"/>
      <c r="I10278" s="92"/>
      <c r="J10278" s="92"/>
      <c r="K10278" s="92"/>
      <c r="N10278" s="92"/>
      <c r="O10278" s="92"/>
      <c r="P10278" s="92"/>
      <c r="Q10278" s="92"/>
      <c r="R10278" s="92"/>
    </row>
    <row r="10279" spans="1:18" x14ac:dyDescent="0.3">
      <c r="A10279" s="107"/>
      <c r="B10279" s="92"/>
      <c r="C10279" s="92"/>
      <c r="D10279" s="92"/>
      <c r="E10279" s="92"/>
      <c r="F10279" s="92"/>
      <c r="G10279" s="92"/>
      <c r="H10279" s="92"/>
      <c r="I10279" s="92"/>
      <c r="J10279" s="92"/>
      <c r="K10279" s="92"/>
      <c r="N10279" s="92"/>
      <c r="O10279" s="92"/>
      <c r="P10279" s="92"/>
      <c r="Q10279" s="92"/>
      <c r="R10279" s="92"/>
    </row>
    <row r="10280" spans="1:18" x14ac:dyDescent="0.3">
      <c r="A10280" s="107"/>
      <c r="B10280" s="92"/>
      <c r="C10280" s="92"/>
      <c r="D10280" s="92"/>
      <c r="E10280" s="92"/>
      <c r="F10280" s="92"/>
      <c r="G10280" s="92"/>
      <c r="H10280" s="92"/>
      <c r="I10280" s="92"/>
      <c r="J10280" s="92"/>
      <c r="K10280" s="92"/>
      <c r="N10280" s="92"/>
      <c r="O10280" s="92"/>
      <c r="P10280" s="92"/>
      <c r="Q10280" s="92"/>
      <c r="R10280" s="92"/>
    </row>
    <row r="10281" spans="1:18" x14ac:dyDescent="0.3">
      <c r="A10281" s="107"/>
      <c r="B10281" s="92"/>
      <c r="C10281" s="92"/>
      <c r="D10281" s="92"/>
      <c r="E10281" s="92"/>
      <c r="F10281" s="92"/>
      <c r="G10281" s="92"/>
      <c r="H10281" s="92"/>
      <c r="I10281" s="92"/>
      <c r="J10281" s="92"/>
      <c r="K10281" s="92"/>
      <c r="N10281" s="92"/>
      <c r="O10281" s="92"/>
      <c r="P10281" s="92"/>
      <c r="Q10281" s="92"/>
      <c r="R10281" s="92"/>
    </row>
    <row r="10282" spans="1:18" x14ac:dyDescent="0.3">
      <c r="A10282" s="107"/>
      <c r="B10282" s="92"/>
      <c r="C10282" s="92"/>
      <c r="D10282" s="92"/>
      <c r="E10282" s="92"/>
      <c r="F10282" s="92"/>
      <c r="G10282" s="92"/>
      <c r="H10282" s="92"/>
      <c r="I10282" s="92"/>
      <c r="J10282" s="92"/>
      <c r="K10282" s="92"/>
      <c r="N10282" s="92"/>
      <c r="O10282" s="92"/>
      <c r="P10282" s="92"/>
      <c r="Q10282" s="92"/>
      <c r="R10282" s="92"/>
    </row>
    <row r="10283" spans="1:18" x14ac:dyDescent="0.3">
      <c r="A10283" s="107"/>
      <c r="B10283" s="92"/>
      <c r="C10283" s="92"/>
      <c r="D10283" s="92"/>
      <c r="E10283" s="92"/>
      <c r="F10283" s="92"/>
      <c r="G10283" s="92"/>
      <c r="H10283" s="92"/>
      <c r="I10283" s="92"/>
      <c r="J10283" s="92"/>
      <c r="K10283" s="92"/>
      <c r="N10283" s="92"/>
      <c r="O10283" s="92"/>
      <c r="P10283" s="92"/>
      <c r="Q10283" s="92"/>
      <c r="R10283" s="92"/>
    </row>
    <row r="10284" spans="1:18" x14ac:dyDescent="0.3">
      <c r="A10284" s="107"/>
      <c r="B10284" s="92"/>
      <c r="C10284" s="92"/>
      <c r="D10284" s="92"/>
      <c r="E10284" s="92"/>
      <c r="F10284" s="92"/>
      <c r="G10284" s="92"/>
      <c r="H10284" s="92"/>
      <c r="I10284" s="92"/>
      <c r="J10284" s="92"/>
      <c r="K10284" s="92"/>
      <c r="N10284" s="92"/>
      <c r="O10284" s="92"/>
      <c r="P10284" s="92"/>
      <c r="Q10284" s="92"/>
      <c r="R10284" s="92"/>
    </row>
    <row r="10285" spans="1:18" x14ac:dyDescent="0.3">
      <c r="A10285" s="107"/>
      <c r="B10285" s="92"/>
      <c r="C10285" s="92"/>
      <c r="D10285" s="92"/>
      <c r="E10285" s="92"/>
      <c r="F10285" s="92"/>
      <c r="G10285" s="92"/>
      <c r="H10285" s="92"/>
      <c r="I10285" s="92"/>
      <c r="J10285" s="92"/>
      <c r="K10285" s="92"/>
      <c r="N10285" s="92"/>
      <c r="O10285" s="92"/>
      <c r="P10285" s="92"/>
      <c r="Q10285" s="92"/>
      <c r="R10285" s="92"/>
    </row>
    <row r="10286" spans="1:18" x14ac:dyDescent="0.3">
      <c r="A10286" s="107"/>
      <c r="B10286" s="92"/>
      <c r="C10286" s="92"/>
      <c r="D10286" s="92"/>
      <c r="E10286" s="92"/>
      <c r="F10286" s="92"/>
      <c r="G10286" s="92"/>
      <c r="H10286" s="92"/>
      <c r="I10286" s="92"/>
      <c r="J10286" s="92"/>
      <c r="K10286" s="92"/>
      <c r="N10286" s="92"/>
      <c r="O10286" s="92"/>
      <c r="P10286" s="92"/>
      <c r="Q10286" s="92"/>
      <c r="R10286" s="92"/>
    </row>
    <row r="10287" spans="1:18" x14ac:dyDescent="0.3">
      <c r="A10287" s="107"/>
      <c r="B10287" s="92"/>
      <c r="C10287" s="92"/>
      <c r="D10287" s="92"/>
      <c r="E10287" s="92"/>
      <c r="F10287" s="92"/>
      <c r="G10287" s="92"/>
      <c r="H10287" s="92"/>
      <c r="I10287" s="92"/>
      <c r="J10287" s="92"/>
      <c r="K10287" s="92"/>
      <c r="N10287" s="92"/>
      <c r="O10287" s="92"/>
      <c r="P10287" s="92"/>
      <c r="Q10287" s="92"/>
      <c r="R10287" s="92"/>
    </row>
    <row r="10288" spans="1:18" x14ac:dyDescent="0.3">
      <c r="A10288" s="107"/>
      <c r="B10288" s="92"/>
      <c r="C10288" s="92"/>
      <c r="D10288" s="92"/>
      <c r="E10288" s="92"/>
      <c r="F10288" s="92"/>
      <c r="G10288" s="92"/>
      <c r="H10288" s="92"/>
      <c r="I10288" s="92"/>
      <c r="J10288" s="92"/>
      <c r="K10288" s="92"/>
      <c r="N10288" s="92"/>
      <c r="O10288" s="92"/>
      <c r="P10288" s="92"/>
      <c r="Q10288" s="92"/>
      <c r="R10288" s="92"/>
    </row>
    <row r="10289" spans="1:18" x14ac:dyDescent="0.3">
      <c r="A10289" s="107"/>
      <c r="B10289" s="92"/>
      <c r="C10289" s="92"/>
      <c r="D10289" s="92"/>
      <c r="E10289" s="92"/>
      <c r="F10289" s="92"/>
      <c r="G10289" s="92"/>
      <c r="H10289" s="92"/>
      <c r="I10289" s="92"/>
      <c r="J10289" s="92"/>
      <c r="K10289" s="92"/>
      <c r="N10289" s="92"/>
      <c r="O10289" s="92"/>
      <c r="P10289" s="92"/>
      <c r="Q10289" s="92"/>
      <c r="R10289" s="92"/>
    </row>
    <row r="10290" spans="1:18" x14ac:dyDescent="0.3">
      <c r="A10290" s="107"/>
      <c r="B10290" s="92"/>
      <c r="C10290" s="92"/>
      <c r="D10290" s="92"/>
      <c r="E10290" s="92"/>
      <c r="F10290" s="92"/>
      <c r="G10290" s="92"/>
      <c r="H10290" s="92"/>
      <c r="I10290" s="92"/>
      <c r="J10290" s="92"/>
      <c r="K10290" s="92"/>
      <c r="N10290" s="92"/>
      <c r="O10290" s="92"/>
      <c r="P10290" s="92"/>
      <c r="Q10290" s="92"/>
      <c r="R10290" s="92"/>
    </row>
    <row r="10291" spans="1:18" x14ac:dyDescent="0.3">
      <c r="A10291" s="107"/>
      <c r="B10291" s="92"/>
      <c r="C10291" s="92"/>
      <c r="D10291" s="92"/>
      <c r="E10291" s="92"/>
      <c r="F10291" s="92"/>
      <c r="G10291" s="92"/>
      <c r="H10291" s="92"/>
      <c r="I10291" s="92"/>
      <c r="J10291" s="92"/>
      <c r="K10291" s="92"/>
      <c r="N10291" s="92"/>
      <c r="O10291" s="92"/>
      <c r="P10291" s="92"/>
      <c r="Q10291" s="92"/>
      <c r="R10291" s="92"/>
    </row>
    <row r="10292" spans="1:18" x14ac:dyDescent="0.3">
      <c r="A10292" s="107"/>
      <c r="B10292" s="92"/>
      <c r="C10292" s="92"/>
      <c r="D10292" s="92"/>
      <c r="E10292" s="92"/>
      <c r="F10292" s="92"/>
      <c r="G10292" s="92"/>
      <c r="H10292" s="92"/>
      <c r="I10292" s="92"/>
      <c r="J10292" s="92"/>
      <c r="K10292" s="92"/>
      <c r="N10292" s="92"/>
      <c r="O10292" s="92"/>
      <c r="P10292" s="92"/>
      <c r="Q10292" s="92"/>
      <c r="R10292" s="92"/>
    </row>
    <row r="10293" spans="1:18" x14ac:dyDescent="0.3">
      <c r="A10293" s="107"/>
      <c r="B10293" s="92"/>
      <c r="C10293" s="92"/>
      <c r="D10293" s="92"/>
      <c r="E10293" s="92"/>
      <c r="F10293" s="92"/>
      <c r="G10293" s="92"/>
      <c r="H10293" s="92"/>
      <c r="I10293" s="92"/>
      <c r="J10293" s="92"/>
      <c r="K10293" s="92"/>
      <c r="N10293" s="92"/>
      <c r="O10293" s="92"/>
      <c r="P10293" s="92"/>
      <c r="Q10293" s="92"/>
      <c r="R10293" s="92"/>
    </row>
    <row r="10294" spans="1:18" x14ac:dyDescent="0.3">
      <c r="A10294" s="107"/>
      <c r="B10294" s="92"/>
      <c r="C10294" s="92"/>
      <c r="D10294" s="92"/>
      <c r="E10294" s="92"/>
      <c r="F10294" s="92"/>
      <c r="G10294" s="92"/>
      <c r="H10294" s="92"/>
      <c r="I10294" s="92"/>
      <c r="J10294" s="92"/>
      <c r="K10294" s="92"/>
      <c r="N10294" s="92"/>
      <c r="O10294" s="92"/>
      <c r="P10294" s="92"/>
      <c r="Q10294" s="92"/>
      <c r="R10294" s="92"/>
    </row>
    <row r="10295" spans="1:18" x14ac:dyDescent="0.3">
      <c r="A10295" s="107"/>
      <c r="B10295" s="92"/>
      <c r="C10295" s="92"/>
      <c r="D10295" s="92"/>
      <c r="E10295" s="92"/>
      <c r="F10295" s="92"/>
      <c r="G10295" s="92"/>
      <c r="H10295" s="92"/>
      <c r="I10295" s="92"/>
      <c r="J10295" s="92"/>
      <c r="K10295" s="92"/>
      <c r="N10295" s="92"/>
      <c r="O10295" s="92"/>
      <c r="P10295" s="92"/>
      <c r="Q10295" s="92"/>
      <c r="R10295" s="92"/>
    </row>
    <row r="10296" spans="1:18" x14ac:dyDescent="0.3">
      <c r="A10296" s="107"/>
      <c r="B10296" s="92"/>
      <c r="C10296" s="92"/>
      <c r="D10296" s="92"/>
      <c r="E10296" s="92"/>
      <c r="F10296" s="92"/>
      <c r="G10296" s="92"/>
      <c r="H10296" s="92"/>
      <c r="I10296" s="92"/>
      <c r="J10296" s="92"/>
      <c r="K10296" s="92"/>
      <c r="N10296" s="92"/>
      <c r="O10296" s="92"/>
      <c r="P10296" s="92"/>
      <c r="Q10296" s="92"/>
      <c r="R10296" s="92"/>
    </row>
    <row r="10297" spans="1:18" x14ac:dyDescent="0.3">
      <c r="A10297" s="107"/>
      <c r="B10297" s="92"/>
      <c r="C10297" s="92"/>
      <c r="D10297" s="92"/>
      <c r="E10297" s="92"/>
      <c r="F10297" s="92"/>
      <c r="G10297" s="92"/>
      <c r="H10297" s="92"/>
      <c r="I10297" s="92"/>
      <c r="J10297" s="92"/>
      <c r="K10297" s="92"/>
      <c r="N10297" s="92"/>
      <c r="O10297" s="92"/>
      <c r="P10297" s="92"/>
      <c r="Q10297" s="92"/>
      <c r="R10297" s="92"/>
    </row>
    <row r="10298" spans="1:18" x14ac:dyDescent="0.3">
      <c r="A10298" s="107"/>
      <c r="B10298" s="92"/>
      <c r="C10298" s="92"/>
      <c r="D10298" s="92"/>
      <c r="E10298" s="92"/>
      <c r="F10298" s="92"/>
      <c r="G10298" s="92"/>
      <c r="H10298" s="92"/>
      <c r="I10298" s="92"/>
      <c r="J10298" s="92"/>
      <c r="K10298" s="92"/>
      <c r="N10298" s="92"/>
      <c r="O10298" s="92"/>
      <c r="P10298" s="92"/>
      <c r="Q10298" s="92"/>
      <c r="R10298" s="92"/>
    </row>
    <row r="10299" spans="1:18" x14ac:dyDescent="0.3">
      <c r="A10299" s="107"/>
      <c r="B10299" s="92"/>
      <c r="C10299" s="92"/>
      <c r="D10299" s="92"/>
      <c r="E10299" s="92"/>
      <c r="F10299" s="92"/>
      <c r="G10299" s="92"/>
      <c r="H10299" s="92"/>
      <c r="I10299" s="92"/>
      <c r="J10299" s="92"/>
      <c r="K10299" s="92"/>
      <c r="N10299" s="92"/>
      <c r="O10299" s="92"/>
      <c r="P10299" s="92"/>
      <c r="Q10299" s="92"/>
      <c r="R10299" s="92"/>
    </row>
    <row r="10300" spans="1:18" x14ac:dyDescent="0.3">
      <c r="A10300" s="107"/>
      <c r="B10300" s="92"/>
      <c r="C10300" s="92"/>
      <c r="D10300" s="92"/>
      <c r="E10300" s="92"/>
      <c r="F10300" s="92"/>
      <c r="G10300" s="92"/>
      <c r="H10300" s="92"/>
      <c r="I10300" s="92"/>
      <c r="J10300" s="92"/>
      <c r="K10300" s="92"/>
      <c r="N10300" s="92"/>
      <c r="O10300" s="92"/>
      <c r="P10300" s="92"/>
      <c r="Q10300" s="92"/>
      <c r="R10300" s="92"/>
    </row>
    <row r="10301" spans="1:18" x14ac:dyDescent="0.3">
      <c r="A10301" s="107"/>
      <c r="B10301" s="92"/>
      <c r="C10301" s="92"/>
      <c r="D10301" s="92"/>
      <c r="E10301" s="92"/>
      <c r="F10301" s="92"/>
      <c r="G10301" s="92"/>
      <c r="H10301" s="92"/>
      <c r="I10301" s="92"/>
      <c r="J10301" s="92"/>
      <c r="K10301" s="92"/>
      <c r="N10301" s="92"/>
      <c r="O10301" s="92"/>
      <c r="P10301" s="92"/>
      <c r="Q10301" s="92"/>
      <c r="R10301" s="92"/>
    </row>
    <row r="10302" spans="1:18" x14ac:dyDescent="0.3">
      <c r="A10302" s="107"/>
      <c r="B10302" s="92"/>
      <c r="C10302" s="92"/>
      <c r="D10302" s="92"/>
      <c r="E10302" s="92"/>
      <c r="F10302" s="92"/>
      <c r="G10302" s="92"/>
      <c r="H10302" s="92"/>
      <c r="I10302" s="92"/>
      <c r="J10302" s="92"/>
      <c r="K10302" s="92"/>
      <c r="N10302" s="92"/>
      <c r="O10302" s="92"/>
      <c r="P10302" s="92"/>
      <c r="Q10302" s="92"/>
      <c r="R10302" s="92"/>
    </row>
    <row r="10303" spans="1:18" x14ac:dyDescent="0.3">
      <c r="A10303" s="107"/>
      <c r="B10303" s="92"/>
      <c r="C10303" s="92"/>
      <c r="D10303" s="92"/>
      <c r="E10303" s="92"/>
      <c r="F10303" s="92"/>
      <c r="G10303" s="92"/>
      <c r="H10303" s="92"/>
      <c r="I10303" s="92"/>
      <c r="J10303" s="92"/>
      <c r="K10303" s="92"/>
      <c r="N10303" s="92"/>
      <c r="O10303" s="92"/>
      <c r="P10303" s="92"/>
      <c r="Q10303" s="92"/>
      <c r="R10303" s="92"/>
    </row>
    <row r="10304" spans="1:18" x14ac:dyDescent="0.3">
      <c r="A10304" s="107"/>
      <c r="B10304" s="92"/>
      <c r="C10304" s="92"/>
      <c r="D10304" s="92"/>
      <c r="E10304" s="92"/>
      <c r="F10304" s="92"/>
      <c r="G10304" s="92"/>
      <c r="H10304" s="92"/>
      <c r="I10304" s="92"/>
      <c r="J10304" s="92"/>
      <c r="K10304" s="92"/>
      <c r="N10304" s="92"/>
      <c r="O10304" s="92"/>
      <c r="P10304" s="92"/>
      <c r="Q10304" s="92"/>
      <c r="R10304" s="92"/>
    </row>
    <row r="10305" spans="1:18" x14ac:dyDescent="0.3">
      <c r="A10305" s="107"/>
      <c r="B10305" s="92"/>
      <c r="C10305" s="92"/>
      <c r="D10305" s="92"/>
      <c r="E10305" s="92"/>
      <c r="F10305" s="92"/>
      <c r="G10305" s="92"/>
      <c r="H10305" s="92"/>
      <c r="I10305" s="92"/>
      <c r="J10305" s="92"/>
      <c r="K10305" s="92"/>
      <c r="N10305" s="92"/>
      <c r="O10305" s="92"/>
      <c r="P10305" s="92"/>
      <c r="Q10305" s="92"/>
      <c r="R10305" s="92"/>
    </row>
    <row r="10306" spans="1:18" x14ac:dyDescent="0.3">
      <c r="A10306" s="107"/>
      <c r="B10306" s="92"/>
      <c r="C10306" s="92"/>
      <c r="D10306" s="92"/>
      <c r="E10306" s="92"/>
      <c r="F10306" s="92"/>
      <c r="G10306" s="92"/>
      <c r="H10306" s="92"/>
      <c r="I10306" s="92"/>
      <c r="J10306" s="92"/>
      <c r="K10306" s="92"/>
      <c r="N10306" s="92"/>
      <c r="O10306" s="92"/>
      <c r="P10306" s="92"/>
      <c r="Q10306" s="92"/>
      <c r="R10306" s="92"/>
    </row>
    <row r="10307" spans="1:18" x14ac:dyDescent="0.3">
      <c r="A10307" s="107"/>
      <c r="B10307" s="92"/>
      <c r="C10307" s="92"/>
      <c r="D10307" s="92"/>
      <c r="E10307" s="92"/>
      <c r="F10307" s="92"/>
      <c r="G10307" s="92"/>
      <c r="H10307" s="92"/>
      <c r="I10307" s="92"/>
      <c r="J10307" s="92"/>
      <c r="K10307" s="92"/>
      <c r="N10307" s="92"/>
      <c r="O10307" s="92"/>
      <c r="P10307" s="92"/>
      <c r="Q10307" s="92"/>
      <c r="R10307" s="92"/>
    </row>
    <row r="10308" spans="1:18" x14ac:dyDescent="0.3">
      <c r="A10308" s="107"/>
      <c r="B10308" s="92"/>
      <c r="C10308" s="92"/>
      <c r="D10308" s="92"/>
      <c r="E10308" s="92"/>
      <c r="F10308" s="92"/>
      <c r="G10308" s="92"/>
      <c r="H10308" s="92"/>
      <c r="I10308" s="92"/>
      <c r="J10308" s="92"/>
      <c r="K10308" s="92"/>
      <c r="N10308" s="92"/>
      <c r="O10308" s="92"/>
      <c r="P10308" s="92"/>
      <c r="Q10308" s="92"/>
      <c r="R10308" s="92"/>
    </row>
    <row r="10309" spans="1:18" x14ac:dyDescent="0.3">
      <c r="A10309" s="107"/>
      <c r="B10309" s="92"/>
      <c r="C10309" s="92"/>
      <c r="D10309" s="92"/>
      <c r="E10309" s="92"/>
      <c r="F10309" s="92"/>
      <c r="G10309" s="92"/>
      <c r="H10309" s="92"/>
      <c r="I10309" s="92"/>
      <c r="J10309" s="92"/>
      <c r="K10309" s="92"/>
      <c r="N10309" s="92"/>
      <c r="O10309" s="92"/>
      <c r="P10309" s="92"/>
      <c r="Q10309" s="92"/>
      <c r="R10309" s="92"/>
    </row>
    <row r="10310" spans="1:18" x14ac:dyDescent="0.3">
      <c r="A10310" s="107"/>
      <c r="B10310" s="92"/>
      <c r="C10310" s="92"/>
      <c r="D10310" s="92"/>
      <c r="E10310" s="92"/>
      <c r="F10310" s="92"/>
      <c r="G10310" s="92"/>
      <c r="H10310" s="92"/>
      <c r="I10310" s="92"/>
      <c r="J10310" s="92"/>
      <c r="K10310" s="92"/>
      <c r="N10310" s="92"/>
      <c r="O10310" s="92"/>
      <c r="P10310" s="92"/>
      <c r="Q10310" s="92"/>
      <c r="R10310" s="92"/>
    </row>
    <row r="10311" spans="1:18" x14ac:dyDescent="0.3">
      <c r="A10311" s="107"/>
      <c r="B10311" s="92"/>
      <c r="C10311" s="92"/>
      <c r="D10311" s="92"/>
      <c r="E10311" s="92"/>
      <c r="F10311" s="92"/>
      <c r="G10311" s="92"/>
      <c r="H10311" s="92"/>
      <c r="I10311" s="92"/>
      <c r="J10311" s="92"/>
      <c r="K10311" s="92"/>
      <c r="N10311" s="92"/>
      <c r="O10311" s="92"/>
      <c r="P10311" s="92"/>
      <c r="Q10311" s="92"/>
      <c r="R10311" s="92"/>
    </row>
    <row r="10312" spans="1:18" x14ac:dyDescent="0.3">
      <c r="A10312" s="107"/>
      <c r="B10312" s="92"/>
      <c r="C10312" s="92"/>
      <c r="D10312" s="92"/>
      <c r="E10312" s="92"/>
      <c r="F10312" s="92"/>
      <c r="G10312" s="92"/>
      <c r="H10312" s="92"/>
      <c r="I10312" s="92"/>
      <c r="J10312" s="92"/>
      <c r="K10312" s="92"/>
      <c r="N10312" s="92"/>
      <c r="O10312" s="92"/>
      <c r="P10312" s="92"/>
      <c r="Q10312" s="92"/>
      <c r="R10312" s="92"/>
    </row>
    <row r="10313" spans="1:18" x14ac:dyDescent="0.3">
      <c r="A10313" s="107"/>
      <c r="B10313" s="92"/>
      <c r="C10313" s="92"/>
      <c r="D10313" s="92"/>
      <c r="E10313" s="92"/>
      <c r="F10313" s="92"/>
      <c r="G10313" s="92"/>
      <c r="H10313" s="92"/>
      <c r="I10313" s="92"/>
      <c r="J10313" s="92"/>
      <c r="K10313" s="92"/>
      <c r="N10313" s="92"/>
      <c r="O10313" s="92"/>
      <c r="P10313" s="92"/>
      <c r="Q10313" s="92"/>
      <c r="R10313" s="92"/>
    </row>
    <row r="10314" spans="1:18" x14ac:dyDescent="0.3">
      <c r="A10314" s="107"/>
      <c r="B10314" s="92"/>
      <c r="C10314" s="92"/>
      <c r="D10314" s="92"/>
      <c r="E10314" s="92"/>
      <c r="F10314" s="92"/>
      <c r="G10314" s="92"/>
      <c r="H10314" s="92"/>
      <c r="I10314" s="92"/>
      <c r="J10314" s="92"/>
      <c r="K10314" s="92"/>
      <c r="N10314" s="92"/>
      <c r="O10314" s="92"/>
      <c r="P10314" s="92"/>
      <c r="Q10314" s="92"/>
      <c r="R10314" s="92"/>
    </row>
    <row r="10315" spans="1:18" x14ac:dyDescent="0.3">
      <c r="A10315" s="107"/>
      <c r="B10315" s="92"/>
      <c r="C10315" s="92"/>
      <c r="D10315" s="92"/>
      <c r="E10315" s="92"/>
      <c r="F10315" s="92"/>
      <c r="G10315" s="92"/>
      <c r="H10315" s="92"/>
      <c r="I10315" s="92"/>
      <c r="J10315" s="92"/>
      <c r="K10315" s="92"/>
      <c r="N10315" s="92"/>
      <c r="O10315" s="92"/>
      <c r="P10315" s="92"/>
      <c r="Q10315" s="92"/>
      <c r="R10315" s="92"/>
    </row>
    <row r="10316" spans="1:18" x14ac:dyDescent="0.3">
      <c r="A10316" s="107"/>
      <c r="B10316" s="92"/>
      <c r="C10316" s="92"/>
      <c r="D10316" s="92"/>
      <c r="E10316" s="92"/>
      <c r="F10316" s="92"/>
      <c r="G10316" s="92"/>
      <c r="H10316" s="92"/>
      <c r="I10316" s="92"/>
      <c r="J10316" s="92"/>
      <c r="K10316" s="92"/>
      <c r="N10316" s="92"/>
      <c r="O10316" s="92"/>
      <c r="P10316" s="92"/>
      <c r="Q10316" s="92"/>
      <c r="R10316" s="92"/>
    </row>
    <row r="10317" spans="1:18" x14ac:dyDescent="0.3">
      <c r="A10317" s="107"/>
      <c r="B10317" s="92"/>
      <c r="C10317" s="92"/>
      <c r="D10317" s="92"/>
      <c r="E10317" s="92"/>
      <c r="F10317" s="92"/>
      <c r="G10317" s="92"/>
      <c r="H10317" s="92"/>
      <c r="I10317" s="92"/>
      <c r="J10317" s="92"/>
      <c r="K10317" s="92"/>
      <c r="N10317" s="92"/>
      <c r="O10317" s="92"/>
      <c r="P10317" s="92"/>
      <c r="Q10317" s="92"/>
      <c r="R10317" s="92"/>
    </row>
    <row r="10318" spans="1:18" x14ac:dyDescent="0.3">
      <c r="A10318" s="107"/>
      <c r="B10318" s="92"/>
      <c r="C10318" s="92"/>
      <c r="D10318" s="92"/>
      <c r="E10318" s="92"/>
      <c r="F10318" s="92"/>
      <c r="G10318" s="92"/>
      <c r="H10318" s="92"/>
      <c r="I10318" s="92"/>
      <c r="J10318" s="92"/>
      <c r="K10318" s="92"/>
      <c r="N10318" s="92"/>
      <c r="O10318" s="92"/>
      <c r="P10318" s="92"/>
      <c r="Q10318" s="92"/>
      <c r="R10318" s="92"/>
    </row>
    <row r="10319" spans="1:18" x14ac:dyDescent="0.3">
      <c r="A10319" s="107"/>
      <c r="B10319" s="92"/>
      <c r="C10319" s="92"/>
      <c r="D10319" s="92"/>
      <c r="E10319" s="92"/>
      <c r="F10319" s="92"/>
      <c r="G10319" s="92"/>
      <c r="H10319" s="92"/>
      <c r="I10319" s="92"/>
      <c r="J10319" s="92"/>
      <c r="K10319" s="92"/>
      <c r="N10319" s="92"/>
      <c r="O10319" s="92"/>
      <c r="P10319" s="92"/>
      <c r="Q10319" s="92"/>
      <c r="R10319" s="92"/>
    </row>
    <row r="10320" spans="1:18" x14ac:dyDescent="0.3">
      <c r="A10320" s="107"/>
      <c r="B10320" s="92"/>
      <c r="C10320" s="92"/>
      <c r="D10320" s="92"/>
      <c r="E10320" s="92"/>
      <c r="F10320" s="92"/>
      <c r="G10320" s="92"/>
      <c r="H10320" s="92"/>
      <c r="I10320" s="92"/>
      <c r="J10320" s="92"/>
      <c r="K10320" s="92"/>
      <c r="N10320" s="92"/>
      <c r="O10320" s="92"/>
      <c r="P10320" s="92"/>
      <c r="Q10320" s="92"/>
      <c r="R10320" s="92"/>
    </row>
    <row r="10321" spans="1:18" x14ac:dyDescent="0.3">
      <c r="A10321" s="107"/>
      <c r="B10321" s="92"/>
      <c r="C10321" s="92"/>
      <c r="D10321" s="92"/>
      <c r="E10321" s="92"/>
      <c r="F10321" s="92"/>
      <c r="G10321" s="92"/>
      <c r="H10321" s="92"/>
      <c r="I10321" s="92"/>
      <c r="J10321" s="92"/>
      <c r="K10321" s="92"/>
      <c r="N10321" s="92"/>
      <c r="O10321" s="92"/>
      <c r="P10321" s="92"/>
      <c r="Q10321" s="92"/>
      <c r="R10321" s="92"/>
    </row>
    <row r="10322" spans="1:18" x14ac:dyDescent="0.3">
      <c r="A10322" s="107"/>
      <c r="B10322" s="92"/>
      <c r="C10322" s="92"/>
      <c r="D10322" s="92"/>
      <c r="E10322" s="92"/>
      <c r="F10322" s="92"/>
      <c r="G10322" s="92"/>
      <c r="H10322" s="92"/>
      <c r="I10322" s="92"/>
      <c r="J10322" s="92"/>
      <c r="K10322" s="92"/>
      <c r="N10322" s="92"/>
      <c r="O10322" s="92"/>
      <c r="P10322" s="92"/>
      <c r="Q10322" s="92"/>
      <c r="R10322" s="92"/>
    </row>
    <row r="10323" spans="1:18" x14ac:dyDescent="0.3">
      <c r="A10323" s="107"/>
      <c r="B10323" s="92"/>
      <c r="C10323" s="92"/>
      <c r="D10323" s="92"/>
      <c r="E10323" s="92"/>
      <c r="F10323" s="92"/>
      <c r="G10323" s="92"/>
      <c r="H10323" s="92"/>
      <c r="I10323" s="92"/>
      <c r="J10323" s="92"/>
      <c r="K10323" s="92"/>
      <c r="N10323" s="92"/>
      <c r="O10323" s="92"/>
      <c r="P10323" s="92"/>
      <c r="Q10323" s="92"/>
      <c r="R10323" s="92"/>
    </row>
    <row r="10324" spans="1:18" x14ac:dyDescent="0.3">
      <c r="A10324" s="107"/>
      <c r="B10324" s="92"/>
      <c r="C10324" s="92"/>
      <c r="D10324" s="92"/>
      <c r="E10324" s="92"/>
      <c r="F10324" s="92"/>
      <c r="G10324" s="92"/>
      <c r="H10324" s="92"/>
      <c r="I10324" s="92"/>
      <c r="J10324" s="92"/>
      <c r="K10324" s="92"/>
      <c r="N10324" s="92"/>
      <c r="O10324" s="92"/>
      <c r="P10324" s="92"/>
      <c r="Q10324" s="92"/>
      <c r="R10324" s="92"/>
    </row>
    <row r="10325" spans="1:18" x14ac:dyDescent="0.3">
      <c r="A10325" s="107"/>
      <c r="B10325" s="92"/>
      <c r="C10325" s="92"/>
      <c r="D10325" s="92"/>
      <c r="E10325" s="92"/>
      <c r="F10325" s="92"/>
      <c r="G10325" s="92"/>
      <c r="H10325" s="92"/>
      <c r="I10325" s="92"/>
      <c r="J10325" s="92"/>
      <c r="K10325" s="92"/>
      <c r="N10325" s="92"/>
      <c r="O10325" s="92"/>
      <c r="P10325" s="92"/>
      <c r="Q10325" s="92"/>
      <c r="R10325" s="92"/>
    </row>
    <row r="10326" spans="1:18" x14ac:dyDescent="0.3">
      <c r="A10326" s="107"/>
      <c r="B10326" s="92"/>
      <c r="C10326" s="92"/>
      <c r="D10326" s="92"/>
      <c r="E10326" s="92"/>
      <c r="F10326" s="92"/>
      <c r="G10326" s="92"/>
      <c r="H10326" s="92"/>
      <c r="I10326" s="92"/>
      <c r="J10326" s="92"/>
      <c r="K10326" s="92"/>
      <c r="N10326" s="92"/>
      <c r="O10326" s="92"/>
      <c r="P10326" s="92"/>
      <c r="Q10326" s="92"/>
      <c r="R10326" s="92"/>
    </row>
    <row r="10327" spans="1:18" x14ac:dyDescent="0.3">
      <c r="A10327" s="107"/>
      <c r="B10327" s="92"/>
      <c r="C10327" s="92"/>
      <c r="D10327" s="92"/>
      <c r="E10327" s="92"/>
      <c r="F10327" s="92"/>
      <c r="G10327" s="92"/>
      <c r="H10327" s="92"/>
      <c r="I10327" s="92"/>
      <c r="J10327" s="92"/>
      <c r="K10327" s="92"/>
      <c r="N10327" s="92"/>
      <c r="O10327" s="92"/>
      <c r="P10327" s="92"/>
      <c r="Q10327" s="92"/>
      <c r="R10327" s="92"/>
    </row>
    <row r="10328" spans="1:18" x14ac:dyDescent="0.3">
      <c r="A10328" s="107"/>
      <c r="B10328" s="92"/>
      <c r="C10328" s="92"/>
      <c r="D10328" s="92"/>
      <c r="E10328" s="92"/>
      <c r="F10328" s="92"/>
      <c r="G10328" s="92"/>
      <c r="H10328" s="92"/>
      <c r="I10328" s="92"/>
      <c r="J10328" s="92"/>
      <c r="K10328" s="92"/>
      <c r="N10328" s="92"/>
      <c r="O10328" s="92"/>
      <c r="P10328" s="92"/>
      <c r="Q10328" s="92"/>
      <c r="R10328" s="92"/>
    </row>
    <row r="10329" spans="1:18" x14ac:dyDescent="0.3">
      <c r="A10329" s="107"/>
      <c r="B10329" s="92"/>
      <c r="C10329" s="92"/>
      <c r="D10329" s="92"/>
      <c r="E10329" s="92"/>
      <c r="F10329" s="92"/>
      <c r="G10329" s="92"/>
      <c r="H10329" s="92"/>
      <c r="I10329" s="92"/>
      <c r="J10329" s="92"/>
      <c r="K10329" s="92"/>
      <c r="N10329" s="92"/>
      <c r="O10329" s="92"/>
      <c r="P10329" s="92"/>
      <c r="Q10329" s="92"/>
      <c r="R10329" s="92"/>
    </row>
    <row r="10330" spans="1:18" x14ac:dyDescent="0.3">
      <c r="A10330" s="107"/>
      <c r="B10330" s="92"/>
      <c r="C10330" s="92"/>
      <c r="D10330" s="92"/>
      <c r="E10330" s="92"/>
      <c r="F10330" s="92"/>
      <c r="G10330" s="92"/>
      <c r="H10330" s="92"/>
      <c r="I10330" s="92"/>
      <c r="J10330" s="92"/>
      <c r="K10330" s="92"/>
      <c r="N10330" s="92"/>
      <c r="O10330" s="92"/>
      <c r="P10330" s="92"/>
      <c r="Q10330" s="92"/>
      <c r="R10330" s="92"/>
    </row>
    <row r="10331" spans="1:18" x14ac:dyDescent="0.3">
      <c r="A10331" s="107"/>
      <c r="B10331" s="92"/>
      <c r="C10331" s="92"/>
      <c r="D10331" s="92"/>
      <c r="E10331" s="92"/>
      <c r="F10331" s="92"/>
      <c r="G10331" s="92"/>
      <c r="H10331" s="92"/>
      <c r="I10331" s="92"/>
      <c r="J10331" s="92"/>
      <c r="K10331" s="92"/>
      <c r="N10331" s="92"/>
      <c r="O10331" s="92"/>
      <c r="P10331" s="92"/>
      <c r="Q10331" s="92"/>
      <c r="R10331" s="92"/>
    </row>
    <row r="10332" spans="1:18" x14ac:dyDescent="0.3">
      <c r="A10332" s="107"/>
      <c r="B10332" s="92"/>
      <c r="C10332" s="92"/>
      <c r="D10332" s="92"/>
      <c r="E10332" s="92"/>
      <c r="F10332" s="92"/>
      <c r="G10332" s="92"/>
      <c r="H10332" s="92"/>
      <c r="I10332" s="92"/>
      <c r="J10332" s="92"/>
      <c r="K10332" s="92"/>
      <c r="N10332" s="92"/>
      <c r="O10332" s="92"/>
      <c r="P10332" s="92"/>
      <c r="Q10332" s="92"/>
      <c r="R10332" s="92"/>
    </row>
    <row r="10333" spans="1:18" x14ac:dyDescent="0.3">
      <c r="A10333" s="107"/>
      <c r="B10333" s="92"/>
      <c r="C10333" s="92"/>
      <c r="D10333" s="92"/>
      <c r="E10333" s="92"/>
      <c r="F10333" s="92"/>
      <c r="G10333" s="92"/>
      <c r="H10333" s="92"/>
      <c r="I10333" s="92"/>
      <c r="J10333" s="92"/>
      <c r="K10333" s="92"/>
      <c r="N10333" s="92"/>
      <c r="O10333" s="92"/>
      <c r="P10333" s="92"/>
      <c r="Q10333" s="92"/>
      <c r="R10333" s="92"/>
    </row>
    <row r="10334" spans="1:18" x14ac:dyDescent="0.3">
      <c r="A10334" s="107"/>
      <c r="B10334" s="92"/>
      <c r="C10334" s="92"/>
      <c r="D10334" s="92"/>
      <c r="E10334" s="92"/>
      <c r="F10334" s="92"/>
      <c r="G10334" s="92"/>
      <c r="H10334" s="92"/>
      <c r="I10334" s="92"/>
      <c r="J10334" s="92"/>
      <c r="K10334" s="92"/>
      <c r="N10334" s="92"/>
      <c r="O10334" s="92"/>
      <c r="P10334" s="92"/>
      <c r="Q10334" s="92"/>
      <c r="R10334" s="92"/>
    </row>
    <row r="10335" spans="1:18" x14ac:dyDescent="0.3">
      <c r="A10335" s="107"/>
      <c r="B10335" s="92"/>
      <c r="C10335" s="92"/>
      <c r="D10335" s="92"/>
      <c r="E10335" s="92"/>
      <c r="F10335" s="92"/>
      <c r="G10335" s="92"/>
      <c r="H10335" s="92"/>
      <c r="I10335" s="92"/>
      <c r="J10335" s="92"/>
      <c r="K10335" s="92"/>
      <c r="N10335" s="92"/>
      <c r="O10335" s="92"/>
      <c r="P10335" s="92"/>
      <c r="Q10335" s="92"/>
      <c r="R10335" s="92"/>
    </row>
    <row r="10336" spans="1:18" x14ac:dyDescent="0.3">
      <c r="A10336" s="107"/>
      <c r="B10336" s="92"/>
      <c r="C10336" s="92"/>
      <c r="D10336" s="92"/>
      <c r="E10336" s="92"/>
      <c r="F10336" s="92"/>
      <c r="G10336" s="92"/>
      <c r="H10336" s="92"/>
      <c r="I10336" s="92"/>
      <c r="J10336" s="92"/>
      <c r="K10336" s="92"/>
      <c r="N10336" s="92"/>
      <c r="O10336" s="92"/>
      <c r="P10336" s="92"/>
      <c r="Q10336" s="92"/>
      <c r="R10336" s="92"/>
    </row>
    <row r="10337" spans="1:18" x14ac:dyDescent="0.3">
      <c r="A10337" s="107"/>
      <c r="B10337" s="92"/>
      <c r="C10337" s="92"/>
      <c r="D10337" s="92"/>
      <c r="E10337" s="92"/>
      <c r="F10337" s="92"/>
      <c r="G10337" s="92"/>
      <c r="H10337" s="92"/>
      <c r="I10337" s="92"/>
      <c r="J10337" s="92"/>
      <c r="K10337" s="92"/>
      <c r="N10337" s="92"/>
      <c r="O10337" s="92"/>
      <c r="P10337" s="92"/>
      <c r="Q10337" s="92"/>
      <c r="R10337" s="92"/>
    </row>
    <row r="10338" spans="1:18" x14ac:dyDescent="0.3">
      <c r="A10338" s="107"/>
      <c r="B10338" s="92"/>
      <c r="C10338" s="92"/>
      <c r="D10338" s="92"/>
      <c r="E10338" s="92"/>
      <c r="F10338" s="92"/>
      <c r="G10338" s="92"/>
      <c r="H10338" s="92"/>
      <c r="I10338" s="92"/>
      <c r="J10338" s="92"/>
      <c r="K10338" s="92"/>
      <c r="N10338" s="92"/>
      <c r="O10338" s="92"/>
      <c r="P10338" s="92"/>
      <c r="Q10338" s="92"/>
      <c r="R10338" s="92"/>
    </row>
    <row r="10339" spans="1:18" x14ac:dyDescent="0.3">
      <c r="A10339" s="107"/>
      <c r="B10339" s="92"/>
      <c r="C10339" s="92"/>
      <c r="D10339" s="92"/>
      <c r="E10339" s="92"/>
      <c r="F10339" s="92"/>
      <c r="G10339" s="92"/>
      <c r="H10339" s="92"/>
      <c r="I10339" s="92"/>
      <c r="J10339" s="92"/>
      <c r="K10339" s="92"/>
      <c r="N10339" s="92"/>
      <c r="O10339" s="92"/>
      <c r="P10339" s="92"/>
      <c r="Q10339" s="92"/>
      <c r="R10339" s="92"/>
    </row>
    <row r="10340" spans="1:18" x14ac:dyDescent="0.3">
      <c r="A10340" s="107"/>
      <c r="B10340" s="92"/>
      <c r="C10340" s="92"/>
      <c r="D10340" s="92"/>
      <c r="E10340" s="92"/>
      <c r="F10340" s="92"/>
      <c r="G10340" s="92"/>
      <c r="H10340" s="92"/>
      <c r="I10340" s="92"/>
      <c r="J10340" s="92"/>
      <c r="K10340" s="92"/>
      <c r="N10340" s="92"/>
      <c r="O10340" s="92"/>
      <c r="P10340" s="92"/>
      <c r="Q10340" s="92"/>
      <c r="R10340" s="92"/>
    </row>
    <row r="10341" spans="1:18" x14ac:dyDescent="0.3">
      <c r="A10341" s="107"/>
      <c r="B10341" s="92"/>
      <c r="C10341" s="92"/>
      <c r="D10341" s="92"/>
      <c r="E10341" s="92"/>
      <c r="F10341" s="92"/>
      <c r="G10341" s="92"/>
      <c r="H10341" s="92"/>
      <c r="I10341" s="92"/>
      <c r="J10341" s="92"/>
      <c r="K10341" s="92"/>
      <c r="N10341" s="92"/>
      <c r="O10341" s="92"/>
      <c r="P10341" s="92"/>
      <c r="Q10341" s="92"/>
      <c r="R10341" s="92"/>
    </row>
    <row r="10342" spans="1:18" x14ac:dyDescent="0.3">
      <c r="A10342" s="107"/>
      <c r="B10342" s="92"/>
      <c r="C10342" s="92"/>
      <c r="D10342" s="92"/>
      <c r="E10342" s="92"/>
      <c r="F10342" s="92"/>
      <c r="G10342" s="92"/>
      <c r="H10342" s="92"/>
      <c r="I10342" s="92"/>
      <c r="J10342" s="92"/>
      <c r="K10342" s="92"/>
      <c r="N10342" s="92"/>
      <c r="O10342" s="92"/>
      <c r="P10342" s="92"/>
      <c r="Q10342" s="92"/>
      <c r="R10342" s="92"/>
    </row>
    <row r="10343" spans="1:18" x14ac:dyDescent="0.3">
      <c r="A10343" s="107"/>
      <c r="B10343" s="92"/>
      <c r="C10343" s="92"/>
      <c r="D10343" s="92"/>
      <c r="E10343" s="92"/>
      <c r="F10343" s="92"/>
      <c r="G10343" s="92"/>
      <c r="H10343" s="92"/>
      <c r="I10343" s="92"/>
      <c r="J10343" s="92"/>
      <c r="K10343" s="92"/>
      <c r="N10343" s="92"/>
      <c r="O10343" s="92"/>
      <c r="P10343" s="92"/>
      <c r="Q10343" s="92"/>
      <c r="R10343" s="92"/>
    </row>
    <row r="10344" spans="1:18" x14ac:dyDescent="0.3">
      <c r="A10344" s="107"/>
      <c r="B10344" s="92"/>
      <c r="C10344" s="92"/>
      <c r="D10344" s="92"/>
      <c r="E10344" s="92"/>
      <c r="F10344" s="92"/>
      <c r="G10344" s="92"/>
      <c r="H10344" s="92"/>
      <c r="I10344" s="92"/>
      <c r="J10344" s="92"/>
      <c r="K10344" s="92"/>
      <c r="N10344" s="92"/>
      <c r="O10344" s="92"/>
      <c r="P10344" s="92"/>
      <c r="Q10344" s="92"/>
      <c r="R10344" s="92"/>
    </row>
    <row r="10345" spans="1:18" x14ac:dyDescent="0.3">
      <c r="A10345" s="107"/>
      <c r="B10345" s="92"/>
      <c r="C10345" s="92"/>
      <c r="D10345" s="92"/>
      <c r="E10345" s="92"/>
      <c r="F10345" s="92"/>
      <c r="G10345" s="92"/>
      <c r="H10345" s="92"/>
      <c r="I10345" s="92"/>
      <c r="J10345" s="92"/>
      <c r="K10345" s="92"/>
      <c r="N10345" s="92"/>
      <c r="O10345" s="92"/>
      <c r="P10345" s="92"/>
      <c r="Q10345" s="92"/>
      <c r="R10345" s="92"/>
    </row>
    <row r="10346" spans="1:18" x14ac:dyDescent="0.3">
      <c r="A10346" s="107"/>
      <c r="B10346" s="92"/>
      <c r="C10346" s="92"/>
      <c r="D10346" s="92"/>
      <c r="E10346" s="92"/>
      <c r="F10346" s="92"/>
      <c r="G10346" s="92"/>
      <c r="H10346" s="92"/>
      <c r="I10346" s="92"/>
      <c r="J10346" s="92"/>
      <c r="K10346" s="92"/>
      <c r="N10346" s="92"/>
      <c r="O10346" s="92"/>
      <c r="P10346" s="92"/>
      <c r="Q10346" s="92"/>
      <c r="R10346" s="92"/>
    </row>
    <row r="10347" spans="1:18" x14ac:dyDescent="0.3">
      <c r="A10347" s="107"/>
      <c r="B10347" s="92"/>
      <c r="C10347" s="92"/>
      <c r="D10347" s="92"/>
      <c r="E10347" s="92"/>
      <c r="F10347" s="92"/>
      <c r="G10347" s="92"/>
      <c r="H10347" s="92"/>
      <c r="I10347" s="92"/>
      <c r="J10347" s="92"/>
      <c r="K10347" s="92"/>
      <c r="N10347" s="92"/>
      <c r="O10347" s="92"/>
      <c r="P10347" s="92"/>
      <c r="Q10347" s="92"/>
      <c r="R10347" s="92"/>
    </row>
    <row r="10348" spans="1:18" x14ac:dyDescent="0.3">
      <c r="A10348" s="107"/>
      <c r="B10348" s="92"/>
      <c r="C10348" s="92"/>
      <c r="D10348" s="92"/>
      <c r="E10348" s="92"/>
      <c r="F10348" s="92"/>
      <c r="G10348" s="92"/>
      <c r="H10348" s="92"/>
      <c r="I10348" s="92"/>
      <c r="J10348" s="92"/>
      <c r="K10348" s="92"/>
      <c r="N10348" s="92"/>
      <c r="O10348" s="92"/>
      <c r="P10348" s="92"/>
      <c r="Q10348" s="92"/>
      <c r="R10348" s="92"/>
    </row>
    <row r="10349" spans="1:18" x14ac:dyDescent="0.3">
      <c r="A10349" s="107"/>
      <c r="B10349" s="92"/>
      <c r="C10349" s="92"/>
      <c r="D10349" s="92"/>
      <c r="E10349" s="92"/>
      <c r="F10349" s="92"/>
      <c r="G10349" s="92"/>
      <c r="H10349" s="92"/>
      <c r="I10349" s="92"/>
      <c r="J10349" s="92"/>
      <c r="K10349" s="92"/>
      <c r="N10349" s="92"/>
      <c r="O10349" s="92"/>
      <c r="P10349" s="92"/>
      <c r="Q10349" s="92"/>
      <c r="R10349" s="92"/>
    </row>
    <row r="10350" spans="1:18" x14ac:dyDescent="0.3">
      <c r="A10350" s="107"/>
      <c r="B10350" s="92"/>
      <c r="C10350" s="92"/>
      <c r="D10350" s="92"/>
      <c r="E10350" s="92"/>
      <c r="F10350" s="92"/>
      <c r="G10350" s="92"/>
      <c r="H10350" s="92"/>
      <c r="I10350" s="92"/>
      <c r="J10350" s="92"/>
      <c r="K10350" s="92"/>
      <c r="N10350" s="92"/>
      <c r="O10350" s="92"/>
      <c r="P10350" s="92"/>
      <c r="Q10350" s="92"/>
      <c r="R10350" s="92"/>
    </row>
    <row r="10351" spans="1:18" x14ac:dyDescent="0.3">
      <c r="A10351" s="107"/>
      <c r="B10351" s="92"/>
      <c r="C10351" s="92"/>
      <c r="D10351" s="92"/>
      <c r="E10351" s="92"/>
      <c r="F10351" s="92"/>
      <c r="G10351" s="92"/>
      <c r="H10351" s="92"/>
      <c r="I10351" s="92"/>
      <c r="J10351" s="92"/>
      <c r="K10351" s="92"/>
      <c r="N10351" s="92"/>
      <c r="O10351" s="92"/>
      <c r="P10351" s="92"/>
      <c r="Q10351" s="92"/>
      <c r="R10351" s="92"/>
    </row>
    <row r="10352" spans="1:18" x14ac:dyDescent="0.3">
      <c r="A10352" s="107"/>
      <c r="B10352" s="92"/>
      <c r="C10352" s="92"/>
      <c r="D10352" s="92"/>
      <c r="E10352" s="92"/>
      <c r="F10352" s="92"/>
      <c r="G10352" s="92"/>
      <c r="H10352" s="92"/>
      <c r="I10352" s="92"/>
      <c r="J10352" s="92"/>
      <c r="K10352" s="92"/>
      <c r="N10352" s="92"/>
      <c r="O10352" s="92"/>
      <c r="P10352" s="92"/>
      <c r="Q10352" s="92"/>
      <c r="R10352" s="92"/>
    </row>
    <row r="10353" spans="1:18" x14ac:dyDescent="0.3">
      <c r="A10353" s="107"/>
      <c r="B10353" s="92"/>
      <c r="C10353" s="92"/>
      <c r="D10353" s="92"/>
      <c r="E10353" s="92"/>
      <c r="F10353" s="92"/>
      <c r="G10353" s="92"/>
      <c r="H10353" s="92"/>
      <c r="I10353" s="92"/>
      <c r="J10353" s="92"/>
      <c r="K10353" s="92"/>
      <c r="N10353" s="92"/>
      <c r="O10353" s="92"/>
      <c r="P10353" s="92"/>
      <c r="Q10353" s="92"/>
      <c r="R10353" s="92"/>
    </row>
    <row r="10354" spans="1:18" x14ac:dyDescent="0.3">
      <c r="A10354" s="107"/>
      <c r="B10354" s="92"/>
      <c r="C10354" s="92"/>
      <c r="D10354" s="92"/>
      <c r="E10354" s="92"/>
      <c r="F10354" s="92"/>
      <c r="G10354" s="92"/>
      <c r="H10354" s="92"/>
      <c r="I10354" s="92"/>
      <c r="J10354" s="92"/>
      <c r="K10354" s="92"/>
      <c r="N10354" s="92"/>
      <c r="O10354" s="92"/>
      <c r="P10354" s="92"/>
      <c r="Q10354" s="92"/>
      <c r="R10354" s="92"/>
    </row>
    <row r="10355" spans="1:18" x14ac:dyDescent="0.3">
      <c r="A10355" s="107"/>
      <c r="B10355" s="92"/>
      <c r="C10355" s="92"/>
      <c r="D10355" s="92"/>
      <c r="E10355" s="92"/>
      <c r="F10355" s="92"/>
      <c r="G10355" s="92"/>
      <c r="H10355" s="92"/>
      <c r="I10355" s="92"/>
      <c r="J10355" s="92"/>
      <c r="K10355" s="92"/>
      <c r="N10355" s="92"/>
      <c r="O10355" s="92"/>
      <c r="P10355" s="92"/>
      <c r="Q10355" s="92"/>
      <c r="R10355" s="92"/>
    </row>
    <row r="10356" spans="1:18" x14ac:dyDescent="0.3">
      <c r="A10356" s="107"/>
      <c r="B10356" s="92"/>
      <c r="C10356" s="92"/>
      <c r="D10356" s="92"/>
      <c r="E10356" s="92"/>
      <c r="F10356" s="92"/>
      <c r="G10356" s="92"/>
      <c r="H10356" s="92"/>
      <c r="I10356" s="92"/>
      <c r="J10356" s="92"/>
      <c r="K10356" s="92"/>
      <c r="N10356" s="92"/>
      <c r="O10356" s="92"/>
      <c r="P10356" s="92"/>
      <c r="Q10356" s="92"/>
      <c r="R10356" s="92"/>
    </row>
    <row r="10357" spans="1:18" x14ac:dyDescent="0.3">
      <c r="A10357" s="107"/>
      <c r="B10357" s="92"/>
      <c r="C10357" s="92"/>
      <c r="D10357" s="92"/>
      <c r="E10357" s="92"/>
      <c r="F10357" s="92"/>
      <c r="G10357" s="92"/>
      <c r="H10357" s="92"/>
      <c r="I10357" s="92"/>
      <c r="J10357" s="92"/>
      <c r="K10357" s="92"/>
      <c r="N10357" s="92"/>
      <c r="O10357" s="92"/>
      <c r="P10357" s="92"/>
      <c r="Q10357" s="92"/>
      <c r="R10357" s="92"/>
    </row>
    <row r="10358" spans="1:18" x14ac:dyDescent="0.3">
      <c r="A10358" s="107"/>
      <c r="B10358" s="92"/>
      <c r="C10358" s="92"/>
      <c r="D10358" s="92"/>
      <c r="E10358" s="92"/>
      <c r="F10358" s="92"/>
      <c r="G10358" s="92"/>
      <c r="H10358" s="92"/>
      <c r="I10358" s="92"/>
      <c r="J10358" s="92"/>
      <c r="K10358" s="92"/>
      <c r="N10358" s="92"/>
      <c r="O10358" s="92"/>
      <c r="P10358" s="92"/>
      <c r="Q10358" s="92"/>
      <c r="R10358" s="92"/>
    </row>
    <row r="10359" spans="1:18" x14ac:dyDescent="0.3">
      <c r="A10359" s="107"/>
      <c r="B10359" s="92"/>
      <c r="C10359" s="92"/>
      <c r="D10359" s="92"/>
      <c r="E10359" s="92"/>
      <c r="F10359" s="92"/>
      <c r="G10359" s="92"/>
      <c r="H10359" s="92"/>
      <c r="I10359" s="92"/>
      <c r="J10359" s="92"/>
      <c r="K10359" s="92"/>
      <c r="N10359" s="92"/>
      <c r="O10359" s="92"/>
      <c r="P10359" s="92"/>
      <c r="Q10359" s="92"/>
      <c r="R10359" s="92"/>
    </row>
    <row r="10360" spans="1:18" x14ac:dyDescent="0.3">
      <c r="A10360" s="107"/>
      <c r="B10360" s="92"/>
      <c r="C10360" s="92"/>
      <c r="D10360" s="92"/>
      <c r="E10360" s="92"/>
      <c r="F10360" s="92"/>
      <c r="G10360" s="92"/>
      <c r="H10360" s="92"/>
      <c r="I10360" s="92"/>
      <c r="J10360" s="92"/>
      <c r="K10360" s="92"/>
      <c r="N10360" s="92"/>
      <c r="O10360" s="92"/>
      <c r="P10360" s="92"/>
      <c r="Q10360" s="92"/>
      <c r="R10360" s="92"/>
    </row>
    <row r="10361" spans="1:18" x14ac:dyDescent="0.3">
      <c r="A10361" s="107"/>
      <c r="B10361" s="92"/>
      <c r="C10361" s="92"/>
      <c r="D10361" s="92"/>
      <c r="E10361" s="92"/>
      <c r="F10361" s="92"/>
      <c r="G10361" s="92"/>
      <c r="H10361" s="92"/>
      <c r="I10361" s="92"/>
      <c r="J10361" s="92"/>
      <c r="K10361" s="92"/>
      <c r="N10361" s="92"/>
      <c r="O10361" s="92"/>
      <c r="P10361" s="92"/>
      <c r="Q10361" s="92"/>
      <c r="R10361" s="92"/>
    </row>
    <row r="10362" spans="1:18" x14ac:dyDescent="0.3">
      <c r="A10362" s="107"/>
      <c r="B10362" s="92"/>
      <c r="C10362" s="92"/>
      <c r="D10362" s="92"/>
      <c r="E10362" s="92"/>
      <c r="F10362" s="92"/>
      <c r="G10362" s="92"/>
      <c r="H10362" s="92"/>
      <c r="I10362" s="92"/>
      <c r="J10362" s="92"/>
      <c r="K10362" s="92"/>
      <c r="N10362" s="92"/>
      <c r="O10362" s="92"/>
      <c r="P10362" s="92"/>
      <c r="Q10362" s="92"/>
      <c r="R10362" s="92"/>
    </row>
    <row r="10363" spans="1:18" x14ac:dyDescent="0.3">
      <c r="A10363" s="107"/>
      <c r="B10363" s="92"/>
      <c r="C10363" s="92"/>
      <c r="D10363" s="92"/>
      <c r="E10363" s="92"/>
      <c r="F10363" s="92"/>
      <c r="G10363" s="92"/>
      <c r="H10363" s="92"/>
      <c r="I10363" s="92"/>
      <c r="J10363" s="92"/>
      <c r="K10363" s="92"/>
      <c r="N10363" s="92"/>
      <c r="O10363" s="92"/>
      <c r="P10363" s="92"/>
      <c r="Q10363" s="92"/>
      <c r="R10363" s="92"/>
    </row>
    <row r="10364" spans="1:18" x14ac:dyDescent="0.3">
      <c r="A10364" s="107"/>
      <c r="B10364" s="92"/>
      <c r="C10364" s="92"/>
      <c r="D10364" s="92"/>
      <c r="E10364" s="92"/>
      <c r="F10364" s="92"/>
      <c r="G10364" s="92"/>
      <c r="H10364" s="92"/>
      <c r="I10364" s="92"/>
      <c r="J10364" s="92"/>
      <c r="K10364" s="92"/>
      <c r="N10364" s="92"/>
      <c r="O10364" s="92"/>
      <c r="P10364" s="92"/>
      <c r="Q10364" s="92"/>
      <c r="R10364" s="92"/>
    </row>
    <row r="10365" spans="1:18" x14ac:dyDescent="0.3">
      <c r="A10365" s="107"/>
      <c r="B10365" s="92"/>
      <c r="C10365" s="92"/>
      <c r="D10365" s="92"/>
      <c r="E10365" s="92"/>
      <c r="F10365" s="92"/>
      <c r="G10365" s="92"/>
      <c r="H10365" s="92"/>
      <c r="I10365" s="92"/>
      <c r="J10365" s="92"/>
      <c r="K10365" s="92"/>
      <c r="N10365" s="92"/>
      <c r="O10365" s="92"/>
      <c r="P10365" s="92"/>
      <c r="Q10365" s="92"/>
      <c r="R10365" s="92"/>
    </row>
    <row r="10366" spans="1:18" x14ac:dyDescent="0.3">
      <c r="A10366" s="107"/>
      <c r="B10366" s="92"/>
      <c r="C10366" s="92"/>
      <c r="D10366" s="92"/>
      <c r="E10366" s="92"/>
      <c r="F10366" s="92"/>
      <c r="G10366" s="92"/>
      <c r="H10366" s="92"/>
      <c r="I10366" s="92"/>
      <c r="J10366" s="92"/>
      <c r="K10366" s="92"/>
      <c r="N10366" s="92"/>
      <c r="O10366" s="92"/>
      <c r="P10366" s="92"/>
      <c r="Q10366" s="92"/>
      <c r="R10366" s="92"/>
    </row>
    <row r="10367" spans="1:18" x14ac:dyDescent="0.3">
      <c r="A10367" s="107"/>
      <c r="B10367" s="92"/>
      <c r="C10367" s="92"/>
      <c r="D10367" s="92"/>
      <c r="E10367" s="92"/>
      <c r="F10367" s="92"/>
      <c r="G10367" s="92"/>
      <c r="H10367" s="92"/>
      <c r="I10367" s="92"/>
      <c r="J10367" s="92"/>
      <c r="K10367" s="92"/>
      <c r="N10367" s="92"/>
      <c r="O10367" s="92"/>
      <c r="P10367" s="92"/>
      <c r="Q10367" s="92"/>
      <c r="R10367" s="92"/>
    </row>
    <row r="10368" spans="1:18" x14ac:dyDescent="0.3">
      <c r="A10368" s="107"/>
      <c r="B10368" s="92"/>
      <c r="C10368" s="92"/>
      <c r="D10368" s="92"/>
      <c r="E10368" s="92"/>
      <c r="F10368" s="92"/>
      <c r="G10368" s="92"/>
      <c r="H10368" s="92"/>
      <c r="I10368" s="92"/>
      <c r="J10368" s="92"/>
      <c r="K10368" s="92"/>
      <c r="N10368" s="92"/>
      <c r="O10368" s="92"/>
      <c r="P10368" s="92"/>
      <c r="Q10368" s="92"/>
      <c r="R10368" s="92"/>
    </row>
    <row r="10369" spans="1:18" x14ac:dyDescent="0.3">
      <c r="A10369" s="107"/>
      <c r="B10369" s="92"/>
      <c r="C10369" s="92"/>
      <c r="D10369" s="92"/>
      <c r="E10369" s="92"/>
      <c r="F10369" s="92"/>
      <c r="G10369" s="92"/>
      <c r="H10369" s="92"/>
      <c r="I10369" s="92"/>
      <c r="J10369" s="92"/>
      <c r="K10369" s="92"/>
      <c r="N10369" s="92"/>
      <c r="O10369" s="92"/>
      <c r="P10369" s="92"/>
      <c r="Q10369" s="92"/>
      <c r="R10369" s="92"/>
    </row>
    <row r="10370" spans="1:18" x14ac:dyDescent="0.3">
      <c r="A10370" s="107"/>
      <c r="B10370" s="92"/>
      <c r="C10370" s="92"/>
      <c r="D10370" s="92"/>
      <c r="E10370" s="92"/>
      <c r="F10370" s="92"/>
      <c r="G10370" s="92"/>
      <c r="H10370" s="92"/>
      <c r="I10370" s="92"/>
      <c r="J10370" s="92"/>
      <c r="K10370" s="92"/>
      <c r="N10370" s="92"/>
      <c r="O10370" s="92"/>
      <c r="P10370" s="92"/>
      <c r="Q10370" s="92"/>
      <c r="R10370" s="92"/>
    </row>
    <row r="10371" spans="1:18" x14ac:dyDescent="0.3">
      <c r="A10371" s="107"/>
      <c r="B10371" s="92"/>
      <c r="C10371" s="92"/>
      <c r="D10371" s="92"/>
      <c r="E10371" s="92"/>
      <c r="F10371" s="92"/>
      <c r="G10371" s="92"/>
      <c r="H10371" s="92"/>
      <c r="I10371" s="92"/>
      <c r="J10371" s="92"/>
      <c r="K10371" s="92"/>
      <c r="N10371" s="92"/>
      <c r="O10371" s="92"/>
      <c r="P10371" s="92"/>
      <c r="Q10371" s="92"/>
      <c r="R10371" s="92"/>
    </row>
    <row r="10372" spans="1:18" x14ac:dyDescent="0.3">
      <c r="A10372" s="107"/>
      <c r="B10372" s="92"/>
      <c r="C10372" s="92"/>
      <c r="D10372" s="92"/>
      <c r="E10372" s="92"/>
      <c r="F10372" s="92"/>
      <c r="G10372" s="92"/>
      <c r="H10372" s="92"/>
      <c r="I10372" s="92"/>
      <c r="J10372" s="92"/>
      <c r="K10372" s="92"/>
      <c r="N10372" s="92"/>
      <c r="O10372" s="92"/>
      <c r="P10372" s="92"/>
      <c r="Q10372" s="92"/>
      <c r="R10372" s="92"/>
    </row>
    <row r="10373" spans="1:18" x14ac:dyDescent="0.3">
      <c r="A10373" s="107"/>
      <c r="B10373" s="92"/>
      <c r="C10373" s="92"/>
      <c r="D10373" s="92"/>
      <c r="E10373" s="92"/>
      <c r="F10373" s="92"/>
      <c r="G10373" s="92"/>
      <c r="H10373" s="92"/>
      <c r="I10373" s="92"/>
      <c r="J10373" s="92"/>
      <c r="K10373" s="92"/>
      <c r="N10373" s="92"/>
      <c r="O10373" s="92"/>
      <c r="P10373" s="92"/>
      <c r="Q10373" s="92"/>
      <c r="R10373" s="92"/>
    </row>
    <row r="10374" spans="1:18" x14ac:dyDescent="0.3">
      <c r="A10374" s="107"/>
      <c r="B10374" s="92"/>
      <c r="C10374" s="92"/>
      <c r="D10374" s="92"/>
      <c r="E10374" s="92"/>
      <c r="F10374" s="92"/>
      <c r="G10374" s="92"/>
      <c r="H10374" s="92"/>
      <c r="I10374" s="92"/>
      <c r="J10374" s="92"/>
      <c r="K10374" s="92"/>
      <c r="N10374" s="92"/>
      <c r="O10374" s="92"/>
      <c r="P10374" s="92"/>
      <c r="Q10374" s="92"/>
      <c r="R10374" s="92"/>
    </row>
    <row r="10375" spans="1:18" x14ac:dyDescent="0.3">
      <c r="A10375" s="107"/>
      <c r="B10375" s="92"/>
      <c r="C10375" s="92"/>
      <c r="D10375" s="92"/>
      <c r="E10375" s="92"/>
      <c r="F10375" s="92"/>
      <c r="G10375" s="92"/>
      <c r="H10375" s="92"/>
      <c r="I10375" s="92"/>
      <c r="J10375" s="92"/>
      <c r="K10375" s="92"/>
      <c r="N10375" s="92"/>
      <c r="O10375" s="92"/>
      <c r="P10375" s="92"/>
      <c r="Q10375" s="92"/>
      <c r="R10375" s="92"/>
    </row>
    <row r="10376" spans="1:18" x14ac:dyDescent="0.3">
      <c r="A10376" s="107"/>
      <c r="B10376" s="92"/>
      <c r="C10376" s="92"/>
      <c r="D10376" s="92"/>
      <c r="E10376" s="92"/>
      <c r="F10376" s="92"/>
      <c r="G10376" s="92"/>
      <c r="H10376" s="92"/>
      <c r="I10376" s="92"/>
      <c r="J10376" s="92"/>
      <c r="K10376" s="92"/>
      <c r="N10376" s="92"/>
      <c r="O10376" s="92"/>
      <c r="P10376" s="92"/>
      <c r="Q10376" s="92"/>
      <c r="R10376" s="92"/>
    </row>
    <row r="10377" spans="1:18" x14ac:dyDescent="0.3">
      <c r="A10377" s="107"/>
      <c r="B10377" s="92"/>
      <c r="C10377" s="92"/>
      <c r="D10377" s="92"/>
      <c r="E10377" s="92"/>
      <c r="F10377" s="92"/>
      <c r="G10377" s="92"/>
      <c r="H10377" s="92"/>
      <c r="I10377" s="92"/>
      <c r="J10377" s="92"/>
      <c r="K10377" s="92"/>
      <c r="N10377" s="92"/>
      <c r="O10377" s="92"/>
      <c r="P10377" s="92"/>
      <c r="Q10377" s="92"/>
      <c r="R10377" s="92"/>
    </row>
    <row r="10378" spans="1:18" x14ac:dyDescent="0.3">
      <c r="A10378" s="107"/>
      <c r="B10378" s="92"/>
      <c r="C10378" s="92"/>
      <c r="D10378" s="92"/>
      <c r="E10378" s="92"/>
      <c r="F10378" s="92"/>
      <c r="G10378" s="92"/>
      <c r="H10378" s="92"/>
      <c r="I10378" s="92"/>
      <c r="J10378" s="92"/>
      <c r="K10378" s="92"/>
      <c r="N10378" s="92"/>
      <c r="O10378" s="92"/>
      <c r="P10378" s="92"/>
      <c r="Q10378" s="92"/>
      <c r="R10378" s="92"/>
    </row>
    <row r="10379" spans="1:18" x14ac:dyDescent="0.3">
      <c r="A10379" s="107"/>
      <c r="B10379" s="92"/>
      <c r="C10379" s="92"/>
      <c r="D10379" s="92"/>
      <c r="E10379" s="92"/>
      <c r="F10379" s="92"/>
      <c r="G10379" s="92"/>
      <c r="H10379" s="92"/>
      <c r="I10379" s="92"/>
      <c r="J10379" s="92"/>
      <c r="K10379" s="92"/>
      <c r="N10379" s="92"/>
      <c r="O10379" s="92"/>
      <c r="P10379" s="92"/>
      <c r="Q10379" s="92"/>
      <c r="R10379" s="92"/>
    </row>
    <row r="10380" spans="1:18" x14ac:dyDescent="0.3">
      <c r="A10380" s="107"/>
      <c r="B10380" s="92"/>
      <c r="C10380" s="92"/>
      <c r="D10380" s="92"/>
      <c r="E10380" s="92"/>
      <c r="F10380" s="92"/>
      <c r="G10380" s="92"/>
      <c r="H10380" s="92"/>
      <c r="I10380" s="92"/>
      <c r="J10380" s="92"/>
      <c r="K10380" s="92"/>
      <c r="N10380" s="92"/>
      <c r="O10380" s="92"/>
      <c r="P10380" s="92"/>
      <c r="Q10380" s="92"/>
      <c r="R10380" s="92"/>
    </row>
    <row r="10381" spans="1:18" x14ac:dyDescent="0.3">
      <c r="A10381" s="107"/>
      <c r="B10381" s="92"/>
      <c r="C10381" s="92"/>
      <c r="D10381" s="92"/>
      <c r="E10381" s="92"/>
      <c r="F10381" s="92"/>
      <c r="G10381" s="92"/>
      <c r="H10381" s="92"/>
      <c r="I10381" s="92"/>
      <c r="J10381" s="92"/>
      <c r="K10381" s="92"/>
      <c r="N10381" s="92"/>
      <c r="O10381" s="92"/>
      <c r="P10381" s="92"/>
      <c r="Q10381" s="92"/>
      <c r="R10381" s="92"/>
    </row>
    <row r="10382" spans="1:18" x14ac:dyDescent="0.3">
      <c r="A10382" s="107"/>
      <c r="B10382" s="92"/>
      <c r="C10382" s="92"/>
      <c r="D10382" s="92"/>
      <c r="E10382" s="92"/>
      <c r="F10382" s="92"/>
      <c r="G10382" s="92"/>
      <c r="H10382" s="92"/>
      <c r="I10382" s="92"/>
      <c r="J10382" s="92"/>
      <c r="K10382" s="92"/>
      <c r="N10382" s="92"/>
      <c r="O10382" s="92"/>
      <c r="P10382" s="92"/>
      <c r="Q10382" s="92"/>
      <c r="R10382" s="92"/>
    </row>
    <row r="10383" spans="1:18" x14ac:dyDescent="0.3">
      <c r="A10383" s="107"/>
      <c r="B10383" s="92"/>
      <c r="C10383" s="92"/>
      <c r="D10383" s="92"/>
      <c r="E10383" s="92"/>
      <c r="F10383" s="92"/>
      <c r="G10383" s="92"/>
      <c r="H10383" s="92"/>
      <c r="I10383" s="92"/>
      <c r="J10383" s="92"/>
      <c r="K10383" s="92"/>
      <c r="N10383" s="92"/>
      <c r="O10383" s="92"/>
      <c r="P10383" s="92"/>
      <c r="Q10383" s="92"/>
      <c r="R10383" s="92"/>
    </row>
    <row r="10384" spans="1:18" x14ac:dyDescent="0.3">
      <c r="A10384" s="107"/>
      <c r="B10384" s="92"/>
      <c r="C10384" s="92"/>
      <c r="D10384" s="92"/>
      <c r="E10384" s="92"/>
      <c r="F10384" s="92"/>
      <c r="G10384" s="92"/>
      <c r="H10384" s="92"/>
      <c r="I10384" s="92"/>
      <c r="J10384" s="92"/>
      <c r="K10384" s="92"/>
      <c r="N10384" s="92"/>
      <c r="O10384" s="92"/>
      <c r="P10384" s="92"/>
      <c r="Q10384" s="92"/>
      <c r="R10384" s="92"/>
    </row>
    <row r="10385" spans="1:18" x14ac:dyDescent="0.3">
      <c r="A10385" s="107"/>
      <c r="B10385" s="92"/>
      <c r="C10385" s="92"/>
      <c r="D10385" s="92"/>
      <c r="E10385" s="92"/>
      <c r="F10385" s="92"/>
      <c r="G10385" s="92"/>
      <c r="H10385" s="92"/>
      <c r="I10385" s="92"/>
      <c r="J10385" s="92"/>
      <c r="K10385" s="92"/>
      <c r="N10385" s="92"/>
      <c r="O10385" s="92"/>
      <c r="P10385" s="92"/>
      <c r="Q10385" s="92"/>
      <c r="R10385" s="92"/>
    </row>
    <row r="10386" spans="1:18" x14ac:dyDescent="0.3">
      <c r="A10386" s="107"/>
      <c r="B10386" s="92"/>
      <c r="C10386" s="92"/>
      <c r="D10386" s="92"/>
      <c r="E10386" s="92"/>
      <c r="F10386" s="92"/>
      <c r="G10386" s="92"/>
      <c r="H10386" s="92"/>
      <c r="I10386" s="92"/>
      <c r="J10386" s="92"/>
      <c r="K10386" s="92"/>
      <c r="N10386" s="92"/>
      <c r="O10386" s="92"/>
      <c r="P10386" s="92"/>
      <c r="Q10386" s="92"/>
      <c r="R10386" s="92"/>
    </row>
    <row r="10387" spans="1:18" x14ac:dyDescent="0.3">
      <c r="A10387" s="107"/>
      <c r="B10387" s="92"/>
      <c r="C10387" s="92"/>
      <c r="D10387" s="92"/>
      <c r="E10387" s="92"/>
      <c r="F10387" s="92"/>
      <c r="G10387" s="92"/>
      <c r="H10387" s="92"/>
      <c r="I10387" s="92"/>
      <c r="J10387" s="92"/>
      <c r="K10387" s="92"/>
      <c r="N10387" s="92"/>
      <c r="O10387" s="92"/>
      <c r="P10387" s="92"/>
      <c r="Q10387" s="92"/>
      <c r="R10387" s="92"/>
    </row>
    <row r="10388" spans="1:18" x14ac:dyDescent="0.3">
      <c r="A10388" s="107"/>
      <c r="B10388" s="92"/>
      <c r="C10388" s="92"/>
      <c r="D10388" s="92"/>
      <c r="E10388" s="92"/>
      <c r="F10388" s="92"/>
      <c r="G10388" s="92"/>
      <c r="H10388" s="92"/>
      <c r="I10388" s="92"/>
      <c r="J10388" s="92"/>
      <c r="K10388" s="92"/>
      <c r="N10388" s="92"/>
      <c r="O10388" s="92"/>
      <c r="P10388" s="92"/>
      <c r="Q10388" s="92"/>
      <c r="R10388" s="92"/>
    </row>
    <row r="10389" spans="1:18" x14ac:dyDescent="0.3">
      <c r="A10389" s="107"/>
      <c r="B10389" s="92"/>
      <c r="C10389" s="92"/>
      <c r="D10389" s="92"/>
      <c r="E10389" s="92"/>
      <c r="F10389" s="92"/>
      <c r="G10389" s="92"/>
      <c r="H10389" s="92"/>
      <c r="I10389" s="92"/>
      <c r="J10389" s="92"/>
      <c r="K10389" s="92"/>
      <c r="N10389" s="92"/>
      <c r="O10389" s="92"/>
      <c r="P10389" s="92"/>
      <c r="Q10389" s="92"/>
      <c r="R10389" s="92"/>
    </row>
    <row r="10390" spans="1:18" x14ac:dyDescent="0.3">
      <c r="A10390" s="107"/>
      <c r="B10390" s="92"/>
      <c r="C10390" s="92"/>
      <c r="D10390" s="92"/>
      <c r="E10390" s="92"/>
      <c r="F10390" s="92"/>
      <c r="G10390" s="92"/>
      <c r="H10390" s="92"/>
      <c r="I10390" s="92"/>
      <c r="J10390" s="92"/>
      <c r="K10390" s="92"/>
      <c r="N10390" s="92"/>
      <c r="O10390" s="92"/>
      <c r="P10390" s="92"/>
      <c r="Q10390" s="92"/>
      <c r="R10390" s="92"/>
    </row>
    <row r="10391" spans="1:18" x14ac:dyDescent="0.3">
      <c r="A10391" s="107"/>
      <c r="B10391" s="92"/>
      <c r="C10391" s="92"/>
      <c r="D10391" s="92"/>
      <c r="E10391" s="92"/>
      <c r="F10391" s="92"/>
      <c r="G10391" s="92"/>
      <c r="H10391" s="92"/>
      <c r="I10391" s="92"/>
      <c r="J10391" s="92"/>
      <c r="K10391" s="92"/>
      <c r="N10391" s="92"/>
      <c r="O10391" s="92"/>
      <c r="P10391" s="92"/>
      <c r="Q10391" s="92"/>
      <c r="R10391" s="92"/>
    </row>
    <row r="10392" spans="1:18" x14ac:dyDescent="0.3">
      <c r="A10392" s="107"/>
      <c r="B10392" s="92"/>
      <c r="C10392" s="92"/>
      <c r="D10392" s="92"/>
      <c r="E10392" s="92"/>
      <c r="F10392" s="92"/>
      <c r="G10392" s="92"/>
      <c r="H10392" s="92"/>
      <c r="I10392" s="92"/>
      <c r="J10392" s="92"/>
      <c r="K10392" s="92"/>
      <c r="N10392" s="92"/>
      <c r="O10392" s="92"/>
      <c r="P10392" s="92"/>
      <c r="Q10392" s="92"/>
      <c r="R10392" s="92"/>
    </row>
    <row r="10393" spans="1:18" x14ac:dyDescent="0.3">
      <c r="A10393" s="107"/>
      <c r="B10393" s="92"/>
      <c r="C10393" s="92"/>
      <c r="D10393" s="92"/>
      <c r="E10393" s="92"/>
      <c r="F10393" s="92"/>
      <c r="G10393" s="92"/>
      <c r="H10393" s="92"/>
      <c r="I10393" s="92"/>
      <c r="J10393" s="92"/>
      <c r="K10393" s="92"/>
      <c r="N10393" s="92"/>
      <c r="O10393" s="92"/>
      <c r="P10393" s="92"/>
      <c r="Q10393" s="92"/>
      <c r="R10393" s="92"/>
    </row>
    <row r="10394" spans="1:18" x14ac:dyDescent="0.3">
      <c r="A10394" s="107"/>
      <c r="B10394" s="92"/>
      <c r="C10394" s="92"/>
      <c r="D10394" s="92"/>
      <c r="E10394" s="92"/>
      <c r="F10394" s="92"/>
      <c r="G10394" s="92"/>
      <c r="H10394" s="92"/>
      <c r="I10394" s="92"/>
      <c r="J10394" s="92"/>
      <c r="K10394" s="92"/>
      <c r="N10394" s="92"/>
      <c r="O10394" s="92"/>
      <c r="P10394" s="92"/>
      <c r="Q10394" s="92"/>
      <c r="R10394" s="92"/>
    </row>
    <row r="10395" spans="1:18" x14ac:dyDescent="0.3">
      <c r="A10395" s="107"/>
      <c r="B10395" s="92"/>
      <c r="C10395" s="92"/>
      <c r="D10395" s="92"/>
      <c r="E10395" s="92"/>
      <c r="F10395" s="92"/>
      <c r="G10395" s="92"/>
      <c r="H10395" s="92"/>
      <c r="I10395" s="92"/>
      <c r="J10395" s="92"/>
      <c r="K10395" s="92"/>
      <c r="N10395" s="92"/>
      <c r="O10395" s="92"/>
      <c r="P10395" s="92"/>
      <c r="Q10395" s="92"/>
      <c r="R10395" s="92"/>
    </row>
    <row r="10396" spans="1:18" x14ac:dyDescent="0.3">
      <c r="A10396" s="107"/>
      <c r="B10396" s="92"/>
      <c r="C10396" s="92"/>
      <c r="D10396" s="92"/>
      <c r="E10396" s="92"/>
      <c r="F10396" s="92"/>
      <c r="G10396" s="92"/>
      <c r="H10396" s="92"/>
      <c r="I10396" s="92"/>
      <c r="J10396" s="92"/>
      <c r="K10396" s="92"/>
      <c r="N10396" s="92"/>
      <c r="O10396" s="92"/>
      <c r="P10396" s="92"/>
      <c r="Q10396" s="92"/>
      <c r="R10396" s="92"/>
    </row>
    <row r="10397" spans="1:18" x14ac:dyDescent="0.3">
      <c r="A10397" s="107"/>
      <c r="B10397" s="92"/>
      <c r="C10397" s="92"/>
      <c r="D10397" s="92"/>
      <c r="E10397" s="92"/>
      <c r="F10397" s="92"/>
      <c r="G10397" s="92"/>
      <c r="H10397" s="92"/>
      <c r="I10397" s="92"/>
      <c r="J10397" s="92"/>
      <c r="K10397" s="92"/>
      <c r="N10397" s="92"/>
      <c r="O10397" s="92"/>
      <c r="P10397" s="92"/>
      <c r="Q10397" s="92"/>
      <c r="R10397" s="92"/>
    </row>
    <row r="10398" spans="1:18" x14ac:dyDescent="0.3">
      <c r="A10398" s="107"/>
      <c r="B10398" s="92"/>
      <c r="C10398" s="92"/>
      <c r="D10398" s="92"/>
      <c r="E10398" s="92"/>
      <c r="F10398" s="92"/>
      <c r="G10398" s="92"/>
      <c r="H10398" s="92"/>
      <c r="I10398" s="92"/>
      <c r="J10398" s="92"/>
      <c r="K10398" s="92"/>
      <c r="N10398" s="92"/>
      <c r="O10398" s="92"/>
      <c r="P10398" s="92"/>
      <c r="Q10398" s="92"/>
      <c r="R10398" s="92"/>
    </row>
    <row r="10399" spans="1:18" x14ac:dyDescent="0.3">
      <c r="A10399" s="107"/>
      <c r="B10399" s="92"/>
      <c r="C10399" s="92"/>
      <c r="D10399" s="92"/>
      <c r="E10399" s="92"/>
      <c r="F10399" s="92"/>
      <c r="G10399" s="92"/>
      <c r="H10399" s="92"/>
      <c r="I10399" s="92"/>
      <c r="J10399" s="92"/>
      <c r="K10399" s="92"/>
      <c r="N10399" s="92"/>
      <c r="O10399" s="92"/>
      <c r="P10399" s="92"/>
      <c r="Q10399" s="92"/>
      <c r="R10399" s="92"/>
    </row>
    <row r="10400" spans="1:18" x14ac:dyDescent="0.3">
      <c r="A10400" s="107"/>
      <c r="B10400" s="92"/>
      <c r="C10400" s="92"/>
      <c r="D10400" s="92"/>
      <c r="E10400" s="92"/>
      <c r="F10400" s="92"/>
      <c r="G10400" s="92"/>
      <c r="H10400" s="92"/>
      <c r="I10400" s="92"/>
      <c r="J10400" s="92"/>
      <c r="K10400" s="92"/>
      <c r="N10400" s="92"/>
      <c r="O10400" s="92"/>
      <c r="P10400" s="92"/>
      <c r="Q10400" s="92"/>
      <c r="R10400" s="92"/>
    </row>
    <row r="10401" spans="1:18" x14ac:dyDescent="0.3">
      <c r="A10401" s="107"/>
      <c r="B10401" s="92"/>
      <c r="C10401" s="92"/>
      <c r="D10401" s="92"/>
      <c r="E10401" s="92"/>
      <c r="F10401" s="92"/>
      <c r="G10401" s="92"/>
      <c r="H10401" s="92"/>
      <c r="I10401" s="92"/>
      <c r="J10401" s="92"/>
      <c r="K10401" s="92"/>
      <c r="N10401" s="92"/>
      <c r="O10401" s="92"/>
      <c r="P10401" s="92"/>
      <c r="Q10401" s="92"/>
      <c r="R10401" s="92"/>
    </row>
    <row r="10402" spans="1:18" x14ac:dyDescent="0.3">
      <c r="A10402" s="107"/>
      <c r="B10402" s="92"/>
      <c r="C10402" s="92"/>
      <c r="D10402" s="92"/>
      <c r="E10402" s="92"/>
      <c r="F10402" s="92"/>
      <c r="G10402" s="92"/>
      <c r="H10402" s="92"/>
      <c r="I10402" s="92"/>
      <c r="J10402" s="92"/>
      <c r="K10402" s="92"/>
      <c r="N10402" s="92"/>
      <c r="O10402" s="92"/>
      <c r="P10402" s="92"/>
      <c r="Q10402" s="92"/>
      <c r="R10402" s="92"/>
    </row>
    <row r="10403" spans="1:18" x14ac:dyDescent="0.3">
      <c r="A10403" s="107"/>
      <c r="B10403" s="92"/>
      <c r="C10403" s="92"/>
      <c r="D10403" s="92"/>
      <c r="E10403" s="92"/>
      <c r="F10403" s="92"/>
      <c r="G10403" s="92"/>
      <c r="H10403" s="92"/>
      <c r="I10403" s="92"/>
      <c r="J10403" s="92"/>
      <c r="K10403" s="92"/>
      <c r="N10403" s="92"/>
      <c r="O10403" s="92"/>
      <c r="P10403" s="92"/>
      <c r="Q10403" s="92"/>
      <c r="R10403" s="92"/>
    </row>
    <row r="10404" spans="1:18" x14ac:dyDescent="0.3">
      <c r="A10404" s="107"/>
      <c r="B10404" s="92"/>
      <c r="C10404" s="92"/>
      <c r="D10404" s="92"/>
      <c r="E10404" s="92"/>
      <c r="F10404" s="92"/>
      <c r="G10404" s="92"/>
      <c r="H10404" s="92"/>
      <c r="I10404" s="92"/>
      <c r="J10404" s="92"/>
      <c r="K10404" s="92"/>
      <c r="N10404" s="92"/>
      <c r="O10404" s="92"/>
      <c r="P10404" s="92"/>
      <c r="Q10404" s="92"/>
      <c r="R10404" s="92"/>
    </row>
    <row r="10405" spans="1:18" x14ac:dyDescent="0.3">
      <c r="A10405" s="107"/>
      <c r="B10405" s="92"/>
      <c r="C10405" s="92"/>
      <c r="D10405" s="92"/>
      <c r="E10405" s="92"/>
      <c r="F10405" s="92"/>
      <c r="G10405" s="92"/>
      <c r="H10405" s="92"/>
      <c r="I10405" s="92"/>
      <c r="J10405" s="92"/>
      <c r="K10405" s="92"/>
      <c r="N10405" s="92"/>
      <c r="O10405" s="92"/>
      <c r="P10405" s="92"/>
      <c r="Q10405" s="92"/>
      <c r="R10405" s="92"/>
    </row>
    <row r="10406" spans="1:18" x14ac:dyDescent="0.3">
      <c r="A10406" s="107"/>
      <c r="B10406" s="92"/>
      <c r="C10406" s="92"/>
      <c r="D10406" s="92"/>
      <c r="E10406" s="92"/>
      <c r="F10406" s="92"/>
      <c r="G10406" s="92"/>
      <c r="H10406" s="92"/>
      <c r="I10406" s="92"/>
      <c r="J10406" s="92"/>
      <c r="K10406" s="92"/>
      <c r="N10406" s="92"/>
      <c r="O10406" s="92"/>
      <c r="P10406" s="92"/>
      <c r="Q10406" s="92"/>
      <c r="R10406" s="92"/>
    </row>
    <row r="10407" spans="1:18" x14ac:dyDescent="0.3">
      <c r="A10407" s="107"/>
      <c r="B10407" s="92"/>
      <c r="C10407" s="92"/>
      <c r="D10407" s="92"/>
      <c r="E10407" s="92"/>
      <c r="F10407" s="92"/>
      <c r="G10407" s="92"/>
      <c r="H10407" s="92"/>
      <c r="I10407" s="92"/>
      <c r="J10407" s="92"/>
      <c r="K10407" s="92"/>
      <c r="N10407" s="92"/>
      <c r="O10407" s="92"/>
      <c r="P10407" s="92"/>
      <c r="Q10407" s="92"/>
      <c r="R10407" s="92"/>
    </row>
    <row r="10408" spans="1:18" x14ac:dyDescent="0.3">
      <c r="A10408" s="107"/>
      <c r="B10408" s="92"/>
      <c r="C10408" s="92"/>
      <c r="D10408" s="92"/>
      <c r="E10408" s="92"/>
      <c r="F10408" s="92"/>
      <c r="G10408" s="92"/>
      <c r="H10408" s="92"/>
      <c r="I10408" s="92"/>
      <c r="J10408" s="92"/>
      <c r="K10408" s="92"/>
      <c r="N10408" s="92"/>
      <c r="O10408" s="92"/>
      <c r="P10408" s="92"/>
      <c r="Q10408" s="92"/>
      <c r="R10408" s="92"/>
    </row>
    <row r="10409" spans="1:18" x14ac:dyDescent="0.3">
      <c r="A10409" s="107"/>
      <c r="B10409" s="92"/>
      <c r="C10409" s="92"/>
      <c r="D10409" s="92"/>
      <c r="E10409" s="92"/>
      <c r="F10409" s="92"/>
      <c r="G10409" s="92"/>
      <c r="H10409" s="92"/>
      <c r="I10409" s="92"/>
      <c r="J10409" s="92"/>
      <c r="K10409" s="92"/>
      <c r="N10409" s="92"/>
      <c r="O10409" s="92"/>
      <c r="P10409" s="92"/>
      <c r="Q10409" s="92"/>
      <c r="R10409" s="92"/>
    </row>
    <row r="10410" spans="1:18" x14ac:dyDescent="0.3">
      <c r="A10410" s="107"/>
      <c r="B10410" s="92"/>
      <c r="C10410" s="92"/>
      <c r="D10410" s="92"/>
      <c r="E10410" s="92"/>
      <c r="F10410" s="92"/>
      <c r="G10410" s="92"/>
      <c r="H10410" s="92"/>
      <c r="I10410" s="92"/>
      <c r="J10410" s="92"/>
      <c r="K10410" s="92"/>
      <c r="N10410" s="92"/>
      <c r="O10410" s="92"/>
      <c r="P10410" s="92"/>
      <c r="Q10410" s="92"/>
      <c r="R10410" s="92"/>
    </row>
    <row r="10411" spans="1:18" x14ac:dyDescent="0.3">
      <c r="A10411" s="107"/>
      <c r="B10411" s="92"/>
      <c r="C10411" s="92"/>
      <c r="D10411" s="92"/>
      <c r="E10411" s="92"/>
      <c r="F10411" s="92"/>
      <c r="G10411" s="92"/>
      <c r="H10411" s="92"/>
      <c r="I10411" s="92"/>
      <c r="J10411" s="92"/>
      <c r="K10411" s="92"/>
      <c r="N10411" s="92"/>
      <c r="O10411" s="92"/>
      <c r="P10411" s="92"/>
      <c r="Q10411" s="92"/>
      <c r="R10411" s="92"/>
    </row>
    <row r="10412" spans="1:18" x14ac:dyDescent="0.3">
      <c r="A10412" s="107"/>
      <c r="B10412" s="92"/>
      <c r="C10412" s="92"/>
      <c r="D10412" s="92"/>
      <c r="E10412" s="92"/>
      <c r="F10412" s="92"/>
      <c r="G10412" s="92"/>
      <c r="H10412" s="92"/>
      <c r="I10412" s="92"/>
      <c r="J10412" s="92"/>
      <c r="K10412" s="92"/>
      <c r="N10412" s="92"/>
      <c r="O10412" s="92"/>
      <c r="P10412" s="92"/>
      <c r="Q10412" s="92"/>
      <c r="R10412" s="92"/>
    </row>
    <row r="10413" spans="1:18" x14ac:dyDescent="0.3">
      <c r="A10413" s="107"/>
      <c r="B10413" s="92"/>
      <c r="C10413" s="92"/>
      <c r="D10413" s="92"/>
      <c r="E10413" s="92"/>
      <c r="F10413" s="92"/>
      <c r="G10413" s="92"/>
      <c r="H10413" s="92"/>
      <c r="I10413" s="92"/>
      <c r="J10413" s="92"/>
      <c r="K10413" s="92"/>
      <c r="N10413" s="92"/>
      <c r="O10413" s="92"/>
      <c r="P10413" s="92"/>
      <c r="Q10413" s="92"/>
      <c r="R10413" s="92"/>
    </row>
    <row r="10414" spans="1:18" x14ac:dyDescent="0.3">
      <c r="A10414" s="107"/>
      <c r="B10414" s="92"/>
      <c r="C10414" s="92"/>
      <c r="D10414" s="92"/>
      <c r="E10414" s="92"/>
      <c r="F10414" s="92"/>
      <c r="G10414" s="92"/>
      <c r="H10414" s="92"/>
      <c r="I10414" s="92"/>
      <c r="J10414" s="92"/>
      <c r="K10414" s="92"/>
      <c r="N10414" s="92"/>
      <c r="O10414" s="92"/>
      <c r="P10414" s="92"/>
      <c r="Q10414" s="92"/>
      <c r="R10414" s="92"/>
    </row>
    <row r="10415" spans="1:18" x14ac:dyDescent="0.3">
      <c r="A10415" s="107"/>
      <c r="B10415" s="92"/>
      <c r="C10415" s="92"/>
      <c r="D10415" s="92"/>
      <c r="E10415" s="92"/>
      <c r="F10415" s="92"/>
      <c r="G10415" s="92"/>
      <c r="H10415" s="92"/>
      <c r="I10415" s="92"/>
      <c r="J10415" s="92"/>
      <c r="K10415" s="92"/>
      <c r="N10415" s="92"/>
      <c r="O10415" s="92"/>
      <c r="P10415" s="92"/>
      <c r="Q10415" s="92"/>
      <c r="R10415" s="92"/>
    </row>
    <row r="10416" spans="1:18" x14ac:dyDescent="0.3">
      <c r="A10416" s="107"/>
      <c r="B10416" s="92"/>
      <c r="C10416" s="92"/>
      <c r="D10416" s="92"/>
      <c r="E10416" s="92"/>
      <c r="F10416" s="92"/>
      <c r="G10416" s="92"/>
      <c r="H10416" s="92"/>
      <c r="I10416" s="92"/>
      <c r="J10416" s="92"/>
      <c r="K10416" s="92"/>
      <c r="N10416" s="92"/>
      <c r="O10416" s="92"/>
      <c r="P10416" s="92"/>
      <c r="Q10416" s="92"/>
      <c r="R10416" s="92"/>
    </row>
    <row r="10417" spans="1:18" x14ac:dyDescent="0.3">
      <c r="A10417" s="107"/>
      <c r="B10417" s="92"/>
      <c r="C10417" s="92"/>
      <c r="D10417" s="92"/>
      <c r="E10417" s="92"/>
      <c r="F10417" s="92"/>
      <c r="G10417" s="92"/>
      <c r="H10417" s="92"/>
      <c r="I10417" s="92"/>
      <c r="J10417" s="92"/>
      <c r="K10417" s="92"/>
      <c r="N10417" s="92"/>
      <c r="O10417" s="92"/>
      <c r="P10417" s="92"/>
      <c r="Q10417" s="92"/>
      <c r="R10417" s="92"/>
    </row>
    <row r="10418" spans="1:18" x14ac:dyDescent="0.3">
      <c r="A10418" s="107"/>
      <c r="B10418" s="92"/>
      <c r="C10418" s="92"/>
      <c r="D10418" s="92"/>
      <c r="E10418" s="92"/>
      <c r="F10418" s="92"/>
      <c r="G10418" s="92"/>
      <c r="H10418" s="92"/>
      <c r="I10418" s="92"/>
      <c r="J10418" s="92"/>
      <c r="K10418" s="92"/>
      <c r="N10418" s="92"/>
      <c r="O10418" s="92"/>
      <c r="P10418" s="92"/>
      <c r="Q10418" s="92"/>
      <c r="R10418" s="92"/>
    </row>
    <row r="10419" spans="1:18" x14ac:dyDescent="0.3">
      <c r="A10419" s="107"/>
      <c r="B10419" s="92"/>
      <c r="C10419" s="92"/>
      <c r="D10419" s="92"/>
      <c r="E10419" s="92"/>
      <c r="F10419" s="92"/>
      <c r="G10419" s="92"/>
      <c r="H10419" s="92"/>
      <c r="I10419" s="92"/>
      <c r="J10419" s="92"/>
      <c r="K10419" s="92"/>
      <c r="N10419" s="92"/>
      <c r="O10419" s="92"/>
      <c r="P10419" s="92"/>
      <c r="Q10419" s="92"/>
      <c r="R10419" s="92"/>
    </row>
    <row r="10420" spans="1:18" x14ac:dyDescent="0.3">
      <c r="A10420" s="107"/>
      <c r="B10420" s="92"/>
      <c r="C10420" s="92"/>
      <c r="D10420" s="92"/>
      <c r="E10420" s="92"/>
      <c r="F10420" s="92"/>
      <c r="G10420" s="92"/>
      <c r="H10420" s="92"/>
      <c r="I10420" s="92"/>
      <c r="J10420" s="92"/>
      <c r="K10420" s="92"/>
      <c r="N10420" s="92"/>
      <c r="O10420" s="92"/>
      <c r="P10420" s="92"/>
      <c r="Q10420" s="92"/>
      <c r="R10420" s="92"/>
    </row>
    <row r="10421" spans="1:18" x14ac:dyDescent="0.3">
      <c r="A10421" s="107"/>
      <c r="B10421" s="92"/>
      <c r="C10421" s="92"/>
      <c r="D10421" s="92"/>
      <c r="E10421" s="92"/>
      <c r="F10421" s="92"/>
      <c r="G10421" s="92"/>
      <c r="H10421" s="92"/>
      <c r="I10421" s="92"/>
      <c r="J10421" s="92"/>
      <c r="K10421" s="92"/>
      <c r="N10421" s="92"/>
      <c r="O10421" s="92"/>
      <c r="P10421" s="92"/>
      <c r="Q10421" s="92"/>
      <c r="R10421" s="92"/>
    </row>
    <row r="10422" spans="1:18" x14ac:dyDescent="0.3">
      <c r="A10422" s="107"/>
      <c r="B10422" s="92"/>
      <c r="C10422" s="92"/>
      <c r="D10422" s="92"/>
      <c r="E10422" s="92"/>
      <c r="F10422" s="92"/>
      <c r="G10422" s="92"/>
      <c r="H10422" s="92"/>
      <c r="I10422" s="92"/>
      <c r="J10422" s="92"/>
      <c r="K10422" s="92"/>
      <c r="N10422" s="92"/>
      <c r="O10422" s="92"/>
      <c r="P10422" s="92"/>
      <c r="Q10422" s="92"/>
      <c r="R10422" s="92"/>
    </row>
    <row r="10423" spans="1:18" x14ac:dyDescent="0.3">
      <c r="A10423" s="107"/>
      <c r="B10423" s="92"/>
      <c r="C10423" s="92"/>
      <c r="D10423" s="92"/>
      <c r="E10423" s="92"/>
      <c r="F10423" s="92"/>
      <c r="G10423" s="92"/>
      <c r="H10423" s="92"/>
      <c r="I10423" s="92"/>
      <c r="J10423" s="92"/>
      <c r="K10423" s="92"/>
      <c r="N10423" s="92"/>
      <c r="O10423" s="92"/>
      <c r="P10423" s="92"/>
      <c r="Q10423" s="92"/>
      <c r="R10423" s="92"/>
    </row>
    <row r="10424" spans="1:18" x14ac:dyDescent="0.3">
      <c r="A10424" s="107"/>
      <c r="B10424" s="92"/>
      <c r="C10424" s="92"/>
      <c r="D10424" s="92"/>
      <c r="E10424" s="92"/>
      <c r="F10424" s="92"/>
      <c r="G10424" s="92"/>
      <c r="H10424" s="92"/>
      <c r="I10424" s="92"/>
      <c r="J10424" s="92"/>
      <c r="K10424" s="92"/>
      <c r="N10424" s="92"/>
      <c r="O10424" s="92"/>
      <c r="P10424" s="92"/>
      <c r="Q10424" s="92"/>
      <c r="R10424" s="92"/>
    </row>
    <row r="10425" spans="1:18" x14ac:dyDescent="0.3">
      <c r="A10425" s="107"/>
      <c r="B10425" s="92"/>
      <c r="C10425" s="92"/>
      <c r="D10425" s="92"/>
      <c r="E10425" s="92"/>
      <c r="F10425" s="92"/>
      <c r="G10425" s="92"/>
      <c r="H10425" s="92"/>
      <c r="I10425" s="92"/>
      <c r="J10425" s="92"/>
      <c r="K10425" s="92"/>
      <c r="N10425" s="92"/>
      <c r="O10425" s="92"/>
      <c r="P10425" s="92"/>
      <c r="Q10425" s="92"/>
      <c r="R10425" s="92"/>
    </row>
    <row r="10426" spans="1:18" x14ac:dyDescent="0.3">
      <c r="A10426" s="107"/>
      <c r="B10426" s="92"/>
      <c r="C10426" s="92"/>
      <c r="D10426" s="92"/>
      <c r="E10426" s="92"/>
      <c r="F10426" s="92"/>
      <c r="G10426" s="92"/>
      <c r="H10426" s="92"/>
      <c r="I10426" s="92"/>
      <c r="J10426" s="92"/>
      <c r="K10426" s="92"/>
      <c r="N10426" s="92"/>
      <c r="O10426" s="92"/>
      <c r="P10426" s="92"/>
      <c r="Q10426" s="92"/>
      <c r="R10426" s="92"/>
    </row>
    <row r="10427" spans="1:18" x14ac:dyDescent="0.3">
      <c r="A10427" s="107"/>
      <c r="B10427" s="92"/>
      <c r="C10427" s="92"/>
      <c r="D10427" s="92"/>
      <c r="E10427" s="92"/>
      <c r="F10427" s="92"/>
      <c r="G10427" s="92"/>
      <c r="H10427" s="92"/>
      <c r="I10427" s="92"/>
      <c r="J10427" s="92"/>
      <c r="K10427" s="92"/>
      <c r="N10427" s="92"/>
      <c r="O10427" s="92"/>
      <c r="P10427" s="92"/>
      <c r="Q10427" s="92"/>
      <c r="R10427" s="92"/>
    </row>
    <row r="10428" spans="1:18" x14ac:dyDescent="0.3">
      <c r="A10428" s="107"/>
      <c r="B10428" s="92"/>
      <c r="C10428" s="92"/>
      <c r="D10428" s="92"/>
      <c r="E10428" s="92"/>
      <c r="F10428" s="92"/>
      <c r="G10428" s="92"/>
      <c r="H10428" s="92"/>
      <c r="I10428" s="92"/>
      <c r="J10428" s="92"/>
      <c r="K10428" s="92"/>
      <c r="N10428" s="92"/>
      <c r="O10428" s="92"/>
      <c r="P10428" s="92"/>
      <c r="Q10428" s="92"/>
      <c r="R10428" s="92"/>
    </row>
    <row r="10429" spans="1:18" x14ac:dyDescent="0.3">
      <c r="A10429" s="107"/>
      <c r="B10429" s="92"/>
      <c r="C10429" s="92"/>
      <c r="D10429" s="92"/>
      <c r="E10429" s="92"/>
      <c r="F10429" s="92"/>
      <c r="G10429" s="92"/>
      <c r="H10429" s="92"/>
      <c r="I10429" s="92"/>
      <c r="J10429" s="92"/>
      <c r="K10429" s="92"/>
      <c r="N10429" s="92"/>
      <c r="O10429" s="92"/>
      <c r="P10429" s="92"/>
      <c r="Q10429" s="92"/>
      <c r="R10429" s="92"/>
    </row>
    <row r="10430" spans="1:18" x14ac:dyDescent="0.3">
      <c r="A10430" s="107"/>
      <c r="B10430" s="92"/>
      <c r="C10430" s="92"/>
      <c r="D10430" s="92"/>
      <c r="E10430" s="92"/>
      <c r="F10430" s="92"/>
      <c r="G10430" s="92"/>
      <c r="H10430" s="92"/>
      <c r="I10430" s="92"/>
      <c r="J10430" s="92"/>
      <c r="K10430" s="92"/>
      <c r="N10430" s="92"/>
      <c r="O10430" s="92"/>
      <c r="P10430" s="92"/>
      <c r="Q10430" s="92"/>
      <c r="R10430" s="92"/>
    </row>
    <row r="10431" spans="1:18" x14ac:dyDescent="0.3">
      <c r="A10431" s="107"/>
      <c r="B10431" s="92"/>
      <c r="C10431" s="92"/>
      <c r="D10431" s="92"/>
      <c r="E10431" s="92"/>
      <c r="F10431" s="92"/>
      <c r="G10431" s="92"/>
      <c r="H10431" s="92"/>
      <c r="I10431" s="92"/>
      <c r="J10431" s="92"/>
      <c r="K10431" s="92"/>
      <c r="N10431" s="92"/>
      <c r="O10431" s="92"/>
      <c r="P10431" s="92"/>
      <c r="Q10431" s="92"/>
      <c r="R10431" s="92"/>
    </row>
    <row r="10432" spans="1:18" x14ac:dyDescent="0.3">
      <c r="A10432" s="107"/>
      <c r="B10432" s="92"/>
      <c r="C10432" s="92"/>
      <c r="D10432" s="92"/>
      <c r="E10432" s="92"/>
      <c r="F10432" s="92"/>
      <c r="G10432" s="92"/>
      <c r="H10432" s="92"/>
      <c r="I10432" s="92"/>
      <c r="J10432" s="92"/>
      <c r="K10432" s="92"/>
      <c r="N10432" s="92"/>
      <c r="O10432" s="92"/>
      <c r="P10432" s="92"/>
      <c r="Q10432" s="92"/>
      <c r="R10432" s="92"/>
    </row>
    <row r="10433" spans="1:18" x14ac:dyDescent="0.3">
      <c r="A10433" s="107"/>
      <c r="B10433" s="92"/>
      <c r="C10433" s="92"/>
      <c r="D10433" s="92"/>
      <c r="E10433" s="92"/>
      <c r="F10433" s="92"/>
      <c r="G10433" s="92"/>
      <c r="H10433" s="92"/>
      <c r="I10433" s="92"/>
      <c r="J10433" s="92"/>
      <c r="K10433" s="92"/>
      <c r="N10433" s="92"/>
      <c r="O10433" s="92"/>
      <c r="P10433" s="92"/>
      <c r="Q10433" s="92"/>
      <c r="R10433" s="92"/>
    </row>
    <row r="10434" spans="1:18" x14ac:dyDescent="0.3">
      <c r="A10434" s="107"/>
      <c r="B10434" s="92"/>
      <c r="C10434" s="92"/>
      <c r="D10434" s="92"/>
      <c r="E10434" s="92"/>
      <c r="F10434" s="92"/>
      <c r="G10434" s="92"/>
      <c r="H10434" s="92"/>
      <c r="I10434" s="92"/>
      <c r="J10434" s="92"/>
      <c r="K10434" s="92"/>
      <c r="N10434" s="92"/>
      <c r="O10434" s="92"/>
      <c r="P10434" s="92"/>
      <c r="Q10434" s="92"/>
      <c r="R10434" s="92"/>
    </row>
    <row r="10435" spans="1:18" x14ac:dyDescent="0.3">
      <c r="A10435" s="107"/>
      <c r="B10435" s="92"/>
      <c r="C10435" s="92"/>
      <c r="D10435" s="92"/>
      <c r="E10435" s="92"/>
      <c r="F10435" s="92"/>
      <c r="G10435" s="92"/>
      <c r="H10435" s="92"/>
      <c r="I10435" s="92"/>
      <c r="J10435" s="92"/>
      <c r="K10435" s="92"/>
      <c r="N10435" s="92"/>
      <c r="O10435" s="92"/>
      <c r="P10435" s="92"/>
      <c r="Q10435" s="92"/>
      <c r="R10435" s="92"/>
    </row>
    <row r="10436" spans="1:18" x14ac:dyDescent="0.3">
      <c r="A10436" s="107"/>
      <c r="B10436" s="92"/>
      <c r="C10436" s="92"/>
      <c r="D10436" s="92"/>
      <c r="E10436" s="92"/>
      <c r="F10436" s="92"/>
      <c r="G10436" s="92"/>
      <c r="H10436" s="92"/>
      <c r="I10436" s="92"/>
      <c r="J10436" s="92"/>
      <c r="K10436" s="92"/>
      <c r="N10436" s="92"/>
      <c r="O10436" s="92"/>
      <c r="P10436" s="92"/>
      <c r="Q10436" s="92"/>
      <c r="R10436" s="92"/>
    </row>
    <row r="10437" spans="1:18" x14ac:dyDescent="0.3">
      <c r="A10437" s="107"/>
      <c r="B10437" s="92"/>
      <c r="C10437" s="92"/>
      <c r="D10437" s="92"/>
      <c r="E10437" s="92"/>
      <c r="F10437" s="92"/>
      <c r="G10437" s="92"/>
      <c r="H10437" s="92"/>
      <c r="I10437" s="92"/>
      <c r="J10437" s="92"/>
      <c r="K10437" s="92"/>
      <c r="N10437" s="92"/>
      <c r="O10437" s="92"/>
      <c r="P10437" s="92"/>
      <c r="Q10437" s="92"/>
      <c r="R10437" s="92"/>
    </row>
    <row r="10438" spans="1:18" x14ac:dyDescent="0.3">
      <c r="A10438" s="107"/>
      <c r="B10438" s="92"/>
      <c r="C10438" s="92"/>
      <c r="D10438" s="92"/>
      <c r="E10438" s="92"/>
      <c r="F10438" s="92"/>
      <c r="G10438" s="92"/>
      <c r="H10438" s="92"/>
      <c r="I10438" s="92"/>
      <c r="J10438" s="92"/>
      <c r="K10438" s="92"/>
      <c r="N10438" s="92"/>
      <c r="O10438" s="92"/>
      <c r="P10438" s="92"/>
      <c r="Q10438" s="92"/>
      <c r="R10438" s="92"/>
    </row>
    <row r="10439" spans="1:18" x14ac:dyDescent="0.3">
      <c r="A10439" s="107"/>
      <c r="B10439" s="92"/>
      <c r="C10439" s="92"/>
      <c r="D10439" s="92"/>
      <c r="E10439" s="92"/>
      <c r="F10439" s="92"/>
      <c r="G10439" s="92"/>
      <c r="H10439" s="92"/>
      <c r="I10439" s="92"/>
      <c r="J10439" s="92"/>
      <c r="K10439" s="92"/>
      <c r="N10439" s="92"/>
      <c r="O10439" s="92"/>
      <c r="P10439" s="92"/>
      <c r="Q10439" s="92"/>
      <c r="R10439" s="92"/>
    </row>
    <row r="10440" spans="1:18" x14ac:dyDescent="0.3">
      <c r="A10440" s="107"/>
      <c r="B10440" s="92"/>
      <c r="C10440" s="92"/>
      <c r="D10440" s="92"/>
      <c r="E10440" s="92"/>
      <c r="F10440" s="92"/>
      <c r="G10440" s="92"/>
      <c r="H10440" s="92"/>
      <c r="I10440" s="92"/>
      <c r="J10440" s="92"/>
      <c r="K10440" s="92"/>
      <c r="N10440" s="92"/>
      <c r="O10440" s="92"/>
      <c r="P10440" s="92"/>
      <c r="Q10440" s="92"/>
      <c r="R10440" s="92"/>
    </row>
    <row r="10441" spans="1:18" x14ac:dyDescent="0.3">
      <c r="A10441" s="107"/>
      <c r="B10441" s="92"/>
      <c r="C10441" s="92"/>
      <c r="D10441" s="92"/>
      <c r="E10441" s="92"/>
      <c r="F10441" s="92"/>
      <c r="G10441" s="92"/>
      <c r="H10441" s="92"/>
      <c r="I10441" s="92"/>
      <c r="J10441" s="92"/>
      <c r="K10441" s="92"/>
      <c r="N10441" s="92"/>
      <c r="O10441" s="92"/>
      <c r="P10441" s="92"/>
      <c r="Q10441" s="92"/>
      <c r="R10441" s="92"/>
    </row>
    <row r="10442" spans="1:18" x14ac:dyDescent="0.3">
      <c r="A10442" s="107"/>
      <c r="B10442" s="92"/>
      <c r="C10442" s="92"/>
      <c r="D10442" s="92"/>
      <c r="E10442" s="92"/>
      <c r="F10442" s="92"/>
      <c r="G10442" s="92"/>
      <c r="H10442" s="92"/>
      <c r="I10442" s="92"/>
      <c r="J10442" s="92"/>
      <c r="K10442" s="92"/>
      <c r="N10442" s="92"/>
      <c r="O10442" s="92"/>
      <c r="P10442" s="92"/>
      <c r="Q10442" s="92"/>
      <c r="R10442" s="92"/>
    </row>
    <row r="10443" spans="1:18" x14ac:dyDescent="0.3">
      <c r="A10443" s="107"/>
      <c r="B10443" s="92"/>
      <c r="C10443" s="92"/>
      <c r="D10443" s="92"/>
      <c r="E10443" s="92"/>
      <c r="F10443" s="92"/>
      <c r="G10443" s="92"/>
      <c r="H10443" s="92"/>
      <c r="I10443" s="92"/>
      <c r="J10443" s="92"/>
      <c r="K10443" s="92"/>
      <c r="N10443" s="92"/>
      <c r="O10443" s="92"/>
      <c r="P10443" s="92"/>
      <c r="Q10443" s="92"/>
      <c r="R10443" s="92"/>
    </row>
    <row r="10444" spans="1:18" x14ac:dyDescent="0.3">
      <c r="A10444" s="107"/>
      <c r="B10444" s="92"/>
      <c r="C10444" s="92"/>
      <c r="D10444" s="92"/>
      <c r="E10444" s="92"/>
      <c r="F10444" s="92"/>
      <c r="G10444" s="92"/>
      <c r="H10444" s="92"/>
      <c r="I10444" s="92"/>
      <c r="J10444" s="92"/>
      <c r="K10444" s="92"/>
      <c r="N10444" s="92"/>
      <c r="O10444" s="92"/>
      <c r="P10444" s="92"/>
      <c r="Q10444" s="92"/>
      <c r="R10444" s="92"/>
    </row>
    <row r="10445" spans="1:18" x14ac:dyDescent="0.3">
      <c r="A10445" s="107"/>
      <c r="B10445" s="92"/>
      <c r="C10445" s="92"/>
      <c r="D10445" s="92"/>
      <c r="E10445" s="92"/>
      <c r="F10445" s="92"/>
      <c r="G10445" s="92"/>
      <c r="H10445" s="92"/>
      <c r="I10445" s="92"/>
      <c r="J10445" s="92"/>
      <c r="K10445" s="92"/>
      <c r="N10445" s="92"/>
      <c r="O10445" s="92"/>
      <c r="P10445" s="92"/>
      <c r="Q10445" s="92"/>
      <c r="R10445" s="92"/>
    </row>
    <row r="10446" spans="1:18" x14ac:dyDescent="0.3">
      <c r="A10446" s="107"/>
      <c r="B10446" s="92"/>
      <c r="C10446" s="92"/>
      <c r="D10446" s="92"/>
      <c r="E10446" s="92"/>
      <c r="F10446" s="92"/>
      <c r="G10446" s="92"/>
      <c r="H10446" s="92"/>
      <c r="I10446" s="92"/>
      <c r="J10446" s="92"/>
      <c r="K10446" s="92"/>
      <c r="N10446" s="92"/>
      <c r="O10446" s="92"/>
      <c r="P10446" s="92"/>
      <c r="Q10446" s="92"/>
      <c r="R10446" s="92"/>
    </row>
    <row r="10447" spans="1:18" x14ac:dyDescent="0.3">
      <c r="A10447" s="107"/>
      <c r="B10447" s="92"/>
      <c r="C10447" s="92"/>
      <c r="D10447" s="92"/>
      <c r="E10447" s="92"/>
      <c r="F10447" s="92"/>
      <c r="G10447" s="92"/>
      <c r="H10447" s="92"/>
      <c r="I10447" s="92"/>
      <c r="J10447" s="92"/>
      <c r="K10447" s="92"/>
      <c r="N10447" s="92"/>
      <c r="O10447" s="92"/>
      <c r="P10447" s="92"/>
      <c r="Q10447" s="92"/>
      <c r="R10447" s="92"/>
    </row>
    <row r="10448" spans="1:18" x14ac:dyDescent="0.3">
      <c r="A10448" s="107"/>
      <c r="B10448" s="92"/>
      <c r="C10448" s="92"/>
      <c r="D10448" s="92"/>
      <c r="E10448" s="92"/>
      <c r="F10448" s="92"/>
      <c r="G10448" s="92"/>
      <c r="H10448" s="92"/>
      <c r="I10448" s="92"/>
      <c r="J10448" s="92"/>
      <c r="K10448" s="92"/>
      <c r="N10448" s="92"/>
      <c r="O10448" s="92"/>
      <c r="P10448" s="92"/>
      <c r="Q10448" s="92"/>
      <c r="R10448" s="92"/>
    </row>
    <row r="10449" spans="1:18" x14ac:dyDescent="0.3">
      <c r="A10449" s="107"/>
      <c r="B10449" s="92"/>
      <c r="C10449" s="92"/>
      <c r="D10449" s="92"/>
      <c r="E10449" s="92"/>
      <c r="F10449" s="92"/>
      <c r="G10449" s="92"/>
      <c r="H10449" s="92"/>
      <c r="I10449" s="92"/>
      <c r="J10449" s="92"/>
      <c r="K10449" s="92"/>
      <c r="N10449" s="92"/>
      <c r="O10449" s="92"/>
      <c r="P10449" s="92"/>
      <c r="Q10449" s="92"/>
      <c r="R10449" s="92"/>
    </row>
    <row r="10450" spans="1:18" x14ac:dyDescent="0.3">
      <c r="A10450" s="107"/>
      <c r="B10450" s="92"/>
      <c r="C10450" s="92"/>
      <c r="D10450" s="92"/>
      <c r="E10450" s="92"/>
      <c r="F10450" s="92"/>
      <c r="G10450" s="92"/>
      <c r="H10450" s="92"/>
      <c r="I10450" s="92"/>
      <c r="J10450" s="92"/>
      <c r="K10450" s="92"/>
      <c r="N10450" s="92"/>
      <c r="O10450" s="92"/>
      <c r="P10450" s="92"/>
      <c r="Q10450" s="92"/>
      <c r="R10450" s="92"/>
    </row>
    <row r="10451" spans="1:18" x14ac:dyDescent="0.3">
      <c r="A10451" s="107"/>
      <c r="B10451" s="92"/>
      <c r="C10451" s="92"/>
      <c r="D10451" s="92"/>
      <c r="E10451" s="92"/>
      <c r="F10451" s="92"/>
      <c r="G10451" s="92"/>
      <c r="H10451" s="92"/>
      <c r="I10451" s="92"/>
      <c r="J10451" s="92"/>
      <c r="K10451" s="92"/>
      <c r="N10451" s="92"/>
      <c r="O10451" s="92"/>
      <c r="P10451" s="92"/>
      <c r="Q10451" s="92"/>
      <c r="R10451" s="92"/>
    </row>
    <row r="10452" spans="1:18" x14ac:dyDescent="0.3">
      <c r="A10452" s="107"/>
      <c r="B10452" s="92"/>
      <c r="C10452" s="92"/>
      <c r="D10452" s="92"/>
      <c r="E10452" s="92"/>
      <c r="F10452" s="92"/>
      <c r="G10452" s="92"/>
      <c r="H10452" s="92"/>
      <c r="I10452" s="92"/>
      <c r="J10452" s="92"/>
      <c r="K10452" s="92"/>
      <c r="N10452" s="92"/>
      <c r="O10452" s="92"/>
      <c r="P10452" s="92"/>
      <c r="Q10452" s="92"/>
      <c r="R10452" s="92"/>
    </row>
    <row r="10453" spans="1:18" x14ac:dyDescent="0.3">
      <c r="A10453" s="107"/>
      <c r="B10453" s="92"/>
      <c r="C10453" s="92"/>
      <c r="D10453" s="92"/>
      <c r="E10453" s="92"/>
      <c r="F10453" s="92"/>
      <c r="G10453" s="92"/>
      <c r="H10453" s="92"/>
      <c r="I10453" s="92"/>
      <c r="J10453" s="92"/>
      <c r="K10453" s="92"/>
      <c r="N10453" s="92"/>
      <c r="O10453" s="92"/>
      <c r="P10453" s="92"/>
      <c r="Q10453" s="92"/>
      <c r="R10453" s="92"/>
    </row>
    <row r="10454" spans="1:18" x14ac:dyDescent="0.3">
      <c r="A10454" s="107"/>
      <c r="B10454" s="92"/>
      <c r="C10454" s="92"/>
      <c r="D10454" s="92"/>
      <c r="E10454" s="92"/>
      <c r="F10454" s="92"/>
      <c r="G10454" s="92"/>
      <c r="H10454" s="92"/>
      <c r="I10454" s="92"/>
      <c r="J10454" s="92"/>
      <c r="K10454" s="92"/>
      <c r="N10454" s="92"/>
      <c r="O10454" s="92"/>
      <c r="P10454" s="92"/>
      <c r="Q10454" s="92"/>
      <c r="R10454" s="92"/>
    </row>
    <row r="10455" spans="1:18" x14ac:dyDescent="0.3">
      <c r="A10455" s="107"/>
      <c r="B10455" s="92"/>
      <c r="C10455" s="92"/>
      <c r="D10455" s="92"/>
      <c r="E10455" s="92"/>
      <c r="F10455" s="92"/>
      <c r="G10455" s="92"/>
      <c r="H10455" s="92"/>
      <c r="I10455" s="92"/>
      <c r="J10455" s="92"/>
      <c r="K10455" s="92"/>
      <c r="N10455" s="92"/>
      <c r="O10455" s="92"/>
      <c r="P10455" s="92"/>
      <c r="Q10455" s="92"/>
      <c r="R10455" s="92"/>
    </row>
    <row r="10456" spans="1:18" x14ac:dyDescent="0.3">
      <c r="A10456" s="107"/>
      <c r="B10456" s="92"/>
      <c r="C10456" s="92"/>
      <c r="D10456" s="92"/>
      <c r="E10456" s="92"/>
      <c r="F10456" s="92"/>
      <c r="G10456" s="92"/>
      <c r="H10456" s="92"/>
      <c r="I10456" s="92"/>
      <c r="J10456" s="92"/>
      <c r="K10456" s="92"/>
      <c r="N10456" s="92"/>
      <c r="O10456" s="92"/>
      <c r="P10456" s="92"/>
      <c r="Q10456" s="92"/>
      <c r="R10456" s="92"/>
    </row>
    <row r="10457" spans="1:18" x14ac:dyDescent="0.3">
      <c r="A10457" s="107"/>
      <c r="B10457" s="92"/>
      <c r="C10457" s="92"/>
      <c r="D10457" s="92"/>
      <c r="E10457" s="92"/>
      <c r="F10457" s="92"/>
      <c r="G10457" s="92"/>
      <c r="H10457" s="92"/>
      <c r="I10457" s="92"/>
      <c r="J10457" s="92"/>
      <c r="K10457" s="92"/>
      <c r="N10457" s="92"/>
      <c r="O10457" s="92"/>
      <c r="P10457" s="92"/>
      <c r="Q10457" s="92"/>
      <c r="R10457" s="92"/>
    </row>
    <row r="10458" spans="1:18" x14ac:dyDescent="0.3">
      <c r="A10458" s="107"/>
      <c r="B10458" s="92"/>
      <c r="C10458" s="92"/>
      <c r="D10458" s="92"/>
      <c r="E10458" s="92"/>
      <c r="F10458" s="92"/>
      <c r="G10458" s="92"/>
      <c r="H10458" s="92"/>
      <c r="I10458" s="92"/>
      <c r="J10458" s="92"/>
      <c r="K10458" s="92"/>
      <c r="N10458" s="92"/>
      <c r="O10458" s="92"/>
      <c r="P10458" s="92"/>
      <c r="Q10458" s="92"/>
      <c r="R10458" s="92"/>
    </row>
    <row r="10459" spans="1:18" x14ac:dyDescent="0.3">
      <c r="A10459" s="107"/>
      <c r="B10459" s="92"/>
      <c r="C10459" s="92"/>
      <c r="D10459" s="92"/>
      <c r="E10459" s="92"/>
      <c r="F10459" s="92"/>
      <c r="G10459" s="92"/>
      <c r="H10459" s="92"/>
      <c r="I10459" s="92"/>
      <c r="J10459" s="92"/>
      <c r="K10459" s="92"/>
      <c r="N10459" s="92"/>
      <c r="O10459" s="92"/>
      <c r="P10459" s="92"/>
      <c r="Q10459" s="92"/>
      <c r="R10459" s="92"/>
    </row>
    <row r="10460" spans="1:18" x14ac:dyDescent="0.3">
      <c r="A10460" s="107"/>
      <c r="B10460" s="92"/>
      <c r="C10460" s="92"/>
      <c r="D10460" s="92"/>
      <c r="E10460" s="92"/>
      <c r="F10460" s="92"/>
      <c r="G10460" s="92"/>
      <c r="H10460" s="92"/>
      <c r="I10460" s="92"/>
      <c r="J10460" s="92"/>
      <c r="K10460" s="92"/>
      <c r="N10460" s="92"/>
      <c r="O10460" s="92"/>
      <c r="P10460" s="92"/>
      <c r="Q10460" s="92"/>
      <c r="R10460" s="92"/>
    </row>
    <row r="10461" spans="1:18" x14ac:dyDescent="0.3">
      <c r="A10461" s="107"/>
      <c r="B10461" s="92"/>
      <c r="C10461" s="92"/>
      <c r="D10461" s="92"/>
      <c r="E10461" s="92"/>
      <c r="F10461" s="92"/>
      <c r="G10461" s="92"/>
      <c r="H10461" s="92"/>
      <c r="I10461" s="92"/>
      <c r="J10461" s="92"/>
      <c r="K10461" s="92"/>
      <c r="N10461" s="92"/>
      <c r="O10461" s="92"/>
      <c r="P10461" s="92"/>
      <c r="Q10461" s="92"/>
      <c r="R10461" s="92"/>
    </row>
    <row r="10462" spans="1:18" x14ac:dyDescent="0.3">
      <c r="A10462" s="107"/>
      <c r="B10462" s="92"/>
      <c r="C10462" s="92"/>
      <c r="D10462" s="92"/>
      <c r="E10462" s="92"/>
      <c r="F10462" s="92"/>
      <c r="G10462" s="92"/>
      <c r="H10462" s="92"/>
      <c r="I10462" s="92"/>
      <c r="J10462" s="92"/>
      <c r="K10462" s="92"/>
      <c r="N10462" s="92"/>
      <c r="O10462" s="92"/>
      <c r="P10462" s="92"/>
      <c r="Q10462" s="92"/>
      <c r="R10462" s="92"/>
    </row>
    <row r="10463" spans="1:18" x14ac:dyDescent="0.3">
      <c r="A10463" s="107"/>
      <c r="B10463" s="92"/>
      <c r="C10463" s="92"/>
      <c r="D10463" s="92"/>
      <c r="E10463" s="92"/>
      <c r="F10463" s="92"/>
      <c r="G10463" s="92"/>
      <c r="H10463" s="92"/>
      <c r="I10463" s="92"/>
      <c r="J10463" s="92"/>
      <c r="K10463" s="92"/>
      <c r="N10463" s="92"/>
      <c r="O10463" s="92"/>
      <c r="P10463" s="92"/>
      <c r="Q10463" s="92"/>
      <c r="R10463" s="92"/>
    </row>
    <row r="10464" spans="1:18" x14ac:dyDescent="0.3">
      <c r="A10464" s="107"/>
      <c r="B10464" s="92"/>
      <c r="C10464" s="92"/>
      <c r="D10464" s="92"/>
      <c r="E10464" s="92"/>
      <c r="F10464" s="92"/>
      <c r="G10464" s="92"/>
      <c r="H10464" s="92"/>
      <c r="I10464" s="92"/>
      <c r="J10464" s="92"/>
      <c r="K10464" s="92"/>
      <c r="N10464" s="92"/>
      <c r="O10464" s="92"/>
      <c r="P10464" s="92"/>
      <c r="Q10464" s="92"/>
      <c r="R10464" s="92"/>
    </row>
    <row r="10465" spans="1:18" x14ac:dyDescent="0.3">
      <c r="A10465" s="107"/>
      <c r="B10465" s="92"/>
      <c r="C10465" s="92"/>
      <c r="D10465" s="92"/>
      <c r="E10465" s="92"/>
      <c r="F10465" s="92"/>
      <c r="G10465" s="92"/>
      <c r="H10465" s="92"/>
      <c r="I10465" s="92"/>
      <c r="J10465" s="92"/>
      <c r="K10465" s="92"/>
      <c r="N10465" s="92"/>
      <c r="O10465" s="92"/>
      <c r="P10465" s="92"/>
      <c r="Q10465" s="92"/>
      <c r="R10465" s="92"/>
    </row>
    <row r="10466" spans="1:18" x14ac:dyDescent="0.3">
      <c r="A10466" s="107"/>
      <c r="B10466" s="92"/>
      <c r="C10466" s="92"/>
      <c r="D10466" s="92"/>
      <c r="E10466" s="92"/>
      <c r="F10466" s="92"/>
      <c r="G10466" s="92"/>
      <c r="H10466" s="92"/>
      <c r="I10466" s="92"/>
      <c r="J10466" s="92"/>
      <c r="K10466" s="92"/>
      <c r="N10466" s="92"/>
      <c r="O10466" s="92"/>
      <c r="P10466" s="92"/>
      <c r="Q10466" s="92"/>
      <c r="R10466" s="92"/>
    </row>
    <row r="10467" spans="1:18" x14ac:dyDescent="0.3">
      <c r="A10467" s="107"/>
      <c r="B10467" s="92"/>
      <c r="C10467" s="92"/>
      <c r="D10467" s="92"/>
      <c r="E10467" s="92"/>
      <c r="F10467" s="92"/>
      <c r="G10467" s="92"/>
      <c r="H10467" s="92"/>
      <c r="I10467" s="92"/>
      <c r="J10467" s="92"/>
      <c r="K10467" s="92"/>
      <c r="N10467" s="92"/>
      <c r="O10467" s="92"/>
      <c r="P10467" s="92"/>
      <c r="Q10467" s="92"/>
      <c r="R10467" s="92"/>
    </row>
    <row r="10468" spans="1:18" x14ac:dyDescent="0.3">
      <c r="A10468" s="107"/>
      <c r="B10468" s="92"/>
      <c r="C10468" s="92"/>
      <c r="D10468" s="92"/>
      <c r="E10468" s="92"/>
      <c r="F10468" s="92"/>
      <c r="G10468" s="92"/>
      <c r="H10468" s="92"/>
      <c r="I10468" s="92"/>
      <c r="J10468" s="92"/>
      <c r="K10468" s="92"/>
      <c r="N10468" s="92"/>
      <c r="O10468" s="92"/>
      <c r="P10468" s="92"/>
      <c r="Q10468" s="92"/>
      <c r="R10468" s="92"/>
    </row>
    <row r="10469" spans="1:18" x14ac:dyDescent="0.3">
      <c r="A10469" s="107"/>
      <c r="B10469" s="92"/>
      <c r="C10469" s="92"/>
      <c r="D10469" s="92"/>
      <c r="E10469" s="92"/>
      <c r="F10469" s="92"/>
      <c r="G10469" s="92"/>
      <c r="H10469" s="92"/>
      <c r="I10469" s="92"/>
      <c r="J10469" s="92"/>
      <c r="K10469" s="92"/>
      <c r="N10469" s="92"/>
      <c r="O10469" s="92"/>
      <c r="P10469" s="92"/>
      <c r="Q10469" s="92"/>
      <c r="R10469" s="92"/>
    </row>
    <row r="10470" spans="1:18" x14ac:dyDescent="0.3">
      <c r="A10470" s="107"/>
      <c r="B10470" s="92"/>
      <c r="C10470" s="92"/>
      <c r="D10470" s="92"/>
      <c r="E10470" s="92"/>
      <c r="F10470" s="92"/>
      <c r="G10470" s="92"/>
      <c r="H10470" s="92"/>
      <c r="I10470" s="92"/>
      <c r="J10470" s="92"/>
      <c r="K10470" s="92"/>
      <c r="N10470" s="92"/>
      <c r="O10470" s="92"/>
      <c r="P10470" s="92"/>
      <c r="Q10470" s="92"/>
      <c r="R10470" s="92"/>
    </row>
    <row r="10471" spans="1:18" x14ac:dyDescent="0.3">
      <c r="A10471" s="107"/>
      <c r="B10471" s="92"/>
      <c r="C10471" s="92"/>
      <c r="D10471" s="92"/>
      <c r="E10471" s="92"/>
      <c r="F10471" s="92"/>
      <c r="G10471" s="92"/>
      <c r="H10471" s="92"/>
      <c r="I10471" s="92"/>
      <c r="J10471" s="92"/>
      <c r="K10471" s="92"/>
      <c r="N10471" s="92"/>
      <c r="O10471" s="92"/>
      <c r="P10471" s="92"/>
      <c r="Q10471" s="92"/>
      <c r="R10471" s="92"/>
    </row>
    <row r="10472" spans="1:18" x14ac:dyDescent="0.3">
      <c r="A10472" s="107"/>
      <c r="B10472" s="92"/>
      <c r="C10472" s="92"/>
      <c r="D10472" s="92"/>
      <c r="E10472" s="92"/>
      <c r="F10472" s="92"/>
      <c r="G10472" s="92"/>
      <c r="H10472" s="92"/>
      <c r="I10472" s="92"/>
      <c r="J10472" s="92"/>
      <c r="K10472" s="92"/>
      <c r="N10472" s="92"/>
      <c r="O10472" s="92"/>
      <c r="P10472" s="92"/>
      <c r="Q10472" s="92"/>
      <c r="R10472" s="92"/>
    </row>
    <row r="10473" spans="1:18" x14ac:dyDescent="0.3">
      <c r="A10473" s="107"/>
      <c r="B10473" s="92"/>
      <c r="C10473" s="92"/>
      <c r="D10473" s="92"/>
      <c r="E10473" s="92"/>
      <c r="F10473" s="92"/>
      <c r="G10473" s="92"/>
      <c r="H10473" s="92"/>
      <c r="I10473" s="92"/>
      <c r="J10473" s="92"/>
      <c r="K10473" s="92"/>
      <c r="N10473" s="92"/>
      <c r="O10473" s="92"/>
      <c r="P10473" s="92"/>
      <c r="Q10473" s="92"/>
      <c r="R10473" s="92"/>
    </row>
    <row r="10474" spans="1:18" x14ac:dyDescent="0.3">
      <c r="A10474" s="107"/>
      <c r="B10474" s="92"/>
      <c r="C10474" s="92"/>
      <c r="D10474" s="92"/>
      <c r="E10474" s="92"/>
      <c r="F10474" s="92"/>
      <c r="G10474" s="92"/>
      <c r="H10474" s="92"/>
      <c r="I10474" s="92"/>
      <c r="J10474" s="92"/>
      <c r="K10474" s="92"/>
      <c r="N10474" s="92"/>
      <c r="O10474" s="92"/>
      <c r="P10474" s="92"/>
      <c r="Q10474" s="92"/>
      <c r="R10474" s="92"/>
    </row>
    <row r="10475" spans="1:18" x14ac:dyDescent="0.3">
      <c r="A10475" s="107"/>
      <c r="B10475" s="92"/>
      <c r="C10475" s="92"/>
      <c r="D10475" s="92"/>
      <c r="E10475" s="92"/>
      <c r="F10475" s="92"/>
      <c r="G10475" s="92"/>
      <c r="H10475" s="92"/>
      <c r="I10475" s="92"/>
      <c r="J10475" s="92"/>
      <c r="K10475" s="92"/>
      <c r="N10475" s="92"/>
      <c r="O10475" s="92"/>
      <c r="P10475" s="92"/>
      <c r="Q10475" s="92"/>
      <c r="R10475" s="92"/>
    </row>
    <row r="10476" spans="1:18" x14ac:dyDescent="0.3">
      <c r="A10476" s="107"/>
      <c r="B10476" s="92"/>
      <c r="C10476" s="92"/>
      <c r="D10476" s="92"/>
      <c r="E10476" s="92"/>
      <c r="F10476" s="92"/>
      <c r="G10476" s="92"/>
      <c r="H10476" s="92"/>
      <c r="I10476" s="92"/>
      <c r="J10476" s="92"/>
      <c r="K10476" s="92"/>
      <c r="N10476" s="92"/>
      <c r="O10476" s="92"/>
      <c r="P10476" s="92"/>
      <c r="Q10476" s="92"/>
      <c r="R10476" s="92"/>
    </row>
    <row r="10477" spans="1:18" x14ac:dyDescent="0.3">
      <c r="A10477" s="107"/>
      <c r="B10477" s="92"/>
      <c r="C10477" s="92"/>
      <c r="D10477" s="92"/>
      <c r="E10477" s="92"/>
      <c r="F10477" s="92"/>
      <c r="G10477" s="92"/>
      <c r="H10477" s="92"/>
      <c r="I10477" s="92"/>
      <c r="J10477" s="92"/>
      <c r="K10477" s="92"/>
      <c r="N10477" s="92"/>
      <c r="O10477" s="92"/>
      <c r="P10477" s="92"/>
      <c r="Q10477" s="92"/>
      <c r="R10477" s="92"/>
    </row>
    <row r="10478" spans="1:18" x14ac:dyDescent="0.3">
      <c r="A10478" s="107"/>
      <c r="B10478" s="92"/>
      <c r="C10478" s="92"/>
      <c r="D10478" s="92"/>
      <c r="E10478" s="92"/>
      <c r="F10478" s="92"/>
      <c r="G10478" s="92"/>
      <c r="H10478" s="92"/>
      <c r="I10478" s="92"/>
      <c r="J10478" s="92"/>
      <c r="K10478" s="92"/>
      <c r="N10478" s="92"/>
      <c r="O10478" s="92"/>
      <c r="P10478" s="92"/>
      <c r="Q10478" s="92"/>
      <c r="R10478" s="92"/>
    </row>
    <row r="10479" spans="1:18" x14ac:dyDescent="0.3">
      <c r="A10479" s="107"/>
      <c r="B10479" s="92"/>
      <c r="C10479" s="92"/>
      <c r="D10479" s="92"/>
      <c r="E10479" s="92"/>
      <c r="F10479" s="92"/>
      <c r="G10479" s="92"/>
      <c r="H10479" s="92"/>
      <c r="I10479" s="92"/>
      <c r="J10479" s="92"/>
      <c r="K10479" s="92"/>
      <c r="N10479" s="92"/>
      <c r="O10479" s="92"/>
      <c r="P10479" s="92"/>
      <c r="Q10479" s="92"/>
      <c r="R10479" s="92"/>
    </row>
    <row r="10480" spans="1:18" x14ac:dyDescent="0.3">
      <c r="A10480" s="107"/>
      <c r="B10480" s="92"/>
      <c r="C10480" s="92"/>
      <c r="D10480" s="92"/>
      <c r="E10480" s="92"/>
      <c r="F10480" s="92"/>
      <c r="G10480" s="92"/>
      <c r="H10480" s="92"/>
      <c r="I10480" s="92"/>
      <c r="J10480" s="92"/>
      <c r="K10480" s="92"/>
      <c r="N10480" s="92"/>
      <c r="O10480" s="92"/>
      <c r="P10480" s="92"/>
      <c r="Q10480" s="92"/>
      <c r="R10480" s="92"/>
    </row>
    <row r="10481" spans="1:18" x14ac:dyDescent="0.3">
      <c r="A10481" s="107"/>
      <c r="B10481" s="92"/>
      <c r="C10481" s="92"/>
      <c r="D10481" s="92"/>
      <c r="E10481" s="92"/>
      <c r="F10481" s="92"/>
      <c r="G10481" s="92"/>
      <c r="H10481" s="92"/>
      <c r="I10481" s="92"/>
      <c r="J10481" s="92"/>
      <c r="K10481" s="92"/>
      <c r="N10481" s="92"/>
      <c r="O10481" s="92"/>
      <c r="P10481" s="92"/>
      <c r="Q10481" s="92"/>
      <c r="R10481" s="92"/>
    </row>
    <row r="10482" spans="1:18" x14ac:dyDescent="0.3">
      <c r="A10482" s="107"/>
      <c r="B10482" s="92"/>
      <c r="C10482" s="92"/>
      <c r="D10482" s="92"/>
      <c r="E10482" s="92"/>
      <c r="F10482" s="92"/>
      <c r="G10482" s="92"/>
      <c r="H10482" s="92"/>
      <c r="I10482" s="92"/>
      <c r="J10482" s="92"/>
      <c r="K10482" s="92"/>
      <c r="N10482" s="92"/>
      <c r="O10482" s="92"/>
      <c r="P10482" s="92"/>
      <c r="Q10482" s="92"/>
      <c r="R10482" s="92"/>
    </row>
    <row r="10483" spans="1:18" x14ac:dyDescent="0.3">
      <c r="A10483" s="107"/>
      <c r="B10483" s="92"/>
      <c r="C10483" s="92"/>
      <c r="D10483" s="92"/>
      <c r="E10483" s="92"/>
      <c r="F10483" s="92"/>
      <c r="G10483" s="92"/>
      <c r="H10483" s="92"/>
      <c r="I10483" s="92"/>
      <c r="J10483" s="92"/>
      <c r="K10483" s="92"/>
      <c r="N10483" s="92"/>
      <c r="O10483" s="92"/>
      <c r="P10483" s="92"/>
      <c r="Q10483" s="92"/>
      <c r="R10483" s="92"/>
    </row>
    <row r="10484" spans="1:18" x14ac:dyDescent="0.3">
      <c r="A10484" s="107"/>
      <c r="B10484" s="92"/>
      <c r="C10484" s="92"/>
      <c r="D10484" s="92"/>
      <c r="E10484" s="92"/>
      <c r="F10484" s="92"/>
      <c r="G10484" s="92"/>
      <c r="H10484" s="92"/>
      <c r="I10484" s="92"/>
      <c r="J10484" s="92"/>
      <c r="K10484" s="92"/>
      <c r="N10484" s="92"/>
      <c r="O10484" s="92"/>
      <c r="P10484" s="92"/>
      <c r="Q10484" s="92"/>
      <c r="R10484" s="92"/>
    </row>
    <row r="10485" spans="1:18" x14ac:dyDescent="0.3">
      <c r="A10485" s="107"/>
      <c r="B10485" s="92"/>
      <c r="C10485" s="92"/>
      <c r="D10485" s="92"/>
      <c r="E10485" s="92"/>
      <c r="F10485" s="92"/>
      <c r="G10485" s="92"/>
      <c r="H10485" s="92"/>
      <c r="I10485" s="92"/>
      <c r="J10485" s="92"/>
      <c r="K10485" s="92"/>
      <c r="N10485" s="92"/>
      <c r="O10485" s="92"/>
      <c r="P10485" s="92"/>
      <c r="Q10485" s="92"/>
      <c r="R10485" s="92"/>
    </row>
    <row r="10486" spans="1:18" x14ac:dyDescent="0.3">
      <c r="A10486" s="107"/>
      <c r="B10486" s="92"/>
      <c r="C10486" s="92"/>
      <c r="D10486" s="92"/>
      <c r="E10486" s="92"/>
      <c r="F10486" s="92"/>
      <c r="G10486" s="92"/>
      <c r="H10486" s="92"/>
      <c r="I10486" s="92"/>
      <c r="J10486" s="92"/>
      <c r="K10486" s="92"/>
      <c r="N10486" s="92"/>
      <c r="O10486" s="92"/>
      <c r="P10486" s="92"/>
      <c r="Q10486" s="92"/>
      <c r="R10486" s="92"/>
    </row>
    <row r="10487" spans="1:18" x14ac:dyDescent="0.3">
      <c r="A10487" s="107"/>
      <c r="B10487" s="92"/>
      <c r="C10487" s="92"/>
      <c r="D10487" s="92"/>
      <c r="E10487" s="92"/>
      <c r="F10487" s="92"/>
      <c r="G10487" s="92"/>
      <c r="H10487" s="92"/>
      <c r="I10487" s="92"/>
      <c r="J10487" s="92"/>
      <c r="K10487" s="92"/>
      <c r="N10487" s="92"/>
      <c r="O10487" s="92"/>
      <c r="P10487" s="92"/>
      <c r="Q10487" s="92"/>
      <c r="R10487" s="92"/>
    </row>
    <row r="10488" spans="1:18" x14ac:dyDescent="0.3">
      <c r="A10488" s="107"/>
      <c r="B10488" s="92"/>
      <c r="C10488" s="92"/>
      <c r="D10488" s="92"/>
      <c r="E10488" s="92"/>
      <c r="F10488" s="92"/>
      <c r="G10488" s="92"/>
      <c r="H10488" s="92"/>
      <c r="I10488" s="92"/>
      <c r="J10488" s="92"/>
      <c r="K10488" s="92"/>
      <c r="N10488" s="92"/>
      <c r="O10488" s="92"/>
      <c r="P10488" s="92"/>
      <c r="Q10488" s="92"/>
      <c r="R10488" s="92"/>
    </row>
    <row r="10489" spans="1:18" x14ac:dyDescent="0.3">
      <c r="A10489" s="107"/>
      <c r="B10489" s="92"/>
      <c r="C10489" s="92"/>
      <c r="D10489" s="92"/>
      <c r="E10489" s="92"/>
      <c r="F10489" s="92"/>
      <c r="G10489" s="92"/>
      <c r="H10489" s="92"/>
      <c r="I10489" s="92"/>
      <c r="J10489" s="92"/>
      <c r="K10489" s="92"/>
      <c r="N10489" s="92"/>
      <c r="O10489" s="92"/>
      <c r="P10489" s="92"/>
      <c r="Q10489" s="92"/>
      <c r="R10489" s="92"/>
    </row>
    <row r="10490" spans="1:18" x14ac:dyDescent="0.3">
      <c r="A10490" s="107"/>
      <c r="B10490" s="92"/>
      <c r="C10490" s="92"/>
      <c r="D10490" s="92"/>
      <c r="E10490" s="92"/>
      <c r="F10490" s="92"/>
      <c r="G10490" s="92"/>
      <c r="H10490" s="92"/>
      <c r="I10490" s="92"/>
      <c r="J10490" s="92"/>
      <c r="K10490" s="92"/>
      <c r="N10490" s="92"/>
      <c r="O10490" s="92"/>
      <c r="P10490" s="92"/>
      <c r="Q10490" s="92"/>
      <c r="R10490" s="92"/>
    </row>
    <row r="10491" spans="1:18" x14ac:dyDescent="0.3">
      <c r="A10491" s="107"/>
      <c r="B10491" s="92"/>
      <c r="C10491" s="92"/>
      <c r="D10491" s="92"/>
      <c r="E10491" s="92"/>
      <c r="F10491" s="92"/>
      <c r="G10491" s="92"/>
      <c r="H10491" s="92"/>
      <c r="I10491" s="92"/>
      <c r="J10491" s="92"/>
      <c r="K10491" s="92"/>
      <c r="N10491" s="92"/>
      <c r="O10491" s="92"/>
      <c r="P10491" s="92"/>
      <c r="Q10491" s="92"/>
      <c r="R10491" s="92"/>
    </row>
    <row r="10492" spans="1:18" x14ac:dyDescent="0.3">
      <c r="A10492" s="107"/>
      <c r="B10492" s="92"/>
      <c r="C10492" s="92"/>
      <c r="D10492" s="92"/>
      <c r="E10492" s="92"/>
      <c r="F10492" s="92"/>
      <c r="G10492" s="92"/>
      <c r="H10492" s="92"/>
      <c r="I10492" s="92"/>
      <c r="J10492" s="92"/>
      <c r="K10492" s="92"/>
      <c r="N10492" s="92"/>
      <c r="O10492" s="92"/>
      <c r="P10492" s="92"/>
      <c r="Q10492" s="92"/>
      <c r="R10492" s="92"/>
    </row>
    <row r="10493" spans="1:18" x14ac:dyDescent="0.3">
      <c r="A10493" s="107"/>
      <c r="B10493" s="92"/>
      <c r="C10493" s="92"/>
      <c r="D10493" s="92"/>
      <c r="E10493" s="92"/>
      <c r="F10493" s="92"/>
      <c r="G10493" s="92"/>
      <c r="H10493" s="92"/>
      <c r="I10493" s="92"/>
      <c r="J10493" s="92"/>
      <c r="K10493" s="92"/>
      <c r="N10493" s="92"/>
      <c r="O10493" s="92"/>
      <c r="P10493" s="92"/>
      <c r="Q10493" s="92"/>
      <c r="R10493" s="92"/>
    </row>
    <row r="10494" spans="1:18" x14ac:dyDescent="0.3">
      <c r="A10494" s="107"/>
      <c r="B10494" s="92"/>
      <c r="C10494" s="92"/>
      <c r="D10494" s="92"/>
      <c r="E10494" s="92"/>
      <c r="F10494" s="92"/>
      <c r="G10494" s="92"/>
      <c r="H10494" s="92"/>
      <c r="I10494" s="92"/>
      <c r="J10494" s="92"/>
      <c r="K10494" s="92"/>
      <c r="N10494" s="92"/>
      <c r="O10494" s="92"/>
      <c r="P10494" s="92"/>
      <c r="Q10494" s="92"/>
      <c r="R10494" s="92"/>
    </row>
    <row r="10495" spans="1:18" x14ac:dyDescent="0.3">
      <c r="A10495" s="107"/>
      <c r="B10495" s="92"/>
      <c r="C10495" s="92"/>
      <c r="D10495" s="92"/>
      <c r="E10495" s="92"/>
      <c r="F10495" s="92"/>
      <c r="G10495" s="92"/>
      <c r="H10495" s="92"/>
      <c r="I10495" s="92"/>
      <c r="J10495" s="92"/>
      <c r="K10495" s="92"/>
      <c r="N10495" s="92"/>
      <c r="O10495" s="92"/>
      <c r="P10495" s="92"/>
      <c r="Q10495" s="92"/>
      <c r="R10495" s="92"/>
    </row>
    <row r="10496" spans="1:18" x14ac:dyDescent="0.3">
      <c r="A10496" s="107"/>
      <c r="B10496" s="92"/>
      <c r="C10496" s="92"/>
      <c r="D10496" s="92"/>
      <c r="E10496" s="92"/>
      <c r="F10496" s="92"/>
      <c r="G10496" s="92"/>
      <c r="H10496" s="92"/>
      <c r="I10496" s="92"/>
      <c r="J10496" s="92"/>
      <c r="K10496" s="92"/>
      <c r="N10496" s="92"/>
      <c r="O10496" s="92"/>
      <c r="P10496" s="92"/>
      <c r="Q10496" s="92"/>
      <c r="R10496" s="92"/>
    </row>
    <row r="10497" spans="1:18" x14ac:dyDescent="0.3">
      <c r="A10497" s="107"/>
      <c r="B10497" s="92"/>
      <c r="C10497" s="92"/>
      <c r="D10497" s="92"/>
      <c r="E10497" s="92"/>
      <c r="F10497" s="92"/>
      <c r="G10497" s="92"/>
      <c r="H10497" s="92"/>
      <c r="I10497" s="92"/>
      <c r="J10497" s="92"/>
      <c r="K10497" s="92"/>
      <c r="N10497" s="92"/>
      <c r="O10497" s="92"/>
      <c r="P10497" s="92"/>
      <c r="Q10497" s="92"/>
      <c r="R10497" s="92"/>
    </row>
    <row r="10498" spans="1:18" x14ac:dyDescent="0.3">
      <c r="A10498" s="107"/>
      <c r="B10498" s="92"/>
      <c r="C10498" s="92"/>
      <c r="D10498" s="92"/>
      <c r="E10498" s="92"/>
      <c r="F10498" s="92"/>
      <c r="G10498" s="92"/>
      <c r="H10498" s="92"/>
      <c r="I10498" s="92"/>
      <c r="J10498" s="92"/>
      <c r="K10498" s="92"/>
      <c r="N10498" s="92"/>
      <c r="O10498" s="92"/>
      <c r="P10498" s="92"/>
      <c r="Q10498" s="92"/>
      <c r="R10498" s="92"/>
    </row>
    <row r="10499" spans="1:18" x14ac:dyDescent="0.3">
      <c r="A10499" s="107"/>
      <c r="B10499" s="92"/>
      <c r="C10499" s="92"/>
      <c r="D10499" s="92"/>
      <c r="E10499" s="92"/>
      <c r="F10499" s="92"/>
      <c r="G10499" s="92"/>
      <c r="H10499" s="92"/>
      <c r="I10499" s="92"/>
      <c r="J10499" s="92"/>
      <c r="K10499" s="92"/>
      <c r="N10499" s="92"/>
      <c r="O10499" s="92"/>
      <c r="P10499" s="92"/>
      <c r="Q10499" s="92"/>
      <c r="R10499" s="92"/>
    </row>
    <row r="10500" spans="1:18" x14ac:dyDescent="0.3">
      <c r="A10500" s="107"/>
      <c r="B10500" s="92"/>
      <c r="C10500" s="92"/>
      <c r="D10500" s="92"/>
      <c r="E10500" s="92"/>
      <c r="F10500" s="92"/>
      <c r="G10500" s="92"/>
      <c r="H10500" s="92"/>
      <c r="I10500" s="92"/>
      <c r="J10500" s="92"/>
      <c r="K10500" s="92"/>
      <c r="N10500" s="92"/>
      <c r="O10500" s="92"/>
      <c r="P10500" s="92"/>
      <c r="Q10500" s="92"/>
      <c r="R10500" s="92"/>
    </row>
    <row r="10501" spans="1:18" x14ac:dyDescent="0.3">
      <c r="A10501" s="107"/>
      <c r="B10501" s="92"/>
      <c r="C10501" s="92"/>
      <c r="D10501" s="92"/>
      <c r="E10501" s="92"/>
      <c r="F10501" s="92"/>
      <c r="G10501" s="92"/>
      <c r="H10501" s="92"/>
      <c r="I10501" s="92"/>
      <c r="J10501" s="92"/>
      <c r="K10501" s="92"/>
      <c r="N10501" s="92"/>
      <c r="O10501" s="92"/>
      <c r="P10501" s="92"/>
      <c r="Q10501" s="92"/>
      <c r="R10501" s="92"/>
    </row>
    <row r="10502" spans="1:18" x14ac:dyDescent="0.3">
      <c r="A10502" s="107"/>
      <c r="B10502" s="92"/>
      <c r="C10502" s="92"/>
      <c r="D10502" s="92"/>
      <c r="E10502" s="92"/>
      <c r="F10502" s="92"/>
      <c r="G10502" s="92"/>
      <c r="H10502" s="92"/>
      <c r="I10502" s="92"/>
      <c r="J10502" s="92"/>
      <c r="K10502" s="92"/>
      <c r="N10502" s="92"/>
      <c r="O10502" s="92"/>
      <c r="P10502" s="92"/>
      <c r="Q10502" s="92"/>
      <c r="R10502" s="92"/>
    </row>
    <row r="10503" spans="1:18" x14ac:dyDescent="0.3">
      <c r="A10503" s="107"/>
      <c r="B10503" s="92"/>
      <c r="C10503" s="92"/>
      <c r="D10503" s="92"/>
      <c r="E10503" s="92"/>
      <c r="F10503" s="92"/>
      <c r="G10503" s="92"/>
      <c r="H10503" s="92"/>
      <c r="I10503" s="92"/>
      <c r="J10503" s="92"/>
      <c r="K10503" s="92"/>
      <c r="N10503" s="92"/>
      <c r="O10503" s="92"/>
      <c r="P10503" s="92"/>
      <c r="Q10503" s="92"/>
      <c r="R10503" s="92"/>
    </row>
    <row r="10504" spans="1:18" x14ac:dyDescent="0.3">
      <c r="A10504" s="107"/>
      <c r="B10504" s="92"/>
      <c r="C10504" s="92"/>
      <c r="D10504" s="92"/>
      <c r="E10504" s="92"/>
      <c r="F10504" s="92"/>
      <c r="G10504" s="92"/>
      <c r="H10504" s="92"/>
      <c r="I10504" s="92"/>
      <c r="J10504" s="92"/>
      <c r="K10504" s="92"/>
      <c r="N10504" s="92"/>
      <c r="O10504" s="92"/>
      <c r="P10504" s="92"/>
      <c r="Q10504" s="92"/>
      <c r="R10504" s="92"/>
    </row>
    <row r="10505" spans="1:18" x14ac:dyDescent="0.3">
      <c r="A10505" s="107"/>
      <c r="B10505" s="92"/>
      <c r="C10505" s="92"/>
      <c r="D10505" s="92"/>
      <c r="E10505" s="92"/>
      <c r="F10505" s="92"/>
      <c r="G10505" s="92"/>
      <c r="H10505" s="92"/>
      <c r="I10505" s="92"/>
      <c r="J10505" s="92"/>
      <c r="K10505" s="92"/>
      <c r="N10505" s="92"/>
      <c r="O10505" s="92"/>
      <c r="P10505" s="92"/>
      <c r="Q10505" s="92"/>
      <c r="R10505" s="92"/>
    </row>
    <row r="10506" spans="1:18" x14ac:dyDescent="0.3">
      <c r="A10506" s="107"/>
      <c r="B10506" s="92"/>
      <c r="C10506" s="92"/>
      <c r="D10506" s="92"/>
      <c r="E10506" s="92"/>
      <c r="F10506" s="92"/>
      <c r="G10506" s="92"/>
      <c r="H10506" s="92"/>
      <c r="I10506" s="92"/>
      <c r="J10506" s="92"/>
      <c r="K10506" s="92"/>
      <c r="N10506" s="92"/>
      <c r="O10506" s="92"/>
      <c r="P10506" s="92"/>
      <c r="Q10506" s="92"/>
      <c r="R10506" s="92"/>
    </row>
    <row r="10507" spans="1:18" x14ac:dyDescent="0.3">
      <c r="A10507" s="107"/>
      <c r="B10507" s="92"/>
      <c r="C10507" s="92"/>
      <c r="D10507" s="92"/>
      <c r="E10507" s="92"/>
      <c r="F10507" s="92"/>
      <c r="G10507" s="92"/>
      <c r="H10507" s="92"/>
      <c r="I10507" s="92"/>
      <c r="J10507" s="92"/>
      <c r="K10507" s="92"/>
      <c r="N10507" s="92"/>
      <c r="O10507" s="92"/>
      <c r="P10507" s="92"/>
      <c r="Q10507" s="92"/>
      <c r="R10507" s="92"/>
    </row>
    <row r="10508" spans="1:18" x14ac:dyDescent="0.3">
      <c r="A10508" s="107"/>
      <c r="B10508" s="92"/>
      <c r="C10508" s="92"/>
      <c r="D10508" s="92"/>
      <c r="E10508" s="92"/>
      <c r="F10508" s="92"/>
      <c r="G10508" s="92"/>
      <c r="H10508" s="92"/>
      <c r="I10508" s="92"/>
      <c r="J10508" s="92"/>
      <c r="K10508" s="92"/>
      <c r="N10508" s="92"/>
      <c r="O10508" s="92"/>
      <c r="P10508" s="92"/>
      <c r="Q10508" s="92"/>
      <c r="R10508" s="92"/>
    </row>
    <row r="10509" spans="1:18" x14ac:dyDescent="0.3">
      <c r="A10509" s="107"/>
      <c r="B10509" s="92"/>
      <c r="C10509" s="92"/>
      <c r="D10509" s="92"/>
      <c r="E10509" s="92"/>
      <c r="F10509" s="92"/>
      <c r="G10509" s="92"/>
      <c r="H10509" s="92"/>
      <c r="I10509" s="92"/>
      <c r="J10509" s="92"/>
      <c r="K10509" s="92"/>
      <c r="N10509" s="92"/>
      <c r="O10509" s="92"/>
      <c r="P10509" s="92"/>
      <c r="Q10509" s="92"/>
      <c r="R10509" s="92"/>
    </row>
    <row r="10510" spans="1:18" x14ac:dyDescent="0.3">
      <c r="A10510" s="107"/>
      <c r="B10510" s="92"/>
      <c r="C10510" s="92"/>
      <c r="D10510" s="92"/>
      <c r="E10510" s="92"/>
      <c r="F10510" s="92"/>
      <c r="G10510" s="92"/>
      <c r="H10510" s="92"/>
      <c r="I10510" s="92"/>
      <c r="J10510" s="92"/>
      <c r="K10510" s="92"/>
      <c r="N10510" s="92"/>
      <c r="O10510" s="92"/>
      <c r="P10510" s="92"/>
      <c r="Q10510" s="92"/>
      <c r="R10510" s="92"/>
    </row>
    <row r="10511" spans="1:18" x14ac:dyDescent="0.3">
      <c r="A10511" s="107"/>
      <c r="B10511" s="92"/>
      <c r="C10511" s="92"/>
      <c r="D10511" s="92"/>
      <c r="E10511" s="92"/>
      <c r="F10511" s="92"/>
      <c r="G10511" s="92"/>
      <c r="H10511" s="92"/>
      <c r="I10511" s="92"/>
      <c r="J10511" s="92"/>
      <c r="K10511" s="92"/>
      <c r="N10511" s="92"/>
      <c r="O10511" s="92"/>
      <c r="P10511" s="92"/>
      <c r="Q10511" s="92"/>
      <c r="R10511" s="92"/>
    </row>
    <row r="10512" spans="1:18" x14ac:dyDescent="0.3">
      <c r="A10512" s="107"/>
      <c r="B10512" s="92"/>
      <c r="C10512" s="92"/>
      <c r="D10512" s="92"/>
      <c r="E10512" s="92"/>
      <c r="F10512" s="92"/>
      <c r="G10512" s="92"/>
      <c r="H10512" s="92"/>
      <c r="I10512" s="92"/>
      <c r="J10512" s="92"/>
      <c r="K10512" s="92"/>
      <c r="N10512" s="92"/>
      <c r="O10512" s="92"/>
      <c r="P10512" s="92"/>
      <c r="Q10512" s="92"/>
      <c r="R10512" s="92"/>
    </row>
    <row r="10513" spans="1:18" x14ac:dyDescent="0.3">
      <c r="A10513" s="107"/>
      <c r="B10513" s="92"/>
      <c r="C10513" s="92"/>
      <c r="D10513" s="92"/>
      <c r="E10513" s="92"/>
      <c r="F10513" s="92"/>
      <c r="G10513" s="92"/>
      <c r="H10513" s="92"/>
      <c r="I10513" s="92"/>
      <c r="J10513" s="92"/>
      <c r="K10513" s="92"/>
      <c r="N10513" s="92"/>
      <c r="O10513" s="92"/>
      <c r="P10513" s="92"/>
      <c r="Q10513" s="92"/>
      <c r="R10513" s="92"/>
    </row>
    <row r="10514" spans="1:18" x14ac:dyDescent="0.3">
      <c r="A10514" s="107"/>
      <c r="B10514" s="92"/>
      <c r="C10514" s="92"/>
      <c r="D10514" s="92"/>
      <c r="E10514" s="92"/>
      <c r="F10514" s="92"/>
      <c r="G10514" s="92"/>
      <c r="H10514" s="92"/>
      <c r="I10514" s="92"/>
      <c r="J10514" s="92"/>
      <c r="K10514" s="92"/>
      <c r="N10514" s="92"/>
      <c r="O10514" s="92"/>
      <c r="P10514" s="92"/>
      <c r="Q10514" s="92"/>
      <c r="R10514" s="92"/>
    </row>
    <row r="10515" spans="1:18" x14ac:dyDescent="0.3">
      <c r="A10515" s="107"/>
      <c r="B10515" s="92"/>
      <c r="C10515" s="92"/>
      <c r="D10515" s="92"/>
      <c r="E10515" s="92"/>
      <c r="F10515" s="92"/>
      <c r="G10515" s="92"/>
      <c r="H10515" s="92"/>
      <c r="I10515" s="92"/>
      <c r="J10515" s="92"/>
      <c r="K10515" s="92"/>
      <c r="N10515" s="92"/>
      <c r="O10515" s="92"/>
      <c r="P10515" s="92"/>
      <c r="Q10515" s="92"/>
      <c r="R10515" s="92"/>
    </row>
    <row r="10516" spans="1:18" x14ac:dyDescent="0.3">
      <c r="A10516" s="107"/>
      <c r="B10516" s="92"/>
      <c r="C10516" s="92"/>
      <c r="D10516" s="92"/>
      <c r="E10516" s="92"/>
      <c r="F10516" s="92"/>
      <c r="G10516" s="92"/>
      <c r="H10516" s="92"/>
      <c r="I10516" s="92"/>
      <c r="J10516" s="92"/>
      <c r="K10516" s="92"/>
      <c r="N10516" s="92"/>
      <c r="O10516" s="92"/>
      <c r="P10516" s="92"/>
      <c r="Q10516" s="92"/>
      <c r="R10516" s="92"/>
    </row>
    <row r="10517" spans="1:18" x14ac:dyDescent="0.3">
      <c r="A10517" s="107"/>
      <c r="B10517" s="92"/>
      <c r="C10517" s="92"/>
      <c r="D10517" s="92"/>
      <c r="E10517" s="92"/>
      <c r="F10517" s="92"/>
      <c r="G10517" s="92"/>
      <c r="H10517" s="92"/>
      <c r="I10517" s="92"/>
      <c r="J10517" s="92"/>
      <c r="K10517" s="92"/>
      <c r="N10517" s="92"/>
      <c r="O10517" s="92"/>
      <c r="P10517" s="92"/>
      <c r="Q10517" s="92"/>
      <c r="R10517" s="92"/>
    </row>
    <row r="10518" spans="1:18" x14ac:dyDescent="0.3">
      <c r="A10518" s="107"/>
      <c r="B10518" s="92"/>
      <c r="C10518" s="92"/>
      <c r="D10518" s="92"/>
      <c r="E10518" s="92"/>
      <c r="F10518" s="92"/>
      <c r="G10518" s="92"/>
      <c r="H10518" s="92"/>
      <c r="I10518" s="92"/>
      <c r="J10518" s="92"/>
      <c r="K10518" s="92"/>
      <c r="N10518" s="92"/>
      <c r="O10518" s="92"/>
      <c r="P10518" s="92"/>
      <c r="Q10518" s="92"/>
      <c r="R10518" s="92"/>
    </row>
    <row r="10519" spans="1:18" x14ac:dyDescent="0.3">
      <c r="A10519" s="107"/>
      <c r="B10519" s="92"/>
      <c r="C10519" s="92"/>
      <c r="D10519" s="92"/>
      <c r="E10519" s="92"/>
      <c r="F10519" s="92"/>
      <c r="G10519" s="92"/>
      <c r="H10519" s="92"/>
      <c r="I10519" s="92"/>
      <c r="J10519" s="92"/>
      <c r="K10519" s="92"/>
      <c r="N10519" s="92"/>
      <c r="O10519" s="92"/>
      <c r="P10519" s="92"/>
      <c r="Q10519" s="92"/>
      <c r="R10519" s="92"/>
    </row>
    <row r="10520" spans="1:18" x14ac:dyDescent="0.3">
      <c r="A10520" s="107"/>
      <c r="B10520" s="92"/>
      <c r="C10520" s="92"/>
      <c r="D10520" s="92"/>
      <c r="E10520" s="92"/>
      <c r="F10520" s="92"/>
      <c r="G10520" s="92"/>
      <c r="H10520" s="92"/>
      <c r="I10520" s="92"/>
      <c r="J10520" s="92"/>
      <c r="K10520" s="92"/>
      <c r="N10520" s="92"/>
      <c r="O10520" s="92"/>
      <c r="P10520" s="92"/>
      <c r="Q10520" s="92"/>
      <c r="R10520" s="92"/>
    </row>
    <row r="10521" spans="1:18" x14ac:dyDescent="0.3">
      <c r="A10521" s="107"/>
      <c r="B10521" s="92"/>
      <c r="C10521" s="92"/>
      <c r="D10521" s="92"/>
      <c r="E10521" s="92"/>
      <c r="F10521" s="92"/>
      <c r="G10521" s="92"/>
      <c r="H10521" s="92"/>
      <c r="I10521" s="92"/>
      <c r="J10521" s="92"/>
      <c r="K10521" s="92"/>
      <c r="N10521" s="92"/>
      <c r="O10521" s="92"/>
      <c r="P10521" s="92"/>
      <c r="Q10521" s="92"/>
      <c r="R10521" s="92"/>
    </row>
    <row r="10522" spans="1:18" x14ac:dyDescent="0.3">
      <c r="A10522" s="107"/>
      <c r="B10522" s="92"/>
      <c r="C10522" s="92"/>
      <c r="D10522" s="92"/>
      <c r="E10522" s="92"/>
      <c r="F10522" s="92"/>
      <c r="G10522" s="92"/>
      <c r="H10522" s="92"/>
      <c r="I10522" s="92"/>
      <c r="J10522" s="92"/>
      <c r="K10522" s="92"/>
      <c r="N10522" s="92"/>
      <c r="O10522" s="92"/>
      <c r="P10522" s="92"/>
      <c r="Q10522" s="92"/>
      <c r="R10522" s="92"/>
    </row>
    <row r="10523" spans="1:18" x14ac:dyDescent="0.3">
      <c r="A10523" s="107"/>
      <c r="B10523" s="92"/>
      <c r="C10523" s="92"/>
      <c r="D10523" s="92"/>
      <c r="E10523" s="92"/>
      <c r="F10523" s="92"/>
      <c r="G10523" s="92"/>
      <c r="H10523" s="92"/>
      <c r="I10523" s="92"/>
      <c r="J10523" s="92"/>
      <c r="K10523" s="92"/>
      <c r="N10523" s="92"/>
      <c r="O10523" s="92"/>
      <c r="P10523" s="92"/>
      <c r="Q10523" s="92"/>
      <c r="R10523" s="92"/>
    </row>
    <row r="10524" spans="1:18" x14ac:dyDescent="0.3">
      <c r="A10524" s="107"/>
      <c r="B10524" s="92"/>
      <c r="C10524" s="92"/>
      <c r="D10524" s="92"/>
      <c r="E10524" s="92"/>
      <c r="F10524" s="92"/>
      <c r="G10524" s="92"/>
      <c r="H10524" s="92"/>
      <c r="I10524" s="92"/>
      <c r="J10524" s="92"/>
      <c r="K10524" s="92"/>
      <c r="N10524" s="92"/>
      <c r="O10524" s="92"/>
      <c r="P10524" s="92"/>
      <c r="Q10524" s="92"/>
      <c r="R10524" s="92"/>
    </row>
    <row r="10525" spans="1:18" x14ac:dyDescent="0.3">
      <c r="A10525" s="107"/>
      <c r="B10525" s="92"/>
      <c r="C10525" s="92"/>
      <c r="D10525" s="92"/>
      <c r="E10525" s="92"/>
      <c r="F10525" s="92"/>
      <c r="G10525" s="92"/>
      <c r="H10525" s="92"/>
      <c r="I10525" s="92"/>
      <c r="J10525" s="92"/>
      <c r="K10525" s="92"/>
      <c r="N10525" s="92"/>
      <c r="O10525" s="92"/>
      <c r="P10525" s="92"/>
      <c r="Q10525" s="92"/>
      <c r="R10525" s="92"/>
    </row>
    <row r="10526" spans="1:18" x14ac:dyDescent="0.3">
      <c r="A10526" s="107"/>
      <c r="B10526" s="92"/>
      <c r="C10526" s="92"/>
      <c r="D10526" s="92"/>
      <c r="E10526" s="92"/>
      <c r="F10526" s="92"/>
      <c r="G10526" s="92"/>
      <c r="H10526" s="92"/>
      <c r="I10526" s="92"/>
      <c r="J10526" s="92"/>
      <c r="K10526" s="92"/>
      <c r="N10526" s="92"/>
      <c r="O10526" s="92"/>
      <c r="P10526" s="92"/>
      <c r="Q10526" s="92"/>
      <c r="R10526" s="92"/>
    </row>
    <row r="10527" spans="1:18" x14ac:dyDescent="0.3">
      <c r="A10527" s="107"/>
      <c r="B10527" s="92"/>
      <c r="C10527" s="92"/>
      <c r="D10527" s="92"/>
      <c r="E10527" s="92"/>
      <c r="F10527" s="92"/>
      <c r="G10527" s="92"/>
      <c r="H10527" s="92"/>
      <c r="I10527" s="92"/>
      <c r="J10527" s="92"/>
      <c r="K10527" s="92"/>
      <c r="N10527" s="92"/>
      <c r="O10527" s="92"/>
      <c r="P10527" s="92"/>
      <c r="Q10527" s="92"/>
      <c r="R10527" s="92"/>
    </row>
    <row r="10528" spans="1:18" x14ac:dyDescent="0.3">
      <c r="A10528" s="107"/>
      <c r="B10528" s="92"/>
      <c r="C10528" s="92"/>
      <c r="D10528" s="92"/>
      <c r="E10528" s="92"/>
      <c r="F10528" s="92"/>
      <c r="G10528" s="92"/>
      <c r="H10528" s="92"/>
      <c r="I10528" s="92"/>
      <c r="J10528" s="92"/>
      <c r="K10528" s="92"/>
      <c r="N10528" s="92"/>
      <c r="O10528" s="92"/>
      <c r="P10528" s="92"/>
      <c r="Q10528" s="92"/>
      <c r="R10528" s="92"/>
    </row>
    <row r="10529" spans="1:18" x14ac:dyDescent="0.3">
      <c r="A10529" s="107"/>
      <c r="B10529" s="92"/>
      <c r="C10529" s="92"/>
      <c r="D10529" s="92"/>
      <c r="E10529" s="92"/>
      <c r="F10529" s="92"/>
      <c r="G10529" s="92"/>
      <c r="H10529" s="92"/>
      <c r="I10529" s="92"/>
      <c r="J10529" s="92"/>
      <c r="K10529" s="92"/>
      <c r="N10529" s="92"/>
      <c r="O10529" s="92"/>
      <c r="P10529" s="92"/>
      <c r="Q10529" s="92"/>
      <c r="R10529" s="92"/>
    </row>
    <row r="10530" spans="1:18" x14ac:dyDescent="0.3">
      <c r="A10530" s="107"/>
      <c r="B10530" s="92"/>
      <c r="C10530" s="92"/>
      <c r="D10530" s="92"/>
      <c r="E10530" s="92"/>
      <c r="F10530" s="92"/>
      <c r="G10530" s="92"/>
      <c r="H10530" s="92"/>
      <c r="I10530" s="92"/>
      <c r="J10530" s="92"/>
      <c r="K10530" s="92"/>
      <c r="N10530" s="92"/>
      <c r="O10530" s="92"/>
      <c r="P10530" s="92"/>
      <c r="Q10530" s="92"/>
      <c r="R10530" s="92"/>
    </row>
    <row r="10531" spans="1:18" x14ac:dyDescent="0.3">
      <c r="A10531" s="107"/>
      <c r="B10531" s="92"/>
      <c r="C10531" s="92"/>
      <c r="D10531" s="92"/>
      <c r="E10531" s="92"/>
      <c r="F10531" s="92"/>
      <c r="G10531" s="92"/>
      <c r="H10531" s="92"/>
      <c r="I10531" s="92"/>
      <c r="J10531" s="92"/>
      <c r="K10531" s="92"/>
      <c r="N10531" s="92"/>
      <c r="O10531" s="92"/>
      <c r="P10531" s="92"/>
      <c r="Q10531" s="92"/>
      <c r="R10531" s="92"/>
    </row>
    <row r="10532" spans="1:18" x14ac:dyDescent="0.3">
      <c r="A10532" s="107"/>
      <c r="B10532" s="92"/>
      <c r="C10532" s="92"/>
      <c r="D10532" s="92"/>
      <c r="E10532" s="92"/>
      <c r="F10532" s="92"/>
      <c r="G10532" s="92"/>
      <c r="H10532" s="92"/>
      <c r="I10532" s="92"/>
      <c r="J10532" s="92"/>
      <c r="K10532" s="92"/>
      <c r="N10532" s="92"/>
      <c r="O10532" s="92"/>
      <c r="P10532" s="92"/>
      <c r="Q10532" s="92"/>
      <c r="R10532" s="92"/>
    </row>
    <row r="10533" spans="1:18" x14ac:dyDescent="0.3">
      <c r="A10533" s="107"/>
      <c r="B10533" s="92"/>
      <c r="C10533" s="92"/>
      <c r="D10533" s="92"/>
      <c r="E10533" s="92"/>
      <c r="F10533" s="92"/>
      <c r="G10533" s="92"/>
      <c r="H10533" s="92"/>
      <c r="I10533" s="92"/>
      <c r="J10533" s="92"/>
      <c r="K10533" s="92"/>
      <c r="N10533" s="92"/>
      <c r="O10533" s="92"/>
      <c r="P10533" s="92"/>
      <c r="Q10533" s="92"/>
      <c r="R10533" s="92"/>
    </row>
    <row r="10534" spans="1:18" x14ac:dyDescent="0.3">
      <c r="A10534" s="107"/>
      <c r="B10534" s="92"/>
      <c r="C10534" s="92"/>
      <c r="D10534" s="92"/>
      <c r="E10534" s="92"/>
      <c r="F10534" s="92"/>
      <c r="G10534" s="92"/>
      <c r="H10534" s="92"/>
      <c r="I10534" s="92"/>
      <c r="J10534" s="92"/>
      <c r="K10534" s="92"/>
      <c r="N10534" s="92"/>
      <c r="O10534" s="92"/>
      <c r="P10534" s="92"/>
      <c r="Q10534" s="92"/>
      <c r="R10534" s="92"/>
    </row>
    <row r="10535" spans="1:18" x14ac:dyDescent="0.3">
      <c r="A10535" s="107"/>
      <c r="B10535" s="92"/>
      <c r="C10535" s="92"/>
      <c r="D10535" s="92"/>
      <c r="E10535" s="92"/>
      <c r="F10535" s="92"/>
      <c r="G10535" s="92"/>
      <c r="H10535" s="92"/>
      <c r="I10535" s="92"/>
      <c r="J10535" s="92"/>
      <c r="K10535" s="92"/>
      <c r="N10535" s="92"/>
      <c r="O10535" s="92"/>
      <c r="P10535" s="92"/>
      <c r="Q10535" s="92"/>
      <c r="R10535" s="92"/>
    </row>
    <row r="10536" spans="1:18" x14ac:dyDescent="0.3">
      <c r="A10536" s="107"/>
      <c r="B10536" s="92"/>
      <c r="C10536" s="92"/>
      <c r="D10536" s="92"/>
      <c r="E10536" s="92"/>
      <c r="F10536" s="92"/>
      <c r="G10536" s="92"/>
      <c r="H10536" s="92"/>
      <c r="I10536" s="92"/>
      <c r="J10536" s="92"/>
      <c r="K10536" s="92"/>
      <c r="N10536" s="92"/>
      <c r="O10536" s="92"/>
      <c r="P10536" s="92"/>
      <c r="Q10536" s="92"/>
      <c r="R10536" s="92"/>
    </row>
    <row r="10537" spans="1:18" x14ac:dyDescent="0.3">
      <c r="A10537" s="107"/>
      <c r="B10537" s="92"/>
      <c r="C10537" s="92"/>
      <c r="D10537" s="92"/>
      <c r="E10537" s="92"/>
      <c r="F10537" s="92"/>
      <c r="G10537" s="92"/>
      <c r="H10537" s="92"/>
      <c r="I10537" s="92"/>
      <c r="J10537" s="92"/>
      <c r="K10537" s="92"/>
      <c r="N10537" s="92"/>
      <c r="O10537" s="92"/>
      <c r="P10537" s="92"/>
      <c r="Q10537" s="92"/>
      <c r="R10537" s="92"/>
    </row>
    <row r="10538" spans="1:18" x14ac:dyDescent="0.3">
      <c r="A10538" s="107"/>
      <c r="B10538" s="92"/>
      <c r="C10538" s="92"/>
      <c r="D10538" s="92"/>
      <c r="E10538" s="92"/>
      <c r="F10538" s="92"/>
      <c r="G10538" s="92"/>
      <c r="H10538" s="92"/>
      <c r="I10538" s="92"/>
      <c r="J10538" s="92"/>
      <c r="K10538" s="92"/>
      <c r="N10538" s="92"/>
      <c r="O10538" s="92"/>
      <c r="P10538" s="92"/>
      <c r="Q10538" s="92"/>
      <c r="R10538" s="92"/>
    </row>
    <row r="10539" spans="1:18" x14ac:dyDescent="0.3">
      <c r="A10539" s="107"/>
      <c r="B10539" s="92"/>
      <c r="C10539" s="92"/>
      <c r="D10539" s="92"/>
      <c r="E10539" s="92"/>
      <c r="F10539" s="92"/>
      <c r="G10539" s="92"/>
      <c r="H10539" s="92"/>
      <c r="I10539" s="92"/>
      <c r="J10539" s="92"/>
      <c r="K10539" s="92"/>
      <c r="N10539" s="92"/>
      <c r="O10539" s="92"/>
      <c r="P10539" s="92"/>
      <c r="Q10539" s="92"/>
      <c r="R10539" s="92"/>
    </row>
    <row r="10540" spans="1:18" x14ac:dyDescent="0.3">
      <c r="A10540" s="107"/>
      <c r="B10540" s="92"/>
      <c r="C10540" s="92"/>
      <c r="D10540" s="92"/>
      <c r="E10540" s="92"/>
      <c r="F10540" s="92"/>
      <c r="G10540" s="92"/>
      <c r="H10540" s="92"/>
      <c r="I10540" s="92"/>
      <c r="J10540" s="92"/>
      <c r="K10540" s="92"/>
      <c r="N10540" s="92"/>
      <c r="O10540" s="92"/>
      <c r="P10540" s="92"/>
      <c r="Q10540" s="92"/>
      <c r="R10540" s="92"/>
    </row>
    <row r="10541" spans="1:18" x14ac:dyDescent="0.3">
      <c r="A10541" s="107"/>
      <c r="B10541" s="92"/>
      <c r="C10541" s="92"/>
      <c r="D10541" s="92"/>
      <c r="E10541" s="92"/>
      <c r="F10541" s="92"/>
      <c r="G10541" s="92"/>
      <c r="H10541" s="92"/>
      <c r="I10541" s="92"/>
      <c r="J10541" s="92"/>
      <c r="K10541" s="92"/>
      <c r="N10541" s="92"/>
      <c r="O10541" s="92"/>
      <c r="P10541" s="92"/>
      <c r="Q10541" s="92"/>
      <c r="R10541" s="92"/>
    </row>
    <row r="10542" spans="1:18" x14ac:dyDescent="0.3">
      <c r="A10542" s="107"/>
      <c r="B10542" s="92"/>
      <c r="C10542" s="92"/>
      <c r="D10542" s="92"/>
      <c r="E10542" s="92"/>
      <c r="F10542" s="92"/>
      <c r="G10542" s="92"/>
      <c r="H10542" s="92"/>
      <c r="I10542" s="92"/>
      <c r="J10542" s="92"/>
      <c r="K10542" s="92"/>
      <c r="N10542" s="92"/>
      <c r="O10542" s="92"/>
      <c r="P10542" s="92"/>
      <c r="Q10542" s="92"/>
      <c r="R10542" s="92"/>
    </row>
    <row r="10543" spans="1:18" x14ac:dyDescent="0.3">
      <c r="A10543" s="107"/>
      <c r="B10543" s="92"/>
      <c r="C10543" s="92"/>
      <c r="D10543" s="92"/>
      <c r="E10543" s="92"/>
      <c r="F10543" s="92"/>
      <c r="G10543" s="92"/>
      <c r="H10543" s="92"/>
      <c r="I10543" s="92"/>
      <c r="J10543" s="92"/>
      <c r="K10543" s="92"/>
      <c r="N10543" s="92"/>
      <c r="O10543" s="92"/>
      <c r="P10543" s="92"/>
      <c r="Q10543" s="92"/>
      <c r="R10543" s="92"/>
    </row>
    <row r="10544" spans="1:18" x14ac:dyDescent="0.3">
      <c r="A10544" s="107"/>
      <c r="B10544" s="92"/>
      <c r="C10544" s="92"/>
      <c r="D10544" s="92"/>
      <c r="E10544" s="92"/>
      <c r="F10544" s="92"/>
      <c r="G10544" s="92"/>
      <c r="H10544" s="92"/>
      <c r="I10544" s="92"/>
      <c r="J10544" s="92"/>
      <c r="K10544" s="92"/>
      <c r="N10544" s="92"/>
      <c r="O10544" s="92"/>
      <c r="P10544" s="92"/>
      <c r="Q10544" s="92"/>
      <c r="R10544" s="92"/>
    </row>
    <row r="10545" spans="1:18" x14ac:dyDescent="0.3">
      <c r="A10545" s="107"/>
      <c r="B10545" s="92"/>
      <c r="C10545" s="92"/>
      <c r="D10545" s="92"/>
      <c r="E10545" s="92"/>
      <c r="F10545" s="92"/>
      <c r="G10545" s="92"/>
      <c r="H10545" s="92"/>
      <c r="I10545" s="92"/>
      <c r="J10545" s="92"/>
      <c r="K10545" s="92"/>
      <c r="N10545" s="92"/>
      <c r="O10545" s="92"/>
      <c r="P10545" s="92"/>
      <c r="Q10545" s="92"/>
      <c r="R10545" s="92"/>
    </row>
    <row r="10546" spans="1:18" x14ac:dyDescent="0.3">
      <c r="A10546" s="107"/>
      <c r="B10546" s="92"/>
      <c r="C10546" s="92"/>
      <c r="D10546" s="92"/>
      <c r="E10546" s="92"/>
      <c r="F10546" s="92"/>
      <c r="G10546" s="92"/>
      <c r="H10546" s="92"/>
      <c r="I10546" s="92"/>
      <c r="J10546" s="92"/>
      <c r="K10546" s="92"/>
      <c r="N10546" s="92"/>
      <c r="O10546" s="92"/>
      <c r="P10546" s="92"/>
      <c r="Q10546" s="92"/>
      <c r="R10546" s="92"/>
    </row>
    <row r="10547" spans="1:18" x14ac:dyDescent="0.3">
      <c r="A10547" s="107"/>
      <c r="B10547" s="92"/>
      <c r="C10547" s="92"/>
      <c r="D10547" s="92"/>
      <c r="E10547" s="92"/>
      <c r="F10547" s="92"/>
      <c r="G10547" s="92"/>
      <c r="H10547" s="92"/>
      <c r="I10547" s="92"/>
      <c r="J10547" s="92"/>
      <c r="K10547" s="92"/>
      <c r="N10547" s="92"/>
      <c r="O10547" s="92"/>
      <c r="P10547" s="92"/>
      <c r="Q10547" s="92"/>
      <c r="R10547" s="92"/>
    </row>
    <row r="10548" spans="1:18" x14ac:dyDescent="0.3">
      <c r="A10548" s="107"/>
      <c r="B10548" s="92"/>
      <c r="C10548" s="92"/>
      <c r="D10548" s="92"/>
      <c r="E10548" s="92"/>
      <c r="F10548" s="92"/>
      <c r="G10548" s="92"/>
      <c r="H10548" s="92"/>
      <c r="I10548" s="92"/>
      <c r="J10548" s="92"/>
      <c r="K10548" s="92"/>
      <c r="N10548" s="92"/>
      <c r="O10548" s="92"/>
      <c r="P10548" s="92"/>
      <c r="Q10548" s="92"/>
      <c r="R10548" s="92"/>
    </row>
    <row r="10549" spans="1:18" x14ac:dyDescent="0.3">
      <c r="A10549" s="107"/>
      <c r="B10549" s="92"/>
      <c r="C10549" s="92"/>
      <c r="D10549" s="92"/>
      <c r="E10549" s="92"/>
      <c r="F10549" s="92"/>
      <c r="G10549" s="92"/>
      <c r="H10549" s="92"/>
      <c r="I10549" s="92"/>
      <c r="J10549" s="92"/>
      <c r="K10549" s="92"/>
      <c r="N10549" s="92"/>
      <c r="O10549" s="92"/>
      <c r="P10549" s="92"/>
      <c r="Q10549" s="92"/>
      <c r="R10549" s="92"/>
    </row>
    <row r="10550" spans="1:18" x14ac:dyDescent="0.3">
      <c r="A10550" s="107"/>
      <c r="B10550" s="92"/>
      <c r="C10550" s="92"/>
      <c r="D10550" s="92"/>
      <c r="E10550" s="92"/>
      <c r="F10550" s="92"/>
      <c r="G10550" s="92"/>
      <c r="H10550" s="92"/>
      <c r="I10550" s="92"/>
      <c r="J10550" s="92"/>
      <c r="K10550" s="92"/>
      <c r="N10550" s="92"/>
      <c r="O10550" s="92"/>
      <c r="P10550" s="92"/>
      <c r="Q10550" s="92"/>
      <c r="R10550" s="92"/>
    </row>
    <row r="10551" spans="1:18" x14ac:dyDescent="0.3">
      <c r="A10551" s="107"/>
      <c r="B10551" s="92"/>
      <c r="C10551" s="92"/>
      <c r="D10551" s="92"/>
      <c r="E10551" s="92"/>
      <c r="F10551" s="92"/>
      <c r="G10551" s="92"/>
      <c r="H10551" s="92"/>
      <c r="I10551" s="92"/>
      <c r="J10551" s="92"/>
      <c r="K10551" s="92"/>
      <c r="N10551" s="92"/>
      <c r="O10551" s="92"/>
      <c r="P10551" s="92"/>
      <c r="Q10551" s="92"/>
      <c r="R10551" s="92"/>
    </row>
    <row r="10552" spans="1:18" x14ac:dyDescent="0.3">
      <c r="A10552" s="107"/>
      <c r="B10552" s="92"/>
      <c r="C10552" s="92"/>
      <c r="D10552" s="92"/>
      <c r="E10552" s="92"/>
      <c r="F10552" s="92"/>
      <c r="G10552" s="92"/>
      <c r="H10552" s="92"/>
      <c r="I10552" s="92"/>
      <c r="J10552" s="92"/>
      <c r="K10552" s="92"/>
      <c r="N10552" s="92"/>
      <c r="O10552" s="92"/>
      <c r="P10552" s="92"/>
      <c r="Q10552" s="92"/>
      <c r="R10552" s="92"/>
    </row>
    <row r="10553" spans="1:18" x14ac:dyDescent="0.3">
      <c r="A10553" s="107"/>
      <c r="B10553" s="92"/>
      <c r="C10553" s="92"/>
      <c r="D10553" s="92"/>
      <c r="E10553" s="92"/>
      <c r="F10553" s="92"/>
      <c r="G10553" s="92"/>
      <c r="H10553" s="92"/>
      <c r="I10553" s="92"/>
      <c r="J10553" s="92"/>
      <c r="K10553" s="92"/>
      <c r="N10553" s="92"/>
      <c r="O10553" s="92"/>
      <c r="P10553" s="92"/>
      <c r="Q10553" s="92"/>
      <c r="R10553" s="92"/>
    </row>
    <row r="10554" spans="1:18" x14ac:dyDescent="0.3">
      <c r="A10554" s="107"/>
      <c r="B10554" s="92"/>
      <c r="C10554" s="92"/>
      <c r="D10554" s="92"/>
      <c r="E10554" s="92"/>
      <c r="F10554" s="92"/>
      <c r="G10554" s="92"/>
      <c r="H10554" s="92"/>
      <c r="I10554" s="92"/>
      <c r="J10554" s="92"/>
      <c r="K10554" s="92"/>
      <c r="N10554" s="92"/>
      <c r="O10554" s="92"/>
      <c r="P10554" s="92"/>
      <c r="Q10554" s="92"/>
      <c r="R10554" s="92"/>
    </row>
    <row r="10555" spans="1:18" x14ac:dyDescent="0.3">
      <c r="A10555" s="107"/>
      <c r="B10555" s="92"/>
      <c r="C10555" s="92"/>
      <c r="D10555" s="92"/>
      <c r="E10555" s="92"/>
      <c r="F10555" s="92"/>
      <c r="G10555" s="92"/>
      <c r="H10555" s="92"/>
      <c r="I10555" s="92"/>
      <c r="J10555" s="92"/>
      <c r="K10555" s="92"/>
      <c r="N10555" s="92"/>
      <c r="O10555" s="92"/>
      <c r="P10555" s="92"/>
      <c r="Q10555" s="92"/>
      <c r="R10555" s="92"/>
    </row>
    <row r="10556" spans="1:18" x14ac:dyDescent="0.3">
      <c r="A10556" s="107"/>
      <c r="B10556" s="92"/>
      <c r="C10556" s="92"/>
      <c r="D10556" s="92"/>
      <c r="E10556" s="92"/>
      <c r="F10556" s="92"/>
      <c r="G10556" s="92"/>
      <c r="H10556" s="92"/>
      <c r="I10556" s="92"/>
      <c r="J10556" s="92"/>
      <c r="K10556" s="92"/>
      <c r="N10556" s="92"/>
      <c r="O10556" s="92"/>
      <c r="P10556" s="92"/>
      <c r="Q10556" s="92"/>
      <c r="R10556" s="92"/>
    </row>
    <row r="10557" spans="1:18" x14ac:dyDescent="0.3">
      <c r="A10557" s="107"/>
      <c r="B10557" s="92"/>
      <c r="C10557" s="92"/>
      <c r="D10557" s="92"/>
      <c r="E10557" s="92"/>
      <c r="F10557" s="92"/>
      <c r="G10557" s="92"/>
      <c r="H10557" s="92"/>
      <c r="I10557" s="92"/>
      <c r="J10557" s="92"/>
      <c r="K10557" s="92"/>
      <c r="N10557" s="92"/>
      <c r="O10557" s="92"/>
      <c r="P10557" s="92"/>
      <c r="Q10557" s="92"/>
      <c r="R10557" s="92"/>
    </row>
    <row r="10558" spans="1:18" x14ac:dyDescent="0.3">
      <c r="A10558" s="107"/>
      <c r="B10558" s="92"/>
      <c r="C10558" s="92"/>
      <c r="D10558" s="92"/>
      <c r="E10558" s="92"/>
      <c r="F10558" s="92"/>
      <c r="G10558" s="92"/>
      <c r="H10558" s="92"/>
      <c r="I10558" s="92"/>
      <c r="J10558" s="92"/>
      <c r="K10558" s="92"/>
      <c r="N10558" s="92"/>
      <c r="O10558" s="92"/>
      <c r="P10558" s="92"/>
      <c r="Q10558" s="92"/>
      <c r="R10558" s="92"/>
    </row>
    <row r="10559" spans="1:18" x14ac:dyDescent="0.3">
      <c r="A10559" s="107"/>
      <c r="B10559" s="92"/>
      <c r="C10559" s="92"/>
      <c r="D10559" s="92"/>
      <c r="E10559" s="92"/>
      <c r="F10559" s="92"/>
      <c r="G10559" s="92"/>
      <c r="H10559" s="92"/>
      <c r="I10559" s="92"/>
      <c r="J10559" s="92"/>
      <c r="K10559" s="92"/>
      <c r="N10559" s="92"/>
      <c r="O10559" s="92"/>
      <c r="P10559" s="92"/>
      <c r="Q10559" s="92"/>
      <c r="R10559" s="92"/>
    </row>
    <row r="10560" spans="1:18" x14ac:dyDescent="0.3">
      <c r="A10560" s="107"/>
      <c r="B10560" s="92"/>
      <c r="C10560" s="92"/>
      <c r="D10560" s="92"/>
      <c r="E10560" s="92"/>
      <c r="F10560" s="92"/>
      <c r="G10560" s="92"/>
      <c r="H10560" s="92"/>
      <c r="I10560" s="92"/>
      <c r="J10560" s="92"/>
      <c r="K10560" s="92"/>
      <c r="N10560" s="92"/>
      <c r="O10560" s="92"/>
      <c r="P10560" s="92"/>
      <c r="Q10560" s="92"/>
      <c r="R10560" s="92"/>
    </row>
    <row r="10561" spans="1:18" x14ac:dyDescent="0.3">
      <c r="A10561" s="107"/>
      <c r="B10561" s="92"/>
      <c r="C10561" s="92"/>
      <c r="D10561" s="92"/>
      <c r="E10561" s="92"/>
      <c r="F10561" s="92"/>
      <c r="G10561" s="92"/>
      <c r="H10561" s="92"/>
      <c r="I10561" s="92"/>
      <c r="J10561" s="92"/>
      <c r="K10561" s="92"/>
      <c r="N10561" s="92"/>
      <c r="O10561" s="92"/>
      <c r="P10561" s="92"/>
      <c r="Q10561" s="92"/>
      <c r="R10561" s="92"/>
    </row>
    <row r="10562" spans="1:18" x14ac:dyDescent="0.3">
      <c r="A10562" s="107"/>
      <c r="B10562" s="92"/>
      <c r="C10562" s="92"/>
      <c r="D10562" s="92"/>
      <c r="E10562" s="92"/>
      <c r="F10562" s="92"/>
      <c r="G10562" s="92"/>
      <c r="H10562" s="92"/>
      <c r="I10562" s="92"/>
      <c r="J10562" s="92"/>
      <c r="K10562" s="92"/>
      <c r="N10562" s="92"/>
      <c r="O10562" s="92"/>
      <c r="P10562" s="92"/>
      <c r="Q10562" s="92"/>
      <c r="R10562" s="92"/>
    </row>
    <row r="10563" spans="1:18" x14ac:dyDescent="0.3">
      <c r="A10563" s="107"/>
      <c r="B10563" s="92"/>
      <c r="C10563" s="92"/>
      <c r="D10563" s="92"/>
      <c r="E10563" s="92"/>
      <c r="F10563" s="92"/>
      <c r="G10563" s="92"/>
      <c r="H10563" s="92"/>
      <c r="I10563" s="92"/>
      <c r="J10563" s="92"/>
      <c r="K10563" s="92"/>
      <c r="N10563" s="92"/>
      <c r="O10563" s="92"/>
      <c r="P10563" s="92"/>
      <c r="Q10563" s="92"/>
      <c r="R10563" s="92"/>
    </row>
    <row r="10564" spans="1:18" x14ac:dyDescent="0.3">
      <c r="A10564" s="107"/>
      <c r="B10564" s="92"/>
      <c r="C10564" s="92"/>
      <c r="D10564" s="92"/>
      <c r="E10564" s="92"/>
      <c r="F10564" s="92"/>
      <c r="G10564" s="92"/>
      <c r="H10564" s="92"/>
      <c r="I10564" s="92"/>
      <c r="J10564" s="92"/>
      <c r="K10564" s="92"/>
      <c r="N10564" s="92"/>
      <c r="O10564" s="92"/>
      <c r="P10564" s="92"/>
      <c r="Q10564" s="92"/>
      <c r="R10564" s="92"/>
    </row>
    <row r="10565" spans="1:18" x14ac:dyDescent="0.3">
      <c r="A10565" s="107"/>
      <c r="B10565" s="92"/>
      <c r="C10565" s="92"/>
      <c r="D10565" s="92"/>
      <c r="E10565" s="92"/>
      <c r="F10565" s="92"/>
      <c r="G10565" s="92"/>
      <c r="H10565" s="92"/>
      <c r="I10565" s="92"/>
      <c r="J10565" s="92"/>
      <c r="K10565" s="92"/>
      <c r="N10565" s="92"/>
      <c r="O10565" s="92"/>
      <c r="P10565" s="92"/>
      <c r="Q10565" s="92"/>
      <c r="R10565" s="92"/>
    </row>
    <row r="10566" spans="1:18" x14ac:dyDescent="0.3">
      <c r="A10566" s="107"/>
      <c r="B10566" s="92"/>
      <c r="C10566" s="92"/>
      <c r="D10566" s="92"/>
      <c r="E10566" s="92"/>
      <c r="F10566" s="92"/>
      <c r="G10566" s="92"/>
      <c r="H10566" s="92"/>
      <c r="I10566" s="92"/>
      <c r="J10566" s="92"/>
      <c r="K10566" s="92"/>
      <c r="N10566" s="92"/>
      <c r="O10566" s="92"/>
      <c r="P10566" s="92"/>
      <c r="Q10566" s="92"/>
      <c r="R10566" s="92"/>
    </row>
    <row r="10567" spans="1:18" x14ac:dyDescent="0.3">
      <c r="A10567" s="107"/>
      <c r="B10567" s="92"/>
      <c r="C10567" s="92"/>
      <c r="D10567" s="92"/>
      <c r="E10567" s="92"/>
      <c r="F10567" s="92"/>
      <c r="G10567" s="92"/>
      <c r="H10567" s="92"/>
      <c r="I10567" s="92"/>
      <c r="J10567" s="92"/>
      <c r="K10567" s="92"/>
      <c r="N10567" s="92"/>
      <c r="O10567" s="92"/>
      <c r="P10567" s="92"/>
      <c r="Q10567" s="92"/>
      <c r="R10567" s="92"/>
    </row>
    <row r="10568" spans="1:18" x14ac:dyDescent="0.3">
      <c r="A10568" s="107"/>
      <c r="B10568" s="92"/>
      <c r="C10568" s="92"/>
      <c r="D10568" s="92"/>
      <c r="E10568" s="92"/>
      <c r="F10568" s="92"/>
      <c r="G10568" s="92"/>
      <c r="H10568" s="92"/>
      <c r="I10568" s="92"/>
      <c r="J10568" s="92"/>
      <c r="K10568" s="92"/>
      <c r="N10568" s="92"/>
      <c r="O10568" s="92"/>
      <c r="P10568" s="92"/>
      <c r="Q10568" s="92"/>
      <c r="R10568" s="92"/>
    </row>
    <row r="10569" spans="1:18" x14ac:dyDescent="0.3">
      <c r="A10569" s="107"/>
      <c r="B10569" s="92"/>
      <c r="C10569" s="92"/>
      <c r="D10569" s="92"/>
      <c r="E10569" s="92"/>
      <c r="F10569" s="92"/>
      <c r="G10569" s="92"/>
      <c r="H10569" s="92"/>
      <c r="I10569" s="92"/>
      <c r="J10569" s="92"/>
      <c r="K10569" s="92"/>
      <c r="N10569" s="92"/>
      <c r="O10569" s="92"/>
      <c r="P10569" s="92"/>
      <c r="Q10569" s="92"/>
      <c r="R10569" s="92"/>
    </row>
    <row r="10570" spans="1:18" x14ac:dyDescent="0.3">
      <c r="A10570" s="107"/>
      <c r="B10570" s="92"/>
      <c r="C10570" s="92"/>
      <c r="D10570" s="92"/>
      <c r="E10570" s="92"/>
      <c r="F10570" s="92"/>
      <c r="G10570" s="92"/>
      <c r="H10570" s="92"/>
      <c r="I10570" s="92"/>
      <c r="J10570" s="92"/>
      <c r="K10570" s="92"/>
      <c r="N10570" s="92"/>
      <c r="O10570" s="92"/>
      <c r="P10570" s="92"/>
      <c r="Q10570" s="92"/>
      <c r="R10570" s="92"/>
    </row>
    <row r="10571" spans="1:18" x14ac:dyDescent="0.3">
      <c r="A10571" s="107"/>
      <c r="B10571" s="92"/>
      <c r="C10571" s="92"/>
      <c r="D10571" s="92"/>
      <c r="E10571" s="92"/>
      <c r="F10571" s="92"/>
      <c r="G10571" s="92"/>
      <c r="H10571" s="92"/>
      <c r="I10571" s="92"/>
      <c r="J10571" s="92"/>
      <c r="K10571" s="92"/>
      <c r="N10571" s="92"/>
      <c r="O10571" s="92"/>
      <c r="P10571" s="92"/>
      <c r="Q10571" s="92"/>
      <c r="R10571" s="92"/>
    </row>
    <row r="10572" spans="1:18" x14ac:dyDescent="0.3">
      <c r="A10572" s="107"/>
      <c r="B10572" s="92"/>
      <c r="C10572" s="92"/>
      <c r="D10572" s="92"/>
      <c r="E10572" s="92"/>
      <c r="F10572" s="92"/>
      <c r="G10572" s="92"/>
      <c r="H10572" s="92"/>
      <c r="I10572" s="92"/>
      <c r="J10572" s="92"/>
      <c r="K10572" s="92"/>
      <c r="N10572" s="92"/>
      <c r="O10572" s="92"/>
      <c r="P10572" s="92"/>
      <c r="Q10572" s="92"/>
      <c r="R10572" s="92"/>
    </row>
    <row r="10573" spans="1:18" x14ac:dyDescent="0.3">
      <c r="A10573" s="107"/>
      <c r="B10573" s="92"/>
      <c r="C10573" s="92"/>
      <c r="D10573" s="92"/>
      <c r="E10573" s="92"/>
      <c r="F10573" s="92"/>
      <c r="G10573" s="92"/>
      <c r="H10573" s="92"/>
      <c r="I10573" s="92"/>
      <c r="J10573" s="92"/>
      <c r="K10573" s="92"/>
      <c r="N10573" s="92"/>
      <c r="O10573" s="92"/>
      <c r="P10573" s="92"/>
      <c r="Q10573" s="92"/>
      <c r="R10573" s="92"/>
    </row>
    <row r="10574" spans="1:18" x14ac:dyDescent="0.3">
      <c r="A10574" s="107"/>
      <c r="B10574" s="92"/>
      <c r="C10574" s="92"/>
      <c r="D10574" s="92"/>
      <c r="E10574" s="92"/>
      <c r="F10574" s="92"/>
      <c r="G10574" s="92"/>
      <c r="H10574" s="92"/>
      <c r="I10574" s="92"/>
      <c r="J10574" s="92"/>
      <c r="K10574" s="92"/>
      <c r="N10574" s="92"/>
      <c r="O10574" s="92"/>
      <c r="P10574" s="92"/>
      <c r="Q10574" s="92"/>
      <c r="R10574" s="92"/>
    </row>
    <row r="10575" spans="1:18" x14ac:dyDescent="0.3">
      <c r="A10575" s="107"/>
      <c r="B10575" s="92"/>
      <c r="C10575" s="92"/>
      <c r="D10575" s="92"/>
      <c r="E10575" s="92"/>
      <c r="F10575" s="92"/>
      <c r="G10575" s="92"/>
      <c r="H10575" s="92"/>
      <c r="I10575" s="92"/>
      <c r="J10575" s="92"/>
      <c r="K10575" s="92"/>
      <c r="N10575" s="92"/>
      <c r="O10575" s="92"/>
      <c r="P10575" s="92"/>
      <c r="Q10575" s="92"/>
      <c r="R10575" s="92"/>
    </row>
    <row r="10576" spans="1:18" x14ac:dyDescent="0.3">
      <c r="A10576" s="107"/>
      <c r="B10576" s="92"/>
      <c r="C10576" s="92"/>
      <c r="D10576" s="92"/>
      <c r="E10576" s="92"/>
      <c r="F10576" s="92"/>
      <c r="G10576" s="92"/>
      <c r="H10576" s="92"/>
      <c r="I10576" s="92"/>
      <c r="J10576" s="92"/>
      <c r="K10576" s="92"/>
      <c r="N10576" s="92"/>
      <c r="O10576" s="92"/>
      <c r="P10576" s="92"/>
      <c r="Q10576" s="92"/>
      <c r="R10576" s="92"/>
    </row>
    <row r="10577" spans="1:18" x14ac:dyDescent="0.3">
      <c r="A10577" s="107"/>
      <c r="B10577" s="92"/>
      <c r="C10577" s="92"/>
      <c r="D10577" s="92"/>
      <c r="E10577" s="92"/>
      <c r="F10577" s="92"/>
      <c r="G10577" s="92"/>
      <c r="H10577" s="92"/>
      <c r="I10577" s="92"/>
      <c r="J10577" s="92"/>
      <c r="K10577" s="92"/>
      <c r="N10577" s="92"/>
      <c r="O10577" s="92"/>
      <c r="P10577" s="92"/>
      <c r="Q10577" s="92"/>
      <c r="R10577" s="92"/>
    </row>
    <row r="10578" spans="1:18" x14ac:dyDescent="0.3">
      <c r="A10578" s="107"/>
      <c r="B10578" s="92"/>
      <c r="C10578" s="92"/>
      <c r="D10578" s="92"/>
      <c r="E10578" s="92"/>
      <c r="F10578" s="92"/>
      <c r="G10578" s="92"/>
      <c r="H10578" s="92"/>
      <c r="I10578" s="92"/>
      <c r="J10578" s="92"/>
      <c r="K10578" s="92"/>
      <c r="N10578" s="92"/>
      <c r="O10578" s="92"/>
      <c r="P10578" s="92"/>
      <c r="Q10578" s="92"/>
      <c r="R10578" s="92"/>
    </row>
    <row r="10579" spans="1:18" x14ac:dyDescent="0.3">
      <c r="A10579" s="107"/>
      <c r="B10579" s="92"/>
      <c r="C10579" s="92"/>
      <c r="D10579" s="92"/>
      <c r="E10579" s="92"/>
      <c r="F10579" s="92"/>
      <c r="G10579" s="92"/>
      <c r="H10579" s="92"/>
      <c r="I10579" s="92"/>
      <c r="J10579" s="92"/>
      <c r="K10579" s="92"/>
      <c r="N10579" s="92"/>
      <c r="O10579" s="92"/>
      <c r="P10579" s="92"/>
      <c r="Q10579" s="92"/>
      <c r="R10579" s="92"/>
    </row>
    <row r="10580" spans="1:18" x14ac:dyDescent="0.3">
      <c r="A10580" s="107"/>
      <c r="B10580" s="92"/>
      <c r="C10580" s="92"/>
      <c r="D10580" s="92"/>
      <c r="E10580" s="92"/>
      <c r="F10580" s="92"/>
      <c r="G10580" s="92"/>
      <c r="H10580" s="92"/>
      <c r="I10580" s="92"/>
      <c r="J10580" s="92"/>
      <c r="K10580" s="92"/>
      <c r="N10580" s="92"/>
      <c r="O10580" s="92"/>
      <c r="P10580" s="92"/>
      <c r="Q10580" s="92"/>
      <c r="R10580" s="92"/>
    </row>
    <row r="10581" spans="1:18" x14ac:dyDescent="0.3">
      <c r="A10581" s="107"/>
      <c r="B10581" s="92"/>
      <c r="C10581" s="92"/>
      <c r="D10581" s="92"/>
      <c r="E10581" s="92"/>
      <c r="F10581" s="92"/>
      <c r="G10581" s="92"/>
      <c r="H10581" s="92"/>
      <c r="I10581" s="92"/>
      <c r="J10581" s="92"/>
      <c r="K10581" s="92"/>
      <c r="N10581" s="92"/>
      <c r="O10581" s="92"/>
      <c r="P10581" s="92"/>
      <c r="Q10581" s="92"/>
      <c r="R10581" s="92"/>
    </row>
    <row r="10582" spans="1:18" x14ac:dyDescent="0.3">
      <c r="A10582" s="107"/>
      <c r="B10582" s="92"/>
      <c r="C10582" s="92"/>
      <c r="D10582" s="92"/>
      <c r="E10582" s="92"/>
      <c r="F10582" s="92"/>
      <c r="G10582" s="92"/>
      <c r="H10582" s="92"/>
      <c r="I10582" s="92"/>
      <c r="J10582" s="92"/>
      <c r="K10582" s="92"/>
      <c r="N10582" s="92"/>
      <c r="O10582" s="92"/>
      <c r="P10582" s="92"/>
      <c r="Q10582" s="92"/>
      <c r="R10582" s="92"/>
    </row>
    <row r="10583" spans="1:18" x14ac:dyDescent="0.3">
      <c r="A10583" s="107"/>
      <c r="B10583" s="92"/>
      <c r="C10583" s="92"/>
      <c r="D10583" s="92"/>
      <c r="E10583" s="92"/>
      <c r="F10583" s="92"/>
      <c r="G10583" s="92"/>
      <c r="H10583" s="92"/>
      <c r="I10583" s="92"/>
      <c r="J10583" s="92"/>
      <c r="K10583" s="92"/>
      <c r="N10583" s="92"/>
      <c r="O10583" s="92"/>
      <c r="P10583" s="92"/>
      <c r="Q10583" s="92"/>
      <c r="R10583" s="92"/>
    </row>
    <row r="10584" spans="1:18" x14ac:dyDescent="0.3">
      <c r="A10584" s="107"/>
      <c r="B10584" s="92"/>
      <c r="C10584" s="92"/>
      <c r="D10584" s="92"/>
      <c r="E10584" s="92"/>
      <c r="F10584" s="92"/>
      <c r="G10584" s="92"/>
      <c r="H10584" s="92"/>
      <c r="I10584" s="92"/>
      <c r="J10584" s="92"/>
      <c r="K10584" s="92"/>
      <c r="N10584" s="92"/>
      <c r="O10584" s="92"/>
      <c r="P10584" s="92"/>
      <c r="Q10584" s="92"/>
      <c r="R10584" s="92"/>
    </row>
    <row r="10585" spans="1:18" x14ac:dyDescent="0.3">
      <c r="A10585" s="107"/>
      <c r="B10585" s="92"/>
      <c r="C10585" s="92"/>
      <c r="D10585" s="92"/>
      <c r="E10585" s="92"/>
      <c r="F10585" s="92"/>
      <c r="G10585" s="92"/>
      <c r="H10585" s="92"/>
      <c r="I10585" s="92"/>
      <c r="J10585" s="92"/>
      <c r="K10585" s="92"/>
      <c r="N10585" s="92"/>
      <c r="O10585" s="92"/>
      <c r="P10585" s="92"/>
      <c r="Q10585" s="92"/>
      <c r="R10585" s="92"/>
    </row>
    <row r="10586" spans="1:18" x14ac:dyDescent="0.3">
      <c r="A10586" s="107"/>
      <c r="B10586" s="92"/>
      <c r="C10586" s="92"/>
      <c r="D10586" s="92"/>
      <c r="E10586" s="92"/>
      <c r="F10586" s="92"/>
      <c r="G10586" s="92"/>
      <c r="H10586" s="92"/>
      <c r="I10586" s="92"/>
      <c r="J10586" s="92"/>
      <c r="K10586" s="92"/>
      <c r="N10586" s="92"/>
      <c r="O10586" s="92"/>
      <c r="P10586" s="92"/>
      <c r="Q10586" s="92"/>
      <c r="R10586" s="92"/>
    </row>
    <row r="10587" spans="1:18" x14ac:dyDescent="0.3">
      <c r="A10587" s="107"/>
      <c r="B10587" s="92"/>
      <c r="C10587" s="92"/>
      <c r="D10587" s="92"/>
      <c r="E10587" s="92"/>
      <c r="F10587" s="92"/>
      <c r="G10587" s="92"/>
      <c r="H10587" s="92"/>
      <c r="I10587" s="92"/>
      <c r="J10587" s="92"/>
      <c r="K10587" s="92"/>
      <c r="N10587" s="92"/>
      <c r="O10587" s="92"/>
      <c r="P10587" s="92"/>
      <c r="Q10587" s="92"/>
      <c r="R10587" s="92"/>
    </row>
    <row r="10588" spans="1:18" x14ac:dyDescent="0.3">
      <c r="A10588" s="107"/>
      <c r="B10588" s="92"/>
      <c r="C10588" s="92"/>
      <c r="D10588" s="92"/>
      <c r="E10588" s="92"/>
      <c r="F10588" s="92"/>
      <c r="G10588" s="92"/>
      <c r="H10588" s="92"/>
      <c r="I10588" s="92"/>
      <c r="J10588" s="92"/>
      <c r="K10588" s="92"/>
      <c r="N10588" s="92"/>
      <c r="O10588" s="92"/>
      <c r="P10588" s="92"/>
      <c r="Q10588" s="92"/>
      <c r="R10588" s="92"/>
    </row>
    <row r="10589" spans="1:18" x14ac:dyDescent="0.3">
      <c r="A10589" s="107"/>
      <c r="B10589" s="92"/>
      <c r="C10589" s="92"/>
      <c r="D10589" s="92"/>
      <c r="E10589" s="92"/>
      <c r="F10589" s="92"/>
      <c r="G10589" s="92"/>
      <c r="H10589" s="92"/>
      <c r="I10589" s="92"/>
      <c r="J10589" s="92"/>
      <c r="K10589" s="92"/>
      <c r="N10589" s="92"/>
      <c r="O10589" s="92"/>
      <c r="P10589" s="92"/>
      <c r="Q10589" s="92"/>
      <c r="R10589" s="92"/>
    </row>
    <row r="10590" spans="1:18" x14ac:dyDescent="0.3">
      <c r="A10590" s="107"/>
      <c r="B10590" s="92"/>
      <c r="C10590" s="92"/>
      <c r="D10590" s="92"/>
      <c r="E10590" s="92"/>
      <c r="F10590" s="92"/>
      <c r="G10590" s="92"/>
      <c r="H10590" s="92"/>
      <c r="I10590" s="92"/>
      <c r="J10590" s="92"/>
      <c r="K10590" s="92"/>
      <c r="N10590" s="92"/>
      <c r="O10590" s="92"/>
      <c r="P10590" s="92"/>
      <c r="Q10590" s="92"/>
      <c r="R10590" s="92"/>
    </row>
    <row r="10591" spans="1:18" x14ac:dyDescent="0.3">
      <c r="A10591" s="107"/>
      <c r="B10591" s="92"/>
      <c r="C10591" s="92"/>
      <c r="D10591" s="92"/>
      <c r="E10591" s="92"/>
      <c r="F10591" s="92"/>
      <c r="G10591" s="92"/>
      <c r="H10591" s="92"/>
      <c r="I10591" s="92"/>
      <c r="J10591" s="92"/>
      <c r="K10591" s="92"/>
      <c r="N10591" s="92"/>
      <c r="O10591" s="92"/>
      <c r="P10591" s="92"/>
      <c r="Q10591" s="92"/>
      <c r="R10591" s="92"/>
    </row>
    <row r="10592" spans="1:18" x14ac:dyDescent="0.3">
      <c r="A10592" s="107"/>
      <c r="B10592" s="92"/>
      <c r="C10592" s="92"/>
      <c r="D10592" s="92"/>
      <c r="E10592" s="92"/>
      <c r="F10592" s="92"/>
      <c r="G10592" s="92"/>
      <c r="H10592" s="92"/>
      <c r="I10592" s="92"/>
      <c r="J10592" s="92"/>
      <c r="K10592" s="92"/>
      <c r="N10592" s="92"/>
      <c r="O10592" s="92"/>
      <c r="P10592" s="92"/>
      <c r="Q10592" s="92"/>
      <c r="R10592" s="92"/>
    </row>
    <row r="10593" spans="1:18" x14ac:dyDescent="0.3">
      <c r="A10593" s="107"/>
      <c r="B10593" s="92"/>
      <c r="C10593" s="92"/>
      <c r="D10593" s="92"/>
      <c r="E10593" s="92"/>
      <c r="F10593" s="92"/>
      <c r="G10593" s="92"/>
      <c r="H10593" s="92"/>
      <c r="I10593" s="92"/>
      <c r="J10593" s="92"/>
      <c r="K10593" s="92"/>
      <c r="N10593" s="92"/>
      <c r="O10593" s="92"/>
      <c r="P10593" s="92"/>
      <c r="Q10593" s="92"/>
      <c r="R10593" s="92"/>
    </row>
    <row r="10594" spans="1:18" x14ac:dyDescent="0.3">
      <c r="A10594" s="107"/>
      <c r="B10594" s="92"/>
      <c r="C10594" s="92"/>
      <c r="D10594" s="92"/>
      <c r="E10594" s="92"/>
      <c r="F10594" s="92"/>
      <c r="G10594" s="92"/>
      <c r="H10594" s="92"/>
      <c r="I10594" s="92"/>
      <c r="J10594" s="92"/>
      <c r="K10594" s="92"/>
      <c r="N10594" s="92"/>
      <c r="O10594" s="92"/>
      <c r="P10594" s="92"/>
      <c r="Q10594" s="92"/>
      <c r="R10594" s="92"/>
    </row>
    <row r="10595" spans="1:18" x14ac:dyDescent="0.3">
      <c r="A10595" s="107"/>
      <c r="B10595" s="92"/>
      <c r="C10595" s="92"/>
      <c r="D10595" s="92"/>
      <c r="E10595" s="92"/>
      <c r="F10595" s="92"/>
      <c r="G10595" s="92"/>
      <c r="H10595" s="92"/>
      <c r="I10595" s="92"/>
      <c r="J10595" s="92"/>
      <c r="K10595" s="92"/>
      <c r="N10595" s="92"/>
      <c r="O10595" s="92"/>
      <c r="P10595" s="92"/>
      <c r="Q10595" s="92"/>
      <c r="R10595" s="92"/>
    </row>
    <row r="10596" spans="1:18" x14ac:dyDescent="0.3">
      <c r="A10596" s="107"/>
      <c r="B10596" s="92"/>
      <c r="C10596" s="92"/>
      <c r="D10596" s="92"/>
      <c r="E10596" s="92"/>
      <c r="F10596" s="92"/>
      <c r="G10596" s="92"/>
      <c r="H10596" s="92"/>
      <c r="I10596" s="92"/>
      <c r="J10596" s="92"/>
      <c r="K10596" s="92"/>
      <c r="N10596" s="92"/>
      <c r="O10596" s="92"/>
      <c r="P10596" s="92"/>
      <c r="Q10596" s="92"/>
      <c r="R10596" s="92"/>
    </row>
    <row r="10597" spans="1:18" x14ac:dyDescent="0.3">
      <c r="A10597" s="107"/>
      <c r="B10597" s="92"/>
      <c r="C10597" s="92"/>
      <c r="D10597" s="92"/>
      <c r="E10597" s="92"/>
      <c r="F10597" s="92"/>
      <c r="G10597" s="92"/>
      <c r="H10597" s="92"/>
      <c r="I10597" s="92"/>
      <c r="J10597" s="92"/>
      <c r="K10597" s="92"/>
      <c r="N10597" s="92"/>
      <c r="O10597" s="92"/>
      <c r="P10597" s="92"/>
      <c r="Q10597" s="92"/>
      <c r="R10597" s="92"/>
    </row>
    <row r="10598" spans="1:18" x14ac:dyDescent="0.3">
      <c r="A10598" s="107"/>
      <c r="B10598" s="92"/>
      <c r="C10598" s="92"/>
      <c r="D10598" s="92"/>
      <c r="E10598" s="92"/>
      <c r="F10598" s="92"/>
      <c r="G10598" s="92"/>
      <c r="H10598" s="92"/>
      <c r="I10598" s="92"/>
      <c r="J10598" s="92"/>
      <c r="K10598" s="92"/>
      <c r="N10598" s="92"/>
      <c r="O10598" s="92"/>
      <c r="P10598" s="92"/>
      <c r="Q10598" s="92"/>
      <c r="R10598" s="92"/>
    </row>
    <row r="10599" spans="1:18" x14ac:dyDescent="0.3">
      <c r="A10599" s="107"/>
      <c r="B10599" s="92"/>
      <c r="C10599" s="92"/>
      <c r="D10599" s="92"/>
      <c r="E10599" s="92"/>
      <c r="F10599" s="92"/>
      <c r="G10599" s="92"/>
      <c r="H10599" s="92"/>
      <c r="I10599" s="92"/>
      <c r="J10599" s="92"/>
      <c r="K10599" s="92"/>
      <c r="N10599" s="92"/>
      <c r="O10599" s="92"/>
      <c r="P10599" s="92"/>
      <c r="Q10599" s="92"/>
      <c r="R10599" s="92"/>
    </row>
    <row r="10600" spans="1:18" x14ac:dyDescent="0.3">
      <c r="A10600" s="107"/>
      <c r="B10600" s="92"/>
      <c r="C10600" s="92"/>
      <c r="D10600" s="92"/>
      <c r="E10600" s="92"/>
      <c r="F10600" s="92"/>
      <c r="G10600" s="92"/>
      <c r="H10600" s="92"/>
      <c r="I10600" s="92"/>
      <c r="J10600" s="92"/>
      <c r="K10600" s="92"/>
      <c r="N10600" s="92"/>
      <c r="O10600" s="92"/>
      <c r="P10600" s="92"/>
      <c r="Q10600" s="92"/>
      <c r="R10600" s="92"/>
    </row>
    <row r="10601" spans="1:18" x14ac:dyDescent="0.3">
      <c r="A10601" s="107"/>
      <c r="B10601" s="92"/>
      <c r="C10601" s="92"/>
      <c r="D10601" s="92"/>
      <c r="E10601" s="92"/>
      <c r="F10601" s="92"/>
      <c r="G10601" s="92"/>
      <c r="H10601" s="92"/>
      <c r="I10601" s="92"/>
      <c r="J10601" s="92"/>
      <c r="K10601" s="92"/>
      <c r="N10601" s="92"/>
      <c r="O10601" s="92"/>
      <c r="P10601" s="92"/>
      <c r="Q10601" s="92"/>
      <c r="R10601" s="92"/>
    </row>
    <row r="10602" spans="1:18" x14ac:dyDescent="0.3">
      <c r="A10602" s="107"/>
      <c r="B10602" s="92"/>
      <c r="C10602" s="92"/>
      <c r="D10602" s="92"/>
      <c r="E10602" s="92"/>
      <c r="F10602" s="92"/>
      <c r="G10602" s="92"/>
      <c r="H10602" s="92"/>
      <c r="I10602" s="92"/>
      <c r="J10602" s="92"/>
      <c r="K10602" s="92"/>
      <c r="N10602" s="92"/>
      <c r="O10602" s="92"/>
      <c r="P10602" s="92"/>
      <c r="Q10602" s="92"/>
      <c r="R10602" s="92"/>
    </row>
    <row r="10603" spans="1:18" x14ac:dyDescent="0.3">
      <c r="A10603" s="107"/>
      <c r="B10603" s="92"/>
      <c r="C10603" s="92"/>
      <c r="D10603" s="92"/>
      <c r="E10603" s="92"/>
      <c r="F10603" s="92"/>
      <c r="G10603" s="92"/>
      <c r="H10603" s="92"/>
      <c r="I10603" s="92"/>
      <c r="J10603" s="92"/>
      <c r="K10603" s="92"/>
      <c r="N10603" s="92"/>
      <c r="O10603" s="92"/>
      <c r="P10603" s="92"/>
      <c r="Q10603" s="92"/>
      <c r="R10603" s="92"/>
    </row>
    <row r="10604" spans="1:18" x14ac:dyDescent="0.3">
      <c r="A10604" s="107"/>
      <c r="B10604" s="92"/>
      <c r="C10604" s="92"/>
      <c r="D10604" s="92"/>
      <c r="E10604" s="92"/>
      <c r="F10604" s="92"/>
      <c r="G10604" s="92"/>
      <c r="H10604" s="92"/>
      <c r="I10604" s="92"/>
      <c r="J10604" s="92"/>
      <c r="K10604" s="92"/>
      <c r="N10604" s="92"/>
      <c r="O10604" s="92"/>
      <c r="P10604" s="92"/>
      <c r="Q10604" s="92"/>
      <c r="R10604" s="92"/>
    </row>
    <row r="10605" spans="1:18" x14ac:dyDescent="0.3">
      <c r="A10605" s="107"/>
      <c r="B10605" s="92"/>
      <c r="C10605" s="92"/>
      <c r="D10605" s="92"/>
      <c r="E10605" s="92"/>
      <c r="F10605" s="92"/>
      <c r="G10605" s="92"/>
      <c r="H10605" s="92"/>
      <c r="I10605" s="92"/>
      <c r="J10605" s="92"/>
      <c r="K10605" s="92"/>
      <c r="N10605" s="92"/>
      <c r="O10605" s="92"/>
      <c r="P10605" s="92"/>
      <c r="Q10605" s="92"/>
      <c r="R10605" s="92"/>
    </row>
    <row r="10606" spans="1:18" x14ac:dyDescent="0.3">
      <c r="A10606" s="107"/>
      <c r="B10606" s="92"/>
      <c r="C10606" s="92"/>
      <c r="D10606" s="92"/>
      <c r="E10606" s="92"/>
      <c r="F10606" s="92"/>
      <c r="G10606" s="92"/>
      <c r="H10606" s="92"/>
      <c r="I10606" s="92"/>
      <c r="J10606" s="92"/>
      <c r="K10606" s="92"/>
      <c r="N10606" s="92"/>
      <c r="O10606" s="92"/>
      <c r="P10606" s="92"/>
      <c r="Q10606" s="92"/>
      <c r="R10606" s="92"/>
    </row>
    <row r="10607" spans="1:18" x14ac:dyDescent="0.3">
      <c r="A10607" s="107"/>
      <c r="B10607" s="92"/>
      <c r="C10607" s="92"/>
      <c r="D10607" s="92"/>
      <c r="E10607" s="92"/>
      <c r="F10607" s="92"/>
      <c r="G10607" s="92"/>
      <c r="H10607" s="92"/>
      <c r="I10607" s="92"/>
      <c r="J10607" s="92"/>
      <c r="K10607" s="92"/>
      <c r="N10607" s="92"/>
      <c r="O10607" s="92"/>
      <c r="P10607" s="92"/>
      <c r="Q10607" s="92"/>
      <c r="R10607" s="92"/>
    </row>
    <row r="10608" spans="1:18" x14ac:dyDescent="0.3">
      <c r="A10608" s="107"/>
      <c r="B10608" s="92"/>
      <c r="C10608" s="92"/>
      <c r="D10608" s="92"/>
      <c r="E10608" s="92"/>
      <c r="F10608" s="92"/>
      <c r="G10608" s="92"/>
      <c r="H10608" s="92"/>
      <c r="I10608" s="92"/>
      <c r="J10608" s="92"/>
      <c r="K10608" s="92"/>
      <c r="N10608" s="92"/>
      <c r="O10608" s="92"/>
      <c r="P10608" s="92"/>
      <c r="Q10608" s="92"/>
      <c r="R10608" s="92"/>
    </row>
    <row r="10609" spans="1:18" x14ac:dyDescent="0.3">
      <c r="A10609" s="107"/>
      <c r="B10609" s="92"/>
      <c r="C10609" s="92"/>
      <c r="D10609" s="92"/>
      <c r="E10609" s="92"/>
      <c r="F10609" s="92"/>
      <c r="G10609" s="92"/>
      <c r="H10609" s="92"/>
      <c r="I10609" s="92"/>
      <c r="J10609" s="92"/>
      <c r="K10609" s="92"/>
      <c r="N10609" s="92"/>
      <c r="O10609" s="92"/>
      <c r="P10609" s="92"/>
      <c r="Q10609" s="92"/>
      <c r="R10609" s="92"/>
    </row>
    <row r="10610" spans="1:18" x14ac:dyDescent="0.3">
      <c r="A10610" s="107"/>
      <c r="B10610" s="92"/>
      <c r="C10610" s="92"/>
      <c r="D10610" s="92"/>
      <c r="E10610" s="92"/>
      <c r="F10610" s="92"/>
      <c r="G10610" s="92"/>
      <c r="H10610" s="92"/>
      <c r="I10610" s="92"/>
      <c r="J10610" s="92"/>
      <c r="K10610" s="92"/>
      <c r="N10610" s="92"/>
      <c r="O10610" s="92"/>
      <c r="P10610" s="92"/>
      <c r="Q10610" s="92"/>
      <c r="R10610" s="92"/>
    </row>
    <row r="10611" spans="1:18" x14ac:dyDescent="0.3">
      <c r="A10611" s="107"/>
      <c r="B10611" s="92"/>
      <c r="C10611" s="92"/>
      <c r="D10611" s="92"/>
      <c r="E10611" s="92"/>
      <c r="F10611" s="92"/>
      <c r="G10611" s="92"/>
      <c r="H10611" s="92"/>
      <c r="I10611" s="92"/>
      <c r="J10611" s="92"/>
      <c r="K10611" s="92"/>
      <c r="N10611" s="92"/>
      <c r="O10611" s="92"/>
      <c r="P10611" s="92"/>
      <c r="Q10611" s="92"/>
      <c r="R10611" s="92"/>
    </row>
    <row r="10612" spans="1:18" x14ac:dyDescent="0.3">
      <c r="A10612" s="107"/>
      <c r="B10612" s="92"/>
      <c r="C10612" s="92"/>
      <c r="D10612" s="92"/>
      <c r="E10612" s="92"/>
      <c r="F10612" s="92"/>
      <c r="G10612" s="92"/>
      <c r="H10612" s="92"/>
      <c r="I10612" s="92"/>
      <c r="J10612" s="92"/>
      <c r="K10612" s="92"/>
      <c r="N10612" s="92"/>
      <c r="O10612" s="92"/>
      <c r="P10612" s="92"/>
      <c r="Q10612" s="92"/>
      <c r="R10612" s="92"/>
    </row>
    <row r="10613" spans="1:18" x14ac:dyDescent="0.3">
      <c r="A10613" s="107"/>
      <c r="B10613" s="92"/>
      <c r="C10613" s="92"/>
      <c r="D10613" s="92"/>
      <c r="E10613" s="92"/>
      <c r="F10613" s="92"/>
      <c r="G10613" s="92"/>
      <c r="H10613" s="92"/>
      <c r="I10613" s="92"/>
      <c r="J10613" s="92"/>
      <c r="K10613" s="92"/>
      <c r="N10613" s="92"/>
      <c r="O10613" s="92"/>
      <c r="P10613" s="92"/>
      <c r="Q10613" s="92"/>
      <c r="R10613" s="92"/>
    </row>
    <row r="10614" spans="1:18" x14ac:dyDescent="0.3">
      <c r="A10614" s="107"/>
      <c r="B10614" s="92"/>
      <c r="C10614" s="92"/>
      <c r="D10614" s="92"/>
      <c r="E10614" s="92"/>
      <c r="F10614" s="92"/>
      <c r="G10614" s="92"/>
      <c r="H10614" s="92"/>
      <c r="I10614" s="92"/>
      <c r="J10614" s="92"/>
      <c r="K10614" s="92"/>
      <c r="N10614" s="92"/>
      <c r="O10614" s="92"/>
      <c r="P10614" s="92"/>
      <c r="Q10614" s="92"/>
      <c r="R10614" s="92"/>
    </row>
    <row r="10615" spans="1:18" x14ac:dyDescent="0.3">
      <c r="A10615" s="107"/>
      <c r="B10615" s="92"/>
      <c r="C10615" s="92"/>
      <c r="D10615" s="92"/>
      <c r="E10615" s="92"/>
      <c r="F10615" s="92"/>
      <c r="G10615" s="92"/>
      <c r="H10615" s="92"/>
      <c r="I10615" s="92"/>
      <c r="J10615" s="92"/>
      <c r="K10615" s="92"/>
      <c r="N10615" s="92"/>
      <c r="O10615" s="92"/>
      <c r="P10615" s="92"/>
      <c r="Q10615" s="92"/>
      <c r="R10615" s="92"/>
    </row>
    <row r="10616" spans="1:18" x14ac:dyDescent="0.3">
      <c r="A10616" s="107"/>
      <c r="B10616" s="92"/>
      <c r="C10616" s="92"/>
      <c r="D10616" s="92"/>
      <c r="E10616" s="92"/>
      <c r="F10616" s="92"/>
      <c r="G10616" s="92"/>
      <c r="H10616" s="92"/>
      <c r="I10616" s="92"/>
      <c r="J10616" s="92"/>
      <c r="K10616" s="92"/>
      <c r="N10616" s="92"/>
      <c r="O10616" s="92"/>
      <c r="P10616" s="92"/>
      <c r="Q10616" s="92"/>
      <c r="R10616" s="92"/>
    </row>
    <row r="10617" spans="1:18" x14ac:dyDescent="0.3">
      <c r="A10617" s="107"/>
      <c r="B10617" s="92"/>
      <c r="C10617" s="92"/>
      <c r="D10617" s="92"/>
      <c r="E10617" s="92"/>
      <c r="F10617" s="92"/>
      <c r="G10617" s="92"/>
      <c r="H10617" s="92"/>
      <c r="I10617" s="92"/>
      <c r="J10617" s="92"/>
      <c r="K10617" s="92"/>
      <c r="N10617" s="92"/>
      <c r="O10617" s="92"/>
      <c r="P10617" s="92"/>
      <c r="Q10617" s="92"/>
      <c r="R10617" s="92"/>
    </row>
    <row r="10618" spans="1:18" x14ac:dyDescent="0.3">
      <c r="A10618" s="107"/>
      <c r="B10618" s="92"/>
      <c r="C10618" s="92"/>
      <c r="D10618" s="92"/>
      <c r="E10618" s="92"/>
      <c r="F10618" s="92"/>
      <c r="G10618" s="92"/>
      <c r="H10618" s="92"/>
      <c r="I10618" s="92"/>
      <c r="J10618" s="92"/>
      <c r="K10618" s="92"/>
      <c r="N10618" s="92"/>
      <c r="O10618" s="92"/>
      <c r="P10618" s="92"/>
      <c r="Q10618" s="92"/>
      <c r="R10618" s="92"/>
    </row>
    <row r="10619" spans="1:18" x14ac:dyDescent="0.3">
      <c r="A10619" s="107"/>
      <c r="B10619" s="92"/>
      <c r="C10619" s="92"/>
      <c r="D10619" s="92"/>
      <c r="E10619" s="92"/>
      <c r="F10619" s="92"/>
      <c r="G10619" s="92"/>
      <c r="H10619" s="92"/>
      <c r="I10619" s="92"/>
      <c r="J10619" s="92"/>
      <c r="K10619" s="92"/>
      <c r="N10619" s="92"/>
      <c r="O10619" s="92"/>
      <c r="P10619" s="92"/>
      <c r="Q10619" s="92"/>
      <c r="R10619" s="92"/>
    </row>
    <row r="10620" spans="1:18" x14ac:dyDescent="0.3">
      <c r="A10620" s="107"/>
      <c r="B10620" s="92"/>
      <c r="C10620" s="92"/>
      <c r="D10620" s="92"/>
      <c r="E10620" s="92"/>
      <c r="F10620" s="92"/>
      <c r="G10620" s="92"/>
      <c r="H10620" s="92"/>
      <c r="I10620" s="92"/>
      <c r="J10620" s="92"/>
      <c r="K10620" s="92"/>
      <c r="N10620" s="92"/>
      <c r="O10620" s="92"/>
      <c r="P10620" s="92"/>
      <c r="Q10620" s="92"/>
      <c r="R10620" s="92"/>
    </row>
    <row r="10621" spans="1:18" x14ac:dyDescent="0.3">
      <c r="A10621" s="107"/>
      <c r="B10621" s="92"/>
      <c r="C10621" s="92"/>
      <c r="D10621" s="92"/>
      <c r="E10621" s="92"/>
      <c r="F10621" s="92"/>
      <c r="G10621" s="92"/>
      <c r="H10621" s="92"/>
      <c r="I10621" s="92"/>
      <c r="J10621" s="92"/>
      <c r="K10621" s="92"/>
      <c r="N10621" s="92"/>
      <c r="O10621" s="92"/>
      <c r="P10621" s="92"/>
      <c r="Q10621" s="92"/>
      <c r="R10621" s="92"/>
    </row>
    <row r="10622" spans="1:18" x14ac:dyDescent="0.3">
      <c r="A10622" s="107"/>
      <c r="B10622" s="92"/>
      <c r="C10622" s="92"/>
      <c r="D10622" s="92"/>
      <c r="E10622" s="92"/>
      <c r="F10622" s="92"/>
      <c r="G10622" s="92"/>
      <c r="H10622" s="92"/>
      <c r="I10622" s="92"/>
      <c r="J10622" s="92"/>
      <c r="K10622" s="92"/>
      <c r="N10622" s="92"/>
      <c r="O10622" s="92"/>
      <c r="P10622" s="92"/>
      <c r="Q10622" s="92"/>
      <c r="R10622" s="92"/>
    </row>
    <row r="10623" spans="1:18" x14ac:dyDescent="0.3">
      <c r="A10623" s="107"/>
      <c r="B10623" s="92"/>
      <c r="C10623" s="92"/>
      <c r="D10623" s="92"/>
      <c r="E10623" s="92"/>
      <c r="F10623" s="92"/>
      <c r="G10623" s="92"/>
      <c r="H10623" s="92"/>
      <c r="I10623" s="92"/>
      <c r="J10623" s="92"/>
      <c r="K10623" s="92"/>
      <c r="N10623" s="92"/>
      <c r="O10623" s="92"/>
      <c r="P10623" s="92"/>
      <c r="Q10623" s="92"/>
      <c r="R10623" s="92"/>
    </row>
    <row r="10624" spans="1:18" x14ac:dyDescent="0.3">
      <c r="A10624" s="107"/>
      <c r="B10624" s="92"/>
      <c r="C10624" s="92"/>
      <c r="D10624" s="92"/>
      <c r="E10624" s="92"/>
      <c r="F10624" s="92"/>
      <c r="G10624" s="92"/>
      <c r="H10624" s="92"/>
      <c r="I10624" s="92"/>
      <c r="J10624" s="92"/>
      <c r="K10624" s="92"/>
      <c r="N10624" s="92"/>
      <c r="O10624" s="92"/>
      <c r="P10624" s="92"/>
      <c r="Q10624" s="92"/>
      <c r="R10624" s="92"/>
    </row>
    <row r="10625" spans="1:18" x14ac:dyDescent="0.3">
      <c r="A10625" s="107"/>
      <c r="B10625" s="92"/>
      <c r="C10625" s="92"/>
      <c r="D10625" s="92"/>
      <c r="E10625" s="92"/>
      <c r="F10625" s="92"/>
      <c r="G10625" s="92"/>
      <c r="H10625" s="92"/>
      <c r="I10625" s="92"/>
      <c r="J10625" s="92"/>
      <c r="K10625" s="92"/>
      <c r="N10625" s="92"/>
      <c r="O10625" s="92"/>
      <c r="P10625" s="92"/>
      <c r="Q10625" s="92"/>
      <c r="R10625" s="92"/>
    </row>
    <row r="10626" spans="1:18" x14ac:dyDescent="0.3">
      <c r="A10626" s="107"/>
      <c r="B10626" s="92"/>
      <c r="C10626" s="92"/>
      <c r="D10626" s="92"/>
      <c r="E10626" s="92"/>
      <c r="F10626" s="92"/>
      <c r="G10626" s="92"/>
      <c r="H10626" s="92"/>
      <c r="I10626" s="92"/>
      <c r="J10626" s="92"/>
      <c r="K10626" s="92"/>
      <c r="N10626" s="92"/>
      <c r="O10626" s="92"/>
      <c r="P10626" s="92"/>
      <c r="Q10626" s="92"/>
      <c r="R10626" s="92"/>
    </row>
    <row r="10627" spans="1:18" x14ac:dyDescent="0.3">
      <c r="A10627" s="107"/>
      <c r="B10627" s="92"/>
      <c r="C10627" s="92"/>
      <c r="D10627" s="92"/>
      <c r="E10627" s="92"/>
      <c r="F10627" s="92"/>
      <c r="G10627" s="92"/>
      <c r="H10627" s="92"/>
      <c r="I10627" s="92"/>
      <c r="J10627" s="92"/>
      <c r="K10627" s="92"/>
      <c r="N10627" s="92"/>
      <c r="O10627" s="92"/>
      <c r="P10627" s="92"/>
      <c r="Q10627" s="92"/>
      <c r="R10627" s="92"/>
    </row>
    <row r="10628" spans="1:18" x14ac:dyDescent="0.3">
      <c r="A10628" s="107"/>
      <c r="B10628" s="92"/>
      <c r="C10628" s="92"/>
      <c r="D10628" s="92"/>
      <c r="E10628" s="92"/>
      <c r="F10628" s="92"/>
      <c r="G10628" s="92"/>
      <c r="H10628" s="92"/>
      <c r="I10628" s="92"/>
      <c r="J10628" s="92"/>
      <c r="K10628" s="92"/>
      <c r="N10628" s="92"/>
      <c r="O10628" s="92"/>
      <c r="P10628" s="92"/>
      <c r="Q10628" s="92"/>
      <c r="R10628" s="92"/>
    </row>
    <row r="10629" spans="1:18" x14ac:dyDescent="0.3">
      <c r="A10629" s="107"/>
      <c r="B10629" s="92"/>
      <c r="C10629" s="92"/>
      <c r="D10629" s="92"/>
      <c r="E10629" s="92"/>
      <c r="F10629" s="92"/>
      <c r="G10629" s="92"/>
      <c r="H10629" s="92"/>
      <c r="I10629" s="92"/>
      <c r="J10629" s="92"/>
      <c r="K10629" s="92"/>
      <c r="N10629" s="92"/>
      <c r="O10629" s="92"/>
      <c r="P10629" s="92"/>
      <c r="Q10629" s="92"/>
      <c r="R10629" s="92"/>
    </row>
    <row r="10630" spans="1:18" x14ac:dyDescent="0.3">
      <c r="A10630" s="107"/>
      <c r="B10630" s="92"/>
      <c r="C10630" s="92"/>
      <c r="D10630" s="92"/>
      <c r="E10630" s="92"/>
      <c r="F10630" s="92"/>
      <c r="G10630" s="92"/>
      <c r="H10630" s="92"/>
      <c r="I10630" s="92"/>
      <c r="J10630" s="92"/>
      <c r="K10630" s="92"/>
      <c r="N10630" s="92"/>
      <c r="O10630" s="92"/>
      <c r="P10630" s="92"/>
      <c r="Q10630" s="92"/>
      <c r="R10630" s="92"/>
    </row>
    <row r="10631" spans="1:18" x14ac:dyDescent="0.3">
      <c r="A10631" s="107"/>
      <c r="B10631" s="92"/>
      <c r="C10631" s="92"/>
      <c r="D10631" s="92"/>
      <c r="E10631" s="92"/>
      <c r="F10631" s="92"/>
      <c r="G10631" s="92"/>
      <c r="H10631" s="92"/>
      <c r="I10631" s="92"/>
      <c r="J10631" s="92"/>
      <c r="K10631" s="92"/>
      <c r="N10631" s="92"/>
      <c r="O10631" s="92"/>
      <c r="P10631" s="92"/>
      <c r="Q10631" s="92"/>
      <c r="R10631" s="92"/>
    </row>
    <row r="10632" spans="1:18" x14ac:dyDescent="0.3">
      <c r="A10632" s="107"/>
      <c r="B10632" s="92"/>
      <c r="C10632" s="92"/>
      <c r="D10632" s="92"/>
      <c r="E10632" s="92"/>
      <c r="F10632" s="92"/>
      <c r="G10632" s="92"/>
      <c r="H10632" s="92"/>
      <c r="I10632" s="92"/>
      <c r="J10632" s="92"/>
      <c r="K10632" s="92"/>
      <c r="N10632" s="92"/>
      <c r="O10632" s="92"/>
      <c r="P10632" s="92"/>
      <c r="Q10632" s="92"/>
      <c r="R10632" s="92"/>
    </row>
    <row r="10633" spans="1:18" x14ac:dyDescent="0.3">
      <c r="A10633" s="107"/>
      <c r="B10633" s="92"/>
      <c r="C10633" s="92"/>
      <c r="D10633" s="92"/>
      <c r="E10633" s="92"/>
      <c r="F10633" s="92"/>
      <c r="G10633" s="92"/>
      <c r="H10633" s="92"/>
      <c r="I10633" s="92"/>
      <c r="J10633" s="92"/>
      <c r="K10633" s="92"/>
      <c r="N10633" s="92"/>
      <c r="O10633" s="92"/>
      <c r="P10633" s="92"/>
      <c r="Q10633" s="92"/>
      <c r="R10633" s="92"/>
    </row>
    <row r="10634" spans="1:18" x14ac:dyDescent="0.3">
      <c r="A10634" s="107"/>
      <c r="B10634" s="92"/>
      <c r="C10634" s="92"/>
      <c r="D10634" s="92"/>
      <c r="E10634" s="92"/>
      <c r="F10634" s="92"/>
      <c r="G10634" s="92"/>
      <c r="H10634" s="92"/>
      <c r="I10634" s="92"/>
      <c r="J10634" s="92"/>
      <c r="K10634" s="92"/>
      <c r="N10634" s="92"/>
      <c r="O10634" s="92"/>
      <c r="P10634" s="92"/>
      <c r="Q10634" s="92"/>
      <c r="R10634" s="92"/>
    </row>
    <row r="10635" spans="1:18" x14ac:dyDescent="0.3">
      <c r="A10635" s="107"/>
      <c r="B10635" s="92"/>
      <c r="C10635" s="92"/>
      <c r="D10635" s="92"/>
      <c r="E10635" s="92"/>
      <c r="F10635" s="92"/>
      <c r="G10635" s="92"/>
      <c r="H10635" s="92"/>
      <c r="I10635" s="92"/>
      <c r="J10635" s="92"/>
      <c r="K10635" s="92"/>
      <c r="N10635" s="92"/>
      <c r="O10635" s="92"/>
      <c r="P10635" s="92"/>
      <c r="Q10635" s="92"/>
      <c r="R10635" s="92"/>
    </row>
    <row r="10636" spans="1:18" x14ac:dyDescent="0.3">
      <c r="A10636" s="107"/>
      <c r="B10636" s="92"/>
      <c r="C10636" s="92"/>
      <c r="D10636" s="92"/>
      <c r="E10636" s="92"/>
      <c r="F10636" s="92"/>
      <c r="G10636" s="92"/>
      <c r="H10636" s="92"/>
      <c r="I10636" s="92"/>
      <c r="J10636" s="92"/>
      <c r="K10636" s="92"/>
      <c r="N10636" s="92"/>
      <c r="O10636" s="92"/>
      <c r="P10636" s="92"/>
      <c r="Q10636" s="92"/>
      <c r="R10636" s="92"/>
    </row>
    <row r="10637" spans="1:18" x14ac:dyDescent="0.3">
      <c r="A10637" s="107"/>
      <c r="B10637" s="92"/>
      <c r="C10637" s="92"/>
      <c r="D10637" s="92"/>
      <c r="E10637" s="92"/>
      <c r="F10637" s="92"/>
      <c r="G10637" s="92"/>
      <c r="H10637" s="92"/>
      <c r="I10637" s="92"/>
      <c r="J10637" s="92"/>
      <c r="K10637" s="92"/>
      <c r="N10637" s="92"/>
      <c r="O10637" s="92"/>
      <c r="P10637" s="92"/>
      <c r="Q10637" s="92"/>
      <c r="R10637" s="92"/>
    </row>
    <row r="10638" spans="1:18" x14ac:dyDescent="0.3">
      <c r="A10638" s="107"/>
      <c r="B10638" s="92"/>
      <c r="C10638" s="92"/>
      <c r="D10638" s="92"/>
      <c r="E10638" s="92"/>
      <c r="F10638" s="92"/>
      <c r="G10638" s="92"/>
      <c r="H10638" s="92"/>
      <c r="I10638" s="92"/>
      <c r="J10638" s="92"/>
      <c r="K10638" s="92"/>
      <c r="N10638" s="92"/>
      <c r="O10638" s="92"/>
      <c r="P10638" s="92"/>
      <c r="Q10638" s="92"/>
      <c r="R10638" s="92"/>
    </row>
    <row r="10639" spans="1:18" x14ac:dyDescent="0.3">
      <c r="A10639" s="107"/>
      <c r="B10639" s="92"/>
      <c r="C10639" s="92"/>
      <c r="D10639" s="92"/>
      <c r="E10639" s="92"/>
      <c r="F10639" s="92"/>
      <c r="G10639" s="92"/>
      <c r="H10639" s="92"/>
      <c r="I10639" s="92"/>
      <c r="J10639" s="92"/>
      <c r="K10639" s="92"/>
      <c r="N10639" s="92"/>
      <c r="O10639" s="92"/>
      <c r="P10639" s="92"/>
      <c r="Q10639" s="92"/>
      <c r="R10639" s="92"/>
    </row>
    <row r="10640" spans="1:18" x14ac:dyDescent="0.3">
      <c r="A10640" s="107"/>
      <c r="B10640" s="92"/>
      <c r="C10640" s="92"/>
      <c r="D10640" s="92"/>
      <c r="E10640" s="92"/>
      <c r="F10640" s="92"/>
      <c r="G10640" s="92"/>
      <c r="H10640" s="92"/>
      <c r="I10640" s="92"/>
      <c r="J10640" s="92"/>
      <c r="K10640" s="92"/>
      <c r="N10640" s="92"/>
      <c r="O10640" s="92"/>
      <c r="P10640" s="92"/>
      <c r="Q10640" s="92"/>
      <c r="R10640" s="92"/>
    </row>
    <row r="10641" spans="1:18" x14ac:dyDescent="0.3">
      <c r="A10641" s="107"/>
      <c r="B10641" s="92"/>
      <c r="C10641" s="92"/>
      <c r="D10641" s="92"/>
      <c r="E10641" s="92"/>
      <c r="F10641" s="92"/>
      <c r="G10641" s="92"/>
      <c r="H10641" s="92"/>
      <c r="I10641" s="92"/>
      <c r="J10641" s="92"/>
      <c r="K10641" s="92"/>
      <c r="N10641" s="92"/>
      <c r="O10641" s="92"/>
      <c r="P10641" s="92"/>
      <c r="Q10641" s="92"/>
      <c r="R10641" s="92"/>
    </row>
    <row r="10642" spans="1:18" x14ac:dyDescent="0.3">
      <c r="A10642" s="107"/>
      <c r="B10642" s="92"/>
      <c r="C10642" s="92"/>
      <c r="D10642" s="92"/>
      <c r="E10642" s="92"/>
      <c r="F10642" s="92"/>
      <c r="G10642" s="92"/>
      <c r="H10642" s="92"/>
      <c r="I10642" s="92"/>
      <c r="J10642" s="92"/>
      <c r="K10642" s="92"/>
      <c r="N10642" s="92"/>
      <c r="O10642" s="92"/>
      <c r="P10642" s="92"/>
      <c r="Q10642" s="92"/>
      <c r="R10642" s="92"/>
    </row>
    <row r="10643" spans="1:18" x14ac:dyDescent="0.3">
      <c r="A10643" s="107"/>
      <c r="B10643" s="92"/>
      <c r="C10643" s="92"/>
      <c r="D10643" s="92"/>
      <c r="E10643" s="92"/>
      <c r="F10643" s="92"/>
      <c r="G10643" s="92"/>
      <c r="H10643" s="92"/>
      <c r="I10643" s="92"/>
      <c r="J10643" s="92"/>
      <c r="K10643" s="92"/>
      <c r="N10643" s="92"/>
      <c r="O10643" s="92"/>
      <c r="P10643" s="92"/>
      <c r="Q10643" s="92"/>
      <c r="R10643" s="92"/>
    </row>
    <row r="10644" spans="1:18" x14ac:dyDescent="0.3">
      <c r="A10644" s="107"/>
      <c r="B10644" s="92"/>
      <c r="C10644" s="92"/>
      <c r="D10644" s="92"/>
      <c r="E10644" s="92"/>
      <c r="F10644" s="92"/>
      <c r="G10644" s="92"/>
      <c r="H10644" s="92"/>
      <c r="I10644" s="92"/>
      <c r="J10644" s="92"/>
      <c r="K10644" s="92"/>
      <c r="N10644" s="92"/>
      <c r="O10644" s="92"/>
      <c r="P10644" s="92"/>
      <c r="Q10644" s="92"/>
      <c r="R10644" s="92"/>
    </row>
    <row r="10645" spans="1:18" x14ac:dyDescent="0.3">
      <c r="A10645" s="107"/>
      <c r="B10645" s="92"/>
      <c r="C10645" s="92"/>
      <c r="D10645" s="92"/>
      <c r="E10645" s="92"/>
      <c r="F10645" s="92"/>
      <c r="G10645" s="92"/>
      <c r="H10645" s="92"/>
      <c r="I10645" s="92"/>
      <c r="J10645" s="92"/>
      <c r="K10645" s="92"/>
      <c r="N10645" s="92"/>
      <c r="O10645" s="92"/>
      <c r="P10645" s="92"/>
      <c r="Q10645" s="92"/>
      <c r="R10645" s="92"/>
    </row>
    <row r="10646" spans="1:18" x14ac:dyDescent="0.3">
      <c r="A10646" s="107"/>
      <c r="B10646" s="92"/>
      <c r="C10646" s="92"/>
      <c r="D10646" s="92"/>
      <c r="E10646" s="92"/>
      <c r="F10646" s="92"/>
      <c r="G10646" s="92"/>
      <c r="H10646" s="92"/>
      <c r="I10646" s="92"/>
      <c r="J10646" s="92"/>
      <c r="K10646" s="92"/>
      <c r="N10646" s="92"/>
      <c r="O10646" s="92"/>
      <c r="P10646" s="92"/>
      <c r="Q10646" s="92"/>
      <c r="R10646" s="92"/>
    </row>
    <row r="10647" spans="1:18" x14ac:dyDescent="0.3">
      <c r="A10647" s="107"/>
      <c r="B10647" s="92"/>
      <c r="C10647" s="92"/>
      <c r="D10647" s="92"/>
      <c r="E10647" s="92"/>
      <c r="F10647" s="92"/>
      <c r="G10647" s="92"/>
      <c r="H10647" s="92"/>
      <c r="I10647" s="92"/>
      <c r="J10647" s="92"/>
      <c r="K10647" s="92"/>
      <c r="N10647" s="92"/>
      <c r="O10647" s="92"/>
      <c r="P10647" s="92"/>
      <c r="Q10647" s="92"/>
      <c r="R10647" s="92"/>
    </row>
    <row r="10648" spans="1:18" x14ac:dyDescent="0.3">
      <c r="A10648" s="107"/>
      <c r="B10648" s="92"/>
      <c r="C10648" s="92"/>
      <c r="D10648" s="92"/>
      <c r="E10648" s="92"/>
      <c r="F10648" s="92"/>
      <c r="G10648" s="92"/>
      <c r="H10648" s="92"/>
      <c r="I10648" s="92"/>
      <c r="J10648" s="92"/>
      <c r="K10648" s="92"/>
      <c r="N10648" s="92"/>
      <c r="O10648" s="92"/>
      <c r="P10648" s="92"/>
      <c r="Q10648" s="92"/>
      <c r="R10648" s="92"/>
    </row>
    <row r="10649" spans="1:18" x14ac:dyDescent="0.3">
      <c r="A10649" s="107"/>
      <c r="B10649" s="92"/>
      <c r="C10649" s="92"/>
      <c r="D10649" s="92"/>
      <c r="E10649" s="92"/>
      <c r="F10649" s="92"/>
      <c r="G10649" s="92"/>
      <c r="H10649" s="92"/>
      <c r="I10649" s="92"/>
      <c r="J10649" s="92"/>
      <c r="K10649" s="92"/>
      <c r="N10649" s="92"/>
      <c r="O10649" s="92"/>
      <c r="P10649" s="92"/>
      <c r="Q10649" s="92"/>
      <c r="R10649" s="92"/>
    </row>
    <row r="10650" spans="1:18" x14ac:dyDescent="0.3">
      <c r="A10650" s="107"/>
      <c r="B10650" s="92"/>
      <c r="C10650" s="92"/>
      <c r="D10650" s="92"/>
      <c r="E10650" s="92"/>
      <c r="F10650" s="92"/>
      <c r="G10650" s="92"/>
      <c r="H10650" s="92"/>
      <c r="I10650" s="92"/>
      <c r="J10650" s="92"/>
      <c r="K10650" s="92"/>
      <c r="N10650" s="92"/>
      <c r="O10650" s="92"/>
      <c r="P10650" s="92"/>
      <c r="Q10650" s="92"/>
      <c r="R10650" s="92"/>
    </row>
    <row r="10651" spans="1:18" x14ac:dyDescent="0.3">
      <c r="A10651" s="107"/>
      <c r="B10651" s="92"/>
      <c r="C10651" s="92"/>
      <c r="D10651" s="92"/>
      <c r="E10651" s="92"/>
      <c r="F10651" s="92"/>
      <c r="G10651" s="92"/>
      <c r="H10651" s="92"/>
      <c r="I10651" s="92"/>
      <c r="J10651" s="92"/>
      <c r="K10651" s="92"/>
      <c r="N10651" s="92"/>
      <c r="O10651" s="92"/>
      <c r="P10651" s="92"/>
      <c r="Q10651" s="92"/>
      <c r="R10651" s="92"/>
    </row>
    <row r="10652" spans="1:18" x14ac:dyDescent="0.3">
      <c r="A10652" s="107"/>
      <c r="B10652" s="92"/>
      <c r="C10652" s="92"/>
      <c r="D10652" s="92"/>
      <c r="E10652" s="92"/>
      <c r="F10652" s="92"/>
      <c r="G10652" s="92"/>
      <c r="H10652" s="92"/>
      <c r="I10652" s="92"/>
      <c r="J10652" s="92"/>
      <c r="K10652" s="92"/>
      <c r="N10652" s="92"/>
      <c r="O10652" s="92"/>
      <c r="P10652" s="92"/>
      <c r="Q10652" s="92"/>
      <c r="R10652" s="92"/>
    </row>
    <row r="10653" spans="1:18" x14ac:dyDescent="0.3">
      <c r="A10653" s="107"/>
      <c r="B10653" s="92"/>
      <c r="C10653" s="92"/>
      <c r="D10653" s="92"/>
      <c r="E10653" s="92"/>
      <c r="F10653" s="92"/>
      <c r="G10653" s="92"/>
      <c r="H10653" s="92"/>
      <c r="I10653" s="92"/>
      <c r="J10653" s="92"/>
      <c r="K10653" s="92"/>
      <c r="N10653" s="92"/>
      <c r="O10653" s="92"/>
      <c r="P10653" s="92"/>
      <c r="Q10653" s="92"/>
      <c r="R10653" s="92"/>
    </row>
    <row r="10654" spans="1:18" x14ac:dyDescent="0.3">
      <c r="A10654" s="107"/>
      <c r="B10654" s="92"/>
      <c r="C10654" s="92"/>
      <c r="D10654" s="92"/>
      <c r="E10654" s="92"/>
      <c r="F10654" s="92"/>
      <c r="G10654" s="92"/>
      <c r="H10654" s="92"/>
      <c r="I10654" s="92"/>
      <c r="J10654" s="92"/>
      <c r="K10654" s="92"/>
      <c r="N10654" s="92"/>
      <c r="O10654" s="92"/>
      <c r="P10654" s="92"/>
      <c r="Q10654" s="92"/>
      <c r="R10654" s="92"/>
    </row>
    <row r="10655" spans="1:18" x14ac:dyDescent="0.3">
      <c r="A10655" s="107"/>
      <c r="B10655" s="92"/>
      <c r="C10655" s="92"/>
      <c r="D10655" s="92"/>
      <c r="E10655" s="92"/>
      <c r="F10655" s="92"/>
      <c r="G10655" s="92"/>
      <c r="H10655" s="92"/>
      <c r="I10655" s="92"/>
      <c r="J10655" s="92"/>
      <c r="K10655" s="92"/>
    </row>
    <row r="10656" spans="1:18" x14ac:dyDescent="0.3">
      <c r="A10656" s="107"/>
      <c r="B10656" s="92"/>
      <c r="C10656" s="92"/>
      <c r="D10656" s="92"/>
      <c r="E10656" s="92"/>
      <c r="F10656" s="92"/>
      <c r="G10656" s="92"/>
      <c r="H10656" s="92"/>
      <c r="I10656" s="92"/>
      <c r="J10656" s="92"/>
      <c r="K10656" s="92"/>
    </row>
    <row r="10657" spans="1:11" x14ac:dyDescent="0.3">
      <c r="A10657" s="107"/>
      <c r="B10657" s="92"/>
      <c r="C10657" s="92"/>
      <c r="D10657" s="92"/>
      <c r="E10657" s="92"/>
      <c r="F10657" s="92"/>
      <c r="G10657" s="92"/>
      <c r="H10657" s="92"/>
      <c r="I10657" s="92"/>
      <c r="J10657" s="92"/>
      <c r="K10657" s="92"/>
    </row>
    <row r="10658" spans="1:11" x14ac:dyDescent="0.3">
      <c r="A10658" s="107"/>
      <c r="B10658" s="92"/>
      <c r="C10658" s="92"/>
      <c r="D10658" s="92"/>
      <c r="E10658" s="92"/>
      <c r="F10658" s="92"/>
      <c r="G10658" s="92"/>
      <c r="H10658" s="92"/>
      <c r="I10658" s="92"/>
      <c r="J10658" s="92"/>
      <c r="K10658" s="92"/>
    </row>
    <row r="10659" spans="1:11" x14ac:dyDescent="0.3">
      <c r="A10659" s="107"/>
      <c r="B10659" s="92"/>
      <c r="C10659" s="92"/>
      <c r="D10659" s="92"/>
      <c r="E10659" s="92"/>
      <c r="F10659" s="92"/>
      <c r="G10659" s="92"/>
      <c r="H10659" s="92"/>
      <c r="I10659" s="92"/>
      <c r="J10659" s="92"/>
      <c r="K10659" s="92"/>
    </row>
    <row r="10660" spans="1:11" x14ac:dyDescent="0.3">
      <c r="A10660" s="107"/>
      <c r="B10660" s="92"/>
      <c r="C10660" s="92"/>
      <c r="D10660" s="92"/>
      <c r="E10660" s="92"/>
      <c r="F10660" s="92"/>
      <c r="G10660" s="92"/>
      <c r="H10660" s="92"/>
      <c r="I10660" s="92"/>
      <c r="J10660" s="92"/>
      <c r="K10660" s="92"/>
    </row>
    <row r="10661" spans="1:11" x14ac:dyDescent="0.3">
      <c r="A10661" s="107"/>
      <c r="B10661" s="92"/>
      <c r="C10661" s="92"/>
      <c r="D10661" s="92"/>
      <c r="E10661" s="92"/>
      <c r="F10661" s="92"/>
      <c r="G10661" s="92"/>
      <c r="H10661" s="92"/>
      <c r="I10661" s="92"/>
      <c r="J10661" s="92"/>
      <c r="K10661" s="92"/>
    </row>
    <row r="10662" spans="1:11" x14ac:dyDescent="0.3">
      <c r="A10662" s="107"/>
      <c r="B10662" s="92"/>
      <c r="C10662" s="92"/>
      <c r="D10662" s="92"/>
      <c r="E10662" s="92"/>
      <c r="F10662" s="92"/>
      <c r="G10662" s="92"/>
      <c r="H10662" s="92"/>
      <c r="I10662" s="92"/>
      <c r="J10662" s="92"/>
      <c r="K10662" s="92"/>
    </row>
    <row r="10663" spans="1:11" x14ac:dyDescent="0.3">
      <c r="A10663" s="107"/>
      <c r="B10663" s="92"/>
      <c r="C10663" s="92"/>
      <c r="D10663" s="92"/>
      <c r="E10663" s="92"/>
      <c r="F10663" s="92"/>
      <c r="G10663" s="92"/>
      <c r="H10663" s="92"/>
      <c r="I10663" s="92"/>
      <c r="J10663" s="92"/>
      <c r="K10663" s="92"/>
    </row>
    <row r="10664" spans="1:11" x14ac:dyDescent="0.3">
      <c r="A10664" s="107"/>
      <c r="B10664" s="92"/>
      <c r="C10664" s="92"/>
      <c r="D10664" s="92"/>
      <c r="E10664" s="92"/>
      <c r="F10664" s="92"/>
      <c r="G10664" s="92"/>
      <c r="H10664" s="92"/>
      <c r="I10664" s="92"/>
      <c r="J10664" s="92"/>
      <c r="K10664" s="92"/>
    </row>
    <row r="10665" spans="1:11" x14ac:dyDescent="0.3">
      <c r="A10665" s="107"/>
      <c r="B10665" s="92"/>
      <c r="C10665" s="92"/>
      <c r="D10665" s="92"/>
      <c r="E10665" s="92"/>
      <c r="F10665" s="92"/>
      <c r="G10665" s="92"/>
      <c r="H10665" s="92"/>
      <c r="I10665" s="92"/>
      <c r="J10665" s="92"/>
      <c r="K10665" s="92"/>
    </row>
    <row r="10666" spans="1:11" x14ac:dyDescent="0.3">
      <c r="A10666" s="107"/>
      <c r="B10666" s="92"/>
      <c r="C10666" s="92"/>
      <c r="D10666" s="92"/>
      <c r="E10666" s="92"/>
      <c r="F10666" s="92"/>
      <c r="G10666" s="92"/>
      <c r="H10666" s="92"/>
      <c r="I10666" s="92"/>
      <c r="J10666" s="92"/>
      <c r="K10666" s="92"/>
    </row>
    <row r="10667" spans="1:11" x14ac:dyDescent="0.3">
      <c r="A10667" s="107"/>
      <c r="B10667" s="92"/>
      <c r="C10667" s="92"/>
      <c r="D10667" s="92"/>
      <c r="E10667" s="92"/>
      <c r="F10667" s="92"/>
      <c r="G10667" s="92"/>
      <c r="H10667" s="92"/>
      <c r="I10667" s="92"/>
      <c r="J10667" s="92"/>
      <c r="K10667" s="92"/>
    </row>
    <row r="10668" spans="1:11" x14ac:dyDescent="0.3">
      <c r="A10668" s="107"/>
      <c r="B10668" s="92"/>
      <c r="C10668" s="92"/>
      <c r="D10668" s="92"/>
      <c r="E10668" s="92"/>
      <c r="F10668" s="92"/>
      <c r="G10668" s="92"/>
      <c r="H10668" s="92"/>
      <c r="I10668" s="92"/>
      <c r="J10668" s="92"/>
      <c r="K10668" s="92"/>
    </row>
    <row r="10669" spans="1:11" x14ac:dyDescent="0.3">
      <c r="A10669" s="107"/>
      <c r="B10669" s="92"/>
      <c r="C10669" s="92"/>
      <c r="D10669" s="92"/>
      <c r="E10669" s="92"/>
      <c r="F10669" s="92"/>
      <c r="G10669" s="92"/>
      <c r="H10669" s="92"/>
      <c r="I10669" s="92"/>
      <c r="J10669" s="92"/>
      <c r="K10669" s="92"/>
    </row>
    <row r="10670" spans="1:11" x14ac:dyDescent="0.3">
      <c r="A10670" s="107"/>
      <c r="B10670" s="92"/>
      <c r="C10670" s="92"/>
      <c r="D10670" s="92"/>
      <c r="E10670" s="92"/>
      <c r="F10670" s="92"/>
      <c r="G10670" s="92"/>
      <c r="H10670" s="92"/>
      <c r="I10670" s="92"/>
      <c r="J10670" s="92"/>
      <c r="K10670" s="92"/>
    </row>
    <row r="10671" spans="1:11" x14ac:dyDescent="0.3">
      <c r="A10671" s="107"/>
      <c r="B10671" s="92"/>
      <c r="C10671" s="92"/>
      <c r="D10671" s="92"/>
      <c r="E10671" s="92"/>
      <c r="F10671" s="92"/>
      <c r="G10671" s="92"/>
      <c r="H10671" s="92"/>
      <c r="I10671" s="92"/>
      <c r="J10671" s="92"/>
      <c r="K10671" s="92"/>
    </row>
    <row r="10672" spans="1:11" x14ac:dyDescent="0.3">
      <c r="A10672" s="107"/>
      <c r="B10672" s="92"/>
      <c r="C10672" s="92"/>
      <c r="D10672" s="92"/>
      <c r="E10672" s="92"/>
      <c r="F10672" s="92"/>
      <c r="G10672" s="92"/>
      <c r="H10672" s="92"/>
      <c r="I10672" s="92"/>
      <c r="J10672" s="92"/>
      <c r="K10672" s="92"/>
    </row>
    <row r="10673" spans="1:11" x14ac:dyDescent="0.3">
      <c r="A10673" s="107"/>
      <c r="B10673" s="92"/>
      <c r="C10673" s="92"/>
      <c r="D10673" s="92"/>
      <c r="E10673" s="92"/>
      <c r="F10673" s="92"/>
      <c r="G10673" s="92"/>
      <c r="H10673" s="92"/>
      <c r="I10673" s="92"/>
      <c r="J10673" s="92"/>
      <c r="K10673" s="92"/>
    </row>
    <row r="10674" spans="1:11" x14ac:dyDescent="0.3">
      <c r="A10674" s="107"/>
      <c r="B10674" s="92"/>
      <c r="C10674" s="92"/>
      <c r="D10674" s="92"/>
      <c r="E10674" s="92"/>
      <c r="F10674" s="92"/>
      <c r="G10674" s="92"/>
      <c r="H10674" s="92"/>
      <c r="I10674" s="92"/>
      <c r="J10674" s="92"/>
      <c r="K10674" s="92"/>
    </row>
    <row r="10675" spans="1:11" x14ac:dyDescent="0.3">
      <c r="A10675" s="107"/>
      <c r="B10675" s="92"/>
      <c r="C10675" s="92"/>
      <c r="D10675" s="92"/>
      <c r="E10675" s="92"/>
      <c r="F10675" s="92"/>
      <c r="G10675" s="92"/>
      <c r="H10675" s="92"/>
      <c r="I10675" s="92"/>
      <c r="J10675" s="92"/>
      <c r="K10675" s="92"/>
    </row>
    <row r="10676" spans="1:11" x14ac:dyDescent="0.3">
      <c r="A10676" s="107"/>
      <c r="B10676" s="92"/>
      <c r="C10676" s="92"/>
      <c r="D10676" s="92"/>
      <c r="E10676" s="92"/>
      <c r="F10676" s="92"/>
      <c r="G10676" s="92"/>
      <c r="H10676" s="92"/>
      <c r="I10676" s="92"/>
      <c r="J10676" s="92"/>
      <c r="K10676" s="92"/>
    </row>
    <row r="10677" spans="1:11" x14ac:dyDescent="0.3">
      <c r="A10677" s="107"/>
      <c r="B10677" s="92"/>
      <c r="C10677" s="92"/>
      <c r="D10677" s="92"/>
      <c r="E10677" s="92"/>
      <c r="F10677" s="92"/>
      <c r="G10677" s="92"/>
      <c r="H10677" s="92"/>
      <c r="I10677" s="92"/>
      <c r="J10677" s="92"/>
      <c r="K10677" s="92"/>
    </row>
    <row r="10678" spans="1:11" x14ac:dyDescent="0.3">
      <c r="A10678" s="107"/>
      <c r="B10678" s="92"/>
      <c r="C10678" s="92"/>
      <c r="D10678" s="92"/>
      <c r="E10678" s="92"/>
      <c r="F10678" s="92"/>
      <c r="G10678" s="92"/>
      <c r="H10678" s="92"/>
      <c r="I10678" s="92"/>
      <c r="J10678" s="92"/>
      <c r="K10678" s="92"/>
    </row>
    <row r="10679" spans="1:11" x14ac:dyDescent="0.3">
      <c r="A10679" s="107"/>
      <c r="B10679" s="92"/>
      <c r="C10679" s="92"/>
      <c r="D10679" s="92"/>
      <c r="E10679" s="92"/>
      <c r="F10679" s="92"/>
      <c r="G10679" s="92"/>
      <c r="H10679" s="92"/>
      <c r="I10679" s="92"/>
      <c r="J10679" s="92"/>
      <c r="K10679" s="92"/>
    </row>
    <row r="10680" spans="1:11" x14ac:dyDescent="0.3">
      <c r="A10680" s="107"/>
      <c r="B10680" s="92"/>
      <c r="C10680" s="92"/>
      <c r="D10680" s="92"/>
      <c r="E10680" s="92"/>
      <c r="F10680" s="92"/>
      <c r="G10680" s="92"/>
      <c r="H10680" s="92"/>
      <c r="I10680" s="92"/>
      <c r="J10680" s="92"/>
      <c r="K10680" s="92"/>
    </row>
    <row r="10681" spans="1:11" x14ac:dyDescent="0.3">
      <c r="A10681" s="107"/>
      <c r="B10681" s="92"/>
      <c r="C10681" s="92"/>
      <c r="D10681" s="92"/>
      <c r="E10681" s="92"/>
      <c r="F10681" s="92"/>
      <c r="G10681" s="92"/>
      <c r="H10681" s="92"/>
      <c r="I10681" s="92"/>
      <c r="J10681" s="92"/>
      <c r="K10681" s="92"/>
    </row>
    <row r="10682" spans="1:11" x14ac:dyDescent="0.3">
      <c r="A10682" s="107"/>
      <c r="B10682" s="92"/>
      <c r="C10682" s="92"/>
      <c r="D10682" s="92"/>
      <c r="E10682" s="92"/>
      <c r="F10682" s="92"/>
      <c r="G10682" s="92"/>
      <c r="H10682" s="92"/>
      <c r="I10682" s="92"/>
      <c r="J10682" s="92"/>
      <c r="K10682" s="92"/>
    </row>
    <row r="10683" spans="1:11" x14ac:dyDescent="0.3">
      <c r="A10683" s="107"/>
      <c r="B10683" s="92"/>
      <c r="C10683" s="92"/>
      <c r="D10683" s="92"/>
      <c r="E10683" s="92"/>
      <c r="F10683" s="92"/>
      <c r="G10683" s="92"/>
      <c r="H10683" s="92"/>
      <c r="I10683" s="92"/>
      <c r="J10683" s="92"/>
      <c r="K10683" s="92"/>
    </row>
    <row r="10684" spans="1:11" x14ac:dyDescent="0.3">
      <c r="A10684" s="107"/>
      <c r="B10684" s="92"/>
      <c r="C10684" s="92"/>
      <c r="D10684" s="92"/>
      <c r="E10684" s="92"/>
      <c r="F10684" s="92"/>
      <c r="G10684" s="92"/>
      <c r="H10684" s="92"/>
      <c r="I10684" s="92"/>
      <c r="J10684" s="92"/>
      <c r="K10684" s="92"/>
    </row>
    <row r="10685" spans="1:11" x14ac:dyDescent="0.3">
      <c r="A10685" s="107"/>
      <c r="B10685" s="92"/>
      <c r="C10685" s="92"/>
      <c r="D10685" s="92"/>
      <c r="E10685" s="92"/>
      <c r="F10685" s="92"/>
      <c r="G10685" s="92"/>
      <c r="H10685" s="92"/>
      <c r="I10685" s="92"/>
      <c r="J10685" s="92"/>
      <c r="K10685" s="92"/>
    </row>
    <row r="10686" spans="1:11" x14ac:dyDescent="0.3">
      <c r="A10686" s="107"/>
      <c r="B10686" s="92"/>
      <c r="C10686" s="92"/>
      <c r="D10686" s="92"/>
      <c r="E10686" s="92"/>
      <c r="F10686" s="92"/>
      <c r="G10686" s="92"/>
      <c r="H10686" s="92"/>
      <c r="I10686" s="92"/>
      <c r="J10686" s="92"/>
      <c r="K10686" s="92"/>
    </row>
    <row r="10687" spans="1:11" x14ac:dyDescent="0.3">
      <c r="A10687" s="107"/>
      <c r="B10687" s="92"/>
      <c r="C10687" s="92"/>
      <c r="D10687" s="92"/>
      <c r="E10687" s="92"/>
      <c r="F10687" s="92"/>
      <c r="G10687" s="92"/>
      <c r="H10687" s="92"/>
      <c r="I10687" s="92"/>
      <c r="J10687" s="92"/>
      <c r="K10687" s="92"/>
    </row>
    <row r="10688" spans="1:11" x14ac:dyDescent="0.3">
      <c r="A10688" s="107"/>
      <c r="B10688" s="92"/>
      <c r="C10688" s="92"/>
      <c r="D10688" s="92"/>
      <c r="E10688" s="92"/>
      <c r="F10688" s="92"/>
      <c r="G10688" s="92"/>
      <c r="H10688" s="92"/>
      <c r="I10688" s="92"/>
      <c r="J10688" s="92"/>
      <c r="K10688" s="92"/>
    </row>
    <row r="10689" spans="1:11" x14ac:dyDescent="0.3">
      <c r="A10689" s="107"/>
      <c r="B10689" s="92"/>
      <c r="C10689" s="92"/>
      <c r="D10689" s="92"/>
      <c r="E10689" s="92"/>
      <c r="F10689" s="92"/>
      <c r="G10689" s="92"/>
      <c r="H10689" s="92"/>
      <c r="I10689" s="92"/>
      <c r="J10689" s="92"/>
      <c r="K10689" s="92"/>
    </row>
    <row r="10690" spans="1:11" x14ac:dyDescent="0.3">
      <c r="A10690" s="107"/>
      <c r="B10690" s="92"/>
      <c r="C10690" s="92"/>
      <c r="D10690" s="92"/>
      <c r="E10690" s="92"/>
      <c r="F10690" s="92"/>
      <c r="G10690" s="92"/>
      <c r="H10690" s="92"/>
      <c r="I10690" s="92"/>
      <c r="J10690" s="92"/>
      <c r="K10690" s="92"/>
    </row>
    <row r="10691" spans="1:11" x14ac:dyDescent="0.3">
      <c r="A10691" s="107"/>
      <c r="B10691" s="92"/>
      <c r="C10691" s="92"/>
      <c r="D10691" s="92"/>
      <c r="E10691" s="92"/>
      <c r="F10691" s="92"/>
      <c r="G10691" s="92"/>
      <c r="H10691" s="92"/>
      <c r="I10691" s="92"/>
      <c r="J10691" s="92"/>
      <c r="K10691" s="92"/>
    </row>
    <row r="10692" spans="1:11" x14ac:dyDescent="0.3">
      <c r="A10692" s="107"/>
      <c r="B10692" s="92"/>
      <c r="C10692" s="92"/>
      <c r="D10692" s="92"/>
      <c r="E10692" s="92"/>
      <c r="F10692" s="92"/>
      <c r="G10692" s="92"/>
      <c r="H10692" s="92"/>
      <c r="I10692" s="92"/>
      <c r="J10692" s="92"/>
      <c r="K10692" s="92"/>
    </row>
    <row r="10693" spans="1:11" x14ac:dyDescent="0.3">
      <c r="A10693" s="107"/>
      <c r="B10693" s="92"/>
      <c r="C10693" s="92"/>
      <c r="D10693" s="92"/>
      <c r="E10693" s="92"/>
      <c r="F10693" s="92"/>
      <c r="G10693" s="92"/>
      <c r="H10693" s="92"/>
      <c r="I10693" s="92"/>
      <c r="J10693" s="92"/>
      <c r="K10693" s="92"/>
    </row>
    <row r="10694" spans="1:11" x14ac:dyDescent="0.3">
      <c r="A10694" s="107"/>
      <c r="B10694" s="92"/>
      <c r="C10694" s="92"/>
      <c r="D10694" s="92"/>
      <c r="E10694" s="92"/>
      <c r="F10694" s="92"/>
      <c r="G10694" s="92"/>
      <c r="H10694" s="92"/>
      <c r="I10694" s="92"/>
      <c r="J10694" s="92"/>
      <c r="K10694" s="92"/>
    </row>
    <row r="10695" spans="1:11" x14ac:dyDescent="0.3">
      <c r="A10695" s="107"/>
      <c r="B10695" s="92"/>
      <c r="C10695" s="92"/>
      <c r="D10695" s="92"/>
      <c r="E10695" s="92"/>
      <c r="F10695" s="92"/>
      <c r="G10695" s="92"/>
      <c r="H10695" s="92"/>
      <c r="I10695" s="92"/>
      <c r="J10695" s="92"/>
      <c r="K10695" s="92"/>
    </row>
    <row r="10696" spans="1:11" x14ac:dyDescent="0.3">
      <c r="A10696" s="107"/>
      <c r="B10696" s="92"/>
      <c r="C10696" s="92"/>
      <c r="D10696" s="92"/>
      <c r="E10696" s="92"/>
      <c r="F10696" s="92"/>
      <c r="G10696" s="92"/>
      <c r="H10696" s="92"/>
      <c r="I10696" s="92"/>
      <c r="J10696" s="92"/>
      <c r="K10696" s="92"/>
    </row>
    <row r="10697" spans="1:11" x14ac:dyDescent="0.3">
      <c r="A10697" s="107"/>
      <c r="B10697" s="92"/>
      <c r="C10697" s="92"/>
      <c r="D10697" s="92"/>
      <c r="E10697" s="92"/>
      <c r="F10697" s="92"/>
      <c r="G10697" s="92"/>
      <c r="H10697" s="92"/>
      <c r="I10697" s="92"/>
      <c r="J10697" s="92"/>
      <c r="K10697" s="92"/>
    </row>
    <row r="10698" spans="1:11" x14ac:dyDescent="0.3">
      <c r="A10698" s="107"/>
      <c r="B10698" s="92"/>
      <c r="C10698" s="92"/>
      <c r="D10698" s="92"/>
      <c r="E10698" s="92"/>
      <c r="F10698" s="92"/>
      <c r="G10698" s="92"/>
      <c r="H10698" s="92"/>
      <c r="I10698" s="92"/>
      <c r="J10698" s="92"/>
      <c r="K10698" s="92"/>
    </row>
    <row r="10699" spans="1:11" x14ac:dyDescent="0.3">
      <c r="A10699" s="107"/>
      <c r="B10699" s="92"/>
      <c r="C10699" s="92"/>
      <c r="D10699" s="92"/>
      <c r="E10699" s="92"/>
      <c r="F10699" s="92"/>
      <c r="G10699" s="92"/>
      <c r="H10699" s="92"/>
      <c r="I10699" s="92"/>
      <c r="J10699" s="92"/>
      <c r="K10699" s="92"/>
    </row>
    <row r="10700" spans="1:11" x14ac:dyDescent="0.3">
      <c r="A10700" s="107"/>
      <c r="B10700" s="92"/>
      <c r="C10700" s="92"/>
      <c r="D10700" s="92"/>
      <c r="E10700" s="92"/>
      <c r="F10700" s="92"/>
      <c r="G10700" s="92"/>
      <c r="H10700" s="92"/>
      <c r="I10700" s="92"/>
      <c r="J10700" s="92"/>
      <c r="K10700" s="92"/>
    </row>
    <row r="10701" spans="1:11" x14ac:dyDescent="0.3">
      <c r="A10701" s="107"/>
      <c r="B10701" s="92"/>
      <c r="C10701" s="92"/>
      <c r="D10701" s="92"/>
      <c r="E10701" s="92"/>
      <c r="F10701" s="92"/>
      <c r="G10701" s="92"/>
      <c r="H10701" s="92"/>
      <c r="I10701" s="92"/>
      <c r="J10701" s="92"/>
      <c r="K10701" s="92"/>
    </row>
    <row r="10702" spans="1:11" x14ac:dyDescent="0.3">
      <c r="A10702" s="107"/>
      <c r="B10702" s="92"/>
      <c r="C10702" s="92"/>
      <c r="D10702" s="92"/>
      <c r="E10702" s="92"/>
      <c r="F10702" s="92"/>
      <c r="G10702" s="92"/>
      <c r="H10702" s="92"/>
      <c r="I10702" s="92"/>
      <c r="J10702" s="92"/>
      <c r="K10702" s="92"/>
    </row>
    <row r="10703" spans="1:11" x14ac:dyDescent="0.3">
      <c r="A10703" s="107"/>
      <c r="B10703" s="92"/>
      <c r="C10703" s="92"/>
      <c r="D10703" s="92"/>
      <c r="E10703" s="92"/>
      <c r="F10703" s="92"/>
      <c r="G10703" s="92"/>
      <c r="H10703" s="92"/>
      <c r="I10703" s="92"/>
      <c r="J10703" s="92"/>
      <c r="K10703" s="92"/>
    </row>
    <row r="10704" spans="1:11" x14ac:dyDescent="0.3">
      <c r="A10704" s="107"/>
      <c r="B10704" s="92"/>
      <c r="C10704" s="92"/>
      <c r="D10704" s="92"/>
      <c r="E10704" s="92"/>
      <c r="F10704" s="92"/>
      <c r="G10704" s="92"/>
      <c r="H10704" s="92"/>
      <c r="I10704" s="92"/>
      <c r="J10704" s="92"/>
      <c r="K10704" s="92"/>
    </row>
    <row r="10705" spans="1:11" x14ac:dyDescent="0.3">
      <c r="A10705" s="107"/>
      <c r="B10705" s="92"/>
      <c r="C10705" s="92"/>
      <c r="D10705" s="92"/>
      <c r="E10705" s="92"/>
      <c r="F10705" s="92"/>
      <c r="G10705" s="92"/>
      <c r="H10705" s="92"/>
      <c r="I10705" s="92"/>
      <c r="J10705" s="92"/>
      <c r="K10705" s="92"/>
    </row>
    <row r="10706" spans="1:11" x14ac:dyDescent="0.3">
      <c r="A10706" s="107"/>
      <c r="B10706" s="92"/>
      <c r="C10706" s="92"/>
      <c r="D10706" s="92"/>
      <c r="E10706" s="92"/>
      <c r="F10706" s="92"/>
      <c r="G10706" s="92"/>
      <c r="H10706" s="92"/>
      <c r="I10706" s="92"/>
      <c r="J10706" s="92"/>
      <c r="K10706" s="92"/>
    </row>
    <row r="10707" spans="1:11" x14ac:dyDescent="0.3">
      <c r="A10707" s="107"/>
      <c r="B10707" s="92"/>
      <c r="C10707" s="92"/>
      <c r="D10707" s="92"/>
      <c r="E10707" s="92"/>
      <c r="F10707" s="92"/>
      <c r="G10707" s="92"/>
      <c r="H10707" s="92"/>
      <c r="I10707" s="92"/>
      <c r="J10707" s="92"/>
      <c r="K10707" s="92"/>
    </row>
    <row r="10708" spans="1:11" x14ac:dyDescent="0.3">
      <c r="A10708" s="107"/>
      <c r="B10708" s="92"/>
      <c r="C10708" s="92"/>
      <c r="D10708" s="92"/>
      <c r="E10708" s="92"/>
      <c r="F10708" s="92"/>
      <c r="G10708" s="92"/>
      <c r="H10708" s="92"/>
      <c r="I10708" s="92"/>
      <c r="J10708" s="92"/>
      <c r="K10708" s="92"/>
    </row>
    <row r="10709" spans="1:11" x14ac:dyDescent="0.3">
      <c r="A10709" s="107"/>
      <c r="B10709" s="92"/>
      <c r="C10709" s="92"/>
      <c r="D10709" s="92"/>
      <c r="E10709" s="92"/>
      <c r="F10709" s="92"/>
      <c r="G10709" s="92"/>
      <c r="H10709" s="92"/>
      <c r="I10709" s="92"/>
      <c r="J10709" s="92"/>
      <c r="K10709" s="92"/>
    </row>
    <row r="10710" spans="1:11" x14ac:dyDescent="0.3">
      <c r="A10710" s="107"/>
      <c r="B10710" s="92"/>
      <c r="C10710" s="92"/>
      <c r="D10710" s="92"/>
      <c r="E10710" s="92"/>
      <c r="F10710" s="92"/>
      <c r="G10710" s="92"/>
      <c r="H10710" s="92"/>
      <c r="I10710" s="92"/>
      <c r="J10710" s="92"/>
      <c r="K10710" s="92"/>
    </row>
    <row r="10711" spans="1:11" x14ac:dyDescent="0.3">
      <c r="A10711" s="107"/>
      <c r="B10711" s="92"/>
      <c r="C10711" s="92"/>
      <c r="D10711" s="92"/>
      <c r="E10711" s="92"/>
      <c r="F10711" s="92"/>
      <c r="G10711" s="92"/>
      <c r="H10711" s="92"/>
      <c r="I10711" s="92"/>
      <c r="J10711" s="92"/>
      <c r="K10711" s="92"/>
    </row>
    <row r="10712" spans="1:11" x14ac:dyDescent="0.3">
      <c r="A10712" s="107"/>
      <c r="B10712" s="92"/>
      <c r="C10712" s="92"/>
      <c r="D10712" s="92"/>
      <c r="E10712" s="92"/>
      <c r="F10712" s="92"/>
      <c r="G10712" s="92"/>
      <c r="H10712" s="92"/>
      <c r="I10712" s="92"/>
      <c r="J10712" s="92"/>
      <c r="K10712" s="92"/>
    </row>
    <row r="10713" spans="1:11" x14ac:dyDescent="0.3">
      <c r="A10713" s="107"/>
      <c r="B10713" s="92"/>
      <c r="C10713" s="92"/>
      <c r="D10713" s="92"/>
      <c r="E10713" s="92"/>
      <c r="F10713" s="92"/>
      <c r="G10713" s="92"/>
      <c r="H10713" s="92"/>
      <c r="I10713" s="92"/>
      <c r="J10713" s="92"/>
      <c r="K10713" s="92"/>
    </row>
    <row r="10714" spans="1:11" x14ac:dyDescent="0.3">
      <c r="A10714" s="107"/>
      <c r="B10714" s="92"/>
      <c r="C10714" s="92"/>
      <c r="D10714" s="92"/>
      <c r="E10714" s="92"/>
      <c r="F10714" s="92"/>
      <c r="G10714" s="92"/>
      <c r="H10714" s="92"/>
      <c r="I10714" s="92"/>
      <c r="J10714" s="92"/>
      <c r="K10714" s="92"/>
    </row>
    <row r="10715" spans="1:11" x14ac:dyDescent="0.3">
      <c r="A10715" s="107"/>
      <c r="B10715" s="92"/>
      <c r="C10715" s="92"/>
      <c r="D10715" s="92"/>
      <c r="E10715" s="92"/>
      <c r="F10715" s="92"/>
      <c r="G10715" s="92"/>
      <c r="H10715" s="92"/>
      <c r="I10715" s="92"/>
      <c r="J10715" s="92"/>
      <c r="K10715" s="92"/>
    </row>
    <row r="10716" spans="1:11" x14ac:dyDescent="0.3">
      <c r="A10716" s="107"/>
      <c r="B10716" s="92"/>
      <c r="C10716" s="92"/>
      <c r="D10716" s="92"/>
      <c r="E10716" s="92"/>
      <c r="F10716" s="92"/>
      <c r="G10716" s="92"/>
      <c r="H10716" s="92"/>
      <c r="I10716" s="92"/>
      <c r="J10716" s="92"/>
      <c r="K10716" s="92"/>
    </row>
    <row r="10717" spans="1:11" x14ac:dyDescent="0.3">
      <c r="A10717" s="107"/>
      <c r="B10717" s="92"/>
      <c r="C10717" s="92"/>
      <c r="D10717" s="92"/>
      <c r="E10717" s="92"/>
      <c r="F10717" s="92"/>
      <c r="G10717" s="92"/>
      <c r="H10717" s="92"/>
      <c r="I10717" s="92"/>
      <c r="J10717" s="92"/>
      <c r="K10717" s="92"/>
    </row>
    <row r="10718" spans="1:11" x14ac:dyDescent="0.3">
      <c r="A10718" s="107"/>
      <c r="B10718" s="92"/>
      <c r="C10718" s="92"/>
      <c r="D10718" s="92"/>
      <c r="E10718" s="92"/>
      <c r="F10718" s="92"/>
      <c r="G10718" s="92"/>
      <c r="H10718" s="92"/>
      <c r="I10718" s="92"/>
      <c r="J10718" s="92"/>
      <c r="K10718" s="92"/>
    </row>
    <row r="10719" spans="1:11" x14ac:dyDescent="0.3">
      <c r="A10719" s="107"/>
      <c r="B10719" s="92"/>
      <c r="C10719" s="92"/>
      <c r="D10719" s="92"/>
      <c r="E10719" s="92"/>
      <c r="F10719" s="92"/>
      <c r="G10719" s="92"/>
      <c r="H10719" s="92"/>
      <c r="I10719" s="92"/>
      <c r="J10719" s="92"/>
      <c r="K10719" s="92"/>
    </row>
    <row r="10720" spans="1:11" x14ac:dyDescent="0.3">
      <c r="A10720" s="107"/>
      <c r="B10720" s="92"/>
      <c r="C10720" s="92"/>
      <c r="D10720" s="92"/>
      <c r="E10720" s="92"/>
      <c r="F10720" s="92"/>
      <c r="G10720" s="92"/>
      <c r="H10720" s="92"/>
      <c r="I10720" s="92"/>
      <c r="J10720" s="92"/>
      <c r="K10720" s="92"/>
    </row>
    <row r="10721" spans="1:11" x14ac:dyDescent="0.3">
      <c r="A10721" s="107"/>
      <c r="B10721" s="92"/>
      <c r="C10721" s="92"/>
      <c r="D10721" s="92"/>
      <c r="E10721" s="92"/>
      <c r="F10721" s="92"/>
      <c r="G10721" s="92"/>
      <c r="H10721" s="92"/>
      <c r="I10721" s="92"/>
      <c r="J10721" s="92"/>
      <c r="K10721" s="92"/>
    </row>
    <row r="10722" spans="1:11" x14ac:dyDescent="0.3">
      <c r="A10722" s="107"/>
      <c r="B10722" s="92"/>
      <c r="C10722" s="92"/>
      <c r="D10722" s="92"/>
      <c r="E10722" s="92"/>
      <c r="F10722" s="92"/>
      <c r="G10722" s="92"/>
      <c r="H10722" s="92"/>
      <c r="I10722" s="92"/>
      <c r="J10722" s="92"/>
      <c r="K10722" s="92"/>
    </row>
    <row r="10723" spans="1:11" x14ac:dyDescent="0.3">
      <c r="A10723" s="107"/>
      <c r="B10723" s="92"/>
      <c r="C10723" s="92"/>
      <c r="D10723" s="92"/>
      <c r="E10723" s="92"/>
      <c r="F10723" s="92"/>
      <c r="G10723" s="92"/>
      <c r="H10723" s="92"/>
      <c r="I10723" s="92"/>
      <c r="J10723" s="92"/>
      <c r="K10723" s="92"/>
    </row>
    <row r="10724" spans="1:11" x14ac:dyDescent="0.3">
      <c r="A10724" s="107"/>
      <c r="B10724" s="92"/>
      <c r="C10724" s="92"/>
      <c r="D10724" s="92"/>
      <c r="E10724" s="92"/>
      <c r="F10724" s="92"/>
      <c r="G10724" s="92"/>
      <c r="H10724" s="92"/>
      <c r="I10724" s="92"/>
      <c r="J10724" s="92"/>
      <c r="K10724" s="92"/>
    </row>
    <row r="10725" spans="1:11" x14ac:dyDescent="0.3">
      <c r="A10725" s="107"/>
      <c r="B10725" s="92"/>
      <c r="C10725" s="92"/>
      <c r="D10725" s="92"/>
      <c r="E10725" s="92"/>
      <c r="F10725" s="92"/>
      <c r="G10725" s="92"/>
      <c r="H10725" s="92"/>
      <c r="I10725" s="92"/>
      <c r="J10725" s="92"/>
      <c r="K10725" s="92"/>
    </row>
    <row r="10726" spans="1:11" x14ac:dyDescent="0.3">
      <c r="A10726" s="107"/>
      <c r="B10726" s="92"/>
      <c r="C10726" s="92"/>
      <c r="D10726" s="92"/>
      <c r="E10726" s="92"/>
      <c r="F10726" s="92"/>
      <c r="G10726" s="92"/>
      <c r="H10726" s="92"/>
      <c r="I10726" s="92"/>
      <c r="J10726" s="92"/>
      <c r="K10726" s="92"/>
    </row>
    <row r="10727" spans="1:11" x14ac:dyDescent="0.3">
      <c r="A10727" s="107"/>
      <c r="B10727" s="92"/>
      <c r="C10727" s="92"/>
      <c r="D10727" s="92"/>
      <c r="E10727" s="92"/>
      <c r="F10727" s="92"/>
      <c r="G10727" s="92"/>
      <c r="H10727" s="92"/>
      <c r="I10727" s="92"/>
      <c r="J10727" s="92"/>
      <c r="K10727" s="92"/>
    </row>
    <row r="10728" spans="1:11" x14ac:dyDescent="0.3">
      <c r="A10728" s="107"/>
      <c r="B10728" s="92"/>
      <c r="C10728" s="92"/>
      <c r="D10728" s="92"/>
      <c r="E10728" s="92"/>
      <c r="F10728" s="92"/>
      <c r="G10728" s="92"/>
      <c r="H10728" s="92"/>
      <c r="I10728" s="92"/>
      <c r="J10728" s="92"/>
      <c r="K10728" s="92"/>
    </row>
    <row r="10729" spans="1:11" x14ac:dyDescent="0.3">
      <c r="A10729" s="107"/>
      <c r="B10729" s="92"/>
      <c r="C10729" s="92"/>
      <c r="D10729" s="92"/>
      <c r="E10729" s="92"/>
      <c r="F10729" s="92"/>
      <c r="G10729" s="92"/>
      <c r="H10729" s="92"/>
      <c r="I10729" s="92"/>
      <c r="J10729" s="92"/>
      <c r="K10729" s="92"/>
    </row>
    <row r="10730" spans="1:11" x14ac:dyDescent="0.3">
      <c r="A10730" s="107"/>
      <c r="B10730" s="92"/>
      <c r="C10730" s="92"/>
      <c r="D10730" s="92"/>
      <c r="E10730" s="92"/>
      <c r="F10730" s="92"/>
      <c r="G10730" s="92"/>
      <c r="H10730" s="92"/>
      <c r="I10730" s="92"/>
      <c r="J10730" s="92"/>
      <c r="K10730" s="92"/>
    </row>
    <row r="10731" spans="1:11" x14ac:dyDescent="0.3">
      <c r="A10731" s="107"/>
      <c r="B10731" s="92"/>
      <c r="C10731" s="92"/>
      <c r="D10731" s="92"/>
      <c r="E10731" s="92"/>
      <c r="F10731" s="92"/>
      <c r="G10731" s="92"/>
      <c r="H10731" s="92"/>
      <c r="I10731" s="92"/>
      <c r="J10731" s="92"/>
      <c r="K10731" s="92"/>
    </row>
    <row r="10732" spans="1:11" x14ac:dyDescent="0.3">
      <c r="A10732" s="107"/>
      <c r="B10732" s="92"/>
      <c r="C10732" s="92"/>
      <c r="D10732" s="92"/>
      <c r="E10732" s="92"/>
      <c r="F10732" s="92"/>
      <c r="G10732" s="92"/>
      <c r="H10732" s="92"/>
      <c r="I10732" s="92"/>
      <c r="J10732" s="92"/>
      <c r="K10732" s="92"/>
    </row>
    <row r="10733" spans="1:11" x14ac:dyDescent="0.3">
      <c r="A10733" s="107"/>
      <c r="B10733" s="92"/>
      <c r="C10733" s="92"/>
      <c r="D10733" s="92"/>
      <c r="E10733" s="92"/>
      <c r="F10733" s="92"/>
      <c r="G10733" s="92"/>
      <c r="H10733" s="92"/>
      <c r="I10733" s="92"/>
      <c r="J10733" s="92"/>
      <c r="K10733" s="92"/>
    </row>
    <row r="10734" spans="1:11" x14ac:dyDescent="0.3">
      <c r="A10734" s="107"/>
      <c r="B10734" s="92"/>
      <c r="C10734" s="92"/>
      <c r="D10734" s="92"/>
      <c r="E10734" s="92"/>
      <c r="F10734" s="92"/>
      <c r="G10734" s="92"/>
      <c r="H10734" s="92"/>
      <c r="I10734" s="92"/>
      <c r="J10734" s="92"/>
      <c r="K10734" s="92"/>
    </row>
    <row r="10735" spans="1:11" x14ac:dyDescent="0.3">
      <c r="A10735" s="107"/>
      <c r="B10735" s="92"/>
      <c r="C10735" s="92"/>
      <c r="D10735" s="92"/>
      <c r="E10735" s="92"/>
      <c r="F10735" s="92"/>
      <c r="G10735" s="92"/>
      <c r="H10735" s="92"/>
      <c r="I10735" s="92"/>
      <c r="J10735" s="92"/>
      <c r="K10735" s="92"/>
    </row>
    <row r="10736" spans="1:11" x14ac:dyDescent="0.3">
      <c r="A10736" s="107"/>
      <c r="B10736" s="92"/>
      <c r="C10736" s="92"/>
      <c r="D10736" s="92"/>
      <c r="E10736" s="92"/>
      <c r="F10736" s="92"/>
      <c r="G10736" s="92"/>
      <c r="H10736" s="92"/>
      <c r="I10736" s="92"/>
      <c r="J10736" s="92"/>
      <c r="K10736" s="92"/>
    </row>
    <row r="10737" spans="1:11" x14ac:dyDescent="0.3">
      <c r="A10737" s="107"/>
      <c r="B10737" s="92"/>
      <c r="C10737" s="92"/>
      <c r="D10737" s="92"/>
      <c r="E10737" s="92"/>
      <c r="F10737" s="92"/>
      <c r="G10737" s="92"/>
      <c r="H10737" s="92"/>
      <c r="I10737" s="92"/>
      <c r="J10737" s="92"/>
      <c r="K10737" s="92"/>
    </row>
    <row r="10738" spans="1:11" x14ac:dyDescent="0.3">
      <c r="A10738" s="107"/>
      <c r="B10738" s="92"/>
      <c r="C10738" s="92"/>
      <c r="D10738" s="92"/>
      <c r="E10738" s="92"/>
      <c r="F10738" s="92"/>
      <c r="G10738" s="92"/>
      <c r="H10738" s="92"/>
      <c r="I10738" s="92"/>
      <c r="J10738" s="92"/>
      <c r="K10738" s="92"/>
    </row>
    <row r="10739" spans="1:11" x14ac:dyDescent="0.3">
      <c r="A10739" s="107"/>
      <c r="B10739" s="92"/>
      <c r="C10739" s="92"/>
      <c r="D10739" s="92"/>
      <c r="E10739" s="92"/>
      <c r="F10739" s="92"/>
      <c r="G10739" s="92"/>
      <c r="H10739" s="92"/>
      <c r="I10739" s="92"/>
      <c r="J10739" s="92"/>
      <c r="K10739" s="92"/>
    </row>
    <row r="10740" spans="1:11" x14ac:dyDescent="0.3">
      <c r="A10740" s="107"/>
      <c r="B10740" s="92"/>
      <c r="C10740" s="92"/>
      <c r="D10740" s="92"/>
      <c r="E10740" s="92"/>
      <c r="F10740" s="92"/>
      <c r="G10740" s="92"/>
      <c r="H10740" s="92"/>
      <c r="I10740" s="92"/>
      <c r="J10740" s="92"/>
      <c r="K10740" s="92"/>
    </row>
    <row r="10741" spans="1:11" x14ac:dyDescent="0.3">
      <c r="A10741" s="107"/>
      <c r="B10741" s="92"/>
      <c r="C10741" s="92"/>
      <c r="D10741" s="92"/>
      <c r="E10741" s="92"/>
      <c r="F10741" s="92"/>
      <c r="G10741" s="92"/>
      <c r="H10741" s="92"/>
      <c r="I10741" s="92"/>
      <c r="J10741" s="92"/>
      <c r="K10741" s="92"/>
    </row>
    <row r="10742" spans="1:11" x14ac:dyDescent="0.3">
      <c r="A10742" s="107"/>
      <c r="B10742" s="92"/>
      <c r="C10742" s="92"/>
      <c r="D10742" s="92"/>
      <c r="E10742" s="92"/>
      <c r="F10742" s="92"/>
      <c r="G10742" s="92"/>
      <c r="H10742" s="92"/>
      <c r="I10742" s="92"/>
      <c r="J10742" s="92"/>
      <c r="K10742" s="92"/>
    </row>
    <row r="10743" spans="1:11" x14ac:dyDescent="0.3">
      <c r="A10743" s="107"/>
      <c r="B10743" s="92"/>
      <c r="C10743" s="92"/>
      <c r="D10743" s="92"/>
      <c r="E10743" s="92"/>
      <c r="F10743" s="92"/>
      <c r="G10743" s="92"/>
      <c r="H10743" s="92"/>
      <c r="I10743" s="92"/>
      <c r="J10743" s="92"/>
      <c r="K10743" s="92"/>
    </row>
    <row r="10744" spans="1:11" x14ac:dyDescent="0.3">
      <c r="A10744" s="107"/>
      <c r="B10744" s="92"/>
      <c r="C10744" s="92"/>
      <c r="D10744" s="92"/>
      <c r="E10744" s="92"/>
      <c r="F10744" s="92"/>
      <c r="G10744" s="92"/>
      <c r="H10744" s="92"/>
      <c r="I10744" s="92"/>
      <c r="J10744" s="92"/>
      <c r="K10744" s="92"/>
    </row>
    <row r="10745" spans="1:11" x14ac:dyDescent="0.3">
      <c r="A10745" s="107"/>
      <c r="B10745" s="92"/>
      <c r="C10745" s="92"/>
      <c r="D10745" s="92"/>
      <c r="E10745" s="92"/>
      <c r="F10745" s="92"/>
      <c r="G10745" s="92"/>
      <c r="H10745" s="92"/>
      <c r="I10745" s="92"/>
      <c r="J10745" s="92"/>
      <c r="K10745" s="92"/>
    </row>
    <row r="10746" spans="1:11" x14ac:dyDescent="0.3">
      <c r="A10746" s="107"/>
      <c r="B10746" s="92"/>
      <c r="C10746" s="92"/>
      <c r="D10746" s="92"/>
      <c r="E10746" s="92"/>
      <c r="F10746" s="92"/>
      <c r="G10746" s="92"/>
      <c r="H10746" s="92"/>
      <c r="I10746" s="92"/>
      <c r="J10746" s="92"/>
      <c r="K10746" s="92"/>
    </row>
    <row r="10747" spans="1:11" x14ac:dyDescent="0.3">
      <c r="A10747" s="107"/>
      <c r="B10747" s="92"/>
      <c r="C10747" s="92"/>
      <c r="D10747" s="92"/>
      <c r="E10747" s="92"/>
      <c r="F10747" s="92"/>
      <c r="G10747" s="92"/>
      <c r="H10747" s="92"/>
      <c r="I10747" s="92"/>
      <c r="J10747" s="92"/>
      <c r="K10747" s="92"/>
    </row>
    <row r="10748" spans="1:11" x14ac:dyDescent="0.3">
      <c r="A10748" s="107"/>
      <c r="B10748" s="92"/>
      <c r="C10748" s="92"/>
      <c r="D10748" s="92"/>
      <c r="E10748" s="92"/>
      <c r="F10748" s="92"/>
      <c r="G10748" s="92"/>
      <c r="H10748" s="92"/>
      <c r="I10748" s="92"/>
      <c r="J10748" s="92"/>
      <c r="K10748" s="92"/>
    </row>
    <row r="10749" spans="1:11" x14ac:dyDescent="0.3">
      <c r="A10749" s="107"/>
      <c r="B10749" s="92"/>
      <c r="C10749" s="92"/>
      <c r="D10749" s="92"/>
      <c r="E10749" s="92"/>
      <c r="F10749" s="92"/>
      <c r="G10749" s="92"/>
      <c r="H10749" s="92"/>
      <c r="I10749" s="92"/>
      <c r="J10749" s="92"/>
      <c r="K10749" s="92"/>
    </row>
    <row r="10750" spans="1:11" x14ac:dyDescent="0.3">
      <c r="A10750" s="107"/>
      <c r="B10750" s="92"/>
      <c r="C10750" s="92"/>
      <c r="D10750" s="92"/>
      <c r="E10750" s="92"/>
      <c r="F10750" s="92"/>
      <c r="G10750" s="92"/>
      <c r="H10750" s="92"/>
      <c r="I10750" s="92"/>
      <c r="J10750" s="92"/>
      <c r="K10750" s="92"/>
    </row>
    <row r="10751" spans="1:11" x14ac:dyDescent="0.3">
      <c r="A10751" s="107"/>
      <c r="B10751" s="92"/>
      <c r="C10751" s="92"/>
      <c r="D10751" s="92"/>
      <c r="E10751" s="92"/>
      <c r="F10751" s="92"/>
      <c r="G10751" s="92"/>
      <c r="H10751" s="92"/>
      <c r="I10751" s="92"/>
      <c r="J10751" s="92"/>
      <c r="K10751" s="92"/>
    </row>
    <row r="10752" spans="1:11" x14ac:dyDescent="0.3">
      <c r="A10752" s="107"/>
      <c r="B10752" s="92"/>
      <c r="C10752" s="92"/>
      <c r="D10752" s="92"/>
      <c r="E10752" s="92"/>
      <c r="F10752" s="92"/>
      <c r="G10752" s="92"/>
      <c r="H10752" s="92"/>
      <c r="I10752" s="92"/>
      <c r="J10752" s="92"/>
      <c r="K10752" s="92"/>
    </row>
    <row r="10753" spans="1:11" x14ac:dyDescent="0.3">
      <c r="A10753" s="107"/>
      <c r="B10753" s="92"/>
      <c r="C10753" s="92"/>
      <c r="D10753" s="92"/>
      <c r="E10753" s="92"/>
      <c r="F10753" s="92"/>
      <c r="G10753" s="92"/>
      <c r="H10753" s="92"/>
      <c r="I10753" s="92"/>
      <c r="J10753" s="92"/>
      <c r="K10753" s="92"/>
    </row>
    <row r="10754" spans="1:11" x14ac:dyDescent="0.3">
      <c r="A10754" s="107"/>
      <c r="B10754" s="92"/>
      <c r="C10754" s="92"/>
      <c r="D10754" s="92"/>
      <c r="E10754" s="92"/>
      <c r="F10754" s="92"/>
      <c r="G10754" s="92"/>
      <c r="H10754" s="92"/>
      <c r="I10754" s="92"/>
      <c r="J10754" s="92"/>
      <c r="K10754" s="92"/>
    </row>
    <row r="10755" spans="1:11" x14ac:dyDescent="0.3">
      <c r="A10755" s="107"/>
      <c r="B10755" s="92"/>
      <c r="C10755" s="92"/>
      <c r="D10755" s="92"/>
      <c r="E10755" s="92"/>
      <c r="F10755" s="92"/>
      <c r="G10755" s="92"/>
      <c r="H10755" s="92"/>
      <c r="I10755" s="92"/>
      <c r="J10755" s="92"/>
      <c r="K10755" s="92"/>
    </row>
    <row r="10756" spans="1:11" x14ac:dyDescent="0.3">
      <c r="A10756" s="107"/>
      <c r="B10756" s="92"/>
      <c r="C10756" s="92"/>
      <c r="D10756" s="92"/>
      <c r="E10756" s="92"/>
      <c r="F10756" s="92"/>
      <c r="G10756" s="92"/>
      <c r="H10756" s="92"/>
      <c r="I10756" s="92"/>
      <c r="J10756" s="92"/>
      <c r="K10756" s="92"/>
    </row>
    <row r="10757" spans="1:11" x14ac:dyDescent="0.3">
      <c r="A10757" s="107"/>
      <c r="B10757" s="92"/>
      <c r="C10757" s="92"/>
      <c r="D10757" s="92"/>
      <c r="E10757" s="92"/>
      <c r="F10757" s="92"/>
      <c r="G10757" s="92"/>
      <c r="H10757" s="92"/>
      <c r="I10757" s="92"/>
      <c r="J10757" s="92"/>
      <c r="K10757" s="92"/>
    </row>
    <row r="10758" spans="1:11" x14ac:dyDescent="0.3">
      <c r="A10758" s="107"/>
      <c r="B10758" s="92"/>
      <c r="C10758" s="92"/>
      <c r="D10758" s="92"/>
      <c r="E10758" s="92"/>
      <c r="F10758" s="92"/>
      <c r="G10758" s="92"/>
      <c r="H10758" s="92"/>
      <c r="I10758" s="92"/>
      <c r="J10758" s="92"/>
      <c r="K10758" s="92"/>
    </row>
    <row r="10759" spans="1:11" x14ac:dyDescent="0.3">
      <c r="A10759" s="107"/>
      <c r="B10759" s="92"/>
      <c r="C10759" s="92"/>
      <c r="D10759" s="92"/>
      <c r="E10759" s="92"/>
      <c r="F10759" s="92"/>
      <c r="G10759" s="92"/>
      <c r="H10759" s="92"/>
      <c r="I10759" s="92"/>
      <c r="J10759" s="92"/>
      <c r="K10759" s="92"/>
    </row>
    <row r="10760" spans="1:11" x14ac:dyDescent="0.3">
      <c r="A10760" s="107"/>
      <c r="B10760" s="92"/>
      <c r="C10760" s="92"/>
      <c r="D10760" s="92"/>
      <c r="E10760" s="92"/>
      <c r="F10760" s="92"/>
      <c r="G10760" s="92"/>
      <c r="H10760" s="92"/>
      <c r="I10760" s="92"/>
      <c r="J10760" s="92"/>
      <c r="K10760" s="92"/>
    </row>
    <row r="10761" spans="1:11" x14ac:dyDescent="0.3">
      <c r="A10761" s="107"/>
      <c r="B10761" s="92"/>
      <c r="C10761" s="92"/>
      <c r="D10761" s="92"/>
      <c r="E10761" s="92"/>
      <c r="F10761" s="92"/>
      <c r="G10761" s="92"/>
      <c r="H10761" s="92"/>
      <c r="I10761" s="92"/>
      <c r="J10761" s="92"/>
      <c r="K10761" s="92"/>
    </row>
    <row r="10762" spans="1:11" x14ac:dyDescent="0.3">
      <c r="A10762" s="107"/>
      <c r="B10762" s="92"/>
      <c r="C10762" s="92"/>
      <c r="D10762" s="92"/>
      <c r="E10762" s="92"/>
      <c r="F10762" s="92"/>
      <c r="G10762" s="92"/>
      <c r="H10762" s="92"/>
      <c r="I10762" s="92"/>
      <c r="J10762" s="92"/>
      <c r="K10762" s="92"/>
    </row>
    <row r="10763" spans="1:11" x14ac:dyDescent="0.3">
      <c r="A10763" s="107"/>
      <c r="B10763" s="92"/>
      <c r="C10763" s="92"/>
      <c r="D10763" s="92"/>
      <c r="E10763" s="92"/>
      <c r="F10763" s="92"/>
      <c r="G10763" s="92"/>
      <c r="H10763" s="92"/>
      <c r="I10763" s="92"/>
      <c r="J10763" s="92"/>
      <c r="K10763" s="92"/>
    </row>
    <row r="10764" spans="1:11" x14ac:dyDescent="0.3">
      <c r="A10764" s="107"/>
      <c r="B10764" s="92"/>
      <c r="C10764" s="92"/>
      <c r="D10764" s="92"/>
      <c r="E10764" s="92"/>
      <c r="F10764" s="92"/>
      <c r="G10764" s="92"/>
      <c r="H10764" s="92"/>
      <c r="I10764" s="92"/>
      <c r="J10764" s="92"/>
      <c r="K10764" s="92"/>
    </row>
    <row r="10765" spans="1:11" x14ac:dyDescent="0.3">
      <c r="A10765" s="107"/>
      <c r="B10765" s="92"/>
      <c r="C10765" s="92"/>
      <c r="D10765" s="92"/>
      <c r="E10765" s="92"/>
      <c r="F10765" s="92"/>
      <c r="G10765" s="92"/>
      <c r="H10765" s="92"/>
      <c r="I10765" s="92"/>
      <c r="J10765" s="92"/>
      <c r="K10765" s="92"/>
    </row>
    <row r="10766" spans="1:11" x14ac:dyDescent="0.3">
      <c r="A10766" s="107"/>
      <c r="B10766" s="92"/>
      <c r="C10766" s="92"/>
      <c r="D10766" s="92"/>
      <c r="E10766" s="92"/>
      <c r="F10766" s="92"/>
      <c r="G10766" s="92"/>
      <c r="H10766" s="92"/>
      <c r="I10766" s="92"/>
      <c r="J10766" s="92"/>
      <c r="K10766" s="92"/>
    </row>
    <row r="10767" spans="1:11" x14ac:dyDescent="0.3">
      <c r="A10767" s="107"/>
      <c r="B10767" s="92"/>
      <c r="C10767" s="92"/>
      <c r="D10767" s="92"/>
      <c r="E10767" s="92"/>
      <c r="F10767" s="92"/>
      <c r="G10767" s="92"/>
      <c r="H10767" s="92"/>
      <c r="I10767" s="92"/>
      <c r="J10767" s="92"/>
      <c r="K10767" s="92"/>
    </row>
    <row r="10768" spans="1:11" x14ac:dyDescent="0.3">
      <c r="A10768" s="107"/>
      <c r="B10768" s="92"/>
      <c r="C10768" s="92"/>
      <c r="D10768" s="92"/>
      <c r="E10768" s="92"/>
      <c r="F10768" s="92"/>
      <c r="G10768" s="92"/>
      <c r="H10768" s="92"/>
      <c r="I10768" s="92"/>
      <c r="J10768" s="92"/>
      <c r="K10768" s="92"/>
    </row>
    <row r="10769" spans="1:11" x14ac:dyDescent="0.3">
      <c r="A10769" s="107"/>
      <c r="B10769" s="92"/>
      <c r="C10769" s="92"/>
      <c r="D10769" s="92"/>
      <c r="E10769" s="92"/>
      <c r="F10769" s="92"/>
      <c r="G10769" s="92"/>
      <c r="H10769" s="92"/>
      <c r="I10769" s="92"/>
      <c r="J10769" s="92"/>
      <c r="K10769" s="92"/>
    </row>
    <row r="10770" spans="1:11" x14ac:dyDescent="0.3">
      <c r="A10770" s="107"/>
      <c r="B10770" s="92"/>
      <c r="C10770" s="92"/>
      <c r="D10770" s="92"/>
      <c r="E10770" s="92"/>
      <c r="F10770" s="92"/>
      <c r="G10770" s="92"/>
      <c r="H10770" s="92"/>
      <c r="I10770" s="92"/>
      <c r="J10770" s="92"/>
      <c r="K10770" s="92"/>
    </row>
    <row r="10771" spans="1:11" x14ac:dyDescent="0.3">
      <c r="A10771" s="107"/>
      <c r="B10771" s="92"/>
      <c r="C10771" s="92"/>
      <c r="D10771" s="92"/>
      <c r="E10771" s="92"/>
      <c r="F10771" s="92"/>
      <c r="G10771" s="92"/>
      <c r="H10771" s="92"/>
      <c r="I10771" s="92"/>
      <c r="J10771" s="92"/>
      <c r="K10771" s="92"/>
    </row>
    <row r="10772" spans="1:11" x14ac:dyDescent="0.3">
      <c r="A10772" s="107"/>
      <c r="B10772" s="92"/>
      <c r="C10772" s="92"/>
      <c r="D10772" s="92"/>
      <c r="E10772" s="92"/>
      <c r="F10772" s="92"/>
      <c r="G10772" s="92"/>
      <c r="H10772" s="92"/>
      <c r="I10772" s="92"/>
      <c r="J10772" s="92"/>
      <c r="K10772" s="92"/>
    </row>
    <row r="10773" spans="1:11" x14ac:dyDescent="0.3">
      <c r="A10773" s="107"/>
      <c r="B10773" s="92"/>
      <c r="C10773" s="92"/>
      <c r="D10773" s="92"/>
      <c r="E10773" s="92"/>
      <c r="F10773" s="92"/>
      <c r="G10773" s="92"/>
      <c r="H10773" s="92"/>
      <c r="I10773" s="92"/>
      <c r="J10773" s="92"/>
      <c r="K10773" s="92"/>
    </row>
    <row r="10774" spans="1:11" x14ac:dyDescent="0.3">
      <c r="A10774" s="107"/>
      <c r="B10774" s="92"/>
      <c r="C10774" s="92"/>
      <c r="D10774" s="92"/>
      <c r="E10774" s="92"/>
      <c r="F10774" s="92"/>
      <c r="G10774" s="92"/>
      <c r="H10774" s="92"/>
      <c r="I10774" s="92"/>
      <c r="J10774" s="92"/>
      <c r="K10774" s="92"/>
    </row>
    <row r="10775" spans="1:11" x14ac:dyDescent="0.3">
      <c r="A10775" s="107"/>
      <c r="B10775" s="92"/>
      <c r="C10775" s="92"/>
      <c r="D10775" s="92"/>
      <c r="E10775" s="92"/>
      <c r="F10775" s="92"/>
      <c r="G10775" s="92"/>
      <c r="H10775" s="92"/>
      <c r="I10775" s="92"/>
      <c r="J10775" s="92"/>
      <c r="K10775" s="92"/>
    </row>
    <row r="10776" spans="1:11" x14ac:dyDescent="0.3">
      <c r="A10776" s="107"/>
      <c r="B10776" s="92"/>
      <c r="C10776" s="92"/>
      <c r="D10776" s="92"/>
      <c r="E10776" s="92"/>
      <c r="F10776" s="92"/>
      <c r="G10776" s="92"/>
      <c r="H10776" s="92"/>
      <c r="I10776" s="92"/>
      <c r="J10776" s="92"/>
      <c r="K10776" s="92"/>
    </row>
    <row r="10777" spans="1:11" x14ac:dyDescent="0.3">
      <c r="A10777" s="107"/>
      <c r="B10777" s="92"/>
      <c r="C10777" s="92"/>
      <c r="D10777" s="92"/>
      <c r="E10777" s="92"/>
      <c r="F10777" s="92"/>
      <c r="G10777" s="92"/>
      <c r="H10777" s="92"/>
      <c r="I10777" s="92"/>
      <c r="J10777" s="92"/>
      <c r="K10777" s="92"/>
    </row>
    <row r="10778" spans="1:11" x14ac:dyDescent="0.3">
      <c r="A10778" s="107"/>
      <c r="B10778" s="92"/>
      <c r="C10778" s="92"/>
      <c r="D10778" s="92"/>
      <c r="E10778" s="92"/>
      <c r="F10778" s="92"/>
      <c r="G10778" s="92"/>
      <c r="H10778" s="92"/>
      <c r="I10778" s="92"/>
      <c r="J10778" s="92"/>
      <c r="K10778" s="92"/>
    </row>
    <row r="10779" spans="1:11" x14ac:dyDescent="0.3">
      <c r="A10779" s="107"/>
      <c r="B10779" s="92"/>
      <c r="C10779" s="92"/>
      <c r="D10779" s="92"/>
      <c r="E10779" s="92"/>
      <c r="F10779" s="92"/>
      <c r="G10779" s="92"/>
      <c r="H10779" s="92"/>
      <c r="I10779" s="92"/>
      <c r="J10779" s="92"/>
      <c r="K10779" s="92"/>
    </row>
    <row r="10780" spans="1:11" x14ac:dyDescent="0.3">
      <c r="A10780" s="107"/>
      <c r="B10780" s="92"/>
      <c r="C10780" s="92"/>
      <c r="D10780" s="92"/>
      <c r="E10780" s="92"/>
      <c r="F10780" s="92"/>
      <c r="G10780" s="92"/>
      <c r="H10780" s="92"/>
      <c r="I10780" s="92"/>
      <c r="J10780" s="92"/>
      <c r="K10780" s="92"/>
    </row>
    <row r="10781" spans="1:11" x14ac:dyDescent="0.3">
      <c r="A10781" s="107"/>
      <c r="B10781" s="92"/>
      <c r="C10781" s="92"/>
      <c r="D10781" s="92"/>
      <c r="E10781" s="92"/>
      <c r="F10781" s="92"/>
      <c r="G10781" s="92"/>
      <c r="H10781" s="92"/>
      <c r="I10781" s="92"/>
      <c r="J10781" s="92"/>
      <c r="K10781" s="92"/>
    </row>
    <row r="10782" spans="1:11" x14ac:dyDescent="0.3">
      <c r="A10782" s="107"/>
      <c r="B10782" s="92"/>
      <c r="C10782" s="92"/>
      <c r="D10782" s="92"/>
      <c r="E10782" s="92"/>
      <c r="F10782" s="92"/>
      <c r="G10782" s="92"/>
      <c r="H10782" s="92"/>
      <c r="I10782" s="92"/>
      <c r="J10782" s="92"/>
      <c r="K10782" s="92"/>
    </row>
    <row r="10783" spans="1:11" x14ac:dyDescent="0.3">
      <c r="A10783" s="107"/>
      <c r="B10783" s="92"/>
      <c r="C10783" s="92"/>
      <c r="D10783" s="92"/>
      <c r="E10783" s="92"/>
      <c r="F10783" s="92"/>
      <c r="G10783" s="92"/>
      <c r="H10783" s="92"/>
      <c r="I10783" s="92"/>
      <c r="J10783" s="92"/>
      <c r="K10783" s="92"/>
    </row>
    <row r="10784" spans="1:11" x14ac:dyDescent="0.3">
      <c r="A10784" s="107"/>
      <c r="B10784" s="92"/>
      <c r="C10784" s="92"/>
      <c r="D10784" s="92"/>
      <c r="E10784" s="92"/>
      <c r="F10784" s="92"/>
      <c r="G10784" s="92"/>
      <c r="H10784" s="92"/>
      <c r="I10784" s="92"/>
      <c r="J10784" s="92"/>
      <c r="K10784" s="92"/>
    </row>
    <row r="10785" spans="1:11" x14ac:dyDescent="0.3">
      <c r="A10785" s="107"/>
      <c r="B10785" s="92"/>
      <c r="C10785" s="92"/>
      <c r="D10785" s="92"/>
      <c r="E10785" s="92"/>
      <c r="F10785" s="92"/>
      <c r="G10785" s="92"/>
      <c r="H10785" s="92"/>
      <c r="I10785" s="92"/>
      <c r="J10785" s="92"/>
      <c r="K10785" s="92"/>
    </row>
    <row r="10786" spans="1:11" x14ac:dyDescent="0.3">
      <c r="A10786" s="107"/>
      <c r="B10786" s="92"/>
      <c r="C10786" s="92"/>
      <c r="D10786" s="92"/>
      <c r="E10786" s="92"/>
      <c r="F10786" s="92"/>
      <c r="G10786" s="92"/>
      <c r="H10786" s="92"/>
      <c r="I10786" s="92"/>
      <c r="J10786" s="92"/>
      <c r="K10786" s="92"/>
    </row>
    <row r="10787" spans="1:11" x14ac:dyDescent="0.3">
      <c r="A10787" s="107"/>
      <c r="B10787" s="92"/>
      <c r="C10787" s="92"/>
      <c r="D10787" s="92"/>
      <c r="E10787" s="92"/>
      <c r="F10787" s="92"/>
      <c r="G10787" s="92"/>
      <c r="H10787" s="92"/>
      <c r="I10787" s="92"/>
      <c r="J10787" s="92"/>
      <c r="K10787" s="92"/>
    </row>
    <row r="10788" spans="1:11" x14ac:dyDescent="0.3">
      <c r="A10788" s="107"/>
      <c r="B10788" s="92"/>
      <c r="C10788" s="92"/>
      <c r="D10788" s="92"/>
      <c r="E10788" s="92"/>
      <c r="F10788" s="92"/>
      <c r="G10788" s="92"/>
      <c r="H10788" s="92"/>
      <c r="I10788" s="92"/>
      <c r="J10788" s="92"/>
      <c r="K10788" s="92"/>
    </row>
    <row r="10789" spans="1:11" x14ac:dyDescent="0.3">
      <c r="A10789" s="107"/>
      <c r="B10789" s="92"/>
      <c r="C10789" s="92"/>
      <c r="D10789" s="92"/>
      <c r="E10789" s="92"/>
      <c r="F10789" s="92"/>
      <c r="G10789" s="92"/>
      <c r="H10789" s="92"/>
      <c r="I10789" s="92"/>
      <c r="J10789" s="92"/>
      <c r="K10789" s="92"/>
    </row>
    <row r="10790" spans="1:11" x14ac:dyDescent="0.3">
      <c r="A10790" s="107"/>
      <c r="B10790" s="92"/>
      <c r="C10790" s="92"/>
      <c r="D10790" s="92"/>
      <c r="E10790" s="92"/>
      <c r="F10790" s="92"/>
      <c r="G10790" s="92"/>
      <c r="H10790" s="92"/>
      <c r="I10790" s="92"/>
      <c r="J10790" s="92"/>
      <c r="K10790" s="92"/>
    </row>
    <row r="10791" spans="1:11" x14ac:dyDescent="0.3">
      <c r="A10791" s="107"/>
      <c r="B10791" s="92"/>
      <c r="C10791" s="92"/>
      <c r="D10791" s="92"/>
      <c r="E10791" s="92"/>
      <c r="F10791" s="92"/>
      <c r="G10791" s="92"/>
      <c r="H10791" s="92"/>
      <c r="I10791" s="92"/>
      <c r="J10791" s="92"/>
      <c r="K10791" s="92"/>
    </row>
    <row r="10792" spans="1:11" x14ac:dyDescent="0.3">
      <c r="A10792" s="107"/>
      <c r="B10792" s="92"/>
      <c r="C10792" s="92"/>
      <c r="D10792" s="92"/>
      <c r="E10792" s="92"/>
      <c r="F10792" s="92"/>
      <c r="G10792" s="92"/>
      <c r="H10792" s="92"/>
      <c r="I10792" s="92"/>
      <c r="J10792" s="92"/>
      <c r="K10792" s="92"/>
    </row>
    <row r="10793" spans="1:11" x14ac:dyDescent="0.3">
      <c r="A10793" s="107"/>
      <c r="B10793" s="92"/>
      <c r="C10793" s="92"/>
      <c r="D10793" s="92"/>
      <c r="E10793" s="92"/>
      <c r="F10793" s="92"/>
      <c r="G10793" s="92"/>
      <c r="H10793" s="92"/>
      <c r="I10793" s="92"/>
      <c r="J10793" s="92"/>
      <c r="K10793" s="92"/>
    </row>
    <row r="10794" spans="1:11" x14ac:dyDescent="0.3">
      <c r="A10794" s="107"/>
      <c r="B10794" s="92"/>
      <c r="C10794" s="92"/>
      <c r="D10794" s="92"/>
      <c r="E10794" s="92"/>
      <c r="F10794" s="92"/>
      <c r="G10794" s="92"/>
      <c r="H10794" s="92"/>
      <c r="I10794" s="92"/>
      <c r="J10794" s="92"/>
      <c r="K10794" s="92"/>
    </row>
    <row r="10795" spans="1:11" x14ac:dyDescent="0.3">
      <c r="A10795" s="107"/>
      <c r="B10795" s="92"/>
      <c r="C10795" s="92"/>
      <c r="D10795" s="92"/>
      <c r="E10795" s="92"/>
      <c r="F10795" s="92"/>
      <c r="G10795" s="92"/>
      <c r="H10795" s="92"/>
      <c r="I10795" s="92"/>
      <c r="J10795" s="92"/>
      <c r="K10795" s="92"/>
    </row>
    <row r="10796" spans="1:11" x14ac:dyDescent="0.3">
      <c r="A10796" s="107"/>
      <c r="B10796" s="92"/>
      <c r="C10796" s="92"/>
      <c r="D10796" s="92"/>
      <c r="E10796" s="92"/>
      <c r="F10796" s="92"/>
      <c r="G10796" s="92"/>
      <c r="H10796" s="92"/>
      <c r="I10796" s="92"/>
      <c r="J10796" s="92"/>
      <c r="K10796" s="92"/>
    </row>
    <row r="10797" spans="1:11" x14ac:dyDescent="0.3">
      <c r="A10797" s="107"/>
      <c r="B10797" s="92"/>
      <c r="C10797" s="92"/>
      <c r="D10797" s="92"/>
      <c r="E10797" s="92"/>
      <c r="F10797" s="92"/>
      <c r="G10797" s="92"/>
      <c r="H10797" s="92"/>
      <c r="I10797" s="92"/>
      <c r="J10797" s="92"/>
      <c r="K10797" s="92"/>
    </row>
    <row r="10798" spans="1:11" x14ac:dyDescent="0.3">
      <c r="A10798" s="107"/>
      <c r="B10798" s="92"/>
      <c r="C10798" s="92"/>
      <c r="D10798" s="92"/>
      <c r="E10798" s="92"/>
      <c r="F10798" s="92"/>
      <c r="G10798" s="92"/>
      <c r="H10798" s="92"/>
      <c r="I10798" s="92"/>
      <c r="J10798" s="92"/>
      <c r="K10798" s="92"/>
    </row>
    <row r="10799" spans="1:11" x14ac:dyDescent="0.3">
      <c r="A10799" s="107"/>
      <c r="B10799" s="92"/>
      <c r="C10799" s="92"/>
      <c r="D10799" s="92"/>
      <c r="E10799" s="92"/>
      <c r="F10799" s="92"/>
      <c r="G10799" s="92"/>
      <c r="H10799" s="92"/>
      <c r="I10799" s="92"/>
      <c r="J10799" s="92"/>
      <c r="K10799" s="92"/>
    </row>
    <row r="10800" spans="1:11" x14ac:dyDescent="0.3">
      <c r="A10800" s="107"/>
      <c r="B10800" s="92"/>
      <c r="C10800" s="92"/>
      <c r="D10800" s="92"/>
      <c r="E10800" s="92"/>
      <c r="F10800" s="92"/>
      <c r="G10800" s="92"/>
      <c r="H10800" s="92"/>
      <c r="I10800" s="92"/>
      <c r="J10800" s="92"/>
      <c r="K10800" s="92"/>
    </row>
    <row r="10801" spans="1:11" x14ac:dyDescent="0.3">
      <c r="A10801" s="107"/>
      <c r="B10801" s="92"/>
      <c r="C10801" s="92"/>
      <c r="D10801" s="92"/>
      <c r="E10801" s="92"/>
      <c r="F10801" s="92"/>
      <c r="G10801" s="92"/>
      <c r="H10801" s="92"/>
      <c r="I10801" s="92"/>
      <c r="J10801" s="92"/>
      <c r="K10801" s="92"/>
    </row>
    <row r="10802" spans="1:11" x14ac:dyDescent="0.3">
      <c r="A10802" s="107"/>
      <c r="B10802" s="92"/>
      <c r="C10802" s="92"/>
      <c r="D10802" s="92"/>
      <c r="E10802" s="92"/>
      <c r="F10802" s="92"/>
      <c r="G10802" s="92"/>
      <c r="H10802" s="92"/>
      <c r="I10802" s="92"/>
      <c r="J10802" s="92"/>
      <c r="K10802" s="92"/>
    </row>
    <row r="10803" spans="1:11" x14ac:dyDescent="0.3">
      <c r="A10803" s="107"/>
      <c r="B10803" s="92"/>
      <c r="C10803" s="92"/>
      <c r="D10803" s="92"/>
      <c r="E10803" s="92"/>
      <c r="F10803" s="92"/>
      <c r="G10803" s="92"/>
      <c r="H10803" s="92"/>
      <c r="I10803" s="92"/>
      <c r="J10803" s="92"/>
      <c r="K10803" s="92"/>
    </row>
    <row r="10804" spans="1:11" x14ac:dyDescent="0.3">
      <c r="A10804" s="107"/>
      <c r="B10804" s="92"/>
      <c r="C10804" s="92"/>
      <c r="D10804" s="92"/>
      <c r="E10804" s="92"/>
      <c r="F10804" s="92"/>
      <c r="G10804" s="92"/>
      <c r="H10804" s="92"/>
      <c r="I10804" s="92"/>
      <c r="J10804" s="92"/>
      <c r="K10804" s="92"/>
    </row>
    <row r="10805" spans="1:11" x14ac:dyDescent="0.3">
      <c r="A10805" s="107"/>
      <c r="B10805" s="92"/>
      <c r="C10805" s="92"/>
      <c r="D10805" s="92"/>
      <c r="E10805" s="92"/>
      <c r="F10805" s="92"/>
      <c r="G10805" s="92"/>
      <c r="H10805" s="92"/>
      <c r="I10805" s="92"/>
      <c r="J10805" s="92"/>
      <c r="K10805" s="92"/>
    </row>
    <row r="10806" spans="1:11" x14ac:dyDescent="0.3">
      <c r="A10806" s="107"/>
      <c r="B10806" s="92"/>
      <c r="C10806" s="92"/>
      <c r="D10806" s="92"/>
      <c r="E10806" s="92"/>
      <c r="F10806" s="92"/>
      <c r="G10806" s="92"/>
      <c r="H10806" s="92"/>
      <c r="I10806" s="92"/>
      <c r="J10806" s="92"/>
      <c r="K10806" s="92"/>
    </row>
    <row r="10807" spans="1:11" x14ac:dyDescent="0.3">
      <c r="A10807" s="107"/>
      <c r="B10807" s="92"/>
      <c r="C10807" s="92"/>
      <c r="D10807" s="92"/>
      <c r="E10807" s="92"/>
      <c r="F10807" s="92"/>
      <c r="G10807" s="92"/>
      <c r="H10807" s="92"/>
      <c r="I10807" s="92"/>
      <c r="J10807" s="92"/>
      <c r="K10807" s="92"/>
    </row>
    <row r="10808" spans="1:11" x14ac:dyDescent="0.3">
      <c r="A10808" s="107"/>
      <c r="B10808" s="92"/>
      <c r="C10808" s="92"/>
      <c r="D10808" s="92"/>
      <c r="E10808" s="92"/>
      <c r="F10808" s="92"/>
      <c r="G10808" s="92"/>
      <c r="H10808" s="92"/>
      <c r="I10808" s="92"/>
      <c r="J10808" s="92"/>
      <c r="K10808" s="92"/>
    </row>
    <row r="10809" spans="1:11" x14ac:dyDescent="0.3">
      <c r="A10809" s="107"/>
      <c r="B10809" s="92"/>
      <c r="C10809" s="92"/>
      <c r="D10809" s="92"/>
      <c r="E10809" s="92"/>
      <c r="F10809" s="92"/>
      <c r="G10809" s="92"/>
      <c r="H10809" s="92"/>
      <c r="I10809" s="92"/>
      <c r="J10809" s="92"/>
      <c r="K10809" s="92"/>
    </row>
    <row r="10810" spans="1:11" x14ac:dyDescent="0.3">
      <c r="A10810" s="107"/>
      <c r="B10810" s="92"/>
      <c r="C10810" s="92"/>
      <c r="D10810" s="92"/>
      <c r="E10810" s="92"/>
      <c r="F10810" s="92"/>
      <c r="G10810" s="92"/>
      <c r="H10810" s="92"/>
      <c r="I10810" s="92"/>
      <c r="J10810" s="92"/>
      <c r="K10810" s="92"/>
    </row>
    <row r="10811" spans="1:11" x14ac:dyDescent="0.3">
      <c r="A10811" s="107"/>
      <c r="B10811" s="92"/>
      <c r="C10811" s="92"/>
      <c r="D10811" s="92"/>
      <c r="E10811" s="92"/>
      <c r="F10811" s="92"/>
      <c r="G10811" s="92"/>
      <c r="H10811" s="92"/>
      <c r="I10811" s="92"/>
      <c r="J10811" s="92"/>
      <c r="K10811" s="92"/>
    </row>
    <row r="10812" spans="1:11" x14ac:dyDescent="0.3">
      <c r="A10812" s="107"/>
      <c r="B10812" s="92"/>
      <c r="C10812" s="92"/>
      <c r="D10812" s="92"/>
      <c r="E10812" s="92"/>
      <c r="F10812" s="92"/>
      <c r="G10812" s="92"/>
      <c r="H10812" s="92"/>
      <c r="I10812" s="92"/>
      <c r="J10812" s="92"/>
      <c r="K10812" s="92"/>
    </row>
    <row r="10813" spans="1:11" x14ac:dyDescent="0.3">
      <c r="A10813" s="107"/>
      <c r="B10813" s="92"/>
      <c r="C10813" s="92"/>
      <c r="D10813" s="92"/>
      <c r="E10813" s="92"/>
      <c r="F10813" s="92"/>
      <c r="G10813" s="92"/>
      <c r="H10813" s="92"/>
      <c r="I10813" s="92"/>
      <c r="J10813" s="92"/>
      <c r="K10813" s="92"/>
    </row>
    <row r="10814" spans="1:11" x14ac:dyDescent="0.3">
      <c r="A10814" s="107"/>
      <c r="B10814" s="92"/>
      <c r="C10814" s="92"/>
      <c r="D10814" s="92"/>
      <c r="E10814" s="92"/>
      <c r="F10814" s="92"/>
      <c r="G10814" s="92"/>
      <c r="H10814" s="92"/>
      <c r="I10814" s="92"/>
      <c r="J10814" s="92"/>
      <c r="K10814" s="92"/>
    </row>
    <row r="10815" spans="1:11" x14ac:dyDescent="0.3">
      <c r="A10815" s="107"/>
      <c r="B10815" s="92"/>
      <c r="C10815" s="92"/>
      <c r="D10815" s="92"/>
      <c r="E10815" s="92"/>
      <c r="F10815" s="92"/>
      <c r="G10815" s="92"/>
      <c r="H10815" s="92"/>
      <c r="I10815" s="92"/>
      <c r="J10815" s="92"/>
      <c r="K10815" s="92"/>
    </row>
    <row r="10816" spans="1:11" x14ac:dyDescent="0.3">
      <c r="A10816" s="107"/>
      <c r="B10816" s="92"/>
      <c r="C10816" s="92"/>
      <c r="D10816" s="92"/>
      <c r="E10816" s="92"/>
      <c r="F10816" s="92"/>
      <c r="G10816" s="92"/>
      <c r="H10816" s="92"/>
      <c r="I10816" s="92"/>
      <c r="J10816" s="92"/>
      <c r="K10816" s="92"/>
    </row>
    <row r="10817" spans="1:11" x14ac:dyDescent="0.3">
      <c r="A10817" s="107"/>
      <c r="B10817" s="92"/>
      <c r="C10817" s="92"/>
      <c r="D10817" s="92"/>
      <c r="E10817" s="92"/>
      <c r="F10817" s="92"/>
      <c r="G10817" s="92"/>
      <c r="H10817" s="92"/>
      <c r="I10817" s="92"/>
      <c r="J10817" s="92"/>
      <c r="K10817" s="92"/>
    </row>
    <row r="10818" spans="1:11" x14ac:dyDescent="0.3">
      <c r="A10818" s="107"/>
      <c r="B10818" s="92"/>
      <c r="C10818" s="92"/>
      <c r="D10818" s="92"/>
      <c r="E10818" s="92"/>
      <c r="F10818" s="92"/>
      <c r="G10818" s="92"/>
      <c r="H10818" s="92"/>
      <c r="I10818" s="92"/>
      <c r="J10818" s="92"/>
      <c r="K10818" s="92"/>
    </row>
    <row r="10819" spans="1:11" x14ac:dyDescent="0.3">
      <c r="A10819" s="107"/>
      <c r="B10819" s="92"/>
      <c r="C10819" s="92"/>
      <c r="D10819" s="92"/>
      <c r="E10819" s="92"/>
      <c r="F10819" s="92"/>
      <c r="G10819" s="92"/>
      <c r="H10819" s="92"/>
      <c r="I10819" s="92"/>
      <c r="J10819" s="92"/>
      <c r="K10819" s="92"/>
    </row>
    <row r="10820" spans="1:11" x14ac:dyDescent="0.3">
      <c r="A10820" s="107"/>
      <c r="B10820" s="92"/>
      <c r="C10820" s="92"/>
      <c r="D10820" s="92"/>
      <c r="E10820" s="92"/>
      <c r="F10820" s="92"/>
      <c r="G10820" s="92"/>
      <c r="H10820" s="92"/>
      <c r="I10820" s="92"/>
      <c r="J10820" s="92"/>
      <c r="K10820" s="92"/>
    </row>
    <row r="10821" spans="1:11" x14ac:dyDescent="0.3">
      <c r="A10821" s="107"/>
      <c r="B10821" s="92"/>
      <c r="C10821" s="92"/>
      <c r="D10821" s="92"/>
      <c r="E10821" s="92"/>
      <c r="F10821" s="92"/>
      <c r="G10821" s="92"/>
      <c r="H10821" s="92"/>
      <c r="I10821" s="92"/>
      <c r="J10821" s="92"/>
      <c r="K10821" s="92"/>
    </row>
    <row r="10822" spans="1:11" x14ac:dyDescent="0.3">
      <c r="A10822" s="107"/>
      <c r="B10822" s="92"/>
      <c r="C10822" s="92"/>
      <c r="D10822" s="92"/>
      <c r="E10822" s="92"/>
      <c r="F10822" s="92"/>
      <c r="G10822" s="92"/>
      <c r="H10822" s="92"/>
      <c r="I10822" s="92"/>
      <c r="J10822" s="92"/>
      <c r="K10822" s="92"/>
    </row>
    <row r="10823" spans="1:11" x14ac:dyDescent="0.3">
      <c r="A10823" s="107"/>
      <c r="B10823" s="92"/>
      <c r="C10823" s="92"/>
      <c r="D10823" s="92"/>
      <c r="E10823" s="92"/>
      <c r="F10823" s="92"/>
      <c r="G10823" s="92"/>
      <c r="H10823" s="92"/>
      <c r="I10823" s="92"/>
      <c r="J10823" s="92"/>
      <c r="K10823" s="92"/>
    </row>
    <row r="10824" spans="1:11" x14ac:dyDescent="0.3">
      <c r="A10824" s="107"/>
      <c r="B10824" s="92"/>
      <c r="C10824" s="92"/>
      <c r="D10824" s="92"/>
      <c r="E10824" s="92"/>
      <c r="F10824" s="92"/>
      <c r="G10824" s="92"/>
      <c r="H10824" s="92"/>
      <c r="I10824" s="92"/>
      <c r="J10824" s="92"/>
      <c r="K10824" s="92"/>
    </row>
    <row r="10825" spans="1:11" x14ac:dyDescent="0.3">
      <c r="A10825" s="107"/>
      <c r="B10825" s="92"/>
      <c r="C10825" s="92"/>
      <c r="D10825" s="92"/>
      <c r="E10825" s="92"/>
      <c r="F10825" s="92"/>
      <c r="G10825" s="92"/>
      <c r="H10825" s="92"/>
      <c r="I10825" s="92"/>
      <c r="J10825" s="92"/>
      <c r="K10825" s="92"/>
    </row>
    <row r="10826" spans="1:11" x14ac:dyDescent="0.3">
      <c r="A10826" s="107"/>
      <c r="B10826" s="92"/>
      <c r="C10826" s="92"/>
      <c r="D10826" s="92"/>
      <c r="E10826" s="92"/>
      <c r="F10826" s="92"/>
      <c r="G10826" s="92"/>
      <c r="H10826" s="92"/>
      <c r="I10826" s="92"/>
      <c r="J10826" s="92"/>
      <c r="K10826" s="92"/>
    </row>
    <row r="10827" spans="1:11" x14ac:dyDescent="0.3">
      <c r="A10827" s="107"/>
      <c r="B10827" s="92"/>
      <c r="C10827" s="92"/>
      <c r="D10827" s="92"/>
      <c r="E10827" s="92"/>
      <c r="F10827" s="92"/>
      <c r="G10827" s="92"/>
      <c r="H10827" s="92"/>
      <c r="I10827" s="92"/>
      <c r="J10827" s="92"/>
      <c r="K10827" s="92"/>
    </row>
    <row r="10828" spans="1:11" x14ac:dyDescent="0.3">
      <c r="A10828" s="107"/>
      <c r="B10828" s="92"/>
      <c r="C10828" s="92"/>
      <c r="D10828" s="92"/>
      <c r="E10828" s="92"/>
      <c r="F10828" s="92"/>
      <c r="G10828" s="92"/>
      <c r="H10828" s="92"/>
      <c r="I10828" s="92"/>
      <c r="J10828" s="92"/>
      <c r="K10828" s="92"/>
    </row>
    <row r="10829" spans="1:11" x14ac:dyDescent="0.3">
      <c r="A10829" s="107"/>
      <c r="B10829" s="92"/>
      <c r="C10829" s="92"/>
      <c r="D10829" s="92"/>
      <c r="E10829" s="92"/>
      <c r="F10829" s="92"/>
      <c r="G10829" s="92"/>
      <c r="H10829" s="92"/>
      <c r="I10829" s="92"/>
      <c r="J10829" s="92"/>
      <c r="K10829" s="92"/>
    </row>
    <row r="10830" spans="1:11" x14ac:dyDescent="0.3">
      <c r="A10830" s="107"/>
      <c r="B10830" s="92"/>
      <c r="C10830" s="92"/>
      <c r="D10830" s="92"/>
      <c r="E10830" s="92"/>
      <c r="F10830" s="92"/>
      <c r="G10830" s="92"/>
      <c r="H10830" s="92"/>
      <c r="I10830" s="92"/>
      <c r="J10830" s="92"/>
      <c r="K10830" s="92"/>
    </row>
    <row r="10831" spans="1:11" x14ac:dyDescent="0.3">
      <c r="A10831" s="107"/>
      <c r="B10831" s="92"/>
      <c r="C10831" s="92"/>
      <c r="D10831" s="92"/>
      <c r="E10831" s="92"/>
      <c r="F10831" s="92"/>
      <c r="G10831" s="92"/>
      <c r="H10831" s="92"/>
      <c r="I10831" s="92"/>
      <c r="J10831" s="92"/>
      <c r="K10831" s="92"/>
    </row>
    <row r="10832" spans="1:11" x14ac:dyDescent="0.3">
      <c r="A10832" s="107"/>
      <c r="B10832" s="92"/>
      <c r="C10832" s="92"/>
      <c r="D10832" s="92"/>
      <c r="E10832" s="92"/>
      <c r="F10832" s="92"/>
      <c r="G10832" s="92"/>
      <c r="H10832" s="92"/>
      <c r="I10832" s="92"/>
      <c r="J10832" s="92"/>
      <c r="K10832" s="92"/>
    </row>
    <row r="10833" spans="1:11" x14ac:dyDescent="0.3">
      <c r="A10833" s="107"/>
      <c r="B10833" s="92"/>
      <c r="C10833" s="92"/>
      <c r="D10833" s="92"/>
      <c r="E10833" s="92"/>
      <c r="F10833" s="92"/>
      <c r="G10833" s="92"/>
      <c r="H10833" s="92"/>
      <c r="I10833" s="92"/>
      <c r="J10833" s="92"/>
      <c r="K10833" s="92"/>
    </row>
    <row r="10834" spans="1:11" x14ac:dyDescent="0.3">
      <c r="A10834" s="107"/>
      <c r="B10834" s="92"/>
      <c r="C10834" s="92"/>
      <c r="D10834" s="92"/>
      <c r="E10834" s="92"/>
      <c r="F10834" s="92"/>
      <c r="G10834" s="92"/>
      <c r="H10834" s="92"/>
      <c r="I10834" s="92"/>
      <c r="J10834" s="92"/>
      <c r="K10834" s="92"/>
    </row>
    <row r="10835" spans="1:11" x14ac:dyDescent="0.3">
      <c r="A10835" s="107"/>
      <c r="B10835" s="92"/>
      <c r="C10835" s="92"/>
      <c r="D10835" s="92"/>
      <c r="E10835" s="92"/>
      <c r="F10835" s="92"/>
      <c r="G10835" s="92"/>
      <c r="H10835" s="92"/>
      <c r="I10835" s="92"/>
      <c r="J10835" s="92"/>
      <c r="K10835" s="92"/>
    </row>
    <row r="10836" spans="1:11" x14ac:dyDescent="0.3">
      <c r="A10836" s="107"/>
      <c r="B10836" s="92"/>
      <c r="C10836" s="92"/>
      <c r="D10836" s="92"/>
      <c r="E10836" s="92"/>
      <c r="F10836" s="92"/>
      <c r="G10836" s="92"/>
      <c r="H10836" s="92"/>
      <c r="I10836" s="92"/>
      <c r="J10836" s="92"/>
      <c r="K10836" s="92"/>
    </row>
    <row r="10837" spans="1:11" x14ac:dyDescent="0.3">
      <c r="A10837" s="107"/>
      <c r="B10837" s="92"/>
      <c r="C10837" s="92"/>
      <c r="D10837" s="92"/>
      <c r="E10837" s="92"/>
      <c r="F10837" s="92"/>
      <c r="G10837" s="92"/>
      <c r="H10837" s="92"/>
      <c r="I10837" s="92"/>
      <c r="J10837" s="92"/>
      <c r="K10837" s="92"/>
    </row>
    <row r="10838" spans="1:11" x14ac:dyDescent="0.3">
      <c r="A10838" s="107"/>
      <c r="B10838" s="92"/>
      <c r="C10838" s="92"/>
      <c r="D10838" s="92"/>
      <c r="E10838" s="92"/>
      <c r="F10838" s="92"/>
      <c r="G10838" s="92"/>
      <c r="H10838" s="92"/>
      <c r="I10838" s="92"/>
      <c r="J10838" s="92"/>
      <c r="K10838" s="92"/>
    </row>
    <row r="10839" spans="1:11" x14ac:dyDescent="0.3">
      <c r="A10839" s="107"/>
      <c r="B10839" s="92"/>
      <c r="C10839" s="92"/>
      <c r="D10839" s="92"/>
      <c r="E10839" s="92"/>
      <c r="F10839" s="92"/>
      <c r="G10839" s="92"/>
      <c r="H10839" s="92"/>
      <c r="I10839" s="92"/>
      <c r="J10839" s="92"/>
      <c r="K10839" s="92"/>
    </row>
    <row r="10840" spans="1:11" x14ac:dyDescent="0.3">
      <c r="A10840" s="107"/>
      <c r="B10840" s="92"/>
      <c r="C10840" s="92"/>
      <c r="D10840" s="92"/>
      <c r="E10840" s="92"/>
      <c r="F10840" s="92"/>
      <c r="G10840" s="92"/>
      <c r="H10840" s="92"/>
      <c r="I10840" s="92"/>
      <c r="J10840" s="92"/>
      <c r="K10840" s="92"/>
    </row>
    <row r="10841" spans="1:11" x14ac:dyDescent="0.3">
      <c r="A10841" s="107"/>
      <c r="B10841" s="92"/>
      <c r="C10841" s="92"/>
      <c r="D10841" s="92"/>
      <c r="E10841" s="92"/>
      <c r="F10841" s="92"/>
      <c r="G10841" s="92"/>
      <c r="H10841" s="92"/>
      <c r="I10841" s="92"/>
      <c r="J10841" s="92"/>
      <c r="K10841" s="92"/>
    </row>
    <row r="10842" spans="1:11" x14ac:dyDescent="0.3">
      <c r="A10842" s="107"/>
      <c r="B10842" s="92"/>
      <c r="C10842" s="92"/>
      <c r="D10842" s="92"/>
      <c r="E10842" s="92"/>
      <c r="F10842" s="92"/>
      <c r="G10842" s="92"/>
      <c r="H10842" s="92"/>
      <c r="I10842" s="92"/>
      <c r="J10842" s="92"/>
      <c r="K10842" s="92"/>
    </row>
    <row r="10843" spans="1:11" x14ac:dyDescent="0.3">
      <c r="A10843" s="107"/>
      <c r="B10843" s="92"/>
      <c r="C10843" s="92"/>
      <c r="D10843" s="92"/>
      <c r="E10843" s="92"/>
      <c r="F10843" s="92"/>
      <c r="G10843" s="92"/>
      <c r="H10843" s="92"/>
      <c r="I10843" s="92"/>
      <c r="J10843" s="92"/>
      <c r="K10843" s="92"/>
    </row>
    <row r="10844" spans="1:11" x14ac:dyDescent="0.3">
      <c r="A10844" s="107"/>
      <c r="B10844" s="92"/>
      <c r="C10844" s="92"/>
      <c r="D10844" s="92"/>
      <c r="E10844" s="92"/>
      <c r="F10844" s="92"/>
      <c r="G10844" s="92"/>
      <c r="H10844" s="92"/>
      <c r="I10844" s="92"/>
      <c r="J10844" s="92"/>
      <c r="K10844" s="92"/>
    </row>
    <row r="10845" spans="1:11" x14ac:dyDescent="0.3">
      <c r="A10845" s="107"/>
      <c r="B10845" s="92"/>
      <c r="C10845" s="92"/>
      <c r="D10845" s="92"/>
      <c r="E10845" s="92"/>
      <c r="F10845" s="92"/>
      <c r="G10845" s="92"/>
      <c r="H10845" s="92"/>
      <c r="I10845" s="92"/>
      <c r="J10845" s="92"/>
      <c r="K10845" s="92"/>
    </row>
    <row r="10846" spans="1:11" x14ac:dyDescent="0.3">
      <c r="A10846" s="107"/>
      <c r="B10846" s="92"/>
      <c r="C10846" s="92"/>
      <c r="D10846" s="92"/>
      <c r="E10846" s="92"/>
      <c r="F10846" s="92"/>
      <c r="G10846" s="92"/>
      <c r="H10846" s="92"/>
      <c r="I10846" s="92"/>
      <c r="J10846" s="92"/>
      <c r="K10846" s="92"/>
    </row>
    <row r="10847" spans="1:11" x14ac:dyDescent="0.3">
      <c r="A10847" s="107"/>
      <c r="B10847" s="92"/>
      <c r="C10847" s="92"/>
      <c r="D10847" s="92"/>
      <c r="E10847" s="92"/>
      <c r="F10847" s="92"/>
      <c r="G10847" s="92"/>
      <c r="H10847" s="92"/>
      <c r="I10847" s="92"/>
      <c r="J10847" s="92"/>
      <c r="K10847" s="92"/>
    </row>
    <row r="10848" spans="1:11" x14ac:dyDescent="0.3">
      <c r="A10848" s="107"/>
      <c r="B10848" s="92"/>
      <c r="C10848" s="92"/>
      <c r="D10848" s="92"/>
      <c r="E10848" s="92"/>
      <c r="F10848" s="92"/>
      <c r="G10848" s="92"/>
      <c r="H10848" s="92"/>
      <c r="I10848" s="92"/>
      <c r="J10848" s="92"/>
      <c r="K10848" s="92"/>
    </row>
    <row r="10849" spans="1:11" x14ac:dyDescent="0.3">
      <c r="A10849" s="107"/>
      <c r="B10849" s="92"/>
      <c r="C10849" s="92"/>
      <c r="D10849" s="92"/>
      <c r="E10849" s="92"/>
      <c r="F10849" s="92"/>
      <c r="G10849" s="92"/>
      <c r="H10849" s="92"/>
      <c r="I10849" s="92"/>
      <c r="J10849" s="92"/>
      <c r="K10849" s="92"/>
    </row>
    <row r="10850" spans="1:11" x14ac:dyDescent="0.3">
      <c r="A10850" s="107"/>
      <c r="B10850" s="92"/>
      <c r="C10850" s="92"/>
      <c r="D10850" s="92"/>
      <c r="E10850" s="92"/>
      <c r="F10850" s="92"/>
      <c r="G10850" s="92"/>
      <c r="H10850" s="92"/>
      <c r="I10850" s="92"/>
      <c r="J10850" s="92"/>
      <c r="K10850" s="92"/>
    </row>
    <row r="10851" spans="1:11" x14ac:dyDescent="0.3">
      <c r="A10851" s="107"/>
      <c r="B10851" s="92"/>
      <c r="C10851" s="92"/>
      <c r="D10851" s="92"/>
      <c r="E10851" s="92"/>
      <c r="F10851" s="92"/>
      <c r="G10851" s="92"/>
      <c r="H10851" s="92"/>
      <c r="I10851" s="92"/>
      <c r="J10851" s="92"/>
      <c r="K10851" s="92"/>
    </row>
    <row r="10852" spans="1:11" x14ac:dyDescent="0.3">
      <c r="A10852" s="107"/>
      <c r="B10852" s="92"/>
      <c r="C10852" s="92"/>
      <c r="D10852" s="92"/>
      <c r="E10852" s="92"/>
      <c r="F10852" s="92"/>
      <c r="G10852" s="92"/>
      <c r="H10852" s="92"/>
      <c r="I10852" s="92"/>
      <c r="J10852" s="92"/>
      <c r="K10852" s="92"/>
    </row>
    <row r="10853" spans="1:11" x14ac:dyDescent="0.3">
      <c r="A10853" s="107"/>
      <c r="B10853" s="92"/>
      <c r="C10853" s="92"/>
      <c r="D10853" s="92"/>
      <c r="E10853" s="92"/>
      <c r="F10853" s="92"/>
      <c r="G10853" s="92"/>
      <c r="H10853" s="92"/>
      <c r="I10853" s="92"/>
      <c r="J10853" s="92"/>
      <c r="K10853" s="92"/>
    </row>
    <row r="10854" spans="1:11" x14ac:dyDescent="0.3">
      <c r="A10854" s="107"/>
      <c r="B10854" s="92"/>
      <c r="C10854" s="92"/>
      <c r="D10854" s="92"/>
      <c r="E10854" s="92"/>
      <c r="F10854" s="92"/>
      <c r="G10854" s="92"/>
      <c r="H10854" s="92"/>
      <c r="I10854" s="92"/>
      <c r="J10854" s="92"/>
      <c r="K10854" s="92"/>
    </row>
    <row r="10855" spans="1:11" x14ac:dyDescent="0.3">
      <c r="A10855" s="107"/>
      <c r="B10855" s="92"/>
      <c r="C10855" s="92"/>
      <c r="D10855" s="92"/>
      <c r="E10855" s="92"/>
      <c r="F10855" s="92"/>
      <c r="G10855" s="92"/>
      <c r="H10855" s="92"/>
      <c r="I10855" s="92"/>
      <c r="J10855" s="92"/>
      <c r="K10855" s="92"/>
    </row>
    <row r="10856" spans="1:11" x14ac:dyDescent="0.3">
      <c r="A10856" s="107"/>
      <c r="B10856" s="92"/>
      <c r="C10856" s="92"/>
      <c r="D10856" s="92"/>
      <c r="E10856" s="92"/>
      <c r="F10856" s="92"/>
      <c r="G10856" s="92"/>
      <c r="H10856" s="92"/>
      <c r="I10856" s="92"/>
      <c r="J10856" s="92"/>
      <c r="K10856" s="92"/>
    </row>
    <row r="10857" spans="1:11" x14ac:dyDescent="0.3">
      <c r="A10857" s="107"/>
      <c r="B10857" s="92"/>
      <c r="C10857" s="92"/>
      <c r="D10857" s="92"/>
      <c r="E10857" s="92"/>
      <c r="F10857" s="92"/>
      <c r="G10857" s="92"/>
      <c r="H10857" s="92"/>
      <c r="I10857" s="92"/>
      <c r="J10857" s="92"/>
      <c r="K10857" s="92"/>
    </row>
    <row r="10858" spans="1:11" x14ac:dyDescent="0.3">
      <c r="A10858" s="107"/>
      <c r="B10858" s="92"/>
      <c r="C10858" s="92"/>
      <c r="D10858" s="92"/>
      <c r="E10858" s="92"/>
      <c r="F10858" s="92"/>
      <c r="G10858" s="92"/>
      <c r="H10858" s="92"/>
      <c r="I10858" s="92"/>
      <c r="J10858" s="92"/>
      <c r="K10858" s="92"/>
    </row>
    <row r="10859" spans="1:11" x14ac:dyDescent="0.3">
      <c r="A10859" s="107"/>
      <c r="B10859" s="92"/>
      <c r="C10859" s="92"/>
      <c r="D10859" s="92"/>
      <c r="E10859" s="92"/>
      <c r="F10859" s="92"/>
      <c r="G10859" s="92"/>
      <c r="H10859" s="92"/>
      <c r="I10859" s="92"/>
      <c r="J10859" s="92"/>
      <c r="K10859" s="92"/>
    </row>
    <row r="10860" spans="1:11" x14ac:dyDescent="0.3">
      <c r="A10860" s="107"/>
      <c r="B10860" s="92"/>
      <c r="C10860" s="92"/>
      <c r="D10860" s="92"/>
      <c r="E10860" s="92"/>
      <c r="F10860" s="92"/>
      <c r="G10860" s="92"/>
      <c r="H10860" s="92"/>
      <c r="I10860" s="92"/>
      <c r="J10860" s="92"/>
      <c r="K10860" s="92"/>
    </row>
    <row r="10861" spans="1:11" x14ac:dyDescent="0.3">
      <c r="A10861" s="107"/>
      <c r="B10861" s="92"/>
      <c r="C10861" s="92"/>
      <c r="D10861" s="92"/>
      <c r="E10861" s="92"/>
      <c r="F10861" s="92"/>
      <c r="G10861" s="92"/>
      <c r="H10861" s="92"/>
      <c r="I10861" s="92"/>
      <c r="J10861" s="92"/>
      <c r="K10861" s="92"/>
    </row>
    <row r="10862" spans="1:11" x14ac:dyDescent="0.3">
      <c r="A10862" s="107"/>
      <c r="B10862" s="92"/>
      <c r="C10862" s="92"/>
      <c r="D10862" s="92"/>
      <c r="E10862" s="92"/>
      <c r="F10862" s="92"/>
      <c r="G10862" s="92"/>
      <c r="H10862" s="92"/>
      <c r="I10862" s="92"/>
      <c r="J10862" s="92"/>
      <c r="K10862" s="92"/>
    </row>
    <row r="10863" spans="1:11" x14ac:dyDescent="0.3">
      <c r="A10863" s="107"/>
      <c r="B10863" s="92"/>
      <c r="C10863" s="92"/>
      <c r="D10863" s="92"/>
      <c r="E10863" s="92"/>
      <c r="F10863" s="92"/>
      <c r="G10863" s="92"/>
      <c r="H10863" s="92"/>
      <c r="I10863" s="92"/>
      <c r="J10863" s="92"/>
      <c r="K10863" s="92"/>
    </row>
    <row r="10864" spans="1:11" x14ac:dyDescent="0.3">
      <c r="A10864" s="107"/>
      <c r="B10864" s="92"/>
      <c r="C10864" s="92"/>
      <c r="D10864" s="92"/>
      <c r="E10864" s="92"/>
      <c r="F10864" s="92"/>
      <c r="G10864" s="92"/>
      <c r="H10864" s="92"/>
      <c r="I10864" s="92"/>
      <c r="J10864" s="92"/>
      <c r="K10864" s="92"/>
    </row>
    <row r="10865" spans="1:11" x14ac:dyDescent="0.3">
      <c r="A10865" s="107"/>
      <c r="B10865" s="92"/>
      <c r="C10865" s="92"/>
      <c r="D10865" s="92"/>
      <c r="E10865" s="92"/>
      <c r="F10865" s="92"/>
      <c r="G10865" s="92"/>
      <c r="H10865" s="92"/>
      <c r="I10865" s="92"/>
      <c r="J10865" s="92"/>
      <c r="K10865" s="92"/>
    </row>
    <row r="10866" spans="1:11" x14ac:dyDescent="0.3">
      <c r="A10866" s="107"/>
      <c r="B10866" s="92"/>
      <c r="C10866" s="92"/>
      <c r="D10866" s="92"/>
      <c r="E10866" s="92"/>
      <c r="F10866" s="92"/>
      <c r="G10866" s="92"/>
      <c r="H10866" s="92"/>
      <c r="I10866" s="92"/>
      <c r="J10866" s="92"/>
      <c r="K10866" s="92"/>
    </row>
    <row r="10867" spans="1:11" x14ac:dyDescent="0.3">
      <c r="A10867" s="107"/>
      <c r="B10867" s="92"/>
      <c r="C10867" s="92"/>
      <c r="D10867" s="92"/>
      <c r="E10867" s="92"/>
      <c r="F10867" s="92"/>
      <c r="G10867" s="92"/>
      <c r="H10867" s="92"/>
      <c r="I10867" s="92"/>
      <c r="J10867" s="92"/>
      <c r="K10867" s="92"/>
    </row>
    <row r="10868" spans="1:11" x14ac:dyDescent="0.3">
      <c r="A10868" s="107"/>
      <c r="B10868" s="92"/>
      <c r="C10868" s="92"/>
      <c r="D10868" s="92"/>
      <c r="E10868" s="92"/>
      <c r="F10868" s="92"/>
      <c r="G10868" s="92"/>
      <c r="H10868" s="92"/>
      <c r="I10868" s="92"/>
      <c r="J10868" s="92"/>
      <c r="K10868" s="92"/>
    </row>
    <row r="10869" spans="1:11" x14ac:dyDescent="0.3">
      <c r="A10869" s="107"/>
      <c r="B10869" s="92"/>
      <c r="C10869" s="92"/>
      <c r="D10869" s="92"/>
      <c r="E10869" s="92"/>
      <c r="F10869" s="92"/>
      <c r="G10869" s="92"/>
      <c r="H10869" s="92"/>
      <c r="I10869" s="92"/>
      <c r="J10869" s="92"/>
      <c r="K10869" s="92"/>
    </row>
    <row r="10870" spans="1:11" x14ac:dyDescent="0.3">
      <c r="A10870" s="107"/>
      <c r="B10870" s="92"/>
      <c r="C10870" s="92"/>
      <c r="D10870" s="92"/>
      <c r="E10870" s="92"/>
      <c r="F10870" s="92"/>
      <c r="G10870" s="92"/>
      <c r="H10870" s="92"/>
      <c r="I10870" s="92"/>
      <c r="J10870" s="92"/>
      <c r="K10870" s="92"/>
    </row>
    <row r="10871" spans="1:11" x14ac:dyDescent="0.3">
      <c r="A10871" s="107"/>
      <c r="B10871" s="92"/>
      <c r="C10871" s="92"/>
      <c r="D10871" s="92"/>
      <c r="E10871" s="92"/>
      <c r="F10871" s="92"/>
      <c r="G10871" s="92"/>
      <c r="H10871" s="92"/>
      <c r="I10871" s="92"/>
      <c r="J10871" s="92"/>
      <c r="K10871" s="92"/>
    </row>
    <row r="10872" spans="1:11" x14ac:dyDescent="0.3">
      <c r="A10872" s="107"/>
      <c r="B10872" s="92"/>
      <c r="C10872" s="92"/>
      <c r="D10872" s="92"/>
      <c r="E10872" s="92"/>
      <c r="F10872" s="92"/>
      <c r="G10872" s="92"/>
      <c r="H10872" s="92"/>
      <c r="I10872" s="92"/>
      <c r="J10872" s="92"/>
      <c r="K10872" s="92"/>
    </row>
    <row r="10873" spans="1:11" x14ac:dyDescent="0.3">
      <c r="A10873" s="107"/>
      <c r="B10873" s="92"/>
      <c r="C10873" s="92"/>
      <c r="D10873" s="92"/>
      <c r="E10873" s="92"/>
      <c r="F10873" s="92"/>
      <c r="G10873" s="92"/>
      <c r="H10873" s="92"/>
      <c r="I10873" s="92"/>
      <c r="J10873" s="92"/>
      <c r="K10873" s="92"/>
    </row>
    <row r="10874" spans="1:11" x14ac:dyDescent="0.3">
      <c r="A10874" s="107"/>
      <c r="B10874" s="92"/>
      <c r="C10874" s="92"/>
      <c r="D10874" s="92"/>
      <c r="E10874" s="92"/>
      <c r="F10874" s="92"/>
      <c r="G10874" s="92"/>
      <c r="H10874" s="92"/>
      <c r="I10874" s="92"/>
      <c r="J10874" s="92"/>
      <c r="K10874" s="92"/>
    </row>
    <row r="10875" spans="1:11" x14ac:dyDescent="0.3">
      <c r="A10875" s="107"/>
      <c r="B10875" s="92"/>
      <c r="C10875" s="92"/>
      <c r="D10875" s="92"/>
      <c r="E10875" s="92"/>
      <c r="F10875" s="92"/>
      <c r="G10875" s="92"/>
      <c r="H10875" s="92"/>
      <c r="I10875" s="92"/>
      <c r="J10875" s="92"/>
      <c r="K10875" s="92"/>
    </row>
    <row r="10876" spans="1:11" x14ac:dyDescent="0.3">
      <c r="A10876" s="107"/>
      <c r="B10876" s="92"/>
      <c r="C10876" s="92"/>
      <c r="D10876" s="92"/>
      <c r="E10876" s="92"/>
      <c r="F10876" s="92"/>
      <c r="G10876" s="92"/>
      <c r="H10876" s="92"/>
      <c r="I10876" s="92"/>
      <c r="J10876" s="92"/>
      <c r="K10876" s="92"/>
    </row>
    <row r="10877" spans="1:11" x14ac:dyDescent="0.3">
      <c r="A10877" s="107"/>
      <c r="B10877" s="92"/>
      <c r="C10877" s="92"/>
      <c r="D10877" s="92"/>
      <c r="E10877" s="92"/>
      <c r="F10877" s="92"/>
      <c r="G10877" s="92"/>
      <c r="H10877" s="92"/>
      <c r="I10877" s="92"/>
      <c r="J10877" s="92"/>
      <c r="K10877" s="92"/>
    </row>
    <row r="10878" spans="1:11" x14ac:dyDescent="0.3">
      <c r="A10878" s="107"/>
      <c r="B10878" s="92"/>
      <c r="C10878" s="92"/>
      <c r="D10878" s="92"/>
      <c r="E10878" s="92"/>
      <c r="F10878" s="92"/>
      <c r="G10878" s="92"/>
      <c r="H10878" s="92"/>
      <c r="I10878" s="92"/>
      <c r="J10878" s="92"/>
      <c r="K10878" s="92"/>
    </row>
    <row r="10879" spans="1:11" x14ac:dyDescent="0.3">
      <c r="A10879" s="107"/>
      <c r="B10879" s="92"/>
      <c r="C10879" s="92"/>
      <c r="D10879" s="92"/>
      <c r="E10879" s="92"/>
      <c r="F10879" s="92"/>
      <c r="G10879" s="92"/>
      <c r="H10879" s="92"/>
      <c r="I10879" s="92"/>
      <c r="J10879" s="92"/>
      <c r="K10879" s="92"/>
    </row>
    <row r="10880" spans="1:11" x14ac:dyDescent="0.3">
      <c r="A10880" s="107"/>
      <c r="B10880" s="92"/>
      <c r="C10880" s="92"/>
      <c r="D10880" s="92"/>
      <c r="E10880" s="92"/>
      <c r="F10880" s="92"/>
      <c r="G10880" s="92"/>
      <c r="H10880" s="92"/>
      <c r="I10880" s="92"/>
      <c r="J10880" s="92"/>
      <c r="K10880" s="92"/>
    </row>
    <row r="10881" spans="1:11" x14ac:dyDescent="0.3">
      <c r="A10881" s="107"/>
      <c r="B10881" s="92"/>
      <c r="C10881" s="92"/>
      <c r="D10881" s="92"/>
      <c r="E10881" s="92"/>
      <c r="F10881" s="92"/>
      <c r="G10881" s="92"/>
      <c r="H10881" s="92"/>
      <c r="I10881" s="92"/>
      <c r="J10881" s="92"/>
      <c r="K10881" s="92"/>
    </row>
    <row r="10882" spans="1:11" x14ac:dyDescent="0.3">
      <c r="A10882" s="107"/>
      <c r="B10882" s="92"/>
      <c r="C10882" s="92"/>
      <c r="D10882" s="92"/>
      <c r="E10882" s="92"/>
      <c r="F10882" s="92"/>
      <c r="G10882" s="92"/>
      <c r="H10882" s="92"/>
      <c r="I10882" s="92"/>
      <c r="J10882" s="92"/>
      <c r="K10882" s="92"/>
    </row>
    <row r="10883" spans="1:11" x14ac:dyDescent="0.3">
      <c r="A10883" s="107"/>
      <c r="B10883" s="92"/>
      <c r="C10883" s="92"/>
      <c r="D10883" s="92"/>
      <c r="E10883" s="92"/>
      <c r="F10883" s="92"/>
      <c r="G10883" s="92"/>
      <c r="H10883" s="92"/>
      <c r="I10883" s="92"/>
      <c r="J10883" s="92"/>
      <c r="K10883" s="92"/>
    </row>
    <row r="10884" spans="1:11" x14ac:dyDescent="0.3">
      <c r="A10884" s="107"/>
      <c r="B10884" s="92"/>
      <c r="C10884" s="92"/>
      <c r="D10884" s="92"/>
      <c r="E10884" s="92"/>
      <c r="F10884" s="92"/>
      <c r="G10884" s="92"/>
      <c r="H10884" s="92"/>
      <c r="I10884" s="92"/>
      <c r="J10884" s="92"/>
      <c r="K10884" s="92"/>
    </row>
    <row r="10885" spans="1:11" x14ac:dyDescent="0.3">
      <c r="A10885" s="107"/>
      <c r="B10885" s="92"/>
      <c r="C10885" s="92"/>
      <c r="D10885" s="92"/>
      <c r="E10885" s="92"/>
      <c r="F10885" s="92"/>
      <c r="G10885" s="92"/>
      <c r="H10885" s="92"/>
      <c r="I10885" s="92"/>
      <c r="J10885" s="92"/>
      <c r="K10885" s="92"/>
    </row>
    <row r="10886" spans="1:11" x14ac:dyDescent="0.3">
      <c r="A10886" s="107"/>
      <c r="B10886" s="92"/>
      <c r="C10886" s="92"/>
      <c r="D10886" s="92"/>
      <c r="E10886" s="92"/>
      <c r="F10886" s="92"/>
      <c r="G10886" s="92"/>
      <c r="H10886" s="92"/>
      <c r="I10886" s="92"/>
      <c r="J10886" s="92"/>
      <c r="K10886" s="92"/>
    </row>
    <row r="10887" spans="1:11" x14ac:dyDescent="0.3">
      <c r="A10887" s="107"/>
      <c r="B10887" s="92"/>
      <c r="C10887" s="92"/>
      <c r="D10887" s="92"/>
      <c r="E10887" s="92"/>
      <c r="F10887" s="92"/>
      <c r="G10887" s="92"/>
      <c r="H10887" s="92"/>
      <c r="I10887" s="92"/>
      <c r="J10887" s="92"/>
      <c r="K10887" s="92"/>
    </row>
    <row r="10888" spans="1:11" x14ac:dyDescent="0.3">
      <c r="A10888" s="107"/>
      <c r="B10888" s="92"/>
      <c r="C10888" s="92"/>
      <c r="D10888" s="92"/>
      <c r="E10888" s="92"/>
      <c r="F10888" s="92"/>
      <c r="G10888" s="92"/>
      <c r="H10888" s="92"/>
      <c r="I10888" s="92"/>
      <c r="J10888" s="92"/>
      <c r="K10888" s="92"/>
    </row>
    <row r="10889" spans="1:11" x14ac:dyDescent="0.3">
      <c r="A10889" s="107"/>
      <c r="B10889" s="92"/>
      <c r="C10889" s="92"/>
      <c r="D10889" s="92"/>
      <c r="E10889" s="92"/>
      <c r="F10889" s="92"/>
      <c r="G10889" s="92"/>
      <c r="H10889" s="92"/>
      <c r="I10889" s="92"/>
      <c r="J10889" s="92"/>
      <c r="K10889" s="92"/>
    </row>
    <row r="10890" spans="1:11" x14ac:dyDescent="0.3">
      <c r="A10890" s="107"/>
      <c r="B10890" s="92"/>
      <c r="C10890" s="92"/>
      <c r="D10890" s="92"/>
      <c r="E10890" s="92"/>
      <c r="F10890" s="92"/>
      <c r="G10890" s="92"/>
      <c r="H10890" s="92"/>
      <c r="I10890" s="92"/>
      <c r="J10890" s="92"/>
      <c r="K10890" s="92"/>
    </row>
    <row r="10891" spans="1:11" x14ac:dyDescent="0.3">
      <c r="A10891" s="107"/>
      <c r="B10891" s="92"/>
      <c r="C10891" s="92"/>
      <c r="D10891" s="92"/>
      <c r="E10891" s="92"/>
      <c r="F10891" s="92"/>
      <c r="G10891" s="92"/>
      <c r="H10891" s="92"/>
      <c r="I10891" s="92"/>
      <c r="J10891" s="92"/>
      <c r="K10891" s="92"/>
    </row>
    <row r="10892" spans="1:11" x14ac:dyDescent="0.3">
      <c r="A10892" s="107"/>
      <c r="B10892" s="92"/>
      <c r="C10892" s="92"/>
      <c r="D10892" s="92"/>
      <c r="E10892" s="92"/>
      <c r="F10892" s="92"/>
      <c r="G10892" s="92"/>
      <c r="H10892" s="92"/>
      <c r="I10892" s="92"/>
      <c r="J10892" s="92"/>
      <c r="K10892" s="92"/>
    </row>
    <row r="10893" spans="1:11" x14ac:dyDescent="0.3">
      <c r="A10893" s="107"/>
      <c r="B10893" s="92"/>
      <c r="C10893" s="92"/>
      <c r="D10893" s="92"/>
      <c r="E10893" s="92"/>
      <c r="F10893" s="92"/>
      <c r="G10893" s="92"/>
      <c r="H10893" s="92"/>
      <c r="I10893" s="92"/>
      <c r="J10893" s="92"/>
      <c r="K10893" s="92"/>
    </row>
    <row r="10894" spans="1:11" x14ac:dyDescent="0.3">
      <c r="A10894" s="107"/>
      <c r="B10894" s="92"/>
      <c r="C10894" s="92"/>
      <c r="D10894" s="92"/>
      <c r="E10894" s="92"/>
      <c r="F10894" s="92"/>
      <c r="G10894" s="92"/>
      <c r="H10894" s="92"/>
      <c r="I10894" s="92"/>
      <c r="J10894" s="92"/>
      <c r="K10894" s="92"/>
    </row>
    <row r="10895" spans="1:11" x14ac:dyDescent="0.3">
      <c r="A10895" s="107"/>
      <c r="B10895" s="92"/>
      <c r="C10895" s="92"/>
      <c r="D10895" s="92"/>
      <c r="E10895" s="92"/>
      <c r="F10895" s="92"/>
      <c r="G10895" s="92"/>
      <c r="H10895" s="92"/>
      <c r="I10895" s="92"/>
      <c r="J10895" s="92"/>
      <c r="K10895" s="92"/>
    </row>
    <row r="10896" spans="1:11" x14ac:dyDescent="0.3">
      <c r="A10896" s="107"/>
      <c r="B10896" s="92"/>
      <c r="C10896" s="92"/>
      <c r="D10896" s="92"/>
      <c r="E10896" s="92"/>
      <c r="F10896" s="92"/>
      <c r="G10896" s="92"/>
      <c r="H10896" s="92"/>
      <c r="I10896" s="92"/>
      <c r="J10896" s="92"/>
      <c r="K10896" s="92"/>
    </row>
    <row r="10897" spans="1:11" x14ac:dyDescent="0.3">
      <c r="A10897" s="107"/>
      <c r="B10897" s="92"/>
      <c r="C10897" s="92"/>
      <c r="D10897" s="92"/>
      <c r="E10897" s="92"/>
      <c r="F10897" s="92"/>
      <c r="G10897" s="92"/>
      <c r="H10897" s="92"/>
      <c r="I10897" s="92"/>
      <c r="J10897" s="92"/>
      <c r="K10897" s="92"/>
    </row>
    <row r="10898" spans="1:11" x14ac:dyDescent="0.3">
      <c r="A10898" s="107"/>
      <c r="B10898" s="92"/>
      <c r="C10898" s="92"/>
      <c r="D10898" s="92"/>
      <c r="E10898" s="92"/>
      <c r="F10898" s="92"/>
      <c r="G10898" s="92"/>
      <c r="H10898" s="92"/>
      <c r="I10898" s="92"/>
      <c r="J10898" s="92"/>
      <c r="K10898" s="92"/>
    </row>
    <row r="10899" spans="1:11" x14ac:dyDescent="0.3">
      <c r="A10899" s="107"/>
      <c r="B10899" s="92"/>
      <c r="C10899" s="92"/>
      <c r="D10899" s="92"/>
      <c r="E10899" s="92"/>
      <c r="F10899" s="92"/>
      <c r="G10899" s="92"/>
      <c r="H10899" s="92"/>
      <c r="I10899" s="92"/>
      <c r="J10899" s="92"/>
      <c r="K10899" s="92"/>
    </row>
    <row r="10900" spans="1:11" x14ac:dyDescent="0.3">
      <c r="A10900" s="107"/>
      <c r="B10900" s="92"/>
      <c r="C10900" s="92"/>
      <c r="D10900" s="92"/>
      <c r="E10900" s="92"/>
      <c r="F10900" s="92"/>
      <c r="G10900" s="92"/>
      <c r="H10900" s="92"/>
      <c r="I10900" s="92"/>
      <c r="J10900" s="92"/>
      <c r="K10900" s="92"/>
    </row>
    <row r="10901" spans="1:11" x14ac:dyDescent="0.3">
      <c r="A10901" s="107"/>
      <c r="B10901" s="92"/>
      <c r="C10901" s="92"/>
      <c r="D10901" s="92"/>
      <c r="E10901" s="92"/>
      <c r="F10901" s="92"/>
      <c r="G10901" s="92"/>
      <c r="H10901" s="92"/>
      <c r="I10901" s="92"/>
      <c r="J10901" s="92"/>
      <c r="K10901" s="92"/>
    </row>
    <row r="10902" spans="1:11" x14ac:dyDescent="0.3">
      <c r="A10902" s="107"/>
      <c r="B10902" s="92"/>
      <c r="C10902" s="92"/>
      <c r="D10902" s="92"/>
      <c r="E10902" s="92"/>
      <c r="F10902" s="92"/>
      <c r="G10902" s="92"/>
      <c r="H10902" s="92"/>
      <c r="I10902" s="92"/>
      <c r="J10902" s="92"/>
      <c r="K10902" s="92"/>
    </row>
    <row r="10903" spans="1:11" x14ac:dyDescent="0.3">
      <c r="A10903" s="107"/>
      <c r="B10903" s="92"/>
      <c r="C10903" s="92"/>
      <c r="D10903" s="92"/>
      <c r="E10903" s="92"/>
      <c r="F10903" s="92"/>
      <c r="G10903" s="92"/>
      <c r="H10903" s="92"/>
      <c r="I10903" s="92"/>
      <c r="J10903" s="92"/>
      <c r="K10903" s="92"/>
    </row>
    <row r="10904" spans="1:11" x14ac:dyDescent="0.3">
      <c r="A10904" s="107"/>
      <c r="B10904" s="92"/>
      <c r="C10904" s="92"/>
      <c r="D10904" s="92"/>
      <c r="E10904" s="92"/>
      <c r="F10904" s="92"/>
      <c r="G10904" s="92"/>
      <c r="H10904" s="92"/>
      <c r="I10904" s="92"/>
      <c r="J10904" s="92"/>
      <c r="K10904" s="92"/>
    </row>
    <row r="10905" spans="1:11" x14ac:dyDescent="0.3">
      <c r="A10905" s="107"/>
      <c r="B10905" s="92"/>
      <c r="C10905" s="92"/>
      <c r="D10905" s="92"/>
      <c r="E10905" s="92"/>
      <c r="F10905" s="92"/>
      <c r="G10905" s="92"/>
      <c r="H10905" s="92"/>
      <c r="I10905" s="92"/>
      <c r="J10905" s="92"/>
      <c r="K10905" s="92"/>
    </row>
    <row r="10906" spans="1:11" x14ac:dyDescent="0.3">
      <c r="A10906" s="107"/>
      <c r="B10906" s="92"/>
      <c r="C10906" s="92"/>
      <c r="D10906" s="92"/>
      <c r="E10906" s="92"/>
      <c r="F10906" s="92"/>
      <c r="G10906" s="92"/>
      <c r="H10906" s="92"/>
      <c r="I10906" s="92"/>
      <c r="J10906" s="92"/>
      <c r="K10906" s="92"/>
    </row>
    <row r="10907" spans="1:11" x14ac:dyDescent="0.3">
      <c r="A10907" s="107"/>
      <c r="B10907" s="92"/>
      <c r="C10907" s="92"/>
      <c r="D10907" s="92"/>
      <c r="E10907" s="92"/>
      <c r="F10907" s="92"/>
      <c r="G10907" s="92"/>
      <c r="H10907" s="92"/>
      <c r="I10907" s="92"/>
      <c r="J10907" s="92"/>
      <c r="K10907" s="92"/>
    </row>
    <row r="10908" spans="1:11" x14ac:dyDescent="0.3">
      <c r="A10908" s="107"/>
      <c r="B10908" s="92"/>
      <c r="C10908" s="92"/>
      <c r="D10908" s="92"/>
      <c r="E10908" s="92"/>
      <c r="F10908" s="92"/>
      <c r="G10908" s="92"/>
      <c r="H10908" s="92"/>
      <c r="I10908" s="92"/>
      <c r="J10908" s="92"/>
      <c r="K10908" s="92"/>
    </row>
    <row r="10909" spans="1:11" x14ac:dyDescent="0.3">
      <c r="A10909" s="107"/>
      <c r="B10909" s="92"/>
      <c r="C10909" s="92"/>
      <c r="D10909" s="92"/>
      <c r="E10909" s="92"/>
      <c r="F10909" s="92"/>
      <c r="G10909" s="92"/>
      <c r="H10909" s="92"/>
      <c r="I10909" s="92"/>
      <c r="J10909" s="92"/>
      <c r="K10909" s="92"/>
    </row>
    <row r="10910" spans="1:11" x14ac:dyDescent="0.3">
      <c r="A10910" s="107"/>
      <c r="B10910" s="92"/>
      <c r="C10910" s="92"/>
      <c r="D10910" s="92"/>
      <c r="E10910" s="92"/>
      <c r="F10910" s="92"/>
      <c r="G10910" s="92"/>
      <c r="H10910" s="92"/>
      <c r="I10910" s="92"/>
      <c r="J10910" s="92"/>
      <c r="K10910" s="92"/>
    </row>
    <row r="10911" spans="1:11" x14ac:dyDescent="0.3">
      <c r="A10911" s="107"/>
      <c r="B10911" s="92"/>
      <c r="C10911" s="92"/>
      <c r="D10911" s="92"/>
      <c r="E10911" s="92"/>
      <c r="F10911" s="92"/>
      <c r="G10911" s="92"/>
      <c r="H10911" s="92"/>
      <c r="I10911" s="92"/>
      <c r="J10911" s="92"/>
      <c r="K10911" s="92"/>
    </row>
    <row r="10912" spans="1:11" x14ac:dyDescent="0.3">
      <c r="A10912" s="107"/>
      <c r="B10912" s="92"/>
      <c r="C10912" s="92"/>
      <c r="D10912" s="92"/>
      <c r="E10912" s="92"/>
      <c r="F10912" s="92"/>
      <c r="G10912" s="92"/>
      <c r="H10912" s="92"/>
      <c r="I10912" s="92"/>
      <c r="J10912" s="92"/>
      <c r="K10912" s="92"/>
    </row>
    <row r="10913" spans="1:11" x14ac:dyDescent="0.3">
      <c r="A10913" s="107"/>
      <c r="B10913" s="92"/>
      <c r="C10913" s="92"/>
      <c r="D10913" s="92"/>
      <c r="E10913" s="92"/>
      <c r="F10913" s="92"/>
      <c r="G10913" s="92"/>
      <c r="H10913" s="92"/>
      <c r="I10913" s="92"/>
      <c r="J10913" s="92"/>
      <c r="K10913" s="92"/>
    </row>
    <row r="10914" spans="1:11" x14ac:dyDescent="0.3">
      <c r="A10914" s="107"/>
      <c r="B10914" s="92"/>
      <c r="C10914" s="92"/>
      <c r="D10914" s="92"/>
      <c r="E10914" s="92"/>
      <c r="F10914" s="92"/>
      <c r="G10914" s="92"/>
      <c r="H10914" s="92"/>
      <c r="I10914" s="92"/>
      <c r="J10914" s="92"/>
      <c r="K10914" s="92"/>
    </row>
    <row r="10915" spans="1:11" x14ac:dyDescent="0.3">
      <c r="A10915" s="107"/>
      <c r="B10915" s="92"/>
      <c r="C10915" s="92"/>
      <c r="D10915" s="92"/>
      <c r="E10915" s="92"/>
      <c r="F10915" s="92"/>
      <c r="G10915" s="92"/>
      <c r="H10915" s="92"/>
      <c r="I10915" s="92"/>
      <c r="J10915" s="92"/>
      <c r="K10915" s="92"/>
    </row>
    <row r="10916" spans="1:11" x14ac:dyDescent="0.3">
      <c r="A10916" s="107"/>
      <c r="B10916" s="92"/>
      <c r="C10916" s="92"/>
      <c r="D10916" s="92"/>
      <c r="E10916" s="92"/>
      <c r="F10916" s="92"/>
      <c r="G10916" s="92"/>
      <c r="H10916" s="92"/>
      <c r="I10916" s="92"/>
      <c r="J10916" s="92"/>
      <c r="K10916" s="92"/>
    </row>
    <row r="10917" spans="1:11" x14ac:dyDescent="0.3">
      <c r="A10917" s="107"/>
      <c r="B10917" s="92"/>
      <c r="C10917" s="92"/>
      <c r="D10917" s="92"/>
      <c r="E10917" s="92"/>
      <c r="F10917" s="92"/>
      <c r="G10917" s="92"/>
      <c r="H10917" s="92"/>
      <c r="I10917" s="92"/>
      <c r="J10917" s="92"/>
      <c r="K10917" s="92"/>
    </row>
    <row r="10918" spans="1:11" x14ac:dyDescent="0.3">
      <c r="A10918" s="107"/>
      <c r="B10918" s="92"/>
      <c r="C10918" s="92"/>
      <c r="D10918" s="92"/>
      <c r="E10918" s="92"/>
      <c r="F10918" s="92"/>
      <c r="G10918" s="92"/>
      <c r="H10918" s="92"/>
      <c r="I10918" s="92"/>
      <c r="J10918" s="92"/>
      <c r="K10918" s="92"/>
    </row>
    <row r="10919" spans="1:11" x14ac:dyDescent="0.3">
      <c r="A10919" s="107"/>
      <c r="B10919" s="92"/>
      <c r="C10919" s="92"/>
      <c r="D10919" s="92"/>
      <c r="E10919" s="92"/>
      <c r="F10919" s="92"/>
      <c r="G10919" s="92"/>
      <c r="H10919" s="92"/>
      <c r="I10919" s="92"/>
      <c r="J10919" s="92"/>
      <c r="K10919" s="92"/>
    </row>
    <row r="10920" spans="1:11" x14ac:dyDescent="0.3">
      <c r="A10920" s="107"/>
      <c r="B10920" s="92"/>
      <c r="C10920" s="92"/>
      <c r="D10920" s="92"/>
      <c r="E10920" s="92"/>
      <c r="F10920" s="92"/>
      <c r="G10920" s="92"/>
      <c r="H10920" s="92"/>
      <c r="I10920" s="92"/>
      <c r="J10920" s="92"/>
      <c r="K10920" s="92"/>
    </row>
    <row r="10921" spans="1:11" x14ac:dyDescent="0.3">
      <c r="A10921" s="107"/>
      <c r="B10921" s="92"/>
      <c r="C10921" s="92"/>
      <c r="D10921" s="92"/>
      <c r="E10921" s="92"/>
      <c r="F10921" s="92"/>
      <c r="G10921" s="92"/>
      <c r="H10921" s="92"/>
      <c r="I10921" s="92"/>
      <c r="J10921" s="92"/>
      <c r="K10921" s="92"/>
    </row>
    <row r="10922" spans="1:11" x14ac:dyDescent="0.3">
      <c r="A10922" s="107"/>
      <c r="B10922" s="92"/>
      <c r="C10922" s="92"/>
      <c r="D10922" s="92"/>
      <c r="E10922" s="92"/>
      <c r="F10922" s="92"/>
      <c r="G10922" s="92"/>
      <c r="H10922" s="92"/>
      <c r="I10922" s="92"/>
      <c r="J10922" s="92"/>
      <c r="K10922" s="92"/>
    </row>
    <row r="10923" spans="1:11" x14ac:dyDescent="0.3">
      <c r="A10923" s="107"/>
      <c r="B10923" s="92"/>
      <c r="C10923" s="92"/>
      <c r="D10923" s="92"/>
      <c r="E10923" s="92"/>
      <c r="F10923" s="92"/>
      <c r="G10923" s="92"/>
      <c r="H10923" s="92"/>
      <c r="I10923" s="92"/>
      <c r="J10923" s="92"/>
      <c r="K10923" s="92"/>
    </row>
    <row r="10924" spans="1:11" x14ac:dyDescent="0.3">
      <c r="A10924" s="107"/>
      <c r="B10924" s="92"/>
      <c r="C10924" s="92"/>
      <c r="D10924" s="92"/>
      <c r="E10924" s="92"/>
      <c r="F10924" s="92"/>
      <c r="G10924" s="92"/>
      <c r="H10924" s="92"/>
      <c r="I10924" s="92"/>
      <c r="J10924" s="92"/>
      <c r="K10924" s="92"/>
    </row>
    <row r="10925" spans="1:11" x14ac:dyDescent="0.3">
      <c r="A10925" s="107"/>
      <c r="B10925" s="92"/>
      <c r="C10925" s="92"/>
      <c r="D10925" s="92"/>
      <c r="E10925" s="92"/>
      <c r="F10925" s="92"/>
      <c r="G10925" s="92"/>
      <c r="H10925" s="92"/>
      <c r="I10925" s="92"/>
      <c r="J10925" s="92"/>
      <c r="K10925" s="92"/>
    </row>
    <row r="10926" spans="1:11" x14ac:dyDescent="0.3">
      <c r="A10926" s="107"/>
      <c r="B10926" s="92"/>
      <c r="C10926" s="92"/>
      <c r="D10926" s="92"/>
      <c r="E10926" s="92"/>
      <c r="F10926" s="92"/>
      <c r="G10926" s="92"/>
      <c r="H10926" s="92"/>
      <c r="I10926" s="92"/>
      <c r="J10926" s="92"/>
      <c r="K10926" s="92"/>
    </row>
    <row r="10927" spans="1:11" x14ac:dyDescent="0.3">
      <c r="A10927" s="107"/>
      <c r="B10927" s="92"/>
      <c r="C10927" s="92"/>
      <c r="D10927" s="92"/>
      <c r="E10927" s="92"/>
      <c r="F10927" s="92"/>
      <c r="G10927" s="92"/>
      <c r="H10927" s="92"/>
      <c r="I10927" s="92"/>
      <c r="J10927" s="92"/>
      <c r="K10927" s="92"/>
    </row>
    <row r="10928" spans="1:11" x14ac:dyDescent="0.3">
      <c r="A10928" s="107"/>
      <c r="B10928" s="92"/>
      <c r="C10928" s="92"/>
      <c r="D10928" s="92"/>
      <c r="E10928" s="92"/>
      <c r="F10928" s="92"/>
      <c r="G10928" s="92"/>
      <c r="H10928" s="92"/>
      <c r="I10928" s="92"/>
      <c r="J10928" s="92"/>
      <c r="K10928" s="92"/>
    </row>
    <row r="10929" spans="1:11" x14ac:dyDescent="0.3">
      <c r="A10929" s="107"/>
      <c r="B10929" s="92"/>
      <c r="C10929" s="92"/>
      <c r="D10929" s="92"/>
      <c r="E10929" s="92"/>
      <c r="F10929" s="92"/>
      <c r="G10929" s="92"/>
      <c r="H10929" s="92"/>
      <c r="I10929" s="92"/>
      <c r="J10929" s="92"/>
      <c r="K10929" s="92"/>
    </row>
    <row r="10930" spans="1:11" x14ac:dyDescent="0.3">
      <c r="A10930" s="107"/>
      <c r="B10930" s="92"/>
      <c r="C10930" s="92"/>
      <c r="D10930" s="92"/>
      <c r="E10930" s="92"/>
      <c r="F10930" s="92"/>
      <c r="G10930" s="92"/>
      <c r="H10930" s="92"/>
      <c r="I10930" s="92"/>
      <c r="J10930" s="92"/>
      <c r="K10930" s="92"/>
    </row>
    <row r="10931" spans="1:11" x14ac:dyDescent="0.3">
      <c r="A10931" s="107"/>
      <c r="B10931" s="92"/>
      <c r="C10931" s="92"/>
      <c r="D10931" s="92"/>
      <c r="E10931" s="92"/>
      <c r="F10931" s="92"/>
      <c r="G10931" s="92"/>
      <c r="H10931" s="92"/>
      <c r="I10931" s="92"/>
      <c r="J10931" s="92"/>
      <c r="K10931" s="92"/>
    </row>
    <row r="10932" spans="1:11" x14ac:dyDescent="0.3">
      <c r="A10932" s="107"/>
      <c r="B10932" s="92"/>
      <c r="C10932" s="92"/>
      <c r="D10932" s="92"/>
      <c r="E10932" s="92"/>
      <c r="F10932" s="92"/>
      <c r="G10932" s="92"/>
      <c r="H10932" s="92"/>
      <c r="I10932" s="92"/>
      <c r="J10932" s="92"/>
      <c r="K10932" s="92"/>
    </row>
    <row r="10933" spans="1:11" x14ac:dyDescent="0.3">
      <c r="A10933" s="107"/>
      <c r="B10933" s="92"/>
      <c r="C10933" s="92"/>
      <c r="D10933" s="92"/>
      <c r="E10933" s="92"/>
      <c r="F10933" s="92"/>
      <c r="G10933" s="92"/>
      <c r="H10933" s="92"/>
      <c r="I10933" s="92"/>
      <c r="J10933" s="92"/>
      <c r="K10933" s="92"/>
    </row>
    <row r="10934" spans="1:11" x14ac:dyDescent="0.3">
      <c r="A10934" s="107"/>
      <c r="B10934" s="92"/>
      <c r="C10934" s="92"/>
      <c r="D10934" s="92"/>
      <c r="E10934" s="92"/>
      <c r="F10934" s="92"/>
      <c r="G10934" s="92"/>
      <c r="H10934" s="92"/>
      <c r="I10934" s="92"/>
      <c r="J10934" s="92"/>
      <c r="K10934" s="92"/>
    </row>
    <row r="10935" spans="1:11" x14ac:dyDescent="0.3">
      <c r="A10935" s="107"/>
      <c r="B10935" s="92"/>
      <c r="C10935" s="92"/>
      <c r="D10935" s="92"/>
      <c r="E10935" s="92"/>
      <c r="F10935" s="92"/>
      <c r="G10935" s="92"/>
      <c r="H10935" s="92"/>
      <c r="I10935" s="92"/>
      <c r="J10935" s="92"/>
      <c r="K10935" s="92"/>
    </row>
    <row r="10936" spans="1:11" x14ac:dyDescent="0.3">
      <c r="A10936" s="107"/>
      <c r="B10936" s="92"/>
      <c r="C10936" s="92"/>
      <c r="D10936" s="92"/>
      <c r="E10936" s="92"/>
      <c r="F10936" s="92"/>
      <c r="G10936" s="92"/>
      <c r="H10936" s="92"/>
      <c r="I10936" s="92"/>
      <c r="J10936" s="92"/>
      <c r="K10936" s="92"/>
    </row>
    <row r="10937" spans="1:11" x14ac:dyDescent="0.3">
      <c r="A10937" s="107"/>
      <c r="B10937" s="92"/>
      <c r="C10937" s="92"/>
      <c r="D10937" s="92"/>
      <c r="E10937" s="92"/>
      <c r="F10937" s="92"/>
      <c r="G10937" s="92"/>
      <c r="H10937" s="92"/>
      <c r="I10937" s="92"/>
      <c r="J10937" s="92"/>
      <c r="K10937" s="92"/>
    </row>
    <row r="10938" spans="1:11" x14ac:dyDescent="0.3">
      <c r="A10938" s="107"/>
      <c r="B10938" s="92"/>
      <c r="C10938" s="92"/>
      <c r="D10938" s="92"/>
      <c r="E10938" s="92"/>
      <c r="F10938" s="92"/>
      <c r="G10938" s="92"/>
      <c r="H10938" s="92"/>
      <c r="I10938" s="92"/>
      <c r="J10938" s="92"/>
      <c r="K10938" s="92"/>
    </row>
    <row r="10939" spans="1:11" x14ac:dyDescent="0.3">
      <c r="A10939" s="107"/>
      <c r="B10939" s="92"/>
      <c r="C10939" s="92"/>
      <c r="D10939" s="92"/>
      <c r="E10939" s="92"/>
      <c r="F10939" s="92"/>
      <c r="G10939" s="92"/>
      <c r="H10939" s="92"/>
      <c r="I10939" s="92"/>
      <c r="J10939" s="92"/>
      <c r="K10939" s="92"/>
    </row>
    <row r="10940" spans="1:11" x14ac:dyDescent="0.3">
      <c r="A10940" s="107"/>
      <c r="B10940" s="92"/>
      <c r="C10940" s="92"/>
      <c r="D10940" s="92"/>
      <c r="E10940" s="92"/>
      <c r="F10940" s="92"/>
      <c r="G10940" s="92"/>
      <c r="H10940" s="92"/>
      <c r="I10940" s="92"/>
      <c r="J10940" s="92"/>
      <c r="K10940" s="92"/>
    </row>
    <row r="10941" spans="1:11" x14ac:dyDescent="0.3">
      <c r="A10941" s="107"/>
      <c r="B10941" s="92"/>
      <c r="C10941" s="92"/>
      <c r="D10941" s="92"/>
      <c r="E10941" s="92"/>
      <c r="F10941" s="92"/>
      <c r="G10941" s="92"/>
      <c r="H10941" s="92"/>
      <c r="I10941" s="92"/>
      <c r="J10941" s="92"/>
      <c r="K10941" s="92"/>
    </row>
    <row r="10942" spans="1:11" x14ac:dyDescent="0.3">
      <c r="A10942" s="107"/>
      <c r="B10942" s="92"/>
      <c r="C10942" s="92"/>
      <c r="D10942" s="92"/>
      <c r="E10942" s="92"/>
      <c r="F10942" s="92"/>
      <c r="G10942" s="92"/>
      <c r="H10942" s="92"/>
      <c r="I10942" s="92"/>
      <c r="J10942" s="92"/>
      <c r="K10942" s="92"/>
    </row>
    <row r="10943" spans="1:11" x14ac:dyDescent="0.3">
      <c r="A10943" s="107"/>
      <c r="B10943" s="92"/>
      <c r="C10943" s="92"/>
      <c r="D10943" s="92"/>
      <c r="E10943" s="92"/>
      <c r="F10943" s="92"/>
      <c r="G10943" s="92"/>
      <c r="H10943" s="92"/>
      <c r="I10943" s="92"/>
      <c r="J10943" s="92"/>
      <c r="K10943" s="92"/>
    </row>
    <row r="10944" spans="1:11" x14ac:dyDescent="0.3">
      <c r="A10944" s="107"/>
      <c r="B10944" s="92"/>
      <c r="C10944" s="92"/>
      <c r="D10944" s="92"/>
      <c r="E10944" s="92"/>
      <c r="F10944" s="92"/>
      <c r="G10944" s="92"/>
      <c r="H10944" s="92"/>
      <c r="I10944" s="92"/>
      <c r="J10944" s="92"/>
      <c r="K10944" s="92"/>
    </row>
    <row r="10945" spans="1:11" x14ac:dyDescent="0.3">
      <c r="A10945" s="107"/>
      <c r="B10945" s="92"/>
      <c r="C10945" s="92"/>
      <c r="D10945" s="92"/>
      <c r="E10945" s="92"/>
      <c r="F10945" s="92"/>
      <c r="G10945" s="92"/>
      <c r="H10945" s="92"/>
      <c r="I10945" s="92"/>
      <c r="J10945" s="92"/>
      <c r="K10945" s="92"/>
    </row>
    <row r="10946" spans="1:11" x14ac:dyDescent="0.3">
      <c r="A10946" s="107"/>
      <c r="B10946" s="92"/>
      <c r="C10946" s="92"/>
      <c r="D10946" s="92"/>
      <c r="E10946" s="92"/>
      <c r="F10946" s="92"/>
      <c r="G10946" s="92"/>
      <c r="H10946" s="92"/>
      <c r="I10946" s="92"/>
      <c r="J10946" s="92"/>
      <c r="K10946" s="92"/>
    </row>
    <row r="10947" spans="1:11" x14ac:dyDescent="0.3">
      <c r="A10947" s="107"/>
      <c r="B10947" s="92"/>
      <c r="C10947" s="92"/>
      <c r="D10947" s="92"/>
      <c r="E10947" s="92"/>
      <c r="F10947" s="92"/>
      <c r="G10947" s="92"/>
      <c r="H10947" s="92"/>
      <c r="I10947" s="92"/>
      <c r="J10947" s="92"/>
      <c r="K10947" s="92"/>
    </row>
    <row r="10948" spans="1:11" x14ac:dyDescent="0.3">
      <c r="A10948" s="107"/>
      <c r="B10948" s="92"/>
      <c r="C10948" s="92"/>
      <c r="D10948" s="92"/>
      <c r="E10948" s="92"/>
      <c r="F10948" s="92"/>
      <c r="G10948" s="92"/>
      <c r="H10948" s="92"/>
      <c r="I10948" s="92"/>
      <c r="J10948" s="92"/>
      <c r="K10948" s="92"/>
    </row>
    <row r="10949" spans="1:11" x14ac:dyDescent="0.3">
      <c r="A10949" s="107"/>
      <c r="B10949" s="92"/>
      <c r="C10949" s="92"/>
      <c r="D10949" s="92"/>
      <c r="E10949" s="92"/>
      <c r="F10949" s="92"/>
      <c r="G10949" s="92"/>
      <c r="H10949" s="92"/>
      <c r="I10949" s="92"/>
      <c r="J10949" s="92"/>
      <c r="K10949" s="92"/>
    </row>
    <row r="10950" spans="1:11" x14ac:dyDescent="0.3">
      <c r="A10950" s="107"/>
      <c r="B10950" s="92"/>
      <c r="C10950" s="92"/>
      <c r="D10950" s="92"/>
      <c r="E10950" s="92"/>
      <c r="F10950" s="92"/>
      <c r="G10950" s="92"/>
      <c r="H10950" s="92"/>
      <c r="I10950" s="92"/>
      <c r="J10950" s="92"/>
      <c r="K10950" s="92"/>
    </row>
    <row r="10951" spans="1:11" x14ac:dyDescent="0.3">
      <c r="A10951" s="107"/>
      <c r="B10951" s="92"/>
      <c r="C10951" s="92"/>
      <c r="D10951" s="92"/>
      <c r="E10951" s="92"/>
      <c r="F10951" s="92"/>
      <c r="G10951" s="92"/>
      <c r="H10951" s="92"/>
      <c r="I10951" s="92"/>
      <c r="J10951" s="92"/>
      <c r="K10951" s="92"/>
    </row>
    <row r="10952" spans="1:11" x14ac:dyDescent="0.3">
      <c r="A10952" s="107"/>
      <c r="B10952" s="92"/>
      <c r="C10952" s="92"/>
      <c r="D10952" s="92"/>
      <c r="E10952" s="92"/>
      <c r="F10952" s="92"/>
      <c r="G10952" s="92"/>
      <c r="H10952" s="92"/>
      <c r="I10952" s="92"/>
      <c r="J10952" s="92"/>
      <c r="K10952" s="92"/>
    </row>
    <row r="10953" spans="1:11" x14ac:dyDescent="0.3">
      <c r="A10953" s="107"/>
      <c r="B10953" s="92"/>
      <c r="C10953" s="92"/>
      <c r="D10953" s="92"/>
      <c r="E10953" s="92"/>
      <c r="F10953" s="92"/>
      <c r="G10953" s="92"/>
      <c r="H10953" s="92"/>
      <c r="I10953" s="92"/>
      <c r="J10953" s="92"/>
      <c r="K10953" s="92"/>
    </row>
    <row r="10954" spans="1:11" x14ac:dyDescent="0.3">
      <c r="A10954" s="107"/>
      <c r="B10954" s="92"/>
      <c r="C10954" s="92"/>
      <c r="D10954" s="92"/>
      <c r="E10954" s="92"/>
      <c r="F10954" s="92"/>
      <c r="G10954" s="92"/>
      <c r="H10954" s="92"/>
      <c r="I10954" s="92"/>
      <c r="J10954" s="92"/>
      <c r="K10954" s="92"/>
    </row>
    <row r="10955" spans="1:11" x14ac:dyDescent="0.3">
      <c r="A10955" s="107"/>
      <c r="B10955" s="92"/>
      <c r="C10955" s="92"/>
      <c r="D10955" s="92"/>
      <c r="E10955" s="92"/>
      <c r="F10955" s="92"/>
      <c r="G10955" s="92"/>
      <c r="H10955" s="92"/>
      <c r="I10955" s="92"/>
      <c r="J10955" s="92"/>
      <c r="K10955" s="92"/>
    </row>
    <row r="10956" spans="1:11" x14ac:dyDescent="0.3">
      <c r="A10956" s="107"/>
      <c r="B10956" s="92"/>
      <c r="C10956" s="92"/>
      <c r="D10956" s="92"/>
      <c r="E10956" s="92"/>
      <c r="F10956" s="92"/>
      <c r="G10956" s="92"/>
      <c r="H10956" s="92"/>
      <c r="I10956" s="92"/>
      <c r="J10956" s="92"/>
      <c r="K10956" s="92"/>
    </row>
    <row r="10957" spans="1:11" x14ac:dyDescent="0.3">
      <c r="A10957" s="107"/>
      <c r="B10957" s="92"/>
      <c r="C10957" s="92"/>
      <c r="D10957" s="92"/>
      <c r="E10957" s="92"/>
      <c r="F10957" s="92"/>
      <c r="G10957" s="92"/>
      <c r="H10957" s="92"/>
      <c r="I10957" s="92"/>
      <c r="J10957" s="92"/>
      <c r="K10957" s="92"/>
    </row>
    <row r="10958" spans="1:11" x14ac:dyDescent="0.3">
      <c r="A10958" s="107"/>
      <c r="B10958" s="92"/>
      <c r="C10958" s="92"/>
      <c r="D10958" s="92"/>
      <c r="E10958" s="92"/>
      <c r="F10958" s="92"/>
      <c r="G10958" s="92"/>
      <c r="H10958" s="92"/>
      <c r="I10958" s="92"/>
      <c r="J10958" s="92"/>
      <c r="K10958" s="92"/>
    </row>
    <row r="10959" spans="1:11" x14ac:dyDescent="0.3">
      <c r="A10959" s="107"/>
      <c r="B10959" s="92"/>
      <c r="C10959" s="92"/>
      <c r="D10959" s="92"/>
      <c r="E10959" s="92"/>
      <c r="F10959" s="92"/>
      <c r="G10959" s="92"/>
      <c r="H10959" s="92"/>
      <c r="I10959" s="92"/>
      <c r="J10959" s="92"/>
      <c r="K10959" s="92"/>
    </row>
    <row r="10960" spans="1:11" x14ac:dyDescent="0.3">
      <c r="A10960" s="107"/>
      <c r="B10960" s="92"/>
      <c r="C10960" s="92"/>
      <c r="D10960" s="92"/>
      <c r="E10960" s="92"/>
      <c r="F10960" s="92"/>
      <c r="G10960" s="92"/>
      <c r="H10960" s="92"/>
      <c r="I10960" s="92"/>
      <c r="J10960" s="92"/>
      <c r="K10960" s="92"/>
    </row>
    <row r="10961" spans="1:11" x14ac:dyDescent="0.3">
      <c r="A10961" s="107"/>
      <c r="B10961" s="92"/>
      <c r="C10961" s="92"/>
      <c r="D10961" s="92"/>
      <c r="E10961" s="92"/>
      <c r="F10961" s="92"/>
      <c r="G10961" s="92"/>
      <c r="H10961" s="92"/>
      <c r="I10961" s="92"/>
      <c r="J10961" s="92"/>
      <c r="K10961" s="92"/>
    </row>
    <row r="10962" spans="1:11" x14ac:dyDescent="0.3">
      <c r="A10962" s="107"/>
      <c r="B10962" s="92"/>
      <c r="C10962" s="92"/>
      <c r="D10962" s="92"/>
      <c r="E10962" s="92"/>
      <c r="F10962" s="92"/>
      <c r="G10962" s="92"/>
      <c r="H10962" s="92"/>
      <c r="I10962" s="92"/>
      <c r="J10962" s="92"/>
      <c r="K10962" s="92"/>
    </row>
    <row r="10963" spans="1:11" x14ac:dyDescent="0.3">
      <c r="A10963" s="107"/>
      <c r="B10963" s="92"/>
      <c r="C10963" s="92"/>
      <c r="D10963" s="92"/>
      <c r="E10963" s="92"/>
      <c r="F10963" s="92"/>
      <c r="G10963" s="92"/>
      <c r="H10963" s="92"/>
      <c r="I10963" s="92"/>
      <c r="J10963" s="92"/>
      <c r="K10963" s="92"/>
    </row>
    <row r="10964" spans="1:11" x14ac:dyDescent="0.3">
      <c r="A10964" s="107"/>
      <c r="B10964" s="92"/>
      <c r="C10964" s="92"/>
      <c r="D10964" s="92"/>
      <c r="E10964" s="92"/>
      <c r="F10964" s="92"/>
      <c r="G10964" s="92"/>
      <c r="H10964" s="92"/>
      <c r="I10964" s="92"/>
      <c r="J10964" s="92"/>
      <c r="K10964" s="92"/>
    </row>
    <row r="10965" spans="1:11" x14ac:dyDescent="0.3">
      <c r="A10965" s="107"/>
      <c r="B10965" s="92"/>
      <c r="C10965" s="92"/>
      <c r="D10965" s="92"/>
      <c r="E10965" s="92"/>
      <c r="F10965" s="92"/>
      <c r="G10965" s="92"/>
      <c r="H10965" s="92"/>
      <c r="I10965" s="92"/>
      <c r="J10965" s="92"/>
      <c r="K10965" s="92"/>
    </row>
    <row r="10966" spans="1:11" x14ac:dyDescent="0.3">
      <c r="A10966" s="107"/>
      <c r="B10966" s="92"/>
      <c r="C10966" s="92"/>
      <c r="D10966" s="92"/>
      <c r="E10966" s="92"/>
      <c r="F10966" s="92"/>
      <c r="G10966" s="92"/>
      <c r="H10966" s="92"/>
      <c r="I10966" s="92"/>
      <c r="J10966" s="92"/>
      <c r="K10966" s="92"/>
    </row>
    <row r="10967" spans="1:11" x14ac:dyDescent="0.3">
      <c r="A10967" s="107"/>
      <c r="B10967" s="92"/>
      <c r="C10967" s="92"/>
      <c r="D10967" s="92"/>
      <c r="E10967" s="92"/>
      <c r="F10967" s="92"/>
      <c r="G10967" s="92"/>
      <c r="H10967" s="92"/>
      <c r="I10967" s="92"/>
      <c r="J10967" s="92"/>
      <c r="K10967" s="92"/>
    </row>
    <row r="10968" spans="1:11" x14ac:dyDescent="0.3">
      <c r="A10968" s="107"/>
      <c r="B10968" s="92"/>
      <c r="C10968" s="92"/>
      <c r="D10968" s="92"/>
      <c r="E10968" s="92"/>
      <c r="F10968" s="92"/>
      <c r="G10968" s="92"/>
      <c r="H10968" s="92"/>
      <c r="I10968" s="92"/>
      <c r="J10968" s="92"/>
      <c r="K10968" s="92"/>
    </row>
    <row r="10969" spans="1:11" x14ac:dyDescent="0.3">
      <c r="A10969" s="107"/>
      <c r="B10969" s="92"/>
      <c r="C10969" s="92"/>
      <c r="D10969" s="92"/>
      <c r="E10969" s="92"/>
      <c r="F10969" s="92"/>
      <c r="G10969" s="92"/>
      <c r="H10969" s="92"/>
      <c r="I10969" s="92"/>
      <c r="J10969" s="92"/>
      <c r="K10969" s="92"/>
    </row>
    <row r="10970" spans="1:11" x14ac:dyDescent="0.3">
      <c r="A10970" s="107"/>
      <c r="B10970" s="92"/>
      <c r="C10970" s="92"/>
      <c r="D10970" s="92"/>
      <c r="E10970" s="92"/>
      <c r="F10970" s="92"/>
      <c r="G10970" s="92"/>
      <c r="H10970" s="92"/>
      <c r="I10970" s="92"/>
      <c r="J10970" s="92"/>
      <c r="K10970" s="92"/>
    </row>
    <row r="10971" spans="1:11" x14ac:dyDescent="0.3">
      <c r="A10971" s="107"/>
      <c r="B10971" s="92"/>
      <c r="C10971" s="92"/>
      <c r="D10971" s="92"/>
      <c r="E10971" s="92"/>
      <c r="F10971" s="92"/>
      <c r="G10971" s="92"/>
      <c r="H10971" s="92"/>
      <c r="I10971" s="92"/>
      <c r="J10971" s="92"/>
      <c r="K10971" s="92"/>
    </row>
    <row r="10972" spans="1:11" x14ac:dyDescent="0.3">
      <c r="A10972" s="107"/>
      <c r="B10972" s="92"/>
      <c r="C10972" s="92"/>
      <c r="D10972" s="92"/>
      <c r="E10972" s="92"/>
      <c r="F10972" s="92"/>
      <c r="G10972" s="92"/>
      <c r="H10972" s="92"/>
      <c r="I10972" s="92"/>
      <c r="J10972" s="92"/>
      <c r="K10972" s="92"/>
    </row>
    <row r="10973" spans="1:11" x14ac:dyDescent="0.3">
      <c r="A10973" s="107"/>
      <c r="B10973" s="92"/>
      <c r="C10973" s="92"/>
      <c r="D10973" s="92"/>
      <c r="E10973" s="92"/>
      <c r="F10973" s="92"/>
      <c r="G10973" s="92"/>
      <c r="H10973" s="92"/>
      <c r="I10973" s="92"/>
      <c r="J10973" s="92"/>
      <c r="K10973" s="92"/>
    </row>
    <row r="10974" spans="1:11" x14ac:dyDescent="0.3">
      <c r="A10974" s="107"/>
      <c r="B10974" s="92"/>
      <c r="C10974" s="92"/>
      <c r="D10974" s="92"/>
      <c r="E10974" s="92"/>
      <c r="F10974" s="92"/>
      <c r="G10974" s="92"/>
      <c r="H10974" s="92"/>
      <c r="I10974" s="92"/>
      <c r="J10974" s="92"/>
      <c r="K10974" s="92"/>
    </row>
    <row r="10975" spans="1:11" x14ac:dyDescent="0.3">
      <c r="A10975" s="107"/>
      <c r="B10975" s="92"/>
      <c r="C10975" s="92"/>
      <c r="D10975" s="92"/>
      <c r="E10975" s="92"/>
      <c r="F10975" s="92"/>
      <c r="G10975" s="92"/>
      <c r="H10975" s="92"/>
      <c r="I10975" s="92"/>
      <c r="J10975" s="92"/>
      <c r="K10975" s="92"/>
    </row>
    <row r="10976" spans="1:11" x14ac:dyDescent="0.3">
      <c r="A10976" s="107"/>
      <c r="B10976" s="92"/>
      <c r="C10976" s="92"/>
      <c r="D10976" s="92"/>
      <c r="E10976" s="92"/>
      <c r="F10976" s="92"/>
      <c r="G10976" s="92"/>
      <c r="H10976" s="92"/>
      <c r="I10976" s="92"/>
      <c r="J10976" s="92"/>
      <c r="K10976" s="92"/>
    </row>
    <row r="10977" spans="1:11" x14ac:dyDescent="0.3">
      <c r="A10977" s="107"/>
      <c r="B10977" s="92"/>
      <c r="C10977" s="92"/>
      <c r="D10977" s="92"/>
      <c r="E10977" s="92"/>
      <c r="F10977" s="92"/>
      <c r="G10977" s="92"/>
      <c r="H10977" s="92"/>
      <c r="I10977" s="92"/>
      <c r="J10977" s="92"/>
      <c r="K10977" s="92"/>
    </row>
    <row r="10978" spans="1:11" x14ac:dyDescent="0.3">
      <c r="A10978" s="107"/>
      <c r="B10978" s="92"/>
      <c r="C10978" s="92"/>
      <c r="D10978" s="92"/>
      <c r="E10978" s="92"/>
      <c r="F10978" s="92"/>
      <c r="G10978" s="92"/>
      <c r="H10978" s="92"/>
      <c r="I10978" s="92"/>
      <c r="J10978" s="92"/>
      <c r="K10978" s="92"/>
    </row>
    <row r="10979" spans="1:11" x14ac:dyDescent="0.3">
      <c r="A10979" s="107"/>
      <c r="B10979" s="92"/>
      <c r="C10979" s="92"/>
      <c r="D10979" s="92"/>
      <c r="E10979" s="92"/>
      <c r="F10979" s="92"/>
      <c r="G10979" s="92"/>
      <c r="H10979" s="92"/>
      <c r="I10979" s="92"/>
      <c r="J10979" s="92"/>
      <c r="K10979" s="92"/>
    </row>
    <row r="10980" spans="1:11" x14ac:dyDescent="0.3">
      <c r="A10980" s="107"/>
      <c r="B10980" s="92"/>
      <c r="C10980" s="92"/>
      <c r="D10980" s="92"/>
      <c r="E10980" s="92"/>
      <c r="F10980" s="92"/>
      <c r="G10980" s="92"/>
      <c r="H10980" s="92"/>
      <c r="I10980" s="92"/>
      <c r="J10980" s="92"/>
      <c r="K10980" s="92"/>
    </row>
    <row r="10981" spans="1:11" x14ac:dyDescent="0.3">
      <c r="A10981" s="107"/>
      <c r="B10981" s="92"/>
      <c r="C10981" s="92"/>
      <c r="D10981" s="92"/>
      <c r="E10981" s="92"/>
      <c r="F10981" s="92"/>
      <c r="G10981" s="92"/>
      <c r="H10981" s="92"/>
      <c r="I10981" s="92"/>
      <c r="J10981" s="92"/>
      <c r="K10981" s="92"/>
    </row>
    <row r="10982" spans="1:11" x14ac:dyDescent="0.3">
      <c r="A10982" s="107"/>
      <c r="B10982" s="92"/>
      <c r="C10982" s="92"/>
      <c r="D10982" s="92"/>
      <c r="E10982" s="92"/>
      <c r="F10982" s="92"/>
      <c r="G10982" s="92"/>
      <c r="H10982" s="92"/>
      <c r="I10982" s="92"/>
      <c r="J10982" s="92"/>
      <c r="K10982" s="92"/>
    </row>
    <row r="10983" spans="1:11" x14ac:dyDescent="0.3">
      <c r="A10983" s="107"/>
      <c r="B10983" s="92"/>
      <c r="C10983" s="92"/>
      <c r="D10983" s="92"/>
      <c r="E10983" s="92"/>
      <c r="F10983" s="92"/>
      <c r="G10983" s="92"/>
      <c r="H10983" s="92"/>
      <c r="I10983" s="92"/>
      <c r="J10983" s="92"/>
      <c r="K10983" s="92"/>
    </row>
    <row r="10984" spans="1:11" x14ac:dyDescent="0.3">
      <c r="A10984" s="107"/>
      <c r="B10984" s="92"/>
      <c r="C10984" s="92"/>
      <c r="D10984" s="92"/>
      <c r="E10984" s="92"/>
      <c r="F10984" s="92"/>
      <c r="G10984" s="92"/>
      <c r="H10984" s="92"/>
      <c r="I10984" s="92"/>
      <c r="J10984" s="92"/>
      <c r="K10984" s="92"/>
    </row>
    <row r="10985" spans="1:11" x14ac:dyDescent="0.3">
      <c r="A10985" s="107"/>
      <c r="B10985" s="92"/>
      <c r="C10985" s="92"/>
      <c r="D10985" s="92"/>
      <c r="E10985" s="92"/>
      <c r="F10985" s="92"/>
      <c r="G10985" s="92"/>
      <c r="H10985" s="92"/>
      <c r="I10985" s="92"/>
      <c r="J10985" s="92"/>
      <c r="K10985" s="92"/>
    </row>
    <row r="10986" spans="1:11" x14ac:dyDescent="0.3">
      <c r="A10986" s="107"/>
      <c r="B10986" s="92"/>
      <c r="C10986" s="92"/>
      <c r="D10986" s="92"/>
      <c r="E10986" s="92"/>
      <c r="F10986" s="92"/>
      <c r="G10986" s="92"/>
      <c r="H10986" s="92"/>
      <c r="I10986" s="92"/>
      <c r="J10986" s="92"/>
      <c r="K10986" s="92"/>
    </row>
    <row r="10987" spans="1:11" x14ac:dyDescent="0.3">
      <c r="A10987" s="107"/>
      <c r="B10987" s="92"/>
      <c r="C10987" s="92"/>
      <c r="D10987" s="92"/>
      <c r="E10987" s="92"/>
      <c r="F10987" s="92"/>
      <c r="G10987" s="92"/>
      <c r="H10987" s="92"/>
      <c r="I10987" s="92"/>
      <c r="J10987" s="92"/>
      <c r="K10987" s="92"/>
    </row>
    <row r="10988" spans="1:11" x14ac:dyDescent="0.3">
      <c r="A10988" s="107"/>
      <c r="B10988" s="92"/>
      <c r="C10988" s="92"/>
      <c r="D10988" s="92"/>
      <c r="E10988" s="92"/>
      <c r="F10988" s="92"/>
      <c r="G10988" s="92"/>
      <c r="H10988" s="92"/>
      <c r="I10988" s="92"/>
      <c r="J10988" s="92"/>
      <c r="K10988" s="92"/>
    </row>
    <row r="10989" spans="1:11" x14ac:dyDescent="0.3">
      <c r="A10989" s="107"/>
      <c r="B10989" s="92"/>
      <c r="C10989" s="92"/>
      <c r="D10989" s="92"/>
      <c r="E10989" s="92"/>
      <c r="F10989" s="92"/>
      <c r="G10989" s="92"/>
      <c r="H10989" s="92"/>
      <c r="I10989" s="92"/>
      <c r="J10989" s="92"/>
      <c r="K10989" s="92"/>
    </row>
    <row r="10990" spans="1:11" x14ac:dyDescent="0.3">
      <c r="A10990" s="107"/>
      <c r="B10990" s="92"/>
      <c r="C10990" s="92"/>
      <c r="D10990" s="92"/>
      <c r="E10990" s="92"/>
      <c r="F10990" s="92"/>
      <c r="G10990" s="92"/>
      <c r="H10990" s="92"/>
      <c r="I10990" s="92"/>
      <c r="J10990" s="92"/>
      <c r="K10990" s="92"/>
    </row>
    <row r="10991" spans="1:11" x14ac:dyDescent="0.3">
      <c r="A10991" s="107"/>
      <c r="B10991" s="92"/>
      <c r="C10991" s="92"/>
      <c r="D10991" s="92"/>
      <c r="E10991" s="92"/>
      <c r="F10991" s="92"/>
      <c r="G10991" s="92"/>
      <c r="H10991" s="92"/>
      <c r="I10991" s="92"/>
      <c r="J10991" s="92"/>
      <c r="K10991" s="92"/>
    </row>
    <row r="10992" spans="1:11" x14ac:dyDescent="0.3">
      <c r="A10992" s="107"/>
      <c r="B10992" s="92"/>
      <c r="C10992" s="92"/>
      <c r="D10992" s="92"/>
      <c r="E10992" s="92"/>
      <c r="F10992" s="92"/>
      <c r="G10992" s="92"/>
      <c r="H10992" s="92"/>
      <c r="I10992" s="92"/>
      <c r="J10992" s="92"/>
      <c r="K10992" s="92"/>
    </row>
    <row r="10993" spans="1:11" x14ac:dyDescent="0.3">
      <c r="A10993" s="107"/>
      <c r="B10993" s="92"/>
      <c r="C10993" s="92"/>
      <c r="D10993" s="92"/>
      <c r="E10993" s="92"/>
      <c r="F10993" s="92"/>
      <c r="G10993" s="92"/>
      <c r="H10993" s="92"/>
      <c r="I10993" s="92"/>
      <c r="J10993" s="92"/>
      <c r="K10993" s="92"/>
    </row>
    <row r="10994" spans="1:11" x14ac:dyDescent="0.3">
      <c r="A10994" s="107"/>
      <c r="B10994" s="92"/>
      <c r="C10994" s="92"/>
      <c r="D10994" s="92"/>
      <c r="E10994" s="92"/>
      <c r="F10994" s="92"/>
      <c r="G10994" s="92"/>
      <c r="H10994" s="92"/>
      <c r="I10994" s="92"/>
      <c r="J10994" s="92"/>
      <c r="K10994" s="92"/>
    </row>
    <row r="10995" spans="1:11" x14ac:dyDescent="0.3">
      <c r="A10995" s="107"/>
      <c r="B10995" s="92"/>
      <c r="C10995" s="92"/>
      <c r="D10995" s="92"/>
      <c r="E10995" s="92"/>
      <c r="F10995" s="92"/>
      <c r="G10995" s="92"/>
      <c r="H10995" s="92"/>
      <c r="I10995" s="92"/>
      <c r="J10995" s="92"/>
      <c r="K10995" s="92"/>
    </row>
    <row r="10996" spans="1:11" x14ac:dyDescent="0.3">
      <c r="A10996" s="107"/>
      <c r="B10996" s="92"/>
      <c r="C10996" s="92"/>
      <c r="D10996" s="92"/>
      <c r="E10996" s="92"/>
      <c r="F10996" s="92"/>
      <c r="G10996" s="92"/>
      <c r="H10996" s="92"/>
      <c r="I10996" s="92"/>
      <c r="J10996" s="92"/>
      <c r="K10996" s="92"/>
    </row>
    <row r="10997" spans="1:11" x14ac:dyDescent="0.3">
      <c r="A10997" s="107"/>
      <c r="B10997" s="92"/>
      <c r="C10997" s="92"/>
      <c r="D10997" s="92"/>
      <c r="E10997" s="92"/>
      <c r="F10997" s="92"/>
      <c r="G10997" s="92"/>
      <c r="H10997" s="92"/>
      <c r="I10997" s="92"/>
      <c r="J10997" s="92"/>
      <c r="K10997" s="92"/>
    </row>
    <row r="10998" spans="1:11" x14ac:dyDescent="0.3">
      <c r="A10998" s="107"/>
      <c r="B10998" s="92"/>
      <c r="C10998" s="92"/>
      <c r="D10998" s="92"/>
      <c r="E10998" s="92"/>
      <c r="F10998" s="92"/>
      <c r="G10998" s="92"/>
      <c r="H10998" s="92"/>
      <c r="I10998" s="92"/>
      <c r="J10998" s="92"/>
      <c r="K10998" s="92"/>
    </row>
    <row r="10999" spans="1:11" x14ac:dyDescent="0.3">
      <c r="A10999" s="107"/>
      <c r="B10999" s="92"/>
      <c r="C10999" s="92"/>
      <c r="D10999" s="92"/>
      <c r="E10999" s="92"/>
      <c r="F10999" s="92"/>
      <c r="G10999" s="92"/>
      <c r="H10999" s="92"/>
      <c r="I10999" s="92"/>
      <c r="J10999" s="92"/>
      <c r="K10999" s="92"/>
    </row>
    <row r="11000" spans="1:11" x14ac:dyDescent="0.3">
      <c r="A11000" s="107"/>
      <c r="B11000" s="92"/>
      <c r="C11000" s="92"/>
      <c r="D11000" s="92"/>
      <c r="E11000" s="92"/>
      <c r="F11000" s="92"/>
      <c r="G11000" s="92"/>
      <c r="H11000" s="92"/>
      <c r="I11000" s="92"/>
      <c r="J11000" s="92"/>
      <c r="K11000" s="92"/>
    </row>
    <row r="11001" spans="1:11" x14ac:dyDescent="0.3">
      <c r="A11001" s="107"/>
      <c r="B11001" s="92"/>
      <c r="C11001" s="92"/>
      <c r="D11001" s="92"/>
      <c r="E11001" s="92"/>
      <c r="F11001" s="92"/>
      <c r="G11001" s="92"/>
      <c r="H11001" s="92"/>
      <c r="I11001" s="92"/>
      <c r="J11001" s="92"/>
      <c r="K11001" s="92"/>
    </row>
    <row r="11002" spans="1:11" x14ac:dyDescent="0.3">
      <c r="A11002" s="107"/>
      <c r="B11002" s="92"/>
      <c r="C11002" s="92"/>
      <c r="D11002" s="92"/>
      <c r="E11002" s="92"/>
      <c r="F11002" s="92"/>
      <c r="G11002" s="92"/>
      <c r="H11002" s="92"/>
      <c r="I11002" s="92"/>
      <c r="J11002" s="92"/>
      <c r="K11002" s="92"/>
    </row>
    <row r="11003" spans="1:11" x14ac:dyDescent="0.3">
      <c r="A11003" s="107"/>
      <c r="B11003" s="92"/>
      <c r="C11003" s="92"/>
      <c r="D11003" s="92"/>
      <c r="E11003" s="92"/>
      <c r="F11003" s="92"/>
      <c r="G11003" s="92"/>
      <c r="H11003" s="92"/>
      <c r="I11003" s="92"/>
      <c r="J11003" s="92"/>
      <c r="K11003" s="92"/>
    </row>
    <row r="11004" spans="1:11" x14ac:dyDescent="0.3">
      <c r="A11004" s="107"/>
      <c r="B11004" s="92"/>
      <c r="C11004" s="92"/>
      <c r="D11004" s="92"/>
      <c r="E11004" s="92"/>
      <c r="F11004" s="92"/>
      <c r="G11004" s="92"/>
      <c r="H11004" s="92"/>
      <c r="I11004" s="92"/>
      <c r="J11004" s="92"/>
      <c r="K11004" s="92"/>
    </row>
    <row r="11005" spans="1:11" x14ac:dyDescent="0.3">
      <c r="A11005" s="107"/>
      <c r="B11005" s="92"/>
      <c r="C11005" s="92"/>
      <c r="D11005" s="92"/>
      <c r="E11005" s="92"/>
      <c r="F11005" s="92"/>
      <c r="G11005" s="92"/>
      <c r="H11005" s="92"/>
      <c r="I11005" s="92"/>
      <c r="J11005" s="92"/>
      <c r="K11005" s="92"/>
    </row>
    <row r="11006" spans="1:11" x14ac:dyDescent="0.3">
      <c r="A11006" s="107"/>
      <c r="B11006" s="92"/>
      <c r="C11006" s="92"/>
      <c r="D11006" s="92"/>
      <c r="E11006" s="92"/>
      <c r="F11006" s="92"/>
      <c r="G11006" s="92"/>
      <c r="H11006" s="92"/>
      <c r="I11006" s="92"/>
      <c r="J11006" s="92"/>
      <c r="K11006" s="92"/>
    </row>
    <row r="11007" spans="1:11" x14ac:dyDescent="0.3">
      <c r="A11007" s="107"/>
      <c r="B11007" s="92"/>
      <c r="C11007" s="92"/>
      <c r="D11007" s="92"/>
      <c r="E11007" s="92"/>
      <c r="F11007" s="92"/>
      <c r="G11007" s="92"/>
      <c r="H11007" s="92"/>
      <c r="I11007" s="92"/>
      <c r="J11007" s="92"/>
      <c r="K11007" s="92"/>
    </row>
    <row r="11008" spans="1:11" x14ac:dyDescent="0.3">
      <c r="A11008" s="107"/>
      <c r="B11008" s="92"/>
      <c r="C11008" s="92"/>
      <c r="D11008" s="92"/>
      <c r="E11008" s="92"/>
      <c r="F11008" s="92"/>
      <c r="G11008" s="92"/>
      <c r="H11008" s="92"/>
      <c r="I11008" s="92"/>
      <c r="J11008" s="92"/>
      <c r="K11008" s="92"/>
    </row>
  </sheetData>
  <conditionalFormatting sqref="N3:R10654">
    <cfRule type="cellIs" dxfId="38" priority="1" stopIfTrue="1" operator="equal">
      <formula>TRUE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C2"/>
  <sheetViews>
    <sheetView workbookViewId="0">
      <selection activeCell="C3" sqref="C3"/>
    </sheetView>
  </sheetViews>
  <sheetFormatPr defaultRowHeight="13.8" x14ac:dyDescent="0.3"/>
  <cols>
    <col min="2" max="2" width="14.109375" customWidth="1"/>
  </cols>
  <sheetData>
    <row r="2" spans="2:3" x14ac:dyDescent="0.3">
      <c r="B2" s="1" t="s">
        <v>223</v>
      </c>
      <c r="C2" s="13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F10654"/>
  <sheetViews>
    <sheetView topLeftCell="I1" workbookViewId="0">
      <selection activeCell="W3" sqref="W3"/>
    </sheetView>
  </sheetViews>
  <sheetFormatPr defaultColWidth="8.77734375" defaultRowHeight="13.8" x14ac:dyDescent="0.3"/>
  <cols>
    <col min="1" max="1" width="3.44140625" customWidth="1"/>
    <col min="2" max="2" width="35.77734375" bestFit="1" customWidth="1"/>
    <col min="3" max="3" width="14.44140625" customWidth="1"/>
    <col min="4" max="4" width="3" customWidth="1"/>
    <col min="5" max="5" width="17.6640625" style="11" bestFit="1" customWidth="1"/>
    <col min="6" max="9" width="12.6640625" style="16" customWidth="1"/>
    <col min="10" max="11" width="12.6640625" style="19" customWidth="1"/>
    <col min="12" max="12" width="12.6640625" style="109" customWidth="1"/>
    <col min="13" max="14" width="17.44140625" style="19" customWidth="1"/>
    <col min="15" max="15" width="19.77734375" style="19" customWidth="1"/>
    <col min="16" max="16" width="6.33203125" style="82" customWidth="1"/>
    <col min="17" max="17" width="6.33203125" style="19" customWidth="1"/>
    <col min="18" max="19" width="15.109375" style="3" customWidth="1"/>
    <col min="20" max="21" width="12" style="3" customWidth="1"/>
    <col min="22" max="22" width="2.6640625" customWidth="1"/>
    <col min="23" max="23" width="13.109375" customWidth="1"/>
    <col min="24" max="24" width="13.6640625" customWidth="1"/>
    <col min="25" max="25" width="13.109375" customWidth="1"/>
    <col min="26" max="26" width="13.6640625" customWidth="1"/>
    <col min="27" max="27" width="10.33203125" style="23" customWidth="1"/>
    <col min="28" max="28" width="13.6640625" style="23" customWidth="1"/>
    <col min="32" max="32" width="10.44140625" customWidth="1"/>
  </cols>
  <sheetData>
    <row r="1" spans="2:32" ht="12.75" customHeight="1" x14ac:dyDescent="0.3">
      <c r="E1"/>
      <c r="F1" s="14"/>
      <c r="G1" s="14"/>
      <c r="H1" s="14"/>
      <c r="I1" s="14"/>
      <c r="J1" s="17"/>
      <c r="K1" s="17"/>
      <c r="L1" s="17"/>
      <c r="M1" s="17"/>
      <c r="N1" s="17"/>
      <c r="O1" s="17"/>
      <c r="P1" s="80"/>
      <c r="Q1" s="17"/>
      <c r="R1" s="69"/>
      <c r="S1" s="69"/>
      <c r="T1" s="69"/>
      <c r="U1" s="69"/>
      <c r="W1" s="133" t="s">
        <v>212</v>
      </c>
    </row>
    <row r="2" spans="2:32" ht="50.25" customHeight="1" x14ac:dyDescent="0.3">
      <c r="B2" s="143" t="s">
        <v>0</v>
      </c>
      <c r="C2" s="143"/>
      <c r="E2" s="9" t="s">
        <v>8</v>
      </c>
      <c r="F2" s="15" t="s">
        <v>11</v>
      </c>
      <c r="G2" s="15" t="s">
        <v>128</v>
      </c>
      <c r="H2" s="15" t="s">
        <v>130</v>
      </c>
      <c r="I2" s="15" t="s">
        <v>129</v>
      </c>
      <c r="J2" s="18" t="s">
        <v>9</v>
      </c>
      <c r="K2" s="18" t="s">
        <v>125</v>
      </c>
      <c r="L2" s="18" t="s">
        <v>208</v>
      </c>
      <c r="M2" s="18" t="s">
        <v>210</v>
      </c>
      <c r="N2" s="18" t="s">
        <v>209</v>
      </c>
      <c r="O2" s="13" t="s">
        <v>211</v>
      </c>
      <c r="P2" s="79" t="s">
        <v>10</v>
      </c>
      <c r="Q2" s="18" t="s">
        <v>145</v>
      </c>
      <c r="R2" s="13" t="s">
        <v>159</v>
      </c>
      <c r="S2" s="13" t="s">
        <v>128</v>
      </c>
      <c r="T2" s="13" t="s">
        <v>161</v>
      </c>
      <c r="U2" s="13" t="s">
        <v>162</v>
      </c>
      <c r="W2" s="24" t="s">
        <v>155</v>
      </c>
      <c r="X2" s="24" t="s">
        <v>156</v>
      </c>
      <c r="Y2" s="24" t="s">
        <v>163</v>
      </c>
      <c r="Z2" s="24" t="s">
        <v>160</v>
      </c>
      <c r="AA2" s="24" t="s">
        <v>126</v>
      </c>
      <c r="AB2" s="24" t="s">
        <v>127</v>
      </c>
      <c r="AC2" s="24" t="s">
        <v>139</v>
      </c>
      <c r="AD2" s="24" t="s">
        <v>137</v>
      </c>
      <c r="AE2" s="24" t="s">
        <v>138</v>
      </c>
      <c r="AF2" s="24" t="s">
        <v>140</v>
      </c>
    </row>
    <row r="3" spans="2:32" x14ac:dyDescent="0.3">
      <c r="B3" s="142" t="s">
        <v>1</v>
      </c>
      <c r="C3" s="142"/>
      <c r="E3" s="12">
        <v>40823.534722222219</v>
      </c>
      <c r="F3" s="16">
        <v>15.5</v>
      </c>
      <c r="G3" s="16">
        <v>1996.9100189209009</v>
      </c>
      <c r="H3" s="29">
        <v>1.1283133036030506</v>
      </c>
      <c r="I3" s="26">
        <v>294.10000000000002</v>
      </c>
      <c r="J3" s="30">
        <v>0.13548387096774195</v>
      </c>
      <c r="K3" s="31">
        <v>0.14961661428566286</v>
      </c>
      <c r="L3" s="108">
        <f ca="1">REWS!R3</f>
        <v>15.477988595611954</v>
      </c>
      <c r="M3" s="22">
        <f t="shared" ref="M3:M66" si="0">F3*(H3/Ref_Density)^(1/3)</f>
        <v>15.080980261871904</v>
      </c>
      <c r="N3" s="22">
        <f t="shared" ref="N3:N66" ca="1" si="1">L3*(H3/Ref_Density)^(1/3)</f>
        <v>15.059563903477567</v>
      </c>
      <c r="O3" s="22">
        <f t="shared" ref="O3:O66" si="2">(M3-CutInWindSpeed)/(RatedWindSpeed-CutInWindSpeed)</f>
        <v>1.688864090325459</v>
      </c>
      <c r="P3" s="81">
        <f t="shared" ref="P3:P66" ca="1" si="3">COUNTIF(xa,"&lt;"&amp;N3)</f>
        <v>16</v>
      </c>
      <c r="Q3" s="22">
        <f t="shared" ref="Q3:Q66" ca="1" si="4">(N3-INDEX(xa,$P3))/(INDEX(xb,$P3)-INDEX(xa,$P3))</f>
        <v>5.9315198460860447E-2</v>
      </c>
      <c r="R3" s="3">
        <f ca="1">IF(N3&gt;'Power Curve'!$C$37,0,INDEX(Ci,$P3,1)*POWER(1-Q3,3)+INDEX(Ci,$P3,2)*3*Q3*POWER(1-Q3,2)+INDEX(Ci,$P3,3)*3*POWER(Q3,2)*(1-Q3)+INDEX(Ci,$P3,4)*POWER(Q3,3))</f>
        <v>1979.2663152996699</v>
      </c>
      <c r="S3" s="3">
        <f t="shared" ref="S3:S66" si="5">IF(Z3,G3,"")</f>
        <v>1996.9100189209009</v>
      </c>
      <c r="T3" s="3">
        <f t="shared" ref="T3:T66" ca="1" si="6">IF(Z3,R3-S3,"")</f>
        <v>-17.643703621230998</v>
      </c>
      <c r="U3" s="3">
        <f ca="1">IF(Z3,ABS(T3),"")</f>
        <v>17.643703621230998</v>
      </c>
      <c r="W3" s="34">
        <f t="shared" ref="W3:W66" si="7">MROUND(M3-Centre_First_Bin,Bin_Width)+Centre_First_Bin</f>
        <v>15</v>
      </c>
      <c r="X3" s="73" t="b">
        <f>COUNTIF('Power Curve'!$D$2:$D$31,W3)&gt;0</f>
        <v>1</v>
      </c>
      <c r="Y3" s="73" t="b">
        <f t="shared" ref="Y3:Y66" si="8">(G3&lt;0)</f>
        <v>0</v>
      </c>
      <c r="Z3" s="73" t="b">
        <f>AND(X3,NOT(Y3))</f>
        <v>1</v>
      </c>
      <c r="AA3" s="34" t="str">
        <f t="shared" ref="AA3:AA66" si="9">IF(Z3,IF(AND(J3&gt;=LowerTurbLimit,J3&lt;=UpperTurbLimit,K3&gt;=LowerShearLimit,K3&lt;=UpperShearLimit),"Inner","Outer"),"")</f>
        <v>Inner</v>
      </c>
      <c r="AB3" s="35" t="str">
        <f>IF(Z3,TEXT(ROUND(O3+0.05,1)-0.1,"0.0")&amp;"-"&amp;TEXT(ROUND(O3+0.05,1),"0.0"),"")</f>
        <v>1.6-1.7</v>
      </c>
      <c r="AC3" s="36" t="str">
        <f t="shared" ref="AC3:AC66" si="10">IF(Z3,HOUR(E3)&amp;"-"&amp;HOUR(E3)+1,"")</f>
        <v>12-13</v>
      </c>
      <c r="AD3" s="36" t="str">
        <f t="shared" ref="AD3:AD66" si="11">IF(Z3,TEXT(E3,"mmm"),"")</f>
        <v>Oct</v>
      </c>
      <c r="AE3" s="35" t="str">
        <f t="shared" ref="AE3:AE66" si="12">IF(Z3,IF(OR(I3&lt;5,I3&gt;=355),"355-5",MROUND(I3,10)-5&amp;"-"&amp;MROUND(I3,10)+5),"")</f>
        <v>285-295</v>
      </c>
      <c r="AF3" s="36" t="str">
        <f t="shared" ref="AF3:AF66" si="13">IF(Z3,IF(O3&lt;0.5,IF(J3&lt;=LowerTurbLimit,"LWS-LTI",IF(J3&gt;=UpperTurbLimit,"LWS-HTI","Inner-TI")),IF(J3&lt;=LowerTurbLimit,"HWS-LTI",IF(J3&gt;=UpperTurbLimit,"HWS-HTI","Inner-TI"))),"")</f>
        <v>Inner-TI</v>
      </c>
    </row>
    <row r="4" spans="2:32" x14ac:dyDescent="0.3">
      <c r="B4" s="141" t="s">
        <v>2</v>
      </c>
      <c r="C4" s="141"/>
      <c r="E4" s="12">
        <v>40823.541666666664</v>
      </c>
      <c r="F4" s="16">
        <v>15.7</v>
      </c>
      <c r="G4" s="16">
        <v>1987.7399444580051</v>
      </c>
      <c r="H4" s="29">
        <v>1.128232345561367</v>
      </c>
      <c r="I4" s="26">
        <v>291.39999999999998</v>
      </c>
      <c r="J4" s="30">
        <v>0.12229299363057325</v>
      </c>
      <c r="K4" s="31">
        <v>0.11828668119446632</v>
      </c>
      <c r="L4" s="108">
        <f ca="1">REWS!R4</f>
        <v>15.65610834572573</v>
      </c>
      <c r="M4" s="22">
        <f t="shared" si="0"/>
        <v>15.275208198984506</v>
      </c>
      <c r="N4" s="22">
        <f t="shared" ca="1" si="1"/>
        <v>15.232504112536271</v>
      </c>
      <c r="O4" s="22">
        <f t="shared" si="2"/>
        <v>1.7188826441154499</v>
      </c>
      <c r="P4" s="81">
        <f t="shared" ca="1" si="3"/>
        <v>16</v>
      </c>
      <c r="Q4" s="22">
        <f t="shared" ca="1" si="4"/>
        <v>0.23268155664247711</v>
      </c>
      <c r="R4" s="3">
        <f ca="1">IF(N4&gt;'Power Curve'!$C$37,0,INDEX(Ci,$P4,1)*POWER(1-Q4,3)+INDEX(Ci,$P4,2)*3*Q4*POWER(1-Q4,2)+INDEX(Ci,$P4,3)*3*POWER(Q4,2)*(1-Q4)+INDEX(Ci,$P4,4)*POWER(Q4,3))</f>
        <v>1979.8841719002903</v>
      </c>
      <c r="S4" s="3">
        <f t="shared" si="5"/>
        <v>1987.7399444580051</v>
      </c>
      <c r="T4" s="3">
        <f t="shared" ca="1" si="6"/>
        <v>-7.8557725577147721</v>
      </c>
      <c r="U4" s="3">
        <f t="shared" ref="U4:U67" ca="1" si="14">IF(Z4,ABS(T4),"")</f>
        <v>7.8557725577147721</v>
      </c>
      <c r="W4" s="34">
        <f t="shared" si="7"/>
        <v>15</v>
      </c>
      <c r="X4" s="73" t="b">
        <f>COUNTIF('Power Curve'!$D$2:$D$31,W4)&gt;0</f>
        <v>1</v>
      </c>
      <c r="Y4" s="73" t="b">
        <f t="shared" si="8"/>
        <v>0</v>
      </c>
      <c r="Z4" s="73" t="b">
        <f t="shared" ref="Z4:Z67" si="15">AND(X4,NOT(Y4))</f>
        <v>1</v>
      </c>
      <c r="AA4" s="34" t="str">
        <f t="shared" si="9"/>
        <v>Inner</v>
      </c>
      <c r="AB4" s="35" t="str">
        <f t="shared" ref="AB4:AB67" si="16">IF(Z4,TEXT(ROUND(O4+0.05,1)-0.1,"0.0")&amp;"-"&amp;TEXT(ROUND(O4+0.05,1),"0.0"),"")</f>
        <v>1.7-1.8</v>
      </c>
      <c r="AC4" s="36" t="str">
        <f t="shared" si="10"/>
        <v>13-14</v>
      </c>
      <c r="AD4" s="36" t="str">
        <f t="shared" si="11"/>
        <v>Oct</v>
      </c>
      <c r="AE4" s="35" t="str">
        <f t="shared" si="12"/>
        <v>285-295</v>
      </c>
      <c r="AF4" s="36" t="str">
        <f t="shared" si="13"/>
        <v>Inner-TI</v>
      </c>
    </row>
    <row r="5" spans="2:32" x14ac:dyDescent="0.3">
      <c r="E5" s="12">
        <v>40823.548611111109</v>
      </c>
      <c r="F5" s="16">
        <v>16.66</v>
      </c>
      <c r="G5" s="16">
        <v>1991.9000396728491</v>
      </c>
      <c r="H5" s="29">
        <v>1.128232345561367</v>
      </c>
      <c r="I5" s="26">
        <v>293.8</v>
      </c>
      <c r="J5" s="30">
        <v>0.12064825930372147</v>
      </c>
      <c r="K5" s="31">
        <v>0.16316628639604952</v>
      </c>
      <c r="L5" s="108">
        <f ca="1">REWS!R5</f>
        <v>16.693223593499184</v>
      </c>
      <c r="M5" s="22">
        <f t="shared" si="0"/>
        <v>16.209233668476553</v>
      </c>
      <c r="N5" s="22">
        <f t="shared" ca="1" si="1"/>
        <v>16.241558337764353</v>
      </c>
      <c r="O5" s="22">
        <f t="shared" si="2"/>
        <v>1.8632392913310043</v>
      </c>
      <c r="P5" s="81">
        <f t="shared" ca="1" si="3"/>
        <v>17</v>
      </c>
      <c r="Q5" s="22">
        <f t="shared" ca="1" si="4"/>
        <v>0.24634966467796959</v>
      </c>
      <c r="R5" s="3">
        <f ca="1">IF(N5&gt;'Power Curve'!$C$37,0,INDEX(Ci,$P5,1)*POWER(1-Q5,3)+INDEX(Ci,$P5,2)*3*Q5*POWER(1-Q5,2)+INDEX(Ci,$P5,3)*3*POWER(Q5,2)*(1-Q5)+INDEX(Ci,$P5,4)*POWER(Q5,3))</f>
        <v>1983.246502357104</v>
      </c>
      <c r="S5" s="3">
        <f t="shared" si="5"/>
        <v>1991.9000396728491</v>
      </c>
      <c r="T5" s="3">
        <f t="shared" ca="1" si="6"/>
        <v>-8.6535373157450977</v>
      </c>
      <c r="U5" s="3">
        <f t="shared" ca="1" si="14"/>
        <v>8.6535373157450977</v>
      </c>
      <c r="W5" s="34">
        <f t="shared" si="7"/>
        <v>16</v>
      </c>
      <c r="X5" s="73" t="b">
        <f>COUNTIF('Power Curve'!$D$2:$D$31,W5)&gt;0</f>
        <v>1</v>
      </c>
      <c r="Y5" s="73" t="b">
        <f t="shared" si="8"/>
        <v>0</v>
      </c>
      <c r="Z5" s="73" t="b">
        <f t="shared" si="15"/>
        <v>1</v>
      </c>
      <c r="AA5" s="34" t="str">
        <f t="shared" si="9"/>
        <v>Inner</v>
      </c>
      <c r="AB5" s="35" t="str">
        <f t="shared" si="16"/>
        <v>1.8-1.9</v>
      </c>
      <c r="AC5" s="36" t="str">
        <f t="shared" si="10"/>
        <v>13-14</v>
      </c>
      <c r="AD5" s="36" t="str">
        <f t="shared" si="11"/>
        <v>Oct</v>
      </c>
      <c r="AE5" s="35" t="str">
        <f t="shared" si="12"/>
        <v>285-295</v>
      </c>
      <c r="AF5" s="36" t="str">
        <f t="shared" si="13"/>
        <v>Inner-TI</v>
      </c>
    </row>
    <row r="6" spans="2:32" x14ac:dyDescent="0.3">
      <c r="B6" s="65" t="s">
        <v>142</v>
      </c>
      <c r="E6" s="12">
        <v>40823.555555555555</v>
      </c>
      <c r="F6" s="16">
        <v>15.2</v>
      </c>
      <c r="G6" s="16">
        <v>1987.700012207031</v>
      </c>
      <c r="H6" s="29">
        <v>1.1289787415812087</v>
      </c>
      <c r="I6" s="26">
        <v>293.7</v>
      </c>
      <c r="J6" s="30">
        <v>0.15789473684210525</v>
      </c>
      <c r="K6" s="31">
        <v>0.14438426398685369</v>
      </c>
      <c r="L6" s="108">
        <f ca="1">REWS!R6</f>
        <v>15.143682371644191</v>
      </c>
      <c r="M6" s="22">
        <f t="shared" si="0"/>
        <v>14.791997105070688</v>
      </c>
      <c r="N6" s="22">
        <f t="shared" ca="1" si="1"/>
        <v>14.737191171149401</v>
      </c>
      <c r="O6" s="22">
        <f t="shared" si="2"/>
        <v>1.6442008118815885</v>
      </c>
      <c r="P6" s="81">
        <f t="shared" ca="1" si="3"/>
        <v>15</v>
      </c>
      <c r="Q6" s="22">
        <f t="shared" ca="1" si="4"/>
        <v>0.74855139601554233</v>
      </c>
      <c r="R6" s="3">
        <f ca="1">IF(N6&gt;'Power Curve'!$C$37,0,INDEX(Ci,$P6,1)*POWER(1-Q6,3)+INDEX(Ci,$P6,2)*3*Q6*POWER(1-Q6,2)+INDEX(Ci,$P6,3)*3*POWER(Q6,2)*(1-Q6)+INDEX(Ci,$P6,4)*POWER(Q6,3))</f>
        <v>1978.1886173242128</v>
      </c>
      <c r="S6" s="3">
        <f t="shared" si="5"/>
        <v>1987.700012207031</v>
      </c>
      <c r="T6" s="3">
        <f t="shared" ca="1" si="6"/>
        <v>-9.5113948828181947</v>
      </c>
      <c r="U6" s="3">
        <f t="shared" ca="1" si="14"/>
        <v>9.5113948828181947</v>
      </c>
      <c r="W6" s="34">
        <f t="shared" si="7"/>
        <v>15</v>
      </c>
      <c r="X6" s="73" t="b">
        <f>COUNTIF('Power Curve'!$D$2:$D$31,W6)&gt;0</f>
        <v>1</v>
      </c>
      <c r="Y6" s="73" t="b">
        <f t="shared" si="8"/>
        <v>0</v>
      </c>
      <c r="Z6" s="73" t="b">
        <f t="shared" si="15"/>
        <v>1</v>
      </c>
      <c r="AA6" s="34" t="str">
        <f t="shared" si="9"/>
        <v>Outer</v>
      </c>
      <c r="AB6" s="35" t="str">
        <f t="shared" si="16"/>
        <v>1.6-1.7</v>
      </c>
      <c r="AC6" s="36" t="str">
        <f t="shared" si="10"/>
        <v>13-14</v>
      </c>
      <c r="AD6" s="36" t="str">
        <f t="shared" si="11"/>
        <v>Oct</v>
      </c>
      <c r="AE6" s="35" t="str">
        <f t="shared" si="12"/>
        <v>285-295</v>
      </c>
      <c r="AF6" s="36" t="str">
        <f t="shared" si="13"/>
        <v>HWS-HTI</v>
      </c>
    </row>
    <row r="7" spans="2:32" x14ac:dyDescent="0.3">
      <c r="E7" s="12">
        <v>40823.5625</v>
      </c>
      <c r="F7" s="16">
        <v>15.43</v>
      </c>
      <c r="G7" s="16">
        <v>1991.0300445556641</v>
      </c>
      <c r="H7" s="29">
        <v>1.1289787415812087</v>
      </c>
      <c r="I7" s="26">
        <v>294.39999999999998</v>
      </c>
      <c r="J7" s="30">
        <v>0.13674659753726506</v>
      </c>
      <c r="K7" s="31">
        <v>0.15272742492790428</v>
      </c>
      <c r="L7" s="108">
        <f ca="1">REWS!R7</f>
        <v>15.340978748156072</v>
      </c>
      <c r="M7" s="22">
        <f t="shared" si="0"/>
        <v>15.015823377055311</v>
      </c>
      <c r="N7" s="22">
        <f t="shared" ca="1" si="1"/>
        <v>14.929191659978656</v>
      </c>
      <c r="O7" s="22">
        <f t="shared" si="2"/>
        <v>1.678793883738642</v>
      </c>
      <c r="P7" s="81">
        <f t="shared" ca="1" si="3"/>
        <v>15</v>
      </c>
      <c r="Q7" s="22">
        <f t="shared" ca="1" si="4"/>
        <v>0.93197709146029784</v>
      </c>
      <c r="R7" s="3">
        <f ca="1">IF(N7&gt;'Power Curve'!$C$37,0,INDEX(Ci,$P7,1)*POWER(1-Q7,3)+INDEX(Ci,$P7,2)*3*Q7*POWER(1-Q7,2)+INDEX(Ci,$P7,3)*3*POWER(Q7,2)*(1-Q7)+INDEX(Ci,$P7,4)*POWER(Q7,3))</f>
        <v>1978.8001061969162</v>
      </c>
      <c r="S7" s="3">
        <f t="shared" si="5"/>
        <v>1991.0300445556641</v>
      </c>
      <c r="T7" s="3">
        <f t="shared" ca="1" si="6"/>
        <v>-12.229938358747859</v>
      </c>
      <c r="U7" s="3">
        <f t="shared" ca="1" si="14"/>
        <v>12.229938358747859</v>
      </c>
      <c r="W7" s="34">
        <f t="shared" si="7"/>
        <v>15</v>
      </c>
      <c r="X7" s="73" t="b">
        <f>COUNTIF('Power Curve'!$D$2:$D$31,W7)&gt;0</f>
        <v>1</v>
      </c>
      <c r="Y7" s="73" t="b">
        <f t="shared" si="8"/>
        <v>0</v>
      </c>
      <c r="Z7" s="73" t="b">
        <f t="shared" si="15"/>
        <v>1</v>
      </c>
      <c r="AA7" s="34" t="str">
        <f t="shared" si="9"/>
        <v>Inner</v>
      </c>
      <c r="AB7" s="35" t="str">
        <f t="shared" si="16"/>
        <v>1.6-1.7</v>
      </c>
      <c r="AC7" s="36" t="str">
        <f t="shared" si="10"/>
        <v>13-14</v>
      </c>
      <c r="AD7" s="36" t="str">
        <f t="shared" si="11"/>
        <v>Oct</v>
      </c>
      <c r="AE7" s="35" t="str">
        <f t="shared" si="12"/>
        <v>285-295</v>
      </c>
      <c r="AF7" s="36" t="str">
        <f t="shared" si="13"/>
        <v>Inner-TI</v>
      </c>
    </row>
    <row r="8" spans="2:32" x14ac:dyDescent="0.3">
      <c r="B8" s="66" t="s">
        <v>143</v>
      </c>
      <c r="C8" s="67">
        <v>10.6238484443</v>
      </c>
      <c r="E8" s="12">
        <v>40823.569444444445</v>
      </c>
      <c r="F8" s="16">
        <v>14.41</v>
      </c>
      <c r="G8" s="16">
        <v>1985.800048828123</v>
      </c>
      <c r="H8" s="29">
        <v>1.1296847603866662</v>
      </c>
      <c r="I8" s="26">
        <v>292</v>
      </c>
      <c r="J8" s="30">
        <v>0.14920194309507287</v>
      </c>
      <c r="K8" s="31">
        <v>0.13320289818685824</v>
      </c>
      <c r="L8" s="108">
        <f ca="1">REWS!R8</f>
        <v>14.371471219796231</v>
      </c>
      <c r="M8" s="22">
        <f t="shared" si="0"/>
        <v>14.026125095592013</v>
      </c>
      <c r="N8" s="22">
        <f t="shared" ca="1" si="1"/>
        <v>13.98862270205151</v>
      </c>
      <c r="O8" s="22">
        <f t="shared" si="2"/>
        <v>1.5258328239671837</v>
      </c>
      <c r="P8" s="81">
        <f t="shared" ca="1" si="3"/>
        <v>15</v>
      </c>
      <c r="Q8" s="22">
        <f t="shared" ca="1" si="4"/>
        <v>3.3414195743082964E-2</v>
      </c>
      <c r="R8" s="3">
        <f ca="1">IF(N8&gt;'Power Curve'!$C$37,0,INDEX(Ci,$P8,1)*POWER(1-Q8,3)+INDEX(Ci,$P8,2)*3*Q8*POWER(1-Q8,2)+INDEX(Ci,$P8,3)*3*POWER(Q8,2)*(1-Q8)+INDEX(Ci,$P8,4)*POWER(Q8,3))</f>
        <v>1975.0800793063333</v>
      </c>
      <c r="S8" s="3">
        <f t="shared" si="5"/>
        <v>1985.800048828123</v>
      </c>
      <c r="T8" s="3">
        <f t="shared" ca="1" si="6"/>
        <v>-10.719969521789608</v>
      </c>
      <c r="U8" s="3">
        <f t="shared" ca="1" si="14"/>
        <v>10.719969521789608</v>
      </c>
      <c r="W8" s="34">
        <f t="shared" si="7"/>
        <v>14</v>
      </c>
      <c r="X8" s="73" t="b">
        <f>COUNTIF('Power Curve'!$D$2:$D$31,W8)&gt;0</f>
        <v>1</v>
      </c>
      <c r="Y8" s="73" t="b">
        <f t="shared" si="8"/>
        <v>0</v>
      </c>
      <c r="Z8" s="73" t="b">
        <f t="shared" si="15"/>
        <v>1</v>
      </c>
      <c r="AA8" s="34" t="str">
        <f t="shared" si="9"/>
        <v>Outer</v>
      </c>
      <c r="AB8" s="35" t="str">
        <f t="shared" si="16"/>
        <v>1.5-1.6</v>
      </c>
      <c r="AC8" s="36" t="str">
        <f t="shared" si="10"/>
        <v>13-14</v>
      </c>
      <c r="AD8" s="36" t="str">
        <f t="shared" si="11"/>
        <v>Oct</v>
      </c>
      <c r="AE8" s="35" t="str">
        <f t="shared" si="12"/>
        <v>285-295</v>
      </c>
      <c r="AF8" s="36" t="str">
        <f t="shared" si="13"/>
        <v>HWS-HTI</v>
      </c>
    </row>
    <row r="9" spans="2:32" x14ac:dyDescent="0.3">
      <c r="B9" s="64" t="s">
        <v>144</v>
      </c>
      <c r="C9" s="68">
        <v>4.1535854705600004</v>
      </c>
      <c r="E9" s="12">
        <v>40823.576388888891</v>
      </c>
      <c r="F9" s="16">
        <v>15.11</v>
      </c>
      <c r="G9" s="16">
        <v>1985.759994506838</v>
      </c>
      <c r="H9" s="29">
        <v>1.1298063789940207</v>
      </c>
      <c r="I9" s="26">
        <v>294.10000000000002</v>
      </c>
      <c r="J9" s="30">
        <v>0.14030443414956983</v>
      </c>
      <c r="K9" s="31">
        <v>0.13917351885742446</v>
      </c>
      <c r="L9" s="108">
        <f ca="1">REWS!R9</f>
        <v>15.15665009692993</v>
      </c>
      <c r="M9" s="22">
        <f t="shared" si="0"/>
        <v>14.708005228989233</v>
      </c>
      <c r="N9" s="22">
        <f t="shared" ca="1" si="1"/>
        <v>14.753414221019561</v>
      </c>
      <c r="O9" s="22">
        <f t="shared" si="2"/>
        <v>1.6312195966786915</v>
      </c>
      <c r="P9" s="81">
        <f t="shared" ca="1" si="3"/>
        <v>15</v>
      </c>
      <c r="Q9" s="22">
        <f t="shared" ca="1" si="4"/>
        <v>0.76404992012250594</v>
      </c>
      <c r="R9" s="3">
        <f ca="1">IF(N9&gt;'Power Curve'!$C$37,0,INDEX(Ci,$P9,1)*POWER(1-Q9,3)+INDEX(Ci,$P9,2)*3*Q9*POWER(1-Q9,2)+INDEX(Ci,$P9,3)*3*POWER(Q9,2)*(1-Q9)+INDEX(Ci,$P9,4)*POWER(Q9,3))</f>
        <v>1978.2382335868351</v>
      </c>
      <c r="S9" s="3">
        <f t="shared" si="5"/>
        <v>1985.759994506838</v>
      </c>
      <c r="T9" s="3">
        <f t="shared" ca="1" si="6"/>
        <v>-7.5217609200028619</v>
      </c>
      <c r="U9" s="3">
        <f t="shared" ca="1" si="14"/>
        <v>7.5217609200028619</v>
      </c>
      <c r="W9" s="34">
        <f t="shared" si="7"/>
        <v>15</v>
      </c>
      <c r="X9" s="73" t="b">
        <f>COUNTIF('Power Curve'!$D$2:$D$31,W9)&gt;0</f>
        <v>1</v>
      </c>
      <c r="Y9" s="73" t="b">
        <f t="shared" si="8"/>
        <v>0</v>
      </c>
      <c r="Z9" s="73" t="b">
        <f t="shared" si="15"/>
        <v>1</v>
      </c>
      <c r="AA9" s="34" t="str">
        <f t="shared" si="9"/>
        <v>Outer</v>
      </c>
      <c r="AB9" s="35" t="str">
        <f t="shared" si="16"/>
        <v>1.6-1.7</v>
      </c>
      <c r="AC9" s="36" t="str">
        <f t="shared" si="10"/>
        <v>13-14</v>
      </c>
      <c r="AD9" s="36" t="str">
        <f t="shared" si="11"/>
        <v>Oct</v>
      </c>
      <c r="AE9" s="35" t="str">
        <f t="shared" si="12"/>
        <v>285-295</v>
      </c>
      <c r="AF9" s="36" t="str">
        <f t="shared" si="13"/>
        <v>HWS-HTI</v>
      </c>
    </row>
    <row r="10" spans="2:32" x14ac:dyDescent="0.3">
      <c r="E10" s="12">
        <v>40823.583333333336</v>
      </c>
      <c r="F10" s="16">
        <v>14.98</v>
      </c>
      <c r="G10" s="16">
        <v>1989.3099670410211</v>
      </c>
      <c r="H10" s="29">
        <v>1.1302405922595999</v>
      </c>
      <c r="I10" s="26">
        <v>298</v>
      </c>
      <c r="J10" s="30">
        <v>0.14152202937249667</v>
      </c>
      <c r="K10" s="31">
        <v>0.11707573058826029</v>
      </c>
      <c r="L10" s="108">
        <f ca="1">REWS!R10</f>
        <v>15.017782486594754</v>
      </c>
      <c r="M10" s="22">
        <f t="shared" si="0"/>
        <v>14.58333159028213</v>
      </c>
      <c r="N10" s="22">
        <f t="shared" ca="1" si="1"/>
        <v>14.620113601651736</v>
      </c>
      <c r="O10" s="22">
        <f t="shared" si="2"/>
        <v>1.6119508839210956</v>
      </c>
      <c r="P10" s="81">
        <f t="shared" ca="1" si="3"/>
        <v>15</v>
      </c>
      <c r="Q10" s="22">
        <f t="shared" ca="1" si="4"/>
        <v>0.63670254220773459</v>
      </c>
      <c r="R10" s="3">
        <f ca="1">IF(N10&gt;'Power Curve'!$C$37,0,INDEX(Ci,$P10,1)*POWER(1-Q10,3)+INDEX(Ci,$P10,2)*3*Q10*POWER(1-Q10,2)+INDEX(Ci,$P10,3)*3*POWER(Q10,2)*(1-Q10)+INDEX(Ci,$P10,4)*POWER(Q10,3))</f>
        <v>1977.830749441033</v>
      </c>
      <c r="S10" s="3">
        <f t="shared" si="5"/>
        <v>1989.3099670410211</v>
      </c>
      <c r="T10" s="3">
        <f t="shared" ca="1" si="6"/>
        <v>-11.479217599988033</v>
      </c>
      <c r="U10" s="3">
        <f t="shared" ca="1" si="14"/>
        <v>11.479217599988033</v>
      </c>
      <c r="W10" s="34">
        <f t="shared" si="7"/>
        <v>15</v>
      </c>
      <c r="X10" s="73" t="b">
        <f>COUNTIF('Power Curve'!$D$2:$D$31,W10)&gt;0</f>
        <v>1</v>
      </c>
      <c r="Y10" s="73" t="b">
        <f t="shared" si="8"/>
        <v>0</v>
      </c>
      <c r="Z10" s="73" t="b">
        <f t="shared" si="15"/>
        <v>1</v>
      </c>
      <c r="AA10" s="34" t="str">
        <f t="shared" si="9"/>
        <v>Outer</v>
      </c>
      <c r="AB10" s="35" t="str">
        <f t="shared" si="16"/>
        <v>1.6-1.7</v>
      </c>
      <c r="AC10" s="36" t="str">
        <f t="shared" si="10"/>
        <v>14-15</v>
      </c>
      <c r="AD10" s="36" t="str">
        <f t="shared" si="11"/>
        <v>Oct</v>
      </c>
      <c r="AE10" s="35" t="str">
        <f t="shared" si="12"/>
        <v>295-305</v>
      </c>
      <c r="AF10" s="36" t="str">
        <f t="shared" si="13"/>
        <v>HWS-HTI</v>
      </c>
    </row>
    <row r="11" spans="2:32" ht="14.4" x14ac:dyDescent="0.3">
      <c r="B11" s="32" t="s">
        <v>131</v>
      </c>
      <c r="E11" s="12">
        <v>40823.590277777781</v>
      </c>
      <c r="F11" s="16">
        <v>15.61</v>
      </c>
      <c r="G11" s="16">
        <v>1988.3000183105469</v>
      </c>
      <c r="H11" s="29">
        <v>1.1305125858289824</v>
      </c>
      <c r="I11" s="26">
        <v>296.5</v>
      </c>
      <c r="J11" s="30">
        <v>0.14990390775144138</v>
      </c>
      <c r="K11" s="31">
        <v>0.15266102996461059</v>
      </c>
      <c r="L11" s="108">
        <f ca="1">REWS!R11</f>
        <v>15.595721480932243</v>
      </c>
      <c r="M11" s="22">
        <f t="shared" si="0"/>
        <v>15.197868206008566</v>
      </c>
      <c r="N11" s="22">
        <f t="shared" ca="1" si="1"/>
        <v>15.183966665267455</v>
      </c>
      <c r="O11" s="22">
        <f t="shared" si="2"/>
        <v>1.7069294988893857</v>
      </c>
      <c r="P11" s="81">
        <f t="shared" ca="1" si="3"/>
        <v>16</v>
      </c>
      <c r="Q11" s="22">
        <f t="shared" ca="1" si="4"/>
        <v>0.18402450624206707</v>
      </c>
      <c r="R11" s="3">
        <f ca="1">IF(N11&gt;'Power Curve'!$C$37,0,INDEX(Ci,$P11,1)*POWER(1-Q11,3)+INDEX(Ci,$P11,2)*3*Q11*POWER(1-Q11,2)+INDEX(Ci,$P11,3)*3*POWER(Q11,2)*(1-Q11)+INDEX(Ci,$P11,4)*POWER(Q11,3))</f>
        <v>1979.7125277440239</v>
      </c>
      <c r="S11" s="3">
        <f t="shared" si="5"/>
        <v>1988.3000183105469</v>
      </c>
      <c r="T11" s="3">
        <f t="shared" ca="1" si="6"/>
        <v>-8.5874905665230017</v>
      </c>
      <c r="U11" s="3">
        <f t="shared" ca="1" si="14"/>
        <v>8.5874905665230017</v>
      </c>
      <c r="W11" s="34">
        <f t="shared" si="7"/>
        <v>15</v>
      </c>
      <c r="X11" s="73" t="b">
        <f>COUNTIF('Power Curve'!$D$2:$D$31,W11)&gt;0</f>
        <v>1</v>
      </c>
      <c r="Y11" s="73" t="b">
        <f t="shared" si="8"/>
        <v>0</v>
      </c>
      <c r="Z11" s="73" t="b">
        <f t="shared" si="15"/>
        <v>1</v>
      </c>
      <c r="AA11" s="34" t="str">
        <f t="shared" si="9"/>
        <v>Outer</v>
      </c>
      <c r="AB11" s="35" t="str">
        <f t="shared" si="16"/>
        <v>1.7-1.8</v>
      </c>
      <c r="AC11" s="36" t="str">
        <f t="shared" si="10"/>
        <v>14-15</v>
      </c>
      <c r="AD11" s="36" t="str">
        <f t="shared" si="11"/>
        <v>Oct</v>
      </c>
      <c r="AE11" s="35" t="str">
        <f t="shared" si="12"/>
        <v>295-305</v>
      </c>
      <c r="AF11" s="36" t="str">
        <f t="shared" si="13"/>
        <v>HWS-HTI</v>
      </c>
    </row>
    <row r="12" spans="2:32" x14ac:dyDescent="0.3">
      <c r="E12" s="12">
        <v>40823.604166666664</v>
      </c>
      <c r="F12" s="16">
        <v>15</v>
      </c>
      <c r="G12" s="16">
        <v>1992.320007324221</v>
      </c>
      <c r="H12" s="29">
        <v>1.1310686957591307</v>
      </c>
      <c r="I12" s="26">
        <v>298</v>
      </c>
      <c r="J12" s="30">
        <v>0.13799999999999998</v>
      </c>
      <c r="K12" s="31">
        <v>0.16468501736366661</v>
      </c>
      <c r="L12" s="108">
        <f ca="1">REWS!R12</f>
        <v>14.895944201287088</v>
      </c>
      <c r="M12" s="22">
        <f t="shared" si="0"/>
        <v>14.60636751087093</v>
      </c>
      <c r="N12" s="22">
        <f t="shared" ca="1" si="1"/>
        <v>14.505042361695065</v>
      </c>
      <c r="O12" s="22">
        <f t="shared" si="2"/>
        <v>1.6155111597062211</v>
      </c>
      <c r="P12" s="81">
        <f t="shared" ca="1" si="3"/>
        <v>15</v>
      </c>
      <c r="Q12" s="22">
        <f t="shared" ca="1" si="4"/>
        <v>0.52677041472490693</v>
      </c>
      <c r="R12" s="3">
        <f ca="1">IF(N12&gt;'Power Curve'!$C$37,0,INDEX(Ci,$P12,1)*POWER(1-Q12,3)+INDEX(Ci,$P12,2)*3*Q12*POWER(1-Q12,2)+INDEX(Ci,$P12,3)*3*POWER(Q12,2)*(1-Q12)+INDEX(Ci,$P12,4)*POWER(Q12,3))</f>
        <v>1977.4641887865566</v>
      </c>
      <c r="S12" s="3">
        <f t="shared" si="5"/>
        <v>1992.320007324221</v>
      </c>
      <c r="T12" s="3">
        <f t="shared" ca="1" si="6"/>
        <v>-14.855818537664391</v>
      </c>
      <c r="U12" s="3">
        <f t="shared" ca="1" si="14"/>
        <v>14.855818537664391</v>
      </c>
      <c r="W12" s="34">
        <f t="shared" si="7"/>
        <v>15</v>
      </c>
      <c r="X12" s="73" t="b">
        <f>COUNTIF('Power Curve'!$D$2:$D$31,W12)&gt;0</f>
        <v>1</v>
      </c>
      <c r="Y12" s="73" t="b">
        <f t="shared" si="8"/>
        <v>0</v>
      </c>
      <c r="Z12" s="73" t="b">
        <f t="shared" si="15"/>
        <v>1</v>
      </c>
      <c r="AA12" s="34" t="str">
        <f t="shared" si="9"/>
        <v>Inner</v>
      </c>
      <c r="AB12" s="35" t="str">
        <f t="shared" si="16"/>
        <v>1.6-1.7</v>
      </c>
      <c r="AC12" s="36" t="str">
        <f t="shared" si="10"/>
        <v>14-15</v>
      </c>
      <c r="AD12" s="36" t="str">
        <f t="shared" si="11"/>
        <v>Oct</v>
      </c>
      <c r="AE12" s="35" t="str">
        <f t="shared" si="12"/>
        <v>295-305</v>
      </c>
      <c r="AF12" s="36" t="str">
        <f t="shared" si="13"/>
        <v>Inner-TI</v>
      </c>
    </row>
    <row r="13" spans="2:32" x14ac:dyDescent="0.3">
      <c r="B13" s="1" t="s">
        <v>132</v>
      </c>
      <c r="C13" s="11">
        <v>0.3</v>
      </c>
      <c r="E13" s="12">
        <v>40823.611111111109</v>
      </c>
      <c r="F13" s="16">
        <v>14.4</v>
      </c>
      <c r="G13" s="16">
        <v>1962.4700012207031</v>
      </c>
      <c r="H13" s="29">
        <v>1.1316533178981016</v>
      </c>
      <c r="I13" s="26">
        <v>298.89999999999998</v>
      </c>
      <c r="J13" s="30">
        <v>0.13055555555555554</v>
      </c>
      <c r="K13" s="31">
        <v>0.10335610333211964</v>
      </c>
      <c r="L13" s="108">
        <f ca="1">REWS!R13</f>
        <v>14.290756316663813</v>
      </c>
      <c r="M13" s="22">
        <f t="shared" si="0"/>
        <v>14.024528291662893</v>
      </c>
      <c r="N13" s="22">
        <f t="shared" ca="1" si="1"/>
        <v>13.9181330744661</v>
      </c>
      <c r="O13" s="22">
        <f t="shared" si="2"/>
        <v>1.5255860327725137</v>
      </c>
      <c r="P13" s="81">
        <f t="shared" ca="1" si="3"/>
        <v>14</v>
      </c>
      <c r="Q13" s="22">
        <f t="shared" ca="1" si="4"/>
        <v>0.96315145248052014</v>
      </c>
      <c r="R13" s="3">
        <f ca="1">IF(N13&gt;'Power Curve'!$C$37,0,INDEX(Ci,$P13,1)*POWER(1-Q13,3)+INDEX(Ci,$P13,2)*3*Q13*POWER(1-Q13,2)+INDEX(Ci,$P13,3)*3*POWER(Q13,2)*(1-Q13)+INDEX(Ci,$P13,4)*POWER(Q13,3))</f>
        <v>1974.56795181489</v>
      </c>
      <c r="S13" s="3">
        <f t="shared" si="5"/>
        <v>1962.4700012207031</v>
      </c>
      <c r="T13" s="3">
        <f t="shared" ca="1" si="6"/>
        <v>12.097950594186841</v>
      </c>
      <c r="U13" s="3">
        <f t="shared" ca="1" si="14"/>
        <v>12.097950594186841</v>
      </c>
      <c r="W13" s="34">
        <f t="shared" si="7"/>
        <v>14</v>
      </c>
      <c r="X13" s="73" t="b">
        <f>COUNTIF('Power Curve'!$D$2:$D$31,W13)&gt;0</f>
        <v>1</v>
      </c>
      <c r="Y13" s="73" t="b">
        <f t="shared" si="8"/>
        <v>0</v>
      </c>
      <c r="Z13" s="73" t="b">
        <f t="shared" si="15"/>
        <v>1</v>
      </c>
      <c r="AA13" s="34" t="str">
        <f t="shared" si="9"/>
        <v>Inner</v>
      </c>
      <c r="AB13" s="35" t="str">
        <f t="shared" si="16"/>
        <v>1.5-1.6</v>
      </c>
      <c r="AC13" s="36" t="str">
        <f t="shared" si="10"/>
        <v>14-15</v>
      </c>
      <c r="AD13" s="36" t="str">
        <f t="shared" si="11"/>
        <v>Oct</v>
      </c>
      <c r="AE13" s="35" t="str">
        <f t="shared" si="12"/>
        <v>295-305</v>
      </c>
      <c r="AF13" s="36" t="str">
        <f t="shared" si="13"/>
        <v>Inner-TI</v>
      </c>
    </row>
    <row r="14" spans="2:32" x14ac:dyDescent="0.3">
      <c r="B14" s="1" t="s">
        <v>133</v>
      </c>
      <c r="C14" s="11">
        <v>0.1</v>
      </c>
      <c r="E14" s="12">
        <v>40823.618055555555</v>
      </c>
      <c r="F14" s="16">
        <v>13.88</v>
      </c>
      <c r="G14" s="16">
        <v>1983.8600158691411</v>
      </c>
      <c r="H14" s="29">
        <v>1.1320471989998975</v>
      </c>
      <c r="I14" s="26">
        <v>299.5</v>
      </c>
      <c r="J14" s="30">
        <v>0.12752161383285301</v>
      </c>
      <c r="K14" s="31">
        <v>0.12310293503542832</v>
      </c>
      <c r="L14" s="108">
        <f ca="1">REWS!R14</f>
        <v>13.805094805312269</v>
      </c>
      <c r="M14" s="22">
        <f t="shared" si="0"/>
        <v>13.519655170200648</v>
      </c>
      <c r="N14" s="22">
        <f t="shared" ca="1" si="1"/>
        <v>13.446694622460383</v>
      </c>
      <c r="O14" s="22">
        <f t="shared" si="2"/>
        <v>1.4475562643517699</v>
      </c>
      <c r="P14" s="81">
        <f t="shared" ca="1" si="3"/>
        <v>14</v>
      </c>
      <c r="Q14" s="22">
        <f t="shared" ca="1" si="4"/>
        <v>0.47398876097005638</v>
      </c>
      <c r="R14" s="3">
        <f ca="1">IF(N14&gt;'Power Curve'!$C$37,0,INDEX(Ci,$P14,1)*POWER(1-Q14,3)+INDEX(Ci,$P14,2)*3*Q14*POWER(1-Q14,2)+INDEX(Ci,$P14,3)*3*POWER(Q14,2)*(1-Q14)+INDEX(Ci,$P14,4)*POWER(Q14,3))</f>
        <v>1965.9213167635035</v>
      </c>
      <c r="S14" s="3">
        <f t="shared" si="5"/>
        <v>1983.8600158691411</v>
      </c>
      <c r="T14" s="3">
        <f t="shared" ca="1" si="6"/>
        <v>-17.938699105637625</v>
      </c>
      <c r="U14" s="3">
        <f t="shared" ca="1" si="14"/>
        <v>17.938699105637625</v>
      </c>
      <c r="W14" s="34">
        <f t="shared" si="7"/>
        <v>14</v>
      </c>
      <c r="X14" s="73" t="b">
        <f>COUNTIF('Power Curve'!$D$2:$D$31,W14)&gt;0</f>
        <v>1</v>
      </c>
      <c r="Y14" s="73" t="b">
        <f t="shared" si="8"/>
        <v>0</v>
      </c>
      <c r="Z14" s="73" t="b">
        <f t="shared" si="15"/>
        <v>1</v>
      </c>
      <c r="AA14" s="34" t="str">
        <f t="shared" si="9"/>
        <v>Inner</v>
      </c>
      <c r="AB14" s="35" t="str">
        <f t="shared" si="16"/>
        <v>1.4-1.5</v>
      </c>
      <c r="AC14" s="36" t="str">
        <f t="shared" si="10"/>
        <v>14-15</v>
      </c>
      <c r="AD14" s="36" t="str">
        <f t="shared" si="11"/>
        <v>Oct</v>
      </c>
      <c r="AE14" s="35" t="str">
        <f t="shared" si="12"/>
        <v>295-305</v>
      </c>
      <c r="AF14" s="36" t="str">
        <f t="shared" si="13"/>
        <v>Inner-TI</v>
      </c>
    </row>
    <row r="15" spans="2:32" x14ac:dyDescent="0.3">
      <c r="B15" s="1" t="s">
        <v>134</v>
      </c>
      <c r="C15" s="33">
        <v>0.14000000000000001</v>
      </c>
      <c r="E15" s="12">
        <v>40823.625</v>
      </c>
      <c r="F15" s="16">
        <v>13.01</v>
      </c>
      <c r="G15" s="16">
        <v>1896.3900299072241</v>
      </c>
      <c r="H15" s="29">
        <v>1.1325224521450001</v>
      </c>
      <c r="I15" s="26">
        <v>300.5</v>
      </c>
      <c r="J15" s="30">
        <v>0.12682551883166795</v>
      </c>
      <c r="K15" s="31">
        <v>0.15432187391559132</v>
      </c>
      <c r="L15" s="108">
        <f ca="1">REWS!R15</f>
        <v>12.908112627195232</v>
      </c>
      <c r="M15" s="22">
        <f t="shared" si="0"/>
        <v>12.674014720203489</v>
      </c>
      <c r="N15" s="22">
        <f t="shared" ca="1" si="1"/>
        <v>12.574758604697687</v>
      </c>
      <c r="O15" s="22">
        <f t="shared" si="2"/>
        <v>1.3168598068153068</v>
      </c>
      <c r="P15" s="81">
        <f t="shared" ca="1" si="3"/>
        <v>13</v>
      </c>
      <c r="Q15" s="22">
        <f t="shared" ca="1" si="4"/>
        <v>0.57263858910369869</v>
      </c>
      <c r="R15" s="3">
        <f ca="1">IF(N15&gt;'Power Curve'!$C$37,0,INDEX(Ci,$P15,1)*POWER(1-Q15,3)+INDEX(Ci,$P15,2)*3*Q15*POWER(1-Q15,2)+INDEX(Ci,$P15,3)*3*POWER(Q15,2)*(1-Q15)+INDEX(Ci,$P15,4)*POWER(Q15,3))</f>
        <v>1941.1329063968897</v>
      </c>
      <c r="S15" s="3">
        <f t="shared" si="5"/>
        <v>1896.3900299072241</v>
      </c>
      <c r="T15" s="3">
        <f t="shared" ca="1" si="6"/>
        <v>44.742876489665605</v>
      </c>
      <c r="U15" s="3">
        <f t="shared" ca="1" si="14"/>
        <v>44.742876489665605</v>
      </c>
      <c r="W15" s="34">
        <f t="shared" si="7"/>
        <v>13</v>
      </c>
      <c r="X15" s="73" t="b">
        <f>COUNTIF('Power Curve'!$D$2:$D$31,W15)&gt;0</f>
        <v>1</v>
      </c>
      <c r="Y15" s="73" t="b">
        <f t="shared" si="8"/>
        <v>0</v>
      </c>
      <c r="Z15" s="73" t="b">
        <f t="shared" si="15"/>
        <v>1</v>
      </c>
      <c r="AA15" s="34" t="str">
        <f t="shared" si="9"/>
        <v>Inner</v>
      </c>
      <c r="AB15" s="35" t="str">
        <f t="shared" si="16"/>
        <v>1.3-1.4</v>
      </c>
      <c r="AC15" s="36" t="str">
        <f t="shared" si="10"/>
        <v>15-16</v>
      </c>
      <c r="AD15" s="36" t="str">
        <f t="shared" si="11"/>
        <v>Oct</v>
      </c>
      <c r="AE15" s="35" t="str">
        <f t="shared" si="12"/>
        <v>295-305</v>
      </c>
      <c r="AF15" s="36" t="str">
        <f t="shared" si="13"/>
        <v>Inner-TI</v>
      </c>
    </row>
    <row r="16" spans="2:32" x14ac:dyDescent="0.3">
      <c r="B16" s="1" t="s">
        <v>135</v>
      </c>
      <c r="C16" s="33">
        <v>0.1</v>
      </c>
      <c r="E16" s="12">
        <v>40823.631944444445</v>
      </c>
      <c r="F16" s="16">
        <v>12.77</v>
      </c>
      <c r="G16" s="16">
        <v>1937.4099884033251</v>
      </c>
      <c r="H16" s="29">
        <v>1.1328351309004239</v>
      </c>
      <c r="I16" s="26">
        <v>299.8</v>
      </c>
      <c r="J16" s="30">
        <v>0.11667971808927173</v>
      </c>
      <c r="K16" s="31">
        <v>0.13407699240267584</v>
      </c>
      <c r="L16" s="108">
        <f ca="1">REWS!R16</f>
        <v>12.840599100162251</v>
      </c>
      <c r="M16" s="22">
        <f t="shared" si="0"/>
        <v>12.441357527393677</v>
      </c>
      <c r="N16" s="22">
        <f t="shared" ca="1" si="1"/>
        <v>12.510139723652944</v>
      </c>
      <c r="O16" s="22">
        <f t="shared" si="2"/>
        <v>1.2809018876775429</v>
      </c>
      <c r="P16" s="81">
        <f t="shared" ca="1" si="3"/>
        <v>13</v>
      </c>
      <c r="Q16" s="22">
        <f t="shared" ca="1" si="4"/>
        <v>0.50611444193534572</v>
      </c>
      <c r="R16" s="3">
        <f ca="1">IF(N16&gt;'Power Curve'!$C$37,0,INDEX(Ci,$P16,1)*POWER(1-Q16,3)+INDEX(Ci,$P16,2)*3*Q16*POWER(1-Q16,2)+INDEX(Ci,$P16,3)*3*POWER(Q16,2)*(1-Q16)+INDEX(Ci,$P16,4)*POWER(Q16,3))</f>
        <v>1938.9963820793623</v>
      </c>
      <c r="S16" s="3">
        <f t="shared" si="5"/>
        <v>1937.4099884033251</v>
      </c>
      <c r="T16" s="3">
        <f t="shared" ca="1" si="6"/>
        <v>1.5863936760372326</v>
      </c>
      <c r="U16" s="3">
        <f t="shared" ca="1" si="14"/>
        <v>1.5863936760372326</v>
      </c>
      <c r="W16" s="34">
        <f t="shared" si="7"/>
        <v>12</v>
      </c>
      <c r="X16" s="73" t="b">
        <f>COUNTIF('Power Curve'!$D$2:$D$31,W16)&gt;0</f>
        <v>1</v>
      </c>
      <c r="Y16" s="73" t="b">
        <f t="shared" si="8"/>
        <v>0</v>
      </c>
      <c r="Z16" s="73" t="b">
        <f t="shared" si="15"/>
        <v>1</v>
      </c>
      <c r="AA16" s="34" t="str">
        <f t="shared" si="9"/>
        <v>Inner</v>
      </c>
      <c r="AB16" s="35" t="str">
        <f t="shared" si="16"/>
        <v>1.2-1.3</v>
      </c>
      <c r="AC16" s="36" t="str">
        <f t="shared" si="10"/>
        <v>15-16</v>
      </c>
      <c r="AD16" s="36" t="str">
        <f t="shared" si="11"/>
        <v>Oct</v>
      </c>
      <c r="AE16" s="35" t="str">
        <f t="shared" si="12"/>
        <v>295-305</v>
      </c>
      <c r="AF16" s="36" t="str">
        <f t="shared" si="13"/>
        <v>Inner-TI</v>
      </c>
    </row>
    <row r="17" spans="5:32" x14ac:dyDescent="0.3">
      <c r="E17" s="12">
        <v>40823.638888888891</v>
      </c>
      <c r="F17" s="16">
        <v>13.34</v>
      </c>
      <c r="G17" s="16">
        <v>1954.4500274658251</v>
      </c>
      <c r="H17" s="29">
        <v>1.1329164805144414</v>
      </c>
      <c r="I17" s="26">
        <v>300.60000000000002</v>
      </c>
      <c r="J17" s="30">
        <v>0.12593703148425786</v>
      </c>
      <c r="K17" s="31">
        <v>0.14932764729813805</v>
      </c>
      <c r="L17" s="108">
        <f ca="1">REWS!R17</f>
        <v>13.360525095360639</v>
      </c>
      <c r="M17" s="22">
        <f t="shared" si="0"/>
        <v>12.996999378966255</v>
      </c>
      <c r="N17" s="22">
        <f t="shared" ca="1" si="1"/>
        <v>13.016996729165314</v>
      </c>
      <c r="O17" s="22">
        <f t="shared" si="2"/>
        <v>1.3667781269938872</v>
      </c>
      <c r="P17" s="81">
        <f t="shared" ca="1" si="3"/>
        <v>14</v>
      </c>
      <c r="Q17" s="22">
        <f t="shared" ca="1" si="4"/>
        <v>2.8135909709542443E-2</v>
      </c>
      <c r="R17" s="3">
        <f ca="1">IF(N17&gt;'Power Curve'!$C$37,0,INDEX(Ci,$P17,1)*POWER(1-Q17,3)+INDEX(Ci,$P17,2)*3*Q17*POWER(1-Q17,2)+INDEX(Ci,$P17,3)*3*POWER(Q17,2)*(1-Q17)+INDEX(Ci,$P17,4)*POWER(Q17,3))</f>
        <v>1953.9412478031018</v>
      </c>
      <c r="S17" s="3">
        <f t="shared" si="5"/>
        <v>1954.4500274658251</v>
      </c>
      <c r="T17" s="3">
        <f t="shared" ca="1" si="6"/>
        <v>-0.50877966272332742</v>
      </c>
      <c r="U17" s="3">
        <f t="shared" ca="1" si="14"/>
        <v>0.50877966272332742</v>
      </c>
      <c r="W17" s="34">
        <f t="shared" si="7"/>
        <v>13</v>
      </c>
      <c r="X17" s="73" t="b">
        <f>COUNTIF('Power Curve'!$D$2:$D$31,W17)&gt;0</f>
        <v>1</v>
      </c>
      <c r="Y17" s="73" t="b">
        <f t="shared" si="8"/>
        <v>0</v>
      </c>
      <c r="Z17" s="73" t="b">
        <f t="shared" si="15"/>
        <v>1</v>
      </c>
      <c r="AA17" s="34" t="str">
        <f t="shared" si="9"/>
        <v>Inner</v>
      </c>
      <c r="AB17" s="35" t="str">
        <f t="shared" si="16"/>
        <v>1.3-1.4</v>
      </c>
      <c r="AC17" s="36" t="str">
        <f t="shared" si="10"/>
        <v>15-16</v>
      </c>
      <c r="AD17" s="36" t="str">
        <f t="shared" si="11"/>
        <v>Oct</v>
      </c>
      <c r="AE17" s="35" t="str">
        <f t="shared" si="12"/>
        <v>295-305</v>
      </c>
      <c r="AF17" s="36" t="str">
        <f t="shared" si="13"/>
        <v>Inner-TI</v>
      </c>
    </row>
    <row r="18" spans="5:32" x14ac:dyDescent="0.3">
      <c r="E18" s="12">
        <v>40823.645833333336</v>
      </c>
      <c r="F18" s="16">
        <v>12.93</v>
      </c>
      <c r="G18" s="16">
        <v>1972.5399475097629</v>
      </c>
      <c r="H18" s="29">
        <v>1.1331478096558476</v>
      </c>
      <c r="I18" s="26">
        <v>300</v>
      </c>
      <c r="J18" s="30">
        <v>0.15931941221964424</v>
      </c>
      <c r="K18" s="31">
        <v>0.15537333596283309</v>
      </c>
      <c r="L18" s="108">
        <f ca="1">REWS!R18</f>
        <v>12.801048849395066</v>
      </c>
      <c r="M18" s="22">
        <f t="shared" si="0"/>
        <v>12.598398745385909</v>
      </c>
      <c r="N18" s="22">
        <f t="shared" ca="1" si="1"/>
        <v>12.472754660776685</v>
      </c>
      <c r="O18" s="22">
        <f t="shared" si="2"/>
        <v>1.3051731141531271</v>
      </c>
      <c r="P18" s="81">
        <f t="shared" ca="1" si="3"/>
        <v>13</v>
      </c>
      <c r="Q18" s="22">
        <f t="shared" ca="1" si="4"/>
        <v>0.46762709296753574</v>
      </c>
      <c r="R18" s="3">
        <f ca="1">IF(N18&gt;'Power Curve'!$C$37,0,INDEX(Ci,$P18,1)*POWER(1-Q18,3)+INDEX(Ci,$P18,2)*3*Q18*POWER(1-Q18,2)+INDEX(Ci,$P18,3)*3*POWER(Q18,2)*(1-Q18)+INDEX(Ci,$P18,4)*POWER(Q18,3))</f>
        <v>1937.7036868424216</v>
      </c>
      <c r="S18" s="3">
        <f t="shared" si="5"/>
        <v>1972.5399475097629</v>
      </c>
      <c r="T18" s="3">
        <f t="shared" ca="1" si="6"/>
        <v>-34.836260667341321</v>
      </c>
      <c r="U18" s="3">
        <f t="shared" ca="1" si="14"/>
        <v>34.836260667341321</v>
      </c>
      <c r="W18" s="34">
        <f t="shared" si="7"/>
        <v>13</v>
      </c>
      <c r="X18" s="73" t="b">
        <f>COUNTIF('Power Curve'!$D$2:$D$31,W18)&gt;0</f>
        <v>1</v>
      </c>
      <c r="Y18" s="73" t="b">
        <f t="shared" si="8"/>
        <v>0</v>
      </c>
      <c r="Z18" s="73" t="b">
        <f t="shared" si="15"/>
        <v>1</v>
      </c>
      <c r="AA18" s="34" t="str">
        <f t="shared" si="9"/>
        <v>Outer</v>
      </c>
      <c r="AB18" s="35" t="str">
        <f t="shared" si="16"/>
        <v>1.3-1.4</v>
      </c>
      <c r="AC18" s="36" t="str">
        <f t="shared" si="10"/>
        <v>15-16</v>
      </c>
      <c r="AD18" s="36" t="str">
        <f t="shared" si="11"/>
        <v>Oct</v>
      </c>
      <c r="AE18" s="35" t="str">
        <f t="shared" si="12"/>
        <v>295-305</v>
      </c>
      <c r="AF18" s="36" t="str">
        <f t="shared" si="13"/>
        <v>HWS-HTI</v>
      </c>
    </row>
    <row r="19" spans="5:32" x14ac:dyDescent="0.3">
      <c r="E19" s="12">
        <v>40823.652777777781</v>
      </c>
      <c r="F19" s="16">
        <v>12.14</v>
      </c>
      <c r="G19" s="16">
        <v>1925.5899963378961</v>
      </c>
      <c r="H19" s="29">
        <v>1.1335011851810448</v>
      </c>
      <c r="I19" s="26">
        <v>299.5</v>
      </c>
      <c r="J19" s="30">
        <v>0.13344316309719934</v>
      </c>
      <c r="K19" s="31">
        <v>0.21464169089641438</v>
      </c>
      <c r="L19" s="108">
        <f ca="1">REWS!R19</f>
        <v>12.223848434819057</v>
      </c>
      <c r="M19" s="22">
        <f t="shared" si="0"/>
        <v>11.829888465257323</v>
      </c>
      <c r="N19" s="22">
        <f t="shared" ca="1" si="1"/>
        <v>11.91159502472156</v>
      </c>
      <c r="O19" s="22">
        <f t="shared" si="2"/>
        <v>1.1863973730051032</v>
      </c>
      <c r="P19" s="81">
        <f t="shared" ca="1" si="3"/>
        <v>12</v>
      </c>
      <c r="Q19" s="22">
        <f t="shared" ca="1" si="4"/>
        <v>0.89700890439755165</v>
      </c>
      <c r="R19" s="3">
        <f ca="1">IF(N19&gt;'Power Curve'!$C$37,0,INDEX(Ci,$P19,1)*POWER(1-Q19,3)+INDEX(Ci,$P19,2)*3*Q19*POWER(1-Q19,2)+INDEX(Ci,$P19,3)*3*POWER(Q19,2)*(1-Q19)+INDEX(Ci,$P19,4)*POWER(Q19,3))</f>
        <v>1909.7172447148275</v>
      </c>
      <c r="S19" s="3">
        <f t="shared" si="5"/>
        <v>1925.5899963378961</v>
      </c>
      <c r="T19" s="3">
        <f t="shared" ca="1" si="6"/>
        <v>-15.872751623068552</v>
      </c>
      <c r="U19" s="3">
        <f t="shared" ca="1" si="14"/>
        <v>15.872751623068552</v>
      </c>
      <c r="W19" s="34">
        <f t="shared" si="7"/>
        <v>12</v>
      </c>
      <c r="X19" s="73" t="b">
        <f>COUNTIF('Power Curve'!$D$2:$D$31,W19)&gt;0</f>
        <v>1</v>
      </c>
      <c r="Y19" s="73" t="b">
        <f t="shared" si="8"/>
        <v>0</v>
      </c>
      <c r="Z19" s="73" t="b">
        <f t="shared" si="15"/>
        <v>1</v>
      </c>
      <c r="AA19" s="34" t="str">
        <f t="shared" si="9"/>
        <v>Inner</v>
      </c>
      <c r="AB19" s="35" t="str">
        <f t="shared" si="16"/>
        <v>1.1-1.2</v>
      </c>
      <c r="AC19" s="36" t="str">
        <f t="shared" si="10"/>
        <v>15-16</v>
      </c>
      <c r="AD19" s="36" t="str">
        <f t="shared" si="11"/>
        <v>Oct</v>
      </c>
      <c r="AE19" s="35" t="str">
        <f t="shared" si="12"/>
        <v>295-305</v>
      </c>
      <c r="AF19" s="36" t="str">
        <f t="shared" si="13"/>
        <v>Inner-TI</v>
      </c>
    </row>
    <row r="20" spans="5:32" x14ac:dyDescent="0.3">
      <c r="E20" s="12">
        <v>40823.659722222219</v>
      </c>
      <c r="F20" s="16">
        <v>12.65</v>
      </c>
      <c r="G20" s="16">
        <v>1971.4700469970751</v>
      </c>
      <c r="H20" s="29">
        <v>1.1338138751631637</v>
      </c>
      <c r="I20" s="26">
        <v>296.2</v>
      </c>
      <c r="J20" s="30">
        <v>0.1541501976284585</v>
      </c>
      <c r="K20" s="31">
        <v>0.17187042551826084</v>
      </c>
      <c r="L20" s="108">
        <f ca="1">REWS!R20</f>
        <v>12.652055829053346</v>
      </c>
      <c r="M20" s="22">
        <f t="shared" si="0"/>
        <v>12.327994115664515</v>
      </c>
      <c r="N20" s="22">
        <f t="shared" ca="1" si="1"/>
        <v>12.329997613567476</v>
      </c>
      <c r="O20" s="22">
        <f t="shared" si="2"/>
        <v>1.263381206958806</v>
      </c>
      <c r="P20" s="81">
        <f t="shared" ca="1" si="3"/>
        <v>13</v>
      </c>
      <c r="Q20" s="22">
        <f t="shared" ca="1" si="4"/>
        <v>0.32066090190506136</v>
      </c>
      <c r="R20" s="3">
        <f ca="1">IF(N20&gt;'Power Curve'!$C$37,0,INDEX(Ci,$P20,1)*POWER(1-Q20,3)+INDEX(Ci,$P20,2)*3*Q20*POWER(1-Q20,2)+INDEX(Ci,$P20,3)*3*POWER(Q20,2)*(1-Q20)+INDEX(Ci,$P20,4)*POWER(Q20,3))</f>
        <v>1932.3075830849584</v>
      </c>
      <c r="S20" s="3">
        <f t="shared" si="5"/>
        <v>1971.4700469970751</v>
      </c>
      <c r="T20" s="3">
        <f t="shared" ca="1" si="6"/>
        <v>-39.162463912116664</v>
      </c>
      <c r="U20" s="3">
        <f t="shared" ca="1" si="14"/>
        <v>39.162463912116664</v>
      </c>
      <c r="W20" s="34">
        <f t="shared" si="7"/>
        <v>12</v>
      </c>
      <c r="X20" s="73" t="b">
        <f>COUNTIF('Power Curve'!$D$2:$D$31,W20)&gt;0</f>
        <v>1</v>
      </c>
      <c r="Y20" s="73" t="b">
        <f t="shared" si="8"/>
        <v>0</v>
      </c>
      <c r="Z20" s="73" t="b">
        <f t="shared" si="15"/>
        <v>1</v>
      </c>
      <c r="AA20" s="34" t="str">
        <f t="shared" si="9"/>
        <v>Outer</v>
      </c>
      <c r="AB20" s="35" t="str">
        <f t="shared" si="16"/>
        <v>1.2-1.3</v>
      </c>
      <c r="AC20" s="36" t="str">
        <f t="shared" si="10"/>
        <v>15-16</v>
      </c>
      <c r="AD20" s="36" t="str">
        <f t="shared" si="11"/>
        <v>Oct</v>
      </c>
      <c r="AE20" s="35" t="str">
        <f t="shared" si="12"/>
        <v>295-305</v>
      </c>
      <c r="AF20" s="36" t="str">
        <f t="shared" si="13"/>
        <v>HWS-HTI</v>
      </c>
    </row>
    <row r="21" spans="5:32" x14ac:dyDescent="0.3">
      <c r="E21" s="12">
        <v>40823.666666666664</v>
      </c>
      <c r="F21" s="16">
        <v>13.02</v>
      </c>
      <c r="G21" s="16">
        <v>1955.2000274658251</v>
      </c>
      <c r="H21" s="29">
        <v>1.1345339085414594</v>
      </c>
      <c r="I21" s="26">
        <v>298</v>
      </c>
      <c r="J21" s="30">
        <v>0.11981566820276499</v>
      </c>
      <c r="K21" s="31">
        <v>0.16979566162541582</v>
      </c>
      <c r="L21" s="108">
        <f ca="1">REWS!R21</f>
        <v>13.027238307845371</v>
      </c>
      <c r="M21" s="22">
        <f t="shared" si="0"/>
        <v>12.69126117156013</v>
      </c>
      <c r="N21" s="22">
        <f t="shared" ca="1" si="1"/>
        <v>12.698316721122785</v>
      </c>
      <c r="O21" s="22">
        <f t="shared" si="2"/>
        <v>1.3195253014677863</v>
      </c>
      <c r="P21" s="81">
        <f t="shared" ca="1" si="3"/>
        <v>13</v>
      </c>
      <c r="Q21" s="22">
        <f t="shared" ca="1" si="4"/>
        <v>0.6998397753207185</v>
      </c>
      <c r="R21" s="3">
        <f ca="1">IF(N21&gt;'Power Curve'!$C$37,0,INDEX(Ci,$P21,1)*POWER(1-Q21,3)+INDEX(Ci,$P21,2)*3*Q21*POWER(1-Q21,2)+INDEX(Ci,$P21,3)*3*POWER(Q21,2)*(1-Q21)+INDEX(Ci,$P21,4)*POWER(Q21,3))</f>
        <v>1944.9380286867672</v>
      </c>
      <c r="S21" s="3">
        <f t="shared" si="5"/>
        <v>1955.2000274658251</v>
      </c>
      <c r="T21" s="3">
        <f t="shared" ca="1" si="6"/>
        <v>-10.261998779057876</v>
      </c>
      <c r="U21" s="3">
        <f t="shared" ca="1" si="14"/>
        <v>10.261998779057876</v>
      </c>
      <c r="W21" s="34">
        <f t="shared" si="7"/>
        <v>13</v>
      </c>
      <c r="X21" s="73" t="b">
        <f>COUNTIF('Power Curve'!$D$2:$D$31,W21)&gt;0</f>
        <v>1</v>
      </c>
      <c r="Y21" s="73" t="b">
        <f t="shared" si="8"/>
        <v>0</v>
      </c>
      <c r="Z21" s="73" t="b">
        <f t="shared" si="15"/>
        <v>1</v>
      </c>
      <c r="AA21" s="34" t="str">
        <f t="shared" si="9"/>
        <v>Inner</v>
      </c>
      <c r="AB21" s="35" t="str">
        <f t="shared" si="16"/>
        <v>1.3-1.4</v>
      </c>
      <c r="AC21" s="36" t="str">
        <f t="shared" si="10"/>
        <v>16-17</v>
      </c>
      <c r="AD21" s="36" t="str">
        <f t="shared" si="11"/>
        <v>Oct</v>
      </c>
      <c r="AE21" s="35" t="str">
        <f t="shared" si="12"/>
        <v>295-305</v>
      </c>
      <c r="AF21" s="36" t="str">
        <f t="shared" si="13"/>
        <v>Inner-TI</v>
      </c>
    </row>
    <row r="22" spans="5:32" x14ac:dyDescent="0.3">
      <c r="E22" s="12">
        <v>40823.673611111109</v>
      </c>
      <c r="F22" s="16">
        <v>12.95</v>
      </c>
      <c r="G22" s="16">
        <v>1973.7899932861351</v>
      </c>
      <c r="H22" s="29">
        <v>1.1350231070292107</v>
      </c>
      <c r="I22" s="26">
        <v>300.39999999999998</v>
      </c>
      <c r="J22" s="30">
        <v>0.10733590733590734</v>
      </c>
      <c r="K22" s="31">
        <v>0.18063662932217264</v>
      </c>
      <c r="L22" s="108">
        <f ca="1">REWS!R22</f>
        <v>13.077661524781554</v>
      </c>
      <c r="M22" s="22">
        <f t="shared" si="0"/>
        <v>12.624842627400989</v>
      </c>
      <c r="N22" s="22">
        <f t="shared" ca="1" si="1"/>
        <v>12.74929874013776</v>
      </c>
      <c r="O22" s="22">
        <f t="shared" si="2"/>
        <v>1.3092601013625194</v>
      </c>
      <c r="P22" s="81">
        <f t="shared" ca="1" si="3"/>
        <v>13</v>
      </c>
      <c r="Q22" s="22">
        <f t="shared" ca="1" si="4"/>
        <v>0.75232498213734067</v>
      </c>
      <c r="R22" s="3">
        <f ca="1">IF(N22&gt;'Power Curve'!$C$37,0,INDEX(Ci,$P22,1)*POWER(1-Q22,3)+INDEX(Ci,$P22,2)*3*Q22*POWER(1-Q22,2)+INDEX(Ci,$P22,3)*3*POWER(Q22,2)*(1-Q22)+INDEX(Ci,$P22,4)*POWER(Q22,3))</f>
        <v>1946.4272662537051</v>
      </c>
      <c r="S22" s="3">
        <f t="shared" si="5"/>
        <v>1973.7899932861351</v>
      </c>
      <c r="T22" s="3">
        <f t="shared" ca="1" si="6"/>
        <v>-27.36272703243003</v>
      </c>
      <c r="U22" s="3">
        <f t="shared" ca="1" si="14"/>
        <v>27.36272703243003</v>
      </c>
      <c r="W22" s="34">
        <f t="shared" si="7"/>
        <v>13</v>
      </c>
      <c r="X22" s="73" t="b">
        <f>COUNTIF('Power Curve'!$D$2:$D$31,W22)&gt;0</f>
        <v>1</v>
      </c>
      <c r="Y22" s="73" t="b">
        <f t="shared" si="8"/>
        <v>0</v>
      </c>
      <c r="Z22" s="73" t="b">
        <f t="shared" si="15"/>
        <v>1</v>
      </c>
      <c r="AA22" s="34" t="str">
        <f t="shared" si="9"/>
        <v>Inner</v>
      </c>
      <c r="AB22" s="35" t="str">
        <f t="shared" si="16"/>
        <v>1.3-1.4</v>
      </c>
      <c r="AC22" s="36" t="str">
        <f t="shared" si="10"/>
        <v>16-17</v>
      </c>
      <c r="AD22" s="36" t="str">
        <f t="shared" si="11"/>
        <v>Oct</v>
      </c>
      <c r="AE22" s="35" t="str">
        <f t="shared" si="12"/>
        <v>295-305</v>
      </c>
      <c r="AF22" s="36" t="str">
        <f t="shared" si="13"/>
        <v>Inner-TI</v>
      </c>
    </row>
    <row r="23" spans="5:32" x14ac:dyDescent="0.3">
      <c r="E23" s="12">
        <v>40823.680555555555</v>
      </c>
      <c r="F23" s="16">
        <v>12.45</v>
      </c>
      <c r="G23" s="16">
        <v>1911.9300231933589</v>
      </c>
      <c r="H23" s="29">
        <v>1.1355400586398963</v>
      </c>
      <c r="I23" s="26">
        <v>300.7</v>
      </c>
      <c r="J23" s="30">
        <v>0.12931726907630522</v>
      </c>
      <c r="K23" s="31">
        <v>0.15272742492790428</v>
      </c>
      <c r="L23" s="108">
        <f ca="1">REWS!R23</f>
        <v>12.43785680317861</v>
      </c>
      <c r="M23" s="22">
        <f t="shared" si="0"/>
        <v>12.139239364601714</v>
      </c>
      <c r="N23" s="22">
        <f t="shared" ca="1" si="1"/>
        <v>12.127399270395584</v>
      </c>
      <c r="O23" s="22">
        <f t="shared" si="2"/>
        <v>1.2342085517160633</v>
      </c>
      <c r="P23" s="81">
        <f t="shared" ca="1" si="3"/>
        <v>13</v>
      </c>
      <c r="Q23" s="22">
        <f t="shared" ca="1" si="4"/>
        <v>0.11208901425662811</v>
      </c>
      <c r="R23" s="3">
        <f ca="1">IF(N23&gt;'Power Curve'!$C$37,0,INDEX(Ci,$P23,1)*POWER(1-Q23,3)+INDEX(Ci,$P23,2)*3*Q23*POWER(1-Q23,2)+INDEX(Ci,$P23,3)*3*POWER(Q23,2)*(1-Q23)+INDEX(Ci,$P23,4)*POWER(Q23,3))</f>
        <v>1923.0661574839905</v>
      </c>
      <c r="S23" s="3">
        <f t="shared" si="5"/>
        <v>1911.9300231933589</v>
      </c>
      <c r="T23" s="3">
        <f t="shared" ca="1" si="6"/>
        <v>11.136134290631617</v>
      </c>
      <c r="U23" s="3">
        <f t="shared" ca="1" si="14"/>
        <v>11.136134290631617</v>
      </c>
      <c r="W23" s="34">
        <f t="shared" si="7"/>
        <v>12</v>
      </c>
      <c r="X23" s="73" t="b">
        <f>COUNTIF('Power Curve'!$D$2:$D$31,W23)&gt;0</f>
        <v>1</v>
      </c>
      <c r="Y23" s="73" t="b">
        <f t="shared" si="8"/>
        <v>0</v>
      </c>
      <c r="Z23" s="73" t="b">
        <f t="shared" si="15"/>
        <v>1</v>
      </c>
      <c r="AA23" s="34" t="str">
        <f t="shared" si="9"/>
        <v>Inner</v>
      </c>
      <c r="AB23" s="35" t="str">
        <f t="shared" si="16"/>
        <v>1.2-1.3</v>
      </c>
      <c r="AC23" s="36" t="str">
        <f t="shared" si="10"/>
        <v>16-17</v>
      </c>
      <c r="AD23" s="36" t="str">
        <f t="shared" si="11"/>
        <v>Oct</v>
      </c>
      <c r="AE23" s="35" t="str">
        <f t="shared" si="12"/>
        <v>295-305</v>
      </c>
      <c r="AF23" s="36" t="str">
        <f t="shared" si="13"/>
        <v>Inner-TI</v>
      </c>
    </row>
    <row r="24" spans="5:32" x14ac:dyDescent="0.3">
      <c r="E24" s="12">
        <v>40823.6875</v>
      </c>
      <c r="F24" s="16">
        <v>12.01</v>
      </c>
      <c r="G24" s="16">
        <v>1944.3799591064451</v>
      </c>
      <c r="H24" s="29">
        <v>1.136016360616243</v>
      </c>
      <c r="I24" s="26">
        <v>301.2</v>
      </c>
      <c r="J24" s="30">
        <v>0.12156536219816819</v>
      </c>
      <c r="K24" s="31">
        <v>0.17265537451774166</v>
      </c>
      <c r="L24" s="108">
        <f ca="1">REWS!R24</f>
        <v>12.032906327597516</v>
      </c>
      <c r="M24" s="22">
        <f t="shared" si="0"/>
        <v>11.711859124102661</v>
      </c>
      <c r="N24" s="22">
        <f t="shared" ca="1" si="1"/>
        <v>11.734196816181983</v>
      </c>
      <c r="O24" s="22">
        <f t="shared" si="2"/>
        <v>1.1681555578526601</v>
      </c>
      <c r="P24" s="81">
        <f t="shared" ca="1" si="3"/>
        <v>12</v>
      </c>
      <c r="Q24" s="22">
        <f t="shared" ca="1" si="4"/>
        <v>0.72613817321265672</v>
      </c>
      <c r="R24" s="3">
        <f ca="1">IF(N24&gt;'Power Curve'!$C$37,0,INDEX(Ci,$P24,1)*POWER(1-Q24,3)+INDEX(Ci,$P24,2)*3*Q24*POWER(1-Q24,2)+INDEX(Ci,$P24,3)*3*POWER(Q24,2)*(1-Q24)+INDEX(Ci,$P24,4)*POWER(Q24,3))</f>
        <v>1892.47111096047</v>
      </c>
      <c r="S24" s="3">
        <f t="shared" si="5"/>
        <v>1944.3799591064451</v>
      </c>
      <c r="T24" s="3">
        <f t="shared" ca="1" si="6"/>
        <v>-51.908848145975071</v>
      </c>
      <c r="U24" s="3">
        <f t="shared" ca="1" si="14"/>
        <v>51.908848145975071</v>
      </c>
      <c r="W24" s="34">
        <f t="shared" si="7"/>
        <v>12</v>
      </c>
      <c r="X24" s="73" t="b">
        <f>COUNTIF('Power Curve'!$D$2:$D$31,W24)&gt;0</f>
        <v>1</v>
      </c>
      <c r="Y24" s="73" t="b">
        <f t="shared" si="8"/>
        <v>0</v>
      </c>
      <c r="Z24" s="73" t="b">
        <f t="shared" si="15"/>
        <v>1</v>
      </c>
      <c r="AA24" s="34" t="str">
        <f t="shared" si="9"/>
        <v>Inner</v>
      </c>
      <c r="AB24" s="35" t="str">
        <f t="shared" si="16"/>
        <v>1.1-1.2</v>
      </c>
      <c r="AC24" s="36" t="str">
        <f t="shared" si="10"/>
        <v>16-17</v>
      </c>
      <c r="AD24" s="36" t="str">
        <f t="shared" si="11"/>
        <v>Oct</v>
      </c>
      <c r="AE24" s="35" t="str">
        <f t="shared" si="12"/>
        <v>295-305</v>
      </c>
      <c r="AF24" s="36" t="str">
        <f t="shared" si="13"/>
        <v>Inner-TI</v>
      </c>
    </row>
    <row r="25" spans="5:32" x14ac:dyDescent="0.3">
      <c r="E25" s="12">
        <v>40823.694444444445</v>
      </c>
      <c r="F25" s="16">
        <v>11.75</v>
      </c>
      <c r="G25" s="16">
        <v>1956.449951171878</v>
      </c>
      <c r="H25" s="29">
        <v>1.1365336560817285</v>
      </c>
      <c r="I25" s="26">
        <v>302.60000000000002</v>
      </c>
      <c r="J25" s="30">
        <v>0.12340425531914893</v>
      </c>
      <c r="K25" s="31">
        <v>0.18168465364034134</v>
      </c>
      <c r="L25" s="108">
        <f ca="1">REWS!R25</f>
        <v>11.775067929080379</v>
      </c>
      <c r="M25" s="22">
        <f t="shared" si="0"/>
        <v>11.46005241657182</v>
      </c>
      <c r="N25" s="22">
        <f t="shared" ca="1" si="1"/>
        <v>11.484501759655739</v>
      </c>
      <c r="O25" s="22">
        <f t="shared" si="2"/>
        <v>1.1292380194847738</v>
      </c>
      <c r="P25" s="81">
        <f t="shared" ca="1" si="3"/>
        <v>12</v>
      </c>
      <c r="Q25" s="22">
        <f t="shared" ca="1" si="4"/>
        <v>0.48563080150278687</v>
      </c>
      <c r="R25" s="3">
        <f ca="1">IF(N25&gt;'Power Curve'!$C$37,0,INDEX(Ci,$P25,1)*POWER(1-Q25,3)+INDEX(Ci,$P25,2)*3*Q25*POWER(1-Q25,2)+INDEX(Ci,$P25,3)*3*POWER(Q25,2)*(1-Q25)+INDEX(Ci,$P25,4)*POWER(Q25,3))</f>
        <v>1859.7701954041358</v>
      </c>
      <c r="S25" s="3">
        <f t="shared" si="5"/>
        <v>1956.449951171878</v>
      </c>
      <c r="T25" s="3">
        <f t="shared" ca="1" si="6"/>
        <v>-96.679755767742108</v>
      </c>
      <c r="U25" s="3">
        <f t="shared" ca="1" si="14"/>
        <v>96.679755767742108</v>
      </c>
      <c r="W25" s="34">
        <f t="shared" si="7"/>
        <v>11</v>
      </c>
      <c r="X25" s="73" t="b">
        <f>COUNTIF('Power Curve'!$D$2:$D$31,W25)&gt;0</f>
        <v>1</v>
      </c>
      <c r="Y25" s="73" t="b">
        <f t="shared" si="8"/>
        <v>0</v>
      </c>
      <c r="Z25" s="73" t="b">
        <f t="shared" si="15"/>
        <v>1</v>
      </c>
      <c r="AA25" s="34" t="str">
        <f t="shared" si="9"/>
        <v>Inner</v>
      </c>
      <c r="AB25" s="35" t="str">
        <f t="shared" si="16"/>
        <v>1.1-1.2</v>
      </c>
      <c r="AC25" s="36" t="str">
        <f t="shared" si="10"/>
        <v>16-17</v>
      </c>
      <c r="AD25" s="36" t="str">
        <f t="shared" si="11"/>
        <v>Oct</v>
      </c>
      <c r="AE25" s="35" t="str">
        <f t="shared" si="12"/>
        <v>295-305</v>
      </c>
      <c r="AF25" s="36" t="str">
        <f t="shared" si="13"/>
        <v>Inner-TI</v>
      </c>
    </row>
    <row r="26" spans="5:32" x14ac:dyDescent="0.3">
      <c r="E26" s="12">
        <v>40823.701388888891</v>
      </c>
      <c r="F26" s="16">
        <v>11.43</v>
      </c>
      <c r="G26" s="16">
        <v>1934.809936523438</v>
      </c>
      <c r="H26" s="29">
        <v>1.1367650162165026</v>
      </c>
      <c r="I26" s="26">
        <v>302.89999999999998</v>
      </c>
      <c r="J26" s="30">
        <v>0.10936132983377078</v>
      </c>
      <c r="K26" s="31">
        <v>0.15628204181793479</v>
      </c>
      <c r="L26" s="108">
        <f ca="1">REWS!R26</f>
        <v>11.44685133998949</v>
      </c>
      <c r="M26" s="22">
        <f t="shared" si="0"/>
        <v>11.148705259574649</v>
      </c>
      <c r="N26" s="22">
        <f t="shared" ca="1" si="1"/>
        <v>11.165141884489058</v>
      </c>
      <c r="O26" s="22">
        <f t="shared" si="2"/>
        <v>1.0811183127184809</v>
      </c>
      <c r="P26" s="81">
        <f t="shared" ca="1" si="3"/>
        <v>12</v>
      </c>
      <c r="Q26" s="22">
        <f t="shared" ca="1" si="4"/>
        <v>0.17802197145829776</v>
      </c>
      <c r="R26" s="3">
        <f ca="1">IF(N26&gt;'Power Curve'!$C$37,0,INDEX(Ci,$P26,1)*POWER(1-Q26,3)+INDEX(Ci,$P26,2)*3*Q26*POWER(1-Q26,2)+INDEX(Ci,$P26,3)*3*POWER(Q26,2)*(1-Q26)+INDEX(Ci,$P26,4)*POWER(Q26,3))</f>
        <v>1808.3399043131076</v>
      </c>
      <c r="S26" s="3">
        <f t="shared" si="5"/>
        <v>1934.809936523438</v>
      </c>
      <c r="T26" s="3">
        <f t="shared" ca="1" si="6"/>
        <v>-126.47003221033037</v>
      </c>
      <c r="U26" s="3">
        <f t="shared" ca="1" si="14"/>
        <v>126.47003221033037</v>
      </c>
      <c r="W26" s="34">
        <f t="shared" si="7"/>
        <v>11</v>
      </c>
      <c r="X26" s="73" t="b">
        <f>COUNTIF('Power Curve'!$D$2:$D$31,W26)&gt;0</f>
        <v>1</v>
      </c>
      <c r="Y26" s="73" t="b">
        <f t="shared" si="8"/>
        <v>0</v>
      </c>
      <c r="Z26" s="73" t="b">
        <f t="shared" si="15"/>
        <v>1</v>
      </c>
      <c r="AA26" s="34" t="str">
        <f t="shared" si="9"/>
        <v>Inner</v>
      </c>
      <c r="AB26" s="35" t="str">
        <f t="shared" si="16"/>
        <v>1.0-1.1</v>
      </c>
      <c r="AC26" s="36" t="str">
        <f t="shared" si="10"/>
        <v>16-17</v>
      </c>
      <c r="AD26" s="36" t="str">
        <f t="shared" si="11"/>
        <v>Oct</v>
      </c>
      <c r="AE26" s="35" t="str">
        <f t="shared" si="12"/>
        <v>295-305</v>
      </c>
      <c r="AF26" s="36" t="str">
        <f t="shared" si="13"/>
        <v>Inner-TI</v>
      </c>
    </row>
    <row r="27" spans="5:32" x14ac:dyDescent="0.3">
      <c r="E27" s="12">
        <v>40823.708333333336</v>
      </c>
      <c r="F27" s="16">
        <v>10.59</v>
      </c>
      <c r="G27" s="16">
        <v>1720.3499450683589</v>
      </c>
      <c r="H27" s="29">
        <v>1.1370780883773997</v>
      </c>
      <c r="I27" s="26">
        <v>301.39999999999998</v>
      </c>
      <c r="J27" s="30">
        <v>0.11142587346553352</v>
      </c>
      <c r="K27" s="31">
        <v>0.19687816294709987</v>
      </c>
      <c r="L27" s="108">
        <f ca="1">REWS!R27</f>
        <v>10.508855337414428</v>
      </c>
      <c r="M27" s="22">
        <f t="shared" si="0"/>
        <v>10.330326010200983</v>
      </c>
      <c r="N27" s="22">
        <f t="shared" ca="1" si="1"/>
        <v>10.251171069833019</v>
      </c>
      <c r="O27" s="22">
        <f t="shared" si="2"/>
        <v>0.95463516161703188</v>
      </c>
      <c r="P27" s="81">
        <f t="shared" ca="1" si="3"/>
        <v>11</v>
      </c>
      <c r="Q27" s="22">
        <f t="shared" ca="1" si="4"/>
        <v>0.29235749431281743</v>
      </c>
      <c r="R27" s="3">
        <f ca="1">IF(N27&gt;'Power Curve'!$C$37,0,INDEX(Ci,$P27,1)*POWER(1-Q27,3)+INDEX(Ci,$P27,2)*3*Q27*POWER(1-Q27,2)+INDEX(Ci,$P27,3)*3*POWER(Q27,2)*(1-Q27)+INDEX(Ci,$P27,4)*POWER(Q27,3))</f>
        <v>1604.6356965495488</v>
      </c>
      <c r="S27" s="3">
        <f t="shared" si="5"/>
        <v>1720.3499450683589</v>
      </c>
      <c r="T27" s="3">
        <f t="shared" ca="1" si="6"/>
        <v>-115.71424851881011</v>
      </c>
      <c r="U27" s="3">
        <f t="shared" ca="1" si="14"/>
        <v>115.71424851881011</v>
      </c>
      <c r="W27" s="34">
        <f t="shared" si="7"/>
        <v>10</v>
      </c>
      <c r="X27" s="73" t="b">
        <f>COUNTIF('Power Curve'!$D$2:$D$31,W27)&gt;0</f>
        <v>1</v>
      </c>
      <c r="Y27" s="73" t="b">
        <f t="shared" si="8"/>
        <v>0</v>
      </c>
      <c r="Z27" s="73" t="b">
        <f t="shared" si="15"/>
        <v>1</v>
      </c>
      <c r="AA27" s="34" t="str">
        <f t="shared" si="9"/>
        <v>Inner</v>
      </c>
      <c r="AB27" s="35" t="str">
        <f t="shared" si="16"/>
        <v>0.9-1.0</v>
      </c>
      <c r="AC27" s="36" t="str">
        <f t="shared" si="10"/>
        <v>17-18</v>
      </c>
      <c r="AD27" s="36" t="str">
        <f t="shared" si="11"/>
        <v>Oct</v>
      </c>
      <c r="AE27" s="35" t="str">
        <f t="shared" si="12"/>
        <v>295-305</v>
      </c>
      <c r="AF27" s="36" t="str">
        <f t="shared" si="13"/>
        <v>Inner-TI</v>
      </c>
    </row>
    <row r="28" spans="5:32" x14ac:dyDescent="0.3">
      <c r="E28" s="12">
        <v>40823.715277777781</v>
      </c>
      <c r="F28" s="16">
        <v>10.72</v>
      </c>
      <c r="G28" s="16">
        <v>1792.5600280761739</v>
      </c>
      <c r="H28" s="29">
        <v>1.1373502761442322</v>
      </c>
      <c r="I28" s="26">
        <v>300.8</v>
      </c>
      <c r="J28" s="30">
        <v>0.11567164179104476</v>
      </c>
      <c r="K28" s="31">
        <v>0.18579423507043269</v>
      </c>
      <c r="L28" s="108">
        <f ca="1">REWS!R28</f>
        <v>10.702768630524204</v>
      </c>
      <c r="M28" s="22">
        <f t="shared" si="0"/>
        <v>10.457972646946235</v>
      </c>
      <c r="N28" s="22">
        <f t="shared" ca="1" si="1"/>
        <v>10.441162461251524</v>
      </c>
      <c r="O28" s="22">
        <f t="shared" si="2"/>
        <v>0.97436336080511976</v>
      </c>
      <c r="P28" s="81">
        <f t="shared" ca="1" si="3"/>
        <v>11</v>
      </c>
      <c r="Q28" s="22">
        <f t="shared" ca="1" si="4"/>
        <v>0.47674523341960112</v>
      </c>
      <c r="R28" s="3">
        <f ca="1">IF(N28&gt;'Power Curve'!$C$37,0,INDEX(Ci,$P28,1)*POWER(1-Q28,3)+INDEX(Ci,$P28,2)*3*Q28*POWER(1-Q28,2)+INDEX(Ci,$P28,3)*3*POWER(Q28,2)*(1-Q28)+INDEX(Ci,$P28,4)*POWER(Q28,3))</f>
        <v>1655.8441242383785</v>
      </c>
      <c r="S28" s="3">
        <f t="shared" si="5"/>
        <v>1792.5600280761739</v>
      </c>
      <c r="T28" s="3">
        <f t="shared" ca="1" si="6"/>
        <v>-136.71590383779539</v>
      </c>
      <c r="U28" s="3">
        <f t="shared" ca="1" si="14"/>
        <v>136.71590383779539</v>
      </c>
      <c r="W28" s="34">
        <f t="shared" si="7"/>
        <v>10</v>
      </c>
      <c r="X28" s="73" t="b">
        <f>COUNTIF('Power Curve'!$D$2:$D$31,W28)&gt;0</f>
        <v>1</v>
      </c>
      <c r="Y28" s="73" t="b">
        <f t="shared" si="8"/>
        <v>0</v>
      </c>
      <c r="Z28" s="73" t="b">
        <f t="shared" si="15"/>
        <v>1</v>
      </c>
      <c r="AA28" s="34" t="str">
        <f t="shared" si="9"/>
        <v>Inner</v>
      </c>
      <c r="AB28" s="35" t="str">
        <f t="shared" si="16"/>
        <v>0.9-1.0</v>
      </c>
      <c r="AC28" s="36" t="str">
        <f t="shared" si="10"/>
        <v>17-18</v>
      </c>
      <c r="AD28" s="36" t="str">
        <f t="shared" si="11"/>
        <v>Oct</v>
      </c>
      <c r="AE28" s="35" t="str">
        <f t="shared" si="12"/>
        <v>295-305</v>
      </c>
      <c r="AF28" s="36" t="str">
        <f t="shared" si="13"/>
        <v>Inner-TI</v>
      </c>
    </row>
    <row r="29" spans="5:32" x14ac:dyDescent="0.3">
      <c r="E29" s="12">
        <v>40823.722222222219</v>
      </c>
      <c r="F29" s="16">
        <v>10.7</v>
      </c>
      <c r="G29" s="16">
        <v>1588.3000335693409</v>
      </c>
      <c r="H29" s="29">
        <v>1.137663337051511</v>
      </c>
      <c r="I29" s="26">
        <v>303.60000000000002</v>
      </c>
      <c r="J29" s="30">
        <v>0.10747663551401869</v>
      </c>
      <c r="K29" s="31">
        <v>0.172013357208744</v>
      </c>
      <c r="L29" s="108">
        <f ca="1">REWS!R29</f>
        <v>10.771622596181821</v>
      </c>
      <c r="M29" s="22">
        <f t="shared" si="0"/>
        <v>10.439419160972284</v>
      </c>
      <c r="N29" s="22">
        <f t="shared" ca="1" si="1"/>
        <v>10.509297507041358</v>
      </c>
      <c r="O29" s="22">
        <f t="shared" si="2"/>
        <v>0.97149585973920449</v>
      </c>
      <c r="P29" s="81">
        <f t="shared" ca="1" si="3"/>
        <v>11</v>
      </c>
      <c r="Q29" s="22">
        <f t="shared" ca="1" si="4"/>
        <v>0.54287068759584212</v>
      </c>
      <c r="R29" s="3">
        <f ca="1">IF(N29&gt;'Power Curve'!$C$37,0,INDEX(Ci,$P29,1)*POWER(1-Q29,3)+INDEX(Ci,$P29,2)*3*Q29*POWER(1-Q29,2)+INDEX(Ci,$P29,3)*3*POWER(Q29,2)*(1-Q29)+INDEX(Ci,$P29,4)*POWER(Q29,3))</f>
        <v>1673.3558185292734</v>
      </c>
      <c r="S29" s="3">
        <f t="shared" si="5"/>
        <v>1588.3000335693409</v>
      </c>
      <c r="T29" s="3">
        <f t="shared" ca="1" si="6"/>
        <v>85.055784959932453</v>
      </c>
      <c r="U29" s="3">
        <f t="shared" ca="1" si="14"/>
        <v>85.055784959932453</v>
      </c>
      <c r="W29" s="34">
        <f t="shared" si="7"/>
        <v>10</v>
      </c>
      <c r="X29" s="73" t="b">
        <f>COUNTIF('Power Curve'!$D$2:$D$31,W29)&gt;0</f>
        <v>1</v>
      </c>
      <c r="Y29" s="73" t="b">
        <f t="shared" si="8"/>
        <v>0</v>
      </c>
      <c r="Z29" s="73" t="b">
        <f t="shared" si="15"/>
        <v>1</v>
      </c>
      <c r="AA29" s="34" t="str">
        <f t="shared" si="9"/>
        <v>Inner</v>
      </c>
      <c r="AB29" s="35" t="str">
        <f t="shared" si="16"/>
        <v>0.9-1.0</v>
      </c>
      <c r="AC29" s="36" t="str">
        <f t="shared" si="10"/>
        <v>17-18</v>
      </c>
      <c r="AD29" s="36" t="str">
        <f t="shared" si="11"/>
        <v>Oct</v>
      </c>
      <c r="AE29" s="35" t="str">
        <f t="shared" si="12"/>
        <v>295-305</v>
      </c>
      <c r="AF29" s="36" t="str">
        <f t="shared" si="13"/>
        <v>Inner-TI</v>
      </c>
    </row>
    <row r="30" spans="5:32" x14ac:dyDescent="0.3">
      <c r="E30" s="12">
        <v>40823.729166666664</v>
      </c>
      <c r="F30" s="16">
        <v>11.12</v>
      </c>
      <c r="G30" s="16">
        <v>1715.8900299072291</v>
      </c>
      <c r="H30" s="29">
        <v>1.1380991294372131</v>
      </c>
      <c r="I30" s="26">
        <v>303.2</v>
      </c>
      <c r="J30" s="30">
        <v>0.11690647482014389</v>
      </c>
      <c r="K30" s="31">
        <v>0.20050643560280154</v>
      </c>
      <c r="L30" s="108">
        <f ca="1">REWS!R30</f>
        <v>11.089620151460075</v>
      </c>
      <c r="M30" s="22">
        <f t="shared" si="0"/>
        <v>10.850575871401343</v>
      </c>
      <c r="N30" s="22">
        <f t="shared" ca="1" si="1"/>
        <v>10.820932089787661</v>
      </c>
      <c r="O30" s="22">
        <f t="shared" si="2"/>
        <v>1.0350414547324478</v>
      </c>
      <c r="P30" s="81">
        <f t="shared" ca="1" si="3"/>
        <v>11</v>
      </c>
      <c r="Q30" s="22">
        <f t="shared" ca="1" si="4"/>
        <v>0.8453138441570911</v>
      </c>
      <c r="R30" s="3">
        <f ca="1">IF(N30&gt;'Power Curve'!$C$37,0,INDEX(Ci,$P30,1)*POWER(1-Q30,3)+INDEX(Ci,$P30,2)*3*Q30*POWER(1-Q30,2)+INDEX(Ci,$P30,3)*3*POWER(Q30,2)*(1-Q30)+INDEX(Ci,$P30,4)*POWER(Q30,3))</f>
        <v>1745.5308238258358</v>
      </c>
      <c r="S30" s="3">
        <f t="shared" si="5"/>
        <v>1715.8900299072291</v>
      </c>
      <c r="T30" s="3">
        <f t="shared" ca="1" si="6"/>
        <v>29.640793918606732</v>
      </c>
      <c r="U30" s="3">
        <f t="shared" ca="1" si="14"/>
        <v>29.640793918606732</v>
      </c>
      <c r="W30" s="34">
        <f t="shared" si="7"/>
        <v>11</v>
      </c>
      <c r="X30" s="73" t="b">
        <f>COUNTIF('Power Curve'!$D$2:$D$31,W30)&gt;0</f>
        <v>1</v>
      </c>
      <c r="Y30" s="73" t="b">
        <f t="shared" si="8"/>
        <v>0</v>
      </c>
      <c r="Z30" s="73" t="b">
        <f t="shared" si="15"/>
        <v>1</v>
      </c>
      <c r="AA30" s="34" t="str">
        <f t="shared" si="9"/>
        <v>Inner</v>
      </c>
      <c r="AB30" s="35" t="str">
        <f t="shared" si="16"/>
        <v>1.0-1.1</v>
      </c>
      <c r="AC30" s="36" t="str">
        <f t="shared" si="10"/>
        <v>17-18</v>
      </c>
      <c r="AD30" s="36" t="str">
        <f t="shared" si="11"/>
        <v>Oct</v>
      </c>
      <c r="AE30" s="35" t="str">
        <f t="shared" si="12"/>
        <v>295-305</v>
      </c>
      <c r="AF30" s="36" t="str">
        <f t="shared" si="13"/>
        <v>Inner-TI</v>
      </c>
    </row>
    <row r="31" spans="5:32" x14ac:dyDescent="0.3">
      <c r="E31" s="12">
        <v>40823.736111111109</v>
      </c>
      <c r="F31" s="16">
        <v>11.01</v>
      </c>
      <c r="G31" s="16">
        <v>1601.820007324219</v>
      </c>
      <c r="H31" s="29">
        <v>1.138467486668419</v>
      </c>
      <c r="I31" s="26">
        <v>302.60000000000002</v>
      </c>
      <c r="J31" s="30">
        <v>0.10535876475930972</v>
      </c>
      <c r="K31" s="31">
        <v>0.23210634360355997</v>
      </c>
      <c r="L31" s="108">
        <f ca="1">REWS!R31</f>
        <v>10.976527843154793</v>
      </c>
      <c r="M31" s="22">
        <f t="shared" si="0"/>
        <v>10.74439996579274</v>
      </c>
      <c r="N31" s="22">
        <f t="shared" ca="1" si="1"/>
        <v>10.711735275432826</v>
      </c>
      <c r="O31" s="22">
        <f t="shared" si="2"/>
        <v>1.0186316262541424</v>
      </c>
      <c r="P31" s="81">
        <f t="shared" ca="1" si="3"/>
        <v>11</v>
      </c>
      <c r="Q31" s="22">
        <f t="shared" ca="1" si="4"/>
        <v>0.73933770720570891</v>
      </c>
      <c r="R31" s="3">
        <f ca="1">IF(N31&gt;'Power Curve'!$C$37,0,INDEX(Ci,$P31,1)*POWER(1-Q31,3)+INDEX(Ci,$P31,2)*3*Q31*POWER(1-Q31,2)+INDEX(Ci,$P31,3)*3*POWER(Q31,2)*(1-Q31)+INDEX(Ci,$P31,4)*POWER(Q31,3))</f>
        <v>1721.9134037147403</v>
      </c>
      <c r="S31" s="3">
        <f t="shared" si="5"/>
        <v>1601.820007324219</v>
      </c>
      <c r="T31" s="3">
        <f t="shared" ca="1" si="6"/>
        <v>120.09339639052132</v>
      </c>
      <c r="U31" s="3">
        <f t="shared" ca="1" si="14"/>
        <v>120.09339639052132</v>
      </c>
      <c r="W31" s="34">
        <f t="shared" si="7"/>
        <v>11</v>
      </c>
      <c r="X31" s="73" t="b">
        <f>COUNTIF('Power Curve'!$D$2:$D$31,W31)&gt;0</f>
        <v>1</v>
      </c>
      <c r="Y31" s="73" t="b">
        <f t="shared" si="8"/>
        <v>0</v>
      </c>
      <c r="Z31" s="73" t="b">
        <f t="shared" si="15"/>
        <v>1</v>
      </c>
      <c r="AA31" s="34" t="str">
        <f t="shared" si="9"/>
        <v>Inner</v>
      </c>
      <c r="AB31" s="35" t="str">
        <f t="shared" si="16"/>
        <v>1.0-1.1</v>
      </c>
      <c r="AC31" s="36" t="str">
        <f t="shared" si="10"/>
        <v>17-18</v>
      </c>
      <c r="AD31" s="36" t="str">
        <f t="shared" si="11"/>
        <v>Oct</v>
      </c>
      <c r="AE31" s="35" t="str">
        <f t="shared" si="12"/>
        <v>295-305</v>
      </c>
      <c r="AF31" s="36" t="str">
        <f t="shared" si="13"/>
        <v>Inner-TI</v>
      </c>
    </row>
    <row r="32" spans="5:32" x14ac:dyDescent="0.3">
      <c r="E32" s="12">
        <v>40823.743055555555</v>
      </c>
      <c r="F32" s="16">
        <v>10.81</v>
      </c>
      <c r="G32" s="16">
        <v>1881.109985351563</v>
      </c>
      <c r="H32" s="29">
        <v>1.1392723306394332</v>
      </c>
      <c r="I32" s="26">
        <v>303.89999999999998</v>
      </c>
      <c r="J32" s="30">
        <v>0.12025901942645699</v>
      </c>
      <c r="K32" s="31">
        <v>0.20327695251001524</v>
      </c>
      <c r="L32" s="108">
        <f ca="1">REWS!R32</f>
        <v>10.875129071435971</v>
      </c>
      <c r="M32" s="22">
        <f t="shared" si="0"/>
        <v>10.551710023969775</v>
      </c>
      <c r="N32" s="22">
        <f t="shared" ca="1" si="1"/>
        <v>10.615282926460319</v>
      </c>
      <c r="O32" s="22">
        <f t="shared" si="2"/>
        <v>0.98885077459401527</v>
      </c>
      <c r="P32" s="81">
        <f t="shared" ca="1" si="3"/>
        <v>11</v>
      </c>
      <c r="Q32" s="22">
        <f t="shared" ca="1" si="4"/>
        <v>0.64573014727472344</v>
      </c>
      <c r="R32" s="3">
        <f ca="1">IF(N32&gt;'Power Curve'!$C$37,0,INDEX(Ci,$P32,1)*POWER(1-Q32,3)+INDEX(Ci,$P32,2)*3*Q32*POWER(1-Q32,2)+INDEX(Ci,$P32,3)*3*POWER(Q32,2)*(1-Q32)+INDEX(Ci,$P32,4)*POWER(Q32,3))</f>
        <v>1699.4834641828836</v>
      </c>
      <c r="S32" s="3">
        <f t="shared" si="5"/>
        <v>1881.109985351563</v>
      </c>
      <c r="T32" s="3">
        <f t="shared" ca="1" si="6"/>
        <v>-181.62652116867935</v>
      </c>
      <c r="U32" s="3">
        <f t="shared" ca="1" si="14"/>
        <v>181.62652116867935</v>
      </c>
      <c r="W32" s="34">
        <f t="shared" si="7"/>
        <v>11</v>
      </c>
      <c r="X32" s="73" t="b">
        <f>COUNTIF('Power Curve'!$D$2:$D$31,W32)&gt;0</f>
        <v>1</v>
      </c>
      <c r="Y32" s="73" t="b">
        <f t="shared" si="8"/>
        <v>0</v>
      </c>
      <c r="Z32" s="73" t="b">
        <f t="shared" si="15"/>
        <v>1</v>
      </c>
      <c r="AA32" s="34" t="str">
        <f t="shared" si="9"/>
        <v>Inner</v>
      </c>
      <c r="AB32" s="35" t="str">
        <f t="shared" si="16"/>
        <v>0.9-1.0</v>
      </c>
      <c r="AC32" s="36" t="str">
        <f t="shared" si="10"/>
        <v>17-18</v>
      </c>
      <c r="AD32" s="36" t="str">
        <f t="shared" si="11"/>
        <v>Oct</v>
      </c>
      <c r="AE32" s="35" t="str">
        <f t="shared" si="12"/>
        <v>295-305</v>
      </c>
      <c r="AF32" s="36" t="str">
        <f t="shared" si="13"/>
        <v>Inner-TI</v>
      </c>
    </row>
    <row r="33" spans="5:32" x14ac:dyDescent="0.3">
      <c r="E33" s="12">
        <v>40823.75</v>
      </c>
      <c r="F33" s="16">
        <v>10.84</v>
      </c>
      <c r="G33" s="16">
        <v>1806.059982299802</v>
      </c>
      <c r="H33" s="29">
        <v>1.1399137552505731</v>
      </c>
      <c r="I33" s="26">
        <v>302.8</v>
      </c>
      <c r="J33" s="30">
        <v>0.11900369003690037</v>
      </c>
      <c r="K33" s="31">
        <v>0.20118619727963627</v>
      </c>
      <c r="L33" s="108">
        <f ca="1">REWS!R33</f>
        <v>10.925645161754389</v>
      </c>
      <c r="M33" s="22">
        <f t="shared" si="0"/>
        <v>10.582978586939046</v>
      </c>
      <c r="N33" s="22">
        <f t="shared" ca="1" si="1"/>
        <v>10.666593062300819</v>
      </c>
      <c r="O33" s="22">
        <f t="shared" si="2"/>
        <v>0.99368343179762131</v>
      </c>
      <c r="P33" s="81">
        <f t="shared" ca="1" si="3"/>
        <v>11</v>
      </c>
      <c r="Q33" s="22">
        <f t="shared" ca="1" si="4"/>
        <v>0.69552692948814288</v>
      </c>
      <c r="R33" s="3">
        <f ca="1">IF(N33&gt;'Power Curve'!$C$37,0,INDEX(Ci,$P33,1)*POWER(1-Q33,3)+INDEX(Ci,$P33,2)*3*Q33*POWER(1-Q33,2)+INDEX(Ci,$P33,3)*3*POWER(Q33,2)*(1-Q33)+INDEX(Ci,$P33,4)*POWER(Q33,3))</f>
        <v>1711.587254088347</v>
      </c>
      <c r="S33" s="3">
        <f t="shared" si="5"/>
        <v>1806.059982299802</v>
      </c>
      <c r="T33" s="3">
        <f t="shared" ca="1" si="6"/>
        <v>-94.472728211454978</v>
      </c>
      <c r="U33" s="3">
        <f t="shared" ca="1" si="14"/>
        <v>94.472728211454978</v>
      </c>
      <c r="W33" s="34">
        <f t="shared" si="7"/>
        <v>11</v>
      </c>
      <c r="X33" s="73" t="b">
        <f>COUNTIF('Power Curve'!$D$2:$D$31,W33)&gt;0</f>
        <v>1</v>
      </c>
      <c r="Y33" s="73" t="b">
        <f t="shared" si="8"/>
        <v>0</v>
      </c>
      <c r="Z33" s="73" t="b">
        <f t="shared" si="15"/>
        <v>1</v>
      </c>
      <c r="AA33" s="34" t="str">
        <f t="shared" si="9"/>
        <v>Inner</v>
      </c>
      <c r="AB33" s="35" t="str">
        <f t="shared" si="16"/>
        <v>0.9-1.0</v>
      </c>
      <c r="AC33" s="36" t="str">
        <f t="shared" si="10"/>
        <v>18-19</v>
      </c>
      <c r="AD33" s="36" t="str">
        <f t="shared" si="11"/>
        <v>Oct</v>
      </c>
      <c r="AE33" s="35" t="str">
        <f t="shared" si="12"/>
        <v>295-305</v>
      </c>
      <c r="AF33" s="36" t="str">
        <f t="shared" si="13"/>
        <v>Inner-TI</v>
      </c>
    </row>
    <row r="34" spans="5:32" x14ac:dyDescent="0.3">
      <c r="E34" s="12">
        <v>40823.756944444445</v>
      </c>
      <c r="F34" s="16">
        <v>11.09</v>
      </c>
      <c r="G34" s="16">
        <v>1670.8799743652339</v>
      </c>
      <c r="H34" s="29">
        <v>1.1404734369537446</v>
      </c>
      <c r="I34" s="26">
        <v>301.39999999999998</v>
      </c>
      <c r="J34" s="30">
        <v>0.10459873760144274</v>
      </c>
      <c r="K34" s="31">
        <v>0.22580652907338969</v>
      </c>
      <c r="L34" s="108">
        <f ca="1">REWS!R34</f>
        <v>10.974948683398136</v>
      </c>
      <c r="M34" s="22">
        <f t="shared" si="0"/>
        <v>10.828822658239799</v>
      </c>
      <c r="N34" s="22">
        <f t="shared" ca="1" si="1"/>
        <v>10.716480881496913</v>
      </c>
      <c r="O34" s="22">
        <f t="shared" si="2"/>
        <v>1.0316794255151145</v>
      </c>
      <c r="P34" s="81">
        <f t="shared" ca="1" si="3"/>
        <v>11</v>
      </c>
      <c r="Q34" s="22">
        <f t="shared" ca="1" si="4"/>
        <v>0.74394334521022809</v>
      </c>
      <c r="R34" s="3">
        <f ca="1">IF(N34&gt;'Power Curve'!$C$37,0,INDEX(Ci,$P34,1)*POWER(1-Q34,3)+INDEX(Ci,$P34,2)*3*Q34*POWER(1-Q34,2)+INDEX(Ci,$P34,3)*3*POWER(Q34,2)*(1-Q34)+INDEX(Ci,$P34,4)*POWER(Q34,3))</f>
        <v>1722.9806279958775</v>
      </c>
      <c r="S34" s="3">
        <f t="shared" si="5"/>
        <v>1670.8799743652339</v>
      </c>
      <c r="T34" s="3">
        <f t="shared" ca="1" si="6"/>
        <v>52.100653630643592</v>
      </c>
      <c r="U34" s="3">
        <f t="shared" ca="1" si="14"/>
        <v>52.100653630643592</v>
      </c>
      <c r="W34" s="34">
        <f t="shared" si="7"/>
        <v>11</v>
      </c>
      <c r="X34" s="73" t="b">
        <f>COUNTIF('Power Curve'!$D$2:$D$31,W34)&gt;0</f>
        <v>1</v>
      </c>
      <c r="Y34" s="73" t="b">
        <f t="shared" si="8"/>
        <v>0</v>
      </c>
      <c r="Z34" s="73" t="b">
        <f t="shared" si="15"/>
        <v>1</v>
      </c>
      <c r="AA34" s="34" t="str">
        <f t="shared" si="9"/>
        <v>Inner</v>
      </c>
      <c r="AB34" s="35" t="str">
        <f t="shared" si="16"/>
        <v>1.0-1.1</v>
      </c>
      <c r="AC34" s="36" t="str">
        <f t="shared" si="10"/>
        <v>18-19</v>
      </c>
      <c r="AD34" s="36" t="str">
        <f t="shared" si="11"/>
        <v>Oct</v>
      </c>
      <c r="AE34" s="35" t="str">
        <f t="shared" si="12"/>
        <v>295-305</v>
      </c>
      <c r="AF34" s="36" t="str">
        <f t="shared" si="13"/>
        <v>Inner-TI</v>
      </c>
    </row>
    <row r="35" spans="5:32" x14ac:dyDescent="0.3">
      <c r="E35" s="12">
        <v>40823.763888888891</v>
      </c>
      <c r="F35" s="16">
        <v>10.15</v>
      </c>
      <c r="G35" s="16">
        <v>1461.3500518798851</v>
      </c>
      <c r="H35" s="29">
        <v>1.1413469173087762</v>
      </c>
      <c r="I35" s="26">
        <v>301.5</v>
      </c>
      <c r="J35" s="30">
        <v>0.11231527093596058</v>
      </c>
      <c r="K35" s="31">
        <v>0.20835866304649678</v>
      </c>
      <c r="L35" s="108">
        <f ca="1">REWS!R35</f>
        <v>10.123306549685388</v>
      </c>
      <c r="M35" s="22">
        <f t="shared" si="0"/>
        <v>9.9134899214964367</v>
      </c>
      <c r="N35" s="22">
        <f t="shared" ca="1" si="1"/>
        <v>9.8874184682290611</v>
      </c>
      <c r="O35" s="22">
        <f t="shared" si="2"/>
        <v>0.89021180040338366</v>
      </c>
      <c r="P35" s="81">
        <f t="shared" ca="1" si="3"/>
        <v>10</v>
      </c>
      <c r="Q35" s="22">
        <f t="shared" ca="1" si="4"/>
        <v>0.93355571849797547</v>
      </c>
      <c r="R35" s="3">
        <f ca="1">IF(N35&gt;'Power Curve'!$C$37,0,INDEX(Ci,$P35,1)*POWER(1-Q35,3)+INDEX(Ci,$P35,2)*3*Q35*POWER(1-Q35,2)+INDEX(Ci,$P35,3)*3*POWER(Q35,2)*(1-Q35)+INDEX(Ci,$P35,4)*POWER(Q35,3))</f>
        <v>1500.4253455446931</v>
      </c>
      <c r="S35" s="3">
        <f t="shared" si="5"/>
        <v>1461.3500518798851</v>
      </c>
      <c r="T35" s="3">
        <f t="shared" ca="1" si="6"/>
        <v>39.075293664807987</v>
      </c>
      <c r="U35" s="3">
        <f t="shared" ca="1" si="14"/>
        <v>39.075293664807987</v>
      </c>
      <c r="W35" s="34">
        <f t="shared" si="7"/>
        <v>10</v>
      </c>
      <c r="X35" s="73" t="b">
        <f>COUNTIF('Power Curve'!$D$2:$D$31,W35)&gt;0</f>
        <v>1</v>
      </c>
      <c r="Y35" s="73" t="b">
        <f t="shared" si="8"/>
        <v>0</v>
      </c>
      <c r="Z35" s="73" t="b">
        <f t="shared" si="15"/>
        <v>1</v>
      </c>
      <c r="AA35" s="34" t="str">
        <f t="shared" si="9"/>
        <v>Inner</v>
      </c>
      <c r="AB35" s="35" t="str">
        <f t="shared" si="16"/>
        <v>0.8-0.9</v>
      </c>
      <c r="AC35" s="36" t="str">
        <f t="shared" si="10"/>
        <v>18-19</v>
      </c>
      <c r="AD35" s="36" t="str">
        <f t="shared" si="11"/>
        <v>Oct</v>
      </c>
      <c r="AE35" s="35" t="str">
        <f t="shared" si="12"/>
        <v>295-305</v>
      </c>
      <c r="AF35" s="36" t="str">
        <f t="shared" si="13"/>
        <v>Inner-TI</v>
      </c>
    </row>
    <row r="36" spans="5:32" x14ac:dyDescent="0.3">
      <c r="E36" s="12">
        <v>40823.770833333336</v>
      </c>
      <c r="F36" s="16">
        <v>9.73</v>
      </c>
      <c r="G36" s="16">
        <v>1476.249938964844</v>
      </c>
      <c r="H36" s="29">
        <v>1.1420305277175653</v>
      </c>
      <c r="I36" s="26">
        <v>298.7</v>
      </c>
      <c r="J36" s="30">
        <v>0.12744090441932168</v>
      </c>
      <c r="K36" s="31">
        <v>0.24953444637358188</v>
      </c>
      <c r="L36" s="108">
        <f ca="1">REWS!R36</f>
        <v>9.6901903886465863</v>
      </c>
      <c r="M36" s="22">
        <f t="shared" si="0"/>
        <v>9.5051734977872542</v>
      </c>
      <c r="N36" s="22">
        <f t="shared" ca="1" si="1"/>
        <v>9.4662837482709445</v>
      </c>
      <c r="O36" s="22">
        <f t="shared" si="2"/>
        <v>0.82710518087858809</v>
      </c>
      <c r="P36" s="81">
        <f t="shared" ca="1" si="3"/>
        <v>10</v>
      </c>
      <c r="Q36" s="22">
        <f t="shared" ca="1" si="4"/>
        <v>0.48591680184810493</v>
      </c>
      <c r="R36" s="3">
        <f ca="1">IF(N36&gt;'Power Curve'!$C$37,0,INDEX(Ci,$P36,1)*POWER(1-Q36,3)+INDEX(Ci,$P36,2)*3*Q36*POWER(1-Q36,2)+INDEX(Ci,$P36,3)*3*POWER(Q36,2)*(1-Q36)+INDEX(Ci,$P36,4)*POWER(Q36,3))</f>
        <v>1358.5945299557147</v>
      </c>
      <c r="S36" s="3">
        <f t="shared" si="5"/>
        <v>1476.249938964844</v>
      </c>
      <c r="T36" s="3">
        <f t="shared" ca="1" si="6"/>
        <v>-117.65540900912924</v>
      </c>
      <c r="U36" s="3">
        <f t="shared" ca="1" si="14"/>
        <v>117.65540900912924</v>
      </c>
      <c r="W36" s="34">
        <f t="shared" si="7"/>
        <v>10</v>
      </c>
      <c r="X36" s="73" t="b">
        <f>COUNTIF('Power Curve'!$D$2:$D$31,W36)&gt;0</f>
        <v>1</v>
      </c>
      <c r="Y36" s="73" t="b">
        <f t="shared" si="8"/>
        <v>0</v>
      </c>
      <c r="Z36" s="73" t="b">
        <f t="shared" si="15"/>
        <v>1</v>
      </c>
      <c r="AA36" s="34" t="str">
        <f t="shared" si="9"/>
        <v>Inner</v>
      </c>
      <c r="AB36" s="35" t="str">
        <f t="shared" si="16"/>
        <v>0.8-0.9</v>
      </c>
      <c r="AC36" s="36" t="str">
        <f t="shared" si="10"/>
        <v>18-19</v>
      </c>
      <c r="AD36" s="36" t="str">
        <f t="shared" si="11"/>
        <v>Oct</v>
      </c>
      <c r="AE36" s="35" t="str">
        <f t="shared" si="12"/>
        <v>295-305</v>
      </c>
      <c r="AF36" s="36" t="str">
        <f t="shared" si="13"/>
        <v>Inner-TI</v>
      </c>
    </row>
    <row r="37" spans="5:32" x14ac:dyDescent="0.3">
      <c r="E37" s="12">
        <v>40823.777777777781</v>
      </c>
      <c r="F37" s="16">
        <v>9.7799999999999994</v>
      </c>
      <c r="G37" s="16">
        <v>1574.3900451660161</v>
      </c>
      <c r="H37" s="29">
        <v>1.1425499332071913</v>
      </c>
      <c r="I37" s="26">
        <v>301.7</v>
      </c>
      <c r="J37" s="30">
        <v>0.12269938650306748</v>
      </c>
      <c r="K37" s="31">
        <v>0.20941186123804056</v>
      </c>
      <c r="L37" s="108">
        <f ca="1">REWS!R37</f>
        <v>9.8151471869619211</v>
      </c>
      <c r="M37" s="22">
        <f t="shared" si="0"/>
        <v>9.5554663689932333</v>
      </c>
      <c r="N37" s="22">
        <f t="shared" ca="1" si="1"/>
        <v>9.5898066310565628</v>
      </c>
      <c r="O37" s="22">
        <f t="shared" si="2"/>
        <v>0.83487810624655168</v>
      </c>
      <c r="P37" s="81">
        <f t="shared" ca="1" si="3"/>
        <v>10</v>
      </c>
      <c r="Q37" s="22">
        <f t="shared" ca="1" si="4"/>
        <v>0.61721362163328508</v>
      </c>
      <c r="R37" s="3">
        <f ca="1">IF(N37&gt;'Power Curve'!$C$37,0,INDEX(Ci,$P37,1)*POWER(1-Q37,3)+INDEX(Ci,$P37,2)*3*Q37*POWER(1-Q37,2)+INDEX(Ci,$P37,3)*3*POWER(Q37,2)*(1-Q37)+INDEX(Ci,$P37,4)*POWER(Q37,3))</f>
        <v>1402.3182988231736</v>
      </c>
      <c r="S37" s="3">
        <f t="shared" si="5"/>
        <v>1574.3900451660161</v>
      </c>
      <c r="T37" s="3">
        <f t="shared" ca="1" si="6"/>
        <v>-172.07174634284252</v>
      </c>
      <c r="U37" s="3">
        <f t="shared" ca="1" si="14"/>
        <v>172.07174634284252</v>
      </c>
      <c r="W37" s="34">
        <f t="shared" si="7"/>
        <v>10</v>
      </c>
      <c r="X37" s="73" t="b">
        <f>COUNTIF('Power Curve'!$D$2:$D$31,W37)&gt;0</f>
        <v>1</v>
      </c>
      <c r="Y37" s="73" t="b">
        <f t="shared" si="8"/>
        <v>0</v>
      </c>
      <c r="Z37" s="73" t="b">
        <f t="shared" si="15"/>
        <v>1</v>
      </c>
      <c r="AA37" s="34" t="str">
        <f t="shared" si="9"/>
        <v>Inner</v>
      </c>
      <c r="AB37" s="35" t="str">
        <f t="shared" si="16"/>
        <v>0.8-0.9</v>
      </c>
      <c r="AC37" s="36" t="str">
        <f t="shared" si="10"/>
        <v>18-19</v>
      </c>
      <c r="AD37" s="36" t="str">
        <f t="shared" si="11"/>
        <v>Oct</v>
      </c>
      <c r="AE37" s="35" t="str">
        <f t="shared" si="12"/>
        <v>295-305</v>
      </c>
      <c r="AF37" s="36" t="str">
        <f t="shared" si="13"/>
        <v>Inner-TI</v>
      </c>
    </row>
    <row r="38" spans="5:32" x14ac:dyDescent="0.3">
      <c r="E38" s="12">
        <v>40823.784722222219</v>
      </c>
      <c r="F38" s="16">
        <v>9.94</v>
      </c>
      <c r="G38" s="16">
        <v>1530.630050659177</v>
      </c>
      <c r="H38" s="29">
        <v>1.1426990002341697</v>
      </c>
      <c r="I38" s="26">
        <v>303.8</v>
      </c>
      <c r="J38" s="30">
        <v>0.12072434607645875</v>
      </c>
      <c r="K38" s="31">
        <v>0.17187984513485599</v>
      </c>
      <c r="L38" s="108">
        <f ca="1">REWS!R38</f>
        <v>9.947913699606012</v>
      </c>
      <c r="M38" s="22">
        <f t="shared" si="0"/>
        <v>9.7122153605233681</v>
      </c>
      <c r="N38" s="22">
        <f t="shared" ca="1" si="1"/>
        <v>9.7199477101080838</v>
      </c>
      <c r="O38" s="22">
        <f t="shared" si="2"/>
        <v>0.85910416818040369</v>
      </c>
      <c r="P38" s="81">
        <f t="shared" ca="1" si="3"/>
        <v>10</v>
      </c>
      <c r="Q38" s="22">
        <f t="shared" ca="1" si="4"/>
        <v>0.75554515517215304</v>
      </c>
      <c r="R38" s="3">
        <f ca="1">IF(N38&gt;'Power Curve'!$C$37,0,INDEX(Ci,$P38,1)*POWER(1-Q38,3)+INDEX(Ci,$P38,2)*3*Q38*POWER(1-Q38,2)+INDEX(Ci,$P38,3)*3*POWER(Q38,2)*(1-Q38)+INDEX(Ci,$P38,4)*POWER(Q38,3))</f>
        <v>1446.8776348320994</v>
      </c>
      <c r="S38" s="3">
        <f t="shared" si="5"/>
        <v>1530.630050659177</v>
      </c>
      <c r="T38" s="3">
        <f t="shared" ca="1" si="6"/>
        <v>-83.752415827077584</v>
      </c>
      <c r="U38" s="3">
        <f t="shared" ca="1" si="14"/>
        <v>83.752415827077584</v>
      </c>
      <c r="W38" s="34">
        <f t="shared" si="7"/>
        <v>10</v>
      </c>
      <c r="X38" s="73" t="b">
        <f>COUNTIF('Power Curve'!$D$2:$D$31,W38)&gt;0</f>
        <v>1</v>
      </c>
      <c r="Y38" s="73" t="b">
        <f t="shared" si="8"/>
        <v>0</v>
      </c>
      <c r="Z38" s="73" t="b">
        <f t="shared" si="15"/>
        <v>1</v>
      </c>
      <c r="AA38" s="34" t="str">
        <f t="shared" si="9"/>
        <v>Inner</v>
      </c>
      <c r="AB38" s="35" t="str">
        <f t="shared" si="16"/>
        <v>0.8-0.9</v>
      </c>
      <c r="AC38" s="36" t="str">
        <f t="shared" si="10"/>
        <v>18-19</v>
      </c>
      <c r="AD38" s="36" t="str">
        <f t="shared" si="11"/>
        <v>Oct</v>
      </c>
      <c r="AE38" s="35" t="str">
        <f t="shared" si="12"/>
        <v>295-305</v>
      </c>
      <c r="AF38" s="36" t="str">
        <f t="shared" si="13"/>
        <v>Inner-TI</v>
      </c>
    </row>
    <row r="39" spans="5:32" x14ac:dyDescent="0.3">
      <c r="E39" s="12">
        <v>40823.791666666664</v>
      </c>
      <c r="F39" s="16">
        <v>9.77</v>
      </c>
      <c r="G39" s="16">
        <v>1458.760025024412</v>
      </c>
      <c r="H39" s="29">
        <v>1.1432597275239862</v>
      </c>
      <c r="I39" s="26">
        <v>308.3</v>
      </c>
      <c r="J39" s="30">
        <v>0.12896622313203684</v>
      </c>
      <c r="K39" s="31">
        <v>0.20870705589945684</v>
      </c>
      <c r="L39" s="108">
        <f ca="1">REWS!R39</f>
        <v>9.7789515149299575</v>
      </c>
      <c r="M39" s="22">
        <f t="shared" si="0"/>
        <v>9.547672257527438</v>
      </c>
      <c r="N39" s="22">
        <f t="shared" ca="1" si="1"/>
        <v>9.5564200702971007</v>
      </c>
      <c r="O39" s="22">
        <f t="shared" si="2"/>
        <v>0.8336735011945734</v>
      </c>
      <c r="P39" s="81">
        <f t="shared" ca="1" si="3"/>
        <v>10</v>
      </c>
      <c r="Q39" s="22">
        <f t="shared" ca="1" si="4"/>
        <v>0.58172587108515394</v>
      </c>
      <c r="R39" s="3">
        <f ca="1">IF(N39&gt;'Power Curve'!$C$37,0,INDEX(Ci,$P39,1)*POWER(1-Q39,3)+INDEX(Ci,$P39,2)*3*Q39*POWER(1-Q39,2)+INDEX(Ci,$P39,3)*3*POWER(Q39,2)*(1-Q39)+INDEX(Ci,$P39,4)*POWER(Q39,3))</f>
        <v>1390.6021606689646</v>
      </c>
      <c r="S39" s="3">
        <f t="shared" si="5"/>
        <v>1458.760025024412</v>
      </c>
      <c r="T39" s="3">
        <f t="shared" ca="1" si="6"/>
        <v>-68.157864355447373</v>
      </c>
      <c r="U39" s="3">
        <f t="shared" ca="1" si="14"/>
        <v>68.157864355447373</v>
      </c>
      <c r="W39" s="34">
        <f t="shared" si="7"/>
        <v>10</v>
      </c>
      <c r="X39" s="73" t="b">
        <f>COUNTIF('Power Curve'!$D$2:$D$31,W39)&gt;0</f>
        <v>1</v>
      </c>
      <c r="Y39" s="73" t="b">
        <f t="shared" si="8"/>
        <v>0</v>
      </c>
      <c r="Z39" s="73" t="b">
        <f t="shared" si="15"/>
        <v>1</v>
      </c>
      <c r="AA39" s="34" t="str">
        <f t="shared" si="9"/>
        <v>Inner</v>
      </c>
      <c r="AB39" s="35" t="str">
        <f t="shared" si="16"/>
        <v>0.8-0.9</v>
      </c>
      <c r="AC39" s="36" t="str">
        <f t="shared" si="10"/>
        <v>19-20</v>
      </c>
      <c r="AD39" s="36" t="str">
        <f t="shared" si="11"/>
        <v>Oct</v>
      </c>
      <c r="AE39" s="35" t="str">
        <f t="shared" si="12"/>
        <v>305-315</v>
      </c>
      <c r="AF39" s="36" t="str">
        <f t="shared" si="13"/>
        <v>Inner-TI</v>
      </c>
    </row>
    <row r="40" spans="5:32" x14ac:dyDescent="0.3">
      <c r="E40" s="12">
        <v>40823.798611111109</v>
      </c>
      <c r="F40" s="16">
        <v>9.23</v>
      </c>
      <c r="G40" s="16">
        <v>1093.8400192260742</v>
      </c>
      <c r="H40" s="29">
        <v>1.143985578103812</v>
      </c>
      <c r="I40" s="26">
        <v>305.39999999999998</v>
      </c>
      <c r="J40" s="30">
        <v>0.12351029252437702</v>
      </c>
      <c r="K40" s="31">
        <v>0.23774833017287292</v>
      </c>
      <c r="L40" s="108">
        <f ca="1">REWS!R40</f>
        <v>9.1603788393758911</v>
      </c>
      <c r="M40" s="22">
        <f t="shared" si="0"/>
        <v>9.0218690944799409</v>
      </c>
      <c r="N40" s="22">
        <f t="shared" ca="1" si="1"/>
        <v>8.9538178488291855</v>
      </c>
      <c r="O40" s="22">
        <f t="shared" si="2"/>
        <v>0.75240892737717135</v>
      </c>
      <c r="P40" s="81">
        <f t="shared" ca="1" si="3"/>
        <v>9</v>
      </c>
      <c r="Q40" s="22">
        <f t="shared" ca="1" si="4"/>
        <v>0.94470529941964521</v>
      </c>
      <c r="R40" s="3">
        <f ca="1">IF(N40&gt;'Power Curve'!$C$37,0,INDEX(Ci,$P40,1)*POWER(1-Q40,3)+INDEX(Ci,$P40,2)*3*Q40*POWER(1-Q40,2)+INDEX(Ci,$P40,3)*3*POWER(Q40,2)*(1-Q40)+INDEX(Ci,$P40,4)*POWER(Q40,3))</f>
        <v>1180.1246972629858</v>
      </c>
      <c r="S40" s="3">
        <f t="shared" si="5"/>
        <v>1093.8400192260742</v>
      </c>
      <c r="T40" s="3">
        <f t="shared" ca="1" si="6"/>
        <v>86.2846780369116</v>
      </c>
      <c r="U40" s="3">
        <f t="shared" ca="1" si="14"/>
        <v>86.2846780369116</v>
      </c>
      <c r="W40" s="34">
        <f t="shared" si="7"/>
        <v>9</v>
      </c>
      <c r="X40" s="73" t="b">
        <f>COUNTIF('Power Curve'!$D$2:$D$31,W40)&gt;0</f>
        <v>1</v>
      </c>
      <c r="Y40" s="73" t="b">
        <f t="shared" si="8"/>
        <v>0</v>
      </c>
      <c r="Z40" s="73" t="b">
        <f t="shared" si="15"/>
        <v>1</v>
      </c>
      <c r="AA40" s="34" t="str">
        <f t="shared" si="9"/>
        <v>Inner</v>
      </c>
      <c r="AB40" s="35" t="str">
        <f t="shared" si="16"/>
        <v>0.7-0.8</v>
      </c>
      <c r="AC40" s="36" t="str">
        <f t="shared" si="10"/>
        <v>19-20</v>
      </c>
      <c r="AD40" s="36" t="str">
        <f t="shared" si="11"/>
        <v>Oct</v>
      </c>
      <c r="AE40" s="35" t="str">
        <f t="shared" si="12"/>
        <v>305-315</v>
      </c>
      <c r="AF40" s="36" t="str">
        <f t="shared" si="13"/>
        <v>Inner-TI</v>
      </c>
    </row>
    <row r="41" spans="5:32" x14ac:dyDescent="0.3">
      <c r="E41" s="12">
        <v>40823.805555555555</v>
      </c>
      <c r="F41" s="16">
        <v>9.66</v>
      </c>
      <c r="G41" s="16">
        <v>1554.090011596682</v>
      </c>
      <c r="H41" s="29">
        <v>1.1445881647977811</v>
      </c>
      <c r="I41" s="26">
        <v>304.5</v>
      </c>
      <c r="J41" s="30">
        <v>0.13457556935817805</v>
      </c>
      <c r="K41" s="31">
        <v>0.1265157811018828</v>
      </c>
      <c r="L41" s="108">
        <f ca="1">REWS!R41</f>
        <v>9.7306288944056227</v>
      </c>
      <c r="M41" s="22">
        <f t="shared" si="0"/>
        <v>9.4438304310798529</v>
      </c>
      <c r="N41" s="22">
        <f t="shared" ca="1" si="1"/>
        <v>9.5128788060592893</v>
      </c>
      <c r="O41" s="22">
        <f t="shared" si="2"/>
        <v>0.81762441217469362</v>
      </c>
      <c r="P41" s="81">
        <f t="shared" ca="1" si="3"/>
        <v>10</v>
      </c>
      <c r="Q41" s="22">
        <f t="shared" ca="1" si="4"/>
        <v>0.53544432879170889</v>
      </c>
      <c r="R41" s="3">
        <f ca="1">IF(N41&gt;'Power Curve'!$C$37,0,INDEX(Ci,$P41,1)*POWER(1-Q41,3)+INDEX(Ci,$P41,2)*3*Q41*POWER(1-Q41,2)+INDEX(Ci,$P41,3)*3*POWER(Q41,2)*(1-Q41)+INDEX(Ci,$P41,4)*POWER(Q41,3))</f>
        <v>1375.1978987607936</v>
      </c>
      <c r="S41" s="3">
        <f t="shared" si="5"/>
        <v>1554.090011596682</v>
      </c>
      <c r="T41" s="3">
        <f t="shared" ca="1" si="6"/>
        <v>-178.89211283588838</v>
      </c>
      <c r="U41" s="3">
        <f t="shared" ca="1" si="14"/>
        <v>178.89211283588838</v>
      </c>
      <c r="W41" s="34">
        <f t="shared" si="7"/>
        <v>9</v>
      </c>
      <c r="X41" s="73" t="b">
        <f>COUNTIF('Power Curve'!$D$2:$D$31,W41)&gt;0</f>
        <v>1</v>
      </c>
      <c r="Y41" s="73" t="b">
        <f t="shared" si="8"/>
        <v>0</v>
      </c>
      <c r="Z41" s="73" t="b">
        <f t="shared" si="15"/>
        <v>1</v>
      </c>
      <c r="AA41" s="34" t="str">
        <f t="shared" si="9"/>
        <v>Inner</v>
      </c>
      <c r="AB41" s="35" t="str">
        <f t="shared" si="16"/>
        <v>0.8-0.9</v>
      </c>
      <c r="AC41" s="36" t="str">
        <f t="shared" si="10"/>
        <v>19-20</v>
      </c>
      <c r="AD41" s="36" t="str">
        <f t="shared" si="11"/>
        <v>Oct</v>
      </c>
      <c r="AE41" s="35" t="str">
        <f t="shared" si="12"/>
        <v>295-305</v>
      </c>
      <c r="AF41" s="36" t="str">
        <f t="shared" si="13"/>
        <v>Inner-TI</v>
      </c>
    </row>
    <row r="42" spans="5:32" x14ac:dyDescent="0.3">
      <c r="E42" s="12">
        <v>40823.8125</v>
      </c>
      <c r="F42" s="16">
        <v>9.52</v>
      </c>
      <c r="G42" s="16">
        <v>1253.6199722290089</v>
      </c>
      <c r="H42" s="29">
        <v>1.1448770466008189</v>
      </c>
      <c r="I42" s="26">
        <v>305.3</v>
      </c>
      <c r="J42" s="30">
        <v>0.12289915966386554</v>
      </c>
      <c r="K42" s="31">
        <v>0.1361445925155958</v>
      </c>
      <c r="L42" s="108">
        <f ca="1">REWS!R42</f>
        <v>9.5665363193594359</v>
      </c>
      <c r="M42" s="22">
        <f t="shared" si="0"/>
        <v>9.3077462501648416</v>
      </c>
      <c r="N42" s="22">
        <f t="shared" ca="1" si="1"/>
        <v>9.3532450161327265</v>
      </c>
      <c r="O42" s="22">
        <f t="shared" si="2"/>
        <v>0.7965921633360733</v>
      </c>
      <c r="P42" s="81">
        <f t="shared" ca="1" si="3"/>
        <v>10</v>
      </c>
      <c r="Q42" s="22">
        <f t="shared" ca="1" si="4"/>
        <v>0.36576395479987478</v>
      </c>
      <c r="R42" s="3">
        <f ca="1">IF(N42&gt;'Power Curve'!$C$37,0,INDEX(Ci,$P42,1)*POWER(1-Q42,3)+INDEX(Ci,$P42,2)*3*Q42*POWER(1-Q42,2)+INDEX(Ci,$P42,3)*3*POWER(Q42,2)*(1-Q42)+INDEX(Ci,$P42,4)*POWER(Q42,3))</f>
        <v>1318.0700762637687</v>
      </c>
      <c r="S42" s="3">
        <f t="shared" si="5"/>
        <v>1253.6199722290089</v>
      </c>
      <c r="T42" s="3">
        <f t="shared" ca="1" si="6"/>
        <v>64.450104034759761</v>
      </c>
      <c r="U42" s="3">
        <f t="shared" ca="1" si="14"/>
        <v>64.450104034759761</v>
      </c>
      <c r="W42" s="34">
        <f t="shared" si="7"/>
        <v>9</v>
      </c>
      <c r="X42" s="73" t="b">
        <f>COUNTIF('Power Curve'!$D$2:$D$31,W42)&gt;0</f>
        <v>1</v>
      </c>
      <c r="Y42" s="73" t="b">
        <f t="shared" si="8"/>
        <v>0</v>
      </c>
      <c r="Z42" s="73" t="b">
        <f t="shared" si="15"/>
        <v>1</v>
      </c>
      <c r="AA42" s="34" t="str">
        <f t="shared" si="9"/>
        <v>Inner</v>
      </c>
      <c r="AB42" s="35" t="str">
        <f t="shared" si="16"/>
        <v>0.7-0.8</v>
      </c>
      <c r="AC42" s="36" t="str">
        <f t="shared" si="10"/>
        <v>19-20</v>
      </c>
      <c r="AD42" s="36" t="str">
        <f t="shared" si="11"/>
        <v>Oct</v>
      </c>
      <c r="AE42" s="35" t="str">
        <f t="shared" si="12"/>
        <v>305-315</v>
      </c>
      <c r="AF42" s="36" t="str">
        <f t="shared" si="13"/>
        <v>Inner-TI</v>
      </c>
    </row>
    <row r="43" spans="5:32" x14ac:dyDescent="0.3">
      <c r="E43" s="12">
        <v>40823.819444444445</v>
      </c>
      <c r="F43" s="16">
        <v>9.44</v>
      </c>
      <c r="G43" s="16">
        <v>1217.4200057983371</v>
      </c>
      <c r="H43" s="29">
        <v>1.1454801606284741</v>
      </c>
      <c r="I43" s="26">
        <v>303.3</v>
      </c>
      <c r="J43" s="30">
        <v>0.13559322033898305</v>
      </c>
      <c r="K43" s="31">
        <v>0.24514574367208158</v>
      </c>
      <c r="L43" s="108">
        <f ca="1">REWS!R43</f>
        <v>9.4237101273381683</v>
      </c>
      <c r="M43" s="22">
        <f t="shared" si="0"/>
        <v>9.2311502967160557</v>
      </c>
      <c r="N43" s="22">
        <f t="shared" ca="1" si="1"/>
        <v>9.2152208197186276</v>
      </c>
      <c r="O43" s="22">
        <f t="shared" si="2"/>
        <v>0.78475401181740156</v>
      </c>
      <c r="P43" s="81">
        <f t="shared" ca="1" si="3"/>
        <v>10</v>
      </c>
      <c r="Q43" s="22">
        <f t="shared" ca="1" si="4"/>
        <v>0.21905317835185137</v>
      </c>
      <c r="R43" s="3">
        <f ca="1">IF(N43&gt;'Power Curve'!$C$37,0,INDEX(Ci,$P43,1)*POWER(1-Q43,3)+INDEX(Ci,$P43,2)*3*Q43*POWER(1-Q43,2)+INDEX(Ci,$P43,3)*3*POWER(Q43,2)*(1-Q43)+INDEX(Ci,$P43,4)*POWER(Q43,3))</f>
        <v>1268.8636212574972</v>
      </c>
      <c r="S43" s="3">
        <f t="shared" si="5"/>
        <v>1217.4200057983371</v>
      </c>
      <c r="T43" s="3">
        <f t="shared" ca="1" si="6"/>
        <v>51.443615459160128</v>
      </c>
      <c r="U43" s="3">
        <f t="shared" ca="1" si="14"/>
        <v>51.443615459160128</v>
      </c>
      <c r="W43" s="34">
        <f t="shared" si="7"/>
        <v>9</v>
      </c>
      <c r="X43" s="73" t="b">
        <f>COUNTIF('Power Curve'!$D$2:$D$31,W43)&gt;0</f>
        <v>1</v>
      </c>
      <c r="Y43" s="73" t="b">
        <f t="shared" si="8"/>
        <v>0</v>
      </c>
      <c r="Z43" s="73" t="b">
        <f t="shared" si="15"/>
        <v>1</v>
      </c>
      <c r="AA43" s="34" t="str">
        <f t="shared" si="9"/>
        <v>Inner</v>
      </c>
      <c r="AB43" s="35" t="str">
        <f t="shared" si="16"/>
        <v>0.7-0.8</v>
      </c>
      <c r="AC43" s="36" t="str">
        <f t="shared" si="10"/>
        <v>19-20</v>
      </c>
      <c r="AD43" s="36" t="str">
        <f t="shared" si="11"/>
        <v>Oct</v>
      </c>
      <c r="AE43" s="35" t="str">
        <f t="shared" si="12"/>
        <v>295-305</v>
      </c>
      <c r="AF43" s="36" t="str">
        <f t="shared" si="13"/>
        <v>Inner-TI</v>
      </c>
    </row>
    <row r="44" spans="5:32" x14ac:dyDescent="0.3">
      <c r="E44" s="12">
        <v>40823.826388888891</v>
      </c>
      <c r="F44" s="16">
        <v>9.27</v>
      </c>
      <c r="G44" s="16">
        <v>1172.72997283936</v>
      </c>
      <c r="H44" s="29">
        <v>1.1458769001332541</v>
      </c>
      <c r="I44" s="26">
        <v>302.7</v>
      </c>
      <c r="J44" s="30">
        <v>0.13915857605177995</v>
      </c>
      <c r="K44" s="31">
        <v>0.22903815612758374</v>
      </c>
      <c r="L44" s="108">
        <f ca="1">REWS!R44</f>
        <v>9.1737793438456414</v>
      </c>
      <c r="M44" s="22">
        <f t="shared" si="0"/>
        <v>9.0659577909686355</v>
      </c>
      <c r="N44" s="22">
        <f t="shared" ca="1" si="1"/>
        <v>8.9718550501579877</v>
      </c>
      <c r="O44" s="22">
        <f t="shared" si="2"/>
        <v>0.75922297754292689</v>
      </c>
      <c r="P44" s="81">
        <f t="shared" ca="1" si="3"/>
        <v>9</v>
      </c>
      <c r="Q44" s="22">
        <f t="shared" ca="1" si="4"/>
        <v>0.96273435454252376</v>
      </c>
      <c r="R44" s="3">
        <f ca="1">IF(N44&gt;'Power Curve'!$C$37,0,INDEX(Ci,$P44,1)*POWER(1-Q44,3)+INDEX(Ci,$P44,2)*3*Q44*POWER(1-Q44,2)+INDEX(Ci,$P44,3)*3*POWER(Q44,2)*(1-Q44)+INDEX(Ci,$P44,4)*POWER(Q44,3))</f>
        <v>1186.0479069530243</v>
      </c>
      <c r="S44" s="3">
        <f t="shared" si="5"/>
        <v>1172.72997283936</v>
      </c>
      <c r="T44" s="3">
        <f t="shared" ca="1" si="6"/>
        <v>13.317934113664251</v>
      </c>
      <c r="U44" s="3">
        <f t="shared" ca="1" si="14"/>
        <v>13.317934113664251</v>
      </c>
      <c r="W44" s="34">
        <f t="shared" si="7"/>
        <v>9</v>
      </c>
      <c r="X44" s="73" t="b">
        <f>COUNTIF('Power Curve'!$D$2:$D$31,W44)&gt;0</f>
        <v>1</v>
      </c>
      <c r="Y44" s="73" t="b">
        <f t="shared" si="8"/>
        <v>0</v>
      </c>
      <c r="Z44" s="73" t="b">
        <f t="shared" si="15"/>
        <v>1</v>
      </c>
      <c r="AA44" s="34" t="str">
        <f t="shared" si="9"/>
        <v>Inner</v>
      </c>
      <c r="AB44" s="35" t="str">
        <f t="shared" si="16"/>
        <v>0.7-0.8</v>
      </c>
      <c r="AC44" s="36" t="str">
        <f t="shared" si="10"/>
        <v>19-20</v>
      </c>
      <c r="AD44" s="36" t="str">
        <f t="shared" si="11"/>
        <v>Oct</v>
      </c>
      <c r="AE44" s="35" t="str">
        <f t="shared" si="12"/>
        <v>295-305</v>
      </c>
      <c r="AF44" s="36" t="str">
        <f t="shared" si="13"/>
        <v>Inner-TI</v>
      </c>
    </row>
    <row r="45" spans="5:32" x14ac:dyDescent="0.3">
      <c r="E45" s="12">
        <v>40823.833333333336</v>
      </c>
      <c r="F45" s="16">
        <v>9.06</v>
      </c>
      <c r="G45" s="16">
        <v>1169.7699737548851</v>
      </c>
      <c r="H45" s="29">
        <v>1.1461910111256151</v>
      </c>
      <c r="I45" s="26">
        <v>304.10000000000002</v>
      </c>
      <c r="J45" s="30">
        <v>0.14238410596026491</v>
      </c>
      <c r="K45" s="31">
        <v>0.18238336722022447</v>
      </c>
      <c r="L45" s="108">
        <f ca="1">REWS!R45</f>
        <v>9.1154612519421807</v>
      </c>
      <c r="M45" s="22">
        <f t="shared" si="0"/>
        <v>8.861389661445779</v>
      </c>
      <c r="N45" s="22">
        <f t="shared" ca="1" si="1"/>
        <v>8.9156351100739553</v>
      </c>
      <c r="O45" s="22">
        <f t="shared" si="2"/>
        <v>0.72760631368349638</v>
      </c>
      <c r="P45" s="81">
        <f t="shared" ca="1" si="3"/>
        <v>9</v>
      </c>
      <c r="Q45" s="22">
        <f t="shared" ca="1" si="4"/>
        <v>0.90653980527165501</v>
      </c>
      <c r="R45" s="3">
        <f ca="1">IF(N45&gt;'Power Curve'!$C$37,0,INDEX(Ci,$P45,1)*POWER(1-Q45,3)+INDEX(Ci,$P45,2)*3*Q45*POWER(1-Q45,2)+INDEX(Ci,$P45,3)*3*POWER(Q45,2)*(1-Q45)+INDEX(Ci,$P45,4)*POWER(Q45,3))</f>
        <v>1167.59777128732</v>
      </c>
      <c r="S45" s="3">
        <f t="shared" si="5"/>
        <v>1169.7699737548851</v>
      </c>
      <c r="T45" s="3">
        <f t="shared" ca="1" si="6"/>
        <v>-2.1722024675650573</v>
      </c>
      <c r="U45" s="3">
        <f t="shared" ca="1" si="14"/>
        <v>2.1722024675650573</v>
      </c>
      <c r="W45" s="34">
        <f t="shared" si="7"/>
        <v>9</v>
      </c>
      <c r="X45" s="73" t="b">
        <f>COUNTIF('Power Curve'!$D$2:$D$31,W45)&gt;0</f>
        <v>1</v>
      </c>
      <c r="Y45" s="73" t="b">
        <f t="shared" si="8"/>
        <v>0</v>
      </c>
      <c r="Z45" s="73" t="b">
        <f t="shared" si="15"/>
        <v>1</v>
      </c>
      <c r="AA45" s="34" t="str">
        <f t="shared" si="9"/>
        <v>Outer</v>
      </c>
      <c r="AB45" s="35" t="str">
        <f t="shared" si="16"/>
        <v>0.7-0.8</v>
      </c>
      <c r="AC45" s="36" t="str">
        <f t="shared" si="10"/>
        <v>20-21</v>
      </c>
      <c r="AD45" s="36" t="str">
        <f t="shared" si="11"/>
        <v>Oct</v>
      </c>
      <c r="AE45" s="35" t="str">
        <f t="shared" si="12"/>
        <v>295-305</v>
      </c>
      <c r="AF45" s="36" t="str">
        <f t="shared" si="13"/>
        <v>HWS-HTI</v>
      </c>
    </row>
    <row r="46" spans="5:32" x14ac:dyDescent="0.3">
      <c r="E46" s="12">
        <v>40823.840277777781</v>
      </c>
      <c r="F46" s="16">
        <v>9.61</v>
      </c>
      <c r="G46" s="16">
        <v>946.97997283935547</v>
      </c>
      <c r="H46" s="29">
        <v>1.1464637733714698</v>
      </c>
      <c r="I46" s="26">
        <v>304</v>
      </c>
      <c r="J46" s="30">
        <v>0.11238293444328826</v>
      </c>
      <c r="K46" s="31">
        <v>0.18675202878616567</v>
      </c>
      <c r="L46" s="108">
        <f ca="1">REWS!R46</f>
        <v>9.5756452821397087</v>
      </c>
      <c r="M46" s="22">
        <f t="shared" si="0"/>
        <v>9.4000782783746573</v>
      </c>
      <c r="N46" s="22">
        <f t="shared" ca="1" si="1"/>
        <v>9.3664740081230224</v>
      </c>
      <c r="O46" s="22">
        <f t="shared" si="2"/>
        <v>0.81086237593555366</v>
      </c>
      <c r="P46" s="81">
        <f t="shared" ca="1" si="3"/>
        <v>10</v>
      </c>
      <c r="Q46" s="22">
        <f t="shared" ca="1" si="4"/>
        <v>0.37982551601120124</v>
      </c>
      <c r="R46" s="3">
        <f ca="1">IF(N46&gt;'Power Curve'!$C$37,0,INDEX(Ci,$P46,1)*POWER(1-Q46,3)+INDEX(Ci,$P46,2)*3*Q46*POWER(1-Q46,2)+INDEX(Ci,$P46,3)*3*POWER(Q46,2)*(1-Q46)+INDEX(Ci,$P46,4)*POWER(Q46,3))</f>
        <v>1322.8166277462419</v>
      </c>
      <c r="S46" s="3">
        <f t="shared" si="5"/>
        <v>946.97997283935547</v>
      </c>
      <c r="T46" s="3">
        <f t="shared" ca="1" si="6"/>
        <v>375.83665490688645</v>
      </c>
      <c r="U46" s="3">
        <f t="shared" ca="1" si="14"/>
        <v>375.83665490688645</v>
      </c>
      <c r="W46" s="34">
        <f t="shared" si="7"/>
        <v>9</v>
      </c>
      <c r="X46" s="73" t="b">
        <f>COUNTIF('Power Curve'!$D$2:$D$31,W46)&gt;0</f>
        <v>1</v>
      </c>
      <c r="Y46" s="73" t="b">
        <f t="shared" si="8"/>
        <v>0</v>
      </c>
      <c r="Z46" s="73" t="b">
        <f t="shared" si="15"/>
        <v>1</v>
      </c>
      <c r="AA46" s="34" t="str">
        <f t="shared" si="9"/>
        <v>Inner</v>
      </c>
      <c r="AB46" s="35" t="str">
        <f t="shared" si="16"/>
        <v>0.8-0.9</v>
      </c>
      <c r="AC46" s="36" t="str">
        <f t="shared" si="10"/>
        <v>20-21</v>
      </c>
      <c r="AD46" s="36" t="str">
        <f t="shared" si="11"/>
        <v>Oct</v>
      </c>
      <c r="AE46" s="35" t="str">
        <f t="shared" si="12"/>
        <v>295-305</v>
      </c>
      <c r="AF46" s="36" t="str">
        <f t="shared" si="13"/>
        <v>Inner-TI</v>
      </c>
    </row>
    <row r="47" spans="5:32" x14ac:dyDescent="0.3">
      <c r="E47" s="12">
        <v>40823.847222222219</v>
      </c>
      <c r="F47" s="16">
        <v>9.7200000000000006</v>
      </c>
      <c r="G47" s="16">
        <v>1200.3900451660129</v>
      </c>
      <c r="H47" s="29">
        <v>1.14654647581911</v>
      </c>
      <c r="I47" s="26">
        <v>301.39999999999998</v>
      </c>
      <c r="J47" s="30">
        <v>0.1008230452674897</v>
      </c>
      <c r="K47" s="31">
        <v>0.20077611011530716</v>
      </c>
      <c r="L47" s="108">
        <f ca="1">REWS!R47</f>
        <v>9.698179057765735</v>
      </c>
      <c r="M47" s="22">
        <f t="shared" si="0"/>
        <v>9.5079040411537949</v>
      </c>
      <c r="N47" s="22">
        <f t="shared" ca="1" si="1"/>
        <v>9.4865592443584283</v>
      </c>
      <c r="O47" s="22">
        <f t="shared" si="2"/>
        <v>0.82752719515801121</v>
      </c>
      <c r="P47" s="81">
        <f t="shared" ca="1" si="3"/>
        <v>10</v>
      </c>
      <c r="Q47" s="22">
        <f t="shared" ca="1" si="4"/>
        <v>0.50746834028227294</v>
      </c>
      <c r="R47" s="3">
        <f ca="1">IF(N47&gt;'Power Curve'!$C$37,0,INDEX(Ci,$P47,1)*POWER(1-Q47,3)+INDEX(Ci,$P47,2)*3*Q47*POWER(1-Q47,2)+INDEX(Ci,$P47,3)*3*POWER(Q47,2)*(1-Q47)+INDEX(Ci,$P47,4)*POWER(Q47,3))</f>
        <v>1365.8317525986313</v>
      </c>
      <c r="S47" s="3">
        <f t="shared" si="5"/>
        <v>1200.3900451660129</v>
      </c>
      <c r="T47" s="3">
        <f t="shared" ca="1" si="6"/>
        <v>165.44170743261839</v>
      </c>
      <c r="U47" s="3">
        <f t="shared" ca="1" si="14"/>
        <v>165.44170743261839</v>
      </c>
      <c r="W47" s="34">
        <f t="shared" si="7"/>
        <v>10</v>
      </c>
      <c r="X47" s="73" t="b">
        <f>COUNTIF('Power Curve'!$D$2:$D$31,W47)&gt;0</f>
        <v>1</v>
      </c>
      <c r="Y47" s="73" t="b">
        <f t="shared" si="8"/>
        <v>0</v>
      </c>
      <c r="Z47" s="73" t="b">
        <f t="shared" si="15"/>
        <v>1</v>
      </c>
      <c r="AA47" s="34" t="str">
        <f t="shared" si="9"/>
        <v>Inner</v>
      </c>
      <c r="AB47" s="35" t="str">
        <f t="shared" si="16"/>
        <v>0.8-0.9</v>
      </c>
      <c r="AC47" s="36" t="str">
        <f t="shared" si="10"/>
        <v>20-21</v>
      </c>
      <c r="AD47" s="36" t="str">
        <f t="shared" si="11"/>
        <v>Oct</v>
      </c>
      <c r="AE47" s="35" t="str">
        <f t="shared" si="12"/>
        <v>295-305</v>
      </c>
      <c r="AF47" s="36" t="str">
        <f t="shared" si="13"/>
        <v>Inner-TI</v>
      </c>
    </row>
    <row r="48" spans="5:32" x14ac:dyDescent="0.3">
      <c r="E48" s="12">
        <v>40823.854166666664</v>
      </c>
      <c r="F48" s="16">
        <v>8</v>
      </c>
      <c r="G48" s="16">
        <v>872.23000335693337</v>
      </c>
      <c r="H48" s="29">
        <v>1.1474644306888135</v>
      </c>
      <c r="I48" s="26">
        <v>303.10000000000002</v>
      </c>
      <c r="J48" s="30">
        <v>0.1825</v>
      </c>
      <c r="K48" s="31">
        <v>0.20566981379344632</v>
      </c>
      <c r="L48" s="108">
        <f ca="1">REWS!R48</f>
        <v>8.0080071244359665</v>
      </c>
      <c r="M48" s="22">
        <f t="shared" si="0"/>
        <v>7.8275232832950303</v>
      </c>
      <c r="N48" s="22">
        <f t="shared" ca="1" si="1"/>
        <v>7.8353577774143766</v>
      </c>
      <c r="O48" s="22">
        <f t="shared" si="2"/>
        <v>0.56781893218961199</v>
      </c>
      <c r="P48" s="81">
        <f t="shared" ca="1" si="3"/>
        <v>8</v>
      </c>
      <c r="Q48" s="22">
        <f t="shared" ca="1" si="4"/>
        <v>0.82554871485560366</v>
      </c>
      <c r="R48" s="3">
        <f ca="1">IF(N48&gt;'Power Curve'!$C$37,0,INDEX(Ci,$P48,1)*POWER(1-Q48,3)+INDEX(Ci,$P48,2)*3*Q48*POWER(1-Q48,2)+INDEX(Ci,$P48,3)*3*POWER(Q48,2)*(1-Q48)+INDEX(Ci,$P48,4)*POWER(Q48,3))</f>
        <v>829.22755610628838</v>
      </c>
      <c r="S48" s="3">
        <f t="shared" si="5"/>
        <v>872.23000335693337</v>
      </c>
      <c r="T48" s="3">
        <f t="shared" ca="1" si="6"/>
        <v>-43.002447250644991</v>
      </c>
      <c r="U48" s="3">
        <f t="shared" ca="1" si="14"/>
        <v>43.002447250644991</v>
      </c>
      <c r="W48" s="34">
        <f t="shared" si="7"/>
        <v>8</v>
      </c>
      <c r="X48" s="73" t="b">
        <f>COUNTIF('Power Curve'!$D$2:$D$31,W48)&gt;0</f>
        <v>1</v>
      </c>
      <c r="Y48" s="73" t="b">
        <f t="shared" si="8"/>
        <v>0</v>
      </c>
      <c r="Z48" s="73" t="b">
        <f t="shared" si="15"/>
        <v>1</v>
      </c>
      <c r="AA48" s="34" t="str">
        <f t="shared" si="9"/>
        <v>Outer</v>
      </c>
      <c r="AB48" s="35" t="str">
        <f t="shared" si="16"/>
        <v>0.5-0.6</v>
      </c>
      <c r="AC48" s="36" t="str">
        <f t="shared" si="10"/>
        <v>20-21</v>
      </c>
      <c r="AD48" s="36" t="str">
        <f t="shared" si="11"/>
        <v>Oct</v>
      </c>
      <c r="AE48" s="35" t="str">
        <f t="shared" si="12"/>
        <v>295-305</v>
      </c>
      <c r="AF48" s="36" t="str">
        <f t="shared" si="13"/>
        <v>HWS-HTI</v>
      </c>
    </row>
    <row r="49" spans="5:32" x14ac:dyDescent="0.3">
      <c r="E49" s="12">
        <v>40823.861111111109</v>
      </c>
      <c r="F49" s="16">
        <v>8.52</v>
      </c>
      <c r="G49" s="16">
        <v>966.9900207519529</v>
      </c>
      <c r="H49" s="29">
        <v>1.1480271417436909</v>
      </c>
      <c r="I49" s="26">
        <v>304</v>
      </c>
      <c r="J49" s="30">
        <v>0.13262910798122066</v>
      </c>
      <c r="K49" s="31">
        <v>0.1547821897488707</v>
      </c>
      <c r="L49" s="108">
        <f ca="1">REWS!R49</f>
        <v>8.6104553340555192</v>
      </c>
      <c r="M49" s="22">
        <f t="shared" si="0"/>
        <v>8.3376747698763189</v>
      </c>
      <c r="N49" s="22">
        <f t="shared" ca="1" si="1"/>
        <v>8.4261943891903375</v>
      </c>
      <c r="O49" s="22">
        <f t="shared" si="2"/>
        <v>0.64666448895473461</v>
      </c>
      <c r="P49" s="81">
        <f t="shared" ca="1" si="3"/>
        <v>9</v>
      </c>
      <c r="Q49" s="22">
        <f t="shared" ca="1" si="4"/>
        <v>0.41732013225610814</v>
      </c>
      <c r="R49" s="3">
        <f ca="1">IF(N49&gt;'Power Curve'!$C$37,0,INDEX(Ci,$P49,1)*POWER(1-Q49,3)+INDEX(Ci,$P49,2)*3*Q49*POWER(1-Q49,2)+INDEX(Ci,$P49,3)*3*POWER(Q49,2)*(1-Q49)+INDEX(Ci,$P49,4)*POWER(Q49,3))</f>
        <v>1009.4662325052302</v>
      </c>
      <c r="S49" s="3">
        <f t="shared" si="5"/>
        <v>966.9900207519529</v>
      </c>
      <c r="T49" s="3">
        <f t="shared" ca="1" si="6"/>
        <v>42.476211753277312</v>
      </c>
      <c r="U49" s="3">
        <f t="shared" ca="1" si="14"/>
        <v>42.476211753277312</v>
      </c>
      <c r="W49" s="34">
        <f t="shared" si="7"/>
        <v>8</v>
      </c>
      <c r="X49" s="73" t="b">
        <f>COUNTIF('Power Curve'!$D$2:$D$31,W49)&gt;0</f>
        <v>1</v>
      </c>
      <c r="Y49" s="73" t="b">
        <f t="shared" si="8"/>
        <v>0</v>
      </c>
      <c r="Z49" s="73" t="b">
        <f t="shared" si="15"/>
        <v>1</v>
      </c>
      <c r="AA49" s="34" t="str">
        <f t="shared" si="9"/>
        <v>Inner</v>
      </c>
      <c r="AB49" s="35" t="str">
        <f t="shared" si="16"/>
        <v>0.6-0.7</v>
      </c>
      <c r="AC49" s="36" t="str">
        <f t="shared" si="10"/>
        <v>20-21</v>
      </c>
      <c r="AD49" s="36" t="str">
        <f t="shared" si="11"/>
        <v>Oct</v>
      </c>
      <c r="AE49" s="35" t="str">
        <f t="shared" si="12"/>
        <v>295-305</v>
      </c>
      <c r="AF49" s="36" t="str">
        <f t="shared" si="13"/>
        <v>Inner-TI</v>
      </c>
    </row>
    <row r="50" spans="5:32" x14ac:dyDescent="0.3">
      <c r="E50" s="12">
        <v>40823.868055555555</v>
      </c>
      <c r="F50" s="16">
        <v>8.08</v>
      </c>
      <c r="G50" s="16">
        <v>692.34002447128341</v>
      </c>
      <c r="H50" s="29">
        <v>1.1483586537409376</v>
      </c>
      <c r="I50" s="26">
        <v>301</v>
      </c>
      <c r="J50" s="30">
        <v>0.12871287128712872</v>
      </c>
      <c r="K50" s="31">
        <v>0.18405418253352421</v>
      </c>
      <c r="L50" s="108">
        <f ca="1">REWS!R50</f>
        <v>8.1207182561537987</v>
      </c>
      <c r="M50" s="22">
        <f t="shared" si="0"/>
        <v>7.907851655044019</v>
      </c>
      <c r="N50" s="22">
        <f t="shared" ca="1" si="1"/>
        <v>7.9477023888702965</v>
      </c>
      <c r="O50" s="22">
        <f t="shared" si="2"/>
        <v>0.58023394098832803</v>
      </c>
      <c r="P50" s="81">
        <f t="shared" ca="1" si="3"/>
        <v>8</v>
      </c>
      <c r="Q50" s="22">
        <f t="shared" ca="1" si="4"/>
        <v>0.93862145010256859</v>
      </c>
      <c r="R50" s="3">
        <f ca="1">IF(N50&gt;'Power Curve'!$C$37,0,INDEX(Ci,$P50,1)*POWER(1-Q50,3)+INDEX(Ci,$P50,2)*3*Q50*POWER(1-Q50,2)+INDEX(Ci,$P50,3)*3*POWER(Q50,2)*(1-Q50)+INDEX(Ci,$P50,4)*POWER(Q50,3))</f>
        <v>862.55272506198457</v>
      </c>
      <c r="S50" s="3">
        <f t="shared" si="5"/>
        <v>692.34002447128341</v>
      </c>
      <c r="T50" s="3">
        <f t="shared" ca="1" si="6"/>
        <v>170.21270059070116</v>
      </c>
      <c r="U50" s="3">
        <f t="shared" ca="1" si="14"/>
        <v>170.21270059070116</v>
      </c>
      <c r="W50" s="34">
        <f t="shared" si="7"/>
        <v>8</v>
      </c>
      <c r="X50" s="73" t="b">
        <f>COUNTIF('Power Curve'!$D$2:$D$31,W50)&gt;0</f>
        <v>1</v>
      </c>
      <c r="Y50" s="73" t="b">
        <f t="shared" si="8"/>
        <v>0</v>
      </c>
      <c r="Z50" s="73" t="b">
        <f t="shared" si="15"/>
        <v>1</v>
      </c>
      <c r="AA50" s="34" t="str">
        <f t="shared" si="9"/>
        <v>Inner</v>
      </c>
      <c r="AB50" s="35" t="str">
        <f t="shared" si="16"/>
        <v>0.5-0.6</v>
      </c>
      <c r="AC50" s="36" t="str">
        <f t="shared" si="10"/>
        <v>20-21</v>
      </c>
      <c r="AD50" s="36" t="str">
        <f t="shared" si="11"/>
        <v>Oct</v>
      </c>
      <c r="AE50" s="35" t="str">
        <f t="shared" si="12"/>
        <v>295-305</v>
      </c>
      <c r="AF50" s="36" t="str">
        <f t="shared" si="13"/>
        <v>Inner-TI</v>
      </c>
    </row>
    <row r="51" spans="5:32" x14ac:dyDescent="0.3">
      <c r="E51" s="12">
        <v>40823.875</v>
      </c>
      <c r="F51" s="16">
        <v>7.53</v>
      </c>
      <c r="G51" s="16">
        <v>966.1999816894529</v>
      </c>
      <c r="H51" s="29">
        <v>1.149461339757379</v>
      </c>
      <c r="I51" s="26">
        <v>300.60000000000002</v>
      </c>
      <c r="J51" s="30">
        <v>0.13014608233731739</v>
      </c>
      <c r="K51" s="31">
        <v>0.21851151414637468</v>
      </c>
      <c r="L51" s="108">
        <f ca="1">REWS!R51</f>
        <v>7.56293241025769</v>
      </c>
      <c r="M51" s="22">
        <f t="shared" si="0"/>
        <v>7.3719277411073927</v>
      </c>
      <c r="N51" s="22">
        <f t="shared" ca="1" si="1"/>
        <v>7.4041688232800613</v>
      </c>
      <c r="O51" s="22">
        <f t="shared" si="2"/>
        <v>0.49740517249596383</v>
      </c>
      <c r="P51" s="81">
        <f t="shared" ca="1" si="3"/>
        <v>8</v>
      </c>
      <c r="Q51" s="22">
        <f t="shared" ca="1" si="4"/>
        <v>0.39156515462605807</v>
      </c>
      <c r="R51" s="3">
        <f ca="1">IF(N51&gt;'Power Curve'!$C$37,0,INDEX(Ci,$P51,1)*POWER(1-Q51,3)+INDEX(Ci,$P51,2)*3*Q51*POWER(1-Q51,2)+INDEX(Ci,$P51,3)*3*POWER(Q51,2)*(1-Q51)+INDEX(Ci,$P51,4)*POWER(Q51,3))</f>
        <v>704.88467204426991</v>
      </c>
      <c r="S51" s="3">
        <f t="shared" si="5"/>
        <v>966.1999816894529</v>
      </c>
      <c r="T51" s="3">
        <f t="shared" ca="1" si="6"/>
        <v>-261.31530964518299</v>
      </c>
      <c r="U51" s="3">
        <f t="shared" ca="1" si="14"/>
        <v>261.31530964518299</v>
      </c>
      <c r="W51" s="34">
        <f t="shared" si="7"/>
        <v>7</v>
      </c>
      <c r="X51" s="73" t="b">
        <f>COUNTIF('Power Curve'!$D$2:$D$31,W51)&gt;0</f>
        <v>1</v>
      </c>
      <c r="Y51" s="73" t="b">
        <f t="shared" si="8"/>
        <v>0</v>
      </c>
      <c r="Z51" s="73" t="b">
        <f t="shared" si="15"/>
        <v>1</v>
      </c>
      <c r="AA51" s="34" t="str">
        <f t="shared" si="9"/>
        <v>Inner</v>
      </c>
      <c r="AB51" s="35" t="str">
        <f t="shared" si="16"/>
        <v>0.4-0.5</v>
      </c>
      <c r="AC51" s="36" t="str">
        <f t="shared" si="10"/>
        <v>21-22</v>
      </c>
      <c r="AD51" s="36" t="str">
        <f t="shared" si="11"/>
        <v>Oct</v>
      </c>
      <c r="AE51" s="35" t="str">
        <f t="shared" si="12"/>
        <v>295-305</v>
      </c>
      <c r="AF51" s="36" t="str">
        <f t="shared" si="13"/>
        <v>Inner-TI</v>
      </c>
    </row>
    <row r="52" spans="5:32" x14ac:dyDescent="0.3">
      <c r="E52" s="12">
        <v>40823.881944444445</v>
      </c>
      <c r="F52" s="16">
        <v>8.51</v>
      </c>
      <c r="G52" s="16">
        <v>1144.5200576782231</v>
      </c>
      <c r="H52" s="29">
        <v>1.1499836064694866</v>
      </c>
      <c r="I52" s="26">
        <v>296</v>
      </c>
      <c r="J52" s="30">
        <v>0.12690951821386606</v>
      </c>
      <c r="K52" s="31">
        <v>0.24286035911241677</v>
      </c>
      <c r="L52" s="108">
        <f ca="1">REWS!R52</f>
        <v>8.4437501042844314</v>
      </c>
      <c r="M52" s="22">
        <f t="shared" si="0"/>
        <v>8.332616870213462</v>
      </c>
      <c r="N52" s="22">
        <f t="shared" ca="1" si="1"/>
        <v>8.2677478926941408</v>
      </c>
      <c r="O52" s="22">
        <f t="shared" si="2"/>
        <v>0.64588277425729734</v>
      </c>
      <c r="P52" s="81">
        <f t="shared" ca="1" si="3"/>
        <v>9</v>
      </c>
      <c r="Q52" s="22">
        <f t="shared" ca="1" si="4"/>
        <v>0.25894519551936618</v>
      </c>
      <c r="R52" s="3">
        <f ca="1">IF(N52&gt;'Power Curve'!$C$37,0,INDEX(Ci,$P52,1)*POWER(1-Q52,3)+INDEX(Ci,$P52,2)*3*Q52*POWER(1-Q52,2)+INDEX(Ci,$P52,3)*3*POWER(Q52,2)*(1-Q52)+INDEX(Ci,$P52,4)*POWER(Q52,3))</f>
        <v>959.75449931474293</v>
      </c>
      <c r="S52" s="3">
        <f t="shared" si="5"/>
        <v>1144.5200576782231</v>
      </c>
      <c r="T52" s="3">
        <f t="shared" ca="1" si="6"/>
        <v>-184.76555836348018</v>
      </c>
      <c r="U52" s="3">
        <f t="shared" ca="1" si="14"/>
        <v>184.76555836348018</v>
      </c>
      <c r="W52" s="34">
        <f t="shared" si="7"/>
        <v>8</v>
      </c>
      <c r="X52" s="73" t="b">
        <f>COUNTIF('Power Curve'!$D$2:$D$31,W52)&gt;0</f>
        <v>1</v>
      </c>
      <c r="Y52" s="73" t="b">
        <f t="shared" si="8"/>
        <v>0</v>
      </c>
      <c r="Z52" s="73" t="b">
        <f t="shared" si="15"/>
        <v>1</v>
      </c>
      <c r="AA52" s="34" t="str">
        <f t="shared" si="9"/>
        <v>Inner</v>
      </c>
      <c r="AB52" s="35" t="str">
        <f t="shared" si="16"/>
        <v>0.6-0.7</v>
      </c>
      <c r="AC52" s="36" t="str">
        <f t="shared" si="10"/>
        <v>21-22</v>
      </c>
      <c r="AD52" s="36" t="str">
        <f t="shared" si="11"/>
        <v>Oct</v>
      </c>
      <c r="AE52" s="35" t="str">
        <f t="shared" si="12"/>
        <v>295-305</v>
      </c>
      <c r="AF52" s="36" t="str">
        <f t="shared" si="13"/>
        <v>Inner-TI</v>
      </c>
    </row>
    <row r="53" spans="5:32" x14ac:dyDescent="0.3">
      <c r="E53" s="12">
        <v>40823.888888888891</v>
      </c>
      <c r="F53" s="16">
        <v>9.09</v>
      </c>
      <c r="G53" s="16">
        <v>1098.8899917602564</v>
      </c>
      <c r="H53" s="29">
        <v>1.1503813594282757</v>
      </c>
      <c r="I53" s="26">
        <v>300.7</v>
      </c>
      <c r="J53" s="30">
        <v>0.13751375137513752</v>
      </c>
      <c r="K53" s="31">
        <v>0.24282749662350525</v>
      </c>
      <c r="L53" s="108">
        <f ca="1">REWS!R53</f>
        <v>9.0887829800631348</v>
      </c>
      <c r="M53" s="22">
        <f t="shared" si="0"/>
        <v>8.9015533476793145</v>
      </c>
      <c r="N53" s="22">
        <f t="shared" ca="1" si="1"/>
        <v>8.9003615580320989</v>
      </c>
      <c r="O53" s="22">
        <f t="shared" si="2"/>
        <v>0.73381374086173368</v>
      </c>
      <c r="P53" s="81">
        <f t="shared" ca="1" si="3"/>
        <v>9</v>
      </c>
      <c r="Q53" s="22">
        <f t="shared" ca="1" si="4"/>
        <v>0.8912731512788834</v>
      </c>
      <c r="R53" s="3">
        <f ca="1">IF(N53&gt;'Power Curve'!$C$37,0,INDEX(Ci,$P53,1)*POWER(1-Q53,3)+INDEX(Ci,$P53,2)*3*Q53*POWER(1-Q53,2)+INDEX(Ci,$P53,3)*3*POWER(Q53,2)*(1-Q53)+INDEX(Ci,$P53,4)*POWER(Q53,3))</f>
        <v>1162.5917787725393</v>
      </c>
      <c r="S53" s="3">
        <f t="shared" si="5"/>
        <v>1098.8899917602564</v>
      </c>
      <c r="T53" s="3">
        <f t="shared" ca="1" si="6"/>
        <v>63.701787012282921</v>
      </c>
      <c r="U53" s="3">
        <f t="shared" ca="1" si="14"/>
        <v>63.701787012282921</v>
      </c>
      <c r="W53" s="34">
        <f t="shared" si="7"/>
        <v>9</v>
      </c>
      <c r="X53" s="73" t="b">
        <f>COUNTIF('Power Curve'!$D$2:$D$31,W53)&gt;0</f>
        <v>1</v>
      </c>
      <c r="Y53" s="73" t="b">
        <f t="shared" si="8"/>
        <v>0</v>
      </c>
      <c r="Z53" s="73" t="b">
        <f t="shared" si="15"/>
        <v>1</v>
      </c>
      <c r="AA53" s="34" t="str">
        <f t="shared" si="9"/>
        <v>Inner</v>
      </c>
      <c r="AB53" s="35" t="str">
        <f t="shared" si="16"/>
        <v>0.7-0.8</v>
      </c>
      <c r="AC53" s="36" t="str">
        <f t="shared" si="10"/>
        <v>21-22</v>
      </c>
      <c r="AD53" s="36" t="str">
        <f t="shared" si="11"/>
        <v>Oct</v>
      </c>
      <c r="AE53" s="35" t="str">
        <f t="shared" si="12"/>
        <v>295-305</v>
      </c>
      <c r="AF53" s="36" t="str">
        <f t="shared" si="13"/>
        <v>Inner-TI</v>
      </c>
    </row>
    <row r="54" spans="5:32" x14ac:dyDescent="0.3">
      <c r="E54" s="12">
        <v>40823.895833333336</v>
      </c>
      <c r="F54" s="16">
        <v>9.61</v>
      </c>
      <c r="G54" s="16">
        <v>1272.7400131225611</v>
      </c>
      <c r="H54" s="29">
        <v>1.1505476363841913</v>
      </c>
      <c r="I54" s="26">
        <v>302.10000000000002</v>
      </c>
      <c r="J54" s="30">
        <v>0.13423517169614985</v>
      </c>
      <c r="K54" s="31">
        <v>0.26629160266715618</v>
      </c>
      <c r="L54" s="108">
        <f ca="1">REWS!R54</f>
        <v>9.6028463255186516</v>
      </c>
      <c r="M54" s="22">
        <f t="shared" si="0"/>
        <v>9.4112265126238928</v>
      </c>
      <c r="N54" s="22">
        <f t="shared" ca="1" si="1"/>
        <v>9.4042208049296647</v>
      </c>
      <c r="O54" s="22">
        <f t="shared" si="2"/>
        <v>0.81258537147599474</v>
      </c>
      <c r="P54" s="81">
        <f t="shared" ca="1" si="3"/>
        <v>10</v>
      </c>
      <c r="Q54" s="22">
        <f t="shared" ca="1" si="4"/>
        <v>0.41994791492242994</v>
      </c>
      <c r="R54" s="3">
        <f ca="1">IF(N54&gt;'Power Curve'!$C$37,0,INDEX(Ci,$P54,1)*POWER(1-Q54,3)+INDEX(Ci,$P54,2)*3*Q54*POWER(1-Q54,2)+INDEX(Ci,$P54,3)*3*POWER(Q54,2)*(1-Q54)+INDEX(Ci,$P54,4)*POWER(Q54,3))</f>
        <v>1336.363025835788</v>
      </c>
      <c r="S54" s="3">
        <f t="shared" si="5"/>
        <v>1272.7400131225611</v>
      </c>
      <c r="T54" s="3">
        <f t="shared" ca="1" si="6"/>
        <v>63.623012713226899</v>
      </c>
      <c r="U54" s="3">
        <f t="shared" ca="1" si="14"/>
        <v>63.623012713226899</v>
      </c>
      <c r="W54" s="34">
        <f t="shared" si="7"/>
        <v>9</v>
      </c>
      <c r="X54" s="73" t="b">
        <f>COUNTIF('Power Curve'!$D$2:$D$31,W54)&gt;0</f>
        <v>1</v>
      </c>
      <c r="Y54" s="73" t="b">
        <f t="shared" si="8"/>
        <v>0</v>
      </c>
      <c r="Z54" s="73" t="b">
        <f t="shared" si="15"/>
        <v>1</v>
      </c>
      <c r="AA54" s="34" t="str">
        <f t="shared" si="9"/>
        <v>Inner</v>
      </c>
      <c r="AB54" s="35" t="str">
        <f t="shared" si="16"/>
        <v>0.8-0.9</v>
      </c>
      <c r="AC54" s="36" t="str">
        <f t="shared" si="10"/>
        <v>21-22</v>
      </c>
      <c r="AD54" s="36" t="str">
        <f t="shared" si="11"/>
        <v>Oct</v>
      </c>
      <c r="AE54" s="35" t="str">
        <f t="shared" si="12"/>
        <v>295-305</v>
      </c>
      <c r="AF54" s="36" t="str">
        <f t="shared" si="13"/>
        <v>Inner-TI</v>
      </c>
    </row>
    <row r="55" spans="5:32" x14ac:dyDescent="0.3">
      <c r="E55" s="12">
        <v>40823.902777777781</v>
      </c>
      <c r="F55" s="16">
        <v>9.6199999999999992</v>
      </c>
      <c r="G55" s="16">
        <v>1472.2100524902389</v>
      </c>
      <c r="H55" s="29">
        <v>1.1514032145044297</v>
      </c>
      <c r="I55" s="26">
        <v>304.5</v>
      </c>
      <c r="J55" s="30">
        <v>9.0436590436590442E-2</v>
      </c>
      <c r="K55" s="31">
        <v>0.15539680484547028</v>
      </c>
      <c r="L55" s="108">
        <f ca="1">REWS!R55</f>
        <v>9.7277580310230611</v>
      </c>
      <c r="M55" s="22">
        <f t="shared" si="0"/>
        <v>9.4233543348324247</v>
      </c>
      <c r="N55" s="22">
        <f t="shared" ca="1" si="1"/>
        <v>9.5289096475927337</v>
      </c>
      <c r="O55" s="22">
        <f t="shared" si="2"/>
        <v>0.81445976549332511</v>
      </c>
      <c r="P55" s="81">
        <f t="shared" ca="1" si="3"/>
        <v>10</v>
      </c>
      <c r="Q55" s="22">
        <f t="shared" ca="1" si="4"/>
        <v>0.55248407449999559</v>
      </c>
      <c r="R55" s="3">
        <f ca="1">IF(N55&gt;'Power Curve'!$C$37,0,INDEX(Ci,$P55,1)*POWER(1-Q55,3)+INDEX(Ci,$P55,2)*3*Q55*POWER(1-Q55,2)+INDEX(Ci,$P55,3)*3*POWER(Q55,2)*(1-Q55)+INDEX(Ci,$P55,4)*POWER(Q55,3))</f>
        <v>1380.88383901206</v>
      </c>
      <c r="S55" s="3">
        <f t="shared" si="5"/>
        <v>1472.2100524902389</v>
      </c>
      <c r="T55" s="3">
        <f t="shared" ca="1" si="6"/>
        <v>-91.326213478178943</v>
      </c>
      <c r="U55" s="3">
        <f t="shared" ca="1" si="14"/>
        <v>91.326213478178943</v>
      </c>
      <c r="W55" s="34">
        <f t="shared" si="7"/>
        <v>9</v>
      </c>
      <c r="X55" s="73" t="b">
        <f>COUNTIF('Power Curve'!$D$2:$D$31,W55)&gt;0</f>
        <v>1</v>
      </c>
      <c r="Y55" s="73" t="b">
        <f t="shared" si="8"/>
        <v>0</v>
      </c>
      <c r="Z55" s="73" t="b">
        <f t="shared" si="15"/>
        <v>1</v>
      </c>
      <c r="AA55" s="34" t="str">
        <f t="shared" si="9"/>
        <v>Outer</v>
      </c>
      <c r="AB55" s="35" t="str">
        <f t="shared" si="16"/>
        <v>0.8-0.9</v>
      </c>
      <c r="AC55" s="36" t="str">
        <f t="shared" si="10"/>
        <v>21-22</v>
      </c>
      <c r="AD55" s="36" t="str">
        <f t="shared" si="11"/>
        <v>Oct</v>
      </c>
      <c r="AE55" s="35" t="str">
        <f t="shared" si="12"/>
        <v>295-305</v>
      </c>
      <c r="AF55" s="36" t="str">
        <f t="shared" si="13"/>
        <v>HWS-LTI</v>
      </c>
    </row>
    <row r="56" spans="5:32" x14ac:dyDescent="0.3">
      <c r="E56" s="12">
        <v>40823.909722222219</v>
      </c>
      <c r="F56" s="16">
        <v>9.41</v>
      </c>
      <c r="G56" s="16">
        <v>1091.40002441406</v>
      </c>
      <c r="H56" s="29">
        <v>1.1520512548003292</v>
      </c>
      <c r="I56" s="26">
        <v>304</v>
      </c>
      <c r="J56" s="30">
        <v>0.12646121147715195</v>
      </c>
      <c r="K56" s="31">
        <v>0.2844489025723102</v>
      </c>
      <c r="L56" s="108">
        <f ca="1">REWS!R56</f>
        <v>9.5011815513790303</v>
      </c>
      <c r="M56" s="22">
        <f t="shared" si="0"/>
        <v>9.219376003488394</v>
      </c>
      <c r="N56" s="22">
        <f t="shared" ca="1" si="1"/>
        <v>9.3087104356610482</v>
      </c>
      <c r="O56" s="22">
        <f t="shared" si="2"/>
        <v>0.78293425684369355</v>
      </c>
      <c r="P56" s="81">
        <f t="shared" ca="1" si="3"/>
        <v>10</v>
      </c>
      <c r="Q56" s="22">
        <f t="shared" ca="1" si="4"/>
        <v>0.31842658171940014</v>
      </c>
      <c r="R56" s="3">
        <f ca="1">IF(N56&gt;'Power Curve'!$C$37,0,INDEX(Ci,$P56,1)*POWER(1-Q56,3)+INDEX(Ci,$P56,2)*3*Q56*POWER(1-Q56,2)+INDEX(Ci,$P56,3)*3*POWER(Q56,2)*(1-Q56)+INDEX(Ci,$P56,4)*POWER(Q56,3))</f>
        <v>1302.1127181513739</v>
      </c>
      <c r="S56" s="3">
        <f t="shared" si="5"/>
        <v>1091.40002441406</v>
      </c>
      <c r="T56" s="3">
        <f t="shared" ca="1" si="6"/>
        <v>210.71269373731388</v>
      </c>
      <c r="U56" s="3">
        <f t="shared" ca="1" si="14"/>
        <v>210.71269373731388</v>
      </c>
      <c r="W56" s="34">
        <f t="shared" si="7"/>
        <v>9</v>
      </c>
      <c r="X56" s="73" t="b">
        <f>COUNTIF('Power Curve'!$D$2:$D$31,W56)&gt;0</f>
        <v>1</v>
      </c>
      <c r="Y56" s="73" t="b">
        <f t="shared" si="8"/>
        <v>0</v>
      </c>
      <c r="Z56" s="73" t="b">
        <f t="shared" si="15"/>
        <v>1</v>
      </c>
      <c r="AA56" s="34" t="str">
        <f t="shared" si="9"/>
        <v>Inner</v>
      </c>
      <c r="AB56" s="35" t="str">
        <f t="shared" si="16"/>
        <v>0.7-0.8</v>
      </c>
      <c r="AC56" s="36" t="str">
        <f t="shared" si="10"/>
        <v>21-22</v>
      </c>
      <c r="AD56" s="36" t="str">
        <f t="shared" si="11"/>
        <v>Oct</v>
      </c>
      <c r="AE56" s="35" t="str">
        <f t="shared" si="12"/>
        <v>295-305</v>
      </c>
      <c r="AF56" s="36" t="str">
        <f t="shared" si="13"/>
        <v>Inner-TI</v>
      </c>
    </row>
    <row r="57" spans="5:32" x14ac:dyDescent="0.3">
      <c r="E57" s="12">
        <v>40823.916666666664</v>
      </c>
      <c r="F57" s="16">
        <v>9.98</v>
      </c>
      <c r="G57" s="16">
        <v>1411.930038452148</v>
      </c>
      <c r="H57" s="29">
        <v>1.1525329094523618</v>
      </c>
      <c r="I57" s="26">
        <v>306</v>
      </c>
      <c r="J57" s="30">
        <v>8.717434869739478E-2</v>
      </c>
      <c r="K57" s="31">
        <v>0.25946210753279181</v>
      </c>
      <c r="L57" s="108">
        <f ca="1">REWS!R57</f>
        <v>9.9165500438533964</v>
      </c>
      <c r="M57" s="22">
        <f t="shared" si="0"/>
        <v>9.7791916354101911</v>
      </c>
      <c r="N57" s="22">
        <f t="shared" ca="1" si="1"/>
        <v>9.7170183608194076</v>
      </c>
      <c r="O57" s="22">
        <f t="shared" si="2"/>
        <v>0.86945556736752339</v>
      </c>
      <c r="P57" s="81">
        <f t="shared" ca="1" si="3"/>
        <v>10</v>
      </c>
      <c r="Q57" s="22">
        <f t="shared" ca="1" si="4"/>
        <v>0.75243144670802431</v>
      </c>
      <c r="R57" s="3">
        <f ca="1">IF(N57&gt;'Power Curve'!$C$37,0,INDEX(Ci,$P57,1)*POWER(1-Q57,3)+INDEX(Ci,$P57,2)*3*Q57*POWER(1-Q57,2)+INDEX(Ci,$P57,3)*3*POWER(Q57,2)*(1-Q57)+INDEX(Ci,$P57,4)*POWER(Q57,3))</f>
        <v>1445.8984155589037</v>
      </c>
      <c r="S57" s="3">
        <f t="shared" si="5"/>
        <v>1411.930038452148</v>
      </c>
      <c r="T57" s="3">
        <f t="shared" ca="1" si="6"/>
        <v>33.968377106755725</v>
      </c>
      <c r="U57" s="3">
        <f t="shared" ca="1" si="14"/>
        <v>33.968377106755725</v>
      </c>
      <c r="W57" s="34">
        <f t="shared" si="7"/>
        <v>10</v>
      </c>
      <c r="X57" s="73" t="b">
        <f>COUNTIF('Power Curve'!$D$2:$D$31,W57)&gt;0</f>
        <v>1</v>
      </c>
      <c r="Y57" s="73" t="b">
        <f t="shared" si="8"/>
        <v>0</v>
      </c>
      <c r="Z57" s="73" t="b">
        <f t="shared" si="15"/>
        <v>1</v>
      </c>
      <c r="AA57" s="34" t="str">
        <f t="shared" si="9"/>
        <v>Outer</v>
      </c>
      <c r="AB57" s="35" t="str">
        <f t="shared" si="16"/>
        <v>0.8-0.9</v>
      </c>
      <c r="AC57" s="36" t="str">
        <f t="shared" si="10"/>
        <v>22-23</v>
      </c>
      <c r="AD57" s="36" t="str">
        <f t="shared" si="11"/>
        <v>Oct</v>
      </c>
      <c r="AE57" s="35" t="str">
        <f t="shared" si="12"/>
        <v>305-315</v>
      </c>
      <c r="AF57" s="36" t="str">
        <f t="shared" si="13"/>
        <v>HWS-LTI</v>
      </c>
    </row>
    <row r="58" spans="5:32" x14ac:dyDescent="0.3">
      <c r="E58" s="12">
        <v>40823.923611111109</v>
      </c>
      <c r="F58" s="16">
        <v>10.01</v>
      </c>
      <c r="G58" s="16">
        <v>1368.7900085449269</v>
      </c>
      <c r="H58" s="29">
        <v>1.1527830701028909</v>
      </c>
      <c r="I58" s="26">
        <v>303.39999999999998</v>
      </c>
      <c r="J58" s="30">
        <v>8.0919080919080927E-2</v>
      </c>
      <c r="K58" s="31">
        <v>0.20382885783551324</v>
      </c>
      <c r="L58" s="108">
        <f ca="1">REWS!R58</f>
        <v>9.9298433358274814</v>
      </c>
      <c r="M58" s="22">
        <f t="shared" si="0"/>
        <v>9.8092976126508908</v>
      </c>
      <c r="N58" s="22">
        <f t="shared" ca="1" si="1"/>
        <v>9.7307481047082796</v>
      </c>
      <c r="O58" s="22">
        <f t="shared" si="2"/>
        <v>0.87410854319909115</v>
      </c>
      <c r="P58" s="81">
        <f t="shared" ca="1" si="3"/>
        <v>10</v>
      </c>
      <c r="Q58" s="22">
        <f t="shared" ca="1" si="4"/>
        <v>0.76702527473746362</v>
      </c>
      <c r="R58" s="3">
        <f ca="1">IF(N58&gt;'Power Curve'!$C$37,0,INDEX(Ci,$P58,1)*POWER(1-Q58,3)+INDEX(Ci,$P58,2)*3*Q58*POWER(1-Q58,2)+INDEX(Ci,$P58,3)*3*POWER(Q58,2)*(1-Q58)+INDEX(Ci,$P58,4)*POWER(Q58,3))</f>
        <v>1450.477008347953</v>
      </c>
      <c r="S58" s="3">
        <f t="shared" si="5"/>
        <v>1368.7900085449269</v>
      </c>
      <c r="T58" s="3">
        <f t="shared" ca="1" si="6"/>
        <v>81.686999803026083</v>
      </c>
      <c r="U58" s="3">
        <f t="shared" ca="1" si="14"/>
        <v>81.686999803026083</v>
      </c>
      <c r="W58" s="34">
        <f t="shared" si="7"/>
        <v>10</v>
      </c>
      <c r="X58" s="73" t="b">
        <f>COUNTIF('Power Curve'!$D$2:$D$31,W58)&gt;0</f>
        <v>1</v>
      </c>
      <c r="Y58" s="73" t="b">
        <f t="shared" si="8"/>
        <v>0</v>
      </c>
      <c r="Z58" s="73" t="b">
        <f t="shared" si="15"/>
        <v>1</v>
      </c>
      <c r="AA58" s="34" t="str">
        <f t="shared" si="9"/>
        <v>Outer</v>
      </c>
      <c r="AB58" s="35" t="str">
        <f t="shared" si="16"/>
        <v>0.8-0.9</v>
      </c>
      <c r="AC58" s="36" t="str">
        <f t="shared" si="10"/>
        <v>22-23</v>
      </c>
      <c r="AD58" s="36" t="str">
        <f t="shared" si="11"/>
        <v>Oct</v>
      </c>
      <c r="AE58" s="35" t="str">
        <f t="shared" si="12"/>
        <v>295-305</v>
      </c>
      <c r="AF58" s="36" t="str">
        <f t="shared" si="13"/>
        <v>HWS-LTI</v>
      </c>
    </row>
    <row r="59" spans="5:32" x14ac:dyDescent="0.3">
      <c r="E59" s="12">
        <v>40823.930555555555</v>
      </c>
      <c r="F59" s="16">
        <v>10.01</v>
      </c>
      <c r="G59" s="16">
        <v>1395.3600158691411</v>
      </c>
      <c r="H59" s="29">
        <v>1.1533484619037782</v>
      </c>
      <c r="I59" s="26">
        <v>305.7</v>
      </c>
      <c r="J59" s="30">
        <v>7.3926073926073921E-2</v>
      </c>
      <c r="K59" s="31">
        <v>0.26581645558454431</v>
      </c>
      <c r="L59" s="108">
        <f ca="1">REWS!R59</f>
        <v>9.9761639864721801</v>
      </c>
      <c r="M59" s="22">
        <f t="shared" si="0"/>
        <v>9.8109010337177356</v>
      </c>
      <c r="N59" s="22">
        <f t="shared" ca="1" si="1"/>
        <v>9.7777380187230314</v>
      </c>
      <c r="O59" s="22">
        <f t="shared" si="2"/>
        <v>0.87435635709372761</v>
      </c>
      <c r="P59" s="81">
        <f t="shared" ca="1" si="3"/>
        <v>10</v>
      </c>
      <c r="Q59" s="22">
        <f t="shared" ca="1" si="4"/>
        <v>0.81697250826198997</v>
      </c>
      <c r="R59" s="3">
        <f ca="1">IF(N59&gt;'Power Curve'!$C$37,0,INDEX(Ci,$P59,1)*POWER(1-Q59,3)+INDEX(Ci,$P59,2)*3*Q59*POWER(1-Q59,2)+INDEX(Ci,$P59,3)*3*POWER(Q59,2)*(1-Q59)+INDEX(Ci,$P59,4)*POWER(Q59,3))</f>
        <v>1465.9242170498019</v>
      </c>
      <c r="S59" s="3">
        <f t="shared" si="5"/>
        <v>1395.3600158691411</v>
      </c>
      <c r="T59" s="3">
        <f t="shared" ca="1" si="6"/>
        <v>70.564201180660802</v>
      </c>
      <c r="U59" s="3">
        <f t="shared" ca="1" si="14"/>
        <v>70.564201180660802</v>
      </c>
      <c r="W59" s="34">
        <f t="shared" si="7"/>
        <v>10</v>
      </c>
      <c r="X59" s="73" t="b">
        <f>COUNTIF('Power Curve'!$D$2:$D$31,W59)&gt;0</f>
        <v>1</v>
      </c>
      <c r="Y59" s="73" t="b">
        <f t="shared" si="8"/>
        <v>0</v>
      </c>
      <c r="Z59" s="73" t="b">
        <f t="shared" si="15"/>
        <v>1</v>
      </c>
      <c r="AA59" s="34" t="str">
        <f t="shared" si="9"/>
        <v>Outer</v>
      </c>
      <c r="AB59" s="35" t="str">
        <f t="shared" si="16"/>
        <v>0.8-0.9</v>
      </c>
      <c r="AC59" s="36" t="str">
        <f t="shared" si="10"/>
        <v>22-23</v>
      </c>
      <c r="AD59" s="36" t="str">
        <f t="shared" si="11"/>
        <v>Oct</v>
      </c>
      <c r="AE59" s="35" t="str">
        <f t="shared" si="12"/>
        <v>305-315</v>
      </c>
      <c r="AF59" s="36" t="str">
        <f t="shared" si="13"/>
        <v>HWS-LTI</v>
      </c>
    </row>
    <row r="60" spans="5:32" x14ac:dyDescent="0.3">
      <c r="E60" s="12">
        <v>40823.9375</v>
      </c>
      <c r="F60" s="16">
        <v>9.75</v>
      </c>
      <c r="G60" s="16">
        <v>1458.8499603271509</v>
      </c>
      <c r="H60" s="29">
        <v>1.1540393974629342</v>
      </c>
      <c r="I60" s="26">
        <v>304.10000000000002</v>
      </c>
      <c r="J60" s="30">
        <v>8.2051282051282051E-2</v>
      </c>
      <c r="K60" s="31">
        <v>0.25553274368601819</v>
      </c>
      <c r="L60" s="108">
        <f ca="1">REWS!R60</f>
        <v>9.7609151382027264</v>
      </c>
      <c r="M60" s="22">
        <f t="shared" si="0"/>
        <v>9.5579803041164233</v>
      </c>
      <c r="N60" s="22">
        <f t="shared" ca="1" si="1"/>
        <v>9.5686804760095878</v>
      </c>
      <c r="O60" s="22">
        <f t="shared" si="2"/>
        <v>0.83526664302371101</v>
      </c>
      <c r="P60" s="81">
        <f t="shared" ca="1" si="3"/>
        <v>10</v>
      </c>
      <c r="Q60" s="22">
        <f t="shared" ca="1" si="4"/>
        <v>0.59475788785017258</v>
      </c>
      <c r="R60" s="3">
        <f ca="1">IF(N60&gt;'Power Curve'!$C$37,0,INDEX(Ci,$P60,1)*POWER(1-Q60,3)+INDEX(Ci,$P60,2)*3*Q60*POWER(1-Q60,2)+INDEX(Ci,$P60,3)*3*POWER(Q60,2)*(1-Q60)+INDEX(Ci,$P60,4)*POWER(Q60,3))</f>
        <v>1394.9153085476639</v>
      </c>
      <c r="S60" s="3">
        <f t="shared" si="5"/>
        <v>1458.8499603271509</v>
      </c>
      <c r="T60" s="3">
        <f t="shared" ca="1" si="6"/>
        <v>-63.934651779487012</v>
      </c>
      <c r="U60" s="3">
        <f t="shared" ca="1" si="14"/>
        <v>63.934651779487012</v>
      </c>
      <c r="W60" s="34">
        <f t="shared" si="7"/>
        <v>10</v>
      </c>
      <c r="X60" s="73" t="b">
        <f>COUNTIF('Power Curve'!$D$2:$D$31,W60)&gt;0</f>
        <v>1</v>
      </c>
      <c r="Y60" s="73" t="b">
        <f t="shared" si="8"/>
        <v>0</v>
      </c>
      <c r="Z60" s="73" t="b">
        <f t="shared" si="15"/>
        <v>1</v>
      </c>
      <c r="AA60" s="34" t="str">
        <f t="shared" si="9"/>
        <v>Outer</v>
      </c>
      <c r="AB60" s="35" t="str">
        <f t="shared" si="16"/>
        <v>0.8-0.9</v>
      </c>
      <c r="AC60" s="36" t="str">
        <f t="shared" si="10"/>
        <v>22-23</v>
      </c>
      <c r="AD60" s="36" t="str">
        <f t="shared" si="11"/>
        <v>Oct</v>
      </c>
      <c r="AE60" s="35" t="str">
        <f t="shared" si="12"/>
        <v>295-305</v>
      </c>
      <c r="AF60" s="36" t="str">
        <f t="shared" si="13"/>
        <v>HWS-LTI</v>
      </c>
    </row>
    <row r="61" spans="5:32" x14ac:dyDescent="0.3">
      <c r="E61" s="12">
        <v>40823.944444444445</v>
      </c>
      <c r="F61" s="16">
        <v>9.33</v>
      </c>
      <c r="G61" s="16">
        <v>1323.790039062498</v>
      </c>
      <c r="H61" s="29">
        <v>1.1547307843186292</v>
      </c>
      <c r="I61" s="26">
        <v>301.7</v>
      </c>
      <c r="J61" s="30">
        <v>0.11468381564844587</v>
      </c>
      <c r="K61" s="31">
        <v>0.25147786780030068</v>
      </c>
      <c r="L61" s="108">
        <f ca="1">REWS!R61</f>
        <v>9.3235563353670123</v>
      </c>
      <c r="M61" s="22">
        <f t="shared" si="0"/>
        <v>9.1480780685544953</v>
      </c>
      <c r="N61" s="22">
        <f t="shared" ca="1" si="1"/>
        <v>9.141760046356195</v>
      </c>
      <c r="O61" s="22">
        <f t="shared" si="2"/>
        <v>0.7719149311650827</v>
      </c>
      <c r="P61" s="81">
        <f t="shared" ca="1" si="3"/>
        <v>10</v>
      </c>
      <c r="Q61" s="22">
        <f t="shared" ca="1" si="4"/>
        <v>0.14096913672381503</v>
      </c>
      <c r="R61" s="3">
        <f ca="1">IF(N61&gt;'Power Curve'!$C$37,0,INDEX(Ci,$P61,1)*POWER(1-Q61,3)+INDEX(Ci,$P61,2)*3*Q61*POWER(1-Q61,2)+INDEX(Ci,$P61,3)*3*POWER(Q61,2)*(1-Q61)+INDEX(Ci,$P61,4)*POWER(Q61,3))</f>
        <v>1243.1623747719007</v>
      </c>
      <c r="S61" s="3">
        <f t="shared" si="5"/>
        <v>1323.790039062498</v>
      </c>
      <c r="T61" s="3">
        <f t="shared" ca="1" si="6"/>
        <v>-80.627664290597295</v>
      </c>
      <c r="U61" s="3">
        <f t="shared" ca="1" si="14"/>
        <v>80.627664290597295</v>
      </c>
      <c r="W61" s="34">
        <f t="shared" si="7"/>
        <v>9</v>
      </c>
      <c r="X61" s="73" t="b">
        <f>COUNTIF('Power Curve'!$D$2:$D$31,W61)&gt;0</f>
        <v>1</v>
      </c>
      <c r="Y61" s="73" t="b">
        <f t="shared" si="8"/>
        <v>0</v>
      </c>
      <c r="Z61" s="73" t="b">
        <f t="shared" si="15"/>
        <v>1</v>
      </c>
      <c r="AA61" s="34" t="str">
        <f t="shared" si="9"/>
        <v>Inner</v>
      </c>
      <c r="AB61" s="35" t="str">
        <f t="shared" si="16"/>
        <v>0.7-0.8</v>
      </c>
      <c r="AC61" s="36" t="str">
        <f t="shared" si="10"/>
        <v>22-23</v>
      </c>
      <c r="AD61" s="36" t="str">
        <f t="shared" si="11"/>
        <v>Oct</v>
      </c>
      <c r="AE61" s="35" t="str">
        <f t="shared" si="12"/>
        <v>295-305</v>
      </c>
      <c r="AF61" s="36" t="str">
        <f t="shared" si="13"/>
        <v>Inner-TI</v>
      </c>
    </row>
    <row r="62" spans="5:32" x14ac:dyDescent="0.3">
      <c r="E62" s="12">
        <v>40823.951388888891</v>
      </c>
      <c r="F62" s="16">
        <v>10.07</v>
      </c>
      <c r="G62" s="16">
        <v>1492.779983520513</v>
      </c>
      <c r="H62" s="29">
        <v>1.1551490282546073</v>
      </c>
      <c r="I62" s="26">
        <v>297.39999999999998</v>
      </c>
      <c r="J62" s="30">
        <v>0.11420059582919562</v>
      </c>
      <c r="K62" s="31">
        <v>0.25536574734913459</v>
      </c>
      <c r="L62" s="108">
        <f ca="1">REWS!R62</f>
        <v>10.107187972349291</v>
      </c>
      <c r="M62" s="22">
        <f t="shared" si="0"/>
        <v>9.8748410410189074</v>
      </c>
      <c r="N62" s="22">
        <f t="shared" ca="1" si="1"/>
        <v>9.9113083017524755</v>
      </c>
      <c r="O62" s="22">
        <f t="shared" si="2"/>
        <v>0.88423849133783439</v>
      </c>
      <c r="P62" s="81">
        <f t="shared" ca="1" si="3"/>
        <v>10</v>
      </c>
      <c r="Q62" s="22">
        <f t="shared" ca="1" si="4"/>
        <v>0.95894906340772434</v>
      </c>
      <c r="R62" s="3">
        <f ca="1">IF(N62&gt;'Power Curve'!$C$37,0,INDEX(Ci,$P62,1)*POWER(1-Q62,3)+INDEX(Ci,$P62,2)*3*Q62*POWER(1-Q62,2)+INDEX(Ci,$P62,3)*3*POWER(Q62,2)*(1-Q62)+INDEX(Ci,$P62,4)*POWER(Q62,3))</f>
        <v>1507.6097926573655</v>
      </c>
      <c r="S62" s="3">
        <f t="shared" si="5"/>
        <v>1492.779983520513</v>
      </c>
      <c r="T62" s="3">
        <f t="shared" ca="1" si="6"/>
        <v>14.829809136852418</v>
      </c>
      <c r="U62" s="3">
        <f t="shared" ca="1" si="14"/>
        <v>14.829809136852418</v>
      </c>
      <c r="W62" s="34">
        <f t="shared" si="7"/>
        <v>10</v>
      </c>
      <c r="X62" s="73" t="b">
        <f>COUNTIF('Power Curve'!$D$2:$D$31,W62)&gt;0</f>
        <v>1</v>
      </c>
      <c r="Y62" s="73" t="b">
        <f t="shared" si="8"/>
        <v>0</v>
      </c>
      <c r="Z62" s="73" t="b">
        <f t="shared" si="15"/>
        <v>1</v>
      </c>
      <c r="AA62" s="34" t="str">
        <f t="shared" si="9"/>
        <v>Inner</v>
      </c>
      <c r="AB62" s="35" t="str">
        <f t="shared" si="16"/>
        <v>0.8-0.9</v>
      </c>
      <c r="AC62" s="36" t="str">
        <f t="shared" si="10"/>
        <v>22-23</v>
      </c>
      <c r="AD62" s="36" t="str">
        <f t="shared" si="11"/>
        <v>Oct</v>
      </c>
      <c r="AE62" s="35" t="str">
        <f t="shared" si="12"/>
        <v>295-305</v>
      </c>
      <c r="AF62" s="36" t="str">
        <f t="shared" si="13"/>
        <v>Inner-TI</v>
      </c>
    </row>
    <row r="63" spans="5:32" x14ac:dyDescent="0.3">
      <c r="E63" s="12">
        <v>40823.958333333336</v>
      </c>
      <c r="F63" s="16">
        <v>9.77</v>
      </c>
      <c r="G63" s="16">
        <v>1416.799972534177</v>
      </c>
      <c r="H63" s="29">
        <v>1.1557993761528382</v>
      </c>
      <c r="I63" s="26">
        <v>297.7</v>
      </c>
      <c r="J63" s="30">
        <v>0.11566018423746161</v>
      </c>
      <c r="K63" s="31">
        <v>0.21507083525082374</v>
      </c>
      <c r="L63" s="108">
        <f ca="1">REWS!R63</f>
        <v>9.7190076589451397</v>
      </c>
      <c r="M63" s="22">
        <f t="shared" si="0"/>
        <v>9.5824527408156399</v>
      </c>
      <c r="N63" s="22">
        <f t="shared" ca="1" si="1"/>
        <v>9.5324392609485216</v>
      </c>
      <c r="O63" s="22">
        <f t="shared" si="2"/>
        <v>0.83904893700442551</v>
      </c>
      <c r="P63" s="81">
        <f t="shared" ca="1" si="3"/>
        <v>10</v>
      </c>
      <c r="Q63" s="22">
        <f t="shared" ca="1" si="4"/>
        <v>0.55623582476873368</v>
      </c>
      <c r="R63" s="3">
        <f ca="1">IF(N63&gt;'Power Curve'!$C$37,0,INDEX(Ci,$P63,1)*POWER(1-Q63,3)+INDEX(Ci,$P63,2)*3*Q63*POWER(1-Q63,2)+INDEX(Ci,$P63,3)*3*POWER(Q63,2)*(1-Q63)+INDEX(Ci,$P63,4)*POWER(Q63,3))</f>
        <v>1382.1336045017117</v>
      </c>
      <c r="S63" s="3">
        <f t="shared" si="5"/>
        <v>1416.799972534177</v>
      </c>
      <c r="T63" s="3">
        <f t="shared" ca="1" si="6"/>
        <v>-34.666368032465243</v>
      </c>
      <c r="U63" s="3">
        <f t="shared" ca="1" si="14"/>
        <v>34.666368032465243</v>
      </c>
      <c r="W63" s="34">
        <f t="shared" si="7"/>
        <v>10</v>
      </c>
      <c r="X63" s="73" t="b">
        <f>COUNTIF('Power Curve'!$D$2:$D$31,W63)&gt;0</f>
        <v>1</v>
      </c>
      <c r="Y63" s="73" t="b">
        <f t="shared" si="8"/>
        <v>0</v>
      </c>
      <c r="Z63" s="73" t="b">
        <f t="shared" si="15"/>
        <v>1</v>
      </c>
      <c r="AA63" s="34" t="str">
        <f t="shared" si="9"/>
        <v>Inner</v>
      </c>
      <c r="AB63" s="35" t="str">
        <f t="shared" si="16"/>
        <v>0.8-0.9</v>
      </c>
      <c r="AC63" s="36" t="str">
        <f t="shared" si="10"/>
        <v>23-24</v>
      </c>
      <c r="AD63" s="36" t="str">
        <f t="shared" si="11"/>
        <v>Oct</v>
      </c>
      <c r="AE63" s="35" t="str">
        <f t="shared" si="12"/>
        <v>295-305</v>
      </c>
      <c r="AF63" s="36" t="str">
        <f t="shared" si="13"/>
        <v>Inner-TI</v>
      </c>
    </row>
    <row r="64" spans="5:32" x14ac:dyDescent="0.3">
      <c r="E64" s="12">
        <v>40823.965277777781</v>
      </c>
      <c r="F64" s="16">
        <v>9.4600000000000009</v>
      </c>
      <c r="G64" s="16">
        <v>1328.62999725342</v>
      </c>
      <c r="H64" s="29">
        <v>1.1564081907247741</v>
      </c>
      <c r="I64" s="26">
        <v>300.10000000000002</v>
      </c>
      <c r="J64" s="30">
        <v>0.11733615221987315</v>
      </c>
      <c r="K64" s="31">
        <v>0.26272532585458597</v>
      </c>
      <c r="L64" s="108">
        <f ca="1">REWS!R64</f>
        <v>9.3275743391152979</v>
      </c>
      <c r="M64" s="22">
        <f t="shared" si="0"/>
        <v>9.2800324147455751</v>
      </c>
      <c r="N64" s="22">
        <f t="shared" ca="1" si="1"/>
        <v>9.1501260272662783</v>
      </c>
      <c r="O64" s="22">
        <f t="shared" si="2"/>
        <v>0.79230890073426796</v>
      </c>
      <c r="P64" s="81">
        <f t="shared" ca="1" si="3"/>
        <v>10</v>
      </c>
      <c r="Q64" s="22">
        <f t="shared" ca="1" si="4"/>
        <v>0.1498616322931085</v>
      </c>
      <c r="R64" s="3">
        <f ca="1">IF(N64&gt;'Power Curve'!$C$37,0,INDEX(Ci,$P64,1)*POWER(1-Q64,3)+INDEX(Ci,$P64,2)*3*Q64*POWER(1-Q64,2)+INDEX(Ci,$P64,3)*3*POWER(Q64,2)*(1-Q64)+INDEX(Ci,$P64,4)*POWER(Q64,3))</f>
        <v>1246.0642241091239</v>
      </c>
      <c r="S64" s="3">
        <f t="shared" si="5"/>
        <v>1328.62999725342</v>
      </c>
      <c r="T64" s="3">
        <f t="shared" ca="1" si="6"/>
        <v>-82.565773144296145</v>
      </c>
      <c r="U64" s="3">
        <f t="shared" ca="1" si="14"/>
        <v>82.565773144296145</v>
      </c>
      <c r="W64" s="34">
        <f t="shared" si="7"/>
        <v>9</v>
      </c>
      <c r="X64" s="73" t="b">
        <f>COUNTIF('Power Curve'!$D$2:$D$31,W64)&gt;0</f>
        <v>1</v>
      </c>
      <c r="Y64" s="73" t="b">
        <f t="shared" si="8"/>
        <v>0</v>
      </c>
      <c r="Z64" s="73" t="b">
        <f t="shared" si="15"/>
        <v>1</v>
      </c>
      <c r="AA64" s="34" t="str">
        <f t="shared" si="9"/>
        <v>Inner</v>
      </c>
      <c r="AB64" s="35" t="str">
        <f t="shared" si="16"/>
        <v>0.7-0.8</v>
      </c>
      <c r="AC64" s="36" t="str">
        <f t="shared" si="10"/>
        <v>23-24</v>
      </c>
      <c r="AD64" s="36" t="str">
        <f t="shared" si="11"/>
        <v>Oct</v>
      </c>
      <c r="AE64" s="35" t="str">
        <f t="shared" si="12"/>
        <v>295-305</v>
      </c>
      <c r="AF64" s="36" t="str">
        <f t="shared" si="13"/>
        <v>Inner-TI</v>
      </c>
    </row>
    <row r="65" spans="5:32" x14ac:dyDescent="0.3">
      <c r="E65" s="12">
        <v>40823.972222222219</v>
      </c>
      <c r="F65" s="16">
        <v>9.1300000000000008</v>
      </c>
      <c r="G65" s="16">
        <v>1198.0799942016629</v>
      </c>
      <c r="H65" s="29">
        <v>1.1565339281487086</v>
      </c>
      <c r="I65" s="26">
        <v>299.60000000000002</v>
      </c>
      <c r="J65" s="30">
        <v>0.10843373493975902</v>
      </c>
      <c r="K65" s="31">
        <v>0.21703440055575146</v>
      </c>
      <c r="L65" s="108">
        <f ca="1">REWS!R65</f>
        <v>9.1281833165790367</v>
      </c>
      <c r="M65" s="22">
        <f t="shared" si="0"/>
        <v>8.9566349515415506</v>
      </c>
      <c r="N65" s="22">
        <f t="shared" ca="1" si="1"/>
        <v>8.9548527642223732</v>
      </c>
      <c r="O65" s="22">
        <f t="shared" si="2"/>
        <v>0.74232678029858323</v>
      </c>
      <c r="P65" s="81">
        <f t="shared" ca="1" si="3"/>
        <v>9</v>
      </c>
      <c r="Q65" s="22">
        <f t="shared" ca="1" si="4"/>
        <v>0.94573974741028233</v>
      </c>
      <c r="R65" s="3">
        <f ca="1">IF(N65&gt;'Power Curve'!$C$37,0,INDEX(Ci,$P65,1)*POWER(1-Q65,3)+INDEX(Ci,$P65,2)*3*Q65*POWER(1-Q65,2)+INDEX(Ci,$P65,3)*3*POWER(Q65,2)*(1-Q65)+INDEX(Ci,$P65,4)*POWER(Q65,3))</f>
        <v>1180.4644594663841</v>
      </c>
      <c r="S65" s="3">
        <f t="shared" si="5"/>
        <v>1198.0799942016629</v>
      </c>
      <c r="T65" s="3">
        <f t="shared" ca="1" si="6"/>
        <v>-17.615534735278743</v>
      </c>
      <c r="U65" s="3">
        <f t="shared" ca="1" si="14"/>
        <v>17.615534735278743</v>
      </c>
      <c r="W65" s="34">
        <f t="shared" si="7"/>
        <v>9</v>
      </c>
      <c r="X65" s="73" t="b">
        <f>COUNTIF('Power Curve'!$D$2:$D$31,W65)&gt;0</f>
        <v>1</v>
      </c>
      <c r="Y65" s="73" t="b">
        <f t="shared" si="8"/>
        <v>0</v>
      </c>
      <c r="Z65" s="73" t="b">
        <f t="shared" si="15"/>
        <v>1</v>
      </c>
      <c r="AA65" s="34" t="str">
        <f t="shared" si="9"/>
        <v>Inner</v>
      </c>
      <c r="AB65" s="35" t="str">
        <f t="shared" si="16"/>
        <v>0.7-0.8</v>
      </c>
      <c r="AC65" s="36" t="str">
        <f t="shared" si="10"/>
        <v>23-24</v>
      </c>
      <c r="AD65" s="36" t="str">
        <f t="shared" si="11"/>
        <v>Oct</v>
      </c>
      <c r="AE65" s="35" t="str">
        <f t="shared" si="12"/>
        <v>295-305</v>
      </c>
      <c r="AF65" s="36" t="str">
        <f t="shared" si="13"/>
        <v>Inner-TI</v>
      </c>
    </row>
    <row r="66" spans="5:32" x14ac:dyDescent="0.3">
      <c r="E66" s="12">
        <v>40823.979166666664</v>
      </c>
      <c r="F66" s="16">
        <v>8.8000000000000007</v>
      </c>
      <c r="G66" s="16">
        <v>959.52999877929733</v>
      </c>
      <c r="H66" s="29">
        <v>1.157059256413131</v>
      </c>
      <c r="I66" s="26">
        <v>299.8</v>
      </c>
      <c r="J66" s="30">
        <v>9.9999999999999992E-2</v>
      </c>
      <c r="K66" s="31">
        <v>0.1922352571096467</v>
      </c>
      <c r="L66" s="108">
        <f ca="1">REWS!R66</f>
        <v>8.9004979707197194</v>
      </c>
      <c r="M66" s="22">
        <f t="shared" si="0"/>
        <v>8.6342080575152416</v>
      </c>
      <c r="N66" s="22">
        <f t="shared" ca="1" si="1"/>
        <v>8.7328126471234384</v>
      </c>
      <c r="O66" s="22">
        <f t="shared" si="2"/>
        <v>0.69249466445802144</v>
      </c>
      <c r="P66" s="81">
        <f t="shared" ca="1" si="3"/>
        <v>9</v>
      </c>
      <c r="Q66" s="22">
        <f t="shared" ca="1" si="4"/>
        <v>0.72379991108574304</v>
      </c>
      <c r="R66" s="3">
        <f ca="1">IF(N66&gt;'Power Curve'!$C$37,0,INDEX(Ci,$P66,1)*POWER(1-Q66,3)+INDEX(Ci,$P66,2)*3*Q66*POWER(1-Q66,2)+INDEX(Ci,$P66,3)*3*POWER(Q66,2)*(1-Q66)+INDEX(Ci,$P66,4)*POWER(Q66,3))</f>
        <v>1107.9104687344056</v>
      </c>
      <c r="S66" s="3">
        <f t="shared" si="5"/>
        <v>959.52999877929733</v>
      </c>
      <c r="T66" s="3">
        <f t="shared" ca="1" si="6"/>
        <v>148.38046995510831</v>
      </c>
      <c r="U66" s="3">
        <f t="shared" ca="1" si="14"/>
        <v>148.38046995510831</v>
      </c>
      <c r="W66" s="34">
        <f t="shared" si="7"/>
        <v>9</v>
      </c>
      <c r="X66" s="73" t="b">
        <f>COUNTIF('Power Curve'!$D$2:$D$31,W66)&gt;0</f>
        <v>1</v>
      </c>
      <c r="Y66" s="73" t="b">
        <f t="shared" si="8"/>
        <v>0</v>
      </c>
      <c r="Z66" s="73" t="b">
        <f t="shared" si="15"/>
        <v>1</v>
      </c>
      <c r="AA66" s="34" t="str">
        <f t="shared" si="9"/>
        <v>Inner</v>
      </c>
      <c r="AB66" s="35" t="str">
        <f t="shared" si="16"/>
        <v>0.6-0.7</v>
      </c>
      <c r="AC66" s="36" t="str">
        <f t="shared" si="10"/>
        <v>23-24</v>
      </c>
      <c r="AD66" s="36" t="str">
        <f t="shared" si="11"/>
        <v>Oct</v>
      </c>
      <c r="AE66" s="35" t="str">
        <f t="shared" si="12"/>
        <v>295-305</v>
      </c>
      <c r="AF66" s="36" t="str">
        <f t="shared" si="13"/>
        <v>HWS-LTI</v>
      </c>
    </row>
    <row r="67" spans="5:32" x14ac:dyDescent="0.3">
      <c r="E67" s="12">
        <v>40823.986111111109</v>
      </c>
      <c r="F67" s="16">
        <v>8.11</v>
      </c>
      <c r="G67" s="16">
        <v>931.03998184204102</v>
      </c>
      <c r="H67" s="29">
        <v>1.1577106998316018</v>
      </c>
      <c r="I67" s="26">
        <v>298.3</v>
      </c>
      <c r="J67" s="30">
        <v>0.11590628853267571</v>
      </c>
      <c r="K67" s="31">
        <v>0.2943291987985503</v>
      </c>
      <c r="L67" s="108">
        <f ca="1">REWS!R67</f>
        <v>8.0775983720814377</v>
      </c>
      <c r="M67" s="22">
        <f t="shared" ref="M67:M130" si="17">F67*(H67/Ref_Density)^(1/3)</f>
        <v>7.9587007191556998</v>
      </c>
      <c r="N67" s="22">
        <f t="shared" ref="N67:N130" ca="1" si="18">L67*(H67/Ref_Density)^(1/3)</f>
        <v>7.9269035724951245</v>
      </c>
      <c r="O67" s="22">
        <f t="shared" ref="O67:O130" si="19">(M67-CutInWindSpeed)/(RatedWindSpeed-CutInWindSpeed)</f>
        <v>0.58809282776279992</v>
      </c>
      <c r="P67" s="81">
        <f t="shared" ref="P67:P130" ca="1" si="20">COUNTIF(xa,"&lt;"&amp;N67)</f>
        <v>8</v>
      </c>
      <c r="Q67" s="22">
        <f t="shared" ref="Q67:Q130" ca="1" si="21">(N67-INDEX(xa,$P67))/(INDEX(xb,$P67)-INDEX(xa,$P67))</f>
        <v>0.91768783319863001</v>
      </c>
      <c r="R67" s="3">
        <f ca="1">IF(N67&gt;'Power Curve'!$C$37,0,INDEX(Ci,$P67,1)*POWER(1-Q67,3)+INDEX(Ci,$P67,2)*3*Q67*POWER(1-Q67,2)+INDEX(Ci,$P67,3)*3*POWER(Q67,2)*(1-Q67)+INDEX(Ci,$P67,4)*POWER(Q67,3))</f>
        <v>856.36344891427234</v>
      </c>
      <c r="S67" s="3">
        <f t="shared" ref="S67:S130" si="22">IF(Z67,G67,"")</f>
        <v>931.03998184204102</v>
      </c>
      <c r="T67" s="3">
        <f t="shared" ref="T67:T130" ca="1" si="23">IF(Z67,R67-S67,"")</f>
        <v>-74.676532927768676</v>
      </c>
      <c r="U67" s="3">
        <f t="shared" ca="1" si="14"/>
        <v>74.676532927768676</v>
      </c>
      <c r="W67" s="34">
        <f t="shared" ref="W67:W130" si="24">MROUND(M67-Centre_First_Bin,Bin_Width)+Centre_First_Bin</f>
        <v>8</v>
      </c>
      <c r="X67" s="73" t="b">
        <f>COUNTIF('Power Curve'!$D$2:$D$31,W67)&gt;0</f>
        <v>1</v>
      </c>
      <c r="Y67" s="73" t="b">
        <f t="shared" ref="Y67:Y130" si="25">(G67&lt;0)</f>
        <v>0</v>
      </c>
      <c r="Z67" s="73" t="b">
        <f t="shared" si="15"/>
        <v>1</v>
      </c>
      <c r="AA67" s="34" t="str">
        <f t="shared" ref="AA67:AA130" si="26">IF(Z67,IF(AND(J67&gt;=LowerTurbLimit,J67&lt;=UpperTurbLimit,K67&gt;=LowerShearLimit,K67&lt;=UpperShearLimit),"Inner","Outer"),"")</f>
        <v>Inner</v>
      </c>
      <c r="AB67" s="35" t="str">
        <f t="shared" si="16"/>
        <v>0.5-0.6</v>
      </c>
      <c r="AC67" s="36" t="str">
        <f t="shared" ref="AC67:AC130" si="27">IF(Z67,HOUR(E67)&amp;"-"&amp;HOUR(E67)+1,"")</f>
        <v>23-24</v>
      </c>
      <c r="AD67" s="36" t="str">
        <f t="shared" ref="AD67:AD130" si="28">IF(Z67,TEXT(E67,"mmm"),"")</f>
        <v>Oct</v>
      </c>
      <c r="AE67" s="35" t="str">
        <f t="shared" ref="AE67:AE130" si="29">IF(Z67,IF(OR(I67&lt;5,I67&gt;=355),"355-5",MROUND(I67,10)-5&amp;"-"&amp;MROUND(I67,10)+5),"")</f>
        <v>295-305</v>
      </c>
      <c r="AF67" s="36" t="str">
        <f t="shared" ref="AF67:AF130" si="30">IF(Z67,IF(O67&lt;0.5,IF(J67&lt;=LowerTurbLimit,"LWS-LTI",IF(J67&gt;=UpperTurbLimit,"LWS-HTI","Inner-TI")),IF(J67&lt;=LowerTurbLimit,"HWS-LTI",IF(J67&gt;=UpperTurbLimit,"HWS-HTI","Inner-TI"))),"")</f>
        <v>Inner-TI</v>
      </c>
    </row>
    <row r="68" spans="5:32" x14ac:dyDescent="0.3">
      <c r="E68" s="12">
        <v>40823.993055555555</v>
      </c>
      <c r="F68" s="16">
        <v>7.83</v>
      </c>
      <c r="G68" s="16">
        <v>741.24999809265159</v>
      </c>
      <c r="H68" s="29">
        <v>1.1584045391201068</v>
      </c>
      <c r="I68" s="26">
        <v>295.2</v>
      </c>
      <c r="J68" s="30">
        <v>0.1111111111111111</v>
      </c>
      <c r="K68" s="31">
        <v>0.20185864484428725</v>
      </c>
      <c r="L68" s="108">
        <f ca="1">REWS!R68</f>
        <v>7.8327924561940669</v>
      </c>
      <c r="M68" s="22">
        <f t="shared" si="17"/>
        <v>7.6854591056756405</v>
      </c>
      <c r="N68" s="22">
        <f t="shared" ca="1" si="18"/>
        <v>7.6882000134513611</v>
      </c>
      <c r="O68" s="22">
        <f t="shared" si="19"/>
        <v>0.54586245558333379</v>
      </c>
      <c r="P68" s="81">
        <f t="shared" ca="1" si="20"/>
        <v>8</v>
      </c>
      <c r="Q68" s="22">
        <f t="shared" ca="1" si="21"/>
        <v>0.67743719736947872</v>
      </c>
      <c r="R68" s="3">
        <f ca="1">IF(N68&gt;'Power Curve'!$C$37,0,INDEX(Ci,$P68,1)*POWER(1-Q68,3)+INDEX(Ci,$P68,2)*3*Q68*POWER(1-Q68,2)+INDEX(Ci,$P68,3)*3*POWER(Q68,2)*(1-Q68)+INDEX(Ci,$P68,4)*POWER(Q68,3))</f>
        <v>786.05484566931591</v>
      </c>
      <c r="S68" s="3">
        <f t="shared" si="22"/>
        <v>741.24999809265159</v>
      </c>
      <c r="T68" s="3">
        <f t="shared" ca="1" si="23"/>
        <v>44.804847576664315</v>
      </c>
      <c r="U68" s="3">
        <f t="shared" ref="U68:U131" ca="1" si="31">IF(Z68,ABS(T68),"")</f>
        <v>44.804847576664315</v>
      </c>
      <c r="W68" s="34">
        <f t="shared" si="24"/>
        <v>8</v>
      </c>
      <c r="X68" s="73" t="b">
        <f>COUNTIF('Power Curve'!$D$2:$D$31,W68)&gt;0</f>
        <v>1</v>
      </c>
      <c r="Y68" s="73" t="b">
        <f t="shared" si="25"/>
        <v>0</v>
      </c>
      <c r="Z68" s="73" t="b">
        <f t="shared" ref="Z68:Z131" si="32">AND(X68,NOT(Y68))</f>
        <v>1</v>
      </c>
      <c r="AA68" s="34" t="str">
        <f t="shared" si="26"/>
        <v>Inner</v>
      </c>
      <c r="AB68" s="35" t="str">
        <f t="shared" ref="AB68:AB131" si="33">IF(Z68,TEXT(ROUND(O68+0.05,1)-0.1,"0.0")&amp;"-"&amp;TEXT(ROUND(O68+0.05,1),"0.0"),"")</f>
        <v>0.5-0.6</v>
      </c>
      <c r="AC68" s="36" t="str">
        <f t="shared" si="27"/>
        <v>23-24</v>
      </c>
      <c r="AD68" s="36" t="str">
        <f t="shared" si="28"/>
        <v>Oct</v>
      </c>
      <c r="AE68" s="35" t="str">
        <f t="shared" si="29"/>
        <v>295-305</v>
      </c>
      <c r="AF68" s="36" t="str">
        <f t="shared" si="30"/>
        <v>Inner-TI</v>
      </c>
    </row>
    <row r="69" spans="5:32" x14ac:dyDescent="0.3">
      <c r="E69" s="12">
        <v>40824</v>
      </c>
      <c r="F69" s="16">
        <v>8.51</v>
      </c>
      <c r="G69" s="16">
        <v>1023.4800186157227</v>
      </c>
      <c r="H69" s="29">
        <v>1.1591408893402881</v>
      </c>
      <c r="I69" s="26">
        <v>295.39999999999998</v>
      </c>
      <c r="J69" s="30">
        <v>0.14101057579318449</v>
      </c>
      <c r="K69" s="31">
        <v>0.32273773052970739</v>
      </c>
      <c r="L69" s="108">
        <f ca="1">REWS!R69</f>
        <v>8.591548627001961</v>
      </c>
      <c r="M69" s="22">
        <f t="shared" si="17"/>
        <v>8.3546758760357918</v>
      </c>
      <c r="N69" s="22">
        <f t="shared" ca="1" si="18"/>
        <v>8.4347360812927992</v>
      </c>
      <c r="O69" s="22">
        <f t="shared" si="19"/>
        <v>0.64929206471610212</v>
      </c>
      <c r="P69" s="81">
        <f t="shared" ca="1" si="20"/>
        <v>9</v>
      </c>
      <c r="Q69" s="22">
        <f t="shared" ca="1" si="21"/>
        <v>0.4258579666435322</v>
      </c>
      <c r="R69" s="3">
        <f ca="1">IF(N69&gt;'Power Curve'!$C$37,0,INDEX(Ci,$P69,1)*POWER(1-Q69,3)+INDEX(Ci,$P69,2)*3*Q69*POWER(1-Q69,2)+INDEX(Ci,$P69,3)*3*POWER(Q69,2)*(1-Q69)+INDEX(Ci,$P69,4)*POWER(Q69,3))</f>
        <v>1012.1716645386969</v>
      </c>
      <c r="S69" s="3">
        <f t="shared" si="22"/>
        <v>1023.4800186157227</v>
      </c>
      <c r="T69" s="3">
        <f t="shared" ca="1" si="23"/>
        <v>-11.308354077025797</v>
      </c>
      <c r="U69" s="3">
        <f t="shared" ca="1" si="31"/>
        <v>11.308354077025797</v>
      </c>
      <c r="W69" s="34">
        <f t="shared" si="24"/>
        <v>8</v>
      </c>
      <c r="X69" s="73" t="b">
        <f>COUNTIF('Power Curve'!$D$2:$D$31,W69)&gt;0</f>
        <v>1</v>
      </c>
      <c r="Y69" s="73" t="b">
        <f t="shared" si="25"/>
        <v>0</v>
      </c>
      <c r="Z69" s="73" t="b">
        <f t="shared" si="32"/>
        <v>1</v>
      </c>
      <c r="AA69" s="34" t="str">
        <f t="shared" si="26"/>
        <v>Outer</v>
      </c>
      <c r="AB69" s="35" t="str">
        <f t="shared" si="33"/>
        <v>0.6-0.7</v>
      </c>
      <c r="AC69" s="36" t="str">
        <f t="shared" si="27"/>
        <v>0-1</v>
      </c>
      <c r="AD69" s="36" t="str">
        <f t="shared" si="28"/>
        <v>Oct</v>
      </c>
      <c r="AE69" s="35" t="str">
        <f t="shared" si="29"/>
        <v>295-305</v>
      </c>
      <c r="AF69" s="36" t="str">
        <f t="shared" si="30"/>
        <v>HWS-HTI</v>
      </c>
    </row>
    <row r="70" spans="5:32" x14ac:dyDescent="0.3">
      <c r="E70" s="12">
        <v>40824.006944444445</v>
      </c>
      <c r="F70" s="16">
        <v>9.17</v>
      </c>
      <c r="G70" s="16">
        <v>1317.400016784668</v>
      </c>
      <c r="H70" s="29">
        <v>1.1592670839748724</v>
      </c>
      <c r="I70" s="26">
        <v>298.89999999999998</v>
      </c>
      <c r="J70" s="30">
        <v>0.13413304252998909</v>
      </c>
      <c r="K70" s="31">
        <v>0.26959757558684955</v>
      </c>
      <c r="L70" s="108">
        <f ca="1">REWS!R70</f>
        <v>9.1364063412792085</v>
      </c>
      <c r="M70" s="22">
        <f t="shared" si="17"/>
        <v>9.0029562776461471</v>
      </c>
      <c r="N70" s="22">
        <f t="shared" ca="1" si="18"/>
        <v>8.9699745720115285</v>
      </c>
      <c r="O70" s="22">
        <f t="shared" si="19"/>
        <v>0.74948589056853587</v>
      </c>
      <c r="P70" s="81">
        <f t="shared" ca="1" si="20"/>
        <v>9</v>
      </c>
      <c r="Q70" s="22">
        <f t="shared" ca="1" si="21"/>
        <v>0.96085472568315389</v>
      </c>
      <c r="R70" s="3">
        <f ca="1">IF(N70&gt;'Power Curve'!$C$37,0,INDEX(Ci,$P70,1)*POWER(1-Q70,3)+INDEX(Ci,$P70,2)*3*Q70*POWER(1-Q70,2)+INDEX(Ci,$P70,3)*3*POWER(Q70,2)*(1-Q70)+INDEX(Ci,$P70,4)*POWER(Q70,3))</f>
        <v>1185.4302237899421</v>
      </c>
      <c r="S70" s="3">
        <f t="shared" si="22"/>
        <v>1317.400016784668</v>
      </c>
      <c r="T70" s="3">
        <f t="shared" ca="1" si="23"/>
        <v>-131.96979299472582</v>
      </c>
      <c r="U70" s="3">
        <f t="shared" ca="1" si="31"/>
        <v>131.96979299472582</v>
      </c>
      <c r="W70" s="34">
        <f t="shared" si="24"/>
        <v>9</v>
      </c>
      <c r="X70" s="73" t="b">
        <f>COUNTIF('Power Curve'!$D$2:$D$31,W70)&gt;0</f>
        <v>1</v>
      </c>
      <c r="Y70" s="73" t="b">
        <f t="shared" si="25"/>
        <v>0</v>
      </c>
      <c r="Z70" s="73" t="b">
        <f t="shared" si="32"/>
        <v>1</v>
      </c>
      <c r="AA70" s="34" t="str">
        <f t="shared" si="26"/>
        <v>Inner</v>
      </c>
      <c r="AB70" s="35" t="str">
        <f t="shared" si="33"/>
        <v>0.7-0.8</v>
      </c>
      <c r="AC70" s="36" t="str">
        <f t="shared" si="27"/>
        <v>0-1</v>
      </c>
      <c r="AD70" s="36" t="str">
        <f t="shared" si="28"/>
        <v>Oct</v>
      </c>
      <c r="AE70" s="35" t="str">
        <f t="shared" si="29"/>
        <v>295-305</v>
      </c>
      <c r="AF70" s="36" t="str">
        <f t="shared" si="30"/>
        <v>Inner-TI</v>
      </c>
    </row>
    <row r="71" spans="5:32" x14ac:dyDescent="0.3">
      <c r="E71" s="12">
        <v>40824.013888888891</v>
      </c>
      <c r="F71" s="16">
        <v>9.94</v>
      </c>
      <c r="G71" s="16">
        <v>1310.2599792480489</v>
      </c>
      <c r="H71" s="29">
        <v>1.1598356743521272</v>
      </c>
      <c r="I71" s="26">
        <v>301.10000000000002</v>
      </c>
      <c r="J71" s="30">
        <v>0.11066398390342054</v>
      </c>
      <c r="K71" s="31">
        <v>0.21942335102148697</v>
      </c>
      <c r="L71" s="108">
        <f ca="1">REWS!R71</f>
        <v>9.8994497809908104</v>
      </c>
      <c r="M71" s="22">
        <f t="shared" si="17"/>
        <v>9.7605249452280205</v>
      </c>
      <c r="N71" s="22">
        <f t="shared" ca="1" si="18"/>
        <v>9.7207068945063249</v>
      </c>
      <c r="O71" s="22">
        <f t="shared" si="19"/>
        <v>0.86657057022630513</v>
      </c>
      <c r="P71" s="81">
        <f t="shared" ca="1" si="20"/>
        <v>10</v>
      </c>
      <c r="Q71" s="22">
        <f t="shared" ca="1" si="21"/>
        <v>0.75635211899028687</v>
      </c>
      <c r="R71" s="3">
        <f ca="1">IF(N71&gt;'Power Curve'!$C$37,0,INDEX(Ci,$P71,1)*POWER(1-Q71,3)+INDEX(Ci,$P71,2)*3*Q71*POWER(1-Q71,2)+INDEX(Ci,$P71,3)*3*POWER(Q71,2)*(1-Q71)+INDEX(Ci,$P71,4)*POWER(Q71,3))</f>
        <v>1447.1312089482499</v>
      </c>
      <c r="S71" s="3">
        <f t="shared" si="22"/>
        <v>1310.2599792480489</v>
      </c>
      <c r="T71" s="3">
        <f t="shared" ca="1" si="23"/>
        <v>136.87122970020096</v>
      </c>
      <c r="U71" s="3">
        <f t="shared" ca="1" si="31"/>
        <v>136.87122970020096</v>
      </c>
      <c r="W71" s="34">
        <f t="shared" si="24"/>
        <v>10</v>
      </c>
      <c r="X71" s="73" t="b">
        <f>COUNTIF('Power Curve'!$D$2:$D$31,W71)&gt;0</f>
        <v>1</v>
      </c>
      <c r="Y71" s="73" t="b">
        <f t="shared" si="25"/>
        <v>0</v>
      </c>
      <c r="Z71" s="73" t="b">
        <f t="shared" si="32"/>
        <v>1</v>
      </c>
      <c r="AA71" s="34" t="str">
        <f t="shared" si="26"/>
        <v>Inner</v>
      </c>
      <c r="AB71" s="35" t="str">
        <f t="shared" si="33"/>
        <v>0.8-0.9</v>
      </c>
      <c r="AC71" s="36" t="str">
        <f t="shared" si="27"/>
        <v>0-1</v>
      </c>
      <c r="AD71" s="36" t="str">
        <f t="shared" si="28"/>
        <v>Oct</v>
      </c>
      <c r="AE71" s="35" t="str">
        <f t="shared" si="29"/>
        <v>295-305</v>
      </c>
      <c r="AF71" s="36" t="str">
        <f t="shared" si="30"/>
        <v>Inner-TI</v>
      </c>
    </row>
    <row r="72" spans="5:32" x14ac:dyDescent="0.3">
      <c r="E72" s="12">
        <v>40824.020833333336</v>
      </c>
      <c r="F72" s="16">
        <v>8.7200000000000006</v>
      </c>
      <c r="G72" s="16">
        <v>1088.6000061035161</v>
      </c>
      <c r="H72" s="29">
        <v>1.1604887757218758</v>
      </c>
      <c r="I72" s="26">
        <v>303.2</v>
      </c>
      <c r="J72" s="30">
        <v>0.1135321100917431</v>
      </c>
      <c r="K72" s="31">
        <v>0.23028302203067749</v>
      </c>
      <c r="L72" s="108">
        <f ca="1">REWS!R72</f>
        <v>8.6499150463462566</v>
      </c>
      <c r="M72" s="22">
        <f t="shared" si="17"/>
        <v>8.5641599551366117</v>
      </c>
      <c r="N72" s="22">
        <f t="shared" ca="1" si="18"/>
        <v>8.495327529272048</v>
      </c>
      <c r="O72" s="22">
        <f t="shared" si="19"/>
        <v>0.68166850442976223</v>
      </c>
      <c r="P72" s="81">
        <f t="shared" ca="1" si="20"/>
        <v>9</v>
      </c>
      <c r="Q72" s="22">
        <f t="shared" ca="1" si="21"/>
        <v>0.48642204948982903</v>
      </c>
      <c r="R72" s="3">
        <f ca="1">IF(N72&gt;'Power Curve'!$C$37,0,INDEX(Ci,$P72,1)*POWER(1-Q72,3)+INDEX(Ci,$P72,2)*3*Q72*POWER(1-Q72,2)+INDEX(Ci,$P72,3)*3*POWER(Q72,2)*(1-Q72)+INDEX(Ci,$P72,4)*POWER(Q72,3))</f>
        <v>1031.4310137305904</v>
      </c>
      <c r="S72" s="3">
        <f t="shared" si="22"/>
        <v>1088.6000061035161</v>
      </c>
      <c r="T72" s="3">
        <f t="shared" ca="1" si="23"/>
        <v>-57.168992372925686</v>
      </c>
      <c r="U72" s="3">
        <f t="shared" ca="1" si="31"/>
        <v>57.168992372925686</v>
      </c>
      <c r="W72" s="34">
        <f t="shared" si="24"/>
        <v>9</v>
      </c>
      <c r="X72" s="73" t="b">
        <f>COUNTIF('Power Curve'!$D$2:$D$31,W72)&gt;0</f>
        <v>1</v>
      </c>
      <c r="Y72" s="73" t="b">
        <f t="shared" si="25"/>
        <v>0</v>
      </c>
      <c r="Z72" s="73" t="b">
        <f t="shared" si="32"/>
        <v>1</v>
      </c>
      <c r="AA72" s="34" t="str">
        <f t="shared" si="26"/>
        <v>Inner</v>
      </c>
      <c r="AB72" s="35" t="str">
        <f t="shared" si="33"/>
        <v>0.6-0.7</v>
      </c>
      <c r="AC72" s="36" t="str">
        <f t="shared" si="27"/>
        <v>0-1</v>
      </c>
      <c r="AD72" s="36" t="str">
        <f t="shared" si="28"/>
        <v>Oct</v>
      </c>
      <c r="AE72" s="35" t="str">
        <f t="shared" si="29"/>
        <v>295-305</v>
      </c>
      <c r="AF72" s="36" t="str">
        <f t="shared" si="30"/>
        <v>Inner-TI</v>
      </c>
    </row>
    <row r="73" spans="5:32" x14ac:dyDescent="0.3">
      <c r="E73" s="12">
        <v>40824.027777777781</v>
      </c>
      <c r="F73" s="16">
        <v>7.62</v>
      </c>
      <c r="G73" s="16">
        <v>838.70000457763717</v>
      </c>
      <c r="H73" s="29">
        <v>1.16122660508635</v>
      </c>
      <c r="I73" s="26">
        <v>303.39999999999998</v>
      </c>
      <c r="J73" s="30">
        <v>9.8425196850393692E-2</v>
      </c>
      <c r="K73" s="31">
        <v>0.23705998983563067</v>
      </c>
      <c r="L73" s="108">
        <f ca="1">REWS!R73</f>
        <v>7.6411049075187449</v>
      </c>
      <c r="M73" s="22">
        <f t="shared" si="17"/>
        <v>7.485404390811941</v>
      </c>
      <c r="N73" s="22">
        <f t="shared" ca="1" si="18"/>
        <v>7.5061365125190926</v>
      </c>
      <c r="O73" s="22">
        <f t="shared" si="19"/>
        <v>0.514943354508828</v>
      </c>
      <c r="P73" s="81">
        <f t="shared" ca="1" si="20"/>
        <v>8</v>
      </c>
      <c r="Q73" s="22">
        <f t="shared" ca="1" si="21"/>
        <v>0.49419371312700278</v>
      </c>
      <c r="R73" s="3">
        <f ca="1">IF(N73&gt;'Power Curve'!$C$37,0,INDEX(Ci,$P73,1)*POWER(1-Q73,3)+INDEX(Ci,$P73,2)*3*Q73*POWER(1-Q73,2)+INDEX(Ci,$P73,3)*3*POWER(Q73,2)*(1-Q73)+INDEX(Ci,$P73,4)*POWER(Q73,3))</f>
        <v>733.64074209346575</v>
      </c>
      <c r="S73" s="3">
        <f t="shared" si="22"/>
        <v>838.70000457763717</v>
      </c>
      <c r="T73" s="3">
        <f t="shared" ca="1" si="23"/>
        <v>-105.05926248417143</v>
      </c>
      <c r="U73" s="3">
        <f t="shared" ca="1" si="31"/>
        <v>105.05926248417143</v>
      </c>
      <c r="W73" s="34">
        <f t="shared" si="24"/>
        <v>7</v>
      </c>
      <c r="X73" s="73" t="b">
        <f>COUNTIF('Power Curve'!$D$2:$D$31,W73)&gt;0</f>
        <v>1</v>
      </c>
      <c r="Y73" s="73" t="b">
        <f t="shared" si="25"/>
        <v>0</v>
      </c>
      <c r="Z73" s="73" t="b">
        <f t="shared" si="32"/>
        <v>1</v>
      </c>
      <c r="AA73" s="34" t="str">
        <f t="shared" si="26"/>
        <v>Outer</v>
      </c>
      <c r="AB73" s="35" t="str">
        <f t="shared" si="33"/>
        <v>0.5-0.6</v>
      </c>
      <c r="AC73" s="36" t="str">
        <f t="shared" si="27"/>
        <v>0-1</v>
      </c>
      <c r="AD73" s="36" t="str">
        <f t="shared" si="28"/>
        <v>Oct</v>
      </c>
      <c r="AE73" s="35" t="str">
        <f t="shared" si="29"/>
        <v>295-305</v>
      </c>
      <c r="AF73" s="36" t="str">
        <f t="shared" si="30"/>
        <v>HWS-LTI</v>
      </c>
    </row>
    <row r="74" spans="5:32" x14ac:dyDescent="0.3">
      <c r="E74" s="12">
        <v>40824.034722222219</v>
      </c>
      <c r="F74" s="16">
        <v>8.15</v>
      </c>
      <c r="G74" s="16">
        <v>871.9599723815918</v>
      </c>
      <c r="H74" s="29">
        <v>1.16122660508635</v>
      </c>
      <c r="I74" s="26">
        <v>307.5</v>
      </c>
      <c r="J74" s="30">
        <v>0.10552147239263802</v>
      </c>
      <c r="K74" s="31">
        <v>0.27625742480906651</v>
      </c>
      <c r="L74" s="108">
        <f ca="1">REWS!R74</f>
        <v>8.1369817798022588</v>
      </c>
      <c r="M74" s="22">
        <f t="shared" si="17"/>
        <v>8.0060427539524035</v>
      </c>
      <c r="N74" s="22">
        <f t="shared" ca="1" si="18"/>
        <v>7.9932544806415473</v>
      </c>
      <c r="O74" s="22">
        <f t="shared" si="19"/>
        <v>0.59540969185145365</v>
      </c>
      <c r="P74" s="81">
        <f t="shared" ca="1" si="20"/>
        <v>8</v>
      </c>
      <c r="Q74" s="22">
        <f t="shared" ca="1" si="21"/>
        <v>0.98446877242667541</v>
      </c>
      <c r="R74" s="3">
        <f ca="1">IF(N74&gt;'Power Curve'!$C$37,0,INDEX(Ci,$P74,1)*POWER(1-Q74,3)+INDEX(Ci,$P74,2)*3*Q74*POWER(1-Q74,2)+INDEX(Ci,$P74,3)*3*POWER(Q74,2)*(1-Q74)+INDEX(Ci,$P74,4)*POWER(Q74,3))</f>
        <v>876.13477930421004</v>
      </c>
      <c r="S74" s="3">
        <f t="shared" si="22"/>
        <v>871.9599723815918</v>
      </c>
      <c r="T74" s="3">
        <f t="shared" ca="1" si="23"/>
        <v>4.1748069226182452</v>
      </c>
      <c r="U74" s="3">
        <f t="shared" ca="1" si="31"/>
        <v>4.1748069226182452</v>
      </c>
      <c r="W74" s="34">
        <f t="shared" si="24"/>
        <v>8</v>
      </c>
      <c r="X74" s="73" t="b">
        <f>COUNTIF('Power Curve'!$D$2:$D$31,W74)&gt;0</f>
        <v>1</v>
      </c>
      <c r="Y74" s="73" t="b">
        <f t="shared" si="25"/>
        <v>0</v>
      </c>
      <c r="Z74" s="73" t="b">
        <f t="shared" si="32"/>
        <v>1</v>
      </c>
      <c r="AA74" s="34" t="str">
        <f t="shared" si="26"/>
        <v>Inner</v>
      </c>
      <c r="AB74" s="35" t="str">
        <f t="shared" si="33"/>
        <v>0.5-0.6</v>
      </c>
      <c r="AC74" s="36" t="str">
        <f t="shared" si="27"/>
        <v>0-1</v>
      </c>
      <c r="AD74" s="36" t="str">
        <f t="shared" si="28"/>
        <v>Oct</v>
      </c>
      <c r="AE74" s="35" t="str">
        <f t="shared" si="29"/>
        <v>305-315</v>
      </c>
      <c r="AF74" s="36" t="str">
        <f t="shared" si="30"/>
        <v>Inner-TI</v>
      </c>
    </row>
    <row r="75" spans="5:32" x14ac:dyDescent="0.3">
      <c r="E75" s="12">
        <v>40824.041666666664</v>
      </c>
      <c r="F75" s="16">
        <v>8.11</v>
      </c>
      <c r="G75" s="16">
        <v>932.2400207519529</v>
      </c>
      <c r="H75" s="29">
        <v>1.161648532368712</v>
      </c>
      <c r="I75" s="26">
        <v>301.89999999999998</v>
      </c>
      <c r="J75" s="30">
        <v>9.0012330456226891E-2</v>
      </c>
      <c r="K75" s="31">
        <v>0.25091362412015539</v>
      </c>
      <c r="L75" s="108">
        <f ca="1">REWS!R75</f>
        <v>8.1127247728966729</v>
      </c>
      <c r="M75" s="22">
        <f t="shared" si="17"/>
        <v>7.9677140717888379</v>
      </c>
      <c r="N75" s="22">
        <f t="shared" ca="1" si="18"/>
        <v>7.9703910398962678</v>
      </c>
      <c r="O75" s="22">
        <f t="shared" si="19"/>
        <v>0.58948587046751222</v>
      </c>
      <c r="P75" s="81">
        <f t="shared" ca="1" si="20"/>
        <v>8</v>
      </c>
      <c r="Q75" s="22">
        <f t="shared" ca="1" si="21"/>
        <v>0.96145714998459675</v>
      </c>
      <c r="R75" s="3">
        <f ca="1">IF(N75&gt;'Power Curve'!$C$37,0,INDEX(Ci,$P75,1)*POWER(1-Q75,3)+INDEX(Ci,$P75,2)*3*Q75*POWER(1-Q75,2)+INDEX(Ci,$P75,3)*3*POWER(Q75,2)*(1-Q75)+INDEX(Ci,$P75,4)*POWER(Q75,3))</f>
        <v>869.31331504393461</v>
      </c>
      <c r="S75" s="3">
        <f t="shared" si="22"/>
        <v>932.2400207519529</v>
      </c>
      <c r="T75" s="3">
        <f t="shared" ca="1" si="23"/>
        <v>-62.926705708018289</v>
      </c>
      <c r="U75" s="3">
        <f t="shared" ca="1" si="31"/>
        <v>62.926705708018289</v>
      </c>
      <c r="W75" s="34">
        <f t="shared" si="24"/>
        <v>8</v>
      </c>
      <c r="X75" s="73" t="b">
        <f>COUNTIF('Power Curve'!$D$2:$D$31,W75)&gt;0</f>
        <v>1</v>
      </c>
      <c r="Y75" s="73" t="b">
        <f t="shared" si="25"/>
        <v>0</v>
      </c>
      <c r="Z75" s="73" t="b">
        <f t="shared" si="32"/>
        <v>1</v>
      </c>
      <c r="AA75" s="34" t="str">
        <f t="shared" si="26"/>
        <v>Outer</v>
      </c>
      <c r="AB75" s="35" t="str">
        <f t="shared" si="33"/>
        <v>0.5-0.6</v>
      </c>
      <c r="AC75" s="36" t="str">
        <f t="shared" si="27"/>
        <v>1-2</v>
      </c>
      <c r="AD75" s="36" t="str">
        <f t="shared" si="28"/>
        <v>Oct</v>
      </c>
      <c r="AE75" s="35" t="str">
        <f t="shared" si="29"/>
        <v>295-305</v>
      </c>
      <c r="AF75" s="36" t="str">
        <f t="shared" si="30"/>
        <v>HWS-LTI</v>
      </c>
    </row>
    <row r="76" spans="5:32" x14ac:dyDescent="0.3">
      <c r="E76" s="12">
        <v>40824.048611111109</v>
      </c>
      <c r="F76" s="16">
        <v>8.83</v>
      </c>
      <c r="G76" s="16">
        <v>1118.6499938964889</v>
      </c>
      <c r="H76" s="29">
        <v>1.1622183436031261</v>
      </c>
      <c r="I76" s="26">
        <v>303.3</v>
      </c>
      <c r="J76" s="30">
        <v>7.8142695356738387E-2</v>
      </c>
      <c r="K76" s="31">
        <v>0.28445090199855977</v>
      </c>
      <c r="L76" s="108">
        <f ca="1">REWS!R76</f>
        <v>8.7981250913815572</v>
      </c>
      <c r="M76" s="22">
        <f t="shared" si="17"/>
        <v>8.6765002292235192</v>
      </c>
      <c r="N76" s="22">
        <f t="shared" ca="1" si="18"/>
        <v>8.6451794305899519</v>
      </c>
      <c r="O76" s="22">
        <f t="shared" si="19"/>
        <v>0.69903105592772263</v>
      </c>
      <c r="P76" s="81">
        <f t="shared" ca="1" si="20"/>
        <v>9</v>
      </c>
      <c r="Q76" s="22">
        <f t="shared" ca="1" si="21"/>
        <v>0.63620627265612162</v>
      </c>
      <c r="R76" s="3">
        <f ca="1">IF(N76&gt;'Power Curve'!$C$37,0,INDEX(Ci,$P76,1)*POWER(1-Q76,3)+INDEX(Ci,$P76,2)*3*Q76*POWER(1-Q76,2)+INDEX(Ci,$P76,3)*3*POWER(Q76,2)*(1-Q76)+INDEX(Ci,$P76,4)*POWER(Q76,3))</f>
        <v>1079.5248414449884</v>
      </c>
      <c r="S76" s="3">
        <f t="shared" si="22"/>
        <v>1118.6499938964889</v>
      </c>
      <c r="T76" s="3">
        <f t="shared" ca="1" si="23"/>
        <v>-39.125152451500526</v>
      </c>
      <c r="U76" s="3">
        <f t="shared" ca="1" si="31"/>
        <v>39.125152451500526</v>
      </c>
      <c r="W76" s="34">
        <f t="shared" si="24"/>
        <v>9</v>
      </c>
      <c r="X76" s="73" t="b">
        <f>COUNTIF('Power Curve'!$D$2:$D$31,W76)&gt;0</f>
        <v>1</v>
      </c>
      <c r="Y76" s="73" t="b">
        <f t="shared" si="25"/>
        <v>0</v>
      </c>
      <c r="Z76" s="73" t="b">
        <f t="shared" si="32"/>
        <v>1</v>
      </c>
      <c r="AA76" s="34" t="str">
        <f t="shared" si="26"/>
        <v>Outer</v>
      </c>
      <c r="AB76" s="35" t="str">
        <f t="shared" si="33"/>
        <v>0.6-0.7</v>
      </c>
      <c r="AC76" s="36" t="str">
        <f t="shared" si="27"/>
        <v>1-2</v>
      </c>
      <c r="AD76" s="36" t="str">
        <f t="shared" si="28"/>
        <v>Oct</v>
      </c>
      <c r="AE76" s="35" t="str">
        <f t="shared" si="29"/>
        <v>295-305</v>
      </c>
      <c r="AF76" s="36" t="str">
        <f t="shared" si="30"/>
        <v>HWS-LTI</v>
      </c>
    </row>
    <row r="77" spans="5:32" x14ac:dyDescent="0.3">
      <c r="E77" s="12">
        <v>40824.055555555555</v>
      </c>
      <c r="F77" s="16">
        <v>8.4499999999999993</v>
      </c>
      <c r="G77" s="16">
        <v>868.26996994018555</v>
      </c>
      <c r="H77" s="29">
        <v>1.1625771027749825</v>
      </c>
      <c r="I77" s="26">
        <v>299.89999999999998</v>
      </c>
      <c r="J77" s="30">
        <v>0.1230769230769231</v>
      </c>
      <c r="K77" s="31">
        <v>0.28744182966816578</v>
      </c>
      <c r="L77" s="108">
        <f ca="1">REWS!R77</f>
        <v>8.4374492809209016</v>
      </c>
      <c r="M77" s="22">
        <f t="shared" si="17"/>
        <v>8.3039603681132057</v>
      </c>
      <c r="N77" s="22">
        <f t="shared" ca="1" si="18"/>
        <v>8.2916265605600525</v>
      </c>
      <c r="O77" s="22">
        <f t="shared" si="19"/>
        <v>0.64145381948118385</v>
      </c>
      <c r="P77" s="81">
        <f t="shared" ca="1" si="20"/>
        <v>9</v>
      </c>
      <c r="Q77" s="22">
        <f t="shared" ca="1" si="21"/>
        <v>0.28281307897687274</v>
      </c>
      <c r="R77" s="3">
        <f ca="1">IF(N77&gt;'Power Curve'!$C$37,0,INDEX(Ci,$P77,1)*POWER(1-Q77,3)+INDEX(Ci,$P77,2)*3*Q77*POWER(1-Q77,2)+INDEX(Ci,$P77,3)*3*POWER(Q77,2)*(1-Q77)+INDEX(Ci,$P77,4)*POWER(Q77,3))</f>
        <v>967.18548349394348</v>
      </c>
      <c r="S77" s="3">
        <f t="shared" si="22"/>
        <v>868.26996994018555</v>
      </c>
      <c r="T77" s="3">
        <f t="shared" ca="1" si="23"/>
        <v>98.915513553757933</v>
      </c>
      <c r="U77" s="3">
        <f t="shared" ca="1" si="31"/>
        <v>98.915513553757933</v>
      </c>
      <c r="W77" s="34">
        <f t="shared" si="24"/>
        <v>8</v>
      </c>
      <c r="X77" s="73" t="b">
        <f>COUNTIF('Power Curve'!$D$2:$D$31,W77)&gt;0</f>
        <v>1</v>
      </c>
      <c r="Y77" s="73" t="b">
        <f t="shared" si="25"/>
        <v>0</v>
      </c>
      <c r="Z77" s="73" t="b">
        <f t="shared" si="32"/>
        <v>1</v>
      </c>
      <c r="AA77" s="34" t="str">
        <f t="shared" si="26"/>
        <v>Inner</v>
      </c>
      <c r="AB77" s="35" t="str">
        <f t="shared" si="33"/>
        <v>0.6-0.7</v>
      </c>
      <c r="AC77" s="36" t="str">
        <f t="shared" si="27"/>
        <v>1-2</v>
      </c>
      <c r="AD77" s="36" t="str">
        <f t="shared" si="28"/>
        <v>Oct</v>
      </c>
      <c r="AE77" s="35" t="str">
        <f t="shared" si="29"/>
        <v>295-305</v>
      </c>
      <c r="AF77" s="36" t="str">
        <f t="shared" si="30"/>
        <v>Inner-TI</v>
      </c>
    </row>
    <row r="78" spans="5:32" x14ac:dyDescent="0.3">
      <c r="E78" s="12">
        <v>40824.0625</v>
      </c>
      <c r="F78" s="16">
        <v>8.36</v>
      </c>
      <c r="G78" s="16">
        <v>807.76002120971657</v>
      </c>
      <c r="H78" s="29">
        <v>1.1627884033918223</v>
      </c>
      <c r="I78" s="26">
        <v>304.7</v>
      </c>
      <c r="J78" s="30">
        <v>0.10526315789473685</v>
      </c>
      <c r="K78" s="31">
        <v>0.32666817109126517</v>
      </c>
      <c r="L78" s="108">
        <f ca="1">REWS!R78</f>
        <v>8.2754994529621566</v>
      </c>
      <c r="M78" s="22">
        <f t="shared" si="17"/>
        <v>8.2160135182449885</v>
      </c>
      <c r="N78" s="22">
        <f t="shared" ca="1" si="18"/>
        <v>8.132968346383505</v>
      </c>
      <c r="O78" s="22">
        <f t="shared" si="19"/>
        <v>0.62786135033036949</v>
      </c>
      <c r="P78" s="81">
        <f t="shared" ca="1" si="20"/>
        <v>9</v>
      </c>
      <c r="Q78" s="22">
        <f t="shared" ca="1" si="21"/>
        <v>0.12422652017859517</v>
      </c>
      <c r="R78" s="3">
        <f ca="1">IF(N78&gt;'Power Curve'!$C$37,0,INDEX(Ci,$P78,1)*POWER(1-Q78,3)+INDEX(Ci,$P78,2)*3*Q78*POWER(1-Q78,2)+INDEX(Ci,$P78,3)*3*POWER(Q78,2)*(1-Q78)+INDEX(Ci,$P78,4)*POWER(Q78,3))</f>
        <v>918.26147181440649</v>
      </c>
      <c r="S78" s="3">
        <f t="shared" si="22"/>
        <v>807.76002120971657</v>
      </c>
      <c r="T78" s="3">
        <f t="shared" ca="1" si="23"/>
        <v>110.50145060468992</v>
      </c>
      <c r="U78" s="3">
        <f t="shared" ca="1" si="31"/>
        <v>110.50145060468992</v>
      </c>
      <c r="W78" s="34">
        <f t="shared" si="24"/>
        <v>8</v>
      </c>
      <c r="X78" s="73" t="b">
        <f>COUNTIF('Power Curve'!$D$2:$D$31,W78)&gt;0</f>
        <v>1</v>
      </c>
      <c r="Y78" s="73" t="b">
        <f t="shared" si="25"/>
        <v>0</v>
      </c>
      <c r="Z78" s="73" t="b">
        <f t="shared" si="32"/>
        <v>1</v>
      </c>
      <c r="AA78" s="34" t="str">
        <f t="shared" si="26"/>
        <v>Outer</v>
      </c>
      <c r="AB78" s="35" t="str">
        <f t="shared" si="33"/>
        <v>0.6-0.7</v>
      </c>
      <c r="AC78" s="36" t="str">
        <f t="shared" si="27"/>
        <v>1-2</v>
      </c>
      <c r="AD78" s="36" t="str">
        <f t="shared" si="28"/>
        <v>Oct</v>
      </c>
      <c r="AE78" s="35" t="str">
        <f t="shared" si="29"/>
        <v>295-305</v>
      </c>
      <c r="AF78" s="36" t="str">
        <f t="shared" si="30"/>
        <v>Inner-TI</v>
      </c>
    </row>
    <row r="79" spans="5:32" x14ac:dyDescent="0.3">
      <c r="E79" s="12">
        <v>40824.069444444445</v>
      </c>
      <c r="F79" s="16">
        <v>8.74</v>
      </c>
      <c r="G79" s="16">
        <v>964.26002502441429</v>
      </c>
      <c r="H79" s="29">
        <v>1.163062702911392</v>
      </c>
      <c r="I79" s="26">
        <v>303.10000000000002</v>
      </c>
      <c r="J79" s="30">
        <v>8.0091533180778024E-2</v>
      </c>
      <c r="K79" s="31">
        <v>0.2600543601012294</v>
      </c>
      <c r="L79" s="108">
        <f ca="1">REWS!R79</f>
        <v>8.708014647463223</v>
      </c>
      <c r="M79" s="22">
        <f t="shared" si="17"/>
        <v>8.59014403803973</v>
      </c>
      <c r="N79" s="22">
        <f t="shared" ca="1" si="18"/>
        <v>8.5587071060719495</v>
      </c>
      <c r="O79" s="22">
        <f t="shared" si="19"/>
        <v>0.68568442820420172</v>
      </c>
      <c r="P79" s="81">
        <f t="shared" ca="1" si="20"/>
        <v>9</v>
      </c>
      <c r="Q79" s="22">
        <f t="shared" ca="1" si="21"/>
        <v>0.54977300194416001</v>
      </c>
      <c r="R79" s="3">
        <f ca="1">IF(N79&gt;'Power Curve'!$C$37,0,INDEX(Ci,$P79,1)*POWER(1-Q79,3)+INDEX(Ci,$P79,2)*3*Q79*POWER(1-Q79,2)+INDEX(Ci,$P79,3)*3*POWER(Q79,2)*(1-Q79)+INDEX(Ci,$P79,4)*POWER(Q79,3))</f>
        <v>1051.6967343447682</v>
      </c>
      <c r="S79" s="3">
        <f t="shared" si="22"/>
        <v>964.26002502441429</v>
      </c>
      <c r="T79" s="3">
        <f t="shared" ca="1" si="23"/>
        <v>87.436709320353884</v>
      </c>
      <c r="U79" s="3">
        <f t="shared" ca="1" si="31"/>
        <v>87.436709320353884</v>
      </c>
      <c r="W79" s="34">
        <f t="shared" si="24"/>
        <v>9</v>
      </c>
      <c r="X79" s="73" t="b">
        <f>COUNTIF('Power Curve'!$D$2:$D$31,W79)&gt;0</f>
        <v>1</v>
      </c>
      <c r="Y79" s="73" t="b">
        <f t="shared" si="25"/>
        <v>0</v>
      </c>
      <c r="Z79" s="73" t="b">
        <f t="shared" si="32"/>
        <v>1</v>
      </c>
      <c r="AA79" s="34" t="str">
        <f t="shared" si="26"/>
        <v>Outer</v>
      </c>
      <c r="AB79" s="35" t="str">
        <f t="shared" si="33"/>
        <v>0.6-0.7</v>
      </c>
      <c r="AC79" s="36" t="str">
        <f t="shared" si="27"/>
        <v>1-2</v>
      </c>
      <c r="AD79" s="36" t="str">
        <f t="shared" si="28"/>
        <v>Oct</v>
      </c>
      <c r="AE79" s="35" t="str">
        <f t="shared" si="29"/>
        <v>295-305</v>
      </c>
      <c r="AF79" s="36" t="str">
        <f t="shared" si="30"/>
        <v>HWS-LTI</v>
      </c>
    </row>
    <row r="80" spans="5:32" x14ac:dyDescent="0.3">
      <c r="E80" s="12">
        <v>40824.076388888891</v>
      </c>
      <c r="F80" s="16">
        <v>8.25</v>
      </c>
      <c r="G80" s="16">
        <v>860.56999206542946</v>
      </c>
      <c r="H80" s="29">
        <v>1.1634638503381818</v>
      </c>
      <c r="I80" s="26">
        <v>303.7</v>
      </c>
      <c r="J80" s="30">
        <v>8.484848484848484E-2</v>
      </c>
      <c r="K80" s="31">
        <v>0.30773169007339307</v>
      </c>
      <c r="L80" s="108">
        <f ca="1">REWS!R80</f>
        <v>8.2771200378957364</v>
      </c>
      <c r="M80" s="22">
        <f t="shared" si="17"/>
        <v>8.1094776954650278</v>
      </c>
      <c r="N80" s="22">
        <f t="shared" ca="1" si="18"/>
        <v>8.1361357975760136</v>
      </c>
      <c r="O80" s="22">
        <f t="shared" si="19"/>
        <v>0.6113958954930091</v>
      </c>
      <c r="P80" s="81">
        <f t="shared" ca="1" si="20"/>
        <v>9</v>
      </c>
      <c r="Q80" s="22">
        <f t="shared" ca="1" si="21"/>
        <v>0.12739254084376217</v>
      </c>
      <c r="R80" s="3">
        <f ca="1">IF(N80&gt;'Power Curve'!$C$37,0,INDEX(Ci,$P80,1)*POWER(1-Q80,3)+INDEX(Ci,$P80,2)*3*Q80*POWER(1-Q80,2)+INDEX(Ci,$P80,3)*3*POWER(Q80,2)*(1-Q80)+INDEX(Ci,$P80,4)*POWER(Q80,3))</f>
        <v>919.22735667174402</v>
      </c>
      <c r="S80" s="3">
        <f t="shared" si="22"/>
        <v>860.56999206542946</v>
      </c>
      <c r="T80" s="3">
        <f t="shared" ca="1" si="23"/>
        <v>58.657364606314559</v>
      </c>
      <c r="U80" s="3">
        <f t="shared" ca="1" si="31"/>
        <v>58.657364606314559</v>
      </c>
      <c r="W80" s="34">
        <f t="shared" si="24"/>
        <v>8</v>
      </c>
      <c r="X80" s="73" t="b">
        <f>COUNTIF('Power Curve'!$D$2:$D$31,W80)&gt;0</f>
        <v>1</v>
      </c>
      <c r="Y80" s="73" t="b">
        <f t="shared" si="25"/>
        <v>0</v>
      </c>
      <c r="Z80" s="73" t="b">
        <f t="shared" si="32"/>
        <v>1</v>
      </c>
      <c r="AA80" s="34" t="str">
        <f t="shared" si="26"/>
        <v>Outer</v>
      </c>
      <c r="AB80" s="35" t="str">
        <f t="shared" si="33"/>
        <v>0.6-0.7</v>
      </c>
      <c r="AC80" s="36" t="str">
        <f t="shared" si="27"/>
        <v>1-2</v>
      </c>
      <c r="AD80" s="36" t="str">
        <f t="shared" si="28"/>
        <v>Oct</v>
      </c>
      <c r="AE80" s="35" t="str">
        <f t="shared" si="29"/>
        <v>295-305</v>
      </c>
      <c r="AF80" s="36" t="str">
        <f t="shared" si="30"/>
        <v>HWS-LTI</v>
      </c>
    </row>
    <row r="81" spans="5:32" x14ac:dyDescent="0.3">
      <c r="E81" s="12">
        <v>40824.083333333336</v>
      </c>
      <c r="F81" s="16">
        <v>7.9</v>
      </c>
      <c r="G81" s="16">
        <v>774.45999908447266</v>
      </c>
      <c r="H81" s="29">
        <v>1.163633051022896</v>
      </c>
      <c r="I81" s="26">
        <v>305.60000000000002</v>
      </c>
      <c r="J81" s="30">
        <v>0.1050632911392405</v>
      </c>
      <c r="K81" s="31">
        <v>0.26605350225487445</v>
      </c>
      <c r="L81" s="108">
        <f ca="1">REWS!R81</f>
        <v>7.8638423428755733</v>
      </c>
      <c r="M81" s="22">
        <f t="shared" si="17"/>
        <v>7.7658156679968595</v>
      </c>
      <c r="N81" s="22">
        <f t="shared" ca="1" si="18"/>
        <v>7.7302721616405385</v>
      </c>
      <c r="O81" s="22">
        <f t="shared" si="19"/>
        <v>0.55828182132586268</v>
      </c>
      <c r="P81" s="81">
        <f t="shared" ca="1" si="20"/>
        <v>8</v>
      </c>
      <c r="Q81" s="22">
        <f t="shared" ca="1" si="21"/>
        <v>0.71978202202831421</v>
      </c>
      <c r="R81" s="3">
        <f ca="1">IF(N81&gt;'Power Curve'!$C$37,0,INDEX(Ci,$P81,1)*POWER(1-Q81,3)+INDEX(Ci,$P81,2)*3*Q81*POWER(1-Q81,2)+INDEX(Ci,$P81,3)*3*POWER(Q81,2)*(1-Q81)+INDEX(Ci,$P81,4)*POWER(Q81,3))</f>
        <v>798.33339768218343</v>
      </c>
      <c r="S81" s="3">
        <f t="shared" si="22"/>
        <v>774.45999908447266</v>
      </c>
      <c r="T81" s="3">
        <f t="shared" ca="1" si="23"/>
        <v>23.873398597710775</v>
      </c>
      <c r="U81" s="3">
        <f t="shared" ca="1" si="31"/>
        <v>23.873398597710775</v>
      </c>
      <c r="W81" s="34">
        <f t="shared" si="24"/>
        <v>8</v>
      </c>
      <c r="X81" s="73" t="b">
        <f>COUNTIF('Power Curve'!$D$2:$D$31,W81)&gt;0</f>
        <v>1</v>
      </c>
      <c r="Y81" s="73" t="b">
        <f t="shared" si="25"/>
        <v>0</v>
      </c>
      <c r="Z81" s="73" t="b">
        <f t="shared" si="32"/>
        <v>1</v>
      </c>
      <c r="AA81" s="34" t="str">
        <f t="shared" si="26"/>
        <v>Inner</v>
      </c>
      <c r="AB81" s="35" t="str">
        <f t="shared" si="33"/>
        <v>0.5-0.6</v>
      </c>
      <c r="AC81" s="36" t="str">
        <f t="shared" si="27"/>
        <v>2-3</v>
      </c>
      <c r="AD81" s="36" t="str">
        <f t="shared" si="28"/>
        <v>Oct</v>
      </c>
      <c r="AE81" s="35" t="str">
        <f t="shared" si="29"/>
        <v>305-315</v>
      </c>
      <c r="AF81" s="36" t="str">
        <f t="shared" si="30"/>
        <v>Inner-TI</v>
      </c>
    </row>
    <row r="82" spans="5:32" x14ac:dyDescent="0.3">
      <c r="E82" s="12">
        <v>40824.090277777781</v>
      </c>
      <c r="F82" s="16">
        <v>8.1999999999999993</v>
      </c>
      <c r="G82" s="16">
        <v>878.85000228881813</v>
      </c>
      <c r="H82" s="29">
        <v>1.1639496858667118</v>
      </c>
      <c r="I82" s="26">
        <v>308.2</v>
      </c>
      <c r="J82" s="30">
        <v>0.12073170731707318</v>
      </c>
      <c r="K82" s="31">
        <v>0.33375096207218446</v>
      </c>
      <c r="L82" s="108">
        <f ca="1">REWS!R82</f>
        <v>8.2167640827124071</v>
      </c>
      <c r="M82" s="22">
        <f t="shared" si="17"/>
        <v>8.0614511252179586</v>
      </c>
      <c r="N82" s="22">
        <f t="shared" ca="1" si="18"/>
        <v>8.0779319585649318</v>
      </c>
      <c r="O82" s="22">
        <f t="shared" si="19"/>
        <v>0.60397323424384686</v>
      </c>
      <c r="P82" s="81">
        <f t="shared" ca="1" si="20"/>
        <v>9</v>
      </c>
      <c r="Q82" s="22">
        <f t="shared" ca="1" si="21"/>
        <v>6.9214988641231462E-2</v>
      </c>
      <c r="R82" s="3">
        <f ca="1">IF(N82&gt;'Power Curve'!$C$37,0,INDEX(Ci,$P82,1)*POWER(1-Q82,3)+INDEX(Ci,$P82,2)*3*Q82*POWER(1-Q82,2)+INDEX(Ci,$P82,3)*3*POWER(Q82,2)*(1-Q82)+INDEX(Ci,$P82,4)*POWER(Q82,3))</f>
        <v>901.55404527836527</v>
      </c>
      <c r="S82" s="3">
        <f t="shared" si="22"/>
        <v>878.85000228881813</v>
      </c>
      <c r="T82" s="3">
        <f t="shared" ca="1" si="23"/>
        <v>22.704042989547133</v>
      </c>
      <c r="U82" s="3">
        <f t="shared" ca="1" si="31"/>
        <v>22.704042989547133</v>
      </c>
      <c r="W82" s="34">
        <f t="shared" si="24"/>
        <v>8</v>
      </c>
      <c r="X82" s="73" t="b">
        <f>COUNTIF('Power Curve'!$D$2:$D$31,W82)&gt;0</f>
        <v>1</v>
      </c>
      <c r="Y82" s="73" t="b">
        <f t="shared" si="25"/>
        <v>0</v>
      </c>
      <c r="Z82" s="73" t="b">
        <f t="shared" si="32"/>
        <v>1</v>
      </c>
      <c r="AA82" s="34" t="str">
        <f t="shared" si="26"/>
        <v>Outer</v>
      </c>
      <c r="AB82" s="35" t="str">
        <f t="shared" si="33"/>
        <v>0.6-0.7</v>
      </c>
      <c r="AC82" s="36" t="str">
        <f t="shared" si="27"/>
        <v>2-3</v>
      </c>
      <c r="AD82" s="36" t="str">
        <f t="shared" si="28"/>
        <v>Oct</v>
      </c>
      <c r="AE82" s="35" t="str">
        <f t="shared" si="29"/>
        <v>305-315</v>
      </c>
      <c r="AF82" s="36" t="str">
        <f t="shared" si="30"/>
        <v>Inner-TI</v>
      </c>
    </row>
    <row r="83" spans="5:32" x14ac:dyDescent="0.3">
      <c r="E83" s="12">
        <v>40824.097222222219</v>
      </c>
      <c r="F83" s="16">
        <v>9.11</v>
      </c>
      <c r="G83" s="16">
        <v>1116.6899871826222</v>
      </c>
      <c r="H83" s="29">
        <v>1.1637381352758887</v>
      </c>
      <c r="I83" s="26">
        <v>308.89999999999998</v>
      </c>
      <c r="J83" s="30">
        <v>9.3304061470911095E-2</v>
      </c>
      <c r="K83" s="31">
        <v>0.35218879771778905</v>
      </c>
      <c r="L83" s="108">
        <f ca="1">REWS!R83</f>
        <v>9.0561411138771</v>
      </c>
      <c r="M83" s="22">
        <f t="shared" si="17"/>
        <v>8.955532950553863</v>
      </c>
      <c r="N83" s="22">
        <f t="shared" ca="1" si="18"/>
        <v>8.9025872832263389</v>
      </c>
      <c r="O83" s="22">
        <f t="shared" si="19"/>
        <v>0.74215646249354805</v>
      </c>
      <c r="P83" s="81">
        <f t="shared" ca="1" si="20"/>
        <v>9</v>
      </c>
      <c r="Q83" s="22">
        <f t="shared" ca="1" si="21"/>
        <v>0.89349787126087166</v>
      </c>
      <c r="R83" s="3">
        <f ca="1">IF(N83&gt;'Power Curve'!$C$37,0,INDEX(Ci,$P83,1)*POWER(1-Q83,3)+INDEX(Ci,$P83,2)*3*Q83*POWER(1-Q83,2)+INDEX(Ci,$P83,3)*3*POWER(Q83,2)*(1-Q83)+INDEX(Ci,$P83,4)*POWER(Q83,3))</f>
        <v>1163.3210866915731</v>
      </c>
      <c r="S83" s="3">
        <f t="shared" si="22"/>
        <v>1116.6899871826222</v>
      </c>
      <c r="T83" s="3">
        <f t="shared" ca="1" si="23"/>
        <v>46.631099508950911</v>
      </c>
      <c r="U83" s="3">
        <f t="shared" ca="1" si="31"/>
        <v>46.631099508950911</v>
      </c>
      <c r="W83" s="34">
        <f t="shared" si="24"/>
        <v>9</v>
      </c>
      <c r="X83" s="73" t="b">
        <f>COUNTIF('Power Curve'!$D$2:$D$31,W83)&gt;0</f>
        <v>1</v>
      </c>
      <c r="Y83" s="73" t="b">
        <f t="shared" si="25"/>
        <v>0</v>
      </c>
      <c r="Z83" s="73" t="b">
        <f t="shared" si="32"/>
        <v>1</v>
      </c>
      <c r="AA83" s="34" t="str">
        <f t="shared" si="26"/>
        <v>Outer</v>
      </c>
      <c r="AB83" s="35" t="str">
        <f t="shared" si="33"/>
        <v>0.7-0.8</v>
      </c>
      <c r="AC83" s="36" t="str">
        <f t="shared" si="27"/>
        <v>2-3</v>
      </c>
      <c r="AD83" s="36" t="str">
        <f t="shared" si="28"/>
        <v>Oct</v>
      </c>
      <c r="AE83" s="35" t="str">
        <f t="shared" si="29"/>
        <v>305-315</v>
      </c>
      <c r="AF83" s="36" t="str">
        <f t="shared" si="30"/>
        <v>HWS-LTI</v>
      </c>
    </row>
    <row r="84" spans="5:32" x14ac:dyDescent="0.3">
      <c r="E84" s="12">
        <v>40824.104166666664</v>
      </c>
      <c r="F84" s="16">
        <v>8.2899999999999991</v>
      </c>
      <c r="G84" s="16">
        <v>891.83001327514694</v>
      </c>
      <c r="H84" s="29">
        <v>1.1640547125705774</v>
      </c>
      <c r="I84" s="26">
        <v>310.10000000000002</v>
      </c>
      <c r="J84" s="30">
        <v>9.2882991556091685E-2</v>
      </c>
      <c r="K84" s="31">
        <v>0.30823608381782464</v>
      </c>
      <c r="L84" s="108">
        <f ca="1">REWS!R84</f>
        <v>8.3045273728616031</v>
      </c>
      <c r="M84" s="22">
        <f t="shared" si="17"/>
        <v>8.1501755904299049</v>
      </c>
      <c r="N84" s="22">
        <f t="shared" ca="1" si="18"/>
        <v>8.1644579353864444</v>
      </c>
      <c r="O84" s="22">
        <f t="shared" si="19"/>
        <v>0.61768588635273958</v>
      </c>
      <c r="P84" s="81">
        <f t="shared" ca="1" si="20"/>
        <v>9</v>
      </c>
      <c r="Q84" s="22">
        <f t="shared" ca="1" si="21"/>
        <v>0.15570188742552099</v>
      </c>
      <c r="R84" s="3">
        <f ca="1">IF(N84&gt;'Power Curve'!$C$37,0,INDEX(Ci,$P84,1)*POWER(1-Q84,3)+INDEX(Ci,$P84,2)*3*Q84*POWER(1-Q84,2)+INDEX(Ci,$P84,3)*3*POWER(Q84,2)*(1-Q84)+INDEX(Ci,$P84,4)*POWER(Q84,3))</f>
        <v>927.88436732679418</v>
      </c>
      <c r="S84" s="3">
        <f t="shared" si="22"/>
        <v>891.83001327514694</v>
      </c>
      <c r="T84" s="3">
        <f t="shared" ca="1" si="23"/>
        <v>36.054354051647238</v>
      </c>
      <c r="U84" s="3">
        <f t="shared" ca="1" si="31"/>
        <v>36.054354051647238</v>
      </c>
      <c r="W84" s="34">
        <f t="shared" si="24"/>
        <v>8</v>
      </c>
      <c r="X84" s="73" t="b">
        <f>COUNTIF('Power Curve'!$D$2:$D$31,W84)&gt;0</f>
        <v>1</v>
      </c>
      <c r="Y84" s="73" t="b">
        <f t="shared" si="25"/>
        <v>0</v>
      </c>
      <c r="Z84" s="73" t="b">
        <f t="shared" si="32"/>
        <v>1</v>
      </c>
      <c r="AA84" s="34" t="str">
        <f t="shared" si="26"/>
        <v>Outer</v>
      </c>
      <c r="AB84" s="35" t="str">
        <f t="shared" si="33"/>
        <v>0.6-0.7</v>
      </c>
      <c r="AC84" s="36" t="str">
        <f t="shared" si="27"/>
        <v>2-3</v>
      </c>
      <c r="AD84" s="36" t="str">
        <f t="shared" si="28"/>
        <v>Oct</v>
      </c>
      <c r="AE84" s="35" t="str">
        <f t="shared" si="29"/>
        <v>305-315</v>
      </c>
      <c r="AF84" s="36" t="str">
        <f t="shared" si="30"/>
        <v>HWS-LTI</v>
      </c>
    </row>
    <row r="85" spans="5:32" x14ac:dyDescent="0.3">
      <c r="E85" s="12">
        <v>40824.111111111109</v>
      </c>
      <c r="F85" s="16">
        <v>6.87</v>
      </c>
      <c r="G85" s="16">
        <v>664.28001713752769</v>
      </c>
      <c r="H85" s="29">
        <v>1.1652184135956942</v>
      </c>
      <c r="I85" s="26">
        <v>307.2</v>
      </c>
      <c r="J85" s="30">
        <v>0.18777292576419213</v>
      </c>
      <c r="K85" s="31">
        <v>0.27957943117806056</v>
      </c>
      <c r="L85" s="108">
        <f ca="1">REWS!R85</f>
        <v>6.8944504155382793</v>
      </c>
      <c r="M85" s="22">
        <f t="shared" si="17"/>
        <v>6.7563761548164649</v>
      </c>
      <c r="N85" s="22">
        <f t="shared" ca="1" si="18"/>
        <v>6.7804221816750063</v>
      </c>
      <c r="O85" s="22">
        <f t="shared" si="19"/>
        <v>0.40226969055509287</v>
      </c>
      <c r="P85" s="81">
        <f t="shared" ca="1" si="20"/>
        <v>7</v>
      </c>
      <c r="Q85" s="22">
        <f t="shared" ca="1" si="21"/>
        <v>0.76141360402484715</v>
      </c>
      <c r="R85" s="3">
        <f ca="1">IF(N85&gt;'Power Curve'!$C$37,0,INDEX(Ci,$P85,1)*POWER(1-Q85,3)+INDEX(Ci,$P85,2)*3*Q85*POWER(1-Q85,2)+INDEX(Ci,$P85,3)*3*POWER(Q85,2)*(1-Q85)+INDEX(Ci,$P85,4)*POWER(Q85,3))</f>
        <v>540.24263072492477</v>
      </c>
      <c r="S85" s="3">
        <f t="shared" si="22"/>
        <v>664.28001713752769</v>
      </c>
      <c r="T85" s="3">
        <f t="shared" ca="1" si="23"/>
        <v>-124.03738641260293</v>
      </c>
      <c r="U85" s="3">
        <f t="shared" ca="1" si="31"/>
        <v>124.03738641260293</v>
      </c>
      <c r="W85" s="34">
        <f t="shared" si="24"/>
        <v>7</v>
      </c>
      <c r="X85" s="73" t="b">
        <f>COUNTIF('Power Curve'!$D$2:$D$31,W85)&gt;0</f>
        <v>1</v>
      </c>
      <c r="Y85" s="73" t="b">
        <f t="shared" si="25"/>
        <v>0</v>
      </c>
      <c r="Z85" s="73" t="b">
        <f t="shared" si="32"/>
        <v>1</v>
      </c>
      <c r="AA85" s="34" t="str">
        <f t="shared" si="26"/>
        <v>Outer</v>
      </c>
      <c r="AB85" s="35" t="str">
        <f t="shared" si="33"/>
        <v>0.4-0.5</v>
      </c>
      <c r="AC85" s="36" t="str">
        <f t="shared" si="27"/>
        <v>2-3</v>
      </c>
      <c r="AD85" s="36" t="str">
        <f t="shared" si="28"/>
        <v>Oct</v>
      </c>
      <c r="AE85" s="35" t="str">
        <f t="shared" si="29"/>
        <v>305-315</v>
      </c>
      <c r="AF85" s="36" t="str">
        <f t="shared" si="30"/>
        <v>LWS-HTI</v>
      </c>
    </row>
    <row r="86" spans="5:32" x14ac:dyDescent="0.3">
      <c r="E86" s="12">
        <v>40824.118055555555</v>
      </c>
      <c r="F86" s="16">
        <v>8.31</v>
      </c>
      <c r="G86" s="16">
        <v>886.58002853393577</v>
      </c>
      <c r="H86" s="29">
        <v>1.1647099916075287</v>
      </c>
      <c r="I86" s="26">
        <v>306.7</v>
      </c>
      <c r="J86" s="30">
        <v>0.15282791817087846</v>
      </c>
      <c r="K86" s="31">
        <v>0.19580871966963848</v>
      </c>
      <c r="L86" s="108">
        <f ca="1">REWS!R86</f>
        <v>8.3569310298565664</v>
      </c>
      <c r="M86" s="22">
        <f t="shared" si="17"/>
        <v>8.1713709804924459</v>
      </c>
      <c r="N86" s="22">
        <f t="shared" ca="1" si="18"/>
        <v>8.2175190978756678</v>
      </c>
      <c r="O86" s="22">
        <f t="shared" si="19"/>
        <v>0.62096170221193481</v>
      </c>
      <c r="P86" s="81">
        <f t="shared" ca="1" si="20"/>
        <v>9</v>
      </c>
      <c r="Q86" s="22">
        <f t="shared" ca="1" si="21"/>
        <v>0.20873908571163433</v>
      </c>
      <c r="R86" s="3">
        <f ca="1">IF(N86&gt;'Power Curve'!$C$37,0,INDEX(Ci,$P86,1)*POWER(1-Q86,3)+INDEX(Ci,$P86,2)*3*Q86*POWER(1-Q86,2)+INDEX(Ci,$P86,3)*3*POWER(Q86,2)*(1-Q86)+INDEX(Ci,$P86,4)*POWER(Q86,3))</f>
        <v>944.19948472882265</v>
      </c>
      <c r="S86" s="3">
        <f t="shared" si="22"/>
        <v>886.58002853393577</v>
      </c>
      <c r="T86" s="3">
        <f t="shared" ca="1" si="23"/>
        <v>57.61945619488688</v>
      </c>
      <c r="U86" s="3">
        <f t="shared" ca="1" si="31"/>
        <v>57.61945619488688</v>
      </c>
      <c r="W86" s="34">
        <f t="shared" si="24"/>
        <v>8</v>
      </c>
      <c r="X86" s="73" t="b">
        <f>COUNTIF('Power Curve'!$D$2:$D$31,W86)&gt;0</f>
        <v>1</v>
      </c>
      <c r="Y86" s="73" t="b">
        <f t="shared" si="25"/>
        <v>0</v>
      </c>
      <c r="Z86" s="73" t="b">
        <f t="shared" si="32"/>
        <v>1</v>
      </c>
      <c r="AA86" s="34" t="str">
        <f t="shared" si="26"/>
        <v>Outer</v>
      </c>
      <c r="AB86" s="35" t="str">
        <f t="shared" si="33"/>
        <v>0.6-0.7</v>
      </c>
      <c r="AC86" s="36" t="str">
        <f t="shared" si="27"/>
        <v>2-3</v>
      </c>
      <c r="AD86" s="36" t="str">
        <f t="shared" si="28"/>
        <v>Oct</v>
      </c>
      <c r="AE86" s="35" t="str">
        <f t="shared" si="29"/>
        <v>305-315</v>
      </c>
      <c r="AF86" s="36" t="str">
        <f t="shared" si="30"/>
        <v>HWS-HTI</v>
      </c>
    </row>
    <row r="87" spans="5:32" x14ac:dyDescent="0.3">
      <c r="E87" s="12">
        <v>40824.125</v>
      </c>
      <c r="F87" s="16">
        <v>8.32</v>
      </c>
      <c r="G87" s="16">
        <v>993.70001983642555</v>
      </c>
      <c r="H87" s="29">
        <v>1.1661291028335954</v>
      </c>
      <c r="I87" s="26">
        <v>304.7</v>
      </c>
      <c r="J87" s="30">
        <v>0.14423076923076922</v>
      </c>
      <c r="K87" s="31">
        <v>0.17573674030040662</v>
      </c>
      <c r="L87" s="108">
        <f ca="1">REWS!R87</f>
        <v>8.3392142045783864</v>
      </c>
      <c r="M87" s="22">
        <f t="shared" si="17"/>
        <v>8.184525536598338</v>
      </c>
      <c r="N87" s="22">
        <f t="shared" ca="1" si="18"/>
        <v>8.2034268765066578</v>
      </c>
      <c r="O87" s="22">
        <f t="shared" si="19"/>
        <v>0.62299478126286068</v>
      </c>
      <c r="P87" s="81">
        <f t="shared" ca="1" si="20"/>
        <v>9</v>
      </c>
      <c r="Q87" s="22">
        <f t="shared" ca="1" si="21"/>
        <v>0.19465322886310063</v>
      </c>
      <c r="R87" s="3">
        <f ca="1">IF(N87&gt;'Power Curve'!$C$37,0,INDEX(Ci,$P87,1)*POWER(1-Q87,3)+INDEX(Ci,$P87,2)*3*Q87*POWER(1-Q87,2)+INDEX(Ci,$P87,3)*3*POWER(Q87,2)*(1-Q87)+INDEX(Ci,$P87,4)*POWER(Q87,3))</f>
        <v>939.85446082512453</v>
      </c>
      <c r="S87" s="3">
        <f t="shared" si="22"/>
        <v>993.70001983642555</v>
      </c>
      <c r="T87" s="3">
        <f t="shared" ca="1" si="23"/>
        <v>-53.84555901130102</v>
      </c>
      <c r="U87" s="3">
        <f t="shared" ca="1" si="31"/>
        <v>53.84555901130102</v>
      </c>
      <c r="W87" s="34">
        <f t="shared" si="24"/>
        <v>8</v>
      </c>
      <c r="X87" s="73" t="b">
        <f>COUNTIF('Power Curve'!$D$2:$D$31,W87)&gt;0</f>
        <v>1</v>
      </c>
      <c r="Y87" s="73" t="b">
        <f t="shared" si="25"/>
        <v>0</v>
      </c>
      <c r="Z87" s="73" t="b">
        <f t="shared" si="32"/>
        <v>1</v>
      </c>
      <c r="AA87" s="34" t="str">
        <f t="shared" si="26"/>
        <v>Outer</v>
      </c>
      <c r="AB87" s="35" t="str">
        <f t="shared" si="33"/>
        <v>0.6-0.7</v>
      </c>
      <c r="AC87" s="36" t="str">
        <f t="shared" si="27"/>
        <v>3-4</v>
      </c>
      <c r="AD87" s="36" t="str">
        <f t="shared" si="28"/>
        <v>Oct</v>
      </c>
      <c r="AE87" s="35" t="str">
        <f t="shared" si="29"/>
        <v>295-305</v>
      </c>
      <c r="AF87" s="36" t="str">
        <f t="shared" si="30"/>
        <v>HWS-HTI</v>
      </c>
    </row>
    <row r="88" spans="5:32" x14ac:dyDescent="0.3">
      <c r="E88" s="12">
        <v>40824.131944444445</v>
      </c>
      <c r="F88" s="16">
        <v>9.15</v>
      </c>
      <c r="G88" s="16">
        <v>1155.5000457763722</v>
      </c>
      <c r="H88" s="29">
        <v>1.1664687357820489</v>
      </c>
      <c r="I88" s="26">
        <v>303.7</v>
      </c>
      <c r="J88" s="30">
        <v>0.11475409836065574</v>
      </c>
      <c r="K88" s="31">
        <v>0.24882978717984641</v>
      </c>
      <c r="L88" s="108">
        <f ca="1">REWS!R88</f>
        <v>9.200275464664708</v>
      </c>
      <c r="M88" s="22">
        <f t="shared" si="17"/>
        <v>9.0018844139927303</v>
      </c>
      <c r="N88" s="22">
        <f t="shared" ca="1" si="18"/>
        <v>9.0513460447874259</v>
      </c>
      <c r="O88" s="22">
        <f t="shared" si="19"/>
        <v>0.74932023058566233</v>
      </c>
      <c r="P88" s="81">
        <f t="shared" ca="1" si="20"/>
        <v>10</v>
      </c>
      <c r="Q88" s="22">
        <f t="shared" ca="1" si="21"/>
        <v>4.486491212735174E-2</v>
      </c>
      <c r="R88" s="3">
        <f ca="1">IF(N88&gt;'Power Curve'!$C$37,0,INDEX(Ci,$P88,1)*POWER(1-Q88,3)+INDEX(Ci,$P88,2)*3*Q88*POWER(1-Q88,2)+INDEX(Ci,$P88,3)*3*POWER(Q88,2)*(1-Q88)+INDEX(Ci,$P88,4)*POWER(Q88,3))</f>
        <v>1212.3186002485693</v>
      </c>
      <c r="S88" s="3">
        <f t="shared" si="22"/>
        <v>1155.5000457763722</v>
      </c>
      <c r="T88" s="3">
        <f t="shared" ca="1" si="23"/>
        <v>56.818554472197093</v>
      </c>
      <c r="U88" s="3">
        <f t="shared" ca="1" si="31"/>
        <v>56.818554472197093</v>
      </c>
      <c r="W88" s="34">
        <f t="shared" si="24"/>
        <v>9</v>
      </c>
      <c r="X88" s="73" t="b">
        <f>COUNTIF('Power Curve'!$D$2:$D$31,W88)&gt;0</f>
        <v>1</v>
      </c>
      <c r="Y88" s="73" t="b">
        <f t="shared" si="25"/>
        <v>0</v>
      </c>
      <c r="Z88" s="73" t="b">
        <f t="shared" si="32"/>
        <v>1</v>
      </c>
      <c r="AA88" s="34" t="str">
        <f t="shared" si="26"/>
        <v>Inner</v>
      </c>
      <c r="AB88" s="35" t="str">
        <f t="shared" si="33"/>
        <v>0.7-0.8</v>
      </c>
      <c r="AC88" s="36" t="str">
        <f t="shared" si="27"/>
        <v>3-4</v>
      </c>
      <c r="AD88" s="36" t="str">
        <f t="shared" si="28"/>
        <v>Oct</v>
      </c>
      <c r="AE88" s="35" t="str">
        <f t="shared" si="29"/>
        <v>295-305</v>
      </c>
      <c r="AF88" s="36" t="str">
        <f t="shared" si="30"/>
        <v>Inner-TI</v>
      </c>
    </row>
    <row r="89" spans="5:32" x14ac:dyDescent="0.3">
      <c r="E89" s="12">
        <v>40824.138888888891</v>
      </c>
      <c r="F89" s="16">
        <v>9.0299999999999994</v>
      </c>
      <c r="G89" s="16">
        <v>1284.089958190918</v>
      </c>
      <c r="H89" s="29">
        <v>1.1670832186755891</v>
      </c>
      <c r="I89" s="26">
        <v>305</v>
      </c>
      <c r="J89" s="30">
        <v>9.7452934662236992E-2</v>
      </c>
      <c r="K89" s="31">
        <v>0.2560992425376093</v>
      </c>
      <c r="L89" s="108">
        <f ca="1">REWS!R89</f>
        <v>9.0514207948898857</v>
      </c>
      <c r="M89" s="22">
        <f t="shared" si="17"/>
        <v>8.8853866070554162</v>
      </c>
      <c r="N89" s="22">
        <f t="shared" ca="1" si="18"/>
        <v>8.906464352794849</v>
      </c>
      <c r="O89" s="22">
        <f t="shared" si="19"/>
        <v>0.73131511898353296</v>
      </c>
      <c r="P89" s="81">
        <f t="shared" ca="1" si="20"/>
        <v>9</v>
      </c>
      <c r="Q89" s="22">
        <f t="shared" ca="1" si="21"/>
        <v>0.89737318981454817</v>
      </c>
      <c r="R89" s="3">
        <f ca="1">IF(N89&gt;'Power Curve'!$C$37,0,INDEX(Ci,$P89,1)*POWER(1-Q89,3)+INDEX(Ci,$P89,2)*3*Q89*POWER(1-Q89,2)+INDEX(Ci,$P89,3)*3*POWER(Q89,2)*(1-Q89)+INDEX(Ci,$P89,4)*POWER(Q89,3))</f>
        <v>1164.5916471216585</v>
      </c>
      <c r="S89" s="3">
        <f t="shared" si="22"/>
        <v>1284.089958190918</v>
      </c>
      <c r="T89" s="3">
        <f t="shared" ca="1" si="23"/>
        <v>-119.49831106925944</v>
      </c>
      <c r="U89" s="3">
        <f t="shared" ca="1" si="31"/>
        <v>119.49831106925944</v>
      </c>
      <c r="W89" s="34">
        <f t="shared" si="24"/>
        <v>9</v>
      </c>
      <c r="X89" s="73" t="b">
        <f>COUNTIF('Power Curve'!$D$2:$D$31,W89)&gt;0</f>
        <v>1</v>
      </c>
      <c r="Y89" s="73" t="b">
        <f t="shared" si="25"/>
        <v>0</v>
      </c>
      <c r="Z89" s="73" t="b">
        <f t="shared" si="32"/>
        <v>1</v>
      </c>
      <c r="AA89" s="34" t="str">
        <f t="shared" si="26"/>
        <v>Outer</v>
      </c>
      <c r="AB89" s="35" t="str">
        <f t="shared" si="33"/>
        <v>0.7-0.8</v>
      </c>
      <c r="AC89" s="36" t="str">
        <f t="shared" si="27"/>
        <v>3-4</v>
      </c>
      <c r="AD89" s="36" t="str">
        <f t="shared" si="28"/>
        <v>Oct</v>
      </c>
      <c r="AE89" s="35" t="str">
        <f t="shared" si="29"/>
        <v>305-315</v>
      </c>
      <c r="AF89" s="36" t="str">
        <f t="shared" si="30"/>
        <v>HWS-LTI</v>
      </c>
    </row>
    <row r="90" spans="5:32" x14ac:dyDescent="0.3">
      <c r="E90" s="12">
        <v>40824.145833333336</v>
      </c>
      <c r="F90" s="16">
        <v>9.42</v>
      </c>
      <c r="G90" s="16">
        <v>1246.009994506838</v>
      </c>
      <c r="H90" s="29">
        <v>1.166913244948204</v>
      </c>
      <c r="I90" s="26">
        <v>302.10000000000002</v>
      </c>
      <c r="J90" s="30">
        <v>0.10828025477707007</v>
      </c>
      <c r="K90" s="31">
        <v>0.25465888773347123</v>
      </c>
      <c r="L90" s="108">
        <f ca="1">REWS!R90</f>
        <v>9.3141049273564658</v>
      </c>
      <c r="M90" s="22">
        <f t="shared" si="17"/>
        <v>9.2686908388820264</v>
      </c>
      <c r="N90" s="22">
        <f t="shared" ca="1" si="18"/>
        <v>9.1644967104644195</v>
      </c>
      <c r="O90" s="22">
        <f t="shared" si="19"/>
        <v>0.79055602362408262</v>
      </c>
      <c r="P90" s="81">
        <f t="shared" ca="1" si="20"/>
        <v>10</v>
      </c>
      <c r="Q90" s="22">
        <f t="shared" ca="1" si="21"/>
        <v>0.16513673727370518</v>
      </c>
      <c r="R90" s="3">
        <f ca="1">IF(N90&gt;'Power Curve'!$C$37,0,INDEX(Ci,$P90,1)*POWER(1-Q90,3)+INDEX(Ci,$P90,2)*3*Q90*POWER(1-Q90,2)+INDEX(Ci,$P90,3)*3*POWER(Q90,2)*(1-Q90)+INDEX(Ci,$P90,4)*POWER(Q90,3))</f>
        <v>1251.0651419755256</v>
      </c>
      <c r="S90" s="3">
        <f t="shared" si="22"/>
        <v>1246.009994506838</v>
      </c>
      <c r="T90" s="3">
        <f t="shared" ca="1" si="23"/>
        <v>5.0551474686876645</v>
      </c>
      <c r="U90" s="3">
        <f t="shared" ca="1" si="31"/>
        <v>5.0551474686876645</v>
      </c>
      <c r="W90" s="34">
        <f t="shared" si="24"/>
        <v>9</v>
      </c>
      <c r="X90" s="73" t="b">
        <f>COUNTIF('Power Curve'!$D$2:$D$31,W90)&gt;0</f>
        <v>1</v>
      </c>
      <c r="Y90" s="73" t="b">
        <f t="shared" si="25"/>
        <v>0</v>
      </c>
      <c r="Z90" s="73" t="b">
        <f t="shared" si="32"/>
        <v>1</v>
      </c>
      <c r="AA90" s="34" t="str">
        <f t="shared" si="26"/>
        <v>Inner</v>
      </c>
      <c r="AB90" s="35" t="str">
        <f t="shared" si="33"/>
        <v>0.7-0.8</v>
      </c>
      <c r="AC90" s="36" t="str">
        <f t="shared" si="27"/>
        <v>3-4</v>
      </c>
      <c r="AD90" s="36" t="str">
        <f t="shared" si="28"/>
        <v>Oct</v>
      </c>
      <c r="AE90" s="35" t="str">
        <f t="shared" si="29"/>
        <v>295-305</v>
      </c>
      <c r="AF90" s="36" t="str">
        <f t="shared" si="30"/>
        <v>Inner-TI</v>
      </c>
    </row>
    <row r="91" spans="5:32" x14ac:dyDescent="0.3">
      <c r="E91" s="12">
        <v>40824.152777777781</v>
      </c>
      <c r="F91" s="16">
        <v>9.5500000000000007</v>
      </c>
      <c r="G91" s="16">
        <v>1373.549987792966</v>
      </c>
      <c r="H91" s="29">
        <v>1.1672532424340507</v>
      </c>
      <c r="I91" s="26">
        <v>299.3</v>
      </c>
      <c r="J91" s="30">
        <v>8.1675392670157068E-2</v>
      </c>
      <c r="K91" s="31">
        <v>0.32343539220496692</v>
      </c>
      <c r="L91" s="108">
        <f ca="1">REWS!R91</f>
        <v>9.5452042977344078</v>
      </c>
      <c r="M91" s="22">
        <f t="shared" si="17"/>
        <v>9.3975152327895923</v>
      </c>
      <c r="N91" s="22">
        <f t="shared" ca="1" si="18"/>
        <v>9.3927961034604994</v>
      </c>
      <c r="O91" s="22">
        <f t="shared" si="19"/>
        <v>0.81046624897820008</v>
      </c>
      <c r="P91" s="81">
        <f t="shared" ca="1" si="20"/>
        <v>10</v>
      </c>
      <c r="Q91" s="22">
        <f t="shared" ca="1" si="21"/>
        <v>0.40780419761217362</v>
      </c>
      <c r="R91" s="3">
        <f ca="1">IF(N91&gt;'Power Curve'!$C$37,0,INDEX(Ci,$P91,1)*POWER(1-Q91,3)+INDEX(Ci,$P91,2)*3*Q91*POWER(1-Q91,2)+INDEX(Ci,$P91,3)*3*POWER(Q91,2)*(1-Q91)+INDEX(Ci,$P91,4)*POWER(Q91,3))</f>
        <v>1332.2633912563551</v>
      </c>
      <c r="S91" s="3">
        <f t="shared" si="22"/>
        <v>1373.549987792966</v>
      </c>
      <c r="T91" s="3">
        <f t="shared" ca="1" si="23"/>
        <v>-41.286596536610887</v>
      </c>
      <c r="U91" s="3">
        <f t="shared" ca="1" si="31"/>
        <v>41.286596536610887</v>
      </c>
      <c r="W91" s="34">
        <f t="shared" si="24"/>
        <v>9</v>
      </c>
      <c r="X91" s="73" t="b">
        <f>COUNTIF('Power Curve'!$D$2:$D$31,W91)&gt;0</f>
        <v>1</v>
      </c>
      <c r="Y91" s="73" t="b">
        <f t="shared" si="25"/>
        <v>0</v>
      </c>
      <c r="Z91" s="73" t="b">
        <f t="shared" si="32"/>
        <v>1</v>
      </c>
      <c r="AA91" s="34" t="str">
        <f t="shared" si="26"/>
        <v>Outer</v>
      </c>
      <c r="AB91" s="35" t="str">
        <f t="shared" si="33"/>
        <v>0.8-0.9</v>
      </c>
      <c r="AC91" s="36" t="str">
        <f t="shared" si="27"/>
        <v>3-4</v>
      </c>
      <c r="AD91" s="36" t="str">
        <f t="shared" si="28"/>
        <v>Oct</v>
      </c>
      <c r="AE91" s="35" t="str">
        <f t="shared" si="29"/>
        <v>295-305</v>
      </c>
      <c r="AF91" s="36" t="str">
        <f t="shared" si="30"/>
        <v>HWS-LTI</v>
      </c>
    </row>
    <row r="92" spans="5:32" x14ac:dyDescent="0.3">
      <c r="E92" s="12">
        <v>40824.159722222219</v>
      </c>
      <c r="F92" s="16">
        <v>10.01</v>
      </c>
      <c r="G92" s="16">
        <v>1525.5499572753961</v>
      </c>
      <c r="H92" s="29">
        <v>1.1675279088063497</v>
      </c>
      <c r="I92" s="26">
        <v>303</v>
      </c>
      <c r="J92" s="30">
        <v>7.6923076923076927E-2</v>
      </c>
      <c r="K92" s="31">
        <v>0.26346448446097304</v>
      </c>
      <c r="L92" s="108">
        <f ca="1">REWS!R92</f>
        <v>9.9019394781818679</v>
      </c>
      <c r="M92" s="22">
        <f t="shared" si="17"/>
        <v>9.8509429707508147</v>
      </c>
      <c r="N92" s="22">
        <f t="shared" ca="1" si="18"/>
        <v>9.7445995104291381</v>
      </c>
      <c r="O92" s="22">
        <f t="shared" si="19"/>
        <v>0.88054496754056599</v>
      </c>
      <c r="P92" s="81">
        <f t="shared" ca="1" si="20"/>
        <v>10</v>
      </c>
      <c r="Q92" s="22">
        <f t="shared" ca="1" si="21"/>
        <v>0.78174842141028977</v>
      </c>
      <c r="R92" s="3">
        <f ca="1">IF(N92&gt;'Power Curve'!$C$37,0,INDEX(Ci,$P92,1)*POWER(1-Q92,3)+INDEX(Ci,$P92,2)*3*Q92*POWER(1-Q92,2)+INDEX(Ci,$P92,3)*3*POWER(Q92,2)*(1-Q92)+INDEX(Ci,$P92,4)*POWER(Q92,3))</f>
        <v>1455.0672317862643</v>
      </c>
      <c r="S92" s="3">
        <f t="shared" si="22"/>
        <v>1525.5499572753961</v>
      </c>
      <c r="T92" s="3">
        <f t="shared" ca="1" si="23"/>
        <v>-70.482725489131781</v>
      </c>
      <c r="U92" s="3">
        <f t="shared" ca="1" si="31"/>
        <v>70.482725489131781</v>
      </c>
      <c r="W92" s="34">
        <f t="shared" si="24"/>
        <v>10</v>
      </c>
      <c r="X92" s="73" t="b">
        <f>COUNTIF('Power Curve'!$D$2:$D$31,W92)&gt;0</f>
        <v>1</v>
      </c>
      <c r="Y92" s="73" t="b">
        <f t="shared" si="25"/>
        <v>0</v>
      </c>
      <c r="Z92" s="73" t="b">
        <f t="shared" si="32"/>
        <v>1</v>
      </c>
      <c r="AA92" s="34" t="str">
        <f t="shared" si="26"/>
        <v>Outer</v>
      </c>
      <c r="AB92" s="35" t="str">
        <f t="shared" si="33"/>
        <v>0.8-0.9</v>
      </c>
      <c r="AC92" s="36" t="str">
        <f t="shared" si="27"/>
        <v>3-4</v>
      </c>
      <c r="AD92" s="36" t="str">
        <f t="shared" si="28"/>
        <v>Oct</v>
      </c>
      <c r="AE92" s="35" t="str">
        <f t="shared" si="29"/>
        <v>295-305</v>
      </c>
      <c r="AF92" s="36" t="str">
        <f t="shared" si="30"/>
        <v>HWS-LTI</v>
      </c>
    </row>
    <row r="93" spans="5:32" x14ac:dyDescent="0.3">
      <c r="E93" s="12">
        <v>40824.166666666664</v>
      </c>
      <c r="F93" s="16">
        <v>9.2899999999999991</v>
      </c>
      <c r="G93" s="16">
        <v>1215.62000274658</v>
      </c>
      <c r="H93" s="29">
        <v>1.168653753932166</v>
      </c>
      <c r="I93" s="26">
        <v>304.39999999999998</v>
      </c>
      <c r="J93" s="30">
        <v>9.1496232508073205E-2</v>
      </c>
      <c r="K93" s="31">
        <v>0.16495822320474199</v>
      </c>
      <c r="L93" s="108">
        <f ca="1">REWS!R93</f>
        <v>9.2867592173555664</v>
      </c>
      <c r="M93" s="22">
        <f t="shared" si="17"/>
        <v>9.1453213536457341</v>
      </c>
      <c r="N93" s="22">
        <f t="shared" ca="1" si="18"/>
        <v>9.1421310416198303</v>
      </c>
      <c r="O93" s="22">
        <f t="shared" si="19"/>
        <v>0.77148887198944338</v>
      </c>
      <c r="P93" s="81">
        <f t="shared" ca="1" si="20"/>
        <v>10</v>
      </c>
      <c r="Q93" s="22">
        <f t="shared" ca="1" si="21"/>
        <v>0.14136348064756568</v>
      </c>
      <c r="R93" s="3">
        <f ca="1">IF(N93&gt;'Power Curve'!$C$37,0,INDEX(Ci,$P93,1)*POWER(1-Q93,3)+INDEX(Ci,$P93,2)*3*Q93*POWER(1-Q93,2)+INDEX(Ci,$P93,3)*3*POWER(Q93,2)*(1-Q93)+INDEX(Ci,$P93,4)*POWER(Q93,3))</f>
        <v>1243.2909069099173</v>
      </c>
      <c r="S93" s="3">
        <f t="shared" si="22"/>
        <v>1215.62000274658</v>
      </c>
      <c r="T93" s="3">
        <f t="shared" ca="1" si="23"/>
        <v>27.670904163337354</v>
      </c>
      <c r="U93" s="3">
        <f t="shared" ca="1" si="31"/>
        <v>27.670904163337354</v>
      </c>
      <c r="W93" s="34">
        <f t="shared" si="24"/>
        <v>9</v>
      </c>
      <c r="X93" s="73" t="b">
        <f>COUNTIF('Power Curve'!$D$2:$D$31,W93)&gt;0</f>
        <v>1</v>
      </c>
      <c r="Y93" s="73" t="b">
        <f t="shared" si="25"/>
        <v>0</v>
      </c>
      <c r="Z93" s="73" t="b">
        <f t="shared" si="32"/>
        <v>1</v>
      </c>
      <c r="AA93" s="34" t="str">
        <f t="shared" si="26"/>
        <v>Outer</v>
      </c>
      <c r="AB93" s="35" t="str">
        <f t="shared" si="33"/>
        <v>0.7-0.8</v>
      </c>
      <c r="AC93" s="36" t="str">
        <f t="shared" si="27"/>
        <v>4-5</v>
      </c>
      <c r="AD93" s="36" t="str">
        <f t="shared" si="28"/>
        <v>Oct</v>
      </c>
      <c r="AE93" s="35" t="str">
        <f t="shared" si="29"/>
        <v>295-305</v>
      </c>
      <c r="AF93" s="36" t="str">
        <f t="shared" si="30"/>
        <v>HWS-LTI</v>
      </c>
    </row>
    <row r="94" spans="5:32" x14ac:dyDescent="0.3">
      <c r="E94" s="12">
        <v>40824.173611111109</v>
      </c>
      <c r="F94" s="16">
        <v>9.77</v>
      </c>
      <c r="G94" s="16">
        <v>1288.4000549316411</v>
      </c>
      <c r="H94" s="29">
        <v>1.1689945812825331</v>
      </c>
      <c r="I94" s="26">
        <v>306.89999999999998</v>
      </c>
      <c r="J94" s="30">
        <v>0.10849539406345958</v>
      </c>
      <c r="K94" s="31">
        <v>0.2736251501601884</v>
      </c>
      <c r="L94" s="108">
        <f ca="1">REWS!R94</f>
        <v>9.7381476082507472</v>
      </c>
      <c r="M94" s="22">
        <f t="shared" si="17"/>
        <v>9.6187809258928318</v>
      </c>
      <c r="N94" s="22">
        <f t="shared" ca="1" si="18"/>
        <v>9.587421542248844</v>
      </c>
      <c r="O94" s="22">
        <f t="shared" si="19"/>
        <v>0.84466357511490597</v>
      </c>
      <c r="P94" s="81">
        <f t="shared" ca="1" si="20"/>
        <v>10</v>
      </c>
      <c r="Q94" s="22">
        <f t="shared" ca="1" si="21"/>
        <v>0.61467842679086704</v>
      </c>
      <c r="R94" s="3">
        <f ca="1">IF(N94&gt;'Power Curve'!$C$37,0,INDEX(Ci,$P94,1)*POWER(1-Q94,3)+INDEX(Ci,$P94,2)*3*Q94*POWER(1-Q94,2)+INDEX(Ci,$P94,3)*3*POWER(Q94,2)*(1-Q94)+INDEX(Ci,$P94,4)*POWER(Q94,3))</f>
        <v>1401.4844634435478</v>
      </c>
      <c r="S94" s="3">
        <f t="shared" si="22"/>
        <v>1288.4000549316411</v>
      </c>
      <c r="T94" s="3">
        <f t="shared" ca="1" si="23"/>
        <v>113.08440851190676</v>
      </c>
      <c r="U94" s="3">
        <f t="shared" ca="1" si="31"/>
        <v>113.08440851190676</v>
      </c>
      <c r="W94" s="34">
        <f t="shared" si="24"/>
        <v>10</v>
      </c>
      <c r="X94" s="73" t="b">
        <f>COUNTIF('Power Curve'!$D$2:$D$31,W94)&gt;0</f>
        <v>1</v>
      </c>
      <c r="Y94" s="73" t="b">
        <f t="shared" si="25"/>
        <v>0</v>
      </c>
      <c r="Z94" s="73" t="b">
        <f t="shared" si="32"/>
        <v>1</v>
      </c>
      <c r="AA94" s="34" t="str">
        <f t="shared" si="26"/>
        <v>Inner</v>
      </c>
      <c r="AB94" s="35" t="str">
        <f t="shared" si="33"/>
        <v>0.8-0.9</v>
      </c>
      <c r="AC94" s="36" t="str">
        <f t="shared" si="27"/>
        <v>4-5</v>
      </c>
      <c r="AD94" s="36" t="str">
        <f t="shared" si="28"/>
        <v>Oct</v>
      </c>
      <c r="AE94" s="35" t="str">
        <f t="shared" si="29"/>
        <v>305-315</v>
      </c>
      <c r="AF94" s="36" t="str">
        <f t="shared" si="30"/>
        <v>Inner-TI</v>
      </c>
    </row>
    <row r="95" spans="5:32" x14ac:dyDescent="0.3">
      <c r="E95" s="12">
        <v>40824.180555555555</v>
      </c>
      <c r="F95" s="16">
        <v>9.6199999999999992</v>
      </c>
      <c r="G95" s="16">
        <v>1590.2999572753929</v>
      </c>
      <c r="H95" s="29">
        <v>1.1695252459332239</v>
      </c>
      <c r="I95" s="26">
        <v>303.8</v>
      </c>
      <c r="J95" s="30">
        <v>0.15904365904365905</v>
      </c>
      <c r="K95" s="31">
        <v>0.22872380614604196</v>
      </c>
      <c r="L95" s="108">
        <f ca="1">REWS!R95</f>
        <v>9.6656789019520257</v>
      </c>
      <c r="M95" s="22">
        <f t="shared" si="17"/>
        <v>9.472535528443851</v>
      </c>
      <c r="N95" s="22">
        <f t="shared" ca="1" si="18"/>
        <v>9.5175142209221129</v>
      </c>
      <c r="O95" s="22">
        <f t="shared" si="19"/>
        <v>0.82206087750546919</v>
      </c>
      <c r="P95" s="81">
        <f t="shared" ca="1" si="20"/>
        <v>10</v>
      </c>
      <c r="Q95" s="22">
        <f t="shared" ca="1" si="21"/>
        <v>0.54037147440350608</v>
      </c>
      <c r="R95" s="3">
        <f ca="1">IF(N95&gt;'Power Curve'!$C$37,0,INDEX(Ci,$P95,1)*POWER(1-Q95,3)+INDEX(Ci,$P95,2)*3*Q95*POWER(1-Q95,2)+INDEX(Ci,$P95,3)*3*POWER(Q95,2)*(1-Q95)+INDEX(Ci,$P95,4)*POWER(Q95,3))</f>
        <v>1376.8436065362062</v>
      </c>
      <c r="S95" s="3">
        <f t="shared" si="22"/>
        <v>1590.2999572753929</v>
      </c>
      <c r="T95" s="3">
        <f t="shared" ca="1" si="23"/>
        <v>-213.45635073918675</v>
      </c>
      <c r="U95" s="3">
        <f t="shared" ca="1" si="31"/>
        <v>213.45635073918675</v>
      </c>
      <c r="W95" s="34">
        <f t="shared" si="24"/>
        <v>9</v>
      </c>
      <c r="X95" s="73" t="b">
        <f>COUNTIF('Power Curve'!$D$2:$D$31,W95)&gt;0</f>
        <v>1</v>
      </c>
      <c r="Y95" s="73" t="b">
        <f t="shared" si="25"/>
        <v>0</v>
      </c>
      <c r="Z95" s="73" t="b">
        <f t="shared" si="32"/>
        <v>1</v>
      </c>
      <c r="AA95" s="34" t="str">
        <f t="shared" si="26"/>
        <v>Outer</v>
      </c>
      <c r="AB95" s="35" t="str">
        <f t="shared" si="33"/>
        <v>0.8-0.9</v>
      </c>
      <c r="AC95" s="36" t="str">
        <f t="shared" si="27"/>
        <v>4-5</v>
      </c>
      <c r="AD95" s="36" t="str">
        <f t="shared" si="28"/>
        <v>Oct</v>
      </c>
      <c r="AE95" s="35" t="str">
        <f t="shared" si="29"/>
        <v>295-305</v>
      </c>
      <c r="AF95" s="36" t="str">
        <f t="shared" si="30"/>
        <v>HWS-HTI</v>
      </c>
    </row>
    <row r="96" spans="5:32" x14ac:dyDescent="0.3">
      <c r="E96" s="12">
        <v>40824.1875</v>
      </c>
      <c r="F96" s="16">
        <v>9.67</v>
      </c>
      <c r="G96" s="16">
        <v>1455.8699493408251</v>
      </c>
      <c r="H96" s="29">
        <v>1.1698001399153466</v>
      </c>
      <c r="I96" s="26">
        <v>307.39999999999998</v>
      </c>
      <c r="J96" s="30">
        <v>0.10444674250258532</v>
      </c>
      <c r="K96" s="31">
        <v>0.31228073951543656</v>
      </c>
      <c r="L96" s="108">
        <f ca="1">REWS!R96</f>
        <v>9.569758682160284</v>
      </c>
      <c r="M96" s="22">
        <f t="shared" si="17"/>
        <v>9.5225150453080953</v>
      </c>
      <c r="N96" s="22">
        <f t="shared" ca="1" si="18"/>
        <v>9.4238025885045591</v>
      </c>
      <c r="O96" s="22">
        <f t="shared" si="19"/>
        <v>0.82978537294979493</v>
      </c>
      <c r="P96" s="81">
        <f t="shared" ca="1" si="20"/>
        <v>10</v>
      </c>
      <c r="Q96" s="22">
        <f t="shared" ca="1" si="21"/>
        <v>0.44076208191015709</v>
      </c>
      <c r="R96" s="3">
        <f ca="1">IF(N96&gt;'Power Curve'!$C$37,0,INDEX(Ci,$P96,1)*POWER(1-Q96,3)+INDEX(Ci,$P96,2)*3*Q96*POWER(1-Q96,2)+INDEX(Ci,$P96,3)*3*POWER(Q96,2)*(1-Q96)+INDEX(Ci,$P96,4)*POWER(Q96,3))</f>
        <v>1343.386399231742</v>
      </c>
      <c r="S96" s="3">
        <f t="shared" si="22"/>
        <v>1455.8699493408251</v>
      </c>
      <c r="T96" s="3">
        <f t="shared" ca="1" si="23"/>
        <v>-112.48355010908313</v>
      </c>
      <c r="U96" s="3">
        <f t="shared" ca="1" si="31"/>
        <v>112.48355010908313</v>
      </c>
      <c r="W96" s="34">
        <f t="shared" si="24"/>
        <v>10</v>
      </c>
      <c r="X96" s="73" t="b">
        <f>COUNTIF('Power Curve'!$D$2:$D$31,W96)&gt;0</f>
        <v>1</v>
      </c>
      <c r="Y96" s="73" t="b">
        <f t="shared" si="25"/>
        <v>0</v>
      </c>
      <c r="Z96" s="73" t="b">
        <f t="shared" si="32"/>
        <v>1</v>
      </c>
      <c r="AA96" s="34" t="str">
        <f t="shared" si="26"/>
        <v>Outer</v>
      </c>
      <c r="AB96" s="35" t="str">
        <f t="shared" si="33"/>
        <v>0.8-0.9</v>
      </c>
      <c r="AC96" s="36" t="str">
        <f t="shared" si="27"/>
        <v>4-5</v>
      </c>
      <c r="AD96" s="36" t="str">
        <f t="shared" si="28"/>
        <v>Oct</v>
      </c>
      <c r="AE96" s="35" t="str">
        <f t="shared" si="29"/>
        <v>305-315</v>
      </c>
      <c r="AF96" s="36" t="str">
        <f t="shared" si="30"/>
        <v>Inner-TI</v>
      </c>
    </row>
    <row r="97" spans="5:32" x14ac:dyDescent="0.3">
      <c r="E97" s="12">
        <v>40824.194444444445</v>
      </c>
      <c r="F97" s="16">
        <v>9.9700000000000006</v>
      </c>
      <c r="G97" s="16">
        <v>1723.289978027341</v>
      </c>
      <c r="H97" s="29">
        <v>1.1697574901040468</v>
      </c>
      <c r="I97" s="26">
        <v>313.10000000000002</v>
      </c>
      <c r="J97" s="30">
        <v>9.0270812437311929E-2</v>
      </c>
      <c r="K97" s="31">
        <v>0.24829049102229739</v>
      </c>
      <c r="L97" s="108">
        <f ca="1">REWS!R97</f>
        <v>9.9280821085517648</v>
      </c>
      <c r="M97" s="22">
        <f t="shared" si="17"/>
        <v>9.8178201847383679</v>
      </c>
      <c r="N97" s="22">
        <f t="shared" ca="1" si="18"/>
        <v>9.7765421184633272</v>
      </c>
      <c r="O97" s="22">
        <f t="shared" si="19"/>
        <v>0.87542573418840119</v>
      </c>
      <c r="P97" s="81">
        <f t="shared" ca="1" si="20"/>
        <v>10</v>
      </c>
      <c r="Q97" s="22">
        <f t="shared" ca="1" si="21"/>
        <v>0.81570134378348647</v>
      </c>
      <c r="R97" s="3">
        <f ca="1">IF(N97&gt;'Power Curve'!$C$37,0,INDEX(Ci,$P97,1)*POWER(1-Q97,3)+INDEX(Ci,$P97,2)*3*Q97*POWER(1-Q97,2)+INDEX(Ci,$P97,3)*3*POWER(Q97,2)*(1-Q97)+INDEX(Ci,$P97,4)*POWER(Q97,3))</f>
        <v>1465.5355989246088</v>
      </c>
      <c r="S97" s="3">
        <f t="shared" si="22"/>
        <v>1723.289978027341</v>
      </c>
      <c r="T97" s="3">
        <f t="shared" ca="1" si="23"/>
        <v>-257.75437910273217</v>
      </c>
      <c r="U97" s="3">
        <f t="shared" ca="1" si="31"/>
        <v>257.75437910273217</v>
      </c>
      <c r="W97" s="34">
        <f t="shared" si="24"/>
        <v>10</v>
      </c>
      <c r="X97" s="73" t="b">
        <f>COUNTIF('Power Curve'!$D$2:$D$31,W97)&gt;0</f>
        <v>1</v>
      </c>
      <c r="Y97" s="73" t="b">
        <f t="shared" si="25"/>
        <v>0</v>
      </c>
      <c r="Z97" s="73" t="b">
        <f t="shared" si="32"/>
        <v>1</v>
      </c>
      <c r="AA97" s="34" t="str">
        <f t="shared" si="26"/>
        <v>Outer</v>
      </c>
      <c r="AB97" s="35" t="str">
        <f t="shared" si="33"/>
        <v>0.8-0.9</v>
      </c>
      <c r="AC97" s="36" t="str">
        <f t="shared" si="27"/>
        <v>4-5</v>
      </c>
      <c r="AD97" s="36" t="str">
        <f t="shared" si="28"/>
        <v>Oct</v>
      </c>
      <c r="AE97" s="35" t="str">
        <f t="shared" si="29"/>
        <v>305-315</v>
      </c>
      <c r="AF97" s="36" t="str">
        <f t="shared" si="30"/>
        <v>HWS-LTI</v>
      </c>
    </row>
    <row r="98" spans="5:32" x14ac:dyDescent="0.3">
      <c r="E98" s="12">
        <v>40824.201388888891</v>
      </c>
      <c r="F98" s="16">
        <v>10.95</v>
      </c>
      <c r="G98" s="16">
        <v>1790.2000427246089</v>
      </c>
      <c r="H98" s="29">
        <v>1.1700134356312104</v>
      </c>
      <c r="I98" s="26">
        <v>316.3</v>
      </c>
      <c r="J98" s="30">
        <v>0.12876712328767123</v>
      </c>
      <c r="K98" s="31">
        <v>0.2181456786543462</v>
      </c>
      <c r="L98" s="108">
        <f ca="1">REWS!R98</f>
        <v>10.946833054921372</v>
      </c>
      <c r="M98" s="22">
        <f t="shared" si="17"/>
        <v>10.783648067998239</v>
      </c>
      <c r="N98" s="22">
        <f t="shared" ca="1" si="18"/>
        <v>10.780529235013892</v>
      </c>
      <c r="O98" s="22">
        <f t="shared" si="19"/>
        <v>1.0246975469693886</v>
      </c>
      <c r="P98" s="81">
        <f t="shared" ca="1" si="20"/>
        <v>11</v>
      </c>
      <c r="Q98" s="22">
        <f t="shared" ca="1" si="21"/>
        <v>0.80610264100955065</v>
      </c>
      <c r="R98" s="3">
        <f ca="1">IF(N98&gt;'Power Curve'!$C$37,0,INDEX(Ci,$P98,1)*POWER(1-Q98,3)+INDEX(Ci,$P98,2)*3*Q98*POWER(1-Q98,2)+INDEX(Ci,$P98,3)*3*POWER(Q98,2)*(1-Q98)+INDEX(Ci,$P98,4)*POWER(Q98,3))</f>
        <v>1737.0270781862896</v>
      </c>
      <c r="S98" s="3">
        <f t="shared" si="22"/>
        <v>1790.2000427246089</v>
      </c>
      <c r="T98" s="3">
        <f t="shared" ca="1" si="23"/>
        <v>-53.17296453831932</v>
      </c>
      <c r="U98" s="3">
        <f t="shared" ca="1" si="31"/>
        <v>53.17296453831932</v>
      </c>
      <c r="W98" s="34">
        <f t="shared" si="24"/>
        <v>11</v>
      </c>
      <c r="X98" s="73" t="b">
        <f>COUNTIF('Power Curve'!$D$2:$D$31,W98)&gt;0</f>
        <v>1</v>
      </c>
      <c r="Y98" s="73" t="b">
        <f t="shared" si="25"/>
        <v>0</v>
      </c>
      <c r="Z98" s="73" t="b">
        <f t="shared" si="32"/>
        <v>1</v>
      </c>
      <c r="AA98" s="34" t="str">
        <f t="shared" si="26"/>
        <v>Inner</v>
      </c>
      <c r="AB98" s="35" t="str">
        <f t="shared" si="33"/>
        <v>1.0-1.1</v>
      </c>
      <c r="AC98" s="36" t="str">
        <f t="shared" si="27"/>
        <v>4-5</v>
      </c>
      <c r="AD98" s="36" t="str">
        <f t="shared" si="28"/>
        <v>Oct</v>
      </c>
      <c r="AE98" s="35" t="str">
        <f t="shared" si="29"/>
        <v>315-325</v>
      </c>
      <c r="AF98" s="36" t="str">
        <f t="shared" si="30"/>
        <v>Inner-TI</v>
      </c>
    </row>
    <row r="99" spans="5:32" x14ac:dyDescent="0.3">
      <c r="E99" s="12">
        <v>40824.208333333336</v>
      </c>
      <c r="F99" s="16">
        <v>9.9499999999999993</v>
      </c>
      <c r="G99" s="16">
        <v>1475.940002441406</v>
      </c>
      <c r="H99" s="29">
        <v>1.1708006815477974</v>
      </c>
      <c r="I99" s="26">
        <v>314.10000000000002</v>
      </c>
      <c r="J99" s="30">
        <v>0.1306532663316583</v>
      </c>
      <c r="K99" s="31">
        <v>0.21942335102148697</v>
      </c>
      <c r="L99" s="108">
        <f ca="1">REWS!R99</f>
        <v>9.9810246331978707</v>
      </c>
      <c r="M99" s="22">
        <f t="shared" si="17"/>
        <v>9.8010372556665164</v>
      </c>
      <c r="N99" s="22">
        <f t="shared" ca="1" si="18"/>
        <v>9.8315974150449819</v>
      </c>
      <c r="O99" s="22">
        <f t="shared" si="19"/>
        <v>0.87283187839923682</v>
      </c>
      <c r="P99" s="81">
        <f t="shared" ca="1" si="20"/>
        <v>10</v>
      </c>
      <c r="Q99" s="22">
        <f t="shared" ca="1" si="21"/>
        <v>0.87422155631808884</v>
      </c>
      <c r="R99" s="3">
        <f ca="1">IF(N99&gt;'Power Curve'!$C$37,0,INDEX(Ci,$P99,1)*POWER(1-Q99,3)+INDEX(Ci,$P99,2)*3*Q99*POWER(1-Q99,2)+INDEX(Ci,$P99,3)*3*POWER(Q99,2)*(1-Q99)+INDEX(Ci,$P99,4)*POWER(Q99,3))</f>
        <v>1483.1601742001972</v>
      </c>
      <c r="S99" s="3">
        <f t="shared" si="22"/>
        <v>1475.940002441406</v>
      </c>
      <c r="T99" s="3">
        <f t="shared" ca="1" si="23"/>
        <v>7.2201717587911389</v>
      </c>
      <c r="U99" s="3">
        <f t="shared" ca="1" si="31"/>
        <v>7.2201717587911389</v>
      </c>
      <c r="W99" s="34">
        <f t="shared" si="24"/>
        <v>10</v>
      </c>
      <c r="X99" s="73" t="b">
        <f>COUNTIF('Power Curve'!$D$2:$D$31,W99)&gt;0</f>
        <v>1</v>
      </c>
      <c r="Y99" s="73" t="b">
        <f t="shared" si="25"/>
        <v>0</v>
      </c>
      <c r="Z99" s="73" t="b">
        <f t="shared" si="32"/>
        <v>1</v>
      </c>
      <c r="AA99" s="34" t="str">
        <f t="shared" si="26"/>
        <v>Inner</v>
      </c>
      <c r="AB99" s="35" t="str">
        <f t="shared" si="33"/>
        <v>0.8-0.9</v>
      </c>
      <c r="AC99" s="36" t="str">
        <f t="shared" si="27"/>
        <v>5-6</v>
      </c>
      <c r="AD99" s="36" t="str">
        <f t="shared" si="28"/>
        <v>Oct</v>
      </c>
      <c r="AE99" s="35" t="str">
        <f t="shared" si="29"/>
        <v>305-315</v>
      </c>
      <c r="AF99" s="36" t="str">
        <f t="shared" si="30"/>
        <v>Inner-TI</v>
      </c>
    </row>
    <row r="100" spans="5:32" x14ac:dyDescent="0.3">
      <c r="E100" s="12">
        <v>40824.215277777781</v>
      </c>
      <c r="F100" s="16">
        <v>10.31</v>
      </c>
      <c r="G100" s="16">
        <v>1562.0099945068409</v>
      </c>
      <c r="H100" s="29">
        <v>1.1709902429290167</v>
      </c>
      <c r="I100" s="26">
        <v>305.3</v>
      </c>
      <c r="J100" s="30">
        <v>8.438409311348205E-2</v>
      </c>
      <c r="K100" s="31">
        <v>0.18482332327164605</v>
      </c>
      <c r="L100" s="108">
        <f ca="1">REWS!R100</f>
        <v>10.307911919837752</v>
      </c>
      <c r="M100" s="22">
        <f t="shared" si="17"/>
        <v>10.156195711012428</v>
      </c>
      <c r="N100" s="22">
        <f t="shared" ca="1" si="18"/>
        <v>10.154138780771101</v>
      </c>
      <c r="O100" s="22">
        <f t="shared" si="19"/>
        <v>0.92772276255454034</v>
      </c>
      <c r="P100" s="81">
        <f t="shared" ca="1" si="20"/>
        <v>11</v>
      </c>
      <c r="Q100" s="22">
        <f t="shared" ca="1" si="21"/>
        <v>0.19818709918648189</v>
      </c>
      <c r="R100" s="3">
        <f ca="1">IF(N100&gt;'Power Curve'!$C$37,0,INDEX(Ci,$P100,1)*POWER(1-Q100,3)+INDEX(Ci,$P100,2)*3*Q100*POWER(1-Q100,2)+INDEX(Ci,$P100,3)*3*POWER(Q100,2)*(1-Q100)+INDEX(Ci,$P100,4)*POWER(Q100,3))</f>
        <v>1577.4521294136412</v>
      </c>
      <c r="S100" s="3">
        <f t="shared" si="22"/>
        <v>1562.0099945068409</v>
      </c>
      <c r="T100" s="3">
        <f t="shared" ca="1" si="23"/>
        <v>15.44213490680022</v>
      </c>
      <c r="U100" s="3">
        <f t="shared" ca="1" si="31"/>
        <v>15.44213490680022</v>
      </c>
      <c r="W100" s="34">
        <f t="shared" si="24"/>
        <v>10</v>
      </c>
      <c r="X100" s="73" t="b">
        <f>COUNTIF('Power Curve'!$D$2:$D$31,W100)&gt;0</f>
        <v>1</v>
      </c>
      <c r="Y100" s="73" t="b">
        <f t="shared" si="25"/>
        <v>0</v>
      </c>
      <c r="Z100" s="73" t="b">
        <f t="shared" si="32"/>
        <v>1</v>
      </c>
      <c r="AA100" s="34" t="str">
        <f t="shared" si="26"/>
        <v>Outer</v>
      </c>
      <c r="AB100" s="35" t="str">
        <f t="shared" si="33"/>
        <v>0.9-1.0</v>
      </c>
      <c r="AC100" s="36" t="str">
        <f t="shared" si="27"/>
        <v>5-6</v>
      </c>
      <c r="AD100" s="36" t="str">
        <f t="shared" si="28"/>
        <v>Oct</v>
      </c>
      <c r="AE100" s="35" t="str">
        <f t="shared" si="29"/>
        <v>305-315</v>
      </c>
      <c r="AF100" s="36" t="str">
        <f t="shared" si="30"/>
        <v>HWS-LTI</v>
      </c>
    </row>
    <row r="101" spans="5:32" x14ac:dyDescent="0.3">
      <c r="E101" s="12">
        <v>40824.222222222219</v>
      </c>
      <c r="F101" s="16">
        <v>10.06</v>
      </c>
      <c r="G101" s="16">
        <v>1479.789978027346</v>
      </c>
      <c r="H101" s="29">
        <v>1.1718393448797473</v>
      </c>
      <c r="I101" s="26">
        <v>301.89999999999998</v>
      </c>
      <c r="J101" s="30">
        <v>9.3439363817097401E-2</v>
      </c>
      <c r="K101" s="31">
        <v>0.23095851178502033</v>
      </c>
      <c r="L101" s="108">
        <f ca="1">REWS!R101</f>
        <v>10.050019294403748</v>
      </c>
      <c r="M101" s="22">
        <f t="shared" si="17"/>
        <v>9.9123199019071393</v>
      </c>
      <c r="N101" s="22">
        <f t="shared" ca="1" si="18"/>
        <v>9.9024857123726662</v>
      </c>
      <c r="O101" s="22">
        <f t="shared" si="19"/>
        <v>0.8900309701042064</v>
      </c>
      <c r="P101" s="81">
        <f t="shared" ca="1" si="20"/>
        <v>10</v>
      </c>
      <c r="Q101" s="22">
        <f t="shared" ca="1" si="21"/>
        <v>0.9495712226245725</v>
      </c>
      <c r="R101" s="3">
        <f ca="1">IF(N101&gt;'Power Curve'!$C$37,0,INDEX(Ci,$P101,1)*POWER(1-Q101,3)+INDEX(Ci,$P101,2)*3*Q101*POWER(1-Q101,2)+INDEX(Ci,$P101,3)*3*POWER(Q101,2)*(1-Q101)+INDEX(Ci,$P101,4)*POWER(Q101,3))</f>
        <v>1504.9715150751397</v>
      </c>
      <c r="S101" s="3">
        <f t="shared" si="22"/>
        <v>1479.789978027346</v>
      </c>
      <c r="T101" s="3">
        <f t="shared" ca="1" si="23"/>
        <v>25.181537047793654</v>
      </c>
      <c r="U101" s="3">
        <f t="shared" ca="1" si="31"/>
        <v>25.181537047793654</v>
      </c>
      <c r="W101" s="34">
        <f t="shared" si="24"/>
        <v>10</v>
      </c>
      <c r="X101" s="73" t="b">
        <f>COUNTIF('Power Curve'!$D$2:$D$31,W101)&gt;0</f>
        <v>1</v>
      </c>
      <c r="Y101" s="73" t="b">
        <f t="shared" si="25"/>
        <v>0</v>
      </c>
      <c r="Z101" s="73" t="b">
        <f t="shared" si="32"/>
        <v>1</v>
      </c>
      <c r="AA101" s="34" t="str">
        <f t="shared" si="26"/>
        <v>Outer</v>
      </c>
      <c r="AB101" s="35" t="str">
        <f t="shared" si="33"/>
        <v>0.8-0.9</v>
      </c>
      <c r="AC101" s="36" t="str">
        <f t="shared" si="27"/>
        <v>5-6</v>
      </c>
      <c r="AD101" s="36" t="str">
        <f t="shared" si="28"/>
        <v>Oct</v>
      </c>
      <c r="AE101" s="35" t="str">
        <f t="shared" si="29"/>
        <v>295-305</v>
      </c>
      <c r="AF101" s="36" t="str">
        <f t="shared" si="30"/>
        <v>HWS-LTI</v>
      </c>
    </row>
    <row r="102" spans="5:32" x14ac:dyDescent="0.3">
      <c r="E102" s="12">
        <v>40824.229166666664</v>
      </c>
      <c r="F102" s="16">
        <v>8.3000000000000007</v>
      </c>
      <c r="G102" s="16">
        <v>881.11001968383789</v>
      </c>
      <c r="H102" s="29">
        <v>1.1724565230402499</v>
      </c>
      <c r="I102" s="26">
        <v>303.7</v>
      </c>
      <c r="J102" s="30">
        <v>0.12289156626506023</v>
      </c>
      <c r="K102" s="31">
        <v>0.20943663400818116</v>
      </c>
      <c r="L102" s="108">
        <f ca="1">REWS!R102</f>
        <v>8.2495081063893601</v>
      </c>
      <c r="M102" s="22">
        <f t="shared" si="17"/>
        <v>8.1795920699048441</v>
      </c>
      <c r="N102" s="22">
        <f t="shared" ca="1" si="18"/>
        <v>8.1298326611612204</v>
      </c>
      <c r="O102" s="22">
        <f t="shared" si="19"/>
        <v>0.62223229808195801</v>
      </c>
      <c r="P102" s="81">
        <f t="shared" ca="1" si="20"/>
        <v>9</v>
      </c>
      <c r="Q102" s="22">
        <f t="shared" ca="1" si="21"/>
        <v>0.12109225113707316</v>
      </c>
      <c r="R102" s="3">
        <f ca="1">IF(N102&gt;'Power Curve'!$C$37,0,INDEX(Ci,$P102,1)*POWER(1-Q102,3)+INDEX(Ci,$P102,2)*3*Q102*POWER(1-Q102,2)+INDEX(Ci,$P102,3)*3*POWER(Q102,2)*(1-Q102)+INDEX(Ci,$P102,4)*POWER(Q102,3))</f>
        <v>917.3057315615888</v>
      </c>
      <c r="S102" s="3">
        <f t="shared" si="22"/>
        <v>881.11001968383789</v>
      </c>
      <c r="T102" s="3">
        <f t="shared" ca="1" si="23"/>
        <v>36.195711877750909</v>
      </c>
      <c r="U102" s="3">
        <f t="shared" ca="1" si="31"/>
        <v>36.195711877750909</v>
      </c>
      <c r="W102" s="34">
        <f t="shared" si="24"/>
        <v>8</v>
      </c>
      <c r="X102" s="73" t="b">
        <f>COUNTIF('Power Curve'!$D$2:$D$31,W102)&gt;0</f>
        <v>1</v>
      </c>
      <c r="Y102" s="73" t="b">
        <f t="shared" si="25"/>
        <v>0</v>
      </c>
      <c r="Z102" s="73" t="b">
        <f t="shared" si="32"/>
        <v>1</v>
      </c>
      <c r="AA102" s="34" t="str">
        <f t="shared" si="26"/>
        <v>Inner</v>
      </c>
      <c r="AB102" s="35" t="str">
        <f t="shared" si="33"/>
        <v>0.6-0.7</v>
      </c>
      <c r="AC102" s="36" t="str">
        <f t="shared" si="27"/>
        <v>5-6</v>
      </c>
      <c r="AD102" s="36" t="str">
        <f t="shared" si="28"/>
        <v>Oct</v>
      </c>
      <c r="AE102" s="35" t="str">
        <f t="shared" si="29"/>
        <v>295-305</v>
      </c>
      <c r="AF102" s="36" t="str">
        <f t="shared" si="30"/>
        <v>Inner-TI</v>
      </c>
    </row>
    <row r="103" spans="5:32" x14ac:dyDescent="0.3">
      <c r="E103" s="12">
        <v>40824.236111111109</v>
      </c>
      <c r="F103" s="16">
        <v>7.42</v>
      </c>
      <c r="G103" s="16">
        <v>595.90998536348388</v>
      </c>
      <c r="H103" s="29">
        <v>1.1727743480668262</v>
      </c>
      <c r="I103" s="26">
        <v>300.7</v>
      </c>
      <c r="J103" s="30">
        <v>0.13881401617250674</v>
      </c>
      <c r="K103" s="31">
        <v>0.26536463233464924</v>
      </c>
      <c r="L103" s="108">
        <f ca="1">REWS!R103</f>
        <v>7.4047437324298961</v>
      </c>
      <c r="M103" s="22">
        <f t="shared" si="17"/>
        <v>7.3130188875550646</v>
      </c>
      <c r="N103" s="22">
        <f t="shared" ca="1" si="18"/>
        <v>7.2979825839305681</v>
      </c>
      <c r="O103" s="22">
        <f t="shared" si="19"/>
        <v>0.48830061928206608</v>
      </c>
      <c r="P103" s="81">
        <f t="shared" ca="1" si="20"/>
        <v>8</v>
      </c>
      <c r="Q103" s="22">
        <f t="shared" ca="1" si="21"/>
        <v>0.2846907049018082</v>
      </c>
      <c r="R103" s="3">
        <f ca="1">IF(N103&gt;'Power Curve'!$C$37,0,INDEX(Ci,$P103,1)*POWER(1-Q103,3)+INDEX(Ci,$P103,2)*3*Q103*POWER(1-Q103,2)+INDEX(Ci,$P103,3)*3*POWER(Q103,2)*(1-Q103)+INDEX(Ci,$P103,4)*POWER(Q103,3))</f>
        <v>675.47679790464224</v>
      </c>
      <c r="S103" s="3">
        <f t="shared" si="22"/>
        <v>595.90998536348388</v>
      </c>
      <c r="T103" s="3">
        <f t="shared" ca="1" si="23"/>
        <v>79.566812541158356</v>
      </c>
      <c r="U103" s="3">
        <f t="shared" ca="1" si="31"/>
        <v>79.566812541158356</v>
      </c>
      <c r="W103" s="34">
        <f t="shared" si="24"/>
        <v>7</v>
      </c>
      <c r="X103" s="73" t="b">
        <f>COUNTIF('Power Curve'!$D$2:$D$31,W103)&gt;0</f>
        <v>1</v>
      </c>
      <c r="Y103" s="73" t="b">
        <f t="shared" si="25"/>
        <v>0</v>
      </c>
      <c r="Z103" s="73" t="b">
        <f t="shared" si="32"/>
        <v>1</v>
      </c>
      <c r="AA103" s="34" t="str">
        <f t="shared" si="26"/>
        <v>Inner</v>
      </c>
      <c r="AB103" s="35" t="str">
        <f t="shared" si="33"/>
        <v>0.4-0.5</v>
      </c>
      <c r="AC103" s="36" t="str">
        <f t="shared" si="27"/>
        <v>5-6</v>
      </c>
      <c r="AD103" s="36" t="str">
        <f t="shared" si="28"/>
        <v>Oct</v>
      </c>
      <c r="AE103" s="35" t="str">
        <f t="shared" si="29"/>
        <v>295-305</v>
      </c>
      <c r="AF103" s="36" t="str">
        <f t="shared" si="30"/>
        <v>Inner-TI</v>
      </c>
    </row>
    <row r="104" spans="5:32" x14ac:dyDescent="0.3">
      <c r="E104" s="12">
        <v>40824.243055555555</v>
      </c>
      <c r="F104" s="16">
        <v>7.04</v>
      </c>
      <c r="G104" s="16">
        <v>481.01999664306669</v>
      </c>
      <c r="H104" s="29">
        <v>1.1728353665654525</v>
      </c>
      <c r="I104" s="26">
        <v>300.39999999999998</v>
      </c>
      <c r="J104" s="30">
        <v>0.1122159090909091</v>
      </c>
      <c r="K104" s="31">
        <v>0.21006750832999416</v>
      </c>
      <c r="L104" s="108">
        <f ca="1">REWS!R104</f>
        <v>7.0428884524538269</v>
      </c>
      <c r="M104" s="22">
        <f t="shared" si="17"/>
        <v>6.9386180373511781</v>
      </c>
      <c r="N104" s="22">
        <f t="shared" ca="1" si="18"/>
        <v>6.9414648936432455</v>
      </c>
      <c r="O104" s="22">
        <f t="shared" si="19"/>
        <v>0.43043576097206881</v>
      </c>
      <c r="P104" s="81">
        <f t="shared" ca="1" si="20"/>
        <v>7</v>
      </c>
      <c r="Q104" s="22">
        <f t="shared" ca="1" si="21"/>
        <v>0.92512096870713989</v>
      </c>
      <c r="R104" s="3">
        <f ca="1">IF(N104&gt;'Power Curve'!$C$37,0,INDEX(Ci,$P104,1)*POWER(1-Q104,3)+INDEX(Ci,$P104,2)*3*Q104*POWER(1-Q104,2)+INDEX(Ci,$P104,3)*3*POWER(Q104,2)*(1-Q104)+INDEX(Ci,$P104,4)*POWER(Q104,3))</f>
        <v>581.41842963221768</v>
      </c>
      <c r="S104" s="3">
        <f t="shared" si="22"/>
        <v>481.01999664306669</v>
      </c>
      <c r="T104" s="3">
        <f t="shared" ca="1" si="23"/>
        <v>100.39843298915099</v>
      </c>
      <c r="U104" s="3">
        <f t="shared" ca="1" si="31"/>
        <v>100.39843298915099</v>
      </c>
      <c r="W104" s="34">
        <f t="shared" si="24"/>
        <v>7</v>
      </c>
      <c r="X104" s="73" t="b">
        <f>COUNTIF('Power Curve'!$D$2:$D$31,W104)&gt;0</f>
        <v>1</v>
      </c>
      <c r="Y104" s="73" t="b">
        <f t="shared" si="25"/>
        <v>0</v>
      </c>
      <c r="Z104" s="73" t="b">
        <f t="shared" si="32"/>
        <v>1</v>
      </c>
      <c r="AA104" s="34" t="str">
        <f t="shared" si="26"/>
        <v>Inner</v>
      </c>
      <c r="AB104" s="35" t="str">
        <f t="shared" si="33"/>
        <v>0.4-0.5</v>
      </c>
      <c r="AC104" s="36" t="str">
        <f t="shared" si="27"/>
        <v>5-6</v>
      </c>
      <c r="AD104" s="36" t="str">
        <f t="shared" si="28"/>
        <v>Oct</v>
      </c>
      <c r="AE104" s="35" t="str">
        <f t="shared" si="29"/>
        <v>295-305</v>
      </c>
      <c r="AF104" s="36" t="str">
        <f t="shared" si="30"/>
        <v>Inner-TI</v>
      </c>
    </row>
    <row r="105" spans="5:32" x14ac:dyDescent="0.3">
      <c r="E105" s="12">
        <v>40824.263888888891</v>
      </c>
      <c r="F105" s="16">
        <v>7.2</v>
      </c>
      <c r="G105" s="16">
        <v>575.58998537063644</v>
      </c>
      <c r="H105" s="29">
        <v>1.1735565134402619</v>
      </c>
      <c r="I105" s="26">
        <v>296.8</v>
      </c>
      <c r="J105" s="30">
        <v>0.13055555555555554</v>
      </c>
      <c r="K105" s="31">
        <v>0.15193326462558751</v>
      </c>
      <c r="L105" s="108">
        <f ca="1">REWS!R105</f>
        <v>7.2507435178947421</v>
      </c>
      <c r="M105" s="22">
        <f t="shared" si="17"/>
        <v>7.097768051960216</v>
      </c>
      <c r="N105" s="22">
        <f t="shared" ca="1" si="18"/>
        <v>7.1477910686487398</v>
      </c>
      <c r="O105" s="22">
        <f t="shared" si="19"/>
        <v>0.45503290876265462</v>
      </c>
      <c r="P105" s="81">
        <f t="shared" ca="1" si="20"/>
        <v>8</v>
      </c>
      <c r="Q105" s="22">
        <f t="shared" ca="1" si="21"/>
        <v>0.13352577385866674</v>
      </c>
      <c r="R105" s="3">
        <f ca="1">IF(N105&gt;'Power Curve'!$C$37,0,INDEX(Ci,$P105,1)*POWER(1-Q105,3)+INDEX(Ci,$P105,2)*3*Q105*POWER(1-Q105,2)+INDEX(Ci,$P105,3)*3*POWER(Q105,2)*(1-Q105)+INDEX(Ci,$P105,4)*POWER(Q105,3))</f>
        <v>634.94763225977215</v>
      </c>
      <c r="S105" s="3">
        <f t="shared" si="22"/>
        <v>575.58998537063644</v>
      </c>
      <c r="T105" s="3">
        <f t="shared" ca="1" si="23"/>
        <v>59.357646889135708</v>
      </c>
      <c r="U105" s="3">
        <f t="shared" ca="1" si="31"/>
        <v>59.357646889135708</v>
      </c>
      <c r="W105" s="34">
        <f t="shared" si="24"/>
        <v>7</v>
      </c>
      <c r="X105" s="73" t="b">
        <f>COUNTIF('Power Curve'!$D$2:$D$31,W105)&gt;0</f>
        <v>1</v>
      </c>
      <c r="Y105" s="73" t="b">
        <f t="shared" si="25"/>
        <v>0</v>
      </c>
      <c r="Z105" s="73" t="b">
        <f t="shared" si="32"/>
        <v>1</v>
      </c>
      <c r="AA105" s="34" t="str">
        <f t="shared" si="26"/>
        <v>Inner</v>
      </c>
      <c r="AB105" s="35" t="str">
        <f t="shared" si="33"/>
        <v>0.4-0.5</v>
      </c>
      <c r="AC105" s="36" t="str">
        <f t="shared" si="27"/>
        <v>6-7</v>
      </c>
      <c r="AD105" s="36" t="str">
        <f t="shared" si="28"/>
        <v>Oct</v>
      </c>
      <c r="AE105" s="35" t="str">
        <f t="shared" si="29"/>
        <v>295-305</v>
      </c>
      <c r="AF105" s="36" t="str">
        <f t="shared" si="30"/>
        <v>Inner-TI</v>
      </c>
    </row>
    <row r="106" spans="5:32" x14ac:dyDescent="0.3">
      <c r="E106" s="12">
        <v>40824.270833333336</v>
      </c>
      <c r="F106" s="16">
        <v>7.56</v>
      </c>
      <c r="G106" s="16">
        <v>730.12001419067428</v>
      </c>
      <c r="H106" s="29">
        <v>1.1738563383152725</v>
      </c>
      <c r="I106" s="26">
        <v>299.10000000000002</v>
      </c>
      <c r="J106" s="30">
        <v>0.12830687830687831</v>
      </c>
      <c r="K106" s="31">
        <v>0.2189081141422991</v>
      </c>
      <c r="L106" s="108">
        <f ca="1">REWS!R106</f>
        <v>7.5330578312764347</v>
      </c>
      <c r="M106" s="22">
        <f t="shared" si="17"/>
        <v>7.4532910785975233</v>
      </c>
      <c r="N106" s="22">
        <f t="shared" ca="1" si="18"/>
        <v>7.4267291968798759</v>
      </c>
      <c r="O106" s="22">
        <f t="shared" si="19"/>
        <v>0.50998013858626789</v>
      </c>
      <c r="P106" s="81">
        <f t="shared" ca="1" si="20"/>
        <v>8</v>
      </c>
      <c r="Q106" s="22">
        <f t="shared" ca="1" si="21"/>
        <v>0.41427174569496172</v>
      </c>
      <c r="R106" s="3">
        <f ca="1">IF(N106&gt;'Power Curve'!$C$37,0,INDEX(Ci,$P106,1)*POWER(1-Q106,3)+INDEX(Ci,$P106,2)*3*Q106*POWER(1-Q106,2)+INDEX(Ci,$P106,3)*3*POWER(Q106,2)*(1-Q106)+INDEX(Ci,$P106,4)*POWER(Q106,3))</f>
        <v>711.20551632044987</v>
      </c>
      <c r="S106" s="3">
        <f t="shared" si="22"/>
        <v>730.12001419067428</v>
      </c>
      <c r="T106" s="3">
        <f t="shared" ca="1" si="23"/>
        <v>-18.914497870224409</v>
      </c>
      <c r="U106" s="3">
        <f t="shared" ca="1" si="31"/>
        <v>18.914497870224409</v>
      </c>
      <c r="W106" s="34">
        <f t="shared" si="24"/>
        <v>7</v>
      </c>
      <c r="X106" s="73" t="b">
        <f>COUNTIF('Power Curve'!$D$2:$D$31,W106)&gt;0</f>
        <v>1</v>
      </c>
      <c r="Y106" s="73" t="b">
        <f t="shared" si="25"/>
        <v>0</v>
      </c>
      <c r="Z106" s="73" t="b">
        <f t="shared" si="32"/>
        <v>1</v>
      </c>
      <c r="AA106" s="34" t="str">
        <f t="shared" si="26"/>
        <v>Inner</v>
      </c>
      <c r="AB106" s="35" t="str">
        <f t="shared" si="33"/>
        <v>0.5-0.6</v>
      </c>
      <c r="AC106" s="36" t="str">
        <f t="shared" si="27"/>
        <v>6-7</v>
      </c>
      <c r="AD106" s="36" t="str">
        <f t="shared" si="28"/>
        <v>Oct</v>
      </c>
      <c r="AE106" s="35" t="str">
        <f t="shared" si="29"/>
        <v>295-305</v>
      </c>
      <c r="AF106" s="36" t="str">
        <f t="shared" si="30"/>
        <v>Inner-TI</v>
      </c>
    </row>
    <row r="107" spans="5:32" x14ac:dyDescent="0.3">
      <c r="E107" s="12">
        <v>40824.291666666664</v>
      </c>
      <c r="F107" s="16">
        <v>9.11</v>
      </c>
      <c r="G107" s="16">
        <v>982.40000152587868</v>
      </c>
      <c r="H107" s="29">
        <v>1.1737209722222375</v>
      </c>
      <c r="I107" s="26">
        <v>301.60000000000002</v>
      </c>
      <c r="J107" s="30">
        <v>0.15477497255762898</v>
      </c>
      <c r="K107" s="31">
        <v>0.16653023081949739</v>
      </c>
      <c r="L107" s="108">
        <f ca="1">REWS!R107</f>
        <v>9.0422592816737133</v>
      </c>
      <c r="M107" s="22">
        <f t="shared" si="17"/>
        <v>8.981067675640233</v>
      </c>
      <c r="N107" s="22">
        <f t="shared" ca="1" si="18"/>
        <v>8.9142856805046833</v>
      </c>
      <c r="O107" s="22">
        <f t="shared" si="19"/>
        <v>0.74610293656886839</v>
      </c>
      <c r="P107" s="81">
        <f t="shared" ca="1" si="20"/>
        <v>9</v>
      </c>
      <c r="Q107" s="22">
        <f t="shared" ca="1" si="21"/>
        <v>0.90519098515009899</v>
      </c>
      <c r="R107" s="3">
        <f ca="1">IF(N107&gt;'Power Curve'!$C$37,0,INDEX(Ci,$P107,1)*POWER(1-Q107,3)+INDEX(Ci,$P107,2)*3*Q107*POWER(1-Q107,2)+INDEX(Ci,$P107,3)*3*POWER(Q107,2)*(1-Q107)+INDEX(Ci,$P107,4)*POWER(Q107,3))</f>
        <v>1167.1553693938652</v>
      </c>
      <c r="S107" s="3">
        <f t="shared" si="22"/>
        <v>982.40000152587868</v>
      </c>
      <c r="T107" s="3">
        <f t="shared" ca="1" si="23"/>
        <v>184.75536786798648</v>
      </c>
      <c r="U107" s="3">
        <f t="shared" ca="1" si="31"/>
        <v>184.75536786798648</v>
      </c>
      <c r="W107" s="34">
        <f t="shared" si="24"/>
        <v>9</v>
      </c>
      <c r="X107" s="73" t="b">
        <f>COUNTIF('Power Curve'!$D$2:$D$31,W107)&gt;0</f>
        <v>1</v>
      </c>
      <c r="Y107" s="73" t="b">
        <f t="shared" si="25"/>
        <v>0</v>
      </c>
      <c r="Z107" s="73" t="b">
        <f t="shared" si="32"/>
        <v>1</v>
      </c>
      <c r="AA107" s="34" t="str">
        <f t="shared" si="26"/>
        <v>Outer</v>
      </c>
      <c r="AB107" s="35" t="str">
        <f t="shared" si="33"/>
        <v>0.7-0.8</v>
      </c>
      <c r="AC107" s="36" t="str">
        <f t="shared" si="27"/>
        <v>7-8</v>
      </c>
      <c r="AD107" s="36" t="str">
        <f t="shared" si="28"/>
        <v>Oct</v>
      </c>
      <c r="AE107" s="35" t="str">
        <f t="shared" si="29"/>
        <v>295-305</v>
      </c>
      <c r="AF107" s="36" t="str">
        <f t="shared" si="30"/>
        <v>HWS-HTI</v>
      </c>
    </row>
    <row r="108" spans="5:32" x14ac:dyDescent="0.3">
      <c r="E108" s="12">
        <v>40824.298611111109</v>
      </c>
      <c r="F108" s="16">
        <v>7.41</v>
      </c>
      <c r="G108" s="16">
        <v>810.90000152587868</v>
      </c>
      <c r="H108" s="29">
        <v>1.1741849670928821</v>
      </c>
      <c r="I108" s="26">
        <v>303.5</v>
      </c>
      <c r="J108" s="30">
        <v>0.1417004048582996</v>
      </c>
      <c r="K108" s="31">
        <v>0.21672259466142041</v>
      </c>
      <c r="L108" s="108">
        <f ca="1">REWS!R108</f>
        <v>7.3981071398230176</v>
      </c>
      <c r="M108" s="22">
        <f t="shared" si="17"/>
        <v>7.3060899878104717</v>
      </c>
      <c r="N108" s="22">
        <f t="shared" ca="1" si="18"/>
        <v>7.2943639005411756</v>
      </c>
      <c r="O108" s="22">
        <f t="shared" si="19"/>
        <v>0.48722973549067855</v>
      </c>
      <c r="P108" s="81">
        <f t="shared" ca="1" si="20"/>
        <v>8</v>
      </c>
      <c r="Q108" s="22">
        <f t="shared" ca="1" si="21"/>
        <v>0.28104856823384777</v>
      </c>
      <c r="R108" s="3">
        <f ca="1">IF(N108&gt;'Power Curve'!$C$37,0,INDEX(Ci,$P108,1)*POWER(1-Q108,3)+INDEX(Ci,$P108,2)*3*Q108*POWER(1-Q108,2)+INDEX(Ci,$P108,3)*3*POWER(Q108,2)*(1-Q108)+INDEX(Ci,$P108,4)*POWER(Q108,3))</f>
        <v>674.48507206433464</v>
      </c>
      <c r="S108" s="3">
        <f t="shared" si="22"/>
        <v>810.90000152587868</v>
      </c>
      <c r="T108" s="3">
        <f t="shared" ca="1" si="23"/>
        <v>-136.41492946154403</v>
      </c>
      <c r="U108" s="3">
        <f t="shared" ca="1" si="31"/>
        <v>136.41492946154403</v>
      </c>
      <c r="W108" s="34">
        <f t="shared" si="24"/>
        <v>7</v>
      </c>
      <c r="X108" s="73" t="b">
        <f>COUNTIF('Power Curve'!$D$2:$D$31,W108)&gt;0</f>
        <v>1</v>
      </c>
      <c r="Y108" s="73" t="b">
        <f t="shared" si="25"/>
        <v>0</v>
      </c>
      <c r="Z108" s="73" t="b">
        <f t="shared" si="32"/>
        <v>1</v>
      </c>
      <c r="AA108" s="34" t="str">
        <f t="shared" si="26"/>
        <v>Outer</v>
      </c>
      <c r="AB108" s="35" t="str">
        <f t="shared" si="33"/>
        <v>0.4-0.5</v>
      </c>
      <c r="AC108" s="36" t="str">
        <f t="shared" si="27"/>
        <v>7-8</v>
      </c>
      <c r="AD108" s="36" t="str">
        <f t="shared" si="28"/>
        <v>Oct</v>
      </c>
      <c r="AE108" s="35" t="str">
        <f t="shared" si="29"/>
        <v>295-305</v>
      </c>
      <c r="AF108" s="36" t="str">
        <f t="shared" si="30"/>
        <v>LWS-HTI</v>
      </c>
    </row>
    <row r="109" spans="5:32" x14ac:dyDescent="0.3">
      <c r="E109" s="12">
        <v>40824.458333333336</v>
      </c>
      <c r="F109" s="16">
        <v>9.93</v>
      </c>
      <c r="G109" s="16">
        <v>1365.599975585938</v>
      </c>
      <c r="H109" s="29">
        <v>1.1703463853358034</v>
      </c>
      <c r="I109" s="26">
        <v>308.3</v>
      </c>
      <c r="J109" s="30">
        <v>0.14098690835850955</v>
      </c>
      <c r="K109" s="31">
        <v>0.16782566823524794</v>
      </c>
      <c r="L109" s="108">
        <f ca="1">REWS!R109</f>
        <v>9.8897864174097574</v>
      </c>
      <c r="M109" s="22">
        <f t="shared" si="17"/>
        <v>9.7800713905791206</v>
      </c>
      <c r="N109" s="22">
        <f t="shared" ca="1" si="18"/>
        <v>9.7404649748083738</v>
      </c>
      <c r="O109" s="22">
        <f t="shared" si="19"/>
        <v>0.86959153636484243</v>
      </c>
      <c r="P109" s="81">
        <f t="shared" ca="1" si="20"/>
        <v>10</v>
      </c>
      <c r="Q109" s="22">
        <f t="shared" ca="1" si="21"/>
        <v>0.77735367797447597</v>
      </c>
      <c r="R109" s="3">
        <f ca="1">IF(N109&gt;'Power Curve'!$C$37,0,INDEX(Ci,$P109,1)*POWER(1-Q109,3)+INDEX(Ci,$P109,2)*3*Q109*POWER(1-Q109,2)+INDEX(Ci,$P109,3)*3*POWER(Q109,2)*(1-Q109)+INDEX(Ci,$P109,4)*POWER(Q109,3))</f>
        <v>1453.7001977363238</v>
      </c>
      <c r="S109" s="3">
        <f t="shared" si="22"/>
        <v>1365.599975585938</v>
      </c>
      <c r="T109" s="3">
        <f t="shared" ca="1" si="23"/>
        <v>88.100222150385889</v>
      </c>
      <c r="U109" s="3">
        <f t="shared" ca="1" si="31"/>
        <v>88.100222150385889</v>
      </c>
      <c r="W109" s="34">
        <f t="shared" si="24"/>
        <v>10</v>
      </c>
      <c r="X109" s="73" t="b">
        <f>COUNTIF('Power Curve'!$D$2:$D$31,W109)&gt;0</f>
        <v>1</v>
      </c>
      <c r="Y109" s="73" t="b">
        <f t="shared" si="25"/>
        <v>0</v>
      </c>
      <c r="Z109" s="73" t="b">
        <f t="shared" si="32"/>
        <v>1</v>
      </c>
      <c r="AA109" s="34" t="str">
        <f t="shared" si="26"/>
        <v>Outer</v>
      </c>
      <c r="AB109" s="35" t="str">
        <f t="shared" si="33"/>
        <v>0.8-0.9</v>
      </c>
      <c r="AC109" s="36" t="str">
        <f t="shared" si="27"/>
        <v>11-12</v>
      </c>
      <c r="AD109" s="36" t="str">
        <f t="shared" si="28"/>
        <v>Oct</v>
      </c>
      <c r="AE109" s="35" t="str">
        <f t="shared" si="29"/>
        <v>305-315</v>
      </c>
      <c r="AF109" s="36" t="str">
        <f t="shared" si="30"/>
        <v>HWS-HTI</v>
      </c>
    </row>
    <row r="110" spans="5:32" x14ac:dyDescent="0.3">
      <c r="E110" s="12">
        <v>40824.465277777781</v>
      </c>
      <c r="F110" s="16">
        <v>10.42</v>
      </c>
      <c r="G110" s="16">
        <v>1531.94995117188</v>
      </c>
      <c r="H110" s="29">
        <v>1.1698806352557876</v>
      </c>
      <c r="I110" s="26">
        <v>308.5</v>
      </c>
      <c r="J110" s="30">
        <v>9.9808061420345498E-2</v>
      </c>
      <c r="K110" s="31">
        <v>0.18420423252323018</v>
      </c>
      <c r="L110" s="108">
        <f ca="1">REWS!R110</f>
        <v>10.281350330645443</v>
      </c>
      <c r="M110" s="22">
        <f t="shared" si="17"/>
        <v>10.261311545090011</v>
      </c>
      <c r="N110" s="22">
        <f t="shared" ca="1" si="18"/>
        <v>10.124773401820258</v>
      </c>
      <c r="O110" s="22">
        <f t="shared" si="19"/>
        <v>0.94396875356050147</v>
      </c>
      <c r="P110" s="81">
        <f t="shared" ca="1" si="20"/>
        <v>11</v>
      </c>
      <c r="Q110" s="22">
        <f t="shared" ca="1" si="21"/>
        <v>0.16968782986520675</v>
      </c>
      <c r="R110" s="3">
        <f ca="1">IF(N110&gt;'Power Curve'!$C$37,0,INDEX(Ci,$P110,1)*POWER(1-Q110,3)+INDEX(Ci,$P110,2)*3*Q110*POWER(1-Q110,2)+INDEX(Ci,$P110,3)*3*POWER(Q110,2)*(1-Q110)+INDEX(Ci,$P110,4)*POWER(Q110,3))</f>
        <v>1569.1260860473701</v>
      </c>
      <c r="S110" s="3">
        <f t="shared" si="22"/>
        <v>1531.94995117188</v>
      </c>
      <c r="T110" s="3">
        <f t="shared" ca="1" si="23"/>
        <v>37.176134875490106</v>
      </c>
      <c r="U110" s="3">
        <f t="shared" ca="1" si="31"/>
        <v>37.176134875490106</v>
      </c>
      <c r="W110" s="34">
        <f t="shared" si="24"/>
        <v>10</v>
      </c>
      <c r="X110" s="73" t="b">
        <f>COUNTIF('Power Curve'!$D$2:$D$31,W110)&gt;0</f>
        <v>1</v>
      </c>
      <c r="Y110" s="73" t="b">
        <f t="shared" si="25"/>
        <v>0</v>
      </c>
      <c r="Z110" s="73" t="b">
        <f t="shared" si="32"/>
        <v>1</v>
      </c>
      <c r="AA110" s="34" t="str">
        <f t="shared" si="26"/>
        <v>Outer</v>
      </c>
      <c r="AB110" s="35" t="str">
        <f t="shared" si="33"/>
        <v>0.9-1.0</v>
      </c>
      <c r="AC110" s="36" t="str">
        <f t="shared" si="27"/>
        <v>11-12</v>
      </c>
      <c r="AD110" s="36" t="str">
        <f t="shared" si="28"/>
        <v>Oct</v>
      </c>
      <c r="AE110" s="35" t="str">
        <f t="shared" si="29"/>
        <v>305-315</v>
      </c>
      <c r="AF110" s="36" t="str">
        <f t="shared" si="30"/>
        <v>HWS-LTI</v>
      </c>
    </row>
    <row r="111" spans="5:32" x14ac:dyDescent="0.3">
      <c r="E111" s="12">
        <v>40824.472222222219</v>
      </c>
      <c r="F111" s="16">
        <v>9.5299999999999994</v>
      </c>
      <c r="G111" s="16">
        <v>1181.130020141602</v>
      </c>
      <c r="H111" s="29">
        <v>1.1694341687218042</v>
      </c>
      <c r="I111" s="26">
        <v>324.2</v>
      </c>
      <c r="J111" s="30">
        <v>0.14900314795383002</v>
      </c>
      <c r="K111" s="31">
        <v>0.10985545920083647</v>
      </c>
      <c r="L111" s="108">
        <f ca="1">REWS!R111</f>
        <v>9.5120025121241554</v>
      </c>
      <c r="M111" s="22">
        <f t="shared" si="17"/>
        <v>9.3836715354087445</v>
      </c>
      <c r="N111" s="22">
        <f t="shared" ca="1" si="18"/>
        <v>9.3659503901107986</v>
      </c>
      <c r="O111" s="22">
        <f t="shared" si="19"/>
        <v>0.808326660921728</v>
      </c>
      <c r="P111" s="81">
        <f t="shared" ca="1" si="20"/>
        <v>10</v>
      </c>
      <c r="Q111" s="22">
        <f t="shared" ca="1" si="21"/>
        <v>0.37926894399606659</v>
      </c>
      <c r="R111" s="3">
        <f ca="1">IF(N111&gt;'Power Curve'!$C$37,0,INDEX(Ci,$P111,1)*POWER(1-Q111,3)+INDEX(Ci,$P111,2)*3*Q111*POWER(1-Q111,2)+INDEX(Ci,$P111,3)*3*POWER(Q111,2)*(1-Q111)+INDEX(Ci,$P111,4)*POWER(Q111,3))</f>
        <v>1322.6287256722571</v>
      </c>
      <c r="S111" s="3">
        <f t="shared" si="22"/>
        <v>1181.130020141602</v>
      </c>
      <c r="T111" s="3">
        <f t="shared" ca="1" si="23"/>
        <v>141.49870553065512</v>
      </c>
      <c r="U111" s="3">
        <f t="shared" ca="1" si="31"/>
        <v>141.49870553065512</v>
      </c>
      <c r="W111" s="34">
        <f t="shared" si="24"/>
        <v>9</v>
      </c>
      <c r="X111" s="73" t="b">
        <f>COUNTIF('Power Curve'!$D$2:$D$31,W111)&gt;0</f>
        <v>1</v>
      </c>
      <c r="Y111" s="73" t="b">
        <f t="shared" si="25"/>
        <v>0</v>
      </c>
      <c r="Z111" s="73" t="b">
        <f t="shared" si="32"/>
        <v>1</v>
      </c>
      <c r="AA111" s="34" t="str">
        <f t="shared" si="26"/>
        <v>Outer</v>
      </c>
      <c r="AB111" s="35" t="str">
        <f t="shared" si="33"/>
        <v>0.8-0.9</v>
      </c>
      <c r="AC111" s="36" t="str">
        <f t="shared" si="27"/>
        <v>11-12</v>
      </c>
      <c r="AD111" s="36" t="str">
        <f t="shared" si="28"/>
        <v>Oct</v>
      </c>
      <c r="AE111" s="35" t="str">
        <f t="shared" si="29"/>
        <v>315-325</v>
      </c>
      <c r="AF111" s="36" t="str">
        <f t="shared" si="30"/>
        <v>HWS-HTI</v>
      </c>
    </row>
    <row r="112" spans="5:32" x14ac:dyDescent="0.3">
      <c r="E112" s="12">
        <v>40824.479166666664</v>
      </c>
      <c r="F112" s="16">
        <v>8.4700000000000006</v>
      </c>
      <c r="G112" s="16">
        <v>859.52998352050827</v>
      </c>
      <c r="H112" s="29">
        <v>1.1694530731533872</v>
      </c>
      <c r="I112" s="26">
        <v>316.39999999999998</v>
      </c>
      <c r="J112" s="30">
        <v>0.11688311688311687</v>
      </c>
      <c r="K112" s="31">
        <v>8.1177833268828076E-2</v>
      </c>
      <c r="L112" s="108">
        <f ca="1">REWS!R112</f>
        <v>8.4290852964031089</v>
      </c>
      <c r="M112" s="22">
        <f t="shared" si="17"/>
        <v>8.3399922536912019</v>
      </c>
      <c r="N112" s="22">
        <f t="shared" ca="1" si="18"/>
        <v>8.2997055581705226</v>
      </c>
      <c r="O112" s="22">
        <f t="shared" si="19"/>
        <v>0.64702266354891858</v>
      </c>
      <c r="P112" s="81">
        <f t="shared" ca="1" si="20"/>
        <v>9</v>
      </c>
      <c r="Q112" s="22">
        <f t="shared" ca="1" si="21"/>
        <v>0.29088842784067798</v>
      </c>
      <c r="R112" s="3">
        <f ca="1">IF(N112&gt;'Power Curve'!$C$37,0,INDEX(Ci,$P112,1)*POWER(1-Q112,3)+INDEX(Ci,$P112,2)*3*Q112*POWER(1-Q112,2)+INDEX(Ci,$P112,3)*3*POWER(Q112,2)*(1-Q112)+INDEX(Ci,$P112,4)*POWER(Q112,3))</f>
        <v>969.70477089591679</v>
      </c>
      <c r="S112" s="3">
        <f t="shared" si="22"/>
        <v>859.52998352050827</v>
      </c>
      <c r="T112" s="3">
        <f t="shared" ca="1" si="23"/>
        <v>110.17478737540853</v>
      </c>
      <c r="U112" s="3">
        <f t="shared" ca="1" si="31"/>
        <v>110.17478737540853</v>
      </c>
      <c r="W112" s="34">
        <f t="shared" si="24"/>
        <v>8</v>
      </c>
      <c r="X112" s="73" t="b">
        <f>COUNTIF('Power Curve'!$D$2:$D$31,W112)&gt;0</f>
        <v>1</v>
      </c>
      <c r="Y112" s="73" t="b">
        <f t="shared" si="25"/>
        <v>0</v>
      </c>
      <c r="Z112" s="73" t="b">
        <f t="shared" si="32"/>
        <v>1</v>
      </c>
      <c r="AA112" s="34" t="str">
        <f t="shared" si="26"/>
        <v>Outer</v>
      </c>
      <c r="AB112" s="35" t="str">
        <f t="shared" si="33"/>
        <v>0.6-0.7</v>
      </c>
      <c r="AC112" s="36" t="str">
        <f t="shared" si="27"/>
        <v>11-12</v>
      </c>
      <c r="AD112" s="36" t="str">
        <f t="shared" si="28"/>
        <v>Oct</v>
      </c>
      <c r="AE112" s="35" t="str">
        <f t="shared" si="29"/>
        <v>315-325</v>
      </c>
      <c r="AF112" s="36" t="str">
        <f t="shared" si="30"/>
        <v>Inner-TI</v>
      </c>
    </row>
    <row r="113" spans="5:32" x14ac:dyDescent="0.3">
      <c r="E113" s="12">
        <v>40824.486111111109</v>
      </c>
      <c r="F113" s="16">
        <v>8.7200000000000006</v>
      </c>
      <c r="G113" s="16">
        <v>1213.670059204102</v>
      </c>
      <c r="H113" s="29">
        <v>1.1689460476685023</v>
      </c>
      <c r="I113" s="26">
        <v>303.7</v>
      </c>
      <c r="J113" s="30">
        <v>0.17775229357798164</v>
      </c>
      <c r="K113" s="31">
        <v>9.9349697537479478E-2</v>
      </c>
      <c r="L113" s="108">
        <f ca="1">REWS!R113</f>
        <v>8.6718776344430673</v>
      </c>
      <c r="M113" s="22">
        <f t="shared" si="17"/>
        <v>8.5849139088842765</v>
      </c>
      <c r="N113" s="22">
        <f t="shared" ca="1" si="18"/>
        <v>8.5375370321184363</v>
      </c>
      <c r="O113" s="22">
        <f t="shared" si="19"/>
        <v>0.68487609488348811</v>
      </c>
      <c r="P113" s="81">
        <f t="shared" ca="1" si="20"/>
        <v>9</v>
      </c>
      <c r="Q113" s="22">
        <f t="shared" ca="1" si="21"/>
        <v>0.52861248910706937</v>
      </c>
      <c r="R113" s="3">
        <f ca="1">IF(N113&gt;'Power Curve'!$C$37,0,INDEX(Ci,$P113,1)*POWER(1-Q113,3)+INDEX(Ci,$P113,2)*3*Q113*POWER(1-Q113,2)+INDEX(Ci,$P113,3)*3*POWER(Q113,2)*(1-Q113)+INDEX(Ci,$P113,4)*POWER(Q113,3))</f>
        <v>1044.914569135155</v>
      </c>
      <c r="S113" s="3">
        <f t="shared" si="22"/>
        <v>1213.670059204102</v>
      </c>
      <c r="T113" s="3">
        <f t="shared" ca="1" si="23"/>
        <v>-168.75549006894698</v>
      </c>
      <c r="U113" s="3">
        <f t="shared" ca="1" si="31"/>
        <v>168.75549006894698</v>
      </c>
      <c r="W113" s="34">
        <f t="shared" si="24"/>
        <v>9</v>
      </c>
      <c r="X113" s="73" t="b">
        <f>COUNTIF('Power Curve'!$D$2:$D$31,W113)&gt;0</f>
        <v>1</v>
      </c>
      <c r="Y113" s="73" t="b">
        <f t="shared" si="25"/>
        <v>0</v>
      </c>
      <c r="Z113" s="73" t="b">
        <f t="shared" si="32"/>
        <v>1</v>
      </c>
      <c r="AA113" s="34" t="str">
        <f t="shared" si="26"/>
        <v>Outer</v>
      </c>
      <c r="AB113" s="35" t="str">
        <f t="shared" si="33"/>
        <v>0.6-0.7</v>
      </c>
      <c r="AC113" s="36" t="str">
        <f t="shared" si="27"/>
        <v>11-12</v>
      </c>
      <c r="AD113" s="36" t="str">
        <f t="shared" si="28"/>
        <v>Oct</v>
      </c>
      <c r="AE113" s="35" t="str">
        <f t="shared" si="29"/>
        <v>295-305</v>
      </c>
      <c r="AF113" s="36" t="str">
        <f t="shared" si="30"/>
        <v>HWS-HTI</v>
      </c>
    </row>
    <row r="114" spans="5:32" x14ac:dyDescent="0.3">
      <c r="E114" s="12">
        <v>40824.493055555555</v>
      </c>
      <c r="F114" s="16">
        <v>10.32</v>
      </c>
      <c r="G114" s="16">
        <v>1548.389953613279</v>
      </c>
      <c r="H114" s="29">
        <v>1.1699605376608431</v>
      </c>
      <c r="I114" s="26">
        <v>305.10000000000002</v>
      </c>
      <c r="J114" s="30">
        <v>0.10755813953488373</v>
      </c>
      <c r="K114" s="31">
        <v>0.11435006111137427</v>
      </c>
      <c r="L114" s="108">
        <f ca="1">REWS!R114</f>
        <v>10.306311205538167</v>
      </c>
      <c r="M114" s="22">
        <f t="shared" si="17"/>
        <v>10.163065834238648</v>
      </c>
      <c r="N114" s="22">
        <f t="shared" ca="1" si="18"/>
        <v>10.149585202522855</v>
      </c>
      <c r="O114" s="22">
        <f t="shared" si="19"/>
        <v>0.9287845622455424</v>
      </c>
      <c r="P114" s="81">
        <f t="shared" ca="1" si="20"/>
        <v>11</v>
      </c>
      <c r="Q114" s="22">
        <f t="shared" ca="1" si="21"/>
        <v>0.19376782528269595</v>
      </c>
      <c r="R114" s="3">
        <f ca="1">IF(N114&gt;'Power Curve'!$C$37,0,INDEX(Ci,$P114,1)*POWER(1-Q114,3)+INDEX(Ci,$P114,2)*3*Q114*POWER(1-Q114,2)+INDEX(Ci,$P114,3)*3*POWER(Q114,2)*(1-Q114)+INDEX(Ci,$P114,4)*POWER(Q114,3))</f>
        <v>1576.1636939829607</v>
      </c>
      <c r="S114" s="3">
        <f t="shared" si="22"/>
        <v>1548.389953613279</v>
      </c>
      <c r="T114" s="3">
        <f t="shared" ca="1" si="23"/>
        <v>27.773740369681718</v>
      </c>
      <c r="U114" s="3">
        <f t="shared" ca="1" si="31"/>
        <v>27.773740369681718</v>
      </c>
      <c r="W114" s="34">
        <f t="shared" si="24"/>
        <v>10</v>
      </c>
      <c r="X114" s="73" t="b">
        <f>COUNTIF('Power Curve'!$D$2:$D$31,W114)&gt;0</f>
        <v>1</v>
      </c>
      <c r="Y114" s="73" t="b">
        <f t="shared" si="25"/>
        <v>0</v>
      </c>
      <c r="Z114" s="73" t="b">
        <f t="shared" si="32"/>
        <v>1</v>
      </c>
      <c r="AA114" s="34" t="str">
        <f t="shared" si="26"/>
        <v>Inner</v>
      </c>
      <c r="AB114" s="35" t="str">
        <f t="shared" si="33"/>
        <v>0.9-1.0</v>
      </c>
      <c r="AC114" s="36" t="str">
        <f t="shared" si="27"/>
        <v>11-12</v>
      </c>
      <c r="AD114" s="36" t="str">
        <f t="shared" si="28"/>
        <v>Oct</v>
      </c>
      <c r="AE114" s="35" t="str">
        <f t="shared" si="29"/>
        <v>305-315</v>
      </c>
      <c r="AF114" s="36" t="str">
        <f t="shared" si="30"/>
        <v>Inner-TI</v>
      </c>
    </row>
    <row r="115" spans="5:32" x14ac:dyDescent="0.3">
      <c r="E115" s="12">
        <v>40824.5</v>
      </c>
      <c r="F115" s="16">
        <v>9.7100000000000009</v>
      </c>
      <c r="G115" s="16">
        <v>1550.3199768066461</v>
      </c>
      <c r="H115" s="29">
        <v>1.1706564575043175</v>
      </c>
      <c r="I115" s="26">
        <v>307.10000000000002</v>
      </c>
      <c r="J115" s="30">
        <v>0.13697219361483007</v>
      </c>
      <c r="K115" s="31">
        <v>7.2443345127361239E-2</v>
      </c>
      <c r="L115" s="108">
        <f ca="1">REWS!R115</f>
        <v>9.7063902720774742</v>
      </c>
      <c r="M115" s="22">
        <f t="shared" si="17"/>
        <v>9.5642375739248102</v>
      </c>
      <c r="N115" s="22">
        <f t="shared" ca="1" si="18"/>
        <v>9.560682033715926</v>
      </c>
      <c r="O115" s="22">
        <f t="shared" si="19"/>
        <v>0.83623372424340525</v>
      </c>
      <c r="P115" s="81">
        <f t="shared" ca="1" si="20"/>
        <v>10</v>
      </c>
      <c r="Q115" s="22">
        <f t="shared" ca="1" si="21"/>
        <v>0.58625606201264158</v>
      </c>
      <c r="R115" s="3">
        <f ca="1">IF(N115&gt;'Power Curve'!$C$37,0,INDEX(Ci,$P115,1)*POWER(1-Q115,3)+INDEX(Ci,$P115,2)*3*Q115*POWER(1-Q115,2)+INDEX(Ci,$P115,3)*3*POWER(Q115,2)*(1-Q115)+INDEX(Ci,$P115,4)*POWER(Q115,3))</f>
        <v>1392.1028313570871</v>
      </c>
      <c r="S115" s="3">
        <f t="shared" si="22"/>
        <v>1550.3199768066461</v>
      </c>
      <c r="T115" s="3">
        <f t="shared" ca="1" si="23"/>
        <v>-158.21714544955898</v>
      </c>
      <c r="U115" s="3">
        <f t="shared" ca="1" si="31"/>
        <v>158.21714544955898</v>
      </c>
      <c r="W115" s="34">
        <f t="shared" si="24"/>
        <v>10</v>
      </c>
      <c r="X115" s="73" t="b">
        <f>COUNTIF('Power Curve'!$D$2:$D$31,W115)&gt;0</f>
        <v>1</v>
      </c>
      <c r="Y115" s="73" t="b">
        <f t="shared" si="25"/>
        <v>0</v>
      </c>
      <c r="Z115" s="73" t="b">
        <f t="shared" si="32"/>
        <v>1</v>
      </c>
      <c r="AA115" s="34" t="str">
        <f t="shared" si="26"/>
        <v>Outer</v>
      </c>
      <c r="AB115" s="35" t="str">
        <f t="shared" si="33"/>
        <v>0.8-0.9</v>
      </c>
      <c r="AC115" s="36" t="str">
        <f t="shared" si="27"/>
        <v>12-13</v>
      </c>
      <c r="AD115" s="36" t="str">
        <f t="shared" si="28"/>
        <v>Oct</v>
      </c>
      <c r="AE115" s="35" t="str">
        <f t="shared" si="29"/>
        <v>305-315</v>
      </c>
      <c r="AF115" s="36" t="str">
        <f t="shared" si="30"/>
        <v>Inner-TI</v>
      </c>
    </row>
    <row r="116" spans="5:32" x14ac:dyDescent="0.3">
      <c r="E116" s="12">
        <v>40824.506944444445</v>
      </c>
      <c r="F116" s="16">
        <v>10.15</v>
      </c>
      <c r="G116" s="16">
        <v>1652.9999694824189</v>
      </c>
      <c r="H116" s="29">
        <v>1.1706141130298431</v>
      </c>
      <c r="I116" s="26">
        <v>307.60000000000002</v>
      </c>
      <c r="J116" s="30">
        <v>0.11822660098522167</v>
      </c>
      <c r="K116" s="31">
        <v>5.4600409998637058E-2</v>
      </c>
      <c r="L116" s="108">
        <f ca="1">REWS!R116</f>
        <v>10.093525435421199</v>
      </c>
      <c r="M116" s="22">
        <f t="shared" si="17"/>
        <v>9.9975119346509871</v>
      </c>
      <c r="N116" s="22">
        <f t="shared" ca="1" si="18"/>
        <v>9.9418858131356398</v>
      </c>
      <c r="O116" s="22">
        <f t="shared" si="19"/>
        <v>0.90319767338807677</v>
      </c>
      <c r="P116" s="81">
        <f t="shared" ca="1" si="20"/>
        <v>10</v>
      </c>
      <c r="Q116" s="22">
        <f t="shared" ca="1" si="21"/>
        <v>0.99145097650282621</v>
      </c>
      <c r="R116" s="3">
        <f ca="1">IF(N116&gt;'Power Curve'!$C$37,0,INDEX(Ci,$P116,1)*POWER(1-Q116,3)+INDEX(Ci,$P116,2)*3*Q116*POWER(1-Q116,2)+INDEX(Ci,$P116,3)*3*POWER(Q116,2)*(1-Q116)+INDEX(Ci,$P116,4)*POWER(Q116,3))</f>
        <v>1516.6132544130146</v>
      </c>
      <c r="S116" s="3">
        <f t="shared" si="22"/>
        <v>1652.9999694824189</v>
      </c>
      <c r="T116" s="3">
        <f t="shared" ca="1" si="23"/>
        <v>-136.38671506940432</v>
      </c>
      <c r="U116" s="3">
        <f t="shared" ca="1" si="31"/>
        <v>136.38671506940432</v>
      </c>
      <c r="W116" s="34">
        <f t="shared" si="24"/>
        <v>10</v>
      </c>
      <c r="X116" s="73" t="b">
        <f>COUNTIF('Power Curve'!$D$2:$D$31,W116)&gt;0</f>
        <v>1</v>
      </c>
      <c r="Y116" s="73" t="b">
        <f t="shared" si="25"/>
        <v>0</v>
      </c>
      <c r="Z116" s="73" t="b">
        <f t="shared" si="32"/>
        <v>1</v>
      </c>
      <c r="AA116" s="34" t="str">
        <f t="shared" si="26"/>
        <v>Outer</v>
      </c>
      <c r="AB116" s="35" t="str">
        <f t="shared" si="33"/>
        <v>0.9-1.0</v>
      </c>
      <c r="AC116" s="36" t="str">
        <f t="shared" si="27"/>
        <v>12-13</v>
      </c>
      <c r="AD116" s="36" t="str">
        <f t="shared" si="28"/>
        <v>Oct</v>
      </c>
      <c r="AE116" s="35" t="str">
        <f t="shared" si="29"/>
        <v>305-315</v>
      </c>
      <c r="AF116" s="36" t="str">
        <f t="shared" si="30"/>
        <v>Inner-TI</v>
      </c>
    </row>
    <row r="117" spans="5:32" x14ac:dyDescent="0.3">
      <c r="E117" s="12">
        <v>40824.513888888891</v>
      </c>
      <c r="F117" s="16">
        <v>9.77</v>
      </c>
      <c r="G117" s="16">
        <v>1199.399963378904</v>
      </c>
      <c r="H117" s="29">
        <v>1.1706327266519474</v>
      </c>
      <c r="I117" s="26">
        <v>311.89999999999998</v>
      </c>
      <c r="J117" s="30">
        <v>0.10030706243602866</v>
      </c>
      <c r="K117" s="31">
        <v>0.12353906032709962</v>
      </c>
      <c r="L117" s="108">
        <f ca="1">REWS!R117</f>
        <v>9.6568620834360477</v>
      </c>
      <c r="M117" s="22">
        <f t="shared" si="17"/>
        <v>9.623271852592838</v>
      </c>
      <c r="N117" s="22">
        <f t="shared" ca="1" si="18"/>
        <v>9.5118330677483272</v>
      </c>
      <c r="O117" s="22">
        <f t="shared" si="19"/>
        <v>0.84535766231325216</v>
      </c>
      <c r="P117" s="81">
        <f t="shared" ca="1" si="20"/>
        <v>10</v>
      </c>
      <c r="Q117" s="22">
        <f t="shared" ca="1" si="21"/>
        <v>0.53433277673381907</v>
      </c>
      <c r="R117" s="3">
        <f ca="1">IF(N117&gt;'Power Curve'!$C$37,0,INDEX(Ci,$P117,1)*POWER(1-Q117,3)+INDEX(Ci,$P117,2)*3*Q117*POWER(1-Q117,2)+INDEX(Ci,$P117,3)*3*POWER(Q117,2)*(1-Q117)+INDEX(Ci,$P117,4)*POWER(Q117,3))</f>
        <v>1374.8264603032362</v>
      </c>
      <c r="S117" s="3">
        <f t="shared" si="22"/>
        <v>1199.399963378904</v>
      </c>
      <c r="T117" s="3">
        <f t="shared" ca="1" si="23"/>
        <v>175.42649692433224</v>
      </c>
      <c r="U117" s="3">
        <f t="shared" ca="1" si="31"/>
        <v>175.42649692433224</v>
      </c>
      <c r="W117" s="34">
        <f t="shared" si="24"/>
        <v>10</v>
      </c>
      <c r="X117" s="73" t="b">
        <f>COUNTIF('Power Curve'!$D$2:$D$31,W117)&gt;0</f>
        <v>1</v>
      </c>
      <c r="Y117" s="73" t="b">
        <f t="shared" si="25"/>
        <v>0</v>
      </c>
      <c r="Z117" s="73" t="b">
        <f t="shared" si="32"/>
        <v>1</v>
      </c>
      <c r="AA117" s="34" t="str">
        <f t="shared" si="26"/>
        <v>Inner</v>
      </c>
      <c r="AB117" s="35" t="str">
        <f t="shared" si="33"/>
        <v>0.8-0.9</v>
      </c>
      <c r="AC117" s="36" t="str">
        <f t="shared" si="27"/>
        <v>12-13</v>
      </c>
      <c r="AD117" s="36" t="str">
        <f t="shared" si="28"/>
        <v>Oct</v>
      </c>
      <c r="AE117" s="35" t="str">
        <f t="shared" si="29"/>
        <v>305-315</v>
      </c>
      <c r="AF117" s="36" t="str">
        <f t="shared" si="30"/>
        <v>Inner-TI</v>
      </c>
    </row>
    <row r="118" spans="5:32" x14ac:dyDescent="0.3">
      <c r="E118" s="12">
        <v>40824.520833333336</v>
      </c>
      <c r="F118" s="16">
        <v>10.42</v>
      </c>
      <c r="G118" s="16">
        <v>1423.730026245117</v>
      </c>
      <c r="H118" s="29">
        <v>1.1702518545352834</v>
      </c>
      <c r="I118" s="26">
        <v>307.60000000000002</v>
      </c>
      <c r="J118" s="30">
        <v>0.10076775431861805</v>
      </c>
      <c r="K118" s="31">
        <v>7.2636519778896846E-2</v>
      </c>
      <c r="L118" s="108">
        <f ca="1">REWS!R118</f>
        <v>10.401521544905096</v>
      </c>
      <c r="M118" s="22">
        <f t="shared" si="17"/>
        <v>10.262396782258975</v>
      </c>
      <c r="N118" s="22">
        <f t="shared" ca="1" si="18"/>
        <v>10.244197815070198</v>
      </c>
      <c r="O118" s="22">
        <f t="shared" si="19"/>
        <v>0.94413648046331322</v>
      </c>
      <c r="P118" s="81">
        <f t="shared" ca="1" si="20"/>
        <v>11</v>
      </c>
      <c r="Q118" s="22">
        <f t="shared" ca="1" si="21"/>
        <v>0.28558991042213527</v>
      </c>
      <c r="R118" s="3">
        <f ca="1">IF(N118&gt;'Power Curve'!$C$37,0,INDEX(Ci,$P118,1)*POWER(1-Q118,3)+INDEX(Ci,$P118,2)*3*Q118*POWER(1-Q118,2)+INDEX(Ci,$P118,3)*3*POWER(Q118,2)*(1-Q118)+INDEX(Ci,$P118,4)*POWER(Q118,3))</f>
        <v>1602.7013753454669</v>
      </c>
      <c r="S118" s="3">
        <f t="shared" si="22"/>
        <v>1423.730026245117</v>
      </c>
      <c r="T118" s="3">
        <f t="shared" ca="1" si="23"/>
        <v>178.97134910034993</v>
      </c>
      <c r="U118" s="3">
        <f t="shared" ca="1" si="31"/>
        <v>178.97134910034993</v>
      </c>
      <c r="W118" s="34">
        <f t="shared" si="24"/>
        <v>10</v>
      </c>
      <c r="X118" s="73" t="b">
        <f>COUNTIF('Power Curve'!$D$2:$D$31,W118)&gt;0</f>
        <v>1</v>
      </c>
      <c r="Y118" s="73" t="b">
        <f t="shared" si="25"/>
        <v>0</v>
      </c>
      <c r="Z118" s="73" t="b">
        <f t="shared" si="32"/>
        <v>1</v>
      </c>
      <c r="AA118" s="34" t="str">
        <f t="shared" si="26"/>
        <v>Outer</v>
      </c>
      <c r="AB118" s="35" t="str">
        <f t="shared" si="33"/>
        <v>0.9-1.0</v>
      </c>
      <c r="AC118" s="36" t="str">
        <f t="shared" si="27"/>
        <v>12-13</v>
      </c>
      <c r="AD118" s="36" t="str">
        <f t="shared" si="28"/>
        <v>Oct</v>
      </c>
      <c r="AE118" s="35" t="str">
        <f t="shared" si="29"/>
        <v>305-315</v>
      </c>
      <c r="AF118" s="36" t="str">
        <f t="shared" si="30"/>
        <v>Inner-TI</v>
      </c>
    </row>
    <row r="119" spans="5:32" x14ac:dyDescent="0.3">
      <c r="E119" s="12">
        <v>40824.527777777781</v>
      </c>
      <c r="F119" s="16">
        <v>10.89</v>
      </c>
      <c r="G119" s="16">
        <v>1680.1099548339889</v>
      </c>
      <c r="H119" s="29">
        <v>1.1703364713637934</v>
      </c>
      <c r="I119" s="26">
        <v>305.5</v>
      </c>
      <c r="J119" s="30">
        <v>0.10468319559228649</v>
      </c>
      <c r="K119" s="31">
        <v>0.12514943942664056</v>
      </c>
      <c r="L119" s="108">
        <f ca="1">REWS!R119</f>
        <v>10.876557739668966</v>
      </c>
      <c r="M119" s="22">
        <f t="shared" si="17"/>
        <v>10.725546496372628</v>
      </c>
      <c r="N119" s="22">
        <f t="shared" ca="1" si="18"/>
        <v>10.712307232075396</v>
      </c>
      <c r="O119" s="22">
        <f t="shared" si="19"/>
        <v>1.0157177617796025</v>
      </c>
      <c r="P119" s="81">
        <f t="shared" ca="1" si="20"/>
        <v>11</v>
      </c>
      <c r="Q119" s="22">
        <f t="shared" ca="1" si="21"/>
        <v>0.73989279441994138</v>
      </c>
      <c r="R119" s="3">
        <f ca="1">IF(N119&gt;'Power Curve'!$C$37,0,INDEX(Ci,$P119,1)*POWER(1-Q119,3)+INDEX(Ci,$P119,2)*3*Q119*POWER(1-Q119,2)+INDEX(Ci,$P119,3)*3*POWER(Q119,2)*(1-Q119)+INDEX(Ci,$P119,4)*POWER(Q119,3))</f>
        <v>1722.0422174726527</v>
      </c>
      <c r="S119" s="3">
        <f t="shared" si="22"/>
        <v>1680.1099548339889</v>
      </c>
      <c r="T119" s="3">
        <f t="shared" ca="1" si="23"/>
        <v>41.932262638663815</v>
      </c>
      <c r="U119" s="3">
        <f t="shared" ca="1" si="31"/>
        <v>41.932262638663815</v>
      </c>
      <c r="W119" s="34">
        <f t="shared" si="24"/>
        <v>11</v>
      </c>
      <c r="X119" s="73" t="b">
        <f>COUNTIF('Power Curve'!$D$2:$D$31,W119)&gt;0</f>
        <v>1</v>
      </c>
      <c r="Y119" s="73" t="b">
        <f t="shared" si="25"/>
        <v>0</v>
      </c>
      <c r="Z119" s="73" t="b">
        <f t="shared" si="32"/>
        <v>1</v>
      </c>
      <c r="AA119" s="34" t="str">
        <f t="shared" si="26"/>
        <v>Inner</v>
      </c>
      <c r="AB119" s="35" t="str">
        <f t="shared" si="33"/>
        <v>1.0-1.1</v>
      </c>
      <c r="AC119" s="36" t="str">
        <f t="shared" si="27"/>
        <v>12-13</v>
      </c>
      <c r="AD119" s="36" t="str">
        <f t="shared" si="28"/>
        <v>Oct</v>
      </c>
      <c r="AE119" s="35" t="str">
        <f t="shared" si="29"/>
        <v>305-315</v>
      </c>
      <c r="AF119" s="36" t="str">
        <f t="shared" si="30"/>
        <v>Inner-TI</v>
      </c>
    </row>
    <row r="120" spans="5:32" x14ac:dyDescent="0.3">
      <c r="E120" s="12">
        <v>40824.534722222219</v>
      </c>
      <c r="F120" s="16">
        <v>9</v>
      </c>
      <c r="G120" s="16">
        <v>1074.1000137329104</v>
      </c>
      <c r="H120" s="29">
        <v>1.1706513318618736</v>
      </c>
      <c r="I120" s="26">
        <v>306.3</v>
      </c>
      <c r="J120" s="30">
        <v>0.19555555555555557</v>
      </c>
      <c r="K120" s="31">
        <v>0.12703842868552281</v>
      </c>
      <c r="L120" s="108">
        <f ca="1">REWS!R120</f>
        <v>8.9389989823663409</v>
      </c>
      <c r="M120" s="22">
        <f t="shared" si="17"/>
        <v>8.8648828564347077</v>
      </c>
      <c r="N120" s="22">
        <f t="shared" ca="1" si="18"/>
        <v>8.8047976480518511</v>
      </c>
      <c r="O120" s="22">
        <f t="shared" si="19"/>
        <v>0.72814619822962789</v>
      </c>
      <c r="P120" s="81">
        <f t="shared" ca="1" si="20"/>
        <v>9</v>
      </c>
      <c r="Q120" s="22">
        <f t="shared" ca="1" si="21"/>
        <v>0.7957524011700241</v>
      </c>
      <c r="R120" s="3">
        <f ca="1">IF(N120&gt;'Power Curve'!$C$37,0,INDEX(Ci,$P120,1)*POWER(1-Q120,3)+INDEX(Ci,$P120,2)*3*Q120*POWER(1-Q120,2)+INDEX(Ci,$P120,3)*3*POWER(Q120,2)*(1-Q120)+INDEX(Ci,$P120,4)*POWER(Q120,3))</f>
        <v>1131.3455017277017</v>
      </c>
      <c r="S120" s="3">
        <f t="shared" si="22"/>
        <v>1074.1000137329104</v>
      </c>
      <c r="T120" s="3">
        <f t="shared" ca="1" si="23"/>
        <v>57.245487994791347</v>
      </c>
      <c r="U120" s="3">
        <f t="shared" ca="1" si="31"/>
        <v>57.245487994791347</v>
      </c>
      <c r="W120" s="34">
        <f t="shared" si="24"/>
        <v>9</v>
      </c>
      <c r="X120" s="73" t="b">
        <f>COUNTIF('Power Curve'!$D$2:$D$31,W120)&gt;0</f>
        <v>1</v>
      </c>
      <c r="Y120" s="73" t="b">
        <f t="shared" si="25"/>
        <v>0</v>
      </c>
      <c r="Z120" s="73" t="b">
        <f t="shared" si="32"/>
        <v>1</v>
      </c>
      <c r="AA120" s="34" t="str">
        <f t="shared" si="26"/>
        <v>Outer</v>
      </c>
      <c r="AB120" s="35" t="str">
        <f t="shared" si="33"/>
        <v>0.7-0.8</v>
      </c>
      <c r="AC120" s="36" t="str">
        <f t="shared" si="27"/>
        <v>12-13</v>
      </c>
      <c r="AD120" s="36" t="str">
        <f t="shared" si="28"/>
        <v>Oct</v>
      </c>
      <c r="AE120" s="35" t="str">
        <f t="shared" si="29"/>
        <v>305-315</v>
      </c>
      <c r="AF120" s="36" t="str">
        <f t="shared" si="30"/>
        <v>HWS-HTI</v>
      </c>
    </row>
    <row r="121" spans="5:32" x14ac:dyDescent="0.3">
      <c r="E121" s="12">
        <v>40824.541666666664</v>
      </c>
      <c r="F121" s="16">
        <v>8.81</v>
      </c>
      <c r="G121" s="16">
        <v>1261.109962463376</v>
      </c>
      <c r="H121" s="29">
        <v>1.1707545594165887</v>
      </c>
      <c r="I121" s="26">
        <v>310.8</v>
      </c>
      <c r="J121" s="30">
        <v>0.14869466515323496</v>
      </c>
      <c r="K121" s="31">
        <v>7.1872695673941375E-2</v>
      </c>
      <c r="L121" s="108">
        <f ca="1">REWS!R121</f>
        <v>8.8006880879908866</v>
      </c>
      <c r="M121" s="22">
        <f t="shared" si="17"/>
        <v>8.6779903883504304</v>
      </c>
      <c r="N121" s="22">
        <f t="shared" ca="1" si="18"/>
        <v>8.6688180066350782</v>
      </c>
      <c r="O121" s="22">
        <f t="shared" si="19"/>
        <v>0.69926136482443346</v>
      </c>
      <c r="P121" s="81">
        <f t="shared" ca="1" si="20"/>
        <v>9</v>
      </c>
      <c r="Q121" s="22">
        <f t="shared" ca="1" si="21"/>
        <v>0.65983417272637279</v>
      </c>
      <c r="R121" s="3">
        <f ca="1">IF(N121&gt;'Power Curve'!$C$37,0,INDEX(Ci,$P121,1)*POWER(1-Q121,3)+INDEX(Ci,$P121,2)*3*Q121*POWER(1-Q121,2)+INDEX(Ci,$P121,3)*3*POWER(Q121,2)*(1-Q121)+INDEX(Ci,$P121,4)*POWER(Q121,3))</f>
        <v>1087.1646751006986</v>
      </c>
      <c r="S121" s="3">
        <f t="shared" si="22"/>
        <v>1261.109962463376</v>
      </c>
      <c r="T121" s="3">
        <f t="shared" ca="1" si="23"/>
        <v>-173.94528736267739</v>
      </c>
      <c r="U121" s="3">
        <f t="shared" ca="1" si="31"/>
        <v>173.94528736267739</v>
      </c>
      <c r="W121" s="34">
        <f t="shared" si="24"/>
        <v>9</v>
      </c>
      <c r="X121" s="73" t="b">
        <f>COUNTIF('Power Curve'!$D$2:$D$31,W121)&gt;0</f>
        <v>1</v>
      </c>
      <c r="Y121" s="73" t="b">
        <f t="shared" si="25"/>
        <v>0</v>
      </c>
      <c r="Z121" s="73" t="b">
        <f t="shared" si="32"/>
        <v>1</v>
      </c>
      <c r="AA121" s="34" t="str">
        <f t="shared" si="26"/>
        <v>Outer</v>
      </c>
      <c r="AB121" s="35" t="str">
        <f t="shared" si="33"/>
        <v>0.6-0.7</v>
      </c>
      <c r="AC121" s="36" t="str">
        <f t="shared" si="27"/>
        <v>13-14</v>
      </c>
      <c r="AD121" s="36" t="str">
        <f t="shared" si="28"/>
        <v>Oct</v>
      </c>
      <c r="AE121" s="35" t="str">
        <f t="shared" si="29"/>
        <v>305-315</v>
      </c>
      <c r="AF121" s="36" t="str">
        <f t="shared" si="30"/>
        <v>HWS-HTI</v>
      </c>
    </row>
    <row r="122" spans="5:32" x14ac:dyDescent="0.3">
      <c r="E122" s="12">
        <v>40824.548611111109</v>
      </c>
      <c r="F122" s="16">
        <v>10.16</v>
      </c>
      <c r="G122" s="16">
        <v>1557.7899475097629</v>
      </c>
      <c r="H122" s="29">
        <v>1.1707968798851707</v>
      </c>
      <c r="I122" s="26">
        <v>312.10000000000002</v>
      </c>
      <c r="J122" s="30">
        <v>9.3503937007874016E-2</v>
      </c>
      <c r="K122" s="31">
        <v>0.14304370383791212</v>
      </c>
      <c r="L122" s="108">
        <f ca="1">REWS!R122</f>
        <v>10.043638461974684</v>
      </c>
      <c r="M122" s="22">
        <f t="shared" si="17"/>
        <v>10.007882486253198</v>
      </c>
      <c r="N122" s="22">
        <f t="shared" ca="1" si="18"/>
        <v>9.893263136009395</v>
      </c>
      <c r="O122" s="22">
        <f t="shared" si="19"/>
        <v>0.9048004755684983</v>
      </c>
      <c r="P122" s="81">
        <f t="shared" ca="1" si="20"/>
        <v>10</v>
      </c>
      <c r="Q122" s="22">
        <f t="shared" ca="1" si="21"/>
        <v>0.93976822159823581</v>
      </c>
      <c r="R122" s="3">
        <f ca="1">IF(N122&gt;'Power Curve'!$C$37,0,INDEX(Ci,$P122,1)*POWER(1-Q122,3)+INDEX(Ci,$P122,2)*3*Q122*POWER(1-Q122,2)+INDEX(Ci,$P122,3)*3*POWER(Q122,2)*(1-Q122)+INDEX(Ci,$P122,4)*POWER(Q122,3))</f>
        <v>1502.1948261985885</v>
      </c>
      <c r="S122" s="3">
        <f t="shared" si="22"/>
        <v>1557.7899475097629</v>
      </c>
      <c r="T122" s="3">
        <f t="shared" ca="1" si="23"/>
        <v>-55.595121311174353</v>
      </c>
      <c r="U122" s="3">
        <f t="shared" ca="1" si="31"/>
        <v>55.595121311174353</v>
      </c>
      <c r="W122" s="34">
        <f t="shared" si="24"/>
        <v>10</v>
      </c>
      <c r="X122" s="73" t="b">
        <f>COUNTIF('Power Curve'!$D$2:$D$31,W122)&gt;0</f>
        <v>1</v>
      </c>
      <c r="Y122" s="73" t="b">
        <f t="shared" si="25"/>
        <v>0</v>
      </c>
      <c r="Z122" s="73" t="b">
        <f t="shared" si="32"/>
        <v>1</v>
      </c>
      <c r="AA122" s="34" t="str">
        <f t="shared" si="26"/>
        <v>Outer</v>
      </c>
      <c r="AB122" s="35" t="str">
        <f t="shared" si="33"/>
        <v>0.9-1.0</v>
      </c>
      <c r="AC122" s="36" t="str">
        <f t="shared" si="27"/>
        <v>13-14</v>
      </c>
      <c r="AD122" s="36" t="str">
        <f t="shared" si="28"/>
        <v>Oct</v>
      </c>
      <c r="AE122" s="35" t="str">
        <f t="shared" si="29"/>
        <v>305-315</v>
      </c>
      <c r="AF122" s="36" t="str">
        <f t="shared" si="30"/>
        <v>HWS-LTI</v>
      </c>
    </row>
    <row r="123" spans="5:32" x14ac:dyDescent="0.3">
      <c r="E123" s="12">
        <v>40824.555555555555</v>
      </c>
      <c r="F123" s="16">
        <v>8.44</v>
      </c>
      <c r="G123" s="16">
        <v>1076.0099945068357</v>
      </c>
      <c r="H123" s="29">
        <v>1.1700965734399933</v>
      </c>
      <c r="I123" s="26">
        <v>316.60000000000002</v>
      </c>
      <c r="J123" s="30">
        <v>0.13625592417061611</v>
      </c>
      <c r="K123" s="31">
        <v>0.16226349851336622</v>
      </c>
      <c r="L123" s="108">
        <f ca="1">REWS!R123</f>
        <v>8.3268584730448936</v>
      </c>
      <c r="M123" s="22">
        <f t="shared" si="17"/>
        <v>8.3119767464953185</v>
      </c>
      <c r="N123" s="22">
        <f t="shared" ca="1" si="18"/>
        <v>8.2005514217187994</v>
      </c>
      <c r="O123" s="22">
        <f t="shared" si="19"/>
        <v>0.64269277660157409</v>
      </c>
      <c r="P123" s="81">
        <f t="shared" ca="1" si="20"/>
        <v>9</v>
      </c>
      <c r="Q123" s="22">
        <f t="shared" ca="1" si="21"/>
        <v>0.19177907272720038</v>
      </c>
      <c r="R123" s="3">
        <f ca="1">IF(N123&gt;'Power Curve'!$C$37,0,INDEX(Ci,$P123,1)*POWER(1-Q123,3)+INDEX(Ci,$P123,2)*3*Q123*POWER(1-Q123,2)+INDEX(Ci,$P123,3)*3*POWER(Q123,2)*(1-Q123)+INDEX(Ci,$P123,4)*POWER(Q123,3))</f>
        <v>938.96892991912091</v>
      </c>
      <c r="S123" s="3">
        <f t="shared" si="22"/>
        <v>1076.0099945068357</v>
      </c>
      <c r="T123" s="3">
        <f t="shared" ca="1" si="23"/>
        <v>-137.0410645877148</v>
      </c>
      <c r="U123" s="3">
        <f t="shared" ca="1" si="31"/>
        <v>137.0410645877148</v>
      </c>
      <c r="W123" s="34">
        <f t="shared" si="24"/>
        <v>8</v>
      </c>
      <c r="X123" s="73" t="b">
        <f>COUNTIF('Power Curve'!$D$2:$D$31,W123)&gt;0</f>
        <v>1</v>
      </c>
      <c r="Y123" s="73" t="b">
        <f t="shared" si="25"/>
        <v>0</v>
      </c>
      <c r="Z123" s="73" t="b">
        <f t="shared" si="32"/>
        <v>1</v>
      </c>
      <c r="AA123" s="34" t="str">
        <f t="shared" si="26"/>
        <v>Inner</v>
      </c>
      <c r="AB123" s="35" t="str">
        <f t="shared" si="33"/>
        <v>0.6-0.7</v>
      </c>
      <c r="AC123" s="36" t="str">
        <f t="shared" si="27"/>
        <v>13-14</v>
      </c>
      <c r="AD123" s="36" t="str">
        <f t="shared" si="28"/>
        <v>Oct</v>
      </c>
      <c r="AE123" s="35" t="str">
        <f t="shared" si="29"/>
        <v>315-325</v>
      </c>
      <c r="AF123" s="36" t="str">
        <f t="shared" si="30"/>
        <v>Inner-TI</v>
      </c>
    </row>
    <row r="124" spans="5:32" x14ac:dyDescent="0.3">
      <c r="E124" s="12">
        <v>40824.5625</v>
      </c>
      <c r="F124" s="16">
        <v>9.75</v>
      </c>
      <c r="G124" s="16">
        <v>1350.159988403323</v>
      </c>
      <c r="H124" s="29">
        <v>1.1701388349871971</v>
      </c>
      <c r="I124" s="26">
        <v>319.39999999999998</v>
      </c>
      <c r="J124" s="30">
        <v>0.11794871794871795</v>
      </c>
      <c r="K124" s="31">
        <v>0.16102557840572512</v>
      </c>
      <c r="L124" s="108">
        <f ca="1">REWS!R124</f>
        <v>9.6845908841092694</v>
      </c>
      <c r="M124" s="22">
        <f t="shared" si="17"/>
        <v>9.6022214402234685</v>
      </c>
      <c r="N124" s="22">
        <f t="shared" ca="1" si="18"/>
        <v>9.5378037156089022</v>
      </c>
      <c r="O124" s="22">
        <f t="shared" si="19"/>
        <v>0.84210425322388383</v>
      </c>
      <c r="P124" s="81">
        <f t="shared" ca="1" si="20"/>
        <v>10</v>
      </c>
      <c r="Q124" s="22">
        <f t="shared" ca="1" si="21"/>
        <v>0.56193789244158887</v>
      </c>
      <c r="R124" s="3">
        <f ca="1">IF(N124&gt;'Power Curve'!$C$37,0,INDEX(Ci,$P124,1)*POWER(1-Q124,3)+INDEX(Ci,$P124,2)*3*Q124*POWER(1-Q124,2)+INDEX(Ci,$P124,3)*3*POWER(Q124,2)*(1-Q124)+INDEX(Ci,$P124,4)*POWER(Q124,3))</f>
        <v>1384.0314826207684</v>
      </c>
      <c r="S124" s="3">
        <f t="shared" si="22"/>
        <v>1350.159988403323</v>
      </c>
      <c r="T124" s="3">
        <f t="shared" ca="1" si="23"/>
        <v>33.871494217445388</v>
      </c>
      <c r="U124" s="3">
        <f t="shared" ca="1" si="31"/>
        <v>33.871494217445388</v>
      </c>
      <c r="W124" s="34">
        <f t="shared" si="24"/>
        <v>10</v>
      </c>
      <c r="X124" s="73" t="b">
        <f>COUNTIF('Power Curve'!$D$2:$D$31,W124)&gt;0</f>
        <v>1</v>
      </c>
      <c r="Y124" s="73" t="b">
        <f t="shared" si="25"/>
        <v>0</v>
      </c>
      <c r="Z124" s="73" t="b">
        <f t="shared" si="32"/>
        <v>1</v>
      </c>
      <c r="AA124" s="34" t="str">
        <f t="shared" si="26"/>
        <v>Inner</v>
      </c>
      <c r="AB124" s="35" t="str">
        <f t="shared" si="33"/>
        <v>0.8-0.9</v>
      </c>
      <c r="AC124" s="36" t="str">
        <f t="shared" si="27"/>
        <v>13-14</v>
      </c>
      <c r="AD124" s="36" t="str">
        <f t="shared" si="28"/>
        <v>Oct</v>
      </c>
      <c r="AE124" s="35" t="str">
        <f t="shared" si="29"/>
        <v>315-325</v>
      </c>
      <c r="AF124" s="36" t="str">
        <f t="shared" si="30"/>
        <v>Inner-TI</v>
      </c>
    </row>
    <row r="125" spans="5:32" x14ac:dyDescent="0.3">
      <c r="E125" s="12">
        <v>40824.569444444445</v>
      </c>
      <c r="F125" s="16">
        <v>8.44</v>
      </c>
      <c r="G125" s="16">
        <v>874.61997985839844</v>
      </c>
      <c r="H125" s="29">
        <v>1.17070709002451</v>
      </c>
      <c r="I125" s="26">
        <v>316.89999999999998</v>
      </c>
      <c r="J125" s="30">
        <v>0.12322274881516589</v>
      </c>
      <c r="K125" s="31">
        <v>9.609561061923802E-2</v>
      </c>
      <c r="L125" s="108">
        <f ca="1">REWS!R125</f>
        <v>8.4159493485217443</v>
      </c>
      <c r="M125" s="22">
        <f t="shared" si="17"/>
        <v>8.3134221307027083</v>
      </c>
      <c r="N125" s="22">
        <f t="shared" ca="1" si="18"/>
        <v>8.2897321759329046</v>
      </c>
      <c r="O125" s="22">
        <f t="shared" si="19"/>
        <v>0.64291616539013741</v>
      </c>
      <c r="P125" s="81">
        <f t="shared" ca="1" si="20"/>
        <v>9</v>
      </c>
      <c r="Q125" s="22">
        <f t="shared" ca="1" si="21"/>
        <v>0.28091954991744783</v>
      </c>
      <c r="R125" s="3">
        <f ca="1">IF(N125&gt;'Power Curve'!$C$37,0,INDEX(Ci,$P125,1)*POWER(1-Q125,3)+INDEX(Ci,$P125,2)*3*Q125*POWER(1-Q125,2)+INDEX(Ci,$P125,3)*3*POWER(Q125,2)*(1-Q125)+INDEX(Ci,$P125,4)*POWER(Q125,3))</f>
        <v>966.59512621914632</v>
      </c>
      <c r="S125" s="3">
        <f t="shared" si="22"/>
        <v>874.61997985839844</v>
      </c>
      <c r="T125" s="3">
        <f t="shared" ca="1" si="23"/>
        <v>91.975146360747885</v>
      </c>
      <c r="U125" s="3">
        <f t="shared" ca="1" si="31"/>
        <v>91.975146360747885</v>
      </c>
      <c r="W125" s="34">
        <f t="shared" si="24"/>
        <v>8</v>
      </c>
      <c r="X125" s="73" t="b">
        <f>COUNTIF('Power Curve'!$D$2:$D$31,W125)&gt;0</f>
        <v>1</v>
      </c>
      <c r="Y125" s="73" t="b">
        <f t="shared" si="25"/>
        <v>0</v>
      </c>
      <c r="Z125" s="73" t="b">
        <f t="shared" si="32"/>
        <v>1</v>
      </c>
      <c r="AA125" s="34" t="str">
        <f t="shared" si="26"/>
        <v>Outer</v>
      </c>
      <c r="AB125" s="35" t="str">
        <f t="shared" si="33"/>
        <v>0.6-0.7</v>
      </c>
      <c r="AC125" s="36" t="str">
        <f t="shared" si="27"/>
        <v>13-14</v>
      </c>
      <c r="AD125" s="36" t="str">
        <f t="shared" si="28"/>
        <v>Oct</v>
      </c>
      <c r="AE125" s="35" t="str">
        <f t="shared" si="29"/>
        <v>315-325</v>
      </c>
      <c r="AF125" s="36" t="str">
        <f t="shared" si="30"/>
        <v>Inner-TI</v>
      </c>
    </row>
    <row r="126" spans="5:32" x14ac:dyDescent="0.3">
      <c r="E126" s="12">
        <v>40824.576388888891</v>
      </c>
      <c r="F126" s="16">
        <v>8.0399999999999991</v>
      </c>
      <c r="G126" s="16">
        <v>942.08000946044899</v>
      </c>
      <c r="H126" s="29">
        <v>1.1710640173131133</v>
      </c>
      <c r="I126" s="26">
        <v>315.7</v>
      </c>
      <c r="J126" s="30">
        <v>0.11940298507462688</v>
      </c>
      <c r="K126" s="31">
        <v>0.13138057146348783</v>
      </c>
      <c r="L126" s="108">
        <f ca="1">REWS!R126</f>
        <v>8.0511359670574567</v>
      </c>
      <c r="M126" s="22">
        <f t="shared" si="17"/>
        <v>7.9202258292020318</v>
      </c>
      <c r="N126" s="22">
        <f t="shared" ca="1" si="18"/>
        <v>7.9311959005853172</v>
      </c>
      <c r="O126" s="22">
        <f t="shared" si="19"/>
        <v>0.58214640949358565</v>
      </c>
      <c r="P126" s="81">
        <f t="shared" ca="1" si="20"/>
        <v>8</v>
      </c>
      <c r="Q126" s="22">
        <f t="shared" ca="1" si="21"/>
        <v>0.9220079805688125</v>
      </c>
      <c r="R126" s="3">
        <f ca="1">IF(N126&gt;'Power Curve'!$C$37,0,INDEX(Ci,$P126,1)*POWER(1-Q126,3)+INDEX(Ci,$P126,2)*3*Q126*POWER(1-Q126,2)+INDEX(Ci,$P126,3)*3*POWER(Q126,2)*(1-Q126)+INDEX(Ci,$P126,4)*POWER(Q126,3))</f>
        <v>857.64008466684299</v>
      </c>
      <c r="S126" s="3">
        <f t="shared" si="22"/>
        <v>942.08000946044899</v>
      </c>
      <c r="T126" s="3">
        <f t="shared" ca="1" si="23"/>
        <v>-84.439924793605996</v>
      </c>
      <c r="U126" s="3">
        <f t="shared" ca="1" si="31"/>
        <v>84.439924793605996</v>
      </c>
      <c r="W126" s="34">
        <f t="shared" si="24"/>
        <v>8</v>
      </c>
      <c r="X126" s="73" t="b">
        <f>COUNTIF('Power Curve'!$D$2:$D$31,W126)&gt;0</f>
        <v>1</v>
      </c>
      <c r="Y126" s="73" t="b">
        <f t="shared" si="25"/>
        <v>0</v>
      </c>
      <c r="Z126" s="73" t="b">
        <f t="shared" si="32"/>
        <v>1</v>
      </c>
      <c r="AA126" s="34" t="str">
        <f t="shared" si="26"/>
        <v>Inner</v>
      </c>
      <c r="AB126" s="35" t="str">
        <f t="shared" si="33"/>
        <v>0.5-0.6</v>
      </c>
      <c r="AC126" s="36" t="str">
        <f t="shared" si="27"/>
        <v>13-14</v>
      </c>
      <c r="AD126" s="36" t="str">
        <f t="shared" si="28"/>
        <v>Oct</v>
      </c>
      <c r="AE126" s="35" t="str">
        <f t="shared" si="29"/>
        <v>315-325</v>
      </c>
      <c r="AF126" s="36" t="str">
        <f t="shared" si="30"/>
        <v>Inner-TI</v>
      </c>
    </row>
    <row r="127" spans="5:32" x14ac:dyDescent="0.3">
      <c r="E127" s="12">
        <v>40824.583333333336</v>
      </c>
      <c r="F127" s="16">
        <v>9.06</v>
      </c>
      <c r="G127" s="16">
        <v>1006.2900238037114</v>
      </c>
      <c r="H127" s="29">
        <v>1.1708102292107501</v>
      </c>
      <c r="I127" s="26">
        <v>320.5</v>
      </c>
      <c r="J127" s="30">
        <v>0.10264900662251655</v>
      </c>
      <c r="K127" s="31">
        <v>0.17094208564852389</v>
      </c>
      <c r="L127" s="108">
        <f ca="1">REWS!R127</f>
        <v>8.9408663652502973</v>
      </c>
      <c r="M127" s="22">
        <f t="shared" si="17"/>
        <v>8.9243858202142849</v>
      </c>
      <c r="N127" s="22">
        <f t="shared" ca="1" si="18"/>
        <v>8.8070354316192709</v>
      </c>
      <c r="O127" s="22">
        <f t="shared" si="19"/>
        <v>0.73734257309430862</v>
      </c>
      <c r="P127" s="81">
        <f t="shared" ca="1" si="20"/>
        <v>9</v>
      </c>
      <c r="Q127" s="22">
        <f t="shared" ca="1" si="21"/>
        <v>0.79798917407922598</v>
      </c>
      <c r="R127" s="3">
        <f ca="1">IF(N127&gt;'Power Curve'!$C$37,0,INDEX(Ci,$P127,1)*POWER(1-Q127,3)+INDEX(Ci,$P127,2)*3*Q127*POWER(1-Q127,2)+INDEX(Ci,$P127,3)*3*POWER(Q127,2)*(1-Q127)+INDEX(Ci,$P127,4)*POWER(Q127,3))</f>
        <v>1132.0755346726039</v>
      </c>
      <c r="S127" s="3">
        <f t="shared" si="22"/>
        <v>1006.2900238037114</v>
      </c>
      <c r="T127" s="3">
        <f t="shared" ca="1" si="23"/>
        <v>125.78551086889252</v>
      </c>
      <c r="U127" s="3">
        <f t="shared" ca="1" si="31"/>
        <v>125.78551086889252</v>
      </c>
      <c r="W127" s="34">
        <f t="shared" si="24"/>
        <v>9</v>
      </c>
      <c r="X127" s="73" t="b">
        <f>COUNTIF('Power Curve'!$D$2:$D$31,W127)&gt;0</f>
        <v>1</v>
      </c>
      <c r="Y127" s="73" t="b">
        <f t="shared" si="25"/>
        <v>0</v>
      </c>
      <c r="Z127" s="73" t="b">
        <f t="shared" si="32"/>
        <v>1</v>
      </c>
      <c r="AA127" s="34" t="str">
        <f t="shared" si="26"/>
        <v>Inner</v>
      </c>
      <c r="AB127" s="35" t="str">
        <f t="shared" si="33"/>
        <v>0.7-0.8</v>
      </c>
      <c r="AC127" s="36" t="str">
        <f t="shared" si="27"/>
        <v>14-15</v>
      </c>
      <c r="AD127" s="36" t="str">
        <f t="shared" si="28"/>
        <v>Oct</v>
      </c>
      <c r="AE127" s="35" t="str">
        <f t="shared" si="29"/>
        <v>315-325</v>
      </c>
      <c r="AF127" s="36" t="str">
        <f t="shared" si="30"/>
        <v>Inner-TI</v>
      </c>
    </row>
    <row r="128" spans="5:32" x14ac:dyDescent="0.3">
      <c r="E128" s="12">
        <v>40824.659722222219</v>
      </c>
      <c r="F128" s="16">
        <v>8.48</v>
      </c>
      <c r="G128" s="16">
        <v>1083.6799774169926</v>
      </c>
      <c r="H128" s="29">
        <v>1.1744969553493494</v>
      </c>
      <c r="I128" s="26">
        <v>316.60000000000002</v>
      </c>
      <c r="J128" s="30">
        <v>0.13089622641509435</v>
      </c>
      <c r="K128" s="31">
        <v>0.23465009852472543</v>
      </c>
      <c r="L128" s="108">
        <f ca="1">REWS!R128</f>
        <v>8.3815284981713916</v>
      </c>
      <c r="M128" s="22">
        <f t="shared" si="17"/>
        <v>8.3618259033834441</v>
      </c>
      <c r="N128" s="22">
        <f t="shared" ca="1" si="18"/>
        <v>8.2647266634382159</v>
      </c>
      <c r="O128" s="22">
        <f t="shared" si="19"/>
        <v>0.650397124491365</v>
      </c>
      <c r="P128" s="81">
        <f t="shared" ca="1" si="20"/>
        <v>9</v>
      </c>
      <c r="Q128" s="22">
        <f t="shared" ca="1" si="21"/>
        <v>0.25592533075204532</v>
      </c>
      <c r="R128" s="3">
        <f ca="1">IF(N128&gt;'Power Curve'!$C$37,0,INDEX(Ci,$P128,1)*POWER(1-Q128,3)+INDEX(Ci,$P128,2)*3*Q128*POWER(1-Q128,2)+INDEX(Ci,$P128,3)*3*POWER(Q128,2)*(1-Q128)+INDEX(Ci,$P128,4)*POWER(Q128,3))</f>
        <v>958.81593306488162</v>
      </c>
      <c r="S128" s="3">
        <f t="shared" si="22"/>
        <v>1083.6799774169926</v>
      </c>
      <c r="T128" s="3">
        <f t="shared" ca="1" si="23"/>
        <v>-124.86404435211102</v>
      </c>
      <c r="U128" s="3">
        <f t="shared" ca="1" si="31"/>
        <v>124.86404435211102</v>
      </c>
      <c r="W128" s="34">
        <f t="shared" si="24"/>
        <v>8</v>
      </c>
      <c r="X128" s="73" t="b">
        <f>COUNTIF('Power Curve'!$D$2:$D$31,W128)&gt;0</f>
        <v>1</v>
      </c>
      <c r="Y128" s="73" t="b">
        <f t="shared" si="25"/>
        <v>0</v>
      </c>
      <c r="Z128" s="73" t="b">
        <f t="shared" si="32"/>
        <v>1</v>
      </c>
      <c r="AA128" s="34" t="str">
        <f t="shared" si="26"/>
        <v>Inner</v>
      </c>
      <c r="AB128" s="35" t="str">
        <f t="shared" si="33"/>
        <v>0.6-0.7</v>
      </c>
      <c r="AC128" s="36" t="str">
        <f t="shared" si="27"/>
        <v>15-16</v>
      </c>
      <c r="AD128" s="36" t="str">
        <f t="shared" si="28"/>
        <v>Oct</v>
      </c>
      <c r="AE128" s="35" t="str">
        <f t="shared" si="29"/>
        <v>315-325</v>
      </c>
      <c r="AF128" s="36" t="str">
        <f t="shared" si="30"/>
        <v>Inner-TI</v>
      </c>
    </row>
    <row r="129" spans="5:32" x14ac:dyDescent="0.3">
      <c r="E129" s="12">
        <v>40824.666666666664</v>
      </c>
      <c r="F129" s="16">
        <v>8.59</v>
      </c>
      <c r="G129" s="16">
        <v>1091.0299835205078</v>
      </c>
      <c r="H129" s="29">
        <v>1.1751344368056562</v>
      </c>
      <c r="I129" s="26">
        <v>318</v>
      </c>
      <c r="J129" s="30">
        <v>8.7310826542491268E-2</v>
      </c>
      <c r="K129" s="31">
        <v>0.22318420006392614</v>
      </c>
      <c r="L129" s="108">
        <f ca="1">REWS!R129</f>
        <v>8.5232363196516143</v>
      </c>
      <c r="M129" s="22">
        <f t="shared" si="17"/>
        <v>8.4718251805262206</v>
      </c>
      <c r="N129" s="22">
        <f t="shared" ca="1" si="18"/>
        <v>8.4059799851455388</v>
      </c>
      <c r="O129" s="22">
        <f t="shared" si="19"/>
        <v>0.66739786736521967</v>
      </c>
      <c r="P129" s="81">
        <f t="shared" ca="1" si="20"/>
        <v>9</v>
      </c>
      <c r="Q129" s="22">
        <f t="shared" ca="1" si="21"/>
        <v>0.3971148577151038</v>
      </c>
      <c r="R129" s="3">
        <f ca="1">IF(N129&gt;'Power Curve'!$C$37,0,INDEX(Ci,$P129,1)*POWER(1-Q129,3)+INDEX(Ci,$P129,2)*3*Q129*POWER(1-Q129,2)+INDEX(Ci,$P129,3)*3*POWER(Q129,2)*(1-Q129)+INDEX(Ci,$P129,4)*POWER(Q129,3))</f>
        <v>1003.0734930321626</v>
      </c>
      <c r="S129" s="3">
        <f t="shared" si="22"/>
        <v>1091.0299835205078</v>
      </c>
      <c r="T129" s="3">
        <f t="shared" ca="1" si="23"/>
        <v>-87.956490488345253</v>
      </c>
      <c r="U129" s="3">
        <f t="shared" ca="1" si="31"/>
        <v>87.956490488345253</v>
      </c>
      <c r="W129" s="34">
        <f t="shared" si="24"/>
        <v>8</v>
      </c>
      <c r="X129" s="73" t="b">
        <f>COUNTIF('Power Curve'!$D$2:$D$31,W129)&gt;0</f>
        <v>1</v>
      </c>
      <c r="Y129" s="73" t="b">
        <f t="shared" si="25"/>
        <v>0</v>
      </c>
      <c r="Z129" s="73" t="b">
        <f t="shared" si="32"/>
        <v>1</v>
      </c>
      <c r="AA129" s="34" t="str">
        <f t="shared" si="26"/>
        <v>Outer</v>
      </c>
      <c r="AB129" s="35" t="str">
        <f t="shared" si="33"/>
        <v>0.6-0.7</v>
      </c>
      <c r="AC129" s="36" t="str">
        <f t="shared" si="27"/>
        <v>16-17</v>
      </c>
      <c r="AD129" s="36" t="str">
        <f t="shared" si="28"/>
        <v>Oct</v>
      </c>
      <c r="AE129" s="35" t="str">
        <f t="shared" si="29"/>
        <v>315-325</v>
      </c>
      <c r="AF129" s="36" t="str">
        <f t="shared" si="30"/>
        <v>HWS-LTI</v>
      </c>
    </row>
    <row r="130" spans="5:32" x14ac:dyDescent="0.3">
      <c r="E130" s="12">
        <v>40824.888888888891</v>
      </c>
      <c r="F130" s="16">
        <v>3.69</v>
      </c>
      <c r="G130" s="16">
        <v>41.679998397827198</v>
      </c>
      <c r="H130" s="29">
        <v>1.1888098881072353</v>
      </c>
      <c r="I130" s="26">
        <v>357.6</v>
      </c>
      <c r="J130" s="30">
        <v>8.4010840108401083E-2</v>
      </c>
      <c r="K130" s="31">
        <v>0.33252892188872035</v>
      </c>
      <c r="L130" s="108">
        <f ca="1">REWS!R130</f>
        <v>3.6534296229687193</v>
      </c>
      <c r="M130" s="22">
        <f t="shared" si="17"/>
        <v>3.6532983397718075</v>
      </c>
      <c r="N130" s="22">
        <f t="shared" ca="1" si="18"/>
        <v>3.6170917008305592</v>
      </c>
      <c r="O130" s="22">
        <f t="shared" si="19"/>
        <v>-7.7320988778762478E-2</v>
      </c>
      <c r="P130" s="81">
        <f t="shared" ca="1" si="20"/>
        <v>4</v>
      </c>
      <c r="Q130" s="22">
        <f t="shared" ca="1" si="21"/>
        <v>0.6177690635758174</v>
      </c>
      <c r="R130" s="3">
        <f ca="1">IF(N130&gt;'Power Curve'!$C$37,0,INDEX(Ci,$P130,1)*POWER(1-Q130,3)+INDEX(Ci,$P130,2)*3*Q130*POWER(1-Q130,2)+INDEX(Ci,$P130,3)*3*POWER(Q130,2)*(1-Q130)+INDEX(Ci,$P130,4)*POWER(Q130,3))</f>
        <v>34.894568411803817</v>
      </c>
      <c r="S130" s="3">
        <f t="shared" si="22"/>
        <v>41.679998397827198</v>
      </c>
      <c r="T130" s="3">
        <f t="shared" ca="1" si="23"/>
        <v>-6.7854299860233809</v>
      </c>
      <c r="U130" s="3">
        <f t="shared" ca="1" si="31"/>
        <v>6.7854299860233809</v>
      </c>
      <c r="W130" s="34">
        <f t="shared" si="24"/>
        <v>4</v>
      </c>
      <c r="X130" s="73" t="b">
        <f>COUNTIF('Power Curve'!$D$2:$D$31,W130)&gt;0</f>
        <v>1</v>
      </c>
      <c r="Y130" s="73" t="b">
        <f t="shared" si="25"/>
        <v>0</v>
      </c>
      <c r="Z130" s="73" t="b">
        <f t="shared" si="32"/>
        <v>1</v>
      </c>
      <c r="AA130" s="34" t="str">
        <f t="shared" si="26"/>
        <v>Outer</v>
      </c>
      <c r="AB130" s="35" t="str">
        <f t="shared" si="33"/>
        <v>-0.1-0.0</v>
      </c>
      <c r="AC130" s="36" t="str">
        <f t="shared" si="27"/>
        <v>21-22</v>
      </c>
      <c r="AD130" s="36" t="str">
        <f t="shared" si="28"/>
        <v>Oct</v>
      </c>
      <c r="AE130" s="35" t="str">
        <f t="shared" si="29"/>
        <v>355-5</v>
      </c>
      <c r="AF130" s="36" t="str">
        <f t="shared" si="30"/>
        <v>LWS-LTI</v>
      </c>
    </row>
    <row r="131" spans="5:32" x14ac:dyDescent="0.3">
      <c r="E131" s="12">
        <v>40824.895833333336</v>
      </c>
      <c r="F131" s="16">
        <v>3.4</v>
      </c>
      <c r="G131" s="16">
        <v>7.8000001907349112</v>
      </c>
      <c r="H131" s="29">
        <v>1.1897215190068622</v>
      </c>
      <c r="I131" s="26">
        <v>337.5</v>
      </c>
      <c r="J131" s="30">
        <v>9.4117647058823528E-2</v>
      </c>
      <c r="K131" s="31">
        <v>0.27862299551478026</v>
      </c>
      <c r="L131" s="108">
        <f ca="1">REWS!R131</f>
        <v>3.3641678563666058</v>
      </c>
      <c r="M131" s="22">
        <f t="shared" ref="M131:M194" si="34">F131*(H131/Ref_Density)^(1/3)</f>
        <v>3.3670429771433028</v>
      </c>
      <c r="N131" s="22">
        <f t="shared" ref="N131:N194" ca="1" si="35">L131*(H131/Ref_Density)^(1/3)</f>
        <v>3.3315581631501234</v>
      </c>
      <c r="O131" s="22">
        <f t="shared" ref="O131:O194" si="36">(M131-CutInWindSpeed)/(RatedWindSpeed-CutInWindSpeed)</f>
        <v>-0.12156267783997861</v>
      </c>
      <c r="P131" s="81">
        <f t="shared" ref="P131:P194" ca="1" si="37">COUNTIF(xa,"&lt;"&amp;N131)</f>
        <v>4</v>
      </c>
      <c r="Q131" s="22">
        <f t="shared" ref="Q131:Q194" ca="1" si="38">(N131-INDEX(xa,$P131))/(INDEX(xb,$P131)-INDEX(xa,$P131))</f>
        <v>0.41433753952435748</v>
      </c>
      <c r="R131" s="3">
        <f ca="1">IF(N131&gt;'Power Curve'!$C$37,0,INDEX(Ci,$P131,1)*POWER(1-Q131,3)+INDEX(Ci,$P131,2)*3*Q131*POWER(1-Q131,2)+INDEX(Ci,$P131,3)*3*POWER(Q131,2)*(1-Q131)+INDEX(Ci,$P131,4)*POWER(Q131,3))</f>
        <v>16.977534943318283</v>
      </c>
      <c r="S131" s="3" t="str">
        <f t="shared" ref="S131:S194" si="39">IF(Z131,G131,"")</f>
        <v/>
      </c>
      <c r="T131" s="3" t="str">
        <f t="shared" ref="T131:T194" si="40">IF(Z131,R131-S131,"")</f>
        <v/>
      </c>
      <c r="U131" s="3" t="str">
        <f t="shared" si="31"/>
        <v/>
      </c>
      <c r="W131" s="34">
        <f t="shared" ref="W131:W194" si="41">MROUND(M131-Centre_First_Bin,Bin_Width)+Centre_First_Bin</f>
        <v>3</v>
      </c>
      <c r="X131" s="73" t="b">
        <f>COUNTIF('Power Curve'!$D$2:$D$31,W131)&gt;0</f>
        <v>0</v>
      </c>
      <c r="Y131" s="73" t="b">
        <f t="shared" ref="Y131:Y194" si="42">(G131&lt;0)</f>
        <v>0</v>
      </c>
      <c r="Z131" s="73" t="b">
        <f t="shared" si="32"/>
        <v>0</v>
      </c>
      <c r="AA131" s="34" t="str">
        <f t="shared" ref="AA131:AA194" si="43">IF(Z131,IF(AND(J131&gt;=LowerTurbLimit,J131&lt;=UpperTurbLimit,K131&gt;=LowerShearLimit,K131&lt;=UpperShearLimit),"Inner","Outer"),"")</f>
        <v/>
      </c>
      <c r="AB131" s="35" t="str">
        <f t="shared" si="33"/>
        <v/>
      </c>
      <c r="AC131" s="36" t="str">
        <f t="shared" ref="AC131:AC194" si="44">IF(Z131,HOUR(E131)&amp;"-"&amp;HOUR(E131)+1,"")</f>
        <v/>
      </c>
      <c r="AD131" s="36" t="str">
        <f t="shared" ref="AD131:AD194" si="45">IF(Z131,TEXT(E131,"mmm"),"")</f>
        <v/>
      </c>
      <c r="AE131" s="35" t="str">
        <f t="shared" ref="AE131:AE194" si="46">IF(Z131,IF(OR(I131&lt;5,I131&gt;=355),"355-5",MROUND(I131,10)-5&amp;"-"&amp;MROUND(I131,10)+5),"")</f>
        <v/>
      </c>
      <c r="AF131" s="36" t="str">
        <f t="shared" ref="AF131:AF194" si="47">IF(Z131,IF(O131&lt;0.5,IF(J131&lt;=LowerTurbLimit,"LWS-LTI",IF(J131&gt;=UpperTurbLimit,"LWS-HTI","Inner-TI")),IF(J131&lt;=LowerTurbLimit,"HWS-LTI",IF(J131&gt;=UpperTurbLimit,"HWS-HTI","Inner-TI"))),"")</f>
        <v/>
      </c>
    </row>
    <row r="132" spans="5:32" x14ac:dyDescent="0.3">
      <c r="E132" s="12">
        <v>40824.902777777781</v>
      </c>
      <c r="F132" s="16">
        <v>3.37</v>
      </c>
      <c r="G132" s="16">
        <v>1.3500003814697301</v>
      </c>
      <c r="H132" s="29">
        <v>1.1906047361834959</v>
      </c>
      <c r="I132" s="26">
        <v>336.7</v>
      </c>
      <c r="J132" s="30">
        <v>0.11275964391691394</v>
      </c>
      <c r="K132" s="31">
        <v>0.2221836866522115</v>
      </c>
      <c r="L132" s="108">
        <f ca="1">REWS!R132</f>
        <v>3.3544938862501228</v>
      </c>
      <c r="M132" s="22">
        <f t="shared" si="34"/>
        <v>3.3381594189946888</v>
      </c>
      <c r="N132" s="22">
        <f t="shared" ca="1" si="35"/>
        <v>3.3227998107851469</v>
      </c>
      <c r="O132" s="22">
        <f t="shared" si="36"/>
        <v>-0.12602672486029909</v>
      </c>
      <c r="P132" s="81">
        <f t="shared" ca="1" si="37"/>
        <v>4</v>
      </c>
      <c r="Q132" s="22">
        <f t="shared" ca="1" si="38"/>
        <v>0.40809755460258285</v>
      </c>
      <c r="R132" s="3">
        <f ca="1">IF(N132&gt;'Power Curve'!$C$37,0,INDEX(Ci,$P132,1)*POWER(1-Q132,3)+INDEX(Ci,$P132,2)*3*Q132*POWER(1-Q132,2)+INDEX(Ci,$P132,3)*3*POWER(Q132,2)*(1-Q132)+INDEX(Ci,$P132,4)*POWER(Q132,3))</f>
        <v>16.508124443665029</v>
      </c>
      <c r="S132" s="3" t="str">
        <f t="shared" si="39"/>
        <v/>
      </c>
      <c r="T132" s="3" t="str">
        <f t="shared" si="40"/>
        <v/>
      </c>
      <c r="U132" s="3" t="str">
        <f t="shared" ref="U132:U195" si="48">IF(Z132,ABS(T132),"")</f>
        <v/>
      </c>
      <c r="W132" s="34">
        <f t="shared" si="41"/>
        <v>3</v>
      </c>
      <c r="X132" s="73" t="b">
        <f>COUNTIF('Power Curve'!$D$2:$D$31,W132)&gt;0</f>
        <v>0</v>
      </c>
      <c r="Y132" s="73" t="b">
        <f t="shared" si="42"/>
        <v>0</v>
      </c>
      <c r="Z132" s="73" t="b">
        <f t="shared" ref="Z132:Z195" si="49">AND(X132,NOT(Y132))</f>
        <v>0</v>
      </c>
      <c r="AA132" s="34" t="str">
        <f t="shared" si="43"/>
        <v/>
      </c>
      <c r="AB132" s="35" t="str">
        <f t="shared" ref="AB132:AB195" si="50">IF(Z132,TEXT(ROUND(O132+0.05,1)-0.1,"0.0")&amp;"-"&amp;TEXT(ROUND(O132+0.05,1),"0.0"),"")</f>
        <v/>
      </c>
      <c r="AC132" s="36" t="str">
        <f t="shared" si="44"/>
        <v/>
      </c>
      <c r="AD132" s="36" t="str">
        <f t="shared" si="45"/>
        <v/>
      </c>
      <c r="AE132" s="35" t="str">
        <f t="shared" si="46"/>
        <v/>
      </c>
      <c r="AF132" s="36" t="str">
        <f t="shared" si="47"/>
        <v/>
      </c>
    </row>
    <row r="133" spans="5:32" x14ac:dyDescent="0.3">
      <c r="E133" s="12">
        <v>40824.909722222219</v>
      </c>
      <c r="F133" s="16">
        <v>3.82</v>
      </c>
      <c r="G133" s="16">
        <v>41.679998397827198</v>
      </c>
      <c r="H133" s="29">
        <v>1.189764964828671</v>
      </c>
      <c r="I133" s="26">
        <v>335.1</v>
      </c>
      <c r="J133" s="30">
        <v>3.6649214659685868E-2</v>
      </c>
      <c r="K133" s="31">
        <v>0.22900216020111208</v>
      </c>
      <c r="L133" s="108">
        <f ca="1">REWS!R133</f>
        <v>3.8157354219837054</v>
      </c>
      <c r="M133" s="22">
        <f t="shared" si="34"/>
        <v>3.7830178633364047</v>
      </c>
      <c r="N133" s="22">
        <f t="shared" ca="1" si="35"/>
        <v>3.7787945714999562</v>
      </c>
      <c r="O133" s="22">
        <f t="shared" si="36"/>
        <v>-5.7272418250628981E-2</v>
      </c>
      <c r="P133" s="81">
        <f t="shared" ca="1" si="37"/>
        <v>4</v>
      </c>
      <c r="Q133" s="22">
        <f t="shared" ca="1" si="38"/>
        <v>0.7329760605927057</v>
      </c>
      <c r="R133" s="3">
        <f ca="1">IF(N133&gt;'Power Curve'!$C$37,0,INDEX(Ci,$P133,1)*POWER(1-Q133,3)+INDEX(Ci,$P133,2)*3*Q133*POWER(1-Q133,2)+INDEX(Ci,$P133,3)*3*POWER(Q133,2)*(1-Q133)+INDEX(Ci,$P133,4)*POWER(Q133,3))</f>
        <v>46.853397114788876</v>
      </c>
      <c r="S133" s="3">
        <f t="shared" si="39"/>
        <v>41.679998397827198</v>
      </c>
      <c r="T133" s="3">
        <f t="shared" ca="1" si="40"/>
        <v>5.1733987169616782</v>
      </c>
      <c r="U133" s="3">
        <f t="shared" ca="1" si="48"/>
        <v>5.1733987169616782</v>
      </c>
      <c r="W133" s="34">
        <f t="shared" si="41"/>
        <v>4</v>
      </c>
      <c r="X133" s="73" t="b">
        <f>COUNTIF('Power Curve'!$D$2:$D$31,W133)&gt;0</f>
        <v>1</v>
      </c>
      <c r="Y133" s="73" t="b">
        <f t="shared" si="42"/>
        <v>0</v>
      </c>
      <c r="Z133" s="73" t="b">
        <f t="shared" si="49"/>
        <v>1</v>
      </c>
      <c r="AA133" s="34" t="str">
        <f t="shared" si="43"/>
        <v>Outer</v>
      </c>
      <c r="AB133" s="35" t="str">
        <f t="shared" si="50"/>
        <v>-0.1-0.0</v>
      </c>
      <c r="AC133" s="36" t="str">
        <f t="shared" si="44"/>
        <v>21-22</v>
      </c>
      <c r="AD133" s="36" t="str">
        <f t="shared" si="45"/>
        <v>Oct</v>
      </c>
      <c r="AE133" s="35" t="str">
        <f t="shared" si="46"/>
        <v>335-345</v>
      </c>
      <c r="AF133" s="36" t="str">
        <f t="shared" si="47"/>
        <v>LWS-LTI</v>
      </c>
    </row>
    <row r="134" spans="5:32" x14ac:dyDescent="0.3">
      <c r="E134" s="12">
        <v>40824.916666666664</v>
      </c>
      <c r="F134" s="16">
        <v>4.32</v>
      </c>
      <c r="G134" s="16">
        <v>98.250000000000398</v>
      </c>
      <c r="H134" s="29">
        <v>1.1894609104347789</v>
      </c>
      <c r="I134" s="26">
        <v>339</v>
      </c>
      <c r="J134" s="30">
        <v>5.0925925925925923E-2</v>
      </c>
      <c r="K134" s="31">
        <v>0.3103886828139959</v>
      </c>
      <c r="L134" s="108">
        <f ca="1">REWS!R134</f>
        <v>4.2651168029791764</v>
      </c>
      <c r="M134" s="22">
        <f t="shared" si="34"/>
        <v>4.2778127971474342</v>
      </c>
      <c r="N134" s="22">
        <f t="shared" ca="1" si="35"/>
        <v>4.2234655650724235</v>
      </c>
      <c r="O134" s="22">
        <f t="shared" si="36"/>
        <v>1.9199733780778133E-2</v>
      </c>
      <c r="P134" s="81">
        <f t="shared" ca="1" si="37"/>
        <v>5</v>
      </c>
      <c r="Q134" s="22">
        <f t="shared" ca="1" si="38"/>
        <v>7.9906445294775919E-2</v>
      </c>
      <c r="R134" s="3">
        <f ca="1">IF(N134&gt;'Power Curve'!$C$37,0,INDEX(Ci,$P134,1)*POWER(1-Q134,3)+INDEX(Ci,$P134,2)*3*Q134*POWER(1-Q134,2)+INDEX(Ci,$P134,3)*3*POWER(Q134,2)*(1-Q134)+INDEX(Ci,$P134,4)*POWER(Q134,3))</f>
        <v>84.031984488542747</v>
      </c>
      <c r="S134" s="3">
        <f t="shared" si="39"/>
        <v>98.250000000000398</v>
      </c>
      <c r="T134" s="3">
        <f t="shared" ca="1" si="40"/>
        <v>-14.218015511457651</v>
      </c>
      <c r="U134" s="3">
        <f t="shared" ca="1" si="48"/>
        <v>14.218015511457651</v>
      </c>
      <c r="W134" s="34">
        <f t="shared" si="41"/>
        <v>4</v>
      </c>
      <c r="X134" s="73" t="b">
        <f>COUNTIF('Power Curve'!$D$2:$D$31,W134)&gt;0</f>
        <v>1</v>
      </c>
      <c r="Y134" s="73" t="b">
        <f t="shared" si="42"/>
        <v>0</v>
      </c>
      <c r="Z134" s="73" t="b">
        <f t="shared" si="49"/>
        <v>1</v>
      </c>
      <c r="AA134" s="34" t="str">
        <f t="shared" si="43"/>
        <v>Outer</v>
      </c>
      <c r="AB134" s="35" t="str">
        <f t="shared" si="50"/>
        <v>0.0-0.1</v>
      </c>
      <c r="AC134" s="36" t="str">
        <f t="shared" si="44"/>
        <v>22-23</v>
      </c>
      <c r="AD134" s="36" t="str">
        <f t="shared" si="45"/>
        <v>Oct</v>
      </c>
      <c r="AE134" s="35" t="str">
        <f t="shared" si="46"/>
        <v>335-345</v>
      </c>
      <c r="AF134" s="36" t="str">
        <f t="shared" si="47"/>
        <v>LWS-LTI</v>
      </c>
    </row>
    <row r="135" spans="5:32" x14ac:dyDescent="0.3">
      <c r="E135" s="12">
        <v>40824.923611111109</v>
      </c>
      <c r="F135" s="16">
        <v>4.04</v>
      </c>
      <c r="G135" s="16">
        <v>58.699996948242202</v>
      </c>
      <c r="H135" s="29">
        <v>1.189634636622525</v>
      </c>
      <c r="I135" s="26">
        <v>347.4</v>
      </c>
      <c r="J135" s="30">
        <v>4.9504950495049507E-2</v>
      </c>
      <c r="K135" s="31">
        <v>0.26898104260367461</v>
      </c>
      <c r="L135" s="108">
        <f ca="1">REWS!R135</f>
        <v>3.970483291447596</v>
      </c>
      <c r="M135" s="22">
        <f t="shared" si="34"/>
        <v>4.0007419094554555</v>
      </c>
      <c r="N135" s="22">
        <f t="shared" ca="1" si="35"/>
        <v>3.9319007190314448</v>
      </c>
      <c r="O135" s="22">
        <f t="shared" si="36"/>
        <v>-2.3622465072110799E-2</v>
      </c>
      <c r="P135" s="81">
        <f t="shared" ca="1" si="37"/>
        <v>4</v>
      </c>
      <c r="Q135" s="22">
        <f t="shared" ca="1" si="38"/>
        <v>0.84205822721663881</v>
      </c>
      <c r="R135" s="3">
        <f ca="1">IF(N135&gt;'Power Curve'!$C$37,0,INDEX(Ci,$P135,1)*POWER(1-Q135,3)+INDEX(Ci,$P135,2)*3*Q135*POWER(1-Q135,2)+INDEX(Ci,$P135,3)*3*POWER(Q135,2)*(1-Q135)+INDEX(Ci,$P135,4)*POWER(Q135,3))</f>
        <v>59.000438645035693</v>
      </c>
      <c r="S135" s="3">
        <f t="shared" si="39"/>
        <v>58.699996948242202</v>
      </c>
      <c r="T135" s="3">
        <f t="shared" ca="1" si="40"/>
        <v>0.30044169679349153</v>
      </c>
      <c r="U135" s="3">
        <f t="shared" ca="1" si="48"/>
        <v>0.30044169679349153</v>
      </c>
      <c r="W135" s="34">
        <f t="shared" si="41"/>
        <v>4</v>
      </c>
      <c r="X135" s="73" t="b">
        <f>COUNTIF('Power Curve'!$D$2:$D$31,W135)&gt;0</f>
        <v>1</v>
      </c>
      <c r="Y135" s="73" t="b">
        <f t="shared" si="42"/>
        <v>0</v>
      </c>
      <c r="Z135" s="73" t="b">
        <f t="shared" si="49"/>
        <v>1</v>
      </c>
      <c r="AA135" s="34" t="str">
        <f t="shared" si="43"/>
        <v>Outer</v>
      </c>
      <c r="AB135" s="35" t="str">
        <f t="shared" si="50"/>
        <v>-0.1-0.0</v>
      </c>
      <c r="AC135" s="36" t="str">
        <f t="shared" si="44"/>
        <v>22-23</v>
      </c>
      <c r="AD135" s="36" t="str">
        <f t="shared" si="45"/>
        <v>Oct</v>
      </c>
      <c r="AE135" s="35" t="str">
        <f t="shared" si="46"/>
        <v>345-355</v>
      </c>
      <c r="AF135" s="36" t="str">
        <f t="shared" si="47"/>
        <v>LWS-LTI</v>
      </c>
    </row>
    <row r="136" spans="5:32" x14ac:dyDescent="0.3">
      <c r="E136" s="12">
        <v>40824.930555555555</v>
      </c>
      <c r="F136" s="16">
        <v>3.9</v>
      </c>
      <c r="G136" s="16">
        <v>41.2299995422363</v>
      </c>
      <c r="H136" s="29">
        <v>1.1899387801103616</v>
      </c>
      <c r="I136" s="26">
        <v>346.2</v>
      </c>
      <c r="J136" s="30">
        <v>2.8205128205128206E-2</v>
      </c>
      <c r="K136" s="31">
        <v>0.29293164812395084</v>
      </c>
      <c r="L136" s="108">
        <f ca="1">REWS!R136</f>
        <v>3.8687139006008735</v>
      </c>
      <c r="M136" s="22">
        <f t="shared" si="34"/>
        <v>3.8624314402719646</v>
      </c>
      <c r="N136" s="22">
        <f t="shared" ca="1" si="35"/>
        <v>3.8314467187430776</v>
      </c>
      <c r="O136" s="22">
        <f t="shared" si="36"/>
        <v>-4.4998793939242367E-2</v>
      </c>
      <c r="P136" s="81">
        <f t="shared" ca="1" si="37"/>
        <v>4</v>
      </c>
      <c r="Q136" s="22">
        <f t="shared" ca="1" si="38"/>
        <v>0.77048866469961019</v>
      </c>
      <c r="R136" s="3">
        <f ca="1">IF(N136&gt;'Power Curve'!$C$37,0,INDEX(Ci,$P136,1)*POWER(1-Q136,3)+INDEX(Ci,$P136,2)*3*Q136*POWER(1-Q136,2)+INDEX(Ci,$P136,3)*3*POWER(Q136,2)*(1-Q136)+INDEX(Ci,$P136,4)*POWER(Q136,3))</f>
        <v>50.955295577910491</v>
      </c>
      <c r="S136" s="3">
        <f t="shared" si="39"/>
        <v>41.2299995422363</v>
      </c>
      <c r="T136" s="3">
        <f t="shared" ca="1" si="40"/>
        <v>9.7252960356741909</v>
      </c>
      <c r="U136" s="3">
        <f t="shared" ca="1" si="48"/>
        <v>9.7252960356741909</v>
      </c>
      <c r="W136" s="34">
        <f t="shared" si="41"/>
        <v>4</v>
      </c>
      <c r="X136" s="73" t="b">
        <f>COUNTIF('Power Curve'!$D$2:$D$31,W136)&gt;0</f>
        <v>1</v>
      </c>
      <c r="Y136" s="73" t="b">
        <f t="shared" si="42"/>
        <v>0</v>
      </c>
      <c r="Z136" s="73" t="b">
        <f t="shared" si="49"/>
        <v>1</v>
      </c>
      <c r="AA136" s="34" t="str">
        <f t="shared" si="43"/>
        <v>Outer</v>
      </c>
      <c r="AB136" s="35" t="str">
        <f t="shared" si="50"/>
        <v>-0.1-0.0</v>
      </c>
      <c r="AC136" s="36" t="str">
        <f t="shared" si="44"/>
        <v>22-23</v>
      </c>
      <c r="AD136" s="36" t="str">
        <f t="shared" si="45"/>
        <v>Oct</v>
      </c>
      <c r="AE136" s="35" t="str">
        <f t="shared" si="46"/>
        <v>345-355</v>
      </c>
      <c r="AF136" s="36" t="str">
        <f t="shared" si="47"/>
        <v>LWS-LTI</v>
      </c>
    </row>
    <row r="137" spans="5:32" x14ac:dyDescent="0.3">
      <c r="E137" s="12">
        <v>40824.9375</v>
      </c>
      <c r="F137" s="16">
        <v>3.62</v>
      </c>
      <c r="G137" s="16">
        <v>5.79000043869015</v>
      </c>
      <c r="H137" s="29">
        <v>1.1901995981480999</v>
      </c>
      <c r="I137" s="26">
        <v>344.8</v>
      </c>
      <c r="J137" s="30">
        <v>4.4198895027624308E-2</v>
      </c>
      <c r="K137" s="31">
        <v>0.49023202512272601</v>
      </c>
      <c r="L137" s="108">
        <f ca="1">REWS!R137</f>
        <v>3.5253417501411128</v>
      </c>
      <c r="M137" s="22">
        <f t="shared" si="34"/>
        <v>3.5853905878535355</v>
      </c>
      <c r="N137" s="22">
        <f t="shared" ca="1" si="35"/>
        <v>3.4916373287080265</v>
      </c>
      <c r="O137" s="22">
        <f t="shared" si="36"/>
        <v>-8.7816350743783106E-2</v>
      </c>
      <c r="P137" s="81">
        <f t="shared" ca="1" si="37"/>
        <v>4</v>
      </c>
      <c r="Q137" s="22">
        <f t="shared" ca="1" si="38"/>
        <v>0.52838770989270323</v>
      </c>
      <c r="R137" s="3">
        <f ca="1">IF(N137&gt;'Power Curve'!$C$37,0,INDEX(Ci,$P137,1)*POWER(1-Q137,3)+INDEX(Ci,$P137,2)*3*Q137*POWER(1-Q137,2)+INDEX(Ci,$P137,3)*3*POWER(Q137,2)*(1-Q137)+INDEX(Ci,$P137,4)*POWER(Q137,3))</f>
        <v>26.442713478517895</v>
      </c>
      <c r="S137" s="3">
        <f t="shared" si="39"/>
        <v>5.79000043869015</v>
      </c>
      <c r="T137" s="3">
        <f t="shared" ca="1" si="40"/>
        <v>20.652713039827745</v>
      </c>
      <c r="U137" s="3">
        <f t="shared" ca="1" si="48"/>
        <v>20.652713039827745</v>
      </c>
      <c r="W137" s="34">
        <f t="shared" si="41"/>
        <v>4</v>
      </c>
      <c r="X137" s="73" t="b">
        <f>COUNTIF('Power Curve'!$D$2:$D$31,W137)&gt;0</f>
        <v>1</v>
      </c>
      <c r="Y137" s="73" t="b">
        <f t="shared" si="42"/>
        <v>0</v>
      </c>
      <c r="Z137" s="73" t="b">
        <f t="shared" si="49"/>
        <v>1</v>
      </c>
      <c r="AA137" s="34" t="str">
        <f t="shared" si="43"/>
        <v>Outer</v>
      </c>
      <c r="AB137" s="35" t="str">
        <f t="shared" si="50"/>
        <v>-0.1-0.0</v>
      </c>
      <c r="AC137" s="36" t="str">
        <f t="shared" si="44"/>
        <v>22-23</v>
      </c>
      <c r="AD137" s="36" t="str">
        <f t="shared" si="45"/>
        <v>Oct</v>
      </c>
      <c r="AE137" s="35" t="str">
        <f t="shared" si="46"/>
        <v>335-345</v>
      </c>
      <c r="AF137" s="36" t="str">
        <f t="shared" si="47"/>
        <v>LWS-LTI</v>
      </c>
    </row>
    <row r="138" spans="5:32" x14ac:dyDescent="0.3">
      <c r="E138" s="12">
        <v>40824.944444444445</v>
      </c>
      <c r="F138" s="16">
        <v>3.82</v>
      </c>
      <c r="G138" s="16">
        <v>17.420000076293967</v>
      </c>
      <c r="H138" s="29">
        <v>1.1905475333523374</v>
      </c>
      <c r="I138" s="26">
        <v>336.9</v>
      </c>
      <c r="J138" s="30">
        <v>4.9738219895287962E-2</v>
      </c>
      <c r="K138" s="31">
        <v>0.53788704979989521</v>
      </c>
      <c r="L138" s="108">
        <f ca="1">REWS!R138</f>
        <v>3.6779903004938532</v>
      </c>
      <c r="M138" s="22">
        <f t="shared" si="34"/>
        <v>3.783847108872338</v>
      </c>
      <c r="N138" s="22">
        <f t="shared" ca="1" si="35"/>
        <v>3.6431814044461177</v>
      </c>
      <c r="O138" s="22">
        <f t="shared" si="36"/>
        <v>-5.7144255679911396E-2</v>
      </c>
      <c r="P138" s="81">
        <f t="shared" ca="1" si="37"/>
        <v>4</v>
      </c>
      <c r="Q138" s="22">
        <f t="shared" ca="1" si="38"/>
        <v>0.63635696120661678</v>
      </c>
      <c r="R138" s="3">
        <f ca="1">IF(N138&gt;'Power Curve'!$C$37,0,INDEX(Ci,$P138,1)*POWER(1-Q138,3)+INDEX(Ci,$P138,2)*3*Q138*POWER(1-Q138,2)+INDEX(Ci,$P138,3)*3*POWER(Q138,2)*(1-Q138)+INDEX(Ci,$P138,4)*POWER(Q138,3))</f>
        <v>36.750015308501432</v>
      </c>
      <c r="S138" s="3">
        <f t="shared" si="39"/>
        <v>17.420000076293967</v>
      </c>
      <c r="T138" s="3">
        <f t="shared" ca="1" si="40"/>
        <v>19.330015232207465</v>
      </c>
      <c r="U138" s="3">
        <f t="shared" ca="1" si="48"/>
        <v>19.330015232207465</v>
      </c>
      <c r="W138" s="34">
        <f t="shared" si="41"/>
        <v>4</v>
      </c>
      <c r="X138" s="73" t="b">
        <f>COUNTIF('Power Curve'!$D$2:$D$31,W138)&gt;0</f>
        <v>1</v>
      </c>
      <c r="Y138" s="73" t="b">
        <f t="shared" si="42"/>
        <v>0</v>
      </c>
      <c r="Z138" s="73" t="b">
        <f t="shared" si="49"/>
        <v>1</v>
      </c>
      <c r="AA138" s="34" t="str">
        <f t="shared" si="43"/>
        <v>Outer</v>
      </c>
      <c r="AB138" s="35" t="str">
        <f t="shared" si="50"/>
        <v>-0.1-0.0</v>
      </c>
      <c r="AC138" s="36" t="str">
        <f t="shared" si="44"/>
        <v>22-23</v>
      </c>
      <c r="AD138" s="36" t="str">
        <f t="shared" si="45"/>
        <v>Oct</v>
      </c>
      <c r="AE138" s="35" t="str">
        <f t="shared" si="46"/>
        <v>335-345</v>
      </c>
      <c r="AF138" s="36" t="str">
        <f t="shared" si="47"/>
        <v>LWS-LTI</v>
      </c>
    </row>
    <row r="139" spans="5:32" x14ac:dyDescent="0.3">
      <c r="E139" s="12">
        <v>40824.951388888891</v>
      </c>
      <c r="F139" s="16">
        <v>4</v>
      </c>
      <c r="G139" s="16">
        <v>60.230003356933608</v>
      </c>
      <c r="H139" s="29">
        <v>1.1906345488762313</v>
      </c>
      <c r="I139" s="26">
        <v>341</v>
      </c>
      <c r="J139" s="30">
        <v>0.03</v>
      </c>
      <c r="K139" s="31">
        <v>0.22637810405609513</v>
      </c>
      <c r="L139" s="108">
        <f ca="1">REWS!R139</f>
        <v>3.962932231749027</v>
      </c>
      <c r="M139" s="22">
        <f t="shared" si="34"/>
        <v>3.9622400964029523</v>
      </c>
      <c r="N139" s="22">
        <f t="shared" ca="1" si="35"/>
        <v>3.9255222469909077</v>
      </c>
      <c r="O139" s="22">
        <f t="shared" si="36"/>
        <v>-2.9573044393038778E-2</v>
      </c>
      <c r="P139" s="81">
        <f t="shared" ca="1" si="37"/>
        <v>4</v>
      </c>
      <c r="Q139" s="22">
        <f t="shared" ca="1" si="38"/>
        <v>0.8375138143295674</v>
      </c>
      <c r="R139" s="3">
        <f ca="1">IF(N139&gt;'Power Curve'!$C$37,0,INDEX(Ci,$P139,1)*POWER(1-Q139,3)+INDEX(Ci,$P139,2)*3*Q139*POWER(1-Q139,2)+INDEX(Ci,$P139,3)*3*POWER(Q139,2)*(1-Q139)+INDEX(Ci,$P139,4)*POWER(Q139,3))</f>
        <v>58.482215658223183</v>
      </c>
      <c r="S139" s="3">
        <f t="shared" si="39"/>
        <v>60.230003356933608</v>
      </c>
      <c r="T139" s="3">
        <f t="shared" ca="1" si="40"/>
        <v>-1.7477876987104253</v>
      </c>
      <c r="U139" s="3">
        <f t="shared" ca="1" si="48"/>
        <v>1.7477876987104253</v>
      </c>
      <c r="W139" s="34">
        <f t="shared" si="41"/>
        <v>4</v>
      </c>
      <c r="X139" s="73" t="b">
        <f>COUNTIF('Power Curve'!$D$2:$D$31,W139)&gt;0</f>
        <v>1</v>
      </c>
      <c r="Y139" s="73" t="b">
        <f t="shared" si="42"/>
        <v>0</v>
      </c>
      <c r="Z139" s="73" t="b">
        <f t="shared" si="49"/>
        <v>1</v>
      </c>
      <c r="AA139" s="34" t="str">
        <f t="shared" si="43"/>
        <v>Outer</v>
      </c>
      <c r="AB139" s="35" t="str">
        <f t="shared" si="50"/>
        <v>-0.1-0.0</v>
      </c>
      <c r="AC139" s="36" t="str">
        <f t="shared" si="44"/>
        <v>22-23</v>
      </c>
      <c r="AD139" s="36" t="str">
        <f t="shared" si="45"/>
        <v>Oct</v>
      </c>
      <c r="AE139" s="35" t="str">
        <f t="shared" si="46"/>
        <v>335-345</v>
      </c>
      <c r="AF139" s="36" t="str">
        <f t="shared" si="47"/>
        <v>LWS-LTI</v>
      </c>
    </row>
    <row r="140" spans="5:32" x14ac:dyDescent="0.3">
      <c r="E140" s="12">
        <v>40824.958333333336</v>
      </c>
      <c r="F140" s="16">
        <v>3.7</v>
      </c>
      <c r="G140" s="16">
        <v>25.170000076293896</v>
      </c>
      <c r="H140" s="29">
        <v>1.1907949678563259</v>
      </c>
      <c r="I140" s="26">
        <v>356.3</v>
      </c>
      <c r="J140" s="30">
        <v>4.8648648648648644E-2</v>
      </c>
      <c r="K140" s="31">
        <v>0.39458174293858134</v>
      </c>
      <c r="L140" s="108">
        <f ca="1">REWS!R140</f>
        <v>3.6223360332919969</v>
      </c>
      <c r="M140" s="22">
        <f t="shared" si="34"/>
        <v>3.6652366850804499</v>
      </c>
      <c r="N140" s="22">
        <f t="shared" ca="1" si="35"/>
        <v>3.588302409435304</v>
      </c>
      <c r="O140" s="22">
        <f t="shared" si="36"/>
        <v>-7.5475879027104023E-2</v>
      </c>
      <c r="P140" s="81">
        <f t="shared" ca="1" si="37"/>
        <v>4</v>
      </c>
      <c r="Q140" s="22">
        <f t="shared" ca="1" si="38"/>
        <v>0.59725781480106566</v>
      </c>
      <c r="R140" s="3">
        <f ca="1">IF(N140&gt;'Power Curve'!$C$37,0,INDEX(Ci,$P140,1)*POWER(1-Q140,3)+INDEX(Ci,$P140,2)*3*Q140*POWER(1-Q140,2)+INDEX(Ci,$P140,3)*3*POWER(Q140,2)*(1-Q140)+INDEX(Ci,$P140,4)*POWER(Q140,3))</f>
        <v>32.884182151217537</v>
      </c>
      <c r="S140" s="3">
        <f t="shared" si="39"/>
        <v>25.170000076293896</v>
      </c>
      <c r="T140" s="3">
        <f t="shared" ca="1" si="40"/>
        <v>7.7141820749236416</v>
      </c>
      <c r="U140" s="3">
        <f t="shared" ca="1" si="48"/>
        <v>7.7141820749236416</v>
      </c>
      <c r="W140" s="34">
        <f t="shared" si="41"/>
        <v>4</v>
      </c>
      <c r="X140" s="73" t="b">
        <f>COUNTIF('Power Curve'!$D$2:$D$31,W140)&gt;0</f>
        <v>1</v>
      </c>
      <c r="Y140" s="73" t="b">
        <f t="shared" si="42"/>
        <v>0</v>
      </c>
      <c r="Z140" s="73" t="b">
        <f t="shared" si="49"/>
        <v>1</v>
      </c>
      <c r="AA140" s="34" t="str">
        <f t="shared" si="43"/>
        <v>Outer</v>
      </c>
      <c r="AB140" s="35" t="str">
        <f t="shared" si="50"/>
        <v>-0.1-0.0</v>
      </c>
      <c r="AC140" s="36" t="str">
        <f t="shared" si="44"/>
        <v>23-24</v>
      </c>
      <c r="AD140" s="36" t="str">
        <f t="shared" si="45"/>
        <v>Oct</v>
      </c>
      <c r="AE140" s="35" t="str">
        <f t="shared" si="46"/>
        <v>355-5</v>
      </c>
      <c r="AF140" s="36" t="str">
        <f t="shared" si="47"/>
        <v>LWS-LTI</v>
      </c>
    </row>
    <row r="141" spans="5:32" x14ac:dyDescent="0.3">
      <c r="E141" s="12">
        <v>40825.951388888891</v>
      </c>
      <c r="F141" s="16">
        <v>9.9</v>
      </c>
      <c r="G141" s="16">
        <v>1357.340026855471</v>
      </c>
      <c r="H141" s="29">
        <v>1.1697997909011619</v>
      </c>
      <c r="I141" s="26">
        <v>202.8</v>
      </c>
      <c r="J141" s="30">
        <v>6.8686868686868685E-2</v>
      </c>
      <c r="K141" s="31">
        <v>0.1391593108930019</v>
      </c>
      <c r="L141" s="108">
        <f ca="1">REWS!R141</f>
        <v>9.8407419899371238</v>
      </c>
      <c r="M141" s="22">
        <f t="shared" si="34"/>
        <v>9.7490061605991283</v>
      </c>
      <c r="N141" s="22">
        <f t="shared" ca="1" si="35"/>
        <v>9.6906519479559137</v>
      </c>
      <c r="O141" s="22">
        <f t="shared" si="36"/>
        <v>0.86479030493018927</v>
      </c>
      <c r="P141" s="81">
        <f t="shared" ca="1" si="37"/>
        <v>10</v>
      </c>
      <c r="Q141" s="22">
        <f t="shared" ca="1" si="38"/>
        <v>0.72440565844879112</v>
      </c>
      <c r="R141" s="3">
        <f ca="1">IF(N141&gt;'Power Curve'!$C$37,0,INDEX(Ci,$P141,1)*POWER(1-Q141,3)+INDEX(Ci,$P141,2)*3*Q141*POWER(1-Q141,2)+INDEX(Ci,$P141,3)*3*POWER(Q141,2)*(1-Q141)+INDEX(Ci,$P141,4)*POWER(Q141,3))</f>
        <v>1437.0297849225067</v>
      </c>
      <c r="S141" s="3">
        <f t="shared" si="39"/>
        <v>1357.340026855471</v>
      </c>
      <c r="T141" s="3">
        <f t="shared" ca="1" si="40"/>
        <v>79.689758067035655</v>
      </c>
      <c r="U141" s="3">
        <f t="shared" ca="1" si="48"/>
        <v>79.689758067035655</v>
      </c>
      <c r="W141" s="34">
        <f t="shared" si="41"/>
        <v>10</v>
      </c>
      <c r="X141" s="73" t="b">
        <f>COUNTIF('Power Curve'!$D$2:$D$31,W141)&gt;0</f>
        <v>1</v>
      </c>
      <c r="Y141" s="73" t="b">
        <f t="shared" si="42"/>
        <v>0</v>
      </c>
      <c r="Z141" s="73" t="b">
        <f t="shared" si="49"/>
        <v>1</v>
      </c>
      <c r="AA141" s="34" t="str">
        <f t="shared" si="43"/>
        <v>Outer</v>
      </c>
      <c r="AB141" s="35" t="str">
        <f t="shared" si="50"/>
        <v>0.8-0.9</v>
      </c>
      <c r="AC141" s="36" t="str">
        <f t="shared" si="44"/>
        <v>22-23</v>
      </c>
      <c r="AD141" s="36" t="str">
        <f t="shared" si="45"/>
        <v>Oct</v>
      </c>
      <c r="AE141" s="35" t="str">
        <f t="shared" si="46"/>
        <v>195-205</v>
      </c>
      <c r="AF141" s="36" t="str">
        <f t="shared" si="47"/>
        <v>HWS-LTI</v>
      </c>
    </row>
    <row r="142" spans="5:32" x14ac:dyDescent="0.3">
      <c r="E142" s="12">
        <v>40825.958333333336</v>
      </c>
      <c r="F142" s="16">
        <v>9.82</v>
      </c>
      <c r="G142" s="16">
        <v>1061.960025787354</v>
      </c>
      <c r="H142" s="29">
        <v>1.1699474204278884</v>
      </c>
      <c r="I142" s="26">
        <v>206</v>
      </c>
      <c r="J142" s="30">
        <v>6.313645621181263E-2</v>
      </c>
      <c r="K142" s="31">
        <v>0.31358831554438282</v>
      </c>
      <c r="L142" s="108">
        <f ca="1">REWS!R142</f>
        <v>9.7839991500096701</v>
      </c>
      <c r="M142" s="22">
        <f t="shared" si="34"/>
        <v>9.6706330920975887</v>
      </c>
      <c r="N142" s="22">
        <f t="shared" ca="1" si="35"/>
        <v>9.6351798322951314</v>
      </c>
      <c r="O142" s="22">
        <f t="shared" si="36"/>
        <v>0.85267749455144248</v>
      </c>
      <c r="P142" s="81">
        <f t="shared" ca="1" si="37"/>
        <v>10</v>
      </c>
      <c r="Q142" s="22">
        <f t="shared" ca="1" si="38"/>
        <v>0.6654423942440767</v>
      </c>
      <c r="R142" s="3">
        <f ca="1">IF(N142&gt;'Power Curve'!$C$37,0,INDEX(Ci,$P142,1)*POWER(1-Q142,3)+INDEX(Ci,$P142,2)*3*Q142*POWER(1-Q142,2)+INDEX(Ci,$P142,3)*3*POWER(Q142,2)*(1-Q142)+INDEX(Ci,$P142,4)*POWER(Q142,3))</f>
        <v>1418.0763029262459</v>
      </c>
      <c r="S142" s="3">
        <f t="shared" si="39"/>
        <v>1061.960025787354</v>
      </c>
      <c r="T142" s="3">
        <f t="shared" ca="1" si="40"/>
        <v>356.11627713889197</v>
      </c>
      <c r="U142" s="3">
        <f t="shared" ca="1" si="48"/>
        <v>356.11627713889197</v>
      </c>
      <c r="W142" s="34">
        <f t="shared" si="41"/>
        <v>10</v>
      </c>
      <c r="X142" s="73" t="b">
        <f>COUNTIF('Power Curve'!$D$2:$D$31,W142)&gt;0</f>
        <v>1</v>
      </c>
      <c r="Y142" s="73" t="b">
        <f t="shared" si="42"/>
        <v>0</v>
      </c>
      <c r="Z142" s="73" t="b">
        <f t="shared" si="49"/>
        <v>1</v>
      </c>
      <c r="AA142" s="34" t="str">
        <f t="shared" si="43"/>
        <v>Outer</v>
      </c>
      <c r="AB142" s="35" t="str">
        <f t="shared" si="50"/>
        <v>0.8-0.9</v>
      </c>
      <c r="AC142" s="36" t="str">
        <f t="shared" si="44"/>
        <v>23-24</v>
      </c>
      <c r="AD142" s="36" t="str">
        <f t="shared" si="45"/>
        <v>Oct</v>
      </c>
      <c r="AE142" s="35" t="str">
        <f t="shared" si="46"/>
        <v>205-215</v>
      </c>
      <c r="AF142" s="36" t="str">
        <f t="shared" si="47"/>
        <v>HWS-LTI</v>
      </c>
    </row>
    <row r="143" spans="5:32" x14ac:dyDescent="0.3">
      <c r="E143" s="12">
        <v>40835.409722222219</v>
      </c>
      <c r="F143" s="16">
        <v>13.2</v>
      </c>
      <c r="G143" s="16">
        <v>1988.109970092778</v>
      </c>
      <c r="H143" s="29">
        <v>1.1567119843366733</v>
      </c>
      <c r="I143" s="26">
        <v>202.2</v>
      </c>
      <c r="J143" s="30">
        <v>8.7121212121212113E-2</v>
      </c>
      <c r="K143" s="31">
        <v>0.15988264787859785</v>
      </c>
      <c r="L143" s="108">
        <f ca="1">REWS!R143</f>
        <v>13.131680298347387</v>
      </c>
      <c r="M143" s="22">
        <f t="shared" si="34"/>
        <v>12.950016249707305</v>
      </c>
      <c r="N143" s="22">
        <f t="shared" ca="1" si="35"/>
        <v>12.882990397693936</v>
      </c>
      <c r="O143" s="22">
        <f t="shared" si="36"/>
        <v>1.3595167329130537</v>
      </c>
      <c r="P143" s="81">
        <f t="shared" ca="1" si="37"/>
        <v>13</v>
      </c>
      <c r="Q143" s="22">
        <f t="shared" ca="1" si="38"/>
        <v>0.88995849356088308</v>
      </c>
      <c r="R143" s="3">
        <f ca="1">IF(N143&gt;'Power Curve'!$C$37,0,INDEX(Ci,$P143,1)*POWER(1-Q143,3)+INDEX(Ci,$P143,2)*3*Q143*POWER(1-Q143,2)+INDEX(Ci,$P143,3)*3*POWER(Q143,2)*(1-Q143)+INDEX(Ci,$P143,4)*POWER(Q143,3))</f>
        <v>1950.2027021171511</v>
      </c>
      <c r="S143" s="3">
        <f t="shared" si="39"/>
        <v>1988.109970092778</v>
      </c>
      <c r="T143" s="3">
        <f t="shared" ca="1" si="40"/>
        <v>-37.907267975626837</v>
      </c>
      <c r="U143" s="3">
        <f t="shared" ca="1" si="48"/>
        <v>37.907267975626837</v>
      </c>
      <c r="W143" s="34">
        <f t="shared" si="41"/>
        <v>13</v>
      </c>
      <c r="X143" s="73" t="b">
        <f>COUNTIF('Power Curve'!$D$2:$D$31,W143)&gt;0</f>
        <v>1</v>
      </c>
      <c r="Y143" s="73" t="b">
        <f t="shared" si="42"/>
        <v>0</v>
      </c>
      <c r="Z143" s="73" t="b">
        <f t="shared" si="49"/>
        <v>1</v>
      </c>
      <c r="AA143" s="34" t="str">
        <f t="shared" si="43"/>
        <v>Outer</v>
      </c>
      <c r="AB143" s="35" t="str">
        <f t="shared" si="50"/>
        <v>1.3-1.4</v>
      </c>
      <c r="AC143" s="36" t="str">
        <f t="shared" si="44"/>
        <v>9-10</v>
      </c>
      <c r="AD143" s="36" t="str">
        <f t="shared" si="45"/>
        <v>Oct</v>
      </c>
      <c r="AE143" s="35" t="str">
        <f t="shared" si="46"/>
        <v>195-205</v>
      </c>
      <c r="AF143" s="36" t="str">
        <f t="shared" si="47"/>
        <v>HWS-LTI</v>
      </c>
    </row>
    <row r="144" spans="5:32" x14ac:dyDescent="0.3">
      <c r="E144" s="12">
        <v>40835.416666666664</v>
      </c>
      <c r="F144" s="16">
        <v>12.76</v>
      </c>
      <c r="G144" s="16">
        <v>1978.2499694824269</v>
      </c>
      <c r="H144" s="29">
        <v>1.1569241628274078</v>
      </c>
      <c r="I144" s="26">
        <v>203</v>
      </c>
      <c r="J144" s="30">
        <v>9.6394984326018812E-2</v>
      </c>
      <c r="K144" s="31">
        <v>0.19149726232658684</v>
      </c>
      <c r="L144" s="108">
        <f ca="1">REWS!R144</f>
        <v>12.762760111266754</v>
      </c>
      <c r="M144" s="22">
        <f t="shared" si="34"/>
        <v>12.519114418317704</v>
      </c>
      <c r="N144" s="22">
        <f t="shared" ca="1" si="35"/>
        <v>12.521822423706087</v>
      </c>
      <c r="O144" s="22">
        <f t="shared" si="36"/>
        <v>1.2929194658253873</v>
      </c>
      <c r="P144" s="81">
        <f t="shared" ca="1" si="37"/>
        <v>13</v>
      </c>
      <c r="Q144" s="22">
        <f t="shared" ca="1" si="38"/>
        <v>0.51814160249730112</v>
      </c>
      <c r="R144" s="3">
        <f ca="1">IF(N144&gt;'Power Curve'!$C$37,0,INDEX(Ci,$P144,1)*POWER(1-Q144,3)+INDEX(Ci,$P144,2)*3*Q144*POWER(1-Q144,2)+INDEX(Ci,$P144,3)*3*POWER(Q144,2)*(1-Q144)+INDEX(Ci,$P144,4)*POWER(Q144,3))</f>
        <v>1939.3914577989133</v>
      </c>
      <c r="S144" s="3">
        <f t="shared" si="39"/>
        <v>1978.2499694824269</v>
      </c>
      <c r="T144" s="3">
        <f t="shared" ca="1" si="40"/>
        <v>-38.858511683513598</v>
      </c>
      <c r="U144" s="3">
        <f t="shared" ca="1" si="48"/>
        <v>38.858511683513598</v>
      </c>
      <c r="W144" s="34">
        <f t="shared" si="41"/>
        <v>13</v>
      </c>
      <c r="X144" s="73" t="b">
        <f>COUNTIF('Power Curve'!$D$2:$D$31,W144)&gt;0</f>
        <v>1</v>
      </c>
      <c r="Y144" s="73" t="b">
        <f t="shared" si="42"/>
        <v>0</v>
      </c>
      <c r="Z144" s="73" t="b">
        <f t="shared" si="49"/>
        <v>1</v>
      </c>
      <c r="AA144" s="34" t="str">
        <f t="shared" si="43"/>
        <v>Outer</v>
      </c>
      <c r="AB144" s="35" t="str">
        <f t="shared" si="50"/>
        <v>1.2-1.3</v>
      </c>
      <c r="AC144" s="36" t="str">
        <f t="shared" si="44"/>
        <v>10-11</v>
      </c>
      <c r="AD144" s="36" t="str">
        <f t="shared" si="45"/>
        <v>Oct</v>
      </c>
      <c r="AE144" s="35" t="str">
        <f t="shared" si="46"/>
        <v>195-205</v>
      </c>
      <c r="AF144" s="36" t="str">
        <f t="shared" si="47"/>
        <v>HWS-LTI</v>
      </c>
    </row>
    <row r="145" spans="5:32" x14ac:dyDescent="0.3">
      <c r="E145" s="12">
        <v>40835.423611111109</v>
      </c>
      <c r="F145" s="16">
        <v>12.3</v>
      </c>
      <c r="G145" s="16">
        <v>1833.969970703128</v>
      </c>
      <c r="H145" s="29">
        <v>1.1573084254999295</v>
      </c>
      <c r="I145" s="26">
        <v>206.9</v>
      </c>
      <c r="J145" s="30">
        <v>0.1130081300813008</v>
      </c>
      <c r="K145" s="31">
        <v>0.20367171277171689</v>
      </c>
      <c r="L145" s="108">
        <f ca="1">REWS!R145</f>
        <v>12.283021466530309</v>
      </c>
      <c r="M145" s="22">
        <f t="shared" si="34"/>
        <v>12.069134306124472</v>
      </c>
      <c r="N145" s="22">
        <f t="shared" ca="1" si="35"/>
        <v>12.052474452403599</v>
      </c>
      <c r="O145" s="22">
        <f t="shared" si="36"/>
        <v>1.2233735889391608</v>
      </c>
      <c r="P145" s="81">
        <f t="shared" ca="1" si="37"/>
        <v>13</v>
      </c>
      <c r="Q145" s="22">
        <f t="shared" ca="1" si="38"/>
        <v>3.4955063032531701E-2</v>
      </c>
      <c r="R145" s="3">
        <f ca="1">IF(N145&gt;'Power Curve'!$C$37,0,INDEX(Ci,$P145,1)*POWER(1-Q145,3)+INDEX(Ci,$P145,2)*3*Q145*POWER(1-Q145,2)+INDEX(Ci,$P145,3)*3*POWER(Q145,2)*(1-Q145)+INDEX(Ci,$P145,4)*POWER(Q145,3))</f>
        <v>1919.0695518762352</v>
      </c>
      <c r="S145" s="3">
        <f t="shared" si="39"/>
        <v>1833.969970703128</v>
      </c>
      <c r="T145" s="3">
        <f t="shared" ca="1" si="40"/>
        <v>85.099581173107254</v>
      </c>
      <c r="U145" s="3">
        <f t="shared" ca="1" si="48"/>
        <v>85.099581173107254</v>
      </c>
      <c r="W145" s="34">
        <f t="shared" si="41"/>
        <v>12</v>
      </c>
      <c r="X145" s="73" t="b">
        <f>COUNTIF('Power Curve'!$D$2:$D$31,W145)&gt;0</f>
        <v>1</v>
      </c>
      <c r="Y145" s="73" t="b">
        <f t="shared" si="42"/>
        <v>0</v>
      </c>
      <c r="Z145" s="73" t="b">
        <f t="shared" si="49"/>
        <v>1</v>
      </c>
      <c r="AA145" s="34" t="str">
        <f t="shared" si="43"/>
        <v>Inner</v>
      </c>
      <c r="AB145" s="35" t="str">
        <f t="shared" si="50"/>
        <v>1.2-1.3</v>
      </c>
      <c r="AC145" s="36" t="str">
        <f t="shared" si="44"/>
        <v>10-11</v>
      </c>
      <c r="AD145" s="36" t="str">
        <f t="shared" si="45"/>
        <v>Oct</v>
      </c>
      <c r="AE145" s="35" t="str">
        <f t="shared" si="46"/>
        <v>205-215</v>
      </c>
      <c r="AF145" s="36" t="str">
        <f t="shared" si="47"/>
        <v>Inner-TI</v>
      </c>
    </row>
    <row r="146" spans="5:32" x14ac:dyDescent="0.3">
      <c r="E146" s="12">
        <v>40835.4375</v>
      </c>
      <c r="F146" s="16">
        <v>12.91</v>
      </c>
      <c r="G146" s="16">
        <v>1954.5400085449189</v>
      </c>
      <c r="H146" s="29">
        <v>1.1565872553919359</v>
      </c>
      <c r="I146" s="26">
        <v>208.4</v>
      </c>
      <c r="J146" s="30">
        <v>0.10147172734314486</v>
      </c>
      <c r="K146" s="31">
        <v>0.27400498658381489</v>
      </c>
      <c r="L146" s="108">
        <f ca="1">REWS!R146</f>
        <v>12.912878185296259</v>
      </c>
      <c r="M146" s="22">
        <f t="shared" si="34"/>
        <v>12.665053057473532</v>
      </c>
      <c r="N146" s="22">
        <f t="shared" ca="1" si="35"/>
        <v>12.66787663373119</v>
      </c>
      <c r="O146" s="22">
        <f t="shared" si="36"/>
        <v>1.3154747529517579</v>
      </c>
      <c r="P146" s="81">
        <f t="shared" ca="1" si="37"/>
        <v>13</v>
      </c>
      <c r="Q146" s="22">
        <f t="shared" ca="1" si="38"/>
        <v>0.66850217211997798</v>
      </c>
      <c r="R146" s="3">
        <f ca="1">IF(N146&gt;'Power Curve'!$C$37,0,INDEX(Ci,$P146,1)*POWER(1-Q146,3)+INDEX(Ci,$P146,2)*3*Q146*POWER(1-Q146,2)+INDEX(Ci,$P146,3)*3*POWER(Q146,2)*(1-Q146)+INDEX(Ci,$P146,4)*POWER(Q146,3))</f>
        <v>1944.0291951382749</v>
      </c>
      <c r="S146" s="3">
        <f t="shared" si="39"/>
        <v>1954.5400085449189</v>
      </c>
      <c r="T146" s="3">
        <f t="shared" ca="1" si="40"/>
        <v>-10.510813406644047</v>
      </c>
      <c r="U146" s="3">
        <f t="shared" ca="1" si="48"/>
        <v>10.510813406644047</v>
      </c>
      <c r="W146" s="34">
        <f t="shared" si="41"/>
        <v>13</v>
      </c>
      <c r="X146" s="73" t="b">
        <f>COUNTIF('Power Curve'!$D$2:$D$31,W146)&gt;0</f>
        <v>1</v>
      </c>
      <c r="Y146" s="73" t="b">
        <f t="shared" si="42"/>
        <v>0</v>
      </c>
      <c r="Z146" s="73" t="b">
        <f t="shared" si="49"/>
        <v>1</v>
      </c>
      <c r="AA146" s="34" t="str">
        <f t="shared" si="43"/>
        <v>Inner</v>
      </c>
      <c r="AB146" s="35" t="str">
        <f t="shared" si="50"/>
        <v>1.3-1.4</v>
      </c>
      <c r="AC146" s="36" t="str">
        <f t="shared" si="44"/>
        <v>10-11</v>
      </c>
      <c r="AD146" s="36" t="str">
        <f t="shared" si="45"/>
        <v>Oct</v>
      </c>
      <c r="AE146" s="35" t="str">
        <f t="shared" si="46"/>
        <v>205-215</v>
      </c>
      <c r="AF146" s="36" t="str">
        <f t="shared" si="47"/>
        <v>Inner-TI</v>
      </c>
    </row>
    <row r="147" spans="5:32" x14ac:dyDescent="0.3">
      <c r="E147" s="12">
        <v>40835.451388888891</v>
      </c>
      <c r="F147" s="16">
        <v>12.43</v>
      </c>
      <c r="G147" s="16">
        <v>1856.2300109863331</v>
      </c>
      <c r="H147" s="29">
        <v>1.1566097169654457</v>
      </c>
      <c r="I147" s="26">
        <v>207.1</v>
      </c>
      <c r="J147" s="30">
        <v>0.10378117457763476</v>
      </c>
      <c r="K147" s="31">
        <v>0.23710653408293927</v>
      </c>
      <c r="L147" s="108">
        <f ca="1">REWS!R147</f>
        <v>12.463933434929205</v>
      </c>
      <c r="M147" s="22">
        <f t="shared" si="34"/>
        <v>12.19423924106615</v>
      </c>
      <c r="N147" s="22">
        <f t="shared" ca="1" si="35"/>
        <v>12.227529057944498</v>
      </c>
      <c r="O147" s="22">
        <f t="shared" si="36"/>
        <v>1.2427089599201282</v>
      </c>
      <c r="P147" s="81">
        <f t="shared" ca="1" si="37"/>
        <v>13</v>
      </c>
      <c r="Q147" s="22">
        <f t="shared" ca="1" si="38"/>
        <v>0.21517109514607805</v>
      </c>
      <c r="R147" s="3">
        <f ca="1">IF(N147&gt;'Power Curve'!$C$37,0,INDEX(Ci,$P147,1)*POWER(1-Q147,3)+INDEX(Ci,$P147,2)*3*Q147*POWER(1-Q147,2)+INDEX(Ci,$P147,3)*3*POWER(Q147,2)*(1-Q147)+INDEX(Ci,$P147,4)*POWER(Q147,3))</f>
        <v>1927.8969227608006</v>
      </c>
      <c r="S147" s="3">
        <f t="shared" si="39"/>
        <v>1856.2300109863331</v>
      </c>
      <c r="T147" s="3">
        <f t="shared" ca="1" si="40"/>
        <v>71.666911774467508</v>
      </c>
      <c r="U147" s="3">
        <f t="shared" ca="1" si="48"/>
        <v>71.666911774467508</v>
      </c>
      <c r="W147" s="34">
        <f t="shared" si="41"/>
        <v>12</v>
      </c>
      <c r="X147" s="73" t="b">
        <f>COUNTIF('Power Curve'!$D$2:$D$31,W147)&gt;0</f>
        <v>1</v>
      </c>
      <c r="Y147" s="73" t="b">
        <f t="shared" si="42"/>
        <v>0</v>
      </c>
      <c r="Z147" s="73" t="b">
        <f t="shared" si="49"/>
        <v>1</v>
      </c>
      <c r="AA147" s="34" t="str">
        <f t="shared" si="43"/>
        <v>Inner</v>
      </c>
      <c r="AB147" s="35" t="str">
        <f t="shared" si="50"/>
        <v>1.2-1.3</v>
      </c>
      <c r="AC147" s="36" t="str">
        <f t="shared" si="44"/>
        <v>10-11</v>
      </c>
      <c r="AD147" s="36" t="str">
        <f t="shared" si="45"/>
        <v>Oct</v>
      </c>
      <c r="AE147" s="35" t="str">
        <f t="shared" si="46"/>
        <v>205-215</v>
      </c>
      <c r="AF147" s="36" t="str">
        <f t="shared" si="47"/>
        <v>Inner-TI</v>
      </c>
    </row>
    <row r="148" spans="5:32" x14ac:dyDescent="0.3">
      <c r="E148" s="12">
        <v>40835.458333333336</v>
      </c>
      <c r="F148" s="16">
        <v>12.38</v>
      </c>
      <c r="G148" s="16">
        <v>1811.240051269534</v>
      </c>
      <c r="H148" s="29">
        <v>1.1567593066529829</v>
      </c>
      <c r="I148" s="26">
        <v>210</v>
      </c>
      <c r="J148" s="30">
        <v>9.6930533117932136E-2</v>
      </c>
      <c r="K148" s="31">
        <v>0.27170537838959335</v>
      </c>
      <c r="L148" s="108">
        <f ca="1">REWS!R148</f>
        <v>12.376868958406993</v>
      </c>
      <c r="M148" s="22">
        <f t="shared" si="34"/>
        <v>12.14571117008515</v>
      </c>
      <c r="N148" s="22">
        <f t="shared" ca="1" si="35"/>
        <v>12.142639382778995</v>
      </c>
      <c r="O148" s="22">
        <f t="shared" si="36"/>
        <v>1.2352087901159092</v>
      </c>
      <c r="P148" s="81">
        <f t="shared" ca="1" si="37"/>
        <v>13</v>
      </c>
      <c r="Q148" s="22">
        <f t="shared" ca="1" si="38"/>
        <v>0.12777847626316324</v>
      </c>
      <c r="R148" s="3">
        <f ca="1">IF(N148&gt;'Power Curve'!$C$37,0,INDEX(Ci,$P148,1)*POWER(1-Q148,3)+INDEX(Ci,$P148,2)*3*Q148*POWER(1-Q148,2)+INDEX(Ci,$P148,3)*3*POWER(Q148,2)*(1-Q148)+INDEX(Ci,$P148,4)*POWER(Q148,3))</f>
        <v>1923.8376357503062</v>
      </c>
      <c r="S148" s="3">
        <f t="shared" si="39"/>
        <v>1811.240051269534</v>
      </c>
      <c r="T148" s="3">
        <f t="shared" ca="1" si="40"/>
        <v>112.59758448077218</v>
      </c>
      <c r="U148" s="3">
        <f t="shared" ca="1" si="48"/>
        <v>112.59758448077218</v>
      </c>
      <c r="W148" s="34">
        <f t="shared" si="41"/>
        <v>12</v>
      </c>
      <c r="X148" s="73" t="b">
        <f>COUNTIF('Power Curve'!$D$2:$D$31,W148)&gt;0</f>
        <v>1</v>
      </c>
      <c r="Y148" s="73" t="b">
        <f t="shared" si="42"/>
        <v>0</v>
      </c>
      <c r="Z148" s="73" t="b">
        <f t="shared" si="49"/>
        <v>1</v>
      </c>
      <c r="AA148" s="34" t="str">
        <f t="shared" si="43"/>
        <v>Outer</v>
      </c>
      <c r="AB148" s="35" t="str">
        <f t="shared" si="50"/>
        <v>1.2-1.3</v>
      </c>
      <c r="AC148" s="36" t="str">
        <f t="shared" si="44"/>
        <v>11-12</v>
      </c>
      <c r="AD148" s="36" t="str">
        <f t="shared" si="45"/>
        <v>Oct</v>
      </c>
      <c r="AE148" s="35" t="str">
        <f t="shared" si="46"/>
        <v>205-215</v>
      </c>
      <c r="AF148" s="36" t="str">
        <f t="shared" si="47"/>
        <v>HWS-LTI</v>
      </c>
    </row>
    <row r="149" spans="5:32" x14ac:dyDescent="0.3">
      <c r="E149" s="12">
        <v>40845.715277777781</v>
      </c>
      <c r="F149" s="16">
        <v>8.02</v>
      </c>
      <c r="G149" s="16">
        <v>752.29997634887741</v>
      </c>
      <c r="H149" s="29">
        <v>1.1864859070681537</v>
      </c>
      <c r="I149" s="26">
        <v>202</v>
      </c>
      <c r="J149" s="30">
        <v>6.9825436408977565E-2</v>
      </c>
      <c r="K149" s="31">
        <v>0.12015288990773373</v>
      </c>
      <c r="L149" s="108">
        <f ca="1">REWS!R149</f>
        <v>7.7122402908103993</v>
      </c>
      <c r="M149" s="22">
        <f t="shared" si="34"/>
        <v>7.9350536375867016</v>
      </c>
      <c r="N149" s="22">
        <f t="shared" ca="1" si="35"/>
        <v>7.630553662535883</v>
      </c>
      <c r="O149" s="22">
        <f t="shared" si="36"/>
        <v>0.58443809507805877</v>
      </c>
      <c r="P149" s="81">
        <f t="shared" ca="1" si="37"/>
        <v>8</v>
      </c>
      <c r="Q149" s="22">
        <f t="shared" ca="1" si="38"/>
        <v>0.6194172310306657</v>
      </c>
      <c r="R149" s="3">
        <f ca="1">IF(N149&gt;'Power Curve'!$C$37,0,INDEX(Ci,$P149,1)*POWER(1-Q149,3)+INDEX(Ci,$P149,2)*3*Q149*POWER(1-Q149,2)+INDEX(Ci,$P149,3)*3*POWER(Q149,2)*(1-Q149)+INDEX(Ci,$P149,4)*POWER(Q149,3))</f>
        <v>769.32582362104711</v>
      </c>
      <c r="S149" s="3">
        <f t="shared" si="39"/>
        <v>752.29997634887741</v>
      </c>
      <c r="T149" s="3">
        <f t="shared" ca="1" si="40"/>
        <v>17.025847272169699</v>
      </c>
      <c r="U149" s="3">
        <f t="shared" ca="1" si="48"/>
        <v>17.025847272169699</v>
      </c>
      <c r="W149" s="34">
        <f t="shared" si="41"/>
        <v>8</v>
      </c>
      <c r="X149" s="73" t="b">
        <f>COUNTIF('Power Curve'!$D$2:$D$31,W149)&gt;0</f>
        <v>1</v>
      </c>
      <c r="Y149" s="73" t="b">
        <f t="shared" si="42"/>
        <v>0</v>
      </c>
      <c r="Z149" s="73" t="b">
        <f t="shared" si="49"/>
        <v>1</v>
      </c>
      <c r="AA149" s="34" t="str">
        <f t="shared" si="43"/>
        <v>Outer</v>
      </c>
      <c r="AB149" s="35" t="str">
        <f t="shared" si="50"/>
        <v>0.5-0.6</v>
      </c>
      <c r="AC149" s="36" t="str">
        <f t="shared" si="44"/>
        <v>17-18</v>
      </c>
      <c r="AD149" s="36" t="str">
        <f t="shared" si="45"/>
        <v>Oct</v>
      </c>
      <c r="AE149" s="35" t="str">
        <f t="shared" si="46"/>
        <v>195-205</v>
      </c>
      <c r="AF149" s="36" t="str">
        <f t="shared" si="47"/>
        <v>HWS-LTI</v>
      </c>
    </row>
    <row r="150" spans="5:32" x14ac:dyDescent="0.3">
      <c r="E150" s="12">
        <v>40855.347222222219</v>
      </c>
      <c r="F150" s="16">
        <v>9.86</v>
      </c>
      <c r="G150" s="16">
        <v>1371.2299652099609</v>
      </c>
      <c r="H150" s="29">
        <v>1.1781172839885186</v>
      </c>
      <c r="I150" s="26">
        <v>289.5</v>
      </c>
      <c r="J150" s="30">
        <v>0.15314401622718055</v>
      </c>
      <c r="K150" s="31">
        <v>0.27571206548863203</v>
      </c>
      <c r="L150" s="108">
        <f ca="1">REWS!R150</f>
        <v>9.8722076259241067</v>
      </c>
      <c r="M150" s="22">
        <f t="shared" si="34"/>
        <v>9.7325743000463678</v>
      </c>
      <c r="N150" s="22">
        <f t="shared" ca="1" si="35"/>
        <v>9.7446241607292823</v>
      </c>
      <c r="O150" s="22">
        <f t="shared" si="36"/>
        <v>0.86225070791234781</v>
      </c>
      <c r="P150" s="81">
        <f t="shared" ca="1" si="37"/>
        <v>10</v>
      </c>
      <c r="Q150" s="22">
        <f t="shared" ca="1" si="38"/>
        <v>0.78177462308193713</v>
      </c>
      <c r="R150" s="3">
        <f ca="1">IF(N150&gt;'Power Curve'!$C$37,0,INDEX(Ci,$P150,1)*POWER(1-Q150,3)+INDEX(Ci,$P150,2)*3*Q150*POWER(1-Q150,2)+INDEX(Ci,$P150,3)*3*POWER(Q150,2)*(1-Q150)+INDEX(Ci,$P150,4)*POWER(Q150,3))</f>
        <v>1455.0753740655678</v>
      </c>
      <c r="S150" s="3">
        <f t="shared" si="39"/>
        <v>1371.2299652099609</v>
      </c>
      <c r="T150" s="3">
        <f t="shared" ca="1" si="40"/>
        <v>83.84540885560682</v>
      </c>
      <c r="U150" s="3">
        <f t="shared" ca="1" si="48"/>
        <v>83.84540885560682</v>
      </c>
      <c r="W150" s="34">
        <f t="shared" si="41"/>
        <v>10</v>
      </c>
      <c r="X150" s="73" t="b">
        <f>COUNTIF('Power Curve'!$D$2:$D$31,W150)&gt;0</f>
        <v>1</v>
      </c>
      <c r="Y150" s="73" t="b">
        <f t="shared" si="42"/>
        <v>0</v>
      </c>
      <c r="Z150" s="73" t="b">
        <f t="shared" si="49"/>
        <v>1</v>
      </c>
      <c r="AA150" s="34" t="str">
        <f t="shared" si="43"/>
        <v>Outer</v>
      </c>
      <c r="AB150" s="35" t="str">
        <f t="shared" si="50"/>
        <v>0.8-0.9</v>
      </c>
      <c r="AC150" s="36" t="str">
        <f t="shared" si="44"/>
        <v>8-9</v>
      </c>
      <c r="AD150" s="36" t="str">
        <f t="shared" si="45"/>
        <v>Nov</v>
      </c>
      <c r="AE150" s="35" t="str">
        <f t="shared" si="46"/>
        <v>285-295</v>
      </c>
      <c r="AF150" s="36" t="str">
        <f t="shared" si="47"/>
        <v>HWS-HTI</v>
      </c>
    </row>
    <row r="151" spans="5:32" x14ac:dyDescent="0.3">
      <c r="E151" s="12">
        <v>40855.354166666664</v>
      </c>
      <c r="F151" s="16">
        <v>8.0299999999999994</v>
      </c>
      <c r="G151" s="16">
        <v>950.92002105712936</v>
      </c>
      <c r="H151" s="29">
        <v>1.179203393202805</v>
      </c>
      <c r="I151" s="26">
        <v>296.7</v>
      </c>
      <c r="J151" s="30">
        <v>0.15193026151930261</v>
      </c>
      <c r="K151" s="31">
        <v>0.18506638503678799</v>
      </c>
      <c r="L151" s="108">
        <f ca="1">REWS!R151</f>
        <v>8.0998502989690664</v>
      </c>
      <c r="M151" s="22">
        <f t="shared" si="34"/>
        <v>7.9286592902714306</v>
      </c>
      <c r="N151" s="22">
        <f t="shared" ca="1" si="35"/>
        <v>7.9976280601156811</v>
      </c>
      <c r="O151" s="22">
        <f t="shared" si="36"/>
        <v>0.58344982808779533</v>
      </c>
      <c r="P151" s="81">
        <f t="shared" ca="1" si="37"/>
        <v>8</v>
      </c>
      <c r="Q151" s="22">
        <f t="shared" ca="1" si="38"/>
        <v>0.98887069778429981</v>
      </c>
      <c r="R151" s="3">
        <f ca="1">IF(N151&gt;'Power Curve'!$C$37,0,INDEX(Ci,$P151,1)*POWER(1-Q151,3)+INDEX(Ci,$P151,2)*3*Q151*POWER(1-Q151,2)+INDEX(Ci,$P151,3)*3*POWER(Q151,2)*(1-Q151)+INDEX(Ci,$P151,4)*POWER(Q151,3))</f>
        <v>877.44061681302242</v>
      </c>
      <c r="S151" s="3">
        <f t="shared" si="39"/>
        <v>950.92002105712936</v>
      </c>
      <c r="T151" s="3">
        <f t="shared" ca="1" si="40"/>
        <v>-73.479404244106945</v>
      </c>
      <c r="U151" s="3">
        <f t="shared" ca="1" si="48"/>
        <v>73.479404244106945</v>
      </c>
      <c r="W151" s="34">
        <f t="shared" si="41"/>
        <v>8</v>
      </c>
      <c r="X151" s="73" t="b">
        <f>COUNTIF('Power Curve'!$D$2:$D$31,W151)&gt;0</f>
        <v>1</v>
      </c>
      <c r="Y151" s="73" t="b">
        <f t="shared" si="42"/>
        <v>0</v>
      </c>
      <c r="Z151" s="73" t="b">
        <f t="shared" si="49"/>
        <v>1</v>
      </c>
      <c r="AA151" s="34" t="str">
        <f t="shared" si="43"/>
        <v>Outer</v>
      </c>
      <c r="AB151" s="35" t="str">
        <f t="shared" si="50"/>
        <v>0.5-0.6</v>
      </c>
      <c r="AC151" s="36" t="str">
        <f t="shared" si="44"/>
        <v>8-9</v>
      </c>
      <c r="AD151" s="36" t="str">
        <f t="shared" si="45"/>
        <v>Nov</v>
      </c>
      <c r="AE151" s="35" t="str">
        <f t="shared" si="46"/>
        <v>295-305</v>
      </c>
      <c r="AF151" s="36" t="str">
        <f t="shared" si="47"/>
        <v>HWS-HTI</v>
      </c>
    </row>
    <row r="152" spans="5:32" x14ac:dyDescent="0.3">
      <c r="E152" s="12">
        <v>40855.361111111109</v>
      </c>
      <c r="F152" s="16">
        <v>10.42</v>
      </c>
      <c r="G152" s="16">
        <v>1650.320007324216</v>
      </c>
      <c r="H152" s="29">
        <v>1.1785970347039099</v>
      </c>
      <c r="I152" s="26">
        <v>294.8</v>
      </c>
      <c r="J152" s="30">
        <v>0.13723608445297505</v>
      </c>
      <c r="K152" s="31">
        <v>0.15579391565950559</v>
      </c>
      <c r="L152" s="108">
        <f ca="1">REWS!R152</f>
        <v>10.534544987204468</v>
      </c>
      <c r="M152" s="22">
        <f t="shared" si="34"/>
        <v>10.286733076397345</v>
      </c>
      <c r="N152" s="22">
        <f t="shared" ca="1" si="35"/>
        <v>10.399813086820734</v>
      </c>
      <c r="O152" s="22">
        <f t="shared" si="36"/>
        <v>0.94789773317238257</v>
      </c>
      <c r="P152" s="81">
        <f t="shared" ca="1" si="37"/>
        <v>11</v>
      </c>
      <c r="Q152" s="22">
        <f t="shared" ca="1" si="38"/>
        <v>0.43661542749603277</v>
      </c>
      <c r="R152" s="3">
        <f ca="1">IF(N152&gt;'Power Curve'!$C$37,0,INDEX(Ci,$P152,1)*POWER(1-Q152,3)+INDEX(Ci,$P152,2)*3*Q152*POWER(1-Q152,2)+INDEX(Ci,$P152,3)*3*POWER(Q152,2)*(1-Q152)+INDEX(Ci,$P152,4)*POWER(Q152,3))</f>
        <v>1644.9754628436835</v>
      </c>
      <c r="S152" s="3">
        <f t="shared" si="39"/>
        <v>1650.320007324216</v>
      </c>
      <c r="T152" s="3">
        <f t="shared" ca="1" si="40"/>
        <v>-5.3445444805324769</v>
      </c>
      <c r="U152" s="3">
        <f t="shared" ca="1" si="48"/>
        <v>5.3445444805324769</v>
      </c>
      <c r="W152" s="34">
        <f t="shared" si="41"/>
        <v>10</v>
      </c>
      <c r="X152" s="73" t="b">
        <f>COUNTIF('Power Curve'!$D$2:$D$31,W152)&gt;0</f>
        <v>1</v>
      </c>
      <c r="Y152" s="73" t="b">
        <f t="shared" si="42"/>
        <v>0</v>
      </c>
      <c r="Z152" s="73" t="b">
        <f t="shared" si="49"/>
        <v>1</v>
      </c>
      <c r="AA152" s="34" t="str">
        <f t="shared" si="43"/>
        <v>Inner</v>
      </c>
      <c r="AB152" s="35" t="str">
        <f t="shared" si="50"/>
        <v>0.9-1.0</v>
      </c>
      <c r="AC152" s="36" t="str">
        <f t="shared" si="44"/>
        <v>8-9</v>
      </c>
      <c r="AD152" s="36" t="str">
        <f t="shared" si="45"/>
        <v>Nov</v>
      </c>
      <c r="AE152" s="35" t="str">
        <f t="shared" si="46"/>
        <v>285-295</v>
      </c>
      <c r="AF152" s="36" t="str">
        <f t="shared" si="47"/>
        <v>Inner-TI</v>
      </c>
    </row>
    <row r="153" spans="5:32" x14ac:dyDescent="0.3">
      <c r="E153" s="12">
        <v>40855.368055555555</v>
      </c>
      <c r="F153" s="16">
        <v>10.66</v>
      </c>
      <c r="G153" s="16">
        <v>1673.520019531248</v>
      </c>
      <c r="H153" s="29">
        <v>1.1787655740875767</v>
      </c>
      <c r="I153" s="26">
        <v>292</v>
      </c>
      <c r="J153" s="30">
        <v>0.19136960600375236</v>
      </c>
      <c r="K153" s="31">
        <v>0.12042788226320765</v>
      </c>
      <c r="L153" s="108">
        <f ca="1">REWS!R153</f>
        <v>10.708764215322534</v>
      </c>
      <c r="M153" s="22">
        <f t="shared" si="34"/>
        <v>10.524165192791887</v>
      </c>
      <c r="N153" s="22">
        <f t="shared" ca="1" si="35"/>
        <v>10.572308031211326</v>
      </c>
      <c r="O153" s="22">
        <f t="shared" si="36"/>
        <v>0.9845936321425135</v>
      </c>
      <c r="P153" s="81">
        <f t="shared" ca="1" si="37"/>
        <v>11</v>
      </c>
      <c r="Q153" s="22">
        <f t="shared" ca="1" si="38"/>
        <v>0.60402276403935473</v>
      </c>
      <c r="R153" s="3">
        <f ca="1">IF(N153&gt;'Power Curve'!$C$37,0,INDEX(Ci,$P153,1)*POWER(1-Q153,3)+INDEX(Ci,$P153,2)*3*Q153*POWER(1-Q153,2)+INDEX(Ci,$P153,3)*3*POWER(Q153,2)*(1-Q153)+INDEX(Ci,$P153,4)*POWER(Q153,3))</f>
        <v>1689.0639213358709</v>
      </c>
      <c r="S153" s="3">
        <f t="shared" si="39"/>
        <v>1673.520019531248</v>
      </c>
      <c r="T153" s="3">
        <f t="shared" ca="1" si="40"/>
        <v>15.543901804622919</v>
      </c>
      <c r="U153" s="3">
        <f t="shared" ca="1" si="48"/>
        <v>15.543901804622919</v>
      </c>
      <c r="W153" s="34">
        <f t="shared" si="41"/>
        <v>11</v>
      </c>
      <c r="X153" s="73" t="b">
        <f>COUNTIF('Power Curve'!$D$2:$D$31,W153)&gt;0</f>
        <v>1</v>
      </c>
      <c r="Y153" s="73" t="b">
        <f t="shared" si="42"/>
        <v>0</v>
      </c>
      <c r="Z153" s="73" t="b">
        <f t="shared" si="49"/>
        <v>1</v>
      </c>
      <c r="AA153" s="34" t="str">
        <f t="shared" si="43"/>
        <v>Outer</v>
      </c>
      <c r="AB153" s="35" t="str">
        <f t="shared" si="50"/>
        <v>0.9-1.0</v>
      </c>
      <c r="AC153" s="36" t="str">
        <f t="shared" si="44"/>
        <v>8-9</v>
      </c>
      <c r="AD153" s="36" t="str">
        <f t="shared" si="45"/>
        <v>Nov</v>
      </c>
      <c r="AE153" s="35" t="str">
        <f t="shared" si="46"/>
        <v>285-295</v>
      </c>
      <c r="AF153" s="36" t="str">
        <f t="shared" si="47"/>
        <v>HWS-HTI</v>
      </c>
    </row>
    <row r="154" spans="5:32" x14ac:dyDescent="0.3">
      <c r="E154" s="12">
        <v>40855.375</v>
      </c>
      <c r="F154" s="16">
        <v>9.74</v>
      </c>
      <c r="G154" s="16">
        <v>1340.069992065432</v>
      </c>
      <c r="H154" s="29">
        <v>1.1791190771419655</v>
      </c>
      <c r="I154" s="26">
        <v>291.10000000000002</v>
      </c>
      <c r="J154" s="30">
        <v>0.16016427104722794</v>
      </c>
      <c r="K154" s="31">
        <v>0.22816656711809022</v>
      </c>
      <c r="L154" s="108">
        <f ca="1">REWS!R154</f>
        <v>9.7544478070857874</v>
      </c>
      <c r="M154" s="22">
        <f t="shared" si="34"/>
        <v>9.6168494202922723</v>
      </c>
      <c r="N154" s="22">
        <f t="shared" ca="1" si="35"/>
        <v>9.6311145522427299</v>
      </c>
      <c r="O154" s="22">
        <f t="shared" si="36"/>
        <v>0.84436505469797729</v>
      </c>
      <c r="P154" s="81">
        <f t="shared" ca="1" si="37"/>
        <v>10</v>
      </c>
      <c r="Q154" s="22">
        <f t="shared" ca="1" si="38"/>
        <v>0.66112126498948487</v>
      </c>
      <c r="R154" s="3">
        <f ca="1">IF(N154&gt;'Power Curve'!$C$37,0,INDEX(Ci,$P154,1)*POWER(1-Q154,3)+INDEX(Ci,$P154,2)*3*Q154*POWER(1-Q154,2)+INDEX(Ci,$P154,3)*3*POWER(Q154,2)*(1-Q154)+INDEX(Ci,$P154,4)*POWER(Q154,3))</f>
        <v>1416.6730794050013</v>
      </c>
      <c r="S154" s="3">
        <f t="shared" si="39"/>
        <v>1340.069992065432</v>
      </c>
      <c r="T154" s="3">
        <f t="shared" ca="1" si="40"/>
        <v>76.603087339569356</v>
      </c>
      <c r="U154" s="3">
        <f t="shared" ca="1" si="48"/>
        <v>76.603087339569356</v>
      </c>
      <c r="W154" s="34">
        <f t="shared" si="41"/>
        <v>10</v>
      </c>
      <c r="X154" s="73" t="b">
        <f>COUNTIF('Power Curve'!$D$2:$D$31,W154)&gt;0</f>
        <v>1</v>
      </c>
      <c r="Y154" s="73" t="b">
        <f t="shared" si="42"/>
        <v>0</v>
      </c>
      <c r="Z154" s="73" t="b">
        <f t="shared" si="49"/>
        <v>1</v>
      </c>
      <c r="AA154" s="34" t="str">
        <f t="shared" si="43"/>
        <v>Outer</v>
      </c>
      <c r="AB154" s="35" t="str">
        <f t="shared" si="50"/>
        <v>0.8-0.9</v>
      </c>
      <c r="AC154" s="36" t="str">
        <f t="shared" si="44"/>
        <v>9-10</v>
      </c>
      <c r="AD154" s="36" t="str">
        <f t="shared" si="45"/>
        <v>Nov</v>
      </c>
      <c r="AE154" s="35" t="str">
        <f t="shared" si="46"/>
        <v>285-295</v>
      </c>
      <c r="AF154" s="36" t="str">
        <f t="shared" si="47"/>
        <v>HWS-HTI</v>
      </c>
    </row>
    <row r="155" spans="5:32" x14ac:dyDescent="0.3">
      <c r="E155" s="12">
        <v>40855.381944444445</v>
      </c>
      <c r="F155" s="16">
        <v>9.39</v>
      </c>
      <c r="G155" s="16">
        <v>1132.6900024414037</v>
      </c>
      <c r="H155" s="29">
        <v>1.1793882711684471</v>
      </c>
      <c r="I155" s="26">
        <v>292.3</v>
      </c>
      <c r="J155" s="30">
        <v>0.15015974440894567</v>
      </c>
      <c r="K155" s="31">
        <v>0.19852003269108318</v>
      </c>
      <c r="L155" s="108">
        <f ca="1">REWS!R155</f>
        <v>9.369800959383678</v>
      </c>
      <c r="M155" s="22">
        <f t="shared" si="34"/>
        <v>9.2719802424456983</v>
      </c>
      <c r="N155" s="22">
        <f t="shared" ca="1" si="35"/>
        <v>9.2520350767895856</v>
      </c>
      <c r="O155" s="22">
        <f t="shared" si="36"/>
        <v>0.79106441154850271</v>
      </c>
      <c r="P155" s="81">
        <f t="shared" ca="1" si="37"/>
        <v>10</v>
      </c>
      <c r="Q155" s="22">
        <f t="shared" ca="1" si="38"/>
        <v>0.25818434795513751</v>
      </c>
      <c r="R155" s="3">
        <f ca="1">IF(N155&gt;'Power Curve'!$C$37,0,INDEX(Ci,$P155,1)*POWER(1-Q155,3)+INDEX(Ci,$P155,2)*3*Q155*POWER(1-Q155,2)+INDEX(Ci,$P155,3)*3*POWER(Q155,2)*(1-Q155)+INDEX(Ci,$P155,4)*POWER(Q155,3))</f>
        <v>1281.9008052595073</v>
      </c>
      <c r="S155" s="3">
        <f t="shared" si="39"/>
        <v>1132.6900024414037</v>
      </c>
      <c r="T155" s="3">
        <f t="shared" ca="1" si="40"/>
        <v>149.2108028181035</v>
      </c>
      <c r="U155" s="3">
        <f t="shared" ca="1" si="48"/>
        <v>149.2108028181035</v>
      </c>
      <c r="W155" s="34">
        <f t="shared" si="41"/>
        <v>9</v>
      </c>
      <c r="X155" s="73" t="b">
        <f>COUNTIF('Power Curve'!$D$2:$D$31,W155)&gt;0</f>
        <v>1</v>
      </c>
      <c r="Y155" s="73" t="b">
        <f t="shared" si="42"/>
        <v>0</v>
      </c>
      <c r="Z155" s="73" t="b">
        <f t="shared" si="49"/>
        <v>1</v>
      </c>
      <c r="AA155" s="34" t="str">
        <f t="shared" si="43"/>
        <v>Outer</v>
      </c>
      <c r="AB155" s="35" t="str">
        <f t="shared" si="50"/>
        <v>0.7-0.8</v>
      </c>
      <c r="AC155" s="36" t="str">
        <f t="shared" si="44"/>
        <v>9-10</v>
      </c>
      <c r="AD155" s="36" t="str">
        <f t="shared" si="45"/>
        <v>Nov</v>
      </c>
      <c r="AE155" s="35" t="str">
        <f t="shared" si="46"/>
        <v>285-295</v>
      </c>
      <c r="AF155" s="36" t="str">
        <f t="shared" si="47"/>
        <v>HWS-HTI</v>
      </c>
    </row>
    <row r="156" spans="5:32" x14ac:dyDescent="0.3">
      <c r="E156" s="12">
        <v>40855.388888888891</v>
      </c>
      <c r="F156" s="16">
        <v>8.68</v>
      </c>
      <c r="G156" s="16">
        <v>938.1399765014653</v>
      </c>
      <c r="H156" s="29">
        <v>1.1792196427518251</v>
      </c>
      <c r="I156" s="26">
        <v>286.7</v>
      </c>
      <c r="J156" s="30">
        <v>0.15322580645161291</v>
      </c>
      <c r="K156" s="31">
        <v>0.14033882617239368</v>
      </c>
      <c r="L156" s="108">
        <f ca="1">REWS!R156</f>
        <v>8.6822300677508455</v>
      </c>
      <c r="M156" s="22">
        <f t="shared" si="34"/>
        <v>8.5704954865832299</v>
      </c>
      <c r="N156" s="22">
        <f t="shared" ca="1" si="35"/>
        <v>8.5726974204073549</v>
      </c>
      <c r="O156" s="22">
        <f t="shared" si="36"/>
        <v>0.68264768123792774</v>
      </c>
      <c r="P156" s="81">
        <f t="shared" ca="1" si="37"/>
        <v>9</v>
      </c>
      <c r="Q156" s="22">
        <f t="shared" ca="1" si="38"/>
        <v>0.56375699778372812</v>
      </c>
      <c r="R156" s="3">
        <f ca="1">IF(N156&gt;'Power Curve'!$C$37,0,INDEX(Ci,$P156,1)*POWER(1-Q156,3)+INDEX(Ci,$P156,2)*3*Q156*POWER(1-Q156,2)+INDEX(Ci,$P156,3)*3*POWER(Q156,2)*(1-Q156)+INDEX(Ci,$P156,4)*POWER(Q156,3))</f>
        <v>1056.1856325153983</v>
      </c>
      <c r="S156" s="3">
        <f t="shared" si="39"/>
        <v>938.1399765014653</v>
      </c>
      <c r="T156" s="3">
        <f t="shared" ca="1" si="40"/>
        <v>118.04565601393301</v>
      </c>
      <c r="U156" s="3">
        <f t="shared" ca="1" si="48"/>
        <v>118.04565601393301</v>
      </c>
      <c r="W156" s="34">
        <f t="shared" si="41"/>
        <v>9</v>
      </c>
      <c r="X156" s="73" t="b">
        <f>COUNTIF('Power Curve'!$D$2:$D$31,W156)&gt;0</f>
        <v>1</v>
      </c>
      <c r="Y156" s="73" t="b">
        <f t="shared" si="42"/>
        <v>0</v>
      </c>
      <c r="Z156" s="73" t="b">
        <f t="shared" si="49"/>
        <v>1</v>
      </c>
      <c r="AA156" s="34" t="str">
        <f t="shared" si="43"/>
        <v>Outer</v>
      </c>
      <c r="AB156" s="35" t="str">
        <f t="shared" si="50"/>
        <v>0.6-0.7</v>
      </c>
      <c r="AC156" s="36" t="str">
        <f t="shared" si="44"/>
        <v>9-10</v>
      </c>
      <c r="AD156" s="36" t="str">
        <f t="shared" si="45"/>
        <v>Nov</v>
      </c>
      <c r="AE156" s="35" t="str">
        <f t="shared" si="46"/>
        <v>285-295</v>
      </c>
      <c r="AF156" s="36" t="str">
        <f t="shared" si="47"/>
        <v>HWS-HTI</v>
      </c>
    </row>
    <row r="157" spans="5:32" x14ac:dyDescent="0.3">
      <c r="E157" s="12">
        <v>40855.395833333336</v>
      </c>
      <c r="F157" s="16">
        <v>9.23</v>
      </c>
      <c r="G157" s="16">
        <v>1277.829940795898</v>
      </c>
      <c r="H157" s="29">
        <v>1.1793623220693519</v>
      </c>
      <c r="I157" s="26">
        <v>288.10000000000002</v>
      </c>
      <c r="J157" s="30">
        <v>0.15276273022751893</v>
      </c>
      <c r="K157" s="31">
        <v>0.16067571847765919</v>
      </c>
      <c r="L157" s="108">
        <f ca="1">REWS!R157</f>
        <v>9.2664497992246471</v>
      </c>
      <c r="M157" s="22">
        <f t="shared" si="34"/>
        <v>9.1139243857170609</v>
      </c>
      <c r="N157" s="22">
        <f t="shared" ca="1" si="35"/>
        <v>9.1499157956854251</v>
      </c>
      <c r="O157" s="22">
        <f t="shared" si="36"/>
        <v>0.76663636938543789</v>
      </c>
      <c r="P157" s="81">
        <f t="shared" ca="1" si="37"/>
        <v>10</v>
      </c>
      <c r="Q157" s="22">
        <f t="shared" ca="1" si="38"/>
        <v>0.14963816974623495</v>
      </c>
      <c r="R157" s="3">
        <f ca="1">IF(N157&gt;'Power Curve'!$C$37,0,INDEX(Ci,$P157,1)*POWER(1-Q157,3)+INDEX(Ci,$P157,2)*3*Q157*POWER(1-Q157,2)+INDEX(Ci,$P157,3)*3*POWER(Q157,2)*(1-Q157)+INDEX(Ci,$P157,4)*POWER(Q157,3))</f>
        <v>1245.9912154198933</v>
      </c>
      <c r="S157" s="3">
        <f t="shared" si="39"/>
        <v>1277.829940795898</v>
      </c>
      <c r="T157" s="3">
        <f t="shared" ca="1" si="40"/>
        <v>-31.838725376004732</v>
      </c>
      <c r="U157" s="3">
        <f t="shared" ca="1" si="48"/>
        <v>31.838725376004732</v>
      </c>
      <c r="W157" s="34">
        <f t="shared" si="41"/>
        <v>9</v>
      </c>
      <c r="X157" s="73" t="b">
        <f>COUNTIF('Power Curve'!$D$2:$D$31,W157)&gt;0</f>
        <v>1</v>
      </c>
      <c r="Y157" s="73" t="b">
        <f t="shared" si="42"/>
        <v>0</v>
      </c>
      <c r="Z157" s="73" t="b">
        <f t="shared" si="49"/>
        <v>1</v>
      </c>
      <c r="AA157" s="34" t="str">
        <f t="shared" si="43"/>
        <v>Outer</v>
      </c>
      <c r="AB157" s="35" t="str">
        <f t="shared" si="50"/>
        <v>0.7-0.8</v>
      </c>
      <c r="AC157" s="36" t="str">
        <f t="shared" si="44"/>
        <v>9-10</v>
      </c>
      <c r="AD157" s="36" t="str">
        <f t="shared" si="45"/>
        <v>Nov</v>
      </c>
      <c r="AE157" s="35" t="str">
        <f t="shared" si="46"/>
        <v>285-295</v>
      </c>
      <c r="AF157" s="36" t="str">
        <f t="shared" si="47"/>
        <v>HWS-HTI</v>
      </c>
    </row>
    <row r="158" spans="5:32" x14ac:dyDescent="0.3">
      <c r="E158" s="12">
        <v>40855.402777777781</v>
      </c>
      <c r="F158" s="16">
        <v>10.39</v>
      </c>
      <c r="G158" s="16">
        <v>1633.020065307617</v>
      </c>
      <c r="H158" s="29">
        <v>1.1787561641512356</v>
      </c>
      <c r="I158" s="26">
        <v>292.10000000000002</v>
      </c>
      <c r="J158" s="30">
        <v>0.12993262752646775</v>
      </c>
      <c r="K158" s="31">
        <v>0.17641496422733433</v>
      </c>
      <c r="L158" s="108">
        <f ca="1">REWS!R158</f>
        <v>10.309301798758925</v>
      </c>
      <c r="M158" s="22">
        <f t="shared" si="34"/>
        <v>10.257578366513965</v>
      </c>
      <c r="N158" s="22">
        <f t="shared" ca="1" si="35"/>
        <v>10.177908672263047</v>
      </c>
      <c r="O158" s="22">
        <f t="shared" si="36"/>
        <v>0.94339177877737468</v>
      </c>
      <c r="P158" s="81">
        <f t="shared" ca="1" si="37"/>
        <v>11</v>
      </c>
      <c r="Q158" s="22">
        <f t="shared" ca="1" si="38"/>
        <v>0.22125591571701189</v>
      </c>
      <c r="R158" s="3">
        <f ca="1">IF(N158&gt;'Power Curve'!$C$37,0,INDEX(Ci,$P158,1)*POWER(1-Q158,3)+INDEX(Ci,$P158,2)*3*Q158*POWER(1-Q158,2)+INDEX(Ci,$P158,3)*3*POWER(Q158,2)*(1-Q158)+INDEX(Ci,$P158,4)*POWER(Q158,3))</f>
        <v>1584.1608588900801</v>
      </c>
      <c r="S158" s="3">
        <f t="shared" si="39"/>
        <v>1633.020065307617</v>
      </c>
      <c r="T158" s="3">
        <f t="shared" ca="1" si="40"/>
        <v>-48.859206417536825</v>
      </c>
      <c r="U158" s="3">
        <f t="shared" ca="1" si="48"/>
        <v>48.859206417536825</v>
      </c>
      <c r="W158" s="34">
        <f t="shared" si="41"/>
        <v>10</v>
      </c>
      <c r="X158" s="73" t="b">
        <f>COUNTIF('Power Curve'!$D$2:$D$31,W158)&gt;0</f>
        <v>1</v>
      </c>
      <c r="Y158" s="73" t="b">
        <f t="shared" si="42"/>
        <v>0</v>
      </c>
      <c r="Z158" s="73" t="b">
        <f t="shared" si="49"/>
        <v>1</v>
      </c>
      <c r="AA158" s="34" t="str">
        <f t="shared" si="43"/>
        <v>Inner</v>
      </c>
      <c r="AB158" s="35" t="str">
        <f t="shared" si="50"/>
        <v>0.9-1.0</v>
      </c>
      <c r="AC158" s="36" t="str">
        <f t="shared" si="44"/>
        <v>9-10</v>
      </c>
      <c r="AD158" s="36" t="str">
        <f t="shared" si="45"/>
        <v>Nov</v>
      </c>
      <c r="AE158" s="35" t="str">
        <f t="shared" si="46"/>
        <v>285-295</v>
      </c>
      <c r="AF158" s="36" t="str">
        <f t="shared" si="47"/>
        <v>Inner-TI</v>
      </c>
    </row>
    <row r="159" spans="5:32" x14ac:dyDescent="0.3">
      <c r="E159" s="12">
        <v>40855.409722222219</v>
      </c>
      <c r="F159" s="16">
        <v>9.08</v>
      </c>
      <c r="G159" s="16">
        <v>1137.0200500488306</v>
      </c>
      <c r="H159" s="29">
        <v>1.1790252172537847</v>
      </c>
      <c r="I159" s="26">
        <v>291.60000000000002</v>
      </c>
      <c r="J159" s="30">
        <v>0.14096916299559473</v>
      </c>
      <c r="K159" s="31">
        <v>0.15980557115005137</v>
      </c>
      <c r="L159" s="108">
        <f ca="1">REWS!R159</f>
        <v>9.1338482980768738</v>
      </c>
      <c r="M159" s="22">
        <f t="shared" si="34"/>
        <v>8.9649564382091338</v>
      </c>
      <c r="N159" s="22">
        <f t="shared" ca="1" si="35"/>
        <v>9.0181224785759699</v>
      </c>
      <c r="O159" s="22">
        <f t="shared" si="36"/>
        <v>0.74361289288803378</v>
      </c>
      <c r="P159" s="81">
        <f t="shared" ca="1" si="37"/>
        <v>10</v>
      </c>
      <c r="Q159" s="22">
        <f t="shared" ca="1" si="38"/>
        <v>9.5504142212648833E-3</v>
      </c>
      <c r="R159" s="3">
        <f ca="1">IF(N159&gt;'Power Curve'!$C$37,0,INDEX(Ci,$P159,1)*POWER(1-Q159,3)+INDEX(Ci,$P159,2)*3*Q159*POWER(1-Q159,2)+INDEX(Ci,$P159,3)*3*POWER(Q159,2)*(1-Q159)+INDEX(Ci,$P159,4)*POWER(Q159,3))</f>
        <v>1201.2619521745441</v>
      </c>
      <c r="S159" s="3">
        <f t="shared" si="39"/>
        <v>1137.0200500488306</v>
      </c>
      <c r="T159" s="3">
        <f t="shared" ca="1" si="40"/>
        <v>64.241902125713523</v>
      </c>
      <c r="U159" s="3">
        <f t="shared" ca="1" si="48"/>
        <v>64.241902125713523</v>
      </c>
      <c r="W159" s="34">
        <f t="shared" si="41"/>
        <v>9</v>
      </c>
      <c r="X159" s="73" t="b">
        <f>COUNTIF('Power Curve'!$D$2:$D$31,W159)&gt;0</f>
        <v>1</v>
      </c>
      <c r="Y159" s="73" t="b">
        <f t="shared" si="42"/>
        <v>0</v>
      </c>
      <c r="Z159" s="73" t="b">
        <f t="shared" si="49"/>
        <v>1</v>
      </c>
      <c r="AA159" s="34" t="str">
        <f t="shared" si="43"/>
        <v>Outer</v>
      </c>
      <c r="AB159" s="35" t="str">
        <f t="shared" si="50"/>
        <v>0.7-0.8</v>
      </c>
      <c r="AC159" s="36" t="str">
        <f t="shared" si="44"/>
        <v>9-10</v>
      </c>
      <c r="AD159" s="36" t="str">
        <f t="shared" si="45"/>
        <v>Nov</v>
      </c>
      <c r="AE159" s="35" t="str">
        <f t="shared" si="46"/>
        <v>285-295</v>
      </c>
      <c r="AF159" s="36" t="str">
        <f t="shared" si="47"/>
        <v>HWS-HTI</v>
      </c>
    </row>
    <row r="160" spans="5:32" x14ac:dyDescent="0.3">
      <c r="E160" s="12">
        <v>40855.416666666664</v>
      </c>
      <c r="F160" s="16">
        <v>8.3800000000000008</v>
      </c>
      <c r="G160" s="16">
        <v>1082.8099899291994</v>
      </c>
      <c r="H160" s="29">
        <v>1.1794206681779105</v>
      </c>
      <c r="I160" s="26">
        <v>292.60000000000002</v>
      </c>
      <c r="J160" s="30">
        <v>0.14439140811455844</v>
      </c>
      <c r="K160" s="31">
        <v>0.11170134351201512</v>
      </c>
      <c r="L160" s="108">
        <f ca="1">REWS!R160</f>
        <v>8.382556660534263</v>
      </c>
      <c r="M160" s="22">
        <f t="shared" si="34"/>
        <v>8.2747503592690101</v>
      </c>
      <c r="N160" s="22">
        <f t="shared" ca="1" si="35"/>
        <v>8.277274909110826</v>
      </c>
      <c r="O160" s="22">
        <f t="shared" si="36"/>
        <v>0.63693931845352136</v>
      </c>
      <c r="P160" s="81">
        <f t="shared" ca="1" si="37"/>
        <v>9</v>
      </c>
      <c r="Q160" s="22">
        <f t="shared" ca="1" si="38"/>
        <v>0.26846790921546004</v>
      </c>
      <c r="R160" s="3">
        <f ca="1">IF(N160&gt;'Power Curve'!$C$37,0,INDEX(Ci,$P160,1)*POWER(1-Q160,3)+INDEX(Ci,$P160,2)*3*Q160*POWER(1-Q160,2)+INDEX(Ci,$P160,3)*3*POWER(Q160,2)*(1-Q160)+INDEX(Ci,$P160,4)*POWER(Q160,3))</f>
        <v>962.71654896196469</v>
      </c>
      <c r="S160" s="3">
        <f t="shared" si="39"/>
        <v>1082.8099899291994</v>
      </c>
      <c r="T160" s="3">
        <f t="shared" ca="1" si="40"/>
        <v>-120.09344096723476</v>
      </c>
      <c r="U160" s="3">
        <f t="shared" ca="1" si="48"/>
        <v>120.09344096723476</v>
      </c>
      <c r="W160" s="34">
        <f t="shared" si="41"/>
        <v>8</v>
      </c>
      <c r="X160" s="73" t="b">
        <f>COUNTIF('Power Curve'!$D$2:$D$31,W160)&gt;0</f>
        <v>1</v>
      </c>
      <c r="Y160" s="73" t="b">
        <f t="shared" si="42"/>
        <v>0</v>
      </c>
      <c r="Z160" s="73" t="b">
        <f t="shared" si="49"/>
        <v>1</v>
      </c>
      <c r="AA160" s="34" t="str">
        <f t="shared" si="43"/>
        <v>Outer</v>
      </c>
      <c r="AB160" s="35" t="str">
        <f t="shared" si="50"/>
        <v>0.6-0.7</v>
      </c>
      <c r="AC160" s="36" t="str">
        <f t="shared" si="44"/>
        <v>10-11</v>
      </c>
      <c r="AD160" s="36" t="str">
        <f t="shared" si="45"/>
        <v>Nov</v>
      </c>
      <c r="AE160" s="35" t="str">
        <f t="shared" si="46"/>
        <v>285-295</v>
      </c>
      <c r="AF160" s="36" t="str">
        <f t="shared" si="47"/>
        <v>HWS-HTI</v>
      </c>
    </row>
    <row r="161" spans="5:32" x14ac:dyDescent="0.3">
      <c r="E161" s="12">
        <v>40855.423611111109</v>
      </c>
      <c r="F161" s="16">
        <v>8.98</v>
      </c>
      <c r="G161" s="16">
        <v>1036.1600112915044</v>
      </c>
      <c r="H161" s="29">
        <v>1.1792099888226988</v>
      </c>
      <c r="I161" s="26">
        <v>290.7</v>
      </c>
      <c r="J161" s="30">
        <v>9.7995545657015584E-2</v>
      </c>
      <c r="K161" s="31">
        <v>0.18566060452774932</v>
      </c>
      <c r="L161" s="108">
        <f ca="1">REWS!R161</f>
        <v>8.987494366337188</v>
      </c>
      <c r="M161" s="22">
        <f t="shared" si="34"/>
        <v>8.8666865719152685</v>
      </c>
      <c r="N161" s="22">
        <f t="shared" ca="1" si="35"/>
        <v>8.8740863711766238</v>
      </c>
      <c r="O161" s="22">
        <f t="shared" si="36"/>
        <v>0.72842496827156922</v>
      </c>
      <c r="P161" s="81">
        <f t="shared" ca="1" si="37"/>
        <v>9</v>
      </c>
      <c r="Q161" s="22">
        <f t="shared" ca="1" si="38"/>
        <v>0.86500983118027941</v>
      </c>
      <c r="R161" s="3">
        <f ca="1">IF(N161&gt;'Power Curve'!$C$37,0,INDEX(Ci,$P161,1)*POWER(1-Q161,3)+INDEX(Ci,$P161,2)*3*Q161*POWER(1-Q161,2)+INDEX(Ci,$P161,3)*3*POWER(Q161,2)*(1-Q161)+INDEX(Ci,$P161,4)*POWER(Q161,3))</f>
        <v>1153.9871563263291</v>
      </c>
      <c r="S161" s="3">
        <f t="shared" si="39"/>
        <v>1036.1600112915044</v>
      </c>
      <c r="T161" s="3">
        <f t="shared" ca="1" si="40"/>
        <v>117.82714503482475</v>
      </c>
      <c r="U161" s="3">
        <f t="shared" ca="1" si="48"/>
        <v>117.82714503482475</v>
      </c>
      <c r="W161" s="34">
        <f t="shared" si="41"/>
        <v>9</v>
      </c>
      <c r="X161" s="73" t="b">
        <f>COUNTIF('Power Curve'!$D$2:$D$31,W161)&gt;0</f>
        <v>1</v>
      </c>
      <c r="Y161" s="73" t="b">
        <f t="shared" si="42"/>
        <v>0</v>
      </c>
      <c r="Z161" s="73" t="b">
        <f t="shared" si="49"/>
        <v>1</v>
      </c>
      <c r="AA161" s="34" t="str">
        <f t="shared" si="43"/>
        <v>Outer</v>
      </c>
      <c r="AB161" s="35" t="str">
        <f t="shared" si="50"/>
        <v>0.7-0.8</v>
      </c>
      <c r="AC161" s="36" t="str">
        <f t="shared" si="44"/>
        <v>10-11</v>
      </c>
      <c r="AD161" s="36" t="str">
        <f t="shared" si="45"/>
        <v>Nov</v>
      </c>
      <c r="AE161" s="35" t="str">
        <f t="shared" si="46"/>
        <v>285-295</v>
      </c>
      <c r="AF161" s="36" t="str">
        <f t="shared" si="47"/>
        <v>HWS-LTI</v>
      </c>
    </row>
    <row r="162" spans="5:32" x14ac:dyDescent="0.3">
      <c r="E162" s="12">
        <v>40855.430555555555</v>
      </c>
      <c r="F162" s="16">
        <v>8.86</v>
      </c>
      <c r="G162" s="16">
        <v>1121.9099426269531</v>
      </c>
      <c r="H162" s="29">
        <v>1.1795892650677788</v>
      </c>
      <c r="I162" s="26">
        <v>286.89999999999998</v>
      </c>
      <c r="J162" s="30">
        <v>0.11851015801354403</v>
      </c>
      <c r="K162" s="31">
        <v>0.20845891251722162</v>
      </c>
      <c r="L162" s="108">
        <f ca="1">REWS!R162</f>
        <v>8.7530786104375196</v>
      </c>
      <c r="M162" s="22">
        <f t="shared" si="34"/>
        <v>8.7491385937570083</v>
      </c>
      <c r="N162" s="22">
        <f t="shared" ca="1" si="35"/>
        <v>8.6435550660008893</v>
      </c>
      <c r="O162" s="22">
        <f t="shared" si="36"/>
        <v>0.71025754932193197</v>
      </c>
      <c r="P162" s="81">
        <f t="shared" ca="1" si="37"/>
        <v>9</v>
      </c>
      <c r="Q162" s="22">
        <f t="shared" ca="1" si="38"/>
        <v>0.63458264168466383</v>
      </c>
      <c r="R162" s="3">
        <f ca="1">IF(N162&gt;'Power Curve'!$C$37,0,INDEX(Ci,$P162,1)*POWER(1-Q162,3)+INDEX(Ci,$P162,2)*3*Q162*POWER(1-Q162,2)+INDEX(Ci,$P162,3)*3*POWER(Q162,2)*(1-Q162)+INDEX(Ci,$P162,4)*POWER(Q162,3))</f>
        <v>1079.000345907046</v>
      </c>
      <c r="S162" s="3">
        <f t="shared" si="39"/>
        <v>1121.9099426269531</v>
      </c>
      <c r="T162" s="3">
        <f t="shared" ca="1" si="40"/>
        <v>-42.909596719907086</v>
      </c>
      <c r="U162" s="3">
        <f t="shared" ca="1" si="48"/>
        <v>42.909596719907086</v>
      </c>
      <c r="W162" s="34">
        <f t="shared" si="41"/>
        <v>9</v>
      </c>
      <c r="X162" s="73" t="b">
        <f>COUNTIF('Power Curve'!$D$2:$D$31,W162)&gt;0</f>
        <v>1</v>
      </c>
      <c r="Y162" s="73" t="b">
        <f t="shared" si="42"/>
        <v>0</v>
      </c>
      <c r="Z162" s="73" t="b">
        <f t="shared" si="49"/>
        <v>1</v>
      </c>
      <c r="AA162" s="34" t="str">
        <f t="shared" si="43"/>
        <v>Inner</v>
      </c>
      <c r="AB162" s="35" t="str">
        <f t="shared" si="50"/>
        <v>0.7-0.8</v>
      </c>
      <c r="AC162" s="36" t="str">
        <f t="shared" si="44"/>
        <v>10-11</v>
      </c>
      <c r="AD162" s="36" t="str">
        <f t="shared" si="45"/>
        <v>Nov</v>
      </c>
      <c r="AE162" s="35" t="str">
        <f t="shared" si="46"/>
        <v>285-295</v>
      </c>
      <c r="AF162" s="36" t="str">
        <f t="shared" si="47"/>
        <v>Inner-TI</v>
      </c>
    </row>
    <row r="163" spans="5:32" x14ac:dyDescent="0.3">
      <c r="E163" s="12">
        <v>40855.4375</v>
      </c>
      <c r="F163" s="16">
        <v>7.21</v>
      </c>
      <c r="G163" s="16">
        <v>659.87998771667503</v>
      </c>
      <c r="H163" s="29">
        <v>1.1801113728780728</v>
      </c>
      <c r="I163" s="26">
        <v>281.2</v>
      </c>
      <c r="J163" s="30">
        <v>0.2843273231622746</v>
      </c>
      <c r="K163" s="31">
        <v>0.19189549217278162</v>
      </c>
      <c r="L163" s="108">
        <f ca="1">REWS!R163</f>
        <v>7.2074228933032538</v>
      </c>
      <c r="M163" s="22">
        <f t="shared" si="34"/>
        <v>7.1208346350022369</v>
      </c>
      <c r="N163" s="22">
        <f t="shared" ca="1" si="35"/>
        <v>7.1182893991320171</v>
      </c>
      <c r="O163" s="22">
        <f t="shared" si="36"/>
        <v>0.45859792352876816</v>
      </c>
      <c r="P163" s="81">
        <f t="shared" ca="1" si="37"/>
        <v>8</v>
      </c>
      <c r="Q163" s="22">
        <f t="shared" ca="1" si="38"/>
        <v>0.10383289919937158</v>
      </c>
      <c r="R163" s="3">
        <f ca="1">IF(N163&gt;'Power Curve'!$C$37,0,INDEX(Ci,$P163,1)*POWER(1-Q163,3)+INDEX(Ci,$P163,2)*3*Q163*POWER(1-Q163,2)+INDEX(Ci,$P163,3)*3*POWER(Q163,2)*(1-Q163)+INDEX(Ci,$P163,4)*POWER(Q163,3))</f>
        <v>627.14748609502681</v>
      </c>
      <c r="S163" s="3">
        <f t="shared" si="39"/>
        <v>659.87998771667503</v>
      </c>
      <c r="T163" s="3">
        <f t="shared" ca="1" si="40"/>
        <v>-32.732501621648225</v>
      </c>
      <c r="U163" s="3">
        <f t="shared" ca="1" si="48"/>
        <v>32.732501621648225</v>
      </c>
      <c r="W163" s="34">
        <f t="shared" si="41"/>
        <v>7</v>
      </c>
      <c r="X163" s="73" t="b">
        <f>COUNTIF('Power Curve'!$D$2:$D$31,W163)&gt;0</f>
        <v>1</v>
      </c>
      <c r="Y163" s="73" t="b">
        <f t="shared" si="42"/>
        <v>0</v>
      </c>
      <c r="Z163" s="73" t="b">
        <f t="shared" si="49"/>
        <v>1</v>
      </c>
      <c r="AA163" s="34" t="str">
        <f t="shared" si="43"/>
        <v>Outer</v>
      </c>
      <c r="AB163" s="35" t="str">
        <f t="shared" si="50"/>
        <v>0.4-0.5</v>
      </c>
      <c r="AC163" s="36" t="str">
        <f t="shared" si="44"/>
        <v>10-11</v>
      </c>
      <c r="AD163" s="36" t="str">
        <f t="shared" si="45"/>
        <v>Nov</v>
      </c>
      <c r="AE163" s="35" t="str">
        <f t="shared" si="46"/>
        <v>275-285</v>
      </c>
      <c r="AF163" s="36" t="str">
        <f t="shared" si="47"/>
        <v>LWS-HTI</v>
      </c>
    </row>
    <row r="164" spans="5:32" x14ac:dyDescent="0.3">
      <c r="E164" s="12">
        <v>40855.444444444445</v>
      </c>
      <c r="F164" s="16">
        <v>5.81</v>
      </c>
      <c r="G164" s="16">
        <v>372.29000473022512</v>
      </c>
      <c r="H164" s="29">
        <v>1.1806073601501852</v>
      </c>
      <c r="I164" s="26">
        <v>275.39999999999998</v>
      </c>
      <c r="J164" s="30">
        <v>0.19965576592082615</v>
      </c>
      <c r="K164" s="31">
        <v>0.15814920120028447</v>
      </c>
      <c r="L164" s="108">
        <f ca="1">REWS!R164</f>
        <v>5.8134467995030965</v>
      </c>
      <c r="M164" s="22">
        <f t="shared" si="34"/>
        <v>5.7389520781470234</v>
      </c>
      <c r="N164" s="22">
        <f t="shared" ca="1" si="35"/>
        <v>5.7423567282625578</v>
      </c>
      <c r="O164" s="22">
        <f t="shared" si="36"/>
        <v>0.24502351975821396</v>
      </c>
      <c r="P164" s="81">
        <f t="shared" ca="1" si="37"/>
        <v>6</v>
      </c>
      <c r="Q164" s="22">
        <f t="shared" ca="1" si="38"/>
        <v>0.71190339567018646</v>
      </c>
      <c r="R164" s="3">
        <f ca="1">IF(N164&gt;'Power Curve'!$C$37,0,INDEX(Ci,$P164,1)*POWER(1-Q164,3)+INDEX(Ci,$P164,2)*3*Q164*POWER(1-Q164,2)+INDEX(Ci,$P164,3)*3*POWER(Q164,2)*(1-Q164)+INDEX(Ci,$P164,4)*POWER(Q164,3))</f>
        <v>318.9255862795996</v>
      </c>
      <c r="S164" s="3">
        <f t="shared" si="39"/>
        <v>372.29000473022512</v>
      </c>
      <c r="T164" s="3">
        <f t="shared" ca="1" si="40"/>
        <v>-53.364418450625521</v>
      </c>
      <c r="U164" s="3">
        <f t="shared" ca="1" si="48"/>
        <v>53.364418450625521</v>
      </c>
      <c r="W164" s="34">
        <f t="shared" si="41"/>
        <v>6</v>
      </c>
      <c r="X164" s="73" t="b">
        <f>COUNTIF('Power Curve'!$D$2:$D$31,W164)&gt;0</f>
        <v>1</v>
      </c>
      <c r="Y164" s="73" t="b">
        <f t="shared" si="42"/>
        <v>0</v>
      </c>
      <c r="Z164" s="73" t="b">
        <f t="shared" si="49"/>
        <v>1</v>
      </c>
      <c r="AA164" s="34" t="str">
        <f t="shared" si="43"/>
        <v>Outer</v>
      </c>
      <c r="AB164" s="35" t="str">
        <f t="shared" si="50"/>
        <v>0.2-0.3</v>
      </c>
      <c r="AC164" s="36" t="str">
        <f t="shared" si="44"/>
        <v>10-11</v>
      </c>
      <c r="AD164" s="36" t="str">
        <f t="shared" si="45"/>
        <v>Nov</v>
      </c>
      <c r="AE164" s="35" t="str">
        <f t="shared" si="46"/>
        <v>275-285</v>
      </c>
      <c r="AF164" s="36" t="str">
        <f t="shared" si="47"/>
        <v>LWS-HTI</v>
      </c>
    </row>
    <row r="165" spans="5:32" x14ac:dyDescent="0.3">
      <c r="E165" s="12">
        <v>40855.451388888891</v>
      </c>
      <c r="F165" s="16">
        <v>8.32</v>
      </c>
      <c r="G165" s="16">
        <v>798.58001518249557</v>
      </c>
      <c r="H165" s="29">
        <v>1.180169564633595</v>
      </c>
      <c r="I165" s="26">
        <v>275.3</v>
      </c>
      <c r="J165" s="30">
        <v>0.21514423076923075</v>
      </c>
      <c r="K165" s="31">
        <v>0.12735888421733388</v>
      </c>
      <c r="L165" s="108">
        <f ca="1">REWS!R165</f>
        <v>8.3223010130101382</v>
      </c>
      <c r="M165" s="22">
        <f t="shared" si="34"/>
        <v>8.2172424342505632</v>
      </c>
      <c r="N165" s="22">
        <f t="shared" ca="1" si="35"/>
        <v>8.2195150282107399</v>
      </c>
      <c r="O165" s="22">
        <f t="shared" si="36"/>
        <v>0.62805128326053972</v>
      </c>
      <c r="P165" s="81">
        <f t="shared" ca="1" si="37"/>
        <v>9</v>
      </c>
      <c r="Q165" s="22">
        <f t="shared" ca="1" si="38"/>
        <v>0.21073411461753108</v>
      </c>
      <c r="R165" s="3">
        <f ca="1">IF(N165&gt;'Power Curve'!$C$37,0,INDEX(Ci,$P165,1)*POWER(1-Q165,3)+INDEX(Ci,$P165,2)*3*Q165*POWER(1-Q165,2)+INDEX(Ci,$P165,3)*3*POWER(Q165,2)*(1-Q165)+INDEX(Ci,$P165,4)*POWER(Q165,3))</f>
        <v>944.81557341957023</v>
      </c>
      <c r="S165" s="3">
        <f t="shared" si="39"/>
        <v>798.58001518249557</v>
      </c>
      <c r="T165" s="3">
        <f t="shared" ca="1" si="40"/>
        <v>146.23555823707466</v>
      </c>
      <c r="U165" s="3">
        <f t="shared" ca="1" si="48"/>
        <v>146.23555823707466</v>
      </c>
      <c r="W165" s="34">
        <f t="shared" si="41"/>
        <v>8</v>
      </c>
      <c r="X165" s="73" t="b">
        <f>COUNTIF('Power Curve'!$D$2:$D$31,W165)&gt;0</f>
        <v>1</v>
      </c>
      <c r="Y165" s="73" t="b">
        <f t="shared" si="42"/>
        <v>0</v>
      </c>
      <c r="Z165" s="73" t="b">
        <f t="shared" si="49"/>
        <v>1</v>
      </c>
      <c r="AA165" s="34" t="str">
        <f t="shared" si="43"/>
        <v>Outer</v>
      </c>
      <c r="AB165" s="35" t="str">
        <f t="shared" si="50"/>
        <v>0.6-0.7</v>
      </c>
      <c r="AC165" s="36" t="str">
        <f t="shared" si="44"/>
        <v>10-11</v>
      </c>
      <c r="AD165" s="36" t="str">
        <f t="shared" si="45"/>
        <v>Nov</v>
      </c>
      <c r="AE165" s="35" t="str">
        <f t="shared" si="46"/>
        <v>275-285</v>
      </c>
      <c r="AF165" s="36" t="str">
        <f t="shared" si="47"/>
        <v>HWS-HTI</v>
      </c>
    </row>
    <row r="166" spans="5:32" x14ac:dyDescent="0.3">
      <c r="E166" s="12">
        <v>40855.458333333336</v>
      </c>
      <c r="F166" s="16">
        <v>11.58</v>
      </c>
      <c r="G166" s="16">
        <v>1809.690002441404</v>
      </c>
      <c r="H166" s="29">
        <v>1.1794206681779105</v>
      </c>
      <c r="I166" s="26">
        <v>282.3</v>
      </c>
      <c r="J166" s="30">
        <v>0.12694300518134716</v>
      </c>
      <c r="K166" s="31">
        <v>0.109040301452315</v>
      </c>
      <c r="L166" s="108">
        <f ca="1">REWS!R166</f>
        <v>11.547055647807449</v>
      </c>
      <c r="M166" s="22">
        <f t="shared" si="34"/>
        <v>11.434559565672449</v>
      </c>
      <c r="N166" s="22">
        <f t="shared" ca="1" si="35"/>
        <v>11.402028982123381</v>
      </c>
      <c r="O166" s="22">
        <f t="shared" si="36"/>
        <v>1.1252980172000389</v>
      </c>
      <c r="P166" s="81">
        <f t="shared" ca="1" si="37"/>
        <v>12</v>
      </c>
      <c r="Q166" s="22">
        <f t="shared" ca="1" si="38"/>
        <v>0.40619266108515562</v>
      </c>
      <c r="R166" s="3">
        <f ca="1">IF(N166&gt;'Power Curve'!$C$37,0,INDEX(Ci,$P166,1)*POWER(1-Q166,3)+INDEX(Ci,$P166,2)*3*Q166*POWER(1-Q166,2)+INDEX(Ci,$P166,3)*3*POWER(Q166,2)*(1-Q166)+INDEX(Ci,$P166,4)*POWER(Q166,3))</f>
        <v>1847.2938745776989</v>
      </c>
      <c r="S166" s="3">
        <f t="shared" si="39"/>
        <v>1809.690002441404</v>
      </c>
      <c r="T166" s="3">
        <f t="shared" ca="1" si="40"/>
        <v>37.603872136294967</v>
      </c>
      <c r="U166" s="3">
        <f t="shared" ca="1" si="48"/>
        <v>37.603872136294967</v>
      </c>
      <c r="W166" s="34">
        <f t="shared" si="41"/>
        <v>11</v>
      </c>
      <c r="X166" s="73" t="b">
        <f>COUNTIF('Power Curve'!$D$2:$D$31,W166)&gt;0</f>
        <v>1</v>
      </c>
      <c r="Y166" s="73" t="b">
        <f t="shared" si="42"/>
        <v>0</v>
      </c>
      <c r="Z166" s="73" t="b">
        <f t="shared" si="49"/>
        <v>1</v>
      </c>
      <c r="AA166" s="34" t="str">
        <f t="shared" si="43"/>
        <v>Inner</v>
      </c>
      <c r="AB166" s="35" t="str">
        <f t="shared" si="50"/>
        <v>1.1-1.2</v>
      </c>
      <c r="AC166" s="36" t="str">
        <f t="shared" si="44"/>
        <v>11-12</v>
      </c>
      <c r="AD166" s="36" t="str">
        <f t="shared" si="45"/>
        <v>Nov</v>
      </c>
      <c r="AE166" s="35" t="str">
        <f t="shared" si="46"/>
        <v>275-285</v>
      </c>
      <c r="AF166" s="36" t="str">
        <f t="shared" si="47"/>
        <v>Inner-TI</v>
      </c>
    </row>
    <row r="167" spans="5:32" x14ac:dyDescent="0.3">
      <c r="E167" s="12">
        <v>40855.465277777781</v>
      </c>
      <c r="F167" s="16">
        <v>10.95</v>
      </c>
      <c r="G167" s="16">
        <v>1773.02001953125</v>
      </c>
      <c r="H167" s="29">
        <v>1.1794628138868182</v>
      </c>
      <c r="I167" s="26">
        <v>284.2</v>
      </c>
      <c r="J167" s="30">
        <v>0.15068493150684931</v>
      </c>
      <c r="K167" s="31">
        <v>0.2329467522321404</v>
      </c>
      <c r="L167" s="108">
        <f ca="1">REWS!R167</f>
        <v>10.946296754886349</v>
      </c>
      <c r="M167" s="22">
        <f t="shared" si="34"/>
        <v>10.812600918475884</v>
      </c>
      <c r="N167" s="22">
        <f t="shared" ca="1" si="35"/>
        <v>10.808944141168377</v>
      </c>
      <c r="O167" s="22">
        <f t="shared" si="36"/>
        <v>1.02917230334253</v>
      </c>
      <c r="P167" s="81">
        <f t="shared" ca="1" si="37"/>
        <v>11</v>
      </c>
      <c r="Q167" s="22">
        <f t="shared" ca="1" si="38"/>
        <v>0.83367947101031514</v>
      </c>
      <c r="R167" s="3">
        <f ca="1">IF(N167&gt;'Power Curve'!$C$37,0,INDEX(Ci,$P167,1)*POWER(1-Q167,3)+INDEX(Ci,$P167,2)*3*Q167*POWER(1-Q167,2)+INDEX(Ci,$P167,3)*3*POWER(Q167,2)*(1-Q167)+INDEX(Ci,$P167,4)*POWER(Q167,3))</f>
        <v>1743.0375092369322</v>
      </c>
      <c r="S167" s="3">
        <f t="shared" si="39"/>
        <v>1773.02001953125</v>
      </c>
      <c r="T167" s="3">
        <f t="shared" ca="1" si="40"/>
        <v>-29.982510294317763</v>
      </c>
      <c r="U167" s="3">
        <f t="shared" ca="1" si="48"/>
        <v>29.982510294317763</v>
      </c>
      <c r="W167" s="34">
        <f t="shared" si="41"/>
        <v>11</v>
      </c>
      <c r="X167" s="73" t="b">
        <f>COUNTIF('Power Curve'!$D$2:$D$31,W167)&gt;0</f>
        <v>1</v>
      </c>
      <c r="Y167" s="73" t="b">
        <f t="shared" si="42"/>
        <v>0</v>
      </c>
      <c r="Z167" s="73" t="b">
        <f t="shared" si="49"/>
        <v>1</v>
      </c>
      <c r="AA167" s="34" t="str">
        <f t="shared" si="43"/>
        <v>Outer</v>
      </c>
      <c r="AB167" s="35" t="str">
        <f t="shared" si="50"/>
        <v>1.0-1.1</v>
      </c>
      <c r="AC167" s="36" t="str">
        <f t="shared" si="44"/>
        <v>11-12</v>
      </c>
      <c r="AD167" s="36" t="str">
        <f t="shared" si="45"/>
        <v>Nov</v>
      </c>
      <c r="AE167" s="35" t="str">
        <f t="shared" si="46"/>
        <v>275-285</v>
      </c>
      <c r="AF167" s="36" t="str">
        <f t="shared" si="47"/>
        <v>HWS-HTI</v>
      </c>
    </row>
    <row r="168" spans="5:32" x14ac:dyDescent="0.3">
      <c r="E168" s="12">
        <v>40855.472222222219</v>
      </c>
      <c r="F168" s="16">
        <v>10.48</v>
      </c>
      <c r="G168" s="16">
        <v>1682.800048828128</v>
      </c>
      <c r="H168" s="29">
        <v>1.1800430537547855</v>
      </c>
      <c r="I168" s="26">
        <v>285.3</v>
      </c>
      <c r="J168" s="30">
        <v>0.13549618320610685</v>
      </c>
      <c r="K168" s="31">
        <v>0.16860990906996745</v>
      </c>
      <c r="L168" s="108">
        <f ca="1">REWS!R168</f>
        <v>10.456539810313794</v>
      </c>
      <c r="M168" s="22">
        <f t="shared" si="34"/>
        <v>10.350195125534114</v>
      </c>
      <c r="N168" s="22">
        <f t="shared" ca="1" si="35"/>
        <v>10.327025512849545</v>
      </c>
      <c r="O168" s="22">
        <f t="shared" si="36"/>
        <v>0.95770599744144458</v>
      </c>
      <c r="P168" s="81">
        <f t="shared" ca="1" si="37"/>
        <v>11</v>
      </c>
      <c r="Q168" s="22">
        <f t="shared" ca="1" si="38"/>
        <v>0.36597466793629191</v>
      </c>
      <c r="R168" s="3">
        <f ca="1">IF(N168&gt;'Power Curve'!$C$37,0,INDEX(Ci,$P168,1)*POWER(1-Q168,3)+INDEX(Ci,$P168,2)*3*Q168*POWER(1-Q168,2)+INDEX(Ci,$P168,3)*3*POWER(Q168,2)*(1-Q168)+INDEX(Ci,$P168,4)*POWER(Q168,3))</f>
        <v>1625.4495072810985</v>
      </c>
      <c r="S168" s="3">
        <f t="shared" si="39"/>
        <v>1682.800048828128</v>
      </c>
      <c r="T168" s="3">
        <f t="shared" ca="1" si="40"/>
        <v>-57.350541547029479</v>
      </c>
      <c r="U168" s="3">
        <f t="shared" ca="1" si="48"/>
        <v>57.350541547029479</v>
      </c>
      <c r="W168" s="34">
        <f t="shared" si="41"/>
        <v>10</v>
      </c>
      <c r="X168" s="73" t="b">
        <f>COUNTIF('Power Curve'!$D$2:$D$31,W168)&gt;0</f>
        <v>1</v>
      </c>
      <c r="Y168" s="73" t="b">
        <f t="shared" si="42"/>
        <v>0</v>
      </c>
      <c r="Z168" s="73" t="b">
        <f t="shared" si="49"/>
        <v>1</v>
      </c>
      <c r="AA168" s="34" t="str">
        <f t="shared" si="43"/>
        <v>Inner</v>
      </c>
      <c r="AB168" s="35" t="str">
        <f t="shared" si="50"/>
        <v>0.9-1.0</v>
      </c>
      <c r="AC168" s="36" t="str">
        <f t="shared" si="44"/>
        <v>11-12</v>
      </c>
      <c r="AD168" s="36" t="str">
        <f t="shared" si="45"/>
        <v>Nov</v>
      </c>
      <c r="AE168" s="35" t="str">
        <f t="shared" si="46"/>
        <v>285-295</v>
      </c>
      <c r="AF168" s="36" t="str">
        <f t="shared" si="47"/>
        <v>Inner-TI</v>
      </c>
    </row>
    <row r="169" spans="5:32" x14ac:dyDescent="0.3">
      <c r="E169" s="12">
        <v>40855.479166666664</v>
      </c>
      <c r="F169" s="16">
        <v>9.64</v>
      </c>
      <c r="G169" s="16">
        <v>1396.609939575193</v>
      </c>
      <c r="H169" s="29">
        <v>1.1801855644251993</v>
      </c>
      <c r="I169" s="26">
        <v>290.3</v>
      </c>
      <c r="J169" s="30">
        <v>9.1286307053941904E-2</v>
      </c>
      <c r="K169" s="31">
        <v>0.1400371128903648</v>
      </c>
      <c r="L169" s="108">
        <f ca="1">REWS!R169</f>
        <v>9.6269836351616682</v>
      </c>
      <c r="M169" s="22">
        <f t="shared" si="34"/>
        <v>9.5209825767804848</v>
      </c>
      <c r="N169" s="22">
        <f t="shared" ca="1" si="35"/>
        <v>9.5081269146602789</v>
      </c>
      <c r="O169" s="22">
        <f t="shared" si="36"/>
        <v>0.82954852499881826</v>
      </c>
      <c r="P169" s="81">
        <f t="shared" ca="1" si="37"/>
        <v>10</v>
      </c>
      <c r="Q169" s="22">
        <f t="shared" ca="1" si="38"/>
        <v>0.53039337616993898</v>
      </c>
      <c r="R169" s="3">
        <f ca="1">IF(N169&gt;'Power Curve'!$C$37,0,INDEX(Ci,$P169,1)*POWER(1-Q169,3)+INDEX(Ci,$P169,2)*3*Q169*POWER(1-Q169,2)+INDEX(Ci,$P169,3)*3*POWER(Q169,2)*(1-Q169)+INDEX(Ci,$P169,4)*POWER(Q169,3))</f>
        <v>1373.5095680105248</v>
      </c>
      <c r="S169" s="3">
        <f t="shared" si="39"/>
        <v>1396.609939575193</v>
      </c>
      <c r="T169" s="3">
        <f t="shared" ca="1" si="40"/>
        <v>-23.100371564668194</v>
      </c>
      <c r="U169" s="3">
        <f t="shared" ca="1" si="48"/>
        <v>23.100371564668194</v>
      </c>
      <c r="W169" s="34">
        <f t="shared" si="41"/>
        <v>10</v>
      </c>
      <c r="X169" s="73" t="b">
        <f>COUNTIF('Power Curve'!$D$2:$D$31,W169)&gt;0</f>
        <v>1</v>
      </c>
      <c r="Y169" s="73" t="b">
        <f t="shared" si="42"/>
        <v>0</v>
      </c>
      <c r="Z169" s="73" t="b">
        <f t="shared" si="49"/>
        <v>1</v>
      </c>
      <c r="AA169" s="34" t="str">
        <f t="shared" si="43"/>
        <v>Outer</v>
      </c>
      <c r="AB169" s="35" t="str">
        <f t="shared" si="50"/>
        <v>0.8-0.9</v>
      </c>
      <c r="AC169" s="36" t="str">
        <f t="shared" si="44"/>
        <v>11-12</v>
      </c>
      <c r="AD169" s="36" t="str">
        <f t="shared" si="45"/>
        <v>Nov</v>
      </c>
      <c r="AE169" s="35" t="str">
        <f t="shared" si="46"/>
        <v>285-295</v>
      </c>
      <c r="AF169" s="36" t="str">
        <f t="shared" si="47"/>
        <v>HWS-LTI</v>
      </c>
    </row>
    <row r="170" spans="5:32" x14ac:dyDescent="0.3">
      <c r="E170" s="12">
        <v>40855.506944444445</v>
      </c>
      <c r="F170" s="16">
        <v>10.9</v>
      </c>
      <c r="G170" s="16">
        <v>1822.3799743652371</v>
      </c>
      <c r="H170" s="29">
        <v>1.1807180866772442</v>
      </c>
      <c r="I170" s="26">
        <v>279.60000000000002</v>
      </c>
      <c r="J170" s="30">
        <v>7.7981651376146779E-2</v>
      </c>
      <c r="K170" s="31">
        <v>0.12545018651001419</v>
      </c>
      <c r="L170" s="108">
        <f ca="1">REWS!R170</f>
        <v>10.747378438217224</v>
      </c>
      <c r="M170" s="22">
        <f t="shared" si="34"/>
        <v>10.767045302702655</v>
      </c>
      <c r="N170" s="22">
        <f t="shared" ca="1" si="35"/>
        <v>10.616285369685738</v>
      </c>
      <c r="O170" s="22">
        <f t="shared" si="36"/>
        <v>1.0221315360726186</v>
      </c>
      <c r="P170" s="81">
        <f t="shared" ca="1" si="37"/>
        <v>11</v>
      </c>
      <c r="Q170" s="22">
        <f t="shared" ca="1" si="38"/>
        <v>0.64670302419581882</v>
      </c>
      <c r="R170" s="3">
        <f ca="1">IF(N170&gt;'Power Curve'!$C$37,0,INDEX(Ci,$P170,1)*POWER(1-Q170,3)+INDEX(Ci,$P170,2)*3*Q170*POWER(1-Q170,2)+INDEX(Ci,$P170,3)*3*POWER(Q170,2)*(1-Q170)+INDEX(Ci,$P170,4)*POWER(Q170,3))</f>
        <v>1699.7235167117396</v>
      </c>
      <c r="S170" s="3">
        <f t="shared" si="39"/>
        <v>1822.3799743652371</v>
      </c>
      <c r="T170" s="3">
        <f t="shared" ca="1" si="40"/>
        <v>-122.65645765349745</v>
      </c>
      <c r="U170" s="3">
        <f t="shared" ca="1" si="48"/>
        <v>122.65645765349745</v>
      </c>
      <c r="W170" s="34">
        <f t="shared" si="41"/>
        <v>11</v>
      </c>
      <c r="X170" s="73" t="b">
        <f>COUNTIF('Power Curve'!$D$2:$D$31,W170)&gt;0</f>
        <v>1</v>
      </c>
      <c r="Y170" s="73" t="b">
        <f t="shared" si="42"/>
        <v>0</v>
      </c>
      <c r="Z170" s="73" t="b">
        <f t="shared" si="49"/>
        <v>1</v>
      </c>
      <c r="AA170" s="34" t="str">
        <f t="shared" si="43"/>
        <v>Outer</v>
      </c>
      <c r="AB170" s="35" t="str">
        <f t="shared" si="50"/>
        <v>1.0-1.1</v>
      </c>
      <c r="AC170" s="36" t="str">
        <f t="shared" si="44"/>
        <v>12-13</v>
      </c>
      <c r="AD170" s="36" t="str">
        <f t="shared" si="45"/>
        <v>Nov</v>
      </c>
      <c r="AE170" s="35" t="str">
        <f t="shared" si="46"/>
        <v>275-285</v>
      </c>
      <c r="AF170" s="36" t="str">
        <f t="shared" si="47"/>
        <v>HWS-LTI</v>
      </c>
    </row>
    <row r="171" spans="5:32" x14ac:dyDescent="0.3">
      <c r="E171" s="12">
        <v>40855.513888888891</v>
      </c>
      <c r="F171" s="16">
        <v>10.85</v>
      </c>
      <c r="G171" s="16">
        <v>1763.380050659177</v>
      </c>
      <c r="H171" s="29">
        <v>1.1812248704184851</v>
      </c>
      <c r="I171" s="26">
        <v>284.5</v>
      </c>
      <c r="J171" s="30">
        <v>9.6774193548387108E-2</v>
      </c>
      <c r="K171" s="31">
        <v>0.22228011314831009</v>
      </c>
      <c r="L171" s="108">
        <f ca="1">REWS!R171</f>
        <v>10.743788521966311</v>
      </c>
      <c r="M171" s="22">
        <f t="shared" si="34"/>
        <v>10.719188365621232</v>
      </c>
      <c r="N171" s="22">
        <f t="shared" ca="1" si="35"/>
        <v>10.614257412659558</v>
      </c>
      <c r="O171" s="22">
        <f t="shared" si="36"/>
        <v>1.014735092176033</v>
      </c>
      <c r="P171" s="81">
        <f t="shared" ca="1" si="37"/>
        <v>11</v>
      </c>
      <c r="Q171" s="22">
        <f t="shared" ca="1" si="38"/>
        <v>0.64473488022744707</v>
      </c>
      <c r="R171" s="3">
        <f ca="1">IF(N171&gt;'Power Curve'!$C$37,0,INDEX(Ci,$P171,1)*POWER(1-Q171,3)+INDEX(Ci,$P171,2)*3*Q171*POWER(1-Q171,2)+INDEX(Ci,$P171,3)*3*POWER(Q171,2)*(1-Q171)+INDEX(Ci,$P171,4)*POWER(Q171,3))</f>
        <v>1699.2377428272841</v>
      </c>
      <c r="S171" s="3">
        <f t="shared" si="39"/>
        <v>1763.380050659177</v>
      </c>
      <c r="T171" s="3">
        <f t="shared" ca="1" si="40"/>
        <v>-64.142307831892822</v>
      </c>
      <c r="U171" s="3">
        <f t="shared" ca="1" si="48"/>
        <v>64.142307831892822</v>
      </c>
      <c r="W171" s="34">
        <f t="shared" si="41"/>
        <v>11</v>
      </c>
      <c r="X171" s="73" t="b">
        <f>COUNTIF('Power Curve'!$D$2:$D$31,W171)&gt;0</f>
        <v>1</v>
      </c>
      <c r="Y171" s="73" t="b">
        <f t="shared" si="42"/>
        <v>0</v>
      </c>
      <c r="Z171" s="73" t="b">
        <f t="shared" si="49"/>
        <v>1</v>
      </c>
      <c r="AA171" s="34" t="str">
        <f t="shared" si="43"/>
        <v>Outer</v>
      </c>
      <c r="AB171" s="35" t="str">
        <f t="shared" si="50"/>
        <v>1.0-1.1</v>
      </c>
      <c r="AC171" s="36" t="str">
        <f t="shared" si="44"/>
        <v>12-13</v>
      </c>
      <c r="AD171" s="36" t="str">
        <f t="shared" si="45"/>
        <v>Nov</v>
      </c>
      <c r="AE171" s="35" t="str">
        <f t="shared" si="46"/>
        <v>275-285</v>
      </c>
      <c r="AF171" s="36" t="str">
        <f t="shared" si="47"/>
        <v>HWS-LTI</v>
      </c>
    </row>
    <row r="172" spans="5:32" x14ac:dyDescent="0.3">
      <c r="E172" s="12">
        <v>40855.520833333336</v>
      </c>
      <c r="F172" s="16">
        <v>9.25</v>
      </c>
      <c r="G172" s="16">
        <v>1471.1499938964871</v>
      </c>
      <c r="H172" s="29">
        <v>1.1822707527787226</v>
      </c>
      <c r="I172" s="26">
        <v>286.10000000000002</v>
      </c>
      <c r="J172" s="30">
        <v>0.12648648648648647</v>
      </c>
      <c r="K172" s="31">
        <v>0.18977106988043432</v>
      </c>
      <c r="L172" s="108">
        <f ca="1">REWS!R172</f>
        <v>9.2485144504604211</v>
      </c>
      <c r="M172" s="22">
        <f t="shared" si="34"/>
        <v>9.1411749012367132</v>
      </c>
      <c r="N172" s="22">
        <f t="shared" ca="1" si="35"/>
        <v>9.1397068290025789</v>
      </c>
      <c r="O172" s="22">
        <f t="shared" si="36"/>
        <v>0.77084802440320932</v>
      </c>
      <c r="P172" s="81">
        <f t="shared" ca="1" si="37"/>
        <v>10</v>
      </c>
      <c r="Q172" s="22">
        <f t="shared" ca="1" si="38"/>
        <v>0.13878669973094296</v>
      </c>
      <c r="R172" s="3">
        <f ca="1">IF(N172&gt;'Power Curve'!$C$37,0,INDEX(Ci,$P172,1)*POWER(1-Q172,3)+INDEX(Ci,$P172,2)*3*Q172*POWER(1-Q172,2)+INDEX(Ci,$P172,3)*3*POWER(Q172,2)*(1-Q172)+INDEX(Ci,$P172,4)*POWER(Q172,3))</f>
        <v>1242.4512925195882</v>
      </c>
      <c r="S172" s="3">
        <f t="shared" si="39"/>
        <v>1471.1499938964871</v>
      </c>
      <c r="T172" s="3">
        <f t="shared" ca="1" si="40"/>
        <v>-228.69870137689895</v>
      </c>
      <c r="U172" s="3">
        <f t="shared" ca="1" si="48"/>
        <v>228.69870137689895</v>
      </c>
      <c r="W172" s="34">
        <f t="shared" si="41"/>
        <v>9</v>
      </c>
      <c r="X172" s="73" t="b">
        <f>COUNTIF('Power Curve'!$D$2:$D$31,W172)&gt;0</f>
        <v>1</v>
      </c>
      <c r="Y172" s="73" t="b">
        <f t="shared" si="42"/>
        <v>0</v>
      </c>
      <c r="Z172" s="73" t="b">
        <f t="shared" si="49"/>
        <v>1</v>
      </c>
      <c r="AA172" s="34" t="str">
        <f t="shared" si="43"/>
        <v>Inner</v>
      </c>
      <c r="AB172" s="35" t="str">
        <f t="shared" si="50"/>
        <v>0.7-0.8</v>
      </c>
      <c r="AC172" s="36" t="str">
        <f t="shared" si="44"/>
        <v>12-13</v>
      </c>
      <c r="AD172" s="36" t="str">
        <f t="shared" si="45"/>
        <v>Nov</v>
      </c>
      <c r="AE172" s="35" t="str">
        <f t="shared" si="46"/>
        <v>285-295</v>
      </c>
      <c r="AF172" s="36" t="str">
        <f t="shared" si="47"/>
        <v>Inner-TI</v>
      </c>
    </row>
    <row r="173" spans="5:32" x14ac:dyDescent="0.3">
      <c r="E173" s="12">
        <v>40855.527777777781</v>
      </c>
      <c r="F173" s="16">
        <v>9.15</v>
      </c>
      <c r="G173" s="16">
        <v>1012.640022277832</v>
      </c>
      <c r="H173" s="29">
        <v>1.1829209746248435</v>
      </c>
      <c r="I173" s="26">
        <v>284.2</v>
      </c>
      <c r="J173" s="30">
        <v>0.13005464480874315</v>
      </c>
      <c r="K173" s="31">
        <v>0.25640181074040713</v>
      </c>
      <c r="L173" s="108">
        <f ca="1">REWS!R173</f>
        <v>9.0858123129305781</v>
      </c>
      <c r="M173" s="22">
        <f t="shared" si="34"/>
        <v>9.0440087803990856</v>
      </c>
      <c r="N173" s="22">
        <f t="shared" ca="1" si="35"/>
        <v>8.9805646267980617</v>
      </c>
      <c r="O173" s="22">
        <f t="shared" si="36"/>
        <v>0.75583068720501767</v>
      </c>
      <c r="P173" s="81">
        <f t="shared" ca="1" si="37"/>
        <v>9</v>
      </c>
      <c r="Q173" s="22">
        <f t="shared" ca="1" si="38"/>
        <v>0.97143999764526434</v>
      </c>
      <c r="R173" s="3">
        <f ca="1">IF(N173&gt;'Power Curve'!$C$37,0,INDEX(Ci,$P173,1)*POWER(1-Q173,3)+INDEX(Ci,$P173,2)*3*Q173*POWER(1-Q173,2)+INDEX(Ci,$P173,3)*3*POWER(Q173,2)*(1-Q173)+INDEX(Ci,$P173,4)*POWER(Q173,3))</f>
        <v>1188.9092081842032</v>
      </c>
      <c r="S173" s="3">
        <f t="shared" si="39"/>
        <v>1012.640022277832</v>
      </c>
      <c r="T173" s="3">
        <f t="shared" ca="1" si="40"/>
        <v>176.26918590637115</v>
      </c>
      <c r="U173" s="3">
        <f t="shared" ca="1" si="48"/>
        <v>176.26918590637115</v>
      </c>
      <c r="W173" s="34">
        <f t="shared" si="41"/>
        <v>9</v>
      </c>
      <c r="X173" s="73" t="b">
        <f>COUNTIF('Power Curve'!$D$2:$D$31,W173)&gt;0</f>
        <v>1</v>
      </c>
      <c r="Y173" s="73" t="b">
        <f t="shared" si="42"/>
        <v>0</v>
      </c>
      <c r="Z173" s="73" t="b">
        <f t="shared" si="49"/>
        <v>1</v>
      </c>
      <c r="AA173" s="34" t="str">
        <f t="shared" si="43"/>
        <v>Inner</v>
      </c>
      <c r="AB173" s="35" t="str">
        <f t="shared" si="50"/>
        <v>0.7-0.8</v>
      </c>
      <c r="AC173" s="36" t="str">
        <f t="shared" si="44"/>
        <v>12-13</v>
      </c>
      <c r="AD173" s="36" t="str">
        <f t="shared" si="45"/>
        <v>Nov</v>
      </c>
      <c r="AE173" s="35" t="str">
        <f t="shared" si="46"/>
        <v>275-285</v>
      </c>
      <c r="AF173" s="36" t="str">
        <f t="shared" si="47"/>
        <v>Inner-TI</v>
      </c>
    </row>
    <row r="174" spans="5:32" x14ac:dyDescent="0.3">
      <c r="E174" s="12">
        <v>40855.534722222219</v>
      </c>
      <c r="F174" s="16">
        <v>6.71</v>
      </c>
      <c r="G174" s="16">
        <v>536.10997009277344</v>
      </c>
      <c r="H174" s="29">
        <v>1.1836987034337285</v>
      </c>
      <c r="I174" s="26">
        <v>286.10000000000002</v>
      </c>
      <c r="J174" s="30">
        <v>0.18926974664679583</v>
      </c>
      <c r="K174" s="31">
        <v>0.30425907517186596</v>
      </c>
      <c r="L174" s="108">
        <f ca="1">REWS!R174</f>
        <v>6.6361533485205308</v>
      </c>
      <c r="M174" s="22">
        <f t="shared" si="34"/>
        <v>6.6337262823979843</v>
      </c>
      <c r="N174" s="22">
        <f t="shared" ca="1" si="35"/>
        <v>6.5607190584357724</v>
      </c>
      <c r="O174" s="22">
        <f t="shared" si="36"/>
        <v>0.38331375740117568</v>
      </c>
      <c r="P174" s="81">
        <f t="shared" ca="1" si="37"/>
        <v>7</v>
      </c>
      <c r="Q174" s="22">
        <f t="shared" ca="1" si="38"/>
        <v>0.53807521833585437</v>
      </c>
      <c r="R174" s="3">
        <f ca="1">IF(N174&gt;'Power Curve'!$C$37,0,INDEX(Ci,$P174,1)*POWER(1-Q174,3)+INDEX(Ci,$P174,2)*3*Q174*POWER(1-Q174,2)+INDEX(Ci,$P174,3)*3*POWER(Q174,2)*(1-Q174)+INDEX(Ci,$P174,4)*POWER(Q174,3))</f>
        <v>485.40328120721892</v>
      </c>
      <c r="S174" s="3">
        <f t="shared" si="39"/>
        <v>536.10997009277344</v>
      </c>
      <c r="T174" s="3">
        <f t="shared" ca="1" si="40"/>
        <v>-50.706688885554513</v>
      </c>
      <c r="U174" s="3">
        <f t="shared" ca="1" si="48"/>
        <v>50.706688885554513</v>
      </c>
      <c r="W174" s="34">
        <f t="shared" si="41"/>
        <v>7</v>
      </c>
      <c r="X174" s="73" t="b">
        <f>COUNTIF('Power Curve'!$D$2:$D$31,W174)&gt;0</f>
        <v>1</v>
      </c>
      <c r="Y174" s="73" t="b">
        <f t="shared" si="42"/>
        <v>0</v>
      </c>
      <c r="Z174" s="73" t="b">
        <f t="shared" si="49"/>
        <v>1</v>
      </c>
      <c r="AA174" s="34" t="str">
        <f t="shared" si="43"/>
        <v>Outer</v>
      </c>
      <c r="AB174" s="35" t="str">
        <f t="shared" si="50"/>
        <v>0.3-0.4</v>
      </c>
      <c r="AC174" s="36" t="str">
        <f t="shared" si="44"/>
        <v>12-13</v>
      </c>
      <c r="AD174" s="36" t="str">
        <f t="shared" si="45"/>
        <v>Nov</v>
      </c>
      <c r="AE174" s="35" t="str">
        <f t="shared" si="46"/>
        <v>285-295</v>
      </c>
      <c r="AF174" s="36" t="str">
        <f t="shared" si="47"/>
        <v>LWS-HTI</v>
      </c>
    </row>
    <row r="175" spans="5:32" x14ac:dyDescent="0.3">
      <c r="E175" s="12">
        <v>40855.541666666664</v>
      </c>
      <c r="F175" s="16">
        <v>8.25</v>
      </c>
      <c r="G175" s="16">
        <v>864.28997230529762</v>
      </c>
      <c r="H175" s="29">
        <v>1.1838258632310659</v>
      </c>
      <c r="I175" s="26">
        <v>280.5</v>
      </c>
      <c r="J175" s="30">
        <v>0.14545454545454545</v>
      </c>
      <c r="K175" s="31">
        <v>0.16433739694549329</v>
      </c>
      <c r="L175" s="108">
        <f ca="1">REWS!R175</f>
        <v>8.2288240248351006</v>
      </c>
      <c r="M175" s="22">
        <f t="shared" si="34"/>
        <v>8.1565128914451286</v>
      </c>
      <c r="N175" s="22">
        <f t="shared" ca="1" si="35"/>
        <v>8.1355768775758648</v>
      </c>
      <c r="O175" s="22">
        <f t="shared" si="36"/>
        <v>0.61866533665343748</v>
      </c>
      <c r="P175" s="81">
        <f t="shared" ca="1" si="37"/>
        <v>9</v>
      </c>
      <c r="Q175" s="22">
        <f t="shared" ca="1" si="38"/>
        <v>0.12683387327065754</v>
      </c>
      <c r="R175" s="3">
        <f ca="1">IF(N175&gt;'Power Curve'!$C$37,0,INDEX(Ci,$P175,1)*POWER(1-Q175,3)+INDEX(Ci,$P175,2)*3*Q175*POWER(1-Q175,2)+INDEX(Ci,$P175,3)*3*POWER(Q175,2)*(1-Q175)+INDEX(Ci,$P175,4)*POWER(Q175,3))</f>
        <v>919.05688548819182</v>
      </c>
      <c r="S175" s="3">
        <f t="shared" si="39"/>
        <v>864.28997230529762</v>
      </c>
      <c r="T175" s="3">
        <f t="shared" ca="1" si="40"/>
        <v>54.7669131828942</v>
      </c>
      <c r="U175" s="3">
        <f t="shared" ca="1" si="48"/>
        <v>54.7669131828942</v>
      </c>
      <c r="W175" s="34">
        <f t="shared" si="41"/>
        <v>8</v>
      </c>
      <c r="X175" s="73" t="b">
        <f>COUNTIF('Power Curve'!$D$2:$D$31,W175)&gt;0</f>
        <v>1</v>
      </c>
      <c r="Y175" s="73" t="b">
        <f t="shared" si="42"/>
        <v>0</v>
      </c>
      <c r="Z175" s="73" t="b">
        <f t="shared" si="49"/>
        <v>1</v>
      </c>
      <c r="AA175" s="34" t="str">
        <f t="shared" si="43"/>
        <v>Outer</v>
      </c>
      <c r="AB175" s="35" t="str">
        <f t="shared" si="50"/>
        <v>0.6-0.7</v>
      </c>
      <c r="AC175" s="36" t="str">
        <f t="shared" si="44"/>
        <v>13-14</v>
      </c>
      <c r="AD175" s="36" t="str">
        <f t="shared" si="45"/>
        <v>Nov</v>
      </c>
      <c r="AE175" s="35" t="str">
        <f t="shared" si="46"/>
        <v>275-285</v>
      </c>
      <c r="AF175" s="36" t="str">
        <f t="shared" si="47"/>
        <v>HWS-HTI</v>
      </c>
    </row>
    <row r="176" spans="5:32" x14ac:dyDescent="0.3">
      <c r="E176" s="12">
        <v>40855.548611111109</v>
      </c>
      <c r="F176" s="16">
        <v>6.22</v>
      </c>
      <c r="G176" s="16">
        <v>576.69001483917282</v>
      </c>
      <c r="H176" s="29">
        <v>1.1843921952429952</v>
      </c>
      <c r="I176" s="26">
        <v>285.89999999999998</v>
      </c>
      <c r="J176" s="30">
        <v>0.28135048231511256</v>
      </c>
      <c r="K176" s="31">
        <v>0.13697299675792451</v>
      </c>
      <c r="L176" s="108">
        <f ca="1">REWS!R176</f>
        <v>6.1801045991097086</v>
      </c>
      <c r="M176" s="22">
        <f t="shared" si="34"/>
        <v>6.1504968547800534</v>
      </c>
      <c r="N176" s="22">
        <f t="shared" ca="1" si="35"/>
        <v>6.1110472506488751</v>
      </c>
      <c r="O176" s="22">
        <f t="shared" si="36"/>
        <v>0.30862909163424318</v>
      </c>
      <c r="P176" s="81">
        <f t="shared" ca="1" si="37"/>
        <v>7</v>
      </c>
      <c r="Q176" s="22">
        <f t="shared" ca="1" si="38"/>
        <v>8.0963029122139901E-2</v>
      </c>
      <c r="R176" s="3">
        <f ca="1">IF(N176&gt;'Power Curve'!$C$37,0,INDEX(Ci,$P176,1)*POWER(1-Q176,3)+INDEX(Ci,$P176,2)*3*Q176*POWER(1-Q176,2)+INDEX(Ci,$P176,3)*3*POWER(Q176,2)*(1-Q176)+INDEX(Ci,$P176,4)*POWER(Q176,3))</f>
        <v>384.49736009858873</v>
      </c>
      <c r="S176" s="3">
        <f t="shared" si="39"/>
        <v>576.69001483917282</v>
      </c>
      <c r="T176" s="3">
        <f t="shared" ca="1" si="40"/>
        <v>-192.19265474058409</v>
      </c>
      <c r="U176" s="3">
        <f t="shared" ca="1" si="48"/>
        <v>192.19265474058409</v>
      </c>
      <c r="W176" s="34">
        <f t="shared" si="41"/>
        <v>6</v>
      </c>
      <c r="X176" s="73" t="b">
        <f>COUNTIF('Power Curve'!$D$2:$D$31,W176)&gt;0</f>
        <v>1</v>
      </c>
      <c r="Y176" s="73" t="b">
        <f t="shared" si="42"/>
        <v>0</v>
      </c>
      <c r="Z176" s="73" t="b">
        <f t="shared" si="49"/>
        <v>1</v>
      </c>
      <c r="AA176" s="34" t="str">
        <f t="shared" si="43"/>
        <v>Outer</v>
      </c>
      <c r="AB176" s="35" t="str">
        <f t="shared" si="50"/>
        <v>0.3-0.4</v>
      </c>
      <c r="AC176" s="36" t="str">
        <f t="shared" si="44"/>
        <v>13-14</v>
      </c>
      <c r="AD176" s="36" t="str">
        <f t="shared" si="45"/>
        <v>Nov</v>
      </c>
      <c r="AE176" s="35" t="str">
        <f t="shared" si="46"/>
        <v>285-295</v>
      </c>
      <c r="AF176" s="36" t="str">
        <f t="shared" si="47"/>
        <v>LWS-HTI</v>
      </c>
    </row>
    <row r="177" spans="5:32" x14ac:dyDescent="0.3">
      <c r="E177" s="12">
        <v>40855.555555555555</v>
      </c>
      <c r="F177" s="16">
        <v>6.15</v>
      </c>
      <c r="G177" s="16">
        <v>368.02998733520553</v>
      </c>
      <c r="H177" s="29">
        <v>1.1844770430877427</v>
      </c>
      <c r="I177" s="26">
        <v>290.89999999999998</v>
      </c>
      <c r="J177" s="30">
        <v>0.19512195121951217</v>
      </c>
      <c r="K177" s="31">
        <v>0.12561771320278545</v>
      </c>
      <c r="L177" s="108">
        <f ca="1">REWS!R177</f>
        <v>6.2379760920499203</v>
      </c>
      <c r="M177" s="22">
        <f t="shared" si="34"/>
        <v>6.0814242585495126</v>
      </c>
      <c r="N177" s="22">
        <f t="shared" ca="1" si="35"/>
        <v>6.1684193708039459</v>
      </c>
      <c r="O177" s="22">
        <f t="shared" si="36"/>
        <v>0.2979536992257929</v>
      </c>
      <c r="P177" s="81">
        <f t="shared" ca="1" si="37"/>
        <v>7</v>
      </c>
      <c r="Q177" s="22">
        <f t="shared" ca="1" si="38"/>
        <v>0.13928444262810982</v>
      </c>
      <c r="R177" s="3">
        <f ca="1">IF(N177&gt;'Power Curve'!$C$37,0,INDEX(Ci,$P177,1)*POWER(1-Q177,3)+INDEX(Ci,$P177,2)*3*Q177*POWER(1-Q177,2)+INDEX(Ci,$P177,3)*3*POWER(Q177,2)*(1-Q177)+INDEX(Ci,$P177,4)*POWER(Q177,3))</f>
        <v>396.16407618845699</v>
      </c>
      <c r="S177" s="3">
        <f t="shared" si="39"/>
        <v>368.02998733520553</v>
      </c>
      <c r="T177" s="3">
        <f t="shared" ca="1" si="40"/>
        <v>28.134088853251455</v>
      </c>
      <c r="U177" s="3">
        <f t="shared" ca="1" si="48"/>
        <v>28.134088853251455</v>
      </c>
      <c r="W177" s="34">
        <f t="shared" si="41"/>
        <v>6</v>
      </c>
      <c r="X177" s="73" t="b">
        <f>COUNTIF('Power Curve'!$D$2:$D$31,W177)&gt;0</f>
        <v>1</v>
      </c>
      <c r="Y177" s="73" t="b">
        <f t="shared" si="42"/>
        <v>0</v>
      </c>
      <c r="Z177" s="73" t="b">
        <f t="shared" si="49"/>
        <v>1</v>
      </c>
      <c r="AA177" s="34" t="str">
        <f t="shared" si="43"/>
        <v>Outer</v>
      </c>
      <c r="AB177" s="35" t="str">
        <f t="shared" si="50"/>
        <v>0.2-0.3</v>
      </c>
      <c r="AC177" s="36" t="str">
        <f t="shared" si="44"/>
        <v>13-14</v>
      </c>
      <c r="AD177" s="36" t="str">
        <f t="shared" si="45"/>
        <v>Nov</v>
      </c>
      <c r="AE177" s="35" t="str">
        <f t="shared" si="46"/>
        <v>285-295</v>
      </c>
      <c r="AF177" s="36" t="str">
        <f t="shared" si="47"/>
        <v>LWS-HTI</v>
      </c>
    </row>
    <row r="178" spans="5:32" x14ac:dyDescent="0.3">
      <c r="E178" s="12">
        <v>40855.5625</v>
      </c>
      <c r="F178" s="16">
        <v>8.4700000000000006</v>
      </c>
      <c r="G178" s="16">
        <v>961.80999755859398</v>
      </c>
      <c r="H178" s="29">
        <v>1.1842499299789078</v>
      </c>
      <c r="I178" s="26">
        <v>286.5</v>
      </c>
      <c r="J178" s="30">
        <v>0.1369539551357733</v>
      </c>
      <c r="K178" s="31">
        <v>0.12271086236415164</v>
      </c>
      <c r="L178" s="108">
        <f ca="1">REWS!R178</f>
        <v>8.4424212620685957</v>
      </c>
      <c r="M178" s="22">
        <f t="shared" si="34"/>
        <v>8.3750196884102603</v>
      </c>
      <c r="N178" s="22">
        <f t="shared" ca="1" si="35"/>
        <v>8.347750211059962</v>
      </c>
      <c r="O178" s="22">
        <f t="shared" si="36"/>
        <v>0.65243626649847719</v>
      </c>
      <c r="P178" s="81">
        <f t="shared" ca="1" si="37"/>
        <v>9</v>
      </c>
      <c r="Q178" s="22">
        <f t="shared" ca="1" si="38"/>
        <v>0.33891138215122868</v>
      </c>
      <c r="R178" s="3">
        <f ca="1">IF(N178&gt;'Power Curve'!$C$37,0,INDEX(Ci,$P178,1)*POWER(1-Q178,3)+INDEX(Ci,$P178,2)*3*Q178*POWER(1-Q178,2)+INDEX(Ci,$P178,3)*3*POWER(Q178,2)*(1-Q178)+INDEX(Ci,$P178,4)*POWER(Q178,3))</f>
        <v>984.73855770719877</v>
      </c>
      <c r="S178" s="3">
        <f t="shared" si="39"/>
        <v>961.80999755859398</v>
      </c>
      <c r="T178" s="3">
        <f t="shared" ca="1" si="40"/>
        <v>22.928560148604788</v>
      </c>
      <c r="U178" s="3">
        <f t="shared" ca="1" si="48"/>
        <v>22.928560148604788</v>
      </c>
      <c r="W178" s="34">
        <f t="shared" si="41"/>
        <v>8</v>
      </c>
      <c r="X178" s="73" t="b">
        <f>COUNTIF('Power Curve'!$D$2:$D$31,W178)&gt;0</f>
        <v>1</v>
      </c>
      <c r="Y178" s="73" t="b">
        <f t="shared" si="42"/>
        <v>0</v>
      </c>
      <c r="Z178" s="73" t="b">
        <f t="shared" si="49"/>
        <v>1</v>
      </c>
      <c r="AA178" s="34" t="str">
        <f t="shared" si="43"/>
        <v>Inner</v>
      </c>
      <c r="AB178" s="35" t="str">
        <f t="shared" si="50"/>
        <v>0.6-0.7</v>
      </c>
      <c r="AC178" s="36" t="str">
        <f t="shared" si="44"/>
        <v>13-14</v>
      </c>
      <c r="AD178" s="36" t="str">
        <f t="shared" si="45"/>
        <v>Nov</v>
      </c>
      <c r="AE178" s="35" t="str">
        <f t="shared" si="46"/>
        <v>285-295</v>
      </c>
      <c r="AF178" s="36" t="str">
        <f t="shared" si="47"/>
        <v>Inner-TI</v>
      </c>
    </row>
    <row r="179" spans="5:32" x14ac:dyDescent="0.3">
      <c r="E179" s="12">
        <v>40855.569444444445</v>
      </c>
      <c r="F179" s="16">
        <v>8.59</v>
      </c>
      <c r="G179" s="16">
        <v>942.36997985839866</v>
      </c>
      <c r="H179" s="29">
        <v>1.1842923543756589</v>
      </c>
      <c r="I179" s="26">
        <v>282.39999999999998</v>
      </c>
      <c r="J179" s="30">
        <v>0.19674039580908032</v>
      </c>
      <c r="K179" s="31">
        <v>0.20447453226032603</v>
      </c>
      <c r="L179" s="108">
        <f ca="1">REWS!R179</f>
        <v>8.5268856565856677</v>
      </c>
      <c r="M179" s="22">
        <f t="shared" si="34"/>
        <v>8.4937754647171442</v>
      </c>
      <c r="N179" s="22">
        <f t="shared" ca="1" si="35"/>
        <v>8.4313681234407323</v>
      </c>
      <c r="O179" s="22">
        <f t="shared" si="36"/>
        <v>0.6707903545454178</v>
      </c>
      <c r="P179" s="81">
        <f t="shared" ca="1" si="37"/>
        <v>9</v>
      </c>
      <c r="Q179" s="22">
        <f t="shared" ca="1" si="38"/>
        <v>0.42249152987434868</v>
      </c>
      <c r="R179" s="3">
        <f ca="1">IF(N179&gt;'Power Curve'!$C$37,0,INDEX(Ci,$P179,1)*POWER(1-Q179,3)+INDEX(Ci,$P179,2)*3*Q179*POWER(1-Q179,2)+INDEX(Ci,$P179,3)*3*POWER(Q179,2)*(1-Q179)+INDEX(Ci,$P179,4)*POWER(Q179,3))</f>
        <v>1011.1046314274597</v>
      </c>
      <c r="S179" s="3">
        <f t="shared" si="39"/>
        <v>942.36997985839866</v>
      </c>
      <c r="T179" s="3">
        <f t="shared" ca="1" si="40"/>
        <v>68.734651569061043</v>
      </c>
      <c r="U179" s="3">
        <f t="shared" ca="1" si="48"/>
        <v>68.734651569061043</v>
      </c>
      <c r="W179" s="34">
        <f t="shared" si="41"/>
        <v>8</v>
      </c>
      <c r="X179" s="73" t="b">
        <f>COUNTIF('Power Curve'!$D$2:$D$31,W179)&gt;0</f>
        <v>1</v>
      </c>
      <c r="Y179" s="73" t="b">
        <f t="shared" si="42"/>
        <v>0</v>
      </c>
      <c r="Z179" s="73" t="b">
        <f t="shared" si="49"/>
        <v>1</v>
      </c>
      <c r="AA179" s="34" t="str">
        <f t="shared" si="43"/>
        <v>Outer</v>
      </c>
      <c r="AB179" s="35" t="str">
        <f t="shared" si="50"/>
        <v>0.6-0.7</v>
      </c>
      <c r="AC179" s="36" t="str">
        <f t="shared" si="44"/>
        <v>13-14</v>
      </c>
      <c r="AD179" s="36" t="str">
        <f t="shared" si="45"/>
        <v>Nov</v>
      </c>
      <c r="AE179" s="35" t="str">
        <f t="shared" si="46"/>
        <v>275-285</v>
      </c>
      <c r="AF179" s="36" t="str">
        <f t="shared" si="47"/>
        <v>HWS-HTI</v>
      </c>
    </row>
    <row r="180" spans="5:32" x14ac:dyDescent="0.3">
      <c r="E180" s="12">
        <v>40855.576388888891</v>
      </c>
      <c r="F180" s="16">
        <v>4.7699999999999996</v>
      </c>
      <c r="G180" s="16">
        <v>107.70000076293979</v>
      </c>
      <c r="H180" s="29">
        <v>1.1852135292926349</v>
      </c>
      <c r="I180" s="26">
        <v>273.3</v>
      </c>
      <c r="J180" s="30">
        <v>0.28301886792452835</v>
      </c>
      <c r="K180" s="31">
        <v>0.31107461735919695</v>
      </c>
      <c r="L180" s="108">
        <f ca="1">REWS!R180</f>
        <v>4.7760608397708957</v>
      </c>
      <c r="M180" s="22">
        <f t="shared" si="34"/>
        <v>4.7177893925481236</v>
      </c>
      <c r="N180" s="22">
        <f t="shared" ca="1" si="35"/>
        <v>4.7237838926699407</v>
      </c>
      <c r="O180" s="22">
        <f t="shared" si="36"/>
        <v>8.7199534899583375E-2</v>
      </c>
      <c r="P180" s="81">
        <f t="shared" ca="1" si="37"/>
        <v>5</v>
      </c>
      <c r="Q180" s="22">
        <f t="shared" ca="1" si="38"/>
        <v>0.65201037532214079</v>
      </c>
      <c r="R180" s="3">
        <f ca="1">IF(N180&gt;'Power Curve'!$C$37,0,INDEX(Ci,$P180,1)*POWER(1-Q180,3)+INDEX(Ci,$P180,2)*3*Q180*POWER(1-Q180,2)+INDEX(Ci,$P180,3)*3*POWER(Q180,2)*(1-Q180)+INDEX(Ci,$P180,4)*POWER(Q180,3))</f>
        <v>159.80501521934033</v>
      </c>
      <c r="S180" s="3">
        <f t="shared" si="39"/>
        <v>107.70000076293979</v>
      </c>
      <c r="T180" s="3">
        <f t="shared" ca="1" si="40"/>
        <v>52.105014456400539</v>
      </c>
      <c r="U180" s="3">
        <f t="shared" ca="1" si="48"/>
        <v>52.105014456400539</v>
      </c>
      <c r="W180" s="34">
        <f t="shared" si="41"/>
        <v>5</v>
      </c>
      <c r="X180" s="73" t="b">
        <f>COUNTIF('Power Curve'!$D$2:$D$31,W180)&gt;0</f>
        <v>1</v>
      </c>
      <c r="Y180" s="73" t="b">
        <f t="shared" si="42"/>
        <v>0</v>
      </c>
      <c r="Z180" s="73" t="b">
        <f t="shared" si="49"/>
        <v>1</v>
      </c>
      <c r="AA180" s="34" t="str">
        <f t="shared" si="43"/>
        <v>Outer</v>
      </c>
      <c r="AB180" s="35" t="str">
        <f t="shared" si="50"/>
        <v>0.0-0.1</v>
      </c>
      <c r="AC180" s="36" t="str">
        <f t="shared" si="44"/>
        <v>13-14</v>
      </c>
      <c r="AD180" s="36" t="str">
        <f t="shared" si="45"/>
        <v>Nov</v>
      </c>
      <c r="AE180" s="35" t="str">
        <f t="shared" si="46"/>
        <v>265-275</v>
      </c>
      <c r="AF180" s="36" t="str">
        <f t="shared" si="47"/>
        <v>LWS-HTI</v>
      </c>
    </row>
    <row r="181" spans="5:32" x14ac:dyDescent="0.3">
      <c r="E181" s="12">
        <v>40855.583333333336</v>
      </c>
      <c r="F181" s="16">
        <v>8.18</v>
      </c>
      <c r="G181" s="16">
        <v>727.6099777221682</v>
      </c>
      <c r="H181" s="29">
        <v>1.1843347818121299</v>
      </c>
      <c r="I181" s="26">
        <v>284</v>
      </c>
      <c r="J181" s="30">
        <v>0.19559902200488999</v>
      </c>
      <c r="K181" s="31">
        <v>0.23758105260210649</v>
      </c>
      <c r="L181" s="108">
        <f ca="1">REWS!R181</f>
        <v>8.1683143074118689</v>
      </c>
      <c r="M181" s="22">
        <f t="shared" si="34"/>
        <v>8.0884648417597962</v>
      </c>
      <c r="N181" s="22">
        <f t="shared" ca="1" si="35"/>
        <v>8.0769099134406375</v>
      </c>
      <c r="O181" s="22">
        <f t="shared" si="36"/>
        <v>0.60814829121625658</v>
      </c>
      <c r="P181" s="81">
        <f t="shared" ca="1" si="37"/>
        <v>9</v>
      </c>
      <c r="Q181" s="22">
        <f t="shared" ca="1" si="38"/>
        <v>6.8193405106841964E-2</v>
      </c>
      <c r="R181" s="3">
        <f ca="1">IF(N181&gt;'Power Curve'!$C$37,0,INDEX(Ci,$P181,1)*POWER(1-Q181,3)+INDEX(Ci,$P181,2)*3*Q181*POWER(1-Q181,2)+INDEX(Ci,$P181,3)*3*POWER(Q181,2)*(1-Q181)+INDEX(Ci,$P181,4)*POWER(Q181,3))</f>
        <v>901.24515575589442</v>
      </c>
      <c r="S181" s="3">
        <f t="shared" si="39"/>
        <v>727.6099777221682</v>
      </c>
      <c r="T181" s="3">
        <f t="shared" ca="1" si="40"/>
        <v>173.63517803372622</v>
      </c>
      <c r="U181" s="3">
        <f t="shared" ca="1" si="48"/>
        <v>173.63517803372622</v>
      </c>
      <c r="W181" s="34">
        <f t="shared" si="41"/>
        <v>8</v>
      </c>
      <c r="X181" s="73" t="b">
        <f>COUNTIF('Power Curve'!$D$2:$D$31,W181)&gt;0</f>
        <v>1</v>
      </c>
      <c r="Y181" s="73" t="b">
        <f t="shared" si="42"/>
        <v>0</v>
      </c>
      <c r="Z181" s="73" t="b">
        <f t="shared" si="49"/>
        <v>1</v>
      </c>
      <c r="AA181" s="34" t="str">
        <f t="shared" si="43"/>
        <v>Outer</v>
      </c>
      <c r="AB181" s="35" t="str">
        <f t="shared" si="50"/>
        <v>0.6-0.7</v>
      </c>
      <c r="AC181" s="36" t="str">
        <f t="shared" si="44"/>
        <v>14-15</v>
      </c>
      <c r="AD181" s="36" t="str">
        <f t="shared" si="45"/>
        <v>Nov</v>
      </c>
      <c r="AE181" s="35" t="str">
        <f t="shared" si="46"/>
        <v>275-285</v>
      </c>
      <c r="AF181" s="36" t="str">
        <f t="shared" si="47"/>
        <v>HWS-HTI</v>
      </c>
    </row>
    <row r="182" spans="5:32" x14ac:dyDescent="0.3">
      <c r="E182" s="12">
        <v>40855.590277777781</v>
      </c>
      <c r="F182" s="16">
        <v>9.25</v>
      </c>
      <c r="G182" s="16">
        <v>1092.4899749755823</v>
      </c>
      <c r="H182" s="29">
        <v>1.1843772102653782</v>
      </c>
      <c r="I182" s="26">
        <v>283.2</v>
      </c>
      <c r="J182" s="30">
        <v>0.14918918918918916</v>
      </c>
      <c r="K182" s="31">
        <v>0.22573837767833316</v>
      </c>
      <c r="L182" s="108">
        <f ca="1">REWS!R182</f>
        <v>9.2321116667475245</v>
      </c>
      <c r="M182" s="22">
        <f t="shared" si="34"/>
        <v>9.1466006385867473</v>
      </c>
      <c r="N182" s="22">
        <f t="shared" ca="1" si="35"/>
        <v>9.1289122666569806</v>
      </c>
      <c r="O182" s="22">
        <f t="shared" si="36"/>
        <v>0.77168658960095393</v>
      </c>
      <c r="P182" s="81">
        <f t="shared" ca="1" si="37"/>
        <v>10</v>
      </c>
      <c r="Q182" s="22">
        <f t="shared" ca="1" si="38"/>
        <v>0.12731277947432371</v>
      </c>
      <c r="R182" s="3">
        <f ca="1">IF(N182&gt;'Power Curve'!$C$37,0,INDEX(Ci,$P182,1)*POWER(1-Q182,3)+INDEX(Ci,$P182,2)*3*Q182*POWER(1-Q182,2)+INDEX(Ci,$P182,3)*3*POWER(Q182,2)*(1-Q182)+INDEX(Ci,$P182,4)*POWER(Q182,3))</f>
        <v>1238.7202191450008</v>
      </c>
      <c r="S182" s="3">
        <f t="shared" si="39"/>
        <v>1092.4899749755823</v>
      </c>
      <c r="T182" s="3">
        <f t="shared" ca="1" si="40"/>
        <v>146.23024416941848</v>
      </c>
      <c r="U182" s="3">
        <f t="shared" ca="1" si="48"/>
        <v>146.23024416941848</v>
      </c>
      <c r="W182" s="34">
        <f t="shared" si="41"/>
        <v>9</v>
      </c>
      <c r="X182" s="73" t="b">
        <f>COUNTIF('Power Curve'!$D$2:$D$31,W182)&gt;0</f>
        <v>1</v>
      </c>
      <c r="Y182" s="73" t="b">
        <f t="shared" si="42"/>
        <v>0</v>
      </c>
      <c r="Z182" s="73" t="b">
        <f t="shared" si="49"/>
        <v>1</v>
      </c>
      <c r="AA182" s="34" t="str">
        <f t="shared" si="43"/>
        <v>Outer</v>
      </c>
      <c r="AB182" s="35" t="str">
        <f t="shared" si="50"/>
        <v>0.7-0.8</v>
      </c>
      <c r="AC182" s="36" t="str">
        <f t="shared" si="44"/>
        <v>14-15</v>
      </c>
      <c r="AD182" s="36" t="str">
        <f t="shared" si="45"/>
        <v>Nov</v>
      </c>
      <c r="AE182" s="35" t="str">
        <f t="shared" si="46"/>
        <v>275-285</v>
      </c>
      <c r="AF182" s="36" t="str">
        <f t="shared" si="47"/>
        <v>HWS-HTI</v>
      </c>
    </row>
    <row r="183" spans="5:32" x14ac:dyDescent="0.3">
      <c r="E183" s="12">
        <v>40855.597222222219</v>
      </c>
      <c r="F183" s="16">
        <v>8.06</v>
      </c>
      <c r="G183" s="16">
        <v>892.14997482299782</v>
      </c>
      <c r="H183" s="29">
        <v>1.185198741907129</v>
      </c>
      <c r="I183" s="26">
        <v>279.89999999999998</v>
      </c>
      <c r="J183" s="30">
        <v>0.12779156327543423</v>
      </c>
      <c r="K183" s="31">
        <v>0.19557498511222896</v>
      </c>
      <c r="L183" s="108">
        <f ca="1">REWS!R183</f>
        <v>7.9981827907235896</v>
      </c>
      <c r="M183" s="22">
        <f t="shared" si="34"/>
        <v>7.9717451491226408</v>
      </c>
      <c r="N183" s="22">
        <f t="shared" ca="1" si="35"/>
        <v>7.9106048218048333</v>
      </c>
      <c r="O183" s="22">
        <f t="shared" si="36"/>
        <v>0.59010888646395054</v>
      </c>
      <c r="P183" s="81">
        <f t="shared" ca="1" si="37"/>
        <v>8</v>
      </c>
      <c r="Q183" s="22">
        <f t="shared" ca="1" si="38"/>
        <v>0.90128344764087065</v>
      </c>
      <c r="R183" s="3">
        <f ca="1">IF(N183&gt;'Power Curve'!$C$37,0,INDEX(Ci,$P183,1)*POWER(1-Q183,3)+INDEX(Ci,$P183,2)*3*Q183*POWER(1-Q183,2)+INDEX(Ci,$P183,3)*3*POWER(Q183,2)*(1-Q183)+INDEX(Ci,$P183,4)*POWER(Q183,3))</f>
        <v>851.5191105384348</v>
      </c>
      <c r="S183" s="3">
        <f t="shared" si="39"/>
        <v>892.14997482299782</v>
      </c>
      <c r="T183" s="3">
        <f t="shared" ca="1" si="40"/>
        <v>-40.630864284563017</v>
      </c>
      <c r="U183" s="3">
        <f t="shared" ca="1" si="48"/>
        <v>40.630864284563017</v>
      </c>
      <c r="W183" s="34">
        <f t="shared" si="41"/>
        <v>8</v>
      </c>
      <c r="X183" s="73" t="b">
        <f>COUNTIF('Power Curve'!$D$2:$D$31,W183)&gt;0</f>
        <v>1</v>
      </c>
      <c r="Y183" s="73" t="b">
        <f t="shared" si="42"/>
        <v>0</v>
      </c>
      <c r="Z183" s="73" t="b">
        <f t="shared" si="49"/>
        <v>1</v>
      </c>
      <c r="AA183" s="34" t="str">
        <f t="shared" si="43"/>
        <v>Inner</v>
      </c>
      <c r="AB183" s="35" t="str">
        <f t="shared" si="50"/>
        <v>0.5-0.6</v>
      </c>
      <c r="AC183" s="36" t="str">
        <f t="shared" si="44"/>
        <v>14-15</v>
      </c>
      <c r="AD183" s="36" t="str">
        <f t="shared" si="45"/>
        <v>Nov</v>
      </c>
      <c r="AE183" s="35" t="str">
        <f t="shared" si="46"/>
        <v>275-285</v>
      </c>
      <c r="AF183" s="36" t="str">
        <f t="shared" si="47"/>
        <v>Inner-TI</v>
      </c>
    </row>
    <row r="184" spans="5:32" x14ac:dyDescent="0.3">
      <c r="E184" s="12">
        <v>40855.604166666664</v>
      </c>
      <c r="F184" s="16">
        <v>7.86</v>
      </c>
      <c r="G184" s="16">
        <v>675.91998767852806</v>
      </c>
      <c r="H184" s="29">
        <v>1.185368680984576</v>
      </c>
      <c r="I184" s="26">
        <v>288.7</v>
      </c>
      <c r="J184" s="30">
        <v>0.10814249363867684</v>
      </c>
      <c r="K184" s="31">
        <v>0.22407523131344667</v>
      </c>
      <c r="L184" s="108">
        <f ca="1">REWS!R184</f>
        <v>7.9164263149864915</v>
      </c>
      <c r="M184" s="22">
        <f t="shared" si="34"/>
        <v>7.7743066318571143</v>
      </c>
      <c r="N184" s="22">
        <f t="shared" ca="1" si="35"/>
        <v>7.8301177609678954</v>
      </c>
      <c r="O184" s="22">
        <f t="shared" si="36"/>
        <v>0.55959412716176393</v>
      </c>
      <c r="P184" s="81">
        <f t="shared" ca="1" si="37"/>
        <v>8</v>
      </c>
      <c r="Q184" s="22">
        <f t="shared" ca="1" si="38"/>
        <v>0.82027473700598352</v>
      </c>
      <c r="R184" s="3">
        <f ca="1">IF(N184&gt;'Power Curve'!$C$37,0,INDEX(Ci,$P184,1)*POWER(1-Q184,3)+INDEX(Ci,$P184,2)*3*Q184*POWER(1-Q184,2)+INDEX(Ci,$P184,3)*3*POWER(Q184,2)*(1-Q184)+INDEX(Ci,$P184,4)*POWER(Q184,3))</f>
        <v>827.68010773123706</v>
      </c>
      <c r="S184" s="3">
        <f t="shared" si="39"/>
        <v>675.91998767852806</v>
      </c>
      <c r="T184" s="3">
        <f t="shared" ca="1" si="40"/>
        <v>151.760120052709</v>
      </c>
      <c r="U184" s="3">
        <f t="shared" ca="1" si="48"/>
        <v>151.760120052709</v>
      </c>
      <c r="W184" s="34">
        <f t="shared" si="41"/>
        <v>8</v>
      </c>
      <c r="X184" s="73" t="b">
        <f>COUNTIF('Power Curve'!$D$2:$D$31,W184)&gt;0</f>
        <v>1</v>
      </c>
      <c r="Y184" s="73" t="b">
        <f t="shared" si="42"/>
        <v>0</v>
      </c>
      <c r="Z184" s="73" t="b">
        <f t="shared" si="49"/>
        <v>1</v>
      </c>
      <c r="AA184" s="34" t="str">
        <f t="shared" si="43"/>
        <v>Inner</v>
      </c>
      <c r="AB184" s="35" t="str">
        <f t="shared" si="50"/>
        <v>0.5-0.6</v>
      </c>
      <c r="AC184" s="36" t="str">
        <f t="shared" si="44"/>
        <v>14-15</v>
      </c>
      <c r="AD184" s="36" t="str">
        <f t="shared" si="45"/>
        <v>Nov</v>
      </c>
      <c r="AE184" s="35" t="str">
        <f t="shared" si="46"/>
        <v>285-295</v>
      </c>
      <c r="AF184" s="36" t="str">
        <f t="shared" si="47"/>
        <v>Inner-TI</v>
      </c>
    </row>
    <row r="185" spans="5:32" x14ac:dyDescent="0.3">
      <c r="E185" s="12">
        <v>40855.611111111109</v>
      </c>
      <c r="F185" s="16">
        <v>8.67</v>
      </c>
      <c r="G185" s="16">
        <v>921.08998870849632</v>
      </c>
      <c r="H185" s="29">
        <v>1.1854961682905725</v>
      </c>
      <c r="I185" s="26">
        <v>289.2</v>
      </c>
      <c r="J185" s="30">
        <v>9.6885813148788927E-2</v>
      </c>
      <c r="K185" s="31">
        <v>0.27678812861976704</v>
      </c>
      <c r="L185" s="108">
        <f ca="1">REWS!R185</f>
        <v>8.6595756438565878</v>
      </c>
      <c r="M185" s="22">
        <f t="shared" si="34"/>
        <v>8.5757830578649497</v>
      </c>
      <c r="N185" s="22">
        <f t="shared" ca="1" si="35"/>
        <v>8.5654719832624338</v>
      </c>
      <c r="O185" s="22">
        <f t="shared" si="36"/>
        <v>0.68346489242442499</v>
      </c>
      <c r="P185" s="81">
        <f t="shared" ca="1" si="37"/>
        <v>9</v>
      </c>
      <c r="Q185" s="22">
        <f t="shared" ca="1" si="38"/>
        <v>0.55653482388889752</v>
      </c>
      <c r="R185" s="3">
        <f ca="1">IF(N185&gt;'Power Curve'!$C$37,0,INDEX(Ci,$P185,1)*POWER(1-Q185,3)+INDEX(Ci,$P185,2)*3*Q185*POWER(1-Q185,2)+INDEX(Ci,$P185,3)*3*POWER(Q185,2)*(1-Q185)+INDEX(Ci,$P185,4)*POWER(Q185,3))</f>
        <v>1053.8666224226383</v>
      </c>
      <c r="S185" s="3">
        <f t="shared" si="39"/>
        <v>921.08998870849632</v>
      </c>
      <c r="T185" s="3">
        <f t="shared" ca="1" si="40"/>
        <v>132.77663371414201</v>
      </c>
      <c r="U185" s="3">
        <f t="shared" ca="1" si="48"/>
        <v>132.77663371414201</v>
      </c>
      <c r="W185" s="34">
        <f t="shared" si="41"/>
        <v>9</v>
      </c>
      <c r="X185" s="73" t="b">
        <f>COUNTIF('Power Curve'!$D$2:$D$31,W185)&gt;0</f>
        <v>1</v>
      </c>
      <c r="Y185" s="73" t="b">
        <f t="shared" si="42"/>
        <v>0</v>
      </c>
      <c r="Z185" s="73" t="b">
        <f t="shared" si="49"/>
        <v>1</v>
      </c>
      <c r="AA185" s="34" t="str">
        <f t="shared" si="43"/>
        <v>Outer</v>
      </c>
      <c r="AB185" s="35" t="str">
        <f t="shared" si="50"/>
        <v>0.6-0.7</v>
      </c>
      <c r="AC185" s="36" t="str">
        <f t="shared" si="44"/>
        <v>14-15</v>
      </c>
      <c r="AD185" s="36" t="str">
        <f t="shared" si="45"/>
        <v>Nov</v>
      </c>
      <c r="AE185" s="35" t="str">
        <f t="shared" si="46"/>
        <v>285-295</v>
      </c>
      <c r="AF185" s="36" t="str">
        <f t="shared" si="47"/>
        <v>HWS-LTI</v>
      </c>
    </row>
    <row r="186" spans="5:32" x14ac:dyDescent="0.3">
      <c r="E186" s="12">
        <v>40855.618055555555</v>
      </c>
      <c r="F186" s="16">
        <v>7.89</v>
      </c>
      <c r="G186" s="16">
        <v>674.56000471115158</v>
      </c>
      <c r="H186" s="29">
        <v>1.1855811743882201</v>
      </c>
      <c r="I186" s="26">
        <v>291.5</v>
      </c>
      <c r="J186" s="30">
        <v>0.1343472750316857</v>
      </c>
      <c r="K186" s="31">
        <v>0.23683750793406366</v>
      </c>
      <c r="L186" s="108">
        <f ca="1">REWS!R186</f>
        <v>7.9382539035743029</v>
      </c>
      <c r="M186" s="22">
        <f t="shared" si="34"/>
        <v>7.8044458531101304</v>
      </c>
      <c r="N186" s="22">
        <f t="shared" ca="1" si="35"/>
        <v>7.8521765220134059</v>
      </c>
      <c r="O186" s="22">
        <f t="shared" si="36"/>
        <v>0.56425224096259985</v>
      </c>
      <c r="P186" s="81">
        <f t="shared" ca="1" si="37"/>
        <v>8</v>
      </c>
      <c r="Q186" s="22">
        <f t="shared" ca="1" si="38"/>
        <v>0.84247646448762359</v>
      </c>
      <c r="R186" s="3">
        <f ca="1">IF(N186&gt;'Power Curve'!$C$37,0,INDEX(Ci,$P186,1)*POWER(1-Q186,3)+INDEX(Ci,$P186,2)*3*Q186*POWER(1-Q186,2)+INDEX(Ci,$P186,3)*3*POWER(Q186,2)*(1-Q186)+INDEX(Ci,$P186,4)*POWER(Q186,3))</f>
        <v>834.19885586147223</v>
      </c>
      <c r="S186" s="3">
        <f t="shared" si="39"/>
        <v>674.56000471115158</v>
      </c>
      <c r="T186" s="3">
        <f t="shared" ca="1" si="40"/>
        <v>159.63885115032065</v>
      </c>
      <c r="U186" s="3">
        <f t="shared" ca="1" si="48"/>
        <v>159.63885115032065</v>
      </c>
      <c r="W186" s="34">
        <f t="shared" si="41"/>
        <v>8</v>
      </c>
      <c r="X186" s="73" t="b">
        <f>COUNTIF('Power Curve'!$D$2:$D$31,W186)&gt;0</f>
        <v>1</v>
      </c>
      <c r="Y186" s="73" t="b">
        <f t="shared" si="42"/>
        <v>0</v>
      </c>
      <c r="Z186" s="73" t="b">
        <f t="shared" si="49"/>
        <v>1</v>
      </c>
      <c r="AA186" s="34" t="str">
        <f t="shared" si="43"/>
        <v>Inner</v>
      </c>
      <c r="AB186" s="35" t="str">
        <f t="shared" si="50"/>
        <v>0.5-0.6</v>
      </c>
      <c r="AC186" s="36" t="str">
        <f t="shared" si="44"/>
        <v>14-15</v>
      </c>
      <c r="AD186" s="36" t="str">
        <f t="shared" si="45"/>
        <v>Nov</v>
      </c>
      <c r="AE186" s="35" t="str">
        <f t="shared" si="46"/>
        <v>285-295</v>
      </c>
      <c r="AF186" s="36" t="str">
        <f t="shared" si="47"/>
        <v>Inner-TI</v>
      </c>
    </row>
    <row r="187" spans="5:32" x14ac:dyDescent="0.3">
      <c r="E187" s="12">
        <v>40855.625</v>
      </c>
      <c r="F187" s="16">
        <v>8.2799999999999994</v>
      </c>
      <c r="G187" s="16">
        <v>853.48997497558639</v>
      </c>
      <c r="H187" s="29">
        <v>1.1853114282480692</v>
      </c>
      <c r="I187" s="26">
        <v>286.3</v>
      </c>
      <c r="J187" s="30">
        <v>0.11352657004830918</v>
      </c>
      <c r="K187" s="31">
        <v>0.18606224223095644</v>
      </c>
      <c r="L187" s="108">
        <f ca="1">REWS!R187</f>
        <v>8.2626506717536934</v>
      </c>
      <c r="M187" s="22">
        <f t="shared" si="34"/>
        <v>8.1895957414955163</v>
      </c>
      <c r="N187" s="22">
        <f t="shared" ca="1" si="35"/>
        <v>8.1724358399588315</v>
      </c>
      <c r="O187" s="22">
        <f t="shared" si="36"/>
        <v>0.62377839777392929</v>
      </c>
      <c r="P187" s="81">
        <f t="shared" ca="1" si="37"/>
        <v>9</v>
      </c>
      <c r="Q187" s="22">
        <f t="shared" ca="1" si="38"/>
        <v>0.16367618890825464</v>
      </c>
      <c r="R187" s="3">
        <f ca="1">IF(N187&gt;'Power Curve'!$C$37,0,INDEX(Ci,$P187,1)*POWER(1-Q187,3)+INDEX(Ci,$P187,2)*3*Q187*POWER(1-Q187,2)+INDEX(Ci,$P187,3)*3*POWER(Q187,2)*(1-Q187)+INDEX(Ci,$P187,4)*POWER(Q187,3))</f>
        <v>930.32946601007075</v>
      </c>
      <c r="S187" s="3">
        <f t="shared" si="39"/>
        <v>853.48997497558639</v>
      </c>
      <c r="T187" s="3">
        <f t="shared" ca="1" si="40"/>
        <v>76.839491034484354</v>
      </c>
      <c r="U187" s="3">
        <f t="shared" ca="1" si="48"/>
        <v>76.839491034484354</v>
      </c>
      <c r="W187" s="34">
        <f t="shared" si="41"/>
        <v>8</v>
      </c>
      <c r="X187" s="73" t="b">
        <f>COUNTIF('Power Curve'!$D$2:$D$31,W187)&gt;0</f>
        <v>1</v>
      </c>
      <c r="Y187" s="73" t="b">
        <f t="shared" si="42"/>
        <v>0</v>
      </c>
      <c r="Z187" s="73" t="b">
        <f t="shared" si="49"/>
        <v>1</v>
      </c>
      <c r="AA187" s="34" t="str">
        <f t="shared" si="43"/>
        <v>Inner</v>
      </c>
      <c r="AB187" s="35" t="str">
        <f t="shared" si="50"/>
        <v>0.6-0.7</v>
      </c>
      <c r="AC187" s="36" t="str">
        <f t="shared" si="44"/>
        <v>15-16</v>
      </c>
      <c r="AD187" s="36" t="str">
        <f t="shared" si="45"/>
        <v>Nov</v>
      </c>
      <c r="AE187" s="35" t="str">
        <f t="shared" si="46"/>
        <v>285-295</v>
      </c>
      <c r="AF187" s="36" t="str">
        <f t="shared" si="47"/>
        <v>Inner-TI</v>
      </c>
    </row>
    <row r="188" spans="5:32" x14ac:dyDescent="0.3">
      <c r="E188" s="12">
        <v>40855.631944444445</v>
      </c>
      <c r="F188" s="16">
        <v>7.6</v>
      </c>
      <c r="G188" s="16">
        <v>522.64002418518112</v>
      </c>
      <c r="H188" s="29">
        <v>1.1857087074084278</v>
      </c>
      <c r="I188" s="26">
        <v>290</v>
      </c>
      <c r="J188" s="30">
        <v>0.18026315789473688</v>
      </c>
      <c r="K188" s="31">
        <v>0.22597217275159032</v>
      </c>
      <c r="L188" s="108">
        <f ca="1">REWS!R188</f>
        <v>7.5792742800054302</v>
      </c>
      <c r="M188" s="22">
        <f t="shared" si="34"/>
        <v>7.5178599750332831</v>
      </c>
      <c r="N188" s="22">
        <f t="shared" ca="1" si="35"/>
        <v>7.4973582565068462</v>
      </c>
      <c r="O188" s="22">
        <f t="shared" si="36"/>
        <v>0.51995946967339945</v>
      </c>
      <c r="P188" s="81">
        <f t="shared" ca="1" si="37"/>
        <v>8</v>
      </c>
      <c r="Q188" s="22">
        <f t="shared" ca="1" si="38"/>
        <v>0.48535856380261994</v>
      </c>
      <c r="R188" s="3">
        <f ca="1">IF(N188&gt;'Power Curve'!$C$37,0,INDEX(Ci,$P188,1)*POWER(1-Q188,3)+INDEX(Ci,$P188,2)*3*Q188*POWER(1-Q188,2)+INDEX(Ci,$P188,3)*3*POWER(Q188,2)*(1-Q188)+INDEX(Ci,$P188,4)*POWER(Q188,3))</f>
        <v>731.14678729638877</v>
      </c>
      <c r="S188" s="3">
        <f t="shared" si="39"/>
        <v>522.64002418518112</v>
      </c>
      <c r="T188" s="3">
        <f t="shared" ca="1" si="40"/>
        <v>208.50676311120765</v>
      </c>
      <c r="U188" s="3">
        <f t="shared" ca="1" si="48"/>
        <v>208.50676311120765</v>
      </c>
      <c r="W188" s="34">
        <f t="shared" si="41"/>
        <v>8</v>
      </c>
      <c r="X188" s="73" t="b">
        <f>COUNTIF('Power Curve'!$D$2:$D$31,W188)&gt;0</f>
        <v>1</v>
      </c>
      <c r="Y188" s="73" t="b">
        <f t="shared" si="42"/>
        <v>0</v>
      </c>
      <c r="Z188" s="73" t="b">
        <f t="shared" si="49"/>
        <v>1</v>
      </c>
      <c r="AA188" s="34" t="str">
        <f t="shared" si="43"/>
        <v>Outer</v>
      </c>
      <c r="AB188" s="35" t="str">
        <f t="shared" si="50"/>
        <v>0.5-0.6</v>
      </c>
      <c r="AC188" s="36" t="str">
        <f t="shared" si="44"/>
        <v>15-16</v>
      </c>
      <c r="AD188" s="36" t="str">
        <f t="shared" si="45"/>
        <v>Nov</v>
      </c>
      <c r="AE188" s="35" t="str">
        <f t="shared" si="46"/>
        <v>285-295</v>
      </c>
      <c r="AF188" s="36" t="str">
        <f t="shared" si="47"/>
        <v>HWS-HTI</v>
      </c>
    </row>
    <row r="189" spans="5:32" x14ac:dyDescent="0.3">
      <c r="E189" s="12">
        <v>40855.638888888891</v>
      </c>
      <c r="F189" s="16">
        <v>7.92</v>
      </c>
      <c r="G189" s="16">
        <v>740.39002895355225</v>
      </c>
      <c r="H189" s="29">
        <v>1.1860063878031135</v>
      </c>
      <c r="I189" s="26">
        <v>300.8</v>
      </c>
      <c r="J189" s="30">
        <v>0.14772727272727271</v>
      </c>
      <c r="K189" s="31">
        <v>0.22055524162231688</v>
      </c>
      <c r="L189" s="108">
        <f ca="1">REWS!R189</f>
        <v>8.0130370224079179</v>
      </c>
      <c r="M189" s="22">
        <f t="shared" si="34"/>
        <v>7.8350570197474525</v>
      </c>
      <c r="N189" s="22">
        <f t="shared" ca="1" si="35"/>
        <v>7.9270962085749224</v>
      </c>
      <c r="O189" s="22">
        <f t="shared" si="36"/>
        <v>0.56898329544393378</v>
      </c>
      <c r="P189" s="81">
        <f t="shared" ca="1" si="37"/>
        <v>8</v>
      </c>
      <c r="Q189" s="22">
        <f t="shared" ca="1" si="38"/>
        <v>0.9178817177843499</v>
      </c>
      <c r="R189" s="3">
        <f ca="1">IF(N189&gt;'Power Curve'!$C$37,0,INDEX(Ci,$P189,1)*POWER(1-Q189,3)+INDEX(Ci,$P189,2)*3*Q189*POWER(1-Q189,2)+INDEX(Ci,$P189,3)*3*POWER(Q189,2)*(1-Q189)+INDEX(Ci,$P189,4)*POWER(Q189,3))</f>
        <v>856.4207356581469</v>
      </c>
      <c r="S189" s="3">
        <f t="shared" si="39"/>
        <v>740.39002895355225</v>
      </c>
      <c r="T189" s="3">
        <f t="shared" ca="1" si="40"/>
        <v>116.03070670459465</v>
      </c>
      <c r="U189" s="3">
        <f t="shared" ca="1" si="48"/>
        <v>116.03070670459465</v>
      </c>
      <c r="W189" s="34">
        <f t="shared" si="41"/>
        <v>8</v>
      </c>
      <c r="X189" s="73" t="b">
        <f>COUNTIF('Power Curve'!$D$2:$D$31,W189)&gt;0</f>
        <v>1</v>
      </c>
      <c r="Y189" s="73" t="b">
        <f t="shared" si="42"/>
        <v>0</v>
      </c>
      <c r="Z189" s="73" t="b">
        <f t="shared" si="49"/>
        <v>1</v>
      </c>
      <c r="AA189" s="34" t="str">
        <f t="shared" si="43"/>
        <v>Outer</v>
      </c>
      <c r="AB189" s="35" t="str">
        <f t="shared" si="50"/>
        <v>0.5-0.6</v>
      </c>
      <c r="AC189" s="36" t="str">
        <f t="shared" si="44"/>
        <v>15-16</v>
      </c>
      <c r="AD189" s="36" t="str">
        <f t="shared" si="45"/>
        <v>Nov</v>
      </c>
      <c r="AE189" s="35" t="str">
        <f t="shared" si="46"/>
        <v>295-305</v>
      </c>
      <c r="AF189" s="36" t="str">
        <f t="shared" si="47"/>
        <v>HWS-HTI</v>
      </c>
    </row>
    <row r="190" spans="5:32" x14ac:dyDescent="0.3">
      <c r="E190" s="12">
        <v>40855.645833333336</v>
      </c>
      <c r="F190" s="16">
        <v>8.42</v>
      </c>
      <c r="G190" s="16">
        <v>1146.0100479126027</v>
      </c>
      <c r="H190" s="29">
        <v>1.1862616622878683</v>
      </c>
      <c r="I190" s="26">
        <v>301.7</v>
      </c>
      <c r="J190" s="30">
        <v>0.14608076009501186</v>
      </c>
      <c r="K190" s="31">
        <v>0.21821183353356868</v>
      </c>
      <c r="L190" s="108">
        <f ca="1">REWS!R190</f>
        <v>8.4272848279876076</v>
      </c>
      <c r="M190" s="22">
        <f t="shared" si="34"/>
        <v>8.3302920392201081</v>
      </c>
      <c r="N190" s="22">
        <f t="shared" ca="1" si="35"/>
        <v>8.3374992535422283</v>
      </c>
      <c r="O190" s="22">
        <f t="shared" si="36"/>
        <v>0.64552346413299644</v>
      </c>
      <c r="P190" s="81">
        <f t="shared" ca="1" si="37"/>
        <v>9</v>
      </c>
      <c r="Q190" s="22">
        <f t="shared" ca="1" si="38"/>
        <v>0.32866505431020215</v>
      </c>
      <c r="R190" s="3">
        <f ca="1">IF(N190&gt;'Power Curve'!$C$37,0,INDEX(Ci,$P190,1)*POWER(1-Q190,3)+INDEX(Ci,$P190,2)*3*Q190*POWER(1-Q190,2)+INDEX(Ci,$P190,3)*3*POWER(Q190,2)*(1-Q190)+INDEX(Ci,$P190,4)*POWER(Q190,3))</f>
        <v>981.52356734827424</v>
      </c>
      <c r="S190" s="3">
        <f t="shared" si="39"/>
        <v>1146.0100479126027</v>
      </c>
      <c r="T190" s="3">
        <f t="shared" ca="1" si="40"/>
        <v>-164.48648056432842</v>
      </c>
      <c r="U190" s="3">
        <f t="shared" ca="1" si="48"/>
        <v>164.48648056432842</v>
      </c>
      <c r="W190" s="34">
        <f t="shared" si="41"/>
        <v>8</v>
      </c>
      <c r="X190" s="73" t="b">
        <f>COUNTIF('Power Curve'!$D$2:$D$31,W190)&gt;0</f>
        <v>1</v>
      </c>
      <c r="Y190" s="73" t="b">
        <f t="shared" si="42"/>
        <v>0</v>
      </c>
      <c r="Z190" s="73" t="b">
        <f t="shared" si="49"/>
        <v>1</v>
      </c>
      <c r="AA190" s="34" t="str">
        <f t="shared" si="43"/>
        <v>Outer</v>
      </c>
      <c r="AB190" s="35" t="str">
        <f t="shared" si="50"/>
        <v>0.6-0.7</v>
      </c>
      <c r="AC190" s="36" t="str">
        <f t="shared" si="44"/>
        <v>15-16</v>
      </c>
      <c r="AD190" s="36" t="str">
        <f t="shared" si="45"/>
        <v>Nov</v>
      </c>
      <c r="AE190" s="35" t="str">
        <f t="shared" si="46"/>
        <v>295-305</v>
      </c>
      <c r="AF190" s="36" t="str">
        <f t="shared" si="47"/>
        <v>HWS-HTI</v>
      </c>
    </row>
    <row r="191" spans="5:32" x14ac:dyDescent="0.3">
      <c r="E191" s="12">
        <v>40855.652777777781</v>
      </c>
      <c r="F191" s="16">
        <v>9.0500000000000007</v>
      </c>
      <c r="G191" s="16">
        <v>919.42001342773415</v>
      </c>
      <c r="H191" s="29">
        <v>1.1865170466861825</v>
      </c>
      <c r="I191" s="26">
        <v>295.2</v>
      </c>
      <c r="J191" s="30">
        <v>0.13922651933701657</v>
      </c>
      <c r="K191" s="31">
        <v>0.32092885884457312</v>
      </c>
      <c r="L191" s="108">
        <f ca="1">REWS!R191</f>
        <v>9.045056847021268</v>
      </c>
      <c r="M191" s="22">
        <f t="shared" si="34"/>
        <v>8.9542224012464011</v>
      </c>
      <c r="N191" s="22">
        <f t="shared" ca="1" si="35"/>
        <v>8.9493315624469592</v>
      </c>
      <c r="O191" s="22">
        <f t="shared" si="36"/>
        <v>0.74195391287341961</v>
      </c>
      <c r="P191" s="81">
        <f t="shared" ca="1" si="37"/>
        <v>9</v>
      </c>
      <c r="Q191" s="22">
        <f t="shared" ca="1" si="38"/>
        <v>0.94022103919502698</v>
      </c>
      <c r="R191" s="3">
        <f ca="1">IF(N191&gt;'Power Curve'!$C$37,0,INDEX(Ci,$P191,1)*POWER(1-Q191,3)+INDEX(Ci,$P191,2)*3*Q191*POWER(1-Q191,2)+INDEX(Ci,$P191,3)*3*POWER(Q191,2)*(1-Q191)+INDEX(Ci,$P191,4)*POWER(Q191,3))</f>
        <v>1178.6519854090329</v>
      </c>
      <c r="S191" s="3">
        <f t="shared" si="39"/>
        <v>919.42001342773415</v>
      </c>
      <c r="T191" s="3">
        <f t="shared" ca="1" si="40"/>
        <v>259.23197198129878</v>
      </c>
      <c r="U191" s="3">
        <f t="shared" ca="1" si="48"/>
        <v>259.23197198129878</v>
      </c>
      <c r="W191" s="34">
        <f t="shared" si="41"/>
        <v>9</v>
      </c>
      <c r="X191" s="73" t="b">
        <f>COUNTIF('Power Curve'!$D$2:$D$31,W191)&gt;0</f>
        <v>1</v>
      </c>
      <c r="Y191" s="73" t="b">
        <f t="shared" si="42"/>
        <v>0</v>
      </c>
      <c r="Z191" s="73" t="b">
        <f t="shared" si="49"/>
        <v>1</v>
      </c>
      <c r="AA191" s="34" t="str">
        <f t="shared" si="43"/>
        <v>Outer</v>
      </c>
      <c r="AB191" s="35" t="str">
        <f t="shared" si="50"/>
        <v>0.7-0.8</v>
      </c>
      <c r="AC191" s="36" t="str">
        <f t="shared" si="44"/>
        <v>15-16</v>
      </c>
      <c r="AD191" s="36" t="str">
        <f t="shared" si="45"/>
        <v>Nov</v>
      </c>
      <c r="AE191" s="35" t="str">
        <f t="shared" si="46"/>
        <v>295-305</v>
      </c>
      <c r="AF191" s="36" t="str">
        <f t="shared" si="47"/>
        <v>Inner-TI</v>
      </c>
    </row>
    <row r="192" spans="5:32" x14ac:dyDescent="0.3">
      <c r="E192" s="12">
        <v>40855.659722222219</v>
      </c>
      <c r="F192" s="16">
        <v>8.4700000000000006</v>
      </c>
      <c r="G192" s="16">
        <v>890.489990234375</v>
      </c>
      <c r="H192" s="29">
        <v>1.186545154593756</v>
      </c>
      <c r="I192" s="26">
        <v>297.60000000000002</v>
      </c>
      <c r="J192" s="30">
        <v>0.12632821723730814</v>
      </c>
      <c r="K192" s="31">
        <v>0.25716257828158429</v>
      </c>
      <c r="L192" s="108">
        <f ca="1">REWS!R192</f>
        <v>8.5281614647098536</v>
      </c>
      <c r="M192" s="22">
        <f t="shared" si="34"/>
        <v>8.3804268088827101</v>
      </c>
      <c r="N192" s="22">
        <f t="shared" ca="1" si="35"/>
        <v>8.4379731959073059</v>
      </c>
      <c r="O192" s="22">
        <f t="shared" si="36"/>
        <v>0.65327195439777819</v>
      </c>
      <c r="P192" s="81">
        <f t="shared" ca="1" si="37"/>
        <v>9</v>
      </c>
      <c r="Q192" s="22">
        <f t="shared" ca="1" si="38"/>
        <v>0.42909361926835621</v>
      </c>
      <c r="R192" s="3">
        <f ca="1">IF(N192&gt;'Power Curve'!$C$37,0,INDEX(Ci,$P192,1)*POWER(1-Q192,3)+INDEX(Ci,$P192,2)*3*Q192*POWER(1-Q192,2)+INDEX(Ci,$P192,3)*3*POWER(Q192,2)*(1-Q192)+INDEX(Ci,$P192,4)*POWER(Q192,3))</f>
        <v>1013.1975995082461</v>
      </c>
      <c r="S192" s="3">
        <f t="shared" si="39"/>
        <v>890.489990234375</v>
      </c>
      <c r="T192" s="3">
        <f t="shared" ca="1" si="40"/>
        <v>122.70760927387107</v>
      </c>
      <c r="U192" s="3">
        <f t="shared" ca="1" si="48"/>
        <v>122.70760927387107</v>
      </c>
      <c r="W192" s="34">
        <f t="shared" si="41"/>
        <v>8</v>
      </c>
      <c r="X192" s="73" t="b">
        <f>COUNTIF('Power Curve'!$D$2:$D$31,W192)&gt;0</f>
        <v>1</v>
      </c>
      <c r="Y192" s="73" t="b">
        <f t="shared" si="42"/>
        <v>0</v>
      </c>
      <c r="Z192" s="73" t="b">
        <f t="shared" si="49"/>
        <v>1</v>
      </c>
      <c r="AA192" s="34" t="str">
        <f t="shared" si="43"/>
        <v>Inner</v>
      </c>
      <c r="AB192" s="35" t="str">
        <f t="shared" si="50"/>
        <v>0.6-0.7</v>
      </c>
      <c r="AC192" s="36" t="str">
        <f t="shared" si="44"/>
        <v>15-16</v>
      </c>
      <c r="AD192" s="36" t="str">
        <f t="shared" si="45"/>
        <v>Nov</v>
      </c>
      <c r="AE192" s="35" t="str">
        <f t="shared" si="46"/>
        <v>295-305</v>
      </c>
      <c r="AF192" s="36" t="str">
        <f t="shared" si="47"/>
        <v>Inner-TI</v>
      </c>
    </row>
    <row r="193" spans="5:32" x14ac:dyDescent="0.3">
      <c r="E193" s="12">
        <v>40855.666666666664</v>
      </c>
      <c r="F193" s="16">
        <v>9.73</v>
      </c>
      <c r="G193" s="16">
        <v>1300.4700088501031</v>
      </c>
      <c r="H193" s="29">
        <v>1.1863748311649522</v>
      </c>
      <c r="I193" s="26">
        <v>291.8</v>
      </c>
      <c r="J193" s="30">
        <v>0.1079136690647482</v>
      </c>
      <c r="K193" s="31">
        <v>0.21795293414117672</v>
      </c>
      <c r="L193" s="108">
        <f ca="1">REWS!R193</f>
        <v>9.7741789836737585</v>
      </c>
      <c r="M193" s="22">
        <f t="shared" si="34"/>
        <v>9.626641206362871</v>
      </c>
      <c r="N193" s="22">
        <f t="shared" ca="1" si="35"/>
        <v>9.6703508902980246</v>
      </c>
      <c r="O193" s="22">
        <f t="shared" si="36"/>
        <v>0.84587840679979132</v>
      </c>
      <c r="P193" s="81">
        <f t="shared" ca="1" si="37"/>
        <v>10</v>
      </c>
      <c r="Q193" s="22">
        <f t="shared" ca="1" si="38"/>
        <v>0.70282694972174109</v>
      </c>
      <c r="R193" s="3">
        <f ca="1">IF(N193&gt;'Power Curve'!$C$37,0,INDEX(Ci,$P193,1)*POWER(1-Q193,3)+INDEX(Ci,$P193,2)*3*Q193*POWER(1-Q193,2)+INDEX(Ci,$P193,3)*3*POWER(Q193,2)*(1-Q193)+INDEX(Ci,$P193,4)*POWER(Q193,3))</f>
        <v>1430.1373654384097</v>
      </c>
      <c r="S193" s="3">
        <f t="shared" si="39"/>
        <v>1300.4700088501031</v>
      </c>
      <c r="T193" s="3">
        <f t="shared" ca="1" si="40"/>
        <v>129.66735658830657</v>
      </c>
      <c r="U193" s="3">
        <f t="shared" ca="1" si="48"/>
        <v>129.66735658830657</v>
      </c>
      <c r="W193" s="34">
        <f t="shared" si="41"/>
        <v>10</v>
      </c>
      <c r="X193" s="73" t="b">
        <f>COUNTIF('Power Curve'!$D$2:$D$31,W193)&gt;0</f>
        <v>1</v>
      </c>
      <c r="Y193" s="73" t="b">
        <f t="shared" si="42"/>
        <v>0</v>
      </c>
      <c r="Z193" s="73" t="b">
        <f t="shared" si="49"/>
        <v>1</v>
      </c>
      <c r="AA193" s="34" t="str">
        <f t="shared" si="43"/>
        <v>Inner</v>
      </c>
      <c r="AB193" s="35" t="str">
        <f t="shared" si="50"/>
        <v>0.8-0.9</v>
      </c>
      <c r="AC193" s="36" t="str">
        <f t="shared" si="44"/>
        <v>16-17</v>
      </c>
      <c r="AD193" s="36" t="str">
        <f t="shared" si="45"/>
        <v>Nov</v>
      </c>
      <c r="AE193" s="35" t="str">
        <f t="shared" si="46"/>
        <v>285-295</v>
      </c>
      <c r="AF193" s="36" t="str">
        <f t="shared" si="47"/>
        <v>Inner-TI</v>
      </c>
    </row>
    <row r="194" spans="5:32" x14ac:dyDescent="0.3">
      <c r="E194" s="12">
        <v>40855.673611111109</v>
      </c>
      <c r="F194" s="16">
        <v>9.3000000000000007</v>
      </c>
      <c r="G194" s="16">
        <v>1200.880058288574</v>
      </c>
      <c r="H194" s="29">
        <v>1.1871559900360193</v>
      </c>
      <c r="I194" s="26">
        <v>294.8</v>
      </c>
      <c r="J194" s="30">
        <v>0.12903225806451613</v>
      </c>
      <c r="K194" s="31">
        <v>0.22193327600439469</v>
      </c>
      <c r="L194" s="108">
        <f ca="1">REWS!R194</f>
        <v>9.2975943097311866</v>
      </c>
      <c r="M194" s="22">
        <f t="shared" si="34"/>
        <v>9.2032280079690842</v>
      </c>
      <c r="N194" s="22">
        <f t="shared" ca="1" si="35"/>
        <v>9.2008473503281767</v>
      </c>
      <c r="O194" s="22">
        <f t="shared" si="36"/>
        <v>0.78043853208183345</v>
      </c>
      <c r="P194" s="81">
        <f t="shared" ca="1" si="37"/>
        <v>10</v>
      </c>
      <c r="Q194" s="22">
        <f t="shared" ca="1" si="38"/>
        <v>0.20377511182938221</v>
      </c>
      <c r="R194" s="3">
        <f ca="1">IF(N194&gt;'Power Curve'!$C$37,0,INDEX(Ci,$P194,1)*POWER(1-Q194,3)+INDEX(Ci,$P194,2)*3*Q194*POWER(1-Q194,2)+INDEX(Ci,$P194,3)*3*POWER(Q194,2)*(1-Q194)+INDEX(Ci,$P194,4)*POWER(Q194,3))</f>
        <v>1263.7988350947496</v>
      </c>
      <c r="S194" s="3">
        <f t="shared" si="39"/>
        <v>1200.880058288574</v>
      </c>
      <c r="T194" s="3">
        <f t="shared" ca="1" si="40"/>
        <v>62.918776806175629</v>
      </c>
      <c r="U194" s="3">
        <f t="shared" ca="1" si="48"/>
        <v>62.918776806175629</v>
      </c>
      <c r="W194" s="34">
        <f t="shared" si="41"/>
        <v>9</v>
      </c>
      <c r="X194" s="73" t="b">
        <f>COUNTIF('Power Curve'!$D$2:$D$31,W194)&gt;0</f>
        <v>1</v>
      </c>
      <c r="Y194" s="73" t="b">
        <f t="shared" si="42"/>
        <v>0</v>
      </c>
      <c r="Z194" s="73" t="b">
        <f t="shared" si="49"/>
        <v>1</v>
      </c>
      <c r="AA194" s="34" t="str">
        <f t="shared" si="43"/>
        <v>Inner</v>
      </c>
      <c r="AB194" s="35" t="str">
        <f t="shared" si="50"/>
        <v>0.7-0.8</v>
      </c>
      <c r="AC194" s="36" t="str">
        <f t="shared" si="44"/>
        <v>16-17</v>
      </c>
      <c r="AD194" s="36" t="str">
        <f t="shared" si="45"/>
        <v>Nov</v>
      </c>
      <c r="AE194" s="35" t="str">
        <f t="shared" si="46"/>
        <v>285-295</v>
      </c>
      <c r="AF194" s="36" t="str">
        <f t="shared" si="47"/>
        <v>Inner-TI</v>
      </c>
    </row>
    <row r="195" spans="5:32" x14ac:dyDescent="0.3">
      <c r="E195" s="12">
        <v>40855.680555555555</v>
      </c>
      <c r="F195" s="16">
        <v>9.84</v>
      </c>
      <c r="G195" s="16">
        <v>1589.0400085449269</v>
      </c>
      <c r="H195" s="29">
        <v>1.1867155249037205</v>
      </c>
      <c r="I195" s="26">
        <v>295.60000000000002</v>
      </c>
      <c r="J195" s="30">
        <v>8.943089430894309E-2</v>
      </c>
      <c r="K195" s="31">
        <v>0.24795059703580505</v>
      </c>
      <c r="L195" s="108">
        <f ca="1">REWS!R195</f>
        <v>9.8214336231313126</v>
      </c>
      <c r="M195" s="22">
        <f t="shared" ref="M195:M258" si="51">F195*(H195/Ref_Density)^(1/3)</f>
        <v>9.7364045397236829</v>
      </c>
      <c r="N195" s="22">
        <f t="shared" ref="N195:N258" ca="1" si="52">L195*(H195/Ref_Density)^(1/3)</f>
        <v>9.718033629557981</v>
      </c>
      <c r="O195" s="22">
        <f t="shared" ref="O195:O258" si="53">(M195-CutInWindSpeed)/(RatedWindSpeed-CutInWindSpeed)</f>
        <v>0.86284268380155982</v>
      </c>
      <c r="P195" s="81">
        <f t="shared" ref="P195:P258" ca="1" si="54">COUNTIF(xa,"&lt;"&amp;N195)</f>
        <v>10</v>
      </c>
      <c r="Q195" s="22">
        <f t="shared" ref="Q195:Q258" ca="1" si="55">(N195-INDEX(xa,$P195))/(INDEX(xb,$P195)-INDEX(xa,$P195))</f>
        <v>0.75351061158497556</v>
      </c>
      <c r="R195" s="3">
        <f ca="1">IF(N195&gt;'Power Curve'!$C$37,0,INDEX(Ci,$P195,1)*POWER(1-Q195,3)+INDEX(Ci,$P195,2)*3*Q195*POWER(1-Q195,2)+INDEX(Ci,$P195,3)*3*POWER(Q195,2)*(1-Q195)+INDEX(Ci,$P195,4)*POWER(Q195,3))</f>
        <v>1446.2379403068812</v>
      </c>
      <c r="S195" s="3">
        <f t="shared" ref="S195:S258" si="56">IF(Z195,G195,"")</f>
        <v>1589.0400085449269</v>
      </c>
      <c r="T195" s="3">
        <f t="shared" ref="T195:T258" ca="1" si="57">IF(Z195,R195-S195,"")</f>
        <v>-142.80206823804565</v>
      </c>
      <c r="U195" s="3">
        <f t="shared" ca="1" si="48"/>
        <v>142.80206823804565</v>
      </c>
      <c r="W195" s="34">
        <f t="shared" ref="W195:W258" si="58">MROUND(M195-Centre_First_Bin,Bin_Width)+Centre_First_Bin</f>
        <v>10</v>
      </c>
      <c r="X195" s="73" t="b">
        <f>COUNTIF('Power Curve'!$D$2:$D$31,W195)&gt;0</f>
        <v>1</v>
      </c>
      <c r="Y195" s="73" t="b">
        <f t="shared" ref="Y195:Y258" si="59">(G195&lt;0)</f>
        <v>0</v>
      </c>
      <c r="Z195" s="73" t="b">
        <f t="shared" si="49"/>
        <v>1</v>
      </c>
      <c r="AA195" s="34" t="str">
        <f t="shared" ref="AA195:AA258" si="60">IF(Z195,IF(AND(J195&gt;=LowerTurbLimit,J195&lt;=UpperTurbLimit,K195&gt;=LowerShearLimit,K195&lt;=UpperShearLimit),"Inner","Outer"),"")</f>
        <v>Outer</v>
      </c>
      <c r="AB195" s="35" t="str">
        <f t="shared" si="50"/>
        <v>0.8-0.9</v>
      </c>
      <c r="AC195" s="36" t="str">
        <f t="shared" ref="AC195:AC258" si="61">IF(Z195,HOUR(E195)&amp;"-"&amp;HOUR(E195)+1,"")</f>
        <v>16-17</v>
      </c>
      <c r="AD195" s="36" t="str">
        <f t="shared" ref="AD195:AD258" si="62">IF(Z195,TEXT(E195,"mmm"),"")</f>
        <v>Nov</v>
      </c>
      <c r="AE195" s="35" t="str">
        <f t="shared" ref="AE195:AE258" si="63">IF(Z195,IF(OR(I195&lt;5,I195&gt;=355),"355-5",MROUND(I195,10)-5&amp;"-"&amp;MROUND(I195,10)+5),"")</f>
        <v>295-305</v>
      </c>
      <c r="AF195" s="36" t="str">
        <f t="shared" ref="AF195:AF258" si="64">IF(Z195,IF(O195&lt;0.5,IF(J195&lt;=LowerTurbLimit,"LWS-LTI",IF(J195&gt;=UpperTurbLimit,"LWS-HTI","Inner-TI")),IF(J195&lt;=LowerTurbLimit,"HWS-LTI",IF(J195&gt;=UpperTurbLimit,"HWS-HTI","Inner-TI"))),"")</f>
        <v>HWS-LTI</v>
      </c>
    </row>
    <row r="196" spans="5:32" x14ac:dyDescent="0.3">
      <c r="E196" s="12">
        <v>40855.6875</v>
      </c>
      <c r="F196" s="16">
        <v>9.1</v>
      </c>
      <c r="G196" s="16">
        <v>1273.930038452148</v>
      </c>
      <c r="H196" s="29">
        <v>1.1871559900360193</v>
      </c>
      <c r="I196" s="26">
        <v>297.5</v>
      </c>
      <c r="J196" s="30">
        <v>8.5714285714285715E-2</v>
      </c>
      <c r="K196" s="31">
        <v>0.28610302377375324</v>
      </c>
      <c r="L196" s="108">
        <f ca="1">REWS!R196</f>
        <v>9.0686180503530753</v>
      </c>
      <c r="M196" s="22">
        <f t="shared" si="51"/>
        <v>9.0053091260772753</v>
      </c>
      <c r="N196" s="22">
        <f t="shared" ca="1" si="52"/>
        <v>8.9742537241487543</v>
      </c>
      <c r="O196" s="22">
        <f t="shared" si="53"/>
        <v>0.7498495308781612</v>
      </c>
      <c r="P196" s="81">
        <f t="shared" ca="1" si="54"/>
        <v>9</v>
      </c>
      <c r="Q196" s="22">
        <f t="shared" ca="1" si="55"/>
        <v>0.96513194521155354</v>
      </c>
      <c r="R196" s="3">
        <f ca="1">IF(N196&gt;'Power Curve'!$C$37,0,INDEX(Ci,$P196,1)*POWER(1-Q196,3)+INDEX(Ci,$P196,2)*3*Q196*POWER(1-Q196,2)+INDEX(Ci,$P196,3)*3*POWER(Q196,2)*(1-Q196)+INDEX(Ci,$P196,4)*POWER(Q196,3))</f>
        <v>1186.8358536963381</v>
      </c>
      <c r="S196" s="3">
        <f t="shared" si="56"/>
        <v>1273.930038452148</v>
      </c>
      <c r="T196" s="3">
        <f t="shared" ca="1" si="57"/>
        <v>-87.09418475580992</v>
      </c>
      <c r="U196" s="3">
        <f t="shared" ref="U196:U259" ca="1" si="65">IF(Z196,ABS(T196),"")</f>
        <v>87.09418475580992</v>
      </c>
      <c r="W196" s="34">
        <f t="shared" si="58"/>
        <v>9</v>
      </c>
      <c r="X196" s="73" t="b">
        <f>COUNTIF('Power Curve'!$D$2:$D$31,W196)&gt;0</f>
        <v>1</v>
      </c>
      <c r="Y196" s="73" t="b">
        <f t="shared" si="59"/>
        <v>0</v>
      </c>
      <c r="Z196" s="73" t="b">
        <f t="shared" ref="Z196:Z259" si="66">AND(X196,NOT(Y196))</f>
        <v>1</v>
      </c>
      <c r="AA196" s="34" t="str">
        <f t="shared" si="60"/>
        <v>Outer</v>
      </c>
      <c r="AB196" s="35" t="str">
        <f t="shared" ref="AB196:AB259" si="67">IF(Z196,TEXT(ROUND(O196+0.05,1)-0.1,"0.0")&amp;"-"&amp;TEXT(ROUND(O196+0.05,1),"0.0"),"")</f>
        <v>0.7-0.8</v>
      </c>
      <c r="AC196" s="36" t="str">
        <f t="shared" si="61"/>
        <v>16-17</v>
      </c>
      <c r="AD196" s="36" t="str">
        <f t="shared" si="62"/>
        <v>Nov</v>
      </c>
      <c r="AE196" s="35" t="str">
        <f t="shared" si="63"/>
        <v>295-305</v>
      </c>
      <c r="AF196" s="36" t="str">
        <f t="shared" si="64"/>
        <v>HWS-LTI</v>
      </c>
    </row>
    <row r="197" spans="5:32" x14ac:dyDescent="0.3">
      <c r="E197" s="12">
        <v>40855.694444444445</v>
      </c>
      <c r="F197" s="16">
        <v>8.61</v>
      </c>
      <c r="G197" s="16">
        <v>1000.6499938964846</v>
      </c>
      <c r="H197" s="29">
        <v>1.1871986116760871</v>
      </c>
      <c r="I197" s="26">
        <v>299.60000000000002</v>
      </c>
      <c r="J197" s="30">
        <v>8.4785133565621368E-2</v>
      </c>
      <c r="K197" s="31">
        <v>0.30057577330442209</v>
      </c>
      <c r="L197" s="108">
        <f ca="1">REWS!R197</f>
        <v>8.6804506866758171</v>
      </c>
      <c r="M197" s="22">
        <f t="shared" si="51"/>
        <v>8.520509831658071</v>
      </c>
      <c r="N197" s="22">
        <f t="shared" ca="1" si="52"/>
        <v>8.5902282716660121</v>
      </c>
      <c r="O197" s="22">
        <f t="shared" si="53"/>
        <v>0.67492223713650101</v>
      </c>
      <c r="P197" s="81">
        <f t="shared" ca="1" si="54"/>
        <v>9</v>
      </c>
      <c r="Q197" s="22">
        <f t="shared" ca="1" si="55"/>
        <v>0.58127993152115986</v>
      </c>
      <c r="R197" s="3">
        <f ca="1">IF(N197&gt;'Power Curve'!$C$37,0,INDEX(Ci,$P197,1)*POWER(1-Q197,3)+INDEX(Ci,$P197,2)*3*Q197*POWER(1-Q197,2)+INDEX(Ci,$P197,3)*3*POWER(Q197,2)*(1-Q197)+INDEX(Ci,$P197,4)*POWER(Q197,3))</f>
        <v>1061.8180589144554</v>
      </c>
      <c r="S197" s="3">
        <f t="shared" si="56"/>
        <v>1000.6499938964846</v>
      </c>
      <c r="T197" s="3">
        <f t="shared" ca="1" si="57"/>
        <v>61.168065017970775</v>
      </c>
      <c r="U197" s="3">
        <f t="shared" ca="1" si="65"/>
        <v>61.168065017970775</v>
      </c>
      <c r="W197" s="34">
        <f t="shared" si="58"/>
        <v>9</v>
      </c>
      <c r="X197" s="73" t="b">
        <f>COUNTIF('Power Curve'!$D$2:$D$31,W197)&gt;0</f>
        <v>1</v>
      </c>
      <c r="Y197" s="73" t="b">
        <f t="shared" si="59"/>
        <v>0</v>
      </c>
      <c r="Z197" s="73" t="b">
        <f t="shared" si="66"/>
        <v>1</v>
      </c>
      <c r="AA197" s="34" t="str">
        <f t="shared" si="60"/>
        <v>Outer</v>
      </c>
      <c r="AB197" s="35" t="str">
        <f t="shared" si="67"/>
        <v>0.6-0.7</v>
      </c>
      <c r="AC197" s="36" t="str">
        <f t="shared" si="61"/>
        <v>16-17</v>
      </c>
      <c r="AD197" s="36" t="str">
        <f t="shared" si="62"/>
        <v>Nov</v>
      </c>
      <c r="AE197" s="35" t="str">
        <f t="shared" si="63"/>
        <v>295-305</v>
      </c>
      <c r="AF197" s="36" t="str">
        <f t="shared" si="64"/>
        <v>HWS-LTI</v>
      </c>
    </row>
    <row r="198" spans="5:32" x14ac:dyDescent="0.3">
      <c r="E198" s="12">
        <v>40855.701388888891</v>
      </c>
      <c r="F198" s="16">
        <v>8.93</v>
      </c>
      <c r="G198" s="16">
        <v>1070</v>
      </c>
      <c r="H198" s="29">
        <v>1.1870707579681334</v>
      </c>
      <c r="I198" s="26">
        <v>299.3</v>
      </c>
      <c r="J198" s="30">
        <v>7.3908174692049272E-2</v>
      </c>
      <c r="K198" s="31">
        <v>0.29651559827105495</v>
      </c>
      <c r="L198" s="108">
        <f ca="1">REWS!R198</f>
        <v>8.9178022617093866</v>
      </c>
      <c r="M198" s="22">
        <f t="shared" si="51"/>
        <v>8.8368665848958194</v>
      </c>
      <c r="N198" s="22">
        <f t="shared" ca="1" si="52"/>
        <v>8.8247960601576771</v>
      </c>
      <c r="O198" s="22">
        <f t="shared" si="53"/>
        <v>0.72381619315060797</v>
      </c>
      <c r="P198" s="81">
        <f t="shared" ca="1" si="54"/>
        <v>9</v>
      </c>
      <c r="Q198" s="22">
        <f t="shared" ca="1" si="55"/>
        <v>0.81574178132126984</v>
      </c>
      <c r="R198" s="3">
        <f ca="1">IF(N198&gt;'Power Curve'!$C$37,0,INDEX(Ci,$P198,1)*POWER(1-Q198,3)+INDEX(Ci,$P198,2)*3*Q198*POWER(1-Q198,2)+INDEX(Ci,$P198,3)*3*POWER(Q198,2)*(1-Q198)+INDEX(Ci,$P198,4)*POWER(Q198,3))</f>
        <v>1137.8725896931187</v>
      </c>
      <c r="S198" s="3">
        <f t="shared" si="56"/>
        <v>1070</v>
      </c>
      <c r="T198" s="3">
        <f t="shared" ca="1" si="57"/>
        <v>67.872589693118698</v>
      </c>
      <c r="U198" s="3">
        <f t="shared" ca="1" si="65"/>
        <v>67.872589693118698</v>
      </c>
      <c r="W198" s="34">
        <f t="shared" si="58"/>
        <v>9</v>
      </c>
      <c r="X198" s="73" t="b">
        <f>COUNTIF('Power Curve'!$D$2:$D$31,W198)&gt;0</f>
        <v>1</v>
      </c>
      <c r="Y198" s="73" t="b">
        <f t="shared" si="59"/>
        <v>0</v>
      </c>
      <c r="Z198" s="73" t="b">
        <f t="shared" si="66"/>
        <v>1</v>
      </c>
      <c r="AA198" s="34" t="str">
        <f t="shared" si="60"/>
        <v>Outer</v>
      </c>
      <c r="AB198" s="35" t="str">
        <f t="shared" si="67"/>
        <v>0.7-0.8</v>
      </c>
      <c r="AC198" s="36" t="str">
        <f t="shared" si="61"/>
        <v>16-17</v>
      </c>
      <c r="AD198" s="36" t="str">
        <f t="shared" si="62"/>
        <v>Nov</v>
      </c>
      <c r="AE198" s="35" t="str">
        <f t="shared" si="63"/>
        <v>295-305</v>
      </c>
      <c r="AF198" s="36" t="str">
        <f t="shared" si="64"/>
        <v>HWS-LTI</v>
      </c>
    </row>
    <row r="199" spans="5:32" x14ac:dyDescent="0.3">
      <c r="E199" s="12">
        <v>40855.708333333336</v>
      </c>
      <c r="F199" s="16">
        <v>8.49</v>
      </c>
      <c r="G199" s="16">
        <v>907.70001983642555</v>
      </c>
      <c r="H199" s="29">
        <v>1.187241234344165</v>
      </c>
      <c r="I199" s="26">
        <v>299.10000000000002</v>
      </c>
      <c r="J199" s="30">
        <v>6.360424028268552E-2</v>
      </c>
      <c r="K199" s="31">
        <v>0.29891386514395313</v>
      </c>
      <c r="L199" s="108">
        <f ca="1">REWS!R199</f>
        <v>8.5489402441763893</v>
      </c>
      <c r="M199" s="22">
        <f t="shared" si="51"/>
        <v>8.4018576264934435</v>
      </c>
      <c r="N199" s="22">
        <f t="shared" ca="1" si="52"/>
        <v>8.4601859586537245</v>
      </c>
      <c r="O199" s="22">
        <f t="shared" si="53"/>
        <v>0.65658415634346601</v>
      </c>
      <c r="P199" s="81">
        <f t="shared" ca="1" si="54"/>
        <v>9</v>
      </c>
      <c r="Q199" s="22">
        <f t="shared" ca="1" si="55"/>
        <v>0.45129634998507323</v>
      </c>
      <c r="R199" s="3">
        <f ca="1">IF(N199&gt;'Power Curve'!$C$37,0,INDEX(Ci,$P199,1)*POWER(1-Q199,3)+INDEX(Ci,$P199,2)*3*Q199*POWER(1-Q199,2)+INDEX(Ci,$P199,3)*3*POWER(Q199,2)*(1-Q199)+INDEX(Ci,$P199,4)*POWER(Q199,3))</f>
        <v>1020.2467456859647</v>
      </c>
      <c r="S199" s="3">
        <f t="shared" si="56"/>
        <v>907.70001983642555</v>
      </c>
      <c r="T199" s="3">
        <f t="shared" ca="1" si="57"/>
        <v>112.54672584953914</v>
      </c>
      <c r="U199" s="3">
        <f t="shared" ca="1" si="65"/>
        <v>112.54672584953914</v>
      </c>
      <c r="W199" s="34">
        <f t="shared" si="58"/>
        <v>8</v>
      </c>
      <c r="X199" s="73" t="b">
        <f>COUNTIF('Power Curve'!$D$2:$D$31,W199)&gt;0</f>
        <v>1</v>
      </c>
      <c r="Y199" s="73" t="b">
        <f t="shared" si="59"/>
        <v>0</v>
      </c>
      <c r="Z199" s="73" t="b">
        <f t="shared" si="66"/>
        <v>1</v>
      </c>
      <c r="AA199" s="34" t="str">
        <f t="shared" si="60"/>
        <v>Outer</v>
      </c>
      <c r="AB199" s="35" t="str">
        <f t="shared" si="67"/>
        <v>0.6-0.7</v>
      </c>
      <c r="AC199" s="36" t="str">
        <f t="shared" si="61"/>
        <v>17-18</v>
      </c>
      <c r="AD199" s="36" t="str">
        <f t="shared" si="62"/>
        <v>Nov</v>
      </c>
      <c r="AE199" s="35" t="str">
        <f t="shared" si="63"/>
        <v>295-305</v>
      </c>
      <c r="AF199" s="36" t="str">
        <f t="shared" si="64"/>
        <v>HWS-LTI</v>
      </c>
    </row>
    <row r="200" spans="5:32" x14ac:dyDescent="0.3">
      <c r="E200" s="12">
        <v>40855.715277777781</v>
      </c>
      <c r="F200" s="16">
        <v>7.39</v>
      </c>
      <c r="G200" s="16">
        <v>622.68001937866211</v>
      </c>
      <c r="H200" s="29">
        <v>1.1877244833577536</v>
      </c>
      <c r="I200" s="26">
        <v>301.2</v>
      </c>
      <c r="J200" s="30">
        <v>0.10825439783491206</v>
      </c>
      <c r="K200" s="31">
        <v>0.32811976836152112</v>
      </c>
      <c r="L200" s="108">
        <f ca="1">REWS!R200</f>
        <v>7.403374931022511</v>
      </c>
      <c r="M200" s="22">
        <f t="shared" si="51"/>
        <v>7.314269841306638</v>
      </c>
      <c r="N200" s="22">
        <f t="shared" ca="1" si="52"/>
        <v>7.32750771067166</v>
      </c>
      <c r="O200" s="22">
        <f t="shared" si="53"/>
        <v>0.48849395821692088</v>
      </c>
      <c r="P200" s="81">
        <f t="shared" ca="1" si="54"/>
        <v>8</v>
      </c>
      <c r="Q200" s="22">
        <f t="shared" ca="1" si="55"/>
        <v>0.314407188815578</v>
      </c>
      <c r="R200" s="3">
        <f ca="1">IF(N200&gt;'Power Curve'!$C$37,0,INDEX(Ci,$P200,1)*POWER(1-Q200,3)+INDEX(Ci,$P200,2)*3*Q200*POWER(1-Q200,2)+INDEX(Ci,$P200,3)*3*POWER(Q200,2)*(1-Q200)+INDEX(Ci,$P200,4)*POWER(Q200,3))</f>
        <v>683.59481578416637</v>
      </c>
      <c r="S200" s="3">
        <f t="shared" si="56"/>
        <v>622.68001937866211</v>
      </c>
      <c r="T200" s="3">
        <f t="shared" ca="1" si="57"/>
        <v>60.914796405504262</v>
      </c>
      <c r="U200" s="3">
        <f t="shared" ca="1" si="65"/>
        <v>60.914796405504262</v>
      </c>
      <c r="W200" s="34">
        <f t="shared" si="58"/>
        <v>7</v>
      </c>
      <c r="X200" s="73" t="b">
        <f>COUNTIF('Power Curve'!$D$2:$D$31,W200)&gt;0</f>
        <v>1</v>
      </c>
      <c r="Y200" s="73" t="b">
        <f t="shared" si="59"/>
        <v>0</v>
      </c>
      <c r="Z200" s="73" t="b">
        <f t="shared" si="66"/>
        <v>1</v>
      </c>
      <c r="AA200" s="34" t="str">
        <f t="shared" si="60"/>
        <v>Outer</v>
      </c>
      <c r="AB200" s="35" t="str">
        <f t="shared" si="67"/>
        <v>0.4-0.5</v>
      </c>
      <c r="AC200" s="36" t="str">
        <f t="shared" si="61"/>
        <v>17-18</v>
      </c>
      <c r="AD200" s="36" t="str">
        <f t="shared" si="62"/>
        <v>Nov</v>
      </c>
      <c r="AE200" s="35" t="str">
        <f t="shared" si="63"/>
        <v>295-305</v>
      </c>
      <c r="AF200" s="36" t="str">
        <f t="shared" si="64"/>
        <v>Inner-TI</v>
      </c>
    </row>
    <row r="201" spans="5:32" x14ac:dyDescent="0.3">
      <c r="E201" s="12">
        <v>40855.722222222219</v>
      </c>
      <c r="F201" s="16">
        <v>7.7</v>
      </c>
      <c r="G201" s="16">
        <v>683.88002967834473</v>
      </c>
      <c r="H201" s="29">
        <v>1.1878524442271874</v>
      </c>
      <c r="I201" s="26">
        <v>298.3</v>
      </c>
      <c r="J201" s="30">
        <v>6.6233766233766228E-2</v>
      </c>
      <c r="K201" s="31">
        <v>0.26771788953958958</v>
      </c>
      <c r="L201" s="108">
        <f ca="1">REWS!R201</f>
        <v>7.6316159618657808</v>
      </c>
      <c r="M201" s="22">
        <f t="shared" si="51"/>
        <v>7.6213667480105549</v>
      </c>
      <c r="N201" s="22">
        <f t="shared" ca="1" si="52"/>
        <v>7.5536810552403182</v>
      </c>
      <c r="O201" s="22">
        <f t="shared" si="53"/>
        <v>0.53595677509937067</v>
      </c>
      <c r="P201" s="81">
        <f t="shared" ca="1" si="54"/>
        <v>8</v>
      </c>
      <c r="Q201" s="22">
        <f t="shared" ca="1" si="55"/>
        <v>0.54204639980138325</v>
      </c>
      <c r="R201" s="3">
        <f ca="1">IF(N201&gt;'Power Curve'!$C$37,0,INDEX(Ci,$P201,1)*POWER(1-Q201,3)+INDEX(Ci,$P201,2)*3*Q201*POWER(1-Q201,2)+INDEX(Ci,$P201,3)*3*POWER(Q201,2)*(1-Q201)+INDEX(Ci,$P201,4)*POWER(Q201,3))</f>
        <v>747.20487598293823</v>
      </c>
      <c r="S201" s="3">
        <f t="shared" si="56"/>
        <v>683.88002967834473</v>
      </c>
      <c r="T201" s="3">
        <f t="shared" ca="1" si="57"/>
        <v>63.324846304593507</v>
      </c>
      <c r="U201" s="3">
        <f t="shared" ca="1" si="65"/>
        <v>63.324846304593507</v>
      </c>
      <c r="W201" s="34">
        <f t="shared" si="58"/>
        <v>8</v>
      </c>
      <c r="X201" s="73" t="b">
        <f>COUNTIF('Power Curve'!$D$2:$D$31,W201)&gt;0</f>
        <v>1</v>
      </c>
      <c r="Y201" s="73" t="b">
        <f t="shared" si="59"/>
        <v>0</v>
      </c>
      <c r="Z201" s="73" t="b">
        <f t="shared" si="66"/>
        <v>1</v>
      </c>
      <c r="AA201" s="34" t="str">
        <f t="shared" si="60"/>
        <v>Outer</v>
      </c>
      <c r="AB201" s="35" t="str">
        <f t="shared" si="67"/>
        <v>0.5-0.6</v>
      </c>
      <c r="AC201" s="36" t="str">
        <f t="shared" si="61"/>
        <v>17-18</v>
      </c>
      <c r="AD201" s="36" t="str">
        <f t="shared" si="62"/>
        <v>Nov</v>
      </c>
      <c r="AE201" s="35" t="str">
        <f t="shared" si="63"/>
        <v>295-305</v>
      </c>
      <c r="AF201" s="36" t="str">
        <f t="shared" si="64"/>
        <v>HWS-LTI</v>
      </c>
    </row>
    <row r="202" spans="5:32" x14ac:dyDescent="0.3">
      <c r="E202" s="12">
        <v>40855.729166666664</v>
      </c>
      <c r="F202" s="16">
        <v>7.47</v>
      </c>
      <c r="G202" s="16">
        <v>657.06999254226662</v>
      </c>
      <c r="H202" s="29">
        <v>1.1876818372165145</v>
      </c>
      <c r="I202" s="26">
        <v>301.10000000000002</v>
      </c>
      <c r="J202" s="30">
        <v>9.7724230254350744E-2</v>
      </c>
      <c r="K202" s="31">
        <v>0.29795468872870268</v>
      </c>
      <c r="L202" s="108">
        <f ca="1">REWS!R202</f>
        <v>7.4417359606634683</v>
      </c>
      <c r="M202" s="22">
        <f t="shared" si="51"/>
        <v>7.3933615388460474</v>
      </c>
      <c r="N202" s="22">
        <f t="shared" ca="1" si="52"/>
        <v>7.3653874744065373</v>
      </c>
      <c r="O202" s="22">
        <f t="shared" si="53"/>
        <v>0.50071783503002854</v>
      </c>
      <c r="P202" s="81">
        <f t="shared" ca="1" si="54"/>
        <v>8</v>
      </c>
      <c r="Q202" s="22">
        <f t="shared" ca="1" si="55"/>
        <v>0.35253245749116496</v>
      </c>
      <c r="R202" s="3">
        <f ca="1">IF(N202&gt;'Power Curve'!$C$37,0,INDEX(Ci,$P202,1)*POWER(1-Q202,3)+INDEX(Ci,$P202,2)*3*Q202*POWER(1-Q202,2)+INDEX(Ci,$P202,3)*3*POWER(Q202,2)*(1-Q202)+INDEX(Ci,$P202,4)*POWER(Q202,3))</f>
        <v>694.07727912844598</v>
      </c>
      <c r="S202" s="3">
        <f t="shared" si="56"/>
        <v>657.06999254226662</v>
      </c>
      <c r="T202" s="3">
        <f t="shared" ca="1" si="57"/>
        <v>37.007286586179362</v>
      </c>
      <c r="U202" s="3">
        <f t="shared" ca="1" si="65"/>
        <v>37.007286586179362</v>
      </c>
      <c r="W202" s="34">
        <f t="shared" si="58"/>
        <v>7</v>
      </c>
      <c r="X202" s="73" t="b">
        <f>COUNTIF('Power Curve'!$D$2:$D$31,W202)&gt;0</f>
        <v>1</v>
      </c>
      <c r="Y202" s="73" t="b">
        <f t="shared" si="59"/>
        <v>0</v>
      </c>
      <c r="Z202" s="73" t="b">
        <f t="shared" si="66"/>
        <v>1</v>
      </c>
      <c r="AA202" s="34" t="str">
        <f t="shared" si="60"/>
        <v>Outer</v>
      </c>
      <c r="AB202" s="35" t="str">
        <f t="shared" si="67"/>
        <v>0.5-0.6</v>
      </c>
      <c r="AC202" s="36" t="str">
        <f t="shared" si="61"/>
        <v>17-18</v>
      </c>
      <c r="AD202" s="36" t="str">
        <f t="shared" si="62"/>
        <v>Nov</v>
      </c>
      <c r="AE202" s="35" t="str">
        <f t="shared" si="63"/>
        <v>295-305</v>
      </c>
      <c r="AF202" s="36" t="str">
        <f t="shared" si="64"/>
        <v>HWS-LTI</v>
      </c>
    </row>
    <row r="203" spans="5:32" x14ac:dyDescent="0.3">
      <c r="E203" s="12">
        <v>40855.736111111109</v>
      </c>
      <c r="F203" s="16">
        <v>8.3000000000000007</v>
      </c>
      <c r="G203" s="16">
        <v>1022.0600204467773</v>
      </c>
      <c r="H203" s="29">
        <v>1.1884072566936255</v>
      </c>
      <c r="I203" s="26">
        <v>297.2</v>
      </c>
      <c r="J203" s="30">
        <v>0.14939759036144576</v>
      </c>
      <c r="K203" s="31">
        <v>0.18469702349072517</v>
      </c>
      <c r="L203" s="108">
        <f ca="1">REWS!R203</f>
        <v>8.2809867319572099</v>
      </c>
      <c r="M203" s="22">
        <f t="shared" si="51"/>
        <v>8.216518318304562</v>
      </c>
      <c r="N203" s="22">
        <f t="shared" ca="1" si="52"/>
        <v>8.19769628635704</v>
      </c>
      <c r="O203" s="22">
        <f t="shared" si="53"/>
        <v>0.62793936880683976</v>
      </c>
      <c r="P203" s="81">
        <f t="shared" ca="1" si="54"/>
        <v>9</v>
      </c>
      <c r="Q203" s="22">
        <f t="shared" ca="1" si="55"/>
        <v>0.18892522684046387</v>
      </c>
      <c r="R203" s="3">
        <f ca="1">IF(N203&gt;'Power Curve'!$C$37,0,INDEX(Ci,$P203,1)*POWER(1-Q203,3)+INDEX(Ci,$P203,2)*3*Q203*POWER(1-Q203,2)+INDEX(Ci,$P203,3)*3*POWER(Q203,2)*(1-Q203)+INDEX(Ci,$P203,4)*POWER(Q203,3))</f>
        <v>938.09001168930843</v>
      </c>
      <c r="S203" s="3">
        <f t="shared" si="56"/>
        <v>1022.0600204467773</v>
      </c>
      <c r="T203" s="3">
        <f t="shared" ca="1" si="57"/>
        <v>-83.970008757468918</v>
      </c>
      <c r="U203" s="3">
        <f t="shared" ca="1" si="65"/>
        <v>83.970008757468918</v>
      </c>
      <c r="W203" s="34">
        <f t="shared" si="58"/>
        <v>8</v>
      </c>
      <c r="X203" s="73" t="b">
        <f>COUNTIF('Power Curve'!$D$2:$D$31,W203)&gt;0</f>
        <v>1</v>
      </c>
      <c r="Y203" s="73" t="b">
        <f t="shared" si="59"/>
        <v>0</v>
      </c>
      <c r="Z203" s="73" t="b">
        <f t="shared" si="66"/>
        <v>1</v>
      </c>
      <c r="AA203" s="34" t="str">
        <f t="shared" si="60"/>
        <v>Outer</v>
      </c>
      <c r="AB203" s="35" t="str">
        <f t="shared" si="67"/>
        <v>0.6-0.7</v>
      </c>
      <c r="AC203" s="36" t="str">
        <f t="shared" si="61"/>
        <v>17-18</v>
      </c>
      <c r="AD203" s="36" t="str">
        <f t="shared" si="62"/>
        <v>Nov</v>
      </c>
      <c r="AE203" s="35" t="str">
        <f t="shared" si="63"/>
        <v>295-305</v>
      </c>
      <c r="AF203" s="36" t="str">
        <f t="shared" si="64"/>
        <v>HWS-HTI</v>
      </c>
    </row>
    <row r="204" spans="5:32" x14ac:dyDescent="0.3">
      <c r="E204" s="12">
        <v>40855.743055555555</v>
      </c>
      <c r="F204" s="16">
        <v>6.91</v>
      </c>
      <c r="G204" s="16">
        <v>558.97999763488792</v>
      </c>
      <c r="H204" s="29">
        <v>1.1891474034289684</v>
      </c>
      <c r="I204" s="26">
        <v>291.5</v>
      </c>
      <c r="J204" s="30">
        <v>0.12590448625180897</v>
      </c>
      <c r="K204" s="31">
        <v>0.27909319951105821</v>
      </c>
      <c r="L204" s="108">
        <f ca="1">REWS!R204</f>
        <v>7.0271252312637218</v>
      </c>
      <c r="M204" s="22">
        <f t="shared" si="51"/>
        <v>6.8419187912030957</v>
      </c>
      <c r="N204" s="22">
        <f t="shared" ca="1" si="52"/>
        <v>6.9578900387728879</v>
      </c>
      <c r="O204" s="22">
        <f t="shared" si="53"/>
        <v>0.41549058076215417</v>
      </c>
      <c r="P204" s="81">
        <f t="shared" ca="1" si="54"/>
        <v>7</v>
      </c>
      <c r="Q204" s="22">
        <f t="shared" ca="1" si="55"/>
        <v>0.94181788836798286</v>
      </c>
      <c r="R204" s="3">
        <f ca="1">IF(N204&gt;'Power Curve'!$C$37,0,INDEX(Ci,$P204,1)*POWER(1-Q204,3)+INDEX(Ci,$P204,2)*3*Q204*POWER(1-Q204,2)+INDEX(Ci,$P204,3)*3*POWER(Q204,2)*(1-Q204)+INDEX(Ci,$P204,4)*POWER(Q204,3))</f>
        <v>585.63431354729573</v>
      </c>
      <c r="S204" s="3">
        <f t="shared" si="56"/>
        <v>558.97999763488792</v>
      </c>
      <c r="T204" s="3">
        <f t="shared" ca="1" si="57"/>
        <v>26.65431591240781</v>
      </c>
      <c r="U204" s="3">
        <f t="shared" ca="1" si="65"/>
        <v>26.65431591240781</v>
      </c>
      <c r="W204" s="34">
        <f t="shared" si="58"/>
        <v>7</v>
      </c>
      <c r="X204" s="73" t="b">
        <f>COUNTIF('Power Curve'!$D$2:$D$31,W204)&gt;0</f>
        <v>1</v>
      </c>
      <c r="Y204" s="73" t="b">
        <f t="shared" si="59"/>
        <v>0</v>
      </c>
      <c r="Z204" s="73" t="b">
        <f t="shared" si="66"/>
        <v>1</v>
      </c>
      <c r="AA204" s="34" t="str">
        <f t="shared" si="60"/>
        <v>Inner</v>
      </c>
      <c r="AB204" s="35" t="str">
        <f t="shared" si="67"/>
        <v>0.4-0.5</v>
      </c>
      <c r="AC204" s="36" t="str">
        <f t="shared" si="61"/>
        <v>17-18</v>
      </c>
      <c r="AD204" s="36" t="str">
        <f t="shared" si="62"/>
        <v>Nov</v>
      </c>
      <c r="AE204" s="35" t="str">
        <f t="shared" si="63"/>
        <v>285-295</v>
      </c>
      <c r="AF204" s="36" t="str">
        <f t="shared" si="64"/>
        <v>Inner-TI</v>
      </c>
    </row>
    <row r="205" spans="5:32" x14ac:dyDescent="0.3">
      <c r="E205" s="12">
        <v>40855.75</v>
      </c>
      <c r="F205" s="16">
        <v>8.1</v>
      </c>
      <c r="G205" s="16">
        <v>919.7099914550779</v>
      </c>
      <c r="H205" s="29">
        <v>1.1884072566936255</v>
      </c>
      <c r="I205" s="26">
        <v>287.3</v>
      </c>
      <c r="J205" s="30">
        <v>8.6419753086419748E-2</v>
      </c>
      <c r="K205" s="31">
        <v>0.27783991195360941</v>
      </c>
      <c r="L205" s="108">
        <f ca="1">REWS!R205</f>
        <v>8.1143250878577913</v>
      </c>
      <c r="M205" s="22">
        <f t="shared" si="51"/>
        <v>8.0185299250924018</v>
      </c>
      <c r="N205" s="22">
        <f t="shared" ca="1" si="52"/>
        <v>8.0327109307303388</v>
      </c>
      <c r="O205" s="22">
        <f t="shared" si="53"/>
        <v>0.59733962440453192</v>
      </c>
      <c r="P205" s="81">
        <f t="shared" ca="1" si="54"/>
        <v>9</v>
      </c>
      <c r="Q205" s="22">
        <f t="shared" ca="1" si="55"/>
        <v>2.4014384141617107E-2</v>
      </c>
      <c r="R205" s="3">
        <f ca="1">IF(N205&gt;'Power Curve'!$C$37,0,INDEX(Ci,$P205,1)*POWER(1-Q205,3)+INDEX(Ci,$P205,2)*3*Q205*POWER(1-Q205,2)+INDEX(Ci,$P205,3)*3*POWER(Q205,2)*(1-Q205)+INDEX(Ci,$P205,4)*POWER(Q205,3))</f>
        <v>887.93638955547988</v>
      </c>
      <c r="S205" s="3">
        <f t="shared" si="56"/>
        <v>919.7099914550779</v>
      </c>
      <c r="T205" s="3">
        <f t="shared" ca="1" si="57"/>
        <v>-31.77360189959802</v>
      </c>
      <c r="U205" s="3">
        <f t="shared" ca="1" si="65"/>
        <v>31.77360189959802</v>
      </c>
      <c r="W205" s="34">
        <f t="shared" si="58"/>
        <v>8</v>
      </c>
      <c r="X205" s="73" t="b">
        <f>COUNTIF('Power Curve'!$D$2:$D$31,W205)&gt;0</f>
        <v>1</v>
      </c>
      <c r="Y205" s="73" t="b">
        <f t="shared" si="59"/>
        <v>0</v>
      </c>
      <c r="Z205" s="73" t="b">
        <f t="shared" si="66"/>
        <v>1</v>
      </c>
      <c r="AA205" s="34" t="str">
        <f t="shared" si="60"/>
        <v>Outer</v>
      </c>
      <c r="AB205" s="35" t="str">
        <f t="shared" si="67"/>
        <v>0.5-0.6</v>
      </c>
      <c r="AC205" s="36" t="str">
        <f t="shared" si="61"/>
        <v>18-19</v>
      </c>
      <c r="AD205" s="36" t="str">
        <f t="shared" si="62"/>
        <v>Nov</v>
      </c>
      <c r="AE205" s="35" t="str">
        <f t="shared" si="63"/>
        <v>285-295</v>
      </c>
      <c r="AF205" s="36" t="str">
        <f t="shared" si="64"/>
        <v>HWS-LTI</v>
      </c>
    </row>
    <row r="206" spans="5:32" x14ac:dyDescent="0.3">
      <c r="E206" s="12">
        <v>40855.756944444445</v>
      </c>
      <c r="F206" s="16">
        <v>7.45</v>
      </c>
      <c r="G206" s="16">
        <v>801.01000595092796</v>
      </c>
      <c r="H206" s="29">
        <v>1.188762869627126</v>
      </c>
      <c r="I206" s="26">
        <v>289.89999999999998</v>
      </c>
      <c r="J206" s="30">
        <v>0.12483221476510067</v>
      </c>
      <c r="K206" s="31">
        <v>0.32274867192620288</v>
      </c>
      <c r="L206" s="108">
        <f ca="1">REWS!R206</f>
        <v>7.5283730406739604</v>
      </c>
      <c r="M206" s="22">
        <f t="shared" si="51"/>
        <v>7.3758031996809734</v>
      </c>
      <c r="N206" s="22">
        <f t="shared" ca="1" si="52"/>
        <v>7.4533956995697954</v>
      </c>
      <c r="O206" s="22">
        <f t="shared" si="53"/>
        <v>0.49800413711136038</v>
      </c>
      <c r="P206" s="81">
        <f t="shared" ca="1" si="54"/>
        <v>8</v>
      </c>
      <c r="Q206" s="22">
        <f t="shared" ca="1" si="55"/>
        <v>0.44111107834780405</v>
      </c>
      <c r="R206" s="3">
        <f ca="1">IF(N206&gt;'Power Curve'!$C$37,0,INDEX(Ci,$P206,1)*POWER(1-Q206,3)+INDEX(Ci,$P206,2)*3*Q206*POWER(1-Q206,2)+INDEX(Ci,$P206,3)*3*POWER(Q206,2)*(1-Q206)+INDEX(Ci,$P206,4)*POWER(Q206,3))</f>
        <v>718.70780729385569</v>
      </c>
      <c r="S206" s="3">
        <f t="shared" si="56"/>
        <v>801.01000595092796</v>
      </c>
      <c r="T206" s="3">
        <f t="shared" ca="1" si="57"/>
        <v>-82.302198657072267</v>
      </c>
      <c r="U206" s="3">
        <f t="shared" ca="1" si="65"/>
        <v>82.302198657072267</v>
      </c>
      <c r="W206" s="34">
        <f t="shared" si="58"/>
        <v>7</v>
      </c>
      <c r="X206" s="73" t="b">
        <f>COUNTIF('Power Curve'!$D$2:$D$31,W206)&gt;0</f>
        <v>1</v>
      </c>
      <c r="Y206" s="73" t="b">
        <f t="shared" si="59"/>
        <v>0</v>
      </c>
      <c r="Z206" s="73" t="b">
        <f t="shared" si="66"/>
        <v>1</v>
      </c>
      <c r="AA206" s="34" t="str">
        <f t="shared" si="60"/>
        <v>Outer</v>
      </c>
      <c r="AB206" s="35" t="str">
        <f t="shared" si="67"/>
        <v>0.4-0.5</v>
      </c>
      <c r="AC206" s="36" t="str">
        <f t="shared" si="61"/>
        <v>18-19</v>
      </c>
      <c r="AD206" s="36" t="str">
        <f t="shared" si="62"/>
        <v>Nov</v>
      </c>
      <c r="AE206" s="35" t="str">
        <f t="shared" si="63"/>
        <v>285-295</v>
      </c>
      <c r="AF206" s="36" t="str">
        <f t="shared" si="64"/>
        <v>Inner-TI</v>
      </c>
    </row>
    <row r="207" spans="5:32" x14ac:dyDescent="0.3">
      <c r="E207" s="12">
        <v>40855.763888888891</v>
      </c>
      <c r="F207" s="16">
        <v>7.83</v>
      </c>
      <c r="G207" s="16">
        <v>753.56001186370827</v>
      </c>
      <c r="H207" s="29">
        <v>1.1879945496539071</v>
      </c>
      <c r="I207" s="26">
        <v>292.8</v>
      </c>
      <c r="J207" s="30">
        <v>0.10727969348659003</v>
      </c>
      <c r="K207" s="31">
        <v>0.44091989182407382</v>
      </c>
      <c r="L207" s="108">
        <f ca="1">REWS!R207</f>
        <v>7.9227909349466827</v>
      </c>
      <c r="M207" s="22">
        <f t="shared" si="51"/>
        <v>7.750348212770656</v>
      </c>
      <c r="N207" s="22">
        <f t="shared" ca="1" si="52"/>
        <v>7.8421952187509039</v>
      </c>
      <c r="O207" s="22">
        <f t="shared" si="53"/>
        <v>0.55589127626007795</v>
      </c>
      <c r="P207" s="81">
        <f t="shared" ca="1" si="54"/>
        <v>8</v>
      </c>
      <c r="Q207" s="22">
        <f t="shared" ca="1" si="55"/>
        <v>0.83243047076710242</v>
      </c>
      <c r="R207" s="3">
        <f ca="1">IF(N207&gt;'Power Curve'!$C$37,0,INDEX(Ci,$P207,1)*POWER(1-Q207,3)+INDEX(Ci,$P207,2)*3*Q207*POWER(1-Q207,2)+INDEX(Ci,$P207,3)*3*POWER(Q207,2)*(1-Q207)+INDEX(Ci,$P207,4)*POWER(Q207,3))</f>
        <v>831.24775404523314</v>
      </c>
      <c r="S207" s="3">
        <f t="shared" si="56"/>
        <v>753.56001186370827</v>
      </c>
      <c r="T207" s="3">
        <f t="shared" ca="1" si="57"/>
        <v>77.687742181524868</v>
      </c>
      <c r="U207" s="3">
        <f t="shared" ca="1" si="65"/>
        <v>77.687742181524868</v>
      </c>
      <c r="W207" s="34">
        <f t="shared" si="58"/>
        <v>8</v>
      </c>
      <c r="X207" s="73" t="b">
        <f>COUNTIF('Power Curve'!$D$2:$D$31,W207)&gt;0</f>
        <v>1</v>
      </c>
      <c r="Y207" s="73" t="b">
        <f t="shared" si="59"/>
        <v>0</v>
      </c>
      <c r="Z207" s="73" t="b">
        <f t="shared" si="66"/>
        <v>1</v>
      </c>
      <c r="AA207" s="34" t="str">
        <f t="shared" si="60"/>
        <v>Outer</v>
      </c>
      <c r="AB207" s="35" t="str">
        <f t="shared" si="67"/>
        <v>0.5-0.6</v>
      </c>
      <c r="AC207" s="36" t="str">
        <f t="shared" si="61"/>
        <v>18-19</v>
      </c>
      <c r="AD207" s="36" t="str">
        <f t="shared" si="62"/>
        <v>Nov</v>
      </c>
      <c r="AE207" s="35" t="str">
        <f t="shared" si="63"/>
        <v>285-295</v>
      </c>
      <c r="AF207" s="36" t="str">
        <f t="shared" si="64"/>
        <v>Inner-TI</v>
      </c>
    </row>
    <row r="208" spans="5:32" x14ac:dyDescent="0.3">
      <c r="E208" s="12">
        <v>40855.770833333336</v>
      </c>
      <c r="F208" s="16">
        <v>7.8</v>
      </c>
      <c r="G208" s="16">
        <v>865.25997161865234</v>
      </c>
      <c r="H208" s="29">
        <v>1.1873550402487607</v>
      </c>
      <c r="I208" s="26">
        <v>296.39999999999998</v>
      </c>
      <c r="J208" s="30">
        <v>0.12820512820512822</v>
      </c>
      <c r="K208" s="31">
        <v>0.33985714672114986</v>
      </c>
      <c r="L208" s="108">
        <f ca="1">REWS!R208</f>
        <v>7.881222741686206</v>
      </c>
      <c r="M208" s="22">
        <f t="shared" si="51"/>
        <v>7.7192677749345524</v>
      </c>
      <c r="N208" s="22">
        <f t="shared" ca="1" si="52"/>
        <v>7.7996498380743171</v>
      </c>
      <c r="O208" s="22">
        <f t="shared" si="53"/>
        <v>0.55108769440223915</v>
      </c>
      <c r="P208" s="81">
        <f t="shared" ca="1" si="54"/>
        <v>8</v>
      </c>
      <c r="Q208" s="22">
        <f t="shared" ca="1" si="55"/>
        <v>0.7896093465237507</v>
      </c>
      <c r="R208" s="3">
        <f ca="1">IF(N208&gt;'Power Curve'!$C$37,0,INDEX(Ci,$P208,1)*POWER(1-Q208,3)+INDEX(Ci,$P208,2)*3*Q208*POWER(1-Q208,2)+INDEX(Ci,$P208,3)*3*POWER(Q208,2)*(1-Q208)+INDEX(Ci,$P208,4)*POWER(Q208,3))</f>
        <v>818.69622876881908</v>
      </c>
      <c r="S208" s="3">
        <f t="shared" si="56"/>
        <v>865.25997161865234</v>
      </c>
      <c r="T208" s="3">
        <f t="shared" ca="1" si="57"/>
        <v>-46.563742849833261</v>
      </c>
      <c r="U208" s="3">
        <f t="shared" ca="1" si="65"/>
        <v>46.563742849833261</v>
      </c>
      <c r="W208" s="34">
        <f t="shared" si="58"/>
        <v>8</v>
      </c>
      <c r="X208" s="73" t="b">
        <f>COUNTIF('Power Curve'!$D$2:$D$31,W208)&gt;0</f>
        <v>1</v>
      </c>
      <c r="Y208" s="73" t="b">
        <f t="shared" si="59"/>
        <v>0</v>
      </c>
      <c r="Z208" s="73" t="b">
        <f t="shared" si="66"/>
        <v>1</v>
      </c>
      <c r="AA208" s="34" t="str">
        <f t="shared" si="60"/>
        <v>Outer</v>
      </c>
      <c r="AB208" s="35" t="str">
        <f t="shared" si="67"/>
        <v>0.5-0.6</v>
      </c>
      <c r="AC208" s="36" t="str">
        <f t="shared" si="61"/>
        <v>18-19</v>
      </c>
      <c r="AD208" s="36" t="str">
        <f t="shared" si="62"/>
        <v>Nov</v>
      </c>
      <c r="AE208" s="35" t="str">
        <f t="shared" si="63"/>
        <v>295-305</v>
      </c>
      <c r="AF208" s="36" t="str">
        <f t="shared" si="64"/>
        <v>Inner-TI</v>
      </c>
    </row>
    <row r="209" spans="5:32" x14ac:dyDescent="0.3">
      <c r="E209" s="12">
        <v>40855.777777777781</v>
      </c>
      <c r="F209" s="16">
        <v>8.74</v>
      </c>
      <c r="G209" s="16">
        <v>1155.94995880127</v>
      </c>
      <c r="H209" s="29">
        <v>1.1868865038271299</v>
      </c>
      <c r="I209" s="26">
        <v>297.89999999999998</v>
      </c>
      <c r="J209" s="30">
        <v>0.12128146453089245</v>
      </c>
      <c r="K209" s="31">
        <v>0.39132830200233321</v>
      </c>
      <c r="L209" s="108">
        <f ca="1">REWS!R209</f>
        <v>8.7730471851706451</v>
      </c>
      <c r="M209" s="22">
        <f t="shared" si="51"/>
        <v>8.6484006396040165</v>
      </c>
      <c r="N209" s="22">
        <f t="shared" ca="1" si="52"/>
        <v>8.6811014745430235</v>
      </c>
      <c r="O209" s="22">
        <f t="shared" si="53"/>
        <v>0.69468817377076142</v>
      </c>
      <c r="P209" s="81">
        <f t="shared" ca="1" si="54"/>
        <v>9</v>
      </c>
      <c r="Q209" s="22">
        <f t="shared" ca="1" si="55"/>
        <v>0.67211209300765418</v>
      </c>
      <c r="R209" s="3">
        <f ca="1">IF(N209&gt;'Power Curve'!$C$37,0,INDEX(Ci,$P209,1)*POWER(1-Q209,3)+INDEX(Ci,$P209,2)*3*Q209*POWER(1-Q209,2)+INDEX(Ci,$P209,3)*3*POWER(Q209,2)*(1-Q209)+INDEX(Ci,$P209,4)*POWER(Q209,3))</f>
        <v>1091.1397448641824</v>
      </c>
      <c r="S209" s="3">
        <f t="shared" si="56"/>
        <v>1155.94995880127</v>
      </c>
      <c r="T209" s="3">
        <f t="shared" ca="1" si="57"/>
        <v>-64.81021393708761</v>
      </c>
      <c r="U209" s="3">
        <f t="shared" ca="1" si="65"/>
        <v>64.81021393708761</v>
      </c>
      <c r="W209" s="34">
        <f t="shared" si="58"/>
        <v>9</v>
      </c>
      <c r="X209" s="73" t="b">
        <f>COUNTIF('Power Curve'!$D$2:$D$31,W209)&gt;0</f>
        <v>1</v>
      </c>
      <c r="Y209" s="73" t="b">
        <f t="shared" si="59"/>
        <v>0</v>
      </c>
      <c r="Z209" s="73" t="b">
        <f t="shared" si="66"/>
        <v>1</v>
      </c>
      <c r="AA209" s="34" t="str">
        <f t="shared" si="60"/>
        <v>Outer</v>
      </c>
      <c r="AB209" s="35" t="str">
        <f t="shared" si="67"/>
        <v>0.6-0.7</v>
      </c>
      <c r="AC209" s="36" t="str">
        <f t="shared" si="61"/>
        <v>18-19</v>
      </c>
      <c r="AD209" s="36" t="str">
        <f t="shared" si="62"/>
        <v>Nov</v>
      </c>
      <c r="AE209" s="35" t="str">
        <f t="shared" si="63"/>
        <v>295-305</v>
      </c>
      <c r="AF209" s="36" t="str">
        <f t="shared" si="64"/>
        <v>Inner-TI</v>
      </c>
    </row>
    <row r="210" spans="5:32" x14ac:dyDescent="0.3">
      <c r="E210" s="12">
        <v>40855.784722222219</v>
      </c>
      <c r="F210" s="16">
        <v>8.3699999999999992</v>
      </c>
      <c r="G210" s="16">
        <v>1033.9999847412107</v>
      </c>
      <c r="H210" s="29">
        <v>1.1869290836897275</v>
      </c>
      <c r="I210" s="26">
        <v>297.5</v>
      </c>
      <c r="J210" s="30">
        <v>0.10633213859020312</v>
      </c>
      <c r="K210" s="31">
        <v>0.40741075708901792</v>
      </c>
      <c r="L210" s="108">
        <f ca="1">REWS!R210</f>
        <v>8.5132894248813695</v>
      </c>
      <c r="M210" s="22">
        <f t="shared" si="51"/>
        <v>8.282377457511684</v>
      </c>
      <c r="N210" s="22">
        <f t="shared" ca="1" si="52"/>
        <v>8.4241668365483964</v>
      </c>
      <c r="O210" s="22">
        <f t="shared" si="53"/>
        <v>0.63811811107348582</v>
      </c>
      <c r="P210" s="81">
        <f t="shared" ca="1" si="54"/>
        <v>9</v>
      </c>
      <c r="Q210" s="22">
        <f t="shared" ca="1" si="55"/>
        <v>0.41529349532503818</v>
      </c>
      <c r="R210" s="3">
        <f ca="1">IF(N210&gt;'Power Curve'!$C$37,0,INDEX(Ci,$P210,1)*POWER(1-Q210,3)+INDEX(Ci,$P210,2)*3*Q210*POWER(1-Q210,2)+INDEX(Ci,$P210,3)*3*POWER(Q210,2)*(1-Q210)+INDEX(Ci,$P210,4)*POWER(Q210,3))</f>
        <v>1008.8243997870586</v>
      </c>
      <c r="S210" s="3">
        <f t="shared" si="56"/>
        <v>1033.9999847412107</v>
      </c>
      <c r="T210" s="3">
        <f t="shared" ca="1" si="57"/>
        <v>-25.1755849541521</v>
      </c>
      <c r="U210" s="3">
        <f t="shared" ca="1" si="65"/>
        <v>25.1755849541521</v>
      </c>
      <c r="W210" s="34">
        <f t="shared" si="58"/>
        <v>8</v>
      </c>
      <c r="X210" s="73" t="b">
        <f>COUNTIF('Power Curve'!$D$2:$D$31,W210)&gt;0</f>
        <v>1</v>
      </c>
      <c r="Y210" s="73" t="b">
        <f t="shared" si="59"/>
        <v>0</v>
      </c>
      <c r="Z210" s="73" t="b">
        <f t="shared" si="66"/>
        <v>1</v>
      </c>
      <c r="AA210" s="34" t="str">
        <f t="shared" si="60"/>
        <v>Outer</v>
      </c>
      <c r="AB210" s="35" t="str">
        <f t="shared" si="67"/>
        <v>0.6-0.7</v>
      </c>
      <c r="AC210" s="36" t="str">
        <f t="shared" si="61"/>
        <v>18-19</v>
      </c>
      <c r="AD210" s="36" t="str">
        <f t="shared" si="62"/>
        <v>Nov</v>
      </c>
      <c r="AE210" s="35" t="str">
        <f t="shared" si="63"/>
        <v>295-305</v>
      </c>
      <c r="AF210" s="36" t="str">
        <f t="shared" si="64"/>
        <v>Inner-TI</v>
      </c>
    </row>
    <row r="211" spans="5:32" x14ac:dyDescent="0.3">
      <c r="E211" s="12">
        <v>40855.791666666664</v>
      </c>
      <c r="F211" s="16">
        <v>7.06</v>
      </c>
      <c r="G211" s="16">
        <v>685.54997062683105</v>
      </c>
      <c r="H211" s="29">
        <v>1.1881792706104364</v>
      </c>
      <c r="I211" s="26">
        <v>294.39999999999998</v>
      </c>
      <c r="J211" s="30">
        <v>0.12181303116147309</v>
      </c>
      <c r="K211" s="31">
        <v>0.36417224103480889</v>
      </c>
      <c r="L211" s="108">
        <f ca="1">REWS!R211</f>
        <v>7.086912341862547</v>
      </c>
      <c r="M211" s="22">
        <f t="shared" si="51"/>
        <v>6.9885433251852271</v>
      </c>
      <c r="N211" s="22">
        <f t="shared" ca="1" si="52"/>
        <v>7.0151832780306398</v>
      </c>
      <c r="O211" s="22">
        <f t="shared" si="53"/>
        <v>0.43815187514496629</v>
      </c>
      <c r="P211" s="81">
        <f t="shared" ca="1" si="54"/>
        <v>8</v>
      </c>
      <c r="Q211" s="22">
        <f t="shared" ca="1" si="55"/>
        <v>5.8530473089413595E-5</v>
      </c>
      <c r="R211" s="3">
        <f ca="1">IF(N211&gt;'Power Curve'!$C$37,0,INDEX(Ci,$P211,1)*POWER(1-Q211,3)+INDEX(Ci,$P211,2)*3*Q211*POWER(1-Q211,2)+INDEX(Ci,$P211,3)*3*POWER(Q211,2)*(1-Q211)+INDEX(Ci,$P211,4)*POWER(Q211,3))</f>
        <v>600.33756781828481</v>
      </c>
      <c r="S211" s="3">
        <f t="shared" si="56"/>
        <v>685.54997062683105</v>
      </c>
      <c r="T211" s="3">
        <f t="shared" ca="1" si="57"/>
        <v>-85.212402808546244</v>
      </c>
      <c r="U211" s="3">
        <f t="shared" ca="1" si="65"/>
        <v>85.212402808546244</v>
      </c>
      <c r="W211" s="34">
        <f t="shared" si="58"/>
        <v>7</v>
      </c>
      <c r="X211" s="73" t="b">
        <f>COUNTIF('Power Curve'!$D$2:$D$31,W211)&gt;0</f>
        <v>1</v>
      </c>
      <c r="Y211" s="73" t="b">
        <f t="shared" si="59"/>
        <v>0</v>
      </c>
      <c r="Z211" s="73" t="b">
        <f t="shared" si="66"/>
        <v>1</v>
      </c>
      <c r="AA211" s="34" t="str">
        <f t="shared" si="60"/>
        <v>Outer</v>
      </c>
      <c r="AB211" s="35" t="str">
        <f t="shared" si="67"/>
        <v>0.4-0.5</v>
      </c>
      <c r="AC211" s="36" t="str">
        <f t="shared" si="61"/>
        <v>19-20</v>
      </c>
      <c r="AD211" s="36" t="str">
        <f t="shared" si="62"/>
        <v>Nov</v>
      </c>
      <c r="AE211" s="35" t="str">
        <f t="shared" si="63"/>
        <v>285-295</v>
      </c>
      <c r="AF211" s="36" t="str">
        <f t="shared" si="64"/>
        <v>Inner-TI</v>
      </c>
    </row>
    <row r="212" spans="5:32" x14ac:dyDescent="0.3">
      <c r="E212" s="12">
        <v>40855.798611111109</v>
      </c>
      <c r="F212" s="16">
        <v>7.69</v>
      </c>
      <c r="G212" s="16">
        <v>813.5200080871582</v>
      </c>
      <c r="H212" s="29">
        <v>1.1879233723792226</v>
      </c>
      <c r="I212" s="26">
        <v>295.3</v>
      </c>
      <c r="J212" s="30">
        <v>0.12353706111833548</v>
      </c>
      <c r="K212" s="31">
        <v>0.44389262048821321</v>
      </c>
      <c r="L212" s="108">
        <f ca="1">REWS!R212</f>
        <v>7.7724695567968469</v>
      </c>
      <c r="M212" s="22">
        <f t="shared" si="51"/>
        <v>7.611620362870533</v>
      </c>
      <c r="N212" s="22">
        <f t="shared" ca="1" si="52"/>
        <v>7.6932493560866302</v>
      </c>
      <c r="O212" s="22">
        <f t="shared" si="53"/>
        <v>0.53445043985773089</v>
      </c>
      <c r="P212" s="81">
        <f t="shared" ca="1" si="54"/>
        <v>8</v>
      </c>
      <c r="Q212" s="22">
        <f t="shared" ca="1" si="55"/>
        <v>0.68251926561974818</v>
      </c>
      <c r="R212" s="3">
        <f ca="1">IF(N212&gt;'Power Curve'!$C$37,0,INDEX(Ci,$P212,1)*POWER(1-Q212,3)+INDEX(Ci,$P212,2)*3*Q212*POWER(1-Q212,2)+INDEX(Ci,$P212,3)*3*POWER(Q212,2)*(1-Q212)+INDEX(Ci,$P212,4)*POWER(Q212,3))</f>
        <v>787.52549869556037</v>
      </c>
      <c r="S212" s="3">
        <f t="shared" si="56"/>
        <v>813.5200080871582</v>
      </c>
      <c r="T212" s="3">
        <f t="shared" ca="1" si="57"/>
        <v>-25.99450939159783</v>
      </c>
      <c r="U212" s="3">
        <f t="shared" ca="1" si="65"/>
        <v>25.99450939159783</v>
      </c>
      <c r="W212" s="34">
        <f t="shared" si="58"/>
        <v>8</v>
      </c>
      <c r="X212" s="73" t="b">
        <f>COUNTIF('Power Curve'!$D$2:$D$31,W212)&gt;0</f>
        <v>1</v>
      </c>
      <c r="Y212" s="73" t="b">
        <f t="shared" si="59"/>
        <v>0</v>
      </c>
      <c r="Z212" s="73" t="b">
        <f t="shared" si="66"/>
        <v>1</v>
      </c>
      <c r="AA212" s="34" t="str">
        <f t="shared" si="60"/>
        <v>Outer</v>
      </c>
      <c r="AB212" s="35" t="str">
        <f t="shared" si="67"/>
        <v>0.5-0.6</v>
      </c>
      <c r="AC212" s="36" t="str">
        <f t="shared" si="61"/>
        <v>19-20</v>
      </c>
      <c r="AD212" s="36" t="str">
        <f t="shared" si="62"/>
        <v>Nov</v>
      </c>
      <c r="AE212" s="35" t="str">
        <f t="shared" si="63"/>
        <v>295-305</v>
      </c>
      <c r="AF212" s="36" t="str">
        <f t="shared" si="64"/>
        <v>Inner-TI</v>
      </c>
    </row>
    <row r="213" spans="5:32" x14ac:dyDescent="0.3">
      <c r="E213" s="12">
        <v>40855.805555555555</v>
      </c>
      <c r="F213" s="16">
        <v>7.47</v>
      </c>
      <c r="G213" s="16">
        <v>651.21000957489014</v>
      </c>
      <c r="H213" s="29">
        <v>1.1880513087319908</v>
      </c>
      <c r="I213" s="26">
        <v>295.89999999999998</v>
      </c>
      <c r="J213" s="30">
        <v>0.11244979919678715</v>
      </c>
      <c r="K213" s="31">
        <v>0.48757819479881942</v>
      </c>
      <c r="L213" s="108">
        <f ca="1">REWS!R213</f>
        <v>7.5261070533778893</v>
      </c>
      <c r="M213" s="22">
        <f t="shared" si="51"/>
        <v>7.3941281171212978</v>
      </c>
      <c r="N213" s="22">
        <f t="shared" ca="1" si="52"/>
        <v>7.4496652979714026</v>
      </c>
      <c r="O213" s="22">
        <f t="shared" si="53"/>
        <v>0.5008363121735947</v>
      </c>
      <c r="P213" s="81">
        <f t="shared" ca="1" si="54"/>
        <v>8</v>
      </c>
      <c r="Q213" s="22">
        <f t="shared" ca="1" si="55"/>
        <v>0.43735649940686905</v>
      </c>
      <c r="R213" s="3">
        <f ca="1">IF(N213&gt;'Power Curve'!$C$37,0,INDEX(Ci,$P213,1)*POWER(1-Q213,3)+INDEX(Ci,$P213,2)*3*Q213*POWER(1-Q213,2)+INDEX(Ci,$P213,3)*3*POWER(Q213,2)*(1-Q213)+INDEX(Ci,$P213,4)*POWER(Q213,3))</f>
        <v>717.65631980840908</v>
      </c>
      <c r="S213" s="3">
        <f t="shared" si="56"/>
        <v>651.21000957489014</v>
      </c>
      <c r="T213" s="3">
        <f t="shared" ca="1" si="57"/>
        <v>66.446310233518943</v>
      </c>
      <c r="U213" s="3">
        <f t="shared" ca="1" si="65"/>
        <v>66.446310233518943</v>
      </c>
      <c r="W213" s="34">
        <f t="shared" si="58"/>
        <v>7</v>
      </c>
      <c r="X213" s="73" t="b">
        <f>COUNTIF('Power Curve'!$D$2:$D$31,W213)&gt;0</f>
        <v>1</v>
      </c>
      <c r="Y213" s="73" t="b">
        <f t="shared" si="59"/>
        <v>0</v>
      </c>
      <c r="Z213" s="73" t="b">
        <f t="shared" si="66"/>
        <v>1</v>
      </c>
      <c r="AA213" s="34" t="str">
        <f t="shared" si="60"/>
        <v>Outer</v>
      </c>
      <c r="AB213" s="35" t="str">
        <f t="shared" si="67"/>
        <v>0.5-0.6</v>
      </c>
      <c r="AC213" s="36" t="str">
        <f t="shared" si="61"/>
        <v>19-20</v>
      </c>
      <c r="AD213" s="36" t="str">
        <f t="shared" si="62"/>
        <v>Nov</v>
      </c>
      <c r="AE213" s="35" t="str">
        <f t="shared" si="63"/>
        <v>295-305</v>
      </c>
      <c r="AF213" s="36" t="str">
        <f t="shared" si="64"/>
        <v>Inner-TI</v>
      </c>
    </row>
    <row r="214" spans="5:32" x14ac:dyDescent="0.3">
      <c r="E214" s="12">
        <v>40855.8125</v>
      </c>
      <c r="F214" s="16">
        <v>8.06</v>
      </c>
      <c r="G214" s="16">
        <v>809.22000885009788</v>
      </c>
      <c r="H214" s="29">
        <v>1.1877102090545018</v>
      </c>
      <c r="I214" s="26">
        <v>296.10000000000002</v>
      </c>
      <c r="J214" s="30">
        <v>0.10794044665012406</v>
      </c>
      <c r="K214" s="31">
        <v>0.44190619739013626</v>
      </c>
      <c r="L214" s="108">
        <f ca="1">REWS!R214</f>
        <v>7.9745739018106168</v>
      </c>
      <c r="M214" s="22">
        <f t="shared" si="51"/>
        <v>7.9773719553985716</v>
      </c>
      <c r="N214" s="22">
        <f t="shared" ca="1" si="52"/>
        <v>7.8928216129723792</v>
      </c>
      <c r="O214" s="22">
        <f t="shared" si="53"/>
        <v>0.59097852751235425</v>
      </c>
      <c r="P214" s="81">
        <f t="shared" ca="1" si="54"/>
        <v>8</v>
      </c>
      <c r="Q214" s="22">
        <f t="shared" ca="1" si="55"/>
        <v>0.88338498292507484</v>
      </c>
      <c r="R214" s="3">
        <f ca="1">IF(N214&gt;'Power Curve'!$C$37,0,INDEX(Ci,$P214,1)*POWER(1-Q214,3)+INDEX(Ci,$P214,2)*3*Q214*POWER(1-Q214,2)+INDEX(Ci,$P214,3)*3*POWER(Q214,2)*(1-Q214)+INDEX(Ci,$P214,4)*POWER(Q214,3))</f>
        <v>846.23969957695044</v>
      </c>
      <c r="S214" s="3">
        <f t="shared" si="56"/>
        <v>809.22000885009788</v>
      </c>
      <c r="T214" s="3">
        <f t="shared" ca="1" si="57"/>
        <v>37.019690726852559</v>
      </c>
      <c r="U214" s="3">
        <f t="shared" ca="1" si="65"/>
        <v>37.019690726852559</v>
      </c>
      <c r="W214" s="34">
        <f t="shared" si="58"/>
        <v>8</v>
      </c>
      <c r="X214" s="73" t="b">
        <f>COUNTIF('Power Curve'!$D$2:$D$31,W214)&gt;0</f>
        <v>1</v>
      </c>
      <c r="Y214" s="73" t="b">
        <f t="shared" si="59"/>
        <v>0</v>
      </c>
      <c r="Z214" s="73" t="b">
        <f t="shared" si="66"/>
        <v>1</v>
      </c>
      <c r="AA214" s="34" t="str">
        <f t="shared" si="60"/>
        <v>Outer</v>
      </c>
      <c r="AB214" s="35" t="str">
        <f t="shared" si="67"/>
        <v>0.5-0.6</v>
      </c>
      <c r="AC214" s="36" t="str">
        <f t="shared" si="61"/>
        <v>19-20</v>
      </c>
      <c r="AD214" s="36" t="str">
        <f t="shared" si="62"/>
        <v>Nov</v>
      </c>
      <c r="AE214" s="35" t="str">
        <f t="shared" si="63"/>
        <v>295-305</v>
      </c>
      <c r="AF214" s="36" t="str">
        <f t="shared" si="64"/>
        <v>Inner-TI</v>
      </c>
    </row>
    <row r="215" spans="5:32" x14ac:dyDescent="0.3">
      <c r="E215" s="12">
        <v>40855.819444444445</v>
      </c>
      <c r="F215" s="16">
        <v>7.61</v>
      </c>
      <c r="G215" s="16">
        <v>737.17999839782738</v>
      </c>
      <c r="H215" s="29">
        <v>1.1880086595414556</v>
      </c>
      <c r="I215" s="26">
        <v>301.60000000000002</v>
      </c>
      <c r="J215" s="30">
        <v>0.11957950065703023</v>
      </c>
      <c r="K215" s="31">
        <v>0.38616155567143473</v>
      </c>
      <c r="L215" s="108">
        <f ca="1">REWS!R215</f>
        <v>7.5913714204259346</v>
      </c>
      <c r="M215" s="22">
        <f t="shared" si="51"/>
        <v>7.5326160155729367</v>
      </c>
      <c r="N215" s="22">
        <f t="shared" ca="1" si="52"/>
        <v>7.5141768648703113</v>
      </c>
      <c r="O215" s="22">
        <f t="shared" si="53"/>
        <v>0.52224006330607586</v>
      </c>
      <c r="P215" s="81">
        <f t="shared" ca="1" si="54"/>
        <v>8</v>
      </c>
      <c r="Q215" s="22">
        <f t="shared" ca="1" si="55"/>
        <v>0.50228617631611072</v>
      </c>
      <c r="R215" s="3">
        <f ca="1">IF(N215&gt;'Power Curve'!$C$37,0,INDEX(Ci,$P215,1)*POWER(1-Q215,3)+INDEX(Ci,$P215,2)*3*Q215*POWER(1-Q215,2)+INDEX(Ci,$P215,3)*3*POWER(Q215,2)*(1-Q215)+INDEX(Ci,$P215,4)*POWER(Q215,3))</f>
        <v>735.92795438162898</v>
      </c>
      <c r="S215" s="3">
        <f t="shared" si="56"/>
        <v>737.17999839782738</v>
      </c>
      <c r="T215" s="3">
        <f t="shared" ca="1" si="57"/>
        <v>-1.252044016198397</v>
      </c>
      <c r="U215" s="3">
        <f t="shared" ca="1" si="65"/>
        <v>1.252044016198397</v>
      </c>
      <c r="W215" s="34">
        <f t="shared" si="58"/>
        <v>8</v>
      </c>
      <c r="X215" s="73" t="b">
        <f>COUNTIF('Power Curve'!$D$2:$D$31,W215)&gt;0</f>
        <v>1</v>
      </c>
      <c r="Y215" s="73" t="b">
        <f t="shared" si="59"/>
        <v>0</v>
      </c>
      <c r="Z215" s="73" t="b">
        <f t="shared" si="66"/>
        <v>1</v>
      </c>
      <c r="AA215" s="34" t="str">
        <f t="shared" si="60"/>
        <v>Outer</v>
      </c>
      <c r="AB215" s="35" t="str">
        <f t="shared" si="67"/>
        <v>0.5-0.6</v>
      </c>
      <c r="AC215" s="36" t="str">
        <f t="shared" si="61"/>
        <v>19-20</v>
      </c>
      <c r="AD215" s="36" t="str">
        <f t="shared" si="62"/>
        <v>Nov</v>
      </c>
      <c r="AE215" s="35" t="str">
        <f t="shared" si="63"/>
        <v>295-305</v>
      </c>
      <c r="AF215" s="36" t="str">
        <f t="shared" si="64"/>
        <v>Inner-TI</v>
      </c>
    </row>
    <row r="216" spans="5:32" x14ac:dyDescent="0.3">
      <c r="E216" s="12">
        <v>40855.826388888891</v>
      </c>
      <c r="F216" s="16">
        <v>7.74</v>
      </c>
      <c r="G216" s="16">
        <v>688.760009765625</v>
      </c>
      <c r="H216" s="29">
        <v>1.1873267049463172</v>
      </c>
      <c r="I216" s="26">
        <v>304.2</v>
      </c>
      <c r="J216" s="30">
        <v>0.1020671834625323</v>
      </c>
      <c r="K216" s="31">
        <v>0.58305492359374755</v>
      </c>
      <c r="L216" s="108">
        <f ca="1">REWS!R216</f>
        <v>7.5327545846597506</v>
      </c>
      <c r="M216" s="22">
        <f t="shared" si="51"/>
        <v>7.6598278591407913</v>
      </c>
      <c r="N216" s="22">
        <f t="shared" ca="1" si="52"/>
        <v>7.454729124502232</v>
      </c>
      <c r="O216" s="22">
        <f t="shared" si="53"/>
        <v>0.54190106380700642</v>
      </c>
      <c r="P216" s="81">
        <f t="shared" ca="1" si="54"/>
        <v>8</v>
      </c>
      <c r="Q216" s="22">
        <f t="shared" ca="1" si="55"/>
        <v>0.44245314542519354</v>
      </c>
      <c r="R216" s="3">
        <f ca="1">IF(N216&gt;'Power Curve'!$C$37,0,INDEX(Ci,$P216,1)*POWER(1-Q216,3)+INDEX(Ci,$P216,2)*3*Q216*POWER(1-Q216,2)+INDEX(Ci,$P216,3)*3*POWER(Q216,2)*(1-Q216)+INDEX(Ci,$P216,4)*POWER(Q216,3))</f>
        <v>719.08381438313313</v>
      </c>
      <c r="S216" s="3">
        <f t="shared" si="56"/>
        <v>688.760009765625</v>
      </c>
      <c r="T216" s="3">
        <f t="shared" ca="1" si="57"/>
        <v>30.323804617508131</v>
      </c>
      <c r="U216" s="3">
        <f t="shared" ca="1" si="65"/>
        <v>30.323804617508131</v>
      </c>
      <c r="W216" s="34">
        <f t="shared" si="58"/>
        <v>8</v>
      </c>
      <c r="X216" s="73" t="b">
        <f>COUNTIF('Power Curve'!$D$2:$D$31,W216)&gt;0</f>
        <v>1</v>
      </c>
      <c r="Y216" s="73" t="b">
        <f t="shared" si="59"/>
        <v>0</v>
      </c>
      <c r="Z216" s="73" t="b">
        <f t="shared" si="66"/>
        <v>1</v>
      </c>
      <c r="AA216" s="34" t="str">
        <f t="shared" si="60"/>
        <v>Outer</v>
      </c>
      <c r="AB216" s="35" t="str">
        <f t="shared" si="67"/>
        <v>0.5-0.6</v>
      </c>
      <c r="AC216" s="36" t="str">
        <f t="shared" si="61"/>
        <v>19-20</v>
      </c>
      <c r="AD216" s="36" t="str">
        <f t="shared" si="62"/>
        <v>Nov</v>
      </c>
      <c r="AE216" s="35" t="str">
        <f t="shared" si="63"/>
        <v>295-305</v>
      </c>
      <c r="AF216" s="36" t="str">
        <f t="shared" si="64"/>
        <v>Inner-TI</v>
      </c>
    </row>
    <row r="217" spans="5:32" x14ac:dyDescent="0.3">
      <c r="E217" s="12">
        <v>40855.833333333336</v>
      </c>
      <c r="F217" s="16">
        <v>7.46</v>
      </c>
      <c r="G217" s="16">
        <v>595.349997520447</v>
      </c>
      <c r="H217" s="29">
        <v>1.1861776791835981</v>
      </c>
      <c r="I217" s="26">
        <v>306.7</v>
      </c>
      <c r="J217" s="30">
        <v>8.7131367292225204E-2</v>
      </c>
      <c r="K217" s="31">
        <v>0.6300583307899611</v>
      </c>
      <c r="L217" s="108">
        <f ca="1">REWS!R217</f>
        <v>7.0814969717855636</v>
      </c>
      <c r="M217" s="22">
        <f t="shared" si="51"/>
        <v>7.3803458496190197</v>
      </c>
      <c r="N217" s="22">
        <f t="shared" ca="1" si="52"/>
        <v>7.0058842875076737</v>
      </c>
      <c r="O217" s="22">
        <f t="shared" si="53"/>
        <v>0.49870621830287964</v>
      </c>
      <c r="P217" s="81">
        <f t="shared" ca="1" si="54"/>
        <v>7</v>
      </c>
      <c r="Q217" s="22">
        <f t="shared" ca="1" si="55"/>
        <v>0.99060626186375333</v>
      </c>
      <c r="R217" s="3">
        <f ca="1">IF(N217&gt;'Power Curve'!$C$37,0,INDEX(Ci,$P217,1)*POWER(1-Q217,3)+INDEX(Ci,$P217,2)*3*Q217*POWER(1-Q217,2)+INDEX(Ci,$P217,3)*3*POWER(Q217,2)*(1-Q217)+INDEX(Ci,$P217,4)*POWER(Q217,3))</f>
        <v>597.95215250744945</v>
      </c>
      <c r="S217" s="3">
        <f t="shared" si="56"/>
        <v>595.349997520447</v>
      </c>
      <c r="T217" s="3">
        <f t="shared" ca="1" si="57"/>
        <v>2.6021549870024501</v>
      </c>
      <c r="U217" s="3">
        <f t="shared" ca="1" si="65"/>
        <v>2.6021549870024501</v>
      </c>
      <c r="W217" s="34">
        <f t="shared" si="58"/>
        <v>7</v>
      </c>
      <c r="X217" s="73" t="b">
        <f>COUNTIF('Power Curve'!$D$2:$D$31,W217)&gt;0</f>
        <v>1</v>
      </c>
      <c r="Y217" s="73" t="b">
        <f t="shared" si="59"/>
        <v>0</v>
      </c>
      <c r="Z217" s="73" t="b">
        <f t="shared" si="66"/>
        <v>1</v>
      </c>
      <c r="AA217" s="34" t="str">
        <f t="shared" si="60"/>
        <v>Outer</v>
      </c>
      <c r="AB217" s="35" t="str">
        <f t="shared" si="67"/>
        <v>0.4-0.5</v>
      </c>
      <c r="AC217" s="36" t="str">
        <f t="shared" si="61"/>
        <v>20-21</v>
      </c>
      <c r="AD217" s="36" t="str">
        <f t="shared" si="62"/>
        <v>Nov</v>
      </c>
      <c r="AE217" s="35" t="str">
        <f t="shared" si="63"/>
        <v>305-315</v>
      </c>
      <c r="AF217" s="36" t="str">
        <f t="shared" si="64"/>
        <v>LWS-LTI</v>
      </c>
    </row>
    <row r="218" spans="5:32" x14ac:dyDescent="0.3">
      <c r="E218" s="12">
        <v>40855.840277777781</v>
      </c>
      <c r="F218" s="16">
        <v>7.32</v>
      </c>
      <c r="G218" s="16">
        <v>535.47999268770195</v>
      </c>
      <c r="H218" s="29">
        <v>1.1852855286233432</v>
      </c>
      <c r="I218" s="26">
        <v>302.39999999999998</v>
      </c>
      <c r="J218" s="30">
        <v>7.1038251366120214E-2</v>
      </c>
      <c r="K218" s="31">
        <v>0.45402314015921075</v>
      </c>
      <c r="L218" s="108">
        <f ca="1">REWS!R218</f>
        <v>7.0150069849710688</v>
      </c>
      <c r="M218" s="22">
        <f t="shared" si="51"/>
        <v>7.2400246612137575</v>
      </c>
      <c r="N218" s="22">
        <f t="shared" ca="1" si="52"/>
        <v>6.9383638756526373</v>
      </c>
      <c r="O218" s="22">
        <f t="shared" si="53"/>
        <v>0.47701912629830961</v>
      </c>
      <c r="P218" s="81">
        <f t="shared" ca="1" si="54"/>
        <v>7</v>
      </c>
      <c r="Q218" s="22">
        <f t="shared" ca="1" si="55"/>
        <v>0.92196864050258909</v>
      </c>
      <c r="R218" s="3">
        <f ca="1">IF(N218&gt;'Power Curve'!$C$37,0,INDEX(Ci,$P218,1)*POWER(1-Q218,3)+INDEX(Ci,$P218,2)*3*Q218*POWER(1-Q218,2)+INDEX(Ci,$P218,3)*3*POWER(Q218,2)*(1-Q218)+INDEX(Ci,$P218,4)*POWER(Q218,3))</f>
        <v>580.62257132536945</v>
      </c>
      <c r="S218" s="3">
        <f t="shared" si="56"/>
        <v>535.47999268770195</v>
      </c>
      <c r="T218" s="3">
        <f t="shared" ca="1" si="57"/>
        <v>45.142578637667498</v>
      </c>
      <c r="U218" s="3">
        <f t="shared" ca="1" si="65"/>
        <v>45.142578637667498</v>
      </c>
      <c r="W218" s="34">
        <f t="shared" si="58"/>
        <v>7</v>
      </c>
      <c r="X218" s="73" t="b">
        <f>COUNTIF('Power Curve'!$D$2:$D$31,W218)&gt;0</f>
        <v>1</v>
      </c>
      <c r="Y218" s="73" t="b">
        <f t="shared" si="59"/>
        <v>0</v>
      </c>
      <c r="Z218" s="73" t="b">
        <f t="shared" si="66"/>
        <v>1</v>
      </c>
      <c r="AA218" s="34" t="str">
        <f t="shared" si="60"/>
        <v>Outer</v>
      </c>
      <c r="AB218" s="35" t="str">
        <f t="shared" si="67"/>
        <v>0.4-0.5</v>
      </c>
      <c r="AC218" s="36" t="str">
        <f t="shared" si="61"/>
        <v>20-21</v>
      </c>
      <c r="AD218" s="36" t="str">
        <f t="shared" si="62"/>
        <v>Nov</v>
      </c>
      <c r="AE218" s="35" t="str">
        <f t="shared" si="63"/>
        <v>295-305</v>
      </c>
      <c r="AF218" s="36" t="str">
        <f t="shared" si="64"/>
        <v>LWS-LTI</v>
      </c>
    </row>
    <row r="219" spans="5:32" x14ac:dyDescent="0.3">
      <c r="E219" s="12">
        <v>40855.847222222219</v>
      </c>
      <c r="F219" s="16">
        <v>6.31</v>
      </c>
      <c r="G219" s="16">
        <v>393.60999679565475</v>
      </c>
      <c r="H219" s="29">
        <v>1.1876391593423556</v>
      </c>
      <c r="I219" s="26">
        <v>297.5</v>
      </c>
      <c r="J219" s="30">
        <v>0.10459587955625992</v>
      </c>
      <c r="K219" s="31">
        <v>0.40282595414137556</v>
      </c>
      <c r="L219" s="108">
        <f ca="1">REWS!R219</f>
        <v>6.1639086014012685</v>
      </c>
      <c r="M219" s="22">
        <f t="shared" si="51"/>
        <v>6.24518775209736</v>
      </c>
      <c r="N219" s="22">
        <f t="shared" ca="1" si="52"/>
        <v>6.1005969100663666</v>
      </c>
      <c r="O219" s="22">
        <f t="shared" si="53"/>
        <v>0.32326387505828885</v>
      </c>
      <c r="P219" s="81">
        <f t="shared" ca="1" si="54"/>
        <v>7</v>
      </c>
      <c r="Q219" s="22">
        <f t="shared" ca="1" si="55"/>
        <v>7.0339774608565359E-2</v>
      </c>
      <c r="R219" s="3">
        <f ca="1">IF(N219&gt;'Power Curve'!$C$37,0,INDEX(Ci,$P219,1)*POWER(1-Q219,3)+INDEX(Ci,$P219,2)*3*Q219*POWER(1-Q219,2)+INDEX(Ci,$P219,3)*3*POWER(Q219,2)*(1-Q219)+INDEX(Ci,$P219,4)*POWER(Q219,3))</f>
        <v>382.41881443034333</v>
      </c>
      <c r="S219" s="3">
        <f t="shared" si="56"/>
        <v>393.60999679565475</v>
      </c>
      <c r="T219" s="3">
        <f t="shared" ca="1" si="57"/>
        <v>-11.19118236531142</v>
      </c>
      <c r="U219" s="3">
        <f t="shared" ca="1" si="65"/>
        <v>11.19118236531142</v>
      </c>
      <c r="W219" s="34">
        <f t="shared" si="58"/>
        <v>6</v>
      </c>
      <c r="X219" s="73" t="b">
        <f>COUNTIF('Power Curve'!$D$2:$D$31,W219)&gt;0</f>
        <v>1</v>
      </c>
      <c r="Y219" s="73" t="b">
        <f t="shared" si="59"/>
        <v>0</v>
      </c>
      <c r="Z219" s="73" t="b">
        <f t="shared" si="66"/>
        <v>1</v>
      </c>
      <c r="AA219" s="34" t="str">
        <f t="shared" si="60"/>
        <v>Outer</v>
      </c>
      <c r="AB219" s="35" t="str">
        <f t="shared" si="67"/>
        <v>0.3-0.4</v>
      </c>
      <c r="AC219" s="36" t="str">
        <f t="shared" si="61"/>
        <v>20-21</v>
      </c>
      <c r="AD219" s="36" t="str">
        <f t="shared" si="62"/>
        <v>Nov</v>
      </c>
      <c r="AE219" s="35" t="str">
        <f t="shared" si="63"/>
        <v>295-305</v>
      </c>
      <c r="AF219" s="36" t="str">
        <f t="shared" si="64"/>
        <v>Inner-TI</v>
      </c>
    </row>
    <row r="220" spans="5:32" x14ac:dyDescent="0.3">
      <c r="E220" s="12">
        <v>40855.854166666664</v>
      </c>
      <c r="F220" s="16">
        <v>5.98</v>
      </c>
      <c r="G220" s="16">
        <v>322.11000061035116</v>
      </c>
      <c r="H220" s="29">
        <v>1.1875255654360053</v>
      </c>
      <c r="I220" s="26">
        <v>295.39999999999998</v>
      </c>
      <c r="J220" s="30">
        <v>0.1237458193979933</v>
      </c>
      <c r="K220" s="31">
        <v>0.3769188299585961</v>
      </c>
      <c r="L220" s="108">
        <f ca="1">REWS!R220</f>
        <v>5.7548508684811441</v>
      </c>
      <c r="M220" s="22">
        <f t="shared" si="51"/>
        <v>5.9183885954236652</v>
      </c>
      <c r="N220" s="22">
        <f t="shared" ca="1" si="52"/>
        <v>5.6955591552479561</v>
      </c>
      <c r="O220" s="22">
        <f t="shared" si="53"/>
        <v>0.27275601193123644</v>
      </c>
      <c r="P220" s="81">
        <f t="shared" ca="1" si="54"/>
        <v>6</v>
      </c>
      <c r="Q220" s="22">
        <f t="shared" ca="1" si="55"/>
        <v>0.66525942385761272</v>
      </c>
      <c r="R220" s="3">
        <f ca="1">IF(N220&gt;'Power Curve'!$C$37,0,INDEX(Ci,$P220,1)*POWER(1-Q220,3)+INDEX(Ci,$P220,2)*3*Q220*POWER(1-Q220,2)+INDEX(Ci,$P220,3)*3*POWER(Q220,2)*(1-Q220)+INDEX(Ci,$P220,4)*POWER(Q220,3))</f>
        <v>311.47759919199984</v>
      </c>
      <c r="S220" s="3">
        <f t="shared" si="56"/>
        <v>322.11000061035116</v>
      </c>
      <c r="T220" s="3">
        <f t="shared" ca="1" si="57"/>
        <v>-10.632401418351321</v>
      </c>
      <c r="U220" s="3">
        <f t="shared" ca="1" si="65"/>
        <v>10.632401418351321</v>
      </c>
      <c r="W220" s="34">
        <f t="shared" si="58"/>
        <v>6</v>
      </c>
      <c r="X220" s="73" t="b">
        <f>COUNTIF('Power Curve'!$D$2:$D$31,W220)&gt;0</f>
        <v>1</v>
      </c>
      <c r="Y220" s="73" t="b">
        <f t="shared" si="59"/>
        <v>0</v>
      </c>
      <c r="Z220" s="73" t="b">
        <f t="shared" si="66"/>
        <v>1</v>
      </c>
      <c r="AA220" s="34" t="str">
        <f t="shared" si="60"/>
        <v>Outer</v>
      </c>
      <c r="AB220" s="35" t="str">
        <f t="shared" si="67"/>
        <v>0.2-0.3</v>
      </c>
      <c r="AC220" s="36" t="str">
        <f t="shared" si="61"/>
        <v>20-21</v>
      </c>
      <c r="AD220" s="36" t="str">
        <f t="shared" si="62"/>
        <v>Nov</v>
      </c>
      <c r="AE220" s="35" t="str">
        <f t="shared" si="63"/>
        <v>295-305</v>
      </c>
      <c r="AF220" s="36" t="str">
        <f t="shared" si="64"/>
        <v>Inner-TI</v>
      </c>
    </row>
    <row r="221" spans="5:32" x14ac:dyDescent="0.3">
      <c r="E221" s="12">
        <v>40855.861111111109</v>
      </c>
      <c r="F221" s="16">
        <v>5.87</v>
      </c>
      <c r="G221" s="16">
        <v>210.55001068115229</v>
      </c>
      <c r="H221" s="29">
        <v>1.1872275123939371</v>
      </c>
      <c r="I221" s="26">
        <v>296.10000000000002</v>
      </c>
      <c r="J221" s="30">
        <v>8.8586030664395229E-2</v>
      </c>
      <c r="K221" s="31">
        <v>0.42679943573667239</v>
      </c>
      <c r="L221" s="108">
        <f ca="1">REWS!R221</f>
        <v>5.7141331476215189</v>
      </c>
      <c r="M221" s="22">
        <f t="shared" si="51"/>
        <v>5.8090358374597457</v>
      </c>
      <c r="N221" s="22">
        <f t="shared" ca="1" si="52"/>
        <v>5.6547877741993293</v>
      </c>
      <c r="O221" s="22">
        <f t="shared" si="53"/>
        <v>0.25585519068058016</v>
      </c>
      <c r="P221" s="81">
        <f t="shared" ca="1" si="54"/>
        <v>6</v>
      </c>
      <c r="Q221" s="22">
        <f t="shared" ca="1" si="55"/>
        <v>0.62462186455943136</v>
      </c>
      <c r="R221" s="3">
        <f ca="1">IF(N221&gt;'Power Curve'!$C$37,0,INDEX(Ci,$P221,1)*POWER(1-Q221,3)+INDEX(Ci,$P221,2)*3*Q221*POWER(1-Q221,2)+INDEX(Ci,$P221,3)*3*POWER(Q221,2)*(1-Q221)+INDEX(Ci,$P221,4)*POWER(Q221,3))</f>
        <v>305.10055752590233</v>
      </c>
      <c r="S221" s="3">
        <f t="shared" si="56"/>
        <v>210.55001068115229</v>
      </c>
      <c r="T221" s="3">
        <f t="shared" ca="1" si="57"/>
        <v>94.550546844750045</v>
      </c>
      <c r="U221" s="3">
        <f t="shared" ca="1" si="65"/>
        <v>94.550546844750045</v>
      </c>
      <c r="W221" s="34">
        <f t="shared" si="58"/>
        <v>6</v>
      </c>
      <c r="X221" s="73" t="b">
        <f>COUNTIF('Power Curve'!$D$2:$D$31,W221)&gt;0</f>
        <v>1</v>
      </c>
      <c r="Y221" s="73" t="b">
        <f t="shared" si="59"/>
        <v>0</v>
      </c>
      <c r="Z221" s="73" t="b">
        <f t="shared" si="66"/>
        <v>1</v>
      </c>
      <c r="AA221" s="34" t="str">
        <f t="shared" si="60"/>
        <v>Outer</v>
      </c>
      <c r="AB221" s="35" t="str">
        <f t="shared" si="67"/>
        <v>0.2-0.3</v>
      </c>
      <c r="AC221" s="36" t="str">
        <f t="shared" si="61"/>
        <v>20-21</v>
      </c>
      <c r="AD221" s="36" t="str">
        <f t="shared" si="62"/>
        <v>Nov</v>
      </c>
      <c r="AE221" s="35" t="str">
        <f t="shared" si="63"/>
        <v>295-305</v>
      </c>
      <c r="AF221" s="36" t="str">
        <f t="shared" si="64"/>
        <v>LWS-LTI</v>
      </c>
    </row>
    <row r="222" spans="5:32" x14ac:dyDescent="0.3">
      <c r="E222" s="12">
        <v>40855.868055555555</v>
      </c>
      <c r="F222" s="16">
        <v>5.13</v>
      </c>
      <c r="G222" s="16">
        <v>156.20999526977531</v>
      </c>
      <c r="H222" s="29">
        <v>1.1877385503649587</v>
      </c>
      <c r="I222" s="26">
        <v>288</v>
      </c>
      <c r="J222" s="30">
        <v>0.10721247563352827</v>
      </c>
      <c r="K222" s="31">
        <v>0.31343466772348277</v>
      </c>
      <c r="L222" s="108">
        <f ca="1">REWS!R222</f>
        <v>5.0935394905948295</v>
      </c>
      <c r="M222" s="22">
        <f t="shared" si="51"/>
        <v>5.0774495830516839</v>
      </c>
      <c r="N222" s="22">
        <f t="shared" ca="1" si="52"/>
        <v>5.0413625658436656</v>
      </c>
      <c r="O222" s="22">
        <f t="shared" si="53"/>
        <v>0.14278617673520358</v>
      </c>
      <c r="P222" s="81">
        <f t="shared" ca="1" si="54"/>
        <v>6</v>
      </c>
      <c r="Q222" s="22">
        <f t="shared" ca="1" si="55"/>
        <v>1.3210069363640352E-2</v>
      </c>
      <c r="R222" s="3">
        <f ca="1">IF(N222&gt;'Power Curve'!$C$37,0,INDEX(Ci,$P222,1)*POWER(1-Q222,3)+INDEX(Ci,$P222,2)*3*Q222*POWER(1-Q222,2)+INDEX(Ci,$P222,3)*3*POWER(Q222,2)*(1-Q222)+INDEX(Ci,$P222,4)*POWER(Q222,3))</f>
        <v>213.50665397686711</v>
      </c>
      <c r="S222" s="3">
        <f t="shared" si="56"/>
        <v>156.20999526977531</v>
      </c>
      <c r="T222" s="3">
        <f t="shared" ca="1" si="57"/>
        <v>57.296658707091808</v>
      </c>
      <c r="U222" s="3">
        <f t="shared" ca="1" si="65"/>
        <v>57.296658707091808</v>
      </c>
      <c r="W222" s="34">
        <f t="shared" si="58"/>
        <v>5</v>
      </c>
      <c r="X222" s="73" t="b">
        <f>COUNTIF('Power Curve'!$D$2:$D$31,W222)&gt;0</f>
        <v>1</v>
      </c>
      <c r="Y222" s="73" t="b">
        <f t="shared" si="59"/>
        <v>0</v>
      </c>
      <c r="Z222" s="73" t="b">
        <f t="shared" si="66"/>
        <v>1</v>
      </c>
      <c r="AA222" s="34" t="str">
        <f t="shared" si="60"/>
        <v>Outer</v>
      </c>
      <c r="AB222" s="35" t="str">
        <f t="shared" si="67"/>
        <v>0.1-0.2</v>
      </c>
      <c r="AC222" s="36" t="str">
        <f t="shared" si="61"/>
        <v>20-21</v>
      </c>
      <c r="AD222" s="36" t="str">
        <f t="shared" si="62"/>
        <v>Nov</v>
      </c>
      <c r="AE222" s="35" t="str">
        <f t="shared" si="63"/>
        <v>285-295</v>
      </c>
      <c r="AF222" s="36" t="str">
        <f t="shared" si="64"/>
        <v>Inner-TI</v>
      </c>
    </row>
    <row r="223" spans="5:32" x14ac:dyDescent="0.3">
      <c r="E223" s="12">
        <v>40855.875</v>
      </c>
      <c r="F223" s="16">
        <v>5.64</v>
      </c>
      <c r="G223" s="16">
        <v>269.47000122070318</v>
      </c>
      <c r="H223" s="29">
        <v>1.1892026981497159</v>
      </c>
      <c r="I223" s="26">
        <v>289.39999999999998</v>
      </c>
      <c r="J223" s="30">
        <v>8.6879432624113476E-2</v>
      </c>
      <c r="K223" s="31">
        <v>0.29653926106912964</v>
      </c>
      <c r="L223" s="108">
        <f ca="1">REWS!R223</f>
        <v>5.6642061041660909</v>
      </c>
      <c r="M223" s="22">
        <f t="shared" si="51"/>
        <v>5.5845181022870003</v>
      </c>
      <c r="N223" s="22">
        <f t="shared" ca="1" si="52"/>
        <v>5.6084860857801528</v>
      </c>
      <c r="O223" s="22">
        <f t="shared" si="53"/>
        <v>0.22115525095881525</v>
      </c>
      <c r="P223" s="81">
        <f t="shared" ca="1" si="54"/>
        <v>6</v>
      </c>
      <c r="Q223" s="22">
        <f t="shared" ca="1" si="55"/>
        <v>0.57847214972646832</v>
      </c>
      <c r="R223" s="3">
        <f ca="1">IF(N223&gt;'Power Curve'!$C$37,0,INDEX(Ci,$P223,1)*POWER(1-Q223,3)+INDEX(Ci,$P223,2)*3*Q223*POWER(1-Q223,2)+INDEX(Ci,$P223,3)*3*POWER(Q223,2)*(1-Q223)+INDEX(Ci,$P223,4)*POWER(Q223,3))</f>
        <v>297.96905971011148</v>
      </c>
      <c r="S223" s="3">
        <f t="shared" si="56"/>
        <v>269.47000122070318</v>
      </c>
      <c r="T223" s="3">
        <f t="shared" ca="1" si="57"/>
        <v>28.499058489408299</v>
      </c>
      <c r="U223" s="3">
        <f t="shared" ca="1" si="65"/>
        <v>28.499058489408299</v>
      </c>
      <c r="W223" s="34">
        <f t="shared" si="58"/>
        <v>6</v>
      </c>
      <c r="X223" s="73" t="b">
        <f>COUNTIF('Power Curve'!$D$2:$D$31,W223)&gt;0</f>
        <v>1</v>
      </c>
      <c r="Y223" s="73" t="b">
        <f t="shared" si="59"/>
        <v>0</v>
      </c>
      <c r="Z223" s="73" t="b">
        <f t="shared" si="66"/>
        <v>1</v>
      </c>
      <c r="AA223" s="34" t="str">
        <f t="shared" si="60"/>
        <v>Outer</v>
      </c>
      <c r="AB223" s="35" t="str">
        <f t="shared" si="67"/>
        <v>0.2-0.3</v>
      </c>
      <c r="AC223" s="36" t="str">
        <f t="shared" si="61"/>
        <v>21-22</v>
      </c>
      <c r="AD223" s="36" t="str">
        <f t="shared" si="62"/>
        <v>Nov</v>
      </c>
      <c r="AE223" s="35" t="str">
        <f t="shared" si="63"/>
        <v>285-295</v>
      </c>
      <c r="AF223" s="36" t="str">
        <f t="shared" si="64"/>
        <v>LWS-LTI</v>
      </c>
    </row>
    <row r="224" spans="5:32" x14ac:dyDescent="0.3">
      <c r="E224" s="12">
        <v>40855.881944444445</v>
      </c>
      <c r="F224" s="16">
        <v>6.41</v>
      </c>
      <c r="G224" s="16">
        <v>349.5699844360355</v>
      </c>
      <c r="H224" s="29">
        <v>1.1870715869035586</v>
      </c>
      <c r="I224" s="26">
        <v>301.10000000000002</v>
      </c>
      <c r="J224" s="30">
        <v>7.1762870514820595E-2</v>
      </c>
      <c r="K224" s="31">
        <v>0.37767562635753343</v>
      </c>
      <c r="L224" s="108">
        <f ca="1">REWS!R224</f>
        <v>6.3185570223221754</v>
      </c>
      <c r="M224" s="22">
        <f t="shared" si="51"/>
        <v>6.3431498313717531</v>
      </c>
      <c r="N224" s="22">
        <f t="shared" ca="1" si="52"/>
        <v>6.2526605164829512</v>
      </c>
      <c r="O224" s="22">
        <f t="shared" si="53"/>
        <v>0.33840423019871801</v>
      </c>
      <c r="P224" s="81">
        <f t="shared" ca="1" si="54"/>
        <v>7</v>
      </c>
      <c r="Q224" s="22">
        <f t="shared" ca="1" si="55"/>
        <v>0.22491946322840195</v>
      </c>
      <c r="R224" s="3">
        <f ca="1">IF(N224&gt;'Power Curve'!$C$37,0,INDEX(Ci,$P224,1)*POWER(1-Q224,3)+INDEX(Ci,$P224,2)*3*Q224*POWER(1-Q224,2)+INDEX(Ci,$P224,3)*3*POWER(Q224,2)*(1-Q224)+INDEX(Ci,$P224,4)*POWER(Q224,3))</f>
        <v>414.03073116412628</v>
      </c>
      <c r="S224" s="3">
        <f t="shared" si="56"/>
        <v>349.5699844360355</v>
      </c>
      <c r="T224" s="3">
        <f t="shared" ca="1" si="57"/>
        <v>64.460746728090783</v>
      </c>
      <c r="U224" s="3">
        <f t="shared" ca="1" si="65"/>
        <v>64.460746728090783</v>
      </c>
      <c r="W224" s="34">
        <f t="shared" si="58"/>
        <v>6</v>
      </c>
      <c r="X224" s="73" t="b">
        <f>COUNTIF('Power Curve'!$D$2:$D$31,W224)&gt;0</f>
        <v>1</v>
      </c>
      <c r="Y224" s="73" t="b">
        <f t="shared" si="59"/>
        <v>0</v>
      </c>
      <c r="Z224" s="73" t="b">
        <f t="shared" si="66"/>
        <v>1</v>
      </c>
      <c r="AA224" s="34" t="str">
        <f t="shared" si="60"/>
        <v>Outer</v>
      </c>
      <c r="AB224" s="35" t="str">
        <f t="shared" si="67"/>
        <v>0.3-0.4</v>
      </c>
      <c r="AC224" s="36" t="str">
        <f t="shared" si="61"/>
        <v>21-22</v>
      </c>
      <c r="AD224" s="36" t="str">
        <f t="shared" si="62"/>
        <v>Nov</v>
      </c>
      <c r="AE224" s="35" t="str">
        <f t="shared" si="63"/>
        <v>295-305</v>
      </c>
      <c r="AF224" s="36" t="str">
        <f t="shared" si="64"/>
        <v>LWS-LTI</v>
      </c>
    </row>
    <row r="225" spans="5:32" x14ac:dyDescent="0.3">
      <c r="E225" s="12">
        <v>40855.888888888891</v>
      </c>
      <c r="F225" s="16">
        <v>5.91</v>
      </c>
      <c r="G225" s="16">
        <v>305.579990386963</v>
      </c>
      <c r="H225" s="29">
        <v>1.1882640681344327</v>
      </c>
      <c r="I225" s="26">
        <v>299.39999999999998</v>
      </c>
      <c r="J225" s="30">
        <v>9.9830795262267333E-2</v>
      </c>
      <c r="K225" s="31">
        <v>0.38304836816275117</v>
      </c>
      <c r="L225" s="108">
        <f ca="1">REWS!R225</f>
        <v>5.997048762485484</v>
      </c>
      <c r="M225" s="22">
        <f t="shared" si="51"/>
        <v>5.8503220364275004</v>
      </c>
      <c r="N225" s="22">
        <f t="shared" ca="1" si="52"/>
        <v>5.9364917984262426</v>
      </c>
      <c r="O225" s="22">
        <f t="shared" si="53"/>
        <v>0.26223610582040024</v>
      </c>
      <c r="P225" s="81">
        <f t="shared" ca="1" si="54"/>
        <v>6</v>
      </c>
      <c r="Q225" s="22">
        <f t="shared" ca="1" si="55"/>
        <v>0.90540126654741204</v>
      </c>
      <c r="R225" s="3">
        <f ca="1">IF(N225&gt;'Power Curve'!$C$37,0,INDEX(Ci,$P225,1)*POWER(1-Q225,3)+INDEX(Ci,$P225,2)*3*Q225*POWER(1-Q225,2)+INDEX(Ci,$P225,3)*3*POWER(Q225,2)*(1-Q225)+INDEX(Ci,$P225,4)*POWER(Q225,3))</f>
        <v>351.67328524065675</v>
      </c>
      <c r="S225" s="3">
        <f t="shared" si="56"/>
        <v>305.579990386963</v>
      </c>
      <c r="T225" s="3">
        <f t="shared" ca="1" si="57"/>
        <v>46.093294853693749</v>
      </c>
      <c r="U225" s="3">
        <f t="shared" ca="1" si="65"/>
        <v>46.093294853693749</v>
      </c>
      <c r="W225" s="34">
        <f t="shared" si="58"/>
        <v>6</v>
      </c>
      <c r="X225" s="73" t="b">
        <f>COUNTIF('Power Curve'!$D$2:$D$31,W225)&gt;0</f>
        <v>1</v>
      </c>
      <c r="Y225" s="73" t="b">
        <f t="shared" si="59"/>
        <v>0</v>
      </c>
      <c r="Z225" s="73" t="b">
        <f t="shared" si="66"/>
        <v>1</v>
      </c>
      <c r="AA225" s="34" t="str">
        <f t="shared" si="60"/>
        <v>Outer</v>
      </c>
      <c r="AB225" s="35" t="str">
        <f t="shared" si="67"/>
        <v>0.2-0.3</v>
      </c>
      <c r="AC225" s="36" t="str">
        <f t="shared" si="61"/>
        <v>21-22</v>
      </c>
      <c r="AD225" s="36" t="str">
        <f t="shared" si="62"/>
        <v>Nov</v>
      </c>
      <c r="AE225" s="35" t="str">
        <f t="shared" si="63"/>
        <v>295-305</v>
      </c>
      <c r="AF225" s="36" t="str">
        <f t="shared" si="64"/>
        <v>LWS-LTI</v>
      </c>
    </row>
    <row r="226" spans="5:32" x14ac:dyDescent="0.3">
      <c r="E226" s="12">
        <v>40855.895833333336</v>
      </c>
      <c r="F226" s="16">
        <v>6.13</v>
      </c>
      <c r="G226" s="16">
        <v>339.4499969482423</v>
      </c>
      <c r="H226" s="29">
        <v>1.1892165059888704</v>
      </c>
      <c r="I226" s="26">
        <v>296.2</v>
      </c>
      <c r="J226" s="30">
        <v>8.3197389885807507E-2</v>
      </c>
      <c r="K226" s="31">
        <v>0.37965992145127614</v>
      </c>
      <c r="L226" s="108">
        <f ca="1">REWS!R226</f>
        <v>6.2483789395163987</v>
      </c>
      <c r="M226" s="22">
        <f t="shared" si="51"/>
        <v>6.0697213581671159</v>
      </c>
      <c r="N226" s="22">
        <f t="shared" ca="1" si="52"/>
        <v>6.186936232154042</v>
      </c>
      <c r="O226" s="22">
        <f t="shared" si="53"/>
        <v>0.29614497824646119</v>
      </c>
      <c r="P226" s="81">
        <f t="shared" ca="1" si="54"/>
        <v>7</v>
      </c>
      <c r="Q226" s="22">
        <f t="shared" ca="1" si="55"/>
        <v>0.15810768856555701</v>
      </c>
      <c r="R226" s="3">
        <f ca="1">IF(N226&gt;'Power Curve'!$C$37,0,INDEX(Ci,$P226,1)*POWER(1-Q226,3)+INDEX(Ci,$P226,2)*3*Q226*POWER(1-Q226,2)+INDEX(Ci,$P226,3)*3*POWER(Q226,2)*(1-Q226)+INDEX(Ci,$P226,4)*POWER(Q226,3))</f>
        <v>400.0186287450781</v>
      </c>
      <c r="S226" s="3">
        <f t="shared" si="56"/>
        <v>339.4499969482423</v>
      </c>
      <c r="T226" s="3">
        <f t="shared" ca="1" si="57"/>
        <v>60.568631796835803</v>
      </c>
      <c r="U226" s="3">
        <f t="shared" ca="1" si="65"/>
        <v>60.568631796835803</v>
      </c>
      <c r="W226" s="34">
        <f t="shared" si="58"/>
        <v>6</v>
      </c>
      <c r="X226" s="73" t="b">
        <f>COUNTIF('Power Curve'!$D$2:$D$31,W226)&gt;0</f>
        <v>1</v>
      </c>
      <c r="Y226" s="73" t="b">
        <f t="shared" si="59"/>
        <v>0</v>
      </c>
      <c r="Z226" s="73" t="b">
        <f t="shared" si="66"/>
        <v>1</v>
      </c>
      <c r="AA226" s="34" t="str">
        <f t="shared" si="60"/>
        <v>Outer</v>
      </c>
      <c r="AB226" s="35" t="str">
        <f t="shared" si="67"/>
        <v>0.2-0.3</v>
      </c>
      <c r="AC226" s="36" t="str">
        <f t="shared" si="61"/>
        <v>21-22</v>
      </c>
      <c r="AD226" s="36" t="str">
        <f t="shared" si="62"/>
        <v>Nov</v>
      </c>
      <c r="AE226" s="35" t="str">
        <f t="shared" si="63"/>
        <v>295-305</v>
      </c>
      <c r="AF226" s="36" t="str">
        <f t="shared" si="64"/>
        <v>LWS-LTI</v>
      </c>
    </row>
    <row r="227" spans="5:32" x14ac:dyDescent="0.3">
      <c r="E227" s="12">
        <v>40855.902777777781</v>
      </c>
      <c r="F227" s="16">
        <v>6.09</v>
      </c>
      <c r="G227" s="16">
        <v>378.59998703002947</v>
      </c>
      <c r="H227" s="29">
        <v>1.1880224269845714</v>
      </c>
      <c r="I227" s="26">
        <v>297.2</v>
      </c>
      <c r="J227" s="30">
        <v>0.11001642036124795</v>
      </c>
      <c r="K227" s="31">
        <v>0.41970140959817975</v>
      </c>
      <c r="L227" s="108">
        <f ca="1">REWS!R227</f>
        <v>5.997632398276977</v>
      </c>
      <c r="M227" s="22">
        <f t="shared" si="51"/>
        <v>6.0280957607073935</v>
      </c>
      <c r="N227" s="22">
        <f t="shared" ca="1" si="52"/>
        <v>5.9366670663932286</v>
      </c>
      <c r="O227" s="22">
        <f t="shared" si="53"/>
        <v>0.28971160797562945</v>
      </c>
      <c r="P227" s="81">
        <f t="shared" ca="1" si="54"/>
        <v>6</v>
      </c>
      <c r="Q227" s="22">
        <f t="shared" ca="1" si="55"/>
        <v>0.90557595924160772</v>
      </c>
      <c r="R227" s="3">
        <f ca="1">IF(N227&gt;'Power Curve'!$C$37,0,INDEX(Ci,$P227,1)*POWER(1-Q227,3)+INDEX(Ci,$P227,2)*3*Q227*POWER(1-Q227,2)+INDEX(Ci,$P227,3)*3*POWER(Q227,2)*(1-Q227)+INDEX(Ci,$P227,4)*POWER(Q227,3))</f>
        <v>351.70443765240429</v>
      </c>
      <c r="S227" s="3">
        <f t="shared" si="56"/>
        <v>378.59998703002947</v>
      </c>
      <c r="T227" s="3">
        <f t="shared" ca="1" si="57"/>
        <v>-26.895549377625173</v>
      </c>
      <c r="U227" s="3">
        <f t="shared" ca="1" si="65"/>
        <v>26.895549377625173</v>
      </c>
      <c r="W227" s="34">
        <f t="shared" si="58"/>
        <v>6</v>
      </c>
      <c r="X227" s="73" t="b">
        <f>COUNTIF('Power Curve'!$D$2:$D$31,W227)&gt;0</f>
        <v>1</v>
      </c>
      <c r="Y227" s="73" t="b">
        <f t="shared" si="59"/>
        <v>0</v>
      </c>
      <c r="Z227" s="73" t="b">
        <f t="shared" si="66"/>
        <v>1</v>
      </c>
      <c r="AA227" s="34" t="str">
        <f t="shared" si="60"/>
        <v>Outer</v>
      </c>
      <c r="AB227" s="35" t="str">
        <f t="shared" si="67"/>
        <v>0.2-0.3</v>
      </c>
      <c r="AC227" s="36" t="str">
        <f t="shared" si="61"/>
        <v>21-22</v>
      </c>
      <c r="AD227" s="36" t="str">
        <f t="shared" si="62"/>
        <v>Nov</v>
      </c>
      <c r="AE227" s="35" t="str">
        <f t="shared" si="63"/>
        <v>295-305</v>
      </c>
      <c r="AF227" s="36" t="str">
        <f t="shared" si="64"/>
        <v>Inner-TI</v>
      </c>
    </row>
    <row r="228" spans="5:32" x14ac:dyDescent="0.3">
      <c r="E228" s="12">
        <v>40855.909722222219</v>
      </c>
      <c r="F228" s="16">
        <v>6.35</v>
      </c>
      <c r="G228" s="16">
        <v>375.06999969482411</v>
      </c>
      <c r="H228" s="29">
        <v>1.1863207544075276</v>
      </c>
      <c r="I228" s="26">
        <v>299.10000000000002</v>
      </c>
      <c r="J228" s="30">
        <v>0.10708661417322836</v>
      </c>
      <c r="K228" s="31">
        <v>0.37442275808208086</v>
      </c>
      <c r="L228" s="108">
        <f ca="1">REWS!R228</f>
        <v>6.1688190317710516</v>
      </c>
      <c r="M228" s="22">
        <f t="shared" si="51"/>
        <v>6.28245044805979</v>
      </c>
      <c r="N228" s="22">
        <f t="shared" ca="1" si="52"/>
        <v>6.103196833094457</v>
      </c>
      <c r="O228" s="22">
        <f t="shared" si="53"/>
        <v>0.32902294483855327</v>
      </c>
      <c r="P228" s="81">
        <f t="shared" ca="1" si="54"/>
        <v>7</v>
      </c>
      <c r="Q228" s="22">
        <f t="shared" ca="1" si="55"/>
        <v>7.2982716608880352E-2</v>
      </c>
      <c r="R228" s="3">
        <f ca="1">IF(N228&gt;'Power Curve'!$C$37,0,INDEX(Ci,$P228,1)*POWER(1-Q228,3)+INDEX(Ci,$P228,2)*3*Q228*POWER(1-Q228,2)+INDEX(Ci,$P228,3)*3*POWER(Q228,2)*(1-Q228)+INDEX(Ci,$P228,4)*POWER(Q228,3))</f>
        <v>382.93455713470053</v>
      </c>
      <c r="S228" s="3">
        <f t="shared" si="56"/>
        <v>375.06999969482411</v>
      </c>
      <c r="T228" s="3">
        <f t="shared" ca="1" si="57"/>
        <v>7.8645574398764211</v>
      </c>
      <c r="U228" s="3">
        <f t="shared" ca="1" si="65"/>
        <v>7.8645574398764211</v>
      </c>
      <c r="W228" s="34">
        <f t="shared" si="58"/>
        <v>6</v>
      </c>
      <c r="X228" s="73" t="b">
        <f>COUNTIF('Power Curve'!$D$2:$D$31,W228)&gt;0</f>
        <v>1</v>
      </c>
      <c r="Y228" s="73" t="b">
        <f t="shared" si="59"/>
        <v>0</v>
      </c>
      <c r="Z228" s="73" t="b">
        <f t="shared" si="66"/>
        <v>1</v>
      </c>
      <c r="AA228" s="34" t="str">
        <f t="shared" si="60"/>
        <v>Outer</v>
      </c>
      <c r="AB228" s="35" t="str">
        <f t="shared" si="67"/>
        <v>0.3-0.4</v>
      </c>
      <c r="AC228" s="36" t="str">
        <f t="shared" si="61"/>
        <v>21-22</v>
      </c>
      <c r="AD228" s="36" t="str">
        <f t="shared" si="62"/>
        <v>Nov</v>
      </c>
      <c r="AE228" s="35" t="str">
        <f t="shared" si="63"/>
        <v>295-305</v>
      </c>
      <c r="AF228" s="36" t="str">
        <f t="shared" si="64"/>
        <v>Inner-TI</v>
      </c>
    </row>
    <row r="229" spans="5:32" x14ac:dyDescent="0.3">
      <c r="E229" s="12">
        <v>40855.916666666664</v>
      </c>
      <c r="F229" s="16">
        <v>6.17</v>
      </c>
      <c r="G229" s="16">
        <v>373.79999160766602</v>
      </c>
      <c r="H229" s="29">
        <v>1.1841158549529121</v>
      </c>
      <c r="I229" s="26">
        <v>302.5</v>
      </c>
      <c r="J229" s="30">
        <v>7.1312803889789306E-2</v>
      </c>
      <c r="K229" s="31">
        <v>0.30871184175741961</v>
      </c>
      <c r="L229" s="108">
        <f ca="1">REWS!R229</f>
        <v>6.1218284825127904</v>
      </c>
      <c r="M229" s="22">
        <f t="shared" si="51"/>
        <v>6.1005810290002271</v>
      </c>
      <c r="N229" s="22">
        <f t="shared" ca="1" si="52"/>
        <v>6.0529514916062856</v>
      </c>
      <c r="O229" s="22">
        <f t="shared" si="53"/>
        <v>0.30091443985232752</v>
      </c>
      <c r="P229" s="81">
        <f t="shared" ca="1" si="54"/>
        <v>7</v>
      </c>
      <c r="Q229" s="22">
        <f t="shared" ca="1" si="55"/>
        <v>2.1906003219871809E-2</v>
      </c>
      <c r="R229" s="3">
        <f ca="1">IF(N229&gt;'Power Curve'!$C$37,0,INDEX(Ci,$P229,1)*POWER(1-Q229,3)+INDEX(Ci,$P229,2)*3*Q229*POWER(1-Q229,2)+INDEX(Ci,$P229,3)*3*POWER(Q229,2)*(1-Q229)+INDEX(Ci,$P229,4)*POWER(Q229,3))</f>
        <v>373.13240510391358</v>
      </c>
      <c r="S229" s="3">
        <f t="shared" si="56"/>
        <v>373.79999160766602</v>
      </c>
      <c r="T229" s="3">
        <f t="shared" ca="1" si="57"/>
        <v>-0.66758650375243178</v>
      </c>
      <c r="U229" s="3">
        <f t="shared" ca="1" si="65"/>
        <v>0.66758650375243178</v>
      </c>
      <c r="W229" s="34">
        <f t="shared" si="58"/>
        <v>6</v>
      </c>
      <c r="X229" s="73" t="b">
        <f>COUNTIF('Power Curve'!$D$2:$D$31,W229)&gt;0</f>
        <v>1</v>
      </c>
      <c r="Y229" s="73" t="b">
        <f t="shared" si="59"/>
        <v>0</v>
      </c>
      <c r="Z229" s="73" t="b">
        <f t="shared" si="66"/>
        <v>1</v>
      </c>
      <c r="AA229" s="34" t="str">
        <f t="shared" si="60"/>
        <v>Outer</v>
      </c>
      <c r="AB229" s="35" t="str">
        <f t="shared" si="67"/>
        <v>0.3-0.4</v>
      </c>
      <c r="AC229" s="36" t="str">
        <f t="shared" si="61"/>
        <v>22-23</v>
      </c>
      <c r="AD229" s="36" t="str">
        <f t="shared" si="62"/>
        <v>Nov</v>
      </c>
      <c r="AE229" s="35" t="str">
        <f t="shared" si="63"/>
        <v>295-305</v>
      </c>
      <c r="AF229" s="36" t="str">
        <f t="shared" si="64"/>
        <v>LWS-LTI</v>
      </c>
    </row>
    <row r="230" spans="5:32" x14ac:dyDescent="0.3">
      <c r="E230" s="12">
        <v>40855.958333333336</v>
      </c>
      <c r="F230" s="16">
        <v>5.0599999999999996</v>
      </c>
      <c r="G230" s="16">
        <v>165.00999450683591</v>
      </c>
      <c r="H230" s="29">
        <v>1.1854016252368889</v>
      </c>
      <c r="I230" s="26">
        <v>310</v>
      </c>
      <c r="J230" s="30">
        <v>8.3003952569169967E-2</v>
      </c>
      <c r="K230" s="31">
        <v>0.64195820685065808</v>
      </c>
      <c r="L230" s="108">
        <f ca="1">REWS!R230</f>
        <v>4.8420399047104237</v>
      </c>
      <c r="M230" s="22">
        <f t="shared" si="51"/>
        <v>5.0048798964822003</v>
      </c>
      <c r="N230" s="22">
        <f t="shared" ca="1" si="52"/>
        <v>4.7892941061363219</v>
      </c>
      <c r="O230" s="22">
        <f t="shared" si="53"/>
        <v>0.13157029774172024</v>
      </c>
      <c r="P230" s="81">
        <f t="shared" ca="1" si="54"/>
        <v>5</v>
      </c>
      <c r="Q230" s="22">
        <f t="shared" ca="1" si="55"/>
        <v>0.7269199848921466</v>
      </c>
      <c r="R230" s="3">
        <f ca="1">IF(N230&gt;'Power Curve'!$C$37,0,INDEX(Ci,$P230,1)*POWER(1-Q230,3)+INDEX(Ci,$P230,2)*3*Q230*POWER(1-Q230,2)+INDEX(Ci,$P230,3)*3*POWER(Q230,2)*(1-Q230)+INDEX(Ci,$P230,4)*POWER(Q230,3))</f>
        <v>171.34668163686518</v>
      </c>
      <c r="S230" s="3">
        <f t="shared" si="56"/>
        <v>165.00999450683591</v>
      </c>
      <c r="T230" s="3">
        <f t="shared" ca="1" si="57"/>
        <v>6.3366871300292757</v>
      </c>
      <c r="U230" s="3">
        <f t="shared" ca="1" si="65"/>
        <v>6.3366871300292757</v>
      </c>
      <c r="W230" s="34">
        <f t="shared" si="58"/>
        <v>5</v>
      </c>
      <c r="X230" s="73" t="b">
        <f>COUNTIF('Power Curve'!$D$2:$D$31,W230)&gt;0</f>
        <v>1</v>
      </c>
      <c r="Y230" s="73" t="b">
        <f t="shared" si="59"/>
        <v>0</v>
      </c>
      <c r="Z230" s="73" t="b">
        <f t="shared" si="66"/>
        <v>1</v>
      </c>
      <c r="AA230" s="34" t="str">
        <f t="shared" si="60"/>
        <v>Outer</v>
      </c>
      <c r="AB230" s="35" t="str">
        <f t="shared" si="67"/>
        <v>0.1-0.2</v>
      </c>
      <c r="AC230" s="36" t="str">
        <f t="shared" si="61"/>
        <v>23-24</v>
      </c>
      <c r="AD230" s="36" t="str">
        <f t="shared" si="62"/>
        <v>Nov</v>
      </c>
      <c r="AE230" s="35" t="str">
        <f t="shared" si="63"/>
        <v>305-315</v>
      </c>
      <c r="AF230" s="36" t="str">
        <f t="shared" si="64"/>
        <v>LWS-LTI</v>
      </c>
    </row>
    <row r="231" spans="5:32" x14ac:dyDescent="0.3">
      <c r="E231" s="12">
        <v>40855.965277777781</v>
      </c>
      <c r="F231" s="16">
        <v>4.84</v>
      </c>
      <c r="G231" s="16">
        <v>153.77999496459981</v>
      </c>
      <c r="H231" s="29">
        <v>1.186590126343021</v>
      </c>
      <c r="I231" s="26">
        <v>310.2</v>
      </c>
      <c r="J231" s="30">
        <v>6.4049586776859499E-2</v>
      </c>
      <c r="K231" s="31">
        <v>0.51270085555640554</v>
      </c>
      <c r="L231" s="108">
        <f ca="1">REWS!R231</f>
        <v>4.8146891755714272</v>
      </c>
      <c r="M231" s="22">
        <f t="shared" si="51"/>
        <v>4.7888758195681653</v>
      </c>
      <c r="N231" s="22">
        <f t="shared" ca="1" si="52"/>
        <v>4.7638323495104533</v>
      </c>
      <c r="O231" s="22">
        <f t="shared" si="53"/>
        <v>9.818617134829509E-2</v>
      </c>
      <c r="P231" s="81">
        <f t="shared" ca="1" si="54"/>
        <v>5</v>
      </c>
      <c r="Q231" s="22">
        <f t="shared" ca="1" si="55"/>
        <v>0.69780497904975014</v>
      </c>
      <c r="R231" s="3">
        <f ca="1">IF(N231&gt;'Power Curve'!$C$37,0,INDEX(Ci,$P231,1)*POWER(1-Q231,3)+INDEX(Ci,$P231,2)*3*Q231*POWER(1-Q231,2)+INDEX(Ci,$P231,3)*3*POWER(Q231,2)*(1-Q231)+INDEX(Ci,$P231,4)*POWER(Q231,3))</f>
        <v>166.86468172251887</v>
      </c>
      <c r="S231" s="3">
        <f t="shared" si="56"/>
        <v>153.77999496459981</v>
      </c>
      <c r="T231" s="3">
        <f t="shared" ca="1" si="57"/>
        <v>13.084686757919059</v>
      </c>
      <c r="U231" s="3">
        <f t="shared" ca="1" si="65"/>
        <v>13.084686757919059</v>
      </c>
      <c r="W231" s="34">
        <f t="shared" si="58"/>
        <v>5</v>
      </c>
      <c r="X231" s="73" t="b">
        <f>COUNTIF('Power Curve'!$D$2:$D$31,W231)&gt;0</f>
        <v>1</v>
      </c>
      <c r="Y231" s="73" t="b">
        <f t="shared" si="59"/>
        <v>0</v>
      </c>
      <c r="Z231" s="73" t="b">
        <f t="shared" si="66"/>
        <v>1</v>
      </c>
      <c r="AA231" s="34" t="str">
        <f t="shared" si="60"/>
        <v>Outer</v>
      </c>
      <c r="AB231" s="35" t="str">
        <f t="shared" si="67"/>
        <v>0.0-0.1</v>
      </c>
      <c r="AC231" s="36" t="str">
        <f t="shared" si="61"/>
        <v>23-24</v>
      </c>
      <c r="AD231" s="36" t="str">
        <f t="shared" si="62"/>
        <v>Nov</v>
      </c>
      <c r="AE231" s="35" t="str">
        <f t="shared" si="63"/>
        <v>305-315</v>
      </c>
      <c r="AF231" s="36" t="str">
        <f t="shared" si="64"/>
        <v>LWS-LTI</v>
      </c>
    </row>
    <row r="232" spans="5:32" x14ac:dyDescent="0.3">
      <c r="E232" s="12">
        <v>40855.972222222219</v>
      </c>
      <c r="F232" s="16">
        <v>4.13</v>
      </c>
      <c r="G232" s="16">
        <v>86.479997634888207</v>
      </c>
      <c r="H232" s="29">
        <v>1.1860804778964646</v>
      </c>
      <c r="I232" s="26">
        <v>310.39999999999998</v>
      </c>
      <c r="J232" s="30">
        <v>0.13317191283292978</v>
      </c>
      <c r="K232" s="31">
        <v>0.61651906529372758</v>
      </c>
      <c r="L232" s="108">
        <f ca="1">REWS!R232</f>
        <v>4.1269651127368014</v>
      </c>
      <c r="M232" s="22">
        <f t="shared" si="51"/>
        <v>4.0857903153784694</v>
      </c>
      <c r="N232" s="22">
        <f t="shared" ca="1" si="52"/>
        <v>4.0827879151391855</v>
      </c>
      <c r="O232" s="22">
        <f t="shared" si="53"/>
        <v>-1.0477959776392742E-2</v>
      </c>
      <c r="P232" s="81">
        <f t="shared" ca="1" si="54"/>
        <v>4</v>
      </c>
      <c r="Q232" s="22">
        <f t="shared" ca="1" si="55"/>
        <v>0.9495594773794227</v>
      </c>
      <c r="R232" s="3">
        <f ca="1">IF(N232&gt;'Power Curve'!$C$37,0,INDEX(Ci,$P232,1)*POWER(1-Q232,3)+INDEX(Ci,$P232,2)*3*Q232*POWER(1-Q232,2)+INDEX(Ci,$P232,3)*3*POWER(Q232,2)*(1-Q232)+INDEX(Ci,$P232,4)*POWER(Q232,3))</f>
        <v>71.47231312102285</v>
      </c>
      <c r="S232" s="3">
        <f t="shared" si="56"/>
        <v>86.479997634888207</v>
      </c>
      <c r="T232" s="3">
        <f t="shared" ca="1" si="57"/>
        <v>-15.007684513865357</v>
      </c>
      <c r="U232" s="3">
        <f t="shared" ca="1" si="65"/>
        <v>15.007684513865357</v>
      </c>
      <c r="W232" s="34">
        <f t="shared" si="58"/>
        <v>4</v>
      </c>
      <c r="X232" s="73" t="b">
        <f>COUNTIF('Power Curve'!$D$2:$D$31,W232)&gt;0</f>
        <v>1</v>
      </c>
      <c r="Y232" s="73" t="b">
        <f t="shared" si="59"/>
        <v>0</v>
      </c>
      <c r="Z232" s="73" t="b">
        <f t="shared" si="66"/>
        <v>1</v>
      </c>
      <c r="AA232" s="34" t="str">
        <f t="shared" si="60"/>
        <v>Outer</v>
      </c>
      <c r="AB232" s="35" t="str">
        <f t="shared" si="67"/>
        <v>-0.1-0.0</v>
      </c>
      <c r="AC232" s="36" t="str">
        <f t="shared" si="61"/>
        <v>23-24</v>
      </c>
      <c r="AD232" s="36" t="str">
        <f t="shared" si="62"/>
        <v>Nov</v>
      </c>
      <c r="AE232" s="35" t="str">
        <f t="shared" si="63"/>
        <v>305-315</v>
      </c>
      <c r="AF232" s="36" t="str">
        <f t="shared" si="64"/>
        <v>Inner-TI</v>
      </c>
    </row>
    <row r="233" spans="5:32" x14ac:dyDescent="0.3">
      <c r="E233" s="12">
        <v>40874.694444444445</v>
      </c>
      <c r="F233" s="16">
        <v>8.98</v>
      </c>
      <c r="G233" s="16">
        <v>1325.9399719238331</v>
      </c>
      <c r="H233" s="29">
        <v>1.169460020756967</v>
      </c>
      <c r="I233" s="26">
        <v>314.3</v>
      </c>
      <c r="J233" s="30">
        <v>0.11358574610244988</v>
      </c>
      <c r="K233" s="31">
        <v>0.2567009390971372</v>
      </c>
      <c r="L233" s="108">
        <f ca="1">REWS!R233</f>
        <v>8.9793602352371753</v>
      </c>
      <c r="M233" s="22">
        <f t="shared" si="51"/>
        <v>8.8421816704504845</v>
      </c>
      <c r="N233" s="22">
        <f t="shared" ca="1" si="52"/>
        <v>8.8415517243191637</v>
      </c>
      <c r="O233" s="22">
        <f t="shared" si="53"/>
        <v>0.72463765675668346</v>
      </c>
      <c r="P233" s="81">
        <f t="shared" ca="1" si="54"/>
        <v>9</v>
      </c>
      <c r="Q233" s="22">
        <f t="shared" ca="1" si="55"/>
        <v>0.83248987806205976</v>
      </c>
      <c r="R233" s="3">
        <f ca="1">IF(N233&gt;'Power Curve'!$C$37,0,INDEX(Ci,$P233,1)*POWER(1-Q233,3)+INDEX(Ci,$P233,2)*3*Q233*POWER(1-Q233,2)+INDEX(Ci,$P233,3)*3*POWER(Q233,2)*(1-Q233)+INDEX(Ci,$P233,4)*POWER(Q233,3))</f>
        <v>1143.3463543582407</v>
      </c>
      <c r="S233" s="3">
        <f t="shared" si="56"/>
        <v>1325.9399719238331</v>
      </c>
      <c r="T233" s="3">
        <f t="shared" ca="1" si="57"/>
        <v>-182.59361756559247</v>
      </c>
      <c r="U233" s="3">
        <f t="shared" ca="1" si="65"/>
        <v>182.59361756559247</v>
      </c>
      <c r="W233" s="34">
        <f t="shared" si="58"/>
        <v>9</v>
      </c>
      <c r="X233" s="73" t="b">
        <f>COUNTIF('Power Curve'!$D$2:$D$31,W233)&gt;0</f>
        <v>1</v>
      </c>
      <c r="Y233" s="73" t="b">
        <f t="shared" si="59"/>
        <v>0</v>
      </c>
      <c r="Z233" s="73" t="b">
        <f t="shared" si="66"/>
        <v>1</v>
      </c>
      <c r="AA233" s="34" t="str">
        <f t="shared" si="60"/>
        <v>Inner</v>
      </c>
      <c r="AB233" s="35" t="str">
        <f t="shared" si="67"/>
        <v>0.7-0.8</v>
      </c>
      <c r="AC233" s="36" t="str">
        <f t="shared" si="61"/>
        <v>16-17</v>
      </c>
      <c r="AD233" s="36" t="str">
        <f t="shared" si="62"/>
        <v>Nov</v>
      </c>
      <c r="AE233" s="35" t="str">
        <f t="shared" si="63"/>
        <v>305-315</v>
      </c>
      <c r="AF233" s="36" t="str">
        <f t="shared" si="64"/>
        <v>Inner-TI</v>
      </c>
    </row>
    <row r="234" spans="5:32" x14ac:dyDescent="0.3">
      <c r="E234" s="12">
        <v>40874.701388888891</v>
      </c>
      <c r="F234" s="16">
        <v>8.8800000000000008</v>
      </c>
      <c r="G234" s="16">
        <v>1236.920051574712</v>
      </c>
      <c r="H234" s="29">
        <v>1.1691554278035385</v>
      </c>
      <c r="I234" s="26">
        <v>312.39999999999998</v>
      </c>
      <c r="J234" s="30">
        <v>0.1306306306306306</v>
      </c>
      <c r="K234" s="31">
        <v>0.27644958034920569</v>
      </c>
      <c r="L234" s="108">
        <f ca="1">REWS!R234</f>
        <v>8.8741329865663143</v>
      </c>
      <c r="M234" s="22">
        <f t="shared" si="51"/>
        <v>8.7429572118244323</v>
      </c>
      <c r="N234" s="22">
        <f t="shared" ca="1" si="52"/>
        <v>8.7371807425212875</v>
      </c>
      <c r="O234" s="22">
        <f t="shared" si="53"/>
        <v>0.70930219681807494</v>
      </c>
      <c r="P234" s="81">
        <f t="shared" ca="1" si="54"/>
        <v>9</v>
      </c>
      <c r="Q234" s="22">
        <f t="shared" ca="1" si="55"/>
        <v>0.72816603370500221</v>
      </c>
      <c r="R234" s="3">
        <f ca="1">IF(N234&gt;'Power Curve'!$C$37,0,INDEX(Ci,$P234,1)*POWER(1-Q234,3)+INDEX(Ci,$P234,2)*3*Q234*POWER(1-Q234,2)+INDEX(Ci,$P234,3)*3*POWER(Q234,2)*(1-Q234)+INDEX(Ci,$P234,4)*POWER(Q234,3))</f>
        <v>1109.3296823633063</v>
      </c>
      <c r="S234" s="3">
        <f t="shared" si="56"/>
        <v>1236.920051574712</v>
      </c>
      <c r="T234" s="3">
        <f t="shared" ca="1" si="57"/>
        <v>-127.59036921140569</v>
      </c>
      <c r="U234" s="3">
        <f t="shared" ca="1" si="65"/>
        <v>127.59036921140569</v>
      </c>
      <c r="W234" s="34">
        <f t="shared" si="58"/>
        <v>9</v>
      </c>
      <c r="X234" s="73" t="b">
        <f>COUNTIF('Power Curve'!$D$2:$D$31,W234)&gt;0</f>
        <v>1</v>
      </c>
      <c r="Y234" s="73" t="b">
        <f t="shared" si="59"/>
        <v>0</v>
      </c>
      <c r="Z234" s="73" t="b">
        <f t="shared" si="66"/>
        <v>1</v>
      </c>
      <c r="AA234" s="34" t="str">
        <f t="shared" si="60"/>
        <v>Inner</v>
      </c>
      <c r="AB234" s="35" t="str">
        <f t="shared" si="67"/>
        <v>0.7-0.8</v>
      </c>
      <c r="AC234" s="36" t="str">
        <f t="shared" si="61"/>
        <v>16-17</v>
      </c>
      <c r="AD234" s="36" t="str">
        <f t="shared" si="62"/>
        <v>Nov</v>
      </c>
      <c r="AE234" s="35" t="str">
        <f t="shared" si="63"/>
        <v>305-315</v>
      </c>
      <c r="AF234" s="36" t="str">
        <f t="shared" si="64"/>
        <v>Inner-TI</v>
      </c>
    </row>
    <row r="235" spans="5:32" x14ac:dyDescent="0.3">
      <c r="E235" s="12">
        <v>40875.263888888891</v>
      </c>
      <c r="F235" s="16">
        <v>19.559999999999999</v>
      </c>
      <c r="G235" s="16">
        <v>1977.8900299072241</v>
      </c>
      <c r="H235" s="29">
        <v>1.1705372825995783</v>
      </c>
      <c r="I235" s="26">
        <v>267.10000000000002</v>
      </c>
      <c r="J235" s="30">
        <v>0.15030674846625769</v>
      </c>
      <c r="K235" s="31">
        <v>0.13597941056914412</v>
      </c>
      <c r="L235" s="108">
        <f ca="1">REWS!R235</f>
        <v>19.673944720734088</v>
      </c>
      <c r="M235" s="22">
        <f t="shared" si="51"/>
        <v>19.265719721018375</v>
      </c>
      <c r="N235" s="22">
        <f t="shared" ca="1" si="52"/>
        <v>19.37795014296892</v>
      </c>
      <c r="O235" s="22">
        <f t="shared" si="53"/>
        <v>2.3356290635777857</v>
      </c>
      <c r="P235" s="81">
        <f t="shared" ca="1" si="54"/>
        <v>21</v>
      </c>
      <c r="Q235" s="22">
        <f t="shared" ca="1" si="55"/>
        <v>0.35476199587795704</v>
      </c>
      <c r="R235" s="3">
        <f ca="1">IF(N235&gt;'Power Curve'!$C$37,0,INDEX(Ci,$P235,1)*POWER(1-Q235,3)+INDEX(Ci,$P235,2)*3*Q235*POWER(1-Q235,2)+INDEX(Ci,$P235,3)*3*POWER(Q235,2)*(1-Q235)+INDEX(Ci,$P235,4)*POWER(Q235,3))</f>
        <v>1987.5687206866485</v>
      </c>
      <c r="S235" s="3">
        <f t="shared" si="56"/>
        <v>1977.8900299072241</v>
      </c>
      <c r="T235" s="3">
        <f t="shared" ca="1" si="57"/>
        <v>9.6786907794244144</v>
      </c>
      <c r="U235" s="3">
        <f t="shared" ca="1" si="65"/>
        <v>9.6786907794244144</v>
      </c>
      <c r="W235" s="34">
        <f t="shared" si="58"/>
        <v>19</v>
      </c>
      <c r="X235" s="73" t="b">
        <f>COUNTIF('Power Curve'!$D$2:$D$31,W235)&gt;0</f>
        <v>1</v>
      </c>
      <c r="Y235" s="73" t="b">
        <f t="shared" si="59"/>
        <v>0</v>
      </c>
      <c r="Z235" s="73" t="b">
        <f t="shared" si="66"/>
        <v>1</v>
      </c>
      <c r="AA235" s="34" t="str">
        <f t="shared" si="60"/>
        <v>Outer</v>
      </c>
      <c r="AB235" s="35" t="str">
        <f t="shared" si="67"/>
        <v>2.3-2.4</v>
      </c>
      <c r="AC235" s="36" t="str">
        <f t="shared" si="61"/>
        <v>6-7</v>
      </c>
      <c r="AD235" s="36" t="str">
        <f t="shared" si="62"/>
        <v>Nov</v>
      </c>
      <c r="AE235" s="35" t="str">
        <f t="shared" si="63"/>
        <v>265-275</v>
      </c>
      <c r="AF235" s="36" t="str">
        <f t="shared" si="64"/>
        <v>HWS-HTI</v>
      </c>
    </row>
    <row r="236" spans="5:32" x14ac:dyDescent="0.3">
      <c r="E236" s="12">
        <v>40875.291666666664</v>
      </c>
      <c r="F236" s="16">
        <v>21.32</v>
      </c>
      <c r="G236" s="16">
        <v>1993.7499694824269</v>
      </c>
      <c r="H236" s="29">
        <v>1.1728969452894333</v>
      </c>
      <c r="I236" s="26">
        <v>265.10000000000002</v>
      </c>
      <c r="J236" s="30">
        <v>0.13742964352720452</v>
      </c>
      <c r="K236" s="31">
        <v>0.16034056977154093</v>
      </c>
      <c r="L236" s="108">
        <f ca="1">REWS!R236</f>
        <v>21.3269376224243</v>
      </c>
      <c r="M236" s="22">
        <f t="shared" si="51"/>
        <v>21.013341692335814</v>
      </c>
      <c r="N236" s="22">
        <f t="shared" ca="1" si="52"/>
        <v>21.020179526788638</v>
      </c>
      <c r="O236" s="22">
        <f t="shared" si="53"/>
        <v>2.6057296728436352</v>
      </c>
      <c r="P236" s="81">
        <f t="shared" ca="1" si="54"/>
        <v>23</v>
      </c>
      <c r="Q236" s="22">
        <f t="shared" ca="1" si="55"/>
        <v>2.0179526788638213E-2</v>
      </c>
      <c r="R236" s="3">
        <f ca="1">IF(N236&gt;'Power Curve'!$C$37,0,INDEX(Ci,$P236,1)*POWER(1-Q236,3)+INDEX(Ci,$P236,2)*3*Q236*POWER(1-Q236,2)+INDEX(Ci,$P236,3)*3*POWER(Q236,2)*(1-Q236)+INDEX(Ci,$P236,4)*POWER(Q236,3))</f>
        <v>1989.4713307698573</v>
      </c>
      <c r="S236" s="3" t="str">
        <f t="shared" si="56"/>
        <v/>
      </c>
      <c r="T236" s="3" t="str">
        <f t="shared" si="57"/>
        <v/>
      </c>
      <c r="U236" s="3" t="str">
        <f t="shared" si="65"/>
        <v/>
      </c>
      <c r="W236" s="34">
        <f t="shared" si="58"/>
        <v>21</v>
      </c>
      <c r="X236" s="73" t="b">
        <f>COUNTIF('Power Curve'!$D$2:$D$31,W236)&gt;0</f>
        <v>0</v>
      </c>
      <c r="Y236" s="73" t="b">
        <f t="shared" si="59"/>
        <v>0</v>
      </c>
      <c r="Z236" s="73" t="b">
        <f t="shared" si="66"/>
        <v>0</v>
      </c>
      <c r="AA236" s="34" t="str">
        <f t="shared" si="60"/>
        <v/>
      </c>
      <c r="AB236" s="35" t="str">
        <f t="shared" si="67"/>
        <v/>
      </c>
      <c r="AC236" s="36" t="str">
        <f t="shared" si="61"/>
        <v/>
      </c>
      <c r="AD236" s="36" t="str">
        <f t="shared" si="62"/>
        <v/>
      </c>
      <c r="AE236" s="35" t="str">
        <f t="shared" si="63"/>
        <v/>
      </c>
      <c r="AF236" s="36" t="str">
        <f t="shared" si="64"/>
        <v/>
      </c>
    </row>
    <row r="237" spans="5:32" x14ac:dyDescent="0.3">
      <c r="E237" s="12">
        <v>40875.409722222219</v>
      </c>
      <c r="F237" s="16">
        <v>16.989999999999998</v>
      </c>
      <c r="G237" s="16">
        <v>1996.9100189209009</v>
      </c>
      <c r="H237" s="29">
        <v>1.1731489049246437</v>
      </c>
      <c r="I237" s="26">
        <v>265.2</v>
      </c>
      <c r="J237" s="30">
        <v>0.12831077104178931</v>
      </c>
      <c r="K237" s="31">
        <v>0.25319407315193465</v>
      </c>
      <c r="L237" s="108">
        <f ca="1">REWS!R237</f>
        <v>16.881965292270515</v>
      </c>
      <c r="M237" s="22">
        <f t="shared" si="51"/>
        <v>16.74682167377027</v>
      </c>
      <c r="N237" s="22">
        <f t="shared" ca="1" si="52"/>
        <v>16.640333269713558</v>
      </c>
      <c r="O237" s="22">
        <f t="shared" si="53"/>
        <v>1.9463252505069382</v>
      </c>
      <c r="P237" s="81">
        <f t="shared" ca="1" si="54"/>
        <v>17</v>
      </c>
      <c r="Q237" s="22">
        <f t="shared" ca="1" si="55"/>
        <v>0.6495895400870455</v>
      </c>
      <c r="R237" s="3">
        <f ca="1">IF(N237&gt;'Power Curve'!$C$37,0,INDEX(Ci,$P237,1)*POWER(1-Q237,3)+INDEX(Ci,$P237,2)*3*Q237*POWER(1-Q237,2)+INDEX(Ci,$P237,3)*3*POWER(Q237,2)*(1-Q237)+INDEX(Ci,$P237,4)*POWER(Q237,3))</f>
        <v>1984.6297848483691</v>
      </c>
      <c r="S237" s="3">
        <f t="shared" si="56"/>
        <v>1996.9100189209009</v>
      </c>
      <c r="T237" s="3">
        <f t="shared" ca="1" si="57"/>
        <v>-12.280234072531812</v>
      </c>
      <c r="U237" s="3">
        <f t="shared" ca="1" si="65"/>
        <v>12.280234072531812</v>
      </c>
      <c r="W237" s="34">
        <f t="shared" si="58"/>
        <v>17</v>
      </c>
      <c r="X237" s="73" t="b">
        <f>COUNTIF('Power Curve'!$D$2:$D$31,W237)&gt;0</f>
        <v>1</v>
      </c>
      <c r="Y237" s="73" t="b">
        <f t="shared" si="59"/>
        <v>0</v>
      </c>
      <c r="Z237" s="73" t="b">
        <f t="shared" si="66"/>
        <v>1</v>
      </c>
      <c r="AA237" s="34" t="str">
        <f t="shared" si="60"/>
        <v>Inner</v>
      </c>
      <c r="AB237" s="35" t="str">
        <f t="shared" si="67"/>
        <v>1.9-2.0</v>
      </c>
      <c r="AC237" s="36" t="str">
        <f t="shared" si="61"/>
        <v>9-10</v>
      </c>
      <c r="AD237" s="36" t="str">
        <f t="shared" si="62"/>
        <v>Nov</v>
      </c>
      <c r="AE237" s="35" t="str">
        <f t="shared" si="63"/>
        <v>265-275</v>
      </c>
      <c r="AF237" s="36" t="str">
        <f t="shared" si="64"/>
        <v>Inner-TI</v>
      </c>
    </row>
    <row r="238" spans="5:32" x14ac:dyDescent="0.3">
      <c r="E238" s="12">
        <v>40875.416666666664</v>
      </c>
      <c r="F238" s="16">
        <v>17.86</v>
      </c>
      <c r="G238" s="16">
        <v>1992.6899719238331</v>
      </c>
      <c r="H238" s="29">
        <v>1.1717234504200977</v>
      </c>
      <c r="I238" s="26">
        <v>267.8</v>
      </c>
      <c r="J238" s="30">
        <v>0.10302351623740202</v>
      </c>
      <c r="K238" s="31">
        <v>0.20421763861035686</v>
      </c>
      <c r="L238" s="108">
        <f ca="1">REWS!R238</f>
        <v>17.745489955941263</v>
      </c>
      <c r="M238" s="22">
        <f t="shared" si="51"/>
        <v>17.597236287914701</v>
      </c>
      <c r="N238" s="22">
        <f t="shared" ca="1" si="52"/>
        <v>17.484410963018782</v>
      </c>
      <c r="O238" s="22">
        <f t="shared" si="53"/>
        <v>2.0777595705022605</v>
      </c>
      <c r="P238" s="81">
        <f t="shared" ca="1" si="54"/>
        <v>18</v>
      </c>
      <c r="Q238" s="22">
        <f t="shared" ca="1" si="55"/>
        <v>0.535315660837129</v>
      </c>
      <c r="R238" s="3">
        <f ca="1">IF(N238&gt;'Power Curve'!$C$37,0,INDEX(Ci,$P238,1)*POWER(1-Q238,3)+INDEX(Ci,$P238,2)*3*Q238*POWER(1-Q238,2)+INDEX(Ci,$P238,3)*3*POWER(Q238,2)*(1-Q238)+INDEX(Ci,$P238,4)*POWER(Q238,3))</f>
        <v>1982.2849904803804</v>
      </c>
      <c r="S238" s="3">
        <f t="shared" si="56"/>
        <v>1992.6899719238331</v>
      </c>
      <c r="T238" s="3">
        <f t="shared" ca="1" si="57"/>
        <v>-10.404981443452698</v>
      </c>
      <c r="U238" s="3">
        <f t="shared" ca="1" si="65"/>
        <v>10.404981443452698</v>
      </c>
      <c r="W238" s="34">
        <f t="shared" si="58"/>
        <v>18</v>
      </c>
      <c r="X238" s="73" t="b">
        <f>COUNTIF('Power Curve'!$D$2:$D$31,W238)&gt;0</f>
        <v>1</v>
      </c>
      <c r="Y238" s="73" t="b">
        <f t="shared" si="59"/>
        <v>0</v>
      </c>
      <c r="Z238" s="73" t="b">
        <f t="shared" si="66"/>
        <v>1</v>
      </c>
      <c r="AA238" s="34" t="str">
        <f t="shared" si="60"/>
        <v>Inner</v>
      </c>
      <c r="AB238" s="35" t="str">
        <f t="shared" si="67"/>
        <v>2.0-2.1</v>
      </c>
      <c r="AC238" s="36" t="str">
        <f t="shared" si="61"/>
        <v>10-11</v>
      </c>
      <c r="AD238" s="36" t="str">
        <f t="shared" si="62"/>
        <v>Nov</v>
      </c>
      <c r="AE238" s="35" t="str">
        <f t="shared" si="63"/>
        <v>265-275</v>
      </c>
      <c r="AF238" s="36" t="str">
        <f t="shared" si="64"/>
        <v>Inner-TI</v>
      </c>
    </row>
    <row r="239" spans="5:32" x14ac:dyDescent="0.3">
      <c r="E239" s="12">
        <v>40875.4375</v>
      </c>
      <c r="F239" s="16">
        <v>18.920000000000002</v>
      </c>
      <c r="G239" s="16">
        <v>1987.110046386719</v>
      </c>
      <c r="H239" s="29">
        <v>1.168278244701406</v>
      </c>
      <c r="I239" s="26">
        <v>276.39999999999998</v>
      </c>
      <c r="J239" s="30">
        <v>0.15803382663847779</v>
      </c>
      <c r="K239" s="31">
        <v>0.17560976777035539</v>
      </c>
      <c r="L239" s="108">
        <f ca="1">REWS!R239</f>
        <v>18.893035428849807</v>
      </c>
      <c r="M239" s="22">
        <f t="shared" si="51"/>
        <v>18.623352588034411</v>
      </c>
      <c r="N239" s="22">
        <f t="shared" ca="1" si="52"/>
        <v>18.596810795438468</v>
      </c>
      <c r="O239" s="22">
        <f t="shared" si="53"/>
        <v>2.2363491524534536</v>
      </c>
      <c r="P239" s="81">
        <f t="shared" ca="1" si="54"/>
        <v>20</v>
      </c>
      <c r="Q239" s="22">
        <f t="shared" ca="1" si="55"/>
        <v>0.18720506415357835</v>
      </c>
      <c r="R239" s="3">
        <f ca="1">IF(N239&gt;'Power Curve'!$C$37,0,INDEX(Ci,$P239,1)*POWER(1-Q239,3)+INDEX(Ci,$P239,2)*3*Q239*POWER(1-Q239,2)+INDEX(Ci,$P239,3)*3*POWER(Q239,2)*(1-Q239)+INDEX(Ci,$P239,4)*POWER(Q239,3))</f>
        <v>1989.4713307698573</v>
      </c>
      <c r="S239" s="3">
        <f t="shared" si="56"/>
        <v>1987.110046386719</v>
      </c>
      <c r="T239" s="3">
        <f t="shared" ca="1" si="57"/>
        <v>2.3612843831383543</v>
      </c>
      <c r="U239" s="3">
        <f t="shared" ca="1" si="65"/>
        <v>2.3612843831383543</v>
      </c>
      <c r="W239" s="34">
        <f t="shared" si="58"/>
        <v>19</v>
      </c>
      <c r="X239" s="73" t="b">
        <f>COUNTIF('Power Curve'!$D$2:$D$31,W239)&gt;0</f>
        <v>1</v>
      </c>
      <c r="Y239" s="73" t="b">
        <f t="shared" si="59"/>
        <v>0</v>
      </c>
      <c r="Z239" s="73" t="b">
        <f t="shared" si="66"/>
        <v>1</v>
      </c>
      <c r="AA239" s="34" t="str">
        <f t="shared" si="60"/>
        <v>Outer</v>
      </c>
      <c r="AB239" s="35" t="str">
        <f t="shared" si="67"/>
        <v>2.2-2.3</v>
      </c>
      <c r="AC239" s="36" t="str">
        <f t="shared" si="61"/>
        <v>10-11</v>
      </c>
      <c r="AD239" s="36" t="str">
        <f t="shared" si="62"/>
        <v>Nov</v>
      </c>
      <c r="AE239" s="35" t="str">
        <f t="shared" si="63"/>
        <v>275-285</v>
      </c>
      <c r="AF239" s="36" t="str">
        <f t="shared" si="64"/>
        <v>HWS-HTI</v>
      </c>
    </row>
    <row r="240" spans="5:32" x14ac:dyDescent="0.3">
      <c r="E240" s="12">
        <v>40875.458333333336</v>
      </c>
      <c r="F240" s="16">
        <v>21.01</v>
      </c>
      <c r="G240" s="16">
        <v>1998.280029296878</v>
      </c>
      <c r="H240" s="29">
        <v>1.1697566503926802</v>
      </c>
      <c r="I240" s="26">
        <v>279.8</v>
      </c>
      <c r="J240" s="30">
        <v>0.13660161827701095</v>
      </c>
      <c r="K240" s="31">
        <v>0.16390542901086869</v>
      </c>
      <c r="L240" s="108">
        <f ca="1">REWS!R240</f>
        <v>21.164733036341296</v>
      </c>
      <c r="M240" s="22">
        <f t="shared" si="51"/>
        <v>20.689303181919495</v>
      </c>
      <c r="N240" s="22">
        <f t="shared" ca="1" si="52"/>
        <v>20.841674371882561</v>
      </c>
      <c r="O240" s="22">
        <f t="shared" si="53"/>
        <v>2.5556484764948233</v>
      </c>
      <c r="P240" s="81">
        <f t="shared" ca="1" si="54"/>
        <v>22</v>
      </c>
      <c r="Q240" s="22">
        <f t="shared" ca="1" si="55"/>
        <v>0.84902358587988214</v>
      </c>
      <c r="R240" s="3">
        <f ca="1">IF(N240&gt;'Power Curve'!$C$37,0,INDEX(Ci,$P240,1)*POWER(1-Q240,3)+INDEX(Ci,$P240,2)*3*Q240*POWER(1-Q240,2)+INDEX(Ci,$P240,3)*3*POWER(Q240,2)*(1-Q240)+INDEX(Ci,$P240,4)*POWER(Q240,3))</f>
        <v>1989.0654321089655</v>
      </c>
      <c r="S240" s="3" t="str">
        <f t="shared" si="56"/>
        <v/>
      </c>
      <c r="T240" s="3" t="str">
        <f t="shared" si="57"/>
        <v/>
      </c>
      <c r="U240" s="3" t="str">
        <f t="shared" si="65"/>
        <v/>
      </c>
      <c r="W240" s="34">
        <f t="shared" si="58"/>
        <v>21</v>
      </c>
      <c r="X240" s="73" t="b">
        <f>COUNTIF('Power Curve'!$D$2:$D$31,W240)&gt;0</f>
        <v>0</v>
      </c>
      <c r="Y240" s="73" t="b">
        <f t="shared" si="59"/>
        <v>0</v>
      </c>
      <c r="Z240" s="73" t="b">
        <f t="shared" si="66"/>
        <v>0</v>
      </c>
      <c r="AA240" s="34" t="str">
        <f t="shared" si="60"/>
        <v/>
      </c>
      <c r="AB240" s="35" t="str">
        <f t="shared" si="67"/>
        <v/>
      </c>
      <c r="AC240" s="36" t="str">
        <f t="shared" si="61"/>
        <v/>
      </c>
      <c r="AD240" s="36" t="str">
        <f t="shared" si="62"/>
        <v/>
      </c>
      <c r="AE240" s="35" t="str">
        <f t="shared" si="63"/>
        <v/>
      </c>
      <c r="AF240" s="36" t="str">
        <f t="shared" si="64"/>
        <v/>
      </c>
    </row>
    <row r="241" spans="5:32" x14ac:dyDescent="0.3">
      <c r="E241" s="12">
        <v>40875.5</v>
      </c>
      <c r="F241" s="16">
        <v>20.37</v>
      </c>
      <c r="G241" s="16">
        <v>1995.440002441411</v>
      </c>
      <c r="H241" s="29">
        <v>1.1729122497114199</v>
      </c>
      <c r="I241" s="26">
        <v>285.89999999999998</v>
      </c>
      <c r="J241" s="30">
        <v>0.10849288168875797</v>
      </c>
      <c r="K241" s="31">
        <v>0.1783932828210617</v>
      </c>
      <c r="L241" s="108">
        <f ca="1">REWS!R241</f>
        <v>20.355579784820016</v>
      </c>
      <c r="M241" s="22">
        <f t="shared" si="51"/>
        <v>20.077093434212113</v>
      </c>
      <c r="N241" s="22">
        <f t="shared" ca="1" si="52"/>
        <v>20.062880571791396</v>
      </c>
      <c r="O241" s="22">
        <f t="shared" si="53"/>
        <v>2.4610294864797226</v>
      </c>
      <c r="P241" s="81">
        <f t="shared" ca="1" si="54"/>
        <v>22</v>
      </c>
      <c r="Q241" s="22">
        <f t="shared" ca="1" si="55"/>
        <v>0.106380106900414</v>
      </c>
      <c r="R241" s="3">
        <f ca="1">IF(N241&gt;'Power Curve'!$C$37,0,INDEX(Ci,$P241,1)*POWER(1-Q241,3)+INDEX(Ci,$P241,2)*3*Q241*POWER(1-Q241,2)+INDEX(Ci,$P241,3)*3*POWER(Q241,2)*(1-Q241)+INDEX(Ci,$P241,4)*POWER(Q241,3))</f>
        <v>1983.079423511685</v>
      </c>
      <c r="S241" s="3">
        <f t="shared" si="56"/>
        <v>1995.440002441411</v>
      </c>
      <c r="T241" s="3">
        <f t="shared" ca="1" si="57"/>
        <v>-12.360578929725989</v>
      </c>
      <c r="U241" s="3">
        <f t="shared" ca="1" si="65"/>
        <v>12.360578929725989</v>
      </c>
      <c r="W241" s="34">
        <f t="shared" si="58"/>
        <v>20</v>
      </c>
      <c r="X241" s="73" t="b">
        <f>COUNTIF('Power Curve'!$D$2:$D$31,W241)&gt;0</f>
        <v>1</v>
      </c>
      <c r="Y241" s="73" t="b">
        <f t="shared" si="59"/>
        <v>0</v>
      </c>
      <c r="Z241" s="73" t="b">
        <f t="shared" si="66"/>
        <v>1</v>
      </c>
      <c r="AA241" s="34" t="str">
        <f t="shared" si="60"/>
        <v>Inner</v>
      </c>
      <c r="AB241" s="35" t="str">
        <f t="shared" si="67"/>
        <v>2.4-2.5</v>
      </c>
      <c r="AC241" s="36" t="str">
        <f t="shared" si="61"/>
        <v>12-13</v>
      </c>
      <c r="AD241" s="36" t="str">
        <f t="shared" si="62"/>
        <v>Nov</v>
      </c>
      <c r="AE241" s="35" t="str">
        <f t="shared" si="63"/>
        <v>285-295</v>
      </c>
      <c r="AF241" s="36" t="str">
        <f t="shared" si="64"/>
        <v>Inner-TI</v>
      </c>
    </row>
    <row r="242" spans="5:32" x14ac:dyDescent="0.3">
      <c r="E242" s="12">
        <v>40875.506944444445</v>
      </c>
      <c r="F242" s="16">
        <v>18.91</v>
      </c>
      <c r="G242" s="16">
        <v>1998.779968261719</v>
      </c>
      <c r="H242" s="29">
        <v>1.1744577800705802</v>
      </c>
      <c r="I242" s="26">
        <v>288.39999999999998</v>
      </c>
      <c r="J242" s="30">
        <v>0.12374405076679006</v>
      </c>
      <c r="K242" s="31">
        <v>0.17729054157950394</v>
      </c>
      <c r="L242" s="108">
        <f ca="1">REWS!R242</f>
        <v>18.796470160026121</v>
      </c>
      <c r="M242" s="22">
        <f t="shared" si="51"/>
        <v>18.646270019094811</v>
      </c>
      <c r="N242" s="22">
        <f t="shared" ca="1" si="52"/>
        <v>18.534323533035714</v>
      </c>
      <c r="O242" s="22">
        <f t="shared" si="53"/>
        <v>2.2398911153000043</v>
      </c>
      <c r="P242" s="81">
        <f t="shared" ca="1" si="54"/>
        <v>20</v>
      </c>
      <c r="Q242" s="22">
        <f t="shared" ca="1" si="55"/>
        <v>7.8189452201513285E-2</v>
      </c>
      <c r="R242" s="3">
        <f ca="1">IF(N242&gt;'Power Curve'!$C$37,0,INDEX(Ci,$P242,1)*POWER(1-Q242,3)+INDEX(Ci,$P242,2)*3*Q242*POWER(1-Q242,2)+INDEX(Ci,$P242,3)*3*POWER(Q242,2)*(1-Q242)+INDEX(Ci,$P242,4)*POWER(Q242,3))</f>
        <v>1989.4713307698571</v>
      </c>
      <c r="S242" s="3">
        <f t="shared" si="56"/>
        <v>1998.779968261719</v>
      </c>
      <c r="T242" s="3">
        <f t="shared" ca="1" si="57"/>
        <v>-9.3086374918618731</v>
      </c>
      <c r="U242" s="3">
        <f t="shared" ca="1" si="65"/>
        <v>9.3086374918618731</v>
      </c>
      <c r="W242" s="34">
        <f t="shared" si="58"/>
        <v>19</v>
      </c>
      <c r="X242" s="73" t="b">
        <f>COUNTIF('Power Curve'!$D$2:$D$31,W242)&gt;0</f>
        <v>1</v>
      </c>
      <c r="Y242" s="73" t="b">
        <f t="shared" si="59"/>
        <v>0</v>
      </c>
      <c r="Z242" s="73" t="b">
        <f t="shared" si="66"/>
        <v>1</v>
      </c>
      <c r="AA242" s="34" t="str">
        <f t="shared" si="60"/>
        <v>Inner</v>
      </c>
      <c r="AB242" s="35" t="str">
        <f t="shared" si="67"/>
        <v>2.2-2.3</v>
      </c>
      <c r="AC242" s="36" t="str">
        <f t="shared" si="61"/>
        <v>12-13</v>
      </c>
      <c r="AD242" s="36" t="str">
        <f t="shared" si="62"/>
        <v>Nov</v>
      </c>
      <c r="AE242" s="35" t="str">
        <f t="shared" si="63"/>
        <v>285-295</v>
      </c>
      <c r="AF242" s="36" t="str">
        <f t="shared" si="64"/>
        <v>Inner-TI</v>
      </c>
    </row>
    <row r="243" spans="5:32" x14ac:dyDescent="0.3">
      <c r="E243" s="12">
        <v>40875.513888888891</v>
      </c>
      <c r="F243" s="16">
        <v>17.54</v>
      </c>
      <c r="G243" s="16">
        <v>1999.6799621582031</v>
      </c>
      <c r="H243" s="29">
        <v>1.1749862197786807</v>
      </c>
      <c r="I243" s="26">
        <v>287.5</v>
      </c>
      <c r="J243" s="30">
        <v>0.10547320410490309</v>
      </c>
      <c r="K243" s="31">
        <v>0.10262349430527971</v>
      </c>
      <c r="L243" s="108">
        <f ca="1">REWS!R243</f>
        <v>17.556527408618859</v>
      </c>
      <c r="M243" s="22">
        <f t="shared" si="51"/>
        <v>17.297970436946859</v>
      </c>
      <c r="N243" s="22">
        <f t="shared" ca="1" si="52"/>
        <v>17.31426978846843</v>
      </c>
      <c r="O243" s="22">
        <f t="shared" si="53"/>
        <v>2.0315070685278536</v>
      </c>
      <c r="P243" s="81">
        <f t="shared" ca="1" si="54"/>
        <v>18</v>
      </c>
      <c r="Q243" s="22">
        <f t="shared" ca="1" si="55"/>
        <v>0.35225919357176144</v>
      </c>
      <c r="R243" s="3">
        <f ca="1">IF(N243&gt;'Power Curve'!$C$37,0,INDEX(Ci,$P243,1)*POWER(1-Q243,3)+INDEX(Ci,$P243,2)*3*Q243*POWER(1-Q243,2)+INDEX(Ci,$P243,3)*3*POWER(Q243,2)*(1-Q243)+INDEX(Ci,$P243,4)*POWER(Q243,3))</f>
        <v>1983.6837682419662</v>
      </c>
      <c r="S243" s="3">
        <f t="shared" si="56"/>
        <v>1999.6799621582031</v>
      </c>
      <c r="T243" s="3">
        <f t="shared" ca="1" si="57"/>
        <v>-15.996193916236962</v>
      </c>
      <c r="U243" s="3">
        <f t="shared" ca="1" si="65"/>
        <v>15.996193916236962</v>
      </c>
      <c r="W243" s="34">
        <f t="shared" si="58"/>
        <v>17</v>
      </c>
      <c r="X243" s="73" t="b">
        <f>COUNTIF('Power Curve'!$D$2:$D$31,W243)&gt;0</f>
        <v>1</v>
      </c>
      <c r="Y243" s="73" t="b">
        <f t="shared" si="59"/>
        <v>0</v>
      </c>
      <c r="Z243" s="73" t="b">
        <f t="shared" si="66"/>
        <v>1</v>
      </c>
      <c r="AA243" s="34" t="str">
        <f t="shared" si="60"/>
        <v>Inner</v>
      </c>
      <c r="AB243" s="35" t="str">
        <f t="shared" si="67"/>
        <v>2.0-2.1</v>
      </c>
      <c r="AC243" s="36" t="str">
        <f t="shared" si="61"/>
        <v>12-13</v>
      </c>
      <c r="AD243" s="36" t="str">
        <f t="shared" si="62"/>
        <v>Nov</v>
      </c>
      <c r="AE243" s="35" t="str">
        <f t="shared" si="63"/>
        <v>285-295</v>
      </c>
      <c r="AF243" s="36" t="str">
        <f t="shared" si="64"/>
        <v>Inner-TI</v>
      </c>
    </row>
    <row r="244" spans="5:32" x14ac:dyDescent="0.3">
      <c r="E244" s="12">
        <v>40875.520833333336</v>
      </c>
      <c r="F244" s="16">
        <v>16.78</v>
      </c>
      <c r="G244" s="16">
        <v>1995.7199859619191</v>
      </c>
      <c r="H244" s="29">
        <v>1.1747882399109109</v>
      </c>
      <c r="I244" s="26">
        <v>286.60000000000002</v>
      </c>
      <c r="J244" s="30">
        <v>0.11084624553039332</v>
      </c>
      <c r="K244" s="31">
        <v>0.17481122149940526</v>
      </c>
      <c r="L244" s="108">
        <f ca="1">REWS!R244</f>
        <v>16.729670263982243</v>
      </c>
      <c r="M244" s="22">
        <f t="shared" si="51"/>
        <v>16.5475279657926</v>
      </c>
      <c r="N244" s="22">
        <f t="shared" ca="1" si="52"/>
        <v>16.497895503679082</v>
      </c>
      <c r="O244" s="22">
        <f t="shared" si="53"/>
        <v>1.9155237654998345</v>
      </c>
      <c r="P244" s="81">
        <f t="shared" ca="1" si="54"/>
        <v>17</v>
      </c>
      <c r="Q244" s="22">
        <f t="shared" ca="1" si="55"/>
        <v>0.50555694819732933</v>
      </c>
      <c r="R244" s="3">
        <f ca="1">IF(N244&gt;'Power Curve'!$C$37,0,INDEX(Ci,$P244,1)*POWER(1-Q244,3)+INDEX(Ci,$P244,2)*3*Q244*POWER(1-Q244,2)+INDEX(Ci,$P244,3)*3*POWER(Q244,2)*(1-Q244)+INDEX(Ci,$P244,4)*POWER(Q244,3))</f>
        <v>1984.1828063076273</v>
      </c>
      <c r="S244" s="3">
        <f t="shared" si="56"/>
        <v>1995.7199859619191</v>
      </c>
      <c r="T244" s="3">
        <f t="shared" ca="1" si="57"/>
        <v>-11.537179654291776</v>
      </c>
      <c r="U244" s="3">
        <f t="shared" ca="1" si="65"/>
        <v>11.537179654291776</v>
      </c>
      <c r="W244" s="34">
        <f t="shared" si="58"/>
        <v>17</v>
      </c>
      <c r="X244" s="73" t="b">
        <f>COUNTIF('Power Curve'!$D$2:$D$31,W244)&gt;0</f>
        <v>1</v>
      </c>
      <c r="Y244" s="73" t="b">
        <f t="shared" si="59"/>
        <v>0</v>
      </c>
      <c r="Z244" s="73" t="b">
        <f t="shared" si="66"/>
        <v>1</v>
      </c>
      <c r="AA244" s="34" t="str">
        <f t="shared" si="60"/>
        <v>Inner</v>
      </c>
      <c r="AB244" s="35" t="str">
        <f t="shared" si="67"/>
        <v>1.9-2.0</v>
      </c>
      <c r="AC244" s="36" t="str">
        <f t="shared" si="61"/>
        <v>12-13</v>
      </c>
      <c r="AD244" s="36" t="str">
        <f t="shared" si="62"/>
        <v>Nov</v>
      </c>
      <c r="AE244" s="35" t="str">
        <f t="shared" si="63"/>
        <v>285-295</v>
      </c>
      <c r="AF244" s="36" t="str">
        <f t="shared" si="64"/>
        <v>Inner-TI</v>
      </c>
    </row>
    <row r="245" spans="5:32" x14ac:dyDescent="0.3">
      <c r="E245" s="12">
        <v>40875.527777777781</v>
      </c>
      <c r="F245" s="16">
        <v>16.7</v>
      </c>
      <c r="G245" s="16">
        <v>1999.809936523438</v>
      </c>
      <c r="H245" s="29">
        <v>1.1754710983609131</v>
      </c>
      <c r="I245" s="26">
        <v>288.7</v>
      </c>
      <c r="J245" s="30">
        <v>9.7005988023952106E-2</v>
      </c>
      <c r="K245" s="31">
        <v>0.15738906967081331</v>
      </c>
      <c r="L245" s="108">
        <f ca="1">REWS!R245</f>
        <v>16.639245119047715</v>
      </c>
      <c r="M245" s="22">
        <f t="shared" si="51"/>
        <v>16.471826534904405</v>
      </c>
      <c r="N245" s="22">
        <f t="shared" ca="1" si="52"/>
        <v>16.411901752856814</v>
      </c>
      <c r="O245" s="22">
        <f t="shared" si="53"/>
        <v>1.9038238653264667</v>
      </c>
      <c r="P245" s="81">
        <f t="shared" ca="1" si="54"/>
        <v>17</v>
      </c>
      <c r="Q245" s="22">
        <f t="shared" ca="1" si="55"/>
        <v>0.41860035541945728</v>
      </c>
      <c r="R245" s="3">
        <f ca="1">IF(N245&gt;'Power Curve'!$C$37,0,INDEX(Ci,$P245,1)*POWER(1-Q245,3)+INDEX(Ci,$P245,2)*3*Q245*POWER(1-Q245,2)+INDEX(Ci,$P245,3)*3*POWER(Q245,2)*(1-Q245)+INDEX(Ci,$P245,4)*POWER(Q245,3))</f>
        <v>1983.8789033995724</v>
      </c>
      <c r="S245" s="3">
        <f t="shared" si="56"/>
        <v>1999.809936523438</v>
      </c>
      <c r="T245" s="3">
        <f t="shared" ca="1" si="57"/>
        <v>-15.931033123865518</v>
      </c>
      <c r="U245" s="3">
        <f t="shared" ca="1" si="65"/>
        <v>15.931033123865518</v>
      </c>
      <c r="W245" s="34">
        <f t="shared" si="58"/>
        <v>16</v>
      </c>
      <c r="X245" s="73" t="b">
        <f>COUNTIF('Power Curve'!$D$2:$D$31,W245)&gt;0</f>
        <v>1</v>
      </c>
      <c r="Y245" s="73" t="b">
        <f t="shared" si="59"/>
        <v>0</v>
      </c>
      <c r="Z245" s="73" t="b">
        <f t="shared" si="66"/>
        <v>1</v>
      </c>
      <c r="AA245" s="34" t="str">
        <f t="shared" si="60"/>
        <v>Outer</v>
      </c>
      <c r="AB245" s="35" t="str">
        <f t="shared" si="67"/>
        <v>1.9-2.0</v>
      </c>
      <c r="AC245" s="36" t="str">
        <f t="shared" si="61"/>
        <v>12-13</v>
      </c>
      <c r="AD245" s="36" t="str">
        <f t="shared" si="62"/>
        <v>Nov</v>
      </c>
      <c r="AE245" s="35" t="str">
        <f t="shared" si="63"/>
        <v>285-295</v>
      </c>
      <c r="AF245" s="36" t="str">
        <f t="shared" si="64"/>
        <v>HWS-LTI</v>
      </c>
    </row>
    <row r="246" spans="5:32" x14ac:dyDescent="0.3">
      <c r="E246" s="12">
        <v>40875.534722222219</v>
      </c>
      <c r="F246" s="16">
        <v>16.63</v>
      </c>
      <c r="G246" s="16">
        <v>1997.9199676513649</v>
      </c>
      <c r="H246" s="29">
        <v>1.1755750782560863</v>
      </c>
      <c r="I246" s="26">
        <v>289.2</v>
      </c>
      <c r="J246" s="30">
        <v>0.10042092603728202</v>
      </c>
      <c r="K246" s="31">
        <v>0.17640723707490547</v>
      </c>
      <c r="L246" s="108">
        <f ca="1">REWS!R246</f>
        <v>16.520821465095484</v>
      </c>
      <c r="M246" s="22">
        <f t="shared" si="51"/>
        <v>16.403266589162559</v>
      </c>
      <c r="N246" s="22">
        <f t="shared" ca="1" si="52"/>
        <v>16.29557659434278</v>
      </c>
      <c r="O246" s="22">
        <f t="shared" si="53"/>
        <v>1.8932277047036139</v>
      </c>
      <c r="P246" s="81">
        <f t="shared" ca="1" si="54"/>
        <v>17</v>
      </c>
      <c r="Q246" s="22">
        <f t="shared" ca="1" si="55"/>
        <v>0.30097274478490815</v>
      </c>
      <c r="R246" s="3">
        <f ca="1">IF(N246&gt;'Power Curve'!$C$37,0,INDEX(Ci,$P246,1)*POWER(1-Q246,3)+INDEX(Ci,$P246,2)*3*Q246*POWER(1-Q246,2)+INDEX(Ci,$P246,3)*3*POWER(Q246,2)*(1-Q246)+INDEX(Ci,$P246,4)*POWER(Q246,3))</f>
        <v>1983.4481149714725</v>
      </c>
      <c r="S246" s="3">
        <f t="shared" si="56"/>
        <v>1997.9199676513649</v>
      </c>
      <c r="T246" s="3">
        <f t="shared" ca="1" si="57"/>
        <v>-14.471852679892436</v>
      </c>
      <c r="U246" s="3">
        <f t="shared" ca="1" si="65"/>
        <v>14.471852679892436</v>
      </c>
      <c r="W246" s="34">
        <f t="shared" si="58"/>
        <v>16</v>
      </c>
      <c r="X246" s="73" t="b">
        <f>COUNTIF('Power Curve'!$D$2:$D$31,W246)&gt;0</f>
        <v>1</v>
      </c>
      <c r="Y246" s="73" t="b">
        <f t="shared" si="59"/>
        <v>0</v>
      </c>
      <c r="Z246" s="73" t="b">
        <f t="shared" si="66"/>
        <v>1</v>
      </c>
      <c r="AA246" s="34" t="str">
        <f t="shared" si="60"/>
        <v>Inner</v>
      </c>
      <c r="AB246" s="35" t="str">
        <f t="shared" si="67"/>
        <v>1.8-1.9</v>
      </c>
      <c r="AC246" s="36" t="str">
        <f t="shared" si="61"/>
        <v>12-13</v>
      </c>
      <c r="AD246" s="36" t="str">
        <f t="shared" si="62"/>
        <v>Nov</v>
      </c>
      <c r="AE246" s="35" t="str">
        <f t="shared" si="63"/>
        <v>285-295</v>
      </c>
      <c r="AF246" s="36" t="str">
        <f t="shared" si="64"/>
        <v>Inner-TI</v>
      </c>
    </row>
    <row r="247" spans="5:32" x14ac:dyDescent="0.3">
      <c r="E247" s="12">
        <v>40875.541666666664</v>
      </c>
      <c r="F247" s="16">
        <v>14.66</v>
      </c>
      <c r="G247" s="16">
        <v>1989.3600158691411</v>
      </c>
      <c r="H247" s="29">
        <v>1.1761282978207337</v>
      </c>
      <c r="I247" s="26">
        <v>286.60000000000002</v>
      </c>
      <c r="J247" s="30">
        <v>0.11664392905866303</v>
      </c>
      <c r="K247" s="31">
        <v>0.15570809251003045</v>
      </c>
      <c r="L247" s="108">
        <f ca="1">REWS!R247</f>
        <v>14.59020937435268</v>
      </c>
      <c r="M247" s="22">
        <f t="shared" si="51"/>
        <v>14.462393499176521</v>
      </c>
      <c r="N247" s="22">
        <f t="shared" ca="1" si="52"/>
        <v>14.393543602132507</v>
      </c>
      <c r="O247" s="22">
        <f t="shared" si="53"/>
        <v>1.5932595120871464</v>
      </c>
      <c r="P247" s="81">
        <f t="shared" ca="1" si="54"/>
        <v>15</v>
      </c>
      <c r="Q247" s="22">
        <f t="shared" ca="1" si="55"/>
        <v>0.42025121970255769</v>
      </c>
      <c r="R247" s="3">
        <f ca="1">IF(N247&gt;'Power Curve'!$C$37,0,INDEX(Ci,$P247,1)*POWER(1-Q247,3)+INDEX(Ci,$P247,2)*3*Q247*POWER(1-Q247,2)+INDEX(Ci,$P247,3)*3*POWER(Q247,2)*(1-Q247)+INDEX(Ci,$P247,4)*POWER(Q247,3))</f>
        <v>1977.075142563592</v>
      </c>
      <c r="S247" s="3">
        <f t="shared" si="56"/>
        <v>1989.3600158691411</v>
      </c>
      <c r="T247" s="3">
        <f t="shared" ca="1" si="57"/>
        <v>-12.284873305549127</v>
      </c>
      <c r="U247" s="3">
        <f t="shared" ca="1" si="65"/>
        <v>12.284873305549127</v>
      </c>
      <c r="W247" s="34">
        <f t="shared" si="58"/>
        <v>14</v>
      </c>
      <c r="X247" s="73" t="b">
        <f>COUNTIF('Power Curve'!$D$2:$D$31,W247)&gt;0</f>
        <v>1</v>
      </c>
      <c r="Y247" s="73" t="b">
        <f t="shared" si="59"/>
        <v>0</v>
      </c>
      <c r="Z247" s="73" t="b">
        <f t="shared" si="66"/>
        <v>1</v>
      </c>
      <c r="AA247" s="34" t="str">
        <f t="shared" si="60"/>
        <v>Inner</v>
      </c>
      <c r="AB247" s="35" t="str">
        <f t="shared" si="67"/>
        <v>1.5-1.6</v>
      </c>
      <c r="AC247" s="36" t="str">
        <f t="shared" si="61"/>
        <v>13-14</v>
      </c>
      <c r="AD247" s="36" t="str">
        <f t="shared" si="62"/>
        <v>Nov</v>
      </c>
      <c r="AE247" s="35" t="str">
        <f t="shared" si="63"/>
        <v>285-295</v>
      </c>
      <c r="AF247" s="36" t="str">
        <f t="shared" si="64"/>
        <v>Inner-TI</v>
      </c>
    </row>
    <row r="248" spans="5:32" x14ac:dyDescent="0.3">
      <c r="E248" s="12">
        <v>40875.548611111109</v>
      </c>
      <c r="F248" s="16">
        <v>14.45</v>
      </c>
      <c r="G248" s="16">
        <v>1991.270019531253</v>
      </c>
      <c r="H248" s="29">
        <v>1.1759299457542158</v>
      </c>
      <c r="I248" s="26">
        <v>285.89999999999998</v>
      </c>
      <c r="J248" s="30">
        <v>0.13633217993079585</v>
      </c>
      <c r="K248" s="31">
        <v>0.15913964602499614</v>
      </c>
      <c r="L248" s="108">
        <f ca="1">REWS!R248</f>
        <v>14.374637619367421</v>
      </c>
      <c r="M248" s="22">
        <f t="shared" si="51"/>
        <v>14.254422733368063</v>
      </c>
      <c r="N248" s="22">
        <f t="shared" ca="1" si="52"/>
        <v>14.180080364390225</v>
      </c>
      <c r="O248" s="22">
        <f t="shared" si="53"/>
        <v>1.561116959821107</v>
      </c>
      <c r="P248" s="81">
        <f t="shared" ca="1" si="54"/>
        <v>15</v>
      </c>
      <c r="Q248" s="22">
        <f t="shared" ca="1" si="55"/>
        <v>0.21632130747411898</v>
      </c>
      <c r="R248" s="3">
        <f ca="1">IF(N248&gt;'Power Curve'!$C$37,0,INDEX(Ci,$P248,1)*POWER(1-Q248,3)+INDEX(Ci,$P248,2)*3*Q248*POWER(1-Q248,2)+INDEX(Ci,$P248,3)*3*POWER(Q248,2)*(1-Q248)+INDEX(Ci,$P248,4)*POWER(Q248,3))</f>
        <v>1976.167547172025</v>
      </c>
      <c r="S248" s="3">
        <f t="shared" si="56"/>
        <v>1991.270019531253</v>
      </c>
      <c r="T248" s="3">
        <f t="shared" ca="1" si="57"/>
        <v>-15.102472359227932</v>
      </c>
      <c r="U248" s="3">
        <f t="shared" ca="1" si="65"/>
        <v>15.102472359227932</v>
      </c>
      <c r="W248" s="34">
        <f t="shared" si="58"/>
        <v>14</v>
      </c>
      <c r="X248" s="73" t="b">
        <f>COUNTIF('Power Curve'!$D$2:$D$31,W248)&gt;0</f>
        <v>1</v>
      </c>
      <c r="Y248" s="73" t="b">
        <f t="shared" si="59"/>
        <v>0</v>
      </c>
      <c r="Z248" s="73" t="b">
        <f t="shared" si="66"/>
        <v>1</v>
      </c>
      <c r="AA248" s="34" t="str">
        <f t="shared" si="60"/>
        <v>Inner</v>
      </c>
      <c r="AB248" s="35" t="str">
        <f t="shared" si="67"/>
        <v>1.5-1.6</v>
      </c>
      <c r="AC248" s="36" t="str">
        <f t="shared" si="61"/>
        <v>13-14</v>
      </c>
      <c r="AD248" s="36" t="str">
        <f t="shared" si="62"/>
        <v>Nov</v>
      </c>
      <c r="AE248" s="35" t="str">
        <f t="shared" si="63"/>
        <v>285-295</v>
      </c>
      <c r="AF248" s="36" t="str">
        <f t="shared" si="64"/>
        <v>Inner-TI</v>
      </c>
    </row>
    <row r="249" spans="5:32" x14ac:dyDescent="0.3">
      <c r="E249" s="12">
        <v>40875.555555555555</v>
      </c>
      <c r="F249" s="16">
        <v>14.81</v>
      </c>
      <c r="G249" s="16">
        <v>1996.3700408935549</v>
      </c>
      <c r="H249" s="29">
        <v>1.1753691574660741</v>
      </c>
      <c r="I249" s="26">
        <v>282.8</v>
      </c>
      <c r="J249" s="30">
        <v>0.15462525320729237</v>
      </c>
      <c r="K249" s="31">
        <v>0.19846528298194066</v>
      </c>
      <c r="L249" s="108">
        <f ca="1">REWS!R249</f>
        <v>14.840363096625781</v>
      </c>
      <c r="M249" s="22">
        <f t="shared" si="51"/>
        <v>14.607227471987208</v>
      </c>
      <c r="N249" s="22">
        <f t="shared" ca="1" si="52"/>
        <v>14.637174849378614</v>
      </c>
      <c r="O249" s="22">
        <f t="shared" si="53"/>
        <v>1.6156440694688952</v>
      </c>
      <c r="P249" s="81">
        <f t="shared" ca="1" si="54"/>
        <v>15</v>
      </c>
      <c r="Q249" s="22">
        <f t="shared" ca="1" si="55"/>
        <v>0.65300183003007317</v>
      </c>
      <c r="R249" s="3">
        <f ca="1">IF(N249&gt;'Power Curve'!$C$37,0,INDEX(Ci,$P249,1)*POWER(1-Q249,3)+INDEX(Ci,$P249,2)*3*Q249*POWER(1-Q249,2)+INDEX(Ci,$P249,3)*3*POWER(Q249,2)*(1-Q249)+INDEX(Ci,$P249,4)*POWER(Q249,3))</f>
        <v>1977.8833316822954</v>
      </c>
      <c r="S249" s="3">
        <f t="shared" si="56"/>
        <v>1996.3700408935549</v>
      </c>
      <c r="T249" s="3">
        <f t="shared" ca="1" si="57"/>
        <v>-18.486709211259495</v>
      </c>
      <c r="U249" s="3">
        <f t="shared" ca="1" si="65"/>
        <v>18.486709211259495</v>
      </c>
      <c r="W249" s="34">
        <f t="shared" si="58"/>
        <v>15</v>
      </c>
      <c r="X249" s="73" t="b">
        <f>COUNTIF('Power Curve'!$D$2:$D$31,W249)&gt;0</f>
        <v>1</v>
      </c>
      <c r="Y249" s="73" t="b">
        <f t="shared" si="59"/>
        <v>0</v>
      </c>
      <c r="Z249" s="73" t="b">
        <f t="shared" si="66"/>
        <v>1</v>
      </c>
      <c r="AA249" s="34" t="str">
        <f t="shared" si="60"/>
        <v>Outer</v>
      </c>
      <c r="AB249" s="35" t="str">
        <f t="shared" si="67"/>
        <v>1.6-1.7</v>
      </c>
      <c r="AC249" s="36" t="str">
        <f t="shared" si="61"/>
        <v>13-14</v>
      </c>
      <c r="AD249" s="36" t="str">
        <f t="shared" si="62"/>
        <v>Nov</v>
      </c>
      <c r="AE249" s="35" t="str">
        <f t="shared" si="63"/>
        <v>275-285</v>
      </c>
      <c r="AF249" s="36" t="str">
        <f t="shared" si="64"/>
        <v>HWS-HTI</v>
      </c>
    </row>
    <row r="250" spans="5:32" x14ac:dyDescent="0.3">
      <c r="E250" s="12">
        <v>40875.5625</v>
      </c>
      <c r="F250" s="16">
        <v>17.09</v>
      </c>
      <c r="G250" s="16">
        <v>1992.350036621091</v>
      </c>
      <c r="H250" s="29">
        <v>1.1745757100753764</v>
      </c>
      <c r="I250" s="26">
        <v>285.3</v>
      </c>
      <c r="J250" s="30">
        <v>0.13224107665301343</v>
      </c>
      <c r="K250" s="31">
        <v>0.21685368178484837</v>
      </c>
      <c r="L250" s="108">
        <f ca="1">REWS!R250</f>
        <v>17.018694379415937</v>
      </c>
      <c r="M250" s="22">
        <f t="shared" si="51"/>
        <v>16.852216828281588</v>
      </c>
      <c r="N250" s="22">
        <f t="shared" ca="1" si="52"/>
        <v>16.781903324527477</v>
      </c>
      <c r="O250" s="22">
        <f t="shared" si="53"/>
        <v>1.9626144113863444</v>
      </c>
      <c r="P250" s="81">
        <f t="shared" ca="1" si="54"/>
        <v>17</v>
      </c>
      <c r="Q250" s="22">
        <f t="shared" ca="1" si="55"/>
        <v>0.7927447052971095</v>
      </c>
      <c r="R250" s="3">
        <f ca="1">IF(N250&gt;'Power Curve'!$C$37,0,INDEX(Ci,$P250,1)*POWER(1-Q250,3)+INDEX(Ci,$P250,2)*3*Q250*POWER(1-Q250,2)+INDEX(Ci,$P250,3)*3*POWER(Q250,2)*(1-Q250)+INDEX(Ci,$P250,4)*POWER(Q250,3))</f>
        <v>1984.9656614107566</v>
      </c>
      <c r="S250" s="3">
        <f t="shared" si="56"/>
        <v>1992.350036621091</v>
      </c>
      <c r="T250" s="3">
        <f t="shared" ca="1" si="57"/>
        <v>-7.3843752103343832</v>
      </c>
      <c r="U250" s="3">
        <f t="shared" ca="1" si="65"/>
        <v>7.3843752103343832</v>
      </c>
      <c r="W250" s="34">
        <f t="shared" si="58"/>
        <v>17</v>
      </c>
      <c r="X250" s="73" t="b">
        <f>COUNTIF('Power Curve'!$D$2:$D$31,W250)&gt;0</f>
        <v>1</v>
      </c>
      <c r="Y250" s="73" t="b">
        <f t="shared" si="59"/>
        <v>0</v>
      </c>
      <c r="Z250" s="73" t="b">
        <f t="shared" si="66"/>
        <v>1</v>
      </c>
      <c r="AA250" s="34" t="str">
        <f t="shared" si="60"/>
        <v>Inner</v>
      </c>
      <c r="AB250" s="35" t="str">
        <f t="shared" si="67"/>
        <v>1.9-2.0</v>
      </c>
      <c r="AC250" s="36" t="str">
        <f t="shared" si="61"/>
        <v>13-14</v>
      </c>
      <c r="AD250" s="36" t="str">
        <f t="shared" si="62"/>
        <v>Nov</v>
      </c>
      <c r="AE250" s="35" t="str">
        <f t="shared" si="63"/>
        <v>285-295</v>
      </c>
      <c r="AF250" s="36" t="str">
        <f t="shared" si="64"/>
        <v>Inner-TI</v>
      </c>
    </row>
    <row r="251" spans="5:32" x14ac:dyDescent="0.3">
      <c r="E251" s="12">
        <v>40875.576388888891</v>
      </c>
      <c r="F251" s="16">
        <v>19.28</v>
      </c>
      <c r="G251" s="16">
        <v>1997.5900573730469</v>
      </c>
      <c r="H251" s="29">
        <v>1.1736968607479499</v>
      </c>
      <c r="I251" s="26">
        <v>286.10000000000002</v>
      </c>
      <c r="J251" s="30">
        <v>0.10995850622406639</v>
      </c>
      <c r="K251" s="31">
        <v>0.21297092074998755</v>
      </c>
      <c r="L251" s="108">
        <f ca="1">REWS!R251</f>
        <v>19.169986905815243</v>
      </c>
      <c r="M251" s="22">
        <f t="shared" si="51"/>
        <v>19.007003192553451</v>
      </c>
      <c r="N251" s="22">
        <f t="shared" ca="1" si="52"/>
        <v>18.898547838176256</v>
      </c>
      <c r="O251" s="22">
        <f t="shared" si="53"/>
        <v>2.2956435901101786</v>
      </c>
      <c r="P251" s="81">
        <f t="shared" ca="1" si="54"/>
        <v>20</v>
      </c>
      <c r="Q251" s="22">
        <f t="shared" ca="1" si="55"/>
        <v>0.71361712155259605</v>
      </c>
      <c r="R251" s="3">
        <f ca="1">IF(N251&gt;'Power Curve'!$C$37,0,INDEX(Ci,$P251,1)*POWER(1-Q251,3)+INDEX(Ci,$P251,2)*3*Q251*POWER(1-Q251,2)+INDEX(Ci,$P251,3)*3*POWER(Q251,2)*(1-Q251)+INDEX(Ci,$P251,4)*POWER(Q251,3))</f>
        <v>1989.4713307698576</v>
      </c>
      <c r="S251" s="3">
        <f t="shared" si="56"/>
        <v>1997.5900573730469</v>
      </c>
      <c r="T251" s="3">
        <f t="shared" ca="1" si="57"/>
        <v>-8.1187266031893159</v>
      </c>
      <c r="U251" s="3">
        <f t="shared" ca="1" si="65"/>
        <v>8.1187266031893159</v>
      </c>
      <c r="W251" s="34">
        <f t="shared" si="58"/>
        <v>19</v>
      </c>
      <c r="X251" s="73" t="b">
        <f>COUNTIF('Power Curve'!$D$2:$D$31,W251)&gt;0</f>
        <v>1</v>
      </c>
      <c r="Y251" s="73" t="b">
        <f t="shared" si="59"/>
        <v>0</v>
      </c>
      <c r="Z251" s="73" t="b">
        <f t="shared" si="66"/>
        <v>1</v>
      </c>
      <c r="AA251" s="34" t="str">
        <f t="shared" si="60"/>
        <v>Inner</v>
      </c>
      <c r="AB251" s="35" t="str">
        <f t="shared" si="67"/>
        <v>2.2-2.3</v>
      </c>
      <c r="AC251" s="36" t="str">
        <f t="shared" si="61"/>
        <v>13-14</v>
      </c>
      <c r="AD251" s="36" t="str">
        <f t="shared" si="62"/>
        <v>Nov</v>
      </c>
      <c r="AE251" s="35" t="str">
        <f t="shared" si="63"/>
        <v>285-295</v>
      </c>
      <c r="AF251" s="36" t="str">
        <f t="shared" si="64"/>
        <v>Inner-TI</v>
      </c>
    </row>
    <row r="252" spans="5:32" x14ac:dyDescent="0.3">
      <c r="E252" s="12">
        <v>40875.590277777781</v>
      </c>
      <c r="F252" s="16">
        <v>16.190000000000001</v>
      </c>
      <c r="G252" s="16">
        <v>1982.3900451660211</v>
      </c>
      <c r="H252" s="29">
        <v>1.1753613680873103</v>
      </c>
      <c r="I252" s="26">
        <v>286.10000000000002</v>
      </c>
      <c r="J252" s="30">
        <v>0.11365040148239654</v>
      </c>
      <c r="K252" s="31">
        <v>0.13805584607144961</v>
      </c>
      <c r="L252" s="108">
        <f ca="1">REWS!R252</f>
        <v>16.159799803956158</v>
      </c>
      <c r="M252" s="22">
        <f t="shared" si="51"/>
        <v>15.968297795257561</v>
      </c>
      <c r="N252" s="22">
        <f t="shared" ca="1" si="52"/>
        <v>15.938511153879967</v>
      </c>
      <c r="O252" s="22">
        <f t="shared" si="53"/>
        <v>1.8260018754490148</v>
      </c>
      <c r="P252" s="81">
        <f t="shared" ca="1" si="54"/>
        <v>16</v>
      </c>
      <c r="Q252" s="22">
        <f t="shared" ca="1" si="55"/>
        <v>0.9404282991411379</v>
      </c>
      <c r="R252" s="3">
        <f ca="1">IF(N252&gt;'Power Curve'!$C$37,0,INDEX(Ci,$P252,1)*POWER(1-Q252,3)+INDEX(Ci,$P252,2)*3*Q252*POWER(1-Q252,2)+INDEX(Ci,$P252,3)*3*POWER(Q252,2)*(1-Q252)+INDEX(Ci,$P252,4)*POWER(Q252,3))</f>
        <v>1982.2203915250791</v>
      </c>
      <c r="S252" s="3">
        <f t="shared" si="56"/>
        <v>1982.3900451660211</v>
      </c>
      <c r="T252" s="3">
        <f t="shared" ca="1" si="57"/>
        <v>-0.16965364094198776</v>
      </c>
      <c r="U252" s="3">
        <f t="shared" ca="1" si="65"/>
        <v>0.16965364094198776</v>
      </c>
      <c r="W252" s="34">
        <f t="shared" si="58"/>
        <v>16</v>
      </c>
      <c r="X252" s="73" t="b">
        <f>COUNTIF('Power Curve'!$D$2:$D$31,W252)&gt;0</f>
        <v>1</v>
      </c>
      <c r="Y252" s="73" t="b">
        <f t="shared" si="59"/>
        <v>0</v>
      </c>
      <c r="Z252" s="73" t="b">
        <f t="shared" si="66"/>
        <v>1</v>
      </c>
      <c r="AA252" s="34" t="str">
        <f t="shared" si="60"/>
        <v>Inner</v>
      </c>
      <c r="AB252" s="35" t="str">
        <f t="shared" si="67"/>
        <v>1.8-1.9</v>
      </c>
      <c r="AC252" s="36" t="str">
        <f t="shared" si="61"/>
        <v>14-15</v>
      </c>
      <c r="AD252" s="36" t="str">
        <f t="shared" si="62"/>
        <v>Nov</v>
      </c>
      <c r="AE252" s="35" t="str">
        <f t="shared" si="63"/>
        <v>285-295</v>
      </c>
      <c r="AF252" s="36" t="str">
        <f t="shared" si="64"/>
        <v>Inner-TI</v>
      </c>
    </row>
    <row r="253" spans="5:32" x14ac:dyDescent="0.3">
      <c r="E253" s="12">
        <v>40875.597222222219</v>
      </c>
      <c r="F253" s="16">
        <v>17.95</v>
      </c>
      <c r="G253" s="16">
        <v>1987.329940795898</v>
      </c>
      <c r="H253" s="29">
        <v>1.1753182765874584</v>
      </c>
      <c r="I253" s="26">
        <v>286.39999999999998</v>
      </c>
      <c r="J253" s="30">
        <v>0.10974930362116991</v>
      </c>
      <c r="K253" s="31">
        <v>0.21422534043428096</v>
      </c>
      <c r="L253" s="108">
        <f ca="1">REWS!R253</f>
        <v>17.843480747990505</v>
      </c>
      <c r="M253" s="22">
        <f t="shared" si="51"/>
        <v>17.703980390870726</v>
      </c>
      <c r="N253" s="22">
        <f t="shared" ca="1" si="52"/>
        <v>17.598921073387366</v>
      </c>
      <c r="O253" s="22">
        <f t="shared" si="53"/>
        <v>2.0942572157122394</v>
      </c>
      <c r="P253" s="81">
        <f t="shared" ca="1" si="54"/>
        <v>18</v>
      </c>
      <c r="Q253" s="22">
        <f t="shared" ca="1" si="55"/>
        <v>0.6585181503323273</v>
      </c>
      <c r="R253" s="3">
        <f ca="1">IF(N253&gt;'Power Curve'!$C$37,0,INDEX(Ci,$P253,1)*POWER(1-Q253,3)+INDEX(Ci,$P253,2)*3*Q253*POWER(1-Q253,2)+INDEX(Ci,$P253,3)*3*POWER(Q253,2)*(1-Q253)+INDEX(Ci,$P253,4)*POWER(Q253,3))</f>
        <v>1981.3617225563517</v>
      </c>
      <c r="S253" s="3">
        <f t="shared" si="56"/>
        <v>1987.329940795898</v>
      </c>
      <c r="T253" s="3">
        <f t="shared" ca="1" si="57"/>
        <v>-5.9682182395463315</v>
      </c>
      <c r="U253" s="3">
        <f t="shared" ca="1" si="65"/>
        <v>5.9682182395463315</v>
      </c>
      <c r="W253" s="34">
        <f t="shared" si="58"/>
        <v>18</v>
      </c>
      <c r="X253" s="73" t="b">
        <f>COUNTIF('Power Curve'!$D$2:$D$31,W253)&gt;0</f>
        <v>1</v>
      </c>
      <c r="Y253" s="73" t="b">
        <f t="shared" si="59"/>
        <v>0</v>
      </c>
      <c r="Z253" s="73" t="b">
        <f t="shared" si="66"/>
        <v>1</v>
      </c>
      <c r="AA253" s="34" t="str">
        <f t="shared" si="60"/>
        <v>Inner</v>
      </c>
      <c r="AB253" s="35" t="str">
        <f t="shared" si="67"/>
        <v>2.0-2.1</v>
      </c>
      <c r="AC253" s="36" t="str">
        <f t="shared" si="61"/>
        <v>14-15</v>
      </c>
      <c r="AD253" s="36" t="str">
        <f t="shared" si="62"/>
        <v>Nov</v>
      </c>
      <c r="AE253" s="35" t="str">
        <f t="shared" si="63"/>
        <v>285-295</v>
      </c>
      <c r="AF253" s="36" t="str">
        <f t="shared" si="64"/>
        <v>Inner-TI</v>
      </c>
    </row>
    <row r="254" spans="5:32" x14ac:dyDescent="0.3">
      <c r="E254" s="12">
        <v>40875.604166666664</v>
      </c>
      <c r="F254" s="16">
        <v>14.34</v>
      </c>
      <c r="G254" s="16">
        <v>1990.710021972656</v>
      </c>
      <c r="H254" s="29">
        <v>1.1766212570733368</v>
      </c>
      <c r="I254" s="26">
        <v>286.39999999999998</v>
      </c>
      <c r="J254" s="30">
        <v>0.1415620641562064</v>
      </c>
      <c r="K254" s="31">
        <v>0.16999656065388943</v>
      </c>
      <c r="L254" s="108">
        <f ca="1">REWS!R254</f>
        <v>14.264361026609944</v>
      </c>
      <c r="M254" s="22">
        <f t="shared" si="51"/>
        <v>14.148683069186545</v>
      </c>
      <c r="N254" s="22">
        <f t="shared" ca="1" si="52"/>
        <v>14.074053232214819</v>
      </c>
      <c r="O254" s="22">
        <f t="shared" si="53"/>
        <v>1.5447745538616164</v>
      </c>
      <c r="P254" s="81">
        <f t="shared" ca="1" si="54"/>
        <v>15</v>
      </c>
      <c r="Q254" s="22">
        <f t="shared" ca="1" si="55"/>
        <v>0.1150293754906439</v>
      </c>
      <c r="R254" s="3">
        <f ca="1">IF(N254&gt;'Power Curve'!$C$37,0,INDEX(Ci,$P254,1)*POWER(1-Q254,3)+INDEX(Ci,$P254,2)*3*Q254*POWER(1-Q254,2)+INDEX(Ci,$P254,3)*3*POWER(Q254,2)*(1-Q254)+INDEX(Ci,$P254,4)*POWER(Q254,3))</f>
        <v>1975.6038829490883</v>
      </c>
      <c r="S254" s="3">
        <f t="shared" si="56"/>
        <v>1990.710021972656</v>
      </c>
      <c r="T254" s="3">
        <f t="shared" ca="1" si="57"/>
        <v>-15.106139023567721</v>
      </c>
      <c r="U254" s="3">
        <f t="shared" ca="1" si="65"/>
        <v>15.106139023567721</v>
      </c>
      <c r="W254" s="34">
        <f t="shared" si="58"/>
        <v>14</v>
      </c>
      <c r="X254" s="73" t="b">
        <f>COUNTIF('Power Curve'!$D$2:$D$31,W254)&gt;0</f>
        <v>1</v>
      </c>
      <c r="Y254" s="73" t="b">
        <f t="shared" si="59"/>
        <v>0</v>
      </c>
      <c r="Z254" s="73" t="b">
        <f t="shared" si="66"/>
        <v>1</v>
      </c>
      <c r="AA254" s="34" t="str">
        <f t="shared" si="60"/>
        <v>Outer</v>
      </c>
      <c r="AB254" s="35" t="str">
        <f t="shared" si="67"/>
        <v>1.5-1.6</v>
      </c>
      <c r="AC254" s="36" t="str">
        <f t="shared" si="61"/>
        <v>14-15</v>
      </c>
      <c r="AD254" s="36" t="str">
        <f t="shared" si="62"/>
        <v>Nov</v>
      </c>
      <c r="AE254" s="35" t="str">
        <f t="shared" si="63"/>
        <v>285-295</v>
      </c>
      <c r="AF254" s="36" t="str">
        <f t="shared" si="64"/>
        <v>HWS-HTI</v>
      </c>
    </row>
    <row r="255" spans="5:32" x14ac:dyDescent="0.3">
      <c r="E255" s="12">
        <v>40875.611111111109</v>
      </c>
      <c r="F255" s="16">
        <v>13.88</v>
      </c>
      <c r="G255" s="16">
        <v>1969.579956054693</v>
      </c>
      <c r="H255" s="29">
        <v>1.1771133171314492</v>
      </c>
      <c r="I255" s="26">
        <v>287.5</v>
      </c>
      <c r="J255" s="30">
        <v>0.13472622478386168</v>
      </c>
      <c r="K255" s="31">
        <v>0.22472994350553729</v>
      </c>
      <c r="L255" s="108">
        <f ca="1">REWS!R255</f>
        <v>13.908364474288517</v>
      </c>
      <c r="M255" s="22">
        <f t="shared" si="51"/>
        <v>13.696728933858985</v>
      </c>
      <c r="N255" s="22">
        <f t="shared" ca="1" si="52"/>
        <v>13.724718884556479</v>
      </c>
      <c r="O255" s="22">
        <f t="shared" si="53"/>
        <v>1.4749235853365588</v>
      </c>
      <c r="P255" s="81">
        <f t="shared" ca="1" si="54"/>
        <v>14</v>
      </c>
      <c r="Q255" s="22">
        <f t="shared" ca="1" si="55"/>
        <v>0.76246564649675441</v>
      </c>
      <c r="R255" s="3">
        <f ca="1">IF(N255&gt;'Power Curve'!$C$37,0,INDEX(Ci,$P255,1)*POWER(1-Q255,3)+INDEX(Ci,$P255,2)*3*Q255*POWER(1-Q255,2)+INDEX(Ci,$P255,3)*3*POWER(Q255,2)*(1-Q255)+INDEX(Ci,$P255,4)*POWER(Q255,3))</f>
        <v>1972.0032403238365</v>
      </c>
      <c r="S255" s="3">
        <f t="shared" si="56"/>
        <v>1969.579956054693</v>
      </c>
      <c r="T255" s="3">
        <f t="shared" ca="1" si="57"/>
        <v>2.4232842691435508</v>
      </c>
      <c r="U255" s="3">
        <f t="shared" ca="1" si="65"/>
        <v>2.4232842691435508</v>
      </c>
      <c r="W255" s="34">
        <f t="shared" si="58"/>
        <v>14</v>
      </c>
      <c r="X255" s="73" t="b">
        <f>COUNTIF('Power Curve'!$D$2:$D$31,W255)&gt;0</f>
        <v>1</v>
      </c>
      <c r="Y255" s="73" t="b">
        <f t="shared" si="59"/>
        <v>0</v>
      </c>
      <c r="Z255" s="73" t="b">
        <f t="shared" si="66"/>
        <v>1</v>
      </c>
      <c r="AA255" s="34" t="str">
        <f t="shared" si="60"/>
        <v>Inner</v>
      </c>
      <c r="AB255" s="35" t="str">
        <f t="shared" si="67"/>
        <v>1.4-1.5</v>
      </c>
      <c r="AC255" s="36" t="str">
        <f t="shared" si="61"/>
        <v>14-15</v>
      </c>
      <c r="AD255" s="36" t="str">
        <f t="shared" si="62"/>
        <v>Nov</v>
      </c>
      <c r="AE255" s="35" t="str">
        <f t="shared" si="63"/>
        <v>285-295</v>
      </c>
      <c r="AF255" s="36" t="str">
        <f t="shared" si="64"/>
        <v>Inner-TI</v>
      </c>
    </row>
    <row r="256" spans="5:32" x14ac:dyDescent="0.3">
      <c r="E256" s="12">
        <v>40875.618055555555</v>
      </c>
      <c r="F256" s="16">
        <v>13.42</v>
      </c>
      <c r="G256" s="16">
        <v>1928.9099884033251</v>
      </c>
      <c r="H256" s="29">
        <v>1.1774327508674414</v>
      </c>
      <c r="I256" s="26">
        <v>289.3</v>
      </c>
      <c r="J256" s="30">
        <v>0.15275707898658716</v>
      </c>
      <c r="K256" s="31">
        <v>0.17423014375329179</v>
      </c>
      <c r="L256" s="108">
        <f ca="1">REWS!R256</f>
        <v>13.398653850129758</v>
      </c>
      <c r="M256" s="22">
        <f t="shared" si="51"/>
        <v>13.244000552127158</v>
      </c>
      <c r="N256" s="22">
        <f t="shared" ca="1" si="52"/>
        <v>13.222934350885184</v>
      </c>
      <c r="O256" s="22">
        <f t="shared" si="53"/>
        <v>1.4049529545338766</v>
      </c>
      <c r="P256" s="81">
        <f t="shared" ca="1" si="54"/>
        <v>14</v>
      </c>
      <c r="Q256" s="22">
        <f t="shared" ca="1" si="55"/>
        <v>0.24181597949420658</v>
      </c>
      <c r="R256" s="3">
        <f ca="1">IF(N256&gt;'Power Curve'!$C$37,0,INDEX(Ci,$P256,1)*POWER(1-Q256,3)+INDEX(Ci,$P256,2)*3*Q256*POWER(1-Q256,2)+INDEX(Ci,$P256,3)*3*POWER(Q256,2)*(1-Q256)+INDEX(Ci,$P256,4)*POWER(Q256,3))</f>
        <v>1959.8226017648399</v>
      </c>
      <c r="S256" s="3">
        <f t="shared" si="56"/>
        <v>1928.9099884033251</v>
      </c>
      <c r="T256" s="3">
        <f t="shared" ca="1" si="57"/>
        <v>30.912613361514786</v>
      </c>
      <c r="U256" s="3">
        <f t="shared" ca="1" si="65"/>
        <v>30.912613361514786</v>
      </c>
      <c r="W256" s="34">
        <f t="shared" si="58"/>
        <v>13</v>
      </c>
      <c r="X256" s="73" t="b">
        <f>COUNTIF('Power Curve'!$D$2:$D$31,W256)&gt;0</f>
        <v>1</v>
      </c>
      <c r="Y256" s="73" t="b">
        <f t="shared" si="59"/>
        <v>0</v>
      </c>
      <c r="Z256" s="73" t="b">
        <f t="shared" si="66"/>
        <v>1</v>
      </c>
      <c r="AA256" s="34" t="str">
        <f t="shared" si="60"/>
        <v>Outer</v>
      </c>
      <c r="AB256" s="35" t="str">
        <f t="shared" si="67"/>
        <v>1.4-1.5</v>
      </c>
      <c r="AC256" s="36" t="str">
        <f t="shared" si="61"/>
        <v>14-15</v>
      </c>
      <c r="AD256" s="36" t="str">
        <f t="shared" si="62"/>
        <v>Nov</v>
      </c>
      <c r="AE256" s="35" t="str">
        <f t="shared" si="63"/>
        <v>285-295</v>
      </c>
      <c r="AF256" s="36" t="str">
        <f t="shared" si="64"/>
        <v>HWS-HTI</v>
      </c>
    </row>
    <row r="257" spans="5:32" x14ac:dyDescent="0.3">
      <c r="E257" s="12">
        <v>40875.625</v>
      </c>
      <c r="F257" s="16">
        <v>12.38</v>
      </c>
      <c r="G257" s="16">
        <v>1929.4799652099609</v>
      </c>
      <c r="H257" s="29">
        <v>1.1780114300868967</v>
      </c>
      <c r="I257" s="26">
        <v>288.89999999999998</v>
      </c>
      <c r="J257" s="30">
        <v>0.14297253634894991</v>
      </c>
      <c r="K257" s="31">
        <v>0.13995812822444134</v>
      </c>
      <c r="L257" s="108">
        <f ca="1">REWS!R257</f>
        <v>12.405360271154512</v>
      </c>
      <c r="M257" s="22">
        <f t="shared" si="51"/>
        <v>12.21964108221985</v>
      </c>
      <c r="N257" s="22">
        <f t="shared" ca="1" si="52"/>
        <v>12.244672860188825</v>
      </c>
      <c r="O257" s="22">
        <f t="shared" si="53"/>
        <v>1.246634896355292</v>
      </c>
      <c r="P257" s="81">
        <f t="shared" ca="1" si="54"/>
        <v>13</v>
      </c>
      <c r="Q257" s="22">
        <f t="shared" ca="1" si="55"/>
        <v>0.2328203766732074</v>
      </c>
      <c r="R257" s="3">
        <f ca="1">IF(N257&gt;'Power Curve'!$C$37,0,INDEX(Ci,$P257,1)*POWER(1-Q257,3)+INDEX(Ci,$P257,2)*3*Q257*POWER(1-Q257,2)+INDEX(Ci,$P257,3)*3*POWER(Q257,2)*(1-Q257)+INDEX(Ci,$P257,4)*POWER(Q257,3))</f>
        <v>1928.6702853940953</v>
      </c>
      <c r="S257" s="3">
        <f t="shared" si="56"/>
        <v>1929.4799652099609</v>
      </c>
      <c r="T257" s="3">
        <f t="shared" ca="1" si="57"/>
        <v>-0.8096798158655929</v>
      </c>
      <c r="U257" s="3">
        <f t="shared" ca="1" si="65"/>
        <v>0.8096798158655929</v>
      </c>
      <c r="W257" s="34">
        <f t="shared" si="58"/>
        <v>12</v>
      </c>
      <c r="X257" s="73" t="b">
        <f>COUNTIF('Power Curve'!$D$2:$D$31,W257)&gt;0</f>
        <v>1</v>
      </c>
      <c r="Y257" s="73" t="b">
        <f t="shared" si="59"/>
        <v>0</v>
      </c>
      <c r="Z257" s="73" t="b">
        <f t="shared" si="66"/>
        <v>1</v>
      </c>
      <c r="AA257" s="34" t="str">
        <f t="shared" si="60"/>
        <v>Outer</v>
      </c>
      <c r="AB257" s="35" t="str">
        <f t="shared" si="67"/>
        <v>1.2-1.3</v>
      </c>
      <c r="AC257" s="36" t="str">
        <f t="shared" si="61"/>
        <v>15-16</v>
      </c>
      <c r="AD257" s="36" t="str">
        <f t="shared" si="62"/>
        <v>Nov</v>
      </c>
      <c r="AE257" s="35" t="str">
        <f t="shared" si="63"/>
        <v>285-295</v>
      </c>
      <c r="AF257" s="36" t="str">
        <f t="shared" si="64"/>
        <v>HWS-HTI</v>
      </c>
    </row>
    <row r="258" spans="5:32" x14ac:dyDescent="0.3">
      <c r="E258" s="12">
        <v>40875.631944444445</v>
      </c>
      <c r="F258" s="16">
        <v>10.99</v>
      </c>
      <c r="G258" s="16">
        <v>1851.249938964841</v>
      </c>
      <c r="H258" s="29">
        <v>1.1783309341362829</v>
      </c>
      <c r="I258" s="26">
        <v>290.3</v>
      </c>
      <c r="J258" s="30">
        <v>0.16196542311191992</v>
      </c>
      <c r="K258" s="31">
        <v>0.19003076375570452</v>
      </c>
      <c r="L258" s="108">
        <f ca="1">REWS!R258</f>
        <v>11.015011205762812</v>
      </c>
      <c r="M258" s="22">
        <f t="shared" si="51"/>
        <v>10.848626462029596</v>
      </c>
      <c r="N258" s="22">
        <f t="shared" ca="1" si="52"/>
        <v>10.873315927788077</v>
      </c>
      <c r="O258" s="22">
        <f t="shared" si="53"/>
        <v>1.0347401672299679</v>
      </c>
      <c r="P258" s="81">
        <f t="shared" ca="1" si="54"/>
        <v>11</v>
      </c>
      <c r="Q258" s="22">
        <f t="shared" ca="1" si="55"/>
        <v>0.8961526604977561</v>
      </c>
      <c r="R258" s="3">
        <f ca="1">IF(N258&gt;'Power Curve'!$C$37,0,INDEX(Ci,$P258,1)*POWER(1-Q258,3)+INDEX(Ci,$P258,2)*3*Q258*POWER(1-Q258,2)+INDEX(Ci,$P258,3)*3*POWER(Q258,2)*(1-Q258)+INDEX(Ci,$P258,4)*POWER(Q258,3))</f>
        <v>1756.1204118090682</v>
      </c>
      <c r="S258" s="3">
        <f t="shared" si="56"/>
        <v>1851.249938964841</v>
      </c>
      <c r="T258" s="3">
        <f t="shared" ca="1" si="57"/>
        <v>-95.129527155772848</v>
      </c>
      <c r="U258" s="3">
        <f t="shared" ca="1" si="65"/>
        <v>95.129527155772848</v>
      </c>
      <c r="W258" s="34">
        <f t="shared" si="58"/>
        <v>11</v>
      </c>
      <c r="X258" s="73" t="b">
        <f>COUNTIF('Power Curve'!$D$2:$D$31,W258)&gt;0</f>
        <v>1</v>
      </c>
      <c r="Y258" s="73" t="b">
        <f t="shared" si="59"/>
        <v>0</v>
      </c>
      <c r="Z258" s="73" t="b">
        <f t="shared" si="66"/>
        <v>1</v>
      </c>
      <c r="AA258" s="34" t="str">
        <f t="shared" si="60"/>
        <v>Outer</v>
      </c>
      <c r="AB258" s="35" t="str">
        <f t="shared" si="67"/>
        <v>1.0-1.1</v>
      </c>
      <c r="AC258" s="36" t="str">
        <f t="shared" si="61"/>
        <v>15-16</v>
      </c>
      <c r="AD258" s="36" t="str">
        <f t="shared" si="62"/>
        <v>Nov</v>
      </c>
      <c r="AE258" s="35" t="str">
        <f t="shared" si="63"/>
        <v>285-295</v>
      </c>
      <c r="AF258" s="36" t="str">
        <f t="shared" si="64"/>
        <v>HWS-HTI</v>
      </c>
    </row>
    <row r="259" spans="5:32" x14ac:dyDescent="0.3">
      <c r="E259" s="12">
        <v>40875.638888888891</v>
      </c>
      <c r="F259" s="16">
        <v>11.05</v>
      </c>
      <c r="G259" s="16">
        <v>1707.0900421142551</v>
      </c>
      <c r="H259" s="29">
        <v>1.1783478321990832</v>
      </c>
      <c r="I259" s="26">
        <v>291.7</v>
      </c>
      <c r="J259" s="30">
        <v>0.17375565610859728</v>
      </c>
      <c r="K259" s="31">
        <v>0.14935810161981164</v>
      </c>
      <c r="L259" s="108">
        <f ca="1">REWS!R259</f>
        <v>11.060160346238188</v>
      </c>
      <c r="M259" s="22">
        <f t="shared" ref="M259:M322" si="68">F259*(H259/Ref_Density)^(1/3)</f>
        <v>10.907906773732794</v>
      </c>
      <c r="N259" s="22">
        <f t="shared" ref="N259:N322" ca="1" si="69">L259*(H259/Ref_Density)^(1/3)</f>
        <v>10.917936466905191</v>
      </c>
      <c r="O259" s="22">
        <f t="shared" ref="O259:O322" si="70">(M259-CutInWindSpeed)/(RatedWindSpeed-CutInWindSpeed)</f>
        <v>1.0439021304985074</v>
      </c>
      <c r="P259" s="81">
        <f t="shared" ref="P259:P322" ca="1" si="71">COUNTIF(xa,"&lt;"&amp;N259)</f>
        <v>11</v>
      </c>
      <c r="Q259" s="22">
        <f t="shared" ref="Q259:Q322" ca="1" si="72">(N259-INDEX(xa,$P259))/(INDEX(xb,$P259)-INDEX(xa,$P259))</f>
        <v>0.93945715058071588</v>
      </c>
      <c r="R259" s="3">
        <f ca="1">IF(N259&gt;'Power Curve'!$C$37,0,INDEX(Ci,$P259,1)*POWER(1-Q259,3)+INDEX(Ci,$P259,2)*3*Q259*POWER(1-Q259,2)+INDEX(Ci,$P259,3)*3*POWER(Q259,2)*(1-Q259)+INDEX(Ci,$P259,4)*POWER(Q259,3))</f>
        <v>1764.7332561629896</v>
      </c>
      <c r="S259" s="3">
        <f t="shared" ref="S259:S322" si="73">IF(Z259,G259,"")</f>
        <v>1707.0900421142551</v>
      </c>
      <c r="T259" s="3">
        <f t="shared" ref="T259:T322" ca="1" si="74">IF(Z259,R259-S259,"")</f>
        <v>57.643214048734535</v>
      </c>
      <c r="U259" s="3">
        <f t="shared" ca="1" si="65"/>
        <v>57.643214048734535</v>
      </c>
      <c r="W259" s="34">
        <f t="shared" ref="W259:W322" si="75">MROUND(M259-Centre_First_Bin,Bin_Width)+Centre_First_Bin</f>
        <v>11</v>
      </c>
      <c r="X259" s="73" t="b">
        <f>COUNTIF('Power Curve'!$D$2:$D$31,W259)&gt;0</f>
        <v>1</v>
      </c>
      <c r="Y259" s="73" t="b">
        <f t="shared" ref="Y259:Y322" si="76">(G259&lt;0)</f>
        <v>0</v>
      </c>
      <c r="Z259" s="73" t="b">
        <f t="shared" si="66"/>
        <v>1</v>
      </c>
      <c r="AA259" s="34" t="str">
        <f t="shared" ref="AA259:AA322" si="77">IF(Z259,IF(AND(J259&gt;=LowerTurbLimit,J259&lt;=UpperTurbLimit,K259&gt;=LowerShearLimit,K259&lt;=UpperShearLimit),"Inner","Outer"),"")</f>
        <v>Outer</v>
      </c>
      <c r="AB259" s="35" t="str">
        <f t="shared" si="67"/>
        <v>1.0-1.1</v>
      </c>
      <c r="AC259" s="36" t="str">
        <f t="shared" ref="AC259:AC322" si="78">IF(Z259,HOUR(E259)&amp;"-"&amp;HOUR(E259)+1,"")</f>
        <v>15-16</v>
      </c>
      <c r="AD259" s="36" t="str">
        <f t="shared" ref="AD259:AD322" si="79">IF(Z259,TEXT(E259,"mmm"),"")</f>
        <v>Nov</v>
      </c>
      <c r="AE259" s="35" t="str">
        <f t="shared" ref="AE259:AE322" si="80">IF(Z259,IF(OR(I259&lt;5,I259&gt;=355),"355-5",MROUND(I259,10)-5&amp;"-"&amp;MROUND(I259,10)+5),"")</f>
        <v>285-295</v>
      </c>
      <c r="AF259" s="36" t="str">
        <f t="shared" ref="AF259:AF322" si="81">IF(Z259,IF(O259&lt;0.5,IF(J259&lt;=LowerTurbLimit,"LWS-LTI",IF(J259&gt;=UpperTurbLimit,"LWS-HTI","Inner-TI")),IF(J259&lt;=LowerTurbLimit,"HWS-LTI",IF(J259&gt;=UpperTurbLimit,"HWS-HTI","Inner-TI"))),"")</f>
        <v>HWS-HTI</v>
      </c>
    </row>
    <row r="260" spans="5:32" x14ac:dyDescent="0.3">
      <c r="E260" s="12">
        <v>40875.645833333336</v>
      </c>
      <c r="F260" s="16">
        <v>10.39</v>
      </c>
      <c r="G260" s="16">
        <v>1507.2600250244191</v>
      </c>
      <c r="H260" s="29">
        <v>1.1788569652165273</v>
      </c>
      <c r="I260" s="26">
        <v>296.2</v>
      </c>
      <c r="J260" s="30">
        <v>0.15784408084696822</v>
      </c>
      <c r="K260" s="31">
        <v>0.17905699046742191</v>
      </c>
      <c r="L260" s="108">
        <f ca="1">REWS!R260</f>
        <v>10.36593222667968</v>
      </c>
      <c r="M260" s="22">
        <f t="shared" si="68"/>
        <v>10.25787074967347</v>
      </c>
      <c r="N260" s="22">
        <f t="shared" ca="1" si="69"/>
        <v>10.234109045346974</v>
      </c>
      <c r="O260" s="22">
        <f t="shared" si="70"/>
        <v>0.94343696753719675</v>
      </c>
      <c r="P260" s="81">
        <f t="shared" ca="1" si="71"/>
        <v>11</v>
      </c>
      <c r="Q260" s="22">
        <f t="shared" ca="1" si="72"/>
        <v>0.27579870132710593</v>
      </c>
      <c r="R260" s="3">
        <f ca="1">IF(N260&gt;'Power Curve'!$C$37,0,INDEX(Ci,$P260,1)*POWER(1-Q260,3)+INDEX(Ci,$P260,2)*3*Q260*POWER(1-Q260,2)+INDEX(Ci,$P260,3)*3*POWER(Q260,2)*(1-Q260)+INDEX(Ci,$P260,4)*POWER(Q260,3))</f>
        <v>1599.8971196497896</v>
      </c>
      <c r="S260" s="3">
        <f t="shared" si="73"/>
        <v>1507.2600250244191</v>
      </c>
      <c r="T260" s="3">
        <f t="shared" ca="1" si="74"/>
        <v>92.637094625370537</v>
      </c>
      <c r="U260" s="3">
        <f t="shared" ref="U260:U323" ca="1" si="82">IF(Z260,ABS(T260),"")</f>
        <v>92.637094625370537</v>
      </c>
      <c r="W260" s="34">
        <f t="shared" si="75"/>
        <v>10</v>
      </c>
      <c r="X260" s="73" t="b">
        <f>COUNTIF('Power Curve'!$D$2:$D$31,W260)&gt;0</f>
        <v>1</v>
      </c>
      <c r="Y260" s="73" t="b">
        <f t="shared" si="76"/>
        <v>0</v>
      </c>
      <c r="Z260" s="73" t="b">
        <f t="shared" ref="Z260:Z323" si="83">AND(X260,NOT(Y260))</f>
        <v>1</v>
      </c>
      <c r="AA260" s="34" t="str">
        <f t="shared" si="77"/>
        <v>Outer</v>
      </c>
      <c r="AB260" s="35" t="str">
        <f t="shared" ref="AB260:AB323" si="84">IF(Z260,TEXT(ROUND(O260+0.05,1)-0.1,"0.0")&amp;"-"&amp;TEXT(ROUND(O260+0.05,1),"0.0"),"")</f>
        <v>0.9-1.0</v>
      </c>
      <c r="AC260" s="36" t="str">
        <f t="shared" si="78"/>
        <v>15-16</v>
      </c>
      <c r="AD260" s="36" t="str">
        <f t="shared" si="79"/>
        <v>Nov</v>
      </c>
      <c r="AE260" s="35" t="str">
        <f t="shared" si="80"/>
        <v>295-305</v>
      </c>
      <c r="AF260" s="36" t="str">
        <f t="shared" si="81"/>
        <v>HWS-HTI</v>
      </c>
    </row>
    <row r="261" spans="5:32" x14ac:dyDescent="0.3">
      <c r="E261" s="12">
        <v>40875.652777777781</v>
      </c>
      <c r="F261" s="16">
        <v>9.19</v>
      </c>
      <c r="G261" s="16">
        <v>1234.489997863772</v>
      </c>
      <c r="H261" s="29">
        <v>1.1793493532833947</v>
      </c>
      <c r="I261" s="26">
        <v>298.39999999999998</v>
      </c>
      <c r="J261" s="30">
        <v>0.18171926006528835</v>
      </c>
      <c r="K261" s="31">
        <v>0.15016153435689716</v>
      </c>
      <c r="L261" s="108">
        <f ca="1">REWS!R261</f>
        <v>9.1170118375079419</v>
      </c>
      <c r="M261" s="22">
        <f t="shared" si="68"/>
        <v>9.0743941597138651</v>
      </c>
      <c r="N261" s="22">
        <f t="shared" ca="1" si="69"/>
        <v>9.0023241536805489</v>
      </c>
      <c r="O261" s="22">
        <f t="shared" si="70"/>
        <v>0.76052684552780925</v>
      </c>
      <c r="P261" s="81">
        <f t="shared" ca="1" si="71"/>
        <v>9</v>
      </c>
      <c r="Q261" s="22">
        <f t="shared" ca="1" si="72"/>
        <v>0.99318969719458872</v>
      </c>
      <c r="R261" s="3">
        <f ca="1">IF(N261&gt;'Power Curve'!$C$37,0,INDEX(Ci,$P261,1)*POWER(1-Q261,3)+INDEX(Ci,$P261,2)*3*Q261*POWER(1-Q261,2)+INDEX(Ci,$P261,3)*3*POWER(Q261,2)*(1-Q261)+INDEX(Ci,$P261,4)*POWER(Q261,3))</f>
        <v>1196.0608411888334</v>
      </c>
      <c r="S261" s="3">
        <f t="shared" si="73"/>
        <v>1234.489997863772</v>
      </c>
      <c r="T261" s="3">
        <f t="shared" ca="1" si="74"/>
        <v>-38.429156674938667</v>
      </c>
      <c r="U261" s="3">
        <f t="shared" ca="1" si="82"/>
        <v>38.429156674938667</v>
      </c>
      <c r="W261" s="34">
        <f t="shared" si="75"/>
        <v>9</v>
      </c>
      <c r="X261" s="73" t="b">
        <f>COUNTIF('Power Curve'!$D$2:$D$31,W261)&gt;0</f>
        <v>1</v>
      </c>
      <c r="Y261" s="73" t="b">
        <f t="shared" si="76"/>
        <v>0</v>
      </c>
      <c r="Z261" s="73" t="b">
        <f t="shared" si="83"/>
        <v>1</v>
      </c>
      <c r="AA261" s="34" t="str">
        <f t="shared" si="77"/>
        <v>Outer</v>
      </c>
      <c r="AB261" s="35" t="str">
        <f t="shared" si="84"/>
        <v>0.7-0.8</v>
      </c>
      <c r="AC261" s="36" t="str">
        <f t="shared" si="78"/>
        <v>15-16</v>
      </c>
      <c r="AD261" s="36" t="str">
        <f t="shared" si="79"/>
        <v>Nov</v>
      </c>
      <c r="AE261" s="35" t="str">
        <f t="shared" si="80"/>
        <v>295-305</v>
      </c>
      <c r="AF261" s="36" t="str">
        <f t="shared" si="81"/>
        <v>HWS-HTI</v>
      </c>
    </row>
    <row r="262" spans="5:32" x14ac:dyDescent="0.3">
      <c r="E262" s="12">
        <v>40875.659722222219</v>
      </c>
      <c r="F262" s="16">
        <v>8.8000000000000007</v>
      </c>
      <c r="G262" s="16">
        <v>893.66001129150391</v>
      </c>
      <c r="H262" s="29">
        <v>1.1797120569332602</v>
      </c>
      <c r="I262" s="26">
        <v>302.89999999999998</v>
      </c>
      <c r="J262" s="30">
        <v>0.13977272727272727</v>
      </c>
      <c r="K262" s="31">
        <v>0.12534505522938952</v>
      </c>
      <c r="L262" s="108">
        <f ca="1">REWS!R262</f>
        <v>8.8187879700130338</v>
      </c>
      <c r="M262" s="22">
        <f t="shared" si="68"/>
        <v>8.6901908686065692</v>
      </c>
      <c r="N262" s="22">
        <f t="shared" ca="1" si="69"/>
        <v>8.7087443964982647</v>
      </c>
      <c r="O262" s="22">
        <f t="shared" si="70"/>
        <v>0.70114698837724043</v>
      </c>
      <c r="P262" s="81">
        <f t="shared" ca="1" si="71"/>
        <v>9</v>
      </c>
      <c r="Q262" s="22">
        <f t="shared" ca="1" si="72"/>
        <v>0.69974253049091606</v>
      </c>
      <c r="R262" s="3">
        <f ca="1">IF(N262&gt;'Power Curve'!$C$37,0,INDEX(Ci,$P262,1)*POWER(1-Q262,3)+INDEX(Ci,$P262,2)*3*Q262*POWER(1-Q262,2)+INDEX(Ci,$P262,3)*3*POWER(Q262,2)*(1-Q262)+INDEX(Ci,$P262,4)*POWER(Q262,3))</f>
        <v>1100.0976406653408</v>
      </c>
      <c r="S262" s="3">
        <f t="shared" si="73"/>
        <v>893.66001129150391</v>
      </c>
      <c r="T262" s="3">
        <f t="shared" ca="1" si="74"/>
        <v>206.4376293738369</v>
      </c>
      <c r="U262" s="3">
        <f t="shared" ca="1" si="82"/>
        <v>206.4376293738369</v>
      </c>
      <c r="W262" s="34">
        <f t="shared" si="75"/>
        <v>9</v>
      </c>
      <c r="X262" s="73" t="b">
        <f>COUNTIF('Power Curve'!$D$2:$D$31,W262)&gt;0</f>
        <v>1</v>
      </c>
      <c r="Y262" s="73" t="b">
        <f t="shared" si="76"/>
        <v>0</v>
      </c>
      <c r="Z262" s="73" t="b">
        <f t="shared" si="83"/>
        <v>1</v>
      </c>
      <c r="AA262" s="34" t="str">
        <f t="shared" si="77"/>
        <v>Inner</v>
      </c>
      <c r="AB262" s="35" t="str">
        <f t="shared" si="84"/>
        <v>0.7-0.8</v>
      </c>
      <c r="AC262" s="36" t="str">
        <f t="shared" si="78"/>
        <v>15-16</v>
      </c>
      <c r="AD262" s="36" t="str">
        <f t="shared" si="79"/>
        <v>Nov</v>
      </c>
      <c r="AE262" s="35" t="str">
        <f t="shared" si="80"/>
        <v>295-305</v>
      </c>
      <c r="AF262" s="36" t="str">
        <f t="shared" si="81"/>
        <v>Inner-TI</v>
      </c>
    </row>
    <row r="263" spans="5:32" x14ac:dyDescent="0.3">
      <c r="E263" s="12">
        <v>40875.666666666664</v>
      </c>
      <c r="F263" s="16">
        <v>8.61</v>
      </c>
      <c r="G263" s="16">
        <v>773.24000740051292</v>
      </c>
      <c r="H263" s="29">
        <v>1.1797120569332602</v>
      </c>
      <c r="I263" s="26">
        <v>296.89999999999998</v>
      </c>
      <c r="J263" s="30">
        <v>0.20092915214866436</v>
      </c>
      <c r="K263" s="31">
        <v>0.15058143773735369</v>
      </c>
      <c r="L263" s="108">
        <f ca="1">REWS!R263</f>
        <v>8.5168037328340187</v>
      </c>
      <c r="M263" s="22">
        <f t="shared" si="68"/>
        <v>8.5025617475798345</v>
      </c>
      <c r="N263" s="22">
        <f t="shared" ca="1" si="69"/>
        <v>8.4105284123623321</v>
      </c>
      <c r="O263" s="22">
        <f t="shared" si="70"/>
        <v>0.67214830288512983</v>
      </c>
      <c r="P263" s="81">
        <f t="shared" ca="1" si="71"/>
        <v>9</v>
      </c>
      <c r="Q263" s="22">
        <f t="shared" ca="1" si="72"/>
        <v>0.40166123070940096</v>
      </c>
      <c r="R263" s="3">
        <f ca="1">IF(N263&gt;'Power Curve'!$C$37,0,INDEX(Ci,$P263,1)*POWER(1-Q263,3)+INDEX(Ci,$P263,2)*3*Q263*POWER(1-Q263,2)+INDEX(Ci,$P263,3)*3*POWER(Q263,2)*(1-Q263)+INDEX(Ci,$P263,4)*POWER(Q263,3))</f>
        <v>1004.5107020453414</v>
      </c>
      <c r="S263" s="3">
        <f t="shared" si="73"/>
        <v>773.24000740051292</v>
      </c>
      <c r="T263" s="3">
        <f t="shared" ca="1" si="74"/>
        <v>231.2706946448285</v>
      </c>
      <c r="U263" s="3">
        <f t="shared" ca="1" si="82"/>
        <v>231.2706946448285</v>
      </c>
      <c r="W263" s="34">
        <f t="shared" si="75"/>
        <v>9</v>
      </c>
      <c r="X263" s="73" t="b">
        <f>COUNTIF('Power Curve'!$D$2:$D$31,W263)&gt;0</f>
        <v>1</v>
      </c>
      <c r="Y263" s="73" t="b">
        <f t="shared" si="76"/>
        <v>0</v>
      </c>
      <c r="Z263" s="73" t="b">
        <f t="shared" si="83"/>
        <v>1</v>
      </c>
      <c r="AA263" s="34" t="str">
        <f t="shared" si="77"/>
        <v>Outer</v>
      </c>
      <c r="AB263" s="35" t="str">
        <f t="shared" si="84"/>
        <v>0.6-0.7</v>
      </c>
      <c r="AC263" s="36" t="str">
        <f t="shared" si="78"/>
        <v>16-17</v>
      </c>
      <c r="AD263" s="36" t="str">
        <f t="shared" si="79"/>
        <v>Nov</v>
      </c>
      <c r="AE263" s="35" t="str">
        <f t="shared" si="80"/>
        <v>295-305</v>
      </c>
      <c r="AF263" s="36" t="str">
        <f t="shared" si="81"/>
        <v>HWS-HTI</v>
      </c>
    </row>
    <row r="264" spans="5:32" x14ac:dyDescent="0.3">
      <c r="E264" s="12">
        <v>40875.673611111109</v>
      </c>
      <c r="F264" s="16">
        <v>8.74</v>
      </c>
      <c r="G264" s="16">
        <v>1016.7699966430664</v>
      </c>
      <c r="H264" s="29">
        <v>1.1802046609223145</v>
      </c>
      <c r="I264" s="26">
        <v>291.39999999999998</v>
      </c>
      <c r="J264" s="30">
        <v>0.16704805491990846</v>
      </c>
      <c r="K264" s="31">
        <v>0.18091521333863508</v>
      </c>
      <c r="L264" s="108">
        <f ca="1">REWS!R264</f>
        <v>8.7494120838748977</v>
      </c>
      <c r="M264" s="22">
        <f t="shared" si="68"/>
        <v>8.6321407201147995</v>
      </c>
      <c r="N264" s="22">
        <f t="shared" ca="1" si="69"/>
        <v>8.6414366506042324</v>
      </c>
      <c r="O264" s="22">
        <f t="shared" si="70"/>
        <v>0.69217515079855618</v>
      </c>
      <c r="P264" s="81">
        <f t="shared" ca="1" si="71"/>
        <v>9</v>
      </c>
      <c r="Q264" s="22">
        <f t="shared" ca="1" si="72"/>
        <v>0.63246518303554988</v>
      </c>
      <c r="R264" s="3">
        <f ca="1">IF(N264&gt;'Power Curve'!$C$37,0,INDEX(Ci,$P264,1)*POWER(1-Q264,3)+INDEX(Ci,$P264,2)*3*Q264*POWER(1-Q264,2)+INDEX(Ci,$P264,3)*3*POWER(Q264,2)*(1-Q264)+INDEX(Ci,$P264,4)*POWER(Q264,3))</f>
        <v>1078.3164209034196</v>
      </c>
      <c r="S264" s="3">
        <f t="shared" si="73"/>
        <v>1016.7699966430664</v>
      </c>
      <c r="T264" s="3">
        <f t="shared" ca="1" si="74"/>
        <v>61.546424260353206</v>
      </c>
      <c r="U264" s="3">
        <f t="shared" ca="1" si="82"/>
        <v>61.546424260353206</v>
      </c>
      <c r="W264" s="34">
        <f t="shared" si="75"/>
        <v>9</v>
      </c>
      <c r="X264" s="73" t="b">
        <f>COUNTIF('Power Curve'!$D$2:$D$31,W264)&gt;0</f>
        <v>1</v>
      </c>
      <c r="Y264" s="73" t="b">
        <f t="shared" si="76"/>
        <v>0</v>
      </c>
      <c r="Z264" s="73" t="b">
        <f t="shared" si="83"/>
        <v>1</v>
      </c>
      <c r="AA264" s="34" t="str">
        <f t="shared" si="77"/>
        <v>Outer</v>
      </c>
      <c r="AB264" s="35" t="str">
        <f t="shared" si="84"/>
        <v>0.6-0.7</v>
      </c>
      <c r="AC264" s="36" t="str">
        <f t="shared" si="78"/>
        <v>16-17</v>
      </c>
      <c r="AD264" s="36" t="str">
        <f t="shared" si="79"/>
        <v>Nov</v>
      </c>
      <c r="AE264" s="35" t="str">
        <f t="shared" si="80"/>
        <v>285-295</v>
      </c>
      <c r="AF264" s="36" t="str">
        <f t="shared" si="81"/>
        <v>HWS-HTI</v>
      </c>
    </row>
    <row r="265" spans="5:32" x14ac:dyDescent="0.3">
      <c r="E265" s="12">
        <v>40875.680555555555</v>
      </c>
      <c r="F265" s="16">
        <v>11.26</v>
      </c>
      <c r="G265" s="16">
        <v>1708.8600006103541</v>
      </c>
      <c r="H265" s="29">
        <v>1.1796255202795376</v>
      </c>
      <c r="I265" s="26">
        <v>289.3</v>
      </c>
      <c r="J265" s="30">
        <v>0.130550621669627</v>
      </c>
      <c r="K265" s="31">
        <v>0.18550264746998851</v>
      </c>
      <c r="L265" s="108">
        <f ca="1">REWS!R265</f>
        <v>11.276168092192316</v>
      </c>
      <c r="M265" s="22">
        <f t="shared" si="68"/>
        <v>11.119222331775521</v>
      </c>
      <c r="N265" s="22">
        <f t="shared" ca="1" si="69"/>
        <v>11.135188283086979</v>
      </c>
      <c r="O265" s="22">
        <f t="shared" si="70"/>
        <v>1.0765616311865576</v>
      </c>
      <c r="P265" s="81">
        <f t="shared" ca="1" si="71"/>
        <v>12</v>
      </c>
      <c r="Q265" s="22">
        <f t="shared" ca="1" si="72"/>
        <v>0.14917053143909198</v>
      </c>
      <c r="R265" s="3">
        <f ca="1">IF(N265&gt;'Power Curve'!$C$37,0,INDEX(Ci,$P265,1)*POWER(1-Q265,3)+INDEX(Ci,$P265,2)*3*Q265*POWER(1-Q265,2)+INDEX(Ci,$P265,3)*3*POWER(Q265,2)*(1-Q265)+INDEX(Ci,$P265,4)*POWER(Q265,3))</f>
        <v>1803.1826990057748</v>
      </c>
      <c r="S265" s="3">
        <f t="shared" si="73"/>
        <v>1708.8600006103541</v>
      </c>
      <c r="T265" s="3">
        <f t="shared" ca="1" si="74"/>
        <v>94.32269839542073</v>
      </c>
      <c r="U265" s="3">
        <f t="shared" ca="1" si="82"/>
        <v>94.32269839542073</v>
      </c>
      <c r="W265" s="34">
        <f t="shared" si="75"/>
        <v>11</v>
      </c>
      <c r="X265" s="73" t="b">
        <f>COUNTIF('Power Curve'!$D$2:$D$31,W265)&gt;0</f>
        <v>1</v>
      </c>
      <c r="Y265" s="73" t="b">
        <f t="shared" si="76"/>
        <v>0</v>
      </c>
      <c r="Z265" s="73" t="b">
        <f t="shared" si="83"/>
        <v>1</v>
      </c>
      <c r="AA265" s="34" t="str">
        <f t="shared" si="77"/>
        <v>Inner</v>
      </c>
      <c r="AB265" s="35" t="str">
        <f t="shared" si="84"/>
        <v>1.0-1.1</v>
      </c>
      <c r="AC265" s="36" t="str">
        <f t="shared" si="78"/>
        <v>16-17</v>
      </c>
      <c r="AD265" s="36" t="str">
        <f t="shared" si="79"/>
        <v>Nov</v>
      </c>
      <c r="AE265" s="35" t="str">
        <f t="shared" si="80"/>
        <v>285-295</v>
      </c>
      <c r="AF265" s="36" t="str">
        <f t="shared" si="81"/>
        <v>Inner-TI</v>
      </c>
    </row>
    <row r="266" spans="5:32" x14ac:dyDescent="0.3">
      <c r="E266" s="12">
        <v>40875.6875</v>
      </c>
      <c r="F266" s="16">
        <v>12.24</v>
      </c>
      <c r="G266" s="16">
        <v>1911.1600036621089</v>
      </c>
      <c r="H266" s="29">
        <v>1.1792795001970886</v>
      </c>
      <c r="I266" s="26">
        <v>290.7</v>
      </c>
      <c r="J266" s="30">
        <v>0.10457516339869281</v>
      </c>
      <c r="K266" s="31">
        <v>0.15545881667035591</v>
      </c>
      <c r="L266" s="108">
        <f ca="1">REWS!R266</f>
        <v>12.23031508224509</v>
      </c>
      <c r="M266" s="22">
        <f t="shared" si="68"/>
        <v>12.085787982697672</v>
      </c>
      <c r="N266" s="22">
        <f t="shared" ca="1" si="69"/>
        <v>12.076225085425147</v>
      </c>
      <c r="O266" s="22">
        <f t="shared" si="70"/>
        <v>1.2259474683380032</v>
      </c>
      <c r="P266" s="81">
        <f t="shared" ca="1" si="71"/>
        <v>13</v>
      </c>
      <c r="Q266" s="22">
        <f t="shared" ca="1" si="72"/>
        <v>5.9405975535535241E-2</v>
      </c>
      <c r="R266" s="3">
        <f ca="1">IF(N266&gt;'Power Curve'!$C$37,0,INDEX(Ci,$P266,1)*POWER(1-Q266,3)+INDEX(Ci,$P266,2)*3*Q266*POWER(1-Q266,2)+INDEX(Ci,$P266,3)*3*POWER(Q266,2)*(1-Q266)+INDEX(Ci,$P266,4)*POWER(Q266,3))</f>
        <v>1920.3741138904927</v>
      </c>
      <c r="S266" s="3">
        <f t="shared" si="73"/>
        <v>1911.1600036621089</v>
      </c>
      <c r="T266" s="3">
        <f t="shared" ca="1" si="74"/>
        <v>9.2141102283837881</v>
      </c>
      <c r="U266" s="3">
        <f t="shared" ca="1" si="82"/>
        <v>9.2141102283837881</v>
      </c>
      <c r="W266" s="34">
        <f t="shared" si="75"/>
        <v>12</v>
      </c>
      <c r="X266" s="73" t="b">
        <f>COUNTIF('Power Curve'!$D$2:$D$31,W266)&gt;0</f>
        <v>1</v>
      </c>
      <c r="Y266" s="73" t="b">
        <f t="shared" si="76"/>
        <v>0</v>
      </c>
      <c r="Z266" s="73" t="b">
        <f t="shared" si="83"/>
        <v>1</v>
      </c>
      <c r="AA266" s="34" t="str">
        <f t="shared" si="77"/>
        <v>Inner</v>
      </c>
      <c r="AB266" s="35" t="str">
        <f t="shared" si="84"/>
        <v>1.2-1.3</v>
      </c>
      <c r="AC266" s="36" t="str">
        <f t="shared" si="78"/>
        <v>16-17</v>
      </c>
      <c r="AD266" s="36" t="str">
        <f t="shared" si="79"/>
        <v>Nov</v>
      </c>
      <c r="AE266" s="35" t="str">
        <f t="shared" si="80"/>
        <v>285-295</v>
      </c>
      <c r="AF266" s="36" t="str">
        <f t="shared" si="81"/>
        <v>Inner-TI</v>
      </c>
    </row>
    <row r="267" spans="5:32" x14ac:dyDescent="0.3">
      <c r="E267" s="12">
        <v>40875.694444444445</v>
      </c>
      <c r="F267" s="16">
        <v>11.04</v>
      </c>
      <c r="G267" s="16">
        <v>1689.9400482177709</v>
      </c>
      <c r="H267" s="29">
        <v>1.1794957389717244</v>
      </c>
      <c r="I267" s="26">
        <v>290</v>
      </c>
      <c r="J267" s="30">
        <v>0.11322463768115942</v>
      </c>
      <c r="K267" s="31">
        <v>0.2123532118046178</v>
      </c>
      <c r="L267" s="108">
        <f ca="1">REWS!R267</f>
        <v>11.009419749074562</v>
      </c>
      <c r="M267" s="22">
        <f t="shared" si="68"/>
        <v>10.901573049378111</v>
      </c>
      <c r="N267" s="22">
        <f t="shared" ca="1" si="69"/>
        <v>10.871376234221231</v>
      </c>
      <c r="O267" s="22">
        <f t="shared" si="70"/>
        <v>1.0429232329822258</v>
      </c>
      <c r="P267" s="81">
        <f t="shared" ca="1" si="71"/>
        <v>11</v>
      </c>
      <c r="Q267" s="22">
        <f t="shared" ca="1" si="72"/>
        <v>0.89427017672477815</v>
      </c>
      <c r="R267" s="3">
        <f ca="1">IF(N267&gt;'Power Curve'!$C$37,0,INDEX(Ci,$P267,1)*POWER(1-Q267,3)+INDEX(Ci,$P267,2)*3*Q267*POWER(1-Q267,2)+INDEX(Ci,$P267,3)*3*POWER(Q267,2)*(1-Q267)+INDEX(Ci,$P267,4)*POWER(Q267,3))</f>
        <v>1755.7373569035806</v>
      </c>
      <c r="S267" s="3">
        <f t="shared" si="73"/>
        <v>1689.9400482177709</v>
      </c>
      <c r="T267" s="3">
        <f t="shared" ca="1" si="74"/>
        <v>65.797308685809639</v>
      </c>
      <c r="U267" s="3">
        <f t="shared" ca="1" si="82"/>
        <v>65.797308685809639</v>
      </c>
      <c r="W267" s="34">
        <f t="shared" si="75"/>
        <v>11</v>
      </c>
      <c r="X267" s="73" t="b">
        <f>COUNTIF('Power Curve'!$D$2:$D$31,W267)&gt;0</f>
        <v>1</v>
      </c>
      <c r="Y267" s="73" t="b">
        <f t="shared" si="76"/>
        <v>0</v>
      </c>
      <c r="Z267" s="73" t="b">
        <f t="shared" si="83"/>
        <v>1</v>
      </c>
      <c r="AA267" s="34" t="str">
        <f t="shared" si="77"/>
        <v>Inner</v>
      </c>
      <c r="AB267" s="35" t="str">
        <f t="shared" si="84"/>
        <v>1.0-1.1</v>
      </c>
      <c r="AC267" s="36" t="str">
        <f t="shared" si="78"/>
        <v>16-17</v>
      </c>
      <c r="AD267" s="36" t="str">
        <f t="shared" si="79"/>
        <v>Nov</v>
      </c>
      <c r="AE267" s="35" t="str">
        <f t="shared" si="80"/>
        <v>285-295</v>
      </c>
      <c r="AF267" s="36" t="str">
        <f t="shared" si="81"/>
        <v>Inner-TI</v>
      </c>
    </row>
    <row r="268" spans="5:32" x14ac:dyDescent="0.3">
      <c r="E268" s="12">
        <v>40875.701388888891</v>
      </c>
      <c r="F268" s="16">
        <v>9.89</v>
      </c>
      <c r="G268" s="16">
        <v>1514.7600402832061</v>
      </c>
      <c r="H268" s="29">
        <v>1.1800315023859904</v>
      </c>
      <c r="I268" s="26">
        <v>286.7</v>
      </c>
      <c r="J268" s="30">
        <v>0.12639029322548029</v>
      </c>
      <c r="K268" s="31">
        <v>0.21046776767188605</v>
      </c>
      <c r="L268" s="108">
        <f ca="1">REWS!R268</f>
        <v>9.9013737380100242</v>
      </c>
      <c r="M268" s="22">
        <f t="shared" si="68"/>
        <v>9.7674709714381702</v>
      </c>
      <c r="N268" s="22">
        <f t="shared" ca="1" si="69"/>
        <v>9.7787037981165987</v>
      </c>
      <c r="O268" s="22">
        <f t="shared" si="70"/>
        <v>0.86764410096815292</v>
      </c>
      <c r="P268" s="81">
        <f t="shared" ca="1" si="71"/>
        <v>10</v>
      </c>
      <c r="Q268" s="22">
        <f t="shared" ca="1" si="72"/>
        <v>0.81799906917224285</v>
      </c>
      <c r="R268" s="3">
        <f ca="1">IF(N268&gt;'Power Curve'!$C$37,0,INDEX(Ci,$P268,1)*POWER(1-Q268,3)+INDEX(Ci,$P268,2)*3*Q268*POWER(1-Q268,2)+INDEX(Ci,$P268,3)*3*POWER(Q268,2)*(1-Q268)+INDEX(Ci,$P268,4)*POWER(Q268,3))</f>
        <v>1466.2378760314016</v>
      </c>
      <c r="S268" s="3">
        <f t="shared" si="73"/>
        <v>1514.7600402832061</v>
      </c>
      <c r="T268" s="3">
        <f t="shared" ca="1" si="74"/>
        <v>-48.522164251804497</v>
      </c>
      <c r="U268" s="3">
        <f t="shared" ca="1" si="82"/>
        <v>48.522164251804497</v>
      </c>
      <c r="W268" s="34">
        <f t="shared" si="75"/>
        <v>10</v>
      </c>
      <c r="X268" s="73" t="b">
        <f>COUNTIF('Power Curve'!$D$2:$D$31,W268)&gt;0</f>
        <v>1</v>
      </c>
      <c r="Y268" s="73" t="b">
        <f t="shared" si="76"/>
        <v>0</v>
      </c>
      <c r="Z268" s="73" t="b">
        <f t="shared" si="83"/>
        <v>1</v>
      </c>
      <c r="AA268" s="34" t="str">
        <f t="shared" si="77"/>
        <v>Inner</v>
      </c>
      <c r="AB268" s="35" t="str">
        <f t="shared" si="84"/>
        <v>0.8-0.9</v>
      </c>
      <c r="AC268" s="36" t="str">
        <f t="shared" si="78"/>
        <v>16-17</v>
      </c>
      <c r="AD268" s="36" t="str">
        <f t="shared" si="79"/>
        <v>Nov</v>
      </c>
      <c r="AE268" s="35" t="str">
        <f t="shared" si="80"/>
        <v>285-295</v>
      </c>
      <c r="AF268" s="36" t="str">
        <f t="shared" si="81"/>
        <v>Inner-TI</v>
      </c>
    </row>
    <row r="269" spans="5:32" x14ac:dyDescent="0.3">
      <c r="E269" s="12">
        <v>40875.708333333336</v>
      </c>
      <c r="F269" s="16">
        <v>9.91</v>
      </c>
      <c r="G269" s="16">
        <v>1515.6999664306641</v>
      </c>
      <c r="H269" s="29">
        <v>1.1801777933733888</v>
      </c>
      <c r="I269" s="26">
        <v>286.5</v>
      </c>
      <c r="J269" s="30">
        <v>0.13723511604439961</v>
      </c>
      <c r="K269" s="31">
        <v>0.27445930124594703</v>
      </c>
      <c r="L269" s="108">
        <f ca="1">REWS!R269</f>
        <v>9.8564542028926674</v>
      </c>
      <c r="M269" s="22">
        <f t="shared" si="68"/>
        <v>9.7876276185965985</v>
      </c>
      <c r="N269" s="22">
        <f t="shared" ca="1" si="69"/>
        <v>9.7347430249914009</v>
      </c>
      <c r="O269" s="22">
        <f t="shared" si="70"/>
        <v>0.87075937576304696</v>
      </c>
      <c r="P269" s="81">
        <f t="shared" ca="1" si="71"/>
        <v>10</v>
      </c>
      <c r="Q269" s="22">
        <f t="shared" ca="1" si="72"/>
        <v>0.77127161611681339</v>
      </c>
      <c r="R269" s="3">
        <f ca="1">IF(N269&gt;'Power Curve'!$C$37,0,INDEX(Ci,$P269,1)*POWER(1-Q269,3)+INDEX(Ci,$P269,2)*3*Q269*POWER(1-Q269,2)+INDEX(Ci,$P269,3)*3*POWER(Q269,2)*(1-Q269)+INDEX(Ci,$P269,4)*POWER(Q269,3))</f>
        <v>1451.8039201051429</v>
      </c>
      <c r="S269" s="3">
        <f t="shared" si="73"/>
        <v>1515.6999664306641</v>
      </c>
      <c r="T269" s="3">
        <f t="shared" ca="1" si="74"/>
        <v>-63.896046325521183</v>
      </c>
      <c r="U269" s="3">
        <f t="shared" ca="1" si="82"/>
        <v>63.896046325521183</v>
      </c>
      <c r="W269" s="34">
        <f t="shared" si="75"/>
        <v>10</v>
      </c>
      <c r="X269" s="73" t="b">
        <f>COUNTIF('Power Curve'!$D$2:$D$31,W269)&gt;0</f>
        <v>1</v>
      </c>
      <c r="Y269" s="73" t="b">
        <f t="shared" si="76"/>
        <v>0</v>
      </c>
      <c r="Z269" s="73" t="b">
        <f t="shared" si="83"/>
        <v>1</v>
      </c>
      <c r="AA269" s="34" t="str">
        <f t="shared" si="77"/>
        <v>Inner</v>
      </c>
      <c r="AB269" s="35" t="str">
        <f t="shared" si="84"/>
        <v>0.8-0.9</v>
      </c>
      <c r="AC269" s="36" t="str">
        <f t="shared" si="78"/>
        <v>17-18</v>
      </c>
      <c r="AD269" s="36" t="str">
        <f t="shared" si="79"/>
        <v>Nov</v>
      </c>
      <c r="AE269" s="35" t="str">
        <f t="shared" si="80"/>
        <v>285-295</v>
      </c>
      <c r="AF269" s="36" t="str">
        <f t="shared" si="81"/>
        <v>Inner-TI</v>
      </c>
    </row>
    <row r="270" spans="5:32" x14ac:dyDescent="0.3">
      <c r="E270" s="12">
        <v>40875.715277777781</v>
      </c>
      <c r="F270" s="16">
        <v>8.76</v>
      </c>
      <c r="G270" s="16">
        <v>1114.7899703979542</v>
      </c>
      <c r="H270" s="29">
        <v>1.1804971919642882</v>
      </c>
      <c r="I270" s="26">
        <v>283.10000000000002</v>
      </c>
      <c r="J270" s="30">
        <v>0.15639269406392695</v>
      </c>
      <c r="K270" s="31">
        <v>0.27037883924420603</v>
      </c>
      <c r="L270" s="108">
        <f ca="1">REWS!R270</f>
        <v>8.7453936413708746</v>
      </c>
      <c r="M270" s="22">
        <f t="shared" si="68"/>
        <v>8.6526086764382804</v>
      </c>
      <c r="N270" s="22">
        <f t="shared" ca="1" si="69"/>
        <v>8.6381813813006616</v>
      </c>
      <c r="O270" s="22">
        <f t="shared" si="70"/>
        <v>0.69533853942843904</v>
      </c>
      <c r="P270" s="81">
        <f t="shared" ca="1" si="71"/>
        <v>9</v>
      </c>
      <c r="Q270" s="22">
        <f t="shared" ca="1" si="72"/>
        <v>0.62921138392092912</v>
      </c>
      <c r="R270" s="3">
        <f ca="1">IF(N270&gt;'Power Curve'!$C$37,0,INDEX(Ci,$P270,1)*POWER(1-Q270,3)+INDEX(Ci,$P270,2)*3*Q270*POWER(1-Q270,2)+INDEX(Ci,$P270,3)*3*POWER(Q270,2)*(1-Q270)+INDEX(Ci,$P270,4)*POWER(Q270,3))</f>
        <v>1077.2656781020146</v>
      </c>
      <c r="S270" s="3">
        <f t="shared" si="73"/>
        <v>1114.7899703979542</v>
      </c>
      <c r="T270" s="3">
        <f t="shared" ca="1" si="74"/>
        <v>-37.524292295939631</v>
      </c>
      <c r="U270" s="3">
        <f t="shared" ca="1" si="82"/>
        <v>37.524292295939631</v>
      </c>
      <c r="W270" s="34">
        <f t="shared" si="75"/>
        <v>9</v>
      </c>
      <c r="X270" s="73" t="b">
        <f>COUNTIF('Power Curve'!$D$2:$D$31,W270)&gt;0</f>
        <v>1</v>
      </c>
      <c r="Y270" s="73" t="b">
        <f t="shared" si="76"/>
        <v>0</v>
      </c>
      <c r="Z270" s="73" t="b">
        <f t="shared" si="83"/>
        <v>1</v>
      </c>
      <c r="AA270" s="34" t="str">
        <f t="shared" si="77"/>
        <v>Outer</v>
      </c>
      <c r="AB270" s="35" t="str">
        <f t="shared" si="84"/>
        <v>0.6-0.7</v>
      </c>
      <c r="AC270" s="36" t="str">
        <f t="shared" si="78"/>
        <v>17-18</v>
      </c>
      <c r="AD270" s="36" t="str">
        <f t="shared" si="79"/>
        <v>Nov</v>
      </c>
      <c r="AE270" s="35" t="str">
        <f t="shared" si="80"/>
        <v>275-285</v>
      </c>
      <c r="AF270" s="36" t="str">
        <f t="shared" si="81"/>
        <v>HWS-HTI</v>
      </c>
    </row>
    <row r="271" spans="5:32" x14ac:dyDescent="0.3">
      <c r="E271" s="12">
        <v>40875.722222222219</v>
      </c>
      <c r="F271" s="16">
        <v>7.46</v>
      </c>
      <c r="G271" s="16">
        <v>742.33999252319313</v>
      </c>
      <c r="H271" s="29">
        <v>1.1810060511883282</v>
      </c>
      <c r="I271" s="26">
        <v>283.2</v>
      </c>
      <c r="J271" s="30">
        <v>0.20107238605898123</v>
      </c>
      <c r="K271" s="31">
        <v>0.22594462293202155</v>
      </c>
      <c r="L271" s="108">
        <f ca="1">REWS!R271</f>
        <v>7.5357608511166543</v>
      </c>
      <c r="M271" s="22">
        <f t="shared" si="68"/>
        <v>7.3696043424232176</v>
      </c>
      <c r="N271" s="22">
        <f t="shared" ca="1" si="69"/>
        <v>7.4444471704895676</v>
      </c>
      <c r="O271" s="22">
        <f t="shared" si="70"/>
        <v>0.49704608373966369</v>
      </c>
      <c r="P271" s="81">
        <f t="shared" ca="1" si="71"/>
        <v>8</v>
      </c>
      <c r="Q271" s="22">
        <f t="shared" ca="1" si="72"/>
        <v>0.43210455238785289</v>
      </c>
      <c r="R271" s="3">
        <f ca="1">IF(N271&gt;'Power Curve'!$C$37,0,INDEX(Ci,$P271,1)*POWER(1-Q271,3)+INDEX(Ci,$P271,2)*3*Q271*POWER(1-Q271,2)+INDEX(Ci,$P271,3)*3*POWER(Q271,2)*(1-Q271)+INDEX(Ci,$P271,4)*POWER(Q271,3))</f>
        <v>716.18656299241502</v>
      </c>
      <c r="S271" s="3">
        <f t="shared" si="73"/>
        <v>742.33999252319313</v>
      </c>
      <c r="T271" s="3">
        <f t="shared" ca="1" si="74"/>
        <v>-26.153429530778112</v>
      </c>
      <c r="U271" s="3">
        <f t="shared" ca="1" si="82"/>
        <v>26.153429530778112</v>
      </c>
      <c r="W271" s="34">
        <f t="shared" si="75"/>
        <v>7</v>
      </c>
      <c r="X271" s="73" t="b">
        <f>COUNTIF('Power Curve'!$D$2:$D$31,W271)&gt;0</f>
        <v>1</v>
      </c>
      <c r="Y271" s="73" t="b">
        <f t="shared" si="76"/>
        <v>0</v>
      </c>
      <c r="Z271" s="73" t="b">
        <f t="shared" si="83"/>
        <v>1</v>
      </c>
      <c r="AA271" s="34" t="str">
        <f t="shared" si="77"/>
        <v>Outer</v>
      </c>
      <c r="AB271" s="35" t="str">
        <f t="shared" si="84"/>
        <v>0.4-0.5</v>
      </c>
      <c r="AC271" s="36" t="str">
        <f t="shared" si="78"/>
        <v>17-18</v>
      </c>
      <c r="AD271" s="36" t="str">
        <f t="shared" si="79"/>
        <v>Nov</v>
      </c>
      <c r="AE271" s="35" t="str">
        <f t="shared" si="80"/>
        <v>275-285</v>
      </c>
      <c r="AF271" s="36" t="str">
        <f t="shared" si="81"/>
        <v>LWS-HTI</v>
      </c>
    </row>
    <row r="272" spans="5:32" x14ac:dyDescent="0.3">
      <c r="E272" s="12">
        <v>40875.736111111109</v>
      </c>
      <c r="F272" s="16">
        <v>7.5</v>
      </c>
      <c r="G272" s="16">
        <v>400.67000198364218</v>
      </c>
      <c r="H272" s="29">
        <v>1.1809627449316862</v>
      </c>
      <c r="I272" s="26">
        <v>284.3</v>
      </c>
      <c r="J272" s="30">
        <v>0.156</v>
      </c>
      <c r="K272" s="31">
        <v>0.22429052037974095</v>
      </c>
      <c r="L272" s="108">
        <f ca="1">REWS!R272</f>
        <v>7.4376191275596026</v>
      </c>
      <c r="M272" s="22">
        <f t="shared" si="68"/>
        <v>7.4090290845453701</v>
      </c>
      <c r="N272" s="22">
        <f t="shared" ca="1" si="69"/>
        <v>7.3474048581146745</v>
      </c>
      <c r="O272" s="22">
        <f t="shared" si="70"/>
        <v>0.50313930472344137</v>
      </c>
      <c r="P272" s="81">
        <f t="shared" ca="1" si="71"/>
        <v>8</v>
      </c>
      <c r="Q272" s="22">
        <f t="shared" ca="1" si="72"/>
        <v>0.33443329292362023</v>
      </c>
      <c r="R272" s="3">
        <f ca="1">IF(N272&gt;'Power Curve'!$C$37,0,INDEX(Ci,$P272,1)*POWER(1-Q272,3)+INDEX(Ci,$P272,2)*3*Q272*POWER(1-Q272,2)+INDEX(Ci,$P272,3)*3*POWER(Q272,2)*(1-Q272)+INDEX(Ci,$P272,4)*POWER(Q272,3))</f>
        <v>689.09168345363219</v>
      </c>
      <c r="S272" s="3">
        <f t="shared" si="73"/>
        <v>400.67000198364218</v>
      </c>
      <c r="T272" s="3">
        <f t="shared" ca="1" si="74"/>
        <v>288.42168146999001</v>
      </c>
      <c r="U272" s="3">
        <f t="shared" ca="1" si="82"/>
        <v>288.42168146999001</v>
      </c>
      <c r="W272" s="34">
        <f t="shared" si="75"/>
        <v>7</v>
      </c>
      <c r="X272" s="73" t="b">
        <f>COUNTIF('Power Curve'!$D$2:$D$31,W272)&gt;0</f>
        <v>1</v>
      </c>
      <c r="Y272" s="73" t="b">
        <f t="shared" si="76"/>
        <v>0</v>
      </c>
      <c r="Z272" s="73" t="b">
        <f t="shared" si="83"/>
        <v>1</v>
      </c>
      <c r="AA272" s="34" t="str">
        <f t="shared" si="77"/>
        <v>Outer</v>
      </c>
      <c r="AB272" s="35" t="str">
        <f t="shared" si="84"/>
        <v>0.5-0.6</v>
      </c>
      <c r="AC272" s="36" t="str">
        <f t="shared" si="78"/>
        <v>17-18</v>
      </c>
      <c r="AD272" s="36" t="str">
        <f t="shared" si="79"/>
        <v>Nov</v>
      </c>
      <c r="AE272" s="35" t="str">
        <f t="shared" si="80"/>
        <v>275-285</v>
      </c>
      <c r="AF272" s="36" t="str">
        <f t="shared" si="81"/>
        <v>HWS-HTI</v>
      </c>
    </row>
    <row r="273" spans="5:32" x14ac:dyDescent="0.3">
      <c r="E273" s="12">
        <v>40875.743055555555</v>
      </c>
      <c r="F273" s="16">
        <v>5.84</v>
      </c>
      <c r="G273" s="16">
        <v>368.23999404907187</v>
      </c>
      <c r="H273" s="29">
        <v>1.1818181288490222</v>
      </c>
      <c r="I273" s="26">
        <v>309.3</v>
      </c>
      <c r="J273" s="30">
        <v>0.18493150684931509</v>
      </c>
      <c r="K273" s="31">
        <v>0.17020849249202594</v>
      </c>
      <c r="L273" s="108">
        <f ca="1">REWS!R273</f>
        <v>5.8466783073271404</v>
      </c>
      <c r="M273" s="22">
        <f t="shared" si="68"/>
        <v>5.7705565333496516</v>
      </c>
      <c r="N273" s="22">
        <f t="shared" ca="1" si="69"/>
        <v>5.7771554288938889</v>
      </c>
      <c r="O273" s="22">
        <f t="shared" si="70"/>
        <v>0.24990809018926088</v>
      </c>
      <c r="P273" s="81">
        <f t="shared" ca="1" si="71"/>
        <v>6</v>
      </c>
      <c r="Q273" s="22">
        <f t="shared" ca="1" si="72"/>
        <v>0.746587878364525</v>
      </c>
      <c r="R273" s="3">
        <f ca="1">IF(N273&gt;'Power Curve'!$C$37,0,INDEX(Ci,$P273,1)*POWER(1-Q273,3)+INDEX(Ci,$P273,2)*3*Q273*POWER(1-Q273,2)+INDEX(Ci,$P273,3)*3*POWER(Q273,2)*(1-Q273)+INDEX(Ci,$P273,4)*POWER(Q273,3))</f>
        <v>324.56302686800342</v>
      </c>
      <c r="S273" s="3">
        <f t="shared" si="73"/>
        <v>368.23999404907187</v>
      </c>
      <c r="T273" s="3">
        <f t="shared" ca="1" si="74"/>
        <v>-43.676967181068449</v>
      </c>
      <c r="U273" s="3">
        <f t="shared" ca="1" si="82"/>
        <v>43.676967181068449</v>
      </c>
      <c r="W273" s="34">
        <f t="shared" si="75"/>
        <v>6</v>
      </c>
      <c r="X273" s="73" t="b">
        <f>COUNTIF('Power Curve'!$D$2:$D$31,W273)&gt;0</f>
        <v>1</v>
      </c>
      <c r="Y273" s="73" t="b">
        <f t="shared" si="76"/>
        <v>0</v>
      </c>
      <c r="Z273" s="73" t="b">
        <f t="shared" si="83"/>
        <v>1</v>
      </c>
      <c r="AA273" s="34" t="str">
        <f t="shared" si="77"/>
        <v>Outer</v>
      </c>
      <c r="AB273" s="35" t="str">
        <f t="shared" si="84"/>
        <v>0.2-0.3</v>
      </c>
      <c r="AC273" s="36" t="str">
        <f t="shared" si="78"/>
        <v>17-18</v>
      </c>
      <c r="AD273" s="36" t="str">
        <f t="shared" si="79"/>
        <v>Nov</v>
      </c>
      <c r="AE273" s="35" t="str">
        <f t="shared" si="80"/>
        <v>305-315</v>
      </c>
      <c r="AF273" s="36" t="str">
        <f t="shared" si="81"/>
        <v>LWS-HTI</v>
      </c>
    </row>
    <row r="274" spans="5:32" x14ac:dyDescent="0.3">
      <c r="E274" s="12">
        <v>40875.75</v>
      </c>
      <c r="F274" s="16">
        <v>5.84</v>
      </c>
      <c r="G274" s="16">
        <v>248.05998611450218</v>
      </c>
      <c r="H274" s="29">
        <v>1.1819481751023726</v>
      </c>
      <c r="I274" s="26">
        <v>298.2</v>
      </c>
      <c r="J274" s="30">
        <v>0.21746575342465754</v>
      </c>
      <c r="K274" s="31">
        <v>0.25977962515364472</v>
      </c>
      <c r="L274" s="108">
        <f ca="1">REWS!R274</f>
        <v>5.8833286556769115</v>
      </c>
      <c r="M274" s="22">
        <f t="shared" si="68"/>
        <v>5.7707681879504102</v>
      </c>
      <c r="N274" s="22">
        <f t="shared" ca="1" si="69"/>
        <v>5.8135831927118797</v>
      </c>
      <c r="O274" s="22">
        <f t="shared" si="70"/>
        <v>0.24994080209009362</v>
      </c>
      <c r="P274" s="81">
        <f t="shared" ca="1" si="71"/>
        <v>6</v>
      </c>
      <c r="Q274" s="22">
        <f t="shared" ca="1" si="72"/>
        <v>0.7828960772574739</v>
      </c>
      <c r="R274" s="3">
        <f ca="1">IF(N274&gt;'Power Curve'!$C$37,0,INDEX(Ci,$P274,1)*POWER(1-Q274,3)+INDEX(Ci,$P274,2)*3*Q274*POWER(1-Q274,2)+INDEX(Ci,$P274,3)*3*POWER(Q274,2)*(1-Q274)+INDEX(Ci,$P274,4)*POWER(Q274,3))</f>
        <v>330.5638947725156</v>
      </c>
      <c r="S274" s="3">
        <f t="shared" si="73"/>
        <v>248.05998611450218</v>
      </c>
      <c r="T274" s="3">
        <f t="shared" ca="1" si="74"/>
        <v>82.503908658013415</v>
      </c>
      <c r="U274" s="3">
        <f t="shared" ca="1" si="82"/>
        <v>82.503908658013415</v>
      </c>
      <c r="W274" s="34">
        <f t="shared" si="75"/>
        <v>6</v>
      </c>
      <c r="X274" s="73" t="b">
        <f>COUNTIF('Power Curve'!$D$2:$D$31,W274)&gt;0</f>
        <v>1</v>
      </c>
      <c r="Y274" s="73" t="b">
        <f t="shared" si="76"/>
        <v>0</v>
      </c>
      <c r="Z274" s="73" t="b">
        <f t="shared" si="83"/>
        <v>1</v>
      </c>
      <c r="AA274" s="34" t="str">
        <f t="shared" si="77"/>
        <v>Outer</v>
      </c>
      <c r="AB274" s="35" t="str">
        <f t="shared" si="84"/>
        <v>0.2-0.3</v>
      </c>
      <c r="AC274" s="36" t="str">
        <f t="shared" si="78"/>
        <v>18-19</v>
      </c>
      <c r="AD274" s="36" t="str">
        <f t="shared" si="79"/>
        <v>Nov</v>
      </c>
      <c r="AE274" s="35" t="str">
        <f t="shared" si="80"/>
        <v>295-305</v>
      </c>
      <c r="AF274" s="36" t="str">
        <f t="shared" si="81"/>
        <v>LWS-HTI</v>
      </c>
    </row>
    <row r="275" spans="5:32" x14ac:dyDescent="0.3">
      <c r="E275" s="12">
        <v>40875.756944444445</v>
      </c>
      <c r="F275" s="16">
        <v>5.78</v>
      </c>
      <c r="G275" s="16">
        <v>224.4800109863281</v>
      </c>
      <c r="H275" s="29">
        <v>1.1821808964404463</v>
      </c>
      <c r="I275" s="26">
        <v>288.8</v>
      </c>
      <c r="J275" s="30">
        <v>0.15397923875432526</v>
      </c>
      <c r="K275" s="31">
        <v>0.2579119949246757</v>
      </c>
      <c r="L275" s="108">
        <f ca="1">REWS!R275</f>
        <v>5.7922124605727019</v>
      </c>
      <c r="M275" s="22">
        <f t="shared" si="68"/>
        <v>5.7118543056688758</v>
      </c>
      <c r="N275" s="22">
        <f t="shared" ca="1" si="69"/>
        <v>5.7239227823998444</v>
      </c>
      <c r="O275" s="22">
        <f t="shared" si="70"/>
        <v>0.2408354716698865</v>
      </c>
      <c r="P275" s="81">
        <f t="shared" ca="1" si="71"/>
        <v>6</v>
      </c>
      <c r="Q275" s="22">
        <f t="shared" ca="1" si="72"/>
        <v>0.69352995457428546</v>
      </c>
      <c r="R275" s="3">
        <f ca="1">IF(N275&gt;'Power Curve'!$C$37,0,INDEX(Ci,$P275,1)*POWER(1-Q275,3)+INDEX(Ci,$P275,2)*3*Q275*POWER(1-Q275,2)+INDEX(Ci,$P275,3)*3*POWER(Q275,2)*(1-Q275)+INDEX(Ci,$P275,4)*POWER(Q275,3))</f>
        <v>315.97432609928836</v>
      </c>
      <c r="S275" s="3">
        <f t="shared" si="73"/>
        <v>224.4800109863281</v>
      </c>
      <c r="T275" s="3">
        <f t="shared" ca="1" si="74"/>
        <v>91.494315112960265</v>
      </c>
      <c r="U275" s="3">
        <f t="shared" ca="1" si="82"/>
        <v>91.494315112960265</v>
      </c>
      <c r="W275" s="34">
        <f t="shared" si="75"/>
        <v>6</v>
      </c>
      <c r="X275" s="73" t="b">
        <f>COUNTIF('Power Curve'!$D$2:$D$31,W275)&gt;0</f>
        <v>1</v>
      </c>
      <c r="Y275" s="73" t="b">
        <f t="shared" si="76"/>
        <v>0</v>
      </c>
      <c r="Z275" s="73" t="b">
        <f t="shared" si="83"/>
        <v>1</v>
      </c>
      <c r="AA275" s="34" t="str">
        <f t="shared" si="77"/>
        <v>Outer</v>
      </c>
      <c r="AB275" s="35" t="str">
        <f t="shared" si="84"/>
        <v>0.2-0.3</v>
      </c>
      <c r="AC275" s="36" t="str">
        <f t="shared" si="78"/>
        <v>18-19</v>
      </c>
      <c r="AD275" s="36" t="str">
        <f t="shared" si="79"/>
        <v>Nov</v>
      </c>
      <c r="AE275" s="35" t="str">
        <f t="shared" si="80"/>
        <v>285-295</v>
      </c>
      <c r="AF275" s="36" t="str">
        <f t="shared" si="81"/>
        <v>LWS-HTI</v>
      </c>
    </row>
    <row r="276" spans="5:32" x14ac:dyDescent="0.3">
      <c r="E276" s="12">
        <v>40875.763888888891</v>
      </c>
      <c r="F276" s="16">
        <v>5.29</v>
      </c>
      <c r="G276" s="16">
        <v>214.20999908447288</v>
      </c>
      <c r="H276" s="29">
        <v>1.182267620555103</v>
      </c>
      <c r="I276" s="26">
        <v>294.60000000000002</v>
      </c>
      <c r="J276" s="30">
        <v>0.15689981096408318</v>
      </c>
      <c r="K276" s="31">
        <v>0.23842832199345737</v>
      </c>
      <c r="L276" s="108">
        <f ca="1">REWS!R276</f>
        <v>5.3787615084838505</v>
      </c>
      <c r="M276" s="22">
        <f t="shared" si="68"/>
        <v>5.2277591916909527</v>
      </c>
      <c r="N276" s="22">
        <f t="shared" ca="1" si="69"/>
        <v>5.3154763546105759</v>
      </c>
      <c r="O276" s="22">
        <f t="shared" si="70"/>
        <v>0.16601701128540819</v>
      </c>
      <c r="P276" s="81">
        <f t="shared" ca="1" si="71"/>
        <v>6</v>
      </c>
      <c r="Q276" s="22">
        <f t="shared" ca="1" si="72"/>
        <v>0.28642414892054718</v>
      </c>
      <c r="R276" s="3">
        <f ca="1">IF(N276&gt;'Power Curve'!$C$37,0,INDEX(Ci,$P276,1)*POWER(1-Q276,3)+INDEX(Ci,$P276,2)*3*Q276*POWER(1-Q276,2)+INDEX(Ci,$P276,3)*3*POWER(Q276,2)*(1-Q276)+INDEX(Ci,$P276,4)*POWER(Q276,3))</f>
        <v>254.46058109988596</v>
      </c>
      <c r="S276" s="3">
        <f t="shared" si="73"/>
        <v>214.20999908447288</v>
      </c>
      <c r="T276" s="3">
        <f t="shared" ca="1" si="74"/>
        <v>40.250582015413073</v>
      </c>
      <c r="U276" s="3">
        <f t="shared" ca="1" si="82"/>
        <v>40.250582015413073</v>
      </c>
      <c r="W276" s="34">
        <f t="shared" si="75"/>
        <v>5</v>
      </c>
      <c r="X276" s="73" t="b">
        <f>COUNTIF('Power Curve'!$D$2:$D$31,W276)&gt;0</f>
        <v>1</v>
      </c>
      <c r="Y276" s="73" t="b">
        <f t="shared" si="76"/>
        <v>0</v>
      </c>
      <c r="Z276" s="73" t="b">
        <f t="shared" si="83"/>
        <v>1</v>
      </c>
      <c r="AA276" s="34" t="str">
        <f t="shared" si="77"/>
        <v>Outer</v>
      </c>
      <c r="AB276" s="35" t="str">
        <f t="shared" si="84"/>
        <v>0.1-0.2</v>
      </c>
      <c r="AC276" s="36" t="str">
        <f t="shared" si="78"/>
        <v>18-19</v>
      </c>
      <c r="AD276" s="36" t="str">
        <f t="shared" si="79"/>
        <v>Nov</v>
      </c>
      <c r="AE276" s="35" t="str">
        <f t="shared" si="80"/>
        <v>285-295</v>
      </c>
      <c r="AF276" s="36" t="str">
        <f t="shared" si="81"/>
        <v>LWS-HTI</v>
      </c>
    </row>
    <row r="277" spans="5:32" x14ac:dyDescent="0.3">
      <c r="E277" s="12">
        <v>40875.770833333336</v>
      </c>
      <c r="F277" s="16">
        <v>5.56</v>
      </c>
      <c r="G277" s="16">
        <v>148.51000213623018</v>
      </c>
      <c r="H277" s="29">
        <v>1.1818614744203328</v>
      </c>
      <c r="I277" s="26">
        <v>294.3</v>
      </c>
      <c r="J277" s="30">
        <v>0.22122302158273383</v>
      </c>
      <c r="K277" s="31">
        <v>0.38411860057186215</v>
      </c>
      <c r="L277" s="108">
        <f ca="1">REWS!R277</f>
        <v>5.5368053408385522</v>
      </c>
      <c r="M277" s="22">
        <f t="shared" si="68"/>
        <v>5.4939531802684645</v>
      </c>
      <c r="N277" s="22">
        <f t="shared" ca="1" si="69"/>
        <v>5.4710340487099609</v>
      </c>
      <c r="O277" s="22">
        <f t="shared" si="70"/>
        <v>0.2071581503176049</v>
      </c>
      <c r="P277" s="81">
        <f t="shared" ca="1" si="71"/>
        <v>6</v>
      </c>
      <c r="Q277" s="22">
        <f t="shared" ca="1" si="72"/>
        <v>0.44147126421724703</v>
      </c>
      <c r="R277" s="3">
        <f ca="1">IF(N277&gt;'Power Curve'!$C$37,0,INDEX(Ci,$P277,1)*POWER(1-Q277,3)+INDEX(Ci,$P277,2)*3*Q277*POWER(1-Q277,2)+INDEX(Ci,$P277,3)*3*POWER(Q277,2)*(1-Q277)+INDEX(Ci,$P277,4)*POWER(Q277,3))</f>
        <v>277.32513692109035</v>
      </c>
      <c r="S277" s="3">
        <f t="shared" si="73"/>
        <v>148.51000213623018</v>
      </c>
      <c r="T277" s="3">
        <f t="shared" ca="1" si="74"/>
        <v>128.81513478486016</v>
      </c>
      <c r="U277" s="3">
        <f t="shared" ca="1" si="82"/>
        <v>128.81513478486016</v>
      </c>
      <c r="W277" s="34">
        <f t="shared" si="75"/>
        <v>5</v>
      </c>
      <c r="X277" s="73" t="b">
        <f>COUNTIF('Power Curve'!$D$2:$D$31,W277)&gt;0</f>
        <v>1</v>
      </c>
      <c r="Y277" s="73" t="b">
        <f t="shared" si="76"/>
        <v>0</v>
      </c>
      <c r="Z277" s="73" t="b">
        <f t="shared" si="83"/>
        <v>1</v>
      </c>
      <c r="AA277" s="34" t="str">
        <f t="shared" si="77"/>
        <v>Outer</v>
      </c>
      <c r="AB277" s="35" t="str">
        <f t="shared" si="84"/>
        <v>0.2-0.3</v>
      </c>
      <c r="AC277" s="36" t="str">
        <f t="shared" si="78"/>
        <v>18-19</v>
      </c>
      <c r="AD277" s="36" t="str">
        <f t="shared" si="79"/>
        <v>Nov</v>
      </c>
      <c r="AE277" s="35" t="str">
        <f t="shared" si="80"/>
        <v>285-295</v>
      </c>
      <c r="AF277" s="36" t="str">
        <f t="shared" si="81"/>
        <v>LWS-HTI</v>
      </c>
    </row>
    <row r="278" spans="5:32" x14ac:dyDescent="0.3">
      <c r="E278" s="12">
        <v>40875.777777777781</v>
      </c>
      <c r="F278" s="16">
        <v>4.76</v>
      </c>
      <c r="G278" s="16">
        <v>155.68999862670921</v>
      </c>
      <c r="H278" s="29">
        <v>1.1821375391541167</v>
      </c>
      <c r="I278" s="26">
        <v>291.3</v>
      </c>
      <c r="J278" s="30">
        <v>0.18067226890756302</v>
      </c>
      <c r="K278" s="31">
        <v>0.24726390418198355</v>
      </c>
      <c r="L278" s="108">
        <f ca="1">REWS!R278</f>
        <v>4.8284788230163977</v>
      </c>
      <c r="M278" s="22">
        <f t="shared" si="68"/>
        <v>4.7038225097332997</v>
      </c>
      <c r="N278" s="22">
        <f t="shared" ca="1" si="69"/>
        <v>4.7714931461082104</v>
      </c>
      <c r="O278" s="22">
        <f t="shared" si="70"/>
        <v>8.50409081371922E-2</v>
      </c>
      <c r="P278" s="81">
        <f t="shared" ca="1" si="71"/>
        <v>5</v>
      </c>
      <c r="Q278" s="22">
        <f t="shared" ca="1" si="72"/>
        <v>0.70656494565293815</v>
      </c>
      <c r="R278" s="3">
        <f ca="1">IF(N278&gt;'Power Curve'!$C$37,0,INDEX(Ci,$P278,1)*POWER(1-Q278,3)+INDEX(Ci,$P278,2)*3*Q278*POWER(1-Q278,2)+INDEX(Ci,$P278,3)*3*POWER(Q278,2)*(1-Q278)+INDEX(Ci,$P278,4)*POWER(Q278,3))</f>
        <v>168.21429308109649</v>
      </c>
      <c r="S278" s="3">
        <f t="shared" si="73"/>
        <v>155.68999862670921</v>
      </c>
      <c r="T278" s="3">
        <f t="shared" ca="1" si="74"/>
        <v>12.524294454387274</v>
      </c>
      <c r="U278" s="3">
        <f t="shared" ca="1" si="82"/>
        <v>12.524294454387274</v>
      </c>
      <c r="W278" s="34">
        <f t="shared" si="75"/>
        <v>5</v>
      </c>
      <c r="X278" s="73" t="b">
        <f>COUNTIF('Power Curve'!$D$2:$D$31,W278)&gt;0</f>
        <v>1</v>
      </c>
      <c r="Y278" s="73" t="b">
        <f t="shared" si="76"/>
        <v>0</v>
      </c>
      <c r="Z278" s="73" t="b">
        <f t="shared" si="83"/>
        <v>1</v>
      </c>
      <c r="AA278" s="34" t="str">
        <f t="shared" si="77"/>
        <v>Outer</v>
      </c>
      <c r="AB278" s="35" t="str">
        <f t="shared" si="84"/>
        <v>0.0-0.1</v>
      </c>
      <c r="AC278" s="36" t="str">
        <f t="shared" si="78"/>
        <v>18-19</v>
      </c>
      <c r="AD278" s="36" t="str">
        <f t="shared" si="79"/>
        <v>Nov</v>
      </c>
      <c r="AE278" s="35" t="str">
        <f t="shared" si="80"/>
        <v>285-295</v>
      </c>
      <c r="AF278" s="36" t="str">
        <f t="shared" si="81"/>
        <v>LWS-HTI</v>
      </c>
    </row>
    <row r="279" spans="5:32" x14ac:dyDescent="0.3">
      <c r="E279" s="12">
        <v>40875.784722222219</v>
      </c>
      <c r="F279" s="16">
        <v>4.37</v>
      </c>
      <c r="G279" s="16">
        <v>111.51000404357961</v>
      </c>
      <c r="H279" s="29">
        <v>1.1822242569073251</v>
      </c>
      <c r="I279" s="26">
        <v>282.10000000000002</v>
      </c>
      <c r="J279" s="30">
        <v>0.22196796338672767</v>
      </c>
      <c r="K279" s="31">
        <v>0.19051494654366039</v>
      </c>
      <c r="L279" s="108">
        <f ca="1">REWS!R279</f>
        <v>4.4200491494531908</v>
      </c>
      <c r="M279" s="22">
        <f t="shared" si="68"/>
        <v>4.3185308799120445</v>
      </c>
      <c r="N279" s="22">
        <f t="shared" ca="1" si="69"/>
        <v>4.3679905589571097</v>
      </c>
      <c r="O279" s="22">
        <f t="shared" si="70"/>
        <v>2.5492844730034353E-2</v>
      </c>
      <c r="P279" s="81">
        <f t="shared" ca="1" si="71"/>
        <v>5</v>
      </c>
      <c r="Q279" s="22">
        <f t="shared" ca="1" si="72"/>
        <v>0.24516786473077293</v>
      </c>
      <c r="R279" s="3">
        <f ca="1">IF(N279&gt;'Power Curve'!$C$37,0,INDEX(Ci,$P279,1)*POWER(1-Q279,3)+INDEX(Ci,$P279,2)*3*Q279*POWER(1-Q279,2)+INDEX(Ci,$P279,3)*3*POWER(Q279,2)*(1-Q279)+INDEX(Ci,$P279,4)*POWER(Q279,3))</f>
        <v>101.76774710689169</v>
      </c>
      <c r="S279" s="3">
        <f t="shared" si="73"/>
        <v>111.51000404357961</v>
      </c>
      <c r="T279" s="3">
        <f t="shared" ca="1" si="74"/>
        <v>-9.742256936687923</v>
      </c>
      <c r="U279" s="3">
        <f t="shared" ca="1" si="82"/>
        <v>9.742256936687923</v>
      </c>
      <c r="W279" s="34">
        <f t="shared" si="75"/>
        <v>4</v>
      </c>
      <c r="X279" s="73" t="b">
        <f>COUNTIF('Power Curve'!$D$2:$D$31,W279)&gt;0</f>
        <v>1</v>
      </c>
      <c r="Y279" s="73" t="b">
        <f t="shared" si="76"/>
        <v>0</v>
      </c>
      <c r="Z279" s="73" t="b">
        <f t="shared" si="83"/>
        <v>1</v>
      </c>
      <c r="AA279" s="34" t="str">
        <f t="shared" si="77"/>
        <v>Outer</v>
      </c>
      <c r="AB279" s="35" t="str">
        <f t="shared" si="84"/>
        <v>0.0-0.1</v>
      </c>
      <c r="AC279" s="36" t="str">
        <f t="shared" si="78"/>
        <v>18-19</v>
      </c>
      <c r="AD279" s="36" t="str">
        <f t="shared" si="79"/>
        <v>Nov</v>
      </c>
      <c r="AE279" s="35" t="str">
        <f t="shared" si="80"/>
        <v>275-285</v>
      </c>
      <c r="AF279" s="36" t="str">
        <f t="shared" si="81"/>
        <v>LWS-HTI</v>
      </c>
    </row>
    <row r="280" spans="5:32" x14ac:dyDescent="0.3">
      <c r="E280" s="12">
        <v>40875.791666666664</v>
      </c>
      <c r="F280" s="16">
        <v>4.83</v>
      </c>
      <c r="G280" s="16">
        <v>155.28999328613301</v>
      </c>
      <c r="H280" s="29">
        <v>1.1825436906433173</v>
      </c>
      <c r="I280" s="26">
        <v>285.60000000000002</v>
      </c>
      <c r="J280" s="30">
        <v>0.10766045548654245</v>
      </c>
      <c r="K280" s="31">
        <v>0.2112533493976031</v>
      </c>
      <c r="L280" s="108">
        <f ca="1">REWS!R280</f>
        <v>4.8993482217658793</v>
      </c>
      <c r="M280" s="22">
        <f t="shared" si="68"/>
        <v>4.7735429330842303</v>
      </c>
      <c r="N280" s="22">
        <f t="shared" ca="1" si="69"/>
        <v>4.8420805550164188</v>
      </c>
      <c r="O280" s="22">
        <f t="shared" si="70"/>
        <v>9.5816424315421062E-2</v>
      </c>
      <c r="P280" s="81">
        <f t="shared" ca="1" si="71"/>
        <v>5</v>
      </c>
      <c r="Q280" s="22">
        <f t="shared" ca="1" si="72"/>
        <v>0.78728022594409142</v>
      </c>
      <c r="R280" s="3">
        <f ca="1">IF(N280&gt;'Power Curve'!$C$37,0,INDEX(Ci,$P280,1)*POWER(1-Q280,3)+INDEX(Ci,$P280,2)*3*Q280*POWER(1-Q280,2)+INDEX(Ci,$P280,3)*3*POWER(Q280,2)*(1-Q280)+INDEX(Ci,$P280,4)*POWER(Q280,3))</f>
        <v>180.57992044323439</v>
      </c>
      <c r="S280" s="3">
        <f t="shared" si="73"/>
        <v>155.28999328613301</v>
      </c>
      <c r="T280" s="3">
        <f t="shared" ca="1" si="74"/>
        <v>25.289927157101374</v>
      </c>
      <c r="U280" s="3">
        <f t="shared" ca="1" si="82"/>
        <v>25.289927157101374</v>
      </c>
      <c r="W280" s="34">
        <f t="shared" si="75"/>
        <v>5</v>
      </c>
      <c r="X280" s="73" t="b">
        <f>COUNTIF('Power Curve'!$D$2:$D$31,W280)&gt;0</f>
        <v>1</v>
      </c>
      <c r="Y280" s="73" t="b">
        <f t="shared" si="76"/>
        <v>0</v>
      </c>
      <c r="Z280" s="73" t="b">
        <f t="shared" si="83"/>
        <v>1</v>
      </c>
      <c r="AA280" s="34" t="str">
        <f t="shared" si="77"/>
        <v>Inner</v>
      </c>
      <c r="AB280" s="35" t="str">
        <f t="shared" si="84"/>
        <v>0.0-0.1</v>
      </c>
      <c r="AC280" s="36" t="str">
        <f t="shared" si="78"/>
        <v>19-20</v>
      </c>
      <c r="AD280" s="36" t="str">
        <f t="shared" si="79"/>
        <v>Nov</v>
      </c>
      <c r="AE280" s="35" t="str">
        <f t="shared" si="80"/>
        <v>285-295</v>
      </c>
      <c r="AF280" s="36" t="str">
        <f t="shared" si="81"/>
        <v>Inner-TI</v>
      </c>
    </row>
    <row r="281" spans="5:32" x14ac:dyDescent="0.3">
      <c r="E281" s="12">
        <v>40875.798611111109</v>
      </c>
      <c r="F281" s="16">
        <v>4.34</v>
      </c>
      <c r="G281" s="16">
        <v>75.100002288818501</v>
      </c>
      <c r="H281" s="29">
        <v>1.1823702208701121</v>
      </c>
      <c r="I281" s="26">
        <v>286.60000000000002</v>
      </c>
      <c r="J281" s="30">
        <v>0.26267281105990781</v>
      </c>
      <c r="K281" s="31">
        <v>0.20994024937400887</v>
      </c>
      <c r="L281" s="108">
        <f ca="1">REWS!R281</f>
        <v>4.3778307822464049</v>
      </c>
      <c r="M281" s="22">
        <f t="shared" si="68"/>
        <v>4.28906071737849</v>
      </c>
      <c r="N281" s="22">
        <f t="shared" ca="1" si="69"/>
        <v>4.326447473609079</v>
      </c>
      <c r="O281" s="22">
        <f t="shared" si="70"/>
        <v>2.0938136111055317E-2</v>
      </c>
      <c r="P281" s="81">
        <f t="shared" ca="1" si="71"/>
        <v>5</v>
      </c>
      <c r="Q281" s="22">
        <f t="shared" ca="1" si="72"/>
        <v>0.19766418341012773</v>
      </c>
      <c r="R281" s="3">
        <f ca="1">IF(N281&gt;'Power Curve'!$C$37,0,INDEX(Ci,$P281,1)*POWER(1-Q281,3)+INDEX(Ci,$P281,2)*3*Q281*POWER(1-Q281,2)+INDEX(Ci,$P281,3)*3*POWER(Q281,2)*(1-Q281)+INDEX(Ci,$P281,4)*POWER(Q281,3))</f>
        <v>96.174719939435207</v>
      </c>
      <c r="S281" s="3">
        <f t="shared" si="73"/>
        <v>75.100002288818501</v>
      </c>
      <c r="T281" s="3">
        <f t="shared" ca="1" si="74"/>
        <v>21.074717650616705</v>
      </c>
      <c r="U281" s="3">
        <f t="shared" ca="1" si="82"/>
        <v>21.074717650616705</v>
      </c>
      <c r="W281" s="34">
        <f t="shared" si="75"/>
        <v>4</v>
      </c>
      <c r="X281" s="73" t="b">
        <f>COUNTIF('Power Curve'!$D$2:$D$31,W281)&gt;0</f>
        <v>1</v>
      </c>
      <c r="Y281" s="73" t="b">
        <f t="shared" si="76"/>
        <v>0</v>
      </c>
      <c r="Z281" s="73" t="b">
        <f t="shared" si="83"/>
        <v>1</v>
      </c>
      <c r="AA281" s="34" t="str">
        <f t="shared" si="77"/>
        <v>Outer</v>
      </c>
      <c r="AB281" s="35" t="str">
        <f t="shared" si="84"/>
        <v>0.0-0.1</v>
      </c>
      <c r="AC281" s="36" t="str">
        <f t="shared" si="78"/>
        <v>19-20</v>
      </c>
      <c r="AD281" s="36" t="str">
        <f t="shared" si="79"/>
        <v>Nov</v>
      </c>
      <c r="AE281" s="35" t="str">
        <f t="shared" si="80"/>
        <v>285-295</v>
      </c>
      <c r="AF281" s="36" t="str">
        <f t="shared" si="81"/>
        <v>LWS-HTI</v>
      </c>
    </row>
    <row r="282" spans="5:32" x14ac:dyDescent="0.3">
      <c r="E282" s="12">
        <v>40875.805555555555</v>
      </c>
      <c r="F282" s="16">
        <v>4.87</v>
      </c>
      <c r="G282" s="16">
        <v>131.1799964904782</v>
      </c>
      <c r="H282" s="29">
        <v>1.1825595036457637</v>
      </c>
      <c r="I282" s="26">
        <v>280.10000000000002</v>
      </c>
      <c r="J282" s="30">
        <v>0.1375770020533881</v>
      </c>
      <c r="K282" s="31">
        <v>0.21457681874690734</v>
      </c>
      <c r="L282" s="108">
        <f ca="1">REWS!R282</f>
        <v>4.8855779191481679</v>
      </c>
      <c r="M282" s="22">
        <f t="shared" si="68"/>
        <v>4.8130968331590127</v>
      </c>
      <c r="N282" s="22">
        <f t="shared" ca="1" si="69"/>
        <v>4.8284927332245671</v>
      </c>
      <c r="O282" s="22">
        <f t="shared" si="70"/>
        <v>0.10192960707712868</v>
      </c>
      <c r="P282" s="81">
        <f t="shared" ca="1" si="71"/>
        <v>5</v>
      </c>
      <c r="Q282" s="22">
        <f t="shared" ca="1" si="72"/>
        <v>0.77174282541559547</v>
      </c>
      <c r="R282" s="3">
        <f ca="1">IF(N282&gt;'Power Curve'!$C$37,0,INDEX(Ci,$P282,1)*POWER(1-Q282,3)+INDEX(Ci,$P282,2)*3*Q282*POWER(1-Q282,2)+INDEX(Ci,$P282,3)*3*POWER(Q282,2)*(1-Q282)+INDEX(Ci,$P282,4)*POWER(Q282,3))</f>
        <v>178.2137782355062</v>
      </c>
      <c r="S282" s="3">
        <f t="shared" si="73"/>
        <v>131.1799964904782</v>
      </c>
      <c r="T282" s="3">
        <f t="shared" ca="1" si="74"/>
        <v>47.033781745027994</v>
      </c>
      <c r="U282" s="3">
        <f t="shared" ca="1" si="82"/>
        <v>47.033781745027994</v>
      </c>
      <c r="W282" s="34">
        <f t="shared" si="75"/>
        <v>5</v>
      </c>
      <c r="X282" s="73" t="b">
        <f>COUNTIF('Power Curve'!$D$2:$D$31,W282)&gt;0</f>
        <v>1</v>
      </c>
      <c r="Y282" s="73" t="b">
        <f t="shared" si="76"/>
        <v>0</v>
      </c>
      <c r="Z282" s="73" t="b">
        <f t="shared" si="83"/>
        <v>1</v>
      </c>
      <c r="AA282" s="34" t="str">
        <f t="shared" si="77"/>
        <v>Inner</v>
      </c>
      <c r="AB282" s="35" t="str">
        <f t="shared" si="84"/>
        <v>0.1-0.2</v>
      </c>
      <c r="AC282" s="36" t="str">
        <f t="shared" si="78"/>
        <v>19-20</v>
      </c>
      <c r="AD282" s="36" t="str">
        <f t="shared" si="79"/>
        <v>Nov</v>
      </c>
      <c r="AE282" s="35" t="str">
        <f t="shared" si="80"/>
        <v>275-285</v>
      </c>
      <c r="AF282" s="36" t="str">
        <f t="shared" si="81"/>
        <v>Inner-TI</v>
      </c>
    </row>
    <row r="283" spans="5:32" x14ac:dyDescent="0.3">
      <c r="E283" s="12">
        <v>40875.861111111109</v>
      </c>
      <c r="F283" s="16">
        <v>5.46</v>
      </c>
      <c r="G283" s="16">
        <v>73.479997634887695</v>
      </c>
      <c r="H283" s="29">
        <v>1.182922231909564</v>
      </c>
      <c r="I283" s="26">
        <v>207.4</v>
      </c>
      <c r="J283" s="30">
        <v>8.7912087912087905E-2</v>
      </c>
      <c r="K283" s="31">
        <v>3.7649888466453979E-2</v>
      </c>
      <c r="L283" s="108">
        <f ca="1">REWS!R283</f>
        <v>5.4465855625089441</v>
      </c>
      <c r="M283" s="22">
        <f t="shared" si="68"/>
        <v>5.39675469243985</v>
      </c>
      <c r="N283" s="22">
        <f t="shared" ca="1" si="69"/>
        <v>5.3834956396053641</v>
      </c>
      <c r="O283" s="22">
        <f t="shared" si="70"/>
        <v>0.19213581069661867</v>
      </c>
      <c r="P283" s="81">
        <f t="shared" ca="1" si="71"/>
        <v>6</v>
      </c>
      <c r="Q283" s="22">
        <f t="shared" ca="1" si="72"/>
        <v>0.35422017780901938</v>
      </c>
      <c r="R283" s="3">
        <f ca="1">IF(N283&gt;'Power Curve'!$C$37,0,INDEX(Ci,$P283,1)*POWER(1-Q283,3)+INDEX(Ci,$P283,2)*3*Q283*POWER(1-Q283,2)+INDEX(Ci,$P283,3)*3*POWER(Q283,2)*(1-Q283)+INDEX(Ci,$P283,4)*POWER(Q283,3))</f>
        <v>264.43236388838795</v>
      </c>
      <c r="S283" s="3">
        <f t="shared" si="73"/>
        <v>73.479997634887695</v>
      </c>
      <c r="T283" s="3">
        <f t="shared" ca="1" si="74"/>
        <v>190.95236625350026</v>
      </c>
      <c r="U283" s="3">
        <f t="shared" ca="1" si="82"/>
        <v>190.95236625350026</v>
      </c>
      <c r="W283" s="34">
        <f t="shared" si="75"/>
        <v>5</v>
      </c>
      <c r="X283" s="73" t="b">
        <f>COUNTIF('Power Curve'!$D$2:$D$31,W283)&gt;0</f>
        <v>1</v>
      </c>
      <c r="Y283" s="73" t="b">
        <f t="shared" si="76"/>
        <v>0</v>
      </c>
      <c r="Z283" s="73" t="b">
        <f t="shared" si="83"/>
        <v>1</v>
      </c>
      <c r="AA283" s="34" t="str">
        <f t="shared" si="77"/>
        <v>Outer</v>
      </c>
      <c r="AB283" s="35" t="str">
        <f t="shared" si="84"/>
        <v>0.1-0.2</v>
      </c>
      <c r="AC283" s="36" t="str">
        <f t="shared" si="78"/>
        <v>20-21</v>
      </c>
      <c r="AD283" s="36" t="str">
        <f t="shared" si="79"/>
        <v>Nov</v>
      </c>
      <c r="AE283" s="35" t="str">
        <f t="shared" si="80"/>
        <v>205-215</v>
      </c>
      <c r="AF283" s="36" t="str">
        <f t="shared" si="81"/>
        <v>LWS-LTI</v>
      </c>
    </row>
    <row r="284" spans="5:32" x14ac:dyDescent="0.3">
      <c r="E284" s="12">
        <v>40875.868055555555</v>
      </c>
      <c r="F284" s="16">
        <v>6.69</v>
      </c>
      <c r="G284" s="16">
        <v>318.45001220703091</v>
      </c>
      <c r="H284" s="29">
        <v>1.1846164027203254</v>
      </c>
      <c r="I284" s="26">
        <v>202.6</v>
      </c>
      <c r="J284" s="30">
        <v>9.5665171898355758E-2</v>
      </c>
      <c r="K284" s="31">
        <v>0.27637118841689962</v>
      </c>
      <c r="L284" s="108">
        <f ca="1">REWS!R284</f>
        <v>6.2990308401947273</v>
      </c>
      <c r="M284" s="22">
        <f t="shared" si="68"/>
        <v>6.6156624088130584</v>
      </c>
      <c r="N284" s="22">
        <f t="shared" ca="1" si="69"/>
        <v>6.2290375996159035</v>
      </c>
      <c r="O284" s="22">
        <f t="shared" si="70"/>
        <v>0.38052192750828889</v>
      </c>
      <c r="P284" s="81">
        <f t="shared" ca="1" si="71"/>
        <v>7</v>
      </c>
      <c r="Q284" s="22">
        <f t="shared" ca="1" si="72"/>
        <v>0.20090567571111306</v>
      </c>
      <c r="R284" s="3">
        <f ca="1">IF(N284&gt;'Power Curve'!$C$37,0,INDEX(Ci,$P284,1)*POWER(1-Q284,3)+INDEX(Ci,$P284,2)*3*Q284*POWER(1-Q284,2)+INDEX(Ci,$P284,3)*3*POWER(Q284,2)*(1-Q284)+INDEX(Ci,$P284,4)*POWER(Q284,3))</f>
        <v>408.93662066834867</v>
      </c>
      <c r="S284" s="3">
        <f t="shared" si="73"/>
        <v>318.45001220703091</v>
      </c>
      <c r="T284" s="3">
        <f t="shared" ca="1" si="74"/>
        <v>90.486608461317758</v>
      </c>
      <c r="U284" s="3">
        <f t="shared" ca="1" si="82"/>
        <v>90.486608461317758</v>
      </c>
      <c r="W284" s="34">
        <f t="shared" si="75"/>
        <v>7</v>
      </c>
      <c r="X284" s="73" t="b">
        <f>COUNTIF('Power Curve'!$D$2:$D$31,W284)&gt;0</f>
        <v>1</v>
      </c>
      <c r="Y284" s="73" t="b">
        <f t="shared" si="76"/>
        <v>0</v>
      </c>
      <c r="Z284" s="73" t="b">
        <f t="shared" si="83"/>
        <v>1</v>
      </c>
      <c r="AA284" s="34" t="str">
        <f t="shared" si="77"/>
        <v>Outer</v>
      </c>
      <c r="AB284" s="35" t="str">
        <f t="shared" si="84"/>
        <v>0.3-0.4</v>
      </c>
      <c r="AC284" s="36" t="str">
        <f t="shared" si="78"/>
        <v>20-21</v>
      </c>
      <c r="AD284" s="36" t="str">
        <f t="shared" si="79"/>
        <v>Nov</v>
      </c>
      <c r="AE284" s="35" t="str">
        <f t="shared" si="80"/>
        <v>195-205</v>
      </c>
      <c r="AF284" s="36" t="str">
        <f t="shared" si="81"/>
        <v>LWS-LTI</v>
      </c>
    </row>
    <row r="285" spans="5:32" x14ac:dyDescent="0.3">
      <c r="E285" s="12">
        <v>40875.930555555555</v>
      </c>
      <c r="F285" s="16">
        <v>6.74</v>
      </c>
      <c r="G285" s="16">
        <v>404.01000213623104</v>
      </c>
      <c r="H285" s="29">
        <v>1.1849209987030394</v>
      </c>
      <c r="I285" s="26">
        <v>204.6</v>
      </c>
      <c r="J285" s="30">
        <v>8.6053412462907999E-2</v>
      </c>
      <c r="K285" s="31">
        <v>0.21997046297550168</v>
      </c>
      <c r="L285" s="108">
        <f ca="1">REWS!R285</f>
        <v>6.6432623575375782</v>
      </c>
      <c r="M285" s="22">
        <f t="shared" si="68"/>
        <v>6.6656780304720629</v>
      </c>
      <c r="N285" s="22">
        <f t="shared" ca="1" si="69"/>
        <v>6.5700071138427711</v>
      </c>
      <c r="O285" s="22">
        <f t="shared" si="70"/>
        <v>0.38825200306503155</v>
      </c>
      <c r="P285" s="81">
        <f t="shared" ca="1" si="71"/>
        <v>7</v>
      </c>
      <c r="Q285" s="22">
        <f t="shared" ca="1" si="72"/>
        <v>0.54751695621470198</v>
      </c>
      <c r="R285" s="3">
        <f ca="1">IF(N285&gt;'Power Curve'!$C$37,0,INDEX(Ci,$P285,1)*POWER(1-Q285,3)+INDEX(Ci,$P285,2)*3*Q285*POWER(1-Q285,2)+INDEX(Ci,$P285,3)*3*POWER(Q285,2)*(1-Q285)+INDEX(Ci,$P285,4)*POWER(Q285,3))</f>
        <v>487.67148324533321</v>
      </c>
      <c r="S285" s="3">
        <f t="shared" si="73"/>
        <v>404.01000213623104</v>
      </c>
      <c r="T285" s="3">
        <f t="shared" ca="1" si="74"/>
        <v>83.661481109102169</v>
      </c>
      <c r="U285" s="3">
        <f t="shared" ca="1" si="82"/>
        <v>83.661481109102169</v>
      </c>
      <c r="W285" s="34">
        <f t="shared" si="75"/>
        <v>7</v>
      </c>
      <c r="X285" s="73" t="b">
        <f>COUNTIF('Power Curve'!$D$2:$D$31,W285)&gt;0</f>
        <v>1</v>
      </c>
      <c r="Y285" s="73" t="b">
        <f t="shared" si="76"/>
        <v>0</v>
      </c>
      <c r="Z285" s="73" t="b">
        <f t="shared" si="83"/>
        <v>1</v>
      </c>
      <c r="AA285" s="34" t="str">
        <f t="shared" si="77"/>
        <v>Outer</v>
      </c>
      <c r="AB285" s="35" t="str">
        <f t="shared" si="84"/>
        <v>0.3-0.4</v>
      </c>
      <c r="AC285" s="36" t="str">
        <f t="shared" si="78"/>
        <v>22-23</v>
      </c>
      <c r="AD285" s="36" t="str">
        <f t="shared" si="79"/>
        <v>Nov</v>
      </c>
      <c r="AE285" s="35" t="str">
        <f t="shared" si="80"/>
        <v>195-205</v>
      </c>
      <c r="AF285" s="36" t="str">
        <f t="shared" si="81"/>
        <v>LWS-LTI</v>
      </c>
    </row>
    <row r="286" spans="5:32" x14ac:dyDescent="0.3">
      <c r="E286" s="12">
        <v>40875.9375</v>
      </c>
      <c r="F286" s="16">
        <v>7.9</v>
      </c>
      <c r="G286" s="16">
        <v>565.76001739501953</v>
      </c>
      <c r="H286" s="29">
        <v>1.1855306600489126</v>
      </c>
      <c r="I286" s="26">
        <v>208.8</v>
      </c>
      <c r="J286" s="30">
        <v>0.11645569620253164</v>
      </c>
      <c r="K286" s="31">
        <v>0.22103922643061683</v>
      </c>
      <c r="L286" s="108">
        <f ca="1">REWS!R286</f>
        <v>7.7783620106153446</v>
      </c>
      <c r="M286" s="22">
        <f t="shared" si="68"/>
        <v>7.8142264354427864</v>
      </c>
      <c r="N286" s="22">
        <f t="shared" ca="1" si="69"/>
        <v>7.6939091199739655</v>
      </c>
      <c r="O286" s="22">
        <f t="shared" si="70"/>
        <v>0.56576386149059865</v>
      </c>
      <c r="P286" s="81">
        <f t="shared" ca="1" si="71"/>
        <v>8</v>
      </c>
      <c r="Q286" s="22">
        <f t="shared" ca="1" si="72"/>
        <v>0.68318330554468443</v>
      </c>
      <c r="R286" s="3">
        <f ca="1">IF(N286&gt;'Power Curve'!$C$37,0,INDEX(Ci,$P286,1)*POWER(1-Q286,3)+INDEX(Ci,$P286,2)*3*Q286*POWER(1-Q286,2)+INDEX(Ci,$P286,3)*3*POWER(Q286,2)*(1-Q286)+INDEX(Ci,$P286,4)*POWER(Q286,3))</f>
        <v>787.71772028962687</v>
      </c>
      <c r="S286" s="3">
        <f t="shared" si="73"/>
        <v>565.76001739501953</v>
      </c>
      <c r="T286" s="3">
        <f t="shared" ca="1" si="74"/>
        <v>221.95770289460734</v>
      </c>
      <c r="U286" s="3">
        <f t="shared" ca="1" si="82"/>
        <v>221.95770289460734</v>
      </c>
      <c r="W286" s="34">
        <f t="shared" si="75"/>
        <v>8</v>
      </c>
      <c r="X286" s="73" t="b">
        <f>COUNTIF('Power Curve'!$D$2:$D$31,W286)&gt;0</f>
        <v>1</v>
      </c>
      <c r="Y286" s="73" t="b">
        <f t="shared" si="76"/>
        <v>0</v>
      </c>
      <c r="Z286" s="73" t="b">
        <f t="shared" si="83"/>
        <v>1</v>
      </c>
      <c r="AA286" s="34" t="str">
        <f t="shared" si="77"/>
        <v>Inner</v>
      </c>
      <c r="AB286" s="35" t="str">
        <f t="shared" si="84"/>
        <v>0.5-0.6</v>
      </c>
      <c r="AC286" s="36" t="str">
        <f t="shared" si="78"/>
        <v>22-23</v>
      </c>
      <c r="AD286" s="36" t="str">
        <f t="shared" si="79"/>
        <v>Nov</v>
      </c>
      <c r="AE286" s="35" t="str">
        <f t="shared" si="80"/>
        <v>205-215</v>
      </c>
      <c r="AF286" s="36" t="str">
        <f t="shared" si="81"/>
        <v>Inner-TI</v>
      </c>
    </row>
    <row r="287" spans="5:32" x14ac:dyDescent="0.3">
      <c r="E287" s="12">
        <v>40875.958333333336</v>
      </c>
      <c r="F287" s="16">
        <v>8.33</v>
      </c>
      <c r="G287" s="16">
        <v>550.58001327514626</v>
      </c>
      <c r="H287" s="29">
        <v>1.1844270686341392</v>
      </c>
      <c r="I287" s="26">
        <v>209</v>
      </c>
      <c r="J287" s="30">
        <v>9.963985594237694E-2</v>
      </c>
      <c r="K287" s="31">
        <v>0.35630845110173665</v>
      </c>
      <c r="L287" s="108">
        <f ca="1">REWS!R287</f>
        <v>8.516174390366384</v>
      </c>
      <c r="M287" s="22">
        <f t="shared" si="68"/>
        <v>8.2370002634395867</v>
      </c>
      <c r="N287" s="22">
        <f t="shared" ca="1" si="69"/>
        <v>8.4210961220822753</v>
      </c>
      <c r="O287" s="22">
        <f t="shared" si="70"/>
        <v>0.6311049194526408</v>
      </c>
      <c r="P287" s="81">
        <f t="shared" ca="1" si="71"/>
        <v>9</v>
      </c>
      <c r="Q287" s="22">
        <f t="shared" ca="1" si="72"/>
        <v>0.41222416769670406</v>
      </c>
      <c r="R287" s="3">
        <f ca="1">IF(N287&gt;'Power Curve'!$C$37,0,INDEX(Ci,$P287,1)*POWER(1-Q287,3)+INDEX(Ci,$P287,2)*3*Q287*POWER(1-Q287,2)+INDEX(Ci,$P287,3)*3*POWER(Q287,2)*(1-Q287)+INDEX(Ci,$P287,4)*POWER(Q287,3))</f>
        <v>1007.8526125441805</v>
      </c>
      <c r="S287" s="3">
        <f t="shared" si="73"/>
        <v>550.58001327514626</v>
      </c>
      <c r="T287" s="3">
        <f t="shared" ca="1" si="74"/>
        <v>457.27259926903423</v>
      </c>
      <c r="U287" s="3">
        <f t="shared" ca="1" si="82"/>
        <v>457.27259926903423</v>
      </c>
      <c r="W287" s="34">
        <f t="shared" si="75"/>
        <v>8</v>
      </c>
      <c r="X287" s="73" t="b">
        <f>COUNTIF('Power Curve'!$D$2:$D$31,W287)&gt;0</f>
        <v>1</v>
      </c>
      <c r="Y287" s="73" t="b">
        <f t="shared" si="76"/>
        <v>0</v>
      </c>
      <c r="Z287" s="73" t="b">
        <f t="shared" si="83"/>
        <v>1</v>
      </c>
      <c r="AA287" s="34" t="str">
        <f t="shared" si="77"/>
        <v>Outer</v>
      </c>
      <c r="AB287" s="35" t="str">
        <f t="shared" si="84"/>
        <v>0.6-0.7</v>
      </c>
      <c r="AC287" s="36" t="str">
        <f t="shared" si="78"/>
        <v>23-24</v>
      </c>
      <c r="AD287" s="36" t="str">
        <f t="shared" si="79"/>
        <v>Nov</v>
      </c>
      <c r="AE287" s="35" t="str">
        <f t="shared" si="80"/>
        <v>205-215</v>
      </c>
      <c r="AF287" s="36" t="str">
        <f t="shared" si="81"/>
        <v>HWS-LTI</v>
      </c>
    </row>
    <row r="288" spans="5:32" x14ac:dyDescent="0.3">
      <c r="E288" s="12">
        <v>40875.972222222219</v>
      </c>
      <c r="F288" s="16">
        <v>9</v>
      </c>
      <c r="G288" s="16">
        <v>667.00001525878952</v>
      </c>
      <c r="H288" s="29">
        <v>1.1870865471516823</v>
      </c>
      <c r="I288" s="26">
        <v>207.2</v>
      </c>
      <c r="J288" s="30">
        <v>7.2222222222222229E-2</v>
      </c>
      <c r="K288" s="31">
        <v>0.28777658110832871</v>
      </c>
      <c r="L288" s="108">
        <f ca="1">REWS!R288</f>
        <v>9.0216243339985756</v>
      </c>
      <c r="M288" s="22">
        <f t="shared" si="68"/>
        <v>8.9061760222833435</v>
      </c>
      <c r="N288" s="22">
        <f t="shared" ca="1" si="69"/>
        <v>8.9275749250562271</v>
      </c>
      <c r="O288" s="22">
        <f t="shared" si="70"/>
        <v>0.73452819012334636</v>
      </c>
      <c r="P288" s="81">
        <f t="shared" ca="1" si="71"/>
        <v>9</v>
      </c>
      <c r="Q288" s="22">
        <f t="shared" ca="1" si="72"/>
        <v>0.91847422783246624</v>
      </c>
      <c r="R288" s="3">
        <f ca="1">IF(N288&gt;'Power Curve'!$C$37,0,INDEX(Ci,$P288,1)*POWER(1-Q288,3)+INDEX(Ci,$P288,2)*3*Q288*POWER(1-Q288,2)+INDEX(Ci,$P288,3)*3*POWER(Q288,2)*(1-Q288)+INDEX(Ci,$P288,4)*POWER(Q288,3))</f>
        <v>1171.5131353739866</v>
      </c>
      <c r="S288" s="3">
        <f t="shared" si="73"/>
        <v>667.00001525878952</v>
      </c>
      <c r="T288" s="3">
        <f t="shared" ca="1" si="74"/>
        <v>504.51312011519713</v>
      </c>
      <c r="U288" s="3">
        <f t="shared" ca="1" si="82"/>
        <v>504.51312011519713</v>
      </c>
      <c r="W288" s="34">
        <f t="shared" si="75"/>
        <v>9</v>
      </c>
      <c r="X288" s="73" t="b">
        <f>COUNTIF('Power Curve'!$D$2:$D$31,W288)&gt;0</f>
        <v>1</v>
      </c>
      <c r="Y288" s="73" t="b">
        <f t="shared" si="76"/>
        <v>0</v>
      </c>
      <c r="Z288" s="73" t="b">
        <f t="shared" si="83"/>
        <v>1</v>
      </c>
      <c r="AA288" s="34" t="str">
        <f t="shared" si="77"/>
        <v>Outer</v>
      </c>
      <c r="AB288" s="35" t="str">
        <f t="shared" si="84"/>
        <v>0.7-0.8</v>
      </c>
      <c r="AC288" s="36" t="str">
        <f t="shared" si="78"/>
        <v>23-24</v>
      </c>
      <c r="AD288" s="36" t="str">
        <f t="shared" si="79"/>
        <v>Nov</v>
      </c>
      <c r="AE288" s="35" t="str">
        <f t="shared" si="80"/>
        <v>205-215</v>
      </c>
      <c r="AF288" s="36" t="str">
        <f t="shared" si="81"/>
        <v>HWS-LTI</v>
      </c>
    </row>
    <row r="289" spans="5:32" x14ac:dyDescent="0.3">
      <c r="E289" s="12">
        <v>40877.930555555555</v>
      </c>
      <c r="F289" s="16">
        <v>9.8000000000000007</v>
      </c>
      <c r="G289" s="16">
        <v>928.31001281738327</v>
      </c>
      <c r="H289" s="29">
        <v>1.1832239573138568</v>
      </c>
      <c r="I289" s="26">
        <v>207.5</v>
      </c>
      <c r="J289" s="30">
        <v>9.1836734693877542E-2</v>
      </c>
      <c r="K289" s="31">
        <v>0.37115618803317435</v>
      </c>
      <c r="L289" s="108">
        <f ca="1">REWS!R289</f>
        <v>9.7707935552837384</v>
      </c>
      <c r="M289" s="22">
        <f t="shared" si="68"/>
        <v>9.6873062813312174</v>
      </c>
      <c r="N289" s="22">
        <f t="shared" ca="1" si="69"/>
        <v>9.6584356920092578</v>
      </c>
      <c r="O289" s="22">
        <f t="shared" si="70"/>
        <v>0.85525438969485434</v>
      </c>
      <c r="P289" s="81">
        <f t="shared" ca="1" si="71"/>
        <v>10</v>
      </c>
      <c r="Q289" s="22">
        <f t="shared" ca="1" si="72"/>
        <v>0.69016186607776497</v>
      </c>
      <c r="R289" s="3">
        <f ca="1">IF(N289&gt;'Power Curve'!$C$37,0,INDEX(Ci,$P289,1)*POWER(1-Q289,3)+INDEX(Ci,$P289,2)*3*Q289*POWER(1-Q289,2)+INDEX(Ci,$P289,3)*3*POWER(Q289,2)*(1-Q289)+INDEX(Ci,$P289,4)*POWER(Q289,3))</f>
        <v>1426.0677522363681</v>
      </c>
      <c r="S289" s="3">
        <f t="shared" si="73"/>
        <v>928.31001281738327</v>
      </c>
      <c r="T289" s="3">
        <f t="shared" ca="1" si="74"/>
        <v>497.75773941898478</v>
      </c>
      <c r="U289" s="3">
        <f t="shared" ca="1" si="82"/>
        <v>497.75773941898478</v>
      </c>
      <c r="W289" s="34">
        <f t="shared" si="75"/>
        <v>10</v>
      </c>
      <c r="X289" s="73" t="b">
        <f>COUNTIF('Power Curve'!$D$2:$D$31,W289)&gt;0</f>
        <v>1</v>
      </c>
      <c r="Y289" s="73" t="b">
        <f t="shared" si="76"/>
        <v>0</v>
      </c>
      <c r="Z289" s="73" t="b">
        <f t="shared" si="83"/>
        <v>1</v>
      </c>
      <c r="AA289" s="34" t="str">
        <f t="shared" si="77"/>
        <v>Outer</v>
      </c>
      <c r="AB289" s="35" t="str">
        <f t="shared" si="84"/>
        <v>0.8-0.9</v>
      </c>
      <c r="AC289" s="36" t="str">
        <f t="shared" si="78"/>
        <v>22-23</v>
      </c>
      <c r="AD289" s="36" t="str">
        <f t="shared" si="79"/>
        <v>Nov</v>
      </c>
      <c r="AE289" s="35" t="str">
        <f t="shared" si="80"/>
        <v>205-215</v>
      </c>
      <c r="AF289" s="36" t="str">
        <f t="shared" si="81"/>
        <v>HWS-LTI</v>
      </c>
    </row>
    <row r="290" spans="5:32" x14ac:dyDescent="0.3">
      <c r="E290" s="12">
        <v>40877.9375</v>
      </c>
      <c r="F290" s="16">
        <v>10.56</v>
      </c>
      <c r="G290" s="16">
        <v>1122.3800277709936</v>
      </c>
      <c r="H290" s="29">
        <v>1.1834697623568149</v>
      </c>
      <c r="I290" s="26">
        <v>205.3</v>
      </c>
      <c r="J290" s="30">
        <v>9.2803030303030304E-2</v>
      </c>
      <c r="K290" s="31">
        <v>0.35544658938469459</v>
      </c>
      <c r="L290" s="108">
        <f ca="1">REWS!R290</f>
        <v>10.459830957243286</v>
      </c>
      <c r="M290" s="22">
        <f t="shared" si="68"/>
        <v>10.439289560529106</v>
      </c>
      <c r="N290" s="22">
        <f t="shared" ca="1" si="69"/>
        <v>10.340265541368277</v>
      </c>
      <c r="O290" s="22">
        <f t="shared" si="70"/>
        <v>0.9714758295729341</v>
      </c>
      <c r="P290" s="81">
        <f t="shared" ca="1" si="71"/>
        <v>11</v>
      </c>
      <c r="Q290" s="22">
        <f t="shared" ca="1" si="72"/>
        <v>0.37882419183340749</v>
      </c>
      <c r="R290" s="3">
        <f ca="1">IF(N290&gt;'Power Curve'!$C$37,0,INDEX(Ci,$P290,1)*POWER(1-Q290,3)+INDEX(Ci,$P290,2)*3*Q290*POWER(1-Q290,2)+INDEX(Ci,$P290,3)*3*POWER(Q290,2)*(1-Q290)+INDEX(Ci,$P290,4)*POWER(Q290,3))</f>
        <v>1629.0360670409609</v>
      </c>
      <c r="S290" s="3">
        <f t="shared" si="73"/>
        <v>1122.3800277709936</v>
      </c>
      <c r="T290" s="3">
        <f t="shared" ca="1" si="74"/>
        <v>506.65603926996732</v>
      </c>
      <c r="U290" s="3">
        <f t="shared" ca="1" si="82"/>
        <v>506.65603926996732</v>
      </c>
      <c r="W290" s="34">
        <f t="shared" si="75"/>
        <v>10</v>
      </c>
      <c r="X290" s="73" t="b">
        <f>COUNTIF('Power Curve'!$D$2:$D$31,W290)&gt;0</f>
        <v>1</v>
      </c>
      <c r="Y290" s="73" t="b">
        <f t="shared" si="76"/>
        <v>0</v>
      </c>
      <c r="Z290" s="73" t="b">
        <f t="shared" si="83"/>
        <v>1</v>
      </c>
      <c r="AA290" s="34" t="str">
        <f t="shared" si="77"/>
        <v>Outer</v>
      </c>
      <c r="AB290" s="35" t="str">
        <f t="shared" si="84"/>
        <v>0.9-1.0</v>
      </c>
      <c r="AC290" s="36" t="str">
        <f t="shared" si="78"/>
        <v>22-23</v>
      </c>
      <c r="AD290" s="36" t="str">
        <f t="shared" si="79"/>
        <v>Nov</v>
      </c>
      <c r="AE290" s="35" t="str">
        <f t="shared" si="80"/>
        <v>205-215</v>
      </c>
      <c r="AF290" s="36" t="str">
        <f t="shared" si="81"/>
        <v>HWS-LTI</v>
      </c>
    </row>
    <row r="291" spans="5:32" x14ac:dyDescent="0.3">
      <c r="E291" s="12">
        <v>40877.944444444445</v>
      </c>
      <c r="F291" s="16">
        <v>10.75</v>
      </c>
      <c r="G291" s="16">
        <v>845.28002357482956</v>
      </c>
      <c r="H291" s="29">
        <v>1.1822503640143254</v>
      </c>
      <c r="I291" s="26">
        <v>210</v>
      </c>
      <c r="J291" s="30">
        <v>0.08</v>
      </c>
      <c r="K291" s="31">
        <v>0.40915924485083305</v>
      </c>
      <c r="L291" s="108">
        <f ca="1">REWS!R291</f>
        <v>10.574939099095706</v>
      </c>
      <c r="M291" s="22">
        <f t="shared" si="68"/>
        <v>10.62346651848155</v>
      </c>
      <c r="N291" s="22">
        <f t="shared" ca="1" si="69"/>
        <v>10.450466181788343</v>
      </c>
      <c r="O291" s="22">
        <f t="shared" si="70"/>
        <v>0.99994097213359023</v>
      </c>
      <c r="P291" s="81">
        <f t="shared" ca="1" si="71"/>
        <v>11</v>
      </c>
      <c r="Q291" s="22">
        <f t="shared" ca="1" si="72"/>
        <v>0.48577454775988371</v>
      </c>
      <c r="R291" s="3">
        <f ca="1">IF(N291&gt;'Power Curve'!$C$37,0,INDEX(Ci,$P291,1)*POWER(1-Q291,3)+INDEX(Ci,$P291,2)*3*Q291*POWER(1-Q291,2)+INDEX(Ci,$P291,3)*3*POWER(Q291,2)*(1-Q291)+INDEX(Ci,$P291,4)*POWER(Q291,3))</f>
        <v>1658.265383167316</v>
      </c>
      <c r="S291" s="3">
        <f t="shared" si="73"/>
        <v>845.28002357482956</v>
      </c>
      <c r="T291" s="3">
        <f t="shared" ca="1" si="74"/>
        <v>812.98535959248647</v>
      </c>
      <c r="U291" s="3">
        <f t="shared" ca="1" si="82"/>
        <v>812.98535959248647</v>
      </c>
      <c r="W291" s="34">
        <f t="shared" si="75"/>
        <v>11</v>
      </c>
      <c r="X291" s="73" t="b">
        <f>COUNTIF('Power Curve'!$D$2:$D$31,W291)&gt;0</f>
        <v>1</v>
      </c>
      <c r="Y291" s="73" t="b">
        <f t="shared" si="76"/>
        <v>0</v>
      </c>
      <c r="Z291" s="73" t="b">
        <f t="shared" si="83"/>
        <v>1</v>
      </c>
      <c r="AA291" s="34" t="str">
        <f t="shared" si="77"/>
        <v>Outer</v>
      </c>
      <c r="AB291" s="35" t="str">
        <f t="shared" si="84"/>
        <v>0.9-1.0</v>
      </c>
      <c r="AC291" s="36" t="str">
        <f t="shared" si="78"/>
        <v>22-23</v>
      </c>
      <c r="AD291" s="36" t="str">
        <f t="shared" si="79"/>
        <v>Nov</v>
      </c>
      <c r="AE291" s="35" t="str">
        <f t="shared" si="80"/>
        <v>205-215</v>
      </c>
      <c r="AF291" s="36" t="str">
        <f t="shared" si="81"/>
        <v>HWS-LTI</v>
      </c>
    </row>
    <row r="292" spans="5:32" x14ac:dyDescent="0.3">
      <c r="E292" s="12">
        <v>40877.951388888891</v>
      </c>
      <c r="F292" s="16">
        <v>9.94</v>
      </c>
      <c r="G292" s="16">
        <v>1102.9099884033253</v>
      </c>
      <c r="H292" s="29">
        <v>1.1830339746652807</v>
      </c>
      <c r="I292" s="26">
        <v>204.3</v>
      </c>
      <c r="J292" s="30">
        <v>8.8531187122736429E-2</v>
      </c>
      <c r="K292" s="31">
        <v>0.27708052873757366</v>
      </c>
      <c r="L292" s="108">
        <f ca="1">REWS!R292</f>
        <v>9.9112666033531127</v>
      </c>
      <c r="M292" s="22">
        <f t="shared" si="68"/>
        <v>9.8251704599928562</v>
      </c>
      <c r="N292" s="22">
        <f t="shared" ca="1" si="69"/>
        <v>9.796768999233274</v>
      </c>
      <c r="O292" s="22">
        <f t="shared" si="70"/>
        <v>0.87656174292318068</v>
      </c>
      <c r="P292" s="81">
        <f t="shared" ca="1" si="71"/>
        <v>10</v>
      </c>
      <c r="Q292" s="22">
        <f t="shared" ca="1" si="72"/>
        <v>0.83720120728551639</v>
      </c>
      <c r="R292" s="3">
        <f ca="1">IF(N292&gt;'Power Curve'!$C$37,0,INDEX(Ci,$P292,1)*POWER(1-Q292,3)+INDEX(Ci,$P292,2)*3*Q292*POWER(1-Q292,2)+INDEX(Ci,$P292,3)*3*POWER(Q292,2)*(1-Q292)+INDEX(Ci,$P292,4)*POWER(Q292,3))</f>
        <v>1472.0749213678569</v>
      </c>
      <c r="S292" s="3">
        <f t="shared" si="73"/>
        <v>1102.9099884033253</v>
      </c>
      <c r="T292" s="3">
        <f t="shared" ca="1" si="74"/>
        <v>369.16493296453154</v>
      </c>
      <c r="U292" s="3">
        <f t="shared" ca="1" si="82"/>
        <v>369.16493296453154</v>
      </c>
      <c r="W292" s="34">
        <f t="shared" si="75"/>
        <v>10</v>
      </c>
      <c r="X292" s="73" t="b">
        <f>COUNTIF('Power Curve'!$D$2:$D$31,W292)&gt;0</f>
        <v>1</v>
      </c>
      <c r="Y292" s="73" t="b">
        <f t="shared" si="76"/>
        <v>0</v>
      </c>
      <c r="Z292" s="73" t="b">
        <f t="shared" si="83"/>
        <v>1</v>
      </c>
      <c r="AA292" s="34" t="str">
        <f t="shared" si="77"/>
        <v>Outer</v>
      </c>
      <c r="AB292" s="35" t="str">
        <f t="shared" si="84"/>
        <v>0.8-0.9</v>
      </c>
      <c r="AC292" s="36" t="str">
        <f t="shared" si="78"/>
        <v>22-23</v>
      </c>
      <c r="AD292" s="36" t="str">
        <f t="shared" si="79"/>
        <v>Nov</v>
      </c>
      <c r="AE292" s="35" t="str">
        <f t="shared" si="80"/>
        <v>195-205</v>
      </c>
      <c r="AF292" s="36" t="str">
        <f t="shared" si="81"/>
        <v>HWS-LTI</v>
      </c>
    </row>
    <row r="293" spans="5:32" x14ac:dyDescent="0.3">
      <c r="E293" s="12">
        <v>40877.958333333336</v>
      </c>
      <c r="F293" s="16">
        <v>10.86</v>
      </c>
      <c r="G293" s="16">
        <v>1464.3600158691411</v>
      </c>
      <c r="H293" s="29">
        <v>1.1832361248543641</v>
      </c>
      <c r="I293" s="26">
        <v>204.3</v>
      </c>
      <c r="J293" s="30">
        <v>9.3922651933701667E-2</v>
      </c>
      <c r="K293" s="31">
        <v>0.29833115411418371</v>
      </c>
      <c r="L293" s="108">
        <f ca="1">REWS!R293</f>
        <v>10.887649491167007</v>
      </c>
      <c r="M293" s="22">
        <f t="shared" si="68"/>
        <v>10.735153758373489</v>
      </c>
      <c r="N293" s="22">
        <f t="shared" ca="1" si="69"/>
        <v>10.762485391800617</v>
      </c>
      <c r="O293" s="22">
        <f t="shared" si="70"/>
        <v>1.0172025950916104</v>
      </c>
      <c r="P293" s="81">
        <f t="shared" ca="1" si="71"/>
        <v>11</v>
      </c>
      <c r="Q293" s="22">
        <f t="shared" ca="1" si="72"/>
        <v>0.78859098729696497</v>
      </c>
      <c r="R293" s="3">
        <f ca="1">IF(N293&gt;'Power Curve'!$C$37,0,INDEX(Ci,$P293,1)*POWER(1-Q293,3)+INDEX(Ci,$P293,2)*3*Q293*POWER(1-Q293,2)+INDEX(Ci,$P293,3)*3*POWER(Q293,2)*(1-Q293)+INDEX(Ci,$P293,4)*POWER(Q293,3))</f>
        <v>1733.1385353497203</v>
      </c>
      <c r="S293" s="3">
        <f t="shared" si="73"/>
        <v>1464.3600158691411</v>
      </c>
      <c r="T293" s="3">
        <f t="shared" ca="1" si="74"/>
        <v>268.77851948057923</v>
      </c>
      <c r="U293" s="3">
        <f t="shared" ca="1" si="82"/>
        <v>268.77851948057923</v>
      </c>
      <c r="W293" s="34">
        <f t="shared" si="75"/>
        <v>11</v>
      </c>
      <c r="X293" s="73" t="b">
        <f>COUNTIF('Power Curve'!$D$2:$D$31,W293)&gt;0</f>
        <v>1</v>
      </c>
      <c r="Y293" s="73" t="b">
        <f t="shared" si="76"/>
        <v>0</v>
      </c>
      <c r="Z293" s="73" t="b">
        <f t="shared" si="83"/>
        <v>1</v>
      </c>
      <c r="AA293" s="34" t="str">
        <f t="shared" si="77"/>
        <v>Outer</v>
      </c>
      <c r="AB293" s="35" t="str">
        <f t="shared" si="84"/>
        <v>1.0-1.1</v>
      </c>
      <c r="AC293" s="36" t="str">
        <f t="shared" si="78"/>
        <v>23-24</v>
      </c>
      <c r="AD293" s="36" t="str">
        <f t="shared" si="79"/>
        <v>Nov</v>
      </c>
      <c r="AE293" s="35" t="str">
        <f t="shared" si="80"/>
        <v>195-205</v>
      </c>
      <c r="AF293" s="36" t="str">
        <f t="shared" si="81"/>
        <v>HWS-LTI</v>
      </c>
    </row>
    <row r="294" spans="5:32" x14ac:dyDescent="0.3">
      <c r="E294" s="12">
        <v>40877.965277777781</v>
      </c>
      <c r="F294" s="16">
        <v>11.5</v>
      </c>
      <c r="G294" s="16">
        <v>1603.690002441406</v>
      </c>
      <c r="H294" s="29">
        <v>1.1823925900219274</v>
      </c>
      <c r="I294" s="26">
        <v>206.5</v>
      </c>
      <c r="J294" s="30">
        <v>7.2173913043478255E-2</v>
      </c>
      <c r="K294" s="31">
        <v>0.3765981411090133</v>
      </c>
      <c r="L294" s="108">
        <f ca="1">REWS!R294</f>
        <v>11.470780093456852</v>
      </c>
      <c r="M294" s="22">
        <f t="shared" si="68"/>
        <v>11.365094309030313</v>
      </c>
      <c r="N294" s="22">
        <f t="shared" ca="1" si="69"/>
        <v>11.33621717915519</v>
      </c>
      <c r="O294" s="22">
        <f t="shared" si="70"/>
        <v>1.1145619378592044</v>
      </c>
      <c r="P294" s="81">
        <f t="shared" ca="1" si="71"/>
        <v>12</v>
      </c>
      <c r="Q294" s="22">
        <f t="shared" ca="1" si="72"/>
        <v>0.34280244431607054</v>
      </c>
      <c r="R294" s="3">
        <f ca="1">IF(N294&gt;'Power Curve'!$C$37,0,INDEX(Ci,$P294,1)*POWER(1-Q294,3)+INDEX(Ci,$P294,2)*3*Q294*POWER(1-Q294,2)+INDEX(Ci,$P294,3)*3*POWER(Q294,2)*(1-Q294)+INDEX(Ci,$P294,4)*POWER(Q294,3))</f>
        <v>1836.8772598828552</v>
      </c>
      <c r="S294" s="3">
        <f t="shared" si="73"/>
        <v>1603.690002441406</v>
      </c>
      <c r="T294" s="3">
        <f t="shared" ca="1" si="74"/>
        <v>233.18725744144922</v>
      </c>
      <c r="U294" s="3">
        <f t="shared" ca="1" si="82"/>
        <v>233.18725744144922</v>
      </c>
      <c r="W294" s="34">
        <f t="shared" si="75"/>
        <v>11</v>
      </c>
      <c r="X294" s="73" t="b">
        <f>COUNTIF('Power Curve'!$D$2:$D$31,W294)&gt;0</f>
        <v>1</v>
      </c>
      <c r="Y294" s="73" t="b">
        <f t="shared" si="76"/>
        <v>0</v>
      </c>
      <c r="Z294" s="73" t="b">
        <f t="shared" si="83"/>
        <v>1</v>
      </c>
      <c r="AA294" s="34" t="str">
        <f t="shared" si="77"/>
        <v>Outer</v>
      </c>
      <c r="AB294" s="35" t="str">
        <f t="shared" si="84"/>
        <v>1.1-1.2</v>
      </c>
      <c r="AC294" s="36" t="str">
        <f t="shared" si="78"/>
        <v>23-24</v>
      </c>
      <c r="AD294" s="36" t="str">
        <f t="shared" si="79"/>
        <v>Nov</v>
      </c>
      <c r="AE294" s="35" t="str">
        <f t="shared" si="80"/>
        <v>205-215</v>
      </c>
      <c r="AF294" s="36" t="str">
        <f t="shared" si="81"/>
        <v>HWS-LTI</v>
      </c>
    </row>
    <row r="295" spans="5:32" x14ac:dyDescent="0.3">
      <c r="E295" s="12">
        <v>40877.972222222219</v>
      </c>
      <c r="F295" s="16">
        <v>11.35</v>
      </c>
      <c r="G295" s="16">
        <v>1467.589988708494</v>
      </c>
      <c r="H295" s="29">
        <v>1.1833233101320828</v>
      </c>
      <c r="I295" s="26">
        <v>207.8</v>
      </c>
      <c r="J295" s="30">
        <v>8.546255506607929E-2</v>
      </c>
      <c r="K295" s="31">
        <v>0.46879070860243449</v>
      </c>
      <c r="L295" s="108">
        <f ca="1">REWS!R295</f>
        <v>11.266857981087902</v>
      </c>
      <c r="M295" s="22">
        <f t="shared" si="68"/>
        <v>11.219796291433227</v>
      </c>
      <c r="N295" s="22">
        <f t="shared" ca="1" si="69"/>
        <v>11.137608052186335</v>
      </c>
      <c r="O295" s="22">
        <f t="shared" si="70"/>
        <v>1.0921056608598323</v>
      </c>
      <c r="P295" s="81">
        <f t="shared" ca="1" si="71"/>
        <v>12</v>
      </c>
      <c r="Q295" s="22">
        <f t="shared" ca="1" si="72"/>
        <v>0.15150126363029895</v>
      </c>
      <c r="R295" s="3">
        <f ca="1">IF(N295&gt;'Power Curve'!$C$37,0,INDEX(Ci,$P295,1)*POWER(1-Q295,3)+INDEX(Ci,$P295,2)*3*Q295*POWER(1-Q295,2)+INDEX(Ci,$P295,3)*3*POWER(Q295,2)*(1-Q295)+INDEX(Ci,$P295,4)*POWER(Q295,3))</f>
        <v>1803.600631443137</v>
      </c>
      <c r="S295" s="3">
        <f t="shared" si="73"/>
        <v>1467.589988708494</v>
      </c>
      <c r="T295" s="3">
        <f t="shared" ca="1" si="74"/>
        <v>336.01064273464294</v>
      </c>
      <c r="U295" s="3">
        <f t="shared" ca="1" si="82"/>
        <v>336.01064273464294</v>
      </c>
      <c r="W295" s="34">
        <f t="shared" si="75"/>
        <v>11</v>
      </c>
      <c r="X295" s="73" t="b">
        <f>COUNTIF('Power Curve'!$D$2:$D$31,W295)&gt;0</f>
        <v>1</v>
      </c>
      <c r="Y295" s="73" t="b">
        <f t="shared" si="76"/>
        <v>0</v>
      </c>
      <c r="Z295" s="73" t="b">
        <f t="shared" si="83"/>
        <v>1</v>
      </c>
      <c r="AA295" s="34" t="str">
        <f t="shared" si="77"/>
        <v>Outer</v>
      </c>
      <c r="AB295" s="35" t="str">
        <f t="shared" si="84"/>
        <v>1.0-1.1</v>
      </c>
      <c r="AC295" s="36" t="str">
        <f t="shared" si="78"/>
        <v>23-24</v>
      </c>
      <c r="AD295" s="36" t="str">
        <f t="shared" si="79"/>
        <v>Nov</v>
      </c>
      <c r="AE295" s="35" t="str">
        <f t="shared" si="80"/>
        <v>205-215</v>
      </c>
      <c r="AF295" s="36" t="str">
        <f t="shared" si="81"/>
        <v>HWS-LTI</v>
      </c>
    </row>
    <row r="296" spans="5:32" x14ac:dyDescent="0.3">
      <c r="E296" s="12">
        <v>40877.979166666664</v>
      </c>
      <c r="F296" s="16">
        <v>9.4499999999999993</v>
      </c>
      <c r="G296" s="16">
        <v>946.4599752426152</v>
      </c>
      <c r="H296" s="29">
        <v>1.1838030594357192</v>
      </c>
      <c r="I296" s="26">
        <v>205.2</v>
      </c>
      <c r="J296" s="30">
        <v>9.1005291005291006E-2</v>
      </c>
      <c r="K296" s="31">
        <v>0.23087382755036726</v>
      </c>
      <c r="L296" s="108">
        <f ca="1">REWS!R296</f>
        <v>9.5470306837444898</v>
      </c>
      <c r="M296" s="22">
        <f t="shared" si="68"/>
        <v>9.3428547759608129</v>
      </c>
      <c r="N296" s="22">
        <f t="shared" ca="1" si="69"/>
        <v>9.4387853142716018</v>
      </c>
      <c r="O296" s="22">
        <f t="shared" si="70"/>
        <v>0.80201829917297229</v>
      </c>
      <c r="P296" s="81">
        <f t="shared" ca="1" si="71"/>
        <v>10</v>
      </c>
      <c r="Q296" s="22">
        <f t="shared" ca="1" si="72"/>
        <v>0.45668774847948707</v>
      </c>
      <c r="R296" s="3">
        <f ca="1">IF(N296&gt;'Power Curve'!$C$37,0,INDEX(Ci,$P296,1)*POWER(1-Q296,3)+INDEX(Ci,$P296,2)*3*Q296*POWER(1-Q296,2)+INDEX(Ci,$P296,3)*3*POWER(Q296,2)*(1-Q296)+INDEX(Ci,$P296,4)*POWER(Q296,3))</f>
        <v>1348.7556595594606</v>
      </c>
      <c r="S296" s="3">
        <f t="shared" si="73"/>
        <v>946.4599752426152</v>
      </c>
      <c r="T296" s="3">
        <f t="shared" ca="1" si="74"/>
        <v>402.29568431684538</v>
      </c>
      <c r="U296" s="3">
        <f t="shared" ca="1" si="82"/>
        <v>402.29568431684538</v>
      </c>
      <c r="W296" s="34">
        <f t="shared" si="75"/>
        <v>9</v>
      </c>
      <c r="X296" s="73" t="b">
        <f>COUNTIF('Power Curve'!$D$2:$D$31,W296)&gt;0</f>
        <v>1</v>
      </c>
      <c r="Y296" s="73" t="b">
        <f t="shared" si="76"/>
        <v>0</v>
      </c>
      <c r="Z296" s="73" t="b">
        <f t="shared" si="83"/>
        <v>1</v>
      </c>
      <c r="AA296" s="34" t="str">
        <f t="shared" si="77"/>
        <v>Outer</v>
      </c>
      <c r="AB296" s="35" t="str">
        <f t="shared" si="84"/>
        <v>0.8-0.9</v>
      </c>
      <c r="AC296" s="36" t="str">
        <f t="shared" si="78"/>
        <v>23-24</v>
      </c>
      <c r="AD296" s="36" t="str">
        <f t="shared" si="79"/>
        <v>Nov</v>
      </c>
      <c r="AE296" s="35" t="str">
        <f t="shared" si="80"/>
        <v>205-215</v>
      </c>
      <c r="AF296" s="36" t="str">
        <f t="shared" si="81"/>
        <v>HWS-LTI</v>
      </c>
    </row>
    <row r="297" spans="5:32" x14ac:dyDescent="0.3">
      <c r="E297" s="12">
        <v>40877.986111111109</v>
      </c>
      <c r="F297" s="16">
        <v>9.61</v>
      </c>
      <c r="G297" s="16">
        <v>933.68998813629173</v>
      </c>
      <c r="H297" s="29">
        <v>1.1836441678625957</v>
      </c>
      <c r="I297" s="26">
        <v>205.8</v>
      </c>
      <c r="J297" s="30">
        <v>7.4921956295525491E-2</v>
      </c>
      <c r="K297" s="31">
        <v>0.33054925184741335</v>
      </c>
      <c r="L297" s="108">
        <f ca="1">REWS!R297</f>
        <v>9.6822400538406033</v>
      </c>
      <c r="M297" s="22">
        <f t="shared" si="68"/>
        <v>9.5006155772660783</v>
      </c>
      <c r="N297" s="22">
        <f t="shared" ca="1" si="69"/>
        <v>9.5720333692349211</v>
      </c>
      <c r="O297" s="22">
        <f t="shared" si="70"/>
        <v>0.82640073956922022</v>
      </c>
      <c r="P297" s="81">
        <f t="shared" ca="1" si="71"/>
        <v>10</v>
      </c>
      <c r="Q297" s="22">
        <f t="shared" ca="1" si="72"/>
        <v>0.59832179607217839</v>
      </c>
      <c r="R297" s="3">
        <f ca="1">IF(N297&gt;'Power Curve'!$C$37,0,INDEX(Ci,$P297,1)*POWER(1-Q297,3)+INDEX(Ci,$P297,2)*3*Q297*POWER(1-Q297,2)+INDEX(Ci,$P297,3)*3*POWER(Q297,2)*(1-Q297)+INDEX(Ci,$P297,4)*POWER(Q297,3))</f>
        <v>1396.0927479392176</v>
      </c>
      <c r="S297" s="3">
        <f t="shared" si="73"/>
        <v>933.68998813629173</v>
      </c>
      <c r="T297" s="3">
        <f t="shared" ca="1" si="74"/>
        <v>462.40275980292586</v>
      </c>
      <c r="U297" s="3">
        <f t="shared" ca="1" si="82"/>
        <v>462.40275980292586</v>
      </c>
      <c r="W297" s="34">
        <f t="shared" si="75"/>
        <v>10</v>
      </c>
      <c r="X297" s="73" t="b">
        <f>COUNTIF('Power Curve'!$D$2:$D$31,W297)&gt;0</f>
        <v>1</v>
      </c>
      <c r="Y297" s="73" t="b">
        <f t="shared" si="76"/>
        <v>0</v>
      </c>
      <c r="Z297" s="73" t="b">
        <f t="shared" si="83"/>
        <v>1</v>
      </c>
      <c r="AA297" s="34" t="str">
        <f t="shared" si="77"/>
        <v>Outer</v>
      </c>
      <c r="AB297" s="35" t="str">
        <f t="shared" si="84"/>
        <v>0.8-0.9</v>
      </c>
      <c r="AC297" s="36" t="str">
        <f t="shared" si="78"/>
        <v>23-24</v>
      </c>
      <c r="AD297" s="36" t="str">
        <f t="shared" si="79"/>
        <v>Nov</v>
      </c>
      <c r="AE297" s="35" t="str">
        <f t="shared" si="80"/>
        <v>205-215</v>
      </c>
      <c r="AF297" s="36" t="str">
        <f t="shared" si="81"/>
        <v>HWS-LTI</v>
      </c>
    </row>
    <row r="298" spans="5:32" x14ac:dyDescent="0.3">
      <c r="E298" s="12">
        <v>40878</v>
      </c>
      <c r="F298" s="16">
        <v>10.029999999999999</v>
      </c>
      <c r="G298" s="16">
        <v>1167.4299926757838</v>
      </c>
      <c r="H298" s="29">
        <v>1.1830617923157651</v>
      </c>
      <c r="I298" s="26">
        <v>202.7</v>
      </c>
      <c r="J298" s="30">
        <v>7.1784646061814561E-2</v>
      </c>
      <c r="K298" s="31">
        <v>0.10789914594953309</v>
      </c>
      <c r="L298" s="108">
        <f ca="1">REWS!R298</f>
        <v>10.087766524767556</v>
      </c>
      <c r="M298" s="22">
        <f t="shared" si="68"/>
        <v>9.914208461668375</v>
      </c>
      <c r="N298" s="22">
        <f t="shared" ca="1" si="69"/>
        <v>9.9713080996196908</v>
      </c>
      <c r="O298" s="22">
        <f t="shared" si="70"/>
        <v>0.89032285310322823</v>
      </c>
      <c r="P298" s="81">
        <f t="shared" ca="1" si="71"/>
        <v>11</v>
      </c>
      <c r="Q298" s="22">
        <f t="shared" ca="1" si="72"/>
        <v>2.0748870616415588E-2</v>
      </c>
      <c r="R298" s="3">
        <f ca="1">IF(N298&gt;'Power Curve'!$C$37,0,INDEX(Ci,$P298,1)*POWER(1-Q298,3)+INDEX(Ci,$P298,2)*3*Q298*POWER(1-Q298,2)+INDEX(Ci,$P298,3)*3*POWER(Q298,2)*(1-Q298)+INDEX(Ci,$P298,4)*POWER(Q298,3))</f>
        <v>1525.1167143522696</v>
      </c>
      <c r="S298" s="3">
        <f t="shared" si="73"/>
        <v>1167.4299926757838</v>
      </c>
      <c r="T298" s="3">
        <f t="shared" ca="1" si="74"/>
        <v>357.68672167648583</v>
      </c>
      <c r="U298" s="3">
        <f t="shared" ca="1" si="82"/>
        <v>357.68672167648583</v>
      </c>
      <c r="W298" s="34">
        <f t="shared" si="75"/>
        <v>10</v>
      </c>
      <c r="X298" s="73" t="b">
        <f>COUNTIF('Power Curve'!$D$2:$D$31,W298)&gt;0</f>
        <v>1</v>
      </c>
      <c r="Y298" s="73" t="b">
        <f t="shared" si="76"/>
        <v>0</v>
      </c>
      <c r="Z298" s="73" t="b">
        <f t="shared" si="83"/>
        <v>1</v>
      </c>
      <c r="AA298" s="34" t="str">
        <f t="shared" si="77"/>
        <v>Outer</v>
      </c>
      <c r="AB298" s="35" t="str">
        <f t="shared" si="84"/>
        <v>0.8-0.9</v>
      </c>
      <c r="AC298" s="36" t="str">
        <f t="shared" si="78"/>
        <v>0-1</v>
      </c>
      <c r="AD298" s="36" t="str">
        <f t="shared" si="79"/>
        <v>Dec</v>
      </c>
      <c r="AE298" s="35" t="str">
        <f t="shared" si="80"/>
        <v>195-205</v>
      </c>
      <c r="AF298" s="36" t="str">
        <f t="shared" si="81"/>
        <v>HWS-LTI</v>
      </c>
    </row>
    <row r="299" spans="5:32" x14ac:dyDescent="0.3">
      <c r="E299" s="12">
        <v>40878.944444444445</v>
      </c>
      <c r="F299" s="16">
        <v>11.9</v>
      </c>
      <c r="G299" s="16">
        <v>1848.660034179688</v>
      </c>
      <c r="H299" s="29">
        <v>1.1514741498650609</v>
      </c>
      <c r="I299" s="26">
        <v>200.5</v>
      </c>
      <c r="J299" s="30">
        <v>9.6638655462184864E-2</v>
      </c>
      <c r="K299" s="31">
        <v>0.14493081184680201</v>
      </c>
      <c r="L299" s="108">
        <f ca="1">REWS!R299</f>
        <v>11.799450795561315</v>
      </c>
      <c r="M299" s="22">
        <f t="shared" si="68"/>
        <v>11.656987462796446</v>
      </c>
      <c r="N299" s="22">
        <f t="shared" ca="1" si="69"/>
        <v>11.558491595944689</v>
      </c>
      <c r="O299" s="22">
        <f t="shared" si="70"/>
        <v>1.1596749657146102</v>
      </c>
      <c r="P299" s="81">
        <f t="shared" ca="1" si="71"/>
        <v>12</v>
      </c>
      <c r="Q299" s="22">
        <f t="shared" ca="1" si="72"/>
        <v>0.55689813577309355</v>
      </c>
      <c r="R299" s="3">
        <f ca="1">IF(N299&gt;'Power Curve'!$C$37,0,INDEX(Ci,$P299,1)*POWER(1-Q299,3)+INDEX(Ci,$P299,2)*3*Q299*POWER(1-Q299,2)+INDEX(Ci,$P299,3)*3*POWER(Q299,2)*(1-Q299)+INDEX(Ci,$P299,4)*POWER(Q299,3))</f>
        <v>1870.3265100336462</v>
      </c>
      <c r="S299" s="3">
        <f t="shared" si="73"/>
        <v>1848.660034179688</v>
      </c>
      <c r="T299" s="3">
        <f t="shared" ca="1" si="74"/>
        <v>21.666475853958218</v>
      </c>
      <c r="U299" s="3">
        <f t="shared" ca="1" si="82"/>
        <v>21.666475853958218</v>
      </c>
      <c r="W299" s="34">
        <f t="shared" si="75"/>
        <v>12</v>
      </c>
      <c r="X299" s="73" t="b">
        <f>COUNTIF('Power Curve'!$D$2:$D$31,W299)&gt;0</f>
        <v>1</v>
      </c>
      <c r="Y299" s="73" t="b">
        <f t="shared" si="76"/>
        <v>0</v>
      </c>
      <c r="Z299" s="73" t="b">
        <f t="shared" si="83"/>
        <v>1</v>
      </c>
      <c r="AA299" s="34" t="str">
        <f t="shared" si="77"/>
        <v>Outer</v>
      </c>
      <c r="AB299" s="35" t="str">
        <f t="shared" si="84"/>
        <v>1.1-1.2</v>
      </c>
      <c r="AC299" s="36" t="str">
        <f t="shared" si="78"/>
        <v>22-23</v>
      </c>
      <c r="AD299" s="36" t="str">
        <f t="shared" si="79"/>
        <v>Dec</v>
      </c>
      <c r="AE299" s="35" t="str">
        <f t="shared" si="80"/>
        <v>195-205</v>
      </c>
      <c r="AF299" s="36" t="str">
        <f t="shared" si="81"/>
        <v>HWS-LTI</v>
      </c>
    </row>
    <row r="300" spans="5:32" x14ac:dyDescent="0.3">
      <c r="E300" s="12">
        <v>40878.958333333336</v>
      </c>
      <c r="F300" s="16">
        <v>12.27</v>
      </c>
      <c r="G300" s="16">
        <v>1861.4700164794949</v>
      </c>
      <c r="H300" s="29">
        <v>1.1534624404514331</v>
      </c>
      <c r="I300" s="26">
        <v>201.1</v>
      </c>
      <c r="J300" s="30">
        <v>9.453952730236348E-2</v>
      </c>
      <c r="K300" s="31">
        <v>0.11438608951537375</v>
      </c>
      <c r="L300" s="108">
        <f ca="1">REWS!R300</f>
        <v>12.267090980582312</v>
      </c>
      <c r="M300" s="22">
        <f t="shared" si="68"/>
        <v>12.02634575665536</v>
      </c>
      <c r="N300" s="22">
        <f t="shared" ca="1" si="69"/>
        <v>12.023494503735236</v>
      </c>
      <c r="O300" s="22">
        <f t="shared" si="70"/>
        <v>1.2167604806864094</v>
      </c>
      <c r="P300" s="81">
        <f t="shared" ca="1" si="71"/>
        <v>13</v>
      </c>
      <c r="Q300" s="22">
        <f t="shared" ca="1" si="72"/>
        <v>5.1206502575621348E-3</v>
      </c>
      <c r="R300" s="3">
        <f ca="1">IF(N300&gt;'Power Curve'!$C$37,0,INDEX(Ci,$P300,1)*POWER(1-Q300,3)+INDEX(Ci,$P300,2)*3*Q300*POWER(1-Q300,2)+INDEX(Ci,$P300,3)*3*POWER(Q300,2)*(1-Q300)+INDEX(Ci,$P300,4)*POWER(Q300,3))</f>
        <v>1917.4284297398599</v>
      </c>
      <c r="S300" s="3">
        <f t="shared" si="73"/>
        <v>1861.4700164794949</v>
      </c>
      <c r="T300" s="3">
        <f t="shared" ca="1" si="74"/>
        <v>55.958413260364978</v>
      </c>
      <c r="U300" s="3">
        <f t="shared" ca="1" si="82"/>
        <v>55.958413260364978</v>
      </c>
      <c r="W300" s="34">
        <f t="shared" si="75"/>
        <v>12</v>
      </c>
      <c r="X300" s="73" t="b">
        <f>COUNTIF('Power Curve'!$D$2:$D$31,W300)&gt;0</f>
        <v>1</v>
      </c>
      <c r="Y300" s="73" t="b">
        <f t="shared" si="76"/>
        <v>0</v>
      </c>
      <c r="Z300" s="73" t="b">
        <f t="shared" si="83"/>
        <v>1</v>
      </c>
      <c r="AA300" s="34" t="str">
        <f t="shared" si="77"/>
        <v>Outer</v>
      </c>
      <c r="AB300" s="35" t="str">
        <f t="shared" si="84"/>
        <v>1.2-1.3</v>
      </c>
      <c r="AC300" s="36" t="str">
        <f t="shared" si="78"/>
        <v>23-24</v>
      </c>
      <c r="AD300" s="36" t="str">
        <f t="shared" si="79"/>
        <v>Dec</v>
      </c>
      <c r="AE300" s="35" t="str">
        <f t="shared" si="80"/>
        <v>195-205</v>
      </c>
      <c r="AF300" s="36" t="str">
        <f t="shared" si="81"/>
        <v>HWS-LTI</v>
      </c>
    </row>
    <row r="301" spans="5:32" x14ac:dyDescent="0.3">
      <c r="E301" s="12">
        <v>40878.965277777781</v>
      </c>
      <c r="F301" s="16">
        <v>13.32</v>
      </c>
      <c r="G301" s="16">
        <v>1984.539978027346</v>
      </c>
      <c r="H301" s="29">
        <v>1.1534815009865143</v>
      </c>
      <c r="I301" s="26">
        <v>203.1</v>
      </c>
      <c r="J301" s="30">
        <v>9.2342342342342343E-2</v>
      </c>
      <c r="K301" s="31">
        <v>0.22132252233594085</v>
      </c>
      <c r="L301" s="108">
        <f ca="1">REWS!R301</f>
        <v>13.281193654265657</v>
      </c>
      <c r="M301" s="22">
        <f t="shared" si="68"/>
        <v>13.055567061028274</v>
      </c>
      <c r="N301" s="22">
        <f t="shared" ca="1" si="69"/>
        <v>13.017531111394026</v>
      </c>
      <c r="O301" s="22">
        <f t="shared" si="70"/>
        <v>1.3758299510541641</v>
      </c>
      <c r="P301" s="81">
        <f t="shared" ca="1" si="71"/>
        <v>14</v>
      </c>
      <c r="Q301" s="22">
        <f t="shared" ca="1" si="72"/>
        <v>2.8690382617257874E-2</v>
      </c>
      <c r="R301" s="3">
        <f ca="1">IF(N301&gt;'Power Curve'!$C$37,0,INDEX(Ci,$P301,1)*POWER(1-Q301,3)+INDEX(Ci,$P301,2)*3*Q301*POWER(1-Q301,2)+INDEX(Ci,$P301,3)*3*POWER(Q301,2)*(1-Q301)+INDEX(Ci,$P301,4)*POWER(Q301,3))</f>
        <v>1953.9563303381633</v>
      </c>
      <c r="S301" s="3">
        <f t="shared" si="73"/>
        <v>1984.539978027346</v>
      </c>
      <c r="T301" s="3">
        <f t="shared" ca="1" si="74"/>
        <v>-30.583647689182726</v>
      </c>
      <c r="U301" s="3">
        <f t="shared" ca="1" si="82"/>
        <v>30.583647689182726</v>
      </c>
      <c r="W301" s="34">
        <f t="shared" si="75"/>
        <v>13</v>
      </c>
      <c r="X301" s="73" t="b">
        <f>COUNTIF('Power Curve'!$D$2:$D$31,W301)&gt;0</f>
        <v>1</v>
      </c>
      <c r="Y301" s="73" t="b">
        <f t="shared" si="76"/>
        <v>0</v>
      </c>
      <c r="Z301" s="73" t="b">
        <f t="shared" si="83"/>
        <v>1</v>
      </c>
      <c r="AA301" s="34" t="str">
        <f t="shared" si="77"/>
        <v>Outer</v>
      </c>
      <c r="AB301" s="35" t="str">
        <f t="shared" si="84"/>
        <v>1.3-1.4</v>
      </c>
      <c r="AC301" s="36" t="str">
        <f t="shared" si="78"/>
        <v>23-24</v>
      </c>
      <c r="AD301" s="36" t="str">
        <f t="shared" si="79"/>
        <v>Dec</v>
      </c>
      <c r="AE301" s="35" t="str">
        <f t="shared" si="80"/>
        <v>195-205</v>
      </c>
      <c r="AF301" s="36" t="str">
        <f t="shared" si="81"/>
        <v>HWS-LTI</v>
      </c>
    </row>
    <row r="302" spans="5:32" x14ac:dyDescent="0.3">
      <c r="E302" s="12">
        <v>40878.972222222219</v>
      </c>
      <c r="F302" s="16">
        <v>12.97</v>
      </c>
      <c r="G302" s="16">
        <v>1950.730041503909</v>
      </c>
      <c r="H302" s="29">
        <v>1.1539287773880924</v>
      </c>
      <c r="I302" s="26">
        <v>204.8</v>
      </c>
      <c r="J302" s="30">
        <v>9.5605242868157275E-2</v>
      </c>
      <c r="K302" s="31">
        <v>0.30600309692109512</v>
      </c>
      <c r="L302" s="108">
        <f ca="1">REWS!R302</f>
        <v>12.969690087589608</v>
      </c>
      <c r="M302" s="22">
        <f t="shared" si="68"/>
        <v>12.714158305510161</v>
      </c>
      <c r="N302" s="22">
        <f t="shared" ca="1" si="69"/>
        <v>12.713854506323841</v>
      </c>
      <c r="O302" s="22">
        <f t="shared" si="70"/>
        <v>1.3230641273305004</v>
      </c>
      <c r="P302" s="81">
        <f t="shared" ca="1" si="71"/>
        <v>13</v>
      </c>
      <c r="Q302" s="22">
        <f t="shared" ca="1" si="72"/>
        <v>0.71583568692849808</v>
      </c>
      <c r="R302" s="3">
        <f ca="1">IF(N302&gt;'Power Curve'!$C$37,0,INDEX(Ci,$P302,1)*POWER(1-Q302,3)+INDEX(Ci,$P302,2)*3*Q302*POWER(1-Q302,2)+INDEX(Ci,$P302,3)*3*POWER(Q302,2)*(1-Q302)+INDEX(Ci,$P302,4)*POWER(Q302,3))</f>
        <v>1945.3959550074856</v>
      </c>
      <c r="S302" s="3">
        <f t="shared" si="73"/>
        <v>1950.730041503909</v>
      </c>
      <c r="T302" s="3">
        <f t="shared" ca="1" si="74"/>
        <v>-5.3340864964234243</v>
      </c>
      <c r="U302" s="3">
        <f t="shared" ca="1" si="82"/>
        <v>5.3340864964234243</v>
      </c>
      <c r="W302" s="34">
        <f t="shared" si="75"/>
        <v>13</v>
      </c>
      <c r="X302" s="73" t="b">
        <f>COUNTIF('Power Curve'!$D$2:$D$31,W302)&gt;0</f>
        <v>1</v>
      </c>
      <c r="Y302" s="73" t="b">
        <f t="shared" si="76"/>
        <v>0</v>
      </c>
      <c r="Z302" s="73" t="b">
        <f t="shared" si="83"/>
        <v>1</v>
      </c>
      <c r="AA302" s="34" t="str">
        <f t="shared" si="77"/>
        <v>Outer</v>
      </c>
      <c r="AB302" s="35" t="str">
        <f t="shared" si="84"/>
        <v>1.3-1.4</v>
      </c>
      <c r="AC302" s="36" t="str">
        <f t="shared" si="78"/>
        <v>23-24</v>
      </c>
      <c r="AD302" s="36" t="str">
        <f t="shared" si="79"/>
        <v>Dec</v>
      </c>
      <c r="AE302" s="35" t="str">
        <f t="shared" si="80"/>
        <v>195-205</v>
      </c>
      <c r="AF302" s="36" t="str">
        <f t="shared" si="81"/>
        <v>HWS-LTI</v>
      </c>
    </row>
    <row r="303" spans="5:32" x14ac:dyDescent="0.3">
      <c r="E303" s="12">
        <v>40878.979166666664</v>
      </c>
      <c r="F303" s="16">
        <v>13.1</v>
      </c>
      <c r="G303" s="16">
        <v>1992.909988403323</v>
      </c>
      <c r="H303" s="29">
        <v>1.1538439604417738</v>
      </c>
      <c r="I303" s="26">
        <v>201.2</v>
      </c>
      <c r="J303" s="30">
        <v>0.10305343511450382</v>
      </c>
      <c r="K303" s="31">
        <v>0.23849490653939304</v>
      </c>
      <c r="L303" s="108">
        <f ca="1">REWS!R303</f>
        <v>12.9028102781109</v>
      </c>
      <c r="M303" s="22">
        <f t="shared" si="68"/>
        <v>12.841279332307913</v>
      </c>
      <c r="N303" s="22">
        <f t="shared" ca="1" si="69"/>
        <v>12.647984042213405</v>
      </c>
      <c r="O303" s="22">
        <f t="shared" si="70"/>
        <v>1.3427110918068565</v>
      </c>
      <c r="P303" s="81">
        <f t="shared" ca="1" si="71"/>
        <v>13</v>
      </c>
      <c r="Q303" s="22">
        <f t="shared" ca="1" si="72"/>
        <v>0.64802305418581341</v>
      </c>
      <c r="R303" s="3">
        <f ca="1">IF(N303&gt;'Power Curve'!$C$37,0,INDEX(Ci,$P303,1)*POWER(1-Q303,3)+INDEX(Ci,$P303,2)*3*Q303*POWER(1-Q303,2)+INDEX(Ci,$P303,3)*3*POWER(Q303,2)*(1-Q303)+INDEX(Ci,$P303,4)*POWER(Q303,3))</f>
        <v>1943.426077422431</v>
      </c>
      <c r="S303" s="3">
        <f t="shared" si="73"/>
        <v>1992.909988403323</v>
      </c>
      <c r="T303" s="3">
        <f t="shared" ca="1" si="74"/>
        <v>-49.483910980892006</v>
      </c>
      <c r="U303" s="3">
        <f t="shared" ca="1" si="82"/>
        <v>49.483910980892006</v>
      </c>
      <c r="W303" s="34">
        <f t="shared" si="75"/>
        <v>13</v>
      </c>
      <c r="X303" s="73" t="b">
        <f>COUNTIF('Power Curve'!$D$2:$D$31,W303)&gt;0</f>
        <v>1</v>
      </c>
      <c r="Y303" s="73" t="b">
        <f t="shared" si="76"/>
        <v>0</v>
      </c>
      <c r="Z303" s="73" t="b">
        <f t="shared" si="83"/>
        <v>1</v>
      </c>
      <c r="AA303" s="34" t="str">
        <f t="shared" si="77"/>
        <v>Inner</v>
      </c>
      <c r="AB303" s="35" t="str">
        <f t="shared" si="84"/>
        <v>1.3-1.4</v>
      </c>
      <c r="AC303" s="36" t="str">
        <f t="shared" si="78"/>
        <v>23-24</v>
      </c>
      <c r="AD303" s="36" t="str">
        <f t="shared" si="79"/>
        <v>Dec</v>
      </c>
      <c r="AE303" s="35" t="str">
        <f t="shared" si="80"/>
        <v>195-205</v>
      </c>
      <c r="AF303" s="36" t="str">
        <f t="shared" si="81"/>
        <v>Inner-TI</v>
      </c>
    </row>
    <row r="304" spans="5:32" x14ac:dyDescent="0.3">
      <c r="E304" s="12">
        <v>40878.986111111109</v>
      </c>
      <c r="F304" s="16">
        <v>12.85</v>
      </c>
      <c r="G304" s="16">
        <v>1893.0799865722661</v>
      </c>
      <c r="H304" s="29">
        <v>1.1539711902846668</v>
      </c>
      <c r="I304" s="26">
        <v>204.8</v>
      </c>
      <c r="J304" s="30">
        <v>9.5719844357976661E-2</v>
      </c>
      <c r="K304" s="31">
        <v>0.28524549784648739</v>
      </c>
      <c r="L304" s="108">
        <f ca="1">REWS!R304</f>
        <v>12.800844142220775</v>
      </c>
      <c r="M304" s="22">
        <f t="shared" si="68"/>
        <v>12.596679711068157</v>
      </c>
      <c r="N304" s="22">
        <f t="shared" ca="1" si="69"/>
        <v>12.548492894230202</v>
      </c>
      <c r="O304" s="22">
        <f t="shared" si="70"/>
        <v>1.3049074318578744</v>
      </c>
      <c r="P304" s="81">
        <f t="shared" ca="1" si="71"/>
        <v>13</v>
      </c>
      <c r="Q304" s="22">
        <f t="shared" ca="1" si="72"/>
        <v>0.54559844293635118</v>
      </c>
      <c r="R304" s="3">
        <f ca="1">IF(N304&gt;'Power Curve'!$C$37,0,INDEX(Ci,$P304,1)*POWER(1-Q304,3)+INDEX(Ci,$P304,2)*3*Q304*POWER(1-Q304,2)+INDEX(Ci,$P304,3)*3*POWER(Q304,2)*(1-Q304)+INDEX(Ci,$P304,4)*POWER(Q304,3))</f>
        <v>1940.278480354867</v>
      </c>
      <c r="S304" s="3">
        <f t="shared" si="73"/>
        <v>1893.0799865722661</v>
      </c>
      <c r="T304" s="3">
        <f t="shared" ca="1" si="74"/>
        <v>47.198493782600963</v>
      </c>
      <c r="U304" s="3">
        <f t="shared" ca="1" si="82"/>
        <v>47.198493782600963</v>
      </c>
      <c r="W304" s="34">
        <f t="shared" si="75"/>
        <v>13</v>
      </c>
      <c r="X304" s="73" t="b">
        <f>COUNTIF('Power Curve'!$D$2:$D$31,W304)&gt;0</f>
        <v>1</v>
      </c>
      <c r="Y304" s="73" t="b">
        <f t="shared" si="76"/>
        <v>0</v>
      </c>
      <c r="Z304" s="73" t="b">
        <f t="shared" si="83"/>
        <v>1</v>
      </c>
      <c r="AA304" s="34" t="str">
        <f t="shared" si="77"/>
        <v>Outer</v>
      </c>
      <c r="AB304" s="35" t="str">
        <f t="shared" si="84"/>
        <v>1.3-1.4</v>
      </c>
      <c r="AC304" s="36" t="str">
        <f t="shared" si="78"/>
        <v>23-24</v>
      </c>
      <c r="AD304" s="36" t="str">
        <f t="shared" si="79"/>
        <v>Dec</v>
      </c>
      <c r="AE304" s="35" t="str">
        <f t="shared" si="80"/>
        <v>195-205</v>
      </c>
      <c r="AF304" s="36" t="str">
        <f t="shared" si="81"/>
        <v>HWS-LTI</v>
      </c>
    </row>
    <row r="305" spans="5:32" x14ac:dyDescent="0.3">
      <c r="E305" s="12">
        <v>40878.993055555555</v>
      </c>
      <c r="F305" s="16">
        <v>12.51</v>
      </c>
      <c r="G305" s="16">
        <v>1648.340026855474</v>
      </c>
      <c r="H305" s="29">
        <v>1.1542064465396227</v>
      </c>
      <c r="I305" s="26">
        <v>207.8</v>
      </c>
      <c r="J305" s="30">
        <v>0.11350919264588329</v>
      </c>
      <c r="K305" s="31">
        <v>0.29873939582365011</v>
      </c>
      <c r="L305" s="108">
        <f ca="1">REWS!R305</f>
        <v>12.406426149645084</v>
      </c>
      <c r="M305" s="22">
        <f t="shared" si="68"/>
        <v>12.264215657380555</v>
      </c>
      <c r="N305" s="22">
        <f t="shared" ca="1" si="69"/>
        <v>12.162676725548584</v>
      </c>
      <c r="O305" s="22">
        <f t="shared" si="70"/>
        <v>1.2535240406360755</v>
      </c>
      <c r="P305" s="81">
        <f t="shared" ca="1" si="71"/>
        <v>13</v>
      </c>
      <c r="Q305" s="22">
        <f t="shared" ca="1" si="72"/>
        <v>0.14840661339144193</v>
      </c>
      <c r="R305" s="3">
        <f ca="1">IF(N305&gt;'Power Curve'!$C$37,0,INDEX(Ci,$P305,1)*POWER(1-Q305,3)+INDEX(Ci,$P305,2)*3*Q305*POWER(1-Q305,2)+INDEX(Ci,$P305,3)*3*POWER(Q305,2)*(1-Q305)+INDEX(Ci,$P305,4)*POWER(Q305,3))</f>
        <v>1924.83159965402</v>
      </c>
      <c r="S305" s="3">
        <f t="shared" si="73"/>
        <v>1648.340026855474</v>
      </c>
      <c r="T305" s="3">
        <f t="shared" ca="1" si="74"/>
        <v>276.49157279854603</v>
      </c>
      <c r="U305" s="3">
        <f t="shared" ca="1" si="82"/>
        <v>276.49157279854603</v>
      </c>
      <c r="W305" s="34">
        <f t="shared" si="75"/>
        <v>12</v>
      </c>
      <c r="X305" s="73" t="b">
        <f>COUNTIF('Power Curve'!$D$2:$D$31,W305)&gt;0</f>
        <v>1</v>
      </c>
      <c r="Y305" s="73" t="b">
        <f t="shared" si="76"/>
        <v>0</v>
      </c>
      <c r="Z305" s="73" t="b">
        <f t="shared" si="83"/>
        <v>1</v>
      </c>
      <c r="AA305" s="34" t="str">
        <f t="shared" si="77"/>
        <v>Inner</v>
      </c>
      <c r="AB305" s="35" t="str">
        <f t="shared" si="84"/>
        <v>1.2-1.3</v>
      </c>
      <c r="AC305" s="36" t="str">
        <f t="shared" si="78"/>
        <v>23-24</v>
      </c>
      <c r="AD305" s="36" t="str">
        <f t="shared" si="79"/>
        <v>Dec</v>
      </c>
      <c r="AE305" s="35" t="str">
        <f t="shared" si="80"/>
        <v>205-215</v>
      </c>
      <c r="AF305" s="36" t="str">
        <f t="shared" si="81"/>
        <v>Inner-TI</v>
      </c>
    </row>
    <row r="306" spans="5:32" x14ac:dyDescent="0.3">
      <c r="E306" s="12">
        <v>40879.736111111109</v>
      </c>
      <c r="F306" s="16">
        <v>12.01</v>
      </c>
      <c r="G306" s="16">
        <v>1813.309997558591</v>
      </c>
      <c r="H306" s="29">
        <v>1.16951176972882</v>
      </c>
      <c r="I306" s="26">
        <v>281.89999999999998</v>
      </c>
      <c r="J306" s="30">
        <v>0.1398834304746045</v>
      </c>
      <c r="K306" s="31">
        <v>0.14485050656347609</v>
      </c>
      <c r="L306" s="108">
        <f ca="1">REWS!R306</f>
        <v>12.002452261464549</v>
      </c>
      <c r="M306" s="22">
        <f t="shared" si="68"/>
        <v>11.825853922100276</v>
      </c>
      <c r="N306" s="22">
        <f t="shared" ca="1" si="69"/>
        <v>11.818421910995992</v>
      </c>
      <c r="O306" s="22">
        <f t="shared" si="70"/>
        <v>1.1857738213545099</v>
      </c>
      <c r="P306" s="81">
        <f t="shared" ca="1" si="71"/>
        <v>12</v>
      </c>
      <c r="Q306" s="22">
        <f t="shared" ca="1" si="72"/>
        <v>0.80726415330831325</v>
      </c>
      <c r="R306" s="3">
        <f ca="1">IF(N306&gt;'Power Curve'!$C$37,0,INDEX(Ci,$P306,1)*POWER(1-Q306,3)+INDEX(Ci,$P306,2)*3*Q306*POWER(1-Q306,2)+INDEX(Ci,$P306,3)*3*POWER(Q306,2)*(1-Q306)+INDEX(Ci,$P306,4)*POWER(Q306,3))</f>
        <v>1901.3711167345668</v>
      </c>
      <c r="S306" s="3">
        <f t="shared" si="73"/>
        <v>1813.309997558591</v>
      </c>
      <c r="T306" s="3">
        <f t="shared" ca="1" si="74"/>
        <v>88.061119175975819</v>
      </c>
      <c r="U306" s="3">
        <f t="shared" ca="1" si="82"/>
        <v>88.061119175975819</v>
      </c>
      <c r="W306" s="34">
        <f t="shared" si="75"/>
        <v>12</v>
      </c>
      <c r="X306" s="73" t="b">
        <f>COUNTIF('Power Curve'!$D$2:$D$31,W306)&gt;0</f>
        <v>1</v>
      </c>
      <c r="Y306" s="73" t="b">
        <f t="shared" si="76"/>
        <v>0</v>
      </c>
      <c r="Z306" s="73" t="b">
        <f t="shared" si="83"/>
        <v>1</v>
      </c>
      <c r="AA306" s="34" t="str">
        <f t="shared" si="77"/>
        <v>Inner</v>
      </c>
      <c r="AB306" s="35" t="str">
        <f t="shared" si="84"/>
        <v>1.1-1.2</v>
      </c>
      <c r="AC306" s="36" t="str">
        <f t="shared" si="78"/>
        <v>17-18</v>
      </c>
      <c r="AD306" s="36" t="str">
        <f t="shared" si="79"/>
        <v>Dec</v>
      </c>
      <c r="AE306" s="35" t="str">
        <f t="shared" si="80"/>
        <v>275-285</v>
      </c>
      <c r="AF306" s="36" t="str">
        <f t="shared" si="81"/>
        <v>Inner-TI</v>
      </c>
    </row>
    <row r="307" spans="5:32" x14ac:dyDescent="0.3">
      <c r="E307" s="12">
        <v>40879.743055555555</v>
      </c>
      <c r="F307" s="16">
        <v>14.05</v>
      </c>
      <c r="G307" s="16">
        <v>1987.11999511719</v>
      </c>
      <c r="H307" s="29">
        <v>1.1691906517250503</v>
      </c>
      <c r="I307" s="26">
        <v>285.89999999999998</v>
      </c>
      <c r="J307" s="30">
        <v>0.12313167259786476</v>
      </c>
      <c r="K307" s="31">
        <v>0.21632729625771621</v>
      </c>
      <c r="L307" s="108">
        <f ca="1">REWS!R307</f>
        <v>13.941084800317688</v>
      </c>
      <c r="M307" s="22">
        <f t="shared" si="68"/>
        <v>13.833308831821315</v>
      </c>
      <c r="N307" s="22">
        <f t="shared" ca="1" si="69"/>
        <v>13.726073415900681</v>
      </c>
      <c r="O307" s="22">
        <f t="shared" si="70"/>
        <v>1.4960324488428254</v>
      </c>
      <c r="P307" s="81">
        <f t="shared" ca="1" si="71"/>
        <v>14</v>
      </c>
      <c r="Q307" s="22">
        <f t="shared" ca="1" si="72"/>
        <v>0.76387110291475768</v>
      </c>
      <c r="R307" s="3">
        <f ca="1">IF(N307&gt;'Power Curve'!$C$37,0,INDEX(Ci,$P307,1)*POWER(1-Q307,3)+INDEX(Ci,$P307,2)*3*Q307*POWER(1-Q307,2)+INDEX(Ci,$P307,3)*3*POWER(Q307,2)*(1-Q307)+INDEX(Ci,$P307,4)*POWER(Q307,3))</f>
        <v>1972.0267454204459</v>
      </c>
      <c r="S307" s="3">
        <f t="shared" si="73"/>
        <v>1987.11999511719</v>
      </c>
      <c r="T307" s="3">
        <f t="shared" ca="1" si="74"/>
        <v>-15.093249696744124</v>
      </c>
      <c r="U307" s="3">
        <f t="shared" ca="1" si="82"/>
        <v>15.093249696744124</v>
      </c>
      <c r="W307" s="34">
        <f t="shared" si="75"/>
        <v>14</v>
      </c>
      <c r="X307" s="73" t="b">
        <f>COUNTIF('Power Curve'!$D$2:$D$31,W307)&gt;0</f>
        <v>1</v>
      </c>
      <c r="Y307" s="73" t="b">
        <f t="shared" si="76"/>
        <v>0</v>
      </c>
      <c r="Z307" s="73" t="b">
        <f t="shared" si="83"/>
        <v>1</v>
      </c>
      <c r="AA307" s="34" t="str">
        <f t="shared" si="77"/>
        <v>Inner</v>
      </c>
      <c r="AB307" s="35" t="str">
        <f t="shared" si="84"/>
        <v>1.4-1.5</v>
      </c>
      <c r="AC307" s="36" t="str">
        <f t="shared" si="78"/>
        <v>17-18</v>
      </c>
      <c r="AD307" s="36" t="str">
        <f t="shared" si="79"/>
        <v>Dec</v>
      </c>
      <c r="AE307" s="35" t="str">
        <f t="shared" si="80"/>
        <v>285-295</v>
      </c>
      <c r="AF307" s="36" t="str">
        <f t="shared" si="81"/>
        <v>Inner-TI</v>
      </c>
    </row>
    <row r="308" spans="5:32" x14ac:dyDescent="0.3">
      <c r="E308" s="12">
        <v>40879.75</v>
      </c>
      <c r="F308" s="16">
        <v>12.66</v>
      </c>
      <c r="G308" s="16">
        <v>1977.4500427246071</v>
      </c>
      <c r="H308" s="29">
        <v>1.1700485964971812</v>
      </c>
      <c r="I308" s="26">
        <v>286.60000000000002</v>
      </c>
      <c r="J308" s="30">
        <v>0.14375987361769352</v>
      </c>
      <c r="K308" s="31">
        <v>0.18933753155651847</v>
      </c>
      <c r="L308" s="108">
        <f ca="1">REWS!R308</f>
        <v>12.556566037349778</v>
      </c>
      <c r="M308" s="22">
        <f t="shared" si="68"/>
        <v>12.467794711294404</v>
      </c>
      <c r="N308" s="22">
        <f t="shared" ca="1" si="69"/>
        <v>12.365931092613625</v>
      </c>
      <c r="O308" s="22">
        <f t="shared" si="70"/>
        <v>1.2849878396717698</v>
      </c>
      <c r="P308" s="81">
        <f t="shared" ca="1" si="71"/>
        <v>13</v>
      </c>
      <c r="Q308" s="22">
        <f t="shared" ca="1" si="72"/>
        <v>0.35765386757838774</v>
      </c>
      <c r="R308" s="3">
        <f ca="1">IF(N308&gt;'Power Curve'!$C$37,0,INDEX(Ci,$P308,1)*POWER(1-Q308,3)+INDEX(Ci,$P308,2)*3*Q308*POWER(1-Q308,2)+INDEX(Ci,$P308,3)*3*POWER(Q308,2)*(1-Q308)+INDEX(Ci,$P308,4)*POWER(Q308,3))</f>
        <v>1933.7413483935231</v>
      </c>
      <c r="S308" s="3">
        <f t="shared" si="73"/>
        <v>1977.4500427246071</v>
      </c>
      <c r="T308" s="3">
        <f t="shared" ca="1" si="74"/>
        <v>-43.708694331083962</v>
      </c>
      <c r="U308" s="3">
        <f t="shared" ca="1" si="82"/>
        <v>43.708694331083962</v>
      </c>
      <c r="W308" s="34">
        <f t="shared" si="75"/>
        <v>12</v>
      </c>
      <c r="X308" s="73" t="b">
        <f>COUNTIF('Power Curve'!$D$2:$D$31,W308)&gt;0</f>
        <v>1</v>
      </c>
      <c r="Y308" s="73" t="b">
        <f t="shared" si="76"/>
        <v>0</v>
      </c>
      <c r="Z308" s="73" t="b">
        <f t="shared" si="83"/>
        <v>1</v>
      </c>
      <c r="AA308" s="34" t="str">
        <f t="shared" si="77"/>
        <v>Outer</v>
      </c>
      <c r="AB308" s="35" t="str">
        <f t="shared" si="84"/>
        <v>1.2-1.3</v>
      </c>
      <c r="AC308" s="36" t="str">
        <f t="shared" si="78"/>
        <v>18-19</v>
      </c>
      <c r="AD308" s="36" t="str">
        <f t="shared" si="79"/>
        <v>Dec</v>
      </c>
      <c r="AE308" s="35" t="str">
        <f t="shared" si="80"/>
        <v>285-295</v>
      </c>
      <c r="AF308" s="36" t="str">
        <f t="shared" si="81"/>
        <v>HWS-HTI</v>
      </c>
    </row>
    <row r="309" spans="5:32" x14ac:dyDescent="0.3">
      <c r="E309" s="12">
        <v>40879.756944444445</v>
      </c>
      <c r="F309" s="16">
        <v>11.35</v>
      </c>
      <c r="G309" s="16">
        <v>1660.220016479497</v>
      </c>
      <c r="H309" s="29">
        <v>1.1703697737127994</v>
      </c>
      <c r="I309" s="26">
        <v>279.8</v>
      </c>
      <c r="J309" s="30">
        <v>0.1277533039647577</v>
      </c>
      <c r="K309" s="31">
        <v>0.16026985226091464</v>
      </c>
      <c r="L309" s="108">
        <f ca="1">REWS!R309</f>
        <v>11.314981961031474</v>
      </c>
      <c r="M309" s="22">
        <f t="shared" si="68"/>
        <v>11.178705913097319</v>
      </c>
      <c r="N309" s="22">
        <f t="shared" ca="1" si="69"/>
        <v>11.144216366023969</v>
      </c>
      <c r="O309" s="22">
        <f t="shared" si="70"/>
        <v>1.0857550104299076</v>
      </c>
      <c r="P309" s="81">
        <f t="shared" ca="1" si="71"/>
        <v>12</v>
      </c>
      <c r="Q309" s="22">
        <f t="shared" ca="1" si="72"/>
        <v>0.15786642045252089</v>
      </c>
      <c r="R309" s="3">
        <f ca="1">IF(N309&gt;'Power Curve'!$C$37,0,INDEX(Ci,$P309,1)*POWER(1-Q309,3)+INDEX(Ci,$P309,2)*3*Q309*POWER(1-Q309,2)+INDEX(Ci,$P309,3)*3*POWER(Q309,2)*(1-Q309)+INDEX(Ci,$P309,4)*POWER(Q309,3))</f>
        <v>1804.740859691934</v>
      </c>
      <c r="S309" s="3">
        <f t="shared" si="73"/>
        <v>1660.220016479497</v>
      </c>
      <c r="T309" s="3">
        <f t="shared" ca="1" si="74"/>
        <v>144.52084321243706</v>
      </c>
      <c r="U309" s="3">
        <f t="shared" ca="1" si="82"/>
        <v>144.52084321243706</v>
      </c>
      <c r="W309" s="34">
        <f t="shared" si="75"/>
        <v>11</v>
      </c>
      <c r="X309" s="73" t="b">
        <f>COUNTIF('Power Curve'!$D$2:$D$31,W309)&gt;0</f>
        <v>1</v>
      </c>
      <c r="Y309" s="73" t="b">
        <f t="shared" si="76"/>
        <v>0</v>
      </c>
      <c r="Z309" s="73" t="b">
        <f t="shared" si="83"/>
        <v>1</v>
      </c>
      <c r="AA309" s="34" t="str">
        <f t="shared" si="77"/>
        <v>Inner</v>
      </c>
      <c r="AB309" s="35" t="str">
        <f t="shared" si="84"/>
        <v>1.0-1.1</v>
      </c>
      <c r="AC309" s="36" t="str">
        <f t="shared" si="78"/>
        <v>18-19</v>
      </c>
      <c r="AD309" s="36" t="str">
        <f t="shared" si="79"/>
        <v>Dec</v>
      </c>
      <c r="AE309" s="35" t="str">
        <f t="shared" si="80"/>
        <v>275-285</v>
      </c>
      <c r="AF309" s="36" t="str">
        <f t="shared" si="81"/>
        <v>Inner-TI</v>
      </c>
    </row>
    <row r="310" spans="5:32" x14ac:dyDescent="0.3">
      <c r="E310" s="12">
        <v>40879.763888888891</v>
      </c>
      <c r="F310" s="16">
        <v>9.6</v>
      </c>
      <c r="G310" s="16">
        <v>1216.96996307373</v>
      </c>
      <c r="H310" s="29">
        <v>1.1709500486416449</v>
      </c>
      <c r="I310" s="26">
        <v>272.39999999999998</v>
      </c>
      <c r="J310" s="30">
        <v>0.16770833333333335</v>
      </c>
      <c r="K310" s="31">
        <v>0.26568374296313435</v>
      </c>
      <c r="L310" s="108">
        <f ca="1">REWS!R310</f>
        <v>9.5922490128660538</v>
      </c>
      <c r="M310" s="22">
        <f t="shared" si="68"/>
        <v>9.4566792681965079</v>
      </c>
      <c r="N310" s="22">
        <f t="shared" ca="1" si="69"/>
        <v>9.4490439974321685</v>
      </c>
      <c r="O310" s="22">
        <f t="shared" si="70"/>
        <v>0.81961024137032334</v>
      </c>
      <c r="P310" s="81">
        <f t="shared" ca="1" si="71"/>
        <v>10</v>
      </c>
      <c r="Q310" s="22">
        <f t="shared" ca="1" si="72"/>
        <v>0.46759206388883406</v>
      </c>
      <c r="R310" s="3">
        <f ca="1">IF(N310&gt;'Power Curve'!$C$37,0,INDEX(Ci,$P310,1)*POWER(1-Q310,3)+INDEX(Ci,$P310,2)*3*Q310*POWER(1-Q310,2)+INDEX(Ci,$P310,3)*3*POWER(Q310,2)*(1-Q310)+INDEX(Ci,$P310,4)*POWER(Q310,3))</f>
        <v>1352.428869285463</v>
      </c>
      <c r="S310" s="3">
        <f t="shared" si="73"/>
        <v>1216.96996307373</v>
      </c>
      <c r="T310" s="3">
        <f t="shared" ca="1" si="74"/>
        <v>135.45890621173294</v>
      </c>
      <c r="U310" s="3">
        <f t="shared" ca="1" si="82"/>
        <v>135.45890621173294</v>
      </c>
      <c r="W310" s="34">
        <f t="shared" si="75"/>
        <v>9</v>
      </c>
      <c r="X310" s="73" t="b">
        <f>COUNTIF('Power Curve'!$D$2:$D$31,W310)&gt;0</f>
        <v>1</v>
      </c>
      <c r="Y310" s="73" t="b">
        <f t="shared" si="76"/>
        <v>0</v>
      </c>
      <c r="Z310" s="73" t="b">
        <f t="shared" si="83"/>
        <v>1</v>
      </c>
      <c r="AA310" s="34" t="str">
        <f t="shared" si="77"/>
        <v>Outer</v>
      </c>
      <c r="AB310" s="35" t="str">
        <f t="shared" si="84"/>
        <v>0.8-0.9</v>
      </c>
      <c r="AC310" s="36" t="str">
        <f t="shared" si="78"/>
        <v>18-19</v>
      </c>
      <c r="AD310" s="36" t="str">
        <f t="shared" si="79"/>
        <v>Dec</v>
      </c>
      <c r="AE310" s="35" t="str">
        <f t="shared" si="80"/>
        <v>265-275</v>
      </c>
      <c r="AF310" s="36" t="str">
        <f t="shared" si="81"/>
        <v>HWS-HTI</v>
      </c>
    </row>
    <row r="311" spans="5:32" x14ac:dyDescent="0.3">
      <c r="E311" s="12">
        <v>40879.770833333336</v>
      </c>
      <c r="F311" s="16">
        <v>8.59</v>
      </c>
      <c r="G311" s="16">
        <v>1000.010013580322</v>
      </c>
      <c r="H311" s="29">
        <v>1.1717899798722031</v>
      </c>
      <c r="I311" s="26">
        <v>275.7</v>
      </c>
      <c r="J311" s="30">
        <v>0.22933643771827708</v>
      </c>
      <c r="K311" s="31">
        <v>0.26702127025993921</v>
      </c>
      <c r="L311" s="108">
        <f ca="1">REWS!R311</f>
        <v>8.5636394017543722</v>
      </c>
      <c r="M311" s="22">
        <f t="shared" si="68"/>
        <v>8.4637805473491685</v>
      </c>
      <c r="N311" s="22">
        <f t="shared" ca="1" si="69"/>
        <v>8.4378072855741006</v>
      </c>
      <c r="O311" s="22">
        <f t="shared" si="70"/>
        <v>0.66615454337518998</v>
      </c>
      <c r="P311" s="81">
        <f t="shared" ca="1" si="71"/>
        <v>9</v>
      </c>
      <c r="Q311" s="22">
        <f t="shared" ca="1" si="72"/>
        <v>0.42892778386582975</v>
      </c>
      <c r="R311" s="3">
        <f ca="1">IF(N311&gt;'Power Curve'!$C$37,0,INDEX(Ci,$P311,1)*POWER(1-Q311,3)+INDEX(Ci,$P311,2)*3*Q311*POWER(1-Q311,2)+INDEX(Ci,$P311,3)*3*POWER(Q311,2)*(1-Q311)+INDEX(Ci,$P311,4)*POWER(Q311,3))</f>
        <v>1013.1450092913871</v>
      </c>
      <c r="S311" s="3">
        <f t="shared" si="73"/>
        <v>1000.010013580322</v>
      </c>
      <c r="T311" s="3">
        <f t="shared" ca="1" si="74"/>
        <v>13.134995711065017</v>
      </c>
      <c r="U311" s="3">
        <f t="shared" ca="1" si="82"/>
        <v>13.134995711065017</v>
      </c>
      <c r="W311" s="34">
        <f t="shared" si="75"/>
        <v>8</v>
      </c>
      <c r="X311" s="73" t="b">
        <f>COUNTIF('Power Curve'!$D$2:$D$31,W311)&gt;0</f>
        <v>1</v>
      </c>
      <c r="Y311" s="73" t="b">
        <f t="shared" si="76"/>
        <v>0</v>
      </c>
      <c r="Z311" s="73" t="b">
        <f t="shared" si="83"/>
        <v>1</v>
      </c>
      <c r="AA311" s="34" t="str">
        <f t="shared" si="77"/>
        <v>Outer</v>
      </c>
      <c r="AB311" s="35" t="str">
        <f t="shared" si="84"/>
        <v>0.6-0.7</v>
      </c>
      <c r="AC311" s="36" t="str">
        <f t="shared" si="78"/>
        <v>18-19</v>
      </c>
      <c r="AD311" s="36" t="str">
        <f t="shared" si="79"/>
        <v>Dec</v>
      </c>
      <c r="AE311" s="35" t="str">
        <f t="shared" si="80"/>
        <v>275-285</v>
      </c>
      <c r="AF311" s="36" t="str">
        <f t="shared" si="81"/>
        <v>HWS-HTI</v>
      </c>
    </row>
    <row r="312" spans="5:32" x14ac:dyDescent="0.3">
      <c r="E312" s="12">
        <v>40879.777777777781</v>
      </c>
      <c r="F312" s="16">
        <v>9.4</v>
      </c>
      <c r="G312" s="16">
        <v>1325.52001953125</v>
      </c>
      <c r="H312" s="29">
        <v>1.1718764715213479</v>
      </c>
      <c r="I312" s="26">
        <v>280.89999999999998</v>
      </c>
      <c r="J312" s="30">
        <v>0.18085106382978722</v>
      </c>
      <c r="K312" s="31">
        <v>0.19114478564513734</v>
      </c>
      <c r="L312" s="108">
        <f ca="1">REWS!R312</f>
        <v>9.3459648973888036</v>
      </c>
      <c r="M312" s="22">
        <f t="shared" si="68"/>
        <v>9.262106468936901</v>
      </c>
      <c r="N312" s="22">
        <f t="shared" ca="1" si="69"/>
        <v>9.2088640355917057</v>
      </c>
      <c r="O312" s="22">
        <f t="shared" si="70"/>
        <v>0.78953838802382204</v>
      </c>
      <c r="P312" s="81">
        <f t="shared" ca="1" si="71"/>
        <v>10</v>
      </c>
      <c r="Q312" s="22">
        <f t="shared" ca="1" si="72"/>
        <v>0.21229632876168841</v>
      </c>
      <c r="R312" s="3">
        <f ca="1">IF(N312&gt;'Power Curve'!$C$37,0,INDEX(Ci,$P312,1)*POWER(1-Q312,3)+INDEX(Ci,$P312,2)*3*Q312*POWER(1-Q312,2)+INDEX(Ci,$P312,3)*3*POWER(Q312,2)*(1-Q312)+INDEX(Ci,$P312,4)*POWER(Q312,3))</f>
        <v>1266.6217633790504</v>
      </c>
      <c r="S312" s="3">
        <f t="shared" si="73"/>
        <v>1325.52001953125</v>
      </c>
      <c r="T312" s="3">
        <f t="shared" ca="1" si="74"/>
        <v>-58.898256152199565</v>
      </c>
      <c r="U312" s="3">
        <f t="shared" ca="1" si="82"/>
        <v>58.898256152199565</v>
      </c>
      <c r="W312" s="34">
        <f t="shared" si="75"/>
        <v>9</v>
      </c>
      <c r="X312" s="73" t="b">
        <f>COUNTIF('Power Curve'!$D$2:$D$31,W312)&gt;0</f>
        <v>1</v>
      </c>
      <c r="Y312" s="73" t="b">
        <f t="shared" si="76"/>
        <v>0</v>
      </c>
      <c r="Z312" s="73" t="b">
        <f t="shared" si="83"/>
        <v>1</v>
      </c>
      <c r="AA312" s="34" t="str">
        <f t="shared" si="77"/>
        <v>Outer</v>
      </c>
      <c r="AB312" s="35" t="str">
        <f t="shared" si="84"/>
        <v>0.7-0.8</v>
      </c>
      <c r="AC312" s="36" t="str">
        <f t="shared" si="78"/>
        <v>18-19</v>
      </c>
      <c r="AD312" s="36" t="str">
        <f t="shared" si="79"/>
        <v>Dec</v>
      </c>
      <c r="AE312" s="35" t="str">
        <f t="shared" si="80"/>
        <v>275-285</v>
      </c>
      <c r="AF312" s="36" t="str">
        <f t="shared" si="81"/>
        <v>HWS-HTI</v>
      </c>
    </row>
    <row r="313" spans="5:32" x14ac:dyDescent="0.3">
      <c r="E313" s="12">
        <v>40879.784722222219</v>
      </c>
      <c r="F313" s="16">
        <v>9.49</v>
      </c>
      <c r="G313" s="16">
        <v>1213.9000549316411</v>
      </c>
      <c r="H313" s="29">
        <v>1.1718764715213479</v>
      </c>
      <c r="I313" s="26">
        <v>281.2</v>
      </c>
      <c r="J313" s="30">
        <v>0.14436248682824027</v>
      </c>
      <c r="K313" s="31">
        <v>0.19934395225070953</v>
      </c>
      <c r="L313" s="108">
        <f ca="1">REWS!R313</f>
        <v>9.4584046907842811</v>
      </c>
      <c r="M313" s="22">
        <f t="shared" si="68"/>
        <v>9.3507862117245946</v>
      </c>
      <c r="N313" s="22">
        <f t="shared" ca="1" si="69"/>
        <v>9.3196543906740654</v>
      </c>
      <c r="O313" s="22">
        <f t="shared" si="70"/>
        <v>0.80324412813788026</v>
      </c>
      <c r="P313" s="81">
        <f t="shared" ca="1" si="71"/>
        <v>10</v>
      </c>
      <c r="Q313" s="22">
        <f t="shared" ca="1" si="72"/>
        <v>0.33005929670043799</v>
      </c>
      <c r="R313" s="3">
        <f ca="1">IF(N313&gt;'Power Curve'!$C$37,0,INDEX(Ci,$P313,1)*POWER(1-Q313,3)+INDEX(Ci,$P313,2)*3*Q313*POWER(1-Q313,2)+INDEX(Ci,$P313,3)*3*POWER(Q313,2)*(1-Q313)+INDEX(Ci,$P313,4)*POWER(Q313,3))</f>
        <v>1306.0297560946731</v>
      </c>
      <c r="S313" s="3">
        <f t="shared" si="73"/>
        <v>1213.9000549316411</v>
      </c>
      <c r="T313" s="3">
        <f t="shared" ca="1" si="74"/>
        <v>92.129701163031996</v>
      </c>
      <c r="U313" s="3">
        <f t="shared" ca="1" si="82"/>
        <v>92.129701163031996</v>
      </c>
      <c r="W313" s="34">
        <f t="shared" si="75"/>
        <v>9</v>
      </c>
      <c r="X313" s="73" t="b">
        <f>COUNTIF('Power Curve'!$D$2:$D$31,W313)&gt;0</f>
        <v>1</v>
      </c>
      <c r="Y313" s="73" t="b">
        <f t="shared" si="76"/>
        <v>0</v>
      </c>
      <c r="Z313" s="73" t="b">
        <f t="shared" si="83"/>
        <v>1</v>
      </c>
      <c r="AA313" s="34" t="str">
        <f t="shared" si="77"/>
        <v>Outer</v>
      </c>
      <c r="AB313" s="35" t="str">
        <f t="shared" si="84"/>
        <v>0.8-0.9</v>
      </c>
      <c r="AC313" s="36" t="str">
        <f t="shared" si="78"/>
        <v>18-19</v>
      </c>
      <c r="AD313" s="36" t="str">
        <f t="shared" si="79"/>
        <v>Dec</v>
      </c>
      <c r="AE313" s="35" t="str">
        <f t="shared" si="80"/>
        <v>275-285</v>
      </c>
      <c r="AF313" s="36" t="str">
        <f t="shared" si="81"/>
        <v>HWS-HTI</v>
      </c>
    </row>
    <row r="314" spans="5:32" x14ac:dyDescent="0.3">
      <c r="E314" s="12">
        <v>40879.791666666664</v>
      </c>
      <c r="F314" s="16">
        <v>8.93</v>
      </c>
      <c r="G314" s="16">
        <v>891.82999801635765</v>
      </c>
      <c r="H314" s="29">
        <v>1.1724142301182463</v>
      </c>
      <c r="I314" s="26">
        <v>275.2</v>
      </c>
      <c r="J314" s="30">
        <v>0.1175811870100784</v>
      </c>
      <c r="K314" s="31">
        <v>0.1990483888786328</v>
      </c>
      <c r="L314" s="108">
        <f ca="1">REWS!R314</f>
        <v>8.8927127771132088</v>
      </c>
      <c r="M314" s="22">
        <f t="shared" si="68"/>
        <v>8.8003468547100265</v>
      </c>
      <c r="N314" s="22">
        <f t="shared" ca="1" si="69"/>
        <v>8.7636009986459005</v>
      </c>
      <c r="O314" s="22">
        <f t="shared" si="70"/>
        <v>0.71817195112613219</v>
      </c>
      <c r="P314" s="81">
        <f t="shared" ca="1" si="71"/>
        <v>9</v>
      </c>
      <c r="Q314" s="22">
        <f t="shared" ca="1" si="72"/>
        <v>0.75457435755458968</v>
      </c>
      <c r="R314" s="3">
        <f ca="1">IF(N314&gt;'Power Curve'!$C$37,0,INDEX(Ci,$P314,1)*POWER(1-Q314,3)+INDEX(Ci,$P314,2)*3*Q314*POWER(1-Q314,2)+INDEX(Ci,$P314,3)*3*POWER(Q314,2)*(1-Q314)+INDEX(Ci,$P314,4)*POWER(Q314,3))</f>
        <v>1117.9218020772962</v>
      </c>
      <c r="S314" s="3">
        <f t="shared" si="73"/>
        <v>891.82999801635765</v>
      </c>
      <c r="T314" s="3">
        <f t="shared" ca="1" si="74"/>
        <v>226.09180406093856</v>
      </c>
      <c r="U314" s="3">
        <f t="shared" ca="1" si="82"/>
        <v>226.09180406093856</v>
      </c>
      <c r="W314" s="34">
        <f t="shared" si="75"/>
        <v>9</v>
      </c>
      <c r="X314" s="73" t="b">
        <f>COUNTIF('Power Curve'!$D$2:$D$31,W314)&gt;0</f>
        <v>1</v>
      </c>
      <c r="Y314" s="73" t="b">
        <f t="shared" si="76"/>
        <v>0</v>
      </c>
      <c r="Z314" s="73" t="b">
        <f t="shared" si="83"/>
        <v>1</v>
      </c>
      <c r="AA314" s="34" t="str">
        <f t="shared" si="77"/>
        <v>Inner</v>
      </c>
      <c r="AB314" s="35" t="str">
        <f t="shared" si="84"/>
        <v>0.7-0.8</v>
      </c>
      <c r="AC314" s="36" t="str">
        <f t="shared" si="78"/>
        <v>19-20</v>
      </c>
      <c r="AD314" s="36" t="str">
        <f t="shared" si="79"/>
        <v>Dec</v>
      </c>
      <c r="AE314" s="35" t="str">
        <f t="shared" si="80"/>
        <v>275-285</v>
      </c>
      <c r="AF314" s="36" t="str">
        <f t="shared" si="81"/>
        <v>Inner-TI</v>
      </c>
    </row>
    <row r="315" spans="5:32" x14ac:dyDescent="0.3">
      <c r="E315" s="12">
        <v>40879.819444444445</v>
      </c>
      <c r="F315" s="16">
        <v>9.08</v>
      </c>
      <c r="G315" s="16">
        <v>1146.050056457522</v>
      </c>
      <c r="H315" s="29">
        <v>1.1718086661442566</v>
      </c>
      <c r="I315" s="26">
        <v>270.8</v>
      </c>
      <c r="J315" s="30">
        <v>0.15859030837004404</v>
      </c>
      <c r="K315" s="31">
        <v>0.24213178542706354</v>
      </c>
      <c r="L315" s="108">
        <f ca="1">REWS!R315</f>
        <v>8.9591734934464835</v>
      </c>
      <c r="M315" s="22">
        <f t="shared" si="68"/>
        <v>8.946628157973322</v>
      </c>
      <c r="N315" s="22">
        <f t="shared" ca="1" si="69"/>
        <v>8.8275764150480747</v>
      </c>
      <c r="O315" s="22">
        <f t="shared" si="70"/>
        <v>0.74078019809491669</v>
      </c>
      <c r="P315" s="81">
        <f t="shared" ca="1" si="71"/>
        <v>9</v>
      </c>
      <c r="Q315" s="22">
        <f t="shared" ca="1" si="72"/>
        <v>0.81852088051001692</v>
      </c>
      <c r="R315" s="3">
        <f ca="1">IF(N315&gt;'Power Curve'!$C$37,0,INDEX(Ci,$P315,1)*POWER(1-Q315,3)+INDEX(Ci,$P315,2)*3*Q315*POWER(1-Q315,2)+INDEX(Ci,$P315,3)*3*POWER(Q315,2)*(1-Q315)+INDEX(Ci,$P315,4)*POWER(Q315,3))</f>
        <v>1138.7805680922952</v>
      </c>
      <c r="S315" s="3">
        <f t="shared" si="73"/>
        <v>1146.050056457522</v>
      </c>
      <c r="T315" s="3">
        <f t="shared" ca="1" si="74"/>
        <v>-7.2694883652268345</v>
      </c>
      <c r="U315" s="3">
        <f t="shared" ca="1" si="82"/>
        <v>7.2694883652268345</v>
      </c>
      <c r="W315" s="34">
        <f t="shared" si="75"/>
        <v>9</v>
      </c>
      <c r="X315" s="73" t="b">
        <f>COUNTIF('Power Curve'!$D$2:$D$31,W315)&gt;0</f>
        <v>1</v>
      </c>
      <c r="Y315" s="73" t="b">
        <f t="shared" si="76"/>
        <v>0</v>
      </c>
      <c r="Z315" s="73" t="b">
        <f t="shared" si="83"/>
        <v>1</v>
      </c>
      <c r="AA315" s="34" t="str">
        <f t="shared" si="77"/>
        <v>Outer</v>
      </c>
      <c r="AB315" s="35" t="str">
        <f t="shared" si="84"/>
        <v>0.7-0.8</v>
      </c>
      <c r="AC315" s="36" t="str">
        <f t="shared" si="78"/>
        <v>19-20</v>
      </c>
      <c r="AD315" s="36" t="str">
        <f t="shared" si="79"/>
        <v>Dec</v>
      </c>
      <c r="AE315" s="35" t="str">
        <f t="shared" si="80"/>
        <v>265-275</v>
      </c>
      <c r="AF315" s="36" t="str">
        <f t="shared" si="81"/>
        <v>HWS-HTI</v>
      </c>
    </row>
    <row r="316" spans="5:32" x14ac:dyDescent="0.3">
      <c r="E316" s="12">
        <v>40879.826388888891</v>
      </c>
      <c r="F316" s="16">
        <v>8.25</v>
      </c>
      <c r="G316" s="16">
        <v>943.01998138427712</v>
      </c>
      <c r="H316" s="29">
        <v>1.1724327609911676</v>
      </c>
      <c r="I316" s="26">
        <v>275</v>
      </c>
      <c r="J316" s="30">
        <v>0.1709090909090909</v>
      </c>
      <c r="K316" s="31">
        <v>0.18867565680083431</v>
      </c>
      <c r="L316" s="108">
        <f ca="1">REWS!R316</f>
        <v>8.2990294804362268</v>
      </c>
      <c r="M316" s="22">
        <f t="shared" si="68"/>
        <v>8.1302624930900667</v>
      </c>
      <c r="N316" s="22">
        <f t="shared" ca="1" si="69"/>
        <v>8.1785803774350772</v>
      </c>
      <c r="O316" s="22">
        <f t="shared" si="70"/>
        <v>0.61460825296741095</v>
      </c>
      <c r="P316" s="81">
        <f t="shared" ca="1" si="71"/>
        <v>9</v>
      </c>
      <c r="Q316" s="22">
        <f t="shared" ca="1" si="72"/>
        <v>0.16981795130500354</v>
      </c>
      <c r="R316" s="3">
        <f ca="1">IF(N316&gt;'Power Curve'!$C$37,0,INDEX(Ci,$P316,1)*POWER(1-Q316,3)+INDEX(Ci,$P316,2)*3*Q316*POWER(1-Q316,2)+INDEX(Ci,$P316,3)*3*POWER(Q316,2)*(1-Q316)+INDEX(Ci,$P316,4)*POWER(Q316,3))</f>
        <v>932.21460451497637</v>
      </c>
      <c r="S316" s="3">
        <f t="shared" si="73"/>
        <v>943.01998138427712</v>
      </c>
      <c r="T316" s="3">
        <f t="shared" ca="1" si="74"/>
        <v>-10.805376869300744</v>
      </c>
      <c r="U316" s="3">
        <f t="shared" ca="1" si="82"/>
        <v>10.805376869300744</v>
      </c>
      <c r="W316" s="34">
        <f t="shared" si="75"/>
        <v>8</v>
      </c>
      <c r="X316" s="73" t="b">
        <f>COUNTIF('Power Curve'!$D$2:$D$31,W316)&gt;0</f>
        <v>1</v>
      </c>
      <c r="Y316" s="73" t="b">
        <f t="shared" si="76"/>
        <v>0</v>
      </c>
      <c r="Z316" s="73" t="b">
        <f t="shared" si="83"/>
        <v>1</v>
      </c>
      <c r="AA316" s="34" t="str">
        <f t="shared" si="77"/>
        <v>Outer</v>
      </c>
      <c r="AB316" s="35" t="str">
        <f t="shared" si="84"/>
        <v>0.6-0.7</v>
      </c>
      <c r="AC316" s="36" t="str">
        <f t="shared" si="78"/>
        <v>19-20</v>
      </c>
      <c r="AD316" s="36" t="str">
        <f t="shared" si="79"/>
        <v>Dec</v>
      </c>
      <c r="AE316" s="35" t="str">
        <f t="shared" si="80"/>
        <v>275-285</v>
      </c>
      <c r="AF316" s="36" t="str">
        <f t="shared" si="81"/>
        <v>HWS-HTI</v>
      </c>
    </row>
    <row r="317" spans="5:32" x14ac:dyDescent="0.3">
      <c r="E317" s="12">
        <v>40879.833333333336</v>
      </c>
      <c r="F317" s="16">
        <v>8.9499999999999993</v>
      </c>
      <c r="G317" s="16">
        <v>1142.2499618530273</v>
      </c>
      <c r="H317" s="29">
        <v>1.1723709548668031</v>
      </c>
      <c r="I317" s="26">
        <v>283.89999999999998</v>
      </c>
      <c r="J317" s="30">
        <v>0.14189944134078214</v>
      </c>
      <c r="K317" s="31">
        <v>0.19740220973793463</v>
      </c>
      <c r="L317" s="108">
        <f ca="1">REWS!R317</f>
        <v>8.8954248338790336</v>
      </c>
      <c r="M317" s="22">
        <f t="shared" si="68"/>
        <v>8.8199479570781598</v>
      </c>
      <c r="N317" s="22">
        <f t="shared" ca="1" si="69"/>
        <v>8.7661658202138231</v>
      </c>
      <c r="O317" s="22">
        <f t="shared" si="70"/>
        <v>0.72120136468284324</v>
      </c>
      <c r="P317" s="81">
        <f t="shared" ca="1" si="71"/>
        <v>9</v>
      </c>
      <c r="Q317" s="22">
        <f t="shared" ca="1" si="72"/>
        <v>0.75713802076294923</v>
      </c>
      <c r="R317" s="3">
        <f ca="1">IF(N317&gt;'Power Curve'!$C$37,0,INDEX(Ci,$P317,1)*POWER(1-Q317,3)+INDEX(Ci,$P317,2)*3*Q317*POWER(1-Q317,2)+INDEX(Ci,$P317,3)*3*POWER(Q317,2)*(1-Q317)+INDEX(Ci,$P317,4)*POWER(Q317,3))</f>
        <v>1118.7566253467057</v>
      </c>
      <c r="S317" s="3">
        <f t="shared" si="73"/>
        <v>1142.2499618530273</v>
      </c>
      <c r="T317" s="3">
        <f t="shared" ca="1" si="74"/>
        <v>-23.493336506321612</v>
      </c>
      <c r="U317" s="3">
        <f t="shared" ca="1" si="82"/>
        <v>23.493336506321612</v>
      </c>
      <c r="W317" s="34">
        <f t="shared" si="75"/>
        <v>9</v>
      </c>
      <c r="X317" s="73" t="b">
        <f>COUNTIF('Power Curve'!$D$2:$D$31,W317)&gt;0</f>
        <v>1</v>
      </c>
      <c r="Y317" s="73" t="b">
        <f t="shared" si="76"/>
        <v>0</v>
      </c>
      <c r="Z317" s="73" t="b">
        <f t="shared" si="83"/>
        <v>1</v>
      </c>
      <c r="AA317" s="34" t="str">
        <f t="shared" si="77"/>
        <v>Outer</v>
      </c>
      <c r="AB317" s="35" t="str">
        <f t="shared" si="84"/>
        <v>0.7-0.8</v>
      </c>
      <c r="AC317" s="36" t="str">
        <f t="shared" si="78"/>
        <v>20-21</v>
      </c>
      <c r="AD317" s="36" t="str">
        <f t="shared" si="79"/>
        <v>Dec</v>
      </c>
      <c r="AE317" s="35" t="str">
        <f t="shared" si="80"/>
        <v>275-285</v>
      </c>
      <c r="AF317" s="36" t="str">
        <f t="shared" si="81"/>
        <v>HWS-HTI</v>
      </c>
    </row>
    <row r="318" spans="5:32" x14ac:dyDescent="0.3">
      <c r="E318" s="12">
        <v>40879.840277777781</v>
      </c>
      <c r="F318" s="16">
        <v>7.87</v>
      </c>
      <c r="G318" s="16">
        <v>716.49001502990768</v>
      </c>
      <c r="H318" s="29">
        <v>1.1730821157391182</v>
      </c>
      <c r="I318" s="26">
        <v>275.3</v>
      </c>
      <c r="J318" s="30">
        <v>0.11435832274459974</v>
      </c>
      <c r="K318" s="31">
        <v>0.20367517502889412</v>
      </c>
      <c r="L318" s="108">
        <f ca="1">REWS!R318</f>
        <v>7.8621309762118221</v>
      </c>
      <c r="M318" s="22">
        <f t="shared" si="68"/>
        <v>7.7572092630983382</v>
      </c>
      <c r="N318" s="22">
        <f t="shared" ca="1" si="69"/>
        <v>7.7494530160562558</v>
      </c>
      <c r="O318" s="22">
        <f t="shared" si="70"/>
        <v>0.55695167370536391</v>
      </c>
      <c r="P318" s="81">
        <f t="shared" ca="1" si="71"/>
        <v>8</v>
      </c>
      <c r="Q318" s="22">
        <f t="shared" ca="1" si="72"/>
        <v>0.7390871906968618</v>
      </c>
      <c r="R318" s="3">
        <f ca="1">IF(N318&gt;'Power Curve'!$C$37,0,INDEX(Ci,$P318,1)*POWER(1-Q318,3)+INDEX(Ci,$P318,2)*3*Q318*POWER(1-Q318,2)+INDEX(Ci,$P318,3)*3*POWER(Q318,2)*(1-Q318)+INDEX(Ci,$P318,4)*POWER(Q318,3))</f>
        <v>803.94930585001157</v>
      </c>
      <c r="S318" s="3">
        <f t="shared" si="73"/>
        <v>716.49001502990768</v>
      </c>
      <c r="T318" s="3">
        <f t="shared" ca="1" si="74"/>
        <v>87.459290820103888</v>
      </c>
      <c r="U318" s="3">
        <f t="shared" ca="1" si="82"/>
        <v>87.459290820103888</v>
      </c>
      <c r="W318" s="34">
        <f t="shared" si="75"/>
        <v>8</v>
      </c>
      <c r="X318" s="73" t="b">
        <f>COUNTIF('Power Curve'!$D$2:$D$31,W318)&gt;0</f>
        <v>1</v>
      </c>
      <c r="Y318" s="73" t="b">
        <f t="shared" si="76"/>
        <v>0</v>
      </c>
      <c r="Z318" s="73" t="b">
        <f t="shared" si="83"/>
        <v>1</v>
      </c>
      <c r="AA318" s="34" t="str">
        <f t="shared" si="77"/>
        <v>Inner</v>
      </c>
      <c r="AB318" s="35" t="str">
        <f t="shared" si="84"/>
        <v>0.5-0.6</v>
      </c>
      <c r="AC318" s="36" t="str">
        <f t="shared" si="78"/>
        <v>20-21</v>
      </c>
      <c r="AD318" s="36" t="str">
        <f t="shared" si="79"/>
        <v>Dec</v>
      </c>
      <c r="AE318" s="35" t="str">
        <f t="shared" si="80"/>
        <v>275-285</v>
      </c>
      <c r="AF318" s="36" t="str">
        <f t="shared" si="81"/>
        <v>Inner-TI</v>
      </c>
    </row>
    <row r="319" spans="5:32" x14ac:dyDescent="0.3">
      <c r="E319" s="12">
        <v>40879.847222222219</v>
      </c>
      <c r="F319" s="16">
        <v>7.38</v>
      </c>
      <c r="G319" s="16">
        <v>644.82001972198486</v>
      </c>
      <c r="H319" s="29">
        <v>1.1725873630767716</v>
      </c>
      <c r="I319" s="26">
        <v>272.2</v>
      </c>
      <c r="J319" s="30">
        <v>0.12872628726287264</v>
      </c>
      <c r="K319" s="31">
        <v>0.19303922542160715</v>
      </c>
      <c r="L319" s="108">
        <f ca="1">REWS!R319</f>
        <v>7.2614011816188979</v>
      </c>
      <c r="M319" s="22">
        <f t="shared" si="68"/>
        <v>7.2732090216840941</v>
      </c>
      <c r="N319" s="22">
        <f t="shared" ca="1" si="69"/>
        <v>7.1563263664252181</v>
      </c>
      <c r="O319" s="22">
        <f t="shared" si="70"/>
        <v>0.48214787618143146</v>
      </c>
      <c r="P319" s="81">
        <f t="shared" ca="1" si="71"/>
        <v>8</v>
      </c>
      <c r="Q319" s="22">
        <f t="shared" ca="1" si="72"/>
        <v>0.1421163902952407</v>
      </c>
      <c r="R319" s="3">
        <f ca="1">IF(N319&gt;'Power Curve'!$C$37,0,INDEX(Ci,$P319,1)*POWER(1-Q319,3)+INDEX(Ci,$P319,2)*3*Q319*POWER(1-Q319,2)+INDEX(Ci,$P319,3)*3*POWER(Q319,2)*(1-Q319)+INDEX(Ci,$P319,4)*POWER(Q319,3))</f>
        <v>637.2146189439535</v>
      </c>
      <c r="S319" s="3">
        <f t="shared" si="73"/>
        <v>644.82001972198486</v>
      </c>
      <c r="T319" s="3">
        <f t="shared" ca="1" si="74"/>
        <v>-7.6054007780313668</v>
      </c>
      <c r="U319" s="3">
        <f t="shared" ca="1" si="82"/>
        <v>7.6054007780313668</v>
      </c>
      <c r="W319" s="34">
        <f t="shared" si="75"/>
        <v>7</v>
      </c>
      <c r="X319" s="73" t="b">
        <f>COUNTIF('Power Curve'!$D$2:$D$31,W319)&gt;0</f>
        <v>1</v>
      </c>
      <c r="Y319" s="73" t="b">
        <f t="shared" si="76"/>
        <v>0</v>
      </c>
      <c r="Z319" s="73" t="b">
        <f t="shared" si="83"/>
        <v>1</v>
      </c>
      <c r="AA319" s="34" t="str">
        <f t="shared" si="77"/>
        <v>Inner</v>
      </c>
      <c r="AB319" s="35" t="str">
        <f t="shared" si="84"/>
        <v>0.4-0.5</v>
      </c>
      <c r="AC319" s="36" t="str">
        <f t="shared" si="78"/>
        <v>20-21</v>
      </c>
      <c r="AD319" s="36" t="str">
        <f t="shared" si="79"/>
        <v>Dec</v>
      </c>
      <c r="AE319" s="35" t="str">
        <f t="shared" si="80"/>
        <v>265-275</v>
      </c>
      <c r="AF319" s="36" t="str">
        <f t="shared" si="81"/>
        <v>Inner-TI</v>
      </c>
    </row>
    <row r="320" spans="5:32" x14ac:dyDescent="0.3">
      <c r="E320" s="12">
        <v>40879.854166666664</v>
      </c>
      <c r="F320" s="16">
        <v>7.23</v>
      </c>
      <c r="G320" s="16">
        <v>536.33001518249557</v>
      </c>
      <c r="H320" s="29">
        <v>1.1721978858031694</v>
      </c>
      <c r="I320" s="26">
        <v>277.89999999999998</v>
      </c>
      <c r="J320" s="30">
        <v>0.1230982019363762</v>
      </c>
      <c r="K320" s="31">
        <v>0.18900824452573184</v>
      </c>
      <c r="L320" s="108">
        <f ca="1">REWS!R320</f>
        <v>7.1875191457530523</v>
      </c>
      <c r="M320" s="22">
        <f t="shared" si="68"/>
        <v>7.1245905795650142</v>
      </c>
      <c r="N320" s="22">
        <f t="shared" ca="1" si="69"/>
        <v>7.0827290727905075</v>
      </c>
      <c r="O320" s="22">
        <f t="shared" si="70"/>
        <v>0.45917841686853211</v>
      </c>
      <c r="P320" s="81">
        <f t="shared" ca="1" si="71"/>
        <v>8</v>
      </c>
      <c r="Q320" s="22">
        <f t="shared" ca="1" si="72"/>
        <v>6.8042100570041217E-2</v>
      </c>
      <c r="R320" s="3">
        <f ca="1">IF(N320&gt;'Power Curve'!$C$37,0,INDEX(Ci,$P320,1)*POWER(1-Q320,3)+INDEX(Ci,$P320,2)*3*Q320*POWER(1-Q320,2)+INDEX(Ci,$P320,3)*3*POWER(Q320,2)*(1-Q320)+INDEX(Ci,$P320,4)*POWER(Q320,3))</f>
        <v>617.82030956172366</v>
      </c>
      <c r="S320" s="3">
        <f t="shared" si="73"/>
        <v>536.33001518249557</v>
      </c>
      <c r="T320" s="3">
        <f t="shared" ca="1" si="74"/>
        <v>81.490294379228089</v>
      </c>
      <c r="U320" s="3">
        <f t="shared" ca="1" si="82"/>
        <v>81.490294379228089</v>
      </c>
      <c r="W320" s="34">
        <f t="shared" si="75"/>
        <v>7</v>
      </c>
      <c r="X320" s="73" t="b">
        <f>COUNTIF('Power Curve'!$D$2:$D$31,W320)&gt;0</f>
        <v>1</v>
      </c>
      <c r="Y320" s="73" t="b">
        <f t="shared" si="76"/>
        <v>0</v>
      </c>
      <c r="Z320" s="73" t="b">
        <f t="shared" si="83"/>
        <v>1</v>
      </c>
      <c r="AA320" s="34" t="str">
        <f t="shared" si="77"/>
        <v>Inner</v>
      </c>
      <c r="AB320" s="35" t="str">
        <f t="shared" si="84"/>
        <v>0.4-0.5</v>
      </c>
      <c r="AC320" s="36" t="str">
        <f t="shared" si="78"/>
        <v>20-21</v>
      </c>
      <c r="AD320" s="36" t="str">
        <f t="shared" si="79"/>
        <v>Dec</v>
      </c>
      <c r="AE320" s="35" t="str">
        <f t="shared" si="80"/>
        <v>275-285</v>
      </c>
      <c r="AF320" s="36" t="str">
        <f t="shared" si="81"/>
        <v>Inner-TI</v>
      </c>
    </row>
    <row r="321" spans="5:32" x14ac:dyDescent="0.3">
      <c r="E321" s="12">
        <v>40880.034722222219</v>
      </c>
      <c r="F321" s="16">
        <v>8.3800000000000008</v>
      </c>
      <c r="G321" s="16">
        <v>725.58999776840233</v>
      </c>
      <c r="H321" s="29">
        <v>1.1809968280219918</v>
      </c>
      <c r="I321" s="26">
        <v>205</v>
      </c>
      <c r="J321" s="30">
        <v>0.12052505966587111</v>
      </c>
      <c r="K321" s="31">
        <v>0.18256194847798221</v>
      </c>
      <c r="L321" s="108">
        <f ca="1">REWS!R321</f>
        <v>8.299889969597233</v>
      </c>
      <c r="M321" s="22">
        <f t="shared" si="68"/>
        <v>8.2784348019903717</v>
      </c>
      <c r="N321" s="22">
        <f t="shared" ca="1" si="69"/>
        <v>8.19929570131319</v>
      </c>
      <c r="O321" s="22">
        <f t="shared" si="70"/>
        <v>0.63750876095320264</v>
      </c>
      <c r="P321" s="81">
        <f t="shared" ca="1" si="71"/>
        <v>9</v>
      </c>
      <c r="Q321" s="22">
        <f t="shared" ca="1" si="72"/>
        <v>0.1905239194471012</v>
      </c>
      <c r="R321" s="3">
        <f ca="1">IF(N321&gt;'Power Curve'!$C$37,0,INDEX(Ci,$P321,1)*POWER(1-Q321,3)+INDEX(Ci,$P321,2)*3*Q321*POWER(1-Q321,2)+INDEX(Ci,$P321,3)*3*POWER(Q321,2)*(1-Q321)+INDEX(Ci,$P321,4)*POWER(Q321,3))</f>
        <v>938.58232822502077</v>
      </c>
      <c r="S321" s="3">
        <f t="shared" si="73"/>
        <v>725.58999776840233</v>
      </c>
      <c r="T321" s="3">
        <f t="shared" ca="1" si="74"/>
        <v>212.99233045661845</v>
      </c>
      <c r="U321" s="3">
        <f t="shared" ca="1" si="82"/>
        <v>212.99233045661845</v>
      </c>
      <c r="W321" s="34">
        <f t="shared" si="75"/>
        <v>8</v>
      </c>
      <c r="X321" s="73" t="b">
        <f>COUNTIF('Power Curve'!$D$2:$D$31,W321)&gt;0</f>
        <v>1</v>
      </c>
      <c r="Y321" s="73" t="b">
        <f t="shared" si="76"/>
        <v>0</v>
      </c>
      <c r="Z321" s="73" t="b">
        <f t="shared" si="83"/>
        <v>1</v>
      </c>
      <c r="AA321" s="34" t="str">
        <f t="shared" si="77"/>
        <v>Inner</v>
      </c>
      <c r="AB321" s="35" t="str">
        <f t="shared" si="84"/>
        <v>0.6-0.7</v>
      </c>
      <c r="AC321" s="36" t="str">
        <f t="shared" si="78"/>
        <v>0-1</v>
      </c>
      <c r="AD321" s="36" t="str">
        <f t="shared" si="79"/>
        <v>Dec</v>
      </c>
      <c r="AE321" s="35" t="str">
        <f t="shared" si="80"/>
        <v>205-215</v>
      </c>
      <c r="AF321" s="36" t="str">
        <f t="shared" si="81"/>
        <v>Inner-TI</v>
      </c>
    </row>
    <row r="322" spans="5:32" x14ac:dyDescent="0.3">
      <c r="E322" s="12">
        <v>40880.041666666664</v>
      </c>
      <c r="F322" s="16">
        <v>10.07</v>
      </c>
      <c r="G322" s="16">
        <v>915.75998306274391</v>
      </c>
      <c r="H322" s="29">
        <v>1.1795753326115541</v>
      </c>
      <c r="I322" s="26">
        <v>204.3</v>
      </c>
      <c r="J322" s="30">
        <v>8.937437934458789E-2</v>
      </c>
      <c r="K322" s="31">
        <v>0.12720078017187289</v>
      </c>
      <c r="L322" s="108">
        <f ca="1">REWS!R322</f>
        <v>9.9056380443996606</v>
      </c>
      <c r="M322" s="22">
        <f t="shared" si="68"/>
        <v>9.9439592285388585</v>
      </c>
      <c r="N322" s="22">
        <f t="shared" ca="1" si="69"/>
        <v>9.7816545030956927</v>
      </c>
      <c r="O322" s="22">
        <f t="shared" si="70"/>
        <v>0.8949209300270301</v>
      </c>
      <c r="P322" s="81">
        <f t="shared" ca="1" si="71"/>
        <v>10</v>
      </c>
      <c r="Q322" s="22">
        <f t="shared" ca="1" si="72"/>
        <v>0.82113547735137937</v>
      </c>
      <c r="R322" s="3">
        <f ca="1">IF(N322&gt;'Power Curve'!$C$37,0,INDEX(Ci,$P322,1)*POWER(1-Q322,3)+INDEX(Ci,$P322,2)*3*Q322*POWER(1-Q322,2)+INDEX(Ci,$P322,3)*3*POWER(Q322,2)*(1-Q322)+INDEX(Ci,$P322,4)*POWER(Q322,3))</f>
        <v>1467.195187849768</v>
      </c>
      <c r="S322" s="3">
        <f t="shared" si="73"/>
        <v>915.75998306274391</v>
      </c>
      <c r="T322" s="3">
        <f t="shared" ca="1" si="74"/>
        <v>551.43520478702408</v>
      </c>
      <c r="U322" s="3">
        <f t="shared" ca="1" si="82"/>
        <v>551.43520478702408</v>
      </c>
      <c r="W322" s="34">
        <f t="shared" si="75"/>
        <v>10</v>
      </c>
      <c r="X322" s="73" t="b">
        <f>COUNTIF('Power Curve'!$D$2:$D$31,W322)&gt;0</f>
        <v>1</v>
      </c>
      <c r="Y322" s="73" t="b">
        <f t="shared" si="76"/>
        <v>0</v>
      </c>
      <c r="Z322" s="73" t="b">
        <f t="shared" si="83"/>
        <v>1</v>
      </c>
      <c r="AA322" s="34" t="str">
        <f t="shared" si="77"/>
        <v>Outer</v>
      </c>
      <c r="AB322" s="35" t="str">
        <f t="shared" si="84"/>
        <v>0.8-0.9</v>
      </c>
      <c r="AC322" s="36" t="str">
        <f t="shared" si="78"/>
        <v>1-2</v>
      </c>
      <c r="AD322" s="36" t="str">
        <f t="shared" si="79"/>
        <v>Dec</v>
      </c>
      <c r="AE322" s="35" t="str">
        <f t="shared" si="80"/>
        <v>195-205</v>
      </c>
      <c r="AF322" s="36" t="str">
        <f t="shared" si="81"/>
        <v>HWS-LTI</v>
      </c>
    </row>
    <row r="323" spans="5:32" x14ac:dyDescent="0.3">
      <c r="E323" s="12">
        <v>40880.048611111109</v>
      </c>
      <c r="F323" s="16">
        <v>11.48</v>
      </c>
      <c r="G323" s="16">
        <v>976.55998229980446</v>
      </c>
      <c r="H323" s="29">
        <v>1.1797507796359485</v>
      </c>
      <c r="I323" s="26">
        <v>207.5</v>
      </c>
      <c r="J323" s="30">
        <v>5.139372822299651E-2</v>
      </c>
      <c r="K323" s="31">
        <v>0.31792684075861688</v>
      </c>
      <c r="L323" s="108">
        <f ca="1">REWS!R323</f>
        <v>11.359291433328115</v>
      </c>
      <c r="M323" s="22">
        <f t="shared" ref="M323:M386" si="85">F323*(H323/Ref_Density)^(1/3)</f>
        <v>11.336873034034369</v>
      </c>
      <c r="N323" s="22">
        <f t="shared" ref="N323:N386" ca="1" si="86">L323*(H323/Ref_Density)^(1/3)</f>
        <v>11.217669402111074</v>
      </c>
      <c r="O323" s="22">
        <f t="shared" ref="O323:O386" si="87">(M323-CutInWindSpeed)/(RatedWindSpeed-CutInWindSpeed)</f>
        <v>1.1102002488350515</v>
      </c>
      <c r="P323" s="81">
        <f t="shared" ref="P323:P386" ca="1" si="88">COUNTIF(xa,"&lt;"&amp;N323)</f>
        <v>12</v>
      </c>
      <c r="Q323" s="22">
        <f t="shared" ref="Q323:Q386" ca="1" si="89">(N323-INDEX(xa,$P323))/(INDEX(xb,$P323)-INDEX(xa,$P323))</f>
        <v>0.22861670641808701</v>
      </c>
      <c r="R323" s="3">
        <f ca="1">IF(N323&gt;'Power Curve'!$C$37,0,INDEX(Ci,$P323,1)*POWER(1-Q323,3)+INDEX(Ci,$P323,2)*3*Q323*POWER(1-Q323,2)+INDEX(Ci,$P323,3)*3*POWER(Q323,2)*(1-Q323)+INDEX(Ci,$P323,4)*POWER(Q323,3))</f>
        <v>1817.2861804667305</v>
      </c>
      <c r="S323" s="3">
        <f t="shared" ref="S323:S386" si="90">IF(Z323,G323,"")</f>
        <v>976.55998229980446</v>
      </c>
      <c r="T323" s="3">
        <f t="shared" ref="T323:T386" ca="1" si="91">IF(Z323,R323-S323,"")</f>
        <v>840.726198166926</v>
      </c>
      <c r="U323" s="3">
        <f t="shared" ca="1" si="82"/>
        <v>840.726198166926</v>
      </c>
      <c r="W323" s="34">
        <f t="shared" ref="W323:W386" si="92">MROUND(M323-Centre_First_Bin,Bin_Width)+Centre_First_Bin</f>
        <v>11</v>
      </c>
      <c r="X323" s="73" t="b">
        <f>COUNTIF('Power Curve'!$D$2:$D$31,W323)&gt;0</f>
        <v>1</v>
      </c>
      <c r="Y323" s="73" t="b">
        <f t="shared" ref="Y323:Y386" si="93">(G323&lt;0)</f>
        <v>0</v>
      </c>
      <c r="Z323" s="73" t="b">
        <f t="shared" si="83"/>
        <v>1</v>
      </c>
      <c r="AA323" s="34" t="str">
        <f t="shared" ref="AA323:AA386" si="94">IF(Z323,IF(AND(J323&gt;=LowerTurbLimit,J323&lt;=UpperTurbLimit,K323&gt;=LowerShearLimit,K323&lt;=UpperShearLimit),"Inner","Outer"),"")</f>
        <v>Outer</v>
      </c>
      <c r="AB323" s="35" t="str">
        <f t="shared" si="84"/>
        <v>1.1-1.2</v>
      </c>
      <c r="AC323" s="36" t="str">
        <f t="shared" ref="AC323:AC386" si="95">IF(Z323,HOUR(E323)&amp;"-"&amp;HOUR(E323)+1,"")</f>
        <v>1-2</v>
      </c>
      <c r="AD323" s="36" t="str">
        <f t="shared" ref="AD323:AD386" si="96">IF(Z323,TEXT(E323,"mmm"),"")</f>
        <v>Dec</v>
      </c>
      <c r="AE323" s="35" t="str">
        <f t="shared" ref="AE323:AE386" si="97">IF(Z323,IF(OR(I323&lt;5,I323&gt;=355),"355-5",MROUND(I323,10)-5&amp;"-"&amp;MROUND(I323,10)+5),"")</f>
        <v>205-215</v>
      </c>
      <c r="AF323" s="36" t="str">
        <f t="shared" ref="AF323:AF386" si="98">IF(Z323,IF(O323&lt;0.5,IF(J323&lt;=LowerTurbLimit,"LWS-LTI",IF(J323&gt;=UpperTurbLimit,"LWS-HTI","Inner-TI")),IF(J323&lt;=LowerTurbLimit,"HWS-LTI",IF(J323&gt;=UpperTurbLimit,"HWS-HTI","Inner-TI"))),"")</f>
        <v>HWS-LTI</v>
      </c>
    </row>
    <row r="324" spans="5:32" x14ac:dyDescent="0.3">
      <c r="E324" s="12">
        <v>40880.055555555555</v>
      </c>
      <c r="F324" s="16">
        <v>9.84</v>
      </c>
      <c r="G324" s="16">
        <v>654.63002014160156</v>
      </c>
      <c r="H324" s="29">
        <v>1.1777972458154127</v>
      </c>
      <c r="I324" s="26">
        <v>205.3</v>
      </c>
      <c r="J324" s="30">
        <v>0.10467479674796748</v>
      </c>
      <c r="K324" s="31">
        <v>0.19170422818168026</v>
      </c>
      <c r="L324" s="108">
        <f ca="1">REWS!R324</f>
        <v>9.8797113617169128</v>
      </c>
      <c r="M324" s="22">
        <f t="shared" si="85"/>
        <v>9.7119531861862889</v>
      </c>
      <c r="N324" s="22">
        <f t="shared" ca="1" si="86"/>
        <v>9.7511477884174251</v>
      </c>
      <c r="O324" s="22">
        <f t="shared" si="87"/>
        <v>0.8590636482914682</v>
      </c>
      <c r="P324" s="81">
        <f t="shared" ca="1" si="88"/>
        <v>10</v>
      </c>
      <c r="Q324" s="22">
        <f t="shared" ca="1" si="89"/>
        <v>0.7887088165657653</v>
      </c>
      <c r="R324" s="3">
        <f ca="1">IF(N324&gt;'Power Curve'!$C$37,0,INDEX(Ci,$P324,1)*POWER(1-Q324,3)+INDEX(Ci,$P324,2)*3*Q324*POWER(1-Q324,2)+INDEX(Ci,$P324,3)*3*POWER(Q324,2)*(1-Q324)+INDEX(Ci,$P324,4)*POWER(Q324,3))</f>
        <v>1457.2268193598709</v>
      </c>
      <c r="S324" s="3">
        <f t="shared" si="90"/>
        <v>654.63002014160156</v>
      </c>
      <c r="T324" s="3">
        <f t="shared" ca="1" si="91"/>
        <v>802.59679921826933</v>
      </c>
      <c r="U324" s="3">
        <f t="shared" ref="U324:U387" ca="1" si="99">IF(Z324,ABS(T324),"")</f>
        <v>802.59679921826933</v>
      </c>
      <c r="W324" s="34">
        <f t="shared" si="92"/>
        <v>10</v>
      </c>
      <c r="X324" s="73" t="b">
        <f>COUNTIF('Power Curve'!$D$2:$D$31,W324)&gt;0</f>
        <v>1</v>
      </c>
      <c r="Y324" s="73" t="b">
        <f t="shared" si="93"/>
        <v>0</v>
      </c>
      <c r="Z324" s="73" t="b">
        <f t="shared" ref="Z324:Z387" si="100">AND(X324,NOT(Y324))</f>
        <v>1</v>
      </c>
      <c r="AA324" s="34" t="str">
        <f t="shared" si="94"/>
        <v>Inner</v>
      </c>
      <c r="AB324" s="35" t="str">
        <f t="shared" ref="AB324:AB387" si="101">IF(Z324,TEXT(ROUND(O324+0.05,1)-0.1,"0.0")&amp;"-"&amp;TEXT(ROUND(O324+0.05,1),"0.0"),"")</f>
        <v>0.8-0.9</v>
      </c>
      <c r="AC324" s="36" t="str">
        <f t="shared" si="95"/>
        <v>1-2</v>
      </c>
      <c r="AD324" s="36" t="str">
        <f t="shared" si="96"/>
        <v>Dec</v>
      </c>
      <c r="AE324" s="35" t="str">
        <f t="shared" si="97"/>
        <v>205-215</v>
      </c>
      <c r="AF324" s="36" t="str">
        <f t="shared" si="98"/>
        <v>Inner-TI</v>
      </c>
    </row>
    <row r="325" spans="5:32" x14ac:dyDescent="0.3">
      <c r="E325" s="12">
        <v>40880.0625</v>
      </c>
      <c r="F325" s="16">
        <v>8.16</v>
      </c>
      <c r="G325" s="16">
        <v>629.11997079849243</v>
      </c>
      <c r="H325" s="29">
        <v>1.1824209708332742</v>
      </c>
      <c r="I325" s="26">
        <v>200.3</v>
      </c>
      <c r="J325" s="30">
        <v>8.3333333333333343E-2</v>
      </c>
      <c r="K325" s="31">
        <v>0.18078895551989571</v>
      </c>
      <c r="L325" s="108">
        <f ca="1">REWS!R325</f>
        <v>8.1845604201906799</v>
      </c>
      <c r="M325" s="22">
        <f t="shared" si="85"/>
        <v>8.0643401354535449</v>
      </c>
      <c r="N325" s="22">
        <f t="shared" ca="1" si="86"/>
        <v>8.0886126332828709</v>
      </c>
      <c r="O325" s="22">
        <f t="shared" si="87"/>
        <v>0.60441974008871158</v>
      </c>
      <c r="P325" s="81">
        <f t="shared" ca="1" si="88"/>
        <v>9</v>
      </c>
      <c r="Q325" s="22">
        <f t="shared" ca="1" si="89"/>
        <v>7.9890839607743222E-2</v>
      </c>
      <c r="R325" s="3">
        <f ca="1">IF(N325&gt;'Power Curve'!$C$37,0,INDEX(Ci,$P325,1)*POWER(1-Q325,3)+INDEX(Ci,$P325,2)*3*Q325*POWER(1-Q325,2)+INDEX(Ci,$P325,3)*3*POWER(Q325,2)*(1-Q325)+INDEX(Ci,$P325,4)*POWER(Q325,3))</f>
        <v>904.78506841237936</v>
      </c>
      <c r="S325" s="3">
        <f t="shared" si="90"/>
        <v>629.11997079849243</v>
      </c>
      <c r="T325" s="3">
        <f t="shared" ca="1" si="91"/>
        <v>275.66509761388693</v>
      </c>
      <c r="U325" s="3">
        <f t="shared" ca="1" si="99"/>
        <v>275.66509761388693</v>
      </c>
      <c r="W325" s="34">
        <f t="shared" si="92"/>
        <v>8</v>
      </c>
      <c r="X325" s="73" t="b">
        <f>COUNTIF('Power Curve'!$D$2:$D$31,W325)&gt;0</f>
        <v>1</v>
      </c>
      <c r="Y325" s="73" t="b">
        <f t="shared" si="93"/>
        <v>0</v>
      </c>
      <c r="Z325" s="73" t="b">
        <f t="shared" si="100"/>
        <v>1</v>
      </c>
      <c r="AA325" s="34" t="str">
        <f t="shared" si="94"/>
        <v>Outer</v>
      </c>
      <c r="AB325" s="35" t="str">
        <f t="shared" si="101"/>
        <v>0.6-0.7</v>
      </c>
      <c r="AC325" s="36" t="str">
        <f t="shared" si="95"/>
        <v>1-2</v>
      </c>
      <c r="AD325" s="36" t="str">
        <f t="shared" si="96"/>
        <v>Dec</v>
      </c>
      <c r="AE325" s="35" t="str">
        <f t="shared" si="97"/>
        <v>195-205</v>
      </c>
      <c r="AF325" s="36" t="str">
        <f t="shared" si="98"/>
        <v>HWS-LTI</v>
      </c>
    </row>
    <row r="326" spans="5:32" x14ac:dyDescent="0.3">
      <c r="E326" s="12">
        <v>40880.069444444445</v>
      </c>
      <c r="F326" s="16">
        <v>9.2200000000000006</v>
      </c>
      <c r="G326" s="16">
        <v>559.59997558593795</v>
      </c>
      <c r="H326" s="29">
        <v>1.1814364830492012</v>
      </c>
      <c r="I326" s="26">
        <v>205.4</v>
      </c>
      <c r="J326" s="30">
        <v>0.10629067245119304</v>
      </c>
      <c r="K326" s="31">
        <v>0.41650948399067689</v>
      </c>
      <c r="L326" s="108">
        <f ca="1">REWS!R326</f>
        <v>9.2349535244811225</v>
      </c>
      <c r="M326" s="22">
        <f t="shared" si="85"/>
        <v>9.1093841590261047</v>
      </c>
      <c r="N326" s="22">
        <f t="shared" ca="1" si="86"/>
        <v>9.124158280395946</v>
      </c>
      <c r="O326" s="22">
        <f t="shared" si="87"/>
        <v>0.765934662714568</v>
      </c>
      <c r="P326" s="81">
        <f t="shared" ca="1" si="88"/>
        <v>10</v>
      </c>
      <c r="Q326" s="22">
        <f t="shared" ca="1" si="89"/>
        <v>0.1222596001499746</v>
      </c>
      <c r="R326" s="3">
        <f ca="1">IF(N326&gt;'Power Curve'!$C$37,0,INDEX(Ci,$P326,1)*POWER(1-Q326,3)+INDEX(Ci,$P326,2)*3*Q326*POWER(1-Q326,2)+INDEX(Ci,$P326,3)*3*POWER(Q326,2)*(1-Q326)+INDEX(Ci,$P326,4)*POWER(Q326,3))</f>
        <v>1237.0810515922406</v>
      </c>
      <c r="S326" s="3">
        <f t="shared" si="90"/>
        <v>559.59997558593795</v>
      </c>
      <c r="T326" s="3">
        <f t="shared" ca="1" si="91"/>
        <v>677.4810760063026</v>
      </c>
      <c r="U326" s="3">
        <f t="shared" ca="1" si="99"/>
        <v>677.4810760063026</v>
      </c>
      <c r="W326" s="34">
        <f t="shared" si="92"/>
        <v>9</v>
      </c>
      <c r="X326" s="73" t="b">
        <f>COUNTIF('Power Curve'!$D$2:$D$31,W326)&gt;0</f>
        <v>1</v>
      </c>
      <c r="Y326" s="73" t="b">
        <f t="shared" si="93"/>
        <v>0</v>
      </c>
      <c r="Z326" s="73" t="b">
        <f t="shared" si="100"/>
        <v>1</v>
      </c>
      <c r="AA326" s="34" t="str">
        <f t="shared" si="94"/>
        <v>Outer</v>
      </c>
      <c r="AB326" s="35" t="str">
        <f t="shared" si="101"/>
        <v>0.7-0.8</v>
      </c>
      <c r="AC326" s="36" t="str">
        <f t="shared" si="95"/>
        <v>1-2</v>
      </c>
      <c r="AD326" s="36" t="str">
        <f t="shared" si="96"/>
        <v>Dec</v>
      </c>
      <c r="AE326" s="35" t="str">
        <f t="shared" si="97"/>
        <v>205-215</v>
      </c>
      <c r="AF326" s="36" t="str">
        <f t="shared" si="98"/>
        <v>Inner-TI</v>
      </c>
    </row>
    <row r="327" spans="5:32" x14ac:dyDescent="0.3">
      <c r="E327" s="12">
        <v>40880.076388888891</v>
      </c>
      <c r="F327" s="16">
        <v>9.41</v>
      </c>
      <c r="G327" s="16">
        <v>964.59001541137741</v>
      </c>
      <c r="H327" s="29">
        <v>1.1801018323976336</v>
      </c>
      <c r="I327" s="26">
        <v>202</v>
      </c>
      <c r="J327" s="30">
        <v>7.1200850159404888E-2</v>
      </c>
      <c r="K327" s="31">
        <v>0.17459362623063551</v>
      </c>
      <c r="L327" s="108">
        <f ca="1">REWS!R327</f>
        <v>9.3624344524395511</v>
      </c>
      <c r="M327" s="22">
        <f t="shared" si="85"/>
        <v>9.2936024056174222</v>
      </c>
      <c r="N327" s="22">
        <f t="shared" ca="1" si="86"/>
        <v>9.246625223127273</v>
      </c>
      <c r="O327" s="22">
        <f t="shared" si="87"/>
        <v>0.7944061865674592</v>
      </c>
      <c r="P327" s="81">
        <f t="shared" ca="1" si="88"/>
        <v>10</v>
      </c>
      <c r="Q327" s="22">
        <f t="shared" ca="1" si="89"/>
        <v>0.25243402408520627</v>
      </c>
      <c r="R327" s="3">
        <f ca="1">IF(N327&gt;'Power Curve'!$C$37,0,INDEX(Ci,$P327,1)*POWER(1-Q327,3)+INDEX(Ci,$P327,2)*3*Q327*POWER(1-Q327,2)+INDEX(Ci,$P327,3)*3*POWER(Q327,2)*(1-Q327)+INDEX(Ci,$P327,4)*POWER(Q327,3))</f>
        <v>1279.9797003505003</v>
      </c>
      <c r="S327" s="3">
        <f t="shared" si="90"/>
        <v>964.59001541137741</v>
      </c>
      <c r="T327" s="3">
        <f t="shared" ca="1" si="91"/>
        <v>315.38968493912284</v>
      </c>
      <c r="U327" s="3">
        <f t="shared" ca="1" si="99"/>
        <v>315.38968493912284</v>
      </c>
      <c r="W327" s="34">
        <f t="shared" si="92"/>
        <v>9</v>
      </c>
      <c r="X327" s="73" t="b">
        <f>COUNTIF('Power Curve'!$D$2:$D$31,W327)&gt;0</f>
        <v>1</v>
      </c>
      <c r="Y327" s="73" t="b">
        <f t="shared" si="93"/>
        <v>0</v>
      </c>
      <c r="Z327" s="73" t="b">
        <f t="shared" si="100"/>
        <v>1</v>
      </c>
      <c r="AA327" s="34" t="str">
        <f t="shared" si="94"/>
        <v>Outer</v>
      </c>
      <c r="AB327" s="35" t="str">
        <f t="shared" si="101"/>
        <v>0.7-0.8</v>
      </c>
      <c r="AC327" s="36" t="str">
        <f t="shared" si="95"/>
        <v>1-2</v>
      </c>
      <c r="AD327" s="36" t="str">
        <f t="shared" si="96"/>
        <v>Dec</v>
      </c>
      <c r="AE327" s="35" t="str">
        <f t="shared" si="97"/>
        <v>195-205</v>
      </c>
      <c r="AF327" s="36" t="str">
        <f t="shared" si="98"/>
        <v>HWS-LTI</v>
      </c>
    </row>
    <row r="328" spans="5:32" x14ac:dyDescent="0.3">
      <c r="E328" s="12">
        <v>40881.194444444445</v>
      </c>
      <c r="F328" s="16">
        <v>5.28</v>
      </c>
      <c r="G328" s="16">
        <v>188.35999679565401</v>
      </c>
      <c r="H328" s="29">
        <v>1.142281274714289</v>
      </c>
      <c r="I328" s="26">
        <v>201.9</v>
      </c>
      <c r="J328" s="30">
        <v>0.11363636363636363</v>
      </c>
      <c r="K328" s="31">
        <v>4.9776002046483837E-2</v>
      </c>
      <c r="L328" s="108">
        <f ca="1">REWS!R328</f>
        <v>5.2479193947037723</v>
      </c>
      <c r="M328" s="22">
        <f t="shared" si="85"/>
        <v>5.1583750136211464</v>
      </c>
      <c r="N328" s="22">
        <f t="shared" ca="1" si="86"/>
        <v>5.1270333862003312</v>
      </c>
      <c r="O328" s="22">
        <f t="shared" si="87"/>
        <v>0.15529346289929055</v>
      </c>
      <c r="P328" s="81">
        <f t="shared" ca="1" si="88"/>
        <v>6</v>
      </c>
      <c r="Q328" s="22">
        <f t="shared" ca="1" si="89"/>
        <v>9.8599696911836995E-2</v>
      </c>
      <c r="R328" s="3">
        <f ca="1">IF(N328&gt;'Power Curve'!$C$37,0,INDEX(Ci,$P328,1)*POWER(1-Q328,3)+INDEX(Ci,$P328,2)*3*Q328*POWER(1-Q328,2)+INDEX(Ci,$P328,3)*3*POWER(Q328,2)*(1-Q328)+INDEX(Ci,$P328,4)*POWER(Q328,3))</f>
        <v>226.55952828800974</v>
      </c>
      <c r="S328" s="3">
        <f t="shared" si="90"/>
        <v>188.35999679565401</v>
      </c>
      <c r="T328" s="3">
        <f t="shared" ca="1" si="91"/>
        <v>38.199531492355732</v>
      </c>
      <c r="U328" s="3">
        <f t="shared" ca="1" si="99"/>
        <v>38.199531492355732</v>
      </c>
      <c r="W328" s="34">
        <f t="shared" si="92"/>
        <v>5</v>
      </c>
      <c r="X328" s="73" t="b">
        <f>COUNTIF('Power Curve'!$D$2:$D$31,W328)&gt;0</f>
        <v>1</v>
      </c>
      <c r="Y328" s="73" t="b">
        <f t="shared" si="93"/>
        <v>0</v>
      </c>
      <c r="Z328" s="73" t="b">
        <f t="shared" si="100"/>
        <v>1</v>
      </c>
      <c r="AA328" s="34" t="str">
        <f t="shared" si="94"/>
        <v>Outer</v>
      </c>
      <c r="AB328" s="35" t="str">
        <f t="shared" si="101"/>
        <v>0.1-0.2</v>
      </c>
      <c r="AC328" s="36" t="str">
        <f t="shared" si="95"/>
        <v>4-5</v>
      </c>
      <c r="AD328" s="36" t="str">
        <f t="shared" si="96"/>
        <v>Dec</v>
      </c>
      <c r="AE328" s="35" t="str">
        <f t="shared" si="97"/>
        <v>195-205</v>
      </c>
      <c r="AF328" s="36" t="str">
        <f t="shared" si="98"/>
        <v>Inner-TI</v>
      </c>
    </row>
    <row r="329" spans="5:32" x14ac:dyDescent="0.3">
      <c r="E329" s="12">
        <v>40881.201388888891</v>
      </c>
      <c r="F329" s="16">
        <v>5.22</v>
      </c>
      <c r="G329" s="16">
        <v>129.69000244140631</v>
      </c>
      <c r="H329" s="29">
        <v>1.1426508988547164</v>
      </c>
      <c r="I329" s="26">
        <v>205.2</v>
      </c>
      <c r="J329" s="30">
        <v>0.1111111111111111</v>
      </c>
      <c r="K329" s="31">
        <v>0.20129434829937823</v>
      </c>
      <c r="L329" s="108">
        <f ca="1">REWS!R329</f>
        <v>5.1533290988781477</v>
      </c>
      <c r="M329" s="22">
        <f t="shared" si="85"/>
        <v>5.1003071233132742</v>
      </c>
      <c r="N329" s="22">
        <f t="shared" ca="1" si="86"/>
        <v>5.0351649639436395</v>
      </c>
      <c r="O329" s="22">
        <f t="shared" si="87"/>
        <v>0.14631888326573553</v>
      </c>
      <c r="P329" s="81">
        <f t="shared" ca="1" si="88"/>
        <v>6</v>
      </c>
      <c r="Q329" s="22">
        <f t="shared" ca="1" si="89"/>
        <v>7.0328095249694474E-3</v>
      </c>
      <c r="R329" s="3">
        <f ca="1">IF(N329&gt;'Power Curve'!$C$37,0,INDEX(Ci,$P329,1)*POWER(1-Q329,3)+INDEX(Ci,$P329,2)*3*Q329*POWER(1-Q329,2)+INDEX(Ci,$P329,3)*3*POWER(Q329,2)*(1-Q329)+INDEX(Ci,$P329,4)*POWER(Q329,3))</f>
        <v>212.54878718392152</v>
      </c>
      <c r="S329" s="3">
        <f t="shared" si="90"/>
        <v>129.69000244140631</v>
      </c>
      <c r="T329" s="3">
        <f t="shared" ca="1" si="91"/>
        <v>82.858784742515212</v>
      </c>
      <c r="U329" s="3">
        <f t="shared" ca="1" si="99"/>
        <v>82.858784742515212</v>
      </c>
      <c r="W329" s="34">
        <f t="shared" si="92"/>
        <v>5</v>
      </c>
      <c r="X329" s="73" t="b">
        <f>COUNTIF('Power Curve'!$D$2:$D$31,W329)&gt;0</f>
        <v>1</v>
      </c>
      <c r="Y329" s="73" t="b">
        <f t="shared" si="93"/>
        <v>0</v>
      </c>
      <c r="Z329" s="73" t="b">
        <f t="shared" si="100"/>
        <v>1</v>
      </c>
      <c r="AA329" s="34" t="str">
        <f t="shared" si="94"/>
        <v>Inner</v>
      </c>
      <c r="AB329" s="35" t="str">
        <f t="shared" si="101"/>
        <v>0.1-0.2</v>
      </c>
      <c r="AC329" s="36" t="str">
        <f t="shared" si="95"/>
        <v>4-5</v>
      </c>
      <c r="AD329" s="36" t="str">
        <f t="shared" si="96"/>
        <v>Dec</v>
      </c>
      <c r="AE329" s="35" t="str">
        <f t="shared" si="97"/>
        <v>205-215</v>
      </c>
      <c r="AF329" s="36" t="str">
        <f t="shared" si="98"/>
        <v>Inner-TI</v>
      </c>
    </row>
    <row r="330" spans="5:32" x14ac:dyDescent="0.3">
      <c r="E330" s="12">
        <v>40881.208333333336</v>
      </c>
      <c r="F330" s="16">
        <v>5.33</v>
      </c>
      <c r="G330" s="16">
        <v>168.47999572753901</v>
      </c>
      <c r="H330" s="29">
        <v>1.1425281409074013</v>
      </c>
      <c r="I330" s="26">
        <v>202.2</v>
      </c>
      <c r="J330" s="30">
        <v>8.0675422138836772E-2</v>
      </c>
      <c r="K330" s="31">
        <v>0</v>
      </c>
      <c r="L330" s="108">
        <f ca="1">REWS!R330</f>
        <v>5.2843330798943997</v>
      </c>
      <c r="M330" s="22">
        <f t="shared" si="85"/>
        <v>5.20759835767476</v>
      </c>
      <c r="N330" s="22">
        <f t="shared" ca="1" si="86"/>
        <v>5.1629801629014036</v>
      </c>
      <c r="O330" s="22">
        <f t="shared" si="87"/>
        <v>0.16290108939815001</v>
      </c>
      <c r="P330" s="81">
        <f t="shared" ca="1" si="88"/>
        <v>6</v>
      </c>
      <c r="Q330" s="22">
        <f t="shared" ca="1" si="89"/>
        <v>0.13442848740647526</v>
      </c>
      <c r="R330" s="3">
        <f ca="1">IF(N330&gt;'Power Curve'!$C$37,0,INDEX(Ci,$P330,1)*POWER(1-Q330,3)+INDEX(Ci,$P330,2)*3*Q330*POWER(1-Q330,2)+INDEX(Ci,$P330,3)*3*POWER(Q330,2)*(1-Q330)+INDEX(Ci,$P330,4)*POWER(Q330,3))</f>
        <v>231.94834867866936</v>
      </c>
      <c r="S330" s="3">
        <f t="shared" si="90"/>
        <v>168.47999572753901</v>
      </c>
      <c r="T330" s="3">
        <f t="shared" ca="1" si="91"/>
        <v>63.468352951130356</v>
      </c>
      <c r="U330" s="3">
        <f t="shared" ca="1" si="99"/>
        <v>63.468352951130356</v>
      </c>
      <c r="W330" s="34">
        <f t="shared" si="92"/>
        <v>5</v>
      </c>
      <c r="X330" s="73" t="b">
        <f>COUNTIF('Power Curve'!$D$2:$D$31,W330)&gt;0</f>
        <v>1</v>
      </c>
      <c r="Y330" s="73" t="b">
        <f t="shared" si="93"/>
        <v>0</v>
      </c>
      <c r="Z330" s="73" t="b">
        <f t="shared" si="100"/>
        <v>1</v>
      </c>
      <c r="AA330" s="34" t="str">
        <f t="shared" si="94"/>
        <v>Outer</v>
      </c>
      <c r="AB330" s="35" t="str">
        <f t="shared" si="101"/>
        <v>0.1-0.2</v>
      </c>
      <c r="AC330" s="36" t="str">
        <f t="shared" si="95"/>
        <v>5-6</v>
      </c>
      <c r="AD330" s="36" t="str">
        <f t="shared" si="96"/>
        <v>Dec</v>
      </c>
      <c r="AE330" s="35" t="str">
        <f t="shared" si="97"/>
        <v>195-205</v>
      </c>
      <c r="AF330" s="36" t="str">
        <f t="shared" si="98"/>
        <v>LWS-LTI</v>
      </c>
    </row>
    <row r="331" spans="5:32" x14ac:dyDescent="0.3">
      <c r="E331" s="12">
        <v>40883.236111111109</v>
      </c>
      <c r="F331" s="16">
        <v>11.89</v>
      </c>
      <c r="G331" s="16">
        <v>1946.120056152344</v>
      </c>
      <c r="H331" s="29">
        <v>1.1522780802265311</v>
      </c>
      <c r="I331" s="26">
        <v>265.60000000000002</v>
      </c>
      <c r="J331" s="30">
        <v>0.14465937762825903</v>
      </c>
      <c r="K331" s="31">
        <v>0.1628784445501229</v>
      </c>
      <c r="L331" s="108">
        <f ca="1">REWS!R331</f>
        <v>11.895490819663374</v>
      </c>
      <c r="M331" s="22">
        <f t="shared" si="85"/>
        <v>11.649901636769538</v>
      </c>
      <c r="N331" s="22">
        <f t="shared" ca="1" si="86"/>
        <v>11.65528157865209</v>
      </c>
      <c r="O331" s="22">
        <f t="shared" si="87"/>
        <v>1.1585798284604265</v>
      </c>
      <c r="P331" s="81">
        <f t="shared" ca="1" si="88"/>
        <v>12</v>
      </c>
      <c r="Q331" s="22">
        <f t="shared" ca="1" si="89"/>
        <v>0.65012667090171772</v>
      </c>
      <c r="R331" s="3">
        <f ca="1">IF(N331&gt;'Power Curve'!$C$37,0,INDEX(Ci,$P331,1)*POWER(1-Q331,3)+INDEX(Ci,$P331,2)*3*Q331*POWER(1-Q331,2)+INDEX(Ci,$P331,3)*3*POWER(Q331,2)*(1-Q331)+INDEX(Ci,$P331,4)*POWER(Q331,3))</f>
        <v>1883.0799361343816</v>
      </c>
      <c r="S331" s="3">
        <f t="shared" si="90"/>
        <v>1946.120056152344</v>
      </c>
      <c r="T331" s="3">
        <f t="shared" ca="1" si="91"/>
        <v>-63.040120017962408</v>
      </c>
      <c r="U331" s="3">
        <f t="shared" ca="1" si="99"/>
        <v>63.040120017962408</v>
      </c>
      <c r="W331" s="34">
        <f t="shared" si="92"/>
        <v>12</v>
      </c>
      <c r="X331" s="73" t="b">
        <f>COUNTIF('Power Curve'!$D$2:$D$31,W331)&gt;0</f>
        <v>1</v>
      </c>
      <c r="Y331" s="73" t="b">
        <f t="shared" si="93"/>
        <v>0</v>
      </c>
      <c r="Z331" s="73" t="b">
        <f t="shared" si="100"/>
        <v>1</v>
      </c>
      <c r="AA331" s="34" t="str">
        <f t="shared" si="94"/>
        <v>Outer</v>
      </c>
      <c r="AB331" s="35" t="str">
        <f t="shared" si="101"/>
        <v>1.1-1.2</v>
      </c>
      <c r="AC331" s="36" t="str">
        <f t="shared" si="95"/>
        <v>5-6</v>
      </c>
      <c r="AD331" s="36" t="str">
        <f t="shared" si="96"/>
        <v>Dec</v>
      </c>
      <c r="AE331" s="35" t="str">
        <f t="shared" si="97"/>
        <v>265-275</v>
      </c>
      <c r="AF331" s="36" t="str">
        <f t="shared" si="98"/>
        <v>HWS-HTI</v>
      </c>
    </row>
    <row r="332" spans="5:32" x14ac:dyDescent="0.3">
      <c r="E332" s="12">
        <v>40883.243055555555</v>
      </c>
      <c r="F332" s="16">
        <v>12.72</v>
      </c>
      <c r="G332" s="16">
        <v>1977.600036621091</v>
      </c>
      <c r="H332" s="29">
        <v>1.1518575332552552</v>
      </c>
      <c r="I332" s="26">
        <v>266</v>
      </c>
      <c r="J332" s="30">
        <v>0.11792452830188678</v>
      </c>
      <c r="K332" s="31">
        <v>0.20332378745441931</v>
      </c>
      <c r="L332" s="108">
        <f ca="1">REWS!R332</f>
        <v>12.621213842086553</v>
      </c>
      <c r="M332" s="22">
        <f t="shared" si="85"/>
        <v>12.461624787082732</v>
      </c>
      <c r="N332" s="22">
        <f t="shared" ca="1" si="86"/>
        <v>12.364845224655461</v>
      </c>
      <c r="O332" s="22">
        <f t="shared" si="87"/>
        <v>1.2840342579956132</v>
      </c>
      <c r="P332" s="81">
        <f t="shared" ca="1" si="88"/>
        <v>13</v>
      </c>
      <c r="Q332" s="22">
        <f t="shared" ca="1" si="89"/>
        <v>0.35653598316617902</v>
      </c>
      <c r="R332" s="3">
        <f ca="1">IF(N332&gt;'Power Curve'!$C$37,0,INDEX(Ci,$P332,1)*POWER(1-Q332,3)+INDEX(Ci,$P332,2)*3*Q332*POWER(1-Q332,2)+INDEX(Ci,$P332,3)*3*POWER(Q332,2)*(1-Q332)+INDEX(Ci,$P332,4)*POWER(Q332,3))</f>
        <v>1933.6988166716847</v>
      </c>
      <c r="S332" s="3">
        <f t="shared" si="90"/>
        <v>1977.600036621091</v>
      </c>
      <c r="T332" s="3">
        <f t="shared" ca="1" si="91"/>
        <v>-43.901219949406368</v>
      </c>
      <c r="U332" s="3">
        <f t="shared" ca="1" si="99"/>
        <v>43.901219949406368</v>
      </c>
      <c r="W332" s="34">
        <f t="shared" si="92"/>
        <v>12</v>
      </c>
      <c r="X332" s="73" t="b">
        <f>COUNTIF('Power Curve'!$D$2:$D$31,W332)&gt;0</f>
        <v>1</v>
      </c>
      <c r="Y332" s="73" t="b">
        <f t="shared" si="93"/>
        <v>0</v>
      </c>
      <c r="Z332" s="73" t="b">
        <f t="shared" si="100"/>
        <v>1</v>
      </c>
      <c r="AA332" s="34" t="str">
        <f t="shared" si="94"/>
        <v>Inner</v>
      </c>
      <c r="AB332" s="35" t="str">
        <f t="shared" si="101"/>
        <v>1.2-1.3</v>
      </c>
      <c r="AC332" s="36" t="str">
        <f t="shared" si="95"/>
        <v>5-6</v>
      </c>
      <c r="AD332" s="36" t="str">
        <f t="shared" si="96"/>
        <v>Dec</v>
      </c>
      <c r="AE332" s="35" t="str">
        <f t="shared" si="97"/>
        <v>265-275</v>
      </c>
      <c r="AF332" s="36" t="str">
        <f t="shared" si="98"/>
        <v>Inner-TI</v>
      </c>
    </row>
    <row r="333" spans="5:32" x14ac:dyDescent="0.3">
      <c r="E333" s="12">
        <v>40883.256944444445</v>
      </c>
      <c r="F333" s="16">
        <v>13.2</v>
      </c>
      <c r="G333" s="16">
        <v>1989.719970703123</v>
      </c>
      <c r="H333" s="29">
        <v>1.1518210812312784</v>
      </c>
      <c r="I333" s="26">
        <v>267.3</v>
      </c>
      <c r="J333" s="30">
        <v>0.11893939393939396</v>
      </c>
      <c r="K333" s="31">
        <v>0.15677947788740351</v>
      </c>
      <c r="L333" s="108">
        <f ca="1">REWS!R333</f>
        <v>13.138467840353687</v>
      </c>
      <c r="M333" s="22">
        <f t="shared" si="85"/>
        <v>12.931738362298475</v>
      </c>
      <c r="N333" s="22">
        <f t="shared" ca="1" si="86"/>
        <v>12.871456711585347</v>
      </c>
      <c r="O333" s="22">
        <f t="shared" si="87"/>
        <v>1.3566918264937922</v>
      </c>
      <c r="P333" s="81">
        <f t="shared" ca="1" si="88"/>
        <v>13</v>
      </c>
      <c r="Q333" s="22">
        <f t="shared" ca="1" si="89"/>
        <v>0.87808474056986363</v>
      </c>
      <c r="R333" s="3">
        <f ca="1">IF(N333&gt;'Power Curve'!$C$37,0,INDEX(Ci,$P333,1)*POWER(1-Q333,3)+INDEX(Ci,$P333,2)*3*Q333*POWER(1-Q333,2)+INDEX(Ci,$P333,3)*3*POWER(Q333,2)*(1-Q333)+INDEX(Ci,$P333,4)*POWER(Q333,3))</f>
        <v>1949.881375703887</v>
      </c>
      <c r="S333" s="3">
        <f t="shared" si="90"/>
        <v>1989.719970703123</v>
      </c>
      <c r="T333" s="3">
        <f t="shared" ca="1" si="91"/>
        <v>-39.838594999235966</v>
      </c>
      <c r="U333" s="3">
        <f t="shared" ca="1" si="99"/>
        <v>39.838594999235966</v>
      </c>
      <c r="W333" s="34">
        <f t="shared" si="92"/>
        <v>13</v>
      </c>
      <c r="X333" s="73" t="b">
        <f>COUNTIF('Power Curve'!$D$2:$D$31,W333)&gt;0</f>
        <v>1</v>
      </c>
      <c r="Y333" s="73" t="b">
        <f t="shared" si="93"/>
        <v>0</v>
      </c>
      <c r="Z333" s="73" t="b">
        <f t="shared" si="100"/>
        <v>1</v>
      </c>
      <c r="AA333" s="34" t="str">
        <f t="shared" si="94"/>
        <v>Inner</v>
      </c>
      <c r="AB333" s="35" t="str">
        <f t="shared" si="101"/>
        <v>1.3-1.4</v>
      </c>
      <c r="AC333" s="36" t="str">
        <f t="shared" si="95"/>
        <v>6-7</v>
      </c>
      <c r="AD333" s="36" t="str">
        <f t="shared" si="96"/>
        <v>Dec</v>
      </c>
      <c r="AE333" s="35" t="str">
        <f t="shared" si="97"/>
        <v>265-275</v>
      </c>
      <c r="AF333" s="36" t="str">
        <f t="shared" si="98"/>
        <v>Inner-TI</v>
      </c>
    </row>
    <row r="334" spans="5:32" x14ac:dyDescent="0.3">
      <c r="E334" s="12">
        <v>40883.263888888891</v>
      </c>
      <c r="F334" s="16">
        <v>13.74</v>
      </c>
      <c r="G334" s="16">
        <v>1984.340042114263</v>
      </c>
      <c r="H334" s="29">
        <v>1.1516475094580769</v>
      </c>
      <c r="I334" s="26">
        <v>266.7</v>
      </c>
      <c r="J334" s="30">
        <v>0.13027656477438138</v>
      </c>
      <c r="K334" s="31">
        <v>0.18062844702521952</v>
      </c>
      <c r="L334" s="108">
        <f ca="1">REWS!R334</f>
        <v>13.656236550221498</v>
      </c>
      <c r="M334" s="22">
        <f t="shared" si="85"/>
        <v>13.460087839415799</v>
      </c>
      <c r="N334" s="22">
        <f t="shared" ca="1" si="86"/>
        <v>13.378030824004508</v>
      </c>
      <c r="O334" s="22">
        <f t="shared" si="87"/>
        <v>1.4383499413589322</v>
      </c>
      <c r="P334" s="81">
        <f t="shared" ca="1" si="88"/>
        <v>14</v>
      </c>
      <c r="Q334" s="22">
        <f t="shared" ca="1" si="89"/>
        <v>0.40274347259972987</v>
      </c>
      <c r="R334" s="3">
        <f ca="1">IF(N334&gt;'Power Curve'!$C$37,0,INDEX(Ci,$P334,1)*POWER(1-Q334,3)+INDEX(Ci,$P334,2)*3*Q334*POWER(1-Q334,2)+INDEX(Ci,$P334,3)*3*POWER(Q334,2)*(1-Q334)+INDEX(Ci,$P334,4)*POWER(Q334,3))</f>
        <v>1964.123917319665</v>
      </c>
      <c r="S334" s="3">
        <f t="shared" si="90"/>
        <v>1984.340042114263</v>
      </c>
      <c r="T334" s="3">
        <f t="shared" ca="1" si="91"/>
        <v>-20.216124794598045</v>
      </c>
      <c r="U334" s="3">
        <f t="shared" ca="1" si="99"/>
        <v>20.216124794598045</v>
      </c>
      <c r="W334" s="34">
        <f t="shared" si="92"/>
        <v>13</v>
      </c>
      <c r="X334" s="73" t="b">
        <f>COUNTIF('Power Curve'!$D$2:$D$31,W334)&gt;0</f>
        <v>1</v>
      </c>
      <c r="Y334" s="73" t="b">
        <f t="shared" si="93"/>
        <v>0</v>
      </c>
      <c r="Z334" s="73" t="b">
        <f t="shared" si="100"/>
        <v>1</v>
      </c>
      <c r="AA334" s="34" t="str">
        <f t="shared" si="94"/>
        <v>Inner</v>
      </c>
      <c r="AB334" s="35" t="str">
        <f t="shared" si="101"/>
        <v>1.4-1.5</v>
      </c>
      <c r="AC334" s="36" t="str">
        <f t="shared" si="95"/>
        <v>6-7</v>
      </c>
      <c r="AD334" s="36" t="str">
        <f t="shared" si="96"/>
        <v>Dec</v>
      </c>
      <c r="AE334" s="35" t="str">
        <f t="shared" si="97"/>
        <v>265-275</v>
      </c>
      <c r="AF334" s="36" t="str">
        <f t="shared" si="98"/>
        <v>Inner-TI</v>
      </c>
    </row>
    <row r="335" spans="5:32" x14ac:dyDescent="0.3">
      <c r="E335" s="12">
        <v>40883.270833333336</v>
      </c>
      <c r="F335" s="16">
        <v>14.03</v>
      </c>
      <c r="G335" s="16">
        <v>1987.11999511719</v>
      </c>
      <c r="H335" s="29">
        <v>1.1514817617489066</v>
      </c>
      <c r="I335" s="26">
        <v>266.39999999999998</v>
      </c>
      <c r="J335" s="30">
        <v>0.13043478260869568</v>
      </c>
      <c r="K335" s="31">
        <v>0.2127607141883425</v>
      </c>
      <c r="L335" s="108">
        <f ca="1">REWS!R335</f>
        <v>13.970448787018199</v>
      </c>
      <c r="M335" s="22">
        <f t="shared" si="85"/>
        <v>13.743520544727767</v>
      </c>
      <c r="N335" s="22">
        <f t="shared" ca="1" si="86"/>
        <v>13.685185311721437</v>
      </c>
      <c r="O335" s="22">
        <f t="shared" si="87"/>
        <v>1.4821553796328166</v>
      </c>
      <c r="P335" s="81">
        <f t="shared" ca="1" si="88"/>
        <v>14</v>
      </c>
      <c r="Q335" s="22">
        <f t="shared" ca="1" si="89"/>
        <v>0.72144576614813227</v>
      </c>
      <c r="R335" s="3">
        <f ca="1">IF(N335&gt;'Power Curve'!$C$37,0,INDEX(Ci,$P335,1)*POWER(1-Q335,3)+INDEX(Ci,$P335,2)*3*Q335*POWER(1-Q335,2)+INDEX(Ci,$P335,3)*3*POWER(Q335,2)*(1-Q335)+INDEX(Ci,$P335,4)*POWER(Q335,3))</f>
        <v>1971.2868614582026</v>
      </c>
      <c r="S335" s="3">
        <f t="shared" si="90"/>
        <v>1987.11999511719</v>
      </c>
      <c r="T335" s="3">
        <f t="shared" ca="1" si="91"/>
        <v>-15.833133658987435</v>
      </c>
      <c r="U335" s="3">
        <f t="shared" ca="1" si="99"/>
        <v>15.833133658987435</v>
      </c>
      <c r="W335" s="34">
        <f t="shared" si="92"/>
        <v>14</v>
      </c>
      <c r="X335" s="73" t="b">
        <f>COUNTIF('Power Curve'!$D$2:$D$31,W335)&gt;0</f>
        <v>1</v>
      </c>
      <c r="Y335" s="73" t="b">
        <f t="shared" si="93"/>
        <v>0</v>
      </c>
      <c r="Z335" s="73" t="b">
        <f t="shared" si="100"/>
        <v>1</v>
      </c>
      <c r="AA335" s="34" t="str">
        <f t="shared" si="94"/>
        <v>Inner</v>
      </c>
      <c r="AB335" s="35" t="str">
        <f t="shared" si="101"/>
        <v>1.4-1.5</v>
      </c>
      <c r="AC335" s="36" t="str">
        <f t="shared" si="95"/>
        <v>6-7</v>
      </c>
      <c r="AD335" s="36" t="str">
        <f t="shared" si="96"/>
        <v>Dec</v>
      </c>
      <c r="AE335" s="35" t="str">
        <f t="shared" si="97"/>
        <v>265-275</v>
      </c>
      <c r="AF335" s="36" t="str">
        <f t="shared" si="98"/>
        <v>Inner-TI</v>
      </c>
    </row>
    <row r="336" spans="5:32" x14ac:dyDescent="0.3">
      <c r="E336" s="12">
        <v>40883.277777777781</v>
      </c>
      <c r="F336" s="16">
        <v>13.56</v>
      </c>
      <c r="G336" s="16">
        <v>1989.3099670410211</v>
      </c>
      <c r="H336" s="29">
        <v>1.1516948326550922</v>
      </c>
      <c r="I336" s="26">
        <v>265.89999999999998</v>
      </c>
      <c r="J336" s="30">
        <v>9.2182890855457222E-2</v>
      </c>
      <c r="K336" s="31">
        <v>0.17064301127735362</v>
      </c>
      <c r="L336" s="108">
        <f ca="1">REWS!R336</f>
        <v>13.506146943945925</v>
      </c>
      <c r="M336" s="22">
        <f t="shared" si="85"/>
        <v>13.283936759314379</v>
      </c>
      <c r="N336" s="22">
        <f t="shared" ca="1" si="86"/>
        <v>13.231180078568205</v>
      </c>
      <c r="O336" s="22">
        <f t="shared" si="87"/>
        <v>1.411125224092209</v>
      </c>
      <c r="P336" s="81">
        <f t="shared" ca="1" si="88"/>
        <v>14</v>
      </c>
      <c r="Q336" s="22">
        <f t="shared" ca="1" si="89"/>
        <v>0.25037171424543037</v>
      </c>
      <c r="R336" s="3">
        <f ca="1">IF(N336&gt;'Power Curve'!$C$37,0,INDEX(Ci,$P336,1)*POWER(1-Q336,3)+INDEX(Ci,$P336,2)*3*Q336*POWER(1-Q336,2)+INDEX(Ci,$P336,3)*3*POWER(Q336,2)*(1-Q336)+INDEX(Ci,$P336,4)*POWER(Q336,3))</f>
        <v>1960.0568690000514</v>
      </c>
      <c r="S336" s="3">
        <f t="shared" si="90"/>
        <v>1989.3099670410211</v>
      </c>
      <c r="T336" s="3">
        <f t="shared" ca="1" si="91"/>
        <v>-29.253098040969689</v>
      </c>
      <c r="U336" s="3">
        <f t="shared" ca="1" si="99"/>
        <v>29.253098040969689</v>
      </c>
      <c r="W336" s="34">
        <f t="shared" si="92"/>
        <v>13</v>
      </c>
      <c r="X336" s="73" t="b">
        <f>COUNTIF('Power Curve'!$D$2:$D$31,W336)&gt;0</f>
        <v>1</v>
      </c>
      <c r="Y336" s="73" t="b">
        <f t="shared" si="93"/>
        <v>0</v>
      </c>
      <c r="Z336" s="73" t="b">
        <f t="shared" si="100"/>
        <v>1</v>
      </c>
      <c r="AA336" s="34" t="str">
        <f t="shared" si="94"/>
        <v>Outer</v>
      </c>
      <c r="AB336" s="35" t="str">
        <f t="shared" si="101"/>
        <v>1.4-1.5</v>
      </c>
      <c r="AC336" s="36" t="str">
        <f t="shared" si="95"/>
        <v>6-7</v>
      </c>
      <c r="AD336" s="36" t="str">
        <f t="shared" si="96"/>
        <v>Dec</v>
      </c>
      <c r="AE336" s="35" t="str">
        <f t="shared" si="97"/>
        <v>265-275</v>
      </c>
      <c r="AF336" s="36" t="str">
        <f t="shared" si="98"/>
        <v>HWS-LTI</v>
      </c>
    </row>
    <row r="337" spans="5:32" x14ac:dyDescent="0.3">
      <c r="E337" s="12">
        <v>40883.305555555555</v>
      </c>
      <c r="F337" s="16">
        <v>14.36</v>
      </c>
      <c r="G337" s="16">
        <v>1992.729965209958</v>
      </c>
      <c r="H337" s="29">
        <v>1.1520531053551026</v>
      </c>
      <c r="I337" s="26">
        <v>265.8</v>
      </c>
      <c r="J337" s="30">
        <v>0.10306406685236769</v>
      </c>
      <c r="K337" s="31">
        <v>0.24519695782673512</v>
      </c>
      <c r="L337" s="108">
        <f ca="1">REWS!R337</f>
        <v>14.28319400761195</v>
      </c>
      <c r="M337" s="22">
        <f t="shared" si="85"/>
        <v>14.069108426861968</v>
      </c>
      <c r="N337" s="22">
        <f t="shared" ca="1" si="86"/>
        <v>13.993858299094544</v>
      </c>
      <c r="O337" s="22">
        <f t="shared" si="87"/>
        <v>1.5324760363751502</v>
      </c>
      <c r="P337" s="81">
        <f t="shared" ca="1" si="88"/>
        <v>15</v>
      </c>
      <c r="Q337" s="22">
        <f t="shared" ca="1" si="89"/>
        <v>3.8415969616383508E-2</v>
      </c>
      <c r="R337" s="3">
        <f ca="1">IF(N337&gt;'Power Curve'!$C$37,0,INDEX(Ci,$P337,1)*POWER(1-Q337,3)+INDEX(Ci,$P337,2)*3*Q337*POWER(1-Q337,2)+INDEX(Ci,$P337,3)*3*POWER(Q337,2)*(1-Q337)+INDEX(Ci,$P337,4)*POWER(Q337,3))</f>
        <v>1975.1141468268568</v>
      </c>
      <c r="S337" s="3">
        <f t="shared" si="90"/>
        <v>1992.729965209958</v>
      </c>
      <c r="T337" s="3">
        <f t="shared" ca="1" si="91"/>
        <v>-17.615818383101214</v>
      </c>
      <c r="U337" s="3">
        <f t="shared" ca="1" si="99"/>
        <v>17.615818383101214</v>
      </c>
      <c r="W337" s="34">
        <f t="shared" si="92"/>
        <v>14</v>
      </c>
      <c r="X337" s="73" t="b">
        <f>COUNTIF('Power Curve'!$D$2:$D$31,W337)&gt;0</f>
        <v>1</v>
      </c>
      <c r="Y337" s="73" t="b">
        <f t="shared" si="93"/>
        <v>0</v>
      </c>
      <c r="Z337" s="73" t="b">
        <f t="shared" si="100"/>
        <v>1</v>
      </c>
      <c r="AA337" s="34" t="str">
        <f t="shared" si="94"/>
        <v>Inner</v>
      </c>
      <c r="AB337" s="35" t="str">
        <f t="shared" si="101"/>
        <v>1.5-1.6</v>
      </c>
      <c r="AC337" s="36" t="str">
        <f t="shared" si="95"/>
        <v>7-8</v>
      </c>
      <c r="AD337" s="36" t="str">
        <f t="shared" si="96"/>
        <v>Dec</v>
      </c>
      <c r="AE337" s="35" t="str">
        <f t="shared" si="97"/>
        <v>265-275</v>
      </c>
      <c r="AF337" s="36" t="str">
        <f t="shared" si="98"/>
        <v>Inner-TI</v>
      </c>
    </row>
    <row r="338" spans="5:32" x14ac:dyDescent="0.3">
      <c r="E338" s="12">
        <v>40883.3125</v>
      </c>
      <c r="F338" s="16">
        <v>14.22</v>
      </c>
      <c r="G338" s="16">
        <v>1988.259963989263</v>
      </c>
      <c r="H338" s="29">
        <v>1.1527590107122436</v>
      </c>
      <c r="I338" s="26">
        <v>267.3</v>
      </c>
      <c r="J338" s="30">
        <v>0.1019690576652602</v>
      </c>
      <c r="K338" s="31">
        <v>0.1911414625006003</v>
      </c>
      <c r="L338" s="108">
        <f ca="1">REWS!R338</f>
        <v>14.221117664910739</v>
      </c>
      <c r="M338" s="22">
        <f t="shared" si="85"/>
        <v>13.934789374581495</v>
      </c>
      <c r="N338" s="22">
        <f t="shared" ca="1" si="86"/>
        <v>13.935884622480405</v>
      </c>
      <c r="O338" s="22">
        <f t="shared" si="87"/>
        <v>1.5117165938570307</v>
      </c>
      <c r="P338" s="81">
        <f t="shared" ca="1" si="88"/>
        <v>14</v>
      </c>
      <c r="Q338" s="22">
        <f t="shared" ca="1" si="89"/>
        <v>0.98157038917991613</v>
      </c>
      <c r="R338" s="3">
        <f ca="1">IF(N338&gt;'Power Curve'!$C$37,0,INDEX(Ci,$P338,1)*POWER(1-Q338,3)+INDEX(Ci,$P338,2)*3*Q338*POWER(1-Q338,2)+INDEX(Ci,$P338,3)*3*POWER(Q338,2)*(1-Q338)+INDEX(Ci,$P338,4)*POWER(Q338,3))</f>
        <v>1974.714916792753</v>
      </c>
      <c r="S338" s="3">
        <f t="shared" si="90"/>
        <v>1988.259963989263</v>
      </c>
      <c r="T338" s="3">
        <f t="shared" ca="1" si="91"/>
        <v>-13.545047196510041</v>
      </c>
      <c r="U338" s="3">
        <f t="shared" ca="1" si="99"/>
        <v>13.545047196510041</v>
      </c>
      <c r="W338" s="34">
        <f t="shared" si="92"/>
        <v>14</v>
      </c>
      <c r="X338" s="73" t="b">
        <f>COUNTIF('Power Curve'!$D$2:$D$31,W338)&gt;0</f>
        <v>1</v>
      </c>
      <c r="Y338" s="73" t="b">
        <f t="shared" si="93"/>
        <v>0</v>
      </c>
      <c r="Z338" s="73" t="b">
        <f t="shared" si="100"/>
        <v>1</v>
      </c>
      <c r="AA338" s="34" t="str">
        <f t="shared" si="94"/>
        <v>Inner</v>
      </c>
      <c r="AB338" s="35" t="str">
        <f t="shared" si="101"/>
        <v>1.5-1.6</v>
      </c>
      <c r="AC338" s="36" t="str">
        <f t="shared" si="95"/>
        <v>7-8</v>
      </c>
      <c r="AD338" s="36" t="str">
        <f t="shared" si="96"/>
        <v>Dec</v>
      </c>
      <c r="AE338" s="35" t="str">
        <f t="shared" si="97"/>
        <v>265-275</v>
      </c>
      <c r="AF338" s="36" t="str">
        <f t="shared" si="98"/>
        <v>Inner-TI</v>
      </c>
    </row>
    <row r="339" spans="5:32" x14ac:dyDescent="0.3">
      <c r="E339" s="12">
        <v>40883.319444444445</v>
      </c>
      <c r="F339" s="16">
        <v>13.95</v>
      </c>
      <c r="G339" s="16">
        <v>1989.5499420165991</v>
      </c>
      <c r="H339" s="29">
        <v>1.1532025318100145</v>
      </c>
      <c r="I339" s="26">
        <v>267.89999999999998</v>
      </c>
      <c r="J339" s="30">
        <v>0.13046594982078855</v>
      </c>
      <c r="K339" s="31">
        <v>0.22584064683253982</v>
      </c>
      <c r="L339" s="108">
        <f ca="1">REWS!R339</f>
        <v>13.937142718025475</v>
      </c>
      <c r="M339" s="22">
        <f t="shared" si="85"/>
        <v>13.67195773357896</v>
      </c>
      <c r="N339" s="22">
        <f t="shared" ca="1" si="86"/>
        <v>13.659356714530615</v>
      </c>
      <c r="O339" s="22">
        <f t="shared" si="87"/>
        <v>1.4710951164813422</v>
      </c>
      <c r="P339" s="81">
        <f t="shared" ca="1" si="88"/>
        <v>14</v>
      </c>
      <c r="Q339" s="22">
        <f t="shared" ca="1" si="89"/>
        <v>0.69464611485526573</v>
      </c>
      <c r="R339" s="3">
        <f ca="1">IF(N339&gt;'Power Curve'!$C$37,0,INDEX(Ci,$P339,1)*POWER(1-Q339,3)+INDEX(Ci,$P339,2)*3*Q339*POWER(1-Q339,2)+INDEX(Ci,$P339,3)*3*POWER(Q339,2)*(1-Q339)+INDEX(Ci,$P339,4)*POWER(Q339,3))</f>
        <v>1970.7883481076178</v>
      </c>
      <c r="S339" s="3">
        <f t="shared" si="90"/>
        <v>1989.5499420165991</v>
      </c>
      <c r="T339" s="3">
        <f t="shared" ca="1" si="91"/>
        <v>-18.76159390898124</v>
      </c>
      <c r="U339" s="3">
        <f t="shared" ca="1" si="99"/>
        <v>18.76159390898124</v>
      </c>
      <c r="W339" s="34">
        <f t="shared" si="92"/>
        <v>14</v>
      </c>
      <c r="X339" s="73" t="b">
        <f>COUNTIF('Power Curve'!$D$2:$D$31,W339)&gt;0</f>
        <v>1</v>
      </c>
      <c r="Y339" s="73" t="b">
        <f t="shared" si="93"/>
        <v>0</v>
      </c>
      <c r="Z339" s="73" t="b">
        <f t="shared" si="100"/>
        <v>1</v>
      </c>
      <c r="AA339" s="34" t="str">
        <f t="shared" si="94"/>
        <v>Inner</v>
      </c>
      <c r="AB339" s="35" t="str">
        <f t="shared" si="101"/>
        <v>1.4-1.5</v>
      </c>
      <c r="AC339" s="36" t="str">
        <f t="shared" si="95"/>
        <v>7-8</v>
      </c>
      <c r="AD339" s="36" t="str">
        <f t="shared" si="96"/>
        <v>Dec</v>
      </c>
      <c r="AE339" s="35" t="str">
        <f t="shared" si="97"/>
        <v>265-275</v>
      </c>
      <c r="AF339" s="36" t="str">
        <f t="shared" si="98"/>
        <v>Inner-TI</v>
      </c>
    </row>
    <row r="340" spans="5:32" x14ac:dyDescent="0.3">
      <c r="E340" s="12">
        <v>40883.326388888891</v>
      </c>
      <c r="F340" s="16">
        <v>13.05</v>
      </c>
      <c r="G340" s="16">
        <v>1990.1999969482449</v>
      </c>
      <c r="H340" s="29">
        <v>1.1538420566306535</v>
      </c>
      <c r="I340" s="26">
        <v>270.3</v>
      </c>
      <c r="J340" s="30">
        <v>9.1187739463601522E-2</v>
      </c>
      <c r="K340" s="31">
        <v>0.22921088502772488</v>
      </c>
      <c r="L340" s="108">
        <f ca="1">REWS!R340</f>
        <v>13.05350216186768</v>
      </c>
      <c r="M340" s="22">
        <f t="shared" si="85"/>
        <v>12.792259780137861</v>
      </c>
      <c r="N340" s="22">
        <f t="shared" ca="1" si="86"/>
        <v>12.79569277357874</v>
      </c>
      <c r="O340" s="22">
        <f t="shared" si="87"/>
        <v>1.335134962000541</v>
      </c>
      <c r="P340" s="81">
        <f t="shared" ca="1" si="88"/>
        <v>13</v>
      </c>
      <c r="Q340" s="22">
        <f t="shared" ca="1" si="89"/>
        <v>0.8000869281577957</v>
      </c>
      <c r="R340" s="3">
        <f ca="1">IF(N340&gt;'Power Curve'!$C$37,0,INDEX(Ci,$P340,1)*POWER(1-Q340,3)+INDEX(Ci,$P340,2)*3*Q340*POWER(1-Q340,2)+INDEX(Ci,$P340,3)*3*POWER(Q340,2)*(1-Q340)+INDEX(Ci,$P340,4)*POWER(Q340,3))</f>
        <v>1947.7538347311374</v>
      </c>
      <c r="S340" s="3">
        <f t="shared" si="90"/>
        <v>1990.1999969482449</v>
      </c>
      <c r="T340" s="3">
        <f t="shared" ca="1" si="91"/>
        <v>-42.446162217107485</v>
      </c>
      <c r="U340" s="3">
        <f t="shared" ca="1" si="99"/>
        <v>42.446162217107485</v>
      </c>
      <c r="W340" s="34">
        <f t="shared" si="92"/>
        <v>13</v>
      </c>
      <c r="X340" s="73" t="b">
        <f>COUNTIF('Power Curve'!$D$2:$D$31,W340)&gt;0</f>
        <v>1</v>
      </c>
      <c r="Y340" s="73" t="b">
        <f t="shared" si="93"/>
        <v>0</v>
      </c>
      <c r="Z340" s="73" t="b">
        <f t="shared" si="100"/>
        <v>1</v>
      </c>
      <c r="AA340" s="34" t="str">
        <f t="shared" si="94"/>
        <v>Outer</v>
      </c>
      <c r="AB340" s="35" t="str">
        <f t="shared" si="101"/>
        <v>1.3-1.4</v>
      </c>
      <c r="AC340" s="36" t="str">
        <f t="shared" si="95"/>
        <v>7-8</v>
      </c>
      <c r="AD340" s="36" t="str">
        <f t="shared" si="96"/>
        <v>Dec</v>
      </c>
      <c r="AE340" s="35" t="str">
        <f t="shared" si="97"/>
        <v>265-275</v>
      </c>
      <c r="AF340" s="36" t="str">
        <f t="shared" si="98"/>
        <v>HWS-LTI</v>
      </c>
    </row>
    <row r="341" spans="5:32" x14ac:dyDescent="0.3">
      <c r="E341" s="12">
        <v>40883.333333333336</v>
      </c>
      <c r="F341" s="16">
        <v>13.93</v>
      </c>
      <c r="G341" s="16">
        <v>1988.470031738281</v>
      </c>
      <c r="H341" s="29">
        <v>1.1532250593411757</v>
      </c>
      <c r="I341" s="26">
        <v>268.89999999999998</v>
      </c>
      <c r="J341" s="30">
        <v>8.6145010768126348E-2</v>
      </c>
      <c r="K341" s="31">
        <v>0.23348968825991462</v>
      </c>
      <c r="L341" s="108">
        <f ca="1">REWS!R341</f>
        <v>13.798804304053764</v>
      </c>
      <c r="M341" s="22">
        <f t="shared" si="85"/>
        <v>13.652445258393078</v>
      </c>
      <c r="N341" s="22">
        <f t="shared" ca="1" si="86"/>
        <v>13.523863631900417</v>
      </c>
      <c r="O341" s="22">
        <f t="shared" si="87"/>
        <v>1.4680794005413447</v>
      </c>
      <c r="P341" s="81">
        <f t="shared" ca="1" si="88"/>
        <v>14</v>
      </c>
      <c r="Q341" s="22">
        <f t="shared" ca="1" si="89"/>
        <v>0.5540590229486565</v>
      </c>
      <c r="R341" s="3">
        <f ca="1">IF(N341&gt;'Power Curve'!$C$37,0,INDEX(Ci,$P341,1)*POWER(1-Q341,3)+INDEX(Ci,$P341,2)*3*Q341*POWER(1-Q341,2)+INDEX(Ci,$P341,3)*3*POWER(Q341,2)*(1-Q341)+INDEX(Ci,$P341,4)*POWER(Q341,3))</f>
        <v>1967.8262887136029</v>
      </c>
      <c r="S341" s="3">
        <f t="shared" si="90"/>
        <v>1988.470031738281</v>
      </c>
      <c r="T341" s="3">
        <f t="shared" ca="1" si="91"/>
        <v>-20.643743024678088</v>
      </c>
      <c r="U341" s="3">
        <f t="shared" ca="1" si="99"/>
        <v>20.643743024678088</v>
      </c>
      <c r="W341" s="34">
        <f t="shared" si="92"/>
        <v>14</v>
      </c>
      <c r="X341" s="73" t="b">
        <f>COUNTIF('Power Curve'!$D$2:$D$31,W341)&gt;0</f>
        <v>1</v>
      </c>
      <c r="Y341" s="73" t="b">
        <f t="shared" si="93"/>
        <v>0</v>
      </c>
      <c r="Z341" s="73" t="b">
        <f t="shared" si="100"/>
        <v>1</v>
      </c>
      <c r="AA341" s="34" t="str">
        <f t="shared" si="94"/>
        <v>Outer</v>
      </c>
      <c r="AB341" s="35" t="str">
        <f t="shared" si="101"/>
        <v>1.4-1.5</v>
      </c>
      <c r="AC341" s="36" t="str">
        <f t="shared" si="95"/>
        <v>8-9</v>
      </c>
      <c r="AD341" s="36" t="str">
        <f t="shared" si="96"/>
        <v>Dec</v>
      </c>
      <c r="AE341" s="35" t="str">
        <f t="shared" si="97"/>
        <v>265-275</v>
      </c>
      <c r="AF341" s="36" t="str">
        <f t="shared" si="98"/>
        <v>HWS-LTI</v>
      </c>
    </row>
    <row r="342" spans="5:32" x14ac:dyDescent="0.3">
      <c r="E342" s="12">
        <v>40883.340277777781</v>
      </c>
      <c r="F342" s="16">
        <v>13.65</v>
      </c>
      <c r="G342" s="16">
        <v>1985.089965820318</v>
      </c>
      <c r="H342" s="29">
        <v>1.1530095526727213</v>
      </c>
      <c r="I342" s="26">
        <v>266.89999999999998</v>
      </c>
      <c r="J342" s="30">
        <v>0.10109890109890109</v>
      </c>
      <c r="K342" s="31">
        <v>0.26870497015551137</v>
      </c>
      <c r="L342" s="108">
        <f ca="1">REWS!R342</f>
        <v>13.49216252684138</v>
      </c>
      <c r="M342" s="22">
        <f t="shared" si="85"/>
        <v>13.377190865589103</v>
      </c>
      <c r="N342" s="22">
        <f t="shared" ca="1" si="86"/>
        <v>13.222507934879566</v>
      </c>
      <c r="O342" s="22">
        <f t="shared" si="87"/>
        <v>1.425537946829013</v>
      </c>
      <c r="P342" s="81">
        <f t="shared" ca="1" si="88"/>
        <v>14</v>
      </c>
      <c r="Q342" s="22">
        <f t="shared" ca="1" si="89"/>
        <v>0.24137353191674651</v>
      </c>
      <c r="R342" s="3">
        <f ca="1">IF(N342&gt;'Power Curve'!$C$37,0,INDEX(Ci,$P342,1)*POWER(1-Q342,3)+INDEX(Ci,$P342,2)*3*Q342*POWER(1-Q342,2)+INDEX(Ci,$P342,3)*3*POWER(Q342,2)*(1-Q342)+INDEX(Ci,$P342,4)*POWER(Q342,3))</f>
        <v>1959.8104761555649</v>
      </c>
      <c r="S342" s="3">
        <f t="shared" si="90"/>
        <v>1985.089965820318</v>
      </c>
      <c r="T342" s="3">
        <f t="shared" ca="1" si="91"/>
        <v>-25.2794896647531</v>
      </c>
      <c r="U342" s="3">
        <f t="shared" ca="1" si="99"/>
        <v>25.2794896647531</v>
      </c>
      <c r="W342" s="34">
        <f t="shared" si="92"/>
        <v>13</v>
      </c>
      <c r="X342" s="73" t="b">
        <f>COUNTIF('Power Curve'!$D$2:$D$31,W342)&gt;0</f>
        <v>1</v>
      </c>
      <c r="Y342" s="73" t="b">
        <f t="shared" si="93"/>
        <v>0</v>
      </c>
      <c r="Z342" s="73" t="b">
        <f t="shared" si="100"/>
        <v>1</v>
      </c>
      <c r="AA342" s="34" t="str">
        <f t="shared" si="94"/>
        <v>Inner</v>
      </c>
      <c r="AB342" s="35" t="str">
        <f t="shared" si="101"/>
        <v>1.4-1.5</v>
      </c>
      <c r="AC342" s="36" t="str">
        <f t="shared" si="95"/>
        <v>8-9</v>
      </c>
      <c r="AD342" s="36" t="str">
        <f t="shared" si="96"/>
        <v>Dec</v>
      </c>
      <c r="AE342" s="35" t="str">
        <f t="shared" si="97"/>
        <v>265-275</v>
      </c>
      <c r="AF342" s="36" t="str">
        <f t="shared" si="98"/>
        <v>Inner-TI</v>
      </c>
    </row>
    <row r="343" spans="5:32" x14ac:dyDescent="0.3">
      <c r="E343" s="12">
        <v>40883.347222222219</v>
      </c>
      <c r="F343" s="16">
        <v>13.52</v>
      </c>
      <c r="G343" s="16">
        <v>1986.4699859619191</v>
      </c>
      <c r="H343" s="29">
        <v>1.1531379285767431</v>
      </c>
      <c r="I343" s="26">
        <v>266.5</v>
      </c>
      <c r="J343" s="30">
        <v>9.3195266272189353E-2</v>
      </c>
      <c r="K343" s="31">
        <v>0.24983825611785704</v>
      </c>
      <c r="L343" s="108">
        <f ca="1">REWS!R343</f>
        <v>13.475661950257345</v>
      </c>
      <c r="M343" s="22">
        <f t="shared" si="85"/>
        <v>13.250280772722189</v>
      </c>
      <c r="N343" s="22">
        <f t="shared" ca="1" si="86"/>
        <v>13.206827251420037</v>
      </c>
      <c r="O343" s="22">
        <f t="shared" si="87"/>
        <v>1.4059235828716301</v>
      </c>
      <c r="P343" s="81">
        <f t="shared" ca="1" si="88"/>
        <v>14</v>
      </c>
      <c r="Q343" s="22">
        <f t="shared" ca="1" si="89"/>
        <v>0.22510331616927576</v>
      </c>
      <c r="R343" s="3">
        <f ca="1">IF(N343&gt;'Power Curve'!$C$37,0,INDEX(Ci,$P343,1)*POWER(1-Q343,3)+INDEX(Ci,$P343,2)*3*Q343*POWER(1-Q343,2)+INDEX(Ci,$P343,3)*3*POWER(Q343,2)*(1-Q343)+INDEX(Ci,$P343,4)*POWER(Q343,3))</f>
        <v>1959.363906821909</v>
      </c>
      <c r="S343" s="3">
        <f t="shared" si="90"/>
        <v>1986.4699859619191</v>
      </c>
      <c r="T343" s="3">
        <f t="shared" ca="1" si="91"/>
        <v>-27.106079140010024</v>
      </c>
      <c r="U343" s="3">
        <f t="shared" ca="1" si="99"/>
        <v>27.106079140010024</v>
      </c>
      <c r="W343" s="34">
        <f t="shared" si="92"/>
        <v>13</v>
      </c>
      <c r="X343" s="73" t="b">
        <f>COUNTIF('Power Curve'!$D$2:$D$31,W343)&gt;0</f>
        <v>1</v>
      </c>
      <c r="Y343" s="73" t="b">
        <f t="shared" si="93"/>
        <v>0</v>
      </c>
      <c r="Z343" s="73" t="b">
        <f t="shared" si="100"/>
        <v>1</v>
      </c>
      <c r="AA343" s="34" t="str">
        <f t="shared" si="94"/>
        <v>Outer</v>
      </c>
      <c r="AB343" s="35" t="str">
        <f t="shared" si="101"/>
        <v>1.4-1.5</v>
      </c>
      <c r="AC343" s="36" t="str">
        <f t="shared" si="95"/>
        <v>8-9</v>
      </c>
      <c r="AD343" s="36" t="str">
        <f t="shared" si="96"/>
        <v>Dec</v>
      </c>
      <c r="AE343" s="35" t="str">
        <f t="shared" si="97"/>
        <v>265-275</v>
      </c>
      <c r="AF343" s="36" t="str">
        <f t="shared" si="98"/>
        <v>HWS-LTI</v>
      </c>
    </row>
    <row r="344" spans="5:32" x14ac:dyDescent="0.3">
      <c r="E344" s="12">
        <v>40883.840277777781</v>
      </c>
      <c r="F344" s="16">
        <v>9.51</v>
      </c>
      <c r="G344" s="16">
        <v>965.55997467041038</v>
      </c>
      <c r="H344" s="29">
        <v>1.1752280641235369</v>
      </c>
      <c r="I344" s="26">
        <v>209.4</v>
      </c>
      <c r="J344" s="30">
        <v>0.10725552050473186</v>
      </c>
      <c r="K344" s="31">
        <v>0.37508851480132466</v>
      </c>
      <c r="L344" s="108">
        <f ca="1">REWS!R344</f>
        <v>9.295592377255872</v>
      </c>
      <c r="M344" s="22">
        <f t="shared" si="85"/>
        <v>9.3794175904597488</v>
      </c>
      <c r="N344" s="22">
        <f t="shared" ca="1" si="86"/>
        <v>9.1679540123004504</v>
      </c>
      <c r="O344" s="22">
        <f t="shared" si="87"/>
        <v>0.80766920001692999</v>
      </c>
      <c r="P344" s="81">
        <f t="shared" ca="1" si="88"/>
        <v>10</v>
      </c>
      <c r="Q344" s="22">
        <f t="shared" ca="1" si="89"/>
        <v>0.16881162508292305</v>
      </c>
      <c r="R344" s="3">
        <f ca="1">IF(N344&gt;'Power Curve'!$C$37,0,INDEX(Ci,$P344,1)*POWER(1-Q344,3)+INDEX(Ci,$P344,2)*3*Q344*POWER(1-Q344,2)+INDEX(Ci,$P344,3)*3*POWER(Q344,2)*(1-Q344)+INDEX(Ci,$P344,4)*POWER(Q344,3))</f>
        <v>1252.2712142471898</v>
      </c>
      <c r="S344" s="3">
        <f t="shared" si="90"/>
        <v>965.55997467041038</v>
      </c>
      <c r="T344" s="3">
        <f t="shared" ca="1" si="91"/>
        <v>286.71123957677946</v>
      </c>
      <c r="U344" s="3">
        <f t="shared" ca="1" si="99"/>
        <v>286.71123957677946</v>
      </c>
      <c r="W344" s="34">
        <f t="shared" si="92"/>
        <v>9</v>
      </c>
      <c r="X344" s="73" t="b">
        <f>COUNTIF('Power Curve'!$D$2:$D$31,W344)&gt;0</f>
        <v>1</v>
      </c>
      <c r="Y344" s="73" t="b">
        <f t="shared" si="93"/>
        <v>0</v>
      </c>
      <c r="Z344" s="73" t="b">
        <f t="shared" si="100"/>
        <v>1</v>
      </c>
      <c r="AA344" s="34" t="str">
        <f t="shared" si="94"/>
        <v>Outer</v>
      </c>
      <c r="AB344" s="35" t="str">
        <f t="shared" si="101"/>
        <v>0.8-0.9</v>
      </c>
      <c r="AC344" s="36" t="str">
        <f t="shared" si="95"/>
        <v>20-21</v>
      </c>
      <c r="AD344" s="36" t="str">
        <f t="shared" si="96"/>
        <v>Dec</v>
      </c>
      <c r="AE344" s="35" t="str">
        <f t="shared" si="97"/>
        <v>205-215</v>
      </c>
      <c r="AF344" s="36" t="str">
        <f t="shared" si="98"/>
        <v>Inner-TI</v>
      </c>
    </row>
    <row r="345" spans="5:32" x14ac:dyDescent="0.3">
      <c r="E345" s="12">
        <v>40901.375</v>
      </c>
      <c r="F345" s="16">
        <v>13.97</v>
      </c>
      <c r="G345" s="16">
        <v>1982.999938964841</v>
      </c>
      <c r="H345" s="29">
        <v>1.1838344899003739</v>
      </c>
      <c r="I345" s="26">
        <v>268.2</v>
      </c>
      <c r="J345" s="30">
        <v>0.10307802433786685</v>
      </c>
      <c r="K345" s="31">
        <v>0.34972251448364183</v>
      </c>
      <c r="L345" s="108">
        <f ca="1">REWS!R345</f>
        <v>13.959755108155274</v>
      </c>
      <c r="M345" s="22">
        <f t="shared" si="85"/>
        <v>13.811728711879656</v>
      </c>
      <c r="N345" s="22">
        <f t="shared" ca="1" si="86"/>
        <v>13.801599888197343</v>
      </c>
      <c r="O345" s="22">
        <f t="shared" si="87"/>
        <v>1.4926971717406055</v>
      </c>
      <c r="P345" s="81">
        <f t="shared" ca="1" si="88"/>
        <v>14</v>
      </c>
      <c r="Q345" s="22">
        <f t="shared" ca="1" si="89"/>
        <v>0.84223707478605025</v>
      </c>
      <c r="R345" s="3">
        <f ca="1">IF(N345&gt;'Power Curve'!$C$37,0,INDEX(Ci,$P345,1)*POWER(1-Q345,3)+INDEX(Ci,$P345,2)*3*Q345*POWER(1-Q345,2)+INDEX(Ci,$P345,3)*3*POWER(Q345,2)*(1-Q345)+INDEX(Ci,$P345,4)*POWER(Q345,3))</f>
        <v>1973.2209668737114</v>
      </c>
      <c r="S345" s="3">
        <f t="shared" si="90"/>
        <v>1982.999938964841</v>
      </c>
      <c r="T345" s="3">
        <f t="shared" ca="1" si="91"/>
        <v>-9.7789720911296172</v>
      </c>
      <c r="U345" s="3">
        <f t="shared" ca="1" si="99"/>
        <v>9.7789720911296172</v>
      </c>
      <c r="W345" s="34">
        <f t="shared" si="92"/>
        <v>14</v>
      </c>
      <c r="X345" s="73" t="b">
        <f>COUNTIF('Power Curve'!$D$2:$D$31,W345)&gt;0</f>
        <v>1</v>
      </c>
      <c r="Y345" s="73" t="b">
        <f t="shared" si="93"/>
        <v>0</v>
      </c>
      <c r="Z345" s="73" t="b">
        <f t="shared" si="100"/>
        <v>1</v>
      </c>
      <c r="AA345" s="34" t="str">
        <f t="shared" si="94"/>
        <v>Outer</v>
      </c>
      <c r="AB345" s="35" t="str">
        <f t="shared" si="101"/>
        <v>1.4-1.5</v>
      </c>
      <c r="AC345" s="36" t="str">
        <f t="shared" si="95"/>
        <v>9-10</v>
      </c>
      <c r="AD345" s="36" t="str">
        <f t="shared" si="96"/>
        <v>Dec</v>
      </c>
      <c r="AE345" s="35" t="str">
        <f t="shared" si="97"/>
        <v>265-275</v>
      </c>
      <c r="AF345" s="36" t="str">
        <f t="shared" si="98"/>
        <v>Inner-TI</v>
      </c>
    </row>
    <row r="346" spans="5:32" x14ac:dyDescent="0.3">
      <c r="E346" s="12">
        <v>40901.381944444445</v>
      </c>
      <c r="F346" s="16">
        <v>13.47</v>
      </c>
      <c r="G346" s="16">
        <v>1981.7999420165991</v>
      </c>
      <c r="H346" s="29">
        <v>1.1845661843450803</v>
      </c>
      <c r="I346" s="26">
        <v>267</v>
      </c>
      <c r="J346" s="30">
        <v>0.11581291759465479</v>
      </c>
      <c r="K346" s="31">
        <v>0.38679681046147835</v>
      </c>
      <c r="L346" s="108">
        <f ca="1">REWS!R346</f>
        <v>13.429841700970295</v>
      </c>
      <c r="M346" s="22">
        <f t="shared" si="85"/>
        <v>13.320136532179264</v>
      </c>
      <c r="N346" s="22">
        <f t="shared" ca="1" si="86"/>
        <v>13.280425023198138</v>
      </c>
      <c r="O346" s="22">
        <f t="shared" si="87"/>
        <v>1.4167200156813302</v>
      </c>
      <c r="P346" s="81">
        <f t="shared" ca="1" si="88"/>
        <v>14</v>
      </c>
      <c r="Q346" s="22">
        <f t="shared" ca="1" si="89"/>
        <v>0.30146807593586322</v>
      </c>
      <c r="R346" s="3">
        <f ca="1">IF(N346&gt;'Power Curve'!$C$37,0,INDEX(Ci,$P346,1)*POWER(1-Q346,3)+INDEX(Ci,$P346,2)*3*Q346*POWER(1-Q346,2)+INDEX(Ci,$P346,3)*3*POWER(Q346,2)*(1-Q346)+INDEX(Ci,$P346,4)*POWER(Q346,3))</f>
        <v>1961.4458934729346</v>
      </c>
      <c r="S346" s="3">
        <f t="shared" si="90"/>
        <v>1981.7999420165991</v>
      </c>
      <c r="T346" s="3">
        <f t="shared" ca="1" si="91"/>
        <v>-20.354048543664476</v>
      </c>
      <c r="U346" s="3">
        <f t="shared" ca="1" si="99"/>
        <v>20.354048543664476</v>
      </c>
      <c r="W346" s="34">
        <f t="shared" si="92"/>
        <v>13</v>
      </c>
      <c r="X346" s="73" t="b">
        <f>COUNTIF('Power Curve'!$D$2:$D$31,W346)&gt;0</f>
        <v>1</v>
      </c>
      <c r="Y346" s="73" t="b">
        <f t="shared" si="93"/>
        <v>0</v>
      </c>
      <c r="Z346" s="73" t="b">
        <f t="shared" si="100"/>
        <v>1</v>
      </c>
      <c r="AA346" s="34" t="str">
        <f t="shared" si="94"/>
        <v>Outer</v>
      </c>
      <c r="AB346" s="35" t="str">
        <f t="shared" si="101"/>
        <v>1.4-1.5</v>
      </c>
      <c r="AC346" s="36" t="str">
        <f t="shared" si="95"/>
        <v>9-10</v>
      </c>
      <c r="AD346" s="36" t="str">
        <f t="shared" si="96"/>
        <v>Dec</v>
      </c>
      <c r="AE346" s="35" t="str">
        <f t="shared" si="97"/>
        <v>265-275</v>
      </c>
      <c r="AF346" s="36" t="str">
        <f t="shared" si="98"/>
        <v>Inner-TI</v>
      </c>
    </row>
    <row r="347" spans="5:32" x14ac:dyDescent="0.3">
      <c r="E347" s="12">
        <v>40901.388888888891</v>
      </c>
      <c r="F347" s="16">
        <v>12.55</v>
      </c>
      <c r="G347" s="16">
        <v>1953.029968261719</v>
      </c>
      <c r="H347" s="29">
        <v>1.1845223797058253</v>
      </c>
      <c r="I347" s="26">
        <v>265.89999999999998</v>
      </c>
      <c r="J347" s="30">
        <v>0.12350597609561753</v>
      </c>
      <c r="K347" s="31">
        <v>0.33090264737204733</v>
      </c>
      <c r="L347" s="108">
        <f ca="1">REWS!R347</f>
        <v>12.550072895582701</v>
      </c>
      <c r="M347" s="22">
        <f t="shared" si="85"/>
        <v>12.410219217657779</v>
      </c>
      <c r="N347" s="22">
        <f t="shared" ca="1" si="86"/>
        <v>12.410291301335972</v>
      </c>
      <c r="O347" s="22">
        <f t="shared" si="87"/>
        <v>1.2760893615310362</v>
      </c>
      <c r="P347" s="81">
        <f t="shared" ca="1" si="88"/>
        <v>13</v>
      </c>
      <c r="Q347" s="22">
        <f t="shared" ca="1" si="89"/>
        <v>0.40332202223771985</v>
      </c>
      <c r="R347" s="3">
        <f ca="1">IF(N347&gt;'Power Curve'!$C$37,0,INDEX(Ci,$P347,1)*POWER(1-Q347,3)+INDEX(Ci,$P347,2)*3*Q347*POWER(1-Q347,2)+INDEX(Ci,$P347,3)*3*POWER(Q347,2)*(1-Q347)+INDEX(Ci,$P347,4)*POWER(Q347,3))</f>
        <v>1935.4385199130456</v>
      </c>
      <c r="S347" s="3">
        <f t="shared" si="90"/>
        <v>1953.029968261719</v>
      </c>
      <c r="T347" s="3">
        <f t="shared" ca="1" si="91"/>
        <v>-17.591448348673339</v>
      </c>
      <c r="U347" s="3">
        <f t="shared" ca="1" si="99"/>
        <v>17.591448348673339</v>
      </c>
      <c r="W347" s="34">
        <f t="shared" si="92"/>
        <v>12</v>
      </c>
      <c r="X347" s="73" t="b">
        <f>COUNTIF('Power Curve'!$D$2:$D$31,W347)&gt;0</f>
        <v>1</v>
      </c>
      <c r="Y347" s="73" t="b">
        <f t="shared" si="93"/>
        <v>0</v>
      </c>
      <c r="Z347" s="73" t="b">
        <f t="shared" si="100"/>
        <v>1</v>
      </c>
      <c r="AA347" s="34" t="str">
        <f t="shared" si="94"/>
        <v>Outer</v>
      </c>
      <c r="AB347" s="35" t="str">
        <f t="shared" si="101"/>
        <v>1.2-1.3</v>
      </c>
      <c r="AC347" s="36" t="str">
        <f t="shared" si="95"/>
        <v>9-10</v>
      </c>
      <c r="AD347" s="36" t="str">
        <f t="shared" si="96"/>
        <v>Dec</v>
      </c>
      <c r="AE347" s="35" t="str">
        <f t="shared" si="97"/>
        <v>265-275</v>
      </c>
      <c r="AF347" s="36" t="str">
        <f t="shared" si="98"/>
        <v>Inner-TI</v>
      </c>
    </row>
    <row r="348" spans="5:32" x14ac:dyDescent="0.3">
      <c r="E348" s="12">
        <v>40901.395833333336</v>
      </c>
      <c r="F348" s="16">
        <v>10.8</v>
      </c>
      <c r="G348" s="16">
        <v>1752.1000213623049</v>
      </c>
      <c r="H348" s="29">
        <v>1.1853856666461149</v>
      </c>
      <c r="I348" s="26">
        <v>268.7</v>
      </c>
      <c r="J348" s="30">
        <v>0.14074074074074072</v>
      </c>
      <c r="K348" s="31">
        <v>0.30123781002958727</v>
      </c>
      <c r="L348" s="108">
        <f ca="1">REWS!R348</f>
        <v>10.855706498367264</v>
      </c>
      <c r="M348" s="22">
        <f t="shared" si="85"/>
        <v>10.682304410586944</v>
      </c>
      <c r="N348" s="22">
        <f t="shared" ca="1" si="86"/>
        <v>10.737403834032033</v>
      </c>
      <c r="O348" s="22">
        <f t="shared" si="87"/>
        <v>1.0090345580271145</v>
      </c>
      <c r="P348" s="81">
        <f t="shared" ca="1" si="88"/>
        <v>11</v>
      </c>
      <c r="Q348" s="22">
        <f t="shared" ca="1" si="89"/>
        <v>0.76424919109400913</v>
      </c>
      <c r="R348" s="3">
        <f ca="1">IF(N348&gt;'Power Curve'!$C$37,0,INDEX(Ci,$P348,1)*POWER(1-Q348,3)+INDEX(Ci,$P348,2)*3*Q348*POWER(1-Q348,2)+INDEX(Ci,$P348,3)*3*POWER(Q348,2)*(1-Q348)+INDEX(Ci,$P348,4)*POWER(Q348,3))</f>
        <v>1727.6431369959423</v>
      </c>
      <c r="S348" s="3">
        <f t="shared" si="90"/>
        <v>1752.1000213623049</v>
      </c>
      <c r="T348" s="3">
        <f t="shared" ca="1" si="91"/>
        <v>-24.456884366362601</v>
      </c>
      <c r="U348" s="3">
        <f t="shared" ca="1" si="99"/>
        <v>24.456884366362601</v>
      </c>
      <c r="W348" s="34">
        <f t="shared" si="92"/>
        <v>11</v>
      </c>
      <c r="X348" s="73" t="b">
        <f>COUNTIF('Power Curve'!$D$2:$D$31,W348)&gt;0</f>
        <v>1</v>
      </c>
      <c r="Y348" s="73" t="b">
        <f t="shared" si="93"/>
        <v>0</v>
      </c>
      <c r="Z348" s="73" t="b">
        <f t="shared" si="100"/>
        <v>1</v>
      </c>
      <c r="AA348" s="34" t="str">
        <f t="shared" si="94"/>
        <v>Outer</v>
      </c>
      <c r="AB348" s="35" t="str">
        <f t="shared" si="101"/>
        <v>1.0-1.1</v>
      </c>
      <c r="AC348" s="36" t="str">
        <f t="shared" si="95"/>
        <v>9-10</v>
      </c>
      <c r="AD348" s="36" t="str">
        <f t="shared" si="96"/>
        <v>Dec</v>
      </c>
      <c r="AE348" s="35" t="str">
        <f t="shared" si="97"/>
        <v>265-275</v>
      </c>
      <c r="AF348" s="36" t="str">
        <f t="shared" si="98"/>
        <v>HWS-HTI</v>
      </c>
    </row>
    <row r="349" spans="5:32" x14ac:dyDescent="0.3">
      <c r="E349" s="12">
        <v>40901.402777777781</v>
      </c>
      <c r="F349" s="16">
        <v>10.9</v>
      </c>
      <c r="G349" s="16">
        <v>1845.1999969482449</v>
      </c>
      <c r="H349" s="29">
        <v>1.1851226667120174</v>
      </c>
      <c r="I349" s="26">
        <v>269.3</v>
      </c>
      <c r="J349" s="30">
        <v>8.8990825688073386E-2</v>
      </c>
      <c r="K349" s="31">
        <v>0.35835666303700903</v>
      </c>
      <c r="L349" s="108">
        <f ca="1">REWS!R349</f>
        <v>10.842082753684805</v>
      </c>
      <c r="M349" s="22">
        <f t="shared" si="85"/>
        <v>10.780417239739883</v>
      </c>
      <c r="N349" s="22">
        <f t="shared" ca="1" si="86"/>
        <v>10.723135397477993</v>
      </c>
      <c r="O349" s="22">
        <f t="shared" si="87"/>
        <v>1.0241982120472271</v>
      </c>
      <c r="P349" s="81">
        <f t="shared" ca="1" si="88"/>
        <v>11</v>
      </c>
      <c r="Q349" s="22">
        <f t="shared" ca="1" si="89"/>
        <v>0.75040159127832695</v>
      </c>
      <c r="R349" s="3">
        <f ca="1">IF(N349&gt;'Power Curve'!$C$37,0,INDEX(Ci,$P349,1)*POWER(1-Q349,3)+INDEX(Ci,$P349,2)*3*Q349*POWER(1-Q349,2)+INDEX(Ci,$P349,3)*3*POWER(Q349,2)*(1-Q349)+INDEX(Ci,$P349,4)*POWER(Q349,3))</f>
        <v>1724.4711320839961</v>
      </c>
      <c r="S349" s="3">
        <f t="shared" si="90"/>
        <v>1845.1999969482449</v>
      </c>
      <c r="T349" s="3">
        <f t="shared" ca="1" si="91"/>
        <v>-120.72886486424886</v>
      </c>
      <c r="U349" s="3">
        <f t="shared" ca="1" si="99"/>
        <v>120.72886486424886</v>
      </c>
      <c r="W349" s="34">
        <f t="shared" si="92"/>
        <v>11</v>
      </c>
      <c r="X349" s="73" t="b">
        <f>COUNTIF('Power Curve'!$D$2:$D$31,W349)&gt;0</f>
        <v>1</v>
      </c>
      <c r="Y349" s="73" t="b">
        <f t="shared" si="93"/>
        <v>0</v>
      </c>
      <c r="Z349" s="73" t="b">
        <f t="shared" si="100"/>
        <v>1</v>
      </c>
      <c r="AA349" s="34" t="str">
        <f t="shared" si="94"/>
        <v>Outer</v>
      </c>
      <c r="AB349" s="35" t="str">
        <f t="shared" si="101"/>
        <v>1.0-1.1</v>
      </c>
      <c r="AC349" s="36" t="str">
        <f t="shared" si="95"/>
        <v>9-10</v>
      </c>
      <c r="AD349" s="36" t="str">
        <f t="shared" si="96"/>
        <v>Dec</v>
      </c>
      <c r="AE349" s="35" t="str">
        <f t="shared" si="97"/>
        <v>265-275</v>
      </c>
      <c r="AF349" s="36" t="str">
        <f t="shared" si="98"/>
        <v>HWS-LTI</v>
      </c>
    </row>
    <row r="350" spans="5:32" x14ac:dyDescent="0.3">
      <c r="E350" s="12">
        <v>40901.409722222219</v>
      </c>
      <c r="F350" s="16">
        <v>10.55</v>
      </c>
      <c r="G350" s="16">
        <v>1674.300048828128</v>
      </c>
      <c r="H350" s="29">
        <v>1.1856639289747521</v>
      </c>
      <c r="I350" s="26">
        <v>268.39999999999998</v>
      </c>
      <c r="J350" s="30">
        <v>8.4360189573459712E-2</v>
      </c>
      <c r="K350" s="31">
        <v>0.45329848661211469</v>
      </c>
      <c r="L350" s="108">
        <f ca="1">REWS!R350</f>
        <v>10.546445850005973</v>
      </c>
      <c r="M350" s="22">
        <f t="shared" si="85"/>
        <v>10.435845302238254</v>
      </c>
      <c r="N350" s="22">
        <f t="shared" ca="1" si="86"/>
        <v>10.432329609392887</v>
      </c>
      <c r="O350" s="22">
        <f t="shared" si="87"/>
        <v>0.97094350835124177</v>
      </c>
      <c r="P350" s="81">
        <f t="shared" ca="1" si="88"/>
        <v>11</v>
      </c>
      <c r="Q350" s="22">
        <f t="shared" ca="1" si="89"/>
        <v>0.46817289984217264</v>
      </c>
      <c r="R350" s="3">
        <f ca="1">IF(N350&gt;'Power Curve'!$C$37,0,INDEX(Ci,$P350,1)*POWER(1-Q350,3)+INDEX(Ci,$P350,2)*3*Q350*POWER(1-Q350,2)+INDEX(Ci,$P350,3)*3*POWER(Q350,2)*(1-Q350)+INDEX(Ci,$P350,4)*POWER(Q350,3))</f>
        <v>1653.5370057581879</v>
      </c>
      <c r="S350" s="3">
        <f t="shared" si="90"/>
        <v>1674.300048828128</v>
      </c>
      <c r="T350" s="3">
        <f t="shared" ca="1" si="91"/>
        <v>-20.763043069940068</v>
      </c>
      <c r="U350" s="3">
        <f t="shared" ca="1" si="99"/>
        <v>20.763043069940068</v>
      </c>
      <c r="W350" s="34">
        <f t="shared" si="92"/>
        <v>10</v>
      </c>
      <c r="X350" s="73" t="b">
        <f>COUNTIF('Power Curve'!$D$2:$D$31,W350)&gt;0</f>
        <v>1</v>
      </c>
      <c r="Y350" s="73" t="b">
        <f t="shared" si="93"/>
        <v>0</v>
      </c>
      <c r="Z350" s="73" t="b">
        <f t="shared" si="100"/>
        <v>1</v>
      </c>
      <c r="AA350" s="34" t="str">
        <f t="shared" si="94"/>
        <v>Outer</v>
      </c>
      <c r="AB350" s="35" t="str">
        <f t="shared" si="101"/>
        <v>0.9-1.0</v>
      </c>
      <c r="AC350" s="36" t="str">
        <f t="shared" si="95"/>
        <v>9-10</v>
      </c>
      <c r="AD350" s="36" t="str">
        <f t="shared" si="96"/>
        <v>Dec</v>
      </c>
      <c r="AE350" s="35" t="str">
        <f t="shared" si="97"/>
        <v>265-275</v>
      </c>
      <c r="AF350" s="36" t="str">
        <f t="shared" si="98"/>
        <v>HWS-LTI</v>
      </c>
    </row>
    <row r="351" spans="5:32" x14ac:dyDescent="0.3">
      <c r="E351" s="12">
        <v>40901.416666666664</v>
      </c>
      <c r="F351" s="16">
        <v>9.73</v>
      </c>
      <c r="G351" s="16">
        <v>1468.980041503911</v>
      </c>
      <c r="H351" s="29">
        <v>1.1857516389021134</v>
      </c>
      <c r="I351" s="26">
        <v>268.10000000000002</v>
      </c>
      <c r="J351" s="30">
        <v>0.10585817060637204</v>
      </c>
      <c r="K351" s="31">
        <v>0.41191633305716829</v>
      </c>
      <c r="L351" s="108">
        <f ca="1">REWS!R351</f>
        <v>9.6343117702307151</v>
      </c>
      <c r="M351" s="22">
        <f t="shared" si="85"/>
        <v>9.6249553144854332</v>
      </c>
      <c r="N351" s="22">
        <f t="shared" ca="1" si="86"/>
        <v>9.5303001309652284</v>
      </c>
      <c r="O351" s="22">
        <f t="shared" si="87"/>
        <v>0.84561784677552643</v>
      </c>
      <c r="P351" s="81">
        <f t="shared" ca="1" si="88"/>
        <v>10</v>
      </c>
      <c r="Q351" s="22">
        <f t="shared" ca="1" si="89"/>
        <v>0.55396206821788496</v>
      </c>
      <c r="R351" s="3">
        <f ca="1">IF(N351&gt;'Power Curve'!$C$37,0,INDEX(Ci,$P351,1)*POWER(1-Q351,3)+INDEX(Ci,$P351,2)*3*Q351*POWER(1-Q351,2)+INDEX(Ci,$P351,3)*3*POWER(Q351,2)*(1-Q351)+INDEX(Ci,$P351,4)*POWER(Q351,3))</f>
        <v>1381.3762774978723</v>
      </c>
      <c r="S351" s="3">
        <f t="shared" si="90"/>
        <v>1468.980041503911</v>
      </c>
      <c r="T351" s="3">
        <f t="shared" ca="1" si="91"/>
        <v>-87.603764006038773</v>
      </c>
      <c r="U351" s="3">
        <f t="shared" ca="1" si="99"/>
        <v>87.603764006038773</v>
      </c>
      <c r="W351" s="34">
        <f t="shared" si="92"/>
        <v>10</v>
      </c>
      <c r="X351" s="73" t="b">
        <f>COUNTIF('Power Curve'!$D$2:$D$31,W351)&gt;0</f>
        <v>1</v>
      </c>
      <c r="Y351" s="73" t="b">
        <f t="shared" si="93"/>
        <v>0</v>
      </c>
      <c r="Z351" s="73" t="b">
        <f t="shared" si="100"/>
        <v>1</v>
      </c>
      <c r="AA351" s="34" t="str">
        <f t="shared" si="94"/>
        <v>Outer</v>
      </c>
      <c r="AB351" s="35" t="str">
        <f t="shared" si="101"/>
        <v>0.8-0.9</v>
      </c>
      <c r="AC351" s="36" t="str">
        <f t="shared" si="95"/>
        <v>10-11</v>
      </c>
      <c r="AD351" s="36" t="str">
        <f t="shared" si="96"/>
        <v>Dec</v>
      </c>
      <c r="AE351" s="35" t="str">
        <f t="shared" si="97"/>
        <v>265-275</v>
      </c>
      <c r="AF351" s="36" t="str">
        <f t="shared" si="98"/>
        <v>Inner-TI</v>
      </c>
    </row>
    <row r="352" spans="5:32" x14ac:dyDescent="0.3">
      <c r="E352" s="12">
        <v>40901.458333333336</v>
      </c>
      <c r="F352" s="16">
        <v>9.86</v>
      </c>
      <c r="G352" s="16">
        <v>1479.9799957275441</v>
      </c>
      <c r="H352" s="29">
        <v>1.1872449840218406</v>
      </c>
      <c r="I352" s="26">
        <v>269.8</v>
      </c>
      <c r="J352" s="30">
        <v>7.6064908722109539E-2</v>
      </c>
      <c r="K352" s="31">
        <v>0.42012821756588392</v>
      </c>
      <c r="L352" s="108">
        <f ca="1">REWS!R352</f>
        <v>9.717698825458795</v>
      </c>
      <c r="M352" s="22">
        <f t="shared" si="85"/>
        <v>9.7576446891732544</v>
      </c>
      <c r="N352" s="22">
        <f t="shared" ca="1" si="86"/>
        <v>9.6168207236534666</v>
      </c>
      <c r="O352" s="22">
        <f t="shared" si="87"/>
        <v>0.86612541736830606</v>
      </c>
      <c r="P352" s="81">
        <f t="shared" ca="1" si="88"/>
        <v>10</v>
      </c>
      <c r="Q352" s="22">
        <f t="shared" ca="1" si="89"/>
        <v>0.64592785147773946</v>
      </c>
      <c r="R352" s="3">
        <f ca="1">IF(N352&gt;'Power Curve'!$C$37,0,INDEX(Ci,$P352,1)*POWER(1-Q352,3)+INDEX(Ci,$P352,2)*3*Q352*POWER(1-Q352,2)+INDEX(Ci,$P352,3)*3*POWER(Q352,2)*(1-Q352)+INDEX(Ci,$P352,4)*POWER(Q352,3))</f>
        <v>1411.7252286229898</v>
      </c>
      <c r="S352" s="3">
        <f t="shared" si="90"/>
        <v>1479.9799957275441</v>
      </c>
      <c r="T352" s="3">
        <f t="shared" ca="1" si="91"/>
        <v>-68.254767104554276</v>
      </c>
      <c r="U352" s="3">
        <f t="shared" ca="1" si="99"/>
        <v>68.254767104554276</v>
      </c>
      <c r="W352" s="34">
        <f t="shared" si="92"/>
        <v>10</v>
      </c>
      <c r="X352" s="73" t="b">
        <f>COUNTIF('Power Curve'!$D$2:$D$31,W352)&gt;0</f>
        <v>1</v>
      </c>
      <c r="Y352" s="73" t="b">
        <f t="shared" si="93"/>
        <v>0</v>
      </c>
      <c r="Z352" s="73" t="b">
        <f t="shared" si="100"/>
        <v>1</v>
      </c>
      <c r="AA352" s="34" t="str">
        <f t="shared" si="94"/>
        <v>Outer</v>
      </c>
      <c r="AB352" s="35" t="str">
        <f t="shared" si="101"/>
        <v>0.8-0.9</v>
      </c>
      <c r="AC352" s="36" t="str">
        <f t="shared" si="95"/>
        <v>11-12</v>
      </c>
      <c r="AD352" s="36" t="str">
        <f t="shared" si="96"/>
        <v>Dec</v>
      </c>
      <c r="AE352" s="35" t="str">
        <f t="shared" si="97"/>
        <v>265-275</v>
      </c>
      <c r="AF352" s="36" t="str">
        <f t="shared" si="98"/>
        <v>HWS-LTI</v>
      </c>
    </row>
    <row r="353" spans="5:32" x14ac:dyDescent="0.3">
      <c r="E353" s="12">
        <v>40901.465277777781</v>
      </c>
      <c r="F353" s="16">
        <v>11.32</v>
      </c>
      <c r="G353" s="16">
        <v>1954.580017089849</v>
      </c>
      <c r="H353" s="29">
        <v>1.1874646893869436</v>
      </c>
      <c r="I353" s="26">
        <v>268.8</v>
      </c>
      <c r="J353" s="30">
        <v>6.3604240282685506E-2</v>
      </c>
      <c r="K353" s="31">
        <v>0.38223530650914977</v>
      </c>
      <c r="L353" s="108">
        <f ca="1">REWS!R353</f>
        <v>11.191324014232386</v>
      </c>
      <c r="M353" s="22">
        <f t="shared" si="85"/>
        <v>11.203179611035726</v>
      </c>
      <c r="N353" s="22">
        <f t="shared" ca="1" si="86"/>
        <v>11.075831538581514</v>
      </c>
      <c r="O353" s="22">
        <f t="shared" si="87"/>
        <v>1.0895374993392046</v>
      </c>
      <c r="P353" s="81">
        <f t="shared" ca="1" si="88"/>
        <v>12</v>
      </c>
      <c r="Q353" s="22">
        <f t="shared" ca="1" si="89"/>
        <v>9.1997855244106544E-2</v>
      </c>
      <c r="R353" s="3">
        <f ca="1">IF(N353&gt;'Power Curve'!$C$37,0,INDEX(Ci,$P353,1)*POWER(1-Q353,3)+INDEX(Ci,$P353,2)*3*Q353*POWER(1-Q353,2)+INDEX(Ci,$P353,3)*3*POWER(Q353,2)*(1-Q353)+INDEX(Ci,$P353,4)*POWER(Q353,3))</f>
        <v>1792.8700499779936</v>
      </c>
      <c r="S353" s="3">
        <f t="shared" si="90"/>
        <v>1954.580017089849</v>
      </c>
      <c r="T353" s="3">
        <f t="shared" ca="1" si="91"/>
        <v>-161.70996711185535</v>
      </c>
      <c r="U353" s="3">
        <f t="shared" ca="1" si="99"/>
        <v>161.70996711185535</v>
      </c>
      <c r="W353" s="34">
        <f t="shared" si="92"/>
        <v>11</v>
      </c>
      <c r="X353" s="73" t="b">
        <f>COUNTIF('Power Curve'!$D$2:$D$31,W353)&gt;0</f>
        <v>1</v>
      </c>
      <c r="Y353" s="73" t="b">
        <f t="shared" si="93"/>
        <v>0</v>
      </c>
      <c r="Z353" s="73" t="b">
        <f t="shared" si="100"/>
        <v>1</v>
      </c>
      <c r="AA353" s="34" t="str">
        <f t="shared" si="94"/>
        <v>Outer</v>
      </c>
      <c r="AB353" s="35" t="str">
        <f t="shared" si="101"/>
        <v>1.0-1.1</v>
      </c>
      <c r="AC353" s="36" t="str">
        <f t="shared" si="95"/>
        <v>11-12</v>
      </c>
      <c r="AD353" s="36" t="str">
        <f t="shared" si="96"/>
        <v>Dec</v>
      </c>
      <c r="AE353" s="35" t="str">
        <f t="shared" si="97"/>
        <v>265-275</v>
      </c>
      <c r="AF353" s="36" t="str">
        <f t="shared" si="98"/>
        <v>HWS-LTI</v>
      </c>
    </row>
    <row r="354" spans="5:32" x14ac:dyDescent="0.3">
      <c r="E354" s="12">
        <v>40901.486111111109</v>
      </c>
      <c r="F354" s="16">
        <v>12.13</v>
      </c>
      <c r="G354" s="16">
        <v>1965.1099548339871</v>
      </c>
      <c r="H354" s="29">
        <v>1.188344325649678</v>
      </c>
      <c r="I354" s="26">
        <v>265.2</v>
      </c>
      <c r="J354" s="30">
        <v>8.244023083264633E-2</v>
      </c>
      <c r="K354" s="31">
        <v>0.41197424212003936</v>
      </c>
      <c r="L354" s="108">
        <f ca="1">REWS!R354</f>
        <v>12.036624642321881</v>
      </c>
      <c r="M354" s="22">
        <f t="shared" si="85"/>
        <v>12.007784087010386</v>
      </c>
      <c r="N354" s="22">
        <f t="shared" ca="1" si="86"/>
        <v>11.915349533502864</v>
      </c>
      <c r="O354" s="22">
        <f t="shared" si="87"/>
        <v>1.213891714807757</v>
      </c>
      <c r="P354" s="81">
        <f t="shared" ca="1" si="88"/>
        <v>12</v>
      </c>
      <c r="Q354" s="22">
        <f t="shared" ca="1" si="89"/>
        <v>0.90062526369442919</v>
      </c>
      <c r="R354" s="3">
        <f ca="1">IF(N354&gt;'Power Curve'!$C$37,0,INDEX(Ci,$P354,1)*POWER(1-Q354,3)+INDEX(Ci,$P354,2)*3*Q354*POWER(1-Q354,2)+INDEX(Ci,$P354,3)*3*POWER(Q354,2)*(1-Q354)+INDEX(Ci,$P354,4)*POWER(Q354,3))</f>
        <v>1910.0182379301491</v>
      </c>
      <c r="S354" s="3">
        <f t="shared" si="90"/>
        <v>1965.1099548339871</v>
      </c>
      <c r="T354" s="3">
        <f t="shared" ca="1" si="91"/>
        <v>-55.091716903838005</v>
      </c>
      <c r="U354" s="3">
        <f t="shared" ca="1" si="99"/>
        <v>55.091716903838005</v>
      </c>
      <c r="W354" s="34">
        <f t="shared" si="92"/>
        <v>12</v>
      </c>
      <c r="X354" s="73" t="b">
        <f>COUNTIF('Power Curve'!$D$2:$D$31,W354)&gt;0</f>
        <v>1</v>
      </c>
      <c r="Y354" s="73" t="b">
        <f t="shared" si="93"/>
        <v>0</v>
      </c>
      <c r="Z354" s="73" t="b">
        <f t="shared" si="100"/>
        <v>1</v>
      </c>
      <c r="AA354" s="34" t="str">
        <f t="shared" si="94"/>
        <v>Outer</v>
      </c>
      <c r="AB354" s="35" t="str">
        <f t="shared" si="101"/>
        <v>1.2-1.3</v>
      </c>
      <c r="AC354" s="36" t="str">
        <f t="shared" si="95"/>
        <v>11-12</v>
      </c>
      <c r="AD354" s="36" t="str">
        <f t="shared" si="96"/>
        <v>Dec</v>
      </c>
      <c r="AE354" s="35" t="str">
        <f t="shared" si="97"/>
        <v>265-275</v>
      </c>
      <c r="AF354" s="36" t="str">
        <f t="shared" si="98"/>
        <v>HWS-LTI</v>
      </c>
    </row>
    <row r="355" spans="5:32" x14ac:dyDescent="0.3">
      <c r="E355" s="12">
        <v>40901.493055555555</v>
      </c>
      <c r="F355" s="16">
        <v>12.06</v>
      </c>
      <c r="G355" s="16">
        <v>1966.479980468753</v>
      </c>
      <c r="H355" s="29">
        <v>1.188740586810523</v>
      </c>
      <c r="I355" s="26">
        <v>267.2</v>
      </c>
      <c r="J355" s="30">
        <v>8.1260364842454386E-2</v>
      </c>
      <c r="K355" s="31">
        <v>0.37313422760541531</v>
      </c>
      <c r="L355" s="108">
        <f ca="1">REWS!R355</f>
        <v>12.020417280971159</v>
      </c>
      <c r="M355" s="22">
        <f t="shared" si="85"/>
        <v>11.939816214137016</v>
      </c>
      <c r="N355" s="22">
        <f t="shared" ca="1" si="86"/>
        <v>11.900627956221578</v>
      </c>
      <c r="O355" s="22">
        <f t="shared" si="87"/>
        <v>1.2033870609553214</v>
      </c>
      <c r="P355" s="81">
        <f t="shared" ca="1" si="88"/>
        <v>12</v>
      </c>
      <c r="Q355" s="22">
        <f t="shared" ca="1" si="89"/>
        <v>0.88644537600020246</v>
      </c>
      <c r="R355" s="3">
        <f ca="1">IF(N355&gt;'Power Curve'!$C$37,0,INDEX(Ci,$P355,1)*POWER(1-Q355,3)+INDEX(Ci,$P355,2)*3*Q355*POWER(1-Q355,2)+INDEX(Ci,$P355,3)*3*POWER(Q355,2)*(1-Q355)+INDEX(Ci,$P355,4)*POWER(Q355,3))</f>
        <v>1908.8218954521624</v>
      </c>
      <c r="S355" s="3">
        <f t="shared" si="90"/>
        <v>1966.479980468753</v>
      </c>
      <c r="T355" s="3">
        <f t="shared" ca="1" si="91"/>
        <v>-57.658085016590576</v>
      </c>
      <c r="U355" s="3">
        <f t="shared" ca="1" si="99"/>
        <v>57.658085016590576</v>
      </c>
      <c r="W355" s="34">
        <f t="shared" si="92"/>
        <v>12</v>
      </c>
      <c r="X355" s="73" t="b">
        <f>COUNTIF('Power Curve'!$D$2:$D$31,W355)&gt;0</f>
        <v>1</v>
      </c>
      <c r="Y355" s="73" t="b">
        <f t="shared" si="93"/>
        <v>0</v>
      </c>
      <c r="Z355" s="73" t="b">
        <f t="shared" si="100"/>
        <v>1</v>
      </c>
      <c r="AA355" s="34" t="str">
        <f t="shared" si="94"/>
        <v>Outer</v>
      </c>
      <c r="AB355" s="35" t="str">
        <f t="shared" si="101"/>
        <v>1.2-1.3</v>
      </c>
      <c r="AC355" s="36" t="str">
        <f t="shared" si="95"/>
        <v>11-12</v>
      </c>
      <c r="AD355" s="36" t="str">
        <f t="shared" si="96"/>
        <v>Dec</v>
      </c>
      <c r="AE355" s="35" t="str">
        <f t="shared" si="97"/>
        <v>265-275</v>
      </c>
      <c r="AF355" s="36" t="str">
        <f t="shared" si="98"/>
        <v>HWS-LTI</v>
      </c>
    </row>
    <row r="356" spans="5:32" x14ac:dyDescent="0.3">
      <c r="E356" s="12">
        <v>40901.5</v>
      </c>
      <c r="F356" s="16">
        <v>12</v>
      </c>
      <c r="G356" s="16">
        <v>1974.529968261721</v>
      </c>
      <c r="H356" s="29">
        <v>1.1888727325977184</v>
      </c>
      <c r="I356" s="26">
        <v>266.39999999999998</v>
      </c>
      <c r="J356" s="30">
        <v>7.8333333333333324E-2</v>
      </c>
      <c r="K356" s="31">
        <v>0.377629607296807</v>
      </c>
      <c r="L356" s="108">
        <f ca="1">REWS!R356</f>
        <v>11.91965540427768</v>
      </c>
      <c r="M356" s="22">
        <f t="shared" si="85"/>
        <v>11.880854353988445</v>
      </c>
      <c r="N356" s="22">
        <f t="shared" ca="1" si="86"/>
        <v>11.801307483996197</v>
      </c>
      <c r="O356" s="22">
        <f t="shared" si="87"/>
        <v>1.1942743154011033</v>
      </c>
      <c r="P356" s="81">
        <f t="shared" ca="1" si="88"/>
        <v>12</v>
      </c>
      <c r="Q356" s="22">
        <f t="shared" ca="1" si="89"/>
        <v>0.79077946228837515</v>
      </c>
      <c r="R356" s="3">
        <f ca="1">IF(N356&gt;'Power Curve'!$C$37,0,INDEX(Ci,$P356,1)*POWER(1-Q356,3)+INDEX(Ci,$P356,2)*3*Q356*POWER(1-Q356,2)+INDEX(Ci,$P356,3)*3*POWER(Q356,2)*(1-Q356)+INDEX(Ci,$P356,4)*POWER(Q356,3))</f>
        <v>1899.6624005126091</v>
      </c>
      <c r="S356" s="3">
        <f t="shared" si="90"/>
        <v>1974.529968261721</v>
      </c>
      <c r="T356" s="3">
        <f t="shared" ca="1" si="91"/>
        <v>-74.867567749111913</v>
      </c>
      <c r="U356" s="3">
        <f t="shared" ca="1" si="99"/>
        <v>74.867567749111913</v>
      </c>
      <c r="W356" s="34">
        <f t="shared" si="92"/>
        <v>12</v>
      </c>
      <c r="X356" s="73" t="b">
        <f>COUNTIF('Power Curve'!$D$2:$D$31,W356)&gt;0</f>
        <v>1</v>
      </c>
      <c r="Y356" s="73" t="b">
        <f t="shared" si="93"/>
        <v>0</v>
      </c>
      <c r="Z356" s="73" t="b">
        <f t="shared" si="100"/>
        <v>1</v>
      </c>
      <c r="AA356" s="34" t="str">
        <f t="shared" si="94"/>
        <v>Outer</v>
      </c>
      <c r="AB356" s="35" t="str">
        <f t="shared" si="101"/>
        <v>1.1-1.2</v>
      </c>
      <c r="AC356" s="36" t="str">
        <f t="shared" si="95"/>
        <v>12-13</v>
      </c>
      <c r="AD356" s="36" t="str">
        <f t="shared" si="96"/>
        <v>Dec</v>
      </c>
      <c r="AE356" s="35" t="str">
        <f t="shared" si="97"/>
        <v>265-275</v>
      </c>
      <c r="AF356" s="36" t="str">
        <f t="shared" si="98"/>
        <v>HWS-LTI</v>
      </c>
    </row>
    <row r="357" spans="5:32" x14ac:dyDescent="0.3">
      <c r="E357" s="12">
        <v>40901.506944444445</v>
      </c>
      <c r="F357" s="16">
        <v>12.25</v>
      </c>
      <c r="G357" s="16">
        <v>1986.2099914550811</v>
      </c>
      <c r="H357" s="29">
        <v>1.1893575196653643</v>
      </c>
      <c r="I357" s="26">
        <v>267.60000000000002</v>
      </c>
      <c r="J357" s="30">
        <v>9.2244897959183669E-2</v>
      </c>
      <c r="K357" s="31">
        <v>0.44519835236849625</v>
      </c>
      <c r="L357" s="108">
        <f ca="1">REWS!R357</f>
        <v>12.088095676761009</v>
      </c>
      <c r="M357" s="22">
        <f t="shared" si="85"/>
        <v>12.130020459251678</v>
      </c>
      <c r="N357" s="22">
        <f t="shared" ca="1" si="86"/>
        <v>11.969701867143087</v>
      </c>
      <c r="O357" s="22">
        <f t="shared" si="87"/>
        <v>1.2327837401763391</v>
      </c>
      <c r="P357" s="81">
        <f t="shared" ca="1" si="88"/>
        <v>12</v>
      </c>
      <c r="Q357" s="22">
        <f t="shared" ca="1" si="89"/>
        <v>0.95297766943272211</v>
      </c>
      <c r="R357" s="3">
        <f ca="1">IF(N357&gt;'Power Curve'!$C$37,0,INDEX(Ci,$P357,1)*POWER(1-Q357,3)+INDEX(Ci,$P357,2)*3*Q357*POWER(1-Q357,2)+INDEX(Ci,$P357,3)*3*POWER(Q357,2)*(1-Q357)+INDEX(Ci,$P357,4)*POWER(Q357,3))</f>
        <v>1914.0522898455893</v>
      </c>
      <c r="S357" s="3">
        <f t="shared" si="90"/>
        <v>1986.2099914550811</v>
      </c>
      <c r="T357" s="3">
        <f t="shared" ca="1" si="91"/>
        <v>-72.157701609491824</v>
      </c>
      <c r="U357" s="3">
        <f t="shared" ca="1" si="99"/>
        <v>72.157701609491824</v>
      </c>
      <c r="W357" s="34">
        <f t="shared" si="92"/>
        <v>12</v>
      </c>
      <c r="X357" s="73" t="b">
        <f>COUNTIF('Power Curve'!$D$2:$D$31,W357)&gt;0</f>
        <v>1</v>
      </c>
      <c r="Y357" s="73" t="b">
        <f t="shared" si="93"/>
        <v>0</v>
      </c>
      <c r="Z357" s="73" t="b">
        <f t="shared" si="100"/>
        <v>1</v>
      </c>
      <c r="AA357" s="34" t="str">
        <f t="shared" si="94"/>
        <v>Outer</v>
      </c>
      <c r="AB357" s="35" t="str">
        <f t="shared" si="101"/>
        <v>1.2-1.3</v>
      </c>
      <c r="AC357" s="36" t="str">
        <f t="shared" si="95"/>
        <v>12-13</v>
      </c>
      <c r="AD357" s="36" t="str">
        <f t="shared" si="96"/>
        <v>Dec</v>
      </c>
      <c r="AE357" s="35" t="str">
        <f t="shared" si="97"/>
        <v>265-275</v>
      </c>
      <c r="AF357" s="36" t="str">
        <f t="shared" si="98"/>
        <v>HWS-LTI</v>
      </c>
    </row>
    <row r="358" spans="5:32" x14ac:dyDescent="0.3">
      <c r="E358" s="12">
        <v>40901.513888888891</v>
      </c>
      <c r="F358" s="16">
        <v>9.5399999999999991</v>
      </c>
      <c r="G358" s="16">
        <v>1411.6099395751951</v>
      </c>
      <c r="H358" s="29">
        <v>1.1906791592093506</v>
      </c>
      <c r="I358" s="26">
        <v>265.60000000000002</v>
      </c>
      <c r="J358" s="30">
        <v>0.20335429769392036</v>
      </c>
      <c r="K358" s="31">
        <v>0.32966628905138951</v>
      </c>
      <c r="L358" s="108">
        <f ca="1">REWS!R358</f>
        <v>9.5270694294419993</v>
      </c>
      <c r="M358" s="22">
        <f t="shared" si="85"/>
        <v>9.450060650972409</v>
      </c>
      <c r="N358" s="22">
        <f t="shared" ca="1" si="86"/>
        <v>9.4372519847224332</v>
      </c>
      <c r="O358" s="22">
        <f t="shared" si="87"/>
        <v>0.81858731274269869</v>
      </c>
      <c r="P358" s="81">
        <f t="shared" ca="1" si="88"/>
        <v>10</v>
      </c>
      <c r="Q358" s="22">
        <f t="shared" ca="1" si="89"/>
        <v>0.45505791853261079</v>
      </c>
      <c r="R358" s="3">
        <f ca="1">IF(N358&gt;'Power Curve'!$C$37,0,INDEX(Ci,$P358,1)*POWER(1-Q358,3)+INDEX(Ci,$P358,2)*3*Q358*POWER(1-Q358,2)+INDEX(Ci,$P358,3)*3*POWER(Q358,2)*(1-Q358)+INDEX(Ci,$P358,4)*POWER(Q358,3))</f>
        <v>1348.2064018202536</v>
      </c>
      <c r="S358" s="3">
        <f t="shared" si="90"/>
        <v>1411.6099395751951</v>
      </c>
      <c r="T358" s="3">
        <f t="shared" ca="1" si="91"/>
        <v>-63.403537754941453</v>
      </c>
      <c r="U358" s="3">
        <f t="shared" ca="1" si="99"/>
        <v>63.403537754941453</v>
      </c>
      <c r="W358" s="34">
        <f t="shared" si="92"/>
        <v>9</v>
      </c>
      <c r="X358" s="73" t="b">
        <f>COUNTIF('Power Curve'!$D$2:$D$31,W358)&gt;0</f>
        <v>1</v>
      </c>
      <c r="Y358" s="73" t="b">
        <f t="shared" si="93"/>
        <v>0</v>
      </c>
      <c r="Z358" s="73" t="b">
        <f t="shared" si="100"/>
        <v>1</v>
      </c>
      <c r="AA358" s="34" t="str">
        <f t="shared" si="94"/>
        <v>Outer</v>
      </c>
      <c r="AB358" s="35" t="str">
        <f t="shared" si="101"/>
        <v>0.8-0.9</v>
      </c>
      <c r="AC358" s="36" t="str">
        <f t="shared" si="95"/>
        <v>12-13</v>
      </c>
      <c r="AD358" s="36" t="str">
        <f t="shared" si="96"/>
        <v>Dec</v>
      </c>
      <c r="AE358" s="35" t="str">
        <f t="shared" si="97"/>
        <v>265-275</v>
      </c>
      <c r="AF358" s="36" t="str">
        <f t="shared" si="98"/>
        <v>HWS-HTI</v>
      </c>
    </row>
    <row r="359" spans="5:32" x14ac:dyDescent="0.3">
      <c r="E359" s="12">
        <v>40901.527777777781</v>
      </c>
      <c r="F359" s="16">
        <v>8.48</v>
      </c>
      <c r="G359" s="16">
        <v>1061.450019836426</v>
      </c>
      <c r="H359" s="29">
        <v>1.1921514589044411</v>
      </c>
      <c r="I359" s="26">
        <v>269.10000000000002</v>
      </c>
      <c r="J359" s="30">
        <v>0.15566037735849056</v>
      </c>
      <c r="K359" s="31">
        <v>0.51947944324281126</v>
      </c>
      <c r="L359" s="108">
        <f ca="1">REWS!R359</f>
        <v>8.5229621548794121</v>
      </c>
      <c r="M359" s="22">
        <f t="shared" si="85"/>
        <v>8.403514766704653</v>
      </c>
      <c r="N359" s="22">
        <f t="shared" ca="1" si="86"/>
        <v>8.4460894250700527</v>
      </c>
      <c r="O359" s="22">
        <f t="shared" si="87"/>
        <v>0.65684027270503198</v>
      </c>
      <c r="P359" s="81">
        <f t="shared" ca="1" si="88"/>
        <v>9</v>
      </c>
      <c r="Q359" s="22">
        <f t="shared" ca="1" si="89"/>
        <v>0.4372061828694187</v>
      </c>
      <c r="R359" s="3">
        <f ca="1">IF(N359&gt;'Power Curve'!$C$37,0,INDEX(Ci,$P359,1)*POWER(1-Q359,3)+INDEX(Ci,$P359,2)*3*Q359*POWER(1-Q359,2)+INDEX(Ci,$P359,3)*3*POWER(Q359,2)*(1-Q359)+INDEX(Ci,$P359,4)*POWER(Q359,3))</f>
        <v>1015.7713887916806</v>
      </c>
      <c r="S359" s="3">
        <f t="shared" si="90"/>
        <v>1061.450019836426</v>
      </c>
      <c r="T359" s="3">
        <f t="shared" ca="1" si="91"/>
        <v>-45.67863104474543</v>
      </c>
      <c r="U359" s="3">
        <f t="shared" ca="1" si="99"/>
        <v>45.67863104474543</v>
      </c>
      <c r="W359" s="34">
        <f t="shared" si="92"/>
        <v>8</v>
      </c>
      <c r="X359" s="73" t="b">
        <f>COUNTIF('Power Curve'!$D$2:$D$31,W359)&gt;0</f>
        <v>1</v>
      </c>
      <c r="Y359" s="73" t="b">
        <f t="shared" si="93"/>
        <v>0</v>
      </c>
      <c r="Z359" s="73" t="b">
        <f t="shared" si="100"/>
        <v>1</v>
      </c>
      <c r="AA359" s="34" t="str">
        <f t="shared" si="94"/>
        <v>Outer</v>
      </c>
      <c r="AB359" s="35" t="str">
        <f t="shared" si="101"/>
        <v>0.6-0.7</v>
      </c>
      <c r="AC359" s="36" t="str">
        <f t="shared" si="95"/>
        <v>12-13</v>
      </c>
      <c r="AD359" s="36" t="str">
        <f t="shared" si="96"/>
        <v>Dec</v>
      </c>
      <c r="AE359" s="35" t="str">
        <f t="shared" si="97"/>
        <v>265-275</v>
      </c>
      <c r="AF359" s="36" t="str">
        <f t="shared" si="98"/>
        <v>HWS-HTI</v>
      </c>
    </row>
    <row r="360" spans="5:32" x14ac:dyDescent="0.3">
      <c r="E360" s="12">
        <v>40901.534722222219</v>
      </c>
      <c r="F360" s="16">
        <v>10.220000000000001</v>
      </c>
      <c r="G360" s="16">
        <v>1637.220031738281</v>
      </c>
      <c r="H360" s="29">
        <v>1.1907233123603786</v>
      </c>
      <c r="I360" s="26">
        <v>271.3</v>
      </c>
      <c r="J360" s="30">
        <v>0.12524461839530332</v>
      </c>
      <c r="K360" s="31">
        <v>0.44059159624510791</v>
      </c>
      <c r="L360" s="108">
        <f ca="1">REWS!R360</f>
        <v>10.238004457987579</v>
      </c>
      <c r="M360" s="22">
        <f t="shared" si="85"/>
        <v>10.123775014373006</v>
      </c>
      <c r="N360" s="22">
        <f t="shared" ca="1" si="86"/>
        <v>10.141609953895703</v>
      </c>
      <c r="O360" s="22">
        <f t="shared" si="87"/>
        <v>0.92271203937821755</v>
      </c>
      <c r="P360" s="81">
        <f t="shared" ca="1" si="88"/>
        <v>11</v>
      </c>
      <c r="Q360" s="22">
        <f t="shared" ca="1" si="89"/>
        <v>0.18602780057844015</v>
      </c>
      <c r="R360" s="3">
        <f ca="1">IF(N360&gt;'Power Curve'!$C$37,0,INDEX(Ci,$P360,1)*POWER(1-Q360,3)+INDEX(Ci,$P360,2)*3*Q360*POWER(1-Q360,2)+INDEX(Ci,$P360,3)*3*POWER(Q360,2)*(1-Q360)+INDEX(Ci,$P360,4)*POWER(Q360,3))</f>
        <v>1573.9046961984504</v>
      </c>
      <c r="S360" s="3">
        <f t="shared" si="90"/>
        <v>1637.220031738281</v>
      </c>
      <c r="T360" s="3">
        <f t="shared" ca="1" si="91"/>
        <v>-63.315335539830585</v>
      </c>
      <c r="U360" s="3">
        <f t="shared" ca="1" si="99"/>
        <v>63.315335539830585</v>
      </c>
      <c r="W360" s="34">
        <f t="shared" si="92"/>
        <v>10</v>
      </c>
      <c r="X360" s="73" t="b">
        <f>COUNTIF('Power Curve'!$D$2:$D$31,W360)&gt;0</f>
        <v>1</v>
      </c>
      <c r="Y360" s="73" t="b">
        <f t="shared" si="93"/>
        <v>0</v>
      </c>
      <c r="Z360" s="73" t="b">
        <f t="shared" si="100"/>
        <v>1</v>
      </c>
      <c r="AA360" s="34" t="str">
        <f t="shared" si="94"/>
        <v>Outer</v>
      </c>
      <c r="AB360" s="35" t="str">
        <f t="shared" si="101"/>
        <v>0.9-1.0</v>
      </c>
      <c r="AC360" s="36" t="str">
        <f t="shared" si="95"/>
        <v>12-13</v>
      </c>
      <c r="AD360" s="36" t="str">
        <f t="shared" si="96"/>
        <v>Dec</v>
      </c>
      <c r="AE360" s="35" t="str">
        <f t="shared" si="97"/>
        <v>265-275</v>
      </c>
      <c r="AF360" s="36" t="str">
        <f t="shared" si="98"/>
        <v>Inner-TI</v>
      </c>
    </row>
    <row r="361" spans="5:32" x14ac:dyDescent="0.3">
      <c r="E361" s="12">
        <v>40901.541666666664</v>
      </c>
      <c r="F361" s="16">
        <v>9.32</v>
      </c>
      <c r="G361" s="16">
        <v>1380.129997253418</v>
      </c>
      <c r="H361" s="29">
        <v>1.1905164976848879</v>
      </c>
      <c r="I361" s="26">
        <v>271.39999999999998</v>
      </c>
      <c r="J361" s="30">
        <v>8.6909871244635201E-2</v>
      </c>
      <c r="K361" s="31">
        <v>0.39868367224639167</v>
      </c>
      <c r="L361" s="108">
        <f ca="1">REWS!R361</f>
        <v>9.3112616946323925</v>
      </c>
      <c r="M361" s="22">
        <f t="shared" si="85"/>
        <v>9.231714296871635</v>
      </c>
      <c r="N361" s="22">
        <f t="shared" ca="1" si="86"/>
        <v>9.2230587669797277</v>
      </c>
      <c r="O361" s="22">
        <f t="shared" si="87"/>
        <v>0.78484117985954582</v>
      </c>
      <c r="P361" s="81">
        <f t="shared" ca="1" si="88"/>
        <v>10</v>
      </c>
      <c r="Q361" s="22">
        <f t="shared" ca="1" si="89"/>
        <v>0.22738440837028018</v>
      </c>
      <c r="R361" s="3">
        <f ca="1">IF(N361&gt;'Power Curve'!$C$37,0,INDEX(Ci,$P361,1)*POWER(1-Q361,3)+INDEX(Ci,$P361,2)*3*Q361*POWER(1-Q361,2)+INDEX(Ci,$P361,3)*3*POWER(Q361,2)*(1-Q361)+INDEX(Ci,$P361,4)*POWER(Q361,3))</f>
        <v>1271.6318453623212</v>
      </c>
      <c r="S361" s="3">
        <f t="shared" si="90"/>
        <v>1380.129997253418</v>
      </c>
      <c r="T361" s="3">
        <f t="shared" ca="1" si="91"/>
        <v>-108.49815189109677</v>
      </c>
      <c r="U361" s="3">
        <f t="shared" ca="1" si="99"/>
        <v>108.49815189109677</v>
      </c>
      <c r="W361" s="34">
        <f t="shared" si="92"/>
        <v>9</v>
      </c>
      <c r="X361" s="73" t="b">
        <f>COUNTIF('Power Curve'!$D$2:$D$31,W361)&gt;0</f>
        <v>1</v>
      </c>
      <c r="Y361" s="73" t="b">
        <f t="shared" si="93"/>
        <v>0</v>
      </c>
      <c r="Z361" s="73" t="b">
        <f t="shared" si="100"/>
        <v>1</v>
      </c>
      <c r="AA361" s="34" t="str">
        <f t="shared" si="94"/>
        <v>Outer</v>
      </c>
      <c r="AB361" s="35" t="str">
        <f t="shared" si="101"/>
        <v>0.7-0.8</v>
      </c>
      <c r="AC361" s="36" t="str">
        <f t="shared" si="95"/>
        <v>13-14</v>
      </c>
      <c r="AD361" s="36" t="str">
        <f t="shared" si="96"/>
        <v>Dec</v>
      </c>
      <c r="AE361" s="35" t="str">
        <f t="shared" si="97"/>
        <v>265-275</v>
      </c>
      <c r="AF361" s="36" t="str">
        <f t="shared" si="98"/>
        <v>HWS-LTI</v>
      </c>
    </row>
    <row r="362" spans="5:32" x14ac:dyDescent="0.3">
      <c r="E362" s="12">
        <v>40901.6875</v>
      </c>
      <c r="F362" s="16">
        <v>8.0299999999999994</v>
      </c>
      <c r="G362" s="16">
        <v>967.0800170898442</v>
      </c>
      <c r="H362" s="29">
        <v>1.1991180111090329</v>
      </c>
      <c r="I362" s="26">
        <v>209.4</v>
      </c>
      <c r="J362" s="30">
        <v>0.12951432129514323</v>
      </c>
      <c r="K362" s="31">
        <v>0.44405252657761141</v>
      </c>
      <c r="L362" s="108">
        <f ca="1">REWS!R362</f>
        <v>8.2141488242791532</v>
      </c>
      <c r="M362" s="22">
        <f t="shared" si="85"/>
        <v>7.9730439449892101</v>
      </c>
      <c r="N362" s="22">
        <f t="shared" ca="1" si="86"/>
        <v>8.1558866185129695</v>
      </c>
      <c r="O362" s="22">
        <f t="shared" si="87"/>
        <v>0.59030961955190087</v>
      </c>
      <c r="P362" s="81">
        <f t="shared" ca="1" si="88"/>
        <v>9</v>
      </c>
      <c r="Q362" s="22">
        <f t="shared" ca="1" si="89"/>
        <v>0.14713444164662526</v>
      </c>
      <c r="R362" s="3">
        <f ca="1">IF(N362&gt;'Power Curve'!$C$37,0,INDEX(Ci,$P362,1)*POWER(1-Q362,3)+INDEX(Ci,$P362,2)*3*Q362*POWER(1-Q362,2)+INDEX(Ci,$P362,3)*3*POWER(Q362,2)*(1-Q362)+INDEX(Ci,$P362,4)*POWER(Q362,3))</f>
        <v>925.26058724732479</v>
      </c>
      <c r="S362" s="3">
        <f t="shared" si="90"/>
        <v>967.0800170898442</v>
      </c>
      <c r="T362" s="3">
        <f t="shared" ca="1" si="91"/>
        <v>-41.819429842519412</v>
      </c>
      <c r="U362" s="3">
        <f t="shared" ca="1" si="99"/>
        <v>41.819429842519412</v>
      </c>
      <c r="W362" s="34">
        <f t="shared" si="92"/>
        <v>8</v>
      </c>
      <c r="X362" s="73" t="b">
        <f>COUNTIF('Power Curve'!$D$2:$D$31,W362)&gt;0</f>
        <v>1</v>
      </c>
      <c r="Y362" s="73" t="b">
        <f t="shared" si="93"/>
        <v>0</v>
      </c>
      <c r="Z362" s="73" t="b">
        <f t="shared" si="100"/>
        <v>1</v>
      </c>
      <c r="AA362" s="34" t="str">
        <f t="shared" si="94"/>
        <v>Outer</v>
      </c>
      <c r="AB362" s="35" t="str">
        <f t="shared" si="101"/>
        <v>0.5-0.6</v>
      </c>
      <c r="AC362" s="36" t="str">
        <f t="shared" si="95"/>
        <v>16-17</v>
      </c>
      <c r="AD362" s="36" t="str">
        <f t="shared" si="96"/>
        <v>Dec</v>
      </c>
      <c r="AE362" s="35" t="str">
        <f t="shared" si="97"/>
        <v>205-215</v>
      </c>
      <c r="AF362" s="36" t="str">
        <f t="shared" si="98"/>
        <v>Inner-TI</v>
      </c>
    </row>
    <row r="363" spans="5:32" x14ac:dyDescent="0.3">
      <c r="E363" s="12">
        <v>40901.756944444445</v>
      </c>
      <c r="F363" s="16">
        <v>8.01</v>
      </c>
      <c r="G363" s="16">
        <v>899.52999114990212</v>
      </c>
      <c r="H363" s="29">
        <v>1.1957909391786115</v>
      </c>
      <c r="I363" s="26">
        <v>206.1</v>
      </c>
      <c r="J363" s="30">
        <v>0.13982521847690388</v>
      </c>
      <c r="K363" s="31">
        <v>0.41672235387628115</v>
      </c>
      <c r="L363" s="108">
        <f ca="1">REWS!R363</f>
        <v>8.3055166598047183</v>
      </c>
      <c r="M363" s="22">
        <f t="shared" si="85"/>
        <v>7.9458233552271791</v>
      </c>
      <c r="N363" s="22">
        <f t="shared" ca="1" si="86"/>
        <v>8.2389723161928536</v>
      </c>
      <c r="O363" s="22">
        <f t="shared" si="87"/>
        <v>0.58610258965643791</v>
      </c>
      <c r="P363" s="81">
        <f t="shared" ca="1" si="88"/>
        <v>9</v>
      </c>
      <c r="Q363" s="22">
        <f t="shared" ca="1" si="89"/>
        <v>0.23018261503489315</v>
      </c>
      <c r="R363" s="3">
        <f ca="1">IF(N363&gt;'Power Curve'!$C$37,0,INDEX(Ci,$P363,1)*POWER(1-Q363,3)+INDEX(Ci,$P363,2)*3*Q363*POWER(1-Q363,2)+INDEX(Ci,$P363,3)*3*POWER(Q363,2)*(1-Q363)+INDEX(Ci,$P363,4)*POWER(Q363,3))</f>
        <v>950.83033631933904</v>
      </c>
      <c r="S363" s="3">
        <f t="shared" si="90"/>
        <v>899.52999114990212</v>
      </c>
      <c r="T363" s="3">
        <f t="shared" ca="1" si="91"/>
        <v>51.300345169436923</v>
      </c>
      <c r="U363" s="3">
        <f t="shared" ca="1" si="99"/>
        <v>51.300345169436923</v>
      </c>
      <c r="W363" s="34">
        <f t="shared" si="92"/>
        <v>8</v>
      </c>
      <c r="X363" s="73" t="b">
        <f>COUNTIF('Power Curve'!$D$2:$D$31,W363)&gt;0</f>
        <v>1</v>
      </c>
      <c r="Y363" s="73" t="b">
        <f t="shared" si="93"/>
        <v>0</v>
      </c>
      <c r="Z363" s="73" t="b">
        <f t="shared" si="100"/>
        <v>1</v>
      </c>
      <c r="AA363" s="34" t="str">
        <f t="shared" si="94"/>
        <v>Outer</v>
      </c>
      <c r="AB363" s="35" t="str">
        <f t="shared" si="101"/>
        <v>0.5-0.6</v>
      </c>
      <c r="AC363" s="36" t="str">
        <f t="shared" si="95"/>
        <v>18-19</v>
      </c>
      <c r="AD363" s="36" t="str">
        <f t="shared" si="96"/>
        <v>Dec</v>
      </c>
      <c r="AE363" s="35" t="str">
        <f t="shared" si="97"/>
        <v>205-215</v>
      </c>
      <c r="AF363" s="36" t="str">
        <f t="shared" si="98"/>
        <v>Inner-TI</v>
      </c>
    </row>
    <row r="364" spans="5:32" x14ac:dyDescent="0.3">
      <c r="E364" s="12">
        <v>40901.763888888891</v>
      </c>
      <c r="F364" s="16">
        <v>8.93</v>
      </c>
      <c r="G364" s="16">
        <v>1131.3399810791016</v>
      </c>
      <c r="H364" s="29">
        <v>1.1965358308833949</v>
      </c>
      <c r="I364" s="26">
        <v>203</v>
      </c>
      <c r="J364" s="30">
        <v>0.12206047032474805</v>
      </c>
      <c r="K364" s="31">
        <v>0.45895251526440911</v>
      </c>
      <c r="L364" s="108">
        <f ca="1">REWS!R364</f>
        <v>8.8143860484383545</v>
      </c>
      <c r="M364" s="22">
        <f t="shared" si="85"/>
        <v>8.8602912659132116</v>
      </c>
      <c r="N364" s="22">
        <f t="shared" ca="1" si="86"/>
        <v>8.7455798117990611</v>
      </c>
      <c r="O364" s="22">
        <f t="shared" si="87"/>
        <v>0.72743655311317257</v>
      </c>
      <c r="P364" s="81">
        <f t="shared" ca="1" si="88"/>
        <v>9</v>
      </c>
      <c r="Q364" s="22">
        <f t="shared" ca="1" si="89"/>
        <v>0.73656130968099598</v>
      </c>
      <c r="R364" s="3">
        <f ca="1">IF(N364&gt;'Power Curve'!$C$37,0,INDEX(Ci,$P364,1)*POWER(1-Q364,3)+INDEX(Ci,$P364,2)*3*Q364*POWER(1-Q364,2)+INDEX(Ci,$P364,3)*3*POWER(Q364,2)*(1-Q364)+INDEX(Ci,$P364,4)*POWER(Q364,3))</f>
        <v>1112.0596539486212</v>
      </c>
      <c r="S364" s="3">
        <f t="shared" si="90"/>
        <v>1131.3399810791016</v>
      </c>
      <c r="T364" s="3">
        <f t="shared" ca="1" si="91"/>
        <v>-19.280327130480373</v>
      </c>
      <c r="U364" s="3">
        <f t="shared" ca="1" si="99"/>
        <v>19.280327130480373</v>
      </c>
      <c r="W364" s="34">
        <f t="shared" si="92"/>
        <v>9</v>
      </c>
      <c r="X364" s="73" t="b">
        <f>COUNTIF('Power Curve'!$D$2:$D$31,W364)&gt;0</f>
        <v>1</v>
      </c>
      <c r="Y364" s="73" t="b">
        <f t="shared" si="93"/>
        <v>0</v>
      </c>
      <c r="Z364" s="73" t="b">
        <f t="shared" si="100"/>
        <v>1</v>
      </c>
      <c r="AA364" s="34" t="str">
        <f t="shared" si="94"/>
        <v>Outer</v>
      </c>
      <c r="AB364" s="35" t="str">
        <f t="shared" si="101"/>
        <v>0.7-0.8</v>
      </c>
      <c r="AC364" s="36" t="str">
        <f t="shared" si="95"/>
        <v>18-19</v>
      </c>
      <c r="AD364" s="36" t="str">
        <f t="shared" si="96"/>
        <v>Dec</v>
      </c>
      <c r="AE364" s="35" t="str">
        <f t="shared" si="97"/>
        <v>195-205</v>
      </c>
      <c r="AF364" s="36" t="str">
        <f t="shared" si="98"/>
        <v>Inner-TI</v>
      </c>
    </row>
    <row r="365" spans="5:32" x14ac:dyDescent="0.3">
      <c r="E365" s="12">
        <v>40901.777777777781</v>
      </c>
      <c r="F365" s="16">
        <v>12.06</v>
      </c>
      <c r="G365" s="16">
        <v>1409.4000549316429</v>
      </c>
      <c r="H365" s="29">
        <v>1.1951741953326416</v>
      </c>
      <c r="I365" s="26">
        <v>202.3</v>
      </c>
      <c r="J365" s="30">
        <v>4.0630182421227193E-2</v>
      </c>
      <c r="K365" s="31">
        <v>0.48881096370665544</v>
      </c>
      <c r="L365" s="108">
        <f ca="1">REWS!R365</f>
        <v>11.582299834254204</v>
      </c>
      <c r="M365" s="22">
        <f t="shared" si="85"/>
        <v>11.961317383809133</v>
      </c>
      <c r="N365" s="22">
        <f t="shared" ca="1" si="86"/>
        <v>11.487526065667865</v>
      </c>
      <c r="O365" s="22">
        <f t="shared" si="87"/>
        <v>1.2067101360388814</v>
      </c>
      <c r="P365" s="81">
        <f t="shared" ca="1" si="88"/>
        <v>12</v>
      </c>
      <c r="Q365" s="22">
        <f t="shared" ca="1" si="89"/>
        <v>0.48854382629527521</v>
      </c>
      <c r="R365" s="3">
        <f ca="1">IF(N365&gt;'Power Curve'!$C$37,0,INDEX(Ci,$P365,1)*POWER(1-Q365,3)+INDEX(Ci,$P365,2)*3*Q365*POWER(1-Q365,2)+INDEX(Ci,$P365,3)*3*POWER(Q365,2)*(1-Q365)+INDEX(Ci,$P365,4)*POWER(Q365,3))</f>
        <v>1860.2141280259652</v>
      </c>
      <c r="S365" s="3">
        <f t="shared" si="90"/>
        <v>1409.4000549316429</v>
      </c>
      <c r="T365" s="3">
        <f t="shared" ca="1" si="91"/>
        <v>450.81407309432234</v>
      </c>
      <c r="U365" s="3">
        <f t="shared" ca="1" si="99"/>
        <v>450.81407309432234</v>
      </c>
      <c r="W365" s="34">
        <f t="shared" si="92"/>
        <v>12</v>
      </c>
      <c r="X365" s="73" t="b">
        <f>COUNTIF('Power Curve'!$D$2:$D$31,W365)&gt;0</f>
        <v>1</v>
      </c>
      <c r="Y365" s="73" t="b">
        <f t="shared" si="93"/>
        <v>0</v>
      </c>
      <c r="Z365" s="73" t="b">
        <f t="shared" si="100"/>
        <v>1</v>
      </c>
      <c r="AA365" s="34" t="str">
        <f t="shared" si="94"/>
        <v>Outer</v>
      </c>
      <c r="AB365" s="35" t="str">
        <f t="shared" si="101"/>
        <v>1.2-1.3</v>
      </c>
      <c r="AC365" s="36" t="str">
        <f t="shared" si="95"/>
        <v>18-19</v>
      </c>
      <c r="AD365" s="36" t="str">
        <f t="shared" si="96"/>
        <v>Dec</v>
      </c>
      <c r="AE365" s="35" t="str">
        <f t="shared" si="97"/>
        <v>195-205</v>
      </c>
      <c r="AF365" s="36" t="str">
        <f t="shared" si="98"/>
        <v>HWS-LTI</v>
      </c>
    </row>
    <row r="366" spans="5:32" x14ac:dyDescent="0.3">
      <c r="E366" s="12">
        <v>40901.8125</v>
      </c>
      <c r="F366" s="16">
        <v>13.26</v>
      </c>
      <c r="G366" s="16">
        <v>1956.3500061035129</v>
      </c>
      <c r="H366" s="29">
        <v>1.1919509260264689</v>
      </c>
      <c r="I366" s="26">
        <v>201.1</v>
      </c>
      <c r="J366" s="30">
        <v>8.3710407239819012E-2</v>
      </c>
      <c r="K366" s="31">
        <v>0.47636590260306322</v>
      </c>
      <c r="L366" s="108">
        <f ca="1">REWS!R366</f>
        <v>13.044995441971155</v>
      </c>
      <c r="M366" s="22">
        <f t="shared" si="85"/>
        <v>13.139664800518451</v>
      </c>
      <c r="N366" s="22">
        <f t="shared" ca="1" si="86"/>
        <v>12.926611420195478</v>
      </c>
      <c r="O366" s="22">
        <f t="shared" si="87"/>
        <v>1.3888275277881381</v>
      </c>
      <c r="P366" s="81">
        <f t="shared" ca="1" si="88"/>
        <v>13</v>
      </c>
      <c r="Q366" s="22">
        <f t="shared" ca="1" si="89"/>
        <v>0.9348656673405924</v>
      </c>
      <c r="R366" s="3">
        <f ca="1">IF(N366&gt;'Power Curve'!$C$37,0,INDEX(Ci,$P366,1)*POWER(1-Q366,3)+INDEX(Ci,$P366,2)*3*Q366*POWER(1-Q366,2)+INDEX(Ci,$P366,3)*3*POWER(Q366,2)*(1-Q366)+INDEX(Ci,$P366,4)*POWER(Q366,3))</f>
        <v>1951.4157821345157</v>
      </c>
      <c r="S366" s="3">
        <f t="shared" si="90"/>
        <v>1956.3500061035129</v>
      </c>
      <c r="T366" s="3">
        <f t="shared" ca="1" si="91"/>
        <v>-4.9342239689972303</v>
      </c>
      <c r="U366" s="3">
        <f t="shared" ca="1" si="99"/>
        <v>4.9342239689972303</v>
      </c>
      <c r="W366" s="34">
        <f t="shared" si="92"/>
        <v>13</v>
      </c>
      <c r="X366" s="73" t="b">
        <f>COUNTIF('Power Curve'!$D$2:$D$31,W366)&gt;0</f>
        <v>1</v>
      </c>
      <c r="Y366" s="73" t="b">
        <f t="shared" si="93"/>
        <v>0</v>
      </c>
      <c r="Z366" s="73" t="b">
        <f t="shared" si="100"/>
        <v>1</v>
      </c>
      <c r="AA366" s="34" t="str">
        <f t="shared" si="94"/>
        <v>Outer</v>
      </c>
      <c r="AB366" s="35" t="str">
        <f t="shared" si="101"/>
        <v>1.3-1.4</v>
      </c>
      <c r="AC366" s="36" t="str">
        <f t="shared" si="95"/>
        <v>19-20</v>
      </c>
      <c r="AD366" s="36" t="str">
        <f t="shared" si="96"/>
        <v>Dec</v>
      </c>
      <c r="AE366" s="35" t="str">
        <f t="shared" si="97"/>
        <v>195-205</v>
      </c>
      <c r="AF366" s="36" t="str">
        <f t="shared" si="98"/>
        <v>HWS-LTI</v>
      </c>
    </row>
    <row r="367" spans="5:32" x14ac:dyDescent="0.3">
      <c r="E367" s="12">
        <v>40901.819444444445</v>
      </c>
      <c r="F367" s="16">
        <v>11.71</v>
      </c>
      <c r="G367" s="16">
        <v>1596.9400482177759</v>
      </c>
      <c r="H367" s="29">
        <v>1.194138321161307</v>
      </c>
      <c r="I367" s="26">
        <v>201.3</v>
      </c>
      <c r="J367" s="30">
        <v>6.6609735269000853E-2</v>
      </c>
      <c r="K367" s="31">
        <v>0.42012821756588381</v>
      </c>
      <c r="L367" s="108">
        <f ca="1">REWS!R367</f>
        <v>11.630750718188878</v>
      </c>
      <c r="M367" s="22">
        <f t="shared" si="85"/>
        <v>11.610824946247552</v>
      </c>
      <c r="N367" s="22">
        <f t="shared" ca="1" si="86"/>
        <v>11.532246847338518</v>
      </c>
      <c r="O367" s="22">
        <f t="shared" si="87"/>
        <v>1.1525403999734267</v>
      </c>
      <c r="P367" s="81">
        <f t="shared" ca="1" si="88"/>
        <v>12</v>
      </c>
      <c r="Q367" s="22">
        <f t="shared" ca="1" si="89"/>
        <v>0.53161907900573202</v>
      </c>
      <c r="R367" s="3">
        <f ca="1">IF(N367&gt;'Power Curve'!$C$37,0,INDEX(Ci,$P367,1)*POWER(1-Q367,3)+INDEX(Ci,$P367,2)*3*Q367*POWER(1-Q367,2)+INDEX(Ci,$P367,3)*3*POWER(Q367,2)*(1-Q367)+INDEX(Ci,$P367,4)*POWER(Q367,3))</f>
        <v>1866.6567431138674</v>
      </c>
      <c r="S367" s="3">
        <f t="shared" si="90"/>
        <v>1596.9400482177759</v>
      </c>
      <c r="T367" s="3">
        <f t="shared" ca="1" si="91"/>
        <v>269.71669489609144</v>
      </c>
      <c r="U367" s="3">
        <f t="shared" ca="1" si="99"/>
        <v>269.71669489609144</v>
      </c>
      <c r="W367" s="34">
        <f t="shared" si="92"/>
        <v>12</v>
      </c>
      <c r="X367" s="73" t="b">
        <f>COUNTIF('Power Curve'!$D$2:$D$31,W367)&gt;0</f>
        <v>1</v>
      </c>
      <c r="Y367" s="73" t="b">
        <f t="shared" si="93"/>
        <v>0</v>
      </c>
      <c r="Z367" s="73" t="b">
        <f t="shared" si="100"/>
        <v>1</v>
      </c>
      <c r="AA367" s="34" t="str">
        <f t="shared" si="94"/>
        <v>Outer</v>
      </c>
      <c r="AB367" s="35" t="str">
        <f t="shared" si="101"/>
        <v>1.1-1.2</v>
      </c>
      <c r="AC367" s="36" t="str">
        <f t="shared" si="95"/>
        <v>19-20</v>
      </c>
      <c r="AD367" s="36" t="str">
        <f t="shared" si="96"/>
        <v>Dec</v>
      </c>
      <c r="AE367" s="35" t="str">
        <f t="shared" si="97"/>
        <v>195-205</v>
      </c>
      <c r="AF367" s="36" t="str">
        <f t="shared" si="98"/>
        <v>HWS-LTI</v>
      </c>
    </row>
    <row r="368" spans="5:32" x14ac:dyDescent="0.3">
      <c r="E368" s="12">
        <v>40902.111111111109</v>
      </c>
      <c r="F368" s="16">
        <v>12.67</v>
      </c>
      <c r="G368" s="16">
        <v>1983.1999969482449</v>
      </c>
      <c r="H368" s="29">
        <v>1.1908713514986222</v>
      </c>
      <c r="I368" s="26">
        <v>202.6</v>
      </c>
      <c r="J368" s="30">
        <v>8.050513022888714E-2</v>
      </c>
      <c r="K368" s="31">
        <v>0.39598798061146212</v>
      </c>
      <c r="L368" s="108">
        <f ca="1">REWS!R368</f>
        <v>12.761197605840223</v>
      </c>
      <c r="M368" s="22">
        <f t="shared" si="85"/>
        <v>12.55122749016172</v>
      </c>
      <c r="N368" s="22">
        <f t="shared" ca="1" si="86"/>
        <v>12.641570181358148</v>
      </c>
      <c r="O368" s="22">
        <f t="shared" si="87"/>
        <v>1.297882644597927</v>
      </c>
      <c r="P368" s="81">
        <f t="shared" ca="1" si="88"/>
        <v>13</v>
      </c>
      <c r="Q368" s="22">
        <f t="shared" ca="1" si="89"/>
        <v>0.64142008278559592</v>
      </c>
      <c r="R368" s="3">
        <f ca="1">IF(N368&gt;'Power Curve'!$C$37,0,INDEX(Ci,$P368,1)*POWER(1-Q368,3)+INDEX(Ci,$P368,2)*3*Q368*POWER(1-Q368,2)+INDEX(Ci,$P368,3)*3*POWER(Q368,2)*(1-Q368)+INDEX(Ci,$P368,4)*POWER(Q368,3))</f>
        <v>1943.2299491439712</v>
      </c>
      <c r="S368" s="3">
        <f t="shared" si="90"/>
        <v>1983.1999969482449</v>
      </c>
      <c r="T368" s="3">
        <f t="shared" ca="1" si="91"/>
        <v>-39.97004780427369</v>
      </c>
      <c r="U368" s="3">
        <f t="shared" ca="1" si="99"/>
        <v>39.97004780427369</v>
      </c>
      <c r="W368" s="34">
        <f t="shared" si="92"/>
        <v>13</v>
      </c>
      <c r="X368" s="73" t="b">
        <f>COUNTIF('Power Curve'!$D$2:$D$31,W368)&gt;0</f>
        <v>1</v>
      </c>
      <c r="Y368" s="73" t="b">
        <f t="shared" si="93"/>
        <v>0</v>
      </c>
      <c r="Z368" s="73" t="b">
        <f t="shared" si="100"/>
        <v>1</v>
      </c>
      <c r="AA368" s="34" t="str">
        <f t="shared" si="94"/>
        <v>Outer</v>
      </c>
      <c r="AB368" s="35" t="str">
        <f t="shared" si="101"/>
        <v>1.2-1.3</v>
      </c>
      <c r="AC368" s="36" t="str">
        <f t="shared" si="95"/>
        <v>2-3</v>
      </c>
      <c r="AD368" s="36" t="str">
        <f t="shared" si="96"/>
        <v>Dec</v>
      </c>
      <c r="AE368" s="35" t="str">
        <f t="shared" si="97"/>
        <v>195-205</v>
      </c>
      <c r="AF368" s="36" t="str">
        <f t="shared" si="98"/>
        <v>HWS-LTI</v>
      </c>
    </row>
    <row r="369" spans="5:32" x14ac:dyDescent="0.3">
      <c r="E369" s="12">
        <v>40902.118055555555</v>
      </c>
      <c r="F369" s="16">
        <v>11.52</v>
      </c>
      <c r="G369" s="16">
        <v>1693.2999420165991</v>
      </c>
      <c r="H369" s="29">
        <v>1.1925635889442978</v>
      </c>
      <c r="I369" s="26">
        <v>210</v>
      </c>
      <c r="J369" s="30">
        <v>0.1310763888888889</v>
      </c>
      <c r="K369" s="31">
        <v>0.46883969132314912</v>
      </c>
      <c r="L369" s="108">
        <f ca="1">REWS!R369</f>
        <v>11.862616869379123</v>
      </c>
      <c r="M369" s="22">
        <f t="shared" si="85"/>
        <v>11.417410905775888</v>
      </c>
      <c r="N369" s="22">
        <f t="shared" ca="1" si="86"/>
        <v>11.756976668011303</v>
      </c>
      <c r="O369" s="22">
        <f t="shared" si="87"/>
        <v>1.1226476365329532</v>
      </c>
      <c r="P369" s="81">
        <f t="shared" ca="1" si="88"/>
        <v>12</v>
      </c>
      <c r="Q369" s="22">
        <f t="shared" ca="1" si="89"/>
        <v>0.7480798262338656</v>
      </c>
      <c r="R369" s="3">
        <f ca="1">IF(N369&gt;'Power Curve'!$C$37,0,INDEX(Ci,$P369,1)*POWER(1-Q369,3)+INDEX(Ci,$P369,2)*3*Q369*POWER(1-Q369,2)+INDEX(Ci,$P369,3)*3*POWER(Q369,2)*(1-Q369)+INDEX(Ci,$P369,4)*POWER(Q369,3))</f>
        <v>1894.9976331528096</v>
      </c>
      <c r="S369" s="3">
        <f t="shared" si="90"/>
        <v>1693.2999420165991</v>
      </c>
      <c r="T369" s="3">
        <f t="shared" ca="1" si="91"/>
        <v>201.69769113621055</v>
      </c>
      <c r="U369" s="3">
        <f t="shared" ca="1" si="99"/>
        <v>201.69769113621055</v>
      </c>
      <c r="W369" s="34">
        <f t="shared" si="92"/>
        <v>11</v>
      </c>
      <c r="X369" s="73" t="b">
        <f>COUNTIF('Power Curve'!$D$2:$D$31,W369)&gt;0</f>
        <v>1</v>
      </c>
      <c r="Y369" s="73" t="b">
        <f t="shared" si="93"/>
        <v>0</v>
      </c>
      <c r="Z369" s="73" t="b">
        <f t="shared" si="100"/>
        <v>1</v>
      </c>
      <c r="AA369" s="34" t="str">
        <f t="shared" si="94"/>
        <v>Outer</v>
      </c>
      <c r="AB369" s="35" t="str">
        <f t="shared" si="101"/>
        <v>1.1-1.2</v>
      </c>
      <c r="AC369" s="36" t="str">
        <f t="shared" si="95"/>
        <v>2-3</v>
      </c>
      <c r="AD369" s="36" t="str">
        <f t="shared" si="96"/>
        <v>Dec</v>
      </c>
      <c r="AE369" s="35" t="str">
        <f t="shared" si="97"/>
        <v>205-215</v>
      </c>
      <c r="AF369" s="36" t="str">
        <f t="shared" si="98"/>
        <v>Inner-TI</v>
      </c>
    </row>
    <row r="370" spans="5:32" x14ac:dyDescent="0.3">
      <c r="E370" s="12">
        <v>40902.125</v>
      </c>
      <c r="F370" s="16">
        <v>13.35</v>
      </c>
      <c r="G370" s="16">
        <v>1902.7000427246139</v>
      </c>
      <c r="H370" s="29">
        <v>1.19146494402061</v>
      </c>
      <c r="I370" s="26">
        <v>209.2</v>
      </c>
      <c r="J370" s="30">
        <v>0.11086142322097378</v>
      </c>
      <c r="K370" s="31">
        <v>0.64249962298712082</v>
      </c>
      <c r="L370" s="108">
        <f ca="1">REWS!R370</f>
        <v>13.145524551280062</v>
      </c>
      <c r="M370" s="22">
        <f t="shared" si="85"/>
        <v>13.22704991356389</v>
      </c>
      <c r="N370" s="22">
        <f t="shared" ca="1" si="86"/>
        <v>13.024457631442766</v>
      </c>
      <c r="O370" s="22">
        <f t="shared" si="87"/>
        <v>1.4023331787021887</v>
      </c>
      <c r="P370" s="81">
        <f t="shared" ca="1" si="88"/>
        <v>14</v>
      </c>
      <c r="Q370" s="22">
        <f t="shared" ca="1" si="89"/>
        <v>3.5877312693555055E-2</v>
      </c>
      <c r="R370" s="3">
        <f ca="1">IF(N370&gt;'Power Curve'!$C$37,0,INDEX(Ci,$P370,1)*POWER(1-Q370,3)+INDEX(Ci,$P370,2)*3*Q370*POWER(1-Q370,2)+INDEX(Ci,$P370,3)*3*POWER(Q370,2)*(1-Q370)+INDEX(Ci,$P370,4)*POWER(Q370,3))</f>
        <v>1954.1520217691377</v>
      </c>
      <c r="S370" s="3">
        <f t="shared" si="90"/>
        <v>1902.7000427246139</v>
      </c>
      <c r="T370" s="3">
        <f t="shared" ca="1" si="91"/>
        <v>51.451979044523796</v>
      </c>
      <c r="U370" s="3">
        <f t="shared" ca="1" si="99"/>
        <v>51.451979044523796</v>
      </c>
      <c r="W370" s="34">
        <f t="shared" si="92"/>
        <v>13</v>
      </c>
      <c r="X370" s="73" t="b">
        <f>COUNTIF('Power Curve'!$D$2:$D$31,W370)&gt;0</f>
        <v>1</v>
      </c>
      <c r="Y370" s="73" t="b">
        <f t="shared" si="93"/>
        <v>0</v>
      </c>
      <c r="Z370" s="73" t="b">
        <f t="shared" si="100"/>
        <v>1</v>
      </c>
      <c r="AA370" s="34" t="str">
        <f t="shared" si="94"/>
        <v>Outer</v>
      </c>
      <c r="AB370" s="35" t="str">
        <f t="shared" si="101"/>
        <v>1.4-1.5</v>
      </c>
      <c r="AC370" s="36" t="str">
        <f t="shared" si="95"/>
        <v>3-4</v>
      </c>
      <c r="AD370" s="36" t="str">
        <f t="shared" si="96"/>
        <v>Dec</v>
      </c>
      <c r="AE370" s="35" t="str">
        <f t="shared" si="97"/>
        <v>205-215</v>
      </c>
      <c r="AF370" s="36" t="str">
        <f t="shared" si="98"/>
        <v>Inner-TI</v>
      </c>
    </row>
    <row r="371" spans="5:32" x14ac:dyDescent="0.3">
      <c r="E371" s="12">
        <v>40902.229166666664</v>
      </c>
      <c r="F371" s="16">
        <v>11.67</v>
      </c>
      <c r="G371" s="16">
        <v>1952.3399810790991</v>
      </c>
      <c r="H371" s="29">
        <v>1.1818026805691297</v>
      </c>
      <c r="I371" s="26">
        <v>204.7</v>
      </c>
      <c r="J371" s="30">
        <v>9.2544987146529575E-2</v>
      </c>
      <c r="K371" s="31">
        <v>0.46350282065978987</v>
      </c>
      <c r="L371" s="108">
        <f ca="1">REWS!R371</f>
        <v>11.599559178781146</v>
      </c>
      <c r="M371" s="22">
        <f t="shared" si="85"/>
        <v>11.531181732557352</v>
      </c>
      <c r="N371" s="22">
        <f t="shared" ca="1" si="86"/>
        <v>11.461578826741997</v>
      </c>
      <c r="O371" s="22">
        <f t="shared" si="87"/>
        <v>1.1402312845613578</v>
      </c>
      <c r="P371" s="81">
        <f t="shared" ca="1" si="88"/>
        <v>12</v>
      </c>
      <c r="Q371" s="22">
        <f t="shared" ca="1" si="89"/>
        <v>0.46355133215459682</v>
      </c>
      <c r="R371" s="3">
        <f ca="1">IF(N371&gt;'Power Curve'!$C$37,0,INDEX(Ci,$P371,1)*POWER(1-Q371,3)+INDEX(Ci,$P371,2)*3*Q371*POWER(1-Q371,2)+INDEX(Ci,$P371,3)*3*POWER(Q371,2)*(1-Q371)+INDEX(Ci,$P371,4)*POWER(Q371,3))</f>
        <v>1856.3729021772033</v>
      </c>
      <c r="S371" s="3">
        <f t="shared" si="90"/>
        <v>1952.3399810790991</v>
      </c>
      <c r="T371" s="3">
        <f t="shared" ca="1" si="91"/>
        <v>-95.967078901895775</v>
      </c>
      <c r="U371" s="3">
        <f t="shared" ca="1" si="99"/>
        <v>95.967078901895775</v>
      </c>
      <c r="W371" s="34">
        <f t="shared" si="92"/>
        <v>12</v>
      </c>
      <c r="X371" s="73" t="b">
        <f>COUNTIF('Power Curve'!$D$2:$D$31,W371)&gt;0</f>
        <v>1</v>
      </c>
      <c r="Y371" s="73" t="b">
        <f t="shared" si="93"/>
        <v>0</v>
      </c>
      <c r="Z371" s="73" t="b">
        <f t="shared" si="100"/>
        <v>1</v>
      </c>
      <c r="AA371" s="34" t="str">
        <f t="shared" si="94"/>
        <v>Outer</v>
      </c>
      <c r="AB371" s="35" t="str">
        <f t="shared" si="101"/>
        <v>1.1-1.2</v>
      </c>
      <c r="AC371" s="36" t="str">
        <f t="shared" si="95"/>
        <v>5-6</v>
      </c>
      <c r="AD371" s="36" t="str">
        <f t="shared" si="96"/>
        <v>Dec</v>
      </c>
      <c r="AE371" s="35" t="str">
        <f t="shared" si="97"/>
        <v>195-205</v>
      </c>
      <c r="AF371" s="36" t="str">
        <f t="shared" si="98"/>
        <v>HWS-LTI</v>
      </c>
    </row>
    <row r="372" spans="5:32" x14ac:dyDescent="0.3">
      <c r="E372" s="12">
        <v>40902.236111111109</v>
      </c>
      <c r="F372" s="16">
        <v>11.03</v>
      </c>
      <c r="G372" s="16">
        <v>1869.2800445556641</v>
      </c>
      <c r="H372" s="29">
        <v>1.1814352780605297</v>
      </c>
      <c r="I372" s="26">
        <v>203.8</v>
      </c>
      <c r="J372" s="30">
        <v>8.8848594741613787E-2</v>
      </c>
      <c r="K372" s="31">
        <v>0.41768232707298536</v>
      </c>
      <c r="L372" s="108">
        <f ca="1">REWS!R372</f>
        <v>10.831206860843388</v>
      </c>
      <c r="M372" s="22">
        <f t="shared" si="85"/>
        <v>10.897665196768294</v>
      </c>
      <c r="N372" s="22">
        <f t="shared" ca="1" si="86"/>
        <v>10.701257121161465</v>
      </c>
      <c r="O372" s="22">
        <f t="shared" si="87"/>
        <v>1.0423192617641042</v>
      </c>
      <c r="P372" s="81">
        <f t="shared" ca="1" si="88"/>
        <v>11</v>
      </c>
      <c r="Q372" s="22">
        <f t="shared" ca="1" si="89"/>
        <v>0.72916859816511814</v>
      </c>
      <c r="R372" s="3">
        <f ca="1">IF(N372&gt;'Power Curve'!$C$37,0,INDEX(Ci,$P372,1)*POWER(1-Q372,3)+INDEX(Ci,$P372,2)*3*Q372*POWER(1-Q372,2)+INDEX(Ci,$P372,3)*3*POWER(Q372,2)*(1-Q372)+INDEX(Ci,$P372,4)*POWER(Q372,3))</f>
        <v>1719.5444827778488</v>
      </c>
      <c r="S372" s="3">
        <f t="shared" si="90"/>
        <v>1869.2800445556641</v>
      </c>
      <c r="T372" s="3">
        <f t="shared" ca="1" si="91"/>
        <v>-149.73556177781529</v>
      </c>
      <c r="U372" s="3">
        <f t="shared" ca="1" si="99"/>
        <v>149.73556177781529</v>
      </c>
      <c r="W372" s="34">
        <f t="shared" si="92"/>
        <v>11</v>
      </c>
      <c r="X372" s="73" t="b">
        <f>COUNTIF('Power Curve'!$D$2:$D$31,W372)&gt;0</f>
        <v>1</v>
      </c>
      <c r="Y372" s="73" t="b">
        <f t="shared" si="93"/>
        <v>0</v>
      </c>
      <c r="Z372" s="73" t="b">
        <f t="shared" si="100"/>
        <v>1</v>
      </c>
      <c r="AA372" s="34" t="str">
        <f t="shared" si="94"/>
        <v>Outer</v>
      </c>
      <c r="AB372" s="35" t="str">
        <f t="shared" si="101"/>
        <v>1.0-1.1</v>
      </c>
      <c r="AC372" s="36" t="str">
        <f t="shared" si="95"/>
        <v>5-6</v>
      </c>
      <c r="AD372" s="36" t="str">
        <f t="shared" si="96"/>
        <v>Dec</v>
      </c>
      <c r="AE372" s="35" t="str">
        <f t="shared" si="97"/>
        <v>195-205</v>
      </c>
      <c r="AF372" s="36" t="str">
        <f t="shared" si="98"/>
        <v>HWS-LTI</v>
      </c>
    </row>
    <row r="373" spans="5:32" x14ac:dyDescent="0.3">
      <c r="E373" s="12">
        <v>40902.243055555555</v>
      </c>
      <c r="F373" s="16">
        <v>13.38</v>
      </c>
      <c r="G373" s="16">
        <v>1988.6799468994141</v>
      </c>
      <c r="H373" s="29">
        <v>1.1813036370541714</v>
      </c>
      <c r="I373" s="26">
        <v>203.9</v>
      </c>
      <c r="J373" s="30">
        <v>7.9970104633781763E-2</v>
      </c>
      <c r="K373" s="31">
        <v>0.54144946790073945</v>
      </c>
      <c r="L373" s="108">
        <f ca="1">REWS!R373</f>
        <v>13.117700145749296</v>
      </c>
      <c r="M373" s="22">
        <f t="shared" si="85"/>
        <v>13.218979555231501</v>
      </c>
      <c r="N373" s="22">
        <f t="shared" ca="1" si="86"/>
        <v>12.959836325733724</v>
      </c>
      <c r="O373" s="22">
        <f t="shared" si="87"/>
        <v>1.4010858788064744</v>
      </c>
      <c r="P373" s="81">
        <f t="shared" ca="1" si="88"/>
        <v>13</v>
      </c>
      <c r="Q373" s="22">
        <f t="shared" ca="1" si="89"/>
        <v>0.96907019812085304</v>
      </c>
      <c r="R373" s="3">
        <f ca="1">IF(N373&gt;'Power Curve'!$C$37,0,INDEX(Ci,$P373,1)*POWER(1-Q373,3)+INDEX(Ci,$P373,2)*3*Q373*POWER(1-Q373,2)+INDEX(Ci,$P373,3)*3*POWER(Q373,2)*(1-Q373)+INDEX(Ci,$P373,4)*POWER(Q373,3))</f>
        <v>1952.3402218763065</v>
      </c>
      <c r="S373" s="3">
        <f t="shared" si="90"/>
        <v>1988.6799468994141</v>
      </c>
      <c r="T373" s="3">
        <f t="shared" ca="1" si="91"/>
        <v>-36.339725023107576</v>
      </c>
      <c r="U373" s="3">
        <f t="shared" ca="1" si="99"/>
        <v>36.339725023107576</v>
      </c>
      <c r="W373" s="34">
        <f t="shared" si="92"/>
        <v>13</v>
      </c>
      <c r="X373" s="73" t="b">
        <f>COUNTIF('Power Curve'!$D$2:$D$31,W373)&gt;0</f>
        <v>1</v>
      </c>
      <c r="Y373" s="73" t="b">
        <f t="shared" si="93"/>
        <v>0</v>
      </c>
      <c r="Z373" s="73" t="b">
        <f t="shared" si="100"/>
        <v>1</v>
      </c>
      <c r="AA373" s="34" t="str">
        <f t="shared" si="94"/>
        <v>Outer</v>
      </c>
      <c r="AB373" s="35" t="str">
        <f t="shared" si="101"/>
        <v>1.4-1.5</v>
      </c>
      <c r="AC373" s="36" t="str">
        <f t="shared" si="95"/>
        <v>5-6</v>
      </c>
      <c r="AD373" s="36" t="str">
        <f t="shared" si="96"/>
        <v>Dec</v>
      </c>
      <c r="AE373" s="35" t="str">
        <f t="shared" si="97"/>
        <v>195-205</v>
      </c>
      <c r="AF373" s="36" t="str">
        <f t="shared" si="98"/>
        <v>HWS-LTI</v>
      </c>
    </row>
    <row r="374" spans="5:32" x14ac:dyDescent="0.3">
      <c r="E374" s="12">
        <v>40902.25</v>
      </c>
      <c r="F374" s="16">
        <v>13.77</v>
      </c>
      <c r="G374" s="16">
        <v>1993.059997558596</v>
      </c>
      <c r="H374" s="29">
        <v>1.1818742933892759</v>
      </c>
      <c r="I374" s="26">
        <v>203.2</v>
      </c>
      <c r="J374" s="30">
        <v>6.7538126361655779E-2</v>
      </c>
      <c r="K374" s="31">
        <v>0.51063657793157646</v>
      </c>
      <c r="L374" s="108">
        <f ca="1">REWS!R374</f>
        <v>13.815369752595894</v>
      </c>
      <c r="M374" s="22">
        <f t="shared" si="85"/>
        <v>13.606476404353176</v>
      </c>
      <c r="N374" s="22">
        <f t="shared" ca="1" si="86"/>
        <v>13.651307375171431</v>
      </c>
      <c r="O374" s="22">
        <f t="shared" si="87"/>
        <v>1.4609747659652124</v>
      </c>
      <c r="P374" s="81">
        <f t="shared" ca="1" si="88"/>
        <v>14</v>
      </c>
      <c r="Q374" s="22">
        <f t="shared" ca="1" si="89"/>
        <v>0.68629415185974019</v>
      </c>
      <c r="R374" s="3">
        <f ca="1">IF(N374&gt;'Power Curve'!$C$37,0,INDEX(Ci,$P374,1)*POWER(1-Q374,3)+INDEX(Ci,$P374,2)*3*Q374*POWER(1-Q374,2)+INDEX(Ci,$P374,3)*3*POWER(Q374,2)*(1-Q374)+INDEX(Ci,$P374,4)*POWER(Q374,3))</f>
        <v>1970.6282833954938</v>
      </c>
      <c r="S374" s="3">
        <f t="shared" si="90"/>
        <v>1993.059997558596</v>
      </c>
      <c r="T374" s="3">
        <f t="shared" ca="1" si="91"/>
        <v>-22.431714163102242</v>
      </c>
      <c r="U374" s="3">
        <f t="shared" ca="1" si="99"/>
        <v>22.431714163102242</v>
      </c>
      <c r="W374" s="34">
        <f t="shared" si="92"/>
        <v>14</v>
      </c>
      <c r="X374" s="73" t="b">
        <f>COUNTIF('Power Curve'!$D$2:$D$31,W374)&gt;0</f>
        <v>1</v>
      </c>
      <c r="Y374" s="73" t="b">
        <f t="shared" si="93"/>
        <v>0</v>
      </c>
      <c r="Z374" s="73" t="b">
        <f t="shared" si="100"/>
        <v>1</v>
      </c>
      <c r="AA374" s="34" t="str">
        <f t="shared" si="94"/>
        <v>Outer</v>
      </c>
      <c r="AB374" s="35" t="str">
        <f t="shared" si="101"/>
        <v>1.4-1.5</v>
      </c>
      <c r="AC374" s="36" t="str">
        <f t="shared" si="95"/>
        <v>6-7</v>
      </c>
      <c r="AD374" s="36" t="str">
        <f t="shared" si="96"/>
        <v>Dec</v>
      </c>
      <c r="AE374" s="35" t="str">
        <f t="shared" si="97"/>
        <v>195-205</v>
      </c>
      <c r="AF374" s="36" t="str">
        <f t="shared" si="98"/>
        <v>HWS-LTI</v>
      </c>
    </row>
    <row r="375" spans="5:32" x14ac:dyDescent="0.3">
      <c r="E375" s="12">
        <v>40902.256944444445</v>
      </c>
      <c r="F375" s="16">
        <v>14.98</v>
      </c>
      <c r="G375" s="16">
        <v>1984.389968872073</v>
      </c>
      <c r="H375" s="29">
        <v>1.179726228052</v>
      </c>
      <c r="I375" s="26">
        <v>206.2</v>
      </c>
      <c r="J375" s="30">
        <v>5.4739652870493989E-2</v>
      </c>
      <c r="K375" s="31">
        <v>0.66538210021498356</v>
      </c>
      <c r="L375" s="108">
        <f ca="1">REWS!R375</f>
        <v>14.883059977582624</v>
      </c>
      <c r="M375" s="22">
        <f t="shared" si="85"/>
        <v>14.793134143403361</v>
      </c>
      <c r="N375" s="22">
        <f t="shared" ca="1" si="86"/>
        <v>14.697403385360317</v>
      </c>
      <c r="O375" s="22">
        <f t="shared" si="87"/>
        <v>1.6443765448212366</v>
      </c>
      <c r="P375" s="81">
        <f t="shared" ca="1" si="88"/>
        <v>15</v>
      </c>
      <c r="Q375" s="22">
        <f t="shared" ca="1" si="89"/>
        <v>0.71054054342307904</v>
      </c>
      <c r="R375" s="3">
        <f ca="1">IF(N375&gt;'Power Curve'!$C$37,0,INDEX(Ci,$P375,1)*POWER(1-Q375,3)+INDEX(Ci,$P375,2)*3*Q375*POWER(1-Q375,2)+INDEX(Ci,$P375,3)*3*POWER(Q375,2)*(1-Q375)+INDEX(Ci,$P375,4)*POWER(Q375,3))</f>
        <v>1978.0673534272055</v>
      </c>
      <c r="S375" s="3">
        <f t="shared" si="90"/>
        <v>1984.389968872073</v>
      </c>
      <c r="T375" s="3">
        <f t="shared" ca="1" si="91"/>
        <v>-6.3226154448675516</v>
      </c>
      <c r="U375" s="3">
        <f t="shared" ca="1" si="99"/>
        <v>6.3226154448675516</v>
      </c>
      <c r="W375" s="34">
        <f t="shared" si="92"/>
        <v>15</v>
      </c>
      <c r="X375" s="73" t="b">
        <f>COUNTIF('Power Curve'!$D$2:$D$31,W375)&gt;0</f>
        <v>1</v>
      </c>
      <c r="Y375" s="73" t="b">
        <f t="shared" si="93"/>
        <v>0</v>
      </c>
      <c r="Z375" s="73" t="b">
        <f t="shared" si="100"/>
        <v>1</v>
      </c>
      <c r="AA375" s="34" t="str">
        <f t="shared" si="94"/>
        <v>Outer</v>
      </c>
      <c r="AB375" s="35" t="str">
        <f t="shared" si="101"/>
        <v>1.6-1.7</v>
      </c>
      <c r="AC375" s="36" t="str">
        <f t="shared" si="95"/>
        <v>6-7</v>
      </c>
      <c r="AD375" s="36" t="str">
        <f t="shared" si="96"/>
        <v>Dec</v>
      </c>
      <c r="AE375" s="35" t="str">
        <f t="shared" si="97"/>
        <v>205-215</v>
      </c>
      <c r="AF375" s="36" t="str">
        <f t="shared" si="98"/>
        <v>HWS-LTI</v>
      </c>
    </row>
    <row r="376" spans="5:32" x14ac:dyDescent="0.3">
      <c r="E376" s="12">
        <v>40902.263888888891</v>
      </c>
      <c r="F376" s="16">
        <v>14.3</v>
      </c>
      <c r="G376" s="16">
        <v>1991.0599517822241</v>
      </c>
      <c r="H376" s="29">
        <v>1.179726228052</v>
      </c>
      <c r="I376" s="26">
        <v>204.3</v>
      </c>
      <c r="J376" s="30">
        <v>7.9020979020979015E-2</v>
      </c>
      <c r="K376" s="31">
        <v>0.59960774285485907</v>
      </c>
      <c r="L376" s="108">
        <f ca="1">REWS!R376</f>
        <v>14.159657751311004</v>
      </c>
      <c r="M376" s="22">
        <f t="shared" si="85"/>
        <v>14.121616705652073</v>
      </c>
      <c r="N376" s="22">
        <f t="shared" ca="1" si="86"/>
        <v>13.983025136169884</v>
      </c>
      <c r="O376" s="22">
        <f t="shared" si="87"/>
        <v>1.5405913601267835</v>
      </c>
      <c r="P376" s="81">
        <f t="shared" ca="1" si="88"/>
        <v>15</v>
      </c>
      <c r="Q376" s="22">
        <f t="shared" ca="1" si="89"/>
        <v>2.8066618656713501E-2</v>
      </c>
      <c r="R376" s="3">
        <f ca="1">IF(N376&gt;'Power Curve'!$C$37,0,INDEX(Ci,$P376,1)*POWER(1-Q376,3)+INDEX(Ci,$P376,2)*3*Q376*POWER(1-Q376,2)+INDEX(Ci,$P376,3)*3*POWER(Q376,2)*(1-Q376)+INDEX(Ci,$P376,4)*POWER(Q376,3))</f>
        <v>1975.0433598898423</v>
      </c>
      <c r="S376" s="3">
        <f t="shared" si="90"/>
        <v>1991.0599517822241</v>
      </c>
      <c r="T376" s="3">
        <f t="shared" ca="1" si="91"/>
        <v>-16.016591892381712</v>
      </c>
      <c r="U376" s="3">
        <f t="shared" ca="1" si="99"/>
        <v>16.016591892381712</v>
      </c>
      <c r="W376" s="34">
        <f t="shared" si="92"/>
        <v>14</v>
      </c>
      <c r="X376" s="73" t="b">
        <f>COUNTIF('Power Curve'!$D$2:$D$31,W376)&gt;0</f>
        <v>1</v>
      </c>
      <c r="Y376" s="73" t="b">
        <f t="shared" si="93"/>
        <v>0</v>
      </c>
      <c r="Z376" s="73" t="b">
        <f t="shared" si="100"/>
        <v>1</v>
      </c>
      <c r="AA376" s="34" t="str">
        <f t="shared" si="94"/>
        <v>Outer</v>
      </c>
      <c r="AB376" s="35" t="str">
        <f t="shared" si="101"/>
        <v>1.5-1.6</v>
      </c>
      <c r="AC376" s="36" t="str">
        <f t="shared" si="95"/>
        <v>6-7</v>
      </c>
      <c r="AD376" s="36" t="str">
        <f t="shared" si="96"/>
        <v>Dec</v>
      </c>
      <c r="AE376" s="35" t="str">
        <f t="shared" si="97"/>
        <v>195-205</v>
      </c>
      <c r="AF376" s="36" t="str">
        <f t="shared" si="98"/>
        <v>HWS-LTI</v>
      </c>
    </row>
    <row r="377" spans="5:32" x14ac:dyDescent="0.3">
      <c r="E377" s="12">
        <v>40902.270833333336</v>
      </c>
      <c r="F377" s="16">
        <v>15.92</v>
      </c>
      <c r="G377" s="16">
        <v>1987.479934692383</v>
      </c>
      <c r="H377" s="29">
        <v>1.1775078173762135</v>
      </c>
      <c r="I377" s="26">
        <v>206.1</v>
      </c>
      <c r="J377" s="30">
        <v>3.5175879396984931E-2</v>
      </c>
      <c r="K377" s="31">
        <v>0.61758125043647905</v>
      </c>
      <c r="L377" s="108">
        <f ca="1">REWS!R377</f>
        <v>15.689962108406814</v>
      </c>
      <c r="M377" s="22">
        <f t="shared" si="85"/>
        <v>15.711547648933351</v>
      </c>
      <c r="N377" s="22">
        <f t="shared" ca="1" si="86"/>
        <v>15.484521813831183</v>
      </c>
      <c r="O377" s="22">
        <f t="shared" si="87"/>
        <v>1.7863203126800447</v>
      </c>
      <c r="P377" s="81">
        <f t="shared" ca="1" si="88"/>
        <v>16</v>
      </c>
      <c r="Q377" s="22">
        <f t="shared" ca="1" si="89"/>
        <v>0.4853202651800082</v>
      </c>
      <c r="R377" s="3">
        <f ca="1">IF(N377&gt;'Power Curve'!$C$37,0,INDEX(Ci,$P377,1)*POWER(1-Q377,3)+INDEX(Ci,$P377,2)*3*Q377*POWER(1-Q377,2)+INDEX(Ci,$P377,3)*3*POWER(Q377,2)*(1-Q377)+INDEX(Ci,$P377,4)*POWER(Q377,3))</f>
        <v>1980.7529307010482</v>
      </c>
      <c r="S377" s="3">
        <f t="shared" si="90"/>
        <v>1987.479934692383</v>
      </c>
      <c r="T377" s="3">
        <f t="shared" ca="1" si="91"/>
        <v>-6.7270039913348683</v>
      </c>
      <c r="U377" s="3">
        <f t="shared" ca="1" si="99"/>
        <v>6.7270039913348683</v>
      </c>
      <c r="W377" s="34">
        <f t="shared" si="92"/>
        <v>16</v>
      </c>
      <c r="X377" s="73" t="b">
        <f>COUNTIF('Power Curve'!$D$2:$D$31,W377)&gt;0</f>
        <v>1</v>
      </c>
      <c r="Y377" s="73" t="b">
        <f t="shared" si="93"/>
        <v>0</v>
      </c>
      <c r="Z377" s="73" t="b">
        <f t="shared" si="100"/>
        <v>1</v>
      </c>
      <c r="AA377" s="34" t="str">
        <f t="shared" si="94"/>
        <v>Outer</v>
      </c>
      <c r="AB377" s="35" t="str">
        <f t="shared" si="101"/>
        <v>1.7-1.8</v>
      </c>
      <c r="AC377" s="36" t="str">
        <f t="shared" si="95"/>
        <v>6-7</v>
      </c>
      <c r="AD377" s="36" t="str">
        <f t="shared" si="96"/>
        <v>Dec</v>
      </c>
      <c r="AE377" s="35" t="str">
        <f t="shared" si="97"/>
        <v>205-215</v>
      </c>
      <c r="AF377" s="36" t="str">
        <f t="shared" si="98"/>
        <v>HWS-LTI</v>
      </c>
    </row>
    <row r="378" spans="5:32" x14ac:dyDescent="0.3">
      <c r="E378" s="12">
        <v>40902.277777777781</v>
      </c>
      <c r="F378" s="16">
        <v>16.399999999999999</v>
      </c>
      <c r="G378" s="16">
        <v>1991.0300445556641</v>
      </c>
      <c r="H378" s="29">
        <v>1.1775078173762135</v>
      </c>
      <c r="I378" s="26">
        <v>205.5</v>
      </c>
      <c r="J378" s="30">
        <v>3.4146341463414644E-2</v>
      </c>
      <c r="K378" s="31">
        <v>0.62315787856272919</v>
      </c>
      <c r="L378" s="108">
        <f ca="1">REWS!R378</f>
        <v>16.183287583849463</v>
      </c>
      <c r="M378" s="22">
        <f t="shared" si="85"/>
        <v>16.185262653423802</v>
      </c>
      <c r="N378" s="22">
        <f t="shared" ca="1" si="86"/>
        <v>15.971387813444869</v>
      </c>
      <c r="O378" s="22">
        <f t="shared" si="87"/>
        <v>1.8595344936821236</v>
      </c>
      <c r="P378" s="81">
        <f t="shared" ca="1" si="88"/>
        <v>16</v>
      </c>
      <c r="Q378" s="22">
        <f t="shared" ca="1" si="89"/>
        <v>0.97338597144283601</v>
      </c>
      <c r="R378" s="3">
        <f ca="1">IF(N378&gt;'Power Curve'!$C$37,0,INDEX(Ci,$P378,1)*POWER(1-Q378,3)+INDEX(Ci,$P378,2)*3*Q378*POWER(1-Q378,2)+INDEX(Ci,$P378,3)*3*POWER(Q378,2)*(1-Q378)+INDEX(Ci,$P378,4)*POWER(Q378,3))</f>
        <v>1982.3216674502341</v>
      </c>
      <c r="S378" s="3">
        <f t="shared" si="90"/>
        <v>1991.0300445556641</v>
      </c>
      <c r="T378" s="3">
        <f t="shared" ca="1" si="91"/>
        <v>-8.7083771054299177</v>
      </c>
      <c r="U378" s="3">
        <f t="shared" ca="1" si="99"/>
        <v>8.7083771054299177</v>
      </c>
      <c r="W378" s="34">
        <f t="shared" si="92"/>
        <v>16</v>
      </c>
      <c r="X378" s="73" t="b">
        <f>COUNTIF('Power Curve'!$D$2:$D$31,W378)&gt;0</f>
        <v>1</v>
      </c>
      <c r="Y378" s="73" t="b">
        <f t="shared" si="93"/>
        <v>0</v>
      </c>
      <c r="Z378" s="73" t="b">
        <f t="shared" si="100"/>
        <v>1</v>
      </c>
      <c r="AA378" s="34" t="str">
        <f t="shared" si="94"/>
        <v>Outer</v>
      </c>
      <c r="AB378" s="35" t="str">
        <f t="shared" si="101"/>
        <v>1.8-1.9</v>
      </c>
      <c r="AC378" s="36" t="str">
        <f t="shared" si="95"/>
        <v>6-7</v>
      </c>
      <c r="AD378" s="36" t="str">
        <f t="shared" si="96"/>
        <v>Dec</v>
      </c>
      <c r="AE378" s="35" t="str">
        <f t="shared" si="97"/>
        <v>205-215</v>
      </c>
      <c r="AF378" s="36" t="str">
        <f t="shared" si="98"/>
        <v>HWS-LTI</v>
      </c>
    </row>
    <row r="379" spans="5:32" x14ac:dyDescent="0.3">
      <c r="E379" s="12">
        <v>40902.284722222219</v>
      </c>
      <c r="F379" s="16">
        <v>15.92</v>
      </c>
      <c r="G379" s="16">
        <v>1991.0599517822241</v>
      </c>
      <c r="H379" s="29">
        <v>1.177856863380166</v>
      </c>
      <c r="I379" s="26">
        <v>205.8</v>
      </c>
      <c r="J379" s="30">
        <v>2.8894472361809045E-2</v>
      </c>
      <c r="K379" s="31">
        <v>0.60404101544553368</v>
      </c>
      <c r="L379" s="108">
        <f ca="1">REWS!R379</f>
        <v>15.665163006145827</v>
      </c>
      <c r="M379" s="22">
        <f t="shared" si="85"/>
        <v>15.713099941851183</v>
      </c>
      <c r="N379" s="22">
        <f t="shared" ca="1" si="86"/>
        <v>15.461574869406991</v>
      </c>
      <c r="O379" s="22">
        <f t="shared" si="87"/>
        <v>1.7865602245544356</v>
      </c>
      <c r="P379" s="81">
        <f t="shared" ca="1" si="88"/>
        <v>16</v>
      </c>
      <c r="Q379" s="22">
        <f t="shared" ca="1" si="89"/>
        <v>0.46231677624084749</v>
      </c>
      <c r="R379" s="3">
        <f ca="1">IF(N379&gt;'Power Curve'!$C$37,0,INDEX(Ci,$P379,1)*POWER(1-Q379,3)+INDEX(Ci,$P379,2)*3*Q379*POWER(1-Q379,2)+INDEX(Ci,$P379,3)*3*POWER(Q379,2)*(1-Q379)+INDEX(Ci,$P379,4)*POWER(Q379,3))</f>
        <v>1980.675401294191</v>
      </c>
      <c r="S379" s="3">
        <f t="shared" si="90"/>
        <v>1991.0599517822241</v>
      </c>
      <c r="T379" s="3">
        <f t="shared" ca="1" si="91"/>
        <v>-10.384550488033028</v>
      </c>
      <c r="U379" s="3">
        <f t="shared" ca="1" si="99"/>
        <v>10.384550488033028</v>
      </c>
      <c r="W379" s="34">
        <f t="shared" si="92"/>
        <v>16</v>
      </c>
      <c r="X379" s="73" t="b">
        <f>COUNTIF('Power Curve'!$D$2:$D$31,W379)&gt;0</f>
        <v>1</v>
      </c>
      <c r="Y379" s="73" t="b">
        <f t="shared" si="93"/>
        <v>0</v>
      </c>
      <c r="Z379" s="73" t="b">
        <f t="shared" si="100"/>
        <v>1</v>
      </c>
      <c r="AA379" s="34" t="str">
        <f t="shared" si="94"/>
        <v>Outer</v>
      </c>
      <c r="AB379" s="35" t="str">
        <f t="shared" si="101"/>
        <v>1.7-1.8</v>
      </c>
      <c r="AC379" s="36" t="str">
        <f t="shared" si="95"/>
        <v>6-7</v>
      </c>
      <c r="AD379" s="36" t="str">
        <f t="shared" si="96"/>
        <v>Dec</v>
      </c>
      <c r="AE379" s="35" t="str">
        <f t="shared" si="97"/>
        <v>205-215</v>
      </c>
      <c r="AF379" s="36" t="str">
        <f t="shared" si="98"/>
        <v>HWS-LTI</v>
      </c>
    </row>
    <row r="380" spans="5:32" x14ac:dyDescent="0.3">
      <c r="E380" s="12">
        <v>40902.291666666664</v>
      </c>
      <c r="F380" s="16">
        <v>15.99</v>
      </c>
      <c r="G380" s="16">
        <v>1994.430007934573</v>
      </c>
      <c r="H380" s="29">
        <v>1.1778304222576863</v>
      </c>
      <c r="I380" s="26">
        <v>206.5</v>
      </c>
      <c r="J380" s="30">
        <v>3.9399624765478425E-2</v>
      </c>
      <c r="K380" s="31">
        <v>0.57589273880476166</v>
      </c>
      <c r="L380" s="108">
        <f ca="1">REWS!R380</f>
        <v>15.873937420484165</v>
      </c>
      <c r="M380" s="22">
        <f t="shared" si="85"/>
        <v>15.782072109019978</v>
      </c>
      <c r="N380" s="22">
        <f t="shared" ca="1" si="86"/>
        <v>15.667518763236503</v>
      </c>
      <c r="O380" s="22">
        <f t="shared" si="87"/>
        <v>1.7972200953276518</v>
      </c>
      <c r="P380" s="81">
        <f t="shared" ca="1" si="88"/>
        <v>16</v>
      </c>
      <c r="Q380" s="22">
        <f t="shared" ca="1" si="89"/>
        <v>0.66876814493813241</v>
      </c>
      <c r="R380" s="3">
        <f ca="1">IF(N380&gt;'Power Curve'!$C$37,0,INDEX(Ci,$P380,1)*POWER(1-Q380,3)+INDEX(Ci,$P380,2)*3*Q380*POWER(1-Q380,2)+INDEX(Ci,$P380,3)*3*POWER(Q380,2)*(1-Q380)+INDEX(Ci,$P380,4)*POWER(Q380,3))</f>
        <v>1981.3597588742955</v>
      </c>
      <c r="S380" s="3">
        <f t="shared" si="90"/>
        <v>1994.430007934573</v>
      </c>
      <c r="T380" s="3">
        <f t="shared" ca="1" si="91"/>
        <v>-13.070249060277547</v>
      </c>
      <c r="U380" s="3">
        <f t="shared" ca="1" si="99"/>
        <v>13.070249060277547</v>
      </c>
      <c r="W380" s="34">
        <f t="shared" si="92"/>
        <v>16</v>
      </c>
      <c r="X380" s="73" t="b">
        <f>COUNTIF('Power Curve'!$D$2:$D$31,W380)&gt;0</f>
        <v>1</v>
      </c>
      <c r="Y380" s="73" t="b">
        <f t="shared" si="93"/>
        <v>0</v>
      </c>
      <c r="Z380" s="73" t="b">
        <f t="shared" si="100"/>
        <v>1</v>
      </c>
      <c r="AA380" s="34" t="str">
        <f t="shared" si="94"/>
        <v>Outer</v>
      </c>
      <c r="AB380" s="35" t="str">
        <f t="shared" si="101"/>
        <v>1.7-1.8</v>
      </c>
      <c r="AC380" s="36" t="str">
        <f t="shared" si="95"/>
        <v>7-8</v>
      </c>
      <c r="AD380" s="36" t="str">
        <f t="shared" si="96"/>
        <v>Dec</v>
      </c>
      <c r="AE380" s="35" t="str">
        <f t="shared" si="97"/>
        <v>205-215</v>
      </c>
      <c r="AF380" s="36" t="str">
        <f t="shared" si="98"/>
        <v>HWS-LTI</v>
      </c>
    </row>
    <row r="381" spans="5:32" x14ac:dyDescent="0.3">
      <c r="E381" s="12">
        <v>40902.298611111109</v>
      </c>
      <c r="F381" s="16">
        <v>15.9</v>
      </c>
      <c r="G381" s="16">
        <v>1993.3600006103541</v>
      </c>
      <c r="H381" s="29">
        <v>1.1776731626956849</v>
      </c>
      <c r="I381" s="26">
        <v>207.1</v>
      </c>
      <c r="J381" s="30">
        <v>4.2138364779874218E-2</v>
      </c>
      <c r="K381" s="31">
        <v>0.57866536398247459</v>
      </c>
      <c r="L381" s="108">
        <f ca="1">REWS!R381</f>
        <v>15.717972093364896</v>
      </c>
      <c r="M381" s="22">
        <f t="shared" si="85"/>
        <v>15.692543969210126</v>
      </c>
      <c r="N381" s="22">
        <f t="shared" ca="1" si="86"/>
        <v>15.512891080625558</v>
      </c>
      <c r="O381" s="22">
        <f t="shared" si="87"/>
        <v>1.7833832327189434</v>
      </c>
      <c r="P381" s="81">
        <f t="shared" ca="1" si="88"/>
        <v>16</v>
      </c>
      <c r="Q381" s="22">
        <f t="shared" ca="1" si="89"/>
        <v>0.51375943785820211</v>
      </c>
      <c r="R381" s="3">
        <f ca="1">IF(N381&gt;'Power Curve'!$C$37,0,INDEX(Ci,$P381,1)*POWER(1-Q381,3)+INDEX(Ci,$P381,2)*3*Q381*POWER(1-Q381,2)+INDEX(Ci,$P381,3)*3*POWER(Q381,2)*(1-Q381)+INDEX(Ci,$P381,4)*POWER(Q381,3))</f>
        <v>1980.8483401204876</v>
      </c>
      <c r="S381" s="3">
        <f t="shared" si="90"/>
        <v>1993.3600006103541</v>
      </c>
      <c r="T381" s="3">
        <f t="shared" ca="1" si="91"/>
        <v>-12.511660489866472</v>
      </c>
      <c r="U381" s="3">
        <f t="shared" ca="1" si="99"/>
        <v>12.511660489866472</v>
      </c>
      <c r="W381" s="34">
        <f t="shared" si="92"/>
        <v>16</v>
      </c>
      <c r="X381" s="73" t="b">
        <f>COUNTIF('Power Curve'!$D$2:$D$31,W381)&gt;0</f>
        <v>1</v>
      </c>
      <c r="Y381" s="73" t="b">
        <f t="shared" si="93"/>
        <v>0</v>
      </c>
      <c r="Z381" s="73" t="b">
        <f t="shared" si="100"/>
        <v>1</v>
      </c>
      <c r="AA381" s="34" t="str">
        <f t="shared" si="94"/>
        <v>Outer</v>
      </c>
      <c r="AB381" s="35" t="str">
        <f t="shared" si="101"/>
        <v>1.7-1.8</v>
      </c>
      <c r="AC381" s="36" t="str">
        <f t="shared" si="95"/>
        <v>7-8</v>
      </c>
      <c r="AD381" s="36" t="str">
        <f t="shared" si="96"/>
        <v>Dec</v>
      </c>
      <c r="AE381" s="35" t="str">
        <f t="shared" si="97"/>
        <v>205-215</v>
      </c>
      <c r="AF381" s="36" t="str">
        <f t="shared" si="98"/>
        <v>HWS-LTI</v>
      </c>
    </row>
    <row r="382" spans="5:32" x14ac:dyDescent="0.3">
      <c r="E382" s="12">
        <v>40902.305555555555</v>
      </c>
      <c r="F382" s="16">
        <v>15.73</v>
      </c>
      <c r="G382" s="16">
        <v>1993.530014038088</v>
      </c>
      <c r="H382" s="29">
        <v>1.1760184551493802</v>
      </c>
      <c r="I382" s="26">
        <v>204.9</v>
      </c>
      <c r="J382" s="30">
        <v>4.7679593134138588E-2</v>
      </c>
      <c r="K382" s="31">
        <v>0.57070965530323747</v>
      </c>
      <c r="L382" s="108">
        <f ca="1">REWS!R382</f>
        <v>15.587879132775296</v>
      </c>
      <c r="M382" s="22">
        <f t="shared" si="85"/>
        <v>15.51748754361321</v>
      </c>
      <c r="N382" s="22">
        <f t="shared" ca="1" si="86"/>
        <v>15.377286730717669</v>
      </c>
      <c r="O382" s="22">
        <f t="shared" si="87"/>
        <v>1.7563276978345976</v>
      </c>
      <c r="P382" s="81">
        <f t="shared" ca="1" si="88"/>
        <v>16</v>
      </c>
      <c r="Q382" s="22">
        <f t="shared" ca="1" si="89"/>
        <v>0.37782093966235336</v>
      </c>
      <c r="R382" s="3">
        <f ca="1">IF(N382&gt;'Power Curve'!$C$37,0,INDEX(Ci,$P382,1)*POWER(1-Q382,3)+INDEX(Ci,$P382,2)*3*Q382*POWER(1-Q382,2)+INDEX(Ci,$P382,3)*3*POWER(Q382,2)*(1-Q382)+INDEX(Ci,$P382,4)*POWER(Q382,3))</f>
        <v>1980.3879028019053</v>
      </c>
      <c r="S382" s="3">
        <f t="shared" si="90"/>
        <v>1993.530014038088</v>
      </c>
      <c r="T382" s="3">
        <f t="shared" ca="1" si="91"/>
        <v>-13.1421112361827</v>
      </c>
      <c r="U382" s="3">
        <f t="shared" ca="1" si="99"/>
        <v>13.1421112361827</v>
      </c>
      <c r="W382" s="34">
        <f t="shared" si="92"/>
        <v>16</v>
      </c>
      <c r="X382" s="73" t="b">
        <f>COUNTIF('Power Curve'!$D$2:$D$31,W382)&gt;0</f>
        <v>1</v>
      </c>
      <c r="Y382" s="73" t="b">
        <f t="shared" si="93"/>
        <v>0</v>
      </c>
      <c r="Z382" s="73" t="b">
        <f t="shared" si="100"/>
        <v>1</v>
      </c>
      <c r="AA382" s="34" t="str">
        <f t="shared" si="94"/>
        <v>Outer</v>
      </c>
      <c r="AB382" s="35" t="str">
        <f t="shared" si="101"/>
        <v>1.7-1.8</v>
      </c>
      <c r="AC382" s="36" t="str">
        <f t="shared" si="95"/>
        <v>7-8</v>
      </c>
      <c r="AD382" s="36" t="str">
        <f t="shared" si="96"/>
        <v>Dec</v>
      </c>
      <c r="AE382" s="35" t="str">
        <f t="shared" si="97"/>
        <v>195-205</v>
      </c>
      <c r="AF382" s="36" t="str">
        <f t="shared" si="98"/>
        <v>HWS-LTI</v>
      </c>
    </row>
    <row r="383" spans="5:32" x14ac:dyDescent="0.3">
      <c r="E383" s="12">
        <v>40902.3125</v>
      </c>
      <c r="F383" s="16">
        <v>13.74</v>
      </c>
      <c r="G383" s="16">
        <v>1997.7899475097661</v>
      </c>
      <c r="H383" s="29">
        <v>1.1792013614778034</v>
      </c>
      <c r="I383" s="26">
        <v>200.7</v>
      </c>
      <c r="J383" s="30">
        <v>6.9141193595342057E-2</v>
      </c>
      <c r="K383" s="31">
        <v>0.37340314834616434</v>
      </c>
      <c r="L383" s="108">
        <f ca="1">REWS!R383</f>
        <v>13.682850888116889</v>
      </c>
      <c r="M383" s="22">
        <f t="shared" si="85"/>
        <v>13.566589798487474</v>
      </c>
      <c r="N383" s="22">
        <f t="shared" ca="1" si="86"/>
        <v>13.510161955818912</v>
      </c>
      <c r="O383" s="22">
        <f t="shared" si="87"/>
        <v>1.4548101624510148</v>
      </c>
      <c r="P383" s="81">
        <f t="shared" ca="1" si="88"/>
        <v>14</v>
      </c>
      <c r="Q383" s="22">
        <f t="shared" ca="1" si="89"/>
        <v>0.5398422175062525</v>
      </c>
      <c r="R383" s="3">
        <f ca="1">IF(N383&gt;'Power Curve'!$C$37,0,INDEX(Ci,$P383,1)*POWER(1-Q383,3)+INDEX(Ci,$P383,2)*3*Q383*POWER(1-Q383,2)+INDEX(Ci,$P383,3)*3*POWER(Q383,2)*(1-Q383)+INDEX(Ci,$P383,4)*POWER(Q383,3))</f>
        <v>1967.498192903176</v>
      </c>
      <c r="S383" s="3">
        <f t="shared" si="90"/>
        <v>1997.7899475097661</v>
      </c>
      <c r="T383" s="3">
        <f t="shared" ca="1" si="91"/>
        <v>-30.291754606590075</v>
      </c>
      <c r="U383" s="3">
        <f t="shared" ca="1" si="99"/>
        <v>30.291754606590075</v>
      </c>
      <c r="W383" s="34">
        <f t="shared" si="92"/>
        <v>14</v>
      </c>
      <c r="X383" s="73" t="b">
        <f>COUNTIF('Power Curve'!$D$2:$D$31,W383)&gt;0</f>
        <v>1</v>
      </c>
      <c r="Y383" s="73" t="b">
        <f t="shared" si="93"/>
        <v>0</v>
      </c>
      <c r="Z383" s="73" t="b">
        <f t="shared" si="100"/>
        <v>1</v>
      </c>
      <c r="AA383" s="34" t="str">
        <f t="shared" si="94"/>
        <v>Outer</v>
      </c>
      <c r="AB383" s="35" t="str">
        <f t="shared" si="101"/>
        <v>1.4-1.5</v>
      </c>
      <c r="AC383" s="36" t="str">
        <f t="shared" si="95"/>
        <v>7-8</v>
      </c>
      <c r="AD383" s="36" t="str">
        <f t="shared" si="96"/>
        <v>Dec</v>
      </c>
      <c r="AE383" s="35" t="str">
        <f t="shared" si="97"/>
        <v>195-205</v>
      </c>
      <c r="AF383" s="36" t="str">
        <f t="shared" si="98"/>
        <v>HWS-LTI</v>
      </c>
    </row>
    <row r="384" spans="5:32" x14ac:dyDescent="0.3">
      <c r="E384" s="12">
        <v>40902.319444444445</v>
      </c>
      <c r="F384" s="16">
        <v>14.47</v>
      </c>
      <c r="G384" s="16">
        <v>1998.1199645996139</v>
      </c>
      <c r="H384" s="29">
        <v>1.1799283836103249</v>
      </c>
      <c r="I384" s="26">
        <v>202.3</v>
      </c>
      <c r="J384" s="30">
        <v>6.1506565307532825E-2</v>
      </c>
      <c r="K384" s="31">
        <v>0.4287838773172411</v>
      </c>
      <c r="L384" s="108">
        <f ca="1">REWS!R384</f>
        <v>14.446025412622221</v>
      </c>
      <c r="M384" s="22">
        <f t="shared" si="85"/>
        <v>14.290312225088584</v>
      </c>
      <c r="N384" s="22">
        <f t="shared" ca="1" si="86"/>
        <v>14.266635353001774</v>
      </c>
      <c r="O384" s="22">
        <f t="shared" si="87"/>
        <v>1.5666637964591512</v>
      </c>
      <c r="P384" s="81">
        <f t="shared" ca="1" si="88"/>
        <v>15</v>
      </c>
      <c r="Q384" s="22">
        <f t="shared" ca="1" si="89"/>
        <v>0.29901072705369725</v>
      </c>
      <c r="R384" s="3">
        <f ca="1">IF(N384&gt;'Power Curve'!$C$37,0,INDEX(Ci,$P384,1)*POWER(1-Q384,3)+INDEX(Ci,$P384,2)*3*Q384*POWER(1-Q384,2)+INDEX(Ci,$P384,3)*3*POWER(Q384,2)*(1-Q384)+INDEX(Ci,$P384,4)*POWER(Q384,3))</f>
        <v>1976.5673204028369</v>
      </c>
      <c r="S384" s="3">
        <f t="shared" si="90"/>
        <v>1998.1199645996139</v>
      </c>
      <c r="T384" s="3">
        <f t="shared" ca="1" si="91"/>
        <v>-21.55264419677701</v>
      </c>
      <c r="U384" s="3">
        <f t="shared" ca="1" si="99"/>
        <v>21.55264419677701</v>
      </c>
      <c r="W384" s="34">
        <f t="shared" si="92"/>
        <v>14</v>
      </c>
      <c r="X384" s="73" t="b">
        <f>COUNTIF('Power Curve'!$D$2:$D$31,W384)&gt;0</f>
        <v>1</v>
      </c>
      <c r="Y384" s="73" t="b">
        <f t="shared" si="93"/>
        <v>0</v>
      </c>
      <c r="Z384" s="73" t="b">
        <f t="shared" si="100"/>
        <v>1</v>
      </c>
      <c r="AA384" s="34" t="str">
        <f t="shared" si="94"/>
        <v>Outer</v>
      </c>
      <c r="AB384" s="35" t="str">
        <f t="shared" si="101"/>
        <v>1.5-1.6</v>
      </c>
      <c r="AC384" s="36" t="str">
        <f t="shared" si="95"/>
        <v>7-8</v>
      </c>
      <c r="AD384" s="36" t="str">
        <f t="shared" si="96"/>
        <v>Dec</v>
      </c>
      <c r="AE384" s="35" t="str">
        <f t="shared" si="97"/>
        <v>195-205</v>
      </c>
      <c r="AF384" s="36" t="str">
        <f t="shared" si="98"/>
        <v>HWS-LTI</v>
      </c>
    </row>
    <row r="385" spans="5:32" x14ac:dyDescent="0.3">
      <c r="E385" s="12">
        <v>40902.326388888891</v>
      </c>
      <c r="F385" s="16">
        <v>14.87</v>
      </c>
      <c r="G385" s="16">
        <v>1975.960021972656</v>
      </c>
      <c r="H385" s="29">
        <v>1.1800597542459033</v>
      </c>
      <c r="I385" s="26">
        <v>203.5</v>
      </c>
      <c r="J385" s="30">
        <v>4.3712172158708811E-2</v>
      </c>
      <c r="K385" s="31">
        <v>0.60359235888831764</v>
      </c>
      <c r="L385" s="108">
        <f ca="1">REWS!R385</f>
        <v>14.749627237008877</v>
      </c>
      <c r="M385" s="22">
        <f t="shared" si="85"/>
        <v>14.685890035159233</v>
      </c>
      <c r="N385" s="22">
        <f t="shared" ca="1" si="86"/>
        <v>14.567007643732474</v>
      </c>
      <c r="O385" s="22">
        <f t="shared" si="87"/>
        <v>1.6278016221821747</v>
      </c>
      <c r="P385" s="81">
        <f t="shared" ca="1" si="88"/>
        <v>15</v>
      </c>
      <c r="Q385" s="22">
        <f t="shared" ca="1" si="89"/>
        <v>0.58596831062844279</v>
      </c>
      <c r="R385" s="3">
        <f ca="1">IF(N385&gt;'Power Curve'!$C$37,0,INDEX(Ci,$P385,1)*POWER(1-Q385,3)+INDEX(Ci,$P385,2)*3*Q385*POWER(1-Q385,2)+INDEX(Ci,$P385,3)*3*POWER(Q385,2)*(1-Q385)+INDEX(Ci,$P385,4)*POWER(Q385,3))</f>
        <v>1977.6646863660801</v>
      </c>
      <c r="S385" s="3">
        <f t="shared" si="90"/>
        <v>1975.960021972656</v>
      </c>
      <c r="T385" s="3">
        <f t="shared" ca="1" si="91"/>
        <v>1.7046643934240819</v>
      </c>
      <c r="U385" s="3">
        <f t="shared" ca="1" si="99"/>
        <v>1.7046643934240819</v>
      </c>
      <c r="W385" s="34">
        <f t="shared" si="92"/>
        <v>15</v>
      </c>
      <c r="X385" s="73" t="b">
        <f>COUNTIF('Power Curve'!$D$2:$D$31,W385)&gt;0</f>
        <v>1</v>
      </c>
      <c r="Y385" s="73" t="b">
        <f t="shared" si="93"/>
        <v>0</v>
      </c>
      <c r="Z385" s="73" t="b">
        <f t="shared" si="100"/>
        <v>1</v>
      </c>
      <c r="AA385" s="34" t="str">
        <f t="shared" si="94"/>
        <v>Outer</v>
      </c>
      <c r="AB385" s="35" t="str">
        <f t="shared" si="101"/>
        <v>1.6-1.7</v>
      </c>
      <c r="AC385" s="36" t="str">
        <f t="shared" si="95"/>
        <v>7-8</v>
      </c>
      <c r="AD385" s="36" t="str">
        <f t="shared" si="96"/>
        <v>Dec</v>
      </c>
      <c r="AE385" s="35" t="str">
        <f t="shared" si="97"/>
        <v>195-205</v>
      </c>
      <c r="AF385" s="36" t="str">
        <f t="shared" si="98"/>
        <v>HWS-LTI</v>
      </c>
    </row>
    <row r="386" spans="5:32" x14ac:dyDescent="0.3">
      <c r="E386" s="12">
        <v>40902.625</v>
      </c>
      <c r="F386" s="16">
        <v>14.11</v>
      </c>
      <c r="G386" s="16">
        <v>1983.550003051758</v>
      </c>
      <c r="H386" s="29">
        <v>1.1690096051204437</v>
      </c>
      <c r="I386" s="26">
        <v>208.6</v>
      </c>
      <c r="J386" s="30">
        <v>5.3862508858965277E-2</v>
      </c>
      <c r="K386" s="31">
        <v>0.39612877643401012</v>
      </c>
      <c r="L386" s="108">
        <f ca="1">REWS!R386</f>
        <v>13.895137714453609</v>
      </c>
      <c r="M386" s="22">
        <f t="shared" si="85"/>
        <v>13.891666354913289</v>
      </c>
      <c r="N386" s="22">
        <f t="shared" ca="1" si="86"/>
        <v>13.680128779926433</v>
      </c>
      <c r="O386" s="22">
        <f t="shared" si="87"/>
        <v>1.5050517921568178</v>
      </c>
      <c r="P386" s="81">
        <f t="shared" ca="1" si="88"/>
        <v>14</v>
      </c>
      <c r="Q386" s="22">
        <f t="shared" ca="1" si="89"/>
        <v>0.71619912856049128</v>
      </c>
      <c r="R386" s="3">
        <f ca="1">IF(N386&gt;'Power Curve'!$C$37,0,INDEX(Ci,$P386,1)*POWER(1-Q386,3)+INDEX(Ci,$P386,2)*3*Q386*POWER(1-Q386,2)+INDEX(Ci,$P386,3)*3*POWER(Q386,2)*(1-Q386)+INDEX(Ci,$P386,4)*POWER(Q386,3))</f>
        <v>1971.191111627295</v>
      </c>
      <c r="S386" s="3">
        <f t="shared" si="90"/>
        <v>1983.550003051758</v>
      </c>
      <c r="T386" s="3">
        <f t="shared" ca="1" si="91"/>
        <v>-12.358891424463081</v>
      </c>
      <c r="U386" s="3">
        <f t="shared" ca="1" si="99"/>
        <v>12.358891424463081</v>
      </c>
      <c r="W386" s="34">
        <f t="shared" si="92"/>
        <v>14</v>
      </c>
      <c r="X386" s="73" t="b">
        <f>COUNTIF('Power Curve'!$D$2:$D$31,W386)&gt;0</f>
        <v>1</v>
      </c>
      <c r="Y386" s="73" t="b">
        <f t="shared" si="93"/>
        <v>0</v>
      </c>
      <c r="Z386" s="73" t="b">
        <f t="shared" si="100"/>
        <v>1</v>
      </c>
      <c r="AA386" s="34" t="str">
        <f t="shared" si="94"/>
        <v>Outer</v>
      </c>
      <c r="AB386" s="35" t="str">
        <f t="shared" si="101"/>
        <v>1.5-1.6</v>
      </c>
      <c r="AC386" s="36" t="str">
        <f t="shared" si="95"/>
        <v>15-16</v>
      </c>
      <c r="AD386" s="36" t="str">
        <f t="shared" si="96"/>
        <v>Dec</v>
      </c>
      <c r="AE386" s="35" t="str">
        <f t="shared" si="97"/>
        <v>205-215</v>
      </c>
      <c r="AF386" s="36" t="str">
        <f t="shared" si="98"/>
        <v>HWS-LTI</v>
      </c>
    </row>
    <row r="387" spans="5:32" x14ac:dyDescent="0.3">
      <c r="E387" s="12">
        <v>40902.638888888891</v>
      </c>
      <c r="F387" s="16">
        <v>14.28</v>
      </c>
      <c r="G387" s="16">
        <v>1985.070022583008</v>
      </c>
      <c r="H387" s="29">
        <v>1.1691668952705898</v>
      </c>
      <c r="I387" s="26">
        <v>203.8</v>
      </c>
      <c r="J387" s="30">
        <v>7.492997198879553E-2</v>
      </c>
      <c r="K387" s="31">
        <v>0.3620324644994144</v>
      </c>
      <c r="L387" s="108">
        <f ca="1">REWS!R387</f>
        <v>14.093202558742622</v>
      </c>
      <c r="M387" s="22">
        <f t="shared" ref="M387:M450" si="102">F387*(H387/Ref_Density)^(1/3)</f>
        <v>14.059666348178181</v>
      </c>
      <c r="N387" s="22">
        <f t="shared" ref="N387:N450" ca="1" si="103">L387*(H387/Ref_Density)^(1/3)</f>
        <v>13.875751103166126</v>
      </c>
      <c r="O387" s="22">
        <f t="shared" ref="O387:O450" si="104">(M387-CutInWindSpeed)/(RatedWindSpeed-CutInWindSpeed)</f>
        <v>1.5310167326772777</v>
      </c>
      <c r="P387" s="81">
        <f t="shared" ref="P387:P450" ca="1" si="105">COUNTIF(xa,"&lt;"&amp;N387)</f>
        <v>14</v>
      </c>
      <c r="Q387" s="22">
        <f t="shared" ref="Q387:Q450" ca="1" si="106">(N387-INDEX(xa,$P387))/(INDEX(xb,$P387)-INDEX(xa,$P387))</f>
        <v>0.9191760850398446</v>
      </c>
      <c r="R387" s="3">
        <f ca="1">IF(N387&gt;'Power Curve'!$C$37,0,INDEX(Ci,$P387,1)*POWER(1-Q387,3)+INDEX(Ci,$P387,2)*3*Q387*POWER(1-Q387,2)+INDEX(Ci,$P387,3)*3*POWER(Q387,2)*(1-Q387)+INDEX(Ci,$P387,4)*POWER(Q387,3))</f>
        <v>1974.1527713085475</v>
      </c>
      <c r="S387" s="3">
        <f t="shared" ref="S387:S450" si="107">IF(Z387,G387,"")</f>
        <v>1985.070022583008</v>
      </c>
      <c r="T387" s="3">
        <f t="shared" ref="T387:T450" ca="1" si="108">IF(Z387,R387-S387,"")</f>
        <v>-10.917251274460568</v>
      </c>
      <c r="U387" s="3">
        <f t="shared" ca="1" si="99"/>
        <v>10.917251274460568</v>
      </c>
      <c r="W387" s="34">
        <f t="shared" ref="W387:W450" si="109">MROUND(M387-Centre_First_Bin,Bin_Width)+Centre_First_Bin</f>
        <v>14</v>
      </c>
      <c r="X387" s="73" t="b">
        <f>COUNTIF('Power Curve'!$D$2:$D$31,W387)&gt;0</f>
        <v>1</v>
      </c>
      <c r="Y387" s="73" t="b">
        <f t="shared" ref="Y387:Y450" si="110">(G387&lt;0)</f>
        <v>0</v>
      </c>
      <c r="Z387" s="73" t="b">
        <f t="shared" si="100"/>
        <v>1</v>
      </c>
      <c r="AA387" s="34" t="str">
        <f t="shared" ref="AA387:AA450" si="111">IF(Z387,IF(AND(J387&gt;=LowerTurbLimit,J387&lt;=UpperTurbLimit,K387&gt;=LowerShearLimit,K387&lt;=UpperShearLimit),"Inner","Outer"),"")</f>
        <v>Outer</v>
      </c>
      <c r="AB387" s="35" t="str">
        <f t="shared" si="101"/>
        <v>1.5-1.6</v>
      </c>
      <c r="AC387" s="36" t="str">
        <f t="shared" ref="AC387:AC450" si="112">IF(Z387,HOUR(E387)&amp;"-"&amp;HOUR(E387)+1,"")</f>
        <v>15-16</v>
      </c>
      <c r="AD387" s="36" t="str">
        <f t="shared" ref="AD387:AD450" si="113">IF(Z387,TEXT(E387,"mmm"),"")</f>
        <v>Dec</v>
      </c>
      <c r="AE387" s="35" t="str">
        <f t="shared" ref="AE387:AE450" si="114">IF(Z387,IF(OR(I387&lt;5,I387&gt;=355),"355-5",MROUND(I387,10)-5&amp;"-"&amp;MROUND(I387,10)+5),"")</f>
        <v>195-205</v>
      </c>
      <c r="AF387" s="36" t="str">
        <f t="shared" ref="AF387:AF450" si="115">IF(Z387,IF(O387&lt;0.5,IF(J387&lt;=LowerTurbLimit,"LWS-LTI",IF(J387&gt;=UpperTurbLimit,"LWS-HTI","Inner-TI")),IF(J387&lt;=LowerTurbLimit,"HWS-LTI",IF(J387&gt;=UpperTurbLimit,"HWS-HTI","Inner-TI"))),"")</f>
        <v>HWS-LTI</v>
      </c>
    </row>
    <row r="388" spans="5:32" x14ac:dyDescent="0.3">
      <c r="E388" s="12">
        <v>40902.645833333336</v>
      </c>
      <c r="F388" s="16">
        <v>15.65</v>
      </c>
      <c r="G388" s="16">
        <v>1981.8499450683639</v>
      </c>
      <c r="H388" s="29">
        <v>1.1676837407071179</v>
      </c>
      <c r="I388" s="26">
        <v>204.6</v>
      </c>
      <c r="J388" s="30">
        <v>6.3897763578274758E-2</v>
      </c>
      <c r="K388" s="31">
        <v>0.44885103657201197</v>
      </c>
      <c r="L388" s="108">
        <f ca="1">REWS!R388</f>
        <v>15.421390109352208</v>
      </c>
      <c r="M388" s="22">
        <f t="shared" si="102"/>
        <v>15.402009607818451</v>
      </c>
      <c r="N388" s="22">
        <f t="shared" ca="1" si="103"/>
        <v>15.177022276687484</v>
      </c>
      <c r="O388" s="22">
        <f t="shared" si="104"/>
        <v>1.7384802106051858</v>
      </c>
      <c r="P388" s="81">
        <f t="shared" ca="1" si="105"/>
        <v>16</v>
      </c>
      <c r="Q388" s="22">
        <f t="shared" ca="1" si="106"/>
        <v>0.17706300570693781</v>
      </c>
      <c r="R388" s="3">
        <f ca="1">IF(N388&gt;'Power Curve'!$C$37,0,INDEX(Ci,$P388,1)*POWER(1-Q388,3)+INDEX(Ci,$P388,2)*3*Q388*POWER(1-Q388,2)+INDEX(Ci,$P388,3)*3*POWER(Q388,2)*(1-Q388)+INDEX(Ci,$P388,4)*POWER(Q388,3))</f>
        <v>1979.6878571288441</v>
      </c>
      <c r="S388" s="3">
        <f t="shared" si="107"/>
        <v>1981.8499450683639</v>
      </c>
      <c r="T388" s="3">
        <f t="shared" ca="1" si="108"/>
        <v>-2.162087939519779</v>
      </c>
      <c r="U388" s="3">
        <f t="shared" ref="U388:U451" ca="1" si="116">IF(Z388,ABS(T388),"")</f>
        <v>2.162087939519779</v>
      </c>
      <c r="W388" s="34">
        <f t="shared" si="109"/>
        <v>15</v>
      </c>
      <c r="X388" s="73" t="b">
        <f>COUNTIF('Power Curve'!$D$2:$D$31,W388)&gt;0</f>
        <v>1</v>
      </c>
      <c r="Y388" s="73" t="b">
        <f t="shared" si="110"/>
        <v>0</v>
      </c>
      <c r="Z388" s="73" t="b">
        <f t="shared" ref="Z388:Z451" si="117">AND(X388,NOT(Y388))</f>
        <v>1</v>
      </c>
      <c r="AA388" s="34" t="str">
        <f t="shared" si="111"/>
        <v>Outer</v>
      </c>
      <c r="AB388" s="35" t="str">
        <f t="shared" ref="AB388:AB451" si="118">IF(Z388,TEXT(ROUND(O388+0.05,1)-0.1,"0.0")&amp;"-"&amp;TEXT(ROUND(O388+0.05,1),"0.0"),"")</f>
        <v>1.7-1.8</v>
      </c>
      <c r="AC388" s="36" t="str">
        <f t="shared" si="112"/>
        <v>15-16</v>
      </c>
      <c r="AD388" s="36" t="str">
        <f t="shared" si="113"/>
        <v>Dec</v>
      </c>
      <c r="AE388" s="35" t="str">
        <f t="shared" si="114"/>
        <v>195-205</v>
      </c>
      <c r="AF388" s="36" t="str">
        <f t="shared" si="115"/>
        <v>HWS-LTI</v>
      </c>
    </row>
    <row r="389" spans="5:32" x14ac:dyDescent="0.3">
      <c r="E389" s="12">
        <v>40902.652777777781</v>
      </c>
      <c r="F389" s="16">
        <v>14.48</v>
      </c>
      <c r="G389" s="16">
        <v>1985.56994628906</v>
      </c>
      <c r="H389" s="29">
        <v>1.1681334917202641</v>
      </c>
      <c r="I389" s="26">
        <v>203.6</v>
      </c>
      <c r="J389" s="30">
        <v>8.4254143646408833E-2</v>
      </c>
      <c r="K389" s="31">
        <v>0.38220965023550885</v>
      </c>
      <c r="L389" s="108">
        <f ca="1">REWS!R389</f>
        <v>14.310099908177534</v>
      </c>
      <c r="M389" s="22">
        <f t="shared" si="102"/>
        <v>14.252378834487056</v>
      </c>
      <c r="N389" s="22">
        <f t="shared" ca="1" si="103"/>
        <v>14.085149520076287</v>
      </c>
      <c r="O389" s="22">
        <f t="shared" si="104"/>
        <v>1.5608010686603762</v>
      </c>
      <c r="P389" s="81">
        <f t="shared" ca="1" si="105"/>
        <v>15</v>
      </c>
      <c r="Q389" s="22">
        <f t="shared" ca="1" si="106"/>
        <v>0.12563010015679321</v>
      </c>
      <c r="R389" s="3">
        <f ca="1">IF(N389&gt;'Power Curve'!$C$37,0,INDEX(Ci,$P389,1)*POWER(1-Q389,3)+INDEX(Ci,$P389,2)*3*Q389*POWER(1-Q389,2)+INDEX(Ci,$P389,3)*3*POWER(Q389,2)*(1-Q389)+INDEX(Ci,$P389,4)*POWER(Q389,3))</f>
        <v>1975.6671255550239</v>
      </c>
      <c r="S389" s="3">
        <f t="shared" si="107"/>
        <v>1985.56994628906</v>
      </c>
      <c r="T389" s="3">
        <f t="shared" ca="1" si="108"/>
        <v>-9.9028207340361405</v>
      </c>
      <c r="U389" s="3">
        <f t="shared" ca="1" si="116"/>
        <v>9.9028207340361405</v>
      </c>
      <c r="W389" s="34">
        <f t="shared" si="109"/>
        <v>14</v>
      </c>
      <c r="X389" s="73" t="b">
        <f>COUNTIF('Power Curve'!$D$2:$D$31,W389)&gt;0</f>
        <v>1</v>
      </c>
      <c r="Y389" s="73" t="b">
        <f t="shared" si="110"/>
        <v>0</v>
      </c>
      <c r="Z389" s="73" t="b">
        <f t="shared" si="117"/>
        <v>1</v>
      </c>
      <c r="AA389" s="34" t="str">
        <f t="shared" si="111"/>
        <v>Outer</v>
      </c>
      <c r="AB389" s="35" t="str">
        <f t="shared" si="118"/>
        <v>1.5-1.6</v>
      </c>
      <c r="AC389" s="36" t="str">
        <f t="shared" si="112"/>
        <v>15-16</v>
      </c>
      <c r="AD389" s="36" t="str">
        <f t="shared" si="113"/>
        <v>Dec</v>
      </c>
      <c r="AE389" s="35" t="str">
        <f t="shared" si="114"/>
        <v>195-205</v>
      </c>
      <c r="AF389" s="36" t="str">
        <f t="shared" si="115"/>
        <v>HWS-LTI</v>
      </c>
    </row>
    <row r="390" spans="5:32" x14ac:dyDescent="0.3">
      <c r="E390" s="12">
        <v>40902.944444444445</v>
      </c>
      <c r="F390" s="16">
        <v>15.02</v>
      </c>
      <c r="G390" s="16">
        <v>1989.0700378417969</v>
      </c>
      <c r="H390" s="29">
        <v>1.1425525469814042</v>
      </c>
      <c r="I390" s="26">
        <v>205.6</v>
      </c>
      <c r="J390" s="30">
        <v>9.9866844207723043E-2</v>
      </c>
      <c r="K390" s="31">
        <v>0.26499793922539128</v>
      </c>
      <c r="L390" s="108">
        <f ca="1">REWS!R390</f>
        <v>15.079301869602606</v>
      </c>
      <c r="M390" s="22">
        <f t="shared" si="102"/>
        <v>14.675175286970351</v>
      </c>
      <c r="N390" s="22">
        <f t="shared" ca="1" si="103"/>
        <v>14.733115721808121</v>
      </c>
      <c r="O390" s="22">
        <f t="shared" si="104"/>
        <v>1.626145623309738</v>
      </c>
      <c r="P390" s="81">
        <f t="shared" ca="1" si="105"/>
        <v>15</v>
      </c>
      <c r="Q390" s="22">
        <f t="shared" ca="1" si="106"/>
        <v>0.74465795733612783</v>
      </c>
      <c r="R390" s="3">
        <f ca="1">IF(N390&gt;'Power Curve'!$C$37,0,INDEX(Ci,$P390,1)*POWER(1-Q390,3)+INDEX(Ci,$P390,2)*3*Q390*POWER(1-Q390,2)+INDEX(Ci,$P390,3)*3*POWER(Q390,2)*(1-Q390)+INDEX(Ci,$P390,4)*POWER(Q390,3))</f>
        <v>1978.1761754783629</v>
      </c>
      <c r="S390" s="3">
        <f t="shared" si="107"/>
        <v>1989.0700378417969</v>
      </c>
      <c r="T390" s="3">
        <f t="shared" ca="1" si="108"/>
        <v>-10.893862363433982</v>
      </c>
      <c r="U390" s="3">
        <f t="shared" ca="1" si="116"/>
        <v>10.893862363433982</v>
      </c>
      <c r="W390" s="34">
        <f t="shared" si="109"/>
        <v>15</v>
      </c>
      <c r="X390" s="73" t="b">
        <f>COUNTIF('Power Curve'!$D$2:$D$31,W390)&gt;0</f>
        <v>1</v>
      </c>
      <c r="Y390" s="73" t="b">
        <f t="shared" si="110"/>
        <v>0</v>
      </c>
      <c r="Z390" s="73" t="b">
        <f t="shared" si="117"/>
        <v>1</v>
      </c>
      <c r="AA390" s="34" t="str">
        <f t="shared" si="111"/>
        <v>Outer</v>
      </c>
      <c r="AB390" s="35" t="str">
        <f t="shared" si="118"/>
        <v>1.6-1.7</v>
      </c>
      <c r="AC390" s="36" t="str">
        <f t="shared" si="112"/>
        <v>22-23</v>
      </c>
      <c r="AD390" s="36" t="str">
        <f t="shared" si="113"/>
        <v>Dec</v>
      </c>
      <c r="AE390" s="35" t="str">
        <f t="shared" si="114"/>
        <v>205-215</v>
      </c>
      <c r="AF390" s="36" t="str">
        <f t="shared" si="115"/>
        <v>HWS-LTI</v>
      </c>
    </row>
    <row r="391" spans="5:32" x14ac:dyDescent="0.3">
      <c r="E391" s="12">
        <v>40902.958333333336</v>
      </c>
      <c r="F391" s="16">
        <v>15.21</v>
      </c>
      <c r="G391" s="16">
        <v>1983.1799774169949</v>
      </c>
      <c r="H391" s="29">
        <v>1.1398280804342174</v>
      </c>
      <c r="I391" s="26">
        <v>207.1</v>
      </c>
      <c r="J391" s="30">
        <v>0.11768573307034845</v>
      </c>
      <c r="K391" s="31">
        <v>0.31325211648718848</v>
      </c>
      <c r="L391" s="108">
        <f ca="1">REWS!R391</f>
        <v>15.317165280304483</v>
      </c>
      <c r="M391" s="22">
        <f t="shared" si="102"/>
        <v>14.848991835390612</v>
      </c>
      <c r="N391" s="22">
        <f t="shared" ca="1" si="103"/>
        <v>14.953613556118988</v>
      </c>
      <c r="O391" s="22">
        <f t="shared" si="104"/>
        <v>1.6530095311795889</v>
      </c>
      <c r="P391" s="81">
        <f t="shared" ca="1" si="105"/>
        <v>15</v>
      </c>
      <c r="Q391" s="22">
        <f t="shared" ca="1" si="106"/>
        <v>0.95530829916156401</v>
      </c>
      <c r="R391" s="3">
        <f ca="1">IF(N391&gt;'Power Curve'!$C$37,0,INDEX(Ci,$P391,1)*POWER(1-Q391,3)+INDEX(Ci,$P391,2)*3*Q391*POWER(1-Q391,2)+INDEX(Ci,$P391,3)*3*POWER(Q391,2)*(1-Q391)+INDEX(Ci,$P391,4)*POWER(Q391,3))</f>
        <v>1978.8841069170076</v>
      </c>
      <c r="S391" s="3">
        <f t="shared" si="107"/>
        <v>1983.1799774169949</v>
      </c>
      <c r="T391" s="3">
        <f t="shared" ca="1" si="108"/>
        <v>-4.2958704999873589</v>
      </c>
      <c r="U391" s="3">
        <f t="shared" ca="1" si="116"/>
        <v>4.2958704999873589</v>
      </c>
      <c r="W391" s="34">
        <f t="shared" si="109"/>
        <v>15</v>
      </c>
      <c r="X391" s="73" t="b">
        <f>COUNTIF('Power Curve'!$D$2:$D$31,W391)&gt;0</f>
        <v>1</v>
      </c>
      <c r="Y391" s="73" t="b">
        <f t="shared" si="110"/>
        <v>0</v>
      </c>
      <c r="Z391" s="73" t="b">
        <f t="shared" si="117"/>
        <v>1</v>
      </c>
      <c r="AA391" s="34" t="str">
        <f t="shared" si="111"/>
        <v>Outer</v>
      </c>
      <c r="AB391" s="35" t="str">
        <f t="shared" si="118"/>
        <v>1.6-1.7</v>
      </c>
      <c r="AC391" s="36" t="str">
        <f t="shared" si="112"/>
        <v>23-24</v>
      </c>
      <c r="AD391" s="36" t="str">
        <f t="shared" si="113"/>
        <v>Dec</v>
      </c>
      <c r="AE391" s="35" t="str">
        <f t="shared" si="114"/>
        <v>205-215</v>
      </c>
      <c r="AF391" s="36" t="str">
        <f t="shared" si="115"/>
        <v>Inner-TI</v>
      </c>
    </row>
    <row r="392" spans="5:32" x14ac:dyDescent="0.3">
      <c r="E392" s="12">
        <v>40902.965277777781</v>
      </c>
      <c r="F392" s="16">
        <v>15.14</v>
      </c>
      <c r="G392" s="16">
        <v>1971.880004882813</v>
      </c>
      <c r="H392" s="29">
        <v>1.1405814758820516</v>
      </c>
      <c r="I392" s="26">
        <v>207.8</v>
      </c>
      <c r="J392" s="30">
        <v>9.3130779392338173E-2</v>
      </c>
      <c r="K392" s="31">
        <v>0.29490757912111037</v>
      </c>
      <c r="L392" s="108">
        <f ca="1">REWS!R392</f>
        <v>15.223823263081508</v>
      </c>
      <c r="M392" s="22">
        <f t="shared" si="102"/>
        <v>14.783909099688051</v>
      </c>
      <c r="N392" s="22">
        <f t="shared" ca="1" si="103"/>
        <v>14.865760850139585</v>
      </c>
      <c r="O392" s="22">
        <f t="shared" si="104"/>
        <v>1.6429507845773716</v>
      </c>
      <c r="P392" s="81">
        <f t="shared" ca="1" si="105"/>
        <v>15</v>
      </c>
      <c r="Q392" s="22">
        <f t="shared" ca="1" si="106"/>
        <v>0.87137911862022643</v>
      </c>
      <c r="R392" s="3">
        <f ca="1">IF(N392&gt;'Power Curve'!$C$37,0,INDEX(Ci,$P392,1)*POWER(1-Q392,3)+INDEX(Ci,$P392,2)*3*Q392*POWER(1-Q392,2)+INDEX(Ci,$P392,3)*3*POWER(Q392,2)*(1-Q392)+INDEX(Ci,$P392,4)*POWER(Q392,3))</f>
        <v>1978.5901286976073</v>
      </c>
      <c r="S392" s="3">
        <f t="shared" si="107"/>
        <v>1971.880004882813</v>
      </c>
      <c r="T392" s="3">
        <f t="shared" ca="1" si="108"/>
        <v>6.710123814794315</v>
      </c>
      <c r="U392" s="3">
        <f t="shared" ca="1" si="116"/>
        <v>6.710123814794315</v>
      </c>
      <c r="W392" s="34">
        <f t="shared" si="109"/>
        <v>15</v>
      </c>
      <c r="X392" s="73" t="b">
        <f>COUNTIF('Power Curve'!$D$2:$D$31,W392)&gt;0</f>
        <v>1</v>
      </c>
      <c r="Y392" s="73" t="b">
        <f t="shared" si="110"/>
        <v>0</v>
      </c>
      <c r="Z392" s="73" t="b">
        <f t="shared" si="117"/>
        <v>1</v>
      </c>
      <c r="AA392" s="34" t="str">
        <f t="shared" si="111"/>
        <v>Outer</v>
      </c>
      <c r="AB392" s="35" t="str">
        <f t="shared" si="118"/>
        <v>1.6-1.7</v>
      </c>
      <c r="AC392" s="36" t="str">
        <f t="shared" si="112"/>
        <v>23-24</v>
      </c>
      <c r="AD392" s="36" t="str">
        <f t="shared" si="113"/>
        <v>Dec</v>
      </c>
      <c r="AE392" s="35" t="str">
        <f t="shared" si="114"/>
        <v>205-215</v>
      </c>
      <c r="AF392" s="36" t="str">
        <f t="shared" si="115"/>
        <v>HWS-LTI</v>
      </c>
    </row>
    <row r="393" spans="5:32" x14ac:dyDescent="0.3">
      <c r="E393" s="12">
        <v>40903.173611111109</v>
      </c>
      <c r="F393" s="16">
        <v>20.38</v>
      </c>
      <c r="G393" s="16">
        <v>1996.190002441411</v>
      </c>
      <c r="H393" s="29">
        <v>1.1506047729930038</v>
      </c>
      <c r="I393" s="26">
        <v>290.8</v>
      </c>
      <c r="J393" s="30">
        <v>0.13886162904808638</v>
      </c>
      <c r="K393" s="31">
        <v>0.16601756457659383</v>
      </c>
      <c r="L393" s="108">
        <f ca="1">REWS!R393</f>
        <v>20.261827106093129</v>
      </c>
      <c r="M393" s="22">
        <f t="shared" si="102"/>
        <v>19.958789931341837</v>
      </c>
      <c r="N393" s="22">
        <f t="shared" ca="1" si="103"/>
        <v>19.84305941293821</v>
      </c>
      <c r="O393" s="22">
        <f t="shared" si="104"/>
        <v>2.4427452987503488</v>
      </c>
      <c r="P393" s="81">
        <f t="shared" ca="1" si="105"/>
        <v>21</v>
      </c>
      <c r="Q393" s="22">
        <f t="shared" ca="1" si="106"/>
        <v>0.87816773735047682</v>
      </c>
      <c r="R393" s="3">
        <f ca="1">IF(N393&gt;'Power Curve'!$C$37,0,INDEX(Ci,$P393,1)*POWER(1-Q393,3)+INDEX(Ci,$P393,2)*3*Q393*POWER(1-Q393,2)+INDEX(Ci,$P393,3)*3*POWER(Q393,2)*(1-Q393)+INDEX(Ci,$P393,4)*POWER(Q393,3))</f>
        <v>1983.1412672246804</v>
      </c>
      <c r="S393" s="3">
        <f t="shared" si="107"/>
        <v>1996.190002441411</v>
      </c>
      <c r="T393" s="3">
        <f t="shared" ca="1" si="108"/>
        <v>-13.04873521673062</v>
      </c>
      <c r="U393" s="3">
        <f t="shared" ca="1" si="116"/>
        <v>13.04873521673062</v>
      </c>
      <c r="W393" s="34">
        <f t="shared" si="109"/>
        <v>20</v>
      </c>
      <c r="X393" s="73" t="b">
        <f>COUNTIF('Power Curve'!$D$2:$D$31,W393)&gt;0</f>
        <v>1</v>
      </c>
      <c r="Y393" s="73" t="b">
        <f t="shared" si="110"/>
        <v>0</v>
      </c>
      <c r="Z393" s="73" t="b">
        <f t="shared" si="117"/>
        <v>1</v>
      </c>
      <c r="AA393" s="34" t="str">
        <f t="shared" si="111"/>
        <v>Inner</v>
      </c>
      <c r="AB393" s="35" t="str">
        <f t="shared" si="118"/>
        <v>2.4-2.5</v>
      </c>
      <c r="AC393" s="36" t="str">
        <f t="shared" si="112"/>
        <v>4-5</v>
      </c>
      <c r="AD393" s="36" t="str">
        <f t="shared" si="113"/>
        <v>Dec</v>
      </c>
      <c r="AE393" s="35" t="str">
        <f t="shared" si="114"/>
        <v>285-295</v>
      </c>
      <c r="AF393" s="36" t="str">
        <f t="shared" si="115"/>
        <v>Inner-TI</v>
      </c>
    </row>
    <row r="394" spans="5:32" x14ac:dyDescent="0.3">
      <c r="E394" s="12">
        <v>40903.180555555555</v>
      </c>
      <c r="F394" s="16">
        <v>21.2</v>
      </c>
      <c r="G394" s="16">
        <v>1997.509963989263</v>
      </c>
      <c r="H394" s="29">
        <v>1.1517455080451817</v>
      </c>
      <c r="I394" s="26">
        <v>289.7</v>
      </c>
      <c r="J394" s="30">
        <v>0.11556603773584907</v>
      </c>
      <c r="K394" s="31">
        <v>0.15391048042624139</v>
      </c>
      <c r="L394" s="108">
        <f ca="1">REWS!R394</f>
        <v>21.05009192998304</v>
      </c>
      <c r="M394" s="22">
        <f t="shared" si="102"/>
        <v>20.768701306950646</v>
      </c>
      <c r="N394" s="22">
        <f t="shared" ca="1" si="103"/>
        <v>20.621843008380662</v>
      </c>
      <c r="O394" s="22">
        <f t="shared" si="104"/>
        <v>2.567919712664573</v>
      </c>
      <c r="P394" s="81">
        <f t="shared" ca="1" si="105"/>
        <v>22</v>
      </c>
      <c r="Q394" s="22">
        <f t="shared" ca="1" si="106"/>
        <v>0.63939643096321452</v>
      </c>
      <c r="R394" s="3">
        <f ca="1">IF(N394&gt;'Power Curve'!$C$37,0,INDEX(Ci,$P394,1)*POWER(1-Q394,3)+INDEX(Ci,$P394,2)*3*Q394*POWER(1-Q394,2)+INDEX(Ci,$P394,3)*3*POWER(Q394,2)*(1-Q394)+INDEX(Ci,$P394,4)*POWER(Q394,3))</f>
        <v>1987.5155743711061</v>
      </c>
      <c r="S394" s="3" t="str">
        <f t="shared" si="107"/>
        <v/>
      </c>
      <c r="T394" s="3" t="str">
        <f t="shared" si="108"/>
        <v/>
      </c>
      <c r="U394" s="3" t="str">
        <f t="shared" si="116"/>
        <v/>
      </c>
      <c r="W394" s="34">
        <f t="shared" si="109"/>
        <v>21</v>
      </c>
      <c r="X394" s="73" t="b">
        <f>COUNTIF('Power Curve'!$D$2:$D$31,W394)&gt;0</f>
        <v>0</v>
      </c>
      <c r="Y394" s="73" t="b">
        <f t="shared" si="110"/>
        <v>0</v>
      </c>
      <c r="Z394" s="73" t="b">
        <f t="shared" si="117"/>
        <v>0</v>
      </c>
      <c r="AA394" s="34" t="str">
        <f t="shared" si="111"/>
        <v/>
      </c>
      <c r="AB394" s="35" t="str">
        <f t="shared" si="118"/>
        <v/>
      </c>
      <c r="AC394" s="36" t="str">
        <f t="shared" si="112"/>
        <v/>
      </c>
      <c r="AD394" s="36" t="str">
        <f t="shared" si="113"/>
        <v/>
      </c>
      <c r="AE394" s="35" t="str">
        <f t="shared" si="114"/>
        <v/>
      </c>
      <c r="AF394" s="36" t="str">
        <f t="shared" si="115"/>
        <v/>
      </c>
    </row>
    <row r="395" spans="5:32" x14ac:dyDescent="0.3">
      <c r="E395" s="12">
        <v>40903.1875</v>
      </c>
      <c r="F395" s="16">
        <v>22.28</v>
      </c>
      <c r="G395" s="16">
        <v>1996.7900085449269</v>
      </c>
      <c r="H395" s="29">
        <v>1.1525502528438112</v>
      </c>
      <c r="I395" s="26">
        <v>290.3</v>
      </c>
      <c r="J395" s="30">
        <v>0.1490125673249551</v>
      </c>
      <c r="K395" s="31">
        <v>0.11844477033959461</v>
      </c>
      <c r="L395" s="108">
        <f ca="1">REWS!R395</f>
        <v>22.157371669221519</v>
      </c>
      <c r="M395" s="22">
        <f t="shared" si="102"/>
        <v>21.831811876181867</v>
      </c>
      <c r="N395" s="22">
        <f t="shared" ca="1" si="103"/>
        <v>21.711650356960771</v>
      </c>
      <c r="O395" s="22">
        <f t="shared" si="104"/>
        <v>2.7322268781609256</v>
      </c>
      <c r="P395" s="81">
        <f t="shared" ca="1" si="105"/>
        <v>23</v>
      </c>
      <c r="Q395" s="22">
        <f t="shared" ca="1" si="106"/>
        <v>0.71165035696077084</v>
      </c>
      <c r="R395" s="3">
        <f ca="1">IF(N395&gt;'Power Curve'!$C$37,0,INDEX(Ci,$P395,1)*POWER(1-Q395,3)+INDEX(Ci,$P395,2)*3*Q395*POWER(1-Q395,2)+INDEX(Ci,$P395,3)*3*POWER(Q395,2)*(1-Q395)+INDEX(Ci,$P395,4)*POWER(Q395,3))</f>
        <v>1989.4713307698576</v>
      </c>
      <c r="S395" s="3" t="str">
        <f t="shared" si="107"/>
        <v/>
      </c>
      <c r="T395" s="3" t="str">
        <f t="shared" si="108"/>
        <v/>
      </c>
      <c r="U395" s="3" t="str">
        <f t="shared" si="116"/>
        <v/>
      </c>
      <c r="W395" s="34">
        <f t="shared" si="109"/>
        <v>22</v>
      </c>
      <c r="X395" s="73" t="b">
        <f>COUNTIF('Power Curve'!$D$2:$D$31,W395)&gt;0</f>
        <v>0</v>
      </c>
      <c r="Y395" s="73" t="b">
        <f t="shared" si="110"/>
        <v>0</v>
      </c>
      <c r="Z395" s="73" t="b">
        <f t="shared" si="117"/>
        <v>0</v>
      </c>
      <c r="AA395" s="34" t="str">
        <f t="shared" si="111"/>
        <v/>
      </c>
      <c r="AB395" s="35" t="str">
        <f t="shared" si="118"/>
        <v/>
      </c>
      <c r="AC395" s="36" t="str">
        <f t="shared" si="112"/>
        <v/>
      </c>
      <c r="AD395" s="36" t="str">
        <f t="shared" si="113"/>
        <v/>
      </c>
      <c r="AE395" s="35" t="str">
        <f t="shared" si="114"/>
        <v/>
      </c>
      <c r="AF395" s="36" t="str">
        <f t="shared" si="115"/>
        <v/>
      </c>
    </row>
    <row r="396" spans="5:32" x14ac:dyDescent="0.3">
      <c r="E396" s="12">
        <v>40903.194444444445</v>
      </c>
      <c r="F396" s="16">
        <v>23.11</v>
      </c>
      <c r="G396" s="16">
        <v>1995.119995117193</v>
      </c>
      <c r="H396" s="29">
        <v>1.1528684610858995</v>
      </c>
      <c r="I396" s="26">
        <v>288</v>
      </c>
      <c r="J396" s="30">
        <v>0.12765036780614453</v>
      </c>
      <c r="K396" s="31">
        <v>0.15375434531246299</v>
      </c>
      <c r="L396" s="108">
        <f ca="1">REWS!R396</f>
        <v>23.05874123685243</v>
      </c>
      <c r="M396" s="22">
        <f t="shared" si="102"/>
        <v>22.647199302859125</v>
      </c>
      <c r="N396" s="22">
        <f t="shared" ca="1" si="103"/>
        <v>22.596967047341121</v>
      </c>
      <c r="O396" s="22">
        <f t="shared" si="104"/>
        <v>2.858247633420266</v>
      </c>
      <c r="P396" s="81">
        <f t="shared" ca="1" si="105"/>
        <v>24</v>
      </c>
      <c r="Q396" s="22">
        <f t="shared" ca="1" si="106"/>
        <v>0.5969670473411206</v>
      </c>
      <c r="R396" s="3">
        <f ca="1">IF(N396&gt;'Power Curve'!$C$37,0,INDEX(Ci,$P396,1)*POWER(1-Q396,3)+INDEX(Ci,$P396,2)*3*Q396*POWER(1-Q396,2)+INDEX(Ci,$P396,3)*3*POWER(Q396,2)*(1-Q396)+INDEX(Ci,$P396,4)*POWER(Q396,3))</f>
        <v>1989.4713307698571</v>
      </c>
      <c r="S396" s="3" t="str">
        <f t="shared" si="107"/>
        <v/>
      </c>
      <c r="T396" s="3" t="str">
        <f t="shared" si="108"/>
        <v/>
      </c>
      <c r="U396" s="3" t="str">
        <f t="shared" si="116"/>
        <v/>
      </c>
      <c r="W396" s="34">
        <f t="shared" si="109"/>
        <v>23</v>
      </c>
      <c r="X396" s="73" t="b">
        <f>COUNTIF('Power Curve'!$D$2:$D$31,W396)&gt;0</f>
        <v>0</v>
      </c>
      <c r="Y396" s="73" t="b">
        <f t="shared" si="110"/>
        <v>0</v>
      </c>
      <c r="Z396" s="73" t="b">
        <f t="shared" si="117"/>
        <v>0</v>
      </c>
      <c r="AA396" s="34" t="str">
        <f t="shared" si="111"/>
        <v/>
      </c>
      <c r="AB396" s="35" t="str">
        <f t="shared" si="118"/>
        <v/>
      </c>
      <c r="AC396" s="36" t="str">
        <f t="shared" si="112"/>
        <v/>
      </c>
      <c r="AD396" s="36" t="str">
        <f t="shared" si="113"/>
        <v/>
      </c>
      <c r="AE396" s="35" t="str">
        <f t="shared" si="114"/>
        <v/>
      </c>
      <c r="AF396" s="36" t="str">
        <f t="shared" si="115"/>
        <v/>
      </c>
    </row>
    <row r="397" spans="5:32" x14ac:dyDescent="0.3">
      <c r="E397" s="12">
        <v>40903.201388888891</v>
      </c>
      <c r="F397" s="16">
        <v>22.9</v>
      </c>
      <c r="G397" s="16">
        <v>1994.369995117193</v>
      </c>
      <c r="H397" s="29">
        <v>1.1550469655475115</v>
      </c>
      <c r="I397" s="26">
        <v>288.8</v>
      </c>
      <c r="J397" s="30">
        <v>0.12620087336244543</v>
      </c>
      <c r="K397" s="31">
        <v>0.10569401394901864</v>
      </c>
      <c r="L397" s="108">
        <f ca="1">REWS!R397</f>
        <v>22.869708716056497</v>
      </c>
      <c r="M397" s="22">
        <f t="shared" si="102"/>
        <v>22.455531246850239</v>
      </c>
      <c r="N397" s="22">
        <f t="shared" ca="1" si="103"/>
        <v>22.425827889946284</v>
      </c>
      <c r="O397" s="22">
        <f t="shared" si="104"/>
        <v>2.8286247175068349</v>
      </c>
      <c r="P397" s="81">
        <f t="shared" ca="1" si="105"/>
        <v>24</v>
      </c>
      <c r="Q397" s="22">
        <f t="shared" ca="1" si="106"/>
        <v>0.42582788994628373</v>
      </c>
      <c r="R397" s="3">
        <f ca="1">IF(N397&gt;'Power Curve'!$C$37,0,INDEX(Ci,$P397,1)*POWER(1-Q397,3)+INDEX(Ci,$P397,2)*3*Q397*POWER(1-Q397,2)+INDEX(Ci,$P397,3)*3*POWER(Q397,2)*(1-Q397)+INDEX(Ci,$P397,4)*POWER(Q397,3))</f>
        <v>1989.4713307698573</v>
      </c>
      <c r="S397" s="3" t="str">
        <f t="shared" si="107"/>
        <v/>
      </c>
      <c r="T397" s="3" t="str">
        <f t="shared" si="108"/>
        <v/>
      </c>
      <c r="U397" s="3" t="str">
        <f t="shared" si="116"/>
        <v/>
      </c>
      <c r="W397" s="34">
        <f t="shared" si="109"/>
        <v>22</v>
      </c>
      <c r="X397" s="73" t="b">
        <f>COUNTIF('Power Curve'!$D$2:$D$31,W397)&gt;0</f>
        <v>0</v>
      </c>
      <c r="Y397" s="73" t="b">
        <f t="shared" si="110"/>
        <v>0</v>
      </c>
      <c r="Z397" s="73" t="b">
        <f t="shared" si="117"/>
        <v>0</v>
      </c>
      <c r="AA397" s="34" t="str">
        <f t="shared" si="111"/>
        <v/>
      </c>
      <c r="AB397" s="35" t="str">
        <f t="shared" si="118"/>
        <v/>
      </c>
      <c r="AC397" s="36" t="str">
        <f t="shared" si="112"/>
        <v/>
      </c>
      <c r="AD397" s="36" t="str">
        <f t="shared" si="113"/>
        <v/>
      </c>
      <c r="AE397" s="35" t="str">
        <f t="shared" si="114"/>
        <v/>
      </c>
      <c r="AF397" s="36" t="str">
        <f t="shared" si="115"/>
        <v/>
      </c>
    </row>
    <row r="398" spans="5:32" x14ac:dyDescent="0.3">
      <c r="E398" s="12">
        <v>40903.208333333336</v>
      </c>
      <c r="F398" s="16">
        <v>19.18</v>
      </c>
      <c r="G398" s="16">
        <v>1996.640014648443</v>
      </c>
      <c r="H398" s="29">
        <v>1.1574864291681812</v>
      </c>
      <c r="I398" s="26">
        <v>292.89999999999998</v>
      </c>
      <c r="J398" s="30">
        <v>0.11522419186652763</v>
      </c>
      <c r="K398" s="31">
        <v>0.15151319599191249</v>
      </c>
      <c r="L398" s="108">
        <f ca="1">REWS!R398</f>
        <v>19.099838497307555</v>
      </c>
      <c r="M398" s="22">
        <f t="shared" si="102"/>
        <v>18.820964515501476</v>
      </c>
      <c r="N398" s="22">
        <f t="shared" ca="1" si="103"/>
        <v>18.742303577144657</v>
      </c>
      <c r="O398" s="22">
        <f t="shared" si="104"/>
        <v>2.2668907128612896</v>
      </c>
      <c r="P398" s="81">
        <f t="shared" ca="1" si="105"/>
        <v>20</v>
      </c>
      <c r="Q398" s="22">
        <f t="shared" ca="1" si="106"/>
        <v>0.44103254870680109</v>
      </c>
      <c r="R398" s="3">
        <f ca="1">IF(N398&gt;'Power Curve'!$C$37,0,INDEX(Ci,$P398,1)*POWER(1-Q398,3)+INDEX(Ci,$P398,2)*3*Q398*POWER(1-Q398,2)+INDEX(Ci,$P398,3)*3*POWER(Q398,2)*(1-Q398)+INDEX(Ci,$P398,4)*POWER(Q398,3))</f>
        <v>1989.4713307698573</v>
      </c>
      <c r="S398" s="3">
        <f t="shared" si="107"/>
        <v>1996.640014648443</v>
      </c>
      <c r="T398" s="3">
        <f t="shared" ca="1" si="108"/>
        <v>-7.1686838785856253</v>
      </c>
      <c r="U398" s="3">
        <f t="shared" ca="1" si="116"/>
        <v>7.1686838785856253</v>
      </c>
      <c r="W398" s="34">
        <f t="shared" si="109"/>
        <v>19</v>
      </c>
      <c r="X398" s="73" t="b">
        <f>COUNTIF('Power Curve'!$D$2:$D$31,W398)&gt;0</f>
        <v>1</v>
      </c>
      <c r="Y398" s="73" t="b">
        <f t="shared" si="110"/>
        <v>0</v>
      </c>
      <c r="Z398" s="73" t="b">
        <f t="shared" si="117"/>
        <v>1</v>
      </c>
      <c r="AA398" s="34" t="str">
        <f t="shared" si="111"/>
        <v>Inner</v>
      </c>
      <c r="AB398" s="35" t="str">
        <f t="shared" si="118"/>
        <v>2.2-2.3</v>
      </c>
      <c r="AC398" s="36" t="str">
        <f t="shared" si="112"/>
        <v>5-6</v>
      </c>
      <c r="AD398" s="36" t="str">
        <f t="shared" si="113"/>
        <v>Dec</v>
      </c>
      <c r="AE398" s="35" t="str">
        <f t="shared" si="114"/>
        <v>285-295</v>
      </c>
      <c r="AF398" s="36" t="str">
        <f t="shared" si="115"/>
        <v>Inner-TI</v>
      </c>
    </row>
    <row r="399" spans="5:32" x14ac:dyDescent="0.3">
      <c r="E399" s="12">
        <v>40903.215277777781</v>
      </c>
      <c r="F399" s="16">
        <v>19.7</v>
      </c>
      <c r="G399" s="16">
        <v>1988.3000183105469</v>
      </c>
      <c r="H399" s="29">
        <v>1.1575086283400966</v>
      </c>
      <c r="I399" s="26">
        <v>288.60000000000002</v>
      </c>
      <c r="J399" s="30">
        <v>0.13451776649746192</v>
      </c>
      <c r="K399" s="31">
        <v>0.14316520563309018</v>
      </c>
      <c r="L399" s="108">
        <f ca="1">REWS!R399</f>
        <v>19.469163688114755</v>
      </c>
      <c r="M399" s="22">
        <f t="shared" si="102"/>
        <v>19.331354080512323</v>
      </c>
      <c r="N399" s="22">
        <f t="shared" ca="1" si="103"/>
        <v>19.10483740641622</v>
      </c>
      <c r="O399" s="22">
        <f t="shared" si="104"/>
        <v>2.3457730654151656</v>
      </c>
      <c r="P399" s="81">
        <f t="shared" ca="1" si="105"/>
        <v>21</v>
      </c>
      <c r="Q399" s="22">
        <f t="shared" ca="1" si="106"/>
        <v>4.7417499410720369E-2</v>
      </c>
      <c r="R399" s="3">
        <f ca="1">IF(N399&gt;'Power Curve'!$C$37,0,INDEX(Ci,$P399,1)*POWER(1-Q399,3)+INDEX(Ci,$P399,2)*3*Q399*POWER(1-Q399,2)+INDEX(Ci,$P399,3)*3*POWER(Q399,2)*(1-Q399)+INDEX(Ci,$P399,4)*POWER(Q399,3))</f>
        <v>1989.4282187901354</v>
      </c>
      <c r="S399" s="3">
        <f t="shared" si="107"/>
        <v>1988.3000183105469</v>
      </c>
      <c r="T399" s="3">
        <f t="shared" ca="1" si="108"/>
        <v>1.1282004795884859</v>
      </c>
      <c r="U399" s="3">
        <f t="shared" ca="1" si="116"/>
        <v>1.1282004795884859</v>
      </c>
      <c r="W399" s="34">
        <f t="shared" si="109"/>
        <v>19</v>
      </c>
      <c r="X399" s="73" t="b">
        <f>COUNTIF('Power Curve'!$D$2:$D$31,W399)&gt;0</f>
        <v>1</v>
      </c>
      <c r="Y399" s="73" t="b">
        <f t="shared" si="110"/>
        <v>0</v>
      </c>
      <c r="Z399" s="73" t="b">
        <f t="shared" si="117"/>
        <v>1</v>
      </c>
      <c r="AA399" s="34" t="str">
        <f t="shared" si="111"/>
        <v>Inner</v>
      </c>
      <c r="AB399" s="35" t="str">
        <f t="shared" si="118"/>
        <v>2.3-2.4</v>
      </c>
      <c r="AC399" s="36" t="str">
        <f t="shared" si="112"/>
        <v>5-6</v>
      </c>
      <c r="AD399" s="36" t="str">
        <f t="shared" si="113"/>
        <v>Dec</v>
      </c>
      <c r="AE399" s="35" t="str">
        <f t="shared" si="114"/>
        <v>285-295</v>
      </c>
      <c r="AF399" s="36" t="str">
        <f t="shared" si="115"/>
        <v>Inner-TI</v>
      </c>
    </row>
    <row r="400" spans="5:32" x14ac:dyDescent="0.3">
      <c r="E400" s="12">
        <v>40903.222222222219</v>
      </c>
      <c r="F400" s="16">
        <v>20.52</v>
      </c>
      <c r="G400" s="16">
        <v>1997.2500152587941</v>
      </c>
      <c r="H400" s="29">
        <v>1.1589505838933496</v>
      </c>
      <c r="I400" s="26">
        <v>288.60000000000002</v>
      </c>
      <c r="J400" s="30">
        <v>0.15545808966861599</v>
      </c>
      <c r="K400" s="31">
        <v>0.13284813981464125</v>
      </c>
      <c r="L400" s="108">
        <f ca="1">REWS!R400</f>
        <v>20.482481036363698</v>
      </c>
      <c r="M400" s="22">
        <f t="shared" si="102"/>
        <v>20.144367373545915</v>
      </c>
      <c r="N400" s="22">
        <f t="shared" ca="1" si="103"/>
        <v>20.107535220185078</v>
      </c>
      <c r="O400" s="22">
        <f t="shared" si="104"/>
        <v>2.4714268906666677</v>
      </c>
      <c r="P400" s="81">
        <f t="shared" ca="1" si="105"/>
        <v>22</v>
      </c>
      <c r="Q400" s="22">
        <f t="shared" ca="1" si="106"/>
        <v>0.14896196031502321</v>
      </c>
      <c r="R400" s="3">
        <f ca="1">IF(N400&gt;'Power Curve'!$C$37,0,INDEX(Ci,$P400,1)*POWER(1-Q400,3)+INDEX(Ci,$P400,2)*3*Q400*POWER(1-Q400,2)+INDEX(Ci,$P400,3)*3*POWER(Q400,2)*(1-Q400)+INDEX(Ci,$P400,4)*POWER(Q400,3))</f>
        <v>1983.2669699082264</v>
      </c>
      <c r="S400" s="3">
        <f t="shared" si="107"/>
        <v>1997.2500152587941</v>
      </c>
      <c r="T400" s="3">
        <f t="shared" ca="1" si="108"/>
        <v>-13.983045350567636</v>
      </c>
      <c r="U400" s="3">
        <f t="shared" ca="1" si="116"/>
        <v>13.983045350567636</v>
      </c>
      <c r="W400" s="34">
        <f t="shared" si="109"/>
        <v>20</v>
      </c>
      <c r="X400" s="73" t="b">
        <f>COUNTIF('Power Curve'!$D$2:$D$31,W400)&gt;0</f>
        <v>1</v>
      </c>
      <c r="Y400" s="73" t="b">
        <f t="shared" si="110"/>
        <v>0</v>
      </c>
      <c r="Z400" s="73" t="b">
        <f t="shared" si="117"/>
        <v>1</v>
      </c>
      <c r="AA400" s="34" t="str">
        <f t="shared" si="111"/>
        <v>Outer</v>
      </c>
      <c r="AB400" s="35" t="str">
        <f t="shared" si="118"/>
        <v>2.4-2.5</v>
      </c>
      <c r="AC400" s="36" t="str">
        <f t="shared" si="112"/>
        <v>5-6</v>
      </c>
      <c r="AD400" s="36" t="str">
        <f t="shared" si="113"/>
        <v>Dec</v>
      </c>
      <c r="AE400" s="35" t="str">
        <f t="shared" si="114"/>
        <v>285-295</v>
      </c>
      <c r="AF400" s="36" t="str">
        <f t="shared" si="115"/>
        <v>HWS-HTI</v>
      </c>
    </row>
    <row r="401" spans="5:32" x14ac:dyDescent="0.3">
      <c r="E401" s="12">
        <v>40903.25</v>
      </c>
      <c r="F401" s="16">
        <v>20.55</v>
      </c>
      <c r="G401" s="16">
        <v>1997.510009765628</v>
      </c>
      <c r="H401" s="29">
        <v>1.1618653655253186</v>
      </c>
      <c r="I401" s="26">
        <v>284.60000000000002</v>
      </c>
      <c r="J401" s="30">
        <v>0.14160583941605839</v>
      </c>
      <c r="K401" s="31">
        <v>0.11674311156298722</v>
      </c>
      <c r="L401" s="108">
        <f ca="1">REWS!R401</f>
        <v>20.500407360334769</v>
      </c>
      <c r="M401" s="22">
        <f t="shared" si="102"/>
        <v>20.190716550004836</v>
      </c>
      <c r="N401" s="22">
        <f t="shared" ca="1" si="103"/>
        <v>20.141990957282346</v>
      </c>
      <c r="O401" s="22">
        <f t="shared" si="104"/>
        <v>2.4785903052986593</v>
      </c>
      <c r="P401" s="81">
        <f t="shared" ca="1" si="105"/>
        <v>22</v>
      </c>
      <c r="Q401" s="22">
        <f t="shared" ca="1" si="106"/>
        <v>0.18181831904017187</v>
      </c>
      <c r="R401" s="3">
        <f ca="1">IF(N401&gt;'Power Curve'!$C$37,0,INDEX(Ci,$P401,1)*POWER(1-Q401,3)+INDEX(Ci,$P401,2)*3*Q401*POWER(1-Q401,2)+INDEX(Ci,$P401,3)*3*POWER(Q401,2)*(1-Q401)+INDEX(Ci,$P401,4)*POWER(Q401,3))</f>
        <v>1983.4464558929394</v>
      </c>
      <c r="S401" s="3">
        <f t="shared" si="107"/>
        <v>1997.510009765628</v>
      </c>
      <c r="T401" s="3">
        <f t="shared" ca="1" si="108"/>
        <v>-14.063553872688544</v>
      </c>
      <c r="U401" s="3">
        <f t="shared" ca="1" si="116"/>
        <v>14.063553872688544</v>
      </c>
      <c r="W401" s="34">
        <f t="shared" si="109"/>
        <v>20</v>
      </c>
      <c r="X401" s="73" t="b">
        <f>COUNTIF('Power Curve'!$D$2:$D$31,W401)&gt;0</f>
        <v>1</v>
      </c>
      <c r="Y401" s="73" t="b">
        <f t="shared" si="110"/>
        <v>0</v>
      </c>
      <c r="Z401" s="73" t="b">
        <f t="shared" si="117"/>
        <v>1</v>
      </c>
      <c r="AA401" s="34" t="str">
        <f t="shared" si="111"/>
        <v>Outer</v>
      </c>
      <c r="AB401" s="35" t="str">
        <f t="shared" si="118"/>
        <v>2.4-2.5</v>
      </c>
      <c r="AC401" s="36" t="str">
        <f t="shared" si="112"/>
        <v>6-7</v>
      </c>
      <c r="AD401" s="36" t="str">
        <f t="shared" si="113"/>
        <v>Dec</v>
      </c>
      <c r="AE401" s="35" t="str">
        <f t="shared" si="114"/>
        <v>275-285</v>
      </c>
      <c r="AF401" s="36" t="str">
        <f t="shared" si="115"/>
        <v>HWS-HTI</v>
      </c>
    </row>
    <row r="402" spans="5:32" x14ac:dyDescent="0.3">
      <c r="E402" s="12">
        <v>40903.256944444445</v>
      </c>
      <c r="F402" s="16">
        <v>21.25</v>
      </c>
      <c r="G402" s="16">
        <v>1994.690002441411</v>
      </c>
      <c r="H402" s="29">
        <v>1.1627814479385505</v>
      </c>
      <c r="I402" s="26">
        <v>284.8</v>
      </c>
      <c r="J402" s="30">
        <v>0.17317647058823529</v>
      </c>
      <c r="K402" s="31">
        <v>0.10290439908491596</v>
      </c>
      <c r="L402" s="108">
        <f ca="1">REWS!R402</f>
        <v>21.284940432233917</v>
      </c>
      <c r="M402" s="22">
        <f t="shared" si="102"/>
        <v>20.883964012720586</v>
      </c>
      <c r="N402" s="22">
        <f t="shared" ca="1" si="103"/>
        <v>20.918302588219976</v>
      </c>
      <c r="O402" s="22">
        <f t="shared" si="104"/>
        <v>2.5857339353998379</v>
      </c>
      <c r="P402" s="81">
        <f t="shared" ca="1" si="105"/>
        <v>22</v>
      </c>
      <c r="Q402" s="22">
        <f t="shared" ca="1" si="106"/>
        <v>0.92209484705600808</v>
      </c>
      <c r="R402" s="3">
        <f ca="1">IF(N402&gt;'Power Curve'!$C$37,0,INDEX(Ci,$P402,1)*POWER(1-Q402,3)+INDEX(Ci,$P402,2)*3*Q402*POWER(1-Q402,2)+INDEX(Ci,$P402,3)*3*POWER(Q402,2)*(1-Q402)+INDEX(Ci,$P402,4)*POWER(Q402,3))</f>
        <v>1989.3574000621018</v>
      </c>
      <c r="S402" s="3" t="str">
        <f t="shared" si="107"/>
        <v/>
      </c>
      <c r="T402" s="3" t="str">
        <f t="shared" si="108"/>
        <v/>
      </c>
      <c r="U402" s="3" t="str">
        <f t="shared" si="116"/>
        <v/>
      </c>
      <c r="W402" s="34">
        <f t="shared" si="109"/>
        <v>21</v>
      </c>
      <c r="X402" s="73" t="b">
        <f>COUNTIF('Power Curve'!$D$2:$D$31,W402)&gt;0</f>
        <v>0</v>
      </c>
      <c r="Y402" s="73" t="b">
        <f t="shared" si="110"/>
        <v>0</v>
      </c>
      <c r="Z402" s="73" t="b">
        <f t="shared" si="117"/>
        <v>0</v>
      </c>
      <c r="AA402" s="34" t="str">
        <f t="shared" si="111"/>
        <v/>
      </c>
      <c r="AB402" s="35" t="str">
        <f t="shared" si="118"/>
        <v/>
      </c>
      <c r="AC402" s="36" t="str">
        <f t="shared" si="112"/>
        <v/>
      </c>
      <c r="AD402" s="36" t="str">
        <f t="shared" si="113"/>
        <v/>
      </c>
      <c r="AE402" s="35" t="str">
        <f t="shared" si="114"/>
        <v/>
      </c>
      <c r="AF402" s="36" t="str">
        <f t="shared" si="115"/>
        <v/>
      </c>
    </row>
    <row r="403" spans="5:32" x14ac:dyDescent="0.3">
      <c r="E403" s="12">
        <v>40903.263888888891</v>
      </c>
      <c r="F403" s="16">
        <v>21.87</v>
      </c>
      <c r="G403" s="16">
        <v>1994.610046386716</v>
      </c>
      <c r="H403" s="29">
        <v>1.1644676896071016</v>
      </c>
      <c r="I403" s="26">
        <v>281.7</v>
      </c>
      <c r="J403" s="30">
        <v>0.15226337448559671</v>
      </c>
      <c r="K403" s="31">
        <v>0.11210832744565774</v>
      </c>
      <c r="L403" s="108">
        <f ca="1">REWS!R403</f>
        <v>21.597676696500507</v>
      </c>
      <c r="M403" s="22">
        <f t="shared" si="102"/>
        <v>21.503669062103686</v>
      </c>
      <c r="N403" s="22">
        <f t="shared" ca="1" si="103"/>
        <v>21.235907279005747</v>
      </c>
      <c r="O403" s="22">
        <f t="shared" si="104"/>
        <v>2.6815113484506234</v>
      </c>
      <c r="P403" s="81">
        <f t="shared" ca="1" si="105"/>
        <v>23</v>
      </c>
      <c r="Q403" s="22">
        <f t="shared" ca="1" si="106"/>
        <v>0.23590727900574748</v>
      </c>
      <c r="R403" s="3">
        <f ca="1">IF(N403&gt;'Power Curve'!$C$37,0,INDEX(Ci,$P403,1)*POWER(1-Q403,3)+INDEX(Ci,$P403,2)*3*Q403*POWER(1-Q403,2)+INDEX(Ci,$P403,3)*3*POWER(Q403,2)*(1-Q403)+INDEX(Ci,$P403,4)*POWER(Q403,3))</f>
        <v>1989.4713307698573</v>
      </c>
      <c r="S403" s="3" t="str">
        <f t="shared" si="107"/>
        <v/>
      </c>
      <c r="T403" s="3" t="str">
        <f t="shared" si="108"/>
        <v/>
      </c>
      <c r="U403" s="3" t="str">
        <f t="shared" si="116"/>
        <v/>
      </c>
      <c r="W403" s="34">
        <f t="shared" si="109"/>
        <v>22</v>
      </c>
      <c r="X403" s="73" t="b">
        <f>COUNTIF('Power Curve'!$D$2:$D$31,W403)&gt;0</f>
        <v>0</v>
      </c>
      <c r="Y403" s="73" t="b">
        <f t="shared" si="110"/>
        <v>0</v>
      </c>
      <c r="Z403" s="73" t="b">
        <f t="shared" si="117"/>
        <v>0</v>
      </c>
      <c r="AA403" s="34" t="str">
        <f t="shared" si="111"/>
        <v/>
      </c>
      <c r="AB403" s="35" t="str">
        <f t="shared" si="118"/>
        <v/>
      </c>
      <c r="AC403" s="36" t="str">
        <f t="shared" si="112"/>
        <v/>
      </c>
      <c r="AD403" s="36" t="str">
        <f t="shared" si="113"/>
        <v/>
      </c>
      <c r="AE403" s="35" t="str">
        <f t="shared" si="114"/>
        <v/>
      </c>
      <c r="AF403" s="36" t="str">
        <f t="shared" si="115"/>
        <v/>
      </c>
    </row>
    <row r="404" spans="5:32" x14ac:dyDescent="0.3">
      <c r="E404" s="12">
        <v>40903.319444444445</v>
      </c>
      <c r="F404" s="16">
        <v>19.559999999999999</v>
      </c>
      <c r="G404" s="16">
        <v>1994.669982910161</v>
      </c>
      <c r="H404" s="29">
        <v>1.1709124528221966</v>
      </c>
      <c r="I404" s="26">
        <v>279.60000000000002</v>
      </c>
      <c r="J404" s="30">
        <v>0.1032719836400818</v>
      </c>
      <c r="K404" s="31">
        <v>0.16169182140564345</v>
      </c>
      <c r="L404" s="108">
        <f ca="1">REWS!R404</f>
        <v>19.48669413792064</v>
      </c>
      <c r="M404" s="22">
        <f t="shared" si="102"/>
        <v>19.267777793663441</v>
      </c>
      <c r="N404" s="22">
        <f t="shared" ca="1" si="103"/>
        <v>19.195567105446774</v>
      </c>
      <c r="O404" s="22">
        <f t="shared" si="104"/>
        <v>2.3359471453394423</v>
      </c>
      <c r="P404" s="81">
        <f t="shared" ca="1" si="105"/>
        <v>21</v>
      </c>
      <c r="Q404" s="22">
        <f t="shared" ca="1" si="106"/>
        <v>0.14951919563750429</v>
      </c>
      <c r="R404" s="3">
        <f ca="1">IF(N404&gt;'Power Curve'!$C$37,0,INDEX(Ci,$P404,1)*POWER(1-Q404,3)+INDEX(Ci,$P404,2)*3*Q404*POWER(1-Q404,2)+INDEX(Ci,$P404,3)*3*POWER(Q404,2)*(1-Q404)+INDEX(Ci,$P404,4)*POWER(Q404,3))</f>
        <v>1989.0727997018212</v>
      </c>
      <c r="S404" s="3">
        <f t="shared" si="107"/>
        <v>1994.669982910161</v>
      </c>
      <c r="T404" s="3">
        <f t="shared" ca="1" si="108"/>
        <v>-5.5971832083398567</v>
      </c>
      <c r="U404" s="3">
        <f t="shared" ca="1" si="116"/>
        <v>5.5971832083398567</v>
      </c>
      <c r="W404" s="34">
        <f t="shared" si="109"/>
        <v>19</v>
      </c>
      <c r="X404" s="73" t="b">
        <f>COUNTIF('Power Curve'!$D$2:$D$31,W404)&gt;0</f>
        <v>1</v>
      </c>
      <c r="Y404" s="73" t="b">
        <f t="shared" si="110"/>
        <v>0</v>
      </c>
      <c r="Z404" s="73" t="b">
        <f t="shared" si="117"/>
        <v>1</v>
      </c>
      <c r="AA404" s="34" t="str">
        <f t="shared" si="111"/>
        <v>Inner</v>
      </c>
      <c r="AB404" s="35" t="str">
        <f t="shared" si="118"/>
        <v>2.3-2.4</v>
      </c>
      <c r="AC404" s="36" t="str">
        <f t="shared" si="112"/>
        <v>7-8</v>
      </c>
      <c r="AD404" s="36" t="str">
        <f t="shared" si="113"/>
        <v>Dec</v>
      </c>
      <c r="AE404" s="35" t="str">
        <f t="shared" si="114"/>
        <v>275-285</v>
      </c>
      <c r="AF404" s="36" t="str">
        <f t="shared" si="115"/>
        <v>Inner-TI</v>
      </c>
    </row>
    <row r="405" spans="5:32" x14ac:dyDescent="0.3">
      <c r="E405" s="12">
        <v>40903.347222222219</v>
      </c>
      <c r="F405" s="16">
        <v>17.22</v>
      </c>
      <c r="G405" s="16">
        <v>1998.480041503906</v>
      </c>
      <c r="H405" s="29">
        <v>1.1766460559149203</v>
      </c>
      <c r="I405" s="26">
        <v>279.39999999999998</v>
      </c>
      <c r="J405" s="30">
        <v>0.14343786295005809</v>
      </c>
      <c r="K405" s="31">
        <v>0.11552714853472049</v>
      </c>
      <c r="L405" s="108">
        <f ca="1">REWS!R405</f>
        <v>17.211032740567116</v>
      </c>
      <c r="M405" s="22">
        <f t="shared" si="102"/>
        <v>16.990378948362626</v>
      </c>
      <c r="N405" s="22">
        <f t="shared" ca="1" si="103"/>
        <v>16.981531263351421</v>
      </c>
      <c r="O405" s="22">
        <f t="shared" si="104"/>
        <v>1.9839678124214768</v>
      </c>
      <c r="P405" s="81">
        <f t="shared" ca="1" si="105"/>
        <v>17</v>
      </c>
      <c r="Q405" s="22">
        <f t="shared" ca="1" si="106"/>
        <v>0.99460780834138895</v>
      </c>
      <c r="R405" s="3">
        <f ca="1">IF(N405&gt;'Power Curve'!$C$37,0,INDEX(Ci,$P405,1)*POWER(1-Q405,3)+INDEX(Ci,$P405,2)*3*Q405*POWER(1-Q405,2)+INDEX(Ci,$P405,3)*3*POWER(Q405,2)*(1-Q405)+INDEX(Ci,$P405,4)*POWER(Q405,3))</f>
        <v>1985.1700168078469</v>
      </c>
      <c r="S405" s="3">
        <f t="shared" si="107"/>
        <v>1998.480041503906</v>
      </c>
      <c r="T405" s="3">
        <f t="shared" ca="1" si="108"/>
        <v>-13.310024696059145</v>
      </c>
      <c r="U405" s="3">
        <f t="shared" ca="1" si="116"/>
        <v>13.310024696059145</v>
      </c>
      <c r="W405" s="34">
        <f t="shared" si="109"/>
        <v>17</v>
      </c>
      <c r="X405" s="73" t="b">
        <f>COUNTIF('Power Curve'!$D$2:$D$31,W405)&gt;0</f>
        <v>1</v>
      </c>
      <c r="Y405" s="73" t="b">
        <f t="shared" si="110"/>
        <v>0</v>
      </c>
      <c r="Z405" s="73" t="b">
        <f t="shared" si="117"/>
        <v>1</v>
      </c>
      <c r="AA405" s="34" t="str">
        <f t="shared" si="111"/>
        <v>Outer</v>
      </c>
      <c r="AB405" s="35" t="str">
        <f t="shared" si="118"/>
        <v>1.9-2.0</v>
      </c>
      <c r="AC405" s="36" t="str">
        <f t="shared" si="112"/>
        <v>8-9</v>
      </c>
      <c r="AD405" s="36" t="str">
        <f t="shared" si="113"/>
        <v>Dec</v>
      </c>
      <c r="AE405" s="35" t="str">
        <f t="shared" si="114"/>
        <v>275-285</v>
      </c>
      <c r="AF405" s="36" t="str">
        <f t="shared" si="115"/>
        <v>HWS-HTI</v>
      </c>
    </row>
    <row r="406" spans="5:32" x14ac:dyDescent="0.3">
      <c r="E406" s="12">
        <v>40903.354166666664</v>
      </c>
      <c r="F406" s="16">
        <v>19.52</v>
      </c>
      <c r="G406" s="16">
        <v>1997.8900604248049</v>
      </c>
      <c r="H406" s="29">
        <v>1.1766286469982867</v>
      </c>
      <c r="I406" s="26">
        <v>286.8</v>
      </c>
      <c r="J406" s="30">
        <v>0.11680327868852458</v>
      </c>
      <c r="K406" s="31">
        <v>0.16839903395521089</v>
      </c>
      <c r="L406" s="108">
        <f ca="1">REWS!R406</f>
        <v>19.448146632483855</v>
      </c>
      <c r="M406" s="22">
        <f t="shared" si="102"/>
        <v>19.25961448459422</v>
      </c>
      <c r="N406" s="22">
        <f t="shared" ca="1" si="103"/>
        <v>19.188719599462008</v>
      </c>
      <c r="O406" s="22">
        <f t="shared" si="104"/>
        <v>2.3346854796077166</v>
      </c>
      <c r="P406" s="81">
        <f t="shared" ca="1" si="105"/>
        <v>21</v>
      </c>
      <c r="Q406" s="22">
        <f t="shared" ca="1" si="106"/>
        <v>0.14181342802846386</v>
      </c>
      <c r="R406" s="3">
        <f ca="1">IF(N406&gt;'Power Curve'!$C$37,0,INDEX(Ci,$P406,1)*POWER(1-Q406,3)+INDEX(Ci,$P406,2)*3*Q406*POWER(1-Q406,2)+INDEX(Ci,$P406,3)*3*POWER(Q406,2)*(1-Q406)+INDEX(Ci,$P406,4)*POWER(Q406,3))</f>
        <v>1989.1107737076925</v>
      </c>
      <c r="S406" s="3">
        <f t="shared" si="107"/>
        <v>1997.8900604248049</v>
      </c>
      <c r="T406" s="3">
        <f t="shared" ca="1" si="108"/>
        <v>-8.7792867171124271</v>
      </c>
      <c r="U406" s="3">
        <f t="shared" ca="1" si="116"/>
        <v>8.7792867171124271</v>
      </c>
      <c r="W406" s="34">
        <f t="shared" si="109"/>
        <v>19</v>
      </c>
      <c r="X406" s="73" t="b">
        <f>COUNTIF('Power Curve'!$D$2:$D$31,W406)&gt;0</f>
        <v>1</v>
      </c>
      <c r="Y406" s="73" t="b">
        <f t="shared" si="110"/>
        <v>0</v>
      </c>
      <c r="Z406" s="73" t="b">
        <f t="shared" si="117"/>
        <v>1</v>
      </c>
      <c r="AA406" s="34" t="str">
        <f t="shared" si="111"/>
        <v>Inner</v>
      </c>
      <c r="AB406" s="35" t="str">
        <f t="shared" si="118"/>
        <v>2.3-2.4</v>
      </c>
      <c r="AC406" s="36" t="str">
        <f t="shared" si="112"/>
        <v>8-9</v>
      </c>
      <c r="AD406" s="36" t="str">
        <f t="shared" si="113"/>
        <v>Dec</v>
      </c>
      <c r="AE406" s="35" t="str">
        <f t="shared" si="114"/>
        <v>285-295</v>
      </c>
      <c r="AF406" s="36" t="str">
        <f t="shared" si="115"/>
        <v>Inner-TI</v>
      </c>
    </row>
    <row r="407" spans="5:32" x14ac:dyDescent="0.3">
      <c r="E407" s="12">
        <v>40903.361111111109</v>
      </c>
      <c r="F407" s="16">
        <v>15.46</v>
      </c>
      <c r="G407" s="16">
        <v>1998.3400573730469</v>
      </c>
      <c r="H407" s="29">
        <v>1.1779121252060842</v>
      </c>
      <c r="I407" s="26">
        <v>281</v>
      </c>
      <c r="J407" s="30">
        <v>0.15071151358344115</v>
      </c>
      <c r="K407" s="31">
        <v>0.2054740363037548</v>
      </c>
      <c r="L407" s="108">
        <f ca="1">REWS!R407</f>
        <v>15.462531477684085</v>
      </c>
      <c r="M407" s="22">
        <f t="shared" si="102"/>
        <v>15.259316844217413</v>
      </c>
      <c r="N407" s="22">
        <f t="shared" ca="1" si="103"/>
        <v>15.261815461297976</v>
      </c>
      <c r="O407" s="22">
        <f t="shared" si="104"/>
        <v>1.716426584009147</v>
      </c>
      <c r="P407" s="81">
        <f t="shared" ca="1" si="105"/>
        <v>16</v>
      </c>
      <c r="Q407" s="22">
        <f t="shared" ca="1" si="106"/>
        <v>0.26206513271114734</v>
      </c>
      <c r="R407" s="3">
        <f ca="1">IF(N407&gt;'Power Curve'!$C$37,0,INDEX(Ci,$P407,1)*POWER(1-Q407,3)+INDEX(Ci,$P407,2)*3*Q407*POWER(1-Q407,2)+INDEX(Ci,$P407,3)*3*POWER(Q407,2)*(1-Q407)+INDEX(Ci,$P407,4)*POWER(Q407,3))</f>
        <v>1979.9871550630289</v>
      </c>
      <c r="S407" s="3">
        <f t="shared" si="107"/>
        <v>1998.3400573730469</v>
      </c>
      <c r="T407" s="3">
        <f t="shared" ca="1" si="108"/>
        <v>-18.352902310017953</v>
      </c>
      <c r="U407" s="3">
        <f t="shared" ca="1" si="116"/>
        <v>18.352902310017953</v>
      </c>
      <c r="W407" s="34">
        <f t="shared" si="109"/>
        <v>15</v>
      </c>
      <c r="X407" s="73" t="b">
        <f>COUNTIF('Power Curve'!$D$2:$D$31,W407)&gt;0</f>
        <v>1</v>
      </c>
      <c r="Y407" s="73" t="b">
        <f t="shared" si="110"/>
        <v>0</v>
      </c>
      <c r="Z407" s="73" t="b">
        <f t="shared" si="117"/>
        <v>1</v>
      </c>
      <c r="AA407" s="34" t="str">
        <f t="shared" si="111"/>
        <v>Outer</v>
      </c>
      <c r="AB407" s="35" t="str">
        <f t="shared" si="118"/>
        <v>1.7-1.8</v>
      </c>
      <c r="AC407" s="36" t="str">
        <f t="shared" si="112"/>
        <v>8-9</v>
      </c>
      <c r="AD407" s="36" t="str">
        <f t="shared" si="113"/>
        <v>Dec</v>
      </c>
      <c r="AE407" s="35" t="str">
        <f t="shared" si="114"/>
        <v>275-285</v>
      </c>
      <c r="AF407" s="36" t="str">
        <f t="shared" si="115"/>
        <v>HWS-HTI</v>
      </c>
    </row>
    <row r="408" spans="5:32" x14ac:dyDescent="0.3">
      <c r="E408" s="12">
        <v>40903.368055555555</v>
      </c>
      <c r="F408" s="16">
        <v>18.260000000000002</v>
      </c>
      <c r="G408" s="16">
        <v>1998.129989624028</v>
      </c>
      <c r="H408" s="29">
        <v>1.1768714901427961</v>
      </c>
      <c r="I408" s="26">
        <v>282.8</v>
      </c>
      <c r="J408" s="30">
        <v>0.16538882803943045</v>
      </c>
      <c r="K408" s="31">
        <v>0.15729535063971195</v>
      </c>
      <c r="L408" s="108">
        <f ca="1">REWS!R408</f>
        <v>18.256750936397033</v>
      </c>
      <c r="M408" s="22">
        <f t="shared" si="102"/>
        <v>18.017661534372934</v>
      </c>
      <c r="N408" s="22">
        <f t="shared" ca="1" si="103"/>
        <v>18.014455590873375</v>
      </c>
      <c r="O408" s="22">
        <f t="shared" si="104"/>
        <v>2.1427376476166775</v>
      </c>
      <c r="P408" s="81">
        <f t="shared" ca="1" si="105"/>
        <v>19</v>
      </c>
      <c r="Q408" s="22">
        <f t="shared" ca="1" si="106"/>
        <v>0.171225061862182</v>
      </c>
      <c r="R408" s="3">
        <f ca="1">IF(N408&gt;'Power Curve'!$C$37,0,INDEX(Ci,$P408,1)*POWER(1-Q408,3)+INDEX(Ci,$P408,2)*3*Q408*POWER(1-Q408,2)+INDEX(Ci,$P408,3)*3*POWER(Q408,2)*(1-Q408)+INDEX(Ci,$P408,4)*POWER(Q408,3))</f>
        <v>1980.6934741448079</v>
      </c>
      <c r="S408" s="3">
        <f t="shared" si="107"/>
        <v>1998.129989624028</v>
      </c>
      <c r="T408" s="3">
        <f t="shared" ca="1" si="108"/>
        <v>-17.436515479220134</v>
      </c>
      <c r="U408" s="3">
        <f t="shared" ca="1" si="116"/>
        <v>17.436515479220134</v>
      </c>
      <c r="W408" s="34">
        <f t="shared" si="109"/>
        <v>18</v>
      </c>
      <c r="X408" s="73" t="b">
        <f>COUNTIF('Power Curve'!$D$2:$D$31,W408)&gt;0</f>
        <v>1</v>
      </c>
      <c r="Y408" s="73" t="b">
        <f t="shared" si="110"/>
        <v>0</v>
      </c>
      <c r="Z408" s="73" t="b">
        <f t="shared" si="117"/>
        <v>1</v>
      </c>
      <c r="AA408" s="34" t="str">
        <f t="shared" si="111"/>
        <v>Outer</v>
      </c>
      <c r="AB408" s="35" t="str">
        <f t="shared" si="118"/>
        <v>2.1-2.2</v>
      </c>
      <c r="AC408" s="36" t="str">
        <f t="shared" si="112"/>
        <v>8-9</v>
      </c>
      <c r="AD408" s="36" t="str">
        <f t="shared" si="113"/>
        <v>Dec</v>
      </c>
      <c r="AE408" s="35" t="str">
        <f t="shared" si="114"/>
        <v>275-285</v>
      </c>
      <c r="AF408" s="36" t="str">
        <f t="shared" si="115"/>
        <v>HWS-HTI</v>
      </c>
    </row>
    <row r="409" spans="5:32" x14ac:dyDescent="0.3">
      <c r="E409" s="12">
        <v>40903.375</v>
      </c>
      <c r="F409" s="16">
        <v>15.26</v>
      </c>
      <c r="G409" s="16">
        <v>1998.7800445556641</v>
      </c>
      <c r="H409" s="29">
        <v>1.1789181690194299</v>
      </c>
      <c r="I409" s="26">
        <v>287.5</v>
      </c>
      <c r="J409" s="30">
        <v>0.15203145478374835</v>
      </c>
      <c r="K409" s="31">
        <v>0.12457420783015208</v>
      </c>
      <c r="L409" s="108">
        <f ca="1">REWS!R409</f>
        <v>15.289927439160966</v>
      </c>
      <c r="M409" s="22">
        <f t="shared" si="102"/>
        <v>15.066199863868377</v>
      </c>
      <c r="N409" s="22">
        <f t="shared" ca="1" si="103"/>
        <v>15.09574722820736</v>
      </c>
      <c r="O409" s="22">
        <f t="shared" si="104"/>
        <v>1.6865797321682228</v>
      </c>
      <c r="P409" s="81">
        <f t="shared" ca="1" si="105"/>
        <v>16</v>
      </c>
      <c r="Q409" s="22">
        <f t="shared" ca="1" si="106"/>
        <v>9.558768401786398E-2</v>
      </c>
      <c r="R409" s="3">
        <f ca="1">IF(N409&gt;'Power Curve'!$C$37,0,INDEX(Ci,$P409,1)*POWER(1-Q409,3)+INDEX(Ci,$P409,2)*3*Q409*POWER(1-Q409,2)+INDEX(Ci,$P409,3)*3*POWER(Q409,2)*(1-Q409)+INDEX(Ci,$P409,4)*POWER(Q409,3))</f>
        <v>1979.3970268146657</v>
      </c>
      <c r="S409" s="3">
        <f t="shared" si="107"/>
        <v>1998.7800445556641</v>
      </c>
      <c r="T409" s="3">
        <f t="shared" ca="1" si="108"/>
        <v>-19.383017740998412</v>
      </c>
      <c r="U409" s="3">
        <f t="shared" ca="1" si="116"/>
        <v>19.383017740998412</v>
      </c>
      <c r="W409" s="34">
        <f t="shared" si="109"/>
        <v>15</v>
      </c>
      <c r="X409" s="73" t="b">
        <f>COUNTIF('Power Curve'!$D$2:$D$31,W409)&gt;0</f>
        <v>1</v>
      </c>
      <c r="Y409" s="73" t="b">
        <f t="shared" si="110"/>
        <v>0</v>
      </c>
      <c r="Z409" s="73" t="b">
        <f t="shared" si="117"/>
        <v>1</v>
      </c>
      <c r="AA409" s="34" t="str">
        <f t="shared" si="111"/>
        <v>Outer</v>
      </c>
      <c r="AB409" s="35" t="str">
        <f t="shared" si="118"/>
        <v>1.6-1.7</v>
      </c>
      <c r="AC409" s="36" t="str">
        <f t="shared" si="112"/>
        <v>9-10</v>
      </c>
      <c r="AD409" s="36" t="str">
        <f t="shared" si="113"/>
        <v>Dec</v>
      </c>
      <c r="AE409" s="35" t="str">
        <f t="shared" si="114"/>
        <v>285-295</v>
      </c>
      <c r="AF409" s="36" t="str">
        <f t="shared" si="115"/>
        <v>HWS-HTI</v>
      </c>
    </row>
    <row r="410" spans="5:32" x14ac:dyDescent="0.3">
      <c r="E410" s="12">
        <v>40903.381944444445</v>
      </c>
      <c r="F410" s="16">
        <v>14.24</v>
      </c>
      <c r="G410" s="16">
        <v>1997.700012207036</v>
      </c>
      <c r="H410" s="29">
        <v>1.1789517992929359</v>
      </c>
      <c r="I410" s="26">
        <v>281.39999999999998</v>
      </c>
      <c r="J410" s="30">
        <v>0.14255617977528087</v>
      </c>
      <c r="K410" s="31">
        <v>0.11909558208945817</v>
      </c>
      <c r="L410" s="108">
        <f ca="1">REWS!R410</f>
        <v>14.186611872455597</v>
      </c>
      <c r="M410" s="22">
        <f t="shared" si="102"/>
        <v>14.059287423624122</v>
      </c>
      <c r="N410" s="22">
        <f t="shared" ca="1" si="103"/>
        <v>14.006576817573849</v>
      </c>
      <c r="O410" s="22">
        <f t="shared" si="104"/>
        <v>1.5309581686659541</v>
      </c>
      <c r="P410" s="81">
        <f t="shared" ca="1" si="105"/>
        <v>15</v>
      </c>
      <c r="Q410" s="22">
        <f t="shared" ca="1" si="106"/>
        <v>5.056647564539777E-2</v>
      </c>
      <c r="R410" s="3">
        <f ca="1">IF(N410&gt;'Power Curve'!$C$37,0,INDEX(Ci,$P410,1)*POWER(1-Q410,3)+INDEX(Ci,$P410,2)*3*Q410*POWER(1-Q410,2)+INDEX(Ci,$P410,3)*3*POWER(Q410,2)*(1-Q410)+INDEX(Ci,$P410,4)*POWER(Q410,3))</f>
        <v>1975.1958003760701</v>
      </c>
      <c r="S410" s="3">
        <f t="shared" si="107"/>
        <v>1997.700012207036</v>
      </c>
      <c r="T410" s="3">
        <f t="shared" ca="1" si="108"/>
        <v>-22.504211830965914</v>
      </c>
      <c r="U410" s="3">
        <f t="shared" ca="1" si="116"/>
        <v>22.504211830965914</v>
      </c>
      <c r="W410" s="34">
        <f t="shared" si="109"/>
        <v>14</v>
      </c>
      <c r="X410" s="73" t="b">
        <f>COUNTIF('Power Curve'!$D$2:$D$31,W410)&gt;0</f>
        <v>1</v>
      </c>
      <c r="Y410" s="73" t="b">
        <f t="shared" si="110"/>
        <v>0</v>
      </c>
      <c r="Z410" s="73" t="b">
        <f t="shared" si="117"/>
        <v>1</v>
      </c>
      <c r="AA410" s="34" t="str">
        <f t="shared" si="111"/>
        <v>Outer</v>
      </c>
      <c r="AB410" s="35" t="str">
        <f t="shared" si="118"/>
        <v>1.5-1.6</v>
      </c>
      <c r="AC410" s="36" t="str">
        <f t="shared" si="112"/>
        <v>9-10</v>
      </c>
      <c r="AD410" s="36" t="str">
        <f t="shared" si="113"/>
        <v>Dec</v>
      </c>
      <c r="AE410" s="35" t="str">
        <f t="shared" si="114"/>
        <v>275-285</v>
      </c>
      <c r="AF410" s="36" t="str">
        <f t="shared" si="115"/>
        <v>HWS-HTI</v>
      </c>
    </row>
    <row r="411" spans="5:32" x14ac:dyDescent="0.3">
      <c r="E411" s="12">
        <v>40903.388888888891</v>
      </c>
      <c r="F411" s="16">
        <v>13.9</v>
      </c>
      <c r="G411" s="16">
        <v>1988.450012207031</v>
      </c>
      <c r="H411" s="29">
        <v>1.1786648442292127</v>
      </c>
      <c r="I411" s="26">
        <v>280.10000000000002</v>
      </c>
      <c r="J411" s="30">
        <v>0.13381294964028778</v>
      </c>
      <c r="K411" s="31">
        <v>0.13813168070360346</v>
      </c>
      <c r="L411" s="108">
        <f ca="1">REWS!R411</f>
        <v>13.838101031219169</v>
      </c>
      <c r="M411" s="22">
        <f t="shared" si="102"/>
        <v>13.722488665256254</v>
      </c>
      <c r="N411" s="22">
        <f t="shared" ca="1" si="103"/>
        <v>13.661380183422729</v>
      </c>
      <c r="O411" s="22">
        <f t="shared" si="104"/>
        <v>1.4789048348625544</v>
      </c>
      <c r="P411" s="81">
        <f t="shared" ca="1" si="105"/>
        <v>14</v>
      </c>
      <c r="Q411" s="22">
        <f t="shared" ca="1" si="106"/>
        <v>0.69674565825322798</v>
      </c>
      <c r="R411" s="3">
        <f ca="1">IF(N411&gt;'Power Curve'!$C$37,0,INDEX(Ci,$P411,1)*POWER(1-Q411,3)+INDEX(Ci,$P411,2)*3*Q411*POWER(1-Q411,2)+INDEX(Ci,$P411,3)*3*POWER(Q411,2)*(1-Q411)+INDEX(Ci,$P411,4)*POWER(Q411,3))</f>
        <v>1970.828239238414</v>
      </c>
      <c r="S411" s="3">
        <f t="shared" si="107"/>
        <v>1988.450012207031</v>
      </c>
      <c r="T411" s="3">
        <f t="shared" ca="1" si="108"/>
        <v>-17.621772968617051</v>
      </c>
      <c r="U411" s="3">
        <f t="shared" ca="1" si="116"/>
        <v>17.621772968617051</v>
      </c>
      <c r="W411" s="34">
        <f t="shared" si="109"/>
        <v>14</v>
      </c>
      <c r="X411" s="73" t="b">
        <f>COUNTIF('Power Curve'!$D$2:$D$31,W411)&gt;0</f>
        <v>1</v>
      </c>
      <c r="Y411" s="73" t="b">
        <f t="shared" si="110"/>
        <v>0</v>
      </c>
      <c r="Z411" s="73" t="b">
        <f t="shared" si="117"/>
        <v>1</v>
      </c>
      <c r="AA411" s="34" t="str">
        <f t="shared" si="111"/>
        <v>Inner</v>
      </c>
      <c r="AB411" s="35" t="str">
        <f t="shared" si="118"/>
        <v>1.4-1.5</v>
      </c>
      <c r="AC411" s="36" t="str">
        <f t="shared" si="112"/>
        <v>9-10</v>
      </c>
      <c r="AD411" s="36" t="str">
        <f t="shared" si="113"/>
        <v>Dec</v>
      </c>
      <c r="AE411" s="35" t="str">
        <f t="shared" si="114"/>
        <v>275-285</v>
      </c>
      <c r="AF411" s="36" t="str">
        <f t="shared" si="115"/>
        <v>Inner-TI</v>
      </c>
    </row>
    <row r="412" spans="5:32" x14ac:dyDescent="0.3">
      <c r="E412" s="12">
        <v>40903.395833333336</v>
      </c>
      <c r="F412" s="16">
        <v>12.65</v>
      </c>
      <c r="G412" s="16">
        <v>1960.769958496099</v>
      </c>
      <c r="H412" s="29">
        <v>1.1788720421211383</v>
      </c>
      <c r="I412" s="26">
        <v>279.39999999999998</v>
      </c>
      <c r="J412" s="30">
        <v>0.14229249011857709</v>
      </c>
      <c r="K412" s="31">
        <v>0.14843254413799206</v>
      </c>
      <c r="L412" s="108">
        <f ca="1">REWS!R412</f>
        <v>12.59052816794768</v>
      </c>
      <c r="M412" s="22">
        <f t="shared" si="102"/>
        <v>12.489183654970704</v>
      </c>
      <c r="N412" s="22">
        <f t="shared" ca="1" si="103"/>
        <v>12.430467873721771</v>
      </c>
      <c r="O412" s="22">
        <f t="shared" si="104"/>
        <v>1.2882935698659068</v>
      </c>
      <c r="P412" s="81">
        <f t="shared" ca="1" si="105"/>
        <v>13</v>
      </c>
      <c r="Q412" s="22">
        <f t="shared" ca="1" si="106"/>
        <v>0.4240934941209365</v>
      </c>
      <c r="R412" s="3">
        <f ca="1">IF(N412&gt;'Power Curve'!$C$37,0,INDEX(Ci,$P412,1)*POWER(1-Q412,3)+INDEX(Ci,$P412,2)*3*Q412*POWER(1-Q412,2)+INDEX(Ci,$P412,3)*3*POWER(Q412,2)*(1-Q412)+INDEX(Ci,$P412,4)*POWER(Q412,3))</f>
        <v>1936.1854523834331</v>
      </c>
      <c r="S412" s="3">
        <f t="shared" si="107"/>
        <v>1960.769958496099</v>
      </c>
      <c r="T412" s="3">
        <f t="shared" ca="1" si="108"/>
        <v>-24.584506112665849</v>
      </c>
      <c r="U412" s="3">
        <f t="shared" ca="1" si="116"/>
        <v>24.584506112665849</v>
      </c>
      <c r="W412" s="34">
        <f t="shared" si="109"/>
        <v>12</v>
      </c>
      <c r="X412" s="73" t="b">
        <f>COUNTIF('Power Curve'!$D$2:$D$31,W412)&gt;0</f>
        <v>1</v>
      </c>
      <c r="Y412" s="73" t="b">
        <f t="shared" si="110"/>
        <v>0</v>
      </c>
      <c r="Z412" s="73" t="b">
        <f t="shared" si="117"/>
        <v>1</v>
      </c>
      <c r="AA412" s="34" t="str">
        <f t="shared" si="111"/>
        <v>Outer</v>
      </c>
      <c r="AB412" s="35" t="str">
        <f t="shared" si="118"/>
        <v>1.2-1.3</v>
      </c>
      <c r="AC412" s="36" t="str">
        <f t="shared" si="112"/>
        <v>9-10</v>
      </c>
      <c r="AD412" s="36" t="str">
        <f t="shared" si="113"/>
        <v>Dec</v>
      </c>
      <c r="AE412" s="35" t="str">
        <f t="shared" si="114"/>
        <v>275-285</v>
      </c>
      <c r="AF412" s="36" t="str">
        <f t="shared" si="115"/>
        <v>HWS-HTI</v>
      </c>
    </row>
    <row r="413" spans="5:32" x14ac:dyDescent="0.3">
      <c r="E413" s="12">
        <v>40903.402777777781</v>
      </c>
      <c r="F413" s="16">
        <v>11.32</v>
      </c>
      <c r="G413" s="16">
        <v>1870.999984741208</v>
      </c>
      <c r="H413" s="29">
        <v>1.1798601936120141</v>
      </c>
      <c r="I413" s="26">
        <v>273.60000000000002</v>
      </c>
      <c r="J413" s="30">
        <v>0.13427561837455831</v>
      </c>
      <c r="K413" s="31">
        <v>0.17679597697223765</v>
      </c>
      <c r="L413" s="108">
        <f ca="1">REWS!R413</f>
        <v>11.368333146008249</v>
      </c>
      <c r="M413" s="22">
        <f t="shared" si="102"/>
        <v>11.179213412621113</v>
      </c>
      <c r="N413" s="22">
        <f t="shared" ca="1" si="103"/>
        <v>11.226945440371077</v>
      </c>
      <c r="O413" s="22">
        <f t="shared" si="104"/>
        <v>1.0858334461172752</v>
      </c>
      <c r="P413" s="81">
        <f t="shared" ca="1" si="105"/>
        <v>12</v>
      </c>
      <c r="Q413" s="22">
        <f t="shared" ca="1" si="106"/>
        <v>0.23755142708428903</v>
      </c>
      <c r="R413" s="3">
        <f ca="1">IF(N413&gt;'Power Curve'!$C$37,0,INDEX(Ci,$P413,1)*POWER(1-Q413,3)+INDEX(Ci,$P413,2)*3*Q413*POWER(1-Q413,2)+INDEX(Ci,$P413,3)*3*POWER(Q413,2)*(1-Q413)+INDEX(Ci,$P413,4)*POWER(Q413,3))</f>
        <v>1818.85128655208</v>
      </c>
      <c r="S413" s="3">
        <f t="shared" si="107"/>
        <v>1870.999984741208</v>
      </c>
      <c r="T413" s="3">
        <f t="shared" ca="1" si="108"/>
        <v>-52.148698189128027</v>
      </c>
      <c r="U413" s="3">
        <f t="shared" ca="1" si="116"/>
        <v>52.148698189128027</v>
      </c>
      <c r="W413" s="34">
        <f t="shared" si="109"/>
        <v>11</v>
      </c>
      <c r="X413" s="73" t="b">
        <f>COUNTIF('Power Curve'!$D$2:$D$31,W413)&gt;0</f>
        <v>1</v>
      </c>
      <c r="Y413" s="73" t="b">
        <f t="shared" si="110"/>
        <v>0</v>
      </c>
      <c r="Z413" s="73" t="b">
        <f t="shared" si="117"/>
        <v>1</v>
      </c>
      <c r="AA413" s="34" t="str">
        <f t="shared" si="111"/>
        <v>Inner</v>
      </c>
      <c r="AB413" s="35" t="str">
        <f t="shared" si="118"/>
        <v>1.0-1.1</v>
      </c>
      <c r="AC413" s="36" t="str">
        <f t="shared" si="112"/>
        <v>9-10</v>
      </c>
      <c r="AD413" s="36" t="str">
        <f t="shared" si="113"/>
        <v>Dec</v>
      </c>
      <c r="AE413" s="35" t="str">
        <f t="shared" si="114"/>
        <v>265-275</v>
      </c>
      <c r="AF413" s="36" t="str">
        <f t="shared" si="115"/>
        <v>Inner-TI</v>
      </c>
    </row>
    <row r="414" spans="5:32" x14ac:dyDescent="0.3">
      <c r="E414" s="12">
        <v>40903.409722222219</v>
      </c>
      <c r="F414" s="16">
        <v>12.96</v>
      </c>
      <c r="G414" s="16">
        <v>1986.2600402832011</v>
      </c>
      <c r="H414" s="29">
        <v>1.1795129075966049</v>
      </c>
      <c r="I414" s="26">
        <v>272.60000000000002</v>
      </c>
      <c r="J414" s="30">
        <v>0.13117283950617284</v>
      </c>
      <c r="K414" s="31">
        <v>0.18642368624644365</v>
      </c>
      <c r="L414" s="108">
        <f ca="1">REWS!R414</f>
        <v>12.929921892255701</v>
      </c>
      <c r="M414" s="22">
        <f t="shared" si="102"/>
        <v>12.797560889842675</v>
      </c>
      <c r="N414" s="22">
        <f t="shared" ca="1" si="103"/>
        <v>12.767859777550319</v>
      </c>
      <c r="O414" s="22">
        <f t="shared" si="104"/>
        <v>1.3359542655939696</v>
      </c>
      <c r="P414" s="81">
        <f t="shared" ca="1" si="105"/>
        <v>13</v>
      </c>
      <c r="Q414" s="22">
        <f t="shared" ca="1" si="106"/>
        <v>0.77143328553825219</v>
      </c>
      <c r="R414" s="3">
        <f ca="1">IF(N414&gt;'Power Curve'!$C$37,0,INDEX(Ci,$P414,1)*POWER(1-Q414,3)+INDEX(Ci,$P414,2)*3*Q414*POWER(1-Q414,2)+INDEX(Ci,$P414,3)*3*POWER(Q414,2)*(1-Q414)+INDEX(Ci,$P414,4)*POWER(Q414,3))</f>
        <v>1946.9608220571831</v>
      </c>
      <c r="S414" s="3">
        <f t="shared" si="107"/>
        <v>1986.2600402832011</v>
      </c>
      <c r="T414" s="3">
        <f t="shared" ca="1" si="108"/>
        <v>-39.299218226017956</v>
      </c>
      <c r="U414" s="3">
        <f t="shared" ca="1" si="116"/>
        <v>39.299218226017956</v>
      </c>
      <c r="W414" s="34">
        <f t="shared" si="109"/>
        <v>13</v>
      </c>
      <c r="X414" s="73" t="b">
        <f>COUNTIF('Power Curve'!$D$2:$D$31,W414)&gt;0</f>
        <v>1</v>
      </c>
      <c r="Y414" s="73" t="b">
        <f t="shared" si="110"/>
        <v>0</v>
      </c>
      <c r="Z414" s="73" t="b">
        <f t="shared" si="117"/>
        <v>1</v>
      </c>
      <c r="AA414" s="34" t="str">
        <f t="shared" si="111"/>
        <v>Inner</v>
      </c>
      <c r="AB414" s="35" t="str">
        <f t="shared" si="118"/>
        <v>1.3-1.4</v>
      </c>
      <c r="AC414" s="36" t="str">
        <f t="shared" si="112"/>
        <v>9-10</v>
      </c>
      <c r="AD414" s="36" t="str">
        <f t="shared" si="113"/>
        <v>Dec</v>
      </c>
      <c r="AE414" s="35" t="str">
        <f t="shared" si="114"/>
        <v>265-275</v>
      </c>
      <c r="AF414" s="36" t="str">
        <f t="shared" si="115"/>
        <v>Inner-TI</v>
      </c>
    </row>
    <row r="415" spans="5:32" x14ac:dyDescent="0.3">
      <c r="E415" s="12">
        <v>40903.416666666664</v>
      </c>
      <c r="F415" s="16">
        <v>13.7</v>
      </c>
      <c r="G415" s="16">
        <v>1960.1300201415991</v>
      </c>
      <c r="H415" s="29">
        <v>1.1785155986074136</v>
      </c>
      <c r="I415" s="26">
        <v>276.89999999999998</v>
      </c>
      <c r="J415" s="30">
        <v>0.13868613138686131</v>
      </c>
      <c r="K415" s="31">
        <v>0.13485374714687182</v>
      </c>
      <c r="L415" s="108">
        <f ca="1">REWS!R415</f>
        <v>13.623427475075303</v>
      </c>
      <c r="M415" s="22">
        <f t="shared" si="102"/>
        <v>13.524471902333993</v>
      </c>
      <c r="N415" s="22">
        <f t="shared" ca="1" si="103"/>
        <v>13.448880445265756</v>
      </c>
      <c r="O415" s="22">
        <f t="shared" si="104"/>
        <v>1.4483007058300985</v>
      </c>
      <c r="P415" s="81">
        <f t="shared" ca="1" si="105"/>
        <v>14</v>
      </c>
      <c r="Q415" s="22">
        <f t="shared" ca="1" si="106"/>
        <v>0.47625676215259094</v>
      </c>
      <c r="R415" s="3">
        <f ca="1">IF(N415&gt;'Power Curve'!$C$37,0,INDEX(Ci,$P415,1)*POWER(1-Q415,3)+INDEX(Ci,$P415,2)*3*Q415*POWER(1-Q415,2)+INDEX(Ci,$P415,3)*3*POWER(Q415,2)*(1-Q415)+INDEX(Ci,$P415,4)*POWER(Q415,3))</f>
        <v>1965.977077344975</v>
      </c>
      <c r="S415" s="3">
        <f t="shared" si="107"/>
        <v>1960.1300201415991</v>
      </c>
      <c r="T415" s="3">
        <f t="shared" ca="1" si="108"/>
        <v>5.8470572033759254</v>
      </c>
      <c r="U415" s="3">
        <f t="shared" ca="1" si="116"/>
        <v>5.8470572033759254</v>
      </c>
      <c r="W415" s="34">
        <f t="shared" si="109"/>
        <v>14</v>
      </c>
      <c r="X415" s="73" t="b">
        <f>COUNTIF('Power Curve'!$D$2:$D$31,W415)&gt;0</f>
        <v>1</v>
      </c>
      <c r="Y415" s="73" t="b">
        <f t="shared" si="110"/>
        <v>0</v>
      </c>
      <c r="Z415" s="73" t="b">
        <f t="shared" si="117"/>
        <v>1</v>
      </c>
      <c r="AA415" s="34" t="str">
        <f t="shared" si="111"/>
        <v>Inner</v>
      </c>
      <c r="AB415" s="35" t="str">
        <f t="shared" si="118"/>
        <v>1.4-1.5</v>
      </c>
      <c r="AC415" s="36" t="str">
        <f t="shared" si="112"/>
        <v>10-11</v>
      </c>
      <c r="AD415" s="36" t="str">
        <f t="shared" si="113"/>
        <v>Dec</v>
      </c>
      <c r="AE415" s="35" t="str">
        <f t="shared" si="114"/>
        <v>275-285</v>
      </c>
      <c r="AF415" s="36" t="str">
        <f t="shared" si="115"/>
        <v>Inner-TI</v>
      </c>
    </row>
    <row r="416" spans="5:32" x14ac:dyDescent="0.3">
      <c r="E416" s="12">
        <v>40903.423611111109</v>
      </c>
      <c r="F416" s="16">
        <v>13.94</v>
      </c>
      <c r="G416" s="16">
        <v>1995.5599670410211</v>
      </c>
      <c r="H416" s="29">
        <v>1.1789657837171954</v>
      </c>
      <c r="I416" s="26">
        <v>272.89999999999998</v>
      </c>
      <c r="J416" s="30">
        <v>0.1054519368723099</v>
      </c>
      <c r="K416" s="31">
        <v>0.19142073308854046</v>
      </c>
      <c r="L416" s="108">
        <f ca="1">REWS!R416</f>
        <v>13.941239637130971</v>
      </c>
      <c r="M416" s="22">
        <f t="shared" si="102"/>
        <v>13.763148988483982</v>
      </c>
      <c r="N416" s="22">
        <f t="shared" ca="1" si="103"/>
        <v>13.764372898851645</v>
      </c>
      <c r="O416" s="22">
        <f t="shared" si="104"/>
        <v>1.4851890188891927</v>
      </c>
      <c r="P416" s="81">
        <f t="shared" ca="1" si="105"/>
        <v>14</v>
      </c>
      <c r="Q416" s="22">
        <f t="shared" ca="1" si="106"/>
        <v>0.80361049643271765</v>
      </c>
      <c r="R416" s="3">
        <f ca="1">IF(N416&gt;'Power Curve'!$C$37,0,INDEX(Ci,$P416,1)*POWER(1-Q416,3)+INDEX(Ci,$P416,2)*3*Q416*POWER(1-Q416,2)+INDEX(Ci,$P416,3)*3*POWER(Q416,2)*(1-Q416)+INDEX(Ci,$P416,4)*POWER(Q416,3))</f>
        <v>1972.6615272497609</v>
      </c>
      <c r="S416" s="3">
        <f t="shared" si="107"/>
        <v>1995.5599670410211</v>
      </c>
      <c r="T416" s="3">
        <f t="shared" ca="1" si="108"/>
        <v>-22.898439791260216</v>
      </c>
      <c r="U416" s="3">
        <f t="shared" ca="1" si="116"/>
        <v>22.898439791260216</v>
      </c>
      <c r="W416" s="34">
        <f t="shared" si="109"/>
        <v>14</v>
      </c>
      <c r="X416" s="73" t="b">
        <f>COUNTIF('Power Curve'!$D$2:$D$31,W416)&gt;0</f>
        <v>1</v>
      </c>
      <c r="Y416" s="73" t="b">
        <f t="shared" si="110"/>
        <v>0</v>
      </c>
      <c r="Z416" s="73" t="b">
        <f t="shared" si="117"/>
        <v>1</v>
      </c>
      <c r="AA416" s="34" t="str">
        <f t="shared" si="111"/>
        <v>Inner</v>
      </c>
      <c r="AB416" s="35" t="str">
        <f t="shared" si="118"/>
        <v>1.4-1.5</v>
      </c>
      <c r="AC416" s="36" t="str">
        <f t="shared" si="112"/>
        <v>10-11</v>
      </c>
      <c r="AD416" s="36" t="str">
        <f t="shared" si="113"/>
        <v>Dec</v>
      </c>
      <c r="AE416" s="35" t="str">
        <f t="shared" si="114"/>
        <v>265-275</v>
      </c>
      <c r="AF416" s="36" t="str">
        <f t="shared" si="115"/>
        <v>Inner-TI</v>
      </c>
    </row>
    <row r="417" spans="5:32" x14ac:dyDescent="0.3">
      <c r="E417" s="12">
        <v>40903.430555555555</v>
      </c>
      <c r="F417" s="16">
        <v>14.58</v>
      </c>
      <c r="G417" s="16">
        <v>1984.80004882813</v>
      </c>
      <c r="H417" s="29">
        <v>1.1800669364841807</v>
      </c>
      <c r="I417" s="26">
        <v>273.7</v>
      </c>
      <c r="J417" s="30">
        <v>0.1419753086419753</v>
      </c>
      <c r="K417" s="31">
        <v>0.15754478842468081</v>
      </c>
      <c r="L417" s="108">
        <f ca="1">REWS!R417</f>
        <v>14.576782038365568</v>
      </c>
      <c r="M417" s="22">
        <f t="shared" si="102"/>
        <v>14.399509826111345</v>
      </c>
      <c r="N417" s="22">
        <f t="shared" ca="1" si="103"/>
        <v>14.396331700584936</v>
      </c>
      <c r="O417" s="22">
        <f t="shared" si="104"/>
        <v>1.5835406377043906</v>
      </c>
      <c r="P417" s="81">
        <f t="shared" ca="1" si="105"/>
        <v>15</v>
      </c>
      <c r="Q417" s="22">
        <f t="shared" ca="1" si="106"/>
        <v>0.4229148009294787</v>
      </c>
      <c r="R417" s="3">
        <f ca="1">IF(N417&gt;'Power Curve'!$C$37,0,INDEX(Ci,$P417,1)*POWER(1-Q417,3)+INDEX(Ci,$P417,2)*3*Q417*POWER(1-Q417,2)+INDEX(Ci,$P417,3)*3*POWER(Q417,2)*(1-Q417)+INDEX(Ci,$P417,4)*POWER(Q417,3))</f>
        <v>1977.0854322912146</v>
      </c>
      <c r="S417" s="3">
        <f t="shared" si="107"/>
        <v>1984.80004882813</v>
      </c>
      <c r="T417" s="3">
        <f t="shared" ca="1" si="108"/>
        <v>-7.7146165369154005</v>
      </c>
      <c r="U417" s="3">
        <f t="shared" ca="1" si="116"/>
        <v>7.7146165369154005</v>
      </c>
      <c r="W417" s="34">
        <f t="shared" si="109"/>
        <v>14</v>
      </c>
      <c r="X417" s="73" t="b">
        <f>COUNTIF('Power Curve'!$D$2:$D$31,W417)&gt;0</f>
        <v>1</v>
      </c>
      <c r="Y417" s="73" t="b">
        <f t="shared" si="110"/>
        <v>0</v>
      </c>
      <c r="Z417" s="73" t="b">
        <f t="shared" si="117"/>
        <v>1</v>
      </c>
      <c r="AA417" s="34" t="str">
        <f t="shared" si="111"/>
        <v>Outer</v>
      </c>
      <c r="AB417" s="35" t="str">
        <f t="shared" si="118"/>
        <v>1.5-1.6</v>
      </c>
      <c r="AC417" s="36" t="str">
        <f t="shared" si="112"/>
        <v>10-11</v>
      </c>
      <c r="AD417" s="36" t="str">
        <f t="shared" si="113"/>
        <v>Dec</v>
      </c>
      <c r="AE417" s="35" t="str">
        <f t="shared" si="114"/>
        <v>265-275</v>
      </c>
      <c r="AF417" s="36" t="str">
        <f t="shared" si="115"/>
        <v>HWS-HTI</v>
      </c>
    </row>
    <row r="418" spans="5:32" x14ac:dyDescent="0.3">
      <c r="E418" s="12">
        <v>40903.4375</v>
      </c>
      <c r="F418" s="16">
        <v>15.43</v>
      </c>
      <c r="G418" s="16">
        <v>1978.099975585943</v>
      </c>
      <c r="H418" s="29">
        <v>1.1822693046560289</v>
      </c>
      <c r="I418" s="26">
        <v>280.39999999999998</v>
      </c>
      <c r="J418" s="30">
        <v>0.12313674659753726</v>
      </c>
      <c r="K418" s="31">
        <v>9.9534679046131905E-2</v>
      </c>
      <c r="L418" s="108">
        <f ca="1">REWS!R418</f>
        <v>15.277250628988146</v>
      </c>
      <c r="M418" s="22">
        <f t="shared" si="102"/>
        <v>15.248461744610479</v>
      </c>
      <c r="N418" s="22">
        <f t="shared" ca="1" si="103"/>
        <v>15.097509512569808</v>
      </c>
      <c r="O418" s="22">
        <f t="shared" si="104"/>
        <v>1.7147488933726163</v>
      </c>
      <c r="P418" s="81">
        <f t="shared" ca="1" si="105"/>
        <v>16</v>
      </c>
      <c r="Q418" s="22">
        <f t="shared" ca="1" si="106"/>
        <v>9.7354310898107019E-2</v>
      </c>
      <c r="R418" s="3">
        <f ca="1">IF(N418&gt;'Power Curve'!$C$37,0,INDEX(Ci,$P418,1)*POWER(1-Q418,3)+INDEX(Ci,$P418,2)*3*Q418*POWER(1-Q418,2)+INDEX(Ci,$P418,3)*3*POWER(Q418,2)*(1-Q418)+INDEX(Ci,$P418,4)*POWER(Q418,3))</f>
        <v>1979.4033736535262</v>
      </c>
      <c r="S418" s="3">
        <f t="shared" si="107"/>
        <v>1978.099975585943</v>
      </c>
      <c r="T418" s="3">
        <f t="shared" ca="1" si="108"/>
        <v>1.3033980675832026</v>
      </c>
      <c r="U418" s="3">
        <f t="shared" ca="1" si="116"/>
        <v>1.3033980675832026</v>
      </c>
      <c r="W418" s="34">
        <f t="shared" si="109"/>
        <v>15</v>
      </c>
      <c r="X418" s="73" t="b">
        <f>COUNTIF('Power Curve'!$D$2:$D$31,W418)&gt;0</f>
        <v>1</v>
      </c>
      <c r="Y418" s="73" t="b">
        <f t="shared" si="110"/>
        <v>0</v>
      </c>
      <c r="Z418" s="73" t="b">
        <f t="shared" si="117"/>
        <v>1</v>
      </c>
      <c r="AA418" s="34" t="str">
        <f t="shared" si="111"/>
        <v>Outer</v>
      </c>
      <c r="AB418" s="35" t="str">
        <f t="shared" si="118"/>
        <v>1.7-1.8</v>
      </c>
      <c r="AC418" s="36" t="str">
        <f t="shared" si="112"/>
        <v>10-11</v>
      </c>
      <c r="AD418" s="36" t="str">
        <f t="shared" si="113"/>
        <v>Dec</v>
      </c>
      <c r="AE418" s="35" t="str">
        <f t="shared" si="114"/>
        <v>275-285</v>
      </c>
      <c r="AF418" s="36" t="str">
        <f t="shared" si="115"/>
        <v>Inner-TI</v>
      </c>
    </row>
    <row r="419" spans="5:32" x14ac:dyDescent="0.3">
      <c r="E419" s="12">
        <v>40903.444444444445</v>
      </c>
      <c r="F419" s="16">
        <v>13.36</v>
      </c>
      <c r="G419" s="16">
        <v>1977.8399810791041</v>
      </c>
      <c r="H419" s="29">
        <v>1.1826776078833727</v>
      </c>
      <c r="I419" s="26">
        <v>274.10000000000002</v>
      </c>
      <c r="J419" s="30">
        <v>0.1437125748502994</v>
      </c>
      <c r="K419" s="31">
        <v>0.12904362449158488</v>
      </c>
      <c r="L419" s="108">
        <f ca="1">REWS!R419</f>
        <v>13.37267955064018</v>
      </c>
      <c r="M419" s="22">
        <f t="shared" si="102"/>
        <v>13.204335585698329</v>
      </c>
      <c r="N419" s="22">
        <f t="shared" ca="1" si="103"/>
        <v>13.216867400198987</v>
      </c>
      <c r="O419" s="22">
        <f t="shared" si="104"/>
        <v>1.3988226061091196</v>
      </c>
      <c r="P419" s="81">
        <f t="shared" ca="1" si="105"/>
        <v>14</v>
      </c>
      <c r="Q419" s="22">
        <f t="shared" ca="1" si="106"/>
        <v>0.23552093522215939</v>
      </c>
      <c r="R419" s="3">
        <f ca="1">IF(N419&gt;'Power Curve'!$C$37,0,INDEX(Ci,$P419,1)*POWER(1-Q419,3)+INDEX(Ci,$P419,2)*3*Q419*POWER(1-Q419,2)+INDEX(Ci,$P419,3)*3*POWER(Q419,2)*(1-Q419)+INDEX(Ci,$P419,4)*POWER(Q419,3))</f>
        <v>1959.6499865762937</v>
      </c>
      <c r="S419" s="3">
        <f t="shared" si="107"/>
        <v>1977.8399810791041</v>
      </c>
      <c r="T419" s="3">
        <f t="shared" ca="1" si="108"/>
        <v>-18.18999450281035</v>
      </c>
      <c r="U419" s="3">
        <f t="shared" ca="1" si="116"/>
        <v>18.18999450281035</v>
      </c>
      <c r="W419" s="34">
        <f t="shared" si="109"/>
        <v>13</v>
      </c>
      <c r="X419" s="73" t="b">
        <f>COUNTIF('Power Curve'!$D$2:$D$31,W419)&gt;0</f>
        <v>1</v>
      </c>
      <c r="Y419" s="73" t="b">
        <f t="shared" si="110"/>
        <v>0</v>
      </c>
      <c r="Z419" s="73" t="b">
        <f t="shared" si="117"/>
        <v>1</v>
      </c>
      <c r="AA419" s="34" t="str">
        <f t="shared" si="111"/>
        <v>Outer</v>
      </c>
      <c r="AB419" s="35" t="str">
        <f t="shared" si="118"/>
        <v>1.3-1.4</v>
      </c>
      <c r="AC419" s="36" t="str">
        <f t="shared" si="112"/>
        <v>10-11</v>
      </c>
      <c r="AD419" s="36" t="str">
        <f t="shared" si="113"/>
        <v>Dec</v>
      </c>
      <c r="AE419" s="35" t="str">
        <f t="shared" si="114"/>
        <v>265-275</v>
      </c>
      <c r="AF419" s="36" t="str">
        <f t="shared" si="115"/>
        <v>HWS-HTI</v>
      </c>
    </row>
    <row r="420" spans="5:32" x14ac:dyDescent="0.3">
      <c r="E420" s="12">
        <v>40903.451388888891</v>
      </c>
      <c r="F420" s="16">
        <v>14.21</v>
      </c>
      <c r="G420" s="16">
        <v>1928.9700622558589</v>
      </c>
      <c r="H420" s="29">
        <v>1.1830702048263804</v>
      </c>
      <c r="I420" s="26">
        <v>274.10000000000002</v>
      </c>
      <c r="J420" s="30">
        <v>0.16748768472906403</v>
      </c>
      <c r="K420" s="31">
        <v>0.19173995784552181</v>
      </c>
      <c r="L420" s="108">
        <f ca="1">REWS!R420</f>
        <v>14.109205757280138</v>
      </c>
      <c r="M420" s="22">
        <f t="shared" si="102"/>
        <v>14.045985659483268</v>
      </c>
      <c r="N420" s="22">
        <f t="shared" ca="1" si="103"/>
        <v>13.946354801791385</v>
      </c>
      <c r="O420" s="22">
        <f t="shared" si="104"/>
        <v>1.5289023381386884</v>
      </c>
      <c r="P420" s="81">
        <f t="shared" ca="1" si="105"/>
        <v>14</v>
      </c>
      <c r="Q420" s="22">
        <f t="shared" ca="1" si="106"/>
        <v>0.99243420622870882</v>
      </c>
      <c r="R420" s="3">
        <f ca="1">IF(N420&gt;'Power Curve'!$C$37,0,INDEX(Ci,$P420,1)*POWER(1-Q420,3)+INDEX(Ci,$P420,2)*3*Q420*POWER(1-Q420,2)+INDEX(Ci,$P420,3)*3*POWER(Q420,2)*(1-Q420)+INDEX(Ci,$P420,4)*POWER(Q420,3))</f>
        <v>1974.7939176054106</v>
      </c>
      <c r="S420" s="3">
        <f t="shared" si="107"/>
        <v>1928.9700622558589</v>
      </c>
      <c r="T420" s="3">
        <f t="shared" ca="1" si="108"/>
        <v>45.82385534955165</v>
      </c>
      <c r="U420" s="3">
        <f t="shared" ca="1" si="116"/>
        <v>45.82385534955165</v>
      </c>
      <c r="W420" s="34">
        <f t="shared" si="109"/>
        <v>14</v>
      </c>
      <c r="X420" s="73" t="b">
        <f>COUNTIF('Power Curve'!$D$2:$D$31,W420)&gt;0</f>
        <v>1</v>
      </c>
      <c r="Y420" s="73" t="b">
        <f t="shared" si="110"/>
        <v>0</v>
      </c>
      <c r="Z420" s="73" t="b">
        <f t="shared" si="117"/>
        <v>1</v>
      </c>
      <c r="AA420" s="34" t="str">
        <f t="shared" si="111"/>
        <v>Outer</v>
      </c>
      <c r="AB420" s="35" t="str">
        <f t="shared" si="118"/>
        <v>1.5-1.6</v>
      </c>
      <c r="AC420" s="36" t="str">
        <f t="shared" si="112"/>
        <v>10-11</v>
      </c>
      <c r="AD420" s="36" t="str">
        <f t="shared" si="113"/>
        <v>Dec</v>
      </c>
      <c r="AE420" s="35" t="str">
        <f t="shared" si="114"/>
        <v>265-275</v>
      </c>
      <c r="AF420" s="36" t="str">
        <f t="shared" si="115"/>
        <v>HWS-HTI</v>
      </c>
    </row>
    <row r="421" spans="5:32" x14ac:dyDescent="0.3">
      <c r="E421" s="12">
        <v>40903.5</v>
      </c>
      <c r="F421" s="16">
        <v>12.58</v>
      </c>
      <c r="G421" s="16">
        <v>1970.7400207519511</v>
      </c>
      <c r="H421" s="29">
        <v>1.1814789742701663</v>
      </c>
      <c r="I421" s="26">
        <v>267.39999999999998</v>
      </c>
      <c r="J421" s="30">
        <v>0.12718600953895073</v>
      </c>
      <c r="K421" s="31">
        <v>0.2653302687951804</v>
      </c>
      <c r="L421" s="108">
        <f ca="1">REWS!R421</f>
        <v>12.554885564865062</v>
      </c>
      <c r="M421" s="22">
        <f t="shared" si="102"/>
        <v>12.429221968274774</v>
      </c>
      <c r="N421" s="22">
        <f t="shared" ca="1" si="103"/>
        <v>12.404408543083996</v>
      </c>
      <c r="O421" s="22">
        <f t="shared" si="104"/>
        <v>1.2790262978957743</v>
      </c>
      <c r="P421" s="81">
        <f t="shared" ca="1" si="105"/>
        <v>13</v>
      </c>
      <c r="Q421" s="22">
        <f t="shared" ca="1" si="106"/>
        <v>0.39726581282364226</v>
      </c>
      <c r="R421" s="3">
        <f ca="1">IF(N421&gt;'Power Curve'!$C$37,0,INDEX(Ci,$P421,1)*POWER(1-Q421,3)+INDEX(Ci,$P421,2)*3*Q421*POWER(1-Q421,2)+INDEX(Ci,$P421,3)*3*POWER(Q421,2)*(1-Q421)+INDEX(Ci,$P421,4)*POWER(Q421,3))</f>
        <v>1935.2178712884092</v>
      </c>
      <c r="S421" s="3">
        <f t="shared" si="107"/>
        <v>1970.7400207519511</v>
      </c>
      <c r="T421" s="3">
        <f t="shared" ca="1" si="108"/>
        <v>-35.522149463541837</v>
      </c>
      <c r="U421" s="3">
        <f t="shared" ca="1" si="116"/>
        <v>35.522149463541837</v>
      </c>
      <c r="W421" s="34">
        <f t="shared" si="109"/>
        <v>12</v>
      </c>
      <c r="X421" s="73" t="b">
        <f>COUNTIF('Power Curve'!$D$2:$D$31,W421)&gt;0</f>
        <v>1</v>
      </c>
      <c r="Y421" s="73" t="b">
        <f t="shared" si="110"/>
        <v>0</v>
      </c>
      <c r="Z421" s="73" t="b">
        <f t="shared" si="117"/>
        <v>1</v>
      </c>
      <c r="AA421" s="34" t="str">
        <f t="shared" si="111"/>
        <v>Inner</v>
      </c>
      <c r="AB421" s="35" t="str">
        <f t="shared" si="118"/>
        <v>1.2-1.3</v>
      </c>
      <c r="AC421" s="36" t="str">
        <f t="shared" si="112"/>
        <v>12-13</v>
      </c>
      <c r="AD421" s="36" t="str">
        <f t="shared" si="113"/>
        <v>Dec</v>
      </c>
      <c r="AE421" s="35" t="str">
        <f t="shared" si="114"/>
        <v>265-275</v>
      </c>
      <c r="AF421" s="36" t="str">
        <f t="shared" si="115"/>
        <v>Inner-TI</v>
      </c>
    </row>
    <row r="422" spans="5:32" x14ac:dyDescent="0.3">
      <c r="E422" s="12">
        <v>40903.506944444445</v>
      </c>
      <c r="F422" s="16">
        <v>12.32</v>
      </c>
      <c r="G422" s="16">
        <v>1976.799987792971</v>
      </c>
      <c r="H422" s="29">
        <v>1.1812616550177379</v>
      </c>
      <c r="I422" s="26">
        <v>266.2</v>
      </c>
      <c r="J422" s="30">
        <v>9.4967532467532464E-2</v>
      </c>
      <c r="K422" s="31">
        <v>0.27708369797358845</v>
      </c>
      <c r="L422" s="108">
        <f ca="1">REWS!R422</f>
        <v>12.239179555471019</v>
      </c>
      <c r="M422" s="22">
        <f t="shared" si="102"/>
        <v>12.171591841845078</v>
      </c>
      <c r="N422" s="22">
        <f t="shared" ca="1" si="103"/>
        <v>12.091744969825333</v>
      </c>
      <c r="O422" s="22">
        <f t="shared" si="104"/>
        <v>1.2392087313648148</v>
      </c>
      <c r="P422" s="81">
        <f t="shared" ca="1" si="105"/>
        <v>13</v>
      </c>
      <c r="Q422" s="22">
        <f t="shared" ca="1" si="106"/>
        <v>7.5383458543310411E-2</v>
      </c>
      <c r="R422" s="3">
        <f ca="1">IF(N422&gt;'Power Curve'!$C$37,0,INDEX(Ci,$P422,1)*POWER(1-Q422,3)+INDEX(Ci,$P422,2)*3*Q422*POWER(1-Q422,2)+INDEX(Ci,$P422,3)*3*POWER(Q422,2)*(1-Q422)+INDEX(Ci,$P422,4)*POWER(Q422,3))</f>
        <v>1921.2074242828935</v>
      </c>
      <c r="S422" s="3">
        <f t="shared" si="107"/>
        <v>1976.799987792971</v>
      </c>
      <c r="T422" s="3">
        <f t="shared" ca="1" si="108"/>
        <v>-55.592563510077525</v>
      </c>
      <c r="U422" s="3">
        <f t="shared" ca="1" si="116"/>
        <v>55.592563510077525</v>
      </c>
      <c r="W422" s="34">
        <f t="shared" si="109"/>
        <v>12</v>
      </c>
      <c r="X422" s="73" t="b">
        <f>COUNTIF('Power Curve'!$D$2:$D$31,W422)&gt;0</f>
        <v>1</v>
      </c>
      <c r="Y422" s="73" t="b">
        <f t="shared" si="110"/>
        <v>0</v>
      </c>
      <c r="Z422" s="73" t="b">
        <f t="shared" si="117"/>
        <v>1</v>
      </c>
      <c r="AA422" s="34" t="str">
        <f t="shared" si="111"/>
        <v>Outer</v>
      </c>
      <c r="AB422" s="35" t="str">
        <f t="shared" si="118"/>
        <v>1.2-1.3</v>
      </c>
      <c r="AC422" s="36" t="str">
        <f t="shared" si="112"/>
        <v>12-13</v>
      </c>
      <c r="AD422" s="36" t="str">
        <f t="shared" si="113"/>
        <v>Dec</v>
      </c>
      <c r="AE422" s="35" t="str">
        <f t="shared" si="114"/>
        <v>265-275</v>
      </c>
      <c r="AF422" s="36" t="str">
        <f t="shared" si="115"/>
        <v>HWS-LTI</v>
      </c>
    </row>
    <row r="423" spans="5:32" x14ac:dyDescent="0.3">
      <c r="E423" s="12">
        <v>40903.513888888891</v>
      </c>
      <c r="F423" s="16">
        <v>12.1</v>
      </c>
      <c r="G423" s="16">
        <v>1967.969955444338</v>
      </c>
      <c r="H423" s="29">
        <v>1.1813485731244024</v>
      </c>
      <c r="I423" s="26">
        <v>266.7</v>
      </c>
      <c r="J423" s="30">
        <v>9.7520661157024791E-2</v>
      </c>
      <c r="K423" s="31">
        <v>0.28993476528135048</v>
      </c>
      <c r="L423" s="108">
        <f ca="1">REWS!R423</f>
        <v>12.076889873386438</v>
      </c>
      <c r="M423" s="22">
        <f t="shared" si="102"/>
        <v>11.954535180992442</v>
      </c>
      <c r="N423" s="22">
        <f t="shared" ca="1" si="103"/>
        <v>11.931702881683433</v>
      </c>
      <c r="O423" s="22">
        <f t="shared" si="104"/>
        <v>1.2056619247305904</v>
      </c>
      <c r="P423" s="81">
        <f t="shared" ca="1" si="105"/>
        <v>12</v>
      </c>
      <c r="Q423" s="22">
        <f t="shared" ca="1" si="106"/>
        <v>0.91637688026338493</v>
      </c>
      <c r="R423" s="3">
        <f ca="1">IF(N423&gt;'Power Curve'!$C$37,0,INDEX(Ci,$P423,1)*POWER(1-Q423,3)+INDEX(Ci,$P423,2)*3*Q423*POWER(1-Q423,2)+INDEX(Ci,$P423,3)*3*POWER(Q423,2)*(1-Q423)+INDEX(Ci,$P423,4)*POWER(Q423,3))</f>
        <v>1911.2960381076498</v>
      </c>
      <c r="S423" s="3">
        <f t="shared" si="107"/>
        <v>1967.969955444338</v>
      </c>
      <c r="T423" s="3">
        <f t="shared" ca="1" si="108"/>
        <v>-56.673917336688191</v>
      </c>
      <c r="U423" s="3">
        <f t="shared" ca="1" si="116"/>
        <v>56.673917336688191</v>
      </c>
      <c r="W423" s="34">
        <f t="shared" si="109"/>
        <v>12</v>
      </c>
      <c r="X423" s="73" t="b">
        <f>COUNTIF('Power Curve'!$D$2:$D$31,W423)&gt;0</f>
        <v>1</v>
      </c>
      <c r="Y423" s="73" t="b">
        <f t="shared" si="110"/>
        <v>0</v>
      </c>
      <c r="Z423" s="73" t="b">
        <f t="shared" si="117"/>
        <v>1</v>
      </c>
      <c r="AA423" s="34" t="str">
        <f t="shared" si="111"/>
        <v>Outer</v>
      </c>
      <c r="AB423" s="35" t="str">
        <f t="shared" si="118"/>
        <v>1.2-1.3</v>
      </c>
      <c r="AC423" s="36" t="str">
        <f t="shared" si="112"/>
        <v>12-13</v>
      </c>
      <c r="AD423" s="36" t="str">
        <f t="shared" si="113"/>
        <v>Dec</v>
      </c>
      <c r="AE423" s="35" t="str">
        <f t="shared" si="114"/>
        <v>265-275</v>
      </c>
      <c r="AF423" s="36" t="str">
        <f t="shared" si="115"/>
        <v>HWS-LTI</v>
      </c>
    </row>
    <row r="424" spans="5:32" x14ac:dyDescent="0.3">
      <c r="E424" s="12">
        <v>40903.534722222219</v>
      </c>
      <c r="F424" s="16">
        <v>10.81</v>
      </c>
      <c r="G424" s="16">
        <v>1792.7800598144531</v>
      </c>
      <c r="H424" s="29">
        <v>1.1817124579229958</v>
      </c>
      <c r="I424" s="26">
        <v>267.39999999999998</v>
      </c>
      <c r="J424" s="30">
        <v>0.11100832562442182</v>
      </c>
      <c r="K424" s="31">
        <v>0.19501948383671319</v>
      </c>
      <c r="L424" s="108">
        <f ca="1">REWS!R424</f>
        <v>10.786709957843613</v>
      </c>
      <c r="M424" s="22">
        <f t="shared" si="102"/>
        <v>10.681139874360598</v>
      </c>
      <c r="N424" s="22">
        <f t="shared" ca="1" si="103"/>
        <v>10.658127460118958</v>
      </c>
      <c r="O424" s="22">
        <f t="shared" si="104"/>
        <v>1.0088545751993574</v>
      </c>
      <c r="P424" s="81">
        <f t="shared" ca="1" si="105"/>
        <v>11</v>
      </c>
      <c r="Q424" s="22">
        <f t="shared" ca="1" si="106"/>
        <v>0.6873110138361942</v>
      </c>
      <c r="R424" s="3">
        <f ca="1">IF(N424&gt;'Power Curve'!$C$37,0,INDEX(Ci,$P424,1)*POWER(1-Q424,3)+INDEX(Ci,$P424,2)*3*Q424*POWER(1-Q424,2)+INDEX(Ci,$P424,3)*3*POWER(Q424,2)*(1-Q424)+INDEX(Ci,$P424,4)*POWER(Q424,3))</f>
        <v>1709.6165126659319</v>
      </c>
      <c r="S424" s="3">
        <f t="shared" si="107"/>
        <v>1792.7800598144531</v>
      </c>
      <c r="T424" s="3">
        <f t="shared" ca="1" si="108"/>
        <v>-83.163547148521275</v>
      </c>
      <c r="U424" s="3">
        <f t="shared" ca="1" si="116"/>
        <v>83.163547148521275</v>
      </c>
      <c r="W424" s="34">
        <f t="shared" si="109"/>
        <v>11</v>
      </c>
      <c r="X424" s="73" t="b">
        <f>COUNTIF('Power Curve'!$D$2:$D$31,W424)&gt;0</f>
        <v>1</v>
      </c>
      <c r="Y424" s="73" t="b">
        <f t="shared" si="110"/>
        <v>0</v>
      </c>
      <c r="Z424" s="73" t="b">
        <f t="shared" si="117"/>
        <v>1</v>
      </c>
      <c r="AA424" s="34" t="str">
        <f t="shared" si="111"/>
        <v>Inner</v>
      </c>
      <c r="AB424" s="35" t="str">
        <f t="shared" si="118"/>
        <v>1.0-1.1</v>
      </c>
      <c r="AC424" s="36" t="str">
        <f t="shared" si="112"/>
        <v>12-13</v>
      </c>
      <c r="AD424" s="36" t="str">
        <f t="shared" si="113"/>
        <v>Dec</v>
      </c>
      <c r="AE424" s="35" t="str">
        <f t="shared" si="114"/>
        <v>265-275</v>
      </c>
      <c r="AF424" s="36" t="str">
        <f t="shared" si="115"/>
        <v>Inner-TI</v>
      </c>
    </row>
    <row r="425" spans="5:32" x14ac:dyDescent="0.3">
      <c r="E425" s="12">
        <v>40903.638888888891</v>
      </c>
      <c r="F425" s="16">
        <v>9.57</v>
      </c>
      <c r="G425" s="16">
        <v>761.52999687194847</v>
      </c>
      <c r="H425" s="29">
        <v>1.1849342381150358</v>
      </c>
      <c r="I425" s="26">
        <v>205.8</v>
      </c>
      <c r="J425" s="30">
        <v>7.9414838035527693E-2</v>
      </c>
      <c r="K425" s="31">
        <v>0.26284417725018905</v>
      </c>
      <c r="L425" s="108">
        <f ca="1">REWS!R425</f>
        <v>9.3338783313478491</v>
      </c>
      <c r="M425" s="22">
        <f t="shared" si="102"/>
        <v>9.4645068743562177</v>
      </c>
      <c r="N425" s="22">
        <f t="shared" ca="1" si="103"/>
        <v>9.2309880492629333</v>
      </c>
      <c r="O425" s="22">
        <f t="shared" si="104"/>
        <v>0.82082002313521896</v>
      </c>
      <c r="P425" s="81">
        <f t="shared" ca="1" si="105"/>
        <v>10</v>
      </c>
      <c r="Q425" s="22">
        <f t="shared" ca="1" si="106"/>
        <v>0.23581272159845132</v>
      </c>
      <c r="R425" s="3">
        <f ca="1">IF(N425&gt;'Power Curve'!$C$37,0,INDEX(Ci,$P425,1)*POWER(1-Q425,3)+INDEX(Ci,$P425,2)*3*Q425*POWER(1-Q425,2)+INDEX(Ci,$P425,3)*3*POWER(Q425,2)*(1-Q425)+INDEX(Ci,$P425,4)*POWER(Q425,3))</f>
        <v>1274.4366244230039</v>
      </c>
      <c r="S425" s="3">
        <f t="shared" si="107"/>
        <v>761.52999687194847</v>
      </c>
      <c r="T425" s="3">
        <f t="shared" ca="1" si="108"/>
        <v>512.90662755105541</v>
      </c>
      <c r="U425" s="3">
        <f t="shared" ca="1" si="116"/>
        <v>512.90662755105541</v>
      </c>
      <c r="W425" s="34">
        <f t="shared" si="109"/>
        <v>9</v>
      </c>
      <c r="X425" s="73" t="b">
        <f>COUNTIF('Power Curve'!$D$2:$D$31,W425)&gt;0</f>
        <v>1</v>
      </c>
      <c r="Y425" s="73" t="b">
        <f t="shared" si="110"/>
        <v>0</v>
      </c>
      <c r="Z425" s="73" t="b">
        <f t="shared" si="117"/>
        <v>1</v>
      </c>
      <c r="AA425" s="34" t="str">
        <f t="shared" si="111"/>
        <v>Outer</v>
      </c>
      <c r="AB425" s="35" t="str">
        <f t="shared" si="118"/>
        <v>0.8-0.9</v>
      </c>
      <c r="AC425" s="36" t="str">
        <f t="shared" si="112"/>
        <v>15-16</v>
      </c>
      <c r="AD425" s="36" t="str">
        <f t="shared" si="113"/>
        <v>Dec</v>
      </c>
      <c r="AE425" s="35" t="str">
        <f t="shared" si="114"/>
        <v>205-215</v>
      </c>
      <c r="AF425" s="36" t="str">
        <f t="shared" si="115"/>
        <v>HWS-LTI</v>
      </c>
    </row>
    <row r="426" spans="5:32" x14ac:dyDescent="0.3">
      <c r="E426" s="12">
        <v>40903.645833333336</v>
      </c>
      <c r="F426" s="16">
        <v>9.91</v>
      </c>
      <c r="G426" s="16">
        <v>739.18001556396507</v>
      </c>
      <c r="H426" s="29">
        <v>1.1855037289894073</v>
      </c>
      <c r="I426" s="26">
        <v>206.8</v>
      </c>
      <c r="J426" s="30">
        <v>6.0544904137235116E-2</v>
      </c>
      <c r="K426" s="31">
        <v>0.38819523345839735</v>
      </c>
      <c r="L426" s="108">
        <f ca="1">REWS!R426</f>
        <v>9.7154750082182311</v>
      </c>
      <c r="M426" s="22">
        <f t="shared" si="102"/>
        <v>9.8023288089802474</v>
      </c>
      <c r="N426" s="22">
        <f t="shared" ca="1" si="103"/>
        <v>9.6099173124102091</v>
      </c>
      <c r="O426" s="22">
        <f t="shared" si="104"/>
        <v>0.87303149212729902</v>
      </c>
      <c r="P426" s="81">
        <f t="shared" ca="1" si="105"/>
        <v>10</v>
      </c>
      <c r="Q426" s="22">
        <f t="shared" ca="1" si="106"/>
        <v>0.63858997268582296</v>
      </c>
      <c r="R426" s="3">
        <f ca="1">IF(N426&gt;'Power Curve'!$C$37,0,INDEX(Ci,$P426,1)*POWER(1-Q426,3)+INDEX(Ci,$P426,2)*3*Q426*POWER(1-Q426,2)+INDEX(Ci,$P426,3)*3*POWER(Q426,2)*(1-Q426)+INDEX(Ci,$P426,4)*POWER(Q426,3))</f>
        <v>1409.3280463758695</v>
      </c>
      <c r="S426" s="3">
        <f t="shared" si="107"/>
        <v>739.18001556396507</v>
      </c>
      <c r="T426" s="3">
        <f t="shared" ca="1" si="108"/>
        <v>670.14803081190439</v>
      </c>
      <c r="U426" s="3">
        <f t="shared" ca="1" si="116"/>
        <v>670.14803081190439</v>
      </c>
      <c r="W426" s="34">
        <f t="shared" si="109"/>
        <v>10</v>
      </c>
      <c r="X426" s="73" t="b">
        <f>COUNTIF('Power Curve'!$D$2:$D$31,W426)&gt;0</f>
        <v>1</v>
      </c>
      <c r="Y426" s="73" t="b">
        <f t="shared" si="110"/>
        <v>0</v>
      </c>
      <c r="Z426" s="73" t="b">
        <f t="shared" si="117"/>
        <v>1</v>
      </c>
      <c r="AA426" s="34" t="str">
        <f t="shared" si="111"/>
        <v>Outer</v>
      </c>
      <c r="AB426" s="35" t="str">
        <f t="shared" si="118"/>
        <v>0.8-0.9</v>
      </c>
      <c r="AC426" s="36" t="str">
        <f t="shared" si="112"/>
        <v>15-16</v>
      </c>
      <c r="AD426" s="36" t="str">
        <f t="shared" si="113"/>
        <v>Dec</v>
      </c>
      <c r="AE426" s="35" t="str">
        <f t="shared" si="114"/>
        <v>205-215</v>
      </c>
      <c r="AF426" s="36" t="str">
        <f t="shared" si="115"/>
        <v>HWS-LTI</v>
      </c>
    </row>
    <row r="427" spans="5:32" x14ac:dyDescent="0.3">
      <c r="E427" s="12">
        <v>40903.652777777781</v>
      </c>
      <c r="F427" s="16">
        <v>10.26</v>
      </c>
      <c r="G427" s="16">
        <v>1018.7199859619145</v>
      </c>
      <c r="H427" s="29">
        <v>1.1849627153637197</v>
      </c>
      <c r="I427" s="26">
        <v>205</v>
      </c>
      <c r="J427" s="30">
        <v>5.9454191033138398E-2</v>
      </c>
      <c r="K427" s="31">
        <v>0.31671525800724665</v>
      </c>
      <c r="L427" s="108">
        <f ca="1">REWS!R427</f>
        <v>10.011514196983303</v>
      </c>
      <c r="M427" s="22">
        <f t="shared" si="102"/>
        <v>10.146982072310969</v>
      </c>
      <c r="N427" s="22">
        <f t="shared" ca="1" si="103"/>
        <v>9.9012334379606557</v>
      </c>
      <c r="O427" s="22">
        <f t="shared" si="104"/>
        <v>0.92629876499233099</v>
      </c>
      <c r="P427" s="81">
        <f t="shared" ca="1" si="105"/>
        <v>10</v>
      </c>
      <c r="Q427" s="22">
        <f t="shared" ca="1" si="106"/>
        <v>0.9482401360753645</v>
      </c>
      <c r="R427" s="3">
        <f ca="1">IF(N427&gt;'Power Curve'!$C$37,0,INDEX(Ci,$P427,1)*POWER(1-Q427,3)+INDEX(Ci,$P427,2)*3*Q427*POWER(1-Q427,2)+INDEX(Ci,$P427,3)*3*POWER(Q427,2)*(1-Q427)+INDEX(Ci,$P427,4)*POWER(Q427,3))</f>
        <v>1504.5956065932974</v>
      </c>
      <c r="S427" s="3">
        <f t="shared" si="107"/>
        <v>1018.7199859619145</v>
      </c>
      <c r="T427" s="3">
        <f t="shared" ca="1" si="108"/>
        <v>485.87562063138284</v>
      </c>
      <c r="U427" s="3">
        <f t="shared" ca="1" si="116"/>
        <v>485.87562063138284</v>
      </c>
      <c r="W427" s="34">
        <f t="shared" si="109"/>
        <v>10</v>
      </c>
      <c r="X427" s="73" t="b">
        <f>COUNTIF('Power Curve'!$D$2:$D$31,W427)&gt;0</f>
        <v>1</v>
      </c>
      <c r="Y427" s="73" t="b">
        <f t="shared" si="110"/>
        <v>0</v>
      </c>
      <c r="Z427" s="73" t="b">
        <f t="shared" si="117"/>
        <v>1</v>
      </c>
      <c r="AA427" s="34" t="str">
        <f t="shared" si="111"/>
        <v>Outer</v>
      </c>
      <c r="AB427" s="35" t="str">
        <f t="shared" si="118"/>
        <v>0.9-1.0</v>
      </c>
      <c r="AC427" s="36" t="str">
        <f t="shared" si="112"/>
        <v>15-16</v>
      </c>
      <c r="AD427" s="36" t="str">
        <f t="shared" si="113"/>
        <v>Dec</v>
      </c>
      <c r="AE427" s="35" t="str">
        <f t="shared" si="114"/>
        <v>205-215</v>
      </c>
      <c r="AF427" s="36" t="str">
        <f t="shared" si="115"/>
        <v>HWS-LTI</v>
      </c>
    </row>
    <row r="428" spans="5:32" x14ac:dyDescent="0.3">
      <c r="E428" s="12">
        <v>40903.666666666664</v>
      </c>
      <c r="F428" s="16">
        <v>10.36</v>
      </c>
      <c r="G428" s="16">
        <v>1694.4500427246071</v>
      </c>
      <c r="H428" s="29">
        <v>1.1848444358177628</v>
      </c>
      <c r="I428" s="26">
        <v>200.7</v>
      </c>
      <c r="J428" s="30">
        <v>6.9498069498069498E-2</v>
      </c>
      <c r="K428" s="31">
        <v>0.21013639442439674</v>
      </c>
      <c r="L428" s="108">
        <f ca="1">REWS!R428</f>
        <v>10.27958151264057</v>
      </c>
      <c r="M428" s="22">
        <f t="shared" si="102"/>
        <v>10.245539617005667</v>
      </c>
      <c r="N428" s="22">
        <f t="shared" ca="1" si="103"/>
        <v>10.166009617181274</v>
      </c>
      <c r="O428" s="22">
        <f t="shared" si="104"/>
        <v>0.94153115123299858</v>
      </c>
      <c r="P428" s="81">
        <f t="shared" ca="1" si="105"/>
        <v>11</v>
      </c>
      <c r="Q428" s="22">
        <f t="shared" ca="1" si="106"/>
        <v>0.20970781426012877</v>
      </c>
      <c r="R428" s="3">
        <f ca="1">IF(N428&gt;'Power Curve'!$C$37,0,INDEX(Ci,$P428,1)*POWER(1-Q428,3)+INDEX(Ci,$P428,2)*3*Q428*POWER(1-Q428,2)+INDEX(Ci,$P428,3)*3*POWER(Q428,2)*(1-Q428)+INDEX(Ci,$P428,4)*POWER(Q428,3))</f>
        <v>1580.8061461430032</v>
      </c>
      <c r="S428" s="3">
        <f t="shared" si="107"/>
        <v>1694.4500427246071</v>
      </c>
      <c r="T428" s="3">
        <f t="shared" ca="1" si="108"/>
        <v>-113.64389658160394</v>
      </c>
      <c r="U428" s="3">
        <f t="shared" ca="1" si="116"/>
        <v>113.64389658160394</v>
      </c>
      <c r="W428" s="34">
        <f t="shared" si="109"/>
        <v>10</v>
      </c>
      <c r="X428" s="73" t="b">
        <f>COUNTIF('Power Curve'!$D$2:$D$31,W428)&gt;0</f>
        <v>1</v>
      </c>
      <c r="Y428" s="73" t="b">
        <f t="shared" si="110"/>
        <v>0</v>
      </c>
      <c r="Z428" s="73" t="b">
        <f t="shared" si="117"/>
        <v>1</v>
      </c>
      <c r="AA428" s="34" t="str">
        <f t="shared" si="111"/>
        <v>Outer</v>
      </c>
      <c r="AB428" s="35" t="str">
        <f t="shared" si="118"/>
        <v>0.9-1.0</v>
      </c>
      <c r="AC428" s="36" t="str">
        <f t="shared" si="112"/>
        <v>16-17</v>
      </c>
      <c r="AD428" s="36" t="str">
        <f t="shared" si="113"/>
        <v>Dec</v>
      </c>
      <c r="AE428" s="35" t="str">
        <f t="shared" si="114"/>
        <v>195-205</v>
      </c>
      <c r="AF428" s="36" t="str">
        <f t="shared" si="115"/>
        <v>HWS-LTI</v>
      </c>
    </row>
    <row r="429" spans="5:32" x14ac:dyDescent="0.3">
      <c r="E429" s="12">
        <v>40903.673611111109</v>
      </c>
      <c r="F429" s="16">
        <v>11.27</v>
      </c>
      <c r="G429" s="16">
        <v>1616.6199645996139</v>
      </c>
      <c r="H429" s="29">
        <v>1.1841438104523252</v>
      </c>
      <c r="I429" s="26">
        <v>203.9</v>
      </c>
      <c r="J429" s="30">
        <v>8.9618456078083414E-2</v>
      </c>
      <c r="K429" s="31">
        <v>0.32581254551942529</v>
      </c>
      <c r="L429" s="108">
        <f ca="1">REWS!R429</f>
        <v>11.362827176577355</v>
      </c>
      <c r="M429" s="22">
        <f t="shared" si="102"/>
        <v>11.143288371869271</v>
      </c>
      <c r="N429" s="22">
        <f t="shared" ca="1" si="103"/>
        <v>11.235071867641047</v>
      </c>
      <c r="O429" s="22">
        <f t="shared" si="104"/>
        <v>1.0802811152618454</v>
      </c>
      <c r="P429" s="81">
        <f t="shared" ca="1" si="105"/>
        <v>12</v>
      </c>
      <c r="Q429" s="22">
        <f t="shared" ca="1" si="106"/>
        <v>0.24537883741143882</v>
      </c>
      <c r="R429" s="3">
        <f ca="1">IF(N429&gt;'Power Curve'!$C$37,0,INDEX(Ci,$P429,1)*POWER(1-Q429,3)+INDEX(Ci,$P429,2)*3*Q429*POWER(1-Q429,2)+INDEX(Ci,$P429,3)*3*POWER(Q429,2)*(1-Q429)+INDEX(Ci,$P429,4)*POWER(Q429,3))</f>
        <v>1820.2184382491441</v>
      </c>
      <c r="S429" s="3">
        <f t="shared" si="107"/>
        <v>1616.6199645996139</v>
      </c>
      <c r="T429" s="3">
        <f t="shared" ca="1" si="108"/>
        <v>203.59847364953021</v>
      </c>
      <c r="U429" s="3">
        <f t="shared" ca="1" si="116"/>
        <v>203.59847364953021</v>
      </c>
      <c r="W429" s="34">
        <f t="shared" si="109"/>
        <v>11</v>
      </c>
      <c r="X429" s="73" t="b">
        <f>COUNTIF('Power Curve'!$D$2:$D$31,W429)&gt;0</f>
        <v>1</v>
      </c>
      <c r="Y429" s="73" t="b">
        <f t="shared" si="110"/>
        <v>0</v>
      </c>
      <c r="Z429" s="73" t="b">
        <f t="shared" si="117"/>
        <v>1</v>
      </c>
      <c r="AA429" s="34" t="str">
        <f t="shared" si="111"/>
        <v>Outer</v>
      </c>
      <c r="AB429" s="35" t="str">
        <f t="shared" si="118"/>
        <v>1.0-1.1</v>
      </c>
      <c r="AC429" s="36" t="str">
        <f t="shared" si="112"/>
        <v>16-17</v>
      </c>
      <c r="AD429" s="36" t="str">
        <f t="shared" si="113"/>
        <v>Dec</v>
      </c>
      <c r="AE429" s="35" t="str">
        <f t="shared" si="114"/>
        <v>195-205</v>
      </c>
      <c r="AF429" s="36" t="str">
        <f t="shared" si="115"/>
        <v>HWS-LTI</v>
      </c>
    </row>
    <row r="430" spans="5:32" x14ac:dyDescent="0.3">
      <c r="E430" s="12">
        <v>40903.680555555555</v>
      </c>
      <c r="F430" s="16">
        <v>12.28</v>
      </c>
      <c r="G430" s="16">
        <v>1640.46997070313</v>
      </c>
      <c r="H430" s="29">
        <v>1.1825545164234619</v>
      </c>
      <c r="I430" s="26">
        <v>207</v>
      </c>
      <c r="J430" s="30">
        <v>6.921824104234528E-2</v>
      </c>
      <c r="K430" s="31">
        <v>0.43370038051244131</v>
      </c>
      <c r="L430" s="108">
        <f ca="1">REWS!R430</f>
        <v>12.16326710222816</v>
      </c>
      <c r="M430" s="22">
        <f t="shared" si="102"/>
        <v>12.136498156723251</v>
      </c>
      <c r="N430" s="22">
        <f t="shared" ca="1" si="103"/>
        <v>12.021129378332624</v>
      </c>
      <c r="O430" s="22">
        <f t="shared" si="104"/>
        <v>1.2337848892019447</v>
      </c>
      <c r="P430" s="81">
        <f t="shared" ca="1" si="105"/>
        <v>13</v>
      </c>
      <c r="Q430" s="22">
        <f t="shared" ca="1" si="106"/>
        <v>2.6857899224530988E-3</v>
      </c>
      <c r="R430" s="3">
        <f ca="1">IF(N430&gt;'Power Curve'!$C$37,0,INDEX(Ci,$P430,1)*POWER(1-Q430,3)+INDEX(Ci,$P430,2)*3*Q430*POWER(1-Q430,2)+INDEX(Ci,$P430,3)*3*POWER(Q430,2)*(1-Q430)+INDEX(Ci,$P430,4)*POWER(Q430,3))</f>
        <v>1917.2920500000046</v>
      </c>
      <c r="S430" s="3">
        <f t="shared" si="107"/>
        <v>1640.46997070313</v>
      </c>
      <c r="T430" s="3">
        <f t="shared" ca="1" si="108"/>
        <v>276.82207929687456</v>
      </c>
      <c r="U430" s="3">
        <f t="shared" ca="1" si="116"/>
        <v>276.82207929687456</v>
      </c>
      <c r="W430" s="34">
        <f t="shared" si="109"/>
        <v>12</v>
      </c>
      <c r="X430" s="73" t="b">
        <f>COUNTIF('Power Curve'!$D$2:$D$31,W430)&gt;0</f>
        <v>1</v>
      </c>
      <c r="Y430" s="73" t="b">
        <f t="shared" si="110"/>
        <v>0</v>
      </c>
      <c r="Z430" s="73" t="b">
        <f t="shared" si="117"/>
        <v>1</v>
      </c>
      <c r="AA430" s="34" t="str">
        <f t="shared" si="111"/>
        <v>Outer</v>
      </c>
      <c r="AB430" s="35" t="str">
        <f t="shared" si="118"/>
        <v>1.2-1.3</v>
      </c>
      <c r="AC430" s="36" t="str">
        <f t="shared" si="112"/>
        <v>16-17</v>
      </c>
      <c r="AD430" s="36" t="str">
        <f t="shared" si="113"/>
        <v>Dec</v>
      </c>
      <c r="AE430" s="35" t="str">
        <f t="shared" si="114"/>
        <v>205-215</v>
      </c>
      <c r="AF430" s="36" t="str">
        <f t="shared" si="115"/>
        <v>HWS-LTI</v>
      </c>
    </row>
    <row r="431" spans="5:32" x14ac:dyDescent="0.3">
      <c r="E431" s="12">
        <v>40903.6875</v>
      </c>
      <c r="F431" s="16">
        <v>11.93</v>
      </c>
      <c r="G431" s="16">
        <v>1722.480041503906</v>
      </c>
      <c r="H431" s="29">
        <v>1.1819872398899607</v>
      </c>
      <c r="I431" s="26">
        <v>206.1</v>
      </c>
      <c r="J431" s="30">
        <v>8.6336965632858351E-2</v>
      </c>
      <c r="K431" s="31">
        <v>0.40355711394662319</v>
      </c>
      <c r="L431" s="108">
        <f ca="1">REWS!R431</f>
        <v>11.811729498350282</v>
      </c>
      <c r="M431" s="22">
        <f t="shared" si="102"/>
        <v>11.788702559317233</v>
      </c>
      <c r="N431" s="22">
        <f t="shared" ca="1" si="103"/>
        <v>11.671832838823539</v>
      </c>
      <c r="O431" s="22">
        <f t="shared" si="104"/>
        <v>1.1800319584760113</v>
      </c>
      <c r="P431" s="81">
        <f t="shared" ca="1" si="105"/>
        <v>12</v>
      </c>
      <c r="Q431" s="22">
        <f t="shared" ca="1" si="106"/>
        <v>0.66606891716682537</v>
      </c>
      <c r="R431" s="3">
        <f ca="1">IF(N431&gt;'Power Curve'!$C$37,0,INDEX(Ci,$P431,1)*POWER(1-Q431,3)+INDEX(Ci,$P431,2)*3*Q431*POWER(1-Q431,2)+INDEX(Ci,$P431,3)*3*POWER(Q431,2)*(1-Q431)+INDEX(Ci,$P431,4)*POWER(Q431,3))</f>
        <v>1885.1286542525427</v>
      </c>
      <c r="S431" s="3">
        <f t="shared" si="107"/>
        <v>1722.480041503906</v>
      </c>
      <c r="T431" s="3">
        <f t="shared" ca="1" si="108"/>
        <v>162.64861274863665</v>
      </c>
      <c r="U431" s="3">
        <f t="shared" ca="1" si="116"/>
        <v>162.64861274863665</v>
      </c>
      <c r="W431" s="34">
        <f t="shared" si="109"/>
        <v>12</v>
      </c>
      <c r="X431" s="73" t="b">
        <f>COUNTIF('Power Curve'!$D$2:$D$31,W431)&gt;0</f>
        <v>1</v>
      </c>
      <c r="Y431" s="73" t="b">
        <f t="shared" si="110"/>
        <v>0</v>
      </c>
      <c r="Z431" s="73" t="b">
        <f t="shared" si="117"/>
        <v>1</v>
      </c>
      <c r="AA431" s="34" t="str">
        <f t="shared" si="111"/>
        <v>Outer</v>
      </c>
      <c r="AB431" s="35" t="str">
        <f t="shared" si="118"/>
        <v>1.1-1.2</v>
      </c>
      <c r="AC431" s="36" t="str">
        <f t="shared" si="112"/>
        <v>16-17</v>
      </c>
      <c r="AD431" s="36" t="str">
        <f t="shared" si="113"/>
        <v>Dec</v>
      </c>
      <c r="AE431" s="35" t="str">
        <f t="shared" si="114"/>
        <v>205-215</v>
      </c>
      <c r="AF431" s="36" t="str">
        <f t="shared" si="115"/>
        <v>HWS-LTI</v>
      </c>
    </row>
    <row r="432" spans="5:32" x14ac:dyDescent="0.3">
      <c r="E432" s="12">
        <v>40903.694444444445</v>
      </c>
      <c r="F432" s="16">
        <v>11.24</v>
      </c>
      <c r="G432" s="16">
        <v>1709.4800109863311</v>
      </c>
      <c r="H432" s="29">
        <v>1.1812299941989926</v>
      </c>
      <c r="I432" s="26">
        <v>203.7</v>
      </c>
      <c r="J432" s="30">
        <v>8.8967971530249115E-2</v>
      </c>
      <c r="K432" s="31">
        <v>0.28277816306770592</v>
      </c>
      <c r="L432" s="108">
        <f ca="1">REWS!R432</f>
        <v>11.128192083570806</v>
      </c>
      <c r="M432" s="22">
        <f t="shared" si="102"/>
        <v>11.104502436502013</v>
      </c>
      <c r="N432" s="22">
        <f t="shared" ca="1" si="103"/>
        <v>10.99404235817388</v>
      </c>
      <c r="O432" s="22">
        <f t="shared" si="104"/>
        <v>1.0742866239212812</v>
      </c>
      <c r="P432" s="81">
        <f t="shared" ca="1" si="105"/>
        <v>12</v>
      </c>
      <c r="Q432" s="22">
        <f t="shared" ca="1" si="106"/>
        <v>1.3218158570067688E-2</v>
      </c>
      <c r="R432" s="3">
        <f ca="1">IF(N432&gt;'Power Curve'!$C$37,0,INDEX(Ci,$P432,1)*POWER(1-Q432,3)+INDEX(Ci,$P432,2)*3*Q432*POWER(1-Q432,2)+INDEX(Ci,$P432,3)*3*POWER(Q432,2)*(1-Q432)+INDEX(Ci,$P432,4)*POWER(Q432,3))</f>
        <v>1778.5266509733119</v>
      </c>
      <c r="S432" s="3">
        <f t="shared" si="107"/>
        <v>1709.4800109863311</v>
      </c>
      <c r="T432" s="3">
        <f t="shared" ca="1" si="108"/>
        <v>69.046639986980836</v>
      </c>
      <c r="U432" s="3">
        <f t="shared" ca="1" si="116"/>
        <v>69.046639986980836</v>
      </c>
      <c r="W432" s="34">
        <f t="shared" si="109"/>
        <v>11</v>
      </c>
      <c r="X432" s="73" t="b">
        <f>COUNTIF('Power Curve'!$D$2:$D$31,W432)&gt;0</f>
        <v>1</v>
      </c>
      <c r="Y432" s="73" t="b">
        <f t="shared" si="110"/>
        <v>0</v>
      </c>
      <c r="Z432" s="73" t="b">
        <f t="shared" si="117"/>
        <v>1</v>
      </c>
      <c r="AA432" s="34" t="str">
        <f t="shared" si="111"/>
        <v>Outer</v>
      </c>
      <c r="AB432" s="35" t="str">
        <f t="shared" si="118"/>
        <v>1.0-1.1</v>
      </c>
      <c r="AC432" s="36" t="str">
        <f t="shared" si="112"/>
        <v>16-17</v>
      </c>
      <c r="AD432" s="36" t="str">
        <f t="shared" si="113"/>
        <v>Dec</v>
      </c>
      <c r="AE432" s="35" t="str">
        <f t="shared" si="114"/>
        <v>195-205</v>
      </c>
      <c r="AF432" s="36" t="str">
        <f t="shared" si="115"/>
        <v>HWS-LTI</v>
      </c>
    </row>
    <row r="433" spans="5:32" x14ac:dyDescent="0.3">
      <c r="E433" s="12">
        <v>40903.701388888891</v>
      </c>
      <c r="F433" s="16">
        <v>10.17</v>
      </c>
      <c r="G433" s="16">
        <v>1461.840042114263</v>
      </c>
      <c r="H433" s="29">
        <v>1.1803262673969643</v>
      </c>
      <c r="I433" s="26">
        <v>201.4</v>
      </c>
      <c r="J433" s="30">
        <v>7.0796460176991149E-2</v>
      </c>
      <c r="K433" s="31">
        <v>0.1828044216896749</v>
      </c>
      <c r="L433" s="108">
        <f ca="1">REWS!R433</f>
        <v>10.083315013975033</v>
      </c>
      <c r="M433" s="22">
        <f t="shared" si="102"/>
        <v>10.044838241434546</v>
      </c>
      <c r="N433" s="22">
        <f t="shared" ca="1" si="103"/>
        <v>9.9592200838552127</v>
      </c>
      <c r="O433" s="22">
        <f t="shared" si="104"/>
        <v>0.91051210666159832</v>
      </c>
      <c r="P433" s="81">
        <f t="shared" ca="1" si="105"/>
        <v>11</v>
      </c>
      <c r="Q433" s="22">
        <f t="shared" ca="1" si="106"/>
        <v>9.0173817291661022E-3</v>
      </c>
      <c r="R433" s="3">
        <f ca="1">IF(N433&gt;'Power Curve'!$C$37,0,INDEX(Ci,$P433,1)*POWER(1-Q433,3)+INDEX(Ci,$P433,2)*3*Q433*POWER(1-Q433,2)+INDEX(Ci,$P433,3)*3*POWER(Q433,2)*(1-Q433)+INDEX(Ci,$P433,4)*POWER(Q433,3))</f>
        <v>1521.627397601681</v>
      </c>
      <c r="S433" s="3">
        <f t="shared" si="107"/>
        <v>1461.840042114263</v>
      </c>
      <c r="T433" s="3">
        <f t="shared" ca="1" si="108"/>
        <v>59.787355487417926</v>
      </c>
      <c r="U433" s="3">
        <f t="shared" ca="1" si="116"/>
        <v>59.787355487417926</v>
      </c>
      <c r="W433" s="34">
        <f t="shared" si="109"/>
        <v>10</v>
      </c>
      <c r="X433" s="73" t="b">
        <f>COUNTIF('Power Curve'!$D$2:$D$31,W433)&gt;0</f>
        <v>1</v>
      </c>
      <c r="Y433" s="73" t="b">
        <f t="shared" si="110"/>
        <v>0</v>
      </c>
      <c r="Z433" s="73" t="b">
        <f t="shared" si="117"/>
        <v>1</v>
      </c>
      <c r="AA433" s="34" t="str">
        <f t="shared" si="111"/>
        <v>Outer</v>
      </c>
      <c r="AB433" s="35" t="str">
        <f t="shared" si="118"/>
        <v>0.9-1.0</v>
      </c>
      <c r="AC433" s="36" t="str">
        <f t="shared" si="112"/>
        <v>16-17</v>
      </c>
      <c r="AD433" s="36" t="str">
        <f t="shared" si="113"/>
        <v>Dec</v>
      </c>
      <c r="AE433" s="35" t="str">
        <f t="shared" si="114"/>
        <v>195-205</v>
      </c>
      <c r="AF433" s="36" t="str">
        <f t="shared" si="115"/>
        <v>HWS-LTI</v>
      </c>
    </row>
    <row r="434" spans="5:32" x14ac:dyDescent="0.3">
      <c r="E434" s="12">
        <v>40903.944444444445</v>
      </c>
      <c r="F434" s="16">
        <v>14.18</v>
      </c>
      <c r="G434" s="16">
        <v>1929.60998535156</v>
      </c>
      <c r="H434" s="29">
        <v>1.1594792454122036</v>
      </c>
      <c r="I434" s="26">
        <v>208</v>
      </c>
      <c r="J434" s="30">
        <v>0.11847672778561354</v>
      </c>
      <c r="K434" s="31">
        <v>0.31568306225711878</v>
      </c>
      <c r="L434" s="108">
        <f ca="1">REWS!R434</f>
        <v>14.277286014283371</v>
      </c>
      <c r="M434" s="22">
        <f t="shared" si="102"/>
        <v>13.922541711046723</v>
      </c>
      <c r="N434" s="22">
        <f t="shared" ca="1" si="103"/>
        <v>14.018061357856435</v>
      </c>
      <c r="O434" s="22">
        <f t="shared" si="104"/>
        <v>1.509823677976412</v>
      </c>
      <c r="P434" s="81">
        <f t="shared" ca="1" si="105"/>
        <v>15</v>
      </c>
      <c r="Q434" s="22">
        <f t="shared" ca="1" si="106"/>
        <v>6.1538113275289498E-2</v>
      </c>
      <c r="R434" s="3">
        <f ca="1">IF(N434&gt;'Power Curve'!$C$37,0,INDEX(Ci,$P434,1)*POWER(1-Q434,3)+INDEX(Ci,$P434,2)*3*Q434*POWER(1-Q434,2)+INDEX(Ci,$P434,3)*3*POWER(Q434,2)*(1-Q434)+INDEX(Ci,$P434,4)*POWER(Q434,3))</f>
        <v>1975.2682058261516</v>
      </c>
      <c r="S434" s="3">
        <f t="shared" si="107"/>
        <v>1929.60998535156</v>
      </c>
      <c r="T434" s="3">
        <f t="shared" ca="1" si="108"/>
        <v>45.658220474591644</v>
      </c>
      <c r="U434" s="3">
        <f t="shared" ca="1" si="116"/>
        <v>45.658220474591644</v>
      </c>
      <c r="W434" s="34">
        <f t="shared" si="109"/>
        <v>14</v>
      </c>
      <c r="X434" s="73" t="b">
        <f>COUNTIF('Power Curve'!$D$2:$D$31,W434)&gt;0</f>
        <v>1</v>
      </c>
      <c r="Y434" s="73" t="b">
        <f t="shared" si="110"/>
        <v>0</v>
      </c>
      <c r="Z434" s="73" t="b">
        <f t="shared" si="117"/>
        <v>1</v>
      </c>
      <c r="AA434" s="34" t="str">
        <f t="shared" si="111"/>
        <v>Outer</v>
      </c>
      <c r="AB434" s="35" t="str">
        <f t="shared" si="118"/>
        <v>1.5-1.6</v>
      </c>
      <c r="AC434" s="36" t="str">
        <f t="shared" si="112"/>
        <v>22-23</v>
      </c>
      <c r="AD434" s="36" t="str">
        <f t="shared" si="113"/>
        <v>Dec</v>
      </c>
      <c r="AE434" s="35" t="str">
        <f t="shared" si="114"/>
        <v>205-215</v>
      </c>
      <c r="AF434" s="36" t="str">
        <f t="shared" si="115"/>
        <v>Inner-TI</v>
      </c>
    </row>
    <row r="435" spans="5:32" x14ac:dyDescent="0.3">
      <c r="E435" s="12">
        <v>40904.104166666664</v>
      </c>
      <c r="F435" s="16">
        <v>16.38</v>
      </c>
      <c r="G435" s="16">
        <v>1981.710021972659</v>
      </c>
      <c r="H435" s="29">
        <v>1.1561350286813643</v>
      </c>
      <c r="I435" s="26">
        <v>278.10000000000002</v>
      </c>
      <c r="J435" s="30">
        <v>0.13431013431013433</v>
      </c>
      <c r="K435" s="31">
        <v>0.16464954293152828</v>
      </c>
      <c r="L435" s="108">
        <f ca="1">REWS!R435</f>
        <v>16.348834677119335</v>
      </c>
      <c r="M435" s="22">
        <f t="shared" si="102"/>
        <v>16.06712063331555</v>
      </c>
      <c r="N435" s="22">
        <f t="shared" ca="1" si="103"/>
        <v>16.036550608755118</v>
      </c>
      <c r="O435" s="22">
        <f t="shared" si="104"/>
        <v>1.8412752636341738</v>
      </c>
      <c r="P435" s="81">
        <f t="shared" ca="1" si="105"/>
        <v>17</v>
      </c>
      <c r="Q435" s="22">
        <f t="shared" ca="1" si="106"/>
        <v>3.9046535819028283E-2</v>
      </c>
      <c r="R435" s="3">
        <f ca="1">IF(N435&gt;'Power Curve'!$C$37,0,INDEX(Ci,$P435,1)*POWER(1-Q435,3)+INDEX(Ci,$P435,2)*3*Q435*POWER(1-Q435,2)+INDEX(Ci,$P435,3)*3*POWER(Q435,2)*(1-Q435)+INDEX(Ci,$P435,4)*POWER(Q435,3))</f>
        <v>1982.5241460131904</v>
      </c>
      <c r="S435" s="3">
        <f t="shared" si="107"/>
        <v>1981.710021972659</v>
      </c>
      <c r="T435" s="3">
        <f t="shared" ca="1" si="108"/>
        <v>0.81412404053139653</v>
      </c>
      <c r="U435" s="3">
        <f t="shared" ca="1" si="116"/>
        <v>0.81412404053139653</v>
      </c>
      <c r="W435" s="34">
        <f t="shared" si="109"/>
        <v>16</v>
      </c>
      <c r="X435" s="73" t="b">
        <f>COUNTIF('Power Curve'!$D$2:$D$31,W435)&gt;0</f>
        <v>1</v>
      </c>
      <c r="Y435" s="73" t="b">
        <f t="shared" si="110"/>
        <v>0</v>
      </c>
      <c r="Z435" s="73" t="b">
        <f t="shared" si="117"/>
        <v>1</v>
      </c>
      <c r="AA435" s="34" t="str">
        <f t="shared" si="111"/>
        <v>Inner</v>
      </c>
      <c r="AB435" s="35" t="str">
        <f t="shared" si="118"/>
        <v>1.8-1.9</v>
      </c>
      <c r="AC435" s="36" t="str">
        <f t="shared" si="112"/>
        <v>2-3</v>
      </c>
      <c r="AD435" s="36" t="str">
        <f t="shared" si="113"/>
        <v>Dec</v>
      </c>
      <c r="AE435" s="35" t="str">
        <f t="shared" si="114"/>
        <v>275-285</v>
      </c>
      <c r="AF435" s="36" t="str">
        <f t="shared" si="115"/>
        <v>Inner-TI</v>
      </c>
    </row>
    <row r="436" spans="5:32" x14ac:dyDescent="0.3">
      <c r="E436" s="12">
        <v>40904.111111111109</v>
      </c>
      <c r="F436" s="16">
        <v>17.02</v>
      </c>
      <c r="G436" s="16">
        <v>1986.4900207519531</v>
      </c>
      <c r="H436" s="29">
        <v>1.1562617792214243</v>
      </c>
      <c r="I436" s="26">
        <v>281.89999999999998</v>
      </c>
      <c r="J436" s="30">
        <v>0.1492361927144536</v>
      </c>
      <c r="K436" s="31">
        <v>0.15117375713944903</v>
      </c>
      <c r="L436" s="108">
        <f ca="1">REWS!R436</f>
        <v>16.884159249196795</v>
      </c>
      <c r="M436" s="22">
        <f t="shared" si="102"/>
        <v>16.695505879962624</v>
      </c>
      <c r="N436" s="22">
        <f t="shared" ca="1" si="103"/>
        <v>16.562254995487098</v>
      </c>
      <c r="O436" s="22">
        <f t="shared" si="104"/>
        <v>1.9383942291534144</v>
      </c>
      <c r="P436" s="81">
        <f t="shared" ca="1" si="105"/>
        <v>17</v>
      </c>
      <c r="Q436" s="22">
        <f t="shared" ca="1" si="106"/>
        <v>0.57063705072835202</v>
      </c>
      <c r="R436" s="3">
        <f ca="1">IF(N436&gt;'Power Curve'!$C$37,0,INDEX(Ci,$P436,1)*POWER(1-Q436,3)+INDEX(Ci,$P436,2)*3*Q436*POWER(1-Q436,2)+INDEX(Ci,$P436,3)*3*POWER(Q436,2)*(1-Q436)+INDEX(Ci,$P436,4)*POWER(Q436,3))</f>
        <v>1984.3954453210563</v>
      </c>
      <c r="S436" s="3">
        <f t="shared" si="107"/>
        <v>1986.4900207519531</v>
      </c>
      <c r="T436" s="3">
        <f t="shared" ca="1" si="108"/>
        <v>-2.094575430896839</v>
      </c>
      <c r="U436" s="3">
        <f t="shared" ca="1" si="116"/>
        <v>2.094575430896839</v>
      </c>
      <c r="W436" s="34">
        <f t="shared" si="109"/>
        <v>17</v>
      </c>
      <c r="X436" s="73" t="b">
        <f>COUNTIF('Power Curve'!$D$2:$D$31,W436)&gt;0</f>
        <v>1</v>
      </c>
      <c r="Y436" s="73" t="b">
        <f t="shared" si="110"/>
        <v>0</v>
      </c>
      <c r="Z436" s="73" t="b">
        <f t="shared" si="117"/>
        <v>1</v>
      </c>
      <c r="AA436" s="34" t="str">
        <f t="shared" si="111"/>
        <v>Outer</v>
      </c>
      <c r="AB436" s="35" t="str">
        <f t="shared" si="118"/>
        <v>1.9-2.0</v>
      </c>
      <c r="AC436" s="36" t="str">
        <f t="shared" si="112"/>
        <v>2-3</v>
      </c>
      <c r="AD436" s="36" t="str">
        <f t="shared" si="113"/>
        <v>Dec</v>
      </c>
      <c r="AE436" s="35" t="str">
        <f t="shared" si="114"/>
        <v>275-285</v>
      </c>
      <c r="AF436" s="36" t="str">
        <f t="shared" si="115"/>
        <v>HWS-HTI</v>
      </c>
    </row>
    <row r="437" spans="5:32" x14ac:dyDescent="0.3">
      <c r="E437" s="12">
        <v>40904.118055555555</v>
      </c>
      <c r="F437" s="16">
        <v>14.1</v>
      </c>
      <c r="G437" s="16">
        <v>1972.719970703128</v>
      </c>
      <c r="H437" s="29">
        <v>1.1590378994915407</v>
      </c>
      <c r="I437" s="26">
        <v>281.2</v>
      </c>
      <c r="J437" s="30">
        <v>0.18439716312056739</v>
      </c>
      <c r="K437" s="31">
        <v>0.17504611562455208</v>
      </c>
      <c r="L437" s="108">
        <f ca="1">REWS!R437</f>
        <v>13.942504187501568</v>
      </c>
      <c r="M437" s="22">
        <f t="shared" si="102"/>
        <v>13.842237470243909</v>
      </c>
      <c r="N437" s="22">
        <f t="shared" ca="1" si="103"/>
        <v>13.6876208434941</v>
      </c>
      <c r="O437" s="22">
        <f t="shared" si="104"/>
        <v>1.4974123986932153</v>
      </c>
      <c r="P437" s="81">
        <f t="shared" ca="1" si="105"/>
        <v>14</v>
      </c>
      <c r="Q437" s="22">
        <f t="shared" ca="1" si="106"/>
        <v>0.7239728643771941</v>
      </c>
      <c r="R437" s="3">
        <f ca="1">IF(N437&gt;'Power Curve'!$C$37,0,INDEX(Ci,$P437,1)*POWER(1-Q437,3)+INDEX(Ci,$P437,2)*3*Q437*POWER(1-Q437,2)+INDEX(Ci,$P437,3)*3*POWER(Q437,2)*(1-Q437)+INDEX(Ci,$P437,4)*POWER(Q437,3))</f>
        <v>1971.3326541720642</v>
      </c>
      <c r="S437" s="3">
        <f t="shared" si="107"/>
        <v>1972.719970703128</v>
      </c>
      <c r="T437" s="3">
        <f t="shared" ca="1" si="108"/>
        <v>-1.3873165310637887</v>
      </c>
      <c r="U437" s="3">
        <f t="shared" ca="1" si="116"/>
        <v>1.3873165310637887</v>
      </c>
      <c r="W437" s="34">
        <f t="shared" si="109"/>
        <v>14</v>
      </c>
      <c r="X437" s="73" t="b">
        <f>COUNTIF('Power Curve'!$D$2:$D$31,W437)&gt;0</f>
        <v>1</v>
      </c>
      <c r="Y437" s="73" t="b">
        <f t="shared" si="110"/>
        <v>0</v>
      </c>
      <c r="Z437" s="73" t="b">
        <f t="shared" si="117"/>
        <v>1</v>
      </c>
      <c r="AA437" s="34" t="str">
        <f t="shared" si="111"/>
        <v>Outer</v>
      </c>
      <c r="AB437" s="35" t="str">
        <f t="shared" si="118"/>
        <v>1.4-1.5</v>
      </c>
      <c r="AC437" s="36" t="str">
        <f t="shared" si="112"/>
        <v>2-3</v>
      </c>
      <c r="AD437" s="36" t="str">
        <f t="shared" si="113"/>
        <v>Dec</v>
      </c>
      <c r="AE437" s="35" t="str">
        <f t="shared" si="114"/>
        <v>275-285</v>
      </c>
      <c r="AF437" s="36" t="str">
        <f t="shared" si="115"/>
        <v>HWS-HTI</v>
      </c>
    </row>
    <row r="438" spans="5:32" x14ac:dyDescent="0.3">
      <c r="E438" s="12">
        <v>40904.125</v>
      </c>
      <c r="F438" s="16">
        <v>19.170000000000002</v>
      </c>
      <c r="G438" s="16">
        <v>1984.1500396728491</v>
      </c>
      <c r="H438" s="29">
        <v>1.1584208006321519</v>
      </c>
      <c r="I438" s="26">
        <v>283.10000000000002</v>
      </c>
      <c r="J438" s="30">
        <v>0.12832550860719874</v>
      </c>
      <c r="K438" s="31">
        <v>0.20191118682535922</v>
      </c>
      <c r="L438" s="108">
        <f ca="1">REWS!R438</f>
        <v>19.124045356912628</v>
      </c>
      <c r="M438" s="22">
        <f t="shared" si="102"/>
        <v>18.816212062922958</v>
      </c>
      <c r="N438" s="22">
        <f t="shared" ca="1" si="103"/>
        <v>18.771105526167197</v>
      </c>
      <c r="O438" s="22">
        <f t="shared" si="104"/>
        <v>2.2661562059953702</v>
      </c>
      <c r="P438" s="81">
        <f t="shared" ca="1" si="105"/>
        <v>20</v>
      </c>
      <c r="Q438" s="22">
        <f t="shared" ca="1" si="106"/>
        <v>0.49128058290402316</v>
      </c>
      <c r="R438" s="3">
        <f ca="1">IF(N438&gt;'Power Curve'!$C$37,0,INDEX(Ci,$P438,1)*POWER(1-Q438,3)+INDEX(Ci,$P438,2)*3*Q438*POWER(1-Q438,2)+INDEX(Ci,$P438,3)*3*POWER(Q438,2)*(1-Q438)+INDEX(Ci,$P438,4)*POWER(Q438,3))</f>
        <v>1989.4713307698569</v>
      </c>
      <c r="S438" s="3">
        <f t="shared" si="107"/>
        <v>1984.1500396728491</v>
      </c>
      <c r="T438" s="3">
        <f t="shared" ca="1" si="108"/>
        <v>5.3212910970078156</v>
      </c>
      <c r="U438" s="3">
        <f t="shared" ca="1" si="116"/>
        <v>5.3212910970078156</v>
      </c>
      <c r="W438" s="34">
        <f t="shared" si="109"/>
        <v>19</v>
      </c>
      <c r="X438" s="73" t="b">
        <f>COUNTIF('Power Curve'!$D$2:$D$31,W438)&gt;0</f>
        <v>1</v>
      </c>
      <c r="Y438" s="73" t="b">
        <f t="shared" si="110"/>
        <v>0</v>
      </c>
      <c r="Z438" s="73" t="b">
        <f t="shared" si="117"/>
        <v>1</v>
      </c>
      <c r="AA438" s="34" t="str">
        <f t="shared" si="111"/>
        <v>Inner</v>
      </c>
      <c r="AB438" s="35" t="str">
        <f t="shared" si="118"/>
        <v>2.2-2.3</v>
      </c>
      <c r="AC438" s="36" t="str">
        <f t="shared" si="112"/>
        <v>3-4</v>
      </c>
      <c r="AD438" s="36" t="str">
        <f t="shared" si="113"/>
        <v>Dec</v>
      </c>
      <c r="AE438" s="35" t="str">
        <f t="shared" si="114"/>
        <v>275-285</v>
      </c>
      <c r="AF438" s="36" t="str">
        <f t="shared" si="115"/>
        <v>Inner-TI</v>
      </c>
    </row>
    <row r="439" spans="5:32" x14ac:dyDescent="0.3">
      <c r="E439" s="12">
        <v>40904.131944444445</v>
      </c>
      <c r="F439" s="16">
        <v>19.88</v>
      </c>
      <c r="G439" s="16">
        <v>1985.6699371337891</v>
      </c>
      <c r="H439" s="29">
        <v>1.160077265062069</v>
      </c>
      <c r="I439" s="26">
        <v>280.8</v>
      </c>
      <c r="J439" s="30">
        <v>0.12927565392354123</v>
      </c>
      <c r="K439" s="31">
        <v>0.15826556359702873</v>
      </c>
      <c r="L439" s="108">
        <f ca="1">REWS!R439</f>
        <v>19.718988985868172</v>
      </c>
      <c r="M439" s="22">
        <f t="shared" si="102"/>
        <v>19.522405190749385</v>
      </c>
      <c r="N439" s="22">
        <f t="shared" ca="1" si="103"/>
        <v>19.364290389036356</v>
      </c>
      <c r="O439" s="22">
        <f t="shared" si="104"/>
        <v>2.3753006303707873</v>
      </c>
      <c r="P439" s="81">
        <f t="shared" ca="1" si="105"/>
        <v>21</v>
      </c>
      <c r="Q439" s="22">
        <f t="shared" ca="1" si="106"/>
        <v>0.33939013791460493</v>
      </c>
      <c r="R439" s="3">
        <f ca="1">IF(N439&gt;'Power Curve'!$C$37,0,INDEX(Ci,$P439,1)*POWER(1-Q439,3)+INDEX(Ci,$P439,2)*3*Q439*POWER(1-Q439,2)+INDEX(Ci,$P439,3)*3*POWER(Q439,2)*(1-Q439)+INDEX(Ci,$P439,4)*POWER(Q439,3))</f>
        <v>1987.7066564865715</v>
      </c>
      <c r="S439" s="3">
        <f t="shared" si="107"/>
        <v>1985.6699371337891</v>
      </c>
      <c r="T439" s="3">
        <f t="shared" ca="1" si="108"/>
        <v>2.0367193527824838</v>
      </c>
      <c r="U439" s="3">
        <f t="shared" ca="1" si="116"/>
        <v>2.0367193527824838</v>
      </c>
      <c r="W439" s="34">
        <f t="shared" si="109"/>
        <v>20</v>
      </c>
      <c r="X439" s="73" t="b">
        <f>COUNTIF('Power Curve'!$D$2:$D$31,W439)&gt;0</f>
        <v>1</v>
      </c>
      <c r="Y439" s="73" t="b">
        <f t="shared" si="110"/>
        <v>0</v>
      </c>
      <c r="Z439" s="73" t="b">
        <f t="shared" si="117"/>
        <v>1</v>
      </c>
      <c r="AA439" s="34" t="str">
        <f t="shared" si="111"/>
        <v>Inner</v>
      </c>
      <c r="AB439" s="35" t="str">
        <f t="shared" si="118"/>
        <v>2.3-2.4</v>
      </c>
      <c r="AC439" s="36" t="str">
        <f t="shared" si="112"/>
        <v>3-4</v>
      </c>
      <c r="AD439" s="36" t="str">
        <f t="shared" si="113"/>
        <v>Dec</v>
      </c>
      <c r="AE439" s="35" t="str">
        <f t="shared" si="114"/>
        <v>275-285</v>
      </c>
      <c r="AF439" s="36" t="str">
        <f t="shared" si="115"/>
        <v>Inner-TI</v>
      </c>
    </row>
    <row r="440" spans="5:32" x14ac:dyDescent="0.3">
      <c r="E440" s="12">
        <v>40904.138888888891</v>
      </c>
      <c r="F440" s="16">
        <v>18.809999999999999</v>
      </c>
      <c r="G440" s="16">
        <v>1982.6100158691429</v>
      </c>
      <c r="H440" s="29">
        <v>1.1615464590570317</v>
      </c>
      <c r="I440" s="26">
        <v>282.39999999999998</v>
      </c>
      <c r="J440" s="30">
        <v>0.15948963317384371</v>
      </c>
      <c r="K440" s="31">
        <v>0.12436863263374687</v>
      </c>
      <c r="L440" s="108">
        <f ca="1">REWS!R440</f>
        <v>18.776330206985723</v>
      </c>
      <c r="M440" s="22">
        <f t="shared" si="102"/>
        <v>18.479446587221695</v>
      </c>
      <c r="N440" s="22">
        <f t="shared" ca="1" si="103"/>
        <v>18.446368482936201</v>
      </c>
      <c r="O440" s="22">
        <f t="shared" si="104"/>
        <v>2.2141080161353832</v>
      </c>
      <c r="P440" s="81">
        <f t="shared" ca="1" si="105"/>
        <v>19</v>
      </c>
      <c r="Q440" s="22">
        <f t="shared" ca="1" si="106"/>
        <v>0.92474260172066614</v>
      </c>
      <c r="R440" s="3">
        <f ca="1">IF(N440&gt;'Power Curve'!$C$37,0,INDEX(Ci,$P440,1)*POWER(1-Q440,3)+INDEX(Ci,$P440,2)*3*Q440*POWER(1-Q440,2)+INDEX(Ci,$P440,3)*3*POWER(Q440,2)*(1-Q440)+INDEX(Ci,$P440,4)*POWER(Q440,3))</f>
        <v>1989.3176986896665</v>
      </c>
      <c r="S440" s="3">
        <f t="shared" si="107"/>
        <v>1982.6100158691429</v>
      </c>
      <c r="T440" s="3">
        <f t="shared" ca="1" si="108"/>
        <v>6.707682820523587</v>
      </c>
      <c r="U440" s="3">
        <f t="shared" ca="1" si="116"/>
        <v>6.707682820523587</v>
      </c>
      <c r="W440" s="34">
        <f t="shared" si="109"/>
        <v>18</v>
      </c>
      <c r="X440" s="73" t="b">
        <f>COUNTIF('Power Curve'!$D$2:$D$31,W440)&gt;0</f>
        <v>1</v>
      </c>
      <c r="Y440" s="73" t="b">
        <f t="shared" si="110"/>
        <v>0</v>
      </c>
      <c r="Z440" s="73" t="b">
        <f t="shared" si="117"/>
        <v>1</v>
      </c>
      <c r="AA440" s="34" t="str">
        <f t="shared" si="111"/>
        <v>Outer</v>
      </c>
      <c r="AB440" s="35" t="str">
        <f t="shared" si="118"/>
        <v>2.2-2.3</v>
      </c>
      <c r="AC440" s="36" t="str">
        <f t="shared" si="112"/>
        <v>3-4</v>
      </c>
      <c r="AD440" s="36" t="str">
        <f t="shared" si="113"/>
        <v>Dec</v>
      </c>
      <c r="AE440" s="35" t="str">
        <f t="shared" si="114"/>
        <v>275-285</v>
      </c>
      <c r="AF440" s="36" t="str">
        <f t="shared" si="115"/>
        <v>HWS-HTI</v>
      </c>
    </row>
    <row r="441" spans="5:32" x14ac:dyDescent="0.3">
      <c r="E441" s="12">
        <v>40904.145833333336</v>
      </c>
      <c r="F441" s="16">
        <v>16.420000000000002</v>
      </c>
      <c r="G441" s="16">
        <v>1971.7500152587891</v>
      </c>
      <c r="H441" s="29">
        <v>1.1619083487665354</v>
      </c>
      <c r="I441" s="26">
        <v>279</v>
      </c>
      <c r="J441" s="30">
        <v>0.14799025578562727</v>
      </c>
      <c r="K441" s="31">
        <v>0.19389050932488069</v>
      </c>
      <c r="L441" s="108">
        <f ca="1">REWS!R441</f>
        <v>16.318882014509828</v>
      </c>
      <c r="M441" s="22">
        <f t="shared" si="102"/>
        <v>16.133121851117675</v>
      </c>
      <c r="N441" s="22">
        <f t="shared" ca="1" si="103"/>
        <v>16.033770524610212</v>
      </c>
      <c r="O441" s="22">
        <f t="shared" si="104"/>
        <v>1.8514759646056791</v>
      </c>
      <c r="P441" s="81">
        <f t="shared" ca="1" si="105"/>
        <v>17</v>
      </c>
      <c r="Q441" s="22">
        <f t="shared" ca="1" si="106"/>
        <v>3.6235324044158433E-2</v>
      </c>
      <c r="R441" s="3">
        <f ca="1">IF(N441&gt;'Power Curve'!$C$37,0,INDEX(Ci,$P441,1)*POWER(1-Q441,3)+INDEX(Ci,$P441,2)*3*Q441*POWER(1-Q441,2)+INDEX(Ci,$P441,3)*3*POWER(Q441,2)*(1-Q441)+INDEX(Ci,$P441,4)*POWER(Q441,3))</f>
        <v>1982.5152090606932</v>
      </c>
      <c r="S441" s="3">
        <f t="shared" si="107"/>
        <v>1971.7500152587891</v>
      </c>
      <c r="T441" s="3">
        <f t="shared" ca="1" si="108"/>
        <v>10.765193801904161</v>
      </c>
      <c r="U441" s="3">
        <f t="shared" ca="1" si="116"/>
        <v>10.765193801904161</v>
      </c>
      <c r="W441" s="34">
        <f t="shared" si="109"/>
        <v>16</v>
      </c>
      <c r="X441" s="73" t="b">
        <f>COUNTIF('Power Curve'!$D$2:$D$31,W441)&gt;0</f>
        <v>1</v>
      </c>
      <c r="Y441" s="73" t="b">
        <f t="shared" si="110"/>
        <v>0</v>
      </c>
      <c r="Z441" s="73" t="b">
        <f t="shared" si="117"/>
        <v>1</v>
      </c>
      <c r="AA441" s="34" t="str">
        <f t="shared" si="111"/>
        <v>Outer</v>
      </c>
      <c r="AB441" s="35" t="str">
        <f t="shared" si="118"/>
        <v>1.8-1.9</v>
      </c>
      <c r="AC441" s="36" t="str">
        <f t="shared" si="112"/>
        <v>3-4</v>
      </c>
      <c r="AD441" s="36" t="str">
        <f t="shared" si="113"/>
        <v>Dec</v>
      </c>
      <c r="AE441" s="35" t="str">
        <f t="shared" si="114"/>
        <v>275-285</v>
      </c>
      <c r="AF441" s="36" t="str">
        <f t="shared" si="115"/>
        <v>HWS-HTI</v>
      </c>
    </row>
    <row r="442" spans="5:32" x14ac:dyDescent="0.3">
      <c r="E442" s="12">
        <v>40904.152777777781</v>
      </c>
      <c r="F442" s="16">
        <v>15.23</v>
      </c>
      <c r="G442" s="16">
        <v>1971.070053100588</v>
      </c>
      <c r="H442" s="29">
        <v>1.1621209921055722</v>
      </c>
      <c r="I442" s="26">
        <v>280.3</v>
      </c>
      <c r="J442" s="30">
        <v>0.12409717662508206</v>
      </c>
      <c r="K442" s="31">
        <v>0.17500542284647574</v>
      </c>
      <c r="L442" s="108">
        <f ca="1">REWS!R442</f>
        <v>15.267048403931065</v>
      </c>
      <c r="M442" s="22">
        <f t="shared" si="102"/>
        <v>14.964825458410704</v>
      </c>
      <c r="N442" s="22">
        <f t="shared" ca="1" si="103"/>
        <v>15.001228800389764</v>
      </c>
      <c r="O442" s="22">
        <f t="shared" si="104"/>
        <v>1.6709119910162622</v>
      </c>
      <c r="P442" s="81">
        <f t="shared" ca="1" si="105"/>
        <v>16</v>
      </c>
      <c r="Q442" s="22">
        <f t="shared" ca="1" si="106"/>
        <v>8.3634943247373923E-4</v>
      </c>
      <c r="R442" s="3">
        <f ca="1">IF(N442&gt;'Power Curve'!$C$37,0,INDEX(Ci,$P442,1)*POWER(1-Q442,3)+INDEX(Ci,$P442,2)*3*Q442*POWER(1-Q442,2)+INDEX(Ci,$P442,3)*3*POWER(Q442,2)*(1-Q442)+INDEX(Ci,$P442,4)*POWER(Q442,3))</f>
        <v>1979.0539887371835</v>
      </c>
      <c r="S442" s="3">
        <f t="shared" si="107"/>
        <v>1971.070053100588</v>
      </c>
      <c r="T442" s="3">
        <f t="shared" ca="1" si="108"/>
        <v>7.9839356365955609</v>
      </c>
      <c r="U442" s="3">
        <f t="shared" ca="1" si="116"/>
        <v>7.9839356365955609</v>
      </c>
      <c r="W442" s="34">
        <f t="shared" si="109"/>
        <v>15</v>
      </c>
      <c r="X442" s="73" t="b">
        <f>COUNTIF('Power Curve'!$D$2:$D$31,W442)&gt;0</f>
        <v>1</v>
      </c>
      <c r="Y442" s="73" t="b">
        <f t="shared" si="110"/>
        <v>0</v>
      </c>
      <c r="Z442" s="73" t="b">
        <f t="shared" si="117"/>
        <v>1</v>
      </c>
      <c r="AA442" s="34" t="str">
        <f t="shared" si="111"/>
        <v>Inner</v>
      </c>
      <c r="AB442" s="35" t="str">
        <f t="shared" si="118"/>
        <v>1.6-1.7</v>
      </c>
      <c r="AC442" s="36" t="str">
        <f t="shared" si="112"/>
        <v>3-4</v>
      </c>
      <c r="AD442" s="36" t="str">
        <f t="shared" si="113"/>
        <v>Dec</v>
      </c>
      <c r="AE442" s="35" t="str">
        <f t="shared" si="114"/>
        <v>275-285</v>
      </c>
      <c r="AF442" s="36" t="str">
        <f t="shared" si="115"/>
        <v>Inner-TI</v>
      </c>
    </row>
    <row r="443" spans="5:32" x14ac:dyDescent="0.3">
      <c r="E443" s="12">
        <v>40904.159722222219</v>
      </c>
      <c r="F443" s="16">
        <v>14.5</v>
      </c>
      <c r="G443" s="16">
        <v>1971.5800018310549</v>
      </c>
      <c r="H443" s="29">
        <v>1.1622482739403153</v>
      </c>
      <c r="I443" s="26">
        <v>276.7</v>
      </c>
      <c r="J443" s="30">
        <v>0.12827586206896552</v>
      </c>
      <c r="K443" s="31">
        <v>0.1943620308848498</v>
      </c>
      <c r="L443" s="108">
        <f ca="1">REWS!R443</f>
        <v>14.531362596111851</v>
      </c>
      <c r="M443" s="22">
        <f t="shared" si="102"/>
        <v>14.248055865597896</v>
      </c>
      <c r="N443" s="22">
        <f t="shared" ca="1" si="103"/>
        <v>14.278873522252505</v>
      </c>
      <c r="O443" s="22">
        <f t="shared" si="104"/>
        <v>1.5601329398831216</v>
      </c>
      <c r="P443" s="81">
        <f t="shared" ca="1" si="105"/>
        <v>15</v>
      </c>
      <c r="Q443" s="22">
        <f t="shared" ca="1" si="106"/>
        <v>0.31070233637966205</v>
      </c>
      <c r="R443" s="3">
        <f ca="1">IF(N443&gt;'Power Curve'!$C$37,0,INDEX(Ci,$P443,1)*POWER(1-Q443,3)+INDEX(Ci,$P443,2)*3*Q443*POWER(1-Q443,2)+INDEX(Ci,$P443,3)*3*POWER(Q443,2)*(1-Q443)+INDEX(Ci,$P443,4)*POWER(Q443,3))</f>
        <v>1976.620032175827</v>
      </c>
      <c r="S443" s="3">
        <f t="shared" si="107"/>
        <v>1971.5800018310549</v>
      </c>
      <c r="T443" s="3">
        <f t="shared" ca="1" si="108"/>
        <v>5.0400303447720489</v>
      </c>
      <c r="U443" s="3">
        <f t="shared" ca="1" si="116"/>
        <v>5.0400303447720489</v>
      </c>
      <c r="W443" s="34">
        <f t="shared" si="109"/>
        <v>14</v>
      </c>
      <c r="X443" s="73" t="b">
        <f>COUNTIF('Power Curve'!$D$2:$D$31,W443)&gt;0</f>
        <v>1</v>
      </c>
      <c r="Y443" s="73" t="b">
        <f t="shared" si="110"/>
        <v>0</v>
      </c>
      <c r="Z443" s="73" t="b">
        <f t="shared" si="117"/>
        <v>1</v>
      </c>
      <c r="AA443" s="34" t="str">
        <f t="shared" si="111"/>
        <v>Inner</v>
      </c>
      <c r="AB443" s="35" t="str">
        <f t="shared" si="118"/>
        <v>1.5-1.6</v>
      </c>
      <c r="AC443" s="36" t="str">
        <f t="shared" si="112"/>
        <v>3-4</v>
      </c>
      <c r="AD443" s="36" t="str">
        <f t="shared" si="113"/>
        <v>Dec</v>
      </c>
      <c r="AE443" s="35" t="str">
        <f t="shared" si="114"/>
        <v>275-285</v>
      </c>
      <c r="AF443" s="36" t="str">
        <f t="shared" si="115"/>
        <v>Inner-TI</v>
      </c>
    </row>
    <row r="444" spans="5:32" x14ac:dyDescent="0.3">
      <c r="E444" s="12">
        <v>40904.166666666664</v>
      </c>
      <c r="F444" s="16">
        <v>13.77</v>
      </c>
      <c r="G444" s="16">
        <v>1969.899963378911</v>
      </c>
      <c r="H444" s="29">
        <v>1.1624396649986553</v>
      </c>
      <c r="I444" s="26">
        <v>275.2</v>
      </c>
      <c r="J444" s="30">
        <v>0.14451706608569354</v>
      </c>
      <c r="K444" s="31">
        <v>0.20016810826852069</v>
      </c>
      <c r="L444" s="108">
        <f ca="1">REWS!R444</f>
        <v>13.783092252534312</v>
      </c>
      <c r="M444" s="22">
        <f t="shared" si="102"/>
        <v>13.531482625263145</v>
      </c>
      <c r="N444" s="22">
        <f t="shared" ca="1" si="103"/>
        <v>13.544348100041184</v>
      </c>
      <c r="O444" s="22">
        <f t="shared" si="104"/>
        <v>1.4493842356584232</v>
      </c>
      <c r="P444" s="81">
        <f t="shared" ca="1" si="105"/>
        <v>14</v>
      </c>
      <c r="Q444" s="22">
        <f t="shared" ca="1" si="106"/>
        <v>0.57531362686835608</v>
      </c>
      <c r="R444" s="3">
        <f ca="1">IF(N444&gt;'Power Curve'!$C$37,0,INDEX(Ci,$P444,1)*POWER(1-Q444,3)+INDEX(Ci,$P444,2)*3*Q444*POWER(1-Q444,2)+INDEX(Ci,$P444,3)*3*POWER(Q444,2)*(1-Q444)+INDEX(Ci,$P444,4)*POWER(Q444,3))</f>
        <v>1968.3078946139137</v>
      </c>
      <c r="S444" s="3">
        <f t="shared" si="107"/>
        <v>1969.899963378911</v>
      </c>
      <c r="T444" s="3">
        <f t="shared" ca="1" si="108"/>
        <v>-1.5920687649972933</v>
      </c>
      <c r="U444" s="3">
        <f t="shared" ca="1" si="116"/>
        <v>1.5920687649972933</v>
      </c>
      <c r="W444" s="34">
        <f t="shared" si="109"/>
        <v>14</v>
      </c>
      <c r="X444" s="73" t="b">
        <f>COUNTIF('Power Curve'!$D$2:$D$31,W444)&gt;0</f>
        <v>1</v>
      </c>
      <c r="Y444" s="73" t="b">
        <f t="shared" si="110"/>
        <v>0</v>
      </c>
      <c r="Z444" s="73" t="b">
        <f t="shared" si="117"/>
        <v>1</v>
      </c>
      <c r="AA444" s="34" t="str">
        <f t="shared" si="111"/>
        <v>Outer</v>
      </c>
      <c r="AB444" s="35" t="str">
        <f t="shared" si="118"/>
        <v>1.4-1.5</v>
      </c>
      <c r="AC444" s="36" t="str">
        <f t="shared" si="112"/>
        <v>4-5</v>
      </c>
      <c r="AD444" s="36" t="str">
        <f t="shared" si="113"/>
        <v>Dec</v>
      </c>
      <c r="AE444" s="35" t="str">
        <f t="shared" si="114"/>
        <v>275-285</v>
      </c>
      <c r="AF444" s="36" t="str">
        <f t="shared" si="115"/>
        <v>HWS-HTI</v>
      </c>
    </row>
    <row r="445" spans="5:32" x14ac:dyDescent="0.3">
      <c r="E445" s="12">
        <v>40904.173611111109</v>
      </c>
      <c r="F445" s="16">
        <v>15.74</v>
      </c>
      <c r="G445" s="16">
        <v>1964.130004882813</v>
      </c>
      <c r="H445" s="29">
        <v>1.1616096292385023</v>
      </c>
      <c r="I445" s="26">
        <v>284</v>
      </c>
      <c r="J445" s="30">
        <v>0.1207115628970775</v>
      </c>
      <c r="K445" s="31">
        <v>0.14596626986057432</v>
      </c>
      <c r="L445" s="108">
        <f ca="1">REWS!R445</f>
        <v>15.744856454613668</v>
      </c>
      <c r="M445" s="22">
        <f t="shared" si="102"/>
        <v>15.463676877635677</v>
      </c>
      <c r="N445" s="22">
        <f t="shared" ca="1" si="103"/>
        <v>15.46844807489849</v>
      </c>
      <c r="O445" s="22">
        <f t="shared" si="104"/>
        <v>1.7480110859447984</v>
      </c>
      <c r="P445" s="81">
        <f t="shared" ca="1" si="105"/>
        <v>16</v>
      </c>
      <c r="Q445" s="22">
        <f t="shared" ca="1" si="106"/>
        <v>0.46920691828231142</v>
      </c>
      <c r="R445" s="3">
        <f ca="1">IF(N445&gt;'Power Curve'!$C$37,0,INDEX(Ci,$P445,1)*POWER(1-Q445,3)+INDEX(Ci,$P445,2)*3*Q445*POWER(1-Q445,2)+INDEX(Ci,$P445,3)*3*POWER(Q445,2)*(1-Q445)+INDEX(Ci,$P445,4)*POWER(Q445,3))</f>
        <v>1980.6986567075633</v>
      </c>
      <c r="S445" s="3">
        <f t="shared" si="107"/>
        <v>1964.130004882813</v>
      </c>
      <c r="T445" s="3">
        <f t="shared" ca="1" si="108"/>
        <v>16.568651824750305</v>
      </c>
      <c r="U445" s="3">
        <f t="shared" ca="1" si="116"/>
        <v>16.568651824750305</v>
      </c>
      <c r="W445" s="34">
        <f t="shared" si="109"/>
        <v>15</v>
      </c>
      <c r="X445" s="73" t="b">
        <f>COUNTIF('Power Curve'!$D$2:$D$31,W445)&gt;0</f>
        <v>1</v>
      </c>
      <c r="Y445" s="73" t="b">
        <f t="shared" si="110"/>
        <v>0</v>
      </c>
      <c r="Z445" s="73" t="b">
        <f t="shared" si="117"/>
        <v>1</v>
      </c>
      <c r="AA445" s="34" t="str">
        <f t="shared" si="111"/>
        <v>Inner</v>
      </c>
      <c r="AB445" s="35" t="str">
        <f t="shared" si="118"/>
        <v>1.7-1.8</v>
      </c>
      <c r="AC445" s="36" t="str">
        <f t="shared" si="112"/>
        <v>4-5</v>
      </c>
      <c r="AD445" s="36" t="str">
        <f t="shared" si="113"/>
        <v>Dec</v>
      </c>
      <c r="AE445" s="35" t="str">
        <f t="shared" si="114"/>
        <v>275-285</v>
      </c>
      <c r="AF445" s="36" t="str">
        <f t="shared" si="115"/>
        <v>Inner-TI</v>
      </c>
    </row>
    <row r="446" spans="5:32" x14ac:dyDescent="0.3">
      <c r="E446" s="12">
        <v>40904.180555555555</v>
      </c>
      <c r="F446" s="16">
        <v>16.87</v>
      </c>
      <c r="G446" s="16">
        <v>1974.499938964841</v>
      </c>
      <c r="H446" s="29">
        <v>1.1636777997058243</v>
      </c>
      <c r="I446" s="26">
        <v>279.3</v>
      </c>
      <c r="J446" s="30">
        <v>0.12211025489033787</v>
      </c>
      <c r="K446" s="31">
        <v>0.13927353835181261</v>
      </c>
      <c r="L446" s="108">
        <f ca="1">REWS!R446</f>
        <v>16.879821691413422</v>
      </c>
      <c r="M446" s="22">
        <f t="shared" si="102"/>
        <v>16.583669577550214</v>
      </c>
      <c r="N446" s="22">
        <f t="shared" ca="1" si="103"/>
        <v>16.593324567775042</v>
      </c>
      <c r="O446" s="22">
        <f t="shared" si="104"/>
        <v>1.9211095681023402</v>
      </c>
      <c r="P446" s="81">
        <f t="shared" ca="1" si="105"/>
        <v>17</v>
      </c>
      <c r="Q446" s="22">
        <f t="shared" ca="1" si="106"/>
        <v>0.60205449815205203</v>
      </c>
      <c r="R446" s="3">
        <f ca="1">IF(N446&gt;'Power Curve'!$C$37,0,INDEX(Ci,$P446,1)*POWER(1-Q446,3)+INDEX(Ci,$P446,2)*3*Q446*POWER(1-Q446,2)+INDEX(Ci,$P446,3)*3*POWER(Q446,2)*(1-Q446)+INDEX(Ci,$P446,4)*POWER(Q446,3))</f>
        <v>1984.4921608278555</v>
      </c>
      <c r="S446" s="3">
        <f t="shared" si="107"/>
        <v>1974.499938964841</v>
      </c>
      <c r="T446" s="3">
        <f t="shared" ca="1" si="108"/>
        <v>9.9922218630144926</v>
      </c>
      <c r="U446" s="3">
        <f t="shared" ca="1" si="116"/>
        <v>9.9922218630144926</v>
      </c>
      <c r="W446" s="34">
        <f t="shared" si="109"/>
        <v>17</v>
      </c>
      <c r="X446" s="73" t="b">
        <f>COUNTIF('Power Curve'!$D$2:$D$31,W446)&gt;0</f>
        <v>1</v>
      </c>
      <c r="Y446" s="73" t="b">
        <f t="shared" si="110"/>
        <v>0</v>
      </c>
      <c r="Z446" s="73" t="b">
        <f t="shared" si="117"/>
        <v>1</v>
      </c>
      <c r="AA446" s="34" t="str">
        <f t="shared" si="111"/>
        <v>Inner</v>
      </c>
      <c r="AB446" s="35" t="str">
        <f t="shared" si="118"/>
        <v>1.9-2.0</v>
      </c>
      <c r="AC446" s="36" t="str">
        <f t="shared" si="112"/>
        <v>4-5</v>
      </c>
      <c r="AD446" s="36" t="str">
        <f t="shared" si="113"/>
        <v>Dec</v>
      </c>
      <c r="AE446" s="35" t="str">
        <f t="shared" si="114"/>
        <v>275-285</v>
      </c>
      <c r="AF446" s="36" t="str">
        <f t="shared" si="115"/>
        <v>Inner-TI</v>
      </c>
    </row>
    <row r="447" spans="5:32" x14ac:dyDescent="0.3">
      <c r="E447" s="12">
        <v>40904.1875</v>
      </c>
      <c r="F447" s="16">
        <v>15.84</v>
      </c>
      <c r="G447" s="16">
        <v>1976.609939575193</v>
      </c>
      <c r="H447" s="29">
        <v>1.1658377019321857</v>
      </c>
      <c r="I447" s="26">
        <v>271.3</v>
      </c>
      <c r="J447" s="30">
        <v>0.12563131313131312</v>
      </c>
      <c r="K447" s="31">
        <v>0.15405433971522603</v>
      </c>
      <c r="L447" s="108">
        <f ca="1">REWS!R447</f>
        <v>15.795793561303032</v>
      </c>
      <c r="M447" s="22">
        <f t="shared" si="102"/>
        <v>15.580779434477572</v>
      </c>
      <c r="N447" s="22">
        <f t="shared" ca="1" si="103"/>
        <v>15.537296431262849</v>
      </c>
      <c r="O447" s="22">
        <f t="shared" si="104"/>
        <v>1.76610966359414</v>
      </c>
      <c r="P447" s="81">
        <f t="shared" ca="1" si="105"/>
        <v>16</v>
      </c>
      <c r="Q447" s="22">
        <f t="shared" ca="1" si="106"/>
        <v>0.53822492672954025</v>
      </c>
      <c r="R447" s="3">
        <f ca="1">IF(N447&gt;'Power Curve'!$C$37,0,INDEX(Ci,$P447,1)*POWER(1-Q447,3)+INDEX(Ci,$P447,2)*3*Q447*POWER(1-Q447,2)+INDEX(Ci,$P447,3)*3*POWER(Q447,2)*(1-Q447)+INDEX(Ci,$P447,4)*POWER(Q447,3))</f>
        <v>1980.9300280576231</v>
      </c>
      <c r="S447" s="3">
        <f t="shared" si="107"/>
        <v>1976.609939575193</v>
      </c>
      <c r="T447" s="3">
        <f t="shared" ca="1" si="108"/>
        <v>4.3200884824300374</v>
      </c>
      <c r="U447" s="3">
        <f t="shared" ca="1" si="116"/>
        <v>4.3200884824300374</v>
      </c>
      <c r="W447" s="34">
        <f t="shared" si="109"/>
        <v>16</v>
      </c>
      <c r="X447" s="73" t="b">
        <f>COUNTIF('Power Curve'!$D$2:$D$31,W447)&gt;0</f>
        <v>1</v>
      </c>
      <c r="Y447" s="73" t="b">
        <f t="shared" si="110"/>
        <v>0</v>
      </c>
      <c r="Z447" s="73" t="b">
        <f t="shared" si="117"/>
        <v>1</v>
      </c>
      <c r="AA447" s="34" t="str">
        <f t="shared" si="111"/>
        <v>Inner</v>
      </c>
      <c r="AB447" s="35" t="str">
        <f t="shared" si="118"/>
        <v>1.7-1.8</v>
      </c>
      <c r="AC447" s="36" t="str">
        <f t="shared" si="112"/>
        <v>4-5</v>
      </c>
      <c r="AD447" s="36" t="str">
        <f t="shared" si="113"/>
        <v>Dec</v>
      </c>
      <c r="AE447" s="35" t="str">
        <f t="shared" si="114"/>
        <v>265-275</v>
      </c>
      <c r="AF447" s="36" t="str">
        <f t="shared" si="115"/>
        <v>Inner-TI</v>
      </c>
    </row>
    <row r="448" spans="5:32" x14ac:dyDescent="0.3">
      <c r="E448" s="12">
        <v>40904.215277777781</v>
      </c>
      <c r="F448" s="16">
        <v>15.66</v>
      </c>
      <c r="G448" s="16">
        <v>1983.7099456787109</v>
      </c>
      <c r="H448" s="29">
        <v>1.1661980222928663</v>
      </c>
      <c r="I448" s="26">
        <v>267.7</v>
      </c>
      <c r="J448" s="30">
        <v>0.11174968071519796</v>
      </c>
      <c r="K448" s="31">
        <v>0.14586005703173152</v>
      </c>
      <c r="L448" s="108">
        <f ca="1">REWS!R448</f>
        <v>15.556388365614934</v>
      </c>
      <c r="M448" s="22">
        <f t="shared" si="102"/>
        <v>15.405311879918617</v>
      </c>
      <c r="N448" s="22">
        <f t="shared" ca="1" si="103"/>
        <v>15.303385344663827</v>
      </c>
      <c r="O448" s="22">
        <f t="shared" si="104"/>
        <v>1.738990587403404</v>
      </c>
      <c r="P448" s="81">
        <f t="shared" ca="1" si="105"/>
        <v>16</v>
      </c>
      <c r="Q448" s="22">
        <f t="shared" ca="1" si="106"/>
        <v>0.30373745014616205</v>
      </c>
      <c r="R448" s="3">
        <f ca="1">IF(N448&gt;'Power Curve'!$C$37,0,INDEX(Ci,$P448,1)*POWER(1-Q448,3)+INDEX(Ci,$P448,2)*3*Q448*POWER(1-Q448,2)+INDEX(Ci,$P448,3)*3*POWER(Q448,2)*(1-Q448)+INDEX(Ci,$P448,4)*POWER(Q448,3))</f>
        <v>1980.1323371879569</v>
      </c>
      <c r="S448" s="3">
        <f t="shared" si="107"/>
        <v>1983.7099456787109</v>
      </c>
      <c r="T448" s="3">
        <f t="shared" ca="1" si="108"/>
        <v>-3.5776084907540735</v>
      </c>
      <c r="U448" s="3">
        <f t="shared" ca="1" si="116"/>
        <v>3.5776084907540735</v>
      </c>
      <c r="W448" s="34">
        <f t="shared" si="109"/>
        <v>15</v>
      </c>
      <c r="X448" s="73" t="b">
        <f>COUNTIF('Power Curve'!$D$2:$D$31,W448)&gt;0</f>
        <v>1</v>
      </c>
      <c r="Y448" s="73" t="b">
        <f t="shared" si="110"/>
        <v>0</v>
      </c>
      <c r="Z448" s="73" t="b">
        <f t="shared" si="117"/>
        <v>1</v>
      </c>
      <c r="AA448" s="34" t="str">
        <f t="shared" si="111"/>
        <v>Inner</v>
      </c>
      <c r="AB448" s="35" t="str">
        <f t="shared" si="118"/>
        <v>1.7-1.8</v>
      </c>
      <c r="AC448" s="36" t="str">
        <f t="shared" si="112"/>
        <v>5-6</v>
      </c>
      <c r="AD448" s="36" t="str">
        <f t="shared" si="113"/>
        <v>Dec</v>
      </c>
      <c r="AE448" s="35" t="str">
        <f t="shared" si="114"/>
        <v>265-275</v>
      </c>
      <c r="AF448" s="36" t="str">
        <f t="shared" si="115"/>
        <v>Inner-TI</v>
      </c>
    </row>
    <row r="449" spans="5:32" x14ac:dyDescent="0.3">
      <c r="E449" s="12">
        <v>40904.222222222219</v>
      </c>
      <c r="F449" s="16">
        <v>14.24</v>
      </c>
      <c r="G449" s="16">
        <v>1994.2199859619191</v>
      </c>
      <c r="H449" s="29">
        <v>1.1664323286517919</v>
      </c>
      <c r="I449" s="26">
        <v>271</v>
      </c>
      <c r="J449" s="30">
        <v>0.11938202247191011</v>
      </c>
      <c r="K449" s="31">
        <v>0.1562234222222639</v>
      </c>
      <c r="L449" s="108">
        <f ca="1">REWS!R449</f>
        <v>14.117925104839285</v>
      </c>
      <c r="M449" s="22">
        <f t="shared" si="102"/>
        <v>14.009344307202817</v>
      </c>
      <c r="N449" s="22">
        <f t="shared" ca="1" si="103"/>
        <v>13.889246748384547</v>
      </c>
      <c r="O449" s="22">
        <f t="shared" si="104"/>
        <v>1.5232392990274246</v>
      </c>
      <c r="P449" s="81">
        <f t="shared" ca="1" si="105"/>
        <v>14</v>
      </c>
      <c r="Q449" s="22">
        <f t="shared" ca="1" si="106"/>
        <v>0.93317911366559059</v>
      </c>
      <c r="R449" s="3">
        <f ca="1">IF(N449&gt;'Power Curve'!$C$37,0,INDEX(Ci,$P449,1)*POWER(1-Q449,3)+INDEX(Ci,$P449,2)*3*Q449*POWER(1-Q449,2)+INDEX(Ci,$P449,3)*3*POWER(Q449,2)*(1-Q449)+INDEX(Ci,$P449,4)*POWER(Q449,3))</f>
        <v>1974.2946148845176</v>
      </c>
      <c r="S449" s="3">
        <f t="shared" si="107"/>
        <v>1994.2199859619191</v>
      </c>
      <c r="T449" s="3">
        <f t="shared" ca="1" si="108"/>
        <v>-19.925371077401451</v>
      </c>
      <c r="U449" s="3">
        <f t="shared" ca="1" si="116"/>
        <v>19.925371077401451</v>
      </c>
      <c r="W449" s="34">
        <f t="shared" si="109"/>
        <v>14</v>
      </c>
      <c r="X449" s="73" t="b">
        <f>COUNTIF('Power Curve'!$D$2:$D$31,W449)&gt;0</f>
        <v>1</v>
      </c>
      <c r="Y449" s="73" t="b">
        <f t="shared" si="110"/>
        <v>0</v>
      </c>
      <c r="Z449" s="73" t="b">
        <f t="shared" si="117"/>
        <v>1</v>
      </c>
      <c r="AA449" s="34" t="str">
        <f t="shared" si="111"/>
        <v>Inner</v>
      </c>
      <c r="AB449" s="35" t="str">
        <f t="shared" si="118"/>
        <v>1.5-1.6</v>
      </c>
      <c r="AC449" s="36" t="str">
        <f t="shared" si="112"/>
        <v>5-6</v>
      </c>
      <c r="AD449" s="36" t="str">
        <f t="shared" si="113"/>
        <v>Dec</v>
      </c>
      <c r="AE449" s="35" t="str">
        <f t="shared" si="114"/>
        <v>265-275</v>
      </c>
      <c r="AF449" s="36" t="str">
        <f t="shared" si="115"/>
        <v>Inner-TI</v>
      </c>
    </row>
    <row r="450" spans="5:32" x14ac:dyDescent="0.3">
      <c r="E450" s="12">
        <v>40904.229166666664</v>
      </c>
      <c r="F450" s="16">
        <v>14.51</v>
      </c>
      <c r="G450" s="16">
        <v>1988.3200378417969</v>
      </c>
      <c r="H450" s="29">
        <v>1.1670096239832126</v>
      </c>
      <c r="I450" s="26">
        <v>269.5</v>
      </c>
      <c r="J450" s="30">
        <v>0.11302549965541006</v>
      </c>
      <c r="K450" s="31">
        <v>0.16449384707933395</v>
      </c>
      <c r="L450" s="108">
        <f ca="1">REWS!R450</f>
        <v>14.482759573425852</v>
      </c>
      <c r="M450" s="22">
        <f t="shared" si="102"/>
        <v>14.277325539836996</v>
      </c>
      <c r="N450" s="22">
        <f t="shared" ca="1" si="103"/>
        <v>14.25052192591259</v>
      </c>
      <c r="O450" s="22">
        <f t="shared" si="104"/>
        <v>1.5646566623899028</v>
      </c>
      <c r="P450" s="81">
        <f t="shared" ca="1" si="105"/>
        <v>15</v>
      </c>
      <c r="Q450" s="22">
        <f t="shared" ca="1" si="106"/>
        <v>0.28361692994487631</v>
      </c>
      <c r="R450" s="3">
        <f ca="1">IF(N450&gt;'Power Curve'!$C$37,0,INDEX(Ci,$P450,1)*POWER(1-Q450,3)+INDEX(Ci,$P450,2)*3*Q450*POWER(1-Q450,2)+INDEX(Ci,$P450,3)*3*POWER(Q450,2)*(1-Q450)+INDEX(Ci,$P450,4)*POWER(Q450,3))</f>
        <v>1976.496550120539</v>
      </c>
      <c r="S450" s="3">
        <f t="shared" si="107"/>
        <v>1988.3200378417969</v>
      </c>
      <c r="T450" s="3">
        <f t="shared" ca="1" si="108"/>
        <v>-11.823487721257834</v>
      </c>
      <c r="U450" s="3">
        <f t="shared" ca="1" si="116"/>
        <v>11.823487721257834</v>
      </c>
      <c r="W450" s="34">
        <f t="shared" si="109"/>
        <v>14</v>
      </c>
      <c r="X450" s="73" t="b">
        <f>COUNTIF('Power Curve'!$D$2:$D$31,W450)&gt;0</f>
        <v>1</v>
      </c>
      <c r="Y450" s="73" t="b">
        <f t="shared" si="110"/>
        <v>0</v>
      </c>
      <c r="Z450" s="73" t="b">
        <f t="shared" si="117"/>
        <v>1</v>
      </c>
      <c r="AA450" s="34" t="str">
        <f t="shared" si="111"/>
        <v>Inner</v>
      </c>
      <c r="AB450" s="35" t="str">
        <f t="shared" si="118"/>
        <v>1.5-1.6</v>
      </c>
      <c r="AC450" s="36" t="str">
        <f t="shared" si="112"/>
        <v>5-6</v>
      </c>
      <c r="AD450" s="36" t="str">
        <f t="shared" si="113"/>
        <v>Dec</v>
      </c>
      <c r="AE450" s="35" t="str">
        <f t="shared" si="114"/>
        <v>265-275</v>
      </c>
      <c r="AF450" s="36" t="str">
        <f t="shared" si="115"/>
        <v>Inner-TI</v>
      </c>
    </row>
    <row r="451" spans="5:32" x14ac:dyDescent="0.3">
      <c r="E451" s="12">
        <v>40904.236111111109</v>
      </c>
      <c r="F451" s="16">
        <v>13.49</v>
      </c>
      <c r="G451" s="16">
        <v>1986.569946289063</v>
      </c>
      <c r="H451" s="29">
        <v>1.1677821656706482</v>
      </c>
      <c r="I451" s="26">
        <v>268.60000000000002</v>
      </c>
      <c r="J451" s="30">
        <v>0.11638250555967383</v>
      </c>
      <c r="K451" s="31">
        <v>0.15728009488390143</v>
      </c>
      <c r="L451" s="108">
        <f ca="1">REWS!R451</f>
        <v>13.540527223273346</v>
      </c>
      <c r="M451" s="22">
        <f t="shared" ref="M451:M514" si="119">F451*(H451/Ref_Density)^(1/3)</f>
        <v>13.276610046690061</v>
      </c>
      <c r="N451" s="22">
        <f t="shared" ref="N451:N514" ca="1" si="120">L451*(H451/Ref_Density)^(1/3)</f>
        <v>13.326338011118693</v>
      </c>
      <c r="O451" s="22">
        <f t="shared" ref="O451:O514" si="121">(M451-CutInWindSpeed)/(RatedWindSpeed-CutInWindSpeed)</f>
        <v>1.4099928570378781</v>
      </c>
      <c r="P451" s="81">
        <f t="shared" ref="P451:P514" ca="1" si="122">COUNTIF(xa,"&lt;"&amp;N451)</f>
        <v>14</v>
      </c>
      <c r="Q451" s="22">
        <f t="shared" ref="Q451:Q514" ca="1" si="123">(N451-INDEX(xa,$P451))/(INDEX(xb,$P451)-INDEX(xa,$P451))</f>
        <v>0.34910721239356141</v>
      </c>
      <c r="R451" s="3">
        <f ca="1">IF(N451&gt;'Power Curve'!$C$37,0,INDEX(Ci,$P451,1)*POWER(1-Q451,3)+INDEX(Ci,$P451,2)*3*Q451*POWER(1-Q451,2)+INDEX(Ci,$P451,3)*3*POWER(Q451,2)*(1-Q451)+INDEX(Ci,$P451,4)*POWER(Q451,3))</f>
        <v>1962.7205013199186</v>
      </c>
      <c r="S451" s="3">
        <f t="shared" ref="S451:S514" si="124">IF(Z451,G451,"")</f>
        <v>1986.569946289063</v>
      </c>
      <c r="T451" s="3">
        <f t="shared" ref="T451:T514" ca="1" si="125">IF(Z451,R451-S451,"")</f>
        <v>-23.849444969144315</v>
      </c>
      <c r="U451" s="3">
        <f t="shared" ca="1" si="116"/>
        <v>23.849444969144315</v>
      </c>
      <c r="W451" s="34">
        <f t="shared" ref="W451:W514" si="126">MROUND(M451-Centre_First_Bin,Bin_Width)+Centre_First_Bin</f>
        <v>13</v>
      </c>
      <c r="X451" s="73" t="b">
        <f>COUNTIF('Power Curve'!$D$2:$D$31,W451)&gt;0</f>
        <v>1</v>
      </c>
      <c r="Y451" s="73" t="b">
        <f t="shared" ref="Y451:Y514" si="127">(G451&lt;0)</f>
        <v>0</v>
      </c>
      <c r="Z451" s="73" t="b">
        <f t="shared" si="117"/>
        <v>1</v>
      </c>
      <c r="AA451" s="34" t="str">
        <f t="shared" ref="AA451:AA514" si="128">IF(Z451,IF(AND(J451&gt;=LowerTurbLimit,J451&lt;=UpperTurbLimit,K451&gt;=LowerShearLimit,K451&lt;=UpperShearLimit),"Inner","Outer"),"")</f>
        <v>Inner</v>
      </c>
      <c r="AB451" s="35" t="str">
        <f t="shared" si="118"/>
        <v>1.4-1.5</v>
      </c>
      <c r="AC451" s="36" t="str">
        <f t="shared" ref="AC451:AC514" si="129">IF(Z451,HOUR(E451)&amp;"-"&amp;HOUR(E451)+1,"")</f>
        <v>5-6</v>
      </c>
      <c r="AD451" s="36" t="str">
        <f t="shared" ref="AD451:AD514" si="130">IF(Z451,TEXT(E451,"mmm"),"")</f>
        <v>Dec</v>
      </c>
      <c r="AE451" s="35" t="str">
        <f t="shared" ref="AE451:AE514" si="131">IF(Z451,IF(OR(I451&lt;5,I451&gt;=355),"355-5",MROUND(I451,10)-5&amp;"-"&amp;MROUND(I451,10)+5),"")</f>
        <v>265-275</v>
      </c>
      <c r="AF451" s="36" t="str">
        <f t="shared" ref="AF451:AF514" si="132">IF(Z451,IF(O451&lt;0.5,IF(J451&lt;=LowerTurbLimit,"LWS-LTI",IF(J451&gt;=UpperTurbLimit,"LWS-HTI","Inner-TI")),IF(J451&lt;=LowerTurbLimit,"HWS-LTI",IF(J451&gt;=UpperTurbLimit,"HWS-HTI","Inner-TI"))),"")</f>
        <v>Inner-TI</v>
      </c>
    </row>
    <row r="452" spans="5:32" x14ac:dyDescent="0.3">
      <c r="E452" s="12">
        <v>40904.243055555555</v>
      </c>
      <c r="F452" s="16">
        <v>13.79</v>
      </c>
      <c r="G452" s="16">
        <v>1969.1699981689451</v>
      </c>
      <c r="H452" s="29">
        <v>1.1677821656706482</v>
      </c>
      <c r="I452" s="26">
        <v>268.2</v>
      </c>
      <c r="J452" s="30">
        <v>0.13850616388687456</v>
      </c>
      <c r="K452" s="31">
        <v>0.165952173436301</v>
      </c>
      <c r="L452" s="108">
        <f ca="1">REWS!R452</f>
        <v>13.713089387286939</v>
      </c>
      <c r="M452" s="22">
        <f t="shared" si="119"/>
        <v>13.571864532531945</v>
      </c>
      <c r="N452" s="22">
        <f t="shared" ca="1" si="120"/>
        <v>13.496170521157348</v>
      </c>
      <c r="O452" s="22">
        <f t="shared" si="121"/>
        <v>1.4556253896011131</v>
      </c>
      <c r="P452" s="81">
        <f t="shared" ca="1" si="122"/>
        <v>14</v>
      </c>
      <c r="Q452" s="22">
        <f t="shared" ca="1" si="123"/>
        <v>0.52532475969595782</v>
      </c>
      <c r="R452" s="3">
        <f ca="1">IF(N452&gt;'Power Curve'!$C$37,0,INDEX(Ci,$P452,1)*POWER(1-Q452,3)+INDEX(Ci,$P452,2)*3*Q452*POWER(1-Q452,2)+INDEX(Ci,$P452,3)*3*POWER(Q452,2)*(1-Q452)+INDEX(Ci,$P452,4)*POWER(Q452,3))</f>
        <v>1967.1584324248206</v>
      </c>
      <c r="S452" s="3">
        <f t="shared" si="124"/>
        <v>1969.1699981689451</v>
      </c>
      <c r="T452" s="3">
        <f t="shared" ca="1" si="125"/>
        <v>-2.0115657441244821</v>
      </c>
      <c r="U452" s="3">
        <f t="shared" ref="U452:U515" ca="1" si="133">IF(Z452,ABS(T452),"")</f>
        <v>2.0115657441244821</v>
      </c>
      <c r="W452" s="34">
        <f t="shared" si="126"/>
        <v>14</v>
      </c>
      <c r="X452" s="73" t="b">
        <f>COUNTIF('Power Curve'!$D$2:$D$31,W452)&gt;0</f>
        <v>1</v>
      </c>
      <c r="Y452" s="73" t="b">
        <f t="shared" si="127"/>
        <v>0</v>
      </c>
      <c r="Z452" s="73" t="b">
        <f t="shared" ref="Z452:Z515" si="134">AND(X452,NOT(Y452))</f>
        <v>1</v>
      </c>
      <c r="AA452" s="34" t="str">
        <f t="shared" si="128"/>
        <v>Inner</v>
      </c>
      <c r="AB452" s="35" t="str">
        <f t="shared" ref="AB452:AB515" si="135">IF(Z452,TEXT(ROUND(O452+0.05,1)-0.1,"0.0")&amp;"-"&amp;TEXT(ROUND(O452+0.05,1),"0.0"),"")</f>
        <v>1.4-1.5</v>
      </c>
      <c r="AC452" s="36" t="str">
        <f t="shared" si="129"/>
        <v>5-6</v>
      </c>
      <c r="AD452" s="36" t="str">
        <f t="shared" si="130"/>
        <v>Dec</v>
      </c>
      <c r="AE452" s="35" t="str">
        <f t="shared" si="131"/>
        <v>265-275</v>
      </c>
      <c r="AF452" s="36" t="str">
        <f t="shared" si="132"/>
        <v>Inner-TI</v>
      </c>
    </row>
    <row r="453" spans="5:32" x14ac:dyDescent="0.3">
      <c r="E453" s="12">
        <v>40904.256944444445</v>
      </c>
      <c r="F453" s="16">
        <v>16.45</v>
      </c>
      <c r="G453" s="16">
        <v>1989.3100128173851</v>
      </c>
      <c r="H453" s="29">
        <v>1.1685167633636662</v>
      </c>
      <c r="I453" s="26">
        <v>271.89999999999998</v>
      </c>
      <c r="J453" s="30">
        <v>0.19939209726443768</v>
      </c>
      <c r="K453" s="31">
        <v>0.19069162650018828</v>
      </c>
      <c r="L453" s="108">
        <f ca="1">REWS!R453</f>
        <v>16.475019727939834</v>
      </c>
      <c r="M453" s="22">
        <f t="shared" si="119"/>
        <v>16.19318167736224</v>
      </c>
      <c r="N453" s="22">
        <f t="shared" ca="1" si="120"/>
        <v>16.217810795906189</v>
      </c>
      <c r="O453" s="22">
        <f t="shared" si="121"/>
        <v>1.8607584043594143</v>
      </c>
      <c r="P453" s="81">
        <f t="shared" ca="1" si="122"/>
        <v>17</v>
      </c>
      <c r="Q453" s="22">
        <f t="shared" ca="1" si="123"/>
        <v>0.22233622989822882</v>
      </c>
      <c r="R453" s="3">
        <f ca="1">IF(N453&gt;'Power Curve'!$C$37,0,INDEX(Ci,$P453,1)*POWER(1-Q453,3)+INDEX(Ci,$P453,2)*3*Q453*POWER(1-Q453,2)+INDEX(Ci,$P453,3)*3*POWER(Q453,2)*(1-Q453)+INDEX(Ci,$P453,4)*POWER(Q453,3))</f>
        <v>1983.1584870813499</v>
      </c>
      <c r="S453" s="3">
        <f t="shared" si="124"/>
        <v>1989.3100128173851</v>
      </c>
      <c r="T453" s="3">
        <f t="shared" ca="1" si="125"/>
        <v>-6.1515257360351825</v>
      </c>
      <c r="U453" s="3">
        <f t="shared" ca="1" si="133"/>
        <v>6.1515257360351825</v>
      </c>
      <c r="W453" s="34">
        <f t="shared" si="126"/>
        <v>16</v>
      </c>
      <c r="X453" s="73" t="b">
        <f>COUNTIF('Power Curve'!$D$2:$D$31,W453)&gt;0</f>
        <v>1</v>
      </c>
      <c r="Y453" s="73" t="b">
        <f t="shared" si="127"/>
        <v>0</v>
      </c>
      <c r="Z453" s="73" t="b">
        <f t="shared" si="134"/>
        <v>1</v>
      </c>
      <c r="AA453" s="34" t="str">
        <f t="shared" si="128"/>
        <v>Outer</v>
      </c>
      <c r="AB453" s="35" t="str">
        <f t="shared" si="135"/>
        <v>1.8-1.9</v>
      </c>
      <c r="AC453" s="36" t="str">
        <f t="shared" si="129"/>
        <v>6-7</v>
      </c>
      <c r="AD453" s="36" t="str">
        <f t="shared" si="130"/>
        <v>Dec</v>
      </c>
      <c r="AE453" s="35" t="str">
        <f t="shared" si="131"/>
        <v>265-275</v>
      </c>
      <c r="AF453" s="36" t="str">
        <f t="shared" si="132"/>
        <v>HWS-HTI</v>
      </c>
    </row>
    <row r="454" spans="5:32" x14ac:dyDescent="0.3">
      <c r="E454" s="12">
        <v>40904.263888888891</v>
      </c>
      <c r="F454" s="16">
        <v>16.64</v>
      </c>
      <c r="G454" s="16">
        <v>1982.529968261724</v>
      </c>
      <c r="H454" s="29">
        <v>1.1701540057363591</v>
      </c>
      <c r="I454" s="26">
        <v>273.89999999999998</v>
      </c>
      <c r="J454" s="30">
        <v>0.15084134615384615</v>
      </c>
      <c r="K454" s="31">
        <v>0.13432201840904032</v>
      </c>
      <c r="L454" s="108">
        <f ca="1">REWS!R454</f>
        <v>16.581180252042699</v>
      </c>
      <c r="M454" s="22">
        <f t="shared" si="119"/>
        <v>16.387862079775818</v>
      </c>
      <c r="N454" s="22">
        <f t="shared" ca="1" si="120"/>
        <v>16.329933599181381</v>
      </c>
      <c r="O454" s="22">
        <f t="shared" si="121"/>
        <v>1.8908468881202292</v>
      </c>
      <c r="P454" s="81">
        <f t="shared" ca="1" si="122"/>
        <v>17</v>
      </c>
      <c r="Q454" s="22">
        <f t="shared" ca="1" si="123"/>
        <v>0.33571443299190662</v>
      </c>
      <c r="R454" s="3">
        <f ca="1">IF(N454&gt;'Power Curve'!$C$37,0,INDEX(Ci,$P454,1)*POWER(1-Q454,3)+INDEX(Ci,$P454,2)*3*Q454*POWER(1-Q454,2)+INDEX(Ci,$P454,3)*3*POWER(Q454,2)*(1-Q454)+INDEX(Ci,$P454,4)*POWER(Q454,3))</f>
        <v>1983.5764762278482</v>
      </c>
      <c r="S454" s="3">
        <f t="shared" si="124"/>
        <v>1982.529968261724</v>
      </c>
      <c r="T454" s="3">
        <f t="shared" ca="1" si="125"/>
        <v>1.0465079661241816</v>
      </c>
      <c r="U454" s="3">
        <f t="shared" ca="1" si="133"/>
        <v>1.0465079661241816</v>
      </c>
      <c r="W454" s="34">
        <f t="shared" si="126"/>
        <v>16</v>
      </c>
      <c r="X454" s="73" t="b">
        <f>COUNTIF('Power Curve'!$D$2:$D$31,W454)&gt;0</f>
        <v>1</v>
      </c>
      <c r="Y454" s="73" t="b">
        <f t="shared" si="127"/>
        <v>0</v>
      </c>
      <c r="Z454" s="73" t="b">
        <f t="shared" si="134"/>
        <v>1</v>
      </c>
      <c r="AA454" s="34" t="str">
        <f t="shared" si="128"/>
        <v>Outer</v>
      </c>
      <c r="AB454" s="35" t="str">
        <f t="shared" si="135"/>
        <v>1.8-1.9</v>
      </c>
      <c r="AC454" s="36" t="str">
        <f t="shared" si="129"/>
        <v>6-7</v>
      </c>
      <c r="AD454" s="36" t="str">
        <f t="shared" si="130"/>
        <v>Dec</v>
      </c>
      <c r="AE454" s="35" t="str">
        <f t="shared" si="131"/>
        <v>265-275</v>
      </c>
      <c r="AF454" s="36" t="str">
        <f t="shared" si="132"/>
        <v>HWS-HTI</v>
      </c>
    </row>
    <row r="455" spans="5:32" x14ac:dyDescent="0.3">
      <c r="E455" s="12">
        <v>40904.361111111109</v>
      </c>
      <c r="F455" s="16">
        <v>16.47</v>
      </c>
      <c r="G455" s="16">
        <v>1995.920043945313</v>
      </c>
      <c r="H455" s="29">
        <v>1.1784585984209655</v>
      </c>
      <c r="I455" s="26">
        <v>278.5</v>
      </c>
      <c r="J455" s="30">
        <v>0.11232544019429266</v>
      </c>
      <c r="K455" s="31">
        <v>0.15265030309846228</v>
      </c>
      <c r="L455" s="108">
        <f ca="1">REWS!R455</f>
        <v>16.340202423327856</v>
      </c>
      <c r="M455" s="22">
        <f t="shared" si="119"/>
        <v>16.258719782706638</v>
      </c>
      <c r="N455" s="22">
        <f t="shared" ca="1" si="120"/>
        <v>16.130587273442114</v>
      </c>
      <c r="O455" s="22">
        <f t="shared" si="121"/>
        <v>1.8708875298076981</v>
      </c>
      <c r="P455" s="81">
        <f t="shared" ca="1" si="122"/>
        <v>17</v>
      </c>
      <c r="Q455" s="22">
        <f t="shared" ca="1" si="123"/>
        <v>0.1341360961555326</v>
      </c>
      <c r="R455" s="3">
        <f ca="1">IF(N455&gt;'Power Curve'!$C$37,0,INDEX(Ci,$P455,1)*POWER(1-Q455,3)+INDEX(Ci,$P455,2)*3*Q455*POWER(1-Q455,2)+INDEX(Ci,$P455,3)*3*POWER(Q455,2)*(1-Q455)+INDEX(Ci,$P455,4)*POWER(Q455,3))</f>
        <v>1982.8426023797479</v>
      </c>
      <c r="S455" s="3">
        <f t="shared" si="124"/>
        <v>1995.920043945313</v>
      </c>
      <c r="T455" s="3">
        <f t="shared" ca="1" si="125"/>
        <v>-13.077441565565096</v>
      </c>
      <c r="U455" s="3">
        <f t="shared" ca="1" si="133"/>
        <v>13.077441565565096</v>
      </c>
      <c r="W455" s="34">
        <f t="shared" si="126"/>
        <v>16</v>
      </c>
      <c r="X455" s="73" t="b">
        <f>COUNTIF('Power Curve'!$D$2:$D$31,W455)&gt;0</f>
        <v>1</v>
      </c>
      <c r="Y455" s="73" t="b">
        <f t="shared" si="127"/>
        <v>0</v>
      </c>
      <c r="Z455" s="73" t="b">
        <f t="shared" si="134"/>
        <v>1</v>
      </c>
      <c r="AA455" s="34" t="str">
        <f t="shared" si="128"/>
        <v>Inner</v>
      </c>
      <c r="AB455" s="35" t="str">
        <f t="shared" si="135"/>
        <v>1.8-1.9</v>
      </c>
      <c r="AC455" s="36" t="str">
        <f t="shared" si="129"/>
        <v>8-9</v>
      </c>
      <c r="AD455" s="36" t="str">
        <f t="shared" si="130"/>
        <v>Dec</v>
      </c>
      <c r="AE455" s="35" t="str">
        <f t="shared" si="131"/>
        <v>275-285</v>
      </c>
      <c r="AF455" s="36" t="str">
        <f t="shared" si="132"/>
        <v>Inner-TI</v>
      </c>
    </row>
    <row r="456" spans="5:32" x14ac:dyDescent="0.3">
      <c r="E456" s="12">
        <v>40904.368055555555</v>
      </c>
      <c r="F456" s="16">
        <v>13.53</v>
      </c>
      <c r="G456" s="16">
        <v>1986.2699432373049</v>
      </c>
      <c r="H456" s="29">
        <v>1.1804326277226225</v>
      </c>
      <c r="I456" s="26">
        <v>277.89999999999998</v>
      </c>
      <c r="J456" s="30">
        <v>0.12934220251293424</v>
      </c>
      <c r="K456" s="31">
        <v>0.10310757199238654</v>
      </c>
      <c r="L456" s="108">
        <f ca="1">REWS!R456</f>
        <v>13.503794797236475</v>
      </c>
      <c r="M456" s="22">
        <f t="shared" si="119"/>
        <v>13.363888250765971</v>
      </c>
      <c r="N456" s="22">
        <f t="shared" ca="1" si="120"/>
        <v>13.33800477690637</v>
      </c>
      <c r="O456" s="22">
        <f t="shared" si="121"/>
        <v>1.4234819848260587</v>
      </c>
      <c r="P456" s="81">
        <f t="shared" ca="1" si="122"/>
        <v>14</v>
      </c>
      <c r="Q456" s="22">
        <f t="shared" ca="1" si="123"/>
        <v>0.36121260288439255</v>
      </c>
      <c r="R456" s="3">
        <f ca="1">IF(N456&gt;'Power Curve'!$C$37,0,INDEX(Ci,$P456,1)*POWER(1-Q456,3)+INDEX(Ci,$P456,2)*3*Q456*POWER(1-Q456,2)+INDEX(Ci,$P456,3)*3*POWER(Q456,2)*(1-Q456)+INDEX(Ci,$P456,4)*POWER(Q456,3))</f>
        <v>1963.0404652988052</v>
      </c>
      <c r="S456" s="3">
        <f t="shared" si="124"/>
        <v>1986.2699432373049</v>
      </c>
      <c r="T456" s="3">
        <f t="shared" ca="1" si="125"/>
        <v>-23.229477938499713</v>
      </c>
      <c r="U456" s="3">
        <f t="shared" ca="1" si="133"/>
        <v>23.229477938499713</v>
      </c>
      <c r="W456" s="34">
        <f t="shared" si="126"/>
        <v>13</v>
      </c>
      <c r="X456" s="73" t="b">
        <f>COUNTIF('Power Curve'!$D$2:$D$31,W456)&gt;0</f>
        <v>1</v>
      </c>
      <c r="Y456" s="73" t="b">
        <f t="shared" si="127"/>
        <v>0</v>
      </c>
      <c r="Z456" s="73" t="b">
        <f t="shared" si="134"/>
        <v>1</v>
      </c>
      <c r="AA456" s="34" t="str">
        <f t="shared" si="128"/>
        <v>Inner</v>
      </c>
      <c r="AB456" s="35" t="str">
        <f t="shared" si="135"/>
        <v>1.4-1.5</v>
      </c>
      <c r="AC456" s="36" t="str">
        <f t="shared" si="129"/>
        <v>8-9</v>
      </c>
      <c r="AD456" s="36" t="str">
        <f t="shared" si="130"/>
        <v>Dec</v>
      </c>
      <c r="AE456" s="35" t="str">
        <f t="shared" si="131"/>
        <v>275-285</v>
      </c>
      <c r="AF456" s="36" t="str">
        <f t="shared" si="132"/>
        <v>Inner-TI</v>
      </c>
    </row>
    <row r="457" spans="5:32" x14ac:dyDescent="0.3">
      <c r="E457" s="12">
        <v>40904.375</v>
      </c>
      <c r="F457" s="16">
        <v>13.57</v>
      </c>
      <c r="G457" s="16">
        <v>1997.400009155278</v>
      </c>
      <c r="H457" s="29">
        <v>1.1814565970570736</v>
      </c>
      <c r="I457" s="26">
        <v>277.89999999999998</v>
      </c>
      <c r="J457" s="30">
        <v>0.12822402358142962</v>
      </c>
      <c r="K457" s="31">
        <v>0.15510581489092987</v>
      </c>
      <c r="L457" s="108">
        <f ca="1">REWS!R457</f>
        <v>13.514955970659903</v>
      </c>
      <c r="M457" s="22">
        <f t="shared" si="119"/>
        <v>13.407271642863854</v>
      </c>
      <c r="N457" s="22">
        <f t="shared" ca="1" si="120"/>
        <v>13.352887689018575</v>
      </c>
      <c r="O457" s="22">
        <f t="shared" si="121"/>
        <v>1.4301870279246094</v>
      </c>
      <c r="P457" s="81">
        <f t="shared" ca="1" si="122"/>
        <v>14</v>
      </c>
      <c r="Q457" s="22">
        <f t="shared" ca="1" si="123"/>
        <v>0.37665505420618534</v>
      </c>
      <c r="R457" s="3">
        <f ca="1">IF(N457&gt;'Power Curve'!$C$37,0,INDEX(Ci,$P457,1)*POWER(1-Q457,3)+INDEX(Ci,$P457,2)*3*Q457*POWER(1-Q457,2)+INDEX(Ci,$P457,3)*3*POWER(Q457,2)*(1-Q457)+INDEX(Ci,$P457,4)*POWER(Q457,3))</f>
        <v>1963.4460151807198</v>
      </c>
      <c r="S457" s="3">
        <f t="shared" si="124"/>
        <v>1997.400009155278</v>
      </c>
      <c r="T457" s="3">
        <f t="shared" ca="1" si="125"/>
        <v>-33.953993974558216</v>
      </c>
      <c r="U457" s="3">
        <f t="shared" ca="1" si="133"/>
        <v>33.953993974558216</v>
      </c>
      <c r="W457" s="34">
        <f t="shared" si="126"/>
        <v>13</v>
      </c>
      <c r="X457" s="73" t="b">
        <f>COUNTIF('Power Curve'!$D$2:$D$31,W457)&gt;0</f>
        <v>1</v>
      </c>
      <c r="Y457" s="73" t="b">
        <f t="shared" si="127"/>
        <v>0</v>
      </c>
      <c r="Z457" s="73" t="b">
        <f t="shared" si="134"/>
        <v>1</v>
      </c>
      <c r="AA457" s="34" t="str">
        <f t="shared" si="128"/>
        <v>Inner</v>
      </c>
      <c r="AB457" s="35" t="str">
        <f t="shared" si="135"/>
        <v>1.4-1.5</v>
      </c>
      <c r="AC457" s="36" t="str">
        <f t="shared" si="129"/>
        <v>9-10</v>
      </c>
      <c r="AD457" s="36" t="str">
        <f t="shared" si="130"/>
        <v>Dec</v>
      </c>
      <c r="AE457" s="35" t="str">
        <f t="shared" si="131"/>
        <v>275-285</v>
      </c>
      <c r="AF457" s="36" t="str">
        <f t="shared" si="132"/>
        <v>Inner-TI</v>
      </c>
    </row>
    <row r="458" spans="5:32" x14ac:dyDescent="0.3">
      <c r="E458" s="12">
        <v>40904.381944444445</v>
      </c>
      <c r="F458" s="16">
        <v>14.06</v>
      </c>
      <c r="G458" s="16">
        <v>1990.2600250244141</v>
      </c>
      <c r="H458" s="29">
        <v>1.1812812668631281</v>
      </c>
      <c r="I458" s="26">
        <v>271.8</v>
      </c>
      <c r="J458" s="30">
        <v>0.12660028449502134</v>
      </c>
      <c r="K458" s="31">
        <v>0.15616270446743186</v>
      </c>
      <c r="L458" s="108">
        <f ca="1">REWS!R458</f>
        <v>14.034133668732476</v>
      </c>
      <c r="M458" s="22">
        <f t="shared" si="119"/>
        <v>13.890708471173156</v>
      </c>
      <c r="N458" s="22">
        <f t="shared" ca="1" si="120"/>
        <v>13.865153587328493</v>
      </c>
      <c r="O458" s="22">
        <f t="shared" si="121"/>
        <v>1.5049037481369658</v>
      </c>
      <c r="P458" s="81">
        <f t="shared" ca="1" si="122"/>
        <v>14</v>
      </c>
      <c r="Q458" s="22">
        <f t="shared" ca="1" si="123"/>
        <v>0.90818014410968395</v>
      </c>
      <c r="R458" s="3">
        <f ca="1">IF(N458&gt;'Power Curve'!$C$37,0,INDEX(Ci,$P458,1)*POWER(1-Q458,3)+INDEX(Ci,$P458,2)*3*Q458*POWER(1-Q458,2)+INDEX(Ci,$P458,3)*3*POWER(Q458,2)*(1-Q458)+INDEX(Ci,$P458,4)*POWER(Q458,3))</f>
        <v>1974.0352224383996</v>
      </c>
      <c r="S458" s="3">
        <f t="shared" si="124"/>
        <v>1990.2600250244141</v>
      </c>
      <c r="T458" s="3">
        <f t="shared" ca="1" si="125"/>
        <v>-16.224802586014448</v>
      </c>
      <c r="U458" s="3">
        <f t="shared" ca="1" si="133"/>
        <v>16.224802586014448</v>
      </c>
      <c r="W458" s="34">
        <f t="shared" si="126"/>
        <v>14</v>
      </c>
      <c r="X458" s="73" t="b">
        <f>COUNTIF('Power Curve'!$D$2:$D$31,W458)&gt;0</f>
        <v>1</v>
      </c>
      <c r="Y458" s="73" t="b">
        <f t="shared" si="127"/>
        <v>0</v>
      </c>
      <c r="Z458" s="73" t="b">
        <f t="shared" si="134"/>
        <v>1</v>
      </c>
      <c r="AA458" s="34" t="str">
        <f t="shared" si="128"/>
        <v>Inner</v>
      </c>
      <c r="AB458" s="35" t="str">
        <f t="shared" si="135"/>
        <v>1.5-1.6</v>
      </c>
      <c r="AC458" s="36" t="str">
        <f t="shared" si="129"/>
        <v>9-10</v>
      </c>
      <c r="AD458" s="36" t="str">
        <f t="shared" si="130"/>
        <v>Dec</v>
      </c>
      <c r="AE458" s="35" t="str">
        <f t="shared" si="131"/>
        <v>265-275</v>
      </c>
      <c r="AF458" s="36" t="str">
        <f t="shared" si="132"/>
        <v>Inner-TI</v>
      </c>
    </row>
    <row r="459" spans="5:32" x14ac:dyDescent="0.3">
      <c r="E459" s="12">
        <v>40904.388888888891</v>
      </c>
      <c r="F459" s="16">
        <v>14.17</v>
      </c>
      <c r="G459" s="16">
        <v>1989.069992065432</v>
      </c>
      <c r="H459" s="29">
        <v>1.1823061963970678</v>
      </c>
      <c r="I459" s="26">
        <v>269.8</v>
      </c>
      <c r="J459" s="30">
        <v>0.11432604093154553</v>
      </c>
      <c r="K459" s="31">
        <v>0.21323493071086561</v>
      </c>
      <c r="L459" s="108">
        <f ca="1">REWS!R459</f>
        <v>14.226047574478658</v>
      </c>
      <c r="M459" s="22">
        <f t="shared" si="119"/>
        <v>14.003431648342923</v>
      </c>
      <c r="N459" s="22">
        <f t="shared" ca="1" si="120"/>
        <v>14.05882038357703</v>
      </c>
      <c r="O459" s="22">
        <f t="shared" si="121"/>
        <v>1.5223254785407008</v>
      </c>
      <c r="P459" s="81">
        <f t="shared" ca="1" si="122"/>
        <v>15</v>
      </c>
      <c r="Q459" s="22">
        <f t="shared" ca="1" si="123"/>
        <v>0.10047682996313823</v>
      </c>
      <c r="R459" s="3">
        <f ca="1">IF(N459&gt;'Power Curve'!$C$37,0,INDEX(Ci,$P459,1)*POWER(1-Q459,3)+INDEX(Ci,$P459,2)*3*Q459*POWER(1-Q459,2)+INDEX(Ci,$P459,3)*3*POWER(Q459,2)*(1-Q459)+INDEX(Ci,$P459,4)*POWER(Q459,3))</f>
        <v>1975.5153340841216</v>
      </c>
      <c r="S459" s="3">
        <f t="shared" si="124"/>
        <v>1989.069992065432</v>
      </c>
      <c r="T459" s="3">
        <f t="shared" ca="1" si="125"/>
        <v>-13.554657981310356</v>
      </c>
      <c r="U459" s="3">
        <f t="shared" ca="1" si="133"/>
        <v>13.554657981310356</v>
      </c>
      <c r="W459" s="34">
        <f t="shared" si="126"/>
        <v>14</v>
      </c>
      <c r="X459" s="73" t="b">
        <f>COUNTIF('Power Curve'!$D$2:$D$31,W459)&gt;0</f>
        <v>1</v>
      </c>
      <c r="Y459" s="73" t="b">
        <f t="shared" si="127"/>
        <v>0</v>
      </c>
      <c r="Z459" s="73" t="b">
        <f t="shared" si="134"/>
        <v>1</v>
      </c>
      <c r="AA459" s="34" t="str">
        <f t="shared" si="128"/>
        <v>Inner</v>
      </c>
      <c r="AB459" s="35" t="str">
        <f t="shared" si="135"/>
        <v>1.5-1.6</v>
      </c>
      <c r="AC459" s="36" t="str">
        <f t="shared" si="129"/>
        <v>9-10</v>
      </c>
      <c r="AD459" s="36" t="str">
        <f t="shared" si="130"/>
        <v>Dec</v>
      </c>
      <c r="AE459" s="35" t="str">
        <f t="shared" si="131"/>
        <v>265-275</v>
      </c>
      <c r="AF459" s="36" t="str">
        <f t="shared" si="132"/>
        <v>Inner-TI</v>
      </c>
    </row>
    <row r="460" spans="5:32" x14ac:dyDescent="0.3">
      <c r="E460" s="12">
        <v>40904.395833333336</v>
      </c>
      <c r="F460" s="16">
        <v>14.89</v>
      </c>
      <c r="G460" s="16">
        <v>1982.060012817383</v>
      </c>
      <c r="H460" s="29">
        <v>1.1839040230184448</v>
      </c>
      <c r="I460" s="26">
        <v>275.8</v>
      </c>
      <c r="J460" s="30">
        <v>0.13028878441907318</v>
      </c>
      <c r="K460" s="31">
        <v>0.12078580752824425</v>
      </c>
      <c r="L460" s="108">
        <f ca="1">REWS!R460</f>
        <v>14.954693772939958</v>
      </c>
      <c r="M460" s="22">
        <f t="shared" si="119"/>
        <v>14.721593907660925</v>
      </c>
      <c r="N460" s="22">
        <f t="shared" ca="1" si="120"/>
        <v>14.785555993193261</v>
      </c>
      <c r="O460" s="22">
        <f t="shared" si="121"/>
        <v>1.6333197707715903</v>
      </c>
      <c r="P460" s="81">
        <f t="shared" ca="1" si="122"/>
        <v>15</v>
      </c>
      <c r="Q460" s="22">
        <f t="shared" ca="1" si="123"/>
        <v>0.79475623212065305</v>
      </c>
      <c r="R460" s="3">
        <f ca="1">IF(N460&gt;'Power Curve'!$C$37,0,INDEX(Ci,$P460,1)*POWER(1-Q460,3)+INDEX(Ci,$P460,2)*3*Q460*POWER(1-Q460,2)+INDEX(Ci,$P460,3)*3*POWER(Q460,2)*(1-Q460)+INDEX(Ci,$P460,4)*POWER(Q460,3))</f>
        <v>1978.3371432072072</v>
      </c>
      <c r="S460" s="3">
        <f t="shared" si="124"/>
        <v>1982.060012817383</v>
      </c>
      <c r="T460" s="3">
        <f t="shared" ca="1" si="125"/>
        <v>-3.7228696101758487</v>
      </c>
      <c r="U460" s="3">
        <f t="shared" ca="1" si="133"/>
        <v>3.7228696101758487</v>
      </c>
      <c r="W460" s="34">
        <f t="shared" si="126"/>
        <v>15</v>
      </c>
      <c r="X460" s="73" t="b">
        <f>COUNTIF('Power Curve'!$D$2:$D$31,W460)&gt;0</f>
        <v>1</v>
      </c>
      <c r="Y460" s="73" t="b">
        <f t="shared" si="127"/>
        <v>0</v>
      </c>
      <c r="Z460" s="73" t="b">
        <f t="shared" si="134"/>
        <v>1</v>
      </c>
      <c r="AA460" s="34" t="str">
        <f t="shared" si="128"/>
        <v>Inner</v>
      </c>
      <c r="AB460" s="35" t="str">
        <f t="shared" si="135"/>
        <v>1.6-1.7</v>
      </c>
      <c r="AC460" s="36" t="str">
        <f t="shared" si="129"/>
        <v>9-10</v>
      </c>
      <c r="AD460" s="36" t="str">
        <f t="shared" si="130"/>
        <v>Dec</v>
      </c>
      <c r="AE460" s="35" t="str">
        <f t="shared" si="131"/>
        <v>275-285</v>
      </c>
      <c r="AF460" s="36" t="str">
        <f t="shared" si="132"/>
        <v>Inner-TI</v>
      </c>
    </row>
    <row r="461" spans="5:32" x14ac:dyDescent="0.3">
      <c r="E461" s="12">
        <v>40904.402777777781</v>
      </c>
      <c r="F461" s="16">
        <v>15.78</v>
      </c>
      <c r="G461" s="16">
        <v>1982.190002441406</v>
      </c>
      <c r="H461" s="29">
        <v>1.1843441519798514</v>
      </c>
      <c r="I461" s="26">
        <v>275.5</v>
      </c>
      <c r="J461" s="30">
        <v>0.12927756653992395</v>
      </c>
      <c r="K461" s="31">
        <v>0.13430009102691473</v>
      </c>
      <c r="L461" s="108">
        <f ca="1">REWS!R461</f>
        <v>15.750779624189889</v>
      </c>
      <c r="M461" s="22">
        <f t="shared" si="119"/>
        <v>15.603461101504809</v>
      </c>
      <c r="N461" s="22">
        <f t="shared" ca="1" si="120"/>
        <v>15.574567628924049</v>
      </c>
      <c r="O461" s="22">
        <f t="shared" si="121"/>
        <v>1.7696151883493616</v>
      </c>
      <c r="P461" s="81">
        <f t="shared" ca="1" si="122"/>
        <v>16</v>
      </c>
      <c r="Q461" s="22">
        <f t="shared" ca="1" si="123"/>
        <v>0.57558796589064176</v>
      </c>
      <c r="R461" s="3">
        <f ca="1">IF(N461&gt;'Power Curve'!$C$37,0,INDEX(Ci,$P461,1)*POWER(1-Q461,3)+INDEX(Ci,$P461,2)*3*Q461*POWER(1-Q461,2)+INDEX(Ci,$P461,3)*3*POWER(Q461,2)*(1-Q461)+INDEX(Ci,$P461,4)*POWER(Q461,3))</f>
        <v>1981.054080885164</v>
      </c>
      <c r="S461" s="3">
        <f t="shared" si="124"/>
        <v>1982.190002441406</v>
      </c>
      <c r="T461" s="3">
        <f t="shared" ca="1" si="125"/>
        <v>-1.1359215562420104</v>
      </c>
      <c r="U461" s="3">
        <f t="shared" ca="1" si="133"/>
        <v>1.1359215562420104</v>
      </c>
      <c r="W461" s="34">
        <f t="shared" si="126"/>
        <v>16</v>
      </c>
      <c r="X461" s="73" t="b">
        <f>COUNTIF('Power Curve'!$D$2:$D$31,W461)&gt;0</f>
        <v>1</v>
      </c>
      <c r="Y461" s="73" t="b">
        <f t="shared" si="127"/>
        <v>0</v>
      </c>
      <c r="Z461" s="73" t="b">
        <f t="shared" si="134"/>
        <v>1</v>
      </c>
      <c r="AA461" s="34" t="str">
        <f t="shared" si="128"/>
        <v>Inner</v>
      </c>
      <c r="AB461" s="35" t="str">
        <f t="shared" si="135"/>
        <v>1.7-1.8</v>
      </c>
      <c r="AC461" s="36" t="str">
        <f t="shared" si="129"/>
        <v>9-10</v>
      </c>
      <c r="AD461" s="36" t="str">
        <f t="shared" si="130"/>
        <v>Dec</v>
      </c>
      <c r="AE461" s="35" t="str">
        <f t="shared" si="131"/>
        <v>275-285</v>
      </c>
      <c r="AF461" s="36" t="str">
        <f t="shared" si="132"/>
        <v>Inner-TI</v>
      </c>
    </row>
    <row r="462" spans="5:32" x14ac:dyDescent="0.3">
      <c r="E462" s="12">
        <v>40904.409722222219</v>
      </c>
      <c r="F462" s="16">
        <v>16.61</v>
      </c>
      <c r="G462" s="16">
        <v>1986.869934082031</v>
      </c>
      <c r="H462" s="29">
        <v>1.1858871869163372</v>
      </c>
      <c r="I462" s="26">
        <v>280.5</v>
      </c>
      <c r="J462" s="30">
        <v>0.1264298615291993</v>
      </c>
      <c r="K462" s="31">
        <v>0.15638306748224509</v>
      </c>
      <c r="L462" s="108">
        <f ca="1">REWS!R462</f>
        <v>16.583028276705146</v>
      </c>
      <c r="M462" s="22">
        <f t="shared" si="119"/>
        <v>16.431305175124521</v>
      </c>
      <c r="N462" s="22">
        <f t="shared" ca="1" si="120"/>
        <v>16.404623620846571</v>
      </c>
      <c r="O462" s="22">
        <f t="shared" si="121"/>
        <v>1.8975611585486523</v>
      </c>
      <c r="P462" s="81">
        <f t="shared" ca="1" si="122"/>
        <v>17</v>
      </c>
      <c r="Q462" s="22">
        <f t="shared" ca="1" si="123"/>
        <v>0.41124073271028788</v>
      </c>
      <c r="R462" s="3">
        <f ca="1">IF(N462&gt;'Power Curve'!$C$37,0,INDEX(Ci,$P462,1)*POWER(1-Q462,3)+INDEX(Ci,$P462,2)*3*Q462*POWER(1-Q462,2)+INDEX(Ci,$P462,3)*3*POWER(Q462,2)*(1-Q462)+INDEX(Ci,$P462,4)*POWER(Q462,3))</f>
        <v>1983.852421833235</v>
      </c>
      <c r="S462" s="3">
        <f t="shared" si="124"/>
        <v>1986.869934082031</v>
      </c>
      <c r="T462" s="3">
        <f t="shared" ca="1" si="125"/>
        <v>-3.017512248796038</v>
      </c>
      <c r="U462" s="3">
        <f t="shared" ca="1" si="133"/>
        <v>3.017512248796038</v>
      </c>
      <c r="W462" s="34">
        <f t="shared" si="126"/>
        <v>16</v>
      </c>
      <c r="X462" s="73" t="b">
        <f>COUNTIF('Power Curve'!$D$2:$D$31,W462)&gt;0</f>
        <v>1</v>
      </c>
      <c r="Y462" s="73" t="b">
        <f t="shared" si="127"/>
        <v>0</v>
      </c>
      <c r="Z462" s="73" t="b">
        <f t="shared" si="134"/>
        <v>1</v>
      </c>
      <c r="AA462" s="34" t="str">
        <f t="shared" si="128"/>
        <v>Inner</v>
      </c>
      <c r="AB462" s="35" t="str">
        <f t="shared" si="135"/>
        <v>1.8-1.9</v>
      </c>
      <c r="AC462" s="36" t="str">
        <f t="shared" si="129"/>
        <v>9-10</v>
      </c>
      <c r="AD462" s="36" t="str">
        <f t="shared" si="130"/>
        <v>Dec</v>
      </c>
      <c r="AE462" s="35" t="str">
        <f t="shared" si="131"/>
        <v>275-285</v>
      </c>
      <c r="AF462" s="36" t="str">
        <f t="shared" si="132"/>
        <v>Inner-TI</v>
      </c>
    </row>
    <row r="463" spans="5:32" x14ac:dyDescent="0.3">
      <c r="E463" s="12">
        <v>40904.479166666664</v>
      </c>
      <c r="F463" s="16">
        <v>15.96</v>
      </c>
      <c r="G463" s="16">
        <v>1976.9399719238311</v>
      </c>
      <c r="H463" s="29">
        <v>1.1863890156476393</v>
      </c>
      <c r="I463" s="26">
        <v>274.10000000000002</v>
      </c>
      <c r="J463" s="30">
        <v>0.12969924812030073</v>
      </c>
      <c r="K463" s="31">
        <v>0.19603118465043567</v>
      </c>
      <c r="L463" s="108">
        <f ca="1">REWS!R463</f>
        <v>15.822272069976517</v>
      </c>
      <c r="M463" s="22">
        <f t="shared" si="119"/>
        <v>15.790524765722155</v>
      </c>
      <c r="N463" s="22">
        <f t="shared" ca="1" si="120"/>
        <v>15.654259334019933</v>
      </c>
      <c r="O463" s="22">
        <f t="shared" si="121"/>
        <v>1.7985264806687857</v>
      </c>
      <c r="P463" s="81">
        <f t="shared" ca="1" si="122"/>
        <v>16</v>
      </c>
      <c r="Q463" s="22">
        <f t="shared" ca="1" si="123"/>
        <v>0.65547604261354642</v>
      </c>
      <c r="R463" s="3">
        <f ca="1">IF(N463&gt;'Power Curve'!$C$37,0,INDEX(Ci,$P463,1)*POWER(1-Q463,3)+INDEX(Ci,$P463,2)*3*Q463*POWER(1-Q463,2)+INDEX(Ci,$P463,3)*3*POWER(Q463,2)*(1-Q463)+INDEX(Ci,$P463,4)*POWER(Q463,3))</f>
        <v>1981.3164782658596</v>
      </c>
      <c r="S463" s="3">
        <f t="shared" si="124"/>
        <v>1976.9399719238311</v>
      </c>
      <c r="T463" s="3">
        <f t="shared" ca="1" si="125"/>
        <v>4.376506342028506</v>
      </c>
      <c r="U463" s="3">
        <f t="shared" ca="1" si="133"/>
        <v>4.376506342028506</v>
      </c>
      <c r="W463" s="34">
        <f t="shared" si="126"/>
        <v>16</v>
      </c>
      <c r="X463" s="73" t="b">
        <f>COUNTIF('Power Curve'!$D$2:$D$31,W463)&gt;0</f>
        <v>1</v>
      </c>
      <c r="Y463" s="73" t="b">
        <f t="shared" si="127"/>
        <v>0</v>
      </c>
      <c r="Z463" s="73" t="b">
        <f t="shared" si="134"/>
        <v>1</v>
      </c>
      <c r="AA463" s="34" t="str">
        <f t="shared" si="128"/>
        <v>Inner</v>
      </c>
      <c r="AB463" s="35" t="str">
        <f t="shared" si="135"/>
        <v>1.7-1.8</v>
      </c>
      <c r="AC463" s="36" t="str">
        <f t="shared" si="129"/>
        <v>11-12</v>
      </c>
      <c r="AD463" s="36" t="str">
        <f t="shared" si="130"/>
        <v>Dec</v>
      </c>
      <c r="AE463" s="35" t="str">
        <f t="shared" si="131"/>
        <v>265-275</v>
      </c>
      <c r="AF463" s="36" t="str">
        <f t="shared" si="132"/>
        <v>Inner-TI</v>
      </c>
    </row>
    <row r="464" spans="5:32" x14ac:dyDescent="0.3">
      <c r="E464" s="12">
        <v>40904.486111111109</v>
      </c>
      <c r="F464" s="16">
        <v>14.74</v>
      </c>
      <c r="G464" s="16">
        <v>1970.290023803708</v>
      </c>
      <c r="H464" s="29">
        <v>1.187567085515334</v>
      </c>
      <c r="I464" s="26">
        <v>270.7</v>
      </c>
      <c r="J464" s="30">
        <v>0.1587516960651289</v>
      </c>
      <c r="K464" s="31">
        <v>0.16843547185721475</v>
      </c>
      <c r="L464" s="108">
        <f ca="1">REWS!R464</f>
        <v>14.718459059699265</v>
      </c>
      <c r="M464" s="22">
        <f t="shared" si="119"/>
        <v>14.588305115315404</v>
      </c>
      <c r="N464" s="22">
        <f t="shared" ca="1" si="120"/>
        <v>14.566985860934269</v>
      </c>
      <c r="O464" s="22">
        <f t="shared" si="121"/>
        <v>1.6127195582475427</v>
      </c>
      <c r="P464" s="81">
        <f t="shared" ca="1" si="122"/>
        <v>15</v>
      </c>
      <c r="Q464" s="22">
        <f t="shared" ca="1" si="123"/>
        <v>0.58594750065585421</v>
      </c>
      <c r="R464" s="3">
        <f ca="1">IF(N464&gt;'Power Curve'!$C$37,0,INDEX(Ci,$P464,1)*POWER(1-Q464,3)+INDEX(Ci,$P464,2)*3*Q464*POWER(1-Q464,2)+INDEX(Ci,$P464,3)*3*POWER(Q464,2)*(1-Q464)+INDEX(Ci,$P464,4)*POWER(Q464,3))</f>
        <v>1977.6646173223508</v>
      </c>
      <c r="S464" s="3">
        <f t="shared" si="124"/>
        <v>1970.290023803708</v>
      </c>
      <c r="T464" s="3">
        <f t="shared" ca="1" si="125"/>
        <v>7.3745935186427687</v>
      </c>
      <c r="U464" s="3">
        <f t="shared" ca="1" si="133"/>
        <v>7.3745935186427687</v>
      </c>
      <c r="W464" s="34">
        <f t="shared" si="126"/>
        <v>15</v>
      </c>
      <c r="X464" s="73" t="b">
        <f>COUNTIF('Power Curve'!$D$2:$D$31,W464)&gt;0</f>
        <v>1</v>
      </c>
      <c r="Y464" s="73" t="b">
        <f t="shared" si="127"/>
        <v>0</v>
      </c>
      <c r="Z464" s="73" t="b">
        <f t="shared" si="134"/>
        <v>1</v>
      </c>
      <c r="AA464" s="34" t="str">
        <f t="shared" si="128"/>
        <v>Outer</v>
      </c>
      <c r="AB464" s="35" t="str">
        <f t="shared" si="135"/>
        <v>1.6-1.7</v>
      </c>
      <c r="AC464" s="36" t="str">
        <f t="shared" si="129"/>
        <v>11-12</v>
      </c>
      <c r="AD464" s="36" t="str">
        <f t="shared" si="130"/>
        <v>Dec</v>
      </c>
      <c r="AE464" s="35" t="str">
        <f t="shared" si="131"/>
        <v>265-275</v>
      </c>
      <c r="AF464" s="36" t="str">
        <f t="shared" si="132"/>
        <v>HWS-HTI</v>
      </c>
    </row>
    <row r="465" spans="5:32" x14ac:dyDescent="0.3">
      <c r="E465" s="12">
        <v>40904.493055555555</v>
      </c>
      <c r="F465" s="16">
        <v>16.760000000000002</v>
      </c>
      <c r="G465" s="16">
        <v>1979.0700531005909</v>
      </c>
      <c r="H465" s="29">
        <v>1.1859189063338094</v>
      </c>
      <c r="I465" s="26">
        <v>273.3</v>
      </c>
      <c r="J465" s="30">
        <v>0.12947494033412887</v>
      </c>
      <c r="K465" s="31">
        <v>0.14678329626458789</v>
      </c>
      <c r="L465" s="108">
        <f ca="1">REWS!R465</f>
        <v>16.754954768817253</v>
      </c>
      <c r="M465" s="22">
        <f t="shared" si="119"/>
        <v>16.579839254965485</v>
      </c>
      <c r="N465" s="22">
        <f t="shared" ca="1" si="120"/>
        <v>16.574848257231945</v>
      </c>
      <c r="O465" s="22">
        <f t="shared" si="121"/>
        <v>1.9205175793995202</v>
      </c>
      <c r="P465" s="81">
        <f t="shared" ca="1" si="122"/>
        <v>17</v>
      </c>
      <c r="Q465" s="22">
        <f t="shared" ca="1" si="123"/>
        <v>0.58337131482104287</v>
      </c>
      <c r="R465" s="3">
        <f ca="1">IF(N465&gt;'Power Curve'!$C$37,0,INDEX(Ci,$P465,1)*POWER(1-Q465,3)+INDEX(Ci,$P465,2)*3*Q465*POWER(1-Q465,2)+INDEX(Ci,$P465,3)*3*POWER(Q465,2)*(1-Q465)+INDEX(Ci,$P465,4)*POWER(Q465,3))</f>
        <v>1984.4351588962936</v>
      </c>
      <c r="S465" s="3">
        <f t="shared" si="124"/>
        <v>1979.0700531005909</v>
      </c>
      <c r="T465" s="3">
        <f t="shared" ca="1" si="125"/>
        <v>5.3651057957026751</v>
      </c>
      <c r="U465" s="3">
        <f t="shared" ca="1" si="133"/>
        <v>5.3651057957026751</v>
      </c>
      <c r="W465" s="34">
        <f t="shared" si="126"/>
        <v>17</v>
      </c>
      <c r="X465" s="73" t="b">
        <f>COUNTIF('Power Curve'!$D$2:$D$31,W465)&gt;0</f>
        <v>1</v>
      </c>
      <c r="Y465" s="73" t="b">
        <f t="shared" si="127"/>
        <v>0</v>
      </c>
      <c r="Z465" s="73" t="b">
        <f t="shared" si="134"/>
        <v>1</v>
      </c>
      <c r="AA465" s="34" t="str">
        <f t="shared" si="128"/>
        <v>Inner</v>
      </c>
      <c r="AB465" s="35" t="str">
        <f t="shared" si="135"/>
        <v>1.9-2.0</v>
      </c>
      <c r="AC465" s="36" t="str">
        <f t="shared" si="129"/>
        <v>11-12</v>
      </c>
      <c r="AD465" s="36" t="str">
        <f t="shared" si="130"/>
        <v>Dec</v>
      </c>
      <c r="AE465" s="35" t="str">
        <f t="shared" si="131"/>
        <v>265-275</v>
      </c>
      <c r="AF465" s="36" t="str">
        <f t="shared" si="132"/>
        <v>Inner-TI</v>
      </c>
    </row>
    <row r="466" spans="5:32" x14ac:dyDescent="0.3">
      <c r="E466" s="12">
        <v>40904.5</v>
      </c>
      <c r="F466" s="16">
        <v>16.86</v>
      </c>
      <c r="G466" s="16">
        <v>1987.9599761962941</v>
      </c>
      <c r="H466" s="29">
        <v>1.1863308654732343</v>
      </c>
      <c r="I466" s="26">
        <v>273.89999999999998</v>
      </c>
      <c r="J466" s="30">
        <v>0.15361803084223014</v>
      </c>
      <c r="K466" s="31">
        <v>0.17925827154573692</v>
      </c>
      <c r="L466" s="108">
        <f ca="1">REWS!R466</f>
        <v>16.901252919940365</v>
      </c>
      <c r="M466" s="22">
        <f t="shared" si="119"/>
        <v>16.680695351144134</v>
      </c>
      <c r="N466" s="22">
        <f t="shared" ca="1" si="120"/>
        <v>16.72150954983158</v>
      </c>
      <c r="O466" s="22">
        <f t="shared" si="121"/>
        <v>1.9361052141815964</v>
      </c>
      <c r="P466" s="81">
        <f t="shared" ca="1" si="122"/>
        <v>17</v>
      </c>
      <c r="Q466" s="22">
        <f t="shared" ca="1" si="123"/>
        <v>0.73167472262588429</v>
      </c>
      <c r="R466" s="3">
        <f ca="1">IF(N466&gt;'Power Curve'!$C$37,0,INDEX(Ci,$P466,1)*POWER(1-Q466,3)+INDEX(Ci,$P466,2)*3*Q466*POWER(1-Q466,2)+INDEX(Ci,$P466,3)*3*POWER(Q466,2)*(1-Q466)+INDEX(Ci,$P466,4)*POWER(Q466,3))</f>
        <v>1984.8384422879851</v>
      </c>
      <c r="S466" s="3">
        <f t="shared" si="124"/>
        <v>1987.9599761962941</v>
      </c>
      <c r="T466" s="3">
        <f t="shared" ca="1" si="125"/>
        <v>-3.1215339083089475</v>
      </c>
      <c r="U466" s="3">
        <f t="shared" ca="1" si="133"/>
        <v>3.1215339083089475</v>
      </c>
      <c r="W466" s="34">
        <f t="shared" si="126"/>
        <v>17</v>
      </c>
      <c r="X466" s="73" t="b">
        <f>COUNTIF('Power Curve'!$D$2:$D$31,W466)&gt;0</f>
        <v>1</v>
      </c>
      <c r="Y466" s="73" t="b">
        <f t="shared" si="127"/>
        <v>0</v>
      </c>
      <c r="Z466" s="73" t="b">
        <f t="shared" si="134"/>
        <v>1</v>
      </c>
      <c r="AA466" s="34" t="str">
        <f t="shared" si="128"/>
        <v>Outer</v>
      </c>
      <c r="AB466" s="35" t="str">
        <f t="shared" si="135"/>
        <v>1.9-2.0</v>
      </c>
      <c r="AC466" s="36" t="str">
        <f t="shared" si="129"/>
        <v>12-13</v>
      </c>
      <c r="AD466" s="36" t="str">
        <f t="shared" si="130"/>
        <v>Dec</v>
      </c>
      <c r="AE466" s="35" t="str">
        <f t="shared" si="131"/>
        <v>265-275</v>
      </c>
      <c r="AF466" s="36" t="str">
        <f t="shared" si="132"/>
        <v>HWS-HTI</v>
      </c>
    </row>
    <row r="467" spans="5:32" x14ac:dyDescent="0.3">
      <c r="E467" s="12">
        <v>40904.506944444445</v>
      </c>
      <c r="F467" s="16">
        <v>16.61</v>
      </c>
      <c r="G467" s="16">
        <v>1986.4900207519531</v>
      </c>
      <c r="H467" s="29">
        <v>1.1868603587711282</v>
      </c>
      <c r="I467" s="26">
        <v>278.7</v>
      </c>
      <c r="J467" s="30">
        <v>0.15111378687537627</v>
      </c>
      <c r="K467" s="31">
        <v>0.1758338913738281</v>
      </c>
      <c r="L467" s="108">
        <f ca="1">REWS!R467</f>
        <v>16.513701853577214</v>
      </c>
      <c r="M467" s="22">
        <f t="shared" si="119"/>
        <v>16.435798607503102</v>
      </c>
      <c r="N467" s="22">
        <f t="shared" ca="1" si="120"/>
        <v>16.34051041118277</v>
      </c>
      <c r="O467" s="22">
        <f t="shared" si="121"/>
        <v>1.8982556330076994</v>
      </c>
      <c r="P467" s="81">
        <f t="shared" ca="1" si="122"/>
        <v>17</v>
      </c>
      <c r="Q467" s="22">
        <f t="shared" ca="1" si="123"/>
        <v>0.34640966985852251</v>
      </c>
      <c r="R467" s="3">
        <f ca="1">IF(N467&gt;'Power Curve'!$C$37,0,INDEX(Ci,$P467,1)*POWER(1-Q467,3)+INDEX(Ci,$P467,2)*3*Q467*POWER(1-Q467,2)+INDEX(Ci,$P467,3)*3*POWER(Q467,2)*(1-Q467)+INDEX(Ci,$P467,4)*POWER(Q467,3))</f>
        <v>1983.6158903915705</v>
      </c>
      <c r="S467" s="3">
        <f t="shared" si="124"/>
        <v>1986.4900207519531</v>
      </c>
      <c r="T467" s="3">
        <f t="shared" ca="1" si="125"/>
        <v>-2.8741303603826509</v>
      </c>
      <c r="U467" s="3">
        <f t="shared" ca="1" si="133"/>
        <v>2.8741303603826509</v>
      </c>
      <c r="W467" s="34">
        <f t="shared" si="126"/>
        <v>16</v>
      </c>
      <c r="X467" s="73" t="b">
        <f>COUNTIF('Power Curve'!$D$2:$D$31,W467)&gt;0</f>
        <v>1</v>
      </c>
      <c r="Y467" s="73" t="b">
        <f t="shared" si="127"/>
        <v>0</v>
      </c>
      <c r="Z467" s="73" t="b">
        <f t="shared" si="134"/>
        <v>1</v>
      </c>
      <c r="AA467" s="34" t="str">
        <f t="shared" si="128"/>
        <v>Outer</v>
      </c>
      <c r="AB467" s="35" t="str">
        <f t="shared" si="135"/>
        <v>1.8-1.9</v>
      </c>
      <c r="AC467" s="36" t="str">
        <f t="shared" si="129"/>
        <v>12-13</v>
      </c>
      <c r="AD467" s="36" t="str">
        <f t="shared" si="130"/>
        <v>Dec</v>
      </c>
      <c r="AE467" s="35" t="str">
        <f t="shared" si="131"/>
        <v>275-285</v>
      </c>
      <c r="AF467" s="36" t="str">
        <f t="shared" si="132"/>
        <v>HWS-HTI</v>
      </c>
    </row>
    <row r="468" spans="5:32" x14ac:dyDescent="0.3">
      <c r="E468" s="12">
        <v>40904.513888888891</v>
      </c>
      <c r="F468" s="16">
        <v>15.95</v>
      </c>
      <c r="G468" s="16">
        <v>1987.2199859619191</v>
      </c>
      <c r="H468" s="29">
        <v>1.1884364672698626</v>
      </c>
      <c r="I468" s="26">
        <v>282.60000000000002</v>
      </c>
      <c r="J468" s="30">
        <v>0.12727272727272726</v>
      </c>
      <c r="K468" s="31">
        <v>0.12675101632569591</v>
      </c>
      <c r="L468" s="108">
        <f ca="1">REWS!R468</f>
        <v>15.808441163798285</v>
      </c>
      <c r="M468" s="22">
        <f t="shared" si="119"/>
        <v>15.789703724755775</v>
      </c>
      <c r="N468" s="22">
        <f t="shared" ca="1" si="120"/>
        <v>15.649567543987981</v>
      </c>
      <c r="O468" s="22">
        <f t="shared" si="121"/>
        <v>1.7983995861407409</v>
      </c>
      <c r="P468" s="81">
        <f t="shared" ca="1" si="122"/>
        <v>16</v>
      </c>
      <c r="Q468" s="22">
        <f t="shared" ca="1" si="123"/>
        <v>0.650772691347698</v>
      </c>
      <c r="R468" s="3">
        <f ca="1">IF(N468&gt;'Power Curve'!$C$37,0,INDEX(Ci,$P468,1)*POWER(1-Q468,3)+INDEX(Ci,$P468,2)*3*Q468*POWER(1-Q468,2)+INDEX(Ci,$P468,3)*3*POWER(Q468,2)*(1-Q468)+INDEX(Ci,$P468,4)*POWER(Q468,3))</f>
        <v>1981.3011377093958</v>
      </c>
      <c r="S468" s="3">
        <f t="shared" si="124"/>
        <v>1987.2199859619191</v>
      </c>
      <c r="T468" s="3">
        <f t="shared" ca="1" si="125"/>
        <v>-5.9188482525232757</v>
      </c>
      <c r="U468" s="3">
        <f t="shared" ca="1" si="133"/>
        <v>5.9188482525232757</v>
      </c>
      <c r="W468" s="34">
        <f t="shared" si="126"/>
        <v>16</v>
      </c>
      <c r="X468" s="73" t="b">
        <f>COUNTIF('Power Curve'!$D$2:$D$31,W468)&gt;0</f>
        <v>1</v>
      </c>
      <c r="Y468" s="73" t="b">
        <f t="shared" si="127"/>
        <v>0</v>
      </c>
      <c r="Z468" s="73" t="b">
        <f t="shared" si="134"/>
        <v>1</v>
      </c>
      <c r="AA468" s="34" t="str">
        <f t="shared" si="128"/>
        <v>Inner</v>
      </c>
      <c r="AB468" s="35" t="str">
        <f t="shared" si="135"/>
        <v>1.7-1.8</v>
      </c>
      <c r="AC468" s="36" t="str">
        <f t="shared" si="129"/>
        <v>12-13</v>
      </c>
      <c r="AD468" s="36" t="str">
        <f t="shared" si="130"/>
        <v>Dec</v>
      </c>
      <c r="AE468" s="35" t="str">
        <f t="shared" si="131"/>
        <v>275-285</v>
      </c>
      <c r="AF468" s="36" t="str">
        <f t="shared" si="132"/>
        <v>Inner-TI</v>
      </c>
    </row>
    <row r="469" spans="5:32" x14ac:dyDescent="0.3">
      <c r="E469" s="12">
        <v>40904.541666666664</v>
      </c>
      <c r="F469" s="16">
        <v>13.3</v>
      </c>
      <c r="G469" s="16">
        <v>1940.5099639892551</v>
      </c>
      <c r="H469" s="29">
        <v>1.1914903107852177</v>
      </c>
      <c r="I469" s="26">
        <v>274.5</v>
      </c>
      <c r="J469" s="30">
        <v>0.12556390977443607</v>
      </c>
      <c r="K469" s="31">
        <v>0.15300215569968062</v>
      </c>
      <c r="L469" s="108">
        <f ca="1">REWS!R469</f>
        <v>13.369113945610934</v>
      </c>
      <c r="M469" s="22">
        <f t="shared" si="119"/>
        <v>13.177603918268801</v>
      </c>
      <c r="N469" s="22">
        <f t="shared" ca="1" si="120"/>
        <v>13.246081828080053</v>
      </c>
      <c r="O469" s="22">
        <f t="shared" si="121"/>
        <v>1.3946911407362252</v>
      </c>
      <c r="P469" s="81">
        <f t="shared" ca="1" si="122"/>
        <v>14</v>
      </c>
      <c r="Q469" s="22">
        <f t="shared" ca="1" si="123"/>
        <v>0.2658337111793207</v>
      </c>
      <c r="R469" s="3">
        <f ca="1">IF(N469&gt;'Power Curve'!$C$37,0,INDEX(Ci,$P469,1)*POWER(1-Q469,3)+INDEX(Ci,$P469,2)*3*Q469*POWER(1-Q469,2)+INDEX(Ci,$P469,3)*3*POWER(Q469,2)*(1-Q469)+INDEX(Ci,$P469,4)*POWER(Q469,3))</f>
        <v>1960.4791416491241</v>
      </c>
      <c r="S469" s="3">
        <f t="shared" si="124"/>
        <v>1940.5099639892551</v>
      </c>
      <c r="T469" s="3">
        <f t="shared" ca="1" si="125"/>
        <v>19.969177659869047</v>
      </c>
      <c r="U469" s="3">
        <f t="shared" ca="1" si="133"/>
        <v>19.969177659869047</v>
      </c>
      <c r="W469" s="34">
        <f t="shared" si="126"/>
        <v>13</v>
      </c>
      <c r="X469" s="73" t="b">
        <f>COUNTIF('Power Curve'!$D$2:$D$31,W469)&gt;0</f>
        <v>1</v>
      </c>
      <c r="Y469" s="73" t="b">
        <f t="shared" si="127"/>
        <v>0</v>
      </c>
      <c r="Z469" s="73" t="b">
        <f t="shared" si="134"/>
        <v>1</v>
      </c>
      <c r="AA469" s="34" t="str">
        <f t="shared" si="128"/>
        <v>Inner</v>
      </c>
      <c r="AB469" s="35" t="str">
        <f t="shared" si="135"/>
        <v>1.3-1.4</v>
      </c>
      <c r="AC469" s="36" t="str">
        <f t="shared" si="129"/>
        <v>13-14</v>
      </c>
      <c r="AD469" s="36" t="str">
        <f t="shared" si="130"/>
        <v>Dec</v>
      </c>
      <c r="AE469" s="35" t="str">
        <f t="shared" si="131"/>
        <v>265-275</v>
      </c>
      <c r="AF469" s="36" t="str">
        <f t="shared" si="132"/>
        <v>Inner-TI</v>
      </c>
    </row>
    <row r="470" spans="5:32" x14ac:dyDescent="0.3">
      <c r="E470" s="12">
        <v>40904.548611111109</v>
      </c>
      <c r="F470" s="16">
        <v>13.11</v>
      </c>
      <c r="G470" s="16">
        <v>1968.780029296873</v>
      </c>
      <c r="H470" s="29">
        <v>1.1916815913963106</v>
      </c>
      <c r="I470" s="26">
        <v>271</v>
      </c>
      <c r="J470" s="30">
        <v>0.13958810068649888</v>
      </c>
      <c r="K470" s="31">
        <v>0.14802347848001757</v>
      </c>
      <c r="L470" s="108">
        <f ca="1">REWS!R470</f>
        <v>13.15810039378049</v>
      </c>
      <c r="M470" s="22">
        <f t="shared" si="119"/>
        <v>12.990047495556743</v>
      </c>
      <c r="N470" s="22">
        <f t="shared" ca="1" si="120"/>
        <v>13.037707785393781</v>
      </c>
      <c r="O470" s="22">
        <f t="shared" si="121"/>
        <v>1.3657036910029965</v>
      </c>
      <c r="P470" s="81">
        <f t="shared" ca="1" si="122"/>
        <v>14</v>
      </c>
      <c r="Q470" s="22">
        <f t="shared" ca="1" si="123"/>
        <v>4.9625620541655251E-2</v>
      </c>
      <c r="R470" s="3">
        <f ca="1">IF(N470&gt;'Power Curve'!$C$37,0,INDEX(Ci,$P470,1)*POWER(1-Q470,3)+INDEX(Ci,$P470,2)*3*Q470*POWER(1-Q470,2)+INDEX(Ci,$P470,3)*3*POWER(Q470,2)*(1-Q470)+INDEX(Ci,$P470,4)*POWER(Q470,3))</f>
        <v>1954.5273234906138</v>
      </c>
      <c r="S470" s="3">
        <f t="shared" si="124"/>
        <v>1968.780029296873</v>
      </c>
      <c r="T470" s="3">
        <f t="shared" ca="1" si="125"/>
        <v>-14.2527058062592</v>
      </c>
      <c r="U470" s="3">
        <f t="shared" ca="1" si="133"/>
        <v>14.2527058062592</v>
      </c>
      <c r="W470" s="34">
        <f t="shared" si="126"/>
        <v>13</v>
      </c>
      <c r="X470" s="73" t="b">
        <f>COUNTIF('Power Curve'!$D$2:$D$31,W470)&gt;0</f>
        <v>1</v>
      </c>
      <c r="Y470" s="73" t="b">
        <f t="shared" si="127"/>
        <v>0</v>
      </c>
      <c r="Z470" s="73" t="b">
        <f t="shared" si="134"/>
        <v>1</v>
      </c>
      <c r="AA470" s="34" t="str">
        <f t="shared" si="128"/>
        <v>Inner</v>
      </c>
      <c r="AB470" s="35" t="str">
        <f t="shared" si="135"/>
        <v>1.3-1.4</v>
      </c>
      <c r="AC470" s="36" t="str">
        <f t="shared" si="129"/>
        <v>13-14</v>
      </c>
      <c r="AD470" s="36" t="str">
        <f t="shared" si="130"/>
        <v>Dec</v>
      </c>
      <c r="AE470" s="35" t="str">
        <f t="shared" si="131"/>
        <v>265-275</v>
      </c>
      <c r="AF470" s="36" t="str">
        <f t="shared" si="132"/>
        <v>Inner-TI</v>
      </c>
    </row>
    <row r="471" spans="5:32" x14ac:dyDescent="0.3">
      <c r="E471" s="12">
        <v>40904.555555555555</v>
      </c>
      <c r="F471" s="16">
        <v>13.42</v>
      </c>
      <c r="G471" s="16">
        <v>1985.819946289063</v>
      </c>
      <c r="H471" s="29">
        <v>1.1913846675035371</v>
      </c>
      <c r="I471" s="26">
        <v>272.2</v>
      </c>
      <c r="J471" s="30">
        <v>0.14381520119225036</v>
      </c>
      <c r="K471" s="31">
        <v>0.18981149486456933</v>
      </c>
      <c r="L471" s="108">
        <f ca="1">REWS!R471</f>
        <v>13.438499347433963</v>
      </c>
      <c r="M471" s="22">
        <f t="shared" si="119"/>
        <v>13.296106603827877</v>
      </c>
      <c r="N471" s="22">
        <f t="shared" ca="1" si="120"/>
        <v>13.314435165346746</v>
      </c>
      <c r="O471" s="22">
        <f t="shared" si="121"/>
        <v>1.413006112792234</v>
      </c>
      <c r="P471" s="81">
        <f t="shared" ca="1" si="122"/>
        <v>14</v>
      </c>
      <c r="Q471" s="22">
        <f t="shared" ca="1" si="123"/>
        <v>0.33675686623560891</v>
      </c>
      <c r="R471" s="3">
        <f ca="1">IF(N471&gt;'Power Curve'!$C$37,0,INDEX(Ci,$P471,1)*POWER(1-Q471,3)+INDEX(Ci,$P471,2)*3*Q471*POWER(1-Q471,2)+INDEX(Ci,$P471,3)*3*POWER(Q471,2)*(1-Q471)+INDEX(Ci,$P471,4)*POWER(Q471,3))</f>
        <v>1962.3923214167814</v>
      </c>
      <c r="S471" s="3">
        <f t="shared" si="124"/>
        <v>1985.819946289063</v>
      </c>
      <c r="T471" s="3">
        <f t="shared" ca="1" si="125"/>
        <v>-23.427624872281513</v>
      </c>
      <c r="U471" s="3">
        <f t="shared" ca="1" si="133"/>
        <v>23.427624872281513</v>
      </c>
      <c r="W471" s="34">
        <f t="shared" si="126"/>
        <v>13</v>
      </c>
      <c r="X471" s="73" t="b">
        <f>COUNTIF('Power Curve'!$D$2:$D$31,W471)&gt;0</f>
        <v>1</v>
      </c>
      <c r="Y471" s="73" t="b">
        <f t="shared" si="127"/>
        <v>0</v>
      </c>
      <c r="Z471" s="73" t="b">
        <f t="shared" si="134"/>
        <v>1</v>
      </c>
      <c r="AA471" s="34" t="str">
        <f t="shared" si="128"/>
        <v>Outer</v>
      </c>
      <c r="AB471" s="35" t="str">
        <f t="shared" si="135"/>
        <v>1.4-1.5</v>
      </c>
      <c r="AC471" s="36" t="str">
        <f t="shared" si="129"/>
        <v>13-14</v>
      </c>
      <c r="AD471" s="36" t="str">
        <f t="shared" si="130"/>
        <v>Dec</v>
      </c>
      <c r="AE471" s="35" t="str">
        <f t="shared" si="131"/>
        <v>265-275</v>
      </c>
      <c r="AF471" s="36" t="str">
        <f t="shared" si="132"/>
        <v>HWS-HTI</v>
      </c>
    </row>
    <row r="472" spans="5:32" x14ac:dyDescent="0.3">
      <c r="E472" s="12">
        <v>40904.5625</v>
      </c>
      <c r="F472" s="16">
        <v>13.03</v>
      </c>
      <c r="G472" s="16">
        <v>1915.980041503904</v>
      </c>
      <c r="H472" s="29">
        <v>1.1912653838494285</v>
      </c>
      <c r="I472" s="26">
        <v>270.39999999999998</v>
      </c>
      <c r="J472" s="30">
        <v>0.18572524942440521</v>
      </c>
      <c r="K472" s="31">
        <v>0.14158170994952332</v>
      </c>
      <c r="L472" s="108">
        <f ca="1">REWS!R472</f>
        <v>12.901692777191457</v>
      </c>
      <c r="M472" s="22">
        <f t="shared" si="119"/>
        <v>12.909276220193705</v>
      </c>
      <c r="N472" s="22">
        <f t="shared" ca="1" si="120"/>
        <v>12.782157771975637</v>
      </c>
      <c r="O472" s="22">
        <f t="shared" si="121"/>
        <v>1.3532202300229941</v>
      </c>
      <c r="P472" s="81">
        <f t="shared" ca="1" si="122"/>
        <v>13</v>
      </c>
      <c r="Q472" s="22">
        <f t="shared" ca="1" si="123"/>
        <v>0.78615285155338577</v>
      </c>
      <c r="R472" s="3">
        <f ca="1">IF(N472&gt;'Power Curve'!$C$37,0,INDEX(Ci,$P472,1)*POWER(1-Q472,3)+INDEX(Ci,$P472,2)*3*Q472*POWER(1-Q472,2)+INDEX(Ci,$P472,3)*3*POWER(Q472,2)*(1-Q472)+INDEX(Ci,$P472,4)*POWER(Q472,3))</f>
        <v>1947.3691793614798</v>
      </c>
      <c r="S472" s="3">
        <f t="shared" si="124"/>
        <v>1915.980041503904</v>
      </c>
      <c r="T472" s="3">
        <f t="shared" ca="1" si="125"/>
        <v>31.389137857575861</v>
      </c>
      <c r="U472" s="3">
        <f t="shared" ca="1" si="133"/>
        <v>31.389137857575861</v>
      </c>
      <c r="W472" s="34">
        <f t="shared" si="126"/>
        <v>13</v>
      </c>
      <c r="X472" s="73" t="b">
        <f>COUNTIF('Power Curve'!$D$2:$D$31,W472)&gt;0</f>
        <v>1</v>
      </c>
      <c r="Y472" s="73" t="b">
        <f t="shared" si="127"/>
        <v>0</v>
      </c>
      <c r="Z472" s="73" t="b">
        <f t="shared" si="134"/>
        <v>1</v>
      </c>
      <c r="AA472" s="34" t="str">
        <f t="shared" si="128"/>
        <v>Outer</v>
      </c>
      <c r="AB472" s="35" t="str">
        <f t="shared" si="135"/>
        <v>1.3-1.4</v>
      </c>
      <c r="AC472" s="36" t="str">
        <f t="shared" si="129"/>
        <v>13-14</v>
      </c>
      <c r="AD472" s="36" t="str">
        <f t="shared" si="130"/>
        <v>Dec</v>
      </c>
      <c r="AE472" s="35" t="str">
        <f t="shared" si="131"/>
        <v>265-275</v>
      </c>
      <c r="AF472" s="36" t="str">
        <f t="shared" si="132"/>
        <v>HWS-HTI</v>
      </c>
    </row>
    <row r="473" spans="5:32" x14ac:dyDescent="0.3">
      <c r="E473" s="12">
        <v>40904.569444444445</v>
      </c>
      <c r="F473" s="16">
        <v>17.71</v>
      </c>
      <c r="G473" s="16">
        <v>1991.0699615478491</v>
      </c>
      <c r="H473" s="29">
        <v>1.1907943632722473</v>
      </c>
      <c r="I473" s="26">
        <v>277.3</v>
      </c>
      <c r="J473" s="30">
        <v>0.13382269904009034</v>
      </c>
      <c r="K473" s="31">
        <v>0.15861232407989442</v>
      </c>
      <c r="L473" s="108">
        <f ca="1">REWS!R473</f>
        <v>17.696188907091337</v>
      </c>
      <c r="M473" s="22">
        <f t="shared" si="119"/>
        <v>17.543602893862889</v>
      </c>
      <c r="N473" s="22">
        <f t="shared" ca="1" si="120"/>
        <v>17.529921565262107</v>
      </c>
      <c r="O473" s="22">
        <f t="shared" si="121"/>
        <v>2.0694703565600321</v>
      </c>
      <c r="P473" s="81">
        <f t="shared" ca="1" si="122"/>
        <v>18</v>
      </c>
      <c r="Q473" s="22">
        <f t="shared" ca="1" si="123"/>
        <v>0.58428093976975448</v>
      </c>
      <c r="R473" s="3">
        <f ca="1">IF(N473&gt;'Power Curve'!$C$37,0,INDEX(Ci,$P473,1)*POWER(1-Q473,3)+INDEX(Ci,$P473,2)*3*Q473*POWER(1-Q473,2)+INDEX(Ci,$P473,3)*3*POWER(Q473,2)*(1-Q473)+INDEX(Ci,$P473,4)*POWER(Q473,3))</f>
        <v>1981.9074980692089</v>
      </c>
      <c r="S473" s="3">
        <f t="shared" si="124"/>
        <v>1991.0699615478491</v>
      </c>
      <c r="T473" s="3">
        <f t="shared" ca="1" si="125"/>
        <v>-9.1624634786401202</v>
      </c>
      <c r="U473" s="3">
        <f t="shared" ca="1" si="133"/>
        <v>9.1624634786401202</v>
      </c>
      <c r="W473" s="34">
        <f t="shared" si="126"/>
        <v>18</v>
      </c>
      <c r="X473" s="73" t="b">
        <f>COUNTIF('Power Curve'!$D$2:$D$31,W473)&gt;0</f>
        <v>1</v>
      </c>
      <c r="Y473" s="73" t="b">
        <f t="shared" si="127"/>
        <v>0</v>
      </c>
      <c r="Z473" s="73" t="b">
        <f t="shared" si="134"/>
        <v>1</v>
      </c>
      <c r="AA473" s="34" t="str">
        <f t="shared" si="128"/>
        <v>Inner</v>
      </c>
      <c r="AB473" s="35" t="str">
        <f t="shared" si="135"/>
        <v>2.0-2.1</v>
      </c>
      <c r="AC473" s="36" t="str">
        <f t="shared" si="129"/>
        <v>13-14</v>
      </c>
      <c r="AD473" s="36" t="str">
        <f t="shared" si="130"/>
        <v>Dec</v>
      </c>
      <c r="AE473" s="35" t="str">
        <f t="shared" si="131"/>
        <v>275-285</v>
      </c>
      <c r="AF473" s="36" t="str">
        <f t="shared" si="132"/>
        <v>Inner-TI</v>
      </c>
    </row>
    <row r="474" spans="5:32" x14ac:dyDescent="0.3">
      <c r="E474" s="12">
        <v>40904.576388888891</v>
      </c>
      <c r="F474" s="16">
        <v>16.32</v>
      </c>
      <c r="G474" s="16">
        <v>1983.070007324221</v>
      </c>
      <c r="H474" s="29">
        <v>1.1921836898363933</v>
      </c>
      <c r="I474" s="26">
        <v>287.39999999999998</v>
      </c>
      <c r="J474" s="30">
        <v>0.11642156862745097</v>
      </c>
      <c r="K474" s="31">
        <v>0.12419445225151018</v>
      </c>
      <c r="L474" s="108">
        <f ca="1">REWS!R474</f>
        <v>16.250972618026243</v>
      </c>
      <c r="M474" s="22">
        <f t="shared" si="119"/>
        <v>16.172947751486227</v>
      </c>
      <c r="N474" s="22">
        <f t="shared" ca="1" si="120"/>
        <v>16.104542344495819</v>
      </c>
      <c r="O474" s="22">
        <f t="shared" si="121"/>
        <v>1.8576311858896033</v>
      </c>
      <c r="P474" s="81">
        <f t="shared" ca="1" si="122"/>
        <v>17</v>
      </c>
      <c r="Q474" s="22">
        <f t="shared" ca="1" si="123"/>
        <v>0.10779955124784046</v>
      </c>
      <c r="R474" s="3">
        <f ca="1">IF(N474&gt;'Power Curve'!$C$37,0,INDEX(Ci,$P474,1)*POWER(1-Q474,3)+INDEX(Ci,$P474,2)*3*Q474*POWER(1-Q474,2)+INDEX(Ci,$P474,3)*3*POWER(Q474,2)*(1-Q474)+INDEX(Ci,$P474,4)*POWER(Q474,3))</f>
        <v>1982.7515830276861</v>
      </c>
      <c r="S474" s="3">
        <f t="shared" si="124"/>
        <v>1983.070007324221</v>
      </c>
      <c r="T474" s="3">
        <f t="shared" ca="1" si="125"/>
        <v>-0.3184242965348858</v>
      </c>
      <c r="U474" s="3">
        <f t="shared" ca="1" si="133"/>
        <v>0.3184242965348858</v>
      </c>
      <c r="W474" s="34">
        <f t="shared" si="126"/>
        <v>16</v>
      </c>
      <c r="X474" s="73" t="b">
        <f>COUNTIF('Power Curve'!$D$2:$D$31,W474)&gt;0</f>
        <v>1</v>
      </c>
      <c r="Y474" s="73" t="b">
        <f t="shared" si="127"/>
        <v>0</v>
      </c>
      <c r="Z474" s="73" t="b">
        <f t="shared" si="134"/>
        <v>1</v>
      </c>
      <c r="AA474" s="34" t="str">
        <f t="shared" si="128"/>
        <v>Inner</v>
      </c>
      <c r="AB474" s="35" t="str">
        <f t="shared" si="135"/>
        <v>1.8-1.9</v>
      </c>
      <c r="AC474" s="36" t="str">
        <f t="shared" si="129"/>
        <v>13-14</v>
      </c>
      <c r="AD474" s="36" t="str">
        <f t="shared" si="130"/>
        <v>Dec</v>
      </c>
      <c r="AE474" s="35" t="str">
        <f t="shared" si="131"/>
        <v>285-295</v>
      </c>
      <c r="AF474" s="36" t="str">
        <f t="shared" si="132"/>
        <v>Inner-TI</v>
      </c>
    </row>
    <row r="475" spans="5:32" x14ac:dyDescent="0.3">
      <c r="E475" s="12">
        <v>40904.583333333336</v>
      </c>
      <c r="F475" s="16">
        <v>14.43</v>
      </c>
      <c r="G475" s="16">
        <v>1977.239974975588</v>
      </c>
      <c r="H475" s="29">
        <v>1.1920332165876435</v>
      </c>
      <c r="I475" s="26">
        <v>282</v>
      </c>
      <c r="J475" s="30">
        <v>0.16216216216216214</v>
      </c>
      <c r="K475" s="31">
        <v>0.20199869667958253</v>
      </c>
      <c r="L475" s="108">
        <f ca="1">REWS!R475</f>
        <v>14.436723091986025</v>
      </c>
      <c r="M475" s="22">
        <f t="shared" si="119"/>
        <v>14.299376043040914</v>
      </c>
      <c r="N475" s="22">
        <f t="shared" ca="1" si="120"/>
        <v>14.306038275922418</v>
      </c>
      <c r="O475" s="22">
        <f t="shared" si="121"/>
        <v>1.5680646387416231</v>
      </c>
      <c r="P475" s="81">
        <f t="shared" ca="1" si="122"/>
        <v>15</v>
      </c>
      <c r="Q475" s="22">
        <f t="shared" ca="1" si="123"/>
        <v>0.33665390485676311</v>
      </c>
      <c r="R475" s="3">
        <f ca="1">IF(N475&gt;'Power Curve'!$C$37,0,INDEX(Ci,$P475,1)*POWER(1-Q475,3)+INDEX(Ci,$P475,2)*3*Q475*POWER(1-Q475,2)+INDEX(Ci,$P475,3)*3*POWER(Q475,2)*(1-Q475)+INDEX(Ci,$P475,4)*POWER(Q475,3))</f>
        <v>1976.7339678028545</v>
      </c>
      <c r="S475" s="3">
        <f t="shared" si="124"/>
        <v>1977.239974975588</v>
      </c>
      <c r="T475" s="3">
        <f t="shared" ca="1" si="125"/>
        <v>-0.50600717273346163</v>
      </c>
      <c r="U475" s="3">
        <f t="shared" ca="1" si="133"/>
        <v>0.50600717273346163</v>
      </c>
      <c r="W475" s="34">
        <f t="shared" si="126"/>
        <v>14</v>
      </c>
      <c r="X475" s="73" t="b">
        <f>COUNTIF('Power Curve'!$D$2:$D$31,W475)&gt;0</f>
        <v>1</v>
      </c>
      <c r="Y475" s="73" t="b">
        <f t="shared" si="127"/>
        <v>0</v>
      </c>
      <c r="Z475" s="73" t="b">
        <f t="shared" si="134"/>
        <v>1</v>
      </c>
      <c r="AA475" s="34" t="str">
        <f t="shared" si="128"/>
        <v>Outer</v>
      </c>
      <c r="AB475" s="35" t="str">
        <f t="shared" si="135"/>
        <v>1.5-1.6</v>
      </c>
      <c r="AC475" s="36" t="str">
        <f t="shared" si="129"/>
        <v>14-15</v>
      </c>
      <c r="AD475" s="36" t="str">
        <f t="shared" si="130"/>
        <v>Dec</v>
      </c>
      <c r="AE475" s="35" t="str">
        <f t="shared" si="131"/>
        <v>275-285</v>
      </c>
      <c r="AF475" s="36" t="str">
        <f t="shared" si="132"/>
        <v>HWS-HTI</v>
      </c>
    </row>
    <row r="476" spans="5:32" x14ac:dyDescent="0.3">
      <c r="E476" s="12">
        <v>40904.590277777781</v>
      </c>
      <c r="F476" s="16">
        <v>16.559999999999999</v>
      </c>
      <c r="G476" s="16">
        <v>1980.679992675781</v>
      </c>
      <c r="H476" s="29">
        <v>1.1915758409656716</v>
      </c>
      <c r="I476" s="26">
        <v>288.2</v>
      </c>
      <c r="J476" s="30">
        <v>0.13828502415458938</v>
      </c>
      <c r="K476" s="31">
        <v>0.18168465364034153</v>
      </c>
      <c r="L476" s="108">
        <f ca="1">REWS!R476</f>
        <v>16.447797128880818</v>
      </c>
      <c r="M476" s="22">
        <f t="shared" si="119"/>
        <v>16.407995667009391</v>
      </c>
      <c r="N476" s="22">
        <f t="shared" ca="1" si="120"/>
        <v>16.296822706674273</v>
      </c>
      <c r="O476" s="22">
        <f t="shared" si="121"/>
        <v>1.8939585989294014</v>
      </c>
      <c r="P476" s="81">
        <f t="shared" ca="1" si="122"/>
        <v>17</v>
      </c>
      <c r="Q476" s="22">
        <f t="shared" ca="1" si="123"/>
        <v>0.30223280940040703</v>
      </c>
      <c r="R476" s="3">
        <f ca="1">IF(N476&gt;'Power Curve'!$C$37,0,INDEX(Ci,$P476,1)*POWER(1-Q476,3)+INDEX(Ci,$P476,2)*3*Q476*POWER(1-Q476,2)+INDEX(Ci,$P476,3)*3*POWER(Q476,2)*(1-Q476)+INDEX(Ci,$P476,4)*POWER(Q476,3))</f>
        <v>1983.4527747308184</v>
      </c>
      <c r="S476" s="3">
        <f t="shared" si="124"/>
        <v>1980.679992675781</v>
      </c>
      <c r="T476" s="3">
        <f t="shared" ca="1" si="125"/>
        <v>2.7727820550373963</v>
      </c>
      <c r="U476" s="3">
        <f t="shared" ca="1" si="133"/>
        <v>2.7727820550373963</v>
      </c>
      <c r="W476" s="34">
        <f t="shared" si="126"/>
        <v>16</v>
      </c>
      <c r="X476" s="73" t="b">
        <f>COUNTIF('Power Curve'!$D$2:$D$31,W476)&gt;0</f>
        <v>1</v>
      </c>
      <c r="Y476" s="73" t="b">
        <f t="shared" si="127"/>
        <v>0</v>
      </c>
      <c r="Z476" s="73" t="b">
        <f t="shared" si="134"/>
        <v>1</v>
      </c>
      <c r="AA476" s="34" t="str">
        <f t="shared" si="128"/>
        <v>Inner</v>
      </c>
      <c r="AB476" s="35" t="str">
        <f t="shared" si="135"/>
        <v>1.8-1.9</v>
      </c>
      <c r="AC476" s="36" t="str">
        <f t="shared" si="129"/>
        <v>14-15</v>
      </c>
      <c r="AD476" s="36" t="str">
        <f t="shared" si="130"/>
        <v>Dec</v>
      </c>
      <c r="AE476" s="35" t="str">
        <f t="shared" si="131"/>
        <v>285-295</v>
      </c>
      <c r="AF476" s="36" t="str">
        <f t="shared" si="132"/>
        <v>Inner-TI</v>
      </c>
    </row>
    <row r="477" spans="5:32" x14ac:dyDescent="0.3">
      <c r="E477" s="12">
        <v>40904.597222222219</v>
      </c>
      <c r="F477" s="16">
        <v>13.37</v>
      </c>
      <c r="G477" s="16">
        <v>1948.4599761962891</v>
      </c>
      <c r="H477" s="29">
        <v>1.1918385985203479</v>
      </c>
      <c r="I477" s="26">
        <v>276.5</v>
      </c>
      <c r="J477" s="30">
        <v>0.11817501869857892</v>
      </c>
      <c r="K477" s="31">
        <v>0.16538230704295626</v>
      </c>
      <c r="L477" s="108">
        <f ca="1">REWS!R477</f>
        <v>13.325227742733826</v>
      </c>
      <c r="M477" s="22">
        <f t="shared" si="119"/>
        <v>13.248250354085105</v>
      </c>
      <c r="N477" s="22">
        <f t="shared" ca="1" si="120"/>
        <v>13.203885801117284</v>
      </c>
      <c r="O477" s="22">
        <f t="shared" si="121"/>
        <v>1.4056097751260526</v>
      </c>
      <c r="P477" s="81">
        <f t="shared" ca="1" si="122"/>
        <v>14</v>
      </c>
      <c r="Q477" s="22">
        <f t="shared" ca="1" si="123"/>
        <v>0.22205127885471757</v>
      </c>
      <c r="R477" s="3">
        <f ca="1">IF(N477&gt;'Power Curve'!$C$37,0,INDEX(Ci,$P477,1)*POWER(1-Q477,3)+INDEX(Ci,$P477,2)*3*Q477*POWER(1-Q477,2)+INDEX(Ci,$P477,3)*3*POWER(Q477,2)*(1-Q477)+INDEX(Ci,$P477,4)*POWER(Q477,3))</f>
        <v>1959.2800030552926</v>
      </c>
      <c r="S477" s="3">
        <f t="shared" si="124"/>
        <v>1948.4599761962891</v>
      </c>
      <c r="T477" s="3">
        <f t="shared" ca="1" si="125"/>
        <v>10.820026859003519</v>
      </c>
      <c r="U477" s="3">
        <f t="shared" ca="1" si="133"/>
        <v>10.820026859003519</v>
      </c>
      <c r="W477" s="34">
        <f t="shared" si="126"/>
        <v>13</v>
      </c>
      <c r="X477" s="73" t="b">
        <f>COUNTIF('Power Curve'!$D$2:$D$31,W477)&gt;0</f>
        <v>1</v>
      </c>
      <c r="Y477" s="73" t="b">
        <f t="shared" si="127"/>
        <v>0</v>
      </c>
      <c r="Z477" s="73" t="b">
        <f t="shared" si="134"/>
        <v>1</v>
      </c>
      <c r="AA477" s="34" t="str">
        <f t="shared" si="128"/>
        <v>Inner</v>
      </c>
      <c r="AB477" s="35" t="str">
        <f t="shared" si="135"/>
        <v>1.4-1.5</v>
      </c>
      <c r="AC477" s="36" t="str">
        <f t="shared" si="129"/>
        <v>14-15</v>
      </c>
      <c r="AD477" s="36" t="str">
        <f t="shared" si="130"/>
        <v>Dec</v>
      </c>
      <c r="AE477" s="35" t="str">
        <f t="shared" si="131"/>
        <v>275-285</v>
      </c>
      <c r="AF477" s="36" t="str">
        <f t="shared" si="132"/>
        <v>Inner-TI</v>
      </c>
    </row>
    <row r="478" spans="5:32" x14ac:dyDescent="0.3">
      <c r="E478" s="12">
        <v>40904.604166666664</v>
      </c>
      <c r="F478" s="16">
        <v>13.7</v>
      </c>
      <c r="G478" s="16">
        <v>1966.2199859619141</v>
      </c>
      <c r="H478" s="29">
        <v>1.1918965561353538</v>
      </c>
      <c r="I478" s="26">
        <v>271.39999999999998</v>
      </c>
      <c r="J478" s="30">
        <v>0.11167883211678833</v>
      </c>
      <c r="K478" s="31">
        <v>0.16036262436946067</v>
      </c>
      <c r="L478" s="108">
        <f ca="1">REWS!R478</f>
        <v>13.586144074085004</v>
      </c>
      <c r="M478" s="22">
        <f t="shared" si="119"/>
        <v>13.575465359688058</v>
      </c>
      <c r="N478" s="22">
        <f t="shared" ca="1" si="120"/>
        <v>13.46264439777169</v>
      </c>
      <c r="O478" s="22">
        <f t="shared" si="121"/>
        <v>1.4561819090456438</v>
      </c>
      <c r="P478" s="81">
        <f t="shared" ca="1" si="122"/>
        <v>14</v>
      </c>
      <c r="Q478" s="22">
        <f t="shared" ca="1" si="123"/>
        <v>0.49053818536909066</v>
      </c>
      <c r="R478" s="3">
        <f ca="1">IF(N478&gt;'Power Curve'!$C$37,0,INDEX(Ci,$P478,1)*POWER(1-Q478,3)+INDEX(Ci,$P478,2)*3*Q478*POWER(1-Q478,2)+INDEX(Ci,$P478,3)*3*POWER(Q478,2)*(1-Q478)+INDEX(Ci,$P478,4)*POWER(Q478,3))</f>
        <v>1966.3259296715851</v>
      </c>
      <c r="S478" s="3">
        <f t="shared" si="124"/>
        <v>1966.2199859619141</v>
      </c>
      <c r="T478" s="3">
        <f t="shared" ca="1" si="125"/>
        <v>0.10594370967100986</v>
      </c>
      <c r="U478" s="3">
        <f t="shared" ca="1" si="133"/>
        <v>0.10594370967100986</v>
      </c>
      <c r="W478" s="34">
        <f t="shared" si="126"/>
        <v>14</v>
      </c>
      <c r="X478" s="73" t="b">
        <f>COUNTIF('Power Curve'!$D$2:$D$31,W478)&gt;0</f>
        <v>1</v>
      </c>
      <c r="Y478" s="73" t="b">
        <f t="shared" si="127"/>
        <v>0</v>
      </c>
      <c r="Z478" s="73" t="b">
        <f t="shared" si="134"/>
        <v>1</v>
      </c>
      <c r="AA478" s="34" t="str">
        <f t="shared" si="128"/>
        <v>Inner</v>
      </c>
      <c r="AB478" s="35" t="str">
        <f t="shared" si="135"/>
        <v>1.4-1.5</v>
      </c>
      <c r="AC478" s="36" t="str">
        <f t="shared" si="129"/>
        <v>14-15</v>
      </c>
      <c r="AD478" s="36" t="str">
        <f t="shared" si="130"/>
        <v>Dec</v>
      </c>
      <c r="AE478" s="35" t="str">
        <f t="shared" si="131"/>
        <v>265-275</v>
      </c>
      <c r="AF478" s="36" t="str">
        <f t="shared" si="132"/>
        <v>Inner-TI</v>
      </c>
    </row>
    <row r="479" spans="5:32" x14ac:dyDescent="0.3">
      <c r="E479" s="12">
        <v>40904.611111111109</v>
      </c>
      <c r="F479" s="16">
        <v>12.43</v>
      </c>
      <c r="G479" s="16">
        <v>1975.190002441406</v>
      </c>
      <c r="H479" s="29">
        <v>1.1923227336220759</v>
      </c>
      <c r="I479" s="26">
        <v>270.3</v>
      </c>
      <c r="J479" s="30">
        <v>0.13596138374899436</v>
      </c>
      <c r="K479" s="31">
        <v>0.17627676277598625</v>
      </c>
      <c r="L479" s="108">
        <f ca="1">REWS!R479</f>
        <v>12.434145956321768</v>
      </c>
      <c r="M479" s="22">
        <f t="shared" si="119"/>
        <v>12.318477670328335</v>
      </c>
      <c r="N479" s="22">
        <f t="shared" ca="1" si="120"/>
        <v>12.322586429006682</v>
      </c>
      <c r="O479" s="22">
        <f t="shared" si="121"/>
        <v>1.2619104096550795</v>
      </c>
      <c r="P479" s="81">
        <f t="shared" ca="1" si="122"/>
        <v>13</v>
      </c>
      <c r="Q479" s="22">
        <f t="shared" ca="1" si="123"/>
        <v>0.31303120104297516</v>
      </c>
      <c r="R479" s="3">
        <f ca="1">IF(N479&gt;'Power Curve'!$C$37,0,INDEX(Ci,$P479,1)*POWER(1-Q479,3)+INDEX(Ci,$P479,2)*3*Q479*POWER(1-Q479,2)+INDEX(Ci,$P479,3)*3*POWER(Q479,2)*(1-Q479)+INDEX(Ci,$P479,4)*POWER(Q479,3))</f>
        <v>1932.0049554140473</v>
      </c>
      <c r="S479" s="3">
        <f t="shared" si="124"/>
        <v>1975.190002441406</v>
      </c>
      <c r="T479" s="3">
        <f t="shared" ca="1" si="125"/>
        <v>-43.185047027358678</v>
      </c>
      <c r="U479" s="3">
        <f t="shared" ca="1" si="133"/>
        <v>43.185047027358678</v>
      </c>
      <c r="W479" s="34">
        <f t="shared" si="126"/>
        <v>12</v>
      </c>
      <c r="X479" s="73" t="b">
        <f>COUNTIF('Power Curve'!$D$2:$D$31,W479)&gt;0</f>
        <v>1</v>
      </c>
      <c r="Y479" s="73" t="b">
        <f t="shared" si="127"/>
        <v>0</v>
      </c>
      <c r="Z479" s="73" t="b">
        <f t="shared" si="134"/>
        <v>1</v>
      </c>
      <c r="AA479" s="34" t="str">
        <f t="shared" si="128"/>
        <v>Inner</v>
      </c>
      <c r="AB479" s="35" t="str">
        <f t="shared" si="135"/>
        <v>1.2-1.3</v>
      </c>
      <c r="AC479" s="36" t="str">
        <f t="shared" si="129"/>
        <v>14-15</v>
      </c>
      <c r="AD479" s="36" t="str">
        <f t="shared" si="130"/>
        <v>Dec</v>
      </c>
      <c r="AE479" s="35" t="str">
        <f t="shared" si="131"/>
        <v>265-275</v>
      </c>
      <c r="AF479" s="36" t="str">
        <f t="shared" si="132"/>
        <v>Inner-TI</v>
      </c>
    </row>
    <row r="480" spans="5:32" x14ac:dyDescent="0.3">
      <c r="E480" s="12">
        <v>40904.618055555555</v>
      </c>
      <c r="F480" s="16">
        <v>14.4</v>
      </c>
      <c r="G480" s="16">
        <v>1967.8199615478541</v>
      </c>
      <c r="H480" s="29">
        <v>1.1924557843720256</v>
      </c>
      <c r="I480" s="26">
        <v>274.39999999999998</v>
      </c>
      <c r="J480" s="30">
        <v>0.11319444444444443</v>
      </c>
      <c r="K480" s="31">
        <v>0.14957115614147581</v>
      </c>
      <c r="L480" s="108">
        <f ca="1">REWS!R480</f>
        <v>14.421649798329627</v>
      </c>
      <c r="M480" s="22">
        <f t="shared" si="119"/>
        <v>14.271333576120224</v>
      </c>
      <c r="N480" s="22">
        <f t="shared" ca="1" si="120"/>
        <v>14.292789929857573</v>
      </c>
      <c r="O480" s="22">
        <f t="shared" si="121"/>
        <v>1.5637305850819032</v>
      </c>
      <c r="P480" s="81">
        <f t="shared" ca="1" si="122"/>
        <v>15</v>
      </c>
      <c r="Q480" s="22">
        <f t="shared" ca="1" si="123"/>
        <v>0.32399723348444137</v>
      </c>
      <c r="R480" s="3">
        <f ca="1">IF(N480&gt;'Power Curve'!$C$37,0,INDEX(Ci,$P480,1)*POWER(1-Q480,3)+INDEX(Ci,$P480,2)*3*Q480*POWER(1-Q480,2)+INDEX(Ci,$P480,3)*3*POWER(Q480,2)*(1-Q480)+INDEX(Ci,$P480,4)*POWER(Q480,3))</f>
        <v>1976.6789183193969</v>
      </c>
      <c r="S480" s="3">
        <f t="shared" si="124"/>
        <v>1967.8199615478541</v>
      </c>
      <c r="T480" s="3">
        <f t="shared" ca="1" si="125"/>
        <v>8.8589567715428075</v>
      </c>
      <c r="U480" s="3">
        <f t="shared" ca="1" si="133"/>
        <v>8.8589567715428075</v>
      </c>
      <c r="W480" s="34">
        <f t="shared" si="126"/>
        <v>14</v>
      </c>
      <c r="X480" s="73" t="b">
        <f>COUNTIF('Power Curve'!$D$2:$D$31,W480)&gt;0</f>
        <v>1</v>
      </c>
      <c r="Y480" s="73" t="b">
        <f t="shared" si="127"/>
        <v>0</v>
      </c>
      <c r="Z480" s="73" t="b">
        <f t="shared" si="134"/>
        <v>1</v>
      </c>
      <c r="AA480" s="34" t="str">
        <f t="shared" si="128"/>
        <v>Inner</v>
      </c>
      <c r="AB480" s="35" t="str">
        <f t="shared" si="135"/>
        <v>1.5-1.6</v>
      </c>
      <c r="AC480" s="36" t="str">
        <f t="shared" si="129"/>
        <v>14-15</v>
      </c>
      <c r="AD480" s="36" t="str">
        <f t="shared" si="130"/>
        <v>Dec</v>
      </c>
      <c r="AE480" s="35" t="str">
        <f t="shared" si="131"/>
        <v>265-275</v>
      </c>
      <c r="AF480" s="36" t="str">
        <f t="shared" si="132"/>
        <v>Inner-TI</v>
      </c>
    </row>
    <row r="481" spans="5:32" x14ac:dyDescent="0.3">
      <c r="E481" s="12">
        <v>40904.625</v>
      </c>
      <c r="F481" s="16">
        <v>13.2</v>
      </c>
      <c r="G481" s="16">
        <v>1971.940017700193</v>
      </c>
      <c r="H481" s="29">
        <v>1.1926466463451462</v>
      </c>
      <c r="I481" s="26">
        <v>272</v>
      </c>
      <c r="J481" s="30">
        <v>0.12727272727272729</v>
      </c>
      <c r="K481" s="31">
        <v>0.14337622462350177</v>
      </c>
      <c r="L481" s="108">
        <f ca="1">REWS!R481</f>
        <v>13.294700029970489</v>
      </c>
      <c r="M481" s="22">
        <f t="shared" si="119"/>
        <v>13.082753703016778</v>
      </c>
      <c r="N481" s="22">
        <f t="shared" ca="1" si="120"/>
        <v>13.176612579363157</v>
      </c>
      <c r="O481" s="22">
        <f t="shared" si="121"/>
        <v>1.3800317342117951</v>
      </c>
      <c r="P481" s="81">
        <f t="shared" ca="1" si="122"/>
        <v>14</v>
      </c>
      <c r="Q481" s="22">
        <f t="shared" ca="1" si="123"/>
        <v>0.19375269077253715</v>
      </c>
      <c r="R481" s="3">
        <f ca="1">IF(N481&gt;'Power Curve'!$C$37,0,INDEX(Ci,$P481,1)*POWER(1-Q481,3)+INDEX(Ci,$P481,2)*3*Q481*POWER(1-Q481,2)+INDEX(Ci,$P481,3)*3*POWER(Q481,2)*(1-Q481)+INDEX(Ci,$P481,4)*POWER(Q481,3))</f>
        <v>1958.5004341562576</v>
      </c>
      <c r="S481" s="3">
        <f t="shared" si="124"/>
        <v>1971.940017700193</v>
      </c>
      <c r="T481" s="3">
        <f t="shared" ca="1" si="125"/>
        <v>-13.439583543935441</v>
      </c>
      <c r="U481" s="3">
        <f t="shared" ca="1" si="133"/>
        <v>13.439583543935441</v>
      </c>
      <c r="W481" s="34">
        <f t="shared" si="126"/>
        <v>13</v>
      </c>
      <c r="X481" s="73" t="b">
        <f>COUNTIF('Power Curve'!$D$2:$D$31,W481)&gt;0</f>
        <v>1</v>
      </c>
      <c r="Y481" s="73" t="b">
        <f t="shared" si="127"/>
        <v>0</v>
      </c>
      <c r="Z481" s="73" t="b">
        <f t="shared" si="134"/>
        <v>1</v>
      </c>
      <c r="AA481" s="34" t="str">
        <f t="shared" si="128"/>
        <v>Inner</v>
      </c>
      <c r="AB481" s="35" t="str">
        <f t="shared" si="135"/>
        <v>1.3-1.4</v>
      </c>
      <c r="AC481" s="36" t="str">
        <f t="shared" si="129"/>
        <v>15-16</v>
      </c>
      <c r="AD481" s="36" t="str">
        <f t="shared" si="130"/>
        <v>Dec</v>
      </c>
      <c r="AE481" s="35" t="str">
        <f t="shared" si="131"/>
        <v>265-275</v>
      </c>
      <c r="AF481" s="36" t="str">
        <f t="shared" si="132"/>
        <v>Inner-TI</v>
      </c>
    </row>
    <row r="482" spans="5:32" x14ac:dyDescent="0.3">
      <c r="E482" s="12">
        <v>40904.631944444445</v>
      </c>
      <c r="F482" s="16">
        <v>16.29</v>
      </c>
      <c r="G482" s="16">
        <v>1980.3000183105439</v>
      </c>
      <c r="H482" s="29">
        <v>1.1931214901348102</v>
      </c>
      <c r="I482" s="26">
        <v>274.89999999999998</v>
      </c>
      <c r="J482" s="30">
        <v>0.12768569674647023</v>
      </c>
      <c r="K482" s="31">
        <v>0.15063910137092942</v>
      </c>
      <c r="L482" s="108">
        <f ca="1">REWS!R482</f>
        <v>16.294082745424909</v>
      </c>
      <c r="M482" s="22">
        <f t="shared" si="119"/>
        <v>16.147449839612346</v>
      </c>
      <c r="N482" s="22">
        <f t="shared" ca="1" si="120"/>
        <v>16.151496857841728</v>
      </c>
      <c r="O482" s="22">
        <f t="shared" si="121"/>
        <v>1.8536904014149436</v>
      </c>
      <c r="P482" s="81">
        <f t="shared" ca="1" si="122"/>
        <v>17</v>
      </c>
      <c r="Q482" s="22">
        <f t="shared" ca="1" si="123"/>
        <v>0.15527979785950558</v>
      </c>
      <c r="R482" s="3">
        <f ca="1">IF(N482&gt;'Power Curve'!$C$37,0,INDEX(Ci,$P482,1)*POWER(1-Q482,3)+INDEX(Ci,$P482,2)*3*Q482*POWER(1-Q482,2)+INDEX(Ci,$P482,3)*3*POWER(Q482,2)*(1-Q482)+INDEX(Ci,$P482,4)*POWER(Q482,3))</f>
        <v>1982.9169440378478</v>
      </c>
      <c r="S482" s="3">
        <f t="shared" si="124"/>
        <v>1980.3000183105439</v>
      </c>
      <c r="T482" s="3">
        <f t="shared" ca="1" si="125"/>
        <v>2.6169257273038511</v>
      </c>
      <c r="U482" s="3">
        <f t="shared" ca="1" si="133"/>
        <v>2.6169257273038511</v>
      </c>
      <c r="W482" s="34">
        <f t="shared" si="126"/>
        <v>16</v>
      </c>
      <c r="X482" s="73" t="b">
        <f>COUNTIF('Power Curve'!$D$2:$D$31,W482)&gt;0</f>
        <v>1</v>
      </c>
      <c r="Y482" s="73" t="b">
        <f t="shared" si="127"/>
        <v>0</v>
      </c>
      <c r="Z482" s="73" t="b">
        <f t="shared" si="134"/>
        <v>1</v>
      </c>
      <c r="AA482" s="34" t="str">
        <f t="shared" si="128"/>
        <v>Inner</v>
      </c>
      <c r="AB482" s="35" t="str">
        <f t="shared" si="135"/>
        <v>1.8-1.9</v>
      </c>
      <c r="AC482" s="36" t="str">
        <f t="shared" si="129"/>
        <v>15-16</v>
      </c>
      <c r="AD482" s="36" t="str">
        <f t="shared" si="130"/>
        <v>Dec</v>
      </c>
      <c r="AE482" s="35" t="str">
        <f t="shared" si="131"/>
        <v>265-275</v>
      </c>
      <c r="AF482" s="36" t="str">
        <f t="shared" si="132"/>
        <v>Inner-TI</v>
      </c>
    </row>
    <row r="483" spans="5:32" x14ac:dyDescent="0.3">
      <c r="E483" s="12">
        <v>40904.638888888891</v>
      </c>
      <c r="F483" s="16">
        <v>15.14</v>
      </c>
      <c r="G483" s="16">
        <v>1985.55004882813</v>
      </c>
      <c r="H483" s="29">
        <v>1.1948686656604153</v>
      </c>
      <c r="I483" s="26">
        <v>274.39999999999998</v>
      </c>
      <c r="J483" s="30">
        <v>0.14927344782034344</v>
      </c>
      <c r="K483" s="31">
        <v>0.15727868417285285</v>
      </c>
      <c r="L483" s="108">
        <f ca="1">REWS!R483</f>
        <v>15.07371862151933</v>
      </c>
      <c r="M483" s="22">
        <f t="shared" si="119"/>
        <v>15.014835195543577</v>
      </c>
      <c r="N483" s="22">
        <f t="shared" ca="1" si="120"/>
        <v>14.94910177583283</v>
      </c>
      <c r="O483" s="22">
        <f t="shared" si="121"/>
        <v>1.6786411571005218</v>
      </c>
      <c r="P483" s="81">
        <f t="shared" ca="1" si="122"/>
        <v>15</v>
      </c>
      <c r="Q483" s="22">
        <f t="shared" ca="1" si="123"/>
        <v>0.95099801619442803</v>
      </c>
      <c r="R483" s="3">
        <f ca="1">IF(N483&gt;'Power Curve'!$C$37,0,INDEX(Ci,$P483,1)*POWER(1-Q483,3)+INDEX(Ci,$P483,2)*3*Q483*POWER(1-Q483,2)+INDEX(Ci,$P483,3)*3*POWER(Q483,2)*(1-Q483)+INDEX(Ci,$P483,4)*POWER(Q483,3))</f>
        <v>1978.8684391019717</v>
      </c>
      <c r="S483" s="3">
        <f t="shared" si="124"/>
        <v>1985.55004882813</v>
      </c>
      <c r="T483" s="3">
        <f t="shared" ca="1" si="125"/>
        <v>-6.6816097261582854</v>
      </c>
      <c r="U483" s="3">
        <f t="shared" ca="1" si="133"/>
        <v>6.6816097261582854</v>
      </c>
      <c r="W483" s="34">
        <f t="shared" si="126"/>
        <v>15</v>
      </c>
      <c r="X483" s="73" t="b">
        <f>COUNTIF('Power Curve'!$D$2:$D$31,W483)&gt;0</f>
        <v>1</v>
      </c>
      <c r="Y483" s="73" t="b">
        <f t="shared" si="127"/>
        <v>0</v>
      </c>
      <c r="Z483" s="73" t="b">
        <f t="shared" si="134"/>
        <v>1</v>
      </c>
      <c r="AA483" s="34" t="str">
        <f t="shared" si="128"/>
        <v>Outer</v>
      </c>
      <c r="AB483" s="35" t="str">
        <f t="shared" si="135"/>
        <v>1.6-1.7</v>
      </c>
      <c r="AC483" s="36" t="str">
        <f t="shared" si="129"/>
        <v>15-16</v>
      </c>
      <c r="AD483" s="36" t="str">
        <f t="shared" si="130"/>
        <v>Dec</v>
      </c>
      <c r="AE483" s="35" t="str">
        <f t="shared" si="131"/>
        <v>265-275</v>
      </c>
      <c r="AF483" s="36" t="str">
        <f t="shared" si="132"/>
        <v>HWS-HTI</v>
      </c>
    </row>
    <row r="484" spans="5:32" x14ac:dyDescent="0.3">
      <c r="E484" s="12">
        <v>40904.645833333336</v>
      </c>
      <c r="F484" s="16">
        <v>15.44</v>
      </c>
      <c r="G484" s="16">
        <v>1983.8600158691411</v>
      </c>
      <c r="H484" s="29">
        <v>1.1955495699653333</v>
      </c>
      <c r="I484" s="26">
        <v>274.2</v>
      </c>
      <c r="J484" s="30">
        <v>0.13924870466321243</v>
      </c>
      <c r="K484" s="31">
        <v>8.7836865309911083E-2</v>
      </c>
      <c r="L484" s="108">
        <f ca="1">REWS!R484</f>
        <v>15.388012397838816</v>
      </c>
      <c r="M484" s="22">
        <f t="shared" si="119"/>
        <v>15.315263112884489</v>
      </c>
      <c r="N484" s="22">
        <f t="shared" ca="1" si="120"/>
        <v>15.263695508887956</v>
      </c>
      <c r="O484" s="22">
        <f t="shared" si="121"/>
        <v>1.7250732601789003</v>
      </c>
      <c r="P484" s="81">
        <f t="shared" ca="1" si="122"/>
        <v>16</v>
      </c>
      <c r="Q484" s="22">
        <f t="shared" ca="1" si="123"/>
        <v>0.26394981300416293</v>
      </c>
      <c r="R484" s="3">
        <f ca="1">IF(N484&gt;'Power Curve'!$C$37,0,INDEX(Ci,$P484,1)*POWER(1-Q484,3)+INDEX(Ci,$P484,2)*3*Q484*POWER(1-Q484,2)+INDEX(Ci,$P484,3)*3*POWER(Q484,2)*(1-Q484)+INDEX(Ci,$P484,4)*POWER(Q484,3))</f>
        <v>1979.9937431656938</v>
      </c>
      <c r="S484" s="3">
        <f t="shared" si="124"/>
        <v>1983.8600158691411</v>
      </c>
      <c r="T484" s="3">
        <f t="shared" ca="1" si="125"/>
        <v>-3.8662727034472937</v>
      </c>
      <c r="U484" s="3">
        <f t="shared" ca="1" si="133"/>
        <v>3.8662727034472937</v>
      </c>
      <c r="W484" s="34">
        <f t="shared" si="126"/>
        <v>15</v>
      </c>
      <c r="X484" s="73" t="b">
        <f>COUNTIF('Power Curve'!$D$2:$D$31,W484)&gt;0</f>
        <v>1</v>
      </c>
      <c r="Y484" s="73" t="b">
        <f t="shared" si="127"/>
        <v>0</v>
      </c>
      <c r="Z484" s="73" t="b">
        <f t="shared" si="134"/>
        <v>1</v>
      </c>
      <c r="AA484" s="34" t="str">
        <f t="shared" si="128"/>
        <v>Outer</v>
      </c>
      <c r="AB484" s="35" t="str">
        <f t="shared" si="135"/>
        <v>1.7-1.8</v>
      </c>
      <c r="AC484" s="36" t="str">
        <f t="shared" si="129"/>
        <v>15-16</v>
      </c>
      <c r="AD484" s="36" t="str">
        <f t="shared" si="130"/>
        <v>Dec</v>
      </c>
      <c r="AE484" s="35" t="str">
        <f t="shared" si="131"/>
        <v>265-275</v>
      </c>
      <c r="AF484" s="36" t="str">
        <f t="shared" si="132"/>
        <v>Inner-TI</v>
      </c>
    </row>
    <row r="485" spans="5:32" x14ac:dyDescent="0.3">
      <c r="E485" s="12">
        <v>40904.652777777781</v>
      </c>
      <c r="F485" s="16">
        <v>15</v>
      </c>
      <c r="G485" s="16">
        <v>1986.2099914550811</v>
      </c>
      <c r="H485" s="29">
        <v>1.1956513539231737</v>
      </c>
      <c r="I485" s="26">
        <v>269.89999999999998</v>
      </c>
      <c r="J485" s="30">
        <v>0.14133333333333334</v>
      </c>
      <c r="K485" s="31">
        <v>0.17725356875511256</v>
      </c>
      <c r="L485" s="108">
        <f ca="1">REWS!R485</f>
        <v>14.912125183031073</v>
      </c>
      <c r="M485" s="22">
        <f t="shared" si="119"/>
        <v>14.879240018589842</v>
      </c>
      <c r="N485" s="22">
        <f t="shared" ca="1" si="120"/>
        <v>14.79207265237182</v>
      </c>
      <c r="O485" s="22">
        <f t="shared" si="121"/>
        <v>1.65768448540046</v>
      </c>
      <c r="P485" s="81">
        <f t="shared" ca="1" si="122"/>
        <v>15</v>
      </c>
      <c r="Q485" s="22">
        <f t="shared" ca="1" si="123"/>
        <v>0.80098185555053147</v>
      </c>
      <c r="R485" s="3">
        <f ca="1">IF(N485&gt;'Power Curve'!$C$37,0,INDEX(Ci,$P485,1)*POWER(1-Q485,3)+INDEX(Ci,$P485,2)*3*Q485*POWER(1-Q485,2)+INDEX(Ci,$P485,3)*3*POWER(Q485,2)*(1-Q485)+INDEX(Ci,$P485,4)*POWER(Q485,3))</f>
        <v>1978.3573269832614</v>
      </c>
      <c r="S485" s="3">
        <f t="shared" si="124"/>
        <v>1986.2099914550811</v>
      </c>
      <c r="T485" s="3">
        <f t="shared" ca="1" si="125"/>
        <v>-7.8526644718197076</v>
      </c>
      <c r="U485" s="3">
        <f t="shared" ca="1" si="133"/>
        <v>7.8526644718197076</v>
      </c>
      <c r="W485" s="34">
        <f t="shared" si="126"/>
        <v>15</v>
      </c>
      <c r="X485" s="73" t="b">
        <f>COUNTIF('Power Curve'!$D$2:$D$31,W485)&gt;0</f>
        <v>1</v>
      </c>
      <c r="Y485" s="73" t="b">
        <f t="shared" si="127"/>
        <v>0</v>
      </c>
      <c r="Z485" s="73" t="b">
        <f t="shared" si="134"/>
        <v>1</v>
      </c>
      <c r="AA485" s="34" t="str">
        <f t="shared" si="128"/>
        <v>Outer</v>
      </c>
      <c r="AB485" s="35" t="str">
        <f t="shared" si="135"/>
        <v>1.6-1.7</v>
      </c>
      <c r="AC485" s="36" t="str">
        <f t="shared" si="129"/>
        <v>15-16</v>
      </c>
      <c r="AD485" s="36" t="str">
        <f t="shared" si="130"/>
        <v>Dec</v>
      </c>
      <c r="AE485" s="35" t="str">
        <f t="shared" si="131"/>
        <v>265-275</v>
      </c>
      <c r="AF485" s="36" t="str">
        <f t="shared" si="132"/>
        <v>HWS-HTI</v>
      </c>
    </row>
    <row r="486" spans="5:32" x14ac:dyDescent="0.3">
      <c r="E486" s="12">
        <v>40904.659722222219</v>
      </c>
      <c r="F486" s="16">
        <v>14.48</v>
      </c>
      <c r="G486" s="16">
        <v>1985.739974975588</v>
      </c>
      <c r="H486" s="29">
        <v>1.1955749154084956</v>
      </c>
      <c r="I486" s="26">
        <v>270.5</v>
      </c>
      <c r="J486" s="30">
        <v>0.11671270718232044</v>
      </c>
      <c r="K486" s="31">
        <v>0.16848332057700374</v>
      </c>
      <c r="L486" s="108">
        <f ca="1">REWS!R486</f>
        <v>14.460705313735161</v>
      </c>
      <c r="M486" s="22">
        <f t="shared" si="119"/>
        <v>14.363120271376481</v>
      </c>
      <c r="N486" s="22">
        <f t="shared" ca="1" si="120"/>
        <v>14.343981328046345</v>
      </c>
      <c r="O486" s="22">
        <f t="shared" si="121"/>
        <v>1.5779165147154868</v>
      </c>
      <c r="P486" s="81">
        <f t="shared" ca="1" si="122"/>
        <v>15</v>
      </c>
      <c r="Q486" s="22">
        <f t="shared" ca="1" si="123"/>
        <v>0.37290241008487818</v>
      </c>
      <c r="R486" s="3">
        <f ca="1">IF(N486&gt;'Power Curve'!$C$37,0,INDEX(Ci,$P486,1)*POWER(1-Q486,3)+INDEX(Ci,$P486,2)*3*Q486*POWER(1-Q486,2)+INDEX(Ci,$P486,3)*3*POWER(Q486,2)*(1-Q486)+INDEX(Ci,$P486,4)*POWER(Q486,3))</f>
        <v>1976.8864676697681</v>
      </c>
      <c r="S486" s="3">
        <f t="shared" si="124"/>
        <v>1985.739974975588</v>
      </c>
      <c r="T486" s="3">
        <f t="shared" ca="1" si="125"/>
        <v>-8.8535073058199032</v>
      </c>
      <c r="U486" s="3">
        <f t="shared" ca="1" si="133"/>
        <v>8.8535073058199032</v>
      </c>
      <c r="W486" s="34">
        <f t="shared" si="126"/>
        <v>14</v>
      </c>
      <c r="X486" s="73" t="b">
        <f>COUNTIF('Power Curve'!$D$2:$D$31,W486)&gt;0</f>
        <v>1</v>
      </c>
      <c r="Y486" s="73" t="b">
        <f t="shared" si="127"/>
        <v>0</v>
      </c>
      <c r="Z486" s="73" t="b">
        <f t="shared" si="134"/>
        <v>1</v>
      </c>
      <c r="AA486" s="34" t="str">
        <f t="shared" si="128"/>
        <v>Inner</v>
      </c>
      <c r="AB486" s="35" t="str">
        <f t="shared" si="135"/>
        <v>1.5-1.6</v>
      </c>
      <c r="AC486" s="36" t="str">
        <f t="shared" si="129"/>
        <v>15-16</v>
      </c>
      <c r="AD486" s="36" t="str">
        <f t="shared" si="130"/>
        <v>Dec</v>
      </c>
      <c r="AE486" s="35" t="str">
        <f t="shared" si="131"/>
        <v>265-275</v>
      </c>
      <c r="AF486" s="36" t="str">
        <f t="shared" si="132"/>
        <v>Inner-TI</v>
      </c>
    </row>
    <row r="487" spans="5:32" x14ac:dyDescent="0.3">
      <c r="E487" s="12">
        <v>40904.666666666664</v>
      </c>
      <c r="F487" s="16">
        <v>13.31</v>
      </c>
      <c r="G487" s="16">
        <v>1960.190048217778</v>
      </c>
      <c r="H487" s="29">
        <v>1.1958228651808547</v>
      </c>
      <c r="I487" s="26">
        <v>268.7</v>
      </c>
      <c r="J487" s="30">
        <v>0.11194590533433509</v>
      </c>
      <c r="K487" s="31">
        <v>0.16172958982428737</v>
      </c>
      <c r="L487" s="108">
        <f ca="1">REWS!R487</f>
        <v>13.340549537526789</v>
      </c>
      <c r="M487" s="22">
        <f t="shared" si="119"/>
        <v>13.203476910905147</v>
      </c>
      <c r="N487" s="22">
        <f t="shared" ca="1" si="120"/>
        <v>13.233781953232253</v>
      </c>
      <c r="O487" s="22">
        <f t="shared" si="121"/>
        <v>1.3986898951518265</v>
      </c>
      <c r="P487" s="81">
        <f t="shared" ca="1" si="122"/>
        <v>14</v>
      </c>
      <c r="Q487" s="22">
        <f t="shared" ca="1" si="123"/>
        <v>0.25307140920714566</v>
      </c>
      <c r="R487" s="3">
        <f ca="1">IF(N487&gt;'Power Curve'!$C$37,0,INDEX(Ci,$P487,1)*POWER(1-Q487,3)+INDEX(Ci,$P487,2)*3*Q487*POWER(1-Q487,2)+INDEX(Ci,$P487,3)*3*POWER(Q487,2)*(1-Q487)+INDEX(Ci,$P487,4)*POWER(Q487,3))</f>
        <v>1960.1307041904695</v>
      </c>
      <c r="S487" s="3">
        <f t="shared" si="124"/>
        <v>1960.190048217778</v>
      </c>
      <c r="T487" s="3">
        <f t="shared" ca="1" si="125"/>
        <v>-5.9344027308497971E-2</v>
      </c>
      <c r="U487" s="3">
        <f t="shared" ca="1" si="133"/>
        <v>5.9344027308497971E-2</v>
      </c>
      <c r="W487" s="34">
        <f t="shared" si="126"/>
        <v>13</v>
      </c>
      <c r="X487" s="73" t="b">
        <f>COUNTIF('Power Curve'!$D$2:$D$31,W487)&gt;0</f>
        <v>1</v>
      </c>
      <c r="Y487" s="73" t="b">
        <f t="shared" si="127"/>
        <v>0</v>
      </c>
      <c r="Z487" s="73" t="b">
        <f t="shared" si="134"/>
        <v>1</v>
      </c>
      <c r="AA487" s="34" t="str">
        <f t="shared" si="128"/>
        <v>Inner</v>
      </c>
      <c r="AB487" s="35" t="str">
        <f t="shared" si="135"/>
        <v>1.3-1.4</v>
      </c>
      <c r="AC487" s="36" t="str">
        <f t="shared" si="129"/>
        <v>16-17</v>
      </c>
      <c r="AD487" s="36" t="str">
        <f t="shared" si="130"/>
        <v>Dec</v>
      </c>
      <c r="AE487" s="35" t="str">
        <f t="shared" si="131"/>
        <v>265-275</v>
      </c>
      <c r="AF487" s="36" t="str">
        <f t="shared" si="132"/>
        <v>Inner-TI</v>
      </c>
    </row>
    <row r="488" spans="5:32" x14ac:dyDescent="0.3">
      <c r="E488" s="12">
        <v>40904.673611111109</v>
      </c>
      <c r="F488" s="16">
        <v>13.78</v>
      </c>
      <c r="G488" s="16">
        <v>1986.530014038088</v>
      </c>
      <c r="H488" s="29">
        <v>1.1957019071035824</v>
      </c>
      <c r="I488" s="26">
        <v>266.60000000000002</v>
      </c>
      <c r="J488" s="30">
        <v>0.102322206095791</v>
      </c>
      <c r="K488" s="31">
        <v>0.21123271111035921</v>
      </c>
      <c r="L488" s="108">
        <f ca="1">REWS!R488</f>
        <v>13.738186753601097</v>
      </c>
      <c r="M488" s="22">
        <f t="shared" si="119"/>
        <v>13.669254474308547</v>
      </c>
      <c r="N488" s="22">
        <f t="shared" ca="1" si="120"/>
        <v>13.627777267819173</v>
      </c>
      <c r="O488" s="22">
        <f t="shared" si="121"/>
        <v>1.4706773190469278</v>
      </c>
      <c r="P488" s="81">
        <f t="shared" ca="1" si="122"/>
        <v>14</v>
      </c>
      <c r="Q488" s="22">
        <f t="shared" ca="1" si="123"/>
        <v>0.66187940462181027</v>
      </c>
      <c r="R488" s="3">
        <f ca="1">IF(N488&gt;'Power Curve'!$C$37,0,INDEX(Ci,$P488,1)*POWER(1-Q488,3)+INDEX(Ci,$P488,2)*3*Q488*POWER(1-Q488,2)+INDEX(Ci,$P488,3)*3*POWER(Q488,2)*(1-Q488)+INDEX(Ci,$P488,4)*POWER(Q488,3))</f>
        <v>1970.1480173139287</v>
      </c>
      <c r="S488" s="3">
        <f t="shared" si="124"/>
        <v>1986.530014038088</v>
      </c>
      <c r="T488" s="3">
        <f t="shared" ca="1" si="125"/>
        <v>-16.381996724159308</v>
      </c>
      <c r="U488" s="3">
        <f t="shared" ca="1" si="133"/>
        <v>16.381996724159308</v>
      </c>
      <c r="W488" s="34">
        <f t="shared" si="126"/>
        <v>14</v>
      </c>
      <c r="X488" s="73" t="b">
        <f>COUNTIF('Power Curve'!$D$2:$D$31,W488)&gt;0</f>
        <v>1</v>
      </c>
      <c r="Y488" s="73" t="b">
        <f t="shared" si="127"/>
        <v>0</v>
      </c>
      <c r="Z488" s="73" t="b">
        <f t="shared" si="134"/>
        <v>1</v>
      </c>
      <c r="AA488" s="34" t="str">
        <f t="shared" si="128"/>
        <v>Inner</v>
      </c>
      <c r="AB488" s="35" t="str">
        <f t="shared" si="135"/>
        <v>1.4-1.5</v>
      </c>
      <c r="AC488" s="36" t="str">
        <f t="shared" si="129"/>
        <v>16-17</v>
      </c>
      <c r="AD488" s="36" t="str">
        <f t="shared" si="130"/>
        <v>Dec</v>
      </c>
      <c r="AE488" s="35" t="str">
        <f t="shared" si="131"/>
        <v>265-275</v>
      </c>
      <c r="AF488" s="36" t="str">
        <f t="shared" si="132"/>
        <v>Inner-TI</v>
      </c>
    </row>
    <row r="489" spans="5:32" x14ac:dyDescent="0.3">
      <c r="E489" s="12">
        <v>40904.680555555555</v>
      </c>
      <c r="F489" s="16">
        <v>14.7</v>
      </c>
      <c r="G489" s="16">
        <v>1985.889968872073</v>
      </c>
      <c r="H489" s="29">
        <v>1.1952696774755971</v>
      </c>
      <c r="I489" s="26">
        <v>271.2</v>
      </c>
      <c r="J489" s="30">
        <v>0.10748299319727893</v>
      </c>
      <c r="K489" s="31">
        <v>0.1813319547445266</v>
      </c>
      <c r="L489" s="108">
        <f ca="1">REWS!R489</f>
        <v>14.652857152632768</v>
      </c>
      <c r="M489" s="22">
        <f t="shared" si="119"/>
        <v>14.580103465232861</v>
      </c>
      <c r="N489" s="22">
        <f t="shared" ca="1" si="120"/>
        <v>14.533345125623343</v>
      </c>
      <c r="O489" s="22">
        <f t="shared" si="121"/>
        <v>1.6114519667886127</v>
      </c>
      <c r="P489" s="81">
        <f t="shared" ca="1" si="122"/>
        <v>15</v>
      </c>
      <c r="Q489" s="22">
        <f t="shared" ca="1" si="123"/>
        <v>0.55380916961667204</v>
      </c>
      <c r="R489" s="3">
        <f ca="1">IF(N489&gt;'Power Curve'!$C$37,0,INDEX(Ci,$P489,1)*POWER(1-Q489,3)+INDEX(Ci,$P489,2)*3*Q489*POWER(1-Q489,2)+INDEX(Ci,$P489,3)*3*POWER(Q489,2)*(1-Q489)+INDEX(Ci,$P489,4)*POWER(Q489,3))</f>
        <v>1977.5568548397541</v>
      </c>
      <c r="S489" s="3">
        <f t="shared" si="124"/>
        <v>1985.889968872073</v>
      </c>
      <c r="T489" s="3">
        <f t="shared" ca="1" si="125"/>
        <v>-8.3331140323189175</v>
      </c>
      <c r="U489" s="3">
        <f t="shared" ca="1" si="133"/>
        <v>8.3331140323189175</v>
      </c>
      <c r="W489" s="34">
        <f t="shared" si="126"/>
        <v>15</v>
      </c>
      <c r="X489" s="73" t="b">
        <f>COUNTIF('Power Curve'!$D$2:$D$31,W489)&gt;0</f>
        <v>1</v>
      </c>
      <c r="Y489" s="73" t="b">
        <f t="shared" si="127"/>
        <v>0</v>
      </c>
      <c r="Z489" s="73" t="b">
        <f t="shared" si="134"/>
        <v>1</v>
      </c>
      <c r="AA489" s="34" t="str">
        <f t="shared" si="128"/>
        <v>Inner</v>
      </c>
      <c r="AB489" s="35" t="str">
        <f t="shared" si="135"/>
        <v>1.6-1.7</v>
      </c>
      <c r="AC489" s="36" t="str">
        <f t="shared" si="129"/>
        <v>16-17</v>
      </c>
      <c r="AD489" s="36" t="str">
        <f t="shared" si="130"/>
        <v>Dec</v>
      </c>
      <c r="AE489" s="35" t="str">
        <f t="shared" si="131"/>
        <v>265-275</v>
      </c>
      <c r="AF489" s="36" t="str">
        <f t="shared" si="132"/>
        <v>Inner-TI</v>
      </c>
    </row>
    <row r="490" spans="5:32" x14ac:dyDescent="0.3">
      <c r="E490" s="12">
        <v>40904.777777777781</v>
      </c>
      <c r="F490" s="16">
        <v>12.47</v>
      </c>
      <c r="G490" s="16">
        <v>1968.9300231933571</v>
      </c>
      <c r="H490" s="29">
        <v>1.2019294611428091</v>
      </c>
      <c r="I490" s="26">
        <v>276.8</v>
      </c>
      <c r="J490" s="30">
        <v>0.1772253408179631</v>
      </c>
      <c r="K490" s="31">
        <v>0.17328993847104382</v>
      </c>
      <c r="L490" s="108">
        <f ca="1">REWS!R490</f>
        <v>12.433453119730466</v>
      </c>
      <c r="M490" s="22">
        <f t="shared" si="119"/>
        <v>12.391220466737682</v>
      </c>
      <c r="N490" s="22">
        <f t="shared" ca="1" si="120"/>
        <v>12.3549044722877</v>
      </c>
      <c r="O490" s="22">
        <f t="shared" si="121"/>
        <v>1.273153043332347</v>
      </c>
      <c r="P490" s="81">
        <f t="shared" ca="1" si="122"/>
        <v>13</v>
      </c>
      <c r="Q490" s="22">
        <f t="shared" ca="1" si="123"/>
        <v>0.34630213103526364</v>
      </c>
      <c r="R490" s="3">
        <f ca="1">IF(N490&gt;'Power Curve'!$C$37,0,INDEX(Ci,$P490,1)*POWER(1-Q490,3)+INDEX(Ci,$P490,2)*3*Q490*POWER(1-Q490,2)+INDEX(Ci,$P490,3)*3*POWER(Q490,2)*(1-Q490)+INDEX(Ci,$P490,4)*POWER(Q490,3))</f>
        <v>1933.307184150817</v>
      </c>
      <c r="S490" s="3">
        <f t="shared" si="124"/>
        <v>1968.9300231933571</v>
      </c>
      <c r="T490" s="3">
        <f t="shared" ca="1" si="125"/>
        <v>-35.622839042540136</v>
      </c>
      <c r="U490" s="3">
        <f t="shared" ca="1" si="133"/>
        <v>35.622839042540136</v>
      </c>
      <c r="W490" s="34">
        <f t="shared" si="126"/>
        <v>12</v>
      </c>
      <c r="X490" s="73" t="b">
        <f>COUNTIF('Power Curve'!$D$2:$D$31,W490)&gt;0</f>
        <v>1</v>
      </c>
      <c r="Y490" s="73" t="b">
        <f t="shared" si="127"/>
        <v>0</v>
      </c>
      <c r="Z490" s="73" t="b">
        <f t="shared" si="134"/>
        <v>1</v>
      </c>
      <c r="AA490" s="34" t="str">
        <f t="shared" si="128"/>
        <v>Outer</v>
      </c>
      <c r="AB490" s="35" t="str">
        <f t="shared" si="135"/>
        <v>1.2-1.3</v>
      </c>
      <c r="AC490" s="36" t="str">
        <f t="shared" si="129"/>
        <v>18-19</v>
      </c>
      <c r="AD490" s="36" t="str">
        <f t="shared" si="130"/>
        <v>Dec</v>
      </c>
      <c r="AE490" s="35" t="str">
        <f t="shared" si="131"/>
        <v>275-285</v>
      </c>
      <c r="AF490" s="36" t="str">
        <f t="shared" si="132"/>
        <v>HWS-HTI</v>
      </c>
    </row>
    <row r="491" spans="5:32" x14ac:dyDescent="0.3">
      <c r="E491" s="12">
        <v>40904.784722222219</v>
      </c>
      <c r="F491" s="16">
        <v>14.28</v>
      </c>
      <c r="G491" s="16">
        <v>1980.339950561528</v>
      </c>
      <c r="H491" s="29">
        <v>1.2020190102647779</v>
      </c>
      <c r="I491" s="26">
        <v>285.7</v>
      </c>
      <c r="J491" s="30">
        <v>0.12955182072829133</v>
      </c>
      <c r="K491" s="31">
        <v>0.20350146941302844</v>
      </c>
      <c r="L491" s="108">
        <f ca="1">REWS!R491</f>
        <v>14.312882581012904</v>
      </c>
      <c r="M491" s="22">
        <f t="shared" si="119"/>
        <v>14.19013813908229</v>
      </c>
      <c r="N491" s="22">
        <f t="shared" ca="1" si="120"/>
        <v>14.222813795030657</v>
      </c>
      <c r="O491" s="22">
        <f t="shared" si="121"/>
        <v>1.5511815685477266</v>
      </c>
      <c r="P491" s="81">
        <f t="shared" ca="1" si="122"/>
        <v>15</v>
      </c>
      <c r="Q491" s="22">
        <f t="shared" ca="1" si="123"/>
        <v>0.25714625162794408</v>
      </c>
      <c r="R491" s="3">
        <f ca="1">IF(N491&gt;'Power Curve'!$C$37,0,INDEX(Ci,$P491,1)*POWER(1-Q491,3)+INDEX(Ci,$P491,2)*3*Q491*POWER(1-Q491,2)+INDEX(Ci,$P491,3)*3*POWER(Q491,2)*(1-Q491)+INDEX(Ci,$P491,4)*POWER(Q491,3))</f>
        <v>1976.3710665473907</v>
      </c>
      <c r="S491" s="3">
        <f t="shared" si="124"/>
        <v>1980.339950561528</v>
      </c>
      <c r="T491" s="3">
        <f t="shared" ca="1" si="125"/>
        <v>-3.9688840141373021</v>
      </c>
      <c r="U491" s="3">
        <f t="shared" ca="1" si="133"/>
        <v>3.9688840141373021</v>
      </c>
      <c r="W491" s="34">
        <f t="shared" si="126"/>
        <v>14</v>
      </c>
      <c r="X491" s="73" t="b">
        <f>COUNTIF('Power Curve'!$D$2:$D$31,W491)&gt;0</f>
        <v>1</v>
      </c>
      <c r="Y491" s="73" t="b">
        <f t="shared" si="127"/>
        <v>0</v>
      </c>
      <c r="Z491" s="73" t="b">
        <f t="shared" si="134"/>
        <v>1</v>
      </c>
      <c r="AA491" s="34" t="str">
        <f t="shared" si="128"/>
        <v>Inner</v>
      </c>
      <c r="AB491" s="35" t="str">
        <f t="shared" si="135"/>
        <v>1.5-1.6</v>
      </c>
      <c r="AC491" s="36" t="str">
        <f t="shared" si="129"/>
        <v>18-19</v>
      </c>
      <c r="AD491" s="36" t="str">
        <f t="shared" si="130"/>
        <v>Dec</v>
      </c>
      <c r="AE491" s="35" t="str">
        <f t="shared" si="131"/>
        <v>285-295</v>
      </c>
      <c r="AF491" s="36" t="str">
        <f t="shared" si="132"/>
        <v>Inner-TI</v>
      </c>
    </row>
    <row r="492" spans="5:32" x14ac:dyDescent="0.3">
      <c r="E492" s="12">
        <v>40904.791666666664</v>
      </c>
      <c r="F492" s="16">
        <v>15.37</v>
      </c>
      <c r="G492" s="16">
        <v>1986.599975585943</v>
      </c>
      <c r="H492" s="29">
        <v>1.2020190102647779</v>
      </c>
      <c r="I492" s="26">
        <v>286.10000000000002</v>
      </c>
      <c r="J492" s="30">
        <v>0.10605074821080025</v>
      </c>
      <c r="K492" s="31">
        <v>0.20589023799426306</v>
      </c>
      <c r="L492" s="108">
        <f ca="1">REWS!R492</f>
        <v>15.373539522893195</v>
      </c>
      <c r="M492" s="22">
        <f t="shared" si="119"/>
        <v>15.273278935412801</v>
      </c>
      <c r="N492" s="22">
        <f t="shared" ca="1" si="120"/>
        <v>15.27679618462855</v>
      </c>
      <c r="O492" s="22">
        <f t="shared" si="121"/>
        <v>1.7185844702113082</v>
      </c>
      <c r="P492" s="81">
        <f t="shared" ca="1" si="122"/>
        <v>16</v>
      </c>
      <c r="Q492" s="22">
        <f t="shared" ca="1" si="123"/>
        <v>0.27708277066176618</v>
      </c>
      <c r="R492" s="3">
        <f ca="1">IF(N492&gt;'Power Curve'!$C$37,0,INDEX(Ci,$P492,1)*POWER(1-Q492,3)+INDEX(Ci,$P492,2)*3*Q492*POWER(1-Q492,2)+INDEX(Ci,$P492,3)*3*POWER(Q492,2)*(1-Q492)+INDEX(Ci,$P492,4)*POWER(Q492,3))</f>
        <v>1980.0395928444552</v>
      </c>
      <c r="S492" s="3">
        <f t="shared" si="124"/>
        <v>1986.599975585943</v>
      </c>
      <c r="T492" s="3">
        <f t="shared" ca="1" si="125"/>
        <v>-6.5603827414877287</v>
      </c>
      <c r="U492" s="3">
        <f t="shared" ca="1" si="133"/>
        <v>6.5603827414877287</v>
      </c>
      <c r="W492" s="34">
        <f t="shared" si="126"/>
        <v>15</v>
      </c>
      <c r="X492" s="73" t="b">
        <f>COUNTIF('Power Curve'!$D$2:$D$31,W492)&gt;0</f>
        <v>1</v>
      </c>
      <c r="Y492" s="73" t="b">
        <f t="shared" si="127"/>
        <v>0</v>
      </c>
      <c r="Z492" s="73" t="b">
        <f t="shared" si="134"/>
        <v>1</v>
      </c>
      <c r="AA492" s="34" t="str">
        <f t="shared" si="128"/>
        <v>Inner</v>
      </c>
      <c r="AB492" s="35" t="str">
        <f t="shared" si="135"/>
        <v>1.7-1.8</v>
      </c>
      <c r="AC492" s="36" t="str">
        <f t="shared" si="129"/>
        <v>19-20</v>
      </c>
      <c r="AD492" s="36" t="str">
        <f t="shared" si="130"/>
        <v>Dec</v>
      </c>
      <c r="AE492" s="35" t="str">
        <f t="shared" si="131"/>
        <v>285-295</v>
      </c>
      <c r="AF492" s="36" t="str">
        <f t="shared" si="132"/>
        <v>Inner-TI</v>
      </c>
    </row>
    <row r="493" spans="5:32" x14ac:dyDescent="0.3">
      <c r="E493" s="12">
        <v>40904.798611111109</v>
      </c>
      <c r="F493" s="16">
        <v>14.83</v>
      </c>
      <c r="G493" s="16">
        <v>1985.350036621091</v>
      </c>
      <c r="H493" s="29">
        <v>1.2042829159352448</v>
      </c>
      <c r="I493" s="26">
        <v>287.3</v>
      </c>
      <c r="J493" s="30">
        <v>0.13823331085637219</v>
      </c>
      <c r="K493" s="31">
        <v>0.15622545453472919</v>
      </c>
      <c r="L493" s="108">
        <f ca="1">REWS!R493</f>
        <v>14.765297540034164</v>
      </c>
      <c r="M493" s="22">
        <f t="shared" si="119"/>
        <v>14.745923050884858</v>
      </c>
      <c r="N493" s="22">
        <f t="shared" ca="1" si="120"/>
        <v>14.681587413942228</v>
      </c>
      <c r="O493" s="22">
        <f t="shared" si="121"/>
        <v>1.6370799182837821</v>
      </c>
      <c r="P493" s="81">
        <f t="shared" ca="1" si="122"/>
        <v>15</v>
      </c>
      <c r="Q493" s="22">
        <f t="shared" ca="1" si="123"/>
        <v>0.69543091753521347</v>
      </c>
      <c r="R493" s="3">
        <f ca="1">IF(N493&gt;'Power Curve'!$C$37,0,INDEX(Ci,$P493,1)*POWER(1-Q493,3)+INDEX(Ci,$P493,2)*3*Q493*POWER(1-Q493,2)+INDEX(Ci,$P493,3)*3*POWER(Q493,2)*(1-Q493)+INDEX(Ci,$P493,4)*POWER(Q493,3))</f>
        <v>1978.0191722797358</v>
      </c>
      <c r="S493" s="3">
        <f t="shared" si="124"/>
        <v>1985.350036621091</v>
      </c>
      <c r="T493" s="3">
        <f t="shared" ca="1" si="125"/>
        <v>-7.330864341355209</v>
      </c>
      <c r="U493" s="3">
        <f t="shared" ca="1" si="133"/>
        <v>7.330864341355209</v>
      </c>
      <c r="W493" s="34">
        <f t="shared" si="126"/>
        <v>15</v>
      </c>
      <c r="X493" s="73" t="b">
        <f>COUNTIF('Power Curve'!$D$2:$D$31,W493)&gt;0</f>
        <v>1</v>
      </c>
      <c r="Y493" s="73" t="b">
        <f t="shared" si="127"/>
        <v>0</v>
      </c>
      <c r="Z493" s="73" t="b">
        <f t="shared" si="134"/>
        <v>1</v>
      </c>
      <c r="AA493" s="34" t="str">
        <f t="shared" si="128"/>
        <v>Inner</v>
      </c>
      <c r="AB493" s="35" t="str">
        <f t="shared" si="135"/>
        <v>1.6-1.7</v>
      </c>
      <c r="AC493" s="36" t="str">
        <f t="shared" si="129"/>
        <v>19-20</v>
      </c>
      <c r="AD493" s="36" t="str">
        <f t="shared" si="130"/>
        <v>Dec</v>
      </c>
      <c r="AE493" s="35" t="str">
        <f t="shared" si="131"/>
        <v>285-295</v>
      </c>
      <c r="AF493" s="36" t="str">
        <f t="shared" si="132"/>
        <v>Inner-TI</v>
      </c>
    </row>
    <row r="494" spans="5:32" x14ac:dyDescent="0.3">
      <c r="E494" s="12">
        <v>40904.805555555555</v>
      </c>
      <c r="F494" s="16">
        <v>15.06</v>
      </c>
      <c r="G494" s="16">
        <v>1987.0499725341849</v>
      </c>
      <c r="H494" s="29">
        <v>1.2050920638193039</v>
      </c>
      <c r="I494" s="26">
        <v>281.2</v>
      </c>
      <c r="J494" s="30">
        <v>0.11620185922974767</v>
      </c>
      <c r="K494" s="31">
        <v>0.16971729394227617</v>
      </c>
      <c r="L494" s="108">
        <f ca="1">REWS!R494</f>
        <v>15.087098460192664</v>
      </c>
      <c r="M494" s="22">
        <f t="shared" si="119"/>
        <v>14.977972116836334</v>
      </c>
      <c r="N494" s="22">
        <f t="shared" ca="1" si="120"/>
        <v>15.00492297880014</v>
      </c>
      <c r="O494" s="22">
        <f t="shared" si="121"/>
        <v>1.6729438494552447</v>
      </c>
      <c r="P494" s="81">
        <f t="shared" ca="1" si="122"/>
        <v>16</v>
      </c>
      <c r="Q494" s="22">
        <f t="shared" ca="1" si="123"/>
        <v>4.5396308206822437E-3</v>
      </c>
      <c r="R494" s="3">
        <f ca="1">IF(N494&gt;'Power Curve'!$C$37,0,INDEX(Ci,$P494,1)*POWER(1-Q494,3)+INDEX(Ci,$P494,2)*3*Q494*POWER(1-Q494,2)+INDEX(Ci,$P494,3)*3*POWER(Q494,2)*(1-Q494)+INDEX(Ci,$P494,4)*POWER(Q494,3))</f>
        <v>1979.0674928090521</v>
      </c>
      <c r="S494" s="3">
        <f t="shared" si="124"/>
        <v>1987.0499725341849</v>
      </c>
      <c r="T494" s="3">
        <f t="shared" ca="1" si="125"/>
        <v>-7.9824797251328619</v>
      </c>
      <c r="U494" s="3">
        <f t="shared" ca="1" si="133"/>
        <v>7.9824797251328619</v>
      </c>
      <c r="W494" s="34">
        <f t="shared" si="126"/>
        <v>15</v>
      </c>
      <c r="X494" s="73" t="b">
        <f>COUNTIF('Power Curve'!$D$2:$D$31,W494)&gt;0</f>
        <v>1</v>
      </c>
      <c r="Y494" s="73" t="b">
        <f t="shared" si="127"/>
        <v>0</v>
      </c>
      <c r="Z494" s="73" t="b">
        <f t="shared" si="134"/>
        <v>1</v>
      </c>
      <c r="AA494" s="34" t="str">
        <f t="shared" si="128"/>
        <v>Inner</v>
      </c>
      <c r="AB494" s="35" t="str">
        <f t="shared" si="135"/>
        <v>1.6-1.7</v>
      </c>
      <c r="AC494" s="36" t="str">
        <f t="shared" si="129"/>
        <v>19-20</v>
      </c>
      <c r="AD494" s="36" t="str">
        <f t="shared" si="130"/>
        <v>Dec</v>
      </c>
      <c r="AE494" s="35" t="str">
        <f t="shared" si="131"/>
        <v>275-285</v>
      </c>
      <c r="AF494" s="36" t="str">
        <f t="shared" si="132"/>
        <v>Inner-TI</v>
      </c>
    </row>
    <row r="495" spans="5:32" x14ac:dyDescent="0.3">
      <c r="E495" s="12">
        <v>40904.8125</v>
      </c>
      <c r="F495" s="16">
        <v>13.75</v>
      </c>
      <c r="G495" s="16">
        <v>1984.270019531253</v>
      </c>
      <c r="H495" s="29">
        <v>1.2059222902962636</v>
      </c>
      <c r="I495" s="26">
        <v>276.89999999999998</v>
      </c>
      <c r="J495" s="30">
        <v>0.1389090909090909</v>
      </c>
      <c r="K495" s="31">
        <v>0.16382738436266253</v>
      </c>
      <c r="L495" s="108">
        <f ca="1">REWS!R495</f>
        <v>13.718920481804346</v>
      </c>
      <c r="M495" s="22">
        <f t="shared" si="119"/>
        <v>13.678247029807411</v>
      </c>
      <c r="N495" s="22">
        <f t="shared" ca="1" si="120"/>
        <v>13.647329696902133</v>
      </c>
      <c r="O495" s="22">
        <f t="shared" si="121"/>
        <v>1.4720671474874967</v>
      </c>
      <c r="P495" s="81">
        <f t="shared" ca="1" si="122"/>
        <v>14</v>
      </c>
      <c r="Q495" s="22">
        <f t="shared" ca="1" si="123"/>
        <v>0.68216692846526694</v>
      </c>
      <c r="R495" s="3">
        <f ca="1">IF(N495&gt;'Power Curve'!$C$37,0,INDEX(Ci,$P495,1)*POWER(1-Q495,3)+INDEX(Ci,$P495,2)*3*Q495*POWER(1-Q495,2)+INDEX(Ci,$P495,3)*3*POWER(Q495,2)*(1-Q495)+INDEX(Ci,$P495,4)*POWER(Q495,3))</f>
        <v>1970.5483796109611</v>
      </c>
      <c r="S495" s="3">
        <f t="shared" si="124"/>
        <v>1984.270019531253</v>
      </c>
      <c r="T495" s="3">
        <f t="shared" ca="1" si="125"/>
        <v>-13.721639920291864</v>
      </c>
      <c r="U495" s="3">
        <f t="shared" ca="1" si="133"/>
        <v>13.721639920291864</v>
      </c>
      <c r="W495" s="34">
        <f t="shared" si="126"/>
        <v>14</v>
      </c>
      <c r="X495" s="73" t="b">
        <f>COUNTIF('Power Curve'!$D$2:$D$31,W495)&gt;0</f>
        <v>1</v>
      </c>
      <c r="Y495" s="73" t="b">
        <f t="shared" si="127"/>
        <v>0</v>
      </c>
      <c r="Z495" s="73" t="b">
        <f t="shared" si="134"/>
        <v>1</v>
      </c>
      <c r="AA495" s="34" t="str">
        <f t="shared" si="128"/>
        <v>Inner</v>
      </c>
      <c r="AB495" s="35" t="str">
        <f t="shared" si="135"/>
        <v>1.4-1.5</v>
      </c>
      <c r="AC495" s="36" t="str">
        <f t="shared" si="129"/>
        <v>19-20</v>
      </c>
      <c r="AD495" s="36" t="str">
        <f t="shared" si="130"/>
        <v>Dec</v>
      </c>
      <c r="AE495" s="35" t="str">
        <f t="shared" si="131"/>
        <v>275-285</v>
      </c>
      <c r="AF495" s="36" t="str">
        <f t="shared" si="132"/>
        <v>Inner-TI</v>
      </c>
    </row>
    <row r="496" spans="5:32" x14ac:dyDescent="0.3">
      <c r="E496" s="12">
        <v>40904.819444444445</v>
      </c>
      <c r="F496" s="16">
        <v>13.56</v>
      </c>
      <c r="G496" s="16">
        <v>1981.480041503911</v>
      </c>
      <c r="H496" s="29">
        <v>1.2061573656694706</v>
      </c>
      <c r="I496" s="26">
        <v>270.60000000000002</v>
      </c>
      <c r="J496" s="30">
        <v>9.9557522123893807E-2</v>
      </c>
      <c r="K496" s="31">
        <v>0.19702596190362007</v>
      </c>
      <c r="L496" s="108">
        <f ca="1">REWS!R496</f>
        <v>13.559457359192441</v>
      </c>
      <c r="M496" s="22">
        <f t="shared" si="119"/>
        <v>13.490114972627081</v>
      </c>
      <c r="N496" s="22">
        <f t="shared" ca="1" si="120"/>
        <v>13.489575128461682</v>
      </c>
      <c r="O496" s="22">
        <f t="shared" si="121"/>
        <v>1.4429907315915933</v>
      </c>
      <c r="P496" s="81">
        <f t="shared" ca="1" si="122"/>
        <v>14</v>
      </c>
      <c r="Q496" s="22">
        <f t="shared" ca="1" si="123"/>
        <v>0.51848140606441973</v>
      </c>
      <c r="R496" s="3">
        <f ca="1">IF(N496&gt;'Power Curve'!$C$37,0,INDEX(Ci,$P496,1)*POWER(1-Q496,3)+INDEX(Ci,$P496,2)*3*Q496*POWER(1-Q496,2)+INDEX(Ci,$P496,3)*3*POWER(Q496,2)*(1-Q496)+INDEX(Ci,$P496,4)*POWER(Q496,3))</f>
        <v>1966.9966678487062</v>
      </c>
      <c r="S496" s="3">
        <f t="shared" si="124"/>
        <v>1981.480041503911</v>
      </c>
      <c r="T496" s="3">
        <f t="shared" ca="1" si="125"/>
        <v>-14.483373655204787</v>
      </c>
      <c r="U496" s="3">
        <f t="shared" ca="1" si="133"/>
        <v>14.483373655204787</v>
      </c>
      <c r="W496" s="34">
        <f t="shared" si="126"/>
        <v>13</v>
      </c>
      <c r="X496" s="73" t="b">
        <f>COUNTIF('Power Curve'!$D$2:$D$31,W496)&gt;0</f>
        <v>1</v>
      </c>
      <c r="Y496" s="73" t="b">
        <f t="shared" si="127"/>
        <v>0</v>
      </c>
      <c r="Z496" s="73" t="b">
        <f t="shared" si="134"/>
        <v>1</v>
      </c>
      <c r="AA496" s="34" t="str">
        <f t="shared" si="128"/>
        <v>Outer</v>
      </c>
      <c r="AB496" s="35" t="str">
        <f t="shared" si="135"/>
        <v>1.4-1.5</v>
      </c>
      <c r="AC496" s="36" t="str">
        <f t="shared" si="129"/>
        <v>19-20</v>
      </c>
      <c r="AD496" s="36" t="str">
        <f t="shared" si="130"/>
        <v>Dec</v>
      </c>
      <c r="AE496" s="35" t="str">
        <f t="shared" si="131"/>
        <v>265-275</v>
      </c>
      <c r="AF496" s="36" t="str">
        <f t="shared" si="132"/>
        <v>HWS-LTI</v>
      </c>
    </row>
    <row r="497" spans="5:32" x14ac:dyDescent="0.3">
      <c r="E497" s="12">
        <v>40904.826388888891</v>
      </c>
      <c r="F497" s="16">
        <v>13.84</v>
      </c>
      <c r="G497" s="16">
        <v>1986.899963378911</v>
      </c>
      <c r="H497" s="29">
        <v>1.2053474420744046</v>
      </c>
      <c r="I497" s="26">
        <v>270.7</v>
      </c>
      <c r="J497" s="30">
        <v>0.12283236994219653</v>
      </c>
      <c r="K497" s="31">
        <v>0.19201802184772163</v>
      </c>
      <c r="L497" s="108">
        <f ca="1">REWS!R497</f>
        <v>13.856279027240287</v>
      </c>
      <c r="M497" s="22">
        <f t="shared" si="119"/>
        <v>13.76558938331082</v>
      </c>
      <c r="N497" s="22">
        <f t="shared" ca="1" si="120"/>
        <v>13.781780886529715</v>
      </c>
      <c r="O497" s="22">
        <f t="shared" si="121"/>
        <v>1.4855661897764878</v>
      </c>
      <c r="P497" s="81">
        <f t="shared" ca="1" si="122"/>
        <v>14</v>
      </c>
      <c r="Q497" s="22">
        <f t="shared" ca="1" si="123"/>
        <v>0.82167295627271852</v>
      </c>
      <c r="R497" s="3">
        <f ca="1">IF(N497&gt;'Power Curve'!$C$37,0,INDEX(Ci,$P497,1)*POWER(1-Q497,3)+INDEX(Ci,$P497,2)*3*Q497*POWER(1-Q497,2)+INDEX(Ci,$P497,3)*3*POWER(Q497,2)*(1-Q497)+INDEX(Ci,$P497,4)*POWER(Q497,3))</f>
        <v>1972.9304036284959</v>
      </c>
      <c r="S497" s="3">
        <f t="shared" si="124"/>
        <v>1986.899963378911</v>
      </c>
      <c r="T497" s="3">
        <f t="shared" ca="1" si="125"/>
        <v>-13.969559750415101</v>
      </c>
      <c r="U497" s="3">
        <f t="shared" ca="1" si="133"/>
        <v>13.969559750415101</v>
      </c>
      <c r="W497" s="34">
        <f t="shared" si="126"/>
        <v>14</v>
      </c>
      <c r="X497" s="73" t="b">
        <f>COUNTIF('Power Curve'!$D$2:$D$31,W497)&gt;0</f>
        <v>1</v>
      </c>
      <c r="Y497" s="73" t="b">
        <f t="shared" si="127"/>
        <v>0</v>
      </c>
      <c r="Z497" s="73" t="b">
        <f t="shared" si="134"/>
        <v>1</v>
      </c>
      <c r="AA497" s="34" t="str">
        <f t="shared" si="128"/>
        <v>Inner</v>
      </c>
      <c r="AB497" s="35" t="str">
        <f t="shared" si="135"/>
        <v>1.4-1.5</v>
      </c>
      <c r="AC497" s="36" t="str">
        <f t="shared" si="129"/>
        <v>19-20</v>
      </c>
      <c r="AD497" s="36" t="str">
        <f t="shared" si="130"/>
        <v>Dec</v>
      </c>
      <c r="AE497" s="35" t="str">
        <f t="shared" si="131"/>
        <v>265-275</v>
      </c>
      <c r="AF497" s="36" t="str">
        <f t="shared" si="132"/>
        <v>Inner-TI</v>
      </c>
    </row>
    <row r="498" spans="5:32" x14ac:dyDescent="0.3">
      <c r="E498" s="12">
        <v>40904.833333333336</v>
      </c>
      <c r="F498" s="16">
        <v>14.07</v>
      </c>
      <c r="G498" s="16">
        <v>1981.989990234378</v>
      </c>
      <c r="H498" s="29">
        <v>1.2049980448949629</v>
      </c>
      <c r="I498" s="26">
        <v>279.8</v>
      </c>
      <c r="J498" s="30">
        <v>0.15849324804548684</v>
      </c>
      <c r="K498" s="31">
        <v>0.14728971365056165</v>
      </c>
      <c r="L498" s="108">
        <f ca="1">REWS!R498</f>
        <v>14.063386933058204</v>
      </c>
      <c r="M498" s="22">
        <f t="shared" si="119"/>
        <v>13.993000466941609</v>
      </c>
      <c r="N498" s="22">
        <f t="shared" ca="1" si="120"/>
        <v>13.986423590693958</v>
      </c>
      <c r="O498" s="22">
        <f t="shared" si="121"/>
        <v>1.5207133058293831</v>
      </c>
      <c r="P498" s="81">
        <f t="shared" ca="1" si="122"/>
        <v>15</v>
      </c>
      <c r="Q498" s="22">
        <f t="shared" ca="1" si="123"/>
        <v>3.1313297289235292E-2</v>
      </c>
      <c r="R498" s="3">
        <f ca="1">IF(N498&gt;'Power Curve'!$C$37,0,INDEX(Ci,$P498,1)*POWER(1-Q498,3)+INDEX(Ci,$P498,2)*3*Q498*POWER(1-Q498,2)+INDEX(Ci,$P498,3)*3*POWER(Q498,2)*(1-Q498)+INDEX(Ci,$P498,4)*POWER(Q498,3))</f>
        <v>1975.0656900596075</v>
      </c>
      <c r="S498" s="3">
        <f t="shared" si="124"/>
        <v>1981.989990234378</v>
      </c>
      <c r="T498" s="3">
        <f t="shared" ca="1" si="125"/>
        <v>-6.9243001747704511</v>
      </c>
      <c r="U498" s="3">
        <f t="shared" ca="1" si="133"/>
        <v>6.9243001747704511</v>
      </c>
      <c r="W498" s="34">
        <f t="shared" si="126"/>
        <v>14</v>
      </c>
      <c r="X498" s="73" t="b">
        <f>COUNTIF('Power Curve'!$D$2:$D$31,W498)&gt;0</f>
        <v>1</v>
      </c>
      <c r="Y498" s="73" t="b">
        <f t="shared" si="127"/>
        <v>0</v>
      </c>
      <c r="Z498" s="73" t="b">
        <f t="shared" si="134"/>
        <v>1</v>
      </c>
      <c r="AA498" s="34" t="str">
        <f t="shared" si="128"/>
        <v>Outer</v>
      </c>
      <c r="AB498" s="35" t="str">
        <f t="shared" si="135"/>
        <v>1.5-1.6</v>
      </c>
      <c r="AC498" s="36" t="str">
        <f t="shared" si="129"/>
        <v>20-21</v>
      </c>
      <c r="AD498" s="36" t="str">
        <f t="shared" si="130"/>
        <v>Dec</v>
      </c>
      <c r="AE498" s="35" t="str">
        <f t="shared" si="131"/>
        <v>275-285</v>
      </c>
      <c r="AF498" s="36" t="str">
        <f t="shared" si="132"/>
        <v>HWS-HTI</v>
      </c>
    </row>
    <row r="499" spans="5:32" x14ac:dyDescent="0.3">
      <c r="E499" s="12">
        <v>40904.840277777781</v>
      </c>
      <c r="F499" s="16">
        <v>12.72</v>
      </c>
      <c r="G499" s="16">
        <v>1973.8800506591849</v>
      </c>
      <c r="H499" s="29">
        <v>1.2058272976205195</v>
      </c>
      <c r="I499" s="26">
        <v>290.2</v>
      </c>
      <c r="J499" s="30">
        <v>0.12971698113207547</v>
      </c>
      <c r="K499" s="31">
        <v>0.16096287285015992</v>
      </c>
      <c r="L499" s="108">
        <f ca="1">REWS!R499</f>
        <v>12.686901998857405</v>
      </c>
      <c r="M499" s="22">
        <f t="shared" si="119"/>
        <v>12.653289721301643</v>
      </c>
      <c r="N499" s="22">
        <f t="shared" ca="1" si="120"/>
        <v>12.620365303247144</v>
      </c>
      <c r="O499" s="22">
        <f t="shared" si="121"/>
        <v>1.3136566914263406</v>
      </c>
      <c r="P499" s="81">
        <f t="shared" ca="1" si="122"/>
        <v>13</v>
      </c>
      <c r="Q499" s="22">
        <f t="shared" ca="1" si="123"/>
        <v>0.61958998592634129</v>
      </c>
      <c r="R499" s="3">
        <f ca="1">IF(N499&gt;'Power Curve'!$C$37,0,INDEX(Ci,$P499,1)*POWER(1-Q499,3)+INDEX(Ci,$P499,2)*3*Q499*POWER(1-Q499,2)+INDEX(Ci,$P499,3)*3*POWER(Q499,2)*(1-Q499)+INDEX(Ci,$P499,4)*POWER(Q499,3))</f>
        <v>1942.5753932372238</v>
      </c>
      <c r="S499" s="3">
        <f t="shared" si="124"/>
        <v>1973.8800506591849</v>
      </c>
      <c r="T499" s="3">
        <f t="shared" ca="1" si="125"/>
        <v>-31.30465742196111</v>
      </c>
      <c r="U499" s="3">
        <f t="shared" ca="1" si="133"/>
        <v>31.30465742196111</v>
      </c>
      <c r="W499" s="34">
        <f t="shared" si="126"/>
        <v>13</v>
      </c>
      <c r="X499" s="73" t="b">
        <f>COUNTIF('Power Curve'!$D$2:$D$31,W499)&gt;0</f>
        <v>1</v>
      </c>
      <c r="Y499" s="73" t="b">
        <f t="shared" si="127"/>
        <v>0</v>
      </c>
      <c r="Z499" s="73" t="b">
        <f t="shared" si="134"/>
        <v>1</v>
      </c>
      <c r="AA499" s="34" t="str">
        <f t="shared" si="128"/>
        <v>Inner</v>
      </c>
      <c r="AB499" s="35" t="str">
        <f t="shared" si="135"/>
        <v>1.3-1.4</v>
      </c>
      <c r="AC499" s="36" t="str">
        <f t="shared" si="129"/>
        <v>20-21</v>
      </c>
      <c r="AD499" s="36" t="str">
        <f t="shared" si="130"/>
        <v>Dec</v>
      </c>
      <c r="AE499" s="35" t="str">
        <f t="shared" si="131"/>
        <v>285-295</v>
      </c>
      <c r="AF499" s="36" t="str">
        <f t="shared" si="132"/>
        <v>Inner-TI</v>
      </c>
    </row>
    <row r="500" spans="5:32" x14ac:dyDescent="0.3">
      <c r="E500" s="12">
        <v>40904.847222222219</v>
      </c>
      <c r="F500" s="16">
        <v>14.61</v>
      </c>
      <c r="G500" s="16">
        <v>1983.759948730466</v>
      </c>
      <c r="H500" s="29">
        <v>1.207042577005955</v>
      </c>
      <c r="I500" s="26">
        <v>293.2</v>
      </c>
      <c r="J500" s="30">
        <v>0.14989733059548255</v>
      </c>
      <c r="K500" s="31">
        <v>0.16142673445377306</v>
      </c>
      <c r="L500" s="108">
        <f ca="1">REWS!R500</f>
        <v>14.567635055533653</v>
      </c>
      <c r="M500" s="22">
        <f t="shared" si="119"/>
        <v>14.538258374850257</v>
      </c>
      <c r="N500" s="22">
        <f t="shared" ca="1" si="120"/>
        <v>14.496101461182363</v>
      </c>
      <c r="O500" s="22">
        <f t="shared" si="121"/>
        <v>1.6049846731789965</v>
      </c>
      <c r="P500" s="81">
        <f t="shared" ca="1" si="122"/>
        <v>15</v>
      </c>
      <c r="Q500" s="22">
        <f t="shared" ca="1" si="123"/>
        <v>0.51822881722979264</v>
      </c>
      <c r="R500" s="3">
        <f ca="1">IF(N500&gt;'Power Curve'!$C$37,0,INDEX(Ci,$P500,1)*POWER(1-Q500,3)+INDEX(Ci,$P500,2)*3*Q500*POWER(1-Q500,2)+INDEX(Ci,$P500,3)*3*POWER(Q500,2)*(1-Q500)+INDEX(Ci,$P500,4)*POWER(Q500,3))</f>
        <v>1977.4344810142238</v>
      </c>
      <c r="S500" s="3">
        <f t="shared" si="124"/>
        <v>1983.759948730466</v>
      </c>
      <c r="T500" s="3">
        <f t="shared" ca="1" si="125"/>
        <v>-6.3254677162422013</v>
      </c>
      <c r="U500" s="3">
        <f t="shared" ca="1" si="133"/>
        <v>6.3254677162422013</v>
      </c>
      <c r="W500" s="34">
        <f t="shared" si="126"/>
        <v>15</v>
      </c>
      <c r="X500" s="73" t="b">
        <f>COUNTIF('Power Curve'!$D$2:$D$31,W500)&gt;0</f>
        <v>1</v>
      </c>
      <c r="Y500" s="73" t="b">
        <f t="shared" si="127"/>
        <v>0</v>
      </c>
      <c r="Z500" s="73" t="b">
        <f t="shared" si="134"/>
        <v>1</v>
      </c>
      <c r="AA500" s="34" t="str">
        <f t="shared" si="128"/>
        <v>Outer</v>
      </c>
      <c r="AB500" s="35" t="str">
        <f t="shared" si="135"/>
        <v>1.6-1.7</v>
      </c>
      <c r="AC500" s="36" t="str">
        <f t="shared" si="129"/>
        <v>20-21</v>
      </c>
      <c r="AD500" s="36" t="str">
        <f t="shared" si="130"/>
        <v>Dec</v>
      </c>
      <c r="AE500" s="35" t="str">
        <f t="shared" si="131"/>
        <v>285-295</v>
      </c>
      <c r="AF500" s="36" t="str">
        <f t="shared" si="132"/>
        <v>HWS-HTI</v>
      </c>
    </row>
    <row r="501" spans="5:32" x14ac:dyDescent="0.3">
      <c r="E501" s="12">
        <v>40904.854166666664</v>
      </c>
      <c r="F501" s="16">
        <v>13.88</v>
      </c>
      <c r="G501" s="16">
        <v>1976.009948730466</v>
      </c>
      <c r="H501" s="29">
        <v>1.2079894894317178</v>
      </c>
      <c r="I501" s="26">
        <v>296.10000000000002</v>
      </c>
      <c r="J501" s="30">
        <v>0.12536023054755041</v>
      </c>
      <c r="K501" s="31">
        <v>0.13656088460433782</v>
      </c>
      <c r="L501" s="108">
        <f ca="1">REWS!R501</f>
        <v>13.814560244834984</v>
      </c>
      <c r="M501" s="22">
        <f t="shared" si="119"/>
        <v>13.815453806194512</v>
      </c>
      <c r="N501" s="22">
        <f t="shared" ca="1" si="120"/>
        <v>13.750318365663462</v>
      </c>
      <c r="O501" s="22">
        <f t="shared" si="121"/>
        <v>1.4932728970751048</v>
      </c>
      <c r="P501" s="81">
        <f t="shared" ca="1" si="122"/>
        <v>14</v>
      </c>
      <c r="Q501" s="22">
        <f t="shared" ca="1" si="123"/>
        <v>0.78902756783831562</v>
      </c>
      <c r="R501" s="3">
        <f ca="1">IF(N501&gt;'Power Curve'!$C$37,0,INDEX(Ci,$P501,1)*POWER(1-Q501,3)+INDEX(Ci,$P501,2)*3*Q501*POWER(1-Q501,2)+INDEX(Ci,$P501,3)*3*POWER(Q501,2)*(1-Q501)+INDEX(Ci,$P501,4)*POWER(Q501,3))</f>
        <v>1972.435372009885</v>
      </c>
      <c r="S501" s="3">
        <f t="shared" si="124"/>
        <v>1976.009948730466</v>
      </c>
      <c r="T501" s="3">
        <f t="shared" ca="1" si="125"/>
        <v>-3.5745767205810353</v>
      </c>
      <c r="U501" s="3">
        <f t="shared" ca="1" si="133"/>
        <v>3.5745767205810353</v>
      </c>
      <c r="W501" s="34">
        <f t="shared" si="126"/>
        <v>14</v>
      </c>
      <c r="X501" s="73" t="b">
        <f>COUNTIF('Power Curve'!$D$2:$D$31,W501)&gt;0</f>
        <v>1</v>
      </c>
      <c r="Y501" s="73" t="b">
        <f t="shared" si="127"/>
        <v>0</v>
      </c>
      <c r="Z501" s="73" t="b">
        <f t="shared" si="134"/>
        <v>1</v>
      </c>
      <c r="AA501" s="34" t="str">
        <f t="shared" si="128"/>
        <v>Inner</v>
      </c>
      <c r="AB501" s="35" t="str">
        <f t="shared" si="135"/>
        <v>1.4-1.5</v>
      </c>
      <c r="AC501" s="36" t="str">
        <f t="shared" si="129"/>
        <v>20-21</v>
      </c>
      <c r="AD501" s="36" t="str">
        <f t="shared" si="130"/>
        <v>Dec</v>
      </c>
      <c r="AE501" s="35" t="str">
        <f t="shared" si="131"/>
        <v>295-305</v>
      </c>
      <c r="AF501" s="36" t="str">
        <f t="shared" si="132"/>
        <v>Inner-TI</v>
      </c>
    </row>
    <row r="502" spans="5:32" x14ac:dyDescent="0.3">
      <c r="E502" s="12">
        <v>40904.861111111109</v>
      </c>
      <c r="F502" s="16">
        <v>15.38</v>
      </c>
      <c r="G502" s="16">
        <v>1971.7500152587891</v>
      </c>
      <c r="H502" s="29">
        <v>1.2086667658715327</v>
      </c>
      <c r="I502" s="26">
        <v>300.10000000000002</v>
      </c>
      <c r="J502" s="30">
        <v>0.1248374512353706</v>
      </c>
      <c r="K502" s="31">
        <v>0.1262313105250798</v>
      </c>
      <c r="L502" s="108">
        <f ca="1">REWS!R502</f>
        <v>15.332761674308955</v>
      </c>
      <c r="M502" s="22">
        <f t="shared" si="119"/>
        <v>15.311338790293229</v>
      </c>
      <c r="N502" s="22">
        <f t="shared" ca="1" si="120"/>
        <v>15.264311351506375</v>
      </c>
      <c r="O502" s="22">
        <f t="shared" si="121"/>
        <v>1.7244667434720544</v>
      </c>
      <c r="P502" s="81">
        <f t="shared" ca="1" si="122"/>
        <v>16</v>
      </c>
      <c r="Q502" s="22">
        <f t="shared" ca="1" si="123"/>
        <v>0.26456717314585293</v>
      </c>
      <c r="R502" s="3">
        <f ca="1">IF(N502&gt;'Power Curve'!$C$37,0,INDEX(Ci,$P502,1)*POWER(1-Q502,3)+INDEX(Ci,$P502,2)*3*Q502*POWER(1-Q502,2)+INDEX(Ci,$P502,3)*3*POWER(Q502,2)*(1-Q502)+INDEX(Ci,$P502,4)*POWER(Q502,3))</f>
        <v>1979.9959007605135</v>
      </c>
      <c r="S502" s="3">
        <f t="shared" si="124"/>
        <v>1971.7500152587891</v>
      </c>
      <c r="T502" s="3">
        <f t="shared" ca="1" si="125"/>
        <v>8.2458855017243877</v>
      </c>
      <c r="U502" s="3">
        <f t="shared" ca="1" si="133"/>
        <v>8.2458855017243877</v>
      </c>
      <c r="W502" s="34">
        <f t="shared" si="126"/>
        <v>15</v>
      </c>
      <c r="X502" s="73" t="b">
        <f>COUNTIF('Power Curve'!$D$2:$D$31,W502)&gt;0</f>
        <v>1</v>
      </c>
      <c r="Y502" s="73" t="b">
        <f t="shared" si="127"/>
        <v>0</v>
      </c>
      <c r="Z502" s="73" t="b">
        <f t="shared" si="134"/>
        <v>1</v>
      </c>
      <c r="AA502" s="34" t="str">
        <f t="shared" si="128"/>
        <v>Inner</v>
      </c>
      <c r="AB502" s="35" t="str">
        <f t="shared" si="135"/>
        <v>1.7-1.8</v>
      </c>
      <c r="AC502" s="36" t="str">
        <f t="shared" si="129"/>
        <v>20-21</v>
      </c>
      <c r="AD502" s="36" t="str">
        <f t="shared" si="130"/>
        <v>Dec</v>
      </c>
      <c r="AE502" s="35" t="str">
        <f t="shared" si="131"/>
        <v>295-305</v>
      </c>
      <c r="AF502" s="36" t="str">
        <f t="shared" si="132"/>
        <v>Inner-TI</v>
      </c>
    </row>
    <row r="503" spans="5:32" x14ac:dyDescent="0.3">
      <c r="E503" s="12">
        <v>40904.868055555555</v>
      </c>
      <c r="F503" s="16">
        <v>10.11</v>
      </c>
      <c r="G503" s="16">
        <v>1550.199996948242</v>
      </c>
      <c r="H503" s="29">
        <v>1.2113185523986651</v>
      </c>
      <c r="I503" s="26">
        <v>294.5</v>
      </c>
      <c r="J503" s="30">
        <v>0.14836795252225521</v>
      </c>
      <c r="K503" s="31">
        <v>0.14346440417127296</v>
      </c>
      <c r="L503" s="108">
        <f ca="1">REWS!R503</f>
        <v>10.091587352833715</v>
      </c>
      <c r="M503" s="22">
        <f t="shared" si="119"/>
        <v>10.072221062356938</v>
      </c>
      <c r="N503" s="22">
        <f t="shared" ca="1" si="120"/>
        <v>10.0538772193696</v>
      </c>
      <c r="O503" s="22">
        <f t="shared" si="121"/>
        <v>0.91474420990586025</v>
      </c>
      <c r="P503" s="81">
        <f t="shared" ca="1" si="122"/>
        <v>11</v>
      </c>
      <c r="Q503" s="22">
        <f t="shared" ca="1" si="123"/>
        <v>0.10088267666443042</v>
      </c>
      <c r="R503" s="3">
        <f ca="1">IF(N503&gt;'Power Curve'!$C$37,0,INDEX(Ci,$P503,1)*POWER(1-Q503,3)+INDEX(Ci,$P503,2)*3*Q503*POWER(1-Q503,2)+INDEX(Ci,$P503,3)*3*POWER(Q503,2)*(1-Q503)+INDEX(Ci,$P503,4)*POWER(Q503,3))</f>
        <v>1548.8798237489548</v>
      </c>
      <c r="S503" s="3">
        <f t="shared" si="124"/>
        <v>1550.199996948242</v>
      </c>
      <c r="T503" s="3">
        <f t="shared" ca="1" si="125"/>
        <v>-1.3201731992871828</v>
      </c>
      <c r="U503" s="3">
        <f t="shared" ca="1" si="133"/>
        <v>1.3201731992871828</v>
      </c>
      <c r="W503" s="34">
        <f t="shared" si="126"/>
        <v>10</v>
      </c>
      <c r="X503" s="73" t="b">
        <f>COUNTIF('Power Curve'!$D$2:$D$31,W503)&gt;0</f>
        <v>1</v>
      </c>
      <c r="Y503" s="73" t="b">
        <f t="shared" si="127"/>
        <v>0</v>
      </c>
      <c r="Z503" s="73" t="b">
        <f t="shared" si="134"/>
        <v>1</v>
      </c>
      <c r="AA503" s="34" t="str">
        <f t="shared" si="128"/>
        <v>Outer</v>
      </c>
      <c r="AB503" s="35" t="str">
        <f t="shared" si="135"/>
        <v>0.9-1.0</v>
      </c>
      <c r="AC503" s="36" t="str">
        <f t="shared" si="129"/>
        <v>20-21</v>
      </c>
      <c r="AD503" s="36" t="str">
        <f t="shared" si="130"/>
        <v>Dec</v>
      </c>
      <c r="AE503" s="35" t="str">
        <f t="shared" si="131"/>
        <v>285-295</v>
      </c>
      <c r="AF503" s="36" t="str">
        <f t="shared" si="132"/>
        <v>HWS-HTI</v>
      </c>
    </row>
    <row r="504" spans="5:32" x14ac:dyDescent="0.3">
      <c r="E504" s="12">
        <v>40904.875</v>
      </c>
      <c r="F504" s="16">
        <v>7.6</v>
      </c>
      <c r="G504" s="16">
        <v>831.52002716064476</v>
      </c>
      <c r="H504" s="29">
        <v>1.2118344244673511</v>
      </c>
      <c r="I504" s="26">
        <v>281.3</v>
      </c>
      <c r="J504" s="30">
        <v>7.2368421052631582E-2</v>
      </c>
      <c r="K504" s="31">
        <v>0.23969628723697192</v>
      </c>
      <c r="L504" s="108">
        <f ca="1">REWS!R504</f>
        <v>7.5286702799046603</v>
      </c>
      <c r="M504" s="22">
        <f t="shared" si="119"/>
        <v>7.5726751058926052</v>
      </c>
      <c r="N504" s="22">
        <f t="shared" ca="1" si="120"/>
        <v>7.5016018433036233</v>
      </c>
      <c r="O504" s="22">
        <f t="shared" si="121"/>
        <v>0.52843132484865163</v>
      </c>
      <c r="P504" s="81">
        <f t="shared" ca="1" si="122"/>
        <v>8</v>
      </c>
      <c r="Q504" s="22">
        <f t="shared" ca="1" si="123"/>
        <v>0.48962965397909691</v>
      </c>
      <c r="R504" s="3">
        <f ca="1">IF(N504&gt;'Power Curve'!$C$37,0,INDEX(Ci,$P504,1)*POWER(1-Q504,3)+INDEX(Ci,$P504,2)*3*Q504*POWER(1-Q504,2)+INDEX(Ci,$P504,3)*3*POWER(Q504,2)*(1-Q504)+INDEX(Ci,$P504,4)*POWER(Q504,3))</f>
        <v>732.35200058960049</v>
      </c>
      <c r="S504" s="3">
        <f t="shared" si="124"/>
        <v>831.52002716064476</v>
      </c>
      <c r="T504" s="3">
        <f t="shared" ca="1" si="125"/>
        <v>-99.168026571044265</v>
      </c>
      <c r="U504" s="3">
        <f t="shared" ca="1" si="133"/>
        <v>99.168026571044265</v>
      </c>
      <c r="W504" s="34">
        <f t="shared" si="126"/>
        <v>8</v>
      </c>
      <c r="X504" s="73" t="b">
        <f>COUNTIF('Power Curve'!$D$2:$D$31,W504)&gt;0</f>
        <v>1</v>
      </c>
      <c r="Y504" s="73" t="b">
        <f t="shared" si="127"/>
        <v>0</v>
      </c>
      <c r="Z504" s="73" t="b">
        <f t="shared" si="134"/>
        <v>1</v>
      </c>
      <c r="AA504" s="34" t="str">
        <f t="shared" si="128"/>
        <v>Outer</v>
      </c>
      <c r="AB504" s="35" t="str">
        <f t="shared" si="135"/>
        <v>0.5-0.6</v>
      </c>
      <c r="AC504" s="36" t="str">
        <f t="shared" si="129"/>
        <v>21-22</v>
      </c>
      <c r="AD504" s="36" t="str">
        <f t="shared" si="130"/>
        <v>Dec</v>
      </c>
      <c r="AE504" s="35" t="str">
        <f t="shared" si="131"/>
        <v>275-285</v>
      </c>
      <c r="AF504" s="36" t="str">
        <f t="shared" si="132"/>
        <v>HWS-LTI</v>
      </c>
    </row>
    <row r="505" spans="5:32" x14ac:dyDescent="0.3">
      <c r="E505" s="12">
        <v>40904.881944444445</v>
      </c>
      <c r="F505" s="16">
        <v>8.52</v>
      </c>
      <c r="G505" s="16">
        <v>1377.8100280761739</v>
      </c>
      <c r="H505" s="29">
        <v>1.2106111273825104</v>
      </c>
      <c r="I505" s="26">
        <v>265.8</v>
      </c>
      <c r="J505" s="30">
        <v>0.17488262910798122</v>
      </c>
      <c r="K505" s="31">
        <v>0.19371304082091961</v>
      </c>
      <c r="L505" s="108">
        <f ca="1">REWS!R505</f>
        <v>8.4198356363652263</v>
      </c>
      <c r="M505" s="22">
        <f t="shared" si="119"/>
        <v>8.486509837918323</v>
      </c>
      <c r="N505" s="22">
        <f t="shared" ca="1" si="120"/>
        <v>8.3867391973789633</v>
      </c>
      <c r="O505" s="22">
        <f t="shared" si="121"/>
        <v>0.66966742850233285</v>
      </c>
      <c r="P505" s="81">
        <f t="shared" ca="1" si="122"/>
        <v>9</v>
      </c>
      <c r="Q505" s="22">
        <f t="shared" ca="1" si="123"/>
        <v>0.3778827597345113</v>
      </c>
      <c r="R505" s="3">
        <f ca="1">IF(N505&gt;'Power Curve'!$C$37,0,INDEX(Ci,$P505,1)*POWER(1-Q505,3)+INDEX(Ci,$P505,2)*3*Q505*POWER(1-Q505,2)+INDEX(Ci,$P505,3)*3*POWER(Q505,2)*(1-Q505)+INDEX(Ci,$P505,4)*POWER(Q505,3))</f>
        <v>997.00174521715667</v>
      </c>
      <c r="S505" s="3">
        <f t="shared" si="124"/>
        <v>1377.8100280761739</v>
      </c>
      <c r="T505" s="3">
        <f t="shared" ca="1" si="125"/>
        <v>-380.80828285901725</v>
      </c>
      <c r="U505" s="3">
        <f t="shared" ca="1" si="133"/>
        <v>380.80828285901725</v>
      </c>
      <c r="W505" s="34">
        <f t="shared" si="126"/>
        <v>8</v>
      </c>
      <c r="X505" s="73" t="b">
        <f>COUNTIF('Power Curve'!$D$2:$D$31,W505)&gt;0</f>
        <v>1</v>
      </c>
      <c r="Y505" s="73" t="b">
        <f t="shared" si="127"/>
        <v>0</v>
      </c>
      <c r="Z505" s="73" t="b">
        <f t="shared" si="134"/>
        <v>1</v>
      </c>
      <c r="AA505" s="34" t="str">
        <f t="shared" si="128"/>
        <v>Outer</v>
      </c>
      <c r="AB505" s="35" t="str">
        <f t="shared" si="135"/>
        <v>0.6-0.7</v>
      </c>
      <c r="AC505" s="36" t="str">
        <f t="shared" si="129"/>
        <v>21-22</v>
      </c>
      <c r="AD505" s="36" t="str">
        <f t="shared" si="130"/>
        <v>Dec</v>
      </c>
      <c r="AE505" s="35" t="str">
        <f t="shared" si="131"/>
        <v>265-275</v>
      </c>
      <c r="AF505" s="36" t="str">
        <f t="shared" si="132"/>
        <v>HWS-HTI</v>
      </c>
    </row>
    <row r="506" spans="5:32" x14ac:dyDescent="0.3">
      <c r="E506" s="12">
        <v>40904.888888888891</v>
      </c>
      <c r="F506" s="16">
        <v>10.1</v>
      </c>
      <c r="G506" s="16">
        <v>1609.739974975588</v>
      </c>
      <c r="H506" s="29">
        <v>1.2089839026858495</v>
      </c>
      <c r="I506" s="26">
        <v>267.8</v>
      </c>
      <c r="J506" s="30">
        <v>0.1712871287128713</v>
      </c>
      <c r="K506" s="31">
        <v>0.21858129906730187</v>
      </c>
      <c r="L506" s="108">
        <f ca="1">REWS!R506</f>
        <v>10.006540917318645</v>
      </c>
      <c r="M506" s="22">
        <f t="shared" si="119"/>
        <v>10.055789733437026</v>
      </c>
      <c r="N506" s="22">
        <f t="shared" ca="1" si="120"/>
        <v>9.9627397449099373</v>
      </c>
      <c r="O506" s="22">
        <f t="shared" si="121"/>
        <v>0.91220469505358914</v>
      </c>
      <c r="P506" s="81">
        <f t="shared" ca="1" si="122"/>
        <v>11</v>
      </c>
      <c r="Q506" s="22">
        <f t="shared" ca="1" si="123"/>
        <v>1.2433233044625482E-2</v>
      </c>
      <c r="R506" s="3">
        <f ca="1">IF(N506&gt;'Power Curve'!$C$37,0,INDEX(Ci,$P506,1)*POWER(1-Q506,3)+INDEX(Ci,$P506,2)*3*Q506*POWER(1-Q506,2)+INDEX(Ci,$P506,3)*3*POWER(Q506,2)*(1-Q506)+INDEX(Ci,$P506,4)*POWER(Q506,3))</f>
        <v>1522.6435660067395</v>
      </c>
      <c r="S506" s="3">
        <f t="shared" si="124"/>
        <v>1609.739974975588</v>
      </c>
      <c r="T506" s="3">
        <f t="shared" ca="1" si="125"/>
        <v>-87.096408968848436</v>
      </c>
      <c r="U506" s="3">
        <f t="shared" ca="1" si="133"/>
        <v>87.096408968848436</v>
      </c>
      <c r="W506" s="34">
        <f t="shared" si="126"/>
        <v>10</v>
      </c>
      <c r="X506" s="73" t="b">
        <f>COUNTIF('Power Curve'!$D$2:$D$31,W506)&gt;0</f>
        <v>1</v>
      </c>
      <c r="Y506" s="73" t="b">
        <f t="shared" si="127"/>
        <v>0</v>
      </c>
      <c r="Z506" s="73" t="b">
        <f t="shared" si="134"/>
        <v>1</v>
      </c>
      <c r="AA506" s="34" t="str">
        <f t="shared" si="128"/>
        <v>Outer</v>
      </c>
      <c r="AB506" s="35" t="str">
        <f t="shared" si="135"/>
        <v>0.9-1.0</v>
      </c>
      <c r="AC506" s="36" t="str">
        <f t="shared" si="129"/>
        <v>21-22</v>
      </c>
      <c r="AD506" s="36" t="str">
        <f t="shared" si="130"/>
        <v>Dec</v>
      </c>
      <c r="AE506" s="35" t="str">
        <f t="shared" si="131"/>
        <v>265-275</v>
      </c>
      <c r="AF506" s="36" t="str">
        <f t="shared" si="132"/>
        <v>HWS-HTI</v>
      </c>
    </row>
    <row r="507" spans="5:32" x14ac:dyDescent="0.3">
      <c r="E507" s="12">
        <v>40904.895833333336</v>
      </c>
      <c r="F507" s="16">
        <v>8.7200000000000006</v>
      </c>
      <c r="G507" s="16">
        <v>1135.2700576782231</v>
      </c>
      <c r="H507" s="29">
        <v>1.2102127894463111</v>
      </c>
      <c r="I507" s="26">
        <v>267.2</v>
      </c>
      <c r="J507" s="30">
        <v>0.13761467889908255</v>
      </c>
      <c r="K507" s="31">
        <v>0.19369280969427477</v>
      </c>
      <c r="L507" s="108">
        <f ca="1">REWS!R507</f>
        <v>8.6025609918844737</v>
      </c>
      <c r="M507" s="22">
        <f t="shared" si="119"/>
        <v>8.6847709329051241</v>
      </c>
      <c r="N507" s="22">
        <f t="shared" ca="1" si="120"/>
        <v>8.5678063819795565</v>
      </c>
      <c r="O507" s="22">
        <f t="shared" si="121"/>
        <v>0.70030931984298728</v>
      </c>
      <c r="P507" s="81">
        <f t="shared" ca="1" si="122"/>
        <v>9</v>
      </c>
      <c r="Q507" s="22">
        <f t="shared" ca="1" si="123"/>
        <v>0.55886816831315578</v>
      </c>
      <c r="R507" s="3">
        <f ca="1">IF(N507&gt;'Power Curve'!$C$37,0,INDEX(Ci,$P507,1)*POWER(1-Q507,3)+INDEX(Ci,$P507,2)*3*Q507*POWER(1-Q507,2)+INDEX(Ci,$P507,3)*3*POWER(Q507,2)*(1-Q507)+INDEX(Ci,$P507,4)*POWER(Q507,3))</f>
        <v>1054.6156929696331</v>
      </c>
      <c r="S507" s="3">
        <f t="shared" si="124"/>
        <v>1135.2700576782231</v>
      </c>
      <c r="T507" s="3">
        <f t="shared" ca="1" si="125"/>
        <v>-80.654364708590037</v>
      </c>
      <c r="U507" s="3">
        <f t="shared" ca="1" si="133"/>
        <v>80.654364708590037</v>
      </c>
      <c r="W507" s="34">
        <f t="shared" si="126"/>
        <v>9</v>
      </c>
      <c r="X507" s="73" t="b">
        <f>COUNTIF('Power Curve'!$D$2:$D$31,W507)&gt;0</f>
        <v>1</v>
      </c>
      <c r="Y507" s="73" t="b">
        <f t="shared" si="127"/>
        <v>0</v>
      </c>
      <c r="Z507" s="73" t="b">
        <f t="shared" si="134"/>
        <v>1</v>
      </c>
      <c r="AA507" s="34" t="str">
        <f t="shared" si="128"/>
        <v>Inner</v>
      </c>
      <c r="AB507" s="35" t="str">
        <f t="shared" si="135"/>
        <v>0.7-0.8</v>
      </c>
      <c r="AC507" s="36" t="str">
        <f t="shared" si="129"/>
        <v>21-22</v>
      </c>
      <c r="AD507" s="36" t="str">
        <f t="shared" si="130"/>
        <v>Dec</v>
      </c>
      <c r="AE507" s="35" t="str">
        <f t="shared" si="131"/>
        <v>265-275</v>
      </c>
      <c r="AF507" s="36" t="str">
        <f t="shared" si="132"/>
        <v>Inner-TI</v>
      </c>
    </row>
    <row r="508" spans="5:32" x14ac:dyDescent="0.3">
      <c r="E508" s="12">
        <v>40904.930555555555</v>
      </c>
      <c r="F508" s="16">
        <v>9.15</v>
      </c>
      <c r="G508" s="16">
        <v>1460.269973754883</v>
      </c>
      <c r="H508" s="29">
        <v>1.2081907114539743</v>
      </c>
      <c r="I508" s="26">
        <v>265.10000000000002</v>
      </c>
      <c r="J508" s="30">
        <v>0.21420765027322403</v>
      </c>
      <c r="K508" s="31">
        <v>0.15047952566601411</v>
      </c>
      <c r="L508" s="108">
        <f ca="1">REWS!R508</f>
        <v>9.1283085537944615</v>
      </c>
      <c r="M508" s="22">
        <f t="shared" si="119"/>
        <v>9.1079554013699155</v>
      </c>
      <c r="N508" s="22">
        <f t="shared" ca="1" si="120"/>
        <v>9.0863636281861702</v>
      </c>
      <c r="O508" s="22">
        <f t="shared" si="121"/>
        <v>0.76571384361308981</v>
      </c>
      <c r="P508" s="81">
        <f t="shared" ca="1" si="122"/>
        <v>10</v>
      </c>
      <c r="Q508" s="22">
        <f t="shared" ca="1" si="123"/>
        <v>8.2086334046374096E-2</v>
      </c>
      <c r="R508" s="3">
        <f ca="1">IF(N508&gt;'Power Curve'!$C$37,0,INDEX(Ci,$P508,1)*POWER(1-Q508,3)+INDEX(Ci,$P508,2)*3*Q508*POWER(1-Q508,2)+INDEX(Ci,$P508,3)*3*POWER(Q508,2)*(1-Q508)+INDEX(Ci,$P508,4)*POWER(Q508,3))</f>
        <v>1224.1431315409955</v>
      </c>
      <c r="S508" s="3">
        <f t="shared" si="124"/>
        <v>1460.269973754883</v>
      </c>
      <c r="T508" s="3">
        <f t="shared" ca="1" si="125"/>
        <v>-236.12684221388758</v>
      </c>
      <c r="U508" s="3">
        <f t="shared" ca="1" si="133"/>
        <v>236.12684221388758</v>
      </c>
      <c r="W508" s="34">
        <f t="shared" si="126"/>
        <v>9</v>
      </c>
      <c r="X508" s="73" t="b">
        <f>COUNTIF('Power Curve'!$D$2:$D$31,W508)&gt;0</f>
        <v>1</v>
      </c>
      <c r="Y508" s="73" t="b">
        <f t="shared" si="127"/>
        <v>0</v>
      </c>
      <c r="Z508" s="73" t="b">
        <f t="shared" si="134"/>
        <v>1</v>
      </c>
      <c r="AA508" s="34" t="str">
        <f t="shared" si="128"/>
        <v>Outer</v>
      </c>
      <c r="AB508" s="35" t="str">
        <f t="shared" si="135"/>
        <v>0.7-0.8</v>
      </c>
      <c r="AC508" s="36" t="str">
        <f t="shared" si="129"/>
        <v>22-23</v>
      </c>
      <c r="AD508" s="36" t="str">
        <f t="shared" si="130"/>
        <v>Dec</v>
      </c>
      <c r="AE508" s="35" t="str">
        <f t="shared" si="131"/>
        <v>265-275</v>
      </c>
      <c r="AF508" s="36" t="str">
        <f t="shared" si="132"/>
        <v>HWS-HTI</v>
      </c>
    </row>
    <row r="509" spans="5:32" x14ac:dyDescent="0.3">
      <c r="E509" s="12">
        <v>40904.9375</v>
      </c>
      <c r="F509" s="16">
        <v>10.01</v>
      </c>
      <c r="G509" s="16">
        <v>1577.8399810790991</v>
      </c>
      <c r="H509" s="29">
        <v>1.2076952923102158</v>
      </c>
      <c r="I509" s="26">
        <v>271.39999999999998</v>
      </c>
      <c r="J509" s="30">
        <v>8.7912087912087919E-2</v>
      </c>
      <c r="K509" s="31">
        <v>0.25070378786732389</v>
      </c>
      <c r="L509" s="108">
        <f ca="1">REWS!R509</f>
        <v>9.9709928193267938</v>
      </c>
      <c r="M509" s="22">
        <f t="shared" si="119"/>
        <v>9.9626415676826454</v>
      </c>
      <c r="N509" s="22">
        <f t="shared" ca="1" si="120"/>
        <v>9.9238189343546761</v>
      </c>
      <c r="O509" s="22">
        <f t="shared" si="121"/>
        <v>0.89780834576571189</v>
      </c>
      <c r="P509" s="81">
        <f t="shared" ca="1" si="122"/>
        <v>10</v>
      </c>
      <c r="Q509" s="22">
        <f t="shared" ca="1" si="123"/>
        <v>0.97224705514113119</v>
      </c>
      <c r="R509" s="3">
        <f ca="1">IF(N509&gt;'Power Curve'!$C$37,0,INDEX(Ci,$P509,1)*POWER(1-Q509,3)+INDEX(Ci,$P509,2)*3*Q509*POWER(1-Q509,2)+INDEX(Ci,$P509,3)*3*POWER(Q509,2)*(1-Q509)+INDEX(Ci,$P509,4)*POWER(Q509,3))</f>
        <v>1511.3201903285981</v>
      </c>
      <c r="S509" s="3">
        <f t="shared" si="124"/>
        <v>1577.8399810790991</v>
      </c>
      <c r="T509" s="3">
        <f t="shared" ca="1" si="125"/>
        <v>-66.519790750500988</v>
      </c>
      <c r="U509" s="3">
        <f t="shared" ca="1" si="133"/>
        <v>66.519790750500988</v>
      </c>
      <c r="W509" s="34">
        <f t="shared" si="126"/>
        <v>10</v>
      </c>
      <c r="X509" s="73" t="b">
        <f>COUNTIF('Power Curve'!$D$2:$D$31,W509)&gt;0</f>
        <v>1</v>
      </c>
      <c r="Y509" s="73" t="b">
        <f t="shared" si="127"/>
        <v>0</v>
      </c>
      <c r="Z509" s="73" t="b">
        <f t="shared" si="134"/>
        <v>1</v>
      </c>
      <c r="AA509" s="34" t="str">
        <f t="shared" si="128"/>
        <v>Outer</v>
      </c>
      <c r="AB509" s="35" t="str">
        <f t="shared" si="135"/>
        <v>0.8-0.9</v>
      </c>
      <c r="AC509" s="36" t="str">
        <f t="shared" si="129"/>
        <v>22-23</v>
      </c>
      <c r="AD509" s="36" t="str">
        <f t="shared" si="130"/>
        <v>Dec</v>
      </c>
      <c r="AE509" s="35" t="str">
        <f t="shared" si="131"/>
        <v>265-275</v>
      </c>
      <c r="AF509" s="36" t="str">
        <f t="shared" si="132"/>
        <v>HWS-LTI</v>
      </c>
    </row>
    <row r="510" spans="5:32" x14ac:dyDescent="0.3">
      <c r="E510" s="12">
        <v>40904.944444444445</v>
      </c>
      <c r="F510" s="16">
        <v>10.44</v>
      </c>
      <c r="G510" s="16">
        <v>1573.110046386719</v>
      </c>
      <c r="H510" s="29">
        <v>1.2077403146004186</v>
      </c>
      <c r="I510" s="26">
        <v>273.8</v>
      </c>
      <c r="J510" s="30">
        <v>0.13026819923371649</v>
      </c>
      <c r="K510" s="31">
        <v>0.21735898169992909</v>
      </c>
      <c r="L510" s="108">
        <f ca="1">REWS!R510</f>
        <v>10.339825878758111</v>
      </c>
      <c r="M510" s="22">
        <f t="shared" si="119"/>
        <v>10.390736306785858</v>
      </c>
      <c r="N510" s="22">
        <f t="shared" ca="1" si="120"/>
        <v>10.291034881633706</v>
      </c>
      <c r="O510" s="22">
        <f t="shared" si="121"/>
        <v>0.96397176769163107</v>
      </c>
      <c r="P510" s="81">
        <f t="shared" ca="1" si="122"/>
        <v>11</v>
      </c>
      <c r="Q510" s="22">
        <f t="shared" ca="1" si="123"/>
        <v>0.33104555315184098</v>
      </c>
      <c r="R510" s="3">
        <f ca="1">IF(N510&gt;'Power Curve'!$C$37,0,INDEX(Ci,$P510,1)*POWER(1-Q510,3)+INDEX(Ci,$P510,2)*3*Q510*POWER(1-Q510,2)+INDEX(Ci,$P510,3)*3*POWER(Q510,2)*(1-Q510)+INDEX(Ci,$P510,4)*POWER(Q510,3))</f>
        <v>1615.6281246349397</v>
      </c>
      <c r="S510" s="3">
        <f t="shared" si="124"/>
        <v>1573.110046386719</v>
      </c>
      <c r="T510" s="3">
        <f t="shared" ca="1" si="125"/>
        <v>42.518078248220718</v>
      </c>
      <c r="U510" s="3">
        <f t="shared" ca="1" si="133"/>
        <v>42.518078248220718</v>
      </c>
      <c r="W510" s="34">
        <f t="shared" si="126"/>
        <v>10</v>
      </c>
      <c r="X510" s="73" t="b">
        <f>COUNTIF('Power Curve'!$D$2:$D$31,W510)&gt;0</f>
        <v>1</v>
      </c>
      <c r="Y510" s="73" t="b">
        <f t="shared" si="127"/>
        <v>0</v>
      </c>
      <c r="Z510" s="73" t="b">
        <f t="shared" si="134"/>
        <v>1</v>
      </c>
      <c r="AA510" s="34" t="str">
        <f t="shared" si="128"/>
        <v>Inner</v>
      </c>
      <c r="AB510" s="35" t="str">
        <f t="shared" si="135"/>
        <v>0.9-1.0</v>
      </c>
      <c r="AC510" s="36" t="str">
        <f t="shared" si="129"/>
        <v>22-23</v>
      </c>
      <c r="AD510" s="36" t="str">
        <f t="shared" si="130"/>
        <v>Dec</v>
      </c>
      <c r="AE510" s="35" t="str">
        <f t="shared" si="131"/>
        <v>265-275</v>
      </c>
      <c r="AF510" s="36" t="str">
        <f t="shared" si="132"/>
        <v>Inner-TI</v>
      </c>
    </row>
    <row r="511" spans="5:32" x14ac:dyDescent="0.3">
      <c r="E511" s="12">
        <v>40904.951388888891</v>
      </c>
      <c r="F511" s="16">
        <v>10.44</v>
      </c>
      <c r="G511" s="16">
        <v>1633.6399841308639</v>
      </c>
      <c r="H511" s="29">
        <v>1.2081006052109704</v>
      </c>
      <c r="I511" s="26">
        <v>271.60000000000002</v>
      </c>
      <c r="J511" s="30">
        <v>9.8659003831417638E-2</v>
      </c>
      <c r="K511" s="31">
        <v>0.24268667511000022</v>
      </c>
      <c r="L511" s="108">
        <f ca="1">REWS!R511</f>
        <v>10.369589624878484</v>
      </c>
      <c r="M511" s="22">
        <f t="shared" si="119"/>
        <v>10.391769451763309</v>
      </c>
      <c r="N511" s="22">
        <f t="shared" ca="1" si="120"/>
        <v>10.321684357388314</v>
      </c>
      <c r="O511" s="22">
        <f t="shared" si="121"/>
        <v>0.96413144357832148</v>
      </c>
      <c r="P511" s="81">
        <f t="shared" ca="1" si="122"/>
        <v>11</v>
      </c>
      <c r="Q511" s="22">
        <f t="shared" ca="1" si="123"/>
        <v>0.36079104581340915</v>
      </c>
      <c r="R511" s="3">
        <f ca="1">IF(N511&gt;'Power Curve'!$C$37,0,INDEX(Ci,$P511,1)*POWER(1-Q511,3)+INDEX(Ci,$P511,2)*3*Q511*POWER(1-Q511,2)+INDEX(Ci,$P511,3)*3*POWER(Q511,2)*(1-Q511)+INDEX(Ci,$P511,4)*POWER(Q511,3))</f>
        <v>1623.9985250158356</v>
      </c>
      <c r="S511" s="3">
        <f t="shared" si="124"/>
        <v>1633.6399841308639</v>
      </c>
      <c r="T511" s="3">
        <f t="shared" ca="1" si="125"/>
        <v>-9.6414591150282831</v>
      </c>
      <c r="U511" s="3">
        <f t="shared" ca="1" si="133"/>
        <v>9.6414591150282831</v>
      </c>
      <c r="W511" s="34">
        <f t="shared" si="126"/>
        <v>10</v>
      </c>
      <c r="X511" s="73" t="b">
        <f>COUNTIF('Power Curve'!$D$2:$D$31,W511)&gt;0</f>
        <v>1</v>
      </c>
      <c r="Y511" s="73" t="b">
        <f t="shared" si="127"/>
        <v>0</v>
      </c>
      <c r="Z511" s="73" t="b">
        <f t="shared" si="134"/>
        <v>1</v>
      </c>
      <c r="AA511" s="34" t="str">
        <f t="shared" si="128"/>
        <v>Outer</v>
      </c>
      <c r="AB511" s="35" t="str">
        <f t="shared" si="135"/>
        <v>0.9-1.0</v>
      </c>
      <c r="AC511" s="36" t="str">
        <f t="shared" si="129"/>
        <v>22-23</v>
      </c>
      <c r="AD511" s="36" t="str">
        <f t="shared" si="130"/>
        <v>Dec</v>
      </c>
      <c r="AE511" s="35" t="str">
        <f t="shared" si="131"/>
        <v>265-275</v>
      </c>
      <c r="AF511" s="36" t="str">
        <f t="shared" si="132"/>
        <v>HWS-LTI</v>
      </c>
    </row>
    <row r="512" spans="5:32" x14ac:dyDescent="0.3">
      <c r="E512" s="12">
        <v>40904.958333333336</v>
      </c>
      <c r="F512" s="16">
        <v>10.72</v>
      </c>
      <c r="G512" s="16">
        <v>1802.3499603271509</v>
      </c>
      <c r="H512" s="29">
        <v>1.2098149275100298</v>
      </c>
      <c r="I512" s="26">
        <v>269.39999999999998</v>
      </c>
      <c r="J512" s="30">
        <v>8.7686567164179094E-2</v>
      </c>
      <c r="K512" s="31">
        <v>0.17058905171621083</v>
      </c>
      <c r="L512" s="108">
        <f ca="1">REWS!R512</f>
        <v>10.677027759964465</v>
      </c>
      <c r="M512" s="22">
        <f t="shared" si="119"/>
        <v>10.675520742853145</v>
      </c>
      <c r="N512" s="22">
        <f t="shared" ca="1" si="120"/>
        <v>10.632726802567117</v>
      </c>
      <c r="O512" s="22">
        <f t="shared" si="121"/>
        <v>1.007986120311162</v>
      </c>
      <c r="P512" s="81">
        <f t="shared" ca="1" si="122"/>
        <v>11</v>
      </c>
      <c r="Q512" s="22">
        <f t="shared" ca="1" si="123"/>
        <v>0.66265952945660478</v>
      </c>
      <c r="R512" s="3">
        <f ca="1">IF(N512&gt;'Power Curve'!$C$37,0,INDEX(Ci,$P512,1)*POWER(1-Q512,3)+INDEX(Ci,$P512,2)*3*Q512*POWER(1-Q512,2)+INDEX(Ci,$P512,3)*3*POWER(Q512,2)*(1-Q512)+INDEX(Ci,$P512,4)*POWER(Q512,3))</f>
        <v>1703.6406509397707</v>
      </c>
      <c r="S512" s="3">
        <f t="shared" si="124"/>
        <v>1802.3499603271509</v>
      </c>
      <c r="T512" s="3">
        <f t="shared" ca="1" si="125"/>
        <v>-98.709309387380245</v>
      </c>
      <c r="U512" s="3">
        <f t="shared" ca="1" si="133"/>
        <v>98.709309387380245</v>
      </c>
      <c r="W512" s="34">
        <f t="shared" si="126"/>
        <v>11</v>
      </c>
      <c r="X512" s="73" t="b">
        <f>COUNTIF('Power Curve'!$D$2:$D$31,W512)&gt;0</f>
        <v>1</v>
      </c>
      <c r="Y512" s="73" t="b">
        <f t="shared" si="127"/>
        <v>0</v>
      </c>
      <c r="Z512" s="73" t="b">
        <f t="shared" si="134"/>
        <v>1</v>
      </c>
      <c r="AA512" s="34" t="str">
        <f t="shared" si="128"/>
        <v>Outer</v>
      </c>
      <c r="AB512" s="35" t="str">
        <f t="shared" si="135"/>
        <v>1.0-1.1</v>
      </c>
      <c r="AC512" s="36" t="str">
        <f t="shared" si="129"/>
        <v>23-24</v>
      </c>
      <c r="AD512" s="36" t="str">
        <f t="shared" si="130"/>
        <v>Dec</v>
      </c>
      <c r="AE512" s="35" t="str">
        <f t="shared" si="131"/>
        <v>265-275</v>
      </c>
      <c r="AF512" s="36" t="str">
        <f t="shared" si="132"/>
        <v>HWS-LTI</v>
      </c>
    </row>
    <row r="513" spans="5:32" x14ac:dyDescent="0.3">
      <c r="E513" s="12">
        <v>40905.055555555555</v>
      </c>
      <c r="F513" s="16">
        <v>12.5</v>
      </c>
      <c r="G513" s="16">
        <v>1985.309997558596</v>
      </c>
      <c r="H513" s="29">
        <v>1.2053038428687672</v>
      </c>
      <c r="I513" s="26">
        <v>265.89999999999998</v>
      </c>
      <c r="J513" s="30">
        <v>8.72E-2</v>
      </c>
      <c r="K513" s="31">
        <v>0.2760877120095161</v>
      </c>
      <c r="L513" s="108">
        <f ca="1">REWS!R513</f>
        <v>12.440556441517501</v>
      </c>
      <c r="M513" s="22">
        <f t="shared" si="119"/>
        <v>12.432643973426535</v>
      </c>
      <c r="N513" s="22">
        <f t="shared" ca="1" si="120"/>
        <v>12.373520725496416</v>
      </c>
      <c r="O513" s="22">
        <f t="shared" si="121"/>
        <v>1.2795551798230849</v>
      </c>
      <c r="P513" s="81">
        <f t="shared" ca="1" si="122"/>
        <v>13</v>
      </c>
      <c r="Q513" s="22">
        <f t="shared" ca="1" si="123"/>
        <v>0.36546727825163916</v>
      </c>
      <c r="R513" s="3">
        <f ca="1">IF(N513&gt;'Power Curve'!$C$37,0,INDEX(Ci,$P513,1)*POWER(1-Q513,3)+INDEX(Ci,$P513,2)*3*Q513*POWER(1-Q513,2)+INDEX(Ci,$P513,3)*3*POWER(Q513,2)*(1-Q513)+INDEX(Ci,$P513,4)*POWER(Q513,3))</f>
        <v>1934.0372744460974</v>
      </c>
      <c r="S513" s="3">
        <f t="shared" si="124"/>
        <v>1985.309997558596</v>
      </c>
      <c r="T513" s="3">
        <f t="shared" ca="1" si="125"/>
        <v>-51.272723112498625</v>
      </c>
      <c r="U513" s="3">
        <f t="shared" ca="1" si="133"/>
        <v>51.272723112498625</v>
      </c>
      <c r="W513" s="34">
        <f t="shared" si="126"/>
        <v>12</v>
      </c>
      <c r="X513" s="73" t="b">
        <f>COUNTIF('Power Curve'!$D$2:$D$31,W513)&gt;0</f>
        <v>1</v>
      </c>
      <c r="Y513" s="73" t="b">
        <f t="shared" si="127"/>
        <v>0</v>
      </c>
      <c r="Z513" s="73" t="b">
        <f t="shared" si="134"/>
        <v>1</v>
      </c>
      <c r="AA513" s="34" t="str">
        <f t="shared" si="128"/>
        <v>Outer</v>
      </c>
      <c r="AB513" s="35" t="str">
        <f t="shared" si="135"/>
        <v>1.2-1.3</v>
      </c>
      <c r="AC513" s="36" t="str">
        <f t="shared" si="129"/>
        <v>1-2</v>
      </c>
      <c r="AD513" s="36" t="str">
        <f t="shared" si="130"/>
        <v>Dec</v>
      </c>
      <c r="AE513" s="35" t="str">
        <f t="shared" si="131"/>
        <v>265-275</v>
      </c>
      <c r="AF513" s="36" t="str">
        <f t="shared" si="132"/>
        <v>HWS-LTI</v>
      </c>
    </row>
    <row r="514" spans="5:32" x14ac:dyDescent="0.3">
      <c r="E514" s="12">
        <v>40905.138888888891</v>
      </c>
      <c r="F514" s="16">
        <v>12.43</v>
      </c>
      <c r="G514" s="16">
        <v>1981.0500183105439</v>
      </c>
      <c r="H514" s="29">
        <v>1.2032781816362779</v>
      </c>
      <c r="I514" s="26">
        <v>268.3</v>
      </c>
      <c r="J514" s="30">
        <v>9.0104585679806934E-2</v>
      </c>
      <c r="K514" s="31">
        <v>0.30167522006482322</v>
      </c>
      <c r="L514" s="108">
        <f ca="1">REWS!R514</f>
        <v>12.306572132650066</v>
      </c>
      <c r="M514" s="22">
        <f t="shared" si="119"/>
        <v>12.356091424825751</v>
      </c>
      <c r="N514" s="22">
        <f t="shared" ca="1" si="120"/>
        <v>12.233397457541194</v>
      </c>
      <c r="O514" s="22">
        <f t="shared" si="121"/>
        <v>1.2677237366635907</v>
      </c>
      <c r="P514" s="81">
        <f t="shared" ca="1" si="122"/>
        <v>13</v>
      </c>
      <c r="Q514" s="22">
        <f t="shared" ca="1" si="123"/>
        <v>0.22121252254472087</v>
      </c>
      <c r="R514" s="3">
        <f ca="1">IF(N514&gt;'Power Curve'!$C$37,0,INDEX(Ci,$P514,1)*POWER(1-Q514,3)+INDEX(Ci,$P514,2)*3*Q514*POWER(1-Q514,2)+INDEX(Ci,$P514,3)*3*POWER(Q514,2)*(1-Q514)+INDEX(Ci,$P514,4)*POWER(Q514,3))</f>
        <v>1928.1633299001273</v>
      </c>
      <c r="S514" s="3">
        <f t="shared" si="124"/>
        <v>1981.0500183105439</v>
      </c>
      <c r="T514" s="3">
        <f t="shared" ca="1" si="125"/>
        <v>-52.886688410416582</v>
      </c>
      <c r="U514" s="3">
        <f t="shared" ca="1" si="133"/>
        <v>52.886688410416582</v>
      </c>
      <c r="W514" s="34">
        <f t="shared" si="126"/>
        <v>12</v>
      </c>
      <c r="X514" s="73" t="b">
        <f>COUNTIF('Power Curve'!$D$2:$D$31,W514)&gt;0</f>
        <v>1</v>
      </c>
      <c r="Y514" s="73" t="b">
        <f t="shared" si="127"/>
        <v>0</v>
      </c>
      <c r="Z514" s="73" t="b">
        <f t="shared" si="134"/>
        <v>1</v>
      </c>
      <c r="AA514" s="34" t="str">
        <f t="shared" si="128"/>
        <v>Outer</v>
      </c>
      <c r="AB514" s="35" t="str">
        <f t="shared" si="135"/>
        <v>1.2-1.3</v>
      </c>
      <c r="AC514" s="36" t="str">
        <f t="shared" si="129"/>
        <v>3-4</v>
      </c>
      <c r="AD514" s="36" t="str">
        <f t="shared" si="130"/>
        <v>Dec</v>
      </c>
      <c r="AE514" s="35" t="str">
        <f t="shared" si="131"/>
        <v>265-275</v>
      </c>
      <c r="AF514" s="36" t="str">
        <f t="shared" si="132"/>
        <v>HWS-LTI</v>
      </c>
    </row>
    <row r="515" spans="5:32" x14ac:dyDescent="0.3">
      <c r="E515" s="12">
        <v>40905.145833333336</v>
      </c>
      <c r="F515" s="16">
        <v>12.32</v>
      </c>
      <c r="G515" s="16">
        <v>1965.4399566650441</v>
      </c>
      <c r="H515" s="29">
        <v>1.2033228970974787</v>
      </c>
      <c r="I515" s="26">
        <v>267.3</v>
      </c>
      <c r="J515" s="30">
        <v>7.2240259740259744E-2</v>
      </c>
      <c r="K515" s="31">
        <v>0.19967336983364006</v>
      </c>
      <c r="L515" s="108">
        <f ca="1">REWS!R515</f>
        <v>12.224388506400508</v>
      </c>
      <c r="M515" s="22">
        <f t="shared" ref="M515:M578" si="136">F515*(H515/Ref_Density)^(1/3)</f>
        <v>12.246897183065419</v>
      </c>
      <c r="N515" s="22">
        <f t="shared" ref="N515:N578" ca="1" si="137">L515*(H515/Ref_Density)^(1/3)</f>
        <v>12.151853016536824</v>
      </c>
      <c r="O515" s="22">
        <f t="shared" ref="O515:O578" si="138">(M515-CutInWindSpeed)/(RatedWindSpeed-CutInWindSpeed)</f>
        <v>1.2508474146031887</v>
      </c>
      <c r="P515" s="81">
        <f t="shared" ref="P515:P578" ca="1" si="139">COUNTIF(xa,"&lt;"&amp;N515)</f>
        <v>13</v>
      </c>
      <c r="Q515" s="22">
        <f t="shared" ref="Q515:Q578" ca="1" si="140">(N515-INDEX(xa,$P515))/(INDEX(xb,$P515)-INDEX(xa,$P515))</f>
        <v>0.13726377093480485</v>
      </c>
      <c r="R515" s="3">
        <f ca="1">IF(N515&gt;'Power Curve'!$C$37,0,INDEX(Ci,$P515,1)*POWER(1-Q515,3)+INDEX(Ci,$P515,2)*3*Q515*POWER(1-Q515,2)+INDEX(Ci,$P515,3)*3*POWER(Q515,2)*(1-Q515)+INDEX(Ci,$P515,4)*POWER(Q515,3))</f>
        <v>1924.2975251843829</v>
      </c>
      <c r="S515" s="3">
        <f t="shared" ref="S515:S578" si="141">IF(Z515,G515,"")</f>
        <v>1965.4399566650441</v>
      </c>
      <c r="T515" s="3">
        <f t="shared" ref="T515:T578" ca="1" si="142">IF(Z515,R515-S515,"")</f>
        <v>-41.142431480661116</v>
      </c>
      <c r="U515" s="3">
        <f t="shared" ca="1" si="133"/>
        <v>41.142431480661116</v>
      </c>
      <c r="W515" s="34">
        <f t="shared" ref="W515:W578" si="143">MROUND(M515-Centre_First_Bin,Bin_Width)+Centre_First_Bin</f>
        <v>12</v>
      </c>
      <c r="X515" s="73" t="b">
        <f>COUNTIF('Power Curve'!$D$2:$D$31,W515)&gt;0</f>
        <v>1</v>
      </c>
      <c r="Y515" s="73" t="b">
        <f t="shared" ref="Y515:Y578" si="144">(G515&lt;0)</f>
        <v>0</v>
      </c>
      <c r="Z515" s="73" t="b">
        <f t="shared" si="134"/>
        <v>1</v>
      </c>
      <c r="AA515" s="34" t="str">
        <f t="shared" ref="AA515:AA578" si="145">IF(Z515,IF(AND(J515&gt;=LowerTurbLimit,J515&lt;=UpperTurbLimit,K515&gt;=LowerShearLimit,K515&lt;=UpperShearLimit),"Inner","Outer"),"")</f>
        <v>Outer</v>
      </c>
      <c r="AB515" s="35" t="str">
        <f t="shared" si="135"/>
        <v>1.2-1.3</v>
      </c>
      <c r="AC515" s="36" t="str">
        <f t="shared" ref="AC515:AC578" si="146">IF(Z515,HOUR(E515)&amp;"-"&amp;HOUR(E515)+1,"")</f>
        <v>3-4</v>
      </c>
      <c r="AD515" s="36" t="str">
        <f t="shared" ref="AD515:AD578" si="147">IF(Z515,TEXT(E515,"mmm"),"")</f>
        <v>Dec</v>
      </c>
      <c r="AE515" s="35" t="str">
        <f t="shared" ref="AE515:AE578" si="148">IF(Z515,IF(OR(I515&lt;5,I515&gt;=355),"355-5",MROUND(I515,10)-5&amp;"-"&amp;MROUND(I515,10)+5),"")</f>
        <v>265-275</v>
      </c>
      <c r="AF515" s="36" t="str">
        <f t="shared" ref="AF515:AF578" si="149">IF(Z515,IF(O515&lt;0.5,IF(J515&lt;=LowerTurbLimit,"LWS-LTI",IF(J515&gt;=UpperTurbLimit,"LWS-HTI","Inner-TI")),IF(J515&lt;=LowerTurbLimit,"HWS-LTI",IF(J515&gt;=UpperTurbLimit,"HWS-HTI","Inner-TI"))),"")</f>
        <v>HWS-LTI</v>
      </c>
    </row>
    <row r="516" spans="5:32" x14ac:dyDescent="0.3">
      <c r="E516" s="12">
        <v>40905.152777777781</v>
      </c>
      <c r="F516" s="16">
        <v>11.98</v>
      </c>
      <c r="G516" s="16">
        <v>1980.2699890136739</v>
      </c>
      <c r="H516" s="29">
        <v>1.2037360120814713</v>
      </c>
      <c r="I516" s="26">
        <v>265.8</v>
      </c>
      <c r="J516" s="30">
        <v>8.4307178631051749E-2</v>
      </c>
      <c r="K516" s="31">
        <v>0.26662440139319654</v>
      </c>
      <c r="L516" s="108">
        <f ca="1">REWS!R516</f>
        <v>11.898119660426337</v>
      </c>
      <c r="M516" s="22">
        <f t="shared" si="136"/>
        <v>11.91027729875945</v>
      </c>
      <c r="N516" s="22">
        <f t="shared" ca="1" si="137"/>
        <v>11.828873496619305</v>
      </c>
      <c r="O516" s="22">
        <f t="shared" si="138"/>
        <v>1.1988217263626699</v>
      </c>
      <c r="P516" s="81">
        <f t="shared" ca="1" si="139"/>
        <v>12</v>
      </c>
      <c r="Q516" s="22">
        <f t="shared" ca="1" si="140"/>
        <v>0.8173311663418672</v>
      </c>
      <c r="R516" s="3">
        <f ca="1">IF(N516&gt;'Power Curve'!$C$37,0,INDEX(Ci,$P516,1)*POWER(1-Q516,3)+INDEX(Ci,$P516,2)*3*Q516*POWER(1-Q516,2)+INDEX(Ci,$P516,3)*3*POWER(Q516,2)*(1-Q516)+INDEX(Ci,$P516,4)*POWER(Q516,3))</f>
        <v>1902.3886320442525</v>
      </c>
      <c r="S516" s="3">
        <f t="shared" si="141"/>
        <v>1980.2699890136739</v>
      </c>
      <c r="T516" s="3">
        <f t="shared" ca="1" si="142"/>
        <v>-77.881356969421404</v>
      </c>
      <c r="U516" s="3">
        <f t="shared" ref="U516:U579" ca="1" si="150">IF(Z516,ABS(T516),"")</f>
        <v>77.881356969421404</v>
      </c>
      <c r="W516" s="34">
        <f t="shared" si="143"/>
        <v>12</v>
      </c>
      <c r="X516" s="73" t="b">
        <f>COUNTIF('Power Curve'!$D$2:$D$31,W516)&gt;0</f>
        <v>1</v>
      </c>
      <c r="Y516" s="73" t="b">
        <f t="shared" si="144"/>
        <v>0</v>
      </c>
      <c r="Z516" s="73" t="b">
        <f t="shared" ref="Z516:Z579" si="151">AND(X516,NOT(Y516))</f>
        <v>1</v>
      </c>
      <c r="AA516" s="34" t="str">
        <f t="shared" si="145"/>
        <v>Outer</v>
      </c>
      <c r="AB516" s="35" t="str">
        <f t="shared" ref="AB516:AB579" si="152">IF(Z516,TEXT(ROUND(O516+0.05,1)-0.1,"0.0")&amp;"-"&amp;TEXT(ROUND(O516+0.05,1),"0.0"),"")</f>
        <v>1.1-1.2</v>
      </c>
      <c r="AC516" s="36" t="str">
        <f t="shared" si="146"/>
        <v>3-4</v>
      </c>
      <c r="AD516" s="36" t="str">
        <f t="shared" si="147"/>
        <v>Dec</v>
      </c>
      <c r="AE516" s="35" t="str">
        <f t="shared" si="148"/>
        <v>265-275</v>
      </c>
      <c r="AF516" s="36" t="str">
        <f t="shared" si="149"/>
        <v>HWS-LTI</v>
      </c>
    </row>
    <row r="517" spans="5:32" x14ac:dyDescent="0.3">
      <c r="E517" s="12">
        <v>40905.159722222219</v>
      </c>
      <c r="F517" s="16">
        <v>12.15</v>
      </c>
      <c r="G517" s="16">
        <v>1954.1900329589871</v>
      </c>
      <c r="H517" s="29">
        <v>1.2036360069383707</v>
      </c>
      <c r="I517" s="26">
        <v>270.8</v>
      </c>
      <c r="J517" s="30">
        <v>0.10699588477366255</v>
      </c>
      <c r="K517" s="31">
        <v>0.24810035930139707</v>
      </c>
      <c r="L517" s="108">
        <f ca="1">REWS!R517</f>
        <v>12.077288302289503</v>
      </c>
      <c r="M517" s="22">
        <f t="shared" si="136"/>
        <v>12.078953390666246</v>
      </c>
      <c r="N517" s="22">
        <f t="shared" ca="1" si="137"/>
        <v>12.006666871522105</v>
      </c>
      <c r="O517" s="22">
        <f t="shared" si="138"/>
        <v>1.2248911601076939</v>
      </c>
      <c r="P517" s="81">
        <f t="shared" ca="1" si="139"/>
        <v>12</v>
      </c>
      <c r="Q517" s="22">
        <f t="shared" ca="1" si="140"/>
        <v>0.98858252349801323</v>
      </c>
      <c r="R517" s="3">
        <f ca="1">IF(N517&gt;'Power Curve'!$C$37,0,INDEX(Ci,$P517,1)*POWER(1-Q517,3)+INDEX(Ci,$P517,2)*3*Q517*POWER(1-Q517,2)+INDEX(Ci,$P517,3)*3*POWER(Q517,2)*(1-Q517)+INDEX(Ci,$P517,4)*POWER(Q517,3))</f>
        <v>1916.4390660869954</v>
      </c>
      <c r="S517" s="3">
        <f t="shared" si="141"/>
        <v>1954.1900329589871</v>
      </c>
      <c r="T517" s="3">
        <f t="shared" ca="1" si="142"/>
        <v>-37.75096687199175</v>
      </c>
      <c r="U517" s="3">
        <f t="shared" ca="1" si="150"/>
        <v>37.75096687199175</v>
      </c>
      <c r="W517" s="34">
        <f t="shared" si="143"/>
        <v>12</v>
      </c>
      <c r="X517" s="73" t="b">
        <f>COUNTIF('Power Curve'!$D$2:$D$31,W517)&gt;0</f>
        <v>1</v>
      </c>
      <c r="Y517" s="73" t="b">
        <f t="shared" si="144"/>
        <v>0</v>
      </c>
      <c r="Z517" s="73" t="b">
        <f t="shared" si="151"/>
        <v>1</v>
      </c>
      <c r="AA517" s="34" t="str">
        <f t="shared" si="145"/>
        <v>Inner</v>
      </c>
      <c r="AB517" s="35" t="str">
        <f t="shared" si="152"/>
        <v>1.2-1.3</v>
      </c>
      <c r="AC517" s="36" t="str">
        <f t="shared" si="146"/>
        <v>3-4</v>
      </c>
      <c r="AD517" s="36" t="str">
        <f t="shared" si="147"/>
        <v>Dec</v>
      </c>
      <c r="AE517" s="35" t="str">
        <f t="shared" si="148"/>
        <v>265-275</v>
      </c>
      <c r="AF517" s="36" t="str">
        <f t="shared" si="149"/>
        <v>Inner-TI</v>
      </c>
    </row>
    <row r="518" spans="5:32" x14ac:dyDescent="0.3">
      <c r="E518" s="12">
        <v>40905.166666666664</v>
      </c>
      <c r="F518" s="16">
        <v>12.23</v>
      </c>
      <c r="G518" s="16">
        <v>1958.3199768066411</v>
      </c>
      <c r="H518" s="29">
        <v>1.2034464770117845</v>
      </c>
      <c r="I518" s="26">
        <v>273.60000000000002</v>
      </c>
      <c r="J518" s="30">
        <v>0.11365494685200325</v>
      </c>
      <c r="K518" s="31">
        <v>0.16393537279489143</v>
      </c>
      <c r="L518" s="108">
        <f ca="1">REWS!R518</f>
        <v>12.249110728312107</v>
      </c>
      <c r="M518" s="22">
        <f t="shared" si="136"/>
        <v>12.157847383995607</v>
      </c>
      <c r="N518" s="22">
        <f t="shared" ca="1" si="137"/>
        <v>12.176845365861151</v>
      </c>
      <c r="O518" s="22">
        <f t="shared" si="138"/>
        <v>1.2370844810978232</v>
      </c>
      <c r="P518" s="81">
        <f t="shared" ca="1" si="139"/>
        <v>13</v>
      </c>
      <c r="Q518" s="22">
        <f t="shared" ca="1" si="140"/>
        <v>0.16299301133101698</v>
      </c>
      <c r="R518" s="3">
        <f ca="1">IF(N518&gt;'Power Curve'!$C$37,0,INDEX(Ci,$P518,1)*POWER(1-Q518,3)+INDEX(Ci,$P518,2)*3*Q518*POWER(1-Q518,2)+INDEX(Ci,$P518,3)*3*POWER(Q518,2)*(1-Q518)+INDEX(Ci,$P518,4)*POWER(Q518,3))</f>
        <v>1925.520782532805</v>
      </c>
      <c r="S518" s="3">
        <f t="shared" si="141"/>
        <v>1958.3199768066411</v>
      </c>
      <c r="T518" s="3">
        <f t="shared" ca="1" si="142"/>
        <v>-32.799194273836065</v>
      </c>
      <c r="U518" s="3">
        <f t="shared" ca="1" si="150"/>
        <v>32.799194273836065</v>
      </c>
      <c r="W518" s="34">
        <f t="shared" si="143"/>
        <v>12</v>
      </c>
      <c r="X518" s="73" t="b">
        <f>COUNTIF('Power Curve'!$D$2:$D$31,W518)&gt;0</f>
        <v>1</v>
      </c>
      <c r="Y518" s="73" t="b">
        <f t="shared" si="144"/>
        <v>0</v>
      </c>
      <c r="Z518" s="73" t="b">
        <f t="shared" si="151"/>
        <v>1</v>
      </c>
      <c r="AA518" s="34" t="str">
        <f t="shared" si="145"/>
        <v>Inner</v>
      </c>
      <c r="AB518" s="35" t="str">
        <f t="shared" si="152"/>
        <v>1.2-1.3</v>
      </c>
      <c r="AC518" s="36" t="str">
        <f t="shared" si="146"/>
        <v>4-5</v>
      </c>
      <c r="AD518" s="36" t="str">
        <f t="shared" si="147"/>
        <v>Dec</v>
      </c>
      <c r="AE518" s="35" t="str">
        <f t="shared" si="148"/>
        <v>265-275</v>
      </c>
      <c r="AF518" s="36" t="str">
        <f t="shared" si="149"/>
        <v>Inner-TI</v>
      </c>
    </row>
    <row r="519" spans="5:32" x14ac:dyDescent="0.3">
      <c r="E519" s="12">
        <v>40905.173611111109</v>
      </c>
      <c r="F519" s="16">
        <v>10.72</v>
      </c>
      <c r="G519" s="16">
        <v>1814.540039062503</v>
      </c>
      <c r="H519" s="29">
        <v>1.2042627135742554</v>
      </c>
      <c r="I519" s="26">
        <v>274.5</v>
      </c>
      <c r="J519" s="30">
        <v>8.8619402985074619E-2</v>
      </c>
      <c r="K519" s="31">
        <v>0.24073876618574944</v>
      </c>
      <c r="L519" s="108">
        <f ca="1">REWS!R519</f>
        <v>10.662099442899788</v>
      </c>
      <c r="M519" s="22">
        <f t="shared" si="136"/>
        <v>10.659164610118422</v>
      </c>
      <c r="N519" s="22">
        <f t="shared" ca="1" si="137"/>
        <v>10.601592635384398</v>
      </c>
      <c r="O519" s="22">
        <f t="shared" si="138"/>
        <v>1.005458227271713</v>
      </c>
      <c r="P519" s="81">
        <f t="shared" ca="1" si="139"/>
        <v>11</v>
      </c>
      <c r="Q519" s="22">
        <f t="shared" ca="1" si="140"/>
        <v>0.63244364097380157</v>
      </c>
      <c r="R519" s="3">
        <f ca="1">IF(N519&gt;'Power Curve'!$C$37,0,INDEX(Ci,$P519,1)*POWER(1-Q519,3)+INDEX(Ci,$P519,2)*3*Q519*POWER(1-Q519,2)+INDEX(Ci,$P519,3)*3*POWER(Q519,2)*(1-Q519)+INDEX(Ci,$P519,4)*POWER(Q519,3))</f>
        <v>1696.1912228699368</v>
      </c>
      <c r="S519" s="3">
        <f t="shared" si="141"/>
        <v>1814.540039062503</v>
      </c>
      <c r="T519" s="3">
        <f t="shared" ca="1" si="142"/>
        <v>-118.34881619256612</v>
      </c>
      <c r="U519" s="3">
        <f t="shared" ca="1" si="150"/>
        <v>118.34881619256612</v>
      </c>
      <c r="W519" s="34">
        <f t="shared" si="143"/>
        <v>11</v>
      </c>
      <c r="X519" s="73" t="b">
        <f>COUNTIF('Power Curve'!$D$2:$D$31,W519)&gt;0</f>
        <v>1</v>
      </c>
      <c r="Y519" s="73" t="b">
        <f t="shared" si="144"/>
        <v>0</v>
      </c>
      <c r="Z519" s="73" t="b">
        <f t="shared" si="151"/>
        <v>1</v>
      </c>
      <c r="AA519" s="34" t="str">
        <f t="shared" si="145"/>
        <v>Outer</v>
      </c>
      <c r="AB519" s="35" t="str">
        <f t="shared" si="152"/>
        <v>1.0-1.1</v>
      </c>
      <c r="AC519" s="36" t="str">
        <f t="shared" si="146"/>
        <v>4-5</v>
      </c>
      <c r="AD519" s="36" t="str">
        <f t="shared" si="147"/>
        <v>Dec</v>
      </c>
      <c r="AE519" s="35" t="str">
        <f t="shared" si="148"/>
        <v>265-275</v>
      </c>
      <c r="AF519" s="36" t="str">
        <f t="shared" si="149"/>
        <v>HWS-LTI</v>
      </c>
    </row>
    <row r="520" spans="5:32" x14ac:dyDescent="0.3">
      <c r="E520" s="12">
        <v>40905.180555555555</v>
      </c>
      <c r="F520" s="16">
        <v>9.1199999999999992</v>
      </c>
      <c r="G520" s="16">
        <v>1208.7500305175829</v>
      </c>
      <c r="H520" s="29">
        <v>1.2043075043756799</v>
      </c>
      <c r="I520" s="26">
        <v>275.5</v>
      </c>
      <c r="J520" s="30">
        <v>0.11293859649122809</v>
      </c>
      <c r="K520" s="31">
        <v>0.23294059301794701</v>
      </c>
      <c r="L520" s="108">
        <f ca="1">REWS!R520</f>
        <v>9.0717229092895515</v>
      </c>
      <c r="M520" s="22">
        <f t="shared" si="136"/>
        <v>9.0683569443873537</v>
      </c>
      <c r="N520" s="22">
        <f t="shared" ca="1" si="137"/>
        <v>9.0203532282909826</v>
      </c>
      <c r="O520" s="22">
        <f t="shared" si="138"/>
        <v>0.75959377443765208</v>
      </c>
      <c r="P520" s="81">
        <f t="shared" ca="1" si="139"/>
        <v>10</v>
      </c>
      <c r="Q520" s="22">
        <f t="shared" ca="1" si="140"/>
        <v>1.1921556609725754E-2</v>
      </c>
      <c r="R520" s="3">
        <f ca="1">IF(N520&gt;'Power Curve'!$C$37,0,INDEX(Ci,$P520,1)*POWER(1-Q520,3)+INDEX(Ci,$P520,2)*3*Q520*POWER(1-Q520,2)+INDEX(Ci,$P520,3)*3*POWER(Q520,2)*(1-Q520)+INDEX(Ci,$P520,4)*POWER(Q520,3))</f>
        <v>1201.999062483208</v>
      </c>
      <c r="S520" s="3">
        <f t="shared" si="141"/>
        <v>1208.7500305175829</v>
      </c>
      <c r="T520" s="3">
        <f t="shared" ca="1" si="142"/>
        <v>-6.7509680343748641</v>
      </c>
      <c r="U520" s="3">
        <f t="shared" ca="1" si="150"/>
        <v>6.7509680343748641</v>
      </c>
      <c r="W520" s="34">
        <f t="shared" si="143"/>
        <v>9</v>
      </c>
      <c r="X520" s="73" t="b">
        <f>COUNTIF('Power Curve'!$D$2:$D$31,W520)&gt;0</f>
        <v>1</v>
      </c>
      <c r="Y520" s="73" t="b">
        <f t="shared" si="144"/>
        <v>0</v>
      </c>
      <c r="Z520" s="73" t="b">
        <f t="shared" si="151"/>
        <v>1</v>
      </c>
      <c r="AA520" s="34" t="str">
        <f t="shared" si="145"/>
        <v>Inner</v>
      </c>
      <c r="AB520" s="35" t="str">
        <f t="shared" si="152"/>
        <v>0.7-0.8</v>
      </c>
      <c r="AC520" s="36" t="str">
        <f t="shared" si="146"/>
        <v>4-5</v>
      </c>
      <c r="AD520" s="36" t="str">
        <f t="shared" si="147"/>
        <v>Dec</v>
      </c>
      <c r="AE520" s="35" t="str">
        <f t="shared" si="148"/>
        <v>275-285</v>
      </c>
      <c r="AF520" s="36" t="str">
        <f t="shared" si="149"/>
        <v>Inner-TI</v>
      </c>
    </row>
    <row r="521" spans="5:32" x14ac:dyDescent="0.3">
      <c r="E521" s="12">
        <v>40905.1875</v>
      </c>
      <c r="F521" s="16">
        <v>8.6999999999999993</v>
      </c>
      <c r="G521" s="16">
        <v>1094.5199737548853</v>
      </c>
      <c r="H521" s="29">
        <v>1.2044074404490983</v>
      </c>
      <c r="I521" s="26">
        <v>269.89999999999998</v>
      </c>
      <c r="J521" s="30">
        <v>0.1310344827586207</v>
      </c>
      <c r="K521" s="31">
        <v>0.18420918339959624</v>
      </c>
      <c r="L521" s="108">
        <f ca="1">REWS!R521</f>
        <v>8.6648166210092086</v>
      </c>
      <c r="M521" s="22">
        <f t="shared" si="136"/>
        <v>8.6509745220326995</v>
      </c>
      <c r="N521" s="22">
        <f t="shared" ca="1" si="137"/>
        <v>8.6159894053374853</v>
      </c>
      <c r="O521" s="22">
        <f t="shared" si="138"/>
        <v>0.69508597559722951</v>
      </c>
      <c r="P521" s="81">
        <f t="shared" ca="1" si="139"/>
        <v>9</v>
      </c>
      <c r="Q521" s="22">
        <f t="shared" ca="1" si="140"/>
        <v>0.60702943059944492</v>
      </c>
      <c r="R521" s="3">
        <f ca="1">IF(N521&gt;'Power Curve'!$C$37,0,INDEX(Ci,$P521,1)*POWER(1-Q521,3)+INDEX(Ci,$P521,2)*3*Q521*POWER(1-Q521,2)+INDEX(Ci,$P521,3)*3*POWER(Q521,2)*(1-Q521)+INDEX(Ci,$P521,4)*POWER(Q521,3))</f>
        <v>1070.1094799424125</v>
      </c>
      <c r="S521" s="3">
        <f t="shared" si="141"/>
        <v>1094.5199737548853</v>
      </c>
      <c r="T521" s="3">
        <f t="shared" ca="1" si="142"/>
        <v>-24.410493812472851</v>
      </c>
      <c r="U521" s="3">
        <f t="shared" ca="1" si="150"/>
        <v>24.410493812472851</v>
      </c>
      <c r="W521" s="34">
        <f t="shared" si="143"/>
        <v>9</v>
      </c>
      <c r="X521" s="73" t="b">
        <f>COUNTIF('Power Curve'!$D$2:$D$31,W521)&gt;0</f>
        <v>1</v>
      </c>
      <c r="Y521" s="73" t="b">
        <f t="shared" si="144"/>
        <v>0</v>
      </c>
      <c r="Z521" s="73" t="b">
        <f t="shared" si="151"/>
        <v>1</v>
      </c>
      <c r="AA521" s="34" t="str">
        <f t="shared" si="145"/>
        <v>Inner</v>
      </c>
      <c r="AB521" s="35" t="str">
        <f t="shared" si="152"/>
        <v>0.6-0.7</v>
      </c>
      <c r="AC521" s="36" t="str">
        <f t="shared" si="146"/>
        <v>4-5</v>
      </c>
      <c r="AD521" s="36" t="str">
        <f t="shared" si="147"/>
        <v>Dec</v>
      </c>
      <c r="AE521" s="35" t="str">
        <f t="shared" si="148"/>
        <v>265-275</v>
      </c>
      <c r="AF521" s="36" t="str">
        <f t="shared" si="149"/>
        <v>Inner-TI</v>
      </c>
    </row>
    <row r="522" spans="5:32" x14ac:dyDescent="0.3">
      <c r="E522" s="12">
        <v>40905.194444444445</v>
      </c>
      <c r="F522" s="16">
        <v>9.1199999999999992</v>
      </c>
      <c r="G522" s="16">
        <v>1348.4599914550829</v>
      </c>
      <c r="H522" s="29">
        <v>1.2042283199416484</v>
      </c>
      <c r="I522" s="26">
        <v>268.10000000000002</v>
      </c>
      <c r="J522" s="30">
        <v>0.18969298245614036</v>
      </c>
      <c r="K522" s="31">
        <v>0.1346088312295384</v>
      </c>
      <c r="L522" s="108">
        <f ca="1">REWS!R522</f>
        <v>9.1324208251768173</v>
      </c>
      <c r="M522" s="22">
        <f t="shared" si="136"/>
        <v>9.068158188823622</v>
      </c>
      <c r="N522" s="22">
        <f t="shared" ca="1" si="137"/>
        <v>9.0805084089485248</v>
      </c>
      <c r="O522" s="22">
        <f t="shared" si="138"/>
        <v>0.75956305612457298</v>
      </c>
      <c r="P522" s="81">
        <f t="shared" ca="1" si="139"/>
        <v>10</v>
      </c>
      <c r="Q522" s="22">
        <f t="shared" ca="1" si="140"/>
        <v>7.5862615430754607E-2</v>
      </c>
      <c r="R522" s="3">
        <f ca="1">IF(N522&gt;'Power Curve'!$C$37,0,INDEX(Ci,$P522,1)*POWER(1-Q522,3)+INDEX(Ci,$P522,2)*3*Q522*POWER(1-Q522,2)+INDEX(Ci,$P522,3)*3*POWER(Q522,2)*(1-Q522)+INDEX(Ci,$P522,4)*POWER(Q522,3))</f>
        <v>1222.1545382257705</v>
      </c>
      <c r="S522" s="3">
        <f t="shared" si="141"/>
        <v>1348.4599914550829</v>
      </c>
      <c r="T522" s="3">
        <f t="shared" ca="1" si="142"/>
        <v>-126.30545322931243</v>
      </c>
      <c r="U522" s="3">
        <f t="shared" ca="1" si="150"/>
        <v>126.30545322931243</v>
      </c>
      <c r="W522" s="34">
        <f t="shared" si="143"/>
        <v>9</v>
      </c>
      <c r="X522" s="73" t="b">
        <f>COUNTIF('Power Curve'!$D$2:$D$31,W522)&gt;0</f>
        <v>1</v>
      </c>
      <c r="Y522" s="73" t="b">
        <f t="shared" si="144"/>
        <v>0</v>
      </c>
      <c r="Z522" s="73" t="b">
        <f t="shared" si="151"/>
        <v>1</v>
      </c>
      <c r="AA522" s="34" t="str">
        <f t="shared" si="145"/>
        <v>Outer</v>
      </c>
      <c r="AB522" s="35" t="str">
        <f t="shared" si="152"/>
        <v>0.7-0.8</v>
      </c>
      <c r="AC522" s="36" t="str">
        <f t="shared" si="146"/>
        <v>4-5</v>
      </c>
      <c r="AD522" s="36" t="str">
        <f t="shared" si="147"/>
        <v>Dec</v>
      </c>
      <c r="AE522" s="35" t="str">
        <f t="shared" si="148"/>
        <v>265-275</v>
      </c>
      <c r="AF522" s="36" t="str">
        <f t="shared" si="149"/>
        <v>HWS-HTI</v>
      </c>
    </row>
    <row r="523" spans="5:32" x14ac:dyDescent="0.3">
      <c r="E523" s="12">
        <v>40905.201388888891</v>
      </c>
      <c r="F523" s="16">
        <v>10.15</v>
      </c>
      <c r="G523" s="16">
        <v>1753.65002441406</v>
      </c>
      <c r="H523" s="29">
        <v>1.2043178735351392</v>
      </c>
      <c r="I523" s="26">
        <v>270.39999999999998</v>
      </c>
      <c r="J523" s="30">
        <v>0.12216748768472906</v>
      </c>
      <c r="K523" s="31">
        <v>0.18002763091275234</v>
      </c>
      <c r="L523" s="108">
        <f ca="1">REWS!R523</f>
        <v>10.075127208494484</v>
      </c>
      <c r="M523" s="22">
        <f t="shared" si="136"/>
        <v>10.092553415830684</v>
      </c>
      <c r="N523" s="22">
        <f t="shared" ca="1" si="137"/>
        <v>10.018104386504401</v>
      </c>
      <c r="O523" s="22">
        <f t="shared" si="138"/>
        <v>0.91788664067818992</v>
      </c>
      <c r="P523" s="81">
        <f t="shared" ca="1" si="139"/>
        <v>11</v>
      </c>
      <c r="Q523" s="22">
        <f t="shared" ca="1" si="140"/>
        <v>6.6164936433088725E-2</v>
      </c>
      <c r="R523" s="3">
        <f ca="1">IF(N523&gt;'Power Curve'!$C$37,0,INDEX(Ci,$P523,1)*POWER(1-Q523,3)+INDEX(Ci,$P523,2)*3*Q523*POWER(1-Q523,2)+INDEX(Ci,$P523,3)*3*POWER(Q523,2)*(1-Q523)+INDEX(Ci,$P523,4)*POWER(Q523,3))</f>
        <v>1538.6029693249909</v>
      </c>
      <c r="S523" s="3">
        <f t="shared" si="141"/>
        <v>1753.65002441406</v>
      </c>
      <c r="T523" s="3">
        <f t="shared" ca="1" si="142"/>
        <v>-215.04705508906909</v>
      </c>
      <c r="U523" s="3">
        <f t="shared" ca="1" si="150"/>
        <v>215.04705508906909</v>
      </c>
      <c r="W523" s="34">
        <f t="shared" si="143"/>
        <v>10</v>
      </c>
      <c r="X523" s="73" t="b">
        <f>COUNTIF('Power Curve'!$D$2:$D$31,W523)&gt;0</f>
        <v>1</v>
      </c>
      <c r="Y523" s="73" t="b">
        <f t="shared" si="144"/>
        <v>0</v>
      </c>
      <c r="Z523" s="73" t="b">
        <f t="shared" si="151"/>
        <v>1</v>
      </c>
      <c r="AA523" s="34" t="str">
        <f t="shared" si="145"/>
        <v>Inner</v>
      </c>
      <c r="AB523" s="35" t="str">
        <f t="shared" si="152"/>
        <v>0.9-1.0</v>
      </c>
      <c r="AC523" s="36" t="str">
        <f t="shared" si="146"/>
        <v>4-5</v>
      </c>
      <c r="AD523" s="36" t="str">
        <f t="shared" si="147"/>
        <v>Dec</v>
      </c>
      <c r="AE523" s="35" t="str">
        <f t="shared" si="148"/>
        <v>265-275</v>
      </c>
      <c r="AF523" s="36" t="str">
        <f t="shared" si="149"/>
        <v>Inner-TI</v>
      </c>
    </row>
    <row r="524" spans="5:32" x14ac:dyDescent="0.3">
      <c r="E524" s="12">
        <v>40905.208333333336</v>
      </c>
      <c r="F524" s="16">
        <v>11.04</v>
      </c>
      <c r="G524" s="16">
        <v>1817.4799957275391</v>
      </c>
      <c r="H524" s="29">
        <v>1.2043075043756799</v>
      </c>
      <c r="I524" s="26">
        <v>276.8</v>
      </c>
      <c r="J524" s="30">
        <v>0.13134057971014493</v>
      </c>
      <c r="K524" s="31">
        <v>0.20486865386583478</v>
      </c>
      <c r="L524" s="108">
        <f ca="1">REWS!R524</f>
        <v>10.933686158952439</v>
      </c>
      <c r="M524" s="22">
        <f t="shared" si="136"/>
        <v>10.977484722153113</v>
      </c>
      <c r="N524" s="22">
        <f t="shared" ca="1" si="137"/>
        <v>10.871772895535992</v>
      </c>
      <c r="O524" s="22">
        <f t="shared" si="138"/>
        <v>1.0546556267169309</v>
      </c>
      <c r="P524" s="81">
        <f t="shared" ca="1" si="139"/>
        <v>11</v>
      </c>
      <c r="Q524" s="22">
        <f t="shared" ca="1" si="140"/>
        <v>0.89465513881423864</v>
      </c>
      <c r="R524" s="3">
        <f ca="1">IF(N524&gt;'Power Curve'!$C$37,0,INDEX(Ci,$P524,1)*POWER(1-Q524,3)+INDEX(Ci,$P524,2)*3*Q524*POWER(1-Q524,2)+INDEX(Ci,$P524,3)*3*POWER(Q524,2)*(1-Q524)+INDEX(Ci,$P524,4)*POWER(Q524,3))</f>
        <v>1755.8157481315332</v>
      </c>
      <c r="S524" s="3">
        <f t="shared" si="141"/>
        <v>1817.4799957275391</v>
      </c>
      <c r="T524" s="3">
        <f t="shared" ca="1" si="142"/>
        <v>-61.664247596005907</v>
      </c>
      <c r="U524" s="3">
        <f t="shared" ca="1" si="150"/>
        <v>61.664247596005907</v>
      </c>
      <c r="W524" s="34">
        <f t="shared" si="143"/>
        <v>11</v>
      </c>
      <c r="X524" s="73" t="b">
        <f>COUNTIF('Power Curve'!$D$2:$D$31,W524)&gt;0</f>
        <v>1</v>
      </c>
      <c r="Y524" s="73" t="b">
        <f t="shared" si="144"/>
        <v>0</v>
      </c>
      <c r="Z524" s="73" t="b">
        <f t="shared" si="151"/>
        <v>1</v>
      </c>
      <c r="AA524" s="34" t="str">
        <f t="shared" si="145"/>
        <v>Inner</v>
      </c>
      <c r="AB524" s="35" t="str">
        <f t="shared" si="152"/>
        <v>1.0-1.1</v>
      </c>
      <c r="AC524" s="36" t="str">
        <f t="shared" si="146"/>
        <v>5-6</v>
      </c>
      <c r="AD524" s="36" t="str">
        <f t="shared" si="147"/>
        <v>Dec</v>
      </c>
      <c r="AE524" s="35" t="str">
        <f t="shared" si="148"/>
        <v>275-285</v>
      </c>
      <c r="AF524" s="36" t="str">
        <f t="shared" si="149"/>
        <v>Inner-TI</v>
      </c>
    </row>
    <row r="525" spans="5:32" x14ac:dyDescent="0.3">
      <c r="E525" s="12">
        <v>40905.215277777781</v>
      </c>
      <c r="F525" s="16">
        <v>9.31</v>
      </c>
      <c r="G525" s="16">
        <v>1234.759956359866</v>
      </c>
      <c r="H525" s="29">
        <v>1.2047210306579192</v>
      </c>
      <c r="I525" s="26">
        <v>276.60000000000002</v>
      </c>
      <c r="J525" s="30">
        <v>0.14822771213748656</v>
      </c>
      <c r="K525" s="31">
        <v>0.22491034004864177</v>
      </c>
      <c r="L525" s="108">
        <f ca="1">REWS!R525</f>
        <v>9.2641747357939916</v>
      </c>
      <c r="M525" s="22">
        <f t="shared" si="136"/>
        <v>9.258340491910646</v>
      </c>
      <c r="N525" s="22">
        <f t="shared" ca="1" si="137"/>
        <v>9.2127695038170909</v>
      </c>
      <c r="O525" s="22">
        <f t="shared" si="138"/>
        <v>0.78895634413448723</v>
      </c>
      <c r="P525" s="81">
        <f t="shared" ca="1" si="139"/>
        <v>10</v>
      </c>
      <c r="Q525" s="22">
        <f t="shared" ca="1" si="140"/>
        <v>0.21644758840039921</v>
      </c>
      <c r="R525" s="3">
        <f ca="1">IF(N525&gt;'Power Curve'!$C$37,0,INDEX(Ci,$P525,1)*POWER(1-Q525,3)+INDEX(Ci,$P525,2)*3*Q525*POWER(1-Q525,2)+INDEX(Ci,$P525,3)*3*POWER(Q525,2)*(1-Q525)+INDEX(Ci,$P525,4)*POWER(Q525,3))</f>
        <v>1267.998760026348</v>
      </c>
      <c r="S525" s="3">
        <f t="shared" si="141"/>
        <v>1234.759956359866</v>
      </c>
      <c r="T525" s="3">
        <f t="shared" ca="1" si="142"/>
        <v>33.238803666481999</v>
      </c>
      <c r="U525" s="3">
        <f t="shared" ca="1" si="150"/>
        <v>33.238803666481999</v>
      </c>
      <c r="W525" s="34">
        <f t="shared" si="143"/>
        <v>9</v>
      </c>
      <c r="X525" s="73" t="b">
        <f>COUNTIF('Power Curve'!$D$2:$D$31,W525)&gt;0</f>
        <v>1</v>
      </c>
      <c r="Y525" s="73" t="b">
        <f t="shared" si="144"/>
        <v>0</v>
      </c>
      <c r="Z525" s="73" t="b">
        <f t="shared" si="151"/>
        <v>1</v>
      </c>
      <c r="AA525" s="34" t="str">
        <f t="shared" si="145"/>
        <v>Outer</v>
      </c>
      <c r="AB525" s="35" t="str">
        <f t="shared" si="152"/>
        <v>0.7-0.8</v>
      </c>
      <c r="AC525" s="36" t="str">
        <f t="shared" si="146"/>
        <v>5-6</v>
      </c>
      <c r="AD525" s="36" t="str">
        <f t="shared" si="147"/>
        <v>Dec</v>
      </c>
      <c r="AE525" s="35" t="str">
        <f t="shared" si="148"/>
        <v>275-285</v>
      </c>
      <c r="AF525" s="36" t="str">
        <f t="shared" si="149"/>
        <v>HWS-HTI</v>
      </c>
    </row>
    <row r="526" spans="5:32" x14ac:dyDescent="0.3">
      <c r="E526" s="12">
        <v>40905.222222222219</v>
      </c>
      <c r="F526" s="16">
        <v>7.78</v>
      </c>
      <c r="G526" s="16">
        <v>828.10997390747048</v>
      </c>
      <c r="H526" s="29">
        <v>1.2048311316628033</v>
      </c>
      <c r="I526" s="26">
        <v>272.3</v>
      </c>
      <c r="J526" s="30">
        <v>0.16066838046272494</v>
      </c>
      <c r="K526" s="31">
        <v>0.24160284474173532</v>
      </c>
      <c r="L526" s="108">
        <f ca="1">REWS!R526</f>
        <v>7.7941342828199884</v>
      </c>
      <c r="M526" s="22">
        <f t="shared" si="136"/>
        <v>7.7370658712814304</v>
      </c>
      <c r="N526" s="22">
        <f t="shared" ca="1" si="137"/>
        <v>7.7511221537006554</v>
      </c>
      <c r="O526" s="22">
        <f t="shared" si="138"/>
        <v>0.55383844756623146</v>
      </c>
      <c r="P526" s="81">
        <f t="shared" ca="1" si="139"/>
        <v>8</v>
      </c>
      <c r="Q526" s="22">
        <f t="shared" ca="1" si="140"/>
        <v>0.74076714629517715</v>
      </c>
      <c r="R526" s="3">
        <f ca="1">IF(N526&gt;'Power Curve'!$C$37,0,INDEX(Ci,$P526,1)*POWER(1-Q526,3)+INDEX(Ci,$P526,2)*3*Q526*POWER(1-Q526,2)+INDEX(Ci,$P526,3)*3*POWER(Q526,2)*(1-Q526)+INDEX(Ci,$P526,4)*POWER(Q526,3))</f>
        <v>804.43852273506786</v>
      </c>
      <c r="S526" s="3">
        <f t="shared" si="141"/>
        <v>828.10997390747048</v>
      </c>
      <c r="T526" s="3">
        <f t="shared" ca="1" si="142"/>
        <v>-23.671451172402612</v>
      </c>
      <c r="U526" s="3">
        <f t="shared" ca="1" si="150"/>
        <v>23.671451172402612</v>
      </c>
      <c r="W526" s="34">
        <f t="shared" si="143"/>
        <v>8</v>
      </c>
      <c r="X526" s="73" t="b">
        <f>COUNTIF('Power Curve'!$D$2:$D$31,W526)&gt;0</f>
        <v>1</v>
      </c>
      <c r="Y526" s="73" t="b">
        <f t="shared" si="144"/>
        <v>0</v>
      </c>
      <c r="Z526" s="73" t="b">
        <f t="shared" si="151"/>
        <v>1</v>
      </c>
      <c r="AA526" s="34" t="str">
        <f t="shared" si="145"/>
        <v>Outer</v>
      </c>
      <c r="AB526" s="35" t="str">
        <f t="shared" si="152"/>
        <v>0.5-0.6</v>
      </c>
      <c r="AC526" s="36" t="str">
        <f t="shared" si="146"/>
        <v>5-6</v>
      </c>
      <c r="AD526" s="36" t="str">
        <f t="shared" si="147"/>
        <v>Dec</v>
      </c>
      <c r="AE526" s="35" t="str">
        <f t="shared" si="148"/>
        <v>265-275</v>
      </c>
      <c r="AF526" s="36" t="str">
        <f t="shared" si="149"/>
        <v>HWS-HTI</v>
      </c>
    </row>
    <row r="527" spans="5:32" x14ac:dyDescent="0.3">
      <c r="E527" s="12">
        <v>40905.25</v>
      </c>
      <c r="F527" s="16">
        <v>9.0299999999999994</v>
      </c>
      <c r="G527" s="16">
        <v>1320.129943847661</v>
      </c>
      <c r="H527" s="29">
        <v>1.2039806423749786</v>
      </c>
      <c r="I527" s="26">
        <v>267.60000000000002</v>
      </c>
      <c r="J527" s="30">
        <v>0.15171650055370989</v>
      </c>
      <c r="K527" s="31">
        <v>9.6483701419224285E-2</v>
      </c>
      <c r="L527" s="108">
        <f ca="1">REWS!R527</f>
        <v>8.981618222419069</v>
      </c>
      <c r="M527" s="22">
        <f t="shared" si="136"/>
        <v>8.9780541860041865</v>
      </c>
      <c r="N527" s="22">
        <f t="shared" ca="1" si="137"/>
        <v>8.92995072855825</v>
      </c>
      <c r="O527" s="22">
        <f t="shared" si="138"/>
        <v>0.74563719203139334</v>
      </c>
      <c r="P527" s="81">
        <f t="shared" ca="1" si="139"/>
        <v>9</v>
      </c>
      <c r="Q527" s="22">
        <f t="shared" ca="1" si="140"/>
        <v>0.92084895834183311</v>
      </c>
      <c r="R527" s="3">
        <f ca="1">IF(N527&gt;'Power Curve'!$C$37,0,INDEX(Ci,$P527,1)*POWER(1-Q527,3)+INDEX(Ci,$P527,2)*3*Q527*POWER(1-Q527,2)+INDEX(Ci,$P527,3)*3*POWER(Q527,2)*(1-Q527)+INDEX(Ci,$P527,4)*POWER(Q527,3))</f>
        <v>1172.2924252349567</v>
      </c>
      <c r="S527" s="3">
        <f t="shared" si="141"/>
        <v>1320.129943847661</v>
      </c>
      <c r="T527" s="3">
        <f t="shared" ca="1" si="142"/>
        <v>-147.83751861270434</v>
      </c>
      <c r="U527" s="3">
        <f t="shared" ca="1" si="150"/>
        <v>147.83751861270434</v>
      </c>
      <c r="W527" s="34">
        <f t="shared" si="143"/>
        <v>9</v>
      </c>
      <c r="X527" s="73" t="b">
        <f>COUNTIF('Power Curve'!$D$2:$D$31,W527)&gt;0</f>
        <v>1</v>
      </c>
      <c r="Y527" s="73" t="b">
        <f t="shared" si="144"/>
        <v>0</v>
      </c>
      <c r="Z527" s="73" t="b">
        <f t="shared" si="151"/>
        <v>1</v>
      </c>
      <c r="AA527" s="34" t="str">
        <f t="shared" si="145"/>
        <v>Outer</v>
      </c>
      <c r="AB527" s="35" t="str">
        <f t="shared" si="152"/>
        <v>0.7-0.8</v>
      </c>
      <c r="AC527" s="36" t="str">
        <f t="shared" si="146"/>
        <v>6-7</v>
      </c>
      <c r="AD527" s="36" t="str">
        <f t="shared" si="147"/>
        <v>Dec</v>
      </c>
      <c r="AE527" s="35" t="str">
        <f t="shared" si="148"/>
        <v>265-275</v>
      </c>
      <c r="AF527" s="36" t="str">
        <f t="shared" si="149"/>
        <v>HWS-HTI</v>
      </c>
    </row>
    <row r="528" spans="5:32" x14ac:dyDescent="0.3">
      <c r="E528" s="12">
        <v>40907.423611111109</v>
      </c>
      <c r="F528" s="16">
        <v>5.39</v>
      </c>
      <c r="G528" s="16">
        <v>325.87000274658169</v>
      </c>
      <c r="H528" s="29">
        <v>1.1963076737051745</v>
      </c>
      <c r="I528" s="26">
        <v>308.39999999999998</v>
      </c>
      <c r="J528" s="30">
        <v>4.8237476808905382E-2</v>
      </c>
      <c r="K528" s="31">
        <v>0.94214143472616096</v>
      </c>
      <c r="L528" s="108">
        <f ca="1">REWS!R528</f>
        <v>5.2895850581198482</v>
      </c>
      <c r="M528" s="22">
        <f t="shared" si="136"/>
        <v>5.3475850251226724</v>
      </c>
      <c r="N528" s="22">
        <f t="shared" ca="1" si="137"/>
        <v>5.2479602682586908</v>
      </c>
      <c r="O528" s="22">
        <f t="shared" si="138"/>
        <v>0.18453648011040666</v>
      </c>
      <c r="P528" s="81">
        <f t="shared" ca="1" si="139"/>
        <v>6</v>
      </c>
      <c r="Q528" s="22">
        <f t="shared" ca="1" si="140"/>
        <v>0.21912966705265188</v>
      </c>
      <c r="R528" s="3">
        <f ca="1">IF(N528&gt;'Power Curve'!$C$37,0,INDEX(Ci,$P528,1)*POWER(1-Q528,3)+INDEX(Ci,$P528,2)*3*Q528*POWER(1-Q528,2)+INDEX(Ci,$P528,3)*3*POWER(Q528,2)*(1-Q528)+INDEX(Ci,$P528,4)*POWER(Q528,3))</f>
        <v>244.54285882299945</v>
      </c>
      <c r="S528" s="3">
        <f t="shared" si="141"/>
        <v>325.87000274658169</v>
      </c>
      <c r="T528" s="3">
        <f t="shared" ca="1" si="142"/>
        <v>-81.327143923582241</v>
      </c>
      <c r="U528" s="3">
        <f t="shared" ca="1" si="150"/>
        <v>81.327143923582241</v>
      </c>
      <c r="W528" s="34">
        <f t="shared" si="143"/>
        <v>5</v>
      </c>
      <c r="X528" s="73" t="b">
        <f>COUNTIF('Power Curve'!$D$2:$D$31,W528)&gt;0</f>
        <v>1</v>
      </c>
      <c r="Y528" s="73" t="b">
        <f t="shared" si="144"/>
        <v>0</v>
      </c>
      <c r="Z528" s="73" t="b">
        <f t="shared" si="151"/>
        <v>1</v>
      </c>
      <c r="AA528" s="34" t="str">
        <f t="shared" si="145"/>
        <v>Outer</v>
      </c>
      <c r="AB528" s="35" t="str">
        <f t="shared" si="152"/>
        <v>0.1-0.2</v>
      </c>
      <c r="AC528" s="36" t="str">
        <f t="shared" si="146"/>
        <v>10-11</v>
      </c>
      <c r="AD528" s="36" t="str">
        <f t="shared" si="147"/>
        <v>Dec</v>
      </c>
      <c r="AE528" s="35" t="str">
        <f t="shared" si="148"/>
        <v>305-315</v>
      </c>
      <c r="AF528" s="36" t="str">
        <f t="shared" si="149"/>
        <v>LWS-LTI</v>
      </c>
    </row>
    <row r="529" spans="5:32" x14ac:dyDescent="0.3">
      <c r="E529" s="12">
        <v>40907.4375</v>
      </c>
      <c r="F529" s="16">
        <v>4.8600000000000003</v>
      </c>
      <c r="G529" s="16">
        <v>238.49999999999991</v>
      </c>
      <c r="H529" s="29">
        <v>1.1959483955213075</v>
      </c>
      <c r="I529" s="26">
        <v>315.60000000000002</v>
      </c>
      <c r="J529" s="30">
        <v>6.5843621399176946E-2</v>
      </c>
      <c r="K529" s="31">
        <v>1.0266262306615304</v>
      </c>
      <c r="L529" s="108">
        <f ca="1">REWS!R529</f>
        <v>4.7552741644612544</v>
      </c>
      <c r="M529" s="22">
        <f t="shared" si="136"/>
        <v>4.8212729574967872</v>
      </c>
      <c r="N529" s="22">
        <f t="shared" ca="1" si="137"/>
        <v>4.7173816326337805</v>
      </c>
      <c r="O529" s="22">
        <f t="shared" si="138"/>
        <v>0.10319325344992031</v>
      </c>
      <c r="P529" s="81">
        <f t="shared" ca="1" si="139"/>
        <v>5</v>
      </c>
      <c r="Q529" s="22">
        <f t="shared" ca="1" si="140"/>
        <v>0.6446895199272713</v>
      </c>
      <c r="R529" s="3">
        <f ca="1">IF(N529&gt;'Power Curve'!$C$37,0,INDEX(Ci,$P529,1)*POWER(1-Q529,3)+INDEX(Ci,$P529,2)*3*Q529*POWER(1-Q529,2)+INDEX(Ci,$P529,3)*3*POWER(Q529,2)*(1-Q529)+INDEX(Ci,$P529,4)*POWER(Q529,3))</f>
        <v>158.6771851659868</v>
      </c>
      <c r="S529" s="3">
        <f t="shared" si="141"/>
        <v>238.49999999999991</v>
      </c>
      <c r="T529" s="3">
        <f t="shared" ca="1" si="142"/>
        <v>-79.822814834013116</v>
      </c>
      <c r="U529" s="3">
        <f t="shared" ca="1" si="150"/>
        <v>79.822814834013116</v>
      </c>
      <c r="W529" s="34">
        <f t="shared" si="143"/>
        <v>5</v>
      </c>
      <c r="X529" s="73" t="b">
        <f>COUNTIF('Power Curve'!$D$2:$D$31,W529)&gt;0</f>
        <v>1</v>
      </c>
      <c r="Y529" s="73" t="b">
        <f t="shared" si="144"/>
        <v>0</v>
      </c>
      <c r="Z529" s="73" t="b">
        <f t="shared" si="151"/>
        <v>1</v>
      </c>
      <c r="AA529" s="34" t="str">
        <f t="shared" si="145"/>
        <v>Outer</v>
      </c>
      <c r="AB529" s="35" t="str">
        <f t="shared" si="152"/>
        <v>0.1-0.2</v>
      </c>
      <c r="AC529" s="36" t="str">
        <f t="shared" si="146"/>
        <v>10-11</v>
      </c>
      <c r="AD529" s="36" t="str">
        <f t="shared" si="147"/>
        <v>Dec</v>
      </c>
      <c r="AE529" s="35" t="str">
        <f t="shared" si="148"/>
        <v>315-325</v>
      </c>
      <c r="AF529" s="36" t="str">
        <f t="shared" si="149"/>
        <v>LWS-LTI</v>
      </c>
    </row>
    <row r="530" spans="5:32" x14ac:dyDescent="0.3">
      <c r="E530" s="12">
        <v>40907.444444444445</v>
      </c>
      <c r="F530" s="16">
        <v>4.76</v>
      </c>
      <c r="G530" s="16">
        <v>210.61000442504849</v>
      </c>
      <c r="H530" s="29">
        <v>1.1973091265660747</v>
      </c>
      <c r="I530" s="26">
        <v>314.10000000000002</v>
      </c>
      <c r="J530" s="30">
        <v>8.4033613445378158E-2</v>
      </c>
      <c r="K530" s="31">
        <v>1.0176769552504441</v>
      </c>
      <c r="L530" s="108">
        <f ca="1">REWS!R530</f>
        <v>4.6850757455914236</v>
      </c>
      <c r="M530" s="22">
        <f t="shared" si="136"/>
        <v>4.7238600300515863</v>
      </c>
      <c r="N530" s="22">
        <f t="shared" ca="1" si="137"/>
        <v>4.6495046328494674</v>
      </c>
      <c r="O530" s="22">
        <f t="shared" si="138"/>
        <v>8.813777149492745E-2</v>
      </c>
      <c r="P530" s="81">
        <f t="shared" ca="1" si="139"/>
        <v>5</v>
      </c>
      <c r="Q530" s="22">
        <f t="shared" ca="1" si="140"/>
        <v>0.567073537875318</v>
      </c>
      <c r="R530" s="3">
        <f ca="1">IF(N530&gt;'Power Curve'!$C$37,0,INDEX(Ci,$P530,1)*POWER(1-Q530,3)+INDEX(Ci,$P530,2)*3*Q530*POWER(1-Q530,2)+INDEX(Ci,$P530,3)*3*POWER(Q530,2)*(1-Q530)+INDEX(Ci,$P530,4)*POWER(Q530,3))</f>
        <v>146.78326137021108</v>
      </c>
      <c r="S530" s="3">
        <f t="shared" si="141"/>
        <v>210.61000442504849</v>
      </c>
      <c r="T530" s="3">
        <f t="shared" ca="1" si="142"/>
        <v>-63.826743054837408</v>
      </c>
      <c r="U530" s="3">
        <f t="shared" ca="1" si="150"/>
        <v>63.826743054837408</v>
      </c>
      <c r="W530" s="34">
        <f t="shared" si="143"/>
        <v>5</v>
      </c>
      <c r="X530" s="73" t="b">
        <f>COUNTIF('Power Curve'!$D$2:$D$31,W530)&gt;0</f>
        <v>1</v>
      </c>
      <c r="Y530" s="73" t="b">
        <f t="shared" si="144"/>
        <v>0</v>
      </c>
      <c r="Z530" s="73" t="b">
        <f t="shared" si="151"/>
        <v>1</v>
      </c>
      <c r="AA530" s="34" t="str">
        <f t="shared" si="145"/>
        <v>Outer</v>
      </c>
      <c r="AB530" s="35" t="str">
        <f t="shared" si="152"/>
        <v>0.0-0.1</v>
      </c>
      <c r="AC530" s="36" t="str">
        <f t="shared" si="146"/>
        <v>10-11</v>
      </c>
      <c r="AD530" s="36" t="str">
        <f t="shared" si="147"/>
        <v>Dec</v>
      </c>
      <c r="AE530" s="35" t="str">
        <f t="shared" si="148"/>
        <v>305-315</v>
      </c>
      <c r="AF530" s="36" t="str">
        <f t="shared" si="149"/>
        <v>LWS-LTI</v>
      </c>
    </row>
    <row r="531" spans="5:32" x14ac:dyDescent="0.3">
      <c r="E531" s="12">
        <v>40907.451388888891</v>
      </c>
      <c r="F531" s="16">
        <v>6.25</v>
      </c>
      <c r="G531" s="16">
        <v>444.95998764038109</v>
      </c>
      <c r="H531" s="29">
        <v>1.1971292087652716</v>
      </c>
      <c r="I531" s="26">
        <v>321.89999999999998</v>
      </c>
      <c r="J531" s="30">
        <v>0.08</v>
      </c>
      <c r="K531" s="31">
        <v>1.096731988486044</v>
      </c>
      <c r="L531" s="108">
        <f ca="1">REWS!R531</f>
        <v>6.0322031737753541</v>
      </c>
      <c r="M531" s="22">
        <f t="shared" si="136"/>
        <v>6.2022366103883142</v>
      </c>
      <c r="N531" s="22">
        <f t="shared" ca="1" si="137"/>
        <v>5.9861042185104134</v>
      </c>
      <c r="O531" s="22">
        <f t="shared" si="138"/>
        <v>0.3166256376507266</v>
      </c>
      <c r="P531" s="81">
        <f t="shared" ca="1" si="139"/>
        <v>6</v>
      </c>
      <c r="Q531" s="22">
        <f t="shared" ca="1" si="140"/>
        <v>0.95485084640570039</v>
      </c>
      <c r="R531" s="3">
        <f ca="1">IF(N531&gt;'Power Curve'!$C$37,0,INDEX(Ci,$P531,1)*POWER(1-Q531,3)+INDEX(Ci,$P531,2)*3*Q531*POWER(1-Q531,2)+INDEX(Ci,$P531,3)*3*POWER(Q531,2)*(1-Q531)+INDEX(Ci,$P531,4)*POWER(Q531,3))</f>
        <v>360.62326426960476</v>
      </c>
      <c r="S531" s="3">
        <f t="shared" si="141"/>
        <v>444.95998764038109</v>
      </c>
      <c r="T531" s="3">
        <f t="shared" ca="1" si="142"/>
        <v>-84.336723370776326</v>
      </c>
      <c r="U531" s="3">
        <f t="shared" ca="1" si="150"/>
        <v>84.336723370776326</v>
      </c>
      <c r="W531" s="34">
        <f t="shared" si="143"/>
        <v>6</v>
      </c>
      <c r="X531" s="73" t="b">
        <f>COUNTIF('Power Curve'!$D$2:$D$31,W531)&gt;0</f>
        <v>1</v>
      </c>
      <c r="Y531" s="73" t="b">
        <f t="shared" si="144"/>
        <v>0</v>
      </c>
      <c r="Z531" s="73" t="b">
        <f t="shared" si="151"/>
        <v>1</v>
      </c>
      <c r="AA531" s="34" t="str">
        <f t="shared" si="145"/>
        <v>Outer</v>
      </c>
      <c r="AB531" s="35" t="str">
        <f t="shared" si="152"/>
        <v>0.3-0.4</v>
      </c>
      <c r="AC531" s="36" t="str">
        <f t="shared" si="146"/>
        <v>10-11</v>
      </c>
      <c r="AD531" s="36" t="str">
        <f t="shared" si="147"/>
        <v>Dec</v>
      </c>
      <c r="AE531" s="35" t="str">
        <f t="shared" si="148"/>
        <v>315-325</v>
      </c>
      <c r="AF531" s="36" t="str">
        <f t="shared" si="149"/>
        <v>LWS-LTI</v>
      </c>
    </row>
    <row r="532" spans="5:32" x14ac:dyDescent="0.3">
      <c r="E532" s="12">
        <v>40907.458333333336</v>
      </c>
      <c r="F532" s="16">
        <v>6.32</v>
      </c>
      <c r="G532" s="16">
        <v>428.52000045776367</v>
      </c>
      <c r="H532" s="29">
        <v>1.1971292087652716</v>
      </c>
      <c r="I532" s="26">
        <v>323.3</v>
      </c>
      <c r="J532" s="30">
        <v>3.6392405063291139E-2</v>
      </c>
      <c r="K532" s="31">
        <v>1.0241029170632174</v>
      </c>
      <c r="L532" s="108">
        <f ca="1">REWS!R532</f>
        <v>6.0072115974795102</v>
      </c>
      <c r="M532" s="22">
        <f t="shared" si="136"/>
        <v>6.2717016604246636</v>
      </c>
      <c r="N532" s="22">
        <f t="shared" ca="1" si="137"/>
        <v>5.96130363139787</v>
      </c>
      <c r="O532" s="22">
        <f t="shared" si="138"/>
        <v>0.32736168505997071</v>
      </c>
      <c r="P532" s="81">
        <f t="shared" ca="1" si="139"/>
        <v>6</v>
      </c>
      <c r="Q532" s="22">
        <f t="shared" ca="1" si="140"/>
        <v>0.93013166095025357</v>
      </c>
      <c r="R532" s="3">
        <f ca="1">IF(N532&gt;'Power Curve'!$C$37,0,INDEX(Ci,$P532,1)*POWER(1-Q532,3)+INDEX(Ci,$P532,2)*3*Q532*POWER(1-Q532,2)+INDEX(Ci,$P532,3)*3*POWER(Q532,2)*(1-Q532)+INDEX(Ci,$P532,4)*POWER(Q532,3))</f>
        <v>356.11578245992041</v>
      </c>
      <c r="S532" s="3">
        <f t="shared" si="141"/>
        <v>428.52000045776367</v>
      </c>
      <c r="T532" s="3">
        <f t="shared" ca="1" si="142"/>
        <v>-72.404217997843261</v>
      </c>
      <c r="U532" s="3">
        <f t="shared" ca="1" si="150"/>
        <v>72.404217997843261</v>
      </c>
      <c r="W532" s="34">
        <f t="shared" si="143"/>
        <v>6</v>
      </c>
      <c r="X532" s="73" t="b">
        <f>COUNTIF('Power Curve'!$D$2:$D$31,W532)&gt;0</f>
        <v>1</v>
      </c>
      <c r="Y532" s="73" t="b">
        <f t="shared" si="144"/>
        <v>0</v>
      </c>
      <c r="Z532" s="73" t="b">
        <f t="shared" si="151"/>
        <v>1</v>
      </c>
      <c r="AA532" s="34" t="str">
        <f t="shared" si="145"/>
        <v>Outer</v>
      </c>
      <c r="AB532" s="35" t="str">
        <f t="shared" si="152"/>
        <v>0.3-0.4</v>
      </c>
      <c r="AC532" s="36" t="str">
        <f t="shared" si="146"/>
        <v>11-12</v>
      </c>
      <c r="AD532" s="36" t="str">
        <f t="shared" si="147"/>
        <v>Dec</v>
      </c>
      <c r="AE532" s="35" t="str">
        <f t="shared" si="148"/>
        <v>315-325</v>
      </c>
      <c r="AF532" s="36" t="str">
        <f t="shared" si="149"/>
        <v>LWS-LTI</v>
      </c>
    </row>
    <row r="533" spans="5:32" x14ac:dyDescent="0.3">
      <c r="E533" s="12">
        <v>40907.465277777781</v>
      </c>
      <c r="F533" s="16">
        <v>6.06</v>
      </c>
      <c r="G533" s="16">
        <v>401.54000473022512</v>
      </c>
      <c r="H533" s="29">
        <v>1.1967819868621474</v>
      </c>
      <c r="I533" s="26">
        <v>323.60000000000002</v>
      </c>
      <c r="J533" s="30">
        <v>8.580858085808582E-2</v>
      </c>
      <c r="K533" s="31">
        <v>0.87469707384858242</v>
      </c>
      <c r="L533" s="108">
        <f ca="1">REWS!R533</f>
        <v>5.9714926484544142</v>
      </c>
      <c r="M533" s="22">
        <f t="shared" si="136"/>
        <v>6.0131071468322332</v>
      </c>
      <c r="N533" s="22">
        <f t="shared" ca="1" si="137"/>
        <v>5.9252846735441222</v>
      </c>
      <c r="O533" s="22">
        <f t="shared" si="138"/>
        <v>0.28739506938423176</v>
      </c>
      <c r="P533" s="81">
        <f t="shared" ca="1" si="139"/>
        <v>6</v>
      </c>
      <c r="Q533" s="22">
        <f t="shared" ca="1" si="140"/>
        <v>0.89423092621932465</v>
      </c>
      <c r="R533" s="3">
        <f ca="1">IF(N533&gt;'Power Curve'!$C$37,0,INDEX(Ci,$P533,1)*POWER(1-Q533,3)+INDEX(Ci,$P533,2)*3*Q533*POWER(1-Q533,2)+INDEX(Ci,$P533,3)*3*POWER(Q533,2)*(1-Q533)+INDEX(Ci,$P533,4)*POWER(Q533,3))</f>
        <v>349.68794023145438</v>
      </c>
      <c r="S533" s="3">
        <f t="shared" si="141"/>
        <v>401.54000473022512</v>
      </c>
      <c r="T533" s="3">
        <f t="shared" ca="1" si="142"/>
        <v>-51.852064498770744</v>
      </c>
      <c r="U533" s="3">
        <f t="shared" ca="1" si="150"/>
        <v>51.852064498770744</v>
      </c>
      <c r="W533" s="34">
        <f t="shared" si="143"/>
        <v>6</v>
      </c>
      <c r="X533" s="73" t="b">
        <f>COUNTIF('Power Curve'!$D$2:$D$31,W533)&gt;0</f>
        <v>1</v>
      </c>
      <c r="Y533" s="73" t="b">
        <f t="shared" si="144"/>
        <v>0</v>
      </c>
      <c r="Z533" s="73" t="b">
        <f t="shared" si="151"/>
        <v>1</v>
      </c>
      <c r="AA533" s="34" t="str">
        <f t="shared" si="145"/>
        <v>Outer</v>
      </c>
      <c r="AB533" s="35" t="str">
        <f t="shared" si="152"/>
        <v>0.2-0.3</v>
      </c>
      <c r="AC533" s="36" t="str">
        <f t="shared" si="146"/>
        <v>11-12</v>
      </c>
      <c r="AD533" s="36" t="str">
        <f t="shared" si="147"/>
        <v>Dec</v>
      </c>
      <c r="AE533" s="35" t="str">
        <f t="shared" si="148"/>
        <v>315-325</v>
      </c>
      <c r="AF533" s="36" t="str">
        <f t="shared" si="149"/>
        <v>LWS-LTI</v>
      </c>
    </row>
    <row r="534" spans="5:32" x14ac:dyDescent="0.3">
      <c r="E534" s="12">
        <v>40907.472222222219</v>
      </c>
      <c r="F534" s="16">
        <v>6.59</v>
      </c>
      <c r="G534" s="16">
        <v>618.46997833251976</v>
      </c>
      <c r="H534" s="29">
        <v>1.1964100779566655</v>
      </c>
      <c r="I534" s="26">
        <v>325.60000000000002</v>
      </c>
      <c r="J534" s="30">
        <v>6.6767830045523516E-2</v>
      </c>
      <c r="K534" s="31">
        <v>0.93535354374068946</v>
      </c>
      <c r="L534" s="108">
        <f ca="1">REWS!R534</f>
        <v>6.5802883089397461</v>
      </c>
      <c r="M534" s="22">
        <f t="shared" si="136"/>
        <v>6.5383285382793073</v>
      </c>
      <c r="N534" s="22">
        <f t="shared" ca="1" si="137"/>
        <v>6.5286929955153914</v>
      </c>
      <c r="O534" s="22">
        <f t="shared" si="138"/>
        <v>0.36856972852540121</v>
      </c>
      <c r="P534" s="81">
        <f t="shared" ca="1" si="139"/>
        <v>7</v>
      </c>
      <c r="Q534" s="22">
        <f t="shared" ca="1" si="140"/>
        <v>0.50551924422335381</v>
      </c>
      <c r="R534" s="3">
        <f ca="1">IF(N534&gt;'Power Curve'!$C$37,0,INDEX(Ci,$P534,1)*POWER(1-Q534,3)+INDEX(Ci,$P534,2)*3*Q534*POWER(1-Q534,2)+INDEX(Ci,$P534,3)*3*POWER(Q534,2)*(1-Q534)+INDEX(Ci,$P534,4)*POWER(Q534,3))</f>
        <v>477.62497514479577</v>
      </c>
      <c r="S534" s="3">
        <f t="shared" si="141"/>
        <v>618.46997833251976</v>
      </c>
      <c r="T534" s="3">
        <f t="shared" ca="1" si="142"/>
        <v>-140.84500318772399</v>
      </c>
      <c r="U534" s="3">
        <f t="shared" ca="1" si="150"/>
        <v>140.84500318772399</v>
      </c>
      <c r="W534" s="34">
        <f t="shared" si="143"/>
        <v>7</v>
      </c>
      <c r="X534" s="73" t="b">
        <f>COUNTIF('Power Curve'!$D$2:$D$31,W534)&gt;0</f>
        <v>1</v>
      </c>
      <c r="Y534" s="73" t="b">
        <f t="shared" si="144"/>
        <v>0</v>
      </c>
      <c r="Z534" s="73" t="b">
        <f t="shared" si="151"/>
        <v>1</v>
      </c>
      <c r="AA534" s="34" t="str">
        <f t="shared" si="145"/>
        <v>Outer</v>
      </c>
      <c r="AB534" s="35" t="str">
        <f t="shared" si="152"/>
        <v>0.3-0.4</v>
      </c>
      <c r="AC534" s="36" t="str">
        <f t="shared" si="146"/>
        <v>11-12</v>
      </c>
      <c r="AD534" s="36" t="str">
        <f t="shared" si="147"/>
        <v>Dec</v>
      </c>
      <c r="AE534" s="35" t="str">
        <f t="shared" si="148"/>
        <v>325-335</v>
      </c>
      <c r="AF534" s="36" t="str">
        <f t="shared" si="149"/>
        <v>LWS-LTI</v>
      </c>
    </row>
    <row r="535" spans="5:32" x14ac:dyDescent="0.3">
      <c r="E535" s="12">
        <v>40907.479166666664</v>
      </c>
      <c r="F535" s="16">
        <v>6.48</v>
      </c>
      <c r="G535" s="16">
        <v>626.12998580932663</v>
      </c>
      <c r="H535" s="29">
        <v>1.1969617511648276</v>
      </c>
      <c r="I535" s="26">
        <v>324.5</v>
      </c>
      <c r="J535" s="30">
        <v>6.6358024691358014E-2</v>
      </c>
      <c r="K535" s="31">
        <v>0.91480587975849126</v>
      </c>
      <c r="L535" s="108">
        <f ca="1">REWS!R535</f>
        <v>6.4686767283708937</v>
      </c>
      <c r="M535" s="22">
        <f t="shared" si="136"/>
        <v>6.4301790662017275</v>
      </c>
      <c r="N535" s="22">
        <f t="shared" ca="1" si="137"/>
        <v>6.4189428525920986</v>
      </c>
      <c r="O535" s="22">
        <f t="shared" si="138"/>
        <v>0.35185487898736673</v>
      </c>
      <c r="P535" s="81">
        <f t="shared" ca="1" si="139"/>
        <v>7</v>
      </c>
      <c r="Q535" s="22">
        <f t="shared" ca="1" si="140"/>
        <v>0.39395314817412264</v>
      </c>
      <c r="R535" s="3">
        <f ca="1">IF(N535&gt;'Power Curve'!$C$37,0,INDEX(Ci,$P535,1)*POWER(1-Q535,3)+INDEX(Ci,$P535,2)*3*Q535*POWER(1-Q535,2)+INDEX(Ci,$P535,3)*3*POWER(Q535,2)*(1-Q535)+INDEX(Ci,$P535,4)*POWER(Q535,3))</f>
        <v>451.5326157876749</v>
      </c>
      <c r="S535" s="3">
        <f t="shared" si="141"/>
        <v>626.12998580932663</v>
      </c>
      <c r="T535" s="3">
        <f t="shared" ca="1" si="142"/>
        <v>-174.59737002165173</v>
      </c>
      <c r="U535" s="3">
        <f t="shared" ca="1" si="150"/>
        <v>174.59737002165173</v>
      </c>
      <c r="W535" s="34">
        <f t="shared" si="143"/>
        <v>6</v>
      </c>
      <c r="X535" s="73" t="b">
        <f>COUNTIF('Power Curve'!$D$2:$D$31,W535)&gt;0</f>
        <v>1</v>
      </c>
      <c r="Y535" s="73" t="b">
        <f t="shared" si="144"/>
        <v>0</v>
      </c>
      <c r="Z535" s="73" t="b">
        <f t="shared" si="151"/>
        <v>1</v>
      </c>
      <c r="AA535" s="34" t="str">
        <f t="shared" si="145"/>
        <v>Outer</v>
      </c>
      <c r="AB535" s="35" t="str">
        <f t="shared" si="152"/>
        <v>0.3-0.4</v>
      </c>
      <c r="AC535" s="36" t="str">
        <f t="shared" si="146"/>
        <v>11-12</v>
      </c>
      <c r="AD535" s="36" t="str">
        <f t="shared" si="147"/>
        <v>Dec</v>
      </c>
      <c r="AE535" s="35" t="str">
        <f t="shared" si="148"/>
        <v>315-325</v>
      </c>
      <c r="AF535" s="36" t="str">
        <f t="shared" si="149"/>
        <v>LWS-LTI</v>
      </c>
    </row>
    <row r="536" spans="5:32" x14ac:dyDescent="0.3">
      <c r="E536" s="12">
        <v>40907.486111111109</v>
      </c>
      <c r="F536" s="16">
        <v>6.66</v>
      </c>
      <c r="G536" s="16">
        <v>634.11002922058105</v>
      </c>
      <c r="H536" s="29">
        <v>1.197051653568999</v>
      </c>
      <c r="I536" s="26">
        <v>321.7</v>
      </c>
      <c r="J536" s="30">
        <v>5.1051051051051052E-2</v>
      </c>
      <c r="K536" s="31">
        <v>0.95736646158482064</v>
      </c>
      <c r="L536" s="108">
        <f ca="1">REWS!R536</f>
        <v>6.5145958510883624</v>
      </c>
      <c r="M536" s="22">
        <f t="shared" si="136"/>
        <v>6.6089606068692985</v>
      </c>
      <c r="N536" s="22">
        <f t="shared" ca="1" si="137"/>
        <v>6.4646707732007744</v>
      </c>
      <c r="O536" s="22">
        <f t="shared" si="138"/>
        <v>0.37948614241408801</v>
      </c>
      <c r="P536" s="81">
        <f t="shared" ca="1" si="139"/>
        <v>7</v>
      </c>
      <c r="Q536" s="22">
        <f t="shared" ca="1" si="140"/>
        <v>0.44043769431566931</v>
      </c>
      <c r="R536" s="3">
        <f ca="1">IF(N536&gt;'Power Curve'!$C$37,0,INDEX(Ci,$P536,1)*POWER(1-Q536,3)+INDEX(Ci,$P536,2)*3*Q536*POWER(1-Q536,2)+INDEX(Ci,$P536,3)*3*POWER(Q536,2)*(1-Q536)+INDEX(Ci,$P536,4)*POWER(Q536,3))</f>
        <v>462.29082192103709</v>
      </c>
      <c r="S536" s="3">
        <f t="shared" si="141"/>
        <v>634.11002922058105</v>
      </c>
      <c r="T536" s="3">
        <f t="shared" ca="1" si="142"/>
        <v>-171.81920729954396</v>
      </c>
      <c r="U536" s="3">
        <f t="shared" ca="1" si="150"/>
        <v>171.81920729954396</v>
      </c>
      <c r="W536" s="34">
        <f t="shared" si="143"/>
        <v>7</v>
      </c>
      <c r="X536" s="73" t="b">
        <f>COUNTIF('Power Curve'!$D$2:$D$31,W536)&gt;0</f>
        <v>1</v>
      </c>
      <c r="Y536" s="73" t="b">
        <f t="shared" si="144"/>
        <v>0</v>
      </c>
      <c r="Z536" s="73" t="b">
        <f t="shared" si="151"/>
        <v>1</v>
      </c>
      <c r="AA536" s="34" t="str">
        <f t="shared" si="145"/>
        <v>Outer</v>
      </c>
      <c r="AB536" s="35" t="str">
        <f t="shared" si="152"/>
        <v>0.3-0.4</v>
      </c>
      <c r="AC536" s="36" t="str">
        <f t="shared" si="146"/>
        <v>11-12</v>
      </c>
      <c r="AD536" s="36" t="str">
        <f t="shared" si="147"/>
        <v>Dec</v>
      </c>
      <c r="AE536" s="35" t="str">
        <f t="shared" si="148"/>
        <v>315-325</v>
      </c>
      <c r="AF536" s="36" t="str">
        <f t="shared" si="149"/>
        <v>LWS-LTI</v>
      </c>
    </row>
    <row r="537" spans="5:32" x14ac:dyDescent="0.3">
      <c r="E537" s="12">
        <v>40907.493055555555</v>
      </c>
      <c r="F537" s="16">
        <v>6.34</v>
      </c>
      <c r="G537" s="16">
        <v>564.99999809265159</v>
      </c>
      <c r="H537" s="29">
        <v>1.1967944318501718</v>
      </c>
      <c r="I537" s="26">
        <v>325.7</v>
      </c>
      <c r="J537" s="30">
        <v>4.4164037854889593E-2</v>
      </c>
      <c r="K537" s="31">
        <v>0.93394737154150798</v>
      </c>
      <c r="L537" s="108">
        <f ca="1">REWS!R537</f>
        <v>6.3073621682557723</v>
      </c>
      <c r="M537" s="22">
        <f t="shared" si="136"/>
        <v>6.2909622861608261</v>
      </c>
      <c r="N537" s="22">
        <f t="shared" ca="1" si="137"/>
        <v>6.2585768967909523</v>
      </c>
      <c r="O537" s="22">
        <f t="shared" si="138"/>
        <v>0.33033847685565704</v>
      </c>
      <c r="P537" s="81">
        <f t="shared" ca="1" si="139"/>
        <v>7</v>
      </c>
      <c r="Q537" s="22">
        <f t="shared" ca="1" si="140"/>
        <v>0.23093373743456469</v>
      </c>
      <c r="R537" s="3">
        <f ca="1">IF(N537&gt;'Power Curve'!$C$37,0,INDEX(Ci,$P537,1)*POWER(1-Q537,3)+INDEX(Ci,$P537,2)*3*Q537*POWER(1-Q537,2)+INDEX(Ci,$P537,3)*3*POWER(Q537,2)*(1-Q537)+INDEX(Ci,$P537,4)*POWER(Q537,3))</f>
        <v>415.3163883113433</v>
      </c>
      <c r="S537" s="3">
        <f t="shared" si="141"/>
        <v>564.99999809265159</v>
      </c>
      <c r="T537" s="3">
        <f t="shared" ca="1" si="142"/>
        <v>-149.68360978130829</v>
      </c>
      <c r="U537" s="3">
        <f t="shared" ca="1" si="150"/>
        <v>149.68360978130829</v>
      </c>
      <c r="W537" s="34">
        <f t="shared" si="143"/>
        <v>6</v>
      </c>
      <c r="X537" s="73" t="b">
        <f>COUNTIF('Power Curve'!$D$2:$D$31,W537)&gt;0</f>
        <v>1</v>
      </c>
      <c r="Y537" s="73" t="b">
        <f t="shared" si="144"/>
        <v>0</v>
      </c>
      <c r="Z537" s="73" t="b">
        <f t="shared" si="151"/>
        <v>1</v>
      </c>
      <c r="AA537" s="34" t="str">
        <f t="shared" si="145"/>
        <v>Outer</v>
      </c>
      <c r="AB537" s="35" t="str">
        <f t="shared" si="152"/>
        <v>0.3-0.4</v>
      </c>
      <c r="AC537" s="36" t="str">
        <f t="shared" si="146"/>
        <v>11-12</v>
      </c>
      <c r="AD537" s="36" t="str">
        <f t="shared" si="147"/>
        <v>Dec</v>
      </c>
      <c r="AE537" s="35" t="str">
        <f t="shared" si="148"/>
        <v>325-335</v>
      </c>
      <c r="AF537" s="36" t="str">
        <f t="shared" si="149"/>
        <v>LWS-LTI</v>
      </c>
    </row>
    <row r="538" spans="5:32" x14ac:dyDescent="0.3">
      <c r="E538" s="12">
        <v>40907.5</v>
      </c>
      <c r="F538" s="16">
        <v>6</v>
      </c>
      <c r="G538" s="16">
        <v>553.27999114990212</v>
      </c>
      <c r="H538" s="29">
        <v>1.1981436429199324</v>
      </c>
      <c r="I538" s="26">
        <v>327.9</v>
      </c>
      <c r="J538" s="30">
        <v>5.3333333333333337E-2</v>
      </c>
      <c r="K538" s="31">
        <v>0.90317932885440066</v>
      </c>
      <c r="L538" s="108">
        <f ca="1">REWS!R538</f>
        <v>6.0792139814452657</v>
      </c>
      <c r="M538" s="22">
        <f t="shared" si="136"/>
        <v>5.9558284974602147</v>
      </c>
      <c r="N538" s="22">
        <f t="shared" ca="1" si="137"/>
        <v>6.0344593121417143</v>
      </c>
      <c r="O538" s="22">
        <f t="shared" si="138"/>
        <v>0.27854246948149397</v>
      </c>
      <c r="P538" s="81">
        <f t="shared" ca="1" si="139"/>
        <v>7</v>
      </c>
      <c r="Q538" s="22">
        <f t="shared" ca="1" si="140"/>
        <v>3.1078475605580418E-3</v>
      </c>
      <c r="R538" s="3">
        <f ca="1">IF(N538&gt;'Power Curve'!$C$37,0,INDEX(Ci,$P538,1)*POWER(1-Q538,3)+INDEX(Ci,$P538,2)*3*Q538*POWER(1-Q538,2)+INDEX(Ci,$P538,3)*3*POWER(Q538,2)*(1-Q538)+INDEX(Ci,$P538,4)*POWER(Q538,3))</f>
        <v>369.61461698899512</v>
      </c>
      <c r="S538" s="3">
        <f t="shared" si="141"/>
        <v>553.27999114990212</v>
      </c>
      <c r="T538" s="3">
        <f t="shared" ca="1" si="142"/>
        <v>-183.66537416090699</v>
      </c>
      <c r="U538" s="3">
        <f t="shared" ca="1" si="150"/>
        <v>183.66537416090699</v>
      </c>
      <c r="W538" s="34">
        <f t="shared" si="143"/>
        <v>6</v>
      </c>
      <c r="X538" s="73" t="b">
        <f>COUNTIF('Power Curve'!$D$2:$D$31,W538)&gt;0</f>
        <v>1</v>
      </c>
      <c r="Y538" s="73" t="b">
        <f t="shared" si="144"/>
        <v>0</v>
      </c>
      <c r="Z538" s="73" t="b">
        <f t="shared" si="151"/>
        <v>1</v>
      </c>
      <c r="AA538" s="34" t="str">
        <f t="shared" si="145"/>
        <v>Outer</v>
      </c>
      <c r="AB538" s="35" t="str">
        <f t="shared" si="152"/>
        <v>0.2-0.3</v>
      </c>
      <c r="AC538" s="36" t="str">
        <f t="shared" si="146"/>
        <v>12-13</v>
      </c>
      <c r="AD538" s="36" t="str">
        <f t="shared" si="147"/>
        <v>Dec</v>
      </c>
      <c r="AE538" s="35" t="str">
        <f t="shared" si="148"/>
        <v>325-335</v>
      </c>
      <c r="AF538" s="36" t="str">
        <f t="shared" si="149"/>
        <v>LWS-LTI</v>
      </c>
    </row>
    <row r="539" spans="5:32" x14ac:dyDescent="0.3">
      <c r="E539" s="12">
        <v>40907.506944444445</v>
      </c>
      <c r="F539" s="16">
        <v>6.49</v>
      </c>
      <c r="G539" s="16">
        <v>608.99999427795456</v>
      </c>
      <c r="H539" s="29">
        <v>1.1973460550804833</v>
      </c>
      <c r="I539" s="26">
        <v>329.3</v>
      </c>
      <c r="J539" s="30">
        <v>5.2388289676425275E-2</v>
      </c>
      <c r="K539" s="31">
        <v>0.99679508042969678</v>
      </c>
      <c r="L539" s="108">
        <f ca="1">REWS!R539</f>
        <v>6.4754978687539069</v>
      </c>
      <c r="M539" s="22">
        <f t="shared" si="136"/>
        <v>6.440791341258417</v>
      </c>
      <c r="N539" s="22">
        <f t="shared" ca="1" si="137"/>
        <v>6.4263991684757311</v>
      </c>
      <c r="O539" s="22">
        <f t="shared" si="138"/>
        <v>0.35349504030689272</v>
      </c>
      <c r="P539" s="81">
        <f t="shared" ca="1" si="139"/>
        <v>7</v>
      </c>
      <c r="Q539" s="22">
        <f t="shared" ca="1" si="140"/>
        <v>0.40153283811245982</v>
      </c>
      <c r="R539" s="3">
        <f ca="1">IF(N539&gt;'Power Curve'!$C$37,0,INDEX(Ci,$P539,1)*POWER(1-Q539,3)+INDEX(Ci,$P539,2)*3*Q539*POWER(1-Q539,2)+INDEX(Ci,$P539,3)*3*POWER(Q539,2)*(1-Q539)+INDEX(Ci,$P539,4)*POWER(Q539,3))</f>
        <v>453.27502371420542</v>
      </c>
      <c r="S539" s="3">
        <f t="shared" si="141"/>
        <v>608.99999427795456</v>
      </c>
      <c r="T539" s="3">
        <f t="shared" ca="1" si="142"/>
        <v>-155.72497056374914</v>
      </c>
      <c r="U539" s="3">
        <f t="shared" ca="1" si="150"/>
        <v>155.72497056374914</v>
      </c>
      <c r="W539" s="34">
        <f t="shared" si="143"/>
        <v>6</v>
      </c>
      <c r="X539" s="73" t="b">
        <f>COUNTIF('Power Curve'!$D$2:$D$31,W539)&gt;0</f>
        <v>1</v>
      </c>
      <c r="Y539" s="73" t="b">
        <f t="shared" si="144"/>
        <v>0</v>
      </c>
      <c r="Z539" s="73" t="b">
        <f t="shared" si="151"/>
        <v>1</v>
      </c>
      <c r="AA539" s="34" t="str">
        <f t="shared" si="145"/>
        <v>Outer</v>
      </c>
      <c r="AB539" s="35" t="str">
        <f t="shared" si="152"/>
        <v>0.3-0.4</v>
      </c>
      <c r="AC539" s="36" t="str">
        <f t="shared" si="146"/>
        <v>12-13</v>
      </c>
      <c r="AD539" s="36" t="str">
        <f t="shared" si="147"/>
        <v>Dec</v>
      </c>
      <c r="AE539" s="35" t="str">
        <f t="shared" si="148"/>
        <v>325-335</v>
      </c>
      <c r="AF539" s="36" t="str">
        <f t="shared" si="149"/>
        <v>LWS-LTI</v>
      </c>
    </row>
    <row r="540" spans="5:32" x14ac:dyDescent="0.3">
      <c r="E540" s="12">
        <v>40907.513888888891</v>
      </c>
      <c r="F540" s="16">
        <v>6.52</v>
      </c>
      <c r="G540" s="16">
        <v>589.05002975463867</v>
      </c>
      <c r="H540" s="29">
        <v>1.1969865460237732</v>
      </c>
      <c r="I540" s="26">
        <v>329.7</v>
      </c>
      <c r="J540" s="30">
        <v>3.6809815950920248E-2</v>
      </c>
      <c r="K540" s="31">
        <v>0.93875586192454885</v>
      </c>
      <c r="L540" s="108">
        <f ca="1">REWS!R540</f>
        <v>6.5639812113448093</v>
      </c>
      <c r="M540" s="22">
        <f t="shared" si="136"/>
        <v>6.4699162033607163</v>
      </c>
      <c r="N540" s="22">
        <f t="shared" ca="1" si="137"/>
        <v>6.5135595702201048</v>
      </c>
      <c r="O540" s="22">
        <f t="shared" si="138"/>
        <v>0.3579963816311178</v>
      </c>
      <c r="P540" s="81">
        <f t="shared" ca="1" si="139"/>
        <v>7</v>
      </c>
      <c r="Q540" s="22">
        <f t="shared" ca="1" si="140"/>
        <v>0.49013541751409967</v>
      </c>
      <c r="R540" s="3">
        <f ca="1">IF(N540&gt;'Power Curve'!$C$37,0,INDEX(Ci,$P540,1)*POWER(1-Q540,3)+INDEX(Ci,$P540,2)*3*Q540*POWER(1-Q540,2)+INDEX(Ci,$P540,3)*3*POWER(Q540,2)*(1-Q540)+INDEX(Ci,$P540,4)*POWER(Q540,3))</f>
        <v>473.97351987854449</v>
      </c>
      <c r="S540" s="3">
        <f t="shared" si="141"/>
        <v>589.05002975463867</v>
      </c>
      <c r="T540" s="3">
        <f t="shared" ca="1" si="142"/>
        <v>-115.07650987609418</v>
      </c>
      <c r="U540" s="3">
        <f t="shared" ca="1" si="150"/>
        <v>115.07650987609418</v>
      </c>
      <c r="W540" s="34">
        <f t="shared" si="143"/>
        <v>6</v>
      </c>
      <c r="X540" s="73" t="b">
        <f>COUNTIF('Power Curve'!$D$2:$D$31,W540)&gt;0</f>
        <v>1</v>
      </c>
      <c r="Y540" s="73" t="b">
        <f t="shared" si="144"/>
        <v>0</v>
      </c>
      <c r="Z540" s="73" t="b">
        <f t="shared" si="151"/>
        <v>1</v>
      </c>
      <c r="AA540" s="34" t="str">
        <f t="shared" si="145"/>
        <v>Outer</v>
      </c>
      <c r="AB540" s="35" t="str">
        <f t="shared" si="152"/>
        <v>0.3-0.4</v>
      </c>
      <c r="AC540" s="36" t="str">
        <f t="shared" si="146"/>
        <v>12-13</v>
      </c>
      <c r="AD540" s="36" t="str">
        <f t="shared" si="147"/>
        <v>Dec</v>
      </c>
      <c r="AE540" s="35" t="str">
        <f t="shared" si="148"/>
        <v>325-335</v>
      </c>
      <c r="AF540" s="36" t="str">
        <f t="shared" si="149"/>
        <v>LWS-LTI</v>
      </c>
    </row>
    <row r="541" spans="5:32" x14ac:dyDescent="0.3">
      <c r="E541" s="12">
        <v>40907.520833333336</v>
      </c>
      <c r="F541" s="16">
        <v>6.88</v>
      </c>
      <c r="G541" s="16">
        <v>624.82997322082497</v>
      </c>
      <c r="H541" s="29">
        <v>1.1977957452001415</v>
      </c>
      <c r="I541" s="26">
        <v>327</v>
      </c>
      <c r="J541" s="30">
        <v>5.8139534883720936E-2</v>
      </c>
      <c r="K541" s="31">
        <v>1.1566332025272938</v>
      </c>
      <c r="L541" s="108">
        <f ca="1">REWS!R541</f>
        <v>6.6876433086189184</v>
      </c>
      <c r="M541" s="22">
        <f t="shared" si="136"/>
        <v>6.8286889474209431</v>
      </c>
      <c r="N541" s="22">
        <f t="shared" ca="1" si="137"/>
        <v>6.6377668525958766</v>
      </c>
      <c r="O541" s="22">
        <f t="shared" si="138"/>
        <v>0.41344586575816644</v>
      </c>
      <c r="P541" s="81">
        <f t="shared" ca="1" si="139"/>
        <v>7</v>
      </c>
      <c r="Q541" s="22">
        <f t="shared" ca="1" si="140"/>
        <v>0.6163978644362379</v>
      </c>
      <c r="R541" s="3">
        <f ca="1">IF(N541&gt;'Power Curve'!$C$37,0,INDEX(Ci,$P541,1)*POWER(1-Q541,3)+INDEX(Ci,$P541,2)*3*Q541*POWER(1-Q541,2)+INDEX(Ci,$P541,3)*3*POWER(Q541,2)*(1-Q541)+INDEX(Ci,$P541,4)*POWER(Q541,3))</f>
        <v>504.37229261391064</v>
      </c>
      <c r="S541" s="3">
        <f t="shared" si="141"/>
        <v>624.82997322082497</v>
      </c>
      <c r="T541" s="3">
        <f t="shared" ca="1" si="142"/>
        <v>-120.45768060691432</v>
      </c>
      <c r="U541" s="3">
        <f t="shared" ca="1" si="150"/>
        <v>120.45768060691432</v>
      </c>
      <c r="W541" s="34">
        <f t="shared" si="143"/>
        <v>7</v>
      </c>
      <c r="X541" s="73" t="b">
        <f>COUNTIF('Power Curve'!$D$2:$D$31,W541)&gt;0</f>
        <v>1</v>
      </c>
      <c r="Y541" s="73" t="b">
        <f t="shared" si="144"/>
        <v>0</v>
      </c>
      <c r="Z541" s="73" t="b">
        <f t="shared" si="151"/>
        <v>1</v>
      </c>
      <c r="AA541" s="34" t="str">
        <f t="shared" si="145"/>
        <v>Outer</v>
      </c>
      <c r="AB541" s="35" t="str">
        <f t="shared" si="152"/>
        <v>0.4-0.5</v>
      </c>
      <c r="AC541" s="36" t="str">
        <f t="shared" si="146"/>
        <v>12-13</v>
      </c>
      <c r="AD541" s="36" t="str">
        <f t="shared" si="147"/>
        <v>Dec</v>
      </c>
      <c r="AE541" s="35" t="str">
        <f t="shared" si="148"/>
        <v>325-335</v>
      </c>
      <c r="AF541" s="36" t="str">
        <f t="shared" si="149"/>
        <v>LWS-LTI</v>
      </c>
    </row>
    <row r="542" spans="5:32" x14ac:dyDescent="0.3">
      <c r="E542" s="12">
        <v>40907.555555555555</v>
      </c>
      <c r="F542" s="16">
        <v>7.83</v>
      </c>
      <c r="G542" s="16">
        <v>815.55997085571289</v>
      </c>
      <c r="H542" s="29">
        <v>1.195173137278968</v>
      </c>
      <c r="I542" s="26">
        <v>325</v>
      </c>
      <c r="J542" s="30">
        <v>3.1928480204342274E-2</v>
      </c>
      <c r="K542" s="31">
        <v>1.2024379436343655</v>
      </c>
      <c r="L542" s="108">
        <f ca="1">REWS!R542</f>
        <v>7.5108200959978788</v>
      </c>
      <c r="M542" s="22">
        <f t="shared" si="136"/>
        <v>7.765927651566491</v>
      </c>
      <c r="N542" s="22">
        <f t="shared" ca="1" si="137"/>
        <v>7.449359574642556</v>
      </c>
      <c r="O542" s="22">
        <f t="shared" si="138"/>
        <v>0.55829912874753718</v>
      </c>
      <c r="P542" s="81">
        <f t="shared" ca="1" si="139"/>
        <v>8</v>
      </c>
      <c r="Q542" s="22">
        <f t="shared" ca="1" si="140"/>
        <v>0.43704879463515373</v>
      </c>
      <c r="R542" s="3">
        <f ca="1">IF(N542&gt;'Power Curve'!$C$37,0,INDEX(Ci,$P542,1)*POWER(1-Q542,3)+INDEX(Ci,$P542,2)*3*Q542*POWER(1-Q542,2)+INDEX(Ci,$P542,3)*3*POWER(Q542,2)*(1-Q542)+INDEX(Ci,$P542,4)*POWER(Q542,3))</f>
        <v>717.57017400833661</v>
      </c>
      <c r="S542" s="3">
        <f t="shared" si="141"/>
        <v>815.55997085571289</v>
      </c>
      <c r="T542" s="3">
        <f t="shared" ca="1" si="142"/>
        <v>-97.989796847376283</v>
      </c>
      <c r="U542" s="3">
        <f t="shared" ca="1" si="150"/>
        <v>97.989796847376283</v>
      </c>
      <c r="W542" s="34">
        <f t="shared" si="143"/>
        <v>8</v>
      </c>
      <c r="X542" s="73" t="b">
        <f>COUNTIF('Power Curve'!$D$2:$D$31,W542)&gt;0</f>
        <v>1</v>
      </c>
      <c r="Y542" s="73" t="b">
        <f t="shared" si="144"/>
        <v>0</v>
      </c>
      <c r="Z542" s="73" t="b">
        <f t="shared" si="151"/>
        <v>1</v>
      </c>
      <c r="AA542" s="34" t="str">
        <f t="shared" si="145"/>
        <v>Outer</v>
      </c>
      <c r="AB542" s="35" t="str">
        <f t="shared" si="152"/>
        <v>0.5-0.6</v>
      </c>
      <c r="AC542" s="36" t="str">
        <f t="shared" si="146"/>
        <v>13-14</v>
      </c>
      <c r="AD542" s="36" t="str">
        <f t="shared" si="147"/>
        <v>Dec</v>
      </c>
      <c r="AE542" s="35" t="str">
        <f t="shared" si="148"/>
        <v>325-335</v>
      </c>
      <c r="AF542" s="36" t="str">
        <f t="shared" si="149"/>
        <v>HWS-LTI</v>
      </c>
    </row>
    <row r="543" spans="5:32" x14ac:dyDescent="0.3">
      <c r="E543" s="12">
        <v>40907.5625</v>
      </c>
      <c r="F543" s="16">
        <v>7.08</v>
      </c>
      <c r="G543" s="16">
        <v>682.1500301361084</v>
      </c>
      <c r="H543" s="29">
        <v>1.1974401114248556</v>
      </c>
      <c r="I543" s="26">
        <v>324.89999999999998</v>
      </c>
      <c r="J543" s="30">
        <v>4.3785310734463276E-2</v>
      </c>
      <c r="K543" s="31">
        <v>1.0476127210902453</v>
      </c>
      <c r="L543" s="108">
        <f ca="1">REWS!R543</f>
        <v>6.9625414969869936</v>
      </c>
      <c r="M543" s="22">
        <f t="shared" si="136"/>
        <v>7.0265018038439999</v>
      </c>
      <c r="N543" s="22">
        <f t="shared" ca="1" si="137"/>
        <v>6.9099308457511039</v>
      </c>
      <c r="O543" s="22">
        <f t="shared" si="138"/>
        <v>0.44401848038386149</v>
      </c>
      <c r="P543" s="81">
        <f t="shared" ca="1" si="139"/>
        <v>7</v>
      </c>
      <c r="Q543" s="22">
        <f t="shared" ca="1" si="140"/>
        <v>0.89306515062574898</v>
      </c>
      <c r="R543" s="3">
        <f ca="1">IF(N543&gt;'Power Curve'!$C$37,0,INDEX(Ci,$P543,1)*POWER(1-Q543,3)+INDEX(Ci,$P543,2)*3*Q543*POWER(1-Q543,2)+INDEX(Ci,$P543,3)*3*POWER(Q543,2)*(1-Q543)+INDEX(Ci,$P543,4)*POWER(Q543,3))</f>
        <v>573.32782406740944</v>
      </c>
      <c r="S543" s="3">
        <f t="shared" si="141"/>
        <v>682.1500301361084</v>
      </c>
      <c r="T543" s="3">
        <f t="shared" ca="1" si="142"/>
        <v>-108.82220606869896</v>
      </c>
      <c r="U543" s="3">
        <f t="shared" ca="1" si="150"/>
        <v>108.82220606869896</v>
      </c>
      <c r="W543" s="34">
        <f t="shared" si="143"/>
        <v>7</v>
      </c>
      <c r="X543" s="73" t="b">
        <f>COUNTIF('Power Curve'!$D$2:$D$31,W543)&gt;0</f>
        <v>1</v>
      </c>
      <c r="Y543" s="73" t="b">
        <f t="shared" si="144"/>
        <v>0</v>
      </c>
      <c r="Z543" s="73" t="b">
        <f t="shared" si="151"/>
        <v>1</v>
      </c>
      <c r="AA543" s="34" t="str">
        <f t="shared" si="145"/>
        <v>Outer</v>
      </c>
      <c r="AB543" s="35" t="str">
        <f t="shared" si="152"/>
        <v>0.4-0.5</v>
      </c>
      <c r="AC543" s="36" t="str">
        <f t="shared" si="146"/>
        <v>13-14</v>
      </c>
      <c r="AD543" s="36" t="str">
        <f t="shared" si="147"/>
        <v>Dec</v>
      </c>
      <c r="AE543" s="35" t="str">
        <f t="shared" si="148"/>
        <v>315-325</v>
      </c>
      <c r="AF543" s="36" t="str">
        <f t="shared" si="149"/>
        <v>LWS-LTI</v>
      </c>
    </row>
    <row r="544" spans="5:32" x14ac:dyDescent="0.3">
      <c r="E544" s="12">
        <v>40907.569444444445</v>
      </c>
      <c r="F544" s="16">
        <v>7.16</v>
      </c>
      <c r="G544" s="16">
        <v>680.30998277664162</v>
      </c>
      <c r="H544" s="29">
        <v>1.1960047076378677</v>
      </c>
      <c r="I544" s="26">
        <v>317.2</v>
      </c>
      <c r="J544" s="30">
        <v>6.0055865921787709E-2</v>
      </c>
      <c r="K544" s="31">
        <v>1.2233773188581993</v>
      </c>
      <c r="L544" s="108">
        <f ca="1">REWS!R544</f>
        <v>7.055416516273695</v>
      </c>
      <c r="M544" s="22">
        <f t="shared" si="136"/>
        <v>7.103056825521735</v>
      </c>
      <c r="N544" s="22">
        <f t="shared" ca="1" si="137"/>
        <v>6.9993050897788622</v>
      </c>
      <c r="O544" s="22">
        <f t="shared" si="138"/>
        <v>0.45585030576537056</v>
      </c>
      <c r="P544" s="81">
        <f t="shared" ca="1" si="139"/>
        <v>7</v>
      </c>
      <c r="Q544" s="22">
        <f t="shared" ca="1" si="140"/>
        <v>0.98391820309509659</v>
      </c>
      <c r="R544" s="3">
        <f ca="1">IF(N544&gt;'Power Curve'!$C$37,0,INDEX(Ci,$P544,1)*POWER(1-Q544,3)+INDEX(Ci,$P544,2)*3*Q544*POWER(1-Q544,2)+INDEX(Ci,$P544,3)*3*POWER(Q544,2)*(1-Q544)+INDEX(Ci,$P544,4)*POWER(Q544,3))</f>
        <v>596.26408274044877</v>
      </c>
      <c r="S544" s="3">
        <f t="shared" si="141"/>
        <v>680.30998277664162</v>
      </c>
      <c r="T544" s="3">
        <f t="shared" ca="1" si="142"/>
        <v>-84.045900036192847</v>
      </c>
      <c r="U544" s="3">
        <f t="shared" ca="1" si="150"/>
        <v>84.045900036192847</v>
      </c>
      <c r="W544" s="34">
        <f t="shared" si="143"/>
        <v>7</v>
      </c>
      <c r="X544" s="73" t="b">
        <f>COUNTIF('Power Curve'!$D$2:$D$31,W544)&gt;0</f>
        <v>1</v>
      </c>
      <c r="Y544" s="73" t="b">
        <f t="shared" si="144"/>
        <v>0</v>
      </c>
      <c r="Z544" s="73" t="b">
        <f t="shared" si="151"/>
        <v>1</v>
      </c>
      <c r="AA544" s="34" t="str">
        <f t="shared" si="145"/>
        <v>Outer</v>
      </c>
      <c r="AB544" s="35" t="str">
        <f t="shared" si="152"/>
        <v>0.4-0.5</v>
      </c>
      <c r="AC544" s="36" t="str">
        <f t="shared" si="146"/>
        <v>13-14</v>
      </c>
      <c r="AD544" s="36" t="str">
        <f t="shared" si="147"/>
        <v>Dec</v>
      </c>
      <c r="AE544" s="35" t="str">
        <f t="shared" si="148"/>
        <v>315-325</v>
      </c>
      <c r="AF544" s="36" t="str">
        <f t="shared" si="149"/>
        <v>LWS-LTI</v>
      </c>
    </row>
    <row r="545" spans="5:32" x14ac:dyDescent="0.3">
      <c r="E545" s="12">
        <v>40907.576388888891</v>
      </c>
      <c r="F545" s="16">
        <v>7.73</v>
      </c>
      <c r="G545" s="16">
        <v>913.97999572753952</v>
      </c>
      <c r="H545" s="29">
        <v>1.1971707112292065</v>
      </c>
      <c r="I545" s="26">
        <v>314.2</v>
      </c>
      <c r="J545" s="30">
        <v>9.7024579560155227E-2</v>
      </c>
      <c r="K545" s="31">
        <v>1.2549122113708577</v>
      </c>
      <c r="L545" s="108">
        <f ca="1">REWS!R545</f>
        <v>7.6322185316688058</v>
      </c>
      <c r="M545" s="22">
        <f t="shared" si="136"/>
        <v>7.67101488475737</v>
      </c>
      <c r="N545" s="22">
        <f t="shared" ca="1" si="137"/>
        <v>7.5739795550003164</v>
      </c>
      <c r="O545" s="22">
        <f t="shared" si="138"/>
        <v>0.5436300546783176</v>
      </c>
      <c r="P545" s="81">
        <f t="shared" ca="1" si="139"/>
        <v>8</v>
      </c>
      <c r="Q545" s="22">
        <f t="shared" ca="1" si="140"/>
        <v>0.56247645745638186</v>
      </c>
      <c r="R545" s="3">
        <f ca="1">IF(N545&gt;'Power Curve'!$C$37,0,INDEX(Ci,$P545,1)*POWER(1-Q545,3)+INDEX(Ci,$P545,2)*3*Q545*POWER(1-Q545,2)+INDEX(Ci,$P545,3)*3*POWER(Q545,2)*(1-Q545)+INDEX(Ci,$P545,4)*POWER(Q545,3))</f>
        <v>753.0239430261081</v>
      </c>
      <c r="S545" s="3">
        <f t="shared" si="141"/>
        <v>913.97999572753952</v>
      </c>
      <c r="T545" s="3">
        <f t="shared" ca="1" si="142"/>
        <v>-160.95605270143142</v>
      </c>
      <c r="U545" s="3">
        <f t="shared" ca="1" si="150"/>
        <v>160.95605270143142</v>
      </c>
      <c r="W545" s="34">
        <f t="shared" si="143"/>
        <v>8</v>
      </c>
      <c r="X545" s="73" t="b">
        <f>COUNTIF('Power Curve'!$D$2:$D$31,W545)&gt;0</f>
        <v>1</v>
      </c>
      <c r="Y545" s="73" t="b">
        <f t="shared" si="144"/>
        <v>0</v>
      </c>
      <c r="Z545" s="73" t="b">
        <f t="shared" si="151"/>
        <v>1</v>
      </c>
      <c r="AA545" s="34" t="str">
        <f t="shared" si="145"/>
        <v>Outer</v>
      </c>
      <c r="AB545" s="35" t="str">
        <f t="shared" si="152"/>
        <v>0.5-0.6</v>
      </c>
      <c r="AC545" s="36" t="str">
        <f t="shared" si="146"/>
        <v>13-14</v>
      </c>
      <c r="AD545" s="36" t="str">
        <f t="shared" si="147"/>
        <v>Dec</v>
      </c>
      <c r="AE545" s="35" t="str">
        <f t="shared" si="148"/>
        <v>305-315</v>
      </c>
      <c r="AF545" s="36" t="str">
        <f t="shared" si="149"/>
        <v>HWS-LTI</v>
      </c>
    </row>
    <row r="546" spans="5:32" x14ac:dyDescent="0.3">
      <c r="E546" s="12">
        <v>40907.583333333336</v>
      </c>
      <c r="F546" s="16">
        <v>8.52</v>
      </c>
      <c r="G546" s="16">
        <v>1287.309982299802</v>
      </c>
      <c r="H546" s="29">
        <v>1.1968116994752516</v>
      </c>
      <c r="I546" s="26">
        <v>311.60000000000002</v>
      </c>
      <c r="J546" s="30">
        <v>7.6291079812206578E-2</v>
      </c>
      <c r="K546" s="31">
        <v>1.1632958350547911</v>
      </c>
      <c r="L546" s="108">
        <f ca="1">REWS!R546</f>
        <v>8.2974995361111556</v>
      </c>
      <c r="M546" s="22">
        <f t="shared" si="136"/>
        <v>8.4541413969096286</v>
      </c>
      <c r="N546" s="22">
        <f t="shared" ca="1" si="137"/>
        <v>8.2333608355722738</v>
      </c>
      <c r="O546" s="22">
        <f t="shared" si="138"/>
        <v>0.66466478160218923</v>
      </c>
      <c r="P546" s="81">
        <f t="shared" ca="1" si="139"/>
        <v>9</v>
      </c>
      <c r="Q546" s="22">
        <f t="shared" ca="1" si="140"/>
        <v>0.22457366874743065</v>
      </c>
      <c r="R546" s="3">
        <f ca="1">IF(N546&gt;'Power Curve'!$C$37,0,INDEX(Ci,$P546,1)*POWER(1-Q546,3)+INDEX(Ci,$P546,2)*3*Q546*POWER(1-Q546,2)+INDEX(Ci,$P546,3)*3*POWER(Q546,2)*(1-Q546)+INDEX(Ci,$P546,4)*POWER(Q546,3))</f>
        <v>949.09404362749581</v>
      </c>
      <c r="S546" s="3">
        <f t="shared" si="141"/>
        <v>1287.309982299802</v>
      </c>
      <c r="T546" s="3">
        <f t="shared" ca="1" si="142"/>
        <v>-338.21593867230615</v>
      </c>
      <c r="U546" s="3">
        <f t="shared" ca="1" si="150"/>
        <v>338.21593867230615</v>
      </c>
      <c r="W546" s="34">
        <f t="shared" si="143"/>
        <v>8</v>
      </c>
      <c r="X546" s="73" t="b">
        <f>COUNTIF('Power Curve'!$D$2:$D$31,W546)&gt;0</f>
        <v>1</v>
      </c>
      <c r="Y546" s="73" t="b">
        <f t="shared" si="144"/>
        <v>0</v>
      </c>
      <c r="Z546" s="73" t="b">
        <f t="shared" si="151"/>
        <v>1</v>
      </c>
      <c r="AA546" s="34" t="str">
        <f t="shared" si="145"/>
        <v>Outer</v>
      </c>
      <c r="AB546" s="35" t="str">
        <f t="shared" si="152"/>
        <v>0.6-0.7</v>
      </c>
      <c r="AC546" s="36" t="str">
        <f t="shared" si="146"/>
        <v>14-15</v>
      </c>
      <c r="AD546" s="36" t="str">
        <f t="shared" si="147"/>
        <v>Dec</v>
      </c>
      <c r="AE546" s="35" t="str">
        <f t="shared" si="148"/>
        <v>305-315</v>
      </c>
      <c r="AF546" s="36" t="str">
        <f t="shared" si="149"/>
        <v>HWS-LTI</v>
      </c>
    </row>
    <row r="547" spans="5:32" x14ac:dyDescent="0.3">
      <c r="E547" s="12">
        <v>40907.590277777781</v>
      </c>
      <c r="F547" s="16">
        <v>8.2200000000000006</v>
      </c>
      <c r="G547" s="16">
        <v>1105.5300598144531</v>
      </c>
      <c r="H547" s="29">
        <v>1.1968241166142624</v>
      </c>
      <c r="I547" s="26">
        <v>309.3</v>
      </c>
      <c r="J547" s="30">
        <v>9.0024330900243296E-2</v>
      </c>
      <c r="K547" s="31">
        <v>0.97412680313074562</v>
      </c>
      <c r="L547" s="108">
        <f ca="1">REWS!R547</f>
        <v>8.0896181284642878</v>
      </c>
      <c r="M547" s="22">
        <f t="shared" si="136"/>
        <v>8.1564885699627663</v>
      </c>
      <c r="N547" s="22">
        <f t="shared" ca="1" si="137"/>
        <v>8.0271140876134481</v>
      </c>
      <c r="O547" s="22">
        <f t="shared" si="138"/>
        <v>0.61866157768993613</v>
      </c>
      <c r="P547" s="81">
        <f t="shared" ca="1" si="139"/>
        <v>9</v>
      </c>
      <c r="Q547" s="22">
        <f t="shared" ca="1" si="140"/>
        <v>1.842006874705546E-2</v>
      </c>
      <c r="R547" s="3">
        <f ca="1">IF(N547&gt;'Power Curve'!$C$37,0,INDEX(Ci,$P547,1)*POWER(1-Q547,3)+INDEX(Ci,$P547,2)*3*Q547*POWER(1-Q547,2)+INDEX(Ci,$P547,3)*3*POWER(Q547,2)*(1-Q547)+INDEX(Ci,$P547,4)*POWER(Q547,3))</f>
        <v>886.25810712643261</v>
      </c>
      <c r="S547" s="3">
        <f t="shared" si="141"/>
        <v>1105.5300598144531</v>
      </c>
      <c r="T547" s="3">
        <f t="shared" ca="1" si="142"/>
        <v>-219.27195268802052</v>
      </c>
      <c r="U547" s="3">
        <f t="shared" ca="1" si="150"/>
        <v>219.27195268802052</v>
      </c>
      <c r="W547" s="34">
        <f t="shared" si="143"/>
        <v>8</v>
      </c>
      <c r="X547" s="73" t="b">
        <f>COUNTIF('Power Curve'!$D$2:$D$31,W547)&gt;0</f>
        <v>1</v>
      </c>
      <c r="Y547" s="73" t="b">
        <f t="shared" si="144"/>
        <v>0</v>
      </c>
      <c r="Z547" s="73" t="b">
        <f t="shared" si="151"/>
        <v>1</v>
      </c>
      <c r="AA547" s="34" t="str">
        <f t="shared" si="145"/>
        <v>Outer</v>
      </c>
      <c r="AB547" s="35" t="str">
        <f t="shared" si="152"/>
        <v>0.6-0.7</v>
      </c>
      <c r="AC547" s="36" t="str">
        <f t="shared" si="146"/>
        <v>14-15</v>
      </c>
      <c r="AD547" s="36" t="str">
        <f t="shared" si="147"/>
        <v>Dec</v>
      </c>
      <c r="AE547" s="35" t="str">
        <f t="shared" si="148"/>
        <v>305-315</v>
      </c>
      <c r="AF547" s="36" t="str">
        <f t="shared" si="149"/>
        <v>HWS-LTI</v>
      </c>
    </row>
    <row r="548" spans="5:32" x14ac:dyDescent="0.3">
      <c r="E548" s="12">
        <v>40907.597222222219</v>
      </c>
      <c r="F548" s="16">
        <v>7.92</v>
      </c>
      <c r="G548" s="16">
        <v>962.54999923706055</v>
      </c>
      <c r="H548" s="29">
        <v>1.1975095126695599</v>
      </c>
      <c r="I548" s="26">
        <v>310.39999999999998</v>
      </c>
      <c r="J548" s="30">
        <v>6.3131313131313135E-2</v>
      </c>
      <c r="K548" s="31">
        <v>0.98306475609433797</v>
      </c>
      <c r="L548" s="108">
        <f ca="1">REWS!R548</f>
        <v>7.7583491913599341</v>
      </c>
      <c r="M548" s="22">
        <f t="shared" si="136"/>
        <v>7.8603064102681373</v>
      </c>
      <c r="N548" s="22">
        <f t="shared" ca="1" si="137"/>
        <v>7.6998739749930696</v>
      </c>
      <c r="O548" s="22">
        <f t="shared" si="138"/>
        <v>0.57288567014232883</v>
      </c>
      <c r="P548" s="81">
        <f t="shared" ca="1" si="139"/>
        <v>8</v>
      </c>
      <c r="Q548" s="22">
        <f t="shared" ca="1" si="140"/>
        <v>0.68918681976420104</v>
      </c>
      <c r="R548" s="3">
        <f ca="1">IF(N548&gt;'Power Curve'!$C$37,0,INDEX(Ci,$P548,1)*POWER(1-Q548,3)+INDEX(Ci,$P548,2)*3*Q548*POWER(1-Q548,2)+INDEX(Ci,$P548,3)*3*POWER(Q548,2)*(1-Q548)+INDEX(Ci,$P548,4)*POWER(Q548,3))</f>
        <v>789.45621278851058</v>
      </c>
      <c r="S548" s="3">
        <f t="shared" si="141"/>
        <v>962.54999923706055</v>
      </c>
      <c r="T548" s="3">
        <f t="shared" ca="1" si="142"/>
        <v>-173.09378644854996</v>
      </c>
      <c r="U548" s="3">
        <f t="shared" ca="1" si="150"/>
        <v>173.09378644854996</v>
      </c>
      <c r="W548" s="34">
        <f t="shared" si="143"/>
        <v>8</v>
      </c>
      <c r="X548" s="73" t="b">
        <f>COUNTIF('Power Curve'!$D$2:$D$31,W548)&gt;0</f>
        <v>1</v>
      </c>
      <c r="Y548" s="73" t="b">
        <f t="shared" si="144"/>
        <v>0</v>
      </c>
      <c r="Z548" s="73" t="b">
        <f t="shared" si="151"/>
        <v>1</v>
      </c>
      <c r="AA548" s="34" t="str">
        <f t="shared" si="145"/>
        <v>Outer</v>
      </c>
      <c r="AB548" s="35" t="str">
        <f t="shared" si="152"/>
        <v>0.5-0.6</v>
      </c>
      <c r="AC548" s="36" t="str">
        <f t="shared" si="146"/>
        <v>14-15</v>
      </c>
      <c r="AD548" s="36" t="str">
        <f t="shared" si="147"/>
        <v>Dec</v>
      </c>
      <c r="AE548" s="35" t="str">
        <f t="shared" si="148"/>
        <v>305-315</v>
      </c>
      <c r="AF548" s="36" t="str">
        <f t="shared" si="149"/>
        <v>HWS-LTI</v>
      </c>
    </row>
    <row r="549" spans="5:32" x14ac:dyDescent="0.3">
      <c r="E549" s="12">
        <v>40907.604166666664</v>
      </c>
      <c r="F549" s="16">
        <v>7.82</v>
      </c>
      <c r="G549" s="16">
        <v>899.31002998352051</v>
      </c>
      <c r="H549" s="29">
        <v>1.1964779114463031</v>
      </c>
      <c r="I549" s="26">
        <v>311.7</v>
      </c>
      <c r="J549" s="30">
        <v>6.7774936061381075E-2</v>
      </c>
      <c r="K549" s="31">
        <v>1.0094225244076458</v>
      </c>
      <c r="L549" s="108">
        <f ca="1">REWS!R549</f>
        <v>7.523714331701111</v>
      </c>
      <c r="M549" s="22">
        <f t="shared" si="136"/>
        <v>7.7588308741687504</v>
      </c>
      <c r="N549" s="22">
        <f t="shared" ca="1" si="137"/>
        <v>7.4648627935074785</v>
      </c>
      <c r="O549" s="22">
        <f t="shared" si="138"/>
        <v>0.55720229892368867</v>
      </c>
      <c r="P549" s="81">
        <f t="shared" ca="1" si="139"/>
        <v>8</v>
      </c>
      <c r="Q549" s="22">
        <f t="shared" ca="1" si="140"/>
        <v>0.45265249239574401</v>
      </c>
      <c r="R549" s="3">
        <f ca="1">IF(N549&gt;'Power Curve'!$C$37,0,INDEX(Ci,$P549,1)*POWER(1-Q549,3)+INDEX(Ci,$P549,2)*3*Q549*POWER(1-Q549,2)+INDEX(Ci,$P549,3)*3*POWER(Q549,2)*(1-Q549)+INDEX(Ci,$P549,4)*POWER(Q549,3))</f>
        <v>721.94401580949182</v>
      </c>
      <c r="S549" s="3">
        <f t="shared" si="141"/>
        <v>899.31002998352051</v>
      </c>
      <c r="T549" s="3">
        <f t="shared" ca="1" si="142"/>
        <v>-177.36601417402869</v>
      </c>
      <c r="U549" s="3">
        <f t="shared" ca="1" si="150"/>
        <v>177.36601417402869</v>
      </c>
      <c r="W549" s="34">
        <f t="shared" si="143"/>
        <v>8</v>
      </c>
      <c r="X549" s="73" t="b">
        <f>COUNTIF('Power Curve'!$D$2:$D$31,W549)&gt;0</f>
        <v>1</v>
      </c>
      <c r="Y549" s="73" t="b">
        <f t="shared" si="144"/>
        <v>0</v>
      </c>
      <c r="Z549" s="73" t="b">
        <f t="shared" si="151"/>
        <v>1</v>
      </c>
      <c r="AA549" s="34" t="str">
        <f t="shared" si="145"/>
        <v>Outer</v>
      </c>
      <c r="AB549" s="35" t="str">
        <f t="shared" si="152"/>
        <v>0.5-0.6</v>
      </c>
      <c r="AC549" s="36" t="str">
        <f t="shared" si="146"/>
        <v>14-15</v>
      </c>
      <c r="AD549" s="36" t="str">
        <f t="shared" si="147"/>
        <v>Dec</v>
      </c>
      <c r="AE549" s="35" t="str">
        <f t="shared" si="148"/>
        <v>305-315</v>
      </c>
      <c r="AF549" s="36" t="str">
        <f t="shared" si="149"/>
        <v>HWS-LTI</v>
      </c>
    </row>
    <row r="550" spans="5:32" x14ac:dyDescent="0.3">
      <c r="E550" s="12">
        <v>40907.611111111109</v>
      </c>
      <c r="F550" s="16">
        <v>8.7200000000000006</v>
      </c>
      <c r="G550" s="16">
        <v>1136.1100540161158</v>
      </c>
      <c r="H550" s="29">
        <v>1.1958508506600063</v>
      </c>
      <c r="I550" s="26">
        <v>312.5</v>
      </c>
      <c r="J550" s="30">
        <v>3.7844036697247709E-2</v>
      </c>
      <c r="K550" s="31">
        <v>1.0255250432959493</v>
      </c>
      <c r="L550" s="108">
        <f ca="1">REWS!R550</f>
        <v>8.3756092930027819</v>
      </c>
      <c r="M550" s="22">
        <f t="shared" si="136"/>
        <v>8.6502792492295217</v>
      </c>
      <c r="N550" s="22">
        <f t="shared" ca="1" si="137"/>
        <v>8.3086421177655847</v>
      </c>
      <c r="O550" s="22">
        <f t="shared" si="138"/>
        <v>0.69497851894423113</v>
      </c>
      <c r="P550" s="81">
        <f t="shared" ca="1" si="139"/>
        <v>9</v>
      </c>
      <c r="Q550" s="22">
        <f t="shared" ca="1" si="140"/>
        <v>0.2998209513852807</v>
      </c>
      <c r="R550" s="3">
        <f ca="1">IF(N550&gt;'Power Curve'!$C$37,0,INDEX(Ci,$P550,1)*POWER(1-Q550,3)+INDEX(Ci,$P550,2)*3*Q550*POWER(1-Q550,2)+INDEX(Ci,$P550,3)*3*POWER(Q550,2)*(1-Q550)+INDEX(Ci,$P550,4)*POWER(Q550,3))</f>
        <v>972.49444542621347</v>
      </c>
      <c r="S550" s="3">
        <f t="shared" si="141"/>
        <v>1136.1100540161158</v>
      </c>
      <c r="T550" s="3">
        <f t="shared" ca="1" si="142"/>
        <v>-163.61560858990231</v>
      </c>
      <c r="U550" s="3">
        <f t="shared" ca="1" si="150"/>
        <v>163.61560858990231</v>
      </c>
      <c r="W550" s="34">
        <f t="shared" si="143"/>
        <v>9</v>
      </c>
      <c r="X550" s="73" t="b">
        <f>COUNTIF('Power Curve'!$D$2:$D$31,W550)&gt;0</f>
        <v>1</v>
      </c>
      <c r="Y550" s="73" t="b">
        <f t="shared" si="144"/>
        <v>0</v>
      </c>
      <c r="Z550" s="73" t="b">
        <f t="shared" si="151"/>
        <v>1</v>
      </c>
      <c r="AA550" s="34" t="str">
        <f t="shared" si="145"/>
        <v>Outer</v>
      </c>
      <c r="AB550" s="35" t="str">
        <f t="shared" si="152"/>
        <v>0.6-0.7</v>
      </c>
      <c r="AC550" s="36" t="str">
        <f t="shared" si="146"/>
        <v>14-15</v>
      </c>
      <c r="AD550" s="36" t="str">
        <f t="shared" si="147"/>
        <v>Dec</v>
      </c>
      <c r="AE550" s="35" t="str">
        <f t="shared" si="148"/>
        <v>305-315</v>
      </c>
      <c r="AF550" s="36" t="str">
        <f t="shared" si="149"/>
        <v>HWS-LTI</v>
      </c>
    </row>
    <row r="551" spans="5:32" x14ac:dyDescent="0.3">
      <c r="E551" s="12">
        <v>40907.618055555555</v>
      </c>
      <c r="F551" s="16">
        <v>7.52</v>
      </c>
      <c r="G551" s="16">
        <v>775.469970703125</v>
      </c>
      <c r="H551" s="29">
        <v>1.1980156267537025</v>
      </c>
      <c r="I551" s="26">
        <v>306.89999999999998</v>
      </c>
      <c r="J551" s="30">
        <v>0.1023936170212766</v>
      </c>
      <c r="K551" s="31">
        <v>0.94140418950963245</v>
      </c>
      <c r="L551" s="108">
        <f ca="1">REWS!R551</f>
        <v>7.5027409811089925</v>
      </c>
      <c r="M551" s="22">
        <f t="shared" si="136"/>
        <v>7.4643725198620121</v>
      </c>
      <c r="N551" s="22">
        <f t="shared" ca="1" si="137"/>
        <v>7.4472411706160262</v>
      </c>
      <c r="O551" s="22">
        <f t="shared" si="138"/>
        <v>0.51169281105560394</v>
      </c>
      <c r="P551" s="81">
        <f t="shared" ca="1" si="139"/>
        <v>8</v>
      </c>
      <c r="Q551" s="22">
        <f t="shared" ca="1" si="140"/>
        <v>0.43491666088584702</v>
      </c>
      <c r="R551" s="3">
        <f ca="1">IF(N551&gt;'Power Curve'!$C$37,0,INDEX(Ci,$P551,1)*POWER(1-Q551,3)+INDEX(Ci,$P551,2)*3*Q551*POWER(1-Q551,2)+INDEX(Ci,$P551,3)*3*POWER(Q551,2)*(1-Q551)+INDEX(Ci,$P551,4)*POWER(Q551,3))</f>
        <v>716.97337484740297</v>
      </c>
      <c r="S551" s="3">
        <f t="shared" si="141"/>
        <v>775.469970703125</v>
      </c>
      <c r="T551" s="3">
        <f t="shared" ca="1" si="142"/>
        <v>-58.496595855722035</v>
      </c>
      <c r="U551" s="3">
        <f t="shared" ca="1" si="150"/>
        <v>58.496595855722035</v>
      </c>
      <c r="W551" s="34">
        <f t="shared" si="143"/>
        <v>7</v>
      </c>
      <c r="X551" s="73" t="b">
        <f>COUNTIF('Power Curve'!$D$2:$D$31,W551)&gt;0</f>
        <v>1</v>
      </c>
      <c r="Y551" s="73" t="b">
        <f t="shared" si="144"/>
        <v>0</v>
      </c>
      <c r="Z551" s="73" t="b">
        <f t="shared" si="151"/>
        <v>1</v>
      </c>
      <c r="AA551" s="34" t="str">
        <f t="shared" si="145"/>
        <v>Outer</v>
      </c>
      <c r="AB551" s="35" t="str">
        <f t="shared" si="152"/>
        <v>0.5-0.6</v>
      </c>
      <c r="AC551" s="36" t="str">
        <f t="shared" si="146"/>
        <v>14-15</v>
      </c>
      <c r="AD551" s="36" t="str">
        <f t="shared" si="147"/>
        <v>Dec</v>
      </c>
      <c r="AE551" s="35" t="str">
        <f t="shared" si="148"/>
        <v>305-315</v>
      </c>
      <c r="AF551" s="36" t="str">
        <f t="shared" si="149"/>
        <v>Inner-TI</v>
      </c>
    </row>
    <row r="552" spans="5:32" x14ac:dyDescent="0.3">
      <c r="E552" s="12">
        <v>40907.625</v>
      </c>
      <c r="F552" s="16">
        <v>6.54</v>
      </c>
      <c r="G552" s="16">
        <v>495.65998458862344</v>
      </c>
      <c r="H552" s="29">
        <v>1.1979379287507039</v>
      </c>
      <c r="I552" s="26">
        <v>307.3</v>
      </c>
      <c r="J552" s="30">
        <v>3.9755351681957186E-2</v>
      </c>
      <c r="K552" s="31">
        <v>1.0475447680005479</v>
      </c>
      <c r="L552" s="108">
        <f ca="1">REWS!R552</f>
        <v>6.4718185925075371</v>
      </c>
      <c r="M552" s="22">
        <f t="shared" si="136"/>
        <v>6.4914815033885915</v>
      </c>
      <c r="N552" s="22">
        <f t="shared" ca="1" si="137"/>
        <v>6.4238059153744747</v>
      </c>
      <c r="O552" s="22">
        <f t="shared" si="138"/>
        <v>0.36132936826788964</v>
      </c>
      <c r="P552" s="81">
        <f t="shared" ca="1" si="139"/>
        <v>7</v>
      </c>
      <c r="Q552" s="22">
        <f t="shared" ca="1" si="140"/>
        <v>0.39889667640124493</v>
      </c>
      <c r="R552" s="3">
        <f ca="1">IF(N552&gt;'Power Curve'!$C$37,0,INDEX(Ci,$P552,1)*POWER(1-Q552,3)+INDEX(Ci,$P552,2)*3*Q552*POWER(1-Q552,2)+INDEX(Ci,$P552,3)*3*POWER(Q552,2)*(1-Q552)+INDEX(Ci,$P552,4)*POWER(Q552,3))</f>
        <v>452.66849151673193</v>
      </c>
      <c r="S552" s="3">
        <f t="shared" si="141"/>
        <v>495.65998458862344</v>
      </c>
      <c r="T552" s="3">
        <f t="shared" ca="1" si="142"/>
        <v>-42.991493071891512</v>
      </c>
      <c r="U552" s="3">
        <f t="shared" ca="1" si="150"/>
        <v>42.991493071891512</v>
      </c>
      <c r="W552" s="34">
        <f t="shared" si="143"/>
        <v>6</v>
      </c>
      <c r="X552" s="73" t="b">
        <f>COUNTIF('Power Curve'!$D$2:$D$31,W552)&gt;0</f>
        <v>1</v>
      </c>
      <c r="Y552" s="73" t="b">
        <f t="shared" si="144"/>
        <v>0</v>
      </c>
      <c r="Z552" s="73" t="b">
        <f t="shared" si="151"/>
        <v>1</v>
      </c>
      <c r="AA552" s="34" t="str">
        <f t="shared" si="145"/>
        <v>Outer</v>
      </c>
      <c r="AB552" s="35" t="str">
        <f t="shared" si="152"/>
        <v>0.3-0.4</v>
      </c>
      <c r="AC552" s="36" t="str">
        <f t="shared" si="146"/>
        <v>15-16</v>
      </c>
      <c r="AD552" s="36" t="str">
        <f t="shared" si="147"/>
        <v>Dec</v>
      </c>
      <c r="AE552" s="35" t="str">
        <f t="shared" si="148"/>
        <v>305-315</v>
      </c>
      <c r="AF552" s="36" t="str">
        <f t="shared" si="149"/>
        <v>LWS-LTI</v>
      </c>
    </row>
    <row r="553" spans="5:32" x14ac:dyDescent="0.3">
      <c r="E553" s="12">
        <v>40907.791666666664</v>
      </c>
      <c r="F553" s="16">
        <v>8.9499999999999993</v>
      </c>
      <c r="G553" s="16">
        <v>1306.029975891116</v>
      </c>
      <c r="H553" s="29">
        <v>1.2026911646409233</v>
      </c>
      <c r="I553" s="26">
        <v>300.89999999999998</v>
      </c>
      <c r="J553" s="30">
        <v>0.10614525139664804</v>
      </c>
      <c r="K553" s="31">
        <v>1.0604899010500779</v>
      </c>
      <c r="L553" s="108">
        <f ca="1">REWS!R553</f>
        <v>9.0095730934183873</v>
      </c>
      <c r="M553" s="22">
        <f t="shared" si="136"/>
        <v>8.8953364524664149</v>
      </c>
      <c r="N553" s="22">
        <f t="shared" ca="1" si="137"/>
        <v>8.9545456937480665</v>
      </c>
      <c r="O553" s="22">
        <f t="shared" si="138"/>
        <v>0.73285289966592271</v>
      </c>
      <c r="P553" s="81">
        <f t="shared" ca="1" si="139"/>
        <v>9</v>
      </c>
      <c r="Q553" s="22">
        <f t="shared" ca="1" si="140"/>
        <v>0.94543281561931525</v>
      </c>
      <c r="R553" s="3">
        <f ca="1">IF(N553&gt;'Power Curve'!$C$37,0,INDEX(Ci,$P553,1)*POWER(1-Q553,3)+INDEX(Ci,$P553,2)*3*Q553*POWER(1-Q553,2)+INDEX(Ci,$P553,3)*3*POWER(Q553,2)*(1-Q553)+INDEX(Ci,$P553,4)*POWER(Q553,3))</f>
        <v>1180.3636471859504</v>
      </c>
      <c r="S553" s="3">
        <f t="shared" si="141"/>
        <v>1306.029975891116</v>
      </c>
      <c r="T553" s="3">
        <f t="shared" ca="1" si="142"/>
        <v>-125.6663287051656</v>
      </c>
      <c r="U553" s="3">
        <f t="shared" ca="1" si="150"/>
        <v>125.6663287051656</v>
      </c>
      <c r="W553" s="34">
        <f t="shared" si="143"/>
        <v>9</v>
      </c>
      <c r="X553" s="73" t="b">
        <f>COUNTIF('Power Curve'!$D$2:$D$31,W553)&gt;0</f>
        <v>1</v>
      </c>
      <c r="Y553" s="73" t="b">
        <f t="shared" si="144"/>
        <v>0</v>
      </c>
      <c r="Z553" s="73" t="b">
        <f t="shared" si="151"/>
        <v>1</v>
      </c>
      <c r="AA553" s="34" t="str">
        <f t="shared" si="145"/>
        <v>Outer</v>
      </c>
      <c r="AB553" s="35" t="str">
        <f t="shared" si="152"/>
        <v>0.7-0.8</v>
      </c>
      <c r="AC553" s="36" t="str">
        <f t="shared" si="146"/>
        <v>19-20</v>
      </c>
      <c r="AD553" s="36" t="str">
        <f t="shared" si="147"/>
        <v>Dec</v>
      </c>
      <c r="AE553" s="35" t="str">
        <f t="shared" si="148"/>
        <v>295-305</v>
      </c>
      <c r="AF553" s="36" t="str">
        <f t="shared" si="149"/>
        <v>Inner-TI</v>
      </c>
    </row>
    <row r="554" spans="5:32" x14ac:dyDescent="0.3">
      <c r="E554" s="12">
        <v>40907.798611111109</v>
      </c>
      <c r="F554" s="16">
        <v>9.3699999999999992</v>
      </c>
      <c r="G554" s="16">
        <v>1360.250061035156</v>
      </c>
      <c r="H554" s="29">
        <v>1.2029731452074508</v>
      </c>
      <c r="I554" s="26">
        <v>301.7</v>
      </c>
      <c r="J554" s="30">
        <v>0.11739594450373535</v>
      </c>
      <c r="K554" s="31">
        <v>0.92975832133258618</v>
      </c>
      <c r="L554" s="108">
        <f ca="1">REWS!R554</f>
        <v>9.351998266645241</v>
      </c>
      <c r="M554" s="22">
        <f t="shared" si="136"/>
        <v>9.3134989967470112</v>
      </c>
      <c r="N554" s="22">
        <f t="shared" ca="1" si="137"/>
        <v>9.2956058136585114</v>
      </c>
      <c r="O554" s="22">
        <f t="shared" si="138"/>
        <v>0.79748126886478476</v>
      </c>
      <c r="P554" s="81">
        <f t="shared" ca="1" si="139"/>
        <v>10</v>
      </c>
      <c r="Q554" s="22">
        <f t="shared" ca="1" si="140"/>
        <v>0.304497217745551</v>
      </c>
      <c r="R554" s="3">
        <f ca="1">IF(N554&gt;'Power Curve'!$C$37,0,INDEX(Ci,$P554,1)*POWER(1-Q554,3)+INDEX(Ci,$P554,2)*3*Q554*POWER(1-Q554,2)+INDEX(Ci,$P554,3)*3*POWER(Q554,2)*(1-Q554)+INDEX(Ci,$P554,4)*POWER(Q554,3))</f>
        <v>1297.4273666570491</v>
      </c>
      <c r="S554" s="3">
        <f t="shared" si="141"/>
        <v>1360.250061035156</v>
      </c>
      <c r="T554" s="3">
        <f t="shared" ca="1" si="142"/>
        <v>-62.822694378106917</v>
      </c>
      <c r="U554" s="3">
        <f t="shared" ca="1" si="150"/>
        <v>62.822694378106917</v>
      </c>
      <c r="W554" s="34">
        <f t="shared" si="143"/>
        <v>9</v>
      </c>
      <c r="X554" s="73" t="b">
        <f>COUNTIF('Power Curve'!$D$2:$D$31,W554)&gt;0</f>
        <v>1</v>
      </c>
      <c r="Y554" s="73" t="b">
        <f t="shared" si="144"/>
        <v>0</v>
      </c>
      <c r="Z554" s="73" t="b">
        <f t="shared" si="151"/>
        <v>1</v>
      </c>
      <c r="AA554" s="34" t="str">
        <f t="shared" si="145"/>
        <v>Outer</v>
      </c>
      <c r="AB554" s="35" t="str">
        <f t="shared" si="152"/>
        <v>0.7-0.8</v>
      </c>
      <c r="AC554" s="36" t="str">
        <f t="shared" si="146"/>
        <v>19-20</v>
      </c>
      <c r="AD554" s="36" t="str">
        <f t="shared" si="147"/>
        <v>Dec</v>
      </c>
      <c r="AE554" s="35" t="str">
        <f t="shared" si="148"/>
        <v>295-305</v>
      </c>
      <c r="AF554" s="36" t="str">
        <f t="shared" si="149"/>
        <v>Inner-TI</v>
      </c>
    </row>
    <row r="555" spans="5:32" x14ac:dyDescent="0.3">
      <c r="E555" s="12">
        <v>40907.805555555555</v>
      </c>
      <c r="F555" s="16">
        <v>9.8800000000000008</v>
      </c>
      <c r="G555" s="16">
        <v>1603.7799987792969</v>
      </c>
      <c r="H555" s="29">
        <v>1.2023408102983923</v>
      </c>
      <c r="I555" s="26">
        <v>300.8</v>
      </c>
      <c r="J555" s="30">
        <v>9.3117408906882582E-2</v>
      </c>
      <c r="K555" s="31">
        <v>0.99188779487534795</v>
      </c>
      <c r="L555" s="108">
        <f ca="1">REWS!R555</f>
        <v>9.8498134333731944</v>
      </c>
      <c r="M555" s="22">
        <f t="shared" si="136"/>
        <v>9.8187027200947483</v>
      </c>
      <c r="N555" s="22">
        <f t="shared" ca="1" si="137"/>
        <v>9.7887034363043703</v>
      </c>
      <c r="O555" s="22">
        <f t="shared" si="138"/>
        <v>0.87556213287265294</v>
      </c>
      <c r="P555" s="81">
        <f t="shared" ca="1" si="139"/>
        <v>10</v>
      </c>
      <c r="Q555" s="22">
        <f t="shared" ca="1" si="140"/>
        <v>0.82862803656232153</v>
      </c>
      <c r="R555" s="3">
        <f ca="1">IF(N555&gt;'Power Curve'!$C$37,0,INDEX(Ci,$P555,1)*POWER(1-Q555,3)+INDEX(Ci,$P555,2)*3*Q555*POWER(1-Q555,2)+INDEX(Ci,$P555,3)*3*POWER(Q555,2)*(1-Q555)+INDEX(Ci,$P555,4)*POWER(Q555,3))</f>
        <v>1469.4759698481889</v>
      </c>
      <c r="S555" s="3">
        <f t="shared" si="141"/>
        <v>1603.7799987792969</v>
      </c>
      <c r="T555" s="3">
        <f t="shared" ca="1" si="142"/>
        <v>-134.30402893110795</v>
      </c>
      <c r="U555" s="3">
        <f t="shared" ca="1" si="150"/>
        <v>134.30402893110795</v>
      </c>
      <c r="W555" s="34">
        <f t="shared" si="143"/>
        <v>10</v>
      </c>
      <c r="X555" s="73" t="b">
        <f>COUNTIF('Power Curve'!$D$2:$D$31,W555)&gt;0</f>
        <v>1</v>
      </c>
      <c r="Y555" s="73" t="b">
        <f t="shared" si="144"/>
        <v>0</v>
      </c>
      <c r="Z555" s="73" t="b">
        <f t="shared" si="151"/>
        <v>1</v>
      </c>
      <c r="AA555" s="34" t="str">
        <f t="shared" si="145"/>
        <v>Outer</v>
      </c>
      <c r="AB555" s="35" t="str">
        <f t="shared" si="152"/>
        <v>0.8-0.9</v>
      </c>
      <c r="AC555" s="36" t="str">
        <f t="shared" si="146"/>
        <v>19-20</v>
      </c>
      <c r="AD555" s="36" t="str">
        <f t="shared" si="147"/>
        <v>Dec</v>
      </c>
      <c r="AE555" s="35" t="str">
        <f t="shared" si="148"/>
        <v>295-305</v>
      </c>
      <c r="AF555" s="36" t="str">
        <f t="shared" si="149"/>
        <v>HWS-LTI</v>
      </c>
    </row>
    <row r="556" spans="5:32" x14ac:dyDescent="0.3">
      <c r="E556" s="12">
        <v>40907.8125</v>
      </c>
      <c r="F556" s="16">
        <v>8.23</v>
      </c>
      <c r="G556" s="16">
        <v>1007.0099716186523</v>
      </c>
      <c r="H556" s="29">
        <v>1.2035263644465763</v>
      </c>
      <c r="I556" s="26">
        <v>304.39999999999998</v>
      </c>
      <c r="J556" s="30">
        <v>0.10692588092345079</v>
      </c>
      <c r="K556" s="31">
        <v>0.89696868984380718</v>
      </c>
      <c r="L556" s="108">
        <f ca="1">REWS!R556</f>
        <v>8.1628359995264788</v>
      </c>
      <c r="M556" s="22">
        <f t="shared" si="136"/>
        <v>8.1816269802901171</v>
      </c>
      <c r="N556" s="22">
        <f t="shared" ca="1" si="137"/>
        <v>8.1148577459792559</v>
      </c>
      <c r="O556" s="22">
        <f t="shared" si="138"/>
        <v>0.62254680004169782</v>
      </c>
      <c r="P556" s="81">
        <f t="shared" ca="1" si="139"/>
        <v>9</v>
      </c>
      <c r="Q556" s="22">
        <f t="shared" ca="1" si="140"/>
        <v>0.10612409912975737</v>
      </c>
      <c r="R556" s="3">
        <f ca="1">IF(N556&gt;'Power Curve'!$C$37,0,INDEX(Ci,$P556,1)*POWER(1-Q556,3)+INDEX(Ci,$P556,2)*3*Q556*POWER(1-Q556,2)+INDEX(Ci,$P556,3)*3*POWER(Q556,2)*(1-Q556)+INDEX(Ci,$P556,4)*POWER(Q556,3))</f>
        <v>912.74778110951036</v>
      </c>
      <c r="S556" s="3">
        <f t="shared" si="141"/>
        <v>1007.0099716186523</v>
      </c>
      <c r="T556" s="3">
        <f t="shared" ca="1" si="142"/>
        <v>-94.262190509141988</v>
      </c>
      <c r="U556" s="3">
        <f t="shared" ca="1" si="150"/>
        <v>94.262190509141988</v>
      </c>
      <c r="W556" s="34">
        <f t="shared" si="143"/>
        <v>8</v>
      </c>
      <c r="X556" s="73" t="b">
        <f>COUNTIF('Power Curve'!$D$2:$D$31,W556)&gt;0</f>
        <v>1</v>
      </c>
      <c r="Y556" s="73" t="b">
        <f t="shared" si="144"/>
        <v>0</v>
      </c>
      <c r="Z556" s="73" t="b">
        <f t="shared" si="151"/>
        <v>1</v>
      </c>
      <c r="AA556" s="34" t="str">
        <f t="shared" si="145"/>
        <v>Outer</v>
      </c>
      <c r="AB556" s="35" t="str">
        <f t="shared" si="152"/>
        <v>0.6-0.7</v>
      </c>
      <c r="AC556" s="36" t="str">
        <f t="shared" si="146"/>
        <v>19-20</v>
      </c>
      <c r="AD556" s="36" t="str">
        <f t="shared" si="147"/>
        <v>Dec</v>
      </c>
      <c r="AE556" s="35" t="str">
        <f t="shared" si="148"/>
        <v>295-305</v>
      </c>
      <c r="AF556" s="36" t="str">
        <f t="shared" si="149"/>
        <v>Inner-TI</v>
      </c>
    </row>
    <row r="557" spans="5:32" x14ac:dyDescent="0.3">
      <c r="E557" s="12">
        <v>40907.819444444445</v>
      </c>
      <c r="F557" s="16">
        <v>8.1300000000000008</v>
      </c>
      <c r="G557" s="16">
        <v>845.87001991271973</v>
      </c>
      <c r="H557" s="29">
        <v>1.2045673206995773</v>
      </c>
      <c r="I557" s="26">
        <v>305.89999999999998</v>
      </c>
      <c r="J557" s="30">
        <v>0.15867158671586715</v>
      </c>
      <c r="K557" s="31">
        <v>1.0739158369716524</v>
      </c>
      <c r="L557" s="108">
        <f ca="1">REWS!R557</f>
        <v>8.0931407523599894</v>
      </c>
      <c r="M557" s="22">
        <f t="shared" si="136"/>
        <v>8.0845442347106324</v>
      </c>
      <c r="N557" s="22">
        <f t="shared" ca="1" si="137"/>
        <v>8.0478910713645284</v>
      </c>
      <c r="O557" s="22">
        <f t="shared" si="138"/>
        <v>0.60754234875841895</v>
      </c>
      <c r="P557" s="81">
        <f t="shared" ca="1" si="139"/>
        <v>9</v>
      </c>
      <c r="Q557" s="22">
        <f t="shared" ca="1" si="140"/>
        <v>3.9187668914451024E-2</v>
      </c>
      <c r="R557" s="3">
        <f ca="1">IF(N557&gt;'Power Curve'!$C$37,0,INDEX(Ci,$P557,1)*POWER(1-Q557,3)+INDEX(Ci,$P557,2)*3*Q557*POWER(1-Q557,2)+INDEX(Ci,$P557,3)*3*POWER(Q557,2)*(1-Q557)+INDEX(Ci,$P557,4)*POWER(Q557,3))</f>
        <v>892.49631206189997</v>
      </c>
      <c r="S557" s="3">
        <f t="shared" si="141"/>
        <v>845.87001991271973</v>
      </c>
      <c r="T557" s="3">
        <f t="shared" ca="1" si="142"/>
        <v>46.626292149180244</v>
      </c>
      <c r="U557" s="3">
        <f t="shared" ca="1" si="150"/>
        <v>46.626292149180244</v>
      </c>
      <c r="W557" s="34">
        <f t="shared" si="143"/>
        <v>8</v>
      </c>
      <c r="X557" s="73" t="b">
        <f>COUNTIF('Power Curve'!$D$2:$D$31,W557)&gt;0</f>
        <v>1</v>
      </c>
      <c r="Y557" s="73" t="b">
        <f t="shared" si="144"/>
        <v>0</v>
      </c>
      <c r="Z557" s="73" t="b">
        <f t="shared" si="151"/>
        <v>1</v>
      </c>
      <c r="AA557" s="34" t="str">
        <f t="shared" si="145"/>
        <v>Outer</v>
      </c>
      <c r="AB557" s="35" t="str">
        <f t="shared" si="152"/>
        <v>0.6-0.7</v>
      </c>
      <c r="AC557" s="36" t="str">
        <f t="shared" si="146"/>
        <v>19-20</v>
      </c>
      <c r="AD557" s="36" t="str">
        <f t="shared" si="147"/>
        <v>Dec</v>
      </c>
      <c r="AE557" s="35" t="str">
        <f t="shared" si="148"/>
        <v>305-315</v>
      </c>
      <c r="AF557" s="36" t="str">
        <f t="shared" si="149"/>
        <v>HWS-HTI</v>
      </c>
    </row>
    <row r="558" spans="5:32" x14ac:dyDescent="0.3">
      <c r="E558" s="12">
        <v>40907.826388888891</v>
      </c>
      <c r="F558" s="16">
        <v>9.0500000000000007</v>
      </c>
      <c r="G558" s="16">
        <v>1240.2399673461889</v>
      </c>
      <c r="H558" s="29">
        <v>1.2032099079367125</v>
      </c>
      <c r="I558" s="26">
        <v>303.3</v>
      </c>
      <c r="J558" s="30">
        <v>0.1292817679558011</v>
      </c>
      <c r="K558" s="31">
        <v>0.91295244851977331</v>
      </c>
      <c r="L558" s="108">
        <f ca="1">REWS!R558</f>
        <v>9.0553553011137371</v>
      </c>
      <c r="M558" s="22">
        <f t="shared" si="136"/>
        <v>8.9960186987511541</v>
      </c>
      <c r="N558" s="22">
        <f t="shared" ca="1" si="137"/>
        <v>9.0013420566469122</v>
      </c>
      <c r="O558" s="22">
        <f t="shared" si="138"/>
        <v>0.74841366538647602</v>
      </c>
      <c r="P558" s="81">
        <f t="shared" ca="1" si="139"/>
        <v>9</v>
      </c>
      <c r="Q558" s="22">
        <f t="shared" ca="1" si="140"/>
        <v>0.99220804370895743</v>
      </c>
      <c r="R558" s="3">
        <f ca="1">IF(N558&gt;'Power Curve'!$C$37,0,INDEX(Ci,$P558,1)*POWER(1-Q558,3)+INDEX(Ci,$P558,2)*3*Q558*POWER(1-Q558,2)+INDEX(Ci,$P558,3)*3*POWER(Q558,2)*(1-Q558)+INDEX(Ci,$P558,4)*POWER(Q558,3))</f>
        <v>1195.737967006919</v>
      </c>
      <c r="S558" s="3">
        <f t="shared" si="141"/>
        <v>1240.2399673461889</v>
      </c>
      <c r="T558" s="3">
        <f t="shared" ca="1" si="142"/>
        <v>-44.502000339269898</v>
      </c>
      <c r="U558" s="3">
        <f t="shared" ca="1" si="150"/>
        <v>44.502000339269898</v>
      </c>
      <c r="W558" s="34">
        <f t="shared" si="143"/>
        <v>9</v>
      </c>
      <c r="X558" s="73" t="b">
        <f>COUNTIF('Power Curve'!$D$2:$D$31,W558)&gt;0</f>
        <v>1</v>
      </c>
      <c r="Y558" s="73" t="b">
        <f t="shared" si="144"/>
        <v>0</v>
      </c>
      <c r="Z558" s="73" t="b">
        <f t="shared" si="151"/>
        <v>1</v>
      </c>
      <c r="AA558" s="34" t="str">
        <f t="shared" si="145"/>
        <v>Outer</v>
      </c>
      <c r="AB558" s="35" t="str">
        <f t="shared" si="152"/>
        <v>0.7-0.8</v>
      </c>
      <c r="AC558" s="36" t="str">
        <f t="shared" si="146"/>
        <v>19-20</v>
      </c>
      <c r="AD558" s="36" t="str">
        <f t="shared" si="147"/>
        <v>Dec</v>
      </c>
      <c r="AE558" s="35" t="str">
        <f t="shared" si="148"/>
        <v>295-305</v>
      </c>
      <c r="AF558" s="36" t="str">
        <f t="shared" si="149"/>
        <v>Inner-TI</v>
      </c>
    </row>
    <row r="559" spans="5:32" x14ac:dyDescent="0.3">
      <c r="E559" s="12">
        <v>40907.833333333336</v>
      </c>
      <c r="F559" s="16">
        <v>9.69</v>
      </c>
      <c r="G559" s="16">
        <v>1482.029968261716</v>
      </c>
      <c r="H559" s="29">
        <v>1.2024981500539762</v>
      </c>
      <c r="I559" s="26">
        <v>303.8</v>
      </c>
      <c r="J559" s="30">
        <v>0.10939112487100104</v>
      </c>
      <c r="K559" s="31">
        <v>0.89930698830930356</v>
      </c>
      <c r="L559" s="108">
        <f ca="1">REWS!R559</f>
        <v>9.6139717817738877</v>
      </c>
      <c r="M559" s="22">
        <f t="shared" si="136"/>
        <v>9.6303015548857367</v>
      </c>
      <c r="N559" s="22">
        <f t="shared" ca="1" si="137"/>
        <v>9.5547417336062619</v>
      </c>
      <c r="O559" s="22">
        <f t="shared" si="138"/>
        <v>0.8464441254634254</v>
      </c>
      <c r="P559" s="81">
        <f t="shared" ca="1" si="139"/>
        <v>10</v>
      </c>
      <c r="Q559" s="22">
        <f t="shared" ca="1" si="140"/>
        <v>0.57994190794353606</v>
      </c>
      <c r="R559" s="3">
        <f ca="1">IF(N559&gt;'Power Curve'!$C$37,0,INDEX(Ci,$P559,1)*POWER(1-Q559,3)+INDEX(Ci,$P559,2)*3*Q559*POWER(1-Q559,2)+INDEX(Ci,$P559,3)*3*POWER(Q559,2)*(1-Q559)+INDEX(Ci,$P559,4)*POWER(Q559,3))</f>
        <v>1390.0108251375168</v>
      </c>
      <c r="S559" s="3">
        <f t="shared" si="141"/>
        <v>1482.029968261716</v>
      </c>
      <c r="T559" s="3">
        <f t="shared" ca="1" si="142"/>
        <v>-92.019143124199218</v>
      </c>
      <c r="U559" s="3">
        <f t="shared" ca="1" si="150"/>
        <v>92.019143124199218</v>
      </c>
      <c r="W559" s="34">
        <f t="shared" si="143"/>
        <v>10</v>
      </c>
      <c r="X559" s="73" t="b">
        <f>COUNTIF('Power Curve'!$D$2:$D$31,W559)&gt;0</f>
        <v>1</v>
      </c>
      <c r="Y559" s="73" t="b">
        <f t="shared" si="144"/>
        <v>0</v>
      </c>
      <c r="Z559" s="73" t="b">
        <f t="shared" si="151"/>
        <v>1</v>
      </c>
      <c r="AA559" s="34" t="str">
        <f t="shared" si="145"/>
        <v>Outer</v>
      </c>
      <c r="AB559" s="35" t="str">
        <f t="shared" si="152"/>
        <v>0.8-0.9</v>
      </c>
      <c r="AC559" s="36" t="str">
        <f t="shared" si="146"/>
        <v>20-21</v>
      </c>
      <c r="AD559" s="36" t="str">
        <f t="shared" si="147"/>
        <v>Dec</v>
      </c>
      <c r="AE559" s="35" t="str">
        <f t="shared" si="148"/>
        <v>295-305</v>
      </c>
      <c r="AF559" s="36" t="str">
        <f t="shared" si="149"/>
        <v>Inner-TI</v>
      </c>
    </row>
    <row r="560" spans="5:32" x14ac:dyDescent="0.3">
      <c r="E560" s="12">
        <v>40907.840277777781</v>
      </c>
      <c r="F560" s="16">
        <v>9.39</v>
      </c>
      <c r="G560" s="16">
        <v>1423.820007324216</v>
      </c>
      <c r="H560" s="29">
        <v>1.2024981500539762</v>
      </c>
      <c r="I560" s="26">
        <v>300</v>
      </c>
      <c r="J560" s="30">
        <v>9.6911608093716711E-2</v>
      </c>
      <c r="K560" s="31">
        <v>0.98248584152884022</v>
      </c>
      <c r="L560" s="108">
        <f ca="1">REWS!R560</f>
        <v>9.2914009219648133</v>
      </c>
      <c r="M560" s="22">
        <f t="shared" si="136"/>
        <v>9.3321498039604833</v>
      </c>
      <c r="N560" s="22">
        <f t="shared" ca="1" si="137"/>
        <v>9.2341581781077924</v>
      </c>
      <c r="O560" s="22">
        <f t="shared" si="138"/>
        <v>0.80036381124199074</v>
      </c>
      <c r="P560" s="81">
        <f t="shared" ca="1" si="139"/>
        <v>10</v>
      </c>
      <c r="Q560" s="22">
        <f t="shared" ca="1" si="140"/>
        <v>0.23918236312763794</v>
      </c>
      <c r="R560" s="3">
        <f ca="1">IF(N560&gt;'Power Curve'!$C$37,0,INDEX(Ci,$P560,1)*POWER(1-Q560,3)+INDEX(Ci,$P560,2)*3*Q560*POWER(1-Q560,2)+INDEX(Ci,$P560,3)*3*POWER(Q560,2)*(1-Q560)+INDEX(Ci,$P560,4)*POWER(Q560,3))</f>
        <v>1275.5591369105036</v>
      </c>
      <c r="S560" s="3">
        <f t="shared" si="141"/>
        <v>1423.820007324216</v>
      </c>
      <c r="T560" s="3">
        <f t="shared" ca="1" si="142"/>
        <v>-148.26087041371238</v>
      </c>
      <c r="U560" s="3">
        <f t="shared" ca="1" si="150"/>
        <v>148.26087041371238</v>
      </c>
      <c r="W560" s="34">
        <f t="shared" si="143"/>
        <v>9</v>
      </c>
      <c r="X560" s="73" t="b">
        <f>COUNTIF('Power Curve'!$D$2:$D$31,W560)&gt;0</f>
        <v>1</v>
      </c>
      <c r="Y560" s="73" t="b">
        <f t="shared" si="144"/>
        <v>0</v>
      </c>
      <c r="Z560" s="73" t="b">
        <f t="shared" si="151"/>
        <v>1</v>
      </c>
      <c r="AA560" s="34" t="str">
        <f t="shared" si="145"/>
        <v>Outer</v>
      </c>
      <c r="AB560" s="35" t="str">
        <f t="shared" si="152"/>
        <v>0.8-0.9</v>
      </c>
      <c r="AC560" s="36" t="str">
        <f t="shared" si="146"/>
        <v>20-21</v>
      </c>
      <c r="AD560" s="36" t="str">
        <f t="shared" si="147"/>
        <v>Dec</v>
      </c>
      <c r="AE560" s="35" t="str">
        <f t="shared" si="148"/>
        <v>295-305</v>
      </c>
      <c r="AF560" s="36" t="str">
        <f t="shared" si="149"/>
        <v>HWS-LTI</v>
      </c>
    </row>
    <row r="561" spans="5:32" x14ac:dyDescent="0.3">
      <c r="E561" s="12">
        <v>40907.847222222219</v>
      </c>
      <c r="F561" s="16">
        <v>8.17</v>
      </c>
      <c r="G561" s="16">
        <v>1045.6100234985349</v>
      </c>
      <c r="H561" s="29">
        <v>1.2034466350946846</v>
      </c>
      <c r="I561" s="26">
        <v>299.5</v>
      </c>
      <c r="J561" s="30">
        <v>8.2007343941248478E-2</v>
      </c>
      <c r="K561" s="31">
        <v>0.96487656901660313</v>
      </c>
      <c r="L561" s="108">
        <f ca="1">REWS!R561</f>
        <v>8.1088027338143451</v>
      </c>
      <c r="M561" s="22">
        <f t="shared" si="136"/>
        <v>8.1218002842605284</v>
      </c>
      <c r="N561" s="22">
        <f t="shared" ca="1" si="137"/>
        <v>8.0609640573446626</v>
      </c>
      <c r="O561" s="22">
        <f t="shared" si="138"/>
        <v>0.613300391314201</v>
      </c>
      <c r="P561" s="81">
        <f t="shared" ca="1" si="139"/>
        <v>9</v>
      </c>
      <c r="Q561" s="22">
        <f t="shared" ca="1" si="140"/>
        <v>5.2254750695042894E-2</v>
      </c>
      <c r="R561" s="3">
        <f ca="1">IF(N561&gt;'Power Curve'!$C$37,0,INDEX(Ci,$P561,1)*POWER(1-Q561,3)+INDEX(Ci,$P561,2)*3*Q561*POWER(1-Q561,2)+INDEX(Ci,$P561,3)*3*POWER(Q561,2)*(1-Q561)+INDEX(Ci,$P561,4)*POWER(Q561,3))</f>
        <v>896.43251517902161</v>
      </c>
      <c r="S561" s="3">
        <f t="shared" si="141"/>
        <v>1045.6100234985349</v>
      </c>
      <c r="T561" s="3">
        <f t="shared" ca="1" si="142"/>
        <v>-149.17750831951332</v>
      </c>
      <c r="U561" s="3">
        <f t="shared" ca="1" si="150"/>
        <v>149.17750831951332</v>
      </c>
      <c r="W561" s="34">
        <f t="shared" si="143"/>
        <v>8</v>
      </c>
      <c r="X561" s="73" t="b">
        <f>COUNTIF('Power Curve'!$D$2:$D$31,W561)&gt;0</f>
        <v>1</v>
      </c>
      <c r="Y561" s="73" t="b">
        <f t="shared" si="144"/>
        <v>0</v>
      </c>
      <c r="Z561" s="73" t="b">
        <f t="shared" si="151"/>
        <v>1</v>
      </c>
      <c r="AA561" s="34" t="str">
        <f t="shared" si="145"/>
        <v>Outer</v>
      </c>
      <c r="AB561" s="35" t="str">
        <f t="shared" si="152"/>
        <v>0.6-0.7</v>
      </c>
      <c r="AC561" s="36" t="str">
        <f t="shared" si="146"/>
        <v>20-21</v>
      </c>
      <c r="AD561" s="36" t="str">
        <f t="shared" si="147"/>
        <v>Dec</v>
      </c>
      <c r="AE561" s="35" t="str">
        <f t="shared" si="148"/>
        <v>295-305</v>
      </c>
      <c r="AF561" s="36" t="str">
        <f t="shared" si="149"/>
        <v>HWS-LTI</v>
      </c>
    </row>
    <row r="562" spans="5:32" x14ac:dyDescent="0.3">
      <c r="E562" s="12">
        <v>40907.854166666664</v>
      </c>
      <c r="F562" s="16">
        <v>8.73</v>
      </c>
      <c r="G562" s="16">
        <v>1250.569969177244</v>
      </c>
      <c r="H562" s="29">
        <v>1.2028593030882238</v>
      </c>
      <c r="I562" s="26">
        <v>299.5</v>
      </c>
      <c r="J562" s="30">
        <v>5.2691867124856816E-2</v>
      </c>
      <c r="K562" s="31">
        <v>0.90096119312632927</v>
      </c>
      <c r="L562" s="108">
        <f ca="1">REWS!R562</f>
        <v>8.7304557502298881</v>
      </c>
      <c r="M562" s="22">
        <f t="shared" si="136"/>
        <v>8.6770844572317802</v>
      </c>
      <c r="N562" s="22">
        <f t="shared" ca="1" si="137"/>
        <v>8.6775374450022422</v>
      </c>
      <c r="O562" s="22">
        <f t="shared" si="138"/>
        <v>0.6991213502497049</v>
      </c>
      <c r="P562" s="81">
        <f t="shared" ca="1" si="139"/>
        <v>9</v>
      </c>
      <c r="Q562" s="22">
        <f t="shared" ca="1" si="140"/>
        <v>0.66854967310231628</v>
      </c>
      <c r="R562" s="3">
        <f ca="1">IF(N562&gt;'Power Curve'!$C$37,0,INDEX(Ci,$P562,1)*POWER(1-Q562,3)+INDEX(Ci,$P562,2)*3*Q562*POWER(1-Q562,2)+INDEX(Ci,$P562,3)*3*POWER(Q562,2)*(1-Q562)+INDEX(Ci,$P562,4)*POWER(Q562,3))</f>
        <v>1089.9860301701046</v>
      </c>
      <c r="S562" s="3">
        <f t="shared" si="141"/>
        <v>1250.569969177244</v>
      </c>
      <c r="T562" s="3">
        <f t="shared" ca="1" si="142"/>
        <v>-160.58393900713941</v>
      </c>
      <c r="U562" s="3">
        <f t="shared" ca="1" si="150"/>
        <v>160.58393900713941</v>
      </c>
      <c r="W562" s="34">
        <f t="shared" si="143"/>
        <v>9</v>
      </c>
      <c r="X562" s="73" t="b">
        <f>COUNTIF('Power Curve'!$D$2:$D$31,W562)&gt;0</f>
        <v>1</v>
      </c>
      <c r="Y562" s="73" t="b">
        <f t="shared" si="144"/>
        <v>0</v>
      </c>
      <c r="Z562" s="73" t="b">
        <f t="shared" si="151"/>
        <v>1</v>
      </c>
      <c r="AA562" s="34" t="str">
        <f t="shared" si="145"/>
        <v>Outer</v>
      </c>
      <c r="AB562" s="35" t="str">
        <f t="shared" si="152"/>
        <v>0.6-0.7</v>
      </c>
      <c r="AC562" s="36" t="str">
        <f t="shared" si="146"/>
        <v>20-21</v>
      </c>
      <c r="AD562" s="36" t="str">
        <f t="shared" si="147"/>
        <v>Dec</v>
      </c>
      <c r="AE562" s="35" t="str">
        <f t="shared" si="148"/>
        <v>295-305</v>
      </c>
      <c r="AF562" s="36" t="str">
        <f t="shared" si="149"/>
        <v>HWS-LTI</v>
      </c>
    </row>
    <row r="563" spans="5:32" x14ac:dyDescent="0.3">
      <c r="E563" s="12">
        <v>40907.861111111109</v>
      </c>
      <c r="F563" s="16">
        <v>8.24</v>
      </c>
      <c r="G563" s="16">
        <v>1042.510013580322</v>
      </c>
      <c r="H563" s="29">
        <v>1.2029152965981407</v>
      </c>
      <c r="I563" s="26">
        <v>299.39999999999998</v>
      </c>
      <c r="J563" s="30">
        <v>5.5825242718446605E-2</v>
      </c>
      <c r="K563" s="31">
        <v>0.80871654084975086</v>
      </c>
      <c r="L563" s="108">
        <f ca="1">REWS!R563</f>
        <v>8.3636068896412095</v>
      </c>
      <c r="M563" s="22">
        <f t="shared" si="136"/>
        <v>8.1901815976364407</v>
      </c>
      <c r="N563" s="22">
        <f t="shared" ca="1" si="137"/>
        <v>8.313041169587958</v>
      </c>
      <c r="O563" s="22">
        <f t="shared" si="138"/>
        <v>0.6238689437290631</v>
      </c>
      <c r="P563" s="81">
        <f t="shared" ca="1" si="139"/>
        <v>9</v>
      </c>
      <c r="Q563" s="22">
        <f t="shared" ca="1" si="140"/>
        <v>0.30421801644810303</v>
      </c>
      <c r="R563" s="3">
        <f ca="1">IF(N563&gt;'Power Curve'!$C$37,0,INDEX(Ci,$P563,1)*POWER(1-Q563,3)+INDEX(Ci,$P563,2)*3*Q563*POWER(1-Q563,2)+INDEX(Ci,$P563,3)*3*POWER(Q563,2)*(1-Q563)+INDEX(Ci,$P563,4)*POWER(Q563,3))</f>
        <v>973.86880974582334</v>
      </c>
      <c r="S563" s="3">
        <f t="shared" si="141"/>
        <v>1042.510013580322</v>
      </c>
      <c r="T563" s="3">
        <f t="shared" ca="1" si="142"/>
        <v>-68.641203834498697</v>
      </c>
      <c r="U563" s="3">
        <f t="shared" ca="1" si="150"/>
        <v>68.641203834498697</v>
      </c>
      <c r="W563" s="34">
        <f t="shared" si="143"/>
        <v>8</v>
      </c>
      <c r="X563" s="73" t="b">
        <f>COUNTIF('Power Curve'!$D$2:$D$31,W563)&gt;0</f>
        <v>1</v>
      </c>
      <c r="Y563" s="73" t="b">
        <f t="shared" si="144"/>
        <v>0</v>
      </c>
      <c r="Z563" s="73" t="b">
        <f t="shared" si="151"/>
        <v>1</v>
      </c>
      <c r="AA563" s="34" t="str">
        <f t="shared" si="145"/>
        <v>Outer</v>
      </c>
      <c r="AB563" s="35" t="str">
        <f t="shared" si="152"/>
        <v>0.6-0.7</v>
      </c>
      <c r="AC563" s="36" t="str">
        <f t="shared" si="146"/>
        <v>20-21</v>
      </c>
      <c r="AD563" s="36" t="str">
        <f t="shared" si="147"/>
        <v>Dec</v>
      </c>
      <c r="AE563" s="35" t="str">
        <f t="shared" si="148"/>
        <v>295-305</v>
      </c>
      <c r="AF563" s="36" t="str">
        <f t="shared" si="149"/>
        <v>HWS-LTI</v>
      </c>
    </row>
    <row r="564" spans="5:32" x14ac:dyDescent="0.3">
      <c r="E564" s="12">
        <v>40907.868055555555</v>
      </c>
      <c r="F564" s="16">
        <v>7.84</v>
      </c>
      <c r="G564" s="16">
        <v>896.60997009277344</v>
      </c>
      <c r="H564" s="29">
        <v>1.2028701500184287</v>
      </c>
      <c r="I564" s="26">
        <v>303.2</v>
      </c>
      <c r="J564" s="30">
        <v>5.8673469387755105E-2</v>
      </c>
      <c r="K564" s="31">
        <v>0.86891708856085703</v>
      </c>
      <c r="L564" s="108">
        <f ca="1">REWS!R564</f>
        <v>7.8896821331201146</v>
      </c>
      <c r="M564" s="22">
        <f t="shared" si="136"/>
        <v>7.7925024775144998</v>
      </c>
      <c r="N564" s="22">
        <f t="shared" ca="1" si="137"/>
        <v>7.8418836185128029</v>
      </c>
      <c r="O564" s="22">
        <f t="shared" si="138"/>
        <v>0.56240635376387182</v>
      </c>
      <c r="P564" s="81">
        <f t="shared" ca="1" si="139"/>
        <v>8</v>
      </c>
      <c r="Q564" s="22">
        <f t="shared" ca="1" si="140"/>
        <v>0.83211685099692323</v>
      </c>
      <c r="R564" s="3">
        <f ca="1">IF(N564&gt;'Power Curve'!$C$37,0,INDEX(Ci,$P564,1)*POWER(1-Q564,3)+INDEX(Ci,$P564,2)*3*Q564*POWER(1-Q564,2)+INDEX(Ci,$P564,3)*3*POWER(Q564,2)*(1-Q564)+INDEX(Ci,$P564,4)*POWER(Q564,3))</f>
        <v>831.15566369329895</v>
      </c>
      <c r="S564" s="3">
        <f t="shared" si="141"/>
        <v>896.60997009277344</v>
      </c>
      <c r="T564" s="3">
        <f t="shared" ca="1" si="142"/>
        <v>-65.45430639947449</v>
      </c>
      <c r="U564" s="3">
        <f t="shared" ca="1" si="150"/>
        <v>65.45430639947449</v>
      </c>
      <c r="W564" s="34">
        <f t="shared" si="143"/>
        <v>8</v>
      </c>
      <c r="X564" s="73" t="b">
        <f>COUNTIF('Power Curve'!$D$2:$D$31,W564)&gt;0</f>
        <v>1</v>
      </c>
      <c r="Y564" s="73" t="b">
        <f t="shared" si="144"/>
        <v>0</v>
      </c>
      <c r="Z564" s="73" t="b">
        <f t="shared" si="151"/>
        <v>1</v>
      </c>
      <c r="AA564" s="34" t="str">
        <f t="shared" si="145"/>
        <v>Outer</v>
      </c>
      <c r="AB564" s="35" t="str">
        <f t="shared" si="152"/>
        <v>0.5-0.6</v>
      </c>
      <c r="AC564" s="36" t="str">
        <f t="shared" si="146"/>
        <v>20-21</v>
      </c>
      <c r="AD564" s="36" t="str">
        <f t="shared" si="147"/>
        <v>Dec</v>
      </c>
      <c r="AE564" s="35" t="str">
        <f t="shared" si="148"/>
        <v>295-305</v>
      </c>
      <c r="AF564" s="36" t="str">
        <f t="shared" si="149"/>
        <v>HWS-LTI</v>
      </c>
    </row>
    <row r="565" spans="5:32" x14ac:dyDescent="0.3">
      <c r="E565" s="12">
        <v>40907.875</v>
      </c>
      <c r="F565" s="16">
        <v>7.55</v>
      </c>
      <c r="G565" s="16">
        <v>829.6600284576416</v>
      </c>
      <c r="H565" s="29">
        <v>1.2038295644911832</v>
      </c>
      <c r="I565" s="26">
        <v>302.3</v>
      </c>
      <c r="J565" s="30">
        <v>7.0198675496688748E-2</v>
      </c>
      <c r="K565" s="31">
        <v>0.96904474692996057</v>
      </c>
      <c r="L565" s="108">
        <f ca="1">REWS!R565</f>
        <v>7.5573668088460488</v>
      </c>
      <c r="M565" s="22">
        <f t="shared" si="136"/>
        <v>7.5062540142996674</v>
      </c>
      <c r="N565" s="22">
        <f t="shared" ca="1" si="137"/>
        <v>7.5135781386007583</v>
      </c>
      <c r="O565" s="22">
        <f t="shared" si="138"/>
        <v>0.51816573102927954</v>
      </c>
      <c r="P565" s="81">
        <f t="shared" ca="1" si="139"/>
        <v>8</v>
      </c>
      <c r="Q565" s="22">
        <f t="shared" ca="1" si="140"/>
        <v>0.50168356960373506</v>
      </c>
      <c r="R565" s="3">
        <f ca="1">IF(N565&gt;'Power Curve'!$C$37,0,INDEX(Ci,$P565,1)*POWER(1-Q565,3)+INDEX(Ci,$P565,2)*3*Q565*POWER(1-Q565,2)+INDEX(Ci,$P565,3)*3*POWER(Q565,2)*(1-Q565)+INDEX(Ci,$P565,4)*POWER(Q565,3))</f>
        <v>735.75754182573382</v>
      </c>
      <c r="S565" s="3">
        <f t="shared" si="141"/>
        <v>829.6600284576416</v>
      </c>
      <c r="T565" s="3">
        <f t="shared" ca="1" si="142"/>
        <v>-93.902486631907777</v>
      </c>
      <c r="U565" s="3">
        <f t="shared" ca="1" si="150"/>
        <v>93.902486631907777</v>
      </c>
      <c r="W565" s="34">
        <f t="shared" si="143"/>
        <v>8</v>
      </c>
      <c r="X565" s="73" t="b">
        <f>COUNTIF('Power Curve'!$D$2:$D$31,W565)&gt;0</f>
        <v>1</v>
      </c>
      <c r="Y565" s="73" t="b">
        <f t="shared" si="144"/>
        <v>0</v>
      </c>
      <c r="Z565" s="73" t="b">
        <f t="shared" si="151"/>
        <v>1</v>
      </c>
      <c r="AA565" s="34" t="str">
        <f t="shared" si="145"/>
        <v>Outer</v>
      </c>
      <c r="AB565" s="35" t="str">
        <f t="shared" si="152"/>
        <v>0.5-0.6</v>
      </c>
      <c r="AC565" s="36" t="str">
        <f t="shared" si="146"/>
        <v>21-22</v>
      </c>
      <c r="AD565" s="36" t="str">
        <f t="shared" si="147"/>
        <v>Dec</v>
      </c>
      <c r="AE565" s="35" t="str">
        <f t="shared" si="148"/>
        <v>295-305</v>
      </c>
      <c r="AF565" s="36" t="str">
        <f t="shared" si="149"/>
        <v>HWS-LTI</v>
      </c>
    </row>
    <row r="566" spans="5:32" x14ac:dyDescent="0.3">
      <c r="E566" s="12">
        <v>40908</v>
      </c>
      <c r="F566" s="16">
        <v>8.93</v>
      </c>
      <c r="G566" s="16">
        <v>1235.3400421142553</v>
      </c>
      <c r="H566" s="29">
        <v>1.2028449684681717</v>
      </c>
      <c r="I566" s="26">
        <v>300.5</v>
      </c>
      <c r="J566" s="30">
        <v>3.471444568868981E-2</v>
      </c>
      <c r="K566" s="31">
        <v>0.77232095840458803</v>
      </c>
      <c r="L566" s="108">
        <f ca="1">REWS!R566</f>
        <v>8.9450015915586416</v>
      </c>
      <c r="M566" s="22">
        <f t="shared" si="136"/>
        <v>8.8758369297892639</v>
      </c>
      <c r="N566" s="22">
        <f t="shared" ca="1" si="137"/>
        <v>8.8907475322933855</v>
      </c>
      <c r="O566" s="22">
        <f t="shared" si="138"/>
        <v>0.72983918557790317</v>
      </c>
      <c r="P566" s="81">
        <f t="shared" ca="1" si="139"/>
        <v>9</v>
      </c>
      <c r="Q566" s="22">
        <f t="shared" ca="1" si="140"/>
        <v>0.88166346755709357</v>
      </c>
      <c r="R566" s="3">
        <f ca="1">IF(N566&gt;'Power Curve'!$C$37,0,INDEX(Ci,$P566,1)*POWER(1-Q566,3)+INDEX(Ci,$P566,2)*3*Q566*POWER(1-Q566,2)+INDEX(Ci,$P566,3)*3*POWER(Q566,2)*(1-Q566)+INDEX(Ci,$P566,4)*POWER(Q566,3))</f>
        <v>1159.442280920131</v>
      </c>
      <c r="S566" s="3">
        <f t="shared" si="141"/>
        <v>1235.3400421142553</v>
      </c>
      <c r="T566" s="3">
        <f t="shared" ca="1" si="142"/>
        <v>-75.897761194124314</v>
      </c>
      <c r="U566" s="3">
        <f t="shared" ca="1" si="150"/>
        <v>75.897761194124314</v>
      </c>
      <c r="W566" s="34">
        <f t="shared" si="143"/>
        <v>9</v>
      </c>
      <c r="X566" s="73" t="b">
        <f>COUNTIF('Power Curve'!$D$2:$D$31,W566)&gt;0</f>
        <v>1</v>
      </c>
      <c r="Y566" s="73" t="b">
        <f t="shared" si="144"/>
        <v>0</v>
      </c>
      <c r="Z566" s="73" t="b">
        <f t="shared" si="151"/>
        <v>1</v>
      </c>
      <c r="AA566" s="34" t="str">
        <f t="shared" si="145"/>
        <v>Outer</v>
      </c>
      <c r="AB566" s="35" t="str">
        <f t="shared" si="152"/>
        <v>0.7-0.8</v>
      </c>
      <c r="AC566" s="36" t="str">
        <f t="shared" si="146"/>
        <v>0-1</v>
      </c>
      <c r="AD566" s="36" t="str">
        <f t="shared" si="147"/>
        <v>Dec</v>
      </c>
      <c r="AE566" s="35" t="str">
        <f t="shared" si="148"/>
        <v>295-305</v>
      </c>
      <c r="AF566" s="36" t="str">
        <f t="shared" si="149"/>
        <v>HWS-LTI</v>
      </c>
    </row>
    <row r="567" spans="5:32" x14ac:dyDescent="0.3">
      <c r="E567" s="12">
        <v>40908.013888888891</v>
      </c>
      <c r="F567" s="16">
        <v>7.15</v>
      </c>
      <c r="G567" s="16">
        <v>598.43998718261741</v>
      </c>
      <c r="H567" s="29">
        <v>1.2037125335912398</v>
      </c>
      <c r="I567" s="26">
        <v>299</v>
      </c>
      <c r="J567" s="30">
        <v>7.4125874125874125E-2</v>
      </c>
      <c r="K567" s="31">
        <v>0.84344691421183093</v>
      </c>
      <c r="L567" s="108">
        <f ca="1">REWS!R567</f>
        <v>7.2137149740122055</v>
      </c>
      <c r="M567" s="22">
        <f t="shared" si="136"/>
        <v>7.1083413204874182</v>
      </c>
      <c r="N567" s="22">
        <f t="shared" ca="1" si="137"/>
        <v>7.1716850662922775</v>
      </c>
      <c r="O567" s="22">
        <f t="shared" si="138"/>
        <v>0.45666704149730769</v>
      </c>
      <c r="P567" s="81">
        <f t="shared" ca="1" si="139"/>
        <v>8</v>
      </c>
      <c r="Q567" s="22">
        <f t="shared" ca="1" si="140"/>
        <v>0.15757463240671932</v>
      </c>
      <c r="R567" s="3">
        <f ca="1">IF(N567&gt;'Power Curve'!$C$37,0,INDEX(Ci,$P567,1)*POWER(1-Q567,3)+INDEX(Ci,$P567,2)*3*Q567*POWER(1-Q567,2)+INDEX(Ci,$P567,3)*3*POWER(Q567,2)*(1-Q567)+INDEX(Ci,$P567,4)*POWER(Q567,3))</f>
        <v>641.30534948749448</v>
      </c>
      <c r="S567" s="3">
        <f t="shared" si="141"/>
        <v>598.43998718261741</v>
      </c>
      <c r="T567" s="3">
        <f t="shared" ca="1" si="142"/>
        <v>42.865362304877067</v>
      </c>
      <c r="U567" s="3">
        <f t="shared" ca="1" si="150"/>
        <v>42.865362304877067</v>
      </c>
      <c r="W567" s="34">
        <f t="shared" si="143"/>
        <v>7</v>
      </c>
      <c r="X567" s="73" t="b">
        <f>COUNTIF('Power Curve'!$D$2:$D$31,W567)&gt;0</f>
        <v>1</v>
      </c>
      <c r="Y567" s="73" t="b">
        <f t="shared" si="144"/>
        <v>0</v>
      </c>
      <c r="Z567" s="73" t="b">
        <f t="shared" si="151"/>
        <v>1</v>
      </c>
      <c r="AA567" s="34" t="str">
        <f t="shared" si="145"/>
        <v>Outer</v>
      </c>
      <c r="AB567" s="35" t="str">
        <f t="shared" si="152"/>
        <v>0.4-0.5</v>
      </c>
      <c r="AC567" s="36" t="str">
        <f t="shared" si="146"/>
        <v>0-1</v>
      </c>
      <c r="AD567" s="36" t="str">
        <f t="shared" si="147"/>
        <v>Dec</v>
      </c>
      <c r="AE567" s="35" t="str">
        <f t="shared" si="148"/>
        <v>295-305</v>
      </c>
      <c r="AF567" s="36" t="str">
        <f t="shared" si="149"/>
        <v>LWS-LTI</v>
      </c>
    </row>
    <row r="568" spans="5:32" x14ac:dyDescent="0.3">
      <c r="E568" s="12">
        <v>40908.020833333336</v>
      </c>
      <c r="F568" s="16">
        <v>7.39</v>
      </c>
      <c r="G568" s="16">
        <v>661.34000396728493</v>
      </c>
      <c r="H568" s="29">
        <v>1.2036222935893561</v>
      </c>
      <c r="I568" s="26">
        <v>305.39999999999998</v>
      </c>
      <c r="J568" s="30">
        <v>0.10148849797023005</v>
      </c>
      <c r="K568" s="31">
        <v>0.92806872287238029</v>
      </c>
      <c r="L568" s="108">
        <f ca="1">REWS!R568</f>
        <v>7.3799414386700137</v>
      </c>
      <c r="M568" s="22">
        <f t="shared" si="136"/>
        <v>7.3467593872295689</v>
      </c>
      <c r="N568" s="22">
        <f t="shared" ca="1" si="137"/>
        <v>7.3367596808867956</v>
      </c>
      <c r="O568" s="22">
        <f t="shared" si="138"/>
        <v>0.49351532227195111</v>
      </c>
      <c r="P568" s="81">
        <f t="shared" ca="1" si="139"/>
        <v>8</v>
      </c>
      <c r="Q568" s="22">
        <f t="shared" ca="1" si="140"/>
        <v>0.32371912256203378</v>
      </c>
      <c r="R568" s="3">
        <f ca="1">IF(N568&gt;'Power Curve'!$C$37,0,INDEX(Ci,$P568,1)*POWER(1-Q568,3)+INDEX(Ci,$P568,2)*3*Q568*POWER(1-Q568,2)+INDEX(Ci,$P568,3)*3*POWER(Q568,2)*(1-Q568)+INDEX(Ci,$P568,4)*POWER(Q568,3))</f>
        <v>686.1482256460605</v>
      </c>
      <c r="S568" s="3">
        <f t="shared" si="141"/>
        <v>661.34000396728493</v>
      </c>
      <c r="T568" s="3">
        <f t="shared" ca="1" si="142"/>
        <v>24.808221678775567</v>
      </c>
      <c r="U568" s="3">
        <f t="shared" ca="1" si="150"/>
        <v>24.808221678775567</v>
      </c>
      <c r="W568" s="34">
        <f t="shared" si="143"/>
        <v>7</v>
      </c>
      <c r="X568" s="73" t="b">
        <f>COUNTIF('Power Curve'!$D$2:$D$31,W568)&gt;0</f>
        <v>1</v>
      </c>
      <c r="Y568" s="73" t="b">
        <f t="shared" si="144"/>
        <v>0</v>
      </c>
      <c r="Z568" s="73" t="b">
        <f t="shared" si="151"/>
        <v>1</v>
      </c>
      <c r="AA568" s="34" t="str">
        <f t="shared" si="145"/>
        <v>Outer</v>
      </c>
      <c r="AB568" s="35" t="str">
        <f t="shared" si="152"/>
        <v>0.4-0.5</v>
      </c>
      <c r="AC568" s="36" t="str">
        <f t="shared" si="146"/>
        <v>0-1</v>
      </c>
      <c r="AD568" s="36" t="str">
        <f t="shared" si="147"/>
        <v>Dec</v>
      </c>
      <c r="AE568" s="35" t="str">
        <f t="shared" si="148"/>
        <v>305-315</v>
      </c>
      <c r="AF568" s="36" t="str">
        <f t="shared" si="149"/>
        <v>Inner-TI</v>
      </c>
    </row>
    <row r="569" spans="5:32" x14ac:dyDescent="0.3">
      <c r="E569" s="12">
        <v>40908.027777777781</v>
      </c>
      <c r="F569" s="16">
        <v>8.06</v>
      </c>
      <c r="G569" s="16">
        <v>824.75001716613792</v>
      </c>
      <c r="H569" s="29">
        <v>1.2021802914669029</v>
      </c>
      <c r="I569" s="26">
        <v>304.7</v>
      </c>
      <c r="J569" s="30">
        <v>5.831265508684863E-2</v>
      </c>
      <c r="K569" s="31">
        <v>0.93783655080133987</v>
      </c>
      <c r="L569" s="108">
        <f ca="1">REWS!R569</f>
        <v>7.9840654780485272</v>
      </c>
      <c r="M569" s="22">
        <f t="shared" si="136"/>
        <v>8.0096378496119911</v>
      </c>
      <c r="N569" s="22">
        <f t="shared" ca="1" si="137"/>
        <v>7.9341777973645069</v>
      </c>
      <c r="O569" s="22">
        <f t="shared" si="138"/>
        <v>0.59596532547472036</v>
      </c>
      <c r="P569" s="81">
        <f t="shared" ca="1" si="139"/>
        <v>8</v>
      </c>
      <c r="Q569" s="22">
        <f t="shared" ca="1" si="140"/>
        <v>0.92500920350845828</v>
      </c>
      <c r="R569" s="3">
        <f ca="1">IF(N569&gt;'Power Curve'!$C$37,0,INDEX(Ci,$P569,1)*POWER(1-Q569,3)+INDEX(Ci,$P569,2)*3*Q569*POWER(1-Q569,2)+INDEX(Ci,$P569,3)*3*POWER(Q569,2)*(1-Q569)+INDEX(Ci,$P569,4)*POWER(Q569,3))</f>
        <v>858.52717562851399</v>
      </c>
      <c r="S569" s="3">
        <f t="shared" si="141"/>
        <v>824.75001716613792</v>
      </c>
      <c r="T569" s="3">
        <f t="shared" ca="1" si="142"/>
        <v>33.777158462376065</v>
      </c>
      <c r="U569" s="3">
        <f t="shared" ca="1" si="150"/>
        <v>33.777158462376065</v>
      </c>
      <c r="W569" s="34">
        <f t="shared" si="143"/>
        <v>8</v>
      </c>
      <c r="X569" s="73" t="b">
        <f>COUNTIF('Power Curve'!$D$2:$D$31,W569)&gt;0</f>
        <v>1</v>
      </c>
      <c r="Y569" s="73" t="b">
        <f t="shared" si="144"/>
        <v>0</v>
      </c>
      <c r="Z569" s="73" t="b">
        <f t="shared" si="151"/>
        <v>1</v>
      </c>
      <c r="AA569" s="34" t="str">
        <f t="shared" si="145"/>
        <v>Outer</v>
      </c>
      <c r="AB569" s="35" t="str">
        <f t="shared" si="152"/>
        <v>0.5-0.6</v>
      </c>
      <c r="AC569" s="36" t="str">
        <f t="shared" si="146"/>
        <v>0-1</v>
      </c>
      <c r="AD569" s="36" t="str">
        <f t="shared" si="147"/>
        <v>Dec</v>
      </c>
      <c r="AE569" s="35" t="str">
        <f t="shared" si="148"/>
        <v>295-305</v>
      </c>
      <c r="AF569" s="36" t="str">
        <f t="shared" si="149"/>
        <v>HWS-LTI</v>
      </c>
    </row>
    <row r="570" spans="5:32" x14ac:dyDescent="0.3">
      <c r="E570" s="12">
        <v>40908.034722222219</v>
      </c>
      <c r="F570" s="16">
        <v>7.91</v>
      </c>
      <c r="G570" s="16">
        <v>856.41002202033974</v>
      </c>
      <c r="H570" s="29">
        <v>1.2031262164070808</v>
      </c>
      <c r="I570" s="26">
        <v>302.2</v>
      </c>
      <c r="J570" s="30">
        <v>0.10745891276864727</v>
      </c>
      <c r="K570" s="31">
        <v>0.86548207484738504</v>
      </c>
      <c r="L570" s="108">
        <f ca="1">REWS!R570</f>
        <v>7.9040248135371547</v>
      </c>
      <c r="M570" s="22">
        <f t="shared" si="136"/>
        <v>7.8626362446652402</v>
      </c>
      <c r="N570" s="22">
        <f t="shared" ca="1" si="137"/>
        <v>7.856696836618287</v>
      </c>
      <c r="O570" s="22">
        <f t="shared" si="138"/>
        <v>0.57324575355880802</v>
      </c>
      <c r="P570" s="81">
        <f t="shared" ca="1" si="139"/>
        <v>8</v>
      </c>
      <c r="Q570" s="22">
        <f t="shared" ca="1" si="140"/>
        <v>0.84702607599036361</v>
      </c>
      <c r="R570" s="3">
        <f ca="1">IF(N570&gt;'Power Curve'!$C$37,0,INDEX(Ci,$P570,1)*POWER(1-Q570,3)+INDEX(Ci,$P570,2)*3*Q570*POWER(1-Q570,2)+INDEX(Ci,$P570,3)*3*POWER(Q570,2)*(1-Q570)+INDEX(Ci,$P570,4)*POWER(Q570,3))</f>
        <v>835.53611928825626</v>
      </c>
      <c r="S570" s="3">
        <f t="shared" si="141"/>
        <v>856.41002202033974</v>
      </c>
      <c r="T570" s="3">
        <f t="shared" ca="1" si="142"/>
        <v>-20.873902732083479</v>
      </c>
      <c r="U570" s="3">
        <f t="shared" ca="1" si="150"/>
        <v>20.873902732083479</v>
      </c>
      <c r="W570" s="34">
        <f t="shared" si="143"/>
        <v>8</v>
      </c>
      <c r="X570" s="73" t="b">
        <f>COUNTIF('Power Curve'!$D$2:$D$31,W570)&gt;0</f>
        <v>1</v>
      </c>
      <c r="Y570" s="73" t="b">
        <f t="shared" si="144"/>
        <v>0</v>
      </c>
      <c r="Z570" s="73" t="b">
        <f t="shared" si="151"/>
        <v>1</v>
      </c>
      <c r="AA570" s="34" t="str">
        <f t="shared" si="145"/>
        <v>Outer</v>
      </c>
      <c r="AB570" s="35" t="str">
        <f t="shared" si="152"/>
        <v>0.5-0.6</v>
      </c>
      <c r="AC570" s="36" t="str">
        <f t="shared" si="146"/>
        <v>0-1</v>
      </c>
      <c r="AD570" s="36" t="str">
        <f t="shared" si="147"/>
        <v>Dec</v>
      </c>
      <c r="AE570" s="35" t="str">
        <f t="shared" si="148"/>
        <v>295-305</v>
      </c>
      <c r="AF570" s="36" t="str">
        <f t="shared" si="149"/>
        <v>Inner-TI</v>
      </c>
    </row>
    <row r="571" spans="5:32" x14ac:dyDescent="0.3">
      <c r="E571" s="12">
        <v>40908.041666666664</v>
      </c>
      <c r="F571" s="16">
        <v>8.86</v>
      </c>
      <c r="G571" s="16">
        <v>1152.1499786376978</v>
      </c>
      <c r="H571" s="29">
        <v>1.202585504141978</v>
      </c>
      <c r="I571" s="26">
        <v>305.8</v>
      </c>
      <c r="J571" s="30">
        <v>4.6275395033860044E-2</v>
      </c>
      <c r="K571" s="31">
        <v>0.88216100368562289</v>
      </c>
      <c r="L571" s="108">
        <f ca="1">REWS!R571</f>
        <v>8.7483448602298779</v>
      </c>
      <c r="M571" s="22">
        <f t="shared" si="136"/>
        <v>8.8056282585619243</v>
      </c>
      <c r="N571" s="22">
        <f t="shared" ca="1" si="137"/>
        <v>8.6946583201902019</v>
      </c>
      <c r="O571" s="22">
        <f t="shared" si="138"/>
        <v>0.71898820911646943</v>
      </c>
      <c r="P571" s="81">
        <f t="shared" ca="1" si="139"/>
        <v>9</v>
      </c>
      <c r="Q571" s="22">
        <f t="shared" ca="1" si="140"/>
        <v>0.68566281592801359</v>
      </c>
      <c r="R571" s="3">
        <f ca="1">IF(N571&gt;'Power Curve'!$C$37,0,INDEX(Ci,$P571,1)*POWER(1-Q571,3)+INDEX(Ci,$P571,2)*3*Q571*POWER(1-Q571,2)+INDEX(Ci,$P571,3)*3*POWER(Q571,2)*(1-Q571)+INDEX(Ci,$P571,4)*POWER(Q571,3))</f>
        <v>1095.5308440791578</v>
      </c>
      <c r="S571" s="3">
        <f t="shared" si="141"/>
        <v>1152.1499786376978</v>
      </c>
      <c r="T571" s="3">
        <f t="shared" ca="1" si="142"/>
        <v>-56.619134558540054</v>
      </c>
      <c r="U571" s="3">
        <f t="shared" ca="1" si="150"/>
        <v>56.619134558540054</v>
      </c>
      <c r="W571" s="34">
        <f t="shared" si="143"/>
        <v>9</v>
      </c>
      <c r="X571" s="73" t="b">
        <f>COUNTIF('Power Curve'!$D$2:$D$31,W571)&gt;0</f>
        <v>1</v>
      </c>
      <c r="Y571" s="73" t="b">
        <f t="shared" si="144"/>
        <v>0</v>
      </c>
      <c r="Z571" s="73" t="b">
        <f t="shared" si="151"/>
        <v>1</v>
      </c>
      <c r="AA571" s="34" t="str">
        <f t="shared" si="145"/>
        <v>Outer</v>
      </c>
      <c r="AB571" s="35" t="str">
        <f t="shared" si="152"/>
        <v>0.7-0.8</v>
      </c>
      <c r="AC571" s="36" t="str">
        <f t="shared" si="146"/>
        <v>1-2</v>
      </c>
      <c r="AD571" s="36" t="str">
        <f t="shared" si="147"/>
        <v>Dec</v>
      </c>
      <c r="AE571" s="35" t="str">
        <f t="shared" si="148"/>
        <v>305-315</v>
      </c>
      <c r="AF571" s="36" t="str">
        <f t="shared" si="149"/>
        <v>HWS-LTI</v>
      </c>
    </row>
    <row r="572" spans="5:32" x14ac:dyDescent="0.3">
      <c r="E572" s="12">
        <v>40908.048611111109</v>
      </c>
      <c r="F572" s="16">
        <v>8.94</v>
      </c>
      <c r="G572" s="16">
        <v>1142.3999900817921</v>
      </c>
      <c r="H572" s="29">
        <v>1.203081137585283</v>
      </c>
      <c r="I572" s="26">
        <v>303.8</v>
      </c>
      <c r="J572" s="30">
        <v>5.1454138702460857E-2</v>
      </c>
      <c r="K572" s="31">
        <v>0.88972801526020262</v>
      </c>
      <c r="L572" s="108">
        <f ca="1">REWS!R572</f>
        <v>8.8336440320815051</v>
      </c>
      <c r="M572" s="22">
        <f t="shared" si="136"/>
        <v>8.8863577894810888</v>
      </c>
      <c r="N572" s="22">
        <f t="shared" ca="1" si="137"/>
        <v>8.7806399836678537</v>
      </c>
      <c r="O572" s="22">
        <f t="shared" si="138"/>
        <v>0.73146521835810463</v>
      </c>
      <c r="P572" s="81">
        <f t="shared" ca="1" si="139"/>
        <v>9</v>
      </c>
      <c r="Q572" s="22">
        <f t="shared" ca="1" si="140"/>
        <v>0.77160564719863001</v>
      </c>
      <c r="R572" s="3">
        <f ca="1">IF(N572&gt;'Power Curve'!$C$37,0,INDEX(Ci,$P572,1)*POWER(1-Q572,3)+INDEX(Ci,$P572,2)*3*Q572*POWER(1-Q572,2)+INDEX(Ci,$P572,3)*3*POWER(Q572,2)*(1-Q572)+INDEX(Ci,$P572,4)*POWER(Q572,3))</f>
        <v>1123.4701250885753</v>
      </c>
      <c r="S572" s="3">
        <f t="shared" si="141"/>
        <v>1142.3999900817921</v>
      </c>
      <c r="T572" s="3">
        <f t="shared" ca="1" si="142"/>
        <v>-18.929864993216825</v>
      </c>
      <c r="U572" s="3">
        <f t="shared" ca="1" si="150"/>
        <v>18.929864993216825</v>
      </c>
      <c r="W572" s="34">
        <f t="shared" si="143"/>
        <v>9</v>
      </c>
      <c r="X572" s="73" t="b">
        <f>COUNTIF('Power Curve'!$D$2:$D$31,W572)&gt;0</f>
        <v>1</v>
      </c>
      <c r="Y572" s="73" t="b">
        <f t="shared" si="144"/>
        <v>0</v>
      </c>
      <c r="Z572" s="73" t="b">
        <f t="shared" si="151"/>
        <v>1</v>
      </c>
      <c r="AA572" s="34" t="str">
        <f t="shared" si="145"/>
        <v>Outer</v>
      </c>
      <c r="AB572" s="35" t="str">
        <f t="shared" si="152"/>
        <v>0.7-0.8</v>
      </c>
      <c r="AC572" s="36" t="str">
        <f t="shared" si="146"/>
        <v>1-2</v>
      </c>
      <c r="AD572" s="36" t="str">
        <f t="shared" si="147"/>
        <v>Dec</v>
      </c>
      <c r="AE572" s="35" t="str">
        <f t="shared" si="148"/>
        <v>295-305</v>
      </c>
      <c r="AF572" s="36" t="str">
        <f t="shared" si="149"/>
        <v>HWS-LTI</v>
      </c>
    </row>
    <row r="573" spans="5:32" x14ac:dyDescent="0.3">
      <c r="E573" s="12">
        <v>40908.055555555555</v>
      </c>
      <c r="F573" s="16">
        <v>9.92</v>
      </c>
      <c r="G573" s="16">
        <v>1553.5700378417989</v>
      </c>
      <c r="H573" s="29">
        <v>1.2024053754234851</v>
      </c>
      <c r="I573" s="26">
        <v>303.5</v>
      </c>
      <c r="J573" s="30">
        <v>6.5524193548387094E-2</v>
      </c>
      <c r="K573" s="31">
        <v>0.87624616476309314</v>
      </c>
      <c r="L573" s="108">
        <f ca="1">REWS!R573</f>
        <v>9.7993704156486316</v>
      </c>
      <c r="M573" s="22">
        <f t="shared" si="136"/>
        <v>9.8586310145720972</v>
      </c>
      <c r="N573" s="22">
        <f t="shared" ca="1" si="137"/>
        <v>9.7387476918340585</v>
      </c>
      <c r="O573" s="22">
        <f t="shared" si="138"/>
        <v>0.88173317949616736</v>
      </c>
      <c r="P573" s="81">
        <f t="shared" ca="1" si="139"/>
        <v>10</v>
      </c>
      <c r="Q573" s="22">
        <f t="shared" ca="1" si="140"/>
        <v>0.77552831745734685</v>
      </c>
      <c r="R573" s="3">
        <f ca="1">IF(N573&gt;'Power Curve'!$C$37,0,INDEX(Ci,$P573,1)*POWER(1-Q573,3)+INDEX(Ci,$P573,2)*3*Q573*POWER(1-Q573,2)+INDEX(Ci,$P573,3)*3*POWER(Q573,2)*(1-Q573)+INDEX(Ci,$P573,4)*POWER(Q573,3))</f>
        <v>1453.1316148280398</v>
      </c>
      <c r="S573" s="3">
        <f t="shared" si="141"/>
        <v>1553.5700378417989</v>
      </c>
      <c r="T573" s="3">
        <f t="shared" ca="1" si="142"/>
        <v>-100.43842301375912</v>
      </c>
      <c r="U573" s="3">
        <f t="shared" ca="1" si="150"/>
        <v>100.43842301375912</v>
      </c>
      <c r="W573" s="34">
        <f t="shared" si="143"/>
        <v>10</v>
      </c>
      <c r="X573" s="73" t="b">
        <f>COUNTIF('Power Curve'!$D$2:$D$31,W573)&gt;0</f>
        <v>1</v>
      </c>
      <c r="Y573" s="73" t="b">
        <f t="shared" si="144"/>
        <v>0</v>
      </c>
      <c r="Z573" s="73" t="b">
        <f t="shared" si="151"/>
        <v>1</v>
      </c>
      <c r="AA573" s="34" t="str">
        <f t="shared" si="145"/>
        <v>Outer</v>
      </c>
      <c r="AB573" s="35" t="str">
        <f t="shared" si="152"/>
        <v>0.8-0.9</v>
      </c>
      <c r="AC573" s="36" t="str">
        <f t="shared" si="146"/>
        <v>1-2</v>
      </c>
      <c r="AD573" s="36" t="str">
        <f t="shared" si="147"/>
        <v>Dec</v>
      </c>
      <c r="AE573" s="35" t="str">
        <f t="shared" si="148"/>
        <v>295-305</v>
      </c>
      <c r="AF573" s="36" t="str">
        <f t="shared" si="149"/>
        <v>HWS-LTI</v>
      </c>
    </row>
    <row r="574" spans="5:32" x14ac:dyDescent="0.3">
      <c r="E574" s="12">
        <v>40908.0625</v>
      </c>
      <c r="F574" s="16">
        <v>9.3000000000000007</v>
      </c>
      <c r="G574" s="16">
        <v>1333.030006408696</v>
      </c>
      <c r="H574" s="29">
        <v>1.2028666248706208</v>
      </c>
      <c r="I574" s="26">
        <v>304.10000000000002</v>
      </c>
      <c r="J574" s="30">
        <v>9.139784946236558E-2</v>
      </c>
      <c r="K574" s="31">
        <v>0.78454328375364057</v>
      </c>
      <c r="L574" s="108">
        <f ca="1">REWS!R574</f>
        <v>9.2176946489093581</v>
      </c>
      <c r="M574" s="22">
        <f t="shared" si="136"/>
        <v>9.2436482457511921</v>
      </c>
      <c r="N574" s="22">
        <f t="shared" ca="1" si="137"/>
        <v>9.1618416098130258</v>
      </c>
      <c r="O574" s="22">
        <f t="shared" si="138"/>
        <v>0.78668561012891691</v>
      </c>
      <c r="P574" s="81">
        <f t="shared" ca="1" si="139"/>
        <v>10</v>
      </c>
      <c r="Q574" s="22">
        <f t="shared" ca="1" si="140"/>
        <v>0.16231453733895634</v>
      </c>
      <c r="R574" s="3">
        <f ca="1">IF(N574&gt;'Power Curve'!$C$37,0,INDEX(Ci,$P574,1)*POWER(1-Q574,3)+INDEX(Ci,$P574,2)*3*Q574*POWER(1-Q574,2)+INDEX(Ci,$P574,3)*3*POWER(Q574,2)*(1-Q574)+INDEX(Ci,$P574,4)*POWER(Q574,3))</f>
        <v>1250.1396789642533</v>
      </c>
      <c r="S574" s="3">
        <f t="shared" si="141"/>
        <v>1333.030006408696</v>
      </c>
      <c r="T574" s="3">
        <f t="shared" ca="1" si="142"/>
        <v>-82.890327444442619</v>
      </c>
      <c r="U574" s="3">
        <f t="shared" ca="1" si="150"/>
        <v>82.890327444442619</v>
      </c>
      <c r="W574" s="34">
        <f t="shared" si="143"/>
        <v>9</v>
      </c>
      <c r="X574" s="73" t="b">
        <f>COUNTIF('Power Curve'!$D$2:$D$31,W574)&gt;0</f>
        <v>1</v>
      </c>
      <c r="Y574" s="73" t="b">
        <f t="shared" si="144"/>
        <v>0</v>
      </c>
      <c r="Z574" s="73" t="b">
        <f t="shared" si="151"/>
        <v>1</v>
      </c>
      <c r="AA574" s="34" t="str">
        <f t="shared" si="145"/>
        <v>Outer</v>
      </c>
      <c r="AB574" s="35" t="str">
        <f t="shared" si="152"/>
        <v>0.7-0.8</v>
      </c>
      <c r="AC574" s="36" t="str">
        <f t="shared" si="146"/>
        <v>1-2</v>
      </c>
      <c r="AD574" s="36" t="str">
        <f t="shared" si="147"/>
        <v>Dec</v>
      </c>
      <c r="AE574" s="35" t="str">
        <f t="shared" si="148"/>
        <v>295-305</v>
      </c>
      <c r="AF574" s="36" t="str">
        <f t="shared" si="149"/>
        <v>HWS-LTI</v>
      </c>
    </row>
    <row r="575" spans="5:32" x14ac:dyDescent="0.3">
      <c r="E575" s="12">
        <v>40908.069444444445</v>
      </c>
      <c r="F575" s="16">
        <v>8.7799999999999994</v>
      </c>
      <c r="G575" s="16">
        <v>1145.4600143432642</v>
      </c>
      <c r="H575" s="29">
        <v>1.2039938755222934</v>
      </c>
      <c r="I575" s="26">
        <v>300.10000000000002</v>
      </c>
      <c r="J575" s="30">
        <v>5.5808656036446469E-2</v>
      </c>
      <c r="K575" s="31">
        <v>0.85797377382635343</v>
      </c>
      <c r="L575" s="108">
        <f ca="1">REWS!R575</f>
        <v>8.767139241358441</v>
      </c>
      <c r="M575" s="22">
        <f t="shared" si="136"/>
        <v>8.7295243137704279</v>
      </c>
      <c r="N575" s="22">
        <f t="shared" ca="1" si="137"/>
        <v>8.7167374908484447</v>
      </c>
      <c r="O575" s="22">
        <f t="shared" si="138"/>
        <v>0.70722609912181078</v>
      </c>
      <c r="P575" s="81">
        <f t="shared" ca="1" si="139"/>
        <v>9</v>
      </c>
      <c r="Q575" s="22">
        <f t="shared" ca="1" si="140"/>
        <v>0.70773201489122872</v>
      </c>
      <c r="R575" s="3">
        <f ca="1">IF(N575&gt;'Power Curve'!$C$37,0,INDEX(Ci,$P575,1)*POWER(1-Q575,3)+INDEX(Ci,$P575,2)*3*Q575*POWER(1-Q575,2)+INDEX(Ci,$P575,3)*3*POWER(Q575,2)*(1-Q575)+INDEX(Ci,$P575,4)*POWER(Q575,3))</f>
        <v>1102.6909468444117</v>
      </c>
      <c r="S575" s="3">
        <f t="shared" si="141"/>
        <v>1145.4600143432642</v>
      </c>
      <c r="T575" s="3">
        <f t="shared" ca="1" si="142"/>
        <v>-42.769067498852564</v>
      </c>
      <c r="U575" s="3">
        <f t="shared" ca="1" si="150"/>
        <v>42.769067498852564</v>
      </c>
      <c r="W575" s="34">
        <f t="shared" si="143"/>
        <v>9</v>
      </c>
      <c r="X575" s="73" t="b">
        <f>COUNTIF('Power Curve'!$D$2:$D$31,W575)&gt;0</f>
        <v>1</v>
      </c>
      <c r="Y575" s="73" t="b">
        <f t="shared" si="144"/>
        <v>0</v>
      </c>
      <c r="Z575" s="73" t="b">
        <f t="shared" si="151"/>
        <v>1</v>
      </c>
      <c r="AA575" s="34" t="str">
        <f t="shared" si="145"/>
        <v>Outer</v>
      </c>
      <c r="AB575" s="35" t="str">
        <f t="shared" si="152"/>
        <v>0.7-0.8</v>
      </c>
      <c r="AC575" s="36" t="str">
        <f t="shared" si="146"/>
        <v>1-2</v>
      </c>
      <c r="AD575" s="36" t="str">
        <f t="shared" si="147"/>
        <v>Dec</v>
      </c>
      <c r="AE575" s="35" t="str">
        <f t="shared" si="148"/>
        <v>295-305</v>
      </c>
      <c r="AF575" s="36" t="str">
        <f t="shared" si="149"/>
        <v>HWS-LTI</v>
      </c>
    </row>
    <row r="576" spans="5:32" x14ac:dyDescent="0.3">
      <c r="E576" s="12">
        <v>40908.076388888891</v>
      </c>
      <c r="F576" s="16">
        <v>9.4700000000000006</v>
      </c>
      <c r="G576" s="16">
        <v>1311.1500396728516</v>
      </c>
      <c r="H576" s="29">
        <v>1.2033623534519808</v>
      </c>
      <c r="I576" s="26">
        <v>301.3</v>
      </c>
      <c r="J576" s="30">
        <v>3.8014783526927137E-2</v>
      </c>
      <c r="K576" s="31">
        <v>0.90093666287285157</v>
      </c>
      <c r="L576" s="108">
        <f ca="1">REWS!R576</f>
        <v>9.3993108039730142</v>
      </c>
      <c r="M576" s="22">
        <f t="shared" si="136"/>
        <v>9.4139110333769622</v>
      </c>
      <c r="N576" s="22">
        <f t="shared" ca="1" si="137"/>
        <v>9.3436405156980822</v>
      </c>
      <c r="O576" s="22">
        <f t="shared" si="138"/>
        <v>0.81300027281214837</v>
      </c>
      <c r="P576" s="81">
        <f t="shared" ca="1" si="139"/>
        <v>10</v>
      </c>
      <c r="Q576" s="22">
        <f t="shared" ca="1" si="140"/>
        <v>0.35555499323537831</v>
      </c>
      <c r="R576" s="3">
        <f ca="1">IF(N576&gt;'Power Curve'!$C$37,0,INDEX(Ci,$P576,1)*POWER(1-Q576,3)+INDEX(Ci,$P576,2)*3*Q576*POWER(1-Q576,2)+INDEX(Ci,$P576,3)*3*POWER(Q576,2)*(1-Q576)+INDEX(Ci,$P576,4)*POWER(Q576,3))</f>
        <v>1314.6252780176933</v>
      </c>
      <c r="S576" s="3">
        <f t="shared" si="141"/>
        <v>1311.1500396728516</v>
      </c>
      <c r="T576" s="3">
        <f t="shared" ca="1" si="142"/>
        <v>3.4752383448417277</v>
      </c>
      <c r="U576" s="3">
        <f t="shared" ca="1" si="150"/>
        <v>3.4752383448417277</v>
      </c>
      <c r="W576" s="34">
        <f t="shared" si="143"/>
        <v>9</v>
      </c>
      <c r="X576" s="73" t="b">
        <f>COUNTIF('Power Curve'!$D$2:$D$31,W576)&gt;0</f>
        <v>1</v>
      </c>
      <c r="Y576" s="73" t="b">
        <f t="shared" si="144"/>
        <v>0</v>
      </c>
      <c r="Z576" s="73" t="b">
        <f t="shared" si="151"/>
        <v>1</v>
      </c>
      <c r="AA576" s="34" t="str">
        <f t="shared" si="145"/>
        <v>Outer</v>
      </c>
      <c r="AB576" s="35" t="str">
        <f t="shared" si="152"/>
        <v>0.8-0.9</v>
      </c>
      <c r="AC576" s="36" t="str">
        <f t="shared" si="146"/>
        <v>1-2</v>
      </c>
      <c r="AD576" s="36" t="str">
        <f t="shared" si="147"/>
        <v>Dec</v>
      </c>
      <c r="AE576" s="35" t="str">
        <f t="shared" si="148"/>
        <v>295-305</v>
      </c>
      <c r="AF576" s="36" t="str">
        <f t="shared" si="149"/>
        <v>HWS-LTI</v>
      </c>
    </row>
    <row r="577" spans="5:32" x14ac:dyDescent="0.3">
      <c r="E577" s="12">
        <v>40908.083333333336</v>
      </c>
      <c r="F577" s="16">
        <v>9.9</v>
      </c>
      <c r="G577" s="16">
        <v>1534.589965820318</v>
      </c>
      <c r="H577" s="29">
        <v>1.2025063506726166</v>
      </c>
      <c r="I577" s="26">
        <v>305.7</v>
      </c>
      <c r="J577" s="30">
        <v>2.7272727272727275E-2</v>
      </c>
      <c r="K577" s="31">
        <v>0.87903950117095564</v>
      </c>
      <c r="L577" s="108">
        <f ca="1">REWS!R577</f>
        <v>9.750432811711951</v>
      </c>
      <c r="M577" s="22">
        <f t="shared" si="136"/>
        <v>9.8390301466848555</v>
      </c>
      <c r="N577" s="22">
        <f t="shared" ca="1" si="137"/>
        <v>9.6903840785514195</v>
      </c>
      <c r="O577" s="22">
        <f t="shared" si="138"/>
        <v>0.87870380217923405</v>
      </c>
      <c r="P577" s="81">
        <f t="shared" ca="1" si="139"/>
        <v>10</v>
      </c>
      <c r="Q577" s="22">
        <f t="shared" ca="1" si="140"/>
        <v>0.72412093063047367</v>
      </c>
      <c r="R577" s="3">
        <f ca="1">IF(N577&gt;'Power Curve'!$C$37,0,INDEX(Ci,$P577,1)*POWER(1-Q577,3)+INDEX(Ci,$P577,2)*3*Q577*POWER(1-Q577,2)+INDEX(Ci,$P577,3)*3*POWER(Q577,2)*(1-Q577)+INDEX(Ci,$P577,4)*POWER(Q577,3))</f>
        <v>1436.9391923040566</v>
      </c>
      <c r="S577" s="3">
        <f t="shared" si="141"/>
        <v>1534.589965820318</v>
      </c>
      <c r="T577" s="3">
        <f t="shared" ca="1" si="142"/>
        <v>-97.650773516261324</v>
      </c>
      <c r="U577" s="3">
        <f t="shared" ca="1" si="150"/>
        <v>97.650773516261324</v>
      </c>
      <c r="W577" s="34">
        <f t="shared" si="143"/>
        <v>10</v>
      </c>
      <c r="X577" s="73" t="b">
        <f>COUNTIF('Power Curve'!$D$2:$D$31,W577)&gt;0</f>
        <v>1</v>
      </c>
      <c r="Y577" s="73" t="b">
        <f t="shared" si="144"/>
        <v>0</v>
      </c>
      <c r="Z577" s="73" t="b">
        <f t="shared" si="151"/>
        <v>1</v>
      </c>
      <c r="AA577" s="34" t="str">
        <f t="shared" si="145"/>
        <v>Outer</v>
      </c>
      <c r="AB577" s="35" t="str">
        <f t="shared" si="152"/>
        <v>0.8-0.9</v>
      </c>
      <c r="AC577" s="36" t="str">
        <f t="shared" si="146"/>
        <v>2-3</v>
      </c>
      <c r="AD577" s="36" t="str">
        <f t="shared" si="147"/>
        <v>Dec</v>
      </c>
      <c r="AE577" s="35" t="str">
        <f t="shared" si="148"/>
        <v>305-315</v>
      </c>
      <c r="AF577" s="36" t="str">
        <f t="shared" si="149"/>
        <v>HWS-LTI</v>
      </c>
    </row>
    <row r="578" spans="5:32" x14ac:dyDescent="0.3">
      <c r="E578" s="12">
        <v>40908.090277777781</v>
      </c>
      <c r="F578" s="16">
        <v>10.01</v>
      </c>
      <c r="G578" s="16">
        <v>1552.370040893557</v>
      </c>
      <c r="H578" s="29">
        <v>1.2017414830427076</v>
      </c>
      <c r="I578" s="26">
        <v>307.3</v>
      </c>
      <c r="J578" s="30">
        <v>4.195804195804196E-2</v>
      </c>
      <c r="K578" s="31">
        <v>0.86413874314453865</v>
      </c>
      <c r="L578" s="108">
        <f ca="1">REWS!R578</f>
        <v>9.8377307459995045</v>
      </c>
      <c r="M578" s="22">
        <f t="shared" si="136"/>
        <v>9.9462430027946329</v>
      </c>
      <c r="N578" s="22">
        <f t="shared" ca="1" si="137"/>
        <v>9.7750709885889311</v>
      </c>
      <c r="O578" s="22">
        <f t="shared" si="138"/>
        <v>0.89527389470018848</v>
      </c>
      <c r="P578" s="81">
        <f t="shared" ca="1" si="139"/>
        <v>10</v>
      </c>
      <c r="Q578" s="22">
        <f t="shared" ca="1" si="140"/>
        <v>0.81413762806018675</v>
      </c>
      <c r="R578" s="3">
        <f ca="1">IF(N578&gt;'Power Curve'!$C$37,0,INDEX(Ci,$P578,1)*POWER(1-Q578,3)+INDEX(Ci,$P578,2)*3*Q578*POWER(1-Q578,2)+INDEX(Ci,$P578,3)*3*POWER(Q578,2)*(1-Q578)+INDEX(Ci,$P578,4)*POWER(Q578,3))</f>
        <v>1465.0572064699702</v>
      </c>
      <c r="S578" s="3">
        <f t="shared" si="141"/>
        <v>1552.370040893557</v>
      </c>
      <c r="T578" s="3">
        <f t="shared" ca="1" si="142"/>
        <v>-87.312834423586764</v>
      </c>
      <c r="U578" s="3">
        <f t="shared" ca="1" si="150"/>
        <v>87.312834423586764</v>
      </c>
      <c r="W578" s="34">
        <f t="shared" si="143"/>
        <v>10</v>
      </c>
      <c r="X578" s="73" t="b">
        <f>COUNTIF('Power Curve'!$D$2:$D$31,W578)&gt;0</f>
        <v>1</v>
      </c>
      <c r="Y578" s="73" t="b">
        <f t="shared" si="144"/>
        <v>0</v>
      </c>
      <c r="Z578" s="73" t="b">
        <f t="shared" si="151"/>
        <v>1</v>
      </c>
      <c r="AA578" s="34" t="str">
        <f t="shared" si="145"/>
        <v>Outer</v>
      </c>
      <c r="AB578" s="35" t="str">
        <f t="shared" si="152"/>
        <v>0.8-0.9</v>
      </c>
      <c r="AC578" s="36" t="str">
        <f t="shared" si="146"/>
        <v>2-3</v>
      </c>
      <c r="AD578" s="36" t="str">
        <f t="shared" si="147"/>
        <v>Dec</v>
      </c>
      <c r="AE578" s="35" t="str">
        <f t="shared" si="148"/>
        <v>305-315</v>
      </c>
      <c r="AF578" s="36" t="str">
        <f t="shared" si="149"/>
        <v>HWS-LTI</v>
      </c>
    </row>
    <row r="579" spans="5:32" x14ac:dyDescent="0.3">
      <c r="E579" s="12">
        <v>40908.097222222219</v>
      </c>
      <c r="F579" s="16">
        <v>10.42</v>
      </c>
      <c r="G579" s="16">
        <v>1708.299972534177</v>
      </c>
      <c r="H579" s="29">
        <v>1.2013818824179594</v>
      </c>
      <c r="I579" s="26">
        <v>304.8</v>
      </c>
      <c r="J579" s="30">
        <v>2.2072936660268716E-2</v>
      </c>
      <c r="K579" s="31">
        <v>0.82417035582807796</v>
      </c>
      <c r="L579" s="108">
        <f ca="1">REWS!R579</f>
        <v>10.266279149086117</v>
      </c>
      <c r="M579" s="22">
        <f t="shared" ref="M579:M642" si="153">F579*(H579/Ref_Density)^(1/3)</f>
        <v>10.352598758473276</v>
      </c>
      <c r="N579" s="22">
        <f t="shared" ref="N579:N642" ca="1" si="154">L579*(H579/Ref_Density)^(1/3)</f>
        <v>10.199872243087237</v>
      </c>
      <c r="O579" s="22">
        <f t="shared" ref="O579:O642" si="155">(M579-CutInWindSpeed)/(RatedWindSpeed-CutInWindSpeed)</f>
        <v>0.95807748666049442</v>
      </c>
      <c r="P579" s="81">
        <f t="shared" ref="P579:P642" ca="1" si="156">COUNTIF(xa,"&lt;"&amp;N579)</f>
        <v>11</v>
      </c>
      <c r="Q579" s="22">
        <f t="shared" ref="Q579:Q642" ca="1" si="157">(N579-INDEX(xa,$P579))/(INDEX(xb,$P579)-INDEX(xa,$P579))</f>
        <v>0.24257168764092601</v>
      </c>
      <c r="R579" s="3">
        <f ca="1">IF(N579&gt;'Power Curve'!$C$37,0,INDEX(Ci,$P579,1)*POWER(1-Q579,3)+INDEX(Ci,$P579,2)*3*Q579*POWER(1-Q579,2)+INDEX(Ci,$P579,3)*3*POWER(Q579,2)*(1-Q579)+INDEX(Ci,$P579,4)*POWER(Q579,3))</f>
        <v>1590.3328353408551</v>
      </c>
      <c r="S579" s="3">
        <f t="shared" ref="S579:S642" si="158">IF(Z579,G579,"")</f>
        <v>1708.299972534177</v>
      </c>
      <c r="T579" s="3">
        <f t="shared" ref="T579:T642" ca="1" si="159">IF(Z579,R579-S579,"")</f>
        <v>-117.96713719332183</v>
      </c>
      <c r="U579" s="3">
        <f t="shared" ca="1" si="150"/>
        <v>117.96713719332183</v>
      </c>
      <c r="W579" s="34">
        <f t="shared" ref="W579:W642" si="160">MROUND(M579-Centre_First_Bin,Bin_Width)+Centre_First_Bin</f>
        <v>10</v>
      </c>
      <c r="X579" s="73" t="b">
        <f>COUNTIF('Power Curve'!$D$2:$D$31,W579)&gt;0</f>
        <v>1</v>
      </c>
      <c r="Y579" s="73" t="b">
        <f t="shared" ref="Y579:Y642" si="161">(G579&lt;0)</f>
        <v>0</v>
      </c>
      <c r="Z579" s="73" t="b">
        <f t="shared" si="151"/>
        <v>1</v>
      </c>
      <c r="AA579" s="34" t="str">
        <f t="shared" ref="AA579:AA642" si="162">IF(Z579,IF(AND(J579&gt;=LowerTurbLimit,J579&lt;=UpperTurbLimit,K579&gt;=LowerShearLimit,K579&lt;=UpperShearLimit),"Inner","Outer"),"")</f>
        <v>Outer</v>
      </c>
      <c r="AB579" s="35" t="str">
        <f t="shared" si="152"/>
        <v>0.9-1.0</v>
      </c>
      <c r="AC579" s="36" t="str">
        <f t="shared" ref="AC579:AC642" si="163">IF(Z579,HOUR(E579)&amp;"-"&amp;HOUR(E579)+1,"")</f>
        <v>2-3</v>
      </c>
      <c r="AD579" s="36" t="str">
        <f t="shared" ref="AD579:AD642" si="164">IF(Z579,TEXT(E579,"mmm"),"")</f>
        <v>Dec</v>
      </c>
      <c r="AE579" s="35" t="str">
        <f t="shared" ref="AE579:AE642" si="165">IF(Z579,IF(OR(I579&lt;5,I579&gt;=355),"355-5",MROUND(I579,10)-5&amp;"-"&amp;MROUND(I579,10)+5),"")</f>
        <v>295-305</v>
      </c>
      <c r="AF579" s="36" t="str">
        <f t="shared" ref="AF579:AF642" si="166">IF(Z579,IF(O579&lt;0.5,IF(J579&lt;=LowerTurbLimit,"LWS-LTI",IF(J579&gt;=UpperTurbLimit,"LWS-HTI","Inner-TI")),IF(J579&lt;=LowerTurbLimit,"HWS-LTI",IF(J579&gt;=UpperTurbLimit,"HWS-HTI","Inner-TI"))),"")</f>
        <v>HWS-LTI</v>
      </c>
    </row>
    <row r="580" spans="5:32" x14ac:dyDescent="0.3">
      <c r="E580" s="12">
        <v>40908.104166666664</v>
      </c>
      <c r="F580" s="16">
        <v>10.83</v>
      </c>
      <c r="G580" s="16">
        <v>1876.679977416992</v>
      </c>
      <c r="H580" s="29">
        <v>1.2017975410742612</v>
      </c>
      <c r="I580" s="26">
        <v>305.10000000000002</v>
      </c>
      <c r="J580" s="30">
        <v>2.8624192059095107E-2</v>
      </c>
      <c r="K580" s="31">
        <v>0.81632191412592736</v>
      </c>
      <c r="L580" s="108">
        <f ca="1">REWS!R580</f>
        <v>10.670319666580053</v>
      </c>
      <c r="M580" s="22">
        <f t="shared" si="153"/>
        <v>10.761187473559149</v>
      </c>
      <c r="N580" s="22">
        <f t="shared" ca="1" si="154"/>
        <v>10.602521729905179</v>
      </c>
      <c r="O580" s="22">
        <f t="shared" si="155"/>
        <v>1.0212261896953105</v>
      </c>
      <c r="P580" s="81">
        <f t="shared" ca="1" si="156"/>
        <v>11</v>
      </c>
      <c r="Q580" s="22">
        <f t="shared" ca="1" si="157"/>
        <v>0.63334533255479575</v>
      </c>
      <c r="R580" s="3">
        <f ca="1">IF(N580&gt;'Power Curve'!$C$37,0,INDEX(Ci,$P580,1)*POWER(1-Q580,3)+INDEX(Ci,$P580,2)*3*Q580*POWER(1-Q580,2)+INDEX(Ci,$P580,3)*3*POWER(Q580,2)*(1-Q580)+INDEX(Ci,$P580,4)*POWER(Q580,3))</f>
        <v>1696.4154633325657</v>
      </c>
      <c r="S580" s="3">
        <f t="shared" si="158"/>
        <v>1876.679977416992</v>
      </c>
      <c r="T580" s="3">
        <f t="shared" ca="1" si="159"/>
        <v>-180.26451408442631</v>
      </c>
      <c r="U580" s="3">
        <f t="shared" ref="U580:U643" ca="1" si="167">IF(Z580,ABS(T580),"")</f>
        <v>180.26451408442631</v>
      </c>
      <c r="W580" s="34">
        <f t="shared" si="160"/>
        <v>11</v>
      </c>
      <c r="X580" s="73" t="b">
        <f>COUNTIF('Power Curve'!$D$2:$D$31,W580)&gt;0</f>
        <v>1</v>
      </c>
      <c r="Y580" s="73" t="b">
        <f t="shared" si="161"/>
        <v>0</v>
      </c>
      <c r="Z580" s="73" t="b">
        <f t="shared" ref="Z580:Z643" si="168">AND(X580,NOT(Y580))</f>
        <v>1</v>
      </c>
      <c r="AA580" s="34" t="str">
        <f t="shared" si="162"/>
        <v>Outer</v>
      </c>
      <c r="AB580" s="35" t="str">
        <f t="shared" ref="AB580:AB643" si="169">IF(Z580,TEXT(ROUND(O580+0.05,1)-0.1,"0.0")&amp;"-"&amp;TEXT(ROUND(O580+0.05,1),"0.0"),"")</f>
        <v>1.0-1.1</v>
      </c>
      <c r="AC580" s="36" t="str">
        <f t="shared" si="163"/>
        <v>2-3</v>
      </c>
      <c r="AD580" s="36" t="str">
        <f t="shared" si="164"/>
        <v>Dec</v>
      </c>
      <c r="AE580" s="35" t="str">
        <f t="shared" si="165"/>
        <v>305-315</v>
      </c>
      <c r="AF580" s="36" t="str">
        <f t="shared" si="166"/>
        <v>HWS-LTI</v>
      </c>
    </row>
    <row r="581" spans="5:32" x14ac:dyDescent="0.3">
      <c r="E581" s="12">
        <v>40908.111111111109</v>
      </c>
      <c r="F581" s="16">
        <v>10.48</v>
      </c>
      <c r="G581" s="16">
        <v>1748.9700012207011</v>
      </c>
      <c r="H581" s="29">
        <v>1.2025172604409784</v>
      </c>
      <c r="I581" s="26">
        <v>306.3</v>
      </c>
      <c r="J581" s="30">
        <v>3.1488549618320608E-2</v>
      </c>
      <c r="K581" s="31">
        <v>0.8478777814630708</v>
      </c>
      <c r="L581" s="108">
        <f ca="1">REWS!R581</f>
        <v>10.367574732333706</v>
      </c>
      <c r="M581" s="22">
        <f t="shared" si="153"/>
        <v>10.415489673551869</v>
      </c>
      <c r="N581" s="22">
        <f t="shared" ca="1" si="154"/>
        <v>10.303756446984636</v>
      </c>
      <c r="O581" s="22">
        <f t="shared" si="155"/>
        <v>0.9677974803197692</v>
      </c>
      <c r="P581" s="81">
        <f t="shared" ca="1" si="156"/>
        <v>11</v>
      </c>
      <c r="Q581" s="22">
        <f t="shared" ca="1" si="157"/>
        <v>0.3433919055599356</v>
      </c>
      <c r="R581" s="3">
        <f ca="1">IF(N581&gt;'Power Curve'!$C$37,0,INDEX(Ci,$P581,1)*POWER(1-Q581,3)+INDEX(Ci,$P581,2)*3*Q581*POWER(1-Q581,2)+INDEX(Ci,$P581,3)*3*POWER(Q581,2)*(1-Q581)+INDEX(Ci,$P581,4)*POWER(Q581,3))</f>
        <v>1619.1113507246619</v>
      </c>
      <c r="S581" s="3">
        <f t="shared" si="158"/>
        <v>1748.9700012207011</v>
      </c>
      <c r="T581" s="3">
        <f t="shared" ca="1" si="159"/>
        <v>-129.85865049603922</v>
      </c>
      <c r="U581" s="3">
        <f t="shared" ca="1" si="167"/>
        <v>129.85865049603922</v>
      </c>
      <c r="W581" s="34">
        <f t="shared" si="160"/>
        <v>10</v>
      </c>
      <c r="X581" s="73" t="b">
        <f>COUNTIF('Power Curve'!$D$2:$D$31,W581)&gt;0</f>
        <v>1</v>
      </c>
      <c r="Y581" s="73" t="b">
        <f t="shared" si="161"/>
        <v>0</v>
      </c>
      <c r="Z581" s="73" t="b">
        <f t="shared" si="168"/>
        <v>1</v>
      </c>
      <c r="AA581" s="34" t="str">
        <f t="shared" si="162"/>
        <v>Outer</v>
      </c>
      <c r="AB581" s="35" t="str">
        <f t="shared" si="169"/>
        <v>0.9-1.0</v>
      </c>
      <c r="AC581" s="36" t="str">
        <f t="shared" si="163"/>
        <v>2-3</v>
      </c>
      <c r="AD581" s="36" t="str">
        <f t="shared" si="164"/>
        <v>Dec</v>
      </c>
      <c r="AE581" s="35" t="str">
        <f t="shared" si="165"/>
        <v>305-315</v>
      </c>
      <c r="AF581" s="36" t="str">
        <f t="shared" si="166"/>
        <v>HWS-LTI</v>
      </c>
    </row>
    <row r="582" spans="5:32" x14ac:dyDescent="0.3">
      <c r="E582" s="12">
        <v>40908.118055555555</v>
      </c>
      <c r="F582" s="16">
        <v>10.77</v>
      </c>
      <c r="G582" s="16">
        <v>1909.730041503904</v>
      </c>
      <c r="H582" s="29">
        <v>1.2025622704515473</v>
      </c>
      <c r="I582" s="26">
        <v>307.7</v>
      </c>
      <c r="J582" s="30">
        <v>3.8068709377901577E-2</v>
      </c>
      <c r="K582" s="31">
        <v>0.8630457292990642</v>
      </c>
      <c r="L582" s="108">
        <f ca="1">REWS!R582</f>
        <v>10.663595278362925</v>
      </c>
      <c r="M582" s="22">
        <f t="shared" si="153"/>
        <v>10.703838103819837</v>
      </c>
      <c r="N582" s="22">
        <f t="shared" ca="1" si="154"/>
        <v>10.598087044034761</v>
      </c>
      <c r="O582" s="22">
        <f t="shared" si="155"/>
        <v>1.0123626597318349</v>
      </c>
      <c r="P582" s="81">
        <f t="shared" ca="1" si="156"/>
        <v>11</v>
      </c>
      <c r="Q582" s="22">
        <f t="shared" ca="1" si="157"/>
        <v>0.62904144438812615</v>
      </c>
      <c r="R582" s="3">
        <f ca="1">IF(N582&gt;'Power Curve'!$C$37,0,INDEX(Ci,$P582,1)*POWER(1-Q582,3)+INDEX(Ci,$P582,2)*3*Q582*POWER(1-Q582,2)+INDEX(Ci,$P582,3)*3*POWER(Q582,2)*(1-Q582)+INDEX(Ci,$P582,4)*POWER(Q582,3))</f>
        <v>1695.3440793914153</v>
      </c>
      <c r="S582" s="3">
        <f t="shared" si="158"/>
        <v>1909.730041503904</v>
      </c>
      <c r="T582" s="3">
        <f t="shared" ca="1" si="159"/>
        <v>-214.38596211248864</v>
      </c>
      <c r="U582" s="3">
        <f t="shared" ca="1" si="167"/>
        <v>214.38596211248864</v>
      </c>
      <c r="W582" s="34">
        <f t="shared" si="160"/>
        <v>11</v>
      </c>
      <c r="X582" s="73" t="b">
        <f>COUNTIF('Power Curve'!$D$2:$D$31,W582)&gt;0</f>
        <v>1</v>
      </c>
      <c r="Y582" s="73" t="b">
        <f t="shared" si="161"/>
        <v>0</v>
      </c>
      <c r="Z582" s="73" t="b">
        <f t="shared" si="168"/>
        <v>1</v>
      </c>
      <c r="AA582" s="34" t="str">
        <f t="shared" si="162"/>
        <v>Outer</v>
      </c>
      <c r="AB582" s="35" t="str">
        <f t="shared" si="169"/>
        <v>1.0-1.1</v>
      </c>
      <c r="AC582" s="36" t="str">
        <f t="shared" si="163"/>
        <v>2-3</v>
      </c>
      <c r="AD582" s="36" t="str">
        <f t="shared" si="164"/>
        <v>Dec</v>
      </c>
      <c r="AE582" s="35" t="str">
        <f t="shared" si="165"/>
        <v>305-315</v>
      </c>
      <c r="AF582" s="36" t="str">
        <f t="shared" si="166"/>
        <v>HWS-LTI</v>
      </c>
    </row>
    <row r="583" spans="5:32" x14ac:dyDescent="0.3">
      <c r="E583" s="12">
        <v>40908.125</v>
      </c>
      <c r="F583" s="16">
        <v>10.1</v>
      </c>
      <c r="G583" s="16">
        <v>1617.940002441409</v>
      </c>
      <c r="H583" s="29">
        <v>1.203023347583267</v>
      </c>
      <c r="I583" s="26">
        <v>308.7</v>
      </c>
      <c r="J583" s="30">
        <v>5.247524752475248E-2</v>
      </c>
      <c r="K583" s="31">
        <v>0.86154111408806688</v>
      </c>
      <c r="L583" s="108">
        <f ca="1">REWS!R583</f>
        <v>10.014362702839465</v>
      </c>
      <c r="M583" s="22">
        <f t="shared" si="153"/>
        <v>10.039236752598544</v>
      </c>
      <c r="N583" s="22">
        <f t="shared" ca="1" si="154"/>
        <v>9.9541146633859459</v>
      </c>
      <c r="O583" s="22">
        <f t="shared" si="155"/>
        <v>0.90964637850514851</v>
      </c>
      <c r="P583" s="81">
        <f t="shared" ca="1" si="156"/>
        <v>11</v>
      </c>
      <c r="Q583" s="22">
        <f t="shared" ca="1" si="157"/>
        <v>4.0625417730546952E-3</v>
      </c>
      <c r="R583" s="3">
        <f ca="1">IF(N583&gt;'Power Curve'!$C$37,0,INDEX(Ci,$P583,1)*POWER(1-Q583,3)+INDEX(Ci,$P583,2)*3*Q583*POWER(1-Q583,2)+INDEX(Ci,$P583,3)*3*POWER(Q583,2)*(1-Q583)+INDEX(Ci,$P583,4)*POWER(Q583,3))</f>
        <v>1520.1531544316713</v>
      </c>
      <c r="S583" s="3">
        <f t="shared" si="158"/>
        <v>1617.940002441409</v>
      </c>
      <c r="T583" s="3">
        <f t="shared" ca="1" si="159"/>
        <v>-97.786848009737696</v>
      </c>
      <c r="U583" s="3">
        <f t="shared" ca="1" si="167"/>
        <v>97.786848009737696</v>
      </c>
      <c r="W583" s="34">
        <f t="shared" si="160"/>
        <v>10</v>
      </c>
      <c r="X583" s="73" t="b">
        <f>COUNTIF('Power Curve'!$D$2:$D$31,W583)&gt;0</f>
        <v>1</v>
      </c>
      <c r="Y583" s="73" t="b">
        <f t="shared" si="161"/>
        <v>0</v>
      </c>
      <c r="Z583" s="73" t="b">
        <f t="shared" si="168"/>
        <v>1</v>
      </c>
      <c r="AA583" s="34" t="str">
        <f t="shared" si="162"/>
        <v>Outer</v>
      </c>
      <c r="AB583" s="35" t="str">
        <f t="shared" si="169"/>
        <v>0.9-1.0</v>
      </c>
      <c r="AC583" s="36" t="str">
        <f t="shared" si="163"/>
        <v>3-4</v>
      </c>
      <c r="AD583" s="36" t="str">
        <f t="shared" si="164"/>
        <v>Dec</v>
      </c>
      <c r="AE583" s="35" t="str">
        <f t="shared" si="165"/>
        <v>305-315</v>
      </c>
      <c r="AF583" s="36" t="str">
        <f t="shared" si="166"/>
        <v>HWS-LTI</v>
      </c>
    </row>
    <row r="584" spans="5:32" x14ac:dyDescent="0.3">
      <c r="E584" s="12">
        <v>40908.131944444445</v>
      </c>
      <c r="F584" s="16">
        <v>9.34</v>
      </c>
      <c r="G584" s="16">
        <v>1309.7499465942358</v>
      </c>
      <c r="H584" s="29">
        <v>1.2032936187930503</v>
      </c>
      <c r="I584" s="26">
        <v>306.2</v>
      </c>
      <c r="J584" s="30">
        <v>3.961456102783726E-2</v>
      </c>
      <c r="K584" s="31">
        <v>0.86833607996962681</v>
      </c>
      <c r="L584" s="108">
        <f ca="1">REWS!R584</f>
        <v>9.2572109131505549</v>
      </c>
      <c r="M584" s="22">
        <f t="shared" si="153"/>
        <v>9.284504217977096</v>
      </c>
      <c r="N584" s="22">
        <f t="shared" ca="1" si="154"/>
        <v>9.2022070417398218</v>
      </c>
      <c r="O584" s="22">
        <f t="shared" si="155"/>
        <v>0.7930000323389137</v>
      </c>
      <c r="P584" s="81">
        <f t="shared" ca="1" si="156"/>
        <v>10</v>
      </c>
      <c r="Q584" s="22">
        <f t="shared" ca="1" si="157"/>
        <v>0.2052203756882906</v>
      </c>
      <c r="R584" s="3">
        <f ca="1">IF(N584&gt;'Power Curve'!$C$37,0,INDEX(Ci,$P584,1)*POWER(1-Q584,3)+INDEX(Ci,$P584,2)*3*Q584*POWER(1-Q584,2)+INDEX(Ci,$P584,3)*3*POWER(Q584,2)*(1-Q584)+INDEX(Ci,$P584,4)*POWER(Q584,3))</f>
        <v>1264.2772767884751</v>
      </c>
      <c r="S584" s="3">
        <f t="shared" si="158"/>
        <v>1309.7499465942358</v>
      </c>
      <c r="T584" s="3">
        <f t="shared" ca="1" si="159"/>
        <v>-45.472669805760688</v>
      </c>
      <c r="U584" s="3">
        <f t="shared" ca="1" si="167"/>
        <v>45.472669805760688</v>
      </c>
      <c r="W584" s="34">
        <f t="shared" si="160"/>
        <v>9</v>
      </c>
      <c r="X584" s="73" t="b">
        <f>COUNTIF('Power Curve'!$D$2:$D$31,W584)&gt;0</f>
        <v>1</v>
      </c>
      <c r="Y584" s="73" t="b">
        <f t="shared" si="161"/>
        <v>0</v>
      </c>
      <c r="Z584" s="73" t="b">
        <f t="shared" si="168"/>
        <v>1</v>
      </c>
      <c r="AA584" s="34" t="str">
        <f t="shared" si="162"/>
        <v>Outer</v>
      </c>
      <c r="AB584" s="35" t="str">
        <f t="shared" si="169"/>
        <v>0.7-0.8</v>
      </c>
      <c r="AC584" s="36" t="str">
        <f t="shared" si="163"/>
        <v>3-4</v>
      </c>
      <c r="AD584" s="36" t="str">
        <f t="shared" si="164"/>
        <v>Dec</v>
      </c>
      <c r="AE584" s="35" t="str">
        <f t="shared" si="165"/>
        <v>305-315</v>
      </c>
      <c r="AF584" s="36" t="str">
        <f t="shared" si="166"/>
        <v>HWS-LTI</v>
      </c>
    </row>
    <row r="585" spans="5:32" x14ac:dyDescent="0.3">
      <c r="E585" s="12">
        <v>40908.138888888891</v>
      </c>
      <c r="F585" s="16">
        <v>9.2200000000000006</v>
      </c>
      <c r="G585" s="16">
        <v>1272.5400314331105</v>
      </c>
      <c r="H585" s="29">
        <v>1.2037098564383195</v>
      </c>
      <c r="I585" s="26">
        <v>307.5</v>
      </c>
      <c r="J585" s="30">
        <v>4.5553145336225592E-2</v>
      </c>
      <c r="K585" s="31">
        <v>0.81186048578925341</v>
      </c>
      <c r="L585" s="108">
        <f ca="1">REWS!R585</f>
        <v>9.1838251176181256</v>
      </c>
      <c r="M585" s="22">
        <f t="shared" si="153"/>
        <v>9.1662739002706068</v>
      </c>
      <c r="N585" s="22">
        <f t="shared" ca="1" si="154"/>
        <v>9.1303098134785952</v>
      </c>
      <c r="O585" s="22">
        <f t="shared" si="155"/>
        <v>0.7747271556125217</v>
      </c>
      <c r="P585" s="81">
        <f t="shared" ca="1" si="156"/>
        <v>10</v>
      </c>
      <c r="Q585" s="22">
        <f t="shared" ca="1" si="157"/>
        <v>0.1287982811808969</v>
      </c>
      <c r="R585" s="3">
        <f ca="1">IF(N585&gt;'Power Curve'!$C$37,0,INDEX(Ci,$P585,1)*POWER(1-Q585,3)+INDEX(Ci,$P585,2)*3*Q585*POWER(1-Q585,2)+INDEX(Ci,$P585,3)*3*POWER(Q585,2)*(1-Q585)+INDEX(Ci,$P585,4)*POWER(Q585,3))</f>
        <v>1239.2025644449113</v>
      </c>
      <c r="S585" s="3">
        <f t="shared" si="158"/>
        <v>1272.5400314331105</v>
      </c>
      <c r="T585" s="3">
        <f t="shared" ca="1" si="159"/>
        <v>-33.337466988199139</v>
      </c>
      <c r="U585" s="3">
        <f t="shared" ca="1" si="167"/>
        <v>33.337466988199139</v>
      </c>
      <c r="W585" s="34">
        <f t="shared" si="160"/>
        <v>9</v>
      </c>
      <c r="X585" s="73" t="b">
        <f>COUNTIF('Power Curve'!$D$2:$D$31,W585)&gt;0</f>
        <v>1</v>
      </c>
      <c r="Y585" s="73" t="b">
        <f t="shared" si="161"/>
        <v>0</v>
      </c>
      <c r="Z585" s="73" t="b">
        <f t="shared" si="168"/>
        <v>1</v>
      </c>
      <c r="AA585" s="34" t="str">
        <f t="shared" si="162"/>
        <v>Outer</v>
      </c>
      <c r="AB585" s="35" t="str">
        <f t="shared" si="169"/>
        <v>0.7-0.8</v>
      </c>
      <c r="AC585" s="36" t="str">
        <f t="shared" si="163"/>
        <v>3-4</v>
      </c>
      <c r="AD585" s="36" t="str">
        <f t="shared" si="164"/>
        <v>Dec</v>
      </c>
      <c r="AE585" s="35" t="str">
        <f t="shared" si="165"/>
        <v>305-315</v>
      </c>
      <c r="AF585" s="36" t="str">
        <f t="shared" si="166"/>
        <v>HWS-LTI</v>
      </c>
    </row>
    <row r="586" spans="5:32" x14ac:dyDescent="0.3">
      <c r="E586" s="12">
        <v>40908.145833333336</v>
      </c>
      <c r="F586" s="16">
        <v>8.41</v>
      </c>
      <c r="G586" s="16">
        <v>1008.9900093078613</v>
      </c>
      <c r="H586" s="29">
        <v>1.2048932310742295</v>
      </c>
      <c r="I586" s="26">
        <v>305.5</v>
      </c>
      <c r="J586" s="30">
        <v>2.8537455410225919E-2</v>
      </c>
      <c r="K586" s="31">
        <v>0.76553861311717619</v>
      </c>
      <c r="L586" s="108">
        <f ca="1">REWS!R586</f>
        <v>8.4455693263209213</v>
      </c>
      <c r="M586" s="22">
        <f t="shared" si="153"/>
        <v>8.3637328897714749</v>
      </c>
      <c r="N586" s="22">
        <f t="shared" ca="1" si="154"/>
        <v>8.3991065335785269</v>
      </c>
      <c r="O586" s="22">
        <f t="shared" si="155"/>
        <v>0.65069185538495777</v>
      </c>
      <c r="P586" s="81">
        <f t="shared" ca="1" si="156"/>
        <v>9</v>
      </c>
      <c r="Q586" s="22">
        <f t="shared" ca="1" si="157"/>
        <v>0.39024451042967362</v>
      </c>
      <c r="R586" s="3">
        <f ca="1">IF(N586&gt;'Power Curve'!$C$37,0,INDEX(Ci,$P586,1)*POWER(1-Q586,3)+INDEX(Ci,$P586,2)*3*Q586*POWER(1-Q586,2)+INDEX(Ci,$P586,3)*3*POWER(Q586,2)*(1-Q586)+INDEX(Ci,$P586,4)*POWER(Q586,3))</f>
        <v>1000.9029798107318</v>
      </c>
      <c r="S586" s="3">
        <f t="shared" si="158"/>
        <v>1008.9900093078613</v>
      </c>
      <c r="T586" s="3">
        <f t="shared" ca="1" si="159"/>
        <v>-8.0870294971294925</v>
      </c>
      <c r="U586" s="3">
        <f t="shared" ca="1" si="167"/>
        <v>8.0870294971294925</v>
      </c>
      <c r="W586" s="34">
        <f t="shared" si="160"/>
        <v>8</v>
      </c>
      <c r="X586" s="73" t="b">
        <f>COUNTIF('Power Curve'!$D$2:$D$31,W586)&gt;0</f>
        <v>1</v>
      </c>
      <c r="Y586" s="73" t="b">
        <f t="shared" si="161"/>
        <v>0</v>
      </c>
      <c r="Z586" s="73" t="b">
        <f t="shared" si="168"/>
        <v>1</v>
      </c>
      <c r="AA586" s="34" t="str">
        <f t="shared" si="162"/>
        <v>Outer</v>
      </c>
      <c r="AB586" s="35" t="str">
        <f t="shared" si="169"/>
        <v>0.6-0.7</v>
      </c>
      <c r="AC586" s="36" t="str">
        <f t="shared" si="163"/>
        <v>3-4</v>
      </c>
      <c r="AD586" s="36" t="str">
        <f t="shared" si="164"/>
        <v>Dec</v>
      </c>
      <c r="AE586" s="35" t="str">
        <f t="shared" si="165"/>
        <v>305-315</v>
      </c>
      <c r="AF586" s="36" t="str">
        <f t="shared" si="166"/>
        <v>HWS-LTI</v>
      </c>
    </row>
    <row r="587" spans="5:32" x14ac:dyDescent="0.3">
      <c r="E587" s="12">
        <v>40908.152777777781</v>
      </c>
      <c r="F587" s="16">
        <v>9.07</v>
      </c>
      <c r="G587" s="16">
        <v>1248.969963073728</v>
      </c>
      <c r="H587" s="29">
        <v>1.2049280948300281</v>
      </c>
      <c r="I587" s="26">
        <v>303</v>
      </c>
      <c r="J587" s="30">
        <v>5.4024255788313116E-2</v>
      </c>
      <c r="K587" s="31">
        <v>0.75562661564654865</v>
      </c>
      <c r="L587" s="108">
        <f ca="1">REWS!R587</f>
        <v>9.068276904199335</v>
      </c>
      <c r="M587" s="22">
        <f t="shared" si="153"/>
        <v>9.0201889378536517</v>
      </c>
      <c r="N587" s="22">
        <f t="shared" ca="1" si="154"/>
        <v>9.0184753050333626</v>
      </c>
      <c r="O587" s="22">
        <f t="shared" si="155"/>
        <v>0.75214925375445962</v>
      </c>
      <c r="P587" s="81">
        <f t="shared" ca="1" si="156"/>
        <v>10</v>
      </c>
      <c r="Q587" s="22">
        <f t="shared" ca="1" si="157"/>
        <v>9.9254458813672983E-3</v>
      </c>
      <c r="R587" s="3">
        <f ca="1">IF(N587&gt;'Power Curve'!$C$37,0,INDEX(Ci,$P587,1)*POWER(1-Q587,3)+INDEX(Ci,$P587,2)*3*Q587*POWER(1-Q587,2)+INDEX(Ci,$P587,3)*3*POWER(Q587,2)*(1-Q587)+INDEX(Ci,$P587,4)*POWER(Q587,3))</f>
        <v>1201.378485095961</v>
      </c>
      <c r="S587" s="3">
        <f t="shared" si="158"/>
        <v>1248.969963073728</v>
      </c>
      <c r="T587" s="3">
        <f t="shared" ca="1" si="159"/>
        <v>-47.591477977766999</v>
      </c>
      <c r="U587" s="3">
        <f t="shared" ca="1" si="167"/>
        <v>47.591477977766999</v>
      </c>
      <c r="W587" s="34">
        <f t="shared" si="160"/>
        <v>9</v>
      </c>
      <c r="X587" s="73" t="b">
        <f>COUNTIF('Power Curve'!$D$2:$D$31,W587)&gt;0</f>
        <v>1</v>
      </c>
      <c r="Y587" s="73" t="b">
        <f t="shared" si="161"/>
        <v>0</v>
      </c>
      <c r="Z587" s="73" t="b">
        <f t="shared" si="168"/>
        <v>1</v>
      </c>
      <c r="AA587" s="34" t="str">
        <f t="shared" si="162"/>
        <v>Outer</v>
      </c>
      <c r="AB587" s="35" t="str">
        <f t="shared" si="169"/>
        <v>0.7-0.8</v>
      </c>
      <c r="AC587" s="36" t="str">
        <f t="shared" si="163"/>
        <v>3-4</v>
      </c>
      <c r="AD587" s="36" t="str">
        <f t="shared" si="164"/>
        <v>Dec</v>
      </c>
      <c r="AE587" s="35" t="str">
        <f t="shared" si="165"/>
        <v>295-305</v>
      </c>
      <c r="AF587" s="36" t="str">
        <f t="shared" si="166"/>
        <v>HWS-LTI</v>
      </c>
    </row>
    <row r="588" spans="5:32" x14ac:dyDescent="0.3">
      <c r="E588" s="12">
        <v>40908.159722222219</v>
      </c>
      <c r="F588" s="16">
        <v>9.7200000000000006</v>
      </c>
      <c r="G588" s="16">
        <v>1497.239944458008</v>
      </c>
      <c r="H588" s="29">
        <v>1.2048377704713107</v>
      </c>
      <c r="I588" s="26">
        <v>303.60000000000002</v>
      </c>
      <c r="J588" s="30">
        <v>3.6008230452674893E-2</v>
      </c>
      <c r="K588" s="31">
        <v>0.79066019627226336</v>
      </c>
      <c r="L588" s="108">
        <f ca="1">REWS!R588</f>
        <v>9.674602432089717</v>
      </c>
      <c r="M588" s="22">
        <f t="shared" si="153"/>
        <v>9.6663776860833384</v>
      </c>
      <c r="N588" s="22">
        <f t="shared" ca="1" si="154"/>
        <v>9.6212305628888508</v>
      </c>
      <c r="O588" s="22">
        <f t="shared" si="155"/>
        <v>0.85201980783429954</v>
      </c>
      <c r="P588" s="81">
        <f t="shared" ca="1" si="156"/>
        <v>10</v>
      </c>
      <c r="Q588" s="22">
        <f t="shared" ca="1" si="157"/>
        <v>0.65061522481547751</v>
      </c>
      <c r="R588" s="3">
        <f ca="1">IF(N588&gt;'Power Curve'!$C$37,0,INDEX(Ci,$P588,1)*POWER(1-Q588,3)+INDEX(Ci,$P588,2)*3*Q588*POWER(1-Q588,2)+INDEX(Ci,$P588,3)*3*POWER(Q588,2)*(1-Q588)+INDEX(Ci,$P588,4)*POWER(Q588,3))</f>
        <v>1413.2539907860653</v>
      </c>
      <c r="S588" s="3">
        <f t="shared" si="158"/>
        <v>1497.239944458008</v>
      </c>
      <c r="T588" s="3">
        <f t="shared" ca="1" si="159"/>
        <v>-83.985953671942752</v>
      </c>
      <c r="U588" s="3">
        <f t="shared" ca="1" si="167"/>
        <v>83.985953671942752</v>
      </c>
      <c r="W588" s="34">
        <f t="shared" si="160"/>
        <v>10</v>
      </c>
      <c r="X588" s="73" t="b">
        <f>COUNTIF('Power Curve'!$D$2:$D$31,W588)&gt;0</f>
        <v>1</v>
      </c>
      <c r="Y588" s="73" t="b">
        <f t="shared" si="161"/>
        <v>0</v>
      </c>
      <c r="Z588" s="73" t="b">
        <f t="shared" si="168"/>
        <v>1</v>
      </c>
      <c r="AA588" s="34" t="str">
        <f t="shared" si="162"/>
        <v>Outer</v>
      </c>
      <c r="AB588" s="35" t="str">
        <f t="shared" si="169"/>
        <v>0.8-0.9</v>
      </c>
      <c r="AC588" s="36" t="str">
        <f t="shared" si="163"/>
        <v>3-4</v>
      </c>
      <c r="AD588" s="36" t="str">
        <f t="shared" si="164"/>
        <v>Dec</v>
      </c>
      <c r="AE588" s="35" t="str">
        <f t="shared" si="165"/>
        <v>295-305</v>
      </c>
      <c r="AF588" s="36" t="str">
        <f t="shared" si="166"/>
        <v>HWS-LTI</v>
      </c>
    </row>
    <row r="589" spans="5:32" x14ac:dyDescent="0.3">
      <c r="E589" s="12">
        <v>40908.166666666664</v>
      </c>
      <c r="F589" s="16">
        <v>9.23</v>
      </c>
      <c r="G589" s="16">
        <v>1272.7599792480494</v>
      </c>
      <c r="H589" s="29">
        <v>1.2059325944846064</v>
      </c>
      <c r="I589" s="26">
        <v>302.10000000000002</v>
      </c>
      <c r="J589" s="30">
        <v>3.3586132177681471E-2</v>
      </c>
      <c r="K589" s="31">
        <v>0.77557480695057857</v>
      </c>
      <c r="L589" s="108">
        <f ca="1">REWS!R589</f>
        <v>9.1577816997708279</v>
      </c>
      <c r="M589" s="22">
        <f t="shared" si="153"/>
        <v>9.1818603397988614</v>
      </c>
      <c r="N589" s="22">
        <f t="shared" ca="1" si="154"/>
        <v>9.1100186987715688</v>
      </c>
      <c r="O589" s="22">
        <f t="shared" si="155"/>
        <v>0.7771360900857438</v>
      </c>
      <c r="P589" s="81">
        <f t="shared" ca="1" si="156"/>
        <v>10</v>
      </c>
      <c r="Q589" s="22">
        <f t="shared" ca="1" si="157"/>
        <v>0.10723014116628377</v>
      </c>
      <c r="R589" s="3">
        <f ca="1">IF(N589&gt;'Power Curve'!$C$37,0,INDEX(Ci,$P589,1)*POWER(1-Q589,3)+INDEX(Ci,$P589,2)*3*Q589*POWER(1-Q589,2)+INDEX(Ci,$P589,3)*3*POWER(Q589,2)*(1-Q589)+INDEX(Ci,$P589,4)*POWER(Q589,3))</f>
        <v>1232.2208402768074</v>
      </c>
      <c r="S589" s="3">
        <f t="shared" si="158"/>
        <v>1272.7599792480494</v>
      </c>
      <c r="T589" s="3">
        <f t="shared" ca="1" si="159"/>
        <v>-40.539138971241982</v>
      </c>
      <c r="U589" s="3">
        <f t="shared" ca="1" si="167"/>
        <v>40.539138971241982</v>
      </c>
      <c r="W589" s="34">
        <f t="shared" si="160"/>
        <v>9</v>
      </c>
      <c r="X589" s="73" t="b">
        <f>COUNTIF('Power Curve'!$D$2:$D$31,W589)&gt;0</f>
        <v>1</v>
      </c>
      <c r="Y589" s="73" t="b">
        <f t="shared" si="161"/>
        <v>0</v>
      </c>
      <c r="Z589" s="73" t="b">
        <f t="shared" si="168"/>
        <v>1</v>
      </c>
      <c r="AA589" s="34" t="str">
        <f t="shared" si="162"/>
        <v>Outer</v>
      </c>
      <c r="AB589" s="35" t="str">
        <f t="shared" si="169"/>
        <v>0.7-0.8</v>
      </c>
      <c r="AC589" s="36" t="str">
        <f t="shared" si="163"/>
        <v>4-5</v>
      </c>
      <c r="AD589" s="36" t="str">
        <f t="shared" si="164"/>
        <v>Dec</v>
      </c>
      <c r="AE589" s="35" t="str">
        <f t="shared" si="165"/>
        <v>295-305</v>
      </c>
      <c r="AF589" s="36" t="str">
        <f t="shared" si="166"/>
        <v>HWS-LTI</v>
      </c>
    </row>
    <row r="590" spans="5:32" x14ac:dyDescent="0.3">
      <c r="E590" s="12">
        <v>40908.173611111109</v>
      </c>
      <c r="F590" s="16">
        <v>9.18</v>
      </c>
      <c r="G590" s="16">
        <v>1236.469963073728</v>
      </c>
      <c r="H590" s="29">
        <v>1.2060582941455955</v>
      </c>
      <c r="I590" s="26">
        <v>301.3</v>
      </c>
      <c r="J590" s="30">
        <v>4.2483660130718956E-2</v>
      </c>
      <c r="K590" s="31">
        <v>0.78294366054590336</v>
      </c>
      <c r="L590" s="108">
        <f ca="1">REWS!R590</f>
        <v>9.1428039584998277</v>
      </c>
      <c r="M590" s="22">
        <f t="shared" si="153"/>
        <v>9.1324384007227088</v>
      </c>
      <c r="N590" s="22">
        <f t="shared" ca="1" si="154"/>
        <v>9.095435071991659</v>
      </c>
      <c r="O590" s="22">
        <f t="shared" si="155"/>
        <v>0.76949777008596409</v>
      </c>
      <c r="P590" s="81">
        <f t="shared" ca="1" si="156"/>
        <v>10</v>
      </c>
      <c r="Q590" s="22">
        <f t="shared" ca="1" si="157"/>
        <v>9.1728690957585471E-2</v>
      </c>
      <c r="R590" s="3">
        <f ca="1">IF(N590&gt;'Power Curve'!$C$37,0,INDEX(Ci,$P590,1)*POWER(1-Q590,3)+INDEX(Ci,$P590,2)*3*Q590*POWER(1-Q590,2)+INDEX(Ci,$P590,3)*3*POWER(Q590,2)*(1-Q590)+INDEX(Ci,$P590,4)*POWER(Q590,3))</f>
        <v>1227.2326812731594</v>
      </c>
      <c r="S590" s="3">
        <f t="shared" si="158"/>
        <v>1236.469963073728</v>
      </c>
      <c r="T590" s="3">
        <f t="shared" ca="1" si="159"/>
        <v>-9.2372818005685531</v>
      </c>
      <c r="U590" s="3">
        <f t="shared" ca="1" si="167"/>
        <v>9.2372818005685531</v>
      </c>
      <c r="W590" s="34">
        <f t="shared" si="160"/>
        <v>9</v>
      </c>
      <c r="X590" s="73" t="b">
        <f>COUNTIF('Power Curve'!$D$2:$D$31,W590)&gt;0</f>
        <v>1</v>
      </c>
      <c r="Y590" s="73" t="b">
        <f t="shared" si="161"/>
        <v>0</v>
      </c>
      <c r="Z590" s="73" t="b">
        <f t="shared" si="168"/>
        <v>1</v>
      </c>
      <c r="AA590" s="34" t="str">
        <f t="shared" si="162"/>
        <v>Outer</v>
      </c>
      <c r="AB590" s="35" t="str">
        <f t="shared" si="169"/>
        <v>0.7-0.8</v>
      </c>
      <c r="AC590" s="36" t="str">
        <f t="shared" si="163"/>
        <v>4-5</v>
      </c>
      <c r="AD590" s="36" t="str">
        <f t="shared" si="164"/>
        <v>Dec</v>
      </c>
      <c r="AE590" s="35" t="str">
        <f t="shared" si="165"/>
        <v>295-305</v>
      </c>
      <c r="AF590" s="36" t="str">
        <f t="shared" si="166"/>
        <v>HWS-LTI</v>
      </c>
    </row>
    <row r="591" spans="5:32" x14ac:dyDescent="0.3">
      <c r="E591" s="12">
        <v>40908.180555555555</v>
      </c>
      <c r="F591" s="16">
        <v>8.73</v>
      </c>
      <c r="G591" s="16">
        <v>1081.3800086975148</v>
      </c>
      <c r="H591" s="29">
        <v>1.2066566873692934</v>
      </c>
      <c r="I591" s="26">
        <v>300.7</v>
      </c>
      <c r="J591" s="30">
        <v>7.6746849942726236E-2</v>
      </c>
      <c r="K591" s="31">
        <v>0.78696279708080763</v>
      </c>
      <c r="L591" s="108">
        <f ca="1">REWS!R591</f>
        <v>8.7266132947156514</v>
      </c>
      <c r="M591" s="22">
        <f t="shared" si="153"/>
        <v>8.6862059481366902</v>
      </c>
      <c r="N591" s="22">
        <f t="shared" ca="1" si="154"/>
        <v>8.682836232262062</v>
      </c>
      <c r="O591" s="22">
        <f t="shared" si="155"/>
        <v>0.70053110607291191</v>
      </c>
      <c r="P591" s="81">
        <f t="shared" ca="1" si="156"/>
        <v>9</v>
      </c>
      <c r="Q591" s="22">
        <f t="shared" ca="1" si="157"/>
        <v>0.67384606725184271</v>
      </c>
      <c r="R591" s="3">
        <f ca="1">IF(N591&gt;'Power Curve'!$C$37,0,INDEX(Ci,$P591,1)*POWER(1-Q591,3)+INDEX(Ci,$P591,2)*3*Q591*POWER(1-Q591,2)+INDEX(Ci,$P591,3)*3*POWER(Q591,2)*(1-Q591)+INDEX(Ci,$P591,4)*POWER(Q591,3))</f>
        <v>1091.7014084469811</v>
      </c>
      <c r="S591" s="3">
        <f t="shared" si="158"/>
        <v>1081.3800086975148</v>
      </c>
      <c r="T591" s="3">
        <f t="shared" ca="1" si="159"/>
        <v>10.321399749466309</v>
      </c>
      <c r="U591" s="3">
        <f t="shared" ca="1" si="167"/>
        <v>10.321399749466309</v>
      </c>
      <c r="W591" s="34">
        <f t="shared" si="160"/>
        <v>9</v>
      </c>
      <c r="X591" s="73" t="b">
        <f>COUNTIF('Power Curve'!$D$2:$D$31,W591)&gt;0</f>
        <v>1</v>
      </c>
      <c r="Y591" s="73" t="b">
        <f t="shared" si="161"/>
        <v>0</v>
      </c>
      <c r="Z591" s="73" t="b">
        <f t="shared" si="168"/>
        <v>1</v>
      </c>
      <c r="AA591" s="34" t="str">
        <f t="shared" si="162"/>
        <v>Outer</v>
      </c>
      <c r="AB591" s="35" t="str">
        <f t="shared" si="169"/>
        <v>0.7-0.8</v>
      </c>
      <c r="AC591" s="36" t="str">
        <f t="shared" si="163"/>
        <v>4-5</v>
      </c>
      <c r="AD591" s="36" t="str">
        <f t="shared" si="164"/>
        <v>Dec</v>
      </c>
      <c r="AE591" s="35" t="str">
        <f t="shared" si="165"/>
        <v>295-305</v>
      </c>
      <c r="AF591" s="36" t="str">
        <f t="shared" si="166"/>
        <v>HWS-LTI</v>
      </c>
    </row>
    <row r="592" spans="5:32" x14ac:dyDescent="0.3">
      <c r="E592" s="12">
        <v>40908.1875</v>
      </c>
      <c r="F592" s="16">
        <v>8.42</v>
      </c>
      <c r="G592" s="16">
        <v>913.12000942230225</v>
      </c>
      <c r="H592" s="29">
        <v>1.2069737525917112</v>
      </c>
      <c r="I592" s="26">
        <v>301.10000000000002</v>
      </c>
      <c r="J592" s="30">
        <v>6.413301662707839E-2</v>
      </c>
      <c r="K592" s="31">
        <v>0.76386308581092088</v>
      </c>
      <c r="L592" s="108">
        <f ca="1">REWS!R592</f>
        <v>8.3797164833874014</v>
      </c>
      <c r="M592" s="22">
        <f t="shared" si="153"/>
        <v>8.3784947887991574</v>
      </c>
      <c r="N592" s="22">
        <f t="shared" ca="1" si="154"/>
        <v>8.3384098441420118</v>
      </c>
      <c r="O592" s="22">
        <f t="shared" si="155"/>
        <v>0.65297335446584437</v>
      </c>
      <c r="P592" s="81">
        <f t="shared" ca="1" si="156"/>
        <v>9</v>
      </c>
      <c r="Q592" s="22">
        <f t="shared" ca="1" si="157"/>
        <v>0.32957523365668739</v>
      </c>
      <c r="R592" s="3">
        <f ca="1">IF(N592&gt;'Power Curve'!$C$37,0,INDEX(Ci,$P592,1)*POWER(1-Q592,3)+INDEX(Ci,$P592,2)*3*Q592*POWER(1-Q592,2)+INDEX(Ci,$P592,3)*3*POWER(Q592,2)*(1-Q592)+INDEX(Ci,$P592,4)*POWER(Q592,3))</f>
        <v>981.80899568790232</v>
      </c>
      <c r="S592" s="3">
        <f t="shared" si="158"/>
        <v>913.12000942230225</v>
      </c>
      <c r="T592" s="3">
        <f t="shared" ca="1" si="159"/>
        <v>68.688986265600079</v>
      </c>
      <c r="U592" s="3">
        <f t="shared" ca="1" si="167"/>
        <v>68.688986265600079</v>
      </c>
      <c r="W592" s="34">
        <f t="shared" si="160"/>
        <v>8</v>
      </c>
      <c r="X592" s="73" t="b">
        <f>COUNTIF('Power Curve'!$D$2:$D$31,W592)&gt;0</f>
        <v>1</v>
      </c>
      <c r="Y592" s="73" t="b">
        <f t="shared" si="161"/>
        <v>0</v>
      </c>
      <c r="Z592" s="73" t="b">
        <f t="shared" si="168"/>
        <v>1</v>
      </c>
      <c r="AA592" s="34" t="str">
        <f t="shared" si="162"/>
        <v>Outer</v>
      </c>
      <c r="AB592" s="35" t="str">
        <f t="shared" si="169"/>
        <v>0.6-0.7</v>
      </c>
      <c r="AC592" s="36" t="str">
        <f t="shared" si="163"/>
        <v>4-5</v>
      </c>
      <c r="AD592" s="36" t="str">
        <f t="shared" si="164"/>
        <v>Dec</v>
      </c>
      <c r="AE592" s="35" t="str">
        <f t="shared" si="165"/>
        <v>295-305</v>
      </c>
      <c r="AF592" s="36" t="str">
        <f t="shared" si="166"/>
        <v>HWS-LTI</v>
      </c>
    </row>
    <row r="593" spans="5:32" x14ac:dyDescent="0.3">
      <c r="E593" s="12">
        <v>40908.194444444445</v>
      </c>
      <c r="F593" s="16">
        <v>8.66</v>
      </c>
      <c r="G593" s="16">
        <v>1141.1299667358373</v>
      </c>
      <c r="H593" s="29">
        <v>1.2069284464328964</v>
      </c>
      <c r="I593" s="26">
        <v>302.39999999999998</v>
      </c>
      <c r="J593" s="30">
        <v>6.9284064665127015E-2</v>
      </c>
      <c r="K593" s="31">
        <v>0.84123613443456746</v>
      </c>
      <c r="L593" s="108">
        <f ca="1">REWS!R593</f>
        <v>8.6610161374384873</v>
      </c>
      <c r="M593" s="22">
        <f t="shared" si="153"/>
        <v>8.6172039184085811</v>
      </c>
      <c r="N593" s="22">
        <f t="shared" ca="1" si="154"/>
        <v>8.6182150342880934</v>
      </c>
      <c r="O593" s="22">
        <f t="shared" si="155"/>
        <v>0.68986661994488918</v>
      </c>
      <c r="P593" s="81">
        <f t="shared" ca="1" si="156"/>
        <v>9</v>
      </c>
      <c r="Q593" s="22">
        <f t="shared" ca="1" si="157"/>
        <v>0.60925405438126834</v>
      </c>
      <c r="R593" s="3">
        <f ca="1">IF(N593&gt;'Power Curve'!$C$37,0,INDEX(Ci,$P593,1)*POWER(1-Q593,3)+INDEX(Ci,$P593,2)*3*Q593*POWER(1-Q593,2)+INDEX(Ci,$P593,3)*3*POWER(Q593,2)*(1-Q593)+INDEX(Ci,$P593,4)*POWER(Q593,3))</f>
        <v>1070.826617319454</v>
      </c>
      <c r="S593" s="3">
        <f t="shared" si="158"/>
        <v>1141.1299667358373</v>
      </c>
      <c r="T593" s="3">
        <f t="shared" ca="1" si="159"/>
        <v>-70.303349416383298</v>
      </c>
      <c r="U593" s="3">
        <f t="shared" ca="1" si="167"/>
        <v>70.303349416383298</v>
      </c>
      <c r="W593" s="34">
        <f t="shared" si="160"/>
        <v>9</v>
      </c>
      <c r="X593" s="73" t="b">
        <f>COUNTIF('Power Curve'!$D$2:$D$31,W593)&gt;0</f>
        <v>1</v>
      </c>
      <c r="Y593" s="73" t="b">
        <f t="shared" si="161"/>
        <v>0</v>
      </c>
      <c r="Z593" s="73" t="b">
        <f t="shared" si="168"/>
        <v>1</v>
      </c>
      <c r="AA593" s="34" t="str">
        <f t="shared" si="162"/>
        <v>Outer</v>
      </c>
      <c r="AB593" s="35" t="str">
        <f t="shared" si="169"/>
        <v>0.6-0.7</v>
      </c>
      <c r="AC593" s="36" t="str">
        <f t="shared" si="163"/>
        <v>4-5</v>
      </c>
      <c r="AD593" s="36" t="str">
        <f t="shared" si="164"/>
        <v>Dec</v>
      </c>
      <c r="AE593" s="35" t="str">
        <f t="shared" si="165"/>
        <v>295-305</v>
      </c>
      <c r="AF593" s="36" t="str">
        <f t="shared" si="166"/>
        <v>HWS-LTI</v>
      </c>
    </row>
    <row r="594" spans="5:32" x14ac:dyDescent="0.3">
      <c r="E594" s="12">
        <v>40908.201388888891</v>
      </c>
      <c r="F594" s="16">
        <v>8.7899999999999991</v>
      </c>
      <c r="G594" s="16">
        <v>1204.7900009155273</v>
      </c>
      <c r="H594" s="29">
        <v>1.2067019731272237</v>
      </c>
      <c r="I594" s="26">
        <v>303.8</v>
      </c>
      <c r="J594" s="30">
        <v>5.4607508532423209E-2</v>
      </c>
      <c r="K594" s="31">
        <v>0.87005301356047005</v>
      </c>
      <c r="L594" s="108">
        <f ca="1">REWS!R594</f>
        <v>8.7808697929629957</v>
      </c>
      <c r="M594" s="22">
        <f t="shared" si="153"/>
        <v>8.7460143678286482</v>
      </c>
      <c r="N594" s="22">
        <f t="shared" ca="1" si="154"/>
        <v>8.7369298488381038</v>
      </c>
      <c r="O594" s="22">
        <f t="shared" si="155"/>
        <v>0.70977469013351258</v>
      </c>
      <c r="P594" s="81">
        <f t="shared" ca="1" si="156"/>
        <v>9</v>
      </c>
      <c r="Q594" s="22">
        <f t="shared" ca="1" si="157"/>
        <v>0.72791525333383233</v>
      </c>
      <c r="R594" s="3">
        <f ca="1">IF(N594&gt;'Power Curve'!$C$37,0,INDEX(Ci,$P594,1)*POWER(1-Q594,3)+INDEX(Ci,$P594,2)*3*Q594*POWER(1-Q594,2)+INDEX(Ci,$P594,3)*3*POWER(Q594,2)*(1-Q594)+INDEX(Ci,$P594,4)*POWER(Q594,3))</f>
        <v>1109.2481554537428</v>
      </c>
      <c r="S594" s="3">
        <f t="shared" si="158"/>
        <v>1204.7900009155273</v>
      </c>
      <c r="T594" s="3">
        <f t="shared" ca="1" si="159"/>
        <v>-95.541845461784533</v>
      </c>
      <c r="U594" s="3">
        <f t="shared" ca="1" si="167"/>
        <v>95.541845461784533</v>
      </c>
      <c r="W594" s="34">
        <f t="shared" si="160"/>
        <v>9</v>
      </c>
      <c r="X594" s="73" t="b">
        <f>COUNTIF('Power Curve'!$D$2:$D$31,W594)&gt;0</f>
        <v>1</v>
      </c>
      <c r="Y594" s="73" t="b">
        <f t="shared" si="161"/>
        <v>0</v>
      </c>
      <c r="Z594" s="73" t="b">
        <f t="shared" si="168"/>
        <v>1</v>
      </c>
      <c r="AA594" s="34" t="str">
        <f t="shared" si="162"/>
        <v>Outer</v>
      </c>
      <c r="AB594" s="35" t="str">
        <f t="shared" si="169"/>
        <v>0.7-0.8</v>
      </c>
      <c r="AC594" s="36" t="str">
        <f t="shared" si="163"/>
        <v>4-5</v>
      </c>
      <c r="AD594" s="36" t="str">
        <f t="shared" si="164"/>
        <v>Dec</v>
      </c>
      <c r="AE594" s="35" t="str">
        <f t="shared" si="165"/>
        <v>295-305</v>
      </c>
      <c r="AF594" s="36" t="str">
        <f t="shared" si="166"/>
        <v>HWS-LTI</v>
      </c>
    </row>
    <row r="595" spans="5:32" x14ac:dyDescent="0.3">
      <c r="E595" s="12">
        <v>40908.208333333336</v>
      </c>
      <c r="F595" s="16">
        <v>8.5</v>
      </c>
      <c r="G595" s="16">
        <v>1121.8699760437037</v>
      </c>
      <c r="H595" s="29">
        <v>1.2064755826398637</v>
      </c>
      <c r="I595" s="26">
        <v>304.5</v>
      </c>
      <c r="J595" s="30">
        <v>6.1176470588235297E-2</v>
      </c>
      <c r="K595" s="31">
        <v>0.93842715074803595</v>
      </c>
      <c r="L595" s="108">
        <f ca="1">REWS!R595</f>
        <v>8.5254865200819285</v>
      </c>
      <c r="M595" s="22">
        <f t="shared" si="153"/>
        <v>8.4569366059830973</v>
      </c>
      <c r="N595" s="22">
        <f t="shared" ca="1" si="154"/>
        <v>8.4822940041760369</v>
      </c>
      <c r="O595" s="22">
        <f t="shared" si="155"/>
        <v>0.66509679017507306</v>
      </c>
      <c r="P595" s="81">
        <f t="shared" ca="1" si="156"/>
        <v>9</v>
      </c>
      <c r="Q595" s="22">
        <f t="shared" ca="1" si="157"/>
        <v>0.47339441077149952</v>
      </c>
      <c r="R595" s="3">
        <f ca="1">IF(N595&gt;'Power Curve'!$C$37,0,INDEX(Ci,$P595,1)*POWER(1-Q595,3)+INDEX(Ci,$P595,2)*3*Q595*POWER(1-Q595,2)+INDEX(Ci,$P595,3)*3*POWER(Q595,2)*(1-Q595)+INDEX(Ci,$P595,4)*POWER(Q595,3))</f>
        <v>1027.2784103136166</v>
      </c>
      <c r="S595" s="3">
        <f t="shared" si="158"/>
        <v>1121.8699760437037</v>
      </c>
      <c r="T595" s="3">
        <f t="shared" ca="1" si="159"/>
        <v>-94.591565730087041</v>
      </c>
      <c r="U595" s="3">
        <f t="shared" ca="1" si="167"/>
        <v>94.591565730087041</v>
      </c>
      <c r="W595" s="34">
        <f t="shared" si="160"/>
        <v>8</v>
      </c>
      <c r="X595" s="73" t="b">
        <f>COUNTIF('Power Curve'!$D$2:$D$31,W595)&gt;0</f>
        <v>1</v>
      </c>
      <c r="Y595" s="73" t="b">
        <f t="shared" si="161"/>
        <v>0</v>
      </c>
      <c r="Z595" s="73" t="b">
        <f t="shared" si="168"/>
        <v>1</v>
      </c>
      <c r="AA595" s="34" t="str">
        <f t="shared" si="162"/>
        <v>Outer</v>
      </c>
      <c r="AB595" s="35" t="str">
        <f t="shared" si="169"/>
        <v>0.6-0.7</v>
      </c>
      <c r="AC595" s="36" t="str">
        <f t="shared" si="163"/>
        <v>5-6</v>
      </c>
      <c r="AD595" s="36" t="str">
        <f t="shared" si="164"/>
        <v>Dec</v>
      </c>
      <c r="AE595" s="35" t="str">
        <f t="shared" si="165"/>
        <v>295-305</v>
      </c>
      <c r="AF595" s="36" t="str">
        <f t="shared" si="166"/>
        <v>HWS-LTI</v>
      </c>
    </row>
    <row r="596" spans="5:32" x14ac:dyDescent="0.3">
      <c r="E596" s="12">
        <v>40908.215277777781</v>
      </c>
      <c r="F596" s="16">
        <v>7.42</v>
      </c>
      <c r="G596" s="16">
        <v>793.01001930236816</v>
      </c>
      <c r="H596" s="29">
        <v>1.2067570848053366</v>
      </c>
      <c r="I596" s="26">
        <v>304</v>
      </c>
      <c r="J596" s="30">
        <v>9.9730458221024262E-2</v>
      </c>
      <c r="K596" s="31">
        <v>0.87096252269778529</v>
      </c>
      <c r="L596" s="108">
        <f ca="1">REWS!R596</f>
        <v>7.4694061943432803</v>
      </c>
      <c r="M596" s="22">
        <f t="shared" si="153"/>
        <v>7.3829823148605174</v>
      </c>
      <c r="N596" s="22">
        <f t="shared" ca="1" si="154"/>
        <v>7.43214202632696</v>
      </c>
      <c r="O596" s="22">
        <f t="shared" si="155"/>
        <v>0.49911369250480897</v>
      </c>
      <c r="P596" s="81">
        <f t="shared" ca="1" si="156"/>
        <v>8</v>
      </c>
      <c r="Q596" s="22">
        <f t="shared" ca="1" si="157"/>
        <v>0.41971965657449034</v>
      </c>
      <c r="R596" s="3">
        <f ca="1">IF(N596&gt;'Power Curve'!$C$37,0,INDEX(Ci,$P596,1)*POWER(1-Q596,3)+INDEX(Ci,$P596,2)*3*Q596*POWER(1-Q596,2)+INDEX(Ci,$P596,3)*3*POWER(Q596,2)*(1-Q596)+INDEX(Ci,$P596,4)*POWER(Q596,3))</f>
        <v>712.72566107634066</v>
      </c>
      <c r="S596" s="3">
        <f t="shared" si="158"/>
        <v>793.01001930236816</v>
      </c>
      <c r="T596" s="3">
        <f t="shared" ca="1" si="159"/>
        <v>-80.284358226027507</v>
      </c>
      <c r="U596" s="3">
        <f t="shared" ca="1" si="167"/>
        <v>80.284358226027507</v>
      </c>
      <c r="W596" s="34">
        <f t="shared" si="160"/>
        <v>7</v>
      </c>
      <c r="X596" s="73" t="b">
        <f>COUNTIF('Power Curve'!$D$2:$D$31,W596)&gt;0</f>
        <v>1</v>
      </c>
      <c r="Y596" s="73" t="b">
        <f t="shared" si="161"/>
        <v>0</v>
      </c>
      <c r="Z596" s="73" t="b">
        <f t="shared" si="168"/>
        <v>1</v>
      </c>
      <c r="AA596" s="34" t="str">
        <f t="shared" si="162"/>
        <v>Outer</v>
      </c>
      <c r="AB596" s="35" t="str">
        <f t="shared" si="169"/>
        <v>0.4-0.5</v>
      </c>
      <c r="AC596" s="36" t="str">
        <f t="shared" si="163"/>
        <v>5-6</v>
      </c>
      <c r="AD596" s="36" t="str">
        <f t="shared" si="164"/>
        <v>Dec</v>
      </c>
      <c r="AE596" s="35" t="str">
        <f t="shared" si="165"/>
        <v>295-305</v>
      </c>
      <c r="AF596" s="36" t="str">
        <f t="shared" si="166"/>
        <v>LWS-LTI</v>
      </c>
    </row>
    <row r="597" spans="5:32" x14ac:dyDescent="0.3">
      <c r="E597" s="12">
        <v>40908.222222222219</v>
      </c>
      <c r="F597" s="16">
        <v>6.19</v>
      </c>
      <c r="G597" s="16">
        <v>520.41001892089821</v>
      </c>
      <c r="H597" s="29">
        <v>1.2073556578363933</v>
      </c>
      <c r="I597" s="26">
        <v>302.5</v>
      </c>
      <c r="J597" s="30">
        <v>0.19547657512116315</v>
      </c>
      <c r="K597" s="31">
        <v>0.874183341400537</v>
      </c>
      <c r="L597" s="108">
        <f ca="1">REWS!R597</f>
        <v>6.2408816403333418</v>
      </c>
      <c r="M597" s="22">
        <f t="shared" si="153"/>
        <v>6.1601368455754528</v>
      </c>
      <c r="N597" s="22">
        <f t="shared" ca="1" si="154"/>
        <v>6.2107730115497226</v>
      </c>
      <c r="O597" s="22">
        <f t="shared" si="155"/>
        <v>0.31011898328695092</v>
      </c>
      <c r="P597" s="81">
        <f t="shared" ca="1" si="156"/>
        <v>7</v>
      </c>
      <c r="Q597" s="22">
        <f t="shared" ca="1" si="157"/>
        <v>0.18233887723399955</v>
      </c>
      <c r="R597" s="3">
        <f ca="1">IF(N597&gt;'Power Curve'!$C$37,0,INDEX(Ci,$P597,1)*POWER(1-Q597,3)+INDEX(Ci,$P597,2)*3*Q597*POWER(1-Q597,2)+INDEX(Ci,$P597,3)*3*POWER(Q597,2)*(1-Q597)+INDEX(Ci,$P597,4)*POWER(Q597,3))</f>
        <v>405.04199439318506</v>
      </c>
      <c r="S597" s="3">
        <f t="shared" si="158"/>
        <v>520.41001892089821</v>
      </c>
      <c r="T597" s="3">
        <f t="shared" ca="1" si="159"/>
        <v>-115.36802452771315</v>
      </c>
      <c r="U597" s="3">
        <f t="shared" ca="1" si="167"/>
        <v>115.36802452771315</v>
      </c>
      <c r="W597" s="34">
        <f t="shared" si="160"/>
        <v>6</v>
      </c>
      <c r="X597" s="73" t="b">
        <f>COUNTIF('Power Curve'!$D$2:$D$31,W597)&gt;0</f>
        <v>1</v>
      </c>
      <c r="Y597" s="73" t="b">
        <f t="shared" si="161"/>
        <v>0</v>
      </c>
      <c r="Z597" s="73" t="b">
        <f t="shared" si="168"/>
        <v>1</v>
      </c>
      <c r="AA597" s="34" t="str">
        <f t="shared" si="162"/>
        <v>Outer</v>
      </c>
      <c r="AB597" s="35" t="str">
        <f t="shared" si="169"/>
        <v>0.3-0.4</v>
      </c>
      <c r="AC597" s="36" t="str">
        <f t="shared" si="163"/>
        <v>5-6</v>
      </c>
      <c r="AD597" s="36" t="str">
        <f t="shared" si="164"/>
        <v>Dec</v>
      </c>
      <c r="AE597" s="35" t="str">
        <f t="shared" si="165"/>
        <v>295-305</v>
      </c>
      <c r="AF597" s="36" t="str">
        <f t="shared" si="166"/>
        <v>LWS-HTI</v>
      </c>
    </row>
    <row r="598" spans="5:32" x14ac:dyDescent="0.3">
      <c r="E598" s="12">
        <v>40908.229166666664</v>
      </c>
      <c r="F598" s="16">
        <v>6.75</v>
      </c>
      <c r="G598" s="16">
        <v>425.08000183105463</v>
      </c>
      <c r="H598" s="29">
        <v>1.2074916047917204</v>
      </c>
      <c r="I598" s="26">
        <v>300.39999999999998</v>
      </c>
      <c r="J598" s="30">
        <v>0.12888888888888889</v>
      </c>
      <c r="K598" s="31">
        <v>0.92318466457182102</v>
      </c>
      <c r="L598" s="108">
        <f ca="1">REWS!R598</f>
        <v>6.8356141074676104</v>
      </c>
      <c r="M598" s="22">
        <f t="shared" si="153"/>
        <v>6.7176872867370987</v>
      </c>
      <c r="N598" s="22">
        <f t="shared" ca="1" si="154"/>
        <v>6.8028915535964343</v>
      </c>
      <c r="O598" s="22">
        <f t="shared" si="155"/>
        <v>0.39629020127677639</v>
      </c>
      <c r="P598" s="81">
        <f t="shared" ca="1" si="156"/>
        <v>7</v>
      </c>
      <c r="Q598" s="22">
        <f t="shared" ca="1" si="157"/>
        <v>0.784254759755314</v>
      </c>
      <c r="R598" s="3">
        <f ca="1">IF(N598&gt;'Power Curve'!$C$37,0,INDEX(Ci,$P598,1)*POWER(1-Q598,3)+INDEX(Ci,$P598,2)*3*Q598*POWER(1-Q598,2)+INDEX(Ci,$P598,3)*3*POWER(Q598,2)*(1-Q598)+INDEX(Ci,$P598,4)*POWER(Q598,3))</f>
        <v>545.95767282931047</v>
      </c>
      <c r="S598" s="3">
        <f t="shared" si="158"/>
        <v>425.08000183105463</v>
      </c>
      <c r="T598" s="3">
        <f t="shared" ca="1" si="159"/>
        <v>120.87767099825584</v>
      </c>
      <c r="U598" s="3">
        <f t="shared" ca="1" si="167"/>
        <v>120.87767099825584</v>
      </c>
      <c r="W598" s="34">
        <f t="shared" si="160"/>
        <v>7</v>
      </c>
      <c r="X598" s="73" t="b">
        <f>COUNTIF('Power Curve'!$D$2:$D$31,W598)&gt;0</f>
        <v>1</v>
      </c>
      <c r="Y598" s="73" t="b">
        <f t="shared" si="161"/>
        <v>0</v>
      </c>
      <c r="Z598" s="73" t="b">
        <f t="shared" si="168"/>
        <v>1</v>
      </c>
      <c r="AA598" s="34" t="str">
        <f t="shared" si="162"/>
        <v>Outer</v>
      </c>
      <c r="AB598" s="35" t="str">
        <f t="shared" si="169"/>
        <v>0.3-0.4</v>
      </c>
      <c r="AC598" s="36" t="str">
        <f t="shared" si="163"/>
        <v>5-6</v>
      </c>
      <c r="AD598" s="36" t="str">
        <f t="shared" si="164"/>
        <v>Dec</v>
      </c>
      <c r="AE598" s="35" t="str">
        <f t="shared" si="165"/>
        <v>295-305</v>
      </c>
      <c r="AF598" s="36" t="str">
        <f t="shared" si="166"/>
        <v>Inner-TI</v>
      </c>
    </row>
    <row r="599" spans="5:32" x14ac:dyDescent="0.3">
      <c r="E599" s="12">
        <v>40908.236111111109</v>
      </c>
      <c r="F599" s="16">
        <v>6.69</v>
      </c>
      <c r="G599" s="16">
        <v>496.33997344970703</v>
      </c>
      <c r="H599" s="29">
        <v>1.2069479962592249</v>
      </c>
      <c r="I599" s="26">
        <v>305.60000000000002</v>
      </c>
      <c r="J599" s="30">
        <v>0.11958146487294469</v>
      </c>
      <c r="K599" s="31">
        <v>0.87557612090619807</v>
      </c>
      <c r="L599" s="108">
        <f ca="1">REWS!R599</f>
        <v>6.7585624004579579</v>
      </c>
      <c r="M599" s="22">
        <f t="shared" si="153"/>
        <v>6.6569752285379344</v>
      </c>
      <c r="N599" s="22">
        <f t="shared" ca="1" si="154"/>
        <v>6.7251991749441711</v>
      </c>
      <c r="O599" s="22">
        <f t="shared" si="155"/>
        <v>0.38690695697193622</v>
      </c>
      <c r="P599" s="81">
        <f t="shared" ca="1" si="156"/>
        <v>7</v>
      </c>
      <c r="Q599" s="22">
        <f t="shared" ca="1" si="157"/>
        <v>0.70527686370765408</v>
      </c>
      <c r="R599" s="3">
        <f ca="1">IF(N599&gt;'Power Curve'!$C$37,0,INDEX(Ci,$P599,1)*POWER(1-Q599,3)+INDEX(Ci,$P599,2)*3*Q599*POWER(1-Q599,2)+INDEX(Ci,$P599,3)*3*POWER(Q599,2)*(1-Q599)+INDEX(Ci,$P599,4)*POWER(Q599,3))</f>
        <v>526.26232471327523</v>
      </c>
      <c r="S599" s="3">
        <f t="shared" si="158"/>
        <v>496.33997344970703</v>
      </c>
      <c r="T599" s="3">
        <f t="shared" ca="1" si="159"/>
        <v>29.922351263568203</v>
      </c>
      <c r="U599" s="3">
        <f t="shared" ca="1" si="167"/>
        <v>29.922351263568203</v>
      </c>
      <c r="W599" s="34">
        <f t="shared" si="160"/>
        <v>7</v>
      </c>
      <c r="X599" s="73" t="b">
        <f>COUNTIF('Power Curve'!$D$2:$D$31,W599)&gt;0</f>
        <v>1</v>
      </c>
      <c r="Y599" s="73" t="b">
        <f t="shared" si="161"/>
        <v>0</v>
      </c>
      <c r="Z599" s="73" t="b">
        <f t="shared" si="168"/>
        <v>1</v>
      </c>
      <c r="AA599" s="34" t="str">
        <f t="shared" si="162"/>
        <v>Outer</v>
      </c>
      <c r="AB599" s="35" t="str">
        <f t="shared" si="169"/>
        <v>0.3-0.4</v>
      </c>
      <c r="AC599" s="36" t="str">
        <f t="shared" si="163"/>
        <v>5-6</v>
      </c>
      <c r="AD599" s="36" t="str">
        <f t="shared" si="164"/>
        <v>Dec</v>
      </c>
      <c r="AE599" s="35" t="str">
        <f t="shared" si="165"/>
        <v>305-315</v>
      </c>
      <c r="AF599" s="36" t="str">
        <f t="shared" si="166"/>
        <v>Inner-TI</v>
      </c>
    </row>
    <row r="600" spans="5:32" x14ac:dyDescent="0.3">
      <c r="E600" s="12">
        <v>40908.243055555555</v>
      </c>
      <c r="F600" s="16">
        <v>5.93</v>
      </c>
      <c r="G600" s="16">
        <v>437.98002624511736</v>
      </c>
      <c r="H600" s="29">
        <v>1.2080905476789854</v>
      </c>
      <c r="I600" s="26">
        <v>306.39999999999998</v>
      </c>
      <c r="J600" s="30">
        <v>0.11129848229342328</v>
      </c>
      <c r="K600" s="31">
        <v>0.67852099507476227</v>
      </c>
      <c r="L600" s="108">
        <f ca="1">REWS!R600</f>
        <v>6.023468160096237</v>
      </c>
      <c r="M600" s="22">
        <f t="shared" si="153"/>
        <v>5.9025882990915584</v>
      </c>
      <c r="N600" s="22">
        <f t="shared" ca="1" si="154"/>
        <v>5.9956243982689053</v>
      </c>
      <c r="O600" s="22">
        <f t="shared" si="155"/>
        <v>0.27031402519959458</v>
      </c>
      <c r="P600" s="81">
        <f t="shared" ca="1" si="156"/>
        <v>6</v>
      </c>
      <c r="Q600" s="22">
        <f t="shared" ca="1" si="157"/>
        <v>0.96433977858103292</v>
      </c>
      <c r="R600" s="3">
        <f ca="1">IF(N600&gt;'Power Curve'!$C$37,0,INDEX(Ci,$P600,1)*POWER(1-Q600,3)+INDEX(Ci,$P600,2)*3*Q600*POWER(1-Q600,2)+INDEX(Ci,$P600,3)*3*POWER(Q600,2)*(1-Q600)+INDEX(Ci,$P600,4)*POWER(Q600,3))</f>
        <v>362.37190351002681</v>
      </c>
      <c r="S600" s="3">
        <f t="shared" si="158"/>
        <v>437.98002624511736</v>
      </c>
      <c r="T600" s="3">
        <f t="shared" ca="1" si="159"/>
        <v>-75.608122735090546</v>
      </c>
      <c r="U600" s="3">
        <f t="shared" ca="1" si="167"/>
        <v>75.608122735090546</v>
      </c>
      <c r="W600" s="34">
        <f t="shared" si="160"/>
        <v>6</v>
      </c>
      <c r="X600" s="73" t="b">
        <f>COUNTIF('Power Curve'!$D$2:$D$31,W600)&gt;0</f>
        <v>1</v>
      </c>
      <c r="Y600" s="73" t="b">
        <f t="shared" si="161"/>
        <v>0</v>
      </c>
      <c r="Z600" s="73" t="b">
        <f t="shared" si="168"/>
        <v>1</v>
      </c>
      <c r="AA600" s="34" t="str">
        <f t="shared" si="162"/>
        <v>Outer</v>
      </c>
      <c r="AB600" s="35" t="str">
        <f t="shared" si="169"/>
        <v>0.2-0.3</v>
      </c>
      <c r="AC600" s="36" t="str">
        <f t="shared" si="163"/>
        <v>5-6</v>
      </c>
      <c r="AD600" s="36" t="str">
        <f t="shared" si="164"/>
        <v>Dec</v>
      </c>
      <c r="AE600" s="35" t="str">
        <f t="shared" si="165"/>
        <v>305-315</v>
      </c>
      <c r="AF600" s="36" t="str">
        <f t="shared" si="166"/>
        <v>Inner-TI</v>
      </c>
    </row>
    <row r="601" spans="5:32" x14ac:dyDescent="0.3">
      <c r="E601" s="12">
        <v>40908.25</v>
      </c>
      <c r="F601" s="16">
        <v>6.33</v>
      </c>
      <c r="G601" s="16">
        <v>468.04002380371134</v>
      </c>
      <c r="H601" s="29">
        <v>1.2072747282560465</v>
      </c>
      <c r="I601" s="26">
        <v>308.60000000000002</v>
      </c>
      <c r="J601" s="30">
        <v>7.7409162717219593E-2</v>
      </c>
      <c r="K601" s="31">
        <v>0.80895453316865706</v>
      </c>
      <c r="L601" s="108">
        <f ca="1">REWS!R601</f>
        <v>6.3578812152895967</v>
      </c>
      <c r="M601" s="22">
        <f t="shared" si="153"/>
        <v>6.2993206718627262</v>
      </c>
      <c r="N601" s="22">
        <f t="shared" ca="1" si="154"/>
        <v>6.3270667565120799</v>
      </c>
      <c r="O601" s="22">
        <f t="shared" si="155"/>
        <v>0.33163029230980834</v>
      </c>
      <c r="P601" s="81">
        <f t="shared" ca="1" si="156"/>
        <v>7</v>
      </c>
      <c r="Q601" s="22">
        <f t="shared" ca="1" si="157"/>
        <v>0.30055684738701632</v>
      </c>
      <c r="R601" s="3">
        <f ca="1">IF(N601&gt;'Power Curve'!$C$37,0,INDEX(Ci,$P601,1)*POWER(1-Q601,3)+INDEX(Ci,$P601,2)*3*Q601*POWER(1-Q601,2)+INDEX(Ci,$P601,3)*3*POWER(Q601,2)*(1-Q601)+INDEX(Ci,$P601,4)*POWER(Q601,3))</f>
        <v>430.4732168844638</v>
      </c>
      <c r="S601" s="3">
        <f t="shared" si="158"/>
        <v>468.04002380371134</v>
      </c>
      <c r="T601" s="3">
        <f t="shared" ca="1" si="159"/>
        <v>-37.56680691924754</v>
      </c>
      <c r="U601" s="3">
        <f t="shared" ca="1" si="167"/>
        <v>37.56680691924754</v>
      </c>
      <c r="W601" s="34">
        <f t="shared" si="160"/>
        <v>6</v>
      </c>
      <c r="X601" s="73" t="b">
        <f>COUNTIF('Power Curve'!$D$2:$D$31,W601)&gt;0</f>
        <v>1</v>
      </c>
      <c r="Y601" s="73" t="b">
        <f t="shared" si="161"/>
        <v>0</v>
      </c>
      <c r="Z601" s="73" t="b">
        <f t="shared" si="168"/>
        <v>1</v>
      </c>
      <c r="AA601" s="34" t="str">
        <f t="shared" si="162"/>
        <v>Outer</v>
      </c>
      <c r="AB601" s="35" t="str">
        <f t="shared" si="169"/>
        <v>0.3-0.4</v>
      </c>
      <c r="AC601" s="36" t="str">
        <f t="shared" si="163"/>
        <v>6-7</v>
      </c>
      <c r="AD601" s="36" t="str">
        <f t="shared" si="164"/>
        <v>Dec</v>
      </c>
      <c r="AE601" s="35" t="str">
        <f t="shared" si="165"/>
        <v>305-315</v>
      </c>
      <c r="AF601" s="36" t="str">
        <f t="shared" si="166"/>
        <v>LWS-LTI</v>
      </c>
    </row>
    <row r="602" spans="5:32" x14ac:dyDescent="0.3">
      <c r="E602" s="12">
        <v>40908.256944444445</v>
      </c>
      <c r="F602" s="16">
        <v>6.39</v>
      </c>
      <c r="G602" s="16">
        <v>446.82002258300764</v>
      </c>
      <c r="H602" s="29">
        <v>1.2069222688990089</v>
      </c>
      <c r="I602" s="26">
        <v>313.5</v>
      </c>
      <c r="J602" s="30">
        <v>0.12050078247261346</v>
      </c>
      <c r="K602" s="31">
        <v>0.88025889461421625</v>
      </c>
      <c r="L602" s="108">
        <f ca="1">REWS!R602</f>
        <v>6.3820406541620232</v>
      </c>
      <c r="M602" s="22">
        <f t="shared" si="153"/>
        <v>6.3584109806224953</v>
      </c>
      <c r="N602" s="22">
        <f t="shared" ca="1" si="154"/>
        <v>6.3504909818784006</v>
      </c>
      <c r="O602" s="22">
        <f t="shared" si="155"/>
        <v>0.34076289001095139</v>
      </c>
      <c r="P602" s="81">
        <f t="shared" ca="1" si="156"/>
        <v>7</v>
      </c>
      <c r="Q602" s="22">
        <f t="shared" ca="1" si="157"/>
        <v>0.32436865580465368</v>
      </c>
      <c r="R602" s="3">
        <f ca="1">IF(N602&gt;'Power Curve'!$C$37,0,INDEX(Ci,$P602,1)*POWER(1-Q602,3)+INDEX(Ci,$P602,2)*3*Q602*POWER(1-Q602,2)+INDEX(Ci,$P602,3)*3*POWER(Q602,2)*(1-Q602)+INDEX(Ci,$P602,4)*POWER(Q602,3))</f>
        <v>435.76711938107604</v>
      </c>
      <c r="S602" s="3">
        <f t="shared" si="158"/>
        <v>446.82002258300764</v>
      </c>
      <c r="T602" s="3">
        <f t="shared" ca="1" si="159"/>
        <v>-11.052903201931599</v>
      </c>
      <c r="U602" s="3">
        <f t="shared" ca="1" si="167"/>
        <v>11.052903201931599</v>
      </c>
      <c r="W602" s="34">
        <f t="shared" si="160"/>
        <v>6</v>
      </c>
      <c r="X602" s="73" t="b">
        <f>COUNTIF('Power Curve'!$D$2:$D$31,W602)&gt;0</f>
        <v>1</v>
      </c>
      <c r="Y602" s="73" t="b">
        <f t="shared" si="161"/>
        <v>0</v>
      </c>
      <c r="Z602" s="73" t="b">
        <f t="shared" si="168"/>
        <v>1</v>
      </c>
      <c r="AA602" s="34" t="str">
        <f t="shared" si="162"/>
        <v>Outer</v>
      </c>
      <c r="AB602" s="35" t="str">
        <f t="shared" si="169"/>
        <v>0.3-0.4</v>
      </c>
      <c r="AC602" s="36" t="str">
        <f t="shared" si="163"/>
        <v>6-7</v>
      </c>
      <c r="AD602" s="36" t="str">
        <f t="shared" si="164"/>
        <v>Dec</v>
      </c>
      <c r="AE602" s="35" t="str">
        <f t="shared" si="165"/>
        <v>305-315</v>
      </c>
      <c r="AF602" s="36" t="str">
        <f t="shared" si="166"/>
        <v>Inner-TI</v>
      </c>
    </row>
    <row r="603" spans="5:32" x14ac:dyDescent="0.3">
      <c r="E603" s="12">
        <v>40908.263888888891</v>
      </c>
      <c r="F603" s="16">
        <v>6.47</v>
      </c>
      <c r="G603" s="16">
        <v>427.62999725341854</v>
      </c>
      <c r="H603" s="29">
        <v>1.2065151224058435</v>
      </c>
      <c r="I603" s="26">
        <v>313.10000000000002</v>
      </c>
      <c r="J603" s="30">
        <v>0.12673879443585781</v>
      </c>
      <c r="K603" s="31">
        <v>0.73185371221739026</v>
      </c>
      <c r="L603" s="108">
        <f ca="1">REWS!R603</f>
        <v>6.5237960669654562</v>
      </c>
      <c r="M603" s="22">
        <f t="shared" si="153"/>
        <v>6.4372914792084517</v>
      </c>
      <c r="N603" s="22">
        <f t="shared" ca="1" si="154"/>
        <v>6.4908155848485851</v>
      </c>
      <c r="O603" s="22">
        <f t="shared" si="155"/>
        <v>0.35295412534498627</v>
      </c>
      <c r="P603" s="81">
        <f t="shared" ca="1" si="156"/>
        <v>7</v>
      </c>
      <c r="Q603" s="22">
        <f t="shared" ca="1" si="157"/>
        <v>0.46701510451118389</v>
      </c>
      <c r="R603" s="3">
        <f ca="1">IF(N603&gt;'Power Curve'!$C$37,0,INDEX(Ci,$P603,1)*POWER(1-Q603,3)+INDEX(Ci,$P603,2)*3*Q603*POWER(1-Q603,2)+INDEX(Ci,$P603,3)*3*POWER(Q603,2)*(1-Q603)+INDEX(Ci,$P603,4)*POWER(Q603,3))</f>
        <v>468.51637854625528</v>
      </c>
      <c r="S603" s="3">
        <f t="shared" si="158"/>
        <v>427.62999725341854</v>
      </c>
      <c r="T603" s="3">
        <f t="shared" ca="1" si="159"/>
        <v>40.886381292836745</v>
      </c>
      <c r="U603" s="3">
        <f t="shared" ca="1" si="167"/>
        <v>40.886381292836745</v>
      </c>
      <c r="W603" s="34">
        <f t="shared" si="160"/>
        <v>6</v>
      </c>
      <c r="X603" s="73" t="b">
        <f>COUNTIF('Power Curve'!$D$2:$D$31,W603)&gt;0</f>
        <v>1</v>
      </c>
      <c r="Y603" s="73" t="b">
        <f t="shared" si="161"/>
        <v>0</v>
      </c>
      <c r="Z603" s="73" t="b">
        <f t="shared" si="168"/>
        <v>1</v>
      </c>
      <c r="AA603" s="34" t="str">
        <f t="shared" si="162"/>
        <v>Outer</v>
      </c>
      <c r="AB603" s="35" t="str">
        <f t="shared" si="169"/>
        <v>0.3-0.4</v>
      </c>
      <c r="AC603" s="36" t="str">
        <f t="shared" si="163"/>
        <v>6-7</v>
      </c>
      <c r="AD603" s="36" t="str">
        <f t="shared" si="164"/>
        <v>Dec</v>
      </c>
      <c r="AE603" s="35" t="str">
        <f t="shared" si="165"/>
        <v>305-315</v>
      </c>
      <c r="AF603" s="36" t="str">
        <f t="shared" si="166"/>
        <v>Inner-TI</v>
      </c>
    </row>
    <row r="604" spans="5:32" x14ac:dyDescent="0.3">
      <c r="E604" s="12">
        <v>40908.270833333336</v>
      </c>
      <c r="F604" s="16">
        <v>6.39</v>
      </c>
      <c r="G604" s="16">
        <v>400.77000427246139</v>
      </c>
      <c r="H604" s="29">
        <v>1.2067058678782978</v>
      </c>
      <c r="I604" s="26">
        <v>318.10000000000002</v>
      </c>
      <c r="J604" s="30">
        <v>9.5461658841940536E-2</v>
      </c>
      <c r="K604" s="31">
        <v>0.81127607716937378</v>
      </c>
      <c r="L604" s="108">
        <f ca="1">REWS!R604</f>
        <v>6.4862442524830115</v>
      </c>
      <c r="M604" s="22">
        <f t="shared" si="153"/>
        <v>6.3580309371276096</v>
      </c>
      <c r="N604" s="22">
        <f t="shared" ca="1" si="154"/>
        <v>6.4537936812289729</v>
      </c>
      <c r="O604" s="22">
        <f t="shared" si="155"/>
        <v>0.34070415306371632</v>
      </c>
      <c r="P604" s="81">
        <f t="shared" ca="1" si="156"/>
        <v>7</v>
      </c>
      <c r="Q604" s="22">
        <f t="shared" ca="1" si="157"/>
        <v>0.42938062727831255</v>
      </c>
      <c r="R604" s="3">
        <f ca="1">IF(N604&gt;'Power Curve'!$C$37,0,INDEX(Ci,$P604,1)*POWER(1-Q604,3)+INDEX(Ci,$P604,2)*3*Q604*POWER(1-Q604,2)+INDEX(Ci,$P604,3)*3*POWER(Q604,2)*(1-Q604)+INDEX(Ci,$P604,4)*POWER(Q604,3))</f>
        <v>459.71640408768189</v>
      </c>
      <c r="S604" s="3">
        <f t="shared" si="158"/>
        <v>400.77000427246139</v>
      </c>
      <c r="T604" s="3">
        <f t="shared" ca="1" si="159"/>
        <v>58.946399815220502</v>
      </c>
      <c r="U604" s="3">
        <f t="shared" ca="1" si="167"/>
        <v>58.946399815220502</v>
      </c>
      <c r="W604" s="34">
        <f t="shared" si="160"/>
        <v>6</v>
      </c>
      <c r="X604" s="73" t="b">
        <f>COUNTIF('Power Curve'!$D$2:$D$31,W604)&gt;0</f>
        <v>1</v>
      </c>
      <c r="Y604" s="73" t="b">
        <f t="shared" si="161"/>
        <v>0</v>
      </c>
      <c r="Z604" s="73" t="b">
        <f t="shared" si="168"/>
        <v>1</v>
      </c>
      <c r="AA604" s="34" t="str">
        <f t="shared" si="162"/>
        <v>Outer</v>
      </c>
      <c r="AB604" s="35" t="str">
        <f t="shared" si="169"/>
        <v>0.3-0.4</v>
      </c>
      <c r="AC604" s="36" t="str">
        <f t="shared" si="163"/>
        <v>6-7</v>
      </c>
      <c r="AD604" s="36" t="str">
        <f t="shared" si="164"/>
        <v>Dec</v>
      </c>
      <c r="AE604" s="35" t="str">
        <f t="shared" si="165"/>
        <v>315-325</v>
      </c>
      <c r="AF604" s="36" t="str">
        <f t="shared" si="166"/>
        <v>LWS-LTI</v>
      </c>
    </row>
    <row r="605" spans="5:32" x14ac:dyDescent="0.3">
      <c r="E605" s="12">
        <v>40908.277777777781</v>
      </c>
      <c r="F605" s="16">
        <v>5.63</v>
      </c>
      <c r="G605" s="16">
        <v>297.25998687744169</v>
      </c>
      <c r="H605" s="29">
        <v>1.2072585009982215</v>
      </c>
      <c r="I605" s="26">
        <v>317.10000000000002</v>
      </c>
      <c r="J605" s="30">
        <v>0.14387211367673181</v>
      </c>
      <c r="K605" s="31">
        <v>0.78669284825405783</v>
      </c>
      <c r="L605" s="108">
        <f ca="1">REWS!R605</f>
        <v>5.6353133312478239</v>
      </c>
      <c r="M605" s="22">
        <f t="shared" si="153"/>
        <v>5.6026882280163655</v>
      </c>
      <c r="N605" s="22">
        <f t="shared" ca="1" si="154"/>
        <v>5.6079757836884321</v>
      </c>
      <c r="O605" s="22">
        <f t="shared" si="155"/>
        <v>0.2239635024631374</v>
      </c>
      <c r="P605" s="81">
        <f t="shared" ca="1" si="156"/>
        <v>6</v>
      </c>
      <c r="Q605" s="22">
        <f t="shared" ca="1" si="157"/>
        <v>0.57796352257234873</v>
      </c>
      <c r="R605" s="3">
        <f ca="1">IF(N605&gt;'Power Curve'!$C$37,0,INDEX(Ci,$P605,1)*POWER(1-Q605,3)+INDEX(Ci,$P605,2)*3*Q605*POWER(1-Q605,2)+INDEX(Ci,$P605,3)*3*POWER(Q605,2)*(1-Q605)+INDEX(Ci,$P605,4)*POWER(Q605,3))</f>
        <v>297.89105556794169</v>
      </c>
      <c r="S605" s="3">
        <f t="shared" si="158"/>
        <v>297.25998687744169</v>
      </c>
      <c r="T605" s="3">
        <f t="shared" ca="1" si="159"/>
        <v>0.63106869050000114</v>
      </c>
      <c r="U605" s="3">
        <f t="shared" ca="1" si="167"/>
        <v>0.63106869050000114</v>
      </c>
      <c r="W605" s="34">
        <f t="shared" si="160"/>
        <v>6</v>
      </c>
      <c r="X605" s="73" t="b">
        <f>COUNTIF('Power Curve'!$D$2:$D$31,W605)&gt;0</f>
        <v>1</v>
      </c>
      <c r="Y605" s="73" t="b">
        <f t="shared" si="161"/>
        <v>0</v>
      </c>
      <c r="Z605" s="73" t="b">
        <f t="shared" si="168"/>
        <v>1</v>
      </c>
      <c r="AA605" s="34" t="str">
        <f t="shared" si="162"/>
        <v>Outer</v>
      </c>
      <c r="AB605" s="35" t="str">
        <f t="shared" si="169"/>
        <v>0.2-0.3</v>
      </c>
      <c r="AC605" s="36" t="str">
        <f t="shared" si="163"/>
        <v>6-7</v>
      </c>
      <c r="AD605" s="36" t="str">
        <f t="shared" si="164"/>
        <v>Dec</v>
      </c>
      <c r="AE605" s="35" t="str">
        <f t="shared" si="165"/>
        <v>315-325</v>
      </c>
      <c r="AF605" s="36" t="str">
        <f t="shared" si="166"/>
        <v>LWS-HTI</v>
      </c>
    </row>
    <row r="606" spans="5:32" x14ac:dyDescent="0.3">
      <c r="E606" s="12">
        <v>40908.284722222219</v>
      </c>
      <c r="F606" s="16">
        <v>5.49</v>
      </c>
      <c r="G606" s="16">
        <v>302.52001190185604</v>
      </c>
      <c r="H606" s="29">
        <v>1.207303756230107</v>
      </c>
      <c r="I606" s="26">
        <v>317.89999999999998</v>
      </c>
      <c r="J606" s="30">
        <v>0.19125683060109289</v>
      </c>
      <c r="K606" s="31">
        <v>0.89040559091011229</v>
      </c>
      <c r="L606" s="108">
        <f ca="1">REWS!R606</f>
        <v>5.5697303217297005</v>
      </c>
      <c r="M606" s="22">
        <f t="shared" si="153"/>
        <v>5.4634356496330909</v>
      </c>
      <c r="N606" s="22">
        <f t="shared" ca="1" si="154"/>
        <v>5.5427801818907882</v>
      </c>
      <c r="O606" s="22">
        <f t="shared" si="155"/>
        <v>0.20244156758221515</v>
      </c>
      <c r="P606" s="81">
        <f t="shared" ca="1" si="156"/>
        <v>6</v>
      </c>
      <c r="Q606" s="22">
        <f t="shared" ca="1" si="157"/>
        <v>0.51298190885481176</v>
      </c>
      <c r="R606" s="3">
        <f ca="1">IF(N606&gt;'Power Curve'!$C$37,0,INDEX(Ci,$P606,1)*POWER(1-Q606,3)+INDEX(Ci,$P606,2)*3*Q606*POWER(1-Q606,2)+INDEX(Ci,$P606,3)*3*POWER(Q606,2)*(1-Q606)+INDEX(Ci,$P606,4)*POWER(Q606,3))</f>
        <v>288.01780094671108</v>
      </c>
      <c r="S606" s="3">
        <f t="shared" si="158"/>
        <v>302.52001190185604</v>
      </c>
      <c r="T606" s="3">
        <f t="shared" ca="1" si="159"/>
        <v>-14.50221095514496</v>
      </c>
      <c r="U606" s="3">
        <f t="shared" ca="1" si="167"/>
        <v>14.50221095514496</v>
      </c>
      <c r="W606" s="34">
        <f t="shared" si="160"/>
        <v>5</v>
      </c>
      <c r="X606" s="73" t="b">
        <f>COUNTIF('Power Curve'!$D$2:$D$31,W606)&gt;0</f>
        <v>1</v>
      </c>
      <c r="Y606" s="73" t="b">
        <f t="shared" si="161"/>
        <v>0</v>
      </c>
      <c r="Z606" s="73" t="b">
        <f t="shared" si="168"/>
        <v>1</v>
      </c>
      <c r="AA606" s="34" t="str">
        <f t="shared" si="162"/>
        <v>Outer</v>
      </c>
      <c r="AB606" s="35" t="str">
        <f t="shared" si="169"/>
        <v>0.2-0.3</v>
      </c>
      <c r="AC606" s="36" t="str">
        <f t="shared" si="163"/>
        <v>6-7</v>
      </c>
      <c r="AD606" s="36" t="str">
        <f t="shared" si="164"/>
        <v>Dec</v>
      </c>
      <c r="AE606" s="35" t="str">
        <f t="shared" si="165"/>
        <v>315-325</v>
      </c>
      <c r="AF606" s="36" t="str">
        <f t="shared" si="166"/>
        <v>LWS-HTI</v>
      </c>
    </row>
    <row r="607" spans="5:32" x14ac:dyDescent="0.3">
      <c r="E607" s="12">
        <v>40908.291666666664</v>
      </c>
      <c r="F607" s="16">
        <v>6.36</v>
      </c>
      <c r="G607" s="16">
        <v>396.87001037597639</v>
      </c>
      <c r="H607" s="29">
        <v>1.2078113391556133</v>
      </c>
      <c r="I607" s="26">
        <v>318.3</v>
      </c>
      <c r="J607" s="30">
        <v>0.15566037735849056</v>
      </c>
      <c r="K607" s="31">
        <v>0.90457271177393761</v>
      </c>
      <c r="L607" s="108">
        <f ca="1">REWS!R607</f>
        <v>6.3297478560185034</v>
      </c>
      <c r="M607" s="22">
        <f t="shared" si="153"/>
        <v>6.330112866407088</v>
      </c>
      <c r="N607" s="22">
        <f t="shared" ca="1" si="154"/>
        <v>6.3000028843546234</v>
      </c>
      <c r="O607" s="22">
        <f t="shared" si="155"/>
        <v>0.33638932523773324</v>
      </c>
      <c r="P607" s="81">
        <f t="shared" ca="1" si="156"/>
        <v>7</v>
      </c>
      <c r="Q607" s="22">
        <f t="shared" ca="1" si="157"/>
        <v>0.27304516967837544</v>
      </c>
      <c r="R607" s="3">
        <f ca="1">IF(N607&gt;'Power Curve'!$C$37,0,INDEX(Ci,$P607,1)*POWER(1-Q607,3)+INDEX(Ci,$P607,2)*3*Q607*POWER(1-Q607,2)+INDEX(Ci,$P607,3)*3*POWER(Q607,2)*(1-Q607)+INDEX(Ci,$P607,4)*POWER(Q607,3))</f>
        <v>424.42515395944542</v>
      </c>
      <c r="S607" s="3">
        <f t="shared" si="158"/>
        <v>396.87001037597639</v>
      </c>
      <c r="T607" s="3">
        <f t="shared" ca="1" si="159"/>
        <v>27.555143583469032</v>
      </c>
      <c r="U607" s="3">
        <f t="shared" ca="1" si="167"/>
        <v>27.555143583469032</v>
      </c>
      <c r="W607" s="34">
        <f t="shared" si="160"/>
        <v>6</v>
      </c>
      <c r="X607" s="73" t="b">
        <f>COUNTIF('Power Curve'!$D$2:$D$31,W607)&gt;0</f>
        <v>1</v>
      </c>
      <c r="Y607" s="73" t="b">
        <f t="shared" si="161"/>
        <v>0</v>
      </c>
      <c r="Z607" s="73" t="b">
        <f t="shared" si="168"/>
        <v>1</v>
      </c>
      <c r="AA607" s="34" t="str">
        <f t="shared" si="162"/>
        <v>Outer</v>
      </c>
      <c r="AB607" s="35" t="str">
        <f t="shared" si="169"/>
        <v>0.3-0.4</v>
      </c>
      <c r="AC607" s="36" t="str">
        <f t="shared" si="163"/>
        <v>7-8</v>
      </c>
      <c r="AD607" s="36" t="str">
        <f t="shared" si="164"/>
        <v>Dec</v>
      </c>
      <c r="AE607" s="35" t="str">
        <f t="shared" si="165"/>
        <v>315-325</v>
      </c>
      <c r="AF607" s="36" t="str">
        <f t="shared" si="166"/>
        <v>LWS-HTI</v>
      </c>
    </row>
    <row r="608" spans="5:32" x14ac:dyDescent="0.3">
      <c r="E608" s="12">
        <v>40908.298611111109</v>
      </c>
      <c r="F608" s="16">
        <v>6.22</v>
      </c>
      <c r="G608" s="16">
        <v>383.58000946044922</v>
      </c>
      <c r="H608" s="29">
        <v>1.2084456478144017</v>
      </c>
      <c r="I608" s="26">
        <v>314.89999999999998</v>
      </c>
      <c r="J608" s="30">
        <v>0.10771704180064309</v>
      </c>
      <c r="K608" s="31">
        <v>0.88531945639718945</v>
      </c>
      <c r="L608" s="108">
        <f ca="1">REWS!R608</f>
        <v>6.2632065583489958</v>
      </c>
      <c r="M608" s="22">
        <f t="shared" si="153"/>
        <v>6.1918543093794547</v>
      </c>
      <c r="N608" s="22">
        <f t="shared" ca="1" si="154"/>
        <v>6.2348653567277967</v>
      </c>
      <c r="O608" s="22">
        <f t="shared" si="155"/>
        <v>0.31502101956163242</v>
      </c>
      <c r="P608" s="81">
        <f t="shared" ca="1" si="156"/>
        <v>7</v>
      </c>
      <c r="Q608" s="22">
        <f t="shared" ca="1" si="157"/>
        <v>0.20682986033975173</v>
      </c>
      <c r="R608" s="3">
        <f ca="1">IF(N608&gt;'Power Curve'!$C$37,0,INDEX(Ci,$P608,1)*POWER(1-Q608,3)+INDEX(Ci,$P608,2)*3*Q608*POWER(1-Q608,2)+INDEX(Ci,$P608,3)*3*POWER(Q608,2)*(1-Q608)+INDEX(Ci,$P608,4)*POWER(Q608,3))</f>
        <v>410.18743520070848</v>
      </c>
      <c r="S608" s="3">
        <f t="shared" si="158"/>
        <v>383.58000946044922</v>
      </c>
      <c r="T608" s="3">
        <f t="shared" ca="1" si="159"/>
        <v>26.607425740259259</v>
      </c>
      <c r="U608" s="3">
        <f t="shared" ca="1" si="167"/>
        <v>26.607425740259259</v>
      </c>
      <c r="W608" s="34">
        <f t="shared" si="160"/>
        <v>6</v>
      </c>
      <c r="X608" s="73" t="b">
        <f>COUNTIF('Power Curve'!$D$2:$D$31,W608)&gt;0</f>
        <v>1</v>
      </c>
      <c r="Y608" s="73" t="b">
        <f t="shared" si="161"/>
        <v>0</v>
      </c>
      <c r="Z608" s="73" t="b">
        <f t="shared" si="168"/>
        <v>1</v>
      </c>
      <c r="AA608" s="34" t="str">
        <f t="shared" si="162"/>
        <v>Outer</v>
      </c>
      <c r="AB608" s="35" t="str">
        <f t="shared" si="169"/>
        <v>0.3-0.4</v>
      </c>
      <c r="AC608" s="36" t="str">
        <f t="shared" si="163"/>
        <v>7-8</v>
      </c>
      <c r="AD608" s="36" t="str">
        <f t="shared" si="164"/>
        <v>Dec</v>
      </c>
      <c r="AE608" s="35" t="str">
        <f t="shared" si="165"/>
        <v>305-315</v>
      </c>
      <c r="AF608" s="36" t="str">
        <f t="shared" si="166"/>
        <v>Inner-TI</v>
      </c>
    </row>
    <row r="609" spans="5:32" x14ac:dyDescent="0.3">
      <c r="E609" s="12">
        <v>40908.305555555555</v>
      </c>
      <c r="F609" s="16">
        <v>7.16</v>
      </c>
      <c r="G609" s="16">
        <v>668.90997314453102</v>
      </c>
      <c r="H609" s="29">
        <v>1.2074491771805413</v>
      </c>
      <c r="I609" s="26">
        <v>314.2</v>
      </c>
      <c r="J609" s="30">
        <v>6.4245810055865923E-2</v>
      </c>
      <c r="K609" s="31">
        <v>0.91739551138783682</v>
      </c>
      <c r="L609" s="108">
        <f ca="1">REWS!R609</f>
        <v>7.021906246198367</v>
      </c>
      <c r="M609" s="22">
        <f t="shared" si="153"/>
        <v>7.1256411288010035</v>
      </c>
      <c r="N609" s="22">
        <f t="shared" ca="1" si="154"/>
        <v>6.9882100489519194</v>
      </c>
      <c r="O609" s="22">
        <f t="shared" si="155"/>
        <v>0.45934078263948347</v>
      </c>
      <c r="P609" s="81">
        <f t="shared" ca="1" si="156"/>
        <v>7</v>
      </c>
      <c r="Q609" s="22">
        <f t="shared" ca="1" si="157"/>
        <v>0.97263958096670444</v>
      </c>
      <c r="R609" s="3">
        <f ca="1">IF(N609&gt;'Power Curve'!$C$37,0,INDEX(Ci,$P609,1)*POWER(1-Q609,3)+INDEX(Ci,$P609,2)*3*Q609*POWER(1-Q609,2)+INDEX(Ci,$P609,3)*3*POWER(Q609,2)*(1-Q609)+INDEX(Ci,$P609,4)*POWER(Q609,3))</f>
        <v>593.41683909609333</v>
      </c>
      <c r="S609" s="3">
        <f t="shared" si="158"/>
        <v>668.90997314453102</v>
      </c>
      <c r="T609" s="3">
        <f t="shared" ca="1" si="159"/>
        <v>-75.493134048437696</v>
      </c>
      <c r="U609" s="3">
        <f t="shared" ca="1" si="167"/>
        <v>75.493134048437696</v>
      </c>
      <c r="W609" s="34">
        <f t="shared" si="160"/>
        <v>7</v>
      </c>
      <c r="X609" s="73" t="b">
        <f>COUNTIF('Power Curve'!$D$2:$D$31,W609)&gt;0</f>
        <v>1</v>
      </c>
      <c r="Y609" s="73" t="b">
        <f t="shared" si="161"/>
        <v>0</v>
      </c>
      <c r="Z609" s="73" t="b">
        <f t="shared" si="168"/>
        <v>1</v>
      </c>
      <c r="AA609" s="34" t="str">
        <f t="shared" si="162"/>
        <v>Outer</v>
      </c>
      <c r="AB609" s="35" t="str">
        <f t="shared" si="169"/>
        <v>0.4-0.5</v>
      </c>
      <c r="AC609" s="36" t="str">
        <f t="shared" si="163"/>
        <v>7-8</v>
      </c>
      <c r="AD609" s="36" t="str">
        <f t="shared" si="164"/>
        <v>Dec</v>
      </c>
      <c r="AE609" s="35" t="str">
        <f t="shared" si="165"/>
        <v>305-315</v>
      </c>
      <c r="AF609" s="36" t="str">
        <f t="shared" si="166"/>
        <v>LWS-LTI</v>
      </c>
    </row>
    <row r="610" spans="5:32" x14ac:dyDescent="0.3">
      <c r="E610" s="12">
        <v>40908.3125</v>
      </c>
      <c r="F610" s="16">
        <v>6.81</v>
      </c>
      <c r="G610" s="16">
        <v>601.61000061035156</v>
      </c>
      <c r="H610" s="29">
        <v>1.2081378629023436</v>
      </c>
      <c r="I610" s="26">
        <v>314.39999999999998</v>
      </c>
      <c r="J610" s="30">
        <v>7.1953010279001473E-2</v>
      </c>
      <c r="K610" s="31">
        <v>0.84763007849763627</v>
      </c>
      <c r="L610" s="108">
        <f ca="1">REWS!R610</f>
        <v>6.6649939197176273</v>
      </c>
      <c r="M610" s="22">
        <f t="shared" si="153"/>
        <v>6.7786089512444194</v>
      </c>
      <c r="N610" s="22">
        <f t="shared" ca="1" si="154"/>
        <v>6.6342712840216658</v>
      </c>
      <c r="O610" s="22">
        <f t="shared" si="155"/>
        <v>0.40570584091222484</v>
      </c>
      <c r="P610" s="81">
        <f t="shared" ca="1" si="156"/>
        <v>7</v>
      </c>
      <c r="Q610" s="22">
        <f t="shared" ca="1" si="157"/>
        <v>0.61284445731612458</v>
      </c>
      <c r="R610" s="3">
        <f ca="1">IF(N610&gt;'Power Curve'!$C$37,0,INDEX(Ci,$P610,1)*POWER(1-Q610,3)+INDEX(Ci,$P610,2)*3*Q610*POWER(1-Q610,2)+INDEX(Ci,$P610,3)*3*POWER(Q610,2)*(1-Q610)+INDEX(Ci,$P610,4)*POWER(Q610,3))</f>
        <v>503.50456540519849</v>
      </c>
      <c r="S610" s="3">
        <f t="shared" si="158"/>
        <v>601.61000061035156</v>
      </c>
      <c r="T610" s="3">
        <f t="shared" ca="1" si="159"/>
        <v>-98.105435205153071</v>
      </c>
      <c r="U610" s="3">
        <f t="shared" ca="1" si="167"/>
        <v>98.105435205153071</v>
      </c>
      <c r="W610" s="34">
        <f t="shared" si="160"/>
        <v>7</v>
      </c>
      <c r="X610" s="73" t="b">
        <f>COUNTIF('Power Curve'!$D$2:$D$31,W610)&gt;0</f>
        <v>1</v>
      </c>
      <c r="Y610" s="73" t="b">
        <f t="shared" si="161"/>
        <v>0</v>
      </c>
      <c r="Z610" s="73" t="b">
        <f t="shared" si="168"/>
        <v>1</v>
      </c>
      <c r="AA610" s="34" t="str">
        <f t="shared" si="162"/>
        <v>Outer</v>
      </c>
      <c r="AB610" s="35" t="str">
        <f t="shared" si="169"/>
        <v>0.4-0.5</v>
      </c>
      <c r="AC610" s="36" t="str">
        <f t="shared" si="163"/>
        <v>7-8</v>
      </c>
      <c r="AD610" s="36" t="str">
        <f t="shared" si="164"/>
        <v>Dec</v>
      </c>
      <c r="AE610" s="35" t="str">
        <f t="shared" si="165"/>
        <v>305-315</v>
      </c>
      <c r="AF610" s="36" t="str">
        <f t="shared" si="166"/>
        <v>LWS-LTI</v>
      </c>
    </row>
    <row r="611" spans="5:32" x14ac:dyDescent="0.3">
      <c r="E611" s="12">
        <v>40908.319444444445</v>
      </c>
      <c r="F611" s="16">
        <v>7.46</v>
      </c>
      <c r="G611" s="16">
        <v>806.4900207519529</v>
      </c>
      <c r="H611" s="29">
        <v>1.2075849635458142</v>
      </c>
      <c r="I611" s="26">
        <v>314.39999999999998</v>
      </c>
      <c r="J611" s="30">
        <v>7.9088471849865949E-2</v>
      </c>
      <c r="K611" s="31">
        <v>0.80559287000758173</v>
      </c>
      <c r="L611" s="108">
        <f ca="1">REWS!R611</f>
        <v>7.3492923319913839</v>
      </c>
      <c r="M611" s="22">
        <f t="shared" si="153"/>
        <v>7.4244798025229466</v>
      </c>
      <c r="N611" s="22">
        <f t="shared" ca="1" si="154"/>
        <v>7.3142992602824126</v>
      </c>
      <c r="O611" s="22">
        <f t="shared" si="155"/>
        <v>0.50552726299349693</v>
      </c>
      <c r="P611" s="81">
        <f t="shared" ca="1" si="156"/>
        <v>8</v>
      </c>
      <c r="Q611" s="22">
        <f t="shared" ca="1" si="157"/>
        <v>0.30111313230026365</v>
      </c>
      <c r="R611" s="3">
        <f ca="1">IF(N611&gt;'Power Curve'!$C$37,0,INDEX(Ci,$P611,1)*POWER(1-Q611,3)+INDEX(Ci,$P611,2)*3*Q611*POWER(1-Q611,2)+INDEX(Ci,$P611,3)*3*POWER(Q611,2)*(1-Q611)+INDEX(Ci,$P611,4)*POWER(Q611,3))</f>
        <v>679.95733002209056</v>
      </c>
      <c r="S611" s="3">
        <f t="shared" si="158"/>
        <v>806.4900207519529</v>
      </c>
      <c r="T611" s="3">
        <f t="shared" ca="1" si="159"/>
        <v>-126.53269072986234</v>
      </c>
      <c r="U611" s="3">
        <f t="shared" ca="1" si="167"/>
        <v>126.53269072986234</v>
      </c>
      <c r="W611" s="34">
        <f t="shared" si="160"/>
        <v>7</v>
      </c>
      <c r="X611" s="73" t="b">
        <f>COUNTIF('Power Curve'!$D$2:$D$31,W611)&gt;0</f>
        <v>1</v>
      </c>
      <c r="Y611" s="73" t="b">
        <f t="shared" si="161"/>
        <v>0</v>
      </c>
      <c r="Z611" s="73" t="b">
        <f t="shared" si="168"/>
        <v>1</v>
      </c>
      <c r="AA611" s="34" t="str">
        <f t="shared" si="162"/>
        <v>Outer</v>
      </c>
      <c r="AB611" s="35" t="str">
        <f t="shared" si="169"/>
        <v>0.5-0.6</v>
      </c>
      <c r="AC611" s="36" t="str">
        <f t="shared" si="163"/>
        <v>7-8</v>
      </c>
      <c r="AD611" s="36" t="str">
        <f t="shared" si="164"/>
        <v>Dec</v>
      </c>
      <c r="AE611" s="35" t="str">
        <f t="shared" si="165"/>
        <v>305-315</v>
      </c>
      <c r="AF611" s="36" t="str">
        <f t="shared" si="166"/>
        <v>HWS-LTI</v>
      </c>
    </row>
    <row r="612" spans="5:32" x14ac:dyDescent="0.3">
      <c r="E612" s="12">
        <v>40908.326388888891</v>
      </c>
      <c r="F612" s="16">
        <v>7.68</v>
      </c>
      <c r="G612" s="16">
        <v>854.13998794555687</v>
      </c>
      <c r="H612" s="29">
        <v>1.2085456661952989</v>
      </c>
      <c r="I612" s="26">
        <v>313.7</v>
      </c>
      <c r="J612" s="30">
        <v>7.421875E-2</v>
      </c>
      <c r="K612" s="31">
        <v>0.75683734656402446</v>
      </c>
      <c r="L612" s="108">
        <f ca="1">REWS!R612</f>
        <v>7.6404021021015884</v>
      </c>
      <c r="M612" s="22">
        <f t="shared" si="153"/>
        <v>7.6454586813642242</v>
      </c>
      <c r="N612" s="22">
        <f t="shared" ca="1" si="154"/>
        <v>7.6060388776856849</v>
      </c>
      <c r="O612" s="22">
        <f t="shared" si="155"/>
        <v>0.53968026106144795</v>
      </c>
      <c r="P612" s="81">
        <f t="shared" ca="1" si="156"/>
        <v>8</v>
      </c>
      <c r="Q612" s="22">
        <f t="shared" ca="1" si="157"/>
        <v>0.5947435618525907</v>
      </c>
      <c r="R612" s="3">
        <f ca="1">IF(N612&gt;'Power Curve'!$C$37,0,INDEX(Ci,$P612,1)*POWER(1-Q612,3)+INDEX(Ci,$P612,2)*3*Q612*POWER(1-Q612,2)+INDEX(Ci,$P612,3)*3*POWER(Q612,2)*(1-Q612)+INDEX(Ci,$P612,4)*POWER(Q612,3))</f>
        <v>762.24715799241926</v>
      </c>
      <c r="S612" s="3">
        <f t="shared" si="158"/>
        <v>854.13998794555687</v>
      </c>
      <c r="T612" s="3">
        <f t="shared" ca="1" si="159"/>
        <v>-91.892829953137607</v>
      </c>
      <c r="U612" s="3">
        <f t="shared" ca="1" si="167"/>
        <v>91.892829953137607</v>
      </c>
      <c r="W612" s="34">
        <f t="shared" si="160"/>
        <v>8</v>
      </c>
      <c r="X612" s="73" t="b">
        <f>COUNTIF('Power Curve'!$D$2:$D$31,W612)&gt;0</f>
        <v>1</v>
      </c>
      <c r="Y612" s="73" t="b">
        <f t="shared" si="161"/>
        <v>0</v>
      </c>
      <c r="Z612" s="73" t="b">
        <f t="shared" si="168"/>
        <v>1</v>
      </c>
      <c r="AA612" s="34" t="str">
        <f t="shared" si="162"/>
        <v>Outer</v>
      </c>
      <c r="AB612" s="35" t="str">
        <f t="shared" si="169"/>
        <v>0.5-0.6</v>
      </c>
      <c r="AC612" s="36" t="str">
        <f t="shared" si="163"/>
        <v>7-8</v>
      </c>
      <c r="AD612" s="36" t="str">
        <f t="shared" si="164"/>
        <v>Dec</v>
      </c>
      <c r="AE612" s="35" t="str">
        <f t="shared" si="165"/>
        <v>305-315</v>
      </c>
      <c r="AF612" s="36" t="str">
        <f t="shared" si="166"/>
        <v>HWS-LTI</v>
      </c>
    </row>
    <row r="613" spans="5:32" x14ac:dyDescent="0.3">
      <c r="E613" s="12">
        <v>40908.333333333336</v>
      </c>
      <c r="F613" s="16">
        <v>7.97</v>
      </c>
      <c r="G613" s="16">
        <v>979.05999374389626</v>
      </c>
      <c r="H613" s="29">
        <v>1.20795670580081</v>
      </c>
      <c r="I613" s="26">
        <v>315.8</v>
      </c>
      <c r="J613" s="30">
        <v>9.9121706398996243E-2</v>
      </c>
      <c r="K613" s="31">
        <v>0.8221342048246767</v>
      </c>
      <c r="L613" s="108">
        <f ca="1">REWS!R613</f>
        <v>7.8782797335979993</v>
      </c>
      <c r="M613" s="22">
        <f t="shared" si="153"/>
        <v>7.9328653272339151</v>
      </c>
      <c r="N613" s="22">
        <f t="shared" ca="1" si="154"/>
        <v>7.8415724136648954</v>
      </c>
      <c r="O613" s="22">
        <f t="shared" si="155"/>
        <v>0.58409988465884277</v>
      </c>
      <c r="P613" s="81">
        <f t="shared" ca="1" si="156"/>
        <v>8</v>
      </c>
      <c r="Q613" s="22">
        <f t="shared" ca="1" si="157"/>
        <v>0.83180362917952599</v>
      </c>
      <c r="R613" s="3">
        <f ca="1">IF(N613&gt;'Power Curve'!$C$37,0,INDEX(Ci,$P613,1)*POWER(1-Q613,3)+INDEX(Ci,$P613,2)*3*Q613*POWER(1-Q613,2)+INDEX(Ci,$P613,3)*3*POWER(Q613,2)*(1-Q613)+INDEX(Ci,$P613,4)*POWER(Q613,3))</f>
        <v>831.06369252879631</v>
      </c>
      <c r="S613" s="3">
        <f t="shared" si="158"/>
        <v>979.05999374389626</v>
      </c>
      <c r="T613" s="3">
        <f t="shared" ca="1" si="159"/>
        <v>-147.99630121509995</v>
      </c>
      <c r="U613" s="3">
        <f t="shared" ca="1" si="167"/>
        <v>147.99630121509995</v>
      </c>
      <c r="W613" s="34">
        <f t="shared" si="160"/>
        <v>8</v>
      </c>
      <c r="X613" s="73" t="b">
        <f>COUNTIF('Power Curve'!$D$2:$D$31,W613)&gt;0</f>
        <v>1</v>
      </c>
      <c r="Y613" s="73" t="b">
        <f t="shared" si="161"/>
        <v>0</v>
      </c>
      <c r="Z613" s="73" t="b">
        <f t="shared" si="168"/>
        <v>1</v>
      </c>
      <c r="AA613" s="34" t="str">
        <f t="shared" si="162"/>
        <v>Outer</v>
      </c>
      <c r="AB613" s="35" t="str">
        <f t="shared" si="169"/>
        <v>0.5-0.6</v>
      </c>
      <c r="AC613" s="36" t="str">
        <f t="shared" si="163"/>
        <v>8-9</v>
      </c>
      <c r="AD613" s="36" t="str">
        <f t="shared" si="164"/>
        <v>Dec</v>
      </c>
      <c r="AE613" s="35" t="str">
        <f t="shared" si="165"/>
        <v>315-325</v>
      </c>
      <c r="AF613" s="36" t="str">
        <f t="shared" si="166"/>
        <v>HWS-LTI</v>
      </c>
    </row>
    <row r="614" spans="5:32" x14ac:dyDescent="0.3">
      <c r="E614" s="12">
        <v>40922.243055555555</v>
      </c>
      <c r="F614" s="16">
        <v>9.11</v>
      </c>
      <c r="G614" s="16">
        <v>1094.6699981689478</v>
      </c>
      <c r="H614" s="29">
        <v>1.2188755442348522</v>
      </c>
      <c r="I614" s="26">
        <v>326.5</v>
      </c>
      <c r="J614" s="30">
        <v>0.12733260153677278</v>
      </c>
      <c r="K614" s="31">
        <v>0.52234838369874914</v>
      </c>
      <c r="L614" s="108">
        <f ca="1">REWS!R614</f>
        <v>9.1129003012944327</v>
      </c>
      <c r="M614" s="22">
        <f t="shared" si="153"/>
        <v>9.0947926442084501</v>
      </c>
      <c r="N614" s="22">
        <f t="shared" ca="1" si="154"/>
        <v>9.0976881040194932</v>
      </c>
      <c r="O614" s="22">
        <f t="shared" si="155"/>
        <v>0.76367949706258831</v>
      </c>
      <c r="P614" s="81">
        <f t="shared" ca="1" si="156"/>
        <v>10</v>
      </c>
      <c r="Q614" s="22">
        <f t="shared" ca="1" si="157"/>
        <v>9.4123518000621659E-2</v>
      </c>
      <c r="R614" s="3">
        <f ca="1">IF(N614&gt;'Power Curve'!$C$37,0,INDEX(Ci,$P614,1)*POWER(1-Q614,3)+INDEX(Ci,$P614,2)*3*Q614*POWER(1-Q614,2)+INDEX(Ci,$P614,3)*3*POWER(Q614,2)*(1-Q614)+INDEX(Ci,$P614,4)*POWER(Q614,3))</f>
        <v>1228.0016142639404</v>
      </c>
      <c r="S614" s="3">
        <f t="shared" si="158"/>
        <v>1094.6699981689478</v>
      </c>
      <c r="T614" s="3">
        <f t="shared" ca="1" si="159"/>
        <v>133.33161609499257</v>
      </c>
      <c r="U614" s="3">
        <f t="shared" ca="1" si="167"/>
        <v>133.33161609499257</v>
      </c>
      <c r="W614" s="34">
        <f t="shared" si="160"/>
        <v>9</v>
      </c>
      <c r="X614" s="73" t="b">
        <f>COUNTIF('Power Curve'!$D$2:$D$31,W614)&gt;0</f>
        <v>1</v>
      </c>
      <c r="Y614" s="73" t="b">
        <f t="shared" si="161"/>
        <v>0</v>
      </c>
      <c r="Z614" s="73" t="b">
        <f t="shared" si="168"/>
        <v>1</v>
      </c>
      <c r="AA614" s="34" t="str">
        <f t="shared" si="162"/>
        <v>Outer</v>
      </c>
      <c r="AB614" s="35" t="str">
        <f t="shared" si="169"/>
        <v>0.7-0.8</v>
      </c>
      <c r="AC614" s="36" t="str">
        <f t="shared" si="163"/>
        <v>5-6</v>
      </c>
      <c r="AD614" s="36" t="str">
        <f t="shared" si="164"/>
        <v>Jan</v>
      </c>
      <c r="AE614" s="35" t="str">
        <f t="shared" si="165"/>
        <v>325-335</v>
      </c>
      <c r="AF614" s="36" t="str">
        <f t="shared" si="166"/>
        <v>Inner-TI</v>
      </c>
    </row>
    <row r="615" spans="5:32" x14ac:dyDescent="0.3">
      <c r="E615" s="12">
        <v>40922.25</v>
      </c>
      <c r="F615" s="16">
        <v>9.06</v>
      </c>
      <c r="G615" s="16">
        <v>1133.6100158691429</v>
      </c>
      <c r="H615" s="29">
        <v>1.2183363599022914</v>
      </c>
      <c r="I615" s="26">
        <v>329.2</v>
      </c>
      <c r="J615" s="30">
        <v>8.0573951434878582E-2</v>
      </c>
      <c r="K615" s="31">
        <v>0.52691348653707759</v>
      </c>
      <c r="L615" s="108">
        <f ca="1">REWS!R615</f>
        <v>9.0697410857449903</v>
      </c>
      <c r="M615" s="22">
        <f t="shared" si="153"/>
        <v>9.0435422092485318</v>
      </c>
      <c r="N615" s="22">
        <f t="shared" ca="1" si="154"/>
        <v>9.0532655999879044</v>
      </c>
      <c r="O615" s="22">
        <f t="shared" si="155"/>
        <v>0.75575857712967032</v>
      </c>
      <c r="P615" s="81">
        <f t="shared" ca="1" si="156"/>
        <v>10</v>
      </c>
      <c r="Q615" s="22">
        <f t="shared" ca="1" si="157"/>
        <v>4.6905274913106552E-2</v>
      </c>
      <c r="R615" s="3">
        <f ca="1">IF(N615&gt;'Power Curve'!$C$37,0,INDEX(Ci,$P615,1)*POWER(1-Q615,3)+INDEX(Ci,$P615,2)*3*Q615*POWER(1-Q615,2)+INDEX(Ci,$P615,3)*3*POWER(Q615,2)*(1-Q615)+INDEX(Ci,$P615,4)*POWER(Q615,3))</f>
        <v>1212.9624035744637</v>
      </c>
      <c r="S615" s="3">
        <f t="shared" si="158"/>
        <v>1133.6100158691429</v>
      </c>
      <c r="T615" s="3">
        <f t="shared" ca="1" si="159"/>
        <v>79.35238770532078</v>
      </c>
      <c r="U615" s="3">
        <f t="shared" ca="1" si="167"/>
        <v>79.35238770532078</v>
      </c>
      <c r="W615" s="34">
        <f t="shared" si="160"/>
        <v>9</v>
      </c>
      <c r="X615" s="73" t="b">
        <f>COUNTIF('Power Curve'!$D$2:$D$31,W615)&gt;0</f>
        <v>1</v>
      </c>
      <c r="Y615" s="73" t="b">
        <f t="shared" si="161"/>
        <v>0</v>
      </c>
      <c r="Z615" s="73" t="b">
        <f t="shared" si="168"/>
        <v>1</v>
      </c>
      <c r="AA615" s="34" t="str">
        <f t="shared" si="162"/>
        <v>Outer</v>
      </c>
      <c r="AB615" s="35" t="str">
        <f t="shared" si="169"/>
        <v>0.7-0.8</v>
      </c>
      <c r="AC615" s="36" t="str">
        <f t="shared" si="163"/>
        <v>6-7</v>
      </c>
      <c r="AD615" s="36" t="str">
        <f t="shared" si="164"/>
        <v>Jan</v>
      </c>
      <c r="AE615" s="35" t="str">
        <f t="shared" si="165"/>
        <v>325-335</v>
      </c>
      <c r="AF615" s="36" t="str">
        <f t="shared" si="166"/>
        <v>HWS-LTI</v>
      </c>
    </row>
    <row r="616" spans="5:32" x14ac:dyDescent="0.3">
      <c r="E616" s="12">
        <v>40922.256944444445</v>
      </c>
      <c r="F616" s="16">
        <v>8.4700000000000006</v>
      </c>
      <c r="G616" s="16">
        <v>926.56001281738259</v>
      </c>
      <c r="H616" s="29">
        <v>1.2191097049626904</v>
      </c>
      <c r="I616" s="26">
        <v>329.4</v>
      </c>
      <c r="J616" s="30">
        <v>7.3199527744982285E-2</v>
      </c>
      <c r="K616" s="31">
        <v>0.4969564059047975</v>
      </c>
      <c r="L616" s="108">
        <f ca="1">REWS!R616</f>
        <v>8.5261234243410176</v>
      </c>
      <c r="M616" s="22">
        <f t="shared" si="153"/>
        <v>8.45640245488228</v>
      </c>
      <c r="N616" s="22">
        <f t="shared" ca="1" si="154"/>
        <v>8.5124357799559238</v>
      </c>
      <c r="O616" s="22">
        <f t="shared" si="155"/>
        <v>0.66501423540056315</v>
      </c>
      <c r="P616" s="81">
        <f t="shared" ca="1" si="156"/>
        <v>9</v>
      </c>
      <c r="Q616" s="22">
        <f t="shared" ca="1" si="157"/>
        <v>0.50352257351309249</v>
      </c>
      <c r="R616" s="3">
        <f ca="1">IF(N616&gt;'Power Curve'!$C$37,0,INDEX(Ci,$P616,1)*POWER(1-Q616,3)+INDEX(Ci,$P616,2)*3*Q616*POWER(1-Q616,2)+INDEX(Ci,$P616,3)*3*POWER(Q616,2)*(1-Q616)+INDEX(Ci,$P616,4)*POWER(Q616,3))</f>
        <v>1036.8897435417</v>
      </c>
      <c r="S616" s="3">
        <f t="shared" si="158"/>
        <v>926.56001281738259</v>
      </c>
      <c r="T616" s="3">
        <f t="shared" ca="1" si="159"/>
        <v>110.32973072431741</v>
      </c>
      <c r="U616" s="3">
        <f t="shared" ca="1" si="167"/>
        <v>110.32973072431741</v>
      </c>
      <c r="W616" s="34">
        <f t="shared" si="160"/>
        <v>8</v>
      </c>
      <c r="X616" s="73" t="b">
        <f>COUNTIF('Power Curve'!$D$2:$D$31,W616)&gt;0</f>
        <v>1</v>
      </c>
      <c r="Y616" s="73" t="b">
        <f t="shared" si="161"/>
        <v>0</v>
      </c>
      <c r="Z616" s="73" t="b">
        <f t="shared" si="168"/>
        <v>1</v>
      </c>
      <c r="AA616" s="34" t="str">
        <f t="shared" si="162"/>
        <v>Outer</v>
      </c>
      <c r="AB616" s="35" t="str">
        <f t="shared" si="169"/>
        <v>0.6-0.7</v>
      </c>
      <c r="AC616" s="36" t="str">
        <f t="shared" si="163"/>
        <v>6-7</v>
      </c>
      <c r="AD616" s="36" t="str">
        <f t="shared" si="164"/>
        <v>Jan</v>
      </c>
      <c r="AE616" s="35" t="str">
        <f t="shared" si="165"/>
        <v>325-335</v>
      </c>
      <c r="AF616" s="36" t="str">
        <f t="shared" si="166"/>
        <v>HWS-LTI</v>
      </c>
    </row>
    <row r="617" spans="5:32" x14ac:dyDescent="0.3">
      <c r="E617" s="12">
        <v>40922.263888888891</v>
      </c>
      <c r="F617" s="16">
        <v>8.15</v>
      </c>
      <c r="G617" s="16">
        <v>852.5200309753418</v>
      </c>
      <c r="H617" s="29">
        <v>1.218706813131138</v>
      </c>
      <c r="I617" s="26">
        <v>331.4</v>
      </c>
      <c r="J617" s="30">
        <v>6.5030674846625766E-2</v>
      </c>
      <c r="K617" s="31">
        <v>0.56155478844393614</v>
      </c>
      <c r="L617" s="108">
        <f ca="1">REWS!R617</f>
        <v>8.1878005507221889</v>
      </c>
      <c r="M617" s="22">
        <f t="shared" si="153"/>
        <v>8.1360197131324448</v>
      </c>
      <c r="N617" s="22">
        <f t="shared" ca="1" si="154"/>
        <v>8.1737554218248363</v>
      </c>
      <c r="O617" s="22">
        <f t="shared" si="155"/>
        <v>0.61549804988381818</v>
      </c>
      <c r="P617" s="81">
        <f t="shared" ca="1" si="156"/>
        <v>9</v>
      </c>
      <c r="Q617" s="22">
        <f t="shared" ca="1" si="157"/>
        <v>0.16499517480676881</v>
      </c>
      <c r="R617" s="3">
        <f ca="1">IF(N617&gt;'Power Curve'!$C$37,0,INDEX(Ci,$P617,1)*POWER(1-Q617,3)+INDEX(Ci,$P617,2)*3*Q617*POWER(1-Q617,2)+INDEX(Ci,$P617,3)*3*POWER(Q617,2)*(1-Q617)+INDEX(Ci,$P617,4)*POWER(Q617,3))</f>
        <v>930.73417081860805</v>
      </c>
      <c r="S617" s="3">
        <f t="shared" si="158"/>
        <v>852.5200309753418</v>
      </c>
      <c r="T617" s="3">
        <f t="shared" ca="1" si="159"/>
        <v>78.214139843266253</v>
      </c>
      <c r="U617" s="3">
        <f t="shared" ca="1" si="167"/>
        <v>78.214139843266253</v>
      </c>
      <c r="W617" s="34">
        <f t="shared" si="160"/>
        <v>8</v>
      </c>
      <c r="X617" s="73" t="b">
        <f>COUNTIF('Power Curve'!$D$2:$D$31,W617)&gt;0</f>
        <v>1</v>
      </c>
      <c r="Y617" s="73" t="b">
        <f t="shared" si="161"/>
        <v>0</v>
      </c>
      <c r="Z617" s="73" t="b">
        <f t="shared" si="168"/>
        <v>1</v>
      </c>
      <c r="AA617" s="34" t="str">
        <f t="shared" si="162"/>
        <v>Outer</v>
      </c>
      <c r="AB617" s="35" t="str">
        <f t="shared" si="169"/>
        <v>0.6-0.7</v>
      </c>
      <c r="AC617" s="36" t="str">
        <f t="shared" si="163"/>
        <v>6-7</v>
      </c>
      <c r="AD617" s="36" t="str">
        <f t="shared" si="164"/>
        <v>Jan</v>
      </c>
      <c r="AE617" s="35" t="str">
        <f t="shared" si="165"/>
        <v>325-335</v>
      </c>
      <c r="AF617" s="36" t="str">
        <f t="shared" si="166"/>
        <v>HWS-LTI</v>
      </c>
    </row>
    <row r="618" spans="5:32" x14ac:dyDescent="0.3">
      <c r="E618" s="12">
        <v>40922.270833333336</v>
      </c>
      <c r="F618" s="16">
        <v>7.88</v>
      </c>
      <c r="G618" s="16">
        <v>780.61000823974632</v>
      </c>
      <c r="H618" s="29">
        <v>1.2189342419070648</v>
      </c>
      <c r="I618" s="26">
        <v>330.3</v>
      </c>
      <c r="J618" s="30">
        <v>9.3908629441624369E-2</v>
      </c>
      <c r="K618" s="31">
        <v>0.51307908083490628</v>
      </c>
      <c r="L618" s="108">
        <f ca="1">REWS!R618</f>
        <v>8.0084392691740653</v>
      </c>
      <c r="M618" s="22">
        <f t="shared" si="153"/>
        <v>7.8669721674492923</v>
      </c>
      <c r="N618" s="22">
        <f t="shared" ca="1" si="154"/>
        <v>7.9951990907741521</v>
      </c>
      <c r="O618" s="22">
        <f t="shared" si="155"/>
        <v>0.57391588440227592</v>
      </c>
      <c r="P618" s="81">
        <f t="shared" ca="1" si="156"/>
        <v>8</v>
      </c>
      <c r="Q618" s="22">
        <f t="shared" ca="1" si="157"/>
        <v>0.98642598589542163</v>
      </c>
      <c r="R618" s="3">
        <f ca="1">IF(N618&gt;'Power Curve'!$C$37,0,INDEX(Ci,$P618,1)*POWER(1-Q618,3)+INDEX(Ci,$P618,2)*3*Q618*POWER(1-Q618,2)+INDEX(Ci,$P618,3)*3*POWER(Q618,2)*(1-Q618)+INDEX(Ci,$P618,4)*POWER(Q618,3))</f>
        <v>876.71535292474027</v>
      </c>
      <c r="S618" s="3">
        <f t="shared" si="158"/>
        <v>780.61000823974632</v>
      </c>
      <c r="T618" s="3">
        <f t="shared" ca="1" si="159"/>
        <v>96.105344684993952</v>
      </c>
      <c r="U618" s="3">
        <f t="shared" ca="1" si="167"/>
        <v>96.105344684993952</v>
      </c>
      <c r="W618" s="34">
        <f t="shared" si="160"/>
        <v>8</v>
      </c>
      <c r="X618" s="73" t="b">
        <f>COUNTIF('Power Curve'!$D$2:$D$31,W618)&gt;0</f>
        <v>1</v>
      </c>
      <c r="Y618" s="73" t="b">
        <f t="shared" si="161"/>
        <v>0</v>
      </c>
      <c r="Z618" s="73" t="b">
        <f t="shared" si="168"/>
        <v>1</v>
      </c>
      <c r="AA618" s="34" t="str">
        <f t="shared" si="162"/>
        <v>Outer</v>
      </c>
      <c r="AB618" s="35" t="str">
        <f t="shared" si="169"/>
        <v>0.5-0.6</v>
      </c>
      <c r="AC618" s="36" t="str">
        <f t="shared" si="163"/>
        <v>6-7</v>
      </c>
      <c r="AD618" s="36" t="str">
        <f t="shared" si="164"/>
        <v>Jan</v>
      </c>
      <c r="AE618" s="35" t="str">
        <f t="shared" si="165"/>
        <v>325-335</v>
      </c>
      <c r="AF618" s="36" t="str">
        <f t="shared" si="166"/>
        <v>HWS-LTI</v>
      </c>
    </row>
    <row r="619" spans="5:32" x14ac:dyDescent="0.3">
      <c r="E619" s="12">
        <v>40922.277777777781</v>
      </c>
      <c r="F619" s="16">
        <v>7.79</v>
      </c>
      <c r="G619" s="16">
        <v>795.80997085571289</v>
      </c>
      <c r="H619" s="29">
        <v>1.2199878337502443</v>
      </c>
      <c r="I619" s="26">
        <v>329.1</v>
      </c>
      <c r="J619" s="30">
        <v>5.391527599486521E-2</v>
      </c>
      <c r="K619" s="31">
        <v>0.66272859964432562</v>
      </c>
      <c r="L619" s="108">
        <f ca="1">REWS!R619</f>
        <v>7.728440893361836</v>
      </c>
      <c r="M619" s="22">
        <f t="shared" si="153"/>
        <v>7.7793610482001387</v>
      </c>
      <c r="N619" s="22">
        <f t="shared" ca="1" si="154"/>
        <v>7.7178860140097756</v>
      </c>
      <c r="O619" s="22">
        <f t="shared" si="155"/>
        <v>0.56037530350089226</v>
      </c>
      <c r="P619" s="81">
        <f t="shared" ca="1" si="156"/>
        <v>8</v>
      </c>
      <c r="Q619" s="22">
        <f t="shared" ca="1" si="157"/>
        <v>0.70731559775007813</v>
      </c>
      <c r="R619" s="3">
        <f ca="1">IF(N619&gt;'Power Curve'!$C$37,0,INDEX(Ci,$P619,1)*POWER(1-Q619,3)+INDEX(Ci,$P619,2)*3*Q619*POWER(1-Q619,2)+INDEX(Ci,$P619,3)*3*POWER(Q619,2)*(1-Q619)+INDEX(Ci,$P619,4)*POWER(Q619,3))</f>
        <v>794.71279743735795</v>
      </c>
      <c r="S619" s="3">
        <f t="shared" si="158"/>
        <v>795.80997085571289</v>
      </c>
      <c r="T619" s="3">
        <f t="shared" ca="1" si="159"/>
        <v>-1.0971734183549415</v>
      </c>
      <c r="U619" s="3">
        <f t="shared" ca="1" si="167"/>
        <v>1.0971734183549415</v>
      </c>
      <c r="W619" s="34">
        <f t="shared" si="160"/>
        <v>8</v>
      </c>
      <c r="X619" s="73" t="b">
        <f>COUNTIF('Power Curve'!$D$2:$D$31,W619)&gt;0</f>
        <v>1</v>
      </c>
      <c r="Y619" s="73" t="b">
        <f t="shared" si="161"/>
        <v>0</v>
      </c>
      <c r="Z619" s="73" t="b">
        <f t="shared" si="168"/>
        <v>1</v>
      </c>
      <c r="AA619" s="34" t="str">
        <f t="shared" si="162"/>
        <v>Outer</v>
      </c>
      <c r="AB619" s="35" t="str">
        <f t="shared" si="169"/>
        <v>0.5-0.6</v>
      </c>
      <c r="AC619" s="36" t="str">
        <f t="shared" si="163"/>
        <v>6-7</v>
      </c>
      <c r="AD619" s="36" t="str">
        <f t="shared" si="164"/>
        <v>Jan</v>
      </c>
      <c r="AE619" s="35" t="str">
        <f t="shared" si="165"/>
        <v>325-335</v>
      </c>
      <c r="AF619" s="36" t="str">
        <f t="shared" si="166"/>
        <v>HWS-LTI</v>
      </c>
    </row>
    <row r="620" spans="5:32" x14ac:dyDescent="0.3">
      <c r="E620" s="12">
        <v>40922.284722222219</v>
      </c>
      <c r="F620" s="16">
        <v>7.63</v>
      </c>
      <c r="G620" s="16">
        <v>824.4999885559082</v>
      </c>
      <c r="H620" s="29">
        <v>1.2191227876304118</v>
      </c>
      <c r="I620" s="26">
        <v>332</v>
      </c>
      <c r="J620" s="30">
        <v>0.10353866317169071</v>
      </c>
      <c r="K620" s="31">
        <v>0.63202293502609252</v>
      </c>
      <c r="L620" s="108">
        <f ca="1">REWS!R620</f>
        <v>7.6897734439814265</v>
      </c>
      <c r="M620" s="22">
        <f t="shared" si="153"/>
        <v>7.6177782211874359</v>
      </c>
      <c r="N620" s="22">
        <f t="shared" ca="1" si="154"/>
        <v>7.6774559197152312</v>
      </c>
      <c r="O620" s="22">
        <f t="shared" si="155"/>
        <v>0.53540215671095537</v>
      </c>
      <c r="P620" s="81">
        <f t="shared" ca="1" si="156"/>
        <v>8</v>
      </c>
      <c r="Q620" s="22">
        <f t="shared" ca="1" si="157"/>
        <v>0.66662346940558204</v>
      </c>
      <c r="R620" s="3">
        <f ca="1">IF(N620&gt;'Power Curve'!$C$37,0,INDEX(Ci,$P620,1)*POWER(1-Q620,3)+INDEX(Ci,$P620,2)*3*Q620*POWER(1-Q620,2)+INDEX(Ci,$P620,3)*3*POWER(Q620,2)*(1-Q620)+INDEX(Ci,$P620,4)*POWER(Q620,3))</f>
        <v>782.92834261951225</v>
      </c>
      <c r="S620" s="3">
        <f t="shared" si="158"/>
        <v>824.4999885559082</v>
      </c>
      <c r="T620" s="3">
        <f t="shared" ca="1" si="159"/>
        <v>-41.571645936395953</v>
      </c>
      <c r="U620" s="3">
        <f t="shared" ca="1" si="167"/>
        <v>41.571645936395953</v>
      </c>
      <c r="W620" s="34">
        <f t="shared" si="160"/>
        <v>8</v>
      </c>
      <c r="X620" s="73" t="b">
        <f>COUNTIF('Power Curve'!$D$2:$D$31,W620)&gt;0</f>
        <v>1</v>
      </c>
      <c r="Y620" s="73" t="b">
        <f t="shared" si="161"/>
        <v>0</v>
      </c>
      <c r="Z620" s="73" t="b">
        <f t="shared" si="168"/>
        <v>1</v>
      </c>
      <c r="AA620" s="34" t="str">
        <f t="shared" si="162"/>
        <v>Outer</v>
      </c>
      <c r="AB620" s="35" t="str">
        <f t="shared" si="169"/>
        <v>0.5-0.6</v>
      </c>
      <c r="AC620" s="36" t="str">
        <f t="shared" si="163"/>
        <v>6-7</v>
      </c>
      <c r="AD620" s="36" t="str">
        <f t="shared" si="164"/>
        <v>Jan</v>
      </c>
      <c r="AE620" s="35" t="str">
        <f t="shared" si="165"/>
        <v>325-335</v>
      </c>
      <c r="AF620" s="36" t="str">
        <f t="shared" si="166"/>
        <v>Inner-TI</v>
      </c>
    </row>
    <row r="621" spans="5:32" x14ac:dyDescent="0.3">
      <c r="E621" s="12">
        <v>40922.291666666664</v>
      </c>
      <c r="F621" s="16">
        <v>7.33</v>
      </c>
      <c r="G621" s="16">
        <v>673.9999928474424</v>
      </c>
      <c r="H621" s="29">
        <v>1.2201763719234699</v>
      </c>
      <c r="I621" s="26">
        <v>333.5</v>
      </c>
      <c r="J621" s="30">
        <v>9.5497953615279671E-2</v>
      </c>
      <c r="K621" s="31">
        <v>0.6506183144245371</v>
      </c>
      <c r="L621" s="108">
        <f ca="1">REWS!R621</f>
        <v>7.3931378700257726</v>
      </c>
      <c r="M621" s="22">
        <f t="shared" si="153"/>
        <v>7.3203663391182348</v>
      </c>
      <c r="N621" s="22">
        <f t="shared" ca="1" si="154"/>
        <v>7.383421228403404</v>
      </c>
      <c r="O621" s="22">
        <f t="shared" si="155"/>
        <v>0.48943619160624985</v>
      </c>
      <c r="P621" s="81">
        <f t="shared" ca="1" si="156"/>
        <v>8</v>
      </c>
      <c r="Q621" s="22">
        <f t="shared" ca="1" si="157"/>
        <v>0.37068309119553877</v>
      </c>
      <c r="R621" s="3">
        <f ca="1">IF(N621&gt;'Power Curve'!$C$37,0,INDEX(Ci,$P621,1)*POWER(1-Q621,3)+INDEX(Ci,$P621,2)*3*Q621*POWER(1-Q621,2)+INDEX(Ci,$P621,3)*3*POWER(Q621,2)*(1-Q621)+INDEX(Ci,$P621,4)*POWER(Q621,3))</f>
        <v>699.09353757031511</v>
      </c>
      <c r="S621" s="3">
        <f t="shared" si="158"/>
        <v>673.9999928474424</v>
      </c>
      <c r="T621" s="3">
        <f t="shared" ca="1" si="159"/>
        <v>25.093544722872707</v>
      </c>
      <c r="U621" s="3">
        <f t="shared" ca="1" si="167"/>
        <v>25.093544722872707</v>
      </c>
      <c r="W621" s="34">
        <f t="shared" si="160"/>
        <v>7</v>
      </c>
      <c r="X621" s="73" t="b">
        <f>COUNTIF('Power Curve'!$D$2:$D$31,W621)&gt;0</f>
        <v>1</v>
      </c>
      <c r="Y621" s="73" t="b">
        <f t="shared" si="161"/>
        <v>0</v>
      </c>
      <c r="Z621" s="73" t="b">
        <f t="shared" si="168"/>
        <v>1</v>
      </c>
      <c r="AA621" s="34" t="str">
        <f t="shared" si="162"/>
        <v>Outer</v>
      </c>
      <c r="AB621" s="35" t="str">
        <f t="shared" si="169"/>
        <v>0.4-0.5</v>
      </c>
      <c r="AC621" s="36" t="str">
        <f t="shared" si="163"/>
        <v>7-8</v>
      </c>
      <c r="AD621" s="36" t="str">
        <f t="shared" si="164"/>
        <v>Jan</v>
      </c>
      <c r="AE621" s="35" t="str">
        <f t="shared" si="165"/>
        <v>325-335</v>
      </c>
      <c r="AF621" s="36" t="str">
        <f t="shared" si="166"/>
        <v>LWS-LTI</v>
      </c>
    </row>
    <row r="622" spans="5:32" x14ac:dyDescent="0.3">
      <c r="E622" s="12">
        <v>40922.298611111109</v>
      </c>
      <c r="F622" s="16">
        <v>7.18</v>
      </c>
      <c r="G622" s="16">
        <v>674.64998054504395</v>
      </c>
      <c r="H622" s="29">
        <v>1.2214991303292686</v>
      </c>
      <c r="I622" s="26">
        <v>334.3</v>
      </c>
      <c r="J622" s="30">
        <v>9.8885793871866301E-2</v>
      </c>
      <c r="K622" s="31">
        <v>0.57062085017831943</v>
      </c>
      <c r="L622" s="108">
        <f ca="1">REWS!R622</f>
        <v>7.2591833987529784</v>
      </c>
      <c r="M622" s="22">
        <f t="shared" si="153"/>
        <v>7.1731536795769317</v>
      </c>
      <c r="N622" s="22">
        <f t="shared" ca="1" si="154"/>
        <v>7.2522615748591512</v>
      </c>
      <c r="O622" s="22">
        <f t="shared" si="155"/>
        <v>0.46668400052239811</v>
      </c>
      <c r="P622" s="81">
        <f t="shared" ca="1" si="156"/>
        <v>8</v>
      </c>
      <c r="Q622" s="22">
        <f t="shared" ca="1" si="157"/>
        <v>0.23867337049690132</v>
      </c>
      <c r="R622" s="3">
        <f ca="1">IF(N622&gt;'Power Curve'!$C$37,0,INDEX(Ci,$P622,1)*POWER(1-Q622,3)+INDEX(Ci,$P622,2)*3*Q622*POWER(1-Q622,2)+INDEX(Ci,$P622,3)*3*POWER(Q622,2)*(1-Q622)+INDEX(Ci,$P622,4)*POWER(Q622,3))</f>
        <v>663.00000805553043</v>
      </c>
      <c r="S622" s="3">
        <f t="shared" si="158"/>
        <v>674.64998054504395</v>
      </c>
      <c r="T622" s="3">
        <f t="shared" ca="1" si="159"/>
        <v>-11.649972489513516</v>
      </c>
      <c r="U622" s="3">
        <f t="shared" ca="1" si="167"/>
        <v>11.649972489513516</v>
      </c>
      <c r="W622" s="34">
        <f t="shared" si="160"/>
        <v>7</v>
      </c>
      <c r="X622" s="73" t="b">
        <f>COUNTIF('Power Curve'!$D$2:$D$31,W622)&gt;0</f>
        <v>1</v>
      </c>
      <c r="Y622" s="73" t="b">
        <f t="shared" si="161"/>
        <v>0</v>
      </c>
      <c r="Z622" s="73" t="b">
        <f t="shared" si="168"/>
        <v>1</v>
      </c>
      <c r="AA622" s="34" t="str">
        <f t="shared" si="162"/>
        <v>Outer</v>
      </c>
      <c r="AB622" s="35" t="str">
        <f t="shared" si="169"/>
        <v>0.4-0.5</v>
      </c>
      <c r="AC622" s="36" t="str">
        <f t="shared" si="163"/>
        <v>7-8</v>
      </c>
      <c r="AD622" s="36" t="str">
        <f t="shared" si="164"/>
        <v>Jan</v>
      </c>
      <c r="AE622" s="35" t="str">
        <f t="shared" si="165"/>
        <v>325-335</v>
      </c>
      <c r="AF622" s="36" t="str">
        <f t="shared" si="166"/>
        <v>LWS-LTI</v>
      </c>
    </row>
    <row r="623" spans="5:32" x14ac:dyDescent="0.3">
      <c r="E623" s="12">
        <v>40922.305555555555</v>
      </c>
      <c r="F623" s="16">
        <v>7.57</v>
      </c>
      <c r="G623" s="16">
        <v>631.91000723838829</v>
      </c>
      <c r="H623" s="29">
        <v>1.221727482940919</v>
      </c>
      <c r="I623" s="26">
        <v>333.3</v>
      </c>
      <c r="J623" s="30">
        <v>0.13474240422721268</v>
      </c>
      <c r="K623" s="31">
        <v>0.75566050698834841</v>
      </c>
      <c r="L623" s="108">
        <f ca="1">REWS!R623</f>
        <v>7.5209519411208632</v>
      </c>
      <c r="M623" s="22">
        <f t="shared" si="153"/>
        <v>7.5632530484962546</v>
      </c>
      <c r="N623" s="22">
        <f t="shared" ca="1" si="154"/>
        <v>7.5142487049242002</v>
      </c>
      <c r="O623" s="22">
        <f t="shared" si="155"/>
        <v>0.52697511550529252</v>
      </c>
      <c r="P623" s="81">
        <f t="shared" ca="1" si="156"/>
        <v>8</v>
      </c>
      <c r="Q623" s="22">
        <f t="shared" ca="1" si="157"/>
        <v>0.50235848197713195</v>
      </c>
      <c r="R623" s="3">
        <f ca="1">IF(N623&gt;'Power Curve'!$C$37,0,INDEX(Ci,$P623,1)*POWER(1-Q623,3)+INDEX(Ci,$P623,2)*3*Q623*POWER(1-Q623,2)+INDEX(Ci,$P623,3)*3*POWER(Q623,2)*(1-Q623)+INDEX(Ci,$P623,4)*POWER(Q623,3))</f>
        <v>735.94840289020738</v>
      </c>
      <c r="S623" s="3">
        <f t="shared" si="158"/>
        <v>631.91000723838829</v>
      </c>
      <c r="T623" s="3">
        <f t="shared" ca="1" si="159"/>
        <v>104.03839565181909</v>
      </c>
      <c r="U623" s="3">
        <f t="shared" ca="1" si="167"/>
        <v>104.03839565181909</v>
      </c>
      <c r="W623" s="34">
        <f t="shared" si="160"/>
        <v>8</v>
      </c>
      <c r="X623" s="73" t="b">
        <f>COUNTIF('Power Curve'!$D$2:$D$31,W623)&gt;0</f>
        <v>1</v>
      </c>
      <c r="Y623" s="73" t="b">
        <f t="shared" si="161"/>
        <v>0</v>
      </c>
      <c r="Z623" s="73" t="b">
        <f t="shared" si="168"/>
        <v>1</v>
      </c>
      <c r="AA623" s="34" t="str">
        <f t="shared" si="162"/>
        <v>Outer</v>
      </c>
      <c r="AB623" s="35" t="str">
        <f t="shared" si="169"/>
        <v>0.5-0.6</v>
      </c>
      <c r="AC623" s="36" t="str">
        <f t="shared" si="163"/>
        <v>7-8</v>
      </c>
      <c r="AD623" s="36" t="str">
        <f t="shared" si="164"/>
        <v>Jan</v>
      </c>
      <c r="AE623" s="35" t="str">
        <f t="shared" si="165"/>
        <v>325-335</v>
      </c>
      <c r="AF623" s="36" t="str">
        <f t="shared" si="166"/>
        <v>Inner-TI</v>
      </c>
    </row>
    <row r="624" spans="5:32" x14ac:dyDescent="0.3">
      <c r="E624" s="12">
        <v>40922.3125</v>
      </c>
      <c r="F624" s="16">
        <v>7.46</v>
      </c>
      <c r="G624" s="16">
        <v>585.42001700401329</v>
      </c>
      <c r="H624" s="29">
        <v>1.2210031117256226</v>
      </c>
      <c r="I624" s="26">
        <v>335.2</v>
      </c>
      <c r="J624" s="30">
        <v>0.15951742627345844</v>
      </c>
      <c r="K624" s="31">
        <v>0.52509167896519626</v>
      </c>
      <c r="L624" s="108">
        <f ca="1">REWS!R624</f>
        <v>7.5183464794170503</v>
      </c>
      <c r="M624" s="22">
        <f t="shared" si="153"/>
        <v>7.4518777486163872</v>
      </c>
      <c r="N624" s="22">
        <f t="shared" ca="1" si="154"/>
        <v>7.5101607019244332</v>
      </c>
      <c r="O624" s="22">
        <f t="shared" si="155"/>
        <v>0.5097617038817015</v>
      </c>
      <c r="P624" s="81">
        <f t="shared" ca="1" si="156"/>
        <v>8</v>
      </c>
      <c r="Q624" s="22">
        <f t="shared" ca="1" si="157"/>
        <v>0.49824398396168584</v>
      </c>
      <c r="R624" s="3">
        <f ca="1">IF(N624&gt;'Power Curve'!$C$37,0,INDEX(Ci,$P624,1)*POWER(1-Q624,3)+INDEX(Ci,$P624,2)*3*Q624*POWER(1-Q624,2)+INDEX(Ci,$P624,3)*3*POWER(Q624,2)*(1-Q624)+INDEX(Ci,$P624,4)*POWER(Q624,3))</f>
        <v>734.78514516575126</v>
      </c>
      <c r="S624" s="3">
        <f t="shared" si="158"/>
        <v>585.42001700401329</v>
      </c>
      <c r="T624" s="3">
        <f t="shared" ca="1" si="159"/>
        <v>149.36512816173797</v>
      </c>
      <c r="U624" s="3">
        <f t="shared" ca="1" si="167"/>
        <v>149.36512816173797</v>
      </c>
      <c r="W624" s="34">
        <f t="shared" si="160"/>
        <v>7</v>
      </c>
      <c r="X624" s="73" t="b">
        <f>COUNTIF('Power Curve'!$D$2:$D$31,W624)&gt;0</f>
        <v>1</v>
      </c>
      <c r="Y624" s="73" t="b">
        <f t="shared" si="161"/>
        <v>0</v>
      </c>
      <c r="Z624" s="73" t="b">
        <f t="shared" si="168"/>
        <v>1</v>
      </c>
      <c r="AA624" s="34" t="str">
        <f t="shared" si="162"/>
        <v>Outer</v>
      </c>
      <c r="AB624" s="35" t="str">
        <f t="shared" si="169"/>
        <v>0.5-0.6</v>
      </c>
      <c r="AC624" s="36" t="str">
        <f t="shared" si="163"/>
        <v>7-8</v>
      </c>
      <c r="AD624" s="36" t="str">
        <f t="shared" si="164"/>
        <v>Jan</v>
      </c>
      <c r="AE624" s="35" t="str">
        <f t="shared" si="165"/>
        <v>335-345</v>
      </c>
      <c r="AF624" s="36" t="str">
        <f t="shared" si="166"/>
        <v>HWS-HTI</v>
      </c>
    </row>
    <row r="625" spans="5:32" x14ac:dyDescent="0.3">
      <c r="E625" s="12">
        <v>40922.319444444445</v>
      </c>
      <c r="F625" s="16">
        <v>5.64</v>
      </c>
      <c r="G625" s="16">
        <v>367.510009765625</v>
      </c>
      <c r="H625" s="29">
        <v>1.2227901918748922</v>
      </c>
      <c r="I625" s="26">
        <v>331.2</v>
      </c>
      <c r="J625" s="30">
        <v>0.18439716312056739</v>
      </c>
      <c r="K625" s="31">
        <v>0.46394417632785506</v>
      </c>
      <c r="L625" s="108">
        <f ca="1">REWS!R625</f>
        <v>5.6992841044367122</v>
      </c>
      <c r="M625" s="22">
        <f t="shared" si="153"/>
        <v>5.6366065796892073</v>
      </c>
      <c r="N625" s="22">
        <f t="shared" ca="1" si="154"/>
        <v>5.6958550146429232</v>
      </c>
      <c r="O625" s="22">
        <f t="shared" si="155"/>
        <v>0.22920569305268557</v>
      </c>
      <c r="P625" s="81">
        <f t="shared" ca="1" si="156"/>
        <v>6</v>
      </c>
      <c r="Q625" s="22">
        <f t="shared" ca="1" si="157"/>
        <v>0.66555431216891525</v>
      </c>
      <c r="R625" s="3">
        <f ca="1">IF(N625&gt;'Power Curve'!$C$37,0,INDEX(Ci,$P625,1)*POWER(1-Q625,3)+INDEX(Ci,$P625,2)*3*Q625*POWER(1-Q625,2)+INDEX(Ci,$P625,3)*3*POWER(Q625,2)*(1-Q625)+INDEX(Ci,$P625,4)*POWER(Q625,3))</f>
        <v>311.52423863745753</v>
      </c>
      <c r="S625" s="3">
        <f t="shared" si="158"/>
        <v>367.510009765625</v>
      </c>
      <c r="T625" s="3">
        <f t="shared" ca="1" si="159"/>
        <v>-55.985771128167471</v>
      </c>
      <c r="U625" s="3">
        <f t="shared" ca="1" si="167"/>
        <v>55.985771128167471</v>
      </c>
      <c r="W625" s="34">
        <f t="shared" si="160"/>
        <v>6</v>
      </c>
      <c r="X625" s="73" t="b">
        <f>COUNTIF('Power Curve'!$D$2:$D$31,W625)&gt;0</f>
        <v>1</v>
      </c>
      <c r="Y625" s="73" t="b">
        <f t="shared" si="161"/>
        <v>0</v>
      </c>
      <c r="Z625" s="73" t="b">
        <f t="shared" si="168"/>
        <v>1</v>
      </c>
      <c r="AA625" s="34" t="str">
        <f t="shared" si="162"/>
        <v>Outer</v>
      </c>
      <c r="AB625" s="35" t="str">
        <f t="shared" si="169"/>
        <v>0.2-0.3</v>
      </c>
      <c r="AC625" s="36" t="str">
        <f t="shared" si="163"/>
        <v>7-8</v>
      </c>
      <c r="AD625" s="36" t="str">
        <f t="shared" si="164"/>
        <v>Jan</v>
      </c>
      <c r="AE625" s="35" t="str">
        <f t="shared" si="165"/>
        <v>325-335</v>
      </c>
      <c r="AF625" s="36" t="str">
        <f t="shared" si="166"/>
        <v>LWS-HTI</v>
      </c>
    </row>
    <row r="626" spans="5:32" x14ac:dyDescent="0.3">
      <c r="E626" s="12">
        <v>40922.326388888891</v>
      </c>
      <c r="F626" s="16">
        <v>6.36</v>
      </c>
      <c r="G626" s="16">
        <v>379.70999336242653</v>
      </c>
      <c r="H626" s="29">
        <v>1.222424427414019</v>
      </c>
      <c r="I626" s="26">
        <v>331.7</v>
      </c>
      <c r="J626" s="30">
        <v>0.17924528301886791</v>
      </c>
      <c r="K626" s="31">
        <v>0.3906607332158189</v>
      </c>
      <c r="L626" s="108">
        <f ca="1">REWS!R626</f>
        <v>6.3207989899022579</v>
      </c>
      <c r="M626" s="22">
        <f t="shared" si="153"/>
        <v>6.3555395550422302</v>
      </c>
      <c r="N626" s="22">
        <f t="shared" ca="1" si="154"/>
        <v>6.3163660377035802</v>
      </c>
      <c r="O626" s="22">
        <f t="shared" si="155"/>
        <v>0.3403191019312522</v>
      </c>
      <c r="P626" s="81">
        <f t="shared" ca="1" si="156"/>
        <v>7</v>
      </c>
      <c r="Q626" s="22">
        <f t="shared" ca="1" si="157"/>
        <v>0.28967907182713115</v>
      </c>
      <c r="R626" s="3">
        <f ca="1">IF(N626&gt;'Power Curve'!$C$37,0,INDEX(Ci,$P626,1)*POWER(1-Q626,3)+INDEX(Ci,$P626,2)*3*Q626*POWER(1-Q626,2)+INDEX(Ci,$P626,3)*3*POWER(Q626,2)*(1-Q626)+INDEX(Ci,$P626,4)*POWER(Q626,3))</f>
        <v>428.07296617991511</v>
      </c>
      <c r="S626" s="3">
        <f t="shared" si="158"/>
        <v>379.70999336242653</v>
      </c>
      <c r="T626" s="3">
        <f t="shared" ca="1" si="159"/>
        <v>48.362972817488583</v>
      </c>
      <c r="U626" s="3">
        <f t="shared" ca="1" si="167"/>
        <v>48.362972817488583</v>
      </c>
      <c r="W626" s="34">
        <f t="shared" si="160"/>
        <v>6</v>
      </c>
      <c r="X626" s="73" t="b">
        <f>COUNTIF('Power Curve'!$D$2:$D$31,W626)&gt;0</f>
        <v>1</v>
      </c>
      <c r="Y626" s="73" t="b">
        <f t="shared" si="161"/>
        <v>0</v>
      </c>
      <c r="Z626" s="73" t="b">
        <f t="shared" si="168"/>
        <v>1</v>
      </c>
      <c r="AA626" s="34" t="str">
        <f t="shared" si="162"/>
        <v>Outer</v>
      </c>
      <c r="AB626" s="35" t="str">
        <f t="shared" si="169"/>
        <v>0.3-0.4</v>
      </c>
      <c r="AC626" s="36" t="str">
        <f t="shared" si="163"/>
        <v>7-8</v>
      </c>
      <c r="AD626" s="36" t="str">
        <f t="shared" si="164"/>
        <v>Jan</v>
      </c>
      <c r="AE626" s="35" t="str">
        <f t="shared" si="165"/>
        <v>325-335</v>
      </c>
      <c r="AF626" s="36" t="str">
        <f t="shared" si="166"/>
        <v>LWS-HTI</v>
      </c>
    </row>
    <row r="627" spans="5:32" x14ac:dyDescent="0.3">
      <c r="E627" s="12">
        <v>40922.333333333336</v>
      </c>
      <c r="F627" s="16">
        <v>6.26</v>
      </c>
      <c r="G627" s="16">
        <v>407.43000030517572</v>
      </c>
      <c r="H627" s="29">
        <v>1.2218305312608544</v>
      </c>
      <c r="I627" s="26">
        <v>339</v>
      </c>
      <c r="J627" s="30">
        <v>0.14536741214057508</v>
      </c>
      <c r="K627" s="31">
        <v>0.53986220449179456</v>
      </c>
      <c r="L627" s="108">
        <f ca="1">REWS!R627</f>
        <v>6.2612628393444814</v>
      </c>
      <c r="M627" s="22">
        <f t="shared" si="153"/>
        <v>6.2545964597227828</v>
      </c>
      <c r="N627" s="22">
        <f t="shared" ca="1" si="154"/>
        <v>6.2558582090028452</v>
      </c>
      <c r="O627" s="22">
        <f t="shared" si="155"/>
        <v>0.32471802115151699</v>
      </c>
      <c r="P627" s="81">
        <f t="shared" ca="1" si="156"/>
        <v>7</v>
      </c>
      <c r="Q627" s="22">
        <f t="shared" ca="1" si="157"/>
        <v>0.22817006556301345</v>
      </c>
      <c r="R627" s="3">
        <f ca="1">IF(N627&gt;'Power Curve'!$C$37,0,INDEX(Ci,$P627,1)*POWER(1-Q627,3)+INDEX(Ci,$P627,2)*3*Q627*POWER(1-Q627,2)+INDEX(Ci,$P627,3)*3*POWER(Q627,2)*(1-Q627)+INDEX(Ci,$P627,4)*POWER(Q627,3))</f>
        <v>414.72512170008548</v>
      </c>
      <c r="S627" s="3">
        <f t="shared" si="158"/>
        <v>407.43000030517572</v>
      </c>
      <c r="T627" s="3">
        <f t="shared" ca="1" si="159"/>
        <v>7.2951213949097564</v>
      </c>
      <c r="U627" s="3">
        <f t="shared" ca="1" si="167"/>
        <v>7.2951213949097564</v>
      </c>
      <c r="W627" s="34">
        <f t="shared" si="160"/>
        <v>6</v>
      </c>
      <c r="X627" s="73" t="b">
        <f>COUNTIF('Power Curve'!$D$2:$D$31,W627)&gt;0</f>
        <v>1</v>
      </c>
      <c r="Y627" s="73" t="b">
        <f t="shared" si="161"/>
        <v>0</v>
      </c>
      <c r="Z627" s="73" t="b">
        <f t="shared" si="168"/>
        <v>1</v>
      </c>
      <c r="AA627" s="34" t="str">
        <f t="shared" si="162"/>
        <v>Outer</v>
      </c>
      <c r="AB627" s="35" t="str">
        <f t="shared" si="169"/>
        <v>0.3-0.4</v>
      </c>
      <c r="AC627" s="36" t="str">
        <f t="shared" si="163"/>
        <v>8-9</v>
      </c>
      <c r="AD627" s="36" t="str">
        <f t="shared" si="164"/>
        <v>Jan</v>
      </c>
      <c r="AE627" s="35" t="str">
        <f t="shared" si="165"/>
        <v>335-345</v>
      </c>
      <c r="AF627" s="36" t="str">
        <f t="shared" si="166"/>
        <v>LWS-HTI</v>
      </c>
    </row>
    <row r="628" spans="5:32" x14ac:dyDescent="0.3">
      <c r="E628" s="12">
        <v>40922.340277777781</v>
      </c>
      <c r="F628" s="16">
        <v>5.64</v>
      </c>
      <c r="G628" s="16">
        <v>381.58999633789108</v>
      </c>
      <c r="H628" s="29">
        <v>1.2232989337852673</v>
      </c>
      <c r="I628" s="26">
        <v>337.1</v>
      </c>
      <c r="J628" s="30">
        <v>0.16666666666666666</v>
      </c>
      <c r="K628" s="31">
        <v>0.49911908539653321</v>
      </c>
      <c r="L628" s="108">
        <f ca="1">REWS!R628</f>
        <v>5.7539288345812256</v>
      </c>
      <c r="M628" s="22">
        <f t="shared" si="153"/>
        <v>5.6373881747725978</v>
      </c>
      <c r="N628" s="22">
        <f t="shared" ca="1" si="154"/>
        <v>5.7512642500977451</v>
      </c>
      <c r="O628" s="22">
        <f t="shared" si="155"/>
        <v>0.22932649109235761</v>
      </c>
      <c r="P628" s="81">
        <f t="shared" ca="1" si="156"/>
        <v>6</v>
      </c>
      <c r="Q628" s="22">
        <f t="shared" ca="1" si="157"/>
        <v>0.72078168081695515</v>
      </c>
      <c r="R628" s="3">
        <f ca="1">IF(N628&gt;'Power Curve'!$C$37,0,INDEX(Ci,$P628,1)*POWER(1-Q628,3)+INDEX(Ci,$P628,2)*3*Q628*POWER(1-Q628,2)+INDEX(Ci,$P628,3)*3*POWER(Q628,2)*(1-Q628)+INDEX(Ci,$P628,4)*POWER(Q628,3))</f>
        <v>320.36019223822137</v>
      </c>
      <c r="S628" s="3">
        <f t="shared" si="158"/>
        <v>381.58999633789108</v>
      </c>
      <c r="T628" s="3">
        <f t="shared" ca="1" si="159"/>
        <v>-61.229804099669707</v>
      </c>
      <c r="U628" s="3">
        <f t="shared" ca="1" si="167"/>
        <v>61.229804099669707</v>
      </c>
      <c r="W628" s="34">
        <f t="shared" si="160"/>
        <v>6</v>
      </c>
      <c r="X628" s="73" t="b">
        <f>COUNTIF('Power Curve'!$D$2:$D$31,W628)&gt;0</f>
        <v>1</v>
      </c>
      <c r="Y628" s="73" t="b">
        <f t="shared" si="161"/>
        <v>0</v>
      </c>
      <c r="Z628" s="73" t="b">
        <f t="shared" si="168"/>
        <v>1</v>
      </c>
      <c r="AA628" s="34" t="str">
        <f t="shared" si="162"/>
        <v>Outer</v>
      </c>
      <c r="AB628" s="35" t="str">
        <f t="shared" si="169"/>
        <v>0.2-0.3</v>
      </c>
      <c r="AC628" s="36" t="str">
        <f t="shared" si="163"/>
        <v>8-9</v>
      </c>
      <c r="AD628" s="36" t="str">
        <f t="shared" si="164"/>
        <v>Jan</v>
      </c>
      <c r="AE628" s="35" t="str">
        <f t="shared" si="165"/>
        <v>335-345</v>
      </c>
      <c r="AF628" s="36" t="str">
        <f t="shared" si="166"/>
        <v>LWS-HTI</v>
      </c>
    </row>
    <row r="629" spans="5:32" x14ac:dyDescent="0.3">
      <c r="E629" s="12">
        <v>40922.347222222219</v>
      </c>
      <c r="F629" s="16">
        <v>5.53</v>
      </c>
      <c r="G629" s="16">
        <v>284.40999221801718</v>
      </c>
      <c r="H629" s="29">
        <v>1.2237567034097503</v>
      </c>
      <c r="I629" s="26">
        <v>338.8</v>
      </c>
      <c r="J629" s="30">
        <v>0.11030741410488246</v>
      </c>
      <c r="K629" s="31">
        <v>0.46022069440754237</v>
      </c>
      <c r="L629" s="108">
        <f ca="1">REWS!R629</f>
        <v>5.6964679931919502</v>
      </c>
      <c r="M629" s="22">
        <f t="shared" si="153"/>
        <v>5.5281285013613557</v>
      </c>
      <c r="N629" s="22">
        <f t="shared" ca="1" si="154"/>
        <v>5.6945401573701888</v>
      </c>
      <c r="O629" s="22">
        <f t="shared" si="155"/>
        <v>0.21244005635938312</v>
      </c>
      <c r="P629" s="81">
        <f t="shared" ca="1" si="156"/>
        <v>6</v>
      </c>
      <c r="Q629" s="22">
        <f t="shared" ca="1" si="157"/>
        <v>0.66424377058275552</v>
      </c>
      <c r="R629" s="3">
        <f ca="1">IF(N629&gt;'Power Curve'!$C$37,0,INDEX(Ci,$P629,1)*POWER(1-Q629,3)+INDEX(Ci,$P629,2)*3*Q629*POWER(1-Q629,2)+INDEX(Ci,$P629,3)*3*POWER(Q629,2)*(1-Q629)+INDEX(Ci,$P629,4)*POWER(Q629,3))</f>
        <v>311.31700549216487</v>
      </c>
      <c r="S629" s="3">
        <f t="shared" si="158"/>
        <v>284.40999221801718</v>
      </c>
      <c r="T629" s="3">
        <f t="shared" ca="1" si="159"/>
        <v>26.907013274147687</v>
      </c>
      <c r="U629" s="3">
        <f t="shared" ca="1" si="167"/>
        <v>26.907013274147687</v>
      </c>
      <c r="W629" s="34">
        <f t="shared" si="160"/>
        <v>6</v>
      </c>
      <c r="X629" s="73" t="b">
        <f>COUNTIF('Power Curve'!$D$2:$D$31,W629)&gt;0</f>
        <v>1</v>
      </c>
      <c r="Y629" s="73" t="b">
        <f t="shared" si="161"/>
        <v>0</v>
      </c>
      <c r="Z629" s="73" t="b">
        <f t="shared" si="168"/>
        <v>1</v>
      </c>
      <c r="AA629" s="34" t="str">
        <f t="shared" si="162"/>
        <v>Outer</v>
      </c>
      <c r="AB629" s="35" t="str">
        <f t="shared" si="169"/>
        <v>0.2-0.3</v>
      </c>
      <c r="AC629" s="36" t="str">
        <f t="shared" si="163"/>
        <v>8-9</v>
      </c>
      <c r="AD629" s="36" t="str">
        <f t="shared" si="164"/>
        <v>Jan</v>
      </c>
      <c r="AE629" s="35" t="str">
        <f t="shared" si="165"/>
        <v>335-345</v>
      </c>
      <c r="AF629" s="36" t="str">
        <f t="shared" si="166"/>
        <v>Inner-TI</v>
      </c>
    </row>
    <row r="630" spans="5:32" x14ac:dyDescent="0.3">
      <c r="E630" s="12">
        <v>40922.354166666664</v>
      </c>
      <c r="F630" s="16">
        <v>5.4</v>
      </c>
      <c r="G630" s="16">
        <v>280.39998626709007</v>
      </c>
      <c r="H630" s="29">
        <v>1.2231671611860135</v>
      </c>
      <c r="I630" s="26">
        <v>342.7</v>
      </c>
      <c r="J630" s="30">
        <v>0.11296296296296296</v>
      </c>
      <c r="K630" s="31">
        <v>0.57810036635781192</v>
      </c>
      <c r="L630" s="108">
        <f ca="1">REWS!R630</f>
        <v>5.4714937158071884</v>
      </c>
      <c r="M630" s="22">
        <f t="shared" si="153"/>
        <v>5.3973055048124801</v>
      </c>
      <c r="N630" s="22">
        <f t="shared" ca="1" si="154"/>
        <v>5.468763546643153</v>
      </c>
      <c r="O630" s="22">
        <f t="shared" si="155"/>
        <v>0.19222094052439626</v>
      </c>
      <c r="P630" s="81">
        <f t="shared" ca="1" si="156"/>
        <v>6</v>
      </c>
      <c r="Q630" s="22">
        <f t="shared" ca="1" si="157"/>
        <v>0.43920821449944364</v>
      </c>
      <c r="R630" s="3">
        <f ca="1">IF(N630&gt;'Power Curve'!$C$37,0,INDEX(Ci,$P630,1)*POWER(1-Q630,3)+INDEX(Ci,$P630,2)*3*Q630*POWER(1-Q630,2)+INDEX(Ci,$P630,3)*3*POWER(Q630,2)*(1-Q630)+INDEX(Ci,$P630,4)*POWER(Q630,3))</f>
        <v>276.98902199970917</v>
      </c>
      <c r="S630" s="3">
        <f t="shared" si="158"/>
        <v>280.39998626709007</v>
      </c>
      <c r="T630" s="3">
        <f t="shared" ca="1" si="159"/>
        <v>-3.4109642673809049</v>
      </c>
      <c r="U630" s="3">
        <f t="shared" ca="1" si="167"/>
        <v>3.4109642673809049</v>
      </c>
      <c r="W630" s="34">
        <f t="shared" si="160"/>
        <v>5</v>
      </c>
      <c r="X630" s="73" t="b">
        <f>COUNTIF('Power Curve'!$D$2:$D$31,W630)&gt;0</f>
        <v>1</v>
      </c>
      <c r="Y630" s="73" t="b">
        <f t="shared" si="161"/>
        <v>0</v>
      </c>
      <c r="Z630" s="73" t="b">
        <f t="shared" si="168"/>
        <v>1</v>
      </c>
      <c r="AA630" s="34" t="str">
        <f t="shared" si="162"/>
        <v>Outer</v>
      </c>
      <c r="AB630" s="35" t="str">
        <f t="shared" si="169"/>
        <v>0.1-0.2</v>
      </c>
      <c r="AC630" s="36" t="str">
        <f t="shared" si="163"/>
        <v>8-9</v>
      </c>
      <c r="AD630" s="36" t="str">
        <f t="shared" si="164"/>
        <v>Jan</v>
      </c>
      <c r="AE630" s="35" t="str">
        <f t="shared" si="165"/>
        <v>335-345</v>
      </c>
      <c r="AF630" s="36" t="str">
        <f t="shared" si="166"/>
        <v>Inner-TI</v>
      </c>
    </row>
    <row r="631" spans="5:32" x14ac:dyDescent="0.3">
      <c r="E631" s="12">
        <v>40922.361111111109</v>
      </c>
      <c r="F631" s="16">
        <v>5.18</v>
      </c>
      <c r="G631" s="16">
        <v>190.40999603271467</v>
      </c>
      <c r="H631" s="29">
        <v>1.2221617566695544</v>
      </c>
      <c r="I631" s="26">
        <v>341.6</v>
      </c>
      <c r="J631" s="30">
        <v>8.4942084942084953E-2</v>
      </c>
      <c r="K631" s="31">
        <v>0.67033456033471817</v>
      </c>
      <c r="L631" s="108">
        <f ca="1">REWS!R631</f>
        <v>5.2359195365664748</v>
      </c>
      <c r="M631" s="22">
        <f t="shared" si="153"/>
        <v>5.1759963347795068</v>
      </c>
      <c r="N631" s="22">
        <f t="shared" ca="1" si="154"/>
        <v>5.2318726506695921</v>
      </c>
      <c r="O631" s="22">
        <f t="shared" si="155"/>
        <v>0.15801689488804863</v>
      </c>
      <c r="P631" s="81">
        <f t="shared" ca="1" si="156"/>
        <v>6</v>
      </c>
      <c r="Q631" s="22">
        <f t="shared" ca="1" si="157"/>
        <v>0.2030948530010076</v>
      </c>
      <c r="R631" s="3">
        <f ca="1">IF(N631&gt;'Power Curve'!$C$37,0,INDEX(Ci,$P631,1)*POWER(1-Q631,3)+INDEX(Ci,$P631,2)*3*Q631*POWER(1-Q631,2)+INDEX(Ci,$P631,3)*3*POWER(Q631,2)*(1-Q631)+INDEX(Ci,$P631,4)*POWER(Q631,3))</f>
        <v>242.17082440283335</v>
      </c>
      <c r="S631" s="3">
        <f t="shared" si="158"/>
        <v>190.40999603271467</v>
      </c>
      <c r="T631" s="3">
        <f t="shared" ca="1" si="159"/>
        <v>51.760828370118674</v>
      </c>
      <c r="U631" s="3">
        <f t="shared" ca="1" si="167"/>
        <v>51.760828370118674</v>
      </c>
      <c r="W631" s="34">
        <f t="shared" si="160"/>
        <v>5</v>
      </c>
      <c r="X631" s="73" t="b">
        <f>COUNTIF('Power Curve'!$D$2:$D$31,W631)&gt;0</f>
        <v>1</v>
      </c>
      <c r="Y631" s="73" t="b">
        <f t="shared" si="161"/>
        <v>0</v>
      </c>
      <c r="Z631" s="73" t="b">
        <f t="shared" si="168"/>
        <v>1</v>
      </c>
      <c r="AA631" s="34" t="str">
        <f t="shared" si="162"/>
        <v>Outer</v>
      </c>
      <c r="AB631" s="35" t="str">
        <f t="shared" si="169"/>
        <v>0.1-0.2</v>
      </c>
      <c r="AC631" s="36" t="str">
        <f t="shared" si="163"/>
        <v>8-9</v>
      </c>
      <c r="AD631" s="36" t="str">
        <f t="shared" si="164"/>
        <v>Jan</v>
      </c>
      <c r="AE631" s="35" t="str">
        <f t="shared" si="165"/>
        <v>335-345</v>
      </c>
      <c r="AF631" s="36" t="str">
        <f t="shared" si="166"/>
        <v>LWS-LTI</v>
      </c>
    </row>
    <row r="632" spans="5:32" x14ac:dyDescent="0.3">
      <c r="E632" s="12">
        <v>40922.368055555555</v>
      </c>
      <c r="F632" s="16">
        <v>5.18</v>
      </c>
      <c r="G632" s="16">
        <v>179.52000427246111</v>
      </c>
      <c r="H632" s="29">
        <v>1.2218422006680978</v>
      </c>
      <c r="I632" s="26">
        <v>338.9</v>
      </c>
      <c r="J632" s="30">
        <v>9.0733590733590733E-2</v>
      </c>
      <c r="K632" s="31">
        <v>0.81714210136328236</v>
      </c>
      <c r="L632" s="108">
        <f ca="1">REWS!R632</f>
        <v>5.2079711429771933</v>
      </c>
      <c r="M632" s="22">
        <f t="shared" si="153"/>
        <v>5.1755451765859863</v>
      </c>
      <c r="N632" s="22">
        <f t="shared" ca="1" si="154"/>
        <v>5.2034922642537884</v>
      </c>
      <c r="O632" s="22">
        <f t="shared" si="155"/>
        <v>0.15794716693489563</v>
      </c>
      <c r="P632" s="81">
        <f t="shared" ca="1" si="156"/>
        <v>6</v>
      </c>
      <c r="Q632" s="22">
        <f t="shared" ca="1" si="157"/>
        <v>0.17480761802846631</v>
      </c>
      <c r="R632" s="3">
        <f ca="1">IF(N632&gt;'Power Curve'!$C$37,0,INDEX(Ci,$P632,1)*POWER(1-Q632,3)+INDEX(Ci,$P632,2)*3*Q632*POWER(1-Q632,2)+INDEX(Ci,$P632,3)*3*POWER(Q632,2)*(1-Q632)+INDEX(Ci,$P632,4)*POWER(Q632,3))</f>
        <v>237.97384573198977</v>
      </c>
      <c r="S632" s="3">
        <f t="shared" si="158"/>
        <v>179.52000427246111</v>
      </c>
      <c r="T632" s="3">
        <f t="shared" ca="1" si="159"/>
        <v>58.453841459528661</v>
      </c>
      <c r="U632" s="3">
        <f t="shared" ca="1" si="167"/>
        <v>58.453841459528661</v>
      </c>
      <c r="W632" s="34">
        <f t="shared" si="160"/>
        <v>5</v>
      </c>
      <c r="X632" s="73" t="b">
        <f>COUNTIF('Power Curve'!$D$2:$D$31,W632)&gt;0</f>
        <v>1</v>
      </c>
      <c r="Y632" s="73" t="b">
        <f t="shared" si="161"/>
        <v>0</v>
      </c>
      <c r="Z632" s="73" t="b">
        <f t="shared" si="168"/>
        <v>1</v>
      </c>
      <c r="AA632" s="34" t="str">
        <f t="shared" si="162"/>
        <v>Outer</v>
      </c>
      <c r="AB632" s="35" t="str">
        <f t="shared" si="169"/>
        <v>0.1-0.2</v>
      </c>
      <c r="AC632" s="36" t="str">
        <f t="shared" si="163"/>
        <v>8-9</v>
      </c>
      <c r="AD632" s="36" t="str">
        <f t="shared" si="164"/>
        <v>Jan</v>
      </c>
      <c r="AE632" s="35" t="str">
        <f t="shared" si="165"/>
        <v>335-345</v>
      </c>
      <c r="AF632" s="36" t="str">
        <f t="shared" si="166"/>
        <v>LWS-LTI</v>
      </c>
    </row>
    <row r="633" spans="5:32" x14ac:dyDescent="0.3">
      <c r="E633" s="12">
        <v>40922.375</v>
      </c>
      <c r="F633" s="16">
        <v>4.07</v>
      </c>
      <c r="G633" s="16">
        <v>74.800003051757997</v>
      </c>
      <c r="H633" s="29">
        <v>1.2230354892775575</v>
      </c>
      <c r="I633" s="26">
        <v>326.8</v>
      </c>
      <c r="J633" s="30">
        <v>0.10073710073710072</v>
      </c>
      <c r="K633" s="31">
        <v>0.40556294777134438</v>
      </c>
      <c r="L633" s="108">
        <f ca="1">REWS!R633</f>
        <v>4.451539869427676</v>
      </c>
      <c r="M633" s="22">
        <f t="shared" si="153"/>
        <v>4.0678231737240491</v>
      </c>
      <c r="N633" s="22">
        <f t="shared" ca="1" si="154"/>
        <v>4.4491589777922425</v>
      </c>
      <c r="O633" s="22">
        <f t="shared" si="155"/>
        <v>-1.3254839437596797E-2</v>
      </c>
      <c r="P633" s="81">
        <f t="shared" ca="1" si="156"/>
        <v>5</v>
      </c>
      <c r="Q633" s="22">
        <f t="shared" ca="1" si="157"/>
        <v>0.33798231674709567</v>
      </c>
      <c r="R633" s="3">
        <f ca="1">IF(N633&gt;'Power Curve'!$C$37,0,INDEX(Ci,$P633,1)*POWER(1-Q633,3)+INDEX(Ci,$P633,2)*3*Q633*POWER(1-Q633,2)+INDEX(Ci,$P633,3)*3*POWER(Q633,2)*(1-Q633)+INDEX(Ci,$P633,4)*POWER(Q633,3))</f>
        <v>113.65028363577497</v>
      </c>
      <c r="S633" s="3">
        <f t="shared" si="158"/>
        <v>74.800003051757997</v>
      </c>
      <c r="T633" s="3">
        <f t="shared" ca="1" si="159"/>
        <v>38.850280584016971</v>
      </c>
      <c r="U633" s="3">
        <f t="shared" ca="1" si="167"/>
        <v>38.850280584016971</v>
      </c>
      <c r="W633" s="34">
        <f t="shared" si="160"/>
        <v>4</v>
      </c>
      <c r="X633" s="73" t="b">
        <f>COUNTIF('Power Curve'!$D$2:$D$31,W633)&gt;0</f>
        <v>1</v>
      </c>
      <c r="Y633" s="73" t="b">
        <f t="shared" si="161"/>
        <v>0</v>
      </c>
      <c r="Z633" s="73" t="b">
        <f t="shared" si="168"/>
        <v>1</v>
      </c>
      <c r="AA633" s="34" t="str">
        <f t="shared" si="162"/>
        <v>Outer</v>
      </c>
      <c r="AB633" s="35" t="str">
        <f t="shared" si="169"/>
        <v>-0.1-0.0</v>
      </c>
      <c r="AC633" s="36" t="str">
        <f t="shared" si="163"/>
        <v>9-10</v>
      </c>
      <c r="AD633" s="36" t="str">
        <f t="shared" si="164"/>
        <v>Jan</v>
      </c>
      <c r="AE633" s="35" t="str">
        <f t="shared" si="165"/>
        <v>325-335</v>
      </c>
      <c r="AF633" s="36" t="str">
        <f t="shared" si="166"/>
        <v>Inner-TI</v>
      </c>
    </row>
    <row r="634" spans="5:32" x14ac:dyDescent="0.3">
      <c r="E634" s="12">
        <v>40922.381944444445</v>
      </c>
      <c r="F634" s="16">
        <v>3.88</v>
      </c>
      <c r="G634" s="16">
        <v>49.079998016357507</v>
      </c>
      <c r="H634" s="29">
        <v>1.2240420664141418</v>
      </c>
      <c r="I634" s="26">
        <v>316.8</v>
      </c>
      <c r="J634" s="30">
        <v>6.1855670103092786E-2</v>
      </c>
      <c r="K634" s="31">
        <v>0.17917345257952483</v>
      </c>
      <c r="L634" s="108">
        <f ca="1">REWS!R634</f>
        <v>4.059876192170254</v>
      </c>
      <c r="M634" s="22">
        <f t="shared" si="153"/>
        <v>3.8789883669227487</v>
      </c>
      <c r="N634" s="22">
        <f t="shared" ca="1" si="154"/>
        <v>4.0588176599420205</v>
      </c>
      <c r="O634" s="22">
        <f t="shared" si="155"/>
        <v>-4.2439867552790757E-2</v>
      </c>
      <c r="P634" s="81">
        <f t="shared" ca="1" si="156"/>
        <v>4</v>
      </c>
      <c r="Q634" s="22">
        <f t="shared" ca="1" si="157"/>
        <v>0.93248160419410475</v>
      </c>
      <c r="R634" s="3">
        <f ca="1">IF(N634&gt;'Power Curve'!$C$37,0,INDEX(Ci,$P634,1)*POWER(1-Q634,3)+INDEX(Ci,$P634,2)*3*Q634*POWER(1-Q634,2)+INDEX(Ci,$P634,3)*3*POWER(Q634,2)*(1-Q634)+INDEX(Ci,$P634,4)*POWER(Q634,3))</f>
        <v>69.469081480717932</v>
      </c>
      <c r="S634" s="3">
        <f t="shared" si="158"/>
        <v>49.079998016357507</v>
      </c>
      <c r="T634" s="3">
        <f t="shared" ca="1" si="159"/>
        <v>20.389083464360425</v>
      </c>
      <c r="U634" s="3">
        <f t="shared" ca="1" si="167"/>
        <v>20.389083464360425</v>
      </c>
      <c r="W634" s="34">
        <f t="shared" si="160"/>
        <v>4</v>
      </c>
      <c r="X634" s="73" t="b">
        <f>COUNTIF('Power Curve'!$D$2:$D$31,W634)&gt;0</f>
        <v>1</v>
      </c>
      <c r="Y634" s="73" t="b">
        <f t="shared" si="161"/>
        <v>0</v>
      </c>
      <c r="Z634" s="73" t="b">
        <f t="shared" si="168"/>
        <v>1</v>
      </c>
      <c r="AA634" s="34" t="str">
        <f t="shared" si="162"/>
        <v>Outer</v>
      </c>
      <c r="AB634" s="35" t="str">
        <f t="shared" si="169"/>
        <v>-0.1-0.0</v>
      </c>
      <c r="AC634" s="36" t="str">
        <f t="shared" si="163"/>
        <v>9-10</v>
      </c>
      <c r="AD634" s="36" t="str">
        <f t="shared" si="164"/>
        <v>Jan</v>
      </c>
      <c r="AE634" s="35" t="str">
        <f t="shared" si="165"/>
        <v>315-325</v>
      </c>
      <c r="AF634" s="36" t="str">
        <f t="shared" si="166"/>
        <v>LWS-LTI</v>
      </c>
    </row>
    <row r="635" spans="5:32" x14ac:dyDescent="0.3">
      <c r="E635" s="12">
        <v>40922.388888888891</v>
      </c>
      <c r="F635" s="16">
        <v>4.91</v>
      </c>
      <c r="G635" s="16">
        <v>180.2900085449221</v>
      </c>
      <c r="H635" s="29">
        <v>1.2232641120073198</v>
      </c>
      <c r="I635" s="26">
        <v>315.8</v>
      </c>
      <c r="J635" s="30">
        <v>8.7576374745417518E-2</v>
      </c>
      <c r="K635" s="31">
        <v>0.41661590386493236</v>
      </c>
      <c r="L635" s="108">
        <f ca="1">REWS!R635</f>
        <v>4.7540518623449355</v>
      </c>
      <c r="M635" s="22">
        <f t="shared" si="153"/>
        <v>4.9076796628139343</v>
      </c>
      <c r="N635" s="22">
        <f t="shared" ca="1" si="154"/>
        <v>4.7518052221574241</v>
      </c>
      <c r="O635" s="22">
        <f t="shared" si="155"/>
        <v>0.11654768829558802</v>
      </c>
      <c r="P635" s="81">
        <f t="shared" ca="1" si="156"/>
        <v>5</v>
      </c>
      <c r="Q635" s="22">
        <f t="shared" ca="1" si="157"/>
        <v>0.6840522011760144</v>
      </c>
      <c r="R635" s="3">
        <f ca="1">IF(N635&gt;'Power Curve'!$C$37,0,INDEX(Ci,$P635,1)*POWER(1-Q635,3)+INDEX(Ci,$P635,2)*3*Q635*POWER(1-Q635,2)+INDEX(Ci,$P635,3)*3*POWER(Q635,2)*(1-Q635)+INDEX(Ci,$P635,4)*POWER(Q635,3))</f>
        <v>164.74473452085863</v>
      </c>
      <c r="S635" s="3">
        <f t="shared" si="158"/>
        <v>180.2900085449221</v>
      </c>
      <c r="T635" s="3">
        <f t="shared" ca="1" si="159"/>
        <v>-15.545274024063474</v>
      </c>
      <c r="U635" s="3">
        <f t="shared" ca="1" si="167"/>
        <v>15.545274024063474</v>
      </c>
      <c r="W635" s="34">
        <f t="shared" si="160"/>
        <v>5</v>
      </c>
      <c r="X635" s="73" t="b">
        <f>COUNTIF('Power Curve'!$D$2:$D$31,W635)&gt;0</f>
        <v>1</v>
      </c>
      <c r="Y635" s="73" t="b">
        <f t="shared" si="161"/>
        <v>0</v>
      </c>
      <c r="Z635" s="73" t="b">
        <f t="shared" si="168"/>
        <v>1</v>
      </c>
      <c r="AA635" s="34" t="str">
        <f t="shared" si="162"/>
        <v>Outer</v>
      </c>
      <c r="AB635" s="35" t="str">
        <f t="shared" si="169"/>
        <v>0.1-0.2</v>
      </c>
      <c r="AC635" s="36" t="str">
        <f t="shared" si="163"/>
        <v>9-10</v>
      </c>
      <c r="AD635" s="36" t="str">
        <f t="shared" si="164"/>
        <v>Jan</v>
      </c>
      <c r="AE635" s="35" t="str">
        <f t="shared" si="165"/>
        <v>315-325</v>
      </c>
      <c r="AF635" s="36" t="str">
        <f t="shared" si="166"/>
        <v>LWS-LTI</v>
      </c>
    </row>
    <row r="636" spans="5:32" x14ac:dyDescent="0.3">
      <c r="E636" s="12">
        <v>40922.395833333336</v>
      </c>
      <c r="F636" s="16">
        <v>4.7</v>
      </c>
      <c r="G636" s="16">
        <v>152.54999542236328</v>
      </c>
      <c r="H636" s="29">
        <v>1.2217626361686984</v>
      </c>
      <c r="I636" s="26">
        <v>323.8</v>
      </c>
      <c r="J636" s="30">
        <v>6.5957446808510636E-2</v>
      </c>
      <c r="K636" s="31">
        <v>0.31342084684320498</v>
      </c>
      <c r="L636" s="108">
        <f ca="1">REWS!R636</f>
        <v>4.6330613680997859</v>
      </c>
      <c r="M636" s="22">
        <f t="shared" si="153"/>
        <v>4.695856045337389</v>
      </c>
      <c r="N636" s="22">
        <f t="shared" ca="1" si="154"/>
        <v>4.6289764327256373</v>
      </c>
      <c r="O636" s="22">
        <f t="shared" si="155"/>
        <v>8.3809665384271162E-2</v>
      </c>
      <c r="P636" s="81">
        <f t="shared" ca="1" si="156"/>
        <v>5</v>
      </c>
      <c r="Q636" s="22">
        <f t="shared" ca="1" si="157"/>
        <v>0.5435999545196446</v>
      </c>
      <c r="R636" s="3">
        <f ca="1">IF(N636&gt;'Power Curve'!$C$37,0,INDEX(Ci,$P636,1)*POWER(1-Q636,3)+INDEX(Ci,$P636,2)*3*Q636*POWER(1-Q636,2)+INDEX(Ci,$P636,3)*3*POWER(Q636,2)*(1-Q636)+INDEX(Ci,$P636,4)*POWER(Q636,3))</f>
        <v>143.2240942281494</v>
      </c>
      <c r="S636" s="3">
        <f t="shared" si="158"/>
        <v>152.54999542236328</v>
      </c>
      <c r="T636" s="3">
        <f t="shared" ca="1" si="159"/>
        <v>-9.3259011942138841</v>
      </c>
      <c r="U636" s="3">
        <f t="shared" ca="1" si="167"/>
        <v>9.3259011942138841</v>
      </c>
      <c r="W636" s="34">
        <f t="shared" si="160"/>
        <v>5</v>
      </c>
      <c r="X636" s="73" t="b">
        <f>COUNTIF('Power Curve'!$D$2:$D$31,W636)&gt;0</f>
        <v>1</v>
      </c>
      <c r="Y636" s="73" t="b">
        <f t="shared" si="161"/>
        <v>0</v>
      </c>
      <c r="Z636" s="73" t="b">
        <f t="shared" si="168"/>
        <v>1</v>
      </c>
      <c r="AA636" s="34" t="str">
        <f t="shared" si="162"/>
        <v>Outer</v>
      </c>
      <c r="AB636" s="35" t="str">
        <f t="shared" si="169"/>
        <v>0.0-0.1</v>
      </c>
      <c r="AC636" s="36" t="str">
        <f t="shared" si="163"/>
        <v>9-10</v>
      </c>
      <c r="AD636" s="36" t="str">
        <f t="shared" si="164"/>
        <v>Jan</v>
      </c>
      <c r="AE636" s="35" t="str">
        <f t="shared" si="165"/>
        <v>315-325</v>
      </c>
      <c r="AF636" s="36" t="str">
        <f t="shared" si="166"/>
        <v>LWS-LTI</v>
      </c>
    </row>
    <row r="637" spans="5:32" x14ac:dyDescent="0.3">
      <c r="E637" s="12">
        <v>40922.402777777781</v>
      </c>
      <c r="F637" s="16">
        <v>5.31</v>
      </c>
      <c r="G637" s="16">
        <v>221.60000228881796</v>
      </c>
      <c r="H637" s="29">
        <v>1.2210788899019991</v>
      </c>
      <c r="I637" s="26">
        <v>324.3</v>
      </c>
      <c r="J637" s="30">
        <v>6.7796610169491525E-2</v>
      </c>
      <c r="K637" s="31">
        <v>0.59200420505103379</v>
      </c>
      <c r="L637" s="108">
        <f ca="1">REWS!R637</f>
        <v>5.0237047821748968</v>
      </c>
      <c r="M637" s="22">
        <f t="shared" si="153"/>
        <v>5.3043283402266157</v>
      </c>
      <c r="N637" s="22">
        <f t="shared" ca="1" si="154"/>
        <v>5.0183389169533488</v>
      </c>
      <c r="O637" s="22">
        <f t="shared" si="155"/>
        <v>0.17785102001834904</v>
      </c>
      <c r="P637" s="81">
        <f t="shared" ca="1" si="156"/>
        <v>5</v>
      </c>
      <c r="Q637" s="22">
        <f t="shared" ca="1" si="157"/>
        <v>0.98882811256363357</v>
      </c>
      <c r="R637" s="3">
        <f ca="1">IF(N637&gt;'Power Curve'!$C$37,0,INDEX(Ci,$P637,1)*POWER(1-Q637,3)+INDEX(Ci,$P637,2)*3*Q637*POWER(1-Q637,2)+INDEX(Ci,$P637,3)*3*POWER(Q637,2)*(1-Q637)+INDEX(Ci,$P637,4)*POWER(Q637,3))</f>
        <v>209.93334699611745</v>
      </c>
      <c r="S637" s="3">
        <f t="shared" si="158"/>
        <v>221.60000228881796</v>
      </c>
      <c r="T637" s="3">
        <f t="shared" ca="1" si="159"/>
        <v>-11.666655292700511</v>
      </c>
      <c r="U637" s="3">
        <f t="shared" ca="1" si="167"/>
        <v>11.666655292700511</v>
      </c>
      <c r="W637" s="34">
        <f t="shared" si="160"/>
        <v>5</v>
      </c>
      <c r="X637" s="73" t="b">
        <f>COUNTIF('Power Curve'!$D$2:$D$31,W637)&gt;0</f>
        <v>1</v>
      </c>
      <c r="Y637" s="73" t="b">
        <f t="shared" si="161"/>
        <v>0</v>
      </c>
      <c r="Z637" s="73" t="b">
        <f t="shared" si="168"/>
        <v>1</v>
      </c>
      <c r="AA637" s="34" t="str">
        <f t="shared" si="162"/>
        <v>Outer</v>
      </c>
      <c r="AB637" s="35" t="str">
        <f t="shared" si="169"/>
        <v>0.1-0.2</v>
      </c>
      <c r="AC637" s="36" t="str">
        <f t="shared" si="163"/>
        <v>9-10</v>
      </c>
      <c r="AD637" s="36" t="str">
        <f t="shared" si="164"/>
        <v>Jan</v>
      </c>
      <c r="AE637" s="35" t="str">
        <f t="shared" si="165"/>
        <v>315-325</v>
      </c>
      <c r="AF637" s="36" t="str">
        <f t="shared" si="166"/>
        <v>LWS-LTI</v>
      </c>
    </row>
    <row r="638" spans="5:32" x14ac:dyDescent="0.3">
      <c r="E638" s="12">
        <v>40922.409722222219</v>
      </c>
      <c r="F638" s="16">
        <v>6.06</v>
      </c>
      <c r="G638" s="16">
        <v>335.44999313354469</v>
      </c>
      <c r="H638" s="29">
        <v>1.2210788899019991</v>
      </c>
      <c r="I638" s="26">
        <v>325</v>
      </c>
      <c r="J638" s="30">
        <v>6.6006600660066014E-2</v>
      </c>
      <c r="K638" s="31">
        <v>0.71407197826989011</v>
      </c>
      <c r="L638" s="108">
        <f ca="1">REWS!R638</f>
        <v>5.6760532529887415</v>
      </c>
      <c r="M638" s="22">
        <f t="shared" si="153"/>
        <v>6.0535272583377191</v>
      </c>
      <c r="N638" s="22">
        <f t="shared" ca="1" si="154"/>
        <v>5.6699906083735696</v>
      </c>
      <c r="O638" s="22">
        <f t="shared" si="155"/>
        <v>0.29364212791485617</v>
      </c>
      <c r="P638" s="81">
        <f t="shared" ca="1" si="156"/>
        <v>6</v>
      </c>
      <c r="Q638" s="22">
        <f t="shared" ca="1" si="157"/>
        <v>0.63977479927408498</v>
      </c>
      <c r="R638" s="3">
        <f ca="1">IF(N638&gt;'Power Curve'!$C$37,0,INDEX(Ci,$P638,1)*POWER(1-Q638,3)+INDEX(Ci,$P638,2)*3*Q638*POWER(1-Q638,2)+INDEX(Ci,$P638,3)*3*POWER(Q638,2)*(1-Q638)+INDEX(Ci,$P638,4)*POWER(Q638,3))</f>
        <v>307.4670727633532</v>
      </c>
      <c r="S638" s="3">
        <f t="shared" si="158"/>
        <v>335.44999313354469</v>
      </c>
      <c r="T638" s="3">
        <f t="shared" ca="1" si="159"/>
        <v>-27.982920370191493</v>
      </c>
      <c r="U638" s="3">
        <f t="shared" ca="1" si="167"/>
        <v>27.982920370191493</v>
      </c>
      <c r="W638" s="34">
        <f t="shared" si="160"/>
        <v>6</v>
      </c>
      <c r="X638" s="73" t="b">
        <f>COUNTIF('Power Curve'!$D$2:$D$31,W638)&gt;0</f>
        <v>1</v>
      </c>
      <c r="Y638" s="73" t="b">
        <f t="shared" si="161"/>
        <v>0</v>
      </c>
      <c r="Z638" s="73" t="b">
        <f t="shared" si="168"/>
        <v>1</v>
      </c>
      <c r="AA638" s="34" t="str">
        <f t="shared" si="162"/>
        <v>Outer</v>
      </c>
      <c r="AB638" s="35" t="str">
        <f t="shared" si="169"/>
        <v>0.2-0.3</v>
      </c>
      <c r="AC638" s="36" t="str">
        <f t="shared" si="163"/>
        <v>9-10</v>
      </c>
      <c r="AD638" s="36" t="str">
        <f t="shared" si="164"/>
        <v>Jan</v>
      </c>
      <c r="AE638" s="35" t="str">
        <f t="shared" si="165"/>
        <v>325-335</v>
      </c>
      <c r="AF638" s="36" t="str">
        <f t="shared" si="166"/>
        <v>LWS-LTI</v>
      </c>
    </row>
    <row r="639" spans="5:32" x14ac:dyDescent="0.3">
      <c r="E639" s="12">
        <v>40922.416666666664</v>
      </c>
      <c r="F639" s="16">
        <v>6.05</v>
      </c>
      <c r="G639" s="16">
        <v>327.67998886108398</v>
      </c>
      <c r="H639" s="29">
        <v>1.2209482914655967</v>
      </c>
      <c r="I639" s="26">
        <v>325.10000000000002</v>
      </c>
      <c r="J639" s="30">
        <v>6.1157024793388429E-2</v>
      </c>
      <c r="K639" s="31">
        <v>0.61690533286157789</v>
      </c>
      <c r="L639" s="108">
        <f ca="1">REWS!R639</f>
        <v>5.7339360232820571</v>
      </c>
      <c r="M639" s="22">
        <f t="shared" si="153"/>
        <v>6.0433224729400568</v>
      </c>
      <c r="N639" s="22">
        <f t="shared" ca="1" si="154"/>
        <v>5.7276073434547108</v>
      </c>
      <c r="O639" s="22">
        <f t="shared" si="155"/>
        <v>0.29206494543570827</v>
      </c>
      <c r="P639" s="81">
        <f t="shared" ca="1" si="156"/>
        <v>6</v>
      </c>
      <c r="Q639" s="22">
        <f t="shared" ca="1" si="157"/>
        <v>0.69720242198902227</v>
      </c>
      <c r="R639" s="3">
        <f ca="1">IF(N639&gt;'Power Curve'!$C$37,0,INDEX(Ci,$P639,1)*POWER(1-Q639,3)+INDEX(Ci,$P639,2)*3*Q639*POWER(1-Q639,2)+INDEX(Ci,$P639,3)*3*POWER(Q639,2)*(1-Q639)+INDEX(Ci,$P639,4)*POWER(Q639,3))</f>
        <v>316.56235809844458</v>
      </c>
      <c r="S639" s="3">
        <f t="shared" si="158"/>
        <v>327.67998886108398</v>
      </c>
      <c r="T639" s="3">
        <f t="shared" ca="1" si="159"/>
        <v>-11.117630762639408</v>
      </c>
      <c r="U639" s="3">
        <f t="shared" ca="1" si="167"/>
        <v>11.117630762639408</v>
      </c>
      <c r="W639" s="34">
        <f t="shared" si="160"/>
        <v>6</v>
      </c>
      <c r="X639" s="73" t="b">
        <f>COUNTIF('Power Curve'!$D$2:$D$31,W639)&gt;0</f>
        <v>1</v>
      </c>
      <c r="Y639" s="73" t="b">
        <f t="shared" si="161"/>
        <v>0</v>
      </c>
      <c r="Z639" s="73" t="b">
        <f t="shared" si="168"/>
        <v>1</v>
      </c>
      <c r="AA639" s="34" t="str">
        <f t="shared" si="162"/>
        <v>Outer</v>
      </c>
      <c r="AB639" s="35" t="str">
        <f t="shared" si="169"/>
        <v>0.2-0.3</v>
      </c>
      <c r="AC639" s="36" t="str">
        <f t="shared" si="163"/>
        <v>10-11</v>
      </c>
      <c r="AD639" s="36" t="str">
        <f t="shared" si="164"/>
        <v>Jan</v>
      </c>
      <c r="AE639" s="35" t="str">
        <f t="shared" si="165"/>
        <v>325-335</v>
      </c>
      <c r="AF639" s="36" t="str">
        <f t="shared" si="166"/>
        <v>LWS-LTI</v>
      </c>
    </row>
    <row r="640" spans="5:32" x14ac:dyDescent="0.3">
      <c r="E640" s="12">
        <v>40922.423611111109</v>
      </c>
      <c r="F640" s="16">
        <v>6.05</v>
      </c>
      <c r="G640" s="16">
        <v>315.24001312255911</v>
      </c>
      <c r="H640" s="29">
        <v>1.2207206546268954</v>
      </c>
      <c r="I640" s="26">
        <v>327.7</v>
      </c>
      <c r="J640" s="30">
        <v>6.7768595041322308E-2</v>
      </c>
      <c r="K640" s="31">
        <v>0.58685907933260495</v>
      </c>
      <c r="L640" s="108">
        <f ca="1">REWS!R640</f>
        <v>5.9425608291863803</v>
      </c>
      <c r="M640" s="22">
        <f t="shared" si="153"/>
        <v>6.0429468719047019</v>
      </c>
      <c r="N640" s="22">
        <f t="shared" ca="1" si="154"/>
        <v>5.9356329543529336</v>
      </c>
      <c r="O640" s="22">
        <f t="shared" si="155"/>
        <v>0.29200689508491429</v>
      </c>
      <c r="P640" s="81">
        <f t="shared" ca="1" si="156"/>
        <v>6</v>
      </c>
      <c r="Q640" s="22">
        <f t="shared" ca="1" si="157"/>
        <v>0.90454524141264003</v>
      </c>
      <c r="R640" s="3">
        <f ca="1">IF(N640&gt;'Power Curve'!$C$37,0,INDEX(Ci,$P640,1)*POWER(1-Q640,3)+INDEX(Ci,$P640,2)*3*Q640*POWER(1-Q640,2)+INDEX(Ci,$P640,3)*3*POWER(Q640,2)*(1-Q640)+INDEX(Ci,$P640,4)*POWER(Q640,3))</f>
        <v>351.52067931812394</v>
      </c>
      <c r="S640" s="3">
        <f t="shared" si="158"/>
        <v>315.24001312255911</v>
      </c>
      <c r="T640" s="3">
        <f t="shared" ca="1" si="159"/>
        <v>36.280666195564834</v>
      </c>
      <c r="U640" s="3">
        <f t="shared" ca="1" si="167"/>
        <v>36.280666195564834</v>
      </c>
      <c r="W640" s="34">
        <f t="shared" si="160"/>
        <v>6</v>
      </c>
      <c r="X640" s="73" t="b">
        <f>COUNTIF('Power Curve'!$D$2:$D$31,W640)&gt;0</f>
        <v>1</v>
      </c>
      <c r="Y640" s="73" t="b">
        <f t="shared" si="161"/>
        <v>0</v>
      </c>
      <c r="Z640" s="73" t="b">
        <f t="shared" si="168"/>
        <v>1</v>
      </c>
      <c r="AA640" s="34" t="str">
        <f t="shared" si="162"/>
        <v>Outer</v>
      </c>
      <c r="AB640" s="35" t="str">
        <f t="shared" si="169"/>
        <v>0.2-0.3</v>
      </c>
      <c r="AC640" s="36" t="str">
        <f t="shared" si="163"/>
        <v>10-11</v>
      </c>
      <c r="AD640" s="36" t="str">
        <f t="shared" si="164"/>
        <v>Jan</v>
      </c>
      <c r="AE640" s="35" t="str">
        <f t="shared" si="165"/>
        <v>325-335</v>
      </c>
      <c r="AF640" s="36" t="str">
        <f t="shared" si="166"/>
        <v>LWS-LTI</v>
      </c>
    </row>
    <row r="641" spans="5:32" x14ac:dyDescent="0.3">
      <c r="E641" s="12">
        <v>40922.430555555555</v>
      </c>
      <c r="F641" s="16">
        <v>5.78</v>
      </c>
      <c r="G641" s="16">
        <v>304.89998626708996</v>
      </c>
      <c r="H641" s="29">
        <v>1.2214493901714125</v>
      </c>
      <c r="I641" s="26">
        <v>328.3</v>
      </c>
      <c r="J641" s="30">
        <v>5.7093425605536333E-2</v>
      </c>
      <c r="K641" s="31">
        <v>0.66646466862082565</v>
      </c>
      <c r="L641" s="108">
        <f ca="1">REWS!R641</f>
        <v>5.7449726514573118</v>
      </c>
      <c r="M641" s="22">
        <f t="shared" si="153"/>
        <v>5.7744102354600706</v>
      </c>
      <c r="N641" s="22">
        <f t="shared" ca="1" si="154"/>
        <v>5.7394167614209826</v>
      </c>
      <c r="O641" s="22">
        <f t="shared" si="155"/>
        <v>0.25050369227314212</v>
      </c>
      <c r="P641" s="81">
        <f t="shared" ca="1" si="156"/>
        <v>6</v>
      </c>
      <c r="Q641" s="22">
        <f t="shared" ca="1" si="157"/>
        <v>0.70897307852648439</v>
      </c>
      <c r="R641" s="3">
        <f ca="1">IF(N641&gt;'Power Curve'!$C$37,0,INDEX(Ci,$P641,1)*POWER(1-Q641,3)+INDEX(Ci,$P641,2)*3*Q641*POWER(1-Q641,2)+INDEX(Ci,$P641,3)*3*POWER(Q641,2)*(1-Q641)+INDEX(Ci,$P641,4)*POWER(Q641,3))</f>
        <v>318.45332236313482</v>
      </c>
      <c r="S641" s="3">
        <f t="shared" si="158"/>
        <v>304.89998626708996</v>
      </c>
      <c r="T641" s="3">
        <f t="shared" ca="1" si="159"/>
        <v>13.553336096044859</v>
      </c>
      <c r="U641" s="3">
        <f t="shared" ca="1" si="167"/>
        <v>13.553336096044859</v>
      </c>
      <c r="W641" s="34">
        <f t="shared" si="160"/>
        <v>6</v>
      </c>
      <c r="X641" s="73" t="b">
        <f>COUNTIF('Power Curve'!$D$2:$D$31,W641)&gt;0</f>
        <v>1</v>
      </c>
      <c r="Y641" s="73" t="b">
        <f t="shared" si="161"/>
        <v>0</v>
      </c>
      <c r="Z641" s="73" t="b">
        <f t="shared" si="168"/>
        <v>1</v>
      </c>
      <c r="AA641" s="34" t="str">
        <f t="shared" si="162"/>
        <v>Outer</v>
      </c>
      <c r="AB641" s="35" t="str">
        <f t="shared" si="169"/>
        <v>0.2-0.3</v>
      </c>
      <c r="AC641" s="36" t="str">
        <f t="shared" si="163"/>
        <v>10-11</v>
      </c>
      <c r="AD641" s="36" t="str">
        <f t="shared" si="164"/>
        <v>Jan</v>
      </c>
      <c r="AE641" s="35" t="str">
        <f t="shared" si="165"/>
        <v>325-335</v>
      </c>
      <c r="AF641" s="36" t="str">
        <f t="shared" si="166"/>
        <v>LWS-LTI</v>
      </c>
    </row>
    <row r="642" spans="5:32" x14ac:dyDescent="0.3">
      <c r="E642" s="12">
        <v>40922.4375</v>
      </c>
      <c r="F642" s="16">
        <v>6.6</v>
      </c>
      <c r="G642" s="16">
        <v>378.36000823974621</v>
      </c>
      <c r="H642" s="29">
        <v>1.2201354639111333</v>
      </c>
      <c r="I642" s="26">
        <v>330.2</v>
      </c>
      <c r="J642" s="30">
        <v>4.5454545454545456E-2</v>
      </c>
      <c r="K642" s="31">
        <v>0.81267401557750896</v>
      </c>
      <c r="L642" s="108">
        <f ca="1">REWS!R642</f>
        <v>6.3127139557152274</v>
      </c>
      <c r="M642" s="22">
        <f t="shared" si="153"/>
        <v>6.5912521006024436</v>
      </c>
      <c r="N642" s="22">
        <f t="shared" ca="1" si="154"/>
        <v>6.304346836531872</v>
      </c>
      <c r="O642" s="22">
        <f t="shared" si="155"/>
        <v>0.37674923568576396</v>
      </c>
      <c r="P642" s="81">
        <f t="shared" ca="1" si="156"/>
        <v>7</v>
      </c>
      <c r="Q642" s="22">
        <f t="shared" ca="1" si="157"/>
        <v>0.27746099796735457</v>
      </c>
      <c r="R642" s="3">
        <f ca="1">IF(N642&gt;'Power Curve'!$C$37,0,INDEX(Ci,$P642,1)*POWER(1-Q642,3)+INDEX(Ci,$P642,2)*3*Q642*POWER(1-Q642,2)+INDEX(Ci,$P642,3)*3*POWER(Q642,2)*(1-Q642)+INDEX(Ci,$P642,4)*POWER(Q642,3))</f>
        <v>425.39085313015124</v>
      </c>
      <c r="S642" s="3">
        <f t="shared" si="158"/>
        <v>378.36000823974621</v>
      </c>
      <c r="T642" s="3">
        <f t="shared" ca="1" si="159"/>
        <v>47.030844890405035</v>
      </c>
      <c r="U642" s="3">
        <f t="shared" ca="1" si="167"/>
        <v>47.030844890405035</v>
      </c>
      <c r="W642" s="34">
        <f t="shared" si="160"/>
        <v>7</v>
      </c>
      <c r="X642" s="73" t="b">
        <f>COUNTIF('Power Curve'!$D$2:$D$31,W642)&gt;0</f>
        <v>1</v>
      </c>
      <c r="Y642" s="73" t="b">
        <f t="shared" si="161"/>
        <v>0</v>
      </c>
      <c r="Z642" s="73" t="b">
        <f t="shared" si="168"/>
        <v>1</v>
      </c>
      <c r="AA642" s="34" t="str">
        <f t="shared" si="162"/>
        <v>Outer</v>
      </c>
      <c r="AB642" s="35" t="str">
        <f t="shared" si="169"/>
        <v>0.3-0.4</v>
      </c>
      <c r="AC642" s="36" t="str">
        <f t="shared" si="163"/>
        <v>10-11</v>
      </c>
      <c r="AD642" s="36" t="str">
        <f t="shared" si="164"/>
        <v>Jan</v>
      </c>
      <c r="AE642" s="35" t="str">
        <f t="shared" si="165"/>
        <v>325-335</v>
      </c>
      <c r="AF642" s="36" t="str">
        <f t="shared" si="166"/>
        <v>LWS-LTI</v>
      </c>
    </row>
    <row r="643" spans="5:32" x14ac:dyDescent="0.3">
      <c r="E643" s="12">
        <v>40922.444444444445</v>
      </c>
      <c r="F643" s="16">
        <v>6.06</v>
      </c>
      <c r="G643" s="16">
        <v>279.14998626709024</v>
      </c>
      <c r="H643" s="29">
        <v>1.2206812631952719</v>
      </c>
      <c r="I643" s="26">
        <v>328.3</v>
      </c>
      <c r="J643" s="30">
        <v>5.940594059405941E-2</v>
      </c>
      <c r="K643" s="31">
        <v>0.82166611608541373</v>
      </c>
      <c r="L643" s="108">
        <f ca="1">REWS!R643</f>
        <v>5.7706323578987009</v>
      </c>
      <c r="M643" s="22">
        <f t="shared" ref="M643:M706" si="170">F643*(H643/Ref_Density)^(1/3)</f>
        <v>6.0528701057578571</v>
      </c>
      <c r="N643" s="22">
        <f t="shared" ref="N643:N706" ca="1" si="171">L643*(H643/Ref_Density)^(1/3)</f>
        <v>5.7638429192151861</v>
      </c>
      <c r="O643" s="22">
        <f t="shared" ref="O643:O706" si="172">(M643-CutInWindSpeed)/(RatedWindSpeed-CutInWindSpeed)</f>
        <v>0.29354056286525476</v>
      </c>
      <c r="P643" s="81">
        <f t="shared" ref="P643:P706" ca="1" si="173">COUNTIF(xa,"&lt;"&amp;N643)</f>
        <v>6</v>
      </c>
      <c r="Q643" s="22">
        <f t="shared" ref="Q643:Q706" ca="1" si="174">(N643-INDEX(xa,$P643))/(INDEX(xb,$P643)-INDEX(xa,$P643))</f>
        <v>0.73331906363316535</v>
      </c>
      <c r="R643" s="3">
        <f ca="1">IF(N643&gt;'Power Curve'!$C$37,0,INDEX(Ci,$P643,1)*POWER(1-Q643,3)+INDEX(Ci,$P643,2)*3*Q643*POWER(1-Q643,2)+INDEX(Ci,$P643,3)*3*POWER(Q643,2)*(1-Q643)+INDEX(Ci,$P643,4)*POWER(Q643,3))</f>
        <v>322.39582565836861</v>
      </c>
      <c r="S643" s="3">
        <f t="shared" ref="S643:S706" si="175">IF(Z643,G643,"")</f>
        <v>279.14998626709024</v>
      </c>
      <c r="T643" s="3">
        <f t="shared" ref="T643:T706" ca="1" si="176">IF(Z643,R643-S643,"")</f>
        <v>43.245839391278366</v>
      </c>
      <c r="U643" s="3">
        <f t="shared" ca="1" si="167"/>
        <v>43.245839391278366</v>
      </c>
      <c r="W643" s="34">
        <f t="shared" ref="W643:W706" si="177">MROUND(M643-Centre_First_Bin,Bin_Width)+Centre_First_Bin</f>
        <v>6</v>
      </c>
      <c r="X643" s="73" t="b">
        <f>COUNTIF('Power Curve'!$D$2:$D$31,W643)&gt;0</f>
        <v>1</v>
      </c>
      <c r="Y643" s="73" t="b">
        <f t="shared" ref="Y643:Y706" si="178">(G643&lt;0)</f>
        <v>0</v>
      </c>
      <c r="Z643" s="73" t="b">
        <f t="shared" si="168"/>
        <v>1</v>
      </c>
      <c r="AA643" s="34" t="str">
        <f t="shared" ref="AA643:AA706" si="179">IF(Z643,IF(AND(J643&gt;=LowerTurbLimit,J643&lt;=UpperTurbLimit,K643&gt;=LowerShearLimit,K643&lt;=UpperShearLimit),"Inner","Outer"),"")</f>
        <v>Outer</v>
      </c>
      <c r="AB643" s="35" t="str">
        <f t="shared" si="169"/>
        <v>0.2-0.3</v>
      </c>
      <c r="AC643" s="36" t="str">
        <f t="shared" ref="AC643:AC706" si="180">IF(Z643,HOUR(E643)&amp;"-"&amp;HOUR(E643)+1,"")</f>
        <v>10-11</v>
      </c>
      <c r="AD643" s="36" t="str">
        <f t="shared" ref="AD643:AD706" si="181">IF(Z643,TEXT(E643,"mmm"),"")</f>
        <v>Jan</v>
      </c>
      <c r="AE643" s="35" t="str">
        <f t="shared" ref="AE643:AE706" si="182">IF(Z643,IF(OR(I643&lt;5,I643&gt;=355),"355-5",MROUND(I643,10)-5&amp;"-"&amp;MROUND(I643,10)+5),"")</f>
        <v>325-335</v>
      </c>
      <c r="AF643" s="36" t="str">
        <f t="shared" ref="AF643:AF706" si="183">IF(Z643,IF(O643&lt;0.5,IF(J643&lt;=LowerTurbLimit,"LWS-LTI",IF(J643&gt;=UpperTurbLimit,"LWS-HTI","Inner-TI")),IF(J643&lt;=LowerTurbLimit,"HWS-LTI",IF(J643&gt;=UpperTurbLimit,"HWS-HTI","Inner-TI"))),"")</f>
        <v>LWS-LTI</v>
      </c>
    </row>
    <row r="644" spans="5:32" x14ac:dyDescent="0.3">
      <c r="E644" s="12">
        <v>40922.451388888891</v>
      </c>
      <c r="F644" s="16">
        <v>5.82</v>
      </c>
      <c r="G644" s="16">
        <v>260.76000976562511</v>
      </c>
      <c r="H644" s="29">
        <v>1.2213186486796399</v>
      </c>
      <c r="I644" s="26">
        <v>328.9</v>
      </c>
      <c r="J644" s="30">
        <v>6.5292096219931275E-2</v>
      </c>
      <c r="K644" s="31">
        <v>0.81330661132373749</v>
      </c>
      <c r="L644" s="108">
        <f ca="1">REWS!R644</f>
        <v>5.5240000031755798</v>
      </c>
      <c r="M644" s="22">
        <f t="shared" si="170"/>
        <v>5.8141640916782755</v>
      </c>
      <c r="N644" s="22">
        <f t="shared" ca="1" si="171"/>
        <v>5.5184609039336996</v>
      </c>
      <c r="O644" s="22">
        <f t="shared" si="172"/>
        <v>0.25664777890139023</v>
      </c>
      <c r="P644" s="81">
        <f t="shared" ca="1" si="173"/>
        <v>6</v>
      </c>
      <c r="Q644" s="22">
        <f t="shared" ca="1" si="174"/>
        <v>0.48874245277920175</v>
      </c>
      <c r="R644" s="3">
        <f ca="1">IF(N644&gt;'Power Curve'!$C$37,0,INDEX(Ci,$P644,1)*POWER(1-Q644,3)+INDEX(Ci,$P644,2)*3*Q644*POWER(1-Q644,2)+INDEX(Ci,$P644,3)*3*POWER(Q644,2)*(1-Q644)+INDEX(Ci,$P644,4)*POWER(Q644,3))</f>
        <v>284.37613895809579</v>
      </c>
      <c r="S644" s="3">
        <f t="shared" si="175"/>
        <v>260.76000976562511</v>
      </c>
      <c r="T644" s="3">
        <f t="shared" ca="1" si="176"/>
        <v>23.61612919247068</v>
      </c>
      <c r="U644" s="3">
        <f t="shared" ref="U644:U707" ca="1" si="184">IF(Z644,ABS(T644),"")</f>
        <v>23.61612919247068</v>
      </c>
      <c r="W644" s="34">
        <f t="shared" si="177"/>
        <v>6</v>
      </c>
      <c r="X644" s="73" t="b">
        <f>COUNTIF('Power Curve'!$D$2:$D$31,W644)&gt;0</f>
        <v>1</v>
      </c>
      <c r="Y644" s="73" t="b">
        <f t="shared" si="178"/>
        <v>0</v>
      </c>
      <c r="Z644" s="73" t="b">
        <f t="shared" ref="Z644:Z707" si="185">AND(X644,NOT(Y644))</f>
        <v>1</v>
      </c>
      <c r="AA644" s="34" t="str">
        <f t="shared" si="179"/>
        <v>Outer</v>
      </c>
      <c r="AB644" s="35" t="str">
        <f t="shared" ref="AB644:AB707" si="186">IF(Z644,TEXT(ROUND(O644+0.05,1)-0.1,"0.0")&amp;"-"&amp;TEXT(ROUND(O644+0.05,1),"0.0"),"")</f>
        <v>0.2-0.3</v>
      </c>
      <c r="AC644" s="36" t="str">
        <f t="shared" si="180"/>
        <v>10-11</v>
      </c>
      <c r="AD644" s="36" t="str">
        <f t="shared" si="181"/>
        <v>Jan</v>
      </c>
      <c r="AE644" s="35" t="str">
        <f t="shared" si="182"/>
        <v>325-335</v>
      </c>
      <c r="AF644" s="36" t="str">
        <f t="shared" si="183"/>
        <v>LWS-LTI</v>
      </c>
    </row>
    <row r="645" spans="5:32" x14ac:dyDescent="0.3">
      <c r="E645" s="12">
        <v>40922.458333333336</v>
      </c>
      <c r="F645" s="16">
        <v>5.64</v>
      </c>
      <c r="G645" s="16">
        <v>251.90998840332031</v>
      </c>
      <c r="H645" s="29">
        <v>1.2209998727555824</v>
      </c>
      <c r="I645" s="26">
        <v>329</v>
      </c>
      <c r="J645" s="30">
        <v>8.8652482269503549E-2</v>
      </c>
      <c r="K645" s="31">
        <v>0.71167828729460503</v>
      </c>
      <c r="L645" s="108">
        <f ca="1">REWS!R645</f>
        <v>5.474131770918568</v>
      </c>
      <c r="M645" s="22">
        <f t="shared" si="170"/>
        <v>5.6338543349745036</v>
      </c>
      <c r="N645" s="22">
        <f t="shared" ca="1" si="171"/>
        <v>5.4681668453566017</v>
      </c>
      <c r="O645" s="22">
        <f t="shared" si="172"/>
        <v>0.22878032475994789</v>
      </c>
      <c r="P645" s="81">
        <f t="shared" ca="1" si="173"/>
        <v>6</v>
      </c>
      <c r="Q645" s="22">
        <f t="shared" ca="1" si="174"/>
        <v>0.43861347173400705</v>
      </c>
      <c r="R645" s="3">
        <f ca="1">IF(N645&gt;'Power Curve'!$C$37,0,INDEX(Ci,$P645,1)*POWER(1-Q645,3)+INDEX(Ci,$P645,2)*3*Q645*POWER(1-Q645,2)+INDEX(Ci,$P645,3)*3*POWER(Q645,2)*(1-Q645)+INDEX(Ci,$P645,4)*POWER(Q645,3))</f>
        <v>276.90070838872538</v>
      </c>
      <c r="S645" s="3">
        <f t="shared" si="175"/>
        <v>251.90998840332031</v>
      </c>
      <c r="T645" s="3">
        <f t="shared" ca="1" si="176"/>
        <v>24.990719985405065</v>
      </c>
      <c r="U645" s="3">
        <f t="shared" ca="1" si="184"/>
        <v>24.990719985405065</v>
      </c>
      <c r="W645" s="34">
        <f t="shared" si="177"/>
        <v>6</v>
      </c>
      <c r="X645" s="73" t="b">
        <f>COUNTIF('Power Curve'!$D$2:$D$31,W645)&gt;0</f>
        <v>1</v>
      </c>
      <c r="Y645" s="73" t="b">
        <f t="shared" si="178"/>
        <v>0</v>
      </c>
      <c r="Z645" s="73" t="b">
        <f t="shared" si="185"/>
        <v>1</v>
      </c>
      <c r="AA645" s="34" t="str">
        <f t="shared" si="179"/>
        <v>Outer</v>
      </c>
      <c r="AB645" s="35" t="str">
        <f t="shared" si="186"/>
        <v>0.2-0.3</v>
      </c>
      <c r="AC645" s="36" t="str">
        <f t="shared" si="180"/>
        <v>11-12</v>
      </c>
      <c r="AD645" s="36" t="str">
        <f t="shared" si="181"/>
        <v>Jan</v>
      </c>
      <c r="AE645" s="35" t="str">
        <f t="shared" si="182"/>
        <v>325-335</v>
      </c>
      <c r="AF645" s="36" t="str">
        <f t="shared" si="183"/>
        <v>LWS-LTI</v>
      </c>
    </row>
    <row r="646" spans="5:32" x14ac:dyDescent="0.3">
      <c r="E646" s="12">
        <v>40922.465277777781</v>
      </c>
      <c r="F646" s="16">
        <v>5.45</v>
      </c>
      <c r="G646" s="16">
        <v>201.81000518798791</v>
      </c>
      <c r="H646" s="29">
        <v>1.2211820094265977</v>
      </c>
      <c r="I646" s="26">
        <v>329.5</v>
      </c>
      <c r="J646" s="30">
        <v>5.3211009174311923E-2</v>
      </c>
      <c r="K646" s="31">
        <v>0.76947661452581861</v>
      </c>
      <c r="L646" s="108">
        <f ca="1">REWS!R646</f>
        <v>5.087560797176149</v>
      </c>
      <c r="M646" s="22">
        <f t="shared" si="170"/>
        <v>5.4443320533868587</v>
      </c>
      <c r="N646" s="22">
        <f t="shared" ca="1" si="171"/>
        <v>5.0822697837835786</v>
      </c>
      <c r="O646" s="22">
        <f t="shared" si="172"/>
        <v>0.19948904520039459</v>
      </c>
      <c r="P646" s="81">
        <f t="shared" ca="1" si="173"/>
        <v>6</v>
      </c>
      <c r="Q646" s="22">
        <f t="shared" ca="1" si="174"/>
        <v>5.3983019702854705E-2</v>
      </c>
      <c r="R646" s="3">
        <f ca="1">IF(N646&gt;'Power Curve'!$C$37,0,INDEX(Ci,$P646,1)*POWER(1-Q646,3)+INDEX(Ci,$P646,2)*3*Q646*POWER(1-Q646,2)+INDEX(Ci,$P646,3)*3*POWER(Q646,2)*(1-Q646)+INDEX(Ci,$P646,4)*POWER(Q646,3))</f>
        <v>219.78051370439144</v>
      </c>
      <c r="S646" s="3">
        <f t="shared" si="175"/>
        <v>201.81000518798791</v>
      </c>
      <c r="T646" s="3">
        <f t="shared" ca="1" si="176"/>
        <v>17.970508516403527</v>
      </c>
      <c r="U646" s="3">
        <f t="shared" ca="1" si="184"/>
        <v>17.970508516403527</v>
      </c>
      <c r="W646" s="34">
        <f t="shared" si="177"/>
        <v>5</v>
      </c>
      <c r="X646" s="73" t="b">
        <f>COUNTIF('Power Curve'!$D$2:$D$31,W646)&gt;0</f>
        <v>1</v>
      </c>
      <c r="Y646" s="73" t="b">
        <f t="shared" si="178"/>
        <v>0</v>
      </c>
      <c r="Z646" s="73" t="b">
        <f t="shared" si="185"/>
        <v>1</v>
      </c>
      <c r="AA646" s="34" t="str">
        <f t="shared" si="179"/>
        <v>Outer</v>
      </c>
      <c r="AB646" s="35" t="str">
        <f t="shared" si="186"/>
        <v>0.1-0.2</v>
      </c>
      <c r="AC646" s="36" t="str">
        <f t="shared" si="180"/>
        <v>11-12</v>
      </c>
      <c r="AD646" s="36" t="str">
        <f t="shared" si="181"/>
        <v>Jan</v>
      </c>
      <c r="AE646" s="35" t="str">
        <f t="shared" si="182"/>
        <v>325-335</v>
      </c>
      <c r="AF646" s="36" t="str">
        <f t="shared" si="183"/>
        <v>LWS-LTI</v>
      </c>
    </row>
    <row r="647" spans="5:32" x14ac:dyDescent="0.3">
      <c r="E647" s="12">
        <v>40922.472222222219</v>
      </c>
      <c r="F647" s="16">
        <v>5.57</v>
      </c>
      <c r="G647" s="16">
        <v>207.83999633789102</v>
      </c>
      <c r="H647" s="29">
        <v>1.2212790678918182</v>
      </c>
      <c r="I647" s="26">
        <v>330.8</v>
      </c>
      <c r="J647" s="30">
        <v>5.2064631956912022E-2</v>
      </c>
      <c r="K647" s="31">
        <v>0.80096302297544697</v>
      </c>
      <c r="L647" s="108">
        <f ca="1">REWS!R647</f>
        <v>5.104709257635645</v>
      </c>
      <c r="M647" s="22">
        <f t="shared" si="170"/>
        <v>5.564354663412983</v>
      </c>
      <c r="N647" s="22">
        <f t="shared" ca="1" si="171"/>
        <v>5.0995355050435052</v>
      </c>
      <c r="O647" s="22">
        <f t="shared" si="172"/>
        <v>0.21803892648238332</v>
      </c>
      <c r="P647" s="81">
        <f t="shared" ca="1" si="173"/>
        <v>6</v>
      </c>
      <c r="Q647" s="22">
        <f t="shared" ca="1" si="174"/>
        <v>7.1192070597876259E-2</v>
      </c>
      <c r="R647" s="3">
        <f ca="1">IF(N647&gt;'Power Curve'!$C$37,0,INDEX(Ci,$P647,1)*POWER(1-Q647,3)+INDEX(Ci,$P647,2)*3*Q647*POWER(1-Q647,2)+INDEX(Ci,$P647,3)*3*POWER(Q647,2)*(1-Q647)+INDEX(Ci,$P647,4)*POWER(Q647,3))</f>
        <v>222.40511604159099</v>
      </c>
      <c r="S647" s="3">
        <f t="shared" si="175"/>
        <v>207.83999633789102</v>
      </c>
      <c r="T647" s="3">
        <f t="shared" ca="1" si="176"/>
        <v>14.565119703699963</v>
      </c>
      <c r="U647" s="3">
        <f t="shared" ca="1" si="184"/>
        <v>14.565119703699963</v>
      </c>
      <c r="W647" s="34">
        <f t="shared" si="177"/>
        <v>6</v>
      </c>
      <c r="X647" s="73" t="b">
        <f>COUNTIF('Power Curve'!$D$2:$D$31,W647)&gt;0</f>
        <v>1</v>
      </c>
      <c r="Y647" s="73" t="b">
        <f t="shared" si="178"/>
        <v>0</v>
      </c>
      <c r="Z647" s="73" t="b">
        <f t="shared" si="185"/>
        <v>1</v>
      </c>
      <c r="AA647" s="34" t="str">
        <f t="shared" si="179"/>
        <v>Outer</v>
      </c>
      <c r="AB647" s="35" t="str">
        <f t="shared" si="186"/>
        <v>0.2-0.3</v>
      </c>
      <c r="AC647" s="36" t="str">
        <f t="shared" si="180"/>
        <v>11-12</v>
      </c>
      <c r="AD647" s="36" t="str">
        <f t="shared" si="181"/>
        <v>Jan</v>
      </c>
      <c r="AE647" s="35" t="str">
        <f t="shared" si="182"/>
        <v>325-335</v>
      </c>
      <c r="AF647" s="36" t="str">
        <f t="shared" si="183"/>
        <v>LWS-LTI</v>
      </c>
    </row>
    <row r="648" spans="5:32" x14ac:dyDescent="0.3">
      <c r="E648" s="12">
        <v>40922.479166666664</v>
      </c>
      <c r="F648" s="16">
        <v>5.33</v>
      </c>
      <c r="G648" s="16">
        <v>179.9700012207033</v>
      </c>
      <c r="H648" s="29">
        <v>1.2211424759896057</v>
      </c>
      <c r="I648" s="26">
        <v>329.5</v>
      </c>
      <c r="J648" s="30">
        <v>5.8161350844277669E-2</v>
      </c>
      <c r="K648" s="31">
        <v>0.6267174224283627</v>
      </c>
      <c r="L648" s="108">
        <f ca="1">REWS!R648</f>
        <v>4.9462109758053732</v>
      </c>
      <c r="M648" s="22">
        <f t="shared" si="170"/>
        <v>5.3243993952149644</v>
      </c>
      <c r="N648" s="22">
        <f t="shared" ca="1" si="171"/>
        <v>4.9410136450626165</v>
      </c>
      <c r="O648" s="22">
        <f t="shared" si="172"/>
        <v>0.18095306626744409</v>
      </c>
      <c r="P648" s="81">
        <f t="shared" ca="1" si="173"/>
        <v>5</v>
      </c>
      <c r="Q648" s="22">
        <f t="shared" ca="1" si="174"/>
        <v>0.90040822166827161</v>
      </c>
      <c r="R648" s="3">
        <f ca="1">IF(N648&gt;'Power Curve'!$C$37,0,INDEX(Ci,$P648,1)*POWER(1-Q648,3)+INDEX(Ci,$P648,2)*3*Q648*POWER(1-Q648,2)+INDEX(Ci,$P648,3)*3*POWER(Q648,2)*(1-Q648)+INDEX(Ci,$P648,4)*POWER(Q648,3))</f>
        <v>197.4378424945526</v>
      </c>
      <c r="S648" s="3">
        <f t="shared" si="175"/>
        <v>179.9700012207033</v>
      </c>
      <c r="T648" s="3">
        <f t="shared" ca="1" si="176"/>
        <v>17.467841273849302</v>
      </c>
      <c r="U648" s="3">
        <f t="shared" ca="1" si="184"/>
        <v>17.467841273849302</v>
      </c>
      <c r="W648" s="34">
        <f t="shared" si="177"/>
        <v>5</v>
      </c>
      <c r="X648" s="73" t="b">
        <f>COUNTIF('Power Curve'!$D$2:$D$31,W648)&gt;0</f>
        <v>1</v>
      </c>
      <c r="Y648" s="73" t="b">
        <f t="shared" si="178"/>
        <v>0</v>
      </c>
      <c r="Z648" s="73" t="b">
        <f t="shared" si="185"/>
        <v>1</v>
      </c>
      <c r="AA648" s="34" t="str">
        <f t="shared" si="179"/>
        <v>Outer</v>
      </c>
      <c r="AB648" s="35" t="str">
        <f t="shared" si="186"/>
        <v>0.1-0.2</v>
      </c>
      <c r="AC648" s="36" t="str">
        <f t="shared" si="180"/>
        <v>11-12</v>
      </c>
      <c r="AD648" s="36" t="str">
        <f t="shared" si="181"/>
        <v>Jan</v>
      </c>
      <c r="AE648" s="35" t="str">
        <f t="shared" si="182"/>
        <v>325-335</v>
      </c>
      <c r="AF648" s="36" t="str">
        <f t="shared" si="183"/>
        <v>LWS-LTI</v>
      </c>
    </row>
    <row r="649" spans="5:32" x14ac:dyDescent="0.3">
      <c r="E649" s="12">
        <v>40922.486111111109</v>
      </c>
      <c r="F649" s="16">
        <v>5.16</v>
      </c>
      <c r="G649" s="16">
        <v>152.2300071716308</v>
      </c>
      <c r="H649" s="29">
        <v>1.2212790678918182</v>
      </c>
      <c r="I649" s="26">
        <v>325.8</v>
      </c>
      <c r="J649" s="30">
        <v>3.294573643410853E-2</v>
      </c>
      <c r="K649" s="31">
        <v>0.77582341988025627</v>
      </c>
      <c r="L649" s="108">
        <f ca="1">REWS!R649</f>
        <v>4.8162320952212729</v>
      </c>
      <c r="M649" s="22">
        <f t="shared" si="170"/>
        <v>5.1547702088350071</v>
      </c>
      <c r="N649" s="22">
        <f t="shared" ca="1" si="171"/>
        <v>4.8113507215662068</v>
      </c>
      <c r="O649" s="22">
        <f t="shared" si="172"/>
        <v>0.15473632869921713</v>
      </c>
      <c r="P649" s="81">
        <f t="shared" ca="1" si="173"/>
        <v>5</v>
      </c>
      <c r="Q649" s="22">
        <f t="shared" ca="1" si="174"/>
        <v>0.75214128036443739</v>
      </c>
      <c r="R649" s="3">
        <f ca="1">IF(N649&gt;'Power Curve'!$C$37,0,INDEX(Ci,$P649,1)*POWER(1-Q649,3)+INDEX(Ci,$P649,2)*3*Q649*POWER(1-Q649,2)+INDEX(Ci,$P649,3)*3*POWER(Q649,2)*(1-Q649)+INDEX(Ci,$P649,4)*POWER(Q649,3))</f>
        <v>175.21721828670107</v>
      </c>
      <c r="S649" s="3">
        <f t="shared" si="175"/>
        <v>152.2300071716308</v>
      </c>
      <c r="T649" s="3">
        <f t="shared" ca="1" si="176"/>
        <v>22.987211115070266</v>
      </c>
      <c r="U649" s="3">
        <f t="shared" ca="1" si="184"/>
        <v>22.987211115070266</v>
      </c>
      <c r="W649" s="34">
        <f t="shared" si="177"/>
        <v>5</v>
      </c>
      <c r="X649" s="73" t="b">
        <f>COUNTIF('Power Curve'!$D$2:$D$31,W649)&gt;0</f>
        <v>1</v>
      </c>
      <c r="Y649" s="73" t="b">
        <f t="shared" si="178"/>
        <v>0</v>
      </c>
      <c r="Z649" s="73" t="b">
        <f t="shared" si="185"/>
        <v>1</v>
      </c>
      <c r="AA649" s="34" t="str">
        <f t="shared" si="179"/>
        <v>Outer</v>
      </c>
      <c r="AB649" s="35" t="str">
        <f t="shared" si="186"/>
        <v>0.1-0.2</v>
      </c>
      <c r="AC649" s="36" t="str">
        <f t="shared" si="180"/>
        <v>11-12</v>
      </c>
      <c r="AD649" s="36" t="str">
        <f t="shared" si="181"/>
        <v>Jan</v>
      </c>
      <c r="AE649" s="35" t="str">
        <f t="shared" si="182"/>
        <v>325-335</v>
      </c>
      <c r="AF649" s="36" t="str">
        <f t="shared" si="183"/>
        <v>LWS-LTI</v>
      </c>
    </row>
    <row r="650" spans="5:32" x14ac:dyDescent="0.3">
      <c r="E650" s="12">
        <v>40922.493055555555</v>
      </c>
      <c r="F650" s="16">
        <v>5.08</v>
      </c>
      <c r="G650" s="16">
        <v>152.74999618530302</v>
      </c>
      <c r="H650" s="29">
        <v>1.2204599680238755</v>
      </c>
      <c r="I650" s="26">
        <v>324.7</v>
      </c>
      <c r="J650" s="30">
        <v>5.1181102362204724E-2</v>
      </c>
      <c r="K650" s="31">
        <v>0.63618649984117193</v>
      </c>
      <c r="L650" s="108">
        <f ca="1">REWS!R650</f>
        <v>4.74440514953631</v>
      </c>
      <c r="M650" s="22">
        <f t="shared" si="170"/>
        <v>5.07371648616847</v>
      </c>
      <c r="N650" s="22">
        <f t="shared" ca="1" si="171"/>
        <v>4.7385367370600315</v>
      </c>
      <c r="O650" s="22">
        <f t="shared" si="172"/>
        <v>0.14220921457796748</v>
      </c>
      <c r="P650" s="81">
        <f t="shared" ca="1" si="173"/>
        <v>5</v>
      </c>
      <c r="Q650" s="22">
        <f t="shared" ca="1" si="174"/>
        <v>0.66887995572544523</v>
      </c>
      <c r="R650" s="3">
        <f ca="1">IF(N650&gt;'Power Curve'!$C$37,0,INDEX(Ci,$P650,1)*POWER(1-Q650,3)+INDEX(Ci,$P650,2)*3*Q650*POWER(1-Q650,2)+INDEX(Ci,$P650,3)*3*POWER(Q650,2)*(1-Q650)+INDEX(Ci,$P650,4)*POWER(Q650,3))</f>
        <v>162.40537404130168</v>
      </c>
      <c r="S650" s="3">
        <f t="shared" si="175"/>
        <v>152.74999618530302</v>
      </c>
      <c r="T650" s="3">
        <f t="shared" ca="1" si="176"/>
        <v>9.6553778559986654</v>
      </c>
      <c r="U650" s="3">
        <f t="shared" ca="1" si="184"/>
        <v>9.6553778559986654</v>
      </c>
      <c r="W650" s="34">
        <f t="shared" si="177"/>
        <v>5</v>
      </c>
      <c r="X650" s="73" t="b">
        <f>COUNTIF('Power Curve'!$D$2:$D$31,W650)&gt;0</f>
        <v>1</v>
      </c>
      <c r="Y650" s="73" t="b">
        <f t="shared" si="178"/>
        <v>0</v>
      </c>
      <c r="Z650" s="73" t="b">
        <f t="shared" si="185"/>
        <v>1</v>
      </c>
      <c r="AA650" s="34" t="str">
        <f t="shared" si="179"/>
        <v>Outer</v>
      </c>
      <c r="AB650" s="35" t="str">
        <f t="shared" si="186"/>
        <v>0.1-0.2</v>
      </c>
      <c r="AC650" s="36" t="str">
        <f t="shared" si="180"/>
        <v>11-12</v>
      </c>
      <c r="AD650" s="36" t="str">
        <f t="shared" si="181"/>
        <v>Jan</v>
      </c>
      <c r="AE650" s="35" t="str">
        <f t="shared" si="182"/>
        <v>315-325</v>
      </c>
      <c r="AF650" s="36" t="str">
        <f t="shared" si="183"/>
        <v>LWS-LTI</v>
      </c>
    </row>
    <row r="651" spans="5:32" x14ac:dyDescent="0.3">
      <c r="E651" s="12">
        <v>40922.5</v>
      </c>
      <c r="F651" s="16">
        <v>4.8099999999999996</v>
      </c>
      <c r="G651" s="16">
        <v>145.37000274658192</v>
      </c>
      <c r="H651" s="29">
        <v>1.22050544583075</v>
      </c>
      <c r="I651" s="26">
        <v>322.39999999999998</v>
      </c>
      <c r="J651" s="30">
        <v>6.2370062370062374E-2</v>
      </c>
      <c r="K651" s="31">
        <v>0.61398152762908975</v>
      </c>
      <c r="L651" s="108">
        <f ca="1">REWS!R651</f>
        <v>4.586833072745323</v>
      </c>
      <c r="M651" s="22">
        <f t="shared" si="170"/>
        <v>4.8041101225711875</v>
      </c>
      <c r="N651" s="22">
        <f t="shared" ca="1" si="171"/>
        <v>4.5812164647235161</v>
      </c>
      <c r="O651" s="22">
        <f t="shared" si="172"/>
        <v>0.10054068198640233</v>
      </c>
      <c r="P651" s="81">
        <f t="shared" ca="1" si="173"/>
        <v>5</v>
      </c>
      <c r="Q651" s="22">
        <f t="shared" ca="1" si="174"/>
        <v>0.48898739310659289</v>
      </c>
      <c r="R651" s="3">
        <f ca="1">IF(N651&gt;'Power Curve'!$C$37,0,INDEX(Ci,$P651,1)*POWER(1-Q651,3)+INDEX(Ci,$P651,2)*3*Q651*POWER(1-Q651,2)+INDEX(Ci,$P651,3)*3*POWER(Q651,2)*(1-Q651)+INDEX(Ci,$P651,4)*POWER(Q651,3))</f>
        <v>135.0507332180444</v>
      </c>
      <c r="S651" s="3">
        <f t="shared" si="175"/>
        <v>145.37000274658192</v>
      </c>
      <c r="T651" s="3">
        <f t="shared" ca="1" si="176"/>
        <v>-10.319269528537518</v>
      </c>
      <c r="U651" s="3">
        <f t="shared" ca="1" si="184"/>
        <v>10.319269528537518</v>
      </c>
      <c r="W651" s="34">
        <f t="shared" si="177"/>
        <v>5</v>
      </c>
      <c r="X651" s="73" t="b">
        <f>COUNTIF('Power Curve'!$D$2:$D$31,W651)&gt;0</f>
        <v>1</v>
      </c>
      <c r="Y651" s="73" t="b">
        <f t="shared" si="178"/>
        <v>0</v>
      </c>
      <c r="Z651" s="73" t="b">
        <f t="shared" si="185"/>
        <v>1</v>
      </c>
      <c r="AA651" s="34" t="str">
        <f t="shared" si="179"/>
        <v>Outer</v>
      </c>
      <c r="AB651" s="35" t="str">
        <f t="shared" si="186"/>
        <v>0.1-0.2</v>
      </c>
      <c r="AC651" s="36" t="str">
        <f t="shared" si="180"/>
        <v>12-13</v>
      </c>
      <c r="AD651" s="36" t="str">
        <f t="shared" si="181"/>
        <v>Jan</v>
      </c>
      <c r="AE651" s="35" t="str">
        <f t="shared" si="182"/>
        <v>315-325</v>
      </c>
      <c r="AF651" s="36" t="str">
        <f t="shared" si="183"/>
        <v>LWS-LTI</v>
      </c>
    </row>
    <row r="652" spans="5:32" x14ac:dyDescent="0.3">
      <c r="E652" s="12">
        <v>40922.506944444445</v>
      </c>
      <c r="F652" s="16">
        <v>4.93</v>
      </c>
      <c r="G652" s="16">
        <v>164.36999130249001</v>
      </c>
      <c r="H652" s="29">
        <v>1.2212850366983825</v>
      </c>
      <c r="I652" s="26">
        <v>319.7</v>
      </c>
      <c r="J652" s="30">
        <v>5.476673427991887E-2</v>
      </c>
      <c r="K652" s="31">
        <v>0.45489380792990947</v>
      </c>
      <c r="L652" s="108">
        <f ca="1">REWS!R652</f>
        <v>4.702124582020911</v>
      </c>
      <c r="M652" s="22">
        <f t="shared" si="170"/>
        <v>4.9250113430577178</v>
      </c>
      <c r="N652" s="22">
        <f t="shared" ca="1" si="171"/>
        <v>4.697366511749193</v>
      </c>
      <c r="O652" s="22">
        <f t="shared" si="172"/>
        <v>0.11922635534731765</v>
      </c>
      <c r="P652" s="81">
        <f t="shared" ca="1" si="173"/>
        <v>5</v>
      </c>
      <c r="Q652" s="22">
        <f t="shared" ca="1" si="174"/>
        <v>0.62180263234705668</v>
      </c>
      <c r="R652" s="3">
        <f ca="1">IF(N652&gt;'Power Curve'!$C$37,0,INDEX(Ci,$P652,1)*POWER(1-Q652,3)+INDEX(Ci,$P652,2)*3*Q652*POWER(1-Q652,2)+INDEX(Ci,$P652,3)*3*POWER(Q652,2)*(1-Q652)+INDEX(Ci,$P652,4)*POWER(Q652,3))</f>
        <v>155.15571737576573</v>
      </c>
      <c r="S652" s="3">
        <f t="shared" si="175"/>
        <v>164.36999130249001</v>
      </c>
      <c r="T652" s="3">
        <f t="shared" ca="1" si="176"/>
        <v>-9.2142739267242746</v>
      </c>
      <c r="U652" s="3">
        <f t="shared" ca="1" si="184"/>
        <v>9.2142739267242746</v>
      </c>
      <c r="W652" s="34">
        <f t="shared" si="177"/>
        <v>5</v>
      </c>
      <c r="X652" s="73" t="b">
        <f>COUNTIF('Power Curve'!$D$2:$D$31,W652)&gt;0</f>
        <v>1</v>
      </c>
      <c r="Y652" s="73" t="b">
        <f t="shared" si="178"/>
        <v>0</v>
      </c>
      <c r="Z652" s="73" t="b">
        <f t="shared" si="185"/>
        <v>1</v>
      </c>
      <c r="AA652" s="34" t="str">
        <f t="shared" si="179"/>
        <v>Outer</v>
      </c>
      <c r="AB652" s="35" t="str">
        <f t="shared" si="186"/>
        <v>0.1-0.2</v>
      </c>
      <c r="AC652" s="36" t="str">
        <f t="shared" si="180"/>
        <v>12-13</v>
      </c>
      <c r="AD652" s="36" t="str">
        <f t="shared" si="181"/>
        <v>Jan</v>
      </c>
      <c r="AE652" s="35" t="str">
        <f t="shared" si="182"/>
        <v>315-325</v>
      </c>
      <c r="AF652" s="36" t="str">
        <f t="shared" si="183"/>
        <v>LWS-LTI</v>
      </c>
    </row>
    <row r="653" spans="5:32" x14ac:dyDescent="0.3">
      <c r="E653" s="12">
        <v>40922.513888888891</v>
      </c>
      <c r="F653" s="16">
        <v>5.15</v>
      </c>
      <c r="G653" s="16">
        <v>182.27000427246128</v>
      </c>
      <c r="H653" s="29">
        <v>1.2217404507536749</v>
      </c>
      <c r="I653" s="26">
        <v>315.10000000000002</v>
      </c>
      <c r="J653" s="30">
        <v>4.4660194174757278E-2</v>
      </c>
      <c r="K653" s="31">
        <v>0.52653669429038374</v>
      </c>
      <c r="L653" s="108">
        <f ca="1">REWS!R653</f>
        <v>4.8659543248918498</v>
      </c>
      <c r="M653" s="22">
        <f t="shared" si="170"/>
        <v>5.1454281388711545</v>
      </c>
      <c r="N653" s="22">
        <f t="shared" ca="1" si="171"/>
        <v>4.8616346224777303</v>
      </c>
      <c r="O653" s="22">
        <f t="shared" si="172"/>
        <v>0.15329248167139647</v>
      </c>
      <c r="P653" s="81">
        <f t="shared" ca="1" si="173"/>
        <v>5</v>
      </c>
      <c r="Q653" s="22">
        <f t="shared" ca="1" si="174"/>
        <v>0.80963990822148324</v>
      </c>
      <c r="R653" s="3">
        <f ca="1">IF(N653&gt;'Power Curve'!$C$37,0,INDEX(Ci,$P653,1)*POWER(1-Q653,3)+INDEX(Ci,$P653,2)*3*Q653*POWER(1-Q653,2)+INDEX(Ci,$P653,3)*3*POWER(Q653,2)*(1-Q653)+INDEX(Ci,$P653,4)*POWER(Q653,3))</f>
        <v>183.96799105007003</v>
      </c>
      <c r="S653" s="3">
        <f t="shared" si="175"/>
        <v>182.27000427246128</v>
      </c>
      <c r="T653" s="3">
        <f t="shared" ca="1" si="176"/>
        <v>1.6979867776087474</v>
      </c>
      <c r="U653" s="3">
        <f t="shared" ca="1" si="184"/>
        <v>1.6979867776087474</v>
      </c>
      <c r="W653" s="34">
        <f t="shared" si="177"/>
        <v>5</v>
      </c>
      <c r="X653" s="73" t="b">
        <f>COUNTIF('Power Curve'!$D$2:$D$31,W653)&gt;0</f>
        <v>1</v>
      </c>
      <c r="Y653" s="73" t="b">
        <f t="shared" si="178"/>
        <v>0</v>
      </c>
      <c r="Z653" s="73" t="b">
        <f t="shared" si="185"/>
        <v>1</v>
      </c>
      <c r="AA653" s="34" t="str">
        <f t="shared" si="179"/>
        <v>Outer</v>
      </c>
      <c r="AB653" s="35" t="str">
        <f t="shared" si="186"/>
        <v>0.1-0.2</v>
      </c>
      <c r="AC653" s="36" t="str">
        <f t="shared" si="180"/>
        <v>12-13</v>
      </c>
      <c r="AD653" s="36" t="str">
        <f t="shared" si="181"/>
        <v>Jan</v>
      </c>
      <c r="AE653" s="35" t="str">
        <f t="shared" si="182"/>
        <v>315-325</v>
      </c>
      <c r="AF653" s="36" t="str">
        <f t="shared" si="183"/>
        <v>LWS-LTI</v>
      </c>
    </row>
    <row r="654" spans="5:32" x14ac:dyDescent="0.3">
      <c r="E654" s="12">
        <v>40922.520833333336</v>
      </c>
      <c r="F654" s="16">
        <v>5.19</v>
      </c>
      <c r="G654" s="16">
        <v>175.5600013732913</v>
      </c>
      <c r="H654" s="29">
        <v>1.2210119511978188</v>
      </c>
      <c r="I654" s="26">
        <v>316.60000000000002</v>
      </c>
      <c r="J654" s="30">
        <v>4.0462427745664734E-2</v>
      </c>
      <c r="K654" s="31">
        <v>0.71408703221260272</v>
      </c>
      <c r="L654" s="108">
        <f ca="1">REWS!R654</f>
        <v>4.8490441038174579</v>
      </c>
      <c r="M654" s="22">
        <f t="shared" si="170"/>
        <v>5.1843617754852662</v>
      </c>
      <c r="N654" s="22">
        <f t="shared" ca="1" si="171"/>
        <v>4.843776281208755</v>
      </c>
      <c r="O654" s="22">
        <f t="shared" si="172"/>
        <v>0.15930980071578871</v>
      </c>
      <c r="P654" s="81">
        <f t="shared" ca="1" si="173"/>
        <v>5</v>
      </c>
      <c r="Q654" s="22">
        <f t="shared" ca="1" si="174"/>
        <v>0.78921925468913934</v>
      </c>
      <c r="R654" s="3">
        <f ca="1">IF(N654&gt;'Power Curve'!$C$37,0,INDEX(Ci,$P654,1)*POWER(1-Q654,3)+INDEX(Ci,$P654,2)*3*Q654*POWER(1-Q654,2)+INDEX(Ci,$P654,3)*3*POWER(Q654,2)*(1-Q654)+INDEX(Ci,$P654,4)*POWER(Q654,3))</f>
        <v>180.87456929818822</v>
      </c>
      <c r="S654" s="3">
        <f t="shared" si="175"/>
        <v>175.5600013732913</v>
      </c>
      <c r="T654" s="3">
        <f t="shared" ca="1" si="176"/>
        <v>5.3145679248969202</v>
      </c>
      <c r="U654" s="3">
        <f t="shared" ca="1" si="184"/>
        <v>5.3145679248969202</v>
      </c>
      <c r="W654" s="34">
        <f t="shared" si="177"/>
        <v>5</v>
      </c>
      <c r="X654" s="73" t="b">
        <f>COUNTIF('Power Curve'!$D$2:$D$31,W654)&gt;0</f>
        <v>1</v>
      </c>
      <c r="Y654" s="73" t="b">
        <f t="shared" si="178"/>
        <v>0</v>
      </c>
      <c r="Z654" s="73" t="b">
        <f t="shared" si="185"/>
        <v>1</v>
      </c>
      <c r="AA654" s="34" t="str">
        <f t="shared" si="179"/>
        <v>Outer</v>
      </c>
      <c r="AB654" s="35" t="str">
        <f t="shared" si="186"/>
        <v>0.1-0.2</v>
      </c>
      <c r="AC654" s="36" t="str">
        <f t="shared" si="180"/>
        <v>12-13</v>
      </c>
      <c r="AD654" s="36" t="str">
        <f t="shared" si="181"/>
        <v>Jan</v>
      </c>
      <c r="AE654" s="35" t="str">
        <f t="shared" si="182"/>
        <v>315-325</v>
      </c>
      <c r="AF654" s="36" t="str">
        <f t="shared" si="183"/>
        <v>LWS-LTI</v>
      </c>
    </row>
    <row r="655" spans="5:32" x14ac:dyDescent="0.3">
      <c r="E655" s="12">
        <v>40922.527777777781</v>
      </c>
      <c r="F655" s="16">
        <v>4.6100000000000003</v>
      </c>
      <c r="G655" s="16">
        <v>117.7300071716312</v>
      </c>
      <c r="H655" s="29">
        <v>1.2203297703680493</v>
      </c>
      <c r="I655" s="26">
        <v>318.8</v>
      </c>
      <c r="J655" s="30">
        <v>5.4229934924078085E-2</v>
      </c>
      <c r="K655" s="31">
        <v>0.49814015418421026</v>
      </c>
      <c r="L655" s="108">
        <f ca="1">REWS!R655</f>
        <v>4.3294852415710956</v>
      </c>
      <c r="M655" s="22">
        <f t="shared" si="170"/>
        <v>4.6041341015102297</v>
      </c>
      <c r="N655" s="22">
        <f t="shared" ca="1" si="171"/>
        <v>4.3239762782435429</v>
      </c>
      <c r="O655" s="22">
        <f t="shared" si="172"/>
        <v>6.9633743292786002E-2</v>
      </c>
      <c r="P655" s="81">
        <f t="shared" ca="1" si="173"/>
        <v>5</v>
      </c>
      <c r="Q655" s="22">
        <f t="shared" ca="1" si="174"/>
        <v>0.19483842128528722</v>
      </c>
      <c r="R655" s="3">
        <f ca="1">IF(N655&gt;'Power Curve'!$C$37,0,INDEX(Ci,$P655,1)*POWER(1-Q655,3)+INDEX(Ci,$P655,2)*3*Q655*POWER(1-Q655,2)+INDEX(Ci,$P655,3)*3*POWER(Q655,2)*(1-Q655)+INDEX(Ci,$P655,4)*POWER(Q655,3))</f>
        <v>95.853640495305342</v>
      </c>
      <c r="S655" s="3">
        <f t="shared" si="175"/>
        <v>117.7300071716312</v>
      </c>
      <c r="T655" s="3">
        <f t="shared" ca="1" si="176"/>
        <v>-21.876366676325858</v>
      </c>
      <c r="U655" s="3">
        <f t="shared" ca="1" si="184"/>
        <v>21.876366676325858</v>
      </c>
      <c r="W655" s="34">
        <f t="shared" si="177"/>
        <v>5</v>
      </c>
      <c r="X655" s="73" t="b">
        <f>COUNTIF('Power Curve'!$D$2:$D$31,W655)&gt;0</f>
        <v>1</v>
      </c>
      <c r="Y655" s="73" t="b">
        <f t="shared" si="178"/>
        <v>0</v>
      </c>
      <c r="Z655" s="73" t="b">
        <f t="shared" si="185"/>
        <v>1</v>
      </c>
      <c r="AA655" s="34" t="str">
        <f t="shared" si="179"/>
        <v>Outer</v>
      </c>
      <c r="AB655" s="35" t="str">
        <f t="shared" si="186"/>
        <v>0.0-0.1</v>
      </c>
      <c r="AC655" s="36" t="str">
        <f t="shared" si="180"/>
        <v>12-13</v>
      </c>
      <c r="AD655" s="36" t="str">
        <f t="shared" si="181"/>
        <v>Jan</v>
      </c>
      <c r="AE655" s="35" t="str">
        <f t="shared" si="182"/>
        <v>315-325</v>
      </c>
      <c r="AF655" s="36" t="str">
        <f t="shared" si="183"/>
        <v>LWS-LTI</v>
      </c>
    </row>
    <row r="656" spans="5:32" x14ac:dyDescent="0.3">
      <c r="E656" s="12">
        <v>40922.534722222219</v>
      </c>
      <c r="F656" s="16">
        <v>4.24</v>
      </c>
      <c r="G656" s="16">
        <v>65.099996566772489</v>
      </c>
      <c r="H656" s="29">
        <v>1.2211029661273738</v>
      </c>
      <c r="I656" s="26">
        <v>318.39999999999998</v>
      </c>
      <c r="J656" s="30">
        <v>5.896226415094339E-2</v>
      </c>
      <c r="K656" s="31">
        <v>0.51090768732925196</v>
      </c>
      <c r="L656" s="108">
        <f ca="1">REWS!R656</f>
        <v>4.0860056220096421</v>
      </c>
      <c r="M656" s="22">
        <f t="shared" si="170"/>
        <v>4.2354990540466417</v>
      </c>
      <c r="N656" s="22">
        <f t="shared" ca="1" si="171"/>
        <v>4.0816681478422403</v>
      </c>
      <c r="O656" s="22">
        <f t="shared" si="172"/>
        <v>1.266000838282666E-2</v>
      </c>
      <c r="P656" s="81">
        <f t="shared" ca="1" si="173"/>
        <v>4</v>
      </c>
      <c r="Q656" s="22">
        <f t="shared" ca="1" si="174"/>
        <v>0.94876168679534256</v>
      </c>
      <c r="R656" s="3">
        <f ca="1">IF(N656&gt;'Power Curve'!$C$37,0,INDEX(Ci,$P656,1)*POWER(1-Q656,3)+INDEX(Ci,$P656,2)*3*Q656*POWER(1-Q656,2)+INDEX(Ci,$P656,3)*3*POWER(Q656,2)*(1-Q656)+INDEX(Ci,$P656,4)*POWER(Q656,3))</f>
        <v>71.378598846169936</v>
      </c>
      <c r="S656" s="3">
        <f t="shared" si="175"/>
        <v>65.099996566772489</v>
      </c>
      <c r="T656" s="3">
        <f t="shared" ca="1" si="176"/>
        <v>6.2786022793974468</v>
      </c>
      <c r="U656" s="3">
        <f t="shared" ca="1" si="184"/>
        <v>6.2786022793974468</v>
      </c>
      <c r="W656" s="34">
        <f t="shared" si="177"/>
        <v>4</v>
      </c>
      <c r="X656" s="73" t="b">
        <f>COUNTIF('Power Curve'!$D$2:$D$31,W656)&gt;0</f>
        <v>1</v>
      </c>
      <c r="Y656" s="73" t="b">
        <f t="shared" si="178"/>
        <v>0</v>
      </c>
      <c r="Z656" s="73" t="b">
        <f t="shared" si="185"/>
        <v>1</v>
      </c>
      <c r="AA656" s="34" t="str">
        <f t="shared" si="179"/>
        <v>Outer</v>
      </c>
      <c r="AB656" s="35" t="str">
        <f t="shared" si="186"/>
        <v>0.0-0.1</v>
      </c>
      <c r="AC656" s="36" t="str">
        <f t="shared" si="180"/>
        <v>12-13</v>
      </c>
      <c r="AD656" s="36" t="str">
        <f t="shared" si="181"/>
        <v>Jan</v>
      </c>
      <c r="AE656" s="35" t="str">
        <f t="shared" si="182"/>
        <v>315-325</v>
      </c>
      <c r="AF656" s="36" t="str">
        <f t="shared" si="183"/>
        <v>LWS-LTI</v>
      </c>
    </row>
    <row r="657" spans="5:32" x14ac:dyDescent="0.3">
      <c r="E657" s="12">
        <v>40922.541666666664</v>
      </c>
      <c r="F657" s="16">
        <v>4.1500000000000004</v>
      </c>
      <c r="G657" s="16">
        <v>64.159997940063491</v>
      </c>
      <c r="H657" s="29">
        <v>1.2207389877965464</v>
      </c>
      <c r="I657" s="26">
        <v>319.10000000000002</v>
      </c>
      <c r="J657" s="30">
        <v>4.3373493975903607E-2</v>
      </c>
      <c r="K657" s="31">
        <v>0.62231942141140928</v>
      </c>
      <c r="L657" s="108">
        <f ca="1">REWS!R657</f>
        <v>4.0953990157050768</v>
      </c>
      <c r="M657" s="22">
        <f t="shared" si="170"/>
        <v>4.1451826548830075</v>
      </c>
      <c r="N657" s="22">
        <f t="shared" ca="1" si="171"/>
        <v>4.0906450517411139</v>
      </c>
      <c r="O657" s="22">
        <f t="shared" si="172"/>
        <v>-1.2986822500254248E-3</v>
      </c>
      <c r="P657" s="81">
        <f t="shared" ca="1" si="173"/>
        <v>4</v>
      </c>
      <c r="Q657" s="22">
        <f t="shared" ca="1" si="174"/>
        <v>0.95515738117242555</v>
      </c>
      <c r="R657" s="3">
        <f ca="1">IF(N657&gt;'Power Curve'!$C$37,0,INDEX(Ci,$P657,1)*POWER(1-Q657,3)+INDEX(Ci,$P657,2)*3*Q657*POWER(1-Q657,2)+INDEX(Ci,$P657,3)*3*POWER(Q657,2)*(1-Q657)+INDEX(Ci,$P657,4)*POWER(Q657,3))</f>
        <v>72.130221983176952</v>
      </c>
      <c r="S657" s="3">
        <f t="shared" si="175"/>
        <v>64.159997940063491</v>
      </c>
      <c r="T657" s="3">
        <f t="shared" ca="1" si="176"/>
        <v>7.9702240431134612</v>
      </c>
      <c r="U657" s="3">
        <f t="shared" ca="1" si="184"/>
        <v>7.9702240431134612</v>
      </c>
      <c r="W657" s="34">
        <f t="shared" si="177"/>
        <v>4</v>
      </c>
      <c r="X657" s="73" t="b">
        <f>COUNTIF('Power Curve'!$D$2:$D$31,W657)&gt;0</f>
        <v>1</v>
      </c>
      <c r="Y657" s="73" t="b">
        <f t="shared" si="178"/>
        <v>0</v>
      </c>
      <c r="Z657" s="73" t="b">
        <f t="shared" si="185"/>
        <v>1</v>
      </c>
      <c r="AA657" s="34" t="str">
        <f t="shared" si="179"/>
        <v>Outer</v>
      </c>
      <c r="AB657" s="35" t="str">
        <f t="shared" si="186"/>
        <v>-0.1-0.0</v>
      </c>
      <c r="AC657" s="36" t="str">
        <f t="shared" si="180"/>
        <v>13-14</v>
      </c>
      <c r="AD657" s="36" t="str">
        <f t="shared" si="181"/>
        <v>Jan</v>
      </c>
      <c r="AE657" s="35" t="str">
        <f t="shared" si="182"/>
        <v>315-325</v>
      </c>
      <c r="AF657" s="36" t="str">
        <f t="shared" si="183"/>
        <v>LWS-LTI</v>
      </c>
    </row>
    <row r="658" spans="5:32" x14ac:dyDescent="0.3">
      <c r="E658" s="12">
        <v>40922.548611111109</v>
      </c>
      <c r="F658" s="16">
        <v>3.85</v>
      </c>
      <c r="G658" s="16">
        <v>40.629999160766602</v>
      </c>
      <c r="H658" s="29">
        <v>1.2209270065285054</v>
      </c>
      <c r="I658" s="26">
        <v>317.60000000000002</v>
      </c>
      <c r="J658" s="30">
        <v>4.4155844155844157E-2</v>
      </c>
      <c r="K658" s="31">
        <v>0.4036806467384445</v>
      </c>
      <c r="L658" s="108">
        <f ca="1">REWS!R658</f>
        <v>3.941662281052746</v>
      </c>
      <c r="M658" s="22">
        <f t="shared" si="170"/>
        <v>3.8457283166584477</v>
      </c>
      <c r="N658" s="22">
        <f t="shared" ca="1" si="171"/>
        <v>3.9372888958309282</v>
      </c>
      <c r="O658" s="22">
        <f t="shared" si="172"/>
        <v>-4.7580315537561882E-2</v>
      </c>
      <c r="P658" s="81">
        <f t="shared" ca="1" si="173"/>
        <v>4</v>
      </c>
      <c r="Q658" s="22">
        <f t="shared" ca="1" si="174"/>
        <v>0.84589709331650975</v>
      </c>
      <c r="R658" s="3">
        <f ca="1">IF(N658&gt;'Power Curve'!$C$37,0,INDEX(Ci,$P658,1)*POWER(1-Q658,3)+INDEX(Ci,$P658,2)*3*Q658*POWER(1-Q658,2)+INDEX(Ci,$P658,3)*3*POWER(Q658,2)*(1-Q658)+INDEX(Ci,$P658,4)*POWER(Q658,3))</f>
        <v>59.438895763151528</v>
      </c>
      <c r="S658" s="3">
        <f t="shared" si="175"/>
        <v>40.629999160766602</v>
      </c>
      <c r="T658" s="3">
        <f t="shared" ca="1" si="176"/>
        <v>18.808896602384927</v>
      </c>
      <c r="U658" s="3">
        <f t="shared" ca="1" si="184"/>
        <v>18.808896602384927</v>
      </c>
      <c r="W658" s="34">
        <f t="shared" si="177"/>
        <v>4</v>
      </c>
      <c r="X658" s="73" t="b">
        <f>COUNTIF('Power Curve'!$D$2:$D$31,W658)&gt;0</f>
        <v>1</v>
      </c>
      <c r="Y658" s="73" t="b">
        <f t="shared" si="178"/>
        <v>0</v>
      </c>
      <c r="Z658" s="73" t="b">
        <f t="shared" si="185"/>
        <v>1</v>
      </c>
      <c r="AA658" s="34" t="str">
        <f t="shared" si="179"/>
        <v>Outer</v>
      </c>
      <c r="AB658" s="35" t="str">
        <f t="shared" si="186"/>
        <v>-0.1-0.0</v>
      </c>
      <c r="AC658" s="36" t="str">
        <f t="shared" si="180"/>
        <v>13-14</v>
      </c>
      <c r="AD658" s="36" t="str">
        <f t="shared" si="181"/>
        <v>Jan</v>
      </c>
      <c r="AE658" s="35" t="str">
        <f t="shared" si="182"/>
        <v>315-325</v>
      </c>
      <c r="AF658" s="36" t="str">
        <f t="shared" si="183"/>
        <v>LWS-LTI</v>
      </c>
    </row>
    <row r="659" spans="5:32" x14ac:dyDescent="0.3">
      <c r="E659" s="12">
        <v>40922.555555555555</v>
      </c>
      <c r="F659" s="16">
        <v>4.3</v>
      </c>
      <c r="G659" s="16">
        <v>111.36000442504931</v>
      </c>
      <c r="H659" s="29">
        <v>1.2206086889003089</v>
      </c>
      <c r="I659" s="26">
        <v>320.10000000000002</v>
      </c>
      <c r="J659" s="30">
        <v>9.7674418604651161E-2</v>
      </c>
      <c r="K659" s="31">
        <v>0.53392055971197194</v>
      </c>
      <c r="L659" s="108">
        <f ca="1">REWS!R659</f>
        <v>4.2644947857281634</v>
      </c>
      <c r="M659" s="22">
        <f t="shared" si="170"/>
        <v>4.2948557153984739</v>
      </c>
      <c r="N659" s="22">
        <f t="shared" ca="1" si="171"/>
        <v>4.2593929776213013</v>
      </c>
      <c r="O659" s="22">
        <f t="shared" si="172"/>
        <v>2.1833771735681896E-2</v>
      </c>
      <c r="P659" s="81">
        <f t="shared" ca="1" si="173"/>
        <v>5</v>
      </c>
      <c r="Q659" s="22">
        <f t="shared" ca="1" si="174"/>
        <v>0.12098871788236408</v>
      </c>
      <c r="R659" s="3">
        <f ca="1">IF(N659&gt;'Power Curve'!$C$37,0,INDEX(Ci,$P659,1)*POWER(1-Q659,3)+INDEX(Ci,$P659,2)*3*Q659*POWER(1-Q659,2)+INDEX(Ci,$P659,3)*3*POWER(Q659,2)*(1-Q659)+INDEX(Ci,$P659,4)*POWER(Q659,3))</f>
        <v>87.966512155617394</v>
      </c>
      <c r="S659" s="3">
        <f t="shared" si="175"/>
        <v>111.36000442504931</v>
      </c>
      <c r="T659" s="3">
        <f t="shared" ca="1" si="176"/>
        <v>-23.393492269431917</v>
      </c>
      <c r="U659" s="3">
        <f t="shared" ca="1" si="184"/>
        <v>23.393492269431917</v>
      </c>
      <c r="W659" s="34">
        <f t="shared" si="177"/>
        <v>4</v>
      </c>
      <c r="X659" s="73" t="b">
        <f>COUNTIF('Power Curve'!$D$2:$D$31,W659)&gt;0</f>
        <v>1</v>
      </c>
      <c r="Y659" s="73" t="b">
        <f t="shared" si="178"/>
        <v>0</v>
      </c>
      <c r="Z659" s="73" t="b">
        <f t="shared" si="185"/>
        <v>1</v>
      </c>
      <c r="AA659" s="34" t="str">
        <f t="shared" si="179"/>
        <v>Outer</v>
      </c>
      <c r="AB659" s="35" t="str">
        <f t="shared" si="186"/>
        <v>0.0-0.1</v>
      </c>
      <c r="AC659" s="36" t="str">
        <f t="shared" si="180"/>
        <v>13-14</v>
      </c>
      <c r="AD659" s="36" t="str">
        <f t="shared" si="181"/>
        <v>Jan</v>
      </c>
      <c r="AE659" s="35" t="str">
        <f t="shared" si="182"/>
        <v>315-325</v>
      </c>
      <c r="AF659" s="36" t="str">
        <f t="shared" si="183"/>
        <v>LWS-LTI</v>
      </c>
    </row>
    <row r="660" spans="5:32" x14ac:dyDescent="0.3">
      <c r="E660" s="12">
        <v>40922.5625</v>
      </c>
      <c r="F660" s="16">
        <v>4.82</v>
      </c>
      <c r="G660" s="16">
        <v>149.70999908447308</v>
      </c>
      <c r="H660" s="29">
        <v>1.2192852395708316</v>
      </c>
      <c r="I660" s="26">
        <v>326.3</v>
      </c>
      <c r="J660" s="30">
        <v>2.2821576763485476E-2</v>
      </c>
      <c r="K660" s="31">
        <v>0.59060790774656002</v>
      </c>
      <c r="L660" s="108">
        <f ca="1">REWS!R660</f>
        <v>4.7013290892297182</v>
      </c>
      <c r="M660" s="22">
        <f t="shared" si="170"/>
        <v>4.8124930366409924</v>
      </c>
      <c r="N660" s="22">
        <f t="shared" ca="1" si="171"/>
        <v>4.6940069512190368</v>
      </c>
      <c r="O660" s="22">
        <f t="shared" si="172"/>
        <v>0.10183628837888242</v>
      </c>
      <c r="P660" s="81">
        <f t="shared" ca="1" si="173"/>
        <v>5</v>
      </c>
      <c r="Q660" s="22">
        <f t="shared" ca="1" si="174"/>
        <v>0.61796104255022366</v>
      </c>
      <c r="R660" s="3">
        <f ca="1">IF(N660&gt;'Power Curve'!$C$37,0,INDEX(Ci,$P660,1)*POWER(1-Q660,3)+INDEX(Ci,$P660,2)*3*Q660*POWER(1-Q660,2)+INDEX(Ci,$P660,3)*3*POWER(Q660,2)*(1-Q660)+INDEX(Ci,$P660,4)*POWER(Q660,3))</f>
        <v>154.56549721920345</v>
      </c>
      <c r="S660" s="3">
        <f t="shared" si="175"/>
        <v>149.70999908447308</v>
      </c>
      <c r="T660" s="3">
        <f t="shared" ca="1" si="176"/>
        <v>4.8554981347303681</v>
      </c>
      <c r="U660" s="3">
        <f t="shared" ca="1" si="184"/>
        <v>4.8554981347303681</v>
      </c>
      <c r="W660" s="34">
        <f t="shared" si="177"/>
        <v>5</v>
      </c>
      <c r="X660" s="73" t="b">
        <f>COUNTIF('Power Curve'!$D$2:$D$31,W660)&gt;0</f>
        <v>1</v>
      </c>
      <c r="Y660" s="73" t="b">
        <f t="shared" si="178"/>
        <v>0</v>
      </c>
      <c r="Z660" s="73" t="b">
        <f t="shared" si="185"/>
        <v>1</v>
      </c>
      <c r="AA660" s="34" t="str">
        <f t="shared" si="179"/>
        <v>Outer</v>
      </c>
      <c r="AB660" s="35" t="str">
        <f t="shared" si="186"/>
        <v>0.1-0.2</v>
      </c>
      <c r="AC660" s="36" t="str">
        <f t="shared" si="180"/>
        <v>13-14</v>
      </c>
      <c r="AD660" s="36" t="str">
        <f t="shared" si="181"/>
        <v>Jan</v>
      </c>
      <c r="AE660" s="35" t="str">
        <f t="shared" si="182"/>
        <v>325-335</v>
      </c>
      <c r="AF660" s="36" t="str">
        <f t="shared" si="183"/>
        <v>LWS-LTI</v>
      </c>
    </row>
    <row r="661" spans="5:32" x14ac:dyDescent="0.3">
      <c r="E661" s="12">
        <v>40922.569444444445</v>
      </c>
      <c r="F661" s="16">
        <v>4.96</v>
      </c>
      <c r="G661" s="16">
        <v>179.93000030517581</v>
      </c>
      <c r="H661" s="29">
        <v>1.2196483513831187</v>
      </c>
      <c r="I661" s="26">
        <v>327.39999999999998</v>
      </c>
      <c r="J661" s="30">
        <v>4.0322580645161296E-2</v>
      </c>
      <c r="K661" s="31">
        <v>0.7169796637873278</v>
      </c>
      <c r="L661" s="108">
        <f ca="1">REWS!R661</f>
        <v>4.707197430176155</v>
      </c>
      <c r="M661" s="22">
        <f t="shared" si="170"/>
        <v>4.9527665508349425</v>
      </c>
      <c r="N661" s="22">
        <f t="shared" ca="1" si="171"/>
        <v>4.7003326573291657</v>
      </c>
      <c r="O661" s="22">
        <f t="shared" si="172"/>
        <v>0.12351601218041255</v>
      </c>
      <c r="P661" s="81">
        <f t="shared" ca="1" si="173"/>
        <v>5</v>
      </c>
      <c r="Q661" s="22">
        <f t="shared" ca="1" si="174"/>
        <v>0.6251943600726515</v>
      </c>
      <c r="R661" s="3">
        <f ca="1">IF(N661&gt;'Power Curve'!$C$37,0,INDEX(Ci,$P661,1)*POWER(1-Q661,3)+INDEX(Ci,$P661,2)*3*Q661*POWER(1-Q661,2)+INDEX(Ci,$P661,3)*3*POWER(Q661,2)*(1-Q661)+INDEX(Ci,$P661,4)*POWER(Q661,3))</f>
        <v>155.67705505068272</v>
      </c>
      <c r="S661" s="3">
        <f t="shared" si="175"/>
        <v>179.93000030517581</v>
      </c>
      <c r="T661" s="3">
        <f t="shared" ca="1" si="176"/>
        <v>-24.252945254493085</v>
      </c>
      <c r="U661" s="3">
        <f t="shared" ca="1" si="184"/>
        <v>24.252945254493085</v>
      </c>
      <c r="W661" s="34">
        <f t="shared" si="177"/>
        <v>5</v>
      </c>
      <c r="X661" s="73" t="b">
        <f>COUNTIF('Power Curve'!$D$2:$D$31,W661)&gt;0</f>
        <v>1</v>
      </c>
      <c r="Y661" s="73" t="b">
        <f t="shared" si="178"/>
        <v>0</v>
      </c>
      <c r="Z661" s="73" t="b">
        <f t="shared" si="185"/>
        <v>1</v>
      </c>
      <c r="AA661" s="34" t="str">
        <f t="shared" si="179"/>
        <v>Outer</v>
      </c>
      <c r="AB661" s="35" t="str">
        <f t="shared" si="186"/>
        <v>0.1-0.2</v>
      </c>
      <c r="AC661" s="36" t="str">
        <f t="shared" si="180"/>
        <v>13-14</v>
      </c>
      <c r="AD661" s="36" t="str">
        <f t="shared" si="181"/>
        <v>Jan</v>
      </c>
      <c r="AE661" s="35" t="str">
        <f t="shared" si="182"/>
        <v>325-335</v>
      </c>
      <c r="AF661" s="36" t="str">
        <f t="shared" si="183"/>
        <v>LWS-LTI</v>
      </c>
    </row>
    <row r="662" spans="5:32" x14ac:dyDescent="0.3">
      <c r="E662" s="12">
        <v>40922.576388888891</v>
      </c>
      <c r="F662" s="16">
        <v>4.83</v>
      </c>
      <c r="G662" s="16">
        <v>159.04000091552709</v>
      </c>
      <c r="H662" s="29">
        <v>1.219966252760881</v>
      </c>
      <c r="I662" s="26">
        <v>329.2</v>
      </c>
      <c r="J662" s="30">
        <v>7.0393374741200831E-2</v>
      </c>
      <c r="K662" s="31">
        <v>0.74672695369343411</v>
      </c>
      <c r="L662" s="108">
        <f ca="1">REWS!R662</f>
        <v>4.6670102378424856</v>
      </c>
      <c r="M662" s="22">
        <f t="shared" si="170"/>
        <v>4.8233751353541576</v>
      </c>
      <c r="N662" s="22">
        <f t="shared" ca="1" si="171"/>
        <v>4.6606089311910432</v>
      </c>
      <c r="O662" s="22">
        <f t="shared" si="172"/>
        <v>0.1035181518143148</v>
      </c>
      <c r="P662" s="81">
        <f t="shared" ca="1" si="173"/>
        <v>5</v>
      </c>
      <c r="Q662" s="22">
        <f t="shared" ca="1" si="174"/>
        <v>0.57977107936238992</v>
      </c>
      <c r="R662" s="3">
        <f ca="1">IF(N662&gt;'Power Curve'!$C$37,0,INDEX(Ci,$P662,1)*POWER(1-Q662,3)+INDEX(Ci,$P662,2)*3*Q662*POWER(1-Q662,2)+INDEX(Ci,$P662,3)*3*POWER(Q662,2)*(1-Q662)+INDEX(Ci,$P662,4)*POWER(Q662,3))</f>
        <v>148.71761490607219</v>
      </c>
      <c r="S662" s="3">
        <f t="shared" si="175"/>
        <v>159.04000091552709</v>
      </c>
      <c r="T662" s="3">
        <f t="shared" ca="1" si="176"/>
        <v>-10.322386009454902</v>
      </c>
      <c r="U662" s="3">
        <f t="shared" ca="1" si="184"/>
        <v>10.322386009454902</v>
      </c>
      <c r="W662" s="34">
        <f t="shared" si="177"/>
        <v>5</v>
      </c>
      <c r="X662" s="73" t="b">
        <f>COUNTIF('Power Curve'!$D$2:$D$31,W662)&gt;0</f>
        <v>1</v>
      </c>
      <c r="Y662" s="73" t="b">
        <f t="shared" si="178"/>
        <v>0</v>
      </c>
      <c r="Z662" s="73" t="b">
        <f t="shared" si="185"/>
        <v>1</v>
      </c>
      <c r="AA662" s="34" t="str">
        <f t="shared" si="179"/>
        <v>Outer</v>
      </c>
      <c r="AB662" s="35" t="str">
        <f t="shared" si="186"/>
        <v>0.1-0.2</v>
      </c>
      <c r="AC662" s="36" t="str">
        <f t="shared" si="180"/>
        <v>13-14</v>
      </c>
      <c r="AD662" s="36" t="str">
        <f t="shared" si="181"/>
        <v>Jan</v>
      </c>
      <c r="AE662" s="35" t="str">
        <f t="shared" si="182"/>
        <v>325-335</v>
      </c>
      <c r="AF662" s="36" t="str">
        <f t="shared" si="183"/>
        <v>LWS-LTI</v>
      </c>
    </row>
    <row r="663" spans="5:32" x14ac:dyDescent="0.3">
      <c r="E663" s="12">
        <v>40922.583333333336</v>
      </c>
      <c r="F663" s="16">
        <v>4.62</v>
      </c>
      <c r="G663" s="16">
        <v>136.6100044250492</v>
      </c>
      <c r="H663" s="29">
        <v>1.2206480249466336</v>
      </c>
      <c r="I663" s="26">
        <v>323.60000000000002</v>
      </c>
      <c r="J663" s="30">
        <v>5.627705627705628E-2</v>
      </c>
      <c r="K663" s="31">
        <v>0.56640795740328453</v>
      </c>
      <c r="L663" s="108">
        <f ca="1">REWS!R663</f>
        <v>4.5983831607666401</v>
      </c>
      <c r="M663" s="22">
        <f t="shared" si="170"/>
        <v>4.6145224539473677</v>
      </c>
      <c r="N663" s="22">
        <f t="shared" ca="1" si="171"/>
        <v>4.5929312439850927</v>
      </c>
      <c r="O663" s="22">
        <f t="shared" si="172"/>
        <v>7.1239296649627887E-2</v>
      </c>
      <c r="P663" s="81">
        <f t="shared" ca="1" si="173"/>
        <v>5</v>
      </c>
      <c r="Q663" s="22">
        <f t="shared" ca="1" si="174"/>
        <v>0.50238300722917317</v>
      </c>
      <c r="R663" s="3">
        <f ca="1">IF(N663&gt;'Power Curve'!$C$37,0,INDEX(Ci,$P663,1)*POWER(1-Q663,3)+INDEX(Ci,$P663,2)*3*Q663*POWER(1-Q663,2)+INDEX(Ci,$P663,3)*3*POWER(Q663,2)*(1-Q663)+INDEX(Ci,$P663,4)*POWER(Q663,3))</f>
        <v>137.0395476257705</v>
      </c>
      <c r="S663" s="3">
        <f t="shared" si="175"/>
        <v>136.6100044250492</v>
      </c>
      <c r="T663" s="3">
        <f t="shared" ca="1" si="176"/>
        <v>0.42954320072129804</v>
      </c>
      <c r="U663" s="3">
        <f t="shared" ca="1" si="184"/>
        <v>0.42954320072129804</v>
      </c>
      <c r="W663" s="34">
        <f t="shared" si="177"/>
        <v>5</v>
      </c>
      <c r="X663" s="73" t="b">
        <f>COUNTIF('Power Curve'!$D$2:$D$31,W663)&gt;0</f>
        <v>1</v>
      </c>
      <c r="Y663" s="73" t="b">
        <f t="shared" si="178"/>
        <v>0</v>
      </c>
      <c r="Z663" s="73" t="b">
        <f t="shared" si="185"/>
        <v>1</v>
      </c>
      <c r="AA663" s="34" t="str">
        <f t="shared" si="179"/>
        <v>Outer</v>
      </c>
      <c r="AB663" s="35" t="str">
        <f t="shared" si="186"/>
        <v>0.0-0.1</v>
      </c>
      <c r="AC663" s="36" t="str">
        <f t="shared" si="180"/>
        <v>14-15</v>
      </c>
      <c r="AD663" s="36" t="str">
        <f t="shared" si="181"/>
        <v>Jan</v>
      </c>
      <c r="AE663" s="35" t="str">
        <f t="shared" si="182"/>
        <v>315-325</v>
      </c>
      <c r="AF663" s="36" t="str">
        <f t="shared" si="183"/>
        <v>LWS-LTI</v>
      </c>
    </row>
    <row r="664" spans="5:32" x14ac:dyDescent="0.3">
      <c r="E664" s="12">
        <v>40922.590277777781</v>
      </c>
      <c r="F664" s="16">
        <v>4.93</v>
      </c>
      <c r="G664" s="16">
        <v>199.58000564575201</v>
      </c>
      <c r="H664" s="29">
        <v>1.2208815214876985</v>
      </c>
      <c r="I664" s="26">
        <v>326.39999999999998</v>
      </c>
      <c r="J664" s="30">
        <v>9.1277890466531453E-2</v>
      </c>
      <c r="K664" s="31">
        <v>0.54137340401613365</v>
      </c>
      <c r="L664" s="108">
        <f ca="1">REWS!R664</f>
        <v>4.8521692217489649</v>
      </c>
      <c r="M664" s="22">
        <f t="shared" si="170"/>
        <v>4.924468871851448</v>
      </c>
      <c r="N664" s="22">
        <f t="shared" ca="1" si="171"/>
        <v>4.846725414494613</v>
      </c>
      <c r="O664" s="22">
        <f t="shared" si="172"/>
        <v>0.11914251467368947</v>
      </c>
      <c r="P664" s="81">
        <f t="shared" ca="1" si="173"/>
        <v>5</v>
      </c>
      <c r="Q664" s="22">
        <f t="shared" ca="1" si="174"/>
        <v>0.79259152919908127</v>
      </c>
      <c r="R664" s="3">
        <f ca="1">IF(N664&gt;'Power Curve'!$C$37,0,INDEX(Ci,$P664,1)*POWER(1-Q664,3)+INDEX(Ci,$P664,2)*3*Q664*POWER(1-Q664,2)+INDEX(Ci,$P664,3)*3*POWER(Q664,2)*(1-Q664)+INDEX(Ci,$P664,4)*POWER(Q664,3))</f>
        <v>181.38664966228882</v>
      </c>
      <c r="S664" s="3">
        <f t="shared" si="175"/>
        <v>199.58000564575201</v>
      </c>
      <c r="T664" s="3">
        <f t="shared" ca="1" si="176"/>
        <v>-18.193355983463192</v>
      </c>
      <c r="U664" s="3">
        <f t="shared" ca="1" si="184"/>
        <v>18.193355983463192</v>
      </c>
      <c r="W664" s="34">
        <f t="shared" si="177"/>
        <v>5</v>
      </c>
      <c r="X664" s="73" t="b">
        <f>COUNTIF('Power Curve'!$D$2:$D$31,W664)&gt;0</f>
        <v>1</v>
      </c>
      <c r="Y664" s="73" t="b">
        <f t="shared" si="178"/>
        <v>0</v>
      </c>
      <c r="Z664" s="73" t="b">
        <f t="shared" si="185"/>
        <v>1</v>
      </c>
      <c r="AA664" s="34" t="str">
        <f t="shared" si="179"/>
        <v>Outer</v>
      </c>
      <c r="AB664" s="35" t="str">
        <f t="shared" si="186"/>
        <v>0.1-0.2</v>
      </c>
      <c r="AC664" s="36" t="str">
        <f t="shared" si="180"/>
        <v>14-15</v>
      </c>
      <c r="AD664" s="36" t="str">
        <f t="shared" si="181"/>
        <v>Jan</v>
      </c>
      <c r="AE664" s="35" t="str">
        <f t="shared" si="182"/>
        <v>325-335</v>
      </c>
      <c r="AF664" s="36" t="str">
        <f t="shared" si="183"/>
        <v>LWS-LTI</v>
      </c>
    </row>
    <row r="665" spans="5:32" x14ac:dyDescent="0.3">
      <c r="E665" s="12">
        <v>40922.597222222219</v>
      </c>
      <c r="F665" s="16">
        <v>4.87</v>
      </c>
      <c r="G665" s="16">
        <v>175.8800048828129</v>
      </c>
      <c r="H665" s="29">
        <v>1.2206996195461208</v>
      </c>
      <c r="I665" s="26">
        <v>330.8</v>
      </c>
      <c r="J665" s="30">
        <v>6.3655030800821355E-2</v>
      </c>
      <c r="K665" s="31">
        <v>0.51980260770850661</v>
      </c>
      <c r="L665" s="108">
        <f ca="1">REWS!R665</f>
        <v>4.6998936720873239</v>
      </c>
      <c r="M665" s="22">
        <f t="shared" si="170"/>
        <v>4.8642945830072799</v>
      </c>
      <c r="N665" s="22">
        <f t="shared" ca="1" si="171"/>
        <v>4.6943875420625378</v>
      </c>
      <c r="O665" s="22">
        <f t="shared" si="172"/>
        <v>0.10984238435620632</v>
      </c>
      <c r="P665" s="81">
        <f t="shared" ca="1" si="173"/>
        <v>5</v>
      </c>
      <c r="Q665" s="22">
        <f t="shared" ca="1" si="174"/>
        <v>0.61839624051377806</v>
      </c>
      <c r="R665" s="3">
        <f ca="1">IF(N665&gt;'Power Curve'!$C$37,0,INDEX(Ci,$P665,1)*POWER(1-Q665,3)+INDEX(Ci,$P665,2)*3*Q665*POWER(1-Q665,2)+INDEX(Ci,$P665,3)*3*POWER(Q665,2)*(1-Q665)+INDEX(Ci,$P665,4)*POWER(Q665,3))</f>
        <v>154.63234610167424</v>
      </c>
      <c r="S665" s="3">
        <f t="shared" si="175"/>
        <v>175.8800048828129</v>
      </c>
      <c r="T665" s="3">
        <f t="shared" ca="1" si="176"/>
        <v>-21.247658781138654</v>
      </c>
      <c r="U665" s="3">
        <f t="shared" ca="1" si="184"/>
        <v>21.247658781138654</v>
      </c>
      <c r="W665" s="34">
        <f t="shared" si="177"/>
        <v>5</v>
      </c>
      <c r="X665" s="73" t="b">
        <f>COUNTIF('Power Curve'!$D$2:$D$31,W665)&gt;0</f>
        <v>1</v>
      </c>
      <c r="Y665" s="73" t="b">
        <f t="shared" si="178"/>
        <v>0</v>
      </c>
      <c r="Z665" s="73" t="b">
        <f t="shared" si="185"/>
        <v>1</v>
      </c>
      <c r="AA665" s="34" t="str">
        <f t="shared" si="179"/>
        <v>Outer</v>
      </c>
      <c r="AB665" s="35" t="str">
        <f t="shared" si="186"/>
        <v>0.1-0.2</v>
      </c>
      <c r="AC665" s="36" t="str">
        <f t="shared" si="180"/>
        <v>14-15</v>
      </c>
      <c r="AD665" s="36" t="str">
        <f t="shared" si="181"/>
        <v>Jan</v>
      </c>
      <c r="AE665" s="35" t="str">
        <f t="shared" si="182"/>
        <v>325-335</v>
      </c>
      <c r="AF665" s="36" t="str">
        <f t="shared" si="183"/>
        <v>LWS-LTI</v>
      </c>
    </row>
    <row r="666" spans="5:32" x14ac:dyDescent="0.3">
      <c r="E666" s="12">
        <v>40922.604166666664</v>
      </c>
      <c r="F666" s="16">
        <v>4.66</v>
      </c>
      <c r="G666" s="16">
        <v>127.2800025939942</v>
      </c>
      <c r="H666" s="29">
        <v>1.2203814226261733</v>
      </c>
      <c r="I666" s="26">
        <v>329.2</v>
      </c>
      <c r="J666" s="30">
        <v>8.3690987124463517E-2</v>
      </c>
      <c r="K666" s="31">
        <v>0.57284516458078849</v>
      </c>
      <c r="L666" s="108">
        <f ca="1">REWS!R666</f>
        <v>4.4568844480717837</v>
      </c>
      <c r="M666" s="22">
        <f t="shared" si="170"/>
        <v>4.654136142591855</v>
      </c>
      <c r="N666" s="22">
        <f t="shared" ca="1" si="171"/>
        <v>4.4512761787824973</v>
      </c>
      <c r="O666" s="22">
        <f t="shared" si="172"/>
        <v>7.7361719927516615E-2</v>
      </c>
      <c r="P666" s="81">
        <f t="shared" ca="1" si="173"/>
        <v>5</v>
      </c>
      <c r="Q666" s="22">
        <f t="shared" ca="1" si="174"/>
        <v>0.3404032934340761</v>
      </c>
      <c r="R666" s="3">
        <f ca="1">IF(N666&gt;'Power Curve'!$C$37,0,INDEX(Ci,$P666,1)*POWER(1-Q666,3)+INDEX(Ci,$P666,2)*3*Q666*POWER(1-Q666,2)+INDEX(Ci,$P666,3)*3*POWER(Q666,2)*(1-Q666)+INDEX(Ci,$P666,4)*POWER(Q666,3))</f>
        <v>113.97519385963267</v>
      </c>
      <c r="S666" s="3">
        <f t="shared" si="175"/>
        <v>127.2800025939942</v>
      </c>
      <c r="T666" s="3">
        <f t="shared" ca="1" si="176"/>
        <v>-13.304808734361529</v>
      </c>
      <c r="U666" s="3">
        <f t="shared" ca="1" si="184"/>
        <v>13.304808734361529</v>
      </c>
      <c r="W666" s="34">
        <f t="shared" si="177"/>
        <v>5</v>
      </c>
      <c r="X666" s="73" t="b">
        <f>COUNTIF('Power Curve'!$D$2:$D$31,W666)&gt;0</f>
        <v>1</v>
      </c>
      <c r="Y666" s="73" t="b">
        <f t="shared" si="178"/>
        <v>0</v>
      </c>
      <c r="Z666" s="73" t="b">
        <f t="shared" si="185"/>
        <v>1</v>
      </c>
      <c r="AA666" s="34" t="str">
        <f t="shared" si="179"/>
        <v>Outer</v>
      </c>
      <c r="AB666" s="35" t="str">
        <f t="shared" si="186"/>
        <v>0.0-0.1</v>
      </c>
      <c r="AC666" s="36" t="str">
        <f t="shared" si="180"/>
        <v>14-15</v>
      </c>
      <c r="AD666" s="36" t="str">
        <f t="shared" si="181"/>
        <v>Jan</v>
      </c>
      <c r="AE666" s="35" t="str">
        <f t="shared" si="182"/>
        <v>325-335</v>
      </c>
      <c r="AF666" s="36" t="str">
        <f t="shared" si="183"/>
        <v>LWS-LTI</v>
      </c>
    </row>
    <row r="667" spans="5:32" x14ac:dyDescent="0.3">
      <c r="E667" s="12">
        <v>40922.611111111109</v>
      </c>
      <c r="F667" s="16">
        <v>4.8099999999999996</v>
      </c>
      <c r="G667" s="16">
        <v>143.63999938964801</v>
      </c>
      <c r="H667" s="29">
        <v>1.2202451017462739</v>
      </c>
      <c r="I667" s="26">
        <v>325.60000000000002</v>
      </c>
      <c r="J667" s="30">
        <v>6.4449064449064453E-2</v>
      </c>
      <c r="K667" s="31">
        <v>0.51457111226234398</v>
      </c>
      <c r="L667" s="108">
        <f ca="1">REWS!R667</f>
        <v>4.5758692319498664</v>
      </c>
      <c r="M667" s="22">
        <f t="shared" si="170"/>
        <v>4.8037685125723097</v>
      </c>
      <c r="N667" s="22">
        <f t="shared" ca="1" si="171"/>
        <v>4.5699410673782142</v>
      </c>
      <c r="O667" s="22">
        <f t="shared" si="172"/>
        <v>0.10048788505986871</v>
      </c>
      <c r="P667" s="81">
        <f t="shared" ca="1" si="173"/>
        <v>5</v>
      </c>
      <c r="Q667" s="22">
        <f t="shared" ca="1" si="174"/>
        <v>0.47609420335509406</v>
      </c>
      <c r="R667" s="3">
        <f ca="1">IF(N667&gt;'Power Curve'!$C$37,0,INDEX(Ci,$P667,1)*POWER(1-Q667,3)+INDEX(Ci,$P667,2)*3*Q667*POWER(1-Q667,2)+INDEX(Ci,$P667,3)*3*POWER(Q667,2)*(1-Q667)+INDEX(Ci,$P667,4)*POWER(Q667,3))</f>
        <v>133.14767082728721</v>
      </c>
      <c r="S667" s="3">
        <f t="shared" si="175"/>
        <v>143.63999938964801</v>
      </c>
      <c r="T667" s="3">
        <f t="shared" ca="1" si="176"/>
        <v>-10.492328562360797</v>
      </c>
      <c r="U667" s="3">
        <f t="shared" ca="1" si="184"/>
        <v>10.492328562360797</v>
      </c>
      <c r="W667" s="34">
        <f t="shared" si="177"/>
        <v>5</v>
      </c>
      <c r="X667" s="73" t="b">
        <f>COUNTIF('Power Curve'!$D$2:$D$31,W667)&gt;0</f>
        <v>1</v>
      </c>
      <c r="Y667" s="73" t="b">
        <f t="shared" si="178"/>
        <v>0</v>
      </c>
      <c r="Z667" s="73" t="b">
        <f t="shared" si="185"/>
        <v>1</v>
      </c>
      <c r="AA667" s="34" t="str">
        <f t="shared" si="179"/>
        <v>Outer</v>
      </c>
      <c r="AB667" s="35" t="str">
        <f t="shared" si="186"/>
        <v>0.1-0.2</v>
      </c>
      <c r="AC667" s="36" t="str">
        <f t="shared" si="180"/>
        <v>14-15</v>
      </c>
      <c r="AD667" s="36" t="str">
        <f t="shared" si="181"/>
        <v>Jan</v>
      </c>
      <c r="AE667" s="35" t="str">
        <f t="shared" si="182"/>
        <v>325-335</v>
      </c>
      <c r="AF667" s="36" t="str">
        <f t="shared" si="183"/>
        <v>LWS-LTI</v>
      </c>
    </row>
    <row r="668" spans="5:32" x14ac:dyDescent="0.3">
      <c r="E668" s="12">
        <v>40922.618055555555</v>
      </c>
      <c r="F668" s="16">
        <v>5.5</v>
      </c>
      <c r="G668" s="16">
        <v>249.74001312255817</v>
      </c>
      <c r="H668" s="29">
        <v>1.2192917141511914</v>
      </c>
      <c r="I668" s="26">
        <v>326</v>
      </c>
      <c r="J668" s="30">
        <v>3.2727272727272723E-2</v>
      </c>
      <c r="K668" s="31">
        <v>0.62854699889628718</v>
      </c>
      <c r="L668" s="108">
        <f ca="1">REWS!R668</f>
        <v>5.2874933513551632</v>
      </c>
      <c r="M668" s="22">
        <f t="shared" si="170"/>
        <v>5.4914436830568256</v>
      </c>
      <c r="N668" s="22">
        <f t="shared" ca="1" si="171"/>
        <v>5.2792676297280501</v>
      </c>
      <c r="O668" s="22">
        <f t="shared" si="172"/>
        <v>0.20677029943398179</v>
      </c>
      <c r="P668" s="81">
        <f t="shared" ca="1" si="173"/>
        <v>6</v>
      </c>
      <c r="Q668" s="22">
        <f t="shared" ca="1" si="174"/>
        <v>0.25033427002313524</v>
      </c>
      <c r="R668" s="3">
        <f ca="1">IF(N668&gt;'Power Curve'!$C$37,0,INDEX(Ci,$P668,1)*POWER(1-Q668,3)+INDEX(Ci,$P668,2)*3*Q668*POWER(1-Q668,2)+INDEX(Ci,$P668,3)*3*POWER(Q668,2)*(1-Q668)+INDEX(Ci,$P668,4)*POWER(Q668,3))</f>
        <v>249.14762348357172</v>
      </c>
      <c r="S668" s="3">
        <f t="shared" si="175"/>
        <v>249.74001312255817</v>
      </c>
      <c r="T668" s="3">
        <f t="shared" ca="1" si="176"/>
        <v>-0.5923896389864467</v>
      </c>
      <c r="U668" s="3">
        <f t="shared" ca="1" si="184"/>
        <v>0.5923896389864467</v>
      </c>
      <c r="W668" s="34">
        <f t="shared" si="177"/>
        <v>5</v>
      </c>
      <c r="X668" s="73" t="b">
        <f>COUNTIF('Power Curve'!$D$2:$D$31,W668)&gt;0</f>
        <v>1</v>
      </c>
      <c r="Y668" s="73" t="b">
        <f t="shared" si="178"/>
        <v>0</v>
      </c>
      <c r="Z668" s="73" t="b">
        <f t="shared" si="185"/>
        <v>1</v>
      </c>
      <c r="AA668" s="34" t="str">
        <f t="shared" si="179"/>
        <v>Outer</v>
      </c>
      <c r="AB668" s="35" t="str">
        <f t="shared" si="186"/>
        <v>0.2-0.3</v>
      </c>
      <c r="AC668" s="36" t="str">
        <f t="shared" si="180"/>
        <v>14-15</v>
      </c>
      <c r="AD668" s="36" t="str">
        <f t="shared" si="181"/>
        <v>Jan</v>
      </c>
      <c r="AE668" s="35" t="str">
        <f t="shared" si="182"/>
        <v>325-335</v>
      </c>
      <c r="AF668" s="36" t="str">
        <f t="shared" si="183"/>
        <v>LWS-LTI</v>
      </c>
    </row>
    <row r="669" spans="5:32" x14ac:dyDescent="0.3">
      <c r="E669" s="12">
        <v>40922.625</v>
      </c>
      <c r="F669" s="16">
        <v>5.27</v>
      </c>
      <c r="G669" s="16">
        <v>188.22000503540079</v>
      </c>
      <c r="H669" s="29">
        <v>1.219116805243452</v>
      </c>
      <c r="I669" s="26">
        <v>333.7</v>
      </c>
      <c r="J669" s="30">
        <v>4.1745730550284632E-2</v>
      </c>
      <c r="K669" s="31">
        <v>0.75767171124415966</v>
      </c>
      <c r="L669" s="108">
        <f ca="1">REWS!R669</f>
        <v>4.941209133397348</v>
      </c>
      <c r="M669" s="22">
        <f t="shared" si="170"/>
        <v>5.2615498766604336</v>
      </c>
      <c r="N669" s="22">
        <f t="shared" ca="1" si="171"/>
        <v>4.9332862061442553</v>
      </c>
      <c r="O669" s="22">
        <f t="shared" si="172"/>
        <v>0.17123947057440814</v>
      </c>
      <c r="P669" s="81">
        <f t="shared" ca="1" si="173"/>
        <v>5</v>
      </c>
      <c r="Q669" s="22">
        <f t="shared" ca="1" si="174"/>
        <v>0.89157205091380487</v>
      </c>
      <c r="R669" s="3">
        <f ca="1">IF(N669&gt;'Power Curve'!$C$37,0,INDEX(Ci,$P669,1)*POWER(1-Q669,3)+INDEX(Ci,$P669,2)*3*Q669*POWER(1-Q669,2)+INDEX(Ci,$P669,3)*3*POWER(Q669,2)*(1-Q669)+INDEX(Ci,$P669,4)*POWER(Q669,3))</f>
        <v>196.15102736631303</v>
      </c>
      <c r="S669" s="3">
        <f t="shared" si="175"/>
        <v>188.22000503540079</v>
      </c>
      <c r="T669" s="3">
        <f t="shared" ca="1" si="176"/>
        <v>7.9310223309122421</v>
      </c>
      <c r="U669" s="3">
        <f t="shared" ca="1" si="184"/>
        <v>7.9310223309122421</v>
      </c>
      <c r="W669" s="34">
        <f t="shared" si="177"/>
        <v>5</v>
      </c>
      <c r="X669" s="73" t="b">
        <f>COUNTIF('Power Curve'!$D$2:$D$31,W669)&gt;0</f>
        <v>1</v>
      </c>
      <c r="Y669" s="73" t="b">
        <f t="shared" si="178"/>
        <v>0</v>
      </c>
      <c r="Z669" s="73" t="b">
        <f t="shared" si="185"/>
        <v>1</v>
      </c>
      <c r="AA669" s="34" t="str">
        <f t="shared" si="179"/>
        <v>Outer</v>
      </c>
      <c r="AB669" s="35" t="str">
        <f t="shared" si="186"/>
        <v>0.1-0.2</v>
      </c>
      <c r="AC669" s="36" t="str">
        <f t="shared" si="180"/>
        <v>15-16</v>
      </c>
      <c r="AD669" s="36" t="str">
        <f t="shared" si="181"/>
        <v>Jan</v>
      </c>
      <c r="AE669" s="35" t="str">
        <f t="shared" si="182"/>
        <v>325-335</v>
      </c>
      <c r="AF669" s="36" t="str">
        <f t="shared" si="183"/>
        <v>LWS-LTI</v>
      </c>
    </row>
    <row r="670" spans="5:32" x14ac:dyDescent="0.3">
      <c r="E670" s="12">
        <v>40922.631944444445</v>
      </c>
      <c r="F670" s="16">
        <v>4.93</v>
      </c>
      <c r="G670" s="16">
        <v>164.05000305175741</v>
      </c>
      <c r="H670" s="29">
        <v>1.2193888989033965</v>
      </c>
      <c r="I670" s="26">
        <v>334.3</v>
      </c>
      <c r="J670" s="30">
        <v>3.8539553752535496E-2</v>
      </c>
      <c r="K670" s="31">
        <v>0.81009567581548292</v>
      </c>
      <c r="L670" s="108">
        <f ca="1">REWS!R670</f>
        <v>4.7223984584312824</v>
      </c>
      <c r="M670" s="22">
        <f t="shared" si="170"/>
        <v>4.9224612047605554</v>
      </c>
      <c r="N670" s="22">
        <f t="shared" ca="1" si="171"/>
        <v>4.715177120699602</v>
      </c>
      <c r="O670" s="22">
        <f t="shared" si="172"/>
        <v>0.1188322232529171</v>
      </c>
      <c r="P670" s="81">
        <f t="shared" ca="1" si="173"/>
        <v>5</v>
      </c>
      <c r="Q670" s="22">
        <f t="shared" ca="1" si="174"/>
        <v>0.64216870493456057</v>
      </c>
      <c r="R670" s="3">
        <f ca="1">IF(N670&gt;'Power Curve'!$C$37,0,INDEX(Ci,$P670,1)*POWER(1-Q670,3)+INDEX(Ci,$P670,2)*3*Q670*POWER(1-Q670,2)+INDEX(Ci,$P670,3)*3*POWER(Q670,2)*(1-Q670)+INDEX(Ci,$P670,4)*POWER(Q670,3))</f>
        <v>158.28896453249817</v>
      </c>
      <c r="S670" s="3">
        <f t="shared" si="175"/>
        <v>164.05000305175741</v>
      </c>
      <c r="T670" s="3">
        <f t="shared" ca="1" si="176"/>
        <v>-5.7610385192592446</v>
      </c>
      <c r="U670" s="3">
        <f t="shared" ca="1" si="184"/>
        <v>5.7610385192592446</v>
      </c>
      <c r="W670" s="34">
        <f t="shared" si="177"/>
        <v>5</v>
      </c>
      <c r="X670" s="73" t="b">
        <f>COUNTIF('Power Curve'!$D$2:$D$31,W670)&gt;0</f>
        <v>1</v>
      </c>
      <c r="Y670" s="73" t="b">
        <f t="shared" si="178"/>
        <v>0</v>
      </c>
      <c r="Z670" s="73" t="b">
        <f t="shared" si="185"/>
        <v>1</v>
      </c>
      <c r="AA670" s="34" t="str">
        <f t="shared" si="179"/>
        <v>Outer</v>
      </c>
      <c r="AB670" s="35" t="str">
        <f t="shared" si="186"/>
        <v>0.1-0.2</v>
      </c>
      <c r="AC670" s="36" t="str">
        <f t="shared" si="180"/>
        <v>15-16</v>
      </c>
      <c r="AD670" s="36" t="str">
        <f t="shared" si="181"/>
        <v>Jan</v>
      </c>
      <c r="AE670" s="35" t="str">
        <f t="shared" si="182"/>
        <v>325-335</v>
      </c>
      <c r="AF670" s="36" t="str">
        <f t="shared" si="183"/>
        <v>LWS-LTI</v>
      </c>
    </row>
    <row r="671" spans="5:32" x14ac:dyDescent="0.3">
      <c r="E671" s="12">
        <v>40922.638888888891</v>
      </c>
      <c r="F671" s="16">
        <v>4.78</v>
      </c>
      <c r="G671" s="16">
        <v>137.700000762939</v>
      </c>
      <c r="H671" s="29">
        <v>1.2182107005580716</v>
      </c>
      <c r="I671" s="26">
        <v>343.5</v>
      </c>
      <c r="J671" s="30">
        <v>3.1380753138075312E-2</v>
      </c>
      <c r="K671" s="31">
        <v>0.75459201832480449</v>
      </c>
      <c r="L671" s="108">
        <f ca="1">REWS!R671</f>
        <v>4.654934557774415</v>
      </c>
      <c r="M671" s="22">
        <f t="shared" si="170"/>
        <v>4.7711529276355602</v>
      </c>
      <c r="N671" s="22">
        <f t="shared" ca="1" si="171"/>
        <v>4.6463189630287323</v>
      </c>
      <c r="O671" s="22">
        <f t="shared" si="172"/>
        <v>9.544704126895602E-2</v>
      </c>
      <c r="P671" s="81">
        <f t="shared" ca="1" si="173"/>
        <v>5</v>
      </c>
      <c r="Q671" s="22">
        <f t="shared" ca="1" si="174"/>
        <v>0.5634307886021428</v>
      </c>
      <c r="R671" s="3">
        <f ca="1">IF(N671&gt;'Power Curve'!$C$37,0,INDEX(Ci,$P671,1)*POWER(1-Q671,3)+INDEX(Ci,$P671,2)*3*Q671*POWER(1-Q671,2)+INDEX(Ci,$P671,3)*3*POWER(Q671,2)*(1-Q671)+INDEX(Ci,$P671,4)*POWER(Q671,3))</f>
        <v>146.22943159970123</v>
      </c>
      <c r="S671" s="3">
        <f t="shared" si="175"/>
        <v>137.700000762939</v>
      </c>
      <c r="T671" s="3">
        <f t="shared" ca="1" si="176"/>
        <v>8.5294308367622307</v>
      </c>
      <c r="U671" s="3">
        <f t="shared" ca="1" si="184"/>
        <v>8.5294308367622307</v>
      </c>
      <c r="W671" s="34">
        <f t="shared" si="177"/>
        <v>5</v>
      </c>
      <c r="X671" s="73" t="b">
        <f>COUNTIF('Power Curve'!$D$2:$D$31,W671)&gt;0</f>
        <v>1</v>
      </c>
      <c r="Y671" s="73" t="b">
        <f t="shared" si="178"/>
        <v>0</v>
      </c>
      <c r="Z671" s="73" t="b">
        <f t="shared" si="185"/>
        <v>1</v>
      </c>
      <c r="AA671" s="34" t="str">
        <f t="shared" si="179"/>
        <v>Outer</v>
      </c>
      <c r="AB671" s="35" t="str">
        <f t="shared" si="186"/>
        <v>0.0-0.1</v>
      </c>
      <c r="AC671" s="36" t="str">
        <f t="shared" si="180"/>
        <v>15-16</v>
      </c>
      <c r="AD671" s="36" t="str">
        <f t="shared" si="181"/>
        <v>Jan</v>
      </c>
      <c r="AE671" s="35" t="str">
        <f t="shared" si="182"/>
        <v>335-345</v>
      </c>
      <c r="AF671" s="36" t="str">
        <f t="shared" si="183"/>
        <v>LWS-LTI</v>
      </c>
    </row>
    <row r="672" spans="5:32" x14ac:dyDescent="0.3">
      <c r="E672" s="12">
        <v>40922.645833333336</v>
      </c>
      <c r="F672" s="16">
        <v>4.5199999999999996</v>
      </c>
      <c r="G672" s="16">
        <v>132.07999801635711</v>
      </c>
      <c r="H672" s="29">
        <v>1.2173963591272625</v>
      </c>
      <c r="I672" s="26">
        <v>351.1</v>
      </c>
      <c r="J672" s="30">
        <v>2.4336283185840711E-2</v>
      </c>
      <c r="K672" s="31">
        <v>0.47649329399197748</v>
      </c>
      <c r="L672" s="108">
        <f ca="1">REWS!R672</f>
        <v>4.5437066261213115</v>
      </c>
      <c r="M672" s="22">
        <f t="shared" si="170"/>
        <v>4.5106286226049948</v>
      </c>
      <c r="N672" s="22">
        <f t="shared" ca="1" si="171"/>
        <v>4.5342860974563628</v>
      </c>
      <c r="O672" s="22">
        <f t="shared" si="172"/>
        <v>5.5182170105616754E-2</v>
      </c>
      <c r="P672" s="81">
        <f t="shared" ca="1" si="173"/>
        <v>5</v>
      </c>
      <c r="Q672" s="22">
        <f t="shared" ca="1" si="174"/>
        <v>0.43532346342387934</v>
      </c>
      <c r="R672" s="3">
        <f ca="1">IF(N672&gt;'Power Curve'!$C$37,0,INDEX(Ci,$P672,1)*POWER(1-Q672,3)+INDEX(Ci,$P672,2)*3*Q672*POWER(1-Q672,2)+INDEX(Ci,$P672,3)*3*POWER(Q672,2)*(1-Q672)+INDEX(Ci,$P672,4)*POWER(Q672,3))</f>
        <v>127.21047863299144</v>
      </c>
      <c r="S672" s="3">
        <f t="shared" si="175"/>
        <v>132.07999801635711</v>
      </c>
      <c r="T672" s="3">
        <f t="shared" ca="1" si="176"/>
        <v>-4.8695193833656703</v>
      </c>
      <c r="U672" s="3">
        <f t="shared" ca="1" si="184"/>
        <v>4.8695193833656703</v>
      </c>
      <c r="W672" s="34">
        <f t="shared" si="177"/>
        <v>5</v>
      </c>
      <c r="X672" s="73" t="b">
        <f>COUNTIF('Power Curve'!$D$2:$D$31,W672)&gt;0</f>
        <v>1</v>
      </c>
      <c r="Y672" s="73" t="b">
        <f t="shared" si="178"/>
        <v>0</v>
      </c>
      <c r="Z672" s="73" t="b">
        <f t="shared" si="185"/>
        <v>1</v>
      </c>
      <c r="AA672" s="34" t="str">
        <f t="shared" si="179"/>
        <v>Outer</v>
      </c>
      <c r="AB672" s="35" t="str">
        <f t="shared" si="186"/>
        <v>0.0-0.1</v>
      </c>
      <c r="AC672" s="36" t="str">
        <f t="shared" si="180"/>
        <v>15-16</v>
      </c>
      <c r="AD672" s="36" t="str">
        <f t="shared" si="181"/>
        <v>Jan</v>
      </c>
      <c r="AE672" s="35" t="str">
        <f t="shared" si="182"/>
        <v>345-355</v>
      </c>
      <c r="AF672" s="36" t="str">
        <f t="shared" si="183"/>
        <v>LWS-LTI</v>
      </c>
    </row>
    <row r="673" spans="5:32" x14ac:dyDescent="0.3">
      <c r="E673" s="12">
        <v>40922.652777777781</v>
      </c>
      <c r="F673" s="16">
        <v>4.41</v>
      </c>
      <c r="G673" s="16">
        <v>114.6399955749512</v>
      </c>
      <c r="H673" s="29">
        <v>1.2177581542008686</v>
      </c>
      <c r="I673" s="26">
        <v>348.2</v>
      </c>
      <c r="J673" s="30">
        <v>4.9886621315192739E-2</v>
      </c>
      <c r="K673" s="31">
        <v>0.47406903688781687</v>
      </c>
      <c r="L673" s="108">
        <f ca="1">REWS!R673</f>
        <v>4.4212672272686673</v>
      </c>
      <c r="M673" s="22">
        <f t="shared" si="170"/>
        <v>4.4012926038967386</v>
      </c>
      <c r="N673" s="22">
        <f t="shared" ca="1" si="171"/>
        <v>4.4125375844055839</v>
      </c>
      <c r="O673" s="22">
        <f t="shared" si="172"/>
        <v>3.8283935960883565E-2</v>
      </c>
      <c r="P673" s="81">
        <f t="shared" ca="1" si="173"/>
        <v>5</v>
      </c>
      <c r="Q673" s="22">
        <f t="shared" ca="1" si="174"/>
        <v>0.29610649104990111</v>
      </c>
      <c r="R673" s="3">
        <f ca="1">IF(N673&gt;'Power Curve'!$C$37,0,INDEX(Ci,$P673,1)*POWER(1-Q673,3)+INDEX(Ci,$P673,2)*3*Q673*POWER(1-Q673,2)+INDEX(Ci,$P673,3)*3*POWER(Q673,2)*(1-Q673)+INDEX(Ci,$P673,4)*POWER(Q673,3))</f>
        <v>108.14513229958601</v>
      </c>
      <c r="S673" s="3">
        <f t="shared" si="175"/>
        <v>114.6399955749512</v>
      </c>
      <c r="T673" s="3">
        <f t="shared" ca="1" si="176"/>
        <v>-6.4948632753651907</v>
      </c>
      <c r="U673" s="3">
        <f t="shared" ca="1" si="184"/>
        <v>6.4948632753651907</v>
      </c>
      <c r="W673" s="34">
        <f t="shared" si="177"/>
        <v>4</v>
      </c>
      <c r="X673" s="73" t="b">
        <f>COUNTIF('Power Curve'!$D$2:$D$31,W673)&gt;0</f>
        <v>1</v>
      </c>
      <c r="Y673" s="73" t="b">
        <f t="shared" si="178"/>
        <v>0</v>
      </c>
      <c r="Z673" s="73" t="b">
        <f t="shared" si="185"/>
        <v>1</v>
      </c>
      <c r="AA673" s="34" t="str">
        <f t="shared" si="179"/>
        <v>Outer</v>
      </c>
      <c r="AB673" s="35" t="str">
        <f t="shared" si="186"/>
        <v>0.0-0.1</v>
      </c>
      <c r="AC673" s="36" t="str">
        <f t="shared" si="180"/>
        <v>15-16</v>
      </c>
      <c r="AD673" s="36" t="str">
        <f t="shared" si="181"/>
        <v>Jan</v>
      </c>
      <c r="AE673" s="35" t="str">
        <f t="shared" si="182"/>
        <v>345-355</v>
      </c>
      <c r="AF673" s="36" t="str">
        <f t="shared" si="183"/>
        <v>LWS-LTI</v>
      </c>
    </row>
    <row r="674" spans="5:32" x14ac:dyDescent="0.3">
      <c r="E674" s="12">
        <v>40922.659722222219</v>
      </c>
      <c r="F674" s="16">
        <v>3.77</v>
      </c>
      <c r="G674" s="16">
        <v>46.219999313354492</v>
      </c>
      <c r="H674" s="29">
        <v>1.2188901521877558</v>
      </c>
      <c r="I674" s="26">
        <v>343.8</v>
      </c>
      <c r="J674" s="30">
        <v>3.1830238726790451E-2</v>
      </c>
      <c r="K674" s="31">
        <v>0.40845551564471683</v>
      </c>
      <c r="L674" s="108">
        <f ca="1">REWS!R674</f>
        <v>3.8756246259956146</v>
      </c>
      <c r="M674" s="22">
        <f t="shared" si="170"/>
        <v>3.7637217610997284</v>
      </c>
      <c r="N674" s="22">
        <f t="shared" ca="1" si="171"/>
        <v>3.8691704887834724</v>
      </c>
      <c r="O674" s="22">
        <f t="shared" si="172"/>
        <v>-6.025469305383107E-2</v>
      </c>
      <c r="P674" s="81">
        <f t="shared" ca="1" si="173"/>
        <v>4</v>
      </c>
      <c r="Q674" s="22">
        <f t="shared" ca="1" si="174"/>
        <v>0.79736538151062497</v>
      </c>
      <c r="R674" s="3">
        <f ca="1">IF(N674&gt;'Power Curve'!$C$37,0,INDEX(Ci,$P674,1)*POWER(1-Q674,3)+INDEX(Ci,$P674,2)*3*Q674*POWER(1-Q674,2)+INDEX(Ci,$P674,3)*3*POWER(Q674,2)*(1-Q674)+INDEX(Ci,$P674,4)*POWER(Q674,3))</f>
        <v>53.945618288309326</v>
      </c>
      <c r="S674" s="3">
        <f t="shared" si="175"/>
        <v>46.219999313354492</v>
      </c>
      <c r="T674" s="3">
        <f t="shared" ca="1" si="176"/>
        <v>7.7256189749548341</v>
      </c>
      <c r="U674" s="3">
        <f t="shared" ca="1" si="184"/>
        <v>7.7256189749548341</v>
      </c>
      <c r="W674" s="34">
        <f t="shared" si="177"/>
        <v>4</v>
      </c>
      <c r="X674" s="73" t="b">
        <f>COUNTIF('Power Curve'!$D$2:$D$31,W674)&gt;0</f>
        <v>1</v>
      </c>
      <c r="Y674" s="73" t="b">
        <f t="shared" si="178"/>
        <v>0</v>
      </c>
      <c r="Z674" s="73" t="b">
        <f t="shared" si="185"/>
        <v>1</v>
      </c>
      <c r="AA674" s="34" t="str">
        <f t="shared" si="179"/>
        <v>Outer</v>
      </c>
      <c r="AB674" s="35" t="str">
        <f t="shared" si="186"/>
        <v>-0.1-0.0</v>
      </c>
      <c r="AC674" s="36" t="str">
        <f t="shared" si="180"/>
        <v>15-16</v>
      </c>
      <c r="AD674" s="36" t="str">
        <f t="shared" si="181"/>
        <v>Jan</v>
      </c>
      <c r="AE674" s="35" t="str">
        <f t="shared" si="182"/>
        <v>335-345</v>
      </c>
      <c r="AF674" s="36" t="str">
        <f t="shared" si="183"/>
        <v>LWS-LTI</v>
      </c>
    </row>
    <row r="675" spans="5:32" x14ac:dyDescent="0.3">
      <c r="E675" s="12">
        <v>40922.666666666664</v>
      </c>
      <c r="F675" s="16">
        <v>3.64</v>
      </c>
      <c r="G675" s="16">
        <v>34.059998512268095</v>
      </c>
      <c r="H675" s="29">
        <v>1.2194342585739253</v>
      </c>
      <c r="I675" s="26">
        <v>335.9</v>
      </c>
      <c r="J675" s="30">
        <v>2.4725274725274724E-2</v>
      </c>
      <c r="K675" s="31">
        <v>0.40856677665591618</v>
      </c>
      <c r="L675" s="108">
        <f ca="1">REWS!R675</f>
        <v>3.7388866395881095</v>
      </c>
      <c r="M675" s="22">
        <f t="shared" si="170"/>
        <v>3.6344788955299885</v>
      </c>
      <c r="N675" s="22">
        <f t="shared" ca="1" si="171"/>
        <v>3.7332155451544016</v>
      </c>
      <c r="O675" s="22">
        <f t="shared" si="172"/>
        <v>-8.0229594552314348E-2</v>
      </c>
      <c r="P675" s="81">
        <f t="shared" ca="1" si="173"/>
        <v>4</v>
      </c>
      <c r="Q675" s="22">
        <f t="shared" ca="1" si="174"/>
        <v>0.70050277962689811</v>
      </c>
      <c r="R675" s="3">
        <f ca="1">IF(N675&gt;'Power Curve'!$C$37,0,INDEX(Ci,$P675,1)*POWER(1-Q675,3)+INDEX(Ci,$P675,2)*3*Q675*POWER(1-Q675,2)+INDEX(Ci,$P675,3)*3*POWER(Q675,2)*(1-Q675)+INDEX(Ci,$P675,4)*POWER(Q675,3))</f>
        <v>43.37814545828445</v>
      </c>
      <c r="S675" s="3">
        <f t="shared" si="175"/>
        <v>34.059998512268095</v>
      </c>
      <c r="T675" s="3">
        <f t="shared" ca="1" si="176"/>
        <v>9.3181469460163555</v>
      </c>
      <c r="U675" s="3">
        <f t="shared" ca="1" si="184"/>
        <v>9.3181469460163555</v>
      </c>
      <c r="W675" s="34">
        <f t="shared" si="177"/>
        <v>4</v>
      </c>
      <c r="X675" s="73" t="b">
        <f>COUNTIF('Power Curve'!$D$2:$D$31,W675)&gt;0</f>
        <v>1</v>
      </c>
      <c r="Y675" s="73" t="b">
        <f t="shared" si="178"/>
        <v>0</v>
      </c>
      <c r="Z675" s="73" t="b">
        <f t="shared" si="185"/>
        <v>1</v>
      </c>
      <c r="AA675" s="34" t="str">
        <f t="shared" si="179"/>
        <v>Outer</v>
      </c>
      <c r="AB675" s="35" t="str">
        <f t="shared" si="186"/>
        <v>-0.1-0.0</v>
      </c>
      <c r="AC675" s="36" t="str">
        <f t="shared" si="180"/>
        <v>16-17</v>
      </c>
      <c r="AD675" s="36" t="str">
        <f t="shared" si="181"/>
        <v>Jan</v>
      </c>
      <c r="AE675" s="35" t="str">
        <f t="shared" si="182"/>
        <v>335-345</v>
      </c>
      <c r="AF675" s="36" t="str">
        <f t="shared" si="183"/>
        <v>LWS-LTI</v>
      </c>
    </row>
    <row r="676" spans="5:32" x14ac:dyDescent="0.3">
      <c r="E676" s="12">
        <v>40922.673611111109</v>
      </c>
      <c r="F676" s="16">
        <v>3.59</v>
      </c>
      <c r="G676" s="16">
        <v>21.269998550414996</v>
      </c>
      <c r="H676" s="29">
        <v>1.2192074896369174</v>
      </c>
      <c r="I676" s="26">
        <v>335.6</v>
      </c>
      <c r="J676" s="30">
        <v>5.0139275766016712E-2</v>
      </c>
      <c r="K676" s="31">
        <v>0.32616064614493456</v>
      </c>
      <c r="L676" s="108">
        <f ca="1">REWS!R676</f>
        <v>3.5644150396316876</v>
      </c>
      <c r="M676" s="22">
        <f t="shared" si="170"/>
        <v>3.5843325236197514</v>
      </c>
      <c r="N676" s="22">
        <f t="shared" ca="1" si="171"/>
        <v>3.5587879538248588</v>
      </c>
      <c r="O676" s="22">
        <f t="shared" si="172"/>
        <v>-8.7979877981868834E-2</v>
      </c>
      <c r="P676" s="81">
        <f t="shared" ca="1" si="173"/>
        <v>4</v>
      </c>
      <c r="Q676" s="22">
        <f t="shared" ca="1" si="174"/>
        <v>0.57622991476817431</v>
      </c>
      <c r="R676" s="3">
        <f ca="1">IF(N676&gt;'Power Curve'!$C$37,0,INDEX(Ci,$P676,1)*POWER(1-Q676,3)+INDEX(Ci,$P676,2)*3*Q676*POWER(1-Q676,2)+INDEX(Ci,$P676,3)*3*POWER(Q676,2)*(1-Q676)+INDEX(Ci,$P676,4)*POWER(Q676,3))</f>
        <v>30.865436198035603</v>
      </c>
      <c r="S676" s="3">
        <f t="shared" si="175"/>
        <v>21.269998550414996</v>
      </c>
      <c r="T676" s="3">
        <f t="shared" ca="1" si="176"/>
        <v>9.5954376476206065</v>
      </c>
      <c r="U676" s="3">
        <f t="shared" ca="1" si="184"/>
        <v>9.5954376476206065</v>
      </c>
      <c r="W676" s="34">
        <f t="shared" si="177"/>
        <v>4</v>
      </c>
      <c r="X676" s="73" t="b">
        <f>COUNTIF('Power Curve'!$D$2:$D$31,W676)&gt;0</f>
        <v>1</v>
      </c>
      <c r="Y676" s="73" t="b">
        <f t="shared" si="178"/>
        <v>0</v>
      </c>
      <c r="Z676" s="73" t="b">
        <f t="shared" si="185"/>
        <v>1</v>
      </c>
      <c r="AA676" s="34" t="str">
        <f t="shared" si="179"/>
        <v>Outer</v>
      </c>
      <c r="AB676" s="35" t="str">
        <f t="shared" si="186"/>
        <v>-0.1-0.0</v>
      </c>
      <c r="AC676" s="36" t="str">
        <f t="shared" si="180"/>
        <v>16-17</v>
      </c>
      <c r="AD676" s="36" t="str">
        <f t="shared" si="181"/>
        <v>Jan</v>
      </c>
      <c r="AE676" s="35" t="str">
        <f t="shared" si="182"/>
        <v>335-345</v>
      </c>
      <c r="AF676" s="36" t="str">
        <f t="shared" si="183"/>
        <v>LWS-LTI</v>
      </c>
    </row>
    <row r="677" spans="5:32" x14ac:dyDescent="0.3">
      <c r="E677" s="12">
        <v>40922.694444444445</v>
      </c>
      <c r="F677" s="16">
        <v>4.03</v>
      </c>
      <c r="G677" s="16">
        <v>36.530001640319796</v>
      </c>
      <c r="H677" s="29">
        <v>1.2182559747733224</v>
      </c>
      <c r="I677" s="26">
        <v>327.2</v>
      </c>
      <c r="J677" s="30">
        <v>4.9627791563275431E-2</v>
      </c>
      <c r="K677" s="31">
        <v>0.95776186773074179</v>
      </c>
      <c r="L677" s="108">
        <f ca="1">REWS!R677</f>
        <v>3.7144995249449546</v>
      </c>
      <c r="M677" s="22">
        <f t="shared" si="170"/>
        <v>4.0225908979227709</v>
      </c>
      <c r="N677" s="22">
        <f t="shared" ca="1" si="171"/>
        <v>3.7076704663478983</v>
      </c>
      <c r="O677" s="22">
        <f t="shared" si="172"/>
        <v>-2.0245633472531149E-2</v>
      </c>
      <c r="P677" s="81">
        <f t="shared" ca="1" si="173"/>
        <v>4</v>
      </c>
      <c r="Q677" s="22">
        <f t="shared" ca="1" si="174"/>
        <v>0.68230290595938647</v>
      </c>
      <c r="R677" s="3">
        <f ca="1">IF(N677&gt;'Power Curve'!$C$37,0,INDEX(Ci,$P677,1)*POWER(1-Q677,3)+INDEX(Ci,$P677,2)*3*Q677*POWER(1-Q677,2)+INDEX(Ci,$P677,3)*3*POWER(Q677,2)*(1-Q677)+INDEX(Ci,$P677,4)*POWER(Q677,3))</f>
        <v>41.464081729697725</v>
      </c>
      <c r="S677" s="3">
        <f t="shared" si="175"/>
        <v>36.530001640319796</v>
      </c>
      <c r="T677" s="3">
        <f t="shared" ca="1" si="176"/>
        <v>4.9340800893779289</v>
      </c>
      <c r="U677" s="3">
        <f t="shared" ca="1" si="184"/>
        <v>4.9340800893779289</v>
      </c>
      <c r="W677" s="34">
        <f t="shared" si="177"/>
        <v>4</v>
      </c>
      <c r="X677" s="73" t="b">
        <f>COUNTIF('Power Curve'!$D$2:$D$31,W677)&gt;0</f>
        <v>1</v>
      </c>
      <c r="Y677" s="73" t="b">
        <f t="shared" si="178"/>
        <v>0</v>
      </c>
      <c r="Z677" s="73" t="b">
        <f t="shared" si="185"/>
        <v>1</v>
      </c>
      <c r="AA677" s="34" t="str">
        <f t="shared" si="179"/>
        <v>Outer</v>
      </c>
      <c r="AB677" s="35" t="str">
        <f t="shared" si="186"/>
        <v>-0.1-0.0</v>
      </c>
      <c r="AC677" s="36" t="str">
        <f t="shared" si="180"/>
        <v>16-17</v>
      </c>
      <c r="AD677" s="36" t="str">
        <f t="shared" si="181"/>
        <v>Jan</v>
      </c>
      <c r="AE677" s="35" t="str">
        <f t="shared" si="182"/>
        <v>325-335</v>
      </c>
      <c r="AF677" s="36" t="str">
        <f t="shared" si="183"/>
        <v>LWS-LTI</v>
      </c>
    </row>
    <row r="678" spans="5:32" x14ac:dyDescent="0.3">
      <c r="E678" s="12">
        <v>40922.701388888891</v>
      </c>
      <c r="F678" s="16">
        <v>3.78</v>
      </c>
      <c r="G678" s="16">
        <v>7.1999998092651811</v>
      </c>
      <c r="H678" s="29">
        <v>1.2187608090223914</v>
      </c>
      <c r="I678" s="26">
        <v>327.9</v>
      </c>
      <c r="J678" s="30">
        <v>4.2328042328042333E-2</v>
      </c>
      <c r="K678" s="31">
        <v>1.0734254795652625</v>
      </c>
      <c r="L678" s="108">
        <f ca="1">REWS!R678</f>
        <v>3.4749948098620793</v>
      </c>
      <c r="M678" s="22">
        <f t="shared" si="170"/>
        <v>3.7735716203279073</v>
      </c>
      <c r="N678" s="22">
        <f t="shared" ca="1" si="171"/>
        <v>3.4690851310270676</v>
      </c>
      <c r="O678" s="22">
        <f t="shared" si="172"/>
        <v>-5.8732365558309615E-2</v>
      </c>
      <c r="P678" s="81">
        <f t="shared" ca="1" si="173"/>
        <v>4</v>
      </c>
      <c r="Q678" s="22">
        <f t="shared" ca="1" si="174"/>
        <v>0.51232014745426957</v>
      </c>
      <c r="R678" s="3">
        <f ca="1">IF(N678&gt;'Power Curve'!$C$37,0,INDEX(Ci,$P678,1)*POWER(1-Q678,3)+INDEX(Ci,$P678,2)*3*Q678*POWER(1-Q678,2)+INDEX(Ci,$P678,3)*3*POWER(Q678,2)*(1-Q678)+INDEX(Ci,$P678,4)*POWER(Q678,3))</f>
        <v>25.013632272834602</v>
      </c>
      <c r="S678" s="3">
        <f t="shared" si="175"/>
        <v>7.1999998092651811</v>
      </c>
      <c r="T678" s="3">
        <f t="shared" ca="1" si="176"/>
        <v>17.813632463569419</v>
      </c>
      <c r="U678" s="3">
        <f t="shared" ca="1" si="184"/>
        <v>17.813632463569419</v>
      </c>
      <c r="W678" s="34">
        <f t="shared" si="177"/>
        <v>4</v>
      </c>
      <c r="X678" s="73" t="b">
        <f>COUNTIF('Power Curve'!$D$2:$D$31,W678)&gt;0</f>
        <v>1</v>
      </c>
      <c r="Y678" s="73" t="b">
        <f t="shared" si="178"/>
        <v>0</v>
      </c>
      <c r="Z678" s="73" t="b">
        <f t="shared" si="185"/>
        <v>1</v>
      </c>
      <c r="AA678" s="34" t="str">
        <f t="shared" si="179"/>
        <v>Outer</v>
      </c>
      <c r="AB678" s="35" t="str">
        <f t="shared" si="186"/>
        <v>-0.1-0.0</v>
      </c>
      <c r="AC678" s="36" t="str">
        <f t="shared" si="180"/>
        <v>16-17</v>
      </c>
      <c r="AD678" s="36" t="str">
        <f t="shared" si="181"/>
        <v>Jan</v>
      </c>
      <c r="AE678" s="35" t="str">
        <f t="shared" si="182"/>
        <v>325-335</v>
      </c>
      <c r="AF678" s="36" t="str">
        <f t="shared" si="183"/>
        <v>LWS-LTI</v>
      </c>
    </row>
    <row r="679" spans="5:32" x14ac:dyDescent="0.3">
      <c r="E679" s="12">
        <v>40922.708333333336</v>
      </c>
      <c r="F679" s="16">
        <v>4.21</v>
      </c>
      <c r="G679" s="16">
        <v>16.170000076293924</v>
      </c>
      <c r="H679" s="29">
        <v>1.2179911889096098</v>
      </c>
      <c r="I679" s="26">
        <v>325.8</v>
      </c>
      <c r="J679" s="30">
        <v>6.1757719714964375E-2</v>
      </c>
      <c r="K679" s="31">
        <v>0.87186892609960176</v>
      </c>
      <c r="L679" s="108">
        <f ca="1">REWS!R679</f>
        <v>3.8869962852330708</v>
      </c>
      <c r="M679" s="22">
        <f t="shared" si="170"/>
        <v>4.2019554968745831</v>
      </c>
      <c r="N679" s="22">
        <f t="shared" ca="1" si="171"/>
        <v>3.8795689803007569</v>
      </c>
      <c r="O679" s="22">
        <f t="shared" si="172"/>
        <v>7.4757434915544829E-3</v>
      </c>
      <c r="P679" s="81">
        <f t="shared" ca="1" si="173"/>
        <v>4</v>
      </c>
      <c r="Q679" s="22">
        <f t="shared" ca="1" si="174"/>
        <v>0.80477390169491547</v>
      </c>
      <c r="R679" s="3">
        <f ca="1">IF(N679&gt;'Power Curve'!$C$37,0,INDEX(Ci,$P679,1)*POWER(1-Q679,3)+INDEX(Ci,$P679,2)*3*Q679*POWER(1-Q679,2)+INDEX(Ci,$P679,3)*3*POWER(Q679,2)*(1-Q679)+INDEX(Ci,$P679,4)*POWER(Q679,3))</f>
        <v>54.776775215431392</v>
      </c>
      <c r="S679" s="3">
        <f t="shared" si="175"/>
        <v>16.170000076293924</v>
      </c>
      <c r="T679" s="3">
        <f t="shared" ca="1" si="176"/>
        <v>38.606775139137468</v>
      </c>
      <c r="U679" s="3">
        <f t="shared" ca="1" si="184"/>
        <v>38.606775139137468</v>
      </c>
      <c r="W679" s="34">
        <f t="shared" si="177"/>
        <v>4</v>
      </c>
      <c r="X679" s="73" t="b">
        <f>COUNTIF('Power Curve'!$D$2:$D$31,W679)&gt;0</f>
        <v>1</v>
      </c>
      <c r="Y679" s="73" t="b">
        <f t="shared" si="178"/>
        <v>0</v>
      </c>
      <c r="Z679" s="73" t="b">
        <f t="shared" si="185"/>
        <v>1</v>
      </c>
      <c r="AA679" s="34" t="str">
        <f t="shared" si="179"/>
        <v>Outer</v>
      </c>
      <c r="AB679" s="35" t="str">
        <f t="shared" si="186"/>
        <v>0.0-0.1</v>
      </c>
      <c r="AC679" s="36" t="str">
        <f t="shared" si="180"/>
        <v>17-18</v>
      </c>
      <c r="AD679" s="36" t="str">
        <f t="shared" si="181"/>
        <v>Jan</v>
      </c>
      <c r="AE679" s="35" t="str">
        <f t="shared" si="182"/>
        <v>325-335</v>
      </c>
      <c r="AF679" s="36" t="str">
        <f t="shared" si="183"/>
        <v>LWS-LTI</v>
      </c>
    </row>
    <row r="680" spans="5:32" x14ac:dyDescent="0.3">
      <c r="E680" s="12">
        <v>40922.715277777781</v>
      </c>
      <c r="F680" s="16">
        <v>4.07</v>
      </c>
      <c r="G680" s="16">
        <v>30.149999618530302</v>
      </c>
      <c r="H680" s="29">
        <v>1.2184437882285388</v>
      </c>
      <c r="I680" s="26">
        <v>327.5</v>
      </c>
      <c r="J680" s="30">
        <v>4.6683046683046681E-2</v>
      </c>
      <c r="K680" s="31">
        <v>0.94076456318858992</v>
      </c>
      <c r="L680" s="108">
        <f ca="1">REWS!R680</f>
        <v>3.8578945152293347</v>
      </c>
      <c r="M680" s="22">
        <f t="shared" si="170"/>
        <v>4.0627261148538958</v>
      </c>
      <c r="N680" s="22">
        <f t="shared" ca="1" si="171"/>
        <v>3.8509997040230535</v>
      </c>
      <c r="O680" s="22">
        <f t="shared" si="172"/>
        <v>-1.404260631675458E-2</v>
      </c>
      <c r="P680" s="81">
        <f t="shared" ca="1" si="173"/>
        <v>4</v>
      </c>
      <c r="Q680" s="22">
        <f t="shared" ca="1" si="174"/>
        <v>0.7844194051218194</v>
      </c>
      <c r="R680" s="3">
        <f ca="1">IF(N680&gt;'Power Curve'!$C$37,0,INDEX(Ci,$P680,1)*POWER(1-Q680,3)+INDEX(Ci,$P680,2)*3*Q680*POWER(1-Q680,2)+INDEX(Ci,$P680,3)*3*POWER(Q680,2)*(1-Q680)+INDEX(Ci,$P680,4)*POWER(Q680,3))</f>
        <v>52.500220393799296</v>
      </c>
      <c r="S680" s="3">
        <f t="shared" si="175"/>
        <v>30.149999618530302</v>
      </c>
      <c r="T680" s="3">
        <f t="shared" ca="1" si="176"/>
        <v>22.350220775268994</v>
      </c>
      <c r="U680" s="3">
        <f t="shared" ca="1" si="184"/>
        <v>22.350220775268994</v>
      </c>
      <c r="W680" s="34">
        <f t="shared" si="177"/>
        <v>4</v>
      </c>
      <c r="X680" s="73" t="b">
        <f>COUNTIF('Power Curve'!$D$2:$D$31,W680)&gt;0</f>
        <v>1</v>
      </c>
      <c r="Y680" s="73" t="b">
        <f t="shared" si="178"/>
        <v>0</v>
      </c>
      <c r="Z680" s="73" t="b">
        <f t="shared" si="185"/>
        <v>1</v>
      </c>
      <c r="AA680" s="34" t="str">
        <f t="shared" si="179"/>
        <v>Outer</v>
      </c>
      <c r="AB680" s="35" t="str">
        <f t="shared" si="186"/>
        <v>-0.1-0.0</v>
      </c>
      <c r="AC680" s="36" t="str">
        <f t="shared" si="180"/>
        <v>17-18</v>
      </c>
      <c r="AD680" s="36" t="str">
        <f t="shared" si="181"/>
        <v>Jan</v>
      </c>
      <c r="AE680" s="35" t="str">
        <f t="shared" si="182"/>
        <v>325-335</v>
      </c>
      <c r="AF680" s="36" t="str">
        <f t="shared" si="183"/>
        <v>LWS-LTI</v>
      </c>
    </row>
    <row r="681" spans="5:32" x14ac:dyDescent="0.3">
      <c r="E681" s="12">
        <v>40922.944444444445</v>
      </c>
      <c r="F681" s="16">
        <v>4.67</v>
      </c>
      <c r="G681" s="16">
        <v>32.880000114440904</v>
      </c>
      <c r="H681" s="29">
        <v>1.2170136230960782</v>
      </c>
      <c r="I681" s="26">
        <v>204.2</v>
      </c>
      <c r="J681" s="30">
        <v>3.6402569593147756E-2</v>
      </c>
      <c r="K681" s="31">
        <v>8.899834058495483E-2</v>
      </c>
      <c r="L681" s="108">
        <f ca="1">REWS!R681</f>
        <v>4.7064782573705628</v>
      </c>
      <c r="M681" s="22">
        <f t="shared" si="170"/>
        <v>4.659829190169174</v>
      </c>
      <c r="N681" s="22">
        <f t="shared" ca="1" si="171"/>
        <v>4.6962280014115407</v>
      </c>
      <c r="O681" s="22">
        <f t="shared" si="172"/>
        <v>7.8241598782583952E-2</v>
      </c>
      <c r="P681" s="81">
        <f t="shared" ca="1" si="173"/>
        <v>5</v>
      </c>
      <c r="Q681" s="22">
        <f t="shared" ca="1" si="174"/>
        <v>0.62050076870821036</v>
      </c>
      <c r="R681" s="3">
        <f ca="1">IF(N681&gt;'Power Curve'!$C$37,0,INDEX(Ci,$P681,1)*POWER(1-Q681,3)+INDEX(Ci,$P681,2)*3*Q681*POWER(1-Q681,2)+INDEX(Ci,$P681,3)*3*POWER(Q681,2)*(1-Q681)+INDEX(Ci,$P681,4)*POWER(Q681,3))</f>
        <v>154.95566715618668</v>
      </c>
      <c r="S681" s="3">
        <f t="shared" si="175"/>
        <v>32.880000114440904</v>
      </c>
      <c r="T681" s="3">
        <f t="shared" ca="1" si="176"/>
        <v>122.07566704174577</v>
      </c>
      <c r="U681" s="3">
        <f t="shared" ca="1" si="184"/>
        <v>122.07566704174577</v>
      </c>
      <c r="W681" s="34">
        <f t="shared" si="177"/>
        <v>5</v>
      </c>
      <c r="X681" s="73" t="b">
        <f>COUNTIF('Power Curve'!$D$2:$D$31,W681)&gt;0</f>
        <v>1</v>
      </c>
      <c r="Y681" s="73" t="b">
        <f t="shared" si="178"/>
        <v>0</v>
      </c>
      <c r="Z681" s="73" t="b">
        <f t="shared" si="185"/>
        <v>1</v>
      </c>
      <c r="AA681" s="34" t="str">
        <f t="shared" si="179"/>
        <v>Outer</v>
      </c>
      <c r="AB681" s="35" t="str">
        <f t="shared" si="186"/>
        <v>0.0-0.1</v>
      </c>
      <c r="AC681" s="36" t="str">
        <f t="shared" si="180"/>
        <v>22-23</v>
      </c>
      <c r="AD681" s="36" t="str">
        <f t="shared" si="181"/>
        <v>Jan</v>
      </c>
      <c r="AE681" s="35" t="str">
        <f t="shared" si="182"/>
        <v>195-205</v>
      </c>
      <c r="AF681" s="36" t="str">
        <f t="shared" si="183"/>
        <v>LWS-LTI</v>
      </c>
    </row>
    <row r="682" spans="5:32" x14ac:dyDescent="0.3">
      <c r="E682" s="12">
        <v>40922.951388888891</v>
      </c>
      <c r="F682" s="16">
        <v>4.8</v>
      </c>
      <c r="G682" s="16">
        <v>126.74999237060518</v>
      </c>
      <c r="H682" s="29">
        <v>1.2174207252385201</v>
      </c>
      <c r="I682" s="26">
        <v>201.5</v>
      </c>
      <c r="J682" s="30">
        <v>2.7083333333333334E-2</v>
      </c>
      <c r="K682" s="31">
        <v>1.0478047759729785E-2</v>
      </c>
      <c r="L682" s="108">
        <f ca="1">REWS!R682</f>
        <v>4.7716045659265447</v>
      </c>
      <c r="M682" s="22">
        <f t="shared" si="170"/>
        <v>4.7900800520919438</v>
      </c>
      <c r="N682" s="22">
        <f t="shared" ca="1" si="171"/>
        <v>4.7617433016074129</v>
      </c>
      <c r="O682" s="22">
        <f t="shared" si="172"/>
        <v>9.837228936678459E-2</v>
      </c>
      <c r="P682" s="81">
        <f t="shared" ca="1" si="173"/>
        <v>5</v>
      </c>
      <c r="Q682" s="22">
        <f t="shared" ca="1" si="174"/>
        <v>0.69541619485093042</v>
      </c>
      <c r="R682" s="3">
        <f ca="1">IF(N682&gt;'Power Curve'!$C$37,0,INDEX(Ci,$P682,1)*POWER(1-Q682,3)+INDEX(Ci,$P682,2)*3*Q682*POWER(1-Q682,2)+INDEX(Ci,$P682,3)*3*POWER(Q682,2)*(1-Q682)+INDEX(Ci,$P682,4)*POWER(Q682,3))</f>
        <v>166.49653809769922</v>
      </c>
      <c r="S682" s="3">
        <f t="shared" si="175"/>
        <v>126.74999237060518</v>
      </c>
      <c r="T682" s="3">
        <f t="shared" ca="1" si="176"/>
        <v>39.746545727094031</v>
      </c>
      <c r="U682" s="3">
        <f t="shared" ca="1" si="184"/>
        <v>39.746545727094031</v>
      </c>
      <c r="W682" s="34">
        <f t="shared" si="177"/>
        <v>5</v>
      </c>
      <c r="X682" s="73" t="b">
        <f>COUNTIF('Power Curve'!$D$2:$D$31,W682)&gt;0</f>
        <v>1</v>
      </c>
      <c r="Y682" s="73" t="b">
        <f t="shared" si="178"/>
        <v>0</v>
      </c>
      <c r="Z682" s="73" t="b">
        <f t="shared" si="185"/>
        <v>1</v>
      </c>
      <c r="AA682" s="34" t="str">
        <f t="shared" si="179"/>
        <v>Outer</v>
      </c>
      <c r="AB682" s="35" t="str">
        <f t="shared" si="186"/>
        <v>0.0-0.1</v>
      </c>
      <c r="AC682" s="36" t="str">
        <f t="shared" si="180"/>
        <v>22-23</v>
      </c>
      <c r="AD682" s="36" t="str">
        <f t="shared" si="181"/>
        <v>Jan</v>
      </c>
      <c r="AE682" s="35" t="str">
        <f t="shared" si="182"/>
        <v>195-205</v>
      </c>
      <c r="AF682" s="36" t="str">
        <f t="shared" si="183"/>
        <v>LWS-LTI</v>
      </c>
    </row>
    <row r="683" spans="5:32" x14ac:dyDescent="0.3">
      <c r="E683" s="12">
        <v>40922.965277777781</v>
      </c>
      <c r="F683" s="16">
        <v>5.35</v>
      </c>
      <c r="G683" s="16">
        <v>176.7800064086918</v>
      </c>
      <c r="H683" s="29">
        <v>1.2177828234839567</v>
      </c>
      <c r="I683" s="26">
        <v>203.3</v>
      </c>
      <c r="J683" s="30">
        <v>5.2336448598130851E-2</v>
      </c>
      <c r="K683" s="31">
        <v>0.21406463167579143</v>
      </c>
      <c r="L683" s="108">
        <f ca="1">REWS!R683</f>
        <v>5.3435612835008026</v>
      </c>
      <c r="M683" s="22">
        <f t="shared" si="170"/>
        <v>5.3394726607364529</v>
      </c>
      <c r="N683" s="22">
        <f t="shared" ca="1" si="171"/>
        <v>5.3330466138733321</v>
      </c>
      <c r="O683" s="22">
        <f t="shared" si="172"/>
        <v>0.18328268804366313</v>
      </c>
      <c r="P683" s="81">
        <f t="shared" ca="1" si="173"/>
        <v>6</v>
      </c>
      <c r="Q683" s="22">
        <f t="shared" ca="1" si="174"/>
        <v>0.30393673824939765</v>
      </c>
      <c r="R683" s="3">
        <f ca="1">IF(N683&gt;'Power Curve'!$C$37,0,INDEX(Ci,$P683,1)*POWER(1-Q683,3)+INDEX(Ci,$P683,2)*3*Q683*POWER(1-Q683,2)+INDEX(Ci,$P683,3)*3*POWER(Q683,2)*(1-Q683)+INDEX(Ci,$P683,4)*POWER(Q683,3))</f>
        <v>257.03612641253625</v>
      </c>
      <c r="S683" s="3">
        <f t="shared" si="175"/>
        <v>176.7800064086918</v>
      </c>
      <c r="T683" s="3">
        <f t="shared" ca="1" si="176"/>
        <v>80.256120003844444</v>
      </c>
      <c r="U683" s="3">
        <f t="shared" ca="1" si="184"/>
        <v>80.256120003844444</v>
      </c>
      <c r="W683" s="34">
        <f t="shared" si="177"/>
        <v>5</v>
      </c>
      <c r="X683" s="73" t="b">
        <f>COUNTIF('Power Curve'!$D$2:$D$31,W683)&gt;0</f>
        <v>1</v>
      </c>
      <c r="Y683" s="73" t="b">
        <f t="shared" si="178"/>
        <v>0</v>
      </c>
      <c r="Z683" s="73" t="b">
        <f t="shared" si="185"/>
        <v>1</v>
      </c>
      <c r="AA683" s="34" t="str">
        <f t="shared" si="179"/>
        <v>Outer</v>
      </c>
      <c r="AB683" s="35" t="str">
        <f t="shared" si="186"/>
        <v>0.1-0.2</v>
      </c>
      <c r="AC683" s="36" t="str">
        <f t="shared" si="180"/>
        <v>23-24</v>
      </c>
      <c r="AD683" s="36" t="str">
        <f t="shared" si="181"/>
        <v>Jan</v>
      </c>
      <c r="AE683" s="35" t="str">
        <f t="shared" si="182"/>
        <v>195-205</v>
      </c>
      <c r="AF683" s="36" t="str">
        <f t="shared" si="183"/>
        <v>LWS-LTI</v>
      </c>
    </row>
    <row r="684" spans="5:32" x14ac:dyDescent="0.3">
      <c r="E684" s="12">
        <v>40922.972222222219</v>
      </c>
      <c r="F684" s="16">
        <v>5.41</v>
      </c>
      <c r="G684" s="16">
        <v>297.06001281738236</v>
      </c>
      <c r="H684" s="29">
        <v>1.2177759606833105</v>
      </c>
      <c r="I684" s="26">
        <v>200.6</v>
      </c>
      <c r="J684" s="30">
        <v>3.8817005545286505E-2</v>
      </c>
      <c r="K684" s="31">
        <v>1.9259405441230327E-2</v>
      </c>
      <c r="L684" s="108">
        <f ca="1">REWS!R684</f>
        <v>5.3952487064339225</v>
      </c>
      <c r="M684" s="22">
        <f t="shared" si="170"/>
        <v>5.399344454433245</v>
      </c>
      <c r="N684" s="22">
        <f t="shared" ca="1" si="171"/>
        <v>5.3846222150410608</v>
      </c>
      <c r="O684" s="22">
        <f t="shared" si="172"/>
        <v>0.1925360667610021</v>
      </c>
      <c r="P684" s="81">
        <f t="shared" ca="1" si="173"/>
        <v>6</v>
      </c>
      <c r="Q684" s="22">
        <f t="shared" ca="1" si="174"/>
        <v>0.35534305554566981</v>
      </c>
      <c r="R684" s="3">
        <f ca="1">IF(N684&gt;'Power Curve'!$C$37,0,INDEX(Ci,$P684,1)*POWER(1-Q684,3)+INDEX(Ci,$P684,2)*3*Q684*POWER(1-Q684,2)+INDEX(Ci,$P684,3)*3*POWER(Q684,2)*(1-Q684)+INDEX(Ci,$P684,4)*POWER(Q684,3))</f>
        <v>264.59766575024446</v>
      </c>
      <c r="S684" s="3">
        <f t="shared" si="175"/>
        <v>297.06001281738236</v>
      </c>
      <c r="T684" s="3">
        <f t="shared" ca="1" si="176"/>
        <v>-32.462347067137898</v>
      </c>
      <c r="U684" s="3">
        <f t="shared" ca="1" si="184"/>
        <v>32.462347067137898</v>
      </c>
      <c r="W684" s="34">
        <f t="shared" si="177"/>
        <v>5</v>
      </c>
      <c r="X684" s="73" t="b">
        <f>COUNTIF('Power Curve'!$D$2:$D$31,W684)&gt;0</f>
        <v>1</v>
      </c>
      <c r="Y684" s="73" t="b">
        <f t="shared" si="178"/>
        <v>0</v>
      </c>
      <c r="Z684" s="73" t="b">
        <f t="shared" si="185"/>
        <v>1</v>
      </c>
      <c r="AA684" s="34" t="str">
        <f t="shared" si="179"/>
        <v>Outer</v>
      </c>
      <c r="AB684" s="35" t="str">
        <f t="shared" si="186"/>
        <v>0.1-0.2</v>
      </c>
      <c r="AC684" s="36" t="str">
        <f t="shared" si="180"/>
        <v>23-24</v>
      </c>
      <c r="AD684" s="36" t="str">
        <f t="shared" si="181"/>
        <v>Jan</v>
      </c>
      <c r="AE684" s="35" t="str">
        <f t="shared" si="182"/>
        <v>195-205</v>
      </c>
      <c r="AF684" s="36" t="str">
        <f t="shared" si="183"/>
        <v>LWS-LTI</v>
      </c>
    </row>
    <row r="685" spans="5:32" x14ac:dyDescent="0.3">
      <c r="E685" s="12">
        <v>40922.979166666664</v>
      </c>
      <c r="F685" s="16">
        <v>5.4</v>
      </c>
      <c r="G685" s="16">
        <v>291.45001220703102</v>
      </c>
      <c r="H685" s="29">
        <v>1.2178665419685852</v>
      </c>
      <c r="I685" s="26">
        <v>200.6</v>
      </c>
      <c r="J685" s="30">
        <v>2.7777777777777776E-2</v>
      </c>
      <c r="K685" s="31">
        <v>5.1497059103750589E-2</v>
      </c>
      <c r="L685" s="108">
        <f ca="1">REWS!R685</f>
        <v>5.33372458480736</v>
      </c>
      <c r="M685" s="22">
        <f t="shared" si="170"/>
        <v>5.3894977720266288</v>
      </c>
      <c r="N685" s="22">
        <f t="shared" ca="1" si="171"/>
        <v>5.323351253041281</v>
      </c>
      <c r="O685" s="22">
        <f t="shared" si="172"/>
        <v>0.1910142302534939</v>
      </c>
      <c r="P685" s="81">
        <f t="shared" ca="1" si="173"/>
        <v>6</v>
      </c>
      <c r="Q685" s="22">
        <f t="shared" ca="1" si="174"/>
        <v>0.29427319998809037</v>
      </c>
      <c r="R685" s="3">
        <f ca="1">IF(N685&gt;'Power Curve'!$C$37,0,INDEX(Ci,$P685,1)*POWER(1-Q685,3)+INDEX(Ci,$P685,2)*3*Q685*POWER(1-Q685,2)+INDEX(Ci,$P685,3)*3*POWER(Q685,2)*(1-Q685)+INDEX(Ci,$P685,4)*POWER(Q685,3))</f>
        <v>255.6150358524587</v>
      </c>
      <c r="S685" s="3">
        <f t="shared" si="175"/>
        <v>291.45001220703102</v>
      </c>
      <c r="T685" s="3">
        <f t="shared" ca="1" si="176"/>
        <v>-35.834976354572319</v>
      </c>
      <c r="U685" s="3">
        <f t="shared" ca="1" si="184"/>
        <v>35.834976354572319</v>
      </c>
      <c r="W685" s="34">
        <f t="shared" si="177"/>
        <v>5</v>
      </c>
      <c r="X685" s="73" t="b">
        <f>COUNTIF('Power Curve'!$D$2:$D$31,W685)&gt;0</f>
        <v>1</v>
      </c>
      <c r="Y685" s="73" t="b">
        <f t="shared" si="178"/>
        <v>0</v>
      </c>
      <c r="Z685" s="73" t="b">
        <f t="shared" si="185"/>
        <v>1</v>
      </c>
      <c r="AA685" s="34" t="str">
        <f t="shared" si="179"/>
        <v>Outer</v>
      </c>
      <c r="AB685" s="35" t="str">
        <f t="shared" si="186"/>
        <v>0.1-0.2</v>
      </c>
      <c r="AC685" s="36" t="str">
        <f t="shared" si="180"/>
        <v>23-24</v>
      </c>
      <c r="AD685" s="36" t="str">
        <f t="shared" si="181"/>
        <v>Jan</v>
      </c>
      <c r="AE685" s="35" t="str">
        <f t="shared" si="182"/>
        <v>195-205</v>
      </c>
      <c r="AF685" s="36" t="str">
        <f t="shared" si="183"/>
        <v>LWS-LTI</v>
      </c>
    </row>
    <row r="686" spans="5:32" x14ac:dyDescent="0.3">
      <c r="E686" s="12">
        <v>40923.368055555555</v>
      </c>
      <c r="F686" s="16">
        <v>3.84</v>
      </c>
      <c r="G686" s="16">
        <v>12.61999988555908</v>
      </c>
      <c r="H686" s="29">
        <v>1.2062819757634924</v>
      </c>
      <c r="I686" s="26">
        <v>275.3</v>
      </c>
      <c r="J686" s="30">
        <v>9.8958333333333343E-2</v>
      </c>
      <c r="K686" s="31">
        <v>0.23306273840530434</v>
      </c>
      <c r="L686" s="108">
        <f ca="1">REWS!R686</f>
        <v>4.0430234294768388</v>
      </c>
      <c r="M686" s="22">
        <f t="shared" si="170"/>
        <v>3.8203411026099263</v>
      </c>
      <c r="N686" s="22">
        <f t="shared" ca="1" si="171"/>
        <v>4.0223251527201338</v>
      </c>
      <c r="O686" s="22">
        <f t="shared" si="172"/>
        <v>-5.1503991306469134E-2</v>
      </c>
      <c r="P686" s="81">
        <f t="shared" ca="1" si="173"/>
        <v>4</v>
      </c>
      <c r="Q686" s="22">
        <f t="shared" ca="1" si="174"/>
        <v>0.90648211418352731</v>
      </c>
      <c r="R686" s="3">
        <f ca="1">IF(N686&gt;'Power Curve'!$C$37,0,INDEX(Ci,$P686,1)*POWER(1-Q686,3)+INDEX(Ci,$P686,2)*3*Q686*POWER(1-Q686,2)+INDEX(Ci,$P686,3)*3*POWER(Q686,2)*(1-Q686)+INDEX(Ci,$P686,4)*POWER(Q686,3))</f>
        <v>66.432600416743881</v>
      </c>
      <c r="S686" s="3">
        <f t="shared" si="175"/>
        <v>12.61999988555908</v>
      </c>
      <c r="T686" s="3">
        <f t="shared" ca="1" si="176"/>
        <v>53.812600531184799</v>
      </c>
      <c r="U686" s="3">
        <f t="shared" ca="1" si="184"/>
        <v>53.812600531184799</v>
      </c>
      <c r="W686" s="34">
        <f t="shared" si="177"/>
        <v>4</v>
      </c>
      <c r="X686" s="73" t="b">
        <f>COUNTIF('Power Curve'!$D$2:$D$31,W686)&gt;0</f>
        <v>1</v>
      </c>
      <c r="Y686" s="73" t="b">
        <f t="shared" si="178"/>
        <v>0</v>
      </c>
      <c r="Z686" s="73" t="b">
        <f t="shared" si="185"/>
        <v>1</v>
      </c>
      <c r="AA686" s="34" t="str">
        <f t="shared" si="179"/>
        <v>Outer</v>
      </c>
      <c r="AB686" s="35" t="str">
        <f t="shared" si="186"/>
        <v>-0.1-0.0</v>
      </c>
      <c r="AC686" s="36" t="str">
        <f t="shared" si="180"/>
        <v>8-9</v>
      </c>
      <c r="AD686" s="36" t="str">
        <f t="shared" si="181"/>
        <v>Jan</v>
      </c>
      <c r="AE686" s="35" t="str">
        <f t="shared" si="182"/>
        <v>275-285</v>
      </c>
      <c r="AF686" s="36" t="str">
        <f t="shared" si="183"/>
        <v>LWS-LTI</v>
      </c>
    </row>
    <row r="687" spans="5:32" x14ac:dyDescent="0.3">
      <c r="E687" s="12">
        <v>40923.375</v>
      </c>
      <c r="F687" s="16">
        <v>3.95</v>
      </c>
      <c r="G687" s="16">
        <v>6.800000190734889</v>
      </c>
      <c r="H687" s="29">
        <v>1.2064153352297211</v>
      </c>
      <c r="I687" s="26">
        <v>276.3</v>
      </c>
      <c r="J687" s="30">
        <v>0.13164556962025317</v>
      </c>
      <c r="K687" s="31">
        <v>0.33623607474078299</v>
      </c>
      <c r="L687" s="108">
        <f ca="1">REWS!R687</f>
        <v>4.0931360414104807</v>
      </c>
      <c r="M687" s="22">
        <f t="shared" si="170"/>
        <v>3.9299227695159642</v>
      </c>
      <c r="N687" s="22">
        <f t="shared" ca="1" si="171"/>
        <v>4.0723312728773386</v>
      </c>
      <c r="O687" s="22">
        <f t="shared" si="172"/>
        <v>-3.4567791440902232E-2</v>
      </c>
      <c r="P687" s="81">
        <f t="shared" ca="1" si="173"/>
        <v>4</v>
      </c>
      <c r="Q687" s="22">
        <f t="shared" ca="1" si="174"/>
        <v>0.94210952705460604</v>
      </c>
      <c r="R687" s="3">
        <f ca="1">IF(N687&gt;'Power Curve'!$C$37,0,INDEX(Ci,$P687,1)*POWER(1-Q687,3)+INDEX(Ci,$P687,2)*3*Q687*POWER(1-Q687,2)+INDEX(Ci,$P687,3)*3*POWER(Q687,2)*(1-Q687)+INDEX(Ci,$P687,4)*POWER(Q687,3))</f>
        <v>70.597680038999371</v>
      </c>
      <c r="S687" s="3">
        <f t="shared" si="175"/>
        <v>6.800000190734889</v>
      </c>
      <c r="T687" s="3">
        <f t="shared" ca="1" si="176"/>
        <v>63.79767984826448</v>
      </c>
      <c r="U687" s="3">
        <f t="shared" ca="1" si="184"/>
        <v>63.79767984826448</v>
      </c>
      <c r="W687" s="34">
        <f t="shared" si="177"/>
        <v>4</v>
      </c>
      <c r="X687" s="73" t="b">
        <f>COUNTIF('Power Curve'!$D$2:$D$31,W687)&gt;0</f>
        <v>1</v>
      </c>
      <c r="Y687" s="73" t="b">
        <f t="shared" si="178"/>
        <v>0</v>
      </c>
      <c r="Z687" s="73" t="b">
        <f t="shared" si="185"/>
        <v>1</v>
      </c>
      <c r="AA687" s="34" t="str">
        <f t="shared" si="179"/>
        <v>Outer</v>
      </c>
      <c r="AB687" s="35" t="str">
        <f t="shared" si="186"/>
        <v>-0.1-0.0</v>
      </c>
      <c r="AC687" s="36" t="str">
        <f t="shared" si="180"/>
        <v>9-10</v>
      </c>
      <c r="AD687" s="36" t="str">
        <f t="shared" si="181"/>
        <v>Jan</v>
      </c>
      <c r="AE687" s="35" t="str">
        <f t="shared" si="182"/>
        <v>275-285</v>
      </c>
      <c r="AF687" s="36" t="str">
        <f t="shared" si="183"/>
        <v>Inner-TI</v>
      </c>
    </row>
    <row r="688" spans="5:32" x14ac:dyDescent="0.3">
      <c r="E688" s="12">
        <v>40923.388888888891</v>
      </c>
      <c r="F688" s="16">
        <v>4.25</v>
      </c>
      <c r="G688" s="16">
        <v>7.6099996566772505</v>
      </c>
      <c r="H688" s="29">
        <v>1.2066821431726049</v>
      </c>
      <c r="I688" s="26">
        <v>282.3</v>
      </c>
      <c r="J688" s="30">
        <v>9.1764705882352943E-2</v>
      </c>
      <c r="K688" s="31">
        <v>0.41275078577987168</v>
      </c>
      <c r="L688" s="108">
        <f ca="1">REWS!R688</f>
        <v>4.3276334445561071</v>
      </c>
      <c r="M688" s="22">
        <f t="shared" si="170"/>
        <v>4.2287096077295736</v>
      </c>
      <c r="N688" s="22">
        <f t="shared" ca="1" si="171"/>
        <v>4.3059541472297029</v>
      </c>
      <c r="O688" s="22">
        <f t="shared" si="172"/>
        <v>1.1610677568202346E-2</v>
      </c>
      <c r="P688" s="81">
        <f t="shared" ca="1" si="173"/>
        <v>5</v>
      </c>
      <c r="Q688" s="22">
        <f t="shared" ca="1" si="174"/>
        <v>0.17423047747879877</v>
      </c>
      <c r="R688" s="3">
        <f ca="1">IF(N688&gt;'Power Curve'!$C$37,0,INDEX(Ci,$P688,1)*POWER(1-Q688,3)+INDEX(Ci,$P688,2)*3*Q688*POWER(1-Q688,2)+INDEX(Ci,$P688,3)*3*POWER(Q688,2)*(1-Q688)+INDEX(Ci,$P688,4)*POWER(Q688,3))</f>
        <v>93.553526677832537</v>
      </c>
      <c r="S688" s="3">
        <f t="shared" si="175"/>
        <v>7.6099996566772505</v>
      </c>
      <c r="T688" s="3">
        <f t="shared" ca="1" si="176"/>
        <v>85.94352702115529</v>
      </c>
      <c r="U688" s="3">
        <f t="shared" ca="1" si="184"/>
        <v>85.94352702115529</v>
      </c>
      <c r="W688" s="34">
        <f t="shared" si="177"/>
        <v>4</v>
      </c>
      <c r="X688" s="73" t="b">
        <f>COUNTIF('Power Curve'!$D$2:$D$31,W688)&gt;0</f>
        <v>1</v>
      </c>
      <c r="Y688" s="73" t="b">
        <f t="shared" si="178"/>
        <v>0</v>
      </c>
      <c r="Z688" s="73" t="b">
        <f t="shared" si="185"/>
        <v>1</v>
      </c>
      <c r="AA688" s="34" t="str">
        <f t="shared" si="179"/>
        <v>Outer</v>
      </c>
      <c r="AB688" s="35" t="str">
        <f t="shared" si="186"/>
        <v>0.0-0.1</v>
      </c>
      <c r="AC688" s="36" t="str">
        <f t="shared" si="180"/>
        <v>9-10</v>
      </c>
      <c r="AD688" s="36" t="str">
        <f t="shared" si="181"/>
        <v>Jan</v>
      </c>
      <c r="AE688" s="35" t="str">
        <f t="shared" si="182"/>
        <v>275-285</v>
      </c>
      <c r="AF688" s="36" t="str">
        <f t="shared" si="183"/>
        <v>LWS-LTI</v>
      </c>
    </row>
    <row r="689" spans="5:32" x14ac:dyDescent="0.3">
      <c r="E689" s="12">
        <v>40923.395833333336</v>
      </c>
      <c r="F689" s="16">
        <v>4.42</v>
      </c>
      <c r="G689" s="16">
        <v>53.489999771118207</v>
      </c>
      <c r="H689" s="29">
        <v>1.2068697007004203</v>
      </c>
      <c r="I689" s="26">
        <v>281.5</v>
      </c>
      <c r="J689" s="30">
        <v>0.10407239819004525</v>
      </c>
      <c r="K689" s="31">
        <v>0.37398433578215512</v>
      </c>
      <c r="L689" s="108">
        <f ca="1">REWS!R689</f>
        <v>4.4803189802440739</v>
      </c>
      <c r="M689" s="22">
        <f t="shared" si="170"/>
        <v>4.3980858368071054</v>
      </c>
      <c r="N689" s="22">
        <f t="shared" ca="1" si="171"/>
        <v>4.4581057582329215</v>
      </c>
      <c r="O689" s="22">
        <f t="shared" si="172"/>
        <v>3.7788319769911413E-2</v>
      </c>
      <c r="P689" s="81">
        <f t="shared" ca="1" si="173"/>
        <v>5</v>
      </c>
      <c r="Q689" s="22">
        <f t="shared" ca="1" si="174"/>
        <v>0.34821277997194494</v>
      </c>
      <c r="R689" s="3">
        <f ca="1">IF(N689&gt;'Power Curve'!$C$37,0,INDEX(Ci,$P689,1)*POWER(1-Q689,3)+INDEX(Ci,$P689,2)*3*Q689*POWER(1-Q689,2)+INDEX(Ci,$P689,3)*3*POWER(Q689,2)*(1-Q689)+INDEX(Ci,$P689,4)*POWER(Q689,3))</f>
        <v>115.02797752010848</v>
      </c>
      <c r="S689" s="3">
        <f t="shared" si="175"/>
        <v>53.489999771118207</v>
      </c>
      <c r="T689" s="3">
        <f t="shared" ca="1" si="176"/>
        <v>61.537977748990272</v>
      </c>
      <c r="U689" s="3">
        <f t="shared" ca="1" si="184"/>
        <v>61.537977748990272</v>
      </c>
      <c r="W689" s="34">
        <f t="shared" si="177"/>
        <v>4</v>
      </c>
      <c r="X689" s="73" t="b">
        <f>COUNTIF('Power Curve'!$D$2:$D$31,W689)&gt;0</f>
        <v>1</v>
      </c>
      <c r="Y689" s="73" t="b">
        <f t="shared" si="178"/>
        <v>0</v>
      </c>
      <c r="Z689" s="73" t="b">
        <f t="shared" si="185"/>
        <v>1</v>
      </c>
      <c r="AA689" s="34" t="str">
        <f t="shared" si="179"/>
        <v>Outer</v>
      </c>
      <c r="AB689" s="35" t="str">
        <f t="shared" si="186"/>
        <v>0.0-0.1</v>
      </c>
      <c r="AC689" s="36" t="str">
        <f t="shared" si="180"/>
        <v>9-10</v>
      </c>
      <c r="AD689" s="36" t="str">
        <f t="shared" si="181"/>
        <v>Jan</v>
      </c>
      <c r="AE689" s="35" t="str">
        <f t="shared" si="182"/>
        <v>275-285</v>
      </c>
      <c r="AF689" s="36" t="str">
        <f t="shared" si="183"/>
        <v>Inner-TI</v>
      </c>
    </row>
    <row r="690" spans="5:32" x14ac:dyDescent="0.3">
      <c r="E690" s="12">
        <v>40923.402777777781</v>
      </c>
      <c r="F690" s="16">
        <v>4.38</v>
      </c>
      <c r="G690" s="16">
        <v>56.910003662109389</v>
      </c>
      <c r="H690" s="29">
        <v>1.2066028807849778</v>
      </c>
      <c r="I690" s="26">
        <v>289.39999999999998</v>
      </c>
      <c r="J690" s="30">
        <v>5.7077625570776259E-2</v>
      </c>
      <c r="K690" s="31">
        <v>0.5138742578701303</v>
      </c>
      <c r="L690" s="108">
        <f ca="1">REWS!R690</f>
        <v>4.4225729526370019</v>
      </c>
      <c r="M690" s="22">
        <f t="shared" si="170"/>
        <v>4.3579629486529212</v>
      </c>
      <c r="N690" s="22">
        <f t="shared" ca="1" si="171"/>
        <v>4.4003217044078999</v>
      </c>
      <c r="O690" s="22">
        <f t="shared" si="172"/>
        <v>3.1587198066353822E-2</v>
      </c>
      <c r="P690" s="81">
        <f t="shared" ca="1" si="173"/>
        <v>5</v>
      </c>
      <c r="Q690" s="22">
        <f t="shared" ca="1" si="174"/>
        <v>0.28213787832892206</v>
      </c>
      <c r="R690" s="3">
        <f ca="1">IF(N690&gt;'Power Curve'!$C$37,0,INDEX(Ci,$P690,1)*POWER(1-Q690,3)+INDEX(Ci,$P690,2)*3*Q690*POWER(1-Q690,2)+INDEX(Ci,$P690,3)*3*POWER(Q690,2)*(1-Q690)+INDEX(Ci,$P690,4)*POWER(Q690,3))</f>
        <v>106.35973620408572</v>
      </c>
      <c r="S690" s="3">
        <f t="shared" si="175"/>
        <v>56.910003662109389</v>
      </c>
      <c r="T690" s="3">
        <f t="shared" ca="1" si="176"/>
        <v>49.449732541976331</v>
      </c>
      <c r="U690" s="3">
        <f t="shared" ca="1" si="184"/>
        <v>49.449732541976331</v>
      </c>
      <c r="W690" s="34">
        <f t="shared" si="177"/>
        <v>4</v>
      </c>
      <c r="X690" s="73" t="b">
        <f>COUNTIF('Power Curve'!$D$2:$D$31,W690)&gt;0</f>
        <v>1</v>
      </c>
      <c r="Y690" s="73" t="b">
        <f t="shared" si="178"/>
        <v>0</v>
      </c>
      <c r="Z690" s="73" t="b">
        <f t="shared" si="185"/>
        <v>1</v>
      </c>
      <c r="AA690" s="34" t="str">
        <f t="shared" si="179"/>
        <v>Outer</v>
      </c>
      <c r="AB690" s="35" t="str">
        <f t="shared" si="186"/>
        <v>0.0-0.1</v>
      </c>
      <c r="AC690" s="36" t="str">
        <f t="shared" si="180"/>
        <v>9-10</v>
      </c>
      <c r="AD690" s="36" t="str">
        <f t="shared" si="181"/>
        <v>Jan</v>
      </c>
      <c r="AE690" s="35" t="str">
        <f t="shared" si="182"/>
        <v>285-295</v>
      </c>
      <c r="AF690" s="36" t="str">
        <f t="shared" si="183"/>
        <v>LWS-LTI</v>
      </c>
    </row>
    <row r="691" spans="5:32" x14ac:dyDescent="0.3">
      <c r="E691" s="12">
        <v>40923.409722222219</v>
      </c>
      <c r="F691" s="16">
        <v>4.82</v>
      </c>
      <c r="G691" s="16">
        <v>97.309997558594006</v>
      </c>
      <c r="H691" s="29">
        <v>1.2065931942567432</v>
      </c>
      <c r="I691" s="26">
        <v>291.8</v>
      </c>
      <c r="J691" s="30">
        <v>0.11825726141078836</v>
      </c>
      <c r="K691" s="31">
        <v>0.47936040592305756</v>
      </c>
      <c r="L691" s="108">
        <f ca="1">REWS!R691</f>
        <v>4.8934177163297647</v>
      </c>
      <c r="M691" s="22">
        <f t="shared" si="170"/>
        <v>4.7957363475841213</v>
      </c>
      <c r="N691" s="22">
        <f t="shared" ca="1" si="171"/>
        <v>4.8687844825964177</v>
      </c>
      <c r="O691" s="22">
        <f t="shared" si="172"/>
        <v>9.9246488068620034E-2</v>
      </c>
      <c r="P691" s="81">
        <f t="shared" ca="1" si="173"/>
        <v>5</v>
      </c>
      <c r="Q691" s="22">
        <f t="shared" ca="1" si="174"/>
        <v>0.81781562925230977</v>
      </c>
      <c r="R691" s="3">
        <f ca="1">IF(N691&gt;'Power Curve'!$C$37,0,INDEX(Ci,$P691,1)*POWER(1-Q691,3)+INDEX(Ci,$P691,2)*3*Q691*POWER(1-Q691,2)+INDEX(Ci,$P691,3)*3*POWER(Q691,2)*(1-Q691)+INDEX(Ci,$P691,4)*POWER(Q691,3))</f>
        <v>185.2011348602247</v>
      </c>
      <c r="S691" s="3">
        <f t="shared" si="175"/>
        <v>97.309997558594006</v>
      </c>
      <c r="T691" s="3">
        <f t="shared" ca="1" si="176"/>
        <v>87.891137301630692</v>
      </c>
      <c r="U691" s="3">
        <f t="shared" ca="1" si="184"/>
        <v>87.891137301630692</v>
      </c>
      <c r="W691" s="34">
        <f t="shared" si="177"/>
        <v>5</v>
      </c>
      <c r="X691" s="73" t="b">
        <f>COUNTIF('Power Curve'!$D$2:$D$31,W691)&gt;0</f>
        <v>1</v>
      </c>
      <c r="Y691" s="73" t="b">
        <f t="shared" si="178"/>
        <v>0</v>
      </c>
      <c r="Z691" s="73" t="b">
        <f t="shared" si="185"/>
        <v>1</v>
      </c>
      <c r="AA691" s="34" t="str">
        <f t="shared" si="179"/>
        <v>Outer</v>
      </c>
      <c r="AB691" s="35" t="str">
        <f t="shared" si="186"/>
        <v>0.0-0.1</v>
      </c>
      <c r="AC691" s="36" t="str">
        <f t="shared" si="180"/>
        <v>9-10</v>
      </c>
      <c r="AD691" s="36" t="str">
        <f t="shared" si="181"/>
        <v>Jan</v>
      </c>
      <c r="AE691" s="35" t="str">
        <f t="shared" si="182"/>
        <v>285-295</v>
      </c>
      <c r="AF691" s="36" t="str">
        <f t="shared" si="183"/>
        <v>Inner-TI</v>
      </c>
    </row>
    <row r="692" spans="5:32" x14ac:dyDescent="0.3">
      <c r="E692" s="12">
        <v>40923.416666666664</v>
      </c>
      <c r="F692" s="16">
        <v>5.2</v>
      </c>
      <c r="G692" s="16">
        <v>149.03999328613301</v>
      </c>
      <c r="H692" s="29">
        <v>1.2065042579233487</v>
      </c>
      <c r="I692" s="26">
        <v>291.89999999999998</v>
      </c>
      <c r="J692" s="30">
        <v>6.9230769230769221E-2</v>
      </c>
      <c r="K692" s="31">
        <v>0.46263876408416232</v>
      </c>
      <c r="L692" s="108">
        <f ca="1">REWS!R692</f>
        <v>5.285782232472009</v>
      </c>
      <c r="M692" s="22">
        <f t="shared" si="170"/>
        <v>5.1736963239207512</v>
      </c>
      <c r="N692" s="22">
        <f t="shared" ca="1" si="171"/>
        <v>5.2590446356127032</v>
      </c>
      <c r="O692" s="22">
        <f t="shared" si="172"/>
        <v>0.15766142079555959</v>
      </c>
      <c r="P692" s="81">
        <f t="shared" ca="1" si="173"/>
        <v>6</v>
      </c>
      <c r="Q692" s="22">
        <f t="shared" ca="1" si="174"/>
        <v>0.23017765277318164</v>
      </c>
      <c r="R692" s="3">
        <f ca="1">IF(N692&gt;'Power Curve'!$C$37,0,INDEX(Ci,$P692,1)*POWER(1-Q692,3)+INDEX(Ci,$P692,2)*3*Q692*POWER(1-Q692,2)+INDEX(Ci,$P692,3)*3*POWER(Q692,2)*(1-Q692)+INDEX(Ci,$P692,4)*POWER(Q692,3))</f>
        <v>246.17471041759057</v>
      </c>
      <c r="S692" s="3">
        <f t="shared" si="175"/>
        <v>149.03999328613301</v>
      </c>
      <c r="T692" s="3">
        <f t="shared" ca="1" si="176"/>
        <v>97.134717131457563</v>
      </c>
      <c r="U692" s="3">
        <f t="shared" ca="1" si="184"/>
        <v>97.134717131457563</v>
      </c>
      <c r="W692" s="34">
        <f t="shared" si="177"/>
        <v>5</v>
      </c>
      <c r="X692" s="73" t="b">
        <f>COUNTIF('Power Curve'!$D$2:$D$31,W692)&gt;0</f>
        <v>1</v>
      </c>
      <c r="Y692" s="73" t="b">
        <f t="shared" si="178"/>
        <v>0</v>
      </c>
      <c r="Z692" s="73" t="b">
        <f t="shared" si="185"/>
        <v>1</v>
      </c>
      <c r="AA692" s="34" t="str">
        <f t="shared" si="179"/>
        <v>Outer</v>
      </c>
      <c r="AB692" s="35" t="str">
        <f t="shared" si="186"/>
        <v>0.1-0.2</v>
      </c>
      <c r="AC692" s="36" t="str">
        <f t="shared" si="180"/>
        <v>10-11</v>
      </c>
      <c r="AD692" s="36" t="str">
        <f t="shared" si="181"/>
        <v>Jan</v>
      </c>
      <c r="AE692" s="35" t="str">
        <f t="shared" si="182"/>
        <v>285-295</v>
      </c>
      <c r="AF692" s="36" t="str">
        <f t="shared" si="183"/>
        <v>LWS-LTI</v>
      </c>
    </row>
    <row r="693" spans="5:32" x14ac:dyDescent="0.3">
      <c r="E693" s="12">
        <v>40923.423611111109</v>
      </c>
      <c r="F693" s="16">
        <v>5.65</v>
      </c>
      <c r="G693" s="16">
        <v>185.99000167846671</v>
      </c>
      <c r="H693" s="29">
        <v>1.2063264256428232</v>
      </c>
      <c r="I693" s="26">
        <v>296.39999999999998</v>
      </c>
      <c r="J693" s="30">
        <v>7.2566371681415914E-2</v>
      </c>
      <c r="K693" s="31">
        <v>0.47232921825009971</v>
      </c>
      <c r="L693" s="108">
        <f ca="1">REWS!R693</f>
        <v>5.9599568930455957</v>
      </c>
      <c r="M693" s="22">
        <f t="shared" si="170"/>
        <v>5.6211438415973944</v>
      </c>
      <c r="N693" s="22">
        <f t="shared" ca="1" si="171"/>
        <v>5.9295176965538392</v>
      </c>
      <c r="O693" s="22">
        <f t="shared" si="172"/>
        <v>0.22681587703522701</v>
      </c>
      <c r="P693" s="81">
        <f t="shared" ca="1" si="173"/>
        <v>6</v>
      </c>
      <c r="Q693" s="22">
        <f t="shared" ca="1" si="174"/>
        <v>0.89845005540120781</v>
      </c>
      <c r="R693" s="3">
        <f ca="1">IF(N693&gt;'Power Curve'!$C$37,0,INDEX(Ci,$P693,1)*POWER(1-Q693,3)+INDEX(Ci,$P693,2)*3*Q693*POWER(1-Q693,2)+INDEX(Ci,$P693,3)*3*POWER(Q693,2)*(1-Q693)+INDEX(Ci,$P693,4)*POWER(Q693,3))</f>
        <v>350.4362937288281</v>
      </c>
      <c r="S693" s="3">
        <f t="shared" si="175"/>
        <v>185.99000167846671</v>
      </c>
      <c r="T693" s="3">
        <f t="shared" ca="1" si="176"/>
        <v>164.44629205036139</v>
      </c>
      <c r="U693" s="3">
        <f t="shared" ca="1" si="184"/>
        <v>164.44629205036139</v>
      </c>
      <c r="W693" s="34">
        <f t="shared" si="177"/>
        <v>6</v>
      </c>
      <c r="X693" s="73" t="b">
        <f>COUNTIF('Power Curve'!$D$2:$D$31,W693)&gt;0</f>
        <v>1</v>
      </c>
      <c r="Y693" s="73" t="b">
        <f t="shared" si="178"/>
        <v>0</v>
      </c>
      <c r="Z693" s="73" t="b">
        <f t="shared" si="185"/>
        <v>1</v>
      </c>
      <c r="AA693" s="34" t="str">
        <f t="shared" si="179"/>
        <v>Outer</v>
      </c>
      <c r="AB693" s="35" t="str">
        <f t="shared" si="186"/>
        <v>0.2-0.3</v>
      </c>
      <c r="AC693" s="36" t="str">
        <f t="shared" si="180"/>
        <v>10-11</v>
      </c>
      <c r="AD693" s="36" t="str">
        <f t="shared" si="181"/>
        <v>Jan</v>
      </c>
      <c r="AE693" s="35" t="str">
        <f t="shared" si="182"/>
        <v>295-305</v>
      </c>
      <c r="AF693" s="36" t="str">
        <f t="shared" si="183"/>
        <v>LWS-LTI</v>
      </c>
    </row>
    <row r="694" spans="5:32" x14ac:dyDescent="0.3">
      <c r="E694" s="12">
        <v>40923.451388888891</v>
      </c>
      <c r="F694" s="16">
        <v>5.99</v>
      </c>
      <c r="G694" s="16">
        <v>236.41998672485391</v>
      </c>
      <c r="H694" s="29">
        <v>1.203699062155845</v>
      </c>
      <c r="I694" s="26">
        <v>297.5</v>
      </c>
      <c r="J694" s="30">
        <v>6.1769616026711181E-2</v>
      </c>
      <c r="K694" s="31">
        <v>0.79957018731421625</v>
      </c>
      <c r="L694" s="108">
        <f ca="1">REWS!R694</f>
        <v>6.2812953787473624</v>
      </c>
      <c r="M694" s="22">
        <f t="shared" si="170"/>
        <v>5.9550777157033785</v>
      </c>
      <c r="N694" s="22">
        <f t="shared" ca="1" si="171"/>
        <v>6.2446748139781354</v>
      </c>
      <c r="O694" s="22">
        <f t="shared" si="172"/>
        <v>0.27842643374077009</v>
      </c>
      <c r="P694" s="81">
        <f t="shared" ca="1" si="173"/>
        <v>7</v>
      </c>
      <c r="Q694" s="22">
        <f t="shared" ca="1" si="174"/>
        <v>0.21680162730635164</v>
      </c>
      <c r="R694" s="3">
        <f ca="1">IF(N694&gt;'Power Curve'!$C$37,0,INDEX(Ci,$P694,1)*POWER(1-Q694,3)+INDEX(Ci,$P694,2)*3*Q694*POWER(1-Q694,2)+INDEX(Ci,$P694,3)*3*POWER(Q694,2)*(1-Q694)+INDEX(Ci,$P694,4)*POWER(Q694,3))</f>
        <v>412.30160135161981</v>
      </c>
      <c r="S694" s="3">
        <f t="shared" si="175"/>
        <v>236.41998672485391</v>
      </c>
      <c r="T694" s="3">
        <f t="shared" ca="1" si="176"/>
        <v>175.8816146267659</v>
      </c>
      <c r="U694" s="3">
        <f t="shared" ca="1" si="184"/>
        <v>175.8816146267659</v>
      </c>
      <c r="W694" s="34">
        <f t="shared" si="177"/>
        <v>6</v>
      </c>
      <c r="X694" s="73" t="b">
        <f>COUNTIF('Power Curve'!$D$2:$D$31,W694)&gt;0</f>
        <v>1</v>
      </c>
      <c r="Y694" s="73" t="b">
        <f t="shared" si="178"/>
        <v>0</v>
      </c>
      <c r="Z694" s="73" t="b">
        <f t="shared" si="185"/>
        <v>1</v>
      </c>
      <c r="AA694" s="34" t="str">
        <f t="shared" si="179"/>
        <v>Outer</v>
      </c>
      <c r="AB694" s="35" t="str">
        <f t="shared" si="186"/>
        <v>0.2-0.3</v>
      </c>
      <c r="AC694" s="36" t="str">
        <f t="shared" si="180"/>
        <v>10-11</v>
      </c>
      <c r="AD694" s="36" t="str">
        <f t="shared" si="181"/>
        <v>Jan</v>
      </c>
      <c r="AE694" s="35" t="str">
        <f t="shared" si="182"/>
        <v>295-305</v>
      </c>
      <c r="AF694" s="36" t="str">
        <f t="shared" si="183"/>
        <v>LWS-LTI</v>
      </c>
    </row>
    <row r="695" spans="5:32" x14ac:dyDescent="0.3">
      <c r="E695" s="12">
        <v>40923.458333333336</v>
      </c>
      <c r="F695" s="16">
        <v>5.52</v>
      </c>
      <c r="G695" s="16">
        <v>177.08000564575229</v>
      </c>
      <c r="H695" s="29">
        <v>1.2058722044569998</v>
      </c>
      <c r="I695" s="26">
        <v>291.8</v>
      </c>
      <c r="J695" s="30">
        <v>0.1105072463768116</v>
      </c>
      <c r="K695" s="31">
        <v>0.60211743658992456</v>
      </c>
      <c r="L695" s="108">
        <f ca="1">REWS!R695</f>
        <v>5.7923055499558869</v>
      </c>
      <c r="M695" s="22">
        <f t="shared" si="170"/>
        <v>5.4911184205795642</v>
      </c>
      <c r="N695" s="22">
        <f t="shared" ca="1" si="171"/>
        <v>5.7619992215557998</v>
      </c>
      <c r="O695" s="22">
        <f t="shared" si="172"/>
        <v>0.20672002906961154</v>
      </c>
      <c r="P695" s="81">
        <f t="shared" ca="1" si="173"/>
        <v>6</v>
      </c>
      <c r="Q695" s="22">
        <f t="shared" ca="1" si="174"/>
        <v>0.7314814174452211</v>
      </c>
      <c r="R695" s="3">
        <f ca="1">IF(N695&gt;'Power Curve'!$C$37,0,INDEX(Ci,$P695,1)*POWER(1-Q695,3)+INDEX(Ci,$P695,2)*3*Q695*POWER(1-Q695,2)+INDEX(Ci,$P695,3)*3*POWER(Q695,2)*(1-Q695)+INDEX(Ci,$P695,4)*POWER(Q695,3))</f>
        <v>322.09672931055263</v>
      </c>
      <c r="S695" s="3">
        <f t="shared" si="175"/>
        <v>177.08000564575229</v>
      </c>
      <c r="T695" s="3">
        <f t="shared" ca="1" si="176"/>
        <v>145.01672366480034</v>
      </c>
      <c r="U695" s="3">
        <f t="shared" ca="1" si="184"/>
        <v>145.01672366480034</v>
      </c>
      <c r="W695" s="34">
        <f t="shared" si="177"/>
        <v>5</v>
      </c>
      <c r="X695" s="73" t="b">
        <f>COUNTIF('Power Curve'!$D$2:$D$31,W695)&gt;0</f>
        <v>1</v>
      </c>
      <c r="Y695" s="73" t="b">
        <f t="shared" si="178"/>
        <v>0</v>
      </c>
      <c r="Z695" s="73" t="b">
        <f t="shared" si="185"/>
        <v>1</v>
      </c>
      <c r="AA695" s="34" t="str">
        <f t="shared" si="179"/>
        <v>Outer</v>
      </c>
      <c r="AB695" s="35" t="str">
        <f t="shared" si="186"/>
        <v>0.2-0.3</v>
      </c>
      <c r="AC695" s="36" t="str">
        <f t="shared" si="180"/>
        <v>11-12</v>
      </c>
      <c r="AD695" s="36" t="str">
        <f t="shared" si="181"/>
        <v>Jan</v>
      </c>
      <c r="AE695" s="35" t="str">
        <f t="shared" si="182"/>
        <v>285-295</v>
      </c>
      <c r="AF695" s="36" t="str">
        <f t="shared" si="183"/>
        <v>Inner-TI</v>
      </c>
    </row>
    <row r="696" spans="5:32" x14ac:dyDescent="0.3">
      <c r="E696" s="12">
        <v>40923.513888888891</v>
      </c>
      <c r="F696" s="16">
        <v>7.28</v>
      </c>
      <c r="G696" s="16">
        <v>699.95000648498558</v>
      </c>
      <c r="H696" s="29">
        <v>1.2000911522824358</v>
      </c>
      <c r="I696" s="26">
        <v>304.3</v>
      </c>
      <c r="J696" s="30">
        <v>4.8076923076923073E-2</v>
      </c>
      <c r="K696" s="31">
        <v>0.76582365516780604</v>
      </c>
      <c r="L696" s="108">
        <f ca="1">REWS!R696</f>
        <v>7.6227097673609245</v>
      </c>
      <c r="M696" s="22">
        <f t="shared" si="170"/>
        <v>7.2303184843248305</v>
      </c>
      <c r="N696" s="22">
        <f t="shared" ca="1" si="171"/>
        <v>7.570689468625428</v>
      </c>
      <c r="O696" s="22">
        <f t="shared" si="172"/>
        <v>0.475519005371491</v>
      </c>
      <c r="P696" s="81">
        <f t="shared" ca="1" si="173"/>
        <v>8</v>
      </c>
      <c r="Q696" s="22">
        <f t="shared" ca="1" si="174"/>
        <v>0.55916504749389007</v>
      </c>
      <c r="R696" s="3">
        <f ca="1">IF(N696&gt;'Power Curve'!$C$37,0,INDEX(Ci,$P696,1)*POWER(1-Q696,3)+INDEX(Ci,$P696,2)*3*Q696*POWER(1-Q696,2)+INDEX(Ci,$P696,3)*3*POWER(Q696,2)*(1-Q696)+INDEX(Ci,$P696,4)*POWER(Q696,3))</f>
        <v>752.07965254688793</v>
      </c>
      <c r="S696" s="3">
        <f t="shared" si="175"/>
        <v>699.95000648498558</v>
      </c>
      <c r="T696" s="3">
        <f t="shared" ca="1" si="176"/>
        <v>52.129646061902349</v>
      </c>
      <c r="U696" s="3">
        <f t="shared" ca="1" si="184"/>
        <v>52.129646061902349</v>
      </c>
      <c r="W696" s="34">
        <f t="shared" si="177"/>
        <v>7</v>
      </c>
      <c r="X696" s="73" t="b">
        <f>COUNTIF('Power Curve'!$D$2:$D$31,W696)&gt;0</f>
        <v>1</v>
      </c>
      <c r="Y696" s="73" t="b">
        <f t="shared" si="178"/>
        <v>0</v>
      </c>
      <c r="Z696" s="73" t="b">
        <f t="shared" si="185"/>
        <v>1</v>
      </c>
      <c r="AA696" s="34" t="str">
        <f t="shared" si="179"/>
        <v>Outer</v>
      </c>
      <c r="AB696" s="35" t="str">
        <f t="shared" si="186"/>
        <v>0.4-0.5</v>
      </c>
      <c r="AC696" s="36" t="str">
        <f t="shared" si="180"/>
        <v>12-13</v>
      </c>
      <c r="AD696" s="36" t="str">
        <f t="shared" si="181"/>
        <v>Jan</v>
      </c>
      <c r="AE696" s="35" t="str">
        <f t="shared" si="182"/>
        <v>295-305</v>
      </c>
      <c r="AF696" s="36" t="str">
        <f t="shared" si="183"/>
        <v>LWS-LTI</v>
      </c>
    </row>
    <row r="697" spans="5:32" x14ac:dyDescent="0.3">
      <c r="E697" s="12">
        <v>40923.520833333336</v>
      </c>
      <c r="F697" s="16">
        <v>6.75</v>
      </c>
      <c r="G697" s="16">
        <v>552.48997545242355</v>
      </c>
      <c r="H697" s="29">
        <v>1.2009716622650191</v>
      </c>
      <c r="I697" s="26">
        <v>304.39999999999998</v>
      </c>
      <c r="J697" s="30">
        <v>7.1111111111111111E-2</v>
      </c>
      <c r="K697" s="31">
        <v>0.89791576064742407</v>
      </c>
      <c r="L697" s="108">
        <f ca="1">REWS!R697</f>
        <v>6.6500462527047501</v>
      </c>
      <c r="M697" s="22">
        <f t="shared" si="170"/>
        <v>6.7055745719515301</v>
      </c>
      <c r="N697" s="22">
        <f t="shared" ca="1" si="171"/>
        <v>6.6062786747316338</v>
      </c>
      <c r="O697" s="22">
        <f t="shared" si="172"/>
        <v>0.39441814216036508</v>
      </c>
      <c r="P697" s="81">
        <f t="shared" ca="1" si="173"/>
        <v>7</v>
      </c>
      <c r="Q697" s="22">
        <f t="shared" ca="1" si="174"/>
        <v>0.58438867535962113</v>
      </c>
      <c r="R697" s="3">
        <f ca="1">IF(N697&gt;'Power Curve'!$C$37,0,INDEX(Ci,$P697,1)*POWER(1-Q697,3)+INDEX(Ci,$P697,2)*3*Q697*POWER(1-Q697,2)+INDEX(Ci,$P697,3)*3*POWER(Q697,2)*(1-Q697)+INDEX(Ci,$P697,4)*POWER(Q697,3))</f>
        <v>496.57916015578678</v>
      </c>
      <c r="S697" s="3">
        <f t="shared" si="175"/>
        <v>552.48997545242355</v>
      </c>
      <c r="T697" s="3">
        <f t="shared" ca="1" si="176"/>
        <v>-55.91081529663677</v>
      </c>
      <c r="U697" s="3">
        <f t="shared" ca="1" si="184"/>
        <v>55.91081529663677</v>
      </c>
      <c r="W697" s="34">
        <f t="shared" si="177"/>
        <v>7</v>
      </c>
      <c r="X697" s="73" t="b">
        <f>COUNTIF('Power Curve'!$D$2:$D$31,W697)&gt;0</f>
        <v>1</v>
      </c>
      <c r="Y697" s="73" t="b">
        <f t="shared" si="178"/>
        <v>0</v>
      </c>
      <c r="Z697" s="73" t="b">
        <f t="shared" si="185"/>
        <v>1</v>
      </c>
      <c r="AA697" s="34" t="str">
        <f t="shared" si="179"/>
        <v>Outer</v>
      </c>
      <c r="AB697" s="35" t="str">
        <f t="shared" si="186"/>
        <v>0.3-0.4</v>
      </c>
      <c r="AC697" s="36" t="str">
        <f t="shared" si="180"/>
        <v>12-13</v>
      </c>
      <c r="AD697" s="36" t="str">
        <f t="shared" si="181"/>
        <v>Jan</v>
      </c>
      <c r="AE697" s="35" t="str">
        <f t="shared" si="182"/>
        <v>295-305</v>
      </c>
      <c r="AF697" s="36" t="str">
        <f t="shared" si="183"/>
        <v>LWS-LTI</v>
      </c>
    </row>
    <row r="698" spans="5:32" x14ac:dyDescent="0.3">
      <c r="E698" s="12">
        <v>40923.527777777781</v>
      </c>
      <c r="F698" s="16">
        <v>6.05</v>
      </c>
      <c r="G698" s="16">
        <v>390.71001434326223</v>
      </c>
      <c r="H698" s="29">
        <v>1.204683957259379</v>
      </c>
      <c r="I698" s="26">
        <v>291.7</v>
      </c>
      <c r="J698" s="30">
        <v>0.14710743801652892</v>
      </c>
      <c r="K698" s="31">
        <v>0.62616101820483339</v>
      </c>
      <c r="L698" s="108">
        <f ca="1">REWS!R698</f>
        <v>6.2250721964944029</v>
      </c>
      <c r="M698" s="22">
        <f t="shared" si="170"/>
        <v>6.0163679269453141</v>
      </c>
      <c r="N698" s="22">
        <f t="shared" ca="1" si="171"/>
        <v>6.1904668935385025</v>
      </c>
      <c r="O698" s="22">
        <f t="shared" si="172"/>
        <v>0.287899033462093</v>
      </c>
      <c r="P698" s="81">
        <f t="shared" ca="1" si="173"/>
        <v>7</v>
      </c>
      <c r="Q698" s="22">
        <f t="shared" ca="1" si="174"/>
        <v>0.16169676915027523</v>
      </c>
      <c r="R698" s="3">
        <f ca="1">IF(N698&gt;'Power Curve'!$C$37,0,INDEX(Ci,$P698,1)*POWER(1-Q698,3)+INDEX(Ci,$P698,2)*3*Q698*POWER(1-Q698,2)+INDEX(Ci,$P698,3)*3*POWER(Q698,2)*(1-Q698)+INDEX(Ci,$P698,4)*POWER(Q698,3))</f>
        <v>400.75836211522676</v>
      </c>
      <c r="S698" s="3">
        <f t="shared" si="175"/>
        <v>390.71001434326223</v>
      </c>
      <c r="T698" s="3">
        <f t="shared" ca="1" si="176"/>
        <v>10.048347771964529</v>
      </c>
      <c r="U698" s="3">
        <f t="shared" ca="1" si="184"/>
        <v>10.048347771964529</v>
      </c>
      <c r="W698" s="34">
        <f t="shared" si="177"/>
        <v>6</v>
      </c>
      <c r="X698" s="73" t="b">
        <f>COUNTIF('Power Curve'!$D$2:$D$31,W698)&gt;0</f>
        <v>1</v>
      </c>
      <c r="Y698" s="73" t="b">
        <f t="shared" si="178"/>
        <v>0</v>
      </c>
      <c r="Z698" s="73" t="b">
        <f t="shared" si="185"/>
        <v>1</v>
      </c>
      <c r="AA698" s="34" t="str">
        <f t="shared" si="179"/>
        <v>Outer</v>
      </c>
      <c r="AB698" s="35" t="str">
        <f t="shared" si="186"/>
        <v>0.2-0.3</v>
      </c>
      <c r="AC698" s="36" t="str">
        <f t="shared" si="180"/>
        <v>12-13</v>
      </c>
      <c r="AD698" s="36" t="str">
        <f t="shared" si="181"/>
        <v>Jan</v>
      </c>
      <c r="AE698" s="35" t="str">
        <f t="shared" si="182"/>
        <v>285-295</v>
      </c>
      <c r="AF698" s="36" t="str">
        <f t="shared" si="183"/>
        <v>LWS-HTI</v>
      </c>
    </row>
    <row r="699" spans="5:32" x14ac:dyDescent="0.3">
      <c r="E699" s="12">
        <v>40923.833333333336</v>
      </c>
      <c r="F699" s="16">
        <v>8.06</v>
      </c>
      <c r="G699" s="16">
        <v>794.13999557495163</v>
      </c>
      <c r="H699" s="29">
        <v>1.193341263702703</v>
      </c>
      <c r="I699" s="26">
        <v>282.2</v>
      </c>
      <c r="J699" s="30">
        <v>7.1960297766749365E-2</v>
      </c>
      <c r="K699" s="31">
        <v>0.21605384273211356</v>
      </c>
      <c r="L699" s="108">
        <f ca="1">REWS!R699</f>
        <v>8.0300275250596993</v>
      </c>
      <c r="M699" s="22">
        <f t="shared" si="170"/>
        <v>7.9899592604460707</v>
      </c>
      <c r="N699" s="22">
        <f t="shared" ca="1" si="171"/>
        <v>7.9602472438570198</v>
      </c>
      <c r="O699" s="22">
        <f t="shared" si="172"/>
        <v>0.59292393608362648</v>
      </c>
      <c r="P699" s="81">
        <f t="shared" ca="1" si="173"/>
        <v>8</v>
      </c>
      <c r="Q699" s="22">
        <f t="shared" ca="1" si="174"/>
        <v>0.95124761034508187</v>
      </c>
      <c r="R699" s="3">
        <f ca="1">IF(N699&gt;'Power Curve'!$C$37,0,INDEX(Ci,$P699,1)*POWER(1-Q699,3)+INDEX(Ci,$P699,2)*3*Q699*POWER(1-Q699,2)+INDEX(Ci,$P699,3)*3*POWER(Q699,2)*(1-Q699)+INDEX(Ci,$P699,4)*POWER(Q699,3))</f>
        <v>866.28963118835065</v>
      </c>
      <c r="S699" s="3">
        <f t="shared" si="175"/>
        <v>794.13999557495163</v>
      </c>
      <c r="T699" s="3">
        <f t="shared" ca="1" si="176"/>
        <v>72.149635613399028</v>
      </c>
      <c r="U699" s="3">
        <f t="shared" ca="1" si="184"/>
        <v>72.149635613399028</v>
      </c>
      <c r="W699" s="34">
        <f t="shared" si="177"/>
        <v>8</v>
      </c>
      <c r="X699" s="73" t="b">
        <f>COUNTIF('Power Curve'!$D$2:$D$31,W699)&gt;0</f>
        <v>1</v>
      </c>
      <c r="Y699" s="73" t="b">
        <f t="shared" si="178"/>
        <v>0</v>
      </c>
      <c r="Z699" s="73" t="b">
        <f t="shared" si="185"/>
        <v>1</v>
      </c>
      <c r="AA699" s="34" t="str">
        <f t="shared" si="179"/>
        <v>Outer</v>
      </c>
      <c r="AB699" s="35" t="str">
        <f t="shared" si="186"/>
        <v>0.5-0.6</v>
      </c>
      <c r="AC699" s="36" t="str">
        <f t="shared" si="180"/>
        <v>20-21</v>
      </c>
      <c r="AD699" s="36" t="str">
        <f t="shared" si="181"/>
        <v>Jan</v>
      </c>
      <c r="AE699" s="35" t="str">
        <f t="shared" si="182"/>
        <v>275-285</v>
      </c>
      <c r="AF699" s="36" t="str">
        <f t="shared" si="183"/>
        <v>HWS-LTI</v>
      </c>
    </row>
    <row r="700" spans="5:32" x14ac:dyDescent="0.3">
      <c r="E700" s="12">
        <v>40924.208333333336</v>
      </c>
      <c r="F700" s="16">
        <v>9.75</v>
      </c>
      <c r="G700" s="16">
        <v>1310.4499816894531</v>
      </c>
      <c r="H700" s="29">
        <v>1.1900632282328842</v>
      </c>
      <c r="I700" s="26">
        <v>278</v>
      </c>
      <c r="J700" s="30">
        <v>7.7948717948717952E-2</v>
      </c>
      <c r="K700" s="31">
        <v>0.23356862683491453</v>
      </c>
      <c r="L700" s="108">
        <f ca="1">REWS!R700</f>
        <v>9.7225725421536602</v>
      </c>
      <c r="M700" s="22">
        <f t="shared" si="170"/>
        <v>9.6564152115440613</v>
      </c>
      <c r="N700" s="22">
        <f t="shared" ca="1" si="171"/>
        <v>9.6292510145018682</v>
      </c>
      <c r="O700" s="22">
        <f t="shared" si="172"/>
        <v>0.85048007527942338</v>
      </c>
      <c r="P700" s="81">
        <f t="shared" ca="1" si="173"/>
        <v>10</v>
      </c>
      <c r="Q700" s="22">
        <f t="shared" ca="1" si="174"/>
        <v>0.65914044513322012</v>
      </c>
      <c r="R700" s="3">
        <f ca="1">IF(N700&gt;'Power Curve'!$C$37,0,INDEX(Ci,$P700,1)*POWER(1-Q700,3)+INDEX(Ci,$P700,2)*3*Q700*POWER(1-Q700,2)+INDEX(Ci,$P700,3)*3*POWER(Q700,2)*(1-Q700)+INDEX(Ci,$P700,4)*POWER(Q700,3))</f>
        <v>1416.0292372630086</v>
      </c>
      <c r="S700" s="3">
        <f t="shared" si="175"/>
        <v>1310.4499816894531</v>
      </c>
      <c r="T700" s="3">
        <f t="shared" ca="1" si="176"/>
        <v>105.57925557355543</v>
      </c>
      <c r="U700" s="3">
        <f t="shared" ca="1" si="184"/>
        <v>105.57925557355543</v>
      </c>
      <c r="W700" s="34">
        <f t="shared" si="177"/>
        <v>10</v>
      </c>
      <c r="X700" s="73" t="b">
        <f>COUNTIF('Power Curve'!$D$2:$D$31,W700)&gt;0</f>
        <v>1</v>
      </c>
      <c r="Y700" s="73" t="b">
        <f t="shared" si="178"/>
        <v>0</v>
      </c>
      <c r="Z700" s="73" t="b">
        <f t="shared" si="185"/>
        <v>1</v>
      </c>
      <c r="AA700" s="34" t="str">
        <f t="shared" si="179"/>
        <v>Outer</v>
      </c>
      <c r="AB700" s="35" t="str">
        <f t="shared" si="186"/>
        <v>0.8-0.9</v>
      </c>
      <c r="AC700" s="36" t="str">
        <f t="shared" si="180"/>
        <v>5-6</v>
      </c>
      <c r="AD700" s="36" t="str">
        <f t="shared" si="181"/>
        <v>Jan</v>
      </c>
      <c r="AE700" s="35" t="str">
        <f t="shared" si="182"/>
        <v>275-285</v>
      </c>
      <c r="AF700" s="36" t="str">
        <f t="shared" si="183"/>
        <v>HWS-LTI</v>
      </c>
    </row>
    <row r="701" spans="5:32" x14ac:dyDescent="0.3">
      <c r="E701" s="12">
        <v>40924.215277777781</v>
      </c>
      <c r="F701" s="16">
        <v>8.73</v>
      </c>
      <c r="G701" s="16">
        <v>1157.9800033569311</v>
      </c>
      <c r="H701" s="29">
        <v>1.1909447398180122</v>
      </c>
      <c r="I701" s="26">
        <v>279.60000000000002</v>
      </c>
      <c r="J701" s="30">
        <v>0.1374570446735395</v>
      </c>
      <c r="K701" s="31">
        <v>0.2647937039001399</v>
      </c>
      <c r="L701" s="108">
        <f ca="1">REWS!R701</f>
        <v>8.6956624125684581</v>
      </c>
      <c r="M701" s="22">
        <f t="shared" si="170"/>
        <v>8.6483399183558873</v>
      </c>
      <c r="N701" s="22">
        <f t="shared" ca="1" si="171"/>
        <v>8.6143235233863305</v>
      </c>
      <c r="O701" s="22">
        <f t="shared" si="172"/>
        <v>0.69467878910612324</v>
      </c>
      <c r="P701" s="81">
        <f t="shared" ca="1" si="173"/>
        <v>9</v>
      </c>
      <c r="Q701" s="22">
        <f t="shared" ca="1" si="174"/>
        <v>0.60536430101653016</v>
      </c>
      <c r="R701" s="3">
        <f ca="1">IF(N701&gt;'Power Curve'!$C$37,0,INDEX(Ci,$P701,1)*POWER(1-Q701,3)+INDEX(Ci,$P701,2)*3*Q701*POWER(1-Q701,2)+INDEX(Ci,$P701,3)*3*POWER(Q701,2)*(1-Q701)+INDEX(Ci,$P701,4)*POWER(Q701,3))</f>
        <v>1069.5727853203166</v>
      </c>
      <c r="S701" s="3">
        <f t="shared" si="175"/>
        <v>1157.9800033569311</v>
      </c>
      <c r="T701" s="3">
        <f t="shared" ca="1" si="176"/>
        <v>-88.407218036614495</v>
      </c>
      <c r="U701" s="3">
        <f t="shared" ca="1" si="184"/>
        <v>88.407218036614495</v>
      </c>
      <c r="W701" s="34">
        <f t="shared" si="177"/>
        <v>9</v>
      </c>
      <c r="X701" s="73" t="b">
        <f>COUNTIF('Power Curve'!$D$2:$D$31,W701)&gt;0</f>
        <v>1</v>
      </c>
      <c r="Y701" s="73" t="b">
        <f t="shared" si="178"/>
        <v>0</v>
      </c>
      <c r="Z701" s="73" t="b">
        <f t="shared" si="185"/>
        <v>1</v>
      </c>
      <c r="AA701" s="34" t="str">
        <f t="shared" si="179"/>
        <v>Inner</v>
      </c>
      <c r="AB701" s="35" t="str">
        <f t="shared" si="186"/>
        <v>0.6-0.7</v>
      </c>
      <c r="AC701" s="36" t="str">
        <f t="shared" si="180"/>
        <v>5-6</v>
      </c>
      <c r="AD701" s="36" t="str">
        <f t="shared" si="181"/>
        <v>Jan</v>
      </c>
      <c r="AE701" s="35" t="str">
        <f t="shared" si="182"/>
        <v>275-285</v>
      </c>
      <c r="AF701" s="36" t="str">
        <f t="shared" si="183"/>
        <v>Inner-TI</v>
      </c>
    </row>
    <row r="702" spans="5:32" x14ac:dyDescent="0.3">
      <c r="E702" s="12">
        <v>40924.222222222219</v>
      </c>
      <c r="F702" s="16">
        <v>8.02</v>
      </c>
      <c r="G702" s="16">
        <v>596.78001689910911</v>
      </c>
      <c r="H702" s="29">
        <v>1.1915528965386997</v>
      </c>
      <c r="I702" s="26">
        <v>280.39999999999998</v>
      </c>
      <c r="J702" s="30">
        <v>0.17206982543640897</v>
      </c>
      <c r="K702" s="31">
        <v>0.19833751146575843</v>
      </c>
      <c r="L702" s="108">
        <f ca="1">REWS!R702</f>
        <v>8.1232524454125929</v>
      </c>
      <c r="M702" s="22">
        <f t="shared" si="170"/>
        <v>7.9463333706839228</v>
      </c>
      <c r="N702" s="22">
        <f t="shared" ca="1" si="171"/>
        <v>8.0486374046723039</v>
      </c>
      <c r="O702" s="22">
        <f t="shared" si="172"/>
        <v>0.5861814141893531</v>
      </c>
      <c r="P702" s="81">
        <f t="shared" ca="1" si="173"/>
        <v>9</v>
      </c>
      <c r="Q702" s="22">
        <f t="shared" ca="1" si="174"/>
        <v>3.9933665153038145E-2</v>
      </c>
      <c r="R702" s="3">
        <f ca="1">IF(N702&gt;'Power Curve'!$C$37,0,INDEX(Ci,$P702,1)*POWER(1-Q702,3)+INDEX(Ci,$P702,2)*3*Q702*POWER(1-Q702,2)+INDEX(Ci,$P702,3)*3*POWER(Q702,2)*(1-Q702)+INDEX(Ci,$P702,4)*POWER(Q702,3))</f>
        <v>892.72079968439346</v>
      </c>
      <c r="S702" s="3">
        <f t="shared" si="175"/>
        <v>596.78001689910911</v>
      </c>
      <c r="T702" s="3">
        <f t="shared" ca="1" si="176"/>
        <v>295.94078278528434</v>
      </c>
      <c r="U702" s="3">
        <f t="shared" ca="1" si="184"/>
        <v>295.94078278528434</v>
      </c>
      <c r="W702" s="34">
        <f t="shared" si="177"/>
        <v>8</v>
      </c>
      <c r="X702" s="73" t="b">
        <f>COUNTIF('Power Curve'!$D$2:$D$31,W702)&gt;0</f>
        <v>1</v>
      </c>
      <c r="Y702" s="73" t="b">
        <f t="shared" si="178"/>
        <v>0</v>
      </c>
      <c r="Z702" s="73" t="b">
        <f t="shared" si="185"/>
        <v>1</v>
      </c>
      <c r="AA702" s="34" t="str">
        <f t="shared" si="179"/>
        <v>Outer</v>
      </c>
      <c r="AB702" s="35" t="str">
        <f t="shared" si="186"/>
        <v>0.5-0.6</v>
      </c>
      <c r="AC702" s="36" t="str">
        <f t="shared" si="180"/>
        <v>5-6</v>
      </c>
      <c r="AD702" s="36" t="str">
        <f t="shared" si="181"/>
        <v>Jan</v>
      </c>
      <c r="AE702" s="35" t="str">
        <f t="shared" si="182"/>
        <v>275-285</v>
      </c>
      <c r="AF702" s="36" t="str">
        <f t="shared" si="183"/>
        <v>HWS-HTI</v>
      </c>
    </row>
    <row r="703" spans="5:32" x14ac:dyDescent="0.3">
      <c r="E703" s="12">
        <v>40924.229166666664</v>
      </c>
      <c r="F703" s="16">
        <v>8.09</v>
      </c>
      <c r="G703" s="16">
        <v>913.81999969482422</v>
      </c>
      <c r="H703" s="29">
        <v>1.1917267695519875</v>
      </c>
      <c r="I703" s="26">
        <v>279</v>
      </c>
      <c r="J703" s="30">
        <v>0.11866501854140915</v>
      </c>
      <c r="K703" s="31">
        <v>0.24005682169241885</v>
      </c>
      <c r="L703" s="108">
        <f ca="1">REWS!R703</f>
        <v>8.1507087525697592</v>
      </c>
      <c r="M703" s="22">
        <f t="shared" si="170"/>
        <v>8.0160802629549917</v>
      </c>
      <c r="N703" s="22">
        <f t="shared" ca="1" si="171"/>
        <v>8.0762343090938131</v>
      </c>
      <c r="O703" s="22">
        <f t="shared" si="172"/>
        <v>0.596961021224514</v>
      </c>
      <c r="P703" s="81">
        <f t="shared" ca="1" si="173"/>
        <v>9</v>
      </c>
      <c r="Q703" s="22">
        <f t="shared" ca="1" si="174"/>
        <v>6.7518105885631716E-2</v>
      </c>
      <c r="R703" s="3">
        <f ca="1">IF(N703&gt;'Power Curve'!$C$37,0,INDEX(Ci,$P703,1)*POWER(1-Q703,3)+INDEX(Ci,$P703,2)*3*Q703*POWER(1-Q703,2)+INDEX(Ci,$P703,3)*3*POWER(Q703,2)*(1-Q703)+INDEX(Ci,$P703,4)*POWER(Q703,3))</f>
        <v>901.0409979142255</v>
      </c>
      <c r="S703" s="3">
        <f t="shared" si="175"/>
        <v>913.81999969482422</v>
      </c>
      <c r="T703" s="3">
        <f t="shared" ca="1" si="176"/>
        <v>-12.779001780598719</v>
      </c>
      <c r="U703" s="3">
        <f t="shared" ca="1" si="184"/>
        <v>12.779001780598719</v>
      </c>
      <c r="W703" s="34">
        <f t="shared" si="177"/>
        <v>8</v>
      </c>
      <c r="X703" s="73" t="b">
        <f>COUNTIF('Power Curve'!$D$2:$D$31,W703)&gt;0</f>
        <v>1</v>
      </c>
      <c r="Y703" s="73" t="b">
        <f t="shared" si="178"/>
        <v>0</v>
      </c>
      <c r="Z703" s="73" t="b">
        <f t="shared" si="185"/>
        <v>1</v>
      </c>
      <c r="AA703" s="34" t="str">
        <f t="shared" si="179"/>
        <v>Inner</v>
      </c>
      <c r="AB703" s="35" t="str">
        <f t="shared" si="186"/>
        <v>0.5-0.6</v>
      </c>
      <c r="AC703" s="36" t="str">
        <f t="shared" si="180"/>
        <v>5-6</v>
      </c>
      <c r="AD703" s="36" t="str">
        <f t="shared" si="181"/>
        <v>Jan</v>
      </c>
      <c r="AE703" s="35" t="str">
        <f t="shared" si="182"/>
        <v>275-285</v>
      </c>
      <c r="AF703" s="36" t="str">
        <f t="shared" si="183"/>
        <v>Inner-TI</v>
      </c>
    </row>
    <row r="704" spans="5:32" x14ac:dyDescent="0.3">
      <c r="E704" s="12">
        <v>40924.236111111109</v>
      </c>
      <c r="F704" s="16">
        <v>7.6</v>
      </c>
      <c r="G704" s="16">
        <v>807.37001800537109</v>
      </c>
      <c r="H704" s="29">
        <v>1.1915963600353325</v>
      </c>
      <c r="I704" s="26">
        <v>276.10000000000002</v>
      </c>
      <c r="J704" s="30">
        <v>0.16447368421052633</v>
      </c>
      <c r="K704" s="31">
        <v>0.25900519107337394</v>
      </c>
      <c r="L704" s="108">
        <f ca="1">REWS!R704</f>
        <v>7.6420199021042254</v>
      </c>
      <c r="M704" s="22">
        <f t="shared" si="170"/>
        <v>7.5302827809317039</v>
      </c>
      <c r="N704" s="22">
        <f t="shared" ca="1" si="171"/>
        <v>7.5719172210990573</v>
      </c>
      <c r="O704" s="22">
        <f t="shared" si="172"/>
        <v>0.52187945437090555</v>
      </c>
      <c r="P704" s="81">
        <f t="shared" ca="1" si="173"/>
        <v>8</v>
      </c>
      <c r="Q704" s="22">
        <f t="shared" ca="1" si="174"/>
        <v>0.56040075723199312</v>
      </c>
      <c r="R704" s="3">
        <f ca="1">IF(N704&gt;'Power Curve'!$C$37,0,INDEX(Ci,$P704,1)*POWER(1-Q704,3)+INDEX(Ci,$P704,2)*3*Q704*POWER(1-Q704,2)+INDEX(Ci,$P704,3)*3*POWER(Q704,2)*(1-Q704)+INDEX(Ci,$P704,4)*POWER(Q704,3))</f>
        <v>752.43198121900559</v>
      </c>
      <c r="S704" s="3">
        <f t="shared" si="175"/>
        <v>807.37001800537109</v>
      </c>
      <c r="T704" s="3">
        <f t="shared" ca="1" si="176"/>
        <v>-54.938036786365501</v>
      </c>
      <c r="U704" s="3">
        <f t="shared" ca="1" si="184"/>
        <v>54.938036786365501</v>
      </c>
      <c r="W704" s="34">
        <f t="shared" si="177"/>
        <v>8</v>
      </c>
      <c r="X704" s="73" t="b">
        <f>COUNTIF('Power Curve'!$D$2:$D$31,W704)&gt;0</f>
        <v>1</v>
      </c>
      <c r="Y704" s="73" t="b">
        <f t="shared" si="178"/>
        <v>0</v>
      </c>
      <c r="Z704" s="73" t="b">
        <f t="shared" si="185"/>
        <v>1</v>
      </c>
      <c r="AA704" s="34" t="str">
        <f t="shared" si="179"/>
        <v>Outer</v>
      </c>
      <c r="AB704" s="35" t="str">
        <f t="shared" si="186"/>
        <v>0.5-0.6</v>
      </c>
      <c r="AC704" s="36" t="str">
        <f t="shared" si="180"/>
        <v>5-6</v>
      </c>
      <c r="AD704" s="36" t="str">
        <f t="shared" si="181"/>
        <v>Jan</v>
      </c>
      <c r="AE704" s="35" t="str">
        <f t="shared" si="182"/>
        <v>275-285</v>
      </c>
      <c r="AF704" s="36" t="str">
        <f t="shared" si="183"/>
        <v>HWS-HTI</v>
      </c>
    </row>
    <row r="705" spans="5:32" x14ac:dyDescent="0.3">
      <c r="E705" s="12">
        <v>40924.243055555555</v>
      </c>
      <c r="F705" s="16">
        <v>7.3</v>
      </c>
      <c r="G705" s="16">
        <v>636.12997341155983</v>
      </c>
      <c r="H705" s="29">
        <v>1.192248693705332</v>
      </c>
      <c r="I705" s="26">
        <v>281.3</v>
      </c>
      <c r="J705" s="30">
        <v>0.20273972602739726</v>
      </c>
      <c r="K705" s="31">
        <v>0.26709849264098939</v>
      </c>
      <c r="L705" s="108">
        <f ca="1">REWS!R705</f>
        <v>7.2507521677457225</v>
      </c>
      <c r="M705" s="22">
        <f t="shared" si="170"/>
        <v>7.2343544322845581</v>
      </c>
      <c r="N705" s="22">
        <f t="shared" ca="1" si="171"/>
        <v>7.1855494633052244</v>
      </c>
      <c r="O705" s="22">
        <f t="shared" si="172"/>
        <v>0.47614277413886685</v>
      </c>
      <c r="P705" s="81">
        <f t="shared" ca="1" si="173"/>
        <v>8</v>
      </c>
      <c r="Q705" s="22">
        <f t="shared" ca="1" si="174"/>
        <v>0.17152888684302448</v>
      </c>
      <c r="R705" s="3">
        <f ca="1">IF(N705&gt;'Power Curve'!$C$37,0,INDEX(Ci,$P705,1)*POWER(1-Q705,3)+INDEX(Ci,$P705,2)*3*Q705*POWER(1-Q705,2)+INDEX(Ci,$P705,3)*3*POWER(Q705,2)*(1-Q705)+INDEX(Ci,$P705,4)*POWER(Q705,3))</f>
        <v>645.01056453986234</v>
      </c>
      <c r="S705" s="3">
        <f t="shared" si="175"/>
        <v>636.12997341155983</v>
      </c>
      <c r="T705" s="3">
        <f t="shared" ca="1" si="176"/>
        <v>8.8805911283025125</v>
      </c>
      <c r="U705" s="3">
        <f t="shared" ca="1" si="184"/>
        <v>8.8805911283025125</v>
      </c>
      <c r="W705" s="34">
        <f t="shared" si="177"/>
        <v>7</v>
      </c>
      <c r="X705" s="73" t="b">
        <f>COUNTIF('Power Curve'!$D$2:$D$31,W705)&gt;0</f>
        <v>1</v>
      </c>
      <c r="Y705" s="73" t="b">
        <f t="shared" si="178"/>
        <v>0</v>
      </c>
      <c r="Z705" s="73" t="b">
        <f t="shared" si="185"/>
        <v>1</v>
      </c>
      <c r="AA705" s="34" t="str">
        <f t="shared" si="179"/>
        <v>Outer</v>
      </c>
      <c r="AB705" s="35" t="str">
        <f t="shared" si="186"/>
        <v>0.4-0.5</v>
      </c>
      <c r="AC705" s="36" t="str">
        <f t="shared" si="180"/>
        <v>5-6</v>
      </c>
      <c r="AD705" s="36" t="str">
        <f t="shared" si="181"/>
        <v>Jan</v>
      </c>
      <c r="AE705" s="35" t="str">
        <f t="shared" si="182"/>
        <v>275-285</v>
      </c>
      <c r="AF705" s="36" t="str">
        <f t="shared" si="183"/>
        <v>LWS-HTI</v>
      </c>
    </row>
    <row r="706" spans="5:32" x14ac:dyDescent="0.3">
      <c r="E706" s="12">
        <v>40924.25</v>
      </c>
      <c r="F706" s="16">
        <v>8.43</v>
      </c>
      <c r="G706" s="16">
        <v>834.73001861572288</v>
      </c>
      <c r="H706" s="29">
        <v>1.1917702459934296</v>
      </c>
      <c r="I706" s="26">
        <v>278.3</v>
      </c>
      <c r="J706" s="30">
        <v>0.11743772241992882</v>
      </c>
      <c r="K706" s="31">
        <v>0.23496418566716418</v>
      </c>
      <c r="L706" s="108">
        <f ca="1">REWS!R706</f>
        <v>8.3666588685561205</v>
      </c>
      <c r="M706" s="22">
        <f t="shared" si="170"/>
        <v>8.3530751999991377</v>
      </c>
      <c r="N706" s="22">
        <f t="shared" ca="1" si="171"/>
        <v>8.2903120642691555</v>
      </c>
      <c r="O706" s="22">
        <f t="shared" si="172"/>
        <v>0.6490446750747304</v>
      </c>
      <c r="P706" s="81">
        <f t="shared" ca="1" si="173"/>
        <v>9</v>
      </c>
      <c r="Q706" s="22">
        <f t="shared" ca="1" si="174"/>
        <v>0.28149917635664973</v>
      </c>
      <c r="R706" s="3">
        <f ca="1">IF(N706&gt;'Power Curve'!$C$37,0,INDEX(Ci,$P706,1)*POWER(1-Q706,3)+INDEX(Ci,$P706,2)*3*Q706*POWER(1-Q706,2)+INDEX(Ci,$P706,3)*3*POWER(Q706,2)*(1-Q706)+INDEX(Ci,$P706,4)*POWER(Q706,3))</f>
        <v>966.77582488684595</v>
      </c>
      <c r="S706" s="3">
        <f t="shared" si="175"/>
        <v>834.73001861572288</v>
      </c>
      <c r="T706" s="3">
        <f t="shared" ca="1" si="176"/>
        <v>132.04580627112307</v>
      </c>
      <c r="U706" s="3">
        <f t="shared" ca="1" si="184"/>
        <v>132.04580627112307</v>
      </c>
      <c r="W706" s="34">
        <f t="shared" si="177"/>
        <v>8</v>
      </c>
      <c r="X706" s="73" t="b">
        <f>COUNTIF('Power Curve'!$D$2:$D$31,W706)&gt;0</f>
        <v>1</v>
      </c>
      <c r="Y706" s="73" t="b">
        <f t="shared" si="178"/>
        <v>0</v>
      </c>
      <c r="Z706" s="73" t="b">
        <f t="shared" si="185"/>
        <v>1</v>
      </c>
      <c r="AA706" s="34" t="str">
        <f t="shared" si="179"/>
        <v>Inner</v>
      </c>
      <c r="AB706" s="35" t="str">
        <f t="shared" si="186"/>
        <v>0.6-0.7</v>
      </c>
      <c r="AC706" s="36" t="str">
        <f t="shared" si="180"/>
        <v>6-7</v>
      </c>
      <c r="AD706" s="36" t="str">
        <f t="shared" si="181"/>
        <v>Jan</v>
      </c>
      <c r="AE706" s="35" t="str">
        <f t="shared" si="182"/>
        <v>275-285</v>
      </c>
      <c r="AF706" s="36" t="str">
        <f t="shared" si="183"/>
        <v>Inner-TI</v>
      </c>
    </row>
    <row r="707" spans="5:32" x14ac:dyDescent="0.3">
      <c r="E707" s="12">
        <v>40924.256944444445</v>
      </c>
      <c r="F707" s="16">
        <v>9.2899999999999991</v>
      </c>
      <c r="G707" s="16">
        <v>1178.869972229006</v>
      </c>
      <c r="H707" s="29">
        <v>1.1913655990485499</v>
      </c>
      <c r="I707" s="26">
        <v>277.60000000000002</v>
      </c>
      <c r="J707" s="30">
        <v>0.12809472551130249</v>
      </c>
      <c r="K707" s="31">
        <v>0.29726471353466682</v>
      </c>
      <c r="L707" s="108">
        <f ca="1">REWS!R707</f>
        <v>9.2426054203678518</v>
      </c>
      <c r="M707" s="22">
        <f t="shared" ref="M707:M770" si="187">F707*(H707/Ref_Density)^(1/3)</f>
        <v>9.2041856446011963</v>
      </c>
      <c r="N707" s="22">
        <f t="shared" ref="N707:N770" ca="1" si="188">L707*(H707/Ref_Density)^(1/3)</f>
        <v>9.1572288620950477</v>
      </c>
      <c r="O707" s="22">
        <f t="shared" ref="O707:O770" si="189">(M707-CutInWindSpeed)/(RatedWindSpeed-CutInWindSpeed)</f>
        <v>0.78058653791034438</v>
      </c>
      <c r="P707" s="81">
        <f t="shared" ref="P707:P770" ca="1" si="190">COUNTIF(xa,"&lt;"&amp;N707)</f>
        <v>10</v>
      </c>
      <c r="Q707" s="22">
        <f t="shared" ref="Q707:Q770" ca="1" si="191">(N707-INDEX(xa,$P707))/(INDEX(xb,$P707)-INDEX(xa,$P707))</f>
        <v>0.15741148543323788</v>
      </c>
      <c r="R707" s="3">
        <f ca="1">IF(N707&gt;'Power Curve'!$C$37,0,INDEX(Ci,$P707,1)*POWER(1-Q707,3)+INDEX(Ci,$P707,2)*3*Q707*POWER(1-Q707,2)+INDEX(Ci,$P707,3)*3*POWER(Q707,2)*(1-Q707)+INDEX(Ci,$P707,4)*POWER(Q707,3))</f>
        <v>1248.5334600352651</v>
      </c>
      <c r="S707" s="3">
        <f t="shared" ref="S707:S770" si="192">IF(Z707,G707,"")</f>
        <v>1178.869972229006</v>
      </c>
      <c r="T707" s="3">
        <f t="shared" ref="T707:T770" ca="1" si="193">IF(Z707,R707-S707,"")</f>
        <v>69.663487806259127</v>
      </c>
      <c r="U707" s="3">
        <f t="shared" ca="1" si="184"/>
        <v>69.663487806259127</v>
      </c>
      <c r="W707" s="34">
        <f t="shared" ref="W707:W770" si="194">MROUND(M707-Centre_First_Bin,Bin_Width)+Centre_First_Bin</f>
        <v>9</v>
      </c>
      <c r="X707" s="73" t="b">
        <f>COUNTIF('Power Curve'!$D$2:$D$31,W707)&gt;0</f>
        <v>1</v>
      </c>
      <c r="Y707" s="73" t="b">
        <f t="shared" ref="Y707:Y770" si="195">(G707&lt;0)</f>
        <v>0</v>
      </c>
      <c r="Z707" s="73" t="b">
        <f t="shared" si="185"/>
        <v>1</v>
      </c>
      <c r="AA707" s="34" t="str">
        <f t="shared" ref="AA707:AA770" si="196">IF(Z707,IF(AND(J707&gt;=LowerTurbLimit,J707&lt;=UpperTurbLimit,K707&gt;=LowerShearLimit,K707&lt;=UpperShearLimit),"Inner","Outer"),"")</f>
        <v>Inner</v>
      </c>
      <c r="AB707" s="35" t="str">
        <f t="shared" si="186"/>
        <v>0.7-0.8</v>
      </c>
      <c r="AC707" s="36" t="str">
        <f t="shared" ref="AC707:AC770" si="197">IF(Z707,HOUR(E707)&amp;"-"&amp;HOUR(E707)+1,"")</f>
        <v>6-7</v>
      </c>
      <c r="AD707" s="36" t="str">
        <f t="shared" ref="AD707:AD770" si="198">IF(Z707,TEXT(E707,"mmm"),"")</f>
        <v>Jan</v>
      </c>
      <c r="AE707" s="35" t="str">
        <f t="shared" ref="AE707:AE770" si="199">IF(Z707,IF(OR(I707&lt;5,I707&gt;=355),"355-5",MROUND(I707,10)-5&amp;"-"&amp;MROUND(I707,10)+5),"")</f>
        <v>275-285</v>
      </c>
      <c r="AF707" s="36" t="str">
        <f t="shared" ref="AF707:AF770" si="200">IF(Z707,IF(O707&lt;0.5,IF(J707&lt;=LowerTurbLimit,"LWS-LTI",IF(J707&gt;=UpperTurbLimit,"LWS-HTI","Inner-TI")),IF(J707&lt;=LowerTurbLimit,"HWS-LTI",IF(J707&gt;=UpperTurbLimit,"HWS-HTI","Inner-TI"))),"")</f>
        <v>Inner-TI</v>
      </c>
    </row>
    <row r="708" spans="5:32" x14ac:dyDescent="0.3">
      <c r="E708" s="12">
        <v>40924.263888888891</v>
      </c>
      <c r="F708" s="16">
        <v>9.17</v>
      </c>
      <c r="G708" s="16">
        <v>1293.08996582031</v>
      </c>
      <c r="H708" s="29">
        <v>1.1915394640181811</v>
      </c>
      <c r="I708" s="26">
        <v>280.89999999999998</v>
      </c>
      <c r="J708" s="30">
        <v>0.11668484187568158</v>
      </c>
      <c r="K708" s="31">
        <v>0.24124634446882914</v>
      </c>
      <c r="L708" s="108">
        <f ca="1">REWS!R708</f>
        <v>9.2547729231735687</v>
      </c>
      <c r="M708" s="22">
        <f t="shared" si="187"/>
        <v>9.0857360588528895</v>
      </c>
      <c r="N708" s="22">
        <f t="shared" ca="1" si="188"/>
        <v>9.1697299961366916</v>
      </c>
      <c r="O708" s="22">
        <f t="shared" si="189"/>
        <v>0.76227977260126156</v>
      </c>
      <c r="P708" s="81">
        <f t="shared" ca="1" si="190"/>
        <v>10</v>
      </c>
      <c r="Q708" s="22">
        <f t="shared" ca="1" si="191"/>
        <v>0.17069938081230526</v>
      </c>
      <c r="R708" s="3">
        <f ca="1">IF(N708&gt;'Power Curve'!$C$37,0,INDEX(Ci,$P708,1)*POWER(1-Q708,3)+INDEX(Ci,$P708,2)*3*Q708*POWER(1-Q708,2)+INDEX(Ci,$P708,3)*3*POWER(Q708,2)*(1-Q708)+INDEX(Ci,$P708,4)*POWER(Q708,3))</f>
        <v>1252.8911940953462</v>
      </c>
      <c r="S708" s="3">
        <f t="shared" si="192"/>
        <v>1293.08996582031</v>
      </c>
      <c r="T708" s="3">
        <f t="shared" ca="1" si="193"/>
        <v>-40.198771724963763</v>
      </c>
      <c r="U708" s="3">
        <f t="shared" ref="U708:U771" ca="1" si="201">IF(Z708,ABS(T708),"")</f>
        <v>40.198771724963763</v>
      </c>
      <c r="W708" s="34">
        <f t="shared" si="194"/>
        <v>9</v>
      </c>
      <c r="X708" s="73" t="b">
        <f>COUNTIF('Power Curve'!$D$2:$D$31,W708)&gt;0</f>
        <v>1</v>
      </c>
      <c r="Y708" s="73" t="b">
        <f t="shared" si="195"/>
        <v>0</v>
      </c>
      <c r="Z708" s="73" t="b">
        <f t="shared" ref="Z708:Z771" si="202">AND(X708,NOT(Y708))</f>
        <v>1</v>
      </c>
      <c r="AA708" s="34" t="str">
        <f t="shared" si="196"/>
        <v>Inner</v>
      </c>
      <c r="AB708" s="35" t="str">
        <f t="shared" ref="AB708:AB771" si="203">IF(Z708,TEXT(ROUND(O708+0.05,1)-0.1,"0.0")&amp;"-"&amp;TEXT(ROUND(O708+0.05,1),"0.0"),"")</f>
        <v>0.7-0.8</v>
      </c>
      <c r="AC708" s="36" t="str">
        <f t="shared" si="197"/>
        <v>6-7</v>
      </c>
      <c r="AD708" s="36" t="str">
        <f t="shared" si="198"/>
        <v>Jan</v>
      </c>
      <c r="AE708" s="35" t="str">
        <f t="shared" si="199"/>
        <v>275-285</v>
      </c>
      <c r="AF708" s="36" t="str">
        <f t="shared" si="200"/>
        <v>Inner-TI</v>
      </c>
    </row>
    <row r="709" spans="5:32" x14ac:dyDescent="0.3">
      <c r="E709" s="12">
        <v>40924.479166666664</v>
      </c>
      <c r="F709" s="16">
        <v>6.29</v>
      </c>
      <c r="G709" s="16">
        <v>397.96000289916947</v>
      </c>
      <c r="H709" s="29">
        <v>1.1964263733022578</v>
      </c>
      <c r="I709" s="26">
        <v>276.3</v>
      </c>
      <c r="J709" s="30">
        <v>0.10810810810810811</v>
      </c>
      <c r="K709" s="31">
        <v>0.26159372726151359</v>
      </c>
      <c r="L709" s="108">
        <f ca="1">REWS!R709</f>
        <v>6.3341476921344633</v>
      </c>
      <c r="M709" s="22">
        <f t="shared" si="187"/>
        <v>6.2407091381055597</v>
      </c>
      <c r="N709" s="22">
        <f t="shared" ca="1" si="188"/>
        <v>6.28451087192588</v>
      </c>
      <c r="O709" s="22">
        <f t="shared" si="189"/>
        <v>0.32257169082868686</v>
      </c>
      <c r="P709" s="81">
        <f t="shared" ca="1" si="190"/>
        <v>7</v>
      </c>
      <c r="Q709" s="22">
        <f t="shared" ca="1" si="191"/>
        <v>0.25729682256388386</v>
      </c>
      <c r="R709" s="3">
        <f ca="1">IF(N709&gt;'Power Curve'!$C$37,0,INDEX(Ci,$P709,1)*POWER(1-Q709,3)+INDEX(Ci,$P709,2)*3*Q709*POWER(1-Q709,2)+INDEX(Ci,$P709,3)*3*POWER(Q709,2)*(1-Q709)+INDEX(Ci,$P709,4)*POWER(Q709,3))</f>
        <v>420.99723803299355</v>
      </c>
      <c r="S709" s="3">
        <f t="shared" si="192"/>
        <v>397.96000289916947</v>
      </c>
      <c r="T709" s="3">
        <f t="shared" ca="1" si="193"/>
        <v>23.037235133824083</v>
      </c>
      <c r="U709" s="3">
        <f t="shared" ca="1" si="201"/>
        <v>23.037235133824083</v>
      </c>
      <c r="W709" s="34">
        <f t="shared" si="194"/>
        <v>6</v>
      </c>
      <c r="X709" s="73" t="b">
        <f>COUNTIF('Power Curve'!$D$2:$D$31,W709)&gt;0</f>
        <v>1</v>
      </c>
      <c r="Y709" s="73" t="b">
        <f t="shared" si="195"/>
        <v>0</v>
      </c>
      <c r="Z709" s="73" t="b">
        <f t="shared" si="202"/>
        <v>1</v>
      </c>
      <c r="AA709" s="34" t="str">
        <f t="shared" si="196"/>
        <v>Inner</v>
      </c>
      <c r="AB709" s="35" t="str">
        <f t="shared" si="203"/>
        <v>0.3-0.4</v>
      </c>
      <c r="AC709" s="36" t="str">
        <f t="shared" si="197"/>
        <v>11-12</v>
      </c>
      <c r="AD709" s="36" t="str">
        <f t="shared" si="198"/>
        <v>Jan</v>
      </c>
      <c r="AE709" s="35" t="str">
        <f t="shared" si="199"/>
        <v>275-285</v>
      </c>
      <c r="AF709" s="36" t="str">
        <f t="shared" si="200"/>
        <v>Inner-TI</v>
      </c>
    </row>
    <row r="710" spans="5:32" x14ac:dyDescent="0.3">
      <c r="E710" s="12">
        <v>40924.486111111109</v>
      </c>
      <c r="F710" s="16">
        <v>4.46</v>
      </c>
      <c r="G710" s="16">
        <v>117.96999740600569</v>
      </c>
      <c r="H710" s="29">
        <v>1.196688920245597</v>
      </c>
      <c r="I710" s="26">
        <v>274.39999999999998</v>
      </c>
      <c r="J710" s="30">
        <v>0.1905829596412556</v>
      </c>
      <c r="K710" s="31">
        <v>0.25346995248497994</v>
      </c>
      <c r="L710" s="108">
        <f ca="1">REWS!R710</f>
        <v>4.4216291670555918</v>
      </c>
      <c r="M710" s="22">
        <f t="shared" si="187"/>
        <v>4.4253733805612407</v>
      </c>
      <c r="N710" s="22">
        <f t="shared" ca="1" si="188"/>
        <v>4.3873004517042569</v>
      </c>
      <c r="O710" s="22">
        <f t="shared" si="189"/>
        <v>4.2005697620685588E-2</v>
      </c>
      <c r="P710" s="81">
        <f t="shared" ca="1" si="190"/>
        <v>5</v>
      </c>
      <c r="Q710" s="22">
        <f t="shared" ca="1" si="191"/>
        <v>0.26724833814076721</v>
      </c>
      <c r="R710" s="3">
        <f ca="1">IF(N710&gt;'Power Curve'!$C$37,0,INDEX(Ci,$P710,1)*POWER(1-Q710,3)+INDEX(Ci,$P710,2)*3*Q710*POWER(1-Q710,2)+INDEX(Ci,$P710,3)*3*POWER(Q710,2)*(1-Q710)+INDEX(Ci,$P710,4)*POWER(Q710,3))</f>
        <v>104.48649487324806</v>
      </c>
      <c r="S710" s="3">
        <f t="shared" si="192"/>
        <v>117.96999740600569</v>
      </c>
      <c r="T710" s="3">
        <f t="shared" ca="1" si="193"/>
        <v>-13.483502532757626</v>
      </c>
      <c r="U710" s="3">
        <f t="shared" ca="1" si="201"/>
        <v>13.483502532757626</v>
      </c>
      <c r="W710" s="34">
        <f t="shared" si="194"/>
        <v>4</v>
      </c>
      <c r="X710" s="73" t="b">
        <f>COUNTIF('Power Curve'!$D$2:$D$31,W710)&gt;0</f>
        <v>1</v>
      </c>
      <c r="Y710" s="73" t="b">
        <f t="shared" si="195"/>
        <v>0</v>
      </c>
      <c r="Z710" s="73" t="b">
        <f t="shared" si="202"/>
        <v>1</v>
      </c>
      <c r="AA710" s="34" t="str">
        <f t="shared" si="196"/>
        <v>Outer</v>
      </c>
      <c r="AB710" s="35" t="str">
        <f t="shared" si="203"/>
        <v>0.0-0.1</v>
      </c>
      <c r="AC710" s="36" t="str">
        <f t="shared" si="197"/>
        <v>11-12</v>
      </c>
      <c r="AD710" s="36" t="str">
        <f t="shared" si="198"/>
        <v>Jan</v>
      </c>
      <c r="AE710" s="35" t="str">
        <f t="shared" si="199"/>
        <v>265-275</v>
      </c>
      <c r="AF710" s="36" t="str">
        <f t="shared" si="200"/>
        <v>LWS-HTI</v>
      </c>
    </row>
    <row r="711" spans="5:32" x14ac:dyDescent="0.3">
      <c r="E711" s="12">
        <v>40924.493055555555</v>
      </c>
      <c r="F711" s="16">
        <v>4.4000000000000004</v>
      </c>
      <c r="G711" s="16">
        <v>110.79000473022421</v>
      </c>
      <c r="H711" s="29">
        <v>1.1969198910553032</v>
      </c>
      <c r="I711" s="26">
        <v>279.5</v>
      </c>
      <c r="J711" s="30">
        <v>0.20454545454545453</v>
      </c>
      <c r="K711" s="31">
        <v>0.32669705543139749</v>
      </c>
      <c r="L711" s="108">
        <f ca="1">REWS!R711</f>
        <v>4.3684530247724043</v>
      </c>
      <c r="M711" s="22">
        <f t="shared" si="187"/>
        <v>4.3661200724187648</v>
      </c>
      <c r="N711" s="22">
        <f t="shared" ca="1" si="188"/>
        <v>4.3348160083811962</v>
      </c>
      <c r="O711" s="22">
        <f t="shared" si="189"/>
        <v>3.2847907839503657E-2</v>
      </c>
      <c r="P711" s="81">
        <f t="shared" ca="1" si="190"/>
        <v>5</v>
      </c>
      <c r="Q711" s="22">
        <f t="shared" ca="1" si="191"/>
        <v>0.20723343436019556</v>
      </c>
      <c r="R711" s="3">
        <f ca="1">IF(N711&gt;'Power Curve'!$C$37,0,INDEX(Ci,$P711,1)*POWER(1-Q711,3)+INDEX(Ci,$P711,2)*3*Q711*POWER(1-Q711,2)+INDEX(Ci,$P711,3)*3*POWER(Q711,2)*(1-Q711)+INDEX(Ci,$P711,4)*POWER(Q711,3))</f>
        <v>97.271991367209566</v>
      </c>
      <c r="S711" s="3">
        <f t="shared" si="192"/>
        <v>110.79000473022421</v>
      </c>
      <c r="T711" s="3">
        <f t="shared" ca="1" si="193"/>
        <v>-13.518013363014646</v>
      </c>
      <c r="U711" s="3">
        <f t="shared" ca="1" si="201"/>
        <v>13.518013363014646</v>
      </c>
      <c r="W711" s="34">
        <f t="shared" si="194"/>
        <v>4</v>
      </c>
      <c r="X711" s="73" t="b">
        <f>COUNTIF('Power Curve'!$D$2:$D$31,W711)&gt;0</f>
        <v>1</v>
      </c>
      <c r="Y711" s="73" t="b">
        <f t="shared" si="195"/>
        <v>0</v>
      </c>
      <c r="Z711" s="73" t="b">
        <f t="shared" si="202"/>
        <v>1</v>
      </c>
      <c r="AA711" s="34" t="str">
        <f t="shared" si="196"/>
        <v>Outer</v>
      </c>
      <c r="AB711" s="35" t="str">
        <f t="shared" si="203"/>
        <v>0.0-0.1</v>
      </c>
      <c r="AC711" s="36" t="str">
        <f t="shared" si="197"/>
        <v>11-12</v>
      </c>
      <c r="AD711" s="36" t="str">
        <f t="shared" si="198"/>
        <v>Jan</v>
      </c>
      <c r="AE711" s="35" t="str">
        <f t="shared" si="199"/>
        <v>275-285</v>
      </c>
      <c r="AF711" s="36" t="str">
        <f t="shared" si="200"/>
        <v>LWS-HTI</v>
      </c>
    </row>
    <row r="712" spans="5:32" x14ac:dyDescent="0.3">
      <c r="E712" s="12">
        <v>40924.652777777781</v>
      </c>
      <c r="F712" s="16">
        <v>5.98</v>
      </c>
      <c r="G712" s="16">
        <v>365.90000915527366</v>
      </c>
      <c r="H712" s="29">
        <v>1.1979866467077731</v>
      </c>
      <c r="I712" s="26">
        <v>302.8</v>
      </c>
      <c r="J712" s="30">
        <v>8.0267558528428082E-2</v>
      </c>
      <c r="K712" s="31">
        <v>0.2764683328621389</v>
      </c>
      <c r="L712" s="108">
        <f ca="1">REWS!R712</f>
        <v>6.0836654554808591</v>
      </c>
      <c r="M712" s="22">
        <f t="shared" si="187"/>
        <v>5.9357164551448731</v>
      </c>
      <c r="N712" s="22">
        <f t="shared" ca="1" si="188"/>
        <v>6.0386142394137394</v>
      </c>
      <c r="O712" s="22">
        <f t="shared" si="189"/>
        <v>0.27543408850888629</v>
      </c>
      <c r="P712" s="81">
        <f t="shared" ca="1" si="190"/>
        <v>7</v>
      </c>
      <c r="Q712" s="22">
        <f t="shared" ca="1" si="191"/>
        <v>7.3315232912795503E-3</v>
      </c>
      <c r="R712" s="3">
        <f ca="1">IF(N712&gt;'Power Curve'!$C$37,0,INDEX(Ci,$P712,1)*POWER(1-Q712,3)+INDEX(Ci,$P712,2)*3*Q712*POWER(1-Q712,2)+INDEX(Ci,$P712,3)*3*POWER(Q712,2)*(1-Q712)+INDEX(Ci,$P712,4)*POWER(Q712,3))</f>
        <v>370.40070573247266</v>
      </c>
      <c r="S712" s="3">
        <f t="shared" si="192"/>
        <v>365.90000915527366</v>
      </c>
      <c r="T712" s="3">
        <f t="shared" ca="1" si="193"/>
        <v>4.500696577198994</v>
      </c>
      <c r="U712" s="3">
        <f t="shared" ca="1" si="201"/>
        <v>4.500696577198994</v>
      </c>
      <c r="W712" s="34">
        <f t="shared" si="194"/>
        <v>6</v>
      </c>
      <c r="X712" s="73" t="b">
        <f>COUNTIF('Power Curve'!$D$2:$D$31,W712)&gt;0</f>
        <v>1</v>
      </c>
      <c r="Y712" s="73" t="b">
        <f t="shared" si="195"/>
        <v>0</v>
      </c>
      <c r="Z712" s="73" t="b">
        <f t="shared" si="202"/>
        <v>1</v>
      </c>
      <c r="AA712" s="34" t="str">
        <f t="shared" si="196"/>
        <v>Outer</v>
      </c>
      <c r="AB712" s="35" t="str">
        <f t="shared" si="203"/>
        <v>0.2-0.3</v>
      </c>
      <c r="AC712" s="36" t="str">
        <f t="shared" si="197"/>
        <v>15-16</v>
      </c>
      <c r="AD712" s="36" t="str">
        <f t="shared" si="198"/>
        <v>Jan</v>
      </c>
      <c r="AE712" s="35" t="str">
        <f t="shared" si="199"/>
        <v>295-305</v>
      </c>
      <c r="AF712" s="36" t="str">
        <f t="shared" si="200"/>
        <v>LWS-LTI</v>
      </c>
    </row>
    <row r="713" spans="5:32" x14ac:dyDescent="0.3">
      <c r="E713" s="12">
        <v>40924.666666666664</v>
      </c>
      <c r="F713" s="16">
        <v>5.6</v>
      </c>
      <c r="G713" s="16">
        <v>279.15000152587891</v>
      </c>
      <c r="H713" s="29">
        <v>1.1983370888305551</v>
      </c>
      <c r="I713" s="26">
        <v>300.60000000000002</v>
      </c>
      <c r="J713" s="30">
        <v>8.3928571428571436E-2</v>
      </c>
      <c r="K713" s="31">
        <v>0.21087296045410933</v>
      </c>
      <c r="L713" s="108">
        <f ca="1">REWS!R713</f>
        <v>5.5885172974761002</v>
      </c>
      <c r="M713" s="22">
        <f t="shared" si="187"/>
        <v>5.5590724115355359</v>
      </c>
      <c r="N713" s="22">
        <f t="shared" ca="1" si="188"/>
        <v>5.5476736303193785</v>
      </c>
      <c r="O713" s="22">
        <f t="shared" si="189"/>
        <v>0.21722253742696385</v>
      </c>
      <c r="P713" s="81">
        <f t="shared" ca="1" si="190"/>
        <v>6</v>
      </c>
      <c r="Q713" s="22">
        <f t="shared" ca="1" si="191"/>
        <v>0.5178592957760999</v>
      </c>
      <c r="R713" s="3">
        <f ca="1">IF(N713&gt;'Power Curve'!$C$37,0,INDEX(Ci,$P713,1)*POWER(1-Q713,3)+INDEX(Ci,$P713,2)*3*Q713*POWER(1-Q713,2)+INDEX(Ci,$P713,3)*3*POWER(Q713,2)*(1-Q713)+INDEX(Ci,$P713,4)*POWER(Q713,3))</f>
        <v>288.75302226544358</v>
      </c>
      <c r="S713" s="3">
        <f t="shared" si="192"/>
        <v>279.15000152587891</v>
      </c>
      <c r="T713" s="3">
        <f t="shared" ca="1" si="193"/>
        <v>9.6030207395646698</v>
      </c>
      <c r="U713" s="3">
        <f t="shared" ca="1" si="201"/>
        <v>9.6030207395646698</v>
      </c>
      <c r="W713" s="34">
        <f t="shared" si="194"/>
        <v>6</v>
      </c>
      <c r="X713" s="73" t="b">
        <f>COUNTIF('Power Curve'!$D$2:$D$31,W713)&gt;0</f>
        <v>1</v>
      </c>
      <c r="Y713" s="73" t="b">
        <f t="shared" si="195"/>
        <v>0</v>
      </c>
      <c r="Z713" s="73" t="b">
        <f t="shared" si="202"/>
        <v>1</v>
      </c>
      <c r="AA713" s="34" t="str">
        <f t="shared" si="196"/>
        <v>Outer</v>
      </c>
      <c r="AB713" s="35" t="str">
        <f t="shared" si="203"/>
        <v>0.2-0.3</v>
      </c>
      <c r="AC713" s="36" t="str">
        <f t="shared" si="197"/>
        <v>16-17</v>
      </c>
      <c r="AD713" s="36" t="str">
        <f t="shared" si="198"/>
        <v>Jan</v>
      </c>
      <c r="AE713" s="35" t="str">
        <f t="shared" si="199"/>
        <v>295-305</v>
      </c>
      <c r="AF713" s="36" t="str">
        <f t="shared" si="200"/>
        <v>LWS-LTI</v>
      </c>
    </row>
    <row r="714" spans="5:32" x14ac:dyDescent="0.3">
      <c r="E714" s="12">
        <v>40924.673611111109</v>
      </c>
      <c r="F714" s="16">
        <v>6.21</v>
      </c>
      <c r="G714" s="16">
        <v>437.90000915527366</v>
      </c>
      <c r="H714" s="29">
        <v>1.1986555414186049</v>
      </c>
      <c r="I714" s="26">
        <v>297.8</v>
      </c>
      <c r="J714" s="30">
        <v>6.4412238325281812E-2</v>
      </c>
      <c r="K714" s="31">
        <v>0.32738933742699988</v>
      </c>
      <c r="L714" s="108">
        <f ca="1">REWS!R714</f>
        <v>6.1161764339444487</v>
      </c>
      <c r="M714" s="22">
        <f t="shared" si="187"/>
        <v>6.1651602520843838</v>
      </c>
      <c r="N714" s="22">
        <f t="shared" ca="1" si="188"/>
        <v>6.0720141457793115</v>
      </c>
      <c r="O714" s="22">
        <f t="shared" si="189"/>
        <v>0.31089536695625752</v>
      </c>
      <c r="P714" s="81">
        <f t="shared" ca="1" si="190"/>
        <v>7</v>
      </c>
      <c r="Q714" s="22">
        <f t="shared" ca="1" si="191"/>
        <v>4.1284072803867901E-2</v>
      </c>
      <c r="R714" s="3">
        <f ca="1">IF(N714&gt;'Power Curve'!$C$37,0,INDEX(Ci,$P714,1)*POWER(1-Q714,3)+INDEX(Ci,$P714,2)*3*Q714*POWER(1-Q714,2)+INDEX(Ci,$P714,3)*3*POWER(Q714,2)*(1-Q714)+INDEX(Ci,$P714,4)*POWER(Q714,3))</f>
        <v>376.80985947473005</v>
      </c>
      <c r="S714" s="3">
        <f t="shared" si="192"/>
        <v>437.90000915527366</v>
      </c>
      <c r="T714" s="3">
        <f t="shared" ca="1" si="193"/>
        <v>-61.090149680543618</v>
      </c>
      <c r="U714" s="3">
        <f t="shared" ca="1" si="201"/>
        <v>61.090149680543618</v>
      </c>
      <c r="W714" s="34">
        <f t="shared" si="194"/>
        <v>6</v>
      </c>
      <c r="X714" s="73" t="b">
        <f>COUNTIF('Power Curve'!$D$2:$D$31,W714)&gt;0</f>
        <v>1</v>
      </c>
      <c r="Y714" s="73" t="b">
        <f t="shared" si="195"/>
        <v>0</v>
      </c>
      <c r="Z714" s="73" t="b">
        <f t="shared" si="202"/>
        <v>1</v>
      </c>
      <c r="AA714" s="34" t="str">
        <f t="shared" si="196"/>
        <v>Outer</v>
      </c>
      <c r="AB714" s="35" t="str">
        <f t="shared" si="203"/>
        <v>0.3-0.4</v>
      </c>
      <c r="AC714" s="36" t="str">
        <f t="shared" si="197"/>
        <v>16-17</v>
      </c>
      <c r="AD714" s="36" t="str">
        <f t="shared" si="198"/>
        <v>Jan</v>
      </c>
      <c r="AE714" s="35" t="str">
        <f t="shared" si="199"/>
        <v>295-305</v>
      </c>
      <c r="AF714" s="36" t="str">
        <f t="shared" si="200"/>
        <v>LWS-LTI</v>
      </c>
    </row>
    <row r="715" spans="5:32" x14ac:dyDescent="0.3">
      <c r="E715" s="12">
        <v>40924.680555555555</v>
      </c>
      <c r="F715" s="16">
        <v>5.97</v>
      </c>
      <c r="G715" s="16">
        <v>344.55000305175821</v>
      </c>
      <c r="H715" s="29">
        <v>1.1988308860915808</v>
      </c>
      <c r="I715" s="26">
        <v>297.2</v>
      </c>
      <c r="J715" s="30">
        <v>8.0402010050251257E-2</v>
      </c>
      <c r="K715" s="31">
        <v>0.25080325507933338</v>
      </c>
      <c r="L715" s="108">
        <f ca="1">REWS!R715</f>
        <v>5.9473532878275348</v>
      </c>
      <c r="M715" s="22">
        <f t="shared" si="187"/>
        <v>5.9271821792247161</v>
      </c>
      <c r="N715" s="22">
        <f t="shared" ca="1" si="188"/>
        <v>5.9046978929924441</v>
      </c>
      <c r="O715" s="22">
        <f t="shared" si="189"/>
        <v>0.27411508865450723</v>
      </c>
      <c r="P715" s="81">
        <f t="shared" ca="1" si="190"/>
        <v>6</v>
      </c>
      <c r="Q715" s="22">
        <f t="shared" ca="1" si="191"/>
        <v>0.87371171657004432</v>
      </c>
      <c r="R715" s="3">
        <f ca="1">IF(N715&gt;'Power Curve'!$C$37,0,INDEX(Ci,$P715,1)*POWER(1-Q715,3)+INDEX(Ci,$P715,2)*3*Q715*POWER(1-Q715,2)+INDEX(Ci,$P715,3)*3*POWER(Q715,2)*(1-Q715)+INDEX(Ci,$P715,4)*POWER(Q715,3))</f>
        <v>346.07438114983711</v>
      </c>
      <c r="S715" s="3">
        <f t="shared" si="192"/>
        <v>344.55000305175821</v>
      </c>
      <c r="T715" s="3">
        <f t="shared" ca="1" si="193"/>
        <v>1.5243780980788983</v>
      </c>
      <c r="U715" s="3">
        <f t="shared" ca="1" si="201"/>
        <v>1.5243780980788983</v>
      </c>
      <c r="W715" s="34">
        <f t="shared" si="194"/>
        <v>6</v>
      </c>
      <c r="X715" s="73" t="b">
        <f>COUNTIF('Power Curve'!$D$2:$D$31,W715)&gt;0</f>
        <v>1</v>
      </c>
      <c r="Y715" s="73" t="b">
        <f t="shared" si="195"/>
        <v>0</v>
      </c>
      <c r="Z715" s="73" t="b">
        <f t="shared" si="202"/>
        <v>1</v>
      </c>
      <c r="AA715" s="34" t="str">
        <f t="shared" si="196"/>
        <v>Outer</v>
      </c>
      <c r="AB715" s="35" t="str">
        <f t="shared" si="203"/>
        <v>0.2-0.3</v>
      </c>
      <c r="AC715" s="36" t="str">
        <f t="shared" si="197"/>
        <v>16-17</v>
      </c>
      <c r="AD715" s="36" t="str">
        <f t="shared" si="198"/>
        <v>Jan</v>
      </c>
      <c r="AE715" s="35" t="str">
        <f t="shared" si="199"/>
        <v>295-305</v>
      </c>
      <c r="AF715" s="36" t="str">
        <f t="shared" si="200"/>
        <v>LWS-LTI</v>
      </c>
    </row>
    <row r="716" spans="5:32" x14ac:dyDescent="0.3">
      <c r="E716" s="12">
        <v>40924.6875</v>
      </c>
      <c r="F716" s="16">
        <v>5.99</v>
      </c>
      <c r="G716" s="16">
        <v>361.4900054931644</v>
      </c>
      <c r="H716" s="29">
        <v>1.1990062819417633</v>
      </c>
      <c r="I716" s="26">
        <v>297.7</v>
      </c>
      <c r="J716" s="30">
        <v>0.10851419031719532</v>
      </c>
      <c r="K716" s="31">
        <v>0.31256408363586974</v>
      </c>
      <c r="L716" s="108">
        <f ca="1">REWS!R716</f>
        <v>5.9631854163994982</v>
      </c>
      <c r="M716" s="22">
        <f t="shared" si="187"/>
        <v>5.9473287504472205</v>
      </c>
      <c r="N716" s="22">
        <f t="shared" ca="1" si="188"/>
        <v>5.9207051871786831</v>
      </c>
      <c r="O716" s="22">
        <f t="shared" si="189"/>
        <v>0.27722880618102363</v>
      </c>
      <c r="P716" s="81">
        <f t="shared" ca="1" si="190"/>
        <v>6</v>
      </c>
      <c r="Q716" s="22">
        <f t="shared" ca="1" si="191"/>
        <v>0.88966647086009143</v>
      </c>
      <c r="R716" s="3">
        <f ca="1">IF(N716&gt;'Power Curve'!$C$37,0,INDEX(Ci,$P716,1)*POWER(1-Q716,3)+INDEX(Ci,$P716,2)*3*Q716*POWER(1-Q716,2)+INDEX(Ci,$P716,3)*3*POWER(Q716,2)*(1-Q716)+INDEX(Ci,$P716,4)*POWER(Q716,3))</f>
        <v>348.88040534749155</v>
      </c>
      <c r="S716" s="3">
        <f t="shared" si="192"/>
        <v>361.4900054931644</v>
      </c>
      <c r="T716" s="3">
        <f t="shared" ca="1" si="193"/>
        <v>-12.609600145672857</v>
      </c>
      <c r="U716" s="3">
        <f t="shared" ca="1" si="201"/>
        <v>12.609600145672857</v>
      </c>
      <c r="W716" s="34">
        <f t="shared" si="194"/>
        <v>6</v>
      </c>
      <c r="X716" s="73" t="b">
        <f>COUNTIF('Power Curve'!$D$2:$D$31,W716)&gt;0</f>
        <v>1</v>
      </c>
      <c r="Y716" s="73" t="b">
        <f t="shared" si="195"/>
        <v>0</v>
      </c>
      <c r="Z716" s="73" t="b">
        <f t="shared" si="202"/>
        <v>1</v>
      </c>
      <c r="AA716" s="34" t="str">
        <f t="shared" si="196"/>
        <v>Outer</v>
      </c>
      <c r="AB716" s="35" t="str">
        <f t="shared" si="203"/>
        <v>0.2-0.3</v>
      </c>
      <c r="AC716" s="36" t="str">
        <f t="shared" si="197"/>
        <v>16-17</v>
      </c>
      <c r="AD716" s="36" t="str">
        <f t="shared" si="198"/>
        <v>Jan</v>
      </c>
      <c r="AE716" s="35" t="str">
        <f t="shared" si="199"/>
        <v>295-305</v>
      </c>
      <c r="AF716" s="36" t="str">
        <f t="shared" si="200"/>
        <v>Inner-TI</v>
      </c>
    </row>
    <row r="717" spans="5:32" x14ac:dyDescent="0.3">
      <c r="E717" s="12">
        <v>40924.694444444445</v>
      </c>
      <c r="F717" s="16">
        <v>6.53</v>
      </c>
      <c r="G717" s="16">
        <v>421.2700119018553</v>
      </c>
      <c r="H717" s="29">
        <v>1.1986117133298895</v>
      </c>
      <c r="I717" s="26">
        <v>302</v>
      </c>
      <c r="J717" s="30">
        <v>7.3506891271056654E-2</v>
      </c>
      <c r="K717" s="31">
        <v>0.30453317831976962</v>
      </c>
      <c r="L717" s="108">
        <f ca="1">REWS!R717</f>
        <v>6.4061244972388103</v>
      </c>
      <c r="M717" s="22">
        <f t="shared" si="187"/>
        <v>6.4827706545194603</v>
      </c>
      <c r="N717" s="22">
        <f t="shared" ca="1" si="188"/>
        <v>6.3597911025877467</v>
      </c>
      <c r="O717" s="22">
        <f t="shared" si="189"/>
        <v>0.35998307849504968</v>
      </c>
      <c r="P717" s="81">
        <f t="shared" ca="1" si="190"/>
        <v>7</v>
      </c>
      <c r="Q717" s="22">
        <f t="shared" ca="1" si="191"/>
        <v>0.33382265862133836</v>
      </c>
      <c r="R717" s="3">
        <f ca="1">IF(N717&gt;'Power Curve'!$C$37,0,INDEX(Ci,$P717,1)*POWER(1-Q717,3)+INDEX(Ci,$P717,2)*3*Q717*POWER(1-Q717,2)+INDEX(Ci,$P717,3)*3*POWER(Q717,2)*(1-Q717)+INDEX(Ci,$P717,4)*POWER(Q717,3))</f>
        <v>437.88371780288469</v>
      </c>
      <c r="S717" s="3">
        <f t="shared" si="192"/>
        <v>421.2700119018553</v>
      </c>
      <c r="T717" s="3">
        <f t="shared" ca="1" si="193"/>
        <v>16.613705901029391</v>
      </c>
      <c r="U717" s="3">
        <f t="shared" ca="1" si="201"/>
        <v>16.613705901029391</v>
      </c>
      <c r="W717" s="34">
        <f t="shared" si="194"/>
        <v>6</v>
      </c>
      <c r="X717" s="73" t="b">
        <f>COUNTIF('Power Curve'!$D$2:$D$31,W717)&gt;0</f>
        <v>1</v>
      </c>
      <c r="Y717" s="73" t="b">
        <f t="shared" si="195"/>
        <v>0</v>
      </c>
      <c r="Z717" s="73" t="b">
        <f t="shared" si="202"/>
        <v>1</v>
      </c>
      <c r="AA717" s="34" t="str">
        <f t="shared" si="196"/>
        <v>Outer</v>
      </c>
      <c r="AB717" s="35" t="str">
        <f t="shared" si="203"/>
        <v>0.3-0.4</v>
      </c>
      <c r="AC717" s="36" t="str">
        <f t="shared" si="197"/>
        <v>16-17</v>
      </c>
      <c r="AD717" s="36" t="str">
        <f t="shared" si="198"/>
        <v>Jan</v>
      </c>
      <c r="AE717" s="35" t="str">
        <f t="shared" si="199"/>
        <v>295-305</v>
      </c>
      <c r="AF717" s="36" t="str">
        <f t="shared" si="200"/>
        <v>LWS-LTI</v>
      </c>
    </row>
    <row r="718" spans="5:32" x14ac:dyDescent="0.3">
      <c r="E718" s="12">
        <v>40924.701388888891</v>
      </c>
      <c r="F718" s="16">
        <v>5.96</v>
      </c>
      <c r="G718" s="16">
        <v>340.1399841308596</v>
      </c>
      <c r="H718" s="29">
        <v>1.1988747302104701</v>
      </c>
      <c r="I718" s="26">
        <v>306</v>
      </c>
      <c r="J718" s="30">
        <v>8.0536912751677847E-2</v>
      </c>
      <c r="K718" s="31">
        <v>0.29399766097369845</v>
      </c>
      <c r="L718" s="108">
        <f ca="1">REWS!R718</f>
        <v>5.9322978268374476</v>
      </c>
      <c r="M718" s="22">
        <f t="shared" si="187"/>
        <v>5.917326036040766</v>
      </c>
      <c r="N718" s="22">
        <f t="shared" ca="1" si="188"/>
        <v>5.8898222121297454</v>
      </c>
      <c r="O718" s="22">
        <f t="shared" si="189"/>
        <v>0.27259178995336453</v>
      </c>
      <c r="P718" s="81">
        <f t="shared" ca="1" si="190"/>
        <v>6</v>
      </c>
      <c r="Q718" s="22">
        <f t="shared" ca="1" si="191"/>
        <v>0.8588848613688983</v>
      </c>
      <c r="R718" s="3">
        <f ca="1">IF(N718&gt;'Power Curve'!$C$37,0,INDEX(Ci,$P718,1)*POWER(1-Q718,3)+INDEX(Ci,$P718,2)*3*Q718*POWER(1-Q718,2)+INDEX(Ci,$P718,3)*3*POWER(Q718,2)*(1-Q718)+INDEX(Ci,$P718,4)*POWER(Q718,3))</f>
        <v>343.48947570744707</v>
      </c>
      <c r="S718" s="3">
        <f t="shared" si="192"/>
        <v>340.1399841308596</v>
      </c>
      <c r="T718" s="3">
        <f t="shared" ca="1" si="193"/>
        <v>3.349491576587468</v>
      </c>
      <c r="U718" s="3">
        <f t="shared" ca="1" si="201"/>
        <v>3.349491576587468</v>
      </c>
      <c r="W718" s="34">
        <f t="shared" si="194"/>
        <v>6</v>
      </c>
      <c r="X718" s="73" t="b">
        <f>COUNTIF('Power Curve'!$D$2:$D$31,W718)&gt;0</f>
        <v>1</v>
      </c>
      <c r="Y718" s="73" t="b">
        <f t="shared" si="195"/>
        <v>0</v>
      </c>
      <c r="Z718" s="73" t="b">
        <f t="shared" si="202"/>
        <v>1</v>
      </c>
      <c r="AA718" s="34" t="str">
        <f t="shared" si="196"/>
        <v>Outer</v>
      </c>
      <c r="AB718" s="35" t="str">
        <f t="shared" si="203"/>
        <v>0.2-0.3</v>
      </c>
      <c r="AC718" s="36" t="str">
        <f t="shared" si="197"/>
        <v>16-17</v>
      </c>
      <c r="AD718" s="36" t="str">
        <f t="shared" si="198"/>
        <v>Jan</v>
      </c>
      <c r="AE718" s="35" t="str">
        <f t="shared" si="199"/>
        <v>305-315</v>
      </c>
      <c r="AF718" s="36" t="str">
        <f t="shared" si="200"/>
        <v>LWS-LTI</v>
      </c>
    </row>
    <row r="719" spans="5:32" x14ac:dyDescent="0.3">
      <c r="E719" s="12">
        <v>40924.708333333336</v>
      </c>
      <c r="F719" s="16">
        <v>6.52</v>
      </c>
      <c r="G719" s="16">
        <v>445.36999893188482</v>
      </c>
      <c r="H719" s="29">
        <v>1.1993686963791506</v>
      </c>
      <c r="I719" s="26">
        <v>304.10000000000002</v>
      </c>
      <c r="J719" s="30">
        <v>6.9018404907975464E-2</v>
      </c>
      <c r="K719" s="31">
        <v>0.34922643411185034</v>
      </c>
      <c r="L719" s="108">
        <f ca="1">REWS!R719</f>
        <v>6.5290224114723587</v>
      </c>
      <c r="M719" s="22">
        <f t="shared" si="187"/>
        <v>6.4742053354847098</v>
      </c>
      <c r="N719" s="22">
        <f t="shared" ca="1" si="188"/>
        <v>6.4831643760511648</v>
      </c>
      <c r="O719" s="22">
        <f t="shared" si="189"/>
        <v>0.3586592808272403</v>
      </c>
      <c r="P719" s="81">
        <f t="shared" ca="1" si="190"/>
        <v>7</v>
      </c>
      <c r="Q719" s="22">
        <f t="shared" ca="1" si="191"/>
        <v>0.45923729691249737</v>
      </c>
      <c r="R719" s="3">
        <f ca="1">IF(N719&gt;'Power Curve'!$C$37,0,INDEX(Ci,$P719,1)*POWER(1-Q719,3)+INDEX(Ci,$P719,2)*3*Q719*POWER(1-Q719,2)+INDEX(Ci,$P719,3)*3*POWER(Q719,2)*(1-Q719)+INDEX(Ci,$P719,4)*POWER(Q719,3))</f>
        <v>466.68910749099831</v>
      </c>
      <c r="S719" s="3">
        <f t="shared" si="192"/>
        <v>445.36999893188482</v>
      </c>
      <c r="T719" s="3">
        <f t="shared" ca="1" si="193"/>
        <v>21.319108559113488</v>
      </c>
      <c r="U719" s="3">
        <f t="shared" ca="1" si="201"/>
        <v>21.319108559113488</v>
      </c>
      <c r="W719" s="34">
        <f t="shared" si="194"/>
        <v>6</v>
      </c>
      <c r="X719" s="73" t="b">
        <f>COUNTIF('Power Curve'!$D$2:$D$31,W719)&gt;0</f>
        <v>1</v>
      </c>
      <c r="Y719" s="73" t="b">
        <f t="shared" si="195"/>
        <v>0</v>
      </c>
      <c r="Z719" s="73" t="b">
        <f t="shared" si="202"/>
        <v>1</v>
      </c>
      <c r="AA719" s="34" t="str">
        <f t="shared" si="196"/>
        <v>Outer</v>
      </c>
      <c r="AB719" s="35" t="str">
        <f t="shared" si="203"/>
        <v>0.3-0.4</v>
      </c>
      <c r="AC719" s="36" t="str">
        <f t="shared" si="197"/>
        <v>17-18</v>
      </c>
      <c r="AD719" s="36" t="str">
        <f t="shared" si="198"/>
        <v>Jan</v>
      </c>
      <c r="AE719" s="35" t="str">
        <f t="shared" si="199"/>
        <v>295-305</v>
      </c>
      <c r="AF719" s="36" t="str">
        <f t="shared" si="200"/>
        <v>LWS-LTI</v>
      </c>
    </row>
    <row r="720" spans="5:32" x14ac:dyDescent="0.3">
      <c r="E720" s="12">
        <v>40925.0625</v>
      </c>
      <c r="F720" s="16">
        <v>4.4800000000000004</v>
      </c>
      <c r="G720" s="16">
        <v>118.51000595092822</v>
      </c>
      <c r="H720" s="29">
        <v>1.1988450313381322</v>
      </c>
      <c r="I720" s="26">
        <v>293.10000000000002</v>
      </c>
      <c r="J720" s="30">
        <v>7.5892857142857137E-2</v>
      </c>
      <c r="K720" s="31">
        <v>0.4387647829018913</v>
      </c>
      <c r="L720" s="108">
        <f ca="1">REWS!R720</f>
        <v>4.5640114479412546</v>
      </c>
      <c r="M720" s="22">
        <f t="shared" si="187"/>
        <v>4.4478861977045971</v>
      </c>
      <c r="N720" s="22">
        <f t="shared" ca="1" si="188"/>
        <v>4.5312954297909993</v>
      </c>
      <c r="O720" s="22">
        <f t="shared" si="189"/>
        <v>4.5485126082052026E-2</v>
      </c>
      <c r="P720" s="81">
        <f t="shared" ca="1" si="190"/>
        <v>5</v>
      </c>
      <c r="Q720" s="22">
        <f t="shared" ca="1" si="191"/>
        <v>0.43190369518757238</v>
      </c>
      <c r="R720" s="3">
        <f ca="1">IF(N720&gt;'Power Curve'!$C$37,0,INDEX(Ci,$P720,1)*POWER(1-Q720,3)+INDEX(Ci,$P720,2)*3*Q720*POWER(1-Q720,2)+INDEX(Ci,$P720,3)*3*POWER(Q720,2)*(1-Q720)+INDEX(Ci,$P720,4)*POWER(Q720,3))</f>
        <v>126.71855714561774</v>
      </c>
      <c r="S720" s="3">
        <f t="shared" si="192"/>
        <v>118.51000595092822</v>
      </c>
      <c r="T720" s="3">
        <f t="shared" ca="1" si="193"/>
        <v>8.2085511946895195</v>
      </c>
      <c r="U720" s="3">
        <f t="shared" ca="1" si="201"/>
        <v>8.2085511946895195</v>
      </c>
      <c r="W720" s="34">
        <f t="shared" si="194"/>
        <v>4</v>
      </c>
      <c r="X720" s="73" t="b">
        <f>COUNTIF('Power Curve'!$D$2:$D$31,W720)&gt;0</f>
        <v>1</v>
      </c>
      <c r="Y720" s="73" t="b">
        <f t="shared" si="195"/>
        <v>0</v>
      </c>
      <c r="Z720" s="73" t="b">
        <f t="shared" si="202"/>
        <v>1</v>
      </c>
      <c r="AA720" s="34" t="str">
        <f t="shared" si="196"/>
        <v>Outer</v>
      </c>
      <c r="AB720" s="35" t="str">
        <f t="shared" si="203"/>
        <v>0.0-0.1</v>
      </c>
      <c r="AC720" s="36" t="str">
        <f t="shared" si="197"/>
        <v>1-2</v>
      </c>
      <c r="AD720" s="36" t="str">
        <f t="shared" si="198"/>
        <v>Jan</v>
      </c>
      <c r="AE720" s="35" t="str">
        <f t="shared" si="199"/>
        <v>285-295</v>
      </c>
      <c r="AF720" s="36" t="str">
        <f t="shared" si="200"/>
        <v>LWS-LTI</v>
      </c>
    </row>
    <row r="721" spans="5:32" x14ac:dyDescent="0.3">
      <c r="E721" s="12">
        <v>40925.069444444445</v>
      </c>
      <c r="F721" s="16">
        <v>4.8</v>
      </c>
      <c r="G721" s="16">
        <v>135.1800041198731</v>
      </c>
      <c r="H721" s="29">
        <v>1.1988888183240738</v>
      </c>
      <c r="I721" s="26">
        <v>293.89999999999998</v>
      </c>
      <c r="J721" s="30">
        <v>6.458333333333334E-2</v>
      </c>
      <c r="K721" s="31">
        <v>0.43919159086959553</v>
      </c>
      <c r="L721" s="108">
        <f ca="1">REWS!R721</f>
        <v>4.7628236036229117</v>
      </c>
      <c r="M721" s="22">
        <f t="shared" si="187"/>
        <v>4.7656503739658094</v>
      </c>
      <c r="N721" s="22">
        <f t="shared" ca="1" si="188"/>
        <v>4.7287400182788986</v>
      </c>
      <c r="O721" s="22">
        <f t="shared" si="189"/>
        <v>9.4596603861375625E-2</v>
      </c>
      <c r="P721" s="81">
        <f t="shared" ca="1" si="190"/>
        <v>5</v>
      </c>
      <c r="Q721" s="22">
        <f t="shared" ca="1" si="191"/>
        <v>0.65767760512803153</v>
      </c>
      <c r="R721" s="3">
        <f ca="1">IF(N721&gt;'Power Curve'!$C$37,0,INDEX(Ci,$P721,1)*POWER(1-Q721,3)+INDEX(Ci,$P721,2)*3*Q721*POWER(1-Q721,2)+INDEX(Ci,$P721,3)*3*POWER(Q721,2)*(1-Q721)+INDEX(Ci,$P721,4)*POWER(Q721,3))</f>
        <v>160.67840779409829</v>
      </c>
      <c r="S721" s="3">
        <f t="shared" si="192"/>
        <v>135.1800041198731</v>
      </c>
      <c r="T721" s="3">
        <f t="shared" ca="1" si="193"/>
        <v>25.498403674225187</v>
      </c>
      <c r="U721" s="3">
        <f t="shared" ca="1" si="201"/>
        <v>25.498403674225187</v>
      </c>
      <c r="W721" s="34">
        <f t="shared" si="194"/>
        <v>5</v>
      </c>
      <c r="X721" s="73" t="b">
        <f>COUNTIF('Power Curve'!$D$2:$D$31,W721)&gt;0</f>
        <v>1</v>
      </c>
      <c r="Y721" s="73" t="b">
        <f t="shared" si="195"/>
        <v>0</v>
      </c>
      <c r="Z721" s="73" t="b">
        <f t="shared" si="202"/>
        <v>1</v>
      </c>
      <c r="AA721" s="34" t="str">
        <f t="shared" si="196"/>
        <v>Outer</v>
      </c>
      <c r="AB721" s="35" t="str">
        <f t="shared" si="203"/>
        <v>0.0-0.1</v>
      </c>
      <c r="AC721" s="36" t="str">
        <f t="shared" si="197"/>
        <v>1-2</v>
      </c>
      <c r="AD721" s="36" t="str">
        <f t="shared" si="198"/>
        <v>Jan</v>
      </c>
      <c r="AE721" s="35" t="str">
        <f t="shared" si="199"/>
        <v>285-295</v>
      </c>
      <c r="AF721" s="36" t="str">
        <f t="shared" si="200"/>
        <v>LWS-LTI</v>
      </c>
    </row>
    <row r="722" spans="5:32" x14ac:dyDescent="0.3">
      <c r="E722" s="12">
        <v>40925.076388888891</v>
      </c>
      <c r="F722" s="16">
        <v>4.6900000000000004</v>
      </c>
      <c r="G722" s="16">
        <v>132.23999786376919</v>
      </c>
      <c r="H722" s="29">
        <v>1.1988888183240738</v>
      </c>
      <c r="I722" s="26">
        <v>293</v>
      </c>
      <c r="J722" s="30">
        <v>7.6759061833688691E-2</v>
      </c>
      <c r="K722" s="31">
        <v>0.48301179955948464</v>
      </c>
      <c r="L722" s="108">
        <f ca="1">REWS!R722</f>
        <v>4.6005900521891698</v>
      </c>
      <c r="M722" s="22">
        <f t="shared" si="187"/>
        <v>4.6564375528957598</v>
      </c>
      <c r="N722" s="22">
        <f t="shared" ca="1" si="188"/>
        <v>4.5676674380580629</v>
      </c>
      <c r="O722" s="22">
        <f t="shared" si="189"/>
        <v>7.7717410308764667E-2</v>
      </c>
      <c r="P722" s="81">
        <f t="shared" ca="1" si="190"/>
        <v>5</v>
      </c>
      <c r="Q722" s="22">
        <f t="shared" ca="1" si="191"/>
        <v>0.47349435402370921</v>
      </c>
      <c r="R722" s="3">
        <f ca="1">IF(N722&gt;'Power Curve'!$C$37,0,INDEX(Ci,$P722,1)*POWER(1-Q722,3)+INDEX(Ci,$P722,2)*3*Q722*POWER(1-Q722,2)+INDEX(Ci,$P722,3)*3*POWER(Q722,2)*(1-Q722)+INDEX(Ci,$P722,4)*POWER(Q722,3))</f>
        <v>132.76532196171385</v>
      </c>
      <c r="S722" s="3">
        <f t="shared" si="192"/>
        <v>132.23999786376919</v>
      </c>
      <c r="T722" s="3">
        <f t="shared" ca="1" si="193"/>
        <v>0.52532409794466162</v>
      </c>
      <c r="U722" s="3">
        <f t="shared" ca="1" si="201"/>
        <v>0.52532409794466162</v>
      </c>
      <c r="W722" s="34">
        <f t="shared" si="194"/>
        <v>5</v>
      </c>
      <c r="X722" s="73" t="b">
        <f>COUNTIF('Power Curve'!$D$2:$D$31,W722)&gt;0</f>
        <v>1</v>
      </c>
      <c r="Y722" s="73" t="b">
        <f t="shared" si="195"/>
        <v>0</v>
      </c>
      <c r="Z722" s="73" t="b">
        <f t="shared" si="202"/>
        <v>1</v>
      </c>
      <c r="AA722" s="34" t="str">
        <f t="shared" si="196"/>
        <v>Outer</v>
      </c>
      <c r="AB722" s="35" t="str">
        <f t="shared" si="203"/>
        <v>0.0-0.1</v>
      </c>
      <c r="AC722" s="36" t="str">
        <f t="shared" si="197"/>
        <v>1-2</v>
      </c>
      <c r="AD722" s="36" t="str">
        <f t="shared" si="198"/>
        <v>Jan</v>
      </c>
      <c r="AE722" s="35" t="str">
        <f t="shared" si="199"/>
        <v>285-295</v>
      </c>
      <c r="AF722" s="36" t="str">
        <f t="shared" si="200"/>
        <v>LWS-LTI</v>
      </c>
    </row>
    <row r="723" spans="5:32" x14ac:dyDescent="0.3">
      <c r="E723" s="12">
        <v>40925.083333333336</v>
      </c>
      <c r="F723" s="16">
        <v>4.43</v>
      </c>
      <c r="G723" s="16">
        <v>102.62999343872092</v>
      </c>
      <c r="H723" s="29">
        <v>1.1989764018923943</v>
      </c>
      <c r="I723" s="26">
        <v>293.8</v>
      </c>
      <c r="J723" s="30">
        <v>0.11512415349887134</v>
      </c>
      <c r="K723" s="31">
        <v>0.4756587102191453</v>
      </c>
      <c r="L723" s="108">
        <f ca="1">REWS!R723</f>
        <v>4.3461261338635762</v>
      </c>
      <c r="M723" s="22">
        <f t="shared" si="187"/>
        <v>4.3984052593880234</v>
      </c>
      <c r="N723" s="22">
        <f t="shared" ca="1" si="188"/>
        <v>4.3151295812978088</v>
      </c>
      <c r="O723" s="22">
        <f t="shared" si="189"/>
        <v>3.7837687559476439E-2</v>
      </c>
      <c r="P723" s="81">
        <f t="shared" ca="1" si="190"/>
        <v>5</v>
      </c>
      <c r="Q723" s="22">
        <f t="shared" ca="1" si="191"/>
        <v>0.18472240152099206</v>
      </c>
      <c r="R723" s="3">
        <f ca="1">IF(N723&gt;'Power Curve'!$C$37,0,INDEX(Ci,$P723,1)*POWER(1-Q723,3)+INDEX(Ci,$P723,2)*3*Q723*POWER(1-Q723,2)+INDEX(Ci,$P723,3)*3*POWER(Q723,2)*(1-Q723)+INDEX(Ci,$P723,4)*POWER(Q723,3))</f>
        <v>94.715364202483414</v>
      </c>
      <c r="S723" s="3">
        <f t="shared" si="192"/>
        <v>102.62999343872092</v>
      </c>
      <c r="T723" s="3">
        <f t="shared" ca="1" si="193"/>
        <v>-7.9146292362375021</v>
      </c>
      <c r="U723" s="3">
        <f t="shared" ca="1" si="201"/>
        <v>7.9146292362375021</v>
      </c>
      <c r="W723" s="34">
        <f t="shared" si="194"/>
        <v>4</v>
      </c>
      <c r="X723" s="73" t="b">
        <f>COUNTIF('Power Curve'!$D$2:$D$31,W723)&gt;0</f>
        <v>1</v>
      </c>
      <c r="Y723" s="73" t="b">
        <f t="shared" si="195"/>
        <v>0</v>
      </c>
      <c r="Z723" s="73" t="b">
        <f t="shared" si="202"/>
        <v>1</v>
      </c>
      <c r="AA723" s="34" t="str">
        <f t="shared" si="196"/>
        <v>Outer</v>
      </c>
      <c r="AB723" s="35" t="str">
        <f t="shared" si="203"/>
        <v>0.0-0.1</v>
      </c>
      <c r="AC723" s="36" t="str">
        <f t="shared" si="197"/>
        <v>2-3</v>
      </c>
      <c r="AD723" s="36" t="str">
        <f t="shared" si="198"/>
        <v>Jan</v>
      </c>
      <c r="AE723" s="35" t="str">
        <f t="shared" si="199"/>
        <v>285-295</v>
      </c>
      <c r="AF723" s="36" t="str">
        <f t="shared" si="200"/>
        <v>Inner-TI</v>
      </c>
    </row>
    <row r="724" spans="5:32" x14ac:dyDescent="0.3">
      <c r="E724" s="12">
        <v>40925.090277777781</v>
      </c>
      <c r="F724" s="16">
        <v>4.78</v>
      </c>
      <c r="G724" s="16">
        <v>129.1400070190432</v>
      </c>
      <c r="H724" s="29">
        <v>1.1991078015023227</v>
      </c>
      <c r="I724" s="26">
        <v>290.5</v>
      </c>
      <c r="J724" s="30">
        <v>9.6234309623430964E-2</v>
      </c>
      <c r="K724" s="31">
        <v>0.44339522676637844</v>
      </c>
      <c r="L724" s="108">
        <f ca="1">REWS!R724</f>
        <v>4.7060307938180843</v>
      </c>
      <c r="M724" s="22">
        <f t="shared" si="187"/>
        <v>4.7460824276401246</v>
      </c>
      <c r="N724" s="22">
        <f t="shared" ca="1" si="188"/>
        <v>4.6726380867098989</v>
      </c>
      <c r="O724" s="22">
        <f t="shared" si="189"/>
        <v>9.1572314677906164E-2</v>
      </c>
      <c r="P724" s="81">
        <f t="shared" ca="1" si="190"/>
        <v>5</v>
      </c>
      <c r="Q724" s="22">
        <f t="shared" ca="1" si="191"/>
        <v>0.59352617640289629</v>
      </c>
      <c r="R724" s="3">
        <f ca="1">IF(N724&gt;'Power Curve'!$C$37,0,INDEX(Ci,$P724,1)*POWER(1-Q724,3)+INDEX(Ci,$P724,2)*3*Q724*POWER(1-Q724,2)+INDEX(Ci,$P724,3)*3*POWER(Q724,2)*(1-Q724)+INDEX(Ci,$P724,4)*POWER(Q724,3))</f>
        <v>150.81921573585316</v>
      </c>
      <c r="S724" s="3">
        <f t="shared" si="192"/>
        <v>129.1400070190432</v>
      </c>
      <c r="T724" s="3">
        <f t="shared" ca="1" si="193"/>
        <v>21.679208716809967</v>
      </c>
      <c r="U724" s="3">
        <f t="shared" ca="1" si="201"/>
        <v>21.679208716809967</v>
      </c>
      <c r="W724" s="34">
        <f t="shared" si="194"/>
        <v>5</v>
      </c>
      <c r="X724" s="73" t="b">
        <f>COUNTIF('Power Curve'!$D$2:$D$31,W724)&gt;0</f>
        <v>1</v>
      </c>
      <c r="Y724" s="73" t="b">
        <f t="shared" si="195"/>
        <v>0</v>
      </c>
      <c r="Z724" s="73" t="b">
        <f t="shared" si="202"/>
        <v>1</v>
      </c>
      <c r="AA724" s="34" t="str">
        <f t="shared" si="196"/>
        <v>Outer</v>
      </c>
      <c r="AB724" s="35" t="str">
        <f t="shared" si="203"/>
        <v>0.0-0.1</v>
      </c>
      <c r="AC724" s="36" t="str">
        <f t="shared" si="197"/>
        <v>2-3</v>
      </c>
      <c r="AD724" s="36" t="str">
        <f t="shared" si="198"/>
        <v>Jan</v>
      </c>
      <c r="AE724" s="35" t="str">
        <f t="shared" si="199"/>
        <v>285-295</v>
      </c>
      <c r="AF724" s="36" t="str">
        <f t="shared" si="200"/>
        <v>LWS-LTI</v>
      </c>
    </row>
    <row r="725" spans="5:32" x14ac:dyDescent="0.3">
      <c r="E725" s="12">
        <v>40925.097222222219</v>
      </c>
      <c r="F725" s="16">
        <v>4.46</v>
      </c>
      <c r="G725" s="16">
        <v>136.46000671386759</v>
      </c>
      <c r="H725" s="29">
        <v>1.1991516076857156</v>
      </c>
      <c r="I725" s="26">
        <v>297.5</v>
      </c>
      <c r="J725" s="30">
        <v>0.10538116591928251</v>
      </c>
      <c r="K725" s="31">
        <v>0.47522362699101234</v>
      </c>
      <c r="L725" s="108">
        <f ca="1">REWS!R725</f>
        <v>4.4797337678048397</v>
      </c>
      <c r="M725" s="22">
        <f t="shared" si="187"/>
        <v>4.4284069854383503</v>
      </c>
      <c r="N725" s="22">
        <f t="shared" ca="1" si="188"/>
        <v>4.4480009664239937</v>
      </c>
      <c r="O725" s="22">
        <f t="shared" si="189"/>
        <v>4.247455103351002E-2</v>
      </c>
      <c r="P725" s="81">
        <f t="shared" ca="1" si="190"/>
        <v>5</v>
      </c>
      <c r="Q725" s="22">
        <f t="shared" ca="1" si="191"/>
        <v>0.3366581540725585</v>
      </c>
      <c r="R725" s="3">
        <f ca="1">IF(N725&gt;'Power Curve'!$C$37,0,INDEX(Ci,$P725,1)*POWER(1-Q725,3)+INDEX(Ci,$P725,2)*3*Q725*POWER(1-Q725,2)+INDEX(Ci,$P725,3)*3*POWER(Q725,2)*(1-Q725)+INDEX(Ci,$P725,4)*POWER(Q725,3))</f>
        <v>113.47286792756196</v>
      </c>
      <c r="S725" s="3">
        <f t="shared" si="192"/>
        <v>136.46000671386759</v>
      </c>
      <c r="T725" s="3">
        <f t="shared" ca="1" si="193"/>
        <v>-22.987138786305621</v>
      </c>
      <c r="U725" s="3">
        <f t="shared" ca="1" si="201"/>
        <v>22.987138786305621</v>
      </c>
      <c r="W725" s="34">
        <f t="shared" si="194"/>
        <v>4</v>
      </c>
      <c r="X725" s="73" t="b">
        <f>COUNTIF('Power Curve'!$D$2:$D$31,W725)&gt;0</f>
        <v>1</v>
      </c>
      <c r="Y725" s="73" t="b">
        <f t="shared" si="195"/>
        <v>0</v>
      </c>
      <c r="Z725" s="73" t="b">
        <f t="shared" si="202"/>
        <v>1</v>
      </c>
      <c r="AA725" s="34" t="str">
        <f t="shared" si="196"/>
        <v>Outer</v>
      </c>
      <c r="AB725" s="35" t="str">
        <f t="shared" si="203"/>
        <v>0.0-0.1</v>
      </c>
      <c r="AC725" s="36" t="str">
        <f t="shared" si="197"/>
        <v>2-3</v>
      </c>
      <c r="AD725" s="36" t="str">
        <f t="shared" si="198"/>
        <v>Jan</v>
      </c>
      <c r="AE725" s="35" t="str">
        <f t="shared" si="199"/>
        <v>295-305</v>
      </c>
      <c r="AF725" s="36" t="str">
        <f t="shared" si="200"/>
        <v>Inner-TI</v>
      </c>
    </row>
    <row r="726" spans="5:32" x14ac:dyDescent="0.3">
      <c r="E726" s="12">
        <v>40925.104166666664</v>
      </c>
      <c r="F726" s="16">
        <v>4.17</v>
      </c>
      <c r="G726" s="16">
        <v>73.179998397827092</v>
      </c>
      <c r="H726" s="29">
        <v>1.1991954170699082</v>
      </c>
      <c r="I726" s="26">
        <v>295.7</v>
      </c>
      <c r="J726" s="30">
        <v>6.7146282973621116E-2</v>
      </c>
      <c r="K726" s="31">
        <v>0.61719158382508776</v>
      </c>
      <c r="L726" s="108">
        <f ca="1">REWS!R726</f>
        <v>4.2489594329899605</v>
      </c>
      <c r="M726" s="22">
        <f t="shared" si="187"/>
        <v>4.1405116611872339</v>
      </c>
      <c r="N726" s="22">
        <f t="shared" ca="1" si="188"/>
        <v>4.2189127290662896</v>
      </c>
      <c r="O726" s="22">
        <f t="shared" si="189"/>
        <v>-2.0205993830277715E-3</v>
      </c>
      <c r="P726" s="81">
        <f t="shared" ca="1" si="190"/>
        <v>5</v>
      </c>
      <c r="Q726" s="22">
        <f t="shared" ca="1" si="191"/>
        <v>7.4700369026519151E-2</v>
      </c>
      <c r="R726" s="3">
        <f ca="1">IF(N726&gt;'Power Curve'!$C$37,0,INDEX(Ci,$P726,1)*POWER(1-Q726,3)+INDEX(Ci,$P726,2)*3*Q726*POWER(1-Q726,2)+INDEX(Ci,$P726,3)*3*POWER(Q726,2)*(1-Q726)+INDEX(Ci,$P726,4)*POWER(Q726,3))</f>
        <v>83.558213581909001</v>
      </c>
      <c r="S726" s="3">
        <f t="shared" si="192"/>
        <v>73.179998397827092</v>
      </c>
      <c r="T726" s="3">
        <f t="shared" ca="1" si="193"/>
        <v>10.37821518408191</v>
      </c>
      <c r="U726" s="3">
        <f t="shared" ca="1" si="201"/>
        <v>10.37821518408191</v>
      </c>
      <c r="W726" s="34">
        <f t="shared" si="194"/>
        <v>4</v>
      </c>
      <c r="X726" s="73" t="b">
        <f>COUNTIF('Power Curve'!$D$2:$D$31,W726)&gt;0</f>
        <v>1</v>
      </c>
      <c r="Y726" s="73" t="b">
        <f t="shared" si="195"/>
        <v>0</v>
      </c>
      <c r="Z726" s="73" t="b">
        <f t="shared" si="202"/>
        <v>1</v>
      </c>
      <c r="AA726" s="34" t="str">
        <f t="shared" si="196"/>
        <v>Outer</v>
      </c>
      <c r="AB726" s="35" t="str">
        <f t="shared" si="203"/>
        <v>-0.1-0.0</v>
      </c>
      <c r="AC726" s="36" t="str">
        <f t="shared" si="197"/>
        <v>2-3</v>
      </c>
      <c r="AD726" s="36" t="str">
        <f t="shared" si="198"/>
        <v>Jan</v>
      </c>
      <c r="AE726" s="35" t="str">
        <f t="shared" si="199"/>
        <v>295-305</v>
      </c>
      <c r="AF726" s="36" t="str">
        <f t="shared" si="200"/>
        <v>LWS-LTI</v>
      </c>
    </row>
    <row r="727" spans="5:32" x14ac:dyDescent="0.3">
      <c r="E727" s="12">
        <v>40925.111111111109</v>
      </c>
      <c r="F727" s="16">
        <v>4.5</v>
      </c>
      <c r="G727" s="16">
        <v>126.91999816894509</v>
      </c>
      <c r="H727" s="29">
        <v>1.1992830454420949</v>
      </c>
      <c r="I727" s="26">
        <v>297.39999999999998</v>
      </c>
      <c r="J727" s="30">
        <v>0.11555555555555556</v>
      </c>
      <c r="K727" s="31">
        <v>0.40163826640651462</v>
      </c>
      <c r="L727" s="108">
        <f ca="1">REWS!R727</f>
        <v>4.4213122406650589</v>
      </c>
      <c r="M727" s="22">
        <f t="shared" si="187"/>
        <v>4.4682868828419942</v>
      </c>
      <c r="N727" s="22">
        <f t="shared" ca="1" si="188"/>
        <v>4.3901536644249841</v>
      </c>
      <c r="O727" s="22">
        <f t="shared" si="189"/>
        <v>4.8638117733271549E-2</v>
      </c>
      <c r="P727" s="81">
        <f t="shared" ca="1" si="190"/>
        <v>5</v>
      </c>
      <c r="Q727" s="22">
        <f t="shared" ca="1" si="191"/>
        <v>0.27051092941654648</v>
      </c>
      <c r="R727" s="3">
        <f ca="1">IF(N727&gt;'Power Curve'!$C$37,0,INDEX(Ci,$P727,1)*POWER(1-Q727,3)+INDEX(Ci,$P727,2)*3*Q727*POWER(1-Q727,2)+INDEX(Ci,$P727,3)*3*POWER(Q727,2)*(1-Q727)+INDEX(Ci,$P727,4)*POWER(Q727,3))</f>
        <v>104.89426540905542</v>
      </c>
      <c r="S727" s="3">
        <f t="shared" si="192"/>
        <v>126.91999816894509</v>
      </c>
      <c r="T727" s="3">
        <f t="shared" ca="1" si="193"/>
        <v>-22.025732759889664</v>
      </c>
      <c r="U727" s="3">
        <f t="shared" ca="1" si="201"/>
        <v>22.025732759889664</v>
      </c>
      <c r="W727" s="34">
        <f t="shared" si="194"/>
        <v>4</v>
      </c>
      <c r="X727" s="73" t="b">
        <f>COUNTIF('Power Curve'!$D$2:$D$31,W727)&gt;0</f>
        <v>1</v>
      </c>
      <c r="Y727" s="73" t="b">
        <f t="shared" si="195"/>
        <v>0</v>
      </c>
      <c r="Z727" s="73" t="b">
        <f t="shared" si="202"/>
        <v>1</v>
      </c>
      <c r="AA727" s="34" t="str">
        <f t="shared" si="196"/>
        <v>Outer</v>
      </c>
      <c r="AB727" s="35" t="str">
        <f t="shared" si="203"/>
        <v>0.0-0.1</v>
      </c>
      <c r="AC727" s="36" t="str">
        <f t="shared" si="197"/>
        <v>2-3</v>
      </c>
      <c r="AD727" s="36" t="str">
        <f t="shared" si="198"/>
        <v>Jan</v>
      </c>
      <c r="AE727" s="35" t="str">
        <f t="shared" si="199"/>
        <v>295-305</v>
      </c>
      <c r="AF727" s="36" t="str">
        <f t="shared" si="200"/>
        <v>Inner-TI</v>
      </c>
    </row>
    <row r="728" spans="5:32" x14ac:dyDescent="0.3">
      <c r="E728" s="12">
        <v>40925.118055555555</v>
      </c>
      <c r="F728" s="16">
        <v>4.7699999999999996</v>
      </c>
      <c r="G728" s="16">
        <v>137.9999999999996</v>
      </c>
      <c r="H728" s="29">
        <v>1.1994583408727504</v>
      </c>
      <c r="I728" s="26">
        <v>297.5</v>
      </c>
      <c r="J728" s="30">
        <v>9.0146750524109018E-2</v>
      </c>
      <c r="K728" s="31">
        <v>0.54803854228034932</v>
      </c>
      <c r="L728" s="108">
        <f ca="1">REWS!R728</f>
        <v>4.7130560305253946</v>
      </c>
      <c r="M728" s="22">
        <f t="shared" si="187"/>
        <v>4.7366148520252311</v>
      </c>
      <c r="N728" s="22">
        <f t="shared" ca="1" si="188"/>
        <v>4.6800694324137666</v>
      </c>
      <c r="O728" s="22">
        <f t="shared" si="189"/>
        <v>9.0109070347139678E-2</v>
      </c>
      <c r="P728" s="81">
        <f t="shared" ca="1" si="190"/>
        <v>5</v>
      </c>
      <c r="Q728" s="22">
        <f t="shared" ca="1" si="191"/>
        <v>0.60202377053059897</v>
      </c>
      <c r="R728" s="3">
        <f ca="1">IF(N728&gt;'Power Curve'!$C$37,0,INDEX(Ci,$P728,1)*POWER(1-Q728,3)+INDEX(Ci,$P728,2)*3*Q728*POWER(1-Q728,2)+INDEX(Ci,$P728,3)*3*POWER(Q728,2)*(1-Q728)+INDEX(Ci,$P728,4)*POWER(Q728,3))</f>
        <v>152.12033957330902</v>
      </c>
      <c r="S728" s="3">
        <f t="shared" si="192"/>
        <v>137.9999999999996</v>
      </c>
      <c r="T728" s="3">
        <f t="shared" ca="1" si="193"/>
        <v>14.120339573309423</v>
      </c>
      <c r="U728" s="3">
        <f t="shared" ca="1" si="201"/>
        <v>14.120339573309423</v>
      </c>
      <c r="W728" s="34">
        <f t="shared" si="194"/>
        <v>5</v>
      </c>
      <c r="X728" s="73" t="b">
        <f>COUNTIF('Power Curve'!$D$2:$D$31,W728)&gt;0</f>
        <v>1</v>
      </c>
      <c r="Y728" s="73" t="b">
        <f t="shared" si="195"/>
        <v>0</v>
      </c>
      <c r="Z728" s="73" t="b">
        <f t="shared" si="202"/>
        <v>1</v>
      </c>
      <c r="AA728" s="34" t="str">
        <f t="shared" si="196"/>
        <v>Outer</v>
      </c>
      <c r="AB728" s="35" t="str">
        <f t="shared" si="203"/>
        <v>0.0-0.1</v>
      </c>
      <c r="AC728" s="36" t="str">
        <f t="shared" si="197"/>
        <v>2-3</v>
      </c>
      <c r="AD728" s="36" t="str">
        <f t="shared" si="198"/>
        <v>Jan</v>
      </c>
      <c r="AE728" s="35" t="str">
        <f t="shared" si="199"/>
        <v>295-305</v>
      </c>
      <c r="AF728" s="36" t="str">
        <f t="shared" si="200"/>
        <v>LWS-LTI</v>
      </c>
    </row>
    <row r="729" spans="5:32" x14ac:dyDescent="0.3">
      <c r="E729" s="12">
        <v>40925.125</v>
      </c>
      <c r="F729" s="16">
        <v>4.8499999999999996</v>
      </c>
      <c r="G729" s="16">
        <v>167.1499938964844</v>
      </c>
      <c r="H729" s="29">
        <v>1.1995460076756257</v>
      </c>
      <c r="I729" s="26">
        <v>298.60000000000002</v>
      </c>
      <c r="J729" s="30">
        <v>9.2783505154639179E-2</v>
      </c>
      <c r="K729" s="31">
        <v>0.51572878126484789</v>
      </c>
      <c r="L729" s="108">
        <f ca="1">REWS!R729</f>
        <v>4.7951137205651424</v>
      </c>
      <c r="M729" s="22">
        <f t="shared" si="187"/>
        <v>4.8161722635430051</v>
      </c>
      <c r="N729" s="22">
        <f t="shared" ca="1" si="188"/>
        <v>4.7616688044371847</v>
      </c>
      <c r="O729" s="22">
        <f t="shared" si="189"/>
        <v>0.10240492475686971</v>
      </c>
      <c r="P729" s="81">
        <f t="shared" ca="1" si="190"/>
        <v>5</v>
      </c>
      <c r="Q729" s="22">
        <f t="shared" ca="1" si="191"/>
        <v>0.69533100883732157</v>
      </c>
      <c r="R729" s="3">
        <f ca="1">IF(N729&gt;'Power Curve'!$C$37,0,INDEX(Ci,$P729,1)*POWER(1-Q729,3)+INDEX(Ci,$P729,2)*3*Q729*POWER(1-Q729,2)+INDEX(Ci,$P729,3)*3*POWER(Q729,2)*(1-Q729)+INDEX(Ci,$P729,4)*POWER(Q729,3))</f>
        <v>166.48340903246387</v>
      </c>
      <c r="S729" s="3">
        <f t="shared" si="192"/>
        <v>167.1499938964844</v>
      </c>
      <c r="T729" s="3">
        <f t="shared" ca="1" si="193"/>
        <v>-0.66658486402053541</v>
      </c>
      <c r="U729" s="3">
        <f t="shared" ca="1" si="201"/>
        <v>0.66658486402053541</v>
      </c>
      <c r="W729" s="34">
        <f t="shared" si="194"/>
        <v>5</v>
      </c>
      <c r="X729" s="73" t="b">
        <f>COUNTIF('Power Curve'!$D$2:$D$31,W729)&gt;0</f>
        <v>1</v>
      </c>
      <c r="Y729" s="73" t="b">
        <f t="shared" si="195"/>
        <v>0</v>
      </c>
      <c r="Z729" s="73" t="b">
        <f t="shared" si="202"/>
        <v>1</v>
      </c>
      <c r="AA729" s="34" t="str">
        <f t="shared" si="196"/>
        <v>Outer</v>
      </c>
      <c r="AB729" s="35" t="str">
        <f t="shared" si="203"/>
        <v>0.1-0.2</v>
      </c>
      <c r="AC729" s="36" t="str">
        <f t="shared" si="197"/>
        <v>3-4</v>
      </c>
      <c r="AD729" s="36" t="str">
        <f t="shared" si="198"/>
        <v>Jan</v>
      </c>
      <c r="AE729" s="35" t="str">
        <f t="shared" si="199"/>
        <v>295-305</v>
      </c>
      <c r="AF729" s="36" t="str">
        <f t="shared" si="200"/>
        <v>LWS-LTI</v>
      </c>
    </row>
    <row r="730" spans="5:32" x14ac:dyDescent="0.3">
      <c r="E730" s="12">
        <v>40925.131944444445</v>
      </c>
      <c r="F730" s="16">
        <v>4.51</v>
      </c>
      <c r="G730" s="16">
        <v>139.55000305175759</v>
      </c>
      <c r="H730" s="29">
        <v>1.1997652310196221</v>
      </c>
      <c r="I730" s="26">
        <v>302.8</v>
      </c>
      <c r="J730" s="30">
        <v>9.977827050997784E-2</v>
      </c>
      <c r="K730" s="31">
        <v>0.47723541983692136</v>
      </c>
      <c r="L730" s="108">
        <f ca="1">REWS!R730</f>
        <v>4.4526419410032858</v>
      </c>
      <c r="M730" s="22">
        <f t="shared" si="187"/>
        <v>4.4788165016795674</v>
      </c>
      <c r="N730" s="22">
        <f t="shared" ca="1" si="188"/>
        <v>4.4218550335778399</v>
      </c>
      <c r="O730" s="22">
        <f t="shared" si="189"/>
        <v>5.026550426768419E-2</v>
      </c>
      <c r="P730" s="81">
        <f t="shared" ca="1" si="190"/>
        <v>5</v>
      </c>
      <c r="Q730" s="22">
        <f t="shared" ca="1" si="191"/>
        <v>0.30676080650317405</v>
      </c>
      <c r="R730" s="3">
        <f ca="1">IF(N730&gt;'Power Curve'!$C$37,0,INDEX(Ci,$P730,1)*POWER(1-Q730,3)+INDEX(Ci,$P730,2)*3*Q730*POWER(1-Q730,2)+INDEX(Ci,$P730,3)*3*POWER(Q730,2)*(1-Q730)+INDEX(Ci,$P730,4)*POWER(Q730,3))</f>
        <v>109.52453496298814</v>
      </c>
      <c r="S730" s="3">
        <f t="shared" si="192"/>
        <v>139.55000305175759</v>
      </c>
      <c r="T730" s="3">
        <f t="shared" ca="1" si="193"/>
        <v>-30.025468088769443</v>
      </c>
      <c r="U730" s="3">
        <f t="shared" ca="1" si="201"/>
        <v>30.025468088769443</v>
      </c>
      <c r="W730" s="34">
        <f t="shared" si="194"/>
        <v>4</v>
      </c>
      <c r="X730" s="73" t="b">
        <f>COUNTIF('Power Curve'!$D$2:$D$31,W730)&gt;0</f>
        <v>1</v>
      </c>
      <c r="Y730" s="73" t="b">
        <f t="shared" si="195"/>
        <v>0</v>
      </c>
      <c r="Z730" s="73" t="b">
        <f t="shared" si="202"/>
        <v>1</v>
      </c>
      <c r="AA730" s="34" t="str">
        <f t="shared" si="196"/>
        <v>Outer</v>
      </c>
      <c r="AB730" s="35" t="str">
        <f t="shared" si="203"/>
        <v>0.0-0.1</v>
      </c>
      <c r="AC730" s="36" t="str">
        <f t="shared" si="197"/>
        <v>3-4</v>
      </c>
      <c r="AD730" s="36" t="str">
        <f t="shared" si="198"/>
        <v>Jan</v>
      </c>
      <c r="AE730" s="35" t="str">
        <f t="shared" si="199"/>
        <v>295-305</v>
      </c>
      <c r="AF730" s="36" t="str">
        <f t="shared" si="200"/>
        <v>LWS-LTI</v>
      </c>
    </row>
    <row r="731" spans="5:32" x14ac:dyDescent="0.3">
      <c r="E731" s="12">
        <v>40925.138888888891</v>
      </c>
      <c r="F731" s="16">
        <v>4.47</v>
      </c>
      <c r="G731" s="16">
        <v>112.29000282287561</v>
      </c>
      <c r="H731" s="29">
        <v>1.2000722782468396</v>
      </c>
      <c r="I731" s="26">
        <v>302.3</v>
      </c>
      <c r="J731" s="30">
        <v>9.8434004474272932E-2</v>
      </c>
      <c r="K731" s="31">
        <v>0.36413696062291767</v>
      </c>
      <c r="L731" s="108">
        <f ca="1">REWS!R731</f>
        <v>4.4407344168428686</v>
      </c>
      <c r="M731" s="22">
        <f t="shared" si="187"/>
        <v>4.4394717297409336</v>
      </c>
      <c r="N731" s="22">
        <f t="shared" ca="1" si="188"/>
        <v>4.41040601853725</v>
      </c>
      <c r="O731" s="22">
        <f t="shared" si="189"/>
        <v>4.4184642933559573E-2</v>
      </c>
      <c r="P731" s="81">
        <f t="shared" ca="1" si="190"/>
        <v>5</v>
      </c>
      <c r="Q731" s="22">
        <f t="shared" ca="1" si="191"/>
        <v>0.29366908841417955</v>
      </c>
      <c r="R731" s="3">
        <f ca="1">IF(N731&gt;'Power Curve'!$C$37,0,INDEX(Ci,$P731,1)*POWER(1-Q731,3)+INDEX(Ci,$P731,2)*3*Q731*POWER(1-Q731,2)+INDEX(Ci,$P731,3)*3*POWER(Q731,2)*(1-Q731)+INDEX(Ci,$P731,4)*POWER(Q731,3))</f>
        <v>107.83168635425045</v>
      </c>
      <c r="S731" s="3">
        <f t="shared" si="192"/>
        <v>112.29000282287561</v>
      </c>
      <c r="T731" s="3">
        <f t="shared" ca="1" si="193"/>
        <v>-4.4583164686251564</v>
      </c>
      <c r="U731" s="3">
        <f t="shared" ca="1" si="201"/>
        <v>4.4583164686251564</v>
      </c>
      <c r="W731" s="34">
        <f t="shared" si="194"/>
        <v>4</v>
      </c>
      <c r="X731" s="73" t="b">
        <f>COUNTIF('Power Curve'!$D$2:$D$31,W731)&gt;0</f>
        <v>1</v>
      </c>
      <c r="Y731" s="73" t="b">
        <f t="shared" si="195"/>
        <v>0</v>
      </c>
      <c r="Z731" s="73" t="b">
        <f t="shared" si="202"/>
        <v>1</v>
      </c>
      <c r="AA731" s="34" t="str">
        <f t="shared" si="196"/>
        <v>Outer</v>
      </c>
      <c r="AB731" s="35" t="str">
        <f t="shared" si="203"/>
        <v>0.0-0.1</v>
      </c>
      <c r="AC731" s="36" t="str">
        <f t="shared" si="197"/>
        <v>3-4</v>
      </c>
      <c r="AD731" s="36" t="str">
        <f t="shared" si="198"/>
        <v>Jan</v>
      </c>
      <c r="AE731" s="35" t="str">
        <f t="shared" si="199"/>
        <v>295-305</v>
      </c>
      <c r="AF731" s="36" t="str">
        <f t="shared" si="200"/>
        <v>LWS-LTI</v>
      </c>
    </row>
    <row r="732" spans="5:32" x14ac:dyDescent="0.3">
      <c r="E732" s="12">
        <v>40925.145833333336</v>
      </c>
      <c r="F732" s="16">
        <v>4.38</v>
      </c>
      <c r="G732" s="16">
        <v>123.33000183105491</v>
      </c>
      <c r="H732" s="29">
        <v>1.2002478043588527</v>
      </c>
      <c r="I732" s="26">
        <v>300.3</v>
      </c>
      <c r="J732" s="30">
        <v>0.15525114155251143</v>
      </c>
      <c r="K732" s="31">
        <v>0.38754061784301713</v>
      </c>
      <c r="L732" s="108">
        <f ca="1">REWS!R732</f>
        <v>4.3520737005213501</v>
      </c>
      <c r="M732" s="22">
        <f t="shared" si="187"/>
        <v>4.3502984680512595</v>
      </c>
      <c r="N732" s="22">
        <f t="shared" ca="1" si="188"/>
        <v>4.3225615416037</v>
      </c>
      <c r="O732" s="22">
        <f t="shared" si="189"/>
        <v>3.0402627882302802E-2</v>
      </c>
      <c r="P732" s="81">
        <f t="shared" ca="1" si="190"/>
        <v>5</v>
      </c>
      <c r="Q732" s="22">
        <f t="shared" ca="1" si="191"/>
        <v>0.1932206984337291</v>
      </c>
      <c r="R732" s="3">
        <f ca="1">IF(N732&gt;'Power Curve'!$C$37,0,INDEX(Ci,$P732,1)*POWER(1-Q732,3)+INDEX(Ci,$P732,2)*3*Q732*POWER(1-Q732,2)+INDEX(Ci,$P732,3)*3*POWER(Q732,2)*(1-Q732)+INDEX(Ci,$P732,4)*POWER(Q732,3))</f>
        <v>95.670434870244762</v>
      </c>
      <c r="S732" s="3">
        <f t="shared" si="192"/>
        <v>123.33000183105491</v>
      </c>
      <c r="T732" s="3">
        <f t="shared" ca="1" si="193"/>
        <v>-27.659566960810153</v>
      </c>
      <c r="U732" s="3">
        <f t="shared" ca="1" si="201"/>
        <v>27.659566960810153</v>
      </c>
      <c r="W732" s="34">
        <f t="shared" si="194"/>
        <v>4</v>
      </c>
      <c r="X732" s="73" t="b">
        <f>COUNTIF('Power Curve'!$D$2:$D$31,W732)&gt;0</f>
        <v>1</v>
      </c>
      <c r="Y732" s="73" t="b">
        <f t="shared" si="195"/>
        <v>0</v>
      </c>
      <c r="Z732" s="73" t="b">
        <f t="shared" si="202"/>
        <v>1</v>
      </c>
      <c r="AA732" s="34" t="str">
        <f t="shared" si="196"/>
        <v>Outer</v>
      </c>
      <c r="AB732" s="35" t="str">
        <f t="shared" si="203"/>
        <v>0.0-0.1</v>
      </c>
      <c r="AC732" s="36" t="str">
        <f t="shared" si="197"/>
        <v>3-4</v>
      </c>
      <c r="AD732" s="36" t="str">
        <f t="shared" si="198"/>
        <v>Jan</v>
      </c>
      <c r="AE732" s="35" t="str">
        <f t="shared" si="199"/>
        <v>295-305</v>
      </c>
      <c r="AF732" s="36" t="str">
        <f t="shared" si="200"/>
        <v>LWS-HTI</v>
      </c>
    </row>
    <row r="733" spans="5:32" x14ac:dyDescent="0.3">
      <c r="E733" s="12">
        <v>40925.152777777781</v>
      </c>
      <c r="F733" s="16">
        <v>4.8099999999999996</v>
      </c>
      <c r="G733" s="16">
        <v>180.86000061035168</v>
      </c>
      <c r="H733" s="29">
        <v>1.2002039180500408</v>
      </c>
      <c r="I733" s="26">
        <v>296.60000000000002</v>
      </c>
      <c r="J733" s="30">
        <v>0.16424116424116425</v>
      </c>
      <c r="K733" s="31">
        <v>0.59733096028846278</v>
      </c>
      <c r="L733" s="108">
        <f ca="1">REWS!R733</f>
        <v>4.7446869863358678</v>
      </c>
      <c r="M733" s="22">
        <f t="shared" si="187"/>
        <v>4.777324336186898</v>
      </c>
      <c r="N733" s="22">
        <f t="shared" ca="1" si="188"/>
        <v>4.7124550119358872</v>
      </c>
      <c r="O733" s="22">
        <f t="shared" si="189"/>
        <v>9.6400852354592698E-2</v>
      </c>
      <c r="P733" s="81">
        <f t="shared" ca="1" si="190"/>
        <v>5</v>
      </c>
      <c r="Q733" s="22">
        <f t="shared" ca="1" si="191"/>
        <v>0.639056028392885</v>
      </c>
      <c r="R733" s="3">
        <f ca="1">IF(N733&gt;'Power Curve'!$C$37,0,INDEX(Ci,$P733,1)*POWER(1-Q733,3)+INDEX(Ci,$P733,2)*3*Q733*POWER(1-Q733,2)+INDEX(Ci,$P733,3)*3*POWER(Q733,2)*(1-Q733)+INDEX(Ci,$P733,4)*POWER(Q733,3))</f>
        <v>157.80969814911569</v>
      </c>
      <c r="S733" s="3">
        <f t="shared" si="192"/>
        <v>180.86000061035168</v>
      </c>
      <c r="T733" s="3">
        <f t="shared" ca="1" si="193"/>
        <v>-23.050302461235987</v>
      </c>
      <c r="U733" s="3">
        <f t="shared" ca="1" si="201"/>
        <v>23.050302461235987</v>
      </c>
      <c r="W733" s="34">
        <f t="shared" si="194"/>
        <v>5</v>
      </c>
      <c r="X733" s="73" t="b">
        <f>COUNTIF('Power Curve'!$D$2:$D$31,W733)&gt;0</f>
        <v>1</v>
      </c>
      <c r="Y733" s="73" t="b">
        <f t="shared" si="195"/>
        <v>0</v>
      </c>
      <c r="Z733" s="73" t="b">
        <f t="shared" si="202"/>
        <v>1</v>
      </c>
      <c r="AA733" s="34" t="str">
        <f t="shared" si="196"/>
        <v>Outer</v>
      </c>
      <c r="AB733" s="35" t="str">
        <f t="shared" si="203"/>
        <v>0.0-0.1</v>
      </c>
      <c r="AC733" s="36" t="str">
        <f t="shared" si="197"/>
        <v>3-4</v>
      </c>
      <c r="AD733" s="36" t="str">
        <f t="shared" si="198"/>
        <v>Jan</v>
      </c>
      <c r="AE733" s="35" t="str">
        <f t="shared" si="199"/>
        <v>295-305</v>
      </c>
      <c r="AF733" s="36" t="str">
        <f t="shared" si="200"/>
        <v>LWS-HTI</v>
      </c>
    </row>
    <row r="734" spans="5:32" x14ac:dyDescent="0.3">
      <c r="E734" s="12">
        <v>40925.159722222219</v>
      </c>
      <c r="F734" s="16">
        <v>5.12</v>
      </c>
      <c r="G734" s="16">
        <v>185.21999740600569</v>
      </c>
      <c r="H734" s="29">
        <v>1.2001600349504622</v>
      </c>
      <c r="I734" s="26">
        <v>290.7</v>
      </c>
      <c r="J734" s="30">
        <v>0.11328124999999999</v>
      </c>
      <c r="K734" s="31">
        <v>0.55708641192558439</v>
      </c>
      <c r="L734" s="108">
        <f ca="1">REWS!R734</f>
        <v>5.0049611778875951</v>
      </c>
      <c r="M734" s="22">
        <f t="shared" si="187"/>
        <v>5.0851564424597369</v>
      </c>
      <c r="N734" s="22">
        <f t="shared" ca="1" si="188"/>
        <v>4.9709005035148399</v>
      </c>
      <c r="O734" s="22">
        <f t="shared" si="189"/>
        <v>0.14397729670039383</v>
      </c>
      <c r="P734" s="81">
        <f t="shared" ca="1" si="190"/>
        <v>5</v>
      </c>
      <c r="Q734" s="22">
        <f t="shared" ca="1" si="191"/>
        <v>0.93458324231721213</v>
      </c>
      <c r="R734" s="3">
        <f ca="1">IF(N734&gt;'Power Curve'!$C$37,0,INDEX(Ci,$P734,1)*POWER(1-Q734,3)+INDEX(Ci,$P734,2)*3*Q734*POWER(1-Q734,2)+INDEX(Ci,$P734,3)*3*POWER(Q734,2)*(1-Q734)+INDEX(Ci,$P734,4)*POWER(Q734,3))</f>
        <v>202.35430830906895</v>
      </c>
      <c r="S734" s="3">
        <f t="shared" si="192"/>
        <v>185.21999740600569</v>
      </c>
      <c r="T734" s="3">
        <f t="shared" ca="1" si="193"/>
        <v>17.134310903063266</v>
      </c>
      <c r="U734" s="3">
        <f t="shared" ca="1" si="201"/>
        <v>17.134310903063266</v>
      </c>
      <c r="W734" s="34">
        <f t="shared" si="194"/>
        <v>5</v>
      </c>
      <c r="X734" s="73" t="b">
        <f>COUNTIF('Power Curve'!$D$2:$D$31,W734)&gt;0</f>
        <v>1</v>
      </c>
      <c r="Y734" s="73" t="b">
        <f t="shared" si="195"/>
        <v>0</v>
      </c>
      <c r="Z734" s="73" t="b">
        <f t="shared" si="202"/>
        <v>1</v>
      </c>
      <c r="AA734" s="34" t="str">
        <f t="shared" si="196"/>
        <v>Outer</v>
      </c>
      <c r="AB734" s="35" t="str">
        <f t="shared" si="203"/>
        <v>0.1-0.2</v>
      </c>
      <c r="AC734" s="36" t="str">
        <f t="shared" si="197"/>
        <v>3-4</v>
      </c>
      <c r="AD734" s="36" t="str">
        <f t="shared" si="198"/>
        <v>Jan</v>
      </c>
      <c r="AE734" s="35" t="str">
        <f t="shared" si="199"/>
        <v>285-295</v>
      </c>
      <c r="AF734" s="36" t="str">
        <f t="shared" si="200"/>
        <v>Inner-TI</v>
      </c>
    </row>
    <row r="735" spans="5:32" x14ac:dyDescent="0.3">
      <c r="E735" s="12">
        <v>40925.166666666664</v>
      </c>
      <c r="F735" s="16">
        <v>4.93</v>
      </c>
      <c r="G735" s="16">
        <v>134.86999893188479</v>
      </c>
      <c r="H735" s="29">
        <v>1.2001161549289976</v>
      </c>
      <c r="I735" s="26">
        <v>285.3</v>
      </c>
      <c r="J735" s="30">
        <v>0.11764705882352941</v>
      </c>
      <c r="K735" s="31">
        <v>0.51159920100502432</v>
      </c>
      <c r="L735" s="108">
        <f ca="1">REWS!R735</f>
        <v>4.8832553808431234</v>
      </c>
      <c r="M735" s="22">
        <f t="shared" si="187"/>
        <v>4.896389790026193</v>
      </c>
      <c r="N735" s="22">
        <f t="shared" ca="1" si="188"/>
        <v>4.8499638516938619</v>
      </c>
      <c r="O735" s="22">
        <f t="shared" si="189"/>
        <v>0.11480280206243769</v>
      </c>
      <c r="P735" s="81">
        <f t="shared" ca="1" si="190"/>
        <v>5</v>
      </c>
      <c r="Q735" s="22">
        <f t="shared" ca="1" si="191"/>
        <v>0.79629461690672876</v>
      </c>
      <c r="R735" s="3">
        <f ca="1">IF(N735&gt;'Power Curve'!$C$37,0,INDEX(Ci,$P735,1)*POWER(1-Q735,3)+INDEX(Ci,$P735,2)*3*Q735*POWER(1-Q735,2)+INDEX(Ci,$P735,3)*3*POWER(Q735,2)*(1-Q735)+INDEX(Ci,$P735,4)*POWER(Q735,3))</f>
        <v>181.94842338356389</v>
      </c>
      <c r="S735" s="3">
        <f t="shared" si="192"/>
        <v>134.86999893188479</v>
      </c>
      <c r="T735" s="3">
        <f t="shared" ca="1" si="193"/>
        <v>47.078424451679098</v>
      </c>
      <c r="U735" s="3">
        <f t="shared" ca="1" si="201"/>
        <v>47.078424451679098</v>
      </c>
      <c r="W735" s="34">
        <f t="shared" si="194"/>
        <v>5</v>
      </c>
      <c r="X735" s="73" t="b">
        <f>COUNTIF('Power Curve'!$D$2:$D$31,W735)&gt;0</f>
        <v>1</v>
      </c>
      <c r="Y735" s="73" t="b">
        <f t="shared" si="195"/>
        <v>0</v>
      </c>
      <c r="Z735" s="73" t="b">
        <f t="shared" si="202"/>
        <v>1</v>
      </c>
      <c r="AA735" s="34" t="str">
        <f t="shared" si="196"/>
        <v>Outer</v>
      </c>
      <c r="AB735" s="35" t="str">
        <f t="shared" si="203"/>
        <v>0.1-0.2</v>
      </c>
      <c r="AC735" s="36" t="str">
        <f t="shared" si="197"/>
        <v>4-5</v>
      </c>
      <c r="AD735" s="36" t="str">
        <f t="shared" si="198"/>
        <v>Jan</v>
      </c>
      <c r="AE735" s="35" t="str">
        <f t="shared" si="199"/>
        <v>285-295</v>
      </c>
      <c r="AF735" s="36" t="str">
        <f t="shared" si="200"/>
        <v>Inner-TI</v>
      </c>
    </row>
    <row r="736" spans="5:32" x14ac:dyDescent="0.3">
      <c r="E736" s="12">
        <v>40925.173611111109</v>
      </c>
      <c r="F736" s="16">
        <v>4.49</v>
      </c>
      <c r="G736" s="16">
        <v>129.59000778198271</v>
      </c>
      <c r="H736" s="29">
        <v>1.2001600349504622</v>
      </c>
      <c r="I736" s="26">
        <v>288.89999999999998</v>
      </c>
      <c r="J736" s="30">
        <v>0.10913140311804008</v>
      </c>
      <c r="K736" s="31">
        <v>0.47293721697856822</v>
      </c>
      <c r="L736" s="108">
        <f ca="1">REWS!R736</f>
        <v>4.3786353572064201</v>
      </c>
      <c r="M736" s="22">
        <f t="shared" si="187"/>
        <v>4.4594438333289492</v>
      </c>
      <c r="N736" s="22">
        <f t="shared" ca="1" si="188"/>
        <v>4.3488370695078551</v>
      </c>
      <c r="O736" s="22">
        <f t="shared" si="189"/>
        <v>4.7271395924755412E-2</v>
      </c>
      <c r="P736" s="81">
        <f t="shared" ca="1" si="190"/>
        <v>5</v>
      </c>
      <c r="Q736" s="22">
        <f t="shared" ca="1" si="191"/>
        <v>0.22326623534159076</v>
      </c>
      <c r="R736" s="3">
        <f ca="1">IF(N736&gt;'Power Curve'!$C$37,0,INDEX(Ci,$P736,1)*POWER(1-Q736,3)+INDEX(Ci,$P736,2)*3*Q736*POWER(1-Q736,2)+INDEX(Ci,$P736,3)*3*POWER(Q736,2)*(1-Q736)+INDEX(Ci,$P736,4)*POWER(Q736,3))</f>
        <v>99.144188908008601</v>
      </c>
      <c r="S736" s="3">
        <f t="shared" si="192"/>
        <v>129.59000778198271</v>
      </c>
      <c r="T736" s="3">
        <f t="shared" ca="1" si="193"/>
        <v>-30.445818873974105</v>
      </c>
      <c r="U736" s="3">
        <f t="shared" ca="1" si="201"/>
        <v>30.445818873974105</v>
      </c>
      <c r="W736" s="34">
        <f t="shared" si="194"/>
        <v>4</v>
      </c>
      <c r="X736" s="73" t="b">
        <f>COUNTIF('Power Curve'!$D$2:$D$31,W736)&gt;0</f>
        <v>1</v>
      </c>
      <c r="Y736" s="73" t="b">
        <f t="shared" si="195"/>
        <v>0</v>
      </c>
      <c r="Z736" s="73" t="b">
        <f t="shared" si="202"/>
        <v>1</v>
      </c>
      <c r="AA736" s="34" t="str">
        <f t="shared" si="196"/>
        <v>Outer</v>
      </c>
      <c r="AB736" s="35" t="str">
        <f t="shared" si="203"/>
        <v>0.0-0.1</v>
      </c>
      <c r="AC736" s="36" t="str">
        <f t="shared" si="197"/>
        <v>4-5</v>
      </c>
      <c r="AD736" s="36" t="str">
        <f t="shared" si="198"/>
        <v>Jan</v>
      </c>
      <c r="AE736" s="35" t="str">
        <f t="shared" si="199"/>
        <v>285-295</v>
      </c>
      <c r="AF736" s="36" t="str">
        <f t="shared" si="200"/>
        <v>Inner-TI</v>
      </c>
    </row>
    <row r="737" spans="5:32" x14ac:dyDescent="0.3">
      <c r="E737" s="12">
        <v>40925.180555555555</v>
      </c>
      <c r="F737" s="16">
        <v>4.84</v>
      </c>
      <c r="G737" s="16">
        <v>123.18000411987322</v>
      </c>
      <c r="H737" s="29">
        <v>1.1997538722297936</v>
      </c>
      <c r="I737" s="26">
        <v>296.7</v>
      </c>
      <c r="J737" s="30">
        <v>0.12603305785123967</v>
      </c>
      <c r="K737" s="31">
        <v>0.45616454556997721</v>
      </c>
      <c r="L737" s="108">
        <f ca="1">REWS!R737</f>
        <v>4.7508511560065507</v>
      </c>
      <c r="M737" s="22">
        <f t="shared" si="187"/>
        <v>4.8065196136030162</v>
      </c>
      <c r="N737" s="22">
        <f t="shared" ca="1" si="188"/>
        <v>4.7179874509615809</v>
      </c>
      <c r="O737" s="22">
        <f t="shared" si="189"/>
        <v>0.10091307659255785</v>
      </c>
      <c r="P737" s="81">
        <f t="shared" ca="1" si="190"/>
        <v>5</v>
      </c>
      <c r="Q737" s="22">
        <f t="shared" ca="1" si="191"/>
        <v>0.64538226098251406</v>
      </c>
      <c r="R737" s="3">
        <f ca="1">IF(N737&gt;'Power Curve'!$C$37,0,INDEX(Ci,$P737,1)*POWER(1-Q737,3)+INDEX(Ci,$P737,2)*3*Q737*POWER(1-Q737,2)+INDEX(Ci,$P737,3)*3*POWER(Q737,2)*(1-Q737)+INDEX(Ci,$P737,4)*POWER(Q737,3))</f>
        <v>158.7838838806903</v>
      </c>
      <c r="S737" s="3">
        <f t="shared" si="192"/>
        <v>123.18000411987322</v>
      </c>
      <c r="T737" s="3">
        <f t="shared" ca="1" si="193"/>
        <v>35.60387976081708</v>
      </c>
      <c r="U737" s="3">
        <f t="shared" ca="1" si="201"/>
        <v>35.60387976081708</v>
      </c>
      <c r="W737" s="34">
        <f t="shared" si="194"/>
        <v>5</v>
      </c>
      <c r="X737" s="73" t="b">
        <f>COUNTIF('Power Curve'!$D$2:$D$31,W737)&gt;0</f>
        <v>1</v>
      </c>
      <c r="Y737" s="73" t="b">
        <f t="shared" si="195"/>
        <v>0</v>
      </c>
      <c r="Z737" s="73" t="b">
        <f t="shared" si="202"/>
        <v>1</v>
      </c>
      <c r="AA737" s="34" t="str">
        <f t="shared" si="196"/>
        <v>Outer</v>
      </c>
      <c r="AB737" s="35" t="str">
        <f t="shared" si="203"/>
        <v>0.1-0.2</v>
      </c>
      <c r="AC737" s="36" t="str">
        <f t="shared" si="197"/>
        <v>4-5</v>
      </c>
      <c r="AD737" s="36" t="str">
        <f t="shared" si="198"/>
        <v>Jan</v>
      </c>
      <c r="AE737" s="35" t="str">
        <f t="shared" si="199"/>
        <v>295-305</v>
      </c>
      <c r="AF737" s="36" t="str">
        <f t="shared" si="200"/>
        <v>Inner-TI</v>
      </c>
    </row>
    <row r="738" spans="5:32" x14ac:dyDescent="0.3">
      <c r="E738" s="12">
        <v>40925.194444444445</v>
      </c>
      <c r="F738" s="16">
        <v>3.83</v>
      </c>
      <c r="G738" s="16">
        <v>12.61999988555908</v>
      </c>
      <c r="H738" s="29">
        <v>1.1998854771060106</v>
      </c>
      <c r="I738" s="26">
        <v>292.10000000000002</v>
      </c>
      <c r="J738" s="30">
        <v>0.18276762402088773</v>
      </c>
      <c r="K738" s="31">
        <v>0.37075826163770126</v>
      </c>
      <c r="L738" s="108">
        <f ca="1">REWS!R738</f>
        <v>3.7347398818499751</v>
      </c>
      <c r="M738" s="22">
        <f t="shared" si="187"/>
        <v>3.8036452910359326</v>
      </c>
      <c r="N738" s="22">
        <f t="shared" ca="1" si="188"/>
        <v>3.7090406696717366</v>
      </c>
      <c r="O738" s="22">
        <f t="shared" si="189"/>
        <v>-5.4084382805509396E-2</v>
      </c>
      <c r="P738" s="81">
        <f t="shared" ca="1" si="190"/>
        <v>4</v>
      </c>
      <c r="Q738" s="22">
        <f t="shared" ca="1" si="191"/>
        <v>0.68327912245813194</v>
      </c>
      <c r="R738" s="3">
        <f ca="1">IF(N738&gt;'Power Curve'!$C$37,0,INDEX(Ci,$P738,1)*POWER(1-Q738,3)+INDEX(Ci,$P738,2)*3*Q738*POWER(1-Q738,2)+INDEX(Ci,$P738,3)*3*POWER(Q738,2)*(1-Q738)+INDEX(Ci,$P738,4)*POWER(Q738,3))</f>
        <v>41.566105100449782</v>
      </c>
      <c r="S738" s="3">
        <f t="shared" si="192"/>
        <v>12.61999988555908</v>
      </c>
      <c r="T738" s="3">
        <f t="shared" ca="1" si="193"/>
        <v>28.9461052148907</v>
      </c>
      <c r="U738" s="3">
        <f t="shared" ca="1" si="201"/>
        <v>28.9461052148907</v>
      </c>
      <c r="W738" s="34">
        <f t="shared" si="194"/>
        <v>4</v>
      </c>
      <c r="X738" s="73" t="b">
        <f>COUNTIF('Power Curve'!$D$2:$D$31,W738)&gt;0</f>
        <v>1</v>
      </c>
      <c r="Y738" s="73" t="b">
        <f t="shared" si="195"/>
        <v>0</v>
      </c>
      <c r="Z738" s="73" t="b">
        <f t="shared" si="202"/>
        <v>1</v>
      </c>
      <c r="AA738" s="34" t="str">
        <f t="shared" si="196"/>
        <v>Outer</v>
      </c>
      <c r="AB738" s="35" t="str">
        <f t="shared" si="203"/>
        <v>-0.1-0.0</v>
      </c>
      <c r="AC738" s="36" t="str">
        <f t="shared" si="197"/>
        <v>4-5</v>
      </c>
      <c r="AD738" s="36" t="str">
        <f t="shared" si="198"/>
        <v>Jan</v>
      </c>
      <c r="AE738" s="35" t="str">
        <f t="shared" si="199"/>
        <v>285-295</v>
      </c>
      <c r="AF738" s="36" t="str">
        <f t="shared" si="200"/>
        <v>LWS-HTI</v>
      </c>
    </row>
    <row r="739" spans="5:32" x14ac:dyDescent="0.3">
      <c r="E739" s="12">
        <v>40925.201388888891</v>
      </c>
      <c r="F739" s="16">
        <v>3.87</v>
      </c>
      <c r="G739" s="16">
        <v>7.15999984741212</v>
      </c>
      <c r="H739" s="29">
        <v>1.1999293517708032</v>
      </c>
      <c r="I739" s="26">
        <v>298.89999999999998</v>
      </c>
      <c r="J739" s="30">
        <v>0.16279069767441859</v>
      </c>
      <c r="K739" s="31">
        <v>0.38970466372243034</v>
      </c>
      <c r="L739" s="108">
        <f ca="1">REWS!R739</f>
        <v>3.7929133535725299</v>
      </c>
      <c r="M739" s="22">
        <f t="shared" si="187"/>
        <v>3.8434168906480055</v>
      </c>
      <c r="N739" s="22">
        <f t="shared" ca="1" si="188"/>
        <v>3.76685975397546</v>
      </c>
      <c r="O739" s="22">
        <f t="shared" si="189"/>
        <v>-4.7937553878541726E-2</v>
      </c>
      <c r="P739" s="81">
        <f t="shared" ca="1" si="190"/>
        <v>4</v>
      </c>
      <c r="Q739" s="22">
        <f t="shared" ca="1" si="191"/>
        <v>0.72447296796825322</v>
      </c>
      <c r="R739" s="3">
        <f ca="1">IF(N739&gt;'Power Curve'!$C$37,0,INDEX(Ci,$P739,1)*POWER(1-Q739,3)+INDEX(Ci,$P739,2)*3*Q739*POWER(1-Q739,2)+INDEX(Ci,$P739,3)*3*POWER(Q739,2)*(1-Q739)+INDEX(Ci,$P739,4)*POWER(Q739,3))</f>
        <v>45.936281369064687</v>
      </c>
      <c r="S739" s="3">
        <f t="shared" si="192"/>
        <v>7.15999984741212</v>
      </c>
      <c r="T739" s="3">
        <f t="shared" ca="1" si="193"/>
        <v>38.776281521652564</v>
      </c>
      <c r="U739" s="3">
        <f t="shared" ca="1" si="201"/>
        <v>38.776281521652564</v>
      </c>
      <c r="W739" s="34">
        <f t="shared" si="194"/>
        <v>4</v>
      </c>
      <c r="X739" s="73" t="b">
        <f>COUNTIF('Power Curve'!$D$2:$D$31,W739)&gt;0</f>
        <v>1</v>
      </c>
      <c r="Y739" s="73" t="b">
        <f t="shared" si="195"/>
        <v>0</v>
      </c>
      <c r="Z739" s="73" t="b">
        <f t="shared" si="202"/>
        <v>1</v>
      </c>
      <c r="AA739" s="34" t="str">
        <f t="shared" si="196"/>
        <v>Outer</v>
      </c>
      <c r="AB739" s="35" t="str">
        <f t="shared" si="203"/>
        <v>-0.1-0.0</v>
      </c>
      <c r="AC739" s="36" t="str">
        <f t="shared" si="197"/>
        <v>4-5</v>
      </c>
      <c r="AD739" s="36" t="str">
        <f t="shared" si="198"/>
        <v>Jan</v>
      </c>
      <c r="AE739" s="35" t="str">
        <f t="shared" si="199"/>
        <v>295-305</v>
      </c>
      <c r="AF739" s="36" t="str">
        <f t="shared" si="200"/>
        <v>LWS-HTI</v>
      </c>
    </row>
    <row r="740" spans="5:32" x14ac:dyDescent="0.3">
      <c r="E740" s="12">
        <v>40925.208333333336</v>
      </c>
      <c r="F740" s="16">
        <v>4.12</v>
      </c>
      <c r="G740" s="16">
        <v>53.959997177124094</v>
      </c>
      <c r="H740" s="29">
        <v>1.1999732297751009</v>
      </c>
      <c r="I740" s="26">
        <v>299.39999999999998</v>
      </c>
      <c r="J740" s="30">
        <v>0.1553398058252427</v>
      </c>
      <c r="K740" s="31">
        <v>0.48847141384532922</v>
      </c>
      <c r="L740" s="108">
        <f ca="1">REWS!R740</f>
        <v>3.9321431640462805</v>
      </c>
      <c r="M740" s="22">
        <f t="shared" si="187"/>
        <v>4.0917495088542006</v>
      </c>
      <c r="N740" s="22">
        <f t="shared" ca="1" si="188"/>
        <v>3.905180791318148</v>
      </c>
      <c r="O740" s="22">
        <f t="shared" si="189"/>
        <v>-9.5569472147832603E-3</v>
      </c>
      <c r="P740" s="81">
        <f t="shared" ca="1" si="190"/>
        <v>4</v>
      </c>
      <c r="Q740" s="22">
        <f t="shared" ca="1" si="191"/>
        <v>0.82302131946346169</v>
      </c>
      <c r="R740" s="3">
        <f ca="1">IF(N740&gt;'Power Curve'!$C$37,0,INDEX(Ci,$P740,1)*POWER(1-Q740,3)+INDEX(Ci,$P740,2)*3*Q740*POWER(1-Q740,2)+INDEX(Ci,$P740,3)*3*POWER(Q740,2)*(1-Q740)+INDEX(Ci,$P740,4)*POWER(Q740,3))</f>
        <v>56.835718997084641</v>
      </c>
      <c r="S740" s="3">
        <f t="shared" si="192"/>
        <v>53.959997177124094</v>
      </c>
      <c r="T740" s="3">
        <f t="shared" ca="1" si="193"/>
        <v>2.8757218199605461</v>
      </c>
      <c r="U740" s="3">
        <f t="shared" ca="1" si="201"/>
        <v>2.8757218199605461</v>
      </c>
      <c r="W740" s="34">
        <f t="shared" si="194"/>
        <v>4</v>
      </c>
      <c r="X740" s="73" t="b">
        <f>COUNTIF('Power Curve'!$D$2:$D$31,W740)&gt;0</f>
        <v>1</v>
      </c>
      <c r="Y740" s="73" t="b">
        <f t="shared" si="195"/>
        <v>0</v>
      </c>
      <c r="Z740" s="73" t="b">
        <f t="shared" si="202"/>
        <v>1</v>
      </c>
      <c r="AA740" s="34" t="str">
        <f t="shared" si="196"/>
        <v>Outer</v>
      </c>
      <c r="AB740" s="35" t="str">
        <f t="shared" si="203"/>
        <v>-0.1-0.0</v>
      </c>
      <c r="AC740" s="36" t="str">
        <f t="shared" si="197"/>
        <v>5-6</v>
      </c>
      <c r="AD740" s="36" t="str">
        <f t="shared" si="198"/>
        <v>Jan</v>
      </c>
      <c r="AE740" s="35" t="str">
        <f t="shared" si="199"/>
        <v>295-305</v>
      </c>
      <c r="AF740" s="36" t="str">
        <f t="shared" si="200"/>
        <v>LWS-HTI</v>
      </c>
    </row>
    <row r="741" spans="5:32" x14ac:dyDescent="0.3">
      <c r="E741" s="12">
        <v>40925.319444444445</v>
      </c>
      <c r="F741" s="16">
        <v>4.08</v>
      </c>
      <c r="G741" s="16">
        <v>50.649999618530302</v>
      </c>
      <c r="H741" s="29">
        <v>1.2000284047728589</v>
      </c>
      <c r="I741" s="26">
        <v>290.89999999999998</v>
      </c>
      <c r="J741" s="30">
        <v>0.14950980392156862</v>
      </c>
      <c r="K741" s="31">
        <v>0.50790568473007203</v>
      </c>
      <c r="L741" s="108">
        <f ca="1">REWS!R741</f>
        <v>3.8916154183984171</v>
      </c>
      <c r="M741" s="22">
        <f t="shared" si="187"/>
        <v>4.0520858887906899</v>
      </c>
      <c r="N741" s="22">
        <f t="shared" ca="1" si="188"/>
        <v>3.8649901768363972</v>
      </c>
      <c r="O741" s="22">
        <f t="shared" si="189"/>
        <v>-1.5687087554439972E-2</v>
      </c>
      <c r="P741" s="81">
        <f t="shared" ca="1" si="190"/>
        <v>4</v>
      </c>
      <c r="Q741" s="22">
        <f t="shared" ca="1" si="191"/>
        <v>0.79438707207169745</v>
      </c>
      <c r="R741" s="3">
        <f ca="1">IF(N741&gt;'Power Curve'!$C$37,0,INDEX(Ci,$P741,1)*POWER(1-Q741,3)+INDEX(Ci,$P741,2)*3*Q741*POWER(1-Q741,2)+INDEX(Ci,$P741,3)*3*POWER(Q741,2)*(1-Q741)+INDEX(Ci,$P741,4)*POWER(Q741,3))</f>
        <v>53.612294515109667</v>
      </c>
      <c r="S741" s="3">
        <f t="shared" si="192"/>
        <v>50.649999618530302</v>
      </c>
      <c r="T741" s="3">
        <f t="shared" ca="1" si="193"/>
        <v>2.9622948965793654</v>
      </c>
      <c r="U741" s="3">
        <f t="shared" ca="1" si="201"/>
        <v>2.9622948965793654</v>
      </c>
      <c r="W741" s="34">
        <f t="shared" si="194"/>
        <v>4</v>
      </c>
      <c r="X741" s="73" t="b">
        <f>COUNTIF('Power Curve'!$D$2:$D$31,W741)&gt;0</f>
        <v>1</v>
      </c>
      <c r="Y741" s="73" t="b">
        <f t="shared" si="195"/>
        <v>0</v>
      </c>
      <c r="Z741" s="73" t="b">
        <f t="shared" si="202"/>
        <v>1</v>
      </c>
      <c r="AA741" s="34" t="str">
        <f t="shared" si="196"/>
        <v>Outer</v>
      </c>
      <c r="AB741" s="35" t="str">
        <f t="shared" si="203"/>
        <v>-0.1-0.0</v>
      </c>
      <c r="AC741" s="36" t="str">
        <f t="shared" si="197"/>
        <v>7-8</v>
      </c>
      <c r="AD741" s="36" t="str">
        <f t="shared" si="198"/>
        <v>Jan</v>
      </c>
      <c r="AE741" s="35" t="str">
        <f t="shared" si="199"/>
        <v>285-295</v>
      </c>
      <c r="AF741" s="36" t="str">
        <f t="shared" si="200"/>
        <v>LWS-HTI</v>
      </c>
    </row>
    <row r="742" spans="5:32" x14ac:dyDescent="0.3">
      <c r="E742" s="12">
        <v>40953.138888888891</v>
      </c>
      <c r="F742" s="16">
        <v>12.92</v>
      </c>
      <c r="G742" s="16">
        <v>1952.750061035156</v>
      </c>
      <c r="H742" s="29">
        <v>1.1868485008193621</v>
      </c>
      <c r="I742" s="26">
        <v>287.5</v>
      </c>
      <c r="J742" s="30">
        <v>0.12383900928792571</v>
      </c>
      <c r="K742" s="31">
        <v>0.19362060915900015</v>
      </c>
      <c r="L742" s="108">
        <f ca="1">REWS!R742</f>
        <v>12.956574979284291</v>
      </c>
      <c r="M742" s="22">
        <f t="shared" si="187"/>
        <v>12.784455798121126</v>
      </c>
      <c r="N742" s="22">
        <f t="shared" ca="1" si="188"/>
        <v>12.820647067933603</v>
      </c>
      <c r="O742" s="22">
        <f t="shared" si="189"/>
        <v>1.3339288314230964</v>
      </c>
      <c r="P742" s="81">
        <f t="shared" ca="1" si="190"/>
        <v>13</v>
      </c>
      <c r="Q742" s="22">
        <f t="shared" ca="1" si="191"/>
        <v>0.82577699154648065</v>
      </c>
      <c r="R742" s="3">
        <f ca="1">IF(N742&gt;'Power Curve'!$C$37,0,INDEX(Ci,$P742,1)*POWER(1-Q742,3)+INDEX(Ci,$P742,2)*3*Q742*POWER(1-Q742,2)+INDEX(Ci,$P742,3)*3*POWER(Q742,2)*(1-Q742)+INDEX(Ci,$P742,4)*POWER(Q742,3))</f>
        <v>1948.458776397872</v>
      </c>
      <c r="S742" s="3">
        <f t="shared" si="192"/>
        <v>1952.750061035156</v>
      </c>
      <c r="T742" s="3">
        <f t="shared" ca="1" si="193"/>
        <v>-4.2912846372839795</v>
      </c>
      <c r="U742" s="3">
        <f t="shared" ca="1" si="201"/>
        <v>4.2912846372839795</v>
      </c>
      <c r="W742" s="34">
        <f t="shared" si="194"/>
        <v>13</v>
      </c>
      <c r="X742" s="73" t="b">
        <f>COUNTIF('Power Curve'!$D$2:$D$31,W742)&gt;0</f>
        <v>1</v>
      </c>
      <c r="Y742" s="73" t="b">
        <f t="shared" si="195"/>
        <v>0</v>
      </c>
      <c r="Z742" s="73" t="b">
        <f t="shared" si="202"/>
        <v>1</v>
      </c>
      <c r="AA742" s="34" t="str">
        <f t="shared" si="196"/>
        <v>Inner</v>
      </c>
      <c r="AB742" s="35" t="str">
        <f t="shared" si="203"/>
        <v>1.3-1.4</v>
      </c>
      <c r="AC742" s="36" t="str">
        <f t="shared" si="197"/>
        <v>3-4</v>
      </c>
      <c r="AD742" s="36" t="str">
        <f t="shared" si="198"/>
        <v>Feb</v>
      </c>
      <c r="AE742" s="35" t="str">
        <f t="shared" si="199"/>
        <v>285-295</v>
      </c>
      <c r="AF742" s="36" t="str">
        <f t="shared" si="200"/>
        <v>Inner-TI</v>
      </c>
    </row>
    <row r="743" spans="5:32" x14ac:dyDescent="0.3">
      <c r="E743" s="12">
        <v>40953.145833333336</v>
      </c>
      <c r="F743" s="16">
        <v>13.1</v>
      </c>
      <c r="G743" s="16">
        <v>1910.020019531248</v>
      </c>
      <c r="H743" s="29">
        <v>1.1863499852465975</v>
      </c>
      <c r="I743" s="26">
        <v>284.5</v>
      </c>
      <c r="J743" s="30">
        <v>0.10458015267175573</v>
      </c>
      <c r="K743" s="31">
        <v>0.20252667023891821</v>
      </c>
      <c r="L743" s="108">
        <f ca="1">REWS!R743</f>
        <v>13.066166527696192</v>
      </c>
      <c r="M743" s="22">
        <f t="shared" si="187"/>
        <v>12.960752255083616</v>
      </c>
      <c r="N743" s="22">
        <f t="shared" ca="1" si="188"/>
        <v>12.927278419018052</v>
      </c>
      <c r="O743" s="22">
        <f t="shared" si="189"/>
        <v>1.3611760171523319</v>
      </c>
      <c r="P743" s="81">
        <f t="shared" ca="1" si="190"/>
        <v>13</v>
      </c>
      <c r="Q743" s="22">
        <f t="shared" ca="1" si="191"/>
        <v>0.93555233240065883</v>
      </c>
      <c r="R743" s="3">
        <f ca="1">IF(N743&gt;'Power Curve'!$C$37,0,INDEX(Ci,$P743,1)*POWER(1-Q743,3)+INDEX(Ci,$P743,2)*3*Q743*POWER(1-Q743,2)+INDEX(Ci,$P743,3)*3*POWER(Q743,2)*(1-Q743)+INDEX(Ci,$P743,4)*POWER(Q743,3))</f>
        <v>1951.4343245743266</v>
      </c>
      <c r="S743" s="3">
        <f t="shared" si="192"/>
        <v>1910.020019531248</v>
      </c>
      <c r="T743" s="3">
        <f t="shared" ca="1" si="193"/>
        <v>41.414305043078684</v>
      </c>
      <c r="U743" s="3">
        <f t="shared" ca="1" si="201"/>
        <v>41.414305043078684</v>
      </c>
      <c r="W743" s="34">
        <f t="shared" si="194"/>
        <v>13</v>
      </c>
      <c r="X743" s="73" t="b">
        <f>COUNTIF('Power Curve'!$D$2:$D$31,W743)&gt;0</f>
        <v>1</v>
      </c>
      <c r="Y743" s="73" t="b">
        <f t="shared" si="195"/>
        <v>0</v>
      </c>
      <c r="Z743" s="73" t="b">
        <f t="shared" si="202"/>
        <v>1</v>
      </c>
      <c r="AA743" s="34" t="str">
        <f t="shared" si="196"/>
        <v>Inner</v>
      </c>
      <c r="AB743" s="35" t="str">
        <f t="shared" si="203"/>
        <v>1.3-1.4</v>
      </c>
      <c r="AC743" s="36" t="str">
        <f t="shared" si="197"/>
        <v>3-4</v>
      </c>
      <c r="AD743" s="36" t="str">
        <f t="shared" si="198"/>
        <v>Feb</v>
      </c>
      <c r="AE743" s="35" t="str">
        <f t="shared" si="199"/>
        <v>275-285</v>
      </c>
      <c r="AF743" s="36" t="str">
        <f t="shared" si="200"/>
        <v>Inner-TI</v>
      </c>
    </row>
    <row r="744" spans="5:32" x14ac:dyDescent="0.3">
      <c r="E744" s="12">
        <v>40953.152777777781</v>
      </c>
      <c r="F744" s="16">
        <v>12.5</v>
      </c>
      <c r="G744" s="16">
        <v>1946.049987792969</v>
      </c>
      <c r="H744" s="29">
        <v>1.1867896505371738</v>
      </c>
      <c r="I744" s="26">
        <v>283.7</v>
      </c>
      <c r="J744" s="30">
        <v>0.12560000000000002</v>
      </c>
      <c r="K744" s="31">
        <v>0.17021054826592091</v>
      </c>
      <c r="L744" s="108">
        <f ca="1">REWS!R744</f>
        <v>12.442140169132299</v>
      </c>
      <c r="M744" s="22">
        <f t="shared" si="187"/>
        <v>12.368657592345105</v>
      </c>
      <c r="N744" s="22">
        <f t="shared" ca="1" si="188"/>
        <v>12.311405717436818</v>
      </c>
      <c r="O744" s="22">
        <f t="shared" si="189"/>
        <v>1.26966587836175</v>
      </c>
      <c r="P744" s="81">
        <f t="shared" ca="1" si="190"/>
        <v>13</v>
      </c>
      <c r="Q744" s="22">
        <f t="shared" ca="1" si="191"/>
        <v>0.30152082992705426</v>
      </c>
      <c r="R744" s="3">
        <f ca="1">IF(N744&gt;'Power Curve'!$C$37,0,INDEX(Ci,$P744,1)*POWER(1-Q744,3)+INDEX(Ci,$P744,2)*3*Q744*POWER(1-Q744,2)+INDEX(Ci,$P744,3)*3*POWER(Q744,2)*(1-Q744)+INDEX(Ci,$P744,4)*POWER(Q744,3))</f>
        <v>1931.5437863901841</v>
      </c>
      <c r="S744" s="3">
        <f t="shared" si="192"/>
        <v>1946.049987792969</v>
      </c>
      <c r="T744" s="3">
        <f t="shared" ca="1" si="193"/>
        <v>-14.506201402784882</v>
      </c>
      <c r="U744" s="3">
        <f t="shared" ca="1" si="201"/>
        <v>14.506201402784882</v>
      </c>
      <c r="W744" s="34">
        <f t="shared" si="194"/>
        <v>12</v>
      </c>
      <c r="X744" s="73" t="b">
        <f>COUNTIF('Power Curve'!$D$2:$D$31,W744)&gt;0</f>
        <v>1</v>
      </c>
      <c r="Y744" s="73" t="b">
        <f t="shared" si="195"/>
        <v>0</v>
      </c>
      <c r="Z744" s="73" t="b">
        <f t="shared" si="202"/>
        <v>1</v>
      </c>
      <c r="AA744" s="34" t="str">
        <f t="shared" si="196"/>
        <v>Inner</v>
      </c>
      <c r="AB744" s="35" t="str">
        <f t="shared" si="203"/>
        <v>1.2-1.3</v>
      </c>
      <c r="AC744" s="36" t="str">
        <f t="shared" si="197"/>
        <v>3-4</v>
      </c>
      <c r="AD744" s="36" t="str">
        <f t="shared" si="198"/>
        <v>Feb</v>
      </c>
      <c r="AE744" s="35" t="str">
        <f t="shared" si="199"/>
        <v>275-285</v>
      </c>
      <c r="AF744" s="36" t="str">
        <f t="shared" si="200"/>
        <v>Inner-TI</v>
      </c>
    </row>
    <row r="745" spans="5:32" x14ac:dyDescent="0.3">
      <c r="E745" s="12">
        <v>40953.159722222219</v>
      </c>
      <c r="F745" s="16">
        <v>11.25</v>
      </c>
      <c r="G745" s="16">
        <v>1877.5799865722661</v>
      </c>
      <c r="H745" s="29">
        <v>1.1870536072191862</v>
      </c>
      <c r="I745" s="26">
        <v>285.8</v>
      </c>
      <c r="J745" s="30">
        <v>0.12622222222222221</v>
      </c>
      <c r="K745" s="31">
        <v>0.20483383443202444</v>
      </c>
      <c r="L745" s="108">
        <f ca="1">REWS!R745</f>
        <v>11.21985724999168</v>
      </c>
      <c r="M745" s="22">
        <f t="shared" si="187"/>
        <v>11.132617054615748</v>
      </c>
      <c r="N745" s="22">
        <f t="shared" ca="1" si="188"/>
        <v>11.102788815254359</v>
      </c>
      <c r="O745" s="22">
        <f t="shared" si="189"/>
        <v>1.0786318287804715</v>
      </c>
      <c r="P745" s="81">
        <f t="shared" ca="1" si="190"/>
        <v>12</v>
      </c>
      <c r="Q745" s="22">
        <f t="shared" ca="1" si="191"/>
        <v>0.11796322216501744</v>
      </c>
      <c r="R745" s="3">
        <f ca="1">IF(N745&gt;'Power Curve'!$C$37,0,INDEX(Ci,$P745,1)*POWER(1-Q745,3)+INDEX(Ci,$P745,2)*3*Q745*POWER(1-Q745,2)+INDEX(Ci,$P745,3)*3*POWER(Q745,2)*(1-Q745)+INDEX(Ci,$P745,4)*POWER(Q745,3))</f>
        <v>1797.5670270085727</v>
      </c>
      <c r="S745" s="3">
        <f t="shared" si="192"/>
        <v>1877.5799865722661</v>
      </c>
      <c r="T745" s="3">
        <f t="shared" ca="1" si="193"/>
        <v>-80.012959563693357</v>
      </c>
      <c r="U745" s="3">
        <f t="shared" ca="1" si="201"/>
        <v>80.012959563693357</v>
      </c>
      <c r="W745" s="34">
        <f t="shared" si="194"/>
        <v>11</v>
      </c>
      <c r="X745" s="73" t="b">
        <f>COUNTIF('Power Curve'!$D$2:$D$31,W745)&gt;0</f>
        <v>1</v>
      </c>
      <c r="Y745" s="73" t="b">
        <f t="shared" si="195"/>
        <v>0</v>
      </c>
      <c r="Z745" s="73" t="b">
        <f t="shared" si="202"/>
        <v>1</v>
      </c>
      <c r="AA745" s="34" t="str">
        <f t="shared" si="196"/>
        <v>Inner</v>
      </c>
      <c r="AB745" s="35" t="str">
        <f t="shared" si="203"/>
        <v>1.0-1.1</v>
      </c>
      <c r="AC745" s="36" t="str">
        <f t="shared" si="197"/>
        <v>3-4</v>
      </c>
      <c r="AD745" s="36" t="str">
        <f t="shared" si="198"/>
        <v>Feb</v>
      </c>
      <c r="AE745" s="35" t="str">
        <f t="shared" si="199"/>
        <v>285-295</v>
      </c>
      <c r="AF745" s="36" t="str">
        <f t="shared" si="200"/>
        <v>Inner-TI</v>
      </c>
    </row>
    <row r="746" spans="5:32" x14ac:dyDescent="0.3">
      <c r="E746" s="12">
        <v>40953.166666666664</v>
      </c>
      <c r="F746" s="16">
        <v>10.64</v>
      </c>
      <c r="G746" s="16">
        <v>1746.0200347900441</v>
      </c>
      <c r="H746" s="29">
        <v>1.1863349923094688</v>
      </c>
      <c r="I746" s="26">
        <v>282.5</v>
      </c>
      <c r="J746" s="30">
        <v>0.15789473684210525</v>
      </c>
      <c r="K746" s="31">
        <v>0.18574976304402308</v>
      </c>
      <c r="L746" s="108">
        <f ca="1">REWS!R746</f>
        <v>10.616404517914221</v>
      </c>
      <c r="M746" s="22">
        <f t="shared" si="187"/>
        <v>10.526856722194527</v>
      </c>
      <c r="N746" s="22">
        <f t="shared" ca="1" si="188"/>
        <v>10.503512148960683</v>
      </c>
      <c r="O746" s="22">
        <f t="shared" si="189"/>
        <v>0.98500961668805109</v>
      </c>
      <c r="P746" s="81">
        <f t="shared" ca="1" si="190"/>
        <v>11</v>
      </c>
      <c r="Q746" s="22">
        <f t="shared" ca="1" si="191"/>
        <v>0.53725596427361988</v>
      </c>
      <c r="R746" s="3">
        <f ca="1">IF(N746&gt;'Power Curve'!$C$37,0,INDEX(Ci,$P746,1)*POWER(1-Q746,3)+INDEX(Ci,$P746,2)*3*Q746*POWER(1-Q746,2)+INDEX(Ci,$P746,3)*3*POWER(Q746,2)*(1-Q746)+INDEX(Ci,$P746,4)*POWER(Q746,3))</f>
        <v>1671.8893319810352</v>
      </c>
      <c r="S746" s="3">
        <f t="shared" si="192"/>
        <v>1746.0200347900441</v>
      </c>
      <c r="T746" s="3">
        <f t="shared" ca="1" si="193"/>
        <v>-74.130702809008881</v>
      </c>
      <c r="U746" s="3">
        <f t="shared" ca="1" si="201"/>
        <v>74.130702809008881</v>
      </c>
      <c r="W746" s="34">
        <f t="shared" si="194"/>
        <v>11</v>
      </c>
      <c r="X746" s="73" t="b">
        <f>COUNTIF('Power Curve'!$D$2:$D$31,W746)&gt;0</f>
        <v>1</v>
      </c>
      <c r="Y746" s="73" t="b">
        <f t="shared" si="195"/>
        <v>0</v>
      </c>
      <c r="Z746" s="73" t="b">
        <f t="shared" si="202"/>
        <v>1</v>
      </c>
      <c r="AA746" s="34" t="str">
        <f t="shared" si="196"/>
        <v>Outer</v>
      </c>
      <c r="AB746" s="35" t="str">
        <f t="shared" si="203"/>
        <v>0.9-1.0</v>
      </c>
      <c r="AC746" s="36" t="str">
        <f t="shared" si="197"/>
        <v>4-5</v>
      </c>
      <c r="AD746" s="36" t="str">
        <f t="shared" si="198"/>
        <v>Feb</v>
      </c>
      <c r="AE746" s="35" t="str">
        <f t="shared" si="199"/>
        <v>275-285</v>
      </c>
      <c r="AF746" s="36" t="str">
        <f t="shared" si="200"/>
        <v>HWS-HTI</v>
      </c>
    </row>
    <row r="747" spans="5:32" x14ac:dyDescent="0.3">
      <c r="E747" s="12">
        <v>40953.173611111109</v>
      </c>
      <c r="F747" s="16">
        <v>9.3800000000000008</v>
      </c>
      <c r="G747" s="16">
        <v>1355.629981994626</v>
      </c>
      <c r="H747" s="29">
        <v>1.1869216136785716</v>
      </c>
      <c r="I747" s="26">
        <v>282.7</v>
      </c>
      <c r="J747" s="30">
        <v>0.20042643923240935</v>
      </c>
      <c r="K747" s="31">
        <v>0.19025054080931589</v>
      </c>
      <c r="L747" s="108">
        <f ca="1">REWS!R747</f>
        <v>9.4991604918936314</v>
      </c>
      <c r="M747" s="22">
        <f t="shared" si="187"/>
        <v>9.2817846561027562</v>
      </c>
      <c r="N747" s="22">
        <f t="shared" ca="1" si="188"/>
        <v>9.3996974519739673</v>
      </c>
      <c r="O747" s="22">
        <f t="shared" si="189"/>
        <v>0.79257971528450999</v>
      </c>
      <c r="P747" s="81">
        <f t="shared" ca="1" si="190"/>
        <v>10</v>
      </c>
      <c r="Q747" s="22">
        <f t="shared" ca="1" si="191"/>
        <v>0.41513988385599415</v>
      </c>
      <c r="R747" s="3">
        <f ca="1">IF(N747&gt;'Power Curve'!$C$37,0,INDEX(Ci,$P747,1)*POWER(1-Q747,3)+INDEX(Ci,$P747,2)*3*Q747*POWER(1-Q747,2)+INDEX(Ci,$P747,3)*3*POWER(Q747,2)*(1-Q747)+INDEX(Ci,$P747,4)*POWER(Q747,3))</f>
        <v>1334.7399855201475</v>
      </c>
      <c r="S747" s="3">
        <f t="shared" si="192"/>
        <v>1355.629981994626</v>
      </c>
      <c r="T747" s="3">
        <f t="shared" ca="1" si="193"/>
        <v>-20.889996474478494</v>
      </c>
      <c r="U747" s="3">
        <f t="shared" ca="1" si="201"/>
        <v>20.889996474478494</v>
      </c>
      <c r="W747" s="34">
        <f t="shared" si="194"/>
        <v>9</v>
      </c>
      <c r="X747" s="73" t="b">
        <f>COUNTIF('Power Curve'!$D$2:$D$31,W747)&gt;0</f>
        <v>1</v>
      </c>
      <c r="Y747" s="73" t="b">
        <f t="shared" si="195"/>
        <v>0</v>
      </c>
      <c r="Z747" s="73" t="b">
        <f t="shared" si="202"/>
        <v>1</v>
      </c>
      <c r="AA747" s="34" t="str">
        <f t="shared" si="196"/>
        <v>Outer</v>
      </c>
      <c r="AB747" s="35" t="str">
        <f t="shared" si="203"/>
        <v>0.7-0.8</v>
      </c>
      <c r="AC747" s="36" t="str">
        <f t="shared" si="197"/>
        <v>4-5</v>
      </c>
      <c r="AD747" s="36" t="str">
        <f t="shared" si="198"/>
        <v>Feb</v>
      </c>
      <c r="AE747" s="35" t="str">
        <f t="shared" si="199"/>
        <v>275-285</v>
      </c>
      <c r="AF747" s="36" t="str">
        <f t="shared" si="200"/>
        <v>HWS-HTI</v>
      </c>
    </row>
    <row r="748" spans="5:32" x14ac:dyDescent="0.3">
      <c r="E748" s="12">
        <v>40953.180555555555</v>
      </c>
      <c r="F748" s="16">
        <v>13.82</v>
      </c>
      <c r="G748" s="16">
        <v>1981.139999389648</v>
      </c>
      <c r="H748" s="29">
        <v>1.1849430807936689</v>
      </c>
      <c r="I748" s="26">
        <v>281.2</v>
      </c>
      <c r="J748" s="30">
        <v>0.13096960926193921</v>
      </c>
      <c r="K748" s="31">
        <v>0.19033308857646128</v>
      </c>
      <c r="L748" s="108">
        <f ca="1">REWS!R748</f>
        <v>13.791968640548077</v>
      </c>
      <c r="M748" s="22">
        <f t="shared" si="187"/>
        <v>13.667691783745584</v>
      </c>
      <c r="N748" s="22">
        <f t="shared" ca="1" si="188"/>
        <v>13.639969353841947</v>
      </c>
      <c r="O748" s="22">
        <f t="shared" si="189"/>
        <v>1.4704358001829643</v>
      </c>
      <c r="P748" s="81">
        <f t="shared" ca="1" si="190"/>
        <v>14</v>
      </c>
      <c r="Q748" s="22">
        <f t="shared" ca="1" si="191"/>
        <v>0.67452986533127035</v>
      </c>
      <c r="R748" s="3">
        <f ca="1">IF(N748&gt;'Power Curve'!$C$37,0,INDEX(Ci,$P748,1)*POWER(1-Q748,3)+INDEX(Ci,$P748,2)*3*Q748*POWER(1-Q748,2)+INDEX(Ci,$P748,3)*3*POWER(Q748,2)*(1-Q748)+INDEX(Ci,$P748,4)*POWER(Q748,3))</f>
        <v>1970.3991365057313</v>
      </c>
      <c r="S748" s="3">
        <f t="shared" si="192"/>
        <v>1981.139999389648</v>
      </c>
      <c r="T748" s="3">
        <f t="shared" ca="1" si="193"/>
        <v>-10.740862883916634</v>
      </c>
      <c r="U748" s="3">
        <f t="shared" ca="1" si="201"/>
        <v>10.740862883916634</v>
      </c>
      <c r="W748" s="34">
        <f t="shared" si="194"/>
        <v>14</v>
      </c>
      <c r="X748" s="73" t="b">
        <f>COUNTIF('Power Curve'!$D$2:$D$31,W748)&gt;0</f>
        <v>1</v>
      </c>
      <c r="Y748" s="73" t="b">
        <f t="shared" si="195"/>
        <v>0</v>
      </c>
      <c r="Z748" s="73" t="b">
        <f t="shared" si="202"/>
        <v>1</v>
      </c>
      <c r="AA748" s="34" t="str">
        <f t="shared" si="196"/>
        <v>Inner</v>
      </c>
      <c r="AB748" s="35" t="str">
        <f t="shared" si="203"/>
        <v>1.4-1.5</v>
      </c>
      <c r="AC748" s="36" t="str">
        <f t="shared" si="197"/>
        <v>4-5</v>
      </c>
      <c r="AD748" s="36" t="str">
        <f t="shared" si="198"/>
        <v>Feb</v>
      </c>
      <c r="AE748" s="35" t="str">
        <f t="shared" si="199"/>
        <v>275-285</v>
      </c>
      <c r="AF748" s="36" t="str">
        <f t="shared" si="200"/>
        <v>Inner-TI</v>
      </c>
    </row>
    <row r="749" spans="5:32" x14ac:dyDescent="0.3">
      <c r="E749" s="12">
        <v>40953.1875</v>
      </c>
      <c r="F749" s="16">
        <v>13</v>
      </c>
      <c r="G749" s="16">
        <v>1953.1100006103491</v>
      </c>
      <c r="H749" s="29">
        <v>1.1852942407810323</v>
      </c>
      <c r="I749" s="26">
        <v>281.5</v>
      </c>
      <c r="J749" s="30">
        <v>0.13692307692307693</v>
      </c>
      <c r="K749" s="31">
        <v>0.19911356552411105</v>
      </c>
      <c r="L749" s="108">
        <f ca="1">REWS!R749</f>
        <v>13.080637190967963</v>
      </c>
      <c r="M749" s="22">
        <f t="shared" si="187"/>
        <v>12.857998797565532</v>
      </c>
      <c r="N749" s="22">
        <f t="shared" ca="1" si="188"/>
        <v>12.937755174835157</v>
      </c>
      <c r="O749" s="22">
        <f t="shared" si="189"/>
        <v>1.3452951390589507</v>
      </c>
      <c r="P749" s="81">
        <f t="shared" ca="1" si="190"/>
        <v>13</v>
      </c>
      <c r="Q749" s="22">
        <f t="shared" ca="1" si="191"/>
        <v>0.94633799186358658</v>
      </c>
      <c r="R749" s="3">
        <f ca="1">IF(N749&gt;'Power Curve'!$C$37,0,INDEX(Ci,$P749,1)*POWER(1-Q749,3)+INDEX(Ci,$P749,2)*3*Q749*POWER(1-Q749,2)+INDEX(Ci,$P749,3)*3*POWER(Q749,2)*(1-Q749)+INDEX(Ci,$P749,4)*POWER(Q749,3))</f>
        <v>1951.7256300722897</v>
      </c>
      <c r="S749" s="3">
        <f t="shared" si="192"/>
        <v>1953.1100006103491</v>
      </c>
      <c r="T749" s="3">
        <f t="shared" ca="1" si="193"/>
        <v>-1.3843705380593292</v>
      </c>
      <c r="U749" s="3">
        <f t="shared" ca="1" si="201"/>
        <v>1.3843705380593292</v>
      </c>
      <c r="W749" s="34">
        <f t="shared" si="194"/>
        <v>13</v>
      </c>
      <c r="X749" s="73" t="b">
        <f>COUNTIF('Power Curve'!$D$2:$D$31,W749)&gt;0</f>
        <v>1</v>
      </c>
      <c r="Y749" s="73" t="b">
        <f t="shared" si="195"/>
        <v>0</v>
      </c>
      <c r="Z749" s="73" t="b">
        <f t="shared" si="202"/>
        <v>1</v>
      </c>
      <c r="AA749" s="34" t="str">
        <f t="shared" si="196"/>
        <v>Inner</v>
      </c>
      <c r="AB749" s="35" t="str">
        <f t="shared" si="203"/>
        <v>1.3-1.4</v>
      </c>
      <c r="AC749" s="36" t="str">
        <f t="shared" si="197"/>
        <v>4-5</v>
      </c>
      <c r="AD749" s="36" t="str">
        <f t="shared" si="198"/>
        <v>Feb</v>
      </c>
      <c r="AE749" s="35" t="str">
        <f t="shared" si="199"/>
        <v>275-285</v>
      </c>
      <c r="AF749" s="36" t="str">
        <f t="shared" si="200"/>
        <v>Inner-TI</v>
      </c>
    </row>
    <row r="750" spans="5:32" x14ac:dyDescent="0.3">
      <c r="E750" s="12">
        <v>40953.194444444445</v>
      </c>
      <c r="F750" s="16">
        <v>13.01</v>
      </c>
      <c r="G750" s="16">
        <v>1968.070022583013</v>
      </c>
      <c r="H750" s="29">
        <v>1.1847083069249928</v>
      </c>
      <c r="I750" s="26">
        <v>282.7</v>
      </c>
      <c r="J750" s="30">
        <v>0.11222136817832437</v>
      </c>
      <c r="K750" s="31">
        <v>0.21536107518364234</v>
      </c>
      <c r="L750" s="108">
        <f ca="1">REWS!R750</f>
        <v>12.891745526661204</v>
      </c>
      <c r="M750" s="22">
        <f t="shared" si="187"/>
        <v>12.865768861823977</v>
      </c>
      <c r="N750" s="22">
        <f t="shared" ca="1" si="188"/>
        <v>12.74882537828411</v>
      </c>
      <c r="O750" s="22">
        <f t="shared" si="189"/>
        <v>1.3464960275375149</v>
      </c>
      <c r="P750" s="81">
        <f t="shared" ca="1" si="190"/>
        <v>13</v>
      </c>
      <c r="Q750" s="22">
        <f t="shared" ca="1" si="191"/>
        <v>0.75183766336754754</v>
      </c>
      <c r="R750" s="3">
        <f ca="1">IF(N750&gt;'Power Curve'!$C$37,0,INDEX(Ci,$P750,1)*POWER(1-Q750,3)+INDEX(Ci,$P750,2)*3*Q750*POWER(1-Q750,2)+INDEX(Ci,$P750,3)*3*POWER(Q750,2)*(1-Q750)+INDEX(Ci,$P750,4)*POWER(Q750,3))</f>
        <v>1946.4136043835388</v>
      </c>
      <c r="S750" s="3">
        <f t="shared" si="192"/>
        <v>1968.070022583013</v>
      </c>
      <c r="T750" s="3">
        <f t="shared" ca="1" si="193"/>
        <v>-21.656418199474274</v>
      </c>
      <c r="U750" s="3">
        <f t="shared" ca="1" si="201"/>
        <v>21.656418199474274</v>
      </c>
      <c r="W750" s="34">
        <f t="shared" si="194"/>
        <v>13</v>
      </c>
      <c r="X750" s="73" t="b">
        <f>COUNTIF('Power Curve'!$D$2:$D$31,W750)&gt;0</f>
        <v>1</v>
      </c>
      <c r="Y750" s="73" t="b">
        <f t="shared" si="195"/>
        <v>0</v>
      </c>
      <c r="Z750" s="73" t="b">
        <f t="shared" si="202"/>
        <v>1</v>
      </c>
      <c r="AA750" s="34" t="str">
        <f t="shared" si="196"/>
        <v>Inner</v>
      </c>
      <c r="AB750" s="35" t="str">
        <f t="shared" si="203"/>
        <v>1.3-1.4</v>
      </c>
      <c r="AC750" s="36" t="str">
        <f t="shared" si="197"/>
        <v>4-5</v>
      </c>
      <c r="AD750" s="36" t="str">
        <f t="shared" si="198"/>
        <v>Feb</v>
      </c>
      <c r="AE750" s="35" t="str">
        <f t="shared" si="199"/>
        <v>275-285</v>
      </c>
      <c r="AF750" s="36" t="str">
        <f t="shared" si="200"/>
        <v>Inner-TI</v>
      </c>
    </row>
    <row r="751" spans="5:32" x14ac:dyDescent="0.3">
      <c r="E751" s="12">
        <v>40953.201388888891</v>
      </c>
      <c r="F751" s="16">
        <v>11.15</v>
      </c>
      <c r="G751" s="16">
        <v>1755.19995117188</v>
      </c>
      <c r="H751" s="29">
        <v>1.1850747420568071</v>
      </c>
      <c r="I751" s="26">
        <v>277.2</v>
      </c>
      <c r="J751" s="30">
        <v>9.0582959641255609E-2</v>
      </c>
      <c r="K751" s="31">
        <v>0.23286031559551762</v>
      </c>
      <c r="L751" s="108">
        <f ca="1">REWS!R751</f>
        <v>10.99170643545154</v>
      </c>
      <c r="M751" s="22">
        <f t="shared" si="187"/>
        <v>11.027525866114217</v>
      </c>
      <c r="N751" s="22">
        <f t="shared" ca="1" si="188"/>
        <v>10.870971034051655</v>
      </c>
      <c r="O751" s="22">
        <f t="shared" si="189"/>
        <v>1.0623896468277363</v>
      </c>
      <c r="P751" s="81">
        <f t="shared" ca="1" si="190"/>
        <v>11</v>
      </c>
      <c r="Q751" s="22">
        <f t="shared" ca="1" si="191"/>
        <v>0.8938769276275641</v>
      </c>
      <c r="R751" s="3">
        <f ca="1">IF(N751&gt;'Power Curve'!$C$37,0,INDEX(Ci,$P751,1)*POWER(1-Q751,3)+INDEX(Ci,$P751,2)*3*Q751*POWER(1-Q751,2)+INDEX(Ci,$P751,3)*3*POWER(Q751,2)*(1-Q751)+INDEX(Ci,$P751,4)*POWER(Q751,3))</f>
        <v>1755.6572475626649</v>
      </c>
      <c r="S751" s="3">
        <f t="shared" si="192"/>
        <v>1755.19995117188</v>
      </c>
      <c r="T751" s="3">
        <f t="shared" ca="1" si="193"/>
        <v>0.45729639078490436</v>
      </c>
      <c r="U751" s="3">
        <f t="shared" ca="1" si="201"/>
        <v>0.45729639078490436</v>
      </c>
      <c r="W751" s="34">
        <f t="shared" si="194"/>
        <v>11</v>
      </c>
      <c r="X751" s="73" t="b">
        <f>COUNTIF('Power Curve'!$D$2:$D$31,W751)&gt;0</f>
        <v>1</v>
      </c>
      <c r="Y751" s="73" t="b">
        <f t="shared" si="195"/>
        <v>0</v>
      </c>
      <c r="Z751" s="73" t="b">
        <f t="shared" si="202"/>
        <v>1</v>
      </c>
      <c r="AA751" s="34" t="str">
        <f t="shared" si="196"/>
        <v>Outer</v>
      </c>
      <c r="AB751" s="35" t="str">
        <f t="shared" si="203"/>
        <v>1.0-1.1</v>
      </c>
      <c r="AC751" s="36" t="str">
        <f t="shared" si="197"/>
        <v>4-5</v>
      </c>
      <c r="AD751" s="36" t="str">
        <f t="shared" si="198"/>
        <v>Feb</v>
      </c>
      <c r="AE751" s="35" t="str">
        <f t="shared" si="199"/>
        <v>275-285</v>
      </c>
      <c r="AF751" s="36" t="str">
        <f t="shared" si="200"/>
        <v>HWS-LTI</v>
      </c>
    </row>
    <row r="752" spans="5:32" x14ac:dyDescent="0.3">
      <c r="E752" s="12">
        <v>40953.208333333336</v>
      </c>
      <c r="F752" s="16">
        <v>10.79</v>
      </c>
      <c r="G752" s="16">
        <v>1763.75</v>
      </c>
      <c r="H752" s="29">
        <v>1.1851186352977516</v>
      </c>
      <c r="I752" s="26">
        <v>281.2</v>
      </c>
      <c r="J752" s="30">
        <v>0.12418906394810011</v>
      </c>
      <c r="K752" s="31">
        <v>0.18503850488143819</v>
      </c>
      <c r="L752" s="108">
        <f ca="1">REWS!R752</f>
        <v>10.745455313542468</v>
      </c>
      <c r="M752" s="22">
        <f t="shared" si="187"/>
        <v>10.671611937722258</v>
      </c>
      <c r="N752" s="22">
        <f t="shared" ca="1" si="188"/>
        <v>10.627555996317041</v>
      </c>
      <c r="O752" s="22">
        <f t="shared" si="189"/>
        <v>1.0073820018778386</v>
      </c>
      <c r="P752" s="81">
        <f t="shared" ca="1" si="190"/>
        <v>11</v>
      </c>
      <c r="Q752" s="22">
        <f t="shared" ca="1" si="191"/>
        <v>0.65764123222380766</v>
      </c>
      <c r="R752" s="3">
        <f ca="1">IF(N752&gt;'Power Curve'!$C$37,0,INDEX(Ci,$P752,1)*POWER(1-Q752,3)+INDEX(Ci,$P752,2)*3*Q752*POWER(1-Q752,2)+INDEX(Ci,$P752,3)*3*POWER(Q752,2)*(1-Q752)+INDEX(Ci,$P752,4)*POWER(Q752,3))</f>
        <v>1702.412816119755</v>
      </c>
      <c r="S752" s="3">
        <f t="shared" si="192"/>
        <v>1763.75</v>
      </c>
      <c r="T752" s="3">
        <f t="shared" ca="1" si="193"/>
        <v>-61.337183880244993</v>
      </c>
      <c r="U752" s="3">
        <f t="shared" ca="1" si="201"/>
        <v>61.337183880244993</v>
      </c>
      <c r="W752" s="34">
        <f t="shared" si="194"/>
        <v>11</v>
      </c>
      <c r="X752" s="73" t="b">
        <f>COUNTIF('Power Curve'!$D$2:$D$31,W752)&gt;0</f>
        <v>1</v>
      </c>
      <c r="Y752" s="73" t="b">
        <f t="shared" si="195"/>
        <v>0</v>
      </c>
      <c r="Z752" s="73" t="b">
        <f t="shared" si="202"/>
        <v>1</v>
      </c>
      <c r="AA752" s="34" t="str">
        <f t="shared" si="196"/>
        <v>Inner</v>
      </c>
      <c r="AB752" s="35" t="str">
        <f t="shared" si="203"/>
        <v>1.0-1.1</v>
      </c>
      <c r="AC752" s="36" t="str">
        <f t="shared" si="197"/>
        <v>5-6</v>
      </c>
      <c r="AD752" s="36" t="str">
        <f t="shared" si="198"/>
        <v>Feb</v>
      </c>
      <c r="AE752" s="35" t="str">
        <f t="shared" si="199"/>
        <v>275-285</v>
      </c>
      <c r="AF752" s="36" t="str">
        <f t="shared" si="200"/>
        <v>Inner-TI</v>
      </c>
    </row>
    <row r="753" spans="5:32" x14ac:dyDescent="0.3">
      <c r="E753" s="12">
        <v>40953.215277777781</v>
      </c>
      <c r="F753" s="16">
        <v>9.3699999999999992</v>
      </c>
      <c r="G753" s="16">
        <v>1398.269943237302</v>
      </c>
      <c r="H753" s="29">
        <v>1.18476757933843</v>
      </c>
      <c r="I753" s="26">
        <v>284.3</v>
      </c>
      <c r="J753" s="30">
        <v>9.8185699039487734E-2</v>
      </c>
      <c r="K753" s="31">
        <v>0.21956980890651334</v>
      </c>
      <c r="L753" s="108">
        <f ca="1">REWS!R753</f>
        <v>9.3895895793124087</v>
      </c>
      <c r="M753" s="22">
        <f t="shared" si="187"/>
        <v>9.2662770684809672</v>
      </c>
      <c r="N753" s="22">
        <f t="shared" ca="1" si="188"/>
        <v>9.285649797356502</v>
      </c>
      <c r="O753" s="22">
        <f t="shared" si="189"/>
        <v>0.79018296762761753</v>
      </c>
      <c r="P753" s="81">
        <f t="shared" ca="1" si="190"/>
        <v>10</v>
      </c>
      <c r="Q753" s="22">
        <f t="shared" ca="1" si="191"/>
        <v>0.29391461759322168</v>
      </c>
      <c r="R753" s="3">
        <f ca="1">IF(N753&gt;'Power Curve'!$C$37,0,INDEX(Ci,$P753,1)*POWER(1-Q753,3)+INDEX(Ci,$P753,2)*3*Q753*POWER(1-Q753,2)+INDEX(Ci,$P753,3)*3*POWER(Q753,2)*(1-Q753)+INDEX(Ci,$P753,4)*POWER(Q753,3))</f>
        <v>1293.8719770691027</v>
      </c>
      <c r="S753" s="3">
        <f t="shared" si="192"/>
        <v>1398.269943237302</v>
      </c>
      <c r="T753" s="3">
        <f t="shared" ca="1" si="193"/>
        <v>-104.39796616819922</v>
      </c>
      <c r="U753" s="3">
        <f t="shared" ca="1" si="201"/>
        <v>104.39796616819922</v>
      </c>
      <c r="W753" s="34">
        <f t="shared" si="194"/>
        <v>9</v>
      </c>
      <c r="X753" s="73" t="b">
        <f>COUNTIF('Power Curve'!$D$2:$D$31,W753)&gt;0</f>
        <v>1</v>
      </c>
      <c r="Y753" s="73" t="b">
        <f t="shared" si="195"/>
        <v>0</v>
      </c>
      <c r="Z753" s="73" t="b">
        <f t="shared" si="202"/>
        <v>1</v>
      </c>
      <c r="AA753" s="34" t="str">
        <f t="shared" si="196"/>
        <v>Outer</v>
      </c>
      <c r="AB753" s="35" t="str">
        <f t="shared" si="203"/>
        <v>0.7-0.8</v>
      </c>
      <c r="AC753" s="36" t="str">
        <f t="shared" si="197"/>
        <v>5-6</v>
      </c>
      <c r="AD753" s="36" t="str">
        <f t="shared" si="198"/>
        <v>Feb</v>
      </c>
      <c r="AE753" s="35" t="str">
        <f t="shared" si="199"/>
        <v>275-285</v>
      </c>
      <c r="AF753" s="36" t="str">
        <f t="shared" si="200"/>
        <v>HWS-LTI</v>
      </c>
    </row>
    <row r="754" spans="5:32" x14ac:dyDescent="0.3">
      <c r="E754" s="12">
        <v>40953.222222222219</v>
      </c>
      <c r="F754" s="16">
        <v>8.8699999999999992</v>
      </c>
      <c r="G754" s="16">
        <v>1221.169982910154</v>
      </c>
      <c r="H754" s="29">
        <v>1.18476757933843</v>
      </c>
      <c r="I754" s="26">
        <v>281.10000000000002</v>
      </c>
      <c r="J754" s="30">
        <v>0.17925591882750849</v>
      </c>
      <c r="K754" s="31">
        <v>0.22249549254654241</v>
      </c>
      <c r="L754" s="108">
        <f ca="1">REWS!R754</f>
        <v>8.7955295827601585</v>
      </c>
      <c r="M754" s="22">
        <f t="shared" si="187"/>
        <v>8.7718119100774992</v>
      </c>
      <c r="N754" s="22">
        <f t="shared" ca="1" si="188"/>
        <v>8.6981658567637599</v>
      </c>
      <c r="O754" s="22">
        <f t="shared" si="189"/>
        <v>0.71376178344850638</v>
      </c>
      <c r="P754" s="81">
        <f t="shared" ca="1" si="190"/>
        <v>9</v>
      </c>
      <c r="Q754" s="22">
        <f t="shared" ca="1" si="191"/>
        <v>0.68916876838024965</v>
      </c>
      <c r="R754" s="3">
        <f ca="1">IF(N754&gt;'Power Curve'!$C$37,0,INDEX(Ci,$P754,1)*POWER(1-Q754,3)+INDEX(Ci,$P754,2)*3*Q754*POWER(1-Q754,2)+INDEX(Ci,$P754,3)*3*POWER(Q754,2)*(1-Q754)+INDEX(Ci,$P754,4)*POWER(Q754,3))</f>
        <v>1096.6676069148066</v>
      </c>
      <c r="S754" s="3">
        <f t="shared" si="192"/>
        <v>1221.169982910154</v>
      </c>
      <c r="T754" s="3">
        <f t="shared" ca="1" si="193"/>
        <v>-124.50237599534739</v>
      </c>
      <c r="U754" s="3">
        <f t="shared" ca="1" si="201"/>
        <v>124.50237599534739</v>
      </c>
      <c r="W754" s="34">
        <f t="shared" si="194"/>
        <v>9</v>
      </c>
      <c r="X754" s="73" t="b">
        <f>COUNTIF('Power Curve'!$D$2:$D$31,W754)&gt;0</f>
        <v>1</v>
      </c>
      <c r="Y754" s="73" t="b">
        <f t="shared" si="195"/>
        <v>0</v>
      </c>
      <c r="Z754" s="73" t="b">
        <f t="shared" si="202"/>
        <v>1</v>
      </c>
      <c r="AA754" s="34" t="str">
        <f t="shared" si="196"/>
        <v>Outer</v>
      </c>
      <c r="AB754" s="35" t="str">
        <f t="shared" si="203"/>
        <v>0.7-0.8</v>
      </c>
      <c r="AC754" s="36" t="str">
        <f t="shared" si="197"/>
        <v>5-6</v>
      </c>
      <c r="AD754" s="36" t="str">
        <f t="shared" si="198"/>
        <v>Feb</v>
      </c>
      <c r="AE754" s="35" t="str">
        <f t="shared" si="199"/>
        <v>275-285</v>
      </c>
      <c r="AF754" s="36" t="str">
        <f t="shared" si="200"/>
        <v>HWS-HTI</v>
      </c>
    </row>
    <row r="755" spans="5:32" x14ac:dyDescent="0.3">
      <c r="E755" s="12">
        <v>40953.229166666664</v>
      </c>
      <c r="F755" s="16">
        <v>10.210000000000001</v>
      </c>
      <c r="G755" s="16">
        <v>1662.630004882818</v>
      </c>
      <c r="H755" s="29">
        <v>1.1842697041329833</v>
      </c>
      <c r="I755" s="26">
        <v>282</v>
      </c>
      <c r="J755" s="30">
        <v>0.17433888344760037</v>
      </c>
      <c r="K755" s="31">
        <v>0.23618835661696291</v>
      </c>
      <c r="L755" s="108">
        <f ca="1">REWS!R755</f>
        <v>10.134500706100384</v>
      </c>
      <c r="M755" s="22">
        <f t="shared" si="187"/>
        <v>10.095563984413245</v>
      </c>
      <c r="N755" s="22">
        <f t="shared" ca="1" si="188"/>
        <v>10.020910903870483</v>
      </c>
      <c r="O755" s="22">
        <f t="shared" si="189"/>
        <v>0.9183519337574324</v>
      </c>
      <c r="P755" s="81">
        <f t="shared" ca="1" si="190"/>
        <v>11</v>
      </c>
      <c r="Q755" s="22">
        <f t="shared" ca="1" si="191"/>
        <v>6.8888677693322437E-2</v>
      </c>
      <c r="R755" s="3">
        <f ca="1">IF(N755&gt;'Power Curve'!$C$37,0,INDEX(Ci,$P755,1)*POWER(1-Q755,3)+INDEX(Ci,$P755,2)*3*Q755*POWER(1-Q755,2)+INDEX(Ci,$P755,3)*3*POWER(Q755,2)*(1-Q755)+INDEX(Ci,$P755,4)*POWER(Q755,3))</f>
        <v>1539.4103962007007</v>
      </c>
      <c r="S755" s="3">
        <f t="shared" si="192"/>
        <v>1662.630004882818</v>
      </c>
      <c r="T755" s="3">
        <f t="shared" ca="1" si="193"/>
        <v>-123.21960868211727</v>
      </c>
      <c r="U755" s="3">
        <f t="shared" ca="1" si="201"/>
        <v>123.21960868211727</v>
      </c>
      <c r="W755" s="34">
        <f t="shared" si="194"/>
        <v>10</v>
      </c>
      <c r="X755" s="73" t="b">
        <f>COUNTIF('Power Curve'!$D$2:$D$31,W755)&gt;0</f>
        <v>1</v>
      </c>
      <c r="Y755" s="73" t="b">
        <f t="shared" si="195"/>
        <v>0</v>
      </c>
      <c r="Z755" s="73" t="b">
        <f t="shared" si="202"/>
        <v>1</v>
      </c>
      <c r="AA755" s="34" t="str">
        <f t="shared" si="196"/>
        <v>Outer</v>
      </c>
      <c r="AB755" s="35" t="str">
        <f t="shared" si="203"/>
        <v>0.9-1.0</v>
      </c>
      <c r="AC755" s="36" t="str">
        <f t="shared" si="197"/>
        <v>5-6</v>
      </c>
      <c r="AD755" s="36" t="str">
        <f t="shared" si="198"/>
        <v>Feb</v>
      </c>
      <c r="AE755" s="35" t="str">
        <f t="shared" si="199"/>
        <v>275-285</v>
      </c>
      <c r="AF755" s="36" t="str">
        <f t="shared" si="200"/>
        <v>HWS-HTI</v>
      </c>
    </row>
    <row r="756" spans="5:32" x14ac:dyDescent="0.3">
      <c r="E756" s="12">
        <v>40953.236111111109</v>
      </c>
      <c r="F756" s="16">
        <v>9.26</v>
      </c>
      <c r="G756" s="16">
        <v>919.89000320434616</v>
      </c>
      <c r="H756" s="29">
        <v>1.1843290530588506</v>
      </c>
      <c r="I756" s="26">
        <v>285.10000000000002</v>
      </c>
      <c r="J756" s="30">
        <v>0.14146868250539957</v>
      </c>
      <c r="K756" s="31">
        <v>0.18526695281813202</v>
      </c>
      <c r="L756" s="108">
        <f ca="1">REWS!R756</f>
        <v>9.2018929909749456</v>
      </c>
      <c r="M756" s="22">
        <f t="shared" si="187"/>
        <v>9.1563647517597087</v>
      </c>
      <c r="N756" s="22">
        <f t="shared" ca="1" si="188"/>
        <v>9.0989080596142227</v>
      </c>
      <c r="O756" s="22">
        <f t="shared" si="189"/>
        <v>0.77319566476723234</v>
      </c>
      <c r="P756" s="81">
        <f t="shared" ca="1" si="190"/>
        <v>10</v>
      </c>
      <c r="Q756" s="22">
        <f t="shared" ca="1" si="191"/>
        <v>9.542025174140642E-2</v>
      </c>
      <c r="R756" s="3">
        <f ca="1">IF(N756&gt;'Power Curve'!$C$37,0,INDEX(Ci,$P756,1)*POWER(1-Q756,3)+INDEX(Ci,$P756,2)*3*Q756*POWER(1-Q756,2)+INDEX(Ci,$P756,3)*3*POWER(Q756,2)*(1-Q756)+INDEX(Ci,$P756,4)*POWER(Q756,3))</f>
        <v>1228.4182317600837</v>
      </c>
      <c r="S756" s="3">
        <f t="shared" si="192"/>
        <v>919.89000320434616</v>
      </c>
      <c r="T756" s="3">
        <f t="shared" ca="1" si="193"/>
        <v>308.52822855573754</v>
      </c>
      <c r="U756" s="3">
        <f t="shared" ca="1" si="201"/>
        <v>308.52822855573754</v>
      </c>
      <c r="W756" s="34">
        <f t="shared" si="194"/>
        <v>9</v>
      </c>
      <c r="X756" s="73" t="b">
        <f>COUNTIF('Power Curve'!$D$2:$D$31,W756)&gt;0</f>
        <v>1</v>
      </c>
      <c r="Y756" s="73" t="b">
        <f t="shared" si="195"/>
        <v>0</v>
      </c>
      <c r="Z756" s="73" t="b">
        <f t="shared" si="202"/>
        <v>1</v>
      </c>
      <c r="AA756" s="34" t="str">
        <f t="shared" si="196"/>
        <v>Outer</v>
      </c>
      <c r="AB756" s="35" t="str">
        <f t="shared" si="203"/>
        <v>0.7-0.8</v>
      </c>
      <c r="AC756" s="36" t="str">
        <f t="shared" si="197"/>
        <v>5-6</v>
      </c>
      <c r="AD756" s="36" t="str">
        <f t="shared" si="198"/>
        <v>Feb</v>
      </c>
      <c r="AE756" s="35" t="str">
        <f t="shared" si="199"/>
        <v>285-295</v>
      </c>
      <c r="AF756" s="36" t="str">
        <f t="shared" si="200"/>
        <v>HWS-HTI</v>
      </c>
    </row>
    <row r="757" spans="5:32" x14ac:dyDescent="0.3">
      <c r="E757" s="12">
        <v>40953.243055555555</v>
      </c>
      <c r="F757" s="16">
        <v>8.8000000000000007</v>
      </c>
      <c r="G757" s="16">
        <v>1167.160049438482</v>
      </c>
      <c r="H757" s="29">
        <v>1.1848114498282871</v>
      </c>
      <c r="I757" s="26">
        <v>273.10000000000002</v>
      </c>
      <c r="J757" s="30">
        <v>0.16931818181818181</v>
      </c>
      <c r="K757" s="31">
        <v>0.17046120156246805</v>
      </c>
      <c r="L757" s="108">
        <f ca="1">REWS!R757</f>
        <v>8.8515134908692819</v>
      </c>
      <c r="M757" s="22">
        <f t="shared" si="187"/>
        <v>8.7026942019457056</v>
      </c>
      <c r="N757" s="22">
        <f t="shared" ca="1" si="188"/>
        <v>8.7536380835718504</v>
      </c>
      <c r="O757" s="22">
        <f t="shared" si="189"/>
        <v>0.70307941885029568</v>
      </c>
      <c r="P757" s="81">
        <f t="shared" ca="1" si="190"/>
        <v>9</v>
      </c>
      <c r="Q757" s="22">
        <f t="shared" ca="1" si="191"/>
        <v>0.74461594206760484</v>
      </c>
      <c r="R757" s="3">
        <f ca="1">IF(N757&gt;'Power Curve'!$C$37,0,INDEX(Ci,$P757,1)*POWER(1-Q757,3)+INDEX(Ci,$P757,2)*3*Q757*POWER(1-Q757,2)+INDEX(Ci,$P757,3)*3*POWER(Q757,2)*(1-Q757)+INDEX(Ci,$P757,4)*POWER(Q757,3))</f>
        <v>1114.6801667462953</v>
      </c>
      <c r="S757" s="3">
        <f t="shared" si="192"/>
        <v>1167.160049438482</v>
      </c>
      <c r="T757" s="3">
        <f t="shared" ca="1" si="193"/>
        <v>-52.47988269218672</v>
      </c>
      <c r="U757" s="3">
        <f t="shared" ca="1" si="201"/>
        <v>52.47988269218672</v>
      </c>
      <c r="W757" s="34">
        <f t="shared" si="194"/>
        <v>9</v>
      </c>
      <c r="X757" s="73" t="b">
        <f>COUNTIF('Power Curve'!$D$2:$D$31,W757)&gt;0</f>
        <v>1</v>
      </c>
      <c r="Y757" s="73" t="b">
        <f t="shared" si="195"/>
        <v>0</v>
      </c>
      <c r="Z757" s="73" t="b">
        <f t="shared" si="202"/>
        <v>1</v>
      </c>
      <c r="AA757" s="34" t="str">
        <f t="shared" si="196"/>
        <v>Outer</v>
      </c>
      <c r="AB757" s="35" t="str">
        <f t="shared" si="203"/>
        <v>0.7-0.8</v>
      </c>
      <c r="AC757" s="36" t="str">
        <f t="shared" si="197"/>
        <v>5-6</v>
      </c>
      <c r="AD757" s="36" t="str">
        <f t="shared" si="198"/>
        <v>Feb</v>
      </c>
      <c r="AE757" s="35" t="str">
        <f t="shared" si="199"/>
        <v>265-275</v>
      </c>
      <c r="AF757" s="36" t="str">
        <f t="shared" si="200"/>
        <v>HWS-HTI</v>
      </c>
    </row>
    <row r="758" spans="5:32" x14ac:dyDescent="0.3">
      <c r="E758" s="12">
        <v>40953.25</v>
      </c>
      <c r="F758" s="16">
        <v>9.07</v>
      </c>
      <c r="G758" s="16">
        <v>1289.430038452148</v>
      </c>
      <c r="H758" s="29">
        <v>1.1848399508072174</v>
      </c>
      <c r="I758" s="26">
        <v>272.2</v>
      </c>
      <c r="J758" s="30">
        <v>0.14112458654906285</v>
      </c>
      <c r="K758" s="31">
        <v>0.17259939848550479</v>
      </c>
      <c r="L758" s="108">
        <f ca="1">REWS!R758</f>
        <v>9.0129197373228944</v>
      </c>
      <c r="M758" s="22">
        <f t="shared" si="187"/>
        <v>8.9697806055359379</v>
      </c>
      <c r="N758" s="22">
        <f t="shared" ca="1" si="188"/>
        <v>8.9133310539240309</v>
      </c>
      <c r="O758" s="22">
        <f t="shared" si="189"/>
        <v>0.74435848349947931</v>
      </c>
      <c r="P758" s="81">
        <f t="shared" ca="1" si="190"/>
        <v>9</v>
      </c>
      <c r="Q758" s="22">
        <f t="shared" ca="1" si="191"/>
        <v>0.90423678971087285</v>
      </c>
      <c r="R758" s="3">
        <f ca="1">IF(N758&gt;'Power Curve'!$C$37,0,INDEX(Ci,$P758,1)*POWER(1-Q758,3)+INDEX(Ci,$P758,2)*3*Q758*POWER(1-Q758,2)+INDEX(Ci,$P758,3)*3*POWER(Q758,2)*(1-Q758)+INDEX(Ci,$P758,4)*POWER(Q758,3))</f>
        <v>1166.8424148437562</v>
      </c>
      <c r="S758" s="3">
        <f t="shared" si="192"/>
        <v>1289.430038452148</v>
      </c>
      <c r="T758" s="3">
        <f t="shared" ca="1" si="193"/>
        <v>-122.58762360839182</v>
      </c>
      <c r="U758" s="3">
        <f t="shared" ca="1" si="201"/>
        <v>122.58762360839182</v>
      </c>
      <c r="W758" s="34">
        <f t="shared" si="194"/>
        <v>9</v>
      </c>
      <c r="X758" s="73" t="b">
        <f>COUNTIF('Power Curve'!$D$2:$D$31,W758)&gt;0</f>
        <v>1</v>
      </c>
      <c r="Y758" s="73" t="b">
        <f t="shared" si="195"/>
        <v>0</v>
      </c>
      <c r="Z758" s="73" t="b">
        <f t="shared" si="202"/>
        <v>1</v>
      </c>
      <c r="AA758" s="34" t="str">
        <f t="shared" si="196"/>
        <v>Outer</v>
      </c>
      <c r="AB758" s="35" t="str">
        <f t="shared" si="203"/>
        <v>0.7-0.8</v>
      </c>
      <c r="AC758" s="36" t="str">
        <f t="shared" si="197"/>
        <v>6-7</v>
      </c>
      <c r="AD758" s="36" t="str">
        <f t="shared" si="198"/>
        <v>Feb</v>
      </c>
      <c r="AE758" s="35" t="str">
        <f t="shared" si="199"/>
        <v>265-275</v>
      </c>
      <c r="AF758" s="36" t="str">
        <f t="shared" si="200"/>
        <v>HWS-HTI</v>
      </c>
    </row>
    <row r="759" spans="5:32" x14ac:dyDescent="0.3">
      <c r="E759" s="12">
        <v>40953.256944444445</v>
      </c>
      <c r="F759" s="16">
        <v>9.11</v>
      </c>
      <c r="G759" s="16">
        <v>1090.5299758911137</v>
      </c>
      <c r="H759" s="29">
        <v>1.1842980382891541</v>
      </c>
      <c r="I759" s="26">
        <v>273.2</v>
      </c>
      <c r="J759" s="30">
        <v>0.12403951701427003</v>
      </c>
      <c r="K759" s="31">
        <v>0.20619413233984704</v>
      </c>
      <c r="L759" s="108">
        <f ca="1">REWS!R759</f>
        <v>9.1430498713907937</v>
      </c>
      <c r="M759" s="22">
        <f t="shared" si="187"/>
        <v>9.0079648746941796</v>
      </c>
      <c r="N759" s="22">
        <f t="shared" ca="1" si="188"/>
        <v>9.0406445761872014</v>
      </c>
      <c r="O759" s="22">
        <f t="shared" si="189"/>
        <v>0.75025998538792116</v>
      </c>
      <c r="P759" s="81">
        <f t="shared" ca="1" si="190"/>
        <v>10</v>
      </c>
      <c r="Q759" s="22">
        <f t="shared" ca="1" si="191"/>
        <v>3.3489944489339105E-2</v>
      </c>
      <c r="R759" s="3">
        <f ca="1">IF(N759&gt;'Power Curve'!$C$37,0,INDEX(Ci,$P759,1)*POWER(1-Q759,3)+INDEX(Ci,$P759,2)*3*Q759*POWER(1-Q759,2)+INDEX(Ci,$P759,3)*3*POWER(Q759,2)*(1-Q759)+INDEX(Ci,$P759,4)*POWER(Q759,3))</f>
        <v>1208.7391734069079</v>
      </c>
      <c r="S759" s="3">
        <f t="shared" si="192"/>
        <v>1090.5299758911137</v>
      </c>
      <c r="T759" s="3">
        <f t="shared" ca="1" si="193"/>
        <v>118.20919751579413</v>
      </c>
      <c r="U759" s="3">
        <f t="shared" ca="1" si="201"/>
        <v>118.20919751579413</v>
      </c>
      <c r="W759" s="34">
        <f t="shared" si="194"/>
        <v>9</v>
      </c>
      <c r="X759" s="73" t="b">
        <f>COUNTIF('Power Curve'!$D$2:$D$31,W759)&gt;0</f>
        <v>1</v>
      </c>
      <c r="Y759" s="73" t="b">
        <f t="shared" si="195"/>
        <v>0</v>
      </c>
      <c r="Z759" s="73" t="b">
        <f t="shared" si="202"/>
        <v>1</v>
      </c>
      <c r="AA759" s="34" t="str">
        <f t="shared" si="196"/>
        <v>Inner</v>
      </c>
      <c r="AB759" s="35" t="str">
        <f t="shared" si="203"/>
        <v>0.7-0.8</v>
      </c>
      <c r="AC759" s="36" t="str">
        <f t="shared" si="197"/>
        <v>6-7</v>
      </c>
      <c r="AD759" s="36" t="str">
        <f t="shared" si="198"/>
        <v>Feb</v>
      </c>
      <c r="AE759" s="35" t="str">
        <f t="shared" si="199"/>
        <v>265-275</v>
      </c>
      <c r="AF759" s="36" t="str">
        <f t="shared" si="200"/>
        <v>Inner-TI</v>
      </c>
    </row>
    <row r="760" spans="5:32" x14ac:dyDescent="0.3">
      <c r="E760" s="12">
        <v>40953.263888888891</v>
      </c>
      <c r="F760" s="16">
        <v>6.89</v>
      </c>
      <c r="G760" s="16">
        <v>708.78997802734398</v>
      </c>
      <c r="H760" s="29">
        <v>1.1847367815679919</v>
      </c>
      <c r="I760" s="26">
        <v>265.3</v>
      </c>
      <c r="J760" s="30">
        <v>0.19593613933236578</v>
      </c>
      <c r="K760" s="31">
        <v>0.10206260077239868</v>
      </c>
      <c r="L760" s="108">
        <f ca="1">REWS!R760</f>
        <v>6.9112617935652949</v>
      </c>
      <c r="M760" s="22">
        <f t="shared" si="187"/>
        <v>6.8136708418225211</v>
      </c>
      <c r="N760" s="22">
        <f t="shared" ca="1" si="188"/>
        <v>6.8346970918748724</v>
      </c>
      <c r="O760" s="22">
        <f t="shared" si="189"/>
        <v>0.41112476912586976</v>
      </c>
      <c r="P760" s="81">
        <f t="shared" ca="1" si="190"/>
        <v>7</v>
      </c>
      <c r="Q760" s="22">
        <f t="shared" ca="1" si="191"/>
        <v>0.81658656037036936</v>
      </c>
      <c r="R760" s="3">
        <f ca="1">IF(N760&gt;'Power Curve'!$C$37,0,INDEX(Ci,$P760,1)*POWER(1-Q760,3)+INDEX(Ci,$P760,2)*3*Q760*POWER(1-Q760,2)+INDEX(Ci,$P760,3)*3*POWER(Q760,2)*(1-Q760)+INDEX(Ci,$P760,4)*POWER(Q760,3))</f>
        <v>554.06879005189762</v>
      </c>
      <c r="S760" s="3">
        <f t="shared" si="192"/>
        <v>708.78997802734398</v>
      </c>
      <c r="T760" s="3">
        <f t="shared" ca="1" si="193"/>
        <v>-154.72118797544636</v>
      </c>
      <c r="U760" s="3">
        <f t="shared" ca="1" si="201"/>
        <v>154.72118797544636</v>
      </c>
      <c r="W760" s="34">
        <f t="shared" si="194"/>
        <v>7</v>
      </c>
      <c r="X760" s="73" t="b">
        <f>COUNTIF('Power Curve'!$D$2:$D$31,W760)&gt;0</f>
        <v>1</v>
      </c>
      <c r="Y760" s="73" t="b">
        <f t="shared" si="195"/>
        <v>0</v>
      </c>
      <c r="Z760" s="73" t="b">
        <f t="shared" si="202"/>
        <v>1</v>
      </c>
      <c r="AA760" s="34" t="str">
        <f t="shared" si="196"/>
        <v>Outer</v>
      </c>
      <c r="AB760" s="35" t="str">
        <f t="shared" si="203"/>
        <v>0.4-0.5</v>
      </c>
      <c r="AC760" s="36" t="str">
        <f t="shared" si="197"/>
        <v>6-7</v>
      </c>
      <c r="AD760" s="36" t="str">
        <f t="shared" si="198"/>
        <v>Feb</v>
      </c>
      <c r="AE760" s="35" t="str">
        <f t="shared" si="199"/>
        <v>265-275</v>
      </c>
      <c r="AF760" s="36" t="str">
        <f t="shared" si="200"/>
        <v>LWS-HTI</v>
      </c>
    </row>
    <row r="761" spans="5:32" x14ac:dyDescent="0.3">
      <c r="E761" s="12">
        <v>40953.270833333336</v>
      </c>
      <c r="F761" s="16">
        <v>8.7899999999999991</v>
      </c>
      <c r="G761" s="16">
        <v>1119.6699600219727</v>
      </c>
      <c r="H761" s="29">
        <v>1.1837845137039962</v>
      </c>
      <c r="I761" s="26">
        <v>270</v>
      </c>
      <c r="J761" s="30">
        <v>0.15244596131968147</v>
      </c>
      <c r="K761" s="31">
        <v>0.19945694697683217</v>
      </c>
      <c r="L761" s="108">
        <f ca="1">REWS!R761</f>
        <v>8.6914027199194006</v>
      </c>
      <c r="M761" s="22">
        <f t="shared" si="187"/>
        <v>8.6902925526154355</v>
      </c>
      <c r="N761" s="22">
        <f t="shared" ca="1" si="188"/>
        <v>8.5928136892715727</v>
      </c>
      <c r="O761" s="22">
        <f t="shared" si="189"/>
        <v>0.70116270396859726</v>
      </c>
      <c r="P761" s="81">
        <f t="shared" ca="1" si="190"/>
        <v>9</v>
      </c>
      <c r="Q761" s="22">
        <f t="shared" ca="1" si="191"/>
        <v>0.58386418146529517</v>
      </c>
      <c r="R761" s="3">
        <f ca="1">IF(N761&gt;'Power Curve'!$C$37,0,INDEX(Ci,$P761,1)*POWER(1-Q761,3)+INDEX(Ci,$P761,2)*3*Q761*POWER(1-Q761,2)+INDEX(Ci,$P761,3)*3*POWER(Q761,2)*(1-Q761)+INDEX(Ci,$P761,4)*POWER(Q761,3))</f>
        <v>1062.6494137375598</v>
      </c>
      <c r="S761" s="3">
        <f t="shared" si="192"/>
        <v>1119.6699600219727</v>
      </c>
      <c r="T761" s="3">
        <f t="shared" ca="1" si="193"/>
        <v>-57.020546284412831</v>
      </c>
      <c r="U761" s="3">
        <f t="shared" ca="1" si="201"/>
        <v>57.020546284412831</v>
      </c>
      <c r="W761" s="34">
        <f t="shared" si="194"/>
        <v>9</v>
      </c>
      <c r="X761" s="73" t="b">
        <f>COUNTIF('Power Curve'!$D$2:$D$31,W761)&gt;0</f>
        <v>1</v>
      </c>
      <c r="Y761" s="73" t="b">
        <f t="shared" si="195"/>
        <v>0</v>
      </c>
      <c r="Z761" s="73" t="b">
        <f t="shared" si="202"/>
        <v>1</v>
      </c>
      <c r="AA761" s="34" t="str">
        <f t="shared" si="196"/>
        <v>Outer</v>
      </c>
      <c r="AB761" s="35" t="str">
        <f t="shared" si="203"/>
        <v>0.7-0.8</v>
      </c>
      <c r="AC761" s="36" t="str">
        <f t="shared" si="197"/>
        <v>6-7</v>
      </c>
      <c r="AD761" s="36" t="str">
        <f t="shared" si="198"/>
        <v>Feb</v>
      </c>
      <c r="AE761" s="35" t="str">
        <f t="shared" si="199"/>
        <v>265-275</v>
      </c>
      <c r="AF761" s="36" t="str">
        <f t="shared" si="200"/>
        <v>HWS-HTI</v>
      </c>
    </row>
    <row r="762" spans="5:32" x14ac:dyDescent="0.3">
      <c r="E762" s="12">
        <v>40953.277777777781</v>
      </c>
      <c r="F762" s="16">
        <v>7.65</v>
      </c>
      <c r="G762" s="16">
        <v>907.2099914550779</v>
      </c>
      <c r="H762" s="29">
        <v>1.1840320455757407</v>
      </c>
      <c r="I762" s="26">
        <v>267.7</v>
      </c>
      <c r="J762" s="30">
        <v>0.16470588235294117</v>
      </c>
      <c r="K762" s="31">
        <v>0.24325337597660293</v>
      </c>
      <c r="L762" s="108">
        <f ca="1">REWS!R762</f>
        <v>7.7088101195979544</v>
      </c>
      <c r="M762" s="22">
        <f t="shared" si="187"/>
        <v>7.5637510192684818</v>
      </c>
      <c r="N762" s="22">
        <f t="shared" ca="1" si="188"/>
        <v>7.6218980914321843</v>
      </c>
      <c r="O762" s="22">
        <f t="shared" si="189"/>
        <v>0.52705207849338875</v>
      </c>
      <c r="P762" s="81">
        <f t="shared" ca="1" si="190"/>
        <v>8</v>
      </c>
      <c r="Q762" s="22">
        <f t="shared" ca="1" si="191"/>
        <v>0.6107055617557775</v>
      </c>
      <c r="R762" s="3">
        <f ca="1">IF(N762&gt;'Power Curve'!$C$37,0,INDEX(Ci,$P762,1)*POWER(1-Q762,3)+INDEX(Ci,$P762,2)*3*Q762*POWER(1-Q762,2)+INDEX(Ci,$P762,3)*3*POWER(Q762,2)*(1-Q762)+INDEX(Ci,$P762,4)*POWER(Q762,3))</f>
        <v>766.82401234018403</v>
      </c>
      <c r="S762" s="3">
        <f t="shared" si="192"/>
        <v>907.2099914550779</v>
      </c>
      <c r="T762" s="3">
        <f t="shared" ca="1" si="193"/>
        <v>-140.38597911489387</v>
      </c>
      <c r="U762" s="3">
        <f t="shared" ca="1" si="201"/>
        <v>140.38597911489387</v>
      </c>
      <c r="W762" s="34">
        <f t="shared" si="194"/>
        <v>8</v>
      </c>
      <c r="X762" s="73" t="b">
        <f>COUNTIF('Power Curve'!$D$2:$D$31,W762)&gt;0</f>
        <v>1</v>
      </c>
      <c r="Y762" s="73" t="b">
        <f t="shared" si="195"/>
        <v>0</v>
      </c>
      <c r="Z762" s="73" t="b">
        <f t="shared" si="202"/>
        <v>1</v>
      </c>
      <c r="AA762" s="34" t="str">
        <f t="shared" si="196"/>
        <v>Outer</v>
      </c>
      <c r="AB762" s="35" t="str">
        <f t="shared" si="203"/>
        <v>0.5-0.6</v>
      </c>
      <c r="AC762" s="36" t="str">
        <f t="shared" si="197"/>
        <v>6-7</v>
      </c>
      <c r="AD762" s="36" t="str">
        <f t="shared" si="198"/>
        <v>Feb</v>
      </c>
      <c r="AE762" s="35" t="str">
        <f t="shared" si="199"/>
        <v>265-275</v>
      </c>
      <c r="AF762" s="36" t="str">
        <f t="shared" si="200"/>
        <v>HWS-HTI</v>
      </c>
    </row>
    <row r="763" spans="5:32" x14ac:dyDescent="0.3">
      <c r="E763" s="12">
        <v>40953.375</v>
      </c>
      <c r="F763" s="16">
        <v>8.58</v>
      </c>
      <c r="G763" s="16">
        <v>767.06999588012718</v>
      </c>
      <c r="H763" s="29">
        <v>1.1814352780605297</v>
      </c>
      <c r="I763" s="26">
        <v>201.3</v>
      </c>
      <c r="J763" s="30">
        <v>6.4102564102564111E-2</v>
      </c>
      <c r="K763" s="31">
        <v>0.11994459452025259</v>
      </c>
      <c r="L763" s="108">
        <f ca="1">REWS!R763</f>
        <v>8.5872144595626985</v>
      </c>
      <c r="M763" s="22">
        <f t="shared" si="187"/>
        <v>8.4770596000246581</v>
      </c>
      <c r="N763" s="22">
        <f t="shared" ca="1" si="188"/>
        <v>8.4841875025532083</v>
      </c>
      <c r="O763" s="22">
        <f t="shared" si="189"/>
        <v>0.66820686377227168</v>
      </c>
      <c r="P763" s="81">
        <f t="shared" ca="1" si="190"/>
        <v>9</v>
      </c>
      <c r="Q763" s="22">
        <f t="shared" ca="1" si="191"/>
        <v>0.47528705398120819</v>
      </c>
      <c r="R763" s="3">
        <f ca="1">IF(N763&gt;'Power Curve'!$C$37,0,INDEX(Ci,$P763,1)*POWER(1-Q763,3)+INDEX(Ci,$P763,2)*3*Q763*POWER(1-Q763,2)+INDEX(Ci,$P763,3)*3*POWER(Q763,2)*(1-Q763)+INDEX(Ci,$P763,4)*POWER(Q763,3))</f>
        <v>1027.8813700066189</v>
      </c>
      <c r="S763" s="3">
        <f t="shared" si="192"/>
        <v>767.06999588012718</v>
      </c>
      <c r="T763" s="3">
        <f t="shared" ca="1" si="193"/>
        <v>260.81137412649173</v>
      </c>
      <c r="U763" s="3">
        <f t="shared" ca="1" si="201"/>
        <v>260.81137412649173</v>
      </c>
      <c r="W763" s="34">
        <f t="shared" si="194"/>
        <v>8</v>
      </c>
      <c r="X763" s="73" t="b">
        <f>COUNTIF('Power Curve'!$D$2:$D$31,W763)&gt;0</f>
        <v>1</v>
      </c>
      <c r="Y763" s="73" t="b">
        <f t="shared" si="195"/>
        <v>0</v>
      </c>
      <c r="Z763" s="73" t="b">
        <f t="shared" si="202"/>
        <v>1</v>
      </c>
      <c r="AA763" s="34" t="str">
        <f t="shared" si="196"/>
        <v>Outer</v>
      </c>
      <c r="AB763" s="35" t="str">
        <f t="shared" si="203"/>
        <v>0.6-0.7</v>
      </c>
      <c r="AC763" s="36" t="str">
        <f t="shared" si="197"/>
        <v>9-10</v>
      </c>
      <c r="AD763" s="36" t="str">
        <f t="shared" si="198"/>
        <v>Feb</v>
      </c>
      <c r="AE763" s="35" t="str">
        <f t="shared" si="199"/>
        <v>195-205</v>
      </c>
      <c r="AF763" s="36" t="str">
        <f t="shared" si="200"/>
        <v>HWS-LTI</v>
      </c>
    </row>
    <row r="764" spans="5:32" x14ac:dyDescent="0.3">
      <c r="E764" s="12">
        <v>40953.409722222219</v>
      </c>
      <c r="F764" s="16">
        <v>10.42</v>
      </c>
      <c r="G764" s="16">
        <v>1529.940017700193</v>
      </c>
      <c r="H764" s="29">
        <v>1.1800746200915171</v>
      </c>
      <c r="I764" s="26">
        <v>203.6</v>
      </c>
      <c r="J764" s="30">
        <v>0.11228406909788867</v>
      </c>
      <c r="K764" s="31">
        <v>0.29535404342213095</v>
      </c>
      <c r="L764" s="108">
        <f ca="1">REWS!R764</f>
        <v>10.325878962766602</v>
      </c>
      <c r="M764" s="22">
        <f t="shared" si="187"/>
        <v>10.291030043798424</v>
      </c>
      <c r="N764" s="22">
        <f t="shared" ca="1" si="188"/>
        <v>10.198073957241574</v>
      </c>
      <c r="O764" s="22">
        <f t="shared" si="189"/>
        <v>0.94856184333583615</v>
      </c>
      <c r="P764" s="81">
        <f t="shared" ca="1" si="190"/>
        <v>11</v>
      </c>
      <c r="Q764" s="22">
        <f t="shared" ca="1" si="191"/>
        <v>0.24082644087540772</v>
      </c>
      <c r="R764" s="3">
        <f ca="1">IF(N764&gt;'Power Curve'!$C$37,0,INDEX(Ci,$P764,1)*POWER(1-Q764,3)+INDEX(Ci,$P764,2)*3*Q764*POWER(1-Q764,2)+INDEX(Ci,$P764,3)*3*POWER(Q764,2)*(1-Q764)+INDEX(Ci,$P764,4)*POWER(Q764,3))</f>
        <v>1589.8285238140847</v>
      </c>
      <c r="S764" s="3">
        <f t="shared" si="192"/>
        <v>1529.940017700193</v>
      </c>
      <c r="T764" s="3">
        <f t="shared" ca="1" si="193"/>
        <v>59.888506113891708</v>
      </c>
      <c r="U764" s="3">
        <f t="shared" ca="1" si="201"/>
        <v>59.888506113891708</v>
      </c>
      <c r="W764" s="34">
        <f t="shared" si="194"/>
        <v>10</v>
      </c>
      <c r="X764" s="73" t="b">
        <f>COUNTIF('Power Curve'!$D$2:$D$31,W764)&gt;0</f>
        <v>1</v>
      </c>
      <c r="Y764" s="73" t="b">
        <f t="shared" si="195"/>
        <v>0</v>
      </c>
      <c r="Z764" s="73" t="b">
        <f t="shared" si="202"/>
        <v>1</v>
      </c>
      <c r="AA764" s="34" t="str">
        <f t="shared" si="196"/>
        <v>Inner</v>
      </c>
      <c r="AB764" s="35" t="str">
        <f t="shared" si="203"/>
        <v>0.9-1.0</v>
      </c>
      <c r="AC764" s="36" t="str">
        <f t="shared" si="197"/>
        <v>9-10</v>
      </c>
      <c r="AD764" s="36" t="str">
        <f t="shared" si="198"/>
        <v>Feb</v>
      </c>
      <c r="AE764" s="35" t="str">
        <f t="shared" si="199"/>
        <v>195-205</v>
      </c>
      <c r="AF764" s="36" t="str">
        <f t="shared" si="200"/>
        <v>Inner-TI</v>
      </c>
    </row>
    <row r="765" spans="5:32" x14ac:dyDescent="0.3">
      <c r="E765" s="12">
        <v>40953.416666666664</v>
      </c>
      <c r="F765" s="16">
        <v>11.22</v>
      </c>
      <c r="G765" s="16">
        <v>1827.139953613286</v>
      </c>
      <c r="H765" s="29">
        <v>1.1786380549079252</v>
      </c>
      <c r="I765" s="26">
        <v>203.3</v>
      </c>
      <c r="J765" s="30">
        <v>9.0017825311942953E-2</v>
      </c>
      <c r="K765" s="31">
        <v>0.27245015115126142</v>
      </c>
      <c r="L765" s="108">
        <f ca="1">REWS!R765</f>
        <v>11.181274829654699</v>
      </c>
      <c r="M765" s="22">
        <f t="shared" si="187"/>
        <v>11.076629952459527</v>
      </c>
      <c r="N765" s="22">
        <f t="shared" ca="1" si="188"/>
        <v>11.038399615404192</v>
      </c>
      <c r="O765" s="22">
        <f t="shared" si="189"/>
        <v>1.0699788416633407</v>
      </c>
      <c r="P765" s="81">
        <f t="shared" ca="1" si="190"/>
        <v>12</v>
      </c>
      <c r="Q765" s="22">
        <f t="shared" ca="1" si="191"/>
        <v>5.5943262947933295E-2</v>
      </c>
      <c r="R765" s="3">
        <f ca="1">IF(N765&gt;'Power Curve'!$C$37,0,INDEX(Ci,$P765,1)*POWER(1-Q765,3)+INDEX(Ci,$P765,2)*3*Q765*POWER(1-Q765,2)+INDEX(Ci,$P765,3)*3*POWER(Q765,2)*(1-Q765)+INDEX(Ci,$P765,4)*POWER(Q765,3))</f>
        <v>1786.3191455627368</v>
      </c>
      <c r="S765" s="3">
        <f t="shared" si="192"/>
        <v>1827.139953613286</v>
      </c>
      <c r="T765" s="3">
        <f t="shared" ca="1" si="193"/>
        <v>-40.820808050549203</v>
      </c>
      <c r="U765" s="3">
        <f t="shared" ca="1" si="201"/>
        <v>40.820808050549203</v>
      </c>
      <c r="W765" s="34">
        <f t="shared" si="194"/>
        <v>11</v>
      </c>
      <c r="X765" s="73" t="b">
        <f>COUNTIF('Power Curve'!$D$2:$D$31,W765)&gt;0</f>
        <v>1</v>
      </c>
      <c r="Y765" s="73" t="b">
        <f t="shared" si="195"/>
        <v>0</v>
      </c>
      <c r="Z765" s="73" t="b">
        <f t="shared" si="202"/>
        <v>1</v>
      </c>
      <c r="AA765" s="34" t="str">
        <f t="shared" si="196"/>
        <v>Outer</v>
      </c>
      <c r="AB765" s="35" t="str">
        <f t="shared" si="203"/>
        <v>1.0-1.1</v>
      </c>
      <c r="AC765" s="36" t="str">
        <f t="shared" si="197"/>
        <v>10-11</v>
      </c>
      <c r="AD765" s="36" t="str">
        <f t="shared" si="198"/>
        <v>Feb</v>
      </c>
      <c r="AE765" s="35" t="str">
        <f t="shared" si="199"/>
        <v>195-205</v>
      </c>
      <c r="AF765" s="36" t="str">
        <f t="shared" si="200"/>
        <v>HWS-LTI</v>
      </c>
    </row>
    <row r="766" spans="5:32" x14ac:dyDescent="0.3">
      <c r="E766" s="12">
        <v>40953.423611111109</v>
      </c>
      <c r="F766" s="16">
        <v>12.4</v>
      </c>
      <c r="G766" s="16">
        <v>1984.6000061035161</v>
      </c>
      <c r="H766" s="29">
        <v>1.1767052154655173</v>
      </c>
      <c r="I766" s="26">
        <v>202</v>
      </c>
      <c r="J766" s="30">
        <v>7.8225806451612895E-2</v>
      </c>
      <c r="K766" s="31">
        <v>0.22262690181885189</v>
      </c>
      <c r="L766" s="108">
        <f ca="1">REWS!R766</f>
        <v>12.313311823028899</v>
      </c>
      <c r="M766" s="22">
        <f t="shared" si="187"/>
        <v>12.234856549184164</v>
      </c>
      <c r="N766" s="22">
        <f t="shared" ca="1" si="188"/>
        <v>12.149322887107413</v>
      </c>
      <c r="O766" s="22">
        <f t="shared" si="189"/>
        <v>1.2489864958228976</v>
      </c>
      <c r="P766" s="81">
        <f t="shared" ca="1" si="190"/>
        <v>13</v>
      </c>
      <c r="Q766" s="22">
        <f t="shared" ca="1" si="191"/>
        <v>0.13465904148428096</v>
      </c>
      <c r="R766" s="3">
        <f ca="1">IF(N766&gt;'Power Curve'!$C$37,0,INDEX(Ci,$P766,1)*POWER(1-Q766,3)+INDEX(Ci,$P766,2)*3*Q766*POWER(1-Q766,2)+INDEX(Ci,$P766,3)*3*POWER(Q766,2)*(1-Q766)+INDEX(Ci,$P766,4)*POWER(Q766,3))</f>
        <v>1924.1717209525116</v>
      </c>
      <c r="S766" s="3">
        <f t="shared" si="192"/>
        <v>1984.6000061035161</v>
      </c>
      <c r="T766" s="3">
        <f t="shared" ca="1" si="193"/>
        <v>-60.428285151004502</v>
      </c>
      <c r="U766" s="3">
        <f t="shared" ca="1" si="201"/>
        <v>60.428285151004502</v>
      </c>
      <c r="W766" s="34">
        <f t="shared" si="194"/>
        <v>12</v>
      </c>
      <c r="X766" s="73" t="b">
        <f>COUNTIF('Power Curve'!$D$2:$D$31,W766)&gt;0</f>
        <v>1</v>
      </c>
      <c r="Y766" s="73" t="b">
        <f t="shared" si="195"/>
        <v>0</v>
      </c>
      <c r="Z766" s="73" t="b">
        <f t="shared" si="202"/>
        <v>1</v>
      </c>
      <c r="AA766" s="34" t="str">
        <f t="shared" si="196"/>
        <v>Outer</v>
      </c>
      <c r="AB766" s="35" t="str">
        <f t="shared" si="203"/>
        <v>1.2-1.3</v>
      </c>
      <c r="AC766" s="36" t="str">
        <f t="shared" si="197"/>
        <v>10-11</v>
      </c>
      <c r="AD766" s="36" t="str">
        <f t="shared" si="198"/>
        <v>Feb</v>
      </c>
      <c r="AE766" s="35" t="str">
        <f t="shared" si="199"/>
        <v>195-205</v>
      </c>
      <c r="AF766" s="36" t="str">
        <f t="shared" si="200"/>
        <v>HWS-LTI</v>
      </c>
    </row>
    <row r="767" spans="5:32" x14ac:dyDescent="0.3">
      <c r="E767" s="12">
        <v>40953.430555555555</v>
      </c>
      <c r="F767" s="16">
        <v>12.29</v>
      </c>
      <c r="G767" s="16">
        <v>1977.6000061035161</v>
      </c>
      <c r="H767" s="29">
        <v>1.1758143153469085</v>
      </c>
      <c r="I767" s="26">
        <v>200.3</v>
      </c>
      <c r="J767" s="30">
        <v>8.0553295362082999E-2</v>
      </c>
      <c r="K767" s="31">
        <v>0.16342518539079698</v>
      </c>
      <c r="L767" s="108">
        <f ca="1">REWS!R767</f>
        <v>12.171683864964351</v>
      </c>
      <c r="M767" s="22">
        <f t="shared" si="187"/>
        <v>12.123260422376337</v>
      </c>
      <c r="N767" s="22">
        <f t="shared" ca="1" si="188"/>
        <v>12.006549493392919</v>
      </c>
      <c r="O767" s="22">
        <f t="shared" si="189"/>
        <v>1.2317389546857371</v>
      </c>
      <c r="P767" s="81">
        <f t="shared" ca="1" si="190"/>
        <v>12</v>
      </c>
      <c r="Q767" s="22">
        <f t="shared" ca="1" si="191"/>
        <v>0.98846946437005334</v>
      </c>
      <c r="R767" s="3">
        <f ca="1">IF(N767&gt;'Power Curve'!$C$37,0,INDEX(Ci,$P767,1)*POWER(1-Q767,3)+INDEX(Ci,$P767,2)*3*Q767*POWER(1-Q767,2)+INDEX(Ci,$P767,3)*3*POWER(Q767,2)*(1-Q767)+INDEX(Ci,$P767,4)*POWER(Q767,3))</f>
        <v>1916.4319581209138</v>
      </c>
      <c r="S767" s="3">
        <f t="shared" si="192"/>
        <v>1977.6000061035161</v>
      </c>
      <c r="T767" s="3">
        <f t="shared" ca="1" si="193"/>
        <v>-61.168047982602275</v>
      </c>
      <c r="U767" s="3">
        <f t="shared" ca="1" si="201"/>
        <v>61.168047982602275</v>
      </c>
      <c r="W767" s="34">
        <f t="shared" si="194"/>
        <v>12</v>
      </c>
      <c r="X767" s="73" t="b">
        <f>COUNTIF('Power Curve'!$D$2:$D$31,W767)&gt;0</f>
        <v>1</v>
      </c>
      <c r="Y767" s="73" t="b">
        <f t="shared" si="195"/>
        <v>0</v>
      </c>
      <c r="Z767" s="73" t="b">
        <f t="shared" si="202"/>
        <v>1</v>
      </c>
      <c r="AA767" s="34" t="str">
        <f t="shared" si="196"/>
        <v>Outer</v>
      </c>
      <c r="AB767" s="35" t="str">
        <f t="shared" si="203"/>
        <v>1.2-1.3</v>
      </c>
      <c r="AC767" s="36" t="str">
        <f t="shared" si="197"/>
        <v>10-11</v>
      </c>
      <c r="AD767" s="36" t="str">
        <f t="shared" si="198"/>
        <v>Feb</v>
      </c>
      <c r="AE767" s="35" t="str">
        <f t="shared" si="199"/>
        <v>195-205</v>
      </c>
      <c r="AF767" s="36" t="str">
        <f t="shared" si="200"/>
        <v>HWS-LTI</v>
      </c>
    </row>
    <row r="768" spans="5:32" x14ac:dyDescent="0.3">
      <c r="E768" s="12">
        <v>40953.4375</v>
      </c>
      <c r="F768" s="16">
        <v>12.52</v>
      </c>
      <c r="G768" s="16">
        <v>1936.6899871826149</v>
      </c>
      <c r="H768" s="29">
        <v>1.1748191155126733</v>
      </c>
      <c r="I768" s="26">
        <v>200.3</v>
      </c>
      <c r="J768" s="30">
        <v>0.10143769968051118</v>
      </c>
      <c r="K768" s="31">
        <v>0.23467761632696446</v>
      </c>
      <c r="L768" s="108">
        <f ca="1">REWS!R768</f>
        <v>12.386839120396653</v>
      </c>
      <c r="M768" s="22">
        <f t="shared" si="187"/>
        <v>12.34665465414993</v>
      </c>
      <c r="N768" s="22">
        <f t="shared" ca="1" si="188"/>
        <v>12.215337450163878</v>
      </c>
      <c r="O768" s="22">
        <f t="shared" si="189"/>
        <v>1.2662652533354604</v>
      </c>
      <c r="P768" s="81">
        <f t="shared" ca="1" si="190"/>
        <v>13</v>
      </c>
      <c r="Q768" s="22">
        <f t="shared" ca="1" si="191"/>
        <v>0.2026200218822862</v>
      </c>
      <c r="R768" s="3">
        <f ca="1">IF(N768&gt;'Power Curve'!$C$37,0,INDEX(Ci,$P768,1)*POWER(1-Q768,3)+INDEX(Ci,$P768,2)*3*Q768*POWER(1-Q768,2)+INDEX(Ci,$P768,3)*3*POWER(Q768,2)*(1-Q768)+INDEX(Ci,$P768,4)*POWER(Q768,3))</f>
        <v>1927.3377855663132</v>
      </c>
      <c r="S768" s="3">
        <f t="shared" si="192"/>
        <v>1936.6899871826149</v>
      </c>
      <c r="T768" s="3">
        <f t="shared" ca="1" si="193"/>
        <v>-9.352201616301727</v>
      </c>
      <c r="U768" s="3">
        <f t="shared" ca="1" si="201"/>
        <v>9.352201616301727</v>
      </c>
      <c r="W768" s="34">
        <f t="shared" si="194"/>
        <v>12</v>
      </c>
      <c r="X768" s="73" t="b">
        <f>COUNTIF('Power Curve'!$D$2:$D$31,W768)&gt;0</f>
        <v>1</v>
      </c>
      <c r="Y768" s="73" t="b">
        <f t="shared" si="195"/>
        <v>0</v>
      </c>
      <c r="Z768" s="73" t="b">
        <f t="shared" si="202"/>
        <v>1</v>
      </c>
      <c r="AA768" s="34" t="str">
        <f t="shared" si="196"/>
        <v>Inner</v>
      </c>
      <c r="AB768" s="35" t="str">
        <f t="shared" si="203"/>
        <v>1.2-1.3</v>
      </c>
      <c r="AC768" s="36" t="str">
        <f t="shared" si="197"/>
        <v>10-11</v>
      </c>
      <c r="AD768" s="36" t="str">
        <f t="shared" si="198"/>
        <v>Feb</v>
      </c>
      <c r="AE768" s="35" t="str">
        <f t="shared" si="199"/>
        <v>195-205</v>
      </c>
      <c r="AF768" s="36" t="str">
        <f t="shared" si="200"/>
        <v>Inner-TI</v>
      </c>
    </row>
    <row r="769" spans="5:32" x14ac:dyDescent="0.3">
      <c r="E769" s="12">
        <v>40953.444444444445</v>
      </c>
      <c r="F769" s="16">
        <v>12.15</v>
      </c>
      <c r="G769" s="16">
        <v>1950.450012207036</v>
      </c>
      <c r="H769" s="29">
        <v>1.1746703310455313</v>
      </c>
      <c r="I769" s="26">
        <v>201.1</v>
      </c>
      <c r="J769" s="30">
        <v>0.10699588477366255</v>
      </c>
      <c r="K769" s="31">
        <v>0.1349721701433296</v>
      </c>
      <c r="L769" s="108">
        <f ca="1">REWS!R769</f>
        <v>11.972446851776345</v>
      </c>
      <c r="M769" s="22">
        <f t="shared" si="187"/>
        <v>11.981271649474403</v>
      </c>
      <c r="N769" s="22">
        <f t="shared" ca="1" si="188"/>
        <v>11.806184200825266</v>
      </c>
      <c r="O769" s="22">
        <f t="shared" si="189"/>
        <v>1.209794132121615</v>
      </c>
      <c r="P769" s="81">
        <f t="shared" ca="1" si="190"/>
        <v>12</v>
      </c>
      <c r="Q769" s="22">
        <f t="shared" ca="1" si="191"/>
        <v>0.79547673729033042</v>
      </c>
      <c r="R769" s="3">
        <f ca="1">IF(N769&gt;'Power Curve'!$C$37,0,INDEX(Ci,$P769,1)*POWER(1-Q769,3)+INDEX(Ci,$P769,2)*3*Q769*POWER(1-Q769,2)+INDEX(Ci,$P769,3)*3*POWER(Q769,2)*(1-Q769)+INDEX(Ci,$P769,4)*POWER(Q769,3))</f>
        <v>1900.1546290650203</v>
      </c>
      <c r="S769" s="3">
        <f t="shared" si="192"/>
        <v>1950.450012207036</v>
      </c>
      <c r="T769" s="3">
        <f t="shared" ca="1" si="193"/>
        <v>-50.29538314201568</v>
      </c>
      <c r="U769" s="3">
        <f t="shared" ca="1" si="201"/>
        <v>50.29538314201568</v>
      </c>
      <c r="W769" s="34">
        <f t="shared" si="194"/>
        <v>12</v>
      </c>
      <c r="X769" s="73" t="b">
        <f>COUNTIF('Power Curve'!$D$2:$D$31,W769)&gt;0</f>
        <v>1</v>
      </c>
      <c r="Y769" s="73" t="b">
        <f t="shared" si="195"/>
        <v>0</v>
      </c>
      <c r="Z769" s="73" t="b">
        <f t="shared" si="202"/>
        <v>1</v>
      </c>
      <c r="AA769" s="34" t="str">
        <f t="shared" si="196"/>
        <v>Inner</v>
      </c>
      <c r="AB769" s="35" t="str">
        <f t="shared" si="203"/>
        <v>1.2-1.3</v>
      </c>
      <c r="AC769" s="36" t="str">
        <f t="shared" si="197"/>
        <v>10-11</v>
      </c>
      <c r="AD769" s="36" t="str">
        <f t="shared" si="198"/>
        <v>Feb</v>
      </c>
      <c r="AE769" s="35" t="str">
        <f t="shared" si="199"/>
        <v>195-205</v>
      </c>
      <c r="AF769" s="36" t="str">
        <f t="shared" si="200"/>
        <v>Inner-TI</v>
      </c>
    </row>
    <row r="770" spans="5:32" x14ac:dyDescent="0.3">
      <c r="E770" s="12">
        <v>40953.451388888891</v>
      </c>
      <c r="F770" s="16">
        <v>11.96</v>
      </c>
      <c r="G770" s="16">
        <v>1911.6499938964871</v>
      </c>
      <c r="H770" s="29">
        <v>1.1743471755211721</v>
      </c>
      <c r="I770" s="26">
        <v>201.5</v>
      </c>
      <c r="J770" s="30">
        <v>8.7792642140468224E-2</v>
      </c>
      <c r="K770" s="31">
        <v>0.15844042904054131</v>
      </c>
      <c r="L770" s="108">
        <f ca="1">REWS!R770</f>
        <v>11.895458822512849</v>
      </c>
      <c r="M770" s="22">
        <f t="shared" si="187"/>
        <v>11.792828586617972</v>
      </c>
      <c r="N770" s="22">
        <f t="shared" ca="1" si="188"/>
        <v>11.729189536209571</v>
      </c>
      <c r="O770" s="22">
        <f t="shared" si="189"/>
        <v>1.1806696492959183</v>
      </c>
      <c r="P770" s="81">
        <f t="shared" ca="1" si="190"/>
        <v>12</v>
      </c>
      <c r="Q770" s="22">
        <f t="shared" ca="1" si="191"/>
        <v>0.7213151392193754</v>
      </c>
      <c r="R770" s="3">
        <f ca="1">IF(N770&gt;'Power Curve'!$C$37,0,INDEX(Ci,$P770,1)*POWER(1-Q770,3)+INDEX(Ci,$P770,2)*3*Q770*POWER(1-Q770,2)+INDEX(Ci,$P770,3)*3*POWER(Q770,2)*(1-Q770)+INDEX(Ci,$P770,4)*POWER(Q770,3))</f>
        <v>1891.9043186060871</v>
      </c>
      <c r="S770" s="3">
        <f t="shared" si="192"/>
        <v>1911.6499938964871</v>
      </c>
      <c r="T770" s="3">
        <f t="shared" ca="1" si="193"/>
        <v>-19.745675290399959</v>
      </c>
      <c r="U770" s="3">
        <f t="shared" ca="1" si="201"/>
        <v>19.745675290399959</v>
      </c>
      <c r="W770" s="34">
        <f t="shared" si="194"/>
        <v>12</v>
      </c>
      <c r="X770" s="73" t="b">
        <f>COUNTIF('Power Curve'!$D$2:$D$31,W770)&gt;0</f>
        <v>1</v>
      </c>
      <c r="Y770" s="73" t="b">
        <f t="shared" si="195"/>
        <v>0</v>
      </c>
      <c r="Z770" s="73" t="b">
        <f t="shared" si="202"/>
        <v>1</v>
      </c>
      <c r="AA770" s="34" t="str">
        <f t="shared" si="196"/>
        <v>Outer</v>
      </c>
      <c r="AB770" s="35" t="str">
        <f t="shared" si="203"/>
        <v>1.1-1.2</v>
      </c>
      <c r="AC770" s="36" t="str">
        <f t="shared" si="197"/>
        <v>10-11</v>
      </c>
      <c r="AD770" s="36" t="str">
        <f t="shared" si="198"/>
        <v>Feb</v>
      </c>
      <c r="AE770" s="35" t="str">
        <f t="shared" si="199"/>
        <v>195-205</v>
      </c>
      <c r="AF770" s="36" t="str">
        <f t="shared" si="200"/>
        <v>HWS-LTI</v>
      </c>
    </row>
    <row r="771" spans="5:32" x14ac:dyDescent="0.3">
      <c r="E771" s="12">
        <v>40953.458333333336</v>
      </c>
      <c r="F771" s="16">
        <v>11.5</v>
      </c>
      <c r="G771" s="16">
        <v>1905.1899719238331</v>
      </c>
      <c r="H771" s="29">
        <v>1.1738062443525676</v>
      </c>
      <c r="I771" s="26">
        <v>202.4</v>
      </c>
      <c r="J771" s="30">
        <v>9.0434782608695655E-2</v>
      </c>
      <c r="K771" s="31">
        <v>0.22818300690792168</v>
      </c>
      <c r="L771" s="108">
        <f ca="1">REWS!R771</f>
        <v>11.462299354094261</v>
      </c>
      <c r="M771" s="22">
        <f t="shared" ref="M771:M834" si="204">F771*(H771/Ref_Density)^(1/3)</f>
        <v>11.337516948406188</v>
      </c>
      <c r="N771" s="22">
        <f t="shared" ref="N771:N834" ca="1" si="205">L771*(H771/Ref_Density)^(1/3)</f>
        <v>11.300348973456435</v>
      </c>
      <c r="O771" s="22">
        <f t="shared" ref="O771:O834" si="206">(M771-CutInWindSpeed)/(RatedWindSpeed-CutInWindSpeed)</f>
        <v>1.1102997678769255</v>
      </c>
      <c r="P771" s="81">
        <f t="shared" ref="P771:P834" ca="1" si="207">COUNTIF(xa,"&lt;"&amp;N771)</f>
        <v>12</v>
      </c>
      <c r="Q771" s="22">
        <f t="shared" ref="Q771:Q834" ca="1" si="208">(N771-INDEX(xa,$P771))/(INDEX(xb,$P771)-INDEX(xa,$P771))</f>
        <v>0.30825403154182818</v>
      </c>
      <c r="R771" s="3">
        <f ca="1">IF(N771&gt;'Power Curve'!$C$37,0,INDEX(Ci,$P771,1)*POWER(1-Q771,3)+INDEX(Ci,$P771,2)*3*Q771*POWER(1-Q771,2)+INDEX(Ci,$P771,3)*3*POWER(Q771,2)*(1-Q771)+INDEX(Ci,$P771,4)*POWER(Q771,3))</f>
        <v>1831.0514324276053</v>
      </c>
      <c r="S771" s="3">
        <f t="shared" ref="S771:S834" si="209">IF(Z771,G771,"")</f>
        <v>1905.1899719238331</v>
      </c>
      <c r="T771" s="3">
        <f t="shared" ref="T771:T834" ca="1" si="210">IF(Z771,R771-S771,"")</f>
        <v>-74.13853949622785</v>
      </c>
      <c r="U771" s="3">
        <f t="shared" ca="1" si="201"/>
        <v>74.13853949622785</v>
      </c>
      <c r="W771" s="34">
        <f t="shared" ref="W771:W834" si="211">MROUND(M771-Centre_First_Bin,Bin_Width)+Centre_First_Bin</f>
        <v>11</v>
      </c>
      <c r="X771" s="73" t="b">
        <f>COUNTIF('Power Curve'!$D$2:$D$31,W771)&gt;0</f>
        <v>1</v>
      </c>
      <c r="Y771" s="73" t="b">
        <f t="shared" ref="Y771:Y834" si="212">(G771&lt;0)</f>
        <v>0</v>
      </c>
      <c r="Z771" s="73" t="b">
        <f t="shared" si="202"/>
        <v>1</v>
      </c>
      <c r="AA771" s="34" t="str">
        <f t="shared" ref="AA771:AA834" si="213">IF(Z771,IF(AND(J771&gt;=LowerTurbLimit,J771&lt;=UpperTurbLimit,K771&gt;=LowerShearLimit,K771&lt;=UpperShearLimit),"Inner","Outer"),"")</f>
        <v>Outer</v>
      </c>
      <c r="AB771" s="35" t="str">
        <f t="shared" si="203"/>
        <v>1.1-1.2</v>
      </c>
      <c r="AC771" s="36" t="str">
        <f t="shared" ref="AC771:AC834" si="214">IF(Z771,HOUR(E771)&amp;"-"&amp;HOUR(E771)+1,"")</f>
        <v>11-12</v>
      </c>
      <c r="AD771" s="36" t="str">
        <f t="shared" ref="AD771:AD834" si="215">IF(Z771,TEXT(E771,"mmm"),"")</f>
        <v>Feb</v>
      </c>
      <c r="AE771" s="35" t="str">
        <f t="shared" ref="AE771:AE834" si="216">IF(Z771,IF(OR(I771&lt;5,I771&gt;=355),"355-5",MROUND(I771,10)-5&amp;"-"&amp;MROUND(I771,10)+5),"")</f>
        <v>195-205</v>
      </c>
      <c r="AF771" s="36" t="str">
        <f t="shared" ref="AF771:AF834" si="217">IF(Z771,IF(O771&lt;0.5,IF(J771&lt;=LowerTurbLimit,"LWS-LTI",IF(J771&gt;=UpperTurbLimit,"LWS-HTI","Inner-TI")),IF(J771&lt;=LowerTurbLimit,"HWS-LTI",IF(J771&gt;=UpperTurbLimit,"HWS-HTI","Inner-TI"))),"")</f>
        <v>HWS-LTI</v>
      </c>
    </row>
    <row r="772" spans="5:32" x14ac:dyDescent="0.3">
      <c r="E772" s="12">
        <v>40953.465277777781</v>
      </c>
      <c r="F772" s="16">
        <v>11.95</v>
      </c>
      <c r="G772" s="16">
        <v>1924.7699890136769</v>
      </c>
      <c r="H772" s="29">
        <v>1.1728119735461184</v>
      </c>
      <c r="I772" s="26">
        <v>202.5</v>
      </c>
      <c r="J772" s="30">
        <v>8.0334728033472802E-2</v>
      </c>
      <c r="K772" s="31">
        <v>0.16765734893348586</v>
      </c>
      <c r="L772" s="108">
        <f ca="1">REWS!R772</f>
        <v>11.837243234693593</v>
      </c>
      <c r="M772" s="22">
        <f t="shared" si="204"/>
        <v>11.777831572012925</v>
      </c>
      <c r="N772" s="22">
        <f t="shared" ca="1" si="205"/>
        <v>11.666699338508002</v>
      </c>
      <c r="O772" s="22">
        <f t="shared" si="206"/>
        <v>1.1783518123446364</v>
      </c>
      <c r="P772" s="81">
        <f t="shared" ca="1" si="207"/>
        <v>12</v>
      </c>
      <c r="Q772" s="22">
        <f t="shared" ca="1" si="208"/>
        <v>0.66112430718640358</v>
      </c>
      <c r="R772" s="3">
        <f ca="1">IF(N772&gt;'Power Curve'!$C$37,0,INDEX(Ci,$P772,1)*POWER(1-Q772,3)+INDEX(Ci,$P772,2)*3*Q772*POWER(1-Q772,2)+INDEX(Ci,$P772,3)*3*POWER(Q772,2)*(1-Q772)+INDEX(Ci,$P772,4)*POWER(Q772,3))</f>
        <v>1884.4975795450375</v>
      </c>
      <c r="S772" s="3">
        <f t="shared" si="209"/>
        <v>1924.7699890136769</v>
      </c>
      <c r="T772" s="3">
        <f t="shared" ca="1" si="210"/>
        <v>-40.272409468639353</v>
      </c>
      <c r="U772" s="3">
        <f t="shared" ref="U772:U835" ca="1" si="218">IF(Z772,ABS(T772),"")</f>
        <v>40.272409468639353</v>
      </c>
      <c r="W772" s="34">
        <f t="shared" si="211"/>
        <v>12</v>
      </c>
      <c r="X772" s="73" t="b">
        <f>COUNTIF('Power Curve'!$D$2:$D$31,W772)&gt;0</f>
        <v>1</v>
      </c>
      <c r="Y772" s="73" t="b">
        <f t="shared" si="212"/>
        <v>0</v>
      </c>
      <c r="Z772" s="73" t="b">
        <f t="shared" ref="Z772:Z835" si="219">AND(X772,NOT(Y772))</f>
        <v>1</v>
      </c>
      <c r="AA772" s="34" t="str">
        <f t="shared" si="213"/>
        <v>Outer</v>
      </c>
      <c r="AB772" s="35" t="str">
        <f t="shared" ref="AB772:AB835" si="220">IF(Z772,TEXT(ROUND(O772+0.05,1)-0.1,"0.0")&amp;"-"&amp;TEXT(ROUND(O772+0.05,1),"0.0"),"")</f>
        <v>1.1-1.2</v>
      </c>
      <c r="AC772" s="36" t="str">
        <f t="shared" si="214"/>
        <v>11-12</v>
      </c>
      <c r="AD772" s="36" t="str">
        <f t="shared" si="215"/>
        <v>Feb</v>
      </c>
      <c r="AE772" s="35" t="str">
        <f t="shared" si="216"/>
        <v>195-205</v>
      </c>
      <c r="AF772" s="36" t="str">
        <f t="shared" si="217"/>
        <v>HWS-LTI</v>
      </c>
    </row>
    <row r="773" spans="5:32" x14ac:dyDescent="0.3">
      <c r="E773" s="12">
        <v>40953.472222222219</v>
      </c>
      <c r="F773" s="16">
        <v>11.23</v>
      </c>
      <c r="G773" s="16">
        <v>1887.0500030517551</v>
      </c>
      <c r="H773" s="29">
        <v>1.1721411964810204</v>
      </c>
      <c r="I773" s="26">
        <v>203.6</v>
      </c>
      <c r="J773" s="30">
        <v>0.10062333036509348</v>
      </c>
      <c r="K773" s="31">
        <v>0.24320332597779151</v>
      </c>
      <c r="L773" s="108">
        <f ca="1">REWS!R773</f>
        <v>11.183803646548059</v>
      </c>
      <c r="M773" s="22">
        <f t="shared" si="204"/>
        <v>11.066094384301314</v>
      </c>
      <c r="N773" s="22">
        <f t="shared" ca="1" si="205"/>
        <v>11.020572282118792</v>
      </c>
      <c r="O773" s="22">
        <f t="shared" si="206"/>
        <v>1.0683505356422449</v>
      </c>
      <c r="P773" s="81">
        <f t="shared" ca="1" si="207"/>
        <v>12</v>
      </c>
      <c r="Q773" s="22">
        <f t="shared" ca="1" si="208"/>
        <v>3.8771897472314729E-2</v>
      </c>
      <c r="R773" s="3">
        <f ca="1">IF(N773&gt;'Power Curve'!$C$37,0,INDEX(Ci,$P773,1)*POWER(1-Q773,3)+INDEX(Ci,$P773,2)*3*Q773*POWER(1-Q773,2)+INDEX(Ci,$P773,3)*3*POWER(Q773,2)*(1-Q773)+INDEX(Ci,$P773,4)*POWER(Q773,3))</f>
        <v>1783.1902580590897</v>
      </c>
      <c r="S773" s="3">
        <f t="shared" si="209"/>
        <v>1887.0500030517551</v>
      </c>
      <c r="T773" s="3">
        <f t="shared" ca="1" si="210"/>
        <v>-103.85974499266536</v>
      </c>
      <c r="U773" s="3">
        <f t="shared" ca="1" si="218"/>
        <v>103.85974499266536</v>
      </c>
      <c r="W773" s="34">
        <f t="shared" si="211"/>
        <v>11</v>
      </c>
      <c r="X773" s="73" t="b">
        <f>COUNTIF('Power Curve'!$D$2:$D$31,W773)&gt;0</f>
        <v>1</v>
      </c>
      <c r="Y773" s="73" t="b">
        <f t="shared" si="212"/>
        <v>0</v>
      </c>
      <c r="Z773" s="73" t="b">
        <f t="shared" si="219"/>
        <v>1</v>
      </c>
      <c r="AA773" s="34" t="str">
        <f t="shared" si="213"/>
        <v>Inner</v>
      </c>
      <c r="AB773" s="35" t="str">
        <f t="shared" si="220"/>
        <v>1.0-1.1</v>
      </c>
      <c r="AC773" s="36" t="str">
        <f t="shared" si="214"/>
        <v>11-12</v>
      </c>
      <c r="AD773" s="36" t="str">
        <f t="shared" si="215"/>
        <v>Feb</v>
      </c>
      <c r="AE773" s="35" t="str">
        <f t="shared" si="216"/>
        <v>195-205</v>
      </c>
      <c r="AF773" s="36" t="str">
        <f t="shared" si="217"/>
        <v>Inner-TI</v>
      </c>
    </row>
    <row r="774" spans="5:32" x14ac:dyDescent="0.3">
      <c r="E774" s="12">
        <v>40953.479166666664</v>
      </c>
      <c r="F774" s="16">
        <v>11.05</v>
      </c>
      <c r="G774" s="16">
        <v>1781.8600158691429</v>
      </c>
      <c r="H774" s="29">
        <v>1.1714273962576929</v>
      </c>
      <c r="I774" s="26">
        <v>204</v>
      </c>
      <c r="J774" s="30">
        <v>0.10407239819004524</v>
      </c>
      <c r="K774" s="31">
        <v>0.22546769446610046</v>
      </c>
      <c r="L774" s="108">
        <f ca="1">REWS!R774</f>
        <v>10.989706801989627</v>
      </c>
      <c r="M774" s="22">
        <f t="shared" si="204"/>
        <v>10.886510789918955</v>
      </c>
      <c r="N774" s="22">
        <f t="shared" ca="1" si="205"/>
        <v>10.827109654109123</v>
      </c>
      <c r="O774" s="22">
        <f t="shared" si="206"/>
        <v>1.0405953122284191</v>
      </c>
      <c r="P774" s="81">
        <f t="shared" ca="1" si="207"/>
        <v>11</v>
      </c>
      <c r="Q774" s="22">
        <f t="shared" ca="1" si="208"/>
        <v>0.85130920589383396</v>
      </c>
      <c r="R774" s="3">
        <f ca="1">IF(N774&gt;'Power Curve'!$C$37,0,INDEX(Ci,$P774,1)*POWER(1-Q774,3)+INDEX(Ci,$P774,2)*3*Q774*POWER(1-Q774,2)+INDEX(Ci,$P774,3)*3*POWER(Q774,2)*(1-Q774)+INDEX(Ci,$P774,4)*POWER(Q774,3))</f>
        <v>1746.8056670762446</v>
      </c>
      <c r="S774" s="3">
        <f t="shared" si="209"/>
        <v>1781.8600158691429</v>
      </c>
      <c r="T774" s="3">
        <f t="shared" ca="1" si="210"/>
        <v>-35.054348792898281</v>
      </c>
      <c r="U774" s="3">
        <f t="shared" ca="1" si="218"/>
        <v>35.054348792898281</v>
      </c>
      <c r="W774" s="34">
        <f t="shared" si="211"/>
        <v>11</v>
      </c>
      <c r="X774" s="73" t="b">
        <f>COUNTIF('Power Curve'!$D$2:$D$31,W774)&gt;0</f>
        <v>1</v>
      </c>
      <c r="Y774" s="73" t="b">
        <f t="shared" si="212"/>
        <v>0</v>
      </c>
      <c r="Z774" s="73" t="b">
        <f t="shared" si="219"/>
        <v>1</v>
      </c>
      <c r="AA774" s="34" t="str">
        <f t="shared" si="213"/>
        <v>Inner</v>
      </c>
      <c r="AB774" s="35" t="str">
        <f t="shared" si="220"/>
        <v>1.0-1.1</v>
      </c>
      <c r="AC774" s="36" t="str">
        <f t="shared" si="214"/>
        <v>11-12</v>
      </c>
      <c r="AD774" s="36" t="str">
        <f t="shared" si="215"/>
        <v>Feb</v>
      </c>
      <c r="AE774" s="35" t="str">
        <f t="shared" si="216"/>
        <v>195-205</v>
      </c>
      <c r="AF774" s="36" t="str">
        <f t="shared" si="217"/>
        <v>Inner-TI</v>
      </c>
    </row>
    <row r="775" spans="5:32" x14ac:dyDescent="0.3">
      <c r="E775" s="12">
        <v>40953.486111111109</v>
      </c>
      <c r="F775" s="16">
        <v>11.19</v>
      </c>
      <c r="G775" s="16">
        <v>1647.110031127932</v>
      </c>
      <c r="H775" s="29">
        <v>1.1706273247357326</v>
      </c>
      <c r="I775" s="26">
        <v>205.3</v>
      </c>
      <c r="J775" s="30">
        <v>0.10723860589812333</v>
      </c>
      <c r="K775" s="31">
        <v>0.21688634163590562</v>
      </c>
      <c r="L775" s="108">
        <f ca="1">REWS!R775</f>
        <v>11.171929849296227</v>
      </c>
      <c r="M775" s="22">
        <f t="shared" si="204"/>
        <v>11.021929006419668</v>
      </c>
      <c r="N775" s="22">
        <f t="shared" ca="1" si="205"/>
        <v>11.004130264847525</v>
      </c>
      <c r="O775" s="22">
        <f t="shared" si="206"/>
        <v>1.0615246341200204</v>
      </c>
      <c r="P775" s="81">
        <f t="shared" ca="1" si="207"/>
        <v>12</v>
      </c>
      <c r="Q775" s="22">
        <f t="shared" ca="1" si="208"/>
        <v>2.2934874446970961E-2</v>
      </c>
      <c r="R775" s="3">
        <f ca="1">IF(N775&gt;'Power Curve'!$C$37,0,INDEX(Ci,$P775,1)*POWER(1-Q775,3)+INDEX(Ci,$P775,2)*3*Q775*POWER(1-Q775,2)+INDEX(Ci,$P775,3)*3*POWER(Q775,2)*(1-Q775)+INDEX(Ci,$P775,4)*POWER(Q775,3))</f>
        <v>1780.3008033522574</v>
      </c>
      <c r="S775" s="3">
        <f t="shared" si="209"/>
        <v>1647.110031127932</v>
      </c>
      <c r="T775" s="3">
        <f t="shared" ca="1" si="210"/>
        <v>133.19077222432543</v>
      </c>
      <c r="U775" s="3">
        <f t="shared" ca="1" si="218"/>
        <v>133.19077222432543</v>
      </c>
      <c r="W775" s="34">
        <f t="shared" si="211"/>
        <v>11</v>
      </c>
      <c r="X775" s="73" t="b">
        <f>COUNTIF('Power Curve'!$D$2:$D$31,W775)&gt;0</f>
        <v>1</v>
      </c>
      <c r="Y775" s="73" t="b">
        <f t="shared" si="212"/>
        <v>0</v>
      </c>
      <c r="Z775" s="73" t="b">
        <f t="shared" si="219"/>
        <v>1</v>
      </c>
      <c r="AA775" s="34" t="str">
        <f t="shared" si="213"/>
        <v>Inner</v>
      </c>
      <c r="AB775" s="35" t="str">
        <f t="shared" si="220"/>
        <v>1.0-1.1</v>
      </c>
      <c r="AC775" s="36" t="str">
        <f t="shared" si="214"/>
        <v>11-12</v>
      </c>
      <c r="AD775" s="36" t="str">
        <f t="shared" si="215"/>
        <v>Feb</v>
      </c>
      <c r="AE775" s="35" t="str">
        <f t="shared" si="216"/>
        <v>205-215</v>
      </c>
      <c r="AF775" s="36" t="str">
        <f t="shared" si="217"/>
        <v>Inner-TI</v>
      </c>
    </row>
    <row r="776" spans="5:32" x14ac:dyDescent="0.3">
      <c r="E776" s="12">
        <v>40953.493055555555</v>
      </c>
      <c r="F776" s="16">
        <v>11.92</v>
      </c>
      <c r="G776" s="16">
        <v>1513.440002441404</v>
      </c>
      <c r="H776" s="29">
        <v>1.1697845819375714</v>
      </c>
      <c r="I776" s="26">
        <v>207.1</v>
      </c>
      <c r="J776" s="30">
        <v>9.3959731543624164E-2</v>
      </c>
      <c r="K776" s="31">
        <v>0.26569620424523749</v>
      </c>
      <c r="L776" s="108">
        <f ca="1">REWS!R776</f>
        <v>11.953456426282143</v>
      </c>
      <c r="M776" s="22">
        <f t="shared" si="204"/>
        <v>11.738146445619021</v>
      </c>
      <c r="N776" s="22">
        <f t="shared" ca="1" si="205"/>
        <v>11.771092454951811</v>
      </c>
      <c r="O776" s="22">
        <f t="shared" si="206"/>
        <v>1.1722183481322901</v>
      </c>
      <c r="P776" s="81">
        <f t="shared" ca="1" si="207"/>
        <v>12</v>
      </c>
      <c r="Q776" s="22">
        <f t="shared" ca="1" si="208"/>
        <v>0.76167621401946517</v>
      </c>
      <c r="R776" s="3">
        <f ca="1">IF(N776&gt;'Power Curve'!$C$37,0,INDEX(Ci,$P776,1)*POWER(1-Q776,3)+INDEX(Ci,$P776,2)*3*Q776*POWER(1-Q776,2)+INDEX(Ci,$P776,3)*3*POWER(Q776,2)*(1-Q776)+INDEX(Ci,$P776,4)*POWER(Q776,3))</f>
        <v>1896.5196606716563</v>
      </c>
      <c r="S776" s="3">
        <f t="shared" si="209"/>
        <v>1513.440002441404</v>
      </c>
      <c r="T776" s="3">
        <f t="shared" ca="1" si="210"/>
        <v>383.07965823025233</v>
      </c>
      <c r="U776" s="3">
        <f t="shared" ca="1" si="218"/>
        <v>383.07965823025233</v>
      </c>
      <c r="W776" s="34">
        <f t="shared" si="211"/>
        <v>12</v>
      </c>
      <c r="X776" s="73" t="b">
        <f>COUNTIF('Power Curve'!$D$2:$D$31,W776)&gt;0</f>
        <v>1</v>
      </c>
      <c r="Y776" s="73" t="b">
        <f t="shared" si="212"/>
        <v>0</v>
      </c>
      <c r="Z776" s="73" t="b">
        <f t="shared" si="219"/>
        <v>1</v>
      </c>
      <c r="AA776" s="34" t="str">
        <f t="shared" si="213"/>
        <v>Outer</v>
      </c>
      <c r="AB776" s="35" t="str">
        <f t="shared" si="220"/>
        <v>1.1-1.2</v>
      </c>
      <c r="AC776" s="36" t="str">
        <f t="shared" si="214"/>
        <v>11-12</v>
      </c>
      <c r="AD776" s="36" t="str">
        <f t="shared" si="215"/>
        <v>Feb</v>
      </c>
      <c r="AE776" s="35" t="str">
        <f t="shared" si="216"/>
        <v>205-215</v>
      </c>
      <c r="AF776" s="36" t="str">
        <f t="shared" si="217"/>
        <v>HWS-LTI</v>
      </c>
    </row>
    <row r="777" spans="5:32" x14ac:dyDescent="0.3">
      <c r="E777" s="12">
        <v>40953.5</v>
      </c>
      <c r="F777" s="16">
        <v>11.01</v>
      </c>
      <c r="G777" s="16">
        <v>1283.5800323486351</v>
      </c>
      <c r="H777" s="29">
        <v>1.1692455579925729</v>
      </c>
      <c r="I777" s="26">
        <v>207</v>
      </c>
      <c r="J777" s="30">
        <v>0.10445049954586738</v>
      </c>
      <c r="K777" s="31">
        <v>0.30519052326643936</v>
      </c>
      <c r="L777" s="108">
        <f ca="1">REWS!R777</f>
        <v>10.982778892823424</v>
      </c>
      <c r="M777" s="22">
        <f t="shared" si="204"/>
        <v>10.840364008854197</v>
      </c>
      <c r="N777" s="22">
        <f t="shared" ca="1" si="205"/>
        <v>10.813562309442924</v>
      </c>
      <c r="O777" s="22">
        <f t="shared" si="206"/>
        <v>1.0334631784570334</v>
      </c>
      <c r="P777" s="81">
        <f t="shared" ca="1" si="207"/>
        <v>11</v>
      </c>
      <c r="Q777" s="22">
        <f t="shared" ca="1" si="208"/>
        <v>0.83816142990645615</v>
      </c>
      <c r="R777" s="3">
        <f ca="1">IF(N777&gt;'Power Curve'!$C$37,0,INDEX(Ci,$P777,1)*POWER(1-Q777,3)+INDEX(Ci,$P777,2)*3*Q777*POWER(1-Q777,2)+INDEX(Ci,$P777,3)*3*POWER(Q777,2)*(1-Q777)+INDEX(Ci,$P777,4)*POWER(Q777,3))</f>
        <v>1744.0010367838991</v>
      </c>
      <c r="S777" s="3">
        <f t="shared" si="209"/>
        <v>1283.5800323486351</v>
      </c>
      <c r="T777" s="3">
        <f t="shared" ca="1" si="210"/>
        <v>460.42100443526397</v>
      </c>
      <c r="U777" s="3">
        <f t="shared" ca="1" si="218"/>
        <v>460.42100443526397</v>
      </c>
      <c r="W777" s="34">
        <f t="shared" si="211"/>
        <v>11</v>
      </c>
      <c r="X777" s="73" t="b">
        <f>COUNTIF('Power Curve'!$D$2:$D$31,W777)&gt;0</f>
        <v>1</v>
      </c>
      <c r="Y777" s="73" t="b">
        <f t="shared" si="212"/>
        <v>0</v>
      </c>
      <c r="Z777" s="73" t="b">
        <f t="shared" si="219"/>
        <v>1</v>
      </c>
      <c r="AA777" s="34" t="str">
        <f t="shared" si="213"/>
        <v>Outer</v>
      </c>
      <c r="AB777" s="35" t="str">
        <f t="shared" si="220"/>
        <v>1.0-1.1</v>
      </c>
      <c r="AC777" s="36" t="str">
        <f t="shared" si="214"/>
        <v>12-13</v>
      </c>
      <c r="AD777" s="36" t="str">
        <f t="shared" si="215"/>
        <v>Feb</v>
      </c>
      <c r="AE777" s="35" t="str">
        <f t="shared" si="216"/>
        <v>205-215</v>
      </c>
      <c r="AF777" s="36" t="str">
        <f t="shared" si="217"/>
        <v>Inner-TI</v>
      </c>
    </row>
    <row r="778" spans="5:32" x14ac:dyDescent="0.3">
      <c r="E778" s="12">
        <v>40953.506944444445</v>
      </c>
      <c r="F778" s="16">
        <v>11.37</v>
      </c>
      <c r="G778" s="16">
        <v>1306.1300277710011</v>
      </c>
      <c r="H778" s="29">
        <v>1.1682978328821827</v>
      </c>
      <c r="I778" s="26">
        <v>206.5</v>
      </c>
      <c r="J778" s="30">
        <v>7.6517150395778374E-2</v>
      </c>
      <c r="K778" s="31">
        <v>0.32810581527648286</v>
      </c>
      <c r="L778" s="108">
        <f ca="1">REWS!R778</f>
        <v>11.273233029489036</v>
      </c>
      <c r="M778" s="22">
        <f t="shared" si="204"/>
        <v>11.191791879262457</v>
      </c>
      <c r="N778" s="22">
        <f t="shared" ca="1" si="205"/>
        <v>11.096541589487135</v>
      </c>
      <c r="O778" s="22">
        <f t="shared" si="206"/>
        <v>1.0877774886843847</v>
      </c>
      <c r="P778" s="81">
        <f t="shared" ca="1" si="207"/>
        <v>12</v>
      </c>
      <c r="Q778" s="22">
        <f t="shared" ca="1" si="208"/>
        <v>0.1119458669532004</v>
      </c>
      <c r="R778" s="3">
        <f ca="1">IF(N778&gt;'Power Curve'!$C$37,0,INDEX(Ci,$P778,1)*POWER(1-Q778,3)+INDEX(Ci,$P778,2)*3*Q778*POWER(1-Q778,2)+INDEX(Ci,$P778,3)*3*POWER(Q778,2)*(1-Q778)+INDEX(Ci,$P778,4)*POWER(Q778,3))</f>
        <v>1796.4803361867544</v>
      </c>
      <c r="S778" s="3">
        <f t="shared" si="209"/>
        <v>1306.1300277710011</v>
      </c>
      <c r="T778" s="3">
        <f t="shared" ca="1" si="210"/>
        <v>490.35030841575326</v>
      </c>
      <c r="U778" s="3">
        <f t="shared" ca="1" si="218"/>
        <v>490.35030841575326</v>
      </c>
      <c r="W778" s="34">
        <f t="shared" si="211"/>
        <v>11</v>
      </c>
      <c r="X778" s="73" t="b">
        <f>COUNTIF('Power Curve'!$D$2:$D$31,W778)&gt;0</f>
        <v>1</v>
      </c>
      <c r="Y778" s="73" t="b">
        <f t="shared" si="212"/>
        <v>0</v>
      </c>
      <c r="Z778" s="73" t="b">
        <f t="shared" si="219"/>
        <v>1</v>
      </c>
      <c r="AA778" s="34" t="str">
        <f t="shared" si="213"/>
        <v>Outer</v>
      </c>
      <c r="AB778" s="35" t="str">
        <f t="shared" si="220"/>
        <v>1.0-1.1</v>
      </c>
      <c r="AC778" s="36" t="str">
        <f t="shared" si="214"/>
        <v>12-13</v>
      </c>
      <c r="AD778" s="36" t="str">
        <f t="shared" si="215"/>
        <v>Feb</v>
      </c>
      <c r="AE778" s="35" t="str">
        <f t="shared" si="216"/>
        <v>205-215</v>
      </c>
      <c r="AF778" s="36" t="str">
        <f t="shared" si="217"/>
        <v>HWS-LTI</v>
      </c>
    </row>
    <row r="779" spans="5:32" x14ac:dyDescent="0.3">
      <c r="E779" s="12">
        <v>40953.513888888891</v>
      </c>
      <c r="F779" s="16">
        <v>10.54</v>
      </c>
      <c r="G779" s="16">
        <v>1204.4700012207006</v>
      </c>
      <c r="H779" s="29">
        <v>1.1677593234456729</v>
      </c>
      <c r="I779" s="26">
        <v>207</v>
      </c>
      <c r="J779" s="30">
        <v>9.8671726755218223E-2</v>
      </c>
      <c r="K779" s="31">
        <v>0.27760881376359003</v>
      </c>
      <c r="L779" s="108">
        <f ca="1">REWS!R779</f>
        <v>10.510596239195287</v>
      </c>
      <c r="M779" s="22">
        <f t="shared" si="204"/>
        <v>10.373206633854036</v>
      </c>
      <c r="N779" s="22">
        <f t="shared" ca="1" si="205"/>
        <v>10.344268181611181</v>
      </c>
      <c r="O779" s="22">
        <f t="shared" si="206"/>
        <v>0.96126250023171989</v>
      </c>
      <c r="P779" s="81">
        <f t="shared" ca="1" si="207"/>
        <v>11</v>
      </c>
      <c r="Q779" s="22">
        <f t="shared" ca="1" si="208"/>
        <v>0.38270877723139085</v>
      </c>
      <c r="R779" s="3">
        <f ca="1">IF(N779&gt;'Power Curve'!$C$37,0,INDEX(Ci,$P779,1)*POWER(1-Q779,3)+INDEX(Ci,$P779,2)*3*Q779*POWER(1-Q779,2)+INDEX(Ci,$P779,3)*3*POWER(Q779,2)*(1-Q779)+INDEX(Ci,$P779,4)*POWER(Q779,3))</f>
        <v>1630.1174106622186</v>
      </c>
      <c r="S779" s="3">
        <f t="shared" si="209"/>
        <v>1204.4700012207006</v>
      </c>
      <c r="T779" s="3">
        <f t="shared" ca="1" si="210"/>
        <v>425.64740944151799</v>
      </c>
      <c r="U779" s="3">
        <f t="shared" ca="1" si="218"/>
        <v>425.64740944151799</v>
      </c>
      <c r="W779" s="34">
        <f t="shared" si="211"/>
        <v>10</v>
      </c>
      <c r="X779" s="73" t="b">
        <f>COUNTIF('Power Curve'!$D$2:$D$31,W779)&gt;0</f>
        <v>1</v>
      </c>
      <c r="Y779" s="73" t="b">
        <f t="shared" si="212"/>
        <v>0</v>
      </c>
      <c r="Z779" s="73" t="b">
        <f t="shared" si="219"/>
        <v>1</v>
      </c>
      <c r="AA779" s="34" t="str">
        <f t="shared" si="213"/>
        <v>Outer</v>
      </c>
      <c r="AB779" s="35" t="str">
        <f t="shared" si="220"/>
        <v>0.9-1.0</v>
      </c>
      <c r="AC779" s="36" t="str">
        <f t="shared" si="214"/>
        <v>12-13</v>
      </c>
      <c r="AD779" s="36" t="str">
        <f t="shared" si="215"/>
        <v>Feb</v>
      </c>
      <c r="AE779" s="35" t="str">
        <f t="shared" si="216"/>
        <v>205-215</v>
      </c>
      <c r="AF779" s="36" t="str">
        <f t="shared" si="217"/>
        <v>HWS-LTI</v>
      </c>
    </row>
    <row r="780" spans="5:32" x14ac:dyDescent="0.3">
      <c r="E780" s="12">
        <v>40953.520833333336</v>
      </c>
      <c r="F780" s="16">
        <v>10.74</v>
      </c>
      <c r="G780" s="16">
        <v>910.65997695922897</v>
      </c>
      <c r="H780" s="29">
        <v>1.1674568737667612</v>
      </c>
      <c r="I780" s="26">
        <v>210</v>
      </c>
      <c r="J780" s="30">
        <v>0.12011173184357542</v>
      </c>
      <c r="K780" s="31">
        <v>0.29455828359826841</v>
      </c>
      <c r="L780" s="108">
        <f ca="1">REWS!R780</f>
        <v>10.720343253387369</v>
      </c>
      <c r="M780" s="22">
        <f t="shared" si="204"/>
        <v>10.569129048576183</v>
      </c>
      <c r="N780" s="22">
        <f t="shared" ca="1" si="205"/>
        <v>10.549785036320683</v>
      </c>
      <c r="O780" s="22">
        <f t="shared" si="206"/>
        <v>0.99154294099855</v>
      </c>
      <c r="P780" s="81">
        <f t="shared" ca="1" si="207"/>
        <v>11</v>
      </c>
      <c r="Q780" s="22">
        <f t="shared" ca="1" si="208"/>
        <v>0.58216406783847607</v>
      </c>
      <c r="R780" s="3">
        <f ca="1">IF(N780&gt;'Power Curve'!$C$37,0,INDEX(Ci,$P780,1)*POWER(1-Q780,3)+INDEX(Ci,$P780,2)*3*Q780*POWER(1-Q780,2)+INDEX(Ci,$P780,3)*3*POWER(Q780,2)*(1-Q780)+INDEX(Ci,$P780,4)*POWER(Q780,3))</f>
        <v>1683.5059812202849</v>
      </c>
      <c r="S780" s="3">
        <f t="shared" si="209"/>
        <v>910.65997695922897</v>
      </c>
      <c r="T780" s="3">
        <f t="shared" ca="1" si="210"/>
        <v>772.8460042610559</v>
      </c>
      <c r="U780" s="3">
        <f t="shared" ca="1" si="218"/>
        <v>772.8460042610559</v>
      </c>
      <c r="W780" s="34">
        <f t="shared" si="211"/>
        <v>11</v>
      </c>
      <c r="X780" s="73" t="b">
        <f>COUNTIF('Power Curve'!$D$2:$D$31,W780)&gt;0</f>
        <v>1</v>
      </c>
      <c r="Y780" s="73" t="b">
        <f t="shared" si="212"/>
        <v>0</v>
      </c>
      <c r="Z780" s="73" t="b">
        <f t="shared" si="219"/>
        <v>1</v>
      </c>
      <c r="AA780" s="34" t="str">
        <f t="shared" si="213"/>
        <v>Inner</v>
      </c>
      <c r="AB780" s="35" t="str">
        <f t="shared" si="220"/>
        <v>0.9-1.0</v>
      </c>
      <c r="AC780" s="36" t="str">
        <f t="shared" si="214"/>
        <v>12-13</v>
      </c>
      <c r="AD780" s="36" t="str">
        <f t="shared" si="215"/>
        <v>Feb</v>
      </c>
      <c r="AE780" s="35" t="str">
        <f t="shared" si="216"/>
        <v>205-215</v>
      </c>
      <c r="AF780" s="36" t="str">
        <f t="shared" si="217"/>
        <v>Inner-TI</v>
      </c>
    </row>
    <row r="781" spans="5:32" x14ac:dyDescent="0.3">
      <c r="E781" s="12">
        <v>40953.638888888891</v>
      </c>
      <c r="F781" s="16">
        <v>6.7</v>
      </c>
      <c r="G781" s="16">
        <v>616.27000045776367</v>
      </c>
      <c r="H781" s="29">
        <v>1.161783999146768</v>
      </c>
      <c r="I781" s="26">
        <v>265.3</v>
      </c>
      <c r="J781" s="30">
        <v>0.19552238805970149</v>
      </c>
      <c r="K781" s="31">
        <v>0.20772724624550082</v>
      </c>
      <c r="L781" s="108">
        <f ca="1">REWS!R781</f>
        <v>6.6455673412446163</v>
      </c>
      <c r="M781" s="22">
        <f t="shared" si="204"/>
        <v>6.5827076856331432</v>
      </c>
      <c r="N781" s="22">
        <f t="shared" ca="1" si="205"/>
        <v>6.5292279421796344</v>
      </c>
      <c r="O781" s="22">
        <f t="shared" si="206"/>
        <v>0.37542866880865583</v>
      </c>
      <c r="P781" s="81">
        <f t="shared" ca="1" si="207"/>
        <v>7</v>
      </c>
      <c r="Q781" s="22">
        <f t="shared" ca="1" si="208"/>
        <v>0.50606304224798027</v>
      </c>
      <c r="R781" s="3">
        <f ca="1">IF(N781&gt;'Power Curve'!$C$37,0,INDEX(Ci,$P781,1)*POWER(1-Q781,3)+INDEX(Ci,$P781,2)*3*Q781*POWER(1-Q781,2)+INDEX(Ci,$P781,3)*3*POWER(Q781,2)*(1-Q781)+INDEX(Ci,$P781,4)*POWER(Q781,3))</f>
        <v>477.75433879597807</v>
      </c>
      <c r="S781" s="3">
        <f t="shared" si="209"/>
        <v>616.27000045776367</v>
      </c>
      <c r="T781" s="3">
        <f t="shared" ca="1" si="210"/>
        <v>-138.5156616617856</v>
      </c>
      <c r="U781" s="3">
        <f t="shared" ca="1" si="218"/>
        <v>138.5156616617856</v>
      </c>
      <c r="W781" s="34">
        <f t="shared" si="211"/>
        <v>7</v>
      </c>
      <c r="X781" s="73" t="b">
        <f>COUNTIF('Power Curve'!$D$2:$D$31,W781)&gt;0</f>
        <v>1</v>
      </c>
      <c r="Y781" s="73" t="b">
        <f t="shared" si="212"/>
        <v>0</v>
      </c>
      <c r="Z781" s="73" t="b">
        <f t="shared" si="219"/>
        <v>1</v>
      </c>
      <c r="AA781" s="34" t="str">
        <f t="shared" si="213"/>
        <v>Outer</v>
      </c>
      <c r="AB781" s="35" t="str">
        <f t="shared" si="220"/>
        <v>0.3-0.4</v>
      </c>
      <c r="AC781" s="36" t="str">
        <f t="shared" si="214"/>
        <v>15-16</v>
      </c>
      <c r="AD781" s="36" t="str">
        <f t="shared" si="215"/>
        <v>Feb</v>
      </c>
      <c r="AE781" s="35" t="str">
        <f t="shared" si="216"/>
        <v>265-275</v>
      </c>
      <c r="AF781" s="36" t="str">
        <f t="shared" si="217"/>
        <v>LWS-HTI</v>
      </c>
    </row>
    <row r="782" spans="5:32" x14ac:dyDescent="0.3">
      <c r="E782" s="12">
        <v>40953.659722222219</v>
      </c>
      <c r="F782" s="16">
        <v>6.14</v>
      </c>
      <c r="G782" s="16">
        <v>533.61997032165527</v>
      </c>
      <c r="H782" s="29">
        <v>1.1623416000322162</v>
      </c>
      <c r="I782" s="26">
        <v>265.39999999999998</v>
      </c>
      <c r="J782" s="30">
        <v>0.23615635179153094</v>
      </c>
      <c r="K782" s="31">
        <v>8.5409470960128908E-2</v>
      </c>
      <c r="L782" s="108">
        <f ca="1">REWS!R782</f>
        <v>6.226388281690566</v>
      </c>
      <c r="M782" s="22">
        <f t="shared" si="204"/>
        <v>6.0334761738450595</v>
      </c>
      <c r="N782" s="22">
        <f t="shared" ca="1" si="205"/>
        <v>6.1183656916430147</v>
      </c>
      <c r="O782" s="22">
        <f t="shared" si="206"/>
        <v>0.29054316817024639</v>
      </c>
      <c r="P782" s="81">
        <f t="shared" ca="1" si="207"/>
        <v>7</v>
      </c>
      <c r="Q782" s="22">
        <f t="shared" ca="1" si="208"/>
        <v>8.8402562858815523E-2</v>
      </c>
      <c r="R782" s="3">
        <f ca="1">IF(N782&gt;'Power Curve'!$C$37,0,INDEX(Ci,$P782,1)*POWER(1-Q782,3)+INDEX(Ci,$P782,2)*3*Q782*POWER(1-Q782,2)+INDEX(Ci,$P782,3)*3*POWER(Q782,2)*(1-Q782)+INDEX(Ci,$P782,4)*POWER(Q782,3))</f>
        <v>385.96168953550858</v>
      </c>
      <c r="S782" s="3">
        <f t="shared" si="209"/>
        <v>533.61997032165527</v>
      </c>
      <c r="T782" s="3">
        <f t="shared" ca="1" si="210"/>
        <v>-147.65828078614669</v>
      </c>
      <c r="U782" s="3">
        <f t="shared" ca="1" si="218"/>
        <v>147.65828078614669</v>
      </c>
      <c r="W782" s="34">
        <f t="shared" si="211"/>
        <v>6</v>
      </c>
      <c r="X782" s="73" t="b">
        <f>COUNTIF('Power Curve'!$D$2:$D$31,W782)&gt;0</f>
        <v>1</v>
      </c>
      <c r="Y782" s="73" t="b">
        <f t="shared" si="212"/>
        <v>0</v>
      </c>
      <c r="Z782" s="73" t="b">
        <f t="shared" si="219"/>
        <v>1</v>
      </c>
      <c r="AA782" s="34" t="str">
        <f t="shared" si="213"/>
        <v>Outer</v>
      </c>
      <c r="AB782" s="35" t="str">
        <f t="shared" si="220"/>
        <v>0.2-0.3</v>
      </c>
      <c r="AC782" s="36" t="str">
        <f t="shared" si="214"/>
        <v>15-16</v>
      </c>
      <c r="AD782" s="36" t="str">
        <f t="shared" si="215"/>
        <v>Feb</v>
      </c>
      <c r="AE782" s="35" t="str">
        <f t="shared" si="216"/>
        <v>265-275</v>
      </c>
      <c r="AF782" s="36" t="str">
        <f t="shared" si="217"/>
        <v>LWS-HTI</v>
      </c>
    </row>
    <row r="783" spans="5:32" x14ac:dyDescent="0.3">
      <c r="E783" s="12">
        <v>40953.666666666664</v>
      </c>
      <c r="F783" s="16">
        <v>7.43</v>
      </c>
      <c r="G783" s="16">
        <v>777.73998641967796</v>
      </c>
      <c r="H783" s="29">
        <v>1.1636942436241089</v>
      </c>
      <c r="I783" s="26">
        <v>271.10000000000002</v>
      </c>
      <c r="J783" s="30">
        <v>0.1117092866756393</v>
      </c>
      <c r="K783" s="31">
        <v>0.24097310704832611</v>
      </c>
      <c r="L783" s="108">
        <f ca="1">REWS!R783</f>
        <v>7.3708970004218033</v>
      </c>
      <c r="M783" s="22">
        <f t="shared" si="204"/>
        <v>7.3039268138458864</v>
      </c>
      <c r="N783" s="22">
        <f t="shared" ca="1" si="205"/>
        <v>7.2458266814908514</v>
      </c>
      <c r="O783" s="22">
        <f t="shared" si="206"/>
        <v>0.48689540998128816</v>
      </c>
      <c r="P783" s="81">
        <f t="shared" ca="1" si="207"/>
        <v>8</v>
      </c>
      <c r="Q783" s="22">
        <f t="shared" ca="1" si="208"/>
        <v>0.23219677153281387</v>
      </c>
      <c r="R783" s="3">
        <f ca="1">IF(N783&gt;'Power Curve'!$C$37,0,INDEX(Ci,$P783,1)*POWER(1-Q783,3)+INDEX(Ci,$P783,2)*3*Q783*POWER(1-Q783,2)+INDEX(Ci,$P783,3)*3*POWER(Q783,2)*(1-Q783)+INDEX(Ci,$P783,4)*POWER(Q783,3))</f>
        <v>661.25345059782217</v>
      </c>
      <c r="S783" s="3">
        <f t="shared" si="209"/>
        <v>777.73998641967796</v>
      </c>
      <c r="T783" s="3">
        <f t="shared" ca="1" si="210"/>
        <v>-116.4865358218558</v>
      </c>
      <c r="U783" s="3">
        <f t="shared" ca="1" si="218"/>
        <v>116.4865358218558</v>
      </c>
      <c r="W783" s="34">
        <f t="shared" si="211"/>
        <v>7</v>
      </c>
      <c r="X783" s="73" t="b">
        <f>COUNTIF('Power Curve'!$D$2:$D$31,W783)&gt;0</f>
        <v>1</v>
      </c>
      <c r="Y783" s="73" t="b">
        <f t="shared" si="212"/>
        <v>0</v>
      </c>
      <c r="Z783" s="73" t="b">
        <f t="shared" si="219"/>
        <v>1</v>
      </c>
      <c r="AA783" s="34" t="str">
        <f t="shared" si="213"/>
        <v>Inner</v>
      </c>
      <c r="AB783" s="35" t="str">
        <f t="shared" si="220"/>
        <v>0.4-0.5</v>
      </c>
      <c r="AC783" s="36" t="str">
        <f t="shared" si="214"/>
        <v>16-17</v>
      </c>
      <c r="AD783" s="36" t="str">
        <f t="shared" si="215"/>
        <v>Feb</v>
      </c>
      <c r="AE783" s="35" t="str">
        <f t="shared" si="216"/>
        <v>265-275</v>
      </c>
      <c r="AF783" s="36" t="str">
        <f t="shared" si="217"/>
        <v>Inner-TI</v>
      </c>
    </row>
    <row r="784" spans="5:32" x14ac:dyDescent="0.3">
      <c r="E784" s="12">
        <v>40953.673611111109</v>
      </c>
      <c r="F784" s="16">
        <v>8.56</v>
      </c>
      <c r="G784" s="16">
        <v>1052.2499923706059</v>
      </c>
      <c r="H784" s="29">
        <v>1.1637594562373277</v>
      </c>
      <c r="I784" s="26">
        <v>280.2</v>
      </c>
      <c r="J784" s="30">
        <v>7.5934579439252331E-2</v>
      </c>
      <c r="K784" s="31">
        <v>0.2525183506960812</v>
      </c>
      <c r="L784" s="108">
        <f ca="1">REWS!R784</f>
        <v>8.4212530153456573</v>
      </c>
      <c r="M784" s="22">
        <f t="shared" si="204"/>
        <v>8.4149100126380496</v>
      </c>
      <c r="N784" s="22">
        <f t="shared" ca="1" si="205"/>
        <v>8.2785147567512301</v>
      </c>
      <c r="O784" s="22">
        <f t="shared" si="206"/>
        <v>0.65860144469752213</v>
      </c>
      <c r="P784" s="81">
        <f t="shared" ca="1" si="207"/>
        <v>9</v>
      </c>
      <c r="Q784" s="22">
        <f t="shared" ca="1" si="208"/>
        <v>0.26970719689902778</v>
      </c>
      <c r="R784" s="3">
        <f ca="1">IF(N784&gt;'Power Curve'!$C$37,0,INDEX(Ci,$P784,1)*POWER(1-Q784,3)+INDEX(Ci,$P784,2)*3*Q784*POWER(1-Q784,2)+INDEX(Ci,$P784,3)*3*POWER(Q784,2)*(1-Q784)+INDEX(Ci,$P784,4)*POWER(Q784,3))</f>
        <v>963.10229893285612</v>
      </c>
      <c r="S784" s="3">
        <f t="shared" si="209"/>
        <v>1052.2499923706059</v>
      </c>
      <c r="T784" s="3">
        <f t="shared" ca="1" si="210"/>
        <v>-89.147693437749808</v>
      </c>
      <c r="U784" s="3">
        <f t="shared" ca="1" si="218"/>
        <v>89.147693437749808</v>
      </c>
      <c r="W784" s="34">
        <f t="shared" si="211"/>
        <v>8</v>
      </c>
      <c r="X784" s="73" t="b">
        <f>COUNTIF('Power Curve'!$D$2:$D$31,W784)&gt;0</f>
        <v>1</v>
      </c>
      <c r="Y784" s="73" t="b">
        <f t="shared" si="212"/>
        <v>0</v>
      </c>
      <c r="Z784" s="73" t="b">
        <f t="shared" si="219"/>
        <v>1</v>
      </c>
      <c r="AA784" s="34" t="str">
        <f t="shared" si="213"/>
        <v>Outer</v>
      </c>
      <c r="AB784" s="35" t="str">
        <f t="shared" si="220"/>
        <v>0.6-0.7</v>
      </c>
      <c r="AC784" s="36" t="str">
        <f t="shared" si="214"/>
        <v>16-17</v>
      </c>
      <c r="AD784" s="36" t="str">
        <f t="shared" si="215"/>
        <v>Feb</v>
      </c>
      <c r="AE784" s="35" t="str">
        <f t="shared" si="216"/>
        <v>275-285</v>
      </c>
      <c r="AF784" s="36" t="str">
        <f t="shared" si="217"/>
        <v>HWS-LTI</v>
      </c>
    </row>
    <row r="785" spans="5:32" x14ac:dyDescent="0.3">
      <c r="E785" s="12">
        <v>40953.680555555555</v>
      </c>
      <c r="F785" s="16">
        <v>8.89</v>
      </c>
      <c r="G785" s="16">
        <v>1150.559959411624</v>
      </c>
      <c r="H785" s="29">
        <v>1.1648564312458118</v>
      </c>
      <c r="I785" s="26">
        <v>292.2</v>
      </c>
      <c r="J785" s="30">
        <v>9.223847019122608E-2</v>
      </c>
      <c r="K785" s="31">
        <v>0.28614594486619116</v>
      </c>
      <c r="L785" s="108">
        <f ca="1">REWS!R785</f>
        <v>8.831186026959724</v>
      </c>
      <c r="M785" s="22">
        <f t="shared" si="204"/>
        <v>8.7420616595799121</v>
      </c>
      <c r="N785" s="22">
        <f t="shared" ca="1" si="205"/>
        <v>8.684226408875416</v>
      </c>
      <c r="O785" s="22">
        <f t="shared" si="206"/>
        <v>0.70916378633180022</v>
      </c>
      <c r="P785" s="81">
        <f t="shared" ca="1" si="207"/>
        <v>9</v>
      </c>
      <c r="Q785" s="22">
        <f t="shared" ca="1" si="208"/>
        <v>0.67523561601474713</v>
      </c>
      <c r="R785" s="3">
        <f ca="1">IF(N785&gt;'Power Curve'!$C$37,0,INDEX(Ci,$P785,1)*POWER(1-Q785,3)+INDEX(Ci,$P785,2)*3*Q785*POWER(1-Q785,2)+INDEX(Ci,$P785,3)*3*POWER(Q785,2)*(1-Q785)+INDEX(Ci,$P785,4)*POWER(Q785,3))</f>
        <v>1092.1515556619293</v>
      </c>
      <c r="S785" s="3">
        <f t="shared" si="209"/>
        <v>1150.559959411624</v>
      </c>
      <c r="T785" s="3">
        <f t="shared" ca="1" si="210"/>
        <v>-58.408403749694799</v>
      </c>
      <c r="U785" s="3">
        <f t="shared" ca="1" si="218"/>
        <v>58.408403749694799</v>
      </c>
      <c r="W785" s="34">
        <f t="shared" si="211"/>
        <v>9</v>
      </c>
      <c r="X785" s="73" t="b">
        <f>COUNTIF('Power Curve'!$D$2:$D$31,W785)&gt;0</f>
        <v>1</v>
      </c>
      <c r="Y785" s="73" t="b">
        <f t="shared" si="212"/>
        <v>0</v>
      </c>
      <c r="Z785" s="73" t="b">
        <f t="shared" si="219"/>
        <v>1</v>
      </c>
      <c r="AA785" s="34" t="str">
        <f t="shared" si="213"/>
        <v>Outer</v>
      </c>
      <c r="AB785" s="35" t="str">
        <f t="shared" si="220"/>
        <v>0.7-0.8</v>
      </c>
      <c r="AC785" s="36" t="str">
        <f t="shared" si="214"/>
        <v>16-17</v>
      </c>
      <c r="AD785" s="36" t="str">
        <f t="shared" si="215"/>
        <v>Feb</v>
      </c>
      <c r="AE785" s="35" t="str">
        <f t="shared" si="216"/>
        <v>285-295</v>
      </c>
      <c r="AF785" s="36" t="str">
        <f t="shared" si="217"/>
        <v>HWS-LTI</v>
      </c>
    </row>
    <row r="786" spans="5:32" x14ac:dyDescent="0.3">
      <c r="E786" s="12">
        <v>40953.6875</v>
      </c>
      <c r="F786" s="16">
        <v>8.08</v>
      </c>
      <c r="G786" s="16">
        <v>840.48998641967819</v>
      </c>
      <c r="H786" s="29">
        <v>1.1652874610693076</v>
      </c>
      <c r="I786" s="26">
        <v>298.5</v>
      </c>
      <c r="J786" s="30">
        <v>9.2821782178217821E-2</v>
      </c>
      <c r="K786" s="31">
        <v>0.32414880690925912</v>
      </c>
      <c r="L786" s="108">
        <f ca="1">REWS!R786</f>
        <v>8.0887450200427011</v>
      </c>
      <c r="M786" s="22">
        <f t="shared" si="204"/>
        <v>7.9465207600399541</v>
      </c>
      <c r="N786" s="22">
        <f t="shared" ca="1" si="205"/>
        <v>7.9551213149058322</v>
      </c>
      <c r="O786" s="22">
        <f t="shared" si="206"/>
        <v>0.5862103758183923</v>
      </c>
      <c r="P786" s="81">
        <f t="shared" ca="1" si="207"/>
        <v>8</v>
      </c>
      <c r="Q786" s="22">
        <f t="shared" ca="1" si="208"/>
        <v>0.94608845941046138</v>
      </c>
      <c r="R786" s="3">
        <f ca="1">IF(N786&gt;'Power Curve'!$C$37,0,INDEX(Ci,$P786,1)*POWER(1-Q786,3)+INDEX(Ci,$P786,2)*3*Q786*POWER(1-Q786,2)+INDEX(Ci,$P786,3)*3*POWER(Q786,2)*(1-Q786)+INDEX(Ci,$P786,4)*POWER(Q786,3))</f>
        <v>864.76236303888061</v>
      </c>
      <c r="S786" s="3">
        <f t="shared" si="209"/>
        <v>840.48998641967819</v>
      </c>
      <c r="T786" s="3">
        <f t="shared" ca="1" si="210"/>
        <v>24.272376619202419</v>
      </c>
      <c r="U786" s="3">
        <f t="shared" ca="1" si="218"/>
        <v>24.272376619202419</v>
      </c>
      <c r="W786" s="34">
        <f t="shared" si="211"/>
        <v>8</v>
      </c>
      <c r="X786" s="73" t="b">
        <f>COUNTIF('Power Curve'!$D$2:$D$31,W786)&gt;0</f>
        <v>1</v>
      </c>
      <c r="Y786" s="73" t="b">
        <f t="shared" si="212"/>
        <v>0</v>
      </c>
      <c r="Z786" s="73" t="b">
        <f t="shared" si="219"/>
        <v>1</v>
      </c>
      <c r="AA786" s="34" t="str">
        <f t="shared" si="213"/>
        <v>Outer</v>
      </c>
      <c r="AB786" s="35" t="str">
        <f t="shared" si="220"/>
        <v>0.5-0.6</v>
      </c>
      <c r="AC786" s="36" t="str">
        <f t="shared" si="214"/>
        <v>16-17</v>
      </c>
      <c r="AD786" s="36" t="str">
        <f t="shared" si="215"/>
        <v>Feb</v>
      </c>
      <c r="AE786" s="35" t="str">
        <f t="shared" si="216"/>
        <v>295-305</v>
      </c>
      <c r="AF786" s="36" t="str">
        <f t="shared" si="217"/>
        <v>HWS-LTI</v>
      </c>
    </row>
    <row r="787" spans="5:32" x14ac:dyDescent="0.3">
      <c r="E787" s="12">
        <v>40953.694444444445</v>
      </c>
      <c r="F787" s="16">
        <v>7.58</v>
      </c>
      <c r="G787" s="16">
        <v>650.84997797012352</v>
      </c>
      <c r="H787" s="29">
        <v>1.1663232338254217</v>
      </c>
      <c r="I787" s="26">
        <v>296.89999999999998</v>
      </c>
      <c r="J787" s="30">
        <v>0.11741424802110818</v>
      </c>
      <c r="K787" s="31">
        <v>0.30220291287014195</v>
      </c>
      <c r="L787" s="108">
        <f ca="1">REWS!R787</f>
        <v>7.5612305958835462</v>
      </c>
      <c r="M787" s="22">
        <f t="shared" si="204"/>
        <v>7.4569887020719241</v>
      </c>
      <c r="N787" s="22">
        <f t="shared" ca="1" si="205"/>
        <v>7.4385238954174362</v>
      </c>
      <c r="O787" s="22">
        <f t="shared" si="206"/>
        <v>0.51055161821382056</v>
      </c>
      <c r="P787" s="81">
        <f t="shared" ca="1" si="207"/>
        <v>8</v>
      </c>
      <c r="Q787" s="22">
        <f t="shared" ca="1" si="208"/>
        <v>0.42614288760174207</v>
      </c>
      <c r="R787" s="3">
        <f ca="1">IF(N787&gt;'Power Curve'!$C$37,0,INDEX(Ci,$P787,1)*POWER(1-Q787,3)+INDEX(Ci,$P787,2)*3*Q787*POWER(1-Q787,2)+INDEX(Ci,$P787,3)*3*POWER(Q787,2)*(1-Q787)+INDEX(Ci,$P787,4)*POWER(Q787,3))</f>
        <v>714.51972109928784</v>
      </c>
      <c r="S787" s="3">
        <f t="shared" si="209"/>
        <v>650.84997797012352</v>
      </c>
      <c r="T787" s="3">
        <f t="shared" ca="1" si="210"/>
        <v>63.669743129164317</v>
      </c>
      <c r="U787" s="3">
        <f t="shared" ca="1" si="218"/>
        <v>63.669743129164317</v>
      </c>
      <c r="W787" s="34">
        <f t="shared" si="211"/>
        <v>7</v>
      </c>
      <c r="X787" s="73" t="b">
        <f>COUNTIF('Power Curve'!$D$2:$D$31,W787)&gt;0</f>
        <v>1</v>
      </c>
      <c r="Y787" s="73" t="b">
        <f t="shared" si="212"/>
        <v>0</v>
      </c>
      <c r="Z787" s="73" t="b">
        <f t="shared" si="219"/>
        <v>1</v>
      </c>
      <c r="AA787" s="34" t="str">
        <f t="shared" si="213"/>
        <v>Outer</v>
      </c>
      <c r="AB787" s="35" t="str">
        <f t="shared" si="220"/>
        <v>0.5-0.6</v>
      </c>
      <c r="AC787" s="36" t="str">
        <f t="shared" si="214"/>
        <v>16-17</v>
      </c>
      <c r="AD787" s="36" t="str">
        <f t="shared" si="215"/>
        <v>Feb</v>
      </c>
      <c r="AE787" s="35" t="str">
        <f t="shared" si="216"/>
        <v>295-305</v>
      </c>
      <c r="AF787" s="36" t="str">
        <f t="shared" si="217"/>
        <v>Inner-TI</v>
      </c>
    </row>
    <row r="788" spans="5:32" x14ac:dyDescent="0.3">
      <c r="E788" s="12">
        <v>40953.701388888891</v>
      </c>
      <c r="F788" s="16">
        <v>7.02</v>
      </c>
      <c r="G788" s="16">
        <v>545.25000190734841</v>
      </c>
      <c r="H788" s="29">
        <v>1.1671644990385082</v>
      </c>
      <c r="I788" s="26">
        <v>291.7</v>
      </c>
      <c r="J788" s="30">
        <v>0.10826210826210828</v>
      </c>
      <c r="K788" s="31">
        <v>0.3117254946515064</v>
      </c>
      <c r="L788" s="108">
        <f ca="1">REWS!R788</f>
        <v>7.0860377617954597</v>
      </c>
      <c r="M788" s="22">
        <f t="shared" si="204"/>
        <v>6.9077366525693682</v>
      </c>
      <c r="N788" s="22">
        <f t="shared" ca="1" si="205"/>
        <v>6.9727183431118389</v>
      </c>
      <c r="O788" s="22">
        <f t="shared" si="206"/>
        <v>0.42566294340543448</v>
      </c>
      <c r="P788" s="81">
        <f t="shared" ca="1" si="207"/>
        <v>7</v>
      </c>
      <c r="Q788" s="22">
        <f t="shared" ca="1" si="208"/>
        <v>0.95689154551376798</v>
      </c>
      <c r="R788" s="3">
        <f ca="1">IF(N788&gt;'Power Curve'!$C$37,0,INDEX(Ci,$P788,1)*POWER(1-Q788,3)+INDEX(Ci,$P788,2)*3*Q788*POWER(1-Q788,2)+INDEX(Ci,$P788,3)*3*POWER(Q788,2)*(1-Q788)+INDEX(Ci,$P788,4)*POWER(Q788,3))</f>
        <v>589.44058892128157</v>
      </c>
      <c r="S788" s="3">
        <f t="shared" si="209"/>
        <v>545.25000190734841</v>
      </c>
      <c r="T788" s="3">
        <f t="shared" ca="1" si="210"/>
        <v>44.190587013933168</v>
      </c>
      <c r="U788" s="3">
        <f t="shared" ca="1" si="218"/>
        <v>44.190587013933168</v>
      </c>
      <c r="W788" s="34">
        <f t="shared" si="211"/>
        <v>7</v>
      </c>
      <c r="X788" s="73" t="b">
        <f>COUNTIF('Power Curve'!$D$2:$D$31,W788)&gt;0</f>
        <v>1</v>
      </c>
      <c r="Y788" s="73" t="b">
        <f t="shared" si="212"/>
        <v>0</v>
      </c>
      <c r="Z788" s="73" t="b">
        <f t="shared" si="219"/>
        <v>1</v>
      </c>
      <c r="AA788" s="34" t="str">
        <f t="shared" si="213"/>
        <v>Outer</v>
      </c>
      <c r="AB788" s="35" t="str">
        <f t="shared" si="220"/>
        <v>0.4-0.5</v>
      </c>
      <c r="AC788" s="36" t="str">
        <f t="shared" si="214"/>
        <v>16-17</v>
      </c>
      <c r="AD788" s="36" t="str">
        <f t="shared" si="215"/>
        <v>Feb</v>
      </c>
      <c r="AE788" s="35" t="str">
        <f t="shared" si="216"/>
        <v>285-295</v>
      </c>
      <c r="AF788" s="36" t="str">
        <f t="shared" si="217"/>
        <v>Inner-TI</v>
      </c>
    </row>
    <row r="789" spans="5:32" x14ac:dyDescent="0.3">
      <c r="E789" s="12">
        <v>40953.708333333336</v>
      </c>
      <c r="F789" s="16">
        <v>6.21</v>
      </c>
      <c r="G789" s="16">
        <v>400.74000549316366</v>
      </c>
      <c r="H789" s="29">
        <v>1.1674672988198176</v>
      </c>
      <c r="I789" s="26">
        <v>294.2</v>
      </c>
      <c r="J789" s="30">
        <v>0.13365539452495973</v>
      </c>
      <c r="K789" s="31">
        <v>0.32516105410647111</v>
      </c>
      <c r="L789" s="108">
        <f ca="1">REWS!R789</f>
        <v>6.2966674270407417</v>
      </c>
      <c r="M789" s="22">
        <f t="shared" si="204"/>
        <v>6.1112185061612507</v>
      </c>
      <c r="N789" s="22">
        <f t="shared" ca="1" si="205"/>
        <v>6.1965073280634666</v>
      </c>
      <c r="O789" s="22">
        <f t="shared" si="206"/>
        <v>0.30255849623831932</v>
      </c>
      <c r="P789" s="81">
        <f t="shared" ca="1" si="207"/>
        <v>7</v>
      </c>
      <c r="Q789" s="22">
        <f t="shared" ca="1" si="208"/>
        <v>0.16783715020528892</v>
      </c>
      <c r="R789" s="3">
        <f ca="1">IF(N789&gt;'Power Curve'!$C$37,0,INDEX(Ci,$P789,1)*POWER(1-Q789,3)+INDEX(Ci,$P789,2)*3*Q789*POWER(1-Q789,2)+INDEX(Ci,$P789,3)*3*POWER(Q789,2)*(1-Q789)+INDEX(Ci,$P789,4)*POWER(Q789,3))</f>
        <v>402.02743953159631</v>
      </c>
      <c r="S789" s="3">
        <f t="shared" si="209"/>
        <v>400.74000549316366</v>
      </c>
      <c r="T789" s="3">
        <f t="shared" ca="1" si="210"/>
        <v>1.2874340384326501</v>
      </c>
      <c r="U789" s="3">
        <f t="shared" ca="1" si="218"/>
        <v>1.2874340384326501</v>
      </c>
      <c r="W789" s="34">
        <f t="shared" si="211"/>
        <v>6</v>
      </c>
      <c r="X789" s="73" t="b">
        <f>COUNTIF('Power Curve'!$D$2:$D$31,W789)&gt;0</f>
        <v>1</v>
      </c>
      <c r="Y789" s="73" t="b">
        <f t="shared" si="212"/>
        <v>0</v>
      </c>
      <c r="Z789" s="73" t="b">
        <f t="shared" si="219"/>
        <v>1</v>
      </c>
      <c r="AA789" s="34" t="str">
        <f t="shared" si="213"/>
        <v>Outer</v>
      </c>
      <c r="AB789" s="35" t="str">
        <f t="shared" si="220"/>
        <v>0.3-0.4</v>
      </c>
      <c r="AC789" s="36" t="str">
        <f t="shared" si="214"/>
        <v>17-18</v>
      </c>
      <c r="AD789" s="36" t="str">
        <f t="shared" si="215"/>
        <v>Feb</v>
      </c>
      <c r="AE789" s="35" t="str">
        <f t="shared" si="216"/>
        <v>285-295</v>
      </c>
      <c r="AF789" s="36" t="str">
        <f t="shared" si="217"/>
        <v>Inner-TI</v>
      </c>
    </row>
    <row r="790" spans="5:32" x14ac:dyDescent="0.3">
      <c r="E790" s="12">
        <v>40953.715277777781</v>
      </c>
      <c r="F790" s="16">
        <v>5.84</v>
      </c>
      <c r="G790" s="16">
        <v>466.56000900268566</v>
      </c>
      <c r="H790" s="29">
        <v>1.1681797247601042</v>
      </c>
      <c r="I790" s="26">
        <v>295.10000000000002</v>
      </c>
      <c r="J790" s="30">
        <v>0.17123287671232876</v>
      </c>
      <c r="K790" s="31">
        <v>0.31000844280577067</v>
      </c>
      <c r="L790" s="108">
        <f ca="1">REWS!R790</f>
        <v>5.9466477974039682</v>
      </c>
      <c r="M790" s="22">
        <f t="shared" si="204"/>
        <v>5.7482728226114128</v>
      </c>
      <c r="N790" s="22">
        <f t="shared" ca="1" si="205"/>
        <v>5.8532455341539817</v>
      </c>
      <c r="O790" s="22">
        <f t="shared" si="206"/>
        <v>0.24646407086134814</v>
      </c>
      <c r="P790" s="81">
        <f t="shared" ca="1" si="207"/>
        <v>6</v>
      </c>
      <c r="Q790" s="22">
        <f t="shared" ca="1" si="208"/>
        <v>0.8224282370912509</v>
      </c>
      <c r="R790" s="3">
        <f ca="1">IF(N790&gt;'Power Curve'!$C$37,0,INDEX(Ci,$P790,1)*POWER(1-Q790,3)+INDEX(Ci,$P790,2)*3*Q790*POWER(1-Q790,2)+INDEX(Ci,$P790,3)*3*POWER(Q790,2)*(1-Q790)+INDEX(Ci,$P790,4)*POWER(Q790,3))</f>
        <v>337.22313732632227</v>
      </c>
      <c r="S790" s="3">
        <f t="shared" si="209"/>
        <v>466.56000900268566</v>
      </c>
      <c r="T790" s="3">
        <f t="shared" ca="1" si="210"/>
        <v>-129.33687167636339</v>
      </c>
      <c r="U790" s="3">
        <f t="shared" ca="1" si="218"/>
        <v>129.33687167636339</v>
      </c>
      <c r="W790" s="34">
        <f t="shared" si="211"/>
        <v>6</v>
      </c>
      <c r="X790" s="73" t="b">
        <f>COUNTIF('Power Curve'!$D$2:$D$31,W790)&gt;0</f>
        <v>1</v>
      </c>
      <c r="Y790" s="73" t="b">
        <f t="shared" si="212"/>
        <v>0</v>
      </c>
      <c r="Z790" s="73" t="b">
        <f t="shared" si="219"/>
        <v>1</v>
      </c>
      <c r="AA790" s="34" t="str">
        <f t="shared" si="213"/>
        <v>Outer</v>
      </c>
      <c r="AB790" s="35" t="str">
        <f t="shared" si="220"/>
        <v>0.2-0.3</v>
      </c>
      <c r="AC790" s="36" t="str">
        <f t="shared" si="214"/>
        <v>17-18</v>
      </c>
      <c r="AD790" s="36" t="str">
        <f t="shared" si="215"/>
        <v>Feb</v>
      </c>
      <c r="AE790" s="35" t="str">
        <f t="shared" si="216"/>
        <v>295-305</v>
      </c>
      <c r="AF790" s="36" t="str">
        <f t="shared" si="217"/>
        <v>LWS-HTI</v>
      </c>
    </row>
    <row r="791" spans="5:32" x14ac:dyDescent="0.3">
      <c r="E791" s="12">
        <v>40953.722222222219</v>
      </c>
      <c r="F791" s="16">
        <v>6.62</v>
      </c>
      <c r="G791" s="16">
        <v>572.20002937316895</v>
      </c>
      <c r="H791" s="29">
        <v>1.1688059315261752</v>
      </c>
      <c r="I791" s="26">
        <v>295</v>
      </c>
      <c r="J791" s="30">
        <v>0.13746223564954682</v>
      </c>
      <c r="K791" s="31">
        <v>0.23500669456801893</v>
      </c>
      <c r="L791" s="108">
        <f ca="1">REWS!R791</f>
        <v>6.5889910367949227</v>
      </c>
      <c r="M791" s="22">
        <f t="shared" si="204"/>
        <v>6.5171856939732287</v>
      </c>
      <c r="N791" s="22">
        <f t="shared" ca="1" si="205"/>
        <v>6.4866583266945161</v>
      </c>
      <c r="O791" s="22">
        <f t="shared" si="206"/>
        <v>0.36530203378225273</v>
      </c>
      <c r="P791" s="81">
        <f t="shared" ca="1" si="207"/>
        <v>7</v>
      </c>
      <c r="Q791" s="22">
        <f t="shared" ca="1" si="208"/>
        <v>0.46278905933106529</v>
      </c>
      <c r="R791" s="3">
        <f ca="1">IF(N791&gt;'Power Curve'!$C$37,0,INDEX(Ci,$P791,1)*POWER(1-Q791,3)+INDEX(Ci,$P791,2)*3*Q791*POWER(1-Q791,2)+INDEX(Ci,$P791,3)*3*POWER(Q791,2)*(1-Q791)+INDEX(Ci,$P791,4)*POWER(Q791,3))</f>
        <v>467.52299327267355</v>
      </c>
      <c r="S791" s="3">
        <f t="shared" si="209"/>
        <v>572.20002937316895</v>
      </c>
      <c r="T791" s="3">
        <f t="shared" ca="1" si="210"/>
        <v>-104.6770361004954</v>
      </c>
      <c r="U791" s="3">
        <f t="shared" ca="1" si="218"/>
        <v>104.6770361004954</v>
      </c>
      <c r="W791" s="34">
        <f t="shared" si="211"/>
        <v>7</v>
      </c>
      <c r="X791" s="73" t="b">
        <f>COUNTIF('Power Curve'!$D$2:$D$31,W791)&gt;0</f>
        <v>1</v>
      </c>
      <c r="Y791" s="73" t="b">
        <f t="shared" si="212"/>
        <v>0</v>
      </c>
      <c r="Z791" s="73" t="b">
        <f t="shared" si="219"/>
        <v>1</v>
      </c>
      <c r="AA791" s="34" t="str">
        <f t="shared" si="213"/>
        <v>Inner</v>
      </c>
      <c r="AB791" s="35" t="str">
        <f t="shared" si="220"/>
        <v>0.3-0.4</v>
      </c>
      <c r="AC791" s="36" t="str">
        <f t="shared" si="214"/>
        <v>17-18</v>
      </c>
      <c r="AD791" s="36" t="str">
        <f t="shared" si="215"/>
        <v>Feb</v>
      </c>
      <c r="AE791" s="35" t="str">
        <f t="shared" si="216"/>
        <v>295-305</v>
      </c>
      <c r="AF791" s="36" t="str">
        <f t="shared" si="217"/>
        <v>Inner-TI</v>
      </c>
    </row>
    <row r="792" spans="5:32" x14ac:dyDescent="0.3">
      <c r="E792" s="12">
        <v>40953.729166666664</v>
      </c>
      <c r="F792" s="16">
        <v>7.41</v>
      </c>
      <c r="G792" s="16">
        <v>670.39000988006592</v>
      </c>
      <c r="H792" s="29">
        <v>1.16893597693842</v>
      </c>
      <c r="I792" s="26">
        <v>298</v>
      </c>
      <c r="J792" s="30">
        <v>0.12280701754385966</v>
      </c>
      <c r="K792" s="31">
        <v>0.2670833204206825</v>
      </c>
      <c r="L792" s="108">
        <f ca="1">REWS!R792</f>
        <v>7.5183856537177487</v>
      </c>
      <c r="M792" s="22">
        <f t="shared" si="204"/>
        <v>7.2951868555941841</v>
      </c>
      <c r="N792" s="22">
        <f t="shared" ca="1" si="205"/>
        <v>7.4018931438987323</v>
      </c>
      <c r="O792" s="22">
        <f t="shared" si="206"/>
        <v>0.48554462125953546</v>
      </c>
      <c r="P792" s="81">
        <f t="shared" ca="1" si="207"/>
        <v>8</v>
      </c>
      <c r="Q792" s="22">
        <f t="shared" ca="1" si="208"/>
        <v>0.38927472619466902</v>
      </c>
      <c r="R792" s="3">
        <f ca="1">IF(N792&gt;'Power Curve'!$C$37,0,INDEX(Ci,$P792,1)*POWER(1-Q792,3)+INDEX(Ci,$P792,2)*3*Q792*POWER(1-Q792,2)+INDEX(Ci,$P792,3)*3*POWER(Q792,2)*(1-Q792)+INDEX(Ci,$P792,4)*POWER(Q792,3))</f>
        <v>704.24844687719474</v>
      </c>
      <c r="S792" s="3">
        <f t="shared" si="209"/>
        <v>670.39000988006592</v>
      </c>
      <c r="T792" s="3">
        <f t="shared" ca="1" si="210"/>
        <v>33.85843699712882</v>
      </c>
      <c r="U792" s="3">
        <f t="shared" ca="1" si="218"/>
        <v>33.85843699712882</v>
      </c>
      <c r="W792" s="34">
        <f t="shared" si="211"/>
        <v>7</v>
      </c>
      <c r="X792" s="73" t="b">
        <f>COUNTIF('Power Curve'!$D$2:$D$31,W792)&gt;0</f>
        <v>1</v>
      </c>
      <c r="Y792" s="73" t="b">
        <f t="shared" si="212"/>
        <v>0</v>
      </c>
      <c r="Z792" s="73" t="b">
        <f t="shared" si="219"/>
        <v>1</v>
      </c>
      <c r="AA792" s="34" t="str">
        <f t="shared" si="213"/>
        <v>Inner</v>
      </c>
      <c r="AB792" s="35" t="str">
        <f t="shared" si="220"/>
        <v>0.4-0.5</v>
      </c>
      <c r="AC792" s="36" t="str">
        <f t="shared" si="214"/>
        <v>17-18</v>
      </c>
      <c r="AD792" s="36" t="str">
        <f t="shared" si="215"/>
        <v>Feb</v>
      </c>
      <c r="AE792" s="35" t="str">
        <f t="shared" si="216"/>
        <v>295-305</v>
      </c>
      <c r="AF792" s="36" t="str">
        <f t="shared" si="217"/>
        <v>Inner-TI</v>
      </c>
    </row>
    <row r="793" spans="5:32" x14ac:dyDescent="0.3">
      <c r="E793" s="12">
        <v>40953.736111111109</v>
      </c>
      <c r="F793" s="16">
        <v>7.25</v>
      </c>
      <c r="G793" s="16">
        <v>676.80001223087288</v>
      </c>
      <c r="H793" s="29">
        <v>1.1691288953094099</v>
      </c>
      <c r="I793" s="26">
        <v>301.89999999999998</v>
      </c>
      <c r="J793" s="30">
        <v>0.10620689655172413</v>
      </c>
      <c r="K793" s="31">
        <v>0.31023548648261434</v>
      </c>
      <c r="L793" s="108">
        <f ca="1">REWS!R793</f>
        <v>7.3686430196174388</v>
      </c>
      <c r="M793" s="22">
        <f t="shared" si="204"/>
        <v>7.1380585912814638</v>
      </c>
      <c r="N793" s="22">
        <f t="shared" ca="1" si="205"/>
        <v>7.2548697396229587</v>
      </c>
      <c r="O793" s="22">
        <f t="shared" si="206"/>
        <v>0.46125994149451877</v>
      </c>
      <c r="P793" s="81">
        <f t="shared" ca="1" si="207"/>
        <v>8</v>
      </c>
      <c r="Q793" s="22">
        <f t="shared" ca="1" si="208"/>
        <v>0.24129843920288171</v>
      </c>
      <c r="R793" s="3">
        <f ca="1">IF(N793&gt;'Power Curve'!$C$37,0,INDEX(Ci,$P793,1)*POWER(1-Q793,3)+INDEX(Ci,$P793,2)*3*Q793*POWER(1-Q793,2)+INDEX(Ci,$P793,3)*3*POWER(Q793,2)*(1-Q793)+INDEX(Ci,$P793,4)*POWER(Q793,3))</f>
        <v>663.70858978708577</v>
      </c>
      <c r="S793" s="3">
        <f t="shared" si="209"/>
        <v>676.80001223087288</v>
      </c>
      <c r="T793" s="3">
        <f t="shared" ca="1" si="210"/>
        <v>-13.09142244378711</v>
      </c>
      <c r="U793" s="3">
        <f t="shared" ca="1" si="218"/>
        <v>13.09142244378711</v>
      </c>
      <c r="W793" s="34">
        <f t="shared" si="211"/>
        <v>7</v>
      </c>
      <c r="X793" s="73" t="b">
        <f>COUNTIF('Power Curve'!$D$2:$D$31,W793)&gt;0</f>
        <v>1</v>
      </c>
      <c r="Y793" s="73" t="b">
        <f t="shared" si="212"/>
        <v>0</v>
      </c>
      <c r="Z793" s="73" t="b">
        <f t="shared" si="219"/>
        <v>1</v>
      </c>
      <c r="AA793" s="34" t="str">
        <f t="shared" si="213"/>
        <v>Outer</v>
      </c>
      <c r="AB793" s="35" t="str">
        <f t="shared" si="220"/>
        <v>0.4-0.5</v>
      </c>
      <c r="AC793" s="36" t="str">
        <f t="shared" si="214"/>
        <v>17-18</v>
      </c>
      <c r="AD793" s="36" t="str">
        <f t="shared" si="215"/>
        <v>Feb</v>
      </c>
      <c r="AE793" s="35" t="str">
        <f t="shared" si="216"/>
        <v>295-305</v>
      </c>
      <c r="AF793" s="36" t="str">
        <f t="shared" si="217"/>
        <v>Inner-TI</v>
      </c>
    </row>
    <row r="794" spans="5:32" x14ac:dyDescent="0.3">
      <c r="E794" s="12">
        <v>40953.743055555555</v>
      </c>
      <c r="F794" s="16">
        <v>6.8</v>
      </c>
      <c r="G794" s="16">
        <v>618.25001955032349</v>
      </c>
      <c r="H794" s="29">
        <v>1.1692589766557282</v>
      </c>
      <c r="I794" s="26">
        <v>304.89999999999998</v>
      </c>
      <c r="J794" s="30">
        <v>0.10294117647058823</v>
      </c>
      <c r="K794" s="31">
        <v>0.34733656983380606</v>
      </c>
      <c r="L794" s="108">
        <f ca="1">REWS!R794</f>
        <v>6.8943225384985851</v>
      </c>
      <c r="M794" s="22">
        <f t="shared" si="204"/>
        <v>6.6952549727519424</v>
      </c>
      <c r="N794" s="22">
        <f t="shared" ca="1" si="205"/>
        <v>6.7881245970056545</v>
      </c>
      <c r="O794" s="22">
        <f t="shared" si="206"/>
        <v>0.39282321483801813</v>
      </c>
      <c r="P794" s="81">
        <f t="shared" ca="1" si="207"/>
        <v>7</v>
      </c>
      <c r="Q794" s="22">
        <f t="shared" ca="1" si="208"/>
        <v>0.76924346543277966</v>
      </c>
      <c r="R794" s="3">
        <f ca="1">IF(N794&gt;'Power Curve'!$C$37,0,INDEX(Ci,$P794,1)*POWER(1-Q794,3)+INDEX(Ci,$P794,2)*3*Q794*POWER(1-Q794,2)+INDEX(Ci,$P794,3)*3*POWER(Q794,2)*(1-Q794)+INDEX(Ci,$P794,4)*POWER(Q794,3))</f>
        <v>542.20017441943082</v>
      </c>
      <c r="S794" s="3">
        <f t="shared" si="209"/>
        <v>618.25001955032349</v>
      </c>
      <c r="T794" s="3">
        <f t="shared" ca="1" si="210"/>
        <v>-76.049845130892663</v>
      </c>
      <c r="U794" s="3">
        <f t="shared" ca="1" si="218"/>
        <v>76.049845130892663</v>
      </c>
      <c r="W794" s="34">
        <f t="shared" si="211"/>
        <v>7</v>
      </c>
      <c r="X794" s="73" t="b">
        <f>COUNTIF('Power Curve'!$D$2:$D$31,W794)&gt;0</f>
        <v>1</v>
      </c>
      <c r="Y794" s="73" t="b">
        <f t="shared" si="212"/>
        <v>0</v>
      </c>
      <c r="Z794" s="73" t="b">
        <f t="shared" si="219"/>
        <v>1</v>
      </c>
      <c r="AA794" s="34" t="str">
        <f t="shared" si="213"/>
        <v>Outer</v>
      </c>
      <c r="AB794" s="35" t="str">
        <f t="shared" si="220"/>
        <v>0.3-0.4</v>
      </c>
      <c r="AC794" s="36" t="str">
        <f t="shared" si="214"/>
        <v>17-18</v>
      </c>
      <c r="AD794" s="36" t="str">
        <f t="shared" si="215"/>
        <v>Feb</v>
      </c>
      <c r="AE794" s="35" t="str">
        <f t="shared" si="216"/>
        <v>295-305</v>
      </c>
      <c r="AF794" s="36" t="str">
        <f t="shared" si="217"/>
        <v>Inner-TI</v>
      </c>
    </row>
    <row r="795" spans="5:32" x14ac:dyDescent="0.3">
      <c r="E795" s="12">
        <v>40953.75</v>
      </c>
      <c r="F795" s="16">
        <v>7.73</v>
      </c>
      <c r="G795" s="16">
        <v>837.36997222900368</v>
      </c>
      <c r="H795" s="29">
        <v>1.1694952283025024</v>
      </c>
      <c r="I795" s="26">
        <v>307.60000000000002</v>
      </c>
      <c r="J795" s="30">
        <v>8.9262613195342802E-2</v>
      </c>
      <c r="K795" s="31">
        <v>0.33380335441394493</v>
      </c>
      <c r="L795" s="108">
        <f ca="1">REWS!R795</f>
        <v>7.7285672226943847</v>
      </c>
      <c r="M795" s="22">
        <f t="shared" si="204"/>
        <v>7.6114421177208973</v>
      </c>
      <c r="N795" s="22">
        <f t="shared" ca="1" si="205"/>
        <v>7.6100313154532024</v>
      </c>
      <c r="O795" s="22">
        <f t="shared" si="206"/>
        <v>0.53442289149526723</v>
      </c>
      <c r="P795" s="81">
        <f t="shared" ca="1" si="207"/>
        <v>8</v>
      </c>
      <c r="Q795" s="22">
        <f t="shared" ca="1" si="208"/>
        <v>0.59876187526189573</v>
      </c>
      <c r="R795" s="3">
        <f ca="1">IF(N795&gt;'Power Curve'!$C$37,0,INDEX(Ci,$P795,1)*POWER(1-Q795,3)+INDEX(Ci,$P795,2)*3*Q795*POWER(1-Q795,2)+INDEX(Ci,$P795,3)*3*POWER(Q795,2)*(1-Q795)+INDEX(Ci,$P795,4)*POWER(Q795,3))</f>
        <v>763.39847212750169</v>
      </c>
      <c r="S795" s="3">
        <f t="shared" si="209"/>
        <v>837.36997222900368</v>
      </c>
      <c r="T795" s="3">
        <f t="shared" ca="1" si="210"/>
        <v>-73.971500101501988</v>
      </c>
      <c r="U795" s="3">
        <f t="shared" ca="1" si="218"/>
        <v>73.971500101501988</v>
      </c>
      <c r="W795" s="34">
        <f t="shared" si="211"/>
        <v>8</v>
      </c>
      <c r="X795" s="73" t="b">
        <f>COUNTIF('Power Curve'!$D$2:$D$31,W795)&gt;0</f>
        <v>1</v>
      </c>
      <c r="Y795" s="73" t="b">
        <f t="shared" si="212"/>
        <v>0</v>
      </c>
      <c r="Z795" s="73" t="b">
        <f t="shared" si="219"/>
        <v>1</v>
      </c>
      <c r="AA795" s="34" t="str">
        <f t="shared" si="213"/>
        <v>Outer</v>
      </c>
      <c r="AB795" s="35" t="str">
        <f t="shared" si="220"/>
        <v>0.5-0.6</v>
      </c>
      <c r="AC795" s="36" t="str">
        <f t="shared" si="214"/>
        <v>18-19</v>
      </c>
      <c r="AD795" s="36" t="str">
        <f t="shared" si="215"/>
        <v>Feb</v>
      </c>
      <c r="AE795" s="35" t="str">
        <f t="shared" si="216"/>
        <v>305-315</v>
      </c>
      <c r="AF795" s="36" t="str">
        <f t="shared" si="217"/>
        <v>HWS-LTI</v>
      </c>
    </row>
    <row r="796" spans="5:32" x14ac:dyDescent="0.3">
      <c r="E796" s="12">
        <v>40953.756944444445</v>
      </c>
      <c r="F796" s="16">
        <v>8.75</v>
      </c>
      <c r="G796" s="16">
        <v>1156.6800079345751</v>
      </c>
      <c r="H796" s="29">
        <v>1.1695386007291804</v>
      </c>
      <c r="I796" s="26">
        <v>312.5</v>
      </c>
      <c r="J796" s="30">
        <v>5.2571428571428575E-2</v>
      </c>
      <c r="K796" s="31">
        <v>0.36461177142049112</v>
      </c>
      <c r="L796" s="108">
        <f ca="1">REWS!R796</f>
        <v>8.7417689334644209</v>
      </c>
      <c r="M796" s="22">
        <f t="shared" si="204"/>
        <v>8.6159045071852933</v>
      </c>
      <c r="N796" s="22">
        <f t="shared" ca="1" si="205"/>
        <v>8.6077995833838266</v>
      </c>
      <c r="O796" s="22">
        <f t="shared" si="206"/>
        <v>0.68966579175157439</v>
      </c>
      <c r="P796" s="81">
        <f t="shared" ca="1" si="207"/>
        <v>9</v>
      </c>
      <c r="Q796" s="22">
        <f t="shared" ca="1" si="208"/>
        <v>0.59884330744444658</v>
      </c>
      <c r="R796" s="3">
        <f ca="1">IF(N796&gt;'Power Curve'!$C$37,0,INDEX(Ci,$P796,1)*POWER(1-Q796,3)+INDEX(Ci,$P796,2)*3*Q796*POWER(1-Q796,2)+INDEX(Ci,$P796,3)*3*POWER(Q796,2)*(1-Q796)+INDEX(Ci,$P796,4)*POWER(Q796,3))</f>
        <v>1067.4716597736301</v>
      </c>
      <c r="S796" s="3">
        <f t="shared" si="209"/>
        <v>1156.6800079345751</v>
      </c>
      <c r="T796" s="3">
        <f t="shared" ca="1" si="210"/>
        <v>-89.208348160944979</v>
      </c>
      <c r="U796" s="3">
        <f t="shared" ca="1" si="218"/>
        <v>89.208348160944979</v>
      </c>
      <c r="W796" s="34">
        <f t="shared" si="211"/>
        <v>9</v>
      </c>
      <c r="X796" s="73" t="b">
        <f>COUNTIF('Power Curve'!$D$2:$D$31,W796)&gt;0</f>
        <v>1</v>
      </c>
      <c r="Y796" s="73" t="b">
        <f t="shared" si="212"/>
        <v>0</v>
      </c>
      <c r="Z796" s="73" t="b">
        <f t="shared" si="219"/>
        <v>1</v>
      </c>
      <c r="AA796" s="34" t="str">
        <f t="shared" si="213"/>
        <v>Outer</v>
      </c>
      <c r="AB796" s="35" t="str">
        <f t="shared" si="220"/>
        <v>0.6-0.7</v>
      </c>
      <c r="AC796" s="36" t="str">
        <f t="shared" si="214"/>
        <v>18-19</v>
      </c>
      <c r="AD796" s="36" t="str">
        <f t="shared" si="215"/>
        <v>Feb</v>
      </c>
      <c r="AE796" s="35" t="str">
        <f t="shared" si="216"/>
        <v>305-315</v>
      </c>
      <c r="AF796" s="36" t="str">
        <f t="shared" si="217"/>
        <v>HWS-LTI</v>
      </c>
    </row>
    <row r="797" spans="5:32" x14ac:dyDescent="0.3">
      <c r="E797" s="12">
        <v>40953.763888888891</v>
      </c>
      <c r="F797" s="16">
        <v>9.5500000000000007</v>
      </c>
      <c r="G797" s="16">
        <v>1459.639953613286</v>
      </c>
      <c r="H797" s="29">
        <v>1.16984229781696</v>
      </c>
      <c r="I797" s="26">
        <v>319.7</v>
      </c>
      <c r="J797" s="30">
        <v>4.293193717277486E-2</v>
      </c>
      <c r="K797" s="31">
        <v>0.33861299103065357</v>
      </c>
      <c r="L797" s="108">
        <f ca="1">REWS!R797</f>
        <v>9.496440474228196</v>
      </c>
      <c r="M797" s="22">
        <f t="shared" si="204"/>
        <v>9.4044582335463112</v>
      </c>
      <c r="N797" s="22">
        <f t="shared" ca="1" si="205"/>
        <v>9.3517149536374653</v>
      </c>
      <c r="O797" s="22">
        <f t="shared" si="206"/>
        <v>0.81153931212646735</v>
      </c>
      <c r="P797" s="81">
        <f t="shared" ca="1" si="207"/>
        <v>10</v>
      </c>
      <c r="Q797" s="22">
        <f t="shared" ca="1" si="208"/>
        <v>0.36413759751958819</v>
      </c>
      <c r="R797" s="3">
        <f ca="1">IF(N797&gt;'Power Curve'!$C$37,0,INDEX(Ci,$P797,1)*POWER(1-Q797,3)+INDEX(Ci,$P797,2)*3*Q797*POWER(1-Q797,2)+INDEX(Ci,$P797,3)*3*POWER(Q797,2)*(1-Q797)+INDEX(Ci,$P797,4)*POWER(Q797,3))</f>
        <v>1317.5212106049448</v>
      </c>
      <c r="S797" s="3">
        <f t="shared" si="209"/>
        <v>1459.639953613286</v>
      </c>
      <c r="T797" s="3">
        <f t="shared" ca="1" si="210"/>
        <v>-142.1187430083412</v>
      </c>
      <c r="U797" s="3">
        <f t="shared" ca="1" si="218"/>
        <v>142.1187430083412</v>
      </c>
      <c r="W797" s="34">
        <f t="shared" si="211"/>
        <v>9</v>
      </c>
      <c r="X797" s="73" t="b">
        <f>COUNTIF('Power Curve'!$D$2:$D$31,W797)&gt;0</f>
        <v>1</v>
      </c>
      <c r="Y797" s="73" t="b">
        <f t="shared" si="212"/>
        <v>0</v>
      </c>
      <c r="Z797" s="73" t="b">
        <f t="shared" si="219"/>
        <v>1</v>
      </c>
      <c r="AA797" s="34" t="str">
        <f t="shared" si="213"/>
        <v>Outer</v>
      </c>
      <c r="AB797" s="35" t="str">
        <f t="shared" si="220"/>
        <v>0.8-0.9</v>
      </c>
      <c r="AC797" s="36" t="str">
        <f t="shared" si="214"/>
        <v>18-19</v>
      </c>
      <c r="AD797" s="36" t="str">
        <f t="shared" si="215"/>
        <v>Feb</v>
      </c>
      <c r="AE797" s="35" t="str">
        <f t="shared" si="216"/>
        <v>315-325</v>
      </c>
      <c r="AF797" s="36" t="str">
        <f t="shared" si="217"/>
        <v>HWS-LTI</v>
      </c>
    </row>
    <row r="798" spans="5:32" x14ac:dyDescent="0.3">
      <c r="E798" s="12">
        <v>40953.770833333336</v>
      </c>
      <c r="F798" s="16">
        <v>9.2799999999999994</v>
      </c>
      <c r="G798" s="16">
        <v>1506.4700622558589</v>
      </c>
      <c r="H798" s="29">
        <v>1.1708603197235439</v>
      </c>
      <c r="I798" s="26">
        <v>322.7</v>
      </c>
      <c r="J798" s="30">
        <v>8.5129310344827597E-2</v>
      </c>
      <c r="K798" s="31">
        <v>0.26055685167138393</v>
      </c>
      <c r="L798" s="108">
        <f ca="1">REWS!R798</f>
        <v>9.2346047326879592</v>
      </c>
      <c r="M798" s="22">
        <f t="shared" si="204"/>
        <v>9.1412231192459483</v>
      </c>
      <c r="N798" s="22">
        <f t="shared" ca="1" si="205"/>
        <v>9.0965067111578914</v>
      </c>
      <c r="O798" s="22">
        <f t="shared" si="206"/>
        <v>0.77085547665197118</v>
      </c>
      <c r="P798" s="81">
        <f t="shared" ca="1" si="207"/>
        <v>10</v>
      </c>
      <c r="Q798" s="22">
        <f t="shared" ca="1" si="208"/>
        <v>9.286777394618248E-2</v>
      </c>
      <c r="R798" s="3">
        <f ca="1">IF(N798&gt;'Power Curve'!$C$37,0,INDEX(Ci,$P798,1)*POWER(1-Q798,3)+INDEX(Ci,$P798,2)*3*Q798*POWER(1-Q798,2)+INDEX(Ci,$P798,3)*3*POWER(Q798,2)*(1-Q798)+INDEX(Ci,$P798,4)*POWER(Q798,3))</f>
        <v>1227.598340689593</v>
      </c>
      <c r="S798" s="3">
        <f t="shared" si="209"/>
        <v>1506.4700622558589</v>
      </c>
      <c r="T798" s="3">
        <f t="shared" ca="1" si="210"/>
        <v>-278.87172156626593</v>
      </c>
      <c r="U798" s="3">
        <f t="shared" ca="1" si="218"/>
        <v>278.87172156626593</v>
      </c>
      <c r="W798" s="34">
        <f t="shared" si="211"/>
        <v>9</v>
      </c>
      <c r="X798" s="73" t="b">
        <f>COUNTIF('Power Curve'!$D$2:$D$31,W798)&gt;0</f>
        <v>1</v>
      </c>
      <c r="Y798" s="73" t="b">
        <f t="shared" si="212"/>
        <v>0</v>
      </c>
      <c r="Z798" s="73" t="b">
        <f t="shared" si="219"/>
        <v>1</v>
      </c>
      <c r="AA798" s="34" t="str">
        <f t="shared" si="213"/>
        <v>Outer</v>
      </c>
      <c r="AB798" s="35" t="str">
        <f t="shared" si="220"/>
        <v>0.7-0.8</v>
      </c>
      <c r="AC798" s="36" t="str">
        <f t="shared" si="214"/>
        <v>18-19</v>
      </c>
      <c r="AD798" s="36" t="str">
        <f t="shared" si="215"/>
        <v>Feb</v>
      </c>
      <c r="AE798" s="35" t="str">
        <f t="shared" si="216"/>
        <v>315-325</v>
      </c>
      <c r="AF798" s="36" t="str">
        <f t="shared" si="217"/>
        <v>HWS-LTI</v>
      </c>
    </row>
    <row r="799" spans="5:32" x14ac:dyDescent="0.3">
      <c r="E799" s="12">
        <v>40953.777777777781</v>
      </c>
      <c r="F799" s="16">
        <v>8.25</v>
      </c>
      <c r="G799" s="16">
        <v>1125.3899612426758</v>
      </c>
      <c r="H799" s="29">
        <v>1.1718360293480956</v>
      </c>
      <c r="I799" s="26">
        <v>323.2</v>
      </c>
      <c r="J799" s="30">
        <v>0.12363636363636364</v>
      </c>
      <c r="K799" s="31">
        <v>0.22267942455245404</v>
      </c>
      <c r="L799" s="108">
        <f ca="1">REWS!R799</f>
        <v>8.2002302295049549</v>
      </c>
      <c r="M799" s="22">
        <f t="shared" si="204"/>
        <v>8.1288829091480022</v>
      </c>
      <c r="N799" s="22">
        <f t="shared" ca="1" si="205"/>
        <v>8.0798438016608038</v>
      </c>
      <c r="O799" s="22">
        <f t="shared" si="206"/>
        <v>0.61439503382196603</v>
      </c>
      <c r="P799" s="81">
        <f t="shared" ca="1" si="207"/>
        <v>9</v>
      </c>
      <c r="Q799" s="22">
        <f t="shared" ca="1" si="208"/>
        <v>7.1125968284549562E-2</v>
      </c>
      <c r="R799" s="3">
        <f ca="1">IF(N799&gt;'Power Curve'!$C$37,0,INDEX(Ci,$P799,1)*POWER(1-Q799,3)+INDEX(Ci,$P799,2)*3*Q799*POWER(1-Q799,2)+INDEX(Ci,$P799,3)*3*POWER(Q799,2)*(1-Q799)+INDEX(Ci,$P799,4)*POWER(Q799,3))</f>
        <v>902.13199227487473</v>
      </c>
      <c r="S799" s="3">
        <f t="shared" si="209"/>
        <v>1125.3899612426758</v>
      </c>
      <c r="T799" s="3">
        <f t="shared" ca="1" si="210"/>
        <v>-223.25796896780105</v>
      </c>
      <c r="U799" s="3">
        <f t="shared" ca="1" si="218"/>
        <v>223.25796896780105</v>
      </c>
      <c r="W799" s="34">
        <f t="shared" si="211"/>
        <v>8</v>
      </c>
      <c r="X799" s="73" t="b">
        <f>COUNTIF('Power Curve'!$D$2:$D$31,W799)&gt;0</f>
        <v>1</v>
      </c>
      <c r="Y799" s="73" t="b">
        <f t="shared" si="212"/>
        <v>0</v>
      </c>
      <c r="Z799" s="73" t="b">
        <f t="shared" si="219"/>
        <v>1</v>
      </c>
      <c r="AA799" s="34" t="str">
        <f t="shared" si="213"/>
        <v>Inner</v>
      </c>
      <c r="AB799" s="35" t="str">
        <f t="shared" si="220"/>
        <v>0.6-0.7</v>
      </c>
      <c r="AC799" s="36" t="str">
        <f t="shared" si="214"/>
        <v>18-19</v>
      </c>
      <c r="AD799" s="36" t="str">
        <f t="shared" si="215"/>
        <v>Feb</v>
      </c>
      <c r="AE799" s="35" t="str">
        <f t="shared" si="216"/>
        <v>315-325</v>
      </c>
      <c r="AF799" s="36" t="str">
        <f t="shared" si="217"/>
        <v>Inner-TI</v>
      </c>
    </row>
    <row r="800" spans="5:32" x14ac:dyDescent="0.3">
      <c r="E800" s="12">
        <v>40953.784722222219</v>
      </c>
      <c r="F800" s="16">
        <v>7.97</v>
      </c>
      <c r="G800" s="16">
        <v>1059.6700134277344</v>
      </c>
      <c r="H800" s="29">
        <v>1.1725949604856014</v>
      </c>
      <c r="I800" s="26">
        <v>329.4</v>
      </c>
      <c r="J800" s="30">
        <v>8.6574654956085309E-2</v>
      </c>
      <c r="K800" s="31">
        <v>0.19516824118731324</v>
      </c>
      <c r="L800" s="108">
        <f ca="1">REWS!R800</f>
        <v>7.9875988414457204</v>
      </c>
      <c r="M800" s="22">
        <f t="shared" si="204"/>
        <v>7.8546884954641198</v>
      </c>
      <c r="N800" s="22">
        <f t="shared" ca="1" si="205"/>
        <v>7.8720327134612589</v>
      </c>
      <c r="O800" s="22">
        <f t="shared" si="206"/>
        <v>0.57201740329957174</v>
      </c>
      <c r="P800" s="81">
        <f t="shared" ca="1" si="207"/>
        <v>8</v>
      </c>
      <c r="Q800" s="22">
        <f t="shared" ca="1" si="208"/>
        <v>0.86246134715800482</v>
      </c>
      <c r="R800" s="3">
        <f ca="1">IF(N800&gt;'Power Curve'!$C$37,0,INDEX(Ci,$P800,1)*POWER(1-Q800,3)+INDEX(Ci,$P800,2)*3*Q800*POWER(1-Q800,2)+INDEX(Ci,$P800,3)*3*POWER(Q800,2)*(1-Q800)+INDEX(Ci,$P800,4)*POWER(Q800,3))</f>
        <v>840.07650498931571</v>
      </c>
      <c r="S800" s="3">
        <f t="shared" si="209"/>
        <v>1059.6700134277344</v>
      </c>
      <c r="T800" s="3">
        <f t="shared" ca="1" si="210"/>
        <v>-219.59350843841867</v>
      </c>
      <c r="U800" s="3">
        <f t="shared" ca="1" si="218"/>
        <v>219.59350843841867</v>
      </c>
      <c r="W800" s="34">
        <f t="shared" si="211"/>
        <v>8</v>
      </c>
      <c r="X800" s="73" t="b">
        <f>COUNTIF('Power Curve'!$D$2:$D$31,W800)&gt;0</f>
        <v>1</v>
      </c>
      <c r="Y800" s="73" t="b">
        <f t="shared" si="212"/>
        <v>0</v>
      </c>
      <c r="Z800" s="73" t="b">
        <f t="shared" si="219"/>
        <v>1</v>
      </c>
      <c r="AA800" s="34" t="str">
        <f t="shared" si="213"/>
        <v>Outer</v>
      </c>
      <c r="AB800" s="35" t="str">
        <f t="shared" si="220"/>
        <v>0.5-0.6</v>
      </c>
      <c r="AC800" s="36" t="str">
        <f t="shared" si="214"/>
        <v>18-19</v>
      </c>
      <c r="AD800" s="36" t="str">
        <f t="shared" si="215"/>
        <v>Feb</v>
      </c>
      <c r="AE800" s="35" t="str">
        <f t="shared" si="216"/>
        <v>325-335</v>
      </c>
      <c r="AF800" s="36" t="str">
        <f t="shared" si="217"/>
        <v>HWS-LTI</v>
      </c>
    </row>
    <row r="801" spans="5:32" x14ac:dyDescent="0.3">
      <c r="E801" s="12">
        <v>40953.791666666664</v>
      </c>
      <c r="F801" s="16">
        <v>7.96</v>
      </c>
      <c r="G801" s="16">
        <v>1050.6999893188477</v>
      </c>
      <c r="H801" s="29">
        <v>1.1734852984150874</v>
      </c>
      <c r="I801" s="26">
        <v>333.7</v>
      </c>
      <c r="J801" s="30">
        <v>0.10301507537688441</v>
      </c>
      <c r="K801" s="31">
        <v>0.24822571310744984</v>
      </c>
      <c r="L801" s="108">
        <f ca="1">REWS!R801</f>
        <v>7.8571509575361302</v>
      </c>
      <c r="M801" s="22">
        <f t="shared" si="204"/>
        <v>7.8468181724331227</v>
      </c>
      <c r="N801" s="22">
        <f t="shared" ca="1" si="205"/>
        <v>7.7454315222543739</v>
      </c>
      <c r="O801" s="22">
        <f t="shared" si="206"/>
        <v>0.57080101950451745</v>
      </c>
      <c r="P801" s="81">
        <f t="shared" ca="1" si="207"/>
        <v>8</v>
      </c>
      <c r="Q801" s="22">
        <f t="shared" ca="1" si="208"/>
        <v>0.73503963293628405</v>
      </c>
      <c r="R801" s="3">
        <f ca="1">IF(N801&gt;'Power Curve'!$C$37,0,INDEX(Ci,$P801,1)*POWER(1-Q801,3)+INDEX(Ci,$P801,2)*3*Q801*POWER(1-Q801,2)+INDEX(Ci,$P801,3)*3*POWER(Q801,2)*(1-Q801)+INDEX(Ci,$P801,4)*POWER(Q801,3))</f>
        <v>802.77095902504084</v>
      </c>
      <c r="S801" s="3">
        <f t="shared" si="209"/>
        <v>1050.6999893188477</v>
      </c>
      <c r="T801" s="3">
        <f t="shared" ca="1" si="210"/>
        <v>-247.92903029380682</v>
      </c>
      <c r="U801" s="3">
        <f t="shared" ca="1" si="218"/>
        <v>247.92903029380682</v>
      </c>
      <c r="W801" s="34">
        <f t="shared" si="211"/>
        <v>8</v>
      </c>
      <c r="X801" s="73" t="b">
        <f>COUNTIF('Power Curve'!$D$2:$D$31,W801)&gt;0</f>
        <v>1</v>
      </c>
      <c r="Y801" s="73" t="b">
        <f t="shared" si="212"/>
        <v>0</v>
      </c>
      <c r="Z801" s="73" t="b">
        <f t="shared" si="219"/>
        <v>1</v>
      </c>
      <c r="AA801" s="34" t="str">
        <f t="shared" si="213"/>
        <v>Inner</v>
      </c>
      <c r="AB801" s="35" t="str">
        <f t="shared" si="220"/>
        <v>0.5-0.6</v>
      </c>
      <c r="AC801" s="36" t="str">
        <f t="shared" si="214"/>
        <v>19-20</v>
      </c>
      <c r="AD801" s="36" t="str">
        <f t="shared" si="215"/>
        <v>Feb</v>
      </c>
      <c r="AE801" s="35" t="str">
        <f t="shared" si="216"/>
        <v>325-335</v>
      </c>
      <c r="AF801" s="36" t="str">
        <f t="shared" si="217"/>
        <v>Inner-TI</v>
      </c>
    </row>
    <row r="802" spans="5:32" x14ac:dyDescent="0.3">
      <c r="E802" s="12">
        <v>40953.8125</v>
      </c>
      <c r="F802" s="16">
        <v>8.1999999999999993</v>
      </c>
      <c r="G802" s="16">
        <v>1033.299987792969</v>
      </c>
      <c r="H802" s="29">
        <v>1.1767747535213542</v>
      </c>
      <c r="I802" s="26">
        <v>343.9</v>
      </c>
      <c r="J802" s="30">
        <v>8.7804878048780496E-2</v>
      </c>
      <c r="K802" s="31">
        <v>0.2374028227573548</v>
      </c>
      <c r="L802" s="108">
        <f ca="1">REWS!R802</f>
        <v>8.123322106106869</v>
      </c>
      <c r="M802" s="22">
        <f t="shared" si="204"/>
        <v>8.0909516076361552</v>
      </c>
      <c r="N802" s="22">
        <f t="shared" ca="1" si="205"/>
        <v>8.0152934211892308</v>
      </c>
      <c r="O802" s="22">
        <f t="shared" si="206"/>
        <v>0.60853262889873594</v>
      </c>
      <c r="P802" s="81">
        <f t="shared" ca="1" si="207"/>
        <v>9</v>
      </c>
      <c r="Q802" s="22">
        <f t="shared" ca="1" si="208"/>
        <v>6.604740932808187E-3</v>
      </c>
      <c r="R802" s="3">
        <f ca="1">IF(N802&gt;'Power Curve'!$C$37,0,INDEX(Ci,$P802,1)*POWER(1-Q802,3)+INDEX(Ci,$P802,2)*3*Q802*POWER(1-Q802,2)+INDEX(Ci,$P802,3)*3*POWER(Q802,2)*(1-Q802)+INDEX(Ci,$P802,4)*POWER(Q802,3))</f>
        <v>882.71878579859151</v>
      </c>
      <c r="S802" s="3">
        <f t="shared" si="209"/>
        <v>1033.299987792969</v>
      </c>
      <c r="T802" s="3">
        <f t="shared" ca="1" si="210"/>
        <v>-150.58120199437747</v>
      </c>
      <c r="U802" s="3">
        <f t="shared" ca="1" si="218"/>
        <v>150.58120199437747</v>
      </c>
      <c r="W802" s="34">
        <f t="shared" si="211"/>
        <v>8</v>
      </c>
      <c r="X802" s="73" t="b">
        <f>COUNTIF('Power Curve'!$D$2:$D$31,W802)&gt;0</f>
        <v>1</v>
      </c>
      <c r="Y802" s="73" t="b">
        <f t="shared" si="212"/>
        <v>0</v>
      </c>
      <c r="Z802" s="73" t="b">
        <f t="shared" si="219"/>
        <v>1</v>
      </c>
      <c r="AA802" s="34" t="str">
        <f t="shared" si="213"/>
        <v>Outer</v>
      </c>
      <c r="AB802" s="35" t="str">
        <f t="shared" si="220"/>
        <v>0.6-0.7</v>
      </c>
      <c r="AC802" s="36" t="str">
        <f t="shared" si="214"/>
        <v>19-20</v>
      </c>
      <c r="AD802" s="36" t="str">
        <f t="shared" si="215"/>
        <v>Feb</v>
      </c>
      <c r="AE802" s="35" t="str">
        <f t="shared" si="216"/>
        <v>335-345</v>
      </c>
      <c r="AF802" s="36" t="str">
        <f t="shared" si="217"/>
        <v>HWS-LTI</v>
      </c>
    </row>
    <row r="803" spans="5:32" x14ac:dyDescent="0.3">
      <c r="E803" s="12">
        <v>40953.819444444445</v>
      </c>
      <c r="F803" s="16">
        <v>7.95</v>
      </c>
      <c r="G803" s="16">
        <v>1060.7099914550781</v>
      </c>
      <c r="H803" s="29">
        <v>1.1777570778709927</v>
      </c>
      <c r="I803" s="26">
        <v>348.3</v>
      </c>
      <c r="J803" s="30">
        <v>9.9371069182389943E-2</v>
      </c>
      <c r="K803" s="31">
        <v>0.31333225971609641</v>
      </c>
      <c r="L803" s="108">
        <f ca="1">REWS!R803</f>
        <v>7.9590014706953882</v>
      </c>
      <c r="M803" s="22">
        <f t="shared" si="204"/>
        <v>7.8464583423801404</v>
      </c>
      <c r="N803" s="22">
        <f t="shared" ca="1" si="205"/>
        <v>7.8553425769501422</v>
      </c>
      <c r="O803" s="22">
        <f t="shared" si="206"/>
        <v>0.57074540660988815</v>
      </c>
      <c r="P803" s="81">
        <f t="shared" ca="1" si="207"/>
        <v>8</v>
      </c>
      <c r="Q803" s="22">
        <f t="shared" ca="1" si="208"/>
        <v>0.84566303914393803</v>
      </c>
      <c r="R803" s="3">
        <f ca="1">IF(N803&gt;'Power Curve'!$C$37,0,INDEX(Ci,$P803,1)*POWER(1-Q803,3)+INDEX(Ci,$P803,2)*3*Q803*POWER(1-Q803,2)+INDEX(Ci,$P803,3)*3*POWER(Q803,2)*(1-Q803)+INDEX(Ci,$P803,4)*POWER(Q803,3))</f>
        <v>835.13543294633291</v>
      </c>
      <c r="S803" s="3">
        <f t="shared" si="209"/>
        <v>1060.7099914550781</v>
      </c>
      <c r="T803" s="3">
        <f t="shared" ca="1" si="210"/>
        <v>-225.57455850874521</v>
      </c>
      <c r="U803" s="3">
        <f t="shared" ca="1" si="218"/>
        <v>225.57455850874521</v>
      </c>
      <c r="W803" s="34">
        <f t="shared" si="211"/>
        <v>8</v>
      </c>
      <c r="X803" s="73" t="b">
        <f>COUNTIF('Power Curve'!$D$2:$D$31,W803)&gt;0</f>
        <v>1</v>
      </c>
      <c r="Y803" s="73" t="b">
        <f t="shared" si="212"/>
        <v>0</v>
      </c>
      <c r="Z803" s="73" t="b">
        <f t="shared" si="219"/>
        <v>1</v>
      </c>
      <c r="AA803" s="34" t="str">
        <f t="shared" si="213"/>
        <v>Outer</v>
      </c>
      <c r="AB803" s="35" t="str">
        <f t="shared" si="220"/>
        <v>0.5-0.6</v>
      </c>
      <c r="AC803" s="36" t="str">
        <f t="shared" si="214"/>
        <v>19-20</v>
      </c>
      <c r="AD803" s="36" t="str">
        <f t="shared" si="215"/>
        <v>Feb</v>
      </c>
      <c r="AE803" s="35" t="str">
        <f t="shared" si="216"/>
        <v>345-355</v>
      </c>
      <c r="AF803" s="36" t="str">
        <f t="shared" si="217"/>
        <v>HWS-LTI</v>
      </c>
    </row>
    <row r="804" spans="5:32" x14ac:dyDescent="0.3">
      <c r="E804" s="12">
        <v>40953.826388888891</v>
      </c>
      <c r="F804" s="16">
        <v>8.4499999999999993</v>
      </c>
      <c r="G804" s="16">
        <v>1304.3200302124069</v>
      </c>
      <c r="H804" s="29">
        <v>1.1784768578188396</v>
      </c>
      <c r="I804" s="26">
        <v>342.9</v>
      </c>
      <c r="J804" s="30">
        <v>0.11952662721893492</v>
      </c>
      <c r="K804" s="31">
        <v>0.24253849611362574</v>
      </c>
      <c r="L804" s="108">
        <f ca="1">REWS!R804</f>
        <v>8.4634244446280533</v>
      </c>
      <c r="M804" s="22">
        <f t="shared" si="204"/>
        <v>8.3416449136639468</v>
      </c>
      <c r="N804" s="22">
        <f t="shared" ca="1" si="205"/>
        <v>8.3548972154687249</v>
      </c>
      <c r="O804" s="22">
        <f t="shared" si="206"/>
        <v>0.64727808747518756</v>
      </c>
      <c r="P804" s="81">
        <f t="shared" ca="1" si="207"/>
        <v>9</v>
      </c>
      <c r="Q804" s="22">
        <f t="shared" ca="1" si="208"/>
        <v>0.34605515873275894</v>
      </c>
      <c r="R804" s="3">
        <f ca="1">IF(N804&gt;'Power Curve'!$C$37,0,INDEX(Ci,$P804,1)*POWER(1-Q804,3)+INDEX(Ci,$P804,2)*3*Q804*POWER(1-Q804,2)+INDEX(Ci,$P804,3)*3*POWER(Q804,2)*(1-Q804)+INDEX(Ci,$P804,4)*POWER(Q804,3))</f>
        <v>986.98236498013557</v>
      </c>
      <c r="S804" s="3">
        <f t="shared" si="209"/>
        <v>1304.3200302124069</v>
      </c>
      <c r="T804" s="3">
        <f t="shared" ca="1" si="210"/>
        <v>-317.33766523227132</v>
      </c>
      <c r="U804" s="3">
        <f t="shared" ca="1" si="218"/>
        <v>317.33766523227132</v>
      </c>
      <c r="W804" s="34">
        <f t="shared" si="211"/>
        <v>8</v>
      </c>
      <c r="X804" s="73" t="b">
        <f>COUNTIF('Power Curve'!$D$2:$D$31,W804)&gt;0</f>
        <v>1</v>
      </c>
      <c r="Y804" s="73" t="b">
        <f t="shared" si="212"/>
        <v>0</v>
      </c>
      <c r="Z804" s="73" t="b">
        <f t="shared" si="219"/>
        <v>1</v>
      </c>
      <c r="AA804" s="34" t="str">
        <f t="shared" si="213"/>
        <v>Inner</v>
      </c>
      <c r="AB804" s="35" t="str">
        <f t="shared" si="220"/>
        <v>0.6-0.7</v>
      </c>
      <c r="AC804" s="36" t="str">
        <f t="shared" si="214"/>
        <v>19-20</v>
      </c>
      <c r="AD804" s="36" t="str">
        <f t="shared" si="215"/>
        <v>Feb</v>
      </c>
      <c r="AE804" s="35" t="str">
        <f t="shared" si="216"/>
        <v>335-345</v>
      </c>
      <c r="AF804" s="36" t="str">
        <f t="shared" si="217"/>
        <v>Inner-TI</v>
      </c>
    </row>
    <row r="805" spans="5:32" x14ac:dyDescent="0.3">
      <c r="E805" s="12">
        <v>40953.833333333336</v>
      </c>
      <c r="F805" s="16">
        <v>8.65</v>
      </c>
      <c r="G805" s="16">
        <v>1456.8800201415991</v>
      </c>
      <c r="H805" s="29">
        <v>1.178652605448872</v>
      </c>
      <c r="I805" s="26">
        <v>338.9</v>
      </c>
      <c r="J805" s="30">
        <v>9.0173410404624274E-2</v>
      </c>
      <c r="K805" s="31">
        <v>0.2258562694100647</v>
      </c>
      <c r="L805" s="108">
        <f ca="1">REWS!R805</f>
        <v>8.5544170622483549</v>
      </c>
      <c r="M805" s="22">
        <f t="shared" si="204"/>
        <v>8.5395047561420157</v>
      </c>
      <c r="N805" s="22">
        <f t="shared" ca="1" si="205"/>
        <v>8.4451427964268468</v>
      </c>
      <c r="O805" s="22">
        <f t="shared" si="206"/>
        <v>0.67785796394714803</v>
      </c>
      <c r="P805" s="81">
        <f t="shared" ca="1" si="207"/>
        <v>9</v>
      </c>
      <c r="Q805" s="22">
        <f t="shared" ca="1" si="208"/>
        <v>0.43625998175550196</v>
      </c>
      <c r="R805" s="3">
        <f ca="1">IF(N805&gt;'Power Curve'!$C$37,0,INDEX(Ci,$P805,1)*POWER(1-Q805,3)+INDEX(Ci,$P805,2)*3*Q805*POWER(1-Q805,2)+INDEX(Ci,$P805,3)*3*POWER(Q805,2)*(1-Q805)+INDEX(Ci,$P805,4)*POWER(Q805,3))</f>
        <v>1015.4710857277806</v>
      </c>
      <c r="S805" s="3">
        <f t="shared" si="209"/>
        <v>1456.8800201415991</v>
      </c>
      <c r="T805" s="3">
        <f t="shared" ca="1" si="210"/>
        <v>-441.40893441381843</v>
      </c>
      <c r="U805" s="3">
        <f t="shared" ca="1" si="218"/>
        <v>441.40893441381843</v>
      </c>
      <c r="W805" s="34">
        <f t="shared" si="211"/>
        <v>9</v>
      </c>
      <c r="X805" s="73" t="b">
        <f>COUNTIF('Power Curve'!$D$2:$D$31,W805)&gt;0</f>
        <v>1</v>
      </c>
      <c r="Y805" s="73" t="b">
        <f t="shared" si="212"/>
        <v>0</v>
      </c>
      <c r="Z805" s="73" t="b">
        <f t="shared" si="219"/>
        <v>1</v>
      </c>
      <c r="AA805" s="34" t="str">
        <f t="shared" si="213"/>
        <v>Outer</v>
      </c>
      <c r="AB805" s="35" t="str">
        <f t="shared" si="220"/>
        <v>0.6-0.7</v>
      </c>
      <c r="AC805" s="36" t="str">
        <f t="shared" si="214"/>
        <v>20-21</v>
      </c>
      <c r="AD805" s="36" t="str">
        <f t="shared" si="215"/>
        <v>Feb</v>
      </c>
      <c r="AE805" s="35" t="str">
        <f t="shared" si="216"/>
        <v>335-345</v>
      </c>
      <c r="AF805" s="36" t="str">
        <f t="shared" si="217"/>
        <v>HWS-LTI</v>
      </c>
    </row>
    <row r="806" spans="5:32" x14ac:dyDescent="0.3">
      <c r="E806" s="12">
        <v>40953.840277777781</v>
      </c>
      <c r="F806" s="16">
        <v>8.64</v>
      </c>
      <c r="G806" s="16">
        <v>1439.8900299072291</v>
      </c>
      <c r="H806" s="29">
        <v>1.1790652208229704</v>
      </c>
      <c r="I806" s="26">
        <v>340.6</v>
      </c>
      <c r="J806" s="30">
        <v>9.8379629629629622E-2</v>
      </c>
      <c r="K806" s="31">
        <v>0.27564652998764511</v>
      </c>
      <c r="L806" s="108">
        <f ca="1">REWS!R806</f>
        <v>8.533725533016332</v>
      </c>
      <c r="M806" s="22">
        <f t="shared" si="204"/>
        <v>8.5306277137504107</v>
      </c>
      <c r="N806" s="22">
        <f t="shared" ca="1" si="205"/>
        <v>8.4256985571167391</v>
      </c>
      <c r="O806" s="22">
        <f t="shared" si="206"/>
        <v>0.67648598842967167</v>
      </c>
      <c r="P806" s="81">
        <f t="shared" ca="1" si="207"/>
        <v>9</v>
      </c>
      <c r="Q806" s="22">
        <f t="shared" ca="1" si="208"/>
        <v>0.41682452411692739</v>
      </c>
      <c r="R806" s="3">
        <f ca="1">IF(N806&gt;'Power Curve'!$C$37,0,INDEX(Ci,$P806,1)*POWER(1-Q806,3)+INDEX(Ci,$P806,2)*3*Q806*POWER(1-Q806,2)+INDEX(Ci,$P806,3)*3*POWER(Q806,2)*(1-Q806)+INDEX(Ci,$P806,4)*POWER(Q806,3))</f>
        <v>1009.3092614088592</v>
      </c>
      <c r="S806" s="3">
        <f t="shared" si="209"/>
        <v>1439.8900299072291</v>
      </c>
      <c r="T806" s="3">
        <f t="shared" ca="1" si="210"/>
        <v>-430.58076849836982</v>
      </c>
      <c r="U806" s="3">
        <f t="shared" ca="1" si="218"/>
        <v>430.58076849836982</v>
      </c>
      <c r="W806" s="34">
        <f t="shared" si="211"/>
        <v>9</v>
      </c>
      <c r="X806" s="73" t="b">
        <f>COUNTIF('Power Curve'!$D$2:$D$31,W806)&gt;0</f>
        <v>1</v>
      </c>
      <c r="Y806" s="73" t="b">
        <f t="shared" si="212"/>
        <v>0</v>
      </c>
      <c r="Z806" s="73" t="b">
        <f t="shared" si="219"/>
        <v>1</v>
      </c>
      <c r="AA806" s="34" t="str">
        <f t="shared" si="213"/>
        <v>Outer</v>
      </c>
      <c r="AB806" s="35" t="str">
        <f t="shared" si="220"/>
        <v>0.6-0.7</v>
      </c>
      <c r="AC806" s="36" t="str">
        <f t="shared" si="214"/>
        <v>20-21</v>
      </c>
      <c r="AD806" s="36" t="str">
        <f t="shared" si="215"/>
        <v>Feb</v>
      </c>
      <c r="AE806" s="35" t="str">
        <f t="shared" si="216"/>
        <v>335-345</v>
      </c>
      <c r="AF806" s="36" t="str">
        <f t="shared" si="217"/>
        <v>HWS-LTI</v>
      </c>
    </row>
    <row r="807" spans="5:32" x14ac:dyDescent="0.3">
      <c r="E807" s="12">
        <v>40953.847222222219</v>
      </c>
      <c r="F807" s="16">
        <v>8.58</v>
      </c>
      <c r="G807" s="16">
        <v>1414.4099426269531</v>
      </c>
      <c r="H807" s="29">
        <v>1.1795218812167323</v>
      </c>
      <c r="I807" s="26">
        <v>346.2</v>
      </c>
      <c r="J807" s="30">
        <v>0.12237762237762238</v>
      </c>
      <c r="K807" s="31">
        <v>0.2714890391817153</v>
      </c>
      <c r="L807" s="108">
        <f ca="1">REWS!R807</f>
        <v>8.5964362066840181</v>
      </c>
      <c r="M807" s="22">
        <f t="shared" si="204"/>
        <v>8.4724807786416605</v>
      </c>
      <c r="N807" s="22">
        <f t="shared" ca="1" si="205"/>
        <v>8.4887110170104378</v>
      </c>
      <c r="O807" s="22">
        <f t="shared" si="206"/>
        <v>0.66749919216733367</v>
      </c>
      <c r="P807" s="81">
        <f t="shared" ca="1" si="207"/>
        <v>9</v>
      </c>
      <c r="Q807" s="22">
        <f t="shared" ca="1" si="208"/>
        <v>0.47980852546738056</v>
      </c>
      <c r="R807" s="3">
        <f ca="1">IF(N807&gt;'Power Curve'!$C$37,0,INDEX(Ci,$P807,1)*POWER(1-Q807,3)+INDEX(Ci,$P807,2)*3*Q807*POWER(1-Q807,2)+INDEX(Ci,$P807,3)*3*POWER(Q807,2)*(1-Q807)+INDEX(Ci,$P807,4)*POWER(Q807,3))</f>
        <v>1029.322274696746</v>
      </c>
      <c r="S807" s="3">
        <f t="shared" si="209"/>
        <v>1414.4099426269531</v>
      </c>
      <c r="T807" s="3">
        <f t="shared" ca="1" si="210"/>
        <v>-385.08766793020709</v>
      </c>
      <c r="U807" s="3">
        <f t="shared" ca="1" si="218"/>
        <v>385.08766793020709</v>
      </c>
      <c r="W807" s="34">
        <f t="shared" si="211"/>
        <v>8</v>
      </c>
      <c r="X807" s="73" t="b">
        <f>COUNTIF('Power Curve'!$D$2:$D$31,W807)&gt;0</f>
        <v>1</v>
      </c>
      <c r="Y807" s="73" t="b">
        <f t="shared" si="212"/>
        <v>0</v>
      </c>
      <c r="Z807" s="73" t="b">
        <f t="shared" si="219"/>
        <v>1</v>
      </c>
      <c r="AA807" s="34" t="str">
        <f t="shared" si="213"/>
        <v>Inner</v>
      </c>
      <c r="AB807" s="35" t="str">
        <f t="shared" si="220"/>
        <v>0.6-0.7</v>
      </c>
      <c r="AC807" s="36" t="str">
        <f t="shared" si="214"/>
        <v>20-21</v>
      </c>
      <c r="AD807" s="36" t="str">
        <f t="shared" si="215"/>
        <v>Feb</v>
      </c>
      <c r="AE807" s="35" t="str">
        <f t="shared" si="216"/>
        <v>345-355</v>
      </c>
      <c r="AF807" s="36" t="str">
        <f t="shared" si="217"/>
        <v>Inner-TI</v>
      </c>
    </row>
    <row r="808" spans="5:32" x14ac:dyDescent="0.3">
      <c r="E808" s="12">
        <v>40953.854166666664</v>
      </c>
      <c r="F808" s="16">
        <v>9.3800000000000008</v>
      </c>
      <c r="G808" s="16">
        <v>1352.9900054931691</v>
      </c>
      <c r="H808" s="29">
        <v>1.1795658658763883</v>
      </c>
      <c r="I808" s="26">
        <v>348.3</v>
      </c>
      <c r="J808" s="30">
        <v>8.9552238805970144E-2</v>
      </c>
      <c r="K808" s="31">
        <v>0.36467197417828362</v>
      </c>
      <c r="L808" s="108">
        <f ca="1">REWS!R808</f>
        <v>9.4025745651415775</v>
      </c>
      <c r="M808" s="22">
        <f t="shared" si="204"/>
        <v>9.2625708080657887</v>
      </c>
      <c r="N808" s="22">
        <f t="shared" ca="1" si="205"/>
        <v>9.2848627598872326</v>
      </c>
      <c r="O808" s="22">
        <f t="shared" si="206"/>
        <v>0.78961015313302585</v>
      </c>
      <c r="P808" s="81">
        <f t="shared" ca="1" si="207"/>
        <v>10</v>
      </c>
      <c r="Q808" s="22">
        <f t="shared" ca="1" si="208"/>
        <v>0.29307804776553892</v>
      </c>
      <c r="R808" s="3">
        <f ca="1">IF(N808&gt;'Power Curve'!$C$37,0,INDEX(Ci,$P808,1)*POWER(1-Q808,3)+INDEX(Ci,$P808,2)*3*Q808*POWER(1-Q808,2)+INDEX(Ci,$P808,3)*3*POWER(Q808,2)*(1-Q808)+INDEX(Ci,$P808,4)*POWER(Q808,3))</f>
        <v>1293.591088650217</v>
      </c>
      <c r="S808" s="3">
        <f t="shared" si="209"/>
        <v>1352.9900054931691</v>
      </c>
      <c r="T808" s="3">
        <f t="shared" ca="1" si="210"/>
        <v>-59.398916842952076</v>
      </c>
      <c r="U808" s="3">
        <f t="shared" ca="1" si="218"/>
        <v>59.398916842952076</v>
      </c>
      <c r="W808" s="34">
        <f t="shared" si="211"/>
        <v>9</v>
      </c>
      <c r="X808" s="73" t="b">
        <f>COUNTIF('Power Curve'!$D$2:$D$31,W808)&gt;0</f>
        <v>1</v>
      </c>
      <c r="Y808" s="73" t="b">
        <f t="shared" si="212"/>
        <v>0</v>
      </c>
      <c r="Z808" s="73" t="b">
        <f t="shared" si="219"/>
        <v>1</v>
      </c>
      <c r="AA808" s="34" t="str">
        <f t="shared" si="213"/>
        <v>Outer</v>
      </c>
      <c r="AB808" s="35" t="str">
        <f t="shared" si="220"/>
        <v>0.7-0.8</v>
      </c>
      <c r="AC808" s="36" t="str">
        <f t="shared" si="214"/>
        <v>20-21</v>
      </c>
      <c r="AD808" s="36" t="str">
        <f t="shared" si="215"/>
        <v>Feb</v>
      </c>
      <c r="AE808" s="35" t="str">
        <f t="shared" si="216"/>
        <v>345-355</v>
      </c>
      <c r="AF808" s="36" t="str">
        <f t="shared" si="217"/>
        <v>HWS-LTI</v>
      </c>
    </row>
    <row r="809" spans="5:32" x14ac:dyDescent="0.3">
      <c r="E809" s="12">
        <v>40953.861111111109</v>
      </c>
      <c r="F809" s="16">
        <v>9.3699999999999992</v>
      </c>
      <c r="G809" s="16">
        <v>1459.1700592041041</v>
      </c>
      <c r="H809" s="29">
        <v>1.1797586536492102</v>
      </c>
      <c r="I809" s="26">
        <v>350.7</v>
      </c>
      <c r="J809" s="30">
        <v>9.7118463180362866E-2</v>
      </c>
      <c r="K809" s="31">
        <v>0.37354641321831134</v>
      </c>
      <c r="L809" s="108">
        <f ca="1">REWS!R809</f>
        <v>9.3035156565681536</v>
      </c>
      <c r="M809" s="22">
        <f t="shared" si="204"/>
        <v>9.2532000572850457</v>
      </c>
      <c r="N809" s="22">
        <f t="shared" ca="1" si="205"/>
        <v>9.1875444617191864</v>
      </c>
      <c r="O809" s="22">
        <f t="shared" si="206"/>
        <v>0.78816187339249988</v>
      </c>
      <c r="P809" s="81">
        <f t="shared" ca="1" si="207"/>
        <v>10</v>
      </c>
      <c r="Q809" s="22">
        <f t="shared" ca="1" si="208"/>
        <v>0.18963500330108379</v>
      </c>
      <c r="R809" s="3">
        <f ca="1">IF(N809&gt;'Power Curve'!$C$37,0,INDEX(Ci,$P809,1)*POWER(1-Q809,3)+INDEX(Ci,$P809,2)*3*Q809*POWER(1-Q809,2)+INDEX(Ci,$P809,3)*3*POWER(Q809,2)*(1-Q809)+INDEX(Ci,$P809,4)*POWER(Q809,3))</f>
        <v>1259.1256919579059</v>
      </c>
      <c r="S809" s="3">
        <f t="shared" si="209"/>
        <v>1459.1700592041041</v>
      </c>
      <c r="T809" s="3">
        <f t="shared" ca="1" si="210"/>
        <v>-200.04436724619814</v>
      </c>
      <c r="U809" s="3">
        <f t="shared" ca="1" si="218"/>
        <v>200.04436724619814</v>
      </c>
      <c r="W809" s="34">
        <f t="shared" si="211"/>
        <v>9</v>
      </c>
      <c r="X809" s="73" t="b">
        <f>COUNTIF('Power Curve'!$D$2:$D$31,W809)&gt;0</f>
        <v>1</v>
      </c>
      <c r="Y809" s="73" t="b">
        <f t="shared" si="212"/>
        <v>0</v>
      </c>
      <c r="Z809" s="73" t="b">
        <f t="shared" si="219"/>
        <v>1</v>
      </c>
      <c r="AA809" s="34" t="str">
        <f t="shared" si="213"/>
        <v>Outer</v>
      </c>
      <c r="AB809" s="35" t="str">
        <f t="shared" si="220"/>
        <v>0.7-0.8</v>
      </c>
      <c r="AC809" s="36" t="str">
        <f t="shared" si="214"/>
        <v>20-21</v>
      </c>
      <c r="AD809" s="36" t="str">
        <f t="shared" si="215"/>
        <v>Feb</v>
      </c>
      <c r="AE809" s="35" t="str">
        <f t="shared" si="216"/>
        <v>345-355</v>
      </c>
      <c r="AF809" s="36" t="str">
        <f t="shared" si="217"/>
        <v>HWS-LTI</v>
      </c>
    </row>
    <row r="810" spans="5:32" x14ac:dyDescent="0.3">
      <c r="E810" s="12">
        <v>40953.868055555555</v>
      </c>
      <c r="F810" s="16">
        <v>9.33</v>
      </c>
      <c r="G810" s="16">
        <v>1489.659988403323</v>
      </c>
      <c r="H810" s="29">
        <v>1.180127389974498</v>
      </c>
      <c r="I810" s="26">
        <v>353.6</v>
      </c>
      <c r="J810" s="30">
        <v>7.2883172561629156E-2</v>
      </c>
      <c r="K810" s="31">
        <v>0.4055884037136368</v>
      </c>
      <c r="L810" s="108">
        <f ca="1">REWS!R810</f>
        <v>9.2220116350406673</v>
      </c>
      <c r="M810" s="22">
        <f t="shared" si="204"/>
        <v>9.2146584906625151</v>
      </c>
      <c r="N810" s="22">
        <f t="shared" ca="1" si="205"/>
        <v>9.1080051247391189</v>
      </c>
      <c r="O810" s="22">
        <f t="shared" si="206"/>
        <v>0.78220515002917534</v>
      </c>
      <c r="P810" s="81">
        <f t="shared" ca="1" si="207"/>
        <v>10</v>
      </c>
      <c r="Q810" s="22">
        <f t="shared" ca="1" si="208"/>
        <v>0.10508984245481728</v>
      </c>
      <c r="R810" s="3">
        <f ca="1">IF(N810&gt;'Power Curve'!$C$37,0,INDEX(Ci,$P810,1)*POWER(1-Q810,3)+INDEX(Ci,$P810,2)*3*Q810*POWER(1-Q810,2)+INDEX(Ci,$P810,3)*3*POWER(Q810,2)*(1-Q810)+INDEX(Ci,$P810,4)*POWER(Q810,3))</f>
        <v>1231.5305997476296</v>
      </c>
      <c r="S810" s="3">
        <f t="shared" si="209"/>
        <v>1489.659988403323</v>
      </c>
      <c r="T810" s="3">
        <f t="shared" ca="1" si="210"/>
        <v>-258.12938865569345</v>
      </c>
      <c r="U810" s="3">
        <f t="shared" ca="1" si="218"/>
        <v>258.12938865569345</v>
      </c>
      <c r="W810" s="34">
        <f t="shared" si="211"/>
        <v>9</v>
      </c>
      <c r="X810" s="73" t="b">
        <f>COUNTIF('Power Curve'!$D$2:$D$31,W810)&gt;0</f>
        <v>1</v>
      </c>
      <c r="Y810" s="73" t="b">
        <f t="shared" si="212"/>
        <v>0</v>
      </c>
      <c r="Z810" s="73" t="b">
        <f t="shared" si="219"/>
        <v>1</v>
      </c>
      <c r="AA810" s="34" t="str">
        <f t="shared" si="213"/>
        <v>Outer</v>
      </c>
      <c r="AB810" s="35" t="str">
        <f t="shared" si="220"/>
        <v>0.7-0.8</v>
      </c>
      <c r="AC810" s="36" t="str">
        <f t="shared" si="214"/>
        <v>20-21</v>
      </c>
      <c r="AD810" s="36" t="str">
        <f t="shared" si="215"/>
        <v>Feb</v>
      </c>
      <c r="AE810" s="35" t="str">
        <f t="shared" si="216"/>
        <v>345-355</v>
      </c>
      <c r="AF810" s="36" t="str">
        <f t="shared" si="217"/>
        <v>HWS-LTI</v>
      </c>
    </row>
    <row r="811" spans="5:32" x14ac:dyDescent="0.3">
      <c r="E811" s="12">
        <v>40954.611111111109</v>
      </c>
      <c r="F811" s="16">
        <v>3.38</v>
      </c>
      <c r="G811" s="16">
        <v>17.249999046325684</v>
      </c>
      <c r="H811" s="29">
        <v>1.2115360683975922</v>
      </c>
      <c r="I811" s="26">
        <v>321</v>
      </c>
      <c r="J811" s="30">
        <v>0.18047337278106509</v>
      </c>
      <c r="K811" s="31">
        <v>0.72681142086348105</v>
      </c>
      <c r="L811" s="108">
        <f ca="1">REWS!R811</f>
        <v>3.4171896919919567</v>
      </c>
      <c r="M811" s="22">
        <f t="shared" si="204"/>
        <v>3.3675711999154445</v>
      </c>
      <c r="N811" s="22">
        <f t="shared" ca="1" si="205"/>
        <v>3.4046241394674683</v>
      </c>
      <c r="O811" s="22">
        <f t="shared" si="206"/>
        <v>-0.1214810393077759</v>
      </c>
      <c r="P811" s="81">
        <f t="shared" ca="1" si="207"/>
        <v>4</v>
      </c>
      <c r="Q811" s="22">
        <f t="shared" ca="1" si="208"/>
        <v>0.46639420172696289</v>
      </c>
      <c r="R811" s="3">
        <f ca="1">IF(N811&gt;'Power Curve'!$C$37,0,INDEX(Ci,$P811,1)*POWER(1-Q811,3)+INDEX(Ci,$P811,2)*3*Q811*POWER(1-Q811,2)+INDEX(Ci,$P811,3)*3*POWER(Q811,2)*(1-Q811)+INDEX(Ci,$P811,4)*POWER(Q811,3))</f>
        <v>21.096361635424529</v>
      </c>
      <c r="S811" s="3" t="str">
        <f t="shared" si="209"/>
        <v/>
      </c>
      <c r="T811" s="3" t="str">
        <f t="shared" si="210"/>
        <v/>
      </c>
      <c r="U811" s="3" t="str">
        <f t="shared" si="218"/>
        <v/>
      </c>
      <c r="W811" s="34">
        <f t="shared" si="211"/>
        <v>3</v>
      </c>
      <c r="X811" s="73" t="b">
        <f>COUNTIF('Power Curve'!$D$2:$D$31,W811)&gt;0</f>
        <v>0</v>
      </c>
      <c r="Y811" s="73" t="b">
        <f t="shared" si="212"/>
        <v>0</v>
      </c>
      <c r="Z811" s="73" t="b">
        <f t="shared" si="219"/>
        <v>0</v>
      </c>
      <c r="AA811" s="34" t="str">
        <f t="shared" si="213"/>
        <v/>
      </c>
      <c r="AB811" s="35" t="str">
        <f t="shared" si="220"/>
        <v/>
      </c>
      <c r="AC811" s="36" t="str">
        <f t="shared" si="214"/>
        <v/>
      </c>
      <c r="AD811" s="36" t="str">
        <f t="shared" si="215"/>
        <v/>
      </c>
      <c r="AE811" s="35" t="str">
        <f t="shared" si="216"/>
        <v/>
      </c>
      <c r="AF811" s="36" t="str">
        <f t="shared" si="217"/>
        <v/>
      </c>
    </row>
    <row r="812" spans="5:32" x14ac:dyDescent="0.3">
      <c r="E812" s="12">
        <v>40954.618055555555</v>
      </c>
      <c r="F812" s="16">
        <v>4.45</v>
      </c>
      <c r="G812" s="16">
        <v>98.550001144409606</v>
      </c>
      <c r="H812" s="29">
        <v>1.2090352424706872</v>
      </c>
      <c r="I812" s="26">
        <v>315.8</v>
      </c>
      <c r="J812" s="30">
        <v>5.8426966292134834E-2</v>
      </c>
      <c r="K812" s="31">
        <v>0.63207646126715256</v>
      </c>
      <c r="L812" s="108">
        <f ca="1">REWS!R812</f>
        <v>4.35118459887196</v>
      </c>
      <c r="M812" s="22">
        <f t="shared" si="204"/>
        <v>4.4305839326739536</v>
      </c>
      <c r="N812" s="22">
        <f t="shared" ca="1" si="205"/>
        <v>4.3321996790697677</v>
      </c>
      <c r="O812" s="22">
        <f t="shared" si="206"/>
        <v>4.2811005246335458E-2</v>
      </c>
      <c r="P812" s="81">
        <f t="shared" ca="1" si="207"/>
        <v>5</v>
      </c>
      <c r="Q812" s="22">
        <f t="shared" ca="1" si="208"/>
        <v>0.20424171449156395</v>
      </c>
      <c r="R812" s="3">
        <f ca="1">IF(N812&gt;'Power Curve'!$C$37,0,INDEX(Ci,$P812,1)*POWER(1-Q812,3)+INDEX(Ci,$P812,2)*3*Q812*POWER(1-Q812,2)+INDEX(Ci,$P812,3)*3*POWER(Q812,2)*(1-Q812)+INDEX(Ci,$P812,4)*POWER(Q812,3))</f>
        <v>96.927300502735619</v>
      </c>
      <c r="S812" s="3">
        <f t="shared" si="209"/>
        <v>98.550001144409606</v>
      </c>
      <c r="T812" s="3">
        <f t="shared" ca="1" si="210"/>
        <v>-1.6227006416739869</v>
      </c>
      <c r="U812" s="3">
        <f t="shared" ca="1" si="218"/>
        <v>1.6227006416739869</v>
      </c>
      <c r="W812" s="34">
        <f t="shared" si="211"/>
        <v>4</v>
      </c>
      <c r="X812" s="73" t="b">
        <f>COUNTIF('Power Curve'!$D$2:$D$31,W812)&gt;0</f>
        <v>1</v>
      </c>
      <c r="Y812" s="73" t="b">
        <f t="shared" si="212"/>
        <v>0</v>
      </c>
      <c r="Z812" s="73" t="b">
        <f t="shared" si="219"/>
        <v>1</v>
      </c>
      <c r="AA812" s="34" t="str">
        <f t="shared" si="213"/>
        <v>Outer</v>
      </c>
      <c r="AB812" s="35" t="str">
        <f t="shared" si="220"/>
        <v>0.0-0.1</v>
      </c>
      <c r="AC812" s="36" t="str">
        <f t="shared" si="214"/>
        <v>14-15</v>
      </c>
      <c r="AD812" s="36" t="str">
        <f t="shared" si="215"/>
        <v>Feb</v>
      </c>
      <c r="AE812" s="35" t="str">
        <f t="shared" si="216"/>
        <v>315-325</v>
      </c>
      <c r="AF812" s="36" t="str">
        <f t="shared" si="217"/>
        <v>LWS-LTI</v>
      </c>
    </row>
    <row r="813" spans="5:32" x14ac:dyDescent="0.3">
      <c r="E813" s="12">
        <v>40954.625</v>
      </c>
      <c r="F813" s="16">
        <v>4.22</v>
      </c>
      <c r="G813" s="16">
        <v>58.360002517700202</v>
      </c>
      <c r="H813" s="29">
        <v>1.2093983588266757</v>
      </c>
      <c r="I813" s="26">
        <v>314.2</v>
      </c>
      <c r="J813" s="30">
        <v>0.1042654028436019</v>
      </c>
      <c r="K813" s="31">
        <v>0.62008959138646369</v>
      </c>
      <c r="L813" s="108">
        <f ca="1">REWS!R813</f>
        <v>4.1873668452937336</v>
      </c>
      <c r="M813" s="22">
        <f t="shared" si="204"/>
        <v>4.2020080464458101</v>
      </c>
      <c r="N813" s="22">
        <f t="shared" ca="1" si="205"/>
        <v>4.1695140230674594</v>
      </c>
      <c r="O813" s="22">
        <f t="shared" si="206"/>
        <v>7.4838651971853342E-3</v>
      </c>
      <c r="P813" s="81">
        <f t="shared" ca="1" si="207"/>
        <v>5</v>
      </c>
      <c r="Q813" s="22">
        <f t="shared" ca="1" si="208"/>
        <v>1.8213943722243889E-2</v>
      </c>
      <c r="R813" s="3">
        <f ca="1">IF(N813&gt;'Power Curve'!$C$37,0,INDEX(Ci,$P813,1)*POWER(1-Q813,3)+INDEX(Ci,$P813,2)*3*Q813*POWER(1-Q813,2)+INDEX(Ci,$P813,3)*3*POWER(Q813,2)*(1-Q813)+INDEX(Ci,$P813,4)*POWER(Q813,3))</f>
        <v>78.797807586778092</v>
      </c>
      <c r="S813" s="3">
        <f t="shared" si="209"/>
        <v>58.360002517700202</v>
      </c>
      <c r="T813" s="3">
        <f t="shared" ca="1" si="210"/>
        <v>20.437805069077889</v>
      </c>
      <c r="U813" s="3">
        <f t="shared" ca="1" si="218"/>
        <v>20.437805069077889</v>
      </c>
      <c r="W813" s="34">
        <f t="shared" si="211"/>
        <v>4</v>
      </c>
      <c r="X813" s="73" t="b">
        <f>COUNTIF('Power Curve'!$D$2:$D$31,W813)&gt;0</f>
        <v>1</v>
      </c>
      <c r="Y813" s="73" t="b">
        <f t="shared" si="212"/>
        <v>0</v>
      </c>
      <c r="Z813" s="73" t="b">
        <f t="shared" si="219"/>
        <v>1</v>
      </c>
      <c r="AA813" s="34" t="str">
        <f t="shared" si="213"/>
        <v>Outer</v>
      </c>
      <c r="AB813" s="35" t="str">
        <f t="shared" si="220"/>
        <v>0.0-0.1</v>
      </c>
      <c r="AC813" s="36" t="str">
        <f t="shared" si="214"/>
        <v>15-16</v>
      </c>
      <c r="AD813" s="36" t="str">
        <f t="shared" si="215"/>
        <v>Feb</v>
      </c>
      <c r="AE813" s="35" t="str">
        <f t="shared" si="216"/>
        <v>305-315</v>
      </c>
      <c r="AF813" s="36" t="str">
        <f t="shared" si="217"/>
        <v>Inner-TI</v>
      </c>
    </row>
    <row r="814" spans="5:32" x14ac:dyDescent="0.3">
      <c r="E814" s="12">
        <v>40954.631944444445</v>
      </c>
      <c r="F814" s="16">
        <v>4.93</v>
      </c>
      <c r="G814" s="16">
        <v>149.9899978637699</v>
      </c>
      <c r="H814" s="29">
        <v>1.2089083882401548</v>
      </c>
      <c r="I814" s="26">
        <v>310.8</v>
      </c>
      <c r="J814" s="30">
        <v>7.099391480730223E-2</v>
      </c>
      <c r="K814" s="31">
        <v>0.67758754206161609</v>
      </c>
      <c r="L814" s="108">
        <f ca="1">REWS!R814</f>
        <v>4.8108725678060216</v>
      </c>
      <c r="M814" s="22">
        <f t="shared" si="204"/>
        <v>4.9083179400028811</v>
      </c>
      <c r="N814" s="22">
        <f t="shared" ca="1" si="205"/>
        <v>4.7897144283225206</v>
      </c>
      <c r="O814" s="22">
        <f t="shared" si="206"/>
        <v>0.11664633609267716</v>
      </c>
      <c r="P814" s="81">
        <f t="shared" ca="1" si="207"/>
        <v>5</v>
      </c>
      <c r="Q814" s="22">
        <f t="shared" ca="1" si="208"/>
        <v>0.72740061484579366</v>
      </c>
      <c r="R814" s="3">
        <f ca="1">IF(N814&gt;'Power Curve'!$C$37,0,INDEX(Ci,$P814,1)*POWER(1-Q814,3)+INDEX(Ci,$P814,2)*3*Q814*POWER(1-Q814,2)+INDEX(Ci,$P814,3)*3*POWER(Q814,2)*(1-Q814)+INDEX(Ci,$P814,4)*POWER(Q814,3))</f>
        <v>171.42056591689001</v>
      </c>
      <c r="S814" s="3">
        <f t="shared" si="209"/>
        <v>149.9899978637699</v>
      </c>
      <c r="T814" s="3">
        <f t="shared" ca="1" si="210"/>
        <v>21.430568053120112</v>
      </c>
      <c r="U814" s="3">
        <f t="shared" ca="1" si="218"/>
        <v>21.430568053120112</v>
      </c>
      <c r="W814" s="34">
        <f t="shared" si="211"/>
        <v>5</v>
      </c>
      <c r="X814" s="73" t="b">
        <f>COUNTIF('Power Curve'!$D$2:$D$31,W814)&gt;0</f>
        <v>1</v>
      </c>
      <c r="Y814" s="73" t="b">
        <f t="shared" si="212"/>
        <v>0</v>
      </c>
      <c r="Z814" s="73" t="b">
        <f t="shared" si="219"/>
        <v>1</v>
      </c>
      <c r="AA814" s="34" t="str">
        <f t="shared" si="213"/>
        <v>Outer</v>
      </c>
      <c r="AB814" s="35" t="str">
        <f t="shared" si="220"/>
        <v>0.1-0.2</v>
      </c>
      <c r="AC814" s="36" t="str">
        <f t="shared" si="214"/>
        <v>15-16</v>
      </c>
      <c r="AD814" s="36" t="str">
        <f t="shared" si="215"/>
        <v>Feb</v>
      </c>
      <c r="AE814" s="35" t="str">
        <f t="shared" si="216"/>
        <v>305-315</v>
      </c>
      <c r="AF814" s="36" t="str">
        <f t="shared" si="217"/>
        <v>LWS-LTI</v>
      </c>
    </row>
    <row r="815" spans="5:32" x14ac:dyDescent="0.3">
      <c r="E815" s="12">
        <v>40954.638888888891</v>
      </c>
      <c r="F815" s="16">
        <v>4.5999999999999996</v>
      </c>
      <c r="G815" s="16">
        <v>138.450000762939</v>
      </c>
      <c r="H815" s="29">
        <v>1.2097253116135982</v>
      </c>
      <c r="I815" s="26">
        <v>308</v>
      </c>
      <c r="J815" s="30">
        <v>0.11086956521739132</v>
      </c>
      <c r="K815" s="31">
        <v>0.56602886450391121</v>
      </c>
      <c r="L815" s="108">
        <f ca="1">REWS!R815</f>
        <v>4.6337202847749142</v>
      </c>
      <c r="M815" s="22">
        <f t="shared" si="204"/>
        <v>4.5808006398534307</v>
      </c>
      <c r="N815" s="22">
        <f t="shared" ca="1" si="205"/>
        <v>4.6143801837823366</v>
      </c>
      <c r="O815" s="22">
        <f t="shared" si="206"/>
        <v>6.6027481576453995E-2</v>
      </c>
      <c r="P815" s="81">
        <f t="shared" ca="1" si="207"/>
        <v>5</v>
      </c>
      <c r="Q815" s="22">
        <f t="shared" ca="1" si="208"/>
        <v>0.52690943785554645</v>
      </c>
      <c r="R815" s="3">
        <f ca="1">IF(N815&gt;'Power Curve'!$C$37,0,INDEX(Ci,$P815,1)*POWER(1-Q815,3)+INDEX(Ci,$P815,2)*3*Q815*POWER(1-Q815,2)+INDEX(Ci,$P815,3)*3*POWER(Q815,2)*(1-Q815)+INDEX(Ci,$P815,4)*POWER(Q815,3))</f>
        <v>140.70876690839063</v>
      </c>
      <c r="S815" s="3">
        <f t="shared" si="209"/>
        <v>138.450000762939</v>
      </c>
      <c r="T815" s="3">
        <f t="shared" ca="1" si="210"/>
        <v>2.2587661454516308</v>
      </c>
      <c r="U815" s="3">
        <f t="shared" ca="1" si="218"/>
        <v>2.2587661454516308</v>
      </c>
      <c r="W815" s="34">
        <f t="shared" si="211"/>
        <v>5</v>
      </c>
      <c r="X815" s="73" t="b">
        <f>COUNTIF('Power Curve'!$D$2:$D$31,W815)&gt;0</f>
        <v>1</v>
      </c>
      <c r="Y815" s="73" t="b">
        <f t="shared" si="212"/>
        <v>0</v>
      </c>
      <c r="Z815" s="73" t="b">
        <f t="shared" si="219"/>
        <v>1</v>
      </c>
      <c r="AA815" s="34" t="str">
        <f t="shared" si="213"/>
        <v>Outer</v>
      </c>
      <c r="AB815" s="35" t="str">
        <f t="shared" si="220"/>
        <v>0.0-0.1</v>
      </c>
      <c r="AC815" s="36" t="str">
        <f t="shared" si="214"/>
        <v>15-16</v>
      </c>
      <c r="AD815" s="36" t="str">
        <f t="shared" si="215"/>
        <v>Feb</v>
      </c>
      <c r="AE815" s="35" t="str">
        <f t="shared" si="216"/>
        <v>305-315</v>
      </c>
      <c r="AF815" s="36" t="str">
        <f t="shared" si="217"/>
        <v>Inner-TI</v>
      </c>
    </row>
    <row r="816" spans="5:32" x14ac:dyDescent="0.3">
      <c r="E816" s="12">
        <v>40954.645833333336</v>
      </c>
      <c r="F816" s="16">
        <v>4.3099999999999996</v>
      </c>
      <c r="G816" s="16">
        <v>114.3099956512451</v>
      </c>
      <c r="H816" s="29">
        <v>1.2105067095542839</v>
      </c>
      <c r="I816" s="26">
        <v>306.3</v>
      </c>
      <c r="J816" s="30">
        <v>0.12529002320185617</v>
      </c>
      <c r="K816" s="31">
        <v>0.45023217770133117</v>
      </c>
      <c r="L816" s="108">
        <f ca="1">REWS!R816</f>
        <v>4.3813299252085152</v>
      </c>
      <c r="M816" s="22">
        <f t="shared" si="204"/>
        <v>4.2929349483768036</v>
      </c>
      <c r="N816" s="22">
        <f t="shared" ca="1" si="205"/>
        <v>4.3639824492567891</v>
      </c>
      <c r="O816" s="22">
        <f t="shared" si="206"/>
        <v>2.1536911000737138E-2</v>
      </c>
      <c r="P816" s="81">
        <f t="shared" ca="1" si="207"/>
        <v>5</v>
      </c>
      <c r="Q816" s="22">
        <f t="shared" ca="1" si="208"/>
        <v>0.24058467202115291</v>
      </c>
      <c r="R816" s="3">
        <f ca="1">IF(N816&gt;'Power Curve'!$C$37,0,INDEX(Ci,$P816,1)*POWER(1-Q816,3)+INDEX(Ci,$P816,2)*3*Q816*POWER(1-Q816,2)+INDEX(Ci,$P816,3)*3*POWER(Q816,2)*(1-Q816)+INDEX(Ci,$P816,4)*POWER(Q816,3))</f>
        <v>101.21258087289867</v>
      </c>
      <c r="S816" s="3">
        <f t="shared" si="209"/>
        <v>114.3099956512451</v>
      </c>
      <c r="T816" s="3">
        <f t="shared" ca="1" si="210"/>
        <v>-13.097414778346433</v>
      </c>
      <c r="U816" s="3">
        <f t="shared" ca="1" si="218"/>
        <v>13.097414778346433</v>
      </c>
      <c r="W816" s="34">
        <f t="shared" si="211"/>
        <v>4</v>
      </c>
      <c r="X816" s="73" t="b">
        <f>COUNTIF('Power Curve'!$D$2:$D$31,W816)&gt;0</f>
        <v>1</v>
      </c>
      <c r="Y816" s="73" t="b">
        <f t="shared" si="212"/>
        <v>0</v>
      </c>
      <c r="Z816" s="73" t="b">
        <f t="shared" si="219"/>
        <v>1</v>
      </c>
      <c r="AA816" s="34" t="str">
        <f t="shared" si="213"/>
        <v>Outer</v>
      </c>
      <c r="AB816" s="35" t="str">
        <f t="shared" si="220"/>
        <v>0.0-0.1</v>
      </c>
      <c r="AC816" s="36" t="str">
        <f t="shared" si="214"/>
        <v>15-16</v>
      </c>
      <c r="AD816" s="36" t="str">
        <f t="shared" si="215"/>
        <v>Feb</v>
      </c>
      <c r="AE816" s="35" t="str">
        <f t="shared" si="216"/>
        <v>305-315</v>
      </c>
      <c r="AF816" s="36" t="str">
        <f t="shared" si="217"/>
        <v>Inner-TI</v>
      </c>
    </row>
    <row r="817" spans="5:32" x14ac:dyDescent="0.3">
      <c r="E817" s="12">
        <v>40954.652777777781</v>
      </c>
      <c r="F817" s="16">
        <v>3.54</v>
      </c>
      <c r="G817" s="16">
        <v>17.060000419616699</v>
      </c>
      <c r="H817" s="29">
        <v>1.2110979998936124</v>
      </c>
      <c r="I817" s="26">
        <v>307.5</v>
      </c>
      <c r="J817" s="30">
        <v>8.4745762711864403E-2</v>
      </c>
      <c r="K817" s="31">
        <v>0.52118371145868025</v>
      </c>
      <c r="L817" s="108">
        <f ca="1">REWS!R817</f>
        <v>3.5951195408941441</v>
      </c>
      <c r="M817" s="22">
        <f t="shared" si="204"/>
        <v>3.5265577063624485</v>
      </c>
      <c r="N817" s="22">
        <f t="shared" ca="1" si="205"/>
        <v>3.5814679441340314</v>
      </c>
      <c r="O817" s="22">
        <f t="shared" si="206"/>
        <v>-9.6909162230714038E-2</v>
      </c>
      <c r="P817" s="81">
        <f t="shared" ca="1" si="207"/>
        <v>4</v>
      </c>
      <c r="Q817" s="22">
        <f t="shared" ca="1" si="208"/>
        <v>0.59238852447668089</v>
      </c>
      <c r="R817" s="3">
        <f ca="1">IF(N817&gt;'Power Curve'!$C$37,0,INDEX(Ci,$P817,1)*POWER(1-Q817,3)+INDEX(Ci,$P817,2)*3*Q817*POWER(1-Q817,2)+INDEX(Ci,$P817,3)*3*POWER(Q817,2)*(1-Q817)+INDEX(Ci,$P817,4)*POWER(Q817,3))</f>
        <v>32.412833001186456</v>
      </c>
      <c r="S817" s="3">
        <f t="shared" si="209"/>
        <v>17.060000419616699</v>
      </c>
      <c r="T817" s="3">
        <f t="shared" ca="1" si="210"/>
        <v>15.352832581569757</v>
      </c>
      <c r="U817" s="3">
        <f t="shared" ca="1" si="218"/>
        <v>15.352832581569757</v>
      </c>
      <c r="W817" s="34">
        <f t="shared" si="211"/>
        <v>4</v>
      </c>
      <c r="X817" s="73" t="b">
        <f>COUNTIF('Power Curve'!$D$2:$D$31,W817)&gt;0</f>
        <v>1</v>
      </c>
      <c r="Y817" s="73" t="b">
        <f t="shared" si="212"/>
        <v>0</v>
      </c>
      <c r="Z817" s="73" t="b">
        <f t="shared" si="219"/>
        <v>1</v>
      </c>
      <c r="AA817" s="34" t="str">
        <f t="shared" si="213"/>
        <v>Outer</v>
      </c>
      <c r="AB817" s="35" t="str">
        <f t="shared" si="220"/>
        <v>-0.1-0.0</v>
      </c>
      <c r="AC817" s="36" t="str">
        <f t="shared" si="214"/>
        <v>15-16</v>
      </c>
      <c r="AD817" s="36" t="str">
        <f t="shared" si="215"/>
        <v>Feb</v>
      </c>
      <c r="AE817" s="35" t="str">
        <f t="shared" si="216"/>
        <v>305-315</v>
      </c>
      <c r="AF817" s="36" t="str">
        <f t="shared" si="217"/>
        <v>LWS-LTI</v>
      </c>
    </row>
    <row r="818" spans="5:32" x14ac:dyDescent="0.3">
      <c r="E818" s="12">
        <v>40954.659722222219</v>
      </c>
      <c r="F818" s="16">
        <v>4.09</v>
      </c>
      <c r="G818" s="16">
        <v>57.820003509521499</v>
      </c>
      <c r="H818" s="29">
        <v>1.210779540527287</v>
      </c>
      <c r="I818" s="26">
        <v>309.60000000000002</v>
      </c>
      <c r="J818" s="30">
        <v>0.11491442542787286</v>
      </c>
      <c r="K818" s="31">
        <v>0.58815366389373847</v>
      </c>
      <c r="L818" s="108">
        <f ca="1">REWS!R818</f>
        <v>4.1510668599588252</v>
      </c>
      <c r="M818" s="22">
        <f t="shared" si="204"/>
        <v>4.0741120545929075</v>
      </c>
      <c r="N818" s="22">
        <f t="shared" ca="1" si="205"/>
        <v>4.1349416952516815</v>
      </c>
      <c r="O818" s="22">
        <f t="shared" si="206"/>
        <v>-1.2282872626605925E-2</v>
      </c>
      <c r="P818" s="81">
        <f t="shared" ca="1" si="207"/>
        <v>4</v>
      </c>
      <c r="Q818" s="22">
        <f t="shared" ca="1" si="208"/>
        <v>0.98671701431718173</v>
      </c>
      <c r="R818" s="3">
        <f ca="1">IF(N818&gt;'Power Curve'!$C$37,0,INDEX(Ci,$P818,1)*POWER(1-Q818,3)+INDEX(Ci,$P818,2)*3*Q818*POWER(1-Q818,2)+INDEX(Ci,$P818,3)*3*POWER(Q818,2)*(1-Q818)+INDEX(Ci,$P818,4)*POWER(Q818,3))</f>
        <v>75.848806720852451</v>
      </c>
      <c r="S818" s="3">
        <f t="shared" si="209"/>
        <v>57.820003509521499</v>
      </c>
      <c r="T818" s="3">
        <f t="shared" ca="1" si="210"/>
        <v>18.028803211330953</v>
      </c>
      <c r="U818" s="3">
        <f t="shared" ca="1" si="218"/>
        <v>18.028803211330953</v>
      </c>
      <c r="W818" s="34">
        <f t="shared" si="211"/>
        <v>4</v>
      </c>
      <c r="X818" s="73" t="b">
        <f>COUNTIF('Power Curve'!$D$2:$D$31,W818)&gt;0</f>
        <v>1</v>
      </c>
      <c r="Y818" s="73" t="b">
        <f t="shared" si="212"/>
        <v>0</v>
      </c>
      <c r="Z818" s="73" t="b">
        <f t="shared" si="219"/>
        <v>1</v>
      </c>
      <c r="AA818" s="34" t="str">
        <f t="shared" si="213"/>
        <v>Outer</v>
      </c>
      <c r="AB818" s="35" t="str">
        <f t="shared" si="220"/>
        <v>-0.1-0.0</v>
      </c>
      <c r="AC818" s="36" t="str">
        <f t="shared" si="214"/>
        <v>15-16</v>
      </c>
      <c r="AD818" s="36" t="str">
        <f t="shared" si="215"/>
        <v>Feb</v>
      </c>
      <c r="AE818" s="35" t="str">
        <f t="shared" si="216"/>
        <v>305-315</v>
      </c>
      <c r="AF818" s="36" t="str">
        <f t="shared" si="217"/>
        <v>Inner-TI</v>
      </c>
    </row>
    <row r="819" spans="5:32" x14ac:dyDescent="0.3">
      <c r="E819" s="12">
        <v>40954.666666666664</v>
      </c>
      <c r="F819" s="16">
        <v>4.7300000000000004</v>
      </c>
      <c r="G819" s="16">
        <v>171.02999496459921</v>
      </c>
      <c r="H819" s="29">
        <v>1.2107428442296866</v>
      </c>
      <c r="I819" s="26">
        <v>308.8</v>
      </c>
      <c r="J819" s="30">
        <v>9.0909090909090898E-2</v>
      </c>
      <c r="K819" s="31">
        <v>0.53767025551211023</v>
      </c>
      <c r="L819" s="108">
        <f ca="1">REWS!R819</f>
        <v>4.7505444208509324</v>
      </c>
      <c r="M819" s="22">
        <f t="shared" si="204"/>
        <v>4.7115783208705402</v>
      </c>
      <c r="N819" s="22">
        <f t="shared" ca="1" si="205"/>
        <v>4.7320427284595654</v>
      </c>
      <c r="O819" s="22">
        <f t="shared" si="206"/>
        <v>8.6239593749928178E-2</v>
      </c>
      <c r="P819" s="81">
        <f t="shared" ca="1" si="207"/>
        <v>5</v>
      </c>
      <c r="Q819" s="22">
        <f t="shared" ca="1" si="208"/>
        <v>0.66145418769532238</v>
      </c>
      <c r="R819" s="3">
        <f ca="1">IF(N819&gt;'Power Curve'!$C$37,0,INDEX(Ci,$P819,1)*POWER(1-Q819,3)+INDEX(Ci,$P819,2)*3*Q819*POWER(1-Q819,2)+INDEX(Ci,$P819,3)*3*POWER(Q819,2)*(1-Q819)+INDEX(Ci,$P819,4)*POWER(Q819,3))</f>
        <v>161.2605450919055</v>
      </c>
      <c r="S819" s="3">
        <f t="shared" si="209"/>
        <v>171.02999496459921</v>
      </c>
      <c r="T819" s="3">
        <f t="shared" ca="1" si="210"/>
        <v>-9.7694498726937127</v>
      </c>
      <c r="U819" s="3">
        <f t="shared" ca="1" si="218"/>
        <v>9.7694498726937127</v>
      </c>
      <c r="W819" s="34">
        <f t="shared" si="211"/>
        <v>5</v>
      </c>
      <c r="X819" s="73" t="b">
        <f>COUNTIF('Power Curve'!$D$2:$D$31,W819)&gt;0</f>
        <v>1</v>
      </c>
      <c r="Y819" s="73" t="b">
        <f t="shared" si="212"/>
        <v>0</v>
      </c>
      <c r="Z819" s="73" t="b">
        <f t="shared" si="219"/>
        <v>1</v>
      </c>
      <c r="AA819" s="34" t="str">
        <f t="shared" si="213"/>
        <v>Outer</v>
      </c>
      <c r="AB819" s="35" t="str">
        <f t="shared" si="220"/>
        <v>0.0-0.1</v>
      </c>
      <c r="AC819" s="36" t="str">
        <f t="shared" si="214"/>
        <v>16-17</v>
      </c>
      <c r="AD819" s="36" t="str">
        <f t="shared" si="215"/>
        <v>Feb</v>
      </c>
      <c r="AE819" s="35" t="str">
        <f t="shared" si="216"/>
        <v>305-315</v>
      </c>
      <c r="AF819" s="36" t="str">
        <f t="shared" si="217"/>
        <v>LWS-LTI</v>
      </c>
    </row>
    <row r="820" spans="5:32" x14ac:dyDescent="0.3">
      <c r="E820" s="12">
        <v>40954.673611111109</v>
      </c>
      <c r="F820" s="16">
        <v>4.8</v>
      </c>
      <c r="G820" s="16">
        <v>176.66000366210992</v>
      </c>
      <c r="H820" s="29">
        <v>1.2102883445522905</v>
      </c>
      <c r="I820" s="26">
        <v>311.39999999999998</v>
      </c>
      <c r="J820" s="30">
        <v>0.17708333333333334</v>
      </c>
      <c r="K820" s="31">
        <v>0.66143474370358368</v>
      </c>
      <c r="L820" s="108">
        <f ca="1">REWS!R820</f>
        <v>4.7830019438241651</v>
      </c>
      <c r="M820" s="22">
        <f t="shared" si="204"/>
        <v>4.7807073373578994</v>
      </c>
      <c r="N820" s="22">
        <f t="shared" ca="1" si="205"/>
        <v>4.7637776015494344</v>
      </c>
      <c r="O820" s="22">
        <f t="shared" si="206"/>
        <v>9.6923706090944931E-2</v>
      </c>
      <c r="P820" s="81">
        <f t="shared" ca="1" si="207"/>
        <v>5</v>
      </c>
      <c r="Q820" s="22">
        <f t="shared" ca="1" si="208"/>
        <v>0.69774237585907695</v>
      </c>
      <c r="R820" s="3">
        <f ca="1">IF(N820&gt;'Power Curve'!$C$37,0,INDEX(Ci,$P820,1)*POWER(1-Q820,3)+INDEX(Ci,$P820,2)*3*Q820*POWER(1-Q820,2)+INDEX(Ci,$P820,3)*3*POWER(Q820,2)*(1-Q820)+INDEX(Ci,$P820,4)*POWER(Q820,3))</f>
        <v>166.85503427862687</v>
      </c>
      <c r="S820" s="3">
        <f t="shared" si="209"/>
        <v>176.66000366210992</v>
      </c>
      <c r="T820" s="3">
        <f t="shared" ca="1" si="210"/>
        <v>-9.8049693834830407</v>
      </c>
      <c r="U820" s="3">
        <f t="shared" ca="1" si="218"/>
        <v>9.8049693834830407</v>
      </c>
      <c r="W820" s="34">
        <f t="shared" si="211"/>
        <v>5</v>
      </c>
      <c r="X820" s="73" t="b">
        <f>COUNTIF('Power Curve'!$D$2:$D$31,W820)&gt;0</f>
        <v>1</v>
      </c>
      <c r="Y820" s="73" t="b">
        <f t="shared" si="212"/>
        <v>0</v>
      </c>
      <c r="Z820" s="73" t="b">
        <f t="shared" si="219"/>
        <v>1</v>
      </c>
      <c r="AA820" s="34" t="str">
        <f t="shared" si="213"/>
        <v>Outer</v>
      </c>
      <c r="AB820" s="35" t="str">
        <f t="shared" si="220"/>
        <v>0.0-0.1</v>
      </c>
      <c r="AC820" s="36" t="str">
        <f t="shared" si="214"/>
        <v>16-17</v>
      </c>
      <c r="AD820" s="36" t="str">
        <f t="shared" si="215"/>
        <v>Feb</v>
      </c>
      <c r="AE820" s="35" t="str">
        <f t="shared" si="216"/>
        <v>305-315</v>
      </c>
      <c r="AF820" s="36" t="str">
        <f t="shared" si="217"/>
        <v>LWS-HTI</v>
      </c>
    </row>
    <row r="821" spans="5:32" x14ac:dyDescent="0.3">
      <c r="E821" s="12">
        <v>40954.680555555555</v>
      </c>
      <c r="F821" s="16">
        <v>4.5199999999999996</v>
      </c>
      <c r="G821" s="16">
        <v>159.04000091552709</v>
      </c>
      <c r="H821" s="29">
        <v>1.2104246575390358</v>
      </c>
      <c r="I821" s="26">
        <v>317</v>
      </c>
      <c r="J821" s="30">
        <v>0.1349557522123894</v>
      </c>
      <c r="K821" s="31">
        <v>0.88703720171105405</v>
      </c>
      <c r="L821" s="108">
        <f ca="1">REWS!R821</f>
        <v>4.5823260925716811</v>
      </c>
      <c r="M821" s="22">
        <f t="shared" si="204"/>
        <v>4.5020017479224146</v>
      </c>
      <c r="N821" s="22">
        <f t="shared" ca="1" si="205"/>
        <v>4.5640796633425218</v>
      </c>
      <c r="O821" s="22">
        <f t="shared" si="206"/>
        <v>5.3848858814005744E-2</v>
      </c>
      <c r="P821" s="81">
        <f t="shared" ca="1" si="207"/>
        <v>5</v>
      </c>
      <c r="Q821" s="22">
        <f t="shared" ca="1" si="208"/>
        <v>0.46939180590265561</v>
      </c>
      <c r="R821" s="3">
        <f ca="1">IF(N821&gt;'Power Curve'!$C$37,0,INDEX(Ci,$P821,1)*POWER(1-Q821,3)+INDEX(Ci,$P821,2)*3*Q821*POWER(1-Q821,2)+INDEX(Ci,$P821,3)*3*POWER(Q821,2)*(1-Q821)+INDEX(Ci,$P821,4)*POWER(Q821,3))</f>
        <v>132.1629611465483</v>
      </c>
      <c r="S821" s="3">
        <f t="shared" si="209"/>
        <v>159.04000091552709</v>
      </c>
      <c r="T821" s="3">
        <f t="shared" ca="1" si="210"/>
        <v>-26.87703976897879</v>
      </c>
      <c r="U821" s="3">
        <f t="shared" ca="1" si="218"/>
        <v>26.87703976897879</v>
      </c>
      <c r="W821" s="34">
        <f t="shared" si="211"/>
        <v>5</v>
      </c>
      <c r="X821" s="73" t="b">
        <f>COUNTIF('Power Curve'!$D$2:$D$31,W821)&gt;0</f>
        <v>1</v>
      </c>
      <c r="Y821" s="73" t="b">
        <f t="shared" si="212"/>
        <v>0</v>
      </c>
      <c r="Z821" s="73" t="b">
        <f t="shared" si="219"/>
        <v>1</v>
      </c>
      <c r="AA821" s="34" t="str">
        <f t="shared" si="213"/>
        <v>Outer</v>
      </c>
      <c r="AB821" s="35" t="str">
        <f t="shared" si="220"/>
        <v>0.0-0.1</v>
      </c>
      <c r="AC821" s="36" t="str">
        <f t="shared" si="214"/>
        <v>16-17</v>
      </c>
      <c r="AD821" s="36" t="str">
        <f t="shared" si="215"/>
        <v>Feb</v>
      </c>
      <c r="AE821" s="35" t="str">
        <f t="shared" si="216"/>
        <v>315-325</v>
      </c>
      <c r="AF821" s="36" t="str">
        <f t="shared" si="217"/>
        <v>Inner-TI</v>
      </c>
    </row>
    <row r="822" spans="5:32" x14ac:dyDescent="0.3">
      <c r="E822" s="12">
        <v>40954.6875</v>
      </c>
      <c r="F822" s="16">
        <v>5.52</v>
      </c>
      <c r="G822" s="16">
        <v>261.56998443603572</v>
      </c>
      <c r="H822" s="29">
        <v>1.2085190482418759</v>
      </c>
      <c r="I822" s="26">
        <v>325.89999999999998</v>
      </c>
      <c r="J822" s="30">
        <v>7.0652173913043487E-2</v>
      </c>
      <c r="K822" s="31">
        <v>0.71761024521750749</v>
      </c>
      <c r="L822" s="108">
        <f ca="1">REWS!R822</f>
        <v>5.2595624371033844</v>
      </c>
      <c r="M822" s="22">
        <f t="shared" si="204"/>
        <v>5.4951330836042267</v>
      </c>
      <c r="N822" s="22">
        <f t="shared" ca="1" si="205"/>
        <v>5.2358687596755225</v>
      </c>
      <c r="O822" s="22">
        <f t="shared" si="206"/>
        <v>0.20734050818165942</v>
      </c>
      <c r="P822" s="81">
        <f t="shared" ca="1" si="207"/>
        <v>6</v>
      </c>
      <c r="Q822" s="22">
        <f t="shared" ca="1" si="208"/>
        <v>0.20707784578942487</v>
      </c>
      <c r="R822" s="3">
        <f ca="1">IF(N822&gt;'Power Curve'!$C$37,0,INDEX(Ci,$P822,1)*POWER(1-Q822,3)+INDEX(Ci,$P822,2)*3*Q822*POWER(1-Q822,2)+INDEX(Ci,$P822,3)*3*POWER(Q822,2)*(1-Q822)+INDEX(Ci,$P822,4)*POWER(Q822,3))</f>
        <v>242.76046019733715</v>
      </c>
      <c r="S822" s="3">
        <f t="shared" si="209"/>
        <v>261.56998443603572</v>
      </c>
      <c r="T822" s="3">
        <f t="shared" ca="1" si="210"/>
        <v>-18.809524238698572</v>
      </c>
      <c r="U822" s="3">
        <f t="shared" ca="1" si="218"/>
        <v>18.809524238698572</v>
      </c>
      <c r="W822" s="34">
        <f t="shared" si="211"/>
        <v>5</v>
      </c>
      <c r="X822" s="73" t="b">
        <f>COUNTIF('Power Curve'!$D$2:$D$31,W822)&gt;0</f>
        <v>1</v>
      </c>
      <c r="Y822" s="73" t="b">
        <f t="shared" si="212"/>
        <v>0</v>
      </c>
      <c r="Z822" s="73" t="b">
        <f t="shared" si="219"/>
        <v>1</v>
      </c>
      <c r="AA822" s="34" t="str">
        <f t="shared" si="213"/>
        <v>Outer</v>
      </c>
      <c r="AB822" s="35" t="str">
        <f t="shared" si="220"/>
        <v>0.2-0.3</v>
      </c>
      <c r="AC822" s="36" t="str">
        <f t="shared" si="214"/>
        <v>16-17</v>
      </c>
      <c r="AD822" s="36" t="str">
        <f t="shared" si="215"/>
        <v>Feb</v>
      </c>
      <c r="AE822" s="35" t="str">
        <f t="shared" si="216"/>
        <v>325-335</v>
      </c>
      <c r="AF822" s="36" t="str">
        <f t="shared" si="217"/>
        <v>LWS-LTI</v>
      </c>
    </row>
    <row r="823" spans="5:32" x14ac:dyDescent="0.3">
      <c r="E823" s="12">
        <v>40954.694444444445</v>
      </c>
      <c r="F823" s="16">
        <v>5.82</v>
      </c>
      <c r="G823" s="16">
        <v>324.42001342773494</v>
      </c>
      <c r="H823" s="29">
        <v>1.2079399293363329</v>
      </c>
      <c r="I823" s="26">
        <v>331.7</v>
      </c>
      <c r="J823" s="30">
        <v>6.5292096219931275E-2</v>
      </c>
      <c r="K823" s="31">
        <v>0.483363334417379</v>
      </c>
      <c r="L823" s="108">
        <f ca="1">REWS!R823</f>
        <v>5.7388791877197427</v>
      </c>
      <c r="M823" s="22">
        <f t="shared" si="204"/>
        <v>5.792856018310391</v>
      </c>
      <c r="N823" s="22">
        <f t="shared" ca="1" si="205"/>
        <v>5.7121135465530166</v>
      </c>
      <c r="O823" s="22">
        <f t="shared" si="206"/>
        <v>0.25335454747411057</v>
      </c>
      <c r="P823" s="81">
        <f t="shared" ca="1" si="207"/>
        <v>6</v>
      </c>
      <c r="Q823" s="22">
        <f t="shared" ca="1" si="208"/>
        <v>0.68175947955850624</v>
      </c>
      <c r="R823" s="3">
        <f ca="1">IF(N823&gt;'Power Curve'!$C$37,0,INDEX(Ci,$P823,1)*POWER(1-Q823,3)+INDEX(Ci,$P823,2)*3*Q823*POWER(1-Q823,2)+INDEX(Ci,$P823,3)*3*POWER(Q823,2)*(1-Q823)+INDEX(Ci,$P823,4)*POWER(Q823,3))</f>
        <v>314.0957605460664</v>
      </c>
      <c r="S823" s="3">
        <f t="shared" si="209"/>
        <v>324.42001342773494</v>
      </c>
      <c r="T823" s="3">
        <f t="shared" ca="1" si="210"/>
        <v>-10.324252881668542</v>
      </c>
      <c r="U823" s="3">
        <f t="shared" ca="1" si="218"/>
        <v>10.324252881668542</v>
      </c>
      <c r="W823" s="34">
        <f t="shared" si="211"/>
        <v>6</v>
      </c>
      <c r="X823" s="73" t="b">
        <f>COUNTIF('Power Curve'!$D$2:$D$31,W823)&gt;0</f>
        <v>1</v>
      </c>
      <c r="Y823" s="73" t="b">
        <f t="shared" si="212"/>
        <v>0</v>
      </c>
      <c r="Z823" s="73" t="b">
        <f t="shared" si="219"/>
        <v>1</v>
      </c>
      <c r="AA823" s="34" t="str">
        <f t="shared" si="213"/>
        <v>Outer</v>
      </c>
      <c r="AB823" s="35" t="str">
        <f t="shared" si="220"/>
        <v>0.2-0.3</v>
      </c>
      <c r="AC823" s="36" t="str">
        <f t="shared" si="214"/>
        <v>16-17</v>
      </c>
      <c r="AD823" s="36" t="str">
        <f t="shared" si="215"/>
        <v>Feb</v>
      </c>
      <c r="AE823" s="35" t="str">
        <f t="shared" si="216"/>
        <v>325-335</v>
      </c>
      <c r="AF823" s="36" t="str">
        <f t="shared" si="217"/>
        <v>LWS-LTI</v>
      </c>
    </row>
    <row r="824" spans="5:32" x14ac:dyDescent="0.3">
      <c r="E824" s="12">
        <v>40954.701388888891</v>
      </c>
      <c r="F824" s="16">
        <v>5.98</v>
      </c>
      <c r="G824" s="16">
        <v>368.46001434326126</v>
      </c>
      <c r="H824" s="29">
        <v>1.2084019195555542</v>
      </c>
      <c r="I824" s="26">
        <v>331.2</v>
      </c>
      <c r="J824" s="30">
        <v>4.1806020066889632E-2</v>
      </c>
      <c r="K824" s="31">
        <v>0.35920751601532391</v>
      </c>
      <c r="L824" s="108">
        <f ca="1">REWS!R824</f>
        <v>5.8782548514782693</v>
      </c>
      <c r="M824" s="22">
        <f t="shared" si="204"/>
        <v>5.9528685124143186</v>
      </c>
      <c r="N824" s="22">
        <f t="shared" ca="1" si="205"/>
        <v>5.8515849855036279</v>
      </c>
      <c r="O824" s="22">
        <f t="shared" si="206"/>
        <v>0.27808499425090299</v>
      </c>
      <c r="P824" s="81">
        <f t="shared" ca="1" si="207"/>
        <v>6</v>
      </c>
      <c r="Q824" s="22">
        <f t="shared" ca="1" si="208"/>
        <v>0.82077313877202085</v>
      </c>
      <c r="R824" s="3">
        <f ca="1">IF(N824&gt;'Power Curve'!$C$37,0,INDEX(Ci,$P824,1)*POWER(1-Q824,3)+INDEX(Ci,$P824,2)*3*Q824*POWER(1-Q824,2)+INDEX(Ci,$P824,3)*3*POWER(Q824,2)*(1-Q824)+INDEX(Ci,$P824,4)*POWER(Q824,3))</f>
        <v>336.94157181303763</v>
      </c>
      <c r="S824" s="3">
        <f t="shared" si="209"/>
        <v>368.46001434326126</v>
      </c>
      <c r="T824" s="3">
        <f t="shared" ca="1" si="210"/>
        <v>-31.518442530223638</v>
      </c>
      <c r="U824" s="3">
        <f t="shared" ca="1" si="218"/>
        <v>31.518442530223638</v>
      </c>
      <c r="W824" s="34">
        <f t="shared" si="211"/>
        <v>6</v>
      </c>
      <c r="X824" s="73" t="b">
        <f>COUNTIF('Power Curve'!$D$2:$D$31,W824)&gt;0</f>
        <v>1</v>
      </c>
      <c r="Y824" s="73" t="b">
        <f t="shared" si="212"/>
        <v>0</v>
      </c>
      <c r="Z824" s="73" t="b">
        <f t="shared" si="219"/>
        <v>1</v>
      </c>
      <c r="AA824" s="34" t="str">
        <f t="shared" si="213"/>
        <v>Outer</v>
      </c>
      <c r="AB824" s="35" t="str">
        <f t="shared" si="220"/>
        <v>0.2-0.3</v>
      </c>
      <c r="AC824" s="36" t="str">
        <f t="shared" si="214"/>
        <v>16-17</v>
      </c>
      <c r="AD824" s="36" t="str">
        <f t="shared" si="215"/>
        <v>Feb</v>
      </c>
      <c r="AE824" s="35" t="str">
        <f t="shared" si="216"/>
        <v>325-335</v>
      </c>
      <c r="AF824" s="36" t="str">
        <f t="shared" si="217"/>
        <v>LWS-LTI</v>
      </c>
    </row>
    <row r="825" spans="5:32" x14ac:dyDescent="0.3">
      <c r="E825" s="12">
        <v>40954.708333333336</v>
      </c>
      <c r="F825" s="16">
        <v>4.54</v>
      </c>
      <c r="G825" s="16">
        <v>87.89999961852979</v>
      </c>
      <c r="H825" s="29">
        <v>1.2098522020506453</v>
      </c>
      <c r="I825" s="26">
        <v>324.7</v>
      </c>
      <c r="J825" s="30">
        <v>0.25991189427312772</v>
      </c>
      <c r="K825" s="31">
        <v>0.40790665150315714</v>
      </c>
      <c r="L825" s="108">
        <f ca="1">REWS!R825</f>
        <v>4.6167474493199414</v>
      </c>
      <c r="M825" s="22">
        <f t="shared" si="204"/>
        <v>4.5212091347054111</v>
      </c>
      <c r="N825" s="22">
        <f t="shared" ca="1" si="205"/>
        <v>4.5976389296240585</v>
      </c>
      <c r="O825" s="22">
        <f t="shared" si="206"/>
        <v>5.6817422357860296E-2</v>
      </c>
      <c r="P825" s="81">
        <f t="shared" ca="1" si="207"/>
        <v>5</v>
      </c>
      <c r="Q825" s="22">
        <f t="shared" ca="1" si="208"/>
        <v>0.50776615093353961</v>
      </c>
      <c r="R825" s="3">
        <f ca="1">IF(N825&gt;'Power Curve'!$C$37,0,INDEX(Ci,$P825,1)*POWER(1-Q825,3)+INDEX(Ci,$P825,2)*3*Q825*POWER(1-Q825,2)+INDEX(Ci,$P825,3)*3*POWER(Q825,2)*(1-Q825)+INDEX(Ci,$P825,4)*POWER(Q825,3))</f>
        <v>137.84190953807817</v>
      </c>
      <c r="S825" s="3">
        <f t="shared" si="209"/>
        <v>87.89999961852979</v>
      </c>
      <c r="T825" s="3">
        <f t="shared" ca="1" si="210"/>
        <v>49.94190991954838</v>
      </c>
      <c r="U825" s="3">
        <f t="shared" ca="1" si="218"/>
        <v>49.94190991954838</v>
      </c>
      <c r="W825" s="34">
        <f t="shared" si="211"/>
        <v>5</v>
      </c>
      <c r="X825" s="73" t="b">
        <f>COUNTIF('Power Curve'!$D$2:$D$31,W825)&gt;0</f>
        <v>1</v>
      </c>
      <c r="Y825" s="73" t="b">
        <f t="shared" si="212"/>
        <v>0</v>
      </c>
      <c r="Z825" s="73" t="b">
        <f t="shared" si="219"/>
        <v>1</v>
      </c>
      <c r="AA825" s="34" t="str">
        <f t="shared" si="213"/>
        <v>Outer</v>
      </c>
      <c r="AB825" s="35" t="str">
        <f t="shared" si="220"/>
        <v>0.0-0.1</v>
      </c>
      <c r="AC825" s="36" t="str">
        <f t="shared" si="214"/>
        <v>17-18</v>
      </c>
      <c r="AD825" s="36" t="str">
        <f t="shared" si="215"/>
        <v>Feb</v>
      </c>
      <c r="AE825" s="35" t="str">
        <f t="shared" si="216"/>
        <v>315-325</v>
      </c>
      <c r="AF825" s="36" t="str">
        <f t="shared" si="217"/>
        <v>LWS-HTI</v>
      </c>
    </row>
    <row r="826" spans="5:32" x14ac:dyDescent="0.3">
      <c r="E826" s="12">
        <v>40954.715277777781</v>
      </c>
      <c r="F826" s="16">
        <v>3.8</v>
      </c>
      <c r="G826" s="16">
        <v>51.000001907348697</v>
      </c>
      <c r="H826" s="29">
        <v>1.2118150118612867</v>
      </c>
      <c r="I826" s="26">
        <v>325.2</v>
      </c>
      <c r="J826" s="30">
        <v>0.13947368421052633</v>
      </c>
      <c r="K826" s="31">
        <v>0.77133809728853586</v>
      </c>
      <c r="L826" s="108">
        <f ca="1">REWS!R826</f>
        <v>3.8176310627610168</v>
      </c>
      <c r="M826" s="22">
        <f t="shared" si="204"/>
        <v>3.786317334817944</v>
      </c>
      <c r="N826" s="22">
        <f t="shared" ca="1" si="205"/>
        <v>3.8038849133872339</v>
      </c>
      <c r="O826" s="22">
        <f t="shared" si="206"/>
        <v>-5.6762474297047741E-2</v>
      </c>
      <c r="P826" s="81">
        <f t="shared" ca="1" si="207"/>
        <v>4</v>
      </c>
      <c r="Q826" s="22">
        <f t="shared" ca="1" si="208"/>
        <v>0.75085195191729537</v>
      </c>
      <c r="R826" s="3">
        <f ca="1">IF(N826&gt;'Power Curve'!$C$37,0,INDEX(Ci,$P826,1)*POWER(1-Q826,3)+INDEX(Ci,$P826,2)*3*Q826*POWER(1-Q826,2)+INDEX(Ci,$P826,3)*3*POWER(Q826,2)*(1-Q826)+INDEX(Ci,$P826,4)*POWER(Q826,3))</f>
        <v>48.7970455425246</v>
      </c>
      <c r="S826" s="3">
        <f t="shared" si="209"/>
        <v>51.000001907348697</v>
      </c>
      <c r="T826" s="3">
        <f t="shared" ca="1" si="210"/>
        <v>-2.2029563648240966</v>
      </c>
      <c r="U826" s="3">
        <f t="shared" ca="1" si="218"/>
        <v>2.2029563648240966</v>
      </c>
      <c r="W826" s="34">
        <f t="shared" si="211"/>
        <v>4</v>
      </c>
      <c r="X826" s="73" t="b">
        <f>COUNTIF('Power Curve'!$D$2:$D$31,W826)&gt;0</f>
        <v>1</v>
      </c>
      <c r="Y826" s="73" t="b">
        <f t="shared" si="212"/>
        <v>0</v>
      </c>
      <c r="Z826" s="73" t="b">
        <f t="shared" si="219"/>
        <v>1</v>
      </c>
      <c r="AA826" s="34" t="str">
        <f t="shared" si="213"/>
        <v>Outer</v>
      </c>
      <c r="AB826" s="35" t="str">
        <f t="shared" si="220"/>
        <v>-0.1-0.0</v>
      </c>
      <c r="AC826" s="36" t="str">
        <f t="shared" si="214"/>
        <v>17-18</v>
      </c>
      <c r="AD826" s="36" t="str">
        <f t="shared" si="215"/>
        <v>Feb</v>
      </c>
      <c r="AE826" s="35" t="str">
        <f t="shared" si="216"/>
        <v>325-335</v>
      </c>
      <c r="AF826" s="36" t="str">
        <f t="shared" si="217"/>
        <v>Inner-TI</v>
      </c>
    </row>
    <row r="827" spans="5:32" x14ac:dyDescent="0.3">
      <c r="E827" s="12">
        <v>40954.722222222219</v>
      </c>
      <c r="F827" s="16">
        <v>3.68</v>
      </c>
      <c r="G827" s="16">
        <v>35.9300022125244</v>
      </c>
      <c r="H827" s="29">
        <v>1.212179207017035</v>
      </c>
      <c r="I827" s="26">
        <v>319.39999999999998</v>
      </c>
      <c r="J827" s="30">
        <v>9.7826086956521729E-2</v>
      </c>
      <c r="K827" s="31">
        <v>0.58994592070046281</v>
      </c>
      <c r="L827" s="108">
        <f ca="1">REWS!R827</f>
        <v>3.8172831238580813</v>
      </c>
      <c r="M827" s="22">
        <f t="shared" si="204"/>
        <v>3.6671167133856448</v>
      </c>
      <c r="N827" s="22">
        <f t="shared" ca="1" si="205"/>
        <v>3.8039192237024277</v>
      </c>
      <c r="O827" s="22">
        <f t="shared" si="206"/>
        <v>-7.5185314592115027E-2</v>
      </c>
      <c r="P827" s="81">
        <f t="shared" ca="1" si="207"/>
        <v>4</v>
      </c>
      <c r="Q827" s="22">
        <f t="shared" ca="1" si="208"/>
        <v>0.75087639668048245</v>
      </c>
      <c r="R827" s="3">
        <f ca="1">IF(N827&gt;'Power Curve'!$C$37,0,INDEX(Ci,$P827,1)*POWER(1-Q827,3)+INDEX(Ci,$P827,2)*3*Q827*POWER(1-Q827,2)+INDEX(Ci,$P827,3)*3*POWER(Q827,2)*(1-Q827)+INDEX(Ci,$P827,4)*POWER(Q827,3))</f>
        <v>48.799717489996034</v>
      </c>
      <c r="S827" s="3">
        <f t="shared" si="209"/>
        <v>35.9300022125244</v>
      </c>
      <c r="T827" s="3">
        <f t="shared" ca="1" si="210"/>
        <v>12.869715277471634</v>
      </c>
      <c r="U827" s="3">
        <f t="shared" ca="1" si="218"/>
        <v>12.869715277471634</v>
      </c>
      <c r="W827" s="34">
        <f t="shared" si="211"/>
        <v>4</v>
      </c>
      <c r="X827" s="73" t="b">
        <f>COUNTIF('Power Curve'!$D$2:$D$31,W827)&gt;0</f>
        <v>1</v>
      </c>
      <c r="Y827" s="73" t="b">
        <f t="shared" si="212"/>
        <v>0</v>
      </c>
      <c r="Z827" s="73" t="b">
        <f t="shared" si="219"/>
        <v>1</v>
      </c>
      <c r="AA827" s="34" t="str">
        <f t="shared" si="213"/>
        <v>Outer</v>
      </c>
      <c r="AB827" s="35" t="str">
        <f t="shared" si="220"/>
        <v>-0.1-0.0</v>
      </c>
      <c r="AC827" s="36" t="str">
        <f t="shared" si="214"/>
        <v>17-18</v>
      </c>
      <c r="AD827" s="36" t="str">
        <f t="shared" si="215"/>
        <v>Feb</v>
      </c>
      <c r="AE827" s="35" t="str">
        <f t="shared" si="216"/>
        <v>315-325</v>
      </c>
      <c r="AF827" s="36" t="str">
        <f t="shared" si="217"/>
        <v>LWS-LTI</v>
      </c>
    </row>
    <row r="828" spans="5:32" x14ac:dyDescent="0.3">
      <c r="E828" s="12">
        <v>40954.729166666664</v>
      </c>
      <c r="F828" s="16">
        <v>3.84</v>
      </c>
      <c r="G828" s="16">
        <v>26.549998283386202</v>
      </c>
      <c r="H828" s="29">
        <v>1.2124608311500713</v>
      </c>
      <c r="I828" s="26">
        <v>316.39999999999998</v>
      </c>
      <c r="J828" s="30">
        <v>9.6354166666666671E-2</v>
      </c>
      <c r="K828" s="31">
        <v>0.74256717184263532</v>
      </c>
      <c r="L828" s="108">
        <f ca="1">REWS!R828</f>
        <v>3.8768652683080034</v>
      </c>
      <c r="M828" s="22">
        <f t="shared" si="204"/>
        <v>3.8268528873003875</v>
      </c>
      <c r="N828" s="22">
        <f t="shared" ca="1" si="205"/>
        <v>3.863591938984134</v>
      </c>
      <c r="O828" s="22">
        <f t="shared" si="206"/>
        <v>-5.0497573991301309E-2</v>
      </c>
      <c r="P828" s="81">
        <f t="shared" ca="1" si="207"/>
        <v>4</v>
      </c>
      <c r="Q828" s="22">
        <f t="shared" ca="1" si="208"/>
        <v>0.79339088206339548</v>
      </c>
      <c r="R828" s="3">
        <f ca="1">IF(N828&gt;'Power Curve'!$C$37,0,INDEX(Ci,$P828,1)*POWER(1-Q828,3)+INDEX(Ci,$P828,2)*3*Q828*POWER(1-Q828,2)+INDEX(Ci,$P828,3)*3*POWER(Q828,2)*(1-Q828)+INDEX(Ci,$P828,4)*POWER(Q828,3))</f>
        <v>53.500909234662494</v>
      </c>
      <c r="S828" s="3">
        <f t="shared" si="209"/>
        <v>26.549998283386202</v>
      </c>
      <c r="T828" s="3">
        <f t="shared" ca="1" si="210"/>
        <v>26.950910951276292</v>
      </c>
      <c r="U828" s="3">
        <f t="shared" ca="1" si="218"/>
        <v>26.950910951276292</v>
      </c>
      <c r="W828" s="34">
        <f t="shared" si="211"/>
        <v>4</v>
      </c>
      <c r="X828" s="73" t="b">
        <f>COUNTIF('Power Curve'!$D$2:$D$31,W828)&gt;0</f>
        <v>1</v>
      </c>
      <c r="Y828" s="73" t="b">
        <f t="shared" si="212"/>
        <v>0</v>
      </c>
      <c r="Z828" s="73" t="b">
        <f t="shared" si="219"/>
        <v>1</v>
      </c>
      <c r="AA828" s="34" t="str">
        <f t="shared" si="213"/>
        <v>Outer</v>
      </c>
      <c r="AB828" s="35" t="str">
        <f t="shared" si="220"/>
        <v>-0.1-0.0</v>
      </c>
      <c r="AC828" s="36" t="str">
        <f t="shared" si="214"/>
        <v>17-18</v>
      </c>
      <c r="AD828" s="36" t="str">
        <f t="shared" si="215"/>
        <v>Feb</v>
      </c>
      <c r="AE828" s="35" t="str">
        <f t="shared" si="216"/>
        <v>315-325</v>
      </c>
      <c r="AF828" s="36" t="str">
        <f t="shared" si="217"/>
        <v>LWS-LTI</v>
      </c>
    </row>
    <row r="829" spans="5:32" x14ac:dyDescent="0.3">
      <c r="E829" s="12">
        <v>40954.736111111109</v>
      </c>
      <c r="F829" s="16">
        <v>3.86</v>
      </c>
      <c r="G829" s="16">
        <v>32.940000534057596</v>
      </c>
      <c r="H829" s="29">
        <v>1.2124608311500713</v>
      </c>
      <c r="I829" s="26">
        <v>323.5</v>
      </c>
      <c r="J829" s="30">
        <v>0.12435233160621761</v>
      </c>
      <c r="K829" s="31">
        <v>0.75267029293170407</v>
      </c>
      <c r="L829" s="108">
        <f ca="1">REWS!R829</f>
        <v>3.8480267329880165</v>
      </c>
      <c r="M829" s="22">
        <f t="shared" si="204"/>
        <v>3.8467844127550768</v>
      </c>
      <c r="N829" s="22">
        <f t="shared" ca="1" si="205"/>
        <v>3.8348521389438197</v>
      </c>
      <c r="O829" s="22">
        <f t="shared" si="206"/>
        <v>-4.7417092481417907E-2</v>
      </c>
      <c r="P829" s="81">
        <f t="shared" ca="1" si="207"/>
        <v>4</v>
      </c>
      <c r="Q829" s="22">
        <f t="shared" ca="1" si="208"/>
        <v>0.77291489395134849</v>
      </c>
      <c r="R829" s="3">
        <f ca="1">IF(N829&gt;'Power Curve'!$C$37,0,INDEX(Ci,$P829,1)*POWER(1-Q829,3)+INDEX(Ci,$P829,2)*3*Q829*POWER(1-Q829,2)+INDEX(Ci,$P829,3)*3*POWER(Q829,2)*(1-Q829)+INDEX(Ci,$P829,4)*POWER(Q829,3))</f>
        <v>51.223563522850213</v>
      </c>
      <c r="S829" s="3">
        <f t="shared" si="209"/>
        <v>32.940000534057596</v>
      </c>
      <c r="T829" s="3">
        <f t="shared" ca="1" si="210"/>
        <v>18.283562988792617</v>
      </c>
      <c r="U829" s="3">
        <f t="shared" ca="1" si="218"/>
        <v>18.283562988792617</v>
      </c>
      <c r="W829" s="34">
        <f t="shared" si="211"/>
        <v>4</v>
      </c>
      <c r="X829" s="73" t="b">
        <f>COUNTIF('Power Curve'!$D$2:$D$31,W829)&gt;0</f>
        <v>1</v>
      </c>
      <c r="Y829" s="73" t="b">
        <f t="shared" si="212"/>
        <v>0</v>
      </c>
      <c r="Z829" s="73" t="b">
        <f t="shared" si="219"/>
        <v>1</v>
      </c>
      <c r="AA829" s="34" t="str">
        <f t="shared" si="213"/>
        <v>Outer</v>
      </c>
      <c r="AB829" s="35" t="str">
        <f t="shared" si="220"/>
        <v>-0.1-0.0</v>
      </c>
      <c r="AC829" s="36" t="str">
        <f t="shared" si="214"/>
        <v>17-18</v>
      </c>
      <c r="AD829" s="36" t="str">
        <f t="shared" si="215"/>
        <v>Feb</v>
      </c>
      <c r="AE829" s="35" t="str">
        <f t="shared" si="216"/>
        <v>315-325</v>
      </c>
      <c r="AF829" s="36" t="str">
        <f t="shared" si="217"/>
        <v>Inner-TI</v>
      </c>
    </row>
    <row r="830" spans="5:32" x14ac:dyDescent="0.3">
      <c r="E830" s="12">
        <v>40954.743055555555</v>
      </c>
      <c r="F830" s="16">
        <v>4.95</v>
      </c>
      <c r="G830" s="16">
        <v>148.9099960327151</v>
      </c>
      <c r="H830" s="29">
        <v>1.2112863983738071</v>
      </c>
      <c r="I830" s="26">
        <v>329.1</v>
      </c>
      <c r="J830" s="30">
        <v>5.2525252525252523E-2</v>
      </c>
      <c r="K830" s="31">
        <v>0.66176658056836668</v>
      </c>
      <c r="L830" s="108">
        <f ca="1">REWS!R830</f>
        <v>4.7855994310058616</v>
      </c>
      <c r="M830" s="22">
        <f t="shared" si="204"/>
        <v>4.9314592586430566</v>
      </c>
      <c r="N830" s="22">
        <f t="shared" ca="1" si="205"/>
        <v>4.7676744691294539</v>
      </c>
      <c r="O830" s="22">
        <f t="shared" si="206"/>
        <v>0.12022290148640165</v>
      </c>
      <c r="P830" s="81">
        <f t="shared" ca="1" si="207"/>
        <v>5</v>
      </c>
      <c r="Q830" s="22">
        <f t="shared" ca="1" si="208"/>
        <v>0.70219836544480896</v>
      </c>
      <c r="R830" s="3">
        <f ca="1">IF(N830&gt;'Power Curve'!$C$37,0,INDEX(Ci,$P830,1)*POWER(1-Q830,3)+INDEX(Ci,$P830,2)*3*Q830*POWER(1-Q830,2)+INDEX(Ci,$P830,3)*3*POWER(Q830,2)*(1-Q830)+INDEX(Ci,$P830,4)*POWER(Q830,3))</f>
        <v>167.541641878961</v>
      </c>
      <c r="S830" s="3">
        <f t="shared" si="209"/>
        <v>148.9099960327151</v>
      </c>
      <c r="T830" s="3">
        <f t="shared" ca="1" si="210"/>
        <v>18.631645846245902</v>
      </c>
      <c r="U830" s="3">
        <f t="shared" ca="1" si="218"/>
        <v>18.631645846245902</v>
      </c>
      <c r="W830" s="34">
        <f t="shared" si="211"/>
        <v>5</v>
      </c>
      <c r="X830" s="73" t="b">
        <f>COUNTIF('Power Curve'!$D$2:$D$31,W830)&gt;0</f>
        <v>1</v>
      </c>
      <c r="Y830" s="73" t="b">
        <f t="shared" si="212"/>
        <v>0</v>
      </c>
      <c r="Z830" s="73" t="b">
        <f t="shared" si="219"/>
        <v>1</v>
      </c>
      <c r="AA830" s="34" t="str">
        <f t="shared" si="213"/>
        <v>Outer</v>
      </c>
      <c r="AB830" s="35" t="str">
        <f t="shared" si="220"/>
        <v>0.1-0.2</v>
      </c>
      <c r="AC830" s="36" t="str">
        <f t="shared" si="214"/>
        <v>17-18</v>
      </c>
      <c r="AD830" s="36" t="str">
        <f t="shared" si="215"/>
        <v>Feb</v>
      </c>
      <c r="AE830" s="35" t="str">
        <f t="shared" si="216"/>
        <v>325-335</v>
      </c>
      <c r="AF830" s="36" t="str">
        <f t="shared" si="217"/>
        <v>LWS-LTI</v>
      </c>
    </row>
    <row r="831" spans="5:32" x14ac:dyDescent="0.3">
      <c r="E831" s="12">
        <v>40954.75</v>
      </c>
      <c r="F831" s="16">
        <v>5.35</v>
      </c>
      <c r="G831" s="16">
        <v>242.90001296997028</v>
      </c>
      <c r="H831" s="29">
        <v>1.2111955122179063</v>
      </c>
      <c r="I831" s="26">
        <v>339.8</v>
      </c>
      <c r="J831" s="30">
        <v>5.2336448598130851E-2</v>
      </c>
      <c r="K831" s="31">
        <v>0.57919876881920229</v>
      </c>
      <c r="L831" s="108">
        <f ca="1">REWS!R831</f>
        <v>5.2418802119036103</v>
      </c>
      <c r="M831" s="22">
        <f t="shared" si="204"/>
        <v>5.3298277063627593</v>
      </c>
      <c r="N831" s="22">
        <f t="shared" ca="1" si="205"/>
        <v>5.2221155863249633</v>
      </c>
      <c r="O831" s="22">
        <f t="shared" si="206"/>
        <v>0.18179202925392951</v>
      </c>
      <c r="P831" s="81">
        <f t="shared" ca="1" si="207"/>
        <v>6</v>
      </c>
      <c r="Q831" s="22">
        <f t="shared" ca="1" si="208"/>
        <v>0.19336981375330281</v>
      </c>
      <c r="R831" s="3">
        <f ca="1">IF(N831&gt;'Power Curve'!$C$37,0,INDEX(Ci,$P831,1)*POWER(1-Q831,3)+INDEX(Ci,$P831,2)*3*Q831*POWER(1-Q831,2)+INDEX(Ci,$P831,3)*3*POWER(Q831,2)*(1-Q831)+INDEX(Ci,$P831,4)*POWER(Q831,3))</f>
        <v>240.7298481994267</v>
      </c>
      <c r="S831" s="3">
        <f t="shared" si="209"/>
        <v>242.90001296997028</v>
      </c>
      <c r="T831" s="3">
        <f t="shared" ca="1" si="210"/>
        <v>-2.1701647705435789</v>
      </c>
      <c r="U831" s="3">
        <f t="shared" ca="1" si="218"/>
        <v>2.1701647705435789</v>
      </c>
      <c r="W831" s="34">
        <f t="shared" si="211"/>
        <v>5</v>
      </c>
      <c r="X831" s="73" t="b">
        <f>COUNTIF('Power Curve'!$D$2:$D$31,W831)&gt;0</f>
        <v>1</v>
      </c>
      <c r="Y831" s="73" t="b">
        <f t="shared" si="212"/>
        <v>0</v>
      </c>
      <c r="Z831" s="73" t="b">
        <f t="shared" si="219"/>
        <v>1</v>
      </c>
      <c r="AA831" s="34" t="str">
        <f t="shared" si="213"/>
        <v>Outer</v>
      </c>
      <c r="AB831" s="35" t="str">
        <f t="shared" si="220"/>
        <v>0.1-0.2</v>
      </c>
      <c r="AC831" s="36" t="str">
        <f t="shared" si="214"/>
        <v>18-19</v>
      </c>
      <c r="AD831" s="36" t="str">
        <f t="shared" si="215"/>
        <v>Feb</v>
      </c>
      <c r="AE831" s="35" t="str">
        <f t="shared" si="216"/>
        <v>335-345</v>
      </c>
      <c r="AF831" s="36" t="str">
        <f t="shared" si="217"/>
        <v>LWS-LTI</v>
      </c>
    </row>
    <row r="832" spans="5:32" x14ac:dyDescent="0.3">
      <c r="E832" s="12">
        <v>40954.756944444445</v>
      </c>
      <c r="F832" s="16">
        <v>5.38</v>
      </c>
      <c r="G832" s="16">
        <v>262.82000350952109</v>
      </c>
      <c r="H832" s="29">
        <v>1.2120679129853003</v>
      </c>
      <c r="I832" s="26">
        <v>347</v>
      </c>
      <c r="J832" s="30">
        <v>5.0185873605947957E-2</v>
      </c>
      <c r="K832" s="31">
        <v>0.45808627787512879</v>
      </c>
      <c r="L832" s="108">
        <f ca="1">REWS!R832</f>
        <v>5.2854097159085693</v>
      </c>
      <c r="M832" s="22">
        <f t="shared" si="204"/>
        <v>5.361001114876764</v>
      </c>
      <c r="N832" s="22">
        <f t="shared" ca="1" si="205"/>
        <v>5.2667448660903942</v>
      </c>
      <c r="O832" s="22">
        <f t="shared" si="206"/>
        <v>0.18660998002973631</v>
      </c>
      <c r="P832" s="81">
        <f t="shared" ca="1" si="207"/>
        <v>6</v>
      </c>
      <c r="Q832" s="22">
        <f t="shared" ca="1" si="208"/>
        <v>0.23785260919110679</v>
      </c>
      <c r="R832" s="3">
        <f ca="1">IF(N832&gt;'Power Curve'!$C$37,0,INDEX(Ci,$P832,1)*POWER(1-Q832,3)+INDEX(Ci,$P832,2)*3*Q832*POWER(1-Q832,2)+INDEX(Ci,$P832,3)*3*POWER(Q832,2)*(1-Q832)+INDEX(Ci,$P832,4)*POWER(Q832,3))</f>
        <v>247.30730240884284</v>
      </c>
      <c r="S832" s="3">
        <f t="shared" si="209"/>
        <v>262.82000350952109</v>
      </c>
      <c r="T832" s="3">
        <f t="shared" ca="1" si="210"/>
        <v>-15.512701100678242</v>
      </c>
      <c r="U832" s="3">
        <f t="shared" ca="1" si="218"/>
        <v>15.512701100678242</v>
      </c>
      <c r="W832" s="34">
        <f t="shared" si="211"/>
        <v>5</v>
      </c>
      <c r="X832" s="73" t="b">
        <f>COUNTIF('Power Curve'!$D$2:$D$31,W832)&gt;0</f>
        <v>1</v>
      </c>
      <c r="Y832" s="73" t="b">
        <f t="shared" si="212"/>
        <v>0</v>
      </c>
      <c r="Z832" s="73" t="b">
        <f t="shared" si="219"/>
        <v>1</v>
      </c>
      <c r="AA832" s="34" t="str">
        <f t="shared" si="213"/>
        <v>Outer</v>
      </c>
      <c r="AB832" s="35" t="str">
        <f t="shared" si="220"/>
        <v>0.1-0.2</v>
      </c>
      <c r="AC832" s="36" t="str">
        <f t="shared" si="214"/>
        <v>18-19</v>
      </c>
      <c r="AD832" s="36" t="str">
        <f t="shared" si="215"/>
        <v>Feb</v>
      </c>
      <c r="AE832" s="35" t="str">
        <f t="shared" si="216"/>
        <v>345-355</v>
      </c>
      <c r="AF832" s="36" t="str">
        <f t="shared" si="217"/>
        <v>LWS-LTI</v>
      </c>
    </row>
    <row r="833" spans="5:32" x14ac:dyDescent="0.3">
      <c r="E833" s="12">
        <v>40954.979166666664</v>
      </c>
      <c r="F833" s="16">
        <v>3.89</v>
      </c>
      <c r="G833" s="16">
        <v>43.3199977874756</v>
      </c>
      <c r="H833" s="29">
        <v>1.2165499580595909</v>
      </c>
      <c r="I833" s="26">
        <v>207.1</v>
      </c>
      <c r="J833" s="30">
        <v>0.22879177377892029</v>
      </c>
      <c r="K833" s="31">
        <v>-0.27209136755681129</v>
      </c>
      <c r="L833" s="108">
        <f ca="1">REWS!R833</f>
        <v>3.920287235282609</v>
      </c>
      <c r="M833" s="22">
        <f t="shared" si="204"/>
        <v>3.8810349565530746</v>
      </c>
      <c r="N833" s="22">
        <f t="shared" ca="1" si="205"/>
        <v>3.9112523907096692</v>
      </c>
      <c r="O833" s="22">
        <f t="shared" si="206"/>
        <v>-4.2123560528079071E-2</v>
      </c>
      <c r="P833" s="81">
        <f t="shared" ca="1" si="207"/>
        <v>4</v>
      </c>
      <c r="Q833" s="22">
        <f t="shared" ca="1" si="208"/>
        <v>0.8273470975408147</v>
      </c>
      <c r="R833" s="3">
        <f ca="1">IF(N833&gt;'Power Curve'!$C$37,0,INDEX(Ci,$P833,1)*POWER(1-Q833,3)+INDEX(Ci,$P833,2)*3*Q833*POWER(1-Q833,2)+INDEX(Ci,$P833,3)*3*POWER(Q833,2)*(1-Q833)+INDEX(Ci,$P833,4)*POWER(Q833,3))</f>
        <v>57.32616662678717</v>
      </c>
      <c r="S833" s="3">
        <f t="shared" si="209"/>
        <v>43.3199977874756</v>
      </c>
      <c r="T833" s="3">
        <f t="shared" ca="1" si="210"/>
        <v>14.00616883931157</v>
      </c>
      <c r="U833" s="3">
        <f t="shared" ca="1" si="218"/>
        <v>14.00616883931157</v>
      </c>
      <c r="W833" s="34">
        <f t="shared" si="211"/>
        <v>4</v>
      </c>
      <c r="X833" s="73" t="b">
        <f>COUNTIF('Power Curve'!$D$2:$D$31,W833)&gt;0</f>
        <v>1</v>
      </c>
      <c r="Y833" s="73" t="b">
        <f t="shared" si="212"/>
        <v>0</v>
      </c>
      <c r="Z833" s="73" t="b">
        <f t="shared" si="219"/>
        <v>1</v>
      </c>
      <c r="AA833" s="34" t="str">
        <f t="shared" si="213"/>
        <v>Outer</v>
      </c>
      <c r="AB833" s="35" t="str">
        <f t="shared" si="220"/>
        <v>-0.1-0.0</v>
      </c>
      <c r="AC833" s="36" t="str">
        <f t="shared" si="214"/>
        <v>23-24</v>
      </c>
      <c r="AD833" s="36" t="str">
        <f t="shared" si="215"/>
        <v>Feb</v>
      </c>
      <c r="AE833" s="35" t="str">
        <f t="shared" si="216"/>
        <v>205-215</v>
      </c>
      <c r="AF833" s="36" t="str">
        <f t="shared" si="217"/>
        <v>LWS-HTI</v>
      </c>
    </row>
    <row r="834" spans="5:32" x14ac:dyDescent="0.3">
      <c r="E834" s="12">
        <v>40954.986111111109</v>
      </c>
      <c r="F834" s="16">
        <v>5.69</v>
      </c>
      <c r="G834" s="16">
        <v>201.2100067138671</v>
      </c>
      <c r="H834" s="29">
        <v>1.2181028790483519</v>
      </c>
      <c r="I834" s="26">
        <v>203.5</v>
      </c>
      <c r="J834" s="30">
        <v>0.12478031634446396</v>
      </c>
      <c r="K834" s="31">
        <v>0.11024450646166625</v>
      </c>
      <c r="L834" s="108">
        <f ca="1">REWS!R834</f>
        <v>5.6085351121456588</v>
      </c>
      <c r="M834" s="22">
        <f t="shared" si="204"/>
        <v>5.6793010877567127</v>
      </c>
      <c r="N834" s="22">
        <f t="shared" ca="1" si="205"/>
        <v>5.5979893784060737</v>
      </c>
      <c r="O834" s="22">
        <f t="shared" si="206"/>
        <v>0.23580426690366874</v>
      </c>
      <c r="P834" s="81">
        <f t="shared" ca="1" si="207"/>
        <v>6</v>
      </c>
      <c r="Q834" s="22">
        <f t="shared" ca="1" si="208"/>
        <v>0.56800989514056022</v>
      </c>
      <c r="R834" s="3">
        <f ca="1">IF(N834&gt;'Power Curve'!$C$37,0,INDEX(Ci,$P834,1)*POWER(1-Q834,3)+INDEX(Ci,$P834,2)*3*Q834*POWER(1-Q834,2)+INDEX(Ci,$P834,3)*3*POWER(Q834,2)*(1-Q834)+INDEX(Ci,$P834,4)*POWER(Q834,3))</f>
        <v>296.3669778401096</v>
      </c>
      <c r="S834" s="3">
        <f t="shared" si="209"/>
        <v>201.2100067138671</v>
      </c>
      <c r="T834" s="3">
        <f t="shared" ca="1" si="210"/>
        <v>95.156971126242496</v>
      </c>
      <c r="U834" s="3">
        <f t="shared" ca="1" si="218"/>
        <v>95.156971126242496</v>
      </c>
      <c r="W834" s="34">
        <f t="shared" si="211"/>
        <v>6</v>
      </c>
      <c r="X834" s="73" t="b">
        <f>COUNTIF('Power Curve'!$D$2:$D$31,W834)&gt;0</f>
        <v>1</v>
      </c>
      <c r="Y834" s="73" t="b">
        <f t="shared" si="212"/>
        <v>0</v>
      </c>
      <c r="Z834" s="73" t="b">
        <f t="shared" si="219"/>
        <v>1</v>
      </c>
      <c r="AA834" s="34" t="str">
        <f t="shared" si="213"/>
        <v>Inner</v>
      </c>
      <c r="AB834" s="35" t="str">
        <f t="shared" si="220"/>
        <v>0.2-0.3</v>
      </c>
      <c r="AC834" s="36" t="str">
        <f t="shared" si="214"/>
        <v>23-24</v>
      </c>
      <c r="AD834" s="36" t="str">
        <f t="shared" si="215"/>
        <v>Feb</v>
      </c>
      <c r="AE834" s="35" t="str">
        <f t="shared" si="216"/>
        <v>195-205</v>
      </c>
      <c r="AF834" s="36" t="str">
        <f t="shared" si="217"/>
        <v>Inner-TI</v>
      </c>
    </row>
    <row r="835" spans="5:32" x14ac:dyDescent="0.3">
      <c r="E835" s="12">
        <v>40954.993055555555</v>
      </c>
      <c r="F835" s="16">
        <v>6.28</v>
      </c>
      <c r="G835" s="16">
        <v>116.3099994659425</v>
      </c>
      <c r="H835" s="29">
        <v>1.2180178902429903</v>
      </c>
      <c r="I835" s="26">
        <v>205.8</v>
      </c>
      <c r="J835" s="30">
        <v>4.936305732484076E-2</v>
      </c>
      <c r="K835" s="31">
        <v>0.21294640280596394</v>
      </c>
      <c r="L835" s="108">
        <f ca="1">REWS!R835</f>
        <v>6.197560238676397</v>
      </c>
      <c r="M835" s="22">
        <f t="shared" ref="M835:M898" si="221">F835*(H835/Ref_Density)^(1/3)</f>
        <v>6.268045926545506</v>
      </c>
      <c r="N835" s="22">
        <f t="shared" ref="N835:N898" ca="1" si="222">L835*(H835/Ref_Density)^(1/3)</f>
        <v>6.1857630905343921</v>
      </c>
      <c r="O835" s="22">
        <f t="shared" ref="O835:O898" si="223">(M835-CutInWindSpeed)/(RatedWindSpeed-CutInWindSpeed)</f>
        <v>0.32679667960439729</v>
      </c>
      <c r="P835" s="81">
        <f t="shared" ref="P835:P898" ca="1" si="224">COUNTIF(xa,"&lt;"&amp;N835)</f>
        <v>7</v>
      </c>
      <c r="Q835" s="22">
        <f t="shared" ref="Q835:Q898" ca="1" si="225">(N835-INDEX(xa,$P835))/(INDEX(xb,$P835)-INDEX(xa,$P835))</f>
        <v>0.15691513585326866</v>
      </c>
      <c r="R835" s="3">
        <f ca="1">IF(N835&gt;'Power Curve'!$C$37,0,INDEX(Ci,$P835,1)*POWER(1-Q835,3)+INDEX(Ci,$P835,2)*3*Q835*POWER(1-Q835,2)+INDEX(Ci,$P835,3)*3*POWER(Q835,2)*(1-Q835)+INDEX(Ci,$P835,4)*POWER(Q835,3))</f>
        <v>399.77317170933509</v>
      </c>
      <c r="S835" s="3">
        <f t="shared" ref="S835:S898" si="226">IF(Z835,G835,"")</f>
        <v>116.3099994659425</v>
      </c>
      <c r="T835" s="3">
        <f t="shared" ref="T835:T898" ca="1" si="227">IF(Z835,R835-S835,"")</f>
        <v>283.46317224339259</v>
      </c>
      <c r="U835" s="3">
        <f t="shared" ca="1" si="218"/>
        <v>283.46317224339259</v>
      </c>
      <c r="W835" s="34">
        <f t="shared" ref="W835:W898" si="228">MROUND(M835-Centre_First_Bin,Bin_Width)+Centre_First_Bin</f>
        <v>6</v>
      </c>
      <c r="X835" s="73" t="b">
        <f>COUNTIF('Power Curve'!$D$2:$D$31,W835)&gt;0</f>
        <v>1</v>
      </c>
      <c r="Y835" s="73" t="b">
        <f t="shared" ref="Y835:Y898" si="229">(G835&lt;0)</f>
        <v>0</v>
      </c>
      <c r="Z835" s="73" t="b">
        <f t="shared" si="219"/>
        <v>1</v>
      </c>
      <c r="AA835" s="34" t="str">
        <f t="shared" ref="AA835:AA898" si="230">IF(Z835,IF(AND(J835&gt;=LowerTurbLimit,J835&lt;=UpperTurbLimit,K835&gt;=LowerShearLimit,K835&lt;=UpperShearLimit),"Inner","Outer"),"")</f>
        <v>Outer</v>
      </c>
      <c r="AB835" s="35" t="str">
        <f t="shared" si="220"/>
        <v>0.3-0.4</v>
      </c>
      <c r="AC835" s="36" t="str">
        <f t="shared" ref="AC835:AC898" si="231">IF(Z835,HOUR(E835)&amp;"-"&amp;HOUR(E835)+1,"")</f>
        <v>23-24</v>
      </c>
      <c r="AD835" s="36" t="str">
        <f t="shared" ref="AD835:AD898" si="232">IF(Z835,TEXT(E835,"mmm"),"")</f>
        <v>Feb</v>
      </c>
      <c r="AE835" s="35" t="str">
        <f t="shared" ref="AE835:AE898" si="233">IF(Z835,IF(OR(I835&lt;5,I835&gt;=355),"355-5",MROUND(I835,10)-5&amp;"-"&amp;MROUND(I835,10)+5),"")</f>
        <v>205-215</v>
      </c>
      <c r="AF835" s="36" t="str">
        <f t="shared" ref="AF835:AF898" si="234">IF(Z835,IF(O835&lt;0.5,IF(J835&lt;=LowerTurbLimit,"LWS-LTI",IF(J835&gt;=UpperTurbLimit,"LWS-HTI","Inner-TI")),IF(J835&lt;=LowerTurbLimit,"HWS-LTI",IF(J835&gt;=UpperTurbLimit,"HWS-HTI","Inner-TI"))),"")</f>
        <v>LWS-LTI</v>
      </c>
    </row>
    <row r="836" spans="5:32" x14ac:dyDescent="0.3">
      <c r="E836" s="12">
        <v>40955</v>
      </c>
      <c r="F836" s="16">
        <v>5.85</v>
      </c>
      <c r="G836" s="16">
        <v>114.14000701904278</v>
      </c>
      <c r="H836" s="29">
        <v>1.2167790880923852</v>
      </c>
      <c r="I836" s="26">
        <v>207.2</v>
      </c>
      <c r="J836" s="30">
        <v>0.11282051282051284</v>
      </c>
      <c r="K836" s="31">
        <v>9.018394121886919E-2</v>
      </c>
      <c r="L836" s="108">
        <f ca="1">REWS!R836</f>
        <v>5.843779425936992</v>
      </c>
      <c r="M836" s="22">
        <f t="shared" si="221"/>
        <v>5.8368842668605803</v>
      </c>
      <c r="N836" s="22">
        <f t="shared" ca="1" si="222"/>
        <v>5.8306776393598607</v>
      </c>
      <c r="O836" s="22">
        <f t="shared" si="223"/>
        <v>0.26015925521611133</v>
      </c>
      <c r="P836" s="81">
        <f t="shared" ca="1" si="224"/>
        <v>6</v>
      </c>
      <c r="Q836" s="22">
        <f t="shared" ca="1" si="225"/>
        <v>0.79993441570616186</v>
      </c>
      <c r="R836" s="3">
        <f ca="1">IF(N836&gt;'Power Curve'!$C$37,0,INDEX(Ci,$P836,1)*POWER(1-Q836,3)+INDEX(Ci,$P836,2)*3*Q836*POWER(1-Q836,2)+INDEX(Ci,$P836,3)*3*POWER(Q836,2)*(1-Q836)+INDEX(Ci,$P836,4)*POWER(Q836,3))</f>
        <v>333.41737413687576</v>
      </c>
      <c r="S836" s="3">
        <f t="shared" si="226"/>
        <v>114.14000701904278</v>
      </c>
      <c r="T836" s="3">
        <f t="shared" ca="1" si="227"/>
        <v>219.27736711783297</v>
      </c>
      <c r="U836" s="3">
        <f t="shared" ref="U836:U899" ca="1" si="235">IF(Z836,ABS(T836),"")</f>
        <v>219.27736711783297</v>
      </c>
      <c r="W836" s="34">
        <f t="shared" si="228"/>
        <v>6</v>
      </c>
      <c r="X836" s="73" t="b">
        <f>COUNTIF('Power Curve'!$D$2:$D$31,W836)&gt;0</f>
        <v>1</v>
      </c>
      <c r="Y836" s="73" t="b">
        <f t="shared" si="229"/>
        <v>0</v>
      </c>
      <c r="Z836" s="73" t="b">
        <f t="shared" ref="Z836:Z899" si="236">AND(X836,NOT(Y836))</f>
        <v>1</v>
      </c>
      <c r="AA836" s="34" t="str">
        <f t="shared" si="230"/>
        <v>Outer</v>
      </c>
      <c r="AB836" s="35" t="str">
        <f t="shared" ref="AB836:AB899" si="237">IF(Z836,TEXT(ROUND(O836+0.05,1)-0.1,"0.0")&amp;"-"&amp;TEXT(ROUND(O836+0.05,1),"0.0"),"")</f>
        <v>0.2-0.3</v>
      </c>
      <c r="AC836" s="36" t="str">
        <f t="shared" si="231"/>
        <v>0-1</v>
      </c>
      <c r="AD836" s="36" t="str">
        <f t="shared" si="232"/>
        <v>Feb</v>
      </c>
      <c r="AE836" s="35" t="str">
        <f t="shared" si="233"/>
        <v>205-215</v>
      </c>
      <c r="AF836" s="36" t="str">
        <f t="shared" si="234"/>
        <v>Inner-TI</v>
      </c>
    </row>
    <row r="837" spans="5:32" x14ac:dyDescent="0.3">
      <c r="E837" s="12">
        <v>40955.006944444445</v>
      </c>
      <c r="F837" s="16">
        <v>5.81</v>
      </c>
      <c r="G837" s="16">
        <v>139.37999725341768</v>
      </c>
      <c r="H837" s="29">
        <v>1.2166874252857272</v>
      </c>
      <c r="I837" s="26">
        <v>205.3</v>
      </c>
      <c r="J837" s="30">
        <v>0.14629948364888123</v>
      </c>
      <c r="K837" s="31">
        <v>4.4598551515487785E-2</v>
      </c>
      <c r="L837" s="108">
        <f ca="1">REWS!R837</f>
        <v>5.7717344469149401</v>
      </c>
      <c r="M837" s="22">
        <f t="shared" si="221"/>
        <v>5.796828376909068</v>
      </c>
      <c r="N837" s="22">
        <f t="shared" ca="1" si="222"/>
        <v>5.7586495741583636</v>
      </c>
      <c r="O837" s="22">
        <f t="shared" si="223"/>
        <v>0.25396848830075069</v>
      </c>
      <c r="P837" s="81">
        <f t="shared" ca="1" si="224"/>
        <v>6</v>
      </c>
      <c r="Q837" s="22">
        <f t="shared" ca="1" si="225"/>
        <v>0.72814276441850712</v>
      </c>
      <c r="R837" s="3">
        <f ca="1">IF(N837&gt;'Power Curve'!$C$37,0,INDEX(Ci,$P837,1)*POWER(1-Q837,3)+INDEX(Ci,$P837,2)*3*Q837*POWER(1-Q837,2)+INDEX(Ci,$P837,3)*3*POWER(Q837,2)*(1-Q837)+INDEX(Ci,$P837,4)*POWER(Q837,3))</f>
        <v>321.55397073859763</v>
      </c>
      <c r="S837" s="3">
        <f t="shared" si="226"/>
        <v>139.37999725341768</v>
      </c>
      <c r="T837" s="3">
        <f t="shared" ca="1" si="227"/>
        <v>182.17397348517994</v>
      </c>
      <c r="U837" s="3">
        <f t="shared" ca="1" si="235"/>
        <v>182.17397348517994</v>
      </c>
      <c r="W837" s="34">
        <f t="shared" si="228"/>
        <v>6</v>
      </c>
      <c r="X837" s="73" t="b">
        <f>COUNTIF('Power Curve'!$D$2:$D$31,W837)&gt;0</f>
        <v>1</v>
      </c>
      <c r="Y837" s="73" t="b">
        <f t="shared" si="229"/>
        <v>0</v>
      </c>
      <c r="Z837" s="73" t="b">
        <f t="shared" si="236"/>
        <v>1</v>
      </c>
      <c r="AA837" s="34" t="str">
        <f t="shared" si="230"/>
        <v>Outer</v>
      </c>
      <c r="AB837" s="35" t="str">
        <f t="shared" si="237"/>
        <v>0.2-0.3</v>
      </c>
      <c r="AC837" s="36" t="str">
        <f t="shared" si="231"/>
        <v>0-1</v>
      </c>
      <c r="AD837" s="36" t="str">
        <f t="shared" si="232"/>
        <v>Feb</v>
      </c>
      <c r="AE837" s="35" t="str">
        <f t="shared" si="233"/>
        <v>205-215</v>
      </c>
      <c r="AF837" s="36" t="str">
        <f t="shared" si="234"/>
        <v>LWS-HTI</v>
      </c>
    </row>
    <row r="838" spans="5:32" x14ac:dyDescent="0.3">
      <c r="E838" s="12">
        <v>40955.013888888891</v>
      </c>
      <c r="F838" s="16">
        <v>5.82</v>
      </c>
      <c r="G838" s="16">
        <v>253.57000732421898</v>
      </c>
      <c r="H838" s="29">
        <v>1.2167260240099809</v>
      </c>
      <c r="I838" s="26">
        <v>201.8</v>
      </c>
      <c r="J838" s="30">
        <v>7.903780068728522E-2</v>
      </c>
      <c r="K838" s="31">
        <v>-0.20773979405950216</v>
      </c>
      <c r="L838" s="108">
        <f ca="1">REWS!R838</f>
        <v>5.790641779795429</v>
      </c>
      <c r="M838" s="22">
        <f t="shared" si="221"/>
        <v>5.8068671115336796</v>
      </c>
      <c r="N838" s="22">
        <f t="shared" ca="1" si="222"/>
        <v>5.7775751384479257</v>
      </c>
      <c r="O838" s="22">
        <f t="shared" si="223"/>
        <v>0.25552000709764577</v>
      </c>
      <c r="P838" s="81">
        <f t="shared" ca="1" si="224"/>
        <v>6</v>
      </c>
      <c r="Q838" s="22">
        <f t="shared" ca="1" si="225"/>
        <v>0.74700621032806191</v>
      </c>
      <c r="R838" s="3">
        <f ca="1">IF(N838&gt;'Power Curve'!$C$37,0,INDEX(Ci,$P838,1)*POWER(1-Q838,3)+INDEX(Ci,$P838,2)*3*Q838*POWER(1-Q838,2)+INDEX(Ci,$P838,3)*3*POWER(Q838,2)*(1-Q838)+INDEX(Ci,$P838,4)*POWER(Q838,3))</f>
        <v>324.6315718220801</v>
      </c>
      <c r="S838" s="3">
        <f t="shared" si="226"/>
        <v>253.57000732421898</v>
      </c>
      <c r="T838" s="3">
        <f t="shared" ca="1" si="227"/>
        <v>71.061564497861127</v>
      </c>
      <c r="U838" s="3">
        <f t="shared" ca="1" si="235"/>
        <v>71.061564497861127</v>
      </c>
      <c r="W838" s="34">
        <f t="shared" si="228"/>
        <v>6</v>
      </c>
      <c r="X838" s="73" t="b">
        <f>COUNTIF('Power Curve'!$D$2:$D$31,W838)&gt;0</f>
        <v>1</v>
      </c>
      <c r="Y838" s="73" t="b">
        <f t="shared" si="229"/>
        <v>0</v>
      </c>
      <c r="Z838" s="73" t="b">
        <f t="shared" si="236"/>
        <v>1</v>
      </c>
      <c r="AA838" s="34" t="str">
        <f t="shared" si="230"/>
        <v>Outer</v>
      </c>
      <c r="AB838" s="35" t="str">
        <f t="shared" si="237"/>
        <v>0.2-0.3</v>
      </c>
      <c r="AC838" s="36" t="str">
        <f t="shared" si="231"/>
        <v>0-1</v>
      </c>
      <c r="AD838" s="36" t="str">
        <f t="shared" si="232"/>
        <v>Feb</v>
      </c>
      <c r="AE838" s="35" t="str">
        <f t="shared" si="233"/>
        <v>195-205</v>
      </c>
      <c r="AF838" s="36" t="str">
        <f t="shared" si="234"/>
        <v>LWS-LTI</v>
      </c>
    </row>
    <row r="839" spans="5:32" x14ac:dyDescent="0.3">
      <c r="E839" s="12">
        <v>40955.020833333336</v>
      </c>
      <c r="F839" s="16">
        <v>5.91</v>
      </c>
      <c r="G839" s="16">
        <v>205.4500007629392</v>
      </c>
      <c r="H839" s="29">
        <v>1.2176894950177966</v>
      </c>
      <c r="I839" s="26">
        <v>200.5</v>
      </c>
      <c r="J839" s="30">
        <v>8.7986463620981392E-2</v>
      </c>
      <c r="K839" s="31">
        <v>3.3078138303305402E-2</v>
      </c>
      <c r="L839" s="108">
        <f ca="1">REWS!R839</f>
        <v>5.60725318386236</v>
      </c>
      <c r="M839" s="22">
        <f t="shared" si="221"/>
        <v>5.898220049965583</v>
      </c>
      <c r="N839" s="22">
        <f t="shared" ca="1" si="222"/>
        <v>5.5960766758528466</v>
      </c>
      <c r="O839" s="22">
        <f t="shared" si="223"/>
        <v>0.2696388982157758</v>
      </c>
      <c r="P839" s="81">
        <f t="shared" ca="1" si="224"/>
        <v>6</v>
      </c>
      <c r="Q839" s="22">
        <f t="shared" ca="1" si="225"/>
        <v>0.56610347054989341</v>
      </c>
      <c r="R839" s="3">
        <f ca="1">IF(N839&gt;'Power Curve'!$C$37,0,INDEX(Ci,$P839,1)*POWER(1-Q839,3)+INDEX(Ci,$P839,2)*3*Q839*POWER(1-Q839,2)+INDEX(Ci,$P839,3)*3*POWER(Q839,2)*(1-Q839)+INDEX(Ci,$P839,4)*POWER(Q839,3))</f>
        <v>296.07558999048149</v>
      </c>
      <c r="S839" s="3">
        <f t="shared" si="226"/>
        <v>205.4500007629392</v>
      </c>
      <c r="T839" s="3">
        <f t="shared" ca="1" si="227"/>
        <v>90.625589227542292</v>
      </c>
      <c r="U839" s="3">
        <f t="shared" ca="1" si="235"/>
        <v>90.625589227542292</v>
      </c>
      <c r="W839" s="34">
        <f t="shared" si="228"/>
        <v>6</v>
      </c>
      <c r="X839" s="73" t="b">
        <f>COUNTIF('Power Curve'!$D$2:$D$31,W839)&gt;0</f>
        <v>1</v>
      </c>
      <c r="Y839" s="73" t="b">
        <f t="shared" si="229"/>
        <v>0</v>
      </c>
      <c r="Z839" s="73" t="b">
        <f t="shared" si="236"/>
        <v>1</v>
      </c>
      <c r="AA839" s="34" t="str">
        <f t="shared" si="230"/>
        <v>Outer</v>
      </c>
      <c r="AB839" s="35" t="str">
        <f t="shared" si="237"/>
        <v>0.2-0.3</v>
      </c>
      <c r="AC839" s="36" t="str">
        <f t="shared" si="231"/>
        <v>0-1</v>
      </c>
      <c r="AD839" s="36" t="str">
        <f t="shared" si="232"/>
        <v>Feb</v>
      </c>
      <c r="AE839" s="35" t="str">
        <f t="shared" si="233"/>
        <v>195-205</v>
      </c>
      <c r="AF839" s="36" t="str">
        <f t="shared" si="234"/>
        <v>LWS-LTI</v>
      </c>
    </row>
    <row r="840" spans="5:32" x14ac:dyDescent="0.3">
      <c r="E840" s="12">
        <v>40955.027777777781</v>
      </c>
      <c r="F840" s="16">
        <v>6.7</v>
      </c>
      <c r="G840" s="16">
        <v>247.79998779296889</v>
      </c>
      <c r="H840" s="29">
        <v>1.2187464795369567</v>
      </c>
      <c r="I840" s="26">
        <v>202.9</v>
      </c>
      <c r="J840" s="30">
        <v>0.1</v>
      </c>
      <c r="K840" s="31">
        <v>0.23591152749033836</v>
      </c>
      <c r="L840" s="108">
        <f ca="1">REWS!R840</f>
        <v>6.3211867078329504</v>
      </c>
      <c r="M840" s="22">
        <f t="shared" si="221"/>
        <v>6.6885795683725116</v>
      </c>
      <c r="N840" s="22">
        <f t="shared" ca="1" si="222"/>
        <v>6.3104119793849804</v>
      </c>
      <c r="O840" s="22">
        <f t="shared" si="223"/>
        <v>0.39179150957247894</v>
      </c>
      <c r="P840" s="81">
        <f t="shared" ca="1" si="224"/>
        <v>7</v>
      </c>
      <c r="Q840" s="22">
        <f t="shared" ca="1" si="225"/>
        <v>0.2836264961806475</v>
      </c>
      <c r="R840" s="3">
        <f ca="1">IF(N840&gt;'Power Curve'!$C$37,0,INDEX(Ci,$P840,1)*POWER(1-Q840,3)+INDEX(Ci,$P840,2)*3*Q840*POWER(1-Q840,2)+INDEX(Ci,$P840,3)*3*POWER(Q840,2)*(1-Q840)+INDEX(Ci,$P840,4)*POWER(Q840,3))</f>
        <v>426.74245239496804</v>
      </c>
      <c r="S840" s="3">
        <f t="shared" si="226"/>
        <v>247.79998779296889</v>
      </c>
      <c r="T840" s="3">
        <f t="shared" ca="1" si="227"/>
        <v>178.94246460199915</v>
      </c>
      <c r="U840" s="3">
        <f t="shared" ca="1" si="235"/>
        <v>178.94246460199915</v>
      </c>
      <c r="W840" s="34">
        <f t="shared" si="228"/>
        <v>7</v>
      </c>
      <c r="X840" s="73" t="b">
        <f>COUNTIF('Power Curve'!$D$2:$D$31,W840)&gt;0</f>
        <v>1</v>
      </c>
      <c r="Y840" s="73" t="b">
        <f t="shared" si="229"/>
        <v>0</v>
      </c>
      <c r="Z840" s="73" t="b">
        <f t="shared" si="236"/>
        <v>1</v>
      </c>
      <c r="AA840" s="34" t="str">
        <f t="shared" si="230"/>
        <v>Inner</v>
      </c>
      <c r="AB840" s="35" t="str">
        <f t="shared" si="237"/>
        <v>0.3-0.4</v>
      </c>
      <c r="AC840" s="36" t="str">
        <f t="shared" si="231"/>
        <v>0-1</v>
      </c>
      <c r="AD840" s="36" t="str">
        <f t="shared" si="232"/>
        <v>Feb</v>
      </c>
      <c r="AE840" s="35" t="str">
        <f t="shared" si="233"/>
        <v>195-205</v>
      </c>
      <c r="AF840" s="36" t="str">
        <f t="shared" si="234"/>
        <v>LWS-LTI</v>
      </c>
    </row>
    <row r="841" spans="5:32" x14ac:dyDescent="0.3">
      <c r="E841" s="12">
        <v>40955.034722222219</v>
      </c>
      <c r="F841" s="16">
        <v>6.28</v>
      </c>
      <c r="G841" s="16">
        <v>231.65998840332057</v>
      </c>
      <c r="H841" s="29">
        <v>1.2182866949033373</v>
      </c>
      <c r="I841" s="26">
        <v>201.9</v>
      </c>
      <c r="J841" s="30">
        <v>0.11464968152866241</v>
      </c>
      <c r="K841" s="31">
        <v>0.19288476887794617</v>
      </c>
      <c r="L841" s="108">
        <f ca="1">REWS!R841</f>
        <v>5.7508599018498376</v>
      </c>
      <c r="M841" s="22">
        <f t="shared" si="221"/>
        <v>6.2685069914826448</v>
      </c>
      <c r="N841" s="22">
        <f t="shared" ca="1" si="222"/>
        <v>5.7403352709845379</v>
      </c>
      <c r="O841" s="22">
        <f t="shared" si="223"/>
        <v>0.32686793867671171</v>
      </c>
      <c r="P841" s="81">
        <f t="shared" ca="1" si="224"/>
        <v>6</v>
      </c>
      <c r="Q841" s="22">
        <f t="shared" ca="1" si="225"/>
        <v>0.70988857331461552</v>
      </c>
      <c r="R841" s="3">
        <f ca="1">IF(N841&gt;'Power Curve'!$C$37,0,INDEX(Ci,$P841,1)*POWER(1-Q841,3)+INDEX(Ci,$P841,2)*3*Q841*POWER(1-Q841,2)+INDEX(Ci,$P841,3)*3*POWER(Q841,2)*(1-Q841)+INDEX(Ci,$P841,4)*POWER(Q841,3))</f>
        <v>318.60080268622846</v>
      </c>
      <c r="S841" s="3">
        <f t="shared" si="226"/>
        <v>231.65998840332057</v>
      </c>
      <c r="T841" s="3">
        <f t="shared" ca="1" si="227"/>
        <v>86.940814282907894</v>
      </c>
      <c r="U841" s="3">
        <f t="shared" ca="1" si="235"/>
        <v>86.940814282907894</v>
      </c>
      <c r="W841" s="34">
        <f t="shared" si="228"/>
        <v>6</v>
      </c>
      <c r="X841" s="73" t="b">
        <f>COUNTIF('Power Curve'!$D$2:$D$31,W841)&gt;0</f>
        <v>1</v>
      </c>
      <c r="Y841" s="73" t="b">
        <f t="shared" si="229"/>
        <v>0</v>
      </c>
      <c r="Z841" s="73" t="b">
        <f t="shared" si="236"/>
        <v>1</v>
      </c>
      <c r="AA841" s="34" t="str">
        <f t="shared" si="230"/>
        <v>Inner</v>
      </c>
      <c r="AB841" s="35" t="str">
        <f t="shared" si="237"/>
        <v>0.3-0.4</v>
      </c>
      <c r="AC841" s="36" t="str">
        <f t="shared" si="231"/>
        <v>0-1</v>
      </c>
      <c r="AD841" s="36" t="str">
        <f t="shared" si="232"/>
        <v>Feb</v>
      </c>
      <c r="AE841" s="35" t="str">
        <f t="shared" si="233"/>
        <v>195-205</v>
      </c>
      <c r="AF841" s="36" t="str">
        <f t="shared" si="234"/>
        <v>Inner-TI</v>
      </c>
    </row>
    <row r="842" spans="5:32" x14ac:dyDescent="0.3">
      <c r="E842" s="12">
        <v>40955.041666666664</v>
      </c>
      <c r="F842" s="16">
        <v>5.86</v>
      </c>
      <c r="G842" s="16">
        <v>201.39000320434579</v>
      </c>
      <c r="H842" s="29">
        <v>1.215756594920911</v>
      </c>
      <c r="I842" s="26">
        <v>204.9</v>
      </c>
      <c r="J842" s="30">
        <v>0.10580204778156996</v>
      </c>
      <c r="K842" s="31">
        <v>0.15297660852460776</v>
      </c>
      <c r="L842" s="108">
        <f ca="1">REWS!R842</f>
        <v>5.5990712938012912</v>
      </c>
      <c r="M842" s="22">
        <f t="shared" si="221"/>
        <v>5.8452236278502872</v>
      </c>
      <c r="N842" s="22">
        <f t="shared" ca="1" si="222"/>
        <v>5.5849528704002704</v>
      </c>
      <c r="O842" s="22">
        <f t="shared" si="223"/>
        <v>0.26144813033966546</v>
      </c>
      <c r="P842" s="81">
        <f t="shared" ca="1" si="224"/>
        <v>6</v>
      </c>
      <c r="Q842" s="22">
        <f t="shared" ca="1" si="225"/>
        <v>0.55501617617638777</v>
      </c>
      <c r="R842" s="3">
        <f ca="1">IF(N842&gt;'Power Curve'!$C$37,0,INDEX(Ci,$P842,1)*POWER(1-Q842,3)+INDEX(Ci,$P842,2)*3*Q842*POWER(1-Q842,2)+INDEX(Ci,$P842,3)*3*POWER(Q842,2)*(1-Q842)+INDEX(Ci,$P842,4)*POWER(Q842,3))</f>
        <v>294.38416420843294</v>
      </c>
      <c r="S842" s="3">
        <f t="shared" si="226"/>
        <v>201.39000320434579</v>
      </c>
      <c r="T842" s="3">
        <f t="shared" ca="1" si="227"/>
        <v>92.994161004087147</v>
      </c>
      <c r="U842" s="3">
        <f t="shared" ca="1" si="235"/>
        <v>92.994161004087147</v>
      </c>
      <c r="W842" s="34">
        <f t="shared" si="228"/>
        <v>6</v>
      </c>
      <c r="X842" s="73" t="b">
        <f>COUNTIF('Power Curve'!$D$2:$D$31,W842)&gt;0</f>
        <v>1</v>
      </c>
      <c r="Y842" s="73" t="b">
        <f t="shared" si="229"/>
        <v>0</v>
      </c>
      <c r="Z842" s="73" t="b">
        <f t="shared" si="236"/>
        <v>1</v>
      </c>
      <c r="AA842" s="34" t="str">
        <f t="shared" si="230"/>
        <v>Inner</v>
      </c>
      <c r="AB842" s="35" t="str">
        <f t="shared" si="237"/>
        <v>0.2-0.3</v>
      </c>
      <c r="AC842" s="36" t="str">
        <f t="shared" si="231"/>
        <v>1-2</v>
      </c>
      <c r="AD842" s="36" t="str">
        <f t="shared" si="232"/>
        <v>Feb</v>
      </c>
      <c r="AE842" s="35" t="str">
        <f t="shared" si="233"/>
        <v>195-205</v>
      </c>
      <c r="AF842" s="36" t="str">
        <f t="shared" si="234"/>
        <v>Inner-TI</v>
      </c>
    </row>
    <row r="843" spans="5:32" x14ac:dyDescent="0.3">
      <c r="E843" s="12">
        <v>40955.048611111109</v>
      </c>
      <c r="F843" s="16">
        <v>5.67</v>
      </c>
      <c r="G843" s="16">
        <v>184.57999420165982</v>
      </c>
      <c r="H843" s="29">
        <v>1.2151159770542532</v>
      </c>
      <c r="I843" s="26">
        <v>204.5</v>
      </c>
      <c r="J843" s="30">
        <v>0.11463844797178131</v>
      </c>
      <c r="K843" s="31">
        <v>2.3683829712662637E-2</v>
      </c>
      <c r="L843" s="108">
        <f ca="1">REWS!R843</f>
        <v>5.4229175423821507</v>
      </c>
      <c r="M843" s="22">
        <f t="shared" si="221"/>
        <v>5.6547091654015622</v>
      </c>
      <c r="N843" s="22">
        <f t="shared" ca="1" si="222"/>
        <v>5.4082930388227979</v>
      </c>
      <c r="O843" s="22">
        <f t="shared" si="223"/>
        <v>0.23200350602965814</v>
      </c>
      <c r="P843" s="81">
        <f t="shared" ca="1" si="224"/>
        <v>6</v>
      </c>
      <c r="Q843" s="22">
        <f t="shared" ca="1" si="225"/>
        <v>0.37893618583281624</v>
      </c>
      <c r="R843" s="3">
        <f ca="1">IF(N843&gt;'Power Curve'!$C$37,0,INDEX(Ci,$P843,1)*POWER(1-Q843,3)+INDEX(Ci,$P843,2)*3*Q843*POWER(1-Q843,2)+INDEX(Ci,$P843,3)*3*POWER(Q843,2)*(1-Q843)+INDEX(Ci,$P843,4)*POWER(Q843,3))</f>
        <v>268.07354625274917</v>
      </c>
      <c r="S843" s="3">
        <f t="shared" si="226"/>
        <v>184.57999420165982</v>
      </c>
      <c r="T843" s="3">
        <f t="shared" ca="1" si="227"/>
        <v>83.493552051089353</v>
      </c>
      <c r="U843" s="3">
        <f t="shared" ca="1" si="235"/>
        <v>83.493552051089353</v>
      </c>
      <c r="W843" s="34">
        <f t="shared" si="228"/>
        <v>6</v>
      </c>
      <c r="X843" s="73" t="b">
        <f>COUNTIF('Power Curve'!$D$2:$D$31,W843)&gt;0</f>
        <v>1</v>
      </c>
      <c r="Y843" s="73" t="b">
        <f t="shared" si="229"/>
        <v>0</v>
      </c>
      <c r="Z843" s="73" t="b">
        <f t="shared" si="236"/>
        <v>1</v>
      </c>
      <c r="AA843" s="34" t="str">
        <f t="shared" si="230"/>
        <v>Outer</v>
      </c>
      <c r="AB843" s="35" t="str">
        <f t="shared" si="237"/>
        <v>0.2-0.3</v>
      </c>
      <c r="AC843" s="36" t="str">
        <f t="shared" si="231"/>
        <v>1-2</v>
      </c>
      <c r="AD843" s="36" t="str">
        <f t="shared" si="232"/>
        <v>Feb</v>
      </c>
      <c r="AE843" s="35" t="str">
        <f t="shared" si="233"/>
        <v>195-205</v>
      </c>
      <c r="AF843" s="36" t="str">
        <f t="shared" si="234"/>
        <v>Inner-TI</v>
      </c>
    </row>
    <row r="844" spans="5:32" x14ac:dyDescent="0.3">
      <c r="E844" s="12">
        <v>40955.055555555555</v>
      </c>
      <c r="F844" s="16">
        <v>5.68</v>
      </c>
      <c r="G844" s="16">
        <v>170.570003509522</v>
      </c>
      <c r="H844" s="29">
        <v>1.2157491094476489</v>
      </c>
      <c r="I844" s="26">
        <v>201.5</v>
      </c>
      <c r="J844" s="30">
        <v>7.5704225352112672E-2</v>
      </c>
      <c r="K844" s="31">
        <v>-2.7173605879693028E-3</v>
      </c>
      <c r="L844" s="108">
        <f ca="1">REWS!R844</f>
        <v>5.4436806424590278</v>
      </c>
      <c r="M844" s="22">
        <f t="shared" si="221"/>
        <v>5.6656658816129397</v>
      </c>
      <c r="N844" s="22">
        <f t="shared" ca="1" si="222"/>
        <v>5.429942902531149</v>
      </c>
      <c r="O844" s="22">
        <f t="shared" si="223"/>
        <v>0.23369690183997469</v>
      </c>
      <c r="P844" s="81">
        <f t="shared" ca="1" si="224"/>
        <v>6</v>
      </c>
      <c r="Q844" s="22">
        <f t="shared" ca="1" si="225"/>
        <v>0.40051498933707713</v>
      </c>
      <c r="R844" s="3">
        <f ca="1">IF(N844&gt;'Power Curve'!$C$37,0,INDEX(Ci,$P844,1)*POWER(1-Q844,3)+INDEX(Ci,$P844,2)*3*Q844*POWER(1-Q844,2)+INDEX(Ci,$P844,3)*3*POWER(Q844,2)*(1-Q844)+INDEX(Ci,$P844,4)*POWER(Q844,3))</f>
        <v>271.25846267937095</v>
      </c>
      <c r="S844" s="3">
        <f t="shared" si="226"/>
        <v>170.570003509522</v>
      </c>
      <c r="T844" s="3">
        <f t="shared" ca="1" si="227"/>
        <v>100.68845916984895</v>
      </c>
      <c r="U844" s="3">
        <f t="shared" ca="1" si="235"/>
        <v>100.68845916984895</v>
      </c>
      <c r="W844" s="34">
        <f t="shared" si="228"/>
        <v>6</v>
      </c>
      <c r="X844" s="73" t="b">
        <f>COUNTIF('Power Curve'!$D$2:$D$31,W844)&gt;0</f>
        <v>1</v>
      </c>
      <c r="Y844" s="73" t="b">
        <f t="shared" si="229"/>
        <v>0</v>
      </c>
      <c r="Z844" s="73" t="b">
        <f t="shared" si="236"/>
        <v>1</v>
      </c>
      <c r="AA844" s="34" t="str">
        <f t="shared" si="230"/>
        <v>Outer</v>
      </c>
      <c r="AB844" s="35" t="str">
        <f t="shared" si="237"/>
        <v>0.2-0.3</v>
      </c>
      <c r="AC844" s="36" t="str">
        <f t="shared" si="231"/>
        <v>1-2</v>
      </c>
      <c r="AD844" s="36" t="str">
        <f t="shared" si="232"/>
        <v>Feb</v>
      </c>
      <c r="AE844" s="35" t="str">
        <f t="shared" si="233"/>
        <v>195-205</v>
      </c>
      <c r="AF844" s="36" t="str">
        <f t="shared" si="234"/>
        <v>LWS-LTI</v>
      </c>
    </row>
    <row r="845" spans="5:32" x14ac:dyDescent="0.3">
      <c r="E845" s="12">
        <v>40955.138888888891</v>
      </c>
      <c r="F845" s="16">
        <v>5.01</v>
      </c>
      <c r="G845" s="16">
        <v>26.209999084472599</v>
      </c>
      <c r="H845" s="29">
        <v>1.2100158063331938</v>
      </c>
      <c r="I845" s="26">
        <v>208.9</v>
      </c>
      <c r="J845" s="30">
        <v>8.1836327345309379E-2</v>
      </c>
      <c r="K845" s="31">
        <v>0.15235112475005175</v>
      </c>
      <c r="L845" s="108">
        <f ca="1">REWS!R845</f>
        <v>5.0269832508377696</v>
      </c>
      <c r="M845" s="22">
        <f t="shared" si="221"/>
        <v>4.9894887085672988</v>
      </c>
      <c r="N845" s="22">
        <f t="shared" ca="1" si="222"/>
        <v>5.0064024287848277</v>
      </c>
      <c r="O845" s="22">
        <f t="shared" si="223"/>
        <v>0.12919154003475103</v>
      </c>
      <c r="P845" s="81">
        <f t="shared" ca="1" si="224"/>
        <v>5</v>
      </c>
      <c r="Q845" s="22">
        <f t="shared" ca="1" si="225"/>
        <v>0.97517897877169779</v>
      </c>
      <c r="R845" s="3">
        <f ca="1">IF(N845&gt;'Power Curve'!$C$37,0,INDEX(Ci,$P845,1)*POWER(1-Q845,3)+INDEX(Ci,$P845,2)*3*Q845*POWER(1-Q845,2)+INDEX(Ci,$P845,3)*3*POWER(Q845,2)*(1-Q845)+INDEX(Ci,$P845,4)*POWER(Q845,3))</f>
        <v>208.05469926463658</v>
      </c>
      <c r="S845" s="3">
        <f t="shared" si="226"/>
        <v>26.209999084472599</v>
      </c>
      <c r="T845" s="3">
        <f t="shared" ca="1" si="227"/>
        <v>181.84470018016398</v>
      </c>
      <c r="U845" s="3">
        <f t="shared" ca="1" si="235"/>
        <v>181.84470018016398</v>
      </c>
      <c r="W845" s="34">
        <f t="shared" si="228"/>
        <v>5</v>
      </c>
      <c r="X845" s="73" t="b">
        <f>COUNTIF('Power Curve'!$D$2:$D$31,W845)&gt;0</f>
        <v>1</v>
      </c>
      <c r="Y845" s="73" t="b">
        <f t="shared" si="229"/>
        <v>0</v>
      </c>
      <c r="Z845" s="73" t="b">
        <f t="shared" si="236"/>
        <v>1</v>
      </c>
      <c r="AA845" s="34" t="str">
        <f t="shared" si="230"/>
        <v>Outer</v>
      </c>
      <c r="AB845" s="35" t="str">
        <f t="shared" si="237"/>
        <v>0.1-0.2</v>
      </c>
      <c r="AC845" s="36" t="str">
        <f t="shared" si="231"/>
        <v>3-4</v>
      </c>
      <c r="AD845" s="36" t="str">
        <f t="shared" si="232"/>
        <v>Feb</v>
      </c>
      <c r="AE845" s="35" t="str">
        <f t="shared" si="233"/>
        <v>205-215</v>
      </c>
      <c r="AF845" s="36" t="str">
        <f t="shared" si="234"/>
        <v>LWS-LTI</v>
      </c>
    </row>
    <row r="846" spans="5:32" x14ac:dyDescent="0.3">
      <c r="E846" s="12">
        <v>40955.152777777781</v>
      </c>
      <c r="F846" s="16">
        <v>5.94</v>
      </c>
      <c r="G846" s="16">
        <v>194.8900070190432</v>
      </c>
      <c r="H846" s="29">
        <v>1.2097253116135982</v>
      </c>
      <c r="I846" s="26">
        <v>209.3</v>
      </c>
      <c r="J846" s="30">
        <v>9.9326599326599319E-2</v>
      </c>
      <c r="K846" s="31">
        <v>0.25345647778110358</v>
      </c>
      <c r="L846" s="108">
        <f ca="1">REWS!R846</f>
        <v>5.9101761626365255</v>
      </c>
      <c r="M846" s="22">
        <f t="shared" si="221"/>
        <v>5.9152077827672569</v>
      </c>
      <c r="N846" s="22">
        <f t="shared" ca="1" si="222"/>
        <v>5.8855084233591075</v>
      </c>
      <c r="O846" s="22">
        <f t="shared" si="223"/>
        <v>0.27226440708158539</v>
      </c>
      <c r="P846" s="81">
        <f t="shared" ca="1" si="224"/>
        <v>6</v>
      </c>
      <c r="Q846" s="22">
        <f t="shared" ca="1" si="225"/>
        <v>0.85458523151928512</v>
      </c>
      <c r="R846" s="3">
        <f ca="1">IF(N846&gt;'Power Curve'!$C$37,0,INDEX(Ci,$P846,1)*POWER(1-Q846,3)+INDEX(Ci,$P846,2)*3*Q846*POWER(1-Q846,2)+INDEX(Ci,$P846,3)*3*POWER(Q846,2)*(1-Q846)+INDEX(Ci,$P846,4)*POWER(Q846,3))</f>
        <v>342.74389497667494</v>
      </c>
      <c r="S846" s="3">
        <f t="shared" si="226"/>
        <v>194.8900070190432</v>
      </c>
      <c r="T846" s="3">
        <f t="shared" ca="1" si="227"/>
        <v>147.85388795763174</v>
      </c>
      <c r="U846" s="3">
        <f t="shared" ca="1" si="235"/>
        <v>147.85388795763174</v>
      </c>
      <c r="W846" s="34">
        <f t="shared" si="228"/>
        <v>6</v>
      </c>
      <c r="X846" s="73" t="b">
        <f>COUNTIF('Power Curve'!$D$2:$D$31,W846)&gt;0</f>
        <v>1</v>
      </c>
      <c r="Y846" s="73" t="b">
        <f t="shared" si="229"/>
        <v>0</v>
      </c>
      <c r="Z846" s="73" t="b">
        <f t="shared" si="236"/>
        <v>1</v>
      </c>
      <c r="AA846" s="34" t="str">
        <f t="shared" si="230"/>
        <v>Outer</v>
      </c>
      <c r="AB846" s="35" t="str">
        <f t="shared" si="237"/>
        <v>0.2-0.3</v>
      </c>
      <c r="AC846" s="36" t="str">
        <f t="shared" si="231"/>
        <v>3-4</v>
      </c>
      <c r="AD846" s="36" t="str">
        <f t="shared" si="232"/>
        <v>Feb</v>
      </c>
      <c r="AE846" s="35" t="str">
        <f t="shared" si="233"/>
        <v>205-215</v>
      </c>
      <c r="AF846" s="36" t="str">
        <f t="shared" si="234"/>
        <v>LWS-LTI</v>
      </c>
    </row>
    <row r="847" spans="5:32" x14ac:dyDescent="0.3">
      <c r="E847" s="12">
        <v>40955.479166666664</v>
      </c>
      <c r="F847" s="16">
        <v>11.23</v>
      </c>
      <c r="G847" s="16">
        <v>1747.140060424807</v>
      </c>
      <c r="H847" s="29">
        <v>1.1969262169192223</v>
      </c>
      <c r="I847" s="26">
        <v>201.9</v>
      </c>
      <c r="J847" s="30">
        <v>8.1032947462154947E-2</v>
      </c>
      <c r="K847" s="31">
        <v>0.13266888164184878</v>
      </c>
      <c r="L847" s="108">
        <f ca="1">REWS!R847</f>
        <v>11.126392026791613</v>
      </c>
      <c r="M847" s="22">
        <f t="shared" si="221"/>
        <v>11.143548816423365</v>
      </c>
      <c r="N847" s="22">
        <f t="shared" ca="1" si="222"/>
        <v>11.040738441782372</v>
      </c>
      <c r="O847" s="22">
        <f t="shared" si="223"/>
        <v>1.0803213678072443</v>
      </c>
      <c r="P847" s="81">
        <f t="shared" ca="1" si="224"/>
        <v>12</v>
      </c>
      <c r="Q847" s="22">
        <f t="shared" ca="1" si="225"/>
        <v>5.8196030755703961E-2</v>
      </c>
      <c r="R847" s="3">
        <f ca="1">IF(N847&gt;'Power Curve'!$C$37,0,INDEX(Ci,$P847,1)*POWER(1-Q847,3)+INDEX(Ci,$P847,2)*3*Q847*POWER(1-Q847,2)+INDEX(Ci,$P847,3)*3*POWER(Q847,2)*(1-Q847)+INDEX(Ci,$P847,4)*POWER(Q847,3))</f>
        <v>1786.7292639507809</v>
      </c>
      <c r="S847" s="3">
        <f t="shared" si="226"/>
        <v>1747.140060424807</v>
      </c>
      <c r="T847" s="3">
        <f t="shared" ca="1" si="227"/>
        <v>39.589203525973971</v>
      </c>
      <c r="U847" s="3">
        <f t="shared" ca="1" si="235"/>
        <v>39.589203525973971</v>
      </c>
      <c r="W847" s="34">
        <f t="shared" si="228"/>
        <v>11</v>
      </c>
      <c r="X847" s="73" t="b">
        <f>COUNTIF('Power Curve'!$D$2:$D$31,W847)&gt;0</f>
        <v>1</v>
      </c>
      <c r="Y847" s="73" t="b">
        <f t="shared" si="229"/>
        <v>0</v>
      </c>
      <c r="Z847" s="73" t="b">
        <f t="shared" si="236"/>
        <v>1</v>
      </c>
      <c r="AA847" s="34" t="str">
        <f t="shared" si="230"/>
        <v>Outer</v>
      </c>
      <c r="AB847" s="35" t="str">
        <f t="shared" si="237"/>
        <v>1.0-1.1</v>
      </c>
      <c r="AC847" s="36" t="str">
        <f t="shared" si="231"/>
        <v>11-12</v>
      </c>
      <c r="AD847" s="36" t="str">
        <f t="shared" si="232"/>
        <v>Feb</v>
      </c>
      <c r="AE847" s="35" t="str">
        <f t="shared" si="233"/>
        <v>195-205</v>
      </c>
      <c r="AF847" s="36" t="str">
        <f t="shared" si="234"/>
        <v>HWS-LTI</v>
      </c>
    </row>
    <row r="848" spans="5:32" x14ac:dyDescent="0.3">
      <c r="E848" s="12">
        <v>40955.486111111109</v>
      </c>
      <c r="F848" s="16">
        <v>12.18</v>
      </c>
      <c r="G848" s="16">
        <v>1912.029968261724</v>
      </c>
      <c r="H848" s="29">
        <v>1.1947327314564622</v>
      </c>
      <c r="I848" s="26">
        <v>202.8</v>
      </c>
      <c r="J848" s="30">
        <v>8.5385878489326772E-2</v>
      </c>
      <c r="K848" s="31">
        <v>0.16507522391438406</v>
      </c>
      <c r="L848" s="108">
        <f ca="1">REWS!R848</f>
        <v>12.167471456239866</v>
      </c>
      <c r="M848" s="22">
        <f t="shared" si="221"/>
        <v>12.078847904858959</v>
      </c>
      <c r="N848" s="22">
        <f t="shared" ca="1" si="222"/>
        <v>12.06642340776963</v>
      </c>
      <c r="O848" s="22">
        <f t="shared" si="223"/>
        <v>1.2248748569361358</v>
      </c>
      <c r="P848" s="81">
        <f t="shared" ca="1" si="224"/>
        <v>13</v>
      </c>
      <c r="Q848" s="22">
        <f t="shared" ca="1" si="225"/>
        <v>4.9315298688300938E-2</v>
      </c>
      <c r="R848" s="3">
        <f ca="1">IF(N848&gt;'Power Curve'!$C$37,0,INDEX(Ci,$P848,1)*POWER(1-Q848,3)+INDEX(Ci,$P848,2)*3*Q848*POWER(1-Q848,2)+INDEX(Ci,$P848,3)*3*POWER(Q848,2)*(1-Q848)+INDEX(Ci,$P848,4)*POWER(Q848,3))</f>
        <v>1919.8400731416118</v>
      </c>
      <c r="S848" s="3">
        <f t="shared" si="226"/>
        <v>1912.029968261724</v>
      </c>
      <c r="T848" s="3">
        <f t="shared" ca="1" si="227"/>
        <v>7.810104879887831</v>
      </c>
      <c r="U848" s="3">
        <f t="shared" ca="1" si="235"/>
        <v>7.810104879887831</v>
      </c>
      <c r="W848" s="34">
        <f t="shared" si="228"/>
        <v>12</v>
      </c>
      <c r="X848" s="73" t="b">
        <f>COUNTIF('Power Curve'!$D$2:$D$31,W848)&gt;0</f>
        <v>1</v>
      </c>
      <c r="Y848" s="73" t="b">
        <f t="shared" si="229"/>
        <v>0</v>
      </c>
      <c r="Z848" s="73" t="b">
        <f t="shared" si="236"/>
        <v>1</v>
      </c>
      <c r="AA848" s="34" t="str">
        <f t="shared" si="230"/>
        <v>Outer</v>
      </c>
      <c r="AB848" s="35" t="str">
        <f t="shared" si="237"/>
        <v>1.2-1.3</v>
      </c>
      <c r="AC848" s="36" t="str">
        <f t="shared" si="231"/>
        <v>11-12</v>
      </c>
      <c r="AD848" s="36" t="str">
        <f t="shared" si="232"/>
        <v>Feb</v>
      </c>
      <c r="AE848" s="35" t="str">
        <f t="shared" si="233"/>
        <v>195-205</v>
      </c>
      <c r="AF848" s="36" t="str">
        <f t="shared" si="234"/>
        <v>HWS-LTI</v>
      </c>
    </row>
    <row r="849" spans="5:32" x14ac:dyDescent="0.3">
      <c r="E849" s="12">
        <v>40955.5</v>
      </c>
      <c r="F849" s="16">
        <v>11.81</v>
      </c>
      <c r="G849" s="16">
        <v>1916.8099670410129</v>
      </c>
      <c r="H849" s="29">
        <v>1.193215439843073</v>
      </c>
      <c r="I849" s="26">
        <v>203.4</v>
      </c>
      <c r="J849" s="30">
        <v>9.3141405588484341E-2</v>
      </c>
      <c r="K849" s="31">
        <v>0.23820225792017344</v>
      </c>
      <c r="L849" s="108">
        <f ca="1">REWS!R849</f>
        <v>11.66370297064425</v>
      </c>
      <c r="M849" s="22">
        <f t="shared" si="221"/>
        <v>11.706960584841314</v>
      </c>
      <c r="N849" s="22">
        <f t="shared" ca="1" si="222"/>
        <v>11.561939961949939</v>
      </c>
      <c r="O849" s="22">
        <f t="shared" si="223"/>
        <v>1.167398472818987</v>
      </c>
      <c r="P849" s="81">
        <f t="shared" ca="1" si="224"/>
        <v>12</v>
      </c>
      <c r="Q849" s="22">
        <f t="shared" ca="1" si="225"/>
        <v>0.56021961700766143</v>
      </c>
      <c r="R849" s="3">
        <f ca="1">IF(N849&gt;'Power Curve'!$C$37,0,INDEX(Ci,$P849,1)*POWER(1-Q849,3)+INDEX(Ci,$P849,2)*3*Q849*POWER(1-Q849,2)+INDEX(Ci,$P849,3)*3*POWER(Q849,2)*(1-Q849)+INDEX(Ci,$P849,4)*POWER(Q849,3))</f>
        <v>1870.80231353462</v>
      </c>
      <c r="S849" s="3">
        <f t="shared" si="226"/>
        <v>1916.8099670410129</v>
      </c>
      <c r="T849" s="3">
        <f t="shared" ca="1" si="227"/>
        <v>-46.007653506392899</v>
      </c>
      <c r="U849" s="3">
        <f t="shared" ca="1" si="235"/>
        <v>46.007653506392899</v>
      </c>
      <c r="W849" s="34">
        <f t="shared" si="228"/>
        <v>12</v>
      </c>
      <c r="X849" s="73" t="b">
        <f>COUNTIF('Power Curve'!$D$2:$D$31,W849)&gt;0</f>
        <v>1</v>
      </c>
      <c r="Y849" s="73" t="b">
        <f t="shared" si="229"/>
        <v>0</v>
      </c>
      <c r="Z849" s="73" t="b">
        <f t="shared" si="236"/>
        <v>1</v>
      </c>
      <c r="AA849" s="34" t="str">
        <f t="shared" si="230"/>
        <v>Outer</v>
      </c>
      <c r="AB849" s="35" t="str">
        <f t="shared" si="237"/>
        <v>1.1-1.2</v>
      </c>
      <c r="AC849" s="36" t="str">
        <f t="shared" si="231"/>
        <v>12-13</v>
      </c>
      <c r="AD849" s="36" t="str">
        <f t="shared" si="232"/>
        <v>Feb</v>
      </c>
      <c r="AE849" s="35" t="str">
        <f t="shared" si="233"/>
        <v>195-205</v>
      </c>
      <c r="AF849" s="36" t="str">
        <f t="shared" si="234"/>
        <v>HWS-LTI</v>
      </c>
    </row>
    <row r="850" spans="5:32" x14ac:dyDescent="0.3">
      <c r="E850" s="12">
        <v>40955.506944444445</v>
      </c>
      <c r="F850" s="16">
        <v>11.37</v>
      </c>
      <c r="G850" s="16">
        <v>1861.189987182622</v>
      </c>
      <c r="H850" s="29">
        <v>1.193081747426322</v>
      </c>
      <c r="I850" s="26">
        <v>203.8</v>
      </c>
      <c r="J850" s="30">
        <v>9.3227792436235718E-2</v>
      </c>
      <c r="K850" s="31">
        <v>0.17224357137195739</v>
      </c>
      <c r="L850" s="108">
        <f ca="1">REWS!R850</f>
        <v>11.391322507712321</v>
      </c>
      <c r="M850" s="22">
        <f t="shared" si="221"/>
        <v>11.270378522357424</v>
      </c>
      <c r="N850" s="22">
        <f t="shared" ca="1" si="222"/>
        <v>11.291514206874904</v>
      </c>
      <c r="O850" s="22">
        <f t="shared" si="223"/>
        <v>1.0999233077050206</v>
      </c>
      <c r="P850" s="81">
        <f t="shared" ca="1" si="224"/>
        <v>12</v>
      </c>
      <c r="Q850" s="22">
        <f t="shared" ca="1" si="225"/>
        <v>0.29974434568839253</v>
      </c>
      <c r="R850" s="3">
        <f ca="1">IF(N850&gt;'Power Curve'!$C$37,0,INDEX(Ci,$P850,1)*POWER(1-Q850,3)+INDEX(Ci,$P850,2)*3*Q850*POWER(1-Q850,2)+INDEX(Ci,$P850,3)*3*POWER(Q850,2)*(1-Q850)+INDEX(Ci,$P850,4)*POWER(Q850,3))</f>
        <v>1829.601893916747</v>
      </c>
      <c r="S850" s="3">
        <f t="shared" si="226"/>
        <v>1861.189987182622</v>
      </c>
      <c r="T850" s="3">
        <f t="shared" ca="1" si="227"/>
        <v>-31.588093265874932</v>
      </c>
      <c r="U850" s="3">
        <f t="shared" ca="1" si="235"/>
        <v>31.588093265874932</v>
      </c>
      <c r="W850" s="34">
        <f t="shared" si="228"/>
        <v>11</v>
      </c>
      <c r="X850" s="73" t="b">
        <f>COUNTIF('Power Curve'!$D$2:$D$31,W850)&gt;0</f>
        <v>1</v>
      </c>
      <c r="Y850" s="73" t="b">
        <f t="shared" si="229"/>
        <v>0</v>
      </c>
      <c r="Z850" s="73" t="b">
        <f t="shared" si="236"/>
        <v>1</v>
      </c>
      <c r="AA850" s="34" t="str">
        <f t="shared" si="230"/>
        <v>Outer</v>
      </c>
      <c r="AB850" s="35" t="str">
        <f t="shared" si="237"/>
        <v>1.0-1.1</v>
      </c>
      <c r="AC850" s="36" t="str">
        <f t="shared" si="231"/>
        <v>12-13</v>
      </c>
      <c r="AD850" s="36" t="str">
        <f t="shared" si="232"/>
        <v>Feb</v>
      </c>
      <c r="AE850" s="35" t="str">
        <f t="shared" si="233"/>
        <v>195-205</v>
      </c>
      <c r="AF850" s="36" t="str">
        <f t="shared" si="234"/>
        <v>HWS-LTI</v>
      </c>
    </row>
    <row r="851" spans="5:32" x14ac:dyDescent="0.3">
      <c r="E851" s="12">
        <v>40955.513888888891</v>
      </c>
      <c r="F851" s="16">
        <v>11.23</v>
      </c>
      <c r="G851" s="16">
        <v>1844.4799957275441</v>
      </c>
      <c r="H851" s="29">
        <v>1.1923556872670453</v>
      </c>
      <c r="I851" s="26">
        <v>203.3</v>
      </c>
      <c r="J851" s="30">
        <v>9.2609082813891366E-2</v>
      </c>
      <c r="K851" s="31">
        <v>0.19953504894847612</v>
      </c>
      <c r="L851" s="108">
        <f ca="1">REWS!R851</f>
        <v>11.155556423121768</v>
      </c>
      <c r="M851" s="22">
        <f t="shared" si="221"/>
        <v>11.129346635801602</v>
      </c>
      <c r="N851" s="22">
        <f t="shared" ca="1" si="222"/>
        <v>11.055570289239999</v>
      </c>
      <c r="O851" s="22">
        <f t="shared" si="223"/>
        <v>1.0781263750102894</v>
      </c>
      <c r="P851" s="81">
        <f t="shared" ca="1" si="224"/>
        <v>12</v>
      </c>
      <c r="Q851" s="22">
        <f t="shared" ca="1" si="225"/>
        <v>7.248213116658897E-2</v>
      </c>
      <c r="R851" s="3">
        <f ca="1">IF(N851&gt;'Power Curve'!$C$37,0,INDEX(Ci,$P851,1)*POWER(1-Q851,3)+INDEX(Ci,$P851,2)*3*Q851*POWER(1-Q851,2)+INDEX(Ci,$P851,3)*3*POWER(Q851,2)*(1-Q851)+INDEX(Ci,$P851,4)*POWER(Q851,3))</f>
        <v>1789.3277476564372</v>
      </c>
      <c r="S851" s="3">
        <f t="shared" si="226"/>
        <v>1844.4799957275441</v>
      </c>
      <c r="T851" s="3">
        <f t="shared" ca="1" si="227"/>
        <v>-55.152248071106897</v>
      </c>
      <c r="U851" s="3">
        <f t="shared" ca="1" si="235"/>
        <v>55.152248071106897</v>
      </c>
      <c r="W851" s="34">
        <f t="shared" si="228"/>
        <v>11</v>
      </c>
      <c r="X851" s="73" t="b">
        <f>COUNTIF('Power Curve'!$D$2:$D$31,W851)&gt;0</f>
        <v>1</v>
      </c>
      <c r="Y851" s="73" t="b">
        <f t="shared" si="229"/>
        <v>0</v>
      </c>
      <c r="Z851" s="73" t="b">
        <f t="shared" si="236"/>
        <v>1</v>
      </c>
      <c r="AA851" s="34" t="str">
        <f t="shared" si="230"/>
        <v>Outer</v>
      </c>
      <c r="AB851" s="35" t="str">
        <f t="shared" si="237"/>
        <v>1.0-1.1</v>
      </c>
      <c r="AC851" s="36" t="str">
        <f t="shared" si="231"/>
        <v>12-13</v>
      </c>
      <c r="AD851" s="36" t="str">
        <f t="shared" si="232"/>
        <v>Feb</v>
      </c>
      <c r="AE851" s="35" t="str">
        <f t="shared" si="233"/>
        <v>195-205</v>
      </c>
      <c r="AF851" s="36" t="str">
        <f t="shared" si="234"/>
        <v>HWS-LTI</v>
      </c>
    </row>
    <row r="852" spans="5:32" x14ac:dyDescent="0.3">
      <c r="E852" s="12">
        <v>40955.520833333336</v>
      </c>
      <c r="F852" s="16">
        <v>12.42</v>
      </c>
      <c r="G852" s="16">
        <v>1953.8499908447241</v>
      </c>
      <c r="H852" s="29">
        <v>1.1908440118427308</v>
      </c>
      <c r="I852" s="26">
        <v>209.3</v>
      </c>
      <c r="J852" s="30">
        <v>8.4541062801932368E-2</v>
      </c>
      <c r="K852" s="31">
        <v>0.32221429358150511</v>
      </c>
      <c r="L852" s="108">
        <f ca="1">REWS!R852</f>
        <v>12.169311898581322</v>
      </c>
      <c r="M852" s="22">
        <f t="shared" si="221"/>
        <v>12.303476913124586</v>
      </c>
      <c r="N852" s="22">
        <f t="shared" ca="1" si="222"/>
        <v>12.055140740161644</v>
      </c>
      <c r="O852" s="22">
        <f t="shared" si="223"/>
        <v>1.2595919942731031</v>
      </c>
      <c r="P852" s="81">
        <f t="shared" ca="1" si="224"/>
        <v>13</v>
      </c>
      <c r="Q852" s="22">
        <f t="shared" ca="1" si="225"/>
        <v>3.7699965394528974E-2</v>
      </c>
      <c r="R852" s="3">
        <f ca="1">IF(N852&gt;'Power Curve'!$C$37,0,INDEX(Ci,$P852,1)*POWER(1-Q852,3)+INDEX(Ci,$P852,2)*3*Q852*POWER(1-Q852,2)+INDEX(Ci,$P852,3)*3*POWER(Q852,2)*(1-Q852)+INDEX(Ci,$P852,4)*POWER(Q852,3))</f>
        <v>1919.21779687905</v>
      </c>
      <c r="S852" s="3">
        <f t="shared" si="226"/>
        <v>1953.8499908447241</v>
      </c>
      <c r="T852" s="3">
        <f t="shared" ca="1" si="227"/>
        <v>-34.632193965674105</v>
      </c>
      <c r="U852" s="3">
        <f t="shared" ca="1" si="235"/>
        <v>34.632193965674105</v>
      </c>
      <c r="W852" s="34">
        <f t="shared" si="228"/>
        <v>12</v>
      </c>
      <c r="X852" s="73" t="b">
        <f>COUNTIF('Power Curve'!$D$2:$D$31,W852)&gt;0</f>
        <v>1</v>
      </c>
      <c r="Y852" s="73" t="b">
        <f t="shared" si="229"/>
        <v>0</v>
      </c>
      <c r="Z852" s="73" t="b">
        <f t="shared" si="236"/>
        <v>1</v>
      </c>
      <c r="AA852" s="34" t="str">
        <f t="shared" si="230"/>
        <v>Outer</v>
      </c>
      <c r="AB852" s="35" t="str">
        <f t="shared" si="237"/>
        <v>1.2-1.3</v>
      </c>
      <c r="AC852" s="36" t="str">
        <f t="shared" si="231"/>
        <v>12-13</v>
      </c>
      <c r="AD852" s="36" t="str">
        <f t="shared" si="232"/>
        <v>Feb</v>
      </c>
      <c r="AE852" s="35" t="str">
        <f t="shared" si="233"/>
        <v>205-215</v>
      </c>
      <c r="AF852" s="36" t="str">
        <f t="shared" si="234"/>
        <v>HWS-LTI</v>
      </c>
    </row>
    <row r="853" spans="5:32" x14ac:dyDescent="0.3">
      <c r="E853" s="12">
        <v>40955.791666666664</v>
      </c>
      <c r="F853" s="16">
        <v>8.49</v>
      </c>
      <c r="G853" s="16">
        <v>1052.4500274658205</v>
      </c>
      <c r="H853" s="29">
        <v>1.1750268492683376</v>
      </c>
      <c r="I853" s="26">
        <v>267.10000000000002</v>
      </c>
      <c r="J853" s="30">
        <v>0.16843345111896346</v>
      </c>
      <c r="K853" s="31">
        <v>0.23393284633120434</v>
      </c>
      <c r="L853" s="108">
        <f ca="1">REWS!R853</f>
        <v>8.3554059664131071</v>
      </c>
      <c r="M853" s="22">
        <f t="shared" si="221"/>
        <v>8.3729453665831812</v>
      </c>
      <c r="N853" s="22">
        <f t="shared" ca="1" si="222"/>
        <v>8.2402070285512483</v>
      </c>
      <c r="O853" s="22">
        <f t="shared" si="223"/>
        <v>0.65211567337336029</v>
      </c>
      <c r="P853" s="81">
        <f t="shared" ca="1" si="224"/>
        <v>9</v>
      </c>
      <c r="Q853" s="22">
        <f t="shared" ca="1" si="225"/>
        <v>0.23141676975571732</v>
      </c>
      <c r="R853" s="3">
        <f ca="1">IF(N853&gt;'Power Curve'!$C$37,0,INDEX(Ci,$P853,1)*POWER(1-Q853,3)+INDEX(Ci,$P853,2)*3*Q853*POWER(1-Q853,2)+INDEX(Ci,$P853,3)*3*POWER(Q853,2)*(1-Q853)+INDEX(Ci,$P853,4)*POWER(Q853,3))</f>
        <v>951.21255512517723</v>
      </c>
      <c r="S853" s="3">
        <f t="shared" si="226"/>
        <v>1052.4500274658205</v>
      </c>
      <c r="T853" s="3">
        <f t="shared" ca="1" si="227"/>
        <v>-101.23747234064331</v>
      </c>
      <c r="U853" s="3">
        <f t="shared" ca="1" si="235"/>
        <v>101.23747234064331</v>
      </c>
      <c r="W853" s="34">
        <f t="shared" si="228"/>
        <v>8</v>
      </c>
      <c r="X853" s="73" t="b">
        <f>COUNTIF('Power Curve'!$D$2:$D$31,W853)&gt;0</f>
        <v>1</v>
      </c>
      <c r="Y853" s="73" t="b">
        <f t="shared" si="229"/>
        <v>0</v>
      </c>
      <c r="Z853" s="73" t="b">
        <f t="shared" si="236"/>
        <v>1</v>
      </c>
      <c r="AA853" s="34" t="str">
        <f t="shared" si="230"/>
        <v>Outer</v>
      </c>
      <c r="AB853" s="35" t="str">
        <f t="shared" si="237"/>
        <v>0.6-0.7</v>
      </c>
      <c r="AC853" s="36" t="str">
        <f t="shared" si="231"/>
        <v>19-20</v>
      </c>
      <c r="AD853" s="36" t="str">
        <f t="shared" si="232"/>
        <v>Feb</v>
      </c>
      <c r="AE853" s="35" t="str">
        <f t="shared" si="233"/>
        <v>265-275</v>
      </c>
      <c r="AF853" s="36" t="str">
        <f t="shared" si="234"/>
        <v>HWS-HTI</v>
      </c>
    </row>
    <row r="854" spans="5:32" x14ac:dyDescent="0.3">
      <c r="E854" s="12">
        <v>40955.798611111109</v>
      </c>
      <c r="F854" s="16">
        <v>10.59</v>
      </c>
      <c r="G854" s="16">
        <v>1671.0200500488331</v>
      </c>
      <c r="H854" s="29">
        <v>1.1744039464696854</v>
      </c>
      <c r="I854" s="26">
        <v>274.3</v>
      </c>
      <c r="J854" s="30">
        <v>9.7261567516525024E-2</v>
      </c>
      <c r="K854" s="31">
        <v>0.31294227054918056</v>
      </c>
      <c r="L854" s="108">
        <f ca="1">REWS!R854</f>
        <v>10.509895447597534</v>
      </c>
      <c r="M854" s="22">
        <f t="shared" si="221"/>
        <v>10.442146081692682</v>
      </c>
      <c r="N854" s="22">
        <f t="shared" ca="1" si="222"/>
        <v>10.363159921353196</v>
      </c>
      <c r="O854" s="22">
        <f t="shared" si="223"/>
        <v>0.97191731412698845</v>
      </c>
      <c r="P854" s="81">
        <f t="shared" ca="1" si="224"/>
        <v>11</v>
      </c>
      <c r="Q854" s="22">
        <f t="shared" ca="1" si="225"/>
        <v>0.40104331940625626</v>
      </c>
      <c r="R854" s="3">
        <f ca="1">IF(N854&gt;'Power Curve'!$C$37,0,INDEX(Ci,$P854,1)*POWER(1-Q854,3)+INDEX(Ci,$P854,2)*3*Q854*POWER(1-Q854,2)+INDEX(Ci,$P854,3)*3*POWER(Q854,2)*(1-Q854)+INDEX(Ci,$P854,4)*POWER(Q854,3))</f>
        <v>1635.202339822253</v>
      </c>
      <c r="S854" s="3">
        <f t="shared" si="226"/>
        <v>1671.0200500488331</v>
      </c>
      <c r="T854" s="3">
        <f t="shared" ca="1" si="227"/>
        <v>-35.817710226580175</v>
      </c>
      <c r="U854" s="3">
        <f t="shared" ca="1" si="235"/>
        <v>35.817710226580175</v>
      </c>
      <c r="W854" s="34">
        <f t="shared" si="228"/>
        <v>10</v>
      </c>
      <c r="X854" s="73" t="b">
        <f>COUNTIF('Power Curve'!$D$2:$D$31,W854)&gt;0</f>
        <v>1</v>
      </c>
      <c r="Y854" s="73" t="b">
        <f t="shared" si="229"/>
        <v>0</v>
      </c>
      <c r="Z854" s="73" t="b">
        <f t="shared" si="236"/>
        <v>1</v>
      </c>
      <c r="AA854" s="34" t="str">
        <f t="shared" si="230"/>
        <v>Outer</v>
      </c>
      <c r="AB854" s="35" t="str">
        <f t="shared" si="237"/>
        <v>0.9-1.0</v>
      </c>
      <c r="AC854" s="36" t="str">
        <f t="shared" si="231"/>
        <v>19-20</v>
      </c>
      <c r="AD854" s="36" t="str">
        <f t="shared" si="232"/>
        <v>Feb</v>
      </c>
      <c r="AE854" s="35" t="str">
        <f t="shared" si="233"/>
        <v>265-275</v>
      </c>
      <c r="AF854" s="36" t="str">
        <f t="shared" si="234"/>
        <v>HWS-LTI</v>
      </c>
    </row>
    <row r="855" spans="5:32" x14ac:dyDescent="0.3">
      <c r="E855" s="12">
        <v>40955.805555555555</v>
      </c>
      <c r="F855" s="16">
        <v>12.01</v>
      </c>
      <c r="G855" s="16">
        <v>1911.2800445556691</v>
      </c>
      <c r="H855" s="29">
        <v>1.1755714748878157</v>
      </c>
      <c r="I855" s="26">
        <v>281.8</v>
      </c>
      <c r="J855" s="30">
        <v>0.11906744379683597</v>
      </c>
      <c r="K855" s="31">
        <v>0.19160622779483791</v>
      </c>
      <c r="L855" s="108">
        <f ca="1">REWS!R855</f>
        <v>11.862656291514265</v>
      </c>
      <c r="M855" s="22">
        <f t="shared" si="221"/>
        <v>11.846243562905421</v>
      </c>
      <c r="N855" s="22">
        <f t="shared" ca="1" si="222"/>
        <v>11.700908886953401</v>
      </c>
      <c r="O855" s="22">
        <f t="shared" si="223"/>
        <v>1.1889251060685777</v>
      </c>
      <c r="P855" s="81">
        <f t="shared" ca="1" si="224"/>
        <v>12</v>
      </c>
      <c r="Q855" s="22">
        <f t="shared" ca="1" si="225"/>
        <v>0.69407509403195666</v>
      </c>
      <c r="R855" s="3">
        <f ca="1">IF(N855&gt;'Power Curve'!$C$37,0,INDEX(Ci,$P855,1)*POWER(1-Q855,3)+INDEX(Ci,$P855,2)*3*Q855*POWER(1-Q855,2)+INDEX(Ci,$P855,3)*3*POWER(Q855,2)*(1-Q855)+INDEX(Ci,$P855,4)*POWER(Q855,3))</f>
        <v>1888.6276225974561</v>
      </c>
      <c r="S855" s="3">
        <f t="shared" si="226"/>
        <v>1911.2800445556691</v>
      </c>
      <c r="T855" s="3">
        <f t="shared" ca="1" si="227"/>
        <v>-22.652421958212926</v>
      </c>
      <c r="U855" s="3">
        <f t="shared" ca="1" si="235"/>
        <v>22.652421958212926</v>
      </c>
      <c r="W855" s="34">
        <f t="shared" si="228"/>
        <v>12</v>
      </c>
      <c r="X855" s="73" t="b">
        <f>COUNTIF('Power Curve'!$D$2:$D$31,W855)&gt;0</f>
        <v>1</v>
      </c>
      <c r="Y855" s="73" t="b">
        <f t="shared" si="229"/>
        <v>0</v>
      </c>
      <c r="Z855" s="73" t="b">
        <f t="shared" si="236"/>
        <v>1</v>
      </c>
      <c r="AA855" s="34" t="str">
        <f t="shared" si="230"/>
        <v>Inner</v>
      </c>
      <c r="AB855" s="35" t="str">
        <f t="shared" si="237"/>
        <v>1.1-1.2</v>
      </c>
      <c r="AC855" s="36" t="str">
        <f t="shared" si="231"/>
        <v>19-20</v>
      </c>
      <c r="AD855" s="36" t="str">
        <f t="shared" si="232"/>
        <v>Feb</v>
      </c>
      <c r="AE855" s="35" t="str">
        <f t="shared" si="233"/>
        <v>275-285</v>
      </c>
      <c r="AF855" s="36" t="str">
        <f t="shared" si="234"/>
        <v>Inner-TI</v>
      </c>
    </row>
    <row r="856" spans="5:32" x14ac:dyDescent="0.3">
      <c r="E856" s="12">
        <v>40955.8125</v>
      </c>
      <c r="F856" s="16">
        <v>12.55</v>
      </c>
      <c r="G856" s="16">
        <v>1955.550033569338</v>
      </c>
      <c r="H856" s="29">
        <v>1.1767587137868387</v>
      </c>
      <c r="I856" s="26">
        <v>289.2</v>
      </c>
      <c r="J856" s="30">
        <v>0.12988047808764938</v>
      </c>
      <c r="K856" s="31">
        <v>0.15400352531455805</v>
      </c>
      <c r="L856" s="108">
        <f ca="1">REWS!R856</f>
        <v>12.641515281380959</v>
      </c>
      <c r="M856" s="22">
        <f t="shared" si="221"/>
        <v>12.383046503492958</v>
      </c>
      <c r="N856" s="22">
        <f t="shared" ca="1" si="222"/>
        <v>12.47334435091293</v>
      </c>
      <c r="O856" s="22">
        <f t="shared" si="223"/>
        <v>1.2718897309634525</v>
      </c>
      <c r="P856" s="81">
        <f t="shared" ca="1" si="224"/>
        <v>13</v>
      </c>
      <c r="Q856" s="22">
        <f t="shared" ca="1" si="225"/>
        <v>0.46823416992047939</v>
      </c>
      <c r="R856" s="3">
        <f ca="1">IF(N856&gt;'Power Curve'!$C$37,0,INDEX(Ci,$P856,1)*POWER(1-Q856,3)+INDEX(Ci,$P856,2)*3*Q856*POWER(1-Q856,2)+INDEX(Ci,$P856,3)*3*POWER(Q856,2)*(1-Q856)+INDEX(Ci,$P856,4)*POWER(Q856,3))</f>
        <v>1937.7244264899625</v>
      </c>
      <c r="S856" s="3">
        <f t="shared" si="226"/>
        <v>1955.550033569338</v>
      </c>
      <c r="T856" s="3">
        <f t="shared" ca="1" si="227"/>
        <v>-17.825607079375459</v>
      </c>
      <c r="U856" s="3">
        <f t="shared" ca="1" si="235"/>
        <v>17.825607079375459</v>
      </c>
      <c r="W856" s="34">
        <f t="shared" si="228"/>
        <v>12</v>
      </c>
      <c r="X856" s="73" t="b">
        <f>COUNTIF('Power Curve'!$D$2:$D$31,W856)&gt;0</f>
        <v>1</v>
      </c>
      <c r="Y856" s="73" t="b">
        <f t="shared" si="229"/>
        <v>0</v>
      </c>
      <c r="Z856" s="73" t="b">
        <f t="shared" si="236"/>
        <v>1</v>
      </c>
      <c r="AA856" s="34" t="str">
        <f t="shared" si="230"/>
        <v>Inner</v>
      </c>
      <c r="AB856" s="35" t="str">
        <f t="shared" si="237"/>
        <v>1.2-1.3</v>
      </c>
      <c r="AC856" s="36" t="str">
        <f t="shared" si="231"/>
        <v>19-20</v>
      </c>
      <c r="AD856" s="36" t="str">
        <f t="shared" si="232"/>
        <v>Feb</v>
      </c>
      <c r="AE856" s="35" t="str">
        <f t="shared" si="233"/>
        <v>285-295</v>
      </c>
      <c r="AF856" s="36" t="str">
        <f t="shared" si="234"/>
        <v>Inner-TI</v>
      </c>
    </row>
    <row r="857" spans="5:32" x14ac:dyDescent="0.3">
      <c r="E857" s="12">
        <v>40955.819444444445</v>
      </c>
      <c r="F857" s="16">
        <v>12.37</v>
      </c>
      <c r="G857" s="16">
        <v>1968.889968872073</v>
      </c>
      <c r="H857" s="29">
        <v>1.1775831393878471</v>
      </c>
      <c r="I857" s="26">
        <v>289.7</v>
      </c>
      <c r="J857" s="30">
        <v>0.1228779304769604</v>
      </c>
      <c r="K857" s="31">
        <v>0.19537508578907223</v>
      </c>
      <c r="L857" s="108">
        <f ca="1">REWS!R857</f>
        <v>12.228755561934653</v>
      </c>
      <c r="M857" s="22">
        <f t="shared" si="221"/>
        <v>12.208290727642204</v>
      </c>
      <c r="N857" s="22">
        <f t="shared" ca="1" si="222"/>
        <v>12.068892735438146</v>
      </c>
      <c r="O857" s="22">
        <f t="shared" si="223"/>
        <v>1.2448806624665445</v>
      </c>
      <c r="P857" s="81">
        <f t="shared" ca="1" si="224"/>
        <v>13</v>
      </c>
      <c r="Q857" s="22">
        <f t="shared" ca="1" si="225"/>
        <v>5.1857433658318429E-2</v>
      </c>
      <c r="R857" s="3">
        <f ca="1">IF(N857&gt;'Power Curve'!$C$37,0,INDEX(Ci,$P857,1)*POWER(1-Q857,3)+INDEX(Ci,$P857,2)*3*Q857*POWER(1-Q857,2)+INDEX(Ci,$P857,3)*3*POWER(Q857,2)*(1-Q857)+INDEX(Ci,$P857,4)*POWER(Q857,3))</f>
        <v>1919.975184659374</v>
      </c>
      <c r="S857" s="3">
        <f t="shared" si="226"/>
        <v>1968.889968872073</v>
      </c>
      <c r="T857" s="3">
        <f t="shared" ca="1" si="227"/>
        <v>-48.914784212699033</v>
      </c>
      <c r="U857" s="3">
        <f t="shared" ca="1" si="235"/>
        <v>48.914784212699033</v>
      </c>
      <c r="W857" s="34">
        <f t="shared" si="228"/>
        <v>12</v>
      </c>
      <c r="X857" s="73" t="b">
        <f>COUNTIF('Power Curve'!$D$2:$D$31,W857)&gt;0</f>
        <v>1</v>
      </c>
      <c r="Y857" s="73" t="b">
        <f t="shared" si="229"/>
        <v>0</v>
      </c>
      <c r="Z857" s="73" t="b">
        <f t="shared" si="236"/>
        <v>1</v>
      </c>
      <c r="AA857" s="34" t="str">
        <f t="shared" si="230"/>
        <v>Inner</v>
      </c>
      <c r="AB857" s="35" t="str">
        <f t="shared" si="237"/>
        <v>1.2-1.3</v>
      </c>
      <c r="AC857" s="36" t="str">
        <f t="shared" si="231"/>
        <v>19-20</v>
      </c>
      <c r="AD857" s="36" t="str">
        <f t="shared" si="232"/>
        <v>Feb</v>
      </c>
      <c r="AE857" s="35" t="str">
        <f t="shared" si="233"/>
        <v>285-295</v>
      </c>
      <c r="AF857" s="36" t="str">
        <f t="shared" si="234"/>
        <v>Inner-TI</v>
      </c>
    </row>
    <row r="858" spans="5:32" x14ac:dyDescent="0.3">
      <c r="E858" s="12">
        <v>40955.840277777781</v>
      </c>
      <c r="F858" s="16">
        <v>10.94</v>
      </c>
      <c r="G858" s="16">
        <v>1785.109985351568</v>
      </c>
      <c r="H858" s="29">
        <v>1.1795904142850648</v>
      </c>
      <c r="I858" s="26">
        <v>294.39999999999998</v>
      </c>
      <c r="J858" s="30">
        <v>8.8665447897623401E-2</v>
      </c>
      <c r="K858" s="31">
        <v>0.15443870994986386</v>
      </c>
      <c r="L858" s="108">
        <f ca="1">REWS!R858</f>
        <v>10.962408038671459</v>
      </c>
      <c r="M858" s="22">
        <f t="shared" si="221"/>
        <v>10.803115948012536</v>
      </c>
      <c r="N858" s="22">
        <f t="shared" ca="1" si="222"/>
        <v>10.825243611626369</v>
      </c>
      <c r="O858" s="22">
        <f t="shared" si="223"/>
        <v>1.0277063705818612</v>
      </c>
      <c r="P858" s="81">
        <f t="shared" ca="1" si="224"/>
        <v>11</v>
      </c>
      <c r="Q858" s="22">
        <f t="shared" ca="1" si="225"/>
        <v>0.8494982009219606</v>
      </c>
      <c r="R858" s="3">
        <f ca="1">IF(N858&gt;'Power Curve'!$C$37,0,INDEX(Ci,$P858,1)*POWER(1-Q858,3)+INDEX(Ci,$P858,2)*3*Q858*POWER(1-Q858,2)+INDEX(Ci,$P858,3)*3*POWER(Q858,2)*(1-Q858)+INDEX(Ci,$P858,4)*POWER(Q858,3))</f>
        <v>1746.4212991893091</v>
      </c>
      <c r="S858" s="3">
        <f t="shared" si="226"/>
        <v>1785.109985351568</v>
      </c>
      <c r="T858" s="3">
        <f t="shared" ca="1" si="227"/>
        <v>-38.688686162258819</v>
      </c>
      <c r="U858" s="3">
        <f t="shared" ca="1" si="235"/>
        <v>38.688686162258819</v>
      </c>
      <c r="W858" s="34">
        <f t="shared" si="228"/>
        <v>11</v>
      </c>
      <c r="X858" s="73" t="b">
        <f>COUNTIF('Power Curve'!$D$2:$D$31,W858)&gt;0</f>
        <v>1</v>
      </c>
      <c r="Y858" s="73" t="b">
        <f t="shared" si="229"/>
        <v>0</v>
      </c>
      <c r="Z858" s="73" t="b">
        <f t="shared" si="236"/>
        <v>1</v>
      </c>
      <c r="AA858" s="34" t="str">
        <f t="shared" si="230"/>
        <v>Outer</v>
      </c>
      <c r="AB858" s="35" t="str">
        <f t="shared" si="237"/>
        <v>1.0-1.1</v>
      </c>
      <c r="AC858" s="36" t="str">
        <f t="shared" si="231"/>
        <v>20-21</v>
      </c>
      <c r="AD858" s="36" t="str">
        <f t="shared" si="232"/>
        <v>Feb</v>
      </c>
      <c r="AE858" s="35" t="str">
        <f t="shared" si="233"/>
        <v>285-295</v>
      </c>
      <c r="AF858" s="36" t="str">
        <f t="shared" si="234"/>
        <v>HWS-LTI</v>
      </c>
    </row>
    <row r="859" spans="5:32" x14ac:dyDescent="0.3">
      <c r="E859" s="12">
        <v>40955.868055555555</v>
      </c>
      <c r="F859" s="16">
        <v>9.48</v>
      </c>
      <c r="G859" s="16">
        <v>1553.9399719238331</v>
      </c>
      <c r="H859" s="29">
        <v>1.1827212522780914</v>
      </c>
      <c r="I859" s="26">
        <v>293.3</v>
      </c>
      <c r="J859" s="30">
        <v>0.13607594936708861</v>
      </c>
      <c r="K859" s="31">
        <v>0.29942832912360279</v>
      </c>
      <c r="L859" s="108">
        <f ca="1">REWS!R859</f>
        <v>9.5358133381316854</v>
      </c>
      <c r="M859" s="22">
        <f t="shared" si="221"/>
        <v>9.3696587678531902</v>
      </c>
      <c r="N859" s="22">
        <f t="shared" ca="1" si="222"/>
        <v>9.4248224738646549</v>
      </c>
      <c r="O859" s="22">
        <f t="shared" si="223"/>
        <v>0.8061609425247438</v>
      </c>
      <c r="P859" s="81">
        <f t="shared" ca="1" si="224"/>
        <v>10</v>
      </c>
      <c r="Q859" s="22">
        <f t="shared" ca="1" si="225"/>
        <v>0.44184615395661708</v>
      </c>
      <c r="R859" s="3">
        <f ca="1">IF(N859&gt;'Power Curve'!$C$37,0,INDEX(Ci,$P859,1)*POWER(1-Q859,3)+INDEX(Ci,$P859,2)*3*Q859*POWER(1-Q859,2)+INDEX(Ci,$P859,3)*3*POWER(Q859,2)*(1-Q859)+INDEX(Ci,$P859,4)*POWER(Q859,3))</f>
        <v>1343.7520358144152</v>
      </c>
      <c r="S859" s="3">
        <f t="shared" si="226"/>
        <v>1553.9399719238331</v>
      </c>
      <c r="T859" s="3">
        <f t="shared" ca="1" si="227"/>
        <v>-210.18793610941793</v>
      </c>
      <c r="U859" s="3">
        <f t="shared" ca="1" si="235"/>
        <v>210.18793610941793</v>
      </c>
      <c r="W859" s="34">
        <f t="shared" si="228"/>
        <v>9</v>
      </c>
      <c r="X859" s="73" t="b">
        <f>COUNTIF('Power Curve'!$D$2:$D$31,W859)&gt;0</f>
        <v>1</v>
      </c>
      <c r="Y859" s="73" t="b">
        <f t="shared" si="229"/>
        <v>0</v>
      </c>
      <c r="Z859" s="73" t="b">
        <f t="shared" si="236"/>
        <v>1</v>
      </c>
      <c r="AA859" s="34" t="str">
        <f t="shared" si="230"/>
        <v>Inner</v>
      </c>
      <c r="AB859" s="35" t="str">
        <f t="shared" si="237"/>
        <v>0.8-0.9</v>
      </c>
      <c r="AC859" s="36" t="str">
        <f t="shared" si="231"/>
        <v>20-21</v>
      </c>
      <c r="AD859" s="36" t="str">
        <f t="shared" si="232"/>
        <v>Feb</v>
      </c>
      <c r="AE859" s="35" t="str">
        <f t="shared" si="233"/>
        <v>285-295</v>
      </c>
      <c r="AF859" s="36" t="str">
        <f t="shared" si="234"/>
        <v>Inner-TI</v>
      </c>
    </row>
    <row r="860" spans="5:32" x14ac:dyDescent="0.3">
      <c r="E860" s="12">
        <v>40955.875</v>
      </c>
      <c r="F860" s="16">
        <v>10.050000000000001</v>
      </c>
      <c r="G860" s="16">
        <v>1698.3300476074269</v>
      </c>
      <c r="H860" s="29">
        <v>1.1830712859798329</v>
      </c>
      <c r="I860" s="26">
        <v>294.89999999999998</v>
      </c>
      <c r="J860" s="30">
        <v>0.13432835820895522</v>
      </c>
      <c r="K860" s="31">
        <v>0.28997996140630017</v>
      </c>
      <c r="L860" s="108">
        <f ca="1">REWS!R860</f>
        <v>10.025202715522347</v>
      </c>
      <c r="M860" s="22">
        <f t="shared" si="221"/>
        <v>9.934004143443202</v>
      </c>
      <c r="N860" s="22">
        <f t="shared" ca="1" si="222"/>
        <v>9.9094930661549281</v>
      </c>
      <c r="O860" s="22">
        <f t="shared" si="223"/>
        <v>0.89338233953448598</v>
      </c>
      <c r="P860" s="81">
        <f t="shared" ca="1" si="224"/>
        <v>10</v>
      </c>
      <c r="Q860" s="22">
        <f t="shared" ca="1" si="225"/>
        <v>0.95701958559969369</v>
      </c>
      <c r="R860" s="3">
        <f ca="1">IF(N860&gt;'Power Curve'!$C$37,0,INDEX(Ci,$P860,1)*POWER(1-Q860,3)+INDEX(Ci,$P860,2)*3*Q860*POWER(1-Q860,2)+INDEX(Ci,$P860,3)*3*POWER(Q860,2)*(1-Q860)+INDEX(Ci,$P860,4)*POWER(Q860,3))</f>
        <v>1507.0684225673665</v>
      </c>
      <c r="S860" s="3">
        <f t="shared" si="226"/>
        <v>1698.3300476074269</v>
      </c>
      <c r="T860" s="3">
        <f t="shared" ca="1" si="227"/>
        <v>-191.26162504006038</v>
      </c>
      <c r="U860" s="3">
        <f t="shared" ca="1" si="235"/>
        <v>191.26162504006038</v>
      </c>
      <c r="W860" s="34">
        <f t="shared" si="228"/>
        <v>10</v>
      </c>
      <c r="X860" s="73" t="b">
        <f>COUNTIF('Power Curve'!$D$2:$D$31,W860)&gt;0</f>
        <v>1</v>
      </c>
      <c r="Y860" s="73" t="b">
        <f t="shared" si="229"/>
        <v>0</v>
      </c>
      <c r="Z860" s="73" t="b">
        <f t="shared" si="236"/>
        <v>1</v>
      </c>
      <c r="AA860" s="34" t="str">
        <f t="shared" si="230"/>
        <v>Inner</v>
      </c>
      <c r="AB860" s="35" t="str">
        <f t="shared" si="237"/>
        <v>0.8-0.9</v>
      </c>
      <c r="AC860" s="36" t="str">
        <f t="shared" si="231"/>
        <v>21-22</v>
      </c>
      <c r="AD860" s="36" t="str">
        <f t="shared" si="232"/>
        <v>Feb</v>
      </c>
      <c r="AE860" s="35" t="str">
        <f t="shared" si="233"/>
        <v>285-295</v>
      </c>
      <c r="AF860" s="36" t="str">
        <f t="shared" si="234"/>
        <v>Inner-TI</v>
      </c>
    </row>
    <row r="861" spans="5:32" x14ac:dyDescent="0.3">
      <c r="E861" s="12">
        <v>40955.881944444445</v>
      </c>
      <c r="F861" s="16">
        <v>9.6</v>
      </c>
      <c r="G861" s="16">
        <v>1476.449951171873</v>
      </c>
      <c r="H861" s="29">
        <v>1.1831746182253362</v>
      </c>
      <c r="I861" s="26">
        <v>293.7</v>
      </c>
      <c r="J861" s="30">
        <v>0.15104166666666666</v>
      </c>
      <c r="K861" s="31">
        <v>0.23883575438468402</v>
      </c>
      <c r="L861" s="108">
        <f ca="1">REWS!R861</f>
        <v>9.5842582798873632</v>
      </c>
      <c r="M861" s="22">
        <f t="shared" si="221"/>
        <v>9.4894742493922184</v>
      </c>
      <c r="N861" s="22">
        <f t="shared" ca="1" si="222"/>
        <v>9.4739137652620098</v>
      </c>
      <c r="O861" s="22">
        <f t="shared" si="223"/>
        <v>0.82467881143135668</v>
      </c>
      <c r="P861" s="81">
        <f t="shared" ca="1" si="224"/>
        <v>10</v>
      </c>
      <c r="Q861" s="22">
        <f t="shared" ca="1" si="225"/>
        <v>0.49402701546392896</v>
      </c>
      <c r="R861" s="3">
        <f ca="1">IF(N861&gt;'Power Curve'!$C$37,0,INDEX(Ci,$P861,1)*POWER(1-Q861,3)+INDEX(Ci,$P861,2)*3*Q861*POWER(1-Q861,2)+INDEX(Ci,$P861,3)*3*POWER(Q861,2)*(1-Q861)+INDEX(Ci,$P861,4)*POWER(Q861,3))</f>
        <v>1361.319989160615</v>
      </c>
      <c r="S861" s="3">
        <f t="shared" si="226"/>
        <v>1476.449951171873</v>
      </c>
      <c r="T861" s="3">
        <f t="shared" ca="1" si="227"/>
        <v>-115.12996201125793</v>
      </c>
      <c r="U861" s="3">
        <f t="shared" ca="1" si="235"/>
        <v>115.12996201125793</v>
      </c>
      <c r="W861" s="34">
        <f t="shared" si="228"/>
        <v>9</v>
      </c>
      <c r="X861" s="73" t="b">
        <f>COUNTIF('Power Curve'!$D$2:$D$31,W861)&gt;0</f>
        <v>1</v>
      </c>
      <c r="Y861" s="73" t="b">
        <f t="shared" si="229"/>
        <v>0</v>
      </c>
      <c r="Z861" s="73" t="b">
        <f t="shared" si="236"/>
        <v>1</v>
      </c>
      <c r="AA861" s="34" t="str">
        <f t="shared" si="230"/>
        <v>Outer</v>
      </c>
      <c r="AB861" s="35" t="str">
        <f t="shared" si="237"/>
        <v>0.8-0.9</v>
      </c>
      <c r="AC861" s="36" t="str">
        <f t="shared" si="231"/>
        <v>21-22</v>
      </c>
      <c r="AD861" s="36" t="str">
        <f t="shared" si="232"/>
        <v>Feb</v>
      </c>
      <c r="AE861" s="35" t="str">
        <f t="shared" si="233"/>
        <v>285-295</v>
      </c>
      <c r="AF861" s="36" t="str">
        <f t="shared" si="234"/>
        <v>HWS-HTI</v>
      </c>
    </row>
    <row r="862" spans="5:32" x14ac:dyDescent="0.3">
      <c r="E862" s="12">
        <v>40955.888888888891</v>
      </c>
      <c r="F862" s="16">
        <v>8.82</v>
      </c>
      <c r="G862" s="16">
        <v>916.35999679565452</v>
      </c>
      <c r="H862" s="29">
        <v>1.1834092026767833</v>
      </c>
      <c r="I862" s="26">
        <v>294.7</v>
      </c>
      <c r="J862" s="30">
        <v>0.12244897959183675</v>
      </c>
      <c r="K862" s="31">
        <v>0.19056231627705514</v>
      </c>
      <c r="L862" s="108">
        <f ca="1">REWS!R862</f>
        <v>8.8467530786840598</v>
      </c>
      <c r="M862" s="22">
        <f t="shared" si="221"/>
        <v>8.719030622415346</v>
      </c>
      <c r="N862" s="22">
        <f t="shared" ca="1" si="222"/>
        <v>8.7454774378677484</v>
      </c>
      <c r="O862" s="22">
        <f t="shared" si="223"/>
        <v>0.70560426529563236</v>
      </c>
      <c r="P862" s="81">
        <f t="shared" ca="1" si="224"/>
        <v>9</v>
      </c>
      <c r="Q862" s="22">
        <f t="shared" ca="1" si="225"/>
        <v>0.73645898198518911</v>
      </c>
      <c r="R862" s="3">
        <f ca="1">IF(N862&gt;'Power Curve'!$C$37,0,INDEX(Ci,$P862,1)*POWER(1-Q862,3)+INDEX(Ci,$P862,2)*3*Q862*POWER(1-Q862,2)+INDEX(Ci,$P862,3)*3*POWER(Q862,2)*(1-Q862)+INDEX(Ci,$P862,4)*POWER(Q862,3))</f>
        <v>1112.0263706305066</v>
      </c>
      <c r="S862" s="3">
        <f t="shared" si="226"/>
        <v>916.35999679565452</v>
      </c>
      <c r="T862" s="3">
        <f t="shared" ca="1" si="227"/>
        <v>195.66637383485204</v>
      </c>
      <c r="U862" s="3">
        <f t="shared" ca="1" si="235"/>
        <v>195.66637383485204</v>
      </c>
      <c r="W862" s="34">
        <f t="shared" si="228"/>
        <v>9</v>
      </c>
      <c r="X862" s="73" t="b">
        <f>COUNTIF('Power Curve'!$D$2:$D$31,W862)&gt;0</f>
        <v>1</v>
      </c>
      <c r="Y862" s="73" t="b">
        <f t="shared" si="229"/>
        <v>0</v>
      </c>
      <c r="Z862" s="73" t="b">
        <f t="shared" si="236"/>
        <v>1</v>
      </c>
      <c r="AA862" s="34" t="str">
        <f t="shared" si="230"/>
        <v>Inner</v>
      </c>
      <c r="AB862" s="35" t="str">
        <f t="shared" si="237"/>
        <v>0.7-0.8</v>
      </c>
      <c r="AC862" s="36" t="str">
        <f t="shared" si="231"/>
        <v>21-22</v>
      </c>
      <c r="AD862" s="36" t="str">
        <f t="shared" si="232"/>
        <v>Feb</v>
      </c>
      <c r="AE862" s="35" t="str">
        <f t="shared" si="233"/>
        <v>285-295</v>
      </c>
      <c r="AF862" s="36" t="str">
        <f t="shared" si="234"/>
        <v>Inner-TI</v>
      </c>
    </row>
    <row r="863" spans="5:32" x14ac:dyDescent="0.3">
      <c r="E863" s="12">
        <v>40955.895833333336</v>
      </c>
      <c r="F863" s="16">
        <v>7.47</v>
      </c>
      <c r="G863" s="16">
        <v>780.18997573852585</v>
      </c>
      <c r="H863" s="29">
        <v>1.1842130861421052</v>
      </c>
      <c r="I863" s="26">
        <v>293</v>
      </c>
      <c r="J863" s="30">
        <v>0.16599732262382866</v>
      </c>
      <c r="K863" s="31">
        <v>0.27602799624885199</v>
      </c>
      <c r="L863" s="108">
        <f ca="1">REWS!R863</f>
        <v>7.4074927863456272</v>
      </c>
      <c r="M863" s="22">
        <f t="shared" si="221"/>
        <v>7.3861568207713777</v>
      </c>
      <c r="N863" s="22">
        <f t="shared" ca="1" si="222"/>
        <v>7.3243511872398308</v>
      </c>
      <c r="O863" s="22">
        <f t="shared" si="223"/>
        <v>0.49960432262660526</v>
      </c>
      <c r="P863" s="81">
        <f t="shared" ca="1" si="224"/>
        <v>8</v>
      </c>
      <c r="Q863" s="22">
        <f t="shared" ca="1" si="225"/>
        <v>0.31123020743941204</v>
      </c>
      <c r="R863" s="3">
        <f ca="1">IF(N863&gt;'Power Curve'!$C$37,0,INDEX(Ci,$P863,1)*POWER(1-Q863,3)+INDEX(Ci,$P863,2)*3*Q863*POWER(1-Q863,2)+INDEX(Ci,$P863,3)*3*POWER(Q863,2)*(1-Q863)+INDEX(Ci,$P863,4)*POWER(Q863,3))</f>
        <v>682.72469444087051</v>
      </c>
      <c r="S863" s="3">
        <f t="shared" si="226"/>
        <v>780.18997573852585</v>
      </c>
      <c r="T863" s="3">
        <f t="shared" ca="1" si="227"/>
        <v>-97.465281297655338</v>
      </c>
      <c r="U863" s="3">
        <f t="shared" ca="1" si="235"/>
        <v>97.465281297655338</v>
      </c>
      <c r="W863" s="34">
        <f t="shared" si="228"/>
        <v>7</v>
      </c>
      <c r="X863" s="73" t="b">
        <f>COUNTIF('Power Curve'!$D$2:$D$31,W863)&gt;0</f>
        <v>1</v>
      </c>
      <c r="Y863" s="73" t="b">
        <f t="shared" si="229"/>
        <v>0</v>
      </c>
      <c r="Z863" s="73" t="b">
        <f t="shared" si="236"/>
        <v>1</v>
      </c>
      <c r="AA863" s="34" t="str">
        <f t="shared" si="230"/>
        <v>Outer</v>
      </c>
      <c r="AB863" s="35" t="str">
        <f t="shared" si="237"/>
        <v>0.4-0.5</v>
      </c>
      <c r="AC863" s="36" t="str">
        <f t="shared" si="231"/>
        <v>21-22</v>
      </c>
      <c r="AD863" s="36" t="str">
        <f t="shared" si="232"/>
        <v>Feb</v>
      </c>
      <c r="AE863" s="35" t="str">
        <f t="shared" si="233"/>
        <v>285-295</v>
      </c>
      <c r="AF863" s="36" t="str">
        <f t="shared" si="234"/>
        <v>LWS-HTI</v>
      </c>
    </row>
    <row r="864" spans="5:32" x14ac:dyDescent="0.3">
      <c r="E864" s="12">
        <v>40955.902777777781</v>
      </c>
      <c r="F864" s="16">
        <v>7.28</v>
      </c>
      <c r="G864" s="16">
        <v>731.06997871398949</v>
      </c>
      <c r="H864" s="29">
        <v>1.1843007243998078</v>
      </c>
      <c r="I864" s="26">
        <v>286.39999999999998</v>
      </c>
      <c r="J864" s="30">
        <v>0.14972527472527472</v>
      </c>
      <c r="K864" s="31">
        <v>0.250367399781113</v>
      </c>
      <c r="L864" s="108">
        <f ca="1">REWS!R864</f>
        <v>7.2615821988669991</v>
      </c>
      <c r="M864" s="22">
        <f t="shared" si="221"/>
        <v>7.1984669447812371</v>
      </c>
      <c r="N864" s="22">
        <f t="shared" ca="1" si="222"/>
        <v>7.1802554155708718</v>
      </c>
      <c r="O864" s="22">
        <f t="shared" si="223"/>
        <v>0.4705962472590518</v>
      </c>
      <c r="P864" s="81">
        <f t="shared" ca="1" si="224"/>
        <v>8</v>
      </c>
      <c r="Q864" s="22">
        <f t="shared" ca="1" si="225"/>
        <v>0.16620052751992404</v>
      </c>
      <c r="R864" s="3">
        <f ca="1">IF(N864&gt;'Power Curve'!$C$37,0,INDEX(Ci,$P864,1)*POWER(1-Q864,3)+INDEX(Ci,$P864,2)*3*Q864*POWER(1-Q864,2)+INDEX(Ci,$P864,3)*3*POWER(Q864,2)*(1-Q864)+INDEX(Ci,$P864,4)*POWER(Q864,3))</f>
        <v>643.59435933868917</v>
      </c>
      <c r="S864" s="3">
        <f t="shared" si="226"/>
        <v>731.06997871398949</v>
      </c>
      <c r="T864" s="3">
        <f t="shared" ca="1" si="227"/>
        <v>-87.475619375300312</v>
      </c>
      <c r="U864" s="3">
        <f t="shared" ca="1" si="235"/>
        <v>87.475619375300312</v>
      </c>
      <c r="W864" s="34">
        <f t="shared" si="228"/>
        <v>7</v>
      </c>
      <c r="X864" s="73" t="b">
        <f>COUNTIF('Power Curve'!$D$2:$D$31,W864)&gt;0</f>
        <v>1</v>
      </c>
      <c r="Y864" s="73" t="b">
        <f t="shared" si="229"/>
        <v>0</v>
      </c>
      <c r="Z864" s="73" t="b">
        <f t="shared" si="236"/>
        <v>1</v>
      </c>
      <c r="AA864" s="34" t="str">
        <f t="shared" si="230"/>
        <v>Outer</v>
      </c>
      <c r="AB864" s="35" t="str">
        <f t="shared" si="237"/>
        <v>0.4-0.5</v>
      </c>
      <c r="AC864" s="36" t="str">
        <f t="shared" si="231"/>
        <v>21-22</v>
      </c>
      <c r="AD864" s="36" t="str">
        <f t="shared" si="232"/>
        <v>Feb</v>
      </c>
      <c r="AE864" s="35" t="str">
        <f t="shared" si="233"/>
        <v>285-295</v>
      </c>
      <c r="AF864" s="36" t="str">
        <f t="shared" si="234"/>
        <v>LWS-HTI</v>
      </c>
    </row>
    <row r="865" spans="5:32" x14ac:dyDescent="0.3">
      <c r="E865" s="12">
        <v>40955.909722222219</v>
      </c>
      <c r="F865" s="16">
        <v>8.1199999999999992</v>
      </c>
      <c r="G865" s="16">
        <v>707.84998989105225</v>
      </c>
      <c r="H865" s="29">
        <v>1.1840816520280488</v>
      </c>
      <c r="I865" s="26">
        <v>290.2</v>
      </c>
      <c r="J865" s="30">
        <v>0.12192118226600986</v>
      </c>
      <c r="K865" s="31">
        <v>0.27117550608364788</v>
      </c>
      <c r="L865" s="108">
        <f ca="1">REWS!R865</f>
        <v>8.2121043638644995</v>
      </c>
      <c r="M865" s="22">
        <f t="shared" si="221"/>
        <v>8.0285641812811814</v>
      </c>
      <c r="N865" s="22">
        <f t="shared" ca="1" si="222"/>
        <v>8.1196313976188925</v>
      </c>
      <c r="O865" s="22">
        <f t="shared" si="223"/>
        <v>0.5988904510447326</v>
      </c>
      <c r="P865" s="81">
        <f t="shared" ca="1" si="224"/>
        <v>9</v>
      </c>
      <c r="Q865" s="22">
        <f t="shared" ca="1" si="225"/>
        <v>0.11089559482798406</v>
      </c>
      <c r="R865" s="3">
        <f ca="1">IF(N865&gt;'Power Curve'!$C$37,0,INDEX(Ci,$P865,1)*POWER(1-Q865,3)+INDEX(Ci,$P865,2)*3*Q865*POWER(1-Q865,2)+INDEX(Ci,$P865,3)*3*POWER(Q865,2)*(1-Q865)+INDEX(Ci,$P865,4)*POWER(Q865,3))</f>
        <v>914.19960848397375</v>
      </c>
      <c r="S865" s="3">
        <f t="shared" si="226"/>
        <v>707.84998989105225</v>
      </c>
      <c r="T865" s="3">
        <f t="shared" ca="1" si="227"/>
        <v>206.3496185929215</v>
      </c>
      <c r="U865" s="3">
        <f t="shared" ca="1" si="235"/>
        <v>206.3496185929215</v>
      </c>
      <c r="W865" s="34">
        <f t="shared" si="228"/>
        <v>8</v>
      </c>
      <c r="X865" s="73" t="b">
        <f>COUNTIF('Power Curve'!$D$2:$D$31,W865)&gt;0</f>
        <v>1</v>
      </c>
      <c r="Y865" s="73" t="b">
        <f t="shared" si="229"/>
        <v>0</v>
      </c>
      <c r="Z865" s="73" t="b">
        <f t="shared" si="236"/>
        <v>1</v>
      </c>
      <c r="AA865" s="34" t="str">
        <f t="shared" si="230"/>
        <v>Inner</v>
      </c>
      <c r="AB865" s="35" t="str">
        <f t="shared" si="237"/>
        <v>0.5-0.6</v>
      </c>
      <c r="AC865" s="36" t="str">
        <f t="shared" si="231"/>
        <v>21-22</v>
      </c>
      <c r="AD865" s="36" t="str">
        <f t="shared" si="232"/>
        <v>Feb</v>
      </c>
      <c r="AE865" s="35" t="str">
        <f t="shared" si="233"/>
        <v>285-295</v>
      </c>
      <c r="AF865" s="36" t="str">
        <f t="shared" si="234"/>
        <v>Inner-TI</v>
      </c>
    </row>
    <row r="866" spans="5:32" x14ac:dyDescent="0.3">
      <c r="E866" s="12">
        <v>40955.916666666664</v>
      </c>
      <c r="F866" s="16">
        <v>7.06</v>
      </c>
      <c r="G866" s="16">
        <v>545.20997047424316</v>
      </c>
      <c r="H866" s="29">
        <v>1.1849299026715134</v>
      </c>
      <c r="I866" s="26">
        <v>294.60000000000002</v>
      </c>
      <c r="J866" s="30">
        <v>0.11614730878186968</v>
      </c>
      <c r="K866" s="31">
        <v>0.25321401732186977</v>
      </c>
      <c r="L866" s="108">
        <f ca="1">REWS!R866</f>
        <v>7.1308539452430537</v>
      </c>
      <c r="M866" s="22">
        <f t="shared" si="221"/>
        <v>6.9821668798095509</v>
      </c>
      <c r="N866" s="22">
        <f t="shared" ca="1" si="222"/>
        <v>7.0522396942259657</v>
      </c>
      <c r="O866" s="22">
        <f t="shared" si="223"/>
        <v>0.43716637495717559</v>
      </c>
      <c r="P866" s="81">
        <f t="shared" ca="1" si="224"/>
        <v>8</v>
      </c>
      <c r="Q866" s="22">
        <f t="shared" ca="1" si="225"/>
        <v>3.7355115359134189E-2</v>
      </c>
      <c r="R866" s="3">
        <f ca="1">IF(N866&gt;'Power Curve'!$C$37,0,INDEX(Ci,$P866,1)*POWER(1-Q866,3)+INDEX(Ci,$P866,2)*3*Q866*POWER(1-Q866,2)+INDEX(Ci,$P866,3)*3*POWER(Q866,2)*(1-Q866)+INDEX(Ci,$P866,4)*POWER(Q866,3))</f>
        <v>609.89015432347173</v>
      </c>
      <c r="S866" s="3">
        <f t="shared" si="226"/>
        <v>545.20997047424316</v>
      </c>
      <c r="T866" s="3">
        <f t="shared" ca="1" si="227"/>
        <v>64.68018384922857</v>
      </c>
      <c r="U866" s="3">
        <f t="shared" ca="1" si="235"/>
        <v>64.68018384922857</v>
      </c>
      <c r="W866" s="34">
        <f t="shared" si="228"/>
        <v>7</v>
      </c>
      <c r="X866" s="73" t="b">
        <f>COUNTIF('Power Curve'!$D$2:$D$31,W866)&gt;0</f>
        <v>1</v>
      </c>
      <c r="Y866" s="73" t="b">
        <f t="shared" si="229"/>
        <v>0</v>
      </c>
      <c r="Z866" s="73" t="b">
        <f t="shared" si="236"/>
        <v>1</v>
      </c>
      <c r="AA866" s="34" t="str">
        <f t="shared" si="230"/>
        <v>Inner</v>
      </c>
      <c r="AB866" s="35" t="str">
        <f t="shared" si="237"/>
        <v>0.4-0.5</v>
      </c>
      <c r="AC866" s="36" t="str">
        <f t="shared" si="231"/>
        <v>22-23</v>
      </c>
      <c r="AD866" s="36" t="str">
        <f t="shared" si="232"/>
        <v>Feb</v>
      </c>
      <c r="AE866" s="35" t="str">
        <f t="shared" si="233"/>
        <v>285-295</v>
      </c>
      <c r="AF866" s="36" t="str">
        <f t="shared" si="234"/>
        <v>Inner-TI</v>
      </c>
    </row>
    <row r="867" spans="5:32" x14ac:dyDescent="0.3">
      <c r="E867" s="12">
        <v>40955.923611111109</v>
      </c>
      <c r="F867" s="16">
        <v>6.57</v>
      </c>
      <c r="G867" s="16">
        <v>386.35000228881819</v>
      </c>
      <c r="H867" s="29">
        <v>1.1848706894054677</v>
      </c>
      <c r="I867" s="26">
        <v>290.5</v>
      </c>
      <c r="J867" s="30">
        <v>8.6757990867579904E-2</v>
      </c>
      <c r="K867" s="31">
        <v>0.3043280158469952</v>
      </c>
      <c r="L867" s="108">
        <f ca="1">REWS!R867</f>
        <v>6.5850038163672275</v>
      </c>
      <c r="M867" s="22">
        <f t="shared" si="221"/>
        <v>6.4974606613529957</v>
      </c>
      <c r="N867" s="22">
        <f t="shared" ca="1" si="222"/>
        <v>6.512298820655313</v>
      </c>
      <c r="O867" s="22">
        <f t="shared" si="223"/>
        <v>0.36225346640558065</v>
      </c>
      <c r="P867" s="81">
        <f t="shared" ca="1" si="224"/>
        <v>7</v>
      </c>
      <c r="Q867" s="22">
        <f t="shared" ca="1" si="225"/>
        <v>0.48885380727384786</v>
      </c>
      <c r="R867" s="3">
        <f ca="1">IF(N867&gt;'Power Curve'!$C$37,0,INDEX(Ci,$P867,1)*POWER(1-Q867,3)+INDEX(Ci,$P867,2)*3*Q867*POWER(1-Q867,2)+INDEX(Ci,$P867,3)*3*POWER(Q867,2)*(1-Q867)+INDEX(Ci,$P867,4)*POWER(Q867,3))</f>
        <v>473.67004409434361</v>
      </c>
      <c r="S867" s="3">
        <f t="shared" si="226"/>
        <v>386.35000228881819</v>
      </c>
      <c r="T867" s="3">
        <f t="shared" ca="1" si="227"/>
        <v>87.32004180552542</v>
      </c>
      <c r="U867" s="3">
        <f t="shared" ca="1" si="235"/>
        <v>87.32004180552542</v>
      </c>
      <c r="W867" s="34">
        <f t="shared" si="228"/>
        <v>6</v>
      </c>
      <c r="X867" s="73" t="b">
        <f>COUNTIF('Power Curve'!$D$2:$D$31,W867)&gt;0</f>
        <v>1</v>
      </c>
      <c r="Y867" s="73" t="b">
        <f t="shared" si="229"/>
        <v>0</v>
      </c>
      <c r="Z867" s="73" t="b">
        <f t="shared" si="236"/>
        <v>1</v>
      </c>
      <c r="AA867" s="34" t="str">
        <f t="shared" si="230"/>
        <v>Outer</v>
      </c>
      <c r="AB867" s="35" t="str">
        <f t="shared" si="237"/>
        <v>0.3-0.4</v>
      </c>
      <c r="AC867" s="36" t="str">
        <f t="shared" si="231"/>
        <v>22-23</v>
      </c>
      <c r="AD867" s="36" t="str">
        <f t="shared" si="232"/>
        <v>Feb</v>
      </c>
      <c r="AE867" s="35" t="str">
        <f t="shared" si="233"/>
        <v>285-295</v>
      </c>
      <c r="AF867" s="36" t="str">
        <f t="shared" si="234"/>
        <v>LWS-LTI</v>
      </c>
    </row>
    <row r="868" spans="5:32" x14ac:dyDescent="0.3">
      <c r="E868" s="12">
        <v>40955.930555555555</v>
      </c>
      <c r="F868" s="16">
        <v>5.18</v>
      </c>
      <c r="G868" s="16">
        <v>199.18999481201209</v>
      </c>
      <c r="H868" s="29">
        <v>1.1849584250262908</v>
      </c>
      <c r="I868" s="26">
        <v>287.10000000000002</v>
      </c>
      <c r="J868" s="30">
        <v>8.8803088803088806E-2</v>
      </c>
      <c r="K868" s="31">
        <v>0.24401259987184004</v>
      </c>
      <c r="L868" s="108">
        <f ca="1">REWS!R868</f>
        <v>5.1726631762102286</v>
      </c>
      <c r="M868" s="22">
        <f t="shared" si="221"/>
        <v>5.1229340837255517</v>
      </c>
      <c r="N868" s="22">
        <f t="shared" ca="1" si="222"/>
        <v>5.1156780866871525</v>
      </c>
      <c r="O868" s="22">
        <f t="shared" si="223"/>
        <v>0.14981595293726366</v>
      </c>
      <c r="P868" s="81">
        <f t="shared" ca="1" si="224"/>
        <v>6</v>
      </c>
      <c r="Q868" s="22">
        <f t="shared" ca="1" si="225"/>
        <v>8.7281668298456183E-2</v>
      </c>
      <c r="R868" s="3">
        <f ca="1">IF(N868&gt;'Power Curve'!$C$37,0,INDEX(Ci,$P868,1)*POWER(1-Q868,3)+INDEX(Ci,$P868,2)*3*Q868*POWER(1-Q868,2)+INDEX(Ci,$P868,3)*3*POWER(Q868,2)*(1-Q868)+INDEX(Ci,$P868,4)*POWER(Q868,3))</f>
        <v>224.84759027627945</v>
      </c>
      <c r="S868" s="3">
        <f t="shared" si="226"/>
        <v>199.18999481201209</v>
      </c>
      <c r="T868" s="3">
        <f t="shared" ca="1" si="227"/>
        <v>25.657595464267359</v>
      </c>
      <c r="U868" s="3">
        <f t="shared" ca="1" si="235"/>
        <v>25.657595464267359</v>
      </c>
      <c r="W868" s="34">
        <f t="shared" si="228"/>
        <v>5</v>
      </c>
      <c r="X868" s="73" t="b">
        <f>COUNTIF('Power Curve'!$D$2:$D$31,W868)&gt;0</f>
        <v>1</v>
      </c>
      <c r="Y868" s="73" t="b">
        <f t="shared" si="229"/>
        <v>0</v>
      </c>
      <c r="Z868" s="73" t="b">
        <f t="shared" si="236"/>
        <v>1</v>
      </c>
      <c r="AA868" s="34" t="str">
        <f t="shared" si="230"/>
        <v>Outer</v>
      </c>
      <c r="AB868" s="35" t="str">
        <f t="shared" si="237"/>
        <v>0.1-0.2</v>
      </c>
      <c r="AC868" s="36" t="str">
        <f t="shared" si="231"/>
        <v>22-23</v>
      </c>
      <c r="AD868" s="36" t="str">
        <f t="shared" si="232"/>
        <v>Feb</v>
      </c>
      <c r="AE868" s="35" t="str">
        <f t="shared" si="233"/>
        <v>285-295</v>
      </c>
      <c r="AF868" s="36" t="str">
        <f t="shared" si="234"/>
        <v>LWS-LTI</v>
      </c>
    </row>
    <row r="869" spans="5:32" x14ac:dyDescent="0.3">
      <c r="E869" s="12">
        <v>40955.9375</v>
      </c>
      <c r="F869" s="16">
        <v>5.21</v>
      </c>
      <c r="G869" s="16">
        <v>160.24000167846719</v>
      </c>
      <c r="H869" s="29">
        <v>1.1839658323590545</v>
      </c>
      <c r="I869" s="26">
        <v>284.39999999999998</v>
      </c>
      <c r="J869" s="30">
        <v>0.11132437619961612</v>
      </c>
      <c r="K869" s="31">
        <v>0.33230168814455652</v>
      </c>
      <c r="L869" s="108">
        <f ca="1">REWS!R869</f>
        <v>5.320311622830789</v>
      </c>
      <c r="M869" s="22">
        <f t="shared" si="221"/>
        <v>5.1511644736941316</v>
      </c>
      <c r="N869" s="22">
        <f t="shared" ca="1" si="222"/>
        <v>5.2602303686195651</v>
      </c>
      <c r="O869" s="22">
        <f t="shared" si="223"/>
        <v>0.15417905070982016</v>
      </c>
      <c r="P869" s="81">
        <f t="shared" ca="1" si="224"/>
        <v>6</v>
      </c>
      <c r="Q869" s="22">
        <f t="shared" ca="1" si="225"/>
        <v>0.23135949391122626</v>
      </c>
      <c r="R869" s="3">
        <f ca="1">IF(N869&gt;'Power Curve'!$C$37,0,INDEX(Ci,$P869,1)*POWER(1-Q869,3)+INDEX(Ci,$P869,2)*3*Q869*POWER(1-Q869,2)+INDEX(Ci,$P869,3)*3*POWER(Q869,2)*(1-Q869)+INDEX(Ci,$P869,4)*POWER(Q869,3))</f>
        <v>246.34916747126167</v>
      </c>
      <c r="S869" s="3">
        <f t="shared" si="226"/>
        <v>160.24000167846719</v>
      </c>
      <c r="T869" s="3">
        <f t="shared" ca="1" si="227"/>
        <v>86.109165792794471</v>
      </c>
      <c r="U869" s="3">
        <f t="shared" ca="1" si="235"/>
        <v>86.109165792794471</v>
      </c>
      <c r="W869" s="34">
        <f t="shared" si="228"/>
        <v>5</v>
      </c>
      <c r="X869" s="73" t="b">
        <f>COUNTIF('Power Curve'!$D$2:$D$31,W869)&gt;0</f>
        <v>1</v>
      </c>
      <c r="Y869" s="73" t="b">
        <f t="shared" si="229"/>
        <v>0</v>
      </c>
      <c r="Z869" s="73" t="b">
        <f t="shared" si="236"/>
        <v>1</v>
      </c>
      <c r="AA869" s="34" t="str">
        <f t="shared" si="230"/>
        <v>Outer</v>
      </c>
      <c r="AB869" s="35" t="str">
        <f t="shared" si="237"/>
        <v>0.1-0.2</v>
      </c>
      <c r="AC869" s="36" t="str">
        <f t="shared" si="231"/>
        <v>22-23</v>
      </c>
      <c r="AD869" s="36" t="str">
        <f t="shared" si="232"/>
        <v>Feb</v>
      </c>
      <c r="AE869" s="35" t="str">
        <f t="shared" si="233"/>
        <v>275-285</v>
      </c>
      <c r="AF869" s="36" t="str">
        <f t="shared" si="234"/>
        <v>Inner-TI</v>
      </c>
    </row>
    <row r="870" spans="5:32" x14ac:dyDescent="0.3">
      <c r="E870" s="12">
        <v>40955.944444444445</v>
      </c>
      <c r="F870" s="16">
        <v>5.89</v>
      </c>
      <c r="G870" s="16">
        <v>323.04000091552729</v>
      </c>
      <c r="H870" s="29">
        <v>1.183703176579237</v>
      </c>
      <c r="I870" s="26">
        <v>281.3</v>
      </c>
      <c r="J870" s="30">
        <v>0.15449915110356538</v>
      </c>
      <c r="K870" s="31">
        <v>0.28848495136846203</v>
      </c>
      <c r="L870" s="108">
        <f ca="1">REWS!R870</f>
        <v>5.9696774175400025</v>
      </c>
      <c r="M870" s="22">
        <f t="shared" si="221"/>
        <v>5.8230546976457784</v>
      </c>
      <c r="N870" s="22">
        <f t="shared" ca="1" si="222"/>
        <v>5.9018265075783081</v>
      </c>
      <c r="O870" s="22">
        <f t="shared" si="223"/>
        <v>0.25802185071324485</v>
      </c>
      <c r="P870" s="81">
        <f t="shared" ca="1" si="224"/>
        <v>6</v>
      </c>
      <c r="Q870" s="22">
        <f t="shared" ca="1" si="225"/>
        <v>0.87084975575258472</v>
      </c>
      <c r="R870" s="3">
        <f ca="1">IF(N870&gt;'Power Curve'!$C$37,0,INDEX(Ci,$P870,1)*POWER(1-Q870,3)+INDEX(Ci,$P870,2)*3*Q870*POWER(1-Q870,2)+INDEX(Ci,$P870,3)*3*POWER(Q870,2)*(1-Q870)+INDEX(Ci,$P870,4)*POWER(Q870,3))</f>
        <v>345.57374057612202</v>
      </c>
      <c r="S870" s="3">
        <f t="shared" si="226"/>
        <v>323.04000091552729</v>
      </c>
      <c r="T870" s="3">
        <f t="shared" ca="1" si="227"/>
        <v>22.533739660594733</v>
      </c>
      <c r="U870" s="3">
        <f t="shared" ca="1" si="235"/>
        <v>22.533739660594733</v>
      </c>
      <c r="W870" s="34">
        <f t="shared" si="228"/>
        <v>6</v>
      </c>
      <c r="X870" s="73" t="b">
        <f>COUNTIF('Power Curve'!$D$2:$D$31,W870)&gt;0</f>
        <v>1</v>
      </c>
      <c r="Y870" s="73" t="b">
        <f t="shared" si="229"/>
        <v>0</v>
      </c>
      <c r="Z870" s="73" t="b">
        <f t="shared" si="236"/>
        <v>1</v>
      </c>
      <c r="AA870" s="34" t="str">
        <f t="shared" si="230"/>
        <v>Outer</v>
      </c>
      <c r="AB870" s="35" t="str">
        <f t="shared" si="237"/>
        <v>0.2-0.3</v>
      </c>
      <c r="AC870" s="36" t="str">
        <f t="shared" si="231"/>
        <v>22-23</v>
      </c>
      <c r="AD870" s="36" t="str">
        <f t="shared" si="232"/>
        <v>Feb</v>
      </c>
      <c r="AE870" s="35" t="str">
        <f t="shared" si="233"/>
        <v>275-285</v>
      </c>
      <c r="AF870" s="36" t="str">
        <f t="shared" si="234"/>
        <v>LWS-HTI</v>
      </c>
    </row>
    <row r="871" spans="5:32" x14ac:dyDescent="0.3">
      <c r="E871" s="12">
        <v>40955.951388888891</v>
      </c>
      <c r="F871" s="16">
        <v>6.74</v>
      </c>
      <c r="G871" s="16">
        <v>401.11001586914108</v>
      </c>
      <c r="H871" s="29">
        <v>1.1823756721755825</v>
      </c>
      <c r="I871" s="26">
        <v>278.39999999999998</v>
      </c>
      <c r="J871" s="30">
        <v>7.5667655786350152E-2</v>
      </c>
      <c r="K871" s="31">
        <v>0.31217736354175829</v>
      </c>
      <c r="L871" s="108">
        <f ca="1">REWS!R871</f>
        <v>6.7064788826619033</v>
      </c>
      <c r="M871" s="22">
        <f t="shared" si="221"/>
        <v>6.6609017654730858</v>
      </c>
      <c r="N871" s="22">
        <f t="shared" ca="1" si="222"/>
        <v>6.627774040004546</v>
      </c>
      <c r="O871" s="22">
        <f t="shared" si="223"/>
        <v>0.38751381591276868</v>
      </c>
      <c r="P871" s="81">
        <f t="shared" ca="1" si="224"/>
        <v>7</v>
      </c>
      <c r="Q871" s="22">
        <f t="shared" ca="1" si="225"/>
        <v>0.60623970828562979</v>
      </c>
      <c r="R871" s="3">
        <f ca="1">IF(N871&gt;'Power Curve'!$C$37,0,INDEX(Ci,$P871,1)*POWER(1-Q871,3)+INDEX(Ci,$P871,2)*3*Q871*POWER(1-Q871,2)+INDEX(Ci,$P871,3)*3*POWER(Q871,2)*(1-Q871)+INDEX(Ci,$P871,4)*POWER(Q871,3))</f>
        <v>501.89339875808218</v>
      </c>
      <c r="S871" s="3">
        <f t="shared" si="226"/>
        <v>401.11001586914108</v>
      </c>
      <c r="T871" s="3">
        <f t="shared" ca="1" si="227"/>
        <v>100.78338288894111</v>
      </c>
      <c r="U871" s="3">
        <f t="shared" ca="1" si="235"/>
        <v>100.78338288894111</v>
      </c>
      <c r="W871" s="34">
        <f t="shared" si="228"/>
        <v>7</v>
      </c>
      <c r="X871" s="73" t="b">
        <f>COUNTIF('Power Curve'!$D$2:$D$31,W871)&gt;0</f>
        <v>1</v>
      </c>
      <c r="Y871" s="73" t="b">
        <f t="shared" si="229"/>
        <v>0</v>
      </c>
      <c r="Z871" s="73" t="b">
        <f t="shared" si="236"/>
        <v>1</v>
      </c>
      <c r="AA871" s="34" t="str">
        <f t="shared" si="230"/>
        <v>Outer</v>
      </c>
      <c r="AB871" s="35" t="str">
        <f t="shared" si="237"/>
        <v>0.3-0.4</v>
      </c>
      <c r="AC871" s="36" t="str">
        <f t="shared" si="231"/>
        <v>22-23</v>
      </c>
      <c r="AD871" s="36" t="str">
        <f t="shared" si="232"/>
        <v>Feb</v>
      </c>
      <c r="AE871" s="35" t="str">
        <f t="shared" si="233"/>
        <v>275-285</v>
      </c>
      <c r="AF871" s="36" t="str">
        <f t="shared" si="234"/>
        <v>LWS-LTI</v>
      </c>
    </row>
    <row r="872" spans="5:32" x14ac:dyDescent="0.3">
      <c r="E872" s="12">
        <v>40955.958333333336</v>
      </c>
      <c r="F872" s="16">
        <v>4.29</v>
      </c>
      <c r="G872" s="16">
        <v>81.709997177123796</v>
      </c>
      <c r="H872" s="29">
        <v>1.1829596166253749</v>
      </c>
      <c r="I872" s="26">
        <v>270</v>
      </c>
      <c r="J872" s="30">
        <v>0.24941724941724944</v>
      </c>
      <c r="K872" s="31">
        <v>0.14969612692283191</v>
      </c>
      <c r="L872" s="108">
        <f ca="1">REWS!R872</f>
        <v>4.2934249189196638</v>
      </c>
      <c r="M872" s="22">
        <f t="shared" si="221"/>
        <v>4.2403519276703108</v>
      </c>
      <c r="N872" s="22">
        <f t="shared" ca="1" si="222"/>
        <v>4.2437372100812922</v>
      </c>
      <c r="O872" s="22">
        <f t="shared" si="223"/>
        <v>1.3410035644989691E-2</v>
      </c>
      <c r="P872" s="81">
        <f t="shared" ca="1" si="224"/>
        <v>5</v>
      </c>
      <c r="Q872" s="22">
        <f t="shared" ca="1" si="225"/>
        <v>0.10308666304411056</v>
      </c>
      <c r="R872" s="3">
        <f ca="1">IF(N872&gt;'Power Curve'!$C$37,0,INDEX(Ci,$P872,1)*POWER(1-Q872,3)+INDEX(Ci,$P872,2)*3*Q872*POWER(1-Q872,2)+INDEX(Ci,$P872,3)*3*POWER(Q872,2)*(1-Q872)+INDEX(Ci,$P872,4)*POWER(Q872,3))</f>
        <v>86.20994189867227</v>
      </c>
      <c r="S872" s="3">
        <f t="shared" si="226"/>
        <v>81.709997177123796</v>
      </c>
      <c r="T872" s="3">
        <f t="shared" ca="1" si="227"/>
        <v>4.4999447215484736</v>
      </c>
      <c r="U872" s="3">
        <f t="shared" ca="1" si="235"/>
        <v>4.4999447215484736</v>
      </c>
      <c r="W872" s="34">
        <f t="shared" si="228"/>
        <v>4</v>
      </c>
      <c r="X872" s="73" t="b">
        <f>COUNTIF('Power Curve'!$D$2:$D$31,W872)&gt;0</f>
        <v>1</v>
      </c>
      <c r="Y872" s="73" t="b">
        <f t="shared" si="229"/>
        <v>0</v>
      </c>
      <c r="Z872" s="73" t="b">
        <f t="shared" si="236"/>
        <v>1</v>
      </c>
      <c r="AA872" s="34" t="str">
        <f t="shared" si="230"/>
        <v>Outer</v>
      </c>
      <c r="AB872" s="35" t="str">
        <f t="shared" si="237"/>
        <v>0.0-0.1</v>
      </c>
      <c r="AC872" s="36" t="str">
        <f t="shared" si="231"/>
        <v>23-24</v>
      </c>
      <c r="AD872" s="36" t="str">
        <f t="shared" si="232"/>
        <v>Feb</v>
      </c>
      <c r="AE872" s="35" t="str">
        <f t="shared" si="233"/>
        <v>265-275</v>
      </c>
      <c r="AF872" s="36" t="str">
        <f t="shared" si="234"/>
        <v>LWS-HTI</v>
      </c>
    </row>
    <row r="873" spans="5:32" x14ac:dyDescent="0.3">
      <c r="E873" s="12">
        <v>40956.034722222219</v>
      </c>
      <c r="F873" s="16">
        <v>8.48</v>
      </c>
      <c r="G873" s="16">
        <v>391.260009765625</v>
      </c>
      <c r="H873" s="29">
        <v>1.1837719763640659</v>
      </c>
      <c r="I873" s="26">
        <v>210</v>
      </c>
      <c r="J873" s="30">
        <v>8.4905660377358486E-2</v>
      </c>
      <c r="K873" s="31">
        <v>0.30823608381782464</v>
      </c>
      <c r="L873" s="108">
        <f ca="1">REWS!R873</f>
        <v>8.5593574429132371</v>
      </c>
      <c r="M873" s="22">
        <f t="shared" si="221"/>
        <v>8.3837793725291352</v>
      </c>
      <c r="N873" s="22">
        <f t="shared" ca="1" si="222"/>
        <v>8.4622363646226084</v>
      </c>
      <c r="O873" s="22">
        <f t="shared" si="223"/>
        <v>0.65379010391658932</v>
      </c>
      <c r="P873" s="81">
        <f t="shared" ca="1" si="224"/>
        <v>9</v>
      </c>
      <c r="Q873" s="22">
        <f t="shared" ca="1" si="225"/>
        <v>0.45334582992175604</v>
      </c>
      <c r="R873" s="3">
        <f ca="1">IF(N873&gt;'Power Curve'!$C$37,0,INDEX(Ci,$P873,1)*POWER(1-Q873,3)+INDEX(Ci,$P873,2)*3*Q873*POWER(1-Q873,2)+INDEX(Ci,$P873,3)*3*POWER(Q873,2)*(1-Q873)+INDEX(Ci,$P873,4)*POWER(Q873,3))</f>
        <v>1020.8982420660125</v>
      </c>
      <c r="S873" s="3">
        <f t="shared" si="226"/>
        <v>391.260009765625</v>
      </c>
      <c r="T873" s="3">
        <f t="shared" ca="1" si="227"/>
        <v>629.63823230038747</v>
      </c>
      <c r="U873" s="3">
        <f t="shared" ca="1" si="235"/>
        <v>629.63823230038747</v>
      </c>
      <c r="W873" s="34">
        <f t="shared" si="228"/>
        <v>8</v>
      </c>
      <c r="X873" s="73" t="b">
        <f>COUNTIF('Power Curve'!$D$2:$D$31,W873)&gt;0</f>
        <v>1</v>
      </c>
      <c r="Y873" s="73" t="b">
        <f t="shared" si="229"/>
        <v>0</v>
      </c>
      <c r="Z873" s="73" t="b">
        <f t="shared" si="236"/>
        <v>1</v>
      </c>
      <c r="AA873" s="34" t="str">
        <f t="shared" si="230"/>
        <v>Outer</v>
      </c>
      <c r="AB873" s="35" t="str">
        <f t="shared" si="237"/>
        <v>0.6-0.7</v>
      </c>
      <c r="AC873" s="36" t="str">
        <f t="shared" si="231"/>
        <v>0-1</v>
      </c>
      <c r="AD873" s="36" t="str">
        <f t="shared" si="232"/>
        <v>Feb</v>
      </c>
      <c r="AE873" s="35" t="str">
        <f t="shared" si="233"/>
        <v>205-215</v>
      </c>
      <c r="AF873" s="36" t="str">
        <f t="shared" si="234"/>
        <v>HWS-LTI</v>
      </c>
    </row>
    <row r="874" spans="5:32" x14ac:dyDescent="0.3">
      <c r="E874" s="12">
        <v>40956.208333333336</v>
      </c>
      <c r="F874" s="16">
        <v>9.18</v>
      </c>
      <c r="G874" s="16">
        <v>1408.919998168948</v>
      </c>
      <c r="H874" s="29">
        <v>1.1851319276124321</v>
      </c>
      <c r="I874" s="26">
        <v>265.10000000000002</v>
      </c>
      <c r="J874" s="30">
        <v>0.17211328976034859</v>
      </c>
      <c r="K874" s="31">
        <v>0.13571112025096843</v>
      </c>
      <c r="L874" s="108">
        <f ca="1">REWS!R874</f>
        <v>9.1400923728161807</v>
      </c>
      <c r="M874" s="22">
        <f t="shared" si="221"/>
        <v>9.0793108292447275</v>
      </c>
      <c r="N874" s="22">
        <f t="shared" ca="1" si="222"/>
        <v>9.0398409216565447</v>
      </c>
      <c r="O874" s="22">
        <f t="shared" si="223"/>
        <v>0.76128673265308022</v>
      </c>
      <c r="P874" s="81">
        <f t="shared" ca="1" si="224"/>
        <v>10</v>
      </c>
      <c r="Q874" s="22">
        <f t="shared" ca="1" si="225"/>
        <v>3.2635711802232022E-2</v>
      </c>
      <c r="R874" s="3">
        <f ca="1">IF(N874&gt;'Power Curve'!$C$37,0,INDEX(Ci,$P874,1)*POWER(1-Q874,3)+INDEX(Ci,$P874,2)*3*Q874*POWER(1-Q874,2)+INDEX(Ci,$P874,3)*3*POWER(Q874,2)*(1-Q874)+INDEX(Ci,$P874,4)*POWER(Q874,3))</f>
        <v>1208.4710441477414</v>
      </c>
      <c r="S874" s="3">
        <f t="shared" si="226"/>
        <v>1408.919998168948</v>
      </c>
      <c r="T874" s="3">
        <f t="shared" ca="1" si="227"/>
        <v>-200.44895402120665</v>
      </c>
      <c r="U874" s="3">
        <f t="shared" ca="1" si="235"/>
        <v>200.44895402120665</v>
      </c>
      <c r="W874" s="34">
        <f t="shared" si="228"/>
        <v>9</v>
      </c>
      <c r="X874" s="73" t="b">
        <f>COUNTIF('Power Curve'!$D$2:$D$31,W874)&gt;0</f>
        <v>1</v>
      </c>
      <c r="Y874" s="73" t="b">
        <f t="shared" si="229"/>
        <v>0</v>
      </c>
      <c r="Z874" s="73" t="b">
        <f t="shared" si="236"/>
        <v>1</v>
      </c>
      <c r="AA874" s="34" t="str">
        <f t="shared" si="230"/>
        <v>Outer</v>
      </c>
      <c r="AB874" s="35" t="str">
        <f t="shared" si="237"/>
        <v>0.7-0.8</v>
      </c>
      <c r="AC874" s="36" t="str">
        <f t="shared" si="231"/>
        <v>5-6</v>
      </c>
      <c r="AD874" s="36" t="str">
        <f t="shared" si="232"/>
        <v>Feb</v>
      </c>
      <c r="AE874" s="35" t="str">
        <f t="shared" si="233"/>
        <v>265-275</v>
      </c>
      <c r="AF874" s="36" t="str">
        <f t="shared" si="234"/>
        <v>HWS-HTI</v>
      </c>
    </row>
    <row r="875" spans="5:32" x14ac:dyDescent="0.3">
      <c r="E875" s="12">
        <v>40956.256944444445</v>
      </c>
      <c r="F875" s="16">
        <v>9.76</v>
      </c>
      <c r="G875" s="16">
        <v>1621.1000213623049</v>
      </c>
      <c r="H875" s="29">
        <v>1.186261002976402</v>
      </c>
      <c r="I875" s="26">
        <v>265.39999999999998</v>
      </c>
      <c r="J875" s="30">
        <v>0.19569672131147542</v>
      </c>
      <c r="K875" s="31">
        <v>0.23535506062204767</v>
      </c>
      <c r="L875" s="108">
        <f ca="1">REWS!R875</f>
        <v>9.696408713856373</v>
      </c>
      <c r="M875" s="22">
        <f t="shared" si="221"/>
        <v>9.6560136864870341</v>
      </c>
      <c r="N875" s="22">
        <f t="shared" ca="1" si="222"/>
        <v>9.5930999232345577</v>
      </c>
      <c r="O875" s="22">
        <f t="shared" si="223"/>
        <v>0.85041801828751185</v>
      </c>
      <c r="P875" s="81">
        <f t="shared" ca="1" si="224"/>
        <v>10</v>
      </c>
      <c r="Q875" s="22">
        <f t="shared" ca="1" si="225"/>
        <v>0.62071417780427884</v>
      </c>
      <c r="R875" s="3">
        <f ca="1">IF(N875&gt;'Power Curve'!$C$37,0,INDEX(Ci,$P875,1)*POWER(1-Q875,3)+INDEX(Ci,$P875,2)*3*Q875*POWER(1-Q875,2)+INDEX(Ci,$P875,3)*3*POWER(Q875,2)*(1-Q875)+INDEX(Ci,$P875,4)*POWER(Q875,3))</f>
        <v>1403.4687992606223</v>
      </c>
      <c r="S875" s="3">
        <f t="shared" si="226"/>
        <v>1621.1000213623049</v>
      </c>
      <c r="T875" s="3">
        <f t="shared" ca="1" si="227"/>
        <v>-217.63122210168262</v>
      </c>
      <c r="U875" s="3">
        <f t="shared" ca="1" si="235"/>
        <v>217.63122210168262</v>
      </c>
      <c r="W875" s="34">
        <f t="shared" si="228"/>
        <v>10</v>
      </c>
      <c r="X875" s="73" t="b">
        <f>COUNTIF('Power Curve'!$D$2:$D$31,W875)&gt;0</f>
        <v>1</v>
      </c>
      <c r="Y875" s="73" t="b">
        <f t="shared" si="229"/>
        <v>0</v>
      </c>
      <c r="Z875" s="73" t="b">
        <f t="shared" si="236"/>
        <v>1</v>
      </c>
      <c r="AA875" s="34" t="str">
        <f t="shared" si="230"/>
        <v>Outer</v>
      </c>
      <c r="AB875" s="35" t="str">
        <f t="shared" si="237"/>
        <v>0.8-0.9</v>
      </c>
      <c r="AC875" s="36" t="str">
        <f t="shared" si="231"/>
        <v>6-7</v>
      </c>
      <c r="AD875" s="36" t="str">
        <f t="shared" si="232"/>
        <v>Feb</v>
      </c>
      <c r="AE875" s="35" t="str">
        <f t="shared" si="233"/>
        <v>265-275</v>
      </c>
      <c r="AF875" s="36" t="str">
        <f t="shared" si="234"/>
        <v>HWS-HTI</v>
      </c>
    </row>
    <row r="876" spans="5:32" x14ac:dyDescent="0.3">
      <c r="E876" s="12">
        <v>40956.263888888891</v>
      </c>
      <c r="F876" s="16">
        <v>9.99</v>
      </c>
      <c r="G876" s="16">
        <v>1474.389953613286</v>
      </c>
      <c r="H876" s="29">
        <v>1.1861290790582379</v>
      </c>
      <c r="I876" s="26">
        <v>274.2</v>
      </c>
      <c r="J876" s="30">
        <v>9.0090090090090086E-2</v>
      </c>
      <c r="K876" s="31">
        <v>0.22613899293563</v>
      </c>
      <c r="L876" s="108">
        <f ca="1">REWS!R876</f>
        <v>9.9560969957146099</v>
      </c>
      <c r="M876" s="22">
        <f t="shared" si="221"/>
        <v>9.8831967925412574</v>
      </c>
      <c r="N876" s="22">
        <f t="shared" ca="1" si="222"/>
        <v>9.8496562456732999</v>
      </c>
      <c r="O876" s="22">
        <f t="shared" si="223"/>
        <v>0.88552989967104467</v>
      </c>
      <c r="P876" s="81">
        <f t="shared" ca="1" si="224"/>
        <v>10</v>
      </c>
      <c r="Q876" s="22">
        <f t="shared" ca="1" si="225"/>
        <v>0.89341692301506348</v>
      </c>
      <c r="R876" s="3">
        <f ca="1">IF(N876&gt;'Power Curve'!$C$37,0,INDEX(Ci,$P876,1)*POWER(1-Q876,3)+INDEX(Ci,$P876,2)*3*Q876*POWER(1-Q876,2)+INDEX(Ci,$P876,3)*3*POWER(Q876,2)*(1-Q876)+INDEX(Ci,$P876,4)*POWER(Q876,3))</f>
        <v>1488.815894351726</v>
      </c>
      <c r="S876" s="3">
        <f t="shared" si="226"/>
        <v>1474.389953613286</v>
      </c>
      <c r="T876" s="3">
        <f t="shared" ca="1" si="227"/>
        <v>14.425940738439976</v>
      </c>
      <c r="U876" s="3">
        <f t="shared" ca="1" si="235"/>
        <v>14.425940738439976</v>
      </c>
      <c r="W876" s="34">
        <f t="shared" si="228"/>
        <v>10</v>
      </c>
      <c r="X876" s="73" t="b">
        <f>COUNTIF('Power Curve'!$D$2:$D$31,W876)&gt;0</f>
        <v>1</v>
      </c>
      <c r="Y876" s="73" t="b">
        <f t="shared" si="229"/>
        <v>0</v>
      </c>
      <c r="Z876" s="73" t="b">
        <f t="shared" si="236"/>
        <v>1</v>
      </c>
      <c r="AA876" s="34" t="str">
        <f t="shared" si="230"/>
        <v>Outer</v>
      </c>
      <c r="AB876" s="35" t="str">
        <f t="shared" si="237"/>
        <v>0.8-0.9</v>
      </c>
      <c r="AC876" s="36" t="str">
        <f t="shared" si="231"/>
        <v>6-7</v>
      </c>
      <c r="AD876" s="36" t="str">
        <f t="shared" si="232"/>
        <v>Feb</v>
      </c>
      <c r="AE876" s="35" t="str">
        <f t="shared" si="233"/>
        <v>265-275</v>
      </c>
      <c r="AF876" s="36" t="str">
        <f t="shared" si="234"/>
        <v>HWS-LTI</v>
      </c>
    </row>
    <row r="877" spans="5:32" x14ac:dyDescent="0.3">
      <c r="E877" s="12">
        <v>40956.270833333336</v>
      </c>
      <c r="F877" s="16">
        <v>9.33</v>
      </c>
      <c r="G877" s="16">
        <v>1248.389999389648</v>
      </c>
      <c r="H877" s="29">
        <v>1.1865249388695502</v>
      </c>
      <c r="I877" s="26">
        <v>273.10000000000002</v>
      </c>
      <c r="J877" s="30">
        <v>6.0021436227224015E-2</v>
      </c>
      <c r="K877" s="31">
        <v>0.25947241919129088</v>
      </c>
      <c r="L877" s="108">
        <f ca="1">REWS!R877</f>
        <v>9.2454020681758387</v>
      </c>
      <c r="M877" s="22">
        <f t="shared" si="221"/>
        <v>9.2312795837868791</v>
      </c>
      <c r="N877" s="22">
        <f t="shared" ca="1" si="222"/>
        <v>9.1475767798341483</v>
      </c>
      <c r="O877" s="22">
        <f t="shared" si="223"/>
        <v>0.78477399355096444</v>
      </c>
      <c r="P877" s="81">
        <f t="shared" ca="1" si="224"/>
        <v>10</v>
      </c>
      <c r="Q877" s="22">
        <f t="shared" ca="1" si="225"/>
        <v>0.14715194747086291</v>
      </c>
      <c r="R877" s="3">
        <f ca="1">IF(N877&gt;'Power Curve'!$C$37,0,INDEX(Ci,$P877,1)*POWER(1-Q877,3)+INDEX(Ci,$P877,2)*3*Q877*POWER(1-Q877,2)+INDEX(Ci,$P877,3)*3*POWER(Q877,2)*(1-Q877)+INDEX(Ci,$P877,4)*POWER(Q877,3))</f>
        <v>1245.1792284358442</v>
      </c>
      <c r="S877" s="3">
        <f t="shared" si="226"/>
        <v>1248.389999389648</v>
      </c>
      <c r="T877" s="3">
        <f t="shared" ca="1" si="227"/>
        <v>-3.2107709538038307</v>
      </c>
      <c r="U877" s="3">
        <f t="shared" ca="1" si="235"/>
        <v>3.2107709538038307</v>
      </c>
      <c r="W877" s="34">
        <f t="shared" si="228"/>
        <v>9</v>
      </c>
      <c r="X877" s="73" t="b">
        <f>COUNTIF('Power Curve'!$D$2:$D$31,W877)&gt;0</f>
        <v>1</v>
      </c>
      <c r="Y877" s="73" t="b">
        <f t="shared" si="229"/>
        <v>0</v>
      </c>
      <c r="Z877" s="73" t="b">
        <f t="shared" si="236"/>
        <v>1</v>
      </c>
      <c r="AA877" s="34" t="str">
        <f t="shared" si="230"/>
        <v>Outer</v>
      </c>
      <c r="AB877" s="35" t="str">
        <f t="shared" si="237"/>
        <v>0.7-0.8</v>
      </c>
      <c r="AC877" s="36" t="str">
        <f t="shared" si="231"/>
        <v>6-7</v>
      </c>
      <c r="AD877" s="36" t="str">
        <f t="shared" si="232"/>
        <v>Feb</v>
      </c>
      <c r="AE877" s="35" t="str">
        <f t="shared" si="233"/>
        <v>265-275</v>
      </c>
      <c r="AF877" s="36" t="str">
        <f t="shared" si="234"/>
        <v>HWS-LTI</v>
      </c>
    </row>
    <row r="878" spans="5:32" x14ac:dyDescent="0.3">
      <c r="E878" s="12">
        <v>40956.277777777781</v>
      </c>
      <c r="F878" s="16">
        <v>8.89</v>
      </c>
      <c r="G878" s="16">
        <v>1163.419982910156</v>
      </c>
      <c r="H878" s="29">
        <v>1.1868770361452827</v>
      </c>
      <c r="I878" s="26">
        <v>269.89999999999998</v>
      </c>
      <c r="J878" s="30">
        <v>0.10011248593925759</v>
      </c>
      <c r="K878" s="31">
        <v>0.28111419967065543</v>
      </c>
      <c r="L878" s="108">
        <f ca="1">REWS!R878</f>
        <v>8.8346409646725874</v>
      </c>
      <c r="M878" s="22">
        <f t="shared" si="221"/>
        <v>8.7968051776481762</v>
      </c>
      <c r="N878" s="22">
        <f t="shared" ca="1" si="222"/>
        <v>8.7420264770185021</v>
      </c>
      <c r="O878" s="22">
        <f t="shared" si="223"/>
        <v>0.71762457351934494</v>
      </c>
      <c r="P878" s="81">
        <f t="shared" ca="1" si="224"/>
        <v>9</v>
      </c>
      <c r="Q878" s="22">
        <f t="shared" ca="1" si="225"/>
        <v>0.73300957970576741</v>
      </c>
      <c r="R878" s="3">
        <f ca="1">IF(N878&gt;'Power Curve'!$C$37,0,INDEX(Ci,$P878,1)*POWER(1-Q878,3)+INDEX(Ci,$P878,2)*3*Q878*POWER(1-Q878,2)+INDEX(Ci,$P878,3)*3*POWER(Q878,2)*(1-Q878)+INDEX(Ci,$P878,4)*POWER(Q878,3))</f>
        <v>1110.9045324690587</v>
      </c>
      <c r="S878" s="3">
        <f t="shared" si="226"/>
        <v>1163.419982910156</v>
      </c>
      <c r="T878" s="3">
        <f t="shared" ca="1" si="227"/>
        <v>-52.5154504410973</v>
      </c>
      <c r="U878" s="3">
        <f t="shared" ca="1" si="235"/>
        <v>52.5154504410973</v>
      </c>
      <c r="W878" s="34">
        <f t="shared" si="228"/>
        <v>9</v>
      </c>
      <c r="X878" s="73" t="b">
        <f>COUNTIF('Power Curve'!$D$2:$D$31,W878)&gt;0</f>
        <v>1</v>
      </c>
      <c r="Y878" s="73" t="b">
        <f t="shared" si="229"/>
        <v>0</v>
      </c>
      <c r="Z878" s="73" t="b">
        <f t="shared" si="236"/>
        <v>1</v>
      </c>
      <c r="AA878" s="34" t="str">
        <f t="shared" si="230"/>
        <v>Inner</v>
      </c>
      <c r="AB878" s="35" t="str">
        <f t="shared" si="237"/>
        <v>0.7-0.8</v>
      </c>
      <c r="AC878" s="36" t="str">
        <f t="shared" si="231"/>
        <v>6-7</v>
      </c>
      <c r="AD878" s="36" t="str">
        <f t="shared" si="232"/>
        <v>Feb</v>
      </c>
      <c r="AE878" s="35" t="str">
        <f t="shared" si="233"/>
        <v>265-275</v>
      </c>
      <c r="AF878" s="36" t="str">
        <f t="shared" si="234"/>
        <v>Inner-TI</v>
      </c>
    </row>
    <row r="879" spans="5:32" x14ac:dyDescent="0.3">
      <c r="E879" s="12">
        <v>40956.361111111109</v>
      </c>
      <c r="F879" s="16">
        <v>8.08</v>
      </c>
      <c r="G879" s="16">
        <v>1096.6299896240232</v>
      </c>
      <c r="H879" s="29">
        <v>1.187317907453761</v>
      </c>
      <c r="I879" s="26">
        <v>265.2</v>
      </c>
      <c r="J879" s="30">
        <v>0.19306930693069307</v>
      </c>
      <c r="K879" s="31">
        <v>0.12167299868652455</v>
      </c>
      <c r="L879" s="108">
        <f ca="1">REWS!R879</f>
        <v>8.0267386047359892</v>
      </c>
      <c r="M879" s="22">
        <f t="shared" si="221"/>
        <v>7.9962863359296952</v>
      </c>
      <c r="N879" s="22">
        <f t="shared" ca="1" si="222"/>
        <v>7.9435767607833885</v>
      </c>
      <c r="O879" s="22">
        <f t="shared" si="223"/>
        <v>0.59390180599545284</v>
      </c>
      <c r="P879" s="81">
        <f t="shared" ca="1" si="224"/>
        <v>8</v>
      </c>
      <c r="Q879" s="22">
        <f t="shared" ca="1" si="225"/>
        <v>0.93446908314564137</v>
      </c>
      <c r="R879" s="3">
        <f ca="1">IF(N879&gt;'Power Curve'!$C$37,0,INDEX(Ci,$P879,1)*POWER(1-Q879,3)+INDEX(Ci,$P879,2)*3*Q879*POWER(1-Q879,2)+INDEX(Ci,$P879,3)*3*POWER(Q879,2)*(1-Q879)+INDEX(Ci,$P879,4)*POWER(Q879,3))</f>
        <v>861.32438723887412</v>
      </c>
      <c r="S879" s="3">
        <f t="shared" si="226"/>
        <v>1096.6299896240232</v>
      </c>
      <c r="T879" s="3">
        <f t="shared" ca="1" si="227"/>
        <v>-235.30560238514909</v>
      </c>
      <c r="U879" s="3">
        <f t="shared" ca="1" si="235"/>
        <v>235.30560238514909</v>
      </c>
      <c r="W879" s="34">
        <f t="shared" si="228"/>
        <v>8</v>
      </c>
      <c r="X879" s="73" t="b">
        <f>COUNTIF('Power Curve'!$D$2:$D$31,W879)&gt;0</f>
        <v>1</v>
      </c>
      <c r="Y879" s="73" t="b">
        <f t="shared" si="229"/>
        <v>0</v>
      </c>
      <c r="Z879" s="73" t="b">
        <f t="shared" si="236"/>
        <v>1</v>
      </c>
      <c r="AA879" s="34" t="str">
        <f t="shared" si="230"/>
        <v>Outer</v>
      </c>
      <c r="AB879" s="35" t="str">
        <f t="shared" si="237"/>
        <v>0.5-0.6</v>
      </c>
      <c r="AC879" s="36" t="str">
        <f t="shared" si="231"/>
        <v>8-9</v>
      </c>
      <c r="AD879" s="36" t="str">
        <f t="shared" si="232"/>
        <v>Feb</v>
      </c>
      <c r="AE879" s="35" t="str">
        <f t="shared" si="233"/>
        <v>265-275</v>
      </c>
      <c r="AF879" s="36" t="str">
        <f t="shared" si="234"/>
        <v>HWS-HTI</v>
      </c>
    </row>
    <row r="880" spans="5:32" x14ac:dyDescent="0.3">
      <c r="E880" s="12">
        <v>40956.368055555555</v>
      </c>
      <c r="F880" s="16">
        <v>7.31</v>
      </c>
      <c r="G880" s="16">
        <v>694.22998285293556</v>
      </c>
      <c r="H880" s="29">
        <v>1.1876258900160079</v>
      </c>
      <c r="I880" s="26">
        <v>268.3</v>
      </c>
      <c r="J880" s="30">
        <v>0.15184678522571821</v>
      </c>
      <c r="K880" s="31">
        <v>0.19626611602629054</v>
      </c>
      <c r="L880" s="108">
        <f ca="1">REWS!R880</f>
        <v>7.4249336404602477</v>
      </c>
      <c r="M880" s="22">
        <f t="shared" si="221"/>
        <v>7.2348894524340581</v>
      </c>
      <c r="N880" s="22">
        <f t="shared" ca="1" si="222"/>
        <v>7.3486421450600083</v>
      </c>
      <c r="O880" s="22">
        <f t="shared" si="223"/>
        <v>0.47622546322765219</v>
      </c>
      <c r="P880" s="81">
        <f t="shared" ca="1" si="224"/>
        <v>8</v>
      </c>
      <c r="Q880" s="22">
        <f t="shared" ca="1" si="225"/>
        <v>0.33567859892789759</v>
      </c>
      <c r="R880" s="3">
        <f ca="1">IF(N880&gt;'Power Curve'!$C$37,0,INDEX(Ci,$P880,1)*POWER(1-Q880,3)+INDEX(Ci,$P880,2)*3*Q880*POWER(1-Q880,2)+INDEX(Ci,$P880,3)*3*POWER(Q880,2)*(1-Q880)+INDEX(Ci,$P880,4)*POWER(Q880,3))</f>
        <v>689.43418284872655</v>
      </c>
      <c r="S880" s="3">
        <f t="shared" si="226"/>
        <v>694.22998285293556</v>
      </c>
      <c r="T880" s="3">
        <f t="shared" ca="1" si="227"/>
        <v>-4.7958000042090134</v>
      </c>
      <c r="U880" s="3">
        <f t="shared" ca="1" si="235"/>
        <v>4.7958000042090134</v>
      </c>
      <c r="W880" s="34">
        <f t="shared" si="228"/>
        <v>7</v>
      </c>
      <c r="X880" s="73" t="b">
        <f>COUNTIF('Power Curve'!$D$2:$D$31,W880)&gt;0</f>
        <v>1</v>
      </c>
      <c r="Y880" s="73" t="b">
        <f t="shared" si="229"/>
        <v>0</v>
      </c>
      <c r="Z880" s="73" t="b">
        <f t="shared" si="236"/>
        <v>1</v>
      </c>
      <c r="AA880" s="34" t="str">
        <f t="shared" si="230"/>
        <v>Outer</v>
      </c>
      <c r="AB880" s="35" t="str">
        <f t="shared" si="237"/>
        <v>0.4-0.5</v>
      </c>
      <c r="AC880" s="36" t="str">
        <f t="shared" si="231"/>
        <v>8-9</v>
      </c>
      <c r="AD880" s="36" t="str">
        <f t="shared" si="232"/>
        <v>Feb</v>
      </c>
      <c r="AE880" s="35" t="str">
        <f t="shared" si="233"/>
        <v>265-275</v>
      </c>
      <c r="AF880" s="36" t="str">
        <f t="shared" si="234"/>
        <v>LWS-HTI</v>
      </c>
    </row>
    <row r="881" spans="5:32" x14ac:dyDescent="0.3">
      <c r="E881" s="12">
        <v>40956.375</v>
      </c>
      <c r="F881" s="16">
        <v>7.14</v>
      </c>
      <c r="G881" s="16">
        <v>666.39001709222816</v>
      </c>
      <c r="H881" s="29">
        <v>1.1879486144426428</v>
      </c>
      <c r="I881" s="26">
        <v>265</v>
      </c>
      <c r="J881" s="30">
        <v>0.2030812324929972</v>
      </c>
      <c r="K881" s="31">
        <v>0.1779786487269536</v>
      </c>
      <c r="L881" s="108">
        <f ca="1">REWS!R881</f>
        <v>7.1467868058738455</v>
      </c>
      <c r="M881" s="22">
        <f t="shared" si="221"/>
        <v>7.067276245242974</v>
      </c>
      <c r="N881" s="22">
        <f t="shared" ca="1" si="222"/>
        <v>7.0739939247854542</v>
      </c>
      <c r="O881" s="22">
        <f t="shared" si="223"/>
        <v>0.45032030174173521</v>
      </c>
      <c r="P881" s="81">
        <f t="shared" ca="1" si="224"/>
        <v>8</v>
      </c>
      <c r="Q881" s="22">
        <f t="shared" ca="1" si="225"/>
        <v>5.925033864289278E-2</v>
      </c>
      <c r="R881" s="3">
        <f ca="1">IF(N881&gt;'Power Curve'!$C$37,0,INDEX(Ci,$P881,1)*POWER(1-Q881,3)+INDEX(Ci,$P881,2)*3*Q881*POWER(1-Q881,2)+INDEX(Ci,$P881,3)*3*POWER(Q881,2)*(1-Q881)+INDEX(Ci,$P881,4)*POWER(Q881,3))</f>
        <v>615.54193898703147</v>
      </c>
      <c r="S881" s="3">
        <f t="shared" si="226"/>
        <v>666.39001709222816</v>
      </c>
      <c r="T881" s="3">
        <f t="shared" ca="1" si="227"/>
        <v>-50.848078105196691</v>
      </c>
      <c r="U881" s="3">
        <f t="shared" ca="1" si="235"/>
        <v>50.848078105196691</v>
      </c>
      <c r="W881" s="34">
        <f t="shared" si="228"/>
        <v>7</v>
      </c>
      <c r="X881" s="73" t="b">
        <f>COUNTIF('Power Curve'!$D$2:$D$31,W881)&gt;0</f>
        <v>1</v>
      </c>
      <c r="Y881" s="73" t="b">
        <f t="shared" si="229"/>
        <v>0</v>
      </c>
      <c r="Z881" s="73" t="b">
        <f t="shared" si="236"/>
        <v>1</v>
      </c>
      <c r="AA881" s="34" t="str">
        <f t="shared" si="230"/>
        <v>Outer</v>
      </c>
      <c r="AB881" s="35" t="str">
        <f t="shared" si="237"/>
        <v>0.4-0.5</v>
      </c>
      <c r="AC881" s="36" t="str">
        <f t="shared" si="231"/>
        <v>9-10</v>
      </c>
      <c r="AD881" s="36" t="str">
        <f t="shared" si="232"/>
        <v>Feb</v>
      </c>
      <c r="AE881" s="35" t="str">
        <f t="shared" si="233"/>
        <v>265-275</v>
      </c>
      <c r="AF881" s="36" t="str">
        <f t="shared" si="234"/>
        <v>LWS-HTI</v>
      </c>
    </row>
    <row r="882" spans="5:32" x14ac:dyDescent="0.3">
      <c r="E882" s="12">
        <v>40956.430555555555</v>
      </c>
      <c r="F882" s="16">
        <v>7.5</v>
      </c>
      <c r="G882" s="16">
        <v>799.47999572753952</v>
      </c>
      <c r="H882" s="29">
        <v>1.1875818945478254</v>
      </c>
      <c r="I882" s="26">
        <v>267.8</v>
      </c>
      <c r="J882" s="30">
        <v>0.18000000000000002</v>
      </c>
      <c r="K882" s="31">
        <v>0.26236623401091402</v>
      </c>
      <c r="L882" s="108">
        <f ca="1">REWS!R882</f>
        <v>7.467337508264583</v>
      </c>
      <c r="M882" s="22">
        <f t="shared" si="221"/>
        <v>7.4228455329420298</v>
      </c>
      <c r="N882" s="22">
        <f t="shared" ca="1" si="222"/>
        <v>7.39051904882563</v>
      </c>
      <c r="O882" s="22">
        <f t="shared" si="223"/>
        <v>0.50527468136156795</v>
      </c>
      <c r="P882" s="81">
        <f t="shared" ca="1" si="224"/>
        <v>8</v>
      </c>
      <c r="Q882" s="22">
        <f t="shared" ca="1" si="225"/>
        <v>0.37782691375215305</v>
      </c>
      <c r="R882" s="3">
        <f ca="1">IF(N882&gt;'Power Curve'!$C$37,0,INDEX(Ci,$P882,1)*POWER(1-Q882,3)+INDEX(Ci,$P882,2)*3*Q882*POWER(1-Q882,2)+INDEX(Ci,$P882,3)*3*POWER(Q882,2)*(1-Q882)+INDEX(Ci,$P882,4)*POWER(Q882,3))</f>
        <v>701.0723187763067</v>
      </c>
      <c r="S882" s="3">
        <f t="shared" si="226"/>
        <v>799.47999572753952</v>
      </c>
      <c r="T882" s="3">
        <f t="shared" ca="1" si="227"/>
        <v>-98.407676951232816</v>
      </c>
      <c r="U882" s="3">
        <f t="shared" ca="1" si="235"/>
        <v>98.407676951232816</v>
      </c>
      <c r="W882" s="34">
        <f t="shared" si="228"/>
        <v>7</v>
      </c>
      <c r="X882" s="73" t="b">
        <f>COUNTIF('Power Curve'!$D$2:$D$31,W882)&gt;0</f>
        <v>1</v>
      </c>
      <c r="Y882" s="73" t="b">
        <f t="shared" si="229"/>
        <v>0</v>
      </c>
      <c r="Z882" s="73" t="b">
        <f t="shared" si="236"/>
        <v>1</v>
      </c>
      <c r="AA882" s="34" t="str">
        <f t="shared" si="230"/>
        <v>Outer</v>
      </c>
      <c r="AB882" s="35" t="str">
        <f t="shared" si="237"/>
        <v>0.5-0.6</v>
      </c>
      <c r="AC882" s="36" t="str">
        <f t="shared" si="231"/>
        <v>10-11</v>
      </c>
      <c r="AD882" s="36" t="str">
        <f t="shared" si="232"/>
        <v>Feb</v>
      </c>
      <c r="AE882" s="35" t="str">
        <f t="shared" si="233"/>
        <v>265-275</v>
      </c>
      <c r="AF882" s="36" t="str">
        <f t="shared" si="234"/>
        <v>HWS-HTI</v>
      </c>
    </row>
    <row r="883" spans="5:32" x14ac:dyDescent="0.3">
      <c r="E883" s="12">
        <v>40956.4375</v>
      </c>
      <c r="F883" s="16">
        <v>8.01</v>
      </c>
      <c r="G883" s="16">
        <v>984.25998687744141</v>
      </c>
      <c r="H883" s="29">
        <v>1.1870984234751349</v>
      </c>
      <c r="I883" s="26">
        <v>267.89999999999998</v>
      </c>
      <c r="J883" s="30">
        <v>0.12609238451935081</v>
      </c>
      <c r="K883" s="31">
        <v>0.16650594477118158</v>
      </c>
      <c r="L883" s="108">
        <f ca="1">REWS!R883</f>
        <v>7.9504393469619465</v>
      </c>
      <c r="M883" s="22">
        <f t="shared" si="221"/>
        <v>7.9265230935476918</v>
      </c>
      <c r="N883" s="22">
        <f t="shared" ca="1" si="222"/>
        <v>7.8675831569967665</v>
      </c>
      <c r="O883" s="22">
        <f t="shared" si="223"/>
        <v>0.58311967199794112</v>
      </c>
      <c r="P883" s="81">
        <f t="shared" ca="1" si="224"/>
        <v>8</v>
      </c>
      <c r="Q883" s="22">
        <f t="shared" ca="1" si="225"/>
        <v>0.85798295239072775</v>
      </c>
      <c r="R883" s="3">
        <f ca="1">IF(N883&gt;'Power Curve'!$C$37,0,INDEX(Ci,$P883,1)*POWER(1-Q883,3)+INDEX(Ci,$P883,2)*3*Q883*POWER(1-Q883,2)+INDEX(Ci,$P883,3)*3*POWER(Q883,2)*(1-Q883)+INDEX(Ci,$P883,4)*POWER(Q883,3))</f>
        <v>838.75860463829031</v>
      </c>
      <c r="S883" s="3">
        <f t="shared" si="226"/>
        <v>984.25998687744141</v>
      </c>
      <c r="T883" s="3">
        <f t="shared" ca="1" si="227"/>
        <v>-145.5013822391511</v>
      </c>
      <c r="U883" s="3">
        <f t="shared" ca="1" si="235"/>
        <v>145.5013822391511</v>
      </c>
      <c r="W883" s="34">
        <f t="shared" si="228"/>
        <v>8</v>
      </c>
      <c r="X883" s="73" t="b">
        <f>COUNTIF('Power Curve'!$D$2:$D$31,W883)&gt;0</f>
        <v>1</v>
      </c>
      <c r="Y883" s="73" t="b">
        <f t="shared" si="229"/>
        <v>0</v>
      </c>
      <c r="Z883" s="73" t="b">
        <f t="shared" si="236"/>
        <v>1</v>
      </c>
      <c r="AA883" s="34" t="str">
        <f t="shared" si="230"/>
        <v>Inner</v>
      </c>
      <c r="AB883" s="35" t="str">
        <f t="shared" si="237"/>
        <v>0.5-0.6</v>
      </c>
      <c r="AC883" s="36" t="str">
        <f t="shared" si="231"/>
        <v>10-11</v>
      </c>
      <c r="AD883" s="36" t="str">
        <f t="shared" si="232"/>
        <v>Feb</v>
      </c>
      <c r="AE883" s="35" t="str">
        <f t="shared" si="233"/>
        <v>265-275</v>
      </c>
      <c r="AF883" s="36" t="str">
        <f t="shared" si="234"/>
        <v>Inner-TI</v>
      </c>
    </row>
    <row r="884" spans="5:32" x14ac:dyDescent="0.3">
      <c r="E884" s="12">
        <v>40956.444444444445</v>
      </c>
      <c r="F884" s="16">
        <v>7.14</v>
      </c>
      <c r="G884" s="16">
        <v>613.98997116088867</v>
      </c>
      <c r="H884" s="29">
        <v>1.1869227133964275</v>
      </c>
      <c r="I884" s="26">
        <v>272.10000000000002</v>
      </c>
      <c r="J884" s="30">
        <v>0.12605042016806722</v>
      </c>
      <c r="K884" s="31">
        <v>0.17354225775252807</v>
      </c>
      <c r="L884" s="108">
        <f ca="1">REWS!R884</f>
        <v>7.311505511208237</v>
      </c>
      <c r="M884" s="22">
        <f t="shared" si="221"/>
        <v>7.0652412486357452</v>
      </c>
      <c r="N884" s="22">
        <f t="shared" ca="1" si="222"/>
        <v>7.2349510262487424</v>
      </c>
      <c r="O884" s="22">
        <f t="shared" si="223"/>
        <v>0.45000578645611422</v>
      </c>
      <c r="P884" s="81">
        <f t="shared" ca="1" si="224"/>
        <v>8</v>
      </c>
      <c r="Q884" s="22">
        <f t="shared" ca="1" si="225"/>
        <v>0.2212506293913124</v>
      </c>
      <c r="R884" s="3">
        <f ca="1">IF(N884&gt;'Power Curve'!$C$37,0,INDEX(Ci,$P884,1)*POWER(1-Q884,3)+INDEX(Ci,$P884,2)*3*Q884*POWER(1-Q884,2)+INDEX(Ci,$P884,3)*3*POWER(Q884,2)*(1-Q884)+INDEX(Ci,$P884,4)*POWER(Q884,3))</f>
        <v>658.3069987889852</v>
      </c>
      <c r="S884" s="3">
        <f t="shared" si="226"/>
        <v>613.98997116088867</v>
      </c>
      <c r="T884" s="3">
        <f t="shared" ca="1" si="227"/>
        <v>44.317027628096525</v>
      </c>
      <c r="U884" s="3">
        <f t="shared" ca="1" si="235"/>
        <v>44.317027628096525</v>
      </c>
      <c r="W884" s="34">
        <f t="shared" si="228"/>
        <v>7</v>
      </c>
      <c r="X884" s="73" t="b">
        <f>COUNTIF('Power Curve'!$D$2:$D$31,W884)&gt;0</f>
        <v>1</v>
      </c>
      <c r="Y884" s="73" t="b">
        <f t="shared" si="229"/>
        <v>0</v>
      </c>
      <c r="Z884" s="73" t="b">
        <f t="shared" si="236"/>
        <v>1</v>
      </c>
      <c r="AA884" s="34" t="str">
        <f t="shared" si="230"/>
        <v>Inner</v>
      </c>
      <c r="AB884" s="35" t="str">
        <f t="shared" si="237"/>
        <v>0.4-0.5</v>
      </c>
      <c r="AC884" s="36" t="str">
        <f t="shared" si="231"/>
        <v>10-11</v>
      </c>
      <c r="AD884" s="36" t="str">
        <f t="shared" si="232"/>
        <v>Feb</v>
      </c>
      <c r="AE884" s="35" t="str">
        <f t="shared" si="233"/>
        <v>265-275</v>
      </c>
      <c r="AF884" s="36" t="str">
        <f t="shared" si="234"/>
        <v>Inner-TI</v>
      </c>
    </row>
    <row r="885" spans="5:32" x14ac:dyDescent="0.3">
      <c r="E885" s="12">
        <v>40956.451388888891</v>
      </c>
      <c r="F885" s="16">
        <v>5.68</v>
      </c>
      <c r="G885" s="16">
        <v>285.55000305175736</v>
      </c>
      <c r="H885" s="29">
        <v>1.1868497181257329</v>
      </c>
      <c r="I885" s="26">
        <v>268.2</v>
      </c>
      <c r="J885" s="30">
        <v>0.22359154929577466</v>
      </c>
      <c r="K885" s="31">
        <v>0.1604214663438992</v>
      </c>
      <c r="L885" s="108">
        <f ca="1">REWS!R885</f>
        <v>5.6929229405959427</v>
      </c>
      <c r="M885" s="22">
        <f t="shared" si="221"/>
        <v>5.6204128297004834</v>
      </c>
      <c r="N885" s="22">
        <f t="shared" ca="1" si="222"/>
        <v>5.6332001996164855</v>
      </c>
      <c r="O885" s="22">
        <f t="shared" si="223"/>
        <v>0.22670289679008429</v>
      </c>
      <c r="P885" s="81">
        <f t="shared" ca="1" si="224"/>
        <v>6</v>
      </c>
      <c r="Q885" s="22">
        <f t="shared" ca="1" si="225"/>
        <v>0.60310514573237128</v>
      </c>
      <c r="R885" s="3">
        <f ca="1">IF(N885&gt;'Power Curve'!$C$37,0,INDEX(Ci,$P885,1)*POWER(1-Q885,3)+INDEX(Ci,$P885,2)*3*Q885*POWER(1-Q885,2)+INDEX(Ci,$P885,3)*3*POWER(Q885,2)*(1-Q885)+INDEX(Ci,$P885,4)*POWER(Q885,3))</f>
        <v>301.76193163274712</v>
      </c>
      <c r="S885" s="3">
        <f t="shared" si="226"/>
        <v>285.55000305175736</v>
      </c>
      <c r="T885" s="3">
        <f t="shared" ca="1" si="227"/>
        <v>16.211928580989763</v>
      </c>
      <c r="U885" s="3">
        <f t="shared" ca="1" si="235"/>
        <v>16.211928580989763</v>
      </c>
      <c r="W885" s="34">
        <f t="shared" si="228"/>
        <v>6</v>
      </c>
      <c r="X885" s="73" t="b">
        <f>COUNTIF('Power Curve'!$D$2:$D$31,W885)&gt;0</f>
        <v>1</v>
      </c>
      <c r="Y885" s="73" t="b">
        <f t="shared" si="229"/>
        <v>0</v>
      </c>
      <c r="Z885" s="73" t="b">
        <f t="shared" si="236"/>
        <v>1</v>
      </c>
      <c r="AA885" s="34" t="str">
        <f t="shared" si="230"/>
        <v>Outer</v>
      </c>
      <c r="AB885" s="35" t="str">
        <f t="shared" si="237"/>
        <v>0.2-0.3</v>
      </c>
      <c r="AC885" s="36" t="str">
        <f t="shared" si="231"/>
        <v>10-11</v>
      </c>
      <c r="AD885" s="36" t="str">
        <f t="shared" si="232"/>
        <v>Feb</v>
      </c>
      <c r="AE885" s="35" t="str">
        <f t="shared" si="233"/>
        <v>265-275</v>
      </c>
      <c r="AF885" s="36" t="str">
        <f t="shared" si="234"/>
        <v>LWS-HTI</v>
      </c>
    </row>
    <row r="886" spans="5:32" x14ac:dyDescent="0.3">
      <c r="E886" s="12">
        <v>40956.486111111109</v>
      </c>
      <c r="F886" s="16">
        <v>6</v>
      </c>
      <c r="G886" s="16">
        <v>637.72000694274925</v>
      </c>
      <c r="H886" s="29">
        <v>1.1869962449975362</v>
      </c>
      <c r="I886" s="26">
        <v>265.60000000000002</v>
      </c>
      <c r="J886" s="30">
        <v>0.23166666666666666</v>
      </c>
      <c r="K886" s="31">
        <v>-6.2692685547613191E-3</v>
      </c>
      <c r="L886" s="108">
        <f ca="1">REWS!R886</f>
        <v>6.0432684710868507</v>
      </c>
      <c r="M886" s="22">
        <f t="shared" si="221"/>
        <v>5.9373001229455857</v>
      </c>
      <c r="N886" s="22">
        <f t="shared" ca="1" si="222"/>
        <v>5.9801164393961903</v>
      </c>
      <c r="O886" s="22">
        <f t="shared" si="223"/>
        <v>0.27567884947256582</v>
      </c>
      <c r="P886" s="81">
        <f t="shared" ca="1" si="224"/>
        <v>6</v>
      </c>
      <c r="Q886" s="22">
        <f t="shared" ca="1" si="225"/>
        <v>0.9488827206625855</v>
      </c>
      <c r="R886" s="3">
        <f ca="1">IF(N886&gt;'Power Curve'!$C$37,0,INDEX(Ci,$P886,1)*POWER(1-Q886,3)+INDEX(Ci,$P886,2)*3*Q886*POWER(1-Q886,2)+INDEX(Ci,$P886,3)*3*POWER(Q886,2)*(1-Q886)+INDEX(Ci,$P886,4)*POWER(Q886,3))</f>
        <v>359.52871401454655</v>
      </c>
      <c r="S886" s="3">
        <f t="shared" si="226"/>
        <v>637.72000694274925</v>
      </c>
      <c r="T886" s="3">
        <f t="shared" ca="1" si="227"/>
        <v>-278.1912929282027</v>
      </c>
      <c r="U886" s="3">
        <f t="shared" ca="1" si="235"/>
        <v>278.1912929282027</v>
      </c>
      <c r="W886" s="34">
        <f t="shared" si="228"/>
        <v>6</v>
      </c>
      <c r="X886" s="73" t="b">
        <f>COUNTIF('Power Curve'!$D$2:$D$31,W886)&gt;0</f>
        <v>1</v>
      </c>
      <c r="Y886" s="73" t="b">
        <f t="shared" si="229"/>
        <v>0</v>
      </c>
      <c r="Z886" s="73" t="b">
        <f t="shared" si="236"/>
        <v>1</v>
      </c>
      <c r="AA886" s="34" t="str">
        <f t="shared" si="230"/>
        <v>Outer</v>
      </c>
      <c r="AB886" s="35" t="str">
        <f t="shared" si="237"/>
        <v>0.2-0.3</v>
      </c>
      <c r="AC886" s="36" t="str">
        <f t="shared" si="231"/>
        <v>11-12</v>
      </c>
      <c r="AD886" s="36" t="str">
        <f t="shared" si="232"/>
        <v>Feb</v>
      </c>
      <c r="AE886" s="35" t="str">
        <f t="shared" si="233"/>
        <v>265-275</v>
      </c>
      <c r="AF886" s="36" t="str">
        <f t="shared" si="234"/>
        <v>LWS-HTI</v>
      </c>
    </row>
    <row r="887" spans="5:32" x14ac:dyDescent="0.3">
      <c r="E887" s="12">
        <v>40956.493055555555</v>
      </c>
      <c r="F887" s="16">
        <v>6.57</v>
      </c>
      <c r="G887" s="16">
        <v>521.55999565124557</v>
      </c>
      <c r="H887" s="29">
        <v>1.1873475699041267</v>
      </c>
      <c r="I887" s="26">
        <v>271</v>
      </c>
      <c r="J887" s="30">
        <v>0.24657534246575344</v>
      </c>
      <c r="K887" s="31">
        <v>8.8674330541437404E-2</v>
      </c>
      <c r="L887" s="108">
        <f ca="1">REWS!R887</f>
        <v>6.5109232446023757</v>
      </c>
      <c r="M887" s="22">
        <f t="shared" si="221"/>
        <v>6.5019849898236144</v>
      </c>
      <c r="N887" s="22">
        <f t="shared" ca="1" si="222"/>
        <v>6.4435198183102456</v>
      </c>
      <c r="O887" s="22">
        <f t="shared" si="223"/>
        <v>0.36295271595524825</v>
      </c>
      <c r="P887" s="81">
        <f t="shared" ca="1" si="224"/>
        <v>7</v>
      </c>
      <c r="Q887" s="22">
        <f t="shared" ca="1" si="225"/>
        <v>0.41893677047177985</v>
      </c>
      <c r="R887" s="3">
        <f ca="1">IF(N887&gt;'Power Curve'!$C$37,0,INDEX(Ci,$P887,1)*POWER(1-Q887,3)+INDEX(Ci,$P887,2)*3*Q887*POWER(1-Q887,2)+INDEX(Ci,$P887,3)*3*POWER(Q887,2)*(1-Q887)+INDEX(Ci,$P887,4)*POWER(Q887,3))</f>
        <v>457.29345550974028</v>
      </c>
      <c r="S887" s="3">
        <f t="shared" si="226"/>
        <v>521.55999565124557</v>
      </c>
      <c r="T887" s="3">
        <f t="shared" ca="1" si="227"/>
        <v>-64.266540141505288</v>
      </c>
      <c r="U887" s="3">
        <f t="shared" ca="1" si="235"/>
        <v>64.266540141505288</v>
      </c>
      <c r="W887" s="34">
        <f t="shared" si="228"/>
        <v>7</v>
      </c>
      <c r="X887" s="73" t="b">
        <f>COUNTIF('Power Curve'!$D$2:$D$31,W887)&gt;0</f>
        <v>1</v>
      </c>
      <c r="Y887" s="73" t="b">
        <f t="shared" si="229"/>
        <v>0</v>
      </c>
      <c r="Z887" s="73" t="b">
        <f t="shared" si="236"/>
        <v>1</v>
      </c>
      <c r="AA887" s="34" t="str">
        <f t="shared" si="230"/>
        <v>Outer</v>
      </c>
      <c r="AB887" s="35" t="str">
        <f t="shared" si="237"/>
        <v>0.3-0.4</v>
      </c>
      <c r="AC887" s="36" t="str">
        <f t="shared" si="231"/>
        <v>11-12</v>
      </c>
      <c r="AD887" s="36" t="str">
        <f t="shared" si="232"/>
        <v>Feb</v>
      </c>
      <c r="AE887" s="35" t="str">
        <f t="shared" si="233"/>
        <v>265-275</v>
      </c>
      <c r="AF887" s="36" t="str">
        <f t="shared" si="234"/>
        <v>LWS-HTI</v>
      </c>
    </row>
    <row r="888" spans="5:32" x14ac:dyDescent="0.3">
      <c r="E888" s="12">
        <v>40956.5</v>
      </c>
      <c r="F888" s="16">
        <v>5.42</v>
      </c>
      <c r="G888" s="16">
        <v>429.27000045776367</v>
      </c>
      <c r="H888" s="29">
        <v>1.1874354346758254</v>
      </c>
      <c r="I888" s="26">
        <v>265.5</v>
      </c>
      <c r="J888" s="30">
        <v>0.19557195571955721</v>
      </c>
      <c r="K888" s="31">
        <v>4.3494603285390884E-2</v>
      </c>
      <c r="L888" s="108">
        <f ca="1">REWS!R888</f>
        <v>5.4376654292426405</v>
      </c>
      <c r="M888" s="22">
        <f t="shared" si="221"/>
        <v>5.3640225123062502</v>
      </c>
      <c r="N888" s="22">
        <f t="shared" ca="1" si="222"/>
        <v>5.3815054938832017</v>
      </c>
      <c r="O888" s="22">
        <f t="shared" si="223"/>
        <v>0.18707694674217887</v>
      </c>
      <c r="P888" s="81">
        <f t="shared" ca="1" si="224"/>
        <v>6</v>
      </c>
      <c r="Q888" s="22">
        <f t="shared" ca="1" si="225"/>
        <v>0.35223656423703992</v>
      </c>
      <c r="R888" s="3">
        <f ca="1">IF(N888&gt;'Power Curve'!$C$37,0,INDEX(Ci,$P888,1)*POWER(1-Q888,3)+INDEX(Ci,$P888,2)*3*Q888*POWER(1-Q888,2)+INDEX(Ci,$P888,3)*3*POWER(Q888,2)*(1-Q888)+INDEX(Ci,$P888,4)*POWER(Q888,3))</f>
        <v>264.14037416278433</v>
      </c>
      <c r="S888" s="3">
        <f t="shared" si="226"/>
        <v>429.27000045776367</v>
      </c>
      <c r="T888" s="3">
        <f t="shared" ca="1" si="227"/>
        <v>-165.12962629497935</v>
      </c>
      <c r="U888" s="3">
        <f t="shared" ca="1" si="235"/>
        <v>165.12962629497935</v>
      </c>
      <c r="W888" s="34">
        <f t="shared" si="228"/>
        <v>5</v>
      </c>
      <c r="X888" s="73" t="b">
        <f>COUNTIF('Power Curve'!$D$2:$D$31,W888)&gt;0</f>
        <v>1</v>
      </c>
      <c r="Y888" s="73" t="b">
        <f t="shared" si="229"/>
        <v>0</v>
      </c>
      <c r="Z888" s="73" t="b">
        <f t="shared" si="236"/>
        <v>1</v>
      </c>
      <c r="AA888" s="34" t="str">
        <f t="shared" si="230"/>
        <v>Outer</v>
      </c>
      <c r="AB888" s="35" t="str">
        <f t="shared" si="237"/>
        <v>0.1-0.2</v>
      </c>
      <c r="AC888" s="36" t="str">
        <f t="shared" si="231"/>
        <v>12-13</v>
      </c>
      <c r="AD888" s="36" t="str">
        <f t="shared" si="232"/>
        <v>Feb</v>
      </c>
      <c r="AE888" s="35" t="str">
        <f t="shared" si="233"/>
        <v>265-275</v>
      </c>
      <c r="AF888" s="36" t="str">
        <f t="shared" si="234"/>
        <v>LWS-HTI</v>
      </c>
    </row>
    <row r="889" spans="5:32" x14ac:dyDescent="0.3">
      <c r="E889" s="12">
        <v>40956.875</v>
      </c>
      <c r="F889" s="16">
        <v>7.13</v>
      </c>
      <c r="G889" s="16">
        <v>399.340000152588</v>
      </c>
      <c r="H889" s="29">
        <v>1.1908116284869723</v>
      </c>
      <c r="I889" s="26">
        <v>209</v>
      </c>
      <c r="J889" s="30">
        <v>9.957924263674614E-2</v>
      </c>
      <c r="K889" s="31">
        <v>0.23629261301057397</v>
      </c>
      <c r="L889" s="108">
        <f ca="1">REWS!R889</f>
        <v>7.1237382548355646</v>
      </c>
      <c r="M889" s="22">
        <f t="shared" si="221"/>
        <v>7.0630430924038752</v>
      </c>
      <c r="N889" s="22">
        <f t="shared" ca="1" si="222"/>
        <v>7.0568401504782008</v>
      </c>
      <c r="O889" s="22">
        <f t="shared" si="223"/>
        <v>0.44966605432454687</v>
      </c>
      <c r="P889" s="81">
        <f t="shared" ca="1" si="224"/>
        <v>8</v>
      </c>
      <c r="Q889" s="22">
        <f t="shared" ca="1" si="225"/>
        <v>4.1985387920344834E-2</v>
      </c>
      <c r="R889" s="3">
        <f ca="1">IF(N889&gt;'Power Curve'!$C$37,0,INDEX(Ci,$P889,1)*POWER(1-Q889,3)+INDEX(Ci,$P889,2)*3*Q889*POWER(1-Q889,2)+INDEX(Ci,$P889,3)*3*POWER(Q889,2)*(1-Q889)+INDEX(Ci,$P889,4)*POWER(Q889,3))</f>
        <v>611.08268496815106</v>
      </c>
      <c r="S889" s="3">
        <f t="shared" si="226"/>
        <v>399.340000152588</v>
      </c>
      <c r="T889" s="3">
        <f t="shared" ca="1" si="227"/>
        <v>211.74268481556305</v>
      </c>
      <c r="U889" s="3">
        <f t="shared" ca="1" si="235"/>
        <v>211.74268481556305</v>
      </c>
      <c r="W889" s="34">
        <f t="shared" si="228"/>
        <v>7</v>
      </c>
      <c r="X889" s="73" t="b">
        <f>COUNTIF('Power Curve'!$D$2:$D$31,W889)&gt;0</f>
        <v>1</v>
      </c>
      <c r="Y889" s="73" t="b">
        <f t="shared" si="229"/>
        <v>0</v>
      </c>
      <c r="Z889" s="73" t="b">
        <f t="shared" si="236"/>
        <v>1</v>
      </c>
      <c r="AA889" s="34" t="str">
        <f t="shared" si="230"/>
        <v>Outer</v>
      </c>
      <c r="AB889" s="35" t="str">
        <f t="shared" si="237"/>
        <v>0.4-0.5</v>
      </c>
      <c r="AC889" s="36" t="str">
        <f t="shared" si="231"/>
        <v>21-22</v>
      </c>
      <c r="AD889" s="36" t="str">
        <f t="shared" si="232"/>
        <v>Feb</v>
      </c>
      <c r="AE889" s="35" t="str">
        <f t="shared" si="233"/>
        <v>205-215</v>
      </c>
      <c r="AF889" s="36" t="str">
        <f t="shared" si="234"/>
        <v>LWS-LTI</v>
      </c>
    </row>
    <row r="890" spans="5:32" x14ac:dyDescent="0.3">
      <c r="E890" s="12">
        <v>40956.888888888891</v>
      </c>
      <c r="F890" s="16">
        <v>8.34</v>
      </c>
      <c r="G890" s="16">
        <v>658.59000968933105</v>
      </c>
      <c r="H890" s="29">
        <v>1.1921244246557496</v>
      </c>
      <c r="I890" s="26">
        <v>200.7</v>
      </c>
      <c r="J890" s="30">
        <v>9.2326139088729026E-2</v>
      </c>
      <c r="K890" s="31">
        <v>0.22724819497348545</v>
      </c>
      <c r="L890" s="108">
        <f ca="1">REWS!R890</f>
        <v>8.3823328513318405</v>
      </c>
      <c r="M890" s="22">
        <f t="shared" si="221"/>
        <v>8.2647150210802298</v>
      </c>
      <c r="N890" s="22">
        <f t="shared" ca="1" si="222"/>
        <v>8.3066657347837562</v>
      </c>
      <c r="O890" s="22">
        <f t="shared" si="223"/>
        <v>0.63538832458673278</v>
      </c>
      <c r="P890" s="81">
        <f t="shared" ca="1" si="224"/>
        <v>9</v>
      </c>
      <c r="Q890" s="22">
        <f t="shared" ca="1" si="225"/>
        <v>0.2978454610043863</v>
      </c>
      <c r="R890" s="3">
        <f ca="1">IF(N890&gt;'Power Curve'!$C$37,0,INDEX(Ci,$P890,1)*POWER(1-Q890,3)+INDEX(Ci,$P890,2)*3*Q890*POWER(1-Q890,2)+INDEX(Ci,$P890,3)*3*POWER(Q890,2)*(1-Q890)+INDEX(Ci,$P890,4)*POWER(Q890,3))</f>
        <v>971.87722191566525</v>
      </c>
      <c r="S890" s="3">
        <f t="shared" si="226"/>
        <v>658.59000968933105</v>
      </c>
      <c r="T890" s="3">
        <f t="shared" ca="1" si="227"/>
        <v>313.28721222633419</v>
      </c>
      <c r="U890" s="3">
        <f t="shared" ca="1" si="235"/>
        <v>313.28721222633419</v>
      </c>
      <c r="W890" s="34">
        <f t="shared" si="228"/>
        <v>8</v>
      </c>
      <c r="X890" s="73" t="b">
        <f>COUNTIF('Power Curve'!$D$2:$D$31,W890)&gt;0</f>
        <v>1</v>
      </c>
      <c r="Y890" s="73" t="b">
        <f t="shared" si="229"/>
        <v>0</v>
      </c>
      <c r="Z890" s="73" t="b">
        <f t="shared" si="236"/>
        <v>1</v>
      </c>
      <c r="AA890" s="34" t="str">
        <f t="shared" si="230"/>
        <v>Outer</v>
      </c>
      <c r="AB890" s="35" t="str">
        <f t="shared" si="237"/>
        <v>0.6-0.7</v>
      </c>
      <c r="AC890" s="36" t="str">
        <f t="shared" si="231"/>
        <v>21-22</v>
      </c>
      <c r="AD890" s="36" t="str">
        <f t="shared" si="232"/>
        <v>Feb</v>
      </c>
      <c r="AE890" s="35" t="str">
        <f t="shared" si="233"/>
        <v>195-205</v>
      </c>
      <c r="AF890" s="36" t="str">
        <f t="shared" si="234"/>
        <v>HWS-LTI</v>
      </c>
    </row>
    <row r="891" spans="5:32" x14ac:dyDescent="0.3">
      <c r="E891" s="12">
        <v>40958.479166666664</v>
      </c>
      <c r="F891" s="16">
        <v>3.83</v>
      </c>
      <c r="G891" s="16">
        <v>3.8600001335144096</v>
      </c>
      <c r="H891" s="29">
        <v>1.17681901530725</v>
      </c>
      <c r="I891" s="26">
        <v>288.7</v>
      </c>
      <c r="J891" s="30">
        <v>0.13838120104438642</v>
      </c>
      <c r="K891" s="31">
        <v>0.22902443503047584</v>
      </c>
      <c r="L891" s="108">
        <f ca="1">REWS!R891</f>
        <v>3.8684929587204011</v>
      </c>
      <c r="M891" s="22">
        <f t="shared" si="221"/>
        <v>3.7791138014364818</v>
      </c>
      <c r="N891" s="22">
        <f t="shared" ca="1" si="222"/>
        <v>3.8170953344804488</v>
      </c>
      <c r="O891" s="22">
        <f t="shared" si="223"/>
        <v>-5.7875803602316818E-2</v>
      </c>
      <c r="P891" s="81">
        <f t="shared" ca="1" si="224"/>
        <v>4</v>
      </c>
      <c r="Q891" s="22">
        <f t="shared" ca="1" si="225"/>
        <v>0.76026386239963584</v>
      </c>
      <c r="R891" s="3">
        <f ca="1">IF(N891&gt;'Power Curve'!$C$37,0,INDEX(Ci,$P891,1)*POWER(1-Q891,3)+INDEX(Ci,$P891,2)*3*Q891*POWER(1-Q891,2)+INDEX(Ci,$P891,3)*3*POWER(Q891,2)*(1-Q891)+INDEX(Ci,$P891,4)*POWER(Q891,3))</f>
        <v>49.828570794074011</v>
      </c>
      <c r="S891" s="3">
        <f t="shared" si="226"/>
        <v>3.8600001335144096</v>
      </c>
      <c r="T891" s="3">
        <f t="shared" ca="1" si="227"/>
        <v>45.9685706605596</v>
      </c>
      <c r="U891" s="3">
        <f t="shared" ca="1" si="235"/>
        <v>45.9685706605596</v>
      </c>
      <c r="W891" s="34">
        <f t="shared" si="228"/>
        <v>4</v>
      </c>
      <c r="X891" s="73" t="b">
        <f>COUNTIF('Power Curve'!$D$2:$D$31,W891)&gt;0</f>
        <v>1</v>
      </c>
      <c r="Y891" s="73" t="b">
        <f t="shared" si="229"/>
        <v>0</v>
      </c>
      <c r="Z891" s="73" t="b">
        <f t="shared" si="236"/>
        <v>1</v>
      </c>
      <c r="AA891" s="34" t="str">
        <f t="shared" si="230"/>
        <v>Inner</v>
      </c>
      <c r="AB891" s="35" t="str">
        <f t="shared" si="237"/>
        <v>-0.1-0.0</v>
      </c>
      <c r="AC891" s="36" t="str">
        <f t="shared" si="231"/>
        <v>11-12</v>
      </c>
      <c r="AD891" s="36" t="str">
        <f t="shared" si="232"/>
        <v>Feb</v>
      </c>
      <c r="AE891" s="35" t="str">
        <f t="shared" si="233"/>
        <v>285-295</v>
      </c>
      <c r="AF891" s="36" t="str">
        <f t="shared" si="234"/>
        <v>Inner-TI</v>
      </c>
    </row>
    <row r="892" spans="5:32" x14ac:dyDescent="0.3">
      <c r="E892" s="12">
        <v>40958.486111111109</v>
      </c>
      <c r="F892" s="16">
        <v>3.96</v>
      </c>
      <c r="G892" s="16">
        <v>9.3099999427795908</v>
      </c>
      <c r="H892" s="29">
        <v>1.1765575282349765</v>
      </c>
      <c r="I892" s="26">
        <v>287.89999999999998</v>
      </c>
      <c r="J892" s="30">
        <v>0.10101010101010102</v>
      </c>
      <c r="K892" s="31">
        <v>0.35591732518569352</v>
      </c>
      <c r="L892" s="108">
        <f ca="1">REWS!R892</f>
        <v>3.8905008714147762</v>
      </c>
      <c r="M892" s="22">
        <f t="shared" si="221"/>
        <v>3.907097167452767</v>
      </c>
      <c r="N892" s="22">
        <f t="shared" ca="1" si="222"/>
        <v>3.8385264986558574</v>
      </c>
      <c r="O892" s="22">
        <f t="shared" si="223"/>
        <v>-3.8095561819917183E-2</v>
      </c>
      <c r="P892" s="81">
        <f t="shared" ca="1" si="224"/>
        <v>4</v>
      </c>
      <c r="Q892" s="22">
        <f t="shared" ca="1" si="225"/>
        <v>0.7755327321296771</v>
      </c>
      <c r="R892" s="3">
        <f ca="1">IF(N892&gt;'Power Curve'!$C$37,0,INDEX(Ci,$P892,1)*POWER(1-Q892,3)+INDEX(Ci,$P892,2)*3*Q892*POWER(1-Q892,2)+INDEX(Ci,$P892,3)*3*POWER(Q892,2)*(1-Q892)+INDEX(Ci,$P892,4)*POWER(Q892,3))</f>
        <v>51.513401292274118</v>
      </c>
      <c r="S892" s="3">
        <f t="shared" si="226"/>
        <v>9.3099999427795908</v>
      </c>
      <c r="T892" s="3">
        <f t="shared" ca="1" si="227"/>
        <v>42.203401349494527</v>
      </c>
      <c r="U892" s="3">
        <f t="shared" ca="1" si="235"/>
        <v>42.203401349494527</v>
      </c>
      <c r="W892" s="34">
        <f t="shared" si="228"/>
        <v>4</v>
      </c>
      <c r="X892" s="73" t="b">
        <f>COUNTIF('Power Curve'!$D$2:$D$31,W892)&gt;0</f>
        <v>1</v>
      </c>
      <c r="Y892" s="73" t="b">
        <f t="shared" si="229"/>
        <v>0</v>
      </c>
      <c r="Z892" s="73" t="b">
        <f t="shared" si="236"/>
        <v>1</v>
      </c>
      <c r="AA892" s="34" t="str">
        <f t="shared" si="230"/>
        <v>Outer</v>
      </c>
      <c r="AB892" s="35" t="str">
        <f t="shared" si="237"/>
        <v>-0.1-0.0</v>
      </c>
      <c r="AC892" s="36" t="str">
        <f t="shared" si="231"/>
        <v>11-12</v>
      </c>
      <c r="AD892" s="36" t="str">
        <f t="shared" si="232"/>
        <v>Feb</v>
      </c>
      <c r="AE892" s="35" t="str">
        <f t="shared" si="233"/>
        <v>285-295</v>
      </c>
      <c r="AF892" s="36" t="str">
        <f t="shared" si="234"/>
        <v>Inner-TI</v>
      </c>
    </row>
    <row r="893" spans="5:32" x14ac:dyDescent="0.3">
      <c r="E893" s="12">
        <v>40958.493055555555</v>
      </c>
      <c r="F893" s="16">
        <v>4.54</v>
      </c>
      <c r="G893" s="16">
        <v>92.340000152587493</v>
      </c>
      <c r="H893" s="29">
        <v>1.1762961583791656</v>
      </c>
      <c r="I893" s="26">
        <v>288.60000000000002</v>
      </c>
      <c r="J893" s="30">
        <v>0.12995594713656386</v>
      </c>
      <c r="K893" s="31">
        <v>0.28003307663286209</v>
      </c>
      <c r="L893" s="108">
        <f ca="1">REWS!R893</f>
        <v>4.5357644689392664</v>
      </c>
      <c r="M893" s="22">
        <f t="shared" si="221"/>
        <v>4.4790170554900532</v>
      </c>
      <c r="N893" s="22">
        <f t="shared" ca="1" si="222"/>
        <v>4.474838417635409</v>
      </c>
      <c r="O893" s="22">
        <f t="shared" si="223"/>
        <v>5.0296500505595983E-2</v>
      </c>
      <c r="P893" s="81">
        <f t="shared" ca="1" si="224"/>
        <v>5</v>
      </c>
      <c r="Q893" s="22">
        <f t="shared" ca="1" si="225"/>
        <v>0.36734623896382362</v>
      </c>
      <c r="R893" s="3">
        <f ca="1">IF(N893&gt;'Power Curve'!$C$37,0,INDEX(Ci,$P893,1)*POWER(1-Q893,3)+INDEX(Ci,$P893,2)*3*Q893*POWER(1-Q893,2)+INDEX(Ci,$P893,3)*3*POWER(Q893,2)*(1-Q893)+INDEX(Ci,$P893,4)*POWER(Q893,3))</f>
        <v>117.63677362135994</v>
      </c>
      <c r="S893" s="3">
        <f t="shared" si="226"/>
        <v>92.340000152587493</v>
      </c>
      <c r="T893" s="3">
        <f t="shared" ca="1" si="227"/>
        <v>25.296773468772443</v>
      </c>
      <c r="U893" s="3">
        <f t="shared" ca="1" si="235"/>
        <v>25.296773468772443</v>
      </c>
      <c r="W893" s="34">
        <f t="shared" si="228"/>
        <v>4</v>
      </c>
      <c r="X893" s="73" t="b">
        <f>COUNTIF('Power Curve'!$D$2:$D$31,W893)&gt;0</f>
        <v>1</v>
      </c>
      <c r="Y893" s="73" t="b">
        <f t="shared" si="229"/>
        <v>0</v>
      </c>
      <c r="Z893" s="73" t="b">
        <f t="shared" si="236"/>
        <v>1</v>
      </c>
      <c r="AA893" s="34" t="str">
        <f t="shared" si="230"/>
        <v>Inner</v>
      </c>
      <c r="AB893" s="35" t="str">
        <f t="shared" si="237"/>
        <v>0.0-0.1</v>
      </c>
      <c r="AC893" s="36" t="str">
        <f t="shared" si="231"/>
        <v>11-12</v>
      </c>
      <c r="AD893" s="36" t="str">
        <f t="shared" si="232"/>
        <v>Feb</v>
      </c>
      <c r="AE893" s="35" t="str">
        <f t="shared" si="233"/>
        <v>285-295</v>
      </c>
      <c r="AF893" s="36" t="str">
        <f t="shared" si="234"/>
        <v>Inner-TI</v>
      </c>
    </row>
    <row r="894" spans="5:32" x14ac:dyDescent="0.3">
      <c r="E894" s="12">
        <v>40958.5</v>
      </c>
      <c r="F894" s="16">
        <v>5.2</v>
      </c>
      <c r="G894" s="16">
        <v>186.2900009155272</v>
      </c>
      <c r="H894" s="29">
        <v>1.1762090608976647</v>
      </c>
      <c r="I894" s="26">
        <v>286.89999999999998</v>
      </c>
      <c r="J894" s="30">
        <v>0.1076923076923077</v>
      </c>
      <c r="K894" s="31">
        <v>0.28168711164722049</v>
      </c>
      <c r="L894" s="108">
        <f ca="1">REWS!R894</f>
        <v>5.1906477130713862</v>
      </c>
      <c r="M894" s="22">
        <f t="shared" si="221"/>
        <v>5.1300250716816302</v>
      </c>
      <c r="N894" s="22">
        <f t="shared" ca="1" si="222"/>
        <v>5.1207986358313704</v>
      </c>
      <c r="O894" s="22">
        <f t="shared" si="223"/>
        <v>0.15091188798424052</v>
      </c>
      <c r="P894" s="81">
        <f t="shared" ca="1" si="224"/>
        <v>6</v>
      </c>
      <c r="Q894" s="22">
        <f t="shared" ca="1" si="225"/>
        <v>9.2385410534688697E-2</v>
      </c>
      <c r="R894" s="3">
        <f ca="1">IF(N894&gt;'Power Curve'!$C$37,0,INDEX(Ci,$P894,1)*POWER(1-Q894,3)+INDEX(Ci,$P894,2)*3*Q894*POWER(1-Q894,2)+INDEX(Ci,$P894,3)*3*POWER(Q894,2)*(1-Q894)+INDEX(Ci,$P894,4)*POWER(Q894,3))</f>
        <v>225.62018323579551</v>
      </c>
      <c r="S894" s="3">
        <f t="shared" si="226"/>
        <v>186.2900009155272</v>
      </c>
      <c r="T894" s="3">
        <f t="shared" ca="1" si="227"/>
        <v>39.330182320268307</v>
      </c>
      <c r="U894" s="3">
        <f t="shared" ca="1" si="235"/>
        <v>39.330182320268307</v>
      </c>
      <c r="W894" s="34">
        <f t="shared" si="228"/>
        <v>5</v>
      </c>
      <c r="X894" s="73" t="b">
        <f>COUNTIF('Power Curve'!$D$2:$D$31,W894)&gt;0</f>
        <v>1</v>
      </c>
      <c r="Y894" s="73" t="b">
        <f t="shared" si="229"/>
        <v>0</v>
      </c>
      <c r="Z894" s="73" t="b">
        <f t="shared" si="236"/>
        <v>1</v>
      </c>
      <c r="AA894" s="34" t="str">
        <f t="shared" si="230"/>
        <v>Inner</v>
      </c>
      <c r="AB894" s="35" t="str">
        <f t="shared" si="237"/>
        <v>0.1-0.2</v>
      </c>
      <c r="AC894" s="36" t="str">
        <f t="shared" si="231"/>
        <v>12-13</v>
      </c>
      <c r="AD894" s="36" t="str">
        <f t="shared" si="232"/>
        <v>Feb</v>
      </c>
      <c r="AE894" s="35" t="str">
        <f t="shared" si="233"/>
        <v>285-295</v>
      </c>
      <c r="AF894" s="36" t="str">
        <f t="shared" si="234"/>
        <v>Inner-TI</v>
      </c>
    </row>
    <row r="895" spans="5:32" x14ac:dyDescent="0.3">
      <c r="E895" s="12">
        <v>40958.506944444445</v>
      </c>
      <c r="F895" s="16">
        <v>6.1</v>
      </c>
      <c r="G895" s="16">
        <v>301.85998916625999</v>
      </c>
      <c r="H895" s="29">
        <v>1.1762526080260978</v>
      </c>
      <c r="I895" s="26">
        <v>293.8</v>
      </c>
      <c r="J895" s="30">
        <v>0.1360655737704918</v>
      </c>
      <c r="K895" s="31">
        <v>0.3173884942536086</v>
      </c>
      <c r="L895" s="108">
        <f ca="1">REWS!R895</f>
        <v>6.0876631618156498</v>
      </c>
      <c r="M895" s="22">
        <f t="shared" si="221"/>
        <v>6.0179882931367201</v>
      </c>
      <c r="N895" s="22">
        <f t="shared" ca="1" si="222"/>
        <v>6.005817318092828</v>
      </c>
      <c r="O895" s="22">
        <f t="shared" si="223"/>
        <v>0.28814946628035443</v>
      </c>
      <c r="P895" s="81">
        <f t="shared" ca="1" si="224"/>
        <v>6</v>
      </c>
      <c r="Q895" s="22">
        <f t="shared" ca="1" si="225"/>
        <v>0.97449924272261423</v>
      </c>
      <c r="R895" s="3">
        <f ca="1">IF(N895&gt;'Power Curve'!$C$37,0,INDEX(Ci,$P895,1)*POWER(1-Q895,3)+INDEX(Ci,$P895,2)*3*Q895*POWER(1-Q895,2)+INDEX(Ci,$P895,3)*3*POWER(Q895,2)*(1-Q895)+INDEX(Ci,$P895,4)*POWER(Q895,3))</f>
        <v>364.25565949869815</v>
      </c>
      <c r="S895" s="3">
        <f t="shared" si="226"/>
        <v>301.85998916625999</v>
      </c>
      <c r="T895" s="3">
        <f t="shared" ca="1" si="227"/>
        <v>62.395670332438158</v>
      </c>
      <c r="U895" s="3">
        <f t="shared" ca="1" si="235"/>
        <v>62.395670332438158</v>
      </c>
      <c r="W895" s="34">
        <f t="shared" si="228"/>
        <v>6</v>
      </c>
      <c r="X895" s="73" t="b">
        <f>COUNTIF('Power Curve'!$D$2:$D$31,W895)&gt;0</f>
        <v>1</v>
      </c>
      <c r="Y895" s="73" t="b">
        <f t="shared" si="229"/>
        <v>0</v>
      </c>
      <c r="Z895" s="73" t="b">
        <f t="shared" si="236"/>
        <v>1</v>
      </c>
      <c r="AA895" s="34" t="str">
        <f t="shared" si="230"/>
        <v>Outer</v>
      </c>
      <c r="AB895" s="35" t="str">
        <f t="shared" si="237"/>
        <v>0.2-0.3</v>
      </c>
      <c r="AC895" s="36" t="str">
        <f t="shared" si="231"/>
        <v>12-13</v>
      </c>
      <c r="AD895" s="36" t="str">
        <f t="shared" si="232"/>
        <v>Feb</v>
      </c>
      <c r="AE895" s="35" t="str">
        <f t="shared" si="233"/>
        <v>285-295</v>
      </c>
      <c r="AF895" s="36" t="str">
        <f t="shared" si="234"/>
        <v>Inner-TI</v>
      </c>
    </row>
    <row r="896" spans="5:32" x14ac:dyDescent="0.3">
      <c r="E896" s="12">
        <v>40958.513888888891</v>
      </c>
      <c r="F896" s="16">
        <v>5.98</v>
      </c>
      <c r="G896" s="16">
        <v>384.31999969482411</v>
      </c>
      <c r="H896" s="29">
        <v>1.1763397119572272</v>
      </c>
      <c r="I896" s="26">
        <v>293.3</v>
      </c>
      <c r="J896" s="30">
        <v>0.12709030100334448</v>
      </c>
      <c r="K896" s="31">
        <v>0.17068751274742797</v>
      </c>
      <c r="L896" s="108">
        <f ca="1">REWS!R896</f>
        <v>6.0156308140435319</v>
      </c>
      <c r="M896" s="22">
        <f t="shared" si="221"/>
        <v>5.8997472604841672</v>
      </c>
      <c r="N896" s="22">
        <f t="shared" ca="1" si="222"/>
        <v>5.9348999022136226</v>
      </c>
      <c r="O896" s="22">
        <f t="shared" si="223"/>
        <v>0.26987493352450787</v>
      </c>
      <c r="P896" s="81">
        <f t="shared" ca="1" si="224"/>
        <v>6</v>
      </c>
      <c r="Q896" s="22">
        <f t="shared" ca="1" si="225"/>
        <v>0.90381459533164565</v>
      </c>
      <c r="R896" s="3">
        <f ca="1">IF(N896&gt;'Power Curve'!$C$37,0,INDEX(Ci,$P896,1)*POWER(1-Q896,3)+INDEX(Ci,$P896,2)*3*Q896*POWER(1-Q896,2)+INDEX(Ci,$P896,3)*3*POWER(Q896,2)*(1-Q896)+INDEX(Ci,$P896,4)*POWER(Q896,3))</f>
        <v>351.39048597980701</v>
      </c>
      <c r="S896" s="3">
        <f t="shared" si="226"/>
        <v>384.31999969482411</v>
      </c>
      <c r="T896" s="3">
        <f t="shared" ca="1" si="227"/>
        <v>-32.929513715017094</v>
      </c>
      <c r="U896" s="3">
        <f t="shared" ca="1" si="235"/>
        <v>32.929513715017094</v>
      </c>
      <c r="W896" s="34">
        <f t="shared" si="228"/>
        <v>6</v>
      </c>
      <c r="X896" s="73" t="b">
        <f>COUNTIF('Power Curve'!$D$2:$D$31,W896)&gt;0</f>
        <v>1</v>
      </c>
      <c r="Y896" s="73" t="b">
        <f t="shared" si="229"/>
        <v>0</v>
      </c>
      <c r="Z896" s="73" t="b">
        <f t="shared" si="236"/>
        <v>1</v>
      </c>
      <c r="AA896" s="34" t="str">
        <f t="shared" si="230"/>
        <v>Inner</v>
      </c>
      <c r="AB896" s="35" t="str">
        <f t="shared" si="237"/>
        <v>0.2-0.3</v>
      </c>
      <c r="AC896" s="36" t="str">
        <f t="shared" si="231"/>
        <v>12-13</v>
      </c>
      <c r="AD896" s="36" t="str">
        <f t="shared" si="232"/>
        <v>Feb</v>
      </c>
      <c r="AE896" s="35" t="str">
        <f t="shared" si="233"/>
        <v>285-295</v>
      </c>
      <c r="AF896" s="36" t="str">
        <f t="shared" si="234"/>
        <v>Inner-TI</v>
      </c>
    </row>
    <row r="897" spans="5:32" x14ac:dyDescent="0.3">
      <c r="E897" s="12">
        <v>40958.520833333336</v>
      </c>
      <c r="F897" s="16">
        <v>6.76</v>
      </c>
      <c r="G897" s="16">
        <v>552.10000228881813</v>
      </c>
      <c r="H897" s="29">
        <v>1.1769236354063006</v>
      </c>
      <c r="I897" s="26">
        <v>288</v>
      </c>
      <c r="J897" s="30">
        <v>0.11094674556213018</v>
      </c>
      <c r="K897" s="31">
        <v>0.27532660028264594</v>
      </c>
      <c r="L897" s="108">
        <f ca="1">REWS!R897</f>
        <v>6.7701122647585041</v>
      </c>
      <c r="M897" s="22">
        <f t="shared" si="221"/>
        <v>6.6703828508676963</v>
      </c>
      <c r="N897" s="22">
        <f t="shared" ca="1" si="222"/>
        <v>6.6803610575878976</v>
      </c>
      <c r="O897" s="22">
        <f t="shared" si="223"/>
        <v>0.38897914822354029</v>
      </c>
      <c r="P897" s="81">
        <f t="shared" ca="1" si="224"/>
        <v>7</v>
      </c>
      <c r="Q897" s="22">
        <f t="shared" ca="1" si="225"/>
        <v>0.65969684372414461</v>
      </c>
      <c r="R897" s="3">
        <f ca="1">IF(N897&gt;'Power Curve'!$C$37,0,INDEX(Ci,$P897,1)*POWER(1-Q897,3)+INDEX(Ci,$P897,2)*3*Q897*POWER(1-Q897,2)+INDEX(Ci,$P897,3)*3*POWER(Q897,2)*(1-Q897)+INDEX(Ci,$P897,4)*POWER(Q897,3))</f>
        <v>514.99399067550939</v>
      </c>
      <c r="S897" s="3">
        <f t="shared" si="226"/>
        <v>552.10000228881813</v>
      </c>
      <c r="T897" s="3">
        <f t="shared" ca="1" si="227"/>
        <v>-37.106011613308738</v>
      </c>
      <c r="U897" s="3">
        <f t="shared" ca="1" si="235"/>
        <v>37.106011613308738</v>
      </c>
      <c r="W897" s="34">
        <f t="shared" si="228"/>
        <v>7</v>
      </c>
      <c r="X897" s="73" t="b">
        <f>COUNTIF('Power Curve'!$D$2:$D$31,W897)&gt;0</f>
        <v>1</v>
      </c>
      <c r="Y897" s="73" t="b">
        <f t="shared" si="229"/>
        <v>0</v>
      </c>
      <c r="Z897" s="73" t="b">
        <f t="shared" si="236"/>
        <v>1</v>
      </c>
      <c r="AA897" s="34" t="str">
        <f t="shared" si="230"/>
        <v>Inner</v>
      </c>
      <c r="AB897" s="35" t="str">
        <f t="shared" si="237"/>
        <v>0.3-0.4</v>
      </c>
      <c r="AC897" s="36" t="str">
        <f t="shared" si="231"/>
        <v>12-13</v>
      </c>
      <c r="AD897" s="36" t="str">
        <f t="shared" si="232"/>
        <v>Feb</v>
      </c>
      <c r="AE897" s="35" t="str">
        <f t="shared" si="233"/>
        <v>285-295</v>
      </c>
      <c r="AF897" s="36" t="str">
        <f t="shared" si="234"/>
        <v>Inner-TI</v>
      </c>
    </row>
    <row r="898" spans="5:32" x14ac:dyDescent="0.3">
      <c r="E898" s="12">
        <v>40958.527777777781</v>
      </c>
      <c r="F898" s="16">
        <v>7.29</v>
      </c>
      <c r="G898" s="16">
        <v>785.28002357482956</v>
      </c>
      <c r="H898" s="29">
        <v>1.1767057422444014</v>
      </c>
      <c r="I898" s="26">
        <v>289.10000000000002</v>
      </c>
      <c r="J898" s="30">
        <v>0.14540466392318244</v>
      </c>
      <c r="K898" s="31">
        <v>0.21001383435192217</v>
      </c>
      <c r="L898" s="108">
        <f ca="1">REWS!R898</f>
        <v>7.2349312908220886</v>
      </c>
      <c r="M898" s="22">
        <f t="shared" si="221"/>
        <v>7.1929127059012936</v>
      </c>
      <c r="N898" s="22">
        <f t="shared" ca="1" si="222"/>
        <v>7.1385773947979487</v>
      </c>
      <c r="O898" s="22">
        <f t="shared" si="223"/>
        <v>0.46973782173562473</v>
      </c>
      <c r="P898" s="81">
        <f t="shared" ca="1" si="224"/>
        <v>8</v>
      </c>
      <c r="Q898" s="22">
        <f t="shared" ca="1" si="225"/>
        <v>0.12425238468155293</v>
      </c>
      <c r="R898" s="3">
        <f ca="1">IF(N898&gt;'Power Curve'!$C$37,0,INDEX(Ci,$P898,1)*POWER(1-Q898,3)+INDEX(Ci,$P898,2)*3*Q898*POWER(1-Q898,2)+INDEX(Ci,$P898,3)*3*POWER(Q898,2)*(1-Q898)+INDEX(Ci,$P898,4)*POWER(Q898,3))</f>
        <v>632.5056159174037</v>
      </c>
      <c r="S898" s="3">
        <f t="shared" si="226"/>
        <v>785.28002357482956</v>
      </c>
      <c r="T898" s="3">
        <f t="shared" ca="1" si="227"/>
        <v>-152.77440765742585</v>
      </c>
      <c r="U898" s="3">
        <f t="shared" ca="1" si="235"/>
        <v>152.77440765742585</v>
      </c>
      <c r="W898" s="34">
        <f t="shared" si="228"/>
        <v>7</v>
      </c>
      <c r="X898" s="73" t="b">
        <f>COUNTIF('Power Curve'!$D$2:$D$31,W898)&gt;0</f>
        <v>1</v>
      </c>
      <c r="Y898" s="73" t="b">
        <f t="shared" si="229"/>
        <v>0</v>
      </c>
      <c r="Z898" s="73" t="b">
        <f t="shared" si="236"/>
        <v>1</v>
      </c>
      <c r="AA898" s="34" t="str">
        <f t="shared" si="230"/>
        <v>Outer</v>
      </c>
      <c r="AB898" s="35" t="str">
        <f t="shared" si="237"/>
        <v>0.4-0.5</v>
      </c>
      <c r="AC898" s="36" t="str">
        <f t="shared" si="231"/>
        <v>12-13</v>
      </c>
      <c r="AD898" s="36" t="str">
        <f t="shared" si="232"/>
        <v>Feb</v>
      </c>
      <c r="AE898" s="35" t="str">
        <f t="shared" si="233"/>
        <v>285-295</v>
      </c>
      <c r="AF898" s="36" t="str">
        <f t="shared" si="234"/>
        <v>LWS-HTI</v>
      </c>
    </row>
    <row r="899" spans="5:32" x14ac:dyDescent="0.3">
      <c r="E899" s="12">
        <v>40958.534722222219</v>
      </c>
      <c r="F899" s="16">
        <v>8.3800000000000008</v>
      </c>
      <c r="G899" s="16">
        <v>1232.370056152346</v>
      </c>
      <c r="H899" s="29">
        <v>1.1769672235146471</v>
      </c>
      <c r="I899" s="26">
        <v>292.3</v>
      </c>
      <c r="J899" s="30">
        <v>0.10859188544152744</v>
      </c>
      <c r="K899" s="31">
        <v>0.1847188524379787</v>
      </c>
      <c r="L899" s="108">
        <f ca="1">REWS!R899</f>
        <v>8.3563327032192181</v>
      </c>
      <c r="M899" s="22">
        <f t="shared" ref="M899:M962" si="238">F899*(H899/Ref_Density)^(1/3)</f>
        <v>8.2690086319430538</v>
      </c>
      <c r="N899" s="22">
        <f t="shared" ref="N899:N962" ca="1" si="239">L899*(H899/Ref_Density)^(1/3)</f>
        <v>8.2456548036166755</v>
      </c>
      <c r="O899" s="22">
        <f t="shared" ref="O899:O962" si="240">(M899-CutInWindSpeed)/(RatedWindSpeed-CutInWindSpeed)</f>
        <v>0.63605191598637911</v>
      </c>
      <c r="P899" s="81">
        <f t="shared" ref="P899:P962" ca="1" si="241">COUNTIF(xa,"&lt;"&amp;N899)</f>
        <v>9</v>
      </c>
      <c r="Q899" s="22">
        <f t="shared" ref="Q899:Q962" ca="1" si="242">(N899-INDEX(xa,$P899))/(INDEX(xb,$P899)-INDEX(xa,$P899))</f>
        <v>0.23686208442295412</v>
      </c>
      <c r="R899" s="3">
        <f ca="1">IF(N899&gt;'Power Curve'!$C$37,0,INDEX(Ci,$P899,1)*POWER(1-Q899,3)+INDEX(Ci,$P899,2)*3*Q899*POWER(1-Q899,2)+INDEX(Ci,$P899,3)*3*POWER(Q899,2)*(1-Q899)+INDEX(Ci,$P899,4)*POWER(Q899,3))</f>
        <v>952.89973150634717</v>
      </c>
      <c r="S899" s="3">
        <f t="shared" ref="S899:S962" si="243">IF(Z899,G899,"")</f>
        <v>1232.370056152346</v>
      </c>
      <c r="T899" s="3">
        <f t="shared" ref="T899:T962" ca="1" si="244">IF(Z899,R899-S899,"")</f>
        <v>-279.47032464599886</v>
      </c>
      <c r="U899" s="3">
        <f t="shared" ca="1" si="235"/>
        <v>279.47032464599886</v>
      </c>
      <c r="W899" s="34">
        <f t="shared" ref="W899:W962" si="245">MROUND(M899-Centre_First_Bin,Bin_Width)+Centre_First_Bin</f>
        <v>8</v>
      </c>
      <c r="X899" s="73" t="b">
        <f>COUNTIF('Power Curve'!$D$2:$D$31,W899)&gt;0</f>
        <v>1</v>
      </c>
      <c r="Y899" s="73" t="b">
        <f t="shared" ref="Y899:Y962" si="246">(G899&lt;0)</f>
        <v>0</v>
      </c>
      <c r="Z899" s="73" t="b">
        <f t="shared" si="236"/>
        <v>1</v>
      </c>
      <c r="AA899" s="34" t="str">
        <f t="shared" ref="AA899:AA962" si="247">IF(Z899,IF(AND(J899&gt;=LowerTurbLimit,J899&lt;=UpperTurbLimit,K899&gt;=LowerShearLimit,K899&lt;=UpperShearLimit),"Inner","Outer"),"")</f>
        <v>Inner</v>
      </c>
      <c r="AB899" s="35" t="str">
        <f t="shared" si="237"/>
        <v>0.6-0.7</v>
      </c>
      <c r="AC899" s="36" t="str">
        <f t="shared" ref="AC899:AC962" si="248">IF(Z899,HOUR(E899)&amp;"-"&amp;HOUR(E899)+1,"")</f>
        <v>12-13</v>
      </c>
      <c r="AD899" s="36" t="str">
        <f t="shared" ref="AD899:AD962" si="249">IF(Z899,TEXT(E899,"mmm"),"")</f>
        <v>Feb</v>
      </c>
      <c r="AE899" s="35" t="str">
        <f t="shared" ref="AE899:AE962" si="250">IF(Z899,IF(OR(I899&lt;5,I899&gt;=355),"355-5",MROUND(I899,10)-5&amp;"-"&amp;MROUND(I899,10)+5),"")</f>
        <v>285-295</v>
      </c>
      <c r="AF899" s="36" t="str">
        <f t="shared" ref="AF899:AF962" si="251">IF(Z899,IF(O899&lt;0.5,IF(J899&lt;=LowerTurbLimit,"LWS-LTI",IF(J899&gt;=UpperTurbLimit,"LWS-HTI","Inner-TI")),IF(J899&lt;=LowerTurbLimit,"HWS-LTI",IF(J899&gt;=UpperTurbLimit,"HWS-HTI","Inner-TI"))),"")</f>
        <v>Inner-TI</v>
      </c>
    </row>
    <row r="900" spans="5:32" x14ac:dyDescent="0.3">
      <c r="E900" s="12">
        <v>40958.541666666664</v>
      </c>
      <c r="F900" s="16">
        <v>9.14</v>
      </c>
      <c r="G900" s="16">
        <v>1393.730041503911</v>
      </c>
      <c r="H900" s="29">
        <v>1.1776650726016884</v>
      </c>
      <c r="I900" s="26">
        <v>296.39999999999998</v>
      </c>
      <c r="J900" s="30">
        <v>0.13129102844638948</v>
      </c>
      <c r="K900" s="31">
        <v>0.13140198183683777</v>
      </c>
      <c r="L900" s="108">
        <f ca="1">REWS!R900</f>
        <v>9.0384702267116097</v>
      </c>
      <c r="M900" s="22">
        <f t="shared" si="238"/>
        <v>9.0207247449436316</v>
      </c>
      <c r="N900" s="22">
        <f t="shared" ca="1" si="239"/>
        <v>8.9205199158133137</v>
      </c>
      <c r="O900" s="22">
        <f t="shared" si="240"/>
        <v>0.75223206446743285</v>
      </c>
      <c r="P900" s="81">
        <f t="shared" ca="1" si="241"/>
        <v>9</v>
      </c>
      <c r="Q900" s="22">
        <f t="shared" ca="1" si="242"/>
        <v>0.91142240486867887</v>
      </c>
      <c r="R900" s="3">
        <f ca="1">IF(N900&gt;'Power Curve'!$C$37,0,INDEX(Ci,$P900,1)*POWER(1-Q900,3)+INDEX(Ci,$P900,2)*3*Q900*POWER(1-Q900,2)+INDEX(Ci,$P900,3)*3*POWER(Q900,2)*(1-Q900)+INDEX(Ci,$P900,4)*POWER(Q900,3))</f>
        <v>1169.1994118082134</v>
      </c>
      <c r="S900" s="3">
        <f t="shared" si="243"/>
        <v>1393.730041503911</v>
      </c>
      <c r="T900" s="3">
        <f t="shared" ca="1" si="244"/>
        <v>-224.5306296956976</v>
      </c>
      <c r="U900" s="3">
        <f t="shared" ref="U900:U963" ca="1" si="252">IF(Z900,ABS(T900),"")</f>
        <v>224.5306296956976</v>
      </c>
      <c r="W900" s="34">
        <f t="shared" si="245"/>
        <v>9</v>
      </c>
      <c r="X900" s="73" t="b">
        <f>COUNTIF('Power Curve'!$D$2:$D$31,W900)&gt;0</f>
        <v>1</v>
      </c>
      <c r="Y900" s="73" t="b">
        <f t="shared" si="246"/>
        <v>0</v>
      </c>
      <c r="Z900" s="73" t="b">
        <f t="shared" ref="Z900:Z963" si="253">AND(X900,NOT(Y900))</f>
        <v>1</v>
      </c>
      <c r="AA900" s="34" t="str">
        <f t="shared" si="247"/>
        <v>Inner</v>
      </c>
      <c r="AB900" s="35" t="str">
        <f t="shared" ref="AB900:AB963" si="254">IF(Z900,TEXT(ROUND(O900+0.05,1)-0.1,"0.0")&amp;"-"&amp;TEXT(ROUND(O900+0.05,1),"0.0"),"")</f>
        <v>0.7-0.8</v>
      </c>
      <c r="AC900" s="36" t="str">
        <f t="shared" si="248"/>
        <v>13-14</v>
      </c>
      <c r="AD900" s="36" t="str">
        <f t="shared" si="249"/>
        <v>Feb</v>
      </c>
      <c r="AE900" s="35" t="str">
        <f t="shared" si="250"/>
        <v>295-305</v>
      </c>
      <c r="AF900" s="36" t="str">
        <f t="shared" si="251"/>
        <v>Inner-TI</v>
      </c>
    </row>
    <row r="901" spans="5:32" x14ac:dyDescent="0.3">
      <c r="E901" s="12">
        <v>40958.548611111109</v>
      </c>
      <c r="F901" s="16">
        <v>9.85</v>
      </c>
      <c r="G901" s="16">
        <v>1380.219955444338</v>
      </c>
      <c r="H901" s="29">
        <v>1.1781624484280886</v>
      </c>
      <c r="I901" s="26">
        <v>295.39999999999998</v>
      </c>
      <c r="J901" s="30">
        <v>0.1086294416243655</v>
      </c>
      <c r="K901" s="31">
        <v>0.25298164255429778</v>
      </c>
      <c r="L901" s="108">
        <f ca="1">REWS!R901</f>
        <v>9.8434881557529348</v>
      </c>
      <c r="M901" s="22">
        <f t="shared" si="238"/>
        <v>9.7228277770085079</v>
      </c>
      <c r="N901" s="22">
        <f t="shared" ca="1" si="239"/>
        <v>9.7164000064374498</v>
      </c>
      <c r="O901" s="22">
        <f t="shared" si="240"/>
        <v>0.86074435135815264</v>
      </c>
      <c r="P901" s="81">
        <f t="shared" ca="1" si="241"/>
        <v>10</v>
      </c>
      <c r="Q901" s="22">
        <f t="shared" ca="1" si="242"/>
        <v>0.75177417607103481</v>
      </c>
      <c r="R901" s="3">
        <f ca="1">IF(N901&gt;'Power Curve'!$C$37,0,INDEX(Ci,$P901,1)*POWER(1-Q901,3)+INDEX(Ci,$P901,2)*3*Q901*POWER(1-Q901,2)+INDEX(Ci,$P901,3)*3*POWER(Q901,2)*(1-Q901)+INDEX(Ci,$P901,4)*POWER(Q901,3))</f>
        <v>1445.691552817648</v>
      </c>
      <c r="S901" s="3">
        <f t="shared" si="243"/>
        <v>1380.219955444338</v>
      </c>
      <c r="T901" s="3">
        <f t="shared" ca="1" si="244"/>
        <v>65.471597373310033</v>
      </c>
      <c r="U901" s="3">
        <f t="shared" ca="1" si="252"/>
        <v>65.471597373310033</v>
      </c>
      <c r="W901" s="34">
        <f t="shared" si="245"/>
        <v>10</v>
      </c>
      <c r="X901" s="73" t="b">
        <f>COUNTIF('Power Curve'!$D$2:$D$31,W901)&gt;0</f>
        <v>1</v>
      </c>
      <c r="Y901" s="73" t="b">
        <f t="shared" si="246"/>
        <v>0</v>
      </c>
      <c r="Z901" s="73" t="b">
        <f t="shared" si="253"/>
        <v>1</v>
      </c>
      <c r="AA901" s="34" t="str">
        <f t="shared" si="247"/>
        <v>Inner</v>
      </c>
      <c r="AB901" s="35" t="str">
        <f t="shared" si="254"/>
        <v>0.8-0.9</v>
      </c>
      <c r="AC901" s="36" t="str">
        <f t="shared" si="248"/>
        <v>13-14</v>
      </c>
      <c r="AD901" s="36" t="str">
        <f t="shared" si="249"/>
        <v>Feb</v>
      </c>
      <c r="AE901" s="35" t="str">
        <f t="shared" si="250"/>
        <v>295-305</v>
      </c>
      <c r="AF901" s="36" t="str">
        <f t="shared" si="251"/>
        <v>Inner-TI</v>
      </c>
    </row>
    <row r="902" spans="5:32" x14ac:dyDescent="0.3">
      <c r="E902" s="12">
        <v>40958.555555555555</v>
      </c>
      <c r="F902" s="16">
        <v>12.25</v>
      </c>
      <c r="G902" s="16">
        <v>1896.110000610352</v>
      </c>
      <c r="H902" s="29">
        <v>1.1788615253532544</v>
      </c>
      <c r="I902" s="26">
        <v>294.39999999999998</v>
      </c>
      <c r="J902" s="30">
        <v>0.13959183673469389</v>
      </c>
      <c r="K902" s="31">
        <v>0.16454501765823321</v>
      </c>
      <c r="L902" s="108">
        <f ca="1">REWS!R902</f>
        <v>12.220416443781257</v>
      </c>
      <c r="M902" s="22">
        <f t="shared" si="238"/>
        <v>12.094232792186663</v>
      </c>
      <c r="N902" s="22">
        <f t="shared" ca="1" si="239"/>
        <v>12.065025411310728</v>
      </c>
      <c r="O902" s="22">
        <f t="shared" si="240"/>
        <v>1.2272526408670432</v>
      </c>
      <c r="P902" s="81">
        <f t="shared" ca="1" si="241"/>
        <v>13</v>
      </c>
      <c r="Q902" s="22">
        <f t="shared" ca="1" si="242"/>
        <v>4.7876082770766958E-2</v>
      </c>
      <c r="R902" s="3">
        <f ca="1">IF(N902&gt;'Power Curve'!$C$37,0,INDEX(Ci,$P902,1)*POWER(1-Q902,3)+INDEX(Ci,$P902,2)*3*Q902*POWER(1-Q902,2)+INDEX(Ci,$P902,3)*3*POWER(Q902,2)*(1-Q902)+INDEX(Ci,$P902,4)*POWER(Q902,3))</f>
        <v>1919.7634091992254</v>
      </c>
      <c r="S902" s="3">
        <f t="shared" si="243"/>
        <v>1896.110000610352</v>
      </c>
      <c r="T902" s="3">
        <f t="shared" ca="1" si="244"/>
        <v>23.65340858887339</v>
      </c>
      <c r="U902" s="3">
        <f t="shared" ca="1" si="252"/>
        <v>23.65340858887339</v>
      </c>
      <c r="W902" s="34">
        <f t="shared" si="245"/>
        <v>12</v>
      </c>
      <c r="X902" s="73" t="b">
        <f>COUNTIF('Power Curve'!$D$2:$D$31,W902)&gt;0</f>
        <v>1</v>
      </c>
      <c r="Y902" s="73" t="b">
        <f t="shared" si="246"/>
        <v>0</v>
      </c>
      <c r="Z902" s="73" t="b">
        <f t="shared" si="253"/>
        <v>1</v>
      </c>
      <c r="AA902" s="34" t="str">
        <f t="shared" si="247"/>
        <v>Inner</v>
      </c>
      <c r="AB902" s="35" t="str">
        <f t="shared" si="254"/>
        <v>1.2-1.3</v>
      </c>
      <c r="AC902" s="36" t="str">
        <f t="shared" si="248"/>
        <v>13-14</v>
      </c>
      <c r="AD902" s="36" t="str">
        <f t="shared" si="249"/>
        <v>Feb</v>
      </c>
      <c r="AE902" s="35" t="str">
        <f t="shared" si="250"/>
        <v>285-295</v>
      </c>
      <c r="AF902" s="36" t="str">
        <f t="shared" si="251"/>
        <v>Inner-TI</v>
      </c>
    </row>
    <row r="903" spans="5:32" x14ac:dyDescent="0.3">
      <c r="E903" s="12">
        <v>40958.5625</v>
      </c>
      <c r="F903" s="16">
        <v>13.67</v>
      </c>
      <c r="G903" s="16">
        <v>1985.739974975588</v>
      </c>
      <c r="H903" s="29">
        <v>1.1803059936932081</v>
      </c>
      <c r="I903" s="26">
        <v>293.89999999999998</v>
      </c>
      <c r="J903" s="30">
        <v>0.10899780541331383</v>
      </c>
      <c r="K903" s="31">
        <v>0.11762739092673066</v>
      </c>
      <c r="L903" s="108">
        <f ca="1">REWS!R903</f>
        <v>13.655290272060011</v>
      </c>
      <c r="M903" s="22">
        <f t="shared" si="238"/>
        <v>13.501686585770399</v>
      </c>
      <c r="N903" s="22">
        <f t="shared" ca="1" si="239"/>
        <v>13.487157973011973</v>
      </c>
      <c r="O903" s="22">
        <f t="shared" si="240"/>
        <v>1.4447791617049104</v>
      </c>
      <c r="P903" s="81">
        <f t="shared" ca="1" si="241"/>
        <v>14</v>
      </c>
      <c r="Q903" s="22">
        <f t="shared" ca="1" si="242"/>
        <v>0.51597337503608787</v>
      </c>
      <c r="R903" s="3">
        <f ca="1">IF(N903&gt;'Power Curve'!$C$37,0,INDEX(Ci,$P903,1)*POWER(1-Q903,3)+INDEX(Ci,$P903,2)*3*Q903*POWER(1-Q903,2)+INDEX(Ci,$P903,3)*3*POWER(Q903,2)*(1-Q903)+INDEX(Ci,$P903,4)*POWER(Q903,3))</f>
        <v>1966.9371303398657</v>
      </c>
      <c r="S903" s="3">
        <f t="shared" si="243"/>
        <v>1985.739974975588</v>
      </c>
      <c r="T903" s="3">
        <f t="shared" ca="1" si="244"/>
        <v>-18.802844635722295</v>
      </c>
      <c r="U903" s="3">
        <f t="shared" ca="1" si="252"/>
        <v>18.802844635722295</v>
      </c>
      <c r="W903" s="34">
        <f t="shared" si="245"/>
        <v>14</v>
      </c>
      <c r="X903" s="73" t="b">
        <f>COUNTIF('Power Curve'!$D$2:$D$31,W903)&gt;0</f>
        <v>1</v>
      </c>
      <c r="Y903" s="73" t="b">
        <f t="shared" si="246"/>
        <v>0</v>
      </c>
      <c r="Z903" s="73" t="b">
        <f t="shared" si="253"/>
        <v>1</v>
      </c>
      <c r="AA903" s="34" t="str">
        <f t="shared" si="247"/>
        <v>Inner</v>
      </c>
      <c r="AB903" s="35" t="str">
        <f t="shared" si="254"/>
        <v>1.4-1.5</v>
      </c>
      <c r="AC903" s="36" t="str">
        <f t="shared" si="248"/>
        <v>13-14</v>
      </c>
      <c r="AD903" s="36" t="str">
        <f t="shared" si="249"/>
        <v>Feb</v>
      </c>
      <c r="AE903" s="35" t="str">
        <f t="shared" si="250"/>
        <v>285-295</v>
      </c>
      <c r="AF903" s="36" t="str">
        <f t="shared" si="251"/>
        <v>Inner-TI</v>
      </c>
    </row>
    <row r="904" spans="5:32" x14ac:dyDescent="0.3">
      <c r="E904" s="12">
        <v>40958.680555555555</v>
      </c>
      <c r="F904" s="16">
        <v>15.65</v>
      </c>
      <c r="G904" s="16">
        <v>1985.909988403323</v>
      </c>
      <c r="H904" s="29">
        <v>1.1944629850991662</v>
      </c>
      <c r="I904" s="26">
        <v>302.89999999999998</v>
      </c>
      <c r="J904" s="30">
        <v>0.10670926517571884</v>
      </c>
      <c r="K904" s="31">
        <v>0.13083451590353362</v>
      </c>
      <c r="L904" s="108">
        <f ca="1">REWS!R904</f>
        <v>15.691654176259775</v>
      </c>
      <c r="M904" s="22">
        <f t="shared" si="238"/>
        <v>15.518862230269594</v>
      </c>
      <c r="N904" s="22">
        <f t="shared" ca="1" si="239"/>
        <v>15.560167369099677</v>
      </c>
      <c r="O904" s="22">
        <f t="shared" si="240"/>
        <v>1.7565401600887536</v>
      </c>
      <c r="P904" s="81">
        <f t="shared" ca="1" si="241"/>
        <v>16</v>
      </c>
      <c r="Q904" s="22">
        <f t="shared" ca="1" si="242"/>
        <v>0.56115222179036151</v>
      </c>
      <c r="R904" s="3">
        <f ca="1">IF(N904&gt;'Power Curve'!$C$37,0,INDEX(Ci,$P904,1)*POWER(1-Q904,3)+INDEX(Ci,$P904,2)*3*Q904*POWER(1-Q904,2)+INDEX(Ci,$P904,3)*3*POWER(Q904,2)*(1-Q904)+INDEX(Ci,$P904,4)*POWER(Q904,3))</f>
        <v>1981.0062515825355</v>
      </c>
      <c r="S904" s="3">
        <f t="shared" si="243"/>
        <v>1985.909988403323</v>
      </c>
      <c r="T904" s="3">
        <f t="shared" ca="1" si="244"/>
        <v>-4.9037368207875716</v>
      </c>
      <c r="U904" s="3">
        <f t="shared" ca="1" si="252"/>
        <v>4.9037368207875716</v>
      </c>
      <c r="W904" s="34">
        <f t="shared" si="245"/>
        <v>16</v>
      </c>
      <c r="X904" s="73" t="b">
        <f>COUNTIF('Power Curve'!$D$2:$D$31,W904)&gt;0</f>
        <v>1</v>
      </c>
      <c r="Y904" s="73" t="b">
        <f t="shared" si="246"/>
        <v>0</v>
      </c>
      <c r="Z904" s="73" t="b">
        <f t="shared" si="253"/>
        <v>1</v>
      </c>
      <c r="AA904" s="34" t="str">
        <f t="shared" si="247"/>
        <v>Inner</v>
      </c>
      <c r="AB904" s="35" t="str">
        <f t="shared" si="254"/>
        <v>1.7-1.8</v>
      </c>
      <c r="AC904" s="36" t="str">
        <f t="shared" si="248"/>
        <v>16-17</v>
      </c>
      <c r="AD904" s="36" t="str">
        <f t="shared" si="249"/>
        <v>Feb</v>
      </c>
      <c r="AE904" s="35" t="str">
        <f t="shared" si="250"/>
        <v>295-305</v>
      </c>
      <c r="AF904" s="36" t="str">
        <f t="shared" si="251"/>
        <v>Inner-TI</v>
      </c>
    </row>
    <row r="905" spans="5:32" x14ac:dyDescent="0.3">
      <c r="E905" s="12">
        <v>40958.6875</v>
      </c>
      <c r="F905" s="16">
        <v>13.97</v>
      </c>
      <c r="G905" s="16">
        <v>1984.359939575193</v>
      </c>
      <c r="H905" s="29">
        <v>1.1956082212708157</v>
      </c>
      <c r="I905" s="26">
        <v>301.3</v>
      </c>
      <c r="J905" s="30">
        <v>0.12598425196850394</v>
      </c>
      <c r="K905" s="31">
        <v>0.16336981882918078</v>
      </c>
      <c r="L905" s="108">
        <f ca="1">REWS!R905</f>
        <v>13.922467694475806</v>
      </c>
      <c r="M905" s="22">
        <f t="shared" si="238"/>
        <v>13.857365566968113</v>
      </c>
      <c r="N905" s="22">
        <f t="shared" ca="1" si="239"/>
        <v>13.810216495107728</v>
      </c>
      <c r="O905" s="22">
        <f t="shared" si="240"/>
        <v>1.4997504948085669</v>
      </c>
      <c r="P905" s="81">
        <f t="shared" ca="1" si="241"/>
        <v>14</v>
      </c>
      <c r="Q905" s="22">
        <f t="shared" ca="1" si="242"/>
        <v>0.85117763237111643</v>
      </c>
      <c r="R905" s="3">
        <f ca="1">IF(N905&gt;'Power Curve'!$C$37,0,INDEX(Ci,$P905,1)*POWER(1-Q905,3)+INDEX(Ci,$P905,2)*3*Q905*POWER(1-Q905,2)+INDEX(Ci,$P905,3)*3*POWER(Q905,2)*(1-Q905)+INDEX(Ci,$P905,4)*POWER(Q905,3))</f>
        <v>1973.342006640024</v>
      </c>
      <c r="S905" s="3">
        <f t="shared" si="243"/>
        <v>1984.359939575193</v>
      </c>
      <c r="T905" s="3">
        <f t="shared" ca="1" si="244"/>
        <v>-11.017932935169028</v>
      </c>
      <c r="U905" s="3">
        <f t="shared" ca="1" si="252"/>
        <v>11.017932935169028</v>
      </c>
      <c r="W905" s="34">
        <f t="shared" si="245"/>
        <v>14</v>
      </c>
      <c r="X905" s="73" t="b">
        <f>COUNTIF('Power Curve'!$D$2:$D$31,W905)&gt;0</f>
        <v>1</v>
      </c>
      <c r="Y905" s="73" t="b">
        <f t="shared" si="246"/>
        <v>0</v>
      </c>
      <c r="Z905" s="73" t="b">
        <f t="shared" si="253"/>
        <v>1</v>
      </c>
      <c r="AA905" s="34" t="str">
        <f t="shared" si="247"/>
        <v>Inner</v>
      </c>
      <c r="AB905" s="35" t="str">
        <f t="shared" si="254"/>
        <v>1.4-1.5</v>
      </c>
      <c r="AC905" s="36" t="str">
        <f t="shared" si="248"/>
        <v>16-17</v>
      </c>
      <c r="AD905" s="36" t="str">
        <f t="shared" si="249"/>
        <v>Feb</v>
      </c>
      <c r="AE905" s="35" t="str">
        <f t="shared" si="250"/>
        <v>295-305</v>
      </c>
      <c r="AF905" s="36" t="str">
        <f t="shared" si="251"/>
        <v>Inner-TI</v>
      </c>
    </row>
    <row r="906" spans="5:32" x14ac:dyDescent="0.3">
      <c r="E906" s="12">
        <v>40958.694444444445</v>
      </c>
      <c r="F906" s="16">
        <v>13.93</v>
      </c>
      <c r="G906" s="16">
        <v>1980.430053710943</v>
      </c>
      <c r="H906" s="29">
        <v>1.1959219711518227</v>
      </c>
      <c r="I906" s="26">
        <v>301.89999999999998</v>
      </c>
      <c r="J906" s="30">
        <v>0.14429289303661161</v>
      </c>
      <c r="K906" s="31">
        <v>0.15256760985048623</v>
      </c>
      <c r="L906" s="108">
        <f ca="1">REWS!R906</f>
        <v>13.910163172471073</v>
      </c>
      <c r="M906" s="22">
        <f t="shared" si="238"/>
        <v>13.818896637963952</v>
      </c>
      <c r="N906" s="22">
        <f t="shared" ca="1" si="239"/>
        <v>13.799218025670532</v>
      </c>
      <c r="O906" s="22">
        <f t="shared" si="240"/>
        <v>1.4938049978233146</v>
      </c>
      <c r="P906" s="81">
        <f t="shared" ca="1" si="241"/>
        <v>14</v>
      </c>
      <c r="Q906" s="22">
        <f t="shared" ca="1" si="242"/>
        <v>0.83976566355630089</v>
      </c>
      <c r="R906" s="3">
        <f ca="1">IF(N906&gt;'Power Curve'!$C$37,0,INDEX(Ci,$P906,1)*POWER(1-Q906,3)+INDEX(Ci,$P906,2)*3*Q906*POWER(1-Q906,2)+INDEX(Ci,$P906,3)*3*POWER(Q906,2)*(1-Q906)+INDEX(Ci,$P906,4)*POWER(Q906,3))</f>
        <v>1973.1869379868813</v>
      </c>
      <c r="S906" s="3">
        <f t="shared" si="243"/>
        <v>1980.430053710943</v>
      </c>
      <c r="T906" s="3">
        <f t="shared" ca="1" si="244"/>
        <v>-7.2431157240616812</v>
      </c>
      <c r="U906" s="3">
        <f t="shared" ca="1" si="252"/>
        <v>7.2431157240616812</v>
      </c>
      <c r="W906" s="34">
        <f t="shared" si="245"/>
        <v>14</v>
      </c>
      <c r="X906" s="73" t="b">
        <f>COUNTIF('Power Curve'!$D$2:$D$31,W906)&gt;0</f>
        <v>1</v>
      </c>
      <c r="Y906" s="73" t="b">
        <f t="shared" si="246"/>
        <v>0</v>
      </c>
      <c r="Z906" s="73" t="b">
        <f t="shared" si="253"/>
        <v>1</v>
      </c>
      <c r="AA906" s="34" t="str">
        <f t="shared" si="247"/>
        <v>Outer</v>
      </c>
      <c r="AB906" s="35" t="str">
        <f t="shared" si="254"/>
        <v>1.4-1.5</v>
      </c>
      <c r="AC906" s="36" t="str">
        <f t="shared" si="248"/>
        <v>16-17</v>
      </c>
      <c r="AD906" s="36" t="str">
        <f t="shared" si="249"/>
        <v>Feb</v>
      </c>
      <c r="AE906" s="35" t="str">
        <f t="shared" si="250"/>
        <v>295-305</v>
      </c>
      <c r="AF906" s="36" t="str">
        <f t="shared" si="251"/>
        <v>HWS-HTI</v>
      </c>
    </row>
    <row r="907" spans="5:32" x14ac:dyDescent="0.3">
      <c r="E907" s="12">
        <v>40958.701388888891</v>
      </c>
      <c r="F907" s="16">
        <v>15</v>
      </c>
      <c r="G907" s="16">
        <v>1973.1000213623049</v>
      </c>
      <c r="H907" s="29">
        <v>1.1957426659557913</v>
      </c>
      <c r="I907" s="26">
        <v>304.10000000000002</v>
      </c>
      <c r="J907" s="30">
        <v>0.13</v>
      </c>
      <c r="K907" s="31">
        <v>0.17744039617014998</v>
      </c>
      <c r="L907" s="108">
        <f ca="1">REWS!R907</f>
        <v>14.994193438902558</v>
      </c>
      <c r="M907" s="22">
        <f t="shared" si="238"/>
        <v>14.879618785376683</v>
      </c>
      <c r="N907" s="22">
        <f t="shared" ca="1" si="239"/>
        <v>14.873858824337754</v>
      </c>
      <c r="O907" s="22">
        <f t="shared" si="240"/>
        <v>1.6577430250283511</v>
      </c>
      <c r="P907" s="81">
        <f t="shared" ca="1" si="241"/>
        <v>15</v>
      </c>
      <c r="Q907" s="22">
        <f t="shared" ca="1" si="242"/>
        <v>0.87911543511634593</v>
      </c>
      <c r="R907" s="3">
        <f ca="1">IF(N907&gt;'Power Curve'!$C$37,0,INDEX(Ci,$P907,1)*POWER(1-Q907,3)+INDEX(Ci,$P907,2)*3*Q907*POWER(1-Q907,2)+INDEX(Ci,$P907,3)*3*POWER(Q907,2)*(1-Q907)+INDEX(Ci,$P907,4)*POWER(Q907,3))</f>
        <v>1978.6163583275563</v>
      </c>
      <c r="S907" s="3">
        <f t="shared" si="243"/>
        <v>1973.1000213623049</v>
      </c>
      <c r="T907" s="3">
        <f t="shared" ca="1" si="244"/>
        <v>5.516336965251412</v>
      </c>
      <c r="U907" s="3">
        <f t="shared" ca="1" si="252"/>
        <v>5.516336965251412</v>
      </c>
      <c r="W907" s="34">
        <f t="shared" si="245"/>
        <v>15</v>
      </c>
      <c r="X907" s="73" t="b">
        <f>COUNTIF('Power Curve'!$D$2:$D$31,W907)&gt;0</f>
        <v>1</v>
      </c>
      <c r="Y907" s="73" t="b">
        <f t="shared" si="246"/>
        <v>0</v>
      </c>
      <c r="Z907" s="73" t="b">
        <f t="shared" si="253"/>
        <v>1</v>
      </c>
      <c r="AA907" s="34" t="str">
        <f t="shared" si="247"/>
        <v>Inner</v>
      </c>
      <c r="AB907" s="35" t="str">
        <f t="shared" si="254"/>
        <v>1.6-1.7</v>
      </c>
      <c r="AC907" s="36" t="str">
        <f t="shared" si="248"/>
        <v>16-17</v>
      </c>
      <c r="AD907" s="36" t="str">
        <f t="shared" si="249"/>
        <v>Feb</v>
      </c>
      <c r="AE907" s="35" t="str">
        <f t="shared" si="250"/>
        <v>295-305</v>
      </c>
      <c r="AF907" s="36" t="str">
        <f t="shared" si="251"/>
        <v>Inner-TI</v>
      </c>
    </row>
    <row r="908" spans="5:32" x14ac:dyDescent="0.3">
      <c r="E908" s="12">
        <v>40958.708333333336</v>
      </c>
      <c r="F908" s="16">
        <v>14.23</v>
      </c>
      <c r="G908" s="16">
        <v>1987.0299377441411</v>
      </c>
      <c r="H908" s="29">
        <v>1.1962036135281535</v>
      </c>
      <c r="I908" s="26">
        <v>301.5</v>
      </c>
      <c r="J908" s="30">
        <v>0.14898102600140548</v>
      </c>
      <c r="K908" s="31">
        <v>0.19546594630926883</v>
      </c>
      <c r="L908" s="108">
        <f ca="1">REWS!R908</f>
        <v>14.240957285455252</v>
      </c>
      <c r="M908" s="22">
        <f t="shared" si="238"/>
        <v>14.117611957288233</v>
      </c>
      <c r="N908" s="22">
        <f t="shared" ca="1" si="239"/>
        <v>14.128482702485877</v>
      </c>
      <c r="O908" s="22">
        <f t="shared" si="240"/>
        <v>1.5399724133575265</v>
      </c>
      <c r="P908" s="81">
        <f t="shared" ca="1" si="241"/>
        <v>15</v>
      </c>
      <c r="Q908" s="22">
        <f t="shared" ca="1" si="242"/>
        <v>0.16702801100472875</v>
      </c>
      <c r="R908" s="3">
        <f ca="1">IF(N908&gt;'Power Curve'!$C$37,0,INDEX(Ci,$P908,1)*POWER(1-Q908,3)+INDEX(Ci,$P908,2)*3*Q908*POWER(1-Q908,2)+INDEX(Ci,$P908,3)*3*POWER(Q908,2)*(1-Q908)+INDEX(Ci,$P908,4)*POWER(Q908,3))</f>
        <v>1975.9043010584132</v>
      </c>
      <c r="S908" s="3">
        <f t="shared" si="243"/>
        <v>1987.0299377441411</v>
      </c>
      <c r="T908" s="3">
        <f t="shared" ca="1" si="244"/>
        <v>-11.125636685727841</v>
      </c>
      <c r="U908" s="3">
        <f t="shared" ca="1" si="252"/>
        <v>11.125636685727841</v>
      </c>
      <c r="W908" s="34">
        <f t="shared" si="245"/>
        <v>14</v>
      </c>
      <c r="X908" s="73" t="b">
        <f>COUNTIF('Power Curve'!$D$2:$D$31,W908)&gt;0</f>
        <v>1</v>
      </c>
      <c r="Y908" s="73" t="b">
        <f t="shared" si="246"/>
        <v>0</v>
      </c>
      <c r="Z908" s="73" t="b">
        <f t="shared" si="253"/>
        <v>1</v>
      </c>
      <c r="AA908" s="34" t="str">
        <f t="shared" si="247"/>
        <v>Outer</v>
      </c>
      <c r="AB908" s="35" t="str">
        <f t="shared" si="254"/>
        <v>1.5-1.6</v>
      </c>
      <c r="AC908" s="36" t="str">
        <f t="shared" si="248"/>
        <v>17-18</v>
      </c>
      <c r="AD908" s="36" t="str">
        <f t="shared" si="249"/>
        <v>Feb</v>
      </c>
      <c r="AE908" s="35" t="str">
        <f t="shared" si="250"/>
        <v>295-305</v>
      </c>
      <c r="AF908" s="36" t="str">
        <f t="shared" si="251"/>
        <v>HWS-HTI</v>
      </c>
    </row>
    <row r="909" spans="5:32" x14ac:dyDescent="0.3">
      <c r="E909" s="12">
        <v>40958.715277777781</v>
      </c>
      <c r="F909" s="16">
        <v>13.66</v>
      </c>
      <c r="G909" s="16">
        <v>1993.550048828123</v>
      </c>
      <c r="H909" s="29">
        <v>1.1974401114248556</v>
      </c>
      <c r="I909" s="26">
        <v>299.3</v>
      </c>
      <c r="J909" s="30">
        <v>0.10907759882869693</v>
      </c>
      <c r="K909" s="31">
        <v>0.13134920930865404</v>
      </c>
      <c r="L909" s="108">
        <f ca="1">REWS!R909</f>
        <v>13.579721810758704</v>
      </c>
      <c r="M909" s="22">
        <f t="shared" si="238"/>
        <v>13.556781728885458</v>
      </c>
      <c r="N909" s="22">
        <f t="shared" ca="1" si="239"/>
        <v>13.477110141101093</v>
      </c>
      <c r="O909" s="22">
        <f t="shared" si="240"/>
        <v>1.4532942936769289</v>
      </c>
      <c r="P909" s="81">
        <f t="shared" ca="1" si="241"/>
        <v>14</v>
      </c>
      <c r="Q909" s="22">
        <f t="shared" ca="1" si="242"/>
        <v>0.50554778399560329</v>
      </c>
      <c r="R909" s="3">
        <f ca="1">IF(N909&gt;'Power Curve'!$C$37,0,INDEX(Ci,$P909,1)*POWER(1-Q909,3)+INDEX(Ci,$P909,2)*3*Q909*POWER(1-Q909,2)+INDEX(Ci,$P909,3)*3*POWER(Q909,2)*(1-Q909)+INDEX(Ci,$P909,4)*POWER(Q909,3))</f>
        <v>1966.6882160687317</v>
      </c>
      <c r="S909" s="3">
        <f t="shared" si="243"/>
        <v>1993.550048828123</v>
      </c>
      <c r="T909" s="3">
        <f t="shared" ca="1" si="244"/>
        <v>-26.861832759391291</v>
      </c>
      <c r="U909" s="3">
        <f t="shared" ca="1" si="252"/>
        <v>26.861832759391291</v>
      </c>
      <c r="W909" s="34">
        <f t="shared" si="245"/>
        <v>14</v>
      </c>
      <c r="X909" s="73" t="b">
        <f>COUNTIF('Power Curve'!$D$2:$D$31,W909)&gt;0</f>
        <v>1</v>
      </c>
      <c r="Y909" s="73" t="b">
        <f t="shared" si="246"/>
        <v>0</v>
      </c>
      <c r="Z909" s="73" t="b">
        <f t="shared" si="253"/>
        <v>1</v>
      </c>
      <c r="AA909" s="34" t="str">
        <f t="shared" si="247"/>
        <v>Inner</v>
      </c>
      <c r="AB909" s="35" t="str">
        <f t="shared" si="254"/>
        <v>1.4-1.5</v>
      </c>
      <c r="AC909" s="36" t="str">
        <f t="shared" si="248"/>
        <v>17-18</v>
      </c>
      <c r="AD909" s="36" t="str">
        <f t="shared" si="249"/>
        <v>Feb</v>
      </c>
      <c r="AE909" s="35" t="str">
        <f t="shared" si="250"/>
        <v>295-305</v>
      </c>
      <c r="AF909" s="36" t="str">
        <f t="shared" si="251"/>
        <v>Inner-TI</v>
      </c>
    </row>
    <row r="910" spans="5:32" x14ac:dyDescent="0.3">
      <c r="E910" s="12">
        <v>40958.722222222219</v>
      </c>
      <c r="F910" s="16">
        <v>12.99</v>
      </c>
      <c r="G910" s="16">
        <v>1986.830017089846</v>
      </c>
      <c r="H910" s="29">
        <v>1.1983060567552493</v>
      </c>
      <c r="I910" s="26">
        <v>301.39999999999998</v>
      </c>
      <c r="J910" s="30">
        <v>0.1447267128560431</v>
      </c>
      <c r="K910" s="31">
        <v>0.17162936431206458</v>
      </c>
      <c r="L910" s="108">
        <f ca="1">REWS!R910</f>
        <v>13.062186486861751</v>
      </c>
      <c r="M910" s="22">
        <f t="shared" si="238"/>
        <v>12.894951300839219</v>
      </c>
      <c r="N910" s="22">
        <f t="shared" ca="1" si="239"/>
        <v>12.966609594346606</v>
      </c>
      <c r="O910" s="22">
        <f t="shared" si="240"/>
        <v>1.3510062675592387</v>
      </c>
      <c r="P910" s="81">
        <f t="shared" ca="1" si="241"/>
        <v>13</v>
      </c>
      <c r="Q910" s="22">
        <f t="shared" ca="1" si="242"/>
        <v>0.97604317429637932</v>
      </c>
      <c r="R910" s="3">
        <f ca="1">IF(N910&gt;'Power Curve'!$C$37,0,INDEX(Ci,$P910,1)*POWER(1-Q910,3)+INDEX(Ci,$P910,2)*3*Q910*POWER(1-Q910,2)+INDEX(Ci,$P910,3)*3*POWER(Q910,2)*(1-Q910)+INDEX(Ci,$P910,4)*POWER(Q910,3))</f>
        <v>1952.5290102118015</v>
      </c>
      <c r="S910" s="3">
        <f t="shared" si="243"/>
        <v>1986.830017089846</v>
      </c>
      <c r="T910" s="3">
        <f t="shared" ca="1" si="244"/>
        <v>-34.301006878044518</v>
      </c>
      <c r="U910" s="3">
        <f t="shared" ca="1" si="252"/>
        <v>34.301006878044518</v>
      </c>
      <c r="W910" s="34">
        <f t="shared" si="245"/>
        <v>13</v>
      </c>
      <c r="X910" s="73" t="b">
        <f>COUNTIF('Power Curve'!$D$2:$D$31,W910)&gt;0</f>
        <v>1</v>
      </c>
      <c r="Y910" s="73" t="b">
        <f t="shared" si="246"/>
        <v>0</v>
      </c>
      <c r="Z910" s="73" t="b">
        <f t="shared" si="253"/>
        <v>1</v>
      </c>
      <c r="AA910" s="34" t="str">
        <f t="shared" si="247"/>
        <v>Outer</v>
      </c>
      <c r="AB910" s="35" t="str">
        <f t="shared" si="254"/>
        <v>1.3-1.4</v>
      </c>
      <c r="AC910" s="36" t="str">
        <f t="shared" si="248"/>
        <v>17-18</v>
      </c>
      <c r="AD910" s="36" t="str">
        <f t="shared" si="249"/>
        <v>Feb</v>
      </c>
      <c r="AE910" s="35" t="str">
        <f t="shared" si="250"/>
        <v>295-305</v>
      </c>
      <c r="AF910" s="36" t="str">
        <f t="shared" si="251"/>
        <v>HWS-HTI</v>
      </c>
    </row>
    <row r="911" spans="5:32" x14ac:dyDescent="0.3">
      <c r="E911" s="12">
        <v>40958.729166666664</v>
      </c>
      <c r="F911" s="16">
        <v>13.3</v>
      </c>
      <c r="G911" s="16">
        <v>1988.060043334958</v>
      </c>
      <c r="H911" s="29">
        <v>1.1986208804667331</v>
      </c>
      <c r="I911" s="26">
        <v>300.5</v>
      </c>
      <c r="J911" s="30">
        <v>0.11353383458646615</v>
      </c>
      <c r="K911" s="31">
        <v>0.15039989012689875</v>
      </c>
      <c r="L911" s="108">
        <f ca="1">REWS!R911</f>
        <v>13.161021133746956</v>
      </c>
      <c r="M911" s="22">
        <f t="shared" si="238"/>
        <v>13.203839129240164</v>
      </c>
      <c r="N911" s="22">
        <f t="shared" ca="1" si="239"/>
        <v>13.065865099738707</v>
      </c>
      <c r="O911" s="22">
        <f t="shared" si="240"/>
        <v>1.3987458771631431</v>
      </c>
      <c r="P911" s="81">
        <f t="shared" ca="1" si="241"/>
        <v>14</v>
      </c>
      <c r="Q911" s="22">
        <f t="shared" ca="1" si="242"/>
        <v>7.8841539633683136E-2</v>
      </c>
      <c r="R911" s="3">
        <f ca="1">IF(N911&gt;'Power Curve'!$C$37,0,INDEX(Ci,$P911,1)*POWER(1-Q911,3)+INDEX(Ci,$P911,2)*3*Q911*POWER(1-Q911,2)+INDEX(Ci,$P911,3)*3*POWER(Q911,2)*(1-Q911)+INDEX(Ci,$P911,4)*POWER(Q911,3))</f>
        <v>1955.328399636634</v>
      </c>
      <c r="S911" s="3">
        <f t="shared" si="243"/>
        <v>1988.060043334958</v>
      </c>
      <c r="T911" s="3">
        <f t="shared" ca="1" si="244"/>
        <v>-32.731643698323978</v>
      </c>
      <c r="U911" s="3">
        <f t="shared" ca="1" si="252"/>
        <v>32.731643698323978</v>
      </c>
      <c r="W911" s="34">
        <f t="shared" si="245"/>
        <v>13</v>
      </c>
      <c r="X911" s="73" t="b">
        <f>COUNTIF('Power Curve'!$D$2:$D$31,W911)&gt;0</f>
        <v>1</v>
      </c>
      <c r="Y911" s="73" t="b">
        <f t="shared" si="246"/>
        <v>0</v>
      </c>
      <c r="Z911" s="73" t="b">
        <f t="shared" si="253"/>
        <v>1</v>
      </c>
      <c r="AA911" s="34" t="str">
        <f t="shared" si="247"/>
        <v>Inner</v>
      </c>
      <c r="AB911" s="35" t="str">
        <f t="shared" si="254"/>
        <v>1.3-1.4</v>
      </c>
      <c r="AC911" s="36" t="str">
        <f t="shared" si="248"/>
        <v>17-18</v>
      </c>
      <c r="AD911" s="36" t="str">
        <f t="shared" si="249"/>
        <v>Feb</v>
      </c>
      <c r="AE911" s="35" t="str">
        <f t="shared" si="250"/>
        <v>295-305</v>
      </c>
      <c r="AF911" s="36" t="str">
        <f t="shared" si="251"/>
        <v>Inner-TI</v>
      </c>
    </row>
    <row r="912" spans="5:32" x14ac:dyDescent="0.3">
      <c r="E912" s="12">
        <v>40958.736111111109</v>
      </c>
      <c r="F912" s="16">
        <v>12.76</v>
      </c>
      <c r="G912" s="16">
        <v>1986.2600402832011</v>
      </c>
      <c r="H912" s="29">
        <v>1.1993979037733213</v>
      </c>
      <c r="I912" s="26">
        <v>300.39999999999998</v>
      </c>
      <c r="J912" s="30">
        <v>0.15438871473354232</v>
      </c>
      <c r="K912" s="31">
        <v>0.16194953959242192</v>
      </c>
      <c r="L912" s="108">
        <f ca="1">REWS!R912</f>
        <v>12.733753407593843</v>
      </c>
      <c r="M912" s="22">
        <f t="shared" si="238"/>
        <v>12.670480163139789</v>
      </c>
      <c r="N912" s="22">
        <f t="shared" ca="1" si="239"/>
        <v>12.644417707933501</v>
      </c>
      <c r="O912" s="22">
        <f t="shared" si="240"/>
        <v>1.3163135296271857</v>
      </c>
      <c r="P912" s="81">
        <f t="shared" ca="1" si="241"/>
        <v>13</v>
      </c>
      <c r="Q912" s="22">
        <f t="shared" ca="1" si="242"/>
        <v>0.64435156773089275</v>
      </c>
      <c r="R912" s="3">
        <f ca="1">IF(N912&gt;'Power Curve'!$C$37,0,INDEX(Ci,$P912,1)*POWER(1-Q912,3)+INDEX(Ci,$P912,2)*3*Q912*POWER(1-Q912,2)+INDEX(Ci,$P912,3)*3*POWER(Q912,2)*(1-Q912)+INDEX(Ci,$P912,4)*POWER(Q912,3))</f>
        <v>1943.3171265041055</v>
      </c>
      <c r="S912" s="3">
        <f t="shared" si="243"/>
        <v>1986.2600402832011</v>
      </c>
      <c r="T912" s="3">
        <f t="shared" ca="1" si="244"/>
        <v>-42.942913779095534</v>
      </c>
      <c r="U912" s="3">
        <f t="shared" ca="1" si="252"/>
        <v>42.942913779095534</v>
      </c>
      <c r="W912" s="34">
        <f t="shared" si="245"/>
        <v>13</v>
      </c>
      <c r="X912" s="73" t="b">
        <f>COUNTIF('Power Curve'!$D$2:$D$31,W912)&gt;0</f>
        <v>1</v>
      </c>
      <c r="Y912" s="73" t="b">
        <f t="shared" si="246"/>
        <v>0</v>
      </c>
      <c r="Z912" s="73" t="b">
        <f t="shared" si="253"/>
        <v>1</v>
      </c>
      <c r="AA912" s="34" t="str">
        <f t="shared" si="247"/>
        <v>Outer</v>
      </c>
      <c r="AB912" s="35" t="str">
        <f t="shared" si="254"/>
        <v>1.3-1.4</v>
      </c>
      <c r="AC912" s="36" t="str">
        <f t="shared" si="248"/>
        <v>17-18</v>
      </c>
      <c r="AD912" s="36" t="str">
        <f t="shared" si="249"/>
        <v>Feb</v>
      </c>
      <c r="AE912" s="35" t="str">
        <f t="shared" si="250"/>
        <v>295-305</v>
      </c>
      <c r="AF912" s="36" t="str">
        <f t="shared" si="251"/>
        <v>HWS-HTI</v>
      </c>
    </row>
    <row r="913" spans="5:32" x14ac:dyDescent="0.3">
      <c r="E913" s="12">
        <v>40958.743055555555</v>
      </c>
      <c r="F913" s="16">
        <v>13.56</v>
      </c>
      <c r="G913" s="16">
        <v>1975.0999450683571</v>
      </c>
      <c r="H913" s="29">
        <v>1.199950160853247</v>
      </c>
      <c r="I913" s="26">
        <v>299.7</v>
      </c>
      <c r="J913" s="30">
        <v>0.1047197640117994</v>
      </c>
      <c r="K913" s="31">
        <v>0.17474346700001298</v>
      </c>
      <c r="L913" s="108">
        <f ca="1">REWS!R913</f>
        <v>13.530304544667041</v>
      </c>
      <c r="M913" s="22">
        <f t="shared" si="238"/>
        <v>13.466933928570935</v>
      </c>
      <c r="N913" s="22">
        <f t="shared" ca="1" si="239"/>
        <v>13.437442281450892</v>
      </c>
      <c r="O913" s="22">
        <f t="shared" si="240"/>
        <v>1.4394080265067728</v>
      </c>
      <c r="P913" s="81">
        <f t="shared" ca="1" si="241"/>
        <v>14</v>
      </c>
      <c r="Q913" s="22">
        <f t="shared" ca="1" si="242"/>
        <v>0.46438856817347829</v>
      </c>
      <c r="R913" s="3">
        <f ca="1">IF(N913&gt;'Power Curve'!$C$37,0,INDEX(Ci,$P913,1)*POWER(1-Q913,3)+INDEX(Ci,$P913,2)*3*Q913*POWER(1-Q913,2)+INDEX(Ci,$P913,3)*3*POWER(Q913,2)*(1-Q913)+INDEX(Ci,$P913,4)*POWER(Q913,3))</f>
        <v>1965.6842243433953</v>
      </c>
      <c r="S913" s="3">
        <f t="shared" si="243"/>
        <v>1975.0999450683571</v>
      </c>
      <c r="T913" s="3">
        <f t="shared" ca="1" si="244"/>
        <v>-9.4157207249618295</v>
      </c>
      <c r="U913" s="3">
        <f t="shared" ca="1" si="252"/>
        <v>9.4157207249618295</v>
      </c>
      <c r="W913" s="34">
        <f t="shared" si="245"/>
        <v>13</v>
      </c>
      <c r="X913" s="73" t="b">
        <f>COUNTIF('Power Curve'!$D$2:$D$31,W913)&gt;0</f>
        <v>1</v>
      </c>
      <c r="Y913" s="73" t="b">
        <f t="shared" si="246"/>
        <v>0</v>
      </c>
      <c r="Z913" s="73" t="b">
        <f t="shared" si="253"/>
        <v>1</v>
      </c>
      <c r="AA913" s="34" t="str">
        <f t="shared" si="247"/>
        <v>Inner</v>
      </c>
      <c r="AB913" s="35" t="str">
        <f t="shared" si="254"/>
        <v>1.4-1.5</v>
      </c>
      <c r="AC913" s="36" t="str">
        <f t="shared" si="248"/>
        <v>17-18</v>
      </c>
      <c r="AD913" s="36" t="str">
        <f t="shared" si="249"/>
        <v>Feb</v>
      </c>
      <c r="AE913" s="35" t="str">
        <f t="shared" si="250"/>
        <v>295-305</v>
      </c>
      <c r="AF913" s="36" t="str">
        <f t="shared" si="251"/>
        <v>Inner-TI</v>
      </c>
    </row>
    <row r="914" spans="5:32" x14ac:dyDescent="0.3">
      <c r="E914" s="12">
        <v>40958.75</v>
      </c>
      <c r="F914" s="16">
        <v>12.89</v>
      </c>
      <c r="G914" s="16">
        <v>1991.0699615478491</v>
      </c>
      <c r="H914" s="29">
        <v>1.2007732299017666</v>
      </c>
      <c r="I914" s="26">
        <v>301.2</v>
      </c>
      <c r="J914" s="30">
        <v>0.12179984484096198</v>
      </c>
      <c r="K914" s="31">
        <v>0.11087944752783599</v>
      </c>
      <c r="L914" s="108">
        <f ca="1">REWS!R914</f>
        <v>12.938168252863713</v>
      </c>
      <c r="M914" s="22">
        <f t="shared" si="238"/>
        <v>12.804458596573268</v>
      </c>
      <c r="N914" s="22">
        <f t="shared" ca="1" si="239"/>
        <v>12.852307192342289</v>
      </c>
      <c r="O914" s="22">
        <f t="shared" si="240"/>
        <v>1.3370203284044899</v>
      </c>
      <c r="P914" s="81">
        <f t="shared" ca="1" si="241"/>
        <v>13</v>
      </c>
      <c r="Q914" s="22">
        <f t="shared" ca="1" si="242"/>
        <v>0.85837060414824495</v>
      </c>
      <c r="R914" s="3">
        <f ca="1">IF(N914&gt;'Power Curve'!$C$37,0,INDEX(Ci,$P914,1)*POWER(1-Q914,3)+INDEX(Ci,$P914,2)*3*Q914*POWER(1-Q914,2)+INDEX(Ci,$P914,3)*3*POWER(Q914,2)*(1-Q914)+INDEX(Ci,$P914,4)*POWER(Q914,3))</f>
        <v>1949.3467962507239</v>
      </c>
      <c r="S914" s="3">
        <f t="shared" si="243"/>
        <v>1991.0699615478491</v>
      </c>
      <c r="T914" s="3">
        <f t="shared" ca="1" si="244"/>
        <v>-41.723165297125206</v>
      </c>
      <c r="U914" s="3">
        <f t="shared" ca="1" si="252"/>
        <v>41.723165297125206</v>
      </c>
      <c r="W914" s="34">
        <f t="shared" si="245"/>
        <v>13</v>
      </c>
      <c r="X914" s="73" t="b">
        <f>COUNTIF('Power Curve'!$D$2:$D$31,W914)&gt;0</f>
        <v>1</v>
      </c>
      <c r="Y914" s="73" t="b">
        <f t="shared" si="246"/>
        <v>0</v>
      </c>
      <c r="Z914" s="73" t="b">
        <f t="shared" si="253"/>
        <v>1</v>
      </c>
      <c r="AA914" s="34" t="str">
        <f t="shared" si="247"/>
        <v>Inner</v>
      </c>
      <c r="AB914" s="35" t="str">
        <f t="shared" si="254"/>
        <v>1.3-1.4</v>
      </c>
      <c r="AC914" s="36" t="str">
        <f t="shared" si="248"/>
        <v>18-19</v>
      </c>
      <c r="AD914" s="36" t="str">
        <f t="shared" si="249"/>
        <v>Feb</v>
      </c>
      <c r="AE914" s="35" t="str">
        <f t="shared" si="250"/>
        <v>295-305</v>
      </c>
      <c r="AF914" s="36" t="str">
        <f t="shared" si="251"/>
        <v>Inner-TI</v>
      </c>
    </row>
    <row r="915" spans="5:32" x14ac:dyDescent="0.3">
      <c r="E915" s="12">
        <v>40958.756944444445</v>
      </c>
      <c r="F915" s="16">
        <v>13.58</v>
      </c>
      <c r="G915" s="16">
        <v>1979.599975585943</v>
      </c>
      <c r="H915" s="29">
        <v>1.2009988297609335</v>
      </c>
      <c r="I915" s="26">
        <v>300.60000000000002</v>
      </c>
      <c r="J915" s="30">
        <v>0.11119293078055964</v>
      </c>
      <c r="K915" s="31">
        <v>0.13269620379807817</v>
      </c>
      <c r="L915" s="108">
        <f ca="1">REWS!R915</f>
        <v>13.653098001489875</v>
      </c>
      <c r="M915" s="22">
        <f t="shared" si="238"/>
        <v>13.490724344518769</v>
      </c>
      <c r="N915" s="22">
        <f t="shared" ca="1" si="239"/>
        <v>13.563341795787926</v>
      </c>
      <c r="O915" s="22">
        <f t="shared" si="240"/>
        <v>1.4430849119818125</v>
      </c>
      <c r="P915" s="81">
        <f t="shared" ca="1" si="241"/>
        <v>14</v>
      </c>
      <c r="Q915" s="22">
        <f t="shared" ca="1" si="242"/>
        <v>0.59502141119031571</v>
      </c>
      <c r="R915" s="3">
        <f ca="1">IF(N915&gt;'Power Curve'!$C$37,0,INDEX(Ci,$P915,1)*POWER(1-Q915,3)+INDEX(Ci,$P915,2)*3*Q915*POWER(1-Q915,2)+INDEX(Ci,$P915,3)*3*POWER(Q915,2)*(1-Q915)+INDEX(Ci,$P915,4)*POWER(Q915,3))</f>
        <v>1968.7444793147852</v>
      </c>
      <c r="S915" s="3">
        <f t="shared" si="243"/>
        <v>1979.599975585943</v>
      </c>
      <c r="T915" s="3">
        <f t="shared" ca="1" si="244"/>
        <v>-10.85549627115779</v>
      </c>
      <c r="U915" s="3">
        <f t="shared" ca="1" si="252"/>
        <v>10.85549627115779</v>
      </c>
      <c r="W915" s="34">
        <f t="shared" si="245"/>
        <v>13</v>
      </c>
      <c r="X915" s="73" t="b">
        <f>COUNTIF('Power Curve'!$D$2:$D$31,W915)&gt;0</f>
        <v>1</v>
      </c>
      <c r="Y915" s="73" t="b">
        <f t="shared" si="246"/>
        <v>0</v>
      </c>
      <c r="Z915" s="73" t="b">
        <f t="shared" si="253"/>
        <v>1</v>
      </c>
      <c r="AA915" s="34" t="str">
        <f t="shared" si="247"/>
        <v>Inner</v>
      </c>
      <c r="AB915" s="35" t="str">
        <f t="shared" si="254"/>
        <v>1.4-1.5</v>
      </c>
      <c r="AC915" s="36" t="str">
        <f t="shared" si="248"/>
        <v>18-19</v>
      </c>
      <c r="AD915" s="36" t="str">
        <f t="shared" si="249"/>
        <v>Feb</v>
      </c>
      <c r="AE915" s="35" t="str">
        <f t="shared" si="250"/>
        <v>295-305</v>
      </c>
      <c r="AF915" s="36" t="str">
        <f t="shared" si="251"/>
        <v>Inner-TI</v>
      </c>
    </row>
    <row r="916" spans="5:32" x14ac:dyDescent="0.3">
      <c r="E916" s="12">
        <v>40958.763888888891</v>
      </c>
      <c r="F916" s="16">
        <v>13.27</v>
      </c>
      <c r="G916" s="16">
        <v>1948.9999542236351</v>
      </c>
      <c r="H916" s="29">
        <v>1.2017776523829491</v>
      </c>
      <c r="I916" s="26">
        <v>303.5</v>
      </c>
      <c r="J916" s="30">
        <v>0.12057272042200454</v>
      </c>
      <c r="K916" s="31">
        <v>0.17470230859339292</v>
      </c>
      <c r="L916" s="108">
        <f ca="1">REWS!R916</f>
        <v>13.189590370824972</v>
      </c>
      <c r="M916" s="22">
        <f t="shared" si="238"/>
        <v>13.18561126744277</v>
      </c>
      <c r="N916" s="22">
        <f t="shared" ca="1" si="239"/>
        <v>13.105712992200784</v>
      </c>
      <c r="O916" s="22">
        <f t="shared" si="240"/>
        <v>1.3959287023633906</v>
      </c>
      <c r="P916" s="81">
        <f t="shared" ca="1" si="241"/>
        <v>14</v>
      </c>
      <c r="Q916" s="22">
        <f t="shared" ca="1" si="242"/>
        <v>0.12018755679634975</v>
      </c>
      <c r="R916" s="3">
        <f ca="1">IF(N916&gt;'Power Curve'!$C$37,0,INDEX(Ci,$P916,1)*POWER(1-Q916,3)+INDEX(Ci,$P916,2)*3*Q916*POWER(1-Q916,2)+INDEX(Ci,$P916,3)*3*POWER(Q916,2)*(1-Q916)+INDEX(Ci,$P916,4)*POWER(Q916,3))</f>
        <v>1956.4679064687259</v>
      </c>
      <c r="S916" s="3">
        <f t="shared" si="243"/>
        <v>1948.9999542236351</v>
      </c>
      <c r="T916" s="3">
        <f t="shared" ca="1" si="244"/>
        <v>7.467952245090828</v>
      </c>
      <c r="U916" s="3">
        <f t="shared" ca="1" si="252"/>
        <v>7.467952245090828</v>
      </c>
      <c r="W916" s="34">
        <f t="shared" si="245"/>
        <v>13</v>
      </c>
      <c r="X916" s="73" t="b">
        <f>COUNTIF('Power Curve'!$D$2:$D$31,W916)&gt;0</f>
        <v>1</v>
      </c>
      <c r="Y916" s="73" t="b">
        <f t="shared" si="246"/>
        <v>0</v>
      </c>
      <c r="Z916" s="73" t="b">
        <f t="shared" si="253"/>
        <v>1</v>
      </c>
      <c r="AA916" s="34" t="str">
        <f t="shared" si="247"/>
        <v>Inner</v>
      </c>
      <c r="AB916" s="35" t="str">
        <f t="shared" si="254"/>
        <v>1.3-1.4</v>
      </c>
      <c r="AC916" s="36" t="str">
        <f t="shared" si="248"/>
        <v>18-19</v>
      </c>
      <c r="AD916" s="36" t="str">
        <f t="shared" si="249"/>
        <v>Feb</v>
      </c>
      <c r="AE916" s="35" t="str">
        <f t="shared" si="250"/>
        <v>295-305</v>
      </c>
      <c r="AF916" s="36" t="str">
        <f t="shared" si="251"/>
        <v>Inner-TI</v>
      </c>
    </row>
    <row r="917" spans="5:32" x14ac:dyDescent="0.3">
      <c r="E917" s="12">
        <v>40958.770833333336</v>
      </c>
      <c r="F917" s="16">
        <v>11.83</v>
      </c>
      <c r="G917" s="16">
        <v>1875.619979858398</v>
      </c>
      <c r="H917" s="29">
        <v>1.2028393241874902</v>
      </c>
      <c r="I917" s="26">
        <v>305.39999999999998</v>
      </c>
      <c r="J917" s="30">
        <v>0.13102282333051565</v>
      </c>
      <c r="K917" s="31">
        <v>0.12040212869058506</v>
      </c>
      <c r="L917" s="108">
        <f ca="1">REWS!R917</f>
        <v>11.726565230038782</v>
      </c>
      <c r="M917" s="22">
        <f t="shared" si="238"/>
        <v>11.758229187219193</v>
      </c>
      <c r="N917" s="22">
        <f t="shared" ca="1" si="239"/>
        <v>11.65542194029347</v>
      </c>
      <c r="O917" s="22">
        <f t="shared" si="240"/>
        <v>1.1753222005849151</v>
      </c>
      <c r="P917" s="81">
        <f t="shared" ca="1" si="241"/>
        <v>12</v>
      </c>
      <c r="Q917" s="22">
        <f t="shared" ca="1" si="242"/>
        <v>0.65026186784925377</v>
      </c>
      <c r="R917" s="3">
        <f ca="1">IF(N917&gt;'Power Curve'!$C$37,0,INDEX(Ci,$P917,1)*POWER(1-Q917,3)+INDEX(Ci,$P917,2)*3*Q917*POWER(1-Q917,2)+INDEX(Ci,$P917,3)*3*POWER(Q917,2)*(1-Q917)+INDEX(Ci,$P917,4)*POWER(Q917,3))</f>
        <v>1883.0974802038731</v>
      </c>
      <c r="S917" s="3">
        <f t="shared" si="243"/>
        <v>1875.619979858398</v>
      </c>
      <c r="T917" s="3">
        <f t="shared" ca="1" si="244"/>
        <v>7.4775003454751641</v>
      </c>
      <c r="U917" s="3">
        <f t="shared" ca="1" si="252"/>
        <v>7.4775003454751641</v>
      </c>
      <c r="W917" s="34">
        <f t="shared" si="245"/>
        <v>12</v>
      </c>
      <c r="X917" s="73" t="b">
        <f>COUNTIF('Power Curve'!$D$2:$D$31,W917)&gt;0</f>
        <v>1</v>
      </c>
      <c r="Y917" s="73" t="b">
        <f t="shared" si="246"/>
        <v>0</v>
      </c>
      <c r="Z917" s="73" t="b">
        <f t="shared" si="253"/>
        <v>1</v>
      </c>
      <c r="AA917" s="34" t="str">
        <f t="shared" si="247"/>
        <v>Inner</v>
      </c>
      <c r="AB917" s="35" t="str">
        <f t="shared" si="254"/>
        <v>1.1-1.2</v>
      </c>
      <c r="AC917" s="36" t="str">
        <f t="shared" si="248"/>
        <v>18-19</v>
      </c>
      <c r="AD917" s="36" t="str">
        <f t="shared" si="249"/>
        <v>Feb</v>
      </c>
      <c r="AE917" s="35" t="str">
        <f t="shared" si="250"/>
        <v>305-315</v>
      </c>
      <c r="AF917" s="36" t="str">
        <f t="shared" si="251"/>
        <v>Inner-TI</v>
      </c>
    </row>
    <row r="918" spans="5:32" x14ac:dyDescent="0.3">
      <c r="E918" s="12">
        <v>40958.777777777781</v>
      </c>
      <c r="F918" s="16">
        <v>11.71</v>
      </c>
      <c r="G918" s="16">
        <v>1923.959960937498</v>
      </c>
      <c r="H918" s="29">
        <v>1.2034275987064631</v>
      </c>
      <c r="I918" s="26">
        <v>304.5</v>
      </c>
      <c r="J918" s="30">
        <v>0.11955593509820664</v>
      </c>
      <c r="K918" s="31">
        <v>0.12359135992279974</v>
      </c>
      <c r="L918" s="108">
        <f ca="1">REWS!R918</f>
        <v>11.836905109655039</v>
      </c>
      <c r="M918" s="22">
        <f t="shared" si="238"/>
        <v>11.640854327445769</v>
      </c>
      <c r="N918" s="22">
        <f t="shared" ca="1" si="239"/>
        <v>11.767010082774789</v>
      </c>
      <c r="O918" s="22">
        <f t="shared" si="240"/>
        <v>1.1571815376397152</v>
      </c>
      <c r="P918" s="81">
        <f t="shared" ca="1" si="241"/>
        <v>12</v>
      </c>
      <c r="Q918" s="22">
        <f t="shared" ca="1" si="242"/>
        <v>0.75774405526431632</v>
      </c>
      <c r="R918" s="3">
        <f ca="1">IF(N918&gt;'Power Curve'!$C$37,0,INDEX(Ci,$P918,1)*POWER(1-Q918,3)+INDEX(Ci,$P918,2)*3*Q918*POWER(1-Q918,2)+INDEX(Ci,$P918,3)*3*POWER(Q918,2)*(1-Q918)+INDEX(Ci,$P918,4)*POWER(Q918,3))</f>
        <v>1896.0829539205442</v>
      </c>
      <c r="S918" s="3">
        <f t="shared" si="243"/>
        <v>1923.959960937498</v>
      </c>
      <c r="T918" s="3">
        <f t="shared" ca="1" si="244"/>
        <v>-27.877007016953712</v>
      </c>
      <c r="U918" s="3">
        <f t="shared" ca="1" si="252"/>
        <v>27.877007016953712</v>
      </c>
      <c r="W918" s="34">
        <f t="shared" si="245"/>
        <v>12</v>
      </c>
      <c r="X918" s="73" t="b">
        <f>COUNTIF('Power Curve'!$D$2:$D$31,W918)&gt;0</f>
        <v>1</v>
      </c>
      <c r="Y918" s="73" t="b">
        <f t="shared" si="246"/>
        <v>0</v>
      </c>
      <c r="Z918" s="73" t="b">
        <f t="shared" si="253"/>
        <v>1</v>
      </c>
      <c r="AA918" s="34" t="str">
        <f t="shared" si="247"/>
        <v>Inner</v>
      </c>
      <c r="AB918" s="35" t="str">
        <f t="shared" si="254"/>
        <v>1.1-1.2</v>
      </c>
      <c r="AC918" s="36" t="str">
        <f t="shared" si="248"/>
        <v>18-19</v>
      </c>
      <c r="AD918" s="36" t="str">
        <f t="shared" si="249"/>
        <v>Feb</v>
      </c>
      <c r="AE918" s="35" t="str">
        <f t="shared" si="250"/>
        <v>295-305</v>
      </c>
      <c r="AF918" s="36" t="str">
        <f t="shared" si="251"/>
        <v>Inner-TI</v>
      </c>
    </row>
    <row r="919" spans="5:32" x14ac:dyDescent="0.3">
      <c r="E919" s="12">
        <v>40958.784722222219</v>
      </c>
      <c r="F919" s="16">
        <v>12.35</v>
      </c>
      <c r="G919" s="16">
        <v>1968.4600067138649</v>
      </c>
      <c r="H919" s="29">
        <v>1.2036540098879864</v>
      </c>
      <c r="I919" s="26">
        <v>300.2</v>
      </c>
      <c r="J919" s="30">
        <v>0.13603238866396761</v>
      </c>
      <c r="K919" s="31">
        <v>0.16008725148715006</v>
      </c>
      <c r="L919" s="108">
        <f ca="1">REWS!R919</f>
        <v>12.357668349808247</v>
      </c>
      <c r="M919" s="22">
        <f t="shared" si="238"/>
        <v>12.277845112351269</v>
      </c>
      <c r="N919" s="22">
        <f t="shared" ca="1" si="239"/>
        <v>12.285468659817907</v>
      </c>
      <c r="O919" s="22">
        <f t="shared" si="240"/>
        <v>1.2556305168374342</v>
      </c>
      <c r="P919" s="81">
        <f t="shared" ca="1" si="241"/>
        <v>13</v>
      </c>
      <c r="Q919" s="22">
        <f t="shared" ca="1" si="242"/>
        <v>0.27481902682774328</v>
      </c>
      <c r="R919" s="3">
        <f ca="1">IF(N919&gt;'Power Curve'!$C$37,0,INDEX(Ci,$P919,1)*POWER(1-Q919,3)+INDEX(Ci,$P919,2)*3*Q919*POWER(1-Q919,2)+INDEX(Ci,$P919,3)*3*POWER(Q919,2)*(1-Q919)+INDEX(Ci,$P919,4)*POWER(Q919,3))</f>
        <v>1930.4520508130845</v>
      </c>
      <c r="S919" s="3">
        <f t="shared" si="243"/>
        <v>1968.4600067138649</v>
      </c>
      <c r="T919" s="3">
        <f t="shared" ca="1" si="244"/>
        <v>-38.007955900780416</v>
      </c>
      <c r="U919" s="3">
        <f t="shared" ca="1" si="252"/>
        <v>38.007955900780416</v>
      </c>
      <c r="W919" s="34">
        <f t="shared" si="245"/>
        <v>12</v>
      </c>
      <c r="X919" s="73" t="b">
        <f>COUNTIF('Power Curve'!$D$2:$D$31,W919)&gt;0</f>
        <v>1</v>
      </c>
      <c r="Y919" s="73" t="b">
        <f t="shared" si="246"/>
        <v>0</v>
      </c>
      <c r="Z919" s="73" t="b">
        <f t="shared" si="253"/>
        <v>1</v>
      </c>
      <c r="AA919" s="34" t="str">
        <f t="shared" si="247"/>
        <v>Inner</v>
      </c>
      <c r="AB919" s="35" t="str">
        <f t="shared" si="254"/>
        <v>1.2-1.3</v>
      </c>
      <c r="AC919" s="36" t="str">
        <f t="shared" si="248"/>
        <v>18-19</v>
      </c>
      <c r="AD919" s="36" t="str">
        <f t="shared" si="249"/>
        <v>Feb</v>
      </c>
      <c r="AE919" s="35" t="str">
        <f t="shared" si="250"/>
        <v>295-305</v>
      </c>
      <c r="AF919" s="36" t="str">
        <f t="shared" si="251"/>
        <v>Inner-TI</v>
      </c>
    </row>
    <row r="920" spans="5:32" x14ac:dyDescent="0.3">
      <c r="E920" s="12">
        <v>40958.791666666664</v>
      </c>
      <c r="F920" s="16">
        <v>12.38</v>
      </c>
      <c r="G920" s="16">
        <v>1972.980041503911</v>
      </c>
      <c r="H920" s="29">
        <v>1.2043442486812668</v>
      </c>
      <c r="I920" s="26">
        <v>302.3</v>
      </c>
      <c r="J920" s="30">
        <v>0.12520193861066237</v>
      </c>
      <c r="K920" s="31">
        <v>0.18478646346048938</v>
      </c>
      <c r="L920" s="108">
        <f ca="1">REWS!R920</f>
        <v>12.326760812251903</v>
      </c>
      <c r="M920" s="22">
        <f t="shared" si="238"/>
        <v>12.31002201044021</v>
      </c>
      <c r="N920" s="22">
        <f t="shared" ca="1" si="239"/>
        <v>12.257083757370983</v>
      </c>
      <c r="O920" s="22">
        <f t="shared" si="240"/>
        <v>1.2606035601618761</v>
      </c>
      <c r="P920" s="81">
        <f t="shared" ca="1" si="241"/>
        <v>13</v>
      </c>
      <c r="Q920" s="22">
        <f t="shared" ca="1" si="242"/>
        <v>0.24559720501329527</v>
      </c>
      <c r="R920" s="3">
        <f ca="1">IF(N920&gt;'Power Curve'!$C$37,0,INDEX(Ci,$P920,1)*POWER(1-Q920,3)+INDEX(Ci,$P920,2)*3*Q920*POWER(1-Q920,2)+INDEX(Ci,$P920,3)*3*POWER(Q920,2)*(1-Q920)+INDEX(Ci,$P920,4)*POWER(Q920,3))</f>
        <v>1929.2209306191569</v>
      </c>
      <c r="S920" s="3">
        <f t="shared" si="243"/>
        <v>1972.980041503911</v>
      </c>
      <c r="T920" s="3">
        <f t="shared" ca="1" si="244"/>
        <v>-43.759110884754136</v>
      </c>
      <c r="U920" s="3">
        <f t="shared" ca="1" si="252"/>
        <v>43.759110884754136</v>
      </c>
      <c r="W920" s="34">
        <f t="shared" si="245"/>
        <v>12</v>
      </c>
      <c r="X920" s="73" t="b">
        <f>COUNTIF('Power Curve'!$D$2:$D$31,W920)&gt;0</f>
        <v>1</v>
      </c>
      <c r="Y920" s="73" t="b">
        <f t="shared" si="246"/>
        <v>0</v>
      </c>
      <c r="Z920" s="73" t="b">
        <f t="shared" si="253"/>
        <v>1</v>
      </c>
      <c r="AA920" s="34" t="str">
        <f t="shared" si="247"/>
        <v>Inner</v>
      </c>
      <c r="AB920" s="35" t="str">
        <f t="shared" si="254"/>
        <v>1.2-1.3</v>
      </c>
      <c r="AC920" s="36" t="str">
        <f t="shared" si="248"/>
        <v>19-20</v>
      </c>
      <c r="AD920" s="36" t="str">
        <f t="shared" si="249"/>
        <v>Feb</v>
      </c>
      <c r="AE920" s="35" t="str">
        <f t="shared" si="250"/>
        <v>295-305</v>
      </c>
      <c r="AF920" s="36" t="str">
        <f t="shared" si="251"/>
        <v>Inner-TI</v>
      </c>
    </row>
    <row r="921" spans="5:32" x14ac:dyDescent="0.3">
      <c r="E921" s="12">
        <v>40958.798611111109</v>
      </c>
      <c r="F921" s="16">
        <v>12.01</v>
      </c>
      <c r="G921" s="16">
        <v>1862.9299621582011</v>
      </c>
      <c r="H921" s="29">
        <v>1.2044802568880875</v>
      </c>
      <c r="I921" s="26">
        <v>305.10000000000002</v>
      </c>
      <c r="J921" s="30">
        <v>9.8251457119067437E-2</v>
      </c>
      <c r="K921" s="31">
        <v>0.13273223794505684</v>
      </c>
      <c r="L921" s="108">
        <f ca="1">REWS!R921</f>
        <v>11.958083713133961</v>
      </c>
      <c r="M921" s="22">
        <f t="shared" si="238"/>
        <v>11.942562965981983</v>
      </c>
      <c r="N921" s="22">
        <f t="shared" ca="1" si="239"/>
        <v>11.890938192888092</v>
      </c>
      <c r="O921" s="22">
        <f t="shared" si="240"/>
        <v>1.2038115803073346</v>
      </c>
      <c r="P921" s="81">
        <f t="shared" ca="1" si="241"/>
        <v>12</v>
      </c>
      <c r="Q921" s="22">
        <f t="shared" ca="1" si="242"/>
        <v>0.87711215353176863</v>
      </c>
      <c r="R921" s="3">
        <f ca="1">IF(N921&gt;'Power Curve'!$C$37,0,INDEX(Ci,$P921,1)*POWER(1-Q921,3)+INDEX(Ci,$P921,2)*3*Q921*POWER(1-Q921,2)+INDEX(Ci,$P921,3)*3*POWER(Q921,2)*(1-Q921)+INDEX(Ci,$P921,4)*POWER(Q921,3))</f>
        <v>1908.0109916066551</v>
      </c>
      <c r="S921" s="3">
        <f t="shared" si="243"/>
        <v>1862.9299621582011</v>
      </c>
      <c r="T921" s="3">
        <f t="shared" ca="1" si="244"/>
        <v>45.081029448454046</v>
      </c>
      <c r="U921" s="3">
        <f t="shared" ca="1" si="252"/>
        <v>45.081029448454046</v>
      </c>
      <c r="W921" s="34">
        <f t="shared" si="245"/>
        <v>12</v>
      </c>
      <c r="X921" s="73" t="b">
        <f>COUNTIF('Power Curve'!$D$2:$D$31,W921)&gt;0</f>
        <v>1</v>
      </c>
      <c r="Y921" s="73" t="b">
        <f t="shared" si="246"/>
        <v>0</v>
      </c>
      <c r="Z921" s="73" t="b">
        <f t="shared" si="253"/>
        <v>1</v>
      </c>
      <c r="AA921" s="34" t="str">
        <f t="shared" si="247"/>
        <v>Outer</v>
      </c>
      <c r="AB921" s="35" t="str">
        <f t="shared" si="254"/>
        <v>1.2-1.3</v>
      </c>
      <c r="AC921" s="36" t="str">
        <f t="shared" si="248"/>
        <v>19-20</v>
      </c>
      <c r="AD921" s="36" t="str">
        <f t="shared" si="249"/>
        <v>Feb</v>
      </c>
      <c r="AE921" s="35" t="str">
        <f t="shared" si="250"/>
        <v>305-315</v>
      </c>
      <c r="AF921" s="36" t="str">
        <f t="shared" si="251"/>
        <v>HWS-LTI</v>
      </c>
    </row>
    <row r="922" spans="5:32" x14ac:dyDescent="0.3">
      <c r="E922" s="12">
        <v>40958.805555555555</v>
      </c>
      <c r="F922" s="16">
        <v>10.39</v>
      </c>
      <c r="G922" s="16">
        <v>1726.089965820313</v>
      </c>
      <c r="H922" s="29">
        <v>1.2057259762273</v>
      </c>
      <c r="I922" s="26">
        <v>300.7</v>
      </c>
      <c r="J922" s="30">
        <v>0.15110683349374399</v>
      </c>
      <c r="K922" s="31">
        <v>0.17542001789978678</v>
      </c>
      <c r="L922" s="108">
        <f ca="1">REWS!R922</f>
        <v>10.322873862333694</v>
      </c>
      <c r="M922" s="22">
        <f t="shared" si="238"/>
        <v>10.335219956510221</v>
      </c>
      <c r="N922" s="22">
        <f t="shared" ca="1" si="239"/>
        <v>10.268447733448406</v>
      </c>
      <c r="O922" s="22">
        <f t="shared" si="240"/>
        <v>0.95539153679515076</v>
      </c>
      <c r="P922" s="81">
        <f t="shared" ca="1" si="241"/>
        <v>11</v>
      </c>
      <c r="Q922" s="22">
        <f t="shared" ca="1" si="242"/>
        <v>0.3091245958091825</v>
      </c>
      <c r="R922" s="3">
        <f ca="1">IF(N922&gt;'Power Curve'!$C$37,0,INDEX(Ci,$P922,1)*POWER(1-Q922,3)+INDEX(Ci,$P922,2)*3*Q922*POWER(1-Q922,2)+INDEX(Ci,$P922,3)*3*POWER(Q922,2)*(1-Q922)+INDEX(Ci,$P922,4)*POWER(Q922,3))</f>
        <v>1609.4137145524853</v>
      </c>
      <c r="S922" s="3">
        <f t="shared" si="243"/>
        <v>1726.089965820313</v>
      </c>
      <c r="T922" s="3">
        <f t="shared" ca="1" si="244"/>
        <v>-116.67625126782764</v>
      </c>
      <c r="U922" s="3">
        <f t="shared" ca="1" si="252"/>
        <v>116.67625126782764</v>
      </c>
      <c r="W922" s="34">
        <f t="shared" si="245"/>
        <v>10</v>
      </c>
      <c r="X922" s="73" t="b">
        <f>COUNTIF('Power Curve'!$D$2:$D$31,W922)&gt;0</f>
        <v>1</v>
      </c>
      <c r="Y922" s="73" t="b">
        <f t="shared" si="246"/>
        <v>0</v>
      </c>
      <c r="Z922" s="73" t="b">
        <f t="shared" si="253"/>
        <v>1</v>
      </c>
      <c r="AA922" s="34" t="str">
        <f t="shared" si="247"/>
        <v>Outer</v>
      </c>
      <c r="AB922" s="35" t="str">
        <f t="shared" si="254"/>
        <v>0.9-1.0</v>
      </c>
      <c r="AC922" s="36" t="str">
        <f t="shared" si="248"/>
        <v>19-20</v>
      </c>
      <c r="AD922" s="36" t="str">
        <f t="shared" si="249"/>
        <v>Feb</v>
      </c>
      <c r="AE922" s="35" t="str">
        <f t="shared" si="250"/>
        <v>295-305</v>
      </c>
      <c r="AF922" s="36" t="str">
        <f t="shared" si="251"/>
        <v>HWS-HTI</v>
      </c>
    </row>
    <row r="923" spans="5:32" x14ac:dyDescent="0.3">
      <c r="E923" s="12">
        <v>40958.8125</v>
      </c>
      <c r="F923" s="16">
        <v>10.28</v>
      </c>
      <c r="G923" s="16">
        <v>1786.799942016602</v>
      </c>
      <c r="H923" s="29">
        <v>1.2059530676267478</v>
      </c>
      <c r="I923" s="26">
        <v>302.2</v>
      </c>
      <c r="J923" s="30">
        <v>0.14591439688715954</v>
      </c>
      <c r="K923" s="31">
        <v>0.15121760629740891</v>
      </c>
      <c r="L923" s="108">
        <f ca="1">REWS!R923</f>
        <v>10.283009261650209</v>
      </c>
      <c r="M923" s="22">
        <f t="shared" si="238"/>
        <v>10.226441867937849</v>
      </c>
      <c r="N923" s="22">
        <f t="shared" ca="1" si="239"/>
        <v>10.229435451530387</v>
      </c>
      <c r="O923" s="22">
        <f t="shared" si="240"/>
        <v>0.93857953255145077</v>
      </c>
      <c r="P923" s="81">
        <f t="shared" ca="1" si="241"/>
        <v>11</v>
      </c>
      <c r="Q923" s="22">
        <f t="shared" ca="1" si="242"/>
        <v>0.27126295162334302</v>
      </c>
      <c r="R923" s="3">
        <f ca="1">IF(N923&gt;'Power Curve'!$C$37,0,INDEX(Ci,$P923,1)*POWER(1-Q923,3)+INDEX(Ci,$P923,2)*3*Q923*POWER(1-Q923,2)+INDEX(Ci,$P923,3)*3*POWER(Q923,2)*(1-Q923)+INDEX(Ci,$P923,4)*POWER(Q923,3))</f>
        <v>1598.5958131520438</v>
      </c>
      <c r="S923" s="3">
        <f t="shared" si="243"/>
        <v>1786.799942016602</v>
      </c>
      <c r="T923" s="3">
        <f t="shared" ca="1" si="244"/>
        <v>-188.20412886455824</v>
      </c>
      <c r="U923" s="3">
        <f t="shared" ca="1" si="252"/>
        <v>188.20412886455824</v>
      </c>
      <c r="W923" s="34">
        <f t="shared" si="245"/>
        <v>10</v>
      </c>
      <c r="X923" s="73" t="b">
        <f>COUNTIF('Power Curve'!$D$2:$D$31,W923)&gt;0</f>
        <v>1</v>
      </c>
      <c r="Y923" s="73" t="b">
        <f t="shared" si="246"/>
        <v>0</v>
      </c>
      <c r="Z923" s="73" t="b">
        <f t="shared" si="253"/>
        <v>1</v>
      </c>
      <c r="AA923" s="34" t="str">
        <f t="shared" si="247"/>
        <v>Outer</v>
      </c>
      <c r="AB923" s="35" t="str">
        <f t="shared" si="254"/>
        <v>0.9-1.0</v>
      </c>
      <c r="AC923" s="36" t="str">
        <f t="shared" si="248"/>
        <v>19-20</v>
      </c>
      <c r="AD923" s="36" t="str">
        <f t="shared" si="249"/>
        <v>Feb</v>
      </c>
      <c r="AE923" s="35" t="str">
        <f t="shared" si="250"/>
        <v>295-305</v>
      </c>
      <c r="AF923" s="36" t="str">
        <f t="shared" si="251"/>
        <v>HWS-HTI</v>
      </c>
    </row>
    <row r="924" spans="5:32" x14ac:dyDescent="0.3">
      <c r="E924" s="12">
        <v>40958.819444444445</v>
      </c>
      <c r="F924" s="16">
        <v>10.46</v>
      </c>
      <c r="G924" s="16">
        <v>1539.200027465818</v>
      </c>
      <c r="H924" s="29">
        <v>1.2062811288529793</v>
      </c>
      <c r="I924" s="26">
        <v>300.89999999999998</v>
      </c>
      <c r="J924" s="30">
        <v>0.15200764818355639</v>
      </c>
      <c r="K924" s="31">
        <v>0.19533065937084484</v>
      </c>
      <c r="L924" s="108">
        <f ca="1">REWS!R924</f>
        <v>10.460114519694349</v>
      </c>
      <c r="M924" s="22">
        <f t="shared" si="238"/>
        <v>10.406447547231108</v>
      </c>
      <c r="N924" s="22">
        <f t="shared" ca="1" si="239"/>
        <v>10.4065614806147</v>
      </c>
      <c r="O924" s="22">
        <f t="shared" si="240"/>
        <v>0.96639999054888059</v>
      </c>
      <c r="P924" s="81">
        <f t="shared" ca="1" si="241"/>
        <v>11</v>
      </c>
      <c r="Q924" s="22">
        <f t="shared" ca="1" si="242"/>
        <v>0.4431647825219705</v>
      </c>
      <c r="R924" s="3">
        <f ca="1">IF(N924&gt;'Power Curve'!$C$37,0,INDEX(Ci,$P924,1)*POWER(1-Q924,3)+INDEX(Ci,$P924,2)*3*Q924*POWER(1-Q924,2)+INDEX(Ci,$P924,3)*3*POWER(Q924,2)*(1-Q924)+INDEX(Ci,$P924,4)*POWER(Q924,3))</f>
        <v>1646.7609430973828</v>
      </c>
      <c r="S924" s="3">
        <f t="shared" si="243"/>
        <v>1539.200027465818</v>
      </c>
      <c r="T924" s="3">
        <f t="shared" ca="1" si="244"/>
        <v>107.56091563156474</v>
      </c>
      <c r="U924" s="3">
        <f t="shared" ca="1" si="252"/>
        <v>107.56091563156474</v>
      </c>
      <c r="W924" s="34">
        <f t="shared" si="245"/>
        <v>10</v>
      </c>
      <c r="X924" s="73" t="b">
        <f>COUNTIF('Power Curve'!$D$2:$D$31,W924)&gt;0</f>
        <v>1</v>
      </c>
      <c r="Y924" s="73" t="b">
        <f t="shared" si="246"/>
        <v>0</v>
      </c>
      <c r="Z924" s="73" t="b">
        <f t="shared" si="253"/>
        <v>1</v>
      </c>
      <c r="AA924" s="34" t="str">
        <f t="shared" si="247"/>
        <v>Outer</v>
      </c>
      <c r="AB924" s="35" t="str">
        <f t="shared" si="254"/>
        <v>0.9-1.0</v>
      </c>
      <c r="AC924" s="36" t="str">
        <f t="shared" si="248"/>
        <v>19-20</v>
      </c>
      <c r="AD924" s="36" t="str">
        <f t="shared" si="249"/>
        <v>Feb</v>
      </c>
      <c r="AE924" s="35" t="str">
        <f t="shared" si="250"/>
        <v>295-305</v>
      </c>
      <c r="AF924" s="36" t="str">
        <f t="shared" si="251"/>
        <v>HWS-HTI</v>
      </c>
    </row>
    <row r="925" spans="5:32" x14ac:dyDescent="0.3">
      <c r="E925" s="12">
        <v>40958.826388888891</v>
      </c>
      <c r="F925" s="16">
        <v>11.3</v>
      </c>
      <c r="G925" s="16">
        <v>1625.6399688720751</v>
      </c>
      <c r="H925" s="29">
        <v>1.2065992896897977</v>
      </c>
      <c r="I925" s="26">
        <v>300.2</v>
      </c>
      <c r="J925" s="30">
        <v>0.10088495575221237</v>
      </c>
      <c r="K925" s="31">
        <v>0.17789889812465826</v>
      </c>
      <c r="L925" s="108">
        <f ca="1">REWS!R925</f>
        <v>11.225154705406409</v>
      </c>
      <c r="M925" s="22">
        <f t="shared" si="238"/>
        <v>11.243135266067334</v>
      </c>
      <c r="N925" s="22">
        <f t="shared" ca="1" si="239"/>
        <v>11.16866661375367</v>
      </c>
      <c r="O925" s="22">
        <f t="shared" si="240"/>
        <v>1.0957127746245789</v>
      </c>
      <c r="P925" s="81">
        <f t="shared" ca="1" si="241"/>
        <v>12</v>
      </c>
      <c r="Q925" s="22">
        <f t="shared" ca="1" si="242"/>
        <v>0.18141700611863179</v>
      </c>
      <c r="R925" s="3">
        <f ca="1">IF(N925&gt;'Power Curve'!$C$37,0,INDEX(Ci,$P925,1)*POWER(1-Q925,3)+INDEX(Ci,$P925,2)*3*Q925*POWER(1-Q925,2)+INDEX(Ci,$P925,3)*3*POWER(Q925,2)*(1-Q925)+INDEX(Ci,$P925,4)*POWER(Q925,3))</f>
        <v>1808.9443136833888</v>
      </c>
      <c r="S925" s="3">
        <f t="shared" si="243"/>
        <v>1625.6399688720751</v>
      </c>
      <c r="T925" s="3">
        <f t="shared" ca="1" si="244"/>
        <v>183.30434481131374</v>
      </c>
      <c r="U925" s="3">
        <f t="shared" ca="1" si="252"/>
        <v>183.30434481131374</v>
      </c>
      <c r="W925" s="34">
        <f t="shared" si="245"/>
        <v>11</v>
      </c>
      <c r="X925" s="73" t="b">
        <f>COUNTIF('Power Curve'!$D$2:$D$31,W925)&gt;0</f>
        <v>1</v>
      </c>
      <c r="Y925" s="73" t="b">
        <f t="shared" si="246"/>
        <v>0</v>
      </c>
      <c r="Z925" s="73" t="b">
        <f t="shared" si="253"/>
        <v>1</v>
      </c>
      <c r="AA925" s="34" t="str">
        <f t="shared" si="247"/>
        <v>Inner</v>
      </c>
      <c r="AB925" s="35" t="str">
        <f t="shared" si="254"/>
        <v>1.0-1.1</v>
      </c>
      <c r="AC925" s="36" t="str">
        <f t="shared" si="248"/>
        <v>19-20</v>
      </c>
      <c r="AD925" s="36" t="str">
        <f t="shared" si="249"/>
        <v>Feb</v>
      </c>
      <c r="AE925" s="35" t="str">
        <f t="shared" si="250"/>
        <v>295-305</v>
      </c>
      <c r="AF925" s="36" t="str">
        <f t="shared" si="251"/>
        <v>Inner-TI</v>
      </c>
    </row>
    <row r="926" spans="5:32" x14ac:dyDescent="0.3">
      <c r="E926" s="12">
        <v>40958.833333333336</v>
      </c>
      <c r="F926" s="16">
        <v>10.87</v>
      </c>
      <c r="G926" s="16">
        <v>1639.330032348633</v>
      </c>
      <c r="H926" s="29">
        <v>1.2077010217154793</v>
      </c>
      <c r="I926" s="26">
        <v>295.3</v>
      </c>
      <c r="J926" s="30">
        <v>0.13983440662373506</v>
      </c>
      <c r="K926" s="31">
        <v>0.21370028189282642</v>
      </c>
      <c r="L926" s="108">
        <f ca="1">REWS!R926</f>
        <v>10.848355403043369</v>
      </c>
      <c r="M926" s="22">
        <f t="shared" si="238"/>
        <v>10.818589919297537</v>
      </c>
      <c r="N926" s="22">
        <f t="shared" ca="1" si="239"/>
        <v>10.797047691289968</v>
      </c>
      <c r="O926" s="22">
        <f t="shared" si="240"/>
        <v>1.030097922725538</v>
      </c>
      <c r="P926" s="81">
        <f t="shared" ca="1" si="241"/>
        <v>11</v>
      </c>
      <c r="Q926" s="22">
        <f t="shared" ca="1" si="242"/>
        <v>0.82213389791829528</v>
      </c>
      <c r="R926" s="3">
        <f ca="1">IF(N926&gt;'Power Curve'!$C$37,0,INDEX(Ci,$P926,1)*POWER(1-Q926,3)+INDEX(Ci,$P926,2)*3*Q926*POWER(1-Q926,2)+INDEX(Ci,$P926,3)*3*POWER(Q926,2)*(1-Q926)+INDEX(Ci,$P926,4)*POWER(Q926,3))</f>
        <v>1740.5381861375176</v>
      </c>
      <c r="S926" s="3">
        <f t="shared" si="243"/>
        <v>1639.330032348633</v>
      </c>
      <c r="T926" s="3">
        <f t="shared" ca="1" si="244"/>
        <v>101.2081537888846</v>
      </c>
      <c r="U926" s="3">
        <f t="shared" ca="1" si="252"/>
        <v>101.2081537888846</v>
      </c>
      <c r="W926" s="34">
        <f t="shared" si="245"/>
        <v>11</v>
      </c>
      <c r="X926" s="73" t="b">
        <f>COUNTIF('Power Curve'!$D$2:$D$31,W926)&gt;0</f>
        <v>1</v>
      </c>
      <c r="Y926" s="73" t="b">
        <f t="shared" si="246"/>
        <v>0</v>
      </c>
      <c r="Z926" s="73" t="b">
        <f t="shared" si="253"/>
        <v>1</v>
      </c>
      <c r="AA926" s="34" t="str">
        <f t="shared" si="247"/>
        <v>Inner</v>
      </c>
      <c r="AB926" s="35" t="str">
        <f t="shared" si="254"/>
        <v>1.0-1.1</v>
      </c>
      <c r="AC926" s="36" t="str">
        <f t="shared" si="248"/>
        <v>20-21</v>
      </c>
      <c r="AD926" s="36" t="str">
        <f t="shared" si="249"/>
        <v>Feb</v>
      </c>
      <c r="AE926" s="35" t="str">
        <f t="shared" si="250"/>
        <v>295-305</v>
      </c>
      <c r="AF926" s="36" t="str">
        <f t="shared" si="251"/>
        <v>Inner-TI</v>
      </c>
    </row>
    <row r="927" spans="5:32" x14ac:dyDescent="0.3">
      <c r="E927" s="12">
        <v>40958.840277777781</v>
      </c>
      <c r="F927" s="16">
        <v>11.33</v>
      </c>
      <c r="G927" s="16">
        <v>1898.159973144534</v>
      </c>
      <c r="H927" s="29">
        <v>1.2081565362294213</v>
      </c>
      <c r="I927" s="26">
        <v>294.7</v>
      </c>
      <c r="J927" s="30">
        <v>0.13592233009708737</v>
      </c>
      <c r="K927" s="31">
        <v>0.22675035310323149</v>
      </c>
      <c r="L927" s="108">
        <f ca="1">REWS!R927</f>
        <v>11.35239542570347</v>
      </c>
      <c r="M927" s="22">
        <f t="shared" si="238"/>
        <v>11.277831880321115</v>
      </c>
      <c r="N927" s="22">
        <f t="shared" ca="1" si="239"/>
        <v>11.300124187997369</v>
      </c>
      <c r="O927" s="22">
        <f t="shared" si="240"/>
        <v>1.1010752482048025</v>
      </c>
      <c r="P927" s="81">
        <f t="shared" ca="1" si="241"/>
        <v>12</v>
      </c>
      <c r="Q927" s="22">
        <f t="shared" ca="1" si="242"/>
        <v>0.30803751720345607</v>
      </c>
      <c r="R927" s="3">
        <f ca="1">IF(N927&gt;'Power Curve'!$C$37,0,INDEX(Ci,$P927,1)*POWER(1-Q927,3)+INDEX(Ci,$P927,2)*3*Q927*POWER(1-Q927,2)+INDEX(Ci,$P927,3)*3*POWER(Q927,2)*(1-Q927)+INDEX(Ci,$P927,4)*POWER(Q927,3))</f>
        <v>1831.0146203515326</v>
      </c>
      <c r="S927" s="3">
        <f t="shared" si="243"/>
        <v>1898.159973144534</v>
      </c>
      <c r="T927" s="3">
        <f t="shared" ca="1" si="244"/>
        <v>-67.145352793001393</v>
      </c>
      <c r="U927" s="3">
        <f t="shared" ca="1" si="252"/>
        <v>67.145352793001393</v>
      </c>
      <c r="W927" s="34">
        <f t="shared" si="245"/>
        <v>11</v>
      </c>
      <c r="X927" s="73" t="b">
        <f>COUNTIF('Power Curve'!$D$2:$D$31,W927)&gt;0</f>
        <v>1</v>
      </c>
      <c r="Y927" s="73" t="b">
        <f t="shared" si="246"/>
        <v>0</v>
      </c>
      <c r="Z927" s="73" t="b">
        <f t="shared" si="253"/>
        <v>1</v>
      </c>
      <c r="AA927" s="34" t="str">
        <f t="shared" si="247"/>
        <v>Inner</v>
      </c>
      <c r="AB927" s="35" t="str">
        <f t="shared" si="254"/>
        <v>1.1-1.2</v>
      </c>
      <c r="AC927" s="36" t="str">
        <f t="shared" si="248"/>
        <v>20-21</v>
      </c>
      <c r="AD927" s="36" t="str">
        <f t="shared" si="249"/>
        <v>Feb</v>
      </c>
      <c r="AE927" s="35" t="str">
        <f t="shared" si="250"/>
        <v>285-295</v>
      </c>
      <c r="AF927" s="36" t="str">
        <f t="shared" si="251"/>
        <v>Inner-TI</v>
      </c>
    </row>
    <row r="928" spans="5:32" x14ac:dyDescent="0.3">
      <c r="E928" s="12">
        <v>40958.847222222219</v>
      </c>
      <c r="F928" s="16">
        <v>11.91</v>
      </c>
      <c r="G928" s="16">
        <v>1949.440063476563</v>
      </c>
      <c r="H928" s="29">
        <v>1.2085211935803453</v>
      </c>
      <c r="I928" s="26">
        <v>295.7</v>
      </c>
      <c r="J928" s="30">
        <v>0.10327455919395466</v>
      </c>
      <c r="K928" s="31">
        <v>0.19894623710246367</v>
      </c>
      <c r="L928" s="108">
        <f ca="1">REWS!R928</f>
        <v>11.993049468170661</v>
      </c>
      <c r="M928" s="22">
        <f t="shared" si="238"/>
        <v>11.856353940661691</v>
      </c>
      <c r="N928" s="22">
        <f t="shared" ca="1" si="239"/>
        <v>11.939029330184367</v>
      </c>
      <c r="O928" s="22">
        <f t="shared" si="240"/>
        <v>1.1904876975424179</v>
      </c>
      <c r="P928" s="81">
        <f t="shared" ca="1" si="241"/>
        <v>12</v>
      </c>
      <c r="Q928" s="22">
        <f t="shared" ca="1" si="242"/>
        <v>0.92343374753757523</v>
      </c>
      <c r="R928" s="3">
        <f ca="1">IF(N928&gt;'Power Curve'!$C$37,0,INDEX(Ci,$P928,1)*POWER(1-Q928,3)+INDEX(Ci,$P928,2)*3*Q928*POWER(1-Q928,2)+INDEX(Ci,$P928,3)*3*POWER(Q928,2)*(1-Q928)+INDEX(Ci,$P928,4)*POWER(Q928,3))</f>
        <v>1911.8508093525941</v>
      </c>
      <c r="S928" s="3">
        <f t="shared" si="243"/>
        <v>1949.440063476563</v>
      </c>
      <c r="T928" s="3">
        <f t="shared" ca="1" si="244"/>
        <v>-37.589254123968885</v>
      </c>
      <c r="U928" s="3">
        <f t="shared" ca="1" si="252"/>
        <v>37.589254123968885</v>
      </c>
      <c r="W928" s="34">
        <f t="shared" si="245"/>
        <v>12</v>
      </c>
      <c r="X928" s="73" t="b">
        <f>COUNTIF('Power Curve'!$D$2:$D$31,W928)&gt;0</f>
        <v>1</v>
      </c>
      <c r="Y928" s="73" t="b">
        <f t="shared" si="246"/>
        <v>0</v>
      </c>
      <c r="Z928" s="73" t="b">
        <f t="shared" si="253"/>
        <v>1</v>
      </c>
      <c r="AA928" s="34" t="str">
        <f t="shared" si="247"/>
        <v>Inner</v>
      </c>
      <c r="AB928" s="35" t="str">
        <f t="shared" si="254"/>
        <v>1.1-1.2</v>
      </c>
      <c r="AC928" s="36" t="str">
        <f t="shared" si="248"/>
        <v>20-21</v>
      </c>
      <c r="AD928" s="36" t="str">
        <f t="shared" si="249"/>
        <v>Feb</v>
      </c>
      <c r="AE928" s="35" t="str">
        <f t="shared" si="250"/>
        <v>295-305</v>
      </c>
      <c r="AF928" s="36" t="str">
        <f t="shared" si="251"/>
        <v>Inner-TI</v>
      </c>
    </row>
    <row r="929" spans="5:32" x14ac:dyDescent="0.3">
      <c r="E929" s="12">
        <v>40958.854166666664</v>
      </c>
      <c r="F929" s="16">
        <v>12.01</v>
      </c>
      <c r="G929" s="16">
        <v>1964.6300506591849</v>
      </c>
      <c r="H929" s="29">
        <v>1.2085667879660724</v>
      </c>
      <c r="I929" s="26">
        <v>297.7</v>
      </c>
      <c r="J929" s="30">
        <v>0.10824313072439634</v>
      </c>
      <c r="K929" s="31">
        <v>0.17190747053608393</v>
      </c>
      <c r="L929" s="108">
        <f ca="1">REWS!R929</f>
        <v>12.039800726943177</v>
      </c>
      <c r="M929" s="22">
        <f t="shared" si="238"/>
        <v>11.956053865189135</v>
      </c>
      <c r="N929" s="22">
        <f t="shared" ca="1" si="239"/>
        <v>11.985720734177848</v>
      </c>
      <c r="O929" s="22">
        <f t="shared" si="240"/>
        <v>1.2058966422687889</v>
      </c>
      <c r="P929" s="81">
        <f t="shared" ca="1" si="241"/>
        <v>12</v>
      </c>
      <c r="Q929" s="22">
        <f t="shared" ca="1" si="242"/>
        <v>0.9684071122975445</v>
      </c>
      <c r="R929" s="3">
        <f ca="1">IF(N929&gt;'Power Curve'!$C$37,0,INDEX(Ci,$P929,1)*POWER(1-Q929,3)+INDEX(Ci,$P929,2)*3*Q929*POWER(1-Q929,2)+INDEX(Ci,$P929,3)*3*POWER(Q929,2)*(1-Q929)+INDEX(Ci,$P929,4)*POWER(Q929,3))</f>
        <v>1915.1228965411983</v>
      </c>
      <c r="S929" s="3">
        <f t="shared" si="243"/>
        <v>1964.6300506591849</v>
      </c>
      <c r="T929" s="3">
        <f t="shared" ca="1" si="244"/>
        <v>-49.507154117986602</v>
      </c>
      <c r="U929" s="3">
        <f t="shared" ca="1" si="252"/>
        <v>49.507154117986602</v>
      </c>
      <c r="W929" s="34">
        <f t="shared" si="245"/>
        <v>12</v>
      </c>
      <c r="X929" s="73" t="b">
        <f>COUNTIF('Power Curve'!$D$2:$D$31,W929)&gt;0</f>
        <v>1</v>
      </c>
      <c r="Y929" s="73" t="b">
        <f t="shared" si="246"/>
        <v>0</v>
      </c>
      <c r="Z929" s="73" t="b">
        <f t="shared" si="253"/>
        <v>1</v>
      </c>
      <c r="AA929" s="34" t="str">
        <f t="shared" si="247"/>
        <v>Inner</v>
      </c>
      <c r="AB929" s="35" t="str">
        <f t="shared" si="254"/>
        <v>1.2-1.3</v>
      </c>
      <c r="AC929" s="36" t="str">
        <f t="shared" si="248"/>
        <v>20-21</v>
      </c>
      <c r="AD929" s="36" t="str">
        <f t="shared" si="249"/>
        <v>Feb</v>
      </c>
      <c r="AE929" s="35" t="str">
        <f t="shared" si="250"/>
        <v>295-305</v>
      </c>
      <c r="AF929" s="36" t="str">
        <f t="shared" si="251"/>
        <v>Inner-TI</v>
      </c>
    </row>
    <row r="930" spans="5:32" x14ac:dyDescent="0.3">
      <c r="E930" s="12">
        <v>40958.861111111109</v>
      </c>
      <c r="F930" s="16">
        <v>11.75</v>
      </c>
      <c r="G930" s="16">
        <v>1961.379943847661</v>
      </c>
      <c r="H930" s="29">
        <v>1.2090778560377875</v>
      </c>
      <c r="I930" s="26">
        <v>299.39999999999998</v>
      </c>
      <c r="J930" s="30">
        <v>0.10127659574468084</v>
      </c>
      <c r="K930" s="31">
        <v>0.19536783168474509</v>
      </c>
      <c r="L930" s="108">
        <f ca="1">REWS!R930</f>
        <v>11.763265698220811</v>
      </c>
      <c r="M930" s="22">
        <f t="shared" si="238"/>
        <v>11.698870298547602</v>
      </c>
      <c r="N930" s="22">
        <f t="shared" ca="1" si="239"/>
        <v>11.712078271560788</v>
      </c>
      <c r="O930" s="22">
        <f t="shared" si="240"/>
        <v>1.1661480929926111</v>
      </c>
      <c r="P930" s="81">
        <f t="shared" ca="1" si="241"/>
        <v>12</v>
      </c>
      <c r="Q930" s="22">
        <f t="shared" ca="1" si="242"/>
        <v>0.70483349418977825</v>
      </c>
      <c r="R930" s="3">
        <f ca="1">IF(N930&gt;'Power Curve'!$C$37,0,INDEX(Ci,$P930,1)*POWER(1-Q930,3)+INDEX(Ci,$P930,2)*3*Q930*POWER(1-Q930,2)+INDEX(Ci,$P930,3)*3*POWER(Q930,2)*(1-Q930)+INDEX(Ci,$P930,4)*POWER(Q930,3))</f>
        <v>1889.9369279057487</v>
      </c>
      <c r="S930" s="3">
        <f t="shared" si="243"/>
        <v>1961.379943847661</v>
      </c>
      <c r="T930" s="3">
        <f t="shared" ca="1" si="244"/>
        <v>-71.443015941912336</v>
      </c>
      <c r="U930" s="3">
        <f t="shared" ca="1" si="252"/>
        <v>71.443015941912336</v>
      </c>
      <c r="W930" s="34">
        <f t="shared" si="245"/>
        <v>12</v>
      </c>
      <c r="X930" s="73" t="b">
        <f>COUNTIF('Power Curve'!$D$2:$D$31,W930)&gt;0</f>
        <v>1</v>
      </c>
      <c r="Y930" s="73" t="b">
        <f t="shared" si="246"/>
        <v>0</v>
      </c>
      <c r="Z930" s="73" t="b">
        <f t="shared" si="253"/>
        <v>1</v>
      </c>
      <c r="AA930" s="34" t="str">
        <f t="shared" si="247"/>
        <v>Inner</v>
      </c>
      <c r="AB930" s="35" t="str">
        <f t="shared" si="254"/>
        <v>1.1-1.2</v>
      </c>
      <c r="AC930" s="36" t="str">
        <f t="shared" si="248"/>
        <v>20-21</v>
      </c>
      <c r="AD930" s="36" t="str">
        <f t="shared" si="249"/>
        <v>Feb</v>
      </c>
      <c r="AE930" s="35" t="str">
        <f t="shared" si="250"/>
        <v>295-305</v>
      </c>
      <c r="AF930" s="36" t="str">
        <f t="shared" si="251"/>
        <v>Inner-TI</v>
      </c>
    </row>
    <row r="931" spans="5:32" x14ac:dyDescent="0.3">
      <c r="E931" s="12">
        <v>40958.868055555555</v>
      </c>
      <c r="F931" s="16">
        <v>11.96</v>
      </c>
      <c r="G931" s="16">
        <v>1910.3599548339889</v>
      </c>
      <c r="H931" s="29">
        <v>1.2097260523461137</v>
      </c>
      <c r="I931" s="26">
        <v>297</v>
      </c>
      <c r="J931" s="30">
        <v>0.10702341137123746</v>
      </c>
      <c r="K931" s="31">
        <v>0.24533840062327664</v>
      </c>
      <c r="L931" s="108">
        <f ca="1">REWS!R931</f>
        <v>11.943202709034253</v>
      </c>
      <c r="M931" s="22">
        <f t="shared" si="238"/>
        <v>11.910084094524205</v>
      </c>
      <c r="N931" s="22">
        <f t="shared" ca="1" si="239"/>
        <v>11.893356908239735</v>
      </c>
      <c r="O931" s="22">
        <f t="shared" si="240"/>
        <v>1.1987918660253036</v>
      </c>
      <c r="P931" s="81">
        <f t="shared" ca="1" si="241"/>
        <v>12</v>
      </c>
      <c r="Q931" s="22">
        <f t="shared" ca="1" si="242"/>
        <v>0.87944187074856461</v>
      </c>
      <c r="R931" s="3">
        <f ca="1">IF(N931&gt;'Power Curve'!$C$37,0,INDEX(Ci,$P931,1)*POWER(1-Q931,3)+INDEX(Ci,$P931,2)*3*Q931*POWER(1-Q931,2)+INDEX(Ci,$P931,3)*3*POWER(Q931,2)*(1-Q931)+INDEX(Ci,$P931,4)*POWER(Q931,3))</f>
        <v>1908.2151371832715</v>
      </c>
      <c r="S931" s="3">
        <f t="shared" si="243"/>
        <v>1910.3599548339889</v>
      </c>
      <c r="T931" s="3">
        <f t="shared" ca="1" si="244"/>
        <v>-2.1448176507174139</v>
      </c>
      <c r="U931" s="3">
        <f t="shared" ca="1" si="252"/>
        <v>2.1448176507174139</v>
      </c>
      <c r="W931" s="34">
        <f t="shared" si="245"/>
        <v>12</v>
      </c>
      <c r="X931" s="73" t="b">
        <f>COUNTIF('Power Curve'!$D$2:$D$31,W931)&gt;0</f>
        <v>1</v>
      </c>
      <c r="Y931" s="73" t="b">
        <f t="shared" si="246"/>
        <v>0</v>
      </c>
      <c r="Z931" s="73" t="b">
        <f t="shared" si="253"/>
        <v>1</v>
      </c>
      <c r="AA931" s="34" t="str">
        <f t="shared" si="247"/>
        <v>Inner</v>
      </c>
      <c r="AB931" s="35" t="str">
        <f t="shared" si="254"/>
        <v>1.1-1.2</v>
      </c>
      <c r="AC931" s="36" t="str">
        <f t="shared" si="248"/>
        <v>20-21</v>
      </c>
      <c r="AD931" s="36" t="str">
        <f t="shared" si="249"/>
        <v>Feb</v>
      </c>
      <c r="AE931" s="35" t="str">
        <f t="shared" si="250"/>
        <v>295-305</v>
      </c>
      <c r="AF931" s="36" t="str">
        <f t="shared" si="251"/>
        <v>Inner-TI</v>
      </c>
    </row>
    <row r="932" spans="5:32" x14ac:dyDescent="0.3">
      <c r="E932" s="12">
        <v>40958.875</v>
      </c>
      <c r="F932" s="16">
        <v>12.13</v>
      </c>
      <c r="G932" s="16">
        <v>1938.609985351568</v>
      </c>
      <c r="H932" s="29">
        <v>1.2098173811789628</v>
      </c>
      <c r="I932" s="26">
        <v>295.8</v>
      </c>
      <c r="J932" s="30">
        <v>9.4806265457543268E-2</v>
      </c>
      <c r="K932" s="31">
        <v>0.2261822201399841</v>
      </c>
      <c r="L932" s="108">
        <f ca="1">REWS!R932</f>
        <v>12.137517575478421</v>
      </c>
      <c r="M932" s="22">
        <f t="shared" si="238"/>
        <v>12.079678559197676</v>
      </c>
      <c r="N932" s="22">
        <f t="shared" ca="1" si="239"/>
        <v>12.087164947930061</v>
      </c>
      <c r="O932" s="22">
        <f t="shared" si="240"/>
        <v>1.2250032372418649</v>
      </c>
      <c r="P932" s="81">
        <f t="shared" ca="1" si="241"/>
        <v>13</v>
      </c>
      <c r="Q932" s="22">
        <f t="shared" ca="1" si="242"/>
        <v>7.0668396232274805E-2</v>
      </c>
      <c r="R932" s="3">
        <f ca="1">IF(N932&gt;'Power Curve'!$C$37,0,INDEX(Ci,$P932,1)*POWER(1-Q932,3)+INDEX(Ci,$P932,2)*3*Q932*POWER(1-Q932,2)+INDEX(Ci,$P932,3)*3*POWER(Q932,2)*(1-Q932)+INDEX(Ci,$P932,4)*POWER(Q932,3))</f>
        <v>1920.963062177136</v>
      </c>
      <c r="S932" s="3">
        <f t="shared" si="243"/>
        <v>1938.609985351568</v>
      </c>
      <c r="T932" s="3">
        <f t="shared" ca="1" si="244"/>
        <v>-17.646923174432004</v>
      </c>
      <c r="U932" s="3">
        <f t="shared" ca="1" si="252"/>
        <v>17.646923174432004</v>
      </c>
      <c r="W932" s="34">
        <f t="shared" si="245"/>
        <v>12</v>
      </c>
      <c r="X932" s="73" t="b">
        <f>COUNTIF('Power Curve'!$D$2:$D$31,W932)&gt;0</f>
        <v>1</v>
      </c>
      <c r="Y932" s="73" t="b">
        <f t="shared" si="246"/>
        <v>0</v>
      </c>
      <c r="Z932" s="73" t="b">
        <f t="shared" si="253"/>
        <v>1</v>
      </c>
      <c r="AA932" s="34" t="str">
        <f t="shared" si="247"/>
        <v>Outer</v>
      </c>
      <c r="AB932" s="35" t="str">
        <f t="shared" si="254"/>
        <v>1.2-1.3</v>
      </c>
      <c r="AC932" s="36" t="str">
        <f t="shared" si="248"/>
        <v>21-22</v>
      </c>
      <c r="AD932" s="36" t="str">
        <f t="shared" si="249"/>
        <v>Feb</v>
      </c>
      <c r="AE932" s="35" t="str">
        <f t="shared" si="250"/>
        <v>295-305</v>
      </c>
      <c r="AF932" s="36" t="str">
        <f t="shared" si="251"/>
        <v>HWS-LTI</v>
      </c>
    </row>
    <row r="933" spans="5:32" x14ac:dyDescent="0.3">
      <c r="E933" s="12">
        <v>40958.881944444445</v>
      </c>
      <c r="F933" s="16">
        <v>11.61</v>
      </c>
      <c r="G933" s="16">
        <v>1958.8300476074269</v>
      </c>
      <c r="H933" s="29">
        <v>1.21036565697148</v>
      </c>
      <c r="I933" s="26">
        <v>293.2</v>
      </c>
      <c r="J933" s="30">
        <v>0.11627906976744187</v>
      </c>
      <c r="K933" s="31">
        <v>0.24763001668933016</v>
      </c>
      <c r="L933" s="108">
        <f ca="1">REWS!R933</f>
        <v>11.652360415059707</v>
      </c>
      <c r="M933" s="22">
        <f t="shared" si="238"/>
        <v>11.563582086408385</v>
      </c>
      <c r="N933" s="22">
        <f t="shared" ca="1" si="239"/>
        <v>11.605773140392644</v>
      </c>
      <c r="O933" s="22">
        <f t="shared" si="240"/>
        <v>1.1452388636941586</v>
      </c>
      <c r="P933" s="81">
        <f t="shared" ca="1" si="241"/>
        <v>12</v>
      </c>
      <c r="Q933" s="22">
        <f t="shared" ca="1" si="242"/>
        <v>0.6024399264026804</v>
      </c>
      <c r="R933" s="3">
        <f ca="1">IF(N933&gt;'Power Curve'!$C$37,0,INDEX(Ci,$P933,1)*POWER(1-Q933,3)+INDEX(Ci,$P933,2)*3*Q933*POWER(1-Q933,2)+INDEX(Ci,$P933,3)*3*POWER(Q933,2)*(1-Q933)+INDEX(Ci,$P933,4)*POWER(Q933,3))</f>
        <v>1876.7159798460484</v>
      </c>
      <c r="S933" s="3">
        <f t="shared" si="243"/>
        <v>1958.8300476074269</v>
      </c>
      <c r="T933" s="3">
        <f t="shared" ca="1" si="244"/>
        <v>-82.114067761378465</v>
      </c>
      <c r="U933" s="3">
        <f t="shared" ca="1" si="252"/>
        <v>82.114067761378465</v>
      </c>
      <c r="W933" s="34">
        <f t="shared" si="245"/>
        <v>12</v>
      </c>
      <c r="X933" s="73" t="b">
        <f>COUNTIF('Power Curve'!$D$2:$D$31,W933)&gt;0</f>
        <v>1</v>
      </c>
      <c r="Y933" s="73" t="b">
        <f t="shared" si="246"/>
        <v>0</v>
      </c>
      <c r="Z933" s="73" t="b">
        <f t="shared" si="253"/>
        <v>1</v>
      </c>
      <c r="AA933" s="34" t="str">
        <f t="shared" si="247"/>
        <v>Inner</v>
      </c>
      <c r="AB933" s="35" t="str">
        <f t="shared" si="254"/>
        <v>1.1-1.2</v>
      </c>
      <c r="AC933" s="36" t="str">
        <f t="shared" si="248"/>
        <v>21-22</v>
      </c>
      <c r="AD933" s="36" t="str">
        <f t="shared" si="249"/>
        <v>Feb</v>
      </c>
      <c r="AE933" s="35" t="str">
        <f t="shared" si="250"/>
        <v>285-295</v>
      </c>
      <c r="AF933" s="36" t="str">
        <f t="shared" si="251"/>
        <v>Inner-TI</v>
      </c>
    </row>
    <row r="934" spans="5:32" x14ac:dyDescent="0.3">
      <c r="E934" s="12">
        <v>40958.888888888891</v>
      </c>
      <c r="F934" s="16">
        <v>11.57</v>
      </c>
      <c r="G934" s="16">
        <v>1969.7100524902371</v>
      </c>
      <c r="H934" s="29">
        <v>1.2108774794217003</v>
      </c>
      <c r="I934" s="26">
        <v>293.8</v>
      </c>
      <c r="J934" s="30">
        <v>0.12791702679343128</v>
      </c>
      <c r="K934" s="31">
        <v>0.2300741575459796</v>
      </c>
      <c r="L934" s="108">
        <f ca="1">REWS!R934</f>
        <v>11.603980513468926</v>
      </c>
      <c r="M934" s="22">
        <f t="shared" si="238"/>
        <v>11.525366114198794</v>
      </c>
      <c r="N934" s="22">
        <f t="shared" ca="1" si="239"/>
        <v>11.559215540169221</v>
      </c>
      <c r="O934" s="22">
        <f t="shared" si="240"/>
        <v>1.1393324619969334</v>
      </c>
      <c r="P934" s="81">
        <f t="shared" ca="1" si="241"/>
        <v>12</v>
      </c>
      <c r="Q934" s="22">
        <f t="shared" ca="1" si="242"/>
        <v>0.55759544201987721</v>
      </c>
      <c r="R934" s="3">
        <f ca="1">IF(N934&gt;'Power Curve'!$C$37,0,INDEX(Ci,$P934,1)*POWER(1-Q934,3)+INDEX(Ci,$P934,2)*3*Q934*POWER(1-Q934,2)+INDEX(Ci,$P934,3)*3*POWER(Q934,2)*(1-Q934)+INDEX(Ci,$P934,4)*POWER(Q934,3))</f>
        <v>1870.4265241248186</v>
      </c>
      <c r="S934" s="3">
        <f t="shared" si="243"/>
        <v>1969.7100524902371</v>
      </c>
      <c r="T934" s="3">
        <f t="shared" ca="1" si="244"/>
        <v>-99.283528365418533</v>
      </c>
      <c r="U934" s="3">
        <f t="shared" ca="1" si="252"/>
        <v>99.283528365418533</v>
      </c>
      <c r="W934" s="34">
        <f t="shared" si="245"/>
        <v>12</v>
      </c>
      <c r="X934" s="73" t="b">
        <f>COUNTIF('Power Curve'!$D$2:$D$31,W934)&gt;0</f>
        <v>1</v>
      </c>
      <c r="Y934" s="73" t="b">
        <f t="shared" si="246"/>
        <v>0</v>
      </c>
      <c r="Z934" s="73" t="b">
        <f t="shared" si="253"/>
        <v>1</v>
      </c>
      <c r="AA934" s="34" t="str">
        <f t="shared" si="247"/>
        <v>Inner</v>
      </c>
      <c r="AB934" s="35" t="str">
        <f t="shared" si="254"/>
        <v>1.1-1.2</v>
      </c>
      <c r="AC934" s="36" t="str">
        <f t="shared" si="248"/>
        <v>21-22</v>
      </c>
      <c r="AD934" s="36" t="str">
        <f t="shared" si="249"/>
        <v>Feb</v>
      </c>
      <c r="AE934" s="35" t="str">
        <f t="shared" si="250"/>
        <v>285-295</v>
      </c>
      <c r="AF934" s="36" t="str">
        <f t="shared" si="251"/>
        <v>Inner-TI</v>
      </c>
    </row>
    <row r="935" spans="5:32" x14ac:dyDescent="0.3">
      <c r="E935" s="12">
        <v>40958.895833333336</v>
      </c>
      <c r="F935" s="16">
        <v>11.15</v>
      </c>
      <c r="G935" s="16">
        <v>1880.7500305175811</v>
      </c>
      <c r="H935" s="29">
        <v>1.2116640980638285</v>
      </c>
      <c r="I935" s="26">
        <v>294.5</v>
      </c>
      <c r="J935" s="30">
        <v>0.12286995515695068</v>
      </c>
      <c r="K935" s="31">
        <v>0.22924608818626463</v>
      </c>
      <c r="L935" s="108">
        <f ca="1">REWS!R935</f>
        <v>11.158307439882314</v>
      </c>
      <c r="M935" s="22">
        <f t="shared" si="238"/>
        <v>11.109390970900122</v>
      </c>
      <c r="N935" s="22">
        <f t="shared" ca="1" si="239"/>
        <v>11.117668154543161</v>
      </c>
      <c r="O935" s="22">
        <f t="shared" si="240"/>
        <v>1.0750421626710891</v>
      </c>
      <c r="P935" s="81">
        <f t="shared" ca="1" si="241"/>
        <v>12</v>
      </c>
      <c r="Q935" s="22">
        <f t="shared" ca="1" si="242"/>
        <v>0.13229506691562848</v>
      </c>
      <c r="R935" s="3">
        <f ca="1">IF(N935&gt;'Power Curve'!$C$37,0,INDEX(Ci,$P935,1)*POWER(1-Q935,3)+INDEX(Ci,$P935,2)*3*Q935*POWER(1-Q935,2)+INDEX(Ci,$P935,3)*3*POWER(Q935,2)*(1-Q935)+INDEX(Ci,$P935,4)*POWER(Q935,3))</f>
        <v>1800.1503907361518</v>
      </c>
      <c r="S935" s="3">
        <f t="shared" si="243"/>
        <v>1880.7500305175811</v>
      </c>
      <c r="T935" s="3">
        <f t="shared" ca="1" si="244"/>
        <v>-80.599639781429232</v>
      </c>
      <c r="U935" s="3">
        <f t="shared" ca="1" si="252"/>
        <v>80.599639781429232</v>
      </c>
      <c r="W935" s="34">
        <f t="shared" si="245"/>
        <v>11</v>
      </c>
      <c r="X935" s="73" t="b">
        <f>COUNTIF('Power Curve'!$D$2:$D$31,W935)&gt;0</f>
        <v>1</v>
      </c>
      <c r="Y935" s="73" t="b">
        <f t="shared" si="246"/>
        <v>0</v>
      </c>
      <c r="Z935" s="73" t="b">
        <f t="shared" si="253"/>
        <v>1</v>
      </c>
      <c r="AA935" s="34" t="str">
        <f t="shared" si="247"/>
        <v>Inner</v>
      </c>
      <c r="AB935" s="35" t="str">
        <f t="shared" si="254"/>
        <v>1.0-1.1</v>
      </c>
      <c r="AC935" s="36" t="str">
        <f t="shared" si="248"/>
        <v>21-22</v>
      </c>
      <c r="AD935" s="36" t="str">
        <f t="shared" si="249"/>
        <v>Feb</v>
      </c>
      <c r="AE935" s="35" t="str">
        <f t="shared" si="250"/>
        <v>285-295</v>
      </c>
      <c r="AF935" s="36" t="str">
        <f t="shared" si="251"/>
        <v>Inner-TI</v>
      </c>
    </row>
    <row r="936" spans="5:32" x14ac:dyDescent="0.3">
      <c r="E936" s="12">
        <v>40958.902777777781</v>
      </c>
      <c r="F936" s="16">
        <v>11.48</v>
      </c>
      <c r="G936" s="16">
        <v>1963.5600280761769</v>
      </c>
      <c r="H936" s="29">
        <v>1.2118014633399072</v>
      </c>
      <c r="I936" s="26">
        <v>295.89999999999998</v>
      </c>
      <c r="J936" s="30">
        <v>0.11149825783972125</v>
      </c>
      <c r="K936" s="31">
        <v>0.23234691501275437</v>
      </c>
      <c r="L936" s="108">
        <f ca="1">REWS!R936</f>
        <v>11.585341463685809</v>
      </c>
      <c r="M936" s="22">
        <f t="shared" si="238"/>
        <v>11.43862131874668</v>
      </c>
      <c r="N936" s="22">
        <f t="shared" ca="1" si="239"/>
        <v>11.543583088107697</v>
      </c>
      <c r="O936" s="22">
        <f t="shared" si="240"/>
        <v>1.125925774231046</v>
      </c>
      <c r="P936" s="81">
        <f t="shared" ca="1" si="241"/>
        <v>12</v>
      </c>
      <c r="Q936" s="22">
        <f t="shared" ca="1" si="242"/>
        <v>0.5425381957491543</v>
      </c>
      <c r="R936" s="3">
        <f ca="1">IF(N936&gt;'Power Curve'!$C$37,0,INDEX(Ci,$P936,1)*POWER(1-Q936,3)+INDEX(Ci,$P936,2)*3*Q936*POWER(1-Q936,2)+INDEX(Ci,$P936,3)*3*POWER(Q936,2)*(1-Q936)+INDEX(Ci,$P936,4)*POWER(Q936,3))</f>
        <v>1868.2522905534111</v>
      </c>
      <c r="S936" s="3">
        <f t="shared" si="243"/>
        <v>1963.5600280761769</v>
      </c>
      <c r="T936" s="3">
        <f t="shared" ca="1" si="244"/>
        <v>-95.307737522765819</v>
      </c>
      <c r="U936" s="3">
        <f t="shared" ca="1" si="252"/>
        <v>95.307737522765819</v>
      </c>
      <c r="W936" s="34">
        <f t="shared" si="245"/>
        <v>11</v>
      </c>
      <c r="X936" s="73" t="b">
        <f>COUNTIF('Power Curve'!$D$2:$D$31,W936)&gt;0</f>
        <v>1</v>
      </c>
      <c r="Y936" s="73" t="b">
        <f t="shared" si="246"/>
        <v>0</v>
      </c>
      <c r="Z936" s="73" t="b">
        <f t="shared" si="253"/>
        <v>1</v>
      </c>
      <c r="AA936" s="34" t="str">
        <f t="shared" si="247"/>
        <v>Inner</v>
      </c>
      <c r="AB936" s="35" t="str">
        <f t="shared" si="254"/>
        <v>1.1-1.2</v>
      </c>
      <c r="AC936" s="36" t="str">
        <f t="shared" si="248"/>
        <v>21-22</v>
      </c>
      <c r="AD936" s="36" t="str">
        <f t="shared" si="249"/>
        <v>Feb</v>
      </c>
      <c r="AE936" s="35" t="str">
        <f t="shared" si="250"/>
        <v>295-305</v>
      </c>
      <c r="AF936" s="36" t="str">
        <f t="shared" si="251"/>
        <v>Inner-TI</v>
      </c>
    </row>
    <row r="937" spans="5:32" x14ac:dyDescent="0.3">
      <c r="E937" s="12">
        <v>40958.909722222219</v>
      </c>
      <c r="F937" s="16">
        <v>11.28</v>
      </c>
      <c r="G937" s="16">
        <v>1928.650039672852</v>
      </c>
      <c r="H937" s="29">
        <v>1.2113436987090698</v>
      </c>
      <c r="I937" s="26">
        <v>294.89999999999998</v>
      </c>
      <c r="J937" s="30">
        <v>8.3333333333333329E-2</v>
      </c>
      <c r="K937" s="31">
        <v>0.24551884349719402</v>
      </c>
      <c r="L937" s="108">
        <f ca="1">REWS!R937</f>
        <v>11.230460054405791</v>
      </c>
      <c r="M937" s="22">
        <f t="shared" si="238"/>
        <v>11.237926782455819</v>
      </c>
      <c r="N937" s="22">
        <f t="shared" ca="1" si="239"/>
        <v>11.18857161566552</v>
      </c>
      <c r="O937" s="22">
        <f t="shared" si="240"/>
        <v>1.094907786692457</v>
      </c>
      <c r="P937" s="81">
        <f t="shared" ca="1" si="241"/>
        <v>12</v>
      </c>
      <c r="Q937" s="22">
        <f t="shared" ca="1" si="242"/>
        <v>0.20058959111210273</v>
      </c>
      <c r="R937" s="3">
        <f ca="1">IF(N937&gt;'Power Curve'!$C$37,0,INDEX(Ci,$P937,1)*POWER(1-Q937,3)+INDEX(Ci,$P937,2)*3*Q937*POWER(1-Q937,2)+INDEX(Ci,$P937,3)*3*POWER(Q937,2)*(1-Q937)+INDEX(Ci,$P937,4)*POWER(Q937,3))</f>
        <v>1812.3469878158737</v>
      </c>
      <c r="S937" s="3">
        <f t="shared" si="243"/>
        <v>1928.650039672852</v>
      </c>
      <c r="T937" s="3">
        <f t="shared" ca="1" si="244"/>
        <v>-116.3030518569783</v>
      </c>
      <c r="U937" s="3">
        <f t="shared" ca="1" si="252"/>
        <v>116.3030518569783</v>
      </c>
      <c r="W937" s="34">
        <f t="shared" si="245"/>
        <v>11</v>
      </c>
      <c r="X937" s="73" t="b">
        <f>COUNTIF('Power Curve'!$D$2:$D$31,W937)&gt;0</f>
        <v>1</v>
      </c>
      <c r="Y937" s="73" t="b">
        <f t="shared" si="246"/>
        <v>0</v>
      </c>
      <c r="Z937" s="73" t="b">
        <f t="shared" si="253"/>
        <v>1</v>
      </c>
      <c r="AA937" s="34" t="str">
        <f t="shared" si="247"/>
        <v>Outer</v>
      </c>
      <c r="AB937" s="35" t="str">
        <f t="shared" si="254"/>
        <v>1.0-1.1</v>
      </c>
      <c r="AC937" s="36" t="str">
        <f t="shared" si="248"/>
        <v>21-22</v>
      </c>
      <c r="AD937" s="36" t="str">
        <f t="shared" si="249"/>
        <v>Feb</v>
      </c>
      <c r="AE937" s="35" t="str">
        <f t="shared" si="250"/>
        <v>285-295</v>
      </c>
      <c r="AF937" s="36" t="str">
        <f t="shared" si="251"/>
        <v>HWS-LTI</v>
      </c>
    </row>
    <row r="938" spans="5:32" x14ac:dyDescent="0.3">
      <c r="E938" s="12">
        <v>40958.916666666664</v>
      </c>
      <c r="F938" s="16">
        <v>11.63</v>
      </c>
      <c r="G938" s="16">
        <v>1976.049987792971</v>
      </c>
      <c r="H938" s="29">
        <v>1.2115267639266463</v>
      </c>
      <c r="I938" s="26">
        <v>291.8</v>
      </c>
      <c r="J938" s="30">
        <v>0.10232158211521925</v>
      </c>
      <c r="K938" s="31">
        <v>0.2123843217878511</v>
      </c>
      <c r="L938" s="108">
        <f ca="1">REWS!R938</f>
        <v>11.641157485781351</v>
      </c>
      <c r="M938" s="22">
        <f t="shared" si="238"/>
        <v>11.587204968667011</v>
      </c>
      <c r="N938" s="22">
        <f t="shared" ca="1" si="239"/>
        <v>11.598321398132489</v>
      </c>
      <c r="O938" s="22">
        <f t="shared" si="240"/>
        <v>1.1488898562974734</v>
      </c>
      <c r="P938" s="81">
        <f t="shared" ca="1" si="241"/>
        <v>12</v>
      </c>
      <c r="Q938" s="22">
        <f t="shared" ca="1" si="242"/>
        <v>0.59526237563102169</v>
      </c>
      <c r="R938" s="3">
        <f ca="1">IF(N938&gt;'Power Curve'!$C$37,0,INDEX(Ci,$P938,1)*POWER(1-Q938,3)+INDEX(Ci,$P938,2)*3*Q938*POWER(1-Q938,2)+INDEX(Ci,$P938,3)*3*POWER(Q938,2)*(1-Q938)+INDEX(Ci,$P938,4)*POWER(Q938,3))</f>
        <v>1875.7286034276958</v>
      </c>
      <c r="S938" s="3">
        <f t="shared" si="243"/>
        <v>1976.049987792971</v>
      </c>
      <c r="T938" s="3">
        <f t="shared" ca="1" si="244"/>
        <v>-100.32138436527521</v>
      </c>
      <c r="U938" s="3">
        <f t="shared" ca="1" si="252"/>
        <v>100.32138436527521</v>
      </c>
      <c r="W938" s="34">
        <f t="shared" si="245"/>
        <v>12</v>
      </c>
      <c r="X938" s="73" t="b">
        <f>COUNTIF('Power Curve'!$D$2:$D$31,W938)&gt;0</f>
        <v>1</v>
      </c>
      <c r="Y938" s="73" t="b">
        <f t="shared" si="246"/>
        <v>0</v>
      </c>
      <c r="Z938" s="73" t="b">
        <f t="shared" si="253"/>
        <v>1</v>
      </c>
      <c r="AA938" s="34" t="str">
        <f t="shared" si="247"/>
        <v>Inner</v>
      </c>
      <c r="AB938" s="35" t="str">
        <f t="shared" si="254"/>
        <v>1.1-1.2</v>
      </c>
      <c r="AC938" s="36" t="str">
        <f t="shared" si="248"/>
        <v>22-23</v>
      </c>
      <c r="AD938" s="36" t="str">
        <f t="shared" si="249"/>
        <v>Feb</v>
      </c>
      <c r="AE938" s="35" t="str">
        <f t="shared" si="250"/>
        <v>285-295</v>
      </c>
      <c r="AF938" s="36" t="str">
        <f t="shared" si="251"/>
        <v>Inner-TI</v>
      </c>
    </row>
    <row r="939" spans="5:32" x14ac:dyDescent="0.3">
      <c r="E939" s="12">
        <v>40958.923611111109</v>
      </c>
      <c r="F939" s="16">
        <v>11.04</v>
      </c>
      <c r="G939" s="16">
        <v>1832.5400238037109</v>
      </c>
      <c r="H939" s="29">
        <v>1.2116640980638285</v>
      </c>
      <c r="I939" s="26">
        <v>292.8</v>
      </c>
      <c r="J939" s="30">
        <v>8.6050724637681167E-2</v>
      </c>
      <c r="K939" s="31">
        <v>0.27316356736041036</v>
      </c>
      <c r="L939" s="108">
        <f ca="1">REWS!R939</f>
        <v>11.017787550025391</v>
      </c>
      <c r="M939" s="22">
        <f t="shared" si="238"/>
        <v>10.999791598093035</v>
      </c>
      <c r="N939" s="22">
        <f t="shared" ca="1" si="239"/>
        <v>10.977660047313709</v>
      </c>
      <c r="O939" s="22">
        <f t="shared" si="240"/>
        <v>1.0581032263014387</v>
      </c>
      <c r="P939" s="81">
        <f t="shared" ca="1" si="241"/>
        <v>11</v>
      </c>
      <c r="Q939" s="22">
        <f t="shared" ca="1" si="242"/>
        <v>0.99741922918158943</v>
      </c>
      <c r="R939" s="3">
        <f ca="1">IF(N939&gt;'Power Curve'!$C$37,0,INDEX(Ci,$P939,1)*POWER(1-Q939,3)+INDEX(Ci,$P939,2)*3*Q939*POWER(1-Q939,2)+INDEX(Ci,$P939,3)*3*POWER(Q939,2)*(1-Q939)+INDEX(Ci,$P939,4)*POWER(Q939,3))</f>
        <v>1775.6432567740626</v>
      </c>
      <c r="S939" s="3">
        <f t="shared" si="243"/>
        <v>1832.5400238037109</v>
      </c>
      <c r="T939" s="3">
        <f t="shared" ca="1" si="244"/>
        <v>-56.896767029648345</v>
      </c>
      <c r="U939" s="3">
        <f t="shared" ca="1" si="252"/>
        <v>56.896767029648345</v>
      </c>
      <c r="W939" s="34">
        <f t="shared" si="245"/>
        <v>11</v>
      </c>
      <c r="X939" s="73" t="b">
        <f>COUNTIF('Power Curve'!$D$2:$D$31,W939)&gt;0</f>
        <v>1</v>
      </c>
      <c r="Y939" s="73" t="b">
        <f t="shared" si="246"/>
        <v>0</v>
      </c>
      <c r="Z939" s="73" t="b">
        <f t="shared" si="253"/>
        <v>1</v>
      </c>
      <c r="AA939" s="34" t="str">
        <f t="shared" si="247"/>
        <v>Outer</v>
      </c>
      <c r="AB939" s="35" t="str">
        <f t="shared" si="254"/>
        <v>1.0-1.1</v>
      </c>
      <c r="AC939" s="36" t="str">
        <f t="shared" si="248"/>
        <v>22-23</v>
      </c>
      <c r="AD939" s="36" t="str">
        <f t="shared" si="249"/>
        <v>Feb</v>
      </c>
      <c r="AE939" s="35" t="str">
        <f t="shared" si="250"/>
        <v>285-295</v>
      </c>
      <c r="AF939" s="36" t="str">
        <f t="shared" si="251"/>
        <v>HWS-LTI</v>
      </c>
    </row>
    <row r="940" spans="5:32" x14ac:dyDescent="0.3">
      <c r="E940" s="12">
        <v>40958.930555555555</v>
      </c>
      <c r="F940" s="16">
        <v>10.52</v>
      </c>
      <c r="G940" s="16">
        <v>1831.9199981689451</v>
      </c>
      <c r="H940" s="29">
        <v>1.2124054813704814</v>
      </c>
      <c r="I940" s="26">
        <v>289.5</v>
      </c>
      <c r="J940" s="30">
        <v>8.8403041825095063E-2</v>
      </c>
      <c r="K940" s="31">
        <v>0.34631835178417569</v>
      </c>
      <c r="L940" s="108">
        <f ca="1">REWS!R940</f>
        <v>10.498634557402172</v>
      </c>
      <c r="M940" s="22">
        <f t="shared" si="238"/>
        <v>10.483822852756671</v>
      </c>
      <c r="N940" s="22">
        <f t="shared" ca="1" si="239"/>
        <v>10.462530883615381</v>
      </c>
      <c r="O940" s="22">
        <f t="shared" si="240"/>
        <v>0.97835859344332177</v>
      </c>
      <c r="P940" s="81">
        <f t="shared" ca="1" si="241"/>
        <v>11</v>
      </c>
      <c r="Q940" s="22">
        <f t="shared" ca="1" si="242"/>
        <v>0.49748341033663473</v>
      </c>
      <c r="R940" s="3">
        <f ca="1">IF(N940&gt;'Power Curve'!$C$37,0,INDEX(Ci,$P940,1)*POWER(1-Q940,3)+INDEX(Ci,$P940,2)*3*Q940*POWER(1-Q940,2)+INDEX(Ci,$P940,3)*3*POWER(Q940,2)*(1-Q940)+INDEX(Ci,$P940,4)*POWER(Q940,3))</f>
        <v>1661.3914052069654</v>
      </c>
      <c r="S940" s="3">
        <f t="shared" si="243"/>
        <v>1831.9199981689451</v>
      </c>
      <c r="T940" s="3">
        <f t="shared" ca="1" si="244"/>
        <v>-170.52859296197971</v>
      </c>
      <c r="U940" s="3">
        <f t="shared" ca="1" si="252"/>
        <v>170.52859296197971</v>
      </c>
      <c r="W940" s="34">
        <f t="shared" si="245"/>
        <v>10</v>
      </c>
      <c r="X940" s="73" t="b">
        <f>COUNTIF('Power Curve'!$D$2:$D$31,W940)&gt;0</f>
        <v>1</v>
      </c>
      <c r="Y940" s="73" t="b">
        <f t="shared" si="246"/>
        <v>0</v>
      </c>
      <c r="Z940" s="73" t="b">
        <f t="shared" si="253"/>
        <v>1</v>
      </c>
      <c r="AA940" s="34" t="str">
        <f t="shared" si="247"/>
        <v>Outer</v>
      </c>
      <c r="AB940" s="35" t="str">
        <f t="shared" si="254"/>
        <v>0.9-1.0</v>
      </c>
      <c r="AC940" s="36" t="str">
        <f t="shared" si="248"/>
        <v>22-23</v>
      </c>
      <c r="AD940" s="36" t="str">
        <f t="shared" si="249"/>
        <v>Feb</v>
      </c>
      <c r="AE940" s="35" t="str">
        <f t="shared" si="250"/>
        <v>285-295</v>
      </c>
      <c r="AF940" s="36" t="str">
        <f t="shared" si="251"/>
        <v>HWS-LTI</v>
      </c>
    </row>
    <row r="941" spans="5:32" x14ac:dyDescent="0.3">
      <c r="E941" s="12">
        <v>40958.9375</v>
      </c>
      <c r="F941" s="16">
        <v>11.11</v>
      </c>
      <c r="G941" s="16">
        <v>1846.0999908447291</v>
      </c>
      <c r="H941" s="29">
        <v>1.2124054813704814</v>
      </c>
      <c r="I941" s="26">
        <v>291.2</v>
      </c>
      <c r="J941" s="30">
        <v>8.1908190819081919E-2</v>
      </c>
      <c r="K941" s="31">
        <v>0.30938319156718697</v>
      </c>
      <c r="L941" s="108">
        <f ca="1">REWS!R941</f>
        <v>11.076747450598635</v>
      </c>
      <c r="M941" s="22">
        <f t="shared" si="238"/>
        <v>11.0717939062858</v>
      </c>
      <c r="N941" s="22">
        <f t="shared" ca="1" si="239"/>
        <v>11.038655708821308</v>
      </c>
      <c r="O941" s="22">
        <f t="shared" si="240"/>
        <v>1.0692314151378106</v>
      </c>
      <c r="P941" s="81">
        <f t="shared" ca="1" si="241"/>
        <v>12</v>
      </c>
      <c r="Q941" s="22">
        <f t="shared" ca="1" si="242"/>
        <v>5.6189933248577843E-2</v>
      </c>
      <c r="R941" s="3">
        <f ca="1">IF(N941&gt;'Power Curve'!$C$37,0,INDEX(Ci,$P941,1)*POWER(1-Q941,3)+INDEX(Ci,$P941,2)*3*Q941*POWER(1-Q941,2)+INDEX(Ci,$P941,3)*3*POWER(Q941,2)*(1-Q941)+INDEX(Ci,$P941,4)*POWER(Q941,3))</f>
        <v>1786.3640566402814</v>
      </c>
      <c r="S941" s="3">
        <f t="shared" si="243"/>
        <v>1846.0999908447291</v>
      </c>
      <c r="T941" s="3">
        <f t="shared" ca="1" si="244"/>
        <v>-59.735934204447631</v>
      </c>
      <c r="U941" s="3">
        <f t="shared" ca="1" si="252"/>
        <v>59.735934204447631</v>
      </c>
      <c r="W941" s="34">
        <f t="shared" si="245"/>
        <v>11</v>
      </c>
      <c r="X941" s="73" t="b">
        <f>COUNTIF('Power Curve'!$D$2:$D$31,W941)&gt;0</f>
        <v>1</v>
      </c>
      <c r="Y941" s="73" t="b">
        <f t="shared" si="246"/>
        <v>0</v>
      </c>
      <c r="Z941" s="73" t="b">
        <f t="shared" si="253"/>
        <v>1</v>
      </c>
      <c r="AA941" s="34" t="str">
        <f t="shared" si="247"/>
        <v>Outer</v>
      </c>
      <c r="AB941" s="35" t="str">
        <f t="shared" si="254"/>
        <v>1.0-1.1</v>
      </c>
      <c r="AC941" s="36" t="str">
        <f t="shared" si="248"/>
        <v>22-23</v>
      </c>
      <c r="AD941" s="36" t="str">
        <f t="shared" si="249"/>
        <v>Feb</v>
      </c>
      <c r="AE941" s="35" t="str">
        <f t="shared" si="250"/>
        <v>285-295</v>
      </c>
      <c r="AF941" s="36" t="str">
        <f t="shared" si="251"/>
        <v>HWS-LTI</v>
      </c>
    </row>
    <row r="942" spans="5:32" x14ac:dyDescent="0.3">
      <c r="E942" s="12">
        <v>40958.944444444445</v>
      </c>
      <c r="F942" s="16">
        <v>10.67</v>
      </c>
      <c r="G942" s="16">
        <v>1802.5299835205051</v>
      </c>
      <c r="H942" s="29">
        <v>1.2128722044431932</v>
      </c>
      <c r="I942" s="26">
        <v>292.2</v>
      </c>
      <c r="J942" s="30">
        <v>9.0909090909090912E-2</v>
      </c>
      <c r="K942" s="31">
        <v>0.27114168675028472</v>
      </c>
      <c r="L942" s="108">
        <f ca="1">REWS!R942</f>
        <v>10.718535918488058</v>
      </c>
      <c r="M942" s="22">
        <f t="shared" si="238"/>
        <v>10.634671296540727</v>
      </c>
      <c r="N942" s="22">
        <f t="shared" ca="1" si="239"/>
        <v>10.683046511085825</v>
      </c>
      <c r="O942" s="22">
        <f t="shared" si="240"/>
        <v>1.0016727067021314</v>
      </c>
      <c r="P942" s="81">
        <f t="shared" ca="1" si="241"/>
        <v>11</v>
      </c>
      <c r="Q942" s="22">
        <f t="shared" ca="1" si="242"/>
        <v>0.71149509625257124</v>
      </c>
      <c r="R942" s="3">
        <f ca="1">IF(N942&gt;'Power Curve'!$C$37,0,INDEX(Ci,$P942,1)*POWER(1-Q942,3)+INDEX(Ci,$P942,2)*3*Q942*POWER(1-Q942,2)+INDEX(Ci,$P942,3)*3*POWER(Q942,2)*(1-Q942)+INDEX(Ci,$P942,4)*POWER(Q942,3))</f>
        <v>1715.3869470591771</v>
      </c>
      <c r="S942" s="3">
        <f t="shared" si="243"/>
        <v>1802.5299835205051</v>
      </c>
      <c r="T942" s="3">
        <f t="shared" ca="1" si="244"/>
        <v>-87.143036461327938</v>
      </c>
      <c r="U942" s="3">
        <f t="shared" ca="1" si="252"/>
        <v>87.143036461327938</v>
      </c>
      <c r="W942" s="34">
        <f t="shared" si="245"/>
        <v>11</v>
      </c>
      <c r="X942" s="73" t="b">
        <f>COUNTIF('Power Curve'!$D$2:$D$31,W942)&gt;0</f>
        <v>1</v>
      </c>
      <c r="Y942" s="73" t="b">
        <f t="shared" si="246"/>
        <v>0</v>
      </c>
      <c r="Z942" s="73" t="b">
        <f t="shared" si="253"/>
        <v>1</v>
      </c>
      <c r="AA942" s="34" t="str">
        <f t="shared" si="247"/>
        <v>Outer</v>
      </c>
      <c r="AB942" s="35" t="str">
        <f t="shared" si="254"/>
        <v>1.0-1.1</v>
      </c>
      <c r="AC942" s="36" t="str">
        <f t="shared" si="248"/>
        <v>22-23</v>
      </c>
      <c r="AD942" s="36" t="str">
        <f t="shared" si="249"/>
        <v>Feb</v>
      </c>
      <c r="AE942" s="35" t="str">
        <f t="shared" si="250"/>
        <v>285-295</v>
      </c>
      <c r="AF942" s="36" t="str">
        <f t="shared" si="251"/>
        <v>HWS-LTI</v>
      </c>
    </row>
    <row r="943" spans="5:32" x14ac:dyDescent="0.3">
      <c r="E943" s="12">
        <v>40958.951388888891</v>
      </c>
      <c r="F943" s="16">
        <v>10.42</v>
      </c>
      <c r="G943" s="16">
        <v>1658.2199554443359</v>
      </c>
      <c r="H943" s="29">
        <v>1.2130180092277967</v>
      </c>
      <c r="I943" s="26">
        <v>290.39999999999998</v>
      </c>
      <c r="J943" s="30">
        <v>8.5412667946257195E-2</v>
      </c>
      <c r="K943" s="31">
        <v>0.29923649527129081</v>
      </c>
      <c r="L943" s="108">
        <f ca="1">REWS!R943</f>
        <v>10.342924031289936</v>
      </c>
      <c r="M943" s="22">
        <f t="shared" si="238"/>
        <v>10.385915200086886</v>
      </c>
      <c r="N943" s="22">
        <f t="shared" ca="1" si="239"/>
        <v>10.309091354118818</v>
      </c>
      <c r="O943" s="22">
        <f t="shared" si="240"/>
        <v>0.96322665011008335</v>
      </c>
      <c r="P943" s="81">
        <f t="shared" ca="1" si="241"/>
        <v>11</v>
      </c>
      <c r="Q943" s="22">
        <f t="shared" ca="1" si="242"/>
        <v>0.3485694636454475</v>
      </c>
      <c r="R943" s="3">
        <f ca="1">IF(N943&gt;'Power Curve'!$C$37,0,INDEX(Ci,$P943,1)*POWER(1-Q943,3)+INDEX(Ci,$P943,2)*3*Q943*POWER(1-Q943,2)+INDEX(Ci,$P943,3)*3*POWER(Q943,2)*(1-Q943)+INDEX(Ci,$P943,4)*POWER(Q943,3))</f>
        <v>1620.5683311435012</v>
      </c>
      <c r="S943" s="3">
        <f t="shared" si="243"/>
        <v>1658.2199554443359</v>
      </c>
      <c r="T943" s="3">
        <f t="shared" ca="1" si="244"/>
        <v>-37.651624300834783</v>
      </c>
      <c r="U943" s="3">
        <f t="shared" ca="1" si="252"/>
        <v>37.651624300834783</v>
      </c>
      <c r="W943" s="34">
        <f t="shared" si="245"/>
        <v>10</v>
      </c>
      <c r="X943" s="73" t="b">
        <f>COUNTIF('Power Curve'!$D$2:$D$31,W943)&gt;0</f>
        <v>1</v>
      </c>
      <c r="Y943" s="73" t="b">
        <f t="shared" si="246"/>
        <v>0</v>
      </c>
      <c r="Z943" s="73" t="b">
        <f t="shared" si="253"/>
        <v>1</v>
      </c>
      <c r="AA943" s="34" t="str">
        <f t="shared" si="247"/>
        <v>Outer</v>
      </c>
      <c r="AB943" s="35" t="str">
        <f t="shared" si="254"/>
        <v>0.9-1.0</v>
      </c>
      <c r="AC943" s="36" t="str">
        <f t="shared" si="248"/>
        <v>22-23</v>
      </c>
      <c r="AD943" s="36" t="str">
        <f t="shared" si="249"/>
        <v>Feb</v>
      </c>
      <c r="AE943" s="35" t="str">
        <f t="shared" si="250"/>
        <v>285-295</v>
      </c>
      <c r="AF943" s="36" t="str">
        <f t="shared" si="251"/>
        <v>HWS-LTI</v>
      </c>
    </row>
    <row r="944" spans="5:32" x14ac:dyDescent="0.3">
      <c r="E944" s="12">
        <v>40958.958333333336</v>
      </c>
      <c r="F944" s="16">
        <v>9.08</v>
      </c>
      <c r="G944" s="16">
        <v>1218.979965209958</v>
      </c>
      <c r="H944" s="29">
        <v>1.2133849091035436</v>
      </c>
      <c r="I944" s="26">
        <v>287.7</v>
      </c>
      <c r="J944" s="30">
        <v>7.0484581497797363E-2</v>
      </c>
      <c r="K944" s="31">
        <v>0.33152064556444366</v>
      </c>
      <c r="L944" s="108">
        <f ca="1">REWS!R944</f>
        <v>9.0324127141388644</v>
      </c>
      <c r="M944" s="22">
        <f t="shared" si="238"/>
        <v>9.0512108511966076</v>
      </c>
      <c r="N944" s="22">
        <f t="shared" ca="1" si="239"/>
        <v>9.0037744461123239</v>
      </c>
      <c r="O944" s="22">
        <f t="shared" si="240"/>
        <v>0.75694379046322402</v>
      </c>
      <c r="P944" s="81">
        <f t="shared" ca="1" si="241"/>
        <v>9</v>
      </c>
      <c r="Q944" s="22">
        <f t="shared" ca="1" si="242"/>
        <v>0.99463933462559151</v>
      </c>
      <c r="R944" s="3">
        <f ca="1">IF(N944&gt;'Power Curve'!$C$37,0,INDEX(Ci,$P944,1)*POWER(1-Q944,3)+INDEX(Ci,$P944,2)*3*Q944*POWER(1-Q944,2)+INDEX(Ci,$P944,3)*3*POWER(Q944,2)*(1-Q944)+INDEX(Ci,$P944,4)*POWER(Q944,3))</f>
        <v>1196.5376545051845</v>
      </c>
      <c r="S944" s="3">
        <f t="shared" si="243"/>
        <v>1218.979965209958</v>
      </c>
      <c r="T944" s="3">
        <f t="shared" ca="1" si="244"/>
        <v>-22.44231070477349</v>
      </c>
      <c r="U944" s="3">
        <f t="shared" ca="1" si="252"/>
        <v>22.44231070477349</v>
      </c>
      <c r="W944" s="34">
        <f t="shared" si="245"/>
        <v>9</v>
      </c>
      <c r="X944" s="73" t="b">
        <f>COUNTIF('Power Curve'!$D$2:$D$31,W944)&gt;0</f>
        <v>1</v>
      </c>
      <c r="Y944" s="73" t="b">
        <f t="shared" si="246"/>
        <v>0</v>
      </c>
      <c r="Z944" s="73" t="b">
        <f t="shared" si="253"/>
        <v>1</v>
      </c>
      <c r="AA944" s="34" t="str">
        <f t="shared" si="247"/>
        <v>Outer</v>
      </c>
      <c r="AB944" s="35" t="str">
        <f t="shared" si="254"/>
        <v>0.7-0.8</v>
      </c>
      <c r="AC944" s="36" t="str">
        <f t="shared" si="248"/>
        <v>23-24</v>
      </c>
      <c r="AD944" s="36" t="str">
        <f t="shared" si="249"/>
        <v>Feb</v>
      </c>
      <c r="AE944" s="35" t="str">
        <f t="shared" si="250"/>
        <v>285-295</v>
      </c>
      <c r="AF944" s="36" t="str">
        <f t="shared" si="251"/>
        <v>HWS-LTI</v>
      </c>
    </row>
    <row r="945" spans="5:32" x14ac:dyDescent="0.3">
      <c r="E945" s="12">
        <v>40958.965277777781</v>
      </c>
      <c r="F945" s="16">
        <v>8.9700000000000006</v>
      </c>
      <c r="G945" s="16">
        <v>1222.869987487798</v>
      </c>
      <c r="H945" s="29">
        <v>1.2129263211115624</v>
      </c>
      <c r="I945" s="26">
        <v>290.8</v>
      </c>
      <c r="J945" s="30">
        <v>6.6889632107023408E-2</v>
      </c>
      <c r="K945" s="31">
        <v>0.29610655253813073</v>
      </c>
      <c r="L945" s="108">
        <f ca="1">REWS!R945</f>
        <v>8.9743178706826807</v>
      </c>
      <c r="M945" s="22">
        <f t="shared" si="238"/>
        <v>8.9404330156034302</v>
      </c>
      <c r="N945" s="22">
        <f t="shared" ca="1" si="239"/>
        <v>8.9447366536868795</v>
      </c>
      <c r="O945" s="22">
        <f t="shared" si="240"/>
        <v>0.73982271887111462</v>
      </c>
      <c r="P945" s="81">
        <f t="shared" ca="1" si="241"/>
        <v>9</v>
      </c>
      <c r="Q945" s="22">
        <f t="shared" ca="1" si="242"/>
        <v>0.93562820565006954</v>
      </c>
      <c r="R945" s="3">
        <f ca="1">IF(N945&gt;'Power Curve'!$C$37,0,INDEX(Ci,$P945,1)*POWER(1-Q945,3)+INDEX(Ci,$P945,2)*3*Q945*POWER(1-Q945,2)+INDEX(Ci,$P945,3)*3*POWER(Q945,2)*(1-Q945)+INDEX(Ci,$P945,4)*POWER(Q945,3))</f>
        <v>1177.1438444201872</v>
      </c>
      <c r="S945" s="3">
        <f t="shared" si="243"/>
        <v>1222.869987487798</v>
      </c>
      <c r="T945" s="3">
        <f t="shared" ca="1" si="244"/>
        <v>-45.726143067610792</v>
      </c>
      <c r="U945" s="3">
        <f t="shared" ca="1" si="252"/>
        <v>45.726143067610792</v>
      </c>
      <c r="W945" s="34">
        <f t="shared" si="245"/>
        <v>9</v>
      </c>
      <c r="X945" s="73" t="b">
        <f>COUNTIF('Power Curve'!$D$2:$D$31,W945)&gt;0</f>
        <v>1</v>
      </c>
      <c r="Y945" s="73" t="b">
        <f t="shared" si="246"/>
        <v>0</v>
      </c>
      <c r="Z945" s="73" t="b">
        <f t="shared" si="253"/>
        <v>1</v>
      </c>
      <c r="AA945" s="34" t="str">
        <f t="shared" si="247"/>
        <v>Outer</v>
      </c>
      <c r="AB945" s="35" t="str">
        <f t="shared" si="254"/>
        <v>0.7-0.8</v>
      </c>
      <c r="AC945" s="36" t="str">
        <f t="shared" si="248"/>
        <v>23-24</v>
      </c>
      <c r="AD945" s="36" t="str">
        <f t="shared" si="249"/>
        <v>Feb</v>
      </c>
      <c r="AE945" s="35" t="str">
        <f t="shared" si="250"/>
        <v>285-295</v>
      </c>
      <c r="AF945" s="36" t="str">
        <f t="shared" si="251"/>
        <v>HWS-LTI</v>
      </c>
    </row>
    <row r="946" spans="5:32" x14ac:dyDescent="0.3">
      <c r="E946" s="12">
        <v>40958.972222222219</v>
      </c>
      <c r="F946" s="16">
        <v>7.9</v>
      </c>
      <c r="G946" s="16">
        <v>816.06001281738327</v>
      </c>
      <c r="H946" s="29">
        <v>1.2131179233761267</v>
      </c>
      <c r="I946" s="26">
        <v>286.39999999999998</v>
      </c>
      <c r="J946" s="30">
        <v>5.5696202531645568E-2</v>
      </c>
      <c r="K946" s="31">
        <v>0.28950346482416822</v>
      </c>
      <c r="L946" s="108">
        <f ca="1">REWS!R946</f>
        <v>7.8746596358852887</v>
      </c>
      <c r="M946" s="22">
        <f t="shared" si="238"/>
        <v>7.8743745446358382</v>
      </c>
      <c r="N946" s="22">
        <f t="shared" ca="1" si="239"/>
        <v>7.8491163777830932</v>
      </c>
      <c r="O946" s="22">
        <f t="shared" si="240"/>
        <v>0.57505994565860963</v>
      </c>
      <c r="P946" s="81">
        <f t="shared" ca="1" si="241"/>
        <v>8</v>
      </c>
      <c r="Q946" s="22">
        <f t="shared" ca="1" si="242"/>
        <v>0.8393964869623336</v>
      </c>
      <c r="R946" s="3">
        <f ca="1">IF(N946&gt;'Power Curve'!$C$37,0,INDEX(Ci,$P946,1)*POWER(1-Q946,3)+INDEX(Ci,$P946,2)*3*Q946*POWER(1-Q946,2)+INDEX(Ci,$P946,3)*3*POWER(Q946,2)*(1-Q946)+INDEX(Ci,$P946,4)*POWER(Q946,3))</f>
        <v>833.29383301425378</v>
      </c>
      <c r="S946" s="3">
        <f t="shared" si="243"/>
        <v>816.06001281738327</v>
      </c>
      <c r="T946" s="3">
        <f t="shared" ca="1" si="244"/>
        <v>17.233820196870511</v>
      </c>
      <c r="U946" s="3">
        <f t="shared" ca="1" si="252"/>
        <v>17.233820196870511</v>
      </c>
      <c r="W946" s="34">
        <f t="shared" si="245"/>
        <v>8</v>
      </c>
      <c r="X946" s="73" t="b">
        <f>COUNTIF('Power Curve'!$D$2:$D$31,W946)&gt;0</f>
        <v>1</v>
      </c>
      <c r="Y946" s="73" t="b">
        <f t="shared" si="246"/>
        <v>0</v>
      </c>
      <c r="Z946" s="73" t="b">
        <f t="shared" si="253"/>
        <v>1</v>
      </c>
      <c r="AA946" s="34" t="str">
        <f t="shared" si="247"/>
        <v>Outer</v>
      </c>
      <c r="AB946" s="35" t="str">
        <f t="shared" si="254"/>
        <v>0.5-0.6</v>
      </c>
      <c r="AC946" s="36" t="str">
        <f t="shared" si="248"/>
        <v>23-24</v>
      </c>
      <c r="AD946" s="36" t="str">
        <f t="shared" si="249"/>
        <v>Feb</v>
      </c>
      <c r="AE946" s="35" t="str">
        <f t="shared" si="250"/>
        <v>285-295</v>
      </c>
      <c r="AF946" s="36" t="str">
        <f t="shared" si="251"/>
        <v>HWS-LTI</v>
      </c>
    </row>
    <row r="947" spans="5:32" x14ac:dyDescent="0.3">
      <c r="E947" s="12">
        <v>40958.979166666664</v>
      </c>
      <c r="F947" s="16">
        <v>7.76</v>
      </c>
      <c r="G947" s="16">
        <v>718.14997100830078</v>
      </c>
      <c r="H947" s="29">
        <v>1.2127971032301659</v>
      </c>
      <c r="I947" s="26">
        <v>283.3</v>
      </c>
      <c r="J947" s="30">
        <v>8.3762886597938152E-2</v>
      </c>
      <c r="K947" s="31">
        <v>0.28971831974165452</v>
      </c>
      <c r="L947" s="108">
        <f ca="1">REWS!R947</f>
        <v>7.7131339199372873</v>
      </c>
      <c r="M947" s="22">
        <f t="shared" si="238"/>
        <v>7.7341467577519794</v>
      </c>
      <c r="N947" s="22">
        <f t="shared" ca="1" si="239"/>
        <v>7.687436816880127</v>
      </c>
      <c r="O947" s="22">
        <f t="shared" si="240"/>
        <v>0.5533872891602597</v>
      </c>
      <c r="P947" s="81">
        <f t="shared" ca="1" si="241"/>
        <v>8</v>
      </c>
      <c r="Q947" s="22">
        <f t="shared" ca="1" si="242"/>
        <v>0.67666905439651204</v>
      </c>
      <c r="R947" s="3">
        <f ca="1">IF(N947&gt;'Power Curve'!$C$37,0,INDEX(Ci,$P947,1)*POWER(1-Q947,3)+INDEX(Ci,$P947,2)*3*Q947*POWER(1-Q947,2)+INDEX(Ci,$P947,3)*3*POWER(Q947,2)*(1-Q947)+INDEX(Ci,$P947,4)*POWER(Q947,3))</f>
        <v>785.83263215839781</v>
      </c>
      <c r="S947" s="3">
        <f t="shared" si="243"/>
        <v>718.14997100830078</v>
      </c>
      <c r="T947" s="3">
        <f t="shared" ca="1" si="244"/>
        <v>67.682661150097033</v>
      </c>
      <c r="U947" s="3">
        <f t="shared" ca="1" si="252"/>
        <v>67.682661150097033</v>
      </c>
      <c r="W947" s="34">
        <f t="shared" si="245"/>
        <v>8</v>
      </c>
      <c r="X947" s="73" t="b">
        <f>COUNTIF('Power Curve'!$D$2:$D$31,W947)&gt;0</f>
        <v>1</v>
      </c>
      <c r="Y947" s="73" t="b">
        <f t="shared" si="246"/>
        <v>0</v>
      </c>
      <c r="Z947" s="73" t="b">
        <f t="shared" si="253"/>
        <v>1</v>
      </c>
      <c r="AA947" s="34" t="str">
        <f t="shared" si="247"/>
        <v>Outer</v>
      </c>
      <c r="AB947" s="35" t="str">
        <f t="shared" si="254"/>
        <v>0.5-0.6</v>
      </c>
      <c r="AC947" s="36" t="str">
        <f t="shared" si="248"/>
        <v>23-24</v>
      </c>
      <c r="AD947" s="36" t="str">
        <f t="shared" si="249"/>
        <v>Feb</v>
      </c>
      <c r="AE947" s="35" t="str">
        <f t="shared" si="250"/>
        <v>275-285</v>
      </c>
      <c r="AF947" s="36" t="str">
        <f t="shared" si="251"/>
        <v>HWS-LTI</v>
      </c>
    </row>
    <row r="948" spans="5:32" x14ac:dyDescent="0.3">
      <c r="E948" s="12">
        <v>40958.986111111109</v>
      </c>
      <c r="F948" s="16">
        <v>7.75</v>
      </c>
      <c r="G948" s="16">
        <v>734.1699943542485</v>
      </c>
      <c r="H948" s="29">
        <v>1.2131179233761267</v>
      </c>
      <c r="I948" s="26">
        <v>273.3</v>
      </c>
      <c r="J948" s="30">
        <v>0.1135483870967742</v>
      </c>
      <c r="K948" s="31">
        <v>0.21385444285324962</v>
      </c>
      <c r="L948" s="108">
        <f ca="1">REWS!R948</f>
        <v>7.7892412792514065</v>
      </c>
      <c r="M948" s="22">
        <f t="shared" si="238"/>
        <v>7.7248611039149049</v>
      </c>
      <c r="N948" s="22">
        <f t="shared" ca="1" si="239"/>
        <v>7.7639750951093633</v>
      </c>
      <c r="O948" s="22">
        <f t="shared" si="240"/>
        <v>0.55195216142669445</v>
      </c>
      <c r="P948" s="81">
        <f t="shared" ca="1" si="241"/>
        <v>8</v>
      </c>
      <c r="Q948" s="22">
        <f t="shared" ca="1" si="242"/>
        <v>0.75370338971813666</v>
      </c>
      <c r="R948" s="3">
        <f ca="1">IF(N948&gt;'Power Curve'!$C$37,0,INDEX(Ci,$P948,1)*POWER(1-Q948,3)+INDEX(Ci,$P948,2)*3*Q948*POWER(1-Q948,2)+INDEX(Ci,$P948,3)*3*POWER(Q948,2)*(1-Q948)+INDEX(Ci,$P948,4)*POWER(Q948,3))</f>
        <v>808.2083654758037</v>
      </c>
      <c r="S948" s="3">
        <f t="shared" si="243"/>
        <v>734.1699943542485</v>
      </c>
      <c r="T948" s="3">
        <f t="shared" ca="1" si="244"/>
        <v>74.038371121555201</v>
      </c>
      <c r="U948" s="3">
        <f t="shared" ca="1" si="252"/>
        <v>74.038371121555201</v>
      </c>
      <c r="W948" s="34">
        <f t="shared" si="245"/>
        <v>8</v>
      </c>
      <c r="X948" s="73" t="b">
        <f>COUNTIF('Power Curve'!$D$2:$D$31,W948)&gt;0</f>
        <v>1</v>
      </c>
      <c r="Y948" s="73" t="b">
        <f t="shared" si="246"/>
        <v>0</v>
      </c>
      <c r="Z948" s="73" t="b">
        <f t="shared" si="253"/>
        <v>1</v>
      </c>
      <c r="AA948" s="34" t="str">
        <f t="shared" si="247"/>
        <v>Inner</v>
      </c>
      <c r="AB948" s="35" t="str">
        <f t="shared" si="254"/>
        <v>0.5-0.6</v>
      </c>
      <c r="AC948" s="36" t="str">
        <f t="shared" si="248"/>
        <v>23-24</v>
      </c>
      <c r="AD948" s="36" t="str">
        <f t="shared" si="249"/>
        <v>Feb</v>
      </c>
      <c r="AE948" s="35" t="str">
        <f t="shared" si="250"/>
        <v>265-275</v>
      </c>
      <c r="AF948" s="36" t="str">
        <f t="shared" si="251"/>
        <v>Inner-TI</v>
      </c>
    </row>
    <row r="949" spans="5:32" x14ac:dyDescent="0.3">
      <c r="E949" s="12">
        <v>40958.993055555555</v>
      </c>
      <c r="F949" s="16">
        <v>7.99</v>
      </c>
      <c r="G949" s="16">
        <v>776.36001968383789</v>
      </c>
      <c r="H949" s="29">
        <v>1.2136682977117215</v>
      </c>
      <c r="I949" s="26">
        <v>278.2</v>
      </c>
      <c r="J949" s="30">
        <v>9.5118898623279102E-2</v>
      </c>
      <c r="K949" s="31">
        <v>0.3608072941936295</v>
      </c>
      <c r="L949" s="108">
        <f ca="1">REWS!R949</f>
        <v>8.0301249007141973</v>
      </c>
      <c r="M949" s="22">
        <f t="shared" si="238"/>
        <v>7.965286823950831</v>
      </c>
      <c r="N949" s="22">
        <f t="shared" ca="1" si="239"/>
        <v>8.0052876178145524</v>
      </c>
      <c r="O949" s="22">
        <f t="shared" si="240"/>
        <v>0.58911073148972126</v>
      </c>
      <c r="P949" s="81">
        <f t="shared" ca="1" si="241"/>
        <v>8</v>
      </c>
      <c r="Q949" s="22">
        <f t="shared" ca="1" si="242"/>
        <v>0.99657989832867278</v>
      </c>
      <c r="R949" s="3">
        <f ca="1">IF(N949&gt;'Power Curve'!$C$37,0,INDEX(Ci,$P949,1)*POWER(1-Q949,3)+INDEX(Ci,$P949,2)*3*Q949*POWER(1-Q949,2)+INDEX(Ci,$P949,3)*3*POWER(Q949,2)*(1-Q949)+INDEX(Ci,$P949,4)*POWER(Q949,3))</f>
        <v>879.72826737318508</v>
      </c>
      <c r="S949" s="3">
        <f t="shared" si="243"/>
        <v>776.36001968383789</v>
      </c>
      <c r="T949" s="3">
        <f t="shared" ca="1" si="244"/>
        <v>103.36824768934719</v>
      </c>
      <c r="U949" s="3">
        <f t="shared" ca="1" si="252"/>
        <v>103.36824768934719</v>
      </c>
      <c r="W949" s="34">
        <f t="shared" si="245"/>
        <v>8</v>
      </c>
      <c r="X949" s="73" t="b">
        <f>COUNTIF('Power Curve'!$D$2:$D$31,W949)&gt;0</f>
        <v>1</v>
      </c>
      <c r="Y949" s="73" t="b">
        <f t="shared" si="246"/>
        <v>0</v>
      </c>
      <c r="Z949" s="73" t="b">
        <f t="shared" si="253"/>
        <v>1</v>
      </c>
      <c r="AA949" s="34" t="str">
        <f t="shared" si="247"/>
        <v>Outer</v>
      </c>
      <c r="AB949" s="35" t="str">
        <f t="shared" si="254"/>
        <v>0.5-0.6</v>
      </c>
      <c r="AC949" s="36" t="str">
        <f t="shared" si="248"/>
        <v>23-24</v>
      </c>
      <c r="AD949" s="36" t="str">
        <f t="shared" si="249"/>
        <v>Feb</v>
      </c>
      <c r="AE949" s="35" t="str">
        <f t="shared" si="250"/>
        <v>275-285</v>
      </c>
      <c r="AF949" s="36" t="str">
        <f t="shared" si="251"/>
        <v>HWS-LTI</v>
      </c>
    </row>
    <row r="950" spans="5:32" x14ac:dyDescent="0.3">
      <c r="E950" s="12">
        <v>40959</v>
      </c>
      <c r="F950" s="16">
        <v>7.29</v>
      </c>
      <c r="G950" s="16">
        <v>679.660012245178</v>
      </c>
      <c r="H950" s="29">
        <v>1.2131179233761267</v>
      </c>
      <c r="I950" s="26">
        <v>277.3</v>
      </c>
      <c r="J950" s="30">
        <v>0.12757201646090535</v>
      </c>
      <c r="K950" s="31">
        <v>0.27685063652683412</v>
      </c>
      <c r="L950" s="108">
        <f ca="1">REWS!R950</f>
        <v>7.3590306833458934</v>
      </c>
      <c r="M950" s="22">
        <f t="shared" si="238"/>
        <v>7.2663532190373745</v>
      </c>
      <c r="N950" s="22">
        <f t="shared" ca="1" si="239"/>
        <v>7.3351599855864533</v>
      </c>
      <c r="O950" s="22">
        <f t="shared" si="240"/>
        <v>0.48108828978215457</v>
      </c>
      <c r="P950" s="81">
        <f t="shared" ca="1" si="241"/>
        <v>8</v>
      </c>
      <c r="Q950" s="22">
        <f t="shared" ca="1" si="242"/>
        <v>0.32210905937495882</v>
      </c>
      <c r="R950" s="3">
        <f ca="1">IF(N950&gt;'Power Curve'!$C$37,0,INDEX(Ci,$P950,1)*POWER(1-Q950,3)+INDEX(Ci,$P950,2)*3*Q950*POWER(1-Q950,2)+INDEX(Ci,$P950,3)*3*POWER(Q950,2)*(1-Q950)+INDEX(Ci,$P950,4)*POWER(Q950,3))</f>
        <v>685.70641114733075</v>
      </c>
      <c r="S950" s="3">
        <f t="shared" si="243"/>
        <v>679.660012245178</v>
      </c>
      <c r="T950" s="3">
        <f t="shared" ca="1" si="244"/>
        <v>6.0463989021527595</v>
      </c>
      <c r="U950" s="3">
        <f t="shared" ca="1" si="252"/>
        <v>6.0463989021527595</v>
      </c>
      <c r="W950" s="34">
        <f t="shared" si="245"/>
        <v>7</v>
      </c>
      <c r="X950" s="73" t="b">
        <f>COUNTIF('Power Curve'!$D$2:$D$31,W950)&gt;0</f>
        <v>1</v>
      </c>
      <c r="Y950" s="73" t="b">
        <f t="shared" si="246"/>
        <v>0</v>
      </c>
      <c r="Z950" s="73" t="b">
        <f t="shared" si="253"/>
        <v>1</v>
      </c>
      <c r="AA950" s="34" t="str">
        <f t="shared" si="247"/>
        <v>Inner</v>
      </c>
      <c r="AB950" s="35" t="str">
        <f t="shared" si="254"/>
        <v>0.4-0.5</v>
      </c>
      <c r="AC950" s="36" t="str">
        <f t="shared" si="248"/>
        <v>0-1</v>
      </c>
      <c r="AD950" s="36" t="str">
        <f t="shared" si="249"/>
        <v>Feb</v>
      </c>
      <c r="AE950" s="35" t="str">
        <f t="shared" si="250"/>
        <v>275-285</v>
      </c>
      <c r="AF950" s="36" t="str">
        <f t="shared" si="251"/>
        <v>Inner-TI</v>
      </c>
    </row>
    <row r="951" spans="5:32" x14ac:dyDescent="0.3">
      <c r="E951" s="12">
        <v>40959.006944444445</v>
      </c>
      <c r="F951" s="16">
        <v>8.61</v>
      </c>
      <c r="G951" s="16">
        <v>1051.7299804687502</v>
      </c>
      <c r="H951" s="29">
        <v>1.2108757314380327</v>
      </c>
      <c r="I951" s="26">
        <v>270.10000000000002</v>
      </c>
      <c r="J951" s="30">
        <v>8.7108013937282236E-2</v>
      </c>
      <c r="K951" s="31">
        <v>0.29192997791663544</v>
      </c>
      <c r="L951" s="108">
        <f ca="1">REWS!R951</f>
        <v>8.4279860976526511</v>
      </c>
      <c r="M951" s="22">
        <f t="shared" si="238"/>
        <v>8.5767808550719558</v>
      </c>
      <c r="N951" s="22">
        <f t="shared" ca="1" si="239"/>
        <v>8.3954691996701349</v>
      </c>
      <c r="O951" s="22">
        <f t="shared" si="240"/>
        <v>0.68361910519924662</v>
      </c>
      <c r="P951" s="81">
        <f t="shared" ca="1" si="241"/>
        <v>9</v>
      </c>
      <c r="Q951" s="22">
        <f t="shared" ca="1" si="242"/>
        <v>0.38660881926343943</v>
      </c>
      <c r="R951" s="3">
        <f ca="1">IF(N951&gt;'Power Curve'!$C$37,0,INDEX(Ci,$P951,1)*POWER(1-Q951,3)+INDEX(Ci,$P951,2)*3*Q951*POWER(1-Q951,2)+INDEX(Ci,$P951,3)*3*POWER(Q951,2)*(1-Q951)+INDEX(Ci,$P951,4)*POWER(Q951,3))</f>
        <v>999.75503896326813</v>
      </c>
      <c r="S951" s="3">
        <f t="shared" si="243"/>
        <v>1051.7299804687502</v>
      </c>
      <c r="T951" s="3">
        <f t="shared" ca="1" si="244"/>
        <v>-51.974941505482093</v>
      </c>
      <c r="U951" s="3">
        <f t="shared" ca="1" si="252"/>
        <v>51.974941505482093</v>
      </c>
      <c r="W951" s="34">
        <f t="shared" si="245"/>
        <v>9</v>
      </c>
      <c r="X951" s="73" t="b">
        <f>COUNTIF('Power Curve'!$D$2:$D$31,W951)&gt;0</f>
        <v>1</v>
      </c>
      <c r="Y951" s="73" t="b">
        <f t="shared" si="246"/>
        <v>0</v>
      </c>
      <c r="Z951" s="73" t="b">
        <f t="shared" si="253"/>
        <v>1</v>
      </c>
      <c r="AA951" s="34" t="str">
        <f t="shared" si="247"/>
        <v>Outer</v>
      </c>
      <c r="AB951" s="35" t="str">
        <f t="shared" si="254"/>
        <v>0.6-0.7</v>
      </c>
      <c r="AC951" s="36" t="str">
        <f t="shared" si="248"/>
        <v>0-1</v>
      </c>
      <c r="AD951" s="36" t="str">
        <f t="shared" si="249"/>
        <v>Feb</v>
      </c>
      <c r="AE951" s="35" t="str">
        <f t="shared" si="250"/>
        <v>265-275</v>
      </c>
      <c r="AF951" s="36" t="str">
        <f t="shared" si="251"/>
        <v>HWS-LTI</v>
      </c>
    </row>
    <row r="952" spans="5:32" x14ac:dyDescent="0.3">
      <c r="E952" s="12">
        <v>40959.013888888891</v>
      </c>
      <c r="F952" s="16">
        <v>6.83</v>
      </c>
      <c r="G952" s="16">
        <v>497.15999221801735</v>
      </c>
      <c r="H952" s="29">
        <v>1.2113783575306563</v>
      </c>
      <c r="I952" s="26">
        <v>272.8</v>
      </c>
      <c r="J952" s="30">
        <v>0.1273792093704246</v>
      </c>
      <c r="K952" s="31">
        <v>0.35795072003869699</v>
      </c>
      <c r="L952" s="108">
        <f ca="1">REWS!R952</f>
        <v>6.7912660271782421</v>
      </c>
      <c r="M952" s="22">
        <f t="shared" si="238"/>
        <v>6.8045897121049883</v>
      </c>
      <c r="N952" s="22">
        <f t="shared" ca="1" si="239"/>
        <v>6.7659998449055907</v>
      </c>
      <c r="O952" s="22">
        <f t="shared" si="240"/>
        <v>0.40972125125427949</v>
      </c>
      <c r="P952" s="81">
        <f t="shared" ca="1" si="241"/>
        <v>7</v>
      </c>
      <c r="Q952" s="22">
        <f t="shared" ca="1" si="242"/>
        <v>0.74675263168884221</v>
      </c>
      <c r="R952" s="3">
        <f ca="1">IF(N952&gt;'Power Curve'!$C$37,0,INDEX(Ci,$P952,1)*POWER(1-Q952,3)+INDEX(Ci,$P952,2)*3*Q952*POWER(1-Q952,2)+INDEX(Ci,$P952,3)*3*POWER(Q952,2)*(1-Q952)+INDEX(Ci,$P952,4)*POWER(Q952,3))</f>
        <v>536.58189983408943</v>
      </c>
      <c r="S952" s="3">
        <f t="shared" si="243"/>
        <v>497.15999221801735</v>
      </c>
      <c r="T952" s="3">
        <f t="shared" ca="1" si="244"/>
        <v>39.421907616072076</v>
      </c>
      <c r="U952" s="3">
        <f t="shared" ca="1" si="252"/>
        <v>39.421907616072076</v>
      </c>
      <c r="W952" s="34">
        <f t="shared" si="245"/>
        <v>7</v>
      </c>
      <c r="X952" s="73" t="b">
        <f>COUNTIF('Power Curve'!$D$2:$D$31,W952)&gt;0</f>
        <v>1</v>
      </c>
      <c r="Y952" s="73" t="b">
        <f t="shared" si="246"/>
        <v>0</v>
      </c>
      <c r="Z952" s="73" t="b">
        <f t="shared" si="253"/>
        <v>1</v>
      </c>
      <c r="AA952" s="34" t="str">
        <f t="shared" si="247"/>
        <v>Outer</v>
      </c>
      <c r="AB952" s="35" t="str">
        <f t="shared" si="254"/>
        <v>0.4-0.5</v>
      </c>
      <c r="AC952" s="36" t="str">
        <f t="shared" si="248"/>
        <v>0-1</v>
      </c>
      <c r="AD952" s="36" t="str">
        <f t="shared" si="249"/>
        <v>Feb</v>
      </c>
      <c r="AE952" s="35" t="str">
        <f t="shared" si="250"/>
        <v>265-275</v>
      </c>
      <c r="AF952" s="36" t="str">
        <f t="shared" si="251"/>
        <v>Inner-TI</v>
      </c>
    </row>
    <row r="953" spans="5:32" x14ac:dyDescent="0.3">
      <c r="E953" s="12">
        <v>40959.020833333336</v>
      </c>
      <c r="F953" s="16">
        <v>6.7</v>
      </c>
      <c r="G953" s="16">
        <v>573.22001457214401</v>
      </c>
      <c r="H953" s="29">
        <v>1.2108388539073944</v>
      </c>
      <c r="I953" s="26">
        <v>267.10000000000002</v>
      </c>
      <c r="J953" s="30">
        <v>0.16567164179104479</v>
      </c>
      <c r="K953" s="31">
        <v>0.26351083891301791</v>
      </c>
      <c r="L953" s="108">
        <f ca="1">REWS!R953</f>
        <v>6.6446141274559682</v>
      </c>
      <c r="M953" s="22">
        <f t="shared" si="238"/>
        <v>6.67408227159072</v>
      </c>
      <c r="N953" s="22">
        <f t="shared" ca="1" si="239"/>
        <v>6.6189106491962866</v>
      </c>
      <c r="O953" s="22">
        <f t="shared" si="240"/>
        <v>0.38955090562166123</v>
      </c>
      <c r="P953" s="81">
        <f t="shared" ca="1" si="241"/>
        <v>7</v>
      </c>
      <c r="Q953" s="22">
        <f t="shared" ca="1" si="242"/>
        <v>0.59722966161145574</v>
      </c>
      <c r="R953" s="3">
        <f ca="1">IF(N953&gt;'Power Curve'!$C$37,0,INDEX(Ci,$P953,1)*POWER(1-Q953,3)+INDEX(Ci,$P953,2)*3*Q953*POWER(1-Q953,2)+INDEX(Ci,$P953,3)*3*POWER(Q953,2)*(1-Q953)+INDEX(Ci,$P953,4)*POWER(Q953,3))</f>
        <v>499.69908389578973</v>
      </c>
      <c r="S953" s="3">
        <f t="shared" si="243"/>
        <v>573.22001457214401</v>
      </c>
      <c r="T953" s="3">
        <f t="shared" ca="1" si="244"/>
        <v>-73.520930676354283</v>
      </c>
      <c r="U953" s="3">
        <f t="shared" ca="1" si="252"/>
        <v>73.520930676354283</v>
      </c>
      <c r="W953" s="34">
        <f t="shared" si="245"/>
        <v>7</v>
      </c>
      <c r="X953" s="73" t="b">
        <f>COUNTIF('Power Curve'!$D$2:$D$31,W953)&gt;0</f>
        <v>1</v>
      </c>
      <c r="Y953" s="73" t="b">
        <f t="shared" si="246"/>
        <v>0</v>
      </c>
      <c r="Z953" s="73" t="b">
        <f t="shared" si="253"/>
        <v>1</v>
      </c>
      <c r="AA953" s="34" t="str">
        <f t="shared" si="247"/>
        <v>Outer</v>
      </c>
      <c r="AB953" s="35" t="str">
        <f t="shared" si="254"/>
        <v>0.3-0.4</v>
      </c>
      <c r="AC953" s="36" t="str">
        <f t="shared" si="248"/>
        <v>0-1</v>
      </c>
      <c r="AD953" s="36" t="str">
        <f t="shared" si="249"/>
        <v>Feb</v>
      </c>
      <c r="AE953" s="35" t="str">
        <f t="shared" si="250"/>
        <v>265-275</v>
      </c>
      <c r="AF953" s="36" t="str">
        <f t="shared" si="251"/>
        <v>LWS-HTI</v>
      </c>
    </row>
    <row r="954" spans="5:32" x14ac:dyDescent="0.3">
      <c r="E954" s="12">
        <v>40959.034722222219</v>
      </c>
      <c r="F954" s="16">
        <v>5.51</v>
      </c>
      <c r="G954" s="16">
        <v>242.83001327514609</v>
      </c>
      <c r="H954" s="29">
        <v>1.2094706220082168</v>
      </c>
      <c r="I954" s="26">
        <v>270.2</v>
      </c>
      <c r="J954" s="30">
        <v>0.14700544464609802</v>
      </c>
      <c r="K954" s="31">
        <v>0.43370038051244131</v>
      </c>
      <c r="L954" s="108">
        <f ca="1">REWS!R954</f>
        <v>5.4559296877185188</v>
      </c>
      <c r="M954" s="22">
        <f t="shared" si="238"/>
        <v>5.4866174097146851</v>
      </c>
      <c r="N954" s="22">
        <f t="shared" ca="1" si="239"/>
        <v>5.4327765536870469</v>
      </c>
      <c r="O954" s="22">
        <f t="shared" si="240"/>
        <v>0.20602438333107714</v>
      </c>
      <c r="P954" s="81">
        <f t="shared" ca="1" si="241"/>
        <v>6</v>
      </c>
      <c r="Q954" s="22">
        <f t="shared" ca="1" si="242"/>
        <v>0.40333933974946135</v>
      </c>
      <c r="R954" s="3">
        <f ca="1">IF(N954&gt;'Power Curve'!$C$37,0,INDEX(Ci,$P954,1)*POWER(1-Q954,3)+INDEX(Ci,$P954,2)*3*Q954*POWER(1-Q954,2)+INDEX(Ci,$P954,3)*3*POWER(Q954,2)*(1-Q954)+INDEX(Ci,$P954,4)*POWER(Q954,3))</f>
        <v>271.67582938755623</v>
      </c>
      <c r="S954" s="3">
        <f t="shared" si="243"/>
        <v>242.83001327514609</v>
      </c>
      <c r="T954" s="3">
        <f t="shared" ca="1" si="244"/>
        <v>28.845816112410148</v>
      </c>
      <c r="U954" s="3">
        <f t="shared" ca="1" si="252"/>
        <v>28.845816112410148</v>
      </c>
      <c r="W954" s="34">
        <f t="shared" si="245"/>
        <v>5</v>
      </c>
      <c r="X954" s="73" t="b">
        <f>COUNTIF('Power Curve'!$D$2:$D$31,W954)&gt;0</f>
        <v>1</v>
      </c>
      <c r="Y954" s="73" t="b">
        <f t="shared" si="246"/>
        <v>0</v>
      </c>
      <c r="Z954" s="73" t="b">
        <f t="shared" si="253"/>
        <v>1</v>
      </c>
      <c r="AA954" s="34" t="str">
        <f t="shared" si="247"/>
        <v>Outer</v>
      </c>
      <c r="AB954" s="35" t="str">
        <f t="shared" si="254"/>
        <v>0.2-0.3</v>
      </c>
      <c r="AC954" s="36" t="str">
        <f t="shared" si="248"/>
        <v>0-1</v>
      </c>
      <c r="AD954" s="36" t="str">
        <f t="shared" si="249"/>
        <v>Feb</v>
      </c>
      <c r="AE954" s="35" t="str">
        <f t="shared" si="250"/>
        <v>265-275</v>
      </c>
      <c r="AF954" s="36" t="str">
        <f t="shared" si="251"/>
        <v>LWS-HTI</v>
      </c>
    </row>
    <row r="955" spans="5:32" x14ac:dyDescent="0.3">
      <c r="E955" s="12">
        <v>40959.041666666664</v>
      </c>
      <c r="F955" s="16">
        <v>5.32</v>
      </c>
      <c r="G955" s="16">
        <v>238.79001235961891</v>
      </c>
      <c r="H955" s="29">
        <v>1.2083782625736801</v>
      </c>
      <c r="I955" s="26">
        <v>268.10000000000002</v>
      </c>
      <c r="J955" s="30">
        <v>0.18796992481203006</v>
      </c>
      <c r="K955" s="31">
        <v>0.44295034027878633</v>
      </c>
      <c r="L955" s="108">
        <f ca="1">REWS!R955</f>
        <v>5.3090583368021003</v>
      </c>
      <c r="M955" s="22">
        <f t="shared" si="238"/>
        <v>5.2958283981281475</v>
      </c>
      <c r="N955" s="22">
        <f t="shared" ca="1" si="239"/>
        <v>5.2849364487510435</v>
      </c>
      <c r="O955" s="22">
        <f t="shared" si="240"/>
        <v>0.17653732656678986</v>
      </c>
      <c r="P955" s="81">
        <f t="shared" ca="1" si="241"/>
        <v>6</v>
      </c>
      <c r="Q955" s="22">
        <f t="shared" ca="1" si="242"/>
        <v>0.25598448258088013</v>
      </c>
      <c r="R955" s="3">
        <f ca="1">IF(N955&gt;'Power Curve'!$C$37,0,INDEX(Ci,$P955,1)*POWER(1-Q955,3)+INDEX(Ci,$P955,2)*3*Q955*POWER(1-Q955,2)+INDEX(Ci,$P955,3)*3*POWER(Q955,2)*(1-Q955)+INDEX(Ci,$P955,4)*POWER(Q955,3))</f>
        <v>249.98013048680531</v>
      </c>
      <c r="S955" s="3">
        <f t="shared" si="243"/>
        <v>238.79001235961891</v>
      </c>
      <c r="T955" s="3">
        <f t="shared" ca="1" si="244"/>
        <v>11.190118127186395</v>
      </c>
      <c r="U955" s="3">
        <f t="shared" ca="1" si="252"/>
        <v>11.190118127186395</v>
      </c>
      <c r="W955" s="34">
        <f t="shared" si="245"/>
        <v>5</v>
      </c>
      <c r="X955" s="73" t="b">
        <f>COUNTIF('Power Curve'!$D$2:$D$31,W955)&gt;0</f>
        <v>1</v>
      </c>
      <c r="Y955" s="73" t="b">
        <f t="shared" si="246"/>
        <v>0</v>
      </c>
      <c r="Z955" s="73" t="b">
        <f t="shared" si="253"/>
        <v>1</v>
      </c>
      <c r="AA955" s="34" t="str">
        <f t="shared" si="247"/>
        <v>Outer</v>
      </c>
      <c r="AB955" s="35" t="str">
        <f t="shared" si="254"/>
        <v>0.1-0.2</v>
      </c>
      <c r="AC955" s="36" t="str">
        <f t="shared" si="248"/>
        <v>1-2</v>
      </c>
      <c r="AD955" s="36" t="str">
        <f t="shared" si="249"/>
        <v>Feb</v>
      </c>
      <c r="AE955" s="35" t="str">
        <f t="shared" si="250"/>
        <v>265-275</v>
      </c>
      <c r="AF955" s="36" t="str">
        <f t="shared" si="251"/>
        <v>LWS-HTI</v>
      </c>
    </row>
    <row r="956" spans="5:32" x14ac:dyDescent="0.3">
      <c r="E956" s="12">
        <v>40959.104166666664</v>
      </c>
      <c r="F956" s="16">
        <v>4.26</v>
      </c>
      <c r="G956" s="16">
        <v>104.35000038147018</v>
      </c>
      <c r="H956" s="29">
        <v>1.210930179298596</v>
      </c>
      <c r="I956" s="26">
        <v>268.60000000000002</v>
      </c>
      <c r="J956" s="30">
        <v>0.11502347417840376</v>
      </c>
      <c r="K956" s="31">
        <v>0.485732645749475</v>
      </c>
      <c r="L956" s="108">
        <f ca="1">REWS!R956</f>
        <v>4.1655391791695546</v>
      </c>
      <c r="M956" s="22">
        <f t="shared" si="238"/>
        <v>4.2436276507329165</v>
      </c>
      <c r="N956" s="22">
        <f t="shared" ca="1" si="239"/>
        <v>4.1495298687641355</v>
      </c>
      <c r="O956" s="22">
        <f t="shared" si="240"/>
        <v>1.3916309203869824E-2</v>
      </c>
      <c r="P956" s="81">
        <f t="shared" ca="1" si="241"/>
        <v>4</v>
      </c>
      <c r="Q956" s="22">
        <f t="shared" ca="1" si="242"/>
        <v>0.9971105197347031</v>
      </c>
      <c r="R956" s="3">
        <f ca="1">IF(N956&gt;'Power Curve'!$C$37,0,INDEX(Ci,$P956,1)*POWER(1-Q956,3)+INDEX(Ci,$P956,2)*3*Q956*POWER(1-Q956,2)+INDEX(Ci,$P956,3)*3*POWER(Q956,2)*(1-Q956)+INDEX(Ci,$P956,4)*POWER(Q956,3))</f>
        <v>77.07619952495196</v>
      </c>
      <c r="S956" s="3">
        <f t="shared" si="243"/>
        <v>104.35000038147018</v>
      </c>
      <c r="T956" s="3">
        <f t="shared" ca="1" si="244"/>
        <v>-27.273800856518221</v>
      </c>
      <c r="U956" s="3">
        <f t="shared" ca="1" si="252"/>
        <v>27.273800856518221</v>
      </c>
      <c r="W956" s="34">
        <f t="shared" si="245"/>
        <v>4</v>
      </c>
      <c r="X956" s="73" t="b">
        <f>COUNTIF('Power Curve'!$D$2:$D$31,W956)&gt;0</f>
        <v>1</v>
      </c>
      <c r="Y956" s="73" t="b">
        <f t="shared" si="246"/>
        <v>0</v>
      </c>
      <c r="Z956" s="73" t="b">
        <f t="shared" si="253"/>
        <v>1</v>
      </c>
      <c r="AA956" s="34" t="str">
        <f t="shared" si="247"/>
        <v>Outer</v>
      </c>
      <c r="AB956" s="35" t="str">
        <f t="shared" si="254"/>
        <v>0.0-0.1</v>
      </c>
      <c r="AC956" s="36" t="str">
        <f t="shared" si="248"/>
        <v>2-3</v>
      </c>
      <c r="AD956" s="36" t="str">
        <f t="shared" si="249"/>
        <v>Feb</v>
      </c>
      <c r="AE956" s="35" t="str">
        <f t="shared" si="250"/>
        <v>265-275</v>
      </c>
      <c r="AF956" s="36" t="str">
        <f t="shared" si="251"/>
        <v>Inner-TI</v>
      </c>
    </row>
    <row r="957" spans="5:32" x14ac:dyDescent="0.3">
      <c r="E957" s="12">
        <v>40959.111111111109</v>
      </c>
      <c r="F957" s="16">
        <v>3.82</v>
      </c>
      <c r="G957" s="16">
        <v>32.180000305175795</v>
      </c>
      <c r="H957" s="29">
        <v>1.2115327448571527</v>
      </c>
      <c r="I957" s="26">
        <v>278.10000000000002</v>
      </c>
      <c r="J957" s="30">
        <v>6.2827225130890049E-2</v>
      </c>
      <c r="K957" s="31">
        <v>0.18200477329274489</v>
      </c>
      <c r="L957" s="108">
        <f ca="1">REWS!R957</f>
        <v>3.8594578515899935</v>
      </c>
      <c r="M957" s="22">
        <f t="shared" si="238"/>
        <v>3.8059497693844704</v>
      </c>
      <c r="N957" s="22">
        <f t="shared" ca="1" si="239"/>
        <v>3.8452624922010523</v>
      </c>
      <c r="O957" s="22">
        <f t="shared" si="240"/>
        <v>-5.372821824807323E-2</v>
      </c>
      <c r="P957" s="81">
        <f t="shared" ca="1" si="241"/>
        <v>4</v>
      </c>
      <c r="Q957" s="22">
        <f t="shared" ca="1" si="242"/>
        <v>0.78033186516333652</v>
      </c>
      <c r="R957" s="3">
        <f ca="1">IF(N957&gt;'Power Curve'!$C$37,0,INDEX(Ci,$P957,1)*POWER(1-Q957,3)+INDEX(Ci,$P957,2)*3*Q957*POWER(1-Q957,2)+INDEX(Ci,$P957,3)*3*POWER(Q957,2)*(1-Q957)+INDEX(Ci,$P957,4)*POWER(Q957,3))</f>
        <v>52.045765626056038</v>
      </c>
      <c r="S957" s="3">
        <f t="shared" si="243"/>
        <v>32.180000305175795</v>
      </c>
      <c r="T957" s="3">
        <f t="shared" ca="1" si="244"/>
        <v>19.865765320880243</v>
      </c>
      <c r="U957" s="3">
        <f t="shared" ca="1" si="252"/>
        <v>19.865765320880243</v>
      </c>
      <c r="W957" s="34">
        <f t="shared" si="245"/>
        <v>4</v>
      </c>
      <c r="X957" s="73" t="b">
        <f>COUNTIF('Power Curve'!$D$2:$D$31,W957)&gt;0</f>
        <v>1</v>
      </c>
      <c r="Y957" s="73" t="b">
        <f t="shared" si="246"/>
        <v>0</v>
      </c>
      <c r="Z957" s="73" t="b">
        <f t="shared" si="253"/>
        <v>1</v>
      </c>
      <c r="AA957" s="34" t="str">
        <f t="shared" si="247"/>
        <v>Outer</v>
      </c>
      <c r="AB957" s="35" t="str">
        <f t="shared" si="254"/>
        <v>-0.1-0.0</v>
      </c>
      <c r="AC957" s="36" t="str">
        <f t="shared" si="248"/>
        <v>2-3</v>
      </c>
      <c r="AD957" s="36" t="str">
        <f t="shared" si="249"/>
        <v>Feb</v>
      </c>
      <c r="AE957" s="35" t="str">
        <f t="shared" si="250"/>
        <v>275-285</v>
      </c>
      <c r="AF957" s="36" t="str">
        <f t="shared" si="251"/>
        <v>LWS-LTI</v>
      </c>
    </row>
    <row r="958" spans="5:32" x14ac:dyDescent="0.3">
      <c r="E958" s="12">
        <v>40959.222222222219</v>
      </c>
      <c r="F958" s="16">
        <v>6.17</v>
      </c>
      <c r="G958" s="16">
        <v>378.25001525878866</v>
      </c>
      <c r="H958" s="29">
        <v>1.2165323814935327</v>
      </c>
      <c r="I958" s="26">
        <v>297.3</v>
      </c>
      <c r="J958" s="30">
        <v>0.1166936790923825</v>
      </c>
      <c r="K958" s="31">
        <v>0.47109964976338292</v>
      </c>
      <c r="L958" s="108">
        <f ca="1">REWS!R958</f>
        <v>6.1381955857673676</v>
      </c>
      <c r="M958" s="22">
        <f t="shared" si="238"/>
        <v>6.1557507348275973</v>
      </c>
      <c r="N958" s="22">
        <f t="shared" ca="1" si="239"/>
        <v>6.1240197710863837</v>
      </c>
      <c r="O958" s="22">
        <f t="shared" si="240"/>
        <v>0.30944109573189221</v>
      </c>
      <c r="P958" s="81">
        <f t="shared" ca="1" si="241"/>
        <v>7</v>
      </c>
      <c r="Q958" s="22">
        <f t="shared" ca="1" si="242"/>
        <v>9.4150196105086362E-2</v>
      </c>
      <c r="R958" s="3">
        <f ca="1">IF(N958&gt;'Power Curve'!$C$37,0,INDEX(Ci,$P958,1)*POWER(1-Q958,3)+INDEX(Ci,$P958,2)*3*Q958*POWER(1-Q958,2)+INDEX(Ci,$P958,3)*3*POWER(Q958,2)*(1-Q958)+INDEX(Ci,$P958,4)*POWER(Q958,3))</f>
        <v>387.09786899897256</v>
      </c>
      <c r="S958" s="3">
        <f t="shared" si="243"/>
        <v>378.25001525878866</v>
      </c>
      <c r="T958" s="3">
        <f t="shared" ca="1" si="244"/>
        <v>8.8478537401838935</v>
      </c>
      <c r="U958" s="3">
        <f t="shared" ca="1" si="252"/>
        <v>8.8478537401838935</v>
      </c>
      <c r="W958" s="34">
        <f t="shared" si="245"/>
        <v>6</v>
      </c>
      <c r="X958" s="73" t="b">
        <f>COUNTIF('Power Curve'!$D$2:$D$31,W958)&gt;0</f>
        <v>1</v>
      </c>
      <c r="Y958" s="73" t="b">
        <f t="shared" si="246"/>
        <v>0</v>
      </c>
      <c r="Z958" s="73" t="b">
        <f t="shared" si="253"/>
        <v>1</v>
      </c>
      <c r="AA958" s="34" t="str">
        <f t="shared" si="247"/>
        <v>Outer</v>
      </c>
      <c r="AB958" s="35" t="str">
        <f t="shared" si="254"/>
        <v>0.3-0.4</v>
      </c>
      <c r="AC958" s="36" t="str">
        <f t="shared" si="248"/>
        <v>5-6</v>
      </c>
      <c r="AD958" s="36" t="str">
        <f t="shared" si="249"/>
        <v>Feb</v>
      </c>
      <c r="AE958" s="35" t="str">
        <f t="shared" si="250"/>
        <v>295-305</v>
      </c>
      <c r="AF958" s="36" t="str">
        <f t="shared" si="251"/>
        <v>Inner-TI</v>
      </c>
    </row>
    <row r="959" spans="5:32" x14ac:dyDescent="0.3">
      <c r="E959" s="12">
        <v>40959.270833333336</v>
      </c>
      <c r="F959" s="16">
        <v>6.12</v>
      </c>
      <c r="G959" s="16">
        <v>452.01999664306692</v>
      </c>
      <c r="H959" s="29">
        <v>1.2166922129626623</v>
      </c>
      <c r="I959" s="26">
        <v>283.2</v>
      </c>
      <c r="J959" s="30">
        <v>4.4117647058823532E-2</v>
      </c>
      <c r="K959" s="31">
        <v>0.22640976640004826</v>
      </c>
      <c r="L959" s="108">
        <f ca="1">REWS!R959</f>
        <v>6.1574593994506168</v>
      </c>
      <c r="M959" s="22">
        <f t="shared" si="238"/>
        <v>6.1061335972802757</v>
      </c>
      <c r="N959" s="22">
        <f t="shared" ca="1" si="239"/>
        <v>6.1435081230187327</v>
      </c>
      <c r="O959" s="22">
        <f t="shared" si="240"/>
        <v>0.30177260717915549</v>
      </c>
      <c r="P959" s="81">
        <f t="shared" ca="1" si="241"/>
        <v>7</v>
      </c>
      <c r="Q959" s="22">
        <f t="shared" ca="1" si="242"/>
        <v>0.11396100714927151</v>
      </c>
      <c r="R959" s="3">
        <f ca="1">IF(N959&gt;'Power Curve'!$C$37,0,INDEX(Ci,$P959,1)*POWER(1-Q959,3)+INDEX(Ci,$P959,2)*3*Q959*POWER(1-Q959,2)+INDEX(Ci,$P959,3)*3*POWER(Q959,2)*(1-Q959)+INDEX(Ci,$P959,4)*POWER(Q959,3))</f>
        <v>391.04613162210103</v>
      </c>
      <c r="S959" s="3">
        <f t="shared" si="243"/>
        <v>452.01999664306692</v>
      </c>
      <c r="T959" s="3">
        <f t="shared" ca="1" si="244"/>
        <v>-60.973865020965889</v>
      </c>
      <c r="U959" s="3">
        <f t="shared" ca="1" si="252"/>
        <v>60.973865020965889</v>
      </c>
      <c r="W959" s="34">
        <f t="shared" si="245"/>
        <v>6</v>
      </c>
      <c r="X959" s="73" t="b">
        <f>COUNTIF('Power Curve'!$D$2:$D$31,W959)&gt;0</f>
        <v>1</v>
      </c>
      <c r="Y959" s="73" t="b">
        <f t="shared" si="246"/>
        <v>0</v>
      </c>
      <c r="Z959" s="73" t="b">
        <f t="shared" si="253"/>
        <v>1</v>
      </c>
      <c r="AA959" s="34" t="str">
        <f t="shared" si="247"/>
        <v>Outer</v>
      </c>
      <c r="AB959" s="35" t="str">
        <f t="shared" si="254"/>
        <v>0.3-0.4</v>
      </c>
      <c r="AC959" s="36" t="str">
        <f t="shared" si="248"/>
        <v>6-7</v>
      </c>
      <c r="AD959" s="36" t="str">
        <f t="shared" si="249"/>
        <v>Feb</v>
      </c>
      <c r="AE959" s="35" t="str">
        <f t="shared" si="250"/>
        <v>275-285</v>
      </c>
      <c r="AF959" s="36" t="str">
        <f t="shared" si="251"/>
        <v>LWS-LTI</v>
      </c>
    </row>
    <row r="960" spans="5:32" x14ac:dyDescent="0.3">
      <c r="E960" s="12">
        <v>40959.277777777781</v>
      </c>
      <c r="F960" s="16">
        <v>6.52</v>
      </c>
      <c r="G960" s="16">
        <v>487.8000183105471</v>
      </c>
      <c r="H960" s="29">
        <v>1.2154979804354908</v>
      </c>
      <c r="I960" s="26">
        <v>284.2</v>
      </c>
      <c r="J960" s="30">
        <v>9.202453987730061E-2</v>
      </c>
      <c r="K960" s="31">
        <v>0.35322844618324384</v>
      </c>
      <c r="L960" s="108">
        <f ca="1">REWS!R960</f>
        <v>6.585708811880818</v>
      </c>
      <c r="M960" s="22">
        <f t="shared" si="238"/>
        <v>6.5030982186317274</v>
      </c>
      <c r="N960" s="22">
        <f t="shared" ca="1" si="239"/>
        <v>6.5686366937069662</v>
      </c>
      <c r="O960" s="22">
        <f t="shared" si="240"/>
        <v>0.36312476905612395</v>
      </c>
      <c r="P960" s="81">
        <f t="shared" ca="1" si="241"/>
        <v>7</v>
      </c>
      <c r="Q960" s="22">
        <f t="shared" ca="1" si="242"/>
        <v>0.54612386076692776</v>
      </c>
      <c r="R960" s="3">
        <f ca="1">IF(N960&gt;'Power Curve'!$C$37,0,INDEX(Ci,$P960,1)*POWER(1-Q960,3)+INDEX(Ci,$P960,2)*3*Q960*POWER(1-Q960,2)+INDEX(Ci,$P960,3)*3*POWER(Q960,2)*(1-Q960)+INDEX(Ci,$P960,4)*POWER(Q960,3))</f>
        <v>487.33647943025943</v>
      </c>
      <c r="S960" s="3">
        <f t="shared" si="243"/>
        <v>487.8000183105471</v>
      </c>
      <c r="T960" s="3">
        <f t="shared" ca="1" si="244"/>
        <v>-0.46353888028767187</v>
      </c>
      <c r="U960" s="3">
        <f t="shared" ca="1" si="252"/>
        <v>0.46353888028767187</v>
      </c>
      <c r="W960" s="34">
        <f t="shared" si="245"/>
        <v>7</v>
      </c>
      <c r="X960" s="73" t="b">
        <f>COUNTIF('Power Curve'!$D$2:$D$31,W960)&gt;0</f>
        <v>1</v>
      </c>
      <c r="Y960" s="73" t="b">
        <f t="shared" si="246"/>
        <v>0</v>
      </c>
      <c r="Z960" s="73" t="b">
        <f t="shared" si="253"/>
        <v>1</v>
      </c>
      <c r="AA960" s="34" t="str">
        <f t="shared" si="247"/>
        <v>Outer</v>
      </c>
      <c r="AB960" s="35" t="str">
        <f t="shared" si="254"/>
        <v>0.3-0.4</v>
      </c>
      <c r="AC960" s="36" t="str">
        <f t="shared" si="248"/>
        <v>6-7</v>
      </c>
      <c r="AD960" s="36" t="str">
        <f t="shared" si="249"/>
        <v>Feb</v>
      </c>
      <c r="AE960" s="35" t="str">
        <f t="shared" si="250"/>
        <v>275-285</v>
      </c>
      <c r="AF960" s="36" t="str">
        <f t="shared" si="251"/>
        <v>LWS-LTI</v>
      </c>
    </row>
    <row r="961" spans="5:32" x14ac:dyDescent="0.3">
      <c r="E961" s="12">
        <v>40959.284722222219</v>
      </c>
      <c r="F961" s="16">
        <v>6.88</v>
      </c>
      <c r="G961" s="16">
        <v>670.46999263763405</v>
      </c>
      <c r="H961" s="29">
        <v>1.2138482935913795</v>
      </c>
      <c r="I961" s="26">
        <v>281.89999999999998</v>
      </c>
      <c r="J961" s="30">
        <v>0.11337209302325582</v>
      </c>
      <c r="K961" s="31">
        <v>0.28983828077298701</v>
      </c>
      <c r="L961" s="108">
        <f ca="1">REWS!R961</f>
        <v>6.837950737908578</v>
      </c>
      <c r="M961" s="22">
        <f t="shared" si="238"/>
        <v>6.8590591180292444</v>
      </c>
      <c r="N961" s="22">
        <f t="shared" ca="1" si="239"/>
        <v>6.8171378426579405</v>
      </c>
      <c r="O961" s="22">
        <f t="shared" si="240"/>
        <v>0.41813967352634535</v>
      </c>
      <c r="P961" s="81">
        <f t="shared" ca="1" si="241"/>
        <v>7</v>
      </c>
      <c r="Q961" s="22">
        <f t="shared" ca="1" si="242"/>
        <v>0.79873677145430555</v>
      </c>
      <c r="R961" s="3">
        <f ca="1">IF(N961&gt;'Power Curve'!$C$37,0,INDEX(Ci,$P961,1)*POWER(1-Q961,3)+INDEX(Ci,$P961,2)*3*Q961*POWER(1-Q961,2)+INDEX(Ci,$P961,3)*3*POWER(Q961,2)*(1-Q961)+INDEX(Ci,$P961,4)*POWER(Q961,3))</f>
        <v>549.58792554939225</v>
      </c>
      <c r="S961" s="3">
        <f t="shared" si="243"/>
        <v>670.46999263763405</v>
      </c>
      <c r="T961" s="3">
        <f t="shared" ca="1" si="244"/>
        <v>-120.8820670882418</v>
      </c>
      <c r="U961" s="3">
        <f t="shared" ca="1" si="252"/>
        <v>120.8820670882418</v>
      </c>
      <c r="W961" s="34">
        <f t="shared" si="245"/>
        <v>7</v>
      </c>
      <c r="X961" s="73" t="b">
        <f>COUNTIF('Power Curve'!$D$2:$D$31,W961)&gt;0</f>
        <v>1</v>
      </c>
      <c r="Y961" s="73" t="b">
        <f t="shared" si="246"/>
        <v>0</v>
      </c>
      <c r="Z961" s="73" t="b">
        <f t="shared" si="253"/>
        <v>1</v>
      </c>
      <c r="AA961" s="34" t="str">
        <f t="shared" si="247"/>
        <v>Inner</v>
      </c>
      <c r="AB961" s="35" t="str">
        <f t="shared" si="254"/>
        <v>0.4-0.5</v>
      </c>
      <c r="AC961" s="36" t="str">
        <f t="shared" si="248"/>
        <v>6-7</v>
      </c>
      <c r="AD961" s="36" t="str">
        <f t="shared" si="249"/>
        <v>Feb</v>
      </c>
      <c r="AE961" s="35" t="str">
        <f t="shared" si="250"/>
        <v>275-285</v>
      </c>
      <c r="AF961" s="36" t="str">
        <f t="shared" si="251"/>
        <v>Inner-TI</v>
      </c>
    </row>
    <row r="962" spans="5:32" x14ac:dyDescent="0.3">
      <c r="E962" s="12">
        <v>40959.291666666664</v>
      </c>
      <c r="F962" s="16">
        <v>6.88</v>
      </c>
      <c r="G962" s="16">
        <v>497.51001548767135</v>
      </c>
      <c r="H962" s="29">
        <v>1.2124769709799321</v>
      </c>
      <c r="I962" s="26">
        <v>274.2</v>
      </c>
      <c r="J962" s="30">
        <v>6.25E-2</v>
      </c>
      <c r="K962" s="31">
        <v>0.356732536617548</v>
      </c>
      <c r="L962" s="108">
        <f ca="1">REWS!R962</f>
        <v>6.8113443361695669</v>
      </c>
      <c r="M962" s="22">
        <f t="shared" si="238"/>
        <v>6.8564751797632253</v>
      </c>
      <c r="N962" s="22">
        <f t="shared" ca="1" si="239"/>
        <v>6.788054270605735</v>
      </c>
      <c r="O962" s="22">
        <f t="shared" si="240"/>
        <v>0.41774031753780111</v>
      </c>
      <c r="P962" s="81">
        <f t="shared" ca="1" si="241"/>
        <v>7</v>
      </c>
      <c r="Q962" s="22">
        <f t="shared" ca="1" si="242"/>
        <v>0.76917197539477844</v>
      </c>
      <c r="R962" s="3">
        <f ca="1">IF(N962&gt;'Power Curve'!$C$37,0,INDEX(Ci,$P962,1)*POWER(1-Q962,3)+INDEX(Ci,$P962,2)*3*Q962*POWER(1-Q962,2)+INDEX(Ci,$P962,3)*3*POWER(Q962,2)*(1-Q962)+INDEX(Ci,$P962,4)*POWER(Q962,3))</f>
        <v>542.18229366732828</v>
      </c>
      <c r="S962" s="3">
        <f t="shared" si="243"/>
        <v>497.51001548767135</v>
      </c>
      <c r="T962" s="3">
        <f t="shared" ca="1" si="244"/>
        <v>44.672278179656928</v>
      </c>
      <c r="U962" s="3">
        <f t="shared" ca="1" si="252"/>
        <v>44.672278179656928</v>
      </c>
      <c r="W962" s="34">
        <f t="shared" si="245"/>
        <v>7</v>
      </c>
      <c r="X962" s="73" t="b">
        <f>COUNTIF('Power Curve'!$D$2:$D$31,W962)&gt;0</f>
        <v>1</v>
      </c>
      <c r="Y962" s="73" t="b">
        <f t="shared" si="246"/>
        <v>0</v>
      </c>
      <c r="Z962" s="73" t="b">
        <f t="shared" si="253"/>
        <v>1</v>
      </c>
      <c r="AA962" s="34" t="str">
        <f t="shared" si="247"/>
        <v>Outer</v>
      </c>
      <c r="AB962" s="35" t="str">
        <f t="shared" si="254"/>
        <v>0.4-0.5</v>
      </c>
      <c r="AC962" s="36" t="str">
        <f t="shared" si="248"/>
        <v>7-8</v>
      </c>
      <c r="AD962" s="36" t="str">
        <f t="shared" si="249"/>
        <v>Feb</v>
      </c>
      <c r="AE962" s="35" t="str">
        <f t="shared" si="250"/>
        <v>265-275</v>
      </c>
      <c r="AF962" s="36" t="str">
        <f t="shared" si="251"/>
        <v>LWS-LTI</v>
      </c>
    </row>
    <row r="963" spans="5:32" x14ac:dyDescent="0.3">
      <c r="E963" s="12">
        <v>40959.298611111109</v>
      </c>
      <c r="F963" s="16">
        <v>6.33</v>
      </c>
      <c r="G963" s="16">
        <v>506.1800174713137</v>
      </c>
      <c r="H963" s="29">
        <v>1.211345207910957</v>
      </c>
      <c r="I963" s="26">
        <v>278.5</v>
      </c>
      <c r="J963" s="30">
        <v>0.16113744075829384</v>
      </c>
      <c r="K963" s="31">
        <v>0.28738170848957323</v>
      </c>
      <c r="L963" s="108">
        <f ca="1">REWS!R963</f>
        <v>6.2794560559593489</v>
      </c>
      <c r="M963" s="22">
        <f t="shared" ref="M963:M1026" si="255">F963*(H963/Ref_Density)^(1/3)</f>
        <v>6.3063923825820822</v>
      </c>
      <c r="N963" s="22">
        <f t="shared" ref="N963:N1026" ca="1" si="256">L963*(H963/Ref_Density)^(1/3)</f>
        <v>6.2560369412418577</v>
      </c>
      <c r="O963" s="22">
        <f t="shared" ref="O963:O1026" si="257">(M963-CutInWindSpeed)/(RatedWindSpeed-CutInWindSpeed)</f>
        <v>0.33272324799770803</v>
      </c>
      <c r="P963" s="81">
        <f t="shared" ref="P963:P1026" ca="1" si="258">COUNTIF(xa,"&lt;"&amp;N963)</f>
        <v>7</v>
      </c>
      <c r="Q963" s="22">
        <f t="shared" ref="Q963:Q1026" ca="1" si="259">(N963-INDEX(xa,$P963))/(INDEX(xb,$P963)-INDEX(xa,$P963))</f>
        <v>0.22835175515004849</v>
      </c>
      <c r="R963" s="3">
        <f ca="1">IF(N963&gt;'Power Curve'!$C$37,0,INDEX(Ci,$P963,1)*POWER(1-Q963,3)+INDEX(Ci,$P963,2)*3*Q963*POWER(1-Q963,2)+INDEX(Ci,$P963,3)*3*POWER(Q963,2)*(1-Q963)+INDEX(Ci,$P963,4)*POWER(Q963,3))</f>
        <v>414.76396762439276</v>
      </c>
      <c r="S963" s="3">
        <f t="shared" ref="S963:S1026" si="260">IF(Z963,G963,"")</f>
        <v>506.1800174713137</v>
      </c>
      <c r="T963" s="3">
        <f t="shared" ref="T963:T1026" ca="1" si="261">IF(Z963,R963-S963,"")</f>
        <v>-91.416049846920941</v>
      </c>
      <c r="U963" s="3">
        <f t="shared" ca="1" si="252"/>
        <v>91.416049846920941</v>
      </c>
      <c r="W963" s="34">
        <f t="shared" ref="W963:W1026" si="262">MROUND(M963-Centre_First_Bin,Bin_Width)+Centre_First_Bin</f>
        <v>6</v>
      </c>
      <c r="X963" s="73" t="b">
        <f>COUNTIF('Power Curve'!$D$2:$D$31,W963)&gt;0</f>
        <v>1</v>
      </c>
      <c r="Y963" s="73" t="b">
        <f t="shared" ref="Y963:Y1026" si="263">(G963&lt;0)</f>
        <v>0</v>
      </c>
      <c r="Z963" s="73" t="b">
        <f t="shared" si="253"/>
        <v>1</v>
      </c>
      <c r="AA963" s="34" t="str">
        <f t="shared" ref="AA963:AA1026" si="264">IF(Z963,IF(AND(J963&gt;=LowerTurbLimit,J963&lt;=UpperTurbLimit,K963&gt;=LowerShearLimit,K963&lt;=UpperShearLimit),"Inner","Outer"),"")</f>
        <v>Outer</v>
      </c>
      <c r="AB963" s="35" t="str">
        <f t="shared" si="254"/>
        <v>0.3-0.4</v>
      </c>
      <c r="AC963" s="36" t="str">
        <f t="shared" ref="AC963:AC1026" si="265">IF(Z963,HOUR(E963)&amp;"-"&amp;HOUR(E963)+1,"")</f>
        <v>7-8</v>
      </c>
      <c r="AD963" s="36" t="str">
        <f t="shared" ref="AD963:AD1026" si="266">IF(Z963,TEXT(E963,"mmm"),"")</f>
        <v>Feb</v>
      </c>
      <c r="AE963" s="35" t="str">
        <f t="shared" ref="AE963:AE1026" si="267">IF(Z963,IF(OR(I963&lt;5,I963&gt;=355),"355-5",MROUND(I963,10)-5&amp;"-"&amp;MROUND(I963,10)+5),"")</f>
        <v>275-285</v>
      </c>
      <c r="AF963" s="36" t="str">
        <f t="shared" ref="AF963:AF1026" si="268">IF(Z963,IF(O963&lt;0.5,IF(J963&lt;=LowerTurbLimit,"LWS-LTI",IF(J963&gt;=UpperTurbLimit,"LWS-HTI","Inner-TI")),IF(J963&lt;=LowerTurbLimit,"HWS-LTI",IF(J963&gt;=UpperTurbLimit,"HWS-HTI","Inner-TI"))),"")</f>
        <v>LWS-HTI</v>
      </c>
    </row>
    <row r="964" spans="5:32" x14ac:dyDescent="0.3">
      <c r="E964" s="12">
        <v>40959.305555555555</v>
      </c>
      <c r="F964" s="16">
        <v>6.47</v>
      </c>
      <c r="G964" s="16">
        <v>524.85997581481979</v>
      </c>
      <c r="H964" s="29">
        <v>1.2096617712911508</v>
      </c>
      <c r="I964" s="26">
        <v>277.5</v>
      </c>
      <c r="J964" s="30">
        <v>0.17156105100463681</v>
      </c>
      <c r="K964" s="31">
        <v>0.27314982728902243</v>
      </c>
      <c r="L964" s="108">
        <f ca="1">REWS!R964</f>
        <v>6.5360497420762549</v>
      </c>
      <c r="M964" s="22">
        <f t="shared" si="255"/>
        <v>6.4428828753721659</v>
      </c>
      <c r="N964" s="22">
        <f t="shared" ca="1" si="256"/>
        <v>6.508655789150505</v>
      </c>
      <c r="O964" s="22">
        <f t="shared" si="257"/>
        <v>0.35381829364639955</v>
      </c>
      <c r="P964" s="81">
        <f t="shared" ca="1" si="258"/>
        <v>7</v>
      </c>
      <c r="Q964" s="22">
        <f t="shared" ca="1" si="259"/>
        <v>0.48515049726485909</v>
      </c>
      <c r="R964" s="3">
        <f ca="1">IF(N964&gt;'Power Curve'!$C$37,0,INDEX(Ci,$P964,1)*POWER(1-Q964,3)+INDEX(Ci,$P964,2)*3*Q964*POWER(1-Q964,2)+INDEX(Ci,$P964,3)*3*POWER(Q964,2)*(1-Q964)+INDEX(Ci,$P964,4)*POWER(Q964,3))</f>
        <v>472.79376211467104</v>
      </c>
      <c r="S964" s="3">
        <f t="shared" si="260"/>
        <v>524.85997581481979</v>
      </c>
      <c r="T964" s="3">
        <f t="shared" ca="1" si="261"/>
        <v>-52.066213700148751</v>
      </c>
      <c r="U964" s="3">
        <f t="shared" ref="U964:U1027" ca="1" si="269">IF(Z964,ABS(T964),"")</f>
        <v>52.066213700148751</v>
      </c>
      <c r="W964" s="34">
        <f t="shared" si="262"/>
        <v>6</v>
      </c>
      <c r="X964" s="73" t="b">
        <f>COUNTIF('Power Curve'!$D$2:$D$31,W964)&gt;0</f>
        <v>1</v>
      </c>
      <c r="Y964" s="73" t="b">
        <f t="shared" si="263"/>
        <v>0</v>
      </c>
      <c r="Z964" s="73" t="b">
        <f t="shared" ref="Z964:Z1027" si="270">AND(X964,NOT(Y964))</f>
        <v>1</v>
      </c>
      <c r="AA964" s="34" t="str">
        <f t="shared" si="264"/>
        <v>Outer</v>
      </c>
      <c r="AB964" s="35" t="str">
        <f t="shared" ref="AB964:AB1027" si="271">IF(Z964,TEXT(ROUND(O964+0.05,1)-0.1,"0.0")&amp;"-"&amp;TEXT(ROUND(O964+0.05,1),"0.0"),"")</f>
        <v>0.3-0.4</v>
      </c>
      <c r="AC964" s="36" t="str">
        <f t="shared" si="265"/>
        <v>7-8</v>
      </c>
      <c r="AD964" s="36" t="str">
        <f t="shared" si="266"/>
        <v>Feb</v>
      </c>
      <c r="AE964" s="35" t="str">
        <f t="shared" si="267"/>
        <v>275-285</v>
      </c>
      <c r="AF964" s="36" t="str">
        <f t="shared" si="268"/>
        <v>LWS-HTI</v>
      </c>
    </row>
    <row r="965" spans="5:32" x14ac:dyDescent="0.3">
      <c r="E965" s="12">
        <v>40959.3125</v>
      </c>
      <c r="F965" s="16">
        <v>5.82</v>
      </c>
      <c r="G965" s="16">
        <v>329.38000869750988</v>
      </c>
      <c r="H965" s="29">
        <v>1.2098979960391381</v>
      </c>
      <c r="I965" s="26">
        <v>273.7</v>
      </c>
      <c r="J965" s="30">
        <v>0.13402061855670103</v>
      </c>
      <c r="K965" s="31">
        <v>0.20039532804823812</v>
      </c>
      <c r="L965" s="108">
        <f ca="1">REWS!R965</f>
        <v>5.7971246949947339</v>
      </c>
      <c r="M965" s="22">
        <f t="shared" si="255"/>
        <v>5.795984395487066</v>
      </c>
      <c r="N965" s="22">
        <f t="shared" ca="1" si="256"/>
        <v>5.773203482969449</v>
      </c>
      <c r="O965" s="22">
        <f t="shared" si="257"/>
        <v>0.25383804825133893</v>
      </c>
      <c r="P965" s="81">
        <f t="shared" ca="1" si="258"/>
        <v>6</v>
      </c>
      <c r="Q965" s="22">
        <f t="shared" ca="1" si="259"/>
        <v>0.7426489037034486</v>
      </c>
      <c r="R965" s="3">
        <f ca="1">IF(N965&gt;'Power Curve'!$C$37,0,INDEX(Ci,$P965,1)*POWER(1-Q965,3)+INDEX(Ci,$P965,2)*3*Q965*POWER(1-Q965,2)+INDEX(Ci,$P965,3)*3*POWER(Q965,2)*(1-Q965)+INDEX(Ci,$P965,4)*POWER(Q965,3))</f>
        <v>323.91827402441726</v>
      </c>
      <c r="S965" s="3">
        <f t="shared" si="260"/>
        <v>329.38000869750988</v>
      </c>
      <c r="T965" s="3">
        <f t="shared" ca="1" si="261"/>
        <v>-5.4617346730926215</v>
      </c>
      <c r="U965" s="3">
        <f t="shared" ca="1" si="269"/>
        <v>5.4617346730926215</v>
      </c>
      <c r="W965" s="34">
        <f t="shared" si="262"/>
        <v>6</v>
      </c>
      <c r="X965" s="73" t="b">
        <f>COUNTIF('Power Curve'!$D$2:$D$31,W965)&gt;0</f>
        <v>1</v>
      </c>
      <c r="Y965" s="73" t="b">
        <f t="shared" si="263"/>
        <v>0</v>
      </c>
      <c r="Z965" s="73" t="b">
        <f t="shared" si="270"/>
        <v>1</v>
      </c>
      <c r="AA965" s="34" t="str">
        <f t="shared" si="264"/>
        <v>Inner</v>
      </c>
      <c r="AB965" s="35" t="str">
        <f t="shared" si="271"/>
        <v>0.2-0.3</v>
      </c>
      <c r="AC965" s="36" t="str">
        <f t="shared" si="265"/>
        <v>7-8</v>
      </c>
      <c r="AD965" s="36" t="str">
        <f t="shared" si="266"/>
        <v>Feb</v>
      </c>
      <c r="AE965" s="35" t="str">
        <f t="shared" si="267"/>
        <v>265-275</v>
      </c>
      <c r="AF965" s="36" t="str">
        <f t="shared" si="268"/>
        <v>Inner-TI</v>
      </c>
    </row>
    <row r="966" spans="5:32" x14ac:dyDescent="0.3">
      <c r="E966" s="12">
        <v>40959.326388888891</v>
      </c>
      <c r="F966" s="16">
        <v>5.0599999999999996</v>
      </c>
      <c r="G966" s="16">
        <v>279.86999130249012</v>
      </c>
      <c r="H966" s="29">
        <v>1.2108074899333772</v>
      </c>
      <c r="I966" s="26">
        <v>266.89999999999998</v>
      </c>
      <c r="J966" s="30">
        <v>0.19762845849802374</v>
      </c>
      <c r="K966" s="31">
        <v>0.43809437928988804</v>
      </c>
      <c r="L966" s="108">
        <f ca="1">REWS!R966</f>
        <v>5.0866160559987481</v>
      </c>
      <c r="M966" s="22">
        <f t="shared" si="255"/>
        <v>5.0403827920117541</v>
      </c>
      <c r="N966" s="22">
        <f t="shared" ca="1" si="256"/>
        <v>5.0668956597286146</v>
      </c>
      <c r="O966" s="22">
        <f t="shared" si="257"/>
        <v>0.13705738469222667</v>
      </c>
      <c r="P966" s="81">
        <f t="shared" ca="1" si="258"/>
        <v>6</v>
      </c>
      <c r="Q966" s="22">
        <f t="shared" ca="1" si="259"/>
        <v>3.8659357323205142E-2</v>
      </c>
      <c r="R966" s="3">
        <f ca="1">IF(N966&gt;'Power Curve'!$C$37,0,INDEX(Ci,$P966,1)*POWER(1-Q966,3)+INDEX(Ci,$P966,2)*3*Q966*POWER(1-Q966,2)+INDEX(Ci,$P966,3)*3*POWER(Q966,2)*(1-Q966)+INDEX(Ci,$P966,4)*POWER(Q966,3))</f>
        <v>217.43213724464789</v>
      </c>
      <c r="S966" s="3">
        <f t="shared" si="260"/>
        <v>279.86999130249012</v>
      </c>
      <c r="T966" s="3">
        <f t="shared" ca="1" si="261"/>
        <v>-62.43785405784223</v>
      </c>
      <c r="U966" s="3">
        <f t="shared" ca="1" si="269"/>
        <v>62.43785405784223</v>
      </c>
      <c r="W966" s="34">
        <f t="shared" si="262"/>
        <v>5</v>
      </c>
      <c r="X966" s="73" t="b">
        <f>COUNTIF('Power Curve'!$D$2:$D$31,W966)&gt;0</f>
        <v>1</v>
      </c>
      <c r="Y966" s="73" t="b">
        <f t="shared" si="263"/>
        <v>0</v>
      </c>
      <c r="Z966" s="73" t="b">
        <f t="shared" si="270"/>
        <v>1</v>
      </c>
      <c r="AA966" s="34" t="str">
        <f t="shared" si="264"/>
        <v>Outer</v>
      </c>
      <c r="AB966" s="35" t="str">
        <f t="shared" si="271"/>
        <v>0.1-0.2</v>
      </c>
      <c r="AC966" s="36" t="str">
        <f t="shared" si="265"/>
        <v>7-8</v>
      </c>
      <c r="AD966" s="36" t="str">
        <f t="shared" si="266"/>
        <v>Feb</v>
      </c>
      <c r="AE966" s="35" t="str">
        <f t="shared" si="267"/>
        <v>265-275</v>
      </c>
      <c r="AF966" s="36" t="str">
        <f t="shared" si="268"/>
        <v>LWS-HTI</v>
      </c>
    </row>
    <row r="967" spans="5:32" x14ac:dyDescent="0.3">
      <c r="E967" s="12">
        <v>40960</v>
      </c>
      <c r="F967" s="16">
        <v>14.99</v>
      </c>
      <c r="G967" s="16">
        <v>1981.5899963378911</v>
      </c>
      <c r="H967" s="29">
        <v>1.1792108815283497</v>
      </c>
      <c r="I967" s="26">
        <v>201.2</v>
      </c>
      <c r="J967" s="30">
        <v>8.1387591727818537E-2</v>
      </c>
      <c r="K967" s="31">
        <v>0.15614226495700739</v>
      </c>
      <c r="L967" s="108">
        <f ca="1">REWS!R967</f>
        <v>14.799851059063663</v>
      </c>
      <c r="M967" s="22">
        <f t="shared" si="255"/>
        <v>14.800853591612242</v>
      </c>
      <c r="N967" s="22">
        <f t="shared" ca="1" si="256"/>
        <v>14.613103982846475</v>
      </c>
      <c r="O967" s="22">
        <f t="shared" si="257"/>
        <v>1.6455696104261761</v>
      </c>
      <c r="P967" s="81">
        <f t="shared" ca="1" si="258"/>
        <v>15</v>
      </c>
      <c r="Q967" s="22">
        <f t="shared" ca="1" si="259"/>
        <v>0.63000597486044474</v>
      </c>
      <c r="R967" s="3">
        <f ca="1">IF(N967&gt;'Power Curve'!$C$37,0,INDEX(Ci,$P967,1)*POWER(1-Q967,3)+INDEX(Ci,$P967,2)*3*Q967*POWER(1-Q967,2)+INDEX(Ci,$P967,3)*3*POWER(Q967,2)*(1-Q967)+INDEX(Ci,$P967,4)*POWER(Q967,3))</f>
        <v>1977.8090554745036</v>
      </c>
      <c r="S967" s="3">
        <f t="shared" si="260"/>
        <v>1981.5899963378911</v>
      </c>
      <c r="T967" s="3">
        <f t="shared" ca="1" si="261"/>
        <v>-3.7809408633875137</v>
      </c>
      <c r="U967" s="3">
        <f t="shared" ca="1" si="269"/>
        <v>3.7809408633875137</v>
      </c>
      <c r="W967" s="34">
        <f t="shared" si="262"/>
        <v>15</v>
      </c>
      <c r="X967" s="73" t="b">
        <f>COUNTIF('Power Curve'!$D$2:$D$31,W967)&gt;0</f>
        <v>1</v>
      </c>
      <c r="Y967" s="73" t="b">
        <f t="shared" si="263"/>
        <v>0</v>
      </c>
      <c r="Z967" s="73" t="b">
        <f t="shared" si="270"/>
        <v>1</v>
      </c>
      <c r="AA967" s="34" t="str">
        <f t="shared" si="264"/>
        <v>Outer</v>
      </c>
      <c r="AB967" s="35" t="str">
        <f t="shared" si="271"/>
        <v>1.6-1.7</v>
      </c>
      <c r="AC967" s="36" t="str">
        <f t="shared" si="265"/>
        <v>0-1</v>
      </c>
      <c r="AD967" s="36" t="str">
        <f t="shared" si="266"/>
        <v>Feb</v>
      </c>
      <c r="AE967" s="35" t="str">
        <f t="shared" si="267"/>
        <v>195-205</v>
      </c>
      <c r="AF967" s="36" t="str">
        <f t="shared" si="268"/>
        <v>HWS-LTI</v>
      </c>
    </row>
    <row r="968" spans="5:32" x14ac:dyDescent="0.3">
      <c r="E968" s="12">
        <v>40960.006944444445</v>
      </c>
      <c r="F968" s="16">
        <v>14.31</v>
      </c>
      <c r="G968" s="16">
        <v>1979.36999511719</v>
      </c>
      <c r="H968" s="29">
        <v>1.1797986417187971</v>
      </c>
      <c r="I968" s="26">
        <v>204.3</v>
      </c>
      <c r="J968" s="30">
        <v>8.2459818308874902E-2</v>
      </c>
      <c r="K968" s="31">
        <v>0.22191660030027499</v>
      </c>
      <c r="L968" s="108">
        <f ca="1">REWS!R968</f>
        <v>14.237244729553801</v>
      </c>
      <c r="M968" s="22">
        <f t="shared" si="255"/>
        <v>14.131781094768311</v>
      </c>
      <c r="N968" s="22">
        <f t="shared" ca="1" si="256"/>
        <v>14.059931929468775</v>
      </c>
      <c r="O968" s="22">
        <f t="shared" si="257"/>
        <v>1.5421622992304167</v>
      </c>
      <c r="P968" s="81">
        <f t="shared" ca="1" si="258"/>
        <v>15</v>
      </c>
      <c r="Q968" s="22">
        <f t="shared" ca="1" si="259"/>
        <v>0.10153873391689971</v>
      </c>
      <c r="R968" s="3">
        <f ca="1">IF(N968&gt;'Power Curve'!$C$37,0,INDEX(Ci,$P968,1)*POWER(1-Q968,3)+INDEX(Ci,$P968,2)*3*Q968*POWER(1-Q968,2)+INDEX(Ci,$P968,3)*3*POWER(Q968,2)*(1-Q968)+INDEX(Ci,$P968,4)*POWER(Q968,3))</f>
        <v>1975.5218641421488</v>
      </c>
      <c r="S968" s="3">
        <f t="shared" si="260"/>
        <v>1979.36999511719</v>
      </c>
      <c r="T968" s="3">
        <f t="shared" ca="1" si="261"/>
        <v>-3.8481309750411583</v>
      </c>
      <c r="U968" s="3">
        <f t="shared" ca="1" si="269"/>
        <v>3.8481309750411583</v>
      </c>
      <c r="W968" s="34">
        <f t="shared" si="262"/>
        <v>14</v>
      </c>
      <c r="X968" s="73" t="b">
        <f>COUNTIF('Power Curve'!$D$2:$D$31,W968)&gt;0</f>
        <v>1</v>
      </c>
      <c r="Y968" s="73" t="b">
        <f t="shared" si="263"/>
        <v>0</v>
      </c>
      <c r="Z968" s="73" t="b">
        <f t="shared" si="270"/>
        <v>1</v>
      </c>
      <c r="AA968" s="34" t="str">
        <f t="shared" si="264"/>
        <v>Outer</v>
      </c>
      <c r="AB968" s="35" t="str">
        <f t="shared" si="271"/>
        <v>1.5-1.6</v>
      </c>
      <c r="AC968" s="36" t="str">
        <f t="shared" si="265"/>
        <v>0-1</v>
      </c>
      <c r="AD968" s="36" t="str">
        <f t="shared" si="266"/>
        <v>Feb</v>
      </c>
      <c r="AE968" s="35" t="str">
        <f t="shared" si="267"/>
        <v>195-205</v>
      </c>
      <c r="AF968" s="36" t="str">
        <f t="shared" si="268"/>
        <v>HWS-LTI</v>
      </c>
    </row>
    <row r="969" spans="5:32" x14ac:dyDescent="0.3">
      <c r="E969" s="12">
        <v>40960.013888888891</v>
      </c>
      <c r="F969" s="16">
        <v>14.97</v>
      </c>
      <c r="G969" s="16">
        <v>1985.4099426269511</v>
      </c>
      <c r="H969" s="29">
        <v>1.1782020341649164</v>
      </c>
      <c r="I969" s="26">
        <v>205.4</v>
      </c>
      <c r="J969" s="30">
        <v>8.0828323313293246E-2</v>
      </c>
      <c r="K969" s="31">
        <v>0.31251528844873333</v>
      </c>
      <c r="L969" s="108">
        <f ca="1">REWS!R969</f>
        <v>14.974698328080766</v>
      </c>
      <c r="M969" s="22">
        <f t="shared" si="255"/>
        <v>14.776889538099875</v>
      </c>
      <c r="N969" s="22">
        <f t="shared" ca="1" si="256"/>
        <v>14.78152725854498</v>
      </c>
      <c r="O969" s="22">
        <f t="shared" si="257"/>
        <v>1.6418658887058026</v>
      </c>
      <c r="P969" s="81">
        <f t="shared" ca="1" si="258"/>
        <v>15</v>
      </c>
      <c r="Q969" s="22">
        <f t="shared" ca="1" si="259"/>
        <v>0.79090742184350527</v>
      </c>
      <c r="R969" s="3">
        <f ca="1">IF(N969&gt;'Power Curve'!$C$37,0,INDEX(Ci,$P969,1)*POWER(1-Q969,3)+INDEX(Ci,$P969,2)*3*Q969*POWER(1-Q969,2)+INDEX(Ci,$P969,3)*3*POWER(Q969,2)*(1-Q969)+INDEX(Ci,$P969,4)*POWER(Q969,3))</f>
        <v>1978.3246898484181</v>
      </c>
      <c r="S969" s="3">
        <f t="shared" si="260"/>
        <v>1985.4099426269511</v>
      </c>
      <c r="T969" s="3">
        <f t="shared" ca="1" si="261"/>
        <v>-7.0852527785330039</v>
      </c>
      <c r="U969" s="3">
        <f t="shared" ca="1" si="269"/>
        <v>7.0852527785330039</v>
      </c>
      <c r="W969" s="34">
        <f t="shared" si="262"/>
        <v>15</v>
      </c>
      <c r="X969" s="73" t="b">
        <f>COUNTIF('Power Curve'!$D$2:$D$31,W969)&gt;0</f>
        <v>1</v>
      </c>
      <c r="Y969" s="73" t="b">
        <f t="shared" si="263"/>
        <v>0</v>
      </c>
      <c r="Z969" s="73" t="b">
        <f t="shared" si="270"/>
        <v>1</v>
      </c>
      <c r="AA969" s="34" t="str">
        <f t="shared" si="264"/>
        <v>Outer</v>
      </c>
      <c r="AB969" s="35" t="str">
        <f t="shared" si="271"/>
        <v>1.6-1.7</v>
      </c>
      <c r="AC969" s="36" t="str">
        <f t="shared" si="265"/>
        <v>0-1</v>
      </c>
      <c r="AD969" s="36" t="str">
        <f t="shared" si="266"/>
        <v>Feb</v>
      </c>
      <c r="AE969" s="35" t="str">
        <f t="shared" si="267"/>
        <v>205-215</v>
      </c>
      <c r="AF969" s="36" t="str">
        <f t="shared" si="268"/>
        <v>HWS-LTI</v>
      </c>
    </row>
    <row r="970" spans="5:32" x14ac:dyDescent="0.3">
      <c r="E970" s="12">
        <v>40960.020833333336</v>
      </c>
      <c r="F970" s="16">
        <v>15.99</v>
      </c>
      <c r="G970" s="16">
        <v>1981.220046997068</v>
      </c>
      <c r="H970" s="29">
        <v>1.1762592198872088</v>
      </c>
      <c r="I970" s="26">
        <v>208.5</v>
      </c>
      <c r="J970" s="30">
        <v>6.3789868667917443E-2</v>
      </c>
      <c r="K970" s="31">
        <v>0.3254548273562009</v>
      </c>
      <c r="L970" s="108">
        <f ca="1">REWS!R970</f>
        <v>15.978240130354557</v>
      </c>
      <c r="M970" s="22">
        <f t="shared" si="255"/>
        <v>15.775051329407525</v>
      </c>
      <c r="N970" s="22">
        <f t="shared" ca="1" si="256"/>
        <v>15.763449544086448</v>
      </c>
      <c r="O970" s="22">
        <f t="shared" si="257"/>
        <v>1.7961350112065044</v>
      </c>
      <c r="P970" s="81">
        <f t="shared" ca="1" si="258"/>
        <v>16</v>
      </c>
      <c r="Q970" s="22">
        <f t="shared" ca="1" si="259"/>
        <v>0.76493531279340266</v>
      </c>
      <c r="R970" s="3">
        <f ca="1">IF(N970&gt;'Power Curve'!$C$37,0,INDEX(Ci,$P970,1)*POWER(1-Q970,3)+INDEX(Ci,$P970,2)*3*Q970*POWER(1-Q970,2)+INDEX(Ci,$P970,3)*3*POWER(Q970,2)*(1-Q970)+INDEX(Ci,$P970,4)*POWER(Q970,3))</f>
        <v>1981.6696559782222</v>
      </c>
      <c r="S970" s="3">
        <f t="shared" si="260"/>
        <v>1981.220046997068</v>
      </c>
      <c r="T970" s="3">
        <f t="shared" ca="1" si="261"/>
        <v>0.44960898115414238</v>
      </c>
      <c r="U970" s="3">
        <f t="shared" ca="1" si="269"/>
        <v>0.44960898115414238</v>
      </c>
      <c r="W970" s="34">
        <f t="shared" si="262"/>
        <v>16</v>
      </c>
      <c r="X970" s="73" t="b">
        <f>COUNTIF('Power Curve'!$D$2:$D$31,W970)&gt;0</f>
        <v>1</v>
      </c>
      <c r="Y970" s="73" t="b">
        <f t="shared" si="263"/>
        <v>0</v>
      </c>
      <c r="Z970" s="73" t="b">
        <f t="shared" si="270"/>
        <v>1</v>
      </c>
      <c r="AA970" s="34" t="str">
        <f t="shared" si="264"/>
        <v>Outer</v>
      </c>
      <c r="AB970" s="35" t="str">
        <f t="shared" si="271"/>
        <v>1.7-1.8</v>
      </c>
      <c r="AC970" s="36" t="str">
        <f t="shared" si="265"/>
        <v>0-1</v>
      </c>
      <c r="AD970" s="36" t="str">
        <f t="shared" si="266"/>
        <v>Feb</v>
      </c>
      <c r="AE970" s="35" t="str">
        <f t="shared" si="267"/>
        <v>205-215</v>
      </c>
      <c r="AF970" s="36" t="str">
        <f t="shared" si="268"/>
        <v>HWS-LTI</v>
      </c>
    </row>
    <row r="971" spans="5:32" x14ac:dyDescent="0.3">
      <c r="E971" s="12">
        <v>40960.166666666664</v>
      </c>
      <c r="F971" s="16">
        <v>13.97</v>
      </c>
      <c r="G971" s="16">
        <v>1977.0899810791041</v>
      </c>
      <c r="H971" s="29">
        <v>1.1663265996809498</v>
      </c>
      <c r="I971" s="26">
        <v>270.60000000000002</v>
      </c>
      <c r="J971" s="30">
        <v>0.1231209735146743</v>
      </c>
      <c r="K971" s="31">
        <v>0.24985566527614639</v>
      </c>
      <c r="L971" s="108">
        <f ca="1">REWS!R971</f>
        <v>13.94857166464703</v>
      </c>
      <c r="M971" s="22">
        <f t="shared" si="255"/>
        <v>13.743302424643618</v>
      </c>
      <c r="N971" s="22">
        <f t="shared" ca="1" si="256"/>
        <v>13.722221816682804</v>
      </c>
      <c r="O971" s="22">
        <f t="shared" si="257"/>
        <v>1.4821216684706837</v>
      </c>
      <c r="P971" s="81">
        <f t="shared" ca="1" si="258"/>
        <v>14</v>
      </c>
      <c r="Q971" s="22">
        <f t="shared" ca="1" si="259"/>
        <v>0.75987469865027668</v>
      </c>
      <c r="R971" s="3">
        <f ca="1">IF(N971&gt;'Power Curve'!$C$37,0,INDEX(Ci,$P971,1)*POWER(1-Q971,3)+INDEX(Ci,$P971,2)*3*Q971*POWER(1-Q971,2)+INDEX(Ci,$P971,3)*3*POWER(Q971,2)*(1-Q971)+INDEX(Ci,$P971,4)*POWER(Q971,3))</f>
        <v>1971.9597243830171</v>
      </c>
      <c r="S971" s="3">
        <f t="shared" si="260"/>
        <v>1977.0899810791041</v>
      </c>
      <c r="T971" s="3">
        <f t="shared" ca="1" si="261"/>
        <v>-5.1302566960869171</v>
      </c>
      <c r="U971" s="3">
        <f t="shared" ca="1" si="269"/>
        <v>5.1302566960869171</v>
      </c>
      <c r="W971" s="34">
        <f t="shared" si="262"/>
        <v>14</v>
      </c>
      <c r="X971" s="73" t="b">
        <f>COUNTIF('Power Curve'!$D$2:$D$31,W971)&gt;0</f>
        <v>1</v>
      </c>
      <c r="Y971" s="73" t="b">
        <f t="shared" si="263"/>
        <v>0</v>
      </c>
      <c r="Z971" s="73" t="b">
        <f t="shared" si="270"/>
        <v>1</v>
      </c>
      <c r="AA971" s="34" t="str">
        <f t="shared" si="264"/>
        <v>Inner</v>
      </c>
      <c r="AB971" s="35" t="str">
        <f t="shared" si="271"/>
        <v>1.4-1.5</v>
      </c>
      <c r="AC971" s="36" t="str">
        <f t="shared" si="265"/>
        <v>4-5</v>
      </c>
      <c r="AD971" s="36" t="str">
        <f t="shared" si="266"/>
        <v>Feb</v>
      </c>
      <c r="AE971" s="35" t="str">
        <f t="shared" si="267"/>
        <v>265-275</v>
      </c>
      <c r="AF971" s="36" t="str">
        <f t="shared" si="268"/>
        <v>Inner-TI</v>
      </c>
    </row>
    <row r="972" spans="5:32" x14ac:dyDescent="0.3">
      <c r="E972" s="12">
        <v>40960.173611111109</v>
      </c>
      <c r="F972" s="16">
        <v>14.12</v>
      </c>
      <c r="G972" s="16">
        <v>1981.8600158691429</v>
      </c>
      <c r="H972" s="29">
        <v>1.1669468744188125</v>
      </c>
      <c r="I972" s="26">
        <v>274.5</v>
      </c>
      <c r="J972" s="30">
        <v>0.12960339943342777</v>
      </c>
      <c r="K972" s="31">
        <v>0.18935898297253584</v>
      </c>
      <c r="L972" s="108">
        <f ca="1">REWS!R972</f>
        <v>14.066658302998471</v>
      </c>
      <c r="M972" s="22">
        <f t="shared" si="255"/>
        <v>13.893330345942728</v>
      </c>
      <c r="N972" s="22">
        <f t="shared" ca="1" si="256"/>
        <v>13.840844948091778</v>
      </c>
      <c r="O972" s="22">
        <f t="shared" si="257"/>
        <v>1.5053089673344253</v>
      </c>
      <c r="P972" s="81">
        <f t="shared" ca="1" si="258"/>
        <v>14</v>
      </c>
      <c r="Q972" s="22">
        <f t="shared" ca="1" si="259"/>
        <v>0.88295759523739981</v>
      </c>
      <c r="R972" s="3">
        <f ca="1">IF(N972&gt;'Power Curve'!$C$37,0,INDEX(Ci,$P972,1)*POWER(1-Q972,3)+INDEX(Ci,$P972,2)*3*Q972*POWER(1-Q972,2)+INDEX(Ci,$P972,3)*3*POWER(Q972,2)*(1-Q972)+INDEX(Ci,$P972,4)*POWER(Q972,3))</f>
        <v>1973.7455445835744</v>
      </c>
      <c r="S972" s="3">
        <f t="shared" si="260"/>
        <v>1981.8600158691429</v>
      </c>
      <c r="T972" s="3">
        <f t="shared" ca="1" si="261"/>
        <v>-8.1144712855684702</v>
      </c>
      <c r="U972" s="3">
        <f t="shared" ca="1" si="269"/>
        <v>8.1144712855684702</v>
      </c>
      <c r="W972" s="34">
        <f t="shared" si="262"/>
        <v>14</v>
      </c>
      <c r="X972" s="73" t="b">
        <f>COUNTIF('Power Curve'!$D$2:$D$31,W972)&gt;0</f>
        <v>1</v>
      </c>
      <c r="Y972" s="73" t="b">
        <f t="shared" si="263"/>
        <v>0</v>
      </c>
      <c r="Z972" s="73" t="b">
        <f t="shared" si="270"/>
        <v>1</v>
      </c>
      <c r="AA972" s="34" t="str">
        <f t="shared" si="264"/>
        <v>Inner</v>
      </c>
      <c r="AB972" s="35" t="str">
        <f t="shared" si="271"/>
        <v>1.5-1.6</v>
      </c>
      <c r="AC972" s="36" t="str">
        <f t="shared" si="265"/>
        <v>4-5</v>
      </c>
      <c r="AD972" s="36" t="str">
        <f t="shared" si="266"/>
        <v>Feb</v>
      </c>
      <c r="AE972" s="35" t="str">
        <f t="shared" si="267"/>
        <v>265-275</v>
      </c>
      <c r="AF972" s="36" t="str">
        <f t="shared" si="268"/>
        <v>Inner-TI</v>
      </c>
    </row>
    <row r="973" spans="5:32" x14ac:dyDescent="0.3">
      <c r="E973" s="12">
        <v>40960.180555555555</v>
      </c>
      <c r="F973" s="16">
        <v>13.67</v>
      </c>
      <c r="G973" s="16">
        <v>1941.040054321292</v>
      </c>
      <c r="H973" s="29">
        <v>1.1680828744464793</v>
      </c>
      <c r="I973" s="26">
        <v>281.3</v>
      </c>
      <c r="J973" s="30">
        <v>0.17629846378931968</v>
      </c>
      <c r="K973" s="31">
        <v>0.16358702452710855</v>
      </c>
      <c r="L973" s="108">
        <f ca="1">REWS!R973</f>
        <v>13.734316958532911</v>
      </c>
      <c r="M973" s="22">
        <f t="shared" si="255"/>
        <v>13.454917439084172</v>
      </c>
      <c r="N973" s="22">
        <f t="shared" ca="1" si="256"/>
        <v>13.518222440327282</v>
      </c>
      <c r="O973" s="22">
        <f t="shared" si="257"/>
        <v>1.4375508393204814</v>
      </c>
      <c r="P973" s="81">
        <f t="shared" ca="1" si="258"/>
        <v>14</v>
      </c>
      <c r="Q973" s="22">
        <f t="shared" ca="1" si="259"/>
        <v>0.54820574466492555</v>
      </c>
      <c r="R973" s="3">
        <f ca="1">IF(N973&gt;'Power Curve'!$C$37,0,INDEX(Ci,$P973,1)*POWER(1-Q973,3)+INDEX(Ci,$P973,2)*3*Q973*POWER(1-Q973,2)+INDEX(Ci,$P973,3)*3*POWER(Q973,2)*(1-Q973)+INDEX(Ci,$P973,4)*POWER(Q973,3))</f>
        <v>1967.6917721359232</v>
      </c>
      <c r="S973" s="3">
        <f t="shared" si="260"/>
        <v>1941.040054321292</v>
      </c>
      <c r="T973" s="3">
        <f t="shared" ca="1" si="261"/>
        <v>26.651717814631184</v>
      </c>
      <c r="U973" s="3">
        <f t="shared" ca="1" si="269"/>
        <v>26.651717814631184</v>
      </c>
      <c r="W973" s="34">
        <f t="shared" si="262"/>
        <v>13</v>
      </c>
      <c r="X973" s="73" t="b">
        <f>COUNTIF('Power Curve'!$D$2:$D$31,W973)&gt;0</f>
        <v>1</v>
      </c>
      <c r="Y973" s="73" t="b">
        <f t="shared" si="263"/>
        <v>0</v>
      </c>
      <c r="Z973" s="73" t="b">
        <f t="shared" si="270"/>
        <v>1</v>
      </c>
      <c r="AA973" s="34" t="str">
        <f t="shared" si="264"/>
        <v>Outer</v>
      </c>
      <c r="AB973" s="35" t="str">
        <f t="shared" si="271"/>
        <v>1.4-1.5</v>
      </c>
      <c r="AC973" s="36" t="str">
        <f t="shared" si="265"/>
        <v>4-5</v>
      </c>
      <c r="AD973" s="36" t="str">
        <f t="shared" si="266"/>
        <v>Feb</v>
      </c>
      <c r="AE973" s="35" t="str">
        <f t="shared" si="267"/>
        <v>275-285</v>
      </c>
      <c r="AF973" s="36" t="str">
        <f t="shared" si="268"/>
        <v>HWS-HTI</v>
      </c>
    </row>
    <row r="974" spans="5:32" x14ac:dyDescent="0.3">
      <c r="E974" s="12">
        <v>40960.1875</v>
      </c>
      <c r="F974" s="16">
        <v>14.47</v>
      </c>
      <c r="G974" s="16">
        <v>1975.780029296873</v>
      </c>
      <c r="H974" s="29">
        <v>1.1693065532078575</v>
      </c>
      <c r="I974" s="26">
        <v>285.3</v>
      </c>
      <c r="J974" s="30">
        <v>0.12232204561161023</v>
      </c>
      <c r="K974" s="31">
        <v>0.14968196879310969</v>
      </c>
      <c r="L974" s="108">
        <f ca="1">REWS!R974</f>
        <v>14.446149367175423</v>
      </c>
      <c r="M974" s="22">
        <f t="shared" si="255"/>
        <v>14.247301976733219</v>
      </c>
      <c r="N974" s="22">
        <f t="shared" ca="1" si="256"/>
        <v>14.223818412933083</v>
      </c>
      <c r="O974" s="22">
        <f t="shared" si="257"/>
        <v>1.5600164239288652</v>
      </c>
      <c r="P974" s="81">
        <f t="shared" ca="1" si="258"/>
        <v>15</v>
      </c>
      <c r="Q974" s="22">
        <f t="shared" ca="1" si="259"/>
        <v>0.25810600302510139</v>
      </c>
      <c r="R974" s="3">
        <f ca="1">IF(N974&gt;'Power Curve'!$C$37,0,INDEX(Ci,$P974,1)*POWER(1-Q974,3)+INDEX(Ci,$P974,2)*3*Q974*POWER(1-Q974,2)+INDEX(Ci,$P974,3)*3*POWER(Q974,2)*(1-Q974)+INDEX(Ci,$P974,4)*POWER(Q974,3))</f>
        <v>1976.3757025703255</v>
      </c>
      <c r="S974" s="3">
        <f t="shared" si="260"/>
        <v>1975.780029296873</v>
      </c>
      <c r="T974" s="3">
        <f t="shared" ca="1" si="261"/>
        <v>0.59567327345257581</v>
      </c>
      <c r="U974" s="3">
        <f t="shared" ca="1" si="269"/>
        <v>0.59567327345257581</v>
      </c>
      <c r="W974" s="34">
        <f t="shared" si="262"/>
        <v>14</v>
      </c>
      <c r="X974" s="73" t="b">
        <f>COUNTIF('Power Curve'!$D$2:$D$31,W974)&gt;0</f>
        <v>1</v>
      </c>
      <c r="Y974" s="73" t="b">
        <f t="shared" si="263"/>
        <v>0</v>
      </c>
      <c r="Z974" s="73" t="b">
        <f t="shared" si="270"/>
        <v>1</v>
      </c>
      <c r="AA974" s="34" t="str">
        <f t="shared" si="264"/>
        <v>Inner</v>
      </c>
      <c r="AB974" s="35" t="str">
        <f t="shared" si="271"/>
        <v>1.5-1.6</v>
      </c>
      <c r="AC974" s="36" t="str">
        <f t="shared" si="265"/>
        <v>4-5</v>
      </c>
      <c r="AD974" s="36" t="str">
        <f t="shared" si="266"/>
        <v>Feb</v>
      </c>
      <c r="AE974" s="35" t="str">
        <f t="shared" si="267"/>
        <v>285-295</v>
      </c>
      <c r="AF974" s="36" t="str">
        <f t="shared" si="268"/>
        <v>Inner-TI</v>
      </c>
    </row>
    <row r="975" spans="5:32" x14ac:dyDescent="0.3">
      <c r="E975" s="12">
        <v>40960.194444444445</v>
      </c>
      <c r="F975" s="16">
        <v>15.21</v>
      </c>
      <c r="G975" s="16">
        <v>1992.729965209958</v>
      </c>
      <c r="H975" s="29">
        <v>1.1702543719144967</v>
      </c>
      <c r="I975" s="26">
        <v>285.8</v>
      </c>
      <c r="J975" s="30">
        <v>0.13346482577251806</v>
      </c>
      <c r="K975" s="31">
        <v>0.17617977980178187</v>
      </c>
      <c r="L975" s="108">
        <f ca="1">REWS!R975</f>
        <v>15.154058979667239</v>
      </c>
      <c r="M975" s="22">
        <f t="shared" si="255"/>
        <v>14.979958443647917</v>
      </c>
      <c r="N975" s="22">
        <f t="shared" ca="1" si="256"/>
        <v>14.924863495595316</v>
      </c>
      <c r="O975" s="22">
        <f t="shared" si="257"/>
        <v>1.6732508426670576</v>
      </c>
      <c r="P975" s="81">
        <f t="shared" ca="1" si="258"/>
        <v>15</v>
      </c>
      <c r="Q975" s="22">
        <f t="shared" ca="1" si="259"/>
        <v>0.92784222406045824</v>
      </c>
      <c r="R975" s="3">
        <f ca="1">IF(N975&gt;'Power Curve'!$C$37,0,INDEX(Ci,$P975,1)*POWER(1-Q975,3)+INDEX(Ci,$P975,2)*3*Q975*POWER(1-Q975,2)+INDEX(Ci,$P975,3)*3*POWER(Q975,2)*(1-Q975)+INDEX(Ci,$P975,4)*POWER(Q975,3))</f>
        <v>1978.7854190401308</v>
      </c>
      <c r="S975" s="3">
        <f t="shared" si="260"/>
        <v>1992.729965209958</v>
      </c>
      <c r="T975" s="3">
        <f t="shared" ca="1" si="261"/>
        <v>-13.944546169827163</v>
      </c>
      <c r="U975" s="3">
        <f t="shared" ca="1" si="269"/>
        <v>13.944546169827163</v>
      </c>
      <c r="W975" s="34">
        <f t="shared" si="262"/>
        <v>15</v>
      </c>
      <c r="X975" s="73" t="b">
        <f>COUNTIF('Power Curve'!$D$2:$D$31,W975)&gt;0</f>
        <v>1</v>
      </c>
      <c r="Y975" s="73" t="b">
        <f t="shared" si="263"/>
        <v>0</v>
      </c>
      <c r="Z975" s="73" t="b">
        <f t="shared" si="270"/>
        <v>1</v>
      </c>
      <c r="AA975" s="34" t="str">
        <f t="shared" si="264"/>
        <v>Inner</v>
      </c>
      <c r="AB975" s="35" t="str">
        <f t="shared" si="271"/>
        <v>1.6-1.7</v>
      </c>
      <c r="AC975" s="36" t="str">
        <f t="shared" si="265"/>
        <v>4-5</v>
      </c>
      <c r="AD975" s="36" t="str">
        <f t="shared" si="266"/>
        <v>Feb</v>
      </c>
      <c r="AE975" s="35" t="str">
        <f t="shared" si="267"/>
        <v>285-295</v>
      </c>
      <c r="AF975" s="36" t="str">
        <f t="shared" si="268"/>
        <v>Inner-TI</v>
      </c>
    </row>
    <row r="976" spans="5:32" x14ac:dyDescent="0.3">
      <c r="E976" s="12">
        <v>40960.201388888891</v>
      </c>
      <c r="F976" s="16">
        <v>15.47</v>
      </c>
      <c r="G976" s="16">
        <v>1991.0300445556641</v>
      </c>
      <c r="H976" s="29">
        <v>1.1705131343812003</v>
      </c>
      <c r="I976" s="26">
        <v>289.39999999999998</v>
      </c>
      <c r="J976" s="30">
        <v>0.13251454427925013</v>
      </c>
      <c r="K976" s="31">
        <v>0.18541918021381004</v>
      </c>
      <c r="L976" s="108">
        <f ca="1">REWS!R976</f>
        <v>15.246026077015443</v>
      </c>
      <c r="M976" s="22">
        <f t="shared" si="255"/>
        <v>15.237149005149117</v>
      </c>
      <c r="N976" s="22">
        <f t="shared" ca="1" si="256"/>
        <v>15.016546287774618</v>
      </c>
      <c r="O976" s="22">
        <f t="shared" si="257"/>
        <v>1.7130004730213455</v>
      </c>
      <c r="P976" s="81">
        <f t="shared" ca="1" si="258"/>
        <v>16</v>
      </c>
      <c r="Q976" s="22">
        <f t="shared" ca="1" si="259"/>
        <v>1.6191581271609318E-2</v>
      </c>
      <c r="R976" s="3">
        <f ca="1">IF(N976&gt;'Power Curve'!$C$37,0,INDEX(Ci,$P976,1)*POWER(1-Q976,3)+INDEX(Ci,$P976,2)*3*Q976*POWER(1-Q976,2)+INDEX(Ci,$P976,3)*3*POWER(Q976,2)*(1-Q976)+INDEX(Ci,$P976,4)*POWER(Q976,3))</f>
        <v>1979.109930657879</v>
      </c>
      <c r="S976" s="3">
        <f t="shared" si="260"/>
        <v>1991.0300445556641</v>
      </c>
      <c r="T976" s="3">
        <f t="shared" ca="1" si="261"/>
        <v>-11.920113897785086</v>
      </c>
      <c r="U976" s="3">
        <f t="shared" ca="1" si="269"/>
        <v>11.920113897785086</v>
      </c>
      <c r="W976" s="34">
        <f t="shared" si="262"/>
        <v>15</v>
      </c>
      <c r="X976" s="73" t="b">
        <f>COUNTIF('Power Curve'!$D$2:$D$31,W976)&gt;0</f>
        <v>1</v>
      </c>
      <c r="Y976" s="73" t="b">
        <f t="shared" si="263"/>
        <v>0</v>
      </c>
      <c r="Z976" s="73" t="b">
        <f t="shared" si="270"/>
        <v>1</v>
      </c>
      <c r="AA976" s="34" t="str">
        <f t="shared" si="264"/>
        <v>Inner</v>
      </c>
      <c r="AB976" s="35" t="str">
        <f t="shared" si="271"/>
        <v>1.7-1.8</v>
      </c>
      <c r="AC976" s="36" t="str">
        <f t="shared" si="265"/>
        <v>4-5</v>
      </c>
      <c r="AD976" s="36" t="str">
        <f t="shared" si="266"/>
        <v>Feb</v>
      </c>
      <c r="AE976" s="35" t="str">
        <f t="shared" si="267"/>
        <v>285-295</v>
      </c>
      <c r="AF976" s="36" t="str">
        <f t="shared" si="268"/>
        <v>Inner-TI</v>
      </c>
    </row>
    <row r="977" spans="5:32" x14ac:dyDescent="0.3">
      <c r="E977" s="12">
        <v>40960.208333333336</v>
      </c>
      <c r="F977" s="16">
        <v>16</v>
      </c>
      <c r="G977" s="16">
        <v>1987.0100402832011</v>
      </c>
      <c r="H977" s="29">
        <v>1.1721299737028374</v>
      </c>
      <c r="I977" s="26">
        <v>289.10000000000002</v>
      </c>
      <c r="J977" s="30">
        <v>0.113125</v>
      </c>
      <c r="K977" s="31">
        <v>0.16278325589441861</v>
      </c>
      <c r="L977" s="108">
        <f ca="1">REWS!R977</f>
        <v>15.887618371694106</v>
      </c>
      <c r="M977" s="22">
        <f t="shared" si="255"/>
        <v>15.766424315433619</v>
      </c>
      <c r="N977" s="22">
        <f t="shared" ca="1" si="256"/>
        <v>15.655683288112991</v>
      </c>
      <c r="O977" s="22">
        <f t="shared" si="257"/>
        <v>1.7948016783869698</v>
      </c>
      <c r="P977" s="81">
        <f t="shared" ca="1" si="258"/>
        <v>16</v>
      </c>
      <c r="Q977" s="22">
        <f t="shared" ca="1" si="259"/>
        <v>0.65690350553078758</v>
      </c>
      <c r="R977" s="3">
        <f ca="1">IF(N977&gt;'Power Curve'!$C$37,0,INDEX(Ci,$P977,1)*POWER(1-Q977,3)+INDEX(Ci,$P977,2)*3*Q977*POWER(1-Q977,2)+INDEX(Ci,$P977,3)*3*POWER(Q977,2)*(1-Q977)+INDEX(Ci,$P977,4)*POWER(Q977,3))</f>
        <v>1981.3211314335367</v>
      </c>
      <c r="S977" s="3">
        <f t="shared" si="260"/>
        <v>1987.0100402832011</v>
      </c>
      <c r="T977" s="3">
        <f t="shared" ca="1" si="261"/>
        <v>-5.6889088496643581</v>
      </c>
      <c r="U977" s="3">
        <f t="shared" ca="1" si="269"/>
        <v>5.6889088496643581</v>
      </c>
      <c r="W977" s="34">
        <f t="shared" si="262"/>
        <v>16</v>
      </c>
      <c r="X977" s="73" t="b">
        <f>COUNTIF('Power Curve'!$D$2:$D$31,W977)&gt;0</f>
        <v>1</v>
      </c>
      <c r="Y977" s="73" t="b">
        <f t="shared" si="263"/>
        <v>0</v>
      </c>
      <c r="Z977" s="73" t="b">
        <f t="shared" si="270"/>
        <v>1</v>
      </c>
      <c r="AA977" s="34" t="str">
        <f t="shared" si="264"/>
        <v>Inner</v>
      </c>
      <c r="AB977" s="35" t="str">
        <f t="shared" si="271"/>
        <v>1.7-1.8</v>
      </c>
      <c r="AC977" s="36" t="str">
        <f t="shared" si="265"/>
        <v>5-6</v>
      </c>
      <c r="AD977" s="36" t="str">
        <f t="shared" si="266"/>
        <v>Feb</v>
      </c>
      <c r="AE977" s="35" t="str">
        <f t="shared" si="267"/>
        <v>285-295</v>
      </c>
      <c r="AF977" s="36" t="str">
        <f t="shared" si="268"/>
        <v>Inner-TI</v>
      </c>
    </row>
    <row r="978" spans="5:32" x14ac:dyDescent="0.3">
      <c r="E978" s="12">
        <v>40960.215277777781</v>
      </c>
      <c r="F978" s="16">
        <v>14.75</v>
      </c>
      <c r="G978" s="16">
        <v>1987.6399993896509</v>
      </c>
      <c r="H978" s="29">
        <v>1.1737685925040748</v>
      </c>
      <c r="I978" s="26">
        <v>288.5</v>
      </c>
      <c r="J978" s="30">
        <v>0.13898305084745763</v>
      </c>
      <c r="K978" s="31">
        <v>0.17670072719393323</v>
      </c>
      <c r="L978" s="108">
        <f ca="1">REWS!R978</f>
        <v>14.770579340285622</v>
      </c>
      <c r="M978" s="22">
        <f t="shared" si="255"/>
        <v>14.541442341236975</v>
      </c>
      <c r="N978" s="22">
        <f t="shared" ca="1" si="256"/>
        <v>14.56173069989352</v>
      </c>
      <c r="O978" s="22">
        <f t="shared" si="257"/>
        <v>1.6054767654478332</v>
      </c>
      <c r="P978" s="81">
        <f t="shared" ca="1" si="258"/>
        <v>15</v>
      </c>
      <c r="Q978" s="22">
        <f t="shared" ca="1" si="259"/>
        <v>0.5809270365182303</v>
      </c>
      <c r="R978" s="3">
        <f ca="1">IF(N978&gt;'Power Curve'!$C$37,0,INDEX(Ci,$P978,1)*POWER(1-Q978,3)+INDEX(Ci,$P978,2)*3*Q978*POWER(1-Q978,2)+INDEX(Ci,$P978,3)*3*POWER(Q978,2)*(1-Q978)+INDEX(Ci,$P978,4)*POWER(Q978,3))</f>
        <v>1977.6479343762624</v>
      </c>
      <c r="S978" s="3">
        <f t="shared" si="260"/>
        <v>1987.6399993896509</v>
      </c>
      <c r="T978" s="3">
        <f t="shared" ca="1" si="261"/>
        <v>-9.9920650133885829</v>
      </c>
      <c r="U978" s="3">
        <f t="shared" ca="1" si="269"/>
        <v>9.9920650133885829</v>
      </c>
      <c r="W978" s="34">
        <f t="shared" si="262"/>
        <v>15</v>
      </c>
      <c r="X978" s="73" t="b">
        <f>COUNTIF('Power Curve'!$D$2:$D$31,W978)&gt;0</f>
        <v>1</v>
      </c>
      <c r="Y978" s="73" t="b">
        <f t="shared" si="263"/>
        <v>0</v>
      </c>
      <c r="Z978" s="73" t="b">
        <f t="shared" si="270"/>
        <v>1</v>
      </c>
      <c r="AA978" s="34" t="str">
        <f t="shared" si="264"/>
        <v>Inner</v>
      </c>
      <c r="AB978" s="35" t="str">
        <f t="shared" si="271"/>
        <v>1.6-1.7</v>
      </c>
      <c r="AC978" s="36" t="str">
        <f t="shared" si="265"/>
        <v>5-6</v>
      </c>
      <c r="AD978" s="36" t="str">
        <f t="shared" si="266"/>
        <v>Feb</v>
      </c>
      <c r="AE978" s="35" t="str">
        <f t="shared" si="267"/>
        <v>285-295</v>
      </c>
      <c r="AF978" s="36" t="str">
        <f t="shared" si="268"/>
        <v>Inner-TI</v>
      </c>
    </row>
    <row r="979" spans="5:32" x14ac:dyDescent="0.3">
      <c r="E979" s="12">
        <v>40960.222222222219</v>
      </c>
      <c r="F979" s="16">
        <v>14.76</v>
      </c>
      <c r="G979" s="16">
        <v>1976.2300262451149</v>
      </c>
      <c r="H979" s="29">
        <v>1.1746974315017638</v>
      </c>
      <c r="I979" s="26">
        <v>287.7</v>
      </c>
      <c r="J979" s="30">
        <v>0.11653116531165311</v>
      </c>
      <c r="K979" s="31">
        <v>0.17540573354161323</v>
      </c>
      <c r="L979" s="108">
        <f ca="1">REWS!R979</f>
        <v>14.778020514428336</v>
      </c>
      <c r="M979" s="22">
        <f t="shared" si="255"/>
        <v>14.555138230746216</v>
      </c>
      <c r="N979" s="22">
        <f t="shared" ca="1" si="256"/>
        <v>14.572908629018139</v>
      </c>
      <c r="O979" s="22">
        <f t="shared" si="257"/>
        <v>1.6075935093212783</v>
      </c>
      <c r="P979" s="81">
        <f t="shared" ca="1" si="258"/>
        <v>15</v>
      </c>
      <c r="Q979" s="22">
        <f t="shared" ca="1" si="259"/>
        <v>0.59160575632679691</v>
      </c>
      <c r="R979" s="3">
        <f ca="1">IF(N979&gt;'Power Curve'!$C$37,0,INDEX(Ci,$P979,1)*POWER(1-Q979,3)+INDEX(Ci,$P979,2)*3*Q979*POWER(1-Q979,2)+INDEX(Ci,$P979,3)*3*POWER(Q979,2)*(1-Q979)+INDEX(Ci,$P979,4)*POWER(Q979,3))</f>
        <v>1977.6833585762356</v>
      </c>
      <c r="S979" s="3">
        <f t="shared" si="260"/>
        <v>1976.2300262451149</v>
      </c>
      <c r="T979" s="3">
        <f t="shared" ca="1" si="261"/>
        <v>1.4533323311206914</v>
      </c>
      <c r="U979" s="3">
        <f t="shared" ca="1" si="269"/>
        <v>1.4533323311206914</v>
      </c>
      <c r="W979" s="34">
        <f t="shared" si="262"/>
        <v>15</v>
      </c>
      <c r="X979" s="73" t="b">
        <f>COUNTIF('Power Curve'!$D$2:$D$31,W979)&gt;0</f>
        <v>1</v>
      </c>
      <c r="Y979" s="73" t="b">
        <f t="shared" si="263"/>
        <v>0</v>
      </c>
      <c r="Z979" s="73" t="b">
        <f t="shared" si="270"/>
        <v>1</v>
      </c>
      <c r="AA979" s="34" t="str">
        <f t="shared" si="264"/>
        <v>Inner</v>
      </c>
      <c r="AB979" s="35" t="str">
        <f t="shared" si="271"/>
        <v>1.6-1.7</v>
      </c>
      <c r="AC979" s="36" t="str">
        <f t="shared" si="265"/>
        <v>5-6</v>
      </c>
      <c r="AD979" s="36" t="str">
        <f t="shared" si="266"/>
        <v>Feb</v>
      </c>
      <c r="AE979" s="35" t="str">
        <f t="shared" si="267"/>
        <v>285-295</v>
      </c>
      <c r="AF979" s="36" t="str">
        <f t="shared" si="268"/>
        <v>Inner-TI</v>
      </c>
    </row>
    <row r="980" spans="5:32" x14ac:dyDescent="0.3">
      <c r="E980" s="12">
        <v>40960.229166666664</v>
      </c>
      <c r="F980" s="16">
        <v>14.6</v>
      </c>
      <c r="G980" s="16">
        <v>1976.1199493408251</v>
      </c>
      <c r="H980" s="29">
        <v>1.1753231258794499</v>
      </c>
      <c r="I980" s="26">
        <v>286.39999999999998</v>
      </c>
      <c r="J980" s="30">
        <v>0.14589041095890409</v>
      </c>
      <c r="K980" s="31">
        <v>0.1447976959940786</v>
      </c>
      <c r="L980" s="108">
        <f ca="1">REWS!R980</f>
        <v>14.529130021414206</v>
      </c>
      <c r="M980" s="22">
        <f t="shared" si="255"/>
        <v>14.399914718360369</v>
      </c>
      <c r="N980" s="22">
        <f t="shared" ca="1" si="256"/>
        <v>14.330015975365338</v>
      </c>
      <c r="O980" s="22">
        <f t="shared" si="257"/>
        <v>1.5836032151066795</v>
      </c>
      <c r="P980" s="81">
        <f t="shared" ca="1" si="258"/>
        <v>15</v>
      </c>
      <c r="Q980" s="22">
        <f t="shared" ca="1" si="259"/>
        <v>0.35956075380439345</v>
      </c>
      <c r="R980" s="3">
        <f ca="1">IF(N980&gt;'Power Curve'!$C$37,0,INDEX(Ci,$P980,1)*POWER(1-Q980,3)+INDEX(Ci,$P980,2)*3*Q980*POWER(1-Q980,2)+INDEX(Ci,$P980,3)*3*POWER(Q980,2)*(1-Q980)+INDEX(Ci,$P980,4)*POWER(Q980,3))</f>
        <v>1976.8311996780533</v>
      </c>
      <c r="S980" s="3">
        <f t="shared" si="260"/>
        <v>1976.1199493408251</v>
      </c>
      <c r="T980" s="3">
        <f t="shared" ca="1" si="261"/>
        <v>0.71125033722819353</v>
      </c>
      <c r="U980" s="3">
        <f t="shared" ca="1" si="269"/>
        <v>0.71125033722819353</v>
      </c>
      <c r="W980" s="34">
        <f t="shared" si="262"/>
        <v>14</v>
      </c>
      <c r="X980" s="73" t="b">
        <f>COUNTIF('Power Curve'!$D$2:$D$31,W980)&gt;0</f>
        <v>1</v>
      </c>
      <c r="Y980" s="73" t="b">
        <f t="shared" si="263"/>
        <v>0</v>
      </c>
      <c r="Z980" s="73" t="b">
        <f t="shared" si="270"/>
        <v>1</v>
      </c>
      <c r="AA980" s="34" t="str">
        <f t="shared" si="264"/>
        <v>Outer</v>
      </c>
      <c r="AB980" s="35" t="str">
        <f t="shared" si="271"/>
        <v>1.5-1.6</v>
      </c>
      <c r="AC980" s="36" t="str">
        <f t="shared" si="265"/>
        <v>5-6</v>
      </c>
      <c r="AD980" s="36" t="str">
        <f t="shared" si="266"/>
        <v>Feb</v>
      </c>
      <c r="AE980" s="35" t="str">
        <f t="shared" si="267"/>
        <v>285-295</v>
      </c>
      <c r="AF980" s="36" t="str">
        <f t="shared" si="268"/>
        <v>HWS-HTI</v>
      </c>
    </row>
    <row r="981" spans="5:32" x14ac:dyDescent="0.3">
      <c r="E981" s="12">
        <v>40960.236111111109</v>
      </c>
      <c r="F981" s="16">
        <v>13.82</v>
      </c>
      <c r="G981" s="16">
        <v>1975.729980468753</v>
      </c>
      <c r="H981" s="29">
        <v>1.1765319877861697</v>
      </c>
      <c r="I981" s="26">
        <v>289.89999999999998</v>
      </c>
      <c r="J981" s="30">
        <v>0.11939218523878437</v>
      </c>
      <c r="K981" s="31">
        <v>0.17720597938923463</v>
      </c>
      <c r="L981" s="108">
        <f ca="1">REWS!R981</f>
        <v>13.780143491059096</v>
      </c>
      <c r="M981" s="22">
        <f t="shared" si="255"/>
        <v>13.635275792859288</v>
      </c>
      <c r="N981" s="22">
        <f t="shared" ca="1" si="256"/>
        <v>13.595952023572039</v>
      </c>
      <c r="O981" s="22">
        <f t="shared" si="257"/>
        <v>1.4654258042959565</v>
      </c>
      <c r="P981" s="81">
        <f t="shared" ca="1" si="258"/>
        <v>14</v>
      </c>
      <c r="Q981" s="22">
        <f t="shared" ca="1" si="259"/>
        <v>0.6288576558279354</v>
      </c>
      <c r="R981" s="3">
        <f ca="1">IF(N981&gt;'Power Curve'!$C$37,0,INDEX(Ci,$P981,1)*POWER(1-Q981,3)+INDEX(Ci,$P981,2)*3*Q981*POWER(1-Q981,2)+INDEX(Ci,$P981,3)*3*POWER(Q981,2)*(1-Q981)+INDEX(Ci,$P981,4)*POWER(Q981,3))</f>
        <v>1969.4703530008264</v>
      </c>
      <c r="S981" s="3">
        <f t="shared" si="260"/>
        <v>1975.729980468753</v>
      </c>
      <c r="T981" s="3">
        <f t="shared" ca="1" si="261"/>
        <v>-6.2596274679265207</v>
      </c>
      <c r="U981" s="3">
        <f t="shared" ca="1" si="269"/>
        <v>6.2596274679265207</v>
      </c>
      <c r="W981" s="34">
        <f t="shared" si="262"/>
        <v>14</v>
      </c>
      <c r="X981" s="73" t="b">
        <f>COUNTIF('Power Curve'!$D$2:$D$31,W981)&gt;0</f>
        <v>1</v>
      </c>
      <c r="Y981" s="73" t="b">
        <f t="shared" si="263"/>
        <v>0</v>
      </c>
      <c r="Z981" s="73" t="b">
        <f t="shared" si="270"/>
        <v>1</v>
      </c>
      <c r="AA981" s="34" t="str">
        <f t="shared" si="264"/>
        <v>Inner</v>
      </c>
      <c r="AB981" s="35" t="str">
        <f t="shared" si="271"/>
        <v>1.4-1.5</v>
      </c>
      <c r="AC981" s="36" t="str">
        <f t="shared" si="265"/>
        <v>5-6</v>
      </c>
      <c r="AD981" s="36" t="str">
        <f t="shared" si="266"/>
        <v>Feb</v>
      </c>
      <c r="AE981" s="35" t="str">
        <f t="shared" si="267"/>
        <v>285-295</v>
      </c>
      <c r="AF981" s="36" t="str">
        <f t="shared" si="268"/>
        <v>Inner-TI</v>
      </c>
    </row>
    <row r="982" spans="5:32" x14ac:dyDescent="0.3">
      <c r="E982" s="12">
        <v>40960.243055555555</v>
      </c>
      <c r="F982" s="16">
        <v>13.19</v>
      </c>
      <c r="G982" s="16">
        <v>1976.759948730466</v>
      </c>
      <c r="H982" s="29">
        <v>1.1773327748890081</v>
      </c>
      <c r="I982" s="26">
        <v>289.7</v>
      </c>
      <c r="J982" s="30">
        <v>0.1592115238817286</v>
      </c>
      <c r="K982" s="31">
        <v>0.12252235596540646</v>
      </c>
      <c r="L982" s="108">
        <f ca="1">REWS!R982</f>
        <v>13.247175691471028</v>
      </c>
      <c r="M982" s="22">
        <f t="shared" si="255"/>
        <v>13.016648500106834</v>
      </c>
      <c r="N982" s="22">
        <f t="shared" ca="1" si="256"/>
        <v>13.073072751708725</v>
      </c>
      <c r="O982" s="22">
        <f t="shared" si="257"/>
        <v>1.3698149620066717</v>
      </c>
      <c r="P982" s="81">
        <f t="shared" ca="1" si="258"/>
        <v>14</v>
      </c>
      <c r="Q982" s="22">
        <f t="shared" ca="1" si="259"/>
        <v>8.6320171090504216E-2</v>
      </c>
      <c r="R982" s="3">
        <f ca="1">IF(N982&gt;'Power Curve'!$C$37,0,INDEX(Ci,$P982,1)*POWER(1-Q982,3)+INDEX(Ci,$P982,2)*3*Q982*POWER(1-Q982,2)+INDEX(Ci,$P982,3)*3*POWER(Q982,2)*(1-Q982)+INDEX(Ci,$P982,4)*POWER(Q982,3))</f>
        <v>1955.5340965831097</v>
      </c>
      <c r="S982" s="3">
        <f t="shared" si="260"/>
        <v>1976.759948730466</v>
      </c>
      <c r="T982" s="3">
        <f t="shared" ca="1" si="261"/>
        <v>-21.225852147356363</v>
      </c>
      <c r="U982" s="3">
        <f t="shared" ca="1" si="269"/>
        <v>21.225852147356363</v>
      </c>
      <c r="W982" s="34">
        <f t="shared" si="262"/>
        <v>13</v>
      </c>
      <c r="X982" s="73" t="b">
        <f>COUNTIF('Power Curve'!$D$2:$D$31,W982)&gt;0</f>
        <v>1</v>
      </c>
      <c r="Y982" s="73" t="b">
        <f t="shared" si="263"/>
        <v>0</v>
      </c>
      <c r="Z982" s="73" t="b">
        <f t="shared" si="270"/>
        <v>1</v>
      </c>
      <c r="AA982" s="34" t="str">
        <f t="shared" si="264"/>
        <v>Outer</v>
      </c>
      <c r="AB982" s="35" t="str">
        <f t="shared" si="271"/>
        <v>1.3-1.4</v>
      </c>
      <c r="AC982" s="36" t="str">
        <f t="shared" si="265"/>
        <v>5-6</v>
      </c>
      <c r="AD982" s="36" t="str">
        <f t="shared" si="266"/>
        <v>Feb</v>
      </c>
      <c r="AE982" s="35" t="str">
        <f t="shared" si="267"/>
        <v>285-295</v>
      </c>
      <c r="AF982" s="36" t="str">
        <f t="shared" si="268"/>
        <v>HWS-HTI</v>
      </c>
    </row>
    <row r="983" spans="5:32" x14ac:dyDescent="0.3">
      <c r="E983" s="12">
        <v>40960.25</v>
      </c>
      <c r="F983" s="16">
        <v>13.34</v>
      </c>
      <c r="G983" s="16">
        <v>1976.1100158691411</v>
      </c>
      <c r="H983" s="29">
        <v>1.178352218132692</v>
      </c>
      <c r="I983" s="26">
        <v>289.60000000000002</v>
      </c>
      <c r="J983" s="30">
        <v>0.12818590704647675</v>
      </c>
      <c r="K983" s="31">
        <v>0.1462402550192746</v>
      </c>
      <c r="L983" s="108">
        <f ca="1">REWS!R983</f>
        <v>13.305650894033462</v>
      </c>
      <c r="M983" s="22">
        <f t="shared" si="255"/>
        <v>13.168475737345871</v>
      </c>
      <c r="N983" s="22">
        <f t="shared" ca="1" si="256"/>
        <v>13.134568288431337</v>
      </c>
      <c r="O983" s="22">
        <f t="shared" si="257"/>
        <v>1.3932803509491671</v>
      </c>
      <c r="P983" s="81">
        <f t="shared" ca="1" si="258"/>
        <v>14</v>
      </c>
      <c r="Q983" s="22">
        <f t="shared" ca="1" si="259"/>
        <v>0.15012769915940394</v>
      </c>
      <c r="R983" s="3">
        <f ca="1">IF(N983&gt;'Power Curve'!$C$37,0,INDEX(Ci,$P983,1)*POWER(1-Q983,3)+INDEX(Ci,$P983,2)*3*Q983*POWER(1-Q983,2)+INDEX(Ci,$P983,3)*3*POWER(Q983,2)*(1-Q983)+INDEX(Ci,$P983,4)*POWER(Q983,3))</f>
        <v>1957.2952459537685</v>
      </c>
      <c r="S983" s="3">
        <f t="shared" si="260"/>
        <v>1976.1100158691411</v>
      </c>
      <c r="T983" s="3">
        <f t="shared" ca="1" si="261"/>
        <v>-18.814769915372608</v>
      </c>
      <c r="U983" s="3">
        <f t="shared" ca="1" si="269"/>
        <v>18.814769915372608</v>
      </c>
      <c r="W983" s="34">
        <f t="shared" si="262"/>
        <v>13</v>
      </c>
      <c r="X983" s="73" t="b">
        <f>COUNTIF('Power Curve'!$D$2:$D$31,W983)&gt;0</f>
        <v>1</v>
      </c>
      <c r="Y983" s="73" t="b">
        <f t="shared" si="263"/>
        <v>0</v>
      </c>
      <c r="Z983" s="73" t="b">
        <f t="shared" si="270"/>
        <v>1</v>
      </c>
      <c r="AA983" s="34" t="str">
        <f t="shared" si="264"/>
        <v>Inner</v>
      </c>
      <c r="AB983" s="35" t="str">
        <f t="shared" si="271"/>
        <v>1.3-1.4</v>
      </c>
      <c r="AC983" s="36" t="str">
        <f t="shared" si="265"/>
        <v>6-7</v>
      </c>
      <c r="AD983" s="36" t="str">
        <f t="shared" si="266"/>
        <v>Feb</v>
      </c>
      <c r="AE983" s="35" t="str">
        <f t="shared" si="267"/>
        <v>285-295</v>
      </c>
      <c r="AF983" s="36" t="str">
        <f t="shared" si="268"/>
        <v>Inner-TI</v>
      </c>
    </row>
    <row r="984" spans="5:32" x14ac:dyDescent="0.3">
      <c r="E984" s="12">
        <v>40960.256944444445</v>
      </c>
      <c r="F984" s="16">
        <v>14.61</v>
      </c>
      <c r="G984" s="16">
        <v>1960.8600006103491</v>
      </c>
      <c r="H984" s="29">
        <v>1.1785266788195856</v>
      </c>
      <c r="I984" s="26">
        <v>289.5</v>
      </c>
      <c r="J984" s="30">
        <v>0.12799452429842575</v>
      </c>
      <c r="K984" s="31">
        <v>0.16339773201752086</v>
      </c>
      <c r="L984" s="108">
        <f ca="1">REWS!R984</f>
        <v>14.628372654615644</v>
      </c>
      <c r="M984" s="22">
        <f t="shared" si="255"/>
        <v>14.422857936894918</v>
      </c>
      <c r="N984" s="22">
        <f t="shared" ca="1" si="256"/>
        <v>14.440995252941809</v>
      </c>
      <c r="O984" s="22">
        <f t="shared" si="257"/>
        <v>1.587149163490488</v>
      </c>
      <c r="P984" s="81">
        <f t="shared" ca="1" si="258"/>
        <v>15</v>
      </c>
      <c r="Q984" s="22">
        <f t="shared" ca="1" si="259"/>
        <v>0.46558366704563842</v>
      </c>
      <c r="R984" s="3">
        <f ca="1">IF(N984&gt;'Power Curve'!$C$37,0,INDEX(Ci,$P984,1)*POWER(1-Q984,3)+INDEX(Ci,$P984,2)*3*Q984*POWER(1-Q984,2)+INDEX(Ci,$P984,3)*3*POWER(Q984,2)*(1-Q984)+INDEX(Ci,$P984,4)*POWER(Q984,3))</f>
        <v>1977.2460314913956</v>
      </c>
      <c r="S984" s="3">
        <f t="shared" si="260"/>
        <v>1960.8600006103491</v>
      </c>
      <c r="T984" s="3">
        <f t="shared" ca="1" si="261"/>
        <v>16.386030881046509</v>
      </c>
      <c r="U984" s="3">
        <f t="shared" ca="1" si="269"/>
        <v>16.386030881046509</v>
      </c>
      <c r="W984" s="34">
        <f t="shared" si="262"/>
        <v>14</v>
      </c>
      <c r="X984" s="73" t="b">
        <f>COUNTIF('Power Curve'!$D$2:$D$31,W984)&gt;0</f>
        <v>1</v>
      </c>
      <c r="Y984" s="73" t="b">
        <f t="shared" si="263"/>
        <v>0</v>
      </c>
      <c r="Z984" s="73" t="b">
        <f t="shared" si="270"/>
        <v>1</v>
      </c>
      <c r="AA984" s="34" t="str">
        <f t="shared" si="264"/>
        <v>Inner</v>
      </c>
      <c r="AB984" s="35" t="str">
        <f t="shared" si="271"/>
        <v>1.5-1.6</v>
      </c>
      <c r="AC984" s="36" t="str">
        <f t="shared" si="265"/>
        <v>6-7</v>
      </c>
      <c r="AD984" s="36" t="str">
        <f t="shared" si="266"/>
        <v>Feb</v>
      </c>
      <c r="AE984" s="35" t="str">
        <f t="shared" si="267"/>
        <v>285-295</v>
      </c>
      <c r="AF984" s="36" t="str">
        <f t="shared" si="268"/>
        <v>Inner-TI</v>
      </c>
    </row>
    <row r="985" spans="5:32" x14ac:dyDescent="0.3">
      <c r="E985" s="12">
        <v>40960.263888888891</v>
      </c>
      <c r="F985" s="16">
        <v>14.35</v>
      </c>
      <c r="G985" s="16">
        <v>1973.400024414063</v>
      </c>
      <c r="H985" s="29">
        <v>1.1791982048225353</v>
      </c>
      <c r="I985" s="26">
        <v>290.5</v>
      </c>
      <c r="J985" s="30">
        <v>0.15261324041811847</v>
      </c>
      <c r="K985" s="31">
        <v>9.3736044126134135E-2</v>
      </c>
      <c r="L985" s="108">
        <f ca="1">REWS!R985</f>
        <v>14.288732802495204</v>
      </c>
      <c r="M985" s="22">
        <f t="shared" si="255"/>
        <v>14.16887844918914</v>
      </c>
      <c r="N985" s="22">
        <f t="shared" ca="1" si="256"/>
        <v>14.108384548536325</v>
      </c>
      <c r="O985" s="22">
        <f t="shared" si="257"/>
        <v>1.5478958149424351</v>
      </c>
      <c r="P985" s="81">
        <f t="shared" ca="1" si="258"/>
        <v>15</v>
      </c>
      <c r="Q985" s="22">
        <f t="shared" ca="1" si="259"/>
        <v>0.1478274460070487</v>
      </c>
      <c r="R985" s="3">
        <f ca="1">IF(N985&gt;'Power Curve'!$C$37,0,INDEX(Ci,$P985,1)*POWER(1-Q985,3)+INDEX(Ci,$P985,2)*3*Q985*POWER(1-Q985,2)+INDEX(Ci,$P985,3)*3*POWER(Q985,2)*(1-Q985)+INDEX(Ci,$P985,4)*POWER(Q985,3))</f>
        <v>1975.7962013517908</v>
      </c>
      <c r="S985" s="3">
        <f t="shared" si="260"/>
        <v>1973.400024414063</v>
      </c>
      <c r="T985" s="3">
        <f t="shared" ca="1" si="261"/>
        <v>2.396176937727887</v>
      </c>
      <c r="U985" s="3">
        <f t="shared" ca="1" si="269"/>
        <v>2.396176937727887</v>
      </c>
      <c r="W985" s="34">
        <f t="shared" si="262"/>
        <v>14</v>
      </c>
      <c r="X985" s="73" t="b">
        <f>COUNTIF('Power Curve'!$D$2:$D$31,W985)&gt;0</f>
        <v>1</v>
      </c>
      <c r="Y985" s="73" t="b">
        <f t="shared" si="263"/>
        <v>0</v>
      </c>
      <c r="Z985" s="73" t="b">
        <f t="shared" si="270"/>
        <v>1</v>
      </c>
      <c r="AA985" s="34" t="str">
        <f t="shared" si="264"/>
        <v>Outer</v>
      </c>
      <c r="AB985" s="35" t="str">
        <f t="shared" si="271"/>
        <v>1.5-1.6</v>
      </c>
      <c r="AC985" s="36" t="str">
        <f t="shared" si="265"/>
        <v>6-7</v>
      </c>
      <c r="AD985" s="36" t="str">
        <f t="shared" si="266"/>
        <v>Feb</v>
      </c>
      <c r="AE985" s="35" t="str">
        <f t="shared" si="267"/>
        <v>285-295</v>
      </c>
      <c r="AF985" s="36" t="str">
        <f t="shared" si="268"/>
        <v>HWS-HTI</v>
      </c>
    </row>
    <row r="986" spans="5:32" x14ac:dyDescent="0.3">
      <c r="E986" s="12">
        <v>40960.270833333336</v>
      </c>
      <c r="F986" s="16">
        <v>13.18</v>
      </c>
      <c r="G986" s="16">
        <v>1954.6899566650391</v>
      </c>
      <c r="H986" s="29">
        <v>1.1799741684599081</v>
      </c>
      <c r="I986" s="26">
        <v>287.89999999999998</v>
      </c>
      <c r="J986" s="30">
        <v>0.15022761760242792</v>
      </c>
      <c r="K986" s="31">
        <v>0.14173330255175795</v>
      </c>
      <c r="L986" s="108">
        <f ca="1">REWS!R986</f>
        <v>13.06901207427153</v>
      </c>
      <c r="M986" s="22">
        <f t="shared" si="255"/>
        <v>13.016499739729783</v>
      </c>
      <c r="N986" s="22">
        <f t="shared" ca="1" si="256"/>
        <v>12.906888639095657</v>
      </c>
      <c r="O986" s="22">
        <f t="shared" si="257"/>
        <v>1.3697919706108577</v>
      </c>
      <c r="P986" s="81">
        <f t="shared" ca="1" si="258"/>
        <v>13</v>
      </c>
      <c r="Q986" s="22">
        <f t="shared" ca="1" si="259"/>
        <v>0.91456136662784482</v>
      </c>
      <c r="R986" s="3">
        <f ca="1">IF(N986&gt;'Power Curve'!$C$37,0,INDEX(Ci,$P986,1)*POWER(1-Q986,3)+INDEX(Ci,$P986,2)*3*Q986*POWER(1-Q986,2)+INDEX(Ci,$P986,3)*3*POWER(Q986,2)*(1-Q986)+INDEX(Ci,$P986,4)*POWER(Q986,3))</f>
        <v>1950.8675235507449</v>
      </c>
      <c r="S986" s="3">
        <f t="shared" si="260"/>
        <v>1954.6899566650391</v>
      </c>
      <c r="T986" s="3">
        <f t="shared" ca="1" si="261"/>
        <v>-3.8224331142941992</v>
      </c>
      <c r="U986" s="3">
        <f t="shared" ca="1" si="269"/>
        <v>3.8224331142941992</v>
      </c>
      <c r="W986" s="34">
        <f t="shared" si="262"/>
        <v>13</v>
      </c>
      <c r="X986" s="73" t="b">
        <f>COUNTIF('Power Curve'!$D$2:$D$31,W986)&gt;0</f>
        <v>1</v>
      </c>
      <c r="Y986" s="73" t="b">
        <f t="shared" si="263"/>
        <v>0</v>
      </c>
      <c r="Z986" s="73" t="b">
        <f t="shared" si="270"/>
        <v>1</v>
      </c>
      <c r="AA986" s="34" t="str">
        <f t="shared" si="264"/>
        <v>Outer</v>
      </c>
      <c r="AB986" s="35" t="str">
        <f t="shared" si="271"/>
        <v>1.3-1.4</v>
      </c>
      <c r="AC986" s="36" t="str">
        <f t="shared" si="265"/>
        <v>6-7</v>
      </c>
      <c r="AD986" s="36" t="str">
        <f t="shared" si="266"/>
        <v>Feb</v>
      </c>
      <c r="AE986" s="35" t="str">
        <f t="shared" si="267"/>
        <v>285-295</v>
      </c>
      <c r="AF986" s="36" t="str">
        <f t="shared" si="268"/>
        <v>HWS-HTI</v>
      </c>
    </row>
    <row r="987" spans="5:32" x14ac:dyDescent="0.3">
      <c r="E987" s="12">
        <v>40960.277777777781</v>
      </c>
      <c r="F987" s="16">
        <v>13.86</v>
      </c>
      <c r="G987" s="16">
        <v>1981.289993286133</v>
      </c>
      <c r="H987" s="29">
        <v>1.1802800997698621</v>
      </c>
      <c r="I987" s="26">
        <v>288.5</v>
      </c>
      <c r="J987" s="30">
        <v>0.15079365079365079</v>
      </c>
      <c r="K987" s="31">
        <v>0.18615448024886025</v>
      </c>
      <c r="L987" s="108">
        <f ca="1">REWS!R987</f>
        <v>13.729902523562437</v>
      </c>
      <c r="M987" s="22">
        <f t="shared" si="255"/>
        <v>13.68924708157942</v>
      </c>
      <c r="N987" s="22">
        <f t="shared" ca="1" si="256"/>
        <v>13.560752384635427</v>
      </c>
      <c r="O987" s="22">
        <f t="shared" si="257"/>
        <v>1.4737672409484048</v>
      </c>
      <c r="P987" s="81">
        <f t="shared" ca="1" si="258"/>
        <v>14</v>
      </c>
      <c r="Q987" s="22">
        <f t="shared" ca="1" si="259"/>
        <v>0.59233464831937299</v>
      </c>
      <c r="R987" s="3">
        <f ca="1">IF(N987&gt;'Power Curve'!$C$37,0,INDEX(Ci,$P987,1)*POWER(1-Q987,3)+INDEX(Ci,$P987,2)*3*Q987*POWER(1-Q987,2)+INDEX(Ci,$P987,3)*3*POWER(Q987,2)*(1-Q987)+INDEX(Ci,$P987,4)*POWER(Q987,3))</f>
        <v>1968.6855416335227</v>
      </c>
      <c r="S987" s="3">
        <f t="shared" si="260"/>
        <v>1981.289993286133</v>
      </c>
      <c r="T987" s="3">
        <f t="shared" ca="1" si="261"/>
        <v>-12.604451652610351</v>
      </c>
      <c r="U987" s="3">
        <f t="shared" ca="1" si="269"/>
        <v>12.604451652610351</v>
      </c>
      <c r="W987" s="34">
        <f t="shared" si="262"/>
        <v>14</v>
      </c>
      <c r="X987" s="73" t="b">
        <f>COUNTIF('Power Curve'!$D$2:$D$31,W987)&gt;0</f>
        <v>1</v>
      </c>
      <c r="Y987" s="73" t="b">
        <f t="shared" si="263"/>
        <v>0</v>
      </c>
      <c r="Z987" s="73" t="b">
        <f t="shared" si="270"/>
        <v>1</v>
      </c>
      <c r="AA987" s="34" t="str">
        <f t="shared" si="264"/>
        <v>Outer</v>
      </c>
      <c r="AB987" s="35" t="str">
        <f t="shared" si="271"/>
        <v>1.4-1.5</v>
      </c>
      <c r="AC987" s="36" t="str">
        <f t="shared" si="265"/>
        <v>6-7</v>
      </c>
      <c r="AD987" s="36" t="str">
        <f t="shared" si="266"/>
        <v>Feb</v>
      </c>
      <c r="AE987" s="35" t="str">
        <f t="shared" si="267"/>
        <v>285-295</v>
      </c>
      <c r="AF987" s="36" t="str">
        <f t="shared" si="268"/>
        <v>HWS-HTI</v>
      </c>
    </row>
    <row r="988" spans="5:32" x14ac:dyDescent="0.3">
      <c r="E988" s="12">
        <v>40960.284722222219</v>
      </c>
      <c r="F988" s="16">
        <v>13.96</v>
      </c>
      <c r="G988" s="16">
        <v>1983.3700103759791</v>
      </c>
      <c r="H988" s="29">
        <v>1.1808486770566775</v>
      </c>
      <c r="I988" s="26">
        <v>287.89999999999998</v>
      </c>
      <c r="J988" s="30">
        <v>0.1318051575931232</v>
      </c>
      <c r="K988" s="31">
        <v>0.17728324994059338</v>
      </c>
      <c r="L988" s="108">
        <f ca="1">REWS!R988</f>
        <v>13.914082030154267</v>
      </c>
      <c r="M988" s="22">
        <f t="shared" si="255"/>
        <v>13.790228779833477</v>
      </c>
      <c r="N988" s="22">
        <f t="shared" ca="1" si="256"/>
        <v>13.744869230458251</v>
      </c>
      <c r="O988" s="22">
        <f t="shared" si="257"/>
        <v>1.4893742879361236</v>
      </c>
      <c r="P988" s="81">
        <f t="shared" ca="1" si="258"/>
        <v>14</v>
      </c>
      <c r="Q988" s="22">
        <f t="shared" ca="1" si="259"/>
        <v>0.7833735664897935</v>
      </c>
      <c r="R988" s="3">
        <f ca="1">IF(N988&gt;'Power Curve'!$C$37,0,INDEX(Ci,$P988,1)*POWER(1-Q988,3)+INDEX(Ci,$P988,2)*3*Q988*POWER(1-Q988,2)+INDEX(Ci,$P988,3)*3*POWER(Q988,2)*(1-Q988)+INDEX(Ci,$P988,4)*POWER(Q988,3))</f>
        <v>1972.3455500417031</v>
      </c>
      <c r="S988" s="3">
        <f t="shared" si="260"/>
        <v>1983.3700103759791</v>
      </c>
      <c r="T988" s="3">
        <f t="shared" ca="1" si="261"/>
        <v>-11.024460334276</v>
      </c>
      <c r="U988" s="3">
        <f t="shared" ca="1" si="269"/>
        <v>11.024460334276</v>
      </c>
      <c r="W988" s="34">
        <f t="shared" si="262"/>
        <v>14</v>
      </c>
      <c r="X988" s="73" t="b">
        <f>COUNTIF('Power Curve'!$D$2:$D$31,W988)&gt;0</f>
        <v>1</v>
      </c>
      <c r="Y988" s="73" t="b">
        <f t="shared" si="263"/>
        <v>0</v>
      </c>
      <c r="Z988" s="73" t="b">
        <f t="shared" si="270"/>
        <v>1</v>
      </c>
      <c r="AA988" s="34" t="str">
        <f t="shared" si="264"/>
        <v>Inner</v>
      </c>
      <c r="AB988" s="35" t="str">
        <f t="shared" si="271"/>
        <v>1.4-1.5</v>
      </c>
      <c r="AC988" s="36" t="str">
        <f t="shared" si="265"/>
        <v>6-7</v>
      </c>
      <c r="AD988" s="36" t="str">
        <f t="shared" si="266"/>
        <v>Feb</v>
      </c>
      <c r="AE988" s="35" t="str">
        <f t="shared" si="267"/>
        <v>285-295</v>
      </c>
      <c r="AF988" s="36" t="str">
        <f t="shared" si="268"/>
        <v>Inner-TI</v>
      </c>
    </row>
    <row r="989" spans="5:32" x14ac:dyDescent="0.3">
      <c r="E989" s="12">
        <v>40960.291666666664</v>
      </c>
      <c r="F989" s="16">
        <v>12.6</v>
      </c>
      <c r="G989" s="16">
        <v>1965.709960937503</v>
      </c>
      <c r="H989" s="29">
        <v>1.1820912829569619</v>
      </c>
      <c r="I989" s="26">
        <v>287.7</v>
      </c>
      <c r="J989" s="30">
        <v>0.12460317460317462</v>
      </c>
      <c r="K989" s="31">
        <v>0.15252498660388761</v>
      </c>
      <c r="L989" s="108">
        <f ca="1">REWS!R989</f>
        <v>12.650613187138932</v>
      </c>
      <c r="M989" s="22">
        <f t="shared" si="255"/>
        <v>12.451132473163858</v>
      </c>
      <c r="N989" s="22">
        <f t="shared" ca="1" si="256"/>
        <v>12.501147671414323</v>
      </c>
      <c r="O989" s="22">
        <f t="shared" si="257"/>
        <v>1.2824126370566409</v>
      </c>
      <c r="P989" s="81">
        <f t="shared" ca="1" si="258"/>
        <v>13</v>
      </c>
      <c r="Q989" s="22">
        <f t="shared" ca="1" si="259"/>
        <v>0.49685726203999303</v>
      </c>
      <c r="R989" s="3">
        <f ca="1">IF(N989&gt;'Power Curve'!$C$37,0,INDEX(Ci,$P989,1)*POWER(1-Q989,3)+INDEX(Ci,$P989,2)*3*Q989*POWER(1-Q989,2)+INDEX(Ci,$P989,3)*3*POWER(Q989,2)*(1-Q989)+INDEX(Ci,$P989,4)*POWER(Q989,3))</f>
        <v>1938.6894797668592</v>
      </c>
      <c r="S989" s="3">
        <f t="shared" si="260"/>
        <v>1965.709960937503</v>
      </c>
      <c r="T989" s="3">
        <f t="shared" ca="1" si="261"/>
        <v>-27.020481170643734</v>
      </c>
      <c r="U989" s="3">
        <f t="shared" ca="1" si="269"/>
        <v>27.020481170643734</v>
      </c>
      <c r="W989" s="34">
        <f t="shared" si="262"/>
        <v>12</v>
      </c>
      <c r="X989" s="73" t="b">
        <f>COUNTIF('Power Curve'!$D$2:$D$31,W989)&gt;0</f>
        <v>1</v>
      </c>
      <c r="Y989" s="73" t="b">
        <f t="shared" si="263"/>
        <v>0</v>
      </c>
      <c r="Z989" s="73" t="b">
        <f t="shared" si="270"/>
        <v>1</v>
      </c>
      <c r="AA989" s="34" t="str">
        <f t="shared" si="264"/>
        <v>Inner</v>
      </c>
      <c r="AB989" s="35" t="str">
        <f t="shared" si="271"/>
        <v>1.2-1.3</v>
      </c>
      <c r="AC989" s="36" t="str">
        <f t="shared" si="265"/>
        <v>7-8</v>
      </c>
      <c r="AD989" s="36" t="str">
        <f t="shared" si="266"/>
        <v>Feb</v>
      </c>
      <c r="AE989" s="35" t="str">
        <f t="shared" si="267"/>
        <v>285-295</v>
      </c>
      <c r="AF989" s="36" t="str">
        <f t="shared" si="268"/>
        <v>Inner-TI</v>
      </c>
    </row>
    <row r="990" spans="5:32" x14ac:dyDescent="0.3">
      <c r="E990" s="12">
        <v>40960.298611111109</v>
      </c>
      <c r="F990" s="16">
        <v>13.24</v>
      </c>
      <c r="G990" s="16">
        <v>1980.1000213623049</v>
      </c>
      <c r="H990" s="29">
        <v>1.1827651621949435</v>
      </c>
      <c r="I990" s="26">
        <v>288.3</v>
      </c>
      <c r="J990" s="30">
        <v>0.11782477341389729</v>
      </c>
      <c r="K990" s="31">
        <v>0.16837848905311401</v>
      </c>
      <c r="L990" s="108">
        <f ca="1">REWS!R990</f>
        <v>13.15704624073847</v>
      </c>
      <c r="M990" s="22">
        <f t="shared" si="255"/>
        <v>13.086056675920846</v>
      </c>
      <c r="N990" s="22">
        <f t="shared" ca="1" si="256"/>
        <v>13.004067431572125</v>
      </c>
      <c r="O990" s="22">
        <f t="shared" si="257"/>
        <v>1.3805422193215149</v>
      </c>
      <c r="P990" s="81">
        <f t="shared" ca="1" si="258"/>
        <v>14</v>
      </c>
      <c r="Q990" s="22">
        <f t="shared" ca="1" si="259"/>
        <v>1.4720521161755153E-2</v>
      </c>
      <c r="R990" s="3">
        <f ca="1">IF(N990&gt;'Power Curve'!$C$37,0,INDEX(Ci,$P990,1)*POWER(1-Q990,3)+INDEX(Ci,$P990,2)*3*Q990*POWER(1-Q990,2)+INDEX(Ci,$P990,3)*3*POWER(Q990,2)*(1-Q990)+INDEX(Ci,$P990,4)*POWER(Q990,3))</f>
        <v>1953.57702567397</v>
      </c>
      <c r="S990" s="3">
        <f t="shared" si="260"/>
        <v>1980.1000213623049</v>
      </c>
      <c r="T990" s="3">
        <f t="shared" ca="1" si="261"/>
        <v>-26.522995688334959</v>
      </c>
      <c r="U990" s="3">
        <f t="shared" ca="1" si="269"/>
        <v>26.522995688334959</v>
      </c>
      <c r="W990" s="34">
        <f t="shared" si="262"/>
        <v>13</v>
      </c>
      <c r="X990" s="73" t="b">
        <f>COUNTIF('Power Curve'!$D$2:$D$31,W990)&gt;0</f>
        <v>1</v>
      </c>
      <c r="Y990" s="73" t="b">
        <f t="shared" si="263"/>
        <v>0</v>
      </c>
      <c r="Z990" s="73" t="b">
        <f t="shared" si="270"/>
        <v>1</v>
      </c>
      <c r="AA990" s="34" t="str">
        <f t="shared" si="264"/>
        <v>Inner</v>
      </c>
      <c r="AB990" s="35" t="str">
        <f t="shared" si="271"/>
        <v>1.3-1.4</v>
      </c>
      <c r="AC990" s="36" t="str">
        <f t="shared" si="265"/>
        <v>7-8</v>
      </c>
      <c r="AD990" s="36" t="str">
        <f t="shared" si="266"/>
        <v>Feb</v>
      </c>
      <c r="AE990" s="35" t="str">
        <f t="shared" si="267"/>
        <v>285-295</v>
      </c>
      <c r="AF990" s="36" t="str">
        <f t="shared" si="268"/>
        <v>Inner-TI</v>
      </c>
    </row>
    <row r="991" spans="5:32" x14ac:dyDescent="0.3">
      <c r="E991" s="12">
        <v>40960.305555555555</v>
      </c>
      <c r="F991" s="16">
        <v>14.5</v>
      </c>
      <c r="G991" s="16">
        <v>1973.400024414063</v>
      </c>
      <c r="H991" s="29">
        <v>1.1832919091466041</v>
      </c>
      <c r="I991" s="26">
        <v>287.10000000000002</v>
      </c>
      <c r="J991" s="30">
        <v>0.14275862068965517</v>
      </c>
      <c r="K991" s="31">
        <v>0.18222953027293481</v>
      </c>
      <c r="L991" s="108">
        <f ca="1">REWS!R991</f>
        <v>14.372880248448672</v>
      </c>
      <c r="M991" s="22">
        <f t="shared" si="255"/>
        <v>14.333533672010667</v>
      </c>
      <c r="N991" s="22">
        <f t="shared" ca="1" si="256"/>
        <v>14.207873310683867</v>
      </c>
      <c r="O991" s="22">
        <f t="shared" si="257"/>
        <v>1.5733438104087385</v>
      </c>
      <c r="P991" s="81">
        <f t="shared" ca="1" si="258"/>
        <v>15</v>
      </c>
      <c r="Q991" s="22">
        <f t="shared" ca="1" si="259"/>
        <v>0.24287301332369979</v>
      </c>
      <c r="R991" s="3">
        <f ca="1">IF(N991&gt;'Power Curve'!$C$37,0,INDEX(Ci,$P991,1)*POWER(1-Q991,3)+INDEX(Ci,$P991,2)*3*Q991*POWER(1-Q991,2)+INDEX(Ci,$P991,3)*3*POWER(Q991,2)*(1-Q991)+INDEX(Ci,$P991,4)*POWER(Q991,3))</f>
        <v>1976.3013305095608</v>
      </c>
      <c r="S991" s="3">
        <f t="shared" si="260"/>
        <v>1973.400024414063</v>
      </c>
      <c r="T991" s="3">
        <f t="shared" ca="1" si="261"/>
        <v>2.90130609549783</v>
      </c>
      <c r="U991" s="3">
        <f t="shared" ca="1" si="269"/>
        <v>2.90130609549783</v>
      </c>
      <c r="W991" s="34">
        <f t="shared" si="262"/>
        <v>14</v>
      </c>
      <c r="X991" s="73" t="b">
        <f>COUNTIF('Power Curve'!$D$2:$D$31,W991)&gt;0</f>
        <v>1</v>
      </c>
      <c r="Y991" s="73" t="b">
        <f t="shared" si="263"/>
        <v>0</v>
      </c>
      <c r="Z991" s="73" t="b">
        <f t="shared" si="270"/>
        <v>1</v>
      </c>
      <c r="AA991" s="34" t="str">
        <f t="shared" si="264"/>
        <v>Outer</v>
      </c>
      <c r="AB991" s="35" t="str">
        <f t="shared" si="271"/>
        <v>1.5-1.6</v>
      </c>
      <c r="AC991" s="36" t="str">
        <f t="shared" si="265"/>
        <v>7-8</v>
      </c>
      <c r="AD991" s="36" t="str">
        <f t="shared" si="266"/>
        <v>Feb</v>
      </c>
      <c r="AE991" s="35" t="str">
        <f t="shared" si="267"/>
        <v>285-295</v>
      </c>
      <c r="AF991" s="36" t="str">
        <f t="shared" si="268"/>
        <v>HWS-HTI</v>
      </c>
    </row>
    <row r="992" spans="5:32" x14ac:dyDescent="0.3">
      <c r="E992" s="12">
        <v>40960.3125</v>
      </c>
      <c r="F992" s="16">
        <v>15.56</v>
      </c>
      <c r="G992" s="16">
        <v>1980.1000213623049</v>
      </c>
      <c r="H992" s="29">
        <v>1.1832919091466041</v>
      </c>
      <c r="I992" s="26">
        <v>287.89999999999998</v>
      </c>
      <c r="J992" s="30">
        <v>0.15745501285347044</v>
      </c>
      <c r="K992" s="31">
        <v>0.15558182192314407</v>
      </c>
      <c r="L992" s="108">
        <f ca="1">REWS!R992</f>
        <v>15.501360999614558</v>
      </c>
      <c r="M992" s="22">
        <f t="shared" si="255"/>
        <v>15.381364409412827</v>
      </c>
      <c r="N992" s="22">
        <f t="shared" ca="1" si="256"/>
        <v>15.323398610342636</v>
      </c>
      <c r="O992" s="22">
        <f t="shared" si="257"/>
        <v>1.7352894286401537</v>
      </c>
      <c r="P992" s="81">
        <f t="shared" ca="1" si="258"/>
        <v>16</v>
      </c>
      <c r="Q992" s="22">
        <f t="shared" ca="1" si="259"/>
        <v>0.32380003134079077</v>
      </c>
      <c r="R992" s="3">
        <f ca="1">IF(N992&gt;'Power Curve'!$C$37,0,INDEX(Ci,$P992,1)*POWER(1-Q992,3)+INDEX(Ci,$P992,2)*3*Q992*POWER(1-Q992,2)+INDEX(Ci,$P992,3)*3*POWER(Q992,2)*(1-Q992)+INDEX(Ci,$P992,4)*POWER(Q992,3))</f>
        <v>1980.2018679279529</v>
      </c>
      <c r="S992" s="3">
        <f t="shared" si="260"/>
        <v>1980.1000213623049</v>
      </c>
      <c r="T992" s="3">
        <f t="shared" ca="1" si="261"/>
        <v>0.10184656564797478</v>
      </c>
      <c r="U992" s="3">
        <f t="shared" ca="1" si="269"/>
        <v>0.10184656564797478</v>
      </c>
      <c r="W992" s="34">
        <f t="shared" si="262"/>
        <v>15</v>
      </c>
      <c r="X992" s="73" t="b">
        <f>COUNTIF('Power Curve'!$D$2:$D$31,W992)&gt;0</f>
        <v>1</v>
      </c>
      <c r="Y992" s="73" t="b">
        <f t="shared" si="263"/>
        <v>0</v>
      </c>
      <c r="Z992" s="73" t="b">
        <f t="shared" si="270"/>
        <v>1</v>
      </c>
      <c r="AA992" s="34" t="str">
        <f t="shared" si="264"/>
        <v>Outer</v>
      </c>
      <c r="AB992" s="35" t="str">
        <f t="shared" si="271"/>
        <v>1.7-1.8</v>
      </c>
      <c r="AC992" s="36" t="str">
        <f t="shared" si="265"/>
        <v>7-8</v>
      </c>
      <c r="AD992" s="36" t="str">
        <f t="shared" si="266"/>
        <v>Feb</v>
      </c>
      <c r="AE992" s="35" t="str">
        <f t="shared" si="267"/>
        <v>285-295</v>
      </c>
      <c r="AF992" s="36" t="str">
        <f t="shared" si="268"/>
        <v>HWS-HTI</v>
      </c>
    </row>
    <row r="993" spans="5:32" x14ac:dyDescent="0.3">
      <c r="E993" s="12">
        <v>40960.319444444445</v>
      </c>
      <c r="F993" s="16">
        <v>15.44</v>
      </c>
      <c r="G993" s="16">
        <v>1987.1799468994141</v>
      </c>
      <c r="H993" s="29">
        <v>1.183527277084357</v>
      </c>
      <c r="I993" s="26">
        <v>288.39999999999998</v>
      </c>
      <c r="J993" s="30">
        <v>0.13147668393782383</v>
      </c>
      <c r="K993" s="31">
        <v>0.17617915408071705</v>
      </c>
      <c r="L993" s="108">
        <f ca="1">REWS!R993</f>
        <v>15.38295455409987</v>
      </c>
      <c r="M993" s="22">
        <f t="shared" si="255"/>
        <v>15.263753962547623</v>
      </c>
      <c r="N993" s="22">
        <f t="shared" ca="1" si="256"/>
        <v>15.207359684639371</v>
      </c>
      <c r="O993" s="22">
        <f t="shared" si="257"/>
        <v>1.7171123549504854</v>
      </c>
      <c r="P993" s="81">
        <f t="shared" ca="1" si="258"/>
        <v>16</v>
      </c>
      <c r="Q993" s="22">
        <f t="shared" ca="1" si="259"/>
        <v>0.20747516932068327</v>
      </c>
      <c r="R993" s="3">
        <f ca="1">IF(N993&gt;'Power Curve'!$C$37,0,INDEX(Ci,$P993,1)*POWER(1-Q993,3)+INDEX(Ci,$P993,2)*3*Q993*POWER(1-Q993,2)+INDEX(Ci,$P993,3)*3*POWER(Q993,2)*(1-Q993)+INDEX(Ci,$P993,4)*POWER(Q993,3))</f>
        <v>1979.7954257531112</v>
      </c>
      <c r="S993" s="3">
        <f t="shared" si="260"/>
        <v>1987.1799468994141</v>
      </c>
      <c r="T993" s="3">
        <f t="shared" ca="1" si="261"/>
        <v>-7.3845211463028591</v>
      </c>
      <c r="U993" s="3">
        <f t="shared" ca="1" si="269"/>
        <v>7.3845211463028591</v>
      </c>
      <c r="W993" s="34">
        <f t="shared" si="262"/>
        <v>15</v>
      </c>
      <c r="X993" s="73" t="b">
        <f>COUNTIF('Power Curve'!$D$2:$D$31,W993)&gt;0</f>
        <v>1</v>
      </c>
      <c r="Y993" s="73" t="b">
        <f t="shared" si="263"/>
        <v>0</v>
      </c>
      <c r="Z993" s="73" t="b">
        <f t="shared" si="270"/>
        <v>1</v>
      </c>
      <c r="AA993" s="34" t="str">
        <f t="shared" si="264"/>
        <v>Inner</v>
      </c>
      <c r="AB993" s="35" t="str">
        <f t="shared" si="271"/>
        <v>1.7-1.8</v>
      </c>
      <c r="AC993" s="36" t="str">
        <f t="shared" si="265"/>
        <v>7-8</v>
      </c>
      <c r="AD993" s="36" t="str">
        <f t="shared" si="266"/>
        <v>Feb</v>
      </c>
      <c r="AE993" s="35" t="str">
        <f t="shared" si="267"/>
        <v>285-295</v>
      </c>
      <c r="AF993" s="36" t="str">
        <f t="shared" si="268"/>
        <v>Inner-TI</v>
      </c>
    </row>
    <row r="994" spans="5:32" x14ac:dyDescent="0.3">
      <c r="E994" s="12">
        <v>40960.326388888891</v>
      </c>
      <c r="F994" s="16">
        <v>14.02</v>
      </c>
      <c r="G994" s="16">
        <v>1987.669982910161</v>
      </c>
      <c r="H994" s="29">
        <v>1.184305508275157</v>
      </c>
      <c r="I994" s="26">
        <v>289.60000000000002</v>
      </c>
      <c r="J994" s="30">
        <v>0.12767475035663339</v>
      </c>
      <c r="K994" s="31">
        <v>0.16018916910412134</v>
      </c>
      <c r="L994" s="108">
        <f ca="1">REWS!R994</f>
        <v>14.105080987330103</v>
      </c>
      <c r="M994" s="22">
        <f t="shared" si="255"/>
        <v>13.863000337191419</v>
      </c>
      <c r="N994" s="22">
        <f t="shared" ca="1" si="256"/>
        <v>13.947128565154744</v>
      </c>
      <c r="O994" s="22">
        <f t="shared" si="257"/>
        <v>1.5006213667107098</v>
      </c>
      <c r="P994" s="81">
        <f t="shared" ca="1" si="258"/>
        <v>14</v>
      </c>
      <c r="Q994" s="22">
        <f t="shared" ca="1" si="259"/>
        <v>0.99323706006424672</v>
      </c>
      <c r="R994" s="3">
        <f ca="1">IF(N994&gt;'Power Curve'!$C$37,0,INDEX(Ci,$P994,1)*POWER(1-Q994,3)+INDEX(Ci,$P994,2)*3*Q994*POWER(1-Q994,2)+INDEX(Ci,$P994,3)*3*POWER(Q994,2)*(1-Q994)+INDEX(Ci,$P994,4)*POWER(Q994,3))</f>
        <v>1974.799526976552</v>
      </c>
      <c r="S994" s="3">
        <f t="shared" si="260"/>
        <v>1987.669982910161</v>
      </c>
      <c r="T994" s="3">
        <f t="shared" ca="1" si="261"/>
        <v>-12.870455933609037</v>
      </c>
      <c r="U994" s="3">
        <f t="shared" ca="1" si="269"/>
        <v>12.870455933609037</v>
      </c>
      <c r="W994" s="34">
        <f t="shared" si="262"/>
        <v>14</v>
      </c>
      <c r="X994" s="73" t="b">
        <f>COUNTIF('Power Curve'!$D$2:$D$31,W994)&gt;0</f>
        <v>1</v>
      </c>
      <c r="Y994" s="73" t="b">
        <f t="shared" si="263"/>
        <v>0</v>
      </c>
      <c r="Z994" s="73" t="b">
        <f t="shared" si="270"/>
        <v>1</v>
      </c>
      <c r="AA994" s="34" t="str">
        <f t="shared" si="264"/>
        <v>Inner</v>
      </c>
      <c r="AB994" s="35" t="str">
        <f t="shared" si="271"/>
        <v>1.5-1.6</v>
      </c>
      <c r="AC994" s="36" t="str">
        <f t="shared" si="265"/>
        <v>7-8</v>
      </c>
      <c r="AD994" s="36" t="str">
        <f t="shared" si="266"/>
        <v>Feb</v>
      </c>
      <c r="AE994" s="35" t="str">
        <f t="shared" si="267"/>
        <v>285-295</v>
      </c>
      <c r="AF994" s="36" t="str">
        <f t="shared" si="268"/>
        <v>Inner-TI</v>
      </c>
    </row>
    <row r="995" spans="5:32" x14ac:dyDescent="0.3">
      <c r="E995" s="12">
        <v>40960.333333333336</v>
      </c>
      <c r="F995" s="16">
        <v>15.5</v>
      </c>
      <c r="G995" s="16">
        <v>1977.409988403323</v>
      </c>
      <c r="H995" s="29">
        <v>1.1840701718999369</v>
      </c>
      <c r="I995" s="26">
        <v>286.5</v>
      </c>
      <c r="J995" s="30">
        <v>0.13870967741935483</v>
      </c>
      <c r="K995" s="31">
        <v>0.1788689923536872</v>
      </c>
      <c r="L995" s="108">
        <f ca="1">REWS!R995</f>
        <v>15.43137714472455</v>
      </c>
      <c r="M995" s="22">
        <f t="shared" si="255"/>
        <v>15.325411654568503</v>
      </c>
      <c r="N995" s="22">
        <f t="shared" ca="1" si="256"/>
        <v>15.257561750955075</v>
      </c>
      <c r="O995" s="22">
        <f t="shared" si="257"/>
        <v>1.7266417500107978</v>
      </c>
      <c r="P995" s="81">
        <f t="shared" ca="1" si="258"/>
        <v>16</v>
      </c>
      <c r="Q995" s="22">
        <f t="shared" ca="1" si="259"/>
        <v>0.25780094062463299</v>
      </c>
      <c r="R995" s="3">
        <f ca="1">IF(N995&gt;'Power Curve'!$C$37,0,INDEX(Ci,$P995,1)*POWER(1-Q995,3)+INDEX(Ci,$P995,2)*3*Q995*POWER(1-Q995,2)+INDEX(Ci,$P995,3)*3*POWER(Q995,2)*(1-Q995)+INDEX(Ci,$P995,4)*POWER(Q995,3))</f>
        <v>1979.9722414171358</v>
      </c>
      <c r="S995" s="3">
        <f t="shared" si="260"/>
        <v>1977.409988403323</v>
      </c>
      <c r="T995" s="3">
        <f t="shared" ca="1" si="261"/>
        <v>2.5622530138127786</v>
      </c>
      <c r="U995" s="3">
        <f t="shared" ca="1" si="269"/>
        <v>2.5622530138127786</v>
      </c>
      <c r="W995" s="34">
        <f t="shared" si="262"/>
        <v>15</v>
      </c>
      <c r="X995" s="73" t="b">
        <f>COUNTIF('Power Curve'!$D$2:$D$31,W995)&gt;0</f>
        <v>1</v>
      </c>
      <c r="Y995" s="73" t="b">
        <f t="shared" si="263"/>
        <v>0</v>
      </c>
      <c r="Z995" s="73" t="b">
        <f t="shared" si="270"/>
        <v>1</v>
      </c>
      <c r="AA995" s="34" t="str">
        <f t="shared" si="264"/>
        <v>Inner</v>
      </c>
      <c r="AB995" s="35" t="str">
        <f t="shared" si="271"/>
        <v>1.7-1.8</v>
      </c>
      <c r="AC995" s="36" t="str">
        <f t="shared" si="265"/>
        <v>8-9</v>
      </c>
      <c r="AD995" s="36" t="str">
        <f t="shared" si="266"/>
        <v>Feb</v>
      </c>
      <c r="AE995" s="35" t="str">
        <f t="shared" si="267"/>
        <v>285-295</v>
      </c>
      <c r="AF995" s="36" t="str">
        <f t="shared" si="268"/>
        <v>Inner-TI</v>
      </c>
    </row>
    <row r="996" spans="5:32" x14ac:dyDescent="0.3">
      <c r="E996" s="12">
        <v>40960.340277777781</v>
      </c>
      <c r="F996" s="16">
        <v>15.91</v>
      </c>
      <c r="G996" s="16">
        <v>1970.1400299072241</v>
      </c>
      <c r="H996" s="29">
        <v>1.1841736600865878</v>
      </c>
      <c r="I996" s="26">
        <v>283.89999999999998</v>
      </c>
      <c r="J996" s="30">
        <v>0.10307982401005657</v>
      </c>
      <c r="K996" s="31">
        <v>0.15845915413423048</v>
      </c>
      <c r="L996" s="108">
        <f ca="1">REWS!R996</f>
        <v>15.929972088102774</v>
      </c>
      <c r="M996" s="22">
        <f t="shared" si="255"/>
        <v>15.731251790346562</v>
      </c>
      <c r="N996" s="22">
        <f t="shared" ca="1" si="256"/>
        <v>15.75099949284334</v>
      </c>
      <c r="O996" s="22">
        <f t="shared" si="257"/>
        <v>1.7893656512533269</v>
      </c>
      <c r="P996" s="81">
        <f t="shared" ca="1" si="258"/>
        <v>16</v>
      </c>
      <c r="Q996" s="22">
        <f t="shared" ca="1" si="259"/>
        <v>0.75245458286402223</v>
      </c>
      <c r="R996" s="3">
        <f ca="1">IF(N996&gt;'Power Curve'!$C$37,0,INDEX(Ci,$P996,1)*POWER(1-Q996,3)+INDEX(Ci,$P996,2)*3*Q996*POWER(1-Q996,2)+INDEX(Ci,$P996,3)*3*POWER(Q996,2)*(1-Q996)+INDEX(Ci,$P996,4)*POWER(Q996,3))</f>
        <v>1981.6297589863052</v>
      </c>
      <c r="S996" s="3">
        <f t="shared" si="260"/>
        <v>1970.1400299072241</v>
      </c>
      <c r="T996" s="3">
        <f t="shared" ca="1" si="261"/>
        <v>11.489729079081144</v>
      </c>
      <c r="U996" s="3">
        <f t="shared" ca="1" si="269"/>
        <v>11.489729079081144</v>
      </c>
      <c r="W996" s="34">
        <f t="shared" si="262"/>
        <v>16</v>
      </c>
      <c r="X996" s="73" t="b">
        <f>COUNTIF('Power Curve'!$D$2:$D$31,W996)&gt;0</f>
        <v>1</v>
      </c>
      <c r="Y996" s="73" t="b">
        <f t="shared" si="263"/>
        <v>0</v>
      </c>
      <c r="Z996" s="73" t="b">
        <f t="shared" si="270"/>
        <v>1</v>
      </c>
      <c r="AA996" s="34" t="str">
        <f t="shared" si="264"/>
        <v>Inner</v>
      </c>
      <c r="AB996" s="35" t="str">
        <f t="shared" si="271"/>
        <v>1.7-1.8</v>
      </c>
      <c r="AC996" s="36" t="str">
        <f t="shared" si="265"/>
        <v>8-9</v>
      </c>
      <c r="AD996" s="36" t="str">
        <f t="shared" si="266"/>
        <v>Feb</v>
      </c>
      <c r="AE996" s="35" t="str">
        <f t="shared" si="267"/>
        <v>275-285</v>
      </c>
      <c r="AF996" s="36" t="str">
        <f t="shared" si="268"/>
        <v>Inner-TI</v>
      </c>
    </row>
    <row r="997" spans="5:32" x14ac:dyDescent="0.3">
      <c r="E997" s="12">
        <v>40960.347222222219</v>
      </c>
      <c r="F997" s="16">
        <v>15.17</v>
      </c>
      <c r="G997" s="16">
        <v>1974.499938964841</v>
      </c>
      <c r="H997" s="29">
        <v>1.1845408097158932</v>
      </c>
      <c r="I997" s="26">
        <v>284.2</v>
      </c>
      <c r="J997" s="30">
        <v>0.12195121951219513</v>
      </c>
      <c r="K997" s="31">
        <v>0.1231427338050098</v>
      </c>
      <c r="L997" s="108">
        <f ca="1">REWS!R997</f>
        <v>15.185179866928237</v>
      </c>
      <c r="M997" s="22">
        <f t="shared" si="255"/>
        <v>15.001115691076176</v>
      </c>
      <c r="N997" s="22">
        <f t="shared" ca="1" si="256"/>
        <v>15.016126563849125</v>
      </c>
      <c r="O997" s="22">
        <f t="shared" si="257"/>
        <v>1.676520763459169</v>
      </c>
      <c r="P997" s="81">
        <f t="shared" ca="1" si="258"/>
        <v>16</v>
      </c>
      <c r="Q997" s="22">
        <f t="shared" ca="1" si="259"/>
        <v>1.5770823087029557E-2</v>
      </c>
      <c r="R997" s="3">
        <f ca="1">IF(N997&gt;'Power Curve'!$C$37,0,INDEX(Ci,$P997,1)*POWER(1-Q997,3)+INDEX(Ci,$P997,2)*3*Q997*POWER(1-Q997,2)+INDEX(Ci,$P997,3)*3*POWER(Q997,2)*(1-Q997)+INDEX(Ci,$P997,4)*POWER(Q997,3))</f>
        <v>1979.1083995564993</v>
      </c>
      <c r="S997" s="3">
        <f t="shared" si="260"/>
        <v>1974.499938964841</v>
      </c>
      <c r="T997" s="3">
        <f t="shared" ca="1" si="261"/>
        <v>4.6084605916582859</v>
      </c>
      <c r="U997" s="3">
        <f t="shared" ca="1" si="269"/>
        <v>4.6084605916582859</v>
      </c>
      <c r="W997" s="34">
        <f t="shared" si="262"/>
        <v>15</v>
      </c>
      <c r="X997" s="73" t="b">
        <f>COUNTIF('Power Curve'!$D$2:$D$31,W997)&gt;0</f>
        <v>1</v>
      </c>
      <c r="Y997" s="73" t="b">
        <f t="shared" si="263"/>
        <v>0</v>
      </c>
      <c r="Z997" s="73" t="b">
        <f t="shared" si="270"/>
        <v>1</v>
      </c>
      <c r="AA997" s="34" t="str">
        <f t="shared" si="264"/>
        <v>Inner</v>
      </c>
      <c r="AB997" s="35" t="str">
        <f t="shared" si="271"/>
        <v>1.6-1.7</v>
      </c>
      <c r="AC997" s="36" t="str">
        <f t="shared" si="265"/>
        <v>8-9</v>
      </c>
      <c r="AD997" s="36" t="str">
        <f t="shared" si="266"/>
        <v>Feb</v>
      </c>
      <c r="AE997" s="35" t="str">
        <f t="shared" si="267"/>
        <v>275-285</v>
      </c>
      <c r="AF997" s="36" t="str">
        <f t="shared" si="268"/>
        <v>Inner-TI</v>
      </c>
    </row>
    <row r="998" spans="5:32" x14ac:dyDescent="0.3">
      <c r="E998" s="12">
        <v>40960.354166666664</v>
      </c>
      <c r="F998" s="16">
        <v>16.21</v>
      </c>
      <c r="G998" s="16">
        <v>1979.599975585943</v>
      </c>
      <c r="H998" s="29">
        <v>1.1849805705118102</v>
      </c>
      <c r="I998" s="26">
        <v>283.60000000000002</v>
      </c>
      <c r="J998" s="30">
        <v>0.1394201110425663</v>
      </c>
      <c r="K998" s="31">
        <v>0.15018082671810415</v>
      </c>
      <c r="L998" s="108">
        <f ca="1">REWS!R998</f>
        <v>16.097098313298137</v>
      </c>
      <c r="M998" s="22">
        <f t="shared" si="255"/>
        <v>16.031521007328493</v>
      </c>
      <c r="N998" s="22">
        <f t="shared" ca="1" si="256"/>
        <v>15.919862416204262</v>
      </c>
      <c r="O998" s="22">
        <f t="shared" si="257"/>
        <v>1.8357732266796418</v>
      </c>
      <c r="P998" s="81">
        <f t="shared" ca="1" si="258"/>
        <v>16</v>
      </c>
      <c r="Q998" s="22">
        <f t="shared" ca="1" si="259"/>
        <v>0.92173360833951112</v>
      </c>
      <c r="R998" s="3">
        <f ca="1">IF(N998&gt;'Power Curve'!$C$37,0,INDEX(Ci,$P998,1)*POWER(1-Q998,3)+INDEX(Ci,$P998,2)*3*Q998*POWER(1-Q998,2)+INDEX(Ci,$P998,3)*3*POWER(Q998,2)*(1-Q998)+INDEX(Ci,$P998,4)*POWER(Q998,3))</f>
        <v>1982.1626403398459</v>
      </c>
      <c r="S998" s="3">
        <f t="shared" si="260"/>
        <v>1979.599975585943</v>
      </c>
      <c r="T998" s="3">
        <f t="shared" ca="1" si="261"/>
        <v>2.5626647539029364</v>
      </c>
      <c r="U998" s="3">
        <f t="shared" ca="1" si="269"/>
        <v>2.5626647539029364</v>
      </c>
      <c r="W998" s="34">
        <f t="shared" si="262"/>
        <v>16</v>
      </c>
      <c r="X998" s="73" t="b">
        <f>COUNTIF('Power Curve'!$D$2:$D$31,W998)&gt;0</f>
        <v>1</v>
      </c>
      <c r="Y998" s="73" t="b">
        <f t="shared" si="263"/>
        <v>0</v>
      </c>
      <c r="Z998" s="73" t="b">
        <f t="shared" si="270"/>
        <v>1</v>
      </c>
      <c r="AA998" s="34" t="str">
        <f t="shared" si="264"/>
        <v>Inner</v>
      </c>
      <c r="AB998" s="35" t="str">
        <f t="shared" si="271"/>
        <v>1.8-1.9</v>
      </c>
      <c r="AC998" s="36" t="str">
        <f t="shared" si="265"/>
        <v>8-9</v>
      </c>
      <c r="AD998" s="36" t="str">
        <f t="shared" si="266"/>
        <v>Feb</v>
      </c>
      <c r="AE998" s="35" t="str">
        <f t="shared" si="267"/>
        <v>275-285</v>
      </c>
      <c r="AF998" s="36" t="str">
        <f t="shared" si="268"/>
        <v>Inner-TI</v>
      </c>
    </row>
    <row r="999" spans="5:32" x14ac:dyDescent="0.3">
      <c r="E999" s="12">
        <v>40960.361111111109</v>
      </c>
      <c r="F999" s="16">
        <v>15.7</v>
      </c>
      <c r="G999" s="16">
        <v>1980.15002441406</v>
      </c>
      <c r="H999" s="29">
        <v>1.1851565662700294</v>
      </c>
      <c r="I999" s="26">
        <v>284.39999999999998</v>
      </c>
      <c r="J999" s="30">
        <v>0.11337579617834395</v>
      </c>
      <c r="K999" s="31">
        <v>0.15066021564848761</v>
      </c>
      <c r="L999" s="108">
        <f ca="1">REWS!R999</f>
        <v>15.637402911182059</v>
      </c>
      <c r="M999" s="22">
        <f t="shared" si="255"/>
        <v>15.527904993569209</v>
      </c>
      <c r="N999" s="22">
        <f t="shared" ca="1" si="256"/>
        <v>15.465994060573095</v>
      </c>
      <c r="O999" s="22">
        <f t="shared" si="257"/>
        <v>1.7579377483067775</v>
      </c>
      <c r="P999" s="81">
        <f t="shared" ca="1" si="258"/>
        <v>16</v>
      </c>
      <c r="Q999" s="22">
        <f t="shared" ca="1" si="259"/>
        <v>0.4667468569187061</v>
      </c>
      <c r="R999" s="3">
        <f ca="1">IF(N999&gt;'Power Curve'!$C$37,0,INDEX(Ci,$P999,1)*POWER(1-Q999,3)+INDEX(Ci,$P999,2)*3*Q999*POWER(1-Q999,2)+INDEX(Ci,$P999,3)*3*POWER(Q999,2)*(1-Q999)+INDEX(Ci,$P999,4)*POWER(Q999,3))</f>
        <v>1980.6903568487226</v>
      </c>
      <c r="S999" s="3">
        <f t="shared" si="260"/>
        <v>1980.15002441406</v>
      </c>
      <c r="T999" s="3">
        <f t="shared" ca="1" si="261"/>
        <v>0.54033243466255954</v>
      </c>
      <c r="U999" s="3">
        <f t="shared" ca="1" si="269"/>
        <v>0.54033243466255954</v>
      </c>
      <c r="W999" s="34">
        <f t="shared" si="262"/>
        <v>16</v>
      </c>
      <c r="X999" s="73" t="b">
        <f>COUNTIF('Power Curve'!$D$2:$D$31,W999)&gt;0</f>
        <v>1</v>
      </c>
      <c r="Y999" s="73" t="b">
        <f t="shared" si="263"/>
        <v>0</v>
      </c>
      <c r="Z999" s="73" t="b">
        <f t="shared" si="270"/>
        <v>1</v>
      </c>
      <c r="AA999" s="34" t="str">
        <f t="shared" si="264"/>
        <v>Inner</v>
      </c>
      <c r="AB999" s="35" t="str">
        <f t="shared" si="271"/>
        <v>1.7-1.8</v>
      </c>
      <c r="AC999" s="36" t="str">
        <f t="shared" si="265"/>
        <v>8-9</v>
      </c>
      <c r="AD999" s="36" t="str">
        <f t="shared" si="266"/>
        <v>Feb</v>
      </c>
      <c r="AE999" s="35" t="str">
        <f t="shared" si="267"/>
        <v>275-285</v>
      </c>
      <c r="AF999" s="36" t="str">
        <f t="shared" si="268"/>
        <v>Inner-TI</v>
      </c>
    </row>
    <row r="1000" spans="5:32" x14ac:dyDescent="0.3">
      <c r="E1000" s="12">
        <v>40960.368055555555</v>
      </c>
      <c r="F1000" s="16">
        <v>16.39</v>
      </c>
      <c r="G1000" s="16">
        <v>1978.849975585943</v>
      </c>
      <c r="H1000" s="29">
        <v>1.1845408097158932</v>
      </c>
      <c r="I1000" s="26">
        <v>285.89999999999998</v>
      </c>
      <c r="J1000" s="30">
        <v>0.14765100671140938</v>
      </c>
      <c r="K1000" s="31">
        <v>0.11977356929034987</v>
      </c>
      <c r="L1000" s="108">
        <f ca="1">REWS!R1000</f>
        <v>16.27910210423304</v>
      </c>
      <c r="M1000" s="22">
        <f t="shared" si="255"/>
        <v>16.207533696554947</v>
      </c>
      <c r="N1000" s="22">
        <f t="shared" ca="1" si="256"/>
        <v>16.097870402929562</v>
      </c>
      <c r="O1000" s="22">
        <f t="shared" si="257"/>
        <v>1.8629765551905251</v>
      </c>
      <c r="P1000" s="81">
        <f t="shared" ca="1" si="258"/>
        <v>17</v>
      </c>
      <c r="Q1000" s="22">
        <f t="shared" ca="1" si="259"/>
        <v>0.10105290628507049</v>
      </c>
      <c r="R1000" s="3">
        <f ca="1">IF(N1000&gt;'Power Curve'!$C$37,0,INDEX(Ci,$P1000,1)*POWER(1-Q1000,3)+INDEX(Ci,$P1000,2)*3*Q1000*POWER(1-Q1000,2)+INDEX(Ci,$P1000,3)*3*POWER(Q1000,2)*(1-Q1000)+INDEX(Ci,$P1000,4)*POWER(Q1000,3))</f>
        <v>1982.7285790981653</v>
      </c>
      <c r="S1000" s="3">
        <f t="shared" si="260"/>
        <v>1978.849975585943</v>
      </c>
      <c r="T1000" s="3">
        <f t="shared" ca="1" si="261"/>
        <v>3.8786035122222984</v>
      </c>
      <c r="U1000" s="3">
        <f t="shared" ca="1" si="269"/>
        <v>3.8786035122222984</v>
      </c>
      <c r="W1000" s="34">
        <f t="shared" si="262"/>
        <v>16</v>
      </c>
      <c r="X1000" s="73" t="b">
        <f>COUNTIF('Power Curve'!$D$2:$D$31,W1000)&gt;0</f>
        <v>1</v>
      </c>
      <c r="Y1000" s="73" t="b">
        <f t="shared" si="263"/>
        <v>0</v>
      </c>
      <c r="Z1000" s="73" t="b">
        <f t="shared" si="270"/>
        <v>1</v>
      </c>
      <c r="AA1000" s="34" t="str">
        <f t="shared" si="264"/>
        <v>Outer</v>
      </c>
      <c r="AB1000" s="35" t="str">
        <f t="shared" si="271"/>
        <v>1.8-1.9</v>
      </c>
      <c r="AC1000" s="36" t="str">
        <f t="shared" si="265"/>
        <v>8-9</v>
      </c>
      <c r="AD1000" s="36" t="str">
        <f t="shared" si="266"/>
        <v>Feb</v>
      </c>
      <c r="AE1000" s="35" t="str">
        <f t="shared" si="267"/>
        <v>285-295</v>
      </c>
      <c r="AF1000" s="36" t="str">
        <f t="shared" si="268"/>
        <v>HWS-HTI</v>
      </c>
    </row>
    <row r="1001" spans="5:32" x14ac:dyDescent="0.3">
      <c r="E1001" s="12">
        <v>40960.375</v>
      </c>
      <c r="F1001" s="16">
        <v>15.42</v>
      </c>
      <c r="G1001" s="16">
        <v>1979.560043334958</v>
      </c>
      <c r="H1001" s="29">
        <v>1.1847035918516411</v>
      </c>
      <c r="I1001" s="26">
        <v>284.2</v>
      </c>
      <c r="J1001" s="30">
        <v>0.11608300907911803</v>
      </c>
      <c r="K1001" s="31">
        <v>0.14483063520576583</v>
      </c>
      <c r="L1001" s="108">
        <f ca="1">REWS!R1001</f>
        <v>15.207376161636022</v>
      </c>
      <c r="M1001" s="22">
        <f t="shared" si="255"/>
        <v>15.24903094965701</v>
      </c>
      <c r="N1001" s="22">
        <f t="shared" ca="1" si="256"/>
        <v>15.038764575347855</v>
      </c>
      <c r="O1001" s="22">
        <f t="shared" si="257"/>
        <v>1.7148368658474356</v>
      </c>
      <c r="P1001" s="81">
        <f t="shared" ca="1" si="258"/>
        <v>16</v>
      </c>
      <c r="Q1001" s="22">
        <f t="shared" ca="1" si="259"/>
        <v>3.8464617846327702E-2</v>
      </c>
      <c r="R1001" s="3">
        <f ca="1">IF(N1001&gt;'Power Curve'!$C$37,0,INDEX(Ci,$P1001,1)*POWER(1-Q1001,3)+INDEX(Ci,$P1001,2)*3*Q1001*POWER(1-Q1001,2)+INDEX(Ci,$P1001,3)*3*POWER(Q1001,2)*(1-Q1001)+INDEX(Ci,$P1001,4)*POWER(Q1001,3))</f>
        <v>1979.190835443462</v>
      </c>
      <c r="S1001" s="3">
        <f t="shared" si="260"/>
        <v>1979.560043334958</v>
      </c>
      <c r="T1001" s="3">
        <f t="shared" ca="1" si="261"/>
        <v>-0.36920789149598932</v>
      </c>
      <c r="U1001" s="3">
        <f t="shared" ca="1" si="269"/>
        <v>0.36920789149598932</v>
      </c>
      <c r="W1001" s="34">
        <f t="shared" si="262"/>
        <v>15</v>
      </c>
      <c r="X1001" s="73" t="b">
        <f>COUNTIF('Power Curve'!$D$2:$D$31,W1001)&gt;0</f>
        <v>1</v>
      </c>
      <c r="Y1001" s="73" t="b">
        <f t="shared" si="263"/>
        <v>0</v>
      </c>
      <c r="Z1001" s="73" t="b">
        <f t="shared" si="270"/>
        <v>1</v>
      </c>
      <c r="AA1001" s="34" t="str">
        <f t="shared" si="264"/>
        <v>Inner</v>
      </c>
      <c r="AB1001" s="35" t="str">
        <f t="shared" si="271"/>
        <v>1.7-1.8</v>
      </c>
      <c r="AC1001" s="36" t="str">
        <f t="shared" si="265"/>
        <v>9-10</v>
      </c>
      <c r="AD1001" s="36" t="str">
        <f t="shared" si="266"/>
        <v>Feb</v>
      </c>
      <c r="AE1001" s="35" t="str">
        <f t="shared" si="267"/>
        <v>275-285</v>
      </c>
      <c r="AF1001" s="36" t="str">
        <f t="shared" si="268"/>
        <v>Inner-TI</v>
      </c>
    </row>
    <row r="1002" spans="5:32" x14ac:dyDescent="0.3">
      <c r="E1002" s="12">
        <v>40960.381944444445</v>
      </c>
      <c r="F1002" s="16">
        <v>16.16</v>
      </c>
      <c r="G1002" s="16">
        <v>1975.750000000003</v>
      </c>
      <c r="H1002" s="29">
        <v>1.1843081931214381</v>
      </c>
      <c r="I1002" s="26">
        <v>283</v>
      </c>
      <c r="J1002" s="30">
        <v>0.11695544554455445</v>
      </c>
      <c r="K1002" s="31">
        <v>0.1431857008745985</v>
      </c>
      <c r="L1002" s="108">
        <f ca="1">REWS!R1002</f>
        <v>16.073416239615614</v>
      </c>
      <c r="M1002" s="22">
        <f t="shared" si="255"/>
        <v>15.97904812692944</v>
      </c>
      <c r="N1002" s="22">
        <f t="shared" ca="1" si="256"/>
        <v>15.893433889665046</v>
      </c>
      <c r="O1002" s="22">
        <f t="shared" si="257"/>
        <v>1.8276633738634549</v>
      </c>
      <c r="P1002" s="81">
        <f t="shared" ca="1" si="258"/>
        <v>16</v>
      </c>
      <c r="Q1002" s="22">
        <f t="shared" ca="1" si="259"/>
        <v>0.89523995817481772</v>
      </c>
      <c r="R1002" s="3">
        <f ca="1">IF(N1002&gt;'Power Curve'!$C$37,0,INDEX(Ci,$P1002,1)*POWER(1-Q1002,3)+INDEX(Ci,$P1002,2)*3*Q1002*POWER(1-Q1002,2)+INDEX(Ci,$P1002,3)*3*POWER(Q1002,2)*(1-Q1002)+INDEX(Ci,$P1002,4)*POWER(Q1002,3))</f>
        <v>1982.0804207272349</v>
      </c>
      <c r="S1002" s="3">
        <f t="shared" si="260"/>
        <v>1975.750000000003</v>
      </c>
      <c r="T1002" s="3">
        <f t="shared" ca="1" si="261"/>
        <v>6.3304207272319672</v>
      </c>
      <c r="U1002" s="3">
        <f t="shared" ca="1" si="269"/>
        <v>6.3304207272319672</v>
      </c>
      <c r="W1002" s="34">
        <f t="shared" si="262"/>
        <v>16</v>
      </c>
      <c r="X1002" s="73" t="b">
        <f>COUNTIF('Power Curve'!$D$2:$D$31,W1002)&gt;0</f>
        <v>1</v>
      </c>
      <c r="Y1002" s="73" t="b">
        <f t="shared" si="263"/>
        <v>0</v>
      </c>
      <c r="Z1002" s="73" t="b">
        <f t="shared" si="270"/>
        <v>1</v>
      </c>
      <c r="AA1002" s="34" t="str">
        <f t="shared" si="264"/>
        <v>Inner</v>
      </c>
      <c r="AB1002" s="35" t="str">
        <f t="shared" si="271"/>
        <v>1.8-1.9</v>
      </c>
      <c r="AC1002" s="36" t="str">
        <f t="shared" si="265"/>
        <v>9-10</v>
      </c>
      <c r="AD1002" s="36" t="str">
        <f t="shared" si="266"/>
        <v>Feb</v>
      </c>
      <c r="AE1002" s="35" t="str">
        <f t="shared" si="267"/>
        <v>275-285</v>
      </c>
      <c r="AF1002" s="36" t="str">
        <f t="shared" si="268"/>
        <v>Inner-TI</v>
      </c>
    </row>
    <row r="1003" spans="5:32" x14ac:dyDescent="0.3">
      <c r="E1003" s="12">
        <v>40960.388888888891</v>
      </c>
      <c r="F1003" s="16">
        <v>17.05</v>
      </c>
      <c r="G1003" s="16">
        <v>1972.8300476074269</v>
      </c>
      <c r="H1003" s="29">
        <v>1.1841481183791065</v>
      </c>
      <c r="I1003" s="26">
        <v>287.3</v>
      </c>
      <c r="J1003" s="30">
        <v>0.12668621700879765</v>
      </c>
      <c r="K1003" s="31">
        <v>0.12048014104244945</v>
      </c>
      <c r="L1003" s="108">
        <f ca="1">REWS!R1003</f>
        <v>16.822077823534777</v>
      </c>
      <c r="M1003" s="22">
        <f t="shared" si="255"/>
        <v>16.858322727504081</v>
      </c>
      <c r="N1003" s="22">
        <f t="shared" ca="1" si="256"/>
        <v>16.632962867820449</v>
      </c>
      <c r="O1003" s="22">
        <f t="shared" si="257"/>
        <v>1.9635580977940337</v>
      </c>
      <c r="P1003" s="81">
        <f t="shared" ca="1" si="258"/>
        <v>17</v>
      </c>
      <c r="Q1003" s="22">
        <f t="shared" ca="1" si="259"/>
        <v>0.64213661438139802</v>
      </c>
      <c r="R1003" s="3">
        <f ca="1">IF(N1003&gt;'Power Curve'!$C$37,0,INDEX(Ci,$P1003,1)*POWER(1-Q1003,3)+INDEX(Ci,$P1003,2)*3*Q1003*POWER(1-Q1003,2)+INDEX(Ci,$P1003,3)*3*POWER(Q1003,2)*(1-Q1003)+INDEX(Ci,$P1003,4)*POWER(Q1003,3))</f>
        <v>1984.6089538931515</v>
      </c>
      <c r="S1003" s="3">
        <f t="shared" si="260"/>
        <v>1972.8300476074269</v>
      </c>
      <c r="T1003" s="3">
        <f t="shared" ca="1" si="261"/>
        <v>11.778906285724588</v>
      </c>
      <c r="U1003" s="3">
        <f t="shared" ca="1" si="269"/>
        <v>11.778906285724588</v>
      </c>
      <c r="W1003" s="34">
        <f t="shared" si="262"/>
        <v>17</v>
      </c>
      <c r="X1003" s="73" t="b">
        <f>COUNTIF('Power Curve'!$D$2:$D$31,W1003)&gt;0</f>
        <v>1</v>
      </c>
      <c r="Y1003" s="73" t="b">
        <f t="shared" si="263"/>
        <v>0</v>
      </c>
      <c r="Z1003" s="73" t="b">
        <f t="shared" si="270"/>
        <v>1</v>
      </c>
      <c r="AA1003" s="34" t="str">
        <f t="shared" si="264"/>
        <v>Inner</v>
      </c>
      <c r="AB1003" s="35" t="str">
        <f t="shared" si="271"/>
        <v>1.9-2.0</v>
      </c>
      <c r="AC1003" s="36" t="str">
        <f t="shared" si="265"/>
        <v>9-10</v>
      </c>
      <c r="AD1003" s="36" t="str">
        <f t="shared" si="266"/>
        <v>Feb</v>
      </c>
      <c r="AE1003" s="35" t="str">
        <f t="shared" si="267"/>
        <v>285-295</v>
      </c>
      <c r="AF1003" s="36" t="str">
        <f t="shared" si="268"/>
        <v>Inner-TI</v>
      </c>
    </row>
    <row r="1004" spans="5:32" x14ac:dyDescent="0.3">
      <c r="E1004" s="12">
        <v>40960.395833333336</v>
      </c>
      <c r="F1004" s="16">
        <v>16.16</v>
      </c>
      <c r="G1004" s="16">
        <v>1974.6400451660211</v>
      </c>
      <c r="H1004" s="29">
        <v>1.1844864309198326</v>
      </c>
      <c r="I1004" s="26">
        <v>287.3</v>
      </c>
      <c r="J1004" s="30">
        <v>0.13056930693069307</v>
      </c>
      <c r="K1004" s="31">
        <v>0.10714923886144823</v>
      </c>
      <c r="L1004" s="108">
        <f ca="1">REWS!R1004</f>
        <v>16.127787950592346</v>
      </c>
      <c r="M1004" s="22">
        <f t="shared" si="255"/>
        <v>15.979849699670202</v>
      </c>
      <c r="N1004" s="22">
        <f t="shared" ca="1" si="256"/>
        <v>15.94799674743922</v>
      </c>
      <c r="O1004" s="22">
        <f t="shared" si="257"/>
        <v>1.8277872595144733</v>
      </c>
      <c r="P1004" s="81">
        <f t="shared" ca="1" si="258"/>
        <v>16</v>
      </c>
      <c r="Q1004" s="22">
        <f t="shared" ca="1" si="259"/>
        <v>0.94993726654385735</v>
      </c>
      <c r="R1004" s="3">
        <f ca="1">IF(N1004&gt;'Power Curve'!$C$37,0,INDEX(Ci,$P1004,1)*POWER(1-Q1004,3)+INDEX(Ci,$P1004,2)*3*Q1004*POWER(1-Q1004,2)+INDEX(Ci,$P1004,3)*3*POWER(Q1004,2)*(1-Q1004)+INDEX(Ci,$P1004,4)*POWER(Q1004,3))</f>
        <v>1982.2496820011477</v>
      </c>
      <c r="S1004" s="3">
        <f t="shared" si="260"/>
        <v>1974.6400451660211</v>
      </c>
      <c r="T1004" s="3">
        <f t="shared" ca="1" si="261"/>
        <v>7.6096368351265937</v>
      </c>
      <c r="U1004" s="3">
        <f t="shared" ca="1" si="269"/>
        <v>7.6096368351265937</v>
      </c>
      <c r="W1004" s="34">
        <f t="shared" si="262"/>
        <v>16</v>
      </c>
      <c r="X1004" s="73" t="b">
        <f>COUNTIF('Power Curve'!$D$2:$D$31,W1004)&gt;0</f>
        <v>1</v>
      </c>
      <c r="Y1004" s="73" t="b">
        <f t="shared" si="263"/>
        <v>0</v>
      </c>
      <c r="Z1004" s="73" t="b">
        <f t="shared" si="270"/>
        <v>1</v>
      </c>
      <c r="AA1004" s="34" t="str">
        <f t="shared" si="264"/>
        <v>Inner</v>
      </c>
      <c r="AB1004" s="35" t="str">
        <f t="shared" si="271"/>
        <v>1.8-1.9</v>
      </c>
      <c r="AC1004" s="36" t="str">
        <f t="shared" si="265"/>
        <v>9-10</v>
      </c>
      <c r="AD1004" s="36" t="str">
        <f t="shared" si="266"/>
        <v>Feb</v>
      </c>
      <c r="AE1004" s="35" t="str">
        <f t="shared" si="267"/>
        <v>285-295</v>
      </c>
      <c r="AF1004" s="36" t="str">
        <f t="shared" si="268"/>
        <v>Inner-TI</v>
      </c>
    </row>
    <row r="1005" spans="5:32" x14ac:dyDescent="0.3">
      <c r="E1005" s="12">
        <v>40960.402777777781</v>
      </c>
      <c r="F1005" s="16">
        <v>14.41</v>
      </c>
      <c r="G1005" s="16">
        <v>1976.9599914550811</v>
      </c>
      <c r="H1005" s="29">
        <v>1.184692892716696</v>
      </c>
      <c r="I1005" s="26">
        <v>285.5</v>
      </c>
      <c r="J1005" s="30">
        <v>0.13740458015267176</v>
      </c>
      <c r="K1005" s="31">
        <v>0.14881093513563068</v>
      </c>
      <c r="L1005" s="108">
        <f ca="1">REWS!R1005</f>
        <v>14.319020358425748</v>
      </c>
      <c r="M1005" s="22">
        <f t="shared" si="255"/>
        <v>14.250186413202204</v>
      </c>
      <c r="N1005" s="22">
        <f t="shared" ca="1" si="256"/>
        <v>14.160215778071086</v>
      </c>
      <c r="O1005" s="22">
        <f t="shared" si="257"/>
        <v>1.5604622228833578</v>
      </c>
      <c r="P1005" s="81">
        <f t="shared" ca="1" si="258"/>
        <v>15</v>
      </c>
      <c r="Q1005" s="22">
        <f t="shared" ca="1" si="259"/>
        <v>0.19734387891376373</v>
      </c>
      <c r="R1005" s="3">
        <f ca="1">IF(N1005&gt;'Power Curve'!$C$37,0,INDEX(Ci,$P1005,1)*POWER(1-Q1005,3)+INDEX(Ci,$P1005,2)*3*Q1005*POWER(1-Q1005,2)+INDEX(Ci,$P1005,3)*3*POWER(Q1005,2)*(1-Q1005)+INDEX(Ci,$P1005,4)*POWER(Q1005,3))</f>
        <v>1976.0685580527716</v>
      </c>
      <c r="S1005" s="3">
        <f t="shared" si="260"/>
        <v>1976.9599914550811</v>
      </c>
      <c r="T1005" s="3">
        <f t="shared" ca="1" si="261"/>
        <v>-0.89143340230953072</v>
      </c>
      <c r="U1005" s="3">
        <f t="shared" ca="1" si="269"/>
        <v>0.89143340230953072</v>
      </c>
      <c r="W1005" s="34">
        <f t="shared" si="262"/>
        <v>14</v>
      </c>
      <c r="X1005" s="73" t="b">
        <f>COUNTIF('Power Curve'!$D$2:$D$31,W1005)&gt;0</f>
        <v>1</v>
      </c>
      <c r="Y1005" s="73" t="b">
        <f t="shared" si="263"/>
        <v>0</v>
      </c>
      <c r="Z1005" s="73" t="b">
        <f t="shared" si="270"/>
        <v>1</v>
      </c>
      <c r="AA1005" s="34" t="str">
        <f t="shared" si="264"/>
        <v>Inner</v>
      </c>
      <c r="AB1005" s="35" t="str">
        <f t="shared" si="271"/>
        <v>1.5-1.6</v>
      </c>
      <c r="AC1005" s="36" t="str">
        <f t="shared" si="265"/>
        <v>9-10</v>
      </c>
      <c r="AD1005" s="36" t="str">
        <f t="shared" si="266"/>
        <v>Feb</v>
      </c>
      <c r="AE1005" s="35" t="str">
        <f t="shared" si="267"/>
        <v>285-295</v>
      </c>
      <c r="AF1005" s="36" t="str">
        <f t="shared" si="268"/>
        <v>Inner-TI</v>
      </c>
    </row>
    <row r="1006" spans="5:32" x14ac:dyDescent="0.3">
      <c r="E1006" s="12">
        <v>40960.409722222219</v>
      </c>
      <c r="F1006" s="16">
        <v>16.29</v>
      </c>
      <c r="G1006" s="16">
        <v>1971.5399475097711</v>
      </c>
      <c r="H1006" s="29">
        <v>1.1845896809428706</v>
      </c>
      <c r="I1006" s="26">
        <v>285.3</v>
      </c>
      <c r="J1006" s="30">
        <v>0.10926949048496011</v>
      </c>
      <c r="K1006" s="31">
        <v>8.7419518245209327E-2</v>
      </c>
      <c r="L1006" s="108">
        <f ca="1">REWS!R1006</f>
        <v>16.394064407775026</v>
      </c>
      <c r="M1006" s="22">
        <f t="shared" si="255"/>
        <v>16.108868506071811</v>
      </c>
      <c r="N1006" s="22">
        <f t="shared" ca="1" si="256"/>
        <v>16.21177580263474</v>
      </c>
      <c r="O1006" s="22">
        <f t="shared" si="257"/>
        <v>1.8477275319462496</v>
      </c>
      <c r="P1006" s="81">
        <f t="shared" ca="1" si="258"/>
        <v>17</v>
      </c>
      <c r="Q1006" s="22">
        <f t="shared" ca="1" si="259"/>
        <v>0.21623366491758059</v>
      </c>
      <c r="R1006" s="3">
        <f ca="1">IF(N1006&gt;'Power Curve'!$C$37,0,INDEX(Ci,$P1006,1)*POWER(1-Q1006,3)+INDEX(Ci,$P1006,2)*3*Q1006*POWER(1-Q1006,2)+INDEX(Ci,$P1006,3)*3*POWER(Q1006,2)*(1-Q1006)+INDEX(Ci,$P1006,4)*POWER(Q1006,3))</f>
        <v>1983.1362189433139</v>
      </c>
      <c r="S1006" s="3">
        <f t="shared" si="260"/>
        <v>1971.5399475097711</v>
      </c>
      <c r="T1006" s="3">
        <f t="shared" ca="1" si="261"/>
        <v>11.596271433542825</v>
      </c>
      <c r="U1006" s="3">
        <f t="shared" ca="1" si="269"/>
        <v>11.596271433542825</v>
      </c>
      <c r="W1006" s="34">
        <f t="shared" si="262"/>
        <v>16</v>
      </c>
      <c r="X1006" s="73" t="b">
        <f>COUNTIF('Power Curve'!$D$2:$D$31,W1006)&gt;0</f>
        <v>1</v>
      </c>
      <c r="Y1006" s="73" t="b">
        <f t="shared" si="263"/>
        <v>0</v>
      </c>
      <c r="Z1006" s="73" t="b">
        <f t="shared" si="270"/>
        <v>1</v>
      </c>
      <c r="AA1006" s="34" t="str">
        <f t="shared" si="264"/>
        <v>Outer</v>
      </c>
      <c r="AB1006" s="35" t="str">
        <f t="shared" si="271"/>
        <v>1.8-1.9</v>
      </c>
      <c r="AC1006" s="36" t="str">
        <f t="shared" si="265"/>
        <v>9-10</v>
      </c>
      <c r="AD1006" s="36" t="str">
        <f t="shared" si="266"/>
        <v>Feb</v>
      </c>
      <c r="AE1006" s="35" t="str">
        <f t="shared" si="267"/>
        <v>285-295</v>
      </c>
      <c r="AF1006" s="36" t="str">
        <f t="shared" si="268"/>
        <v>Inner-TI</v>
      </c>
    </row>
    <row r="1007" spans="5:32" x14ac:dyDescent="0.3">
      <c r="E1007" s="12">
        <v>40960.416666666664</v>
      </c>
      <c r="F1007" s="16">
        <v>15.5</v>
      </c>
      <c r="G1007" s="16">
        <v>1980.0800018310549</v>
      </c>
      <c r="H1007" s="29">
        <v>1.1850155215001155</v>
      </c>
      <c r="I1007" s="26">
        <v>289.2</v>
      </c>
      <c r="J1007" s="30">
        <v>0.13032258064516128</v>
      </c>
      <c r="K1007" s="31">
        <v>0.15460425271747338</v>
      </c>
      <c r="L1007" s="108">
        <f ca="1">REWS!R1007</f>
        <v>15.375234504346777</v>
      </c>
      <c r="M1007" s="22">
        <f t="shared" si="255"/>
        <v>15.329489120633339</v>
      </c>
      <c r="N1007" s="22">
        <f t="shared" ca="1" si="256"/>
        <v>15.206096133004531</v>
      </c>
      <c r="O1007" s="22">
        <f t="shared" si="257"/>
        <v>1.7272719355351551</v>
      </c>
      <c r="P1007" s="81">
        <f t="shared" ca="1" si="258"/>
        <v>16</v>
      </c>
      <c r="Q1007" s="22">
        <f t="shared" ca="1" si="259"/>
        <v>0.20620850411599159</v>
      </c>
      <c r="R1007" s="3">
        <f ca="1">IF(N1007&gt;'Power Curve'!$C$37,0,INDEX(Ci,$P1007,1)*POWER(1-Q1007,3)+INDEX(Ci,$P1007,2)*3*Q1007*POWER(1-Q1007,2)+INDEX(Ci,$P1007,3)*3*POWER(Q1007,2)*(1-Q1007)+INDEX(Ci,$P1007,4)*POWER(Q1007,3))</f>
        <v>1979.7909562985119</v>
      </c>
      <c r="S1007" s="3">
        <f t="shared" si="260"/>
        <v>1980.0800018310549</v>
      </c>
      <c r="T1007" s="3">
        <f t="shared" ca="1" si="261"/>
        <v>-0.28904553254301391</v>
      </c>
      <c r="U1007" s="3">
        <f t="shared" ca="1" si="269"/>
        <v>0.28904553254301391</v>
      </c>
      <c r="W1007" s="34">
        <f t="shared" si="262"/>
        <v>15</v>
      </c>
      <c r="X1007" s="73" t="b">
        <f>COUNTIF('Power Curve'!$D$2:$D$31,W1007)&gt;0</f>
        <v>1</v>
      </c>
      <c r="Y1007" s="73" t="b">
        <f t="shared" si="263"/>
        <v>0</v>
      </c>
      <c r="Z1007" s="73" t="b">
        <f t="shared" si="270"/>
        <v>1</v>
      </c>
      <c r="AA1007" s="34" t="str">
        <f t="shared" si="264"/>
        <v>Inner</v>
      </c>
      <c r="AB1007" s="35" t="str">
        <f t="shared" si="271"/>
        <v>1.7-1.8</v>
      </c>
      <c r="AC1007" s="36" t="str">
        <f t="shared" si="265"/>
        <v>10-11</v>
      </c>
      <c r="AD1007" s="36" t="str">
        <f t="shared" si="266"/>
        <v>Feb</v>
      </c>
      <c r="AE1007" s="35" t="str">
        <f t="shared" si="267"/>
        <v>285-295</v>
      </c>
      <c r="AF1007" s="36" t="str">
        <f t="shared" si="268"/>
        <v>Inner-TI</v>
      </c>
    </row>
    <row r="1008" spans="5:32" x14ac:dyDescent="0.3">
      <c r="E1008" s="12">
        <v>40960.430555555555</v>
      </c>
      <c r="F1008" s="16">
        <v>12.76</v>
      </c>
      <c r="G1008" s="16">
        <v>1924.8599700927709</v>
      </c>
      <c r="H1008" s="29">
        <v>1.1853094985251176</v>
      </c>
      <c r="I1008" s="26">
        <v>290.8</v>
      </c>
      <c r="J1008" s="30">
        <v>0.11990595611285267</v>
      </c>
      <c r="K1008" s="31">
        <v>8.0061097018822747E-2</v>
      </c>
      <c r="L1008" s="108">
        <f ca="1">REWS!R1008</f>
        <v>12.782601025974618</v>
      </c>
      <c r="M1008" s="22">
        <f t="shared" si="255"/>
        <v>12.62067451112808</v>
      </c>
      <c r="N1008" s="22">
        <f t="shared" ca="1" si="256"/>
        <v>12.643028758184757</v>
      </c>
      <c r="O1008" s="22">
        <f t="shared" si="257"/>
        <v>1.3086159055562865</v>
      </c>
      <c r="P1008" s="81">
        <f t="shared" ca="1" si="258"/>
        <v>13</v>
      </c>
      <c r="Q1008" s="22">
        <f t="shared" ca="1" si="259"/>
        <v>0.64292166526274386</v>
      </c>
      <c r="R1008" s="3">
        <f ca="1">IF(N1008&gt;'Power Curve'!$C$37,0,INDEX(Ci,$P1008,1)*POWER(1-Q1008,3)+INDEX(Ci,$P1008,2)*3*Q1008*POWER(1-Q1008,2)+INDEX(Ci,$P1008,3)*3*POWER(Q1008,2)*(1-Q1008)+INDEX(Ci,$P1008,4)*POWER(Q1008,3))</f>
        <v>1943.2746243897709</v>
      </c>
      <c r="S1008" s="3">
        <f t="shared" si="260"/>
        <v>1924.8599700927709</v>
      </c>
      <c r="T1008" s="3">
        <f t="shared" ca="1" si="261"/>
        <v>18.41465429699997</v>
      </c>
      <c r="U1008" s="3">
        <f t="shared" ca="1" si="269"/>
        <v>18.41465429699997</v>
      </c>
      <c r="W1008" s="34">
        <f t="shared" si="262"/>
        <v>13</v>
      </c>
      <c r="X1008" s="73" t="b">
        <f>COUNTIF('Power Curve'!$D$2:$D$31,W1008)&gt;0</f>
        <v>1</v>
      </c>
      <c r="Y1008" s="73" t="b">
        <f t="shared" si="263"/>
        <v>0</v>
      </c>
      <c r="Z1008" s="73" t="b">
        <f t="shared" si="270"/>
        <v>1</v>
      </c>
      <c r="AA1008" s="34" t="str">
        <f t="shared" si="264"/>
        <v>Outer</v>
      </c>
      <c r="AB1008" s="35" t="str">
        <f t="shared" si="271"/>
        <v>1.3-1.4</v>
      </c>
      <c r="AC1008" s="36" t="str">
        <f t="shared" si="265"/>
        <v>10-11</v>
      </c>
      <c r="AD1008" s="36" t="str">
        <f t="shared" si="266"/>
        <v>Feb</v>
      </c>
      <c r="AE1008" s="35" t="str">
        <f t="shared" si="267"/>
        <v>285-295</v>
      </c>
      <c r="AF1008" s="36" t="str">
        <f t="shared" si="268"/>
        <v>Inner-TI</v>
      </c>
    </row>
    <row r="1009" spans="5:32" x14ac:dyDescent="0.3">
      <c r="E1009" s="12">
        <v>40960.4375</v>
      </c>
      <c r="F1009" s="16">
        <v>15.25</v>
      </c>
      <c r="G1009" s="16">
        <v>1975.859939575193</v>
      </c>
      <c r="H1009" s="29">
        <v>1.1847391103316838</v>
      </c>
      <c r="I1009" s="26">
        <v>284.8</v>
      </c>
      <c r="J1009" s="30">
        <v>0.11081967213114753</v>
      </c>
      <c r="K1009" s="31">
        <v>0.14512014592647304</v>
      </c>
      <c r="L1009" s="108">
        <f ca="1">REWS!R1009</f>
        <v>15.314858098912588</v>
      </c>
      <c r="M1009" s="22">
        <f t="shared" si="255"/>
        <v>15.081066534093312</v>
      </c>
      <c r="N1009" s="22">
        <f t="shared" ca="1" si="256"/>
        <v>15.145206160649083</v>
      </c>
      <c r="O1009" s="22">
        <f t="shared" si="257"/>
        <v>1.6888774239753828</v>
      </c>
      <c r="P1009" s="81">
        <f t="shared" ca="1" si="258"/>
        <v>16</v>
      </c>
      <c r="Q1009" s="22">
        <f t="shared" ca="1" si="259"/>
        <v>0.14516849026091436</v>
      </c>
      <c r="R1009" s="3">
        <f ca="1">IF(N1009&gt;'Power Curve'!$C$37,0,INDEX(Ci,$P1009,1)*POWER(1-Q1009,3)+INDEX(Ci,$P1009,2)*3*Q1009*POWER(1-Q1009,2)+INDEX(Ci,$P1009,3)*3*POWER(Q1009,2)*(1-Q1009)+INDEX(Ci,$P1009,4)*POWER(Q1009,3))</f>
        <v>1979.5744667011345</v>
      </c>
      <c r="S1009" s="3">
        <f t="shared" si="260"/>
        <v>1975.859939575193</v>
      </c>
      <c r="T1009" s="3">
        <f t="shared" ca="1" si="261"/>
        <v>3.7145271259414585</v>
      </c>
      <c r="U1009" s="3">
        <f t="shared" ca="1" si="269"/>
        <v>3.7145271259414585</v>
      </c>
      <c r="W1009" s="34">
        <f t="shared" si="262"/>
        <v>15</v>
      </c>
      <c r="X1009" s="73" t="b">
        <f>COUNTIF('Power Curve'!$D$2:$D$31,W1009)&gt;0</f>
        <v>1</v>
      </c>
      <c r="Y1009" s="73" t="b">
        <f t="shared" si="263"/>
        <v>0</v>
      </c>
      <c r="Z1009" s="73" t="b">
        <f t="shared" si="270"/>
        <v>1</v>
      </c>
      <c r="AA1009" s="34" t="str">
        <f t="shared" si="264"/>
        <v>Inner</v>
      </c>
      <c r="AB1009" s="35" t="str">
        <f t="shared" si="271"/>
        <v>1.6-1.7</v>
      </c>
      <c r="AC1009" s="36" t="str">
        <f t="shared" si="265"/>
        <v>10-11</v>
      </c>
      <c r="AD1009" s="36" t="str">
        <f t="shared" si="266"/>
        <v>Feb</v>
      </c>
      <c r="AE1009" s="35" t="str">
        <f t="shared" si="267"/>
        <v>275-285</v>
      </c>
      <c r="AF1009" s="36" t="str">
        <f t="shared" si="268"/>
        <v>Inner-TI</v>
      </c>
    </row>
    <row r="1010" spans="5:32" x14ac:dyDescent="0.3">
      <c r="E1010" s="12">
        <v>40960.444444444445</v>
      </c>
      <c r="F1010" s="16">
        <v>15.29</v>
      </c>
      <c r="G1010" s="16">
        <v>1960.000061035159</v>
      </c>
      <c r="H1010" s="29">
        <v>1.1851931031985032</v>
      </c>
      <c r="I1010" s="26">
        <v>289.89999999999998</v>
      </c>
      <c r="J1010" s="30">
        <v>0.13407455853499017</v>
      </c>
      <c r="K1010" s="31">
        <v>0.14196351777926602</v>
      </c>
      <c r="L1010" s="108">
        <f ca="1">REWS!R1010</f>
        <v>15.196004312004089</v>
      </c>
      <c r="M1010" s="22">
        <f t="shared" si="255"/>
        <v>15.122554594472168</v>
      </c>
      <c r="N1010" s="22">
        <f t="shared" ca="1" si="256"/>
        <v>15.029588281629584</v>
      </c>
      <c r="O1010" s="22">
        <f t="shared" si="257"/>
        <v>1.6952895374470049</v>
      </c>
      <c r="P1010" s="81">
        <f t="shared" ca="1" si="258"/>
        <v>16</v>
      </c>
      <c r="Q1010" s="22">
        <f t="shared" ca="1" si="259"/>
        <v>2.9265712443122698E-2</v>
      </c>
      <c r="R1010" s="3">
        <f ca="1">IF(N1010&gt;'Power Curve'!$C$37,0,INDEX(Ci,$P1010,1)*POWER(1-Q1010,3)+INDEX(Ci,$P1010,2)*3*Q1010*POWER(1-Q1010,2)+INDEX(Ci,$P1010,3)*3*POWER(Q1010,2)*(1-Q1010)+INDEX(Ci,$P1010,4)*POWER(Q1010,3))</f>
        <v>1979.157455724086</v>
      </c>
      <c r="S1010" s="3">
        <f t="shared" si="260"/>
        <v>1960.000061035159</v>
      </c>
      <c r="T1010" s="3">
        <f t="shared" ca="1" si="261"/>
        <v>19.15739468892707</v>
      </c>
      <c r="U1010" s="3">
        <f t="shared" ca="1" si="269"/>
        <v>19.15739468892707</v>
      </c>
      <c r="W1010" s="34">
        <f t="shared" si="262"/>
        <v>15</v>
      </c>
      <c r="X1010" s="73" t="b">
        <f>COUNTIF('Power Curve'!$D$2:$D$31,W1010)&gt;0</f>
        <v>1</v>
      </c>
      <c r="Y1010" s="73" t="b">
        <f t="shared" si="263"/>
        <v>0</v>
      </c>
      <c r="Z1010" s="73" t="b">
        <f t="shared" si="270"/>
        <v>1</v>
      </c>
      <c r="AA1010" s="34" t="str">
        <f t="shared" si="264"/>
        <v>Inner</v>
      </c>
      <c r="AB1010" s="35" t="str">
        <f t="shared" si="271"/>
        <v>1.6-1.7</v>
      </c>
      <c r="AC1010" s="36" t="str">
        <f t="shared" si="265"/>
        <v>10-11</v>
      </c>
      <c r="AD1010" s="36" t="str">
        <f t="shared" si="266"/>
        <v>Feb</v>
      </c>
      <c r="AE1010" s="35" t="str">
        <f t="shared" si="267"/>
        <v>285-295</v>
      </c>
      <c r="AF1010" s="36" t="str">
        <f t="shared" si="268"/>
        <v>Inner-TI</v>
      </c>
    </row>
    <row r="1011" spans="5:32" x14ac:dyDescent="0.3">
      <c r="E1011" s="12">
        <v>40960.451388888891</v>
      </c>
      <c r="F1011" s="16">
        <v>15.19</v>
      </c>
      <c r="G1011" s="16">
        <v>1975.990051269536</v>
      </c>
      <c r="H1011" s="29">
        <v>1.1855594070506341</v>
      </c>
      <c r="I1011" s="26">
        <v>292</v>
      </c>
      <c r="J1011" s="30">
        <v>0.13956550362080317</v>
      </c>
      <c r="K1011" s="31">
        <v>0.16033431598204342</v>
      </c>
      <c r="L1011" s="108">
        <f ca="1">REWS!R1011</f>
        <v>15.090257473020207</v>
      </c>
      <c r="M1011" s="22">
        <f t="shared" si="255"/>
        <v>15.025197335731686</v>
      </c>
      <c r="N1011" s="22">
        <f t="shared" ca="1" si="256"/>
        <v>14.92653695715131</v>
      </c>
      <c r="O1011" s="22">
        <f t="shared" si="257"/>
        <v>1.6802426592697792</v>
      </c>
      <c r="P1011" s="81">
        <f t="shared" ca="1" si="258"/>
        <v>15</v>
      </c>
      <c r="Q1011" s="22">
        <f t="shared" ca="1" si="259"/>
        <v>0.92944094837402591</v>
      </c>
      <c r="R1011" s="3">
        <f ca="1">IF(N1011&gt;'Power Curve'!$C$37,0,INDEX(Ci,$P1011,1)*POWER(1-Q1011,3)+INDEX(Ci,$P1011,2)*3*Q1011*POWER(1-Q1011,2)+INDEX(Ci,$P1011,3)*3*POWER(Q1011,2)*(1-Q1011)+INDEX(Ci,$P1011,4)*POWER(Q1011,3))</f>
        <v>1978.7910908905737</v>
      </c>
      <c r="S1011" s="3">
        <f t="shared" si="260"/>
        <v>1975.990051269536</v>
      </c>
      <c r="T1011" s="3">
        <f t="shared" ca="1" si="261"/>
        <v>2.8010396210377166</v>
      </c>
      <c r="U1011" s="3">
        <f t="shared" ca="1" si="269"/>
        <v>2.8010396210377166</v>
      </c>
      <c r="W1011" s="34">
        <f t="shared" si="262"/>
        <v>15</v>
      </c>
      <c r="X1011" s="73" t="b">
        <f>COUNTIF('Power Curve'!$D$2:$D$31,W1011)&gt;0</f>
        <v>1</v>
      </c>
      <c r="Y1011" s="73" t="b">
        <f t="shared" si="263"/>
        <v>0</v>
      </c>
      <c r="Z1011" s="73" t="b">
        <f t="shared" si="270"/>
        <v>1</v>
      </c>
      <c r="AA1011" s="34" t="str">
        <f t="shared" si="264"/>
        <v>Inner</v>
      </c>
      <c r="AB1011" s="35" t="str">
        <f t="shared" si="271"/>
        <v>1.6-1.7</v>
      </c>
      <c r="AC1011" s="36" t="str">
        <f t="shared" si="265"/>
        <v>10-11</v>
      </c>
      <c r="AD1011" s="36" t="str">
        <f t="shared" si="266"/>
        <v>Feb</v>
      </c>
      <c r="AE1011" s="35" t="str">
        <f t="shared" si="267"/>
        <v>285-295</v>
      </c>
      <c r="AF1011" s="36" t="str">
        <f t="shared" si="268"/>
        <v>Inner-TI</v>
      </c>
    </row>
    <row r="1012" spans="5:32" x14ac:dyDescent="0.3">
      <c r="E1012" s="12">
        <v>40960.458333333336</v>
      </c>
      <c r="F1012" s="16">
        <v>14.91</v>
      </c>
      <c r="G1012" s="16">
        <v>1973.8600158691411</v>
      </c>
      <c r="H1012" s="29">
        <v>1.1856184695564651</v>
      </c>
      <c r="I1012" s="26">
        <v>292</v>
      </c>
      <c r="J1012" s="30">
        <v>0.11133467471495639</v>
      </c>
      <c r="K1012" s="31">
        <v>0.17340899976048521</v>
      </c>
      <c r="L1012" s="108">
        <f ca="1">REWS!R1012</f>
        <v>14.895947608875399</v>
      </c>
      <c r="M1012" s="22">
        <f t="shared" si="255"/>
        <v>14.748480079261665</v>
      </c>
      <c r="N1012" s="22">
        <f t="shared" ca="1" si="256"/>
        <v>14.734579917587141</v>
      </c>
      <c r="O1012" s="22">
        <f t="shared" si="257"/>
        <v>1.6374751152622022</v>
      </c>
      <c r="P1012" s="81">
        <f t="shared" ca="1" si="258"/>
        <v>15</v>
      </c>
      <c r="Q1012" s="22">
        <f t="shared" ca="1" si="259"/>
        <v>0.74605676173851065</v>
      </c>
      <c r="R1012" s="3">
        <f ca="1">IF(N1012&gt;'Power Curve'!$C$37,0,INDEX(Ci,$P1012,1)*POWER(1-Q1012,3)+INDEX(Ci,$P1012,2)*3*Q1012*POWER(1-Q1012,2)+INDEX(Ci,$P1012,3)*3*POWER(Q1012,2)*(1-Q1012)+INDEX(Ci,$P1012,4)*POWER(Q1012,3))</f>
        <v>1978.1806446160508</v>
      </c>
      <c r="S1012" s="3">
        <f t="shared" si="260"/>
        <v>1973.8600158691411</v>
      </c>
      <c r="T1012" s="3">
        <f t="shared" ca="1" si="261"/>
        <v>4.3206287469097333</v>
      </c>
      <c r="U1012" s="3">
        <f t="shared" ca="1" si="269"/>
        <v>4.3206287469097333</v>
      </c>
      <c r="W1012" s="34">
        <f t="shared" si="262"/>
        <v>15</v>
      </c>
      <c r="X1012" s="73" t="b">
        <f>COUNTIF('Power Curve'!$D$2:$D$31,W1012)&gt;0</f>
        <v>1</v>
      </c>
      <c r="Y1012" s="73" t="b">
        <f t="shared" si="263"/>
        <v>0</v>
      </c>
      <c r="Z1012" s="73" t="b">
        <f t="shared" si="270"/>
        <v>1</v>
      </c>
      <c r="AA1012" s="34" t="str">
        <f t="shared" si="264"/>
        <v>Inner</v>
      </c>
      <c r="AB1012" s="35" t="str">
        <f t="shared" si="271"/>
        <v>1.6-1.7</v>
      </c>
      <c r="AC1012" s="36" t="str">
        <f t="shared" si="265"/>
        <v>11-12</v>
      </c>
      <c r="AD1012" s="36" t="str">
        <f t="shared" si="266"/>
        <v>Feb</v>
      </c>
      <c r="AE1012" s="35" t="str">
        <f t="shared" si="267"/>
        <v>285-295</v>
      </c>
      <c r="AF1012" s="36" t="str">
        <f t="shared" si="268"/>
        <v>Inner-TI</v>
      </c>
    </row>
    <row r="1013" spans="5:32" x14ac:dyDescent="0.3">
      <c r="E1013" s="12">
        <v>40960.465277777781</v>
      </c>
      <c r="F1013" s="16">
        <v>13.27</v>
      </c>
      <c r="G1013" s="16">
        <v>1953.399978637693</v>
      </c>
      <c r="H1013" s="29">
        <v>1.1867903077646476</v>
      </c>
      <c r="I1013" s="26">
        <v>288.8</v>
      </c>
      <c r="J1013" s="30">
        <v>0.13112283345892992</v>
      </c>
      <c r="K1013" s="31">
        <v>0.18285297548330059</v>
      </c>
      <c r="L1013" s="108">
        <f ca="1">REWS!R1013</f>
        <v>13.207137930754401</v>
      </c>
      <c r="M1013" s="22">
        <f t="shared" si="255"/>
        <v>13.130569323874417</v>
      </c>
      <c r="N1013" s="22">
        <f t="shared" ca="1" si="256"/>
        <v>13.068367759588696</v>
      </c>
      <c r="O1013" s="22">
        <f t="shared" si="257"/>
        <v>1.3874217925528085</v>
      </c>
      <c r="P1013" s="81">
        <f t="shared" ca="1" si="258"/>
        <v>14</v>
      </c>
      <c r="Q1013" s="22">
        <f t="shared" ca="1" si="259"/>
        <v>8.1438289692885371E-2</v>
      </c>
      <c r="R1013" s="3">
        <f ca="1">IF(N1013&gt;'Power Curve'!$C$37,0,INDEX(Ci,$P1013,1)*POWER(1-Q1013,3)+INDEX(Ci,$P1013,2)*3*Q1013*POWER(1-Q1013,2)+INDEX(Ci,$P1013,3)*3*POWER(Q1013,2)*(1-Q1013)+INDEX(Ci,$P1013,4)*POWER(Q1013,3))</f>
        <v>1955.3997966694237</v>
      </c>
      <c r="S1013" s="3">
        <f t="shared" si="260"/>
        <v>1953.399978637693</v>
      </c>
      <c r="T1013" s="3">
        <f t="shared" ca="1" si="261"/>
        <v>1.9998180317306833</v>
      </c>
      <c r="U1013" s="3">
        <f t="shared" ca="1" si="269"/>
        <v>1.9998180317306833</v>
      </c>
      <c r="W1013" s="34">
        <f t="shared" si="262"/>
        <v>13</v>
      </c>
      <c r="X1013" s="73" t="b">
        <f>COUNTIF('Power Curve'!$D$2:$D$31,W1013)&gt;0</f>
        <v>1</v>
      </c>
      <c r="Y1013" s="73" t="b">
        <f t="shared" si="263"/>
        <v>0</v>
      </c>
      <c r="Z1013" s="73" t="b">
        <f t="shared" si="270"/>
        <v>1</v>
      </c>
      <c r="AA1013" s="34" t="str">
        <f t="shared" si="264"/>
        <v>Inner</v>
      </c>
      <c r="AB1013" s="35" t="str">
        <f t="shared" si="271"/>
        <v>1.3-1.4</v>
      </c>
      <c r="AC1013" s="36" t="str">
        <f t="shared" si="265"/>
        <v>11-12</v>
      </c>
      <c r="AD1013" s="36" t="str">
        <f t="shared" si="266"/>
        <v>Feb</v>
      </c>
      <c r="AE1013" s="35" t="str">
        <f t="shared" si="267"/>
        <v>285-295</v>
      </c>
      <c r="AF1013" s="36" t="str">
        <f t="shared" si="268"/>
        <v>Inner-TI</v>
      </c>
    </row>
    <row r="1014" spans="5:32" x14ac:dyDescent="0.3">
      <c r="E1014" s="12">
        <v>40960.472222222219</v>
      </c>
      <c r="F1014" s="16">
        <v>14.63</v>
      </c>
      <c r="G1014" s="16">
        <v>1926.260009765628</v>
      </c>
      <c r="H1014" s="29">
        <v>1.1878019517989851</v>
      </c>
      <c r="I1014" s="26">
        <v>283.39999999999998</v>
      </c>
      <c r="J1014" s="30">
        <v>0.13943950786056047</v>
      </c>
      <c r="K1014" s="31">
        <v>0.14728278825094357</v>
      </c>
      <c r="L1014" s="108">
        <f ca="1">REWS!R1014</f>
        <v>14.671033302139174</v>
      </c>
      <c r="M1014" s="22">
        <f t="shared" si="255"/>
        <v>14.480391641174613</v>
      </c>
      <c r="N1014" s="22">
        <f t="shared" ca="1" si="256"/>
        <v>14.521005331216026</v>
      </c>
      <c r="O1014" s="22">
        <f t="shared" si="257"/>
        <v>1.5960411829513972</v>
      </c>
      <c r="P1014" s="81">
        <f t="shared" ca="1" si="258"/>
        <v>15</v>
      </c>
      <c r="Q1014" s="22">
        <f t="shared" ca="1" si="259"/>
        <v>0.54202047374090057</v>
      </c>
      <c r="R1014" s="3">
        <f ca="1">IF(N1014&gt;'Power Curve'!$C$37,0,INDEX(Ci,$P1014,1)*POWER(1-Q1014,3)+INDEX(Ci,$P1014,2)*3*Q1014*POWER(1-Q1014,2)+INDEX(Ci,$P1014,3)*3*POWER(Q1014,2)*(1-Q1014)+INDEX(Ci,$P1014,4)*POWER(Q1014,3))</f>
        <v>1977.5166988704075</v>
      </c>
      <c r="S1014" s="3">
        <f t="shared" si="260"/>
        <v>1926.260009765628</v>
      </c>
      <c r="T1014" s="3">
        <f t="shared" ca="1" si="261"/>
        <v>51.256689104779525</v>
      </c>
      <c r="U1014" s="3">
        <f t="shared" ca="1" si="269"/>
        <v>51.256689104779525</v>
      </c>
      <c r="W1014" s="34">
        <f t="shared" si="262"/>
        <v>14</v>
      </c>
      <c r="X1014" s="73" t="b">
        <f>COUNTIF('Power Curve'!$D$2:$D$31,W1014)&gt;0</f>
        <v>1</v>
      </c>
      <c r="Y1014" s="73" t="b">
        <f t="shared" si="263"/>
        <v>0</v>
      </c>
      <c r="Z1014" s="73" t="b">
        <f t="shared" si="270"/>
        <v>1</v>
      </c>
      <c r="AA1014" s="34" t="str">
        <f t="shared" si="264"/>
        <v>Inner</v>
      </c>
      <c r="AB1014" s="35" t="str">
        <f t="shared" si="271"/>
        <v>1.5-1.6</v>
      </c>
      <c r="AC1014" s="36" t="str">
        <f t="shared" si="265"/>
        <v>11-12</v>
      </c>
      <c r="AD1014" s="36" t="str">
        <f t="shared" si="266"/>
        <v>Feb</v>
      </c>
      <c r="AE1014" s="35" t="str">
        <f t="shared" si="267"/>
        <v>275-285</v>
      </c>
      <c r="AF1014" s="36" t="str">
        <f t="shared" si="268"/>
        <v>Inner-TI</v>
      </c>
    </row>
    <row r="1015" spans="5:32" x14ac:dyDescent="0.3">
      <c r="E1015" s="12">
        <v>40960.479166666664</v>
      </c>
      <c r="F1015" s="16">
        <v>13.76</v>
      </c>
      <c r="G1015" s="16">
        <v>1959.0700225830051</v>
      </c>
      <c r="H1015" s="29">
        <v>1.1877285508137354</v>
      </c>
      <c r="I1015" s="26">
        <v>280.7</v>
      </c>
      <c r="J1015" s="30">
        <v>0.10392441860465115</v>
      </c>
      <c r="K1015" s="31">
        <v>9.5188508002255437E-2</v>
      </c>
      <c r="L1015" s="108">
        <f ca="1">REWS!R1015</f>
        <v>13.661137386991649</v>
      </c>
      <c r="M1015" s="22">
        <f t="shared" si="255"/>
        <v>13.619007835509851</v>
      </c>
      <c r="N1015" s="22">
        <f t="shared" ca="1" si="256"/>
        <v>13.521158220597083</v>
      </c>
      <c r="O1015" s="22">
        <f t="shared" si="257"/>
        <v>1.4629115390465441</v>
      </c>
      <c r="P1015" s="81">
        <f t="shared" ca="1" si="258"/>
        <v>14</v>
      </c>
      <c r="Q1015" s="22">
        <f t="shared" ca="1" si="259"/>
        <v>0.55125189877549863</v>
      </c>
      <c r="R1015" s="3">
        <f ca="1">IF(N1015&gt;'Power Curve'!$C$37,0,INDEX(Ci,$P1015,1)*POWER(1-Q1015,3)+INDEX(Ci,$P1015,2)*3*Q1015*POWER(1-Q1015,2)+INDEX(Ci,$P1015,3)*3*POWER(Q1015,2)*(1-Q1015)+INDEX(Ci,$P1015,4)*POWER(Q1015,3))</f>
        <v>1967.7618767789718</v>
      </c>
      <c r="S1015" s="3">
        <f t="shared" si="260"/>
        <v>1959.0700225830051</v>
      </c>
      <c r="T1015" s="3">
        <f t="shared" ca="1" si="261"/>
        <v>8.6918541959666982</v>
      </c>
      <c r="U1015" s="3">
        <f t="shared" ca="1" si="269"/>
        <v>8.6918541959666982</v>
      </c>
      <c r="W1015" s="34">
        <f t="shared" si="262"/>
        <v>14</v>
      </c>
      <c r="X1015" s="73" t="b">
        <f>COUNTIF('Power Curve'!$D$2:$D$31,W1015)&gt;0</f>
        <v>1</v>
      </c>
      <c r="Y1015" s="73" t="b">
        <f t="shared" si="263"/>
        <v>0</v>
      </c>
      <c r="Z1015" s="73" t="b">
        <f t="shared" si="270"/>
        <v>1</v>
      </c>
      <c r="AA1015" s="34" t="str">
        <f t="shared" si="264"/>
        <v>Outer</v>
      </c>
      <c r="AB1015" s="35" t="str">
        <f t="shared" si="271"/>
        <v>1.4-1.5</v>
      </c>
      <c r="AC1015" s="36" t="str">
        <f t="shared" si="265"/>
        <v>11-12</v>
      </c>
      <c r="AD1015" s="36" t="str">
        <f t="shared" si="266"/>
        <v>Feb</v>
      </c>
      <c r="AE1015" s="35" t="str">
        <f t="shared" si="267"/>
        <v>275-285</v>
      </c>
      <c r="AF1015" s="36" t="str">
        <f t="shared" si="268"/>
        <v>Inner-TI</v>
      </c>
    </row>
    <row r="1016" spans="5:32" x14ac:dyDescent="0.3">
      <c r="E1016" s="12">
        <v>40960.486111111109</v>
      </c>
      <c r="F1016" s="16">
        <v>12.91</v>
      </c>
      <c r="G1016" s="16">
        <v>1880.510055541992</v>
      </c>
      <c r="H1016" s="29">
        <v>1.1881537784648202</v>
      </c>
      <c r="I1016" s="26">
        <v>290.10000000000002</v>
      </c>
      <c r="J1016" s="30">
        <v>0.14484895429899303</v>
      </c>
      <c r="K1016" s="31">
        <v>0.14193619504432028</v>
      </c>
      <c r="L1016" s="108">
        <f ca="1">REWS!R1016</f>
        <v>12.977821638721496</v>
      </c>
      <c r="M1016" s="22">
        <f t="shared" si="255"/>
        <v>12.779242080916841</v>
      </c>
      <c r="N1016" s="22">
        <f t="shared" ca="1" si="256"/>
        <v>12.846376793507583</v>
      </c>
      <c r="O1016" s="22">
        <f t="shared" si="257"/>
        <v>1.3331230346223413</v>
      </c>
      <c r="P1016" s="81">
        <f t="shared" ca="1" si="258"/>
        <v>13</v>
      </c>
      <c r="Q1016" s="22">
        <f t="shared" ca="1" si="259"/>
        <v>0.85226534948476818</v>
      </c>
      <c r="R1016" s="3">
        <f ca="1">IF(N1016&gt;'Power Curve'!$C$37,0,INDEX(Ci,$P1016,1)*POWER(1-Q1016,3)+INDEX(Ci,$P1016,2)*3*Q1016*POWER(1-Q1016,2)+INDEX(Ci,$P1016,3)*3*POWER(Q1016,2)*(1-Q1016)+INDEX(Ci,$P1016,4)*POWER(Q1016,3))</f>
        <v>1949.1809025304669</v>
      </c>
      <c r="S1016" s="3">
        <f t="shared" si="260"/>
        <v>1880.510055541992</v>
      </c>
      <c r="T1016" s="3">
        <f t="shared" ca="1" si="261"/>
        <v>68.670846988474977</v>
      </c>
      <c r="U1016" s="3">
        <f t="shared" ca="1" si="269"/>
        <v>68.670846988474977</v>
      </c>
      <c r="W1016" s="34">
        <f t="shared" si="262"/>
        <v>13</v>
      </c>
      <c r="X1016" s="73" t="b">
        <f>COUNTIF('Power Curve'!$D$2:$D$31,W1016)&gt;0</f>
        <v>1</v>
      </c>
      <c r="Y1016" s="73" t="b">
        <f t="shared" si="263"/>
        <v>0</v>
      </c>
      <c r="Z1016" s="73" t="b">
        <f t="shared" si="270"/>
        <v>1</v>
      </c>
      <c r="AA1016" s="34" t="str">
        <f t="shared" si="264"/>
        <v>Outer</v>
      </c>
      <c r="AB1016" s="35" t="str">
        <f t="shared" si="271"/>
        <v>1.3-1.4</v>
      </c>
      <c r="AC1016" s="36" t="str">
        <f t="shared" si="265"/>
        <v>11-12</v>
      </c>
      <c r="AD1016" s="36" t="str">
        <f t="shared" si="266"/>
        <v>Feb</v>
      </c>
      <c r="AE1016" s="35" t="str">
        <f t="shared" si="267"/>
        <v>285-295</v>
      </c>
      <c r="AF1016" s="36" t="str">
        <f t="shared" si="268"/>
        <v>HWS-HTI</v>
      </c>
    </row>
    <row r="1017" spans="5:32" x14ac:dyDescent="0.3">
      <c r="E1017" s="12">
        <v>40960.493055555555</v>
      </c>
      <c r="F1017" s="16">
        <v>15.59</v>
      </c>
      <c r="G1017" s="16">
        <v>1983.3099517822241</v>
      </c>
      <c r="H1017" s="29">
        <v>1.1860587258662389</v>
      </c>
      <c r="I1017" s="26">
        <v>291.7</v>
      </c>
      <c r="J1017" s="30">
        <v>0.1372674791533034</v>
      </c>
      <c r="K1017" s="31">
        <v>0.17374789884783481</v>
      </c>
      <c r="L1017" s="108">
        <f ca="1">REWS!R1017</f>
        <v>15.436450392893585</v>
      </c>
      <c r="M1017" s="22">
        <f t="shared" si="255"/>
        <v>15.423022184690746</v>
      </c>
      <c r="N1017" s="22">
        <f t="shared" ca="1" si="256"/>
        <v>15.271117181685435</v>
      </c>
      <c r="O1017" s="22">
        <f t="shared" si="257"/>
        <v>1.7417277720965154</v>
      </c>
      <c r="P1017" s="81">
        <f t="shared" ca="1" si="258"/>
        <v>16</v>
      </c>
      <c r="Q1017" s="22">
        <f t="shared" ca="1" si="259"/>
        <v>0.27138977385258395</v>
      </c>
      <c r="R1017" s="3">
        <f ca="1">IF(N1017&gt;'Power Curve'!$C$37,0,INDEX(Ci,$P1017,1)*POWER(1-Q1017,3)+INDEX(Ci,$P1017,2)*3*Q1017*POWER(1-Q1017,2)+INDEX(Ci,$P1017,3)*3*POWER(Q1017,2)*(1-Q1017)+INDEX(Ci,$P1017,4)*POWER(Q1017,3))</f>
        <v>1980.0197299558738</v>
      </c>
      <c r="S1017" s="3">
        <f t="shared" si="260"/>
        <v>1983.3099517822241</v>
      </c>
      <c r="T1017" s="3">
        <f t="shared" ca="1" si="261"/>
        <v>-3.2902218263502618</v>
      </c>
      <c r="U1017" s="3">
        <f t="shared" ca="1" si="269"/>
        <v>3.2902218263502618</v>
      </c>
      <c r="W1017" s="34">
        <f t="shared" si="262"/>
        <v>15</v>
      </c>
      <c r="X1017" s="73" t="b">
        <f>COUNTIF('Power Curve'!$D$2:$D$31,W1017)&gt;0</f>
        <v>1</v>
      </c>
      <c r="Y1017" s="73" t="b">
        <f t="shared" si="263"/>
        <v>0</v>
      </c>
      <c r="Z1017" s="73" t="b">
        <f t="shared" si="270"/>
        <v>1</v>
      </c>
      <c r="AA1017" s="34" t="str">
        <f t="shared" si="264"/>
        <v>Inner</v>
      </c>
      <c r="AB1017" s="35" t="str">
        <f t="shared" si="271"/>
        <v>1.7-1.8</v>
      </c>
      <c r="AC1017" s="36" t="str">
        <f t="shared" si="265"/>
        <v>11-12</v>
      </c>
      <c r="AD1017" s="36" t="str">
        <f t="shared" si="266"/>
        <v>Feb</v>
      </c>
      <c r="AE1017" s="35" t="str">
        <f t="shared" si="267"/>
        <v>285-295</v>
      </c>
      <c r="AF1017" s="36" t="str">
        <f t="shared" si="268"/>
        <v>Inner-TI</v>
      </c>
    </row>
    <row r="1018" spans="5:32" x14ac:dyDescent="0.3">
      <c r="E1018" s="12">
        <v>40960.5</v>
      </c>
      <c r="F1018" s="16">
        <v>16.18</v>
      </c>
      <c r="G1018" s="16">
        <v>1984.1500396728491</v>
      </c>
      <c r="H1018" s="29">
        <v>1.1860298979866835</v>
      </c>
      <c r="I1018" s="26">
        <v>292</v>
      </c>
      <c r="J1018" s="30">
        <v>0.13226205191594562</v>
      </c>
      <c r="K1018" s="31">
        <v>0.10078287466761154</v>
      </c>
      <c r="L1018" s="108">
        <f ca="1">REWS!R1018</f>
        <v>16.258165479166667</v>
      </c>
      <c r="M1018" s="22">
        <f t="shared" si="255"/>
        <v>16.006573262021515</v>
      </c>
      <c r="N1018" s="22">
        <f t="shared" ca="1" si="256"/>
        <v>16.0839009176978</v>
      </c>
      <c r="O1018" s="22">
        <f t="shared" si="257"/>
        <v>1.8319174722214027</v>
      </c>
      <c r="P1018" s="81">
        <f t="shared" ca="1" si="258"/>
        <v>17</v>
      </c>
      <c r="Q1018" s="22">
        <f t="shared" ca="1" si="259"/>
        <v>8.6927009612352696E-2</v>
      </c>
      <c r="R1018" s="3">
        <f ca="1">IF(N1018&gt;'Power Curve'!$C$37,0,INDEX(Ci,$P1018,1)*POWER(1-Q1018,3)+INDEX(Ci,$P1018,2)*3*Q1018*POWER(1-Q1018,2)+INDEX(Ci,$P1018,3)*3*POWER(Q1018,2)*(1-Q1018)+INDEX(Ci,$P1018,4)*POWER(Q1018,3))</f>
        <v>1982.6808621169967</v>
      </c>
      <c r="S1018" s="3">
        <f t="shared" si="260"/>
        <v>1984.1500396728491</v>
      </c>
      <c r="T1018" s="3">
        <f t="shared" ca="1" si="261"/>
        <v>-1.4691775558524114</v>
      </c>
      <c r="U1018" s="3">
        <f t="shared" ca="1" si="269"/>
        <v>1.4691775558524114</v>
      </c>
      <c r="W1018" s="34">
        <f t="shared" si="262"/>
        <v>16</v>
      </c>
      <c r="X1018" s="73" t="b">
        <f>COUNTIF('Power Curve'!$D$2:$D$31,W1018)&gt;0</f>
        <v>1</v>
      </c>
      <c r="Y1018" s="73" t="b">
        <f t="shared" si="263"/>
        <v>0</v>
      </c>
      <c r="Z1018" s="73" t="b">
        <f t="shared" si="270"/>
        <v>1</v>
      </c>
      <c r="AA1018" s="34" t="str">
        <f t="shared" si="264"/>
        <v>Inner</v>
      </c>
      <c r="AB1018" s="35" t="str">
        <f t="shared" si="271"/>
        <v>1.8-1.9</v>
      </c>
      <c r="AC1018" s="36" t="str">
        <f t="shared" si="265"/>
        <v>12-13</v>
      </c>
      <c r="AD1018" s="36" t="str">
        <f t="shared" si="266"/>
        <v>Feb</v>
      </c>
      <c r="AE1018" s="35" t="str">
        <f t="shared" si="267"/>
        <v>285-295</v>
      </c>
      <c r="AF1018" s="36" t="str">
        <f t="shared" si="268"/>
        <v>Inner-TI</v>
      </c>
    </row>
    <row r="1019" spans="5:32" x14ac:dyDescent="0.3">
      <c r="E1019" s="12">
        <v>40960.506944444445</v>
      </c>
      <c r="F1019" s="16">
        <v>17.27</v>
      </c>
      <c r="G1019" s="16">
        <v>1973.9299774169949</v>
      </c>
      <c r="H1019" s="29">
        <v>1.1855037289894073</v>
      </c>
      <c r="I1019" s="26">
        <v>292.3</v>
      </c>
      <c r="J1019" s="30">
        <v>0.10422698320787493</v>
      </c>
      <c r="K1019" s="31">
        <v>0.11477395071552851</v>
      </c>
      <c r="L1019" s="108">
        <f ca="1">REWS!R1019</f>
        <v>17.199306539414813</v>
      </c>
      <c r="M1019" s="22">
        <f t="shared" si="255"/>
        <v>17.082363121199684</v>
      </c>
      <c r="N1019" s="22">
        <f t="shared" ca="1" si="256"/>
        <v>17.012437738222825</v>
      </c>
      <c r="O1019" s="22">
        <f t="shared" si="257"/>
        <v>1.9981842628517579</v>
      </c>
      <c r="P1019" s="81">
        <f t="shared" ca="1" si="258"/>
        <v>18</v>
      </c>
      <c r="Q1019" s="22">
        <f t="shared" ca="1" si="259"/>
        <v>2.7515292094393254E-2</v>
      </c>
      <c r="R1019" s="3">
        <f ca="1">IF(N1019&gt;'Power Curve'!$C$37,0,INDEX(Ci,$P1019,1)*POWER(1-Q1019,3)+INDEX(Ci,$P1019,2)*3*Q1019*POWER(1-Q1019,2)+INDEX(Ci,$P1019,3)*3*POWER(Q1019,2)*(1-Q1019)+INDEX(Ci,$P1019,4)*POWER(Q1019,3))</f>
        <v>1985.1585349897207</v>
      </c>
      <c r="S1019" s="3">
        <f t="shared" si="260"/>
        <v>1973.9299774169949</v>
      </c>
      <c r="T1019" s="3">
        <f t="shared" ca="1" si="261"/>
        <v>11.228557572725776</v>
      </c>
      <c r="U1019" s="3">
        <f t="shared" ca="1" si="269"/>
        <v>11.228557572725776</v>
      </c>
      <c r="W1019" s="34">
        <f t="shared" si="262"/>
        <v>17</v>
      </c>
      <c r="X1019" s="73" t="b">
        <f>COUNTIF('Power Curve'!$D$2:$D$31,W1019)&gt;0</f>
        <v>1</v>
      </c>
      <c r="Y1019" s="73" t="b">
        <f t="shared" si="263"/>
        <v>0</v>
      </c>
      <c r="Z1019" s="73" t="b">
        <f t="shared" si="270"/>
        <v>1</v>
      </c>
      <c r="AA1019" s="34" t="str">
        <f t="shared" si="264"/>
        <v>Inner</v>
      </c>
      <c r="AB1019" s="35" t="str">
        <f t="shared" si="271"/>
        <v>1.9-2.0</v>
      </c>
      <c r="AC1019" s="36" t="str">
        <f t="shared" si="265"/>
        <v>12-13</v>
      </c>
      <c r="AD1019" s="36" t="str">
        <f t="shared" si="266"/>
        <v>Feb</v>
      </c>
      <c r="AE1019" s="35" t="str">
        <f t="shared" si="267"/>
        <v>285-295</v>
      </c>
      <c r="AF1019" s="36" t="str">
        <f t="shared" si="268"/>
        <v>Inner-TI</v>
      </c>
    </row>
    <row r="1020" spans="5:32" x14ac:dyDescent="0.3">
      <c r="E1020" s="12">
        <v>40960.513888888891</v>
      </c>
      <c r="F1020" s="16">
        <v>15.96</v>
      </c>
      <c r="G1020" s="16">
        <v>1982.960021972656</v>
      </c>
      <c r="H1020" s="29">
        <v>1.1858695432447901</v>
      </c>
      <c r="I1020" s="26">
        <v>290.39999999999998</v>
      </c>
      <c r="J1020" s="30">
        <v>0.12280701754385964</v>
      </c>
      <c r="K1020" s="31">
        <v>0.15843579798801602</v>
      </c>
      <c r="L1020" s="108">
        <f ca="1">REWS!R1020</f>
        <v>15.853328943526986</v>
      </c>
      <c r="M1020" s="22">
        <f t="shared" si="255"/>
        <v>15.788219749058657</v>
      </c>
      <c r="N1020" s="22">
        <f t="shared" ca="1" si="256"/>
        <v>15.682696811686464</v>
      </c>
      <c r="O1020" s="22">
        <f t="shared" si="257"/>
        <v>1.7981702329130371</v>
      </c>
      <c r="P1020" s="81">
        <f t="shared" ca="1" si="258"/>
        <v>16</v>
      </c>
      <c r="Q1020" s="22">
        <f t="shared" ca="1" si="259"/>
        <v>0.68398359424512778</v>
      </c>
      <c r="R1020" s="3">
        <f ca="1">IF(N1020&gt;'Power Curve'!$C$37,0,INDEX(Ci,$P1020,1)*POWER(1-Q1020,3)+INDEX(Ci,$P1020,2)*3*Q1020*POWER(1-Q1020,2)+INDEX(Ci,$P1020,3)*3*POWER(Q1020,2)*(1-Q1020)+INDEX(Ci,$P1020,4)*POWER(Q1020,3))</f>
        <v>1981.4091692116817</v>
      </c>
      <c r="S1020" s="3">
        <f t="shared" si="260"/>
        <v>1982.960021972656</v>
      </c>
      <c r="T1020" s="3">
        <f t="shared" ca="1" si="261"/>
        <v>-1.5508527609742941</v>
      </c>
      <c r="U1020" s="3">
        <f t="shared" ca="1" si="269"/>
        <v>1.5508527609742941</v>
      </c>
      <c r="W1020" s="34">
        <f t="shared" si="262"/>
        <v>16</v>
      </c>
      <c r="X1020" s="73" t="b">
        <f>COUNTIF('Power Curve'!$D$2:$D$31,W1020)&gt;0</f>
        <v>1</v>
      </c>
      <c r="Y1020" s="73" t="b">
        <f t="shared" si="263"/>
        <v>0</v>
      </c>
      <c r="Z1020" s="73" t="b">
        <f t="shared" si="270"/>
        <v>1</v>
      </c>
      <c r="AA1020" s="34" t="str">
        <f t="shared" si="264"/>
        <v>Inner</v>
      </c>
      <c r="AB1020" s="35" t="str">
        <f t="shared" si="271"/>
        <v>1.7-1.8</v>
      </c>
      <c r="AC1020" s="36" t="str">
        <f t="shared" si="265"/>
        <v>12-13</v>
      </c>
      <c r="AD1020" s="36" t="str">
        <f t="shared" si="266"/>
        <v>Feb</v>
      </c>
      <c r="AE1020" s="35" t="str">
        <f t="shared" si="267"/>
        <v>285-295</v>
      </c>
      <c r="AF1020" s="36" t="str">
        <f t="shared" si="268"/>
        <v>Inner-TI</v>
      </c>
    </row>
    <row r="1021" spans="5:32" x14ac:dyDescent="0.3">
      <c r="E1021" s="12">
        <v>40960.527777777781</v>
      </c>
      <c r="F1021" s="16">
        <v>18.149999999999999</v>
      </c>
      <c r="G1021" s="16">
        <v>1985.6500396728491</v>
      </c>
      <c r="H1021" s="29">
        <v>1.1870105619333049</v>
      </c>
      <c r="I1021" s="26">
        <v>292.7</v>
      </c>
      <c r="J1021" s="30">
        <v>9.9173553719008281E-2</v>
      </c>
      <c r="K1021" s="31">
        <v>0.11487230576823841</v>
      </c>
      <c r="L1021" s="108">
        <f ca="1">REWS!R1021</f>
        <v>18.093603087738476</v>
      </c>
      <c r="M1021" s="22">
        <f t="shared" si="255"/>
        <v>17.960405081040342</v>
      </c>
      <c r="N1021" s="22">
        <f t="shared" ca="1" si="256"/>
        <v>17.904597290983215</v>
      </c>
      <c r="O1021" s="22">
        <f t="shared" si="257"/>
        <v>2.1338884781833838</v>
      </c>
      <c r="P1021" s="81">
        <f t="shared" ca="1" si="258"/>
        <v>18</v>
      </c>
      <c r="Q1021" s="22">
        <f t="shared" ca="1" si="259"/>
        <v>0.98739802710534275</v>
      </c>
      <c r="R1021" s="3">
        <f ca="1">IF(N1021&gt;'Power Curve'!$C$37,0,INDEX(Ci,$P1021,1)*POWER(1-Q1021,3)+INDEX(Ci,$P1021,2)*3*Q1021*POWER(1-Q1021,2)+INDEX(Ci,$P1021,3)*3*POWER(Q1021,2)*(1-Q1021)+INDEX(Ci,$P1021,4)*POWER(Q1021,3))</f>
        <v>1979.9542310670374</v>
      </c>
      <c r="S1021" s="3">
        <f t="shared" si="260"/>
        <v>1985.6500396728491</v>
      </c>
      <c r="T1021" s="3">
        <f t="shared" ca="1" si="261"/>
        <v>-5.6958086058116351</v>
      </c>
      <c r="U1021" s="3">
        <f t="shared" ca="1" si="269"/>
        <v>5.6958086058116351</v>
      </c>
      <c r="W1021" s="34">
        <f t="shared" si="262"/>
        <v>18</v>
      </c>
      <c r="X1021" s="73" t="b">
        <f>COUNTIF('Power Curve'!$D$2:$D$31,W1021)&gt;0</f>
        <v>1</v>
      </c>
      <c r="Y1021" s="73" t="b">
        <f t="shared" si="263"/>
        <v>0</v>
      </c>
      <c r="Z1021" s="73" t="b">
        <f t="shared" si="270"/>
        <v>1</v>
      </c>
      <c r="AA1021" s="34" t="str">
        <f t="shared" si="264"/>
        <v>Outer</v>
      </c>
      <c r="AB1021" s="35" t="str">
        <f t="shared" si="271"/>
        <v>2.1-2.2</v>
      </c>
      <c r="AC1021" s="36" t="str">
        <f t="shared" si="265"/>
        <v>12-13</v>
      </c>
      <c r="AD1021" s="36" t="str">
        <f t="shared" si="266"/>
        <v>Feb</v>
      </c>
      <c r="AE1021" s="35" t="str">
        <f t="shared" si="267"/>
        <v>285-295</v>
      </c>
      <c r="AF1021" s="36" t="str">
        <f t="shared" si="268"/>
        <v>HWS-LTI</v>
      </c>
    </row>
    <row r="1022" spans="5:32" x14ac:dyDescent="0.3">
      <c r="E1022" s="12">
        <v>40960.534722222219</v>
      </c>
      <c r="F1022" s="16">
        <v>14.65</v>
      </c>
      <c r="G1022" s="16">
        <v>1972.389953613279</v>
      </c>
      <c r="H1022" s="29">
        <v>1.1879334836930029</v>
      </c>
      <c r="I1022" s="26">
        <v>292.5</v>
      </c>
      <c r="J1022" s="30">
        <v>0.15085324232081912</v>
      </c>
      <c r="K1022" s="31">
        <v>0.1465270961283836</v>
      </c>
      <c r="L1022" s="108">
        <f ca="1">REWS!R1022</f>
        <v>14.698742743822704</v>
      </c>
      <c r="M1022" s="22">
        <f t="shared" si="255"/>
        <v>14.50072232741207</v>
      </c>
      <c r="N1022" s="22">
        <f t="shared" ca="1" si="256"/>
        <v>14.548968402063894</v>
      </c>
      <c r="O1022" s="22">
        <f t="shared" si="257"/>
        <v>1.5991833560469839</v>
      </c>
      <c r="P1022" s="81">
        <f t="shared" ca="1" si="258"/>
        <v>15</v>
      </c>
      <c r="Q1022" s="22">
        <f t="shared" ca="1" si="259"/>
        <v>0.56873470633643552</v>
      </c>
      <c r="R1022" s="3">
        <f ca="1">IF(N1022&gt;'Power Curve'!$C$37,0,INDEX(Ci,$P1022,1)*POWER(1-Q1022,3)+INDEX(Ci,$P1022,2)*3*Q1022*POWER(1-Q1022,2)+INDEX(Ci,$P1022,3)*3*POWER(Q1022,2)*(1-Q1022)+INDEX(Ci,$P1022,4)*POWER(Q1022,3))</f>
        <v>1977.6071947164951</v>
      </c>
      <c r="S1022" s="3">
        <f t="shared" si="260"/>
        <v>1972.389953613279</v>
      </c>
      <c r="T1022" s="3">
        <f t="shared" ca="1" si="261"/>
        <v>5.2172411032161108</v>
      </c>
      <c r="U1022" s="3">
        <f t="shared" ca="1" si="269"/>
        <v>5.2172411032161108</v>
      </c>
      <c r="W1022" s="34">
        <f t="shared" si="262"/>
        <v>15</v>
      </c>
      <c r="X1022" s="73" t="b">
        <f>COUNTIF('Power Curve'!$D$2:$D$31,W1022)&gt;0</f>
        <v>1</v>
      </c>
      <c r="Y1022" s="73" t="b">
        <f t="shared" si="263"/>
        <v>0</v>
      </c>
      <c r="Z1022" s="73" t="b">
        <f t="shared" si="270"/>
        <v>1</v>
      </c>
      <c r="AA1022" s="34" t="str">
        <f t="shared" si="264"/>
        <v>Outer</v>
      </c>
      <c r="AB1022" s="35" t="str">
        <f t="shared" si="271"/>
        <v>1.5-1.6</v>
      </c>
      <c r="AC1022" s="36" t="str">
        <f t="shared" si="265"/>
        <v>12-13</v>
      </c>
      <c r="AD1022" s="36" t="str">
        <f t="shared" si="266"/>
        <v>Feb</v>
      </c>
      <c r="AE1022" s="35" t="str">
        <f t="shared" si="267"/>
        <v>285-295</v>
      </c>
      <c r="AF1022" s="36" t="str">
        <f t="shared" si="268"/>
        <v>HWS-HTI</v>
      </c>
    </row>
    <row r="1023" spans="5:32" x14ac:dyDescent="0.3">
      <c r="E1023" s="12">
        <v>40960.541666666664</v>
      </c>
      <c r="F1023" s="16">
        <v>17.010000000000002</v>
      </c>
      <c r="G1023" s="16">
        <v>1983.759948730466</v>
      </c>
      <c r="H1023" s="29">
        <v>1.1874354346758254</v>
      </c>
      <c r="I1023" s="26">
        <v>291</v>
      </c>
      <c r="J1023" s="30">
        <v>0.15285126396237506</v>
      </c>
      <c r="K1023" s="31">
        <v>0.16290527910563107</v>
      </c>
      <c r="L1023" s="108">
        <f ca="1">REWS!R1023</f>
        <v>16.770372805386756</v>
      </c>
      <c r="M1023" s="22">
        <f t="shared" si="255"/>
        <v>16.834321574599507</v>
      </c>
      <c r="N1023" s="22">
        <f t="shared" ca="1" si="256"/>
        <v>16.597169237613116</v>
      </c>
      <c r="O1023" s="22">
        <f t="shared" si="257"/>
        <v>1.9598486422430021</v>
      </c>
      <c r="P1023" s="81">
        <f t="shared" ca="1" si="258"/>
        <v>17</v>
      </c>
      <c r="Q1023" s="22">
        <f t="shared" ca="1" si="259"/>
        <v>0.60594221541380666</v>
      </c>
      <c r="R1023" s="3">
        <f ca="1">IF(N1023&gt;'Power Curve'!$C$37,0,INDEX(Ci,$P1023,1)*POWER(1-Q1023,3)+INDEX(Ci,$P1023,2)*3*Q1023*POWER(1-Q1023,2)+INDEX(Ci,$P1023,3)*3*POWER(Q1023,2)*(1-Q1023)+INDEX(Ci,$P1023,4)*POWER(Q1023,3))</f>
        <v>1984.5038253797356</v>
      </c>
      <c r="S1023" s="3">
        <f t="shared" si="260"/>
        <v>1983.759948730466</v>
      </c>
      <c r="T1023" s="3">
        <f t="shared" ca="1" si="261"/>
        <v>0.74387664926962316</v>
      </c>
      <c r="U1023" s="3">
        <f t="shared" ca="1" si="269"/>
        <v>0.74387664926962316</v>
      </c>
      <c r="W1023" s="34">
        <f t="shared" si="262"/>
        <v>17</v>
      </c>
      <c r="X1023" s="73" t="b">
        <f>COUNTIF('Power Curve'!$D$2:$D$31,W1023)&gt;0</f>
        <v>1</v>
      </c>
      <c r="Y1023" s="73" t="b">
        <f t="shared" si="263"/>
        <v>0</v>
      </c>
      <c r="Z1023" s="73" t="b">
        <f t="shared" si="270"/>
        <v>1</v>
      </c>
      <c r="AA1023" s="34" t="str">
        <f t="shared" si="264"/>
        <v>Outer</v>
      </c>
      <c r="AB1023" s="35" t="str">
        <f t="shared" si="271"/>
        <v>1.9-2.0</v>
      </c>
      <c r="AC1023" s="36" t="str">
        <f t="shared" si="265"/>
        <v>13-14</v>
      </c>
      <c r="AD1023" s="36" t="str">
        <f t="shared" si="266"/>
        <v>Feb</v>
      </c>
      <c r="AE1023" s="35" t="str">
        <f t="shared" si="267"/>
        <v>285-295</v>
      </c>
      <c r="AF1023" s="36" t="str">
        <f t="shared" si="268"/>
        <v>HWS-HTI</v>
      </c>
    </row>
    <row r="1024" spans="5:32" x14ac:dyDescent="0.3">
      <c r="E1024" s="12">
        <v>40960.555555555555</v>
      </c>
      <c r="F1024" s="16">
        <v>17.05</v>
      </c>
      <c r="G1024" s="16">
        <v>1978.2299499511769</v>
      </c>
      <c r="H1024" s="29">
        <v>1.1880799043825692</v>
      </c>
      <c r="I1024" s="26">
        <v>297.5</v>
      </c>
      <c r="J1024" s="30">
        <v>0.13607038123167153</v>
      </c>
      <c r="K1024" s="31">
        <v>8.7095506418201518E-2</v>
      </c>
      <c r="L1024" s="108">
        <f ca="1">REWS!R1024</f>
        <v>17.032654212857484</v>
      </c>
      <c r="M1024" s="22">
        <f t="shared" si="255"/>
        <v>16.876960624254011</v>
      </c>
      <c r="N1024" s="22">
        <f t="shared" ca="1" si="256"/>
        <v>16.859790878412312</v>
      </c>
      <c r="O1024" s="22">
        <f t="shared" si="257"/>
        <v>1.9664386448174813</v>
      </c>
      <c r="P1024" s="81">
        <f t="shared" ca="1" si="258"/>
        <v>17</v>
      </c>
      <c r="Q1024" s="22">
        <f t="shared" ca="1" si="259"/>
        <v>0.87150433888520895</v>
      </c>
      <c r="R1024" s="3">
        <f ca="1">IF(N1024&gt;'Power Curve'!$C$37,0,INDEX(Ci,$P1024,1)*POWER(1-Q1024,3)+INDEX(Ci,$P1024,2)*3*Q1024*POWER(1-Q1024,2)+INDEX(Ci,$P1024,3)*3*POWER(Q1024,2)*(1-Q1024)+INDEX(Ci,$P1024,4)*POWER(Q1024,3))</f>
        <v>1985.0882894911636</v>
      </c>
      <c r="S1024" s="3">
        <f t="shared" si="260"/>
        <v>1978.2299499511769</v>
      </c>
      <c r="T1024" s="3">
        <f t="shared" ca="1" si="261"/>
        <v>6.8583395399866731</v>
      </c>
      <c r="U1024" s="3">
        <f t="shared" ca="1" si="269"/>
        <v>6.8583395399866731</v>
      </c>
      <c r="W1024" s="34">
        <f t="shared" si="262"/>
        <v>17</v>
      </c>
      <c r="X1024" s="73" t="b">
        <f>COUNTIF('Power Curve'!$D$2:$D$31,W1024)&gt;0</f>
        <v>1</v>
      </c>
      <c r="Y1024" s="73" t="b">
        <f t="shared" si="263"/>
        <v>0</v>
      </c>
      <c r="Z1024" s="73" t="b">
        <f t="shared" si="270"/>
        <v>1</v>
      </c>
      <c r="AA1024" s="34" t="str">
        <f t="shared" si="264"/>
        <v>Outer</v>
      </c>
      <c r="AB1024" s="35" t="str">
        <f t="shared" si="271"/>
        <v>1.9-2.0</v>
      </c>
      <c r="AC1024" s="36" t="str">
        <f t="shared" si="265"/>
        <v>13-14</v>
      </c>
      <c r="AD1024" s="36" t="str">
        <f t="shared" si="266"/>
        <v>Feb</v>
      </c>
      <c r="AE1024" s="35" t="str">
        <f t="shared" si="267"/>
        <v>295-305</v>
      </c>
      <c r="AF1024" s="36" t="str">
        <f t="shared" si="268"/>
        <v>Inner-TI</v>
      </c>
    </row>
    <row r="1025" spans="5:32" x14ac:dyDescent="0.3">
      <c r="E1025" s="12">
        <v>40960.5625</v>
      </c>
      <c r="F1025" s="16">
        <v>14.09</v>
      </c>
      <c r="G1025" s="16">
        <v>1979.2899475097711</v>
      </c>
      <c r="H1025" s="29">
        <v>1.1891346049075622</v>
      </c>
      <c r="I1025" s="26">
        <v>298.10000000000002</v>
      </c>
      <c r="J1025" s="30">
        <v>0.11994322214336409</v>
      </c>
      <c r="K1025" s="31">
        <v>0.12458870713439252</v>
      </c>
      <c r="L1025" s="108">
        <f ca="1">REWS!R1025</f>
        <v>14.076045482058289</v>
      </c>
      <c r="M1025" s="22">
        <f t="shared" si="255"/>
        <v>13.951127339166534</v>
      </c>
      <c r="N1025" s="22">
        <f t="shared" ca="1" si="256"/>
        <v>13.937310358558905</v>
      </c>
      <c r="O1025" s="22">
        <f t="shared" si="257"/>
        <v>1.5142416789503796</v>
      </c>
      <c r="P1025" s="81">
        <f t="shared" ca="1" si="258"/>
        <v>14</v>
      </c>
      <c r="Q1025" s="22">
        <f t="shared" ca="1" si="259"/>
        <v>0.98304972735136942</v>
      </c>
      <c r="R1025" s="3">
        <f ca="1">IF(N1025&gt;'Power Curve'!$C$37,0,INDEX(Ci,$P1025,1)*POWER(1-Q1025,3)+INDEX(Ci,$P1025,2)*3*Q1025*POWER(1-Q1025,2)+INDEX(Ci,$P1025,3)*3*POWER(Q1025,2)*(1-Q1025)+INDEX(Ci,$P1025,4)*POWER(Q1025,3))</f>
        <v>1974.7260123391591</v>
      </c>
      <c r="S1025" s="3">
        <f t="shared" si="260"/>
        <v>1979.2899475097711</v>
      </c>
      <c r="T1025" s="3">
        <f t="shared" ca="1" si="261"/>
        <v>-4.5639351706120124</v>
      </c>
      <c r="U1025" s="3">
        <f t="shared" ca="1" si="269"/>
        <v>4.5639351706120124</v>
      </c>
      <c r="W1025" s="34">
        <f t="shared" si="262"/>
        <v>14</v>
      </c>
      <c r="X1025" s="73" t="b">
        <f>COUNTIF('Power Curve'!$D$2:$D$31,W1025)&gt;0</f>
        <v>1</v>
      </c>
      <c r="Y1025" s="73" t="b">
        <f t="shared" si="263"/>
        <v>0</v>
      </c>
      <c r="Z1025" s="73" t="b">
        <f t="shared" si="270"/>
        <v>1</v>
      </c>
      <c r="AA1025" s="34" t="str">
        <f t="shared" si="264"/>
        <v>Inner</v>
      </c>
      <c r="AB1025" s="35" t="str">
        <f t="shared" si="271"/>
        <v>1.5-1.6</v>
      </c>
      <c r="AC1025" s="36" t="str">
        <f t="shared" si="265"/>
        <v>13-14</v>
      </c>
      <c r="AD1025" s="36" t="str">
        <f t="shared" si="266"/>
        <v>Feb</v>
      </c>
      <c r="AE1025" s="35" t="str">
        <f t="shared" si="267"/>
        <v>295-305</v>
      </c>
      <c r="AF1025" s="36" t="str">
        <f t="shared" si="268"/>
        <v>Inner-TI</v>
      </c>
    </row>
    <row r="1026" spans="5:32" x14ac:dyDescent="0.3">
      <c r="E1026" s="12">
        <v>40960.569444444445</v>
      </c>
      <c r="F1026" s="16">
        <v>12.96</v>
      </c>
      <c r="G1026" s="16">
        <v>1919.759948730469</v>
      </c>
      <c r="H1026" s="29">
        <v>1.1893248377258419</v>
      </c>
      <c r="I1026" s="26">
        <v>300.10000000000002</v>
      </c>
      <c r="J1026" s="30">
        <v>0.13194444444444442</v>
      </c>
      <c r="K1026" s="31">
        <v>0.11754445731763616</v>
      </c>
      <c r="L1026" s="108">
        <f ca="1">REWS!R1026</f>
        <v>12.969486115072172</v>
      </c>
      <c r="M1026" s="22">
        <f t="shared" si="255"/>
        <v>12.832948996819209</v>
      </c>
      <c r="N1026" s="22">
        <f t="shared" ca="1" si="256"/>
        <v>12.84234211648735</v>
      </c>
      <c r="O1026" s="22">
        <f t="shared" si="257"/>
        <v>1.3414236116035767</v>
      </c>
      <c r="P1026" s="81">
        <f t="shared" ca="1" si="258"/>
        <v>13</v>
      </c>
      <c r="Q1026" s="22">
        <f t="shared" ca="1" si="259"/>
        <v>0.84811171136025654</v>
      </c>
      <c r="R1026" s="3">
        <f ca="1">IF(N1026&gt;'Power Curve'!$C$37,0,INDEX(Ci,$P1026,1)*POWER(1-Q1026,3)+INDEX(Ci,$P1026,2)*3*Q1026*POWER(1-Q1026,2)+INDEX(Ci,$P1026,3)*3*POWER(Q1026,2)*(1-Q1026)+INDEX(Ci,$P1026,4)*POWER(Q1026,3))</f>
        <v>1949.0679321949672</v>
      </c>
      <c r="S1026" s="3">
        <f t="shared" si="260"/>
        <v>1919.759948730469</v>
      </c>
      <c r="T1026" s="3">
        <f t="shared" ca="1" si="261"/>
        <v>29.307983464498193</v>
      </c>
      <c r="U1026" s="3">
        <f t="shared" ca="1" si="269"/>
        <v>29.307983464498193</v>
      </c>
      <c r="W1026" s="34">
        <f t="shared" si="262"/>
        <v>13</v>
      </c>
      <c r="X1026" s="73" t="b">
        <f>COUNTIF('Power Curve'!$D$2:$D$31,W1026)&gt;0</f>
        <v>1</v>
      </c>
      <c r="Y1026" s="73" t="b">
        <f t="shared" si="263"/>
        <v>0</v>
      </c>
      <c r="Z1026" s="73" t="b">
        <f t="shared" si="270"/>
        <v>1</v>
      </c>
      <c r="AA1026" s="34" t="str">
        <f t="shared" si="264"/>
        <v>Inner</v>
      </c>
      <c r="AB1026" s="35" t="str">
        <f t="shared" si="271"/>
        <v>1.3-1.4</v>
      </c>
      <c r="AC1026" s="36" t="str">
        <f t="shared" si="265"/>
        <v>13-14</v>
      </c>
      <c r="AD1026" s="36" t="str">
        <f t="shared" si="266"/>
        <v>Feb</v>
      </c>
      <c r="AE1026" s="35" t="str">
        <f t="shared" si="267"/>
        <v>295-305</v>
      </c>
      <c r="AF1026" s="36" t="str">
        <f t="shared" si="268"/>
        <v>Inner-TI</v>
      </c>
    </row>
    <row r="1027" spans="5:32" x14ac:dyDescent="0.3">
      <c r="E1027" s="12">
        <v>40960.576388888891</v>
      </c>
      <c r="F1027" s="16">
        <v>16.07</v>
      </c>
      <c r="G1027" s="16">
        <v>1971.5200500488311</v>
      </c>
      <c r="H1027" s="29">
        <v>1.1886947542303776</v>
      </c>
      <c r="I1027" s="26">
        <v>294.3</v>
      </c>
      <c r="J1027" s="30">
        <v>0.10454262601120098</v>
      </c>
      <c r="K1027" s="31">
        <v>9.9616501950037725E-2</v>
      </c>
      <c r="L1027" s="108">
        <f ca="1">REWS!R1027</f>
        <v>16.08730936928842</v>
      </c>
      <c r="M1027" s="22">
        <f t="shared" ref="M1027:M1090" si="272">F1027*(H1027/Ref_Density)^(1/3)</f>
        <v>15.909650133223067</v>
      </c>
      <c r="N1027" s="22">
        <f t="shared" ref="N1027:N1090" ca="1" si="273">L1027*(H1027/Ref_Density)^(1/3)</f>
        <v>15.926786785955208</v>
      </c>
      <c r="O1027" s="22">
        <f t="shared" ref="O1027:O1090" si="274">(M1027-CutInWindSpeed)/(RatedWindSpeed-CutInWindSpeed)</f>
        <v>1.8169376902261705</v>
      </c>
      <c r="P1027" s="81">
        <f t="shared" ref="P1027:P1090" ca="1" si="275">COUNTIF(xa,"&lt;"&amp;N1027)</f>
        <v>16</v>
      </c>
      <c r="Q1027" s="22">
        <f t="shared" ref="Q1027:Q1090" ca="1" si="276">(N1027-INDEX(xa,$P1027))/(INDEX(xb,$P1027)-INDEX(xa,$P1027))</f>
        <v>0.92867504071639095</v>
      </c>
      <c r="R1027" s="3">
        <f ca="1">IF(N1027&gt;'Power Curve'!$C$37,0,INDEX(Ci,$P1027,1)*POWER(1-Q1027,3)+INDEX(Ci,$P1027,2)*3*Q1027*POWER(1-Q1027,2)+INDEX(Ci,$P1027,3)*3*POWER(Q1027,2)*(1-Q1027)+INDEX(Ci,$P1027,4)*POWER(Q1027,3))</f>
        <v>1982.1841093000821</v>
      </c>
      <c r="S1027" s="3">
        <f t="shared" ref="S1027:S1090" si="277">IF(Z1027,G1027,"")</f>
        <v>1971.5200500488311</v>
      </c>
      <c r="T1027" s="3">
        <f t="shared" ref="T1027:T1090" ca="1" si="278">IF(Z1027,R1027-S1027,"")</f>
        <v>10.664059251251047</v>
      </c>
      <c r="U1027" s="3">
        <f t="shared" ca="1" si="269"/>
        <v>10.664059251251047</v>
      </c>
      <c r="W1027" s="34">
        <f t="shared" ref="W1027:W1090" si="279">MROUND(M1027-Centre_First_Bin,Bin_Width)+Centre_First_Bin</f>
        <v>16</v>
      </c>
      <c r="X1027" s="73" t="b">
        <f>COUNTIF('Power Curve'!$D$2:$D$31,W1027)&gt;0</f>
        <v>1</v>
      </c>
      <c r="Y1027" s="73" t="b">
        <f t="shared" ref="Y1027:Y1090" si="280">(G1027&lt;0)</f>
        <v>0</v>
      </c>
      <c r="Z1027" s="73" t="b">
        <f t="shared" si="270"/>
        <v>1</v>
      </c>
      <c r="AA1027" s="34" t="str">
        <f t="shared" ref="AA1027:AA1090" si="281">IF(Z1027,IF(AND(J1027&gt;=LowerTurbLimit,J1027&lt;=UpperTurbLimit,K1027&gt;=LowerShearLimit,K1027&lt;=UpperShearLimit),"Inner","Outer"),"")</f>
        <v>Outer</v>
      </c>
      <c r="AB1027" s="35" t="str">
        <f t="shared" si="271"/>
        <v>1.8-1.9</v>
      </c>
      <c r="AC1027" s="36" t="str">
        <f t="shared" ref="AC1027:AC1090" si="282">IF(Z1027,HOUR(E1027)&amp;"-"&amp;HOUR(E1027)+1,"")</f>
        <v>13-14</v>
      </c>
      <c r="AD1027" s="36" t="str">
        <f t="shared" ref="AD1027:AD1090" si="283">IF(Z1027,TEXT(E1027,"mmm"),"")</f>
        <v>Feb</v>
      </c>
      <c r="AE1027" s="35" t="str">
        <f t="shared" ref="AE1027:AE1090" si="284">IF(Z1027,IF(OR(I1027&lt;5,I1027&gt;=355),"355-5",MROUND(I1027,10)-5&amp;"-"&amp;MROUND(I1027,10)+5),"")</f>
        <v>285-295</v>
      </c>
      <c r="AF1027" s="36" t="str">
        <f t="shared" ref="AF1027:AF1090" si="285">IF(Z1027,IF(O1027&lt;0.5,IF(J1027&lt;=LowerTurbLimit,"LWS-LTI",IF(J1027&gt;=UpperTurbLimit,"LWS-HTI","Inner-TI")),IF(J1027&lt;=LowerTurbLimit,"HWS-LTI",IF(J1027&gt;=UpperTurbLimit,"HWS-HTI","Inner-TI"))),"")</f>
        <v>Inner-TI</v>
      </c>
    </row>
    <row r="1028" spans="5:32" x14ac:dyDescent="0.3">
      <c r="E1028" s="12">
        <v>40960.583333333336</v>
      </c>
      <c r="F1028" s="16">
        <v>17.46</v>
      </c>
      <c r="G1028" s="16">
        <v>1981.499938964841</v>
      </c>
      <c r="H1028" s="29">
        <v>1.1893546518119054</v>
      </c>
      <c r="I1028" s="26">
        <v>294.60000000000002</v>
      </c>
      <c r="J1028" s="30">
        <v>0.14318442153493699</v>
      </c>
      <c r="K1028" s="31">
        <v>0.15637811219555861</v>
      </c>
      <c r="L1028" s="108">
        <f ca="1">REWS!R1028</f>
        <v>17.367374547763095</v>
      </c>
      <c r="M1028" s="22">
        <f t="shared" si="272"/>
        <v>17.28897852989061</v>
      </c>
      <c r="N1028" s="22">
        <f t="shared" ca="1" si="273"/>
        <v>17.197260348043802</v>
      </c>
      <c r="O1028" s="22">
        <f t="shared" si="274"/>
        <v>2.0301173403061812</v>
      </c>
      <c r="P1028" s="81">
        <f t="shared" ca="1" si="275"/>
        <v>18</v>
      </c>
      <c r="Q1028" s="22">
        <f t="shared" ca="1" si="276"/>
        <v>0.22636765169521847</v>
      </c>
      <c r="R1028" s="3">
        <f ca="1">IF(N1028&gt;'Power Curve'!$C$37,0,INDEX(Ci,$P1028,1)*POWER(1-Q1028,3)+INDEX(Ci,$P1028,2)*3*Q1028*POWER(1-Q1028,2)+INDEX(Ci,$P1028,3)*3*POWER(Q1028,2)*(1-Q1028)+INDEX(Ci,$P1028,4)*POWER(Q1028,3))</f>
        <v>1984.4890235041939</v>
      </c>
      <c r="S1028" s="3">
        <f t="shared" si="277"/>
        <v>1981.499938964841</v>
      </c>
      <c r="T1028" s="3">
        <f t="shared" ca="1" si="278"/>
        <v>2.9890845393529162</v>
      </c>
      <c r="U1028" s="3">
        <f t="shared" ref="U1028:U1091" ca="1" si="286">IF(Z1028,ABS(T1028),"")</f>
        <v>2.9890845393529162</v>
      </c>
      <c r="W1028" s="34">
        <f t="shared" si="279"/>
        <v>17</v>
      </c>
      <c r="X1028" s="73" t="b">
        <f>COUNTIF('Power Curve'!$D$2:$D$31,W1028)&gt;0</f>
        <v>1</v>
      </c>
      <c r="Y1028" s="73" t="b">
        <f t="shared" si="280"/>
        <v>0</v>
      </c>
      <c r="Z1028" s="73" t="b">
        <f t="shared" ref="Z1028:Z1091" si="287">AND(X1028,NOT(Y1028))</f>
        <v>1</v>
      </c>
      <c r="AA1028" s="34" t="str">
        <f t="shared" si="281"/>
        <v>Outer</v>
      </c>
      <c r="AB1028" s="35" t="str">
        <f t="shared" ref="AB1028:AB1091" si="288">IF(Z1028,TEXT(ROUND(O1028+0.05,1)-0.1,"0.0")&amp;"-"&amp;TEXT(ROUND(O1028+0.05,1),"0.0"),"")</f>
        <v>2.0-2.1</v>
      </c>
      <c r="AC1028" s="36" t="str">
        <f t="shared" si="282"/>
        <v>14-15</v>
      </c>
      <c r="AD1028" s="36" t="str">
        <f t="shared" si="283"/>
        <v>Feb</v>
      </c>
      <c r="AE1028" s="35" t="str">
        <f t="shared" si="284"/>
        <v>285-295</v>
      </c>
      <c r="AF1028" s="36" t="str">
        <f t="shared" si="285"/>
        <v>HWS-HTI</v>
      </c>
    </row>
    <row r="1029" spans="5:32" x14ac:dyDescent="0.3">
      <c r="E1029" s="12">
        <v>40960.590277777781</v>
      </c>
      <c r="F1029" s="16">
        <v>15.92</v>
      </c>
      <c r="G1029" s="16">
        <v>1979.929992675781</v>
      </c>
      <c r="H1029" s="29">
        <v>1.1900733672624124</v>
      </c>
      <c r="I1029" s="26">
        <v>297.8</v>
      </c>
      <c r="J1029" s="30">
        <v>0.12939698492462312</v>
      </c>
      <c r="K1029" s="31">
        <v>0.14271159407801903</v>
      </c>
      <c r="L1029" s="108">
        <f ca="1">REWS!R1029</f>
        <v>15.933692310526622</v>
      </c>
      <c r="M1029" s="22">
        <f t="shared" si="272"/>
        <v>15.76723761505624</v>
      </c>
      <c r="N1029" s="22">
        <f t="shared" ca="1" si="273"/>
        <v>15.780798539275612</v>
      </c>
      <c r="O1029" s="22">
        <f t="shared" si="274"/>
        <v>1.7949273764653821</v>
      </c>
      <c r="P1029" s="81">
        <f t="shared" ca="1" si="275"/>
        <v>16</v>
      </c>
      <c r="Q1029" s="22">
        <f t="shared" ca="1" si="276"/>
        <v>0.78232705835926275</v>
      </c>
      <c r="R1029" s="3">
        <f ca="1">IF(N1029&gt;'Power Curve'!$C$37,0,INDEX(Ci,$P1029,1)*POWER(1-Q1029,3)+INDEX(Ci,$P1029,2)*3*Q1029*POWER(1-Q1029,2)+INDEX(Ci,$P1029,3)*3*POWER(Q1029,2)*(1-Q1029)+INDEX(Ci,$P1029,4)*POWER(Q1029,3))</f>
        <v>1981.72509120017</v>
      </c>
      <c r="S1029" s="3">
        <f t="shared" si="277"/>
        <v>1979.929992675781</v>
      </c>
      <c r="T1029" s="3">
        <f t="shared" ca="1" si="278"/>
        <v>1.7950985243890045</v>
      </c>
      <c r="U1029" s="3">
        <f t="shared" ca="1" si="286"/>
        <v>1.7950985243890045</v>
      </c>
      <c r="W1029" s="34">
        <f t="shared" si="279"/>
        <v>16</v>
      </c>
      <c r="X1029" s="73" t="b">
        <f>COUNTIF('Power Curve'!$D$2:$D$31,W1029)&gt;0</f>
        <v>1</v>
      </c>
      <c r="Y1029" s="73" t="b">
        <f t="shared" si="280"/>
        <v>0</v>
      </c>
      <c r="Z1029" s="73" t="b">
        <f t="shared" si="287"/>
        <v>1</v>
      </c>
      <c r="AA1029" s="34" t="str">
        <f t="shared" si="281"/>
        <v>Inner</v>
      </c>
      <c r="AB1029" s="35" t="str">
        <f t="shared" si="288"/>
        <v>1.7-1.8</v>
      </c>
      <c r="AC1029" s="36" t="str">
        <f t="shared" si="282"/>
        <v>14-15</v>
      </c>
      <c r="AD1029" s="36" t="str">
        <f t="shared" si="283"/>
        <v>Feb</v>
      </c>
      <c r="AE1029" s="35" t="str">
        <f t="shared" si="284"/>
        <v>295-305</v>
      </c>
      <c r="AF1029" s="36" t="str">
        <f t="shared" si="285"/>
        <v>Inner-TI</v>
      </c>
    </row>
    <row r="1030" spans="5:32" x14ac:dyDescent="0.3">
      <c r="E1030" s="12">
        <v>40960.597222222219</v>
      </c>
      <c r="F1030" s="16">
        <v>15.76</v>
      </c>
      <c r="G1030" s="16">
        <v>1981.6799774169949</v>
      </c>
      <c r="H1030" s="29">
        <v>1.1903517238870713</v>
      </c>
      <c r="I1030" s="26">
        <v>297.39999999999998</v>
      </c>
      <c r="J1030" s="30">
        <v>0.1516497461928934</v>
      </c>
      <c r="K1030" s="31">
        <v>0.14006070228381709</v>
      </c>
      <c r="L1030" s="108">
        <f ca="1">REWS!R1030</f>
        <v>15.876910505556626</v>
      </c>
      <c r="M1030" s="22">
        <f t="shared" si="272"/>
        <v>15.609989777818106</v>
      </c>
      <c r="N1030" s="22">
        <f t="shared" ca="1" si="273"/>
        <v>15.725787480651766</v>
      </c>
      <c r="O1030" s="22">
        <f t="shared" si="274"/>
        <v>1.7706242163192898</v>
      </c>
      <c r="P1030" s="81">
        <f t="shared" ca="1" si="275"/>
        <v>16</v>
      </c>
      <c r="Q1030" s="22">
        <f t="shared" ca="1" si="276"/>
        <v>0.72718044471029775</v>
      </c>
      <c r="R1030" s="3">
        <f ca="1">IF(N1030&gt;'Power Curve'!$C$37,0,INDEX(Ci,$P1030,1)*POWER(1-Q1030,3)+INDEX(Ci,$P1030,2)*3*Q1030*POWER(1-Q1030,2)+INDEX(Ci,$P1030,3)*3*POWER(Q1030,2)*(1-Q1030)+INDEX(Ci,$P1030,4)*POWER(Q1030,3))</f>
        <v>1981.5486707588116</v>
      </c>
      <c r="S1030" s="3">
        <f t="shared" si="277"/>
        <v>1981.6799774169949</v>
      </c>
      <c r="T1030" s="3">
        <f t="shared" ca="1" si="278"/>
        <v>-0.13130665818334819</v>
      </c>
      <c r="U1030" s="3">
        <f t="shared" ca="1" si="286"/>
        <v>0.13130665818334819</v>
      </c>
      <c r="W1030" s="34">
        <f t="shared" si="279"/>
        <v>16</v>
      </c>
      <c r="X1030" s="73" t="b">
        <f>COUNTIF('Power Curve'!$D$2:$D$31,W1030)&gt;0</f>
        <v>1</v>
      </c>
      <c r="Y1030" s="73" t="b">
        <f t="shared" si="280"/>
        <v>0</v>
      </c>
      <c r="Z1030" s="73" t="b">
        <f t="shared" si="287"/>
        <v>1</v>
      </c>
      <c r="AA1030" s="34" t="str">
        <f t="shared" si="281"/>
        <v>Outer</v>
      </c>
      <c r="AB1030" s="35" t="str">
        <f t="shared" si="288"/>
        <v>1.7-1.8</v>
      </c>
      <c r="AC1030" s="36" t="str">
        <f t="shared" si="282"/>
        <v>14-15</v>
      </c>
      <c r="AD1030" s="36" t="str">
        <f t="shared" si="283"/>
        <v>Feb</v>
      </c>
      <c r="AE1030" s="35" t="str">
        <f t="shared" si="284"/>
        <v>295-305</v>
      </c>
      <c r="AF1030" s="36" t="str">
        <f t="shared" si="285"/>
        <v>HWS-HTI</v>
      </c>
    </row>
    <row r="1031" spans="5:32" x14ac:dyDescent="0.3">
      <c r="E1031" s="12">
        <v>40960.604166666664</v>
      </c>
      <c r="F1031" s="16">
        <v>13.81</v>
      </c>
      <c r="G1031" s="16">
        <v>1914.89001464844</v>
      </c>
      <c r="H1031" s="29">
        <v>1.1910847406930936</v>
      </c>
      <c r="I1031" s="26">
        <v>298.89999999999998</v>
      </c>
      <c r="J1031" s="30">
        <v>0.10934105720492396</v>
      </c>
      <c r="K1031" s="31">
        <v>0.13397811969885179</v>
      </c>
      <c r="L1031" s="108">
        <f ca="1">REWS!R1031</f>
        <v>13.733461341136884</v>
      </c>
      <c r="M1031" s="22">
        <f t="shared" si="272"/>
        <v>13.68135785481595</v>
      </c>
      <c r="N1031" s="22">
        <f t="shared" ca="1" si="273"/>
        <v>13.60553216461798</v>
      </c>
      <c r="O1031" s="22">
        <f t="shared" si="274"/>
        <v>1.4725479355205591</v>
      </c>
      <c r="P1031" s="81">
        <f t="shared" ca="1" si="275"/>
        <v>14</v>
      </c>
      <c r="Q1031" s="22">
        <f t="shared" ca="1" si="276"/>
        <v>0.6387979726585733</v>
      </c>
      <c r="R1031" s="3">
        <f ca="1">IF(N1031&gt;'Power Curve'!$C$37,0,INDEX(Ci,$P1031,1)*POWER(1-Q1031,3)+INDEX(Ci,$P1031,2)*3*Q1031*POWER(1-Q1031,2)+INDEX(Ci,$P1031,3)*3*POWER(Q1031,2)*(1-Q1031)+INDEX(Ci,$P1031,4)*POWER(Q1031,3))</f>
        <v>1969.6776376504254</v>
      </c>
      <c r="S1031" s="3">
        <f t="shared" si="277"/>
        <v>1914.89001464844</v>
      </c>
      <c r="T1031" s="3">
        <f t="shared" ca="1" si="278"/>
        <v>54.787623001985366</v>
      </c>
      <c r="U1031" s="3">
        <f t="shared" ca="1" si="286"/>
        <v>54.787623001985366</v>
      </c>
      <c r="W1031" s="34">
        <f t="shared" si="279"/>
        <v>14</v>
      </c>
      <c r="X1031" s="73" t="b">
        <f>COUNTIF('Power Curve'!$D$2:$D$31,W1031)&gt;0</f>
        <v>1</v>
      </c>
      <c r="Y1031" s="73" t="b">
        <f t="shared" si="280"/>
        <v>0</v>
      </c>
      <c r="Z1031" s="73" t="b">
        <f t="shared" si="287"/>
        <v>1</v>
      </c>
      <c r="AA1031" s="34" t="str">
        <f t="shared" si="281"/>
        <v>Inner</v>
      </c>
      <c r="AB1031" s="35" t="str">
        <f t="shared" si="288"/>
        <v>1.4-1.5</v>
      </c>
      <c r="AC1031" s="36" t="str">
        <f t="shared" si="282"/>
        <v>14-15</v>
      </c>
      <c r="AD1031" s="36" t="str">
        <f t="shared" si="283"/>
        <v>Feb</v>
      </c>
      <c r="AE1031" s="35" t="str">
        <f t="shared" si="284"/>
        <v>295-305</v>
      </c>
      <c r="AF1031" s="36" t="str">
        <f t="shared" si="285"/>
        <v>Inner-TI</v>
      </c>
    </row>
    <row r="1032" spans="5:32" x14ac:dyDescent="0.3">
      <c r="E1032" s="12">
        <v>40960.611111111109</v>
      </c>
      <c r="F1032" s="16">
        <v>13.52</v>
      </c>
      <c r="G1032" s="16">
        <v>1892.2800598144561</v>
      </c>
      <c r="H1032" s="29">
        <v>1.1916718960404848</v>
      </c>
      <c r="I1032" s="26">
        <v>297.10000000000002</v>
      </c>
      <c r="J1032" s="30">
        <v>0.18565088757396447</v>
      </c>
      <c r="K1032" s="31">
        <v>0.13772099096789361</v>
      </c>
      <c r="L1032" s="108">
        <f ca="1">REWS!R1032</f>
        <v>13.436079944688872</v>
      </c>
      <c r="M1032" s="22">
        <f t="shared" si="272"/>
        <v>13.396259790280066</v>
      </c>
      <c r="N1032" s="22">
        <f t="shared" ca="1" si="273"/>
        <v>13.31310780340414</v>
      </c>
      <c r="O1032" s="22">
        <f t="shared" si="274"/>
        <v>1.4284851106102001</v>
      </c>
      <c r="P1032" s="81">
        <f t="shared" ca="1" si="275"/>
        <v>14</v>
      </c>
      <c r="Q1032" s="22">
        <f t="shared" ca="1" si="276"/>
        <v>0.3353796006822985</v>
      </c>
      <c r="R1032" s="3">
        <f ca="1">IF(N1032&gt;'Power Curve'!$C$37,0,INDEX(Ci,$P1032,1)*POWER(1-Q1032,3)+INDEX(Ci,$P1032,2)*3*Q1032*POWER(1-Q1032,2)+INDEX(Ci,$P1032,3)*3*POWER(Q1032,2)*(1-Q1032)+INDEX(Ci,$P1032,4)*POWER(Q1032,3))</f>
        <v>1962.3556197366356</v>
      </c>
      <c r="S1032" s="3">
        <f t="shared" si="277"/>
        <v>1892.2800598144561</v>
      </c>
      <c r="T1032" s="3">
        <f t="shared" ca="1" si="278"/>
        <v>70.075559922179536</v>
      </c>
      <c r="U1032" s="3">
        <f t="shared" ca="1" si="286"/>
        <v>70.075559922179536</v>
      </c>
      <c r="W1032" s="34">
        <f t="shared" si="279"/>
        <v>13</v>
      </c>
      <c r="X1032" s="73" t="b">
        <f>COUNTIF('Power Curve'!$D$2:$D$31,W1032)&gt;0</f>
        <v>1</v>
      </c>
      <c r="Y1032" s="73" t="b">
        <f t="shared" si="280"/>
        <v>0</v>
      </c>
      <c r="Z1032" s="73" t="b">
        <f t="shared" si="287"/>
        <v>1</v>
      </c>
      <c r="AA1032" s="34" t="str">
        <f t="shared" si="281"/>
        <v>Outer</v>
      </c>
      <c r="AB1032" s="35" t="str">
        <f t="shared" si="288"/>
        <v>1.4-1.5</v>
      </c>
      <c r="AC1032" s="36" t="str">
        <f t="shared" si="282"/>
        <v>14-15</v>
      </c>
      <c r="AD1032" s="36" t="str">
        <f t="shared" si="283"/>
        <v>Feb</v>
      </c>
      <c r="AE1032" s="35" t="str">
        <f t="shared" si="284"/>
        <v>295-305</v>
      </c>
      <c r="AF1032" s="36" t="str">
        <f t="shared" si="285"/>
        <v>HWS-HTI</v>
      </c>
    </row>
    <row r="1033" spans="5:32" x14ac:dyDescent="0.3">
      <c r="E1033" s="12">
        <v>40960.618055555555</v>
      </c>
      <c r="F1033" s="16">
        <v>13.66</v>
      </c>
      <c r="G1033" s="16">
        <v>1970.310058593753</v>
      </c>
      <c r="H1033" s="29">
        <v>1.1925243382050734</v>
      </c>
      <c r="I1033" s="26">
        <v>298.60000000000002</v>
      </c>
      <c r="J1033" s="30">
        <v>0.10175695461200585</v>
      </c>
      <c r="K1033" s="31">
        <v>0.13319645442505776</v>
      </c>
      <c r="L1033" s="108">
        <f ca="1">REWS!R1033</f>
        <v>13.574296704584629</v>
      </c>
      <c r="M1033" s="22">
        <f t="shared" si="272"/>
        <v>13.538205026170614</v>
      </c>
      <c r="N1033" s="22">
        <f t="shared" ca="1" si="273"/>
        <v>13.453265876481613</v>
      </c>
      <c r="O1033" s="22">
        <f t="shared" si="274"/>
        <v>1.4504232043888674</v>
      </c>
      <c r="P1033" s="81">
        <f t="shared" ca="1" si="275"/>
        <v>14</v>
      </c>
      <c r="Q1033" s="22">
        <f t="shared" ca="1" si="276"/>
        <v>0.48080706840753462</v>
      </c>
      <c r="R1033" s="3">
        <f ca="1">IF(N1033&gt;'Power Curve'!$C$37,0,INDEX(Ci,$P1033,1)*POWER(1-Q1033,3)+INDEX(Ci,$P1033,2)*3*Q1033*POWER(1-Q1033,2)+INDEX(Ci,$P1033,3)*3*POWER(Q1033,2)*(1-Q1033)+INDEX(Ci,$P1033,4)*POWER(Q1033,3))</f>
        <v>1966.0886554472756</v>
      </c>
      <c r="S1033" s="3">
        <f t="shared" si="277"/>
        <v>1970.310058593753</v>
      </c>
      <c r="T1033" s="3">
        <f t="shared" ca="1" si="278"/>
        <v>-4.2214031464773143</v>
      </c>
      <c r="U1033" s="3">
        <f t="shared" ca="1" si="286"/>
        <v>4.2214031464773143</v>
      </c>
      <c r="W1033" s="34">
        <f t="shared" si="279"/>
        <v>14</v>
      </c>
      <c r="X1033" s="73" t="b">
        <f>COUNTIF('Power Curve'!$D$2:$D$31,W1033)&gt;0</f>
        <v>1</v>
      </c>
      <c r="Y1033" s="73" t="b">
        <f t="shared" si="280"/>
        <v>0</v>
      </c>
      <c r="Z1033" s="73" t="b">
        <f t="shared" si="287"/>
        <v>1</v>
      </c>
      <c r="AA1033" s="34" t="str">
        <f t="shared" si="281"/>
        <v>Inner</v>
      </c>
      <c r="AB1033" s="35" t="str">
        <f t="shared" si="288"/>
        <v>1.4-1.5</v>
      </c>
      <c r="AC1033" s="36" t="str">
        <f t="shared" si="282"/>
        <v>14-15</v>
      </c>
      <c r="AD1033" s="36" t="str">
        <f t="shared" si="283"/>
        <v>Feb</v>
      </c>
      <c r="AE1033" s="35" t="str">
        <f t="shared" si="284"/>
        <v>295-305</v>
      </c>
      <c r="AF1033" s="36" t="str">
        <f t="shared" si="285"/>
        <v>Inner-TI</v>
      </c>
    </row>
    <row r="1034" spans="5:32" x14ac:dyDescent="0.3">
      <c r="E1034" s="12">
        <v>40960.625</v>
      </c>
      <c r="F1034" s="16">
        <v>12.17</v>
      </c>
      <c r="G1034" s="16">
        <v>1803.1500091552709</v>
      </c>
      <c r="H1034" s="29">
        <v>1.1930679946834324</v>
      </c>
      <c r="I1034" s="26">
        <v>298.2</v>
      </c>
      <c r="J1034" s="30">
        <v>0.16351684470008218</v>
      </c>
      <c r="K1034" s="31">
        <v>0.16702868566732462</v>
      </c>
      <c r="L1034" s="108">
        <f ca="1">REWS!R1034</f>
        <v>12.181030304686921</v>
      </c>
      <c r="M1034" s="22">
        <f t="shared" si="272"/>
        <v>12.063322743645136</v>
      </c>
      <c r="N1034" s="22">
        <f t="shared" ca="1" si="273"/>
        <v>12.074256361179982</v>
      </c>
      <c r="O1034" s="22">
        <f t="shared" si="274"/>
        <v>1.2224753932239447</v>
      </c>
      <c r="P1034" s="81">
        <f t="shared" ca="1" si="275"/>
        <v>13</v>
      </c>
      <c r="Q1034" s="22">
        <f t="shared" ca="1" si="276"/>
        <v>5.7379204113594748E-2</v>
      </c>
      <c r="R1034" s="3">
        <f ca="1">IF(N1034&gt;'Power Curve'!$C$37,0,INDEX(Ci,$P1034,1)*POWER(1-Q1034,3)+INDEX(Ci,$P1034,2)*3*Q1034*POWER(1-Q1034,2)+INDEX(Ci,$P1034,3)*3*POWER(Q1034,2)*(1-Q1034)+INDEX(Ci,$P1034,4)*POWER(Q1034,3))</f>
        <v>1920.2673340849683</v>
      </c>
      <c r="S1034" s="3">
        <f t="shared" si="277"/>
        <v>1803.1500091552709</v>
      </c>
      <c r="T1034" s="3">
        <f t="shared" ca="1" si="278"/>
        <v>117.11732492969736</v>
      </c>
      <c r="U1034" s="3">
        <f t="shared" ca="1" si="286"/>
        <v>117.11732492969736</v>
      </c>
      <c r="W1034" s="34">
        <f t="shared" si="279"/>
        <v>12</v>
      </c>
      <c r="X1034" s="73" t="b">
        <f>COUNTIF('Power Curve'!$D$2:$D$31,W1034)&gt;0</f>
        <v>1</v>
      </c>
      <c r="Y1034" s="73" t="b">
        <f t="shared" si="280"/>
        <v>0</v>
      </c>
      <c r="Z1034" s="73" t="b">
        <f t="shared" si="287"/>
        <v>1</v>
      </c>
      <c r="AA1034" s="34" t="str">
        <f t="shared" si="281"/>
        <v>Outer</v>
      </c>
      <c r="AB1034" s="35" t="str">
        <f t="shared" si="288"/>
        <v>1.2-1.3</v>
      </c>
      <c r="AC1034" s="36" t="str">
        <f t="shared" si="282"/>
        <v>15-16</v>
      </c>
      <c r="AD1034" s="36" t="str">
        <f t="shared" si="283"/>
        <v>Feb</v>
      </c>
      <c r="AE1034" s="35" t="str">
        <f t="shared" si="284"/>
        <v>295-305</v>
      </c>
      <c r="AF1034" s="36" t="str">
        <f t="shared" si="285"/>
        <v>HWS-HTI</v>
      </c>
    </row>
    <row r="1035" spans="5:32" x14ac:dyDescent="0.3">
      <c r="E1035" s="12">
        <v>40960.631944444445</v>
      </c>
      <c r="F1035" s="16">
        <v>13.06</v>
      </c>
      <c r="G1035" s="16">
        <v>1953.6800079345751</v>
      </c>
      <c r="H1035" s="29">
        <v>1.1932890803806651</v>
      </c>
      <c r="I1035" s="26">
        <v>295.2</v>
      </c>
      <c r="J1035" s="30">
        <v>0.11562021439509954</v>
      </c>
      <c r="K1035" s="31">
        <v>0.18112760402264322</v>
      </c>
      <c r="L1035" s="108">
        <f ca="1">REWS!R1035</f>
        <v>13.107466340723622</v>
      </c>
      <c r="M1035" s="22">
        <f t="shared" si="272"/>
        <v>12.946320955838802</v>
      </c>
      <c r="N1035" s="22">
        <f t="shared" ca="1" si="273"/>
        <v>12.993374132072125</v>
      </c>
      <c r="O1035" s="22">
        <f t="shared" si="274"/>
        <v>1.3589456133336022</v>
      </c>
      <c r="P1035" s="81">
        <f t="shared" ca="1" si="275"/>
        <v>14</v>
      </c>
      <c r="Q1035" s="22">
        <f t="shared" ca="1" si="276"/>
        <v>3.625195478639385E-3</v>
      </c>
      <c r="R1035" s="3">
        <f ca="1">IF(N1035&gt;'Power Curve'!$C$37,0,INDEX(Ci,$P1035,1)*POWER(1-Q1035,3)+INDEX(Ci,$P1035,2)*3*Q1035*POWER(1-Q1035,2)+INDEX(Ci,$P1035,3)*3*POWER(Q1035,2)*(1-Q1035)+INDEX(Ci,$P1035,4)*POWER(Q1035,3))</f>
        <v>1953.2768707679393</v>
      </c>
      <c r="S1035" s="3">
        <f t="shared" si="277"/>
        <v>1953.6800079345751</v>
      </c>
      <c r="T1035" s="3">
        <f t="shared" ca="1" si="278"/>
        <v>-0.40313716663581545</v>
      </c>
      <c r="U1035" s="3">
        <f t="shared" ca="1" si="286"/>
        <v>0.40313716663581545</v>
      </c>
      <c r="W1035" s="34">
        <f t="shared" si="279"/>
        <v>13</v>
      </c>
      <c r="X1035" s="73" t="b">
        <f>COUNTIF('Power Curve'!$D$2:$D$31,W1035)&gt;0</f>
        <v>1</v>
      </c>
      <c r="Y1035" s="73" t="b">
        <f t="shared" si="280"/>
        <v>0</v>
      </c>
      <c r="Z1035" s="73" t="b">
        <f t="shared" si="287"/>
        <v>1</v>
      </c>
      <c r="AA1035" s="34" t="str">
        <f t="shared" si="281"/>
        <v>Inner</v>
      </c>
      <c r="AB1035" s="35" t="str">
        <f t="shared" si="288"/>
        <v>1.3-1.4</v>
      </c>
      <c r="AC1035" s="36" t="str">
        <f t="shared" si="282"/>
        <v>15-16</v>
      </c>
      <c r="AD1035" s="36" t="str">
        <f t="shared" si="283"/>
        <v>Feb</v>
      </c>
      <c r="AE1035" s="35" t="str">
        <f t="shared" si="284"/>
        <v>295-305</v>
      </c>
      <c r="AF1035" s="36" t="str">
        <f t="shared" si="285"/>
        <v>Inner-TI</v>
      </c>
    </row>
    <row r="1036" spans="5:32" x14ac:dyDescent="0.3">
      <c r="E1036" s="12">
        <v>40960.638888888891</v>
      </c>
      <c r="F1036" s="16">
        <v>13.15</v>
      </c>
      <c r="G1036" s="16">
        <v>1990.6499938964871</v>
      </c>
      <c r="H1036" s="29">
        <v>1.1937314987358816</v>
      </c>
      <c r="I1036" s="26">
        <v>294.89999999999998</v>
      </c>
      <c r="J1036" s="30">
        <v>0.14600760456273762</v>
      </c>
      <c r="K1036" s="31">
        <v>0.10673405201556077</v>
      </c>
      <c r="L1036" s="108">
        <f ca="1">REWS!R1036</f>
        <v>13.029999685992729</v>
      </c>
      <c r="M1036" s="22">
        <f t="shared" si="272"/>
        <v>13.037148362270347</v>
      </c>
      <c r="N1036" s="22">
        <f t="shared" ca="1" si="273"/>
        <v>12.918177875788839</v>
      </c>
      <c r="O1036" s="22">
        <f t="shared" si="274"/>
        <v>1.3729832817869829</v>
      </c>
      <c r="P1036" s="81">
        <f t="shared" ca="1" si="275"/>
        <v>13</v>
      </c>
      <c r="Q1036" s="22">
        <f t="shared" ca="1" si="276"/>
        <v>0.92618346269409546</v>
      </c>
      <c r="R1036" s="3">
        <f ca="1">IF(N1036&gt;'Power Curve'!$C$37,0,INDEX(Ci,$P1036,1)*POWER(1-Q1036,3)+INDEX(Ci,$P1036,2)*3*Q1036*POWER(1-Q1036,2)+INDEX(Ci,$P1036,3)*3*POWER(Q1036,2)*(1-Q1036)+INDEX(Ci,$P1036,4)*POWER(Q1036,3))</f>
        <v>1951.1813478679744</v>
      </c>
      <c r="S1036" s="3">
        <f t="shared" si="277"/>
        <v>1990.6499938964871</v>
      </c>
      <c r="T1036" s="3">
        <f t="shared" ca="1" si="278"/>
        <v>-39.468646028512694</v>
      </c>
      <c r="U1036" s="3">
        <f t="shared" ca="1" si="286"/>
        <v>39.468646028512694</v>
      </c>
      <c r="W1036" s="34">
        <f t="shared" si="279"/>
        <v>13</v>
      </c>
      <c r="X1036" s="73" t="b">
        <f>COUNTIF('Power Curve'!$D$2:$D$31,W1036)&gt;0</f>
        <v>1</v>
      </c>
      <c r="Y1036" s="73" t="b">
        <f t="shared" si="280"/>
        <v>0</v>
      </c>
      <c r="Z1036" s="73" t="b">
        <f t="shared" si="287"/>
        <v>1</v>
      </c>
      <c r="AA1036" s="34" t="str">
        <f t="shared" si="281"/>
        <v>Outer</v>
      </c>
      <c r="AB1036" s="35" t="str">
        <f t="shared" si="288"/>
        <v>1.3-1.4</v>
      </c>
      <c r="AC1036" s="36" t="str">
        <f t="shared" si="282"/>
        <v>15-16</v>
      </c>
      <c r="AD1036" s="36" t="str">
        <f t="shared" si="283"/>
        <v>Feb</v>
      </c>
      <c r="AE1036" s="35" t="str">
        <f t="shared" si="284"/>
        <v>285-295</v>
      </c>
      <c r="AF1036" s="36" t="str">
        <f t="shared" si="285"/>
        <v>HWS-HTI</v>
      </c>
    </row>
    <row r="1037" spans="5:32" x14ac:dyDescent="0.3">
      <c r="E1037" s="12">
        <v>40960.645833333336</v>
      </c>
      <c r="F1037" s="16">
        <v>13.18</v>
      </c>
      <c r="G1037" s="16">
        <v>1956.1100311279349</v>
      </c>
      <c r="H1037" s="29">
        <v>1.1942757822372336</v>
      </c>
      <c r="I1037" s="26">
        <v>296</v>
      </c>
      <c r="J1037" s="30">
        <v>0.13505311077389986</v>
      </c>
      <c r="K1037" s="31">
        <v>0.14441013231216498</v>
      </c>
      <c r="L1037" s="108">
        <f ca="1">REWS!R1037</f>
        <v>13.185165513996798</v>
      </c>
      <c r="M1037" s="22">
        <f t="shared" si="272"/>
        <v>13.068876559869601</v>
      </c>
      <c r="N1037" s="22">
        <f t="shared" ca="1" si="273"/>
        <v>13.073998522296948</v>
      </c>
      <c r="O1037" s="22">
        <f t="shared" si="274"/>
        <v>1.3778869770043218</v>
      </c>
      <c r="P1037" s="81">
        <f t="shared" ca="1" si="275"/>
        <v>14</v>
      </c>
      <c r="Q1037" s="22">
        <f t="shared" ca="1" si="276"/>
        <v>8.7280747027256467E-2</v>
      </c>
      <c r="R1037" s="3">
        <f ca="1">IF(N1037&gt;'Power Curve'!$C$37,0,INDEX(Ci,$P1037,1)*POWER(1-Q1037,3)+INDEX(Ci,$P1037,2)*3*Q1037*POWER(1-Q1037,2)+INDEX(Ci,$P1037,3)*3*POWER(Q1037,2)*(1-Q1037)+INDEX(Ci,$P1037,4)*POWER(Q1037,3))</f>
        <v>1955.5605327735868</v>
      </c>
      <c r="S1037" s="3">
        <f t="shared" si="277"/>
        <v>1956.1100311279349</v>
      </c>
      <c r="T1037" s="3">
        <f t="shared" ca="1" si="278"/>
        <v>-0.54949835434808847</v>
      </c>
      <c r="U1037" s="3">
        <f t="shared" ca="1" si="286"/>
        <v>0.54949835434808847</v>
      </c>
      <c r="W1037" s="34">
        <f t="shared" si="279"/>
        <v>13</v>
      </c>
      <c r="X1037" s="73" t="b">
        <f>COUNTIF('Power Curve'!$D$2:$D$31,W1037)&gt;0</f>
        <v>1</v>
      </c>
      <c r="Y1037" s="73" t="b">
        <f t="shared" si="280"/>
        <v>0</v>
      </c>
      <c r="Z1037" s="73" t="b">
        <f t="shared" si="287"/>
        <v>1</v>
      </c>
      <c r="AA1037" s="34" t="str">
        <f t="shared" si="281"/>
        <v>Inner</v>
      </c>
      <c r="AB1037" s="35" t="str">
        <f t="shared" si="288"/>
        <v>1.3-1.4</v>
      </c>
      <c r="AC1037" s="36" t="str">
        <f t="shared" si="282"/>
        <v>15-16</v>
      </c>
      <c r="AD1037" s="36" t="str">
        <f t="shared" si="283"/>
        <v>Feb</v>
      </c>
      <c r="AE1037" s="35" t="str">
        <f t="shared" si="284"/>
        <v>295-305</v>
      </c>
      <c r="AF1037" s="36" t="str">
        <f t="shared" si="285"/>
        <v>Inner-TI</v>
      </c>
    </row>
    <row r="1038" spans="5:32" x14ac:dyDescent="0.3">
      <c r="E1038" s="12">
        <v>40960.652777777781</v>
      </c>
      <c r="F1038" s="16">
        <v>12.64</v>
      </c>
      <c r="G1038" s="16">
        <v>1969.9900207519511</v>
      </c>
      <c r="H1038" s="29">
        <v>1.1945858683834327</v>
      </c>
      <c r="I1038" s="26">
        <v>295.10000000000002</v>
      </c>
      <c r="J1038" s="30">
        <v>0.11708860759493671</v>
      </c>
      <c r="K1038" s="31">
        <v>0.17160775569896172</v>
      </c>
      <c r="L1038" s="108">
        <f ca="1">REWS!R1038</f>
        <v>12.637639250569828</v>
      </c>
      <c r="M1038" s="22">
        <f t="shared" si="272"/>
        <v>12.534514065051292</v>
      </c>
      <c r="N1038" s="22">
        <f t="shared" ca="1" si="273"/>
        <v>12.532173017034159</v>
      </c>
      <c r="O1038" s="22">
        <f t="shared" si="274"/>
        <v>1.2952995308700523</v>
      </c>
      <c r="P1038" s="81">
        <f t="shared" ca="1" si="275"/>
        <v>13</v>
      </c>
      <c r="Q1038" s="22">
        <f t="shared" ca="1" si="276"/>
        <v>0.52879737961234685</v>
      </c>
      <c r="R1038" s="3">
        <f ca="1">IF(N1038&gt;'Power Curve'!$C$37,0,INDEX(Ci,$P1038,1)*POWER(1-Q1038,3)+INDEX(Ci,$P1038,2)*3*Q1038*POWER(1-Q1038,2)+INDEX(Ci,$P1038,3)*3*POWER(Q1038,2)*(1-Q1038)+INDEX(Ci,$P1038,4)*POWER(Q1038,3))</f>
        <v>1939.738117968536</v>
      </c>
      <c r="S1038" s="3">
        <f t="shared" si="277"/>
        <v>1969.9900207519511</v>
      </c>
      <c r="T1038" s="3">
        <f t="shared" ca="1" si="278"/>
        <v>-30.251902783415062</v>
      </c>
      <c r="U1038" s="3">
        <f t="shared" ca="1" si="286"/>
        <v>30.251902783415062</v>
      </c>
      <c r="W1038" s="34">
        <f t="shared" si="279"/>
        <v>13</v>
      </c>
      <c r="X1038" s="73" t="b">
        <f>COUNTIF('Power Curve'!$D$2:$D$31,W1038)&gt;0</f>
        <v>1</v>
      </c>
      <c r="Y1038" s="73" t="b">
        <f t="shared" si="280"/>
        <v>0</v>
      </c>
      <c r="Z1038" s="73" t="b">
        <f t="shared" si="287"/>
        <v>1</v>
      </c>
      <c r="AA1038" s="34" t="str">
        <f t="shared" si="281"/>
        <v>Inner</v>
      </c>
      <c r="AB1038" s="35" t="str">
        <f t="shared" si="288"/>
        <v>1.2-1.3</v>
      </c>
      <c r="AC1038" s="36" t="str">
        <f t="shared" si="282"/>
        <v>15-16</v>
      </c>
      <c r="AD1038" s="36" t="str">
        <f t="shared" si="283"/>
        <v>Feb</v>
      </c>
      <c r="AE1038" s="35" t="str">
        <f t="shared" si="284"/>
        <v>295-305</v>
      </c>
      <c r="AF1038" s="36" t="str">
        <f t="shared" si="285"/>
        <v>Inner-TI</v>
      </c>
    </row>
    <row r="1039" spans="5:32" x14ac:dyDescent="0.3">
      <c r="E1039" s="12">
        <v>40960.659722222219</v>
      </c>
      <c r="F1039" s="16">
        <v>12.58</v>
      </c>
      <c r="G1039" s="16">
        <v>1923.2900238037109</v>
      </c>
      <c r="H1039" s="29">
        <v>1.1949532271914536</v>
      </c>
      <c r="I1039" s="26">
        <v>295.2</v>
      </c>
      <c r="J1039" s="30">
        <v>0.13116057233704292</v>
      </c>
      <c r="K1039" s="31">
        <v>0.17953740169695706</v>
      </c>
      <c r="L1039" s="108">
        <f ca="1">REWS!R1039</f>
        <v>12.45574409964882</v>
      </c>
      <c r="M1039" s="22">
        <f t="shared" si="272"/>
        <v>12.476293429719359</v>
      </c>
      <c r="N1039" s="22">
        <f t="shared" ca="1" si="273"/>
        <v>12.353061865875535</v>
      </c>
      <c r="O1039" s="22">
        <f t="shared" si="274"/>
        <v>1.286301344000643</v>
      </c>
      <c r="P1039" s="81">
        <f t="shared" ca="1" si="275"/>
        <v>13</v>
      </c>
      <c r="Q1039" s="22">
        <f t="shared" ca="1" si="276"/>
        <v>0.34440519598850339</v>
      </c>
      <c r="R1039" s="3">
        <f ca="1">IF(N1039&gt;'Power Curve'!$C$37,0,INDEX(Ci,$P1039,1)*POWER(1-Q1039,3)+INDEX(Ci,$P1039,2)*3*Q1039*POWER(1-Q1039,2)+INDEX(Ci,$P1039,3)*3*POWER(Q1039,2)*(1-Q1039)+INDEX(Ci,$P1039,4)*POWER(Q1039,3))</f>
        <v>1933.2341386786297</v>
      </c>
      <c r="S1039" s="3">
        <f t="shared" si="277"/>
        <v>1923.2900238037109</v>
      </c>
      <c r="T1039" s="3">
        <f t="shared" ca="1" si="278"/>
        <v>9.944114874918796</v>
      </c>
      <c r="U1039" s="3">
        <f t="shared" ca="1" si="286"/>
        <v>9.944114874918796</v>
      </c>
      <c r="W1039" s="34">
        <f t="shared" si="279"/>
        <v>12</v>
      </c>
      <c r="X1039" s="73" t="b">
        <f>COUNTIF('Power Curve'!$D$2:$D$31,W1039)&gt;0</f>
        <v>1</v>
      </c>
      <c r="Y1039" s="73" t="b">
        <f t="shared" si="280"/>
        <v>0</v>
      </c>
      <c r="Z1039" s="73" t="b">
        <f t="shared" si="287"/>
        <v>1</v>
      </c>
      <c r="AA1039" s="34" t="str">
        <f t="shared" si="281"/>
        <v>Inner</v>
      </c>
      <c r="AB1039" s="35" t="str">
        <f t="shared" si="288"/>
        <v>1.2-1.3</v>
      </c>
      <c r="AC1039" s="36" t="str">
        <f t="shared" si="282"/>
        <v>15-16</v>
      </c>
      <c r="AD1039" s="36" t="str">
        <f t="shared" si="283"/>
        <v>Feb</v>
      </c>
      <c r="AE1039" s="35" t="str">
        <f t="shared" si="284"/>
        <v>295-305</v>
      </c>
      <c r="AF1039" s="36" t="str">
        <f t="shared" si="285"/>
        <v>Inner-TI</v>
      </c>
    </row>
    <row r="1040" spans="5:32" x14ac:dyDescent="0.3">
      <c r="E1040" s="12">
        <v>40960.666666666664</v>
      </c>
      <c r="F1040" s="16">
        <v>12.56</v>
      </c>
      <c r="G1040" s="16">
        <v>1941.3700408935549</v>
      </c>
      <c r="H1040" s="29">
        <v>1.1950862163686922</v>
      </c>
      <c r="I1040" s="26">
        <v>291.60000000000002</v>
      </c>
      <c r="J1040" s="30">
        <v>0.13694267515923567</v>
      </c>
      <c r="K1040" s="31">
        <v>0.22261474044303334</v>
      </c>
      <c r="L1040" s="108">
        <f ca="1">REWS!R1040</f>
        <v>12.384104210129454</v>
      </c>
      <c r="M1040" s="22">
        <f t="shared" si="272"/>
        <v>12.456920390812124</v>
      </c>
      <c r="N1040" s="22">
        <f t="shared" ca="1" si="273"/>
        <v>12.282468173336294</v>
      </c>
      <c r="O1040" s="22">
        <f t="shared" si="274"/>
        <v>1.2833071783869945</v>
      </c>
      <c r="P1040" s="81">
        <f t="shared" ca="1" si="275"/>
        <v>13</v>
      </c>
      <c r="Q1040" s="22">
        <f t="shared" ca="1" si="276"/>
        <v>0.27173007200444277</v>
      </c>
      <c r="R1040" s="3">
        <f ca="1">IF(N1040&gt;'Power Curve'!$C$37,0,INDEX(Ci,$P1040,1)*POWER(1-Q1040,3)+INDEX(Ci,$P1040,2)*3*Q1040*POWER(1-Q1040,2)+INDEX(Ci,$P1040,3)*3*POWER(Q1040,2)*(1-Q1040)+INDEX(Ci,$P1040,4)*POWER(Q1040,3))</f>
        <v>1930.3237355648382</v>
      </c>
      <c r="S1040" s="3">
        <f t="shared" si="277"/>
        <v>1941.3700408935549</v>
      </c>
      <c r="T1040" s="3">
        <f t="shared" ca="1" si="278"/>
        <v>-11.046305328716699</v>
      </c>
      <c r="U1040" s="3">
        <f t="shared" ca="1" si="286"/>
        <v>11.046305328716699</v>
      </c>
      <c r="W1040" s="34">
        <f t="shared" si="279"/>
        <v>12</v>
      </c>
      <c r="X1040" s="73" t="b">
        <f>COUNTIF('Power Curve'!$D$2:$D$31,W1040)&gt;0</f>
        <v>1</v>
      </c>
      <c r="Y1040" s="73" t="b">
        <f t="shared" si="280"/>
        <v>0</v>
      </c>
      <c r="Z1040" s="73" t="b">
        <f t="shared" si="287"/>
        <v>1</v>
      </c>
      <c r="AA1040" s="34" t="str">
        <f t="shared" si="281"/>
        <v>Inner</v>
      </c>
      <c r="AB1040" s="35" t="str">
        <f t="shared" si="288"/>
        <v>1.2-1.3</v>
      </c>
      <c r="AC1040" s="36" t="str">
        <f t="shared" si="282"/>
        <v>16-17</v>
      </c>
      <c r="AD1040" s="36" t="str">
        <f t="shared" si="283"/>
        <v>Feb</v>
      </c>
      <c r="AE1040" s="35" t="str">
        <f t="shared" si="284"/>
        <v>285-295</v>
      </c>
      <c r="AF1040" s="36" t="str">
        <f t="shared" si="285"/>
        <v>Inner-TI</v>
      </c>
    </row>
    <row r="1041" spans="5:32" x14ac:dyDescent="0.3">
      <c r="E1041" s="12">
        <v>40960.673611111109</v>
      </c>
      <c r="F1041" s="16">
        <v>11.29</v>
      </c>
      <c r="G1041" s="16">
        <v>1891.0299987792939</v>
      </c>
      <c r="H1041" s="29">
        <v>1.1959985956532355</v>
      </c>
      <c r="I1041" s="26">
        <v>288.8</v>
      </c>
      <c r="J1041" s="30">
        <v>0.16563330380868027</v>
      </c>
      <c r="K1041" s="31">
        <v>0.19266381256377896</v>
      </c>
      <c r="L1041" s="108">
        <f ca="1">REWS!R1041</f>
        <v>11.284220264508257</v>
      </c>
      <c r="M1041" s="22">
        <f t="shared" si="272"/>
        <v>11.200192032775599</v>
      </c>
      <c r="N1041" s="22">
        <f t="shared" ca="1" si="273"/>
        <v>11.194458273040775</v>
      </c>
      <c r="O1041" s="22">
        <f t="shared" si="274"/>
        <v>1.0890757594884053</v>
      </c>
      <c r="P1041" s="81">
        <f t="shared" ca="1" si="275"/>
        <v>12</v>
      </c>
      <c r="Q1041" s="22">
        <f t="shared" ca="1" si="276"/>
        <v>0.20625964527006432</v>
      </c>
      <c r="R1041" s="3">
        <f ca="1">IF(N1041&gt;'Power Curve'!$C$37,0,INDEX(Ci,$P1041,1)*POWER(1-Q1041,3)+INDEX(Ci,$P1041,2)*3*Q1041*POWER(1-Q1041,2)+INDEX(Ci,$P1041,3)*3*POWER(Q1041,2)*(1-Q1041)+INDEX(Ci,$P1041,4)*POWER(Q1041,3))</f>
        <v>1813.3496886784599</v>
      </c>
      <c r="S1041" s="3">
        <f t="shared" si="277"/>
        <v>1891.0299987792939</v>
      </c>
      <c r="T1041" s="3">
        <f t="shared" ca="1" si="278"/>
        <v>-77.680310100834049</v>
      </c>
      <c r="U1041" s="3">
        <f t="shared" ca="1" si="286"/>
        <v>77.680310100834049</v>
      </c>
      <c r="W1041" s="34">
        <f t="shared" si="279"/>
        <v>11</v>
      </c>
      <c r="X1041" s="73" t="b">
        <f>COUNTIF('Power Curve'!$D$2:$D$31,W1041)&gt;0</f>
        <v>1</v>
      </c>
      <c r="Y1041" s="73" t="b">
        <f t="shared" si="280"/>
        <v>0</v>
      </c>
      <c r="Z1041" s="73" t="b">
        <f t="shared" si="287"/>
        <v>1</v>
      </c>
      <c r="AA1041" s="34" t="str">
        <f t="shared" si="281"/>
        <v>Outer</v>
      </c>
      <c r="AB1041" s="35" t="str">
        <f t="shared" si="288"/>
        <v>1.0-1.1</v>
      </c>
      <c r="AC1041" s="36" t="str">
        <f t="shared" si="282"/>
        <v>16-17</v>
      </c>
      <c r="AD1041" s="36" t="str">
        <f t="shared" si="283"/>
        <v>Feb</v>
      </c>
      <c r="AE1041" s="35" t="str">
        <f t="shared" si="284"/>
        <v>285-295</v>
      </c>
      <c r="AF1041" s="36" t="str">
        <f t="shared" si="285"/>
        <v>HWS-HTI</v>
      </c>
    </row>
    <row r="1042" spans="5:32" x14ac:dyDescent="0.3">
      <c r="E1042" s="12">
        <v>40960.680555555555</v>
      </c>
      <c r="F1042" s="16">
        <v>11.69</v>
      </c>
      <c r="G1042" s="16">
        <v>1927.040039062498</v>
      </c>
      <c r="H1042" s="29">
        <v>1.1960429756842366</v>
      </c>
      <c r="I1042" s="26">
        <v>290</v>
      </c>
      <c r="J1042" s="30">
        <v>0.13515825491873398</v>
      </c>
      <c r="K1042" s="31">
        <v>0.17445658061865732</v>
      </c>
      <c r="L1042" s="108">
        <f ca="1">REWS!R1042</f>
        <v>11.649087775143396</v>
      </c>
      <c r="M1042" s="22">
        <f t="shared" si="272"/>
        <v>11.59715361588743</v>
      </c>
      <c r="N1042" s="22">
        <f t="shared" ca="1" si="273"/>
        <v>11.556566331333988</v>
      </c>
      <c r="O1042" s="22">
        <f t="shared" si="274"/>
        <v>1.1504274517956465</v>
      </c>
      <c r="P1042" s="81">
        <f t="shared" ca="1" si="275"/>
        <v>12</v>
      </c>
      <c r="Q1042" s="22">
        <f t="shared" ca="1" si="276"/>
        <v>0.55504371247049544</v>
      </c>
      <c r="R1042" s="3">
        <f ca="1">IF(N1042&gt;'Power Curve'!$C$37,0,INDEX(Ci,$P1042,1)*POWER(1-Q1042,3)+INDEX(Ci,$P1042,2)*3*Q1042*POWER(1-Q1042,2)+INDEX(Ci,$P1042,3)*3*POWER(Q1042,2)*(1-Q1042)+INDEX(Ci,$P1042,4)*POWER(Q1042,3))</f>
        <v>1870.060210044581</v>
      </c>
      <c r="S1042" s="3">
        <f t="shared" si="277"/>
        <v>1927.040039062498</v>
      </c>
      <c r="T1042" s="3">
        <f t="shared" ca="1" si="278"/>
        <v>-56.979829017916927</v>
      </c>
      <c r="U1042" s="3">
        <f t="shared" ca="1" si="286"/>
        <v>56.979829017916927</v>
      </c>
      <c r="W1042" s="34">
        <f t="shared" si="279"/>
        <v>12</v>
      </c>
      <c r="X1042" s="73" t="b">
        <f>COUNTIF('Power Curve'!$D$2:$D$31,W1042)&gt;0</f>
        <v>1</v>
      </c>
      <c r="Y1042" s="73" t="b">
        <f t="shared" si="280"/>
        <v>0</v>
      </c>
      <c r="Z1042" s="73" t="b">
        <f t="shared" si="287"/>
        <v>1</v>
      </c>
      <c r="AA1042" s="34" t="str">
        <f t="shared" si="281"/>
        <v>Inner</v>
      </c>
      <c r="AB1042" s="35" t="str">
        <f t="shared" si="288"/>
        <v>1.1-1.2</v>
      </c>
      <c r="AC1042" s="36" t="str">
        <f t="shared" si="282"/>
        <v>16-17</v>
      </c>
      <c r="AD1042" s="36" t="str">
        <f t="shared" si="283"/>
        <v>Feb</v>
      </c>
      <c r="AE1042" s="35" t="str">
        <f t="shared" si="284"/>
        <v>285-295</v>
      </c>
      <c r="AF1042" s="36" t="str">
        <f t="shared" si="285"/>
        <v>Inner-TI</v>
      </c>
    </row>
    <row r="1043" spans="5:32" x14ac:dyDescent="0.3">
      <c r="E1043" s="12">
        <v>40960.6875</v>
      </c>
      <c r="F1043" s="16">
        <v>10.85</v>
      </c>
      <c r="G1043" s="16">
        <v>1891.309982299807</v>
      </c>
      <c r="H1043" s="29">
        <v>1.1968991045551773</v>
      </c>
      <c r="I1043" s="26">
        <v>288</v>
      </c>
      <c r="J1043" s="30">
        <v>0.11705069124423964</v>
      </c>
      <c r="K1043" s="31">
        <v>0.24668265192661434</v>
      </c>
      <c r="L1043" s="108">
        <f ca="1">REWS!R1043</f>
        <v>10.864672833288468</v>
      </c>
      <c r="M1043" s="22">
        <f t="shared" si="272"/>
        <v>10.766392852430466</v>
      </c>
      <c r="N1043" s="22">
        <f t="shared" ca="1" si="273"/>
        <v>10.780952620858288</v>
      </c>
      <c r="O1043" s="22">
        <f t="shared" si="274"/>
        <v>1.0220306977798261</v>
      </c>
      <c r="P1043" s="81">
        <f t="shared" ca="1" si="275"/>
        <v>11</v>
      </c>
      <c r="Q1043" s="22">
        <f t="shared" ca="1" si="276"/>
        <v>0.80651353940886827</v>
      </c>
      <c r="R1043" s="3">
        <f ca="1">IF(N1043&gt;'Power Curve'!$C$37,0,INDEX(Ci,$P1043,1)*POWER(1-Q1043,3)+INDEX(Ci,$P1043,2)*3*Q1043*POWER(1-Q1043,2)+INDEX(Ci,$P1043,3)*3*POWER(Q1043,2)*(1-Q1043)+INDEX(Ci,$P1043,4)*POWER(Q1043,3))</f>
        <v>1737.1176570919915</v>
      </c>
      <c r="S1043" s="3">
        <f t="shared" si="277"/>
        <v>1891.309982299807</v>
      </c>
      <c r="T1043" s="3">
        <f t="shared" ca="1" si="278"/>
        <v>-154.19232520781543</v>
      </c>
      <c r="U1043" s="3">
        <f t="shared" ca="1" si="286"/>
        <v>154.19232520781543</v>
      </c>
      <c r="W1043" s="34">
        <f t="shared" si="279"/>
        <v>11</v>
      </c>
      <c r="X1043" s="73" t="b">
        <f>COUNTIF('Power Curve'!$D$2:$D$31,W1043)&gt;0</f>
        <v>1</v>
      </c>
      <c r="Y1043" s="73" t="b">
        <f t="shared" si="280"/>
        <v>0</v>
      </c>
      <c r="Z1043" s="73" t="b">
        <f t="shared" si="287"/>
        <v>1</v>
      </c>
      <c r="AA1043" s="34" t="str">
        <f t="shared" si="281"/>
        <v>Inner</v>
      </c>
      <c r="AB1043" s="35" t="str">
        <f t="shared" si="288"/>
        <v>1.0-1.1</v>
      </c>
      <c r="AC1043" s="36" t="str">
        <f t="shared" si="282"/>
        <v>16-17</v>
      </c>
      <c r="AD1043" s="36" t="str">
        <f t="shared" si="283"/>
        <v>Feb</v>
      </c>
      <c r="AE1043" s="35" t="str">
        <f t="shared" si="284"/>
        <v>285-295</v>
      </c>
      <c r="AF1043" s="36" t="str">
        <f t="shared" si="285"/>
        <v>Inner-TI</v>
      </c>
    </row>
    <row r="1044" spans="5:32" x14ac:dyDescent="0.3">
      <c r="E1044" s="12">
        <v>40960.694444444445</v>
      </c>
      <c r="F1044" s="16">
        <v>12.76</v>
      </c>
      <c r="G1044" s="16">
        <v>1960.989974975588</v>
      </c>
      <c r="H1044" s="29">
        <v>1.1968546729729135</v>
      </c>
      <c r="I1044" s="26">
        <v>292</v>
      </c>
      <c r="J1044" s="30">
        <v>0.13479623824451412</v>
      </c>
      <c r="K1044" s="31">
        <v>0.18488418827998884</v>
      </c>
      <c r="L1044" s="108">
        <f ca="1">REWS!R1044</f>
        <v>12.713502985024158</v>
      </c>
      <c r="M1044" s="22">
        <f t="shared" si="272"/>
        <v>12.661518233627268</v>
      </c>
      <c r="N1044" s="22">
        <f t="shared" ca="1" si="273"/>
        <v>12.615380082927748</v>
      </c>
      <c r="O1044" s="22">
        <f t="shared" si="274"/>
        <v>1.3149284345315311</v>
      </c>
      <c r="P1044" s="81">
        <f t="shared" ca="1" si="275"/>
        <v>13</v>
      </c>
      <c r="Q1044" s="22">
        <f t="shared" ca="1" si="276"/>
        <v>0.61445777805099067</v>
      </c>
      <c r="R1044" s="3">
        <f ca="1">IF(N1044&gt;'Power Curve'!$C$37,0,INDEX(Ci,$P1044,1)*POWER(1-Q1044,3)+INDEX(Ci,$P1044,2)*3*Q1044*POWER(1-Q1044,2)+INDEX(Ci,$P1044,3)*3*POWER(Q1044,2)*(1-Q1044)+INDEX(Ci,$P1044,4)*POWER(Q1044,3))</f>
        <v>1942.4200878786492</v>
      </c>
      <c r="S1044" s="3">
        <f t="shared" si="277"/>
        <v>1960.989974975588</v>
      </c>
      <c r="T1044" s="3">
        <f t="shared" ca="1" si="278"/>
        <v>-18.569887096938828</v>
      </c>
      <c r="U1044" s="3">
        <f t="shared" ca="1" si="286"/>
        <v>18.569887096938828</v>
      </c>
      <c r="W1044" s="34">
        <f t="shared" si="279"/>
        <v>13</v>
      </c>
      <c r="X1044" s="73" t="b">
        <f>COUNTIF('Power Curve'!$D$2:$D$31,W1044)&gt;0</f>
        <v>1</v>
      </c>
      <c r="Y1044" s="73" t="b">
        <f t="shared" si="280"/>
        <v>0</v>
      </c>
      <c r="Z1044" s="73" t="b">
        <f t="shared" si="287"/>
        <v>1</v>
      </c>
      <c r="AA1044" s="34" t="str">
        <f t="shared" si="281"/>
        <v>Inner</v>
      </c>
      <c r="AB1044" s="35" t="str">
        <f t="shared" si="288"/>
        <v>1.3-1.4</v>
      </c>
      <c r="AC1044" s="36" t="str">
        <f t="shared" si="282"/>
        <v>16-17</v>
      </c>
      <c r="AD1044" s="36" t="str">
        <f t="shared" si="283"/>
        <v>Feb</v>
      </c>
      <c r="AE1044" s="35" t="str">
        <f t="shared" si="284"/>
        <v>285-295</v>
      </c>
      <c r="AF1044" s="36" t="str">
        <f t="shared" si="285"/>
        <v>Inner-TI</v>
      </c>
    </row>
    <row r="1045" spans="5:32" x14ac:dyDescent="0.3">
      <c r="E1045" s="12">
        <v>40960.701388888891</v>
      </c>
      <c r="F1045" s="16">
        <v>11.04</v>
      </c>
      <c r="G1045" s="16">
        <v>1846.959945678708</v>
      </c>
      <c r="H1045" s="29">
        <v>1.1974891468540876</v>
      </c>
      <c r="I1045" s="26">
        <v>288.3</v>
      </c>
      <c r="J1045" s="30">
        <v>0.12681159420289856</v>
      </c>
      <c r="K1045" s="31">
        <v>0.15020968116966282</v>
      </c>
      <c r="L1045" s="108">
        <f ca="1">REWS!R1045</f>
        <v>11.057085114044968</v>
      </c>
      <c r="M1045" s="22">
        <f t="shared" si="272"/>
        <v>10.956728640006041</v>
      </c>
      <c r="N1045" s="22">
        <f t="shared" ca="1" si="273"/>
        <v>10.973684886235596</v>
      </c>
      <c r="O1045" s="22">
        <f t="shared" si="274"/>
        <v>1.0514477073122155</v>
      </c>
      <c r="P1045" s="81">
        <f t="shared" ca="1" si="275"/>
        <v>11</v>
      </c>
      <c r="Q1045" s="22">
        <f t="shared" ca="1" si="276"/>
        <v>0.99356131247122648</v>
      </c>
      <c r="R1045" s="3">
        <f ca="1">IF(N1045&gt;'Power Curve'!$C$37,0,INDEX(Ci,$P1045,1)*POWER(1-Q1045,3)+INDEX(Ci,$P1045,2)*3*Q1045*POWER(1-Q1045,2)+INDEX(Ci,$P1045,3)*3*POWER(Q1045,2)*(1-Q1045)+INDEX(Ci,$P1045,4)*POWER(Q1045,3))</f>
        <v>1774.9397941087234</v>
      </c>
      <c r="S1045" s="3">
        <f t="shared" si="277"/>
        <v>1846.959945678708</v>
      </c>
      <c r="T1045" s="3">
        <f t="shared" ca="1" si="278"/>
        <v>-72.020151569984591</v>
      </c>
      <c r="U1045" s="3">
        <f t="shared" ca="1" si="286"/>
        <v>72.020151569984591</v>
      </c>
      <c r="W1045" s="34">
        <f t="shared" si="279"/>
        <v>11</v>
      </c>
      <c r="X1045" s="73" t="b">
        <f>COUNTIF('Power Curve'!$D$2:$D$31,W1045)&gt;0</f>
        <v>1</v>
      </c>
      <c r="Y1045" s="73" t="b">
        <f t="shared" si="280"/>
        <v>0</v>
      </c>
      <c r="Z1045" s="73" t="b">
        <f t="shared" si="287"/>
        <v>1</v>
      </c>
      <c r="AA1045" s="34" t="str">
        <f t="shared" si="281"/>
        <v>Inner</v>
      </c>
      <c r="AB1045" s="35" t="str">
        <f t="shared" si="288"/>
        <v>1.0-1.1</v>
      </c>
      <c r="AC1045" s="36" t="str">
        <f t="shared" si="282"/>
        <v>16-17</v>
      </c>
      <c r="AD1045" s="36" t="str">
        <f t="shared" si="283"/>
        <v>Feb</v>
      </c>
      <c r="AE1045" s="35" t="str">
        <f t="shared" si="284"/>
        <v>285-295</v>
      </c>
      <c r="AF1045" s="36" t="str">
        <f t="shared" si="285"/>
        <v>Inner-TI</v>
      </c>
    </row>
    <row r="1046" spans="5:32" x14ac:dyDescent="0.3">
      <c r="E1046" s="12">
        <v>40960.708333333336</v>
      </c>
      <c r="F1046" s="16">
        <v>10.8</v>
      </c>
      <c r="G1046" s="16">
        <v>1765.2299652099659</v>
      </c>
      <c r="H1046" s="29">
        <v>1.1978125303666056</v>
      </c>
      <c r="I1046" s="26">
        <v>284.10000000000002</v>
      </c>
      <c r="J1046" s="30">
        <v>0.10925925925925925</v>
      </c>
      <c r="K1046" s="31">
        <v>0.15643764362477344</v>
      </c>
      <c r="L1046" s="108">
        <f ca="1">REWS!R1046</f>
        <v>10.733380585829744</v>
      </c>
      <c r="M1046" s="22">
        <f t="shared" si="272"/>
        <v>10.719503651943967</v>
      </c>
      <c r="N1046" s="22">
        <f t="shared" ca="1" si="273"/>
        <v>10.653380776620965</v>
      </c>
      <c r="O1046" s="22">
        <f t="shared" si="274"/>
        <v>1.0147838206935622</v>
      </c>
      <c r="P1046" s="81">
        <f t="shared" ca="1" si="275"/>
        <v>11</v>
      </c>
      <c r="Q1046" s="22">
        <f t="shared" ca="1" si="276"/>
        <v>0.68270433017586707</v>
      </c>
      <c r="R1046" s="3">
        <f ca="1">IF(N1046&gt;'Power Curve'!$C$37,0,INDEX(Ci,$P1046,1)*POWER(1-Q1046,3)+INDEX(Ci,$P1046,2)*3*Q1046*POWER(1-Q1046,2)+INDEX(Ci,$P1046,3)*3*POWER(Q1046,2)*(1-Q1046)+INDEX(Ci,$P1046,4)*POWER(Q1046,3))</f>
        <v>1708.5068971956243</v>
      </c>
      <c r="S1046" s="3">
        <f t="shared" si="277"/>
        <v>1765.2299652099659</v>
      </c>
      <c r="T1046" s="3">
        <f t="shared" ca="1" si="278"/>
        <v>-56.723068014341607</v>
      </c>
      <c r="U1046" s="3">
        <f t="shared" ca="1" si="286"/>
        <v>56.723068014341607</v>
      </c>
      <c r="W1046" s="34">
        <f t="shared" si="279"/>
        <v>11</v>
      </c>
      <c r="X1046" s="73" t="b">
        <f>COUNTIF('Power Curve'!$D$2:$D$31,W1046)&gt;0</f>
        <v>1</v>
      </c>
      <c r="Y1046" s="73" t="b">
        <f t="shared" si="280"/>
        <v>0</v>
      </c>
      <c r="Z1046" s="73" t="b">
        <f t="shared" si="287"/>
        <v>1</v>
      </c>
      <c r="AA1046" s="34" t="str">
        <f t="shared" si="281"/>
        <v>Inner</v>
      </c>
      <c r="AB1046" s="35" t="str">
        <f t="shared" si="288"/>
        <v>1.0-1.1</v>
      </c>
      <c r="AC1046" s="36" t="str">
        <f t="shared" si="282"/>
        <v>17-18</v>
      </c>
      <c r="AD1046" s="36" t="str">
        <f t="shared" si="283"/>
        <v>Feb</v>
      </c>
      <c r="AE1046" s="35" t="str">
        <f t="shared" si="284"/>
        <v>275-285</v>
      </c>
      <c r="AF1046" s="36" t="str">
        <f t="shared" si="285"/>
        <v>Inner-TI</v>
      </c>
    </row>
    <row r="1047" spans="5:32" x14ac:dyDescent="0.3">
      <c r="E1047" s="12">
        <v>40960.715277777781</v>
      </c>
      <c r="F1047" s="16">
        <v>10.8</v>
      </c>
      <c r="G1047" s="16">
        <v>1607.389999389648</v>
      </c>
      <c r="H1047" s="29">
        <v>1.1983584015276552</v>
      </c>
      <c r="I1047" s="26">
        <v>285.10000000000002</v>
      </c>
      <c r="J1047" s="30">
        <v>0.13703703703703701</v>
      </c>
      <c r="K1047" s="31">
        <v>0.22694830973780039</v>
      </c>
      <c r="L1047" s="108">
        <f ca="1">REWS!R1047</f>
        <v>10.876199801816208</v>
      </c>
      <c r="M1047" s="22">
        <f t="shared" si="272"/>
        <v>10.721131780747506</v>
      </c>
      <c r="N1047" s="22">
        <f t="shared" ca="1" si="273"/>
        <v>10.796775124908468</v>
      </c>
      <c r="O1047" s="22">
        <f t="shared" si="274"/>
        <v>1.0150354532485522</v>
      </c>
      <c r="P1047" s="81">
        <f t="shared" ca="1" si="275"/>
        <v>11</v>
      </c>
      <c r="Q1047" s="22">
        <f t="shared" ca="1" si="276"/>
        <v>0.82186937067594923</v>
      </c>
      <c r="R1047" s="3">
        <f ca="1">IF(N1047&gt;'Power Curve'!$C$37,0,INDEX(Ci,$P1047,1)*POWER(1-Q1047,3)+INDEX(Ci,$P1047,2)*3*Q1047*POWER(1-Q1047,2)+INDEX(Ci,$P1047,3)*3*POWER(Q1047,2)*(1-Q1047)+INDEX(Ci,$P1047,4)*POWER(Q1047,3))</f>
        <v>1740.4806330173169</v>
      </c>
      <c r="S1047" s="3">
        <f t="shared" si="277"/>
        <v>1607.389999389648</v>
      </c>
      <c r="T1047" s="3">
        <f t="shared" ca="1" si="278"/>
        <v>133.09063362766892</v>
      </c>
      <c r="U1047" s="3">
        <f t="shared" ca="1" si="286"/>
        <v>133.09063362766892</v>
      </c>
      <c r="W1047" s="34">
        <f t="shared" si="279"/>
        <v>11</v>
      </c>
      <c r="X1047" s="73" t="b">
        <f>COUNTIF('Power Curve'!$D$2:$D$31,W1047)&gt;0</f>
        <v>1</v>
      </c>
      <c r="Y1047" s="73" t="b">
        <f t="shared" si="280"/>
        <v>0</v>
      </c>
      <c r="Z1047" s="73" t="b">
        <f t="shared" si="287"/>
        <v>1</v>
      </c>
      <c r="AA1047" s="34" t="str">
        <f t="shared" si="281"/>
        <v>Inner</v>
      </c>
      <c r="AB1047" s="35" t="str">
        <f t="shared" si="288"/>
        <v>1.0-1.1</v>
      </c>
      <c r="AC1047" s="36" t="str">
        <f t="shared" si="282"/>
        <v>17-18</v>
      </c>
      <c r="AD1047" s="36" t="str">
        <f t="shared" si="283"/>
        <v>Feb</v>
      </c>
      <c r="AE1047" s="35" t="str">
        <f t="shared" si="284"/>
        <v>285-295</v>
      </c>
      <c r="AF1047" s="36" t="str">
        <f t="shared" si="285"/>
        <v>Inner-TI</v>
      </c>
    </row>
    <row r="1048" spans="5:32" x14ac:dyDescent="0.3">
      <c r="E1048" s="12">
        <v>40960.722222222219</v>
      </c>
      <c r="F1048" s="16">
        <v>10.73</v>
      </c>
      <c r="G1048" s="16">
        <v>1785.3699798583959</v>
      </c>
      <c r="H1048" s="29">
        <v>1.1981684535425199</v>
      </c>
      <c r="I1048" s="26">
        <v>284.89999999999998</v>
      </c>
      <c r="J1048" s="30">
        <v>0.11090400745573159</v>
      </c>
      <c r="K1048" s="31">
        <v>0.21792903872306926</v>
      </c>
      <c r="L1048" s="108">
        <f ca="1">REWS!R1048</f>
        <v>10.714417756709247</v>
      </c>
      <c r="M1048" s="22">
        <f t="shared" si="272"/>
        <v>10.651080147877471</v>
      </c>
      <c r="N1048" s="22">
        <f t="shared" ca="1" si="273"/>
        <v>10.635612513005752</v>
      </c>
      <c r="O1048" s="22">
        <f t="shared" si="274"/>
        <v>1.0042087475714654</v>
      </c>
      <c r="P1048" s="81">
        <f t="shared" ca="1" si="275"/>
        <v>11</v>
      </c>
      <c r="Q1048" s="22">
        <f t="shared" ca="1" si="276"/>
        <v>0.66546012804964683</v>
      </c>
      <c r="R1048" s="3">
        <f ca="1">IF(N1048&gt;'Power Curve'!$C$37,0,INDEX(Ci,$P1048,1)*POWER(1-Q1048,3)+INDEX(Ci,$P1048,2)*3*Q1048*POWER(1-Q1048,2)+INDEX(Ci,$P1048,3)*3*POWER(Q1048,2)*(1-Q1048)+INDEX(Ci,$P1048,4)*POWER(Q1048,3))</f>
        <v>1704.3242285102879</v>
      </c>
      <c r="S1048" s="3">
        <f t="shared" si="277"/>
        <v>1785.3699798583959</v>
      </c>
      <c r="T1048" s="3">
        <f t="shared" ca="1" si="278"/>
        <v>-81.04575134810807</v>
      </c>
      <c r="U1048" s="3">
        <f t="shared" ca="1" si="286"/>
        <v>81.04575134810807</v>
      </c>
      <c r="W1048" s="34">
        <f t="shared" si="279"/>
        <v>11</v>
      </c>
      <c r="X1048" s="73" t="b">
        <f>COUNTIF('Power Curve'!$D$2:$D$31,W1048)&gt;0</f>
        <v>1</v>
      </c>
      <c r="Y1048" s="73" t="b">
        <f t="shared" si="280"/>
        <v>0</v>
      </c>
      <c r="Z1048" s="73" t="b">
        <f t="shared" si="287"/>
        <v>1</v>
      </c>
      <c r="AA1048" s="34" t="str">
        <f t="shared" si="281"/>
        <v>Inner</v>
      </c>
      <c r="AB1048" s="35" t="str">
        <f t="shared" si="288"/>
        <v>1.0-1.1</v>
      </c>
      <c r="AC1048" s="36" t="str">
        <f t="shared" si="282"/>
        <v>17-18</v>
      </c>
      <c r="AD1048" s="36" t="str">
        <f t="shared" si="283"/>
        <v>Feb</v>
      </c>
      <c r="AE1048" s="35" t="str">
        <f t="shared" si="284"/>
        <v>275-285</v>
      </c>
      <c r="AF1048" s="36" t="str">
        <f t="shared" si="285"/>
        <v>Inner-TI</v>
      </c>
    </row>
    <row r="1049" spans="5:32" x14ac:dyDescent="0.3">
      <c r="E1049" s="12">
        <v>40960.729166666664</v>
      </c>
      <c r="F1049" s="16">
        <v>13.03</v>
      </c>
      <c r="G1049" s="16">
        <v>1970.1799468994191</v>
      </c>
      <c r="H1049" s="29">
        <v>1.1972668629209366</v>
      </c>
      <c r="I1049" s="26">
        <v>287.7</v>
      </c>
      <c r="J1049" s="30">
        <v>0.12125863392171912</v>
      </c>
      <c r="K1049" s="31">
        <v>0.23292622043429809</v>
      </c>
      <c r="L1049" s="108">
        <f ca="1">REWS!R1049</f>
        <v>13.022408351818042</v>
      </c>
      <c r="M1049" s="22">
        <f t="shared" si="272"/>
        <v>12.930918476014893</v>
      </c>
      <c r="N1049" s="22">
        <f t="shared" ca="1" si="273"/>
        <v>12.923384555543715</v>
      </c>
      <c r="O1049" s="22">
        <f t="shared" si="274"/>
        <v>1.3565651104256955</v>
      </c>
      <c r="P1049" s="81">
        <f t="shared" ca="1" si="275"/>
        <v>13</v>
      </c>
      <c r="Q1049" s="22">
        <f t="shared" ca="1" si="276"/>
        <v>0.93154365966240893</v>
      </c>
      <c r="R1049" s="3">
        <f ca="1">IF(N1049&gt;'Power Curve'!$C$37,0,INDEX(Ci,$P1049,1)*POWER(1-Q1049,3)+INDEX(Ci,$P1049,2)*3*Q1049*POWER(1-Q1049,2)+INDEX(Ci,$P1049,3)*3*POWER(Q1049,2)*(1-Q1049)+INDEX(Ci,$P1049,4)*POWER(Q1049,3))</f>
        <v>1951.3260794521711</v>
      </c>
      <c r="S1049" s="3">
        <f t="shared" si="277"/>
        <v>1970.1799468994191</v>
      </c>
      <c r="T1049" s="3">
        <f t="shared" ca="1" si="278"/>
        <v>-18.853867447247922</v>
      </c>
      <c r="U1049" s="3">
        <f t="shared" ca="1" si="286"/>
        <v>18.853867447247922</v>
      </c>
      <c r="W1049" s="34">
        <f t="shared" si="279"/>
        <v>13</v>
      </c>
      <c r="X1049" s="73" t="b">
        <f>COUNTIF('Power Curve'!$D$2:$D$31,W1049)&gt;0</f>
        <v>1</v>
      </c>
      <c r="Y1049" s="73" t="b">
        <f t="shared" si="280"/>
        <v>0</v>
      </c>
      <c r="Z1049" s="73" t="b">
        <f t="shared" si="287"/>
        <v>1</v>
      </c>
      <c r="AA1049" s="34" t="str">
        <f t="shared" si="281"/>
        <v>Inner</v>
      </c>
      <c r="AB1049" s="35" t="str">
        <f t="shared" si="288"/>
        <v>1.3-1.4</v>
      </c>
      <c r="AC1049" s="36" t="str">
        <f t="shared" si="282"/>
        <v>17-18</v>
      </c>
      <c r="AD1049" s="36" t="str">
        <f t="shared" si="283"/>
        <v>Feb</v>
      </c>
      <c r="AE1049" s="35" t="str">
        <f t="shared" si="284"/>
        <v>285-295</v>
      </c>
      <c r="AF1049" s="36" t="str">
        <f t="shared" si="285"/>
        <v>Inner-TI</v>
      </c>
    </row>
    <row r="1050" spans="5:32" x14ac:dyDescent="0.3">
      <c r="E1050" s="12">
        <v>40960.736111111109</v>
      </c>
      <c r="F1050" s="16">
        <v>12.35</v>
      </c>
      <c r="G1050" s="16">
        <v>1984.7200164794949</v>
      </c>
      <c r="H1050" s="29">
        <v>1.1978894670604836</v>
      </c>
      <c r="I1050" s="26">
        <v>289</v>
      </c>
      <c r="J1050" s="30">
        <v>0.11255060728744939</v>
      </c>
      <c r="K1050" s="31">
        <v>0.1822419518854157</v>
      </c>
      <c r="L1050" s="108">
        <f ca="1">REWS!R1050</f>
        <v>12.431290637696891</v>
      </c>
      <c r="M1050" s="22">
        <f t="shared" si="272"/>
        <v>12.258213376512034</v>
      </c>
      <c r="N1050" s="22">
        <f t="shared" ca="1" si="273"/>
        <v>12.338899852819827</v>
      </c>
      <c r="O1050" s="22">
        <f t="shared" si="274"/>
        <v>1.2525963687790147</v>
      </c>
      <c r="P1050" s="81">
        <f t="shared" ca="1" si="275"/>
        <v>13</v>
      </c>
      <c r="Q1050" s="22">
        <f t="shared" ca="1" si="276"/>
        <v>0.32982562070824201</v>
      </c>
      <c r="R1050" s="3">
        <f ca="1">IF(N1050&gt;'Power Curve'!$C$37,0,INDEX(Ci,$P1050,1)*POWER(1-Q1050,3)+INDEX(Ci,$P1050,2)*3*Q1050*POWER(1-Q1050,2)+INDEX(Ci,$P1050,3)*3*POWER(Q1050,2)*(1-Q1050)+INDEX(Ci,$P1050,4)*POWER(Q1050,3))</f>
        <v>1932.6679204077486</v>
      </c>
      <c r="S1050" s="3">
        <f t="shared" si="277"/>
        <v>1984.7200164794949</v>
      </c>
      <c r="T1050" s="3">
        <f t="shared" ca="1" si="278"/>
        <v>-52.052096071746291</v>
      </c>
      <c r="U1050" s="3">
        <f t="shared" ca="1" si="286"/>
        <v>52.052096071746291</v>
      </c>
      <c r="W1050" s="34">
        <f t="shared" si="279"/>
        <v>12</v>
      </c>
      <c r="X1050" s="73" t="b">
        <f>COUNTIF('Power Curve'!$D$2:$D$31,W1050)&gt;0</f>
        <v>1</v>
      </c>
      <c r="Y1050" s="73" t="b">
        <f t="shared" si="280"/>
        <v>0</v>
      </c>
      <c r="Z1050" s="73" t="b">
        <f t="shared" si="287"/>
        <v>1</v>
      </c>
      <c r="AA1050" s="34" t="str">
        <f t="shared" si="281"/>
        <v>Inner</v>
      </c>
      <c r="AB1050" s="35" t="str">
        <f t="shared" si="288"/>
        <v>1.2-1.3</v>
      </c>
      <c r="AC1050" s="36" t="str">
        <f t="shared" si="282"/>
        <v>17-18</v>
      </c>
      <c r="AD1050" s="36" t="str">
        <f t="shared" si="283"/>
        <v>Feb</v>
      </c>
      <c r="AE1050" s="35" t="str">
        <f t="shared" si="284"/>
        <v>285-295</v>
      </c>
      <c r="AF1050" s="36" t="str">
        <f t="shared" si="285"/>
        <v>Inner-TI</v>
      </c>
    </row>
    <row r="1051" spans="5:32" x14ac:dyDescent="0.3">
      <c r="E1051" s="12">
        <v>40960.743055555555</v>
      </c>
      <c r="F1051" s="16">
        <v>13.24</v>
      </c>
      <c r="G1051" s="16">
        <v>1987.369995117193</v>
      </c>
      <c r="H1051" s="29">
        <v>1.1976225568367447</v>
      </c>
      <c r="I1051" s="26">
        <v>287.5</v>
      </c>
      <c r="J1051" s="30">
        <v>8.987915407854985E-2</v>
      </c>
      <c r="K1051" s="31">
        <v>0.27144008003581499</v>
      </c>
      <c r="L1051" s="108">
        <f ca="1">REWS!R1051</f>
        <v>13.210380444315685</v>
      </c>
      <c r="M1051" s="22">
        <f t="shared" si="272"/>
        <v>13.14062266390367</v>
      </c>
      <c r="N1051" s="22">
        <f t="shared" ca="1" si="273"/>
        <v>13.111225427897624</v>
      </c>
      <c r="O1051" s="22">
        <f t="shared" si="274"/>
        <v>1.3889755686620728</v>
      </c>
      <c r="P1051" s="81">
        <f t="shared" ca="1" si="275"/>
        <v>14</v>
      </c>
      <c r="Q1051" s="22">
        <f t="shared" ca="1" si="276"/>
        <v>0.12590723848708266</v>
      </c>
      <c r="R1051" s="3">
        <f ca="1">IF(N1051&gt;'Power Curve'!$C$37,0,INDEX(Ci,$P1051,1)*POWER(1-Q1051,3)+INDEX(Ci,$P1051,2)*3*Q1051*POWER(1-Q1051,2)+INDEX(Ci,$P1051,3)*3*POWER(Q1051,2)*(1-Q1051)+INDEX(Ci,$P1051,4)*POWER(Q1051,3))</f>
        <v>1956.6258809235735</v>
      </c>
      <c r="S1051" s="3">
        <f t="shared" si="277"/>
        <v>1987.369995117193</v>
      </c>
      <c r="T1051" s="3">
        <f t="shared" ca="1" si="278"/>
        <v>-30.744114193619453</v>
      </c>
      <c r="U1051" s="3">
        <f t="shared" ca="1" si="286"/>
        <v>30.744114193619453</v>
      </c>
      <c r="W1051" s="34">
        <f t="shared" si="279"/>
        <v>13</v>
      </c>
      <c r="X1051" s="73" t="b">
        <f>COUNTIF('Power Curve'!$D$2:$D$31,W1051)&gt;0</f>
        <v>1</v>
      </c>
      <c r="Y1051" s="73" t="b">
        <f t="shared" si="280"/>
        <v>0</v>
      </c>
      <c r="Z1051" s="73" t="b">
        <f t="shared" si="287"/>
        <v>1</v>
      </c>
      <c r="AA1051" s="34" t="str">
        <f t="shared" si="281"/>
        <v>Outer</v>
      </c>
      <c r="AB1051" s="35" t="str">
        <f t="shared" si="288"/>
        <v>1.3-1.4</v>
      </c>
      <c r="AC1051" s="36" t="str">
        <f t="shared" si="282"/>
        <v>17-18</v>
      </c>
      <c r="AD1051" s="36" t="str">
        <f t="shared" si="283"/>
        <v>Feb</v>
      </c>
      <c r="AE1051" s="35" t="str">
        <f t="shared" si="284"/>
        <v>285-295</v>
      </c>
      <c r="AF1051" s="36" t="str">
        <f t="shared" si="285"/>
        <v>HWS-LTI</v>
      </c>
    </row>
    <row r="1052" spans="5:32" x14ac:dyDescent="0.3">
      <c r="E1052" s="12">
        <v>40960.75</v>
      </c>
      <c r="F1052" s="16">
        <v>12.96</v>
      </c>
      <c r="G1052" s="16">
        <v>1984.0999908447291</v>
      </c>
      <c r="H1052" s="29">
        <v>1.1976670344974105</v>
      </c>
      <c r="I1052" s="26">
        <v>286.39999999999998</v>
      </c>
      <c r="J1052" s="30">
        <v>7.6388888888888881E-2</v>
      </c>
      <c r="K1052" s="31">
        <v>0.21635169708038898</v>
      </c>
      <c r="L1052" s="108">
        <f ca="1">REWS!R1052</f>
        <v>12.893543554931806</v>
      </c>
      <c r="M1052" s="22">
        <f t="shared" si="272"/>
        <v>12.862883530658623</v>
      </c>
      <c r="N1052" s="22">
        <f t="shared" ca="1" si="273"/>
        <v>12.796925080598918</v>
      </c>
      <c r="O1052" s="22">
        <f t="shared" si="274"/>
        <v>1.346050090304814</v>
      </c>
      <c r="P1052" s="81">
        <f t="shared" ca="1" si="275"/>
        <v>13</v>
      </c>
      <c r="Q1052" s="22">
        <f t="shared" ca="1" si="276"/>
        <v>0.80135556933884866</v>
      </c>
      <c r="R1052" s="3">
        <f ca="1">IF(N1052&gt;'Power Curve'!$C$37,0,INDEX(Ci,$P1052,1)*POWER(1-Q1052,3)+INDEX(Ci,$P1052,2)*3*Q1052*POWER(1-Q1052,2)+INDEX(Ci,$P1052,3)*3*POWER(Q1052,2)*(1-Q1052)+INDEX(Ci,$P1052,4)*POWER(Q1052,3))</f>
        <v>1947.7887703145002</v>
      </c>
      <c r="S1052" s="3">
        <f t="shared" si="277"/>
        <v>1984.0999908447291</v>
      </c>
      <c r="T1052" s="3">
        <f t="shared" ca="1" si="278"/>
        <v>-36.311220530228866</v>
      </c>
      <c r="U1052" s="3">
        <f t="shared" ca="1" si="286"/>
        <v>36.311220530228866</v>
      </c>
      <c r="W1052" s="34">
        <f t="shared" si="279"/>
        <v>13</v>
      </c>
      <c r="X1052" s="73" t="b">
        <f>COUNTIF('Power Curve'!$D$2:$D$31,W1052)&gt;0</f>
        <v>1</v>
      </c>
      <c r="Y1052" s="73" t="b">
        <f t="shared" si="280"/>
        <v>0</v>
      </c>
      <c r="Z1052" s="73" t="b">
        <f t="shared" si="287"/>
        <v>1</v>
      </c>
      <c r="AA1052" s="34" t="str">
        <f t="shared" si="281"/>
        <v>Outer</v>
      </c>
      <c r="AB1052" s="35" t="str">
        <f t="shared" si="288"/>
        <v>1.3-1.4</v>
      </c>
      <c r="AC1052" s="36" t="str">
        <f t="shared" si="282"/>
        <v>18-19</v>
      </c>
      <c r="AD1052" s="36" t="str">
        <f t="shared" si="283"/>
        <v>Feb</v>
      </c>
      <c r="AE1052" s="35" t="str">
        <f t="shared" si="284"/>
        <v>285-295</v>
      </c>
      <c r="AF1052" s="36" t="str">
        <f t="shared" si="285"/>
        <v>HWS-LTI</v>
      </c>
    </row>
    <row r="1053" spans="5:32" x14ac:dyDescent="0.3">
      <c r="E1053" s="12">
        <v>40960.756944444445</v>
      </c>
      <c r="F1053" s="16">
        <v>12.48</v>
      </c>
      <c r="G1053" s="16">
        <v>1987.0699920654349</v>
      </c>
      <c r="H1053" s="29">
        <v>1.1979459763768032</v>
      </c>
      <c r="I1053" s="26">
        <v>285.3</v>
      </c>
      <c r="J1053" s="30">
        <v>8.253205128205128E-2</v>
      </c>
      <c r="K1053" s="31">
        <v>0.24592798139705221</v>
      </c>
      <c r="L1053" s="108">
        <f ca="1">REWS!R1053</f>
        <v>12.457649499635783</v>
      </c>
      <c r="M1053" s="22">
        <f t="shared" si="272"/>
        <v>12.387441984069184</v>
      </c>
      <c r="N1053" s="22">
        <f t="shared" ca="1" si="273"/>
        <v>12.36525724636272</v>
      </c>
      <c r="O1053" s="22">
        <f t="shared" si="274"/>
        <v>1.2725690666556906</v>
      </c>
      <c r="P1053" s="81">
        <f t="shared" ca="1" si="275"/>
        <v>13</v>
      </c>
      <c r="Q1053" s="22">
        <f t="shared" ca="1" si="276"/>
        <v>0.35696015319585306</v>
      </c>
      <c r="R1053" s="3">
        <f ca="1">IF(N1053&gt;'Power Curve'!$C$37,0,INDEX(Ci,$P1053,1)*POWER(1-Q1053,3)+INDEX(Ci,$P1053,2)*3*Q1053*POWER(1-Q1053,2)+INDEX(Ci,$P1053,3)*3*POWER(Q1053,2)*(1-Q1053)+INDEX(Ci,$P1053,4)*POWER(Q1053,3))</f>
        <v>1933.7149606186586</v>
      </c>
      <c r="S1053" s="3">
        <f t="shared" si="277"/>
        <v>1987.0699920654349</v>
      </c>
      <c r="T1053" s="3">
        <f t="shared" ca="1" si="278"/>
        <v>-53.355031446776366</v>
      </c>
      <c r="U1053" s="3">
        <f t="shared" ca="1" si="286"/>
        <v>53.355031446776366</v>
      </c>
      <c r="W1053" s="34">
        <f t="shared" si="279"/>
        <v>12</v>
      </c>
      <c r="X1053" s="73" t="b">
        <f>COUNTIF('Power Curve'!$D$2:$D$31,W1053)&gt;0</f>
        <v>1</v>
      </c>
      <c r="Y1053" s="73" t="b">
        <f t="shared" si="280"/>
        <v>0</v>
      </c>
      <c r="Z1053" s="73" t="b">
        <f t="shared" si="287"/>
        <v>1</v>
      </c>
      <c r="AA1053" s="34" t="str">
        <f t="shared" si="281"/>
        <v>Outer</v>
      </c>
      <c r="AB1053" s="35" t="str">
        <f t="shared" si="288"/>
        <v>1.2-1.3</v>
      </c>
      <c r="AC1053" s="36" t="str">
        <f t="shared" si="282"/>
        <v>18-19</v>
      </c>
      <c r="AD1053" s="36" t="str">
        <f t="shared" si="283"/>
        <v>Feb</v>
      </c>
      <c r="AE1053" s="35" t="str">
        <f t="shared" si="284"/>
        <v>285-295</v>
      </c>
      <c r="AF1053" s="36" t="str">
        <f t="shared" si="285"/>
        <v>HWS-LTI</v>
      </c>
    </row>
    <row r="1054" spans="5:32" x14ac:dyDescent="0.3">
      <c r="E1054" s="12">
        <v>40960.763888888891</v>
      </c>
      <c r="F1054" s="16">
        <v>12.09</v>
      </c>
      <c r="G1054" s="16">
        <v>1950.989990234373</v>
      </c>
      <c r="H1054" s="29">
        <v>1.1980794531851342</v>
      </c>
      <c r="I1054" s="26">
        <v>283</v>
      </c>
      <c r="J1054" s="30">
        <v>0.11827956989247311</v>
      </c>
      <c r="K1054" s="31">
        <v>0.24684697969668437</v>
      </c>
      <c r="L1054" s="108">
        <f ca="1">REWS!R1054</f>
        <v>11.993147077930653</v>
      </c>
      <c r="M1054" s="22">
        <f t="shared" si="272"/>
        <v>12.000780103503546</v>
      </c>
      <c r="N1054" s="22">
        <f t="shared" ca="1" si="273"/>
        <v>11.904641921523728</v>
      </c>
      <c r="O1054" s="22">
        <f t="shared" si="274"/>
        <v>1.2128092265788757</v>
      </c>
      <c r="P1054" s="81">
        <f t="shared" ca="1" si="275"/>
        <v>12</v>
      </c>
      <c r="Q1054" s="22">
        <f t="shared" ca="1" si="276"/>
        <v>0.89031164495396209</v>
      </c>
      <c r="R1054" s="3">
        <f ca="1">IF(N1054&gt;'Power Curve'!$C$37,0,INDEX(Ci,$P1054,1)*POWER(1-Q1054,3)+INDEX(Ci,$P1054,2)*3*Q1054*POWER(1-Q1054,2)+INDEX(Ci,$P1054,3)*3*POWER(Q1054,2)*(1-Q1054)+INDEX(Ci,$P1054,4)*POWER(Q1054,3))</f>
        <v>1909.1523736827244</v>
      </c>
      <c r="S1054" s="3">
        <f t="shared" si="277"/>
        <v>1950.989990234373</v>
      </c>
      <c r="T1054" s="3">
        <f t="shared" ca="1" si="278"/>
        <v>-41.83761655164858</v>
      </c>
      <c r="U1054" s="3">
        <f t="shared" ca="1" si="286"/>
        <v>41.83761655164858</v>
      </c>
      <c r="W1054" s="34">
        <f t="shared" si="279"/>
        <v>12</v>
      </c>
      <c r="X1054" s="73" t="b">
        <f>COUNTIF('Power Curve'!$D$2:$D$31,W1054)&gt;0</f>
        <v>1</v>
      </c>
      <c r="Y1054" s="73" t="b">
        <f t="shared" si="280"/>
        <v>0</v>
      </c>
      <c r="Z1054" s="73" t="b">
        <f t="shared" si="287"/>
        <v>1</v>
      </c>
      <c r="AA1054" s="34" t="str">
        <f t="shared" si="281"/>
        <v>Inner</v>
      </c>
      <c r="AB1054" s="35" t="str">
        <f t="shared" si="288"/>
        <v>1.2-1.3</v>
      </c>
      <c r="AC1054" s="36" t="str">
        <f t="shared" si="282"/>
        <v>18-19</v>
      </c>
      <c r="AD1054" s="36" t="str">
        <f t="shared" si="283"/>
        <v>Feb</v>
      </c>
      <c r="AE1054" s="35" t="str">
        <f t="shared" si="284"/>
        <v>275-285</v>
      </c>
      <c r="AF1054" s="36" t="str">
        <f t="shared" si="285"/>
        <v>Inner-TI</v>
      </c>
    </row>
    <row r="1055" spans="5:32" x14ac:dyDescent="0.3">
      <c r="E1055" s="12">
        <v>40960.770833333336</v>
      </c>
      <c r="F1055" s="16">
        <v>13.74</v>
      </c>
      <c r="G1055" s="16">
        <v>1981.5899963378911</v>
      </c>
      <c r="H1055" s="29">
        <v>1.197723582875591</v>
      </c>
      <c r="I1055" s="26">
        <v>283.2</v>
      </c>
      <c r="J1055" s="30">
        <v>0.10334788937409024</v>
      </c>
      <c r="K1055" s="31">
        <v>0.21423028281868423</v>
      </c>
      <c r="L1055" s="108">
        <f ca="1">REWS!R1055</f>
        <v>13.788507936133646</v>
      </c>
      <c r="M1055" s="22">
        <f t="shared" si="272"/>
        <v>13.637253180855831</v>
      </c>
      <c r="N1055" s="22">
        <f t="shared" ca="1" si="273"/>
        <v>13.685398377823468</v>
      </c>
      <c r="O1055" s="22">
        <f t="shared" si="274"/>
        <v>1.46573141598509</v>
      </c>
      <c r="P1055" s="81">
        <f t="shared" ca="1" si="275"/>
        <v>14</v>
      </c>
      <c r="Q1055" s="22">
        <f t="shared" ca="1" si="276"/>
        <v>0.72166684270117054</v>
      </c>
      <c r="R1055" s="3">
        <f ca="1">IF(N1055&gt;'Power Curve'!$C$37,0,INDEX(Ci,$P1055,1)*POWER(1-Q1055,3)+INDEX(Ci,$P1055,2)*3*Q1055*POWER(1-Q1055,2)+INDEX(Ci,$P1055,3)*3*POWER(Q1055,2)*(1-Q1055)+INDEX(Ci,$P1055,4)*POWER(Q1055,3))</f>
        <v>1971.2908760058667</v>
      </c>
      <c r="S1055" s="3">
        <f t="shared" si="277"/>
        <v>1981.5899963378911</v>
      </c>
      <c r="T1055" s="3">
        <f t="shared" ca="1" si="278"/>
        <v>-10.299120332024359</v>
      </c>
      <c r="U1055" s="3">
        <f t="shared" ca="1" si="286"/>
        <v>10.299120332024359</v>
      </c>
      <c r="W1055" s="34">
        <f t="shared" si="279"/>
        <v>14</v>
      </c>
      <c r="X1055" s="73" t="b">
        <f>COUNTIF('Power Curve'!$D$2:$D$31,W1055)&gt;0</f>
        <v>1</v>
      </c>
      <c r="Y1055" s="73" t="b">
        <f t="shared" si="280"/>
        <v>0</v>
      </c>
      <c r="Z1055" s="73" t="b">
        <f t="shared" si="287"/>
        <v>1</v>
      </c>
      <c r="AA1055" s="34" t="str">
        <f t="shared" si="281"/>
        <v>Inner</v>
      </c>
      <c r="AB1055" s="35" t="str">
        <f t="shared" si="288"/>
        <v>1.4-1.5</v>
      </c>
      <c r="AC1055" s="36" t="str">
        <f t="shared" si="282"/>
        <v>18-19</v>
      </c>
      <c r="AD1055" s="36" t="str">
        <f t="shared" si="283"/>
        <v>Feb</v>
      </c>
      <c r="AE1055" s="35" t="str">
        <f t="shared" si="284"/>
        <v>275-285</v>
      </c>
      <c r="AF1055" s="36" t="str">
        <f t="shared" si="285"/>
        <v>Inner-TI</v>
      </c>
    </row>
    <row r="1056" spans="5:32" x14ac:dyDescent="0.3">
      <c r="E1056" s="12">
        <v>40960.777777777781</v>
      </c>
      <c r="F1056" s="16">
        <v>12.98</v>
      </c>
      <c r="G1056" s="16">
        <v>1977.1300201415991</v>
      </c>
      <c r="H1056" s="29">
        <v>1.1980469423742077</v>
      </c>
      <c r="I1056" s="26">
        <v>283.2</v>
      </c>
      <c r="J1056" s="30">
        <v>9.0909090909090898E-2</v>
      </c>
      <c r="K1056" s="31">
        <v>0.21108740791322542</v>
      </c>
      <c r="L1056" s="108">
        <f ca="1">REWS!R1056</f>
        <v>12.925881150008026</v>
      </c>
      <c r="M1056" s="22">
        <f t="shared" si="272"/>
        <v>12.88409567823466</v>
      </c>
      <c r="N1056" s="22">
        <f t="shared" ca="1" si="273"/>
        <v>12.830376692002563</v>
      </c>
      <c r="O1056" s="22">
        <f t="shared" si="274"/>
        <v>1.3493284960917393</v>
      </c>
      <c r="P1056" s="81">
        <f t="shared" ca="1" si="275"/>
        <v>13</v>
      </c>
      <c r="Q1056" s="22">
        <f t="shared" ca="1" si="276"/>
        <v>0.83579349033122585</v>
      </c>
      <c r="R1056" s="3">
        <f ca="1">IF(N1056&gt;'Power Curve'!$C$37,0,INDEX(Ci,$P1056,1)*POWER(1-Q1056,3)+INDEX(Ci,$P1056,2)*3*Q1056*POWER(1-Q1056,2)+INDEX(Ci,$P1056,3)*3*POWER(Q1056,2)*(1-Q1056)+INDEX(Ci,$P1056,4)*POWER(Q1056,3))</f>
        <v>1948.7323429708376</v>
      </c>
      <c r="S1056" s="3">
        <f t="shared" si="277"/>
        <v>1977.1300201415991</v>
      </c>
      <c r="T1056" s="3">
        <f t="shared" ca="1" si="278"/>
        <v>-28.397677170761426</v>
      </c>
      <c r="U1056" s="3">
        <f t="shared" ca="1" si="286"/>
        <v>28.397677170761426</v>
      </c>
      <c r="W1056" s="34">
        <f t="shared" si="279"/>
        <v>13</v>
      </c>
      <c r="X1056" s="73" t="b">
        <f>COUNTIF('Power Curve'!$D$2:$D$31,W1056)&gt;0</f>
        <v>1</v>
      </c>
      <c r="Y1056" s="73" t="b">
        <f t="shared" si="280"/>
        <v>0</v>
      </c>
      <c r="Z1056" s="73" t="b">
        <f t="shared" si="287"/>
        <v>1</v>
      </c>
      <c r="AA1056" s="34" t="str">
        <f t="shared" si="281"/>
        <v>Outer</v>
      </c>
      <c r="AB1056" s="35" t="str">
        <f t="shared" si="288"/>
        <v>1.3-1.4</v>
      </c>
      <c r="AC1056" s="36" t="str">
        <f t="shared" si="282"/>
        <v>18-19</v>
      </c>
      <c r="AD1056" s="36" t="str">
        <f t="shared" si="283"/>
        <v>Feb</v>
      </c>
      <c r="AE1056" s="35" t="str">
        <f t="shared" si="284"/>
        <v>275-285</v>
      </c>
      <c r="AF1056" s="36" t="str">
        <f t="shared" si="285"/>
        <v>HWS-LTI</v>
      </c>
    </row>
    <row r="1057" spans="5:32" x14ac:dyDescent="0.3">
      <c r="E1057" s="12">
        <v>40960.784722222219</v>
      </c>
      <c r="F1057" s="16">
        <v>10.62</v>
      </c>
      <c r="G1057" s="16">
        <v>1680.2999572753929</v>
      </c>
      <c r="H1057" s="29">
        <v>1.1986818450908205</v>
      </c>
      <c r="I1057" s="26">
        <v>273.10000000000002</v>
      </c>
      <c r="J1057" s="30">
        <v>9.03954802259887E-2</v>
      </c>
      <c r="K1057" s="31">
        <v>0.232182922936648</v>
      </c>
      <c r="L1057" s="108">
        <f ca="1">REWS!R1057</f>
        <v>10.604163985126656</v>
      </c>
      <c r="M1057" s="22">
        <f t="shared" si="272"/>
        <v>10.543394653938829</v>
      </c>
      <c r="N1057" s="22">
        <f t="shared" ca="1" si="273"/>
        <v>10.52767286914078</v>
      </c>
      <c r="O1057" s="22">
        <f t="shared" si="274"/>
        <v>0.98756560735047438</v>
      </c>
      <c r="P1057" s="81">
        <f t="shared" ca="1" si="275"/>
        <v>11</v>
      </c>
      <c r="Q1057" s="22">
        <f t="shared" ca="1" si="276"/>
        <v>0.56070408229590729</v>
      </c>
      <c r="R1057" s="3">
        <f ca="1">IF(N1057&gt;'Power Curve'!$C$37,0,INDEX(Ci,$P1057,1)*POWER(1-Q1057,3)+INDEX(Ci,$P1057,2)*3*Q1057*POWER(1-Q1057,2)+INDEX(Ci,$P1057,3)*3*POWER(Q1057,2)*(1-Q1057)+INDEX(Ci,$P1057,4)*POWER(Q1057,3))</f>
        <v>1677.9872571404806</v>
      </c>
      <c r="S1057" s="3">
        <f t="shared" si="277"/>
        <v>1680.2999572753929</v>
      </c>
      <c r="T1057" s="3">
        <f t="shared" ca="1" si="278"/>
        <v>-2.3127001349123475</v>
      </c>
      <c r="U1057" s="3">
        <f t="shared" ca="1" si="286"/>
        <v>2.3127001349123475</v>
      </c>
      <c r="W1057" s="34">
        <f t="shared" si="279"/>
        <v>11</v>
      </c>
      <c r="X1057" s="73" t="b">
        <f>COUNTIF('Power Curve'!$D$2:$D$31,W1057)&gt;0</f>
        <v>1</v>
      </c>
      <c r="Y1057" s="73" t="b">
        <f t="shared" si="280"/>
        <v>0</v>
      </c>
      <c r="Z1057" s="73" t="b">
        <f t="shared" si="287"/>
        <v>1</v>
      </c>
      <c r="AA1057" s="34" t="str">
        <f t="shared" si="281"/>
        <v>Outer</v>
      </c>
      <c r="AB1057" s="35" t="str">
        <f t="shared" si="288"/>
        <v>0.9-1.0</v>
      </c>
      <c r="AC1057" s="36" t="str">
        <f t="shared" si="282"/>
        <v>18-19</v>
      </c>
      <c r="AD1057" s="36" t="str">
        <f t="shared" si="283"/>
        <v>Feb</v>
      </c>
      <c r="AE1057" s="35" t="str">
        <f t="shared" si="284"/>
        <v>265-275</v>
      </c>
      <c r="AF1057" s="36" t="str">
        <f t="shared" si="285"/>
        <v>HWS-LTI</v>
      </c>
    </row>
    <row r="1058" spans="5:32" x14ac:dyDescent="0.3">
      <c r="E1058" s="12">
        <v>40960.791666666664</v>
      </c>
      <c r="F1058" s="16">
        <v>11.72</v>
      </c>
      <c r="G1058" s="16">
        <v>1936.809997558599</v>
      </c>
      <c r="H1058" s="29">
        <v>1.1979255224647607</v>
      </c>
      <c r="I1058" s="26">
        <v>273.3</v>
      </c>
      <c r="J1058" s="30">
        <v>0.11177474402730375</v>
      </c>
      <c r="K1058" s="31">
        <v>0.25851585090867119</v>
      </c>
      <c r="L1058" s="108">
        <f ca="1">REWS!R1058</f>
        <v>11.602335106736332</v>
      </c>
      <c r="M1058" s="22">
        <f t="shared" si="272"/>
        <v>11.633012321216141</v>
      </c>
      <c r="N1058" s="22">
        <f t="shared" ca="1" si="273"/>
        <v>11.516220755251052</v>
      </c>
      <c r="O1058" s="22">
        <f t="shared" si="274"/>
        <v>1.1559695302975939</v>
      </c>
      <c r="P1058" s="81">
        <f t="shared" ca="1" si="275"/>
        <v>12</v>
      </c>
      <c r="Q1058" s="22">
        <f t="shared" ca="1" si="276"/>
        <v>0.51618267693850961</v>
      </c>
      <c r="R1058" s="3">
        <f ca="1">IF(N1058&gt;'Power Curve'!$C$37,0,INDEX(Ci,$P1058,1)*POWER(1-Q1058,3)+INDEX(Ci,$P1058,2)*3*Q1058*POWER(1-Q1058,2)+INDEX(Ci,$P1058,3)*3*POWER(Q1058,2)*(1-Q1058)+INDEX(Ci,$P1058,4)*POWER(Q1058,3))</f>
        <v>1864.374733162193</v>
      </c>
      <c r="S1058" s="3">
        <f t="shared" si="277"/>
        <v>1936.809997558599</v>
      </c>
      <c r="T1058" s="3">
        <f t="shared" ca="1" si="278"/>
        <v>-72.435264396405955</v>
      </c>
      <c r="U1058" s="3">
        <f t="shared" ca="1" si="286"/>
        <v>72.435264396405955</v>
      </c>
      <c r="W1058" s="34">
        <f t="shared" si="279"/>
        <v>12</v>
      </c>
      <c r="X1058" s="73" t="b">
        <f>COUNTIF('Power Curve'!$D$2:$D$31,W1058)&gt;0</f>
        <v>1</v>
      </c>
      <c r="Y1058" s="73" t="b">
        <f t="shared" si="280"/>
        <v>0</v>
      </c>
      <c r="Z1058" s="73" t="b">
        <f t="shared" si="287"/>
        <v>1</v>
      </c>
      <c r="AA1058" s="34" t="str">
        <f t="shared" si="281"/>
        <v>Inner</v>
      </c>
      <c r="AB1058" s="35" t="str">
        <f t="shared" si="288"/>
        <v>1.1-1.2</v>
      </c>
      <c r="AC1058" s="36" t="str">
        <f t="shared" si="282"/>
        <v>19-20</v>
      </c>
      <c r="AD1058" s="36" t="str">
        <f t="shared" si="283"/>
        <v>Feb</v>
      </c>
      <c r="AE1058" s="35" t="str">
        <f t="shared" si="284"/>
        <v>265-275</v>
      </c>
      <c r="AF1058" s="36" t="str">
        <f t="shared" si="285"/>
        <v>Inner-TI</v>
      </c>
    </row>
    <row r="1059" spans="5:32" x14ac:dyDescent="0.3">
      <c r="E1059" s="12">
        <v>40960.798611111109</v>
      </c>
      <c r="F1059" s="16">
        <v>12.57</v>
      </c>
      <c r="G1059" s="16">
        <v>1961.6600494384791</v>
      </c>
      <c r="H1059" s="29">
        <v>1.1976143732750313</v>
      </c>
      <c r="I1059" s="26">
        <v>277.3</v>
      </c>
      <c r="J1059" s="30">
        <v>9.0692124105011929E-2</v>
      </c>
      <c r="K1059" s="31">
        <v>0.22925596661847836</v>
      </c>
      <c r="L1059" s="108">
        <f ca="1">REWS!R1059</f>
        <v>12.51190343384536</v>
      </c>
      <c r="M1059" s="22">
        <f t="shared" si="272"/>
        <v>12.47562316127876</v>
      </c>
      <c r="N1059" s="22">
        <f t="shared" ca="1" si="273"/>
        <v>12.417962790052858</v>
      </c>
      <c r="O1059" s="22">
        <f t="shared" si="274"/>
        <v>1.2861977518524845</v>
      </c>
      <c r="P1059" s="81">
        <f t="shared" ca="1" si="275"/>
        <v>13</v>
      </c>
      <c r="Q1059" s="22">
        <f t="shared" ca="1" si="276"/>
        <v>0.411219702236993</v>
      </c>
      <c r="R1059" s="3">
        <f ca="1">IF(N1059&gt;'Power Curve'!$C$37,0,INDEX(Ci,$P1059,1)*POWER(1-Q1059,3)+INDEX(Ci,$P1059,2)*3*Q1059*POWER(1-Q1059,2)+INDEX(Ci,$P1059,3)*3*POWER(Q1059,2)*(1-Q1059)+INDEX(Ci,$P1059,4)*POWER(Q1059,3))</f>
        <v>1935.7242967687644</v>
      </c>
      <c r="S1059" s="3">
        <f t="shared" si="277"/>
        <v>1961.6600494384791</v>
      </c>
      <c r="T1059" s="3">
        <f t="shared" ca="1" si="278"/>
        <v>-25.935752669714702</v>
      </c>
      <c r="U1059" s="3">
        <f t="shared" ca="1" si="286"/>
        <v>25.935752669714702</v>
      </c>
      <c r="W1059" s="34">
        <f t="shared" si="279"/>
        <v>12</v>
      </c>
      <c r="X1059" s="73" t="b">
        <f>COUNTIF('Power Curve'!$D$2:$D$31,W1059)&gt;0</f>
        <v>1</v>
      </c>
      <c r="Y1059" s="73" t="b">
        <f t="shared" si="280"/>
        <v>0</v>
      </c>
      <c r="Z1059" s="73" t="b">
        <f t="shared" si="287"/>
        <v>1</v>
      </c>
      <c r="AA1059" s="34" t="str">
        <f t="shared" si="281"/>
        <v>Outer</v>
      </c>
      <c r="AB1059" s="35" t="str">
        <f t="shared" si="288"/>
        <v>1.2-1.3</v>
      </c>
      <c r="AC1059" s="36" t="str">
        <f t="shared" si="282"/>
        <v>19-20</v>
      </c>
      <c r="AD1059" s="36" t="str">
        <f t="shared" si="283"/>
        <v>Feb</v>
      </c>
      <c r="AE1059" s="35" t="str">
        <f t="shared" si="284"/>
        <v>275-285</v>
      </c>
      <c r="AF1059" s="36" t="str">
        <f t="shared" si="285"/>
        <v>HWS-LTI</v>
      </c>
    </row>
    <row r="1060" spans="5:32" x14ac:dyDescent="0.3">
      <c r="E1060" s="12">
        <v>40960.805555555555</v>
      </c>
      <c r="F1060" s="16">
        <v>11.75</v>
      </c>
      <c r="G1060" s="16">
        <v>1985.309997558596</v>
      </c>
      <c r="H1060" s="29">
        <v>1.1982932370278641</v>
      </c>
      <c r="I1060" s="26">
        <v>274.10000000000002</v>
      </c>
      <c r="J1060" s="30">
        <v>0.10723404255319149</v>
      </c>
      <c r="K1060" s="31">
        <v>0.24912964358913614</v>
      </c>
      <c r="L1060" s="108">
        <f ca="1">REWS!R1060</f>
        <v>11.590784318925937</v>
      </c>
      <c r="M1060" s="22">
        <f t="shared" si="272"/>
        <v>11.66398286893952</v>
      </c>
      <c r="N1060" s="22">
        <f t="shared" ca="1" si="273"/>
        <v>11.50593274327872</v>
      </c>
      <c r="O1060" s="22">
        <f t="shared" si="274"/>
        <v>1.1607561282842715</v>
      </c>
      <c r="P1060" s="81">
        <f t="shared" ca="1" si="275"/>
        <v>12</v>
      </c>
      <c r="Q1060" s="22">
        <f t="shared" ca="1" si="276"/>
        <v>0.50627321876177112</v>
      </c>
      <c r="R1060" s="3">
        <f ca="1">IF(N1060&gt;'Power Curve'!$C$37,0,INDEX(Ci,$P1060,1)*POWER(1-Q1060,3)+INDEX(Ci,$P1060,2)*3*Q1060*POWER(1-Q1060,2)+INDEX(Ci,$P1060,3)*3*POWER(Q1060,2)*(1-Q1060)+INDEX(Ci,$P1060,4)*POWER(Q1060,3))</f>
        <v>1862.893860623298</v>
      </c>
      <c r="S1060" s="3">
        <f t="shared" si="277"/>
        <v>1985.309997558596</v>
      </c>
      <c r="T1060" s="3">
        <f t="shared" ca="1" si="278"/>
        <v>-122.41613693529803</v>
      </c>
      <c r="U1060" s="3">
        <f t="shared" ca="1" si="286"/>
        <v>122.41613693529803</v>
      </c>
      <c r="W1060" s="34">
        <f t="shared" si="279"/>
        <v>12</v>
      </c>
      <c r="X1060" s="73" t="b">
        <f>COUNTIF('Power Curve'!$D$2:$D$31,W1060)&gt;0</f>
        <v>1</v>
      </c>
      <c r="Y1060" s="73" t="b">
        <f t="shared" si="280"/>
        <v>0</v>
      </c>
      <c r="Z1060" s="73" t="b">
        <f t="shared" si="287"/>
        <v>1</v>
      </c>
      <c r="AA1060" s="34" t="str">
        <f t="shared" si="281"/>
        <v>Inner</v>
      </c>
      <c r="AB1060" s="35" t="str">
        <f t="shared" si="288"/>
        <v>1.1-1.2</v>
      </c>
      <c r="AC1060" s="36" t="str">
        <f t="shared" si="282"/>
        <v>19-20</v>
      </c>
      <c r="AD1060" s="36" t="str">
        <f t="shared" si="283"/>
        <v>Feb</v>
      </c>
      <c r="AE1060" s="35" t="str">
        <f t="shared" si="284"/>
        <v>265-275</v>
      </c>
      <c r="AF1060" s="36" t="str">
        <f t="shared" si="285"/>
        <v>Inner-TI</v>
      </c>
    </row>
    <row r="1061" spans="5:32" x14ac:dyDescent="0.3">
      <c r="E1061" s="12">
        <v>40960.8125</v>
      </c>
      <c r="F1061" s="16">
        <v>12.41</v>
      </c>
      <c r="G1061" s="16">
        <v>1960.4100036621071</v>
      </c>
      <c r="H1061" s="29">
        <v>1.1978810626822411</v>
      </c>
      <c r="I1061" s="26">
        <v>278.5</v>
      </c>
      <c r="J1061" s="30">
        <v>0.12167606768734891</v>
      </c>
      <c r="K1061" s="31">
        <v>0.29536604892859797</v>
      </c>
      <c r="L1061" s="108">
        <f ca="1">REWS!R1061</f>
        <v>12.291311537625599</v>
      </c>
      <c r="M1061" s="22">
        <f t="shared" si="272"/>
        <v>12.317738642425663</v>
      </c>
      <c r="N1061" s="22">
        <f t="shared" ca="1" si="273"/>
        <v>12.199932561893895</v>
      </c>
      <c r="O1061" s="22">
        <f t="shared" si="274"/>
        <v>1.2617961905104063</v>
      </c>
      <c r="P1061" s="81">
        <f t="shared" ca="1" si="275"/>
        <v>13</v>
      </c>
      <c r="Q1061" s="22">
        <f t="shared" ca="1" si="276"/>
        <v>0.18676092562720314</v>
      </c>
      <c r="R1061" s="3">
        <f ca="1">IF(N1061&gt;'Power Curve'!$C$37,0,INDEX(Ci,$P1061,1)*POWER(1-Q1061,3)+INDEX(Ci,$P1061,2)*3*Q1061*POWER(1-Q1061,2)+INDEX(Ci,$P1061,3)*3*POWER(Q1061,2)*(1-Q1061)+INDEX(Ci,$P1061,4)*POWER(Q1061,3))</f>
        <v>1926.6201437814148</v>
      </c>
      <c r="S1061" s="3">
        <f t="shared" si="277"/>
        <v>1960.4100036621071</v>
      </c>
      <c r="T1061" s="3">
        <f t="shared" ca="1" si="278"/>
        <v>-33.789859880692347</v>
      </c>
      <c r="U1061" s="3">
        <f t="shared" ca="1" si="286"/>
        <v>33.789859880692347</v>
      </c>
      <c r="W1061" s="34">
        <f t="shared" si="279"/>
        <v>12</v>
      </c>
      <c r="X1061" s="73" t="b">
        <f>COUNTIF('Power Curve'!$D$2:$D$31,W1061)&gt;0</f>
        <v>1</v>
      </c>
      <c r="Y1061" s="73" t="b">
        <f t="shared" si="280"/>
        <v>0</v>
      </c>
      <c r="Z1061" s="73" t="b">
        <f t="shared" si="287"/>
        <v>1</v>
      </c>
      <c r="AA1061" s="34" t="str">
        <f t="shared" si="281"/>
        <v>Inner</v>
      </c>
      <c r="AB1061" s="35" t="str">
        <f t="shared" si="288"/>
        <v>1.2-1.3</v>
      </c>
      <c r="AC1061" s="36" t="str">
        <f t="shared" si="282"/>
        <v>19-20</v>
      </c>
      <c r="AD1061" s="36" t="str">
        <f t="shared" si="283"/>
        <v>Feb</v>
      </c>
      <c r="AE1061" s="35" t="str">
        <f t="shared" si="284"/>
        <v>275-285</v>
      </c>
      <c r="AF1061" s="36" t="str">
        <f t="shared" si="285"/>
        <v>Inner-TI</v>
      </c>
    </row>
    <row r="1062" spans="5:32" x14ac:dyDescent="0.3">
      <c r="E1062" s="12">
        <v>40960.819444444445</v>
      </c>
      <c r="F1062" s="16">
        <v>12.82</v>
      </c>
      <c r="G1062" s="16">
        <v>1971.920043945318</v>
      </c>
      <c r="H1062" s="29">
        <v>1.1976588132628425</v>
      </c>
      <c r="I1062" s="26">
        <v>283.10000000000002</v>
      </c>
      <c r="J1062" s="30">
        <v>9.9843993759750393E-2</v>
      </c>
      <c r="K1062" s="31">
        <v>0.26199395705508582</v>
      </c>
      <c r="L1062" s="108">
        <f ca="1">REWS!R1062</f>
        <v>12.825460019873269</v>
      </c>
      <c r="M1062" s="22">
        <f t="shared" si="272"/>
        <v>12.723903514310132</v>
      </c>
      <c r="N1062" s="22">
        <f t="shared" ca="1" si="273"/>
        <v>12.72932260682602</v>
      </c>
      <c r="O1062" s="22">
        <f t="shared" si="274"/>
        <v>1.3245702807649931</v>
      </c>
      <c r="P1062" s="81">
        <f t="shared" ca="1" si="275"/>
        <v>13</v>
      </c>
      <c r="Q1062" s="22">
        <f t="shared" ca="1" si="276"/>
        <v>0.73175985920733044</v>
      </c>
      <c r="R1062" s="3">
        <f ca="1">IF(N1062&gt;'Power Curve'!$C$37,0,INDEX(Ci,$P1062,1)*POWER(1-Q1062,3)+INDEX(Ci,$P1062,2)*3*Q1062*POWER(1-Q1062,2)+INDEX(Ci,$P1062,3)*3*POWER(Q1062,2)*(1-Q1062)+INDEX(Ci,$P1062,4)*POWER(Q1062,3))</f>
        <v>1945.8481804635421</v>
      </c>
      <c r="S1062" s="3">
        <f t="shared" si="277"/>
        <v>1971.920043945318</v>
      </c>
      <c r="T1062" s="3">
        <f t="shared" ca="1" si="278"/>
        <v>-26.071863481775836</v>
      </c>
      <c r="U1062" s="3">
        <f t="shared" ca="1" si="286"/>
        <v>26.071863481775836</v>
      </c>
      <c r="W1062" s="34">
        <f t="shared" si="279"/>
        <v>13</v>
      </c>
      <c r="X1062" s="73" t="b">
        <f>COUNTIF('Power Curve'!$D$2:$D$31,W1062)&gt;0</f>
        <v>1</v>
      </c>
      <c r="Y1062" s="73" t="b">
        <f t="shared" si="280"/>
        <v>0</v>
      </c>
      <c r="Z1062" s="73" t="b">
        <f t="shared" si="287"/>
        <v>1</v>
      </c>
      <c r="AA1062" s="34" t="str">
        <f t="shared" si="281"/>
        <v>Outer</v>
      </c>
      <c r="AB1062" s="35" t="str">
        <f t="shared" si="288"/>
        <v>1.3-1.4</v>
      </c>
      <c r="AC1062" s="36" t="str">
        <f t="shared" si="282"/>
        <v>19-20</v>
      </c>
      <c r="AD1062" s="36" t="str">
        <f t="shared" si="283"/>
        <v>Feb</v>
      </c>
      <c r="AE1062" s="35" t="str">
        <f t="shared" si="284"/>
        <v>275-285</v>
      </c>
      <c r="AF1062" s="36" t="str">
        <f t="shared" si="285"/>
        <v>HWS-LTI</v>
      </c>
    </row>
    <row r="1063" spans="5:32" x14ac:dyDescent="0.3">
      <c r="E1063" s="12">
        <v>40960.826388888891</v>
      </c>
      <c r="F1063" s="16">
        <v>10.64</v>
      </c>
      <c r="G1063" s="16">
        <v>1667.040023803708</v>
      </c>
      <c r="H1063" s="29">
        <v>1.1987054725722921</v>
      </c>
      <c r="I1063" s="26">
        <v>283</v>
      </c>
      <c r="J1063" s="30">
        <v>0.17105263157894737</v>
      </c>
      <c r="K1063" s="31">
        <v>0.20642793567305726</v>
      </c>
      <c r="L1063" s="108">
        <f ca="1">REWS!R1063</f>
        <v>10.62720553918891</v>
      </c>
      <c r="M1063" s="22">
        <f t="shared" si="272"/>
        <v>10.563319792144894</v>
      </c>
      <c r="N1063" s="22">
        <f t="shared" ca="1" si="273"/>
        <v>10.550617538280644</v>
      </c>
      <c r="O1063" s="22">
        <f t="shared" si="274"/>
        <v>0.99064510169049291</v>
      </c>
      <c r="P1063" s="81">
        <f t="shared" ca="1" si="275"/>
        <v>11</v>
      </c>
      <c r="Q1063" s="22">
        <f t="shared" ca="1" si="276"/>
        <v>0.58297201578313307</v>
      </c>
      <c r="R1063" s="3">
        <f ca="1">IF(N1063&gt;'Power Curve'!$C$37,0,INDEX(Ci,$P1063,1)*POWER(1-Q1063,3)+INDEX(Ci,$P1063,2)*3*Q1063*POWER(1-Q1063,2)+INDEX(Ci,$P1063,3)*3*POWER(Q1063,2)*(1-Q1063)+INDEX(Ci,$P1063,4)*POWER(Q1063,3))</f>
        <v>1683.7125662433177</v>
      </c>
      <c r="S1063" s="3">
        <f t="shared" si="277"/>
        <v>1667.040023803708</v>
      </c>
      <c r="T1063" s="3">
        <f t="shared" ca="1" si="278"/>
        <v>16.672542439609742</v>
      </c>
      <c r="U1063" s="3">
        <f t="shared" ca="1" si="286"/>
        <v>16.672542439609742</v>
      </c>
      <c r="W1063" s="34">
        <f t="shared" si="279"/>
        <v>11</v>
      </c>
      <c r="X1063" s="73" t="b">
        <f>COUNTIF('Power Curve'!$D$2:$D$31,W1063)&gt;0</f>
        <v>1</v>
      </c>
      <c r="Y1063" s="73" t="b">
        <f t="shared" si="280"/>
        <v>0</v>
      </c>
      <c r="Z1063" s="73" t="b">
        <f t="shared" si="287"/>
        <v>1</v>
      </c>
      <c r="AA1063" s="34" t="str">
        <f t="shared" si="281"/>
        <v>Outer</v>
      </c>
      <c r="AB1063" s="35" t="str">
        <f t="shared" si="288"/>
        <v>0.9-1.0</v>
      </c>
      <c r="AC1063" s="36" t="str">
        <f t="shared" si="282"/>
        <v>19-20</v>
      </c>
      <c r="AD1063" s="36" t="str">
        <f t="shared" si="283"/>
        <v>Feb</v>
      </c>
      <c r="AE1063" s="35" t="str">
        <f t="shared" si="284"/>
        <v>275-285</v>
      </c>
      <c r="AF1063" s="36" t="str">
        <f t="shared" si="285"/>
        <v>HWS-HTI</v>
      </c>
    </row>
    <row r="1064" spans="5:32" x14ac:dyDescent="0.3">
      <c r="E1064" s="12">
        <v>40960.861111111109</v>
      </c>
      <c r="F1064" s="16">
        <v>9.0399999999999991</v>
      </c>
      <c r="G1064" s="16">
        <v>1156.1899795532231</v>
      </c>
      <c r="H1064" s="29">
        <v>1.2003322504379421</v>
      </c>
      <c r="I1064" s="26">
        <v>278.39999999999998</v>
      </c>
      <c r="J1064" s="30">
        <v>0.10508849557522125</v>
      </c>
      <c r="K1064" s="31">
        <v>0.14811498807116769</v>
      </c>
      <c r="L1064" s="108">
        <f ca="1">REWS!R1064</f>
        <v>9.0720598725744903</v>
      </c>
      <c r="M1064" s="22">
        <f t="shared" si="272"/>
        <v>8.9789087751270067</v>
      </c>
      <c r="N1064" s="22">
        <f t="shared" ca="1" si="273"/>
        <v>9.0107519909664475</v>
      </c>
      <c r="O1064" s="22">
        <f t="shared" si="274"/>
        <v>0.74576927153516137</v>
      </c>
      <c r="P1064" s="81">
        <f t="shared" ca="1" si="275"/>
        <v>10</v>
      </c>
      <c r="Q1064" s="22">
        <f t="shared" ca="1" si="276"/>
        <v>1.7160635198170491E-3</v>
      </c>
      <c r="R1064" s="3">
        <f ca="1">IF(N1064&gt;'Power Curve'!$C$37,0,INDEX(Ci,$P1064,1)*POWER(1-Q1064,3)+INDEX(Ci,$P1064,2)*3*Q1064*POWER(1-Q1064,2)+INDEX(Ci,$P1064,3)*3*POWER(Q1064,2)*(1-Q1064)+INDEX(Ci,$P1064,4)*POWER(Q1064,3))</f>
        <v>1198.832114507248</v>
      </c>
      <c r="S1064" s="3">
        <f t="shared" si="277"/>
        <v>1156.1899795532231</v>
      </c>
      <c r="T1064" s="3">
        <f t="shared" ca="1" si="278"/>
        <v>42.642134954024868</v>
      </c>
      <c r="U1064" s="3">
        <f t="shared" ca="1" si="286"/>
        <v>42.642134954024868</v>
      </c>
      <c r="W1064" s="34">
        <f t="shared" si="279"/>
        <v>9</v>
      </c>
      <c r="X1064" s="73" t="b">
        <f>COUNTIF('Power Curve'!$D$2:$D$31,W1064)&gt;0</f>
        <v>1</v>
      </c>
      <c r="Y1064" s="73" t="b">
        <f t="shared" si="280"/>
        <v>0</v>
      </c>
      <c r="Z1064" s="73" t="b">
        <f t="shared" si="287"/>
        <v>1</v>
      </c>
      <c r="AA1064" s="34" t="str">
        <f t="shared" si="281"/>
        <v>Inner</v>
      </c>
      <c r="AB1064" s="35" t="str">
        <f t="shared" si="288"/>
        <v>0.7-0.8</v>
      </c>
      <c r="AC1064" s="36" t="str">
        <f t="shared" si="282"/>
        <v>20-21</v>
      </c>
      <c r="AD1064" s="36" t="str">
        <f t="shared" si="283"/>
        <v>Feb</v>
      </c>
      <c r="AE1064" s="35" t="str">
        <f t="shared" si="284"/>
        <v>275-285</v>
      </c>
      <c r="AF1064" s="36" t="str">
        <f t="shared" si="285"/>
        <v>Inner-TI</v>
      </c>
    </row>
    <row r="1065" spans="5:32" x14ac:dyDescent="0.3">
      <c r="E1065" s="12">
        <v>40960.868055555555</v>
      </c>
      <c r="F1065" s="16">
        <v>9.6300000000000008</v>
      </c>
      <c r="G1065" s="16">
        <v>1364.080032348633</v>
      </c>
      <c r="H1065" s="29">
        <v>1.1999195571395844</v>
      </c>
      <c r="I1065" s="26">
        <v>279.8</v>
      </c>
      <c r="J1065" s="30">
        <v>7.6843198338525431E-2</v>
      </c>
      <c r="K1065" s="31">
        <v>0.20929857882318889</v>
      </c>
      <c r="L1065" s="108">
        <f ca="1">REWS!R1065</f>
        <v>9.6277729212822152</v>
      </c>
      <c r="M1065" s="22">
        <f t="shared" si="272"/>
        <v>9.5638253102741011</v>
      </c>
      <c r="N1065" s="22">
        <f t="shared" ca="1" si="273"/>
        <v>9.5616135354237244</v>
      </c>
      <c r="O1065" s="22">
        <f t="shared" si="274"/>
        <v>0.83617000756722337</v>
      </c>
      <c r="P1065" s="81">
        <f t="shared" ca="1" si="275"/>
        <v>10</v>
      </c>
      <c r="Q1065" s="22">
        <f t="shared" ca="1" si="276"/>
        <v>0.58724618796420847</v>
      </c>
      <c r="R1065" s="3">
        <f ca="1">IF(N1065&gt;'Power Curve'!$C$37,0,INDEX(Ci,$P1065,1)*POWER(1-Q1065,3)+INDEX(Ci,$P1065,2)*3*Q1065*POWER(1-Q1065,2)+INDEX(Ci,$P1065,3)*3*POWER(Q1065,2)*(1-Q1065)+INDEX(Ci,$P1065,4)*POWER(Q1065,3))</f>
        <v>1392.4306335874239</v>
      </c>
      <c r="S1065" s="3">
        <f t="shared" si="277"/>
        <v>1364.080032348633</v>
      </c>
      <c r="T1065" s="3">
        <f t="shared" ca="1" si="278"/>
        <v>28.350601238790887</v>
      </c>
      <c r="U1065" s="3">
        <f t="shared" ca="1" si="286"/>
        <v>28.350601238790887</v>
      </c>
      <c r="W1065" s="34">
        <f t="shared" si="279"/>
        <v>10</v>
      </c>
      <c r="X1065" s="73" t="b">
        <f>COUNTIF('Power Curve'!$D$2:$D$31,W1065)&gt;0</f>
        <v>1</v>
      </c>
      <c r="Y1065" s="73" t="b">
        <f t="shared" si="280"/>
        <v>0</v>
      </c>
      <c r="Z1065" s="73" t="b">
        <f t="shared" si="287"/>
        <v>1</v>
      </c>
      <c r="AA1065" s="34" t="str">
        <f t="shared" si="281"/>
        <v>Outer</v>
      </c>
      <c r="AB1065" s="35" t="str">
        <f t="shared" si="288"/>
        <v>0.8-0.9</v>
      </c>
      <c r="AC1065" s="36" t="str">
        <f t="shared" si="282"/>
        <v>20-21</v>
      </c>
      <c r="AD1065" s="36" t="str">
        <f t="shared" si="283"/>
        <v>Feb</v>
      </c>
      <c r="AE1065" s="35" t="str">
        <f t="shared" si="284"/>
        <v>275-285</v>
      </c>
      <c r="AF1065" s="36" t="str">
        <f t="shared" si="285"/>
        <v>HWS-LTI</v>
      </c>
    </row>
    <row r="1066" spans="5:32" x14ac:dyDescent="0.3">
      <c r="E1066" s="12">
        <v>40960.875</v>
      </c>
      <c r="F1066" s="16">
        <v>8.6199999999999992</v>
      </c>
      <c r="G1066" s="16">
        <v>1097.349983215332</v>
      </c>
      <c r="H1066" s="29">
        <v>1.2004660417556881</v>
      </c>
      <c r="I1066" s="26">
        <v>273.3</v>
      </c>
      <c r="J1066" s="30">
        <v>0.15313225058004643</v>
      </c>
      <c r="K1066" s="31">
        <v>0.19886601952527125</v>
      </c>
      <c r="L1066" s="108">
        <f ca="1">REWS!R1066</f>
        <v>8.5694525030693924</v>
      </c>
      <c r="M1066" s="22">
        <f t="shared" si="272"/>
        <v>8.5620651753055892</v>
      </c>
      <c r="N1066" s="22">
        <f t="shared" ca="1" si="273"/>
        <v>8.5118574069565867</v>
      </c>
      <c r="O1066" s="22">
        <f t="shared" si="274"/>
        <v>0.68134474945418788</v>
      </c>
      <c r="P1066" s="81">
        <f t="shared" ca="1" si="275"/>
        <v>9</v>
      </c>
      <c r="Q1066" s="22">
        <f t="shared" ca="1" si="276"/>
        <v>0.50294446172642726</v>
      </c>
      <c r="R1066" s="3">
        <f ca="1">IF(N1066&gt;'Power Curve'!$C$37,0,INDEX(Ci,$P1066,1)*POWER(1-Q1066,3)+INDEX(Ci,$P1066,2)*3*Q1066*POWER(1-Q1066,2)+INDEX(Ci,$P1066,3)*3*POWER(Q1066,2)*(1-Q1066)+INDEX(Ci,$P1066,4)*POWER(Q1066,3))</f>
        <v>1036.7050579982556</v>
      </c>
      <c r="S1066" s="3">
        <f t="shared" si="277"/>
        <v>1097.349983215332</v>
      </c>
      <c r="T1066" s="3">
        <f t="shared" ca="1" si="278"/>
        <v>-60.644925217076434</v>
      </c>
      <c r="U1066" s="3">
        <f t="shared" ca="1" si="286"/>
        <v>60.644925217076434</v>
      </c>
      <c r="W1066" s="34">
        <f t="shared" si="279"/>
        <v>9</v>
      </c>
      <c r="X1066" s="73" t="b">
        <f>COUNTIF('Power Curve'!$D$2:$D$31,W1066)&gt;0</f>
        <v>1</v>
      </c>
      <c r="Y1066" s="73" t="b">
        <f t="shared" si="280"/>
        <v>0</v>
      </c>
      <c r="Z1066" s="73" t="b">
        <f t="shared" si="287"/>
        <v>1</v>
      </c>
      <c r="AA1066" s="34" t="str">
        <f t="shared" si="281"/>
        <v>Outer</v>
      </c>
      <c r="AB1066" s="35" t="str">
        <f t="shared" si="288"/>
        <v>0.6-0.7</v>
      </c>
      <c r="AC1066" s="36" t="str">
        <f t="shared" si="282"/>
        <v>21-22</v>
      </c>
      <c r="AD1066" s="36" t="str">
        <f t="shared" si="283"/>
        <v>Feb</v>
      </c>
      <c r="AE1066" s="35" t="str">
        <f t="shared" si="284"/>
        <v>265-275</v>
      </c>
      <c r="AF1066" s="36" t="str">
        <f t="shared" si="285"/>
        <v>HWS-HTI</v>
      </c>
    </row>
    <row r="1067" spans="5:32" x14ac:dyDescent="0.3">
      <c r="E1067" s="12">
        <v>40961.027777777781</v>
      </c>
      <c r="F1067" s="16">
        <v>8.94</v>
      </c>
      <c r="G1067" s="16">
        <v>957.47002792358421</v>
      </c>
      <c r="H1067" s="29">
        <v>1.2045421655296116</v>
      </c>
      <c r="I1067" s="26">
        <v>207.6</v>
      </c>
      <c r="J1067" s="30">
        <v>7.4944071588366898E-2</v>
      </c>
      <c r="K1067" s="31">
        <v>0.31006787433425054</v>
      </c>
      <c r="L1067" s="108">
        <f ca="1">REWS!R1067</f>
        <v>9.1187913590307641</v>
      </c>
      <c r="M1067" s="22">
        <f t="shared" si="272"/>
        <v>8.8899535472297089</v>
      </c>
      <c r="N1067" s="22">
        <f t="shared" ca="1" si="273"/>
        <v>9.0677440255775341</v>
      </c>
      <c r="O1067" s="22">
        <f t="shared" si="274"/>
        <v>0.73202095430936565</v>
      </c>
      <c r="P1067" s="81">
        <f t="shared" ca="1" si="275"/>
        <v>10</v>
      </c>
      <c r="Q1067" s="22">
        <f t="shared" ca="1" si="276"/>
        <v>6.2294903073858043E-2</v>
      </c>
      <c r="R1067" s="3">
        <f ca="1">IF(N1067&gt;'Power Curve'!$C$37,0,INDEX(Ci,$P1067,1)*POWER(1-Q1067,3)+INDEX(Ci,$P1067,2)*3*Q1067*POWER(1-Q1067,2)+INDEX(Ci,$P1067,3)*3*POWER(Q1067,2)*(1-Q1067)+INDEX(Ci,$P1067,4)*POWER(Q1067,3))</f>
        <v>1217.8350407133735</v>
      </c>
      <c r="S1067" s="3">
        <f t="shared" si="277"/>
        <v>957.47002792358421</v>
      </c>
      <c r="T1067" s="3">
        <f t="shared" ca="1" si="278"/>
        <v>260.36501278978926</v>
      </c>
      <c r="U1067" s="3">
        <f t="shared" ca="1" si="286"/>
        <v>260.36501278978926</v>
      </c>
      <c r="W1067" s="34">
        <f t="shared" si="279"/>
        <v>9</v>
      </c>
      <c r="X1067" s="73" t="b">
        <f>COUNTIF('Power Curve'!$D$2:$D$31,W1067)&gt;0</f>
        <v>1</v>
      </c>
      <c r="Y1067" s="73" t="b">
        <f t="shared" si="280"/>
        <v>0</v>
      </c>
      <c r="Z1067" s="73" t="b">
        <f t="shared" si="287"/>
        <v>1</v>
      </c>
      <c r="AA1067" s="34" t="str">
        <f t="shared" si="281"/>
        <v>Outer</v>
      </c>
      <c r="AB1067" s="35" t="str">
        <f t="shared" si="288"/>
        <v>0.7-0.8</v>
      </c>
      <c r="AC1067" s="36" t="str">
        <f t="shared" si="282"/>
        <v>0-1</v>
      </c>
      <c r="AD1067" s="36" t="str">
        <f t="shared" si="283"/>
        <v>Feb</v>
      </c>
      <c r="AE1067" s="35" t="str">
        <f t="shared" si="284"/>
        <v>205-215</v>
      </c>
      <c r="AF1067" s="36" t="str">
        <f t="shared" si="285"/>
        <v>HWS-LTI</v>
      </c>
    </row>
    <row r="1068" spans="5:32" x14ac:dyDescent="0.3">
      <c r="E1068" s="12">
        <v>40961.083333333336</v>
      </c>
      <c r="F1068" s="16">
        <v>7.54</v>
      </c>
      <c r="G1068" s="16">
        <v>414.45000839233398</v>
      </c>
      <c r="H1068" s="29">
        <v>1.2009115045335477</v>
      </c>
      <c r="I1068" s="26">
        <v>209.6</v>
      </c>
      <c r="J1068" s="30">
        <v>0.11405835543766578</v>
      </c>
      <c r="K1068" s="31">
        <v>0.41028453585800545</v>
      </c>
      <c r="L1068" s="108">
        <f ca="1">REWS!R1068</f>
        <v>7.5987934423219858</v>
      </c>
      <c r="M1068" s="22">
        <f t="shared" si="272"/>
        <v>7.4902500828926302</v>
      </c>
      <c r="N1068" s="22">
        <f t="shared" ca="1" si="273"/>
        <v>7.5486555983071923</v>
      </c>
      <c r="O1068" s="22">
        <f t="shared" si="274"/>
        <v>0.51569227184037325</v>
      </c>
      <c r="P1068" s="81">
        <f t="shared" ca="1" si="275"/>
        <v>8</v>
      </c>
      <c r="Q1068" s="22">
        <f t="shared" ca="1" si="276"/>
        <v>0.53698837206039696</v>
      </c>
      <c r="R1068" s="3">
        <f ca="1">IF(N1068&gt;'Power Curve'!$C$37,0,INDEX(Ci,$P1068,1)*POWER(1-Q1068,3)+INDEX(Ci,$P1068,2)*3*Q1068*POWER(1-Q1068,2)+INDEX(Ci,$P1068,3)*3*POWER(Q1068,2)*(1-Q1068)+INDEX(Ci,$P1068,4)*POWER(Q1068,3))</f>
        <v>745.7667455577498</v>
      </c>
      <c r="S1068" s="3">
        <f t="shared" si="277"/>
        <v>414.45000839233398</v>
      </c>
      <c r="T1068" s="3">
        <f t="shared" ca="1" si="278"/>
        <v>331.31673716541582</v>
      </c>
      <c r="U1068" s="3">
        <f t="shared" ca="1" si="286"/>
        <v>331.31673716541582</v>
      </c>
      <c r="W1068" s="34">
        <f t="shared" si="279"/>
        <v>7</v>
      </c>
      <c r="X1068" s="73" t="b">
        <f>COUNTIF('Power Curve'!$D$2:$D$31,W1068)&gt;0</f>
        <v>1</v>
      </c>
      <c r="Y1068" s="73" t="b">
        <f t="shared" si="280"/>
        <v>0</v>
      </c>
      <c r="Z1068" s="73" t="b">
        <f t="shared" si="287"/>
        <v>1</v>
      </c>
      <c r="AA1068" s="34" t="str">
        <f t="shared" si="281"/>
        <v>Outer</v>
      </c>
      <c r="AB1068" s="35" t="str">
        <f t="shared" si="288"/>
        <v>0.5-0.6</v>
      </c>
      <c r="AC1068" s="36" t="str">
        <f t="shared" si="282"/>
        <v>2-3</v>
      </c>
      <c r="AD1068" s="36" t="str">
        <f t="shared" si="283"/>
        <v>Feb</v>
      </c>
      <c r="AE1068" s="35" t="str">
        <f t="shared" si="284"/>
        <v>205-215</v>
      </c>
      <c r="AF1068" s="36" t="str">
        <f t="shared" si="285"/>
        <v>Inner-TI</v>
      </c>
    </row>
    <row r="1069" spans="5:32" x14ac:dyDescent="0.3">
      <c r="E1069" s="12">
        <v>40961.090277777781</v>
      </c>
      <c r="F1069" s="16">
        <v>7.32</v>
      </c>
      <c r="G1069" s="16">
        <v>477.29999542236374</v>
      </c>
      <c r="H1069" s="29">
        <v>1.2019301988940325</v>
      </c>
      <c r="I1069" s="26">
        <v>201.6</v>
      </c>
      <c r="J1069" s="30">
        <v>0.10245901639344263</v>
      </c>
      <c r="K1069" s="31">
        <v>0.20878027165341603</v>
      </c>
      <c r="L1069" s="108">
        <f ca="1">REWS!R1069</f>
        <v>7.4284422665637821</v>
      </c>
      <c r="M1069" s="22">
        <f t="shared" si="272"/>
        <v>7.273757207271375</v>
      </c>
      <c r="N1069" s="22">
        <f t="shared" ca="1" si="273"/>
        <v>7.3815144091827349</v>
      </c>
      <c r="O1069" s="22">
        <f t="shared" si="274"/>
        <v>0.48223260003106566</v>
      </c>
      <c r="P1069" s="81">
        <f t="shared" ca="1" si="275"/>
        <v>8</v>
      </c>
      <c r="Q1069" s="22">
        <f t="shared" ca="1" si="276"/>
        <v>0.36876391356780597</v>
      </c>
      <c r="R1069" s="3">
        <f ca="1">IF(N1069&gt;'Power Curve'!$C$37,0,INDEX(Ci,$P1069,1)*POWER(1-Q1069,3)+INDEX(Ci,$P1069,2)*3*Q1069*POWER(1-Q1069,2)+INDEX(Ci,$P1069,3)*3*POWER(Q1069,2)*(1-Q1069)+INDEX(Ci,$P1069,4)*POWER(Q1069,3))</f>
        <v>698.56236715396494</v>
      </c>
      <c r="S1069" s="3">
        <f t="shared" si="277"/>
        <v>477.29999542236374</v>
      </c>
      <c r="T1069" s="3">
        <f t="shared" ca="1" si="278"/>
        <v>221.26237173160121</v>
      </c>
      <c r="U1069" s="3">
        <f t="shared" ca="1" si="286"/>
        <v>221.26237173160121</v>
      </c>
      <c r="W1069" s="34">
        <f t="shared" si="279"/>
        <v>7</v>
      </c>
      <c r="X1069" s="73" t="b">
        <f>COUNTIF('Power Curve'!$D$2:$D$31,W1069)&gt;0</f>
        <v>1</v>
      </c>
      <c r="Y1069" s="73" t="b">
        <f t="shared" si="280"/>
        <v>0</v>
      </c>
      <c r="Z1069" s="73" t="b">
        <f t="shared" si="287"/>
        <v>1</v>
      </c>
      <c r="AA1069" s="34" t="str">
        <f t="shared" si="281"/>
        <v>Inner</v>
      </c>
      <c r="AB1069" s="35" t="str">
        <f t="shared" si="288"/>
        <v>0.4-0.5</v>
      </c>
      <c r="AC1069" s="36" t="str">
        <f t="shared" si="282"/>
        <v>2-3</v>
      </c>
      <c r="AD1069" s="36" t="str">
        <f t="shared" si="283"/>
        <v>Feb</v>
      </c>
      <c r="AE1069" s="35" t="str">
        <f t="shared" si="284"/>
        <v>195-205</v>
      </c>
      <c r="AF1069" s="36" t="str">
        <f t="shared" si="285"/>
        <v>Inner-TI</v>
      </c>
    </row>
    <row r="1070" spans="5:32" x14ac:dyDescent="0.3">
      <c r="E1070" s="12">
        <v>40961.097222222219</v>
      </c>
      <c r="F1070" s="16">
        <v>7.73</v>
      </c>
      <c r="G1070" s="16">
        <v>380.83000564575229</v>
      </c>
      <c r="H1070" s="29">
        <v>1.2007994456110977</v>
      </c>
      <c r="I1070" s="26">
        <v>209.5</v>
      </c>
      <c r="J1070" s="30">
        <v>0.10866752910737386</v>
      </c>
      <c r="K1070" s="31">
        <v>0.39809305693032965</v>
      </c>
      <c r="L1070" s="108">
        <f ca="1">REWS!R1070</f>
        <v>7.7791886635297276</v>
      </c>
      <c r="M1070" s="22">
        <f t="shared" si="272"/>
        <v>7.6787575839655826</v>
      </c>
      <c r="N1070" s="22">
        <f t="shared" ca="1" si="273"/>
        <v>7.7276201742791688</v>
      </c>
      <c r="O1070" s="22">
        <f t="shared" si="274"/>
        <v>0.5448267138001549</v>
      </c>
      <c r="P1070" s="81">
        <f t="shared" ca="1" si="275"/>
        <v>8</v>
      </c>
      <c r="Q1070" s="22">
        <f t="shared" ca="1" si="276"/>
        <v>0.7171128467033534</v>
      </c>
      <c r="R1070" s="3">
        <f ca="1">IF(N1070&gt;'Power Curve'!$C$37,0,INDEX(Ci,$P1070,1)*POWER(1-Q1070,3)+INDEX(Ci,$P1070,2)*3*Q1070*POWER(1-Q1070,2)+INDEX(Ci,$P1070,3)*3*POWER(Q1070,2)*(1-Q1070)+INDEX(Ci,$P1070,4)*POWER(Q1070,3))</f>
        <v>797.55779896880176</v>
      </c>
      <c r="S1070" s="3">
        <f t="shared" si="277"/>
        <v>380.83000564575229</v>
      </c>
      <c r="T1070" s="3">
        <f t="shared" ca="1" si="278"/>
        <v>416.72779332304947</v>
      </c>
      <c r="U1070" s="3">
        <f t="shared" ca="1" si="286"/>
        <v>416.72779332304947</v>
      </c>
      <c r="W1070" s="34">
        <f t="shared" si="279"/>
        <v>8</v>
      </c>
      <c r="X1070" s="73" t="b">
        <f>COUNTIF('Power Curve'!$D$2:$D$31,W1070)&gt;0</f>
        <v>1</v>
      </c>
      <c r="Y1070" s="73" t="b">
        <f t="shared" si="280"/>
        <v>0</v>
      </c>
      <c r="Z1070" s="73" t="b">
        <f t="shared" si="287"/>
        <v>1</v>
      </c>
      <c r="AA1070" s="34" t="str">
        <f t="shared" si="281"/>
        <v>Outer</v>
      </c>
      <c r="AB1070" s="35" t="str">
        <f t="shared" si="288"/>
        <v>0.5-0.6</v>
      </c>
      <c r="AC1070" s="36" t="str">
        <f t="shared" si="282"/>
        <v>2-3</v>
      </c>
      <c r="AD1070" s="36" t="str">
        <f t="shared" si="283"/>
        <v>Feb</v>
      </c>
      <c r="AE1070" s="35" t="str">
        <f t="shared" si="284"/>
        <v>205-215</v>
      </c>
      <c r="AF1070" s="36" t="str">
        <f t="shared" si="285"/>
        <v>Inner-TI</v>
      </c>
    </row>
    <row r="1071" spans="5:32" x14ac:dyDescent="0.3">
      <c r="E1071" s="12">
        <v>40961.104166666664</v>
      </c>
      <c r="F1071" s="16">
        <v>7.08</v>
      </c>
      <c r="G1071" s="16">
        <v>336.66999816894571</v>
      </c>
      <c r="H1071" s="29">
        <v>1.2006091252807116</v>
      </c>
      <c r="I1071" s="26">
        <v>203.6</v>
      </c>
      <c r="J1071" s="30">
        <v>0.11723163841807908</v>
      </c>
      <c r="K1071" s="31">
        <v>0.25591023358122161</v>
      </c>
      <c r="L1071" s="108">
        <f ca="1">REWS!R1071</f>
        <v>7.1360017076560203</v>
      </c>
      <c r="M1071" s="22">
        <f t="shared" si="272"/>
        <v>7.0326948671367839</v>
      </c>
      <c r="N1071" s="22">
        <f t="shared" ca="1" si="273"/>
        <v>7.0883223984903703</v>
      </c>
      <c r="O1071" s="22">
        <f t="shared" si="274"/>
        <v>0.44497563827959452</v>
      </c>
      <c r="P1071" s="81">
        <f t="shared" ca="1" si="275"/>
        <v>8</v>
      </c>
      <c r="Q1071" s="22">
        <f t="shared" ca="1" si="276"/>
        <v>7.3671677528067248E-2</v>
      </c>
      <c r="R1071" s="3">
        <f ca="1">IF(N1071&gt;'Power Curve'!$C$37,0,INDEX(Ci,$P1071,1)*POWER(1-Q1071,3)+INDEX(Ci,$P1071,2)*3*Q1071*POWER(1-Q1071,2)+INDEX(Ci,$P1071,3)*3*POWER(Q1071,2)*(1-Q1071)+INDEX(Ci,$P1071,4)*POWER(Q1071,3))</f>
        <v>619.28187584183138</v>
      </c>
      <c r="S1071" s="3">
        <f t="shared" si="277"/>
        <v>336.66999816894571</v>
      </c>
      <c r="T1071" s="3">
        <f t="shared" ca="1" si="278"/>
        <v>282.61187767288567</v>
      </c>
      <c r="U1071" s="3">
        <f t="shared" ca="1" si="286"/>
        <v>282.61187767288567</v>
      </c>
      <c r="W1071" s="34">
        <f t="shared" si="279"/>
        <v>7</v>
      </c>
      <c r="X1071" s="73" t="b">
        <f>COUNTIF('Power Curve'!$D$2:$D$31,W1071)&gt;0</f>
        <v>1</v>
      </c>
      <c r="Y1071" s="73" t="b">
        <f t="shared" si="280"/>
        <v>0</v>
      </c>
      <c r="Z1071" s="73" t="b">
        <f t="shared" si="287"/>
        <v>1</v>
      </c>
      <c r="AA1071" s="34" t="str">
        <f t="shared" si="281"/>
        <v>Inner</v>
      </c>
      <c r="AB1071" s="35" t="str">
        <f t="shared" si="288"/>
        <v>0.4-0.5</v>
      </c>
      <c r="AC1071" s="36" t="str">
        <f t="shared" si="282"/>
        <v>2-3</v>
      </c>
      <c r="AD1071" s="36" t="str">
        <f t="shared" si="283"/>
        <v>Feb</v>
      </c>
      <c r="AE1071" s="35" t="str">
        <f t="shared" si="284"/>
        <v>195-205</v>
      </c>
      <c r="AF1071" s="36" t="str">
        <f t="shared" si="285"/>
        <v>Inner-TI</v>
      </c>
    </row>
    <row r="1072" spans="5:32" x14ac:dyDescent="0.3">
      <c r="E1072" s="12">
        <v>40962.076388888891</v>
      </c>
      <c r="F1072" s="16">
        <v>5.72</v>
      </c>
      <c r="G1072" s="16">
        <v>240.76999282836877</v>
      </c>
      <c r="H1072" s="29">
        <v>1.1592840520436285</v>
      </c>
      <c r="I1072" s="26">
        <v>275.8</v>
      </c>
      <c r="J1072" s="30">
        <v>6.4685314685314688E-2</v>
      </c>
      <c r="K1072" s="31">
        <v>0.15203176783622244</v>
      </c>
      <c r="L1072" s="108">
        <f ca="1">REWS!R1072</f>
        <v>5.6984609235875556</v>
      </c>
      <c r="M1072" s="22">
        <f t="shared" si="272"/>
        <v>5.6158300063799436</v>
      </c>
      <c r="N1072" s="22">
        <f t="shared" ca="1" si="273"/>
        <v>5.5946831896619864</v>
      </c>
      <c r="O1072" s="22">
        <f t="shared" si="274"/>
        <v>0.22599460667279855</v>
      </c>
      <c r="P1072" s="81">
        <f t="shared" ca="1" si="275"/>
        <v>6</v>
      </c>
      <c r="Q1072" s="22">
        <f t="shared" ca="1" si="276"/>
        <v>0.5647145581251527</v>
      </c>
      <c r="R1072" s="3">
        <f ca="1">IF(N1072&gt;'Power Curve'!$C$37,0,INDEX(Ci,$P1072,1)*POWER(1-Q1072,3)+INDEX(Ci,$P1072,2)*3*Q1072*POWER(1-Q1072,2)+INDEX(Ci,$P1072,3)*3*POWER(Q1072,2)*(1-Q1072)+INDEX(Ci,$P1072,4)*POWER(Q1072,3))</f>
        <v>295.86340480886696</v>
      </c>
      <c r="S1072" s="3">
        <f t="shared" si="277"/>
        <v>240.76999282836877</v>
      </c>
      <c r="T1072" s="3">
        <f t="shared" ca="1" si="278"/>
        <v>55.093411980498189</v>
      </c>
      <c r="U1072" s="3">
        <f t="shared" ca="1" si="286"/>
        <v>55.093411980498189</v>
      </c>
      <c r="W1072" s="34">
        <f t="shared" si="279"/>
        <v>6</v>
      </c>
      <c r="X1072" s="73" t="b">
        <f>COUNTIF('Power Curve'!$D$2:$D$31,W1072)&gt;0</f>
        <v>1</v>
      </c>
      <c r="Y1072" s="73" t="b">
        <f t="shared" si="280"/>
        <v>0</v>
      </c>
      <c r="Z1072" s="73" t="b">
        <f t="shared" si="287"/>
        <v>1</v>
      </c>
      <c r="AA1072" s="34" t="str">
        <f t="shared" si="281"/>
        <v>Outer</v>
      </c>
      <c r="AB1072" s="35" t="str">
        <f t="shared" si="288"/>
        <v>0.2-0.3</v>
      </c>
      <c r="AC1072" s="36" t="str">
        <f t="shared" si="282"/>
        <v>1-2</v>
      </c>
      <c r="AD1072" s="36" t="str">
        <f t="shared" si="283"/>
        <v>Feb</v>
      </c>
      <c r="AE1072" s="35" t="str">
        <f t="shared" si="284"/>
        <v>275-285</v>
      </c>
      <c r="AF1072" s="36" t="str">
        <f t="shared" si="285"/>
        <v>LWS-LTI</v>
      </c>
    </row>
    <row r="1073" spans="5:32" x14ac:dyDescent="0.3">
      <c r="E1073" s="12">
        <v>40962.083333333336</v>
      </c>
      <c r="F1073" s="16">
        <v>5.98</v>
      </c>
      <c r="G1073" s="16">
        <v>258.32001113891602</v>
      </c>
      <c r="H1073" s="29">
        <v>1.1593266821438943</v>
      </c>
      <c r="I1073" s="26">
        <v>285.89999999999998</v>
      </c>
      <c r="J1073" s="30">
        <v>6.354515050167224E-2</v>
      </c>
      <c r="K1073" s="31">
        <v>0.24395128447714284</v>
      </c>
      <c r="L1073" s="108">
        <f ca="1">REWS!R1073</f>
        <v>5.9517970739380264</v>
      </c>
      <c r="M1073" s="22">
        <f t="shared" si="272"/>
        <v>5.8711669712876819</v>
      </c>
      <c r="N1073" s="22">
        <f t="shared" ca="1" si="273"/>
        <v>5.8434773244668232</v>
      </c>
      <c r="O1073" s="22">
        <f t="shared" si="274"/>
        <v>0.2654577576983505</v>
      </c>
      <c r="P1073" s="81">
        <f t="shared" ca="1" si="275"/>
        <v>6</v>
      </c>
      <c r="Q1073" s="22">
        <f t="shared" ca="1" si="276"/>
        <v>0.81269208908278534</v>
      </c>
      <c r="R1073" s="3">
        <f ca="1">IF(N1073&gt;'Power Curve'!$C$37,0,INDEX(Ci,$P1073,1)*POWER(1-Q1073,3)+INDEX(Ci,$P1073,2)*3*Q1073*POWER(1-Q1073,2)+INDEX(Ci,$P1073,3)*3*POWER(Q1073,2)*(1-Q1073)+INDEX(Ci,$P1073,4)*POWER(Q1073,3))</f>
        <v>335.57035843650453</v>
      </c>
      <c r="S1073" s="3">
        <f t="shared" si="277"/>
        <v>258.32001113891602</v>
      </c>
      <c r="T1073" s="3">
        <f t="shared" ca="1" si="278"/>
        <v>77.250347297588519</v>
      </c>
      <c r="U1073" s="3">
        <f t="shared" ca="1" si="286"/>
        <v>77.250347297588519</v>
      </c>
      <c r="W1073" s="34">
        <f t="shared" si="279"/>
        <v>6</v>
      </c>
      <c r="X1073" s="73" t="b">
        <f>COUNTIF('Power Curve'!$D$2:$D$31,W1073)&gt;0</f>
        <v>1</v>
      </c>
      <c r="Y1073" s="73" t="b">
        <f t="shared" si="280"/>
        <v>0</v>
      </c>
      <c r="Z1073" s="73" t="b">
        <f t="shared" si="287"/>
        <v>1</v>
      </c>
      <c r="AA1073" s="34" t="str">
        <f t="shared" si="281"/>
        <v>Outer</v>
      </c>
      <c r="AB1073" s="35" t="str">
        <f t="shared" si="288"/>
        <v>0.2-0.3</v>
      </c>
      <c r="AC1073" s="36" t="str">
        <f t="shared" si="282"/>
        <v>2-3</v>
      </c>
      <c r="AD1073" s="36" t="str">
        <f t="shared" si="283"/>
        <v>Feb</v>
      </c>
      <c r="AE1073" s="35" t="str">
        <f t="shared" si="284"/>
        <v>285-295</v>
      </c>
      <c r="AF1073" s="36" t="str">
        <f t="shared" si="285"/>
        <v>LWS-LTI</v>
      </c>
    </row>
    <row r="1074" spans="5:32" x14ac:dyDescent="0.3">
      <c r="E1074" s="12">
        <v>40962.090277777781</v>
      </c>
      <c r="F1074" s="16">
        <v>5.79</v>
      </c>
      <c r="G1074" s="16">
        <v>278.14000320434621</v>
      </c>
      <c r="H1074" s="29">
        <v>1.1598601945665838</v>
      </c>
      <c r="I1074" s="26">
        <v>293.3</v>
      </c>
      <c r="J1074" s="30">
        <v>8.2901554404145081E-2</v>
      </c>
      <c r="K1074" s="31">
        <v>0.24100598684444269</v>
      </c>
      <c r="L1074" s="108">
        <f ca="1">REWS!R1074</f>
        <v>5.7548829389443688</v>
      </c>
      <c r="M1074" s="22">
        <f t="shared" si="272"/>
        <v>5.6854967487281654</v>
      </c>
      <c r="N1074" s="22">
        <f t="shared" ca="1" si="273"/>
        <v>5.6510135127252843</v>
      </c>
      <c r="O1074" s="22">
        <f t="shared" si="274"/>
        <v>0.23676182627901379</v>
      </c>
      <c r="P1074" s="81">
        <f t="shared" ca="1" si="275"/>
        <v>6</v>
      </c>
      <c r="Q1074" s="22">
        <f t="shared" ca="1" si="276"/>
        <v>0.62085999114446366</v>
      </c>
      <c r="R1074" s="3">
        <f ca="1">IF(N1074&gt;'Power Curve'!$C$37,0,INDEX(Ci,$P1074,1)*POWER(1-Q1074,3)+INDEX(Ci,$P1074,2)*3*Q1074*POWER(1-Q1074,2)+INDEX(Ci,$P1074,3)*3*POWER(Q1074,2)*(1-Q1074)+INDEX(Ci,$P1074,4)*POWER(Q1074,3))</f>
        <v>304.51504481456323</v>
      </c>
      <c r="S1074" s="3">
        <f t="shared" si="277"/>
        <v>278.14000320434621</v>
      </c>
      <c r="T1074" s="3">
        <f t="shared" ca="1" si="278"/>
        <v>26.375041610217011</v>
      </c>
      <c r="U1074" s="3">
        <f t="shared" ca="1" si="286"/>
        <v>26.375041610217011</v>
      </c>
      <c r="W1074" s="34">
        <f t="shared" si="279"/>
        <v>6</v>
      </c>
      <c r="X1074" s="73" t="b">
        <f>COUNTIF('Power Curve'!$D$2:$D$31,W1074)&gt;0</f>
        <v>1</v>
      </c>
      <c r="Y1074" s="73" t="b">
        <f t="shared" si="280"/>
        <v>0</v>
      </c>
      <c r="Z1074" s="73" t="b">
        <f t="shared" si="287"/>
        <v>1</v>
      </c>
      <c r="AA1074" s="34" t="str">
        <f t="shared" si="281"/>
        <v>Outer</v>
      </c>
      <c r="AB1074" s="35" t="str">
        <f t="shared" si="288"/>
        <v>0.2-0.3</v>
      </c>
      <c r="AC1074" s="36" t="str">
        <f t="shared" si="282"/>
        <v>2-3</v>
      </c>
      <c r="AD1074" s="36" t="str">
        <f t="shared" si="283"/>
        <v>Feb</v>
      </c>
      <c r="AE1074" s="35" t="str">
        <f t="shared" si="284"/>
        <v>285-295</v>
      </c>
      <c r="AF1074" s="36" t="str">
        <f t="shared" si="285"/>
        <v>LWS-LTI</v>
      </c>
    </row>
    <row r="1075" spans="5:32" x14ac:dyDescent="0.3">
      <c r="E1075" s="12">
        <v>40962.097222222219</v>
      </c>
      <c r="F1075" s="16">
        <v>5.5</v>
      </c>
      <c r="G1075" s="16">
        <v>246.40000152587882</v>
      </c>
      <c r="H1075" s="29">
        <v>1.1599028552657291</v>
      </c>
      <c r="I1075" s="26">
        <v>296.2</v>
      </c>
      <c r="J1075" s="30">
        <v>0.10181818181818182</v>
      </c>
      <c r="K1075" s="31">
        <v>0.31917413117721599</v>
      </c>
      <c r="L1075" s="108">
        <f ca="1">REWS!R1075</f>
        <v>5.5099510225226336</v>
      </c>
      <c r="M1075" s="22">
        <f t="shared" si="272"/>
        <v>5.4007971495176736</v>
      </c>
      <c r="N1075" s="22">
        <f t="shared" ca="1" si="273"/>
        <v>5.4105686866222236</v>
      </c>
      <c r="O1075" s="22">
        <f t="shared" si="274"/>
        <v>0.19276058546917896</v>
      </c>
      <c r="P1075" s="81">
        <f t="shared" ca="1" si="275"/>
        <v>6</v>
      </c>
      <c r="Q1075" s="22">
        <f t="shared" ca="1" si="276"/>
        <v>0.38120436439367106</v>
      </c>
      <c r="R1075" s="3">
        <f ca="1">IF(N1075&gt;'Power Curve'!$C$37,0,INDEX(Ci,$P1075,1)*POWER(1-Q1075,3)+INDEX(Ci,$P1075,2)*3*Q1075*POWER(1-Q1075,2)+INDEX(Ci,$P1075,3)*3*POWER(Q1075,2)*(1-Q1075)+INDEX(Ci,$P1075,4)*POWER(Q1075,3))</f>
        <v>268.40802333977382</v>
      </c>
      <c r="S1075" s="3">
        <f t="shared" si="277"/>
        <v>246.40000152587882</v>
      </c>
      <c r="T1075" s="3">
        <f t="shared" ca="1" si="278"/>
        <v>22.008021813894999</v>
      </c>
      <c r="U1075" s="3">
        <f t="shared" ca="1" si="286"/>
        <v>22.008021813894999</v>
      </c>
      <c r="W1075" s="34">
        <f t="shared" si="279"/>
        <v>5</v>
      </c>
      <c r="X1075" s="73" t="b">
        <f>COUNTIF('Power Curve'!$D$2:$D$31,W1075)&gt;0</f>
        <v>1</v>
      </c>
      <c r="Y1075" s="73" t="b">
        <f t="shared" si="280"/>
        <v>0</v>
      </c>
      <c r="Z1075" s="73" t="b">
        <f t="shared" si="287"/>
        <v>1</v>
      </c>
      <c r="AA1075" s="34" t="str">
        <f t="shared" si="281"/>
        <v>Outer</v>
      </c>
      <c r="AB1075" s="35" t="str">
        <f t="shared" si="288"/>
        <v>0.1-0.2</v>
      </c>
      <c r="AC1075" s="36" t="str">
        <f t="shared" si="282"/>
        <v>2-3</v>
      </c>
      <c r="AD1075" s="36" t="str">
        <f t="shared" si="283"/>
        <v>Feb</v>
      </c>
      <c r="AE1075" s="35" t="str">
        <f t="shared" si="284"/>
        <v>295-305</v>
      </c>
      <c r="AF1075" s="36" t="str">
        <f t="shared" si="285"/>
        <v>Inner-TI</v>
      </c>
    </row>
    <row r="1076" spans="5:32" x14ac:dyDescent="0.3">
      <c r="E1076" s="12">
        <v>40962.104166666664</v>
      </c>
      <c r="F1076" s="16">
        <v>5.68</v>
      </c>
      <c r="G1076" s="16">
        <v>310.60999679565475</v>
      </c>
      <c r="H1076" s="29">
        <v>1.1599881860793047</v>
      </c>
      <c r="I1076" s="26">
        <v>296.2</v>
      </c>
      <c r="J1076" s="30">
        <v>0.125</v>
      </c>
      <c r="K1076" s="31">
        <v>0.25996533298782926</v>
      </c>
      <c r="L1076" s="108">
        <f ca="1">REWS!R1076</f>
        <v>5.6472146258864822</v>
      </c>
      <c r="M1076" s="22">
        <f t="shared" si="272"/>
        <v>5.5776872823585579</v>
      </c>
      <c r="N1076" s="22">
        <f t="shared" ca="1" si="273"/>
        <v>5.5454924647106116</v>
      </c>
      <c r="O1076" s="22">
        <f t="shared" si="274"/>
        <v>0.22009952571918193</v>
      </c>
      <c r="P1076" s="81">
        <f t="shared" ca="1" si="275"/>
        <v>6</v>
      </c>
      <c r="Q1076" s="22">
        <f t="shared" ca="1" si="276"/>
        <v>0.51568528929200008</v>
      </c>
      <c r="R1076" s="3">
        <f ca="1">IF(N1076&gt;'Power Curve'!$C$37,0,INDEX(Ci,$P1076,1)*POWER(1-Q1076,3)+INDEX(Ci,$P1076,2)*3*Q1076*POWER(1-Q1076,2)+INDEX(Ci,$P1076,3)*3*POWER(Q1076,2)*(1-Q1076)+INDEX(Ci,$P1076,4)*POWER(Q1076,3))</f>
        <v>288.42520436011995</v>
      </c>
      <c r="S1076" s="3">
        <f t="shared" si="277"/>
        <v>310.60999679565475</v>
      </c>
      <c r="T1076" s="3">
        <f t="shared" ca="1" si="278"/>
        <v>-22.184792435534803</v>
      </c>
      <c r="U1076" s="3">
        <f t="shared" ca="1" si="286"/>
        <v>22.184792435534803</v>
      </c>
      <c r="W1076" s="34">
        <f t="shared" si="279"/>
        <v>6</v>
      </c>
      <c r="X1076" s="73" t="b">
        <f>COUNTIF('Power Curve'!$D$2:$D$31,W1076)&gt;0</f>
        <v>1</v>
      </c>
      <c r="Y1076" s="73" t="b">
        <f t="shared" si="280"/>
        <v>0</v>
      </c>
      <c r="Z1076" s="73" t="b">
        <f t="shared" si="287"/>
        <v>1</v>
      </c>
      <c r="AA1076" s="34" t="str">
        <f t="shared" si="281"/>
        <v>Inner</v>
      </c>
      <c r="AB1076" s="35" t="str">
        <f t="shared" si="288"/>
        <v>0.2-0.3</v>
      </c>
      <c r="AC1076" s="36" t="str">
        <f t="shared" si="282"/>
        <v>2-3</v>
      </c>
      <c r="AD1076" s="36" t="str">
        <f t="shared" si="283"/>
        <v>Feb</v>
      </c>
      <c r="AE1076" s="35" t="str">
        <f t="shared" si="284"/>
        <v>295-305</v>
      </c>
      <c r="AF1076" s="36" t="str">
        <f t="shared" si="285"/>
        <v>Inner-TI</v>
      </c>
    </row>
    <row r="1077" spans="5:32" x14ac:dyDescent="0.3">
      <c r="E1077" s="12">
        <v>40962.111111111109</v>
      </c>
      <c r="F1077" s="16">
        <v>6.48</v>
      </c>
      <c r="G1077" s="16">
        <v>480.95999145507813</v>
      </c>
      <c r="H1077" s="29">
        <v>1.1600735294489033</v>
      </c>
      <c r="I1077" s="26">
        <v>291.10000000000002</v>
      </c>
      <c r="J1077" s="30">
        <v>0.13117283950617284</v>
      </c>
      <c r="K1077" s="31">
        <v>0.29211639111920529</v>
      </c>
      <c r="L1077" s="108">
        <f ca="1">REWS!R1077</f>
        <v>6.4106699498437845</v>
      </c>
      <c r="M1077" s="22">
        <f t="shared" si="272"/>
        <v>6.3634330909307257</v>
      </c>
      <c r="N1077" s="22">
        <f t="shared" ca="1" si="273"/>
        <v>6.295350199671474</v>
      </c>
      <c r="O1077" s="22">
        <f t="shared" si="274"/>
        <v>0.34153907334826134</v>
      </c>
      <c r="P1077" s="81">
        <f t="shared" ca="1" si="275"/>
        <v>7</v>
      </c>
      <c r="Q1077" s="22">
        <f t="shared" ca="1" si="276"/>
        <v>0.26831550051876596</v>
      </c>
      <c r="R1077" s="3">
        <f ca="1">IF(N1077&gt;'Power Curve'!$C$37,0,INDEX(Ci,$P1077,1)*POWER(1-Q1077,3)+INDEX(Ci,$P1077,2)*3*Q1077*POWER(1-Q1077,2)+INDEX(Ci,$P1077,3)*3*POWER(Q1077,2)*(1-Q1077)+INDEX(Ci,$P1077,4)*POWER(Q1077,3))</f>
        <v>423.39300147176289</v>
      </c>
      <c r="S1077" s="3">
        <f t="shared" si="277"/>
        <v>480.95999145507813</v>
      </c>
      <c r="T1077" s="3">
        <f t="shared" ca="1" si="278"/>
        <v>-57.566989983315239</v>
      </c>
      <c r="U1077" s="3">
        <f t="shared" ca="1" si="286"/>
        <v>57.566989983315239</v>
      </c>
      <c r="W1077" s="34">
        <f t="shared" si="279"/>
        <v>6</v>
      </c>
      <c r="X1077" s="73" t="b">
        <f>COUNTIF('Power Curve'!$D$2:$D$31,W1077)&gt;0</f>
        <v>1</v>
      </c>
      <c r="Y1077" s="73" t="b">
        <f t="shared" si="280"/>
        <v>0</v>
      </c>
      <c r="Z1077" s="73" t="b">
        <f t="shared" si="287"/>
        <v>1</v>
      </c>
      <c r="AA1077" s="34" t="str">
        <f t="shared" si="281"/>
        <v>Inner</v>
      </c>
      <c r="AB1077" s="35" t="str">
        <f t="shared" si="288"/>
        <v>0.3-0.4</v>
      </c>
      <c r="AC1077" s="36" t="str">
        <f t="shared" si="282"/>
        <v>2-3</v>
      </c>
      <c r="AD1077" s="36" t="str">
        <f t="shared" si="283"/>
        <v>Feb</v>
      </c>
      <c r="AE1077" s="35" t="str">
        <f t="shared" si="284"/>
        <v>285-295</v>
      </c>
      <c r="AF1077" s="36" t="str">
        <f t="shared" si="285"/>
        <v>Inner-TI</v>
      </c>
    </row>
    <row r="1078" spans="5:32" x14ac:dyDescent="0.3">
      <c r="E1078" s="12">
        <v>40962.118055555555</v>
      </c>
      <c r="F1078" s="16">
        <v>7</v>
      </c>
      <c r="G1078" s="16">
        <v>478.50998687744186</v>
      </c>
      <c r="H1078" s="29">
        <v>1.1600735294489033</v>
      </c>
      <c r="I1078" s="26">
        <v>293.10000000000002</v>
      </c>
      <c r="J1078" s="30">
        <v>0.10571428571428572</v>
      </c>
      <c r="K1078" s="31">
        <v>0.24086466754177838</v>
      </c>
      <c r="L1078" s="108">
        <f ca="1">REWS!R1078</f>
        <v>6.9445104497423635</v>
      </c>
      <c r="M1078" s="22">
        <f t="shared" si="272"/>
        <v>6.8740789562523261</v>
      </c>
      <c r="N1078" s="22">
        <f t="shared" ca="1" si="273"/>
        <v>6.8195875920069087</v>
      </c>
      <c r="O1078" s="22">
        <f t="shared" si="274"/>
        <v>0.42046103794136847</v>
      </c>
      <c r="P1078" s="81">
        <f t="shared" ca="1" si="275"/>
        <v>7</v>
      </c>
      <c r="Q1078" s="22">
        <f t="shared" ca="1" si="276"/>
        <v>0.80122705496450142</v>
      </c>
      <c r="R1078" s="3">
        <f ca="1">IF(N1078&gt;'Power Curve'!$C$37,0,INDEX(Ci,$P1078,1)*POWER(1-Q1078,3)+INDEX(Ci,$P1078,2)*3*Q1078*POWER(1-Q1078,2)+INDEX(Ci,$P1078,3)*3*POWER(Q1078,2)*(1-Q1078)+INDEX(Ci,$P1078,4)*POWER(Q1078,3))</f>
        <v>550.2126578471441</v>
      </c>
      <c r="S1078" s="3">
        <f t="shared" si="277"/>
        <v>478.50998687744186</v>
      </c>
      <c r="T1078" s="3">
        <f t="shared" ca="1" si="278"/>
        <v>71.70267096970224</v>
      </c>
      <c r="U1078" s="3">
        <f t="shared" ca="1" si="286"/>
        <v>71.70267096970224</v>
      </c>
      <c r="W1078" s="34">
        <f t="shared" si="279"/>
        <v>7</v>
      </c>
      <c r="X1078" s="73" t="b">
        <f>COUNTIF('Power Curve'!$D$2:$D$31,W1078)&gt;0</f>
        <v>1</v>
      </c>
      <c r="Y1078" s="73" t="b">
        <f t="shared" si="280"/>
        <v>0</v>
      </c>
      <c r="Z1078" s="73" t="b">
        <f t="shared" si="287"/>
        <v>1</v>
      </c>
      <c r="AA1078" s="34" t="str">
        <f t="shared" si="281"/>
        <v>Inner</v>
      </c>
      <c r="AB1078" s="35" t="str">
        <f t="shared" si="288"/>
        <v>0.4-0.5</v>
      </c>
      <c r="AC1078" s="36" t="str">
        <f t="shared" si="282"/>
        <v>2-3</v>
      </c>
      <c r="AD1078" s="36" t="str">
        <f t="shared" si="283"/>
        <v>Feb</v>
      </c>
      <c r="AE1078" s="35" t="str">
        <f t="shared" si="284"/>
        <v>285-295</v>
      </c>
      <c r="AF1078" s="36" t="str">
        <f t="shared" si="285"/>
        <v>Inner-TI</v>
      </c>
    </row>
    <row r="1079" spans="5:32" x14ac:dyDescent="0.3">
      <c r="E1079" s="12">
        <v>40962.125</v>
      </c>
      <c r="F1079" s="16">
        <v>6.59</v>
      </c>
      <c r="G1079" s="16">
        <v>522.44997596740768</v>
      </c>
      <c r="H1079" s="29">
        <v>1.1605219777207989</v>
      </c>
      <c r="I1079" s="26">
        <v>294.10000000000002</v>
      </c>
      <c r="J1079" s="30">
        <v>0.11836115326251898</v>
      </c>
      <c r="K1079" s="31">
        <v>0.25703237058582423</v>
      </c>
      <c r="L1079" s="108">
        <f ca="1">REWS!R1079</f>
        <v>6.6774712975225601</v>
      </c>
      <c r="M1079" s="22">
        <f t="shared" si="272"/>
        <v>6.4722881117621744</v>
      </c>
      <c r="N1079" s="22">
        <f t="shared" ca="1" si="273"/>
        <v>6.5581969796037036</v>
      </c>
      <c r="O1079" s="22">
        <f t="shared" si="274"/>
        <v>0.35836296772059895</v>
      </c>
      <c r="P1079" s="81">
        <f t="shared" ca="1" si="275"/>
        <v>7</v>
      </c>
      <c r="Q1079" s="22">
        <f t="shared" ca="1" si="276"/>
        <v>0.53551140856096424</v>
      </c>
      <c r="R1079" s="3">
        <f ca="1">IF(N1079&gt;'Power Curve'!$C$37,0,INDEX(Ci,$P1079,1)*POWER(1-Q1079,3)+INDEX(Ci,$P1079,2)*3*Q1079*POWER(1-Q1079,2)+INDEX(Ci,$P1079,3)*3*POWER(Q1079,2)*(1-Q1079)+INDEX(Ci,$P1079,4)*POWER(Q1079,3))</f>
        <v>484.78831098815101</v>
      </c>
      <c r="S1079" s="3">
        <f t="shared" si="277"/>
        <v>522.44997596740768</v>
      </c>
      <c r="T1079" s="3">
        <f t="shared" ca="1" si="278"/>
        <v>-37.66166497925667</v>
      </c>
      <c r="U1079" s="3">
        <f t="shared" ca="1" si="286"/>
        <v>37.66166497925667</v>
      </c>
      <c r="W1079" s="34">
        <f t="shared" si="279"/>
        <v>6</v>
      </c>
      <c r="X1079" s="73" t="b">
        <f>COUNTIF('Power Curve'!$D$2:$D$31,W1079)&gt;0</f>
        <v>1</v>
      </c>
      <c r="Y1079" s="73" t="b">
        <f t="shared" si="280"/>
        <v>0</v>
      </c>
      <c r="Z1079" s="73" t="b">
        <f t="shared" si="287"/>
        <v>1</v>
      </c>
      <c r="AA1079" s="34" t="str">
        <f t="shared" si="281"/>
        <v>Inner</v>
      </c>
      <c r="AB1079" s="35" t="str">
        <f t="shared" si="288"/>
        <v>0.3-0.4</v>
      </c>
      <c r="AC1079" s="36" t="str">
        <f t="shared" si="282"/>
        <v>3-4</v>
      </c>
      <c r="AD1079" s="36" t="str">
        <f t="shared" si="283"/>
        <v>Feb</v>
      </c>
      <c r="AE1079" s="35" t="str">
        <f t="shared" si="284"/>
        <v>285-295</v>
      </c>
      <c r="AF1079" s="36" t="str">
        <f t="shared" si="285"/>
        <v>Inner-TI</v>
      </c>
    </row>
    <row r="1080" spans="5:32" x14ac:dyDescent="0.3">
      <c r="E1080" s="12">
        <v>40962.131944444445</v>
      </c>
      <c r="F1080" s="16">
        <v>6.54</v>
      </c>
      <c r="G1080" s="16">
        <v>529.56999206542969</v>
      </c>
      <c r="H1080" s="29">
        <v>1.1609705244862525</v>
      </c>
      <c r="I1080" s="26">
        <v>297.7</v>
      </c>
      <c r="J1080" s="30">
        <v>9.3272171253822631E-2</v>
      </c>
      <c r="K1080" s="31">
        <v>0.23783809428340741</v>
      </c>
      <c r="L1080" s="108">
        <f ca="1">REWS!R1080</f>
        <v>6.5526136815705671</v>
      </c>
      <c r="M1080" s="22">
        <f t="shared" si="272"/>
        <v>6.4240086442072801</v>
      </c>
      <c r="N1080" s="22">
        <f t="shared" ca="1" si="273"/>
        <v>6.4363986135413169</v>
      </c>
      <c r="O1080" s="22">
        <f t="shared" si="274"/>
        <v>0.35090122037727767</v>
      </c>
      <c r="P1080" s="81">
        <f t="shared" ca="1" si="275"/>
        <v>7</v>
      </c>
      <c r="Q1080" s="22">
        <f t="shared" ca="1" si="276"/>
        <v>0.41169773647988955</v>
      </c>
      <c r="R1080" s="3">
        <f ca="1">IF(N1080&gt;'Power Curve'!$C$37,0,INDEX(Ci,$P1080,1)*POWER(1-Q1080,3)+INDEX(Ci,$P1080,2)*3*Q1080*POWER(1-Q1080,2)+INDEX(Ci,$P1080,3)*3*POWER(Q1080,2)*(1-Q1080)+INDEX(Ci,$P1080,4)*POWER(Q1080,3))</f>
        <v>455.61906618777971</v>
      </c>
      <c r="S1080" s="3">
        <f t="shared" si="277"/>
        <v>529.56999206542969</v>
      </c>
      <c r="T1080" s="3">
        <f t="shared" ca="1" si="278"/>
        <v>-73.950925877649979</v>
      </c>
      <c r="U1080" s="3">
        <f t="shared" ca="1" si="286"/>
        <v>73.950925877649979</v>
      </c>
      <c r="W1080" s="34">
        <f t="shared" si="279"/>
        <v>6</v>
      </c>
      <c r="X1080" s="73" t="b">
        <f>COUNTIF('Power Curve'!$D$2:$D$31,W1080)&gt;0</f>
        <v>1</v>
      </c>
      <c r="Y1080" s="73" t="b">
        <f t="shared" si="280"/>
        <v>0</v>
      </c>
      <c r="Z1080" s="73" t="b">
        <f t="shared" si="287"/>
        <v>1</v>
      </c>
      <c r="AA1080" s="34" t="str">
        <f t="shared" si="281"/>
        <v>Outer</v>
      </c>
      <c r="AB1080" s="35" t="str">
        <f t="shared" si="288"/>
        <v>0.3-0.4</v>
      </c>
      <c r="AC1080" s="36" t="str">
        <f t="shared" si="282"/>
        <v>3-4</v>
      </c>
      <c r="AD1080" s="36" t="str">
        <f t="shared" si="283"/>
        <v>Feb</v>
      </c>
      <c r="AE1080" s="35" t="str">
        <f t="shared" si="284"/>
        <v>295-305</v>
      </c>
      <c r="AF1080" s="36" t="str">
        <f t="shared" si="285"/>
        <v>LWS-LTI</v>
      </c>
    </row>
    <row r="1081" spans="5:32" x14ac:dyDescent="0.3">
      <c r="E1081" s="12">
        <v>40962.138888888891</v>
      </c>
      <c r="F1081" s="16">
        <v>6.84</v>
      </c>
      <c r="G1081" s="16">
        <v>547.04998207092262</v>
      </c>
      <c r="H1081" s="29">
        <v>1.1612268845812932</v>
      </c>
      <c r="I1081" s="26">
        <v>307.2</v>
      </c>
      <c r="J1081" s="30">
        <v>0.10087719298245613</v>
      </c>
      <c r="K1081" s="31">
        <v>0.21096588030809718</v>
      </c>
      <c r="L1081" s="108">
        <f ca="1">REWS!R1081</f>
        <v>6.8066037788114819</v>
      </c>
      <c r="M1081" s="22">
        <f t="shared" si="272"/>
        <v>6.7191824331932484</v>
      </c>
      <c r="N1081" s="22">
        <f t="shared" ca="1" si="273"/>
        <v>6.6863761023825861</v>
      </c>
      <c r="O1081" s="22">
        <f t="shared" si="274"/>
        <v>0.39652128098129813</v>
      </c>
      <c r="P1081" s="81">
        <f t="shared" ca="1" si="275"/>
        <v>7</v>
      </c>
      <c r="Q1081" s="22">
        <f t="shared" ca="1" si="276"/>
        <v>0.66581141494409901</v>
      </c>
      <c r="R1081" s="3">
        <f ca="1">IF(N1081&gt;'Power Curve'!$C$37,0,INDEX(Ci,$P1081,1)*POWER(1-Q1081,3)+INDEX(Ci,$P1081,2)*3*Q1081*POWER(1-Q1081,2)+INDEX(Ci,$P1081,3)*3*POWER(Q1081,2)*(1-Q1081)+INDEX(Ci,$P1081,4)*POWER(Q1081,3))</f>
        <v>516.5007504800692</v>
      </c>
      <c r="S1081" s="3">
        <f t="shared" si="277"/>
        <v>547.04998207092262</v>
      </c>
      <c r="T1081" s="3">
        <f t="shared" ca="1" si="278"/>
        <v>-30.549231590853424</v>
      </c>
      <c r="U1081" s="3">
        <f t="shared" ca="1" si="286"/>
        <v>30.549231590853424</v>
      </c>
      <c r="W1081" s="34">
        <f t="shared" si="279"/>
        <v>7</v>
      </c>
      <c r="X1081" s="73" t="b">
        <f>COUNTIF('Power Curve'!$D$2:$D$31,W1081)&gt;0</f>
        <v>1</v>
      </c>
      <c r="Y1081" s="73" t="b">
        <f t="shared" si="280"/>
        <v>0</v>
      </c>
      <c r="Z1081" s="73" t="b">
        <f t="shared" si="287"/>
        <v>1</v>
      </c>
      <c r="AA1081" s="34" t="str">
        <f t="shared" si="281"/>
        <v>Inner</v>
      </c>
      <c r="AB1081" s="35" t="str">
        <f t="shared" si="288"/>
        <v>0.3-0.4</v>
      </c>
      <c r="AC1081" s="36" t="str">
        <f t="shared" si="282"/>
        <v>3-4</v>
      </c>
      <c r="AD1081" s="36" t="str">
        <f t="shared" si="283"/>
        <v>Feb</v>
      </c>
      <c r="AE1081" s="35" t="str">
        <f t="shared" si="284"/>
        <v>305-315</v>
      </c>
      <c r="AF1081" s="36" t="str">
        <f t="shared" si="285"/>
        <v>Inner-TI</v>
      </c>
    </row>
    <row r="1082" spans="5:32" x14ac:dyDescent="0.3">
      <c r="E1082" s="12">
        <v>40962.145833333336</v>
      </c>
      <c r="F1082" s="16">
        <v>6.56</v>
      </c>
      <c r="G1082" s="16">
        <v>465.84999465942423</v>
      </c>
      <c r="H1082" s="29">
        <v>1.1619750368893209</v>
      </c>
      <c r="I1082" s="26">
        <v>314.39999999999998</v>
      </c>
      <c r="J1082" s="30">
        <v>7.774390243902439E-2</v>
      </c>
      <c r="K1082" s="31">
        <v>0.29036565288272137</v>
      </c>
      <c r="L1082" s="108">
        <f ca="1">REWS!R1082</f>
        <v>6.5571117479557266</v>
      </c>
      <c r="M1082" s="22">
        <f t="shared" si="272"/>
        <v>6.4455118199484582</v>
      </c>
      <c r="N1082" s="22">
        <f t="shared" ca="1" si="273"/>
        <v>6.4426739750261488</v>
      </c>
      <c r="O1082" s="22">
        <f t="shared" si="274"/>
        <v>0.35422460550527796</v>
      </c>
      <c r="P1082" s="81">
        <f t="shared" ca="1" si="275"/>
        <v>7</v>
      </c>
      <c r="Q1082" s="22">
        <f t="shared" ca="1" si="276"/>
        <v>0.41807693165460319</v>
      </c>
      <c r="R1082" s="3">
        <f ca="1">IF(N1082&gt;'Power Curve'!$C$37,0,INDEX(Ci,$P1082,1)*POWER(1-Q1082,3)+INDEX(Ci,$P1082,2)*3*Q1082*POWER(1-Q1082,2)+INDEX(Ci,$P1082,3)*3*POWER(Q1082,2)*(1-Q1082)+INDEX(Ci,$P1082,4)*POWER(Q1082,3))</f>
        <v>457.09435683551078</v>
      </c>
      <c r="S1082" s="3">
        <f t="shared" si="277"/>
        <v>465.84999465942423</v>
      </c>
      <c r="T1082" s="3">
        <f t="shared" ca="1" si="278"/>
        <v>-8.755637823913446</v>
      </c>
      <c r="U1082" s="3">
        <f t="shared" ca="1" si="286"/>
        <v>8.755637823913446</v>
      </c>
      <c r="W1082" s="34">
        <f t="shared" si="279"/>
        <v>6</v>
      </c>
      <c r="X1082" s="73" t="b">
        <f>COUNTIF('Power Curve'!$D$2:$D$31,W1082)&gt;0</f>
        <v>1</v>
      </c>
      <c r="Y1082" s="73" t="b">
        <f t="shared" si="280"/>
        <v>0</v>
      </c>
      <c r="Z1082" s="73" t="b">
        <f t="shared" si="287"/>
        <v>1</v>
      </c>
      <c r="AA1082" s="34" t="str">
        <f t="shared" si="281"/>
        <v>Outer</v>
      </c>
      <c r="AB1082" s="35" t="str">
        <f t="shared" si="288"/>
        <v>0.3-0.4</v>
      </c>
      <c r="AC1082" s="36" t="str">
        <f t="shared" si="282"/>
        <v>3-4</v>
      </c>
      <c r="AD1082" s="36" t="str">
        <f t="shared" si="283"/>
        <v>Feb</v>
      </c>
      <c r="AE1082" s="35" t="str">
        <f t="shared" si="284"/>
        <v>305-315</v>
      </c>
      <c r="AF1082" s="36" t="str">
        <f t="shared" si="285"/>
        <v>LWS-LTI</v>
      </c>
    </row>
    <row r="1083" spans="5:32" x14ac:dyDescent="0.3">
      <c r="E1083" s="12">
        <v>40962.152777777781</v>
      </c>
      <c r="F1083" s="16">
        <v>6</v>
      </c>
      <c r="G1083" s="16">
        <v>351.31000518798788</v>
      </c>
      <c r="H1083" s="29">
        <v>1.163023577168403</v>
      </c>
      <c r="I1083" s="26">
        <v>320</v>
      </c>
      <c r="J1083" s="30">
        <v>9.0000000000000011E-2</v>
      </c>
      <c r="K1083" s="31">
        <v>0.27593488533260668</v>
      </c>
      <c r="L1083" s="108">
        <f ca="1">REWS!R1083</f>
        <v>5.9803650102801695</v>
      </c>
      <c r="M1083" s="22">
        <f t="shared" si="272"/>
        <v>5.8970579258848144</v>
      </c>
      <c r="N1083" s="22">
        <f t="shared" ca="1" si="273"/>
        <v>5.8777598139261489</v>
      </c>
      <c r="O1083" s="22">
        <f t="shared" si="274"/>
        <v>0.26945928819289339</v>
      </c>
      <c r="P1083" s="81">
        <f t="shared" ca="1" si="275"/>
        <v>6</v>
      </c>
      <c r="Q1083" s="22">
        <f t="shared" ca="1" si="276"/>
        <v>0.84686205493778177</v>
      </c>
      <c r="R1083" s="3">
        <f ca="1">IF(N1083&gt;'Power Curve'!$C$37,0,INDEX(Ci,$P1083,1)*POWER(1-Q1083,3)+INDEX(Ci,$P1083,2)*3*Q1083*POWER(1-Q1083,2)+INDEX(Ci,$P1083,3)*3*POWER(Q1083,2)*(1-Q1083)+INDEX(Ci,$P1083,4)*POWER(Q1083,3))</f>
        <v>341.40911037452901</v>
      </c>
      <c r="S1083" s="3">
        <f t="shared" si="277"/>
        <v>351.31000518798788</v>
      </c>
      <c r="T1083" s="3">
        <f t="shared" ca="1" si="278"/>
        <v>-9.9008948134588763</v>
      </c>
      <c r="U1083" s="3">
        <f t="shared" ca="1" si="286"/>
        <v>9.9008948134588763</v>
      </c>
      <c r="W1083" s="34">
        <f t="shared" si="279"/>
        <v>6</v>
      </c>
      <c r="X1083" s="73" t="b">
        <f>COUNTIF('Power Curve'!$D$2:$D$31,W1083)&gt;0</f>
        <v>1</v>
      </c>
      <c r="Y1083" s="73" t="b">
        <f t="shared" si="280"/>
        <v>0</v>
      </c>
      <c r="Z1083" s="73" t="b">
        <f t="shared" si="287"/>
        <v>1</v>
      </c>
      <c r="AA1083" s="34" t="str">
        <f t="shared" si="281"/>
        <v>Outer</v>
      </c>
      <c r="AB1083" s="35" t="str">
        <f t="shared" si="288"/>
        <v>0.2-0.3</v>
      </c>
      <c r="AC1083" s="36" t="str">
        <f t="shared" si="282"/>
        <v>3-4</v>
      </c>
      <c r="AD1083" s="36" t="str">
        <f t="shared" si="283"/>
        <v>Feb</v>
      </c>
      <c r="AE1083" s="35" t="str">
        <f t="shared" si="284"/>
        <v>315-325</v>
      </c>
      <c r="AF1083" s="36" t="str">
        <f t="shared" si="285"/>
        <v>LWS-LTI</v>
      </c>
    </row>
    <row r="1084" spans="5:32" x14ac:dyDescent="0.3">
      <c r="E1084" s="12">
        <v>40962.159722222219</v>
      </c>
      <c r="F1084" s="16">
        <v>6.02</v>
      </c>
      <c r="G1084" s="16">
        <v>357.67999267578114</v>
      </c>
      <c r="H1084" s="29">
        <v>1.1637523959468257</v>
      </c>
      <c r="I1084" s="26">
        <v>324.10000000000002</v>
      </c>
      <c r="J1084" s="30">
        <v>0.16279069767441862</v>
      </c>
      <c r="K1084" s="31">
        <v>0.14812564966044456</v>
      </c>
      <c r="L1084" s="108">
        <f ca="1">REWS!R1084</f>
        <v>6.0435241807865268</v>
      </c>
      <c r="M1084" s="22">
        <f t="shared" si="272"/>
        <v>5.9179504477167981</v>
      </c>
      <c r="N1084" s="22">
        <f t="shared" ca="1" si="273"/>
        <v>5.9410758524041398</v>
      </c>
      <c r="O1084" s="22">
        <f t="shared" si="274"/>
        <v>0.27268829479073609</v>
      </c>
      <c r="P1084" s="81">
        <f t="shared" ca="1" si="275"/>
        <v>6</v>
      </c>
      <c r="Q1084" s="22">
        <f t="shared" ca="1" si="276"/>
        <v>0.90997027452707024</v>
      </c>
      <c r="R1084" s="3">
        <f ca="1">IF(N1084&gt;'Power Curve'!$C$37,0,INDEX(Ci,$P1084,1)*POWER(1-Q1084,3)+INDEX(Ci,$P1084,2)*3*Q1084*POWER(1-Q1084,2)+INDEX(Ci,$P1084,3)*3*POWER(Q1084,2)*(1-Q1084)+INDEX(Ci,$P1084,4)*POWER(Q1084,3))</f>
        <v>352.48912173119356</v>
      </c>
      <c r="S1084" s="3">
        <f t="shared" si="277"/>
        <v>357.67999267578114</v>
      </c>
      <c r="T1084" s="3">
        <f t="shared" ca="1" si="278"/>
        <v>-5.1908709445875729</v>
      </c>
      <c r="U1084" s="3">
        <f t="shared" ca="1" si="286"/>
        <v>5.1908709445875729</v>
      </c>
      <c r="W1084" s="34">
        <f t="shared" si="279"/>
        <v>6</v>
      </c>
      <c r="X1084" s="73" t="b">
        <f>COUNTIF('Power Curve'!$D$2:$D$31,W1084)&gt;0</f>
        <v>1</v>
      </c>
      <c r="Y1084" s="73" t="b">
        <f t="shared" si="280"/>
        <v>0</v>
      </c>
      <c r="Z1084" s="73" t="b">
        <f t="shared" si="287"/>
        <v>1</v>
      </c>
      <c r="AA1084" s="34" t="str">
        <f t="shared" si="281"/>
        <v>Outer</v>
      </c>
      <c r="AB1084" s="35" t="str">
        <f t="shared" si="288"/>
        <v>0.2-0.3</v>
      </c>
      <c r="AC1084" s="36" t="str">
        <f t="shared" si="282"/>
        <v>3-4</v>
      </c>
      <c r="AD1084" s="36" t="str">
        <f t="shared" si="283"/>
        <v>Feb</v>
      </c>
      <c r="AE1084" s="35" t="str">
        <f t="shared" si="284"/>
        <v>315-325</v>
      </c>
      <c r="AF1084" s="36" t="str">
        <f t="shared" si="285"/>
        <v>LWS-HTI</v>
      </c>
    </row>
    <row r="1085" spans="5:32" x14ac:dyDescent="0.3">
      <c r="E1085" s="12">
        <v>40962.166666666664</v>
      </c>
      <c r="F1085" s="16">
        <v>7.11</v>
      </c>
      <c r="G1085" s="16">
        <v>551.839987754822</v>
      </c>
      <c r="H1085" s="29">
        <v>1.1642450978536676</v>
      </c>
      <c r="I1085" s="26">
        <v>321.89999999999998</v>
      </c>
      <c r="J1085" s="30">
        <v>0.11251758087201125</v>
      </c>
      <c r="K1085" s="31">
        <v>0.1441963815353722</v>
      </c>
      <c r="L1085" s="108">
        <f ca="1">REWS!R1085</f>
        <v>7.0773282004765035</v>
      </c>
      <c r="M1085" s="22">
        <f t="shared" si="272"/>
        <v>6.9904592837682351</v>
      </c>
      <c r="N1085" s="22">
        <f t="shared" ca="1" si="273"/>
        <v>6.9583367965254164</v>
      </c>
      <c r="O1085" s="22">
        <f t="shared" si="274"/>
        <v>0.4384479927202154</v>
      </c>
      <c r="P1085" s="81">
        <f t="shared" ca="1" si="275"/>
        <v>7</v>
      </c>
      <c r="Q1085" s="22">
        <f t="shared" ca="1" si="276"/>
        <v>0.94227203828525596</v>
      </c>
      <c r="R1085" s="3">
        <f ca="1">IF(N1085&gt;'Power Curve'!$C$37,0,INDEX(Ci,$P1085,1)*POWER(1-Q1085,3)+INDEX(Ci,$P1085,2)*3*Q1085*POWER(1-Q1085,2)+INDEX(Ci,$P1085,3)*3*POWER(Q1085,2)*(1-Q1085)+INDEX(Ci,$P1085,4)*POWER(Q1085,3))</f>
        <v>585.74899100699588</v>
      </c>
      <c r="S1085" s="3">
        <f t="shared" si="277"/>
        <v>551.839987754822</v>
      </c>
      <c r="T1085" s="3">
        <f t="shared" ca="1" si="278"/>
        <v>33.909003252173875</v>
      </c>
      <c r="U1085" s="3">
        <f t="shared" ca="1" si="286"/>
        <v>33.909003252173875</v>
      </c>
      <c r="W1085" s="34">
        <f t="shared" si="279"/>
        <v>7</v>
      </c>
      <c r="X1085" s="73" t="b">
        <f>COUNTIF('Power Curve'!$D$2:$D$31,W1085)&gt;0</f>
        <v>1</v>
      </c>
      <c r="Y1085" s="73" t="b">
        <f t="shared" si="280"/>
        <v>0</v>
      </c>
      <c r="Z1085" s="73" t="b">
        <f t="shared" si="287"/>
        <v>1</v>
      </c>
      <c r="AA1085" s="34" t="str">
        <f t="shared" si="281"/>
        <v>Inner</v>
      </c>
      <c r="AB1085" s="35" t="str">
        <f t="shared" si="288"/>
        <v>0.4-0.5</v>
      </c>
      <c r="AC1085" s="36" t="str">
        <f t="shared" si="282"/>
        <v>4-5</v>
      </c>
      <c r="AD1085" s="36" t="str">
        <f t="shared" si="283"/>
        <v>Feb</v>
      </c>
      <c r="AE1085" s="35" t="str">
        <f t="shared" si="284"/>
        <v>315-325</v>
      </c>
      <c r="AF1085" s="36" t="str">
        <f t="shared" si="285"/>
        <v>Inner-TI</v>
      </c>
    </row>
    <row r="1086" spans="5:32" x14ac:dyDescent="0.3">
      <c r="E1086" s="12">
        <v>40962.173611111109</v>
      </c>
      <c r="F1086" s="16">
        <v>6.36</v>
      </c>
      <c r="G1086" s="16">
        <v>382.22998809814476</v>
      </c>
      <c r="H1086" s="29">
        <v>1.1642021764163426</v>
      </c>
      <c r="I1086" s="26">
        <v>324.10000000000002</v>
      </c>
      <c r="J1086" s="30">
        <v>2.8301886792452827E-2</v>
      </c>
      <c r="K1086" s="31">
        <v>0.28619810488010611</v>
      </c>
      <c r="L1086" s="108">
        <f ca="1">REWS!R1086</f>
        <v>6.2533879656988374</v>
      </c>
      <c r="M1086" s="22">
        <f t="shared" si="272"/>
        <v>6.2529922204598423</v>
      </c>
      <c r="N1086" s="22">
        <f t="shared" ca="1" si="273"/>
        <v>6.1481739467031495</v>
      </c>
      <c r="O1086" s="22">
        <f t="shared" si="274"/>
        <v>0.32447008080203638</v>
      </c>
      <c r="P1086" s="81">
        <f t="shared" ca="1" si="275"/>
        <v>7</v>
      </c>
      <c r="Q1086" s="22">
        <f t="shared" ca="1" si="276"/>
        <v>0.11870403271132704</v>
      </c>
      <c r="R1086" s="3">
        <f ca="1">IF(N1086&gt;'Power Curve'!$C$37,0,INDEX(Ci,$P1086,1)*POWER(1-Q1086,3)+INDEX(Ci,$P1086,2)*3*Q1086*POWER(1-Q1086,2)+INDEX(Ci,$P1086,3)*3*POWER(Q1086,2)*(1-Q1086)+INDEX(Ci,$P1086,4)*POWER(Q1086,3))</f>
        <v>391.99870553289054</v>
      </c>
      <c r="S1086" s="3">
        <f t="shared" si="277"/>
        <v>382.22998809814476</v>
      </c>
      <c r="T1086" s="3">
        <f t="shared" ca="1" si="278"/>
        <v>9.7687174347457812</v>
      </c>
      <c r="U1086" s="3">
        <f t="shared" ca="1" si="286"/>
        <v>9.7687174347457812</v>
      </c>
      <c r="W1086" s="34">
        <f t="shared" si="279"/>
        <v>6</v>
      </c>
      <c r="X1086" s="73" t="b">
        <f>COUNTIF('Power Curve'!$D$2:$D$31,W1086)&gt;0</f>
        <v>1</v>
      </c>
      <c r="Y1086" s="73" t="b">
        <f t="shared" si="280"/>
        <v>0</v>
      </c>
      <c r="Z1086" s="73" t="b">
        <f t="shared" si="287"/>
        <v>1</v>
      </c>
      <c r="AA1086" s="34" t="str">
        <f t="shared" si="281"/>
        <v>Outer</v>
      </c>
      <c r="AB1086" s="35" t="str">
        <f t="shared" si="288"/>
        <v>0.3-0.4</v>
      </c>
      <c r="AC1086" s="36" t="str">
        <f t="shared" si="282"/>
        <v>4-5</v>
      </c>
      <c r="AD1086" s="36" t="str">
        <f t="shared" si="283"/>
        <v>Feb</v>
      </c>
      <c r="AE1086" s="35" t="str">
        <f t="shared" si="284"/>
        <v>315-325</v>
      </c>
      <c r="AF1086" s="36" t="str">
        <f t="shared" si="285"/>
        <v>LWS-LTI</v>
      </c>
    </row>
    <row r="1087" spans="5:32" x14ac:dyDescent="0.3">
      <c r="E1087" s="12">
        <v>40962.3125</v>
      </c>
      <c r="F1087" s="16">
        <v>5.16</v>
      </c>
      <c r="G1087" s="16">
        <v>202.4999961853031</v>
      </c>
      <c r="H1087" s="29">
        <v>1.1694255316559634</v>
      </c>
      <c r="I1087" s="26">
        <v>297</v>
      </c>
      <c r="J1087" s="30">
        <v>6.7829457364341081E-2</v>
      </c>
      <c r="K1087" s="31">
        <v>0.51395843968019816</v>
      </c>
      <c r="L1087" s="108">
        <f ca="1">REWS!R1087</f>
        <v>5.1516859347403914</v>
      </c>
      <c r="M1087" s="22">
        <f t="shared" si="272"/>
        <v>5.0807582285600992</v>
      </c>
      <c r="N1087" s="22">
        <f t="shared" ca="1" si="273"/>
        <v>5.0725718418390633</v>
      </c>
      <c r="O1087" s="22">
        <f t="shared" si="274"/>
        <v>0.14329753856421171</v>
      </c>
      <c r="P1087" s="81">
        <f t="shared" ca="1" si="275"/>
        <v>6</v>
      </c>
      <c r="Q1087" s="22">
        <f t="shared" ca="1" si="276"/>
        <v>4.4316908800932329E-2</v>
      </c>
      <c r="R1087" s="3">
        <f ca="1">IF(N1087&gt;'Power Curve'!$C$37,0,INDEX(Ci,$P1087,1)*POWER(1-Q1087,3)+INDEX(Ci,$P1087,2)*3*Q1087*POWER(1-Q1087,2)+INDEX(Ci,$P1087,3)*3*POWER(Q1087,2)*(1-Q1087)+INDEX(Ci,$P1087,4)*POWER(Q1087,3))</f>
        <v>218.30045148843863</v>
      </c>
      <c r="S1087" s="3">
        <f t="shared" si="277"/>
        <v>202.4999961853031</v>
      </c>
      <c r="T1087" s="3">
        <f t="shared" ca="1" si="278"/>
        <v>15.800455303135521</v>
      </c>
      <c r="U1087" s="3">
        <f t="shared" ca="1" si="286"/>
        <v>15.800455303135521</v>
      </c>
      <c r="W1087" s="34">
        <f t="shared" si="279"/>
        <v>5</v>
      </c>
      <c r="X1087" s="73" t="b">
        <f>COUNTIF('Power Curve'!$D$2:$D$31,W1087)&gt;0</f>
        <v>1</v>
      </c>
      <c r="Y1087" s="73" t="b">
        <f t="shared" si="280"/>
        <v>0</v>
      </c>
      <c r="Z1087" s="73" t="b">
        <f t="shared" si="287"/>
        <v>1</v>
      </c>
      <c r="AA1087" s="34" t="str">
        <f t="shared" si="281"/>
        <v>Outer</v>
      </c>
      <c r="AB1087" s="35" t="str">
        <f t="shared" si="288"/>
        <v>0.1-0.2</v>
      </c>
      <c r="AC1087" s="36" t="str">
        <f t="shared" si="282"/>
        <v>7-8</v>
      </c>
      <c r="AD1087" s="36" t="str">
        <f t="shared" si="283"/>
        <v>Feb</v>
      </c>
      <c r="AE1087" s="35" t="str">
        <f t="shared" si="284"/>
        <v>295-305</v>
      </c>
      <c r="AF1087" s="36" t="str">
        <f t="shared" si="285"/>
        <v>LWS-LTI</v>
      </c>
    </row>
    <row r="1088" spans="5:32" x14ac:dyDescent="0.3">
      <c r="E1088" s="12">
        <v>40962.541666666664</v>
      </c>
      <c r="F1088" s="16">
        <v>4.78</v>
      </c>
      <c r="G1088" s="16">
        <v>137.8499984741207</v>
      </c>
      <c r="H1088" s="29">
        <v>1.1682549655111367</v>
      </c>
      <c r="I1088" s="26">
        <v>290.5</v>
      </c>
      <c r="J1088" s="30">
        <v>0.15690376569037656</v>
      </c>
      <c r="K1088" s="31">
        <v>0.12328295803979797</v>
      </c>
      <c r="L1088" s="108">
        <f ca="1">REWS!R1088</f>
        <v>4.7204646777595594</v>
      </c>
      <c r="M1088" s="22">
        <f t="shared" si="272"/>
        <v>4.7050229437920317</v>
      </c>
      <c r="N1088" s="22">
        <f t="shared" ca="1" si="273"/>
        <v>4.6464214674097457</v>
      </c>
      <c r="O1088" s="22">
        <f t="shared" si="274"/>
        <v>8.5226439090664102E-2</v>
      </c>
      <c r="P1088" s="81">
        <f t="shared" ca="1" si="275"/>
        <v>5</v>
      </c>
      <c r="Q1088" s="22">
        <f t="shared" ca="1" si="276"/>
        <v>0.56354800029715379</v>
      </c>
      <c r="R1088" s="3">
        <f ca="1">IF(N1088&gt;'Power Curve'!$C$37,0,INDEX(Ci,$P1088,1)*POWER(1-Q1088,3)+INDEX(Ci,$P1088,2)*3*Q1088*POWER(1-Q1088,2)+INDEX(Ci,$P1088,3)*3*POWER(Q1088,2)*(1-Q1088)+INDEX(Ci,$P1088,4)*POWER(Q1088,3))</f>
        <v>146.24724392373142</v>
      </c>
      <c r="S1088" s="3">
        <f t="shared" si="277"/>
        <v>137.8499984741207</v>
      </c>
      <c r="T1088" s="3">
        <f t="shared" ca="1" si="278"/>
        <v>8.3972454496107218</v>
      </c>
      <c r="U1088" s="3">
        <f t="shared" ca="1" si="286"/>
        <v>8.3972454496107218</v>
      </c>
      <c r="W1088" s="34">
        <f t="shared" si="279"/>
        <v>5</v>
      </c>
      <c r="X1088" s="73" t="b">
        <f>COUNTIF('Power Curve'!$D$2:$D$31,W1088)&gt;0</f>
        <v>1</v>
      </c>
      <c r="Y1088" s="73" t="b">
        <f t="shared" si="280"/>
        <v>0</v>
      </c>
      <c r="Z1088" s="73" t="b">
        <f t="shared" si="287"/>
        <v>1</v>
      </c>
      <c r="AA1088" s="34" t="str">
        <f t="shared" si="281"/>
        <v>Outer</v>
      </c>
      <c r="AB1088" s="35" t="str">
        <f t="shared" si="288"/>
        <v>0.0-0.1</v>
      </c>
      <c r="AC1088" s="36" t="str">
        <f t="shared" si="282"/>
        <v>13-14</v>
      </c>
      <c r="AD1088" s="36" t="str">
        <f t="shared" si="283"/>
        <v>Feb</v>
      </c>
      <c r="AE1088" s="35" t="str">
        <f t="shared" si="284"/>
        <v>285-295</v>
      </c>
      <c r="AF1088" s="36" t="str">
        <f t="shared" si="285"/>
        <v>LWS-HTI</v>
      </c>
    </row>
    <row r="1089" spans="5:32" x14ac:dyDescent="0.3">
      <c r="E1089" s="12">
        <v>40962.548611111109</v>
      </c>
      <c r="F1089" s="16">
        <v>4.92</v>
      </c>
      <c r="G1089" s="16">
        <v>181.33000183105491</v>
      </c>
      <c r="H1089" s="29">
        <v>1.1688961826591526</v>
      </c>
      <c r="I1089" s="26">
        <v>284.5</v>
      </c>
      <c r="J1089" s="30">
        <v>0.12804878048780488</v>
      </c>
      <c r="K1089" s="31">
        <v>0.16932946145046093</v>
      </c>
      <c r="L1089" s="108">
        <f ca="1">REWS!R1089</f>
        <v>4.8959116798678526</v>
      </c>
      <c r="M1089" s="22">
        <f t="shared" si="272"/>
        <v>4.8437128244079144</v>
      </c>
      <c r="N1089" s="22">
        <f t="shared" ca="1" si="273"/>
        <v>4.8199980062895147</v>
      </c>
      <c r="O1089" s="22">
        <f t="shared" si="274"/>
        <v>0.10666140721773483</v>
      </c>
      <c r="P1089" s="81">
        <f t="shared" ca="1" si="275"/>
        <v>5</v>
      </c>
      <c r="Q1089" s="22">
        <f t="shared" ca="1" si="276"/>
        <v>0.7620292762690164</v>
      </c>
      <c r="R1089" s="3">
        <f ca="1">IF(N1089&gt;'Power Curve'!$C$37,0,INDEX(Ci,$P1089,1)*POWER(1-Q1089,3)+INDEX(Ci,$P1089,2)*3*Q1089*POWER(1-Q1089,2)+INDEX(Ci,$P1089,3)*3*POWER(Q1089,2)*(1-Q1089)+INDEX(Ci,$P1089,4)*POWER(Q1089,3))</f>
        <v>176.73029367570302</v>
      </c>
      <c r="S1089" s="3">
        <f t="shared" si="277"/>
        <v>181.33000183105491</v>
      </c>
      <c r="T1089" s="3">
        <f t="shared" ca="1" si="278"/>
        <v>-4.599708155351891</v>
      </c>
      <c r="U1089" s="3">
        <f t="shared" ca="1" si="286"/>
        <v>4.599708155351891</v>
      </c>
      <c r="W1089" s="34">
        <f t="shared" si="279"/>
        <v>5</v>
      </c>
      <c r="X1089" s="73" t="b">
        <f>COUNTIF('Power Curve'!$D$2:$D$31,W1089)&gt;0</f>
        <v>1</v>
      </c>
      <c r="Y1089" s="73" t="b">
        <f t="shared" si="280"/>
        <v>0</v>
      </c>
      <c r="Z1089" s="73" t="b">
        <f t="shared" si="287"/>
        <v>1</v>
      </c>
      <c r="AA1089" s="34" t="str">
        <f t="shared" si="281"/>
        <v>Inner</v>
      </c>
      <c r="AB1089" s="35" t="str">
        <f t="shared" si="288"/>
        <v>0.1-0.2</v>
      </c>
      <c r="AC1089" s="36" t="str">
        <f t="shared" si="282"/>
        <v>13-14</v>
      </c>
      <c r="AD1089" s="36" t="str">
        <f t="shared" si="283"/>
        <v>Feb</v>
      </c>
      <c r="AE1089" s="35" t="str">
        <f t="shared" si="284"/>
        <v>275-285</v>
      </c>
      <c r="AF1089" s="36" t="str">
        <f t="shared" si="285"/>
        <v>Inner-TI</v>
      </c>
    </row>
    <row r="1090" spans="5:32" x14ac:dyDescent="0.3">
      <c r="E1090" s="12">
        <v>40962.555555555555</v>
      </c>
      <c r="F1090" s="16">
        <v>4.67</v>
      </c>
      <c r="G1090" s="16">
        <v>177.76999664306618</v>
      </c>
      <c r="H1090" s="29">
        <v>1.1687251225670698</v>
      </c>
      <c r="I1090" s="26">
        <v>284.60000000000002</v>
      </c>
      <c r="J1090" s="30">
        <v>0.10492505353319058</v>
      </c>
      <c r="K1090" s="31">
        <v>0.13760258290380359</v>
      </c>
      <c r="L1090" s="108">
        <f ca="1">REWS!R1090</f>
        <v>4.6637553150592108</v>
      </c>
      <c r="M1090" s="22">
        <f t="shared" si="272"/>
        <v>4.5973649189242263</v>
      </c>
      <c r="N1090" s="22">
        <f t="shared" ca="1" si="273"/>
        <v>4.5912173610063416</v>
      </c>
      <c r="O1090" s="22">
        <f t="shared" si="274"/>
        <v>6.8587544303119488E-2</v>
      </c>
      <c r="P1090" s="81">
        <f t="shared" ca="1" si="275"/>
        <v>5</v>
      </c>
      <c r="Q1090" s="22">
        <f t="shared" ca="1" si="276"/>
        <v>0.50042321656458</v>
      </c>
      <c r="R1090" s="3">
        <f ca="1">IF(N1090&gt;'Power Curve'!$C$37,0,INDEX(Ci,$P1090,1)*POWER(1-Q1090,3)+INDEX(Ci,$P1090,2)*3*Q1090*POWER(1-Q1090,2)+INDEX(Ci,$P1090,3)*3*POWER(Q1090,2)*(1-Q1090)+INDEX(Ci,$P1090,4)*POWER(Q1090,3))</f>
        <v>136.74787650843064</v>
      </c>
      <c r="S1090" s="3">
        <f t="shared" si="277"/>
        <v>177.76999664306618</v>
      </c>
      <c r="T1090" s="3">
        <f t="shared" ca="1" si="278"/>
        <v>-41.022120134635543</v>
      </c>
      <c r="U1090" s="3">
        <f t="shared" ca="1" si="286"/>
        <v>41.022120134635543</v>
      </c>
      <c r="W1090" s="34">
        <f t="shared" si="279"/>
        <v>5</v>
      </c>
      <c r="X1090" s="73" t="b">
        <f>COUNTIF('Power Curve'!$D$2:$D$31,W1090)&gt;0</f>
        <v>1</v>
      </c>
      <c r="Y1090" s="73" t="b">
        <f t="shared" si="280"/>
        <v>0</v>
      </c>
      <c r="Z1090" s="73" t="b">
        <f t="shared" si="287"/>
        <v>1</v>
      </c>
      <c r="AA1090" s="34" t="str">
        <f t="shared" si="281"/>
        <v>Inner</v>
      </c>
      <c r="AB1090" s="35" t="str">
        <f t="shared" si="288"/>
        <v>0.0-0.1</v>
      </c>
      <c r="AC1090" s="36" t="str">
        <f t="shared" si="282"/>
        <v>13-14</v>
      </c>
      <c r="AD1090" s="36" t="str">
        <f t="shared" si="283"/>
        <v>Feb</v>
      </c>
      <c r="AE1090" s="35" t="str">
        <f t="shared" si="284"/>
        <v>275-285</v>
      </c>
      <c r="AF1090" s="36" t="str">
        <f t="shared" si="285"/>
        <v>Inner-TI</v>
      </c>
    </row>
    <row r="1091" spans="5:32" x14ac:dyDescent="0.3">
      <c r="E1091" s="12">
        <v>40962.5625</v>
      </c>
      <c r="F1091" s="16">
        <v>4.9800000000000004</v>
      </c>
      <c r="G1091" s="16">
        <v>175.81999969482428</v>
      </c>
      <c r="H1091" s="29">
        <v>1.1688106463861423</v>
      </c>
      <c r="I1091" s="26">
        <v>291.2</v>
      </c>
      <c r="J1091" s="30">
        <v>0.18674698795180722</v>
      </c>
      <c r="K1091" s="31">
        <v>0.18103877245974523</v>
      </c>
      <c r="L1091" s="108">
        <f ca="1">REWS!R1091</f>
        <v>5.0525441569904626</v>
      </c>
      <c r="M1091" s="22">
        <f t="shared" ref="M1091:M1154" si="289">F1091*(H1091/Ref_Density)^(1/3)</f>
        <v>4.9026628998362698</v>
      </c>
      <c r="N1091" s="22">
        <f t="shared" ref="N1091:N1154" ca="1" si="290">L1091*(H1091/Ref_Density)^(1/3)</f>
        <v>4.9740804795706142</v>
      </c>
      <c r="O1091" s="22">
        <f t="shared" ref="O1091:O1154" si="291">(M1091-CutInWindSpeed)/(RatedWindSpeed-CutInWindSpeed)</f>
        <v>0.11577233140545459</v>
      </c>
      <c r="P1091" s="81">
        <f t="shared" ref="P1091:P1154" ca="1" si="292">COUNTIF(xa,"&lt;"&amp;N1091)</f>
        <v>5</v>
      </c>
      <c r="Q1091" s="22">
        <f t="shared" ref="Q1091:Q1154" ca="1" si="293">(N1091-INDEX(xa,$P1091))/(INDEX(xb,$P1091)-INDEX(xa,$P1091))</f>
        <v>0.93821948088484042</v>
      </c>
      <c r="R1091" s="3">
        <f ca="1">IF(N1091&gt;'Power Curve'!$C$37,0,INDEX(Ci,$P1091,1)*POWER(1-Q1091,3)+INDEX(Ci,$P1091,2)*3*Q1091*POWER(1-Q1091,2)+INDEX(Ci,$P1091,3)*3*POWER(Q1091,2)*(1-Q1091)+INDEX(Ci,$P1091,4)*POWER(Q1091,3))</f>
        <v>202.87139053454734</v>
      </c>
      <c r="S1091" s="3">
        <f t="shared" ref="S1091:S1154" si="294">IF(Z1091,G1091,"")</f>
        <v>175.81999969482428</v>
      </c>
      <c r="T1091" s="3">
        <f t="shared" ref="T1091:T1154" ca="1" si="295">IF(Z1091,R1091-S1091,"")</f>
        <v>27.051390839723069</v>
      </c>
      <c r="U1091" s="3">
        <f t="shared" ca="1" si="286"/>
        <v>27.051390839723069</v>
      </c>
      <c r="W1091" s="34">
        <f t="shared" ref="W1091:W1154" si="296">MROUND(M1091-Centre_First_Bin,Bin_Width)+Centre_First_Bin</f>
        <v>5</v>
      </c>
      <c r="X1091" s="73" t="b">
        <f>COUNTIF('Power Curve'!$D$2:$D$31,W1091)&gt;0</f>
        <v>1</v>
      </c>
      <c r="Y1091" s="73" t="b">
        <f t="shared" ref="Y1091:Y1154" si="297">(G1091&lt;0)</f>
        <v>0</v>
      </c>
      <c r="Z1091" s="73" t="b">
        <f t="shared" si="287"/>
        <v>1</v>
      </c>
      <c r="AA1091" s="34" t="str">
        <f t="shared" ref="AA1091:AA1154" si="298">IF(Z1091,IF(AND(J1091&gt;=LowerTurbLimit,J1091&lt;=UpperTurbLimit,K1091&gt;=LowerShearLimit,K1091&lt;=UpperShearLimit),"Inner","Outer"),"")</f>
        <v>Outer</v>
      </c>
      <c r="AB1091" s="35" t="str">
        <f t="shared" si="288"/>
        <v>0.1-0.2</v>
      </c>
      <c r="AC1091" s="36" t="str">
        <f t="shared" ref="AC1091:AC1154" si="299">IF(Z1091,HOUR(E1091)&amp;"-"&amp;HOUR(E1091)+1,"")</f>
        <v>13-14</v>
      </c>
      <c r="AD1091" s="36" t="str">
        <f t="shared" ref="AD1091:AD1154" si="300">IF(Z1091,TEXT(E1091,"mmm"),"")</f>
        <v>Feb</v>
      </c>
      <c r="AE1091" s="35" t="str">
        <f t="shared" ref="AE1091:AE1154" si="301">IF(Z1091,IF(OR(I1091&lt;5,I1091&gt;=355),"355-5",MROUND(I1091,10)-5&amp;"-"&amp;MROUND(I1091,10)+5),"")</f>
        <v>285-295</v>
      </c>
      <c r="AF1091" s="36" t="str">
        <f t="shared" ref="AF1091:AF1154" si="302">IF(Z1091,IF(O1091&lt;0.5,IF(J1091&lt;=LowerTurbLimit,"LWS-LTI",IF(J1091&gt;=UpperTurbLimit,"LWS-HTI","Inner-TI")),IF(J1091&lt;=LowerTurbLimit,"HWS-LTI",IF(J1091&gt;=UpperTurbLimit,"HWS-HTI","Inner-TI"))),"")</f>
        <v>LWS-HTI</v>
      </c>
    </row>
    <row r="1092" spans="5:32" x14ac:dyDescent="0.3">
      <c r="E1092" s="12">
        <v>40962.569444444445</v>
      </c>
      <c r="F1092" s="16">
        <v>4.6900000000000004</v>
      </c>
      <c r="G1092" s="16">
        <v>121.07000350952171</v>
      </c>
      <c r="H1092" s="29">
        <v>1.1691528666753546</v>
      </c>
      <c r="I1092" s="26">
        <v>301.5</v>
      </c>
      <c r="J1092" s="30">
        <v>0.14498933901918976</v>
      </c>
      <c r="K1092" s="31">
        <v>0.23710037486874594</v>
      </c>
      <c r="L1092" s="108">
        <f ca="1">REWS!R1092</f>
        <v>4.7753392410491662</v>
      </c>
      <c r="M1092" s="22">
        <f t="shared" si="289"/>
        <v>4.6176170475504783</v>
      </c>
      <c r="N1092" s="22">
        <f t="shared" ca="1" si="290"/>
        <v>4.7016392083806799</v>
      </c>
      <c r="O1092" s="22">
        <f t="shared" si="291"/>
        <v>7.1717576066657795E-2</v>
      </c>
      <c r="P1092" s="81">
        <f t="shared" ca="1" si="292"/>
        <v>5</v>
      </c>
      <c r="Q1092" s="22">
        <f t="shared" ca="1" si="293"/>
        <v>0.62668837488306628</v>
      </c>
      <c r="R1092" s="3">
        <f ca="1">IF(N1092&gt;'Power Curve'!$C$37,0,INDEX(Ci,$P1092,1)*POWER(1-Q1092,3)+INDEX(Ci,$P1092,2)*3*Q1092*POWER(1-Q1092,2)+INDEX(Ci,$P1092,3)*3*POWER(Q1092,2)*(1-Q1092)+INDEX(Ci,$P1092,4)*POWER(Q1092,3))</f>
        <v>155.90676386851607</v>
      </c>
      <c r="S1092" s="3">
        <f t="shared" si="294"/>
        <v>121.07000350952171</v>
      </c>
      <c r="T1092" s="3">
        <f t="shared" ca="1" si="295"/>
        <v>34.836760358994354</v>
      </c>
      <c r="U1092" s="3">
        <f t="shared" ref="U1092:U1155" ca="1" si="303">IF(Z1092,ABS(T1092),"")</f>
        <v>34.836760358994354</v>
      </c>
      <c r="W1092" s="34">
        <f t="shared" si="296"/>
        <v>5</v>
      </c>
      <c r="X1092" s="73" t="b">
        <f>COUNTIF('Power Curve'!$D$2:$D$31,W1092)&gt;0</f>
        <v>1</v>
      </c>
      <c r="Y1092" s="73" t="b">
        <f t="shared" si="297"/>
        <v>0</v>
      </c>
      <c r="Z1092" s="73" t="b">
        <f t="shared" ref="Z1092:Z1155" si="304">AND(X1092,NOT(Y1092))</f>
        <v>1</v>
      </c>
      <c r="AA1092" s="34" t="str">
        <f t="shared" si="298"/>
        <v>Outer</v>
      </c>
      <c r="AB1092" s="35" t="str">
        <f t="shared" ref="AB1092:AB1155" si="305">IF(Z1092,TEXT(ROUND(O1092+0.05,1)-0.1,"0.0")&amp;"-"&amp;TEXT(ROUND(O1092+0.05,1),"0.0"),"")</f>
        <v>0.0-0.1</v>
      </c>
      <c r="AC1092" s="36" t="str">
        <f t="shared" si="299"/>
        <v>13-14</v>
      </c>
      <c r="AD1092" s="36" t="str">
        <f t="shared" si="300"/>
        <v>Feb</v>
      </c>
      <c r="AE1092" s="35" t="str">
        <f t="shared" si="301"/>
        <v>295-305</v>
      </c>
      <c r="AF1092" s="36" t="str">
        <f t="shared" si="302"/>
        <v>LWS-HTI</v>
      </c>
    </row>
    <row r="1093" spans="5:32" x14ac:dyDescent="0.3">
      <c r="E1093" s="12">
        <v>40962.576388888891</v>
      </c>
      <c r="F1093" s="16">
        <v>4.63</v>
      </c>
      <c r="G1093" s="16">
        <v>120.11999893188479</v>
      </c>
      <c r="H1093" s="29">
        <v>1.1698997846185977</v>
      </c>
      <c r="I1093" s="26">
        <v>303.89999999999998</v>
      </c>
      <c r="J1093" s="30">
        <v>0.15334773218142547</v>
      </c>
      <c r="K1093" s="31">
        <v>0.31979804442061027</v>
      </c>
      <c r="L1093" s="108">
        <f ca="1">REWS!R1093</f>
        <v>4.7640736641332859</v>
      </c>
      <c r="M1093" s="22">
        <f t="shared" si="289"/>
        <v>4.5595135965890758</v>
      </c>
      <c r="N1093" s="22">
        <f t="shared" ca="1" si="290"/>
        <v>4.6915461440102932</v>
      </c>
      <c r="O1093" s="22">
        <f t="shared" si="291"/>
        <v>6.2737500419467074E-2</v>
      </c>
      <c r="P1093" s="81">
        <f t="shared" ca="1" si="292"/>
        <v>5</v>
      </c>
      <c r="Q1093" s="22">
        <f t="shared" ca="1" si="293"/>
        <v>0.61514715907343376</v>
      </c>
      <c r="R1093" s="3">
        <f ca="1">IF(N1093&gt;'Power Curve'!$C$37,0,INDEX(Ci,$P1093,1)*POWER(1-Q1093,3)+INDEX(Ci,$P1093,2)*3*Q1093*POWER(1-Q1093,2)+INDEX(Ci,$P1093,3)*3*POWER(Q1093,2)*(1-Q1093)+INDEX(Ci,$P1093,4)*POWER(Q1093,3))</f>
        <v>154.13336319571863</v>
      </c>
      <c r="S1093" s="3">
        <f t="shared" si="294"/>
        <v>120.11999893188479</v>
      </c>
      <c r="T1093" s="3">
        <f t="shared" ca="1" si="295"/>
        <v>34.013364263833836</v>
      </c>
      <c r="U1093" s="3">
        <f t="shared" ca="1" si="303"/>
        <v>34.013364263833836</v>
      </c>
      <c r="W1093" s="34">
        <f t="shared" si="296"/>
        <v>5</v>
      </c>
      <c r="X1093" s="73" t="b">
        <f>COUNTIF('Power Curve'!$D$2:$D$31,W1093)&gt;0</f>
        <v>1</v>
      </c>
      <c r="Y1093" s="73" t="b">
        <f t="shared" si="297"/>
        <v>0</v>
      </c>
      <c r="Z1093" s="73" t="b">
        <f t="shared" si="304"/>
        <v>1</v>
      </c>
      <c r="AA1093" s="34" t="str">
        <f t="shared" si="298"/>
        <v>Outer</v>
      </c>
      <c r="AB1093" s="35" t="str">
        <f t="shared" si="305"/>
        <v>0.0-0.1</v>
      </c>
      <c r="AC1093" s="36" t="str">
        <f t="shared" si="299"/>
        <v>13-14</v>
      </c>
      <c r="AD1093" s="36" t="str">
        <f t="shared" si="300"/>
        <v>Feb</v>
      </c>
      <c r="AE1093" s="35" t="str">
        <f t="shared" si="301"/>
        <v>295-305</v>
      </c>
      <c r="AF1093" s="36" t="str">
        <f t="shared" si="302"/>
        <v>LWS-HTI</v>
      </c>
    </row>
    <row r="1094" spans="5:32" x14ac:dyDescent="0.3">
      <c r="E1094" s="12">
        <v>40962.583333333336</v>
      </c>
      <c r="F1094" s="16">
        <v>4.54</v>
      </c>
      <c r="G1094" s="16">
        <v>195.15999221801781</v>
      </c>
      <c r="H1094" s="29">
        <v>1.1699854570405861</v>
      </c>
      <c r="I1094" s="26">
        <v>308.10000000000002</v>
      </c>
      <c r="J1094" s="30">
        <v>0.14537444933920707</v>
      </c>
      <c r="K1094" s="31">
        <v>0.34297275280867107</v>
      </c>
      <c r="L1094" s="108">
        <f ca="1">REWS!R1094</f>
        <v>4.6098233949739527</v>
      </c>
      <c r="M1094" s="22">
        <f t="shared" si="289"/>
        <v>4.470992875109677</v>
      </c>
      <c r="N1094" s="22">
        <f t="shared" ca="1" si="290"/>
        <v>4.5397549679388645</v>
      </c>
      <c r="O1094" s="22">
        <f t="shared" si="291"/>
        <v>4.9056337561223719E-2</v>
      </c>
      <c r="P1094" s="81">
        <f t="shared" ca="1" si="292"/>
        <v>5</v>
      </c>
      <c r="Q1094" s="22">
        <f t="shared" ca="1" si="293"/>
        <v>0.44157700666478739</v>
      </c>
      <c r="R1094" s="3">
        <f ca="1">IF(N1094&gt;'Power Curve'!$C$37,0,INDEX(Ci,$P1094,1)*POWER(1-Q1094,3)+INDEX(Ci,$P1094,2)*3*Q1094*POWER(1-Q1094,2)+INDEX(Ci,$P1094,3)*3*POWER(Q1094,2)*(1-Q1094)+INDEX(Ci,$P1094,4)*POWER(Q1094,3))</f>
        <v>128.11258447022854</v>
      </c>
      <c r="S1094" s="3">
        <f t="shared" si="294"/>
        <v>195.15999221801781</v>
      </c>
      <c r="T1094" s="3">
        <f t="shared" ca="1" si="295"/>
        <v>-67.047407747789265</v>
      </c>
      <c r="U1094" s="3">
        <f t="shared" ca="1" si="303"/>
        <v>67.047407747789265</v>
      </c>
      <c r="W1094" s="34">
        <f t="shared" si="296"/>
        <v>4</v>
      </c>
      <c r="X1094" s="73" t="b">
        <f>COUNTIF('Power Curve'!$D$2:$D$31,W1094)&gt;0</f>
        <v>1</v>
      </c>
      <c r="Y1094" s="73" t="b">
        <f t="shared" si="297"/>
        <v>0</v>
      </c>
      <c r="Z1094" s="73" t="b">
        <f t="shared" si="304"/>
        <v>1</v>
      </c>
      <c r="AA1094" s="34" t="str">
        <f t="shared" si="298"/>
        <v>Outer</v>
      </c>
      <c r="AB1094" s="35" t="str">
        <f t="shared" si="305"/>
        <v>0.0-0.1</v>
      </c>
      <c r="AC1094" s="36" t="str">
        <f t="shared" si="299"/>
        <v>14-15</v>
      </c>
      <c r="AD1094" s="36" t="str">
        <f t="shared" si="300"/>
        <v>Feb</v>
      </c>
      <c r="AE1094" s="35" t="str">
        <f t="shared" si="301"/>
        <v>305-315</v>
      </c>
      <c r="AF1094" s="36" t="str">
        <f t="shared" si="302"/>
        <v>LWS-HTI</v>
      </c>
    </row>
    <row r="1095" spans="5:32" x14ac:dyDescent="0.3">
      <c r="E1095" s="12">
        <v>40962.590277777781</v>
      </c>
      <c r="F1095" s="16">
        <v>3.9</v>
      </c>
      <c r="G1095" s="16">
        <v>82.739995956421296</v>
      </c>
      <c r="H1095" s="29">
        <v>1.1700711420111733</v>
      </c>
      <c r="I1095" s="26">
        <v>309.3</v>
      </c>
      <c r="J1095" s="30">
        <v>0.1717948717948718</v>
      </c>
      <c r="K1095" s="31">
        <v>0.50627455883206129</v>
      </c>
      <c r="L1095" s="108">
        <f ca="1">REWS!R1095</f>
        <v>3.7400300638537884</v>
      </c>
      <c r="M1095" s="22">
        <f t="shared" si="289"/>
        <v>3.8408145090401336</v>
      </c>
      <c r="N1095" s="22">
        <f t="shared" ca="1" si="290"/>
        <v>3.6832722393579305</v>
      </c>
      <c r="O1095" s="22">
        <f t="shared" si="291"/>
        <v>-4.8339760345022909E-2</v>
      </c>
      <c r="P1095" s="81">
        <f t="shared" ca="1" si="292"/>
        <v>4</v>
      </c>
      <c r="Q1095" s="22">
        <f t="shared" ca="1" si="293"/>
        <v>0.66492011954121955</v>
      </c>
      <c r="R1095" s="3">
        <f ca="1">IF(N1095&gt;'Power Curve'!$C$37,0,INDEX(Ci,$P1095,1)*POWER(1-Q1095,3)+INDEX(Ci,$P1095,2)*3*Q1095*POWER(1-Q1095,2)+INDEX(Ci,$P1095,3)*3*POWER(Q1095,2)*(1-Q1095)+INDEX(Ci,$P1095,4)*POWER(Q1095,3))</f>
        <v>39.66007206990335</v>
      </c>
      <c r="S1095" s="3">
        <f t="shared" si="294"/>
        <v>82.739995956421296</v>
      </c>
      <c r="T1095" s="3">
        <f t="shared" ca="1" si="295"/>
        <v>-43.079923886517946</v>
      </c>
      <c r="U1095" s="3">
        <f t="shared" ca="1" si="303"/>
        <v>43.079923886517946</v>
      </c>
      <c r="W1095" s="34">
        <f t="shared" si="296"/>
        <v>4</v>
      </c>
      <c r="X1095" s="73" t="b">
        <f>COUNTIF('Power Curve'!$D$2:$D$31,W1095)&gt;0</f>
        <v>1</v>
      </c>
      <c r="Y1095" s="73" t="b">
        <f t="shared" si="297"/>
        <v>0</v>
      </c>
      <c r="Z1095" s="73" t="b">
        <f t="shared" si="304"/>
        <v>1</v>
      </c>
      <c r="AA1095" s="34" t="str">
        <f t="shared" si="298"/>
        <v>Outer</v>
      </c>
      <c r="AB1095" s="35" t="str">
        <f t="shared" si="305"/>
        <v>-0.1-0.0</v>
      </c>
      <c r="AC1095" s="36" t="str">
        <f t="shared" si="299"/>
        <v>14-15</v>
      </c>
      <c r="AD1095" s="36" t="str">
        <f t="shared" si="300"/>
        <v>Feb</v>
      </c>
      <c r="AE1095" s="35" t="str">
        <f t="shared" si="301"/>
        <v>305-315</v>
      </c>
      <c r="AF1095" s="36" t="str">
        <f t="shared" si="302"/>
        <v>LWS-HTI</v>
      </c>
    </row>
    <row r="1096" spans="5:32" x14ac:dyDescent="0.3">
      <c r="E1096" s="12">
        <v>40962.604166666664</v>
      </c>
      <c r="F1096" s="16">
        <v>5.55</v>
      </c>
      <c r="G1096" s="16">
        <v>346.79001235961903</v>
      </c>
      <c r="H1096" s="29">
        <v>1.170090125155389</v>
      </c>
      <c r="I1096" s="26">
        <v>299.8</v>
      </c>
      <c r="J1096" s="30">
        <v>0.19099099099099101</v>
      </c>
      <c r="K1096" s="31">
        <v>0.3171364806295825</v>
      </c>
      <c r="L1096" s="108">
        <f ca="1">REWS!R1096</f>
        <v>5.6238443892486423</v>
      </c>
      <c r="M1096" s="22">
        <f t="shared" si="289"/>
        <v>5.4658040522425191</v>
      </c>
      <c r="N1096" s="22">
        <f t="shared" ca="1" si="290"/>
        <v>5.5385281895381233</v>
      </c>
      <c r="O1096" s="22">
        <f t="shared" si="291"/>
        <v>0.20280761184023688</v>
      </c>
      <c r="P1096" s="81">
        <f t="shared" ca="1" si="292"/>
        <v>6</v>
      </c>
      <c r="Q1096" s="22">
        <f t="shared" ca="1" si="293"/>
        <v>0.508743872592053</v>
      </c>
      <c r="R1096" s="3">
        <f ca="1">IF(N1096&gt;'Power Curve'!$C$37,0,INDEX(Ci,$P1096,1)*POWER(1-Q1096,3)+INDEX(Ci,$P1096,2)*3*Q1096*POWER(1-Q1096,2)+INDEX(Ci,$P1096,3)*3*POWER(Q1096,2)*(1-Q1096)+INDEX(Ci,$P1096,4)*POWER(Q1096,3))</f>
        <v>287.37964720094743</v>
      </c>
      <c r="S1096" s="3">
        <f t="shared" si="294"/>
        <v>346.79001235961903</v>
      </c>
      <c r="T1096" s="3">
        <f t="shared" ca="1" si="295"/>
        <v>-59.410365158671596</v>
      </c>
      <c r="U1096" s="3">
        <f t="shared" ca="1" si="303"/>
        <v>59.410365158671596</v>
      </c>
      <c r="W1096" s="34">
        <f t="shared" si="296"/>
        <v>5</v>
      </c>
      <c r="X1096" s="73" t="b">
        <f>COUNTIF('Power Curve'!$D$2:$D$31,W1096)&gt;0</f>
        <v>1</v>
      </c>
      <c r="Y1096" s="73" t="b">
        <f t="shared" si="297"/>
        <v>0</v>
      </c>
      <c r="Z1096" s="73" t="b">
        <f t="shared" si="304"/>
        <v>1</v>
      </c>
      <c r="AA1096" s="34" t="str">
        <f t="shared" si="298"/>
        <v>Outer</v>
      </c>
      <c r="AB1096" s="35" t="str">
        <f t="shared" si="305"/>
        <v>0.2-0.3</v>
      </c>
      <c r="AC1096" s="36" t="str">
        <f t="shared" si="299"/>
        <v>14-15</v>
      </c>
      <c r="AD1096" s="36" t="str">
        <f t="shared" si="300"/>
        <v>Feb</v>
      </c>
      <c r="AE1096" s="35" t="str">
        <f t="shared" si="301"/>
        <v>295-305</v>
      </c>
      <c r="AF1096" s="36" t="str">
        <f t="shared" si="302"/>
        <v>LWS-HTI</v>
      </c>
    </row>
    <row r="1097" spans="5:32" x14ac:dyDescent="0.3">
      <c r="E1097" s="12">
        <v>40962.611111111109</v>
      </c>
      <c r="F1097" s="16">
        <v>6.61</v>
      </c>
      <c r="G1097" s="16">
        <v>552.08002662658714</v>
      </c>
      <c r="H1097" s="29">
        <v>1.1700472913852455</v>
      </c>
      <c r="I1097" s="26">
        <v>301.89999999999998</v>
      </c>
      <c r="J1097" s="30">
        <v>8.4720121028744336E-2</v>
      </c>
      <c r="K1097" s="31">
        <v>0.26930301225173853</v>
      </c>
      <c r="L1097" s="108">
        <f ca="1">REWS!R1097</f>
        <v>6.6169169844012554</v>
      </c>
      <c r="M1097" s="22">
        <f t="shared" si="289"/>
        <v>6.509643949437951</v>
      </c>
      <c r="N1097" s="22">
        <f t="shared" ca="1" si="290"/>
        <v>6.5164559170107177</v>
      </c>
      <c r="O1097" s="22">
        <f t="shared" si="291"/>
        <v>0.36413643285291086</v>
      </c>
      <c r="P1097" s="81">
        <f t="shared" ca="1" si="292"/>
        <v>7</v>
      </c>
      <c r="Q1097" s="22">
        <f t="shared" ca="1" si="293"/>
        <v>0.49307968797814133</v>
      </c>
      <c r="R1097" s="3">
        <f ca="1">IF(N1097&gt;'Power Curve'!$C$37,0,INDEX(Ci,$P1097,1)*POWER(1-Q1097,3)+INDEX(Ci,$P1097,2)*3*Q1097*POWER(1-Q1097,2)+INDEX(Ci,$P1097,3)*3*POWER(Q1097,2)*(1-Q1097)+INDEX(Ci,$P1097,4)*POWER(Q1097,3))</f>
        <v>474.67112631654589</v>
      </c>
      <c r="S1097" s="3">
        <f t="shared" si="294"/>
        <v>552.08002662658714</v>
      </c>
      <c r="T1097" s="3">
        <f t="shared" ca="1" si="295"/>
        <v>-77.408900310041247</v>
      </c>
      <c r="U1097" s="3">
        <f t="shared" ca="1" si="303"/>
        <v>77.408900310041247</v>
      </c>
      <c r="W1097" s="34">
        <f t="shared" si="296"/>
        <v>7</v>
      </c>
      <c r="X1097" s="73" t="b">
        <f>COUNTIF('Power Curve'!$D$2:$D$31,W1097)&gt;0</f>
        <v>1</v>
      </c>
      <c r="Y1097" s="73" t="b">
        <f t="shared" si="297"/>
        <v>0</v>
      </c>
      <c r="Z1097" s="73" t="b">
        <f t="shared" si="304"/>
        <v>1</v>
      </c>
      <c r="AA1097" s="34" t="str">
        <f t="shared" si="298"/>
        <v>Outer</v>
      </c>
      <c r="AB1097" s="35" t="str">
        <f t="shared" si="305"/>
        <v>0.3-0.4</v>
      </c>
      <c r="AC1097" s="36" t="str">
        <f t="shared" si="299"/>
        <v>14-15</v>
      </c>
      <c r="AD1097" s="36" t="str">
        <f t="shared" si="300"/>
        <v>Feb</v>
      </c>
      <c r="AE1097" s="35" t="str">
        <f t="shared" si="301"/>
        <v>295-305</v>
      </c>
      <c r="AF1097" s="36" t="str">
        <f t="shared" si="302"/>
        <v>LWS-LTI</v>
      </c>
    </row>
    <row r="1098" spans="5:32" x14ac:dyDescent="0.3">
      <c r="E1098" s="12">
        <v>40962.618055555555</v>
      </c>
      <c r="F1098" s="16">
        <v>6.76</v>
      </c>
      <c r="G1098" s="16">
        <v>629.00998497009323</v>
      </c>
      <c r="H1098" s="29">
        <v>1.1698331695587287</v>
      </c>
      <c r="I1098" s="26">
        <v>307.10000000000002</v>
      </c>
      <c r="J1098" s="30">
        <v>7.1005917159763315E-2</v>
      </c>
      <c r="K1098" s="31">
        <v>0.2800491826456889</v>
      </c>
      <c r="L1098" s="108">
        <f ca="1">REWS!R1098</f>
        <v>6.702052903947461</v>
      </c>
      <c r="M1098" s="22">
        <f t="shared" si="289"/>
        <v>6.6569604505125959</v>
      </c>
      <c r="N1098" s="22">
        <f t="shared" ca="1" si="290"/>
        <v>6.5998966152102572</v>
      </c>
      <c r="O1098" s="22">
        <f t="shared" si="291"/>
        <v>0.38690467298048198</v>
      </c>
      <c r="P1098" s="81">
        <f t="shared" ca="1" si="292"/>
        <v>7</v>
      </c>
      <c r="Q1098" s="22">
        <f t="shared" ca="1" si="293"/>
        <v>0.57790101669614713</v>
      </c>
      <c r="R1098" s="3">
        <f ca="1">IF(N1098&gt;'Power Curve'!$C$37,0,INDEX(Ci,$P1098,1)*POWER(1-Q1098,3)+INDEX(Ci,$P1098,2)*3*Q1098*POWER(1-Q1098,2)+INDEX(Ci,$P1098,3)*3*POWER(Q1098,2)*(1-Q1098)+INDEX(Ci,$P1098,4)*POWER(Q1098,3))</f>
        <v>495.00626664034689</v>
      </c>
      <c r="S1098" s="3">
        <f t="shared" si="294"/>
        <v>629.00998497009323</v>
      </c>
      <c r="T1098" s="3">
        <f t="shared" ca="1" si="295"/>
        <v>-134.00371832974633</v>
      </c>
      <c r="U1098" s="3">
        <f t="shared" ca="1" si="303"/>
        <v>134.00371832974633</v>
      </c>
      <c r="W1098" s="34">
        <f t="shared" si="296"/>
        <v>7</v>
      </c>
      <c r="X1098" s="73" t="b">
        <f>COUNTIF('Power Curve'!$D$2:$D$31,W1098)&gt;0</f>
        <v>1</v>
      </c>
      <c r="Y1098" s="73" t="b">
        <f t="shared" si="297"/>
        <v>0</v>
      </c>
      <c r="Z1098" s="73" t="b">
        <f t="shared" si="304"/>
        <v>1</v>
      </c>
      <c r="AA1098" s="34" t="str">
        <f t="shared" si="298"/>
        <v>Outer</v>
      </c>
      <c r="AB1098" s="35" t="str">
        <f t="shared" si="305"/>
        <v>0.3-0.4</v>
      </c>
      <c r="AC1098" s="36" t="str">
        <f t="shared" si="299"/>
        <v>14-15</v>
      </c>
      <c r="AD1098" s="36" t="str">
        <f t="shared" si="300"/>
        <v>Feb</v>
      </c>
      <c r="AE1098" s="35" t="str">
        <f t="shared" si="301"/>
        <v>305-315</v>
      </c>
      <c r="AF1098" s="36" t="str">
        <f t="shared" si="302"/>
        <v>LWS-LTI</v>
      </c>
    </row>
    <row r="1099" spans="5:32" x14ac:dyDescent="0.3">
      <c r="E1099" s="12">
        <v>40962.625</v>
      </c>
      <c r="F1099" s="16">
        <v>7.52</v>
      </c>
      <c r="G1099" s="16">
        <v>784.42999649047897</v>
      </c>
      <c r="H1099" s="29">
        <v>1.1703661053610999</v>
      </c>
      <c r="I1099" s="26">
        <v>303.39999999999998</v>
      </c>
      <c r="J1099" s="30">
        <v>9.0425531914893623E-2</v>
      </c>
      <c r="K1099" s="31">
        <v>0.30559592228781995</v>
      </c>
      <c r="L1099" s="108">
        <f ca="1">REWS!R1099</f>
        <v>7.5284946480033312</v>
      </c>
      <c r="M1099" s="22">
        <f t="shared" si="289"/>
        <v>7.4065004967220061</v>
      </c>
      <c r="N1099" s="22">
        <f t="shared" ca="1" si="290"/>
        <v>7.4148669348411751</v>
      </c>
      <c r="O1099" s="22">
        <f t="shared" si="291"/>
        <v>0.50274850332423604</v>
      </c>
      <c r="P1099" s="81">
        <f t="shared" ca="1" si="292"/>
        <v>8</v>
      </c>
      <c r="Q1099" s="22">
        <f t="shared" ca="1" si="293"/>
        <v>0.40233260239694596</v>
      </c>
      <c r="R1099" s="3">
        <f ca="1">IF(N1099&gt;'Power Curve'!$C$37,0,INDEX(Ci,$P1099,1)*POWER(1-Q1099,3)+INDEX(Ci,$P1099,2)*3*Q1099*POWER(1-Q1099,2)+INDEX(Ci,$P1099,3)*3*POWER(Q1099,2)*(1-Q1099)+INDEX(Ci,$P1099,4)*POWER(Q1099,3))</f>
        <v>707.87896766342146</v>
      </c>
      <c r="S1099" s="3">
        <f t="shared" si="294"/>
        <v>784.42999649047897</v>
      </c>
      <c r="T1099" s="3">
        <f t="shared" ca="1" si="295"/>
        <v>-76.551028827057507</v>
      </c>
      <c r="U1099" s="3">
        <f t="shared" ca="1" si="303"/>
        <v>76.551028827057507</v>
      </c>
      <c r="W1099" s="34">
        <f t="shared" si="296"/>
        <v>7</v>
      </c>
      <c r="X1099" s="73" t="b">
        <f>COUNTIF('Power Curve'!$D$2:$D$31,W1099)&gt;0</f>
        <v>1</v>
      </c>
      <c r="Y1099" s="73" t="b">
        <f t="shared" si="297"/>
        <v>0</v>
      </c>
      <c r="Z1099" s="73" t="b">
        <f t="shared" si="304"/>
        <v>1</v>
      </c>
      <c r="AA1099" s="34" t="str">
        <f t="shared" si="298"/>
        <v>Outer</v>
      </c>
      <c r="AB1099" s="35" t="str">
        <f t="shared" si="305"/>
        <v>0.5-0.6</v>
      </c>
      <c r="AC1099" s="36" t="str">
        <f t="shared" si="299"/>
        <v>15-16</v>
      </c>
      <c r="AD1099" s="36" t="str">
        <f t="shared" si="300"/>
        <v>Feb</v>
      </c>
      <c r="AE1099" s="35" t="str">
        <f t="shared" si="301"/>
        <v>295-305</v>
      </c>
      <c r="AF1099" s="36" t="str">
        <f t="shared" si="302"/>
        <v>HWS-LTI</v>
      </c>
    </row>
    <row r="1100" spans="5:32" x14ac:dyDescent="0.3">
      <c r="E1100" s="12">
        <v>40962.631944444445</v>
      </c>
      <c r="F1100" s="16">
        <v>8.74</v>
      </c>
      <c r="G1100" s="16">
        <v>971.32003021240257</v>
      </c>
      <c r="H1100" s="29">
        <v>1.170923340903423</v>
      </c>
      <c r="I1100" s="26">
        <v>302.60000000000002</v>
      </c>
      <c r="J1100" s="30">
        <v>0.12013729977116705</v>
      </c>
      <c r="K1100" s="31">
        <v>0.24202026845476857</v>
      </c>
      <c r="L1100" s="108">
        <f ca="1">REWS!R1100</f>
        <v>8.6954410619726445</v>
      </c>
      <c r="M1100" s="22">
        <f t="shared" si="289"/>
        <v>8.609452959551966</v>
      </c>
      <c r="N1100" s="22">
        <f t="shared" ca="1" si="290"/>
        <v>8.565559586454242</v>
      </c>
      <c r="O1100" s="22">
        <f t="shared" si="291"/>
        <v>0.68866868426776551</v>
      </c>
      <c r="P1100" s="81">
        <f t="shared" ca="1" si="292"/>
        <v>9</v>
      </c>
      <c r="Q1100" s="22">
        <f t="shared" ca="1" si="293"/>
        <v>0.55662238751616211</v>
      </c>
      <c r="R1100" s="3">
        <f ca="1">IF(N1100&gt;'Power Curve'!$C$37,0,INDEX(Ci,$P1100,1)*POWER(1-Q1100,3)+INDEX(Ci,$P1100,2)*3*Q1100*POWER(1-Q1100,2)+INDEX(Ci,$P1100,3)*3*POWER(Q1100,2)*(1-Q1100)+INDEX(Ci,$P1100,4)*POWER(Q1100,3))</f>
        <v>1053.8947301498022</v>
      </c>
      <c r="S1100" s="3">
        <f t="shared" si="294"/>
        <v>971.32003021240257</v>
      </c>
      <c r="T1100" s="3">
        <f t="shared" ca="1" si="295"/>
        <v>82.5746999373996</v>
      </c>
      <c r="U1100" s="3">
        <f t="shared" ca="1" si="303"/>
        <v>82.5746999373996</v>
      </c>
      <c r="W1100" s="34">
        <f t="shared" si="296"/>
        <v>9</v>
      </c>
      <c r="X1100" s="73" t="b">
        <f>COUNTIF('Power Curve'!$D$2:$D$31,W1100)&gt;0</f>
        <v>1</v>
      </c>
      <c r="Y1100" s="73" t="b">
        <f t="shared" si="297"/>
        <v>0</v>
      </c>
      <c r="Z1100" s="73" t="b">
        <f t="shared" si="304"/>
        <v>1</v>
      </c>
      <c r="AA1100" s="34" t="str">
        <f t="shared" si="298"/>
        <v>Inner</v>
      </c>
      <c r="AB1100" s="35" t="str">
        <f t="shared" si="305"/>
        <v>0.6-0.7</v>
      </c>
      <c r="AC1100" s="36" t="str">
        <f t="shared" si="299"/>
        <v>15-16</v>
      </c>
      <c r="AD1100" s="36" t="str">
        <f t="shared" si="300"/>
        <v>Feb</v>
      </c>
      <c r="AE1100" s="35" t="str">
        <f t="shared" si="301"/>
        <v>295-305</v>
      </c>
      <c r="AF1100" s="36" t="str">
        <f t="shared" si="302"/>
        <v>Inner-TI</v>
      </c>
    </row>
    <row r="1101" spans="5:32" x14ac:dyDescent="0.3">
      <c r="E1101" s="12">
        <v>40962.638888888891</v>
      </c>
      <c r="F1101" s="16">
        <v>8.08</v>
      </c>
      <c r="G1101" s="16">
        <v>1227.4899520874069</v>
      </c>
      <c r="H1101" s="29">
        <v>1.1725306130767734</v>
      </c>
      <c r="I1101" s="26">
        <v>303.7</v>
      </c>
      <c r="J1101" s="30">
        <v>0.13490099009900991</v>
      </c>
      <c r="K1101" s="31">
        <v>0.12056081992319087</v>
      </c>
      <c r="L1101" s="108">
        <f ca="1">REWS!R1101</f>
        <v>8.1388070244740423</v>
      </c>
      <c r="M1101" s="22">
        <f t="shared" si="289"/>
        <v>7.9629513303133788</v>
      </c>
      <c r="N1101" s="22">
        <f t="shared" ca="1" si="290"/>
        <v>8.0209064632053764</v>
      </c>
      <c r="O1101" s="22">
        <f t="shared" si="291"/>
        <v>0.58874977341940316</v>
      </c>
      <c r="P1101" s="81">
        <f t="shared" ca="1" si="292"/>
        <v>9</v>
      </c>
      <c r="Q1101" s="22">
        <f t="shared" ca="1" si="293"/>
        <v>1.221524791065773E-2</v>
      </c>
      <c r="R1101" s="3">
        <f ca="1">IF(N1101&gt;'Power Curve'!$C$37,0,INDEX(Ci,$P1101,1)*POWER(1-Q1101,3)+INDEX(Ci,$P1101,2)*3*Q1101*POWER(1-Q1101,2)+INDEX(Ci,$P1101,3)*3*POWER(Q1101,2)*(1-Q1101)+INDEX(Ci,$P1101,4)*POWER(Q1101,3))</f>
        <v>884.3985404190754</v>
      </c>
      <c r="S1101" s="3">
        <f t="shared" si="294"/>
        <v>1227.4899520874069</v>
      </c>
      <c r="T1101" s="3">
        <f t="shared" ca="1" si="295"/>
        <v>-343.09141166833149</v>
      </c>
      <c r="U1101" s="3">
        <f t="shared" ca="1" si="303"/>
        <v>343.09141166833149</v>
      </c>
      <c r="W1101" s="34">
        <f t="shared" si="296"/>
        <v>8</v>
      </c>
      <c r="X1101" s="73" t="b">
        <f>COUNTIF('Power Curve'!$D$2:$D$31,W1101)&gt;0</f>
        <v>1</v>
      </c>
      <c r="Y1101" s="73" t="b">
        <f t="shared" si="297"/>
        <v>0</v>
      </c>
      <c r="Z1101" s="73" t="b">
        <f t="shared" si="304"/>
        <v>1</v>
      </c>
      <c r="AA1101" s="34" t="str">
        <f t="shared" si="298"/>
        <v>Inner</v>
      </c>
      <c r="AB1101" s="35" t="str">
        <f t="shared" si="305"/>
        <v>0.5-0.6</v>
      </c>
      <c r="AC1101" s="36" t="str">
        <f t="shared" si="299"/>
        <v>15-16</v>
      </c>
      <c r="AD1101" s="36" t="str">
        <f t="shared" si="300"/>
        <v>Feb</v>
      </c>
      <c r="AE1101" s="35" t="str">
        <f t="shared" si="301"/>
        <v>295-305</v>
      </c>
      <c r="AF1101" s="36" t="str">
        <f t="shared" si="302"/>
        <v>Inner-TI</v>
      </c>
    </row>
    <row r="1102" spans="5:32" x14ac:dyDescent="0.3">
      <c r="E1102" s="12">
        <v>40962.645833333336</v>
      </c>
      <c r="F1102" s="16">
        <v>9.0500000000000007</v>
      </c>
      <c r="G1102" s="16">
        <v>1183.9300155639673</v>
      </c>
      <c r="H1102" s="29">
        <v>1.1742527701312775</v>
      </c>
      <c r="I1102" s="26">
        <v>301.8</v>
      </c>
      <c r="J1102" s="30">
        <v>9.9447513812154692E-2</v>
      </c>
      <c r="K1102" s="31">
        <v>0.17506433005745839</v>
      </c>
      <c r="L1102" s="108">
        <f ca="1">REWS!R1102</f>
        <v>9.0563797953273681</v>
      </c>
      <c r="M1102" s="22">
        <f t="shared" si="289"/>
        <v>8.9232641109412505</v>
      </c>
      <c r="N1102" s="22">
        <f t="shared" ca="1" si="290"/>
        <v>8.929554563834051</v>
      </c>
      <c r="O1102" s="22">
        <f t="shared" si="291"/>
        <v>0.73716920931024188</v>
      </c>
      <c r="P1102" s="81">
        <f t="shared" ca="1" si="292"/>
        <v>9</v>
      </c>
      <c r="Q1102" s="22">
        <f t="shared" ca="1" si="293"/>
        <v>0.92045297253892933</v>
      </c>
      <c r="R1102" s="3">
        <f ca="1">IF(N1102&gt;'Power Curve'!$C$37,0,INDEX(Ci,$P1102,1)*POWER(1-Q1102,3)+INDEX(Ci,$P1102,2)*3*Q1102*POWER(1-Q1102,2)+INDEX(Ci,$P1102,3)*3*POWER(Q1102,2)*(1-Q1102)+INDEX(Ci,$P1102,4)*POWER(Q1102,3))</f>
        <v>1172.1624741823946</v>
      </c>
      <c r="S1102" s="3">
        <f t="shared" si="294"/>
        <v>1183.9300155639673</v>
      </c>
      <c r="T1102" s="3">
        <f t="shared" ca="1" si="295"/>
        <v>-11.767541381572755</v>
      </c>
      <c r="U1102" s="3">
        <f t="shared" ca="1" si="303"/>
        <v>11.767541381572755</v>
      </c>
      <c r="W1102" s="34">
        <f t="shared" si="296"/>
        <v>9</v>
      </c>
      <c r="X1102" s="73" t="b">
        <f>COUNTIF('Power Curve'!$D$2:$D$31,W1102)&gt;0</f>
        <v>1</v>
      </c>
      <c r="Y1102" s="73" t="b">
        <f t="shared" si="297"/>
        <v>0</v>
      </c>
      <c r="Z1102" s="73" t="b">
        <f t="shared" si="304"/>
        <v>1</v>
      </c>
      <c r="AA1102" s="34" t="str">
        <f t="shared" si="298"/>
        <v>Outer</v>
      </c>
      <c r="AB1102" s="35" t="str">
        <f t="shared" si="305"/>
        <v>0.7-0.8</v>
      </c>
      <c r="AC1102" s="36" t="str">
        <f t="shared" si="299"/>
        <v>15-16</v>
      </c>
      <c r="AD1102" s="36" t="str">
        <f t="shared" si="300"/>
        <v>Feb</v>
      </c>
      <c r="AE1102" s="35" t="str">
        <f t="shared" si="301"/>
        <v>295-305</v>
      </c>
      <c r="AF1102" s="36" t="str">
        <f t="shared" si="302"/>
        <v>HWS-LTI</v>
      </c>
    </row>
    <row r="1103" spans="5:32" x14ac:dyDescent="0.3">
      <c r="E1103" s="12">
        <v>40962.652777777781</v>
      </c>
      <c r="F1103" s="16">
        <v>8.83</v>
      </c>
      <c r="G1103" s="16">
        <v>967.36000442504928</v>
      </c>
      <c r="H1103" s="29">
        <v>1.1753748878138905</v>
      </c>
      <c r="I1103" s="26">
        <v>303.39999999999998</v>
      </c>
      <c r="J1103" s="30">
        <v>8.9467723669309177E-2</v>
      </c>
      <c r="K1103" s="31">
        <v>0.14688847625263476</v>
      </c>
      <c r="L1103" s="108">
        <f ca="1">REWS!R1103</f>
        <v>8.79842697936866</v>
      </c>
      <c r="M1103" s="22">
        <f t="shared" si="289"/>
        <v>8.7091173658501635</v>
      </c>
      <c r="N1103" s="22">
        <f t="shared" ca="1" si="290"/>
        <v>8.6779765796358088</v>
      </c>
      <c r="O1103" s="22">
        <f t="shared" si="291"/>
        <v>0.70407213953731063</v>
      </c>
      <c r="P1103" s="81">
        <f t="shared" ca="1" si="292"/>
        <v>9</v>
      </c>
      <c r="Q1103" s="22">
        <f t="shared" ca="1" si="293"/>
        <v>0.66898860940793337</v>
      </c>
      <c r="R1103" s="3">
        <f ca="1">IF(N1103&gt;'Power Curve'!$C$37,0,INDEX(Ci,$P1103,1)*POWER(1-Q1103,3)+INDEX(Ci,$P1103,2)*3*Q1103*POWER(1-Q1103,2)+INDEX(Ci,$P1103,3)*3*POWER(Q1103,2)*(1-Q1103)+INDEX(Ci,$P1103,4)*POWER(Q1103,3))</f>
        <v>1090.1281672222369</v>
      </c>
      <c r="S1103" s="3">
        <f t="shared" si="294"/>
        <v>967.36000442504928</v>
      </c>
      <c r="T1103" s="3">
        <f t="shared" ca="1" si="295"/>
        <v>122.76816279718764</v>
      </c>
      <c r="U1103" s="3">
        <f t="shared" ca="1" si="303"/>
        <v>122.76816279718764</v>
      </c>
      <c r="W1103" s="34">
        <f t="shared" si="296"/>
        <v>9</v>
      </c>
      <c r="X1103" s="73" t="b">
        <f>COUNTIF('Power Curve'!$D$2:$D$31,W1103)&gt;0</f>
        <v>1</v>
      </c>
      <c r="Y1103" s="73" t="b">
        <f t="shared" si="297"/>
        <v>0</v>
      </c>
      <c r="Z1103" s="73" t="b">
        <f t="shared" si="304"/>
        <v>1</v>
      </c>
      <c r="AA1103" s="34" t="str">
        <f t="shared" si="298"/>
        <v>Outer</v>
      </c>
      <c r="AB1103" s="35" t="str">
        <f t="shared" si="305"/>
        <v>0.7-0.8</v>
      </c>
      <c r="AC1103" s="36" t="str">
        <f t="shared" si="299"/>
        <v>15-16</v>
      </c>
      <c r="AD1103" s="36" t="str">
        <f t="shared" si="300"/>
        <v>Feb</v>
      </c>
      <c r="AE1103" s="35" t="str">
        <f t="shared" si="301"/>
        <v>295-305</v>
      </c>
      <c r="AF1103" s="36" t="str">
        <f t="shared" si="302"/>
        <v>HWS-LTI</v>
      </c>
    </row>
    <row r="1104" spans="5:32" x14ac:dyDescent="0.3">
      <c r="E1104" s="12">
        <v>40962.659722222219</v>
      </c>
      <c r="F1104" s="16">
        <v>8.23</v>
      </c>
      <c r="G1104" s="16">
        <v>871.9100265502932</v>
      </c>
      <c r="H1104" s="29">
        <v>1.1762827799356264</v>
      </c>
      <c r="I1104" s="26">
        <v>305.10000000000002</v>
      </c>
      <c r="J1104" s="30">
        <v>0.12515188335358443</v>
      </c>
      <c r="K1104" s="31">
        <v>0.14193217596101171</v>
      </c>
      <c r="L1104" s="108">
        <f ca="1">REWS!R1104</f>
        <v>8.275132517842108</v>
      </c>
      <c r="M1104" s="22">
        <f t="shared" si="289"/>
        <v>8.1194208406764083</v>
      </c>
      <c r="N1104" s="22">
        <f t="shared" ca="1" si="290"/>
        <v>8.1639469531866649</v>
      </c>
      <c r="O1104" s="22">
        <f t="shared" si="291"/>
        <v>0.61293264063794928</v>
      </c>
      <c r="P1104" s="81">
        <f t="shared" ca="1" si="292"/>
        <v>9</v>
      </c>
      <c r="Q1104" s="22">
        <f t="shared" ca="1" si="293"/>
        <v>0.1551911360024649</v>
      </c>
      <c r="R1104" s="3">
        <f ca="1">IF(N1104&gt;'Power Curve'!$C$37,0,INDEX(Ci,$P1104,1)*POWER(1-Q1104,3)+INDEX(Ci,$P1104,2)*3*Q1104*POWER(1-Q1104,2)+INDEX(Ci,$P1104,3)*3*POWER(Q1104,2)*(1-Q1104)+INDEX(Ci,$P1104,4)*POWER(Q1104,3))</f>
        <v>927.72785684168423</v>
      </c>
      <c r="S1104" s="3">
        <f t="shared" si="294"/>
        <v>871.9100265502932</v>
      </c>
      <c r="T1104" s="3">
        <f t="shared" ca="1" si="295"/>
        <v>55.817830291391033</v>
      </c>
      <c r="U1104" s="3">
        <f t="shared" ca="1" si="303"/>
        <v>55.817830291391033</v>
      </c>
      <c r="W1104" s="34">
        <f t="shared" si="296"/>
        <v>8</v>
      </c>
      <c r="X1104" s="73" t="b">
        <f>COUNTIF('Power Curve'!$D$2:$D$31,W1104)&gt;0</f>
        <v>1</v>
      </c>
      <c r="Y1104" s="73" t="b">
        <f t="shared" si="297"/>
        <v>0</v>
      </c>
      <c r="Z1104" s="73" t="b">
        <f t="shared" si="304"/>
        <v>1</v>
      </c>
      <c r="AA1104" s="34" t="str">
        <f t="shared" si="298"/>
        <v>Inner</v>
      </c>
      <c r="AB1104" s="35" t="str">
        <f t="shared" si="305"/>
        <v>0.6-0.7</v>
      </c>
      <c r="AC1104" s="36" t="str">
        <f t="shared" si="299"/>
        <v>15-16</v>
      </c>
      <c r="AD1104" s="36" t="str">
        <f t="shared" si="300"/>
        <v>Feb</v>
      </c>
      <c r="AE1104" s="35" t="str">
        <f t="shared" si="301"/>
        <v>305-315</v>
      </c>
      <c r="AF1104" s="36" t="str">
        <f t="shared" si="302"/>
        <v>Inner-TI</v>
      </c>
    </row>
    <row r="1105" spans="5:32" x14ac:dyDescent="0.3">
      <c r="E1105" s="12">
        <v>40962.666666666664</v>
      </c>
      <c r="F1105" s="16">
        <v>8.25</v>
      </c>
      <c r="G1105" s="16">
        <v>1077.9899902343752</v>
      </c>
      <c r="H1105" s="29">
        <v>1.177625568765871</v>
      </c>
      <c r="I1105" s="26">
        <v>307.10000000000002</v>
      </c>
      <c r="J1105" s="30">
        <v>0.12484848484848485</v>
      </c>
      <c r="K1105" s="31">
        <v>0.14725786220999659</v>
      </c>
      <c r="L1105" s="108">
        <f ca="1">REWS!R1105</f>
        <v>8.3126456991220614</v>
      </c>
      <c r="M1105" s="22">
        <f t="shared" si="289"/>
        <v>8.1422480312559191</v>
      </c>
      <c r="N1105" s="22">
        <f t="shared" ca="1" si="290"/>
        <v>8.2040755246308592</v>
      </c>
      <c r="O1105" s="22">
        <f t="shared" si="291"/>
        <v>0.6164606565272811</v>
      </c>
      <c r="P1105" s="81">
        <f t="shared" ca="1" si="292"/>
        <v>9</v>
      </c>
      <c r="Q1105" s="22">
        <f t="shared" ca="1" si="293"/>
        <v>0.19530158403602343</v>
      </c>
      <c r="R1105" s="3">
        <f ca="1">IF(N1105&gt;'Power Curve'!$C$37,0,INDEX(Ci,$P1105,1)*POWER(1-Q1105,3)+INDEX(Ci,$P1105,2)*3*Q1105*POWER(1-Q1105,2)+INDEX(Ci,$P1105,3)*3*POWER(Q1105,2)*(1-Q1105)+INDEX(Ci,$P1105,4)*POWER(Q1105,3))</f>
        <v>940.05426932216074</v>
      </c>
      <c r="S1105" s="3">
        <f t="shared" si="294"/>
        <v>1077.9899902343752</v>
      </c>
      <c r="T1105" s="3">
        <f t="shared" ca="1" si="295"/>
        <v>-137.93572091221449</v>
      </c>
      <c r="U1105" s="3">
        <f t="shared" ca="1" si="303"/>
        <v>137.93572091221449</v>
      </c>
      <c r="W1105" s="34">
        <f t="shared" si="296"/>
        <v>8</v>
      </c>
      <c r="X1105" s="73" t="b">
        <f>COUNTIF('Power Curve'!$D$2:$D$31,W1105)&gt;0</f>
        <v>1</v>
      </c>
      <c r="Y1105" s="73" t="b">
        <f t="shared" si="297"/>
        <v>0</v>
      </c>
      <c r="Z1105" s="73" t="b">
        <f t="shared" si="304"/>
        <v>1</v>
      </c>
      <c r="AA1105" s="34" t="str">
        <f t="shared" si="298"/>
        <v>Inner</v>
      </c>
      <c r="AB1105" s="35" t="str">
        <f t="shared" si="305"/>
        <v>0.6-0.7</v>
      </c>
      <c r="AC1105" s="36" t="str">
        <f t="shared" si="299"/>
        <v>16-17</v>
      </c>
      <c r="AD1105" s="36" t="str">
        <f t="shared" si="300"/>
        <v>Feb</v>
      </c>
      <c r="AE1105" s="35" t="str">
        <f t="shared" si="301"/>
        <v>305-315</v>
      </c>
      <c r="AF1105" s="36" t="str">
        <f t="shared" si="302"/>
        <v>Inner-TI</v>
      </c>
    </row>
    <row r="1106" spans="5:32" x14ac:dyDescent="0.3">
      <c r="E1106" s="12">
        <v>40962.673611111109</v>
      </c>
      <c r="F1106" s="16">
        <v>8.35</v>
      </c>
      <c r="G1106" s="16">
        <v>977.3399963378904</v>
      </c>
      <c r="H1106" s="29">
        <v>1.1787106979252375</v>
      </c>
      <c r="I1106" s="26">
        <v>305</v>
      </c>
      <c r="J1106" s="30">
        <v>0.10419161676646707</v>
      </c>
      <c r="K1106" s="31">
        <v>0.16393679104823405</v>
      </c>
      <c r="L1106" s="108">
        <f ca="1">REWS!R1106</f>
        <v>8.276717738595206</v>
      </c>
      <c r="M1106" s="22">
        <f t="shared" si="289"/>
        <v>8.2434723892147854</v>
      </c>
      <c r="N1106" s="22">
        <f t="shared" ca="1" si="290"/>
        <v>8.1711250480759059</v>
      </c>
      <c r="O1106" s="22">
        <f t="shared" si="291"/>
        <v>0.63210520735461107</v>
      </c>
      <c r="P1106" s="81">
        <f t="shared" ca="1" si="292"/>
        <v>9</v>
      </c>
      <c r="Q1106" s="22">
        <f t="shared" ca="1" si="293"/>
        <v>0.16236598902296806</v>
      </c>
      <c r="R1106" s="3">
        <f ca="1">IF(N1106&gt;'Power Curve'!$C$37,0,INDEX(Ci,$P1106,1)*POWER(1-Q1106,3)+INDEX(Ci,$P1106,2)*3*Q1106*POWER(1-Q1106,2)+INDEX(Ci,$P1106,3)*3*POWER(Q1106,2)*(1-Q1106)+INDEX(Ci,$P1106,4)*POWER(Q1106,3))</f>
        <v>929.92753394047793</v>
      </c>
      <c r="S1106" s="3">
        <f t="shared" si="294"/>
        <v>977.3399963378904</v>
      </c>
      <c r="T1106" s="3">
        <f t="shared" ca="1" si="295"/>
        <v>-47.412462397412469</v>
      </c>
      <c r="U1106" s="3">
        <f t="shared" ca="1" si="303"/>
        <v>47.412462397412469</v>
      </c>
      <c r="W1106" s="34">
        <f t="shared" si="296"/>
        <v>8</v>
      </c>
      <c r="X1106" s="73" t="b">
        <f>COUNTIF('Power Curve'!$D$2:$D$31,W1106)&gt;0</f>
        <v>1</v>
      </c>
      <c r="Y1106" s="73" t="b">
        <f t="shared" si="297"/>
        <v>0</v>
      </c>
      <c r="Z1106" s="73" t="b">
        <f t="shared" si="304"/>
        <v>1</v>
      </c>
      <c r="AA1106" s="34" t="str">
        <f t="shared" si="298"/>
        <v>Inner</v>
      </c>
      <c r="AB1106" s="35" t="str">
        <f t="shared" si="305"/>
        <v>0.6-0.7</v>
      </c>
      <c r="AC1106" s="36" t="str">
        <f t="shared" si="299"/>
        <v>16-17</v>
      </c>
      <c r="AD1106" s="36" t="str">
        <f t="shared" si="300"/>
        <v>Feb</v>
      </c>
      <c r="AE1106" s="35" t="str">
        <f t="shared" si="301"/>
        <v>305-315</v>
      </c>
      <c r="AF1106" s="36" t="str">
        <f t="shared" si="302"/>
        <v>Inner-TI</v>
      </c>
    </row>
    <row r="1107" spans="5:32" x14ac:dyDescent="0.3">
      <c r="E1107" s="12">
        <v>40962.680555555555</v>
      </c>
      <c r="F1107" s="16">
        <v>6.8</v>
      </c>
      <c r="G1107" s="16">
        <v>490.94002151489235</v>
      </c>
      <c r="H1107" s="29">
        <v>1.1802227147552597</v>
      </c>
      <c r="I1107" s="26">
        <v>297.10000000000002</v>
      </c>
      <c r="J1107" s="30">
        <v>0.16911764705882351</v>
      </c>
      <c r="K1107" s="31">
        <v>0.19527522104740719</v>
      </c>
      <c r="L1107" s="108">
        <f ca="1">REWS!R1107</f>
        <v>6.7718569476566293</v>
      </c>
      <c r="M1107" s="22">
        <f t="shared" si="289"/>
        <v>6.7161162703904109</v>
      </c>
      <c r="N1107" s="22">
        <f t="shared" ca="1" si="290"/>
        <v>6.6883203863107408</v>
      </c>
      <c r="O1107" s="22">
        <f t="shared" si="291"/>
        <v>0.39604739563609936</v>
      </c>
      <c r="P1107" s="81">
        <f t="shared" ca="1" si="292"/>
        <v>7</v>
      </c>
      <c r="Q1107" s="22">
        <f t="shared" ca="1" si="293"/>
        <v>0.6677878694770748</v>
      </c>
      <c r="R1107" s="3">
        <f ca="1">IF(N1107&gt;'Power Curve'!$C$37,0,INDEX(Ci,$P1107,1)*POWER(1-Q1107,3)+INDEX(Ci,$P1107,2)*3*Q1107*POWER(1-Q1107,2)+INDEX(Ci,$P1107,3)*3*POWER(Q1107,2)*(1-Q1107)+INDEX(Ci,$P1107,4)*POWER(Q1107,3))</f>
        <v>516.98812969273229</v>
      </c>
      <c r="S1107" s="3">
        <f t="shared" si="294"/>
        <v>490.94002151489235</v>
      </c>
      <c r="T1107" s="3">
        <f t="shared" ca="1" si="295"/>
        <v>26.048108177839936</v>
      </c>
      <c r="U1107" s="3">
        <f t="shared" ca="1" si="303"/>
        <v>26.048108177839936</v>
      </c>
      <c r="W1107" s="34">
        <f t="shared" si="296"/>
        <v>7</v>
      </c>
      <c r="X1107" s="73" t="b">
        <f>COUNTIF('Power Curve'!$D$2:$D$31,W1107)&gt;0</f>
        <v>1</v>
      </c>
      <c r="Y1107" s="73" t="b">
        <f t="shared" si="297"/>
        <v>0</v>
      </c>
      <c r="Z1107" s="73" t="b">
        <f t="shared" si="304"/>
        <v>1</v>
      </c>
      <c r="AA1107" s="34" t="str">
        <f t="shared" si="298"/>
        <v>Outer</v>
      </c>
      <c r="AB1107" s="35" t="str">
        <f t="shared" si="305"/>
        <v>0.3-0.4</v>
      </c>
      <c r="AC1107" s="36" t="str">
        <f t="shared" si="299"/>
        <v>16-17</v>
      </c>
      <c r="AD1107" s="36" t="str">
        <f t="shared" si="300"/>
        <v>Feb</v>
      </c>
      <c r="AE1107" s="35" t="str">
        <f t="shared" si="301"/>
        <v>295-305</v>
      </c>
      <c r="AF1107" s="36" t="str">
        <f t="shared" si="302"/>
        <v>LWS-HTI</v>
      </c>
    </row>
    <row r="1108" spans="5:32" x14ac:dyDescent="0.3">
      <c r="E1108" s="12">
        <v>40962.6875</v>
      </c>
      <c r="F1108" s="16">
        <v>6.11</v>
      </c>
      <c r="G1108" s="16">
        <v>394.90998840332037</v>
      </c>
      <c r="H1108" s="29">
        <v>1.1810940173990778</v>
      </c>
      <c r="I1108" s="26">
        <v>300.8</v>
      </c>
      <c r="J1108" s="30">
        <v>0.12274959083469721</v>
      </c>
      <c r="K1108" s="31">
        <v>0.12789831054430825</v>
      </c>
      <c r="L1108" s="108">
        <f ca="1">REWS!R1108</f>
        <v>6.101701313748606</v>
      </c>
      <c r="M1108" s="22">
        <f t="shared" si="289"/>
        <v>6.03611266335548</v>
      </c>
      <c r="N1108" s="22">
        <f t="shared" ca="1" si="290"/>
        <v>6.0279143319035562</v>
      </c>
      <c r="O1108" s="22">
        <f t="shared" si="291"/>
        <v>0.29095064612301597</v>
      </c>
      <c r="P1108" s="81">
        <f t="shared" ca="1" si="292"/>
        <v>6</v>
      </c>
      <c r="Q1108" s="22">
        <f t="shared" ca="1" si="293"/>
        <v>0.99652372867208983</v>
      </c>
      <c r="R1108" s="3">
        <f ca="1">IF(N1108&gt;'Power Curve'!$C$37,0,INDEX(Ci,$P1108,1)*POWER(1-Q1108,3)+INDEX(Ci,$P1108,2)*3*Q1108*POWER(1-Q1108,2)+INDEX(Ci,$P1108,3)*3*POWER(Q1108,2)*(1-Q1108)+INDEX(Ci,$P1108,4)*POWER(Q1108,3))</f>
        <v>368.38129876013738</v>
      </c>
      <c r="S1108" s="3">
        <f t="shared" si="294"/>
        <v>394.90998840332037</v>
      </c>
      <c r="T1108" s="3">
        <f t="shared" ca="1" si="295"/>
        <v>-26.528689643182986</v>
      </c>
      <c r="U1108" s="3">
        <f t="shared" ca="1" si="303"/>
        <v>26.528689643182986</v>
      </c>
      <c r="W1108" s="34">
        <f t="shared" si="296"/>
        <v>6</v>
      </c>
      <c r="X1108" s="73" t="b">
        <f>COUNTIF('Power Curve'!$D$2:$D$31,W1108)&gt;0</f>
        <v>1</v>
      </c>
      <c r="Y1108" s="73" t="b">
        <f t="shared" si="297"/>
        <v>0</v>
      </c>
      <c r="Z1108" s="73" t="b">
        <f t="shared" si="304"/>
        <v>1</v>
      </c>
      <c r="AA1108" s="34" t="str">
        <f t="shared" si="298"/>
        <v>Inner</v>
      </c>
      <c r="AB1108" s="35" t="str">
        <f t="shared" si="305"/>
        <v>0.2-0.3</v>
      </c>
      <c r="AC1108" s="36" t="str">
        <f t="shared" si="299"/>
        <v>16-17</v>
      </c>
      <c r="AD1108" s="36" t="str">
        <f t="shared" si="300"/>
        <v>Feb</v>
      </c>
      <c r="AE1108" s="35" t="str">
        <f t="shared" si="301"/>
        <v>295-305</v>
      </c>
      <c r="AF1108" s="36" t="str">
        <f t="shared" si="302"/>
        <v>Inner-TI</v>
      </c>
    </row>
    <row r="1109" spans="5:32" x14ac:dyDescent="0.3">
      <c r="E1109" s="12">
        <v>40962.694444444445</v>
      </c>
      <c r="F1109" s="16">
        <v>7.06</v>
      </c>
      <c r="G1109" s="16">
        <v>463.05999755859409</v>
      </c>
      <c r="H1109" s="29">
        <v>1.1816012481804701</v>
      </c>
      <c r="I1109" s="26">
        <v>309.10000000000002</v>
      </c>
      <c r="J1109" s="30">
        <v>0.10623229461756374</v>
      </c>
      <c r="K1109" s="31">
        <v>0.18978468044837271</v>
      </c>
      <c r="L1109" s="108">
        <f ca="1">REWS!R1109</f>
        <v>7.0470711096919993</v>
      </c>
      <c r="M1109" s="22">
        <f t="shared" si="289"/>
        <v>6.9756227464489831</v>
      </c>
      <c r="N1109" s="22">
        <f t="shared" ca="1" si="290"/>
        <v>6.962848375157364</v>
      </c>
      <c r="O1109" s="22">
        <f t="shared" si="291"/>
        <v>0.43615495805076426</v>
      </c>
      <c r="P1109" s="81">
        <f t="shared" ca="1" si="292"/>
        <v>7</v>
      </c>
      <c r="Q1109" s="22">
        <f t="shared" ca="1" si="293"/>
        <v>0.94685826661789074</v>
      </c>
      <c r="R1109" s="3">
        <f ca="1">IF(N1109&gt;'Power Curve'!$C$37,0,INDEX(Ci,$P1109,1)*POWER(1-Q1109,3)+INDEX(Ci,$P1109,2)*3*Q1109*POWER(1-Q1109,2)+INDEX(Ci,$P1109,3)*3*POWER(Q1109,2)*(1-Q1109)+INDEX(Ci,$P1109,4)*POWER(Q1109,3))</f>
        <v>586.90706846622993</v>
      </c>
      <c r="S1109" s="3">
        <f t="shared" si="294"/>
        <v>463.05999755859409</v>
      </c>
      <c r="T1109" s="3">
        <f t="shared" ca="1" si="295"/>
        <v>123.84707090763584</v>
      </c>
      <c r="U1109" s="3">
        <f t="shared" ca="1" si="303"/>
        <v>123.84707090763584</v>
      </c>
      <c r="W1109" s="34">
        <f t="shared" si="296"/>
        <v>7</v>
      </c>
      <c r="X1109" s="73" t="b">
        <f>COUNTIF('Power Curve'!$D$2:$D$31,W1109)&gt;0</f>
        <v>1</v>
      </c>
      <c r="Y1109" s="73" t="b">
        <f t="shared" si="297"/>
        <v>0</v>
      </c>
      <c r="Z1109" s="73" t="b">
        <f t="shared" si="304"/>
        <v>1</v>
      </c>
      <c r="AA1109" s="34" t="str">
        <f t="shared" si="298"/>
        <v>Inner</v>
      </c>
      <c r="AB1109" s="35" t="str">
        <f t="shared" si="305"/>
        <v>0.4-0.5</v>
      </c>
      <c r="AC1109" s="36" t="str">
        <f t="shared" si="299"/>
        <v>16-17</v>
      </c>
      <c r="AD1109" s="36" t="str">
        <f t="shared" si="300"/>
        <v>Feb</v>
      </c>
      <c r="AE1109" s="35" t="str">
        <f t="shared" si="301"/>
        <v>305-315</v>
      </c>
      <c r="AF1109" s="36" t="str">
        <f t="shared" si="302"/>
        <v>Inner-TI</v>
      </c>
    </row>
    <row r="1110" spans="5:32" x14ac:dyDescent="0.3">
      <c r="E1110" s="12">
        <v>40962.701388888891</v>
      </c>
      <c r="F1110" s="16">
        <v>5.76</v>
      </c>
      <c r="G1110" s="16">
        <v>320.27999496460012</v>
      </c>
      <c r="H1110" s="29">
        <v>1.1822286356634784</v>
      </c>
      <c r="I1110" s="26">
        <v>306.5</v>
      </c>
      <c r="J1110" s="30">
        <v>0.1076388888888889</v>
      </c>
      <c r="K1110" s="31">
        <v>0.14651855754661308</v>
      </c>
      <c r="L1110" s="108">
        <f ca="1">REWS!R1110</f>
        <v>5.6819900222721804</v>
      </c>
      <c r="M1110" s="22">
        <f t="shared" si="289"/>
        <v>5.6921667228478139</v>
      </c>
      <c r="N1110" s="22">
        <f t="shared" ca="1" si="290"/>
        <v>5.6150754382519121</v>
      </c>
      <c r="O1110" s="22">
        <f t="shared" si="291"/>
        <v>0.23779269228039876</v>
      </c>
      <c r="P1110" s="81">
        <f t="shared" ca="1" si="292"/>
        <v>6</v>
      </c>
      <c r="Q1110" s="22">
        <f t="shared" ca="1" si="293"/>
        <v>0.58503987431466331</v>
      </c>
      <c r="R1110" s="3">
        <f ca="1">IF(N1110&gt;'Power Curve'!$C$37,0,INDEX(Ci,$P1110,1)*POWER(1-Q1110,3)+INDEX(Ci,$P1110,2)*3*Q1110*POWER(1-Q1110,2)+INDEX(Ci,$P1110,3)*3*POWER(Q1110,2)*(1-Q1110)+INDEX(Ci,$P1110,4)*POWER(Q1110,3))</f>
        <v>298.97740854635128</v>
      </c>
      <c r="S1110" s="3">
        <f t="shared" si="294"/>
        <v>320.27999496460012</v>
      </c>
      <c r="T1110" s="3">
        <f t="shared" ca="1" si="295"/>
        <v>-21.302586418248836</v>
      </c>
      <c r="U1110" s="3">
        <f t="shared" ca="1" si="303"/>
        <v>21.302586418248836</v>
      </c>
      <c r="W1110" s="34">
        <f t="shared" si="296"/>
        <v>6</v>
      </c>
      <c r="X1110" s="73" t="b">
        <f>COUNTIF('Power Curve'!$D$2:$D$31,W1110)&gt;0</f>
        <v>1</v>
      </c>
      <c r="Y1110" s="73" t="b">
        <f t="shared" si="297"/>
        <v>0</v>
      </c>
      <c r="Z1110" s="73" t="b">
        <f t="shared" si="304"/>
        <v>1</v>
      </c>
      <c r="AA1110" s="34" t="str">
        <f t="shared" si="298"/>
        <v>Inner</v>
      </c>
      <c r="AB1110" s="35" t="str">
        <f t="shared" si="305"/>
        <v>0.2-0.3</v>
      </c>
      <c r="AC1110" s="36" t="str">
        <f t="shared" si="299"/>
        <v>16-17</v>
      </c>
      <c r="AD1110" s="36" t="str">
        <f t="shared" si="300"/>
        <v>Feb</v>
      </c>
      <c r="AE1110" s="35" t="str">
        <f t="shared" si="301"/>
        <v>305-315</v>
      </c>
      <c r="AF1110" s="36" t="str">
        <f t="shared" si="302"/>
        <v>Inner-TI</v>
      </c>
    </row>
    <row r="1111" spans="5:32" x14ac:dyDescent="0.3">
      <c r="E1111" s="12">
        <v>40962.708333333336</v>
      </c>
      <c r="F1111" s="16">
        <v>5.34</v>
      </c>
      <c r="G1111" s="16">
        <v>183.49999618530322</v>
      </c>
      <c r="H1111" s="29">
        <v>1.1823596933282567</v>
      </c>
      <c r="I1111" s="26">
        <v>308.89999999999998</v>
      </c>
      <c r="J1111" s="30">
        <v>0.14794007490636704</v>
      </c>
      <c r="K1111" s="31">
        <v>0.25029754573471297</v>
      </c>
      <c r="L1111" s="108">
        <f ca="1">REWS!R1111</f>
        <v>5.3241407124063889</v>
      </c>
      <c r="M1111" s="22">
        <f t="shared" si="289"/>
        <v>5.2773078927617689</v>
      </c>
      <c r="N1111" s="22">
        <f t="shared" ca="1" si="290"/>
        <v>5.2616347947109556</v>
      </c>
      <c r="O1111" s="22">
        <f t="shared" si="291"/>
        <v>0.17367492276009061</v>
      </c>
      <c r="P1111" s="81">
        <f t="shared" ca="1" si="292"/>
        <v>6</v>
      </c>
      <c r="Q1111" s="22">
        <f t="shared" ca="1" si="293"/>
        <v>0.23275931032903974</v>
      </c>
      <c r="R1111" s="3">
        <f ca="1">IF(N1111&gt;'Power Curve'!$C$37,0,INDEX(Ci,$P1111,1)*POWER(1-Q1111,3)+INDEX(Ci,$P1111,2)*3*Q1111*POWER(1-Q1111,2)+INDEX(Ci,$P1111,3)*3*POWER(Q1111,2)*(1-Q1111)+INDEX(Ci,$P1111,4)*POWER(Q1111,3))</f>
        <v>246.55577538292349</v>
      </c>
      <c r="S1111" s="3">
        <f t="shared" si="294"/>
        <v>183.49999618530322</v>
      </c>
      <c r="T1111" s="3">
        <f t="shared" ca="1" si="295"/>
        <v>63.055779197620268</v>
      </c>
      <c r="U1111" s="3">
        <f t="shared" ca="1" si="303"/>
        <v>63.055779197620268</v>
      </c>
      <c r="W1111" s="34">
        <f t="shared" si="296"/>
        <v>5</v>
      </c>
      <c r="X1111" s="73" t="b">
        <f>COUNTIF('Power Curve'!$D$2:$D$31,W1111)&gt;0</f>
        <v>1</v>
      </c>
      <c r="Y1111" s="73" t="b">
        <f t="shared" si="297"/>
        <v>0</v>
      </c>
      <c r="Z1111" s="73" t="b">
        <f t="shared" si="304"/>
        <v>1</v>
      </c>
      <c r="AA1111" s="34" t="str">
        <f t="shared" si="298"/>
        <v>Outer</v>
      </c>
      <c r="AB1111" s="35" t="str">
        <f t="shared" si="305"/>
        <v>0.1-0.2</v>
      </c>
      <c r="AC1111" s="36" t="str">
        <f t="shared" si="299"/>
        <v>17-18</v>
      </c>
      <c r="AD1111" s="36" t="str">
        <f t="shared" si="300"/>
        <v>Feb</v>
      </c>
      <c r="AE1111" s="35" t="str">
        <f t="shared" si="301"/>
        <v>305-315</v>
      </c>
      <c r="AF1111" s="36" t="str">
        <f t="shared" si="302"/>
        <v>LWS-HTI</v>
      </c>
    </row>
    <row r="1112" spans="5:32" x14ac:dyDescent="0.3">
      <c r="E1112" s="12">
        <v>40962.715277777781</v>
      </c>
      <c r="F1112" s="16">
        <v>5.19</v>
      </c>
      <c r="G1112" s="16">
        <v>309.35000610351602</v>
      </c>
      <c r="H1112" s="29">
        <v>1.1825344820880248</v>
      </c>
      <c r="I1112" s="26">
        <v>311.3</v>
      </c>
      <c r="J1112" s="30">
        <v>0.12716763005780346</v>
      </c>
      <c r="K1112" s="31">
        <v>9.6572276667157689E-2</v>
      </c>
      <c r="L1112" s="108">
        <f ca="1">REWS!R1112</f>
        <v>5.2277204780861437</v>
      </c>
      <c r="M1112" s="22">
        <f t="shared" si="289"/>
        <v>5.1293216387365037</v>
      </c>
      <c r="N1112" s="22">
        <f t="shared" ca="1" si="290"/>
        <v>5.1666011116595749</v>
      </c>
      <c r="O1112" s="22">
        <f t="shared" si="291"/>
        <v>0.15080317015499906</v>
      </c>
      <c r="P1112" s="81">
        <f t="shared" ca="1" si="292"/>
        <v>6</v>
      </c>
      <c r="Q1112" s="22">
        <f t="shared" ca="1" si="293"/>
        <v>0.13803755131579845</v>
      </c>
      <c r="R1112" s="3">
        <f ca="1">IF(N1112&gt;'Power Curve'!$C$37,0,INDEX(Ci,$P1112,1)*POWER(1-Q1112,3)+INDEX(Ci,$P1112,2)*3*Q1112*POWER(1-Q1112,2)+INDEX(Ci,$P1112,3)*3*POWER(Q1112,2)*(1-Q1112)+INDEX(Ci,$P1112,4)*POWER(Q1112,3))</f>
        <v>232.48880751424664</v>
      </c>
      <c r="S1112" s="3">
        <f t="shared" si="294"/>
        <v>309.35000610351602</v>
      </c>
      <c r="T1112" s="3">
        <f t="shared" ca="1" si="295"/>
        <v>-76.861198589269378</v>
      </c>
      <c r="U1112" s="3">
        <f t="shared" ca="1" si="303"/>
        <v>76.861198589269378</v>
      </c>
      <c r="W1112" s="34">
        <f t="shared" si="296"/>
        <v>5</v>
      </c>
      <c r="X1112" s="73" t="b">
        <f>COUNTIF('Power Curve'!$D$2:$D$31,W1112)&gt;0</f>
        <v>1</v>
      </c>
      <c r="Y1112" s="73" t="b">
        <f t="shared" si="297"/>
        <v>0</v>
      </c>
      <c r="Z1112" s="73" t="b">
        <f t="shared" si="304"/>
        <v>1</v>
      </c>
      <c r="AA1112" s="34" t="str">
        <f t="shared" si="298"/>
        <v>Outer</v>
      </c>
      <c r="AB1112" s="35" t="str">
        <f t="shared" si="305"/>
        <v>0.1-0.2</v>
      </c>
      <c r="AC1112" s="36" t="str">
        <f t="shared" si="299"/>
        <v>17-18</v>
      </c>
      <c r="AD1112" s="36" t="str">
        <f t="shared" si="300"/>
        <v>Feb</v>
      </c>
      <c r="AE1112" s="35" t="str">
        <f t="shared" si="301"/>
        <v>305-315</v>
      </c>
      <c r="AF1112" s="36" t="str">
        <f t="shared" si="302"/>
        <v>Inner-TI</v>
      </c>
    </row>
    <row r="1113" spans="5:32" x14ac:dyDescent="0.3">
      <c r="E1113" s="12">
        <v>40962.722222222219</v>
      </c>
      <c r="F1113" s="16">
        <v>5.27</v>
      </c>
      <c r="G1113" s="16">
        <v>215.090000152588</v>
      </c>
      <c r="H1113" s="29">
        <v>1.1830312357950745</v>
      </c>
      <c r="I1113" s="26">
        <v>310.3</v>
      </c>
      <c r="J1113" s="30">
        <v>8.7286527514231507E-2</v>
      </c>
      <c r="K1113" s="31">
        <v>0.24086466754177813</v>
      </c>
      <c r="L1113" s="108">
        <f ca="1">REWS!R1113</f>
        <v>5.1568854763584282</v>
      </c>
      <c r="M1113" s="22">
        <f t="shared" si="289"/>
        <v>5.209115529792399</v>
      </c>
      <c r="N1113" s="22">
        <f t="shared" ca="1" si="290"/>
        <v>5.0973078216811309</v>
      </c>
      <c r="O1113" s="22">
        <f t="shared" si="291"/>
        <v>0.16313557323965638</v>
      </c>
      <c r="P1113" s="81">
        <f t="shared" ca="1" si="292"/>
        <v>6</v>
      </c>
      <c r="Q1113" s="22">
        <f t="shared" ca="1" si="293"/>
        <v>6.8971699042934695E-2</v>
      </c>
      <c r="R1113" s="3">
        <f ca="1">IF(N1113&gt;'Power Curve'!$C$37,0,INDEX(Ci,$P1113,1)*POWER(1-Q1113,3)+INDEX(Ci,$P1113,2)*3*Q1113*POWER(1-Q1113,2)+INDEX(Ci,$P1113,3)*3*POWER(Q1113,2)*(1-Q1113)+INDEX(Ci,$P1113,4)*POWER(Q1113,3))</f>
        <v>222.06720667208873</v>
      </c>
      <c r="S1113" s="3">
        <f t="shared" si="294"/>
        <v>215.090000152588</v>
      </c>
      <c r="T1113" s="3">
        <f t="shared" ca="1" si="295"/>
        <v>6.9772065195007258</v>
      </c>
      <c r="U1113" s="3">
        <f t="shared" ca="1" si="303"/>
        <v>6.9772065195007258</v>
      </c>
      <c r="W1113" s="34">
        <f t="shared" si="296"/>
        <v>5</v>
      </c>
      <c r="X1113" s="73" t="b">
        <f>COUNTIF('Power Curve'!$D$2:$D$31,W1113)&gt;0</f>
        <v>1</v>
      </c>
      <c r="Y1113" s="73" t="b">
        <f t="shared" si="297"/>
        <v>0</v>
      </c>
      <c r="Z1113" s="73" t="b">
        <f t="shared" si="304"/>
        <v>1</v>
      </c>
      <c r="AA1113" s="34" t="str">
        <f t="shared" si="298"/>
        <v>Outer</v>
      </c>
      <c r="AB1113" s="35" t="str">
        <f t="shared" si="305"/>
        <v>0.1-0.2</v>
      </c>
      <c r="AC1113" s="36" t="str">
        <f t="shared" si="299"/>
        <v>17-18</v>
      </c>
      <c r="AD1113" s="36" t="str">
        <f t="shared" si="300"/>
        <v>Feb</v>
      </c>
      <c r="AE1113" s="35" t="str">
        <f t="shared" si="301"/>
        <v>305-315</v>
      </c>
      <c r="AF1113" s="36" t="str">
        <f t="shared" si="302"/>
        <v>LWS-LTI</v>
      </c>
    </row>
    <row r="1114" spans="5:32" x14ac:dyDescent="0.3">
      <c r="E1114" s="12">
        <v>40962.729166666664</v>
      </c>
      <c r="F1114" s="16">
        <v>5.64</v>
      </c>
      <c r="G1114" s="16">
        <v>297.2099876403812</v>
      </c>
      <c r="H1114" s="29">
        <v>1.1832936658768949</v>
      </c>
      <c r="I1114" s="26">
        <v>308.3</v>
      </c>
      <c r="J1114" s="30">
        <v>0.11524822695035462</v>
      </c>
      <c r="K1114" s="31">
        <v>0.18352588690585842</v>
      </c>
      <c r="L1114" s="108">
        <f ca="1">REWS!R1114</f>
        <v>5.6311424572911086</v>
      </c>
      <c r="M1114" s="22">
        <f t="shared" si="289"/>
        <v>5.575253097658293</v>
      </c>
      <c r="N1114" s="22">
        <f t="shared" ca="1" si="290"/>
        <v>5.5664972390722314</v>
      </c>
      <c r="O1114" s="22">
        <f t="shared" si="291"/>
        <v>0.21972331462696756</v>
      </c>
      <c r="P1114" s="81">
        <f t="shared" ca="1" si="292"/>
        <v>6</v>
      </c>
      <c r="Q1114" s="22">
        <f t="shared" ca="1" si="293"/>
        <v>0.53662112079221835</v>
      </c>
      <c r="R1114" s="3">
        <f ca="1">IF(N1114&gt;'Power Curve'!$C$37,0,INDEX(Ci,$P1114,1)*POWER(1-Q1114,3)+INDEX(Ci,$P1114,2)*3*Q1114*POWER(1-Q1114,2)+INDEX(Ci,$P1114,3)*3*POWER(Q1114,2)*(1-Q1114)+INDEX(Ci,$P1114,4)*POWER(Q1114,3))</f>
        <v>291.58949701482396</v>
      </c>
      <c r="S1114" s="3">
        <f t="shared" si="294"/>
        <v>297.2099876403812</v>
      </c>
      <c r="T1114" s="3">
        <f t="shared" ca="1" si="295"/>
        <v>-5.6204906255572382</v>
      </c>
      <c r="U1114" s="3">
        <f t="shared" ca="1" si="303"/>
        <v>5.6204906255572382</v>
      </c>
      <c r="W1114" s="34">
        <f t="shared" si="296"/>
        <v>6</v>
      </c>
      <c r="X1114" s="73" t="b">
        <f>COUNTIF('Power Curve'!$D$2:$D$31,W1114)&gt;0</f>
        <v>1</v>
      </c>
      <c r="Y1114" s="73" t="b">
        <f t="shared" si="297"/>
        <v>0</v>
      </c>
      <c r="Z1114" s="73" t="b">
        <f t="shared" si="304"/>
        <v>1</v>
      </c>
      <c r="AA1114" s="34" t="str">
        <f t="shared" si="298"/>
        <v>Inner</v>
      </c>
      <c r="AB1114" s="35" t="str">
        <f t="shared" si="305"/>
        <v>0.2-0.3</v>
      </c>
      <c r="AC1114" s="36" t="str">
        <f t="shared" si="299"/>
        <v>17-18</v>
      </c>
      <c r="AD1114" s="36" t="str">
        <f t="shared" si="300"/>
        <v>Feb</v>
      </c>
      <c r="AE1114" s="35" t="str">
        <f t="shared" si="301"/>
        <v>305-315</v>
      </c>
      <c r="AF1114" s="36" t="str">
        <f t="shared" si="302"/>
        <v>Inner-TI</v>
      </c>
    </row>
    <row r="1115" spans="5:32" x14ac:dyDescent="0.3">
      <c r="E1115" s="12">
        <v>40962.736111111109</v>
      </c>
      <c r="F1115" s="16">
        <v>5.81</v>
      </c>
      <c r="G1115" s="16">
        <v>349.80001068115223</v>
      </c>
      <c r="H1115" s="29">
        <v>1.1839502481303117</v>
      </c>
      <c r="I1115" s="26">
        <v>308.2</v>
      </c>
      <c r="J1115" s="30">
        <v>0.14457831325301204</v>
      </c>
      <c r="K1115" s="31">
        <v>0.26267467289670021</v>
      </c>
      <c r="L1115" s="108">
        <f ca="1">REWS!R1115</f>
        <v>5.8155573071021331</v>
      </c>
      <c r="M1115" s="22">
        <f t="shared" si="289"/>
        <v>5.7443635852159396</v>
      </c>
      <c r="N1115" s="22">
        <f t="shared" ca="1" si="290"/>
        <v>5.7498581106116982</v>
      </c>
      <c r="O1115" s="22">
        <f t="shared" si="291"/>
        <v>0.24585988562013938</v>
      </c>
      <c r="P1115" s="81">
        <f t="shared" ca="1" si="292"/>
        <v>6</v>
      </c>
      <c r="Q1115" s="22">
        <f t="shared" ca="1" si="293"/>
        <v>0.71938015662827004</v>
      </c>
      <c r="R1115" s="3">
        <f ca="1">IF(N1115&gt;'Power Curve'!$C$37,0,INDEX(Ci,$P1115,1)*POWER(1-Q1115,3)+INDEX(Ci,$P1115,2)*3*Q1115*POWER(1-Q1115,2)+INDEX(Ci,$P1115,3)*3*POWER(Q1115,2)*(1-Q1115)+INDEX(Ci,$P1115,4)*POWER(Q1115,3))</f>
        <v>320.13334870552683</v>
      </c>
      <c r="S1115" s="3">
        <f t="shared" si="294"/>
        <v>349.80001068115223</v>
      </c>
      <c r="T1115" s="3">
        <f t="shared" ca="1" si="295"/>
        <v>-29.666661975625402</v>
      </c>
      <c r="U1115" s="3">
        <f t="shared" ca="1" si="303"/>
        <v>29.666661975625402</v>
      </c>
      <c r="W1115" s="34">
        <f t="shared" si="296"/>
        <v>6</v>
      </c>
      <c r="X1115" s="73" t="b">
        <f>COUNTIF('Power Curve'!$D$2:$D$31,W1115)&gt;0</f>
        <v>1</v>
      </c>
      <c r="Y1115" s="73" t="b">
        <f t="shared" si="297"/>
        <v>0</v>
      </c>
      <c r="Z1115" s="73" t="b">
        <f t="shared" si="304"/>
        <v>1</v>
      </c>
      <c r="AA1115" s="34" t="str">
        <f t="shared" si="298"/>
        <v>Outer</v>
      </c>
      <c r="AB1115" s="35" t="str">
        <f t="shared" si="305"/>
        <v>0.2-0.3</v>
      </c>
      <c r="AC1115" s="36" t="str">
        <f t="shared" si="299"/>
        <v>17-18</v>
      </c>
      <c r="AD1115" s="36" t="str">
        <f t="shared" si="300"/>
        <v>Feb</v>
      </c>
      <c r="AE1115" s="35" t="str">
        <f t="shared" si="301"/>
        <v>305-315</v>
      </c>
      <c r="AF1115" s="36" t="str">
        <f t="shared" si="302"/>
        <v>LWS-HTI</v>
      </c>
    </row>
    <row r="1116" spans="5:32" x14ac:dyDescent="0.3">
      <c r="E1116" s="12">
        <v>40962.743055555555</v>
      </c>
      <c r="F1116" s="16">
        <v>5.44</v>
      </c>
      <c r="G1116" s="16">
        <v>214.29999160766602</v>
      </c>
      <c r="H1116" s="29">
        <v>1.1846075604781858</v>
      </c>
      <c r="I1116" s="26">
        <v>303.7</v>
      </c>
      <c r="J1116" s="30">
        <v>0.12132352941176471</v>
      </c>
      <c r="K1116" s="31">
        <v>8.0737829690663315E-2</v>
      </c>
      <c r="L1116" s="108">
        <f ca="1">REWS!R1116</f>
        <v>5.436374721171588</v>
      </c>
      <c r="M1116" s="22">
        <f t="shared" si="289"/>
        <v>5.3795387085045121</v>
      </c>
      <c r="N1116" s="22">
        <f t="shared" ca="1" si="290"/>
        <v>5.375953721779041</v>
      </c>
      <c r="O1116" s="22">
        <f t="shared" si="291"/>
        <v>0.1894750248823156</v>
      </c>
      <c r="P1116" s="81">
        <f t="shared" ca="1" si="292"/>
        <v>6</v>
      </c>
      <c r="Q1116" s="22">
        <f t="shared" ca="1" si="293"/>
        <v>0.3467030144212086</v>
      </c>
      <c r="R1116" s="3">
        <f ca="1">IF(N1116&gt;'Power Curve'!$C$37,0,INDEX(Ci,$P1116,1)*POWER(1-Q1116,3)+INDEX(Ci,$P1116,2)*3*Q1116*POWER(1-Q1116,2)+INDEX(Ci,$P1116,3)*3*POWER(Q1116,2)*(1-Q1116)+INDEX(Ci,$P1116,4)*POWER(Q1116,3))</f>
        <v>263.32597781389791</v>
      </c>
      <c r="S1116" s="3">
        <f t="shared" si="294"/>
        <v>214.29999160766602</v>
      </c>
      <c r="T1116" s="3">
        <f t="shared" ca="1" si="295"/>
        <v>49.025986206231892</v>
      </c>
      <c r="U1116" s="3">
        <f t="shared" ca="1" si="303"/>
        <v>49.025986206231892</v>
      </c>
      <c r="W1116" s="34">
        <f t="shared" si="296"/>
        <v>5</v>
      </c>
      <c r="X1116" s="73" t="b">
        <f>COUNTIF('Power Curve'!$D$2:$D$31,W1116)&gt;0</f>
        <v>1</v>
      </c>
      <c r="Y1116" s="73" t="b">
        <f t="shared" si="297"/>
        <v>0</v>
      </c>
      <c r="Z1116" s="73" t="b">
        <f t="shared" si="304"/>
        <v>1</v>
      </c>
      <c r="AA1116" s="34" t="str">
        <f t="shared" si="298"/>
        <v>Outer</v>
      </c>
      <c r="AB1116" s="35" t="str">
        <f t="shared" si="305"/>
        <v>0.1-0.2</v>
      </c>
      <c r="AC1116" s="36" t="str">
        <f t="shared" si="299"/>
        <v>17-18</v>
      </c>
      <c r="AD1116" s="36" t="str">
        <f t="shared" si="300"/>
        <v>Feb</v>
      </c>
      <c r="AE1116" s="35" t="str">
        <f t="shared" si="301"/>
        <v>295-305</v>
      </c>
      <c r="AF1116" s="36" t="str">
        <f t="shared" si="302"/>
        <v>Inner-TI</v>
      </c>
    </row>
    <row r="1117" spans="5:32" x14ac:dyDescent="0.3">
      <c r="E1117" s="12">
        <v>40962.75</v>
      </c>
      <c r="F1117" s="16">
        <v>5.33</v>
      </c>
      <c r="G1117" s="16">
        <v>280.93999862670915</v>
      </c>
      <c r="H1117" s="29">
        <v>1.1855881232981837</v>
      </c>
      <c r="I1117" s="26">
        <v>303.89999999999998</v>
      </c>
      <c r="J1117" s="30">
        <v>0.14258911819887429</v>
      </c>
      <c r="K1117" s="31">
        <v>0.1893155723137781</v>
      </c>
      <c r="L1117" s="108">
        <f ca="1">REWS!R1117</f>
        <v>5.4072606820641944</v>
      </c>
      <c r="M1117" s="22">
        <f t="shared" si="289"/>
        <v>5.2722151669846484</v>
      </c>
      <c r="N1117" s="22">
        <f t="shared" ca="1" si="290"/>
        <v>5.3486382326113695</v>
      </c>
      <c r="O1117" s="22">
        <f t="shared" si="291"/>
        <v>0.17288782557442911</v>
      </c>
      <c r="P1117" s="81">
        <f t="shared" ca="1" si="292"/>
        <v>6</v>
      </c>
      <c r="Q1117" s="22">
        <f t="shared" ca="1" si="293"/>
        <v>0.3194771814408105</v>
      </c>
      <c r="R1117" s="3">
        <f ca="1">IF(N1117&gt;'Power Curve'!$C$37,0,INDEX(Ci,$P1117,1)*POWER(1-Q1117,3)+INDEX(Ci,$P1117,2)*3*Q1117*POWER(1-Q1117,2)+INDEX(Ci,$P1117,3)*3*POWER(Q1117,2)*(1-Q1117)+INDEX(Ci,$P1117,4)*POWER(Q1117,3))</f>
        <v>259.32127702175541</v>
      </c>
      <c r="S1117" s="3">
        <f t="shared" si="294"/>
        <v>280.93999862670915</v>
      </c>
      <c r="T1117" s="3">
        <f t="shared" ca="1" si="295"/>
        <v>-21.618721604953748</v>
      </c>
      <c r="U1117" s="3">
        <f t="shared" ca="1" si="303"/>
        <v>21.618721604953748</v>
      </c>
      <c r="W1117" s="34">
        <f t="shared" si="296"/>
        <v>5</v>
      </c>
      <c r="X1117" s="73" t="b">
        <f>COUNTIF('Power Curve'!$D$2:$D$31,W1117)&gt;0</f>
        <v>1</v>
      </c>
      <c r="Y1117" s="73" t="b">
        <f t="shared" si="297"/>
        <v>0</v>
      </c>
      <c r="Z1117" s="73" t="b">
        <f t="shared" si="304"/>
        <v>1</v>
      </c>
      <c r="AA1117" s="34" t="str">
        <f t="shared" si="298"/>
        <v>Outer</v>
      </c>
      <c r="AB1117" s="35" t="str">
        <f t="shared" si="305"/>
        <v>0.1-0.2</v>
      </c>
      <c r="AC1117" s="36" t="str">
        <f t="shared" si="299"/>
        <v>18-19</v>
      </c>
      <c r="AD1117" s="36" t="str">
        <f t="shared" si="300"/>
        <v>Feb</v>
      </c>
      <c r="AE1117" s="35" t="str">
        <f t="shared" si="301"/>
        <v>295-305</v>
      </c>
      <c r="AF1117" s="36" t="str">
        <f t="shared" si="302"/>
        <v>LWS-HTI</v>
      </c>
    </row>
    <row r="1118" spans="5:32" x14ac:dyDescent="0.3">
      <c r="E1118" s="12">
        <v>40962.756944444445</v>
      </c>
      <c r="F1118" s="16">
        <v>5.82</v>
      </c>
      <c r="G1118" s="16">
        <v>391.11999511718795</v>
      </c>
      <c r="H1118" s="29">
        <v>1.1858076937564201</v>
      </c>
      <c r="I1118" s="26">
        <v>310.8</v>
      </c>
      <c r="J1118" s="30">
        <v>9.7938144329896892E-2</v>
      </c>
      <c r="K1118" s="31">
        <v>0.20228695375526626</v>
      </c>
      <c r="L1118" s="108">
        <f ca="1">REWS!R1118</f>
        <v>5.8243823755546167</v>
      </c>
      <c r="M1118" s="22">
        <f t="shared" si="289"/>
        <v>5.7572582353809985</v>
      </c>
      <c r="N1118" s="22">
        <f t="shared" ca="1" si="290"/>
        <v>5.7615933672972091</v>
      </c>
      <c r="O1118" s="22">
        <f t="shared" si="291"/>
        <v>0.24785279537008195</v>
      </c>
      <c r="P1118" s="81">
        <f t="shared" ca="1" si="292"/>
        <v>6</v>
      </c>
      <c r="Q1118" s="22">
        <f t="shared" ca="1" si="293"/>
        <v>0.73107689530062592</v>
      </c>
      <c r="R1118" s="3">
        <f ca="1">IF(N1118&gt;'Power Curve'!$C$37,0,INDEX(Ci,$P1118,1)*POWER(1-Q1118,3)+INDEX(Ci,$P1118,2)*3*Q1118*POWER(1-Q1118,2)+INDEX(Ci,$P1118,3)*3*POWER(Q1118,2)*(1-Q1118)+INDEX(Ci,$P1118,4)*POWER(Q1118,3))</f>
        <v>322.03092285371508</v>
      </c>
      <c r="S1118" s="3">
        <f t="shared" si="294"/>
        <v>391.11999511718795</v>
      </c>
      <c r="T1118" s="3">
        <f t="shared" ca="1" si="295"/>
        <v>-69.089072263472872</v>
      </c>
      <c r="U1118" s="3">
        <f t="shared" ca="1" si="303"/>
        <v>69.089072263472872</v>
      </c>
      <c r="W1118" s="34">
        <f t="shared" si="296"/>
        <v>6</v>
      </c>
      <c r="X1118" s="73" t="b">
        <f>COUNTIF('Power Curve'!$D$2:$D$31,W1118)&gt;0</f>
        <v>1</v>
      </c>
      <c r="Y1118" s="73" t="b">
        <f t="shared" si="297"/>
        <v>0</v>
      </c>
      <c r="Z1118" s="73" t="b">
        <f t="shared" si="304"/>
        <v>1</v>
      </c>
      <c r="AA1118" s="34" t="str">
        <f t="shared" si="298"/>
        <v>Outer</v>
      </c>
      <c r="AB1118" s="35" t="str">
        <f t="shared" si="305"/>
        <v>0.2-0.3</v>
      </c>
      <c r="AC1118" s="36" t="str">
        <f t="shared" si="299"/>
        <v>18-19</v>
      </c>
      <c r="AD1118" s="36" t="str">
        <f t="shared" si="300"/>
        <v>Feb</v>
      </c>
      <c r="AE1118" s="35" t="str">
        <f t="shared" si="301"/>
        <v>305-315</v>
      </c>
      <c r="AF1118" s="36" t="str">
        <f t="shared" si="302"/>
        <v>LWS-LTI</v>
      </c>
    </row>
    <row r="1119" spans="5:32" x14ac:dyDescent="0.3">
      <c r="E1119" s="12">
        <v>40962.763888888891</v>
      </c>
      <c r="F1119" s="16">
        <v>5.87</v>
      </c>
      <c r="G1119" s="16">
        <v>354.83998489379923</v>
      </c>
      <c r="H1119" s="29">
        <v>1.1857198562332125</v>
      </c>
      <c r="I1119" s="26">
        <v>320.60000000000002</v>
      </c>
      <c r="J1119" s="30">
        <v>8.5178875638841564E-2</v>
      </c>
      <c r="K1119" s="31">
        <v>0.21895029676412911</v>
      </c>
      <c r="L1119" s="108">
        <f ca="1">REWS!R1119</f>
        <v>5.8962224930946512</v>
      </c>
      <c r="M1119" s="22">
        <f t="shared" si="289"/>
        <v>5.8065758375978858</v>
      </c>
      <c r="N1119" s="22">
        <f t="shared" ca="1" si="290"/>
        <v>5.8325150019598917</v>
      </c>
      <c r="O1119" s="22">
        <f t="shared" si="291"/>
        <v>0.25547498977192407</v>
      </c>
      <c r="P1119" s="81">
        <f t="shared" ca="1" si="292"/>
        <v>6</v>
      </c>
      <c r="Q1119" s="22">
        <f t="shared" ca="1" si="293"/>
        <v>0.80176574762798147</v>
      </c>
      <c r="R1119" s="3">
        <f ca="1">IF(N1119&gt;'Power Curve'!$C$37,0,INDEX(Ci,$P1119,1)*POWER(1-Q1119,3)+INDEX(Ci,$P1119,2)*3*Q1119*POWER(1-Q1119,2)+INDEX(Ci,$P1119,3)*3*POWER(Q1119,2)*(1-Q1119)+INDEX(Ci,$P1119,4)*POWER(Q1119,3))</f>
        <v>333.72555491098615</v>
      </c>
      <c r="S1119" s="3">
        <f t="shared" si="294"/>
        <v>354.83998489379923</v>
      </c>
      <c r="T1119" s="3">
        <f t="shared" ca="1" si="295"/>
        <v>-21.114429982813078</v>
      </c>
      <c r="U1119" s="3">
        <f t="shared" ca="1" si="303"/>
        <v>21.114429982813078</v>
      </c>
      <c r="W1119" s="34">
        <f t="shared" si="296"/>
        <v>6</v>
      </c>
      <c r="X1119" s="73" t="b">
        <f>COUNTIF('Power Curve'!$D$2:$D$31,W1119)&gt;0</f>
        <v>1</v>
      </c>
      <c r="Y1119" s="73" t="b">
        <f t="shared" si="297"/>
        <v>0</v>
      </c>
      <c r="Z1119" s="73" t="b">
        <f t="shared" si="304"/>
        <v>1</v>
      </c>
      <c r="AA1119" s="34" t="str">
        <f t="shared" si="298"/>
        <v>Outer</v>
      </c>
      <c r="AB1119" s="35" t="str">
        <f t="shared" si="305"/>
        <v>0.2-0.3</v>
      </c>
      <c r="AC1119" s="36" t="str">
        <f t="shared" si="299"/>
        <v>18-19</v>
      </c>
      <c r="AD1119" s="36" t="str">
        <f t="shared" si="300"/>
        <v>Feb</v>
      </c>
      <c r="AE1119" s="35" t="str">
        <f t="shared" si="301"/>
        <v>315-325</v>
      </c>
      <c r="AF1119" s="36" t="str">
        <f t="shared" si="302"/>
        <v>LWS-LTI</v>
      </c>
    </row>
    <row r="1120" spans="5:32" x14ac:dyDescent="0.3">
      <c r="E1120" s="12">
        <v>40962.770833333336</v>
      </c>
      <c r="F1120" s="16">
        <v>4.46</v>
      </c>
      <c r="G1120" s="16">
        <v>104.7099933624265</v>
      </c>
      <c r="H1120" s="29">
        <v>1.1856759423512859</v>
      </c>
      <c r="I1120" s="26">
        <v>322.7</v>
      </c>
      <c r="J1120" s="30">
        <v>0.10986547085201794</v>
      </c>
      <c r="K1120" s="31">
        <v>0.36809457628913117</v>
      </c>
      <c r="L1120" s="108">
        <f ca="1">REWS!R1120</f>
        <v>4.4454903879541918</v>
      </c>
      <c r="M1120" s="22">
        <f t="shared" si="289"/>
        <v>4.411756136930796</v>
      </c>
      <c r="N1120" s="22">
        <f t="shared" ca="1" si="290"/>
        <v>4.3974034754986029</v>
      </c>
      <c r="O1120" s="22">
        <f t="shared" si="291"/>
        <v>3.990110872133E-2</v>
      </c>
      <c r="P1120" s="81">
        <f t="shared" ca="1" si="292"/>
        <v>5</v>
      </c>
      <c r="Q1120" s="22">
        <f t="shared" ca="1" si="293"/>
        <v>0.27880094235109121</v>
      </c>
      <c r="R1120" s="3">
        <f ca="1">IF(N1120&gt;'Power Curve'!$C$37,0,INDEX(Ci,$P1120,1)*POWER(1-Q1120,3)+INDEX(Ci,$P1120,2)*3*Q1120*POWER(1-Q1120,2)+INDEX(Ci,$P1120,3)*3*POWER(Q1120,2)*(1-Q1120)+INDEX(Ci,$P1120,4)*POWER(Q1120,3))</f>
        <v>105.93720044437212</v>
      </c>
      <c r="S1120" s="3">
        <f t="shared" si="294"/>
        <v>104.7099933624265</v>
      </c>
      <c r="T1120" s="3">
        <f t="shared" ca="1" si="295"/>
        <v>1.2272070819456218</v>
      </c>
      <c r="U1120" s="3">
        <f t="shared" ca="1" si="303"/>
        <v>1.2272070819456218</v>
      </c>
      <c r="W1120" s="34">
        <f t="shared" si="296"/>
        <v>4</v>
      </c>
      <c r="X1120" s="73" t="b">
        <f>COUNTIF('Power Curve'!$D$2:$D$31,W1120)&gt;0</f>
        <v>1</v>
      </c>
      <c r="Y1120" s="73" t="b">
        <f t="shared" si="297"/>
        <v>0</v>
      </c>
      <c r="Z1120" s="73" t="b">
        <f t="shared" si="304"/>
        <v>1</v>
      </c>
      <c r="AA1120" s="34" t="str">
        <f t="shared" si="298"/>
        <v>Outer</v>
      </c>
      <c r="AB1120" s="35" t="str">
        <f t="shared" si="305"/>
        <v>0.0-0.1</v>
      </c>
      <c r="AC1120" s="36" t="str">
        <f t="shared" si="299"/>
        <v>18-19</v>
      </c>
      <c r="AD1120" s="36" t="str">
        <f t="shared" si="300"/>
        <v>Feb</v>
      </c>
      <c r="AE1120" s="35" t="str">
        <f t="shared" si="301"/>
        <v>315-325</v>
      </c>
      <c r="AF1120" s="36" t="str">
        <f t="shared" si="302"/>
        <v>Inner-TI</v>
      </c>
    </row>
    <row r="1121" spans="5:32" x14ac:dyDescent="0.3">
      <c r="E1121" s="12">
        <v>40963.916666666664</v>
      </c>
      <c r="F1121" s="16">
        <v>3.69</v>
      </c>
      <c r="G1121" s="16">
        <v>128.1100044250492</v>
      </c>
      <c r="H1121" s="29">
        <v>1.1651747940738382</v>
      </c>
      <c r="I1121" s="26">
        <v>265.3</v>
      </c>
      <c r="J1121" s="30">
        <v>0.19783197831978319</v>
      </c>
      <c r="K1121" s="31">
        <v>7.9249804502408358E-2</v>
      </c>
      <c r="L1121" s="108">
        <f ca="1">REWS!R1121</f>
        <v>3.6825922974108574</v>
      </c>
      <c r="M1121" s="22">
        <f t="shared" si="289"/>
        <v>3.6289253148145253</v>
      </c>
      <c r="N1121" s="22">
        <f t="shared" ca="1" si="290"/>
        <v>3.6216402201125315</v>
      </c>
      <c r="O1121" s="22">
        <f t="shared" si="291"/>
        <v>-8.1087918354299335E-2</v>
      </c>
      <c r="P1121" s="81">
        <f t="shared" ca="1" si="292"/>
        <v>4</v>
      </c>
      <c r="Q1121" s="22">
        <f t="shared" ca="1" si="293"/>
        <v>0.62100970639916464</v>
      </c>
      <c r="R1121" s="3">
        <f ca="1">IF(N1121&gt;'Power Curve'!$C$37,0,INDEX(Ci,$P1121,1)*POWER(1-Q1121,3)+INDEX(Ci,$P1121,2)*3*Q1121*POWER(1-Q1121,2)+INDEX(Ci,$P1121,3)*3*POWER(Q1121,2)*(1-Q1121)+INDEX(Ci,$P1121,4)*POWER(Q1121,3))</f>
        <v>35.215795533401774</v>
      </c>
      <c r="S1121" s="3">
        <f t="shared" si="294"/>
        <v>128.1100044250492</v>
      </c>
      <c r="T1121" s="3">
        <f t="shared" ca="1" si="295"/>
        <v>-92.894208891647423</v>
      </c>
      <c r="U1121" s="3">
        <f t="shared" ca="1" si="303"/>
        <v>92.894208891647423</v>
      </c>
      <c r="W1121" s="34">
        <f t="shared" si="296"/>
        <v>4</v>
      </c>
      <c r="X1121" s="73" t="b">
        <f>COUNTIF('Power Curve'!$D$2:$D$31,W1121)&gt;0</f>
        <v>1</v>
      </c>
      <c r="Y1121" s="73" t="b">
        <f t="shared" si="297"/>
        <v>0</v>
      </c>
      <c r="Z1121" s="73" t="b">
        <f t="shared" si="304"/>
        <v>1</v>
      </c>
      <c r="AA1121" s="34" t="str">
        <f t="shared" si="298"/>
        <v>Outer</v>
      </c>
      <c r="AB1121" s="35" t="str">
        <f t="shared" si="305"/>
        <v>-0.1-0.0</v>
      </c>
      <c r="AC1121" s="36" t="str">
        <f t="shared" si="299"/>
        <v>22-23</v>
      </c>
      <c r="AD1121" s="36" t="str">
        <f t="shared" si="300"/>
        <v>Feb</v>
      </c>
      <c r="AE1121" s="35" t="str">
        <f t="shared" si="301"/>
        <v>265-275</v>
      </c>
      <c r="AF1121" s="36" t="str">
        <f t="shared" si="302"/>
        <v>LWS-HTI</v>
      </c>
    </row>
    <row r="1122" spans="5:32" x14ac:dyDescent="0.3">
      <c r="E1122" s="12">
        <v>40963.923611111109</v>
      </c>
      <c r="F1122" s="16">
        <v>3.62</v>
      </c>
      <c r="G1122" s="16">
        <v>40.670001983642592</v>
      </c>
      <c r="H1122" s="29">
        <v>1.165089147366674</v>
      </c>
      <c r="I1122" s="26">
        <v>265.3</v>
      </c>
      <c r="J1122" s="30">
        <v>0.13535911602209943</v>
      </c>
      <c r="K1122" s="31">
        <v>0.42569003833151758</v>
      </c>
      <c r="L1122" s="108">
        <f ca="1">REWS!R1122</f>
        <v>3.5187205048437122</v>
      </c>
      <c r="M1122" s="22">
        <f t="shared" si="289"/>
        <v>3.5599966825079998</v>
      </c>
      <c r="N1122" s="22">
        <f t="shared" ca="1" si="290"/>
        <v>3.4603959458332842</v>
      </c>
      <c r="O1122" s="22">
        <f t="shared" si="291"/>
        <v>-9.1741060674213837E-2</v>
      </c>
      <c r="P1122" s="81">
        <f t="shared" ca="1" si="292"/>
        <v>4</v>
      </c>
      <c r="Q1122" s="22">
        <f t="shared" ca="1" si="293"/>
        <v>0.50612944144790528</v>
      </c>
      <c r="R1122" s="3">
        <f ca="1">IF(N1122&gt;'Power Curve'!$C$37,0,INDEX(Ci,$P1122,1)*POWER(1-Q1122,3)+INDEX(Ci,$P1122,2)*3*Q1122*POWER(1-Q1122,2)+INDEX(Ci,$P1122,3)*3*POWER(Q1122,2)*(1-Q1122)+INDEX(Ci,$P1122,4)*POWER(Q1122,3))</f>
        <v>24.470923153732372</v>
      </c>
      <c r="S1122" s="3">
        <f t="shared" si="294"/>
        <v>40.670001983642592</v>
      </c>
      <c r="T1122" s="3">
        <f t="shared" ca="1" si="295"/>
        <v>-16.199078829910221</v>
      </c>
      <c r="U1122" s="3">
        <f t="shared" ca="1" si="303"/>
        <v>16.199078829910221</v>
      </c>
      <c r="W1122" s="34">
        <f t="shared" si="296"/>
        <v>4</v>
      </c>
      <c r="X1122" s="73" t="b">
        <f>COUNTIF('Power Curve'!$D$2:$D$31,W1122)&gt;0</f>
        <v>1</v>
      </c>
      <c r="Y1122" s="73" t="b">
        <f t="shared" si="297"/>
        <v>0</v>
      </c>
      <c r="Z1122" s="73" t="b">
        <f t="shared" si="304"/>
        <v>1</v>
      </c>
      <c r="AA1122" s="34" t="str">
        <f t="shared" si="298"/>
        <v>Outer</v>
      </c>
      <c r="AB1122" s="35" t="str">
        <f t="shared" si="305"/>
        <v>-0.1-0.0</v>
      </c>
      <c r="AC1122" s="36" t="str">
        <f t="shared" si="299"/>
        <v>22-23</v>
      </c>
      <c r="AD1122" s="36" t="str">
        <f t="shared" si="300"/>
        <v>Feb</v>
      </c>
      <c r="AE1122" s="35" t="str">
        <f t="shared" si="301"/>
        <v>265-275</v>
      </c>
      <c r="AF1122" s="36" t="str">
        <f t="shared" si="302"/>
        <v>Inner-TI</v>
      </c>
    </row>
    <row r="1123" spans="5:32" x14ac:dyDescent="0.3">
      <c r="E1123" s="12">
        <v>40963.9375</v>
      </c>
      <c r="F1123" s="16">
        <v>4.3</v>
      </c>
      <c r="G1123" s="16">
        <v>58.280004501342802</v>
      </c>
      <c r="H1123" s="29">
        <v>1.1637205175462113</v>
      </c>
      <c r="I1123" s="26">
        <v>290.8</v>
      </c>
      <c r="J1123" s="30">
        <v>6.2790697674418611E-2</v>
      </c>
      <c r="K1123" s="31">
        <v>0.19051494654366039</v>
      </c>
      <c r="L1123" s="108">
        <f ca="1">REWS!R1123</f>
        <v>4.2844613951664083</v>
      </c>
      <c r="M1123" s="22">
        <f t="shared" si="289"/>
        <v>4.2270688649095947</v>
      </c>
      <c r="N1123" s="22">
        <f t="shared" ca="1" si="290"/>
        <v>4.2117938061430351</v>
      </c>
      <c r="O1123" s="22">
        <f t="shared" si="291"/>
        <v>1.1357095476309326E-2</v>
      </c>
      <c r="P1123" s="81">
        <f t="shared" ca="1" si="292"/>
        <v>5</v>
      </c>
      <c r="Q1123" s="22">
        <f t="shared" ca="1" si="293"/>
        <v>6.6560024055522776E-2</v>
      </c>
      <c r="R1123" s="3">
        <f ca="1">IF(N1123&gt;'Power Curve'!$C$37,0,INDEX(Ci,$P1123,1)*POWER(1-Q1123,3)+INDEX(Ci,$P1123,2)*3*Q1123*POWER(1-Q1123,2)+INDEX(Ci,$P1123,3)*3*POWER(Q1123,2)*(1-Q1123)+INDEX(Ci,$P1123,4)*POWER(Q1123,3))</f>
        <v>82.828954032763079</v>
      </c>
      <c r="S1123" s="3">
        <f t="shared" si="294"/>
        <v>58.280004501342802</v>
      </c>
      <c r="T1123" s="3">
        <f t="shared" ca="1" si="295"/>
        <v>24.548949531420277</v>
      </c>
      <c r="U1123" s="3">
        <f t="shared" ca="1" si="303"/>
        <v>24.548949531420277</v>
      </c>
      <c r="W1123" s="34">
        <f t="shared" si="296"/>
        <v>4</v>
      </c>
      <c r="X1123" s="73" t="b">
        <f>COUNTIF('Power Curve'!$D$2:$D$31,W1123)&gt;0</f>
        <v>1</v>
      </c>
      <c r="Y1123" s="73" t="b">
        <f t="shared" si="297"/>
        <v>0</v>
      </c>
      <c r="Z1123" s="73" t="b">
        <f t="shared" si="304"/>
        <v>1</v>
      </c>
      <c r="AA1123" s="34" t="str">
        <f t="shared" si="298"/>
        <v>Outer</v>
      </c>
      <c r="AB1123" s="35" t="str">
        <f t="shared" si="305"/>
        <v>0.0-0.1</v>
      </c>
      <c r="AC1123" s="36" t="str">
        <f t="shared" si="299"/>
        <v>22-23</v>
      </c>
      <c r="AD1123" s="36" t="str">
        <f t="shared" si="300"/>
        <v>Feb</v>
      </c>
      <c r="AE1123" s="35" t="str">
        <f t="shared" si="301"/>
        <v>285-295</v>
      </c>
      <c r="AF1123" s="36" t="str">
        <f t="shared" si="302"/>
        <v>LWS-LTI</v>
      </c>
    </row>
    <row r="1124" spans="5:32" x14ac:dyDescent="0.3">
      <c r="E1124" s="12">
        <v>40963.944444444445</v>
      </c>
      <c r="F1124" s="16">
        <v>3.93</v>
      </c>
      <c r="G1124" s="16">
        <v>9.420001029968299</v>
      </c>
      <c r="H1124" s="29">
        <v>1.1643188973008902</v>
      </c>
      <c r="I1124" s="26">
        <v>289.89999999999998</v>
      </c>
      <c r="J1124" s="30">
        <v>9.160305343511449E-2</v>
      </c>
      <c r="K1124" s="31">
        <v>0.19839050542039968</v>
      </c>
      <c r="L1124" s="108">
        <f ca="1">REWS!R1124</f>
        <v>3.9301958961614467</v>
      </c>
      <c r="M1124" s="22">
        <f t="shared" si="289"/>
        <v>3.8640063925251704</v>
      </c>
      <c r="N1124" s="22">
        <f t="shared" ca="1" si="290"/>
        <v>3.864198999146061</v>
      </c>
      <c r="O1124" s="22">
        <f t="shared" si="291"/>
        <v>-4.475537999152527E-2</v>
      </c>
      <c r="P1124" s="81">
        <f t="shared" ca="1" si="292"/>
        <v>4</v>
      </c>
      <c r="Q1124" s="22">
        <f t="shared" ca="1" si="293"/>
        <v>0.79382338878374425</v>
      </c>
      <c r="R1124" s="3">
        <f ca="1">IF(N1124&gt;'Power Curve'!$C$37,0,INDEX(Ci,$P1124,1)*POWER(1-Q1124,3)+INDEX(Ci,$P1124,2)*3*Q1124*POWER(1-Q1124,2)+INDEX(Ci,$P1124,3)*3*POWER(Q1124,2)*(1-Q1124)+INDEX(Ci,$P1124,4)*POWER(Q1124,3))</f>
        <v>53.549261841860293</v>
      </c>
      <c r="S1124" s="3">
        <f t="shared" si="294"/>
        <v>9.420001029968299</v>
      </c>
      <c r="T1124" s="3">
        <f t="shared" ca="1" si="295"/>
        <v>44.129260811891996</v>
      </c>
      <c r="U1124" s="3">
        <f t="shared" ca="1" si="303"/>
        <v>44.129260811891996</v>
      </c>
      <c r="W1124" s="34">
        <f t="shared" si="296"/>
        <v>4</v>
      </c>
      <c r="X1124" s="73" t="b">
        <f>COUNTIF('Power Curve'!$D$2:$D$31,W1124)&gt;0</f>
        <v>1</v>
      </c>
      <c r="Y1124" s="73" t="b">
        <f t="shared" si="297"/>
        <v>0</v>
      </c>
      <c r="Z1124" s="73" t="b">
        <f t="shared" si="304"/>
        <v>1</v>
      </c>
      <c r="AA1124" s="34" t="str">
        <f t="shared" si="298"/>
        <v>Outer</v>
      </c>
      <c r="AB1124" s="35" t="str">
        <f t="shared" si="305"/>
        <v>-0.1-0.0</v>
      </c>
      <c r="AC1124" s="36" t="str">
        <f t="shared" si="299"/>
        <v>22-23</v>
      </c>
      <c r="AD1124" s="36" t="str">
        <f t="shared" si="300"/>
        <v>Feb</v>
      </c>
      <c r="AE1124" s="35" t="str">
        <f t="shared" si="301"/>
        <v>285-295</v>
      </c>
      <c r="AF1124" s="36" t="str">
        <f t="shared" si="302"/>
        <v>LWS-LTI</v>
      </c>
    </row>
    <row r="1125" spans="5:32" x14ac:dyDescent="0.3">
      <c r="E1125" s="12">
        <v>40963.951388888891</v>
      </c>
      <c r="F1125" s="16">
        <v>4.05</v>
      </c>
      <c r="G1125" s="16">
        <v>62.130002975463896</v>
      </c>
      <c r="H1125" s="29">
        <v>1.1651094819171099</v>
      </c>
      <c r="I1125" s="26">
        <v>285</v>
      </c>
      <c r="J1125" s="30">
        <v>0.12098765432098765</v>
      </c>
      <c r="K1125" s="31">
        <v>0.17700400647831585</v>
      </c>
      <c r="L1125" s="108">
        <f ca="1">REWS!R1125</f>
        <v>4.0492440864765378</v>
      </c>
      <c r="M1125" s="22">
        <f t="shared" si="289"/>
        <v>3.9828923877731013</v>
      </c>
      <c r="N1125" s="22">
        <f t="shared" ca="1" si="290"/>
        <v>3.9821489995710242</v>
      </c>
      <c r="O1125" s="22">
        <f t="shared" si="291"/>
        <v>-2.6381166187474686E-2</v>
      </c>
      <c r="P1125" s="81">
        <f t="shared" ca="1" si="292"/>
        <v>4</v>
      </c>
      <c r="Q1125" s="22">
        <f t="shared" ca="1" si="293"/>
        <v>0.87785816992800025</v>
      </c>
      <c r="R1125" s="3">
        <f ca="1">IF(N1125&gt;'Power Curve'!$C$37,0,INDEX(Ci,$P1125,1)*POWER(1-Q1125,3)+INDEX(Ci,$P1125,2)*3*Q1125*POWER(1-Q1125,2)+INDEX(Ci,$P1125,3)*3*POWER(Q1125,2)*(1-Q1125)+INDEX(Ci,$P1125,4)*POWER(Q1125,3))</f>
        <v>63.112224111227881</v>
      </c>
      <c r="S1125" s="3">
        <f t="shared" si="294"/>
        <v>62.130002975463896</v>
      </c>
      <c r="T1125" s="3">
        <f t="shared" ca="1" si="295"/>
        <v>0.98222113576398584</v>
      </c>
      <c r="U1125" s="3">
        <f t="shared" ca="1" si="303"/>
        <v>0.98222113576398584</v>
      </c>
      <c r="W1125" s="34">
        <f t="shared" si="296"/>
        <v>4</v>
      </c>
      <c r="X1125" s="73" t="b">
        <f>COUNTIF('Power Curve'!$D$2:$D$31,W1125)&gt;0</f>
        <v>1</v>
      </c>
      <c r="Y1125" s="73" t="b">
        <f t="shared" si="297"/>
        <v>0</v>
      </c>
      <c r="Z1125" s="73" t="b">
        <f t="shared" si="304"/>
        <v>1</v>
      </c>
      <c r="AA1125" s="34" t="str">
        <f t="shared" si="298"/>
        <v>Inner</v>
      </c>
      <c r="AB1125" s="35" t="str">
        <f t="shared" si="305"/>
        <v>-0.1-0.0</v>
      </c>
      <c r="AC1125" s="36" t="str">
        <f t="shared" si="299"/>
        <v>22-23</v>
      </c>
      <c r="AD1125" s="36" t="str">
        <f t="shared" si="300"/>
        <v>Feb</v>
      </c>
      <c r="AE1125" s="35" t="str">
        <f t="shared" si="301"/>
        <v>285-295</v>
      </c>
      <c r="AF1125" s="36" t="str">
        <f t="shared" si="302"/>
        <v>Inner-TI</v>
      </c>
    </row>
    <row r="1126" spans="5:32" x14ac:dyDescent="0.3">
      <c r="E1126" s="12">
        <v>40963.958333333336</v>
      </c>
      <c r="F1126" s="16">
        <v>4.67</v>
      </c>
      <c r="G1126" s="16">
        <v>106.84000587463359</v>
      </c>
      <c r="H1126" s="29">
        <v>1.1644249286428314</v>
      </c>
      <c r="I1126" s="26">
        <v>293.3</v>
      </c>
      <c r="J1126" s="30">
        <v>4.7109207708779445E-2</v>
      </c>
      <c r="K1126" s="31">
        <v>0.18844665603038768</v>
      </c>
      <c r="L1126" s="108">
        <f ca="1">REWS!R1126</f>
        <v>4.5540461034601138</v>
      </c>
      <c r="M1126" s="22">
        <f t="shared" si="289"/>
        <v>4.591719491946721</v>
      </c>
      <c r="N1126" s="22">
        <f t="shared" ca="1" si="290"/>
        <v>4.4777092634864708</v>
      </c>
      <c r="O1126" s="22">
        <f t="shared" si="291"/>
        <v>6.7715025365262152E-2</v>
      </c>
      <c r="P1126" s="81">
        <f t="shared" ca="1" si="292"/>
        <v>5</v>
      </c>
      <c r="Q1126" s="22">
        <f t="shared" ca="1" si="293"/>
        <v>0.37062899336896798</v>
      </c>
      <c r="R1126" s="3">
        <f ca="1">IF(N1126&gt;'Power Curve'!$C$37,0,INDEX(Ci,$P1126,1)*POWER(1-Q1126,3)+INDEX(Ci,$P1126,2)*3*Q1126*POWER(1-Q1126,2)+INDEX(Ci,$P1126,3)*3*POWER(Q1126,2)*(1-Q1126)+INDEX(Ci,$P1126,4)*POWER(Q1126,3))</f>
        <v>118.08844102554416</v>
      </c>
      <c r="S1126" s="3">
        <f t="shared" si="294"/>
        <v>106.84000587463359</v>
      </c>
      <c r="T1126" s="3">
        <f t="shared" ca="1" si="295"/>
        <v>11.248435150910566</v>
      </c>
      <c r="U1126" s="3">
        <f t="shared" ca="1" si="303"/>
        <v>11.248435150910566</v>
      </c>
      <c r="W1126" s="34">
        <f t="shared" si="296"/>
        <v>5</v>
      </c>
      <c r="X1126" s="73" t="b">
        <f>COUNTIF('Power Curve'!$D$2:$D$31,W1126)&gt;0</f>
        <v>1</v>
      </c>
      <c r="Y1126" s="73" t="b">
        <f t="shared" si="297"/>
        <v>0</v>
      </c>
      <c r="Z1126" s="73" t="b">
        <f t="shared" si="304"/>
        <v>1</v>
      </c>
      <c r="AA1126" s="34" t="str">
        <f t="shared" si="298"/>
        <v>Outer</v>
      </c>
      <c r="AB1126" s="35" t="str">
        <f t="shared" si="305"/>
        <v>0.0-0.1</v>
      </c>
      <c r="AC1126" s="36" t="str">
        <f t="shared" si="299"/>
        <v>23-24</v>
      </c>
      <c r="AD1126" s="36" t="str">
        <f t="shared" si="300"/>
        <v>Feb</v>
      </c>
      <c r="AE1126" s="35" t="str">
        <f t="shared" si="301"/>
        <v>285-295</v>
      </c>
      <c r="AF1126" s="36" t="str">
        <f t="shared" si="302"/>
        <v>LWS-LTI</v>
      </c>
    </row>
    <row r="1127" spans="5:32" x14ac:dyDescent="0.3">
      <c r="E1127" s="12">
        <v>40963.965277777781</v>
      </c>
      <c r="F1127" s="16">
        <v>4.5</v>
      </c>
      <c r="G1127" s="16">
        <v>87.520000457763501</v>
      </c>
      <c r="H1127" s="29">
        <v>1.1646164384619664</v>
      </c>
      <c r="I1127" s="26">
        <v>293.10000000000002</v>
      </c>
      <c r="J1127" s="30">
        <v>3.7777777777777778E-2</v>
      </c>
      <c r="K1127" s="31">
        <v>0.1529641655591539</v>
      </c>
      <c r="L1127" s="108">
        <f ca="1">REWS!R1127</f>
        <v>4.492733572558703</v>
      </c>
      <c r="M1127" s="22">
        <f t="shared" si="289"/>
        <v>4.4248116559305579</v>
      </c>
      <c r="N1127" s="22">
        <f t="shared" ca="1" si="290"/>
        <v>4.4176666397440636</v>
      </c>
      <c r="O1127" s="22">
        <f t="shared" si="291"/>
        <v>4.1918881268249435E-2</v>
      </c>
      <c r="P1127" s="81">
        <f t="shared" ca="1" si="292"/>
        <v>5</v>
      </c>
      <c r="Q1127" s="22">
        <f t="shared" ca="1" si="293"/>
        <v>0.30197146251829121</v>
      </c>
      <c r="R1127" s="3">
        <f ca="1">IF(N1127&gt;'Power Curve'!$C$37,0,INDEX(Ci,$P1127,1)*POWER(1-Q1127,3)+INDEX(Ci,$P1127,2)*3*Q1127*POWER(1-Q1127,2)+INDEX(Ci,$P1127,3)*3*POWER(Q1127,2)*(1-Q1127)+INDEX(Ci,$P1127,4)*POWER(Q1127,3))</f>
        <v>108.90260962824024</v>
      </c>
      <c r="S1127" s="3">
        <f t="shared" si="294"/>
        <v>87.520000457763501</v>
      </c>
      <c r="T1127" s="3">
        <f t="shared" ca="1" si="295"/>
        <v>21.382609170476741</v>
      </c>
      <c r="U1127" s="3">
        <f t="shared" ca="1" si="303"/>
        <v>21.382609170476741</v>
      </c>
      <c r="W1127" s="34">
        <f t="shared" si="296"/>
        <v>4</v>
      </c>
      <c r="X1127" s="73" t="b">
        <f>COUNTIF('Power Curve'!$D$2:$D$31,W1127)&gt;0</f>
        <v>1</v>
      </c>
      <c r="Y1127" s="73" t="b">
        <f t="shared" si="297"/>
        <v>0</v>
      </c>
      <c r="Z1127" s="73" t="b">
        <f t="shared" si="304"/>
        <v>1</v>
      </c>
      <c r="AA1127" s="34" t="str">
        <f t="shared" si="298"/>
        <v>Outer</v>
      </c>
      <c r="AB1127" s="35" t="str">
        <f t="shared" si="305"/>
        <v>0.0-0.1</v>
      </c>
      <c r="AC1127" s="36" t="str">
        <f t="shared" si="299"/>
        <v>23-24</v>
      </c>
      <c r="AD1127" s="36" t="str">
        <f t="shared" si="300"/>
        <v>Feb</v>
      </c>
      <c r="AE1127" s="35" t="str">
        <f t="shared" si="301"/>
        <v>285-295</v>
      </c>
      <c r="AF1127" s="36" t="str">
        <f t="shared" si="302"/>
        <v>LWS-LTI</v>
      </c>
    </row>
    <row r="1128" spans="5:32" x14ac:dyDescent="0.3">
      <c r="E1128" s="12">
        <v>40963.972222222219</v>
      </c>
      <c r="F1128" s="16">
        <v>4.4000000000000004</v>
      </c>
      <c r="G1128" s="16">
        <v>78.009998321533089</v>
      </c>
      <c r="H1128" s="29">
        <v>1.1654294790283204</v>
      </c>
      <c r="I1128" s="26">
        <v>292.89999999999998</v>
      </c>
      <c r="J1128" s="30">
        <v>6.3636363636363644E-2</v>
      </c>
      <c r="K1128" s="31">
        <v>0.24386772237589988</v>
      </c>
      <c r="L1128" s="108">
        <f ca="1">REWS!R1128</f>
        <v>4.3337982227212359</v>
      </c>
      <c r="M1128" s="22">
        <f t="shared" si="289"/>
        <v>4.3274890733361113</v>
      </c>
      <c r="N1128" s="22">
        <f t="shared" ca="1" si="290"/>
        <v>4.2623782851976371</v>
      </c>
      <c r="O1128" s="22">
        <f t="shared" si="291"/>
        <v>2.6877362401174495E-2</v>
      </c>
      <c r="P1128" s="81">
        <f t="shared" ca="1" si="292"/>
        <v>5</v>
      </c>
      <c r="Q1128" s="22">
        <f t="shared" ca="1" si="293"/>
        <v>0.12440235696483255</v>
      </c>
      <c r="R1128" s="3">
        <f ca="1">IF(N1128&gt;'Power Curve'!$C$37,0,INDEX(Ci,$P1128,1)*POWER(1-Q1128,3)+INDEX(Ci,$P1128,2)*3*Q1128*POWER(1-Q1128,2)+INDEX(Ci,$P1128,3)*3*POWER(Q1128,2)*(1-Q1128)+INDEX(Ci,$P1128,4)*POWER(Q1128,3))</f>
        <v>88.308646358912114</v>
      </c>
      <c r="S1128" s="3">
        <f t="shared" si="294"/>
        <v>78.009998321533089</v>
      </c>
      <c r="T1128" s="3">
        <f t="shared" ca="1" si="295"/>
        <v>10.298648037379024</v>
      </c>
      <c r="U1128" s="3">
        <f t="shared" ca="1" si="303"/>
        <v>10.298648037379024</v>
      </c>
      <c r="W1128" s="34">
        <f t="shared" si="296"/>
        <v>4</v>
      </c>
      <c r="X1128" s="73" t="b">
        <f>COUNTIF('Power Curve'!$D$2:$D$31,W1128)&gt;0</f>
        <v>1</v>
      </c>
      <c r="Y1128" s="73" t="b">
        <f t="shared" si="297"/>
        <v>0</v>
      </c>
      <c r="Z1128" s="73" t="b">
        <f t="shared" si="304"/>
        <v>1</v>
      </c>
      <c r="AA1128" s="34" t="str">
        <f t="shared" si="298"/>
        <v>Outer</v>
      </c>
      <c r="AB1128" s="35" t="str">
        <f t="shared" si="305"/>
        <v>0.0-0.1</v>
      </c>
      <c r="AC1128" s="36" t="str">
        <f t="shared" si="299"/>
        <v>23-24</v>
      </c>
      <c r="AD1128" s="36" t="str">
        <f t="shared" si="300"/>
        <v>Feb</v>
      </c>
      <c r="AE1128" s="35" t="str">
        <f t="shared" si="301"/>
        <v>285-295</v>
      </c>
      <c r="AF1128" s="36" t="str">
        <f t="shared" si="302"/>
        <v>LWS-LTI</v>
      </c>
    </row>
    <row r="1129" spans="5:32" x14ac:dyDescent="0.3">
      <c r="E1129" s="12">
        <v>40963.979166666664</v>
      </c>
      <c r="F1129" s="16">
        <v>4.92</v>
      </c>
      <c r="G1129" s="16">
        <v>165.11999130249001</v>
      </c>
      <c r="H1129" s="29">
        <v>1.1661351029700529</v>
      </c>
      <c r="I1129" s="26">
        <v>296.2</v>
      </c>
      <c r="J1129" s="30">
        <v>7.113821138211382E-2</v>
      </c>
      <c r="K1129" s="31">
        <v>0.30823608381782464</v>
      </c>
      <c r="L1129" s="108">
        <f ca="1">REWS!R1129</f>
        <v>4.8809431229856539</v>
      </c>
      <c r="M1129" s="22">
        <f t="shared" si="289"/>
        <v>4.8398959980726799</v>
      </c>
      <c r="N1129" s="22">
        <f t="shared" ca="1" si="290"/>
        <v>4.8014750178371202</v>
      </c>
      <c r="O1129" s="22">
        <f t="shared" si="291"/>
        <v>0.10607150440378038</v>
      </c>
      <c r="P1129" s="81">
        <f t="shared" ca="1" si="292"/>
        <v>5</v>
      </c>
      <c r="Q1129" s="22">
        <f t="shared" ca="1" si="293"/>
        <v>0.74084861206998009</v>
      </c>
      <c r="R1129" s="3">
        <f ca="1">IF(N1129&gt;'Power Curve'!$C$37,0,INDEX(Ci,$P1129,1)*POWER(1-Q1129,3)+INDEX(Ci,$P1129,2)*3*Q1129*POWER(1-Q1129,2)+INDEX(Ci,$P1129,3)*3*POWER(Q1129,2)*(1-Q1129)+INDEX(Ci,$P1129,4)*POWER(Q1129,3))</f>
        <v>173.48599353640282</v>
      </c>
      <c r="S1129" s="3">
        <f t="shared" si="294"/>
        <v>165.11999130249001</v>
      </c>
      <c r="T1129" s="3">
        <f t="shared" ca="1" si="295"/>
        <v>8.3660022339128091</v>
      </c>
      <c r="U1129" s="3">
        <f t="shared" ca="1" si="303"/>
        <v>8.3660022339128091</v>
      </c>
      <c r="W1129" s="34">
        <f t="shared" si="296"/>
        <v>5</v>
      </c>
      <c r="X1129" s="73" t="b">
        <f>COUNTIF('Power Curve'!$D$2:$D$31,W1129)&gt;0</f>
        <v>1</v>
      </c>
      <c r="Y1129" s="73" t="b">
        <f t="shared" si="297"/>
        <v>0</v>
      </c>
      <c r="Z1129" s="73" t="b">
        <f t="shared" si="304"/>
        <v>1</v>
      </c>
      <c r="AA1129" s="34" t="str">
        <f t="shared" si="298"/>
        <v>Outer</v>
      </c>
      <c r="AB1129" s="35" t="str">
        <f t="shared" si="305"/>
        <v>0.1-0.2</v>
      </c>
      <c r="AC1129" s="36" t="str">
        <f t="shared" si="299"/>
        <v>23-24</v>
      </c>
      <c r="AD1129" s="36" t="str">
        <f t="shared" si="300"/>
        <v>Feb</v>
      </c>
      <c r="AE1129" s="35" t="str">
        <f t="shared" si="301"/>
        <v>295-305</v>
      </c>
      <c r="AF1129" s="36" t="str">
        <f t="shared" si="302"/>
        <v>LWS-LTI</v>
      </c>
    </row>
    <row r="1130" spans="5:32" x14ac:dyDescent="0.3">
      <c r="E1130" s="12">
        <v>40963.986111111109</v>
      </c>
      <c r="F1130" s="16">
        <v>4.38</v>
      </c>
      <c r="G1130" s="16">
        <v>88.139997482300302</v>
      </c>
      <c r="H1130" s="29">
        <v>1.1691000714596447</v>
      </c>
      <c r="I1130" s="26">
        <v>293.2</v>
      </c>
      <c r="J1130" s="30">
        <v>0.1095890410958904</v>
      </c>
      <c r="K1130" s="31">
        <v>0.26988111595125341</v>
      </c>
      <c r="L1130" s="108">
        <f ca="1">REWS!R1130</f>
        <v>4.4117170800171008</v>
      </c>
      <c r="M1130" s="22">
        <f t="shared" si="289"/>
        <v>4.3123365093962924</v>
      </c>
      <c r="N1130" s="22">
        <f t="shared" ca="1" si="290"/>
        <v>4.3435636149052392</v>
      </c>
      <c r="O1130" s="22">
        <f t="shared" si="291"/>
        <v>2.4535484798777714E-2</v>
      </c>
      <c r="P1130" s="81">
        <f t="shared" ca="1" si="292"/>
        <v>5</v>
      </c>
      <c r="Q1130" s="22">
        <f t="shared" ca="1" si="293"/>
        <v>0.21723614622319964</v>
      </c>
      <c r="R1130" s="3">
        <f ca="1">IF(N1130&gt;'Power Curve'!$C$37,0,INDEX(Ci,$P1130,1)*POWER(1-Q1130,3)+INDEX(Ci,$P1130,2)*3*Q1130*POWER(1-Q1130,2)+INDEX(Ci,$P1130,3)*3*POWER(Q1130,2)*(1-Q1130)+INDEX(Ci,$P1130,4)*POWER(Q1130,3))</f>
        <v>98.435144037602086</v>
      </c>
      <c r="S1130" s="3">
        <f t="shared" si="294"/>
        <v>88.139997482300302</v>
      </c>
      <c r="T1130" s="3">
        <f t="shared" ca="1" si="295"/>
        <v>10.295146555301784</v>
      </c>
      <c r="U1130" s="3">
        <f t="shared" ca="1" si="303"/>
        <v>10.295146555301784</v>
      </c>
      <c r="W1130" s="34">
        <f t="shared" si="296"/>
        <v>4</v>
      </c>
      <c r="X1130" s="73" t="b">
        <f>COUNTIF('Power Curve'!$D$2:$D$31,W1130)&gt;0</f>
        <v>1</v>
      </c>
      <c r="Y1130" s="73" t="b">
        <f t="shared" si="297"/>
        <v>0</v>
      </c>
      <c r="Z1130" s="73" t="b">
        <f t="shared" si="304"/>
        <v>1</v>
      </c>
      <c r="AA1130" s="34" t="str">
        <f t="shared" si="298"/>
        <v>Inner</v>
      </c>
      <c r="AB1130" s="35" t="str">
        <f t="shared" si="305"/>
        <v>0.0-0.1</v>
      </c>
      <c r="AC1130" s="36" t="str">
        <f t="shared" si="299"/>
        <v>23-24</v>
      </c>
      <c r="AD1130" s="36" t="str">
        <f t="shared" si="300"/>
        <v>Feb</v>
      </c>
      <c r="AE1130" s="35" t="str">
        <f t="shared" si="301"/>
        <v>285-295</v>
      </c>
      <c r="AF1130" s="36" t="str">
        <f t="shared" si="302"/>
        <v>Inner-TI</v>
      </c>
    </row>
    <row r="1131" spans="5:32" x14ac:dyDescent="0.3">
      <c r="E1131" s="12">
        <v>40963.993055555555</v>
      </c>
      <c r="F1131" s="16">
        <v>4.2</v>
      </c>
      <c r="G1131" s="16">
        <v>66.470001220703111</v>
      </c>
      <c r="H1131" s="29">
        <v>1.169895188643133</v>
      </c>
      <c r="I1131" s="26">
        <v>291.8</v>
      </c>
      <c r="J1131" s="30">
        <v>7.3809523809523811E-2</v>
      </c>
      <c r="K1131" s="31">
        <v>0.24719993437320054</v>
      </c>
      <c r="L1131" s="108">
        <f ca="1">REWS!R1131</f>
        <v>4.1708132827482887</v>
      </c>
      <c r="M1131" s="22">
        <f t="shared" si="289"/>
        <v>4.1360544338316689</v>
      </c>
      <c r="N1131" s="22">
        <f t="shared" ca="1" si="290"/>
        <v>4.1073120882845418</v>
      </c>
      <c r="O1131" s="22">
        <f t="shared" si="291"/>
        <v>-2.7094782390580338E-3</v>
      </c>
      <c r="P1131" s="81">
        <f t="shared" ca="1" si="292"/>
        <v>4</v>
      </c>
      <c r="Q1131" s="22">
        <f t="shared" ca="1" si="293"/>
        <v>0.9670319955276947</v>
      </c>
      <c r="R1131" s="3">
        <f ca="1">IF(N1131&gt;'Power Curve'!$C$37,0,INDEX(Ci,$P1131,1)*POWER(1-Q1131,3)+INDEX(Ci,$P1131,2)*3*Q1131*POWER(1-Q1131,2)+INDEX(Ci,$P1131,3)*3*POWER(Q1131,2)*(1-Q1131)+INDEX(Ci,$P1131,4)*POWER(Q1131,3))</f>
        <v>73.5276405903182</v>
      </c>
      <c r="S1131" s="3">
        <f t="shared" si="294"/>
        <v>66.470001220703111</v>
      </c>
      <c r="T1131" s="3">
        <f t="shared" ca="1" si="295"/>
        <v>7.0576393696150888</v>
      </c>
      <c r="U1131" s="3">
        <f t="shared" ca="1" si="303"/>
        <v>7.0576393696150888</v>
      </c>
      <c r="W1131" s="34">
        <f t="shared" si="296"/>
        <v>4</v>
      </c>
      <c r="X1131" s="73" t="b">
        <f>COUNTIF('Power Curve'!$D$2:$D$31,W1131)&gt;0</f>
        <v>1</v>
      </c>
      <c r="Y1131" s="73" t="b">
        <f t="shared" si="297"/>
        <v>0</v>
      </c>
      <c r="Z1131" s="73" t="b">
        <f t="shared" si="304"/>
        <v>1</v>
      </c>
      <c r="AA1131" s="34" t="str">
        <f t="shared" si="298"/>
        <v>Outer</v>
      </c>
      <c r="AB1131" s="35" t="str">
        <f t="shared" si="305"/>
        <v>-0.1-0.0</v>
      </c>
      <c r="AC1131" s="36" t="str">
        <f t="shared" si="299"/>
        <v>23-24</v>
      </c>
      <c r="AD1131" s="36" t="str">
        <f t="shared" si="300"/>
        <v>Feb</v>
      </c>
      <c r="AE1131" s="35" t="str">
        <f t="shared" si="301"/>
        <v>285-295</v>
      </c>
      <c r="AF1131" s="36" t="str">
        <f t="shared" si="302"/>
        <v>LWS-LTI</v>
      </c>
    </row>
    <row r="1132" spans="5:32" x14ac:dyDescent="0.3">
      <c r="E1132" s="12">
        <v>40964.534722222219</v>
      </c>
      <c r="F1132" s="16">
        <v>8.2100000000000009</v>
      </c>
      <c r="G1132" s="16">
        <v>1146.2900085449271</v>
      </c>
      <c r="H1132" s="29">
        <v>1.2017963475953957</v>
      </c>
      <c r="I1132" s="26">
        <v>330.1</v>
      </c>
      <c r="J1132" s="30">
        <v>0.11084043848964677</v>
      </c>
      <c r="K1132" s="31">
        <v>0.16740246735746817</v>
      </c>
      <c r="L1132" s="108">
        <f ca="1">REWS!R1132</f>
        <v>8.1248027416684963</v>
      </c>
      <c r="M1132" s="22">
        <f t="shared" si="289"/>
        <v>8.1578319401639128</v>
      </c>
      <c r="N1132" s="22">
        <f t="shared" ca="1" si="290"/>
        <v>8.0731760430590231</v>
      </c>
      <c r="O1132" s="22">
        <f t="shared" si="291"/>
        <v>0.61886919988498423</v>
      </c>
      <c r="P1132" s="81">
        <f t="shared" ca="1" si="292"/>
        <v>9</v>
      </c>
      <c r="Q1132" s="22">
        <f t="shared" ca="1" si="293"/>
        <v>6.4461221066499E-2</v>
      </c>
      <c r="R1132" s="3">
        <f ca="1">IF(N1132&gt;'Power Curve'!$C$37,0,INDEX(Ci,$P1132,1)*POWER(1-Q1132,3)+INDEX(Ci,$P1132,2)*3*Q1132*POWER(1-Q1132,2)+INDEX(Ci,$P1132,3)*3*POWER(Q1132,2)*(1-Q1132)+INDEX(Ci,$P1132,4)*POWER(Q1132,3))</f>
        <v>900.11711302180458</v>
      </c>
      <c r="S1132" s="3">
        <f t="shared" si="294"/>
        <v>1146.2900085449271</v>
      </c>
      <c r="T1132" s="3">
        <f t="shared" ca="1" si="295"/>
        <v>-246.17289552312252</v>
      </c>
      <c r="U1132" s="3">
        <f t="shared" ca="1" si="303"/>
        <v>246.17289552312252</v>
      </c>
      <c r="W1132" s="34">
        <f t="shared" si="296"/>
        <v>8</v>
      </c>
      <c r="X1132" s="73" t="b">
        <f>COUNTIF('Power Curve'!$D$2:$D$31,W1132)&gt;0</f>
        <v>1</v>
      </c>
      <c r="Y1132" s="73" t="b">
        <f t="shared" si="297"/>
        <v>0</v>
      </c>
      <c r="Z1132" s="73" t="b">
        <f t="shared" si="304"/>
        <v>1</v>
      </c>
      <c r="AA1132" s="34" t="str">
        <f t="shared" si="298"/>
        <v>Inner</v>
      </c>
      <c r="AB1132" s="35" t="str">
        <f t="shared" si="305"/>
        <v>0.6-0.7</v>
      </c>
      <c r="AC1132" s="36" t="str">
        <f t="shared" si="299"/>
        <v>12-13</v>
      </c>
      <c r="AD1132" s="36" t="str">
        <f t="shared" si="300"/>
        <v>Feb</v>
      </c>
      <c r="AE1132" s="35" t="str">
        <f t="shared" si="301"/>
        <v>325-335</v>
      </c>
      <c r="AF1132" s="36" t="str">
        <f t="shared" si="302"/>
        <v>Inner-TI</v>
      </c>
    </row>
    <row r="1133" spans="5:32" x14ac:dyDescent="0.3">
      <c r="E1133" s="12">
        <v>40964.541666666664</v>
      </c>
      <c r="F1133" s="16">
        <v>7.99</v>
      </c>
      <c r="G1133" s="16">
        <v>1059.8200302124026</v>
      </c>
      <c r="H1133" s="29">
        <v>1.2013142978268343</v>
      </c>
      <c r="I1133" s="26">
        <v>325</v>
      </c>
      <c r="J1133" s="30">
        <v>9.7622027534418024E-2</v>
      </c>
      <c r="K1133" s="31">
        <v>0.14036775142471544</v>
      </c>
      <c r="L1133" s="108">
        <f ca="1">REWS!R1133</f>
        <v>7.966581270908784</v>
      </c>
      <c r="M1133" s="22">
        <f t="shared" si="289"/>
        <v>7.9381682288835256</v>
      </c>
      <c r="N1133" s="22">
        <f t="shared" ca="1" si="290"/>
        <v>7.9149014189670401</v>
      </c>
      <c r="O1133" s="22">
        <f t="shared" si="291"/>
        <v>0.58491946520311622</v>
      </c>
      <c r="P1133" s="81">
        <f t="shared" ca="1" si="292"/>
        <v>8</v>
      </c>
      <c r="Q1133" s="22">
        <f t="shared" ca="1" si="293"/>
        <v>0.90560789175162082</v>
      </c>
      <c r="R1133" s="3">
        <f ca="1">IF(N1133&gt;'Power Curve'!$C$37,0,INDEX(Ci,$P1133,1)*POWER(1-Q1133,3)+INDEX(Ci,$P1133,2)*3*Q1133*POWER(1-Q1133,2)+INDEX(Ci,$P1133,3)*3*POWER(Q1133,2)*(1-Q1133)+INDEX(Ci,$P1133,4)*POWER(Q1133,3))</f>
        <v>852.7956395832324</v>
      </c>
      <c r="S1133" s="3">
        <f t="shared" si="294"/>
        <v>1059.8200302124026</v>
      </c>
      <c r="T1133" s="3">
        <f t="shared" ca="1" si="295"/>
        <v>-207.02439062917017</v>
      </c>
      <c r="U1133" s="3">
        <f t="shared" ca="1" si="303"/>
        <v>207.02439062917017</v>
      </c>
      <c r="W1133" s="34">
        <f t="shared" si="296"/>
        <v>8</v>
      </c>
      <c r="X1133" s="73" t="b">
        <f>COUNTIF('Power Curve'!$D$2:$D$31,W1133)&gt;0</f>
        <v>1</v>
      </c>
      <c r="Y1133" s="73" t="b">
        <f t="shared" si="297"/>
        <v>0</v>
      </c>
      <c r="Z1133" s="73" t="b">
        <f t="shared" si="304"/>
        <v>1</v>
      </c>
      <c r="AA1133" s="34" t="str">
        <f t="shared" si="298"/>
        <v>Outer</v>
      </c>
      <c r="AB1133" s="35" t="str">
        <f t="shared" si="305"/>
        <v>0.5-0.6</v>
      </c>
      <c r="AC1133" s="36" t="str">
        <f t="shared" si="299"/>
        <v>13-14</v>
      </c>
      <c r="AD1133" s="36" t="str">
        <f t="shared" si="300"/>
        <v>Feb</v>
      </c>
      <c r="AE1133" s="35" t="str">
        <f t="shared" si="301"/>
        <v>325-335</v>
      </c>
      <c r="AF1133" s="36" t="str">
        <f t="shared" si="302"/>
        <v>HWS-LTI</v>
      </c>
    </row>
    <row r="1134" spans="5:32" x14ac:dyDescent="0.3">
      <c r="E1134" s="12">
        <v>40964.548611111109</v>
      </c>
      <c r="F1134" s="16">
        <v>7.63</v>
      </c>
      <c r="G1134" s="16">
        <v>862.55998611450218</v>
      </c>
      <c r="H1134" s="29">
        <v>1.2008215881584534</v>
      </c>
      <c r="I1134" s="26">
        <v>317.7</v>
      </c>
      <c r="J1134" s="30">
        <v>0.12450851900393184</v>
      </c>
      <c r="K1134" s="31">
        <v>0.15228749819024409</v>
      </c>
      <c r="L1134" s="108">
        <f ca="1">REWS!R1134</f>
        <v>7.6724014733404848</v>
      </c>
      <c r="M1134" s="22">
        <f t="shared" si="289"/>
        <v>7.5794670746242794</v>
      </c>
      <c r="N1134" s="22">
        <f t="shared" ca="1" si="290"/>
        <v>7.621587726144563</v>
      </c>
      <c r="O1134" s="22">
        <f t="shared" si="291"/>
        <v>0.52948104551058461</v>
      </c>
      <c r="P1134" s="81">
        <f t="shared" ca="1" si="292"/>
        <v>8</v>
      </c>
      <c r="Q1134" s="22">
        <f t="shared" ca="1" si="293"/>
        <v>0.61039318493999384</v>
      </c>
      <c r="R1134" s="3">
        <f ca="1">IF(N1134&gt;'Power Curve'!$C$37,0,INDEX(Ci,$P1134,1)*POWER(1-Q1134,3)+INDEX(Ci,$P1134,2)*3*Q1134*POWER(1-Q1134,2)+INDEX(Ci,$P1134,3)*3*POWER(Q1134,2)*(1-Q1134)+INDEX(Ci,$P1134,4)*POWER(Q1134,3))</f>
        <v>766.73435460614564</v>
      </c>
      <c r="S1134" s="3">
        <f t="shared" si="294"/>
        <v>862.55998611450218</v>
      </c>
      <c r="T1134" s="3">
        <f t="shared" ca="1" si="295"/>
        <v>-95.825631508356537</v>
      </c>
      <c r="U1134" s="3">
        <f t="shared" ca="1" si="303"/>
        <v>95.825631508356537</v>
      </c>
      <c r="W1134" s="34">
        <f t="shared" si="296"/>
        <v>8</v>
      </c>
      <c r="X1134" s="73" t="b">
        <f>COUNTIF('Power Curve'!$D$2:$D$31,W1134)&gt;0</f>
        <v>1</v>
      </c>
      <c r="Y1134" s="73" t="b">
        <f t="shared" si="297"/>
        <v>0</v>
      </c>
      <c r="Z1134" s="73" t="b">
        <f t="shared" si="304"/>
        <v>1</v>
      </c>
      <c r="AA1134" s="34" t="str">
        <f t="shared" si="298"/>
        <v>Inner</v>
      </c>
      <c r="AB1134" s="35" t="str">
        <f t="shared" si="305"/>
        <v>0.5-0.6</v>
      </c>
      <c r="AC1134" s="36" t="str">
        <f t="shared" si="299"/>
        <v>13-14</v>
      </c>
      <c r="AD1134" s="36" t="str">
        <f t="shared" si="300"/>
        <v>Feb</v>
      </c>
      <c r="AE1134" s="35" t="str">
        <f t="shared" si="301"/>
        <v>315-325</v>
      </c>
      <c r="AF1134" s="36" t="str">
        <f t="shared" si="302"/>
        <v>Inner-TI</v>
      </c>
    </row>
    <row r="1135" spans="5:32" x14ac:dyDescent="0.3">
      <c r="E1135" s="12">
        <v>40964.555555555555</v>
      </c>
      <c r="F1135" s="16">
        <v>7.67</v>
      </c>
      <c r="G1135" s="16">
        <v>891.11002349853538</v>
      </c>
      <c r="H1135" s="29">
        <v>1.2011350842883153</v>
      </c>
      <c r="I1135" s="26">
        <v>313.2</v>
      </c>
      <c r="J1135" s="30">
        <v>9.5176010430247718E-2</v>
      </c>
      <c r="K1135" s="31">
        <v>0.12444748284615124</v>
      </c>
      <c r="L1135" s="108">
        <f ca="1">REWS!R1135</f>
        <v>7.6171585615587487</v>
      </c>
      <c r="M1135" s="22">
        <f t="shared" si="289"/>
        <v>7.6198651432659945</v>
      </c>
      <c r="N1135" s="22">
        <f t="shared" ca="1" si="290"/>
        <v>7.5673691022101242</v>
      </c>
      <c r="O1135" s="22">
        <f t="shared" si="291"/>
        <v>0.53572469724555627</v>
      </c>
      <c r="P1135" s="81">
        <f t="shared" ca="1" si="292"/>
        <v>8</v>
      </c>
      <c r="Q1135" s="22">
        <f t="shared" ca="1" si="293"/>
        <v>0.55582316124109121</v>
      </c>
      <c r="R1135" s="3">
        <f ca="1">IF(N1135&gt;'Power Curve'!$C$37,0,INDEX(Ci,$P1135,1)*POWER(1-Q1135,3)+INDEX(Ci,$P1135,2)*3*Q1135*POWER(1-Q1135,2)+INDEX(Ci,$P1135,3)*3*POWER(Q1135,2)*(1-Q1135)+INDEX(Ci,$P1135,4)*POWER(Q1135,3))</f>
        <v>751.12710231237065</v>
      </c>
      <c r="S1135" s="3">
        <f t="shared" si="294"/>
        <v>891.11002349853538</v>
      </c>
      <c r="T1135" s="3">
        <f t="shared" ca="1" si="295"/>
        <v>-139.98292118616473</v>
      </c>
      <c r="U1135" s="3">
        <f t="shared" ca="1" si="303"/>
        <v>139.98292118616473</v>
      </c>
      <c r="W1135" s="34">
        <f t="shared" si="296"/>
        <v>8</v>
      </c>
      <c r="X1135" s="73" t="b">
        <f>COUNTIF('Power Curve'!$D$2:$D$31,W1135)&gt;0</f>
        <v>1</v>
      </c>
      <c r="Y1135" s="73" t="b">
        <f t="shared" si="297"/>
        <v>0</v>
      </c>
      <c r="Z1135" s="73" t="b">
        <f t="shared" si="304"/>
        <v>1</v>
      </c>
      <c r="AA1135" s="34" t="str">
        <f t="shared" si="298"/>
        <v>Outer</v>
      </c>
      <c r="AB1135" s="35" t="str">
        <f t="shared" si="305"/>
        <v>0.5-0.6</v>
      </c>
      <c r="AC1135" s="36" t="str">
        <f t="shared" si="299"/>
        <v>13-14</v>
      </c>
      <c r="AD1135" s="36" t="str">
        <f t="shared" si="300"/>
        <v>Feb</v>
      </c>
      <c r="AE1135" s="35" t="str">
        <f t="shared" si="301"/>
        <v>305-315</v>
      </c>
      <c r="AF1135" s="36" t="str">
        <f t="shared" si="302"/>
        <v>HWS-LTI</v>
      </c>
    </row>
    <row r="1136" spans="5:32" x14ac:dyDescent="0.3">
      <c r="E1136" s="12">
        <v>40964.5625</v>
      </c>
      <c r="F1136" s="16">
        <v>8.25</v>
      </c>
      <c r="G1136" s="16">
        <v>873.8899765014653</v>
      </c>
      <c r="H1136" s="29">
        <v>1.2014150848881251</v>
      </c>
      <c r="I1136" s="26">
        <v>314.2</v>
      </c>
      <c r="J1136" s="30">
        <v>0.10181818181818181</v>
      </c>
      <c r="K1136" s="31">
        <v>0.14193217596101171</v>
      </c>
      <c r="L1136" s="108">
        <f ca="1">REWS!R1136</f>
        <v>8.211170332468587</v>
      </c>
      <c r="M1136" s="22">
        <f t="shared" si="289"/>
        <v>8.1967108025828708</v>
      </c>
      <c r="N1136" s="22">
        <f t="shared" ca="1" si="290"/>
        <v>8.1581319473931213</v>
      </c>
      <c r="O1136" s="22">
        <f t="shared" si="291"/>
        <v>0.62487805340094649</v>
      </c>
      <c r="P1136" s="81">
        <f t="shared" ca="1" si="292"/>
        <v>9</v>
      </c>
      <c r="Q1136" s="22">
        <f t="shared" ca="1" si="293"/>
        <v>0.14937875646084245</v>
      </c>
      <c r="R1136" s="3">
        <f ca="1">IF(N1136&gt;'Power Curve'!$C$37,0,INDEX(Ci,$P1136,1)*POWER(1-Q1136,3)+INDEX(Ci,$P1136,2)*3*Q1136*POWER(1-Q1136,2)+INDEX(Ci,$P1136,3)*3*POWER(Q1136,2)*(1-Q1136)+INDEX(Ci,$P1136,4)*POWER(Q1136,3))</f>
        <v>925.9475877252986</v>
      </c>
      <c r="S1136" s="3">
        <f t="shared" si="294"/>
        <v>873.8899765014653</v>
      </c>
      <c r="T1136" s="3">
        <f t="shared" ca="1" si="295"/>
        <v>52.057611223833305</v>
      </c>
      <c r="U1136" s="3">
        <f t="shared" ca="1" si="303"/>
        <v>52.057611223833305</v>
      </c>
      <c r="W1136" s="34">
        <f t="shared" si="296"/>
        <v>8</v>
      </c>
      <c r="X1136" s="73" t="b">
        <f>COUNTIF('Power Curve'!$D$2:$D$31,W1136)&gt;0</f>
        <v>1</v>
      </c>
      <c r="Y1136" s="73" t="b">
        <f t="shared" si="297"/>
        <v>0</v>
      </c>
      <c r="Z1136" s="73" t="b">
        <f t="shared" si="304"/>
        <v>1</v>
      </c>
      <c r="AA1136" s="34" t="str">
        <f t="shared" si="298"/>
        <v>Inner</v>
      </c>
      <c r="AB1136" s="35" t="str">
        <f t="shared" si="305"/>
        <v>0.6-0.7</v>
      </c>
      <c r="AC1136" s="36" t="str">
        <f t="shared" si="299"/>
        <v>13-14</v>
      </c>
      <c r="AD1136" s="36" t="str">
        <f t="shared" si="300"/>
        <v>Feb</v>
      </c>
      <c r="AE1136" s="35" t="str">
        <f t="shared" si="301"/>
        <v>305-315</v>
      </c>
      <c r="AF1136" s="36" t="str">
        <f t="shared" si="302"/>
        <v>Inner-TI</v>
      </c>
    </row>
    <row r="1137" spans="5:32" x14ac:dyDescent="0.3">
      <c r="E1137" s="12">
        <v>40964.583333333336</v>
      </c>
      <c r="F1137" s="16">
        <v>9.0500000000000007</v>
      </c>
      <c r="G1137" s="16">
        <v>1384.7800445556691</v>
      </c>
      <c r="H1137" s="29">
        <v>1.2016054406668253</v>
      </c>
      <c r="I1137" s="26">
        <v>314.10000000000002</v>
      </c>
      <c r="J1137" s="30">
        <v>0.12817679558011047</v>
      </c>
      <c r="K1137" s="31">
        <v>0.16453063794214329</v>
      </c>
      <c r="L1137" s="108">
        <f ca="1">REWS!R1137</f>
        <v>9.0194415630393223</v>
      </c>
      <c r="M1137" s="22">
        <f t="shared" si="289"/>
        <v>8.9920182224688485</v>
      </c>
      <c r="N1137" s="22">
        <f t="shared" ca="1" si="290"/>
        <v>8.9616555681041419</v>
      </c>
      <c r="O1137" s="22">
        <f t="shared" si="291"/>
        <v>0.74779537888119152</v>
      </c>
      <c r="P1137" s="81">
        <f t="shared" ca="1" si="292"/>
        <v>9</v>
      </c>
      <c r="Q1137" s="22">
        <f t="shared" ca="1" si="293"/>
        <v>0.9525394789173367</v>
      </c>
      <c r="R1137" s="3">
        <f ca="1">IF(N1137&gt;'Power Curve'!$C$37,0,INDEX(Ci,$P1137,1)*POWER(1-Q1137,3)+INDEX(Ci,$P1137,2)*3*Q1137*POWER(1-Q1137,2)+INDEX(Ci,$P1137,3)*3*POWER(Q1137,2)*(1-Q1137)+INDEX(Ci,$P1137,4)*POWER(Q1137,3))</f>
        <v>1182.6980996343939</v>
      </c>
      <c r="S1137" s="3">
        <f t="shared" si="294"/>
        <v>1384.7800445556691</v>
      </c>
      <c r="T1137" s="3">
        <f t="shared" ca="1" si="295"/>
        <v>-202.08194492127518</v>
      </c>
      <c r="U1137" s="3">
        <f t="shared" ca="1" si="303"/>
        <v>202.08194492127518</v>
      </c>
      <c r="W1137" s="34">
        <f t="shared" si="296"/>
        <v>9</v>
      </c>
      <c r="X1137" s="73" t="b">
        <f>COUNTIF('Power Curve'!$D$2:$D$31,W1137)&gt;0</f>
        <v>1</v>
      </c>
      <c r="Y1137" s="73" t="b">
        <f t="shared" si="297"/>
        <v>0</v>
      </c>
      <c r="Z1137" s="73" t="b">
        <f t="shared" si="304"/>
        <v>1</v>
      </c>
      <c r="AA1137" s="34" t="str">
        <f t="shared" si="298"/>
        <v>Inner</v>
      </c>
      <c r="AB1137" s="35" t="str">
        <f t="shared" si="305"/>
        <v>0.7-0.8</v>
      </c>
      <c r="AC1137" s="36" t="str">
        <f t="shared" si="299"/>
        <v>14-15</v>
      </c>
      <c r="AD1137" s="36" t="str">
        <f t="shared" si="300"/>
        <v>Feb</v>
      </c>
      <c r="AE1137" s="35" t="str">
        <f t="shared" si="301"/>
        <v>305-315</v>
      </c>
      <c r="AF1137" s="36" t="str">
        <f t="shared" si="302"/>
        <v>Inner-TI</v>
      </c>
    </row>
    <row r="1138" spans="5:32" x14ac:dyDescent="0.3">
      <c r="E1138" s="12">
        <v>40964.590277777781</v>
      </c>
      <c r="F1138" s="16">
        <v>10.28</v>
      </c>
      <c r="G1138" s="16">
        <v>1470.7300262451149</v>
      </c>
      <c r="H1138" s="29">
        <v>1.2013366554537466</v>
      </c>
      <c r="I1138" s="26">
        <v>312.5</v>
      </c>
      <c r="J1138" s="30">
        <v>6.6147859922179003E-2</v>
      </c>
      <c r="K1138" s="31">
        <v>0.16655548053216601</v>
      </c>
      <c r="L1138" s="108">
        <f ca="1">REWS!R1138</f>
        <v>10.220436230900832</v>
      </c>
      <c r="M1138" s="22">
        <f t="shared" si="289"/>
        <v>10.213376174634563</v>
      </c>
      <c r="N1138" s="22">
        <f t="shared" ca="1" si="290"/>
        <v>10.154198433371054</v>
      </c>
      <c r="O1138" s="22">
        <f t="shared" si="291"/>
        <v>0.93656018753312398</v>
      </c>
      <c r="P1138" s="81">
        <f t="shared" ca="1" si="292"/>
        <v>11</v>
      </c>
      <c r="Q1138" s="22">
        <f t="shared" ca="1" si="293"/>
        <v>0.19824499237814208</v>
      </c>
      <c r="R1138" s="3">
        <f ca="1">IF(N1138&gt;'Power Curve'!$C$37,0,INDEX(Ci,$P1138,1)*POWER(1-Q1138,3)+INDEX(Ci,$P1138,2)*3*Q1138*POWER(1-Q1138,2)+INDEX(Ci,$P1138,3)*3*POWER(Q1138,2)*(1-Q1138)+INDEX(Ci,$P1138,4)*POWER(Q1138,3))</f>
        <v>1577.4690013999718</v>
      </c>
      <c r="S1138" s="3">
        <f t="shared" si="294"/>
        <v>1470.7300262451149</v>
      </c>
      <c r="T1138" s="3">
        <f t="shared" ca="1" si="295"/>
        <v>106.73897515485692</v>
      </c>
      <c r="U1138" s="3">
        <f t="shared" ca="1" si="303"/>
        <v>106.73897515485692</v>
      </c>
      <c r="W1138" s="34">
        <f t="shared" si="296"/>
        <v>10</v>
      </c>
      <c r="X1138" s="73" t="b">
        <f>COUNTIF('Power Curve'!$D$2:$D$31,W1138)&gt;0</f>
        <v>1</v>
      </c>
      <c r="Y1138" s="73" t="b">
        <f t="shared" si="297"/>
        <v>0</v>
      </c>
      <c r="Z1138" s="73" t="b">
        <f t="shared" si="304"/>
        <v>1</v>
      </c>
      <c r="AA1138" s="34" t="str">
        <f t="shared" si="298"/>
        <v>Outer</v>
      </c>
      <c r="AB1138" s="35" t="str">
        <f t="shared" si="305"/>
        <v>0.9-1.0</v>
      </c>
      <c r="AC1138" s="36" t="str">
        <f t="shared" si="299"/>
        <v>14-15</v>
      </c>
      <c r="AD1138" s="36" t="str">
        <f t="shared" si="300"/>
        <v>Feb</v>
      </c>
      <c r="AE1138" s="35" t="str">
        <f t="shared" si="301"/>
        <v>305-315</v>
      </c>
      <c r="AF1138" s="36" t="str">
        <f t="shared" si="302"/>
        <v>HWS-LTI</v>
      </c>
    </row>
    <row r="1139" spans="5:32" x14ac:dyDescent="0.3">
      <c r="E1139" s="12">
        <v>40964.597222222219</v>
      </c>
      <c r="F1139" s="16">
        <v>9.2200000000000006</v>
      </c>
      <c r="G1139" s="16">
        <v>1438.259948730469</v>
      </c>
      <c r="H1139" s="29">
        <v>1.2020308389453784</v>
      </c>
      <c r="I1139" s="26">
        <v>313.60000000000002</v>
      </c>
      <c r="J1139" s="30">
        <v>8.5683297180043388E-2</v>
      </c>
      <c r="K1139" s="31">
        <v>0.13186157666171786</v>
      </c>
      <c r="L1139" s="108">
        <f ca="1">REWS!R1139</f>
        <v>9.1540484744501178</v>
      </c>
      <c r="M1139" s="22">
        <f t="shared" si="289"/>
        <v>9.1620100002051093</v>
      </c>
      <c r="N1139" s="22">
        <f t="shared" ca="1" si="290"/>
        <v>9.096473282567711</v>
      </c>
      <c r="O1139" s="22">
        <f t="shared" si="291"/>
        <v>0.77406815611237734</v>
      </c>
      <c r="P1139" s="81">
        <f t="shared" ca="1" si="292"/>
        <v>10</v>
      </c>
      <c r="Q1139" s="22">
        <f t="shared" ca="1" si="293"/>
        <v>9.2832241521083506E-2</v>
      </c>
      <c r="R1139" s="3">
        <f ca="1">IF(N1139&gt;'Power Curve'!$C$37,0,INDEX(Ci,$P1139,1)*POWER(1-Q1139,3)+INDEX(Ci,$P1139,2)*3*Q1139*POWER(1-Q1139,2)+INDEX(Ci,$P1139,3)*3*POWER(Q1139,2)*(1-Q1139)+INDEX(Ci,$P1139,4)*POWER(Q1139,3))</f>
        <v>1227.5869322028398</v>
      </c>
      <c r="S1139" s="3">
        <f t="shared" si="294"/>
        <v>1438.259948730469</v>
      </c>
      <c r="T1139" s="3">
        <f t="shared" ca="1" si="295"/>
        <v>-210.67301652762922</v>
      </c>
      <c r="U1139" s="3">
        <f t="shared" ca="1" si="303"/>
        <v>210.67301652762922</v>
      </c>
      <c r="W1139" s="34">
        <f t="shared" si="296"/>
        <v>9</v>
      </c>
      <c r="X1139" s="73" t="b">
        <f>COUNTIF('Power Curve'!$D$2:$D$31,W1139)&gt;0</f>
        <v>1</v>
      </c>
      <c r="Y1139" s="73" t="b">
        <f t="shared" si="297"/>
        <v>0</v>
      </c>
      <c r="Z1139" s="73" t="b">
        <f t="shared" si="304"/>
        <v>1</v>
      </c>
      <c r="AA1139" s="34" t="str">
        <f t="shared" si="298"/>
        <v>Outer</v>
      </c>
      <c r="AB1139" s="35" t="str">
        <f t="shared" si="305"/>
        <v>0.7-0.8</v>
      </c>
      <c r="AC1139" s="36" t="str">
        <f t="shared" si="299"/>
        <v>14-15</v>
      </c>
      <c r="AD1139" s="36" t="str">
        <f t="shared" si="300"/>
        <v>Feb</v>
      </c>
      <c r="AE1139" s="35" t="str">
        <f t="shared" si="301"/>
        <v>305-315</v>
      </c>
      <c r="AF1139" s="36" t="str">
        <f t="shared" si="302"/>
        <v>HWS-LTI</v>
      </c>
    </row>
    <row r="1140" spans="5:32" x14ac:dyDescent="0.3">
      <c r="E1140" s="12">
        <v>40964.604166666664</v>
      </c>
      <c r="F1140" s="16">
        <v>8.4499999999999993</v>
      </c>
      <c r="G1140" s="16">
        <v>1234.30005645752</v>
      </c>
      <c r="H1140" s="29">
        <v>1.2021762546840669</v>
      </c>
      <c r="I1140" s="26">
        <v>313</v>
      </c>
      <c r="J1140" s="30">
        <v>7.5739644970414216E-2</v>
      </c>
      <c r="K1140" s="31">
        <v>0.13305941669349136</v>
      </c>
      <c r="L1140" s="108">
        <f ca="1">REWS!R1140</f>
        <v>8.4506199651601683</v>
      </c>
      <c r="M1140" s="22">
        <f t="shared" si="289"/>
        <v>8.3971915724125985</v>
      </c>
      <c r="N1140" s="22">
        <f t="shared" ca="1" si="290"/>
        <v>8.3978076630893046</v>
      </c>
      <c r="O1140" s="22">
        <f t="shared" si="291"/>
        <v>0.65586300264387409</v>
      </c>
      <c r="P1140" s="81">
        <f t="shared" ca="1" si="292"/>
        <v>9</v>
      </c>
      <c r="Q1140" s="22">
        <f t="shared" ca="1" si="293"/>
        <v>0.38894622655398858</v>
      </c>
      <c r="R1140" s="3">
        <f ca="1">IF(N1140&gt;'Power Curve'!$C$37,0,INDEX(Ci,$P1140,1)*POWER(1-Q1140,3)+INDEX(Ci,$P1140,2)*3*Q1140*POWER(1-Q1140,2)+INDEX(Ci,$P1140,3)*3*POWER(Q1140,2)*(1-Q1140)+INDEX(Ci,$P1140,4)*POWER(Q1140,3))</f>
        <v>1000.4930039533942</v>
      </c>
      <c r="S1140" s="3">
        <f t="shared" si="294"/>
        <v>1234.30005645752</v>
      </c>
      <c r="T1140" s="3">
        <f t="shared" ca="1" si="295"/>
        <v>-233.80705250412575</v>
      </c>
      <c r="U1140" s="3">
        <f t="shared" ca="1" si="303"/>
        <v>233.80705250412575</v>
      </c>
      <c r="W1140" s="34">
        <f t="shared" si="296"/>
        <v>8</v>
      </c>
      <c r="X1140" s="73" t="b">
        <f>COUNTIF('Power Curve'!$D$2:$D$31,W1140)&gt;0</f>
        <v>1</v>
      </c>
      <c r="Y1140" s="73" t="b">
        <f t="shared" si="297"/>
        <v>0</v>
      </c>
      <c r="Z1140" s="73" t="b">
        <f t="shared" si="304"/>
        <v>1</v>
      </c>
      <c r="AA1140" s="34" t="str">
        <f t="shared" si="298"/>
        <v>Outer</v>
      </c>
      <c r="AB1140" s="35" t="str">
        <f t="shared" si="305"/>
        <v>0.6-0.7</v>
      </c>
      <c r="AC1140" s="36" t="str">
        <f t="shared" si="299"/>
        <v>14-15</v>
      </c>
      <c r="AD1140" s="36" t="str">
        <f t="shared" si="300"/>
        <v>Feb</v>
      </c>
      <c r="AE1140" s="35" t="str">
        <f t="shared" si="301"/>
        <v>305-315</v>
      </c>
      <c r="AF1140" s="36" t="str">
        <f t="shared" si="302"/>
        <v>HWS-LTI</v>
      </c>
    </row>
    <row r="1141" spans="5:32" x14ac:dyDescent="0.3">
      <c r="E1141" s="12">
        <v>40964.611111111109</v>
      </c>
      <c r="F1141" s="16">
        <v>9.07</v>
      </c>
      <c r="G1141" s="16">
        <v>1431.3800354003929</v>
      </c>
      <c r="H1141" s="29">
        <v>1.2021762546840669</v>
      </c>
      <c r="I1141" s="26">
        <v>310.2</v>
      </c>
      <c r="J1141" s="30">
        <v>9.7023153252480704E-2</v>
      </c>
      <c r="K1141" s="31">
        <v>0.12252707051293456</v>
      </c>
      <c r="L1141" s="108">
        <f ca="1">REWS!R1141</f>
        <v>8.9959907293276373</v>
      </c>
      <c r="M1141" s="22">
        <f t="shared" si="289"/>
        <v>9.0133168712168388</v>
      </c>
      <c r="N1141" s="22">
        <f t="shared" ca="1" si="290"/>
        <v>8.9397701228179773</v>
      </c>
      <c r="O1141" s="22">
        <f t="shared" si="291"/>
        <v>0.75108715370308554</v>
      </c>
      <c r="P1141" s="81">
        <f t="shared" ca="1" si="292"/>
        <v>9</v>
      </c>
      <c r="Q1141" s="22">
        <f t="shared" ca="1" si="293"/>
        <v>0.93066391783331526</v>
      </c>
      <c r="R1141" s="3">
        <f ca="1">IF(N1141&gt;'Power Curve'!$C$37,0,INDEX(Ci,$P1141,1)*POWER(1-Q1141,3)+INDEX(Ci,$P1141,2)*3*Q1141*POWER(1-Q1141,2)+INDEX(Ci,$P1141,3)*3*POWER(Q1141,2)*(1-Q1141)+INDEX(Ci,$P1141,4)*POWER(Q1141,3))</f>
        <v>1175.5139942535397</v>
      </c>
      <c r="S1141" s="3">
        <f t="shared" si="294"/>
        <v>1431.3800354003929</v>
      </c>
      <c r="T1141" s="3">
        <f t="shared" ca="1" si="295"/>
        <v>-255.86604114685315</v>
      </c>
      <c r="U1141" s="3">
        <f t="shared" ca="1" si="303"/>
        <v>255.86604114685315</v>
      </c>
      <c r="W1141" s="34">
        <f t="shared" si="296"/>
        <v>9</v>
      </c>
      <c r="X1141" s="73" t="b">
        <f>COUNTIF('Power Curve'!$D$2:$D$31,W1141)&gt;0</f>
        <v>1</v>
      </c>
      <c r="Y1141" s="73" t="b">
        <f t="shared" si="297"/>
        <v>0</v>
      </c>
      <c r="Z1141" s="73" t="b">
        <f t="shared" si="304"/>
        <v>1</v>
      </c>
      <c r="AA1141" s="34" t="str">
        <f t="shared" si="298"/>
        <v>Outer</v>
      </c>
      <c r="AB1141" s="35" t="str">
        <f t="shared" si="305"/>
        <v>0.7-0.8</v>
      </c>
      <c r="AC1141" s="36" t="str">
        <f t="shared" si="299"/>
        <v>14-15</v>
      </c>
      <c r="AD1141" s="36" t="str">
        <f t="shared" si="300"/>
        <v>Feb</v>
      </c>
      <c r="AE1141" s="35" t="str">
        <f t="shared" si="301"/>
        <v>305-315</v>
      </c>
      <c r="AF1141" s="36" t="str">
        <f t="shared" si="302"/>
        <v>HWS-LTI</v>
      </c>
    </row>
    <row r="1142" spans="5:32" x14ac:dyDescent="0.3">
      <c r="E1142" s="12">
        <v>40964.618055555555</v>
      </c>
      <c r="F1142" s="16">
        <v>9.6999999999999993</v>
      </c>
      <c r="G1142" s="16">
        <v>1428.3099670410129</v>
      </c>
      <c r="H1142" s="29">
        <v>1.2021314436188493</v>
      </c>
      <c r="I1142" s="26">
        <v>309.8</v>
      </c>
      <c r="J1142" s="30">
        <v>7.0103092783505169E-2</v>
      </c>
      <c r="K1142" s="31">
        <v>0.14527245262462893</v>
      </c>
      <c r="L1142" s="108">
        <f ca="1">REWS!R1142</f>
        <v>9.6161109160587852</v>
      </c>
      <c r="M1142" s="22">
        <f t="shared" si="289"/>
        <v>9.6392599042060141</v>
      </c>
      <c r="N1142" s="22">
        <f t="shared" ca="1" si="290"/>
        <v>9.5558961224291981</v>
      </c>
      <c r="O1142" s="22">
        <f t="shared" si="291"/>
        <v>0.84782866722882744</v>
      </c>
      <c r="P1142" s="81">
        <f t="shared" ca="1" si="292"/>
        <v>10</v>
      </c>
      <c r="Q1142" s="22">
        <f t="shared" ca="1" si="293"/>
        <v>0.58116894845480827</v>
      </c>
      <c r="R1142" s="3">
        <f ca="1">IF(N1142&gt;'Power Curve'!$C$37,0,INDEX(Ci,$P1142,1)*POWER(1-Q1142,3)+INDEX(Ci,$P1142,2)*3*Q1142*POWER(1-Q1142,2)+INDEX(Ci,$P1142,3)*3*POWER(Q1142,2)*(1-Q1142)+INDEX(Ci,$P1142,4)*POWER(Q1142,3))</f>
        <v>1390.4175787265679</v>
      </c>
      <c r="S1142" s="3">
        <f t="shared" si="294"/>
        <v>1428.3099670410129</v>
      </c>
      <c r="T1142" s="3">
        <f t="shared" ca="1" si="295"/>
        <v>-37.892388314445043</v>
      </c>
      <c r="U1142" s="3">
        <f t="shared" ca="1" si="303"/>
        <v>37.892388314445043</v>
      </c>
      <c r="W1142" s="34">
        <f t="shared" si="296"/>
        <v>10</v>
      </c>
      <c r="X1142" s="73" t="b">
        <f>COUNTIF('Power Curve'!$D$2:$D$31,W1142)&gt;0</f>
        <v>1</v>
      </c>
      <c r="Y1142" s="73" t="b">
        <f t="shared" si="297"/>
        <v>0</v>
      </c>
      <c r="Z1142" s="73" t="b">
        <f t="shared" si="304"/>
        <v>1</v>
      </c>
      <c r="AA1142" s="34" t="str">
        <f t="shared" si="298"/>
        <v>Outer</v>
      </c>
      <c r="AB1142" s="35" t="str">
        <f t="shared" si="305"/>
        <v>0.8-0.9</v>
      </c>
      <c r="AC1142" s="36" t="str">
        <f t="shared" si="299"/>
        <v>14-15</v>
      </c>
      <c r="AD1142" s="36" t="str">
        <f t="shared" si="300"/>
        <v>Feb</v>
      </c>
      <c r="AE1142" s="35" t="str">
        <f t="shared" si="301"/>
        <v>305-315</v>
      </c>
      <c r="AF1142" s="36" t="str">
        <f t="shared" si="302"/>
        <v>HWS-LTI</v>
      </c>
    </row>
    <row r="1143" spans="5:32" x14ac:dyDescent="0.3">
      <c r="E1143" s="12">
        <v>40964.625</v>
      </c>
      <c r="F1143" s="16">
        <v>9.2100000000000009</v>
      </c>
      <c r="G1143" s="16">
        <v>1351.860046386716</v>
      </c>
      <c r="H1143" s="29">
        <v>1.2025905624527993</v>
      </c>
      <c r="I1143" s="26">
        <v>310.10000000000002</v>
      </c>
      <c r="J1143" s="30">
        <v>5.6460369163952223E-2</v>
      </c>
      <c r="K1143" s="31">
        <v>0.16653377760604662</v>
      </c>
      <c r="L1143" s="108">
        <f ca="1">REWS!R1143</f>
        <v>9.1487266708213344</v>
      </c>
      <c r="M1143" s="22">
        <f t="shared" si="289"/>
        <v>9.1534932244329301</v>
      </c>
      <c r="N1143" s="22">
        <f t="shared" ca="1" si="290"/>
        <v>9.0925958299187748</v>
      </c>
      <c r="O1143" s="22">
        <f t="shared" si="291"/>
        <v>0.77275186096228143</v>
      </c>
      <c r="P1143" s="81">
        <f t="shared" ca="1" si="292"/>
        <v>10</v>
      </c>
      <c r="Q1143" s="22">
        <f t="shared" ca="1" si="293"/>
        <v>8.8710760624652996E-2</v>
      </c>
      <c r="R1143" s="3">
        <f ca="1">IF(N1143&gt;'Power Curve'!$C$37,0,INDEX(Ci,$P1143,1)*POWER(1-Q1143,3)+INDEX(Ci,$P1143,2)*3*Q1143*POWER(1-Q1143,2)+INDEX(Ci,$P1143,3)*3*POWER(Q1143,2)*(1-Q1143)+INDEX(Ci,$P1143,4)*POWER(Q1143,3))</f>
        <v>1226.2645796580841</v>
      </c>
      <c r="S1143" s="3">
        <f t="shared" si="294"/>
        <v>1351.860046386716</v>
      </c>
      <c r="T1143" s="3">
        <f t="shared" ca="1" si="295"/>
        <v>-125.59546672863189</v>
      </c>
      <c r="U1143" s="3">
        <f t="shared" ca="1" si="303"/>
        <v>125.59546672863189</v>
      </c>
      <c r="W1143" s="34">
        <f t="shared" si="296"/>
        <v>9</v>
      </c>
      <c r="X1143" s="73" t="b">
        <f>COUNTIF('Power Curve'!$D$2:$D$31,W1143)&gt;0</f>
        <v>1</v>
      </c>
      <c r="Y1143" s="73" t="b">
        <f t="shared" si="297"/>
        <v>0</v>
      </c>
      <c r="Z1143" s="73" t="b">
        <f t="shared" si="304"/>
        <v>1</v>
      </c>
      <c r="AA1143" s="34" t="str">
        <f t="shared" si="298"/>
        <v>Outer</v>
      </c>
      <c r="AB1143" s="35" t="str">
        <f t="shared" si="305"/>
        <v>0.7-0.8</v>
      </c>
      <c r="AC1143" s="36" t="str">
        <f t="shared" si="299"/>
        <v>15-16</v>
      </c>
      <c r="AD1143" s="36" t="str">
        <f t="shared" si="300"/>
        <v>Feb</v>
      </c>
      <c r="AE1143" s="35" t="str">
        <f t="shared" si="301"/>
        <v>305-315</v>
      </c>
      <c r="AF1143" s="36" t="str">
        <f t="shared" si="302"/>
        <v>HWS-LTI</v>
      </c>
    </row>
    <row r="1144" spans="5:32" x14ac:dyDescent="0.3">
      <c r="E1144" s="12">
        <v>40964.631944444445</v>
      </c>
      <c r="F1144" s="16">
        <v>8.83</v>
      </c>
      <c r="G1144" s="16">
        <v>1176.8899841308589</v>
      </c>
      <c r="H1144" s="29">
        <v>1.2029044735756542</v>
      </c>
      <c r="I1144" s="26">
        <v>309.7</v>
      </c>
      <c r="J1144" s="30">
        <v>6.6817667044167611E-2</v>
      </c>
      <c r="K1144" s="31">
        <v>0.24927587527858341</v>
      </c>
      <c r="L1144" s="108">
        <f ca="1">REWS!R1144</f>
        <v>8.8239429199918469</v>
      </c>
      <c r="M1144" s="22">
        <f t="shared" si="289"/>
        <v>8.7765881811894477</v>
      </c>
      <c r="N1144" s="22">
        <f t="shared" ca="1" si="290"/>
        <v>8.7705677398743767</v>
      </c>
      <c r="O1144" s="22">
        <f t="shared" si="291"/>
        <v>0.71449997154554878</v>
      </c>
      <c r="P1144" s="81">
        <f t="shared" ca="1" si="292"/>
        <v>9</v>
      </c>
      <c r="Q1144" s="22">
        <f t="shared" ca="1" si="293"/>
        <v>0.76153795236873978</v>
      </c>
      <c r="R1144" s="3">
        <f ca="1">IF(N1144&gt;'Power Curve'!$C$37,0,INDEX(Ci,$P1144,1)*POWER(1-Q1144,3)+INDEX(Ci,$P1144,2)*3*Q1144*POWER(1-Q1144,2)+INDEX(Ci,$P1144,3)*3*POWER(Q1144,2)*(1-Q1144)+INDEX(Ci,$P1144,4)*POWER(Q1144,3))</f>
        <v>1120.1896944285456</v>
      </c>
      <c r="S1144" s="3">
        <f t="shared" si="294"/>
        <v>1176.8899841308589</v>
      </c>
      <c r="T1144" s="3">
        <f t="shared" ca="1" si="295"/>
        <v>-56.700289702313285</v>
      </c>
      <c r="U1144" s="3">
        <f t="shared" ca="1" si="303"/>
        <v>56.700289702313285</v>
      </c>
      <c r="W1144" s="34">
        <f t="shared" si="296"/>
        <v>9</v>
      </c>
      <c r="X1144" s="73" t="b">
        <f>COUNTIF('Power Curve'!$D$2:$D$31,W1144)&gt;0</f>
        <v>1</v>
      </c>
      <c r="Y1144" s="73" t="b">
        <f t="shared" si="297"/>
        <v>0</v>
      </c>
      <c r="Z1144" s="73" t="b">
        <f t="shared" si="304"/>
        <v>1</v>
      </c>
      <c r="AA1144" s="34" t="str">
        <f t="shared" si="298"/>
        <v>Outer</v>
      </c>
      <c r="AB1144" s="35" t="str">
        <f t="shared" si="305"/>
        <v>0.7-0.8</v>
      </c>
      <c r="AC1144" s="36" t="str">
        <f t="shared" si="299"/>
        <v>15-16</v>
      </c>
      <c r="AD1144" s="36" t="str">
        <f t="shared" si="300"/>
        <v>Feb</v>
      </c>
      <c r="AE1144" s="35" t="str">
        <f t="shared" si="301"/>
        <v>305-315</v>
      </c>
      <c r="AF1144" s="36" t="str">
        <f t="shared" si="302"/>
        <v>HWS-LTI</v>
      </c>
    </row>
    <row r="1145" spans="5:32" x14ac:dyDescent="0.3">
      <c r="E1145" s="12">
        <v>40964.638888888891</v>
      </c>
      <c r="F1145" s="16">
        <v>8.3800000000000008</v>
      </c>
      <c r="G1145" s="16">
        <v>1046.4200057983401</v>
      </c>
      <c r="H1145" s="29">
        <v>1.203498500703867</v>
      </c>
      <c r="I1145" s="26">
        <v>311.2</v>
      </c>
      <c r="J1145" s="30">
        <v>7.7565632458233891E-2</v>
      </c>
      <c r="K1145" s="31">
        <v>0.21315355779563219</v>
      </c>
      <c r="L1145" s="108">
        <f ca="1">REWS!R1145</f>
        <v>8.3043583169924702</v>
      </c>
      <c r="M1145" s="22">
        <f t="shared" si="289"/>
        <v>8.3306810425719835</v>
      </c>
      <c r="N1145" s="22">
        <f t="shared" ca="1" si="290"/>
        <v>8.2554845348561035</v>
      </c>
      <c r="O1145" s="22">
        <f t="shared" si="291"/>
        <v>0.64558358585501208</v>
      </c>
      <c r="P1145" s="81">
        <f t="shared" ca="1" si="292"/>
        <v>9</v>
      </c>
      <c r="Q1145" s="22">
        <f t="shared" ca="1" si="293"/>
        <v>0.24668737622560974</v>
      </c>
      <c r="R1145" s="3">
        <f ca="1">IF(N1145&gt;'Power Curve'!$C$37,0,INDEX(Ci,$P1145,1)*POWER(1-Q1145,3)+INDEX(Ci,$P1145,2)*3*Q1145*POWER(1-Q1145,2)+INDEX(Ci,$P1145,3)*3*POWER(Q1145,2)*(1-Q1145)+INDEX(Ci,$P1145,4)*POWER(Q1145,3))</f>
        <v>955.94710744887675</v>
      </c>
      <c r="S1145" s="3">
        <f t="shared" si="294"/>
        <v>1046.4200057983401</v>
      </c>
      <c r="T1145" s="3">
        <f t="shared" ca="1" si="295"/>
        <v>-90.472898349463321</v>
      </c>
      <c r="U1145" s="3">
        <f t="shared" ca="1" si="303"/>
        <v>90.472898349463321</v>
      </c>
      <c r="W1145" s="34">
        <f t="shared" si="296"/>
        <v>8</v>
      </c>
      <c r="X1145" s="73" t="b">
        <f>COUNTIF('Power Curve'!$D$2:$D$31,W1145)&gt;0</f>
        <v>1</v>
      </c>
      <c r="Y1145" s="73" t="b">
        <f t="shared" si="297"/>
        <v>0</v>
      </c>
      <c r="Z1145" s="73" t="b">
        <f t="shared" si="304"/>
        <v>1</v>
      </c>
      <c r="AA1145" s="34" t="str">
        <f t="shared" si="298"/>
        <v>Outer</v>
      </c>
      <c r="AB1145" s="35" t="str">
        <f t="shared" si="305"/>
        <v>0.6-0.7</v>
      </c>
      <c r="AC1145" s="36" t="str">
        <f t="shared" si="299"/>
        <v>15-16</v>
      </c>
      <c r="AD1145" s="36" t="str">
        <f t="shared" si="300"/>
        <v>Feb</v>
      </c>
      <c r="AE1145" s="35" t="str">
        <f t="shared" si="301"/>
        <v>305-315</v>
      </c>
      <c r="AF1145" s="36" t="str">
        <f t="shared" si="302"/>
        <v>HWS-LTI</v>
      </c>
    </row>
    <row r="1146" spans="5:32" x14ac:dyDescent="0.3">
      <c r="E1146" s="12">
        <v>40964.645833333336</v>
      </c>
      <c r="F1146" s="16">
        <v>7.97</v>
      </c>
      <c r="G1146" s="16">
        <v>778.98999404907204</v>
      </c>
      <c r="H1146" s="29">
        <v>1.2040029596431883</v>
      </c>
      <c r="I1146" s="26">
        <v>309.8</v>
      </c>
      <c r="J1146" s="30">
        <v>9.6612296110414053E-2</v>
      </c>
      <c r="K1146" s="31">
        <v>0.28265733407249594</v>
      </c>
      <c r="L1146" s="108">
        <f ca="1">REWS!R1146</f>
        <v>7.9147447062223852</v>
      </c>
      <c r="M1146" s="22">
        <f t="shared" si="289"/>
        <v>7.9242008837640574</v>
      </c>
      <c r="N1146" s="22">
        <f t="shared" ca="1" si="290"/>
        <v>7.869263111143578</v>
      </c>
      <c r="O1146" s="22">
        <f t="shared" si="291"/>
        <v>0.58276076699005197</v>
      </c>
      <c r="P1146" s="81">
        <f t="shared" ca="1" si="292"/>
        <v>8</v>
      </c>
      <c r="Q1146" s="22">
        <f t="shared" ca="1" si="293"/>
        <v>0.85967379459497528</v>
      </c>
      <c r="R1146" s="3">
        <f ca="1">IF(N1146&gt;'Power Curve'!$C$37,0,INDEX(Ci,$P1146,1)*POWER(1-Q1146,3)+INDEX(Ci,$P1146,2)*3*Q1146*POWER(1-Q1146,2)+INDEX(Ci,$P1146,3)*3*POWER(Q1146,2)*(1-Q1146)+INDEX(Ci,$P1146,4)*POWER(Q1146,3))</f>
        <v>839.25613264426283</v>
      </c>
      <c r="S1146" s="3">
        <f t="shared" si="294"/>
        <v>778.98999404907204</v>
      </c>
      <c r="T1146" s="3">
        <f t="shared" ca="1" si="295"/>
        <v>60.266138595190796</v>
      </c>
      <c r="U1146" s="3">
        <f t="shared" ca="1" si="303"/>
        <v>60.266138595190796</v>
      </c>
      <c r="W1146" s="34">
        <f t="shared" si="296"/>
        <v>8</v>
      </c>
      <c r="X1146" s="73" t="b">
        <f>COUNTIF('Power Curve'!$D$2:$D$31,W1146)&gt;0</f>
        <v>1</v>
      </c>
      <c r="Y1146" s="73" t="b">
        <f t="shared" si="297"/>
        <v>0</v>
      </c>
      <c r="Z1146" s="73" t="b">
        <f t="shared" si="304"/>
        <v>1</v>
      </c>
      <c r="AA1146" s="34" t="str">
        <f t="shared" si="298"/>
        <v>Outer</v>
      </c>
      <c r="AB1146" s="35" t="str">
        <f t="shared" si="305"/>
        <v>0.5-0.6</v>
      </c>
      <c r="AC1146" s="36" t="str">
        <f t="shared" si="299"/>
        <v>15-16</v>
      </c>
      <c r="AD1146" s="36" t="str">
        <f t="shared" si="300"/>
        <v>Feb</v>
      </c>
      <c r="AE1146" s="35" t="str">
        <f t="shared" si="301"/>
        <v>305-315</v>
      </c>
      <c r="AF1146" s="36" t="str">
        <f t="shared" si="302"/>
        <v>HWS-LTI</v>
      </c>
    </row>
    <row r="1147" spans="5:32" x14ac:dyDescent="0.3">
      <c r="E1147" s="12">
        <v>40964.652777777781</v>
      </c>
      <c r="F1147" s="16">
        <v>7.73</v>
      </c>
      <c r="G1147" s="16">
        <v>892.97000885009788</v>
      </c>
      <c r="H1147" s="29">
        <v>1.2044522643454478</v>
      </c>
      <c r="I1147" s="26">
        <v>309.8</v>
      </c>
      <c r="J1147" s="30">
        <v>9.5730918499353168E-2</v>
      </c>
      <c r="K1147" s="31">
        <v>0.26667432349692988</v>
      </c>
      <c r="L1147" s="108">
        <f ca="1">REWS!R1147</f>
        <v>7.6977438254823785</v>
      </c>
      <c r="M1147" s="22">
        <f t="shared" si="289"/>
        <v>7.6865359341683615</v>
      </c>
      <c r="N1147" s="22">
        <f t="shared" ca="1" si="290"/>
        <v>7.6544611289253464</v>
      </c>
      <c r="O1147" s="22">
        <f t="shared" si="291"/>
        <v>0.54602888289812634</v>
      </c>
      <c r="P1147" s="81">
        <f t="shared" ca="1" si="292"/>
        <v>8</v>
      </c>
      <c r="Q1147" s="22">
        <f t="shared" ca="1" si="293"/>
        <v>0.64347964561778803</v>
      </c>
      <c r="R1147" s="3">
        <f ca="1">IF(N1147&gt;'Power Curve'!$C$37,0,INDEX(Ci,$P1147,1)*POWER(1-Q1147,3)+INDEX(Ci,$P1147,2)*3*Q1147*POWER(1-Q1147,2)+INDEX(Ci,$P1147,3)*3*POWER(Q1147,2)*(1-Q1147)+INDEX(Ci,$P1147,4)*POWER(Q1147,3))</f>
        <v>776.24992066803452</v>
      </c>
      <c r="S1147" s="3">
        <f t="shared" si="294"/>
        <v>892.97000885009788</v>
      </c>
      <c r="T1147" s="3">
        <f t="shared" ca="1" si="295"/>
        <v>-116.72008818206336</v>
      </c>
      <c r="U1147" s="3">
        <f t="shared" ca="1" si="303"/>
        <v>116.72008818206336</v>
      </c>
      <c r="W1147" s="34">
        <f t="shared" si="296"/>
        <v>8</v>
      </c>
      <c r="X1147" s="73" t="b">
        <f>COUNTIF('Power Curve'!$D$2:$D$31,W1147)&gt;0</f>
        <v>1</v>
      </c>
      <c r="Y1147" s="73" t="b">
        <f t="shared" si="297"/>
        <v>0</v>
      </c>
      <c r="Z1147" s="73" t="b">
        <f t="shared" si="304"/>
        <v>1</v>
      </c>
      <c r="AA1147" s="34" t="str">
        <f t="shared" si="298"/>
        <v>Outer</v>
      </c>
      <c r="AB1147" s="35" t="str">
        <f t="shared" si="305"/>
        <v>0.5-0.6</v>
      </c>
      <c r="AC1147" s="36" t="str">
        <f t="shared" si="299"/>
        <v>15-16</v>
      </c>
      <c r="AD1147" s="36" t="str">
        <f t="shared" si="300"/>
        <v>Feb</v>
      </c>
      <c r="AE1147" s="35" t="str">
        <f t="shared" si="301"/>
        <v>305-315</v>
      </c>
      <c r="AF1147" s="36" t="str">
        <f t="shared" si="302"/>
        <v>HWS-LTI</v>
      </c>
    </row>
    <row r="1148" spans="5:32" x14ac:dyDescent="0.3">
      <c r="E1148" s="12">
        <v>40964.659722222219</v>
      </c>
      <c r="F1148" s="16">
        <v>8.39</v>
      </c>
      <c r="G1148" s="16">
        <v>1029.7000274658208</v>
      </c>
      <c r="H1148" s="29">
        <v>1.2048119517681404</v>
      </c>
      <c r="I1148" s="26">
        <v>309.5</v>
      </c>
      <c r="J1148" s="30">
        <v>0.10846245530393325</v>
      </c>
      <c r="K1148" s="31">
        <v>0.32636696820164512</v>
      </c>
      <c r="L1148" s="108">
        <f ca="1">REWS!R1148</f>
        <v>8.2602646666503947</v>
      </c>
      <c r="M1148" s="22">
        <f t="shared" si="289"/>
        <v>8.3436552955808736</v>
      </c>
      <c r="N1148" s="22">
        <f t="shared" ca="1" si="290"/>
        <v>8.2146365946122941</v>
      </c>
      <c r="O1148" s="22">
        <f t="shared" si="291"/>
        <v>0.64758879848107487</v>
      </c>
      <c r="P1148" s="81">
        <f t="shared" ca="1" si="292"/>
        <v>9</v>
      </c>
      <c r="Q1148" s="22">
        <f t="shared" ca="1" si="293"/>
        <v>0.20585788428354709</v>
      </c>
      <c r="R1148" s="3">
        <f ca="1">IF(N1148&gt;'Power Curve'!$C$37,0,INDEX(Ci,$P1148,1)*POWER(1-Q1148,3)+INDEX(Ci,$P1148,2)*3*Q1148*POWER(1-Q1148,2)+INDEX(Ci,$P1148,3)*3*POWER(Q1148,2)*(1-Q1148)+INDEX(Ci,$P1148,4)*POWER(Q1148,3))</f>
        <v>943.31003548995511</v>
      </c>
      <c r="S1148" s="3">
        <f t="shared" si="294"/>
        <v>1029.7000274658208</v>
      </c>
      <c r="T1148" s="3">
        <f t="shared" ca="1" si="295"/>
        <v>-86.389991975865655</v>
      </c>
      <c r="U1148" s="3">
        <f t="shared" ca="1" si="303"/>
        <v>86.389991975865655</v>
      </c>
      <c r="W1148" s="34">
        <f t="shared" si="296"/>
        <v>8</v>
      </c>
      <c r="X1148" s="73" t="b">
        <f>COUNTIF('Power Curve'!$D$2:$D$31,W1148)&gt;0</f>
        <v>1</v>
      </c>
      <c r="Y1148" s="73" t="b">
        <f t="shared" si="297"/>
        <v>0</v>
      </c>
      <c r="Z1148" s="73" t="b">
        <f t="shared" si="304"/>
        <v>1</v>
      </c>
      <c r="AA1148" s="34" t="str">
        <f t="shared" si="298"/>
        <v>Outer</v>
      </c>
      <c r="AB1148" s="35" t="str">
        <f t="shared" si="305"/>
        <v>0.6-0.7</v>
      </c>
      <c r="AC1148" s="36" t="str">
        <f t="shared" si="299"/>
        <v>15-16</v>
      </c>
      <c r="AD1148" s="36" t="str">
        <f t="shared" si="300"/>
        <v>Feb</v>
      </c>
      <c r="AE1148" s="35" t="str">
        <f t="shared" si="301"/>
        <v>305-315</v>
      </c>
      <c r="AF1148" s="36" t="str">
        <f t="shared" si="302"/>
        <v>Inner-TI</v>
      </c>
    </row>
    <row r="1149" spans="5:32" x14ac:dyDescent="0.3">
      <c r="E1149" s="12">
        <v>40964.666666666664</v>
      </c>
      <c r="F1149" s="16">
        <v>8.34</v>
      </c>
      <c r="G1149" s="16">
        <v>1073.1199798583984</v>
      </c>
      <c r="H1149" s="29">
        <v>1.2053518826655307</v>
      </c>
      <c r="I1149" s="26">
        <v>309.10000000000002</v>
      </c>
      <c r="J1149" s="30">
        <v>8.6330935251798566E-2</v>
      </c>
      <c r="K1149" s="31">
        <v>0.28095469870845935</v>
      </c>
      <c r="L1149" s="108">
        <f ca="1">REWS!R1149</f>
        <v>8.285168813343466</v>
      </c>
      <c r="M1149" s="22">
        <f t="shared" si="289"/>
        <v>8.2951702630124249</v>
      </c>
      <c r="N1149" s="22">
        <f t="shared" ca="1" si="290"/>
        <v>8.2406338086912072</v>
      </c>
      <c r="O1149" s="22">
        <f t="shared" si="291"/>
        <v>0.64009528040225361</v>
      </c>
      <c r="P1149" s="81">
        <f t="shared" ca="1" si="292"/>
        <v>9</v>
      </c>
      <c r="Q1149" s="22">
        <f t="shared" ca="1" si="293"/>
        <v>0.23184335714743101</v>
      </c>
      <c r="R1149" s="3">
        <f ca="1">IF(N1149&gt;'Power Curve'!$C$37,0,INDEX(Ci,$P1149,1)*POWER(1-Q1149,3)+INDEX(Ci,$P1149,2)*3*Q1149*POWER(1-Q1149,2)+INDEX(Ci,$P1149,3)*3*POWER(Q1149,2)*(1-Q1149)+INDEX(Ci,$P1149,4)*POWER(Q1149,3))</f>
        <v>951.34468439950695</v>
      </c>
      <c r="S1149" s="3">
        <f t="shared" si="294"/>
        <v>1073.1199798583984</v>
      </c>
      <c r="T1149" s="3">
        <f t="shared" ca="1" si="295"/>
        <v>-121.77529545889149</v>
      </c>
      <c r="U1149" s="3">
        <f t="shared" ca="1" si="303"/>
        <v>121.77529545889149</v>
      </c>
      <c r="W1149" s="34">
        <f t="shared" si="296"/>
        <v>8</v>
      </c>
      <c r="X1149" s="73" t="b">
        <f>COUNTIF('Power Curve'!$D$2:$D$31,W1149)&gt;0</f>
        <v>1</v>
      </c>
      <c r="Y1149" s="73" t="b">
        <f t="shared" si="297"/>
        <v>0</v>
      </c>
      <c r="Z1149" s="73" t="b">
        <f t="shared" si="304"/>
        <v>1</v>
      </c>
      <c r="AA1149" s="34" t="str">
        <f t="shared" si="298"/>
        <v>Outer</v>
      </c>
      <c r="AB1149" s="35" t="str">
        <f t="shared" si="305"/>
        <v>0.6-0.7</v>
      </c>
      <c r="AC1149" s="36" t="str">
        <f t="shared" si="299"/>
        <v>16-17</v>
      </c>
      <c r="AD1149" s="36" t="str">
        <f t="shared" si="300"/>
        <v>Feb</v>
      </c>
      <c r="AE1149" s="35" t="str">
        <f t="shared" si="301"/>
        <v>305-315</v>
      </c>
      <c r="AF1149" s="36" t="str">
        <f t="shared" si="302"/>
        <v>HWS-LTI</v>
      </c>
    </row>
    <row r="1150" spans="5:32" x14ac:dyDescent="0.3">
      <c r="E1150" s="12">
        <v>40964.673611111109</v>
      </c>
      <c r="F1150" s="16">
        <v>8.08</v>
      </c>
      <c r="G1150" s="16">
        <v>880.82997894287132</v>
      </c>
      <c r="H1150" s="29">
        <v>1.2063078275013379</v>
      </c>
      <c r="I1150" s="26">
        <v>305.89999999999998</v>
      </c>
      <c r="J1150" s="30">
        <v>7.797029702970297E-2</v>
      </c>
      <c r="K1150" s="31">
        <v>0.35282066476310714</v>
      </c>
      <c r="L1150" s="108">
        <f ca="1">REWS!R1150</f>
        <v>7.953849086300214</v>
      </c>
      <c r="M1150" s="22">
        <f t="shared" si="289"/>
        <v>8.0386918281202657</v>
      </c>
      <c r="N1150" s="22">
        <f t="shared" ca="1" si="290"/>
        <v>7.9131858480375463</v>
      </c>
      <c r="O1150" s="22">
        <f t="shared" si="291"/>
        <v>0.60045571151098998</v>
      </c>
      <c r="P1150" s="81">
        <f t="shared" ca="1" si="292"/>
        <v>8</v>
      </c>
      <c r="Q1150" s="22">
        <f t="shared" ca="1" si="293"/>
        <v>0.90388120192650045</v>
      </c>
      <c r="R1150" s="3">
        <f ca="1">IF(N1150&gt;'Power Curve'!$C$37,0,INDEX(Ci,$P1150,1)*POWER(1-Q1150,3)+INDEX(Ci,$P1150,2)*3*Q1150*POWER(1-Q1150,2)+INDEX(Ci,$P1150,3)*3*POWER(Q1150,2)*(1-Q1150)+INDEX(Ci,$P1150,4)*POWER(Q1150,3))</f>
        <v>852.28589494252822</v>
      </c>
      <c r="S1150" s="3">
        <f t="shared" si="294"/>
        <v>880.82997894287132</v>
      </c>
      <c r="T1150" s="3">
        <f t="shared" ca="1" si="295"/>
        <v>-28.544084000343105</v>
      </c>
      <c r="U1150" s="3">
        <f t="shared" ca="1" si="303"/>
        <v>28.544084000343105</v>
      </c>
      <c r="W1150" s="34">
        <f t="shared" si="296"/>
        <v>8</v>
      </c>
      <c r="X1150" s="73" t="b">
        <f>COUNTIF('Power Curve'!$D$2:$D$31,W1150)&gt;0</f>
        <v>1</v>
      </c>
      <c r="Y1150" s="73" t="b">
        <f t="shared" si="297"/>
        <v>0</v>
      </c>
      <c r="Z1150" s="73" t="b">
        <f t="shared" si="304"/>
        <v>1</v>
      </c>
      <c r="AA1150" s="34" t="str">
        <f t="shared" si="298"/>
        <v>Outer</v>
      </c>
      <c r="AB1150" s="35" t="str">
        <f t="shared" si="305"/>
        <v>0.6-0.7</v>
      </c>
      <c r="AC1150" s="36" t="str">
        <f t="shared" si="299"/>
        <v>16-17</v>
      </c>
      <c r="AD1150" s="36" t="str">
        <f t="shared" si="300"/>
        <v>Feb</v>
      </c>
      <c r="AE1150" s="35" t="str">
        <f t="shared" si="301"/>
        <v>305-315</v>
      </c>
      <c r="AF1150" s="36" t="str">
        <f t="shared" si="302"/>
        <v>HWS-LTI</v>
      </c>
    </row>
    <row r="1151" spans="5:32" x14ac:dyDescent="0.3">
      <c r="E1151" s="12">
        <v>40964.680555555555</v>
      </c>
      <c r="F1151" s="16">
        <v>7.93</v>
      </c>
      <c r="G1151" s="16">
        <v>883.98997879028343</v>
      </c>
      <c r="H1151" s="29">
        <v>1.2069038166419854</v>
      </c>
      <c r="I1151" s="26">
        <v>304.39999999999998</v>
      </c>
      <c r="J1151" s="30">
        <v>9.0794451450189148E-2</v>
      </c>
      <c r="K1151" s="31">
        <v>0.42828387489149422</v>
      </c>
      <c r="L1151" s="108">
        <f ca="1">REWS!R1151</f>
        <v>7.8091760070604739</v>
      </c>
      <c r="M1151" s="22">
        <f t="shared" si="289"/>
        <v>7.8907577639985265</v>
      </c>
      <c r="N1151" s="22">
        <f t="shared" ca="1" si="290"/>
        <v>7.7705316782022003</v>
      </c>
      <c r="O1151" s="22">
        <f t="shared" si="291"/>
        <v>0.57759202502372664</v>
      </c>
      <c r="P1151" s="81">
        <f t="shared" ca="1" si="292"/>
        <v>8</v>
      </c>
      <c r="Q1151" s="22">
        <f t="shared" ca="1" si="293"/>
        <v>0.76030246709775773</v>
      </c>
      <c r="R1151" s="3">
        <f ca="1">IF(N1151&gt;'Power Curve'!$C$37,0,INDEX(Ci,$P1151,1)*POWER(1-Q1151,3)+INDEX(Ci,$P1151,2)*3*Q1151*POWER(1-Q1151,2)+INDEX(Ci,$P1151,3)*3*POWER(Q1151,2)*(1-Q1151)+INDEX(Ci,$P1151,4)*POWER(Q1151,3))</f>
        <v>810.13326696594663</v>
      </c>
      <c r="S1151" s="3">
        <f t="shared" si="294"/>
        <v>883.98997879028343</v>
      </c>
      <c r="T1151" s="3">
        <f t="shared" ca="1" si="295"/>
        <v>-73.856711824336799</v>
      </c>
      <c r="U1151" s="3">
        <f t="shared" ca="1" si="303"/>
        <v>73.856711824336799</v>
      </c>
      <c r="W1151" s="34">
        <f t="shared" si="296"/>
        <v>8</v>
      </c>
      <c r="X1151" s="73" t="b">
        <f>COUNTIF('Power Curve'!$D$2:$D$31,W1151)&gt;0</f>
        <v>1</v>
      </c>
      <c r="Y1151" s="73" t="b">
        <f t="shared" si="297"/>
        <v>0</v>
      </c>
      <c r="Z1151" s="73" t="b">
        <f t="shared" si="304"/>
        <v>1</v>
      </c>
      <c r="AA1151" s="34" t="str">
        <f t="shared" si="298"/>
        <v>Outer</v>
      </c>
      <c r="AB1151" s="35" t="str">
        <f t="shared" si="305"/>
        <v>0.5-0.6</v>
      </c>
      <c r="AC1151" s="36" t="str">
        <f t="shared" si="299"/>
        <v>16-17</v>
      </c>
      <c r="AD1151" s="36" t="str">
        <f t="shared" si="300"/>
        <v>Feb</v>
      </c>
      <c r="AE1151" s="35" t="str">
        <f t="shared" si="301"/>
        <v>295-305</v>
      </c>
      <c r="AF1151" s="36" t="str">
        <f t="shared" si="302"/>
        <v>HWS-LTI</v>
      </c>
    </row>
    <row r="1152" spans="5:32" x14ac:dyDescent="0.3">
      <c r="E1152" s="12">
        <v>40964.6875</v>
      </c>
      <c r="F1152" s="16">
        <v>7.67</v>
      </c>
      <c r="G1152" s="16">
        <v>794.33000183105469</v>
      </c>
      <c r="H1152" s="29">
        <v>1.2078612888282545</v>
      </c>
      <c r="I1152" s="26">
        <v>301.10000000000002</v>
      </c>
      <c r="J1152" s="30">
        <v>8.9960886571056053E-2</v>
      </c>
      <c r="K1152" s="31">
        <v>0.34186908395110538</v>
      </c>
      <c r="L1152" s="108">
        <f ca="1">REWS!R1152</f>
        <v>7.6150451475221068</v>
      </c>
      <c r="M1152" s="22">
        <f t="shared" si="289"/>
        <v>7.6340621027465296</v>
      </c>
      <c r="N1152" s="22">
        <f t="shared" ca="1" si="290"/>
        <v>7.5793647420342074</v>
      </c>
      <c r="O1152" s="22">
        <f t="shared" si="291"/>
        <v>0.5379188830983036</v>
      </c>
      <c r="P1152" s="81">
        <f t="shared" ca="1" si="292"/>
        <v>8</v>
      </c>
      <c r="Q1152" s="22">
        <f t="shared" ca="1" si="293"/>
        <v>0.56789654676771884</v>
      </c>
      <c r="R1152" s="3">
        <f ca="1">IF(N1152&gt;'Power Curve'!$C$37,0,INDEX(Ci,$P1152,1)*POWER(1-Q1152,3)+INDEX(Ci,$P1152,2)*3*Q1152*POWER(1-Q1152,2)+INDEX(Ci,$P1152,3)*3*POWER(Q1152,2)*(1-Q1152)+INDEX(Ci,$P1152,4)*POWER(Q1152,3))</f>
        <v>754.5704621428132</v>
      </c>
      <c r="S1152" s="3">
        <f t="shared" si="294"/>
        <v>794.33000183105469</v>
      </c>
      <c r="T1152" s="3">
        <f t="shared" ca="1" si="295"/>
        <v>-39.759539688241489</v>
      </c>
      <c r="U1152" s="3">
        <f t="shared" ca="1" si="303"/>
        <v>39.759539688241489</v>
      </c>
      <c r="W1152" s="34">
        <f t="shared" si="296"/>
        <v>8</v>
      </c>
      <c r="X1152" s="73" t="b">
        <f>COUNTIF('Power Curve'!$D$2:$D$31,W1152)&gt;0</f>
        <v>1</v>
      </c>
      <c r="Y1152" s="73" t="b">
        <f t="shared" si="297"/>
        <v>0</v>
      </c>
      <c r="Z1152" s="73" t="b">
        <f t="shared" si="304"/>
        <v>1</v>
      </c>
      <c r="AA1152" s="34" t="str">
        <f t="shared" si="298"/>
        <v>Outer</v>
      </c>
      <c r="AB1152" s="35" t="str">
        <f t="shared" si="305"/>
        <v>0.5-0.6</v>
      </c>
      <c r="AC1152" s="36" t="str">
        <f t="shared" si="299"/>
        <v>16-17</v>
      </c>
      <c r="AD1152" s="36" t="str">
        <f t="shared" si="300"/>
        <v>Feb</v>
      </c>
      <c r="AE1152" s="35" t="str">
        <f t="shared" si="301"/>
        <v>295-305</v>
      </c>
      <c r="AF1152" s="36" t="str">
        <f t="shared" si="302"/>
        <v>HWS-LTI</v>
      </c>
    </row>
    <row r="1153" spans="5:32" x14ac:dyDescent="0.3">
      <c r="E1153" s="12">
        <v>40964.694444444445</v>
      </c>
      <c r="F1153" s="16">
        <v>7.38</v>
      </c>
      <c r="G1153" s="16">
        <v>751.10999679565452</v>
      </c>
      <c r="H1153" s="29">
        <v>1.2084939387411084</v>
      </c>
      <c r="I1153" s="26">
        <v>302.10000000000002</v>
      </c>
      <c r="J1153" s="30">
        <v>0.11382113821138211</v>
      </c>
      <c r="K1153" s="31">
        <v>0.32265973523345098</v>
      </c>
      <c r="L1153" s="108">
        <f ca="1">REWS!R1153</f>
        <v>7.2820796728693509</v>
      </c>
      <c r="M1153" s="22">
        <f t="shared" si="289"/>
        <v>7.3467031322236975</v>
      </c>
      <c r="N1153" s="22">
        <f t="shared" ca="1" si="290"/>
        <v>7.2492245991560678</v>
      </c>
      <c r="O1153" s="22">
        <f t="shared" si="291"/>
        <v>0.49350662787945115</v>
      </c>
      <c r="P1153" s="81">
        <f t="shared" ca="1" si="292"/>
        <v>8</v>
      </c>
      <c r="Q1153" s="22">
        <f t="shared" ca="1" si="293"/>
        <v>0.23561671165785267</v>
      </c>
      <c r="R1153" s="3">
        <f ca="1">IF(N1153&gt;'Power Curve'!$C$37,0,INDEX(Ci,$P1153,1)*POWER(1-Q1153,3)+INDEX(Ci,$P1153,2)*3*Q1153*POWER(1-Q1153,2)+INDEX(Ci,$P1153,3)*3*POWER(Q1153,2)*(1-Q1153)+INDEX(Ci,$P1153,4)*POWER(Q1153,3))</f>
        <v>662.17541720969916</v>
      </c>
      <c r="S1153" s="3">
        <f t="shared" si="294"/>
        <v>751.10999679565452</v>
      </c>
      <c r="T1153" s="3">
        <f t="shared" ca="1" si="295"/>
        <v>-88.934579585955362</v>
      </c>
      <c r="U1153" s="3">
        <f t="shared" ca="1" si="303"/>
        <v>88.934579585955362</v>
      </c>
      <c r="W1153" s="34">
        <f t="shared" si="296"/>
        <v>7</v>
      </c>
      <c r="X1153" s="73" t="b">
        <f>COUNTIF('Power Curve'!$D$2:$D$31,W1153)&gt;0</f>
        <v>1</v>
      </c>
      <c r="Y1153" s="73" t="b">
        <f t="shared" si="297"/>
        <v>0</v>
      </c>
      <c r="Z1153" s="73" t="b">
        <f t="shared" si="304"/>
        <v>1</v>
      </c>
      <c r="AA1153" s="34" t="str">
        <f t="shared" si="298"/>
        <v>Outer</v>
      </c>
      <c r="AB1153" s="35" t="str">
        <f t="shared" si="305"/>
        <v>0.4-0.5</v>
      </c>
      <c r="AC1153" s="36" t="str">
        <f t="shared" si="299"/>
        <v>16-17</v>
      </c>
      <c r="AD1153" s="36" t="str">
        <f t="shared" si="300"/>
        <v>Feb</v>
      </c>
      <c r="AE1153" s="35" t="str">
        <f t="shared" si="301"/>
        <v>295-305</v>
      </c>
      <c r="AF1153" s="36" t="str">
        <f t="shared" si="302"/>
        <v>Inner-TI</v>
      </c>
    </row>
    <row r="1154" spans="5:32" x14ac:dyDescent="0.3">
      <c r="E1154" s="12">
        <v>40964.701388888891</v>
      </c>
      <c r="F1154" s="16">
        <v>7.43</v>
      </c>
      <c r="G1154" s="16">
        <v>746.86001205444313</v>
      </c>
      <c r="H1154" s="29">
        <v>1.2087652764172472</v>
      </c>
      <c r="I1154" s="26">
        <v>302.7</v>
      </c>
      <c r="J1154" s="30">
        <v>0.12920592193808883</v>
      </c>
      <c r="K1154" s="31">
        <v>0.36914281479817934</v>
      </c>
      <c r="L1154" s="108">
        <f ca="1">REWS!R1154</f>
        <v>7.459703403578315</v>
      </c>
      <c r="M1154" s="22">
        <f t="shared" si="289"/>
        <v>7.3970310681428915</v>
      </c>
      <c r="N1154" s="22">
        <f t="shared" ca="1" si="290"/>
        <v>7.4266026696366181</v>
      </c>
      <c r="O1154" s="22">
        <f t="shared" si="291"/>
        <v>0.50128497261187599</v>
      </c>
      <c r="P1154" s="81">
        <f t="shared" ca="1" si="292"/>
        <v>8</v>
      </c>
      <c r="Q1154" s="22">
        <f t="shared" ca="1" si="293"/>
        <v>0.41414439840795786</v>
      </c>
      <c r="R1154" s="3">
        <f ca="1">IF(N1154&gt;'Power Curve'!$C$37,0,INDEX(Ci,$P1154,1)*POWER(1-Q1154,3)+INDEX(Ci,$P1154,2)*3*Q1154*POWER(1-Q1154,2)+INDEX(Ci,$P1154,3)*3*POWER(Q1154,2)*(1-Q1154)+INDEX(Ci,$P1154,4)*POWER(Q1154,3))</f>
        <v>711.16999882638822</v>
      </c>
      <c r="S1154" s="3">
        <f t="shared" si="294"/>
        <v>746.86001205444313</v>
      </c>
      <c r="T1154" s="3">
        <f t="shared" ca="1" si="295"/>
        <v>-35.690013228054909</v>
      </c>
      <c r="U1154" s="3">
        <f t="shared" ca="1" si="303"/>
        <v>35.690013228054909</v>
      </c>
      <c r="W1154" s="34">
        <f t="shared" si="296"/>
        <v>7</v>
      </c>
      <c r="X1154" s="73" t="b">
        <f>COUNTIF('Power Curve'!$D$2:$D$31,W1154)&gt;0</f>
        <v>1</v>
      </c>
      <c r="Y1154" s="73" t="b">
        <f t="shared" si="297"/>
        <v>0</v>
      </c>
      <c r="Z1154" s="73" t="b">
        <f t="shared" si="304"/>
        <v>1</v>
      </c>
      <c r="AA1154" s="34" t="str">
        <f t="shared" si="298"/>
        <v>Outer</v>
      </c>
      <c r="AB1154" s="35" t="str">
        <f t="shared" si="305"/>
        <v>0.5-0.6</v>
      </c>
      <c r="AC1154" s="36" t="str">
        <f t="shared" si="299"/>
        <v>16-17</v>
      </c>
      <c r="AD1154" s="36" t="str">
        <f t="shared" si="300"/>
        <v>Feb</v>
      </c>
      <c r="AE1154" s="35" t="str">
        <f t="shared" si="301"/>
        <v>295-305</v>
      </c>
      <c r="AF1154" s="36" t="str">
        <f t="shared" si="302"/>
        <v>Inner-TI</v>
      </c>
    </row>
    <row r="1155" spans="5:32" x14ac:dyDescent="0.3">
      <c r="E1155" s="12">
        <v>40964.708333333336</v>
      </c>
      <c r="F1155" s="16">
        <v>7.51</v>
      </c>
      <c r="G1155" s="16">
        <v>868.56996917724609</v>
      </c>
      <c r="H1155" s="29">
        <v>1.2095437993316858</v>
      </c>
      <c r="I1155" s="26">
        <v>304.5</v>
      </c>
      <c r="J1155" s="30">
        <v>0.11318242343541944</v>
      </c>
      <c r="K1155" s="31">
        <v>0.34548620543549419</v>
      </c>
      <c r="L1155" s="108">
        <f ca="1">REWS!R1155</f>
        <v>7.4424608831066976</v>
      </c>
      <c r="M1155" s="22">
        <f t="shared" ref="M1155:M1218" si="306">F1155*(H1155/Ref_Density)^(1/3)</f>
        <v>7.478280895999581</v>
      </c>
      <c r="N1155" s="22">
        <f t="shared" ref="N1155:N1218" ca="1" si="307">L1155*(H1155/Ref_Density)^(1/3)</f>
        <v>7.4110270361332873</v>
      </c>
      <c r="O1155" s="22">
        <f t="shared" ref="O1155:O1218" si="308">(M1155-CutInWindSpeed)/(RatedWindSpeed-CutInWindSpeed)</f>
        <v>0.51384239542242438</v>
      </c>
      <c r="P1155" s="81">
        <f t="shared" ref="P1155:P1218" ca="1" si="309">COUNTIF(xa,"&lt;"&amp;N1155)</f>
        <v>8</v>
      </c>
      <c r="Q1155" s="22">
        <f t="shared" ref="Q1155:Q1218" ca="1" si="310">(N1155-INDEX(xa,$P1155))/(INDEX(xb,$P1155)-INDEX(xa,$P1155))</f>
        <v>0.39846781667785053</v>
      </c>
      <c r="R1155" s="3">
        <f ca="1">IF(N1155&gt;'Power Curve'!$C$37,0,INDEX(Ci,$P1155,1)*POWER(1-Q1155,3)+INDEX(Ci,$P1155,2)*3*Q1155*POWER(1-Q1155,2)+INDEX(Ci,$P1155,3)*3*POWER(Q1155,2)*(1-Q1155)+INDEX(Ci,$P1155,4)*POWER(Q1155,3))</f>
        <v>706.80358248868424</v>
      </c>
      <c r="S1155" s="3">
        <f t="shared" ref="S1155:S1218" si="311">IF(Z1155,G1155,"")</f>
        <v>868.56996917724609</v>
      </c>
      <c r="T1155" s="3">
        <f t="shared" ref="T1155:T1218" ca="1" si="312">IF(Z1155,R1155-S1155,"")</f>
        <v>-161.76638668856185</v>
      </c>
      <c r="U1155" s="3">
        <f t="shared" ca="1" si="303"/>
        <v>161.76638668856185</v>
      </c>
      <c r="W1155" s="34">
        <f t="shared" ref="W1155:W1218" si="313">MROUND(M1155-Centre_First_Bin,Bin_Width)+Centre_First_Bin</f>
        <v>7</v>
      </c>
      <c r="X1155" s="73" t="b">
        <f>COUNTIF('Power Curve'!$D$2:$D$31,W1155)&gt;0</f>
        <v>1</v>
      </c>
      <c r="Y1155" s="73" t="b">
        <f t="shared" ref="Y1155:Y1218" si="314">(G1155&lt;0)</f>
        <v>0</v>
      </c>
      <c r="Z1155" s="73" t="b">
        <f t="shared" si="304"/>
        <v>1</v>
      </c>
      <c r="AA1155" s="34" t="str">
        <f t="shared" ref="AA1155:AA1218" si="315">IF(Z1155,IF(AND(J1155&gt;=LowerTurbLimit,J1155&lt;=UpperTurbLimit,K1155&gt;=LowerShearLimit,K1155&lt;=UpperShearLimit),"Inner","Outer"),"")</f>
        <v>Outer</v>
      </c>
      <c r="AB1155" s="35" t="str">
        <f t="shared" si="305"/>
        <v>0.5-0.6</v>
      </c>
      <c r="AC1155" s="36" t="str">
        <f t="shared" ref="AC1155:AC1218" si="316">IF(Z1155,HOUR(E1155)&amp;"-"&amp;HOUR(E1155)+1,"")</f>
        <v>17-18</v>
      </c>
      <c r="AD1155" s="36" t="str">
        <f t="shared" ref="AD1155:AD1218" si="317">IF(Z1155,TEXT(E1155,"mmm"),"")</f>
        <v>Feb</v>
      </c>
      <c r="AE1155" s="35" t="str">
        <f t="shared" ref="AE1155:AE1218" si="318">IF(Z1155,IF(OR(I1155&lt;5,I1155&gt;=355),"355-5",MROUND(I1155,10)-5&amp;"-"&amp;MROUND(I1155,10)+5),"")</f>
        <v>295-305</v>
      </c>
      <c r="AF1155" s="36" t="str">
        <f t="shared" ref="AF1155:AF1218" si="319">IF(Z1155,IF(O1155&lt;0.5,IF(J1155&lt;=LowerTurbLimit,"LWS-LTI",IF(J1155&gt;=UpperTurbLimit,"LWS-HTI","Inner-TI")),IF(J1155&lt;=LowerTurbLimit,"HWS-LTI",IF(J1155&gt;=UpperTurbLimit,"HWS-HTI","Inner-TI"))),"")</f>
        <v>Inner-TI</v>
      </c>
    </row>
    <row r="1156" spans="5:32" x14ac:dyDescent="0.3">
      <c r="E1156" s="12">
        <v>40964.715277777781</v>
      </c>
      <c r="F1156" s="16">
        <v>8.09</v>
      </c>
      <c r="G1156" s="16">
        <v>921.77997970581055</v>
      </c>
      <c r="H1156" s="29">
        <v>1.2099514503448525</v>
      </c>
      <c r="I1156" s="26">
        <v>304</v>
      </c>
      <c r="J1156" s="30">
        <v>7.9110012360939438E-2</v>
      </c>
      <c r="K1156" s="31">
        <v>0.39240460255761311</v>
      </c>
      <c r="L1156" s="108">
        <f ca="1">REWS!R1156</f>
        <v>8.1125897144359662</v>
      </c>
      <c r="M1156" s="22">
        <f t="shared" si="306"/>
        <v>8.0567361320681989</v>
      </c>
      <c r="N1156" s="22">
        <f t="shared" ca="1" si="307"/>
        <v>8.0792329637751656</v>
      </c>
      <c r="O1156" s="22">
        <f t="shared" si="308"/>
        <v>0.60324451685339531</v>
      </c>
      <c r="P1156" s="81">
        <f t="shared" ca="1" si="309"/>
        <v>9</v>
      </c>
      <c r="Q1156" s="22">
        <f t="shared" ca="1" si="310"/>
        <v>7.051540627381632E-2</v>
      </c>
      <c r="R1156" s="3">
        <f ca="1">IF(N1156&gt;'Power Curve'!$C$37,0,INDEX(Ci,$P1156,1)*POWER(1-Q1156,3)+INDEX(Ci,$P1156,2)*3*Q1156*POWER(1-Q1156,2)+INDEX(Ci,$P1156,3)*3*POWER(Q1156,2)*(1-Q1156)+INDEX(Ci,$P1156,4)*POWER(Q1156,3))</f>
        <v>901.94731765546214</v>
      </c>
      <c r="S1156" s="3">
        <f t="shared" si="311"/>
        <v>921.77997970581055</v>
      </c>
      <c r="T1156" s="3">
        <f t="shared" ca="1" si="312"/>
        <v>-19.832662050348404</v>
      </c>
      <c r="U1156" s="3">
        <f t="shared" ref="U1156:U1219" ca="1" si="320">IF(Z1156,ABS(T1156),"")</f>
        <v>19.832662050348404</v>
      </c>
      <c r="W1156" s="34">
        <f t="shared" si="313"/>
        <v>8</v>
      </c>
      <c r="X1156" s="73" t="b">
        <f>COUNTIF('Power Curve'!$D$2:$D$31,W1156)&gt;0</f>
        <v>1</v>
      </c>
      <c r="Y1156" s="73" t="b">
        <f t="shared" si="314"/>
        <v>0</v>
      </c>
      <c r="Z1156" s="73" t="b">
        <f t="shared" ref="Z1156:Z1219" si="321">AND(X1156,NOT(Y1156))</f>
        <v>1</v>
      </c>
      <c r="AA1156" s="34" t="str">
        <f t="shared" si="315"/>
        <v>Outer</v>
      </c>
      <c r="AB1156" s="35" t="str">
        <f t="shared" ref="AB1156:AB1219" si="322">IF(Z1156,TEXT(ROUND(O1156+0.05,1)-0.1,"0.0")&amp;"-"&amp;TEXT(ROUND(O1156+0.05,1),"0.0"),"")</f>
        <v>0.6-0.7</v>
      </c>
      <c r="AC1156" s="36" t="str">
        <f t="shared" si="316"/>
        <v>17-18</v>
      </c>
      <c r="AD1156" s="36" t="str">
        <f t="shared" si="317"/>
        <v>Feb</v>
      </c>
      <c r="AE1156" s="35" t="str">
        <f t="shared" si="318"/>
        <v>295-305</v>
      </c>
      <c r="AF1156" s="36" t="str">
        <f t="shared" si="319"/>
        <v>HWS-LTI</v>
      </c>
    </row>
    <row r="1157" spans="5:32" x14ac:dyDescent="0.3">
      <c r="E1157" s="12">
        <v>40964.722222222219</v>
      </c>
      <c r="F1157" s="16">
        <v>7.67</v>
      </c>
      <c r="G1157" s="16">
        <v>757.64000511169479</v>
      </c>
      <c r="H1157" s="29">
        <v>1.2109577947075338</v>
      </c>
      <c r="I1157" s="26">
        <v>303</v>
      </c>
      <c r="J1157" s="30">
        <v>8.4745762711864417E-2</v>
      </c>
      <c r="K1157" s="31">
        <v>0.35361079352371999</v>
      </c>
      <c r="L1157" s="108">
        <f ca="1">REWS!R1157</f>
        <v>7.5740524433326248</v>
      </c>
      <c r="M1157" s="22">
        <f t="shared" si="306"/>
        <v>7.6405801653383234</v>
      </c>
      <c r="N1157" s="22">
        <f t="shared" ca="1" si="307"/>
        <v>7.5450006349099761</v>
      </c>
      <c r="O1157" s="22">
        <f t="shared" si="308"/>
        <v>0.53892627068335974</v>
      </c>
      <c r="P1157" s="81">
        <f t="shared" ca="1" si="309"/>
        <v>8</v>
      </c>
      <c r="Q1157" s="22">
        <f t="shared" ca="1" si="310"/>
        <v>0.53330972024795176</v>
      </c>
      <c r="R1157" s="3">
        <f ca="1">IF(N1157&gt;'Power Curve'!$C$37,0,INDEX(Ci,$P1157,1)*POWER(1-Q1157,3)+INDEX(Ci,$P1157,2)*3*Q1157*POWER(1-Q1157,2)+INDEX(Ci,$P1157,3)*3*POWER(Q1157,2)*(1-Q1157)+INDEX(Ci,$P1157,4)*POWER(Q1157,3))</f>
        <v>744.72145008788607</v>
      </c>
      <c r="S1157" s="3">
        <f t="shared" si="311"/>
        <v>757.64000511169479</v>
      </c>
      <c r="T1157" s="3">
        <f t="shared" ca="1" si="312"/>
        <v>-12.918555023808722</v>
      </c>
      <c r="U1157" s="3">
        <f t="shared" ca="1" si="320"/>
        <v>12.918555023808722</v>
      </c>
      <c r="W1157" s="34">
        <f t="shared" si="313"/>
        <v>8</v>
      </c>
      <c r="X1157" s="73" t="b">
        <f>COUNTIF('Power Curve'!$D$2:$D$31,W1157)&gt;0</f>
        <v>1</v>
      </c>
      <c r="Y1157" s="73" t="b">
        <f t="shared" si="314"/>
        <v>0</v>
      </c>
      <c r="Z1157" s="73" t="b">
        <f t="shared" si="321"/>
        <v>1</v>
      </c>
      <c r="AA1157" s="34" t="str">
        <f t="shared" si="315"/>
        <v>Outer</v>
      </c>
      <c r="AB1157" s="35" t="str">
        <f t="shared" si="322"/>
        <v>0.5-0.6</v>
      </c>
      <c r="AC1157" s="36" t="str">
        <f t="shared" si="316"/>
        <v>17-18</v>
      </c>
      <c r="AD1157" s="36" t="str">
        <f t="shared" si="317"/>
        <v>Feb</v>
      </c>
      <c r="AE1157" s="35" t="str">
        <f t="shared" si="318"/>
        <v>295-305</v>
      </c>
      <c r="AF1157" s="36" t="str">
        <f t="shared" si="319"/>
        <v>HWS-LTI</v>
      </c>
    </row>
    <row r="1158" spans="5:32" x14ac:dyDescent="0.3">
      <c r="E1158" s="12">
        <v>40964.729166666664</v>
      </c>
      <c r="F1158" s="16">
        <v>7.01</v>
      </c>
      <c r="G1158" s="16">
        <v>611.93999481201217</v>
      </c>
      <c r="H1158" s="29">
        <v>1.2114116935195036</v>
      </c>
      <c r="I1158" s="26">
        <v>301.10000000000002</v>
      </c>
      <c r="J1158" s="30">
        <v>7.8459343794579181E-2</v>
      </c>
      <c r="K1158" s="31">
        <v>0.35858923093343548</v>
      </c>
      <c r="L1158" s="108">
        <f ca="1">REWS!R1158</f>
        <v>6.9976821331889436</v>
      </c>
      <c r="M1158" s="22">
        <f t="shared" si="306"/>
        <v>6.9839841043085817</v>
      </c>
      <c r="N1158" s="22">
        <f t="shared" ca="1" si="307"/>
        <v>6.9717119522390512</v>
      </c>
      <c r="O1158" s="22">
        <f t="shared" si="308"/>
        <v>0.4374472328614688</v>
      </c>
      <c r="P1158" s="81">
        <f t="shared" ca="1" si="309"/>
        <v>7</v>
      </c>
      <c r="Q1158" s="22">
        <f t="shared" ca="1" si="310"/>
        <v>0.95586850264761902</v>
      </c>
      <c r="R1158" s="3">
        <f ca="1">IF(N1158&gt;'Power Curve'!$C$37,0,INDEX(Ci,$P1158,1)*POWER(1-Q1158,3)+INDEX(Ci,$P1158,2)*3*Q1158*POWER(1-Q1158,2)+INDEX(Ci,$P1158,3)*3*POWER(Q1158,2)*(1-Q1158)+INDEX(Ci,$P1158,4)*POWER(Q1158,3))</f>
        <v>589.18226187957191</v>
      </c>
      <c r="S1158" s="3">
        <f t="shared" si="311"/>
        <v>611.93999481201217</v>
      </c>
      <c r="T1158" s="3">
        <f t="shared" ca="1" si="312"/>
        <v>-22.757732932440263</v>
      </c>
      <c r="U1158" s="3">
        <f t="shared" ca="1" si="320"/>
        <v>22.757732932440263</v>
      </c>
      <c r="W1158" s="34">
        <f t="shared" si="313"/>
        <v>7</v>
      </c>
      <c r="X1158" s="73" t="b">
        <f>COUNTIF('Power Curve'!$D$2:$D$31,W1158)&gt;0</f>
        <v>1</v>
      </c>
      <c r="Y1158" s="73" t="b">
        <f t="shared" si="314"/>
        <v>0</v>
      </c>
      <c r="Z1158" s="73" t="b">
        <f t="shared" si="321"/>
        <v>1</v>
      </c>
      <c r="AA1158" s="34" t="str">
        <f t="shared" si="315"/>
        <v>Outer</v>
      </c>
      <c r="AB1158" s="35" t="str">
        <f t="shared" si="322"/>
        <v>0.4-0.5</v>
      </c>
      <c r="AC1158" s="36" t="str">
        <f t="shared" si="316"/>
        <v>17-18</v>
      </c>
      <c r="AD1158" s="36" t="str">
        <f t="shared" si="317"/>
        <v>Feb</v>
      </c>
      <c r="AE1158" s="35" t="str">
        <f t="shared" si="318"/>
        <v>295-305</v>
      </c>
      <c r="AF1158" s="36" t="str">
        <f t="shared" si="319"/>
        <v>LWS-LTI</v>
      </c>
    </row>
    <row r="1159" spans="5:32" x14ac:dyDescent="0.3">
      <c r="E1159" s="12">
        <v>40964.736111111109</v>
      </c>
      <c r="F1159" s="16">
        <v>7.61</v>
      </c>
      <c r="G1159" s="16">
        <v>792.19997024536133</v>
      </c>
      <c r="H1159" s="29">
        <v>1.2116387694663193</v>
      </c>
      <c r="I1159" s="26">
        <v>304.2</v>
      </c>
      <c r="J1159" s="30">
        <v>0.11038107752956636</v>
      </c>
      <c r="K1159" s="31">
        <v>0.35806146114151044</v>
      </c>
      <c r="L1159" s="108">
        <f ca="1">REWS!R1159</f>
        <v>7.7123800897949604</v>
      </c>
      <c r="M1159" s="22">
        <f t="shared" si="306"/>
        <v>7.582231048718989</v>
      </c>
      <c r="N1159" s="22">
        <f t="shared" ca="1" si="307"/>
        <v>7.6842375527418518</v>
      </c>
      <c r="O1159" s="22">
        <f t="shared" si="308"/>
        <v>0.52990822661681281</v>
      </c>
      <c r="P1159" s="81">
        <f t="shared" ca="1" si="309"/>
        <v>8</v>
      </c>
      <c r="Q1159" s="22">
        <f t="shared" ca="1" si="310"/>
        <v>0.67344905530439492</v>
      </c>
      <c r="R1159" s="3">
        <f ca="1">IF(N1159&gt;'Power Curve'!$C$37,0,INDEX(Ci,$P1159,1)*POWER(1-Q1159,3)+INDEX(Ci,$P1159,2)*3*Q1159*POWER(1-Q1159,2)+INDEX(Ci,$P1159,3)*3*POWER(Q1159,2)*(1-Q1159)+INDEX(Ci,$P1159,4)*POWER(Q1159,3))</f>
        <v>784.90133713980299</v>
      </c>
      <c r="S1159" s="3">
        <f t="shared" si="311"/>
        <v>792.19997024536133</v>
      </c>
      <c r="T1159" s="3">
        <f t="shared" ca="1" si="312"/>
        <v>-7.2986331055583378</v>
      </c>
      <c r="U1159" s="3">
        <f t="shared" ca="1" si="320"/>
        <v>7.2986331055583378</v>
      </c>
      <c r="W1159" s="34">
        <f t="shared" si="313"/>
        <v>8</v>
      </c>
      <c r="X1159" s="73" t="b">
        <f>COUNTIF('Power Curve'!$D$2:$D$31,W1159)&gt;0</f>
        <v>1</v>
      </c>
      <c r="Y1159" s="73" t="b">
        <f t="shared" si="314"/>
        <v>0</v>
      </c>
      <c r="Z1159" s="73" t="b">
        <f t="shared" si="321"/>
        <v>1</v>
      </c>
      <c r="AA1159" s="34" t="str">
        <f t="shared" si="315"/>
        <v>Outer</v>
      </c>
      <c r="AB1159" s="35" t="str">
        <f t="shared" si="322"/>
        <v>0.5-0.6</v>
      </c>
      <c r="AC1159" s="36" t="str">
        <f t="shared" si="316"/>
        <v>17-18</v>
      </c>
      <c r="AD1159" s="36" t="str">
        <f t="shared" si="317"/>
        <v>Feb</v>
      </c>
      <c r="AE1159" s="35" t="str">
        <f t="shared" si="318"/>
        <v>295-305</v>
      </c>
      <c r="AF1159" s="36" t="str">
        <f t="shared" si="319"/>
        <v>Inner-TI</v>
      </c>
    </row>
    <row r="1160" spans="5:32" x14ac:dyDescent="0.3">
      <c r="E1160" s="12">
        <v>40964.743055555555</v>
      </c>
      <c r="F1160" s="16">
        <v>8.59</v>
      </c>
      <c r="G1160" s="16">
        <v>1044.8199691772461</v>
      </c>
      <c r="H1160" s="29">
        <v>1.2112300931688673</v>
      </c>
      <c r="I1160" s="26">
        <v>307.39999999999998</v>
      </c>
      <c r="J1160" s="30">
        <v>5.8207217694994179E-2</v>
      </c>
      <c r="K1160" s="31">
        <v>0.49630696087919585</v>
      </c>
      <c r="L1160" s="108">
        <f ca="1">REWS!R1160</f>
        <v>8.5147425981334894</v>
      </c>
      <c r="M1160" s="22">
        <f t="shared" si="306"/>
        <v>8.5576926567801035</v>
      </c>
      <c r="N1160" s="22">
        <f t="shared" ca="1" si="307"/>
        <v>8.4827183010965896</v>
      </c>
      <c r="O1160" s="22">
        <f t="shared" si="308"/>
        <v>0.68066896262091203</v>
      </c>
      <c r="P1160" s="81">
        <f t="shared" ca="1" si="309"/>
        <v>9</v>
      </c>
      <c r="Q1160" s="22">
        <f t="shared" ca="1" si="310"/>
        <v>0.47381851606531239</v>
      </c>
      <c r="R1160" s="3">
        <f ca="1">IF(N1160&gt;'Power Curve'!$C$37,0,INDEX(Ci,$P1160,1)*POWER(1-Q1160,3)+INDEX(Ci,$P1160,2)*3*Q1160*POWER(1-Q1160,2)+INDEX(Ci,$P1160,3)*3*POWER(Q1160,2)*(1-Q1160)+INDEX(Ci,$P1160,4)*POWER(Q1160,3))</f>
        <v>1027.4135123855833</v>
      </c>
      <c r="S1160" s="3">
        <f t="shared" si="311"/>
        <v>1044.8199691772461</v>
      </c>
      <c r="T1160" s="3">
        <f t="shared" ca="1" si="312"/>
        <v>-17.406456791662777</v>
      </c>
      <c r="U1160" s="3">
        <f t="shared" ca="1" si="320"/>
        <v>17.406456791662777</v>
      </c>
      <c r="W1160" s="34">
        <f t="shared" si="313"/>
        <v>9</v>
      </c>
      <c r="X1160" s="73" t="b">
        <f>COUNTIF('Power Curve'!$D$2:$D$31,W1160)&gt;0</f>
        <v>1</v>
      </c>
      <c r="Y1160" s="73" t="b">
        <f t="shared" si="314"/>
        <v>0</v>
      </c>
      <c r="Z1160" s="73" t="b">
        <f t="shared" si="321"/>
        <v>1</v>
      </c>
      <c r="AA1160" s="34" t="str">
        <f t="shared" si="315"/>
        <v>Outer</v>
      </c>
      <c r="AB1160" s="35" t="str">
        <f t="shared" si="322"/>
        <v>0.6-0.7</v>
      </c>
      <c r="AC1160" s="36" t="str">
        <f t="shared" si="316"/>
        <v>17-18</v>
      </c>
      <c r="AD1160" s="36" t="str">
        <f t="shared" si="317"/>
        <v>Feb</v>
      </c>
      <c r="AE1160" s="35" t="str">
        <f t="shared" si="318"/>
        <v>305-315</v>
      </c>
      <c r="AF1160" s="36" t="str">
        <f t="shared" si="319"/>
        <v>HWS-LTI</v>
      </c>
    </row>
    <row r="1161" spans="5:32" x14ac:dyDescent="0.3">
      <c r="E1161" s="12">
        <v>40964.75</v>
      </c>
      <c r="F1161" s="16">
        <v>8.1199999999999992</v>
      </c>
      <c r="G1161" s="16">
        <v>897.74998474121139</v>
      </c>
      <c r="H1161" s="29">
        <v>1.2113748874743058</v>
      </c>
      <c r="I1161" s="26">
        <v>307.7</v>
      </c>
      <c r="J1161" s="30">
        <v>8.2512315270935971E-2</v>
      </c>
      <c r="K1161" s="31">
        <v>0.43544498402106879</v>
      </c>
      <c r="L1161" s="108">
        <f ca="1">REWS!R1161</f>
        <v>8.0935914738273205</v>
      </c>
      <c r="M1161" s="22">
        <f t="shared" si="306"/>
        <v>8.0897826798859551</v>
      </c>
      <c r="N1161" s="22">
        <f t="shared" ca="1" si="307"/>
        <v>8.063472428945925</v>
      </c>
      <c r="O1161" s="22">
        <f t="shared" si="308"/>
        <v>0.60835196734681074</v>
      </c>
      <c r="P1161" s="81">
        <f t="shared" ca="1" si="309"/>
        <v>9</v>
      </c>
      <c r="Q1161" s="22">
        <f t="shared" ca="1" si="310"/>
        <v>5.4761989431443135E-2</v>
      </c>
      <c r="R1161" s="3">
        <f ca="1">IF(N1161&gt;'Power Curve'!$C$37,0,INDEX(Ci,$P1161,1)*POWER(1-Q1161,3)+INDEX(Ci,$P1161,2)*3*Q1161*POWER(1-Q1161,2)+INDEX(Ci,$P1161,3)*3*POWER(Q1161,2)*(1-Q1161)+INDEX(Ci,$P1161,4)*POWER(Q1161,3))</f>
        <v>897.1887412760251</v>
      </c>
      <c r="S1161" s="3">
        <f t="shared" si="311"/>
        <v>897.74998474121139</v>
      </c>
      <c r="T1161" s="3">
        <f t="shared" ca="1" si="312"/>
        <v>-0.56124346518629409</v>
      </c>
      <c r="U1161" s="3">
        <f t="shared" ca="1" si="320"/>
        <v>0.56124346518629409</v>
      </c>
      <c r="W1161" s="34">
        <f t="shared" si="313"/>
        <v>8</v>
      </c>
      <c r="X1161" s="73" t="b">
        <f>COUNTIF('Power Curve'!$D$2:$D$31,W1161)&gt;0</f>
        <v>1</v>
      </c>
      <c r="Y1161" s="73" t="b">
        <f t="shared" si="314"/>
        <v>0</v>
      </c>
      <c r="Z1161" s="73" t="b">
        <f t="shared" si="321"/>
        <v>1</v>
      </c>
      <c r="AA1161" s="34" t="str">
        <f t="shared" si="315"/>
        <v>Outer</v>
      </c>
      <c r="AB1161" s="35" t="str">
        <f t="shared" si="322"/>
        <v>0.6-0.7</v>
      </c>
      <c r="AC1161" s="36" t="str">
        <f t="shared" si="316"/>
        <v>18-19</v>
      </c>
      <c r="AD1161" s="36" t="str">
        <f t="shared" si="317"/>
        <v>Feb</v>
      </c>
      <c r="AE1161" s="35" t="str">
        <f t="shared" si="318"/>
        <v>305-315</v>
      </c>
      <c r="AF1161" s="36" t="str">
        <f t="shared" si="319"/>
        <v>HWS-LTI</v>
      </c>
    </row>
    <row r="1162" spans="5:32" x14ac:dyDescent="0.3">
      <c r="E1162" s="12">
        <v>40964.756944444445</v>
      </c>
      <c r="F1162" s="16">
        <v>7.83</v>
      </c>
      <c r="G1162" s="16">
        <v>795.17002105712891</v>
      </c>
      <c r="H1162" s="29">
        <v>1.212019138921695</v>
      </c>
      <c r="I1162" s="26">
        <v>306.39999999999998</v>
      </c>
      <c r="J1162" s="30">
        <v>5.7471264367816091E-2</v>
      </c>
      <c r="K1162" s="31">
        <v>0.40018761914684153</v>
      </c>
      <c r="L1162" s="108">
        <f ca="1">REWS!R1162</f>
        <v>7.8274785569269181</v>
      </c>
      <c r="M1162" s="22">
        <f t="shared" si="306"/>
        <v>7.8022445483421956</v>
      </c>
      <c r="N1162" s="22">
        <f t="shared" ca="1" si="307"/>
        <v>7.7997320431734973</v>
      </c>
      <c r="O1162" s="22">
        <f t="shared" si="308"/>
        <v>0.5639120222146341</v>
      </c>
      <c r="P1162" s="81">
        <f t="shared" ca="1" si="309"/>
        <v>8</v>
      </c>
      <c r="Q1162" s="22">
        <f t="shared" ca="1" si="310"/>
        <v>0.78969208440761618</v>
      </c>
      <c r="R1162" s="3">
        <f ca="1">IF(N1162&gt;'Power Curve'!$C$37,0,INDEX(Ci,$P1162,1)*POWER(1-Q1162,3)+INDEX(Ci,$P1162,2)*3*Q1162*POWER(1-Q1162,2)+INDEX(Ci,$P1162,3)*3*POWER(Q1162,2)*(1-Q1162)+INDEX(Ci,$P1162,4)*POWER(Q1162,3))</f>
        <v>818.72043573549695</v>
      </c>
      <c r="S1162" s="3">
        <f t="shared" si="311"/>
        <v>795.17002105712891</v>
      </c>
      <c r="T1162" s="3">
        <f t="shared" ca="1" si="312"/>
        <v>23.550414678368043</v>
      </c>
      <c r="U1162" s="3">
        <f t="shared" ca="1" si="320"/>
        <v>23.550414678368043</v>
      </c>
      <c r="W1162" s="34">
        <f t="shared" si="313"/>
        <v>8</v>
      </c>
      <c r="X1162" s="73" t="b">
        <f>COUNTIF('Power Curve'!$D$2:$D$31,W1162)&gt;0</f>
        <v>1</v>
      </c>
      <c r="Y1162" s="73" t="b">
        <f t="shared" si="314"/>
        <v>0</v>
      </c>
      <c r="Z1162" s="73" t="b">
        <f t="shared" si="321"/>
        <v>1</v>
      </c>
      <c r="AA1162" s="34" t="str">
        <f t="shared" si="315"/>
        <v>Outer</v>
      </c>
      <c r="AB1162" s="35" t="str">
        <f t="shared" si="322"/>
        <v>0.5-0.6</v>
      </c>
      <c r="AC1162" s="36" t="str">
        <f t="shared" si="316"/>
        <v>18-19</v>
      </c>
      <c r="AD1162" s="36" t="str">
        <f t="shared" si="317"/>
        <v>Feb</v>
      </c>
      <c r="AE1162" s="35" t="str">
        <f t="shared" si="318"/>
        <v>305-315</v>
      </c>
      <c r="AF1162" s="36" t="str">
        <f t="shared" si="319"/>
        <v>HWS-LTI</v>
      </c>
    </row>
    <row r="1163" spans="5:32" x14ac:dyDescent="0.3">
      <c r="E1163" s="12">
        <v>40964.763888888891</v>
      </c>
      <c r="F1163" s="16">
        <v>7.69</v>
      </c>
      <c r="G1163" s="16">
        <v>754.3800106048584</v>
      </c>
      <c r="H1163" s="29">
        <v>1.2122463223823963</v>
      </c>
      <c r="I1163" s="26">
        <v>306</v>
      </c>
      <c r="J1163" s="30">
        <v>7.412223667100129E-2</v>
      </c>
      <c r="K1163" s="31">
        <v>0.3957044227695507</v>
      </c>
      <c r="L1163" s="108">
        <f ca="1">REWS!R1163</f>
        <v>7.7142236747205351</v>
      </c>
      <c r="M1163" s="22">
        <f t="shared" si="306"/>
        <v>7.6632195580002271</v>
      </c>
      <c r="N1163" s="22">
        <f t="shared" ca="1" si="307"/>
        <v>7.6873588737199974</v>
      </c>
      <c r="O1163" s="22">
        <f t="shared" si="308"/>
        <v>0.54242526179914397</v>
      </c>
      <c r="P1163" s="81">
        <f t="shared" ca="1" si="309"/>
        <v>8</v>
      </c>
      <c r="Q1163" s="22">
        <f t="shared" ca="1" si="310"/>
        <v>0.67659060607402066</v>
      </c>
      <c r="R1163" s="3">
        <f ca="1">IF(N1163&gt;'Power Curve'!$C$37,0,INDEX(Ci,$P1163,1)*POWER(1-Q1163,3)+INDEX(Ci,$P1163,2)*3*Q1163*POWER(1-Q1163,2)+INDEX(Ci,$P1163,3)*3*POWER(Q1163,2)*(1-Q1163)+INDEX(Ci,$P1163,4)*POWER(Q1163,3))</f>
        <v>785.80993917811202</v>
      </c>
      <c r="S1163" s="3">
        <f t="shared" si="311"/>
        <v>754.3800106048584</v>
      </c>
      <c r="T1163" s="3">
        <f t="shared" ca="1" si="312"/>
        <v>31.429928573253619</v>
      </c>
      <c r="U1163" s="3">
        <f t="shared" ca="1" si="320"/>
        <v>31.429928573253619</v>
      </c>
      <c r="W1163" s="34">
        <f t="shared" si="313"/>
        <v>8</v>
      </c>
      <c r="X1163" s="73" t="b">
        <f>COUNTIF('Power Curve'!$D$2:$D$31,W1163)&gt;0</f>
        <v>1</v>
      </c>
      <c r="Y1163" s="73" t="b">
        <f t="shared" si="314"/>
        <v>0</v>
      </c>
      <c r="Z1163" s="73" t="b">
        <f t="shared" si="321"/>
        <v>1</v>
      </c>
      <c r="AA1163" s="34" t="str">
        <f t="shared" si="315"/>
        <v>Outer</v>
      </c>
      <c r="AB1163" s="35" t="str">
        <f t="shared" si="322"/>
        <v>0.5-0.6</v>
      </c>
      <c r="AC1163" s="36" t="str">
        <f t="shared" si="316"/>
        <v>18-19</v>
      </c>
      <c r="AD1163" s="36" t="str">
        <f t="shared" si="317"/>
        <v>Feb</v>
      </c>
      <c r="AE1163" s="35" t="str">
        <f t="shared" si="318"/>
        <v>305-315</v>
      </c>
      <c r="AF1163" s="36" t="str">
        <f t="shared" si="319"/>
        <v>HWS-LTI</v>
      </c>
    </row>
    <row r="1164" spans="5:32" x14ac:dyDescent="0.3">
      <c r="E1164" s="12">
        <v>40964.770833333336</v>
      </c>
      <c r="F1164" s="16">
        <v>7.94</v>
      </c>
      <c r="G1164" s="16">
        <v>867.17002105712936</v>
      </c>
      <c r="H1164" s="29">
        <v>1.2127091953565687</v>
      </c>
      <c r="I1164" s="26">
        <v>305.60000000000002</v>
      </c>
      <c r="J1164" s="30">
        <v>7.8085642317380355E-2</v>
      </c>
      <c r="K1164" s="31">
        <v>0.42516639533899891</v>
      </c>
      <c r="L1164" s="108">
        <f ca="1">REWS!R1164</f>
        <v>7.9173723749600882</v>
      </c>
      <c r="M1164" s="22">
        <f t="shared" si="306"/>
        <v>7.9133558637875323</v>
      </c>
      <c r="N1164" s="22">
        <f t="shared" ca="1" si="307"/>
        <v>7.8908041699218927</v>
      </c>
      <c r="O1164" s="22">
        <f t="shared" si="308"/>
        <v>0.58108463419289369</v>
      </c>
      <c r="P1164" s="81">
        <f t="shared" ca="1" si="309"/>
        <v>8</v>
      </c>
      <c r="Q1164" s="22">
        <f t="shared" ca="1" si="310"/>
        <v>0.88135446449640065</v>
      </c>
      <c r="R1164" s="3">
        <f ca="1">IF(N1164&gt;'Power Curve'!$C$37,0,INDEX(Ci,$P1164,1)*POWER(1-Q1164,3)+INDEX(Ci,$P1164,2)*3*Q1164*POWER(1-Q1164,2)+INDEX(Ci,$P1164,3)*3*POWER(Q1164,2)*(1-Q1164)+INDEX(Ci,$P1164,4)*POWER(Q1164,3))</f>
        <v>845.6411869617848</v>
      </c>
      <c r="S1164" s="3">
        <f t="shared" si="311"/>
        <v>867.17002105712936</v>
      </c>
      <c r="T1164" s="3">
        <f t="shared" ca="1" si="312"/>
        <v>-21.528834095344564</v>
      </c>
      <c r="U1164" s="3">
        <f t="shared" ca="1" si="320"/>
        <v>21.528834095344564</v>
      </c>
      <c r="W1164" s="34">
        <f t="shared" si="313"/>
        <v>8</v>
      </c>
      <c r="X1164" s="73" t="b">
        <f>COUNTIF('Power Curve'!$D$2:$D$31,W1164)&gt;0</f>
        <v>1</v>
      </c>
      <c r="Y1164" s="73" t="b">
        <f t="shared" si="314"/>
        <v>0</v>
      </c>
      <c r="Z1164" s="73" t="b">
        <f t="shared" si="321"/>
        <v>1</v>
      </c>
      <c r="AA1164" s="34" t="str">
        <f t="shared" si="315"/>
        <v>Outer</v>
      </c>
      <c r="AB1164" s="35" t="str">
        <f t="shared" si="322"/>
        <v>0.5-0.6</v>
      </c>
      <c r="AC1164" s="36" t="str">
        <f t="shared" si="316"/>
        <v>18-19</v>
      </c>
      <c r="AD1164" s="36" t="str">
        <f t="shared" si="317"/>
        <v>Feb</v>
      </c>
      <c r="AE1164" s="35" t="str">
        <f t="shared" si="318"/>
        <v>305-315</v>
      </c>
      <c r="AF1164" s="36" t="str">
        <f t="shared" si="319"/>
        <v>HWS-LTI</v>
      </c>
    </row>
    <row r="1165" spans="5:32" x14ac:dyDescent="0.3">
      <c r="E1165" s="12">
        <v>40964.777777777781</v>
      </c>
      <c r="F1165" s="16">
        <v>7.96</v>
      </c>
      <c r="G1165" s="16">
        <v>880.99998474121116</v>
      </c>
      <c r="H1165" s="29">
        <v>1.2130812015930277</v>
      </c>
      <c r="I1165" s="26">
        <v>305.60000000000002</v>
      </c>
      <c r="J1165" s="30">
        <v>9.0452261306532666E-2</v>
      </c>
      <c r="K1165" s="31">
        <v>0.45385437443669913</v>
      </c>
      <c r="L1165" s="108">
        <f ca="1">REWS!R1165</f>
        <v>7.9014205054128919</v>
      </c>
      <c r="M1165" s="22">
        <f t="shared" si="306"/>
        <v>7.9340998627071695</v>
      </c>
      <c r="N1165" s="22">
        <f t="shared" ca="1" si="307"/>
        <v>7.8757109732648285</v>
      </c>
      <c r="O1165" s="22">
        <f t="shared" si="308"/>
        <v>0.58429068609585777</v>
      </c>
      <c r="P1165" s="81">
        <f t="shared" ca="1" si="309"/>
        <v>8</v>
      </c>
      <c r="Q1165" s="22">
        <f t="shared" ca="1" si="310"/>
        <v>0.86616344636462117</v>
      </c>
      <c r="R1165" s="3">
        <f ca="1">IF(N1165&gt;'Power Curve'!$C$37,0,INDEX(Ci,$P1165,1)*POWER(1-Q1165,3)+INDEX(Ci,$P1165,2)*3*Q1165*POWER(1-Q1165,2)+INDEX(Ci,$P1165,3)*3*POWER(Q1165,2)*(1-Q1165)+INDEX(Ci,$P1165,4)*POWER(Q1165,3))</f>
        <v>841.1662923327093</v>
      </c>
      <c r="S1165" s="3">
        <f t="shared" si="311"/>
        <v>880.99998474121116</v>
      </c>
      <c r="T1165" s="3">
        <f t="shared" ca="1" si="312"/>
        <v>-39.833692408501861</v>
      </c>
      <c r="U1165" s="3">
        <f t="shared" ca="1" si="320"/>
        <v>39.833692408501861</v>
      </c>
      <c r="W1165" s="34">
        <f t="shared" si="313"/>
        <v>8</v>
      </c>
      <c r="X1165" s="73" t="b">
        <f>COUNTIF('Power Curve'!$D$2:$D$31,W1165)&gt;0</f>
        <v>1</v>
      </c>
      <c r="Y1165" s="73" t="b">
        <f t="shared" si="314"/>
        <v>0</v>
      </c>
      <c r="Z1165" s="73" t="b">
        <f t="shared" si="321"/>
        <v>1</v>
      </c>
      <c r="AA1165" s="34" t="str">
        <f t="shared" si="315"/>
        <v>Outer</v>
      </c>
      <c r="AB1165" s="35" t="str">
        <f t="shared" si="322"/>
        <v>0.5-0.6</v>
      </c>
      <c r="AC1165" s="36" t="str">
        <f t="shared" si="316"/>
        <v>18-19</v>
      </c>
      <c r="AD1165" s="36" t="str">
        <f t="shared" si="317"/>
        <v>Feb</v>
      </c>
      <c r="AE1165" s="35" t="str">
        <f t="shared" si="318"/>
        <v>305-315</v>
      </c>
      <c r="AF1165" s="36" t="str">
        <f t="shared" si="319"/>
        <v>HWS-LTI</v>
      </c>
    </row>
    <row r="1166" spans="5:32" x14ac:dyDescent="0.3">
      <c r="E1166" s="12">
        <v>40964.784722222219</v>
      </c>
      <c r="F1166" s="16">
        <v>7.65</v>
      </c>
      <c r="G1166" s="16">
        <v>781.06000518798874</v>
      </c>
      <c r="H1166" s="29">
        <v>1.213627244600394</v>
      </c>
      <c r="I1166" s="26">
        <v>304</v>
      </c>
      <c r="J1166" s="30">
        <v>9.2810457516339859E-2</v>
      </c>
      <c r="K1166" s="31">
        <v>0.4772948909949119</v>
      </c>
      <c r="L1166" s="108">
        <f ca="1">REWS!R1166</f>
        <v>7.6724319611368861</v>
      </c>
      <c r="M1166" s="22">
        <f t="shared" si="306"/>
        <v>7.626252458891809</v>
      </c>
      <c r="N1166" s="22">
        <f t="shared" ca="1" si="307"/>
        <v>7.648614785529448</v>
      </c>
      <c r="O1166" s="22">
        <f t="shared" si="308"/>
        <v>0.53671187746554705</v>
      </c>
      <c r="P1166" s="81">
        <f t="shared" ca="1" si="309"/>
        <v>8</v>
      </c>
      <c r="Q1166" s="22">
        <f t="shared" ca="1" si="310"/>
        <v>0.63759541111467932</v>
      </c>
      <c r="R1166" s="3">
        <f ca="1">IF(N1166&gt;'Power Curve'!$C$37,0,INDEX(Ci,$P1166,1)*POWER(1-Q1166,3)+INDEX(Ci,$P1166,2)*3*Q1166*POWER(1-Q1166,2)+INDEX(Ci,$P1166,3)*3*POWER(Q1166,2)*(1-Q1166)+INDEX(Ci,$P1166,4)*POWER(Q1166,3))</f>
        <v>774.55484381935912</v>
      </c>
      <c r="S1166" s="3">
        <f t="shared" si="311"/>
        <v>781.06000518798874</v>
      </c>
      <c r="T1166" s="3">
        <f t="shared" ca="1" si="312"/>
        <v>-6.505161368629615</v>
      </c>
      <c r="U1166" s="3">
        <f t="shared" ca="1" si="320"/>
        <v>6.505161368629615</v>
      </c>
      <c r="W1166" s="34">
        <f t="shared" si="313"/>
        <v>8</v>
      </c>
      <c r="X1166" s="73" t="b">
        <f>COUNTIF('Power Curve'!$D$2:$D$31,W1166)&gt;0</f>
        <v>1</v>
      </c>
      <c r="Y1166" s="73" t="b">
        <f t="shared" si="314"/>
        <v>0</v>
      </c>
      <c r="Z1166" s="73" t="b">
        <f t="shared" si="321"/>
        <v>1</v>
      </c>
      <c r="AA1166" s="34" t="str">
        <f t="shared" si="315"/>
        <v>Outer</v>
      </c>
      <c r="AB1166" s="35" t="str">
        <f t="shared" si="322"/>
        <v>0.5-0.6</v>
      </c>
      <c r="AC1166" s="36" t="str">
        <f t="shared" si="316"/>
        <v>18-19</v>
      </c>
      <c r="AD1166" s="36" t="str">
        <f t="shared" si="317"/>
        <v>Feb</v>
      </c>
      <c r="AE1166" s="35" t="str">
        <f t="shared" si="318"/>
        <v>295-305</v>
      </c>
      <c r="AF1166" s="36" t="str">
        <f t="shared" si="319"/>
        <v>HWS-LTI</v>
      </c>
    </row>
    <row r="1167" spans="5:32" x14ac:dyDescent="0.3">
      <c r="E1167" s="12">
        <v>40964.791666666664</v>
      </c>
      <c r="F1167" s="16">
        <v>7.2</v>
      </c>
      <c r="G1167" s="16">
        <v>652.87002944946289</v>
      </c>
      <c r="H1167" s="29">
        <v>1.2144016486398403</v>
      </c>
      <c r="I1167" s="26">
        <v>302.89999999999998</v>
      </c>
      <c r="J1167" s="30">
        <v>9.0277777777777776E-2</v>
      </c>
      <c r="K1167" s="31">
        <v>0.43691359398258545</v>
      </c>
      <c r="L1167" s="108">
        <f ca="1">REWS!R1167</f>
        <v>7.2204552967939861</v>
      </c>
      <c r="M1167" s="22">
        <f t="shared" si="306"/>
        <v>7.1791757118132287</v>
      </c>
      <c r="N1167" s="22">
        <f t="shared" ca="1" si="307"/>
        <v>7.1995718465245222</v>
      </c>
      <c r="O1167" s="22">
        <f t="shared" si="308"/>
        <v>0.46761472501701878</v>
      </c>
      <c r="P1167" s="81">
        <f t="shared" ca="1" si="309"/>
        <v>8</v>
      </c>
      <c r="Q1167" s="22">
        <f t="shared" ca="1" si="310"/>
        <v>0.18564215142010887</v>
      </c>
      <c r="R1167" s="3">
        <f ca="1">IF(N1167&gt;'Power Curve'!$C$37,0,INDEX(Ci,$P1167,1)*POWER(1-Q1167,3)+INDEX(Ci,$P1167,2)*3*Q1167*POWER(1-Q1167,2)+INDEX(Ci,$P1167,3)*3*POWER(Q1167,2)*(1-Q1167)+INDEX(Ci,$P1167,4)*POWER(Q1167,3))</f>
        <v>648.76989419780318</v>
      </c>
      <c r="S1167" s="3">
        <f t="shared" si="311"/>
        <v>652.87002944946289</v>
      </c>
      <c r="T1167" s="3">
        <f t="shared" ca="1" si="312"/>
        <v>-4.100135251659708</v>
      </c>
      <c r="U1167" s="3">
        <f t="shared" ca="1" si="320"/>
        <v>4.100135251659708</v>
      </c>
      <c r="W1167" s="34">
        <f t="shared" si="313"/>
        <v>7</v>
      </c>
      <c r="X1167" s="73" t="b">
        <f>COUNTIF('Power Curve'!$D$2:$D$31,W1167)&gt;0</f>
        <v>1</v>
      </c>
      <c r="Y1167" s="73" t="b">
        <f t="shared" si="314"/>
        <v>0</v>
      </c>
      <c r="Z1167" s="73" t="b">
        <f t="shared" si="321"/>
        <v>1</v>
      </c>
      <c r="AA1167" s="34" t="str">
        <f t="shared" si="315"/>
        <v>Outer</v>
      </c>
      <c r="AB1167" s="35" t="str">
        <f t="shared" si="322"/>
        <v>0.4-0.5</v>
      </c>
      <c r="AC1167" s="36" t="str">
        <f t="shared" si="316"/>
        <v>19-20</v>
      </c>
      <c r="AD1167" s="36" t="str">
        <f t="shared" si="317"/>
        <v>Feb</v>
      </c>
      <c r="AE1167" s="35" t="str">
        <f t="shared" si="318"/>
        <v>295-305</v>
      </c>
      <c r="AF1167" s="36" t="str">
        <f t="shared" si="319"/>
        <v>LWS-LTI</v>
      </c>
    </row>
    <row r="1168" spans="5:32" x14ac:dyDescent="0.3">
      <c r="E1168" s="12">
        <v>40964.798611111109</v>
      </c>
      <c r="F1168" s="16">
        <v>7.8</v>
      </c>
      <c r="G1168" s="16">
        <v>900.61001586914063</v>
      </c>
      <c r="H1168" s="29">
        <v>1.2149565562043598</v>
      </c>
      <c r="I1168" s="26">
        <v>305.3</v>
      </c>
      <c r="J1168" s="30">
        <v>0.13461538461538464</v>
      </c>
      <c r="K1168" s="31">
        <v>0.46706531120566736</v>
      </c>
      <c r="L1168" s="108">
        <f ca="1">REWS!R1168</f>
        <v>7.8501243433239836</v>
      </c>
      <c r="M1168" s="22">
        <f t="shared" si="306"/>
        <v>7.7786247795432466</v>
      </c>
      <c r="N1168" s="22">
        <f t="shared" ca="1" si="307"/>
        <v>7.8286117614712305</v>
      </c>
      <c r="O1168" s="22">
        <f t="shared" si="308"/>
        <v>0.56026151080654896</v>
      </c>
      <c r="P1168" s="81">
        <f t="shared" ca="1" si="309"/>
        <v>8</v>
      </c>
      <c r="Q1168" s="22">
        <f t="shared" ca="1" si="310"/>
        <v>0.81875897688040544</v>
      </c>
      <c r="R1168" s="3">
        <f ca="1">IF(N1168&gt;'Power Curve'!$C$37,0,INDEX(Ci,$P1168,1)*POWER(1-Q1168,3)+INDEX(Ci,$P1168,2)*3*Q1168*POWER(1-Q1168,2)+INDEX(Ci,$P1168,3)*3*POWER(Q1168,2)*(1-Q1168)+INDEX(Ci,$P1168,4)*POWER(Q1168,3))</f>
        <v>827.23549084858519</v>
      </c>
      <c r="S1168" s="3">
        <f t="shared" si="311"/>
        <v>900.61001586914063</v>
      </c>
      <c r="T1168" s="3">
        <f t="shared" ca="1" si="312"/>
        <v>-73.374525020555438</v>
      </c>
      <c r="U1168" s="3">
        <f t="shared" ca="1" si="320"/>
        <v>73.374525020555438</v>
      </c>
      <c r="W1168" s="34">
        <f t="shared" si="313"/>
        <v>8</v>
      </c>
      <c r="X1168" s="73" t="b">
        <f>COUNTIF('Power Curve'!$D$2:$D$31,W1168)&gt;0</f>
        <v>1</v>
      </c>
      <c r="Y1168" s="73" t="b">
        <f t="shared" si="314"/>
        <v>0</v>
      </c>
      <c r="Z1168" s="73" t="b">
        <f t="shared" si="321"/>
        <v>1</v>
      </c>
      <c r="AA1168" s="34" t="str">
        <f t="shared" si="315"/>
        <v>Outer</v>
      </c>
      <c r="AB1168" s="35" t="str">
        <f t="shared" si="322"/>
        <v>0.5-0.6</v>
      </c>
      <c r="AC1168" s="36" t="str">
        <f t="shared" si="316"/>
        <v>19-20</v>
      </c>
      <c r="AD1168" s="36" t="str">
        <f t="shared" si="317"/>
        <v>Feb</v>
      </c>
      <c r="AE1168" s="35" t="str">
        <f t="shared" si="318"/>
        <v>305-315</v>
      </c>
      <c r="AF1168" s="36" t="str">
        <f t="shared" si="319"/>
        <v>Inner-TI</v>
      </c>
    </row>
    <row r="1169" spans="5:32" x14ac:dyDescent="0.3">
      <c r="E1169" s="12">
        <v>40964.805555555555</v>
      </c>
      <c r="F1169" s="16">
        <v>8.2799999999999994</v>
      </c>
      <c r="G1169" s="16">
        <v>1008.0500183105471</v>
      </c>
      <c r="H1169" s="29">
        <v>1.2141361001893014</v>
      </c>
      <c r="I1169" s="26">
        <v>306</v>
      </c>
      <c r="J1169" s="30">
        <v>8.5748792270531407E-2</v>
      </c>
      <c r="K1169" s="31">
        <v>0.47458182451100644</v>
      </c>
      <c r="L1169" s="108">
        <f ca="1">REWS!R1169</f>
        <v>8.2001080351788822</v>
      </c>
      <c r="M1169" s="22">
        <f t="shared" si="306"/>
        <v>8.2554502518644419</v>
      </c>
      <c r="N1169" s="22">
        <f t="shared" ca="1" si="307"/>
        <v>8.1757951623590763</v>
      </c>
      <c r="O1169" s="22">
        <f t="shared" si="308"/>
        <v>0.6339564246387106</v>
      </c>
      <c r="P1169" s="81">
        <f t="shared" ca="1" si="309"/>
        <v>9</v>
      </c>
      <c r="Q1169" s="22">
        <f t="shared" ca="1" si="310"/>
        <v>0.16703399412567621</v>
      </c>
      <c r="R1169" s="3">
        <f ca="1">IF(N1169&gt;'Power Curve'!$C$37,0,INDEX(Ci,$P1169,1)*POWER(1-Q1169,3)+INDEX(Ci,$P1169,2)*3*Q1169*POWER(1-Q1169,2)+INDEX(Ci,$P1169,3)*3*POWER(Q1169,2)*(1-Q1169)+INDEX(Ci,$P1169,4)*POWER(Q1169,3))</f>
        <v>931.35989495909291</v>
      </c>
      <c r="S1169" s="3">
        <f t="shared" si="311"/>
        <v>1008.0500183105471</v>
      </c>
      <c r="T1169" s="3">
        <f t="shared" ca="1" si="312"/>
        <v>-76.69012335145419</v>
      </c>
      <c r="U1169" s="3">
        <f t="shared" ca="1" si="320"/>
        <v>76.69012335145419</v>
      </c>
      <c r="W1169" s="34">
        <f t="shared" si="313"/>
        <v>8</v>
      </c>
      <c r="X1169" s="73" t="b">
        <f>COUNTIF('Power Curve'!$D$2:$D$31,W1169)&gt;0</f>
        <v>1</v>
      </c>
      <c r="Y1169" s="73" t="b">
        <f t="shared" si="314"/>
        <v>0</v>
      </c>
      <c r="Z1169" s="73" t="b">
        <f t="shared" si="321"/>
        <v>1</v>
      </c>
      <c r="AA1169" s="34" t="str">
        <f t="shared" si="315"/>
        <v>Outer</v>
      </c>
      <c r="AB1169" s="35" t="str">
        <f t="shared" si="322"/>
        <v>0.6-0.7</v>
      </c>
      <c r="AC1169" s="36" t="str">
        <f t="shared" si="316"/>
        <v>19-20</v>
      </c>
      <c r="AD1169" s="36" t="str">
        <f t="shared" si="317"/>
        <v>Feb</v>
      </c>
      <c r="AE1169" s="35" t="str">
        <f t="shared" si="318"/>
        <v>305-315</v>
      </c>
      <c r="AF1169" s="36" t="str">
        <f t="shared" si="319"/>
        <v>HWS-LTI</v>
      </c>
    </row>
    <row r="1170" spans="5:32" x14ac:dyDescent="0.3">
      <c r="E1170" s="12">
        <v>40964.8125</v>
      </c>
      <c r="F1170" s="16">
        <v>8.1199999999999992</v>
      </c>
      <c r="G1170" s="16">
        <v>1097.9700012207029</v>
      </c>
      <c r="H1170" s="29">
        <v>1.2140450070473912</v>
      </c>
      <c r="I1170" s="26">
        <v>304.89999999999998</v>
      </c>
      <c r="J1170" s="30">
        <v>0.13300492610837442</v>
      </c>
      <c r="K1170" s="31">
        <v>0.51690123316436309</v>
      </c>
      <c r="L1170" s="108">
        <f ca="1">REWS!R1170</f>
        <v>8.1341553857419164</v>
      </c>
      <c r="M1170" s="22">
        <f t="shared" si="306"/>
        <v>8.095722166750086</v>
      </c>
      <c r="N1170" s="22">
        <f t="shared" ca="1" si="307"/>
        <v>8.1098352295739442</v>
      </c>
      <c r="O1170" s="22">
        <f t="shared" si="308"/>
        <v>0.60926993418807152</v>
      </c>
      <c r="P1170" s="81">
        <f t="shared" ca="1" si="309"/>
        <v>9</v>
      </c>
      <c r="Q1170" s="22">
        <f t="shared" ca="1" si="310"/>
        <v>0.10110385106154221</v>
      </c>
      <c r="R1170" s="3">
        <f ca="1">IF(N1170&gt;'Power Curve'!$C$37,0,INDEX(Ci,$P1170,1)*POWER(1-Q1170,3)+INDEX(Ci,$P1170,2)*3*Q1170*POWER(1-Q1170,2)+INDEX(Ci,$P1170,3)*3*POWER(Q1170,2)*(1-Q1170)+INDEX(Ci,$P1170,4)*POWER(Q1170,3))</f>
        <v>911.22142483460118</v>
      </c>
      <c r="S1170" s="3">
        <f t="shared" si="311"/>
        <v>1097.9700012207029</v>
      </c>
      <c r="T1170" s="3">
        <f t="shared" ca="1" si="312"/>
        <v>-186.74857638610172</v>
      </c>
      <c r="U1170" s="3">
        <f t="shared" ca="1" si="320"/>
        <v>186.74857638610172</v>
      </c>
      <c r="W1170" s="34">
        <f t="shared" si="313"/>
        <v>8</v>
      </c>
      <c r="X1170" s="73" t="b">
        <f>COUNTIF('Power Curve'!$D$2:$D$31,W1170)&gt;0</f>
        <v>1</v>
      </c>
      <c r="Y1170" s="73" t="b">
        <f t="shared" si="314"/>
        <v>0</v>
      </c>
      <c r="Z1170" s="73" t="b">
        <f t="shared" si="321"/>
        <v>1</v>
      </c>
      <c r="AA1170" s="34" t="str">
        <f t="shared" si="315"/>
        <v>Outer</v>
      </c>
      <c r="AB1170" s="35" t="str">
        <f t="shared" si="322"/>
        <v>0.6-0.7</v>
      </c>
      <c r="AC1170" s="36" t="str">
        <f t="shared" si="316"/>
        <v>19-20</v>
      </c>
      <c r="AD1170" s="36" t="str">
        <f t="shared" si="317"/>
        <v>Feb</v>
      </c>
      <c r="AE1170" s="35" t="str">
        <f t="shared" si="318"/>
        <v>295-305</v>
      </c>
      <c r="AF1170" s="36" t="str">
        <f t="shared" si="319"/>
        <v>Inner-TI</v>
      </c>
    </row>
    <row r="1171" spans="5:32" x14ac:dyDescent="0.3">
      <c r="E1171" s="12">
        <v>40964.819444444445</v>
      </c>
      <c r="F1171" s="16">
        <v>7.33</v>
      </c>
      <c r="G1171" s="16">
        <v>915.79999542236305</v>
      </c>
      <c r="H1171" s="29">
        <v>1.2148730319918446</v>
      </c>
      <c r="I1171" s="26">
        <v>306.2</v>
      </c>
      <c r="J1171" s="30">
        <v>0.14597544338335608</v>
      </c>
      <c r="K1171" s="31">
        <v>0.42303115801292285</v>
      </c>
      <c r="L1171" s="108">
        <f ca="1">REWS!R1171</f>
        <v>7.445811061581141</v>
      </c>
      <c r="M1171" s="22">
        <f t="shared" si="306"/>
        <v>7.3097452590471352</v>
      </c>
      <c r="N1171" s="22">
        <f t="shared" ca="1" si="307"/>
        <v>7.4252363038408538</v>
      </c>
      <c r="O1171" s="22">
        <f t="shared" si="308"/>
        <v>0.48779466944336314</v>
      </c>
      <c r="P1171" s="81">
        <f t="shared" ca="1" si="309"/>
        <v>8</v>
      </c>
      <c r="Q1171" s="22">
        <f t="shared" ca="1" si="310"/>
        <v>0.41276917697212079</v>
      </c>
      <c r="R1171" s="3">
        <f ca="1">IF(N1171&gt;'Power Curve'!$C$37,0,INDEX(Ci,$P1171,1)*POWER(1-Q1171,3)+INDEX(Ci,$P1171,2)*3*Q1171*POWER(1-Q1171,2)+INDEX(Ci,$P1171,3)*3*POWER(Q1171,2)*(1-Q1171)+INDEX(Ci,$P1171,4)*POWER(Q1171,3))</f>
        <v>710.78649424389346</v>
      </c>
      <c r="S1171" s="3">
        <f t="shared" si="311"/>
        <v>915.79999542236305</v>
      </c>
      <c r="T1171" s="3">
        <f t="shared" ca="1" si="312"/>
        <v>-205.0135011784696</v>
      </c>
      <c r="U1171" s="3">
        <f t="shared" ca="1" si="320"/>
        <v>205.0135011784696</v>
      </c>
      <c r="W1171" s="34">
        <f t="shared" si="313"/>
        <v>7</v>
      </c>
      <c r="X1171" s="73" t="b">
        <f>COUNTIF('Power Curve'!$D$2:$D$31,W1171)&gt;0</f>
        <v>1</v>
      </c>
      <c r="Y1171" s="73" t="b">
        <f t="shared" si="314"/>
        <v>0</v>
      </c>
      <c r="Z1171" s="73" t="b">
        <f t="shared" si="321"/>
        <v>1</v>
      </c>
      <c r="AA1171" s="34" t="str">
        <f t="shared" si="315"/>
        <v>Outer</v>
      </c>
      <c r="AB1171" s="35" t="str">
        <f t="shared" si="322"/>
        <v>0.4-0.5</v>
      </c>
      <c r="AC1171" s="36" t="str">
        <f t="shared" si="316"/>
        <v>19-20</v>
      </c>
      <c r="AD1171" s="36" t="str">
        <f t="shared" si="317"/>
        <v>Feb</v>
      </c>
      <c r="AE1171" s="35" t="str">
        <f t="shared" si="318"/>
        <v>305-315</v>
      </c>
      <c r="AF1171" s="36" t="str">
        <f t="shared" si="319"/>
        <v>LWS-HTI</v>
      </c>
    </row>
    <row r="1172" spans="5:32" x14ac:dyDescent="0.3">
      <c r="E1172" s="12">
        <v>40964.826388888891</v>
      </c>
      <c r="F1172" s="16">
        <v>7.78</v>
      </c>
      <c r="G1172" s="16">
        <v>931.10000610351608</v>
      </c>
      <c r="H1172" s="29">
        <v>1.2144172727353566</v>
      </c>
      <c r="I1172" s="26">
        <v>309.3</v>
      </c>
      <c r="J1172" s="30">
        <v>0.14524421593830333</v>
      </c>
      <c r="K1172" s="31">
        <v>0.53292440185941592</v>
      </c>
      <c r="L1172" s="108">
        <f ca="1">REWS!R1172</f>
        <v>7.839579221541582</v>
      </c>
      <c r="M1172" s="22">
        <f t="shared" si="306"/>
        <v>7.7575314680471594</v>
      </c>
      <c r="N1172" s="22">
        <f t="shared" ca="1" si="307"/>
        <v>7.8169386256243545</v>
      </c>
      <c r="O1172" s="22">
        <f t="shared" si="308"/>
        <v>0.55700147151885759</v>
      </c>
      <c r="P1172" s="81">
        <f t="shared" ca="1" si="309"/>
        <v>8</v>
      </c>
      <c r="Q1172" s="22">
        <f t="shared" ca="1" si="310"/>
        <v>0.80701018553197879</v>
      </c>
      <c r="R1172" s="3">
        <f ca="1">IF(N1172&gt;'Power Curve'!$C$37,0,INDEX(Ci,$P1172,1)*POWER(1-Q1172,3)+INDEX(Ci,$P1172,2)*3*Q1172*POWER(1-Q1172,2)+INDEX(Ci,$P1172,3)*3*POWER(Q1172,2)*(1-Q1172)+INDEX(Ci,$P1172,4)*POWER(Q1172,3))</f>
        <v>823.79115007800738</v>
      </c>
      <c r="S1172" s="3">
        <f t="shared" si="311"/>
        <v>931.10000610351608</v>
      </c>
      <c r="T1172" s="3">
        <f t="shared" ca="1" si="312"/>
        <v>-107.3088560255087</v>
      </c>
      <c r="U1172" s="3">
        <f t="shared" ca="1" si="320"/>
        <v>107.3088560255087</v>
      </c>
      <c r="W1172" s="34">
        <f t="shared" si="313"/>
        <v>8</v>
      </c>
      <c r="X1172" s="73" t="b">
        <f>COUNTIF('Power Curve'!$D$2:$D$31,W1172)&gt;0</f>
        <v>1</v>
      </c>
      <c r="Y1172" s="73" t="b">
        <f t="shared" si="314"/>
        <v>0</v>
      </c>
      <c r="Z1172" s="73" t="b">
        <f t="shared" si="321"/>
        <v>1</v>
      </c>
      <c r="AA1172" s="34" t="str">
        <f t="shared" si="315"/>
        <v>Outer</v>
      </c>
      <c r="AB1172" s="35" t="str">
        <f t="shared" si="322"/>
        <v>0.5-0.6</v>
      </c>
      <c r="AC1172" s="36" t="str">
        <f t="shared" si="316"/>
        <v>19-20</v>
      </c>
      <c r="AD1172" s="36" t="str">
        <f t="shared" si="317"/>
        <v>Feb</v>
      </c>
      <c r="AE1172" s="35" t="str">
        <f t="shared" si="318"/>
        <v>305-315</v>
      </c>
      <c r="AF1172" s="36" t="str">
        <f t="shared" si="319"/>
        <v>HWS-HTI</v>
      </c>
    </row>
    <row r="1173" spans="5:32" x14ac:dyDescent="0.3">
      <c r="E1173" s="12">
        <v>40964.833333333336</v>
      </c>
      <c r="F1173" s="16">
        <v>7.91</v>
      </c>
      <c r="G1173" s="16">
        <v>844.31998443603561</v>
      </c>
      <c r="H1173" s="29">
        <v>1.2136887665967599</v>
      </c>
      <c r="I1173" s="26">
        <v>312.7</v>
      </c>
      <c r="J1173" s="30">
        <v>0.13780025284450065</v>
      </c>
      <c r="K1173" s="31">
        <v>0.4801926351134978</v>
      </c>
      <c r="L1173" s="108">
        <f ca="1">REWS!R1173</f>
        <v>7.8791288093961276</v>
      </c>
      <c r="M1173" s="22">
        <f t="shared" si="306"/>
        <v>7.8855785954081554</v>
      </c>
      <c r="N1173" s="22">
        <f t="shared" ca="1" si="307"/>
        <v>7.8548027167936594</v>
      </c>
      <c r="O1173" s="22">
        <f t="shared" si="308"/>
        <v>0.57679156782262198</v>
      </c>
      <c r="P1173" s="81">
        <f t="shared" ca="1" si="309"/>
        <v>8</v>
      </c>
      <c r="Q1173" s="22">
        <f t="shared" ca="1" si="310"/>
        <v>0.84511968006553384</v>
      </c>
      <c r="R1173" s="3">
        <f ca="1">IF(N1173&gt;'Power Curve'!$C$37,0,INDEX(Ci,$P1173,1)*POWER(1-Q1173,3)+INDEX(Ci,$P1173,2)*3*Q1173*POWER(1-Q1173,2)+INDEX(Ci,$P1173,3)*3*POWER(Q1173,2)*(1-Q1173)+INDEX(Ci,$P1173,4)*POWER(Q1173,3))</f>
        <v>834.97571582995784</v>
      </c>
      <c r="S1173" s="3">
        <f t="shared" si="311"/>
        <v>844.31998443603561</v>
      </c>
      <c r="T1173" s="3">
        <f t="shared" ca="1" si="312"/>
        <v>-9.344268606077776</v>
      </c>
      <c r="U1173" s="3">
        <f t="shared" ca="1" si="320"/>
        <v>9.344268606077776</v>
      </c>
      <c r="W1173" s="34">
        <f t="shared" si="313"/>
        <v>8</v>
      </c>
      <c r="X1173" s="73" t="b">
        <f>COUNTIF('Power Curve'!$D$2:$D$31,W1173)&gt;0</f>
        <v>1</v>
      </c>
      <c r="Y1173" s="73" t="b">
        <f t="shared" si="314"/>
        <v>0</v>
      </c>
      <c r="Z1173" s="73" t="b">
        <f t="shared" si="321"/>
        <v>1</v>
      </c>
      <c r="AA1173" s="34" t="str">
        <f t="shared" si="315"/>
        <v>Outer</v>
      </c>
      <c r="AB1173" s="35" t="str">
        <f t="shared" si="322"/>
        <v>0.5-0.6</v>
      </c>
      <c r="AC1173" s="36" t="str">
        <f t="shared" si="316"/>
        <v>20-21</v>
      </c>
      <c r="AD1173" s="36" t="str">
        <f t="shared" si="317"/>
        <v>Feb</v>
      </c>
      <c r="AE1173" s="35" t="str">
        <f t="shared" si="318"/>
        <v>305-315</v>
      </c>
      <c r="AF1173" s="36" t="str">
        <f t="shared" si="319"/>
        <v>Inner-TI</v>
      </c>
    </row>
    <row r="1174" spans="5:32" x14ac:dyDescent="0.3">
      <c r="E1174" s="12">
        <v>40964.840277777781</v>
      </c>
      <c r="F1174" s="16">
        <v>7.99</v>
      </c>
      <c r="G1174" s="16">
        <v>876.86999130249023</v>
      </c>
      <c r="H1174" s="29">
        <v>1.2147895641829447</v>
      </c>
      <c r="I1174" s="26">
        <v>311.2</v>
      </c>
      <c r="J1174" s="30">
        <v>0.12015018773466833</v>
      </c>
      <c r="K1174" s="31">
        <v>0.50298002737625092</v>
      </c>
      <c r="L1174" s="108">
        <f ca="1">REWS!R1174</f>
        <v>8.062677462232676</v>
      </c>
      <c r="M1174" s="22">
        <f t="shared" si="306"/>
        <v>7.967739020613501</v>
      </c>
      <c r="N1174" s="22">
        <f t="shared" ca="1" si="307"/>
        <v>8.0402139958012917</v>
      </c>
      <c r="O1174" s="22">
        <f t="shared" si="308"/>
        <v>0.58948972638878838</v>
      </c>
      <c r="P1174" s="81">
        <f t="shared" ca="1" si="309"/>
        <v>9</v>
      </c>
      <c r="Q1174" s="22">
        <f t="shared" ca="1" si="310"/>
        <v>3.15140605763835E-2</v>
      </c>
      <c r="R1174" s="3">
        <f ca="1">IF(N1174&gt;'Power Curve'!$C$37,0,INDEX(Ci,$P1174,1)*POWER(1-Q1174,3)+INDEX(Ci,$P1174,2)*3*Q1174*POWER(1-Q1174,2)+INDEX(Ci,$P1174,3)*3*POWER(Q1174,2)*(1-Q1174)+INDEX(Ci,$P1174,4)*POWER(Q1174,3))</f>
        <v>890.18876538424468</v>
      </c>
      <c r="S1174" s="3">
        <f t="shared" si="311"/>
        <v>876.86999130249023</v>
      </c>
      <c r="T1174" s="3">
        <f t="shared" ca="1" si="312"/>
        <v>13.318774081754441</v>
      </c>
      <c r="U1174" s="3">
        <f t="shared" ca="1" si="320"/>
        <v>13.318774081754441</v>
      </c>
      <c r="W1174" s="34">
        <f t="shared" si="313"/>
        <v>8</v>
      </c>
      <c r="X1174" s="73" t="b">
        <f>COUNTIF('Power Curve'!$D$2:$D$31,W1174)&gt;0</f>
        <v>1</v>
      </c>
      <c r="Y1174" s="73" t="b">
        <f t="shared" si="314"/>
        <v>0</v>
      </c>
      <c r="Z1174" s="73" t="b">
        <f t="shared" si="321"/>
        <v>1</v>
      </c>
      <c r="AA1174" s="34" t="str">
        <f t="shared" si="315"/>
        <v>Outer</v>
      </c>
      <c r="AB1174" s="35" t="str">
        <f t="shared" si="322"/>
        <v>0.5-0.6</v>
      </c>
      <c r="AC1174" s="36" t="str">
        <f t="shared" si="316"/>
        <v>20-21</v>
      </c>
      <c r="AD1174" s="36" t="str">
        <f t="shared" si="317"/>
        <v>Feb</v>
      </c>
      <c r="AE1174" s="35" t="str">
        <f t="shared" si="318"/>
        <v>305-315</v>
      </c>
      <c r="AF1174" s="36" t="str">
        <f t="shared" si="319"/>
        <v>Inner-TI</v>
      </c>
    </row>
    <row r="1175" spans="5:32" x14ac:dyDescent="0.3">
      <c r="E1175" s="12">
        <v>40964.847222222219</v>
      </c>
      <c r="F1175" s="16">
        <v>7.87</v>
      </c>
      <c r="G1175" s="16">
        <v>997.19001770019554</v>
      </c>
      <c r="H1175" s="29">
        <v>1.2144706274983923</v>
      </c>
      <c r="I1175" s="26">
        <v>314.3</v>
      </c>
      <c r="J1175" s="30">
        <v>0.17916137229987292</v>
      </c>
      <c r="K1175" s="31">
        <v>0.37038598546077689</v>
      </c>
      <c r="L1175" s="108">
        <f ca="1">REWS!R1175</f>
        <v>7.8088997480684217</v>
      </c>
      <c r="M1175" s="22">
        <f t="shared" si="306"/>
        <v>7.847386469484686</v>
      </c>
      <c r="N1175" s="22">
        <f t="shared" ca="1" si="307"/>
        <v>7.7864617820272555</v>
      </c>
      <c r="O1175" s="22">
        <f t="shared" si="308"/>
        <v>0.5708888516457874</v>
      </c>
      <c r="P1175" s="81">
        <f t="shared" ca="1" si="309"/>
        <v>8</v>
      </c>
      <c r="Q1175" s="22">
        <f t="shared" ca="1" si="310"/>
        <v>0.77633581652968742</v>
      </c>
      <c r="R1175" s="3">
        <f ca="1">IF(N1175&gt;'Power Curve'!$C$37,0,INDEX(Ci,$P1175,1)*POWER(1-Q1175,3)+INDEX(Ci,$P1175,2)*3*Q1175*POWER(1-Q1175,2)+INDEX(Ci,$P1175,3)*3*POWER(Q1175,2)*(1-Q1175)+INDEX(Ci,$P1175,4)*POWER(Q1175,3))</f>
        <v>814.81507253481482</v>
      </c>
      <c r="S1175" s="3">
        <f t="shared" si="311"/>
        <v>997.19001770019554</v>
      </c>
      <c r="T1175" s="3">
        <f t="shared" ca="1" si="312"/>
        <v>-182.37494516538072</v>
      </c>
      <c r="U1175" s="3">
        <f t="shared" ca="1" si="320"/>
        <v>182.37494516538072</v>
      </c>
      <c r="W1175" s="34">
        <f t="shared" si="313"/>
        <v>8</v>
      </c>
      <c r="X1175" s="73" t="b">
        <f>COUNTIF('Power Curve'!$D$2:$D$31,W1175)&gt;0</f>
        <v>1</v>
      </c>
      <c r="Y1175" s="73" t="b">
        <f t="shared" si="314"/>
        <v>0</v>
      </c>
      <c r="Z1175" s="73" t="b">
        <f t="shared" si="321"/>
        <v>1</v>
      </c>
      <c r="AA1175" s="34" t="str">
        <f t="shared" si="315"/>
        <v>Outer</v>
      </c>
      <c r="AB1175" s="35" t="str">
        <f t="shared" si="322"/>
        <v>0.5-0.6</v>
      </c>
      <c r="AC1175" s="36" t="str">
        <f t="shared" si="316"/>
        <v>20-21</v>
      </c>
      <c r="AD1175" s="36" t="str">
        <f t="shared" si="317"/>
        <v>Feb</v>
      </c>
      <c r="AE1175" s="35" t="str">
        <f t="shared" si="318"/>
        <v>305-315</v>
      </c>
      <c r="AF1175" s="36" t="str">
        <f t="shared" si="319"/>
        <v>HWS-HTI</v>
      </c>
    </row>
    <row r="1176" spans="5:32" x14ac:dyDescent="0.3">
      <c r="E1176" s="12">
        <v>40964.854166666664</v>
      </c>
      <c r="F1176" s="16">
        <v>8.2100000000000009</v>
      </c>
      <c r="G1176" s="16">
        <v>1194.2100448608371</v>
      </c>
      <c r="H1176" s="29">
        <v>1.2147972737134269</v>
      </c>
      <c r="I1176" s="26">
        <v>312</v>
      </c>
      <c r="J1176" s="30">
        <v>0.16930572472594393</v>
      </c>
      <c r="K1176" s="31">
        <v>0.3597419164931413</v>
      </c>
      <c r="L1176" s="108">
        <f ca="1">REWS!R1176</f>
        <v>8.1084245523530605</v>
      </c>
      <c r="M1176" s="22">
        <f t="shared" si="306"/>
        <v>8.1871433970346743</v>
      </c>
      <c r="N1176" s="22">
        <f t="shared" ca="1" si="307"/>
        <v>8.085850734975784</v>
      </c>
      <c r="O1176" s="22">
        <f t="shared" si="308"/>
        <v>0.62339938003217832</v>
      </c>
      <c r="P1176" s="81">
        <f t="shared" ca="1" si="309"/>
        <v>9</v>
      </c>
      <c r="Q1176" s="22">
        <f t="shared" ca="1" si="310"/>
        <v>7.71301886666938E-2</v>
      </c>
      <c r="R1176" s="3">
        <f ca="1">IF(N1176&gt;'Power Curve'!$C$37,0,INDEX(Ci,$P1176,1)*POWER(1-Q1176,3)+INDEX(Ci,$P1176,2)*3*Q1176*POWER(1-Q1176,2)+INDEX(Ci,$P1176,3)*3*POWER(Q1176,2)*(1-Q1176)+INDEX(Ci,$P1176,4)*POWER(Q1176,3))</f>
        <v>903.94903357809142</v>
      </c>
      <c r="S1176" s="3">
        <f t="shared" si="311"/>
        <v>1194.2100448608371</v>
      </c>
      <c r="T1176" s="3">
        <f t="shared" ca="1" si="312"/>
        <v>-290.2610112827457</v>
      </c>
      <c r="U1176" s="3">
        <f t="shared" ca="1" si="320"/>
        <v>290.2610112827457</v>
      </c>
      <c r="W1176" s="34">
        <f t="shared" si="313"/>
        <v>8</v>
      </c>
      <c r="X1176" s="73" t="b">
        <f>COUNTIF('Power Curve'!$D$2:$D$31,W1176)&gt;0</f>
        <v>1</v>
      </c>
      <c r="Y1176" s="73" t="b">
        <f t="shared" si="314"/>
        <v>0</v>
      </c>
      <c r="Z1176" s="73" t="b">
        <f t="shared" si="321"/>
        <v>1</v>
      </c>
      <c r="AA1176" s="34" t="str">
        <f t="shared" si="315"/>
        <v>Outer</v>
      </c>
      <c r="AB1176" s="35" t="str">
        <f t="shared" si="322"/>
        <v>0.6-0.7</v>
      </c>
      <c r="AC1176" s="36" t="str">
        <f t="shared" si="316"/>
        <v>20-21</v>
      </c>
      <c r="AD1176" s="36" t="str">
        <f t="shared" si="317"/>
        <v>Feb</v>
      </c>
      <c r="AE1176" s="35" t="str">
        <f t="shared" si="318"/>
        <v>305-315</v>
      </c>
      <c r="AF1176" s="36" t="str">
        <f t="shared" si="319"/>
        <v>HWS-HTI</v>
      </c>
    </row>
    <row r="1177" spans="5:32" x14ac:dyDescent="0.3">
      <c r="E1177" s="12">
        <v>40964.861111111109</v>
      </c>
      <c r="F1177" s="16">
        <v>8.2100000000000009</v>
      </c>
      <c r="G1177" s="16">
        <v>919.67002487182663</v>
      </c>
      <c r="H1177" s="29">
        <v>1.2148884062052545</v>
      </c>
      <c r="I1177" s="26">
        <v>309.89999999999998</v>
      </c>
      <c r="J1177" s="30">
        <v>0.1766138855054811</v>
      </c>
      <c r="K1177" s="31">
        <v>0.29420855270952861</v>
      </c>
      <c r="L1177" s="108">
        <f ca="1">REWS!R1177</f>
        <v>8.1696527359662774</v>
      </c>
      <c r="M1177" s="22">
        <f t="shared" si="306"/>
        <v>8.1873481214876414</v>
      </c>
      <c r="N1177" s="22">
        <f t="shared" ca="1" si="307"/>
        <v>8.1471121779561351</v>
      </c>
      <c r="O1177" s="22">
        <f t="shared" si="308"/>
        <v>0.62343102085632995</v>
      </c>
      <c r="P1177" s="81">
        <f t="shared" ca="1" si="309"/>
        <v>9</v>
      </c>
      <c r="Q1177" s="22">
        <f t="shared" ca="1" si="310"/>
        <v>0.13836396392184763</v>
      </c>
      <c r="R1177" s="3">
        <f ca="1">IF(N1177&gt;'Power Curve'!$C$37,0,INDEX(Ci,$P1177,1)*POWER(1-Q1177,3)+INDEX(Ci,$P1177,2)*3*Q1177*POWER(1-Q1177,2)+INDEX(Ci,$P1177,3)*3*POWER(Q1177,2)*(1-Q1177)+INDEX(Ci,$P1177,4)*POWER(Q1177,3))</f>
        <v>922.57807912637634</v>
      </c>
      <c r="S1177" s="3">
        <f t="shared" si="311"/>
        <v>919.67002487182663</v>
      </c>
      <c r="T1177" s="3">
        <f t="shared" ca="1" si="312"/>
        <v>2.908054254549711</v>
      </c>
      <c r="U1177" s="3">
        <f t="shared" ca="1" si="320"/>
        <v>2.908054254549711</v>
      </c>
      <c r="W1177" s="34">
        <f t="shared" si="313"/>
        <v>8</v>
      </c>
      <c r="X1177" s="73" t="b">
        <f>COUNTIF('Power Curve'!$D$2:$D$31,W1177)&gt;0</f>
        <v>1</v>
      </c>
      <c r="Y1177" s="73" t="b">
        <f t="shared" si="314"/>
        <v>0</v>
      </c>
      <c r="Z1177" s="73" t="b">
        <f t="shared" si="321"/>
        <v>1</v>
      </c>
      <c r="AA1177" s="34" t="str">
        <f t="shared" si="315"/>
        <v>Outer</v>
      </c>
      <c r="AB1177" s="35" t="str">
        <f t="shared" si="322"/>
        <v>0.6-0.7</v>
      </c>
      <c r="AC1177" s="36" t="str">
        <f t="shared" si="316"/>
        <v>20-21</v>
      </c>
      <c r="AD1177" s="36" t="str">
        <f t="shared" si="317"/>
        <v>Feb</v>
      </c>
      <c r="AE1177" s="35" t="str">
        <f t="shared" si="318"/>
        <v>305-315</v>
      </c>
      <c r="AF1177" s="36" t="str">
        <f t="shared" si="319"/>
        <v>HWS-HTI</v>
      </c>
    </row>
    <row r="1178" spans="5:32" x14ac:dyDescent="0.3">
      <c r="E1178" s="12">
        <v>40964.868055555555</v>
      </c>
      <c r="F1178" s="16">
        <v>8.1199999999999992</v>
      </c>
      <c r="G1178" s="16">
        <v>1113.3599700927784</v>
      </c>
      <c r="H1178" s="29">
        <v>1.215397431954675</v>
      </c>
      <c r="I1178" s="26">
        <v>312.10000000000002</v>
      </c>
      <c r="J1178" s="30">
        <v>0.12438423645320199</v>
      </c>
      <c r="K1178" s="31">
        <v>0.32645301322403453</v>
      </c>
      <c r="L1178" s="108">
        <f ca="1">REWS!R1178</f>
        <v>8.0712300723311294</v>
      </c>
      <c r="M1178" s="22">
        <f t="shared" si="306"/>
        <v>8.0987272154756269</v>
      </c>
      <c r="N1178" s="22">
        <f t="shared" ca="1" si="307"/>
        <v>8.0500850553144634</v>
      </c>
      <c r="O1178" s="22">
        <f t="shared" si="308"/>
        <v>0.60973437415561804</v>
      </c>
      <c r="P1178" s="81">
        <f t="shared" ca="1" si="309"/>
        <v>9</v>
      </c>
      <c r="Q1178" s="22">
        <f t="shared" ca="1" si="310"/>
        <v>4.1380661987546329E-2</v>
      </c>
      <c r="R1178" s="3">
        <f ca="1">IF(N1178&gt;'Power Curve'!$C$37,0,INDEX(Ci,$P1178,1)*POWER(1-Q1178,3)+INDEX(Ci,$P1178,2)*3*Q1178*POWER(1-Q1178,2)+INDEX(Ci,$P1178,3)*3*POWER(Q1178,2)*(1-Q1178)+INDEX(Ci,$P1178,4)*POWER(Q1178,3))</f>
        <v>893.1563140621148</v>
      </c>
      <c r="S1178" s="3">
        <f t="shared" si="311"/>
        <v>1113.3599700927784</v>
      </c>
      <c r="T1178" s="3">
        <f t="shared" ca="1" si="312"/>
        <v>-220.20365603066364</v>
      </c>
      <c r="U1178" s="3">
        <f t="shared" ca="1" si="320"/>
        <v>220.20365603066364</v>
      </c>
      <c r="W1178" s="34">
        <f t="shared" si="313"/>
        <v>8</v>
      </c>
      <c r="X1178" s="73" t="b">
        <f>COUNTIF('Power Curve'!$D$2:$D$31,W1178)&gt;0</f>
        <v>1</v>
      </c>
      <c r="Y1178" s="73" t="b">
        <f t="shared" si="314"/>
        <v>0</v>
      </c>
      <c r="Z1178" s="73" t="b">
        <f t="shared" si="321"/>
        <v>1</v>
      </c>
      <c r="AA1178" s="34" t="str">
        <f t="shared" si="315"/>
        <v>Outer</v>
      </c>
      <c r="AB1178" s="35" t="str">
        <f t="shared" si="322"/>
        <v>0.6-0.7</v>
      </c>
      <c r="AC1178" s="36" t="str">
        <f t="shared" si="316"/>
        <v>20-21</v>
      </c>
      <c r="AD1178" s="36" t="str">
        <f t="shared" si="317"/>
        <v>Feb</v>
      </c>
      <c r="AE1178" s="35" t="str">
        <f t="shared" si="318"/>
        <v>305-315</v>
      </c>
      <c r="AF1178" s="36" t="str">
        <f t="shared" si="319"/>
        <v>Inner-TI</v>
      </c>
    </row>
    <row r="1179" spans="5:32" x14ac:dyDescent="0.3">
      <c r="E1179" s="12">
        <v>40964.875</v>
      </c>
      <c r="F1179" s="16">
        <v>7.92</v>
      </c>
      <c r="G1179" s="16">
        <v>1072.3300323486328</v>
      </c>
      <c r="H1179" s="29">
        <v>1.2153593983211104</v>
      </c>
      <c r="I1179" s="26">
        <v>314.60000000000002</v>
      </c>
      <c r="J1179" s="30">
        <v>0.1388888888888889</v>
      </c>
      <c r="K1179" s="31">
        <v>0.34119422830020779</v>
      </c>
      <c r="L1179" s="108">
        <f ca="1">REWS!R1179</f>
        <v>7.9197173622796386</v>
      </c>
      <c r="M1179" s="22">
        <f t="shared" si="306"/>
        <v>7.8991687773000381</v>
      </c>
      <c r="N1179" s="22">
        <f t="shared" ca="1" si="307"/>
        <v>7.8988868829747902</v>
      </c>
      <c r="O1179" s="22">
        <f t="shared" si="308"/>
        <v>0.57889197424304717</v>
      </c>
      <c r="P1179" s="81">
        <f t="shared" ca="1" si="309"/>
        <v>8</v>
      </c>
      <c r="Q1179" s="22">
        <f t="shared" ca="1" si="310"/>
        <v>0.88948956293381942</v>
      </c>
      <c r="R1179" s="3">
        <f ca="1">IF(N1179&gt;'Power Curve'!$C$37,0,INDEX(Ci,$P1179,1)*POWER(1-Q1179,3)+INDEX(Ci,$P1179,2)*3*Q1179*POWER(1-Q1179,2)+INDEX(Ci,$P1179,3)*3*POWER(Q1179,2)*(1-Q1179)+INDEX(Ci,$P1179,4)*POWER(Q1179,3))</f>
        <v>848.03959510396976</v>
      </c>
      <c r="S1179" s="3">
        <f t="shared" si="311"/>
        <v>1072.3300323486328</v>
      </c>
      <c r="T1179" s="3">
        <f t="shared" ca="1" si="312"/>
        <v>-224.29043724466305</v>
      </c>
      <c r="U1179" s="3">
        <f t="shared" ca="1" si="320"/>
        <v>224.29043724466305</v>
      </c>
      <c r="W1179" s="34">
        <f t="shared" si="313"/>
        <v>8</v>
      </c>
      <c r="X1179" s="73" t="b">
        <f>COUNTIF('Power Curve'!$D$2:$D$31,W1179)&gt;0</f>
        <v>1</v>
      </c>
      <c r="Y1179" s="73" t="b">
        <f t="shared" si="314"/>
        <v>0</v>
      </c>
      <c r="Z1179" s="73" t="b">
        <f t="shared" si="321"/>
        <v>1</v>
      </c>
      <c r="AA1179" s="34" t="str">
        <f t="shared" si="315"/>
        <v>Outer</v>
      </c>
      <c r="AB1179" s="35" t="str">
        <f t="shared" si="322"/>
        <v>0.5-0.6</v>
      </c>
      <c r="AC1179" s="36" t="str">
        <f t="shared" si="316"/>
        <v>21-22</v>
      </c>
      <c r="AD1179" s="36" t="str">
        <f t="shared" si="317"/>
        <v>Feb</v>
      </c>
      <c r="AE1179" s="35" t="str">
        <f t="shared" si="318"/>
        <v>305-315</v>
      </c>
      <c r="AF1179" s="36" t="str">
        <f t="shared" si="319"/>
        <v>Inner-TI</v>
      </c>
    </row>
    <row r="1180" spans="5:32" x14ac:dyDescent="0.3">
      <c r="E1180" s="12">
        <v>40964.881944444445</v>
      </c>
      <c r="F1180" s="16">
        <v>8.06</v>
      </c>
      <c r="G1180" s="16">
        <v>990.54002380371071</v>
      </c>
      <c r="H1180" s="29">
        <v>1.2153593983211104</v>
      </c>
      <c r="I1180" s="26">
        <v>313.5</v>
      </c>
      <c r="J1180" s="30">
        <v>0.15508684863523572</v>
      </c>
      <c r="K1180" s="31">
        <v>0.36735253313845134</v>
      </c>
      <c r="L1180" s="108">
        <f ca="1">REWS!R1180</f>
        <v>8.0745634371001671</v>
      </c>
      <c r="M1180" s="22">
        <f t="shared" si="306"/>
        <v>8.0388005486159493</v>
      </c>
      <c r="N1180" s="22">
        <f t="shared" ca="1" si="307"/>
        <v>8.0533256808926925</v>
      </c>
      <c r="O1180" s="22">
        <f t="shared" si="308"/>
        <v>0.60047251461406703</v>
      </c>
      <c r="P1180" s="81">
        <f t="shared" ca="1" si="309"/>
        <v>9</v>
      </c>
      <c r="Q1180" s="22">
        <f t="shared" ca="1" si="310"/>
        <v>4.4619823990423593E-2</v>
      </c>
      <c r="R1180" s="3">
        <f ca="1">IF(N1180&gt;'Power Curve'!$C$37,0,INDEX(Ci,$P1180,1)*POWER(1-Q1180,3)+INDEX(Ci,$P1180,2)*3*Q1180*POWER(1-Q1180,2)+INDEX(Ci,$P1180,3)*3*POWER(Q1180,2)*(1-Q1180)+INDEX(Ci,$P1180,4)*POWER(Q1180,3))</f>
        <v>894.13160999270258</v>
      </c>
      <c r="S1180" s="3">
        <f t="shared" si="311"/>
        <v>990.54002380371071</v>
      </c>
      <c r="T1180" s="3">
        <f t="shared" ca="1" si="312"/>
        <v>-96.408413811008131</v>
      </c>
      <c r="U1180" s="3">
        <f t="shared" ca="1" si="320"/>
        <v>96.408413811008131</v>
      </c>
      <c r="W1180" s="34">
        <f t="shared" si="313"/>
        <v>8</v>
      </c>
      <c r="X1180" s="73" t="b">
        <f>COUNTIF('Power Curve'!$D$2:$D$31,W1180)&gt;0</f>
        <v>1</v>
      </c>
      <c r="Y1180" s="73" t="b">
        <f t="shared" si="314"/>
        <v>0</v>
      </c>
      <c r="Z1180" s="73" t="b">
        <f t="shared" si="321"/>
        <v>1</v>
      </c>
      <c r="AA1180" s="34" t="str">
        <f t="shared" si="315"/>
        <v>Outer</v>
      </c>
      <c r="AB1180" s="35" t="str">
        <f t="shared" si="322"/>
        <v>0.6-0.7</v>
      </c>
      <c r="AC1180" s="36" t="str">
        <f t="shared" si="316"/>
        <v>21-22</v>
      </c>
      <c r="AD1180" s="36" t="str">
        <f t="shared" si="317"/>
        <v>Feb</v>
      </c>
      <c r="AE1180" s="35" t="str">
        <f t="shared" si="318"/>
        <v>305-315</v>
      </c>
      <c r="AF1180" s="36" t="str">
        <f t="shared" si="319"/>
        <v>HWS-HTI</v>
      </c>
    </row>
    <row r="1181" spans="5:32" x14ac:dyDescent="0.3">
      <c r="E1181" s="12">
        <v>40964.888888888891</v>
      </c>
      <c r="F1181" s="16">
        <v>7.6</v>
      </c>
      <c r="G1181" s="16">
        <v>772.1900253295903</v>
      </c>
      <c r="H1181" s="29">
        <v>1.2153593983211104</v>
      </c>
      <c r="I1181" s="26">
        <v>312.2</v>
      </c>
      <c r="J1181" s="30">
        <v>0.15789473684210525</v>
      </c>
      <c r="K1181" s="31">
        <v>0.34776264489441655</v>
      </c>
      <c r="L1181" s="108">
        <f ca="1">REWS!R1181</f>
        <v>7.7391676844909094</v>
      </c>
      <c r="M1181" s="22">
        <f t="shared" si="306"/>
        <v>7.5800104428636725</v>
      </c>
      <c r="N1181" s="22">
        <f t="shared" ca="1" si="307"/>
        <v>7.7188120878308117</v>
      </c>
      <c r="O1181" s="22">
        <f t="shared" si="308"/>
        <v>0.52956502482357359</v>
      </c>
      <c r="P1181" s="81">
        <f t="shared" ca="1" si="309"/>
        <v>8</v>
      </c>
      <c r="Q1181" s="22">
        <f t="shared" ca="1" si="310"/>
        <v>0.70824767360692731</v>
      </c>
      <c r="R1181" s="3">
        <f ca="1">IF(N1181&gt;'Power Curve'!$C$37,0,INDEX(Ci,$P1181,1)*POWER(1-Q1181,3)+INDEX(Ci,$P1181,2)*3*Q1181*POWER(1-Q1181,2)+INDEX(Ci,$P1181,3)*3*POWER(Q1181,2)*(1-Q1181)+INDEX(Ci,$P1181,4)*POWER(Q1181,3))</f>
        <v>794.98333516795708</v>
      </c>
      <c r="S1181" s="3">
        <f t="shared" si="311"/>
        <v>772.1900253295903</v>
      </c>
      <c r="T1181" s="3">
        <f t="shared" ca="1" si="312"/>
        <v>22.793309838366781</v>
      </c>
      <c r="U1181" s="3">
        <f t="shared" ca="1" si="320"/>
        <v>22.793309838366781</v>
      </c>
      <c r="W1181" s="34">
        <f t="shared" si="313"/>
        <v>8</v>
      </c>
      <c r="X1181" s="73" t="b">
        <f>COUNTIF('Power Curve'!$D$2:$D$31,W1181)&gt;0</f>
        <v>1</v>
      </c>
      <c r="Y1181" s="73" t="b">
        <f t="shared" si="314"/>
        <v>0</v>
      </c>
      <c r="Z1181" s="73" t="b">
        <f t="shared" si="321"/>
        <v>1</v>
      </c>
      <c r="AA1181" s="34" t="str">
        <f t="shared" si="315"/>
        <v>Outer</v>
      </c>
      <c r="AB1181" s="35" t="str">
        <f t="shared" si="322"/>
        <v>0.5-0.6</v>
      </c>
      <c r="AC1181" s="36" t="str">
        <f t="shared" si="316"/>
        <v>21-22</v>
      </c>
      <c r="AD1181" s="36" t="str">
        <f t="shared" si="317"/>
        <v>Feb</v>
      </c>
      <c r="AE1181" s="35" t="str">
        <f t="shared" si="318"/>
        <v>305-315</v>
      </c>
      <c r="AF1181" s="36" t="str">
        <f t="shared" si="319"/>
        <v>HWS-HTI</v>
      </c>
    </row>
    <row r="1182" spans="5:32" x14ac:dyDescent="0.3">
      <c r="E1182" s="12">
        <v>40964.895833333336</v>
      </c>
      <c r="F1182" s="16">
        <v>7.66</v>
      </c>
      <c r="G1182" s="16">
        <v>797.40998458862282</v>
      </c>
      <c r="H1182" s="29">
        <v>1.2156860200352522</v>
      </c>
      <c r="I1182" s="26">
        <v>313.2</v>
      </c>
      <c r="J1182" s="30">
        <v>0.16057441253263707</v>
      </c>
      <c r="K1182" s="31">
        <v>0.34177538076463115</v>
      </c>
      <c r="L1182" s="108">
        <f ca="1">REWS!R1182</f>
        <v>7.6870563076343998</v>
      </c>
      <c r="M1182" s="22">
        <f t="shared" si="306"/>
        <v>7.6405369599032964</v>
      </c>
      <c r="N1182" s="22">
        <f t="shared" ca="1" si="307"/>
        <v>7.6675245210624539</v>
      </c>
      <c r="O1182" s="22">
        <f t="shared" si="308"/>
        <v>0.5389195931441001</v>
      </c>
      <c r="P1182" s="81">
        <f t="shared" ca="1" si="309"/>
        <v>8</v>
      </c>
      <c r="Q1182" s="22">
        <f t="shared" ca="1" si="310"/>
        <v>0.65662770373471879</v>
      </c>
      <c r="R1182" s="3">
        <f ca="1">IF(N1182&gt;'Power Curve'!$C$37,0,INDEX(Ci,$P1182,1)*POWER(1-Q1182,3)+INDEX(Ci,$P1182,2)*3*Q1182*POWER(1-Q1182,2)+INDEX(Ci,$P1182,3)*3*POWER(Q1182,2)*(1-Q1182)+INDEX(Ci,$P1182,4)*POWER(Q1182,3))</f>
        <v>780.04174785677094</v>
      </c>
      <c r="S1182" s="3">
        <f t="shared" si="311"/>
        <v>797.40998458862282</v>
      </c>
      <c r="T1182" s="3">
        <f t="shared" ca="1" si="312"/>
        <v>-17.36823673185188</v>
      </c>
      <c r="U1182" s="3">
        <f t="shared" ca="1" si="320"/>
        <v>17.36823673185188</v>
      </c>
      <c r="W1182" s="34">
        <f t="shared" si="313"/>
        <v>8</v>
      </c>
      <c r="X1182" s="73" t="b">
        <f>COUNTIF('Power Curve'!$D$2:$D$31,W1182)&gt;0</f>
        <v>1</v>
      </c>
      <c r="Y1182" s="73" t="b">
        <f t="shared" si="314"/>
        <v>0</v>
      </c>
      <c r="Z1182" s="73" t="b">
        <f t="shared" si="321"/>
        <v>1</v>
      </c>
      <c r="AA1182" s="34" t="str">
        <f t="shared" si="315"/>
        <v>Outer</v>
      </c>
      <c r="AB1182" s="35" t="str">
        <f t="shared" si="322"/>
        <v>0.5-0.6</v>
      </c>
      <c r="AC1182" s="36" t="str">
        <f t="shared" si="316"/>
        <v>21-22</v>
      </c>
      <c r="AD1182" s="36" t="str">
        <f t="shared" si="317"/>
        <v>Feb</v>
      </c>
      <c r="AE1182" s="35" t="str">
        <f t="shared" si="318"/>
        <v>305-315</v>
      </c>
      <c r="AF1182" s="36" t="str">
        <f t="shared" si="319"/>
        <v>HWS-HTI</v>
      </c>
    </row>
    <row r="1183" spans="5:32" x14ac:dyDescent="0.3">
      <c r="E1183" s="12">
        <v>40964.902777777781</v>
      </c>
      <c r="F1183" s="16">
        <v>7.39</v>
      </c>
      <c r="G1183" s="16">
        <v>863.69000625610374</v>
      </c>
      <c r="H1183" s="29">
        <v>1.2166442211788802</v>
      </c>
      <c r="I1183" s="26">
        <v>310.8</v>
      </c>
      <c r="J1183" s="30">
        <v>0.15426251691474965</v>
      </c>
      <c r="K1183" s="31">
        <v>0.31050838052749036</v>
      </c>
      <c r="L1183" s="108">
        <f ca="1">REWS!R1183</f>
        <v>7.4571572694833455</v>
      </c>
      <c r="M1183" s="22">
        <f t="shared" si="306"/>
        <v>7.3731591461311456</v>
      </c>
      <c r="N1183" s="22">
        <f t="shared" ca="1" si="307"/>
        <v>7.4401633728862642</v>
      </c>
      <c r="O1183" s="22">
        <f t="shared" si="308"/>
        <v>0.49759549011191706</v>
      </c>
      <c r="P1183" s="81">
        <f t="shared" ca="1" si="309"/>
        <v>8</v>
      </c>
      <c r="Q1183" s="22">
        <f t="shared" ca="1" si="310"/>
        <v>0.42779299079203958</v>
      </c>
      <c r="R1183" s="3">
        <f ca="1">IF(N1183&gt;'Power Curve'!$C$37,0,INDEX(Ci,$P1183,1)*POWER(1-Q1183,3)+INDEX(Ci,$P1183,2)*3*Q1183*POWER(1-Q1183,2)+INDEX(Ci,$P1183,3)*3*POWER(Q1183,2)*(1-Q1183)+INDEX(Ci,$P1183,4)*POWER(Q1183,3))</f>
        <v>714.98091561454987</v>
      </c>
      <c r="S1183" s="3">
        <f t="shared" si="311"/>
        <v>863.69000625610374</v>
      </c>
      <c r="T1183" s="3">
        <f t="shared" ca="1" si="312"/>
        <v>-148.70909064155387</v>
      </c>
      <c r="U1183" s="3">
        <f t="shared" ca="1" si="320"/>
        <v>148.70909064155387</v>
      </c>
      <c r="W1183" s="34">
        <f t="shared" si="313"/>
        <v>7</v>
      </c>
      <c r="X1183" s="73" t="b">
        <f>COUNTIF('Power Curve'!$D$2:$D$31,W1183)&gt;0</f>
        <v>1</v>
      </c>
      <c r="Y1183" s="73" t="b">
        <f t="shared" si="314"/>
        <v>0</v>
      </c>
      <c r="Z1183" s="73" t="b">
        <f t="shared" si="321"/>
        <v>1</v>
      </c>
      <c r="AA1183" s="34" t="str">
        <f t="shared" si="315"/>
        <v>Outer</v>
      </c>
      <c r="AB1183" s="35" t="str">
        <f t="shared" si="322"/>
        <v>0.4-0.5</v>
      </c>
      <c r="AC1183" s="36" t="str">
        <f t="shared" si="316"/>
        <v>21-22</v>
      </c>
      <c r="AD1183" s="36" t="str">
        <f t="shared" si="317"/>
        <v>Feb</v>
      </c>
      <c r="AE1183" s="35" t="str">
        <f t="shared" si="318"/>
        <v>305-315</v>
      </c>
      <c r="AF1183" s="36" t="str">
        <f t="shared" si="319"/>
        <v>LWS-HTI</v>
      </c>
    </row>
    <row r="1184" spans="5:32" x14ac:dyDescent="0.3">
      <c r="E1184" s="12">
        <v>40964.909722222219</v>
      </c>
      <c r="F1184" s="16">
        <v>7.34</v>
      </c>
      <c r="G1184" s="16">
        <v>761.44999313354469</v>
      </c>
      <c r="H1184" s="29">
        <v>1.2173823325376434</v>
      </c>
      <c r="I1184" s="26">
        <v>309.7</v>
      </c>
      <c r="J1184" s="30">
        <v>0.11716621253405994</v>
      </c>
      <c r="K1184" s="31">
        <v>0.42552186179447832</v>
      </c>
      <c r="L1184" s="108">
        <f ca="1">REWS!R1184</f>
        <v>7.3890279688130569</v>
      </c>
      <c r="M1184" s="22">
        <f t="shared" si="306"/>
        <v>7.324753746651254</v>
      </c>
      <c r="N1184" s="22">
        <f t="shared" ca="1" si="307"/>
        <v>7.373679877203589</v>
      </c>
      <c r="O1184" s="22">
        <f t="shared" si="308"/>
        <v>0.4901142795836359</v>
      </c>
      <c r="P1184" s="81">
        <f t="shared" ca="1" si="309"/>
        <v>8</v>
      </c>
      <c r="Q1184" s="22">
        <f t="shared" ca="1" si="310"/>
        <v>0.36087860470624622</v>
      </c>
      <c r="R1184" s="3">
        <f ca="1">IF(N1184&gt;'Power Curve'!$C$37,0,INDEX(Ci,$P1184,1)*POWER(1-Q1184,3)+INDEX(Ci,$P1184,2)*3*Q1184*POWER(1-Q1184,2)+INDEX(Ci,$P1184,3)*3*POWER(Q1184,2)*(1-Q1184)+INDEX(Ci,$P1184,4)*POWER(Q1184,3))</f>
        <v>696.38185859819191</v>
      </c>
      <c r="S1184" s="3">
        <f t="shared" si="311"/>
        <v>761.44999313354469</v>
      </c>
      <c r="T1184" s="3">
        <f t="shared" ca="1" si="312"/>
        <v>-65.068134535352783</v>
      </c>
      <c r="U1184" s="3">
        <f t="shared" ca="1" si="320"/>
        <v>65.068134535352783</v>
      </c>
      <c r="W1184" s="34">
        <f t="shared" si="313"/>
        <v>7</v>
      </c>
      <c r="X1184" s="73" t="b">
        <f>COUNTIF('Power Curve'!$D$2:$D$31,W1184)&gt;0</f>
        <v>1</v>
      </c>
      <c r="Y1184" s="73" t="b">
        <f t="shared" si="314"/>
        <v>0</v>
      </c>
      <c r="Z1184" s="73" t="b">
        <f t="shared" si="321"/>
        <v>1</v>
      </c>
      <c r="AA1184" s="34" t="str">
        <f t="shared" si="315"/>
        <v>Outer</v>
      </c>
      <c r="AB1184" s="35" t="str">
        <f t="shared" si="322"/>
        <v>0.4-0.5</v>
      </c>
      <c r="AC1184" s="36" t="str">
        <f t="shared" si="316"/>
        <v>21-22</v>
      </c>
      <c r="AD1184" s="36" t="str">
        <f t="shared" si="317"/>
        <v>Feb</v>
      </c>
      <c r="AE1184" s="35" t="str">
        <f t="shared" si="318"/>
        <v>305-315</v>
      </c>
      <c r="AF1184" s="36" t="str">
        <f t="shared" si="319"/>
        <v>Inner-TI</v>
      </c>
    </row>
    <row r="1185" spans="5:32" x14ac:dyDescent="0.3">
      <c r="E1185" s="12">
        <v>40964.916666666664</v>
      </c>
      <c r="F1185" s="16">
        <v>7.94</v>
      </c>
      <c r="G1185" s="16">
        <v>864.91002273559616</v>
      </c>
      <c r="H1185" s="29">
        <v>1.2162407083841902</v>
      </c>
      <c r="I1185" s="26">
        <v>308.89999999999998</v>
      </c>
      <c r="J1185" s="30">
        <v>9.5717884130982367E-2</v>
      </c>
      <c r="K1185" s="31">
        <v>0.48399916077829952</v>
      </c>
      <c r="L1185" s="108">
        <f ca="1">REWS!R1185</f>
        <v>7.8131433125286378</v>
      </c>
      <c r="M1185" s="22">
        <f t="shared" si="306"/>
        <v>7.9210298761200981</v>
      </c>
      <c r="N1185" s="22">
        <f t="shared" ca="1" si="307"/>
        <v>7.7944762726633865</v>
      </c>
      <c r="O1185" s="22">
        <f t="shared" si="308"/>
        <v>0.58227067753668216</v>
      </c>
      <c r="P1185" s="81">
        <f t="shared" ca="1" si="309"/>
        <v>8</v>
      </c>
      <c r="Q1185" s="22">
        <f t="shared" ca="1" si="310"/>
        <v>0.78440225038970468</v>
      </c>
      <c r="R1185" s="3">
        <f ca="1">IF(N1185&gt;'Power Curve'!$C$37,0,INDEX(Ci,$P1185,1)*POWER(1-Q1185,3)+INDEX(Ci,$P1185,2)*3*Q1185*POWER(1-Q1185,2)+INDEX(Ci,$P1185,3)*3*POWER(Q1185,2)*(1-Q1185)+INDEX(Ci,$P1185,4)*POWER(Q1185,3))</f>
        <v>817.17312785475201</v>
      </c>
      <c r="S1185" s="3">
        <f t="shared" si="311"/>
        <v>864.91002273559616</v>
      </c>
      <c r="T1185" s="3">
        <f t="shared" ca="1" si="312"/>
        <v>-47.736894880844147</v>
      </c>
      <c r="U1185" s="3">
        <f t="shared" ca="1" si="320"/>
        <v>47.736894880844147</v>
      </c>
      <c r="W1185" s="34">
        <f t="shared" si="313"/>
        <v>8</v>
      </c>
      <c r="X1185" s="73" t="b">
        <f>COUNTIF('Power Curve'!$D$2:$D$31,W1185)&gt;0</f>
        <v>1</v>
      </c>
      <c r="Y1185" s="73" t="b">
        <f t="shared" si="314"/>
        <v>0</v>
      </c>
      <c r="Z1185" s="73" t="b">
        <f t="shared" si="321"/>
        <v>1</v>
      </c>
      <c r="AA1185" s="34" t="str">
        <f t="shared" si="315"/>
        <v>Outer</v>
      </c>
      <c r="AB1185" s="35" t="str">
        <f t="shared" si="322"/>
        <v>0.5-0.6</v>
      </c>
      <c r="AC1185" s="36" t="str">
        <f t="shared" si="316"/>
        <v>22-23</v>
      </c>
      <c r="AD1185" s="36" t="str">
        <f t="shared" si="317"/>
        <v>Feb</v>
      </c>
      <c r="AE1185" s="35" t="str">
        <f t="shared" si="318"/>
        <v>305-315</v>
      </c>
      <c r="AF1185" s="36" t="str">
        <f t="shared" si="319"/>
        <v>HWS-LTI</v>
      </c>
    </row>
    <row r="1186" spans="5:32" x14ac:dyDescent="0.3">
      <c r="E1186" s="12">
        <v>40964.923611111109</v>
      </c>
      <c r="F1186" s="16">
        <v>7.61</v>
      </c>
      <c r="G1186" s="16">
        <v>797.13001632690452</v>
      </c>
      <c r="H1186" s="29">
        <v>1.2163319594288045</v>
      </c>
      <c r="I1186" s="26">
        <v>310.2</v>
      </c>
      <c r="J1186" s="30">
        <v>8.1471747700394212E-2</v>
      </c>
      <c r="K1186" s="31">
        <v>0.51506155285342192</v>
      </c>
      <c r="L1186" s="108">
        <f ca="1">REWS!R1186</f>
        <v>7.4748307644981598</v>
      </c>
      <c r="M1186" s="22">
        <f t="shared" si="306"/>
        <v>7.5920081663156882</v>
      </c>
      <c r="N1186" s="22">
        <f t="shared" ca="1" si="307"/>
        <v>7.4571585027460925</v>
      </c>
      <c r="O1186" s="22">
        <f t="shared" si="308"/>
        <v>0.5314193116587006</v>
      </c>
      <c r="P1186" s="81">
        <f t="shared" ca="1" si="309"/>
        <v>8</v>
      </c>
      <c r="Q1186" s="22">
        <f t="shared" ca="1" si="310"/>
        <v>0.44489826886656619</v>
      </c>
      <c r="R1186" s="3">
        <f ca="1">IF(N1186&gt;'Power Curve'!$C$37,0,INDEX(Ci,$P1186,1)*POWER(1-Q1186,3)+INDEX(Ci,$P1186,2)*3*Q1186*POWER(1-Q1186,2)+INDEX(Ci,$P1186,3)*3*POWER(Q1186,2)*(1-Q1186)+INDEX(Ci,$P1186,4)*POWER(Q1186,3))</f>
        <v>719.76907396113393</v>
      </c>
      <c r="S1186" s="3">
        <f t="shared" si="311"/>
        <v>797.13001632690452</v>
      </c>
      <c r="T1186" s="3">
        <f t="shared" ca="1" si="312"/>
        <v>-77.360942365770597</v>
      </c>
      <c r="U1186" s="3">
        <f t="shared" ca="1" si="320"/>
        <v>77.360942365770597</v>
      </c>
      <c r="W1186" s="34">
        <f t="shared" si="313"/>
        <v>8</v>
      </c>
      <c r="X1186" s="73" t="b">
        <f>COUNTIF('Power Curve'!$D$2:$D$31,W1186)&gt;0</f>
        <v>1</v>
      </c>
      <c r="Y1186" s="73" t="b">
        <f t="shared" si="314"/>
        <v>0</v>
      </c>
      <c r="Z1186" s="73" t="b">
        <f t="shared" si="321"/>
        <v>1</v>
      </c>
      <c r="AA1186" s="34" t="str">
        <f t="shared" si="315"/>
        <v>Outer</v>
      </c>
      <c r="AB1186" s="35" t="str">
        <f t="shared" si="322"/>
        <v>0.5-0.6</v>
      </c>
      <c r="AC1186" s="36" t="str">
        <f t="shared" si="316"/>
        <v>22-23</v>
      </c>
      <c r="AD1186" s="36" t="str">
        <f t="shared" si="317"/>
        <v>Feb</v>
      </c>
      <c r="AE1186" s="35" t="str">
        <f t="shared" si="318"/>
        <v>305-315</v>
      </c>
      <c r="AF1186" s="36" t="str">
        <f t="shared" si="319"/>
        <v>HWS-LTI</v>
      </c>
    </row>
    <row r="1187" spans="5:32" x14ac:dyDescent="0.3">
      <c r="E1187" s="12">
        <v>40964.930555555555</v>
      </c>
      <c r="F1187" s="16">
        <v>6.8</v>
      </c>
      <c r="G1187" s="16">
        <v>572.00002193450905</v>
      </c>
      <c r="H1187" s="29">
        <v>1.217069577545685</v>
      </c>
      <c r="I1187" s="26">
        <v>306.7</v>
      </c>
      <c r="J1187" s="30">
        <v>0.12205882352941176</v>
      </c>
      <c r="K1187" s="31">
        <v>0.48108806163270462</v>
      </c>
      <c r="L1187" s="108">
        <f ca="1">REWS!R1187</f>
        <v>6.824076707176892</v>
      </c>
      <c r="M1187" s="22">
        <f t="shared" si="306"/>
        <v>6.7852942411178976</v>
      </c>
      <c r="N1187" s="22">
        <f t="shared" ca="1" si="307"/>
        <v>6.8093188797285515</v>
      </c>
      <c r="O1187" s="22">
        <f t="shared" si="308"/>
        <v>0.40673907401273574</v>
      </c>
      <c r="P1187" s="81">
        <f t="shared" ca="1" si="309"/>
        <v>7</v>
      </c>
      <c r="Q1187" s="22">
        <f t="shared" ca="1" si="310"/>
        <v>0.79078843402211396</v>
      </c>
      <c r="R1187" s="3">
        <f ca="1">IF(N1187&gt;'Power Curve'!$C$37,0,INDEX(Ci,$P1187,1)*POWER(1-Q1187,3)+INDEX(Ci,$P1187,2)*3*Q1187*POWER(1-Q1187,2)+INDEX(Ci,$P1187,3)*3*POWER(Q1187,2)*(1-Q1187)+INDEX(Ci,$P1187,4)*POWER(Q1187,3))</f>
        <v>547.59488084451482</v>
      </c>
      <c r="S1187" s="3">
        <f t="shared" si="311"/>
        <v>572.00002193450905</v>
      </c>
      <c r="T1187" s="3">
        <f t="shared" ca="1" si="312"/>
        <v>-24.405141089994231</v>
      </c>
      <c r="U1187" s="3">
        <f t="shared" ca="1" si="320"/>
        <v>24.405141089994231</v>
      </c>
      <c r="W1187" s="34">
        <f t="shared" si="313"/>
        <v>7</v>
      </c>
      <c r="X1187" s="73" t="b">
        <f>COUNTIF('Power Curve'!$D$2:$D$31,W1187)&gt;0</f>
        <v>1</v>
      </c>
      <c r="Y1187" s="73" t="b">
        <f t="shared" si="314"/>
        <v>0</v>
      </c>
      <c r="Z1187" s="73" t="b">
        <f t="shared" si="321"/>
        <v>1</v>
      </c>
      <c r="AA1187" s="34" t="str">
        <f t="shared" si="315"/>
        <v>Outer</v>
      </c>
      <c r="AB1187" s="35" t="str">
        <f t="shared" si="322"/>
        <v>0.4-0.5</v>
      </c>
      <c r="AC1187" s="36" t="str">
        <f t="shared" si="316"/>
        <v>22-23</v>
      </c>
      <c r="AD1187" s="36" t="str">
        <f t="shared" si="317"/>
        <v>Feb</v>
      </c>
      <c r="AE1187" s="35" t="str">
        <f t="shared" si="318"/>
        <v>305-315</v>
      </c>
      <c r="AF1187" s="36" t="str">
        <f t="shared" si="319"/>
        <v>Inner-TI</v>
      </c>
    </row>
    <row r="1188" spans="5:32" x14ac:dyDescent="0.3">
      <c r="E1188" s="12">
        <v>40964.9375</v>
      </c>
      <c r="F1188" s="16">
        <v>6.42</v>
      </c>
      <c r="G1188" s="16">
        <v>413.2200164794927</v>
      </c>
      <c r="H1188" s="29">
        <v>1.2184938069387607</v>
      </c>
      <c r="I1188" s="26">
        <v>302.8</v>
      </c>
      <c r="J1188" s="30">
        <v>0.13084112149532709</v>
      </c>
      <c r="K1188" s="31">
        <v>0.40493986943997284</v>
      </c>
      <c r="L1188" s="108">
        <f ca="1">REWS!R1188</f>
        <v>6.4030865983100584</v>
      </c>
      <c r="M1188" s="22">
        <f t="shared" si="306"/>
        <v>6.4086138973327067</v>
      </c>
      <c r="N1188" s="22">
        <f t="shared" ca="1" si="307"/>
        <v>6.3917304921736209</v>
      </c>
      <c r="O1188" s="22">
        <f t="shared" si="308"/>
        <v>0.34852191262161858</v>
      </c>
      <c r="P1188" s="81">
        <f t="shared" ca="1" si="309"/>
        <v>7</v>
      </c>
      <c r="Q1188" s="22">
        <f t="shared" ca="1" si="310"/>
        <v>0.36629052528081024</v>
      </c>
      <c r="R1188" s="3">
        <f ca="1">IF(N1188&gt;'Power Curve'!$C$37,0,INDEX(Ci,$P1188,1)*POWER(1-Q1188,3)+INDEX(Ci,$P1188,2)*3*Q1188*POWER(1-Q1188,2)+INDEX(Ci,$P1188,3)*3*POWER(Q1188,2)*(1-Q1188)+INDEX(Ci,$P1188,4)*POWER(Q1188,3))</f>
        <v>445.21440376486385</v>
      </c>
      <c r="S1188" s="3">
        <f t="shared" si="311"/>
        <v>413.2200164794927</v>
      </c>
      <c r="T1188" s="3">
        <f t="shared" ca="1" si="312"/>
        <v>31.994387285371147</v>
      </c>
      <c r="U1188" s="3">
        <f t="shared" ca="1" si="320"/>
        <v>31.994387285371147</v>
      </c>
      <c r="W1188" s="34">
        <f t="shared" si="313"/>
        <v>6</v>
      </c>
      <c r="X1188" s="73" t="b">
        <f>COUNTIF('Power Curve'!$D$2:$D$31,W1188)&gt;0</f>
        <v>1</v>
      </c>
      <c r="Y1188" s="73" t="b">
        <f t="shared" si="314"/>
        <v>0</v>
      </c>
      <c r="Z1188" s="73" t="b">
        <f t="shared" si="321"/>
        <v>1</v>
      </c>
      <c r="AA1188" s="34" t="str">
        <f t="shared" si="315"/>
        <v>Outer</v>
      </c>
      <c r="AB1188" s="35" t="str">
        <f t="shared" si="322"/>
        <v>0.3-0.4</v>
      </c>
      <c r="AC1188" s="36" t="str">
        <f t="shared" si="316"/>
        <v>22-23</v>
      </c>
      <c r="AD1188" s="36" t="str">
        <f t="shared" si="317"/>
        <v>Feb</v>
      </c>
      <c r="AE1188" s="35" t="str">
        <f t="shared" si="318"/>
        <v>295-305</v>
      </c>
      <c r="AF1188" s="36" t="str">
        <f t="shared" si="319"/>
        <v>Inner-TI</v>
      </c>
    </row>
    <row r="1189" spans="5:32" x14ac:dyDescent="0.3">
      <c r="E1189" s="12">
        <v>40964.944444444445</v>
      </c>
      <c r="F1189" s="16">
        <v>6.7</v>
      </c>
      <c r="G1189" s="16">
        <v>512.28997611999557</v>
      </c>
      <c r="H1189" s="29">
        <v>1.2189974498254708</v>
      </c>
      <c r="I1189" s="26">
        <v>301.7</v>
      </c>
      <c r="J1189" s="30">
        <v>0.1373134328358209</v>
      </c>
      <c r="K1189" s="31">
        <v>0.37032975557898612</v>
      </c>
      <c r="L1189" s="108">
        <f ca="1">REWS!R1189</f>
        <v>6.7240802287065549</v>
      </c>
      <c r="M1189" s="22">
        <f t="shared" si="306"/>
        <v>6.6890386519640366</v>
      </c>
      <c r="N1189" s="22">
        <f t="shared" ca="1" si="307"/>
        <v>6.7130794848843767</v>
      </c>
      <c r="O1189" s="22">
        <f t="shared" si="308"/>
        <v>0.39186246242144168</v>
      </c>
      <c r="P1189" s="81">
        <f t="shared" ca="1" si="309"/>
        <v>7</v>
      </c>
      <c r="Q1189" s="22">
        <f t="shared" ca="1" si="310"/>
        <v>0.69295663824568832</v>
      </c>
      <c r="R1189" s="3">
        <f ca="1">IF(N1189&gt;'Power Curve'!$C$37,0,INDEX(Ci,$P1189,1)*POWER(1-Q1189,3)+INDEX(Ci,$P1189,2)*3*Q1189*POWER(1-Q1189,2)+INDEX(Ci,$P1189,3)*3*POWER(Q1189,2)*(1-Q1189)+INDEX(Ci,$P1189,4)*POWER(Q1189,3))</f>
        <v>523.20848041249974</v>
      </c>
      <c r="S1189" s="3">
        <f t="shared" si="311"/>
        <v>512.28997611999557</v>
      </c>
      <c r="T1189" s="3">
        <f t="shared" ca="1" si="312"/>
        <v>10.918504292504167</v>
      </c>
      <c r="U1189" s="3">
        <f t="shared" ca="1" si="320"/>
        <v>10.918504292504167</v>
      </c>
      <c r="W1189" s="34">
        <f t="shared" si="313"/>
        <v>7</v>
      </c>
      <c r="X1189" s="73" t="b">
        <f>COUNTIF('Power Curve'!$D$2:$D$31,W1189)&gt;0</f>
        <v>1</v>
      </c>
      <c r="Y1189" s="73" t="b">
        <f t="shared" si="314"/>
        <v>0</v>
      </c>
      <c r="Z1189" s="73" t="b">
        <f t="shared" si="321"/>
        <v>1</v>
      </c>
      <c r="AA1189" s="34" t="str">
        <f t="shared" si="315"/>
        <v>Outer</v>
      </c>
      <c r="AB1189" s="35" t="str">
        <f t="shared" si="322"/>
        <v>0.3-0.4</v>
      </c>
      <c r="AC1189" s="36" t="str">
        <f t="shared" si="316"/>
        <v>22-23</v>
      </c>
      <c r="AD1189" s="36" t="str">
        <f t="shared" si="317"/>
        <v>Feb</v>
      </c>
      <c r="AE1189" s="35" t="str">
        <f t="shared" si="318"/>
        <v>295-305</v>
      </c>
      <c r="AF1189" s="36" t="str">
        <f t="shared" si="319"/>
        <v>Inner-TI</v>
      </c>
    </row>
    <row r="1190" spans="5:32" x14ac:dyDescent="0.3">
      <c r="E1190" s="12">
        <v>40964.951388888891</v>
      </c>
      <c r="F1190" s="16">
        <v>7.51</v>
      </c>
      <c r="G1190" s="16">
        <v>703.35997581481979</v>
      </c>
      <c r="H1190" s="29">
        <v>1.2184480430478999</v>
      </c>
      <c r="I1190" s="26">
        <v>305.60000000000002</v>
      </c>
      <c r="J1190" s="30">
        <v>0.10252996005326233</v>
      </c>
      <c r="K1190" s="31">
        <v>0.47411184236845066</v>
      </c>
      <c r="L1190" s="108">
        <f ca="1">REWS!R1190</f>
        <v>7.4454056837652525</v>
      </c>
      <c r="M1190" s="22">
        <f t="shared" si="306"/>
        <v>7.496586888824198</v>
      </c>
      <c r="N1190" s="22">
        <f t="shared" ca="1" si="307"/>
        <v>7.4321079401986365</v>
      </c>
      <c r="O1190" s="22">
        <f t="shared" si="308"/>
        <v>0.51667164562429613</v>
      </c>
      <c r="P1190" s="81">
        <f t="shared" ca="1" si="309"/>
        <v>8</v>
      </c>
      <c r="Q1190" s="22">
        <f t="shared" ca="1" si="310"/>
        <v>0.41968534952839737</v>
      </c>
      <c r="R1190" s="3">
        <f ca="1">IF(N1190&gt;'Power Curve'!$C$37,0,INDEX(Ci,$P1190,1)*POWER(1-Q1190,3)+INDEX(Ci,$P1190,2)*3*Q1190*POWER(1-Q1190,2)+INDEX(Ci,$P1190,3)*3*POWER(Q1190,2)*(1-Q1190)+INDEX(Ci,$P1190,4)*POWER(Q1190,3))</f>
        <v>712.71608397186503</v>
      </c>
      <c r="S1190" s="3">
        <f t="shared" si="311"/>
        <v>703.35997581481979</v>
      </c>
      <c r="T1190" s="3">
        <f t="shared" ca="1" si="312"/>
        <v>9.3561081570452416</v>
      </c>
      <c r="U1190" s="3">
        <f t="shared" ca="1" si="320"/>
        <v>9.3561081570452416</v>
      </c>
      <c r="W1190" s="34">
        <f t="shared" si="313"/>
        <v>7</v>
      </c>
      <c r="X1190" s="73" t="b">
        <f>COUNTIF('Power Curve'!$D$2:$D$31,W1190)&gt;0</f>
        <v>1</v>
      </c>
      <c r="Y1190" s="73" t="b">
        <f t="shared" si="314"/>
        <v>0</v>
      </c>
      <c r="Z1190" s="73" t="b">
        <f t="shared" si="321"/>
        <v>1</v>
      </c>
      <c r="AA1190" s="34" t="str">
        <f t="shared" si="315"/>
        <v>Outer</v>
      </c>
      <c r="AB1190" s="35" t="str">
        <f t="shared" si="322"/>
        <v>0.5-0.6</v>
      </c>
      <c r="AC1190" s="36" t="str">
        <f t="shared" si="316"/>
        <v>22-23</v>
      </c>
      <c r="AD1190" s="36" t="str">
        <f t="shared" si="317"/>
        <v>Feb</v>
      </c>
      <c r="AE1190" s="35" t="str">
        <f t="shared" si="318"/>
        <v>305-315</v>
      </c>
      <c r="AF1190" s="36" t="str">
        <f t="shared" si="319"/>
        <v>Inner-TI</v>
      </c>
    </row>
    <row r="1191" spans="5:32" x14ac:dyDescent="0.3">
      <c r="E1191" s="12">
        <v>40964.958333333336</v>
      </c>
      <c r="F1191" s="16">
        <v>7.08</v>
      </c>
      <c r="G1191" s="16">
        <v>568.81997871398949</v>
      </c>
      <c r="H1191" s="29">
        <v>1.2189516480961109</v>
      </c>
      <c r="I1191" s="26">
        <v>304.89999999999998</v>
      </c>
      <c r="J1191" s="30">
        <v>0.10451977401129943</v>
      </c>
      <c r="K1191" s="31">
        <v>0.42160457209479729</v>
      </c>
      <c r="L1191" s="108">
        <f ca="1">REWS!R1191</f>
        <v>7.1542462639424977</v>
      </c>
      <c r="M1191" s="22">
        <f t="shared" si="306"/>
        <v>7.0683284345953465</v>
      </c>
      <c r="N1191" s="22">
        <f t="shared" ca="1" si="307"/>
        <v>7.1424523016274408</v>
      </c>
      <c r="O1191" s="22">
        <f t="shared" si="308"/>
        <v>0.45048292099796061</v>
      </c>
      <c r="P1191" s="81">
        <f t="shared" ca="1" si="309"/>
        <v>8</v>
      </c>
      <c r="Q1191" s="22">
        <f t="shared" ca="1" si="310"/>
        <v>0.12815240541561126</v>
      </c>
      <c r="R1191" s="3">
        <f ca="1">IF(N1191&gt;'Power Curve'!$C$37,0,INDEX(Ci,$P1191,1)*POWER(1-Q1191,3)+INDEX(Ci,$P1191,2)*3*Q1191*POWER(1-Q1191,2)+INDEX(Ci,$P1191,3)*3*POWER(Q1191,2)*(1-Q1191)+INDEX(Ci,$P1191,4)*POWER(Q1191,3))</f>
        <v>633.53197750904633</v>
      </c>
      <c r="S1191" s="3">
        <f t="shared" si="311"/>
        <v>568.81997871398949</v>
      </c>
      <c r="T1191" s="3">
        <f t="shared" ca="1" si="312"/>
        <v>64.711998795056843</v>
      </c>
      <c r="U1191" s="3">
        <f t="shared" ca="1" si="320"/>
        <v>64.711998795056843</v>
      </c>
      <c r="W1191" s="34">
        <f t="shared" si="313"/>
        <v>7</v>
      </c>
      <c r="X1191" s="73" t="b">
        <f>COUNTIF('Power Curve'!$D$2:$D$31,W1191)&gt;0</f>
        <v>1</v>
      </c>
      <c r="Y1191" s="73" t="b">
        <f t="shared" si="314"/>
        <v>0</v>
      </c>
      <c r="Z1191" s="73" t="b">
        <f t="shared" si="321"/>
        <v>1</v>
      </c>
      <c r="AA1191" s="34" t="str">
        <f t="shared" si="315"/>
        <v>Outer</v>
      </c>
      <c r="AB1191" s="35" t="str">
        <f t="shared" si="322"/>
        <v>0.4-0.5</v>
      </c>
      <c r="AC1191" s="36" t="str">
        <f t="shared" si="316"/>
        <v>23-24</v>
      </c>
      <c r="AD1191" s="36" t="str">
        <f t="shared" si="317"/>
        <v>Feb</v>
      </c>
      <c r="AE1191" s="35" t="str">
        <f t="shared" si="318"/>
        <v>295-305</v>
      </c>
      <c r="AF1191" s="36" t="str">
        <f t="shared" si="319"/>
        <v>Inner-TI</v>
      </c>
    </row>
    <row r="1192" spans="5:32" x14ac:dyDescent="0.3">
      <c r="E1192" s="12">
        <v>40964.965277777781</v>
      </c>
      <c r="F1192" s="16">
        <v>6.86</v>
      </c>
      <c r="G1192" s="16">
        <v>447.6599960327153</v>
      </c>
      <c r="H1192" s="29">
        <v>1.2189582729004784</v>
      </c>
      <c r="I1192" s="26">
        <v>303.39999999999998</v>
      </c>
      <c r="J1192" s="30">
        <v>0.1282798833819242</v>
      </c>
      <c r="K1192" s="31">
        <v>0.38308996432605913</v>
      </c>
      <c r="L1192" s="108">
        <f ca="1">REWS!R1192</f>
        <v>6.8348077775266551</v>
      </c>
      <c r="M1192" s="22">
        <f t="shared" si="306"/>
        <v>6.8487035175089046</v>
      </c>
      <c r="N1192" s="22">
        <f t="shared" ca="1" si="307"/>
        <v>6.8235527795107895</v>
      </c>
      <c r="O1192" s="22">
        <f t="shared" si="308"/>
        <v>0.41653918208382307</v>
      </c>
      <c r="P1192" s="81">
        <f t="shared" ca="1" si="309"/>
        <v>7</v>
      </c>
      <c r="Q1192" s="22">
        <f t="shared" ca="1" si="310"/>
        <v>0.80525785144574502</v>
      </c>
      <c r="R1192" s="3">
        <f ca="1">IF(N1192&gt;'Power Curve'!$C$37,0,INDEX(Ci,$P1192,1)*POWER(1-Q1192,3)+INDEX(Ci,$P1192,2)*3*Q1192*POWER(1-Q1192,2)+INDEX(Ci,$P1192,3)*3*POWER(Q1192,2)*(1-Q1192)+INDEX(Ci,$P1192,4)*POWER(Q1192,3))</f>
        <v>551.22414327279239</v>
      </c>
      <c r="S1192" s="3">
        <f t="shared" si="311"/>
        <v>447.6599960327153</v>
      </c>
      <c r="T1192" s="3">
        <f t="shared" ca="1" si="312"/>
        <v>103.56414724007709</v>
      </c>
      <c r="U1192" s="3">
        <f t="shared" ca="1" si="320"/>
        <v>103.56414724007709</v>
      </c>
      <c r="W1192" s="34">
        <f t="shared" si="313"/>
        <v>7</v>
      </c>
      <c r="X1192" s="73" t="b">
        <f>COUNTIF('Power Curve'!$D$2:$D$31,W1192)&gt;0</f>
        <v>1</v>
      </c>
      <c r="Y1192" s="73" t="b">
        <f t="shared" si="314"/>
        <v>0</v>
      </c>
      <c r="Z1192" s="73" t="b">
        <f t="shared" si="321"/>
        <v>1</v>
      </c>
      <c r="AA1192" s="34" t="str">
        <f t="shared" si="315"/>
        <v>Outer</v>
      </c>
      <c r="AB1192" s="35" t="str">
        <f t="shared" si="322"/>
        <v>0.4-0.5</v>
      </c>
      <c r="AC1192" s="36" t="str">
        <f t="shared" si="316"/>
        <v>23-24</v>
      </c>
      <c r="AD1192" s="36" t="str">
        <f t="shared" si="317"/>
        <v>Feb</v>
      </c>
      <c r="AE1192" s="35" t="str">
        <f t="shared" si="318"/>
        <v>295-305</v>
      </c>
      <c r="AF1192" s="36" t="str">
        <f t="shared" si="319"/>
        <v>Inner-TI</v>
      </c>
    </row>
    <row r="1193" spans="5:32" x14ac:dyDescent="0.3">
      <c r="E1193" s="12">
        <v>40964.972222222219</v>
      </c>
      <c r="F1193" s="16">
        <v>6.99</v>
      </c>
      <c r="G1193" s="16">
        <v>545.23001098632813</v>
      </c>
      <c r="H1193" s="29">
        <v>1.2190956552081695</v>
      </c>
      <c r="I1193" s="26">
        <v>306.2</v>
      </c>
      <c r="J1193" s="30">
        <v>9.7281831187410586E-2</v>
      </c>
      <c r="K1193" s="31">
        <v>0.38438229413711911</v>
      </c>
      <c r="L1193" s="108">
        <f ca="1">REWS!R1193</f>
        <v>6.9862347880906253</v>
      </c>
      <c r="M1193" s="22">
        <f t="shared" si="306"/>
        <v>6.9787516038608572</v>
      </c>
      <c r="N1193" s="22">
        <f t="shared" ca="1" si="307"/>
        <v>6.9749924509779637</v>
      </c>
      <c r="O1193" s="22">
        <f t="shared" si="308"/>
        <v>0.4366385330498907</v>
      </c>
      <c r="P1193" s="81">
        <f t="shared" ca="1" si="309"/>
        <v>7</v>
      </c>
      <c r="Q1193" s="22">
        <f t="shared" ca="1" si="310"/>
        <v>0.9592032813335174</v>
      </c>
      <c r="R1193" s="3">
        <f ca="1">IF(N1193&gt;'Power Curve'!$C$37,0,INDEX(Ci,$P1193,1)*POWER(1-Q1193,3)+INDEX(Ci,$P1193,2)*3*Q1193*POWER(1-Q1193,2)+INDEX(Ci,$P1193,3)*3*POWER(Q1193,2)*(1-Q1193)+INDEX(Ci,$P1193,4)*POWER(Q1193,3))</f>
        <v>590.02431681634994</v>
      </c>
      <c r="S1193" s="3">
        <f t="shared" si="311"/>
        <v>545.23001098632813</v>
      </c>
      <c r="T1193" s="3">
        <f t="shared" ca="1" si="312"/>
        <v>44.794305830021813</v>
      </c>
      <c r="U1193" s="3">
        <f t="shared" ca="1" si="320"/>
        <v>44.794305830021813</v>
      </c>
      <c r="W1193" s="34">
        <f t="shared" si="313"/>
        <v>7</v>
      </c>
      <c r="X1193" s="73" t="b">
        <f>COUNTIF('Power Curve'!$D$2:$D$31,W1193)&gt;0</f>
        <v>1</v>
      </c>
      <c r="Y1193" s="73" t="b">
        <f t="shared" si="314"/>
        <v>0</v>
      </c>
      <c r="Z1193" s="73" t="b">
        <f t="shared" si="321"/>
        <v>1</v>
      </c>
      <c r="AA1193" s="34" t="str">
        <f t="shared" si="315"/>
        <v>Outer</v>
      </c>
      <c r="AB1193" s="35" t="str">
        <f t="shared" si="322"/>
        <v>0.4-0.5</v>
      </c>
      <c r="AC1193" s="36" t="str">
        <f t="shared" si="316"/>
        <v>23-24</v>
      </c>
      <c r="AD1193" s="36" t="str">
        <f t="shared" si="317"/>
        <v>Feb</v>
      </c>
      <c r="AE1193" s="35" t="str">
        <f t="shared" si="318"/>
        <v>305-315</v>
      </c>
      <c r="AF1193" s="36" t="str">
        <f t="shared" si="319"/>
        <v>LWS-LTI</v>
      </c>
    </row>
    <row r="1194" spans="5:32" x14ac:dyDescent="0.3">
      <c r="E1194" s="12">
        <v>40964.979166666664</v>
      </c>
      <c r="F1194" s="16">
        <v>6.86</v>
      </c>
      <c r="G1194" s="16">
        <v>559.010009765625</v>
      </c>
      <c r="H1194" s="29">
        <v>1.2196455008088032</v>
      </c>
      <c r="I1194" s="26">
        <v>306.8</v>
      </c>
      <c r="J1194" s="30">
        <v>8.3090379008746343E-2</v>
      </c>
      <c r="K1194" s="31">
        <v>0.41134981856595576</v>
      </c>
      <c r="L1194" s="108">
        <f ca="1">REWS!R1194</f>
        <v>6.817590688924513</v>
      </c>
      <c r="M1194" s="22">
        <f t="shared" si="306"/>
        <v>6.8499903365003139</v>
      </c>
      <c r="N1194" s="22">
        <f t="shared" ca="1" si="307"/>
        <v>6.8076429063188666</v>
      </c>
      <c r="O1194" s="22">
        <f t="shared" si="308"/>
        <v>0.41673806410710895</v>
      </c>
      <c r="P1194" s="81">
        <f t="shared" ca="1" si="309"/>
        <v>7</v>
      </c>
      <c r="Q1194" s="22">
        <f t="shared" ca="1" si="310"/>
        <v>0.78908472954009279</v>
      </c>
      <c r="R1194" s="3">
        <f ca="1">IF(N1194&gt;'Power Curve'!$C$37,0,INDEX(Ci,$P1194,1)*POWER(1-Q1194,3)+INDEX(Ci,$P1194,2)*3*Q1194*POWER(1-Q1194,2)+INDEX(Ci,$P1194,3)*3*POWER(Q1194,2)*(1-Q1194)+INDEX(Ci,$P1194,4)*POWER(Q1194,3))</f>
        <v>547.1678680828087</v>
      </c>
      <c r="S1194" s="3">
        <f t="shared" si="311"/>
        <v>559.010009765625</v>
      </c>
      <c r="T1194" s="3">
        <f t="shared" ca="1" si="312"/>
        <v>-11.842141682816305</v>
      </c>
      <c r="U1194" s="3">
        <f t="shared" ca="1" si="320"/>
        <v>11.842141682816305</v>
      </c>
      <c r="W1194" s="34">
        <f t="shared" si="313"/>
        <v>7</v>
      </c>
      <c r="X1194" s="73" t="b">
        <f>COUNTIF('Power Curve'!$D$2:$D$31,W1194)&gt;0</f>
        <v>1</v>
      </c>
      <c r="Y1194" s="73" t="b">
        <f t="shared" si="314"/>
        <v>0</v>
      </c>
      <c r="Z1194" s="73" t="b">
        <f t="shared" si="321"/>
        <v>1</v>
      </c>
      <c r="AA1194" s="34" t="str">
        <f t="shared" si="315"/>
        <v>Outer</v>
      </c>
      <c r="AB1194" s="35" t="str">
        <f t="shared" si="322"/>
        <v>0.4-0.5</v>
      </c>
      <c r="AC1194" s="36" t="str">
        <f t="shared" si="316"/>
        <v>23-24</v>
      </c>
      <c r="AD1194" s="36" t="str">
        <f t="shared" si="317"/>
        <v>Feb</v>
      </c>
      <c r="AE1194" s="35" t="str">
        <f t="shared" si="318"/>
        <v>305-315</v>
      </c>
      <c r="AF1194" s="36" t="str">
        <f t="shared" si="319"/>
        <v>LWS-LTI</v>
      </c>
    </row>
    <row r="1195" spans="5:32" x14ac:dyDescent="0.3">
      <c r="E1195" s="12">
        <v>40964.986111111109</v>
      </c>
      <c r="F1195" s="16">
        <v>6.79</v>
      </c>
      <c r="G1195" s="16">
        <v>525.65000724792503</v>
      </c>
      <c r="H1195" s="29">
        <v>1.2205233218749729</v>
      </c>
      <c r="I1195" s="26">
        <v>305.60000000000002</v>
      </c>
      <c r="J1195" s="30">
        <v>0.12960235640648013</v>
      </c>
      <c r="K1195" s="31">
        <v>0.45637933022042909</v>
      </c>
      <c r="L1195" s="108">
        <f ca="1">REWS!R1195</f>
        <v>6.839730978175047</v>
      </c>
      <c r="M1195" s="22">
        <f t="shared" si="306"/>
        <v>6.7817187082153971</v>
      </c>
      <c r="N1195" s="22">
        <f t="shared" ca="1" si="307"/>
        <v>6.8313890329676159</v>
      </c>
      <c r="O1195" s="22">
        <f t="shared" si="308"/>
        <v>0.40618646387663893</v>
      </c>
      <c r="P1195" s="81">
        <f t="shared" ca="1" si="309"/>
        <v>7</v>
      </c>
      <c r="Q1195" s="22">
        <f t="shared" ca="1" si="310"/>
        <v>0.81322376549873587</v>
      </c>
      <c r="R1195" s="3">
        <f ca="1">IF(N1195&gt;'Power Curve'!$C$37,0,INDEX(Ci,$P1195,1)*POWER(1-Q1195,3)+INDEX(Ci,$P1195,2)*3*Q1195*POWER(1-Q1195,2)+INDEX(Ci,$P1195,3)*3*POWER(Q1195,2)*(1-Q1195)+INDEX(Ci,$P1195,4)*POWER(Q1195,3))</f>
        <v>553.22411647056163</v>
      </c>
      <c r="S1195" s="3">
        <f t="shared" si="311"/>
        <v>525.65000724792503</v>
      </c>
      <c r="T1195" s="3">
        <f t="shared" ca="1" si="312"/>
        <v>27.574109222636594</v>
      </c>
      <c r="U1195" s="3">
        <f t="shared" ca="1" si="320"/>
        <v>27.574109222636594</v>
      </c>
      <c r="W1195" s="34">
        <f t="shared" si="313"/>
        <v>7</v>
      </c>
      <c r="X1195" s="73" t="b">
        <f>COUNTIF('Power Curve'!$D$2:$D$31,W1195)&gt;0</f>
        <v>1</v>
      </c>
      <c r="Y1195" s="73" t="b">
        <f t="shared" si="314"/>
        <v>0</v>
      </c>
      <c r="Z1195" s="73" t="b">
        <f t="shared" si="321"/>
        <v>1</v>
      </c>
      <c r="AA1195" s="34" t="str">
        <f t="shared" si="315"/>
        <v>Outer</v>
      </c>
      <c r="AB1195" s="35" t="str">
        <f t="shared" si="322"/>
        <v>0.4-0.5</v>
      </c>
      <c r="AC1195" s="36" t="str">
        <f t="shared" si="316"/>
        <v>23-24</v>
      </c>
      <c r="AD1195" s="36" t="str">
        <f t="shared" si="317"/>
        <v>Feb</v>
      </c>
      <c r="AE1195" s="35" t="str">
        <f t="shared" si="318"/>
        <v>305-315</v>
      </c>
      <c r="AF1195" s="36" t="str">
        <f t="shared" si="319"/>
        <v>Inner-TI</v>
      </c>
    </row>
    <row r="1196" spans="5:32" x14ac:dyDescent="0.3">
      <c r="E1196" s="12">
        <v>40964.993055555555</v>
      </c>
      <c r="F1196" s="16">
        <v>6.64</v>
      </c>
      <c r="G1196" s="16">
        <v>503.16999435424782</v>
      </c>
      <c r="H1196" s="29">
        <v>1.2209824409532271</v>
      </c>
      <c r="I1196" s="26">
        <v>308.10000000000002</v>
      </c>
      <c r="J1196" s="30">
        <v>9.3373493975903624E-2</v>
      </c>
      <c r="K1196" s="31">
        <v>0.45128558671444152</v>
      </c>
      <c r="L1196" s="108">
        <f ca="1">REWS!R1196</f>
        <v>6.7460925513752281</v>
      </c>
      <c r="M1196" s="22">
        <f t="shared" si="306"/>
        <v>6.6327331133253002</v>
      </c>
      <c r="N1196" s="22">
        <f t="shared" ca="1" si="307"/>
        <v>6.7387095558830783</v>
      </c>
      <c r="O1196" s="22">
        <f t="shared" si="308"/>
        <v>0.3831602599194327</v>
      </c>
      <c r="P1196" s="81">
        <f t="shared" ca="1" si="309"/>
        <v>7</v>
      </c>
      <c r="Q1196" s="22">
        <f t="shared" ca="1" si="310"/>
        <v>0.71901079076545593</v>
      </c>
      <c r="R1196" s="3">
        <f ca="1">IF(N1196&gt;'Power Curve'!$C$37,0,INDEX(Ci,$P1196,1)*POWER(1-Q1196,3)+INDEX(Ci,$P1196,2)*3*Q1196*POWER(1-Q1196,2)+INDEX(Ci,$P1196,3)*3*POWER(Q1196,2)*(1-Q1196)+INDEX(Ci,$P1196,4)*POWER(Q1196,3))</f>
        <v>529.67306813578637</v>
      </c>
      <c r="S1196" s="3">
        <f t="shared" si="311"/>
        <v>503.16999435424782</v>
      </c>
      <c r="T1196" s="3">
        <f t="shared" ca="1" si="312"/>
        <v>26.503073781538546</v>
      </c>
      <c r="U1196" s="3">
        <f t="shared" ca="1" si="320"/>
        <v>26.503073781538546</v>
      </c>
      <c r="W1196" s="34">
        <f t="shared" si="313"/>
        <v>7</v>
      </c>
      <c r="X1196" s="73" t="b">
        <f>COUNTIF('Power Curve'!$D$2:$D$31,W1196)&gt;0</f>
        <v>1</v>
      </c>
      <c r="Y1196" s="73" t="b">
        <f t="shared" si="314"/>
        <v>0</v>
      </c>
      <c r="Z1196" s="73" t="b">
        <f t="shared" si="321"/>
        <v>1</v>
      </c>
      <c r="AA1196" s="34" t="str">
        <f t="shared" si="315"/>
        <v>Outer</v>
      </c>
      <c r="AB1196" s="35" t="str">
        <f t="shared" si="322"/>
        <v>0.3-0.4</v>
      </c>
      <c r="AC1196" s="36" t="str">
        <f t="shared" si="316"/>
        <v>23-24</v>
      </c>
      <c r="AD1196" s="36" t="str">
        <f t="shared" si="317"/>
        <v>Feb</v>
      </c>
      <c r="AE1196" s="35" t="str">
        <f t="shared" si="318"/>
        <v>305-315</v>
      </c>
      <c r="AF1196" s="36" t="str">
        <f t="shared" si="319"/>
        <v>LWS-LTI</v>
      </c>
    </row>
    <row r="1197" spans="5:32" x14ac:dyDescent="0.3">
      <c r="E1197" s="12">
        <v>40965</v>
      </c>
      <c r="F1197" s="16">
        <v>6.76</v>
      </c>
      <c r="G1197" s="16">
        <v>566.99000930786133</v>
      </c>
      <c r="H1197" s="29">
        <v>1.2208446700606104</v>
      </c>
      <c r="I1197" s="26">
        <v>306.8</v>
      </c>
      <c r="J1197" s="30">
        <v>0.13461538461538464</v>
      </c>
      <c r="K1197" s="31">
        <v>0.44285965153008905</v>
      </c>
      <c r="L1197" s="108">
        <f ca="1">REWS!R1197</f>
        <v>6.8048174099752545</v>
      </c>
      <c r="M1197" s="22">
        <f t="shared" si="306"/>
        <v>6.7523477954191122</v>
      </c>
      <c r="N1197" s="22">
        <f t="shared" ca="1" si="307"/>
        <v>6.7971144728514803</v>
      </c>
      <c r="O1197" s="22">
        <f t="shared" si="308"/>
        <v>0.40164709462449433</v>
      </c>
      <c r="P1197" s="81">
        <f t="shared" ca="1" si="309"/>
        <v>7</v>
      </c>
      <c r="Q1197" s="22">
        <f t="shared" ca="1" si="310"/>
        <v>0.77838208999736958</v>
      </c>
      <c r="R1197" s="3">
        <f ca="1">IF(N1197&gt;'Power Curve'!$C$37,0,INDEX(Ci,$P1197,1)*POWER(1-Q1197,3)+INDEX(Ci,$P1197,2)*3*Q1197*POWER(1-Q1197,2)+INDEX(Ci,$P1197,3)*3*POWER(Q1197,2)*(1-Q1197)+INDEX(Ci,$P1197,4)*POWER(Q1197,3))</f>
        <v>544.4869909603824</v>
      </c>
      <c r="S1197" s="3">
        <f t="shared" si="311"/>
        <v>566.99000930786133</v>
      </c>
      <c r="T1197" s="3">
        <f t="shared" ca="1" si="312"/>
        <v>-22.503018347478928</v>
      </c>
      <c r="U1197" s="3">
        <f t="shared" ca="1" si="320"/>
        <v>22.503018347478928</v>
      </c>
      <c r="W1197" s="34">
        <f t="shared" si="313"/>
        <v>7</v>
      </c>
      <c r="X1197" s="73" t="b">
        <f>COUNTIF('Power Curve'!$D$2:$D$31,W1197)&gt;0</f>
        <v>1</v>
      </c>
      <c r="Y1197" s="73" t="b">
        <f t="shared" si="314"/>
        <v>0</v>
      </c>
      <c r="Z1197" s="73" t="b">
        <f t="shared" si="321"/>
        <v>1</v>
      </c>
      <c r="AA1197" s="34" t="str">
        <f t="shared" si="315"/>
        <v>Outer</v>
      </c>
      <c r="AB1197" s="35" t="str">
        <f t="shared" si="322"/>
        <v>0.4-0.5</v>
      </c>
      <c r="AC1197" s="36" t="str">
        <f t="shared" si="316"/>
        <v>0-1</v>
      </c>
      <c r="AD1197" s="36" t="str">
        <f t="shared" si="317"/>
        <v>Feb</v>
      </c>
      <c r="AE1197" s="35" t="str">
        <f t="shared" si="318"/>
        <v>305-315</v>
      </c>
      <c r="AF1197" s="36" t="str">
        <f t="shared" si="319"/>
        <v>Inner-TI</v>
      </c>
    </row>
    <row r="1198" spans="5:32" x14ac:dyDescent="0.3">
      <c r="E1198" s="12">
        <v>40965.006944444445</v>
      </c>
      <c r="F1198" s="16">
        <v>7.13</v>
      </c>
      <c r="G1198" s="16">
        <v>640.11001467704818</v>
      </c>
      <c r="H1198" s="29">
        <v>1.2213559899045054</v>
      </c>
      <c r="I1198" s="26">
        <v>305</v>
      </c>
      <c r="J1198" s="30">
        <v>9.2566619915848539E-2</v>
      </c>
      <c r="K1198" s="31">
        <v>0.43925457488924918</v>
      </c>
      <c r="L1198" s="108">
        <f ca="1">REWS!R1198</f>
        <v>7.157122807694857</v>
      </c>
      <c r="M1198" s="22">
        <f t="shared" si="306"/>
        <v>7.1229231027650437</v>
      </c>
      <c r="N1198" s="22">
        <f t="shared" ca="1" si="307"/>
        <v>7.1500189896572666</v>
      </c>
      <c r="O1198" s="22">
        <f t="shared" si="308"/>
        <v>0.45892070295385229</v>
      </c>
      <c r="P1198" s="81">
        <f t="shared" ca="1" si="309"/>
        <v>8</v>
      </c>
      <c r="Q1198" s="22">
        <f t="shared" ca="1" si="310"/>
        <v>0.13576813438743265</v>
      </c>
      <c r="R1198" s="3">
        <f ca="1">IF(N1198&gt;'Power Curve'!$C$37,0,INDEX(Ci,$P1198,1)*POWER(1-Q1198,3)+INDEX(Ci,$P1198,2)*3*Q1198*POWER(1-Q1198,2)+INDEX(Ci,$P1198,3)*3*POWER(Q1198,2)*(1-Q1198)+INDEX(Ci,$P1198,4)*POWER(Q1198,3))</f>
        <v>635.53893024567628</v>
      </c>
      <c r="S1198" s="3">
        <f t="shared" si="311"/>
        <v>640.11001467704818</v>
      </c>
      <c r="T1198" s="3">
        <f t="shared" ca="1" si="312"/>
        <v>-4.5710844313719008</v>
      </c>
      <c r="U1198" s="3">
        <f t="shared" ca="1" si="320"/>
        <v>4.5710844313719008</v>
      </c>
      <c r="W1198" s="34">
        <f t="shared" si="313"/>
        <v>7</v>
      </c>
      <c r="X1198" s="73" t="b">
        <f>COUNTIF('Power Curve'!$D$2:$D$31,W1198)&gt;0</f>
        <v>1</v>
      </c>
      <c r="Y1198" s="73" t="b">
        <f t="shared" si="314"/>
        <v>0</v>
      </c>
      <c r="Z1198" s="73" t="b">
        <f t="shared" si="321"/>
        <v>1</v>
      </c>
      <c r="AA1198" s="34" t="str">
        <f t="shared" si="315"/>
        <v>Outer</v>
      </c>
      <c r="AB1198" s="35" t="str">
        <f t="shared" si="322"/>
        <v>0.4-0.5</v>
      </c>
      <c r="AC1198" s="36" t="str">
        <f t="shared" si="316"/>
        <v>0-1</v>
      </c>
      <c r="AD1198" s="36" t="str">
        <f t="shared" si="317"/>
        <v>Feb</v>
      </c>
      <c r="AE1198" s="35" t="str">
        <f t="shared" si="318"/>
        <v>305-315</v>
      </c>
      <c r="AF1198" s="36" t="str">
        <f t="shared" si="319"/>
        <v>LWS-LTI</v>
      </c>
    </row>
    <row r="1199" spans="5:32" x14ac:dyDescent="0.3">
      <c r="E1199" s="12">
        <v>40965.013888888891</v>
      </c>
      <c r="F1199" s="16">
        <v>7.01</v>
      </c>
      <c r="G1199" s="16">
        <v>558.51999664306663</v>
      </c>
      <c r="H1199" s="29">
        <v>1.2220455522819167</v>
      </c>
      <c r="I1199" s="26">
        <v>305</v>
      </c>
      <c r="J1199" s="30">
        <v>0.12410841654778888</v>
      </c>
      <c r="K1199" s="31">
        <v>0.35293614824914149</v>
      </c>
      <c r="L1199" s="108">
        <f ca="1">REWS!R1199</f>
        <v>7.0248077570741394</v>
      </c>
      <c r="M1199" s="22">
        <f t="shared" si="306"/>
        <v>7.0043599045408129</v>
      </c>
      <c r="N1199" s="22">
        <f t="shared" ca="1" si="307"/>
        <v>7.0191557476116095</v>
      </c>
      <c r="O1199" s="22">
        <f t="shared" si="308"/>
        <v>0.44059637847037647</v>
      </c>
      <c r="P1199" s="81">
        <f t="shared" ca="1" si="309"/>
        <v>8</v>
      </c>
      <c r="Q1199" s="22">
        <f t="shared" ca="1" si="310"/>
        <v>4.0567462787656477E-3</v>
      </c>
      <c r="R1199" s="3">
        <f ca="1">IF(N1199&gt;'Power Curve'!$C$37,0,INDEX(Ci,$P1199,1)*POWER(1-Q1199,3)+INDEX(Ci,$P1199,2)*3*Q1199*POWER(1-Q1199,2)+INDEX(Ci,$P1199,3)*3*POWER(Q1199,2)*(1-Q1199)+INDEX(Ci,$P1199,4)*POWER(Q1199,3))</f>
        <v>601.3570367372912</v>
      </c>
      <c r="S1199" s="3">
        <f t="shared" si="311"/>
        <v>558.51999664306663</v>
      </c>
      <c r="T1199" s="3">
        <f t="shared" ca="1" si="312"/>
        <v>42.837040094224562</v>
      </c>
      <c r="U1199" s="3">
        <f t="shared" ca="1" si="320"/>
        <v>42.837040094224562</v>
      </c>
      <c r="W1199" s="34">
        <f t="shared" si="313"/>
        <v>7</v>
      </c>
      <c r="X1199" s="73" t="b">
        <f>COUNTIF('Power Curve'!$D$2:$D$31,W1199)&gt;0</f>
        <v>1</v>
      </c>
      <c r="Y1199" s="73" t="b">
        <f t="shared" si="314"/>
        <v>0</v>
      </c>
      <c r="Z1199" s="73" t="b">
        <f t="shared" si="321"/>
        <v>1</v>
      </c>
      <c r="AA1199" s="34" t="str">
        <f t="shared" si="315"/>
        <v>Outer</v>
      </c>
      <c r="AB1199" s="35" t="str">
        <f t="shared" si="322"/>
        <v>0.4-0.5</v>
      </c>
      <c r="AC1199" s="36" t="str">
        <f t="shared" si="316"/>
        <v>0-1</v>
      </c>
      <c r="AD1199" s="36" t="str">
        <f t="shared" si="317"/>
        <v>Feb</v>
      </c>
      <c r="AE1199" s="35" t="str">
        <f t="shared" si="318"/>
        <v>305-315</v>
      </c>
      <c r="AF1199" s="36" t="str">
        <f t="shared" si="319"/>
        <v>Inner-TI</v>
      </c>
    </row>
    <row r="1200" spans="5:32" x14ac:dyDescent="0.3">
      <c r="E1200" s="12">
        <v>40965.020833333336</v>
      </c>
      <c r="F1200" s="16">
        <v>7.42</v>
      </c>
      <c r="G1200" s="16">
        <v>765.8899765014653</v>
      </c>
      <c r="H1200" s="29">
        <v>1.2223676162043047</v>
      </c>
      <c r="I1200" s="26">
        <v>308.60000000000002</v>
      </c>
      <c r="J1200" s="30">
        <v>0.12264150943396226</v>
      </c>
      <c r="K1200" s="31">
        <v>0.41797726665091528</v>
      </c>
      <c r="L1200" s="108">
        <f ca="1">REWS!R1200</f>
        <v>7.4871110074272549</v>
      </c>
      <c r="M1200" s="22">
        <f t="shared" si="306"/>
        <v>7.4146812801717017</v>
      </c>
      <c r="N1200" s="22">
        <f t="shared" ca="1" si="307"/>
        <v>7.4817441818515302</v>
      </c>
      <c r="O1200" s="22">
        <f t="shared" si="308"/>
        <v>0.50401286977779414</v>
      </c>
      <c r="P1200" s="81">
        <f t="shared" ca="1" si="309"/>
        <v>8</v>
      </c>
      <c r="Q1200" s="22">
        <f t="shared" ca="1" si="310"/>
        <v>0.46964329177713776</v>
      </c>
      <c r="R1200" s="3">
        <f ca="1">IF(N1200&gt;'Power Curve'!$C$37,0,INDEX(Ci,$P1200,1)*POWER(1-Q1200,3)+INDEX(Ci,$P1200,2)*3*Q1200*POWER(1-Q1200,2)+INDEX(Ci,$P1200,3)*3*POWER(Q1200,2)*(1-Q1200)+INDEX(Ci,$P1200,4)*POWER(Q1200,3))</f>
        <v>726.71901963397363</v>
      </c>
      <c r="S1200" s="3">
        <f t="shared" si="311"/>
        <v>765.8899765014653</v>
      </c>
      <c r="T1200" s="3">
        <f t="shared" ca="1" si="312"/>
        <v>-39.170956867491668</v>
      </c>
      <c r="U1200" s="3">
        <f t="shared" ca="1" si="320"/>
        <v>39.170956867491668</v>
      </c>
      <c r="W1200" s="34">
        <f t="shared" si="313"/>
        <v>7</v>
      </c>
      <c r="X1200" s="73" t="b">
        <f>COUNTIF('Power Curve'!$D$2:$D$31,W1200)&gt;0</f>
        <v>1</v>
      </c>
      <c r="Y1200" s="73" t="b">
        <f t="shared" si="314"/>
        <v>0</v>
      </c>
      <c r="Z1200" s="73" t="b">
        <f t="shared" si="321"/>
        <v>1</v>
      </c>
      <c r="AA1200" s="34" t="str">
        <f t="shared" si="315"/>
        <v>Outer</v>
      </c>
      <c r="AB1200" s="35" t="str">
        <f t="shared" si="322"/>
        <v>0.5-0.6</v>
      </c>
      <c r="AC1200" s="36" t="str">
        <f t="shared" si="316"/>
        <v>0-1</v>
      </c>
      <c r="AD1200" s="36" t="str">
        <f t="shared" si="317"/>
        <v>Feb</v>
      </c>
      <c r="AE1200" s="35" t="str">
        <f t="shared" si="318"/>
        <v>305-315</v>
      </c>
      <c r="AF1200" s="36" t="str">
        <f t="shared" si="319"/>
        <v>Inner-TI</v>
      </c>
    </row>
    <row r="1201" spans="5:32" x14ac:dyDescent="0.3">
      <c r="E1201" s="12">
        <v>40965.027777777781</v>
      </c>
      <c r="F1201" s="16">
        <v>8.01</v>
      </c>
      <c r="G1201" s="16">
        <v>899.32003021240257</v>
      </c>
      <c r="H1201" s="29">
        <v>1.2219594128015998</v>
      </c>
      <c r="I1201" s="26">
        <v>309.3</v>
      </c>
      <c r="J1201" s="30">
        <v>9.612983770287141E-2</v>
      </c>
      <c r="K1201" s="31">
        <v>0.49212802040358916</v>
      </c>
      <c r="L1201" s="108">
        <f ca="1">REWS!R1201</f>
        <v>8.0360415923909567</v>
      </c>
      <c r="M1201" s="22">
        <f t="shared" si="306"/>
        <v>8.0033672702067342</v>
      </c>
      <c r="N1201" s="22">
        <f t="shared" ca="1" si="307"/>
        <v>8.029387298696852</v>
      </c>
      <c r="O1201" s="22">
        <f t="shared" si="308"/>
        <v>0.59499618721392533</v>
      </c>
      <c r="P1201" s="81">
        <f t="shared" ca="1" si="309"/>
        <v>9</v>
      </c>
      <c r="Q1201" s="22">
        <f t="shared" ca="1" si="310"/>
        <v>2.0692253171985205E-2</v>
      </c>
      <c r="R1201" s="3">
        <f ca="1">IF(N1201&gt;'Power Curve'!$C$37,0,INDEX(Ci,$P1201,1)*POWER(1-Q1201,3)+INDEX(Ci,$P1201,2)*3*Q1201*POWER(1-Q1201,2)+INDEX(Ci,$P1201,3)*3*POWER(Q1201,2)*(1-Q1201)+INDEX(Ci,$P1201,4)*POWER(Q1201,3))</f>
        <v>886.93956556916237</v>
      </c>
      <c r="S1201" s="3">
        <f t="shared" si="311"/>
        <v>899.32003021240257</v>
      </c>
      <c r="T1201" s="3">
        <f t="shared" ca="1" si="312"/>
        <v>-12.380464643240202</v>
      </c>
      <c r="U1201" s="3">
        <f t="shared" ca="1" si="320"/>
        <v>12.380464643240202</v>
      </c>
      <c r="W1201" s="34">
        <f t="shared" si="313"/>
        <v>8</v>
      </c>
      <c r="X1201" s="73" t="b">
        <f>COUNTIF('Power Curve'!$D$2:$D$31,W1201)&gt;0</f>
        <v>1</v>
      </c>
      <c r="Y1201" s="73" t="b">
        <f t="shared" si="314"/>
        <v>0</v>
      </c>
      <c r="Z1201" s="73" t="b">
        <f t="shared" si="321"/>
        <v>1</v>
      </c>
      <c r="AA1201" s="34" t="str">
        <f t="shared" si="315"/>
        <v>Outer</v>
      </c>
      <c r="AB1201" s="35" t="str">
        <f t="shared" si="322"/>
        <v>0.5-0.6</v>
      </c>
      <c r="AC1201" s="36" t="str">
        <f t="shared" si="316"/>
        <v>0-1</v>
      </c>
      <c r="AD1201" s="36" t="str">
        <f t="shared" si="317"/>
        <v>Feb</v>
      </c>
      <c r="AE1201" s="35" t="str">
        <f t="shared" si="318"/>
        <v>305-315</v>
      </c>
      <c r="AF1201" s="36" t="str">
        <f t="shared" si="319"/>
        <v>HWS-LTI</v>
      </c>
    </row>
    <row r="1202" spans="5:32" x14ac:dyDescent="0.3">
      <c r="E1202" s="12">
        <v>40965.034722222219</v>
      </c>
      <c r="F1202" s="16">
        <v>7.73</v>
      </c>
      <c r="G1202" s="16">
        <v>795.58998870849632</v>
      </c>
      <c r="H1202" s="29">
        <v>1.2221893451401336</v>
      </c>
      <c r="I1202" s="26">
        <v>305.89999999999998</v>
      </c>
      <c r="J1202" s="30">
        <v>7.8913324708926258E-2</v>
      </c>
      <c r="K1202" s="31">
        <v>0.51142354220019615</v>
      </c>
      <c r="L1202" s="108">
        <f ca="1">REWS!R1202</f>
        <v>7.7420319263882567</v>
      </c>
      <c r="M1202" s="22">
        <f t="shared" si="306"/>
        <v>7.7240835374995171</v>
      </c>
      <c r="N1202" s="22">
        <f t="shared" ca="1" si="307"/>
        <v>7.7361062547750592</v>
      </c>
      <c r="O1202" s="22">
        <f t="shared" si="308"/>
        <v>0.55183198603064898</v>
      </c>
      <c r="P1202" s="81">
        <f t="shared" ca="1" si="309"/>
        <v>8</v>
      </c>
      <c r="Q1202" s="22">
        <f t="shared" ca="1" si="310"/>
        <v>0.72565392687409869</v>
      </c>
      <c r="R1202" s="3">
        <f ca="1">IF(N1202&gt;'Power Curve'!$C$37,0,INDEX(Ci,$P1202,1)*POWER(1-Q1202,3)+INDEX(Ci,$P1202,2)*3*Q1202*POWER(1-Q1202,2)+INDEX(Ci,$P1202,3)*3*POWER(Q1202,2)*(1-Q1202)+INDEX(Ci,$P1202,4)*POWER(Q1202,3))</f>
        <v>800.04038260292327</v>
      </c>
      <c r="S1202" s="3">
        <f t="shared" si="311"/>
        <v>795.58998870849632</v>
      </c>
      <c r="T1202" s="3">
        <f t="shared" ca="1" si="312"/>
        <v>4.4503938944269521</v>
      </c>
      <c r="U1202" s="3">
        <f t="shared" ca="1" si="320"/>
        <v>4.4503938944269521</v>
      </c>
      <c r="W1202" s="34">
        <f t="shared" si="313"/>
        <v>8</v>
      </c>
      <c r="X1202" s="73" t="b">
        <f>COUNTIF('Power Curve'!$D$2:$D$31,W1202)&gt;0</f>
        <v>1</v>
      </c>
      <c r="Y1202" s="73" t="b">
        <f t="shared" si="314"/>
        <v>0</v>
      </c>
      <c r="Z1202" s="73" t="b">
        <f t="shared" si="321"/>
        <v>1</v>
      </c>
      <c r="AA1202" s="34" t="str">
        <f t="shared" si="315"/>
        <v>Outer</v>
      </c>
      <c r="AB1202" s="35" t="str">
        <f t="shared" si="322"/>
        <v>0.5-0.6</v>
      </c>
      <c r="AC1202" s="36" t="str">
        <f t="shared" si="316"/>
        <v>0-1</v>
      </c>
      <c r="AD1202" s="36" t="str">
        <f t="shared" si="317"/>
        <v>Feb</v>
      </c>
      <c r="AE1202" s="35" t="str">
        <f t="shared" si="318"/>
        <v>305-315</v>
      </c>
      <c r="AF1202" s="36" t="str">
        <f t="shared" si="319"/>
        <v>HWS-LTI</v>
      </c>
    </row>
    <row r="1203" spans="5:32" x14ac:dyDescent="0.3">
      <c r="E1203" s="12">
        <v>40965.041666666664</v>
      </c>
      <c r="F1203" s="16">
        <v>8.07</v>
      </c>
      <c r="G1203" s="16">
        <v>830.21998977661133</v>
      </c>
      <c r="H1203" s="29">
        <v>1.2210864531144161</v>
      </c>
      <c r="I1203" s="26">
        <v>305.8</v>
      </c>
      <c r="J1203" s="30">
        <v>7.4349442379182146E-2</v>
      </c>
      <c r="K1203" s="31">
        <v>0.53712700511941602</v>
      </c>
      <c r="L1203" s="108">
        <f ca="1">REWS!R1203</f>
        <v>7.8562835908280384</v>
      </c>
      <c r="M1203" s="22">
        <f t="shared" si="306"/>
        <v>8.0613970025738375</v>
      </c>
      <c r="N1203" s="22">
        <f t="shared" ca="1" si="307"/>
        <v>7.8479084250893649</v>
      </c>
      <c r="O1203" s="22">
        <f t="shared" si="308"/>
        <v>0.60396486941472927</v>
      </c>
      <c r="P1203" s="81">
        <f t="shared" ca="1" si="309"/>
        <v>8</v>
      </c>
      <c r="Q1203" s="22">
        <f t="shared" ca="1" si="310"/>
        <v>0.83818070532974154</v>
      </c>
      <c r="R1203" s="3">
        <f ca="1">IF(N1203&gt;'Power Curve'!$C$37,0,INDEX(Ci,$P1203,1)*POWER(1-Q1203,3)+INDEX(Ci,$P1203,2)*3*Q1203*POWER(1-Q1203,2)+INDEX(Ci,$P1203,3)*3*POWER(Q1203,2)*(1-Q1203)+INDEX(Ci,$P1203,4)*POWER(Q1203,3))</f>
        <v>832.93664779706285</v>
      </c>
      <c r="S1203" s="3">
        <f t="shared" si="311"/>
        <v>830.21998977661133</v>
      </c>
      <c r="T1203" s="3">
        <f t="shared" ca="1" si="312"/>
        <v>2.7166580204515185</v>
      </c>
      <c r="U1203" s="3">
        <f t="shared" ca="1" si="320"/>
        <v>2.7166580204515185</v>
      </c>
      <c r="W1203" s="34">
        <f t="shared" si="313"/>
        <v>8</v>
      </c>
      <c r="X1203" s="73" t="b">
        <f>COUNTIF('Power Curve'!$D$2:$D$31,W1203)&gt;0</f>
        <v>1</v>
      </c>
      <c r="Y1203" s="73" t="b">
        <f t="shared" si="314"/>
        <v>0</v>
      </c>
      <c r="Z1203" s="73" t="b">
        <f t="shared" si="321"/>
        <v>1</v>
      </c>
      <c r="AA1203" s="34" t="str">
        <f t="shared" si="315"/>
        <v>Outer</v>
      </c>
      <c r="AB1203" s="35" t="str">
        <f t="shared" si="322"/>
        <v>0.6-0.7</v>
      </c>
      <c r="AC1203" s="36" t="str">
        <f t="shared" si="316"/>
        <v>1-2</v>
      </c>
      <c r="AD1203" s="36" t="str">
        <f t="shared" si="317"/>
        <v>Feb</v>
      </c>
      <c r="AE1203" s="35" t="str">
        <f t="shared" si="318"/>
        <v>305-315</v>
      </c>
      <c r="AF1203" s="36" t="str">
        <f t="shared" si="319"/>
        <v>HWS-LTI</v>
      </c>
    </row>
    <row r="1204" spans="5:32" x14ac:dyDescent="0.3">
      <c r="E1204" s="12">
        <v>40965.048611111109</v>
      </c>
      <c r="F1204" s="16">
        <v>7.67</v>
      </c>
      <c r="G1204" s="16">
        <v>758.03002166748024</v>
      </c>
      <c r="H1204" s="29">
        <v>1.2214598352368791</v>
      </c>
      <c r="I1204" s="26">
        <v>304.60000000000002</v>
      </c>
      <c r="J1204" s="30">
        <v>0.11342894393741851</v>
      </c>
      <c r="K1204" s="31">
        <v>0.45002438290627916</v>
      </c>
      <c r="L1204" s="108">
        <f ca="1">REWS!R1204</f>
        <v>7.4688592365450841</v>
      </c>
      <c r="M1204" s="22">
        <f t="shared" si="306"/>
        <v>7.6626042822772646</v>
      </c>
      <c r="N1204" s="22">
        <f t="shared" ca="1" si="307"/>
        <v>7.4616574667114035</v>
      </c>
      <c r="O1204" s="22">
        <f t="shared" si="308"/>
        <v>0.54233016895276975</v>
      </c>
      <c r="P1204" s="81">
        <f t="shared" ca="1" si="309"/>
        <v>8</v>
      </c>
      <c r="Q1204" s="22">
        <f t="shared" ca="1" si="310"/>
        <v>0.44942639135275103</v>
      </c>
      <c r="R1204" s="3">
        <f ca="1">IF(N1204&gt;'Power Curve'!$C$37,0,INDEX(Ci,$P1204,1)*POWER(1-Q1204,3)+INDEX(Ci,$P1204,2)*3*Q1204*POWER(1-Q1204,2)+INDEX(Ci,$P1204,3)*3*POWER(Q1204,2)*(1-Q1204)+INDEX(Ci,$P1204,4)*POWER(Q1204,3))</f>
        <v>721.03881617698141</v>
      </c>
      <c r="S1204" s="3">
        <f t="shared" si="311"/>
        <v>758.03002166748024</v>
      </c>
      <c r="T1204" s="3">
        <f t="shared" ca="1" si="312"/>
        <v>-36.991205490498828</v>
      </c>
      <c r="U1204" s="3">
        <f t="shared" ca="1" si="320"/>
        <v>36.991205490498828</v>
      </c>
      <c r="W1204" s="34">
        <f t="shared" si="313"/>
        <v>8</v>
      </c>
      <c r="X1204" s="73" t="b">
        <f>COUNTIF('Power Curve'!$D$2:$D$31,W1204)&gt;0</f>
        <v>1</v>
      </c>
      <c r="Y1204" s="73" t="b">
        <f t="shared" si="314"/>
        <v>0</v>
      </c>
      <c r="Z1204" s="73" t="b">
        <f t="shared" si="321"/>
        <v>1</v>
      </c>
      <c r="AA1204" s="34" t="str">
        <f t="shared" si="315"/>
        <v>Outer</v>
      </c>
      <c r="AB1204" s="35" t="str">
        <f t="shared" si="322"/>
        <v>0.5-0.6</v>
      </c>
      <c r="AC1204" s="36" t="str">
        <f t="shared" si="316"/>
        <v>1-2</v>
      </c>
      <c r="AD1204" s="36" t="str">
        <f t="shared" si="317"/>
        <v>Feb</v>
      </c>
      <c r="AE1204" s="35" t="str">
        <f t="shared" si="318"/>
        <v>295-305</v>
      </c>
      <c r="AF1204" s="36" t="str">
        <f t="shared" si="319"/>
        <v>Inner-TI</v>
      </c>
    </row>
    <row r="1205" spans="5:32" x14ac:dyDescent="0.3">
      <c r="E1205" s="12">
        <v>40965.055555555555</v>
      </c>
      <c r="F1205" s="16">
        <v>7.81</v>
      </c>
      <c r="G1205" s="16">
        <v>778.13002014160134</v>
      </c>
      <c r="H1205" s="29">
        <v>1.2215057661909443</v>
      </c>
      <c r="I1205" s="26">
        <v>306.10000000000002</v>
      </c>
      <c r="J1205" s="30">
        <v>6.9142125480153652E-2</v>
      </c>
      <c r="K1205" s="31">
        <v>0.44438742790093255</v>
      </c>
      <c r="L1205" s="108">
        <f ca="1">REWS!R1205</f>
        <v>7.7203656571551011</v>
      </c>
      <c r="M1205" s="22">
        <f t="shared" si="306"/>
        <v>7.8025670871099386</v>
      </c>
      <c r="N1205" s="22">
        <f t="shared" ca="1" si="307"/>
        <v>7.7130180508287181</v>
      </c>
      <c r="O1205" s="22">
        <f t="shared" si="308"/>
        <v>0.56396187162091826</v>
      </c>
      <c r="P1205" s="81">
        <f t="shared" ca="1" si="309"/>
        <v>8</v>
      </c>
      <c r="Q1205" s="22">
        <f t="shared" ca="1" si="310"/>
        <v>0.7024160845039118</v>
      </c>
      <c r="R1205" s="3">
        <f ca="1">IF(N1205&gt;'Power Curve'!$C$37,0,INDEX(Ci,$P1205,1)*POWER(1-Q1205,3)+INDEX(Ci,$P1205,2)*3*Q1205*POWER(1-Q1205,2)+INDEX(Ci,$P1205,3)*3*POWER(Q1205,2)*(1-Q1205)+INDEX(Ci,$P1205,4)*POWER(Q1205,3))</f>
        <v>793.29113802677375</v>
      </c>
      <c r="S1205" s="3">
        <f t="shared" si="311"/>
        <v>778.13002014160134</v>
      </c>
      <c r="T1205" s="3">
        <f t="shared" ca="1" si="312"/>
        <v>15.161117885172416</v>
      </c>
      <c r="U1205" s="3">
        <f t="shared" ca="1" si="320"/>
        <v>15.161117885172416</v>
      </c>
      <c r="W1205" s="34">
        <f t="shared" si="313"/>
        <v>8</v>
      </c>
      <c r="X1205" s="73" t="b">
        <f>COUNTIF('Power Curve'!$D$2:$D$31,W1205)&gt;0</f>
        <v>1</v>
      </c>
      <c r="Y1205" s="73" t="b">
        <f t="shared" si="314"/>
        <v>0</v>
      </c>
      <c r="Z1205" s="73" t="b">
        <f t="shared" si="321"/>
        <v>1</v>
      </c>
      <c r="AA1205" s="34" t="str">
        <f t="shared" si="315"/>
        <v>Outer</v>
      </c>
      <c r="AB1205" s="35" t="str">
        <f t="shared" si="322"/>
        <v>0.5-0.6</v>
      </c>
      <c r="AC1205" s="36" t="str">
        <f t="shared" si="316"/>
        <v>1-2</v>
      </c>
      <c r="AD1205" s="36" t="str">
        <f t="shared" si="317"/>
        <v>Feb</v>
      </c>
      <c r="AE1205" s="35" t="str">
        <f t="shared" si="318"/>
        <v>305-315</v>
      </c>
      <c r="AF1205" s="36" t="str">
        <f t="shared" si="319"/>
        <v>HWS-LTI</v>
      </c>
    </row>
    <row r="1206" spans="5:32" x14ac:dyDescent="0.3">
      <c r="E1206" s="12">
        <v>40965.0625</v>
      </c>
      <c r="F1206" s="16">
        <v>7.75</v>
      </c>
      <c r="G1206" s="16">
        <v>895.23001098632835</v>
      </c>
      <c r="H1206" s="29">
        <v>1.2226147946266475</v>
      </c>
      <c r="I1206" s="26">
        <v>306.89999999999998</v>
      </c>
      <c r="J1206" s="30">
        <v>0.11096774193548387</v>
      </c>
      <c r="K1206" s="31">
        <v>0.45270594936122105</v>
      </c>
      <c r="L1206" s="108">
        <f ca="1">REWS!R1206</f>
        <v>7.8182238954231105</v>
      </c>
      <c r="M1206" s="22">
        <f t="shared" si="306"/>
        <v>7.744966706862308</v>
      </c>
      <c r="N1206" s="22">
        <f t="shared" ca="1" si="307"/>
        <v>7.8131462937867528</v>
      </c>
      <c r="O1206" s="22">
        <f t="shared" si="308"/>
        <v>0.55505954717422945</v>
      </c>
      <c r="P1206" s="81">
        <f t="shared" ca="1" si="309"/>
        <v>8</v>
      </c>
      <c r="Q1206" s="22">
        <f t="shared" ca="1" si="310"/>
        <v>0.80319327497183124</v>
      </c>
      <c r="R1206" s="3">
        <f ca="1">IF(N1206&gt;'Power Curve'!$C$37,0,INDEX(Ci,$P1206,1)*POWER(1-Q1206,3)+INDEX(Ci,$P1206,2)*3*Q1206*POWER(1-Q1206,2)+INDEX(Ci,$P1206,3)*3*POWER(Q1206,2)*(1-Q1206)+INDEX(Ci,$P1206,4)*POWER(Q1206,3))</f>
        <v>822.67290628403498</v>
      </c>
      <c r="S1206" s="3">
        <f t="shared" si="311"/>
        <v>895.23001098632835</v>
      </c>
      <c r="T1206" s="3">
        <f t="shared" ca="1" si="312"/>
        <v>-72.557104702293373</v>
      </c>
      <c r="U1206" s="3">
        <f t="shared" ca="1" si="320"/>
        <v>72.557104702293373</v>
      </c>
      <c r="W1206" s="34">
        <f t="shared" si="313"/>
        <v>8</v>
      </c>
      <c r="X1206" s="73" t="b">
        <f>COUNTIF('Power Curve'!$D$2:$D$31,W1206)&gt;0</f>
        <v>1</v>
      </c>
      <c r="Y1206" s="73" t="b">
        <f t="shared" si="314"/>
        <v>0</v>
      </c>
      <c r="Z1206" s="73" t="b">
        <f t="shared" si="321"/>
        <v>1</v>
      </c>
      <c r="AA1206" s="34" t="str">
        <f t="shared" si="315"/>
        <v>Outer</v>
      </c>
      <c r="AB1206" s="35" t="str">
        <f t="shared" si="322"/>
        <v>0.5-0.6</v>
      </c>
      <c r="AC1206" s="36" t="str">
        <f t="shared" si="316"/>
        <v>1-2</v>
      </c>
      <c r="AD1206" s="36" t="str">
        <f t="shared" si="317"/>
        <v>Feb</v>
      </c>
      <c r="AE1206" s="35" t="str">
        <f t="shared" si="318"/>
        <v>305-315</v>
      </c>
      <c r="AF1206" s="36" t="str">
        <f t="shared" si="319"/>
        <v>Inner-TI</v>
      </c>
    </row>
    <row r="1207" spans="5:32" x14ac:dyDescent="0.3">
      <c r="E1207" s="12">
        <v>40965.069444444445</v>
      </c>
      <c r="F1207" s="16">
        <v>7.55</v>
      </c>
      <c r="G1207" s="16">
        <v>746.0899734497068</v>
      </c>
      <c r="H1207" s="29">
        <v>1.2231210327036692</v>
      </c>
      <c r="I1207" s="26">
        <v>308.39999999999998</v>
      </c>
      <c r="J1207" s="30">
        <v>6.6225165562913912E-2</v>
      </c>
      <c r="K1207" s="31">
        <v>0.4081085019533876</v>
      </c>
      <c r="L1207" s="108">
        <f ca="1">REWS!R1207</f>
        <v>7.6068777190746069</v>
      </c>
      <c r="M1207" s="22">
        <f t="shared" si="306"/>
        <v>7.546137833347597</v>
      </c>
      <c r="N1207" s="22">
        <f t="shared" ca="1" si="307"/>
        <v>7.6029864568950689</v>
      </c>
      <c r="O1207" s="22">
        <f t="shared" si="308"/>
        <v>0.52432990383180711</v>
      </c>
      <c r="P1207" s="81">
        <f t="shared" ca="1" si="309"/>
        <v>8</v>
      </c>
      <c r="Q1207" s="22">
        <f t="shared" ca="1" si="310"/>
        <v>0.59167135782387248</v>
      </c>
      <c r="R1207" s="3">
        <f ca="1">IF(N1207&gt;'Power Curve'!$C$37,0,INDEX(Ci,$P1207,1)*POWER(1-Q1207,3)+INDEX(Ci,$P1207,2)*3*Q1207*POWER(1-Q1207,2)+INDEX(Ci,$P1207,3)*3*POWER(Q1207,2)*(1-Q1207)+INDEX(Ci,$P1207,4)*POWER(Q1207,3))</f>
        <v>761.36732077734632</v>
      </c>
      <c r="S1207" s="3">
        <f t="shared" si="311"/>
        <v>746.0899734497068</v>
      </c>
      <c r="T1207" s="3">
        <f t="shared" ca="1" si="312"/>
        <v>15.277347327639518</v>
      </c>
      <c r="U1207" s="3">
        <f t="shared" ca="1" si="320"/>
        <v>15.277347327639518</v>
      </c>
      <c r="W1207" s="34">
        <f t="shared" si="313"/>
        <v>8</v>
      </c>
      <c r="X1207" s="73" t="b">
        <f>COUNTIF('Power Curve'!$D$2:$D$31,W1207)&gt;0</f>
        <v>1</v>
      </c>
      <c r="Y1207" s="73" t="b">
        <f t="shared" si="314"/>
        <v>0</v>
      </c>
      <c r="Z1207" s="73" t="b">
        <f t="shared" si="321"/>
        <v>1</v>
      </c>
      <c r="AA1207" s="34" t="str">
        <f t="shared" si="315"/>
        <v>Outer</v>
      </c>
      <c r="AB1207" s="35" t="str">
        <f t="shared" si="322"/>
        <v>0.5-0.6</v>
      </c>
      <c r="AC1207" s="36" t="str">
        <f t="shared" si="316"/>
        <v>1-2</v>
      </c>
      <c r="AD1207" s="36" t="str">
        <f t="shared" si="317"/>
        <v>Feb</v>
      </c>
      <c r="AE1207" s="35" t="str">
        <f t="shared" si="318"/>
        <v>305-315</v>
      </c>
      <c r="AF1207" s="36" t="str">
        <f t="shared" si="319"/>
        <v>HWS-LTI</v>
      </c>
    </row>
    <row r="1208" spans="5:32" x14ac:dyDescent="0.3">
      <c r="E1208" s="12">
        <v>40965.076388888891</v>
      </c>
      <c r="F1208" s="16">
        <v>7.43</v>
      </c>
      <c r="G1208" s="16">
        <v>675.17999839782738</v>
      </c>
      <c r="H1208" s="29">
        <v>1.2227584531370868</v>
      </c>
      <c r="I1208" s="26">
        <v>310.60000000000002</v>
      </c>
      <c r="J1208" s="30">
        <v>7.8061911170928672E-2</v>
      </c>
      <c r="K1208" s="31">
        <v>0.54222864215214617</v>
      </c>
      <c r="L1208" s="108">
        <f ca="1">REWS!R1208</f>
        <v>7.2313672146138623</v>
      </c>
      <c r="M1208" s="22">
        <f t="shared" si="306"/>
        <v>7.4254653436807816</v>
      </c>
      <c r="N1208" s="22">
        <f t="shared" ca="1" si="307"/>
        <v>7.2269537872873029</v>
      </c>
      <c r="O1208" s="22">
        <f t="shared" si="308"/>
        <v>0.5056795815564108</v>
      </c>
      <c r="P1208" s="81">
        <f t="shared" ca="1" si="309"/>
        <v>8</v>
      </c>
      <c r="Q1208" s="22">
        <f t="shared" ca="1" si="310"/>
        <v>0.21320155901691024</v>
      </c>
      <c r="R1208" s="3">
        <f ca="1">IF(N1208&gt;'Power Curve'!$C$37,0,INDEX(Ci,$P1208,1)*POWER(1-Q1208,3)+INDEX(Ci,$P1208,2)*3*Q1208*POWER(1-Q1208,2)+INDEX(Ci,$P1208,3)*3*POWER(Q1208,2)*(1-Q1208)+INDEX(Ci,$P1208,4)*POWER(Q1208,3))</f>
        <v>656.1447505543822</v>
      </c>
      <c r="S1208" s="3">
        <f t="shared" si="311"/>
        <v>675.17999839782738</v>
      </c>
      <c r="T1208" s="3">
        <f t="shared" ca="1" si="312"/>
        <v>-19.035247843445177</v>
      </c>
      <c r="U1208" s="3">
        <f t="shared" ca="1" si="320"/>
        <v>19.035247843445177</v>
      </c>
      <c r="W1208" s="34">
        <f t="shared" si="313"/>
        <v>7</v>
      </c>
      <c r="X1208" s="73" t="b">
        <f>COUNTIF('Power Curve'!$D$2:$D$31,W1208)&gt;0</f>
        <v>1</v>
      </c>
      <c r="Y1208" s="73" t="b">
        <f t="shared" si="314"/>
        <v>0</v>
      </c>
      <c r="Z1208" s="73" t="b">
        <f t="shared" si="321"/>
        <v>1</v>
      </c>
      <c r="AA1208" s="34" t="str">
        <f t="shared" si="315"/>
        <v>Outer</v>
      </c>
      <c r="AB1208" s="35" t="str">
        <f t="shared" si="322"/>
        <v>0.5-0.6</v>
      </c>
      <c r="AC1208" s="36" t="str">
        <f t="shared" si="316"/>
        <v>1-2</v>
      </c>
      <c r="AD1208" s="36" t="str">
        <f t="shared" si="317"/>
        <v>Feb</v>
      </c>
      <c r="AE1208" s="35" t="str">
        <f t="shared" si="318"/>
        <v>305-315</v>
      </c>
      <c r="AF1208" s="36" t="str">
        <f t="shared" si="319"/>
        <v>HWS-LTI</v>
      </c>
    </row>
    <row r="1209" spans="5:32" x14ac:dyDescent="0.3">
      <c r="E1209" s="12">
        <v>40965.083333333336</v>
      </c>
      <c r="F1209" s="16">
        <v>7.44</v>
      </c>
      <c r="G1209" s="16">
        <v>639.64999580383346</v>
      </c>
      <c r="H1209" s="29">
        <v>1.2211505258577235</v>
      </c>
      <c r="I1209" s="26">
        <v>311.3</v>
      </c>
      <c r="J1209" s="30">
        <v>7.9301075268817189E-2</v>
      </c>
      <c r="K1209" s="31">
        <v>0.55724599102956029</v>
      </c>
      <c r="L1209" s="108">
        <f ca="1">REWS!R1209</f>
        <v>7.1389811631022742</v>
      </c>
      <c r="M1209" s="22">
        <f t="shared" si="306"/>
        <v>7.4321986013863528</v>
      </c>
      <c r="N1209" s="22">
        <f t="shared" ca="1" si="307"/>
        <v>7.1314954053403552</v>
      </c>
      <c r="O1209" s="22">
        <f t="shared" si="308"/>
        <v>0.50672022823999974</v>
      </c>
      <c r="P1209" s="81">
        <f t="shared" ca="1" si="309"/>
        <v>8</v>
      </c>
      <c r="Q1209" s="22">
        <f t="shared" ca="1" si="310"/>
        <v>0.11712449569264075</v>
      </c>
      <c r="R1209" s="3">
        <f ca="1">IF(N1209&gt;'Power Curve'!$C$37,0,INDEX(Ci,$P1209,1)*POWER(1-Q1209,3)+INDEX(Ci,$P1209,2)*3*Q1209*POWER(1-Q1209,2)+INDEX(Ci,$P1209,3)*3*POWER(Q1209,2)*(1-Q1209)+INDEX(Ci,$P1209,4)*POWER(Q1209,3))</f>
        <v>630.63224647109018</v>
      </c>
      <c r="S1209" s="3">
        <f t="shared" si="311"/>
        <v>639.64999580383346</v>
      </c>
      <c r="T1209" s="3">
        <f t="shared" ca="1" si="312"/>
        <v>-9.0177493327432785</v>
      </c>
      <c r="U1209" s="3">
        <f t="shared" ca="1" si="320"/>
        <v>9.0177493327432785</v>
      </c>
      <c r="W1209" s="34">
        <f t="shared" si="313"/>
        <v>7</v>
      </c>
      <c r="X1209" s="73" t="b">
        <f>COUNTIF('Power Curve'!$D$2:$D$31,W1209)&gt;0</f>
        <v>1</v>
      </c>
      <c r="Y1209" s="73" t="b">
        <f t="shared" si="314"/>
        <v>0</v>
      </c>
      <c r="Z1209" s="73" t="b">
        <f t="shared" si="321"/>
        <v>1</v>
      </c>
      <c r="AA1209" s="34" t="str">
        <f t="shared" si="315"/>
        <v>Outer</v>
      </c>
      <c r="AB1209" s="35" t="str">
        <f t="shared" si="322"/>
        <v>0.5-0.6</v>
      </c>
      <c r="AC1209" s="36" t="str">
        <f t="shared" si="316"/>
        <v>2-3</v>
      </c>
      <c r="AD1209" s="36" t="str">
        <f t="shared" si="317"/>
        <v>Feb</v>
      </c>
      <c r="AE1209" s="35" t="str">
        <f t="shared" si="318"/>
        <v>305-315</v>
      </c>
      <c r="AF1209" s="36" t="str">
        <f t="shared" si="319"/>
        <v>HWS-LTI</v>
      </c>
    </row>
    <row r="1210" spans="5:32" x14ac:dyDescent="0.3">
      <c r="E1210" s="12">
        <v>40965.090277777781</v>
      </c>
      <c r="F1210" s="16">
        <v>7.07</v>
      </c>
      <c r="G1210" s="16">
        <v>623.28001689910911</v>
      </c>
      <c r="H1210" s="29">
        <v>1.2233107165811905</v>
      </c>
      <c r="I1210" s="26">
        <v>307.89999999999998</v>
      </c>
      <c r="J1210" s="30">
        <v>9.6181046676096185E-2</v>
      </c>
      <c r="K1210" s="31">
        <v>0.52639095914093104</v>
      </c>
      <c r="L1210" s="108">
        <f ca="1">REWS!R1210</f>
        <v>6.9559622432955877</v>
      </c>
      <c r="M1210" s="22">
        <f t="shared" si="306"/>
        <v>7.0667486454654185</v>
      </c>
      <c r="N1210" s="22">
        <f t="shared" ca="1" si="307"/>
        <v>6.9527633324918927</v>
      </c>
      <c r="O1210" s="22">
        <f t="shared" si="308"/>
        <v>0.45023875949535408</v>
      </c>
      <c r="P1210" s="81">
        <f t="shared" ca="1" si="309"/>
        <v>7</v>
      </c>
      <c r="Q1210" s="22">
        <f t="shared" ca="1" si="310"/>
        <v>0.93660635433142603</v>
      </c>
      <c r="R1210" s="3">
        <f ca="1">IF(N1210&gt;'Power Curve'!$C$37,0,INDEX(Ci,$P1210,1)*POWER(1-Q1210,3)+INDEX(Ci,$P1210,2)*3*Q1210*POWER(1-Q1210,2)+INDEX(Ci,$P1210,3)*3*POWER(Q1210,2)*(1-Q1210)+INDEX(Ci,$P1210,4)*POWER(Q1210,3))</f>
        <v>584.31836647894727</v>
      </c>
      <c r="S1210" s="3">
        <f t="shared" si="311"/>
        <v>623.28001689910911</v>
      </c>
      <c r="T1210" s="3">
        <f t="shared" ca="1" si="312"/>
        <v>-38.961650420161845</v>
      </c>
      <c r="U1210" s="3">
        <f t="shared" ca="1" si="320"/>
        <v>38.961650420161845</v>
      </c>
      <c r="W1210" s="34">
        <f t="shared" si="313"/>
        <v>7</v>
      </c>
      <c r="X1210" s="73" t="b">
        <f>COUNTIF('Power Curve'!$D$2:$D$31,W1210)&gt;0</f>
        <v>1</v>
      </c>
      <c r="Y1210" s="73" t="b">
        <f t="shared" si="314"/>
        <v>0</v>
      </c>
      <c r="Z1210" s="73" t="b">
        <f t="shared" si="321"/>
        <v>1</v>
      </c>
      <c r="AA1210" s="34" t="str">
        <f t="shared" si="315"/>
        <v>Outer</v>
      </c>
      <c r="AB1210" s="35" t="str">
        <f t="shared" si="322"/>
        <v>0.4-0.5</v>
      </c>
      <c r="AC1210" s="36" t="str">
        <f t="shared" si="316"/>
        <v>2-3</v>
      </c>
      <c r="AD1210" s="36" t="str">
        <f t="shared" si="317"/>
        <v>Feb</v>
      </c>
      <c r="AE1210" s="35" t="str">
        <f t="shared" si="318"/>
        <v>305-315</v>
      </c>
      <c r="AF1210" s="36" t="str">
        <f t="shared" si="319"/>
        <v>LWS-LTI</v>
      </c>
    </row>
    <row r="1211" spans="5:32" x14ac:dyDescent="0.3">
      <c r="E1211" s="12">
        <v>40965.097222222219</v>
      </c>
      <c r="F1211" s="16">
        <v>7.59</v>
      </c>
      <c r="G1211" s="16">
        <v>739.82997131347656</v>
      </c>
      <c r="H1211" s="29">
        <v>1.2227180974667451</v>
      </c>
      <c r="I1211" s="26">
        <v>311.5</v>
      </c>
      <c r="J1211" s="30">
        <v>8.5638998682476944E-2</v>
      </c>
      <c r="K1211" s="31">
        <v>0.49333530628041539</v>
      </c>
      <c r="L1211" s="108">
        <f ca="1">REWS!R1211</f>
        <v>7.3463299013895478</v>
      </c>
      <c r="M1211" s="22">
        <f t="shared" si="306"/>
        <v>7.5852842433787702</v>
      </c>
      <c r="N1211" s="22">
        <f t="shared" ca="1" si="307"/>
        <v>7.3417655398777937</v>
      </c>
      <c r="O1211" s="22">
        <f t="shared" si="308"/>
        <v>0.53038010769369837</v>
      </c>
      <c r="P1211" s="81">
        <f t="shared" ca="1" si="309"/>
        <v>8</v>
      </c>
      <c r="Q1211" s="22">
        <f t="shared" ca="1" si="310"/>
        <v>0.32875742534342572</v>
      </c>
      <c r="R1211" s="3">
        <f ca="1">IF(N1211&gt;'Power Curve'!$C$37,0,INDEX(Ci,$P1211,1)*POWER(1-Q1211,3)+INDEX(Ci,$P1211,2)*3*Q1211*POWER(1-Q1211,2)+INDEX(Ci,$P1211,3)*3*POWER(Q1211,2)*(1-Q1211)+INDEX(Ci,$P1211,4)*POWER(Q1211,3))</f>
        <v>687.53164183053923</v>
      </c>
      <c r="S1211" s="3">
        <f t="shared" si="311"/>
        <v>739.82997131347656</v>
      </c>
      <c r="T1211" s="3">
        <f t="shared" ca="1" si="312"/>
        <v>-52.298329482937334</v>
      </c>
      <c r="U1211" s="3">
        <f t="shared" ca="1" si="320"/>
        <v>52.298329482937334</v>
      </c>
      <c r="W1211" s="34">
        <f t="shared" si="313"/>
        <v>8</v>
      </c>
      <c r="X1211" s="73" t="b">
        <f>COUNTIF('Power Curve'!$D$2:$D$31,W1211)&gt;0</f>
        <v>1</v>
      </c>
      <c r="Y1211" s="73" t="b">
        <f t="shared" si="314"/>
        <v>0</v>
      </c>
      <c r="Z1211" s="73" t="b">
        <f t="shared" si="321"/>
        <v>1</v>
      </c>
      <c r="AA1211" s="34" t="str">
        <f t="shared" si="315"/>
        <v>Outer</v>
      </c>
      <c r="AB1211" s="35" t="str">
        <f t="shared" si="322"/>
        <v>0.5-0.6</v>
      </c>
      <c r="AC1211" s="36" t="str">
        <f t="shared" si="316"/>
        <v>2-3</v>
      </c>
      <c r="AD1211" s="36" t="str">
        <f t="shared" si="317"/>
        <v>Feb</v>
      </c>
      <c r="AE1211" s="35" t="str">
        <f t="shared" si="318"/>
        <v>305-315</v>
      </c>
      <c r="AF1211" s="36" t="str">
        <f t="shared" si="319"/>
        <v>HWS-LTI</v>
      </c>
    </row>
    <row r="1212" spans="5:32" x14ac:dyDescent="0.3">
      <c r="E1212" s="12">
        <v>40965.104166666664</v>
      </c>
      <c r="F1212" s="16">
        <v>7.17</v>
      </c>
      <c r="G1212" s="16">
        <v>628.28001213073708</v>
      </c>
      <c r="H1212" s="29">
        <v>1.2224882105069155</v>
      </c>
      <c r="I1212" s="26">
        <v>317.3</v>
      </c>
      <c r="J1212" s="30">
        <v>0.100418410041841</v>
      </c>
      <c r="K1212" s="31">
        <v>0.45582739781651521</v>
      </c>
      <c r="L1212" s="108">
        <f ca="1">REWS!R1212</f>
        <v>7.1392751407824884</v>
      </c>
      <c r="M1212" s="22">
        <f t="shared" si="306"/>
        <v>7.1650960941869872</v>
      </c>
      <c r="N1212" s="22">
        <f t="shared" ca="1" si="307"/>
        <v>7.134392249169716</v>
      </c>
      <c r="O1212" s="22">
        <f t="shared" si="308"/>
        <v>0.46543867472611339</v>
      </c>
      <c r="P1212" s="81">
        <f t="shared" ca="1" si="309"/>
        <v>8</v>
      </c>
      <c r="Q1212" s="22">
        <f t="shared" ca="1" si="310"/>
        <v>0.12004011444038676</v>
      </c>
      <c r="R1212" s="3">
        <f ca="1">IF(N1212&gt;'Power Curve'!$C$37,0,INDEX(Ci,$P1212,1)*POWER(1-Q1212,3)+INDEX(Ci,$P1212,2)*3*Q1212*POWER(1-Q1212,2)+INDEX(Ci,$P1212,3)*3*POWER(Q1212,2)*(1-Q1212)+INDEX(Ci,$P1212,4)*POWER(Q1212,3))</f>
        <v>631.39815064092488</v>
      </c>
      <c r="S1212" s="3">
        <f t="shared" si="311"/>
        <v>628.28001213073708</v>
      </c>
      <c r="T1212" s="3">
        <f t="shared" ca="1" si="312"/>
        <v>3.118138510187805</v>
      </c>
      <c r="U1212" s="3">
        <f t="shared" ca="1" si="320"/>
        <v>3.118138510187805</v>
      </c>
      <c r="W1212" s="34">
        <f t="shared" si="313"/>
        <v>7</v>
      </c>
      <c r="X1212" s="73" t="b">
        <f>COUNTIF('Power Curve'!$D$2:$D$31,W1212)&gt;0</f>
        <v>1</v>
      </c>
      <c r="Y1212" s="73" t="b">
        <f t="shared" si="314"/>
        <v>0</v>
      </c>
      <c r="Z1212" s="73" t="b">
        <f t="shared" si="321"/>
        <v>1</v>
      </c>
      <c r="AA1212" s="34" t="str">
        <f t="shared" si="315"/>
        <v>Outer</v>
      </c>
      <c r="AB1212" s="35" t="str">
        <f t="shared" si="322"/>
        <v>0.4-0.5</v>
      </c>
      <c r="AC1212" s="36" t="str">
        <f t="shared" si="316"/>
        <v>2-3</v>
      </c>
      <c r="AD1212" s="36" t="str">
        <f t="shared" si="317"/>
        <v>Feb</v>
      </c>
      <c r="AE1212" s="35" t="str">
        <f t="shared" si="318"/>
        <v>315-325</v>
      </c>
      <c r="AF1212" s="36" t="str">
        <f t="shared" si="319"/>
        <v>Inner-TI</v>
      </c>
    </row>
    <row r="1213" spans="5:32" x14ac:dyDescent="0.3">
      <c r="E1213" s="12">
        <v>40965.111111111109</v>
      </c>
      <c r="F1213" s="16">
        <v>6.51</v>
      </c>
      <c r="G1213" s="16">
        <v>515.76002883911133</v>
      </c>
      <c r="H1213" s="29">
        <v>1.2238227542088269</v>
      </c>
      <c r="I1213" s="26">
        <v>312.60000000000002</v>
      </c>
      <c r="J1213" s="30">
        <v>0.11674347158218126</v>
      </c>
      <c r="K1213" s="31">
        <v>0.41109503533928637</v>
      </c>
      <c r="L1213" s="108">
        <f ca="1">REWS!R1213</f>
        <v>6.5433357924422388</v>
      </c>
      <c r="M1213" s="22">
        <f t="shared" si="306"/>
        <v>6.5079139247759095</v>
      </c>
      <c r="N1213" s="22">
        <f t="shared" ca="1" si="307"/>
        <v>6.541239035041392</v>
      </c>
      <c r="O1213" s="22">
        <f t="shared" si="308"/>
        <v>0.36386905196451991</v>
      </c>
      <c r="P1213" s="81">
        <f t="shared" ca="1" si="309"/>
        <v>7</v>
      </c>
      <c r="Q1213" s="22">
        <f t="shared" ca="1" si="310"/>
        <v>0.51827287363569574</v>
      </c>
      <c r="R1213" s="3">
        <f ca="1">IF(N1213&gt;'Power Curve'!$C$37,0,INDEX(Ci,$P1213,1)*POWER(1-Q1213,3)+INDEX(Ci,$P1213,2)*3*Q1213*POWER(1-Q1213,2)+INDEX(Ci,$P1213,3)*3*POWER(Q1213,2)*(1-Q1213)+INDEX(Ci,$P1213,4)*POWER(Q1213,3))</f>
        <v>480.66402127955752</v>
      </c>
      <c r="S1213" s="3">
        <f t="shared" si="311"/>
        <v>515.76002883911133</v>
      </c>
      <c r="T1213" s="3">
        <f t="shared" ca="1" si="312"/>
        <v>-35.096007559553811</v>
      </c>
      <c r="U1213" s="3">
        <f t="shared" ca="1" si="320"/>
        <v>35.096007559553811</v>
      </c>
      <c r="W1213" s="34">
        <f t="shared" si="313"/>
        <v>7</v>
      </c>
      <c r="X1213" s="73" t="b">
        <f>COUNTIF('Power Curve'!$D$2:$D$31,W1213)&gt;0</f>
        <v>1</v>
      </c>
      <c r="Y1213" s="73" t="b">
        <f t="shared" si="314"/>
        <v>0</v>
      </c>
      <c r="Z1213" s="73" t="b">
        <f t="shared" si="321"/>
        <v>1</v>
      </c>
      <c r="AA1213" s="34" t="str">
        <f t="shared" si="315"/>
        <v>Outer</v>
      </c>
      <c r="AB1213" s="35" t="str">
        <f t="shared" si="322"/>
        <v>0.3-0.4</v>
      </c>
      <c r="AC1213" s="36" t="str">
        <f t="shared" si="316"/>
        <v>2-3</v>
      </c>
      <c r="AD1213" s="36" t="str">
        <f t="shared" si="317"/>
        <v>Feb</v>
      </c>
      <c r="AE1213" s="35" t="str">
        <f t="shared" si="318"/>
        <v>305-315</v>
      </c>
      <c r="AF1213" s="36" t="str">
        <f t="shared" si="319"/>
        <v>Inner-TI</v>
      </c>
    </row>
    <row r="1214" spans="5:32" x14ac:dyDescent="0.3">
      <c r="E1214" s="12">
        <v>40965.118055555555</v>
      </c>
      <c r="F1214" s="16">
        <v>6.71</v>
      </c>
      <c r="G1214" s="16">
        <v>518.73002624511764</v>
      </c>
      <c r="H1214" s="29">
        <v>1.2233162044410164</v>
      </c>
      <c r="I1214" s="26">
        <v>311</v>
      </c>
      <c r="J1214" s="30">
        <v>9.0909090909090912E-2</v>
      </c>
      <c r="K1214" s="31">
        <v>0.48282548099645839</v>
      </c>
      <c r="L1214" s="108">
        <f ca="1">REWS!R1214</f>
        <v>6.743175047824093</v>
      </c>
      <c r="M1214" s="22">
        <f t="shared" si="306"/>
        <v>6.7069242316329518</v>
      </c>
      <c r="N1214" s="22">
        <f t="shared" ca="1" si="307"/>
        <v>6.7400840724879432</v>
      </c>
      <c r="O1214" s="22">
        <f t="shared" si="308"/>
        <v>0.3946267364148644</v>
      </c>
      <c r="P1214" s="81">
        <f t="shared" ca="1" si="309"/>
        <v>7</v>
      </c>
      <c r="Q1214" s="22">
        <f t="shared" ca="1" si="310"/>
        <v>0.72040805046348466</v>
      </c>
      <c r="R1214" s="3">
        <f ca="1">IF(N1214&gt;'Power Curve'!$C$37,0,INDEX(Ci,$P1214,1)*POWER(1-Q1214,3)+INDEX(Ci,$P1214,2)*3*Q1214*POWER(1-Q1214,2)+INDEX(Ci,$P1214,3)*3*POWER(Q1214,2)*(1-Q1214)+INDEX(Ci,$P1214,4)*POWER(Q1214,3))</f>
        <v>530.02043823140809</v>
      </c>
      <c r="S1214" s="3">
        <f t="shared" si="311"/>
        <v>518.73002624511764</v>
      </c>
      <c r="T1214" s="3">
        <f t="shared" ca="1" si="312"/>
        <v>11.290411986290451</v>
      </c>
      <c r="U1214" s="3">
        <f t="shared" ca="1" si="320"/>
        <v>11.290411986290451</v>
      </c>
      <c r="W1214" s="34">
        <f t="shared" si="313"/>
        <v>7</v>
      </c>
      <c r="X1214" s="73" t="b">
        <f>COUNTIF('Power Curve'!$D$2:$D$31,W1214)&gt;0</f>
        <v>1</v>
      </c>
      <c r="Y1214" s="73" t="b">
        <f t="shared" si="314"/>
        <v>0</v>
      </c>
      <c r="Z1214" s="73" t="b">
        <f t="shared" si="321"/>
        <v>1</v>
      </c>
      <c r="AA1214" s="34" t="str">
        <f t="shared" si="315"/>
        <v>Outer</v>
      </c>
      <c r="AB1214" s="35" t="str">
        <f t="shared" si="322"/>
        <v>0.3-0.4</v>
      </c>
      <c r="AC1214" s="36" t="str">
        <f t="shared" si="316"/>
        <v>2-3</v>
      </c>
      <c r="AD1214" s="36" t="str">
        <f t="shared" si="317"/>
        <v>Feb</v>
      </c>
      <c r="AE1214" s="35" t="str">
        <f t="shared" si="318"/>
        <v>305-315</v>
      </c>
      <c r="AF1214" s="36" t="str">
        <f t="shared" si="319"/>
        <v>LWS-LTI</v>
      </c>
    </row>
    <row r="1215" spans="5:32" x14ac:dyDescent="0.3">
      <c r="E1215" s="12">
        <v>40965.125</v>
      </c>
      <c r="F1215" s="16">
        <v>6.62</v>
      </c>
      <c r="G1215" s="16">
        <v>430.71000671386764</v>
      </c>
      <c r="H1215" s="29">
        <v>1.2228616734207958</v>
      </c>
      <c r="I1215" s="26">
        <v>313.10000000000002</v>
      </c>
      <c r="J1215" s="30">
        <v>5.7401812688821753E-2</v>
      </c>
      <c r="K1215" s="31">
        <v>0.55384704400300822</v>
      </c>
      <c r="L1215" s="108">
        <f ca="1">REWS!R1215</f>
        <v>6.501123608164983</v>
      </c>
      <c r="M1215" s="22">
        <f t="shared" si="306"/>
        <v>6.6161458594380367</v>
      </c>
      <c r="N1215" s="22">
        <f t="shared" ca="1" si="307"/>
        <v>6.4973386770174653</v>
      </c>
      <c r="O1215" s="22">
        <f t="shared" si="308"/>
        <v>0.38059664636082091</v>
      </c>
      <c r="P1215" s="81">
        <f t="shared" ca="1" si="309"/>
        <v>7</v>
      </c>
      <c r="Q1215" s="22">
        <f t="shared" ca="1" si="310"/>
        <v>0.47364612938337852</v>
      </c>
      <c r="R1215" s="3">
        <f ca="1">IF(N1215&gt;'Power Curve'!$C$37,0,INDEX(Ci,$P1215,1)*POWER(1-Q1215,3)+INDEX(Ci,$P1215,2)*3*Q1215*POWER(1-Q1215,2)+INDEX(Ci,$P1215,3)*3*POWER(Q1215,2)*(1-Q1215)+INDEX(Ci,$P1215,4)*POWER(Q1215,3))</f>
        <v>470.07766708696283</v>
      </c>
      <c r="S1215" s="3">
        <f t="shared" si="311"/>
        <v>430.71000671386764</v>
      </c>
      <c r="T1215" s="3">
        <f t="shared" ca="1" si="312"/>
        <v>39.367660373095191</v>
      </c>
      <c r="U1215" s="3">
        <f t="shared" ca="1" si="320"/>
        <v>39.367660373095191</v>
      </c>
      <c r="W1215" s="34">
        <f t="shared" si="313"/>
        <v>7</v>
      </c>
      <c r="X1215" s="73" t="b">
        <f>COUNTIF('Power Curve'!$D$2:$D$31,W1215)&gt;0</f>
        <v>1</v>
      </c>
      <c r="Y1215" s="73" t="b">
        <f t="shared" si="314"/>
        <v>0</v>
      </c>
      <c r="Z1215" s="73" t="b">
        <f t="shared" si="321"/>
        <v>1</v>
      </c>
      <c r="AA1215" s="34" t="str">
        <f t="shared" si="315"/>
        <v>Outer</v>
      </c>
      <c r="AB1215" s="35" t="str">
        <f t="shared" si="322"/>
        <v>0.3-0.4</v>
      </c>
      <c r="AC1215" s="36" t="str">
        <f t="shared" si="316"/>
        <v>3-4</v>
      </c>
      <c r="AD1215" s="36" t="str">
        <f t="shared" si="317"/>
        <v>Feb</v>
      </c>
      <c r="AE1215" s="35" t="str">
        <f t="shared" si="318"/>
        <v>305-315</v>
      </c>
      <c r="AF1215" s="36" t="str">
        <f t="shared" si="319"/>
        <v>LWS-LTI</v>
      </c>
    </row>
    <row r="1216" spans="5:32" x14ac:dyDescent="0.3">
      <c r="E1216" s="12">
        <v>40965.131944444445</v>
      </c>
      <c r="F1216" s="16">
        <v>6.47</v>
      </c>
      <c r="G1216" s="16">
        <v>388.63000869750999</v>
      </c>
      <c r="H1216" s="29">
        <v>1.2245193545051603</v>
      </c>
      <c r="I1216" s="26">
        <v>307.3</v>
      </c>
      <c r="J1216" s="30">
        <v>5.2550231839258117E-2</v>
      </c>
      <c r="K1216" s="31">
        <v>0.52265022564477537</v>
      </c>
      <c r="L1216" s="108">
        <f ca="1">REWS!R1216</f>
        <v>6.3019644183286774</v>
      </c>
      <c r="M1216" s="22">
        <f t="shared" si="306"/>
        <v>6.4691536916567669</v>
      </c>
      <c r="N1216" s="22">
        <f t="shared" ca="1" si="307"/>
        <v>6.3011400898795298</v>
      </c>
      <c r="O1216" s="22">
        <f t="shared" si="308"/>
        <v>0.35787853298925515</v>
      </c>
      <c r="P1216" s="81">
        <f t="shared" ca="1" si="309"/>
        <v>7</v>
      </c>
      <c r="Q1216" s="22">
        <f t="shared" ca="1" si="310"/>
        <v>0.27420119168837037</v>
      </c>
      <c r="R1216" s="3">
        <f ca="1">IF(N1216&gt;'Power Curve'!$C$37,0,INDEX(Ci,$P1216,1)*POWER(1-Q1216,3)+INDEX(Ci,$P1216,2)*3*Q1216*POWER(1-Q1216,2)+INDEX(Ci,$P1216,3)*3*POWER(Q1216,2)*(1-Q1216)+INDEX(Ci,$P1216,4)*POWER(Q1216,3))</f>
        <v>424.67777542478024</v>
      </c>
      <c r="S1216" s="3">
        <f t="shared" si="311"/>
        <v>388.63000869750999</v>
      </c>
      <c r="T1216" s="3">
        <f t="shared" ca="1" si="312"/>
        <v>36.047766727270243</v>
      </c>
      <c r="U1216" s="3">
        <f t="shared" ca="1" si="320"/>
        <v>36.047766727270243</v>
      </c>
      <c r="W1216" s="34">
        <f t="shared" si="313"/>
        <v>6</v>
      </c>
      <c r="X1216" s="73" t="b">
        <f>COUNTIF('Power Curve'!$D$2:$D$31,W1216)&gt;0</f>
        <v>1</v>
      </c>
      <c r="Y1216" s="73" t="b">
        <f t="shared" si="314"/>
        <v>0</v>
      </c>
      <c r="Z1216" s="73" t="b">
        <f t="shared" si="321"/>
        <v>1</v>
      </c>
      <c r="AA1216" s="34" t="str">
        <f t="shared" si="315"/>
        <v>Outer</v>
      </c>
      <c r="AB1216" s="35" t="str">
        <f t="shared" si="322"/>
        <v>0.3-0.4</v>
      </c>
      <c r="AC1216" s="36" t="str">
        <f t="shared" si="316"/>
        <v>3-4</v>
      </c>
      <c r="AD1216" s="36" t="str">
        <f t="shared" si="317"/>
        <v>Feb</v>
      </c>
      <c r="AE1216" s="35" t="str">
        <f t="shared" si="318"/>
        <v>305-315</v>
      </c>
      <c r="AF1216" s="36" t="str">
        <f t="shared" si="319"/>
        <v>LWS-LTI</v>
      </c>
    </row>
    <row r="1217" spans="5:32" x14ac:dyDescent="0.3">
      <c r="E1217" s="12">
        <v>40965.138888888891</v>
      </c>
      <c r="F1217" s="16">
        <v>7.23</v>
      </c>
      <c r="G1217" s="16">
        <v>619.45001935958862</v>
      </c>
      <c r="H1217" s="29">
        <v>1.2247038185109125</v>
      </c>
      <c r="I1217" s="26">
        <v>307.39999999999998</v>
      </c>
      <c r="J1217" s="30">
        <v>7.7455048409405258E-2</v>
      </c>
      <c r="K1217" s="31">
        <v>0.55188731460625406</v>
      </c>
      <c r="L1217" s="108">
        <f ca="1">REWS!R1217</f>
        <v>7.1346325531656509</v>
      </c>
      <c r="M1217" s="22">
        <f t="shared" si="306"/>
        <v>7.2294172612865859</v>
      </c>
      <c r="N1217" s="22">
        <f t="shared" ca="1" si="307"/>
        <v>7.1340575010778622</v>
      </c>
      <c r="O1217" s="22">
        <f t="shared" si="308"/>
        <v>0.47537971844576599</v>
      </c>
      <c r="P1217" s="81">
        <f t="shared" ca="1" si="309"/>
        <v>8</v>
      </c>
      <c r="Q1217" s="22">
        <f t="shared" ca="1" si="310"/>
        <v>0.11970319679143064</v>
      </c>
      <c r="R1217" s="3">
        <f ca="1">IF(N1217&gt;'Power Curve'!$C$37,0,INDEX(Ci,$P1217,1)*POWER(1-Q1217,3)+INDEX(Ci,$P1217,2)*3*Q1217*POWER(1-Q1217,2)+INDEX(Ci,$P1217,3)*3*POWER(Q1217,2)*(1-Q1217)+INDEX(Ci,$P1217,4)*POWER(Q1217,3))</f>
        <v>631.30961837046618</v>
      </c>
      <c r="S1217" s="3">
        <f t="shared" si="311"/>
        <v>619.45001935958862</v>
      </c>
      <c r="T1217" s="3">
        <f t="shared" ca="1" si="312"/>
        <v>11.85959901087756</v>
      </c>
      <c r="U1217" s="3">
        <f t="shared" ca="1" si="320"/>
        <v>11.85959901087756</v>
      </c>
      <c r="W1217" s="34">
        <f t="shared" si="313"/>
        <v>7</v>
      </c>
      <c r="X1217" s="73" t="b">
        <f>COUNTIF('Power Curve'!$D$2:$D$31,W1217)&gt;0</f>
        <v>1</v>
      </c>
      <c r="Y1217" s="73" t="b">
        <f t="shared" si="314"/>
        <v>0</v>
      </c>
      <c r="Z1217" s="73" t="b">
        <f t="shared" si="321"/>
        <v>1</v>
      </c>
      <c r="AA1217" s="34" t="str">
        <f t="shared" si="315"/>
        <v>Outer</v>
      </c>
      <c r="AB1217" s="35" t="str">
        <f t="shared" si="322"/>
        <v>0.4-0.5</v>
      </c>
      <c r="AC1217" s="36" t="str">
        <f t="shared" si="316"/>
        <v>3-4</v>
      </c>
      <c r="AD1217" s="36" t="str">
        <f t="shared" si="317"/>
        <v>Feb</v>
      </c>
      <c r="AE1217" s="35" t="str">
        <f t="shared" si="318"/>
        <v>305-315</v>
      </c>
      <c r="AF1217" s="36" t="str">
        <f t="shared" si="319"/>
        <v>LWS-LTI</v>
      </c>
    </row>
    <row r="1218" spans="5:32" x14ac:dyDescent="0.3">
      <c r="E1218" s="12">
        <v>40965.145833333336</v>
      </c>
      <c r="F1218" s="16">
        <v>7.31</v>
      </c>
      <c r="G1218" s="16">
        <v>670.44999694824241</v>
      </c>
      <c r="H1218" s="29">
        <v>1.2251652217620801</v>
      </c>
      <c r="I1218" s="26">
        <v>306.8</v>
      </c>
      <c r="J1218" s="30">
        <v>7.7975376196990423E-2</v>
      </c>
      <c r="K1218" s="31">
        <v>0.51647505646165559</v>
      </c>
      <c r="L1218" s="108">
        <f ca="1">REWS!R1218</f>
        <v>7.2040978633687134</v>
      </c>
      <c r="M1218" s="22">
        <f t="shared" si="306"/>
        <v>7.3103286304178319</v>
      </c>
      <c r="N1218" s="22">
        <f t="shared" ca="1" si="307"/>
        <v>7.2044217328202791</v>
      </c>
      <c r="O1218" s="22">
        <f t="shared" si="308"/>
        <v>0.48788483136924843</v>
      </c>
      <c r="P1218" s="81">
        <f t="shared" ca="1" si="309"/>
        <v>8</v>
      </c>
      <c r="Q1218" s="22">
        <f t="shared" ca="1" si="310"/>
        <v>0.19052347062172606</v>
      </c>
      <c r="R1218" s="3">
        <f ca="1">IF(N1218&gt;'Power Curve'!$C$37,0,INDEX(Ci,$P1218,1)*POWER(1-Q1218,3)+INDEX(Ci,$P1218,2)*3*Q1218*POWER(1-Q1218,2)+INDEX(Ci,$P1218,3)*3*POWER(Q1218,2)*(1-Q1218)+INDEX(Ci,$P1218,4)*POWER(Q1218,3))</f>
        <v>650.07287989699205</v>
      </c>
      <c r="S1218" s="3">
        <f t="shared" si="311"/>
        <v>670.44999694824241</v>
      </c>
      <c r="T1218" s="3">
        <f t="shared" ca="1" si="312"/>
        <v>-20.377117051250366</v>
      </c>
      <c r="U1218" s="3">
        <f t="shared" ca="1" si="320"/>
        <v>20.377117051250366</v>
      </c>
      <c r="W1218" s="34">
        <f t="shared" si="313"/>
        <v>7</v>
      </c>
      <c r="X1218" s="73" t="b">
        <f>COUNTIF('Power Curve'!$D$2:$D$31,W1218)&gt;0</f>
        <v>1</v>
      </c>
      <c r="Y1218" s="73" t="b">
        <f t="shared" si="314"/>
        <v>0</v>
      </c>
      <c r="Z1218" s="73" t="b">
        <f t="shared" si="321"/>
        <v>1</v>
      </c>
      <c r="AA1218" s="34" t="str">
        <f t="shared" si="315"/>
        <v>Outer</v>
      </c>
      <c r="AB1218" s="35" t="str">
        <f t="shared" si="322"/>
        <v>0.4-0.5</v>
      </c>
      <c r="AC1218" s="36" t="str">
        <f t="shared" si="316"/>
        <v>3-4</v>
      </c>
      <c r="AD1218" s="36" t="str">
        <f t="shared" si="317"/>
        <v>Feb</v>
      </c>
      <c r="AE1218" s="35" t="str">
        <f t="shared" si="318"/>
        <v>305-315</v>
      </c>
      <c r="AF1218" s="36" t="str">
        <f t="shared" si="319"/>
        <v>LWS-LTI</v>
      </c>
    </row>
    <row r="1219" spans="5:32" x14ac:dyDescent="0.3">
      <c r="E1219" s="12">
        <v>40965.152777777781</v>
      </c>
      <c r="F1219" s="16">
        <v>7.11</v>
      </c>
      <c r="G1219" s="16">
        <v>632.64001941680908</v>
      </c>
      <c r="H1219" s="29">
        <v>1.2254009992443629</v>
      </c>
      <c r="I1219" s="26">
        <v>305.8</v>
      </c>
      <c r="J1219" s="30">
        <v>9.1420534458509145E-2</v>
      </c>
      <c r="K1219" s="31">
        <v>0.4789512213552925</v>
      </c>
      <c r="L1219" s="108">
        <f ca="1">REWS!R1219</f>
        <v>6.9685618286968385</v>
      </c>
      <c r="M1219" s="22">
        <f t="shared" ref="M1219:M1282" si="323">F1219*(H1219/Ref_Density)^(1/3)</f>
        <v>7.1107757261454276</v>
      </c>
      <c r="N1219" s="22">
        <f t="shared" ref="N1219:N1282" ca="1" si="324">L1219*(H1219/Ref_Density)^(1/3)</f>
        <v>6.9693221234375624</v>
      </c>
      <c r="O1219" s="22">
        <f t="shared" ref="O1219:O1282" si="325">(M1219-CutInWindSpeed)/(RatedWindSpeed-CutInWindSpeed)</f>
        <v>0.45704328673925376</v>
      </c>
      <c r="P1219" s="81">
        <f t="shared" ref="P1219:P1282" ca="1" si="326">COUNTIF(xa,"&lt;"&amp;N1219)</f>
        <v>7</v>
      </c>
      <c r="Q1219" s="22">
        <f t="shared" ref="Q1219:Q1282" ca="1" si="327">(N1219-INDEX(xa,$P1219))/(INDEX(xb,$P1219)-INDEX(xa,$P1219))</f>
        <v>0.95343913114516488</v>
      </c>
      <c r="R1219" s="3">
        <f ca="1">IF(N1219&gt;'Power Curve'!$C$37,0,INDEX(Ci,$P1219,1)*POWER(1-Q1219,3)+INDEX(Ci,$P1219,2)*3*Q1219*POWER(1-Q1219,2)+INDEX(Ci,$P1219,3)*3*POWER(Q1219,2)*(1-Q1219)+INDEX(Ci,$P1219,4)*POWER(Q1219,3))</f>
        <v>588.5688205279107</v>
      </c>
      <c r="S1219" s="3">
        <f t="shared" ref="S1219:S1282" si="328">IF(Z1219,G1219,"")</f>
        <v>632.64001941680908</v>
      </c>
      <c r="T1219" s="3">
        <f t="shared" ref="T1219:T1282" ca="1" si="329">IF(Z1219,R1219-S1219,"")</f>
        <v>-44.07119888889838</v>
      </c>
      <c r="U1219" s="3">
        <f t="shared" ca="1" si="320"/>
        <v>44.07119888889838</v>
      </c>
      <c r="W1219" s="34">
        <f t="shared" ref="W1219:W1282" si="330">MROUND(M1219-Centre_First_Bin,Bin_Width)+Centre_First_Bin</f>
        <v>7</v>
      </c>
      <c r="X1219" s="73" t="b">
        <f>COUNTIF('Power Curve'!$D$2:$D$31,W1219)&gt;0</f>
        <v>1</v>
      </c>
      <c r="Y1219" s="73" t="b">
        <f t="shared" ref="Y1219:Y1282" si="331">(G1219&lt;0)</f>
        <v>0</v>
      </c>
      <c r="Z1219" s="73" t="b">
        <f t="shared" si="321"/>
        <v>1</v>
      </c>
      <c r="AA1219" s="34" t="str">
        <f t="shared" ref="AA1219:AA1282" si="332">IF(Z1219,IF(AND(J1219&gt;=LowerTurbLimit,J1219&lt;=UpperTurbLimit,K1219&gt;=LowerShearLimit,K1219&lt;=UpperShearLimit),"Inner","Outer"),"")</f>
        <v>Outer</v>
      </c>
      <c r="AB1219" s="35" t="str">
        <f t="shared" si="322"/>
        <v>0.4-0.5</v>
      </c>
      <c r="AC1219" s="36" t="str">
        <f t="shared" ref="AC1219:AC1282" si="333">IF(Z1219,HOUR(E1219)&amp;"-"&amp;HOUR(E1219)+1,"")</f>
        <v>3-4</v>
      </c>
      <c r="AD1219" s="36" t="str">
        <f t="shared" ref="AD1219:AD1282" si="334">IF(Z1219,TEXT(E1219,"mmm"),"")</f>
        <v>Feb</v>
      </c>
      <c r="AE1219" s="35" t="str">
        <f t="shared" ref="AE1219:AE1282" si="335">IF(Z1219,IF(OR(I1219&lt;5,I1219&gt;=355),"355-5",MROUND(I1219,10)-5&amp;"-"&amp;MROUND(I1219,10)+5),"")</f>
        <v>305-315</v>
      </c>
      <c r="AF1219" s="36" t="str">
        <f t="shared" ref="AF1219:AF1282" si="336">IF(Z1219,IF(O1219&lt;0.5,IF(J1219&lt;=LowerTurbLimit,"LWS-LTI",IF(J1219&gt;=UpperTurbLimit,"LWS-HTI","Inner-TI")),IF(J1219&lt;=LowerTurbLimit,"HWS-LTI",IF(J1219&gt;=UpperTurbLimit,"HWS-HTI","Inner-TI"))),"")</f>
        <v>LWS-LTI</v>
      </c>
    </row>
    <row r="1220" spans="5:32" x14ac:dyDescent="0.3">
      <c r="E1220" s="12">
        <v>40965.159722222219</v>
      </c>
      <c r="F1220" s="16">
        <v>6.47</v>
      </c>
      <c r="G1220" s="16">
        <v>408.03001403808639</v>
      </c>
      <c r="H1220" s="29">
        <v>1.2272040129419728</v>
      </c>
      <c r="I1220" s="26">
        <v>305.8</v>
      </c>
      <c r="J1220" s="30">
        <v>0.10819165378670788</v>
      </c>
      <c r="K1220" s="31">
        <v>0.4473661489295464</v>
      </c>
      <c r="L1220" s="108">
        <f ca="1">REWS!R1220</f>
        <v>6.395464019357596</v>
      </c>
      <c r="M1220" s="22">
        <f t="shared" si="323"/>
        <v>6.4738779374488278</v>
      </c>
      <c r="N1220" s="22">
        <f t="shared" ca="1" si="324"/>
        <v>6.3992972820196208</v>
      </c>
      <c r="O1220" s="22">
        <f t="shared" si="325"/>
        <v>0.35860868040540106</v>
      </c>
      <c r="P1220" s="81">
        <f t="shared" ca="1" si="326"/>
        <v>7</v>
      </c>
      <c r="Q1220" s="22">
        <f t="shared" ca="1" si="327"/>
        <v>0.37398251711113711</v>
      </c>
      <c r="R1220" s="3">
        <f ca="1">IF(N1220&gt;'Power Curve'!$C$37,0,INDEX(Ci,$P1220,1)*POWER(1-Q1220,3)+INDEX(Ci,$P1220,2)*3*Q1220*POWER(1-Q1220,2)+INDEX(Ci,$P1220,3)*3*POWER(Q1220,2)*(1-Q1220)+INDEX(Ci,$P1220,4)*POWER(Q1220,3))</f>
        <v>446.96473488236381</v>
      </c>
      <c r="S1220" s="3">
        <f t="shared" si="328"/>
        <v>408.03001403808639</v>
      </c>
      <c r="T1220" s="3">
        <f t="shared" ca="1" si="329"/>
        <v>38.934720844277422</v>
      </c>
      <c r="U1220" s="3">
        <f t="shared" ref="U1220:U1283" ca="1" si="337">IF(Z1220,ABS(T1220),"")</f>
        <v>38.934720844277422</v>
      </c>
      <c r="W1220" s="34">
        <f t="shared" si="330"/>
        <v>6</v>
      </c>
      <c r="X1220" s="73" t="b">
        <f>COUNTIF('Power Curve'!$D$2:$D$31,W1220)&gt;0</f>
        <v>1</v>
      </c>
      <c r="Y1220" s="73" t="b">
        <f t="shared" si="331"/>
        <v>0</v>
      </c>
      <c r="Z1220" s="73" t="b">
        <f t="shared" ref="Z1220:Z1283" si="338">AND(X1220,NOT(Y1220))</f>
        <v>1</v>
      </c>
      <c r="AA1220" s="34" t="str">
        <f t="shared" si="332"/>
        <v>Outer</v>
      </c>
      <c r="AB1220" s="35" t="str">
        <f t="shared" ref="AB1220:AB1283" si="339">IF(Z1220,TEXT(ROUND(O1220+0.05,1)-0.1,"0.0")&amp;"-"&amp;TEXT(ROUND(O1220+0.05,1),"0.0"),"")</f>
        <v>0.3-0.4</v>
      </c>
      <c r="AC1220" s="36" t="str">
        <f t="shared" si="333"/>
        <v>3-4</v>
      </c>
      <c r="AD1220" s="36" t="str">
        <f t="shared" si="334"/>
        <v>Feb</v>
      </c>
      <c r="AE1220" s="35" t="str">
        <f t="shared" si="335"/>
        <v>305-315</v>
      </c>
      <c r="AF1220" s="36" t="str">
        <f t="shared" si="336"/>
        <v>Inner-TI</v>
      </c>
    </row>
    <row r="1221" spans="5:32" x14ac:dyDescent="0.3">
      <c r="E1221" s="12">
        <v>40965.166666666664</v>
      </c>
      <c r="F1221" s="16">
        <v>6.8</v>
      </c>
      <c r="G1221" s="16">
        <v>466.98998641967819</v>
      </c>
      <c r="H1221" s="29">
        <v>1.2275325816201366</v>
      </c>
      <c r="I1221" s="26">
        <v>308.10000000000002</v>
      </c>
      <c r="J1221" s="30">
        <v>9.8529411764705893E-2</v>
      </c>
      <c r="K1221" s="31">
        <v>0.45786107401784049</v>
      </c>
      <c r="L1221" s="108">
        <f ca="1">REWS!R1221</f>
        <v>6.7305383487484267</v>
      </c>
      <c r="M1221" s="22">
        <f t="shared" si="323"/>
        <v>6.8046829117289382</v>
      </c>
      <c r="N1221" s="22">
        <f t="shared" ca="1" si="324"/>
        <v>6.7351734247742243</v>
      </c>
      <c r="O1221" s="22">
        <f t="shared" si="325"/>
        <v>0.40973565555659736</v>
      </c>
      <c r="P1221" s="81">
        <f t="shared" ca="1" si="326"/>
        <v>7</v>
      </c>
      <c r="Q1221" s="22">
        <f t="shared" ca="1" si="327"/>
        <v>0.7154161499529258</v>
      </c>
      <c r="R1221" s="3">
        <f ca="1">IF(N1221&gt;'Power Curve'!$C$37,0,INDEX(Ci,$P1221,1)*POWER(1-Q1221,3)+INDEX(Ci,$P1221,2)*3*Q1221*POWER(1-Q1221,2)+INDEX(Ci,$P1221,3)*3*POWER(Q1221,2)*(1-Q1221)+INDEX(Ci,$P1221,4)*POWER(Q1221,3))</f>
        <v>528.77971951916243</v>
      </c>
      <c r="S1221" s="3">
        <f t="shared" si="328"/>
        <v>466.98998641967819</v>
      </c>
      <c r="T1221" s="3">
        <f t="shared" ca="1" si="329"/>
        <v>61.789733099484238</v>
      </c>
      <c r="U1221" s="3">
        <f t="shared" ca="1" si="337"/>
        <v>61.789733099484238</v>
      </c>
      <c r="W1221" s="34">
        <f t="shared" si="330"/>
        <v>7</v>
      </c>
      <c r="X1221" s="73" t="b">
        <f>COUNTIF('Power Curve'!$D$2:$D$31,W1221)&gt;0</f>
        <v>1</v>
      </c>
      <c r="Y1221" s="73" t="b">
        <f t="shared" si="331"/>
        <v>0</v>
      </c>
      <c r="Z1221" s="73" t="b">
        <f t="shared" si="338"/>
        <v>1</v>
      </c>
      <c r="AA1221" s="34" t="str">
        <f t="shared" si="332"/>
        <v>Outer</v>
      </c>
      <c r="AB1221" s="35" t="str">
        <f t="shared" si="339"/>
        <v>0.4-0.5</v>
      </c>
      <c r="AC1221" s="36" t="str">
        <f t="shared" si="333"/>
        <v>4-5</v>
      </c>
      <c r="AD1221" s="36" t="str">
        <f t="shared" si="334"/>
        <v>Feb</v>
      </c>
      <c r="AE1221" s="35" t="str">
        <f t="shared" si="335"/>
        <v>305-315</v>
      </c>
      <c r="AF1221" s="36" t="str">
        <f t="shared" si="336"/>
        <v>LWS-LTI</v>
      </c>
    </row>
    <row r="1222" spans="5:32" x14ac:dyDescent="0.3">
      <c r="E1222" s="12">
        <v>40965.173611111109</v>
      </c>
      <c r="F1222" s="16">
        <v>6.92</v>
      </c>
      <c r="G1222" s="16">
        <v>555.8700027465818</v>
      </c>
      <c r="H1222" s="29">
        <v>1.2269770934440634</v>
      </c>
      <c r="I1222" s="26">
        <v>308.8</v>
      </c>
      <c r="J1222" s="30">
        <v>9.1040462427745661E-2</v>
      </c>
      <c r="K1222" s="31">
        <v>0.46103285707291497</v>
      </c>
      <c r="L1222" s="108">
        <f ca="1">REWS!R1222</f>
        <v>6.892244745716062</v>
      </c>
      <c r="M1222" s="22">
        <f t="shared" si="323"/>
        <v>6.9237208524615594</v>
      </c>
      <c r="N1222" s="22">
        <f t="shared" ca="1" si="324"/>
        <v>6.8959506743038901</v>
      </c>
      <c r="O1222" s="22">
        <f t="shared" si="325"/>
        <v>0.42813335302511524</v>
      </c>
      <c r="P1222" s="81">
        <f t="shared" ca="1" si="326"/>
        <v>7</v>
      </c>
      <c r="Q1222" s="22">
        <f t="shared" ca="1" si="327"/>
        <v>0.87885365978919761</v>
      </c>
      <c r="R1222" s="3">
        <f ca="1">IF(N1222&gt;'Power Curve'!$C$37,0,INDEX(Ci,$P1222,1)*POWER(1-Q1222,3)+INDEX(Ci,$P1222,2)*3*Q1222*POWER(1-Q1222,2)+INDEX(Ci,$P1222,3)*3*POWER(Q1222,2)*(1-Q1222)+INDEX(Ci,$P1222,4)*POWER(Q1222,3))</f>
        <v>569.74339552895708</v>
      </c>
      <c r="S1222" s="3">
        <f t="shared" si="328"/>
        <v>555.8700027465818</v>
      </c>
      <c r="T1222" s="3">
        <f t="shared" ca="1" si="329"/>
        <v>13.873392782375277</v>
      </c>
      <c r="U1222" s="3">
        <f t="shared" ca="1" si="337"/>
        <v>13.873392782375277</v>
      </c>
      <c r="W1222" s="34">
        <f t="shared" si="330"/>
        <v>7</v>
      </c>
      <c r="X1222" s="73" t="b">
        <f>COUNTIF('Power Curve'!$D$2:$D$31,W1222)&gt;0</f>
        <v>1</v>
      </c>
      <c r="Y1222" s="73" t="b">
        <f t="shared" si="331"/>
        <v>0</v>
      </c>
      <c r="Z1222" s="73" t="b">
        <f t="shared" si="338"/>
        <v>1</v>
      </c>
      <c r="AA1222" s="34" t="str">
        <f t="shared" si="332"/>
        <v>Outer</v>
      </c>
      <c r="AB1222" s="35" t="str">
        <f t="shared" si="339"/>
        <v>0.4-0.5</v>
      </c>
      <c r="AC1222" s="36" t="str">
        <f t="shared" si="333"/>
        <v>4-5</v>
      </c>
      <c r="AD1222" s="36" t="str">
        <f t="shared" si="334"/>
        <v>Feb</v>
      </c>
      <c r="AE1222" s="35" t="str">
        <f t="shared" si="335"/>
        <v>305-315</v>
      </c>
      <c r="AF1222" s="36" t="str">
        <f t="shared" si="336"/>
        <v>LWS-LTI</v>
      </c>
    </row>
    <row r="1223" spans="5:32" x14ac:dyDescent="0.3">
      <c r="E1223" s="12">
        <v>40965.180555555555</v>
      </c>
      <c r="F1223" s="16">
        <v>6.92</v>
      </c>
      <c r="G1223" s="16">
        <v>529.6099777221682</v>
      </c>
      <c r="H1223" s="29">
        <v>1.226607048681132</v>
      </c>
      <c r="I1223" s="26">
        <v>307.39999999999998</v>
      </c>
      <c r="J1223" s="30">
        <v>0.12427745664739884</v>
      </c>
      <c r="K1223" s="31">
        <v>0.53172875917386342</v>
      </c>
      <c r="L1223" s="108">
        <f ca="1">REWS!R1223</f>
        <v>6.922282995220125</v>
      </c>
      <c r="M1223" s="22">
        <f t="shared" si="323"/>
        <v>6.9230247394247861</v>
      </c>
      <c r="N1223" s="22">
        <f t="shared" ca="1" si="324"/>
        <v>6.9253087325445719</v>
      </c>
      <c r="O1223" s="22">
        <f t="shared" si="325"/>
        <v>0.42802576651130603</v>
      </c>
      <c r="P1223" s="81">
        <f t="shared" ca="1" si="326"/>
        <v>7</v>
      </c>
      <c r="Q1223" s="22">
        <f t="shared" ca="1" si="327"/>
        <v>0.90869748375385584</v>
      </c>
      <c r="R1223" s="3">
        <f ca="1">IF(N1223&gt;'Power Curve'!$C$37,0,INDEX(Ci,$P1223,1)*POWER(1-Q1223,3)+INDEX(Ci,$P1223,2)*3*Q1223*POWER(1-Q1223,2)+INDEX(Ci,$P1223,3)*3*POWER(Q1223,2)*(1-Q1223)+INDEX(Ci,$P1223,4)*POWER(Q1223,3))</f>
        <v>577.27253020827186</v>
      </c>
      <c r="S1223" s="3">
        <f t="shared" si="328"/>
        <v>529.6099777221682</v>
      </c>
      <c r="T1223" s="3">
        <f t="shared" ca="1" si="329"/>
        <v>47.662552486103664</v>
      </c>
      <c r="U1223" s="3">
        <f t="shared" ca="1" si="337"/>
        <v>47.662552486103664</v>
      </c>
      <c r="W1223" s="34">
        <f t="shared" si="330"/>
        <v>7</v>
      </c>
      <c r="X1223" s="73" t="b">
        <f>COUNTIF('Power Curve'!$D$2:$D$31,W1223)&gt;0</f>
        <v>1</v>
      </c>
      <c r="Y1223" s="73" t="b">
        <f t="shared" si="331"/>
        <v>0</v>
      </c>
      <c r="Z1223" s="73" t="b">
        <f t="shared" si="338"/>
        <v>1</v>
      </c>
      <c r="AA1223" s="34" t="str">
        <f t="shared" si="332"/>
        <v>Outer</v>
      </c>
      <c r="AB1223" s="35" t="str">
        <f t="shared" si="339"/>
        <v>0.4-0.5</v>
      </c>
      <c r="AC1223" s="36" t="str">
        <f t="shared" si="333"/>
        <v>4-5</v>
      </c>
      <c r="AD1223" s="36" t="str">
        <f t="shared" si="334"/>
        <v>Feb</v>
      </c>
      <c r="AE1223" s="35" t="str">
        <f t="shared" si="335"/>
        <v>305-315</v>
      </c>
      <c r="AF1223" s="36" t="str">
        <f t="shared" si="336"/>
        <v>Inner-TI</v>
      </c>
    </row>
    <row r="1224" spans="5:32" x14ac:dyDescent="0.3">
      <c r="E1224" s="12">
        <v>40965.1875</v>
      </c>
      <c r="F1224" s="16">
        <v>6.81</v>
      </c>
      <c r="G1224" s="16">
        <v>516.96001052856423</v>
      </c>
      <c r="H1224" s="29">
        <v>1.2279074770010197</v>
      </c>
      <c r="I1224" s="26">
        <v>303.8</v>
      </c>
      <c r="J1224" s="30">
        <v>0.11160058737151249</v>
      </c>
      <c r="K1224" s="31">
        <v>0.37721068450263756</v>
      </c>
      <c r="L1224" s="108">
        <f ca="1">REWS!R1224</f>
        <v>6.9305211792256181</v>
      </c>
      <c r="M1224" s="22">
        <f t="shared" si="323"/>
        <v>6.8153834759973</v>
      </c>
      <c r="N1224" s="22">
        <f t="shared" ca="1" si="324"/>
        <v>6.9359999302413513</v>
      </c>
      <c r="O1224" s="22">
        <f t="shared" si="325"/>
        <v>0.41138946225839462</v>
      </c>
      <c r="P1224" s="81">
        <f t="shared" ca="1" si="326"/>
        <v>7</v>
      </c>
      <c r="Q1224" s="22">
        <f t="shared" ca="1" si="327"/>
        <v>0.91956558066334115</v>
      </c>
      <c r="R1224" s="3">
        <f ca="1">IF(N1224&gt;'Power Curve'!$C$37,0,INDEX(Ci,$P1224,1)*POWER(1-Q1224,3)+INDEX(Ci,$P1224,2)*3*Q1224*POWER(1-Q1224,2)+INDEX(Ci,$P1224,3)*3*POWER(Q1224,2)*(1-Q1224)+INDEX(Ci,$P1224,4)*POWER(Q1224,3))</f>
        <v>580.01590456975975</v>
      </c>
      <c r="S1224" s="3">
        <f t="shared" si="328"/>
        <v>516.96001052856423</v>
      </c>
      <c r="T1224" s="3">
        <f t="shared" ca="1" si="329"/>
        <v>63.055894041195529</v>
      </c>
      <c r="U1224" s="3">
        <f t="shared" ca="1" si="337"/>
        <v>63.055894041195529</v>
      </c>
      <c r="W1224" s="34">
        <f t="shared" si="330"/>
        <v>7</v>
      </c>
      <c r="X1224" s="73" t="b">
        <f>COUNTIF('Power Curve'!$D$2:$D$31,W1224)&gt;0</f>
        <v>1</v>
      </c>
      <c r="Y1224" s="73" t="b">
        <f t="shared" si="331"/>
        <v>0</v>
      </c>
      <c r="Z1224" s="73" t="b">
        <f t="shared" si="338"/>
        <v>1</v>
      </c>
      <c r="AA1224" s="34" t="str">
        <f t="shared" si="332"/>
        <v>Outer</v>
      </c>
      <c r="AB1224" s="35" t="str">
        <f t="shared" si="339"/>
        <v>0.4-0.5</v>
      </c>
      <c r="AC1224" s="36" t="str">
        <f t="shared" si="333"/>
        <v>4-5</v>
      </c>
      <c r="AD1224" s="36" t="str">
        <f t="shared" si="334"/>
        <v>Feb</v>
      </c>
      <c r="AE1224" s="35" t="str">
        <f t="shared" si="335"/>
        <v>295-305</v>
      </c>
      <c r="AF1224" s="36" t="str">
        <f t="shared" si="336"/>
        <v>Inner-TI</v>
      </c>
    </row>
    <row r="1225" spans="5:32" x14ac:dyDescent="0.3">
      <c r="E1225" s="12">
        <v>40965.194444444445</v>
      </c>
      <c r="F1225" s="16">
        <v>7.07</v>
      </c>
      <c r="G1225" s="16">
        <v>494.11002349853567</v>
      </c>
      <c r="H1225" s="29">
        <v>1.2280001364757851</v>
      </c>
      <c r="I1225" s="26">
        <v>307.3</v>
      </c>
      <c r="J1225" s="30">
        <v>0.12871287128712872</v>
      </c>
      <c r="K1225" s="31">
        <v>0.43122719462249193</v>
      </c>
      <c r="L1225" s="108">
        <f ca="1">REWS!R1225</f>
        <v>7.0555829936044576</v>
      </c>
      <c r="M1225" s="22">
        <f t="shared" si="323"/>
        <v>7.0757669857263661</v>
      </c>
      <c r="N1225" s="22">
        <f t="shared" ca="1" si="324"/>
        <v>7.0613382194057737</v>
      </c>
      <c r="O1225" s="22">
        <f t="shared" si="325"/>
        <v>0.45163257305402227</v>
      </c>
      <c r="P1225" s="81">
        <f t="shared" ca="1" si="326"/>
        <v>8</v>
      </c>
      <c r="Q1225" s="22">
        <f t="shared" ca="1" si="327"/>
        <v>4.6512609567905629E-2</v>
      </c>
      <c r="R1225" s="3">
        <f ca="1">IF(N1225&gt;'Power Curve'!$C$37,0,INDEX(Ci,$P1225,1)*POWER(1-Q1225,3)+INDEX(Ci,$P1225,2)*3*Q1225*POWER(1-Q1225,2)+INDEX(Ci,$P1225,3)*3*POWER(Q1225,2)*(1-Q1225)+INDEX(Ci,$P1225,4)*POWER(Q1225,3))</f>
        <v>612.25006707642297</v>
      </c>
      <c r="S1225" s="3">
        <f t="shared" si="328"/>
        <v>494.11002349853567</v>
      </c>
      <c r="T1225" s="3">
        <f t="shared" ca="1" si="329"/>
        <v>118.1400435778873</v>
      </c>
      <c r="U1225" s="3">
        <f t="shared" ca="1" si="337"/>
        <v>118.1400435778873</v>
      </c>
      <c r="W1225" s="34">
        <f t="shared" si="330"/>
        <v>7</v>
      </c>
      <c r="X1225" s="73" t="b">
        <f>COUNTIF('Power Curve'!$D$2:$D$31,W1225)&gt;0</f>
        <v>1</v>
      </c>
      <c r="Y1225" s="73" t="b">
        <f t="shared" si="331"/>
        <v>0</v>
      </c>
      <c r="Z1225" s="73" t="b">
        <f t="shared" si="338"/>
        <v>1</v>
      </c>
      <c r="AA1225" s="34" t="str">
        <f t="shared" si="332"/>
        <v>Outer</v>
      </c>
      <c r="AB1225" s="35" t="str">
        <f t="shared" si="339"/>
        <v>0.4-0.5</v>
      </c>
      <c r="AC1225" s="36" t="str">
        <f t="shared" si="333"/>
        <v>4-5</v>
      </c>
      <c r="AD1225" s="36" t="str">
        <f t="shared" si="334"/>
        <v>Feb</v>
      </c>
      <c r="AE1225" s="35" t="str">
        <f t="shared" si="335"/>
        <v>305-315</v>
      </c>
      <c r="AF1225" s="36" t="str">
        <f t="shared" si="336"/>
        <v>Inner-TI</v>
      </c>
    </row>
    <row r="1226" spans="5:32" x14ac:dyDescent="0.3">
      <c r="E1226" s="12">
        <v>40965.201388888891</v>
      </c>
      <c r="F1226" s="16">
        <v>7.62</v>
      </c>
      <c r="G1226" s="16">
        <v>748.91000556945846</v>
      </c>
      <c r="H1226" s="29">
        <v>1.2293453052924663</v>
      </c>
      <c r="I1226" s="26">
        <v>308.89999999999998</v>
      </c>
      <c r="J1226" s="30">
        <v>0.13779527559055119</v>
      </c>
      <c r="K1226" s="31">
        <v>0.47809922249839421</v>
      </c>
      <c r="L1226" s="108">
        <f ca="1">REWS!R1226</f>
        <v>7.4849762780580811</v>
      </c>
      <c r="M1226" s="22">
        <f t="shared" si="323"/>
        <v>7.62899922522928</v>
      </c>
      <c r="N1226" s="22">
        <f t="shared" ca="1" si="324"/>
        <v>7.4938160401790865</v>
      </c>
      <c r="O1226" s="22">
        <f t="shared" si="325"/>
        <v>0.53713639905742339</v>
      </c>
      <c r="P1226" s="81">
        <f t="shared" ca="1" si="326"/>
        <v>8</v>
      </c>
      <c r="Q1226" s="22">
        <f t="shared" ca="1" si="327"/>
        <v>0.4817933897918184</v>
      </c>
      <c r="R1226" s="3">
        <f ca="1">IF(N1226&gt;'Power Curve'!$C$37,0,INDEX(Ci,$P1226,1)*POWER(1-Q1226,3)+INDEX(Ci,$P1226,2)*3*Q1226*POWER(1-Q1226,2)+INDEX(Ci,$P1226,3)*3*POWER(Q1226,2)*(1-Q1226)+INDEX(Ci,$P1226,4)*POWER(Q1226,3))</f>
        <v>730.14136685453013</v>
      </c>
      <c r="S1226" s="3">
        <f t="shared" si="328"/>
        <v>748.91000556945846</v>
      </c>
      <c r="T1226" s="3">
        <f t="shared" ca="1" si="329"/>
        <v>-18.768638714928329</v>
      </c>
      <c r="U1226" s="3">
        <f t="shared" ca="1" si="337"/>
        <v>18.768638714928329</v>
      </c>
      <c r="W1226" s="34">
        <f t="shared" si="330"/>
        <v>8</v>
      </c>
      <c r="X1226" s="73" t="b">
        <f>COUNTIF('Power Curve'!$D$2:$D$31,W1226)&gt;0</f>
        <v>1</v>
      </c>
      <c r="Y1226" s="73" t="b">
        <f t="shared" si="331"/>
        <v>0</v>
      </c>
      <c r="Z1226" s="73" t="b">
        <f t="shared" si="338"/>
        <v>1</v>
      </c>
      <c r="AA1226" s="34" t="str">
        <f t="shared" si="332"/>
        <v>Outer</v>
      </c>
      <c r="AB1226" s="35" t="str">
        <f t="shared" si="339"/>
        <v>0.5-0.6</v>
      </c>
      <c r="AC1226" s="36" t="str">
        <f t="shared" si="333"/>
        <v>4-5</v>
      </c>
      <c r="AD1226" s="36" t="str">
        <f t="shared" si="334"/>
        <v>Feb</v>
      </c>
      <c r="AE1226" s="35" t="str">
        <f t="shared" si="335"/>
        <v>305-315</v>
      </c>
      <c r="AF1226" s="36" t="str">
        <f t="shared" si="336"/>
        <v>Inner-TI</v>
      </c>
    </row>
    <row r="1227" spans="5:32" x14ac:dyDescent="0.3">
      <c r="E1227" s="12">
        <v>40965.208333333336</v>
      </c>
      <c r="F1227" s="16">
        <v>7.72</v>
      </c>
      <c r="G1227" s="16">
        <v>765.80001640319847</v>
      </c>
      <c r="H1227" s="29">
        <v>1.2294885058682337</v>
      </c>
      <c r="I1227" s="26">
        <v>312.2</v>
      </c>
      <c r="J1227" s="30">
        <v>0.10362694300518135</v>
      </c>
      <c r="K1227" s="31">
        <v>0.48767584844906064</v>
      </c>
      <c r="L1227" s="108">
        <f ca="1">REWS!R1227</f>
        <v>7.7387523715979416</v>
      </c>
      <c r="M1227" s="22">
        <f t="shared" si="323"/>
        <v>7.7294174229930874</v>
      </c>
      <c r="N1227" s="22">
        <f t="shared" ca="1" si="324"/>
        <v>7.7481926701111661</v>
      </c>
      <c r="O1227" s="22">
        <f t="shared" si="325"/>
        <v>0.55265635522788537</v>
      </c>
      <c r="P1227" s="81">
        <f t="shared" ca="1" si="326"/>
        <v>8</v>
      </c>
      <c r="Q1227" s="22">
        <f t="shared" ca="1" si="327"/>
        <v>0.73781867624368191</v>
      </c>
      <c r="R1227" s="3">
        <f ca="1">IF(N1227&gt;'Power Curve'!$C$37,0,INDEX(Ci,$P1227,1)*POWER(1-Q1227,3)+INDEX(Ci,$P1227,2)*3*Q1227*POWER(1-Q1227,2)+INDEX(Ci,$P1227,3)*3*POWER(Q1227,2)*(1-Q1227)+INDEX(Ci,$P1227,4)*POWER(Q1227,3))</f>
        <v>803.5799580075294</v>
      </c>
      <c r="S1227" s="3">
        <f t="shared" si="328"/>
        <v>765.80001640319847</v>
      </c>
      <c r="T1227" s="3">
        <f t="shared" ca="1" si="329"/>
        <v>37.779941604330929</v>
      </c>
      <c r="U1227" s="3">
        <f t="shared" ca="1" si="337"/>
        <v>37.779941604330929</v>
      </c>
      <c r="W1227" s="34">
        <f t="shared" si="330"/>
        <v>8</v>
      </c>
      <c r="X1227" s="73" t="b">
        <f>COUNTIF('Power Curve'!$D$2:$D$31,W1227)&gt;0</f>
        <v>1</v>
      </c>
      <c r="Y1227" s="73" t="b">
        <f t="shared" si="331"/>
        <v>0</v>
      </c>
      <c r="Z1227" s="73" t="b">
        <f t="shared" si="338"/>
        <v>1</v>
      </c>
      <c r="AA1227" s="34" t="str">
        <f t="shared" si="332"/>
        <v>Outer</v>
      </c>
      <c r="AB1227" s="35" t="str">
        <f t="shared" si="339"/>
        <v>0.5-0.6</v>
      </c>
      <c r="AC1227" s="36" t="str">
        <f t="shared" si="333"/>
        <v>5-6</v>
      </c>
      <c r="AD1227" s="36" t="str">
        <f t="shared" si="334"/>
        <v>Feb</v>
      </c>
      <c r="AE1227" s="35" t="str">
        <f t="shared" si="335"/>
        <v>305-315</v>
      </c>
      <c r="AF1227" s="36" t="str">
        <f t="shared" si="336"/>
        <v>Inner-TI</v>
      </c>
    </row>
    <row r="1228" spans="5:32" x14ac:dyDescent="0.3">
      <c r="E1228" s="12">
        <v>40965.215277777781</v>
      </c>
      <c r="F1228" s="16">
        <v>8.6</v>
      </c>
      <c r="G1228" s="16">
        <v>1091.3299942016599</v>
      </c>
      <c r="H1228" s="29">
        <v>1.2287923868667863</v>
      </c>
      <c r="I1228" s="26">
        <v>307.2</v>
      </c>
      <c r="J1228" s="30">
        <v>5.9302325581395351E-2</v>
      </c>
      <c r="K1228" s="31">
        <v>0.49099129951362636</v>
      </c>
      <c r="L1228" s="108">
        <f ca="1">REWS!R1228</f>
        <v>8.5385372100175481</v>
      </c>
      <c r="M1228" s="22">
        <f t="shared" si="323"/>
        <v>8.608865558781039</v>
      </c>
      <c r="N1228" s="22">
        <f t="shared" ca="1" si="324"/>
        <v>8.5473394081035359</v>
      </c>
      <c r="O1228" s="22">
        <f t="shared" si="325"/>
        <v>0.68857789958508553</v>
      </c>
      <c r="P1228" s="81">
        <f t="shared" ca="1" si="326"/>
        <v>9</v>
      </c>
      <c r="Q1228" s="22">
        <f t="shared" ca="1" si="327"/>
        <v>0.53841043800994814</v>
      </c>
      <c r="R1228" s="3">
        <f ca="1">IF(N1228&gt;'Power Curve'!$C$37,0,INDEX(Ci,$P1228,1)*POWER(1-Q1228,3)+INDEX(Ci,$P1228,2)*3*Q1228*POWER(1-Q1228,2)+INDEX(Ci,$P1228,3)*3*POWER(Q1228,2)*(1-Q1228)+INDEX(Ci,$P1228,4)*POWER(Q1228,3))</f>
        <v>1048.0533347313785</v>
      </c>
      <c r="S1228" s="3">
        <f t="shared" si="328"/>
        <v>1091.3299942016599</v>
      </c>
      <c r="T1228" s="3">
        <f t="shared" ca="1" si="329"/>
        <v>-43.276659470281402</v>
      </c>
      <c r="U1228" s="3">
        <f t="shared" ca="1" si="337"/>
        <v>43.276659470281402</v>
      </c>
      <c r="W1228" s="34">
        <f t="shared" si="330"/>
        <v>9</v>
      </c>
      <c r="X1228" s="73" t="b">
        <f>COUNTIF('Power Curve'!$D$2:$D$31,W1228)&gt;0</f>
        <v>1</v>
      </c>
      <c r="Y1228" s="73" t="b">
        <f t="shared" si="331"/>
        <v>0</v>
      </c>
      <c r="Z1228" s="73" t="b">
        <f t="shared" si="338"/>
        <v>1</v>
      </c>
      <c r="AA1228" s="34" t="str">
        <f t="shared" si="332"/>
        <v>Outer</v>
      </c>
      <c r="AB1228" s="35" t="str">
        <f t="shared" si="339"/>
        <v>0.6-0.7</v>
      </c>
      <c r="AC1228" s="36" t="str">
        <f t="shared" si="333"/>
        <v>5-6</v>
      </c>
      <c r="AD1228" s="36" t="str">
        <f t="shared" si="334"/>
        <v>Feb</v>
      </c>
      <c r="AE1228" s="35" t="str">
        <f t="shared" si="335"/>
        <v>305-315</v>
      </c>
      <c r="AF1228" s="36" t="str">
        <f t="shared" si="336"/>
        <v>HWS-LTI</v>
      </c>
    </row>
    <row r="1229" spans="5:32" x14ac:dyDescent="0.3">
      <c r="E1229" s="12">
        <v>40965.222222222219</v>
      </c>
      <c r="F1229" s="16">
        <v>9.0500000000000007</v>
      </c>
      <c r="G1229" s="16">
        <v>1343.4899444580051</v>
      </c>
      <c r="H1229" s="29">
        <v>1.2283287423458615</v>
      </c>
      <c r="I1229" s="26">
        <v>308.7</v>
      </c>
      <c r="J1229" s="30">
        <v>8.8397790055248615E-2</v>
      </c>
      <c r="K1229" s="31">
        <v>0.45947707508281593</v>
      </c>
      <c r="L1229" s="108">
        <f ca="1">REWS!R1229</f>
        <v>9.044145918586997</v>
      </c>
      <c r="M1229" s="22">
        <f t="shared" si="323"/>
        <v>9.0581898973093953</v>
      </c>
      <c r="N1229" s="22">
        <f t="shared" ca="1" si="324"/>
        <v>9.0523305181808542</v>
      </c>
      <c r="O1229" s="22">
        <f t="shared" si="325"/>
        <v>0.75802242453746682</v>
      </c>
      <c r="P1229" s="81">
        <f t="shared" ca="1" si="326"/>
        <v>10</v>
      </c>
      <c r="Q1229" s="22">
        <f t="shared" ca="1" si="327"/>
        <v>4.5911343548035145E-2</v>
      </c>
      <c r="R1229" s="3">
        <f ca="1">IF(N1229&gt;'Power Curve'!$C$37,0,INDEX(Ci,$P1229,1)*POWER(1-Q1229,3)+INDEX(Ci,$P1229,2)*3*Q1229*POWER(1-Q1229,2)+INDEX(Ci,$P1229,3)*3*POWER(Q1229,2)*(1-Q1229)+INDEX(Ci,$P1229,4)*POWER(Q1229,3))</f>
        <v>1212.6487189413056</v>
      </c>
      <c r="S1229" s="3">
        <f t="shared" si="328"/>
        <v>1343.4899444580051</v>
      </c>
      <c r="T1229" s="3">
        <f t="shared" ca="1" si="329"/>
        <v>-130.84122551669952</v>
      </c>
      <c r="U1229" s="3">
        <f t="shared" ca="1" si="337"/>
        <v>130.84122551669952</v>
      </c>
      <c r="W1229" s="34">
        <f t="shared" si="330"/>
        <v>9</v>
      </c>
      <c r="X1229" s="73" t="b">
        <f>COUNTIF('Power Curve'!$D$2:$D$31,W1229)&gt;0</f>
        <v>1</v>
      </c>
      <c r="Y1229" s="73" t="b">
        <f t="shared" si="331"/>
        <v>0</v>
      </c>
      <c r="Z1229" s="73" t="b">
        <f t="shared" si="338"/>
        <v>1</v>
      </c>
      <c r="AA1229" s="34" t="str">
        <f t="shared" si="332"/>
        <v>Outer</v>
      </c>
      <c r="AB1229" s="35" t="str">
        <f t="shared" si="339"/>
        <v>0.7-0.8</v>
      </c>
      <c r="AC1229" s="36" t="str">
        <f t="shared" si="333"/>
        <v>5-6</v>
      </c>
      <c r="AD1229" s="36" t="str">
        <f t="shared" si="334"/>
        <v>Feb</v>
      </c>
      <c r="AE1229" s="35" t="str">
        <f t="shared" si="335"/>
        <v>305-315</v>
      </c>
      <c r="AF1229" s="36" t="str">
        <f t="shared" si="336"/>
        <v>HWS-LTI</v>
      </c>
    </row>
    <row r="1230" spans="5:32" x14ac:dyDescent="0.3">
      <c r="E1230" s="12">
        <v>40965.229166666664</v>
      </c>
      <c r="F1230" s="16">
        <v>8.4</v>
      </c>
      <c r="G1230" s="16">
        <v>1142.8299865722631</v>
      </c>
      <c r="H1230" s="29">
        <v>1.2294923820003238</v>
      </c>
      <c r="I1230" s="26">
        <v>310.10000000000002</v>
      </c>
      <c r="J1230" s="30">
        <v>0.11071428571428571</v>
      </c>
      <c r="K1230" s="31">
        <v>0.35712820379898164</v>
      </c>
      <c r="L1230" s="108">
        <f ca="1">REWS!R1230</f>
        <v>8.418093117874065</v>
      </c>
      <c r="M1230" s="22">
        <f t="shared" si="323"/>
        <v>8.4102557750806781</v>
      </c>
      <c r="N1230" s="22">
        <f t="shared" ca="1" si="324"/>
        <v>8.4283709833056264</v>
      </c>
      <c r="O1230" s="22">
        <f t="shared" si="325"/>
        <v>0.65788211727972457</v>
      </c>
      <c r="P1230" s="81">
        <f t="shared" ca="1" si="326"/>
        <v>9</v>
      </c>
      <c r="Q1230" s="22">
        <f t="shared" ca="1" si="327"/>
        <v>0.41949574334839079</v>
      </c>
      <c r="R1230" s="3">
        <f ca="1">IF(N1230&gt;'Power Curve'!$C$37,0,INDEX(Ci,$P1230,1)*POWER(1-Q1230,3)+INDEX(Ci,$P1230,2)*3*Q1230*POWER(1-Q1230,2)+INDEX(Ci,$P1230,3)*3*POWER(Q1230,2)*(1-Q1230)+INDEX(Ci,$P1230,4)*POWER(Q1230,3))</f>
        <v>1010.1553989200063</v>
      </c>
      <c r="S1230" s="3">
        <f t="shared" si="328"/>
        <v>1142.8299865722631</v>
      </c>
      <c r="T1230" s="3">
        <f t="shared" ca="1" si="329"/>
        <v>-132.67458765225683</v>
      </c>
      <c r="U1230" s="3">
        <f t="shared" ca="1" si="337"/>
        <v>132.67458765225683</v>
      </c>
      <c r="W1230" s="34">
        <f t="shared" si="330"/>
        <v>8</v>
      </c>
      <c r="X1230" s="73" t="b">
        <f>COUNTIF('Power Curve'!$D$2:$D$31,W1230)&gt;0</f>
        <v>1</v>
      </c>
      <c r="Y1230" s="73" t="b">
        <f t="shared" si="331"/>
        <v>0</v>
      </c>
      <c r="Z1230" s="73" t="b">
        <f t="shared" si="338"/>
        <v>1</v>
      </c>
      <c r="AA1230" s="34" t="str">
        <f t="shared" si="332"/>
        <v>Outer</v>
      </c>
      <c r="AB1230" s="35" t="str">
        <f t="shared" si="339"/>
        <v>0.6-0.7</v>
      </c>
      <c r="AC1230" s="36" t="str">
        <f t="shared" si="333"/>
        <v>5-6</v>
      </c>
      <c r="AD1230" s="36" t="str">
        <f t="shared" si="334"/>
        <v>Feb</v>
      </c>
      <c r="AE1230" s="35" t="str">
        <f t="shared" si="335"/>
        <v>305-315</v>
      </c>
      <c r="AF1230" s="36" t="str">
        <f t="shared" si="336"/>
        <v>Inner-TI</v>
      </c>
    </row>
    <row r="1231" spans="5:32" x14ac:dyDescent="0.3">
      <c r="E1231" s="12">
        <v>40965.236111111109</v>
      </c>
      <c r="F1231" s="16">
        <v>8.14</v>
      </c>
      <c r="G1231" s="16">
        <v>1022.2799911499021</v>
      </c>
      <c r="H1231" s="29">
        <v>1.2291675093447474</v>
      </c>
      <c r="I1231" s="26">
        <v>309.2</v>
      </c>
      <c r="J1231" s="30">
        <v>0.14619164619164618</v>
      </c>
      <c r="K1231" s="31">
        <v>0.31379790458345852</v>
      </c>
      <c r="L1231" s="108">
        <f ca="1">REWS!R1231</f>
        <v>8.2587272326770247</v>
      </c>
      <c r="M1231" s="22">
        <f t="shared" si="323"/>
        <v>8.1492204432066373</v>
      </c>
      <c r="N1231" s="22">
        <f t="shared" ca="1" si="324"/>
        <v>8.2680821620883265</v>
      </c>
      <c r="O1231" s="22">
        <f t="shared" si="325"/>
        <v>0.61753826527039035</v>
      </c>
      <c r="P1231" s="81">
        <f t="shared" ca="1" si="326"/>
        <v>9</v>
      </c>
      <c r="Q1231" s="22">
        <f t="shared" ca="1" si="327"/>
        <v>0.25927931394626658</v>
      </c>
      <c r="R1231" s="3">
        <f ca="1">IF(N1231&gt;'Power Curve'!$C$37,0,INDEX(Ci,$P1231,1)*POWER(1-Q1231,3)+INDEX(Ci,$P1231,2)*3*Q1231*POWER(1-Q1231,2)+INDEX(Ci,$P1231,3)*3*POWER(Q1231,2)*(1-Q1231)+INDEX(Ci,$P1231,4)*POWER(Q1231,3))</f>
        <v>959.85836519668999</v>
      </c>
      <c r="S1231" s="3">
        <f t="shared" si="328"/>
        <v>1022.2799911499021</v>
      </c>
      <c r="T1231" s="3">
        <f t="shared" ca="1" si="329"/>
        <v>-62.421625953212128</v>
      </c>
      <c r="U1231" s="3">
        <f t="shared" ca="1" si="337"/>
        <v>62.421625953212128</v>
      </c>
      <c r="W1231" s="34">
        <f t="shared" si="330"/>
        <v>8</v>
      </c>
      <c r="X1231" s="73" t="b">
        <f>COUNTIF('Power Curve'!$D$2:$D$31,W1231)&gt;0</f>
        <v>1</v>
      </c>
      <c r="Y1231" s="73" t="b">
        <f t="shared" si="331"/>
        <v>0</v>
      </c>
      <c r="Z1231" s="73" t="b">
        <f t="shared" si="338"/>
        <v>1</v>
      </c>
      <c r="AA1231" s="34" t="str">
        <f t="shared" si="332"/>
        <v>Outer</v>
      </c>
      <c r="AB1231" s="35" t="str">
        <f t="shared" si="339"/>
        <v>0.6-0.7</v>
      </c>
      <c r="AC1231" s="36" t="str">
        <f t="shared" si="333"/>
        <v>5-6</v>
      </c>
      <c r="AD1231" s="36" t="str">
        <f t="shared" si="334"/>
        <v>Feb</v>
      </c>
      <c r="AE1231" s="35" t="str">
        <f t="shared" si="335"/>
        <v>305-315</v>
      </c>
      <c r="AF1231" s="36" t="str">
        <f t="shared" si="336"/>
        <v>HWS-HTI</v>
      </c>
    </row>
    <row r="1232" spans="5:32" x14ac:dyDescent="0.3">
      <c r="E1232" s="12">
        <v>40965.243055555555</v>
      </c>
      <c r="F1232" s="16">
        <v>8.0399999999999991</v>
      </c>
      <c r="G1232" s="16">
        <v>925.74998474121139</v>
      </c>
      <c r="H1232" s="29">
        <v>1.229728346825574</v>
      </c>
      <c r="I1232" s="26">
        <v>306.39999999999998</v>
      </c>
      <c r="J1232" s="30">
        <v>8.0845771144278614E-2</v>
      </c>
      <c r="K1232" s="31">
        <v>0.51125910316563716</v>
      </c>
      <c r="L1232" s="108">
        <f ca="1">REWS!R1232</f>
        <v>8.0224995009066706</v>
      </c>
      <c r="M1232" s="22">
        <f t="shared" si="323"/>
        <v>8.0503311839120748</v>
      </c>
      <c r="N1232" s="22">
        <f t="shared" ca="1" si="324"/>
        <v>8.0328081971477658</v>
      </c>
      <c r="O1232" s="22">
        <f t="shared" si="325"/>
        <v>0.60225461146900527</v>
      </c>
      <c r="P1232" s="81">
        <f t="shared" ca="1" si="326"/>
        <v>9</v>
      </c>
      <c r="Q1232" s="22">
        <f t="shared" ca="1" si="327"/>
        <v>2.4111606630263197E-2</v>
      </c>
      <c r="R1232" s="3">
        <f ca="1">IF(N1232&gt;'Power Curve'!$C$37,0,INDEX(Ci,$P1232,1)*POWER(1-Q1232,3)+INDEX(Ci,$P1232,2)*3*Q1232*POWER(1-Q1232,2)+INDEX(Ci,$P1232,3)*3*POWER(Q1232,2)*(1-Q1232)+INDEX(Ci,$P1232,4)*POWER(Q1232,3))</f>
        <v>887.96557014634482</v>
      </c>
      <c r="S1232" s="3">
        <f t="shared" si="328"/>
        <v>925.74998474121139</v>
      </c>
      <c r="T1232" s="3">
        <f t="shared" ca="1" si="329"/>
        <v>-37.784414594866575</v>
      </c>
      <c r="U1232" s="3">
        <f t="shared" ca="1" si="337"/>
        <v>37.784414594866575</v>
      </c>
      <c r="W1232" s="34">
        <f t="shared" si="330"/>
        <v>8</v>
      </c>
      <c r="X1232" s="73" t="b">
        <f>COUNTIF('Power Curve'!$D$2:$D$31,W1232)&gt;0</f>
        <v>1</v>
      </c>
      <c r="Y1232" s="73" t="b">
        <f t="shared" si="331"/>
        <v>0</v>
      </c>
      <c r="Z1232" s="73" t="b">
        <f t="shared" si="338"/>
        <v>1</v>
      </c>
      <c r="AA1232" s="34" t="str">
        <f t="shared" si="332"/>
        <v>Outer</v>
      </c>
      <c r="AB1232" s="35" t="str">
        <f t="shared" si="339"/>
        <v>0.6-0.7</v>
      </c>
      <c r="AC1232" s="36" t="str">
        <f t="shared" si="333"/>
        <v>5-6</v>
      </c>
      <c r="AD1232" s="36" t="str">
        <f t="shared" si="334"/>
        <v>Feb</v>
      </c>
      <c r="AE1232" s="35" t="str">
        <f t="shared" si="335"/>
        <v>305-315</v>
      </c>
      <c r="AF1232" s="36" t="str">
        <f t="shared" si="336"/>
        <v>HWS-LTI</v>
      </c>
    </row>
    <row r="1233" spans="5:32" x14ac:dyDescent="0.3">
      <c r="E1233" s="12">
        <v>40965.25</v>
      </c>
      <c r="F1233" s="16">
        <v>7.63</v>
      </c>
      <c r="G1233" s="16">
        <v>883.80002593994163</v>
      </c>
      <c r="H1233" s="29">
        <v>1.2296819243240955</v>
      </c>
      <c r="I1233" s="26">
        <v>309</v>
      </c>
      <c r="J1233" s="30">
        <v>0.11664482306684142</v>
      </c>
      <c r="K1233" s="31">
        <v>0.49417704291074732</v>
      </c>
      <c r="L1233" s="108">
        <f ca="1">REWS!R1233</f>
        <v>7.677738184486703</v>
      </c>
      <c r="M1233" s="22">
        <f t="shared" si="323"/>
        <v>7.6397082089861437</v>
      </c>
      <c r="N1233" s="22">
        <f t="shared" ca="1" si="324"/>
        <v>7.6875071342686025</v>
      </c>
      <c r="O1233" s="22">
        <f t="shared" si="325"/>
        <v>0.53879150701830947</v>
      </c>
      <c r="P1233" s="81">
        <f t="shared" ca="1" si="326"/>
        <v>8</v>
      </c>
      <c r="Q1233" s="22">
        <f t="shared" ca="1" si="327"/>
        <v>0.6767398275234765</v>
      </c>
      <c r="R1233" s="3">
        <f ca="1">IF(N1233&gt;'Power Curve'!$C$37,0,INDEX(Ci,$P1233,1)*POWER(1-Q1233,3)+INDEX(Ci,$P1233,2)*3*Q1233*POWER(1-Q1233,2)+INDEX(Ci,$P1233,3)*3*POWER(Q1233,2)*(1-Q1233)+INDEX(Ci,$P1233,4)*POWER(Q1233,3))</f>
        <v>785.85310508258658</v>
      </c>
      <c r="S1233" s="3">
        <f t="shared" si="328"/>
        <v>883.80002593994163</v>
      </c>
      <c r="T1233" s="3">
        <f t="shared" ca="1" si="329"/>
        <v>-97.946920857355053</v>
      </c>
      <c r="U1233" s="3">
        <f t="shared" ca="1" si="337"/>
        <v>97.946920857355053</v>
      </c>
      <c r="W1233" s="34">
        <f t="shared" si="330"/>
        <v>8</v>
      </c>
      <c r="X1233" s="73" t="b">
        <f>COUNTIF('Power Curve'!$D$2:$D$31,W1233)&gt;0</f>
        <v>1</v>
      </c>
      <c r="Y1233" s="73" t="b">
        <f t="shared" si="331"/>
        <v>0</v>
      </c>
      <c r="Z1233" s="73" t="b">
        <f t="shared" si="338"/>
        <v>1</v>
      </c>
      <c r="AA1233" s="34" t="str">
        <f t="shared" si="332"/>
        <v>Outer</v>
      </c>
      <c r="AB1233" s="35" t="str">
        <f t="shared" si="339"/>
        <v>0.5-0.6</v>
      </c>
      <c r="AC1233" s="36" t="str">
        <f t="shared" si="333"/>
        <v>6-7</v>
      </c>
      <c r="AD1233" s="36" t="str">
        <f t="shared" si="334"/>
        <v>Feb</v>
      </c>
      <c r="AE1233" s="35" t="str">
        <f t="shared" si="335"/>
        <v>305-315</v>
      </c>
      <c r="AF1233" s="36" t="str">
        <f t="shared" si="336"/>
        <v>Inner-TI</v>
      </c>
    </row>
    <row r="1234" spans="5:32" x14ac:dyDescent="0.3">
      <c r="E1234" s="12">
        <v>40965.256944444445</v>
      </c>
      <c r="F1234" s="16">
        <v>7.95</v>
      </c>
      <c r="G1234" s="16">
        <v>928.04999923706055</v>
      </c>
      <c r="H1234" s="29">
        <v>1.2297785765833729</v>
      </c>
      <c r="I1234" s="26">
        <v>307.3</v>
      </c>
      <c r="J1234" s="30">
        <v>0.17232704402515725</v>
      </c>
      <c r="K1234" s="31">
        <v>0.49792250964864782</v>
      </c>
      <c r="L1234" s="108">
        <f ca="1">REWS!R1234</f>
        <v>8.0765366533838794</v>
      </c>
      <c r="M1234" s="22">
        <f t="shared" si="323"/>
        <v>7.9603239164339401</v>
      </c>
      <c r="N1234" s="22">
        <f t="shared" ca="1" si="324"/>
        <v>8.0870248910549716</v>
      </c>
      <c r="O1234" s="22">
        <f t="shared" si="325"/>
        <v>0.58834369813465781</v>
      </c>
      <c r="P1234" s="81">
        <f t="shared" ca="1" si="326"/>
        <v>9</v>
      </c>
      <c r="Q1234" s="22">
        <f t="shared" ca="1" si="327"/>
        <v>7.8303814457560419E-2</v>
      </c>
      <c r="R1234" s="3">
        <f ca="1">IF(N1234&gt;'Power Curve'!$C$37,0,INDEX(Ci,$P1234,1)*POWER(1-Q1234,3)+INDEX(Ci,$P1234,2)*3*Q1234*POWER(1-Q1234,2)+INDEX(Ci,$P1234,3)*3*POWER(Q1234,2)*(1-Q1234)+INDEX(Ci,$P1234,4)*POWER(Q1234,3))</f>
        <v>904.30440907771742</v>
      </c>
      <c r="S1234" s="3">
        <f t="shared" si="328"/>
        <v>928.04999923706055</v>
      </c>
      <c r="T1234" s="3">
        <f t="shared" ca="1" si="329"/>
        <v>-23.745590159343124</v>
      </c>
      <c r="U1234" s="3">
        <f t="shared" ca="1" si="337"/>
        <v>23.745590159343124</v>
      </c>
      <c r="W1234" s="34">
        <f t="shared" si="330"/>
        <v>8</v>
      </c>
      <c r="X1234" s="73" t="b">
        <f>COUNTIF('Power Curve'!$D$2:$D$31,W1234)&gt;0</f>
        <v>1</v>
      </c>
      <c r="Y1234" s="73" t="b">
        <f t="shared" si="331"/>
        <v>0</v>
      </c>
      <c r="Z1234" s="73" t="b">
        <f t="shared" si="338"/>
        <v>1</v>
      </c>
      <c r="AA1234" s="34" t="str">
        <f t="shared" si="332"/>
        <v>Outer</v>
      </c>
      <c r="AB1234" s="35" t="str">
        <f t="shared" si="339"/>
        <v>0.5-0.6</v>
      </c>
      <c r="AC1234" s="36" t="str">
        <f t="shared" si="333"/>
        <v>6-7</v>
      </c>
      <c r="AD1234" s="36" t="str">
        <f t="shared" si="334"/>
        <v>Feb</v>
      </c>
      <c r="AE1234" s="35" t="str">
        <f t="shared" si="335"/>
        <v>305-315</v>
      </c>
      <c r="AF1234" s="36" t="str">
        <f t="shared" si="336"/>
        <v>HWS-HTI</v>
      </c>
    </row>
    <row r="1235" spans="5:32" x14ac:dyDescent="0.3">
      <c r="E1235" s="12">
        <v>40965.263888888891</v>
      </c>
      <c r="F1235" s="16">
        <v>8.11</v>
      </c>
      <c r="G1235" s="16">
        <v>883.65000915527344</v>
      </c>
      <c r="H1235" s="29">
        <v>1.2294537264031973</v>
      </c>
      <c r="I1235" s="26">
        <v>308</v>
      </c>
      <c r="J1235" s="30">
        <v>0.12700369913686807</v>
      </c>
      <c r="K1235" s="31">
        <v>0.64660053316696375</v>
      </c>
      <c r="L1235" s="108">
        <f ca="1">REWS!R1235</f>
        <v>8.1049116686511198</v>
      </c>
      <c r="M1235" s="22">
        <f t="shared" si="323"/>
        <v>8.1198166084084331</v>
      </c>
      <c r="N1235" s="22">
        <f t="shared" ca="1" si="324"/>
        <v>8.1147221179773954</v>
      </c>
      <c r="O1235" s="22">
        <f t="shared" si="325"/>
        <v>0.61299380781672252</v>
      </c>
      <c r="P1235" s="81">
        <f t="shared" ca="1" si="326"/>
        <v>9</v>
      </c>
      <c r="Q1235" s="22">
        <f t="shared" ca="1" si="327"/>
        <v>0.10598853238205774</v>
      </c>
      <c r="R1235" s="3">
        <f ca="1">IF(N1235&gt;'Power Curve'!$C$37,0,INDEX(Ci,$P1235,1)*POWER(1-Q1235,3)+INDEX(Ci,$P1235,2)*3*Q1235*POWER(1-Q1235,2)+INDEX(Ci,$P1235,3)*3*POWER(Q1235,2)*(1-Q1235)+INDEX(Ci,$P1235,4)*POWER(Q1235,3))</f>
        <v>912.70654775472451</v>
      </c>
      <c r="S1235" s="3">
        <f t="shared" si="328"/>
        <v>883.65000915527344</v>
      </c>
      <c r="T1235" s="3">
        <f t="shared" ca="1" si="329"/>
        <v>29.056538599451073</v>
      </c>
      <c r="U1235" s="3">
        <f t="shared" ca="1" si="337"/>
        <v>29.056538599451073</v>
      </c>
      <c r="W1235" s="34">
        <f t="shared" si="330"/>
        <v>8</v>
      </c>
      <c r="X1235" s="73" t="b">
        <f>COUNTIF('Power Curve'!$D$2:$D$31,W1235)&gt;0</f>
        <v>1</v>
      </c>
      <c r="Y1235" s="73" t="b">
        <f t="shared" si="331"/>
        <v>0</v>
      </c>
      <c r="Z1235" s="73" t="b">
        <f t="shared" si="338"/>
        <v>1</v>
      </c>
      <c r="AA1235" s="34" t="str">
        <f t="shared" si="332"/>
        <v>Outer</v>
      </c>
      <c r="AB1235" s="35" t="str">
        <f t="shared" si="339"/>
        <v>0.6-0.7</v>
      </c>
      <c r="AC1235" s="36" t="str">
        <f t="shared" si="333"/>
        <v>6-7</v>
      </c>
      <c r="AD1235" s="36" t="str">
        <f t="shared" si="334"/>
        <v>Feb</v>
      </c>
      <c r="AE1235" s="35" t="str">
        <f t="shared" si="335"/>
        <v>305-315</v>
      </c>
      <c r="AF1235" s="36" t="str">
        <f t="shared" si="336"/>
        <v>Inner-TI</v>
      </c>
    </row>
    <row r="1236" spans="5:32" x14ac:dyDescent="0.3">
      <c r="E1236" s="12">
        <v>40965.270833333336</v>
      </c>
      <c r="F1236" s="16">
        <v>8.11</v>
      </c>
      <c r="G1236" s="16">
        <v>913.65999984741211</v>
      </c>
      <c r="H1236" s="29">
        <v>1.2295929287884992</v>
      </c>
      <c r="I1236" s="26">
        <v>306.7</v>
      </c>
      <c r="J1236" s="30">
        <v>0.14056720098643649</v>
      </c>
      <c r="K1236" s="31">
        <v>0.50957344238204094</v>
      </c>
      <c r="L1236" s="108">
        <f ca="1">REWS!R1236</f>
        <v>8.0768988111837334</v>
      </c>
      <c r="M1236" s="22">
        <f t="shared" si="323"/>
        <v>8.120123046723263</v>
      </c>
      <c r="N1236" s="22">
        <f t="shared" ca="1" si="324"/>
        <v>8.0869805404124246</v>
      </c>
      <c r="O1236" s="22">
        <f t="shared" si="325"/>
        <v>0.61304116884610782</v>
      </c>
      <c r="P1236" s="81">
        <f t="shared" ca="1" si="326"/>
        <v>9</v>
      </c>
      <c r="Q1236" s="22">
        <f t="shared" ca="1" si="327"/>
        <v>7.8259483845253233E-2</v>
      </c>
      <c r="R1236" s="3">
        <f ca="1">IF(N1236&gt;'Power Curve'!$C$37,0,INDEX(Ci,$P1236,1)*POWER(1-Q1236,3)+INDEX(Ci,$P1236,2)*3*Q1236*POWER(1-Q1236,2)+INDEX(Ci,$P1236,3)*3*POWER(Q1236,2)*(1-Q1236)+INDEX(Ci,$P1236,4)*POWER(Q1236,3))</f>
        <v>904.29098449634841</v>
      </c>
      <c r="S1236" s="3">
        <f t="shared" si="328"/>
        <v>913.65999984741211</v>
      </c>
      <c r="T1236" s="3">
        <f t="shared" ca="1" si="329"/>
        <v>-9.3690153510636947</v>
      </c>
      <c r="U1236" s="3">
        <f t="shared" ca="1" si="337"/>
        <v>9.3690153510636947</v>
      </c>
      <c r="W1236" s="34">
        <f t="shared" si="330"/>
        <v>8</v>
      </c>
      <c r="X1236" s="73" t="b">
        <f>COUNTIF('Power Curve'!$D$2:$D$31,W1236)&gt;0</f>
        <v>1</v>
      </c>
      <c r="Y1236" s="73" t="b">
        <f t="shared" si="331"/>
        <v>0</v>
      </c>
      <c r="Z1236" s="73" t="b">
        <f t="shared" si="338"/>
        <v>1</v>
      </c>
      <c r="AA1236" s="34" t="str">
        <f t="shared" si="332"/>
        <v>Outer</v>
      </c>
      <c r="AB1236" s="35" t="str">
        <f t="shared" si="339"/>
        <v>0.6-0.7</v>
      </c>
      <c r="AC1236" s="36" t="str">
        <f t="shared" si="333"/>
        <v>6-7</v>
      </c>
      <c r="AD1236" s="36" t="str">
        <f t="shared" si="334"/>
        <v>Feb</v>
      </c>
      <c r="AE1236" s="35" t="str">
        <f t="shared" si="335"/>
        <v>305-315</v>
      </c>
      <c r="AF1236" s="36" t="str">
        <f t="shared" si="336"/>
        <v>HWS-HTI</v>
      </c>
    </row>
    <row r="1237" spans="5:32" x14ac:dyDescent="0.3">
      <c r="E1237" s="12">
        <v>40965.277777777781</v>
      </c>
      <c r="F1237" s="16">
        <v>8.98</v>
      </c>
      <c r="G1237" s="16">
        <v>1126.640007019048</v>
      </c>
      <c r="H1237" s="29">
        <v>1.2281097596208566</v>
      </c>
      <c r="I1237" s="26">
        <v>306.89999999999998</v>
      </c>
      <c r="J1237" s="30">
        <v>0.12026726057906459</v>
      </c>
      <c r="K1237" s="31">
        <v>0.4071140403694572</v>
      </c>
      <c r="L1237" s="108">
        <f ca="1">REWS!R1237</f>
        <v>8.9227043663317627</v>
      </c>
      <c r="M1237" s="22">
        <f t="shared" si="323"/>
        <v>8.9875923929743369</v>
      </c>
      <c r="N1237" s="22">
        <f t="shared" ca="1" si="324"/>
        <v>8.9302483171049261</v>
      </c>
      <c r="O1237" s="22">
        <f t="shared" si="325"/>
        <v>0.74711135266580053</v>
      </c>
      <c r="P1237" s="81">
        <f t="shared" ca="1" si="326"/>
        <v>9</v>
      </c>
      <c r="Q1237" s="22">
        <f t="shared" ca="1" si="327"/>
        <v>0.9211464124875266</v>
      </c>
      <c r="R1237" s="3">
        <f ca="1">IF(N1237&gt;'Power Curve'!$C$37,0,INDEX(Ci,$P1237,1)*POWER(1-Q1237,3)+INDEX(Ci,$P1237,2)*3*Q1237*POWER(1-Q1237,2)+INDEX(Ci,$P1237,3)*3*POWER(Q1237,2)*(1-Q1237)+INDEX(Ci,$P1237,4)*POWER(Q1237,3))</f>
        <v>1172.3900422723966</v>
      </c>
      <c r="S1237" s="3">
        <f t="shared" si="328"/>
        <v>1126.640007019048</v>
      </c>
      <c r="T1237" s="3">
        <f t="shared" ca="1" si="329"/>
        <v>45.750035253348642</v>
      </c>
      <c r="U1237" s="3">
        <f t="shared" ca="1" si="337"/>
        <v>45.750035253348642</v>
      </c>
      <c r="W1237" s="34">
        <f t="shared" si="330"/>
        <v>9</v>
      </c>
      <c r="X1237" s="73" t="b">
        <f>COUNTIF('Power Curve'!$D$2:$D$31,W1237)&gt;0</f>
        <v>1</v>
      </c>
      <c r="Y1237" s="73" t="b">
        <f t="shared" si="331"/>
        <v>0</v>
      </c>
      <c r="Z1237" s="73" t="b">
        <f t="shared" si="338"/>
        <v>1</v>
      </c>
      <c r="AA1237" s="34" t="str">
        <f t="shared" si="332"/>
        <v>Outer</v>
      </c>
      <c r="AB1237" s="35" t="str">
        <f t="shared" si="339"/>
        <v>0.7-0.8</v>
      </c>
      <c r="AC1237" s="36" t="str">
        <f t="shared" si="333"/>
        <v>6-7</v>
      </c>
      <c r="AD1237" s="36" t="str">
        <f t="shared" si="334"/>
        <v>Feb</v>
      </c>
      <c r="AE1237" s="35" t="str">
        <f t="shared" si="335"/>
        <v>305-315</v>
      </c>
      <c r="AF1237" s="36" t="str">
        <f t="shared" si="336"/>
        <v>Inner-TI</v>
      </c>
    </row>
    <row r="1238" spans="5:32" x14ac:dyDescent="0.3">
      <c r="E1238" s="12">
        <v>40965.284722222219</v>
      </c>
      <c r="F1238" s="16">
        <v>9.26</v>
      </c>
      <c r="G1238" s="16">
        <v>1319.1499938964871</v>
      </c>
      <c r="H1238" s="29">
        <v>1.2287622659252682</v>
      </c>
      <c r="I1238" s="26">
        <v>304.2</v>
      </c>
      <c r="J1238" s="30">
        <v>0.1144708423326134</v>
      </c>
      <c r="K1238" s="31">
        <v>0.59031628513340317</v>
      </c>
      <c r="L1238" s="108">
        <f ca="1">REWS!R1238</f>
        <v>9.111280799095784</v>
      </c>
      <c r="M1238" s="22">
        <f t="shared" si="323"/>
        <v>9.2694701979169398</v>
      </c>
      <c r="N1238" s="22">
        <f t="shared" ca="1" si="324"/>
        <v>9.120598901951535</v>
      </c>
      <c r="O1238" s="22">
        <f t="shared" si="325"/>
        <v>0.79067647607525438</v>
      </c>
      <c r="P1238" s="81">
        <f t="shared" ca="1" si="326"/>
        <v>10</v>
      </c>
      <c r="Q1238" s="22">
        <f t="shared" ca="1" si="327"/>
        <v>0.11847621152088815</v>
      </c>
      <c r="R1238" s="3">
        <f ca="1">IF(N1238&gt;'Power Curve'!$C$37,0,INDEX(Ci,$P1238,1)*POWER(1-Q1238,3)+INDEX(Ci,$P1238,2)*3*Q1238*POWER(1-Q1238,2)+INDEX(Ci,$P1238,3)*3*POWER(Q1238,2)*(1-Q1238)+INDEX(Ci,$P1238,4)*POWER(Q1238,3))</f>
        <v>1235.8554325288501</v>
      </c>
      <c r="S1238" s="3">
        <f t="shared" si="328"/>
        <v>1319.1499938964871</v>
      </c>
      <c r="T1238" s="3">
        <f t="shared" ca="1" si="329"/>
        <v>-83.294561367637016</v>
      </c>
      <c r="U1238" s="3">
        <f t="shared" ca="1" si="337"/>
        <v>83.294561367637016</v>
      </c>
      <c r="W1238" s="34">
        <f t="shared" si="330"/>
        <v>9</v>
      </c>
      <c r="X1238" s="73" t="b">
        <f>COUNTIF('Power Curve'!$D$2:$D$31,W1238)&gt;0</f>
        <v>1</v>
      </c>
      <c r="Y1238" s="73" t="b">
        <f t="shared" si="331"/>
        <v>0</v>
      </c>
      <c r="Z1238" s="73" t="b">
        <f t="shared" si="338"/>
        <v>1</v>
      </c>
      <c r="AA1238" s="34" t="str">
        <f t="shared" si="332"/>
        <v>Outer</v>
      </c>
      <c r="AB1238" s="35" t="str">
        <f t="shared" si="339"/>
        <v>0.7-0.8</v>
      </c>
      <c r="AC1238" s="36" t="str">
        <f t="shared" si="333"/>
        <v>6-7</v>
      </c>
      <c r="AD1238" s="36" t="str">
        <f t="shared" si="334"/>
        <v>Feb</v>
      </c>
      <c r="AE1238" s="35" t="str">
        <f t="shared" si="335"/>
        <v>295-305</v>
      </c>
      <c r="AF1238" s="36" t="str">
        <f t="shared" si="336"/>
        <v>Inner-TI</v>
      </c>
    </row>
    <row r="1239" spans="5:32" x14ac:dyDescent="0.3">
      <c r="E1239" s="12">
        <v>40965.291666666664</v>
      </c>
      <c r="F1239" s="16">
        <v>8.82</v>
      </c>
      <c r="G1239" s="16">
        <v>1170.1999969482422</v>
      </c>
      <c r="H1239" s="29">
        <v>1.2291793797092154</v>
      </c>
      <c r="I1239" s="26">
        <v>306.8</v>
      </c>
      <c r="J1239" s="30">
        <v>0.10430839002267574</v>
      </c>
      <c r="K1239" s="31">
        <v>0.48361283520697146</v>
      </c>
      <c r="L1239" s="108">
        <f ca="1">REWS!R1239</f>
        <v>8.7675437145662336</v>
      </c>
      <c r="M1239" s="22">
        <f t="shared" si="323"/>
        <v>8.8300191257136564</v>
      </c>
      <c r="N1239" s="22">
        <f t="shared" ca="1" si="324"/>
        <v>8.7775032522846246</v>
      </c>
      <c r="O1239" s="22">
        <f t="shared" si="325"/>
        <v>0.72275789626067422</v>
      </c>
      <c r="P1239" s="81">
        <f t="shared" ca="1" si="326"/>
        <v>9</v>
      </c>
      <c r="Q1239" s="22">
        <f t="shared" ca="1" si="327"/>
        <v>0.76847033246864482</v>
      </c>
      <c r="R1239" s="3">
        <f ca="1">IF(N1239&gt;'Power Curve'!$C$37,0,INDEX(Ci,$P1239,1)*POWER(1-Q1239,3)+INDEX(Ci,$P1239,2)*3*Q1239*POWER(1-Q1239,2)+INDEX(Ci,$P1239,3)*3*POWER(Q1239,2)*(1-Q1239)+INDEX(Ci,$P1239,4)*POWER(Q1239,3))</f>
        <v>1122.4483219187141</v>
      </c>
      <c r="S1239" s="3">
        <f t="shared" si="328"/>
        <v>1170.1999969482422</v>
      </c>
      <c r="T1239" s="3">
        <f t="shared" ca="1" si="329"/>
        <v>-47.751675029528087</v>
      </c>
      <c r="U1239" s="3">
        <f t="shared" ca="1" si="337"/>
        <v>47.751675029528087</v>
      </c>
      <c r="W1239" s="34">
        <f t="shared" si="330"/>
        <v>9</v>
      </c>
      <c r="X1239" s="73" t="b">
        <f>COUNTIF('Power Curve'!$D$2:$D$31,W1239)&gt;0</f>
        <v>1</v>
      </c>
      <c r="Y1239" s="73" t="b">
        <f t="shared" si="331"/>
        <v>0</v>
      </c>
      <c r="Z1239" s="73" t="b">
        <f t="shared" si="338"/>
        <v>1</v>
      </c>
      <c r="AA1239" s="34" t="str">
        <f t="shared" si="332"/>
        <v>Outer</v>
      </c>
      <c r="AB1239" s="35" t="str">
        <f t="shared" si="339"/>
        <v>0.7-0.8</v>
      </c>
      <c r="AC1239" s="36" t="str">
        <f t="shared" si="333"/>
        <v>7-8</v>
      </c>
      <c r="AD1239" s="36" t="str">
        <f t="shared" si="334"/>
        <v>Feb</v>
      </c>
      <c r="AE1239" s="35" t="str">
        <f t="shared" si="335"/>
        <v>305-315</v>
      </c>
      <c r="AF1239" s="36" t="str">
        <f t="shared" si="336"/>
        <v>Inner-TI</v>
      </c>
    </row>
    <row r="1240" spans="5:32" x14ac:dyDescent="0.3">
      <c r="E1240" s="12">
        <v>40965.298611111109</v>
      </c>
      <c r="F1240" s="16">
        <v>8.82</v>
      </c>
      <c r="G1240" s="16">
        <v>1130.859962463376</v>
      </c>
      <c r="H1240" s="29">
        <v>1.2295078616385873</v>
      </c>
      <c r="I1240" s="26">
        <v>307</v>
      </c>
      <c r="J1240" s="30">
        <v>7.9365079365079361E-2</v>
      </c>
      <c r="K1240" s="31">
        <v>0.53301276892932981</v>
      </c>
      <c r="L1240" s="108">
        <f ca="1">REWS!R1240</f>
        <v>8.7782347810167849</v>
      </c>
      <c r="M1240" s="22">
        <f t="shared" si="323"/>
        <v>8.8308056242593427</v>
      </c>
      <c r="N1240" s="22">
        <f t="shared" ca="1" si="324"/>
        <v>8.7889892375591838</v>
      </c>
      <c r="O1240" s="22">
        <f t="shared" si="325"/>
        <v>0.72287945214625071</v>
      </c>
      <c r="P1240" s="81">
        <f t="shared" ca="1" si="326"/>
        <v>9</v>
      </c>
      <c r="Q1240" s="22">
        <f t="shared" ca="1" si="327"/>
        <v>0.77995113028648189</v>
      </c>
      <c r="R1240" s="3">
        <f ca="1">IF(N1240&gt;'Power Curve'!$C$37,0,INDEX(Ci,$P1240,1)*POWER(1-Q1240,3)+INDEX(Ci,$P1240,2)*3*Q1240*POWER(1-Q1240,2)+INDEX(Ci,$P1240,3)*3*POWER(Q1240,2)*(1-Q1240)+INDEX(Ci,$P1240,4)*POWER(Q1240,3))</f>
        <v>1126.1908006059359</v>
      </c>
      <c r="S1240" s="3">
        <f t="shared" si="328"/>
        <v>1130.859962463376</v>
      </c>
      <c r="T1240" s="3">
        <f t="shared" ca="1" si="329"/>
        <v>-4.6691618574400309</v>
      </c>
      <c r="U1240" s="3">
        <f t="shared" ca="1" si="337"/>
        <v>4.6691618574400309</v>
      </c>
      <c r="W1240" s="34">
        <f t="shared" si="330"/>
        <v>9</v>
      </c>
      <c r="X1240" s="73" t="b">
        <f>COUNTIF('Power Curve'!$D$2:$D$31,W1240)&gt;0</f>
        <v>1</v>
      </c>
      <c r="Y1240" s="73" t="b">
        <f t="shared" si="331"/>
        <v>0</v>
      </c>
      <c r="Z1240" s="73" t="b">
        <f t="shared" si="338"/>
        <v>1</v>
      </c>
      <c r="AA1240" s="34" t="str">
        <f t="shared" si="332"/>
        <v>Outer</v>
      </c>
      <c r="AB1240" s="35" t="str">
        <f t="shared" si="339"/>
        <v>0.7-0.8</v>
      </c>
      <c r="AC1240" s="36" t="str">
        <f t="shared" si="333"/>
        <v>7-8</v>
      </c>
      <c r="AD1240" s="36" t="str">
        <f t="shared" si="334"/>
        <v>Feb</v>
      </c>
      <c r="AE1240" s="35" t="str">
        <f t="shared" si="335"/>
        <v>305-315</v>
      </c>
      <c r="AF1240" s="36" t="str">
        <f t="shared" si="336"/>
        <v>HWS-LTI</v>
      </c>
    </row>
    <row r="1241" spans="5:32" x14ac:dyDescent="0.3">
      <c r="E1241" s="12">
        <v>40965.305555555555</v>
      </c>
      <c r="F1241" s="16">
        <v>8.5299999999999994</v>
      </c>
      <c r="G1241" s="16">
        <v>1003.3200073242188</v>
      </c>
      <c r="H1241" s="29">
        <v>1.2296469974649233</v>
      </c>
      <c r="I1241" s="26">
        <v>306.7</v>
      </c>
      <c r="J1241" s="30">
        <v>7.0339976553341149E-2</v>
      </c>
      <c r="K1241" s="31">
        <v>0.67233248784341559</v>
      </c>
      <c r="L1241" s="108">
        <f ca="1">REWS!R1241</f>
        <v>8.3742989735808635</v>
      </c>
      <c r="M1241" s="22">
        <f t="shared" si="323"/>
        <v>8.5407724818503556</v>
      </c>
      <c r="N1241" s="22">
        <f t="shared" ca="1" si="324"/>
        <v>8.3848748216116196</v>
      </c>
      <c r="O1241" s="22">
        <f t="shared" si="325"/>
        <v>0.67805389504198676</v>
      </c>
      <c r="P1241" s="81">
        <f t="shared" ca="1" si="326"/>
        <v>9</v>
      </c>
      <c r="Q1241" s="22">
        <f t="shared" ca="1" si="327"/>
        <v>0.37601922598188159</v>
      </c>
      <c r="R1241" s="3">
        <f ca="1">IF(N1241&gt;'Power Curve'!$C$37,0,INDEX(Ci,$P1241,1)*POWER(1-Q1241,3)+INDEX(Ci,$P1241,2)*3*Q1241*POWER(1-Q1241,2)+INDEX(Ci,$P1241,3)*3*POWER(Q1241,2)*(1-Q1241)+INDEX(Ci,$P1241,4)*POWER(Q1241,3))</f>
        <v>996.41410086005362</v>
      </c>
      <c r="S1241" s="3">
        <f t="shared" si="328"/>
        <v>1003.3200073242188</v>
      </c>
      <c r="T1241" s="3">
        <f t="shared" ca="1" si="329"/>
        <v>-6.9059064641651275</v>
      </c>
      <c r="U1241" s="3">
        <f t="shared" ca="1" si="337"/>
        <v>6.9059064641651275</v>
      </c>
      <c r="W1241" s="34">
        <f t="shared" si="330"/>
        <v>9</v>
      </c>
      <c r="X1241" s="73" t="b">
        <f>COUNTIF('Power Curve'!$D$2:$D$31,W1241)&gt;0</f>
        <v>1</v>
      </c>
      <c r="Y1241" s="73" t="b">
        <f t="shared" si="331"/>
        <v>0</v>
      </c>
      <c r="Z1241" s="73" t="b">
        <f t="shared" si="338"/>
        <v>1</v>
      </c>
      <c r="AA1241" s="34" t="str">
        <f t="shared" si="332"/>
        <v>Outer</v>
      </c>
      <c r="AB1241" s="35" t="str">
        <f t="shared" si="339"/>
        <v>0.6-0.7</v>
      </c>
      <c r="AC1241" s="36" t="str">
        <f t="shared" si="333"/>
        <v>7-8</v>
      </c>
      <c r="AD1241" s="36" t="str">
        <f t="shared" si="334"/>
        <v>Feb</v>
      </c>
      <c r="AE1241" s="35" t="str">
        <f t="shared" si="335"/>
        <v>305-315</v>
      </c>
      <c r="AF1241" s="36" t="str">
        <f t="shared" si="336"/>
        <v>HWS-LTI</v>
      </c>
    </row>
    <row r="1242" spans="5:32" x14ac:dyDescent="0.3">
      <c r="E1242" s="12">
        <v>40965.3125</v>
      </c>
      <c r="F1242" s="16">
        <v>8.44</v>
      </c>
      <c r="G1242" s="16">
        <v>981.38999176025391</v>
      </c>
      <c r="H1242" s="29">
        <v>1.2303003775663204</v>
      </c>
      <c r="I1242" s="26">
        <v>305.3</v>
      </c>
      <c r="J1242" s="30">
        <v>6.6350710900473939E-2</v>
      </c>
      <c r="K1242" s="31">
        <v>0.69995858790224463</v>
      </c>
      <c r="L1242" s="108">
        <f ca="1">REWS!R1242</f>
        <v>8.3035531316541036</v>
      </c>
      <c r="M1242" s="22">
        <f t="shared" si="323"/>
        <v>8.4521553253499047</v>
      </c>
      <c r="N1242" s="22">
        <f t="shared" ca="1" si="324"/>
        <v>8.3155119456203934</v>
      </c>
      <c r="O1242" s="22">
        <f t="shared" si="325"/>
        <v>0.66435782784037389</v>
      </c>
      <c r="P1242" s="81">
        <f t="shared" ca="1" si="326"/>
        <v>9</v>
      </c>
      <c r="Q1242" s="22">
        <f t="shared" ca="1" si="327"/>
        <v>0.30668767659509782</v>
      </c>
      <c r="R1242" s="3">
        <f ca="1">IF(N1242&gt;'Power Curve'!$C$37,0,INDEX(Ci,$P1242,1)*POWER(1-Q1242,3)+INDEX(Ci,$P1242,2)*3*Q1242*POWER(1-Q1242,2)+INDEX(Ci,$P1242,3)*3*POWER(Q1242,2)*(1-Q1242)+INDEX(Ci,$P1242,4)*POWER(Q1242,3))</f>
        <v>974.64106384275908</v>
      </c>
      <c r="S1242" s="3">
        <f t="shared" si="328"/>
        <v>981.38999176025391</v>
      </c>
      <c r="T1242" s="3">
        <f t="shared" ca="1" si="329"/>
        <v>-6.7489279174948251</v>
      </c>
      <c r="U1242" s="3">
        <f t="shared" ca="1" si="337"/>
        <v>6.7489279174948251</v>
      </c>
      <c r="W1242" s="34">
        <f t="shared" si="330"/>
        <v>8</v>
      </c>
      <c r="X1242" s="73" t="b">
        <f>COUNTIF('Power Curve'!$D$2:$D$31,W1242)&gt;0</f>
        <v>1</v>
      </c>
      <c r="Y1242" s="73" t="b">
        <f t="shared" si="331"/>
        <v>0</v>
      </c>
      <c r="Z1242" s="73" t="b">
        <f t="shared" si="338"/>
        <v>1</v>
      </c>
      <c r="AA1242" s="34" t="str">
        <f t="shared" si="332"/>
        <v>Outer</v>
      </c>
      <c r="AB1242" s="35" t="str">
        <f t="shared" si="339"/>
        <v>0.6-0.7</v>
      </c>
      <c r="AC1242" s="36" t="str">
        <f t="shared" si="333"/>
        <v>7-8</v>
      </c>
      <c r="AD1242" s="36" t="str">
        <f t="shared" si="334"/>
        <v>Feb</v>
      </c>
      <c r="AE1242" s="35" t="str">
        <f t="shared" si="335"/>
        <v>305-315</v>
      </c>
      <c r="AF1242" s="36" t="str">
        <f t="shared" si="336"/>
        <v>HWS-LTI</v>
      </c>
    </row>
    <row r="1243" spans="5:32" x14ac:dyDescent="0.3">
      <c r="E1243" s="12">
        <v>40965.319444444445</v>
      </c>
      <c r="F1243" s="16">
        <v>9.31</v>
      </c>
      <c r="G1243" s="16">
        <v>1245.14002227783</v>
      </c>
      <c r="H1243" s="29">
        <v>1.2295580876130416</v>
      </c>
      <c r="I1243" s="26">
        <v>305.60000000000002</v>
      </c>
      <c r="J1243" s="30">
        <v>8.2706766917293228E-2</v>
      </c>
      <c r="K1243" s="31">
        <v>0.6669557597420197</v>
      </c>
      <c r="L1243" s="108">
        <f ca="1">REWS!R1243</f>
        <v>8.9855799751066652</v>
      </c>
      <c r="M1243" s="22">
        <f t="shared" si="323"/>
        <v>9.3215328629288443</v>
      </c>
      <c r="N1243" s="22">
        <f t="shared" ca="1" si="324"/>
        <v>8.9967109592300893</v>
      </c>
      <c r="O1243" s="22">
        <f t="shared" si="325"/>
        <v>0.79872292878099516</v>
      </c>
      <c r="P1243" s="81">
        <f t="shared" ca="1" si="326"/>
        <v>9</v>
      </c>
      <c r="Q1243" s="22">
        <f t="shared" ca="1" si="327"/>
        <v>0.98757903785126966</v>
      </c>
      <c r="R1243" s="3">
        <f ca="1">IF(N1243&gt;'Power Curve'!$C$37,0,INDEX(Ci,$P1243,1)*POWER(1-Q1243,3)+INDEX(Ci,$P1243,2)*3*Q1243*POWER(1-Q1243,2)+INDEX(Ci,$P1243,3)*3*POWER(Q1243,2)*(1-Q1243)+INDEX(Ci,$P1243,4)*POWER(Q1243,3))</f>
        <v>1194.2155611877085</v>
      </c>
      <c r="S1243" s="3">
        <f t="shared" si="328"/>
        <v>1245.14002227783</v>
      </c>
      <c r="T1243" s="3">
        <f t="shared" ca="1" si="329"/>
        <v>-50.92446109012144</v>
      </c>
      <c r="U1243" s="3">
        <f t="shared" ca="1" si="337"/>
        <v>50.92446109012144</v>
      </c>
      <c r="W1243" s="34">
        <f t="shared" si="330"/>
        <v>9</v>
      </c>
      <c r="X1243" s="73" t="b">
        <f>COUNTIF('Power Curve'!$D$2:$D$31,W1243)&gt;0</f>
        <v>1</v>
      </c>
      <c r="Y1243" s="73" t="b">
        <f t="shared" si="331"/>
        <v>0</v>
      </c>
      <c r="Z1243" s="73" t="b">
        <f t="shared" si="338"/>
        <v>1</v>
      </c>
      <c r="AA1243" s="34" t="str">
        <f t="shared" si="332"/>
        <v>Outer</v>
      </c>
      <c r="AB1243" s="35" t="str">
        <f t="shared" si="339"/>
        <v>0.7-0.8</v>
      </c>
      <c r="AC1243" s="36" t="str">
        <f t="shared" si="333"/>
        <v>7-8</v>
      </c>
      <c r="AD1243" s="36" t="str">
        <f t="shared" si="334"/>
        <v>Feb</v>
      </c>
      <c r="AE1243" s="35" t="str">
        <f t="shared" si="335"/>
        <v>305-315</v>
      </c>
      <c r="AF1243" s="36" t="str">
        <f t="shared" si="336"/>
        <v>HWS-LTI</v>
      </c>
    </row>
    <row r="1244" spans="5:32" x14ac:dyDescent="0.3">
      <c r="E1244" s="12">
        <v>40965.326388888891</v>
      </c>
      <c r="F1244" s="16">
        <v>9.43</v>
      </c>
      <c r="G1244" s="16">
        <v>1202.800041198728</v>
      </c>
      <c r="H1244" s="29">
        <v>1.228816692826745</v>
      </c>
      <c r="I1244" s="26">
        <v>305.2</v>
      </c>
      <c r="J1244" s="30">
        <v>7.5291622481442208E-2</v>
      </c>
      <c r="K1244" s="31">
        <v>0.67885096751280283</v>
      </c>
      <c r="L1244" s="108">
        <f ca="1">REWS!R1244</f>
        <v>9.133183381560551</v>
      </c>
      <c r="M1244" s="22">
        <f t="shared" si="323"/>
        <v>9.4397834282527686</v>
      </c>
      <c r="N1244" s="22">
        <f t="shared" ca="1" si="324"/>
        <v>9.1426588687644621</v>
      </c>
      <c r="O1244" s="22">
        <f t="shared" si="325"/>
        <v>0.81699893484193153</v>
      </c>
      <c r="P1244" s="81">
        <f t="shared" ca="1" si="326"/>
        <v>10</v>
      </c>
      <c r="Q1244" s="22">
        <f t="shared" ca="1" si="327"/>
        <v>0.14192452669768688</v>
      </c>
      <c r="R1244" s="3">
        <f ca="1">IF(N1244&gt;'Power Curve'!$C$37,0,INDEX(Ci,$P1244,1)*POWER(1-Q1244,3)+INDEX(Ci,$P1244,2)*3*Q1244*POWER(1-Q1244,2)+INDEX(Ci,$P1244,3)*3*POWER(Q1244,2)*(1-Q1244)+INDEX(Ci,$P1244,4)*POWER(Q1244,3))</f>
        <v>1243.4737984352319</v>
      </c>
      <c r="S1244" s="3">
        <f t="shared" si="328"/>
        <v>1202.800041198728</v>
      </c>
      <c r="T1244" s="3">
        <f t="shared" ca="1" si="329"/>
        <v>40.673757236503889</v>
      </c>
      <c r="U1244" s="3">
        <f t="shared" ca="1" si="337"/>
        <v>40.673757236503889</v>
      </c>
      <c r="W1244" s="34">
        <f t="shared" si="330"/>
        <v>9</v>
      </c>
      <c r="X1244" s="73" t="b">
        <f>COUNTIF('Power Curve'!$D$2:$D$31,W1244)&gt;0</f>
        <v>1</v>
      </c>
      <c r="Y1244" s="73" t="b">
        <f t="shared" si="331"/>
        <v>0</v>
      </c>
      <c r="Z1244" s="73" t="b">
        <f t="shared" si="338"/>
        <v>1</v>
      </c>
      <c r="AA1244" s="34" t="str">
        <f t="shared" si="332"/>
        <v>Outer</v>
      </c>
      <c r="AB1244" s="35" t="str">
        <f t="shared" si="339"/>
        <v>0.8-0.9</v>
      </c>
      <c r="AC1244" s="36" t="str">
        <f t="shared" si="333"/>
        <v>7-8</v>
      </c>
      <c r="AD1244" s="36" t="str">
        <f t="shared" si="334"/>
        <v>Feb</v>
      </c>
      <c r="AE1244" s="35" t="str">
        <f t="shared" si="335"/>
        <v>305-315</v>
      </c>
      <c r="AF1244" s="36" t="str">
        <f t="shared" si="336"/>
        <v>HWS-LTI</v>
      </c>
    </row>
    <row r="1245" spans="5:32" x14ac:dyDescent="0.3">
      <c r="E1245" s="12">
        <v>40965.333333333336</v>
      </c>
      <c r="F1245" s="16">
        <v>8.6199999999999992</v>
      </c>
      <c r="G1245" s="16">
        <v>976.76001739501953</v>
      </c>
      <c r="H1245" s="29">
        <v>1.2292838818302263</v>
      </c>
      <c r="I1245" s="26">
        <v>305.39999999999998</v>
      </c>
      <c r="J1245" s="30">
        <v>7.1925754060324837E-2</v>
      </c>
      <c r="K1245" s="31">
        <v>0.60449141042676702</v>
      </c>
      <c r="L1245" s="108">
        <f ca="1">REWS!R1245</f>
        <v>8.4645907820222455</v>
      </c>
      <c r="M1245" s="22">
        <f t="shared" si="323"/>
        <v>8.6300364896856845</v>
      </c>
      <c r="N1245" s="22">
        <f t="shared" ca="1" si="324"/>
        <v>8.4744463247226296</v>
      </c>
      <c r="O1245" s="22">
        <f t="shared" si="325"/>
        <v>0.69184993520258198</v>
      </c>
      <c r="P1245" s="81">
        <f t="shared" ca="1" si="326"/>
        <v>9</v>
      </c>
      <c r="Q1245" s="22">
        <f t="shared" ca="1" si="327"/>
        <v>0.46555027559370821</v>
      </c>
      <c r="R1245" s="3">
        <f ca="1">IF(N1245&gt;'Power Curve'!$C$37,0,INDEX(Ci,$P1245,1)*POWER(1-Q1245,3)+INDEX(Ci,$P1245,2)*3*Q1245*POWER(1-Q1245,2)+INDEX(Ci,$P1245,3)*3*POWER(Q1245,2)*(1-Q1245)+INDEX(Ci,$P1245,4)*POWER(Q1245,3))</f>
        <v>1024.7806152351268</v>
      </c>
      <c r="S1245" s="3">
        <f t="shared" si="328"/>
        <v>976.76001739501953</v>
      </c>
      <c r="T1245" s="3">
        <f t="shared" ca="1" si="329"/>
        <v>48.020597840107257</v>
      </c>
      <c r="U1245" s="3">
        <f t="shared" ca="1" si="337"/>
        <v>48.020597840107257</v>
      </c>
      <c r="W1245" s="34">
        <f t="shared" si="330"/>
        <v>9</v>
      </c>
      <c r="X1245" s="73" t="b">
        <f>COUNTIF('Power Curve'!$D$2:$D$31,W1245)&gt;0</f>
        <v>1</v>
      </c>
      <c r="Y1245" s="73" t="b">
        <f t="shared" si="331"/>
        <v>0</v>
      </c>
      <c r="Z1245" s="73" t="b">
        <f t="shared" si="338"/>
        <v>1</v>
      </c>
      <c r="AA1245" s="34" t="str">
        <f t="shared" si="332"/>
        <v>Outer</v>
      </c>
      <c r="AB1245" s="35" t="str">
        <f t="shared" si="339"/>
        <v>0.6-0.7</v>
      </c>
      <c r="AC1245" s="36" t="str">
        <f t="shared" si="333"/>
        <v>8-9</v>
      </c>
      <c r="AD1245" s="36" t="str">
        <f t="shared" si="334"/>
        <v>Feb</v>
      </c>
      <c r="AE1245" s="35" t="str">
        <f t="shared" si="335"/>
        <v>305-315</v>
      </c>
      <c r="AF1245" s="36" t="str">
        <f t="shared" si="336"/>
        <v>HWS-LTI</v>
      </c>
    </row>
    <row r="1246" spans="5:32" x14ac:dyDescent="0.3">
      <c r="E1246" s="12">
        <v>40965.340277777781</v>
      </c>
      <c r="F1246" s="16">
        <v>8.4499999999999993</v>
      </c>
      <c r="G1246" s="16">
        <v>970.60999298095749</v>
      </c>
      <c r="H1246" s="29">
        <v>1.2297511787061557</v>
      </c>
      <c r="I1246" s="26">
        <v>305.3</v>
      </c>
      <c r="J1246" s="30">
        <v>6.2721893491124267E-2</v>
      </c>
      <c r="K1246" s="31">
        <v>0.60484794645638873</v>
      </c>
      <c r="L1246" s="108">
        <f ca="1">REWS!R1246</f>
        <v>8.2783471558881789</v>
      </c>
      <c r="M1246" s="22">
        <f t="shared" si="323"/>
        <v>8.4609103857051409</v>
      </c>
      <c r="N1246" s="22">
        <f t="shared" ca="1" si="324"/>
        <v>8.2890359086067349</v>
      </c>
      <c r="O1246" s="22">
        <f t="shared" si="325"/>
        <v>0.66571095064091057</v>
      </c>
      <c r="P1246" s="81">
        <f t="shared" ca="1" si="326"/>
        <v>9</v>
      </c>
      <c r="Q1246" s="22">
        <f t="shared" ca="1" si="327"/>
        <v>0.28022359704898775</v>
      </c>
      <c r="R1246" s="3">
        <f ca="1">IF(N1246&gt;'Power Curve'!$C$37,0,INDEX(Ci,$P1246,1)*POWER(1-Q1246,3)+INDEX(Ci,$P1246,2)*3*Q1246*POWER(1-Q1246,2)+INDEX(Ci,$P1246,3)*3*POWER(Q1246,2)*(1-Q1246)+INDEX(Ci,$P1246,4)*POWER(Q1246,3))</f>
        <v>966.37818032759299</v>
      </c>
      <c r="S1246" s="3">
        <f t="shared" si="328"/>
        <v>970.60999298095749</v>
      </c>
      <c r="T1246" s="3">
        <f t="shared" ca="1" si="329"/>
        <v>-4.2318126533645</v>
      </c>
      <c r="U1246" s="3">
        <f t="shared" ca="1" si="337"/>
        <v>4.2318126533645</v>
      </c>
      <c r="W1246" s="34">
        <f t="shared" si="330"/>
        <v>8</v>
      </c>
      <c r="X1246" s="73" t="b">
        <f>COUNTIF('Power Curve'!$D$2:$D$31,W1246)&gt;0</f>
        <v>1</v>
      </c>
      <c r="Y1246" s="73" t="b">
        <f t="shared" si="331"/>
        <v>0</v>
      </c>
      <c r="Z1246" s="73" t="b">
        <f t="shared" si="338"/>
        <v>1</v>
      </c>
      <c r="AA1246" s="34" t="str">
        <f t="shared" si="332"/>
        <v>Outer</v>
      </c>
      <c r="AB1246" s="35" t="str">
        <f t="shared" si="339"/>
        <v>0.6-0.7</v>
      </c>
      <c r="AC1246" s="36" t="str">
        <f t="shared" si="333"/>
        <v>8-9</v>
      </c>
      <c r="AD1246" s="36" t="str">
        <f t="shared" si="334"/>
        <v>Feb</v>
      </c>
      <c r="AE1246" s="35" t="str">
        <f t="shared" si="335"/>
        <v>305-315</v>
      </c>
      <c r="AF1246" s="36" t="str">
        <f t="shared" si="336"/>
        <v>HWS-LTI</v>
      </c>
    </row>
    <row r="1247" spans="5:32" x14ac:dyDescent="0.3">
      <c r="E1247" s="12">
        <v>40965.347222222219</v>
      </c>
      <c r="F1247" s="16">
        <v>7.82</v>
      </c>
      <c r="G1247" s="16">
        <v>756.29002189636208</v>
      </c>
      <c r="H1247" s="29">
        <v>1.2301221300296168</v>
      </c>
      <c r="I1247" s="26">
        <v>303.5</v>
      </c>
      <c r="J1247" s="30">
        <v>9.462915601023017E-2</v>
      </c>
      <c r="K1247" s="31">
        <v>0.56943298106743578</v>
      </c>
      <c r="L1247" s="108">
        <f ca="1">REWS!R1247</f>
        <v>7.7788514873921182</v>
      </c>
      <c r="M1247" s="22">
        <f t="shared" si="323"/>
        <v>7.8308841791414876</v>
      </c>
      <c r="N1247" s="22">
        <f t="shared" ca="1" si="324"/>
        <v>7.7896783944386403</v>
      </c>
      <c r="O1247" s="22">
        <f t="shared" si="325"/>
        <v>0.56833836947679761</v>
      </c>
      <c r="P1247" s="81">
        <f t="shared" ca="1" si="326"/>
        <v>8</v>
      </c>
      <c r="Q1247" s="22">
        <f t="shared" ca="1" si="327"/>
        <v>0.77957327633190787</v>
      </c>
      <c r="R1247" s="3">
        <f ca="1">IF(N1247&gt;'Power Curve'!$C$37,0,INDEX(Ci,$P1247,1)*POWER(1-Q1247,3)+INDEX(Ci,$P1247,2)*3*Q1247*POWER(1-Q1247,2)+INDEX(Ci,$P1247,3)*3*POWER(Q1247,2)*(1-Q1247)+INDEX(Ci,$P1247,4)*POWER(Q1247,3))</f>
        <v>815.76126887885903</v>
      </c>
      <c r="S1247" s="3">
        <f t="shared" si="328"/>
        <v>756.29002189636208</v>
      </c>
      <c r="T1247" s="3">
        <f t="shared" ca="1" si="329"/>
        <v>59.47124698249695</v>
      </c>
      <c r="U1247" s="3">
        <f t="shared" ca="1" si="337"/>
        <v>59.47124698249695</v>
      </c>
      <c r="W1247" s="34">
        <f t="shared" si="330"/>
        <v>8</v>
      </c>
      <c r="X1247" s="73" t="b">
        <f>COUNTIF('Power Curve'!$D$2:$D$31,W1247)&gt;0</f>
        <v>1</v>
      </c>
      <c r="Y1247" s="73" t="b">
        <f t="shared" si="331"/>
        <v>0</v>
      </c>
      <c r="Z1247" s="73" t="b">
        <f t="shared" si="338"/>
        <v>1</v>
      </c>
      <c r="AA1247" s="34" t="str">
        <f t="shared" si="332"/>
        <v>Outer</v>
      </c>
      <c r="AB1247" s="35" t="str">
        <f t="shared" si="339"/>
        <v>0.5-0.6</v>
      </c>
      <c r="AC1247" s="36" t="str">
        <f t="shared" si="333"/>
        <v>8-9</v>
      </c>
      <c r="AD1247" s="36" t="str">
        <f t="shared" si="334"/>
        <v>Feb</v>
      </c>
      <c r="AE1247" s="35" t="str">
        <f t="shared" si="335"/>
        <v>295-305</v>
      </c>
      <c r="AF1247" s="36" t="str">
        <f t="shared" si="336"/>
        <v>HWS-LTI</v>
      </c>
    </row>
    <row r="1248" spans="5:32" x14ac:dyDescent="0.3">
      <c r="E1248" s="12">
        <v>40965.354166666664</v>
      </c>
      <c r="F1248" s="16">
        <v>6.98</v>
      </c>
      <c r="G1248" s="16">
        <v>514.37997245788551</v>
      </c>
      <c r="H1248" s="29">
        <v>1.2296159641658966</v>
      </c>
      <c r="I1248" s="26">
        <v>311.2</v>
      </c>
      <c r="J1248" s="30">
        <v>0.12177650429799426</v>
      </c>
      <c r="K1248" s="31">
        <v>0.42769567525872199</v>
      </c>
      <c r="L1248" s="108">
        <f ca="1">REWS!R1248</f>
        <v>7.0044287038313016</v>
      </c>
      <c r="M1248" s="22">
        <f t="shared" si="323"/>
        <v>6.9887562028138053</v>
      </c>
      <c r="N1248" s="22">
        <f t="shared" ca="1" si="324"/>
        <v>7.0132155517289494</v>
      </c>
      <c r="O1248" s="22">
        <f t="shared" si="325"/>
        <v>0.43818477606869105</v>
      </c>
      <c r="P1248" s="81">
        <f t="shared" ca="1" si="326"/>
        <v>7</v>
      </c>
      <c r="Q1248" s="22">
        <f t="shared" ca="1" si="327"/>
        <v>0.9980588310038665</v>
      </c>
      <c r="R1248" s="3">
        <f ca="1">IF(N1248&gt;'Power Curve'!$C$37,0,INDEX(Ci,$P1248,1)*POWER(1-Q1248,3)+INDEX(Ci,$P1248,2)*3*Q1248*POWER(1-Q1248,2)+INDEX(Ci,$P1248,3)*3*POWER(Q1248,2)*(1-Q1248)+INDEX(Ci,$P1248,4)*POWER(Q1248,3))</f>
        <v>599.8328516268972</v>
      </c>
      <c r="S1248" s="3">
        <f t="shared" si="328"/>
        <v>514.37997245788551</v>
      </c>
      <c r="T1248" s="3">
        <f t="shared" ca="1" si="329"/>
        <v>85.45287916901168</v>
      </c>
      <c r="U1248" s="3">
        <f t="shared" ca="1" si="337"/>
        <v>85.45287916901168</v>
      </c>
      <c r="W1248" s="34">
        <f t="shared" si="330"/>
        <v>7</v>
      </c>
      <c r="X1248" s="73" t="b">
        <f>COUNTIF('Power Curve'!$D$2:$D$31,W1248)&gt;0</f>
        <v>1</v>
      </c>
      <c r="Y1248" s="73" t="b">
        <f t="shared" si="331"/>
        <v>0</v>
      </c>
      <c r="Z1248" s="73" t="b">
        <f t="shared" si="338"/>
        <v>1</v>
      </c>
      <c r="AA1248" s="34" t="str">
        <f t="shared" si="332"/>
        <v>Outer</v>
      </c>
      <c r="AB1248" s="35" t="str">
        <f t="shared" si="339"/>
        <v>0.4-0.5</v>
      </c>
      <c r="AC1248" s="36" t="str">
        <f t="shared" si="333"/>
        <v>8-9</v>
      </c>
      <c r="AD1248" s="36" t="str">
        <f t="shared" si="334"/>
        <v>Feb</v>
      </c>
      <c r="AE1248" s="35" t="str">
        <f t="shared" si="335"/>
        <v>305-315</v>
      </c>
      <c r="AF1248" s="36" t="str">
        <f t="shared" si="336"/>
        <v>Inner-TI</v>
      </c>
    </row>
    <row r="1249" spans="5:32" x14ac:dyDescent="0.3">
      <c r="E1249" s="12">
        <v>40965.361111111109</v>
      </c>
      <c r="F1249" s="16">
        <v>5.88</v>
      </c>
      <c r="G1249" s="16">
        <v>398.78001403808639</v>
      </c>
      <c r="H1249" s="29">
        <v>1.2299403752250622</v>
      </c>
      <c r="I1249" s="26">
        <v>310.39999999999998</v>
      </c>
      <c r="J1249" s="30">
        <v>0.16666666666666666</v>
      </c>
      <c r="K1249" s="31">
        <v>0.37621693529942996</v>
      </c>
      <c r="L1249" s="108">
        <f ca="1">REWS!R1249</f>
        <v>5.9715226784188209</v>
      </c>
      <c r="M1249" s="22">
        <f t="shared" si="323"/>
        <v>5.887893997794186</v>
      </c>
      <c r="N1249" s="22">
        <f t="shared" ca="1" si="324"/>
        <v>5.9795395469309582</v>
      </c>
      <c r="O1249" s="22">
        <f t="shared" si="325"/>
        <v>0.26804297356583406</v>
      </c>
      <c r="P1249" s="81">
        <f t="shared" ca="1" si="326"/>
        <v>6</v>
      </c>
      <c r="Q1249" s="22">
        <f t="shared" ca="1" si="327"/>
        <v>0.94830772170102029</v>
      </c>
      <c r="R1249" s="3">
        <f ca="1">IF(N1249&gt;'Power Curve'!$C$37,0,INDEX(Ci,$P1249,1)*POWER(1-Q1249,3)+INDEX(Ci,$P1249,2)*3*Q1249*POWER(1-Q1249,2)+INDEX(Ci,$P1249,3)*3*POWER(Q1249,2)*(1-Q1249)+INDEX(Ci,$P1249,4)*POWER(Q1249,3))</f>
        <v>359.4234726513244</v>
      </c>
      <c r="S1249" s="3">
        <f t="shared" si="328"/>
        <v>398.78001403808639</v>
      </c>
      <c r="T1249" s="3">
        <f t="shared" ca="1" si="329"/>
        <v>-39.35654138676199</v>
      </c>
      <c r="U1249" s="3">
        <f t="shared" ca="1" si="337"/>
        <v>39.35654138676199</v>
      </c>
      <c r="W1249" s="34">
        <f t="shared" si="330"/>
        <v>6</v>
      </c>
      <c r="X1249" s="73" t="b">
        <f>COUNTIF('Power Curve'!$D$2:$D$31,W1249)&gt;0</f>
        <v>1</v>
      </c>
      <c r="Y1249" s="73" t="b">
        <f t="shared" si="331"/>
        <v>0</v>
      </c>
      <c r="Z1249" s="73" t="b">
        <f t="shared" si="338"/>
        <v>1</v>
      </c>
      <c r="AA1249" s="34" t="str">
        <f t="shared" si="332"/>
        <v>Outer</v>
      </c>
      <c r="AB1249" s="35" t="str">
        <f t="shared" si="339"/>
        <v>0.2-0.3</v>
      </c>
      <c r="AC1249" s="36" t="str">
        <f t="shared" si="333"/>
        <v>8-9</v>
      </c>
      <c r="AD1249" s="36" t="str">
        <f t="shared" si="334"/>
        <v>Feb</v>
      </c>
      <c r="AE1249" s="35" t="str">
        <f t="shared" si="335"/>
        <v>305-315</v>
      </c>
      <c r="AF1249" s="36" t="str">
        <f t="shared" si="336"/>
        <v>LWS-HTI</v>
      </c>
    </row>
    <row r="1250" spans="5:32" x14ac:dyDescent="0.3">
      <c r="E1250" s="12">
        <v>40965.368055555555</v>
      </c>
      <c r="F1250" s="16">
        <v>6.05</v>
      </c>
      <c r="G1250" s="16">
        <v>370.11999511718705</v>
      </c>
      <c r="H1250" s="29">
        <v>1.2304505128726573</v>
      </c>
      <c r="I1250" s="26">
        <v>310.89999999999998</v>
      </c>
      <c r="J1250" s="30">
        <v>0.13057851239669421</v>
      </c>
      <c r="K1250" s="31">
        <v>0.58908678143531368</v>
      </c>
      <c r="L1250" s="108">
        <f ca="1">REWS!R1250</f>
        <v>6.1306272198893002</v>
      </c>
      <c r="M1250" s="22">
        <f t="shared" si="323"/>
        <v>6.0589596778825898</v>
      </c>
      <c r="N1250" s="22">
        <f t="shared" ca="1" si="324"/>
        <v>6.1397063017254077</v>
      </c>
      <c r="O1250" s="22">
        <f t="shared" si="325"/>
        <v>0.29448172586735338</v>
      </c>
      <c r="P1250" s="81">
        <f t="shared" ca="1" si="326"/>
        <v>7</v>
      </c>
      <c r="Q1250" s="22">
        <f t="shared" ca="1" si="327"/>
        <v>0.11009627997648259</v>
      </c>
      <c r="R1250" s="3">
        <f ca="1">IF(N1250&gt;'Power Curve'!$C$37,0,INDEX(Ci,$P1250,1)*POWER(1-Q1250,3)+INDEX(Ci,$P1250,2)*3*Q1250*POWER(1-Q1250,2)+INDEX(Ci,$P1250,3)*3*POWER(Q1250,2)*(1-Q1250)+INDEX(Ci,$P1250,4)*POWER(Q1250,3))</f>
        <v>390.27202338878089</v>
      </c>
      <c r="S1250" s="3">
        <f t="shared" si="328"/>
        <v>370.11999511718705</v>
      </c>
      <c r="T1250" s="3">
        <f t="shared" ca="1" si="329"/>
        <v>20.152028271593849</v>
      </c>
      <c r="U1250" s="3">
        <f t="shared" ca="1" si="337"/>
        <v>20.152028271593849</v>
      </c>
      <c r="W1250" s="34">
        <f t="shared" si="330"/>
        <v>6</v>
      </c>
      <c r="X1250" s="73" t="b">
        <f>COUNTIF('Power Curve'!$D$2:$D$31,W1250)&gt;0</f>
        <v>1</v>
      </c>
      <c r="Y1250" s="73" t="b">
        <f t="shared" si="331"/>
        <v>0</v>
      </c>
      <c r="Z1250" s="73" t="b">
        <f t="shared" si="338"/>
        <v>1</v>
      </c>
      <c r="AA1250" s="34" t="str">
        <f t="shared" si="332"/>
        <v>Outer</v>
      </c>
      <c r="AB1250" s="35" t="str">
        <f t="shared" si="339"/>
        <v>0.2-0.3</v>
      </c>
      <c r="AC1250" s="36" t="str">
        <f t="shared" si="333"/>
        <v>8-9</v>
      </c>
      <c r="AD1250" s="36" t="str">
        <f t="shared" si="334"/>
        <v>Feb</v>
      </c>
      <c r="AE1250" s="35" t="str">
        <f t="shared" si="335"/>
        <v>305-315</v>
      </c>
      <c r="AF1250" s="36" t="str">
        <f t="shared" si="336"/>
        <v>Inner-TI</v>
      </c>
    </row>
    <row r="1251" spans="5:32" x14ac:dyDescent="0.3">
      <c r="E1251" s="12">
        <v>40965.375</v>
      </c>
      <c r="F1251" s="16">
        <v>6.08</v>
      </c>
      <c r="G1251" s="16">
        <v>340.62000274658169</v>
      </c>
      <c r="H1251" s="29">
        <v>1.2311038362529676</v>
      </c>
      <c r="I1251" s="26">
        <v>309.10000000000002</v>
      </c>
      <c r="J1251" s="30">
        <v>9.3749999999999986E-2</v>
      </c>
      <c r="K1251" s="31">
        <v>0.60121126835317018</v>
      </c>
      <c r="L1251" s="108">
        <f ca="1">REWS!R1251</f>
        <v>6.1723088158108403</v>
      </c>
      <c r="M1251" s="22">
        <f t="shared" si="323"/>
        <v>6.0900815934668433</v>
      </c>
      <c r="N1251" s="22">
        <f t="shared" ca="1" si="324"/>
        <v>6.1825434717701855</v>
      </c>
      <c r="O1251" s="22">
        <f t="shared" si="325"/>
        <v>0.2992917182448756</v>
      </c>
      <c r="P1251" s="81">
        <f t="shared" ca="1" si="326"/>
        <v>7</v>
      </c>
      <c r="Q1251" s="22">
        <f t="shared" ca="1" si="327"/>
        <v>0.1536422444772598</v>
      </c>
      <c r="R1251" s="3">
        <f ca="1">IF(N1251&gt;'Power Curve'!$C$37,0,INDEX(Ci,$P1251,1)*POWER(1-Q1251,3)+INDEX(Ci,$P1251,2)*3*Q1251*POWER(1-Q1251,2)+INDEX(Ci,$P1251,3)*3*POWER(Q1251,2)*(1-Q1251)+INDEX(Ci,$P1251,4)*POWER(Q1251,3))</f>
        <v>399.10039328995924</v>
      </c>
      <c r="S1251" s="3">
        <f t="shared" si="328"/>
        <v>340.62000274658169</v>
      </c>
      <c r="T1251" s="3">
        <f t="shared" ca="1" si="329"/>
        <v>58.480390543377553</v>
      </c>
      <c r="U1251" s="3">
        <f t="shared" ca="1" si="337"/>
        <v>58.480390543377553</v>
      </c>
      <c r="W1251" s="34">
        <f t="shared" si="330"/>
        <v>6</v>
      </c>
      <c r="X1251" s="73" t="b">
        <f>COUNTIF('Power Curve'!$D$2:$D$31,W1251)&gt;0</f>
        <v>1</v>
      </c>
      <c r="Y1251" s="73" t="b">
        <f t="shared" si="331"/>
        <v>0</v>
      </c>
      <c r="Z1251" s="73" t="b">
        <f t="shared" si="338"/>
        <v>1</v>
      </c>
      <c r="AA1251" s="34" t="str">
        <f t="shared" si="332"/>
        <v>Outer</v>
      </c>
      <c r="AB1251" s="35" t="str">
        <f t="shared" si="339"/>
        <v>0.2-0.3</v>
      </c>
      <c r="AC1251" s="36" t="str">
        <f t="shared" si="333"/>
        <v>9-10</v>
      </c>
      <c r="AD1251" s="36" t="str">
        <f t="shared" si="334"/>
        <v>Feb</v>
      </c>
      <c r="AE1251" s="35" t="str">
        <f t="shared" si="335"/>
        <v>305-315</v>
      </c>
      <c r="AF1251" s="36" t="str">
        <f t="shared" si="336"/>
        <v>LWS-LTI</v>
      </c>
    </row>
    <row r="1252" spans="5:32" x14ac:dyDescent="0.3">
      <c r="E1252" s="12">
        <v>40965.381944444445</v>
      </c>
      <c r="F1252" s="16">
        <v>6.19</v>
      </c>
      <c r="G1252" s="16">
        <v>398.65000915527338</v>
      </c>
      <c r="H1252" s="29">
        <v>1.2303149939695663</v>
      </c>
      <c r="I1252" s="26">
        <v>306.89999999999998</v>
      </c>
      <c r="J1252" s="30">
        <v>0.12277867528271405</v>
      </c>
      <c r="K1252" s="31">
        <v>0.6013246373011496</v>
      </c>
      <c r="L1252" s="108">
        <f ca="1">REWS!R1252</f>
        <v>6.2578694481321602</v>
      </c>
      <c r="M1252" s="22">
        <f t="shared" si="323"/>
        <v>6.1989394137287208</v>
      </c>
      <c r="N1252" s="22">
        <f t="shared" ca="1" si="324"/>
        <v>6.2669068768974547</v>
      </c>
      <c r="O1252" s="22">
        <f t="shared" si="325"/>
        <v>0.31611604527821013</v>
      </c>
      <c r="P1252" s="81">
        <f t="shared" ca="1" si="326"/>
        <v>7</v>
      </c>
      <c r="Q1252" s="22">
        <f t="shared" ca="1" si="327"/>
        <v>0.23940154746101522</v>
      </c>
      <c r="R1252" s="3">
        <f ca="1">IF(N1252&gt;'Power Curve'!$C$37,0,INDEX(Ci,$P1252,1)*POWER(1-Q1252,3)+INDEX(Ci,$P1252,2)*3*Q1252*POWER(1-Q1252,2)+INDEX(Ci,$P1252,3)*3*POWER(Q1252,2)*(1-Q1252)+INDEX(Ci,$P1252,4)*POWER(Q1252,3))</f>
        <v>417.13309129427057</v>
      </c>
      <c r="S1252" s="3">
        <f t="shared" si="328"/>
        <v>398.65000915527338</v>
      </c>
      <c r="T1252" s="3">
        <f t="shared" ca="1" si="329"/>
        <v>18.48308213899719</v>
      </c>
      <c r="U1252" s="3">
        <f t="shared" ca="1" si="337"/>
        <v>18.48308213899719</v>
      </c>
      <c r="W1252" s="34">
        <f t="shared" si="330"/>
        <v>6</v>
      </c>
      <c r="X1252" s="73" t="b">
        <f>COUNTIF('Power Curve'!$D$2:$D$31,W1252)&gt;0</f>
        <v>1</v>
      </c>
      <c r="Y1252" s="73" t="b">
        <f t="shared" si="331"/>
        <v>0</v>
      </c>
      <c r="Z1252" s="73" t="b">
        <f t="shared" si="338"/>
        <v>1</v>
      </c>
      <c r="AA1252" s="34" t="str">
        <f t="shared" si="332"/>
        <v>Outer</v>
      </c>
      <c r="AB1252" s="35" t="str">
        <f t="shared" si="339"/>
        <v>0.3-0.4</v>
      </c>
      <c r="AC1252" s="36" t="str">
        <f t="shared" si="333"/>
        <v>9-10</v>
      </c>
      <c r="AD1252" s="36" t="str">
        <f t="shared" si="334"/>
        <v>Feb</v>
      </c>
      <c r="AE1252" s="35" t="str">
        <f t="shared" si="335"/>
        <v>305-315</v>
      </c>
      <c r="AF1252" s="36" t="str">
        <f t="shared" si="336"/>
        <v>Inner-TI</v>
      </c>
    </row>
    <row r="1253" spans="5:32" x14ac:dyDescent="0.3">
      <c r="E1253" s="12">
        <v>40965.388888888891</v>
      </c>
      <c r="F1253" s="16">
        <v>6.91</v>
      </c>
      <c r="G1253" s="16">
        <v>577.4900045394902</v>
      </c>
      <c r="H1253" s="29">
        <v>1.2288328533633113</v>
      </c>
      <c r="I1253" s="26">
        <v>304.89999999999998</v>
      </c>
      <c r="J1253" s="30">
        <v>9.5513748191027495E-2</v>
      </c>
      <c r="K1253" s="31">
        <v>0.54721680701057185</v>
      </c>
      <c r="L1253" s="108">
        <f ca="1">REWS!R1253</f>
        <v>6.8685425613979207</v>
      </c>
      <c r="M1253" s="22">
        <f t="shared" si="323"/>
        <v>6.9171993039510866</v>
      </c>
      <c r="N1253" s="22">
        <f t="shared" ca="1" si="324"/>
        <v>6.8756986721939377</v>
      </c>
      <c r="O1253" s="22">
        <f t="shared" si="325"/>
        <v>0.42712542668009013</v>
      </c>
      <c r="P1253" s="81">
        <f t="shared" ca="1" si="326"/>
        <v>7</v>
      </c>
      <c r="Q1253" s="22">
        <f t="shared" ca="1" si="327"/>
        <v>0.85826656302188542</v>
      </c>
      <c r="R1253" s="3">
        <f ca="1">IF(N1253&gt;'Power Curve'!$C$37,0,INDEX(Ci,$P1253,1)*POWER(1-Q1253,3)+INDEX(Ci,$P1253,2)*3*Q1253*POWER(1-Q1253,2)+INDEX(Ci,$P1253,3)*3*POWER(Q1253,2)*(1-Q1253)+INDEX(Ci,$P1253,4)*POWER(Q1253,3))</f>
        <v>564.55474385829484</v>
      </c>
      <c r="S1253" s="3">
        <f t="shared" si="328"/>
        <v>577.4900045394902</v>
      </c>
      <c r="T1253" s="3">
        <f t="shared" ca="1" si="329"/>
        <v>-12.935260681195359</v>
      </c>
      <c r="U1253" s="3">
        <f t="shared" ca="1" si="337"/>
        <v>12.935260681195359</v>
      </c>
      <c r="W1253" s="34">
        <f t="shared" si="330"/>
        <v>7</v>
      </c>
      <c r="X1253" s="73" t="b">
        <f>COUNTIF('Power Curve'!$D$2:$D$31,W1253)&gt;0</f>
        <v>1</v>
      </c>
      <c r="Y1253" s="73" t="b">
        <f t="shared" si="331"/>
        <v>0</v>
      </c>
      <c r="Z1253" s="73" t="b">
        <f t="shared" si="338"/>
        <v>1</v>
      </c>
      <c r="AA1253" s="34" t="str">
        <f t="shared" si="332"/>
        <v>Outer</v>
      </c>
      <c r="AB1253" s="35" t="str">
        <f t="shared" si="339"/>
        <v>0.4-0.5</v>
      </c>
      <c r="AC1253" s="36" t="str">
        <f t="shared" si="333"/>
        <v>9-10</v>
      </c>
      <c r="AD1253" s="36" t="str">
        <f t="shared" si="334"/>
        <v>Feb</v>
      </c>
      <c r="AE1253" s="35" t="str">
        <f t="shared" si="335"/>
        <v>295-305</v>
      </c>
      <c r="AF1253" s="36" t="str">
        <f t="shared" si="336"/>
        <v>LWS-LTI</v>
      </c>
    </row>
    <row r="1254" spans="5:32" x14ac:dyDescent="0.3">
      <c r="E1254" s="12">
        <v>40965.395833333336</v>
      </c>
      <c r="F1254" s="16">
        <v>6.72</v>
      </c>
      <c r="G1254" s="16">
        <v>548.81002235412575</v>
      </c>
      <c r="H1254" s="29">
        <v>1.2281855401395536</v>
      </c>
      <c r="I1254" s="26">
        <v>302.8</v>
      </c>
      <c r="J1254" s="30">
        <v>0.12351190476190477</v>
      </c>
      <c r="K1254" s="31">
        <v>0.50725349004438425</v>
      </c>
      <c r="L1254" s="108">
        <f ca="1">REWS!R1254</f>
        <v>6.7284708954444437</v>
      </c>
      <c r="M1254" s="22">
        <f t="shared" si="323"/>
        <v>6.7258199457868315</v>
      </c>
      <c r="N1254" s="22">
        <f t="shared" ca="1" si="324"/>
        <v>6.7342981775634563</v>
      </c>
      <c r="O1254" s="22">
        <f t="shared" si="325"/>
        <v>0.39754712994918734</v>
      </c>
      <c r="P1254" s="81">
        <f t="shared" ca="1" si="326"/>
        <v>7</v>
      </c>
      <c r="Q1254" s="22">
        <f t="shared" ca="1" si="327"/>
        <v>0.71452642068440342</v>
      </c>
      <c r="R1254" s="3">
        <f ca="1">IF(N1254&gt;'Power Curve'!$C$37,0,INDEX(Ci,$P1254,1)*POWER(1-Q1254,3)+INDEX(Ci,$P1254,2)*3*Q1254*POWER(1-Q1254,2)+INDEX(Ci,$P1254,3)*3*POWER(Q1254,2)*(1-Q1254)+INDEX(Ci,$P1254,4)*POWER(Q1254,3))</f>
        <v>528.55867102510672</v>
      </c>
      <c r="S1254" s="3">
        <f t="shared" si="328"/>
        <v>548.81002235412575</v>
      </c>
      <c r="T1254" s="3">
        <f t="shared" ca="1" si="329"/>
        <v>-20.25135132901903</v>
      </c>
      <c r="U1254" s="3">
        <f t="shared" ca="1" si="337"/>
        <v>20.25135132901903</v>
      </c>
      <c r="W1254" s="34">
        <f t="shared" si="330"/>
        <v>7</v>
      </c>
      <c r="X1254" s="73" t="b">
        <f>COUNTIF('Power Curve'!$D$2:$D$31,W1254)&gt;0</f>
        <v>1</v>
      </c>
      <c r="Y1254" s="73" t="b">
        <f t="shared" si="331"/>
        <v>0</v>
      </c>
      <c r="Z1254" s="73" t="b">
        <f t="shared" si="338"/>
        <v>1</v>
      </c>
      <c r="AA1254" s="34" t="str">
        <f t="shared" si="332"/>
        <v>Outer</v>
      </c>
      <c r="AB1254" s="35" t="str">
        <f t="shared" si="339"/>
        <v>0.3-0.4</v>
      </c>
      <c r="AC1254" s="36" t="str">
        <f t="shared" si="333"/>
        <v>9-10</v>
      </c>
      <c r="AD1254" s="36" t="str">
        <f t="shared" si="334"/>
        <v>Feb</v>
      </c>
      <c r="AE1254" s="35" t="str">
        <f t="shared" si="335"/>
        <v>295-305</v>
      </c>
      <c r="AF1254" s="36" t="str">
        <f t="shared" si="336"/>
        <v>Inner-TI</v>
      </c>
    </row>
    <row r="1255" spans="5:32" x14ac:dyDescent="0.3">
      <c r="E1255" s="12">
        <v>40965.402777777781</v>
      </c>
      <c r="F1255" s="16">
        <v>6.07</v>
      </c>
      <c r="G1255" s="16">
        <v>451.30998992919922</v>
      </c>
      <c r="H1255" s="29">
        <v>1.2276355893606721</v>
      </c>
      <c r="I1255" s="26">
        <v>302.7</v>
      </c>
      <c r="J1255" s="30">
        <v>0.12026359143327842</v>
      </c>
      <c r="K1255" s="31">
        <v>0.43170752803767137</v>
      </c>
      <c r="L1255" s="108">
        <f ca="1">REWS!R1255</f>
        <v>6.1284329269156705</v>
      </c>
      <c r="M1255" s="22">
        <f t="shared" si="323"/>
        <v>6.0743500864906901</v>
      </c>
      <c r="N1255" s="22">
        <f t="shared" ca="1" si="324"/>
        <v>6.1328248895655015</v>
      </c>
      <c r="O1255" s="22">
        <f t="shared" si="325"/>
        <v>0.29686036312994429</v>
      </c>
      <c r="P1255" s="81">
        <f t="shared" ca="1" si="326"/>
        <v>7</v>
      </c>
      <c r="Q1255" s="22">
        <f t="shared" ca="1" si="327"/>
        <v>0.10310100626168642</v>
      </c>
      <c r="R1255" s="3">
        <f ca="1">IF(N1255&gt;'Power Curve'!$C$37,0,INDEX(Ci,$P1255,1)*POWER(1-Q1255,3)+INDEX(Ci,$P1255,2)*3*Q1255*POWER(1-Q1255,2)+INDEX(Ci,$P1255,3)*3*POWER(Q1255,2)*(1-Q1255)+INDEX(Ci,$P1255,4)*POWER(Q1255,3))</f>
        <v>388.87562299228489</v>
      </c>
      <c r="S1255" s="3">
        <f t="shared" si="328"/>
        <v>451.30998992919922</v>
      </c>
      <c r="T1255" s="3">
        <f t="shared" ca="1" si="329"/>
        <v>-62.43436693691433</v>
      </c>
      <c r="U1255" s="3">
        <f t="shared" ca="1" si="337"/>
        <v>62.43436693691433</v>
      </c>
      <c r="W1255" s="34">
        <f t="shared" si="330"/>
        <v>6</v>
      </c>
      <c r="X1255" s="73" t="b">
        <f>COUNTIF('Power Curve'!$D$2:$D$31,W1255)&gt;0</f>
        <v>1</v>
      </c>
      <c r="Y1255" s="73" t="b">
        <f t="shared" si="331"/>
        <v>0</v>
      </c>
      <c r="Z1255" s="73" t="b">
        <f t="shared" si="338"/>
        <v>1</v>
      </c>
      <c r="AA1255" s="34" t="str">
        <f t="shared" si="332"/>
        <v>Outer</v>
      </c>
      <c r="AB1255" s="35" t="str">
        <f t="shared" si="339"/>
        <v>0.2-0.3</v>
      </c>
      <c r="AC1255" s="36" t="str">
        <f t="shared" si="333"/>
        <v>9-10</v>
      </c>
      <c r="AD1255" s="36" t="str">
        <f t="shared" si="334"/>
        <v>Feb</v>
      </c>
      <c r="AE1255" s="35" t="str">
        <f t="shared" si="335"/>
        <v>295-305</v>
      </c>
      <c r="AF1255" s="36" t="str">
        <f t="shared" si="336"/>
        <v>Inner-TI</v>
      </c>
    </row>
    <row r="1256" spans="5:32" x14ac:dyDescent="0.3">
      <c r="E1256" s="12">
        <v>40965.409722222219</v>
      </c>
      <c r="F1256" s="16">
        <v>6.34</v>
      </c>
      <c r="G1256" s="16">
        <v>519.83996963500977</v>
      </c>
      <c r="H1256" s="29">
        <v>1.2273125630029083</v>
      </c>
      <c r="I1256" s="26">
        <v>296.3</v>
      </c>
      <c r="J1256" s="30">
        <v>0.13564668769716087</v>
      </c>
      <c r="K1256" s="31">
        <v>0.1771313293737444</v>
      </c>
      <c r="L1256" s="108">
        <f ca="1">REWS!R1256</f>
        <v>6.335795196958415</v>
      </c>
      <c r="M1256" s="22">
        <f t="shared" si="323"/>
        <v>6.3439870565940844</v>
      </c>
      <c r="N1256" s="22">
        <f t="shared" ca="1" si="324"/>
        <v>6.3397796092642196</v>
      </c>
      <c r="O1256" s="22">
        <f t="shared" si="325"/>
        <v>0.33853362605569159</v>
      </c>
      <c r="P1256" s="81">
        <f t="shared" ca="1" si="326"/>
        <v>7</v>
      </c>
      <c r="Q1256" s="22">
        <f t="shared" ca="1" si="327"/>
        <v>0.31348005015857217</v>
      </c>
      <c r="R1256" s="3">
        <f ca="1">IF(N1256&gt;'Power Curve'!$C$37,0,INDEX(Ci,$P1256,1)*POWER(1-Q1256,3)+INDEX(Ci,$P1256,2)*3*Q1256*POWER(1-Q1256,2)+INDEX(Ci,$P1256,3)*3*POWER(Q1256,2)*(1-Q1256)+INDEX(Ci,$P1256,4)*POWER(Q1256,3))</f>
        <v>433.33966114759352</v>
      </c>
      <c r="S1256" s="3">
        <f t="shared" si="328"/>
        <v>519.83996963500977</v>
      </c>
      <c r="T1256" s="3">
        <f t="shared" ca="1" si="329"/>
        <v>-86.500308487416248</v>
      </c>
      <c r="U1256" s="3">
        <f t="shared" ca="1" si="337"/>
        <v>86.500308487416248</v>
      </c>
      <c r="W1256" s="34">
        <f t="shared" si="330"/>
        <v>6</v>
      </c>
      <c r="X1256" s="73" t="b">
        <f>COUNTIF('Power Curve'!$D$2:$D$31,W1256)&gt;0</f>
        <v>1</v>
      </c>
      <c r="Y1256" s="73" t="b">
        <f t="shared" si="331"/>
        <v>0</v>
      </c>
      <c r="Z1256" s="73" t="b">
        <f t="shared" si="338"/>
        <v>1</v>
      </c>
      <c r="AA1256" s="34" t="str">
        <f t="shared" si="332"/>
        <v>Inner</v>
      </c>
      <c r="AB1256" s="35" t="str">
        <f t="shared" si="339"/>
        <v>0.3-0.4</v>
      </c>
      <c r="AC1256" s="36" t="str">
        <f t="shared" si="333"/>
        <v>9-10</v>
      </c>
      <c r="AD1256" s="36" t="str">
        <f t="shared" si="334"/>
        <v>Feb</v>
      </c>
      <c r="AE1256" s="35" t="str">
        <f t="shared" si="335"/>
        <v>295-305</v>
      </c>
      <c r="AF1256" s="36" t="str">
        <f t="shared" si="336"/>
        <v>Inner-TI</v>
      </c>
    </row>
    <row r="1257" spans="5:32" x14ac:dyDescent="0.3">
      <c r="E1257" s="12">
        <v>40965.416666666664</v>
      </c>
      <c r="F1257" s="16">
        <v>6.73</v>
      </c>
      <c r="G1257" s="16">
        <v>602.61997032165527</v>
      </c>
      <c r="H1257" s="29">
        <v>1.2270358194817801</v>
      </c>
      <c r="I1257" s="26">
        <v>295.89999999999998</v>
      </c>
      <c r="J1257" s="30">
        <v>0.10995542347696879</v>
      </c>
      <c r="K1257" s="31">
        <v>0.22880290198563502</v>
      </c>
      <c r="L1257" s="108">
        <f ca="1">REWS!R1257</f>
        <v>6.6952629154832319</v>
      </c>
      <c r="M1257" s="22">
        <f t="shared" si="323"/>
        <v>6.7337261176078123</v>
      </c>
      <c r="N1257" s="22">
        <f t="shared" ca="1" si="324"/>
        <v>6.698969800630084</v>
      </c>
      <c r="O1257" s="22">
        <f t="shared" si="325"/>
        <v>0.39876905429029508</v>
      </c>
      <c r="P1257" s="81">
        <f t="shared" ca="1" si="326"/>
        <v>7</v>
      </c>
      <c r="Q1257" s="22">
        <f t="shared" ca="1" si="327"/>
        <v>0.67861349165098217</v>
      </c>
      <c r="R1257" s="3">
        <f ca="1">IF(N1257&gt;'Power Curve'!$C$37,0,INDEX(Ci,$P1257,1)*POWER(1-Q1257,3)+INDEX(Ci,$P1257,2)*3*Q1257*POWER(1-Q1257,2)+INDEX(Ci,$P1257,3)*3*POWER(Q1257,2)*(1-Q1257)+INDEX(Ci,$P1257,4)*POWER(Q1257,3))</f>
        <v>519.66052130233288</v>
      </c>
      <c r="S1257" s="3">
        <f t="shared" si="328"/>
        <v>602.61997032165527</v>
      </c>
      <c r="T1257" s="3">
        <f t="shared" ca="1" si="329"/>
        <v>-82.959449019322392</v>
      </c>
      <c r="U1257" s="3">
        <f t="shared" ca="1" si="337"/>
        <v>82.959449019322392</v>
      </c>
      <c r="W1257" s="34">
        <f t="shared" si="330"/>
        <v>7</v>
      </c>
      <c r="X1257" s="73" t="b">
        <f>COUNTIF('Power Curve'!$D$2:$D$31,W1257)&gt;0</f>
        <v>1</v>
      </c>
      <c r="Y1257" s="73" t="b">
        <f t="shared" si="331"/>
        <v>0</v>
      </c>
      <c r="Z1257" s="73" t="b">
        <f t="shared" si="338"/>
        <v>1</v>
      </c>
      <c r="AA1257" s="34" t="str">
        <f t="shared" si="332"/>
        <v>Inner</v>
      </c>
      <c r="AB1257" s="35" t="str">
        <f t="shared" si="339"/>
        <v>0.3-0.4</v>
      </c>
      <c r="AC1257" s="36" t="str">
        <f t="shared" si="333"/>
        <v>10-11</v>
      </c>
      <c r="AD1257" s="36" t="str">
        <f t="shared" si="334"/>
        <v>Feb</v>
      </c>
      <c r="AE1257" s="35" t="str">
        <f t="shared" si="335"/>
        <v>295-305</v>
      </c>
      <c r="AF1257" s="36" t="str">
        <f t="shared" si="336"/>
        <v>Inner-TI</v>
      </c>
    </row>
    <row r="1258" spans="5:32" x14ac:dyDescent="0.3">
      <c r="E1258" s="12">
        <v>40965.423611111109</v>
      </c>
      <c r="F1258" s="16">
        <v>6.41</v>
      </c>
      <c r="G1258" s="16">
        <v>370.89000701904331</v>
      </c>
      <c r="H1258" s="29">
        <v>1.2262523890648092</v>
      </c>
      <c r="I1258" s="26">
        <v>300.39999999999998</v>
      </c>
      <c r="J1258" s="30">
        <v>9.2043681747269887E-2</v>
      </c>
      <c r="K1258" s="31">
        <v>0.23887164764958285</v>
      </c>
      <c r="L1258" s="108">
        <f ca="1">REWS!R1258</f>
        <v>6.3415903422372732</v>
      </c>
      <c r="M1258" s="22">
        <f t="shared" si="323"/>
        <v>6.4121836951538791</v>
      </c>
      <c r="N1258" s="22">
        <f t="shared" ca="1" si="324"/>
        <v>6.3437507322681981</v>
      </c>
      <c r="O1258" s="22">
        <f t="shared" si="325"/>
        <v>0.34907363638240863</v>
      </c>
      <c r="P1258" s="81">
        <f t="shared" ca="1" si="326"/>
        <v>7</v>
      </c>
      <c r="Q1258" s="22">
        <f t="shared" ca="1" si="327"/>
        <v>0.31751688035017228</v>
      </c>
      <c r="R1258" s="3">
        <f ca="1">IF(N1258&gt;'Power Curve'!$C$37,0,INDEX(Ci,$P1258,1)*POWER(1-Q1258,3)+INDEX(Ci,$P1258,2)*3*Q1258*POWER(1-Q1258,2)+INDEX(Ci,$P1258,3)*3*POWER(Q1258,2)*(1-Q1258)+INDEX(Ci,$P1258,4)*POWER(Q1258,3))</f>
        <v>434.23831398830504</v>
      </c>
      <c r="S1258" s="3">
        <f t="shared" si="328"/>
        <v>370.89000701904331</v>
      </c>
      <c r="T1258" s="3">
        <f t="shared" ca="1" si="329"/>
        <v>63.348306969261728</v>
      </c>
      <c r="U1258" s="3">
        <f t="shared" ca="1" si="337"/>
        <v>63.348306969261728</v>
      </c>
      <c r="W1258" s="34">
        <f t="shared" si="330"/>
        <v>6</v>
      </c>
      <c r="X1258" s="73" t="b">
        <f>COUNTIF('Power Curve'!$D$2:$D$31,W1258)&gt;0</f>
        <v>1</v>
      </c>
      <c r="Y1258" s="73" t="b">
        <f t="shared" si="331"/>
        <v>0</v>
      </c>
      <c r="Z1258" s="73" t="b">
        <f t="shared" si="338"/>
        <v>1</v>
      </c>
      <c r="AA1258" s="34" t="str">
        <f t="shared" si="332"/>
        <v>Outer</v>
      </c>
      <c r="AB1258" s="35" t="str">
        <f t="shared" si="339"/>
        <v>0.3-0.4</v>
      </c>
      <c r="AC1258" s="36" t="str">
        <f t="shared" si="333"/>
        <v>10-11</v>
      </c>
      <c r="AD1258" s="36" t="str">
        <f t="shared" si="334"/>
        <v>Feb</v>
      </c>
      <c r="AE1258" s="35" t="str">
        <f t="shared" si="335"/>
        <v>295-305</v>
      </c>
      <c r="AF1258" s="36" t="str">
        <f t="shared" si="336"/>
        <v>LWS-LTI</v>
      </c>
    </row>
    <row r="1259" spans="5:32" x14ac:dyDescent="0.3">
      <c r="E1259" s="12">
        <v>40965.430555555555</v>
      </c>
      <c r="F1259" s="16">
        <v>5.86</v>
      </c>
      <c r="G1259" s="16">
        <v>292.01000976562489</v>
      </c>
      <c r="H1259" s="29">
        <v>1.2260729509597281</v>
      </c>
      <c r="I1259" s="26">
        <v>302.60000000000002</v>
      </c>
      <c r="J1259" s="30">
        <v>0.10068259385665528</v>
      </c>
      <c r="K1259" s="31">
        <v>0.17111971232175335</v>
      </c>
      <c r="L1259" s="108">
        <f ca="1">REWS!R1259</f>
        <v>5.8211639894974541</v>
      </c>
      <c r="M1259" s="22">
        <f t="shared" si="323"/>
        <v>5.8617103830813262</v>
      </c>
      <c r="N1259" s="22">
        <f t="shared" ca="1" si="324"/>
        <v>5.8228630373474992</v>
      </c>
      <c r="O1259" s="22">
        <f t="shared" si="325"/>
        <v>0.26399621150699226</v>
      </c>
      <c r="P1259" s="81">
        <f t="shared" ca="1" si="326"/>
        <v>6</v>
      </c>
      <c r="Q1259" s="22">
        <f t="shared" ca="1" si="327"/>
        <v>0.7921454631492133</v>
      </c>
      <c r="R1259" s="3">
        <f ca="1">IF(N1259&gt;'Power Curve'!$C$37,0,INDEX(Ci,$P1259,1)*POWER(1-Q1259,3)+INDEX(Ci,$P1259,2)*3*Q1259*POWER(1-Q1259,2)+INDEX(Ci,$P1259,3)*3*POWER(Q1259,2)*(1-Q1259)+INDEX(Ci,$P1259,4)*POWER(Q1259,3))</f>
        <v>332.10986130967018</v>
      </c>
      <c r="S1259" s="3">
        <f t="shared" si="328"/>
        <v>292.01000976562489</v>
      </c>
      <c r="T1259" s="3">
        <f t="shared" ca="1" si="329"/>
        <v>40.099851544045293</v>
      </c>
      <c r="U1259" s="3">
        <f t="shared" ca="1" si="337"/>
        <v>40.099851544045293</v>
      </c>
      <c r="W1259" s="34">
        <f t="shared" si="330"/>
        <v>6</v>
      </c>
      <c r="X1259" s="73" t="b">
        <f>COUNTIF('Power Curve'!$D$2:$D$31,W1259)&gt;0</f>
        <v>1</v>
      </c>
      <c r="Y1259" s="73" t="b">
        <f t="shared" si="331"/>
        <v>0</v>
      </c>
      <c r="Z1259" s="73" t="b">
        <f t="shared" si="338"/>
        <v>1</v>
      </c>
      <c r="AA1259" s="34" t="str">
        <f t="shared" si="332"/>
        <v>Inner</v>
      </c>
      <c r="AB1259" s="35" t="str">
        <f t="shared" si="339"/>
        <v>0.2-0.3</v>
      </c>
      <c r="AC1259" s="36" t="str">
        <f t="shared" si="333"/>
        <v>10-11</v>
      </c>
      <c r="AD1259" s="36" t="str">
        <f t="shared" si="334"/>
        <v>Feb</v>
      </c>
      <c r="AE1259" s="35" t="str">
        <f t="shared" si="335"/>
        <v>295-305</v>
      </c>
      <c r="AF1259" s="36" t="str">
        <f t="shared" si="336"/>
        <v>Inner-TI</v>
      </c>
    </row>
    <row r="1260" spans="5:32" x14ac:dyDescent="0.3">
      <c r="E1260" s="12">
        <v>40965.4375</v>
      </c>
      <c r="F1260" s="16">
        <v>5.68</v>
      </c>
      <c r="G1260" s="16">
        <v>323.45000076293934</v>
      </c>
      <c r="H1260" s="29">
        <v>1.2253369284871263</v>
      </c>
      <c r="I1260" s="26">
        <v>300.10000000000002</v>
      </c>
      <c r="J1260" s="30">
        <v>0.14260563380281691</v>
      </c>
      <c r="K1260" s="31">
        <v>0.145938595656912</v>
      </c>
      <c r="L1260" s="108">
        <f ca="1">REWS!R1260</f>
        <v>5.7601888569312836</v>
      </c>
      <c r="M1260" s="22">
        <f t="shared" si="323"/>
        <v>5.6805207015995629</v>
      </c>
      <c r="N1260" s="22">
        <f t="shared" ca="1" si="324"/>
        <v>5.7607169096692399</v>
      </c>
      <c r="O1260" s="22">
        <f t="shared" si="325"/>
        <v>0.23599276215460369</v>
      </c>
      <c r="P1260" s="81">
        <f t="shared" ca="1" si="326"/>
        <v>6</v>
      </c>
      <c r="Q1260" s="22">
        <f t="shared" ca="1" si="327"/>
        <v>0.73020331442323394</v>
      </c>
      <c r="R1260" s="3">
        <f ca="1">IF(N1260&gt;'Power Curve'!$C$37,0,INDEX(Ci,$P1260,1)*POWER(1-Q1260,3)+INDEX(Ci,$P1260,2)*3*Q1260*POWER(1-Q1260,2)+INDEX(Ci,$P1260,3)*3*POWER(Q1260,2)*(1-Q1260)+INDEX(Ci,$P1260,4)*POWER(Q1260,3))</f>
        <v>321.88885282476099</v>
      </c>
      <c r="S1260" s="3">
        <f t="shared" si="328"/>
        <v>323.45000076293934</v>
      </c>
      <c r="T1260" s="3">
        <f t="shared" ca="1" si="329"/>
        <v>-1.5611479381783511</v>
      </c>
      <c r="U1260" s="3">
        <f t="shared" ca="1" si="337"/>
        <v>1.5611479381783511</v>
      </c>
      <c r="W1260" s="34">
        <f t="shared" si="330"/>
        <v>6</v>
      </c>
      <c r="X1260" s="73" t="b">
        <f>COUNTIF('Power Curve'!$D$2:$D$31,W1260)&gt;0</f>
        <v>1</v>
      </c>
      <c r="Y1260" s="73" t="b">
        <f t="shared" si="331"/>
        <v>0</v>
      </c>
      <c r="Z1260" s="73" t="b">
        <f t="shared" si="338"/>
        <v>1</v>
      </c>
      <c r="AA1260" s="34" t="str">
        <f t="shared" si="332"/>
        <v>Outer</v>
      </c>
      <c r="AB1260" s="35" t="str">
        <f t="shared" si="339"/>
        <v>0.2-0.3</v>
      </c>
      <c r="AC1260" s="36" t="str">
        <f t="shared" si="333"/>
        <v>10-11</v>
      </c>
      <c r="AD1260" s="36" t="str">
        <f t="shared" si="334"/>
        <v>Feb</v>
      </c>
      <c r="AE1260" s="35" t="str">
        <f t="shared" si="335"/>
        <v>295-305</v>
      </c>
      <c r="AF1260" s="36" t="str">
        <f t="shared" si="336"/>
        <v>LWS-HTI</v>
      </c>
    </row>
    <row r="1261" spans="5:32" x14ac:dyDescent="0.3">
      <c r="E1261" s="12">
        <v>40965.444444444445</v>
      </c>
      <c r="F1261" s="16">
        <v>6.18</v>
      </c>
      <c r="G1261" s="16">
        <v>503.12001037597634</v>
      </c>
      <c r="H1261" s="29">
        <v>1.2251580497453602</v>
      </c>
      <c r="I1261" s="26">
        <v>301.10000000000002</v>
      </c>
      <c r="J1261" s="30">
        <v>0.11003236245954694</v>
      </c>
      <c r="K1261" s="31">
        <v>0.10883052200401616</v>
      </c>
      <c r="L1261" s="108">
        <f ca="1">REWS!R1261</f>
        <v>6.1800604050834629</v>
      </c>
      <c r="M1261" s="22">
        <f t="shared" si="323"/>
        <v>6.1802657701830261</v>
      </c>
      <c r="N1261" s="22">
        <f t="shared" ca="1" si="324"/>
        <v>6.1803261778642025</v>
      </c>
      <c r="O1261" s="22">
        <f t="shared" si="325"/>
        <v>0.31322997347224446</v>
      </c>
      <c r="P1261" s="81">
        <f t="shared" ca="1" si="326"/>
        <v>7</v>
      </c>
      <c r="Q1261" s="22">
        <f t="shared" ca="1" si="327"/>
        <v>0.15138826267554886</v>
      </c>
      <c r="R1261" s="3">
        <f ca="1">IF(N1261&gt;'Power Curve'!$C$37,0,INDEX(Ci,$P1261,1)*POWER(1-Q1261,3)+INDEX(Ci,$P1261,2)*3*Q1261*POWER(1-Q1261,2)+INDEX(Ci,$P1261,3)*3*POWER(Q1261,2)*(1-Q1261)+INDEX(Ci,$P1261,4)*POWER(Q1261,3))</f>
        <v>398.63780144151087</v>
      </c>
      <c r="S1261" s="3">
        <f t="shared" si="328"/>
        <v>503.12001037597634</v>
      </c>
      <c r="T1261" s="3">
        <f t="shared" ca="1" si="329"/>
        <v>-104.48220893446546</v>
      </c>
      <c r="U1261" s="3">
        <f t="shared" ca="1" si="337"/>
        <v>104.48220893446546</v>
      </c>
      <c r="W1261" s="34">
        <f t="shared" si="330"/>
        <v>6</v>
      </c>
      <c r="X1261" s="73" t="b">
        <f>COUNTIF('Power Curve'!$D$2:$D$31,W1261)&gt;0</f>
        <v>1</v>
      </c>
      <c r="Y1261" s="73" t="b">
        <f t="shared" si="331"/>
        <v>0</v>
      </c>
      <c r="Z1261" s="73" t="b">
        <f t="shared" si="338"/>
        <v>1</v>
      </c>
      <c r="AA1261" s="34" t="str">
        <f t="shared" si="332"/>
        <v>Inner</v>
      </c>
      <c r="AB1261" s="35" t="str">
        <f t="shared" si="339"/>
        <v>0.3-0.4</v>
      </c>
      <c r="AC1261" s="36" t="str">
        <f t="shared" si="333"/>
        <v>10-11</v>
      </c>
      <c r="AD1261" s="36" t="str">
        <f t="shared" si="334"/>
        <v>Feb</v>
      </c>
      <c r="AE1261" s="35" t="str">
        <f t="shared" si="335"/>
        <v>295-305</v>
      </c>
      <c r="AF1261" s="36" t="str">
        <f t="shared" si="336"/>
        <v>Inner-TI</v>
      </c>
    </row>
    <row r="1262" spans="5:32" x14ac:dyDescent="0.3">
      <c r="E1262" s="12">
        <v>40965.451388888891</v>
      </c>
      <c r="F1262" s="16">
        <v>6.8</v>
      </c>
      <c r="G1262" s="16">
        <v>580.0299854278569</v>
      </c>
      <c r="H1262" s="29">
        <v>1.2245151134401071</v>
      </c>
      <c r="I1262" s="26">
        <v>294.5</v>
      </c>
      <c r="J1262" s="30">
        <v>8.9705882352941177E-2</v>
      </c>
      <c r="K1262" s="31">
        <v>0.14729863452608358</v>
      </c>
      <c r="L1262" s="108">
        <f ca="1">REWS!R1262</f>
        <v>6.7648200443177764</v>
      </c>
      <c r="M1262" s="22">
        <f t="shared" si="323"/>
        <v>6.7991026765317972</v>
      </c>
      <c r="N1262" s="22">
        <f t="shared" ca="1" si="324"/>
        <v>6.7639273631730807</v>
      </c>
      <c r="O1262" s="22">
        <f t="shared" si="325"/>
        <v>0.40887321221854622</v>
      </c>
      <c r="P1262" s="81">
        <f t="shared" ca="1" si="326"/>
        <v>7</v>
      </c>
      <c r="Q1262" s="22">
        <f t="shared" ca="1" si="327"/>
        <v>0.74464585815879691</v>
      </c>
      <c r="R1262" s="3">
        <f ca="1">IF(N1262&gt;'Power Curve'!$C$37,0,INDEX(Ci,$P1262,1)*POWER(1-Q1262,3)+INDEX(Ci,$P1262,2)*3*Q1262*POWER(1-Q1262,2)+INDEX(Ci,$P1262,3)*3*POWER(Q1262,2)*(1-Q1262)+INDEX(Ci,$P1262,4)*POWER(Q1262,3))</f>
        <v>536.05637558876151</v>
      </c>
      <c r="S1262" s="3">
        <f t="shared" si="328"/>
        <v>580.0299854278569</v>
      </c>
      <c r="T1262" s="3">
        <f t="shared" ca="1" si="329"/>
        <v>-43.973609839095388</v>
      </c>
      <c r="U1262" s="3">
        <f t="shared" ca="1" si="337"/>
        <v>43.973609839095388</v>
      </c>
      <c r="W1262" s="34">
        <f t="shared" si="330"/>
        <v>7</v>
      </c>
      <c r="X1262" s="73" t="b">
        <f>COUNTIF('Power Curve'!$D$2:$D$31,W1262)&gt;0</f>
        <v>1</v>
      </c>
      <c r="Y1262" s="73" t="b">
        <f t="shared" si="331"/>
        <v>0</v>
      </c>
      <c r="Z1262" s="73" t="b">
        <f t="shared" si="338"/>
        <v>1</v>
      </c>
      <c r="AA1262" s="34" t="str">
        <f t="shared" si="332"/>
        <v>Outer</v>
      </c>
      <c r="AB1262" s="35" t="str">
        <f t="shared" si="339"/>
        <v>0.4-0.5</v>
      </c>
      <c r="AC1262" s="36" t="str">
        <f t="shared" si="333"/>
        <v>10-11</v>
      </c>
      <c r="AD1262" s="36" t="str">
        <f t="shared" si="334"/>
        <v>Feb</v>
      </c>
      <c r="AE1262" s="35" t="str">
        <f t="shared" si="335"/>
        <v>285-295</v>
      </c>
      <c r="AF1262" s="36" t="str">
        <f t="shared" si="336"/>
        <v>LWS-LTI</v>
      </c>
    </row>
    <row r="1263" spans="5:32" x14ac:dyDescent="0.3">
      <c r="E1263" s="12">
        <v>40965.458333333336</v>
      </c>
      <c r="F1263" s="16">
        <v>6.47</v>
      </c>
      <c r="G1263" s="16">
        <v>569.67997360229469</v>
      </c>
      <c r="H1263" s="29">
        <v>1.2239187060190837</v>
      </c>
      <c r="I1263" s="26">
        <v>293.2</v>
      </c>
      <c r="J1263" s="30">
        <v>0.11746522411128285</v>
      </c>
      <c r="K1263" s="31">
        <v>0.16811868751519929</v>
      </c>
      <c r="L1263" s="108">
        <f ca="1">REWS!R1263</f>
        <v>6.4571191449423839</v>
      </c>
      <c r="M1263" s="22">
        <f t="shared" si="323"/>
        <v>6.4680957737444951</v>
      </c>
      <c r="N1263" s="22">
        <f t="shared" ca="1" si="324"/>
        <v>6.4552187097320717</v>
      </c>
      <c r="O1263" s="22">
        <f t="shared" si="325"/>
        <v>0.35771502836563079</v>
      </c>
      <c r="P1263" s="81">
        <f t="shared" ca="1" si="326"/>
        <v>7</v>
      </c>
      <c r="Q1263" s="22">
        <f t="shared" ca="1" si="327"/>
        <v>0.43082923465699025</v>
      </c>
      <c r="R1263" s="3">
        <f ca="1">IF(N1263&gt;'Power Curve'!$C$37,0,INDEX(Ci,$P1263,1)*POWER(1-Q1263,3)+INDEX(Ci,$P1263,2)*3*Q1263*POWER(1-Q1263,2)+INDEX(Ci,$P1263,3)*3*POWER(Q1263,2)*(1-Q1263)+INDEX(Ci,$P1263,4)*POWER(Q1263,3))</f>
        <v>460.05314859308913</v>
      </c>
      <c r="S1263" s="3">
        <f t="shared" si="328"/>
        <v>569.67997360229469</v>
      </c>
      <c r="T1263" s="3">
        <f t="shared" ca="1" si="329"/>
        <v>-109.62682500920556</v>
      </c>
      <c r="U1263" s="3">
        <f t="shared" ca="1" si="337"/>
        <v>109.62682500920556</v>
      </c>
      <c r="W1263" s="34">
        <f t="shared" si="330"/>
        <v>6</v>
      </c>
      <c r="X1263" s="73" t="b">
        <f>COUNTIF('Power Curve'!$D$2:$D$31,W1263)&gt;0</f>
        <v>1</v>
      </c>
      <c r="Y1263" s="73" t="b">
        <f t="shared" si="331"/>
        <v>0</v>
      </c>
      <c r="Z1263" s="73" t="b">
        <f t="shared" si="338"/>
        <v>1</v>
      </c>
      <c r="AA1263" s="34" t="str">
        <f t="shared" si="332"/>
        <v>Inner</v>
      </c>
      <c r="AB1263" s="35" t="str">
        <f t="shared" si="339"/>
        <v>0.3-0.4</v>
      </c>
      <c r="AC1263" s="36" t="str">
        <f t="shared" si="333"/>
        <v>11-12</v>
      </c>
      <c r="AD1263" s="36" t="str">
        <f t="shared" si="334"/>
        <v>Feb</v>
      </c>
      <c r="AE1263" s="35" t="str">
        <f t="shared" si="335"/>
        <v>285-295</v>
      </c>
      <c r="AF1263" s="36" t="str">
        <f t="shared" si="336"/>
        <v>Inner-TI</v>
      </c>
    </row>
    <row r="1264" spans="5:32" x14ac:dyDescent="0.3">
      <c r="E1264" s="12">
        <v>40965.465277777781</v>
      </c>
      <c r="F1264" s="16">
        <v>5.43</v>
      </c>
      <c r="G1264" s="16">
        <v>260.58000946044922</v>
      </c>
      <c r="H1264" s="29">
        <v>1.2233283384029203</v>
      </c>
      <c r="I1264" s="26">
        <v>299.89999999999998</v>
      </c>
      <c r="J1264" s="30">
        <v>9.5764272559852676E-2</v>
      </c>
      <c r="K1264" s="31">
        <v>7.8736072054362782E-2</v>
      </c>
      <c r="L1264" s="108">
        <f ca="1">REWS!R1264</f>
        <v>5.4064628490295732</v>
      </c>
      <c r="M1264" s="22">
        <f t="shared" si="323"/>
        <v>5.4275289103261546</v>
      </c>
      <c r="N1264" s="22">
        <f t="shared" ca="1" si="324"/>
        <v>5.4040024706652519</v>
      </c>
      <c r="O1264" s="22">
        <f t="shared" si="325"/>
        <v>0.19689206527409162</v>
      </c>
      <c r="P1264" s="81">
        <f t="shared" ca="1" si="326"/>
        <v>6</v>
      </c>
      <c r="Q1264" s="22">
        <f t="shared" ca="1" si="327"/>
        <v>0.37465970038050317</v>
      </c>
      <c r="R1264" s="3">
        <f ca="1">IF(N1264&gt;'Power Curve'!$C$37,0,INDEX(Ci,$P1264,1)*POWER(1-Q1264,3)+INDEX(Ci,$P1264,2)*3*Q1264*POWER(1-Q1264,2)+INDEX(Ci,$P1264,3)*3*POWER(Q1264,2)*(1-Q1264)+INDEX(Ci,$P1264,4)*POWER(Q1264,3))</f>
        <v>267.44308056846711</v>
      </c>
      <c r="S1264" s="3">
        <f t="shared" si="328"/>
        <v>260.58000946044922</v>
      </c>
      <c r="T1264" s="3">
        <f t="shared" ca="1" si="329"/>
        <v>6.8630711080178912</v>
      </c>
      <c r="U1264" s="3">
        <f t="shared" ca="1" si="337"/>
        <v>6.8630711080178912</v>
      </c>
      <c r="W1264" s="34">
        <f t="shared" si="330"/>
        <v>5</v>
      </c>
      <c r="X1264" s="73" t="b">
        <f>COUNTIF('Power Curve'!$D$2:$D$31,W1264)&gt;0</f>
        <v>1</v>
      </c>
      <c r="Y1264" s="73" t="b">
        <f t="shared" si="331"/>
        <v>0</v>
      </c>
      <c r="Z1264" s="73" t="b">
        <f t="shared" si="338"/>
        <v>1</v>
      </c>
      <c r="AA1264" s="34" t="str">
        <f t="shared" si="332"/>
        <v>Outer</v>
      </c>
      <c r="AB1264" s="35" t="str">
        <f t="shared" si="339"/>
        <v>0.1-0.2</v>
      </c>
      <c r="AC1264" s="36" t="str">
        <f t="shared" si="333"/>
        <v>11-12</v>
      </c>
      <c r="AD1264" s="36" t="str">
        <f t="shared" si="334"/>
        <v>Feb</v>
      </c>
      <c r="AE1264" s="35" t="str">
        <f t="shared" si="335"/>
        <v>295-305</v>
      </c>
      <c r="AF1264" s="36" t="str">
        <f t="shared" si="336"/>
        <v>LWS-LTI</v>
      </c>
    </row>
    <row r="1265" spans="5:32" x14ac:dyDescent="0.3">
      <c r="E1265" s="12">
        <v>40965.472222222219</v>
      </c>
      <c r="F1265" s="16">
        <v>5.16</v>
      </c>
      <c r="G1265" s="16">
        <v>387.21998596191463</v>
      </c>
      <c r="H1265" s="29">
        <v>1.2227388542060884</v>
      </c>
      <c r="I1265" s="26">
        <v>297.2</v>
      </c>
      <c r="J1265" s="30">
        <v>0.14728682170542634</v>
      </c>
      <c r="K1265" s="31">
        <v>0.11706495797477655</v>
      </c>
      <c r="L1265" s="108">
        <f ca="1">REWS!R1265</f>
        <v>5.1452759374930563</v>
      </c>
      <c r="M1265" s="22">
        <f t="shared" si="323"/>
        <v>5.1568232113120764</v>
      </c>
      <c r="N1265" s="22">
        <f t="shared" ca="1" si="324"/>
        <v>5.1421082137731968</v>
      </c>
      <c r="O1265" s="22">
        <f t="shared" si="325"/>
        <v>0.15505362685006535</v>
      </c>
      <c r="P1265" s="81">
        <f t="shared" ca="1" si="326"/>
        <v>6</v>
      </c>
      <c r="Q1265" s="22">
        <f t="shared" ca="1" si="327"/>
        <v>0.11362504517442223</v>
      </c>
      <c r="R1265" s="3">
        <f ca="1">IF(N1265&gt;'Power Curve'!$C$37,0,INDEX(Ci,$P1265,1)*POWER(1-Q1265,3)+INDEX(Ci,$P1265,2)*3*Q1265*POWER(1-Q1265,2)+INDEX(Ci,$P1265,3)*3*POWER(Q1265,2)*(1-Q1265)+INDEX(Ci,$P1265,4)*POWER(Q1265,3))</f>
        <v>228.82482345192869</v>
      </c>
      <c r="S1265" s="3">
        <f t="shared" si="328"/>
        <v>387.21998596191463</v>
      </c>
      <c r="T1265" s="3">
        <f t="shared" ca="1" si="329"/>
        <v>-158.39516250998594</v>
      </c>
      <c r="U1265" s="3">
        <f t="shared" ca="1" si="337"/>
        <v>158.39516250998594</v>
      </c>
      <c r="W1265" s="34">
        <f t="shared" si="330"/>
        <v>5</v>
      </c>
      <c r="X1265" s="73" t="b">
        <f>COUNTIF('Power Curve'!$D$2:$D$31,W1265)&gt;0</f>
        <v>1</v>
      </c>
      <c r="Y1265" s="73" t="b">
        <f t="shared" si="331"/>
        <v>0</v>
      </c>
      <c r="Z1265" s="73" t="b">
        <f t="shared" si="338"/>
        <v>1</v>
      </c>
      <c r="AA1265" s="34" t="str">
        <f t="shared" si="332"/>
        <v>Outer</v>
      </c>
      <c r="AB1265" s="35" t="str">
        <f t="shared" si="339"/>
        <v>0.1-0.2</v>
      </c>
      <c r="AC1265" s="36" t="str">
        <f t="shared" si="333"/>
        <v>11-12</v>
      </c>
      <c r="AD1265" s="36" t="str">
        <f t="shared" si="334"/>
        <v>Feb</v>
      </c>
      <c r="AE1265" s="35" t="str">
        <f t="shared" si="335"/>
        <v>295-305</v>
      </c>
      <c r="AF1265" s="36" t="str">
        <f t="shared" si="336"/>
        <v>LWS-HTI</v>
      </c>
    </row>
    <row r="1266" spans="5:32" x14ac:dyDescent="0.3">
      <c r="E1266" s="12">
        <v>40965.479166666664</v>
      </c>
      <c r="F1266" s="16">
        <v>5.77</v>
      </c>
      <c r="G1266" s="16">
        <v>348.96001052856434</v>
      </c>
      <c r="H1266" s="29">
        <v>1.2223730252104916</v>
      </c>
      <c r="I1266" s="26">
        <v>301.60000000000002</v>
      </c>
      <c r="J1266" s="30">
        <v>0.16117850953206242</v>
      </c>
      <c r="K1266" s="31">
        <v>7.6932494798609807E-2</v>
      </c>
      <c r="L1266" s="108">
        <f ca="1">REWS!R1266</f>
        <v>5.7992127612272864</v>
      </c>
      <c r="M1266" s="22">
        <f t="shared" si="323"/>
        <v>5.7658725190485622</v>
      </c>
      <c r="N1266" s="22">
        <f t="shared" ca="1" si="324"/>
        <v>5.795064383375415</v>
      </c>
      <c r="O1266" s="22">
        <f t="shared" si="325"/>
        <v>0.24918416067973403</v>
      </c>
      <c r="P1266" s="81">
        <f t="shared" ca="1" si="326"/>
        <v>6</v>
      </c>
      <c r="Q1266" s="22">
        <f t="shared" ca="1" si="327"/>
        <v>0.76443805123071884</v>
      </c>
      <c r="R1266" s="3">
        <f ca="1">IF(N1266&gt;'Power Curve'!$C$37,0,INDEX(Ci,$P1266,1)*POWER(1-Q1266,3)+INDEX(Ci,$P1266,2)*3*Q1266*POWER(1-Q1266,2)+INDEX(Ci,$P1266,3)*3*POWER(Q1266,2)*(1-Q1266)+INDEX(Ci,$P1266,4)*POWER(Q1266,3))</f>
        <v>327.49999771863986</v>
      </c>
      <c r="S1266" s="3">
        <f t="shared" si="328"/>
        <v>348.96001052856434</v>
      </c>
      <c r="T1266" s="3">
        <f t="shared" ca="1" si="329"/>
        <v>-21.460012809924478</v>
      </c>
      <c r="U1266" s="3">
        <f t="shared" ca="1" si="337"/>
        <v>21.460012809924478</v>
      </c>
      <c r="W1266" s="34">
        <f t="shared" si="330"/>
        <v>6</v>
      </c>
      <c r="X1266" s="73" t="b">
        <f>COUNTIF('Power Curve'!$D$2:$D$31,W1266)&gt;0</f>
        <v>1</v>
      </c>
      <c r="Y1266" s="73" t="b">
        <f t="shared" si="331"/>
        <v>0</v>
      </c>
      <c r="Z1266" s="73" t="b">
        <f t="shared" si="338"/>
        <v>1</v>
      </c>
      <c r="AA1266" s="34" t="str">
        <f t="shared" si="332"/>
        <v>Outer</v>
      </c>
      <c r="AB1266" s="35" t="str">
        <f t="shared" si="339"/>
        <v>0.2-0.3</v>
      </c>
      <c r="AC1266" s="36" t="str">
        <f t="shared" si="333"/>
        <v>11-12</v>
      </c>
      <c r="AD1266" s="36" t="str">
        <f t="shared" si="334"/>
        <v>Feb</v>
      </c>
      <c r="AE1266" s="35" t="str">
        <f t="shared" si="335"/>
        <v>295-305</v>
      </c>
      <c r="AF1266" s="36" t="str">
        <f t="shared" si="336"/>
        <v>LWS-HTI</v>
      </c>
    </row>
    <row r="1267" spans="5:32" x14ac:dyDescent="0.3">
      <c r="E1267" s="12">
        <v>40965.486111111109</v>
      </c>
      <c r="F1267" s="16">
        <v>6.81</v>
      </c>
      <c r="G1267" s="16">
        <v>463.71000289916981</v>
      </c>
      <c r="H1267" s="29">
        <v>1.2218645337513105</v>
      </c>
      <c r="I1267" s="26">
        <v>292.89999999999998</v>
      </c>
      <c r="J1267" s="30">
        <v>0.10572687224669604</v>
      </c>
      <c r="K1267" s="31">
        <v>5.8436969871552349E-2</v>
      </c>
      <c r="L1267" s="108">
        <f ca="1">REWS!R1267</f>
        <v>6.8267681476530608</v>
      </c>
      <c r="M1267" s="22">
        <f t="shared" si="323"/>
        <v>6.8041848248099708</v>
      </c>
      <c r="N1267" s="22">
        <f t="shared" ca="1" si="324"/>
        <v>6.8209386538556585</v>
      </c>
      <c r="O1267" s="22">
        <f t="shared" si="325"/>
        <v>0.40965867461764804</v>
      </c>
      <c r="P1267" s="81">
        <f t="shared" ca="1" si="326"/>
        <v>7</v>
      </c>
      <c r="Q1267" s="22">
        <f t="shared" ca="1" si="327"/>
        <v>0.80260047181819449</v>
      </c>
      <c r="R1267" s="3">
        <f ca="1">IF(N1267&gt;'Power Curve'!$C$37,0,INDEX(Ci,$P1267,1)*POWER(1-Q1267,3)+INDEX(Ci,$P1267,2)*3*Q1267*POWER(1-Q1267,2)+INDEX(Ci,$P1267,3)*3*POWER(Q1267,2)*(1-Q1267)+INDEX(Ci,$P1267,4)*POWER(Q1267,3))</f>
        <v>550.55726256012417</v>
      </c>
      <c r="S1267" s="3">
        <f t="shared" si="328"/>
        <v>463.71000289916981</v>
      </c>
      <c r="T1267" s="3">
        <f t="shared" ca="1" si="329"/>
        <v>86.847259660954364</v>
      </c>
      <c r="U1267" s="3">
        <f t="shared" ca="1" si="337"/>
        <v>86.847259660954364</v>
      </c>
      <c r="W1267" s="34">
        <f t="shared" si="330"/>
        <v>7</v>
      </c>
      <c r="X1267" s="73" t="b">
        <f>COUNTIF('Power Curve'!$D$2:$D$31,W1267)&gt;0</f>
        <v>1</v>
      </c>
      <c r="Y1267" s="73" t="b">
        <f t="shared" si="331"/>
        <v>0</v>
      </c>
      <c r="Z1267" s="73" t="b">
        <f t="shared" si="338"/>
        <v>1</v>
      </c>
      <c r="AA1267" s="34" t="str">
        <f t="shared" si="332"/>
        <v>Outer</v>
      </c>
      <c r="AB1267" s="35" t="str">
        <f t="shared" si="339"/>
        <v>0.4-0.5</v>
      </c>
      <c r="AC1267" s="36" t="str">
        <f t="shared" si="333"/>
        <v>11-12</v>
      </c>
      <c r="AD1267" s="36" t="str">
        <f t="shared" si="334"/>
        <v>Feb</v>
      </c>
      <c r="AE1267" s="35" t="str">
        <f t="shared" si="335"/>
        <v>285-295</v>
      </c>
      <c r="AF1267" s="36" t="str">
        <f t="shared" si="336"/>
        <v>Inner-TI</v>
      </c>
    </row>
    <row r="1268" spans="5:32" x14ac:dyDescent="0.3">
      <c r="E1268" s="12">
        <v>40965.493055555555</v>
      </c>
      <c r="F1268" s="16">
        <v>6.73</v>
      </c>
      <c r="G1268" s="16">
        <v>442.84999465942428</v>
      </c>
      <c r="H1268" s="29">
        <v>1.2217333487513102</v>
      </c>
      <c r="I1268" s="26">
        <v>289.7</v>
      </c>
      <c r="J1268" s="30">
        <v>9.8068350668647844E-2</v>
      </c>
      <c r="K1268" s="31">
        <v>0.13678252666414334</v>
      </c>
      <c r="L1268" s="108">
        <f ca="1">REWS!R1268</f>
        <v>6.6303948425959858</v>
      </c>
      <c r="M1268" s="22">
        <f t="shared" si="323"/>
        <v>6.72401248064019</v>
      </c>
      <c r="N1268" s="22">
        <f t="shared" ca="1" si="324"/>
        <v>6.624495939552415</v>
      </c>
      <c r="O1268" s="22">
        <f t="shared" si="325"/>
        <v>0.39726778038426591</v>
      </c>
      <c r="P1268" s="81">
        <f t="shared" ca="1" si="326"/>
        <v>7</v>
      </c>
      <c r="Q1268" s="22">
        <f t="shared" ca="1" si="327"/>
        <v>0.60290736756916186</v>
      </c>
      <c r="R1268" s="3">
        <f ca="1">IF(N1268&gt;'Power Curve'!$C$37,0,INDEX(Ci,$P1268,1)*POWER(1-Q1268,3)+INDEX(Ci,$P1268,2)*3*Q1268*POWER(1-Q1268,2)+INDEX(Ci,$P1268,3)*3*POWER(Q1268,2)*(1-Q1268)+INDEX(Ci,$P1268,4)*POWER(Q1268,3))</f>
        <v>501.08134848298664</v>
      </c>
      <c r="S1268" s="3">
        <f t="shared" si="328"/>
        <v>442.84999465942428</v>
      </c>
      <c r="T1268" s="3">
        <f t="shared" ca="1" si="329"/>
        <v>58.231353823562358</v>
      </c>
      <c r="U1268" s="3">
        <f t="shared" ca="1" si="337"/>
        <v>58.231353823562358</v>
      </c>
      <c r="W1268" s="34">
        <f t="shared" si="330"/>
        <v>7</v>
      </c>
      <c r="X1268" s="73" t="b">
        <f>COUNTIF('Power Curve'!$D$2:$D$31,W1268)&gt;0</f>
        <v>1</v>
      </c>
      <c r="Y1268" s="73" t="b">
        <f t="shared" si="331"/>
        <v>0</v>
      </c>
      <c r="Z1268" s="73" t="b">
        <f t="shared" si="338"/>
        <v>1</v>
      </c>
      <c r="AA1268" s="34" t="str">
        <f t="shared" si="332"/>
        <v>Outer</v>
      </c>
      <c r="AB1268" s="35" t="str">
        <f t="shared" si="339"/>
        <v>0.3-0.4</v>
      </c>
      <c r="AC1268" s="36" t="str">
        <f t="shared" si="333"/>
        <v>11-12</v>
      </c>
      <c r="AD1268" s="36" t="str">
        <f t="shared" si="334"/>
        <v>Feb</v>
      </c>
      <c r="AE1268" s="35" t="str">
        <f t="shared" si="335"/>
        <v>285-295</v>
      </c>
      <c r="AF1268" s="36" t="str">
        <f t="shared" si="336"/>
        <v>LWS-LTI</v>
      </c>
    </row>
    <row r="1269" spans="5:32" x14ac:dyDescent="0.3">
      <c r="E1269" s="12">
        <v>40965.5</v>
      </c>
      <c r="F1269" s="16">
        <v>6.02</v>
      </c>
      <c r="G1269" s="16">
        <v>353.27000045776367</v>
      </c>
      <c r="H1269" s="29">
        <v>1.2212768482904022</v>
      </c>
      <c r="I1269" s="26">
        <v>296.10000000000002</v>
      </c>
      <c r="J1269" s="30">
        <v>0.12624584717607976</v>
      </c>
      <c r="K1269" s="31">
        <v>5.3597356819086603E-2</v>
      </c>
      <c r="L1269" s="108">
        <f ca="1">REWS!R1269</f>
        <v>5.9633477124801768</v>
      </c>
      <c r="M1269" s="22">
        <f t="shared" si="323"/>
        <v>6.013894933672046</v>
      </c>
      <c r="N1269" s="22">
        <f t="shared" ca="1" si="324"/>
        <v>5.9573000989716487</v>
      </c>
      <c r="O1269" s="22">
        <f t="shared" si="325"/>
        <v>0.28751682437981846</v>
      </c>
      <c r="P1269" s="81">
        <f t="shared" ca="1" si="326"/>
        <v>6</v>
      </c>
      <c r="Q1269" s="22">
        <f t="shared" ca="1" si="327"/>
        <v>0.92614126910704564</v>
      </c>
      <c r="R1269" s="3">
        <f ca="1">IF(N1269&gt;'Power Curve'!$C$37,0,INDEX(Ci,$P1269,1)*POWER(1-Q1269,3)+INDEX(Ci,$P1269,2)*3*Q1269*POWER(1-Q1269,2)+INDEX(Ci,$P1269,3)*3*POWER(Q1269,2)*(1-Q1269)+INDEX(Ci,$P1269,4)*POWER(Q1269,3))</f>
        <v>355.39449384268107</v>
      </c>
      <c r="S1269" s="3">
        <f t="shared" si="328"/>
        <v>353.27000045776367</v>
      </c>
      <c r="T1269" s="3">
        <f t="shared" ca="1" si="329"/>
        <v>2.1244933849174004</v>
      </c>
      <c r="U1269" s="3">
        <f t="shared" ca="1" si="337"/>
        <v>2.1244933849174004</v>
      </c>
      <c r="W1269" s="34">
        <f t="shared" si="330"/>
        <v>6</v>
      </c>
      <c r="X1269" s="73" t="b">
        <f>COUNTIF('Power Curve'!$D$2:$D$31,W1269)&gt;0</f>
        <v>1</v>
      </c>
      <c r="Y1269" s="73" t="b">
        <f t="shared" si="331"/>
        <v>0</v>
      </c>
      <c r="Z1269" s="73" t="b">
        <f t="shared" si="338"/>
        <v>1</v>
      </c>
      <c r="AA1269" s="34" t="str">
        <f t="shared" si="332"/>
        <v>Outer</v>
      </c>
      <c r="AB1269" s="35" t="str">
        <f t="shared" si="339"/>
        <v>0.2-0.3</v>
      </c>
      <c r="AC1269" s="36" t="str">
        <f t="shared" si="333"/>
        <v>12-13</v>
      </c>
      <c r="AD1269" s="36" t="str">
        <f t="shared" si="334"/>
        <v>Feb</v>
      </c>
      <c r="AE1269" s="35" t="str">
        <f t="shared" si="335"/>
        <v>295-305</v>
      </c>
      <c r="AF1269" s="36" t="str">
        <f t="shared" si="336"/>
        <v>Inner-TI</v>
      </c>
    </row>
    <row r="1270" spans="5:32" x14ac:dyDescent="0.3">
      <c r="E1270" s="12">
        <v>40965.506944444445</v>
      </c>
      <c r="F1270" s="16">
        <v>5.8</v>
      </c>
      <c r="G1270" s="16">
        <v>205.83000183105509</v>
      </c>
      <c r="H1270" s="29">
        <v>1.2207750905541901</v>
      </c>
      <c r="I1270" s="26">
        <v>303</v>
      </c>
      <c r="J1270" s="30">
        <v>0.16724137931034483</v>
      </c>
      <c r="K1270" s="31">
        <v>8.319762232073484E-2</v>
      </c>
      <c r="L1270" s="108">
        <f ca="1">REWS!R1270</f>
        <v>5.7570062820026511</v>
      </c>
      <c r="M1270" s="22">
        <f t="shared" si="323"/>
        <v>5.793324435348258</v>
      </c>
      <c r="N1270" s="22">
        <f t="shared" ca="1" si="324"/>
        <v>5.7503802013757559</v>
      </c>
      <c r="O1270" s="22">
        <f t="shared" si="325"/>
        <v>0.25342694283729261</v>
      </c>
      <c r="P1270" s="81">
        <f t="shared" ca="1" si="326"/>
        <v>6</v>
      </c>
      <c r="Q1270" s="22">
        <f t="shared" ca="1" si="327"/>
        <v>0.71990053376139007</v>
      </c>
      <c r="R1270" s="3">
        <f ca="1">IF(N1270&gt;'Power Curve'!$C$37,0,INDEX(Ci,$P1270,1)*POWER(1-Q1270,3)+INDEX(Ci,$P1270,2)*3*Q1270*POWER(1-Q1270,2)+INDEX(Ci,$P1270,3)*3*POWER(Q1270,2)*(1-Q1270)+INDEX(Ci,$P1270,4)*POWER(Q1270,3))</f>
        <v>320.21755768285203</v>
      </c>
      <c r="S1270" s="3">
        <f t="shared" si="328"/>
        <v>205.83000183105509</v>
      </c>
      <c r="T1270" s="3">
        <f t="shared" ca="1" si="329"/>
        <v>114.38755585179695</v>
      </c>
      <c r="U1270" s="3">
        <f t="shared" ca="1" si="337"/>
        <v>114.38755585179695</v>
      </c>
      <c r="W1270" s="34">
        <f t="shared" si="330"/>
        <v>6</v>
      </c>
      <c r="X1270" s="73" t="b">
        <f>COUNTIF('Power Curve'!$D$2:$D$31,W1270)&gt;0</f>
        <v>1</v>
      </c>
      <c r="Y1270" s="73" t="b">
        <f t="shared" si="331"/>
        <v>0</v>
      </c>
      <c r="Z1270" s="73" t="b">
        <f t="shared" si="338"/>
        <v>1</v>
      </c>
      <c r="AA1270" s="34" t="str">
        <f t="shared" si="332"/>
        <v>Outer</v>
      </c>
      <c r="AB1270" s="35" t="str">
        <f t="shared" si="339"/>
        <v>0.2-0.3</v>
      </c>
      <c r="AC1270" s="36" t="str">
        <f t="shared" si="333"/>
        <v>12-13</v>
      </c>
      <c r="AD1270" s="36" t="str">
        <f t="shared" si="334"/>
        <v>Feb</v>
      </c>
      <c r="AE1270" s="35" t="str">
        <f t="shared" si="335"/>
        <v>295-305</v>
      </c>
      <c r="AF1270" s="36" t="str">
        <f t="shared" si="336"/>
        <v>LWS-HTI</v>
      </c>
    </row>
    <row r="1271" spans="5:32" x14ac:dyDescent="0.3">
      <c r="E1271" s="12">
        <v>40965.513888888891</v>
      </c>
      <c r="F1271" s="16">
        <v>6.2</v>
      </c>
      <c r="G1271" s="16">
        <v>378.1899871826173</v>
      </c>
      <c r="H1271" s="29">
        <v>1.2210943436117041</v>
      </c>
      <c r="I1271" s="26">
        <v>293.60000000000002</v>
      </c>
      <c r="J1271" s="30">
        <v>0.12903225806451613</v>
      </c>
      <c r="K1271" s="31">
        <v>0.15777180756448494</v>
      </c>
      <c r="L1271" s="108">
        <f ca="1">REWS!R1271</f>
        <v>6.1414791260843522</v>
      </c>
      <c r="M1271" s="22">
        <f t="shared" si="323"/>
        <v>6.1934038502901601</v>
      </c>
      <c r="N1271" s="22">
        <f t="shared" ca="1" si="324"/>
        <v>6.1349452364463666</v>
      </c>
      <c r="O1271" s="22">
        <f t="shared" si="325"/>
        <v>0.31526050610445056</v>
      </c>
      <c r="P1271" s="81">
        <f t="shared" ca="1" si="326"/>
        <v>7</v>
      </c>
      <c r="Q1271" s="22">
        <f t="shared" ca="1" si="327"/>
        <v>0.10525643692872086</v>
      </c>
      <c r="R1271" s="3">
        <f ca="1">IF(N1271&gt;'Power Curve'!$C$37,0,INDEX(Ci,$P1271,1)*POWER(1-Q1271,3)+INDEX(Ci,$P1271,2)*3*Q1271*POWER(1-Q1271,2)+INDEX(Ci,$P1271,3)*3*POWER(Q1271,2)*(1-Q1271)+INDEX(Ci,$P1271,4)*POWER(Q1271,3))</f>
        <v>389.30523548385793</v>
      </c>
      <c r="S1271" s="3">
        <f t="shared" si="328"/>
        <v>378.1899871826173</v>
      </c>
      <c r="T1271" s="3">
        <f t="shared" ca="1" si="329"/>
        <v>11.115248301240626</v>
      </c>
      <c r="U1271" s="3">
        <f t="shared" ca="1" si="337"/>
        <v>11.115248301240626</v>
      </c>
      <c r="W1271" s="34">
        <f t="shared" si="330"/>
        <v>6</v>
      </c>
      <c r="X1271" s="73" t="b">
        <f>COUNTIF('Power Curve'!$D$2:$D$31,W1271)&gt;0</f>
        <v>1</v>
      </c>
      <c r="Y1271" s="73" t="b">
        <f t="shared" si="331"/>
        <v>0</v>
      </c>
      <c r="Z1271" s="73" t="b">
        <f t="shared" si="338"/>
        <v>1</v>
      </c>
      <c r="AA1271" s="34" t="str">
        <f t="shared" si="332"/>
        <v>Inner</v>
      </c>
      <c r="AB1271" s="35" t="str">
        <f t="shared" si="339"/>
        <v>0.3-0.4</v>
      </c>
      <c r="AC1271" s="36" t="str">
        <f t="shared" si="333"/>
        <v>12-13</v>
      </c>
      <c r="AD1271" s="36" t="str">
        <f t="shared" si="334"/>
        <v>Feb</v>
      </c>
      <c r="AE1271" s="35" t="str">
        <f t="shared" si="335"/>
        <v>285-295</v>
      </c>
      <c r="AF1271" s="36" t="str">
        <f t="shared" si="336"/>
        <v>Inner-TI</v>
      </c>
    </row>
    <row r="1272" spans="5:32" x14ac:dyDescent="0.3">
      <c r="E1272" s="12">
        <v>40965.520833333336</v>
      </c>
      <c r="F1272" s="16">
        <v>7.02</v>
      </c>
      <c r="G1272" s="16">
        <v>427.1899986267091</v>
      </c>
      <c r="H1272" s="29">
        <v>1.221368121089133</v>
      </c>
      <c r="I1272" s="26">
        <v>294.3</v>
      </c>
      <c r="J1272" s="30">
        <v>0.15384615384615385</v>
      </c>
      <c r="K1272" s="31">
        <v>0.14107841408339961</v>
      </c>
      <c r="L1272" s="108">
        <f ca="1">REWS!R1272</f>
        <v>7.0349907647270635</v>
      </c>
      <c r="M1272" s="22">
        <f t="shared" si="323"/>
        <v>7.0130555025387942</v>
      </c>
      <c r="N1272" s="22">
        <f t="shared" ca="1" si="324"/>
        <v>7.0280314377320128</v>
      </c>
      <c r="O1272" s="22">
        <f t="shared" si="325"/>
        <v>0.44194031117191784</v>
      </c>
      <c r="P1272" s="81">
        <f t="shared" ca="1" si="326"/>
        <v>8</v>
      </c>
      <c r="Q1272" s="22">
        <f t="shared" ca="1" si="327"/>
        <v>1.2989961197687095E-2</v>
      </c>
      <c r="R1272" s="3">
        <f ca="1">IF(N1272&gt;'Power Curve'!$C$37,0,INDEX(Ci,$P1272,1)*POWER(1-Q1272,3)+INDEX(Ci,$P1272,2)*3*Q1272*POWER(1-Q1272,2)+INDEX(Ci,$P1272,3)*3*POWER(Q1272,2)*(1-Q1272)+INDEX(Ci,$P1272,4)*POWER(Q1272,3))</f>
        <v>603.63883103728983</v>
      </c>
      <c r="S1272" s="3">
        <f t="shared" si="328"/>
        <v>427.1899986267091</v>
      </c>
      <c r="T1272" s="3">
        <f t="shared" ca="1" si="329"/>
        <v>176.44883241058074</v>
      </c>
      <c r="U1272" s="3">
        <f t="shared" ca="1" si="337"/>
        <v>176.44883241058074</v>
      </c>
      <c r="W1272" s="34">
        <f t="shared" si="330"/>
        <v>7</v>
      </c>
      <c r="X1272" s="73" t="b">
        <f>COUNTIF('Power Curve'!$D$2:$D$31,W1272)&gt;0</f>
        <v>1</v>
      </c>
      <c r="Y1272" s="73" t="b">
        <f t="shared" si="331"/>
        <v>0</v>
      </c>
      <c r="Z1272" s="73" t="b">
        <f t="shared" si="338"/>
        <v>1</v>
      </c>
      <c r="AA1272" s="34" t="str">
        <f t="shared" si="332"/>
        <v>Outer</v>
      </c>
      <c r="AB1272" s="35" t="str">
        <f t="shared" si="339"/>
        <v>0.4-0.5</v>
      </c>
      <c r="AC1272" s="36" t="str">
        <f t="shared" si="333"/>
        <v>12-13</v>
      </c>
      <c r="AD1272" s="36" t="str">
        <f t="shared" si="334"/>
        <v>Feb</v>
      </c>
      <c r="AE1272" s="35" t="str">
        <f t="shared" si="335"/>
        <v>285-295</v>
      </c>
      <c r="AF1272" s="36" t="str">
        <f t="shared" si="336"/>
        <v>LWS-HTI</v>
      </c>
    </row>
    <row r="1273" spans="5:32" x14ac:dyDescent="0.3">
      <c r="E1273" s="12">
        <v>40965.527777777781</v>
      </c>
      <c r="F1273" s="16">
        <v>6.7</v>
      </c>
      <c r="G1273" s="16">
        <v>562.47002601623558</v>
      </c>
      <c r="H1273" s="29">
        <v>1.2216479097277866</v>
      </c>
      <c r="I1273" s="26">
        <v>301.10000000000002</v>
      </c>
      <c r="J1273" s="30">
        <v>0.15671641791044777</v>
      </c>
      <c r="K1273" s="31">
        <v>0.10984015843437621</v>
      </c>
      <c r="L1273" s="108">
        <f ca="1">REWS!R1273</f>
        <v>6.6832897074322162</v>
      </c>
      <c r="M1273" s="22">
        <f t="shared" si="323"/>
        <v>6.693883123365433</v>
      </c>
      <c r="N1273" s="22">
        <f t="shared" ca="1" si="324"/>
        <v>6.6771880867376741</v>
      </c>
      <c r="O1273" s="22">
        <f t="shared" si="325"/>
        <v>0.39261119109306725</v>
      </c>
      <c r="P1273" s="81">
        <f t="shared" ca="1" si="326"/>
        <v>7</v>
      </c>
      <c r="Q1273" s="22">
        <f t="shared" ca="1" si="327"/>
        <v>0.65647137211009066</v>
      </c>
      <c r="R1273" s="3">
        <f ca="1">IF(N1273&gt;'Power Curve'!$C$37,0,INDEX(Ci,$P1273,1)*POWER(1-Q1273,3)+INDEX(Ci,$P1273,2)*3*Q1273*POWER(1-Q1273,2)+INDEX(Ci,$P1273,3)*3*POWER(Q1273,2)*(1-Q1273)+INDEX(Ci,$P1273,4)*POWER(Q1273,3))</f>
        <v>514.19981324006312</v>
      </c>
      <c r="S1273" s="3">
        <f t="shared" si="328"/>
        <v>562.47002601623558</v>
      </c>
      <c r="T1273" s="3">
        <f t="shared" ca="1" si="329"/>
        <v>-48.270212776172457</v>
      </c>
      <c r="U1273" s="3">
        <f t="shared" ca="1" si="337"/>
        <v>48.270212776172457</v>
      </c>
      <c r="W1273" s="34">
        <f t="shared" si="330"/>
        <v>7</v>
      </c>
      <c r="X1273" s="73" t="b">
        <f>COUNTIF('Power Curve'!$D$2:$D$31,W1273)&gt;0</f>
        <v>1</v>
      </c>
      <c r="Y1273" s="73" t="b">
        <f t="shared" si="331"/>
        <v>0</v>
      </c>
      <c r="Z1273" s="73" t="b">
        <f t="shared" si="338"/>
        <v>1</v>
      </c>
      <c r="AA1273" s="34" t="str">
        <f t="shared" si="332"/>
        <v>Outer</v>
      </c>
      <c r="AB1273" s="35" t="str">
        <f t="shared" si="339"/>
        <v>0.3-0.4</v>
      </c>
      <c r="AC1273" s="36" t="str">
        <f t="shared" si="333"/>
        <v>12-13</v>
      </c>
      <c r="AD1273" s="36" t="str">
        <f t="shared" si="334"/>
        <v>Feb</v>
      </c>
      <c r="AE1273" s="35" t="str">
        <f t="shared" si="335"/>
        <v>295-305</v>
      </c>
      <c r="AF1273" s="36" t="str">
        <f t="shared" si="336"/>
        <v>LWS-HTI</v>
      </c>
    </row>
    <row r="1274" spans="5:32" x14ac:dyDescent="0.3">
      <c r="E1274" s="12">
        <v>40965.534722222219</v>
      </c>
      <c r="F1274" s="16">
        <v>6.16</v>
      </c>
      <c r="G1274" s="16">
        <v>333.73000335693331</v>
      </c>
      <c r="H1274" s="29">
        <v>1.2209635638225584</v>
      </c>
      <c r="I1274" s="26">
        <v>309.5</v>
      </c>
      <c r="J1274" s="30">
        <v>0.17045454545454547</v>
      </c>
      <c r="K1274" s="31">
        <v>5.5033134555856761E-2</v>
      </c>
      <c r="L1274" s="108">
        <f ca="1">REWS!R1274</f>
        <v>6.1521758035244467</v>
      </c>
      <c r="M1274" s="22">
        <f t="shared" si="323"/>
        <v>6.1532267192324301</v>
      </c>
      <c r="N1274" s="22">
        <f t="shared" ca="1" si="324"/>
        <v>6.1454111259191349</v>
      </c>
      <c r="O1274" s="22">
        <f t="shared" si="325"/>
        <v>0.30905100098529364</v>
      </c>
      <c r="P1274" s="81">
        <f t="shared" ca="1" si="326"/>
        <v>7</v>
      </c>
      <c r="Q1274" s="22">
        <f t="shared" ca="1" si="327"/>
        <v>0.11589549760835564</v>
      </c>
      <c r="R1274" s="3">
        <f ca="1">IF(N1274&gt;'Power Curve'!$C$37,0,INDEX(Ci,$P1274,1)*POWER(1-Q1274,3)+INDEX(Ci,$P1274,2)*3*Q1274*POWER(1-Q1274,2)+INDEX(Ci,$P1274,3)*3*POWER(Q1274,2)*(1-Q1274)+INDEX(Ci,$P1274,4)*POWER(Q1274,3))</f>
        <v>391.4343109659016</v>
      </c>
      <c r="S1274" s="3">
        <f t="shared" si="328"/>
        <v>333.73000335693331</v>
      </c>
      <c r="T1274" s="3">
        <f t="shared" ca="1" si="329"/>
        <v>57.704307608968293</v>
      </c>
      <c r="U1274" s="3">
        <f t="shared" ca="1" si="337"/>
        <v>57.704307608968293</v>
      </c>
      <c r="W1274" s="34">
        <f t="shared" si="330"/>
        <v>6</v>
      </c>
      <c r="X1274" s="73" t="b">
        <f>COUNTIF('Power Curve'!$D$2:$D$31,W1274)&gt;0</f>
        <v>1</v>
      </c>
      <c r="Y1274" s="73" t="b">
        <f t="shared" si="331"/>
        <v>0</v>
      </c>
      <c r="Z1274" s="73" t="b">
        <f t="shared" si="338"/>
        <v>1</v>
      </c>
      <c r="AA1274" s="34" t="str">
        <f t="shared" si="332"/>
        <v>Outer</v>
      </c>
      <c r="AB1274" s="35" t="str">
        <f t="shared" si="339"/>
        <v>0.3-0.4</v>
      </c>
      <c r="AC1274" s="36" t="str">
        <f t="shared" si="333"/>
        <v>12-13</v>
      </c>
      <c r="AD1274" s="36" t="str">
        <f t="shared" si="334"/>
        <v>Feb</v>
      </c>
      <c r="AE1274" s="35" t="str">
        <f t="shared" si="335"/>
        <v>305-315</v>
      </c>
      <c r="AF1274" s="36" t="str">
        <f t="shared" si="336"/>
        <v>LWS-HTI</v>
      </c>
    </row>
    <row r="1275" spans="5:32" x14ac:dyDescent="0.3">
      <c r="E1275" s="12">
        <v>40965.541666666664</v>
      </c>
      <c r="F1275" s="16">
        <v>6.41</v>
      </c>
      <c r="G1275" s="16">
        <v>392.73000717163097</v>
      </c>
      <c r="H1275" s="29">
        <v>1.2203710837814046</v>
      </c>
      <c r="I1275" s="26">
        <v>310.2</v>
      </c>
      <c r="J1275" s="30">
        <v>0.11232449297971918</v>
      </c>
      <c r="K1275" s="31">
        <v>0.12455101596742463</v>
      </c>
      <c r="L1275" s="108">
        <f ca="1">REWS!R1275</f>
        <v>6.4513113911866808</v>
      </c>
      <c r="M1275" s="22">
        <f t="shared" si="323"/>
        <v>6.4019159715010536</v>
      </c>
      <c r="N1275" s="22">
        <f t="shared" ca="1" si="324"/>
        <v>6.4431752624593903</v>
      </c>
      <c r="O1275" s="22">
        <f t="shared" si="325"/>
        <v>0.34748672659303875</v>
      </c>
      <c r="P1275" s="81">
        <f t="shared" ca="1" si="326"/>
        <v>7</v>
      </c>
      <c r="Q1275" s="22">
        <f t="shared" ca="1" si="327"/>
        <v>0.41858651351423121</v>
      </c>
      <c r="R1275" s="3">
        <f ca="1">IF(N1275&gt;'Power Curve'!$C$37,0,INDEX(Ci,$P1275,1)*POWER(1-Q1275,3)+INDEX(Ci,$P1275,2)*3*Q1275*POWER(1-Q1275,2)+INDEX(Ci,$P1275,3)*3*POWER(Q1275,2)*(1-Q1275)+INDEX(Ci,$P1275,4)*POWER(Q1275,3))</f>
        <v>457.21234523198456</v>
      </c>
      <c r="S1275" s="3">
        <f t="shared" si="328"/>
        <v>392.73000717163097</v>
      </c>
      <c r="T1275" s="3">
        <f t="shared" ca="1" si="329"/>
        <v>64.482338060353584</v>
      </c>
      <c r="U1275" s="3">
        <f t="shared" ca="1" si="337"/>
        <v>64.482338060353584</v>
      </c>
      <c r="W1275" s="34">
        <f t="shared" si="330"/>
        <v>6</v>
      </c>
      <c r="X1275" s="73" t="b">
        <f>COUNTIF('Power Curve'!$D$2:$D$31,W1275)&gt;0</f>
        <v>1</v>
      </c>
      <c r="Y1275" s="73" t="b">
        <f t="shared" si="331"/>
        <v>0</v>
      </c>
      <c r="Z1275" s="73" t="b">
        <f t="shared" si="338"/>
        <v>1</v>
      </c>
      <c r="AA1275" s="34" t="str">
        <f t="shared" si="332"/>
        <v>Inner</v>
      </c>
      <c r="AB1275" s="35" t="str">
        <f t="shared" si="339"/>
        <v>0.3-0.4</v>
      </c>
      <c r="AC1275" s="36" t="str">
        <f t="shared" si="333"/>
        <v>13-14</v>
      </c>
      <c r="AD1275" s="36" t="str">
        <f t="shared" si="334"/>
        <v>Feb</v>
      </c>
      <c r="AE1275" s="35" t="str">
        <f t="shared" si="335"/>
        <v>305-315</v>
      </c>
      <c r="AF1275" s="36" t="str">
        <f t="shared" si="336"/>
        <v>Inner-TI</v>
      </c>
    </row>
    <row r="1276" spans="5:32" x14ac:dyDescent="0.3">
      <c r="E1276" s="12">
        <v>40965.548611111109</v>
      </c>
      <c r="F1276" s="16">
        <v>5.97</v>
      </c>
      <c r="G1276" s="16">
        <v>380.00999069213879</v>
      </c>
      <c r="H1276" s="29">
        <v>1.220104106328368</v>
      </c>
      <c r="I1276" s="26">
        <v>311</v>
      </c>
      <c r="J1276" s="30">
        <v>0.11892797319932998</v>
      </c>
      <c r="K1276" s="31">
        <v>9.0407869967202723E-2</v>
      </c>
      <c r="L1276" s="108">
        <f ca="1">REWS!R1276</f>
        <v>5.9627705141808534</v>
      </c>
      <c r="M1276" s="22">
        <f t="shared" si="323"/>
        <v>5.9620360515474404</v>
      </c>
      <c r="N1276" s="22">
        <f t="shared" ca="1" si="324"/>
        <v>5.9548162098241733</v>
      </c>
      <c r="O1276" s="22">
        <f t="shared" si="325"/>
        <v>0.27950186697622015</v>
      </c>
      <c r="P1276" s="81">
        <f t="shared" ca="1" si="326"/>
        <v>6</v>
      </c>
      <c r="Q1276" s="22">
        <f t="shared" ca="1" si="327"/>
        <v>0.92366553269771834</v>
      </c>
      <c r="R1276" s="3">
        <f ca="1">IF(N1276&gt;'Power Curve'!$C$37,0,INDEX(Ci,$P1276,1)*POWER(1-Q1276,3)+INDEX(Ci,$P1276,2)*3*Q1276*POWER(1-Q1276,2)+INDEX(Ci,$P1276,3)*3*POWER(Q1276,2)*(1-Q1276)+INDEX(Ci,$P1276,4)*POWER(Q1276,3))</f>
        <v>354.94786129456679</v>
      </c>
      <c r="S1276" s="3">
        <f t="shared" si="328"/>
        <v>380.00999069213879</v>
      </c>
      <c r="T1276" s="3">
        <f t="shared" ca="1" si="329"/>
        <v>-25.062129397571994</v>
      </c>
      <c r="U1276" s="3">
        <f t="shared" ca="1" si="337"/>
        <v>25.062129397571994</v>
      </c>
      <c r="W1276" s="34">
        <f t="shared" si="330"/>
        <v>6</v>
      </c>
      <c r="X1276" s="73" t="b">
        <f>COUNTIF('Power Curve'!$D$2:$D$31,W1276)&gt;0</f>
        <v>1</v>
      </c>
      <c r="Y1276" s="73" t="b">
        <f t="shared" si="331"/>
        <v>0</v>
      </c>
      <c r="Z1276" s="73" t="b">
        <f t="shared" si="338"/>
        <v>1</v>
      </c>
      <c r="AA1276" s="34" t="str">
        <f t="shared" si="332"/>
        <v>Outer</v>
      </c>
      <c r="AB1276" s="35" t="str">
        <f t="shared" si="339"/>
        <v>0.2-0.3</v>
      </c>
      <c r="AC1276" s="36" t="str">
        <f t="shared" si="333"/>
        <v>13-14</v>
      </c>
      <c r="AD1276" s="36" t="str">
        <f t="shared" si="334"/>
        <v>Feb</v>
      </c>
      <c r="AE1276" s="35" t="str">
        <f t="shared" si="335"/>
        <v>305-315</v>
      </c>
      <c r="AF1276" s="36" t="str">
        <f t="shared" si="336"/>
        <v>Inner-TI</v>
      </c>
    </row>
    <row r="1277" spans="5:32" x14ac:dyDescent="0.3">
      <c r="E1277" s="12">
        <v>40965.555555555555</v>
      </c>
      <c r="F1277" s="16">
        <v>5.87</v>
      </c>
      <c r="G1277" s="16">
        <v>369.31998825073248</v>
      </c>
      <c r="H1277" s="29">
        <v>1.2197400459225427</v>
      </c>
      <c r="I1277" s="26">
        <v>301.5</v>
      </c>
      <c r="J1277" s="30">
        <v>0.10391822827938671</v>
      </c>
      <c r="K1277" s="31">
        <v>0.10864472828336058</v>
      </c>
      <c r="L1277" s="108">
        <f ca="1">REWS!R1277</f>
        <v>5.8827449239620728</v>
      </c>
      <c r="M1277" s="22">
        <f t="shared" si="323"/>
        <v>5.8615863324466533</v>
      </c>
      <c r="N1277" s="22">
        <f t="shared" ca="1" si="324"/>
        <v>5.8743129886824557</v>
      </c>
      <c r="O1277" s="22">
        <f t="shared" si="325"/>
        <v>0.26397703908151648</v>
      </c>
      <c r="P1277" s="81">
        <f t="shared" ca="1" si="326"/>
        <v>6</v>
      </c>
      <c r="Q1277" s="22">
        <f t="shared" ca="1" si="327"/>
        <v>0.84342654302652242</v>
      </c>
      <c r="R1277" s="3">
        <f ca="1">IF(N1277&gt;'Power Curve'!$C$37,0,INDEX(Ci,$P1277,1)*POWER(1-Q1277,3)+INDEX(Ci,$P1277,2)*3*Q1277*POWER(1-Q1277,2)+INDEX(Ci,$P1277,3)*3*POWER(Q1277,2)*(1-Q1277)+INDEX(Ci,$P1277,4)*POWER(Q1277,3))</f>
        <v>340.8171796322689</v>
      </c>
      <c r="S1277" s="3">
        <f t="shared" si="328"/>
        <v>369.31998825073248</v>
      </c>
      <c r="T1277" s="3">
        <f t="shared" ca="1" si="329"/>
        <v>-28.502808618463575</v>
      </c>
      <c r="U1277" s="3">
        <f t="shared" ca="1" si="337"/>
        <v>28.502808618463575</v>
      </c>
      <c r="W1277" s="34">
        <f t="shared" si="330"/>
        <v>6</v>
      </c>
      <c r="X1277" s="73" t="b">
        <f>COUNTIF('Power Curve'!$D$2:$D$31,W1277)&gt;0</f>
        <v>1</v>
      </c>
      <c r="Y1277" s="73" t="b">
        <f t="shared" si="331"/>
        <v>0</v>
      </c>
      <c r="Z1277" s="73" t="b">
        <f t="shared" si="338"/>
        <v>1</v>
      </c>
      <c r="AA1277" s="34" t="str">
        <f t="shared" si="332"/>
        <v>Inner</v>
      </c>
      <c r="AB1277" s="35" t="str">
        <f t="shared" si="339"/>
        <v>0.2-0.3</v>
      </c>
      <c r="AC1277" s="36" t="str">
        <f t="shared" si="333"/>
        <v>13-14</v>
      </c>
      <c r="AD1277" s="36" t="str">
        <f t="shared" si="334"/>
        <v>Feb</v>
      </c>
      <c r="AE1277" s="35" t="str">
        <f t="shared" si="335"/>
        <v>295-305</v>
      </c>
      <c r="AF1277" s="36" t="str">
        <f t="shared" si="336"/>
        <v>Inner-TI</v>
      </c>
    </row>
    <row r="1278" spans="5:32" x14ac:dyDescent="0.3">
      <c r="E1278" s="12">
        <v>40965.5625</v>
      </c>
      <c r="F1278" s="16">
        <v>6.47</v>
      </c>
      <c r="G1278" s="16">
        <v>370.81000137329102</v>
      </c>
      <c r="H1278" s="29">
        <v>1.2198310406543438</v>
      </c>
      <c r="I1278" s="26">
        <v>299.5</v>
      </c>
      <c r="J1278" s="30">
        <v>0.14683153013910355</v>
      </c>
      <c r="K1278" s="31">
        <v>0.14415309354239328</v>
      </c>
      <c r="L1278" s="108">
        <f ca="1">REWS!R1278</f>
        <v>6.4745703557014069</v>
      </c>
      <c r="M1278" s="22">
        <f t="shared" si="323"/>
        <v>6.4608869888399356</v>
      </c>
      <c r="N1278" s="22">
        <f t="shared" ca="1" si="324"/>
        <v>6.4654509071839223</v>
      </c>
      <c r="O1278" s="22">
        <f t="shared" si="325"/>
        <v>0.35660088742053836</v>
      </c>
      <c r="P1278" s="81">
        <f t="shared" ca="1" si="326"/>
        <v>7</v>
      </c>
      <c r="Q1278" s="22">
        <f t="shared" ca="1" si="327"/>
        <v>0.44123073658948192</v>
      </c>
      <c r="R1278" s="3">
        <f ca="1">IF(N1278&gt;'Power Curve'!$C$37,0,INDEX(Ci,$P1278,1)*POWER(1-Q1278,3)+INDEX(Ci,$P1278,2)*3*Q1278*POWER(1-Q1278,2)+INDEX(Ci,$P1278,3)*3*POWER(Q1278,2)*(1-Q1278)+INDEX(Ci,$P1278,4)*POWER(Q1278,3))</f>
        <v>462.47582471698684</v>
      </c>
      <c r="S1278" s="3">
        <f t="shared" si="328"/>
        <v>370.81000137329102</v>
      </c>
      <c r="T1278" s="3">
        <f t="shared" ca="1" si="329"/>
        <v>91.66582334369582</v>
      </c>
      <c r="U1278" s="3">
        <f t="shared" ca="1" si="337"/>
        <v>91.66582334369582</v>
      </c>
      <c r="W1278" s="34">
        <f t="shared" si="330"/>
        <v>6</v>
      </c>
      <c r="X1278" s="73" t="b">
        <f>COUNTIF('Power Curve'!$D$2:$D$31,W1278)&gt;0</f>
        <v>1</v>
      </c>
      <c r="Y1278" s="73" t="b">
        <f t="shared" si="331"/>
        <v>0</v>
      </c>
      <c r="Z1278" s="73" t="b">
        <f t="shared" si="338"/>
        <v>1</v>
      </c>
      <c r="AA1278" s="34" t="str">
        <f t="shared" si="332"/>
        <v>Outer</v>
      </c>
      <c r="AB1278" s="35" t="str">
        <f t="shared" si="339"/>
        <v>0.3-0.4</v>
      </c>
      <c r="AC1278" s="36" t="str">
        <f t="shared" si="333"/>
        <v>13-14</v>
      </c>
      <c r="AD1278" s="36" t="str">
        <f t="shared" si="334"/>
        <v>Feb</v>
      </c>
      <c r="AE1278" s="35" t="str">
        <f t="shared" si="335"/>
        <v>295-305</v>
      </c>
      <c r="AF1278" s="36" t="str">
        <f t="shared" si="336"/>
        <v>LWS-HTI</v>
      </c>
    </row>
    <row r="1279" spans="5:32" x14ac:dyDescent="0.3">
      <c r="E1279" s="12">
        <v>40965.569444444445</v>
      </c>
      <c r="F1279" s="16">
        <v>7.2</v>
      </c>
      <c r="G1279" s="16">
        <v>507.79002952575678</v>
      </c>
      <c r="H1279" s="29">
        <v>1.2201496302457182</v>
      </c>
      <c r="I1279" s="26">
        <v>300.5</v>
      </c>
      <c r="J1279" s="30">
        <v>8.1944444444444445E-2</v>
      </c>
      <c r="K1279" s="31">
        <v>0.15569431448424967</v>
      </c>
      <c r="L1279" s="108">
        <f ca="1">REWS!R1279</f>
        <v>7.167756082471505</v>
      </c>
      <c r="M1279" s="22">
        <f t="shared" si="323"/>
        <v>7.1904846650847976</v>
      </c>
      <c r="N1279" s="22">
        <f t="shared" ca="1" si="324"/>
        <v>7.1582833602888387</v>
      </c>
      <c r="O1279" s="22">
        <f t="shared" si="325"/>
        <v>0.46936256020045214</v>
      </c>
      <c r="P1279" s="81">
        <f t="shared" ca="1" si="326"/>
        <v>8</v>
      </c>
      <c r="Q1279" s="22">
        <f t="shared" ca="1" si="327"/>
        <v>0.1440860677559877</v>
      </c>
      <c r="R1279" s="3">
        <f ca="1">IF(N1279&gt;'Power Curve'!$C$37,0,INDEX(Ci,$P1279,1)*POWER(1-Q1279,3)+INDEX(Ci,$P1279,2)*3*Q1279*POWER(1-Q1279,2)+INDEX(Ci,$P1279,3)*3*POWER(Q1279,2)*(1-Q1279)+INDEX(Ci,$P1279,4)*POWER(Q1279,3))</f>
        <v>637.73504177666223</v>
      </c>
      <c r="S1279" s="3">
        <f t="shared" si="328"/>
        <v>507.79002952575678</v>
      </c>
      <c r="T1279" s="3">
        <f t="shared" ca="1" si="329"/>
        <v>129.94501225090545</v>
      </c>
      <c r="U1279" s="3">
        <f t="shared" ca="1" si="337"/>
        <v>129.94501225090545</v>
      </c>
      <c r="W1279" s="34">
        <f t="shared" si="330"/>
        <v>7</v>
      </c>
      <c r="X1279" s="73" t="b">
        <f>COUNTIF('Power Curve'!$D$2:$D$31,W1279)&gt;0</f>
        <v>1</v>
      </c>
      <c r="Y1279" s="73" t="b">
        <f t="shared" si="331"/>
        <v>0</v>
      </c>
      <c r="Z1279" s="73" t="b">
        <f t="shared" si="338"/>
        <v>1</v>
      </c>
      <c r="AA1279" s="34" t="str">
        <f t="shared" si="332"/>
        <v>Outer</v>
      </c>
      <c r="AB1279" s="35" t="str">
        <f t="shared" si="339"/>
        <v>0.4-0.5</v>
      </c>
      <c r="AC1279" s="36" t="str">
        <f t="shared" si="333"/>
        <v>13-14</v>
      </c>
      <c r="AD1279" s="36" t="str">
        <f t="shared" si="334"/>
        <v>Feb</v>
      </c>
      <c r="AE1279" s="35" t="str">
        <f t="shared" si="335"/>
        <v>295-305</v>
      </c>
      <c r="AF1279" s="36" t="str">
        <f t="shared" si="336"/>
        <v>LWS-LTI</v>
      </c>
    </row>
    <row r="1280" spans="5:32" x14ac:dyDescent="0.3">
      <c r="E1280" s="12">
        <v>40965.576388888891</v>
      </c>
      <c r="F1280" s="16">
        <v>6.43</v>
      </c>
      <c r="G1280" s="16">
        <v>520.47000122070313</v>
      </c>
      <c r="H1280" s="29">
        <v>1.2200130708542167</v>
      </c>
      <c r="I1280" s="26">
        <v>301.7</v>
      </c>
      <c r="J1280" s="30">
        <v>0.11819595645412131</v>
      </c>
      <c r="K1280" s="31">
        <v>0.1090028601364858</v>
      </c>
      <c r="L1280" s="108">
        <f ca="1">REWS!R1280</f>
        <v>6.4381680167690485</v>
      </c>
      <c r="M1280" s="22">
        <f t="shared" si="323"/>
        <v>6.4212627030784954</v>
      </c>
      <c r="N1280" s="22">
        <f t="shared" ca="1" si="324"/>
        <v>6.4294196208758843</v>
      </c>
      <c r="O1280" s="22">
        <f t="shared" si="325"/>
        <v>0.35047682632406391</v>
      </c>
      <c r="P1280" s="81">
        <f t="shared" ca="1" si="326"/>
        <v>7</v>
      </c>
      <c r="Q1280" s="22">
        <f t="shared" ca="1" si="327"/>
        <v>0.40460326766828408</v>
      </c>
      <c r="R1280" s="3">
        <f ca="1">IF(N1280&gt;'Power Curve'!$C$37,0,INDEX(Ci,$P1280,1)*POWER(1-Q1280,3)+INDEX(Ci,$P1280,2)*3*Q1280*POWER(1-Q1280,2)+INDEX(Ci,$P1280,3)*3*POWER(Q1280,2)*(1-Q1280)+INDEX(Ci,$P1280,4)*POWER(Q1280,3))</f>
        <v>453.98218792902139</v>
      </c>
      <c r="S1280" s="3">
        <f t="shared" si="328"/>
        <v>520.47000122070313</v>
      </c>
      <c r="T1280" s="3">
        <f t="shared" ca="1" si="329"/>
        <v>-66.487813291681732</v>
      </c>
      <c r="U1280" s="3">
        <f t="shared" ca="1" si="337"/>
        <v>66.487813291681732</v>
      </c>
      <c r="W1280" s="34">
        <f t="shared" si="330"/>
        <v>6</v>
      </c>
      <c r="X1280" s="73" t="b">
        <f>COUNTIF('Power Curve'!$D$2:$D$31,W1280)&gt;0</f>
        <v>1</v>
      </c>
      <c r="Y1280" s="73" t="b">
        <f t="shared" si="331"/>
        <v>0</v>
      </c>
      <c r="Z1280" s="73" t="b">
        <f t="shared" si="338"/>
        <v>1</v>
      </c>
      <c r="AA1280" s="34" t="str">
        <f t="shared" si="332"/>
        <v>Inner</v>
      </c>
      <c r="AB1280" s="35" t="str">
        <f t="shared" si="339"/>
        <v>0.3-0.4</v>
      </c>
      <c r="AC1280" s="36" t="str">
        <f t="shared" si="333"/>
        <v>13-14</v>
      </c>
      <c r="AD1280" s="36" t="str">
        <f t="shared" si="334"/>
        <v>Feb</v>
      </c>
      <c r="AE1280" s="35" t="str">
        <f t="shared" si="335"/>
        <v>295-305</v>
      </c>
      <c r="AF1280" s="36" t="str">
        <f t="shared" si="336"/>
        <v>Inner-TI</v>
      </c>
    </row>
    <row r="1281" spans="5:32" x14ac:dyDescent="0.3">
      <c r="E1281" s="12">
        <v>40965.583333333336</v>
      </c>
      <c r="F1281" s="16">
        <v>6.64</v>
      </c>
      <c r="G1281" s="16">
        <v>546.14002609252952</v>
      </c>
      <c r="H1281" s="29">
        <v>1.2204290341862452</v>
      </c>
      <c r="I1281" s="26">
        <v>296.7</v>
      </c>
      <c r="J1281" s="30">
        <v>0.11445783132530121</v>
      </c>
      <c r="K1281" s="31">
        <v>0.16291825820186798</v>
      </c>
      <c r="L1281" s="108">
        <f ca="1">REWS!R1281</f>
        <v>6.6449513014951593</v>
      </c>
      <c r="M1281" s="22">
        <f t="shared" si="323"/>
        <v>6.6317308728431259</v>
      </c>
      <c r="N1281" s="22">
        <f t="shared" ca="1" si="324"/>
        <v>6.6366760082326142</v>
      </c>
      <c r="O1281" s="22">
        <f t="shared" si="325"/>
        <v>0.38300536042211059</v>
      </c>
      <c r="P1281" s="81">
        <f t="shared" ca="1" si="326"/>
        <v>7</v>
      </c>
      <c r="Q1281" s="22">
        <f t="shared" ca="1" si="327"/>
        <v>0.61528897069118316</v>
      </c>
      <c r="R1281" s="3">
        <f ca="1">IF(N1281&gt;'Power Curve'!$C$37,0,INDEX(Ci,$P1281,1)*POWER(1-Q1281,3)+INDEX(Ci,$P1281,2)*3*Q1281*POWER(1-Q1281,2)+INDEX(Ci,$P1281,3)*3*POWER(Q1281,2)*(1-Q1281)+INDEX(Ci,$P1281,4)*POWER(Q1281,3))</f>
        <v>504.10143789284825</v>
      </c>
      <c r="S1281" s="3">
        <f t="shared" si="328"/>
        <v>546.14002609252952</v>
      </c>
      <c r="T1281" s="3">
        <f t="shared" ca="1" si="329"/>
        <v>-42.038588199681271</v>
      </c>
      <c r="U1281" s="3">
        <f t="shared" ca="1" si="337"/>
        <v>42.038588199681271</v>
      </c>
      <c r="W1281" s="34">
        <f t="shared" si="330"/>
        <v>7</v>
      </c>
      <c r="X1281" s="73" t="b">
        <f>COUNTIF('Power Curve'!$D$2:$D$31,W1281)&gt;0</f>
        <v>1</v>
      </c>
      <c r="Y1281" s="73" t="b">
        <f t="shared" si="331"/>
        <v>0</v>
      </c>
      <c r="Z1281" s="73" t="b">
        <f t="shared" si="338"/>
        <v>1</v>
      </c>
      <c r="AA1281" s="34" t="str">
        <f t="shared" si="332"/>
        <v>Inner</v>
      </c>
      <c r="AB1281" s="35" t="str">
        <f t="shared" si="339"/>
        <v>0.3-0.4</v>
      </c>
      <c r="AC1281" s="36" t="str">
        <f t="shared" si="333"/>
        <v>14-15</v>
      </c>
      <c r="AD1281" s="36" t="str">
        <f t="shared" si="334"/>
        <v>Feb</v>
      </c>
      <c r="AE1281" s="35" t="str">
        <f t="shared" si="335"/>
        <v>295-305</v>
      </c>
      <c r="AF1281" s="36" t="str">
        <f t="shared" si="336"/>
        <v>Inner-TI</v>
      </c>
    </row>
    <row r="1282" spans="5:32" x14ac:dyDescent="0.3">
      <c r="E1282" s="12">
        <v>40965.590277777781</v>
      </c>
      <c r="F1282" s="16">
        <v>7.23</v>
      </c>
      <c r="G1282" s="16">
        <v>660.07999265193916</v>
      </c>
      <c r="H1282" s="29">
        <v>1.2204745702271418</v>
      </c>
      <c r="I1282" s="26">
        <v>296</v>
      </c>
      <c r="J1282" s="30">
        <v>6.7773167358229594E-2</v>
      </c>
      <c r="K1282" s="31">
        <v>0.11500231176052082</v>
      </c>
      <c r="L1282" s="108">
        <f ca="1">REWS!R1282</f>
        <v>7.1520187813916962</v>
      </c>
      <c r="M1282" s="22">
        <f t="shared" si="323"/>
        <v>7.2210859236837655</v>
      </c>
      <c r="N1282" s="22">
        <f t="shared" ca="1" si="324"/>
        <v>7.1432008503775233</v>
      </c>
      <c r="O1282" s="22">
        <f t="shared" si="325"/>
        <v>0.47409208336251918</v>
      </c>
      <c r="P1282" s="81">
        <f t="shared" ca="1" si="326"/>
        <v>8</v>
      </c>
      <c r="Q1282" s="22">
        <f t="shared" ca="1" si="327"/>
        <v>0.12890580563250312</v>
      </c>
      <c r="R1282" s="3">
        <f ca="1">IF(N1282&gt;'Power Curve'!$C$37,0,INDEX(Ci,$P1282,1)*POWER(1-Q1282,3)+INDEX(Ci,$P1282,2)*3*Q1282*POWER(1-Q1282,2)+INDEX(Ci,$P1282,3)*3*POWER(Q1282,2)*(1-Q1282)+INDEX(Ci,$P1282,4)*POWER(Q1282,3))</f>
        <v>633.73035806123823</v>
      </c>
      <c r="S1282" s="3">
        <f t="shared" si="328"/>
        <v>660.07999265193916</v>
      </c>
      <c r="T1282" s="3">
        <f t="shared" ca="1" si="329"/>
        <v>-26.34963459070093</v>
      </c>
      <c r="U1282" s="3">
        <f t="shared" ca="1" si="337"/>
        <v>26.34963459070093</v>
      </c>
      <c r="W1282" s="34">
        <f t="shared" si="330"/>
        <v>7</v>
      </c>
      <c r="X1282" s="73" t="b">
        <f>COUNTIF('Power Curve'!$D$2:$D$31,W1282)&gt;0</f>
        <v>1</v>
      </c>
      <c r="Y1282" s="73" t="b">
        <f t="shared" si="331"/>
        <v>0</v>
      </c>
      <c r="Z1282" s="73" t="b">
        <f t="shared" si="338"/>
        <v>1</v>
      </c>
      <c r="AA1282" s="34" t="str">
        <f t="shared" si="332"/>
        <v>Outer</v>
      </c>
      <c r="AB1282" s="35" t="str">
        <f t="shared" si="339"/>
        <v>0.4-0.5</v>
      </c>
      <c r="AC1282" s="36" t="str">
        <f t="shared" si="333"/>
        <v>14-15</v>
      </c>
      <c r="AD1282" s="36" t="str">
        <f t="shared" si="334"/>
        <v>Feb</v>
      </c>
      <c r="AE1282" s="35" t="str">
        <f t="shared" si="335"/>
        <v>295-305</v>
      </c>
      <c r="AF1282" s="36" t="str">
        <f t="shared" si="336"/>
        <v>LWS-LTI</v>
      </c>
    </row>
    <row r="1283" spans="5:32" x14ac:dyDescent="0.3">
      <c r="E1283" s="12">
        <v>40965.597222222219</v>
      </c>
      <c r="F1283" s="16">
        <v>6.96</v>
      </c>
      <c r="G1283" s="16">
        <v>582.36002922058105</v>
      </c>
      <c r="H1283" s="29">
        <v>1.220292450790152</v>
      </c>
      <c r="I1283" s="26">
        <v>297.3</v>
      </c>
      <c r="J1283" s="30">
        <v>0.1149425287356322</v>
      </c>
      <c r="K1283" s="31">
        <v>0.18553898353433435</v>
      </c>
      <c r="L1283" s="108">
        <f ca="1">REWS!R1283</f>
        <v>6.9392987952513279</v>
      </c>
      <c r="M1283" s="22">
        <f t="shared" ref="M1283:M1346" si="340">F1283*(H1283/Ref_Density)^(1/3)</f>
        <v>6.951073033308214</v>
      </c>
      <c r="N1283" s="22">
        <f t="shared" ref="N1283:N1346" ca="1" si="341">L1283*(H1283/Ref_Density)^(1/3)</f>
        <v>6.9303983801350117</v>
      </c>
      <c r="O1283" s="22">
        <f t="shared" ref="O1283:O1346" si="342">(M1283-CutInWindSpeed)/(RatedWindSpeed-CutInWindSpeed)</f>
        <v>0.43236072074690107</v>
      </c>
      <c r="P1283" s="81">
        <f t="shared" ref="P1283:P1346" ca="1" si="343">COUNTIF(xa,"&lt;"&amp;N1283)</f>
        <v>7</v>
      </c>
      <c r="Q1283" s="22">
        <f t="shared" ref="Q1283:Q1346" ca="1" si="344">(N1283-INDEX(xa,$P1283))/(INDEX(xb,$P1283)-INDEX(xa,$P1283))</f>
        <v>0.91387134591755825</v>
      </c>
      <c r="R1283" s="3">
        <f ca="1">IF(N1283&gt;'Power Curve'!$C$37,0,INDEX(Ci,$P1283,1)*POWER(1-Q1283,3)+INDEX(Ci,$P1283,2)*3*Q1283*POWER(1-Q1283,2)+INDEX(Ci,$P1283,3)*3*POWER(Q1283,2)*(1-Q1283)+INDEX(Ci,$P1283,4)*POWER(Q1283,3))</f>
        <v>578.57846432016447</v>
      </c>
      <c r="S1283" s="3">
        <f t="shared" ref="S1283:S1346" si="345">IF(Z1283,G1283,"")</f>
        <v>582.36002922058105</v>
      </c>
      <c r="T1283" s="3">
        <f t="shared" ref="T1283:T1346" ca="1" si="346">IF(Z1283,R1283-S1283,"")</f>
        <v>-3.7815649004165834</v>
      </c>
      <c r="U1283" s="3">
        <f t="shared" ca="1" si="337"/>
        <v>3.7815649004165834</v>
      </c>
      <c r="W1283" s="34">
        <f t="shared" ref="W1283:W1346" si="347">MROUND(M1283-Centre_First_Bin,Bin_Width)+Centre_First_Bin</f>
        <v>7</v>
      </c>
      <c r="X1283" s="73" t="b">
        <f>COUNTIF('Power Curve'!$D$2:$D$31,W1283)&gt;0</f>
        <v>1</v>
      </c>
      <c r="Y1283" s="73" t="b">
        <f t="shared" ref="Y1283:Y1346" si="348">(G1283&lt;0)</f>
        <v>0</v>
      </c>
      <c r="Z1283" s="73" t="b">
        <f t="shared" si="338"/>
        <v>1</v>
      </c>
      <c r="AA1283" s="34" t="str">
        <f t="shared" ref="AA1283:AA1346" si="349">IF(Z1283,IF(AND(J1283&gt;=LowerTurbLimit,J1283&lt;=UpperTurbLimit,K1283&gt;=LowerShearLimit,K1283&lt;=UpperShearLimit),"Inner","Outer"),"")</f>
        <v>Inner</v>
      </c>
      <c r="AB1283" s="35" t="str">
        <f t="shared" si="339"/>
        <v>0.4-0.5</v>
      </c>
      <c r="AC1283" s="36" t="str">
        <f t="shared" ref="AC1283:AC1346" si="350">IF(Z1283,HOUR(E1283)&amp;"-"&amp;HOUR(E1283)+1,"")</f>
        <v>14-15</v>
      </c>
      <c r="AD1283" s="36" t="str">
        <f t="shared" ref="AD1283:AD1346" si="351">IF(Z1283,TEXT(E1283,"mmm"),"")</f>
        <v>Feb</v>
      </c>
      <c r="AE1283" s="35" t="str">
        <f t="shared" ref="AE1283:AE1346" si="352">IF(Z1283,IF(OR(I1283&lt;5,I1283&gt;=355),"355-5",MROUND(I1283,10)-5&amp;"-"&amp;MROUND(I1283,10)+5),"")</f>
        <v>295-305</v>
      </c>
      <c r="AF1283" s="36" t="str">
        <f t="shared" ref="AF1283:AF1346" si="353">IF(Z1283,IF(O1283&lt;0.5,IF(J1283&lt;=LowerTurbLimit,"LWS-LTI",IF(J1283&gt;=UpperTurbLimit,"LWS-HTI","Inner-TI")),IF(J1283&lt;=LowerTurbLimit,"HWS-LTI",IF(J1283&gt;=UpperTurbLimit,"HWS-HTI","Inner-TI"))),"")</f>
        <v>Inner-TI</v>
      </c>
    </row>
    <row r="1284" spans="5:32" x14ac:dyDescent="0.3">
      <c r="E1284" s="12">
        <v>40965.604166666664</v>
      </c>
      <c r="F1284" s="16">
        <v>6.52</v>
      </c>
      <c r="G1284" s="16">
        <v>408.95999526977585</v>
      </c>
      <c r="H1284" s="29">
        <v>1.2202014114520581</v>
      </c>
      <c r="I1284" s="26">
        <v>299.5</v>
      </c>
      <c r="J1284" s="30">
        <v>0.13496932515337423</v>
      </c>
      <c r="K1284" s="31">
        <v>0.15241032802629417</v>
      </c>
      <c r="L1284" s="108">
        <f ca="1">REWS!R1284</f>
        <v>6.519136567583713</v>
      </c>
      <c r="M1284" s="22">
        <f t="shared" si="340"/>
        <v>6.5114754452131471</v>
      </c>
      <c r="N1284" s="22">
        <f t="shared" ca="1" si="341"/>
        <v>6.5106131416890287</v>
      </c>
      <c r="O1284" s="22">
        <f t="shared" si="342"/>
        <v>0.36441949642894006</v>
      </c>
      <c r="P1284" s="81">
        <f t="shared" ca="1" si="343"/>
        <v>7</v>
      </c>
      <c r="Q1284" s="22">
        <f t="shared" ca="1" si="344"/>
        <v>0.4871402366446772</v>
      </c>
      <c r="R1284" s="3">
        <f ca="1">IF(N1284&gt;'Power Curve'!$C$37,0,INDEX(Ci,$P1284,1)*POWER(1-Q1284,3)+INDEX(Ci,$P1284,2)*3*Q1284*POWER(1-Q1284,2)+INDEX(Ci,$P1284,3)*3*POWER(Q1284,2)*(1-Q1284)+INDEX(Ci,$P1284,4)*POWER(Q1284,3))</f>
        <v>473.26445939876453</v>
      </c>
      <c r="S1284" s="3">
        <f t="shared" si="345"/>
        <v>408.95999526977585</v>
      </c>
      <c r="T1284" s="3">
        <f t="shared" ca="1" si="346"/>
        <v>64.304464128988684</v>
      </c>
      <c r="U1284" s="3">
        <f t="shared" ref="U1284:U1347" ca="1" si="354">IF(Z1284,ABS(T1284),"")</f>
        <v>64.304464128988684</v>
      </c>
      <c r="W1284" s="34">
        <f t="shared" si="347"/>
        <v>7</v>
      </c>
      <c r="X1284" s="73" t="b">
        <f>COUNTIF('Power Curve'!$D$2:$D$31,W1284)&gt;0</f>
        <v>1</v>
      </c>
      <c r="Y1284" s="73" t="b">
        <f t="shared" si="348"/>
        <v>0</v>
      </c>
      <c r="Z1284" s="73" t="b">
        <f t="shared" ref="Z1284:Z1347" si="355">AND(X1284,NOT(Y1284))</f>
        <v>1</v>
      </c>
      <c r="AA1284" s="34" t="str">
        <f t="shared" si="349"/>
        <v>Inner</v>
      </c>
      <c r="AB1284" s="35" t="str">
        <f t="shared" ref="AB1284:AB1347" si="356">IF(Z1284,TEXT(ROUND(O1284+0.05,1)-0.1,"0.0")&amp;"-"&amp;TEXT(ROUND(O1284+0.05,1),"0.0"),"")</f>
        <v>0.3-0.4</v>
      </c>
      <c r="AC1284" s="36" t="str">
        <f t="shared" si="350"/>
        <v>14-15</v>
      </c>
      <c r="AD1284" s="36" t="str">
        <f t="shared" si="351"/>
        <v>Feb</v>
      </c>
      <c r="AE1284" s="35" t="str">
        <f t="shared" si="352"/>
        <v>295-305</v>
      </c>
      <c r="AF1284" s="36" t="str">
        <f t="shared" si="353"/>
        <v>Inner-TI</v>
      </c>
    </row>
    <row r="1285" spans="5:32" x14ac:dyDescent="0.3">
      <c r="E1285" s="12">
        <v>40965.611111111109</v>
      </c>
      <c r="F1285" s="16">
        <v>5.61</v>
      </c>
      <c r="G1285" s="16">
        <v>291.1599884033206</v>
      </c>
      <c r="H1285" s="29">
        <v>1.2207539620441221</v>
      </c>
      <c r="I1285" s="26">
        <v>299.39999999999998</v>
      </c>
      <c r="J1285" s="30">
        <v>8.7344028520499106E-2</v>
      </c>
      <c r="K1285" s="31">
        <v>0.16283093137909158</v>
      </c>
      <c r="L1285" s="108">
        <f ca="1">REWS!R1285</f>
        <v>5.616062274123319</v>
      </c>
      <c r="M1285" s="22">
        <f t="shared" si="340"/>
        <v>5.6035107897617635</v>
      </c>
      <c r="N1285" s="22">
        <f t="shared" ca="1" si="341"/>
        <v>5.6095660515194306</v>
      </c>
      <c r="O1285" s="22">
        <f t="shared" si="342"/>
        <v>0.22409063203248203</v>
      </c>
      <c r="P1285" s="81">
        <f t="shared" ca="1" si="343"/>
        <v>6</v>
      </c>
      <c r="Q1285" s="22">
        <f t="shared" ca="1" si="344"/>
        <v>0.57954857075124444</v>
      </c>
      <c r="R1285" s="3">
        <f ca="1">IF(N1285&gt;'Power Curve'!$C$37,0,INDEX(Ci,$P1285,1)*POWER(1-Q1285,3)+INDEX(Ci,$P1285,2)*3*Q1285*POWER(1-Q1285,2)+INDEX(Ci,$P1285,3)*3*POWER(Q1285,2)*(1-Q1285)+INDEX(Ci,$P1285,4)*POWER(Q1285,3))</f>
        <v>298.13418235051654</v>
      </c>
      <c r="S1285" s="3">
        <f t="shared" si="345"/>
        <v>291.1599884033206</v>
      </c>
      <c r="T1285" s="3">
        <f t="shared" ca="1" si="346"/>
        <v>6.9741939471959427</v>
      </c>
      <c r="U1285" s="3">
        <f t="shared" ca="1" si="354"/>
        <v>6.9741939471959427</v>
      </c>
      <c r="W1285" s="34">
        <f t="shared" si="347"/>
        <v>6</v>
      </c>
      <c r="X1285" s="73" t="b">
        <f>COUNTIF('Power Curve'!$D$2:$D$31,W1285)&gt;0</f>
        <v>1</v>
      </c>
      <c r="Y1285" s="73" t="b">
        <f t="shared" si="348"/>
        <v>0</v>
      </c>
      <c r="Z1285" s="73" t="b">
        <f t="shared" si="355"/>
        <v>1</v>
      </c>
      <c r="AA1285" s="34" t="str">
        <f t="shared" si="349"/>
        <v>Outer</v>
      </c>
      <c r="AB1285" s="35" t="str">
        <f t="shared" si="356"/>
        <v>0.2-0.3</v>
      </c>
      <c r="AC1285" s="36" t="str">
        <f t="shared" si="350"/>
        <v>14-15</v>
      </c>
      <c r="AD1285" s="36" t="str">
        <f t="shared" si="351"/>
        <v>Feb</v>
      </c>
      <c r="AE1285" s="35" t="str">
        <f t="shared" si="352"/>
        <v>295-305</v>
      </c>
      <c r="AF1285" s="36" t="str">
        <f t="shared" si="353"/>
        <v>LWS-LTI</v>
      </c>
    </row>
    <row r="1286" spans="5:32" x14ac:dyDescent="0.3">
      <c r="E1286" s="12">
        <v>40965.618055555555</v>
      </c>
      <c r="F1286" s="16">
        <v>5.69</v>
      </c>
      <c r="G1286" s="16">
        <v>361.26999664306692</v>
      </c>
      <c r="H1286" s="29">
        <v>1.2206111943966409</v>
      </c>
      <c r="I1286" s="26">
        <v>303.60000000000002</v>
      </c>
      <c r="J1286" s="30">
        <v>0.12653778558875217</v>
      </c>
      <c r="K1286" s="31">
        <v>0.19621842120028118</v>
      </c>
      <c r="L1286" s="108">
        <f ca="1">REWS!R1286</f>
        <v>5.7190293168338808</v>
      </c>
      <c r="M1286" s="22">
        <f t="shared" si="340"/>
        <v>5.6831966840465533</v>
      </c>
      <c r="N1286" s="22">
        <f t="shared" ca="1" si="341"/>
        <v>5.7121912916336264</v>
      </c>
      <c r="O1286" s="22">
        <f t="shared" si="342"/>
        <v>0.23640634386802881</v>
      </c>
      <c r="P1286" s="81">
        <f t="shared" ca="1" si="343"/>
        <v>6</v>
      </c>
      <c r="Q1286" s="22">
        <f t="shared" ca="1" si="344"/>
        <v>0.68183696946054451</v>
      </c>
      <c r="R1286" s="3">
        <f ca="1">IF(N1286&gt;'Power Curve'!$C$37,0,INDEX(Ci,$P1286,1)*POWER(1-Q1286,3)+INDEX(Ci,$P1286,2)*3*Q1286*POWER(1-Q1286,2)+INDEX(Ci,$P1286,3)*3*POWER(Q1286,2)*(1-Q1286)+INDEX(Ci,$P1286,4)*POWER(Q1286,3))</f>
        <v>314.10809786473362</v>
      </c>
      <c r="S1286" s="3">
        <f t="shared" si="345"/>
        <v>361.26999664306692</v>
      </c>
      <c r="T1286" s="3">
        <f t="shared" ca="1" si="346"/>
        <v>-47.161898778333295</v>
      </c>
      <c r="U1286" s="3">
        <f t="shared" ca="1" si="354"/>
        <v>47.161898778333295</v>
      </c>
      <c r="W1286" s="34">
        <f t="shared" si="347"/>
        <v>6</v>
      </c>
      <c r="X1286" s="73" t="b">
        <f>COUNTIF('Power Curve'!$D$2:$D$31,W1286)&gt;0</f>
        <v>1</v>
      </c>
      <c r="Y1286" s="73" t="b">
        <f t="shared" si="348"/>
        <v>0</v>
      </c>
      <c r="Z1286" s="73" t="b">
        <f t="shared" si="355"/>
        <v>1</v>
      </c>
      <c r="AA1286" s="34" t="str">
        <f t="shared" si="349"/>
        <v>Inner</v>
      </c>
      <c r="AB1286" s="35" t="str">
        <f t="shared" si="356"/>
        <v>0.2-0.3</v>
      </c>
      <c r="AC1286" s="36" t="str">
        <f t="shared" si="350"/>
        <v>14-15</v>
      </c>
      <c r="AD1286" s="36" t="str">
        <f t="shared" si="351"/>
        <v>Feb</v>
      </c>
      <c r="AE1286" s="35" t="str">
        <f t="shared" si="352"/>
        <v>295-305</v>
      </c>
      <c r="AF1286" s="36" t="str">
        <f t="shared" si="353"/>
        <v>Inner-TI</v>
      </c>
    </row>
    <row r="1287" spans="5:32" x14ac:dyDescent="0.3">
      <c r="E1287" s="12">
        <v>40965.625</v>
      </c>
      <c r="F1287" s="16">
        <v>6.56</v>
      </c>
      <c r="G1287" s="16">
        <v>408.74998474121139</v>
      </c>
      <c r="H1287" s="29">
        <v>1.2206567440321479</v>
      </c>
      <c r="I1287" s="26">
        <v>302.10000000000002</v>
      </c>
      <c r="J1287" s="30">
        <v>8.2317073170731711E-2</v>
      </c>
      <c r="K1287" s="31">
        <v>0.25535598631428547</v>
      </c>
      <c r="L1287" s="108">
        <f ca="1">REWS!R1287</f>
        <v>6.4684169609226041</v>
      </c>
      <c r="M1287" s="22">
        <f t="shared" si="340"/>
        <v>6.5522379596500091</v>
      </c>
      <c r="N1287" s="22">
        <f t="shared" ca="1" si="341"/>
        <v>6.4607632850916215</v>
      </c>
      <c r="O1287" s="22">
        <f t="shared" si="342"/>
        <v>0.37071947443637177</v>
      </c>
      <c r="P1287" s="81">
        <f t="shared" ca="1" si="343"/>
        <v>7</v>
      </c>
      <c r="Q1287" s="22">
        <f t="shared" ca="1" si="344"/>
        <v>0.43646555193767089</v>
      </c>
      <c r="R1287" s="3">
        <f ca="1">IF(N1287&gt;'Power Curve'!$C$37,0,INDEX(Ci,$P1287,1)*POWER(1-Q1287,3)+INDEX(Ci,$P1287,2)*3*Q1287*POWER(1-Q1287,2)+INDEX(Ci,$P1287,3)*3*POWER(Q1287,2)*(1-Q1287)+INDEX(Ci,$P1287,4)*POWER(Q1287,3))</f>
        <v>461.36491018398783</v>
      </c>
      <c r="S1287" s="3">
        <f t="shared" si="345"/>
        <v>408.74998474121139</v>
      </c>
      <c r="T1287" s="3">
        <f t="shared" ca="1" si="346"/>
        <v>52.614925442776439</v>
      </c>
      <c r="U1287" s="3">
        <f t="shared" ca="1" si="354"/>
        <v>52.614925442776439</v>
      </c>
      <c r="W1287" s="34">
        <f t="shared" si="347"/>
        <v>7</v>
      </c>
      <c r="X1287" s="73" t="b">
        <f>COUNTIF('Power Curve'!$D$2:$D$31,W1287)&gt;0</f>
        <v>1</v>
      </c>
      <c r="Y1287" s="73" t="b">
        <f t="shared" si="348"/>
        <v>0</v>
      </c>
      <c r="Z1287" s="73" t="b">
        <f t="shared" si="355"/>
        <v>1</v>
      </c>
      <c r="AA1287" s="34" t="str">
        <f t="shared" si="349"/>
        <v>Outer</v>
      </c>
      <c r="AB1287" s="35" t="str">
        <f t="shared" si="356"/>
        <v>0.3-0.4</v>
      </c>
      <c r="AC1287" s="36" t="str">
        <f t="shared" si="350"/>
        <v>15-16</v>
      </c>
      <c r="AD1287" s="36" t="str">
        <f t="shared" si="351"/>
        <v>Feb</v>
      </c>
      <c r="AE1287" s="35" t="str">
        <f t="shared" si="352"/>
        <v>295-305</v>
      </c>
      <c r="AF1287" s="36" t="str">
        <f t="shared" si="353"/>
        <v>LWS-LTI</v>
      </c>
    </row>
    <row r="1288" spans="5:32" x14ac:dyDescent="0.3">
      <c r="E1288" s="12">
        <v>40965.631944444445</v>
      </c>
      <c r="F1288" s="16">
        <v>6.11</v>
      </c>
      <c r="G1288" s="16">
        <v>354.41000747680704</v>
      </c>
      <c r="H1288" s="29">
        <v>1.2207934089933137</v>
      </c>
      <c r="I1288" s="26">
        <v>301.89999999999998</v>
      </c>
      <c r="J1288" s="30">
        <v>6.8739770867430439E-2</v>
      </c>
      <c r="K1288" s="31">
        <v>0.27654021488612812</v>
      </c>
      <c r="L1288" s="108">
        <f ca="1">REWS!R1288</f>
        <v>6.1180945329795318</v>
      </c>
      <c r="M1288" s="22">
        <f t="shared" si="340"/>
        <v>6.1029981639656397</v>
      </c>
      <c r="N1288" s="22">
        <f t="shared" ca="1" si="341"/>
        <v>6.1110834209070868</v>
      </c>
      <c r="O1288" s="22">
        <f t="shared" si="342"/>
        <v>0.30128801585305925</v>
      </c>
      <c r="P1288" s="81">
        <f t="shared" ca="1" si="343"/>
        <v>7</v>
      </c>
      <c r="Q1288" s="22">
        <f t="shared" ca="1" si="344"/>
        <v>8.0999797862428377E-2</v>
      </c>
      <c r="R1288" s="3">
        <f ca="1">IF(N1288&gt;'Power Curve'!$C$37,0,INDEX(Ci,$P1288,1)*POWER(1-Q1288,3)+INDEX(Ci,$P1288,2)*3*Q1288*POWER(1-Q1288,2)+INDEX(Ci,$P1288,3)*3*POWER(Q1288,2)*(1-Q1288)+INDEX(Ci,$P1288,4)*POWER(Q1288,3))</f>
        <v>384.50457974814401</v>
      </c>
      <c r="S1288" s="3">
        <f t="shared" si="345"/>
        <v>354.41000747680704</v>
      </c>
      <c r="T1288" s="3">
        <f t="shared" ca="1" si="346"/>
        <v>30.094572271336972</v>
      </c>
      <c r="U1288" s="3">
        <f t="shared" ca="1" si="354"/>
        <v>30.094572271336972</v>
      </c>
      <c r="W1288" s="34">
        <f t="shared" si="347"/>
        <v>6</v>
      </c>
      <c r="X1288" s="73" t="b">
        <f>COUNTIF('Power Curve'!$D$2:$D$31,W1288)&gt;0</f>
        <v>1</v>
      </c>
      <c r="Y1288" s="73" t="b">
        <f t="shared" si="348"/>
        <v>0</v>
      </c>
      <c r="Z1288" s="73" t="b">
        <f t="shared" si="355"/>
        <v>1</v>
      </c>
      <c r="AA1288" s="34" t="str">
        <f t="shared" si="349"/>
        <v>Outer</v>
      </c>
      <c r="AB1288" s="35" t="str">
        <f t="shared" si="356"/>
        <v>0.3-0.4</v>
      </c>
      <c r="AC1288" s="36" t="str">
        <f t="shared" si="350"/>
        <v>15-16</v>
      </c>
      <c r="AD1288" s="36" t="str">
        <f t="shared" si="351"/>
        <v>Feb</v>
      </c>
      <c r="AE1288" s="35" t="str">
        <f t="shared" si="352"/>
        <v>295-305</v>
      </c>
      <c r="AF1288" s="36" t="str">
        <f t="shared" si="353"/>
        <v>LWS-LTI</v>
      </c>
    </row>
    <row r="1289" spans="5:32" x14ac:dyDescent="0.3">
      <c r="E1289" s="12">
        <v>40965.638888888891</v>
      </c>
      <c r="F1289" s="16">
        <v>6.15</v>
      </c>
      <c r="G1289" s="16">
        <v>376.35998916625982</v>
      </c>
      <c r="H1289" s="29">
        <v>1.2212947808494743</v>
      </c>
      <c r="I1289" s="26">
        <v>293.89999999999998</v>
      </c>
      <c r="J1289" s="30">
        <v>6.1788617886178857E-2</v>
      </c>
      <c r="K1289" s="31">
        <v>0.26617810813556841</v>
      </c>
      <c r="L1289" s="108">
        <f ca="1">REWS!R1289</f>
        <v>6.1512676879415116</v>
      </c>
      <c r="M1289" s="22">
        <f t="shared" si="340"/>
        <v>6.1437931670930173</v>
      </c>
      <c r="N1289" s="22">
        <f t="shared" ca="1" si="341"/>
        <v>6.145059575631727</v>
      </c>
      <c r="O1289" s="22">
        <f t="shared" si="342"/>
        <v>0.30759301509234005</v>
      </c>
      <c r="P1289" s="81">
        <f t="shared" ca="1" si="343"/>
        <v>7</v>
      </c>
      <c r="Q1289" s="22">
        <f t="shared" ca="1" si="344"/>
        <v>0.11553813048256983</v>
      </c>
      <c r="R1289" s="3">
        <f ca="1">IF(N1289&gt;'Power Curve'!$C$37,0,INDEX(Ci,$P1289,1)*POWER(1-Q1289,3)+INDEX(Ci,$P1289,2)*3*Q1289*POWER(1-Q1289,2)+INDEX(Ci,$P1289,3)*3*POWER(Q1289,2)*(1-Q1289)+INDEX(Ci,$P1289,4)*POWER(Q1289,3))</f>
        <v>391.36256579758975</v>
      </c>
      <c r="S1289" s="3">
        <f t="shared" si="345"/>
        <v>376.35998916625982</v>
      </c>
      <c r="T1289" s="3">
        <f t="shared" ca="1" si="346"/>
        <v>15.00257663132993</v>
      </c>
      <c r="U1289" s="3">
        <f t="shared" ca="1" si="354"/>
        <v>15.00257663132993</v>
      </c>
      <c r="W1289" s="34">
        <f t="shared" si="347"/>
        <v>6</v>
      </c>
      <c r="X1289" s="73" t="b">
        <f>COUNTIF('Power Curve'!$D$2:$D$31,W1289)&gt;0</f>
        <v>1</v>
      </c>
      <c r="Y1289" s="73" t="b">
        <f t="shared" si="348"/>
        <v>0</v>
      </c>
      <c r="Z1289" s="73" t="b">
        <f t="shared" si="355"/>
        <v>1</v>
      </c>
      <c r="AA1289" s="34" t="str">
        <f t="shared" si="349"/>
        <v>Outer</v>
      </c>
      <c r="AB1289" s="35" t="str">
        <f t="shared" si="356"/>
        <v>0.3-0.4</v>
      </c>
      <c r="AC1289" s="36" t="str">
        <f t="shared" si="350"/>
        <v>15-16</v>
      </c>
      <c r="AD1289" s="36" t="str">
        <f t="shared" si="351"/>
        <v>Feb</v>
      </c>
      <c r="AE1289" s="35" t="str">
        <f t="shared" si="352"/>
        <v>285-295</v>
      </c>
      <c r="AF1289" s="36" t="str">
        <f t="shared" si="353"/>
        <v>LWS-LTI</v>
      </c>
    </row>
    <row r="1290" spans="5:32" x14ac:dyDescent="0.3">
      <c r="E1290" s="12">
        <v>40965.645833333336</v>
      </c>
      <c r="F1290" s="16">
        <v>5.68</v>
      </c>
      <c r="G1290" s="16">
        <v>305.92999267578119</v>
      </c>
      <c r="H1290" s="29">
        <v>1.2216596728768192</v>
      </c>
      <c r="I1290" s="26">
        <v>297.3</v>
      </c>
      <c r="J1290" s="30">
        <v>8.098591549295775E-2</v>
      </c>
      <c r="K1290" s="31">
        <v>0.26805784352475198</v>
      </c>
      <c r="L1290" s="108">
        <f ca="1">REWS!R1290</f>
        <v>5.6824458568192284</v>
      </c>
      <c r="M1290" s="22">
        <f t="shared" si="340"/>
        <v>5.67483256341173</v>
      </c>
      <c r="N1290" s="22">
        <f t="shared" ca="1" si="341"/>
        <v>5.6772761950883499</v>
      </c>
      <c r="O1290" s="22">
        <f t="shared" si="342"/>
        <v>0.23511364206150723</v>
      </c>
      <c r="P1290" s="81">
        <f t="shared" ca="1" si="343"/>
        <v>6</v>
      </c>
      <c r="Q1290" s="22">
        <f t="shared" ca="1" si="344"/>
        <v>0.64703647289242072</v>
      </c>
      <c r="R1290" s="3">
        <f ca="1">IF(N1290&gt;'Power Curve'!$C$37,0,INDEX(Ci,$P1290,1)*POWER(1-Q1290,3)+INDEX(Ci,$P1290,2)*3*Q1290*POWER(1-Q1290,2)+INDEX(Ci,$P1290,3)*3*POWER(Q1290,2)*(1-Q1290)+INDEX(Ci,$P1290,4)*POWER(Q1290,3))</f>
        <v>308.60586644573698</v>
      </c>
      <c r="S1290" s="3">
        <f t="shared" si="345"/>
        <v>305.92999267578119</v>
      </c>
      <c r="T1290" s="3">
        <f t="shared" ca="1" si="346"/>
        <v>2.6758737699557855</v>
      </c>
      <c r="U1290" s="3">
        <f t="shared" ca="1" si="354"/>
        <v>2.6758737699557855</v>
      </c>
      <c r="W1290" s="34">
        <f t="shared" si="347"/>
        <v>6</v>
      </c>
      <c r="X1290" s="73" t="b">
        <f>COUNTIF('Power Curve'!$D$2:$D$31,W1290)&gt;0</f>
        <v>1</v>
      </c>
      <c r="Y1290" s="73" t="b">
        <f t="shared" si="348"/>
        <v>0</v>
      </c>
      <c r="Z1290" s="73" t="b">
        <f t="shared" si="355"/>
        <v>1</v>
      </c>
      <c r="AA1290" s="34" t="str">
        <f t="shared" si="349"/>
        <v>Outer</v>
      </c>
      <c r="AB1290" s="35" t="str">
        <f t="shared" si="356"/>
        <v>0.2-0.3</v>
      </c>
      <c r="AC1290" s="36" t="str">
        <f t="shared" si="350"/>
        <v>15-16</v>
      </c>
      <c r="AD1290" s="36" t="str">
        <f t="shared" si="351"/>
        <v>Feb</v>
      </c>
      <c r="AE1290" s="35" t="str">
        <f t="shared" si="352"/>
        <v>295-305</v>
      </c>
      <c r="AF1290" s="36" t="str">
        <f t="shared" si="353"/>
        <v>LWS-LTI</v>
      </c>
    </row>
    <row r="1291" spans="5:32" x14ac:dyDescent="0.3">
      <c r="E1291" s="12">
        <v>40965.652777777781</v>
      </c>
      <c r="F1291" s="16">
        <v>5.67</v>
      </c>
      <c r="G1291" s="16">
        <v>300.44999694824219</v>
      </c>
      <c r="H1291" s="29">
        <v>1.2223901136239115</v>
      </c>
      <c r="I1291" s="26">
        <v>297.89999999999998</v>
      </c>
      <c r="J1291" s="30">
        <v>8.1128747795414471E-2</v>
      </c>
      <c r="K1291" s="31">
        <v>0.27470617093545219</v>
      </c>
      <c r="L1291" s="108">
        <f ca="1">REWS!R1291</f>
        <v>5.691234593542255</v>
      </c>
      <c r="M1291" s="22">
        <f t="shared" si="340"/>
        <v>5.6659704551316779</v>
      </c>
      <c r="N1291" s="22">
        <f t="shared" ca="1" si="341"/>
        <v>5.6871899577131853</v>
      </c>
      <c r="O1291" s="22">
        <f t="shared" si="342"/>
        <v>0.23374397465911267</v>
      </c>
      <c r="P1291" s="81">
        <f t="shared" ca="1" si="343"/>
        <v>6</v>
      </c>
      <c r="Q1291" s="22">
        <f t="shared" ca="1" si="344"/>
        <v>0.6569176960978439</v>
      </c>
      <c r="R1291" s="3">
        <f ca="1">IF(N1291&gt;'Power Curve'!$C$37,0,INDEX(Ci,$P1291,1)*POWER(1-Q1291,3)+INDEX(Ci,$P1291,2)*3*Q1291*POWER(1-Q1291,2)+INDEX(Ci,$P1291,3)*3*POWER(Q1291,2)*(1-Q1291)+INDEX(Ci,$P1291,4)*POWER(Q1291,3))</f>
        <v>310.16051621842524</v>
      </c>
      <c r="S1291" s="3">
        <f t="shared" si="345"/>
        <v>300.44999694824219</v>
      </c>
      <c r="T1291" s="3">
        <f t="shared" ca="1" si="346"/>
        <v>9.7105192701830561</v>
      </c>
      <c r="U1291" s="3">
        <f t="shared" ca="1" si="354"/>
        <v>9.7105192701830561</v>
      </c>
      <c r="W1291" s="34">
        <f t="shared" si="347"/>
        <v>6</v>
      </c>
      <c r="X1291" s="73" t="b">
        <f>COUNTIF('Power Curve'!$D$2:$D$31,W1291)&gt;0</f>
        <v>1</v>
      </c>
      <c r="Y1291" s="73" t="b">
        <f t="shared" si="348"/>
        <v>0</v>
      </c>
      <c r="Z1291" s="73" t="b">
        <f t="shared" si="355"/>
        <v>1</v>
      </c>
      <c r="AA1291" s="34" t="str">
        <f t="shared" si="349"/>
        <v>Outer</v>
      </c>
      <c r="AB1291" s="35" t="str">
        <f t="shared" si="356"/>
        <v>0.2-0.3</v>
      </c>
      <c r="AC1291" s="36" t="str">
        <f t="shared" si="350"/>
        <v>15-16</v>
      </c>
      <c r="AD1291" s="36" t="str">
        <f t="shared" si="351"/>
        <v>Feb</v>
      </c>
      <c r="AE1291" s="35" t="str">
        <f t="shared" si="352"/>
        <v>295-305</v>
      </c>
      <c r="AF1291" s="36" t="str">
        <f t="shared" si="353"/>
        <v>LWS-LTI</v>
      </c>
    </row>
    <row r="1292" spans="5:32" x14ac:dyDescent="0.3">
      <c r="E1292" s="12">
        <v>40965.659722222219</v>
      </c>
      <c r="F1292" s="16">
        <v>5.94</v>
      </c>
      <c r="G1292" s="16">
        <v>335.95000457763626</v>
      </c>
      <c r="H1292" s="29">
        <v>1.2228013682080845</v>
      </c>
      <c r="I1292" s="26">
        <v>307.39999999999998</v>
      </c>
      <c r="J1292" s="30">
        <v>5.2188552188552187E-2</v>
      </c>
      <c r="K1292" s="31">
        <v>0.32458990519171965</v>
      </c>
      <c r="L1292" s="108">
        <f ca="1">REWS!R1292</f>
        <v>5.8863990344432127</v>
      </c>
      <c r="M1292" s="22">
        <f t="shared" si="340"/>
        <v>5.9364441649151019</v>
      </c>
      <c r="N1292" s="22">
        <f t="shared" ca="1" si="341"/>
        <v>5.8828752862596465</v>
      </c>
      <c r="O1292" s="22">
        <f t="shared" si="342"/>
        <v>0.2755465583997056</v>
      </c>
      <c r="P1292" s="81">
        <f t="shared" ca="1" si="343"/>
        <v>6</v>
      </c>
      <c r="Q1292" s="22">
        <f t="shared" ca="1" si="344"/>
        <v>0.85196073702664177</v>
      </c>
      <c r="R1292" s="3">
        <f ca="1">IF(N1292&gt;'Power Curve'!$C$37,0,INDEX(Ci,$P1292,1)*POWER(1-Q1292,3)+INDEX(Ci,$P1292,2)*3*Q1292*POWER(1-Q1292,2)+INDEX(Ci,$P1292,3)*3*POWER(Q1292,2)*(1-Q1292)+INDEX(Ci,$P1292,4)*POWER(Q1292,3))</f>
        <v>342.28966781457535</v>
      </c>
      <c r="S1292" s="3">
        <f t="shared" si="345"/>
        <v>335.95000457763626</v>
      </c>
      <c r="T1292" s="3">
        <f t="shared" ca="1" si="346"/>
        <v>6.3396632369390886</v>
      </c>
      <c r="U1292" s="3">
        <f t="shared" ca="1" si="354"/>
        <v>6.3396632369390886</v>
      </c>
      <c r="W1292" s="34">
        <f t="shared" si="347"/>
        <v>6</v>
      </c>
      <c r="X1292" s="73" t="b">
        <f>COUNTIF('Power Curve'!$D$2:$D$31,W1292)&gt;0</f>
        <v>1</v>
      </c>
      <c r="Y1292" s="73" t="b">
        <f t="shared" si="348"/>
        <v>0</v>
      </c>
      <c r="Z1292" s="73" t="b">
        <f t="shared" si="355"/>
        <v>1</v>
      </c>
      <c r="AA1292" s="34" t="str">
        <f t="shared" si="349"/>
        <v>Outer</v>
      </c>
      <c r="AB1292" s="35" t="str">
        <f t="shared" si="356"/>
        <v>0.2-0.3</v>
      </c>
      <c r="AC1292" s="36" t="str">
        <f t="shared" si="350"/>
        <v>15-16</v>
      </c>
      <c r="AD1292" s="36" t="str">
        <f t="shared" si="351"/>
        <v>Feb</v>
      </c>
      <c r="AE1292" s="35" t="str">
        <f t="shared" si="352"/>
        <v>305-315</v>
      </c>
      <c r="AF1292" s="36" t="str">
        <f t="shared" si="353"/>
        <v>LWS-LTI</v>
      </c>
    </row>
    <row r="1293" spans="5:32" x14ac:dyDescent="0.3">
      <c r="E1293" s="12">
        <v>40965.666666666664</v>
      </c>
      <c r="F1293" s="16">
        <v>6.22</v>
      </c>
      <c r="G1293" s="16">
        <v>377.78000640869169</v>
      </c>
      <c r="H1293" s="29">
        <v>1.222567212128578</v>
      </c>
      <c r="I1293" s="26">
        <v>309.89999999999998</v>
      </c>
      <c r="J1293" s="30">
        <v>6.9131832797427656E-2</v>
      </c>
      <c r="K1293" s="31">
        <v>0.31172549465150617</v>
      </c>
      <c r="L1293" s="108">
        <f ca="1">REWS!R1293</f>
        <v>6.18987195054987</v>
      </c>
      <c r="M1293" s="22">
        <f t="shared" si="340"/>
        <v>6.2158797364039078</v>
      </c>
      <c r="N1293" s="22">
        <f t="shared" ca="1" si="341"/>
        <v>6.1857716444305257</v>
      </c>
      <c r="O1293" s="22">
        <f t="shared" si="342"/>
        <v>0.31873422675614088</v>
      </c>
      <c r="P1293" s="81">
        <f t="shared" ca="1" si="343"/>
        <v>7</v>
      </c>
      <c r="Q1293" s="22">
        <f t="shared" ca="1" si="344"/>
        <v>0.15692383128429244</v>
      </c>
      <c r="R1293" s="3">
        <f ca="1">IF(N1293&gt;'Power Curve'!$C$37,0,INDEX(Ci,$P1293,1)*POWER(1-Q1293,3)+INDEX(Ci,$P1293,2)*3*Q1293*POWER(1-Q1293,2)+INDEX(Ci,$P1293,3)*3*POWER(Q1293,2)*(1-Q1293)+INDEX(Ci,$P1293,4)*POWER(Q1293,3))</f>
        <v>399.7749608377074</v>
      </c>
      <c r="S1293" s="3">
        <f t="shared" si="345"/>
        <v>377.78000640869169</v>
      </c>
      <c r="T1293" s="3">
        <f t="shared" ca="1" si="346"/>
        <v>21.994954429015706</v>
      </c>
      <c r="U1293" s="3">
        <f t="shared" ca="1" si="354"/>
        <v>21.994954429015706</v>
      </c>
      <c r="W1293" s="34">
        <f t="shared" si="347"/>
        <v>6</v>
      </c>
      <c r="X1293" s="73" t="b">
        <f>COUNTIF('Power Curve'!$D$2:$D$31,W1293)&gt;0</f>
        <v>1</v>
      </c>
      <c r="Y1293" s="73" t="b">
        <f t="shared" si="348"/>
        <v>0</v>
      </c>
      <c r="Z1293" s="73" t="b">
        <f t="shared" si="355"/>
        <v>1</v>
      </c>
      <c r="AA1293" s="34" t="str">
        <f t="shared" si="349"/>
        <v>Outer</v>
      </c>
      <c r="AB1293" s="35" t="str">
        <f t="shared" si="356"/>
        <v>0.3-0.4</v>
      </c>
      <c r="AC1293" s="36" t="str">
        <f t="shared" si="350"/>
        <v>16-17</v>
      </c>
      <c r="AD1293" s="36" t="str">
        <f t="shared" si="351"/>
        <v>Feb</v>
      </c>
      <c r="AE1293" s="35" t="str">
        <f t="shared" si="352"/>
        <v>305-315</v>
      </c>
      <c r="AF1293" s="36" t="str">
        <f t="shared" si="353"/>
        <v>LWS-LTI</v>
      </c>
    </row>
    <row r="1294" spans="5:32" x14ac:dyDescent="0.3">
      <c r="E1294" s="12">
        <v>40965.673611111109</v>
      </c>
      <c r="F1294" s="16">
        <v>6.8</v>
      </c>
      <c r="G1294" s="16">
        <v>549.00000953674316</v>
      </c>
      <c r="H1294" s="29">
        <v>1.222932962413205</v>
      </c>
      <c r="I1294" s="26">
        <v>309.39999999999998</v>
      </c>
      <c r="J1294" s="30">
        <v>4.4117647058823532E-2</v>
      </c>
      <c r="K1294" s="31">
        <v>0.2800491826456889</v>
      </c>
      <c r="L1294" s="108">
        <f ca="1">REWS!R1294</f>
        <v>6.8127826507299574</v>
      </c>
      <c r="M1294" s="22">
        <f t="shared" si="340"/>
        <v>6.7961731241210499</v>
      </c>
      <c r="N1294" s="22">
        <f t="shared" ca="1" si="341"/>
        <v>6.8089485810836914</v>
      </c>
      <c r="O1294" s="22">
        <f t="shared" si="342"/>
        <v>0.40842044044981951</v>
      </c>
      <c r="P1294" s="81">
        <f t="shared" ca="1" si="343"/>
        <v>7</v>
      </c>
      <c r="Q1294" s="22">
        <f t="shared" ca="1" si="344"/>
        <v>0.79041200832389646</v>
      </c>
      <c r="R1294" s="3">
        <f ca="1">IF(N1294&gt;'Power Curve'!$C$37,0,INDEX(Ci,$P1294,1)*POWER(1-Q1294,3)+INDEX(Ci,$P1294,2)*3*Q1294*POWER(1-Q1294,2)+INDEX(Ci,$P1294,3)*3*POWER(Q1294,2)*(1-Q1294)+INDEX(Ci,$P1294,4)*POWER(Q1294,3))</f>
        <v>547.5005284267163</v>
      </c>
      <c r="S1294" s="3">
        <f t="shared" si="345"/>
        <v>549.00000953674316</v>
      </c>
      <c r="T1294" s="3">
        <f t="shared" ca="1" si="346"/>
        <v>-1.4994811100268635</v>
      </c>
      <c r="U1294" s="3">
        <f t="shared" ca="1" si="354"/>
        <v>1.4994811100268635</v>
      </c>
      <c r="W1294" s="34">
        <f t="shared" si="347"/>
        <v>7</v>
      </c>
      <c r="X1294" s="73" t="b">
        <f>COUNTIF('Power Curve'!$D$2:$D$31,W1294)&gt;0</f>
        <v>1</v>
      </c>
      <c r="Y1294" s="73" t="b">
        <f t="shared" si="348"/>
        <v>0</v>
      </c>
      <c r="Z1294" s="73" t="b">
        <f t="shared" si="355"/>
        <v>1</v>
      </c>
      <c r="AA1294" s="34" t="str">
        <f t="shared" si="349"/>
        <v>Outer</v>
      </c>
      <c r="AB1294" s="35" t="str">
        <f t="shared" si="356"/>
        <v>0.4-0.5</v>
      </c>
      <c r="AC1294" s="36" t="str">
        <f t="shared" si="350"/>
        <v>16-17</v>
      </c>
      <c r="AD1294" s="36" t="str">
        <f t="shared" si="351"/>
        <v>Feb</v>
      </c>
      <c r="AE1294" s="35" t="str">
        <f t="shared" si="352"/>
        <v>305-315</v>
      </c>
      <c r="AF1294" s="36" t="str">
        <f t="shared" si="353"/>
        <v>LWS-LTI</v>
      </c>
    </row>
    <row r="1295" spans="5:32" x14ac:dyDescent="0.3">
      <c r="E1295" s="12">
        <v>40965.680555555555</v>
      </c>
      <c r="F1295" s="16">
        <v>7.46</v>
      </c>
      <c r="G1295" s="16">
        <v>668.28000974655151</v>
      </c>
      <c r="H1295" s="29">
        <v>1.2229274080760899</v>
      </c>
      <c r="I1295" s="26">
        <v>310.39999999999998</v>
      </c>
      <c r="J1295" s="30">
        <v>5.4959785522788199E-2</v>
      </c>
      <c r="K1295" s="31">
        <v>0.40003334755141545</v>
      </c>
      <c r="L1295" s="108">
        <f ca="1">REWS!R1295</f>
        <v>7.3989721376673527</v>
      </c>
      <c r="M1295" s="22">
        <f t="shared" si="340"/>
        <v>7.4557904044056258</v>
      </c>
      <c r="N1295" s="22">
        <f t="shared" ca="1" si="341"/>
        <v>7.3947969794215593</v>
      </c>
      <c r="O1295" s="22">
        <f t="shared" si="342"/>
        <v>0.51036641744668609</v>
      </c>
      <c r="P1295" s="81">
        <f t="shared" ca="1" si="343"/>
        <v>8</v>
      </c>
      <c r="Q1295" s="22">
        <f t="shared" ca="1" si="344"/>
        <v>0.38213257031555842</v>
      </c>
      <c r="R1295" s="3">
        <f ca="1">IF(N1295&gt;'Power Curve'!$C$37,0,INDEX(Ci,$P1295,1)*POWER(1-Q1295,3)+INDEX(Ci,$P1295,2)*3*Q1295*POWER(1-Q1295,2)+INDEX(Ci,$P1295,3)*3*POWER(Q1295,2)*(1-Q1295)+INDEX(Ci,$P1295,4)*POWER(Q1295,3))</f>
        <v>702.26615311374496</v>
      </c>
      <c r="S1295" s="3">
        <f t="shared" si="345"/>
        <v>668.28000974655151</v>
      </c>
      <c r="T1295" s="3">
        <f t="shared" ca="1" si="346"/>
        <v>33.986143367193449</v>
      </c>
      <c r="U1295" s="3">
        <f t="shared" ca="1" si="354"/>
        <v>33.986143367193449</v>
      </c>
      <c r="W1295" s="34">
        <f t="shared" si="347"/>
        <v>7</v>
      </c>
      <c r="X1295" s="73" t="b">
        <f>COUNTIF('Power Curve'!$D$2:$D$31,W1295)&gt;0</f>
        <v>1</v>
      </c>
      <c r="Y1295" s="73" t="b">
        <f t="shared" si="348"/>
        <v>0</v>
      </c>
      <c r="Z1295" s="73" t="b">
        <f t="shared" si="355"/>
        <v>1</v>
      </c>
      <c r="AA1295" s="34" t="str">
        <f t="shared" si="349"/>
        <v>Outer</v>
      </c>
      <c r="AB1295" s="35" t="str">
        <f t="shared" si="356"/>
        <v>0.5-0.6</v>
      </c>
      <c r="AC1295" s="36" t="str">
        <f t="shared" si="350"/>
        <v>16-17</v>
      </c>
      <c r="AD1295" s="36" t="str">
        <f t="shared" si="351"/>
        <v>Feb</v>
      </c>
      <c r="AE1295" s="35" t="str">
        <f t="shared" si="352"/>
        <v>305-315</v>
      </c>
      <c r="AF1295" s="36" t="str">
        <f t="shared" si="353"/>
        <v>HWS-LTI</v>
      </c>
    </row>
    <row r="1296" spans="5:32" x14ac:dyDescent="0.3">
      <c r="E1296" s="12">
        <v>40965.6875</v>
      </c>
      <c r="F1296" s="16">
        <v>6.98</v>
      </c>
      <c r="G1296" s="16">
        <v>569.87997817993187</v>
      </c>
      <c r="H1296" s="29">
        <v>1.2232477026416282</v>
      </c>
      <c r="I1296" s="26">
        <v>308.89999999999998</v>
      </c>
      <c r="J1296" s="30">
        <v>7.0200573065902577E-2</v>
      </c>
      <c r="K1296" s="31">
        <v>0.5016310923523537</v>
      </c>
      <c r="L1296" s="108">
        <f ca="1">REWS!R1296</f>
        <v>6.9156900487936408</v>
      </c>
      <c r="M1296" s="22">
        <f t="shared" si="340"/>
        <v>6.9766702388709874</v>
      </c>
      <c r="N1296" s="22">
        <f t="shared" ca="1" si="341"/>
        <v>6.9123909662857939</v>
      </c>
      <c r="O1296" s="22">
        <f t="shared" si="342"/>
        <v>0.43631685138126031</v>
      </c>
      <c r="P1296" s="81">
        <f t="shared" ca="1" si="343"/>
        <v>7</v>
      </c>
      <c r="Q1296" s="22">
        <f t="shared" ca="1" si="344"/>
        <v>0.8955659769258818</v>
      </c>
      <c r="R1296" s="3">
        <f ca="1">IF(N1296&gt;'Power Curve'!$C$37,0,INDEX(Ci,$P1296,1)*POWER(1-Q1296,3)+INDEX(Ci,$P1296,2)*3*Q1296*POWER(1-Q1296,2)+INDEX(Ci,$P1296,3)*3*POWER(Q1296,2)*(1-Q1296)+INDEX(Ci,$P1296,4)*POWER(Q1296,3))</f>
        <v>573.95876854247035</v>
      </c>
      <c r="S1296" s="3">
        <f t="shared" si="345"/>
        <v>569.87997817993187</v>
      </c>
      <c r="T1296" s="3">
        <f t="shared" ca="1" si="346"/>
        <v>4.0787903625384843</v>
      </c>
      <c r="U1296" s="3">
        <f t="shared" ca="1" si="354"/>
        <v>4.0787903625384843</v>
      </c>
      <c r="W1296" s="34">
        <f t="shared" si="347"/>
        <v>7</v>
      </c>
      <c r="X1296" s="73" t="b">
        <f>COUNTIF('Power Curve'!$D$2:$D$31,W1296)&gt;0</f>
        <v>1</v>
      </c>
      <c r="Y1296" s="73" t="b">
        <f t="shared" si="348"/>
        <v>0</v>
      </c>
      <c r="Z1296" s="73" t="b">
        <f t="shared" si="355"/>
        <v>1</v>
      </c>
      <c r="AA1296" s="34" t="str">
        <f t="shared" si="349"/>
        <v>Outer</v>
      </c>
      <c r="AB1296" s="35" t="str">
        <f t="shared" si="356"/>
        <v>0.4-0.5</v>
      </c>
      <c r="AC1296" s="36" t="str">
        <f t="shared" si="350"/>
        <v>16-17</v>
      </c>
      <c r="AD1296" s="36" t="str">
        <f t="shared" si="351"/>
        <v>Feb</v>
      </c>
      <c r="AE1296" s="35" t="str">
        <f t="shared" si="352"/>
        <v>305-315</v>
      </c>
      <c r="AF1296" s="36" t="str">
        <f t="shared" si="353"/>
        <v>LWS-LTI</v>
      </c>
    </row>
    <row r="1297" spans="5:32" x14ac:dyDescent="0.3">
      <c r="E1297" s="12">
        <v>40965.694444444445</v>
      </c>
      <c r="F1297" s="16">
        <v>6.15</v>
      </c>
      <c r="G1297" s="16">
        <v>378.61999130249018</v>
      </c>
      <c r="H1297" s="29">
        <v>1.2243523174554434</v>
      </c>
      <c r="I1297" s="26">
        <v>301.10000000000002</v>
      </c>
      <c r="J1297" s="30">
        <v>6.3414634146341464E-2</v>
      </c>
      <c r="K1297" s="31">
        <v>0.35920751601532391</v>
      </c>
      <c r="L1297" s="108">
        <f ca="1">REWS!R1297</f>
        <v>6.0517394808545726</v>
      </c>
      <c r="M1297" s="22">
        <f t="shared" si="340"/>
        <v>6.1489159320099445</v>
      </c>
      <c r="N1297" s="22">
        <f t="shared" ca="1" si="341"/>
        <v>6.0506727333658974</v>
      </c>
      <c r="O1297" s="22">
        <f t="shared" si="342"/>
        <v>0.30838475492389222</v>
      </c>
      <c r="P1297" s="81">
        <f t="shared" ca="1" si="343"/>
        <v>7</v>
      </c>
      <c r="Q1297" s="22">
        <f t="shared" ca="1" si="344"/>
        <v>1.9589540079611275E-2</v>
      </c>
      <c r="R1297" s="3">
        <f ca="1">IF(N1297&gt;'Power Curve'!$C$37,0,INDEX(Ci,$P1297,1)*POWER(1-Q1297,3)+INDEX(Ci,$P1297,2)*3*Q1297*POWER(1-Q1297,2)+INDEX(Ci,$P1297,3)*3*POWER(Q1297,2)*(1-Q1297)+INDEX(Ci,$P1297,4)*POWER(Q1297,3))</f>
        <v>372.69625426295573</v>
      </c>
      <c r="S1297" s="3">
        <f t="shared" si="345"/>
        <v>378.61999130249018</v>
      </c>
      <c r="T1297" s="3">
        <f t="shared" ca="1" si="346"/>
        <v>-5.9237370395344442</v>
      </c>
      <c r="U1297" s="3">
        <f t="shared" ca="1" si="354"/>
        <v>5.9237370395344442</v>
      </c>
      <c r="W1297" s="34">
        <f t="shared" si="347"/>
        <v>6</v>
      </c>
      <c r="X1297" s="73" t="b">
        <f>COUNTIF('Power Curve'!$D$2:$D$31,W1297)&gt;0</f>
        <v>1</v>
      </c>
      <c r="Y1297" s="73" t="b">
        <f t="shared" si="348"/>
        <v>0</v>
      </c>
      <c r="Z1297" s="73" t="b">
        <f t="shared" si="355"/>
        <v>1</v>
      </c>
      <c r="AA1297" s="34" t="str">
        <f t="shared" si="349"/>
        <v>Outer</v>
      </c>
      <c r="AB1297" s="35" t="str">
        <f t="shared" si="356"/>
        <v>0.3-0.4</v>
      </c>
      <c r="AC1297" s="36" t="str">
        <f t="shared" si="350"/>
        <v>16-17</v>
      </c>
      <c r="AD1297" s="36" t="str">
        <f t="shared" si="351"/>
        <v>Feb</v>
      </c>
      <c r="AE1297" s="35" t="str">
        <f t="shared" si="352"/>
        <v>295-305</v>
      </c>
      <c r="AF1297" s="36" t="str">
        <f t="shared" si="353"/>
        <v>LWS-LTI</v>
      </c>
    </row>
    <row r="1298" spans="5:32" x14ac:dyDescent="0.3">
      <c r="E1298" s="12">
        <v>40965.701388888891</v>
      </c>
      <c r="F1298" s="16">
        <v>6.04</v>
      </c>
      <c r="G1298" s="16">
        <v>375.62998962402361</v>
      </c>
      <c r="H1298" s="29">
        <v>1.2246274113328628</v>
      </c>
      <c r="I1298" s="26">
        <v>299.2</v>
      </c>
      <c r="J1298" s="30">
        <v>0.10099337748344371</v>
      </c>
      <c r="K1298" s="31">
        <v>0.50409355094589681</v>
      </c>
      <c r="L1298" s="108">
        <f ca="1">REWS!R1298</f>
        <v>5.9198775025994363</v>
      </c>
      <c r="M1298" s="22">
        <f t="shared" si="340"/>
        <v>6.0393875744904113</v>
      </c>
      <c r="N1298" s="22">
        <f t="shared" ca="1" si="341"/>
        <v>5.9192772569046959</v>
      </c>
      <c r="O1298" s="22">
        <f t="shared" si="342"/>
        <v>0.29145679419585668</v>
      </c>
      <c r="P1298" s="81">
        <f t="shared" ca="1" si="343"/>
        <v>6</v>
      </c>
      <c r="Q1298" s="22">
        <f t="shared" ca="1" si="344"/>
        <v>0.88824322740621831</v>
      </c>
      <c r="R1298" s="3">
        <f ca="1">IF(N1298&gt;'Power Curve'!$C$37,0,INDEX(Ci,$P1298,1)*POWER(1-Q1298,3)+INDEX(Ci,$P1298,2)*3*Q1298*POWER(1-Q1298,2)+INDEX(Ci,$P1298,3)*3*POWER(Q1298,2)*(1-Q1298)+INDEX(Ci,$P1298,4)*POWER(Q1298,3))</f>
        <v>348.62904513947967</v>
      </c>
      <c r="S1298" s="3">
        <f t="shared" si="345"/>
        <v>375.62998962402361</v>
      </c>
      <c r="T1298" s="3">
        <f t="shared" ca="1" si="346"/>
        <v>-27.000944484543936</v>
      </c>
      <c r="U1298" s="3">
        <f t="shared" ca="1" si="354"/>
        <v>27.000944484543936</v>
      </c>
      <c r="W1298" s="34">
        <f t="shared" si="347"/>
        <v>6</v>
      </c>
      <c r="X1298" s="73" t="b">
        <f>COUNTIF('Power Curve'!$D$2:$D$31,W1298)&gt;0</f>
        <v>1</v>
      </c>
      <c r="Y1298" s="73" t="b">
        <f t="shared" si="348"/>
        <v>0</v>
      </c>
      <c r="Z1298" s="73" t="b">
        <f t="shared" si="355"/>
        <v>1</v>
      </c>
      <c r="AA1298" s="34" t="str">
        <f t="shared" si="349"/>
        <v>Outer</v>
      </c>
      <c r="AB1298" s="35" t="str">
        <f t="shared" si="356"/>
        <v>0.2-0.3</v>
      </c>
      <c r="AC1298" s="36" t="str">
        <f t="shared" si="350"/>
        <v>16-17</v>
      </c>
      <c r="AD1298" s="36" t="str">
        <f t="shared" si="351"/>
        <v>Feb</v>
      </c>
      <c r="AE1298" s="35" t="str">
        <f t="shared" si="352"/>
        <v>295-305</v>
      </c>
      <c r="AF1298" s="36" t="str">
        <f t="shared" si="353"/>
        <v>Inner-TI</v>
      </c>
    </row>
    <row r="1299" spans="5:32" x14ac:dyDescent="0.3">
      <c r="E1299" s="12">
        <v>40965.708333333336</v>
      </c>
      <c r="F1299" s="16">
        <v>6.97</v>
      </c>
      <c r="G1299" s="16">
        <v>596.73001289367653</v>
      </c>
      <c r="H1299" s="29">
        <v>1.2242148157656281</v>
      </c>
      <c r="I1299" s="26">
        <v>305.60000000000002</v>
      </c>
      <c r="J1299" s="30">
        <v>8.608321377331421E-2</v>
      </c>
      <c r="K1299" s="31">
        <v>0.44133682422740828</v>
      </c>
      <c r="L1299" s="108">
        <f ca="1">REWS!R1299</f>
        <v>6.8038805980416113</v>
      </c>
      <c r="M1299" s="22">
        <f t="shared" si="340"/>
        <v>6.9685105023645519</v>
      </c>
      <c r="N1299" s="22">
        <f t="shared" ca="1" si="341"/>
        <v>6.8024266003281753</v>
      </c>
      <c r="O1299" s="22">
        <f t="shared" si="342"/>
        <v>0.43505573780062967</v>
      </c>
      <c r="P1299" s="81">
        <f t="shared" ca="1" si="343"/>
        <v>7</v>
      </c>
      <c r="Q1299" s="22">
        <f t="shared" ca="1" si="344"/>
        <v>0.78378211325478742</v>
      </c>
      <c r="R1299" s="3">
        <f ca="1">IF(N1299&gt;'Power Curve'!$C$37,0,INDEX(Ci,$P1299,1)*POWER(1-Q1299,3)+INDEX(Ci,$P1299,2)*3*Q1299*POWER(1-Q1299,2)+INDEX(Ci,$P1299,3)*3*POWER(Q1299,2)*(1-Q1299)+INDEX(Ci,$P1299,4)*POWER(Q1299,3))</f>
        <v>545.83927715681625</v>
      </c>
      <c r="S1299" s="3">
        <f t="shared" si="345"/>
        <v>596.73001289367653</v>
      </c>
      <c r="T1299" s="3">
        <f t="shared" ca="1" si="346"/>
        <v>-50.890735736860279</v>
      </c>
      <c r="U1299" s="3">
        <f t="shared" ca="1" si="354"/>
        <v>50.890735736860279</v>
      </c>
      <c r="W1299" s="34">
        <f t="shared" si="347"/>
        <v>7</v>
      </c>
      <c r="X1299" s="73" t="b">
        <f>COUNTIF('Power Curve'!$D$2:$D$31,W1299)&gt;0</f>
        <v>1</v>
      </c>
      <c r="Y1299" s="73" t="b">
        <f t="shared" si="348"/>
        <v>0</v>
      </c>
      <c r="Z1299" s="73" t="b">
        <f t="shared" si="355"/>
        <v>1</v>
      </c>
      <c r="AA1299" s="34" t="str">
        <f t="shared" si="349"/>
        <v>Outer</v>
      </c>
      <c r="AB1299" s="35" t="str">
        <f t="shared" si="356"/>
        <v>0.4-0.5</v>
      </c>
      <c r="AC1299" s="36" t="str">
        <f t="shared" si="350"/>
        <v>17-18</v>
      </c>
      <c r="AD1299" s="36" t="str">
        <f t="shared" si="351"/>
        <v>Feb</v>
      </c>
      <c r="AE1299" s="35" t="str">
        <f t="shared" si="352"/>
        <v>305-315</v>
      </c>
      <c r="AF1299" s="36" t="str">
        <f t="shared" si="353"/>
        <v>LWS-LTI</v>
      </c>
    </row>
    <row r="1300" spans="5:32" x14ac:dyDescent="0.3">
      <c r="E1300" s="12">
        <v>40965.715277777781</v>
      </c>
      <c r="F1300" s="16">
        <v>6.88</v>
      </c>
      <c r="G1300" s="16">
        <v>575.00000572204635</v>
      </c>
      <c r="H1300" s="29">
        <v>1.2243981567590012</v>
      </c>
      <c r="I1300" s="26">
        <v>310.2</v>
      </c>
      <c r="J1300" s="30">
        <v>8.8662790697674423E-2</v>
      </c>
      <c r="K1300" s="31">
        <v>0.56738766760965442</v>
      </c>
      <c r="L1300" s="108">
        <f ca="1">REWS!R1300</f>
        <v>6.7118576140229829</v>
      </c>
      <c r="M1300" s="22">
        <f t="shared" si="340"/>
        <v>6.8788730993769631</v>
      </c>
      <c r="N1300" s="22">
        <f t="shared" ca="1" si="341"/>
        <v>6.7107582540626671</v>
      </c>
      <c r="O1300" s="22">
        <f t="shared" si="342"/>
        <v>0.42120198821558369</v>
      </c>
      <c r="P1300" s="81">
        <f t="shared" ca="1" si="343"/>
        <v>7</v>
      </c>
      <c r="Q1300" s="22">
        <f t="shared" ca="1" si="344"/>
        <v>0.6905969997622261</v>
      </c>
      <c r="R1300" s="3">
        <f ca="1">IF(N1300&gt;'Power Curve'!$C$37,0,INDEX(Ci,$P1300,1)*POWER(1-Q1300,3)+INDEX(Ci,$P1300,2)*3*Q1300*POWER(1-Q1300,2)+INDEX(Ci,$P1300,3)*3*POWER(Q1300,2)*(1-Q1300)+INDEX(Ci,$P1300,4)*POWER(Q1300,3))</f>
        <v>522.6242429924207</v>
      </c>
      <c r="S1300" s="3">
        <f t="shared" si="345"/>
        <v>575.00000572204635</v>
      </c>
      <c r="T1300" s="3">
        <f t="shared" ca="1" si="346"/>
        <v>-52.375762729625649</v>
      </c>
      <c r="U1300" s="3">
        <f t="shared" ca="1" si="354"/>
        <v>52.375762729625649</v>
      </c>
      <c r="W1300" s="34">
        <f t="shared" si="347"/>
        <v>7</v>
      </c>
      <c r="X1300" s="73" t="b">
        <f>COUNTIF('Power Curve'!$D$2:$D$31,W1300)&gt;0</f>
        <v>1</v>
      </c>
      <c r="Y1300" s="73" t="b">
        <f t="shared" si="348"/>
        <v>0</v>
      </c>
      <c r="Z1300" s="73" t="b">
        <f t="shared" si="355"/>
        <v>1</v>
      </c>
      <c r="AA1300" s="34" t="str">
        <f t="shared" si="349"/>
        <v>Outer</v>
      </c>
      <c r="AB1300" s="35" t="str">
        <f t="shared" si="356"/>
        <v>0.4-0.5</v>
      </c>
      <c r="AC1300" s="36" t="str">
        <f t="shared" si="350"/>
        <v>17-18</v>
      </c>
      <c r="AD1300" s="36" t="str">
        <f t="shared" si="351"/>
        <v>Feb</v>
      </c>
      <c r="AE1300" s="35" t="str">
        <f t="shared" si="352"/>
        <v>305-315</v>
      </c>
      <c r="AF1300" s="36" t="str">
        <f t="shared" si="353"/>
        <v>LWS-LTI</v>
      </c>
    </row>
    <row r="1301" spans="5:32" x14ac:dyDescent="0.3">
      <c r="E1301" s="12">
        <v>40965.722222222219</v>
      </c>
      <c r="F1301" s="16">
        <v>6.65</v>
      </c>
      <c r="G1301" s="16">
        <v>447.74001312255831</v>
      </c>
      <c r="H1301" s="29">
        <v>1.2244440016811893</v>
      </c>
      <c r="I1301" s="26">
        <v>315.89999999999998</v>
      </c>
      <c r="J1301" s="30">
        <v>5.5639097744360898E-2</v>
      </c>
      <c r="K1301" s="31">
        <v>0.59865721464554555</v>
      </c>
      <c r="L1301" s="108">
        <f ca="1">REWS!R1301</f>
        <v>6.4332944316401548</v>
      </c>
      <c r="M1301" s="22">
        <f t="shared" si="340"/>
        <v>6.6489937555519036</v>
      </c>
      <c r="N1301" s="22">
        <f t="shared" ca="1" si="341"/>
        <v>6.4323209779852961</v>
      </c>
      <c r="O1301" s="22">
        <f t="shared" si="342"/>
        <v>0.38567339459303074</v>
      </c>
      <c r="P1301" s="81">
        <f t="shared" ca="1" si="343"/>
        <v>7</v>
      </c>
      <c r="Q1301" s="22">
        <f t="shared" ca="1" si="344"/>
        <v>0.4075526313531041</v>
      </c>
      <c r="R1301" s="3">
        <f ca="1">IF(N1301&gt;'Power Curve'!$C$37,0,INDEX(Ci,$P1301,1)*POWER(1-Q1301,3)+INDEX(Ci,$P1301,2)*3*Q1301*POWER(1-Q1301,2)+INDEX(Ci,$P1301,3)*3*POWER(Q1301,2)*(1-Q1301)+INDEX(Ci,$P1301,4)*POWER(Q1301,3))</f>
        <v>454.66218960148149</v>
      </c>
      <c r="S1301" s="3">
        <f t="shared" si="345"/>
        <v>447.74001312255831</v>
      </c>
      <c r="T1301" s="3">
        <f t="shared" ca="1" si="346"/>
        <v>6.922176478923177</v>
      </c>
      <c r="U1301" s="3">
        <f t="shared" ca="1" si="354"/>
        <v>6.922176478923177</v>
      </c>
      <c r="W1301" s="34">
        <f t="shared" si="347"/>
        <v>7</v>
      </c>
      <c r="X1301" s="73" t="b">
        <f>COUNTIF('Power Curve'!$D$2:$D$31,W1301)&gt;0</f>
        <v>1</v>
      </c>
      <c r="Y1301" s="73" t="b">
        <f t="shared" si="348"/>
        <v>0</v>
      </c>
      <c r="Z1301" s="73" t="b">
        <f t="shared" si="355"/>
        <v>1</v>
      </c>
      <c r="AA1301" s="34" t="str">
        <f t="shared" si="349"/>
        <v>Outer</v>
      </c>
      <c r="AB1301" s="35" t="str">
        <f t="shared" si="356"/>
        <v>0.3-0.4</v>
      </c>
      <c r="AC1301" s="36" t="str">
        <f t="shared" si="350"/>
        <v>17-18</v>
      </c>
      <c r="AD1301" s="36" t="str">
        <f t="shared" si="351"/>
        <v>Feb</v>
      </c>
      <c r="AE1301" s="35" t="str">
        <f t="shared" si="352"/>
        <v>315-325</v>
      </c>
      <c r="AF1301" s="36" t="str">
        <f t="shared" si="353"/>
        <v>LWS-LTI</v>
      </c>
    </row>
    <row r="1302" spans="5:32" x14ac:dyDescent="0.3">
      <c r="E1302" s="12">
        <v>40965.729166666664</v>
      </c>
      <c r="F1302" s="16">
        <v>6.49</v>
      </c>
      <c r="G1302" s="16">
        <v>455.35998916625999</v>
      </c>
      <c r="H1302" s="29">
        <v>1.2246274113328628</v>
      </c>
      <c r="I1302" s="26">
        <v>314.10000000000002</v>
      </c>
      <c r="J1302" s="30">
        <v>5.8551617873651769E-2</v>
      </c>
      <c r="K1302" s="31">
        <v>0.69318036884846757</v>
      </c>
      <c r="L1302" s="108">
        <f ca="1">REWS!R1302</f>
        <v>6.2672615414771409</v>
      </c>
      <c r="M1302" s="22">
        <f t="shared" si="340"/>
        <v>6.4893419467620479</v>
      </c>
      <c r="N1302" s="22">
        <f t="shared" ca="1" si="341"/>
        <v>6.2666260727944811</v>
      </c>
      <c r="O1302" s="22">
        <f t="shared" si="342"/>
        <v>0.36099869289422598</v>
      </c>
      <c r="P1302" s="81">
        <f t="shared" ca="1" si="343"/>
        <v>7</v>
      </c>
      <c r="Q1302" s="22">
        <f t="shared" ca="1" si="344"/>
        <v>0.23911609710360412</v>
      </c>
      <c r="R1302" s="3">
        <f ca="1">IF(N1302&gt;'Power Curve'!$C$37,0,INDEX(Ci,$P1302,1)*POWER(1-Q1302,3)+INDEX(Ci,$P1302,2)*3*Q1302*POWER(1-Q1302,2)+INDEX(Ci,$P1302,3)*3*POWER(Q1302,2)*(1-Q1302)+INDEX(Ci,$P1302,4)*POWER(Q1302,3))</f>
        <v>417.07172602901903</v>
      </c>
      <c r="S1302" s="3">
        <f t="shared" si="345"/>
        <v>455.35998916625999</v>
      </c>
      <c r="T1302" s="3">
        <f t="shared" ca="1" si="346"/>
        <v>-38.288263137240961</v>
      </c>
      <c r="U1302" s="3">
        <f t="shared" ca="1" si="354"/>
        <v>38.288263137240961</v>
      </c>
      <c r="W1302" s="34">
        <f t="shared" si="347"/>
        <v>6</v>
      </c>
      <c r="X1302" s="73" t="b">
        <f>COUNTIF('Power Curve'!$D$2:$D$31,W1302)&gt;0</f>
        <v>1</v>
      </c>
      <c r="Y1302" s="73" t="b">
        <f t="shared" si="348"/>
        <v>0</v>
      </c>
      <c r="Z1302" s="73" t="b">
        <f t="shared" si="355"/>
        <v>1</v>
      </c>
      <c r="AA1302" s="34" t="str">
        <f t="shared" si="349"/>
        <v>Outer</v>
      </c>
      <c r="AB1302" s="35" t="str">
        <f t="shared" si="356"/>
        <v>0.3-0.4</v>
      </c>
      <c r="AC1302" s="36" t="str">
        <f t="shared" si="350"/>
        <v>17-18</v>
      </c>
      <c r="AD1302" s="36" t="str">
        <f t="shared" si="351"/>
        <v>Feb</v>
      </c>
      <c r="AE1302" s="35" t="str">
        <f t="shared" si="352"/>
        <v>305-315</v>
      </c>
      <c r="AF1302" s="36" t="str">
        <f t="shared" si="353"/>
        <v>LWS-LTI</v>
      </c>
    </row>
    <row r="1303" spans="5:32" x14ac:dyDescent="0.3">
      <c r="E1303" s="12">
        <v>40965.736111111109</v>
      </c>
      <c r="F1303" s="16">
        <v>6</v>
      </c>
      <c r="G1303" s="16">
        <v>339.64998626709024</v>
      </c>
      <c r="H1303" s="29">
        <v>1.2257749687862398</v>
      </c>
      <c r="I1303" s="26">
        <v>310.7</v>
      </c>
      <c r="J1303" s="30">
        <v>7.3333333333333334E-2</v>
      </c>
      <c r="K1303" s="31">
        <v>0.63336314827674944</v>
      </c>
      <c r="L1303" s="108">
        <f ca="1">REWS!R1303</f>
        <v>5.9780257081691657</v>
      </c>
      <c r="M1303" s="22">
        <f t="shared" si="340"/>
        <v>6.0012649884431708</v>
      </c>
      <c r="N1303" s="22">
        <f t="shared" ca="1" si="341"/>
        <v>5.9792860637414673</v>
      </c>
      <c r="O1303" s="22">
        <f t="shared" si="342"/>
        <v>0.28556482563106056</v>
      </c>
      <c r="P1303" s="81">
        <f t="shared" ca="1" si="343"/>
        <v>6</v>
      </c>
      <c r="Q1303" s="22">
        <f t="shared" ca="1" si="344"/>
        <v>0.94805507050601312</v>
      </c>
      <c r="R1303" s="3">
        <f ca="1">IF(N1303&gt;'Power Curve'!$C$37,0,INDEX(Ci,$P1303,1)*POWER(1-Q1303,3)+INDEX(Ci,$P1303,2)*3*Q1303*POWER(1-Q1303,2)+INDEX(Ci,$P1303,3)*3*POWER(Q1303,2)*(1-Q1303)+INDEX(Ci,$P1303,4)*POWER(Q1303,3))</f>
        <v>359.37724200911623</v>
      </c>
      <c r="S1303" s="3">
        <f t="shared" si="345"/>
        <v>339.64998626709024</v>
      </c>
      <c r="T1303" s="3">
        <f t="shared" ca="1" si="346"/>
        <v>19.727255742025989</v>
      </c>
      <c r="U1303" s="3">
        <f t="shared" ca="1" si="354"/>
        <v>19.727255742025989</v>
      </c>
      <c r="W1303" s="34">
        <f t="shared" si="347"/>
        <v>6</v>
      </c>
      <c r="X1303" s="73" t="b">
        <f>COUNTIF('Power Curve'!$D$2:$D$31,W1303)&gt;0</f>
        <v>1</v>
      </c>
      <c r="Y1303" s="73" t="b">
        <f t="shared" si="348"/>
        <v>0</v>
      </c>
      <c r="Z1303" s="73" t="b">
        <f t="shared" si="355"/>
        <v>1</v>
      </c>
      <c r="AA1303" s="34" t="str">
        <f t="shared" si="349"/>
        <v>Outer</v>
      </c>
      <c r="AB1303" s="35" t="str">
        <f t="shared" si="356"/>
        <v>0.2-0.3</v>
      </c>
      <c r="AC1303" s="36" t="str">
        <f t="shared" si="350"/>
        <v>17-18</v>
      </c>
      <c r="AD1303" s="36" t="str">
        <f t="shared" si="351"/>
        <v>Feb</v>
      </c>
      <c r="AE1303" s="35" t="str">
        <f t="shared" si="352"/>
        <v>305-315</v>
      </c>
      <c r="AF1303" s="36" t="str">
        <f t="shared" si="353"/>
        <v>LWS-LTI</v>
      </c>
    </row>
    <row r="1304" spans="5:32" x14ac:dyDescent="0.3">
      <c r="E1304" s="12">
        <v>40965.743055555555</v>
      </c>
      <c r="F1304" s="16">
        <v>5.97</v>
      </c>
      <c r="G1304" s="16">
        <v>352.48000335693411</v>
      </c>
      <c r="H1304" s="29">
        <v>1.2249434745037029</v>
      </c>
      <c r="I1304" s="26">
        <v>318.39999999999998</v>
      </c>
      <c r="J1304" s="30">
        <v>9.0452261306532666E-2</v>
      </c>
      <c r="K1304" s="31">
        <v>0.50958218115661857</v>
      </c>
      <c r="L1304" s="108">
        <f ca="1">REWS!R1304</f>
        <v>5.9106925354903046</v>
      </c>
      <c r="M1304" s="22">
        <f t="shared" si="340"/>
        <v>5.9699081734956501</v>
      </c>
      <c r="N1304" s="22">
        <f t="shared" ca="1" si="341"/>
        <v>5.9106016212132824</v>
      </c>
      <c r="O1304" s="22">
        <f t="shared" si="342"/>
        <v>0.28071852879972858</v>
      </c>
      <c r="P1304" s="81">
        <f t="shared" ca="1" si="343"/>
        <v>6</v>
      </c>
      <c r="Q1304" s="22">
        <f t="shared" ca="1" si="344"/>
        <v>0.87959606729558204</v>
      </c>
      <c r="R1304" s="3">
        <f ca="1">IF(N1304&gt;'Power Curve'!$C$37,0,INDEX(Ci,$P1304,1)*POWER(1-Q1304,3)+INDEX(Ci,$P1304,2)*3*Q1304*POWER(1-Q1304,2)+INDEX(Ci,$P1304,3)*3*POWER(Q1304,2)*(1-Q1304)+INDEX(Ci,$P1304,4)*POWER(Q1304,3))</f>
        <v>347.10629445547005</v>
      </c>
      <c r="S1304" s="3">
        <f t="shared" si="345"/>
        <v>352.48000335693411</v>
      </c>
      <c r="T1304" s="3">
        <f t="shared" ca="1" si="346"/>
        <v>-5.373708901464056</v>
      </c>
      <c r="U1304" s="3">
        <f t="shared" ca="1" si="354"/>
        <v>5.373708901464056</v>
      </c>
      <c r="W1304" s="34">
        <f t="shared" si="347"/>
        <v>6</v>
      </c>
      <c r="X1304" s="73" t="b">
        <f>COUNTIF('Power Curve'!$D$2:$D$31,W1304)&gt;0</f>
        <v>1</v>
      </c>
      <c r="Y1304" s="73" t="b">
        <f t="shared" si="348"/>
        <v>0</v>
      </c>
      <c r="Z1304" s="73" t="b">
        <f t="shared" si="355"/>
        <v>1</v>
      </c>
      <c r="AA1304" s="34" t="str">
        <f t="shared" si="349"/>
        <v>Outer</v>
      </c>
      <c r="AB1304" s="35" t="str">
        <f t="shared" si="356"/>
        <v>0.2-0.3</v>
      </c>
      <c r="AC1304" s="36" t="str">
        <f t="shared" si="350"/>
        <v>17-18</v>
      </c>
      <c r="AD1304" s="36" t="str">
        <f t="shared" si="351"/>
        <v>Feb</v>
      </c>
      <c r="AE1304" s="35" t="str">
        <f t="shared" si="352"/>
        <v>315-325</v>
      </c>
      <c r="AF1304" s="36" t="str">
        <f t="shared" si="353"/>
        <v>LWS-LTI</v>
      </c>
    </row>
    <row r="1305" spans="5:32" x14ac:dyDescent="0.3">
      <c r="E1305" s="12">
        <v>40965.75</v>
      </c>
      <c r="F1305" s="16">
        <v>5.72</v>
      </c>
      <c r="G1305" s="16">
        <v>281.13999938964861</v>
      </c>
      <c r="H1305" s="29">
        <v>1.224851691025028</v>
      </c>
      <c r="I1305" s="26">
        <v>322.60000000000002</v>
      </c>
      <c r="J1305" s="30">
        <v>6.1188811188811185E-2</v>
      </c>
      <c r="K1305" s="31">
        <v>0.58918643638547308</v>
      </c>
      <c r="L1305" s="108">
        <f ca="1">REWS!R1305</f>
        <v>5.6128251314012916</v>
      </c>
      <c r="M1305" s="22">
        <f t="shared" si="340"/>
        <v>5.7197691533130888</v>
      </c>
      <c r="N1305" s="22">
        <f t="shared" ca="1" si="341"/>
        <v>5.6125986100576215</v>
      </c>
      <c r="O1305" s="22">
        <f t="shared" si="342"/>
        <v>0.24205873688744195</v>
      </c>
      <c r="P1305" s="81">
        <f t="shared" ca="1" si="343"/>
        <v>6</v>
      </c>
      <c r="Q1305" s="22">
        <f t="shared" ca="1" si="344"/>
        <v>0.5825711756827272</v>
      </c>
      <c r="R1305" s="3">
        <f ca="1">IF(N1305&gt;'Power Curve'!$C$37,0,INDEX(Ci,$P1305,1)*POWER(1-Q1305,3)+INDEX(Ci,$P1305,2)*3*Q1305*POWER(1-Q1305,2)+INDEX(Ci,$P1305,3)*3*POWER(Q1305,2)*(1-Q1305)+INDEX(Ci,$P1305,4)*POWER(Q1305,3))</f>
        <v>298.59814419966972</v>
      </c>
      <c r="S1305" s="3">
        <f t="shared" si="345"/>
        <v>281.13999938964861</v>
      </c>
      <c r="T1305" s="3">
        <f t="shared" ca="1" si="346"/>
        <v>17.458144810021111</v>
      </c>
      <c r="U1305" s="3">
        <f t="shared" ca="1" si="354"/>
        <v>17.458144810021111</v>
      </c>
      <c r="W1305" s="34">
        <f t="shared" si="347"/>
        <v>6</v>
      </c>
      <c r="X1305" s="73" t="b">
        <f>COUNTIF('Power Curve'!$D$2:$D$31,W1305)&gt;0</f>
        <v>1</v>
      </c>
      <c r="Y1305" s="73" t="b">
        <f t="shared" si="348"/>
        <v>0</v>
      </c>
      <c r="Z1305" s="73" t="b">
        <f t="shared" si="355"/>
        <v>1</v>
      </c>
      <c r="AA1305" s="34" t="str">
        <f t="shared" si="349"/>
        <v>Outer</v>
      </c>
      <c r="AB1305" s="35" t="str">
        <f t="shared" si="356"/>
        <v>0.2-0.3</v>
      </c>
      <c r="AC1305" s="36" t="str">
        <f t="shared" si="350"/>
        <v>18-19</v>
      </c>
      <c r="AD1305" s="36" t="str">
        <f t="shared" si="351"/>
        <v>Feb</v>
      </c>
      <c r="AE1305" s="35" t="str">
        <f t="shared" si="352"/>
        <v>315-325</v>
      </c>
      <c r="AF1305" s="36" t="str">
        <f t="shared" si="353"/>
        <v>LWS-LTI</v>
      </c>
    </row>
    <row r="1306" spans="5:32" x14ac:dyDescent="0.3">
      <c r="E1306" s="12">
        <v>40965.756944444445</v>
      </c>
      <c r="F1306" s="16">
        <v>5.0199999999999996</v>
      </c>
      <c r="G1306" s="16">
        <v>170.92999649047829</v>
      </c>
      <c r="H1306" s="29">
        <v>1.2256322903914667</v>
      </c>
      <c r="I1306" s="26">
        <v>316.8</v>
      </c>
      <c r="J1306" s="30">
        <v>8.7649402390438252E-2</v>
      </c>
      <c r="K1306" s="31">
        <v>0.53301276892932958</v>
      </c>
      <c r="L1306" s="108">
        <f ca="1">REWS!R1306</f>
        <v>5.0474332023216615</v>
      </c>
      <c r="M1306" s="22">
        <f t="shared" si="340"/>
        <v>5.0208635515135907</v>
      </c>
      <c r="N1306" s="22">
        <f t="shared" ca="1" si="341"/>
        <v>5.0483014729554494</v>
      </c>
      <c r="O1306" s="22">
        <f t="shared" si="342"/>
        <v>0.13404062315140777</v>
      </c>
      <c r="P1306" s="81">
        <f t="shared" ca="1" si="343"/>
        <v>6</v>
      </c>
      <c r="Q1306" s="22">
        <f t="shared" ca="1" si="344"/>
        <v>2.012620126712867E-2</v>
      </c>
      <c r="R1306" s="3">
        <f ca="1">IF(N1306&gt;'Power Curve'!$C$37,0,INDEX(Ci,$P1306,1)*POWER(1-Q1306,3)+INDEX(Ci,$P1306,2)*3*Q1306*POWER(1-Q1306,2)+INDEX(Ci,$P1306,3)*3*POWER(Q1306,2)*(1-Q1306)+INDEX(Ci,$P1306,4)*POWER(Q1306,3))</f>
        <v>214.57670649482364</v>
      </c>
      <c r="S1306" s="3">
        <f t="shared" si="345"/>
        <v>170.92999649047829</v>
      </c>
      <c r="T1306" s="3">
        <f t="shared" ca="1" si="346"/>
        <v>43.646710004345351</v>
      </c>
      <c r="U1306" s="3">
        <f t="shared" ca="1" si="354"/>
        <v>43.646710004345351</v>
      </c>
      <c r="W1306" s="34">
        <f t="shared" si="347"/>
        <v>5</v>
      </c>
      <c r="X1306" s="73" t="b">
        <f>COUNTIF('Power Curve'!$D$2:$D$31,W1306)&gt;0</f>
        <v>1</v>
      </c>
      <c r="Y1306" s="73" t="b">
        <f t="shared" si="348"/>
        <v>0</v>
      </c>
      <c r="Z1306" s="73" t="b">
        <f t="shared" si="355"/>
        <v>1</v>
      </c>
      <c r="AA1306" s="34" t="str">
        <f t="shared" si="349"/>
        <v>Outer</v>
      </c>
      <c r="AB1306" s="35" t="str">
        <f t="shared" si="356"/>
        <v>0.1-0.2</v>
      </c>
      <c r="AC1306" s="36" t="str">
        <f t="shared" si="350"/>
        <v>18-19</v>
      </c>
      <c r="AD1306" s="36" t="str">
        <f t="shared" si="351"/>
        <v>Feb</v>
      </c>
      <c r="AE1306" s="35" t="str">
        <f t="shared" si="352"/>
        <v>315-325</v>
      </c>
      <c r="AF1306" s="36" t="str">
        <f t="shared" si="353"/>
        <v>LWS-LTI</v>
      </c>
    </row>
    <row r="1307" spans="5:32" x14ac:dyDescent="0.3">
      <c r="E1307" s="12">
        <v>40965.763888888891</v>
      </c>
      <c r="F1307" s="16">
        <v>5.28</v>
      </c>
      <c r="G1307" s="16">
        <v>194.92999649047903</v>
      </c>
      <c r="H1307" s="29">
        <v>1.2259999751318948</v>
      </c>
      <c r="I1307" s="26">
        <v>315.39999999999998</v>
      </c>
      <c r="J1307" s="30">
        <v>3.5984848484848481E-2</v>
      </c>
      <c r="K1307" s="31">
        <v>0.49524096688254848</v>
      </c>
      <c r="L1307" s="108">
        <f ca="1">REWS!R1307</f>
        <v>5.2728806747033765</v>
      </c>
      <c r="M1307" s="22">
        <f t="shared" si="340"/>
        <v>5.2814363082134275</v>
      </c>
      <c r="N1307" s="22">
        <f t="shared" ca="1" si="341"/>
        <v>5.2743150462604786</v>
      </c>
      <c r="O1307" s="22">
        <f t="shared" si="342"/>
        <v>0.17431298267642073</v>
      </c>
      <c r="P1307" s="81">
        <f t="shared" ca="1" si="343"/>
        <v>6</v>
      </c>
      <c r="Q1307" s="22">
        <f t="shared" ca="1" si="344"/>
        <v>0.24539794215868077</v>
      </c>
      <c r="R1307" s="3">
        <f ca="1">IF(N1307&gt;'Power Curve'!$C$37,0,INDEX(Ci,$P1307,1)*POWER(1-Q1307,3)+INDEX(Ci,$P1307,2)*3*Q1307*POWER(1-Q1307,2)+INDEX(Ci,$P1307,3)*3*POWER(Q1307,2)*(1-Q1307)+INDEX(Ci,$P1307,4)*POWER(Q1307,3))</f>
        <v>248.42002088280867</v>
      </c>
      <c r="S1307" s="3">
        <f t="shared" si="345"/>
        <v>194.92999649047903</v>
      </c>
      <c r="T1307" s="3">
        <f t="shared" ca="1" si="346"/>
        <v>53.490024392329644</v>
      </c>
      <c r="U1307" s="3">
        <f t="shared" ca="1" si="354"/>
        <v>53.490024392329644</v>
      </c>
      <c r="W1307" s="34">
        <f t="shared" si="347"/>
        <v>5</v>
      </c>
      <c r="X1307" s="73" t="b">
        <f>COUNTIF('Power Curve'!$D$2:$D$31,W1307)&gt;0</f>
        <v>1</v>
      </c>
      <c r="Y1307" s="73" t="b">
        <f t="shared" si="348"/>
        <v>0</v>
      </c>
      <c r="Z1307" s="73" t="b">
        <f t="shared" si="355"/>
        <v>1</v>
      </c>
      <c r="AA1307" s="34" t="str">
        <f t="shared" si="349"/>
        <v>Outer</v>
      </c>
      <c r="AB1307" s="35" t="str">
        <f t="shared" si="356"/>
        <v>0.1-0.2</v>
      </c>
      <c r="AC1307" s="36" t="str">
        <f t="shared" si="350"/>
        <v>18-19</v>
      </c>
      <c r="AD1307" s="36" t="str">
        <f t="shared" si="351"/>
        <v>Feb</v>
      </c>
      <c r="AE1307" s="35" t="str">
        <f t="shared" si="352"/>
        <v>315-325</v>
      </c>
      <c r="AF1307" s="36" t="str">
        <f t="shared" si="353"/>
        <v>LWS-LTI</v>
      </c>
    </row>
    <row r="1308" spans="5:32" x14ac:dyDescent="0.3">
      <c r="E1308" s="12">
        <v>40965.770833333336</v>
      </c>
      <c r="F1308" s="16">
        <v>4.8899999999999997</v>
      </c>
      <c r="G1308" s="16">
        <v>156.0000038146969</v>
      </c>
      <c r="H1308" s="29">
        <v>1.2267360068337076</v>
      </c>
      <c r="I1308" s="26">
        <v>315.2</v>
      </c>
      <c r="J1308" s="30">
        <v>7.5664621676891614E-2</v>
      </c>
      <c r="K1308" s="31">
        <v>0.43848276670704817</v>
      </c>
      <c r="L1308" s="108">
        <f ca="1">REWS!R1308</f>
        <v>4.8195291877521971</v>
      </c>
      <c r="M1308" s="22">
        <f t="shared" si="340"/>
        <v>4.8923088616268418</v>
      </c>
      <c r="N1308" s="22">
        <f t="shared" ca="1" si="341"/>
        <v>4.8218047758914704</v>
      </c>
      <c r="O1308" s="22">
        <f t="shared" si="342"/>
        <v>0.11417208142311994</v>
      </c>
      <c r="P1308" s="81">
        <f t="shared" ca="1" si="343"/>
        <v>5</v>
      </c>
      <c r="Q1308" s="22">
        <f t="shared" ca="1" si="344"/>
        <v>0.76409528091629031</v>
      </c>
      <c r="R1308" s="3">
        <f ca="1">IF(N1308&gt;'Power Curve'!$C$37,0,INDEX(Ci,$P1308,1)*POWER(1-Q1308,3)+INDEX(Ci,$P1308,2)*3*Q1308*POWER(1-Q1308,2)+INDEX(Ci,$P1308,3)*3*POWER(Q1308,2)*(1-Q1308)+INDEX(Ci,$P1308,4)*POWER(Q1308,3))</f>
        <v>177.04607205534171</v>
      </c>
      <c r="S1308" s="3">
        <f t="shared" si="345"/>
        <v>156.0000038146969</v>
      </c>
      <c r="T1308" s="3">
        <f t="shared" ca="1" si="346"/>
        <v>21.046068240644814</v>
      </c>
      <c r="U1308" s="3">
        <f t="shared" ca="1" si="354"/>
        <v>21.046068240644814</v>
      </c>
      <c r="W1308" s="34">
        <f t="shared" si="347"/>
        <v>5</v>
      </c>
      <c r="X1308" s="73" t="b">
        <f>COUNTIF('Power Curve'!$D$2:$D$31,W1308)&gt;0</f>
        <v>1</v>
      </c>
      <c r="Y1308" s="73" t="b">
        <f t="shared" si="348"/>
        <v>0</v>
      </c>
      <c r="Z1308" s="73" t="b">
        <f t="shared" si="355"/>
        <v>1</v>
      </c>
      <c r="AA1308" s="34" t="str">
        <f t="shared" si="349"/>
        <v>Outer</v>
      </c>
      <c r="AB1308" s="35" t="str">
        <f t="shared" si="356"/>
        <v>0.1-0.2</v>
      </c>
      <c r="AC1308" s="36" t="str">
        <f t="shared" si="350"/>
        <v>18-19</v>
      </c>
      <c r="AD1308" s="36" t="str">
        <f t="shared" si="351"/>
        <v>Feb</v>
      </c>
      <c r="AE1308" s="35" t="str">
        <f t="shared" si="352"/>
        <v>315-325</v>
      </c>
      <c r="AF1308" s="36" t="str">
        <f t="shared" si="353"/>
        <v>LWS-LTI</v>
      </c>
    </row>
    <row r="1309" spans="5:32" x14ac:dyDescent="0.3">
      <c r="E1309" s="12">
        <v>40965.777777777781</v>
      </c>
      <c r="F1309" s="16">
        <v>4.88</v>
      </c>
      <c r="G1309" s="16">
        <v>141.44999313354512</v>
      </c>
      <c r="H1309" s="29">
        <v>1.227196475598346</v>
      </c>
      <c r="I1309" s="26">
        <v>312.60000000000002</v>
      </c>
      <c r="J1309" s="30">
        <v>5.1229508196721313E-2</v>
      </c>
      <c r="K1309" s="31">
        <v>0.42486884349931275</v>
      </c>
      <c r="L1309" s="108">
        <f ca="1">REWS!R1309</f>
        <v>4.8078378951280554</v>
      </c>
      <c r="M1309" s="22">
        <f t="shared" si="340"/>
        <v>4.8829149390139763</v>
      </c>
      <c r="N1309" s="22">
        <f t="shared" ca="1" si="341"/>
        <v>4.8107097300160433</v>
      </c>
      <c r="O1309" s="22">
        <f t="shared" si="342"/>
        <v>0.11272022040124319</v>
      </c>
      <c r="P1309" s="81">
        <f t="shared" ca="1" si="343"/>
        <v>5</v>
      </c>
      <c r="Q1309" s="22">
        <f t="shared" ca="1" si="344"/>
        <v>0.75140831943789332</v>
      </c>
      <c r="R1309" s="3">
        <f ca="1">IF(N1309&gt;'Power Curve'!$C$37,0,INDEX(Ci,$P1309,1)*POWER(1-Q1309,3)+INDEX(Ci,$P1309,2)*3*Q1309*POWER(1-Q1309,2)+INDEX(Ci,$P1309,3)*3*POWER(Q1309,2)*(1-Q1309)+INDEX(Ci,$P1309,4)*POWER(Q1309,3))</f>
        <v>175.10495042250244</v>
      </c>
      <c r="S1309" s="3">
        <f t="shared" si="345"/>
        <v>141.44999313354512</v>
      </c>
      <c r="T1309" s="3">
        <f t="shared" ca="1" si="346"/>
        <v>33.65495728895732</v>
      </c>
      <c r="U1309" s="3">
        <f t="shared" ca="1" si="354"/>
        <v>33.65495728895732</v>
      </c>
      <c r="W1309" s="34">
        <f t="shared" si="347"/>
        <v>5</v>
      </c>
      <c r="X1309" s="73" t="b">
        <f>COUNTIF('Power Curve'!$D$2:$D$31,W1309)&gt;0</f>
        <v>1</v>
      </c>
      <c r="Y1309" s="73" t="b">
        <f t="shared" si="348"/>
        <v>0</v>
      </c>
      <c r="Z1309" s="73" t="b">
        <f t="shared" si="355"/>
        <v>1</v>
      </c>
      <c r="AA1309" s="34" t="str">
        <f t="shared" si="349"/>
        <v>Outer</v>
      </c>
      <c r="AB1309" s="35" t="str">
        <f t="shared" si="356"/>
        <v>0.1-0.2</v>
      </c>
      <c r="AC1309" s="36" t="str">
        <f t="shared" si="350"/>
        <v>18-19</v>
      </c>
      <c r="AD1309" s="36" t="str">
        <f t="shared" si="351"/>
        <v>Feb</v>
      </c>
      <c r="AE1309" s="35" t="str">
        <f t="shared" si="352"/>
        <v>305-315</v>
      </c>
      <c r="AF1309" s="36" t="str">
        <f t="shared" si="353"/>
        <v>LWS-LTI</v>
      </c>
    </row>
    <row r="1310" spans="5:32" x14ac:dyDescent="0.3">
      <c r="E1310" s="12">
        <v>40965.784722222219</v>
      </c>
      <c r="F1310" s="16">
        <v>5.43</v>
      </c>
      <c r="G1310" s="16">
        <v>214.08000183105429</v>
      </c>
      <c r="H1310" s="29">
        <v>1.2278878283673762</v>
      </c>
      <c r="I1310" s="26">
        <v>306.2</v>
      </c>
      <c r="J1310" s="30">
        <v>6.2615101289134445E-2</v>
      </c>
      <c r="K1310" s="31">
        <v>0.5725889046112157</v>
      </c>
      <c r="L1310" s="108">
        <f ca="1">REWS!R1310</f>
        <v>5.1270465555129352</v>
      </c>
      <c r="M1310" s="22">
        <f t="shared" si="340"/>
        <v>5.4342635651790197</v>
      </c>
      <c r="N1310" s="22">
        <f t="shared" ca="1" si="341"/>
        <v>5.1310722455986255</v>
      </c>
      <c r="O1310" s="22">
        <f t="shared" si="342"/>
        <v>0.19793292789129871</v>
      </c>
      <c r="P1310" s="81">
        <f t="shared" ca="1" si="343"/>
        <v>6</v>
      </c>
      <c r="Q1310" s="22">
        <f t="shared" ca="1" si="344"/>
        <v>0.10262529977526341</v>
      </c>
      <c r="R1310" s="3">
        <f ca="1">IF(N1310&gt;'Power Curve'!$C$37,0,INDEX(Ci,$P1310,1)*POWER(1-Q1310,3)+INDEX(Ci,$P1310,2)*3*Q1310*POWER(1-Q1310,2)+INDEX(Ci,$P1310,3)*3*POWER(Q1310,2)*(1-Q1310)+INDEX(Ci,$P1310,4)*POWER(Q1310,3))</f>
        <v>227.16725605925046</v>
      </c>
      <c r="S1310" s="3">
        <f t="shared" si="345"/>
        <v>214.08000183105429</v>
      </c>
      <c r="T1310" s="3">
        <f t="shared" ca="1" si="346"/>
        <v>13.087254228196173</v>
      </c>
      <c r="U1310" s="3">
        <f t="shared" ca="1" si="354"/>
        <v>13.087254228196173</v>
      </c>
      <c r="W1310" s="34">
        <f t="shared" si="347"/>
        <v>5</v>
      </c>
      <c r="X1310" s="73" t="b">
        <f>COUNTIF('Power Curve'!$D$2:$D$31,W1310)&gt;0</f>
        <v>1</v>
      </c>
      <c r="Y1310" s="73" t="b">
        <f t="shared" si="348"/>
        <v>0</v>
      </c>
      <c r="Z1310" s="73" t="b">
        <f t="shared" si="355"/>
        <v>1</v>
      </c>
      <c r="AA1310" s="34" t="str">
        <f t="shared" si="349"/>
        <v>Outer</v>
      </c>
      <c r="AB1310" s="35" t="str">
        <f t="shared" si="356"/>
        <v>0.1-0.2</v>
      </c>
      <c r="AC1310" s="36" t="str">
        <f t="shared" si="350"/>
        <v>18-19</v>
      </c>
      <c r="AD1310" s="36" t="str">
        <f t="shared" si="351"/>
        <v>Feb</v>
      </c>
      <c r="AE1310" s="35" t="str">
        <f t="shared" si="352"/>
        <v>305-315</v>
      </c>
      <c r="AF1310" s="36" t="str">
        <f t="shared" si="353"/>
        <v>LWS-LTI</v>
      </c>
    </row>
    <row r="1311" spans="5:32" x14ac:dyDescent="0.3">
      <c r="E1311" s="12">
        <v>40965.791666666664</v>
      </c>
      <c r="F1311" s="16">
        <v>4.99</v>
      </c>
      <c r="G1311" s="16">
        <v>153.75999450683599</v>
      </c>
      <c r="H1311" s="29">
        <v>1.228722539014925</v>
      </c>
      <c r="I1311" s="26">
        <v>300.39999999999998</v>
      </c>
      <c r="J1311" s="30">
        <v>4.8096192384769539E-2</v>
      </c>
      <c r="K1311" s="31">
        <v>0.57686790905176089</v>
      </c>
      <c r="L1311" s="108">
        <f ca="1">REWS!R1311</f>
        <v>4.8426862586153598</v>
      </c>
      <c r="M1311" s="22">
        <f t="shared" si="340"/>
        <v>4.9950494382659949</v>
      </c>
      <c r="N1311" s="22">
        <f t="shared" ca="1" si="341"/>
        <v>4.8475866284158533</v>
      </c>
      <c r="O1311" s="22">
        <f t="shared" si="342"/>
        <v>0.13005096873513997</v>
      </c>
      <c r="P1311" s="81">
        <f t="shared" ca="1" si="343"/>
        <v>5</v>
      </c>
      <c r="Q1311" s="22">
        <f t="shared" ca="1" si="344"/>
        <v>0.79357630997115847</v>
      </c>
      <c r="R1311" s="3">
        <f ca="1">IF(N1311&gt;'Power Curve'!$C$37,0,INDEX(Ci,$P1311,1)*POWER(1-Q1311,3)+INDEX(Ci,$P1311,2)*3*Q1311*POWER(1-Q1311,2)+INDEX(Ci,$P1311,3)*3*POWER(Q1311,2)*(1-Q1311)+INDEX(Ci,$P1311,4)*POWER(Q1311,3))</f>
        <v>181.53610090534565</v>
      </c>
      <c r="S1311" s="3">
        <f t="shared" si="345"/>
        <v>153.75999450683599</v>
      </c>
      <c r="T1311" s="3">
        <f t="shared" ca="1" si="346"/>
        <v>27.776106398509654</v>
      </c>
      <c r="U1311" s="3">
        <f t="shared" ca="1" si="354"/>
        <v>27.776106398509654</v>
      </c>
      <c r="W1311" s="34">
        <f t="shared" si="347"/>
        <v>5</v>
      </c>
      <c r="X1311" s="73" t="b">
        <f>COUNTIF('Power Curve'!$D$2:$D$31,W1311)&gt;0</f>
        <v>1</v>
      </c>
      <c r="Y1311" s="73" t="b">
        <f t="shared" si="348"/>
        <v>0</v>
      </c>
      <c r="Z1311" s="73" t="b">
        <f t="shared" si="355"/>
        <v>1</v>
      </c>
      <c r="AA1311" s="34" t="str">
        <f t="shared" si="349"/>
        <v>Outer</v>
      </c>
      <c r="AB1311" s="35" t="str">
        <f t="shared" si="356"/>
        <v>0.1-0.2</v>
      </c>
      <c r="AC1311" s="36" t="str">
        <f t="shared" si="350"/>
        <v>19-20</v>
      </c>
      <c r="AD1311" s="36" t="str">
        <f t="shared" si="351"/>
        <v>Feb</v>
      </c>
      <c r="AE1311" s="35" t="str">
        <f t="shared" si="352"/>
        <v>295-305</v>
      </c>
      <c r="AF1311" s="36" t="str">
        <f t="shared" si="353"/>
        <v>LWS-LTI</v>
      </c>
    </row>
    <row r="1312" spans="5:32" x14ac:dyDescent="0.3">
      <c r="E1312" s="12">
        <v>40965.798611111109</v>
      </c>
      <c r="F1312" s="16">
        <v>5.23</v>
      </c>
      <c r="G1312" s="16">
        <v>169.799999237061</v>
      </c>
      <c r="H1312" s="29">
        <v>1.228676373149987</v>
      </c>
      <c r="I1312" s="26">
        <v>300.89999999999998</v>
      </c>
      <c r="J1312" s="30">
        <v>5.5449330783938808E-2</v>
      </c>
      <c r="K1312" s="31">
        <v>0.64522615031233788</v>
      </c>
      <c r="L1312" s="108">
        <f ca="1">REWS!R1312</f>
        <v>4.9297201287823125</v>
      </c>
      <c r="M1312" s="22">
        <f t="shared" si="340"/>
        <v>5.2352267289698631</v>
      </c>
      <c r="N1312" s="22">
        <f t="shared" ca="1" si="341"/>
        <v>4.9346467656867912</v>
      </c>
      <c r="O1312" s="22">
        <f t="shared" si="342"/>
        <v>0.16717114324406551</v>
      </c>
      <c r="P1312" s="81">
        <f t="shared" ca="1" si="343"/>
        <v>5</v>
      </c>
      <c r="Q1312" s="22">
        <f t="shared" ca="1" si="344"/>
        <v>0.89312782334584573</v>
      </c>
      <c r="R1312" s="3">
        <f ca="1">IF(N1312&gt;'Power Curve'!$C$37,0,INDEX(Ci,$P1312,1)*POWER(1-Q1312,3)+INDEX(Ci,$P1312,2)*3*Q1312*POWER(1-Q1312,2)+INDEX(Ci,$P1312,3)*3*POWER(Q1312,2)*(1-Q1312)+INDEX(Ci,$P1312,4)*POWER(Q1312,3))</f>
        <v>196.37803337788446</v>
      </c>
      <c r="S1312" s="3">
        <f t="shared" si="345"/>
        <v>169.799999237061</v>
      </c>
      <c r="T1312" s="3">
        <f t="shared" ca="1" si="346"/>
        <v>26.578034140823462</v>
      </c>
      <c r="U1312" s="3">
        <f t="shared" ca="1" si="354"/>
        <v>26.578034140823462</v>
      </c>
      <c r="W1312" s="34">
        <f t="shared" si="347"/>
        <v>5</v>
      </c>
      <c r="X1312" s="73" t="b">
        <f>COUNTIF('Power Curve'!$D$2:$D$31,W1312)&gt;0</f>
        <v>1</v>
      </c>
      <c r="Y1312" s="73" t="b">
        <f t="shared" si="348"/>
        <v>0</v>
      </c>
      <c r="Z1312" s="73" t="b">
        <f t="shared" si="355"/>
        <v>1</v>
      </c>
      <c r="AA1312" s="34" t="str">
        <f t="shared" si="349"/>
        <v>Outer</v>
      </c>
      <c r="AB1312" s="35" t="str">
        <f t="shared" si="356"/>
        <v>0.1-0.2</v>
      </c>
      <c r="AC1312" s="36" t="str">
        <f t="shared" si="350"/>
        <v>19-20</v>
      </c>
      <c r="AD1312" s="36" t="str">
        <f t="shared" si="351"/>
        <v>Feb</v>
      </c>
      <c r="AE1312" s="35" t="str">
        <f t="shared" si="352"/>
        <v>295-305</v>
      </c>
      <c r="AF1312" s="36" t="str">
        <f t="shared" si="353"/>
        <v>LWS-LTI</v>
      </c>
    </row>
    <row r="1313" spans="5:32" x14ac:dyDescent="0.3">
      <c r="E1313" s="12">
        <v>40965.805555555555</v>
      </c>
      <c r="F1313" s="16">
        <v>4.66</v>
      </c>
      <c r="G1313" s="16">
        <v>109.9600009918216</v>
      </c>
      <c r="H1313" s="29">
        <v>1.228168790698821</v>
      </c>
      <c r="I1313" s="26">
        <v>307.8</v>
      </c>
      <c r="J1313" s="30">
        <v>6.652360515021459E-2</v>
      </c>
      <c r="K1313" s="31">
        <v>0.60318122936767704</v>
      </c>
      <c r="L1313" s="108">
        <f ca="1">REWS!R1313</f>
        <v>4.42565261880371</v>
      </c>
      <c r="M1313" s="22">
        <f t="shared" si="340"/>
        <v>4.6640146531603577</v>
      </c>
      <c r="N1313" s="22">
        <f t="shared" ca="1" si="341"/>
        <v>4.4294653785188878</v>
      </c>
      <c r="O1313" s="22">
        <f t="shared" si="342"/>
        <v>7.8888475580044998E-2</v>
      </c>
      <c r="P1313" s="81">
        <f t="shared" ca="1" si="343"/>
        <v>5</v>
      </c>
      <c r="Q1313" s="22">
        <f t="shared" ca="1" si="344"/>
        <v>0.31546308265312928</v>
      </c>
      <c r="R1313" s="3">
        <f ca="1">IF(N1313&gt;'Power Curve'!$C$37,0,INDEX(Ci,$P1313,1)*POWER(1-Q1313,3)+INDEX(Ci,$P1313,2)*3*Q1313*POWER(1-Q1313,2)+INDEX(Ci,$P1313,3)*3*POWER(Q1313,2)*(1-Q1313)+INDEX(Ci,$P1313,4)*POWER(Q1313,3))</f>
        <v>110.66219462055149</v>
      </c>
      <c r="S1313" s="3">
        <f t="shared" si="345"/>
        <v>109.9600009918216</v>
      </c>
      <c r="T1313" s="3">
        <f t="shared" ca="1" si="346"/>
        <v>0.70219362872988711</v>
      </c>
      <c r="U1313" s="3">
        <f t="shared" ca="1" si="354"/>
        <v>0.70219362872988711</v>
      </c>
      <c r="W1313" s="34">
        <f t="shared" si="347"/>
        <v>5</v>
      </c>
      <c r="X1313" s="73" t="b">
        <f>COUNTIF('Power Curve'!$D$2:$D$31,W1313)&gt;0</f>
        <v>1</v>
      </c>
      <c r="Y1313" s="73" t="b">
        <f t="shared" si="348"/>
        <v>0</v>
      </c>
      <c r="Z1313" s="73" t="b">
        <f t="shared" si="355"/>
        <v>1</v>
      </c>
      <c r="AA1313" s="34" t="str">
        <f t="shared" si="349"/>
        <v>Outer</v>
      </c>
      <c r="AB1313" s="35" t="str">
        <f t="shared" si="356"/>
        <v>0.0-0.1</v>
      </c>
      <c r="AC1313" s="36" t="str">
        <f t="shared" si="350"/>
        <v>19-20</v>
      </c>
      <c r="AD1313" s="36" t="str">
        <f t="shared" si="351"/>
        <v>Feb</v>
      </c>
      <c r="AE1313" s="35" t="str">
        <f t="shared" si="352"/>
        <v>305-315</v>
      </c>
      <c r="AF1313" s="36" t="str">
        <f t="shared" si="353"/>
        <v>LWS-LTI</v>
      </c>
    </row>
    <row r="1314" spans="5:32" x14ac:dyDescent="0.3">
      <c r="E1314" s="12">
        <v>40965.8125</v>
      </c>
      <c r="F1314" s="16">
        <v>4.6100000000000003</v>
      </c>
      <c r="G1314" s="16">
        <v>109.6600017547611</v>
      </c>
      <c r="H1314" s="29">
        <v>1.2270582997742341</v>
      </c>
      <c r="I1314" s="26">
        <v>314.10000000000002</v>
      </c>
      <c r="J1314" s="30">
        <v>4.1214750542299346E-2</v>
      </c>
      <c r="K1314" s="31">
        <v>0.80790620973947957</v>
      </c>
      <c r="L1314" s="108">
        <f ca="1">REWS!R1314</f>
        <v>4.431163804624294</v>
      </c>
      <c r="M1314" s="22">
        <f t="shared" si="340"/>
        <v>4.6125805312745216</v>
      </c>
      <c r="N1314" s="22">
        <f t="shared" ca="1" si="341"/>
        <v>4.4336442290885802</v>
      </c>
      <c r="O1314" s="22">
        <f t="shared" si="342"/>
        <v>7.0939166240596985E-2</v>
      </c>
      <c r="P1314" s="81">
        <f t="shared" ca="1" si="343"/>
        <v>5</v>
      </c>
      <c r="Q1314" s="22">
        <f t="shared" ca="1" si="344"/>
        <v>0.32024151410775586</v>
      </c>
      <c r="R1314" s="3">
        <f ca="1">IF(N1314&gt;'Power Curve'!$C$37,0,INDEX(Ci,$P1314,1)*POWER(1-Q1314,3)+INDEX(Ci,$P1314,2)*3*Q1314*POWER(1-Q1314,2)+INDEX(Ci,$P1314,3)*3*POWER(Q1314,2)*(1-Q1314)+INDEX(Ci,$P1314,4)*POWER(Q1314,3))</f>
        <v>111.29099462034847</v>
      </c>
      <c r="S1314" s="3">
        <f t="shared" si="345"/>
        <v>109.6600017547611</v>
      </c>
      <c r="T1314" s="3">
        <f t="shared" ca="1" si="346"/>
        <v>1.6309928655873733</v>
      </c>
      <c r="U1314" s="3">
        <f t="shared" ca="1" si="354"/>
        <v>1.6309928655873733</v>
      </c>
      <c r="W1314" s="34">
        <f t="shared" si="347"/>
        <v>5</v>
      </c>
      <c r="X1314" s="73" t="b">
        <f>COUNTIF('Power Curve'!$D$2:$D$31,W1314)&gt;0</f>
        <v>1</v>
      </c>
      <c r="Y1314" s="73" t="b">
        <f t="shared" si="348"/>
        <v>0</v>
      </c>
      <c r="Z1314" s="73" t="b">
        <f t="shared" si="355"/>
        <v>1</v>
      </c>
      <c r="AA1314" s="34" t="str">
        <f t="shared" si="349"/>
        <v>Outer</v>
      </c>
      <c r="AB1314" s="35" t="str">
        <f t="shared" si="356"/>
        <v>0.0-0.1</v>
      </c>
      <c r="AC1314" s="36" t="str">
        <f t="shared" si="350"/>
        <v>19-20</v>
      </c>
      <c r="AD1314" s="36" t="str">
        <f t="shared" si="351"/>
        <v>Feb</v>
      </c>
      <c r="AE1314" s="35" t="str">
        <f t="shared" si="352"/>
        <v>305-315</v>
      </c>
      <c r="AF1314" s="36" t="str">
        <f t="shared" si="353"/>
        <v>LWS-LTI</v>
      </c>
    </row>
    <row r="1315" spans="5:32" x14ac:dyDescent="0.3">
      <c r="E1315" s="12">
        <v>40965.819444444445</v>
      </c>
      <c r="F1315" s="16">
        <v>4.4400000000000004</v>
      </c>
      <c r="G1315" s="16">
        <v>87.370000839233299</v>
      </c>
      <c r="H1315" s="29">
        <v>1.2263678805464009</v>
      </c>
      <c r="I1315" s="26">
        <v>321.60000000000002</v>
      </c>
      <c r="J1315" s="30">
        <v>3.6036036036036036E-2</v>
      </c>
      <c r="K1315" s="31">
        <v>0.77294888232899117</v>
      </c>
      <c r="L1315" s="108">
        <f ca="1">REWS!R1315</f>
        <v>4.2769248449186028</v>
      </c>
      <c r="M1315" s="22">
        <f t="shared" si="340"/>
        <v>4.4416520082820288</v>
      </c>
      <c r="N1315" s="22">
        <f t="shared" ca="1" si="341"/>
        <v>4.2785161771855886</v>
      </c>
      <c r="O1315" s="22">
        <f t="shared" si="342"/>
        <v>4.4521612010387512E-2</v>
      </c>
      <c r="P1315" s="81">
        <f t="shared" ca="1" si="343"/>
        <v>5</v>
      </c>
      <c r="Q1315" s="22">
        <f t="shared" ca="1" si="344"/>
        <v>0.14285571139819517</v>
      </c>
      <c r="R1315" s="3">
        <f ca="1">IF(N1315&gt;'Power Curve'!$C$37,0,INDEX(Ci,$P1315,1)*POWER(1-Q1315,3)+INDEX(Ci,$P1315,2)*3*Q1315*POWER(1-Q1315,2)+INDEX(Ci,$P1315,3)*3*POWER(Q1315,2)*(1-Q1315)+INDEX(Ci,$P1315,4)*POWER(Q1315,3))</f>
        <v>90.197041542574027</v>
      </c>
      <c r="S1315" s="3">
        <f t="shared" si="345"/>
        <v>87.370000839233299</v>
      </c>
      <c r="T1315" s="3">
        <f t="shared" ca="1" si="346"/>
        <v>2.8270407033407281</v>
      </c>
      <c r="U1315" s="3">
        <f t="shared" ca="1" si="354"/>
        <v>2.8270407033407281</v>
      </c>
      <c r="W1315" s="34">
        <f t="shared" si="347"/>
        <v>4</v>
      </c>
      <c r="X1315" s="73" t="b">
        <f>COUNTIF('Power Curve'!$D$2:$D$31,W1315)&gt;0</f>
        <v>1</v>
      </c>
      <c r="Y1315" s="73" t="b">
        <f t="shared" si="348"/>
        <v>0</v>
      </c>
      <c r="Z1315" s="73" t="b">
        <f t="shared" si="355"/>
        <v>1</v>
      </c>
      <c r="AA1315" s="34" t="str">
        <f t="shared" si="349"/>
        <v>Outer</v>
      </c>
      <c r="AB1315" s="35" t="str">
        <f t="shared" si="356"/>
        <v>0.0-0.1</v>
      </c>
      <c r="AC1315" s="36" t="str">
        <f t="shared" si="350"/>
        <v>19-20</v>
      </c>
      <c r="AD1315" s="36" t="str">
        <f t="shared" si="351"/>
        <v>Feb</v>
      </c>
      <c r="AE1315" s="35" t="str">
        <f t="shared" si="352"/>
        <v>315-325</v>
      </c>
      <c r="AF1315" s="36" t="str">
        <f t="shared" si="353"/>
        <v>LWS-LTI</v>
      </c>
    </row>
    <row r="1316" spans="5:32" x14ac:dyDescent="0.3">
      <c r="E1316" s="12">
        <v>40965.826388888891</v>
      </c>
      <c r="F1316" s="16">
        <v>4.33</v>
      </c>
      <c r="G1316" s="16">
        <v>109.9600009918216</v>
      </c>
      <c r="H1316" s="29">
        <v>1.2249434745037029</v>
      </c>
      <c r="I1316" s="26">
        <v>330.9</v>
      </c>
      <c r="J1316" s="30">
        <v>4.6189376443418015E-2</v>
      </c>
      <c r="K1316" s="31">
        <v>0.52337930162065005</v>
      </c>
      <c r="L1316" s="108">
        <f ca="1">REWS!R1316</f>
        <v>4.2301639251902579</v>
      </c>
      <c r="M1316" s="22">
        <f t="shared" si="340"/>
        <v>4.3299333988670297</v>
      </c>
      <c r="N1316" s="22">
        <f t="shared" ca="1" si="341"/>
        <v>4.2300988596683018</v>
      </c>
      <c r="O1316" s="22">
        <f t="shared" si="342"/>
        <v>2.7255140791456127E-2</v>
      </c>
      <c r="P1316" s="81">
        <f t="shared" ca="1" si="343"/>
        <v>5</v>
      </c>
      <c r="Q1316" s="22">
        <f t="shared" ca="1" si="344"/>
        <v>8.7491484055107066E-2</v>
      </c>
      <c r="R1316" s="3">
        <f ca="1">IF(N1316&gt;'Power Curve'!$C$37,0,INDEX(Ci,$P1316,1)*POWER(1-Q1316,3)+INDEX(Ci,$P1316,2)*3*Q1316*POWER(1-Q1316,2)+INDEX(Ci,$P1316,3)*3*POWER(Q1316,2)*(1-Q1316)+INDEX(Ci,$P1316,4)*POWER(Q1316,3))</f>
        <v>84.732435088590591</v>
      </c>
      <c r="S1316" s="3">
        <f t="shared" si="345"/>
        <v>109.9600009918216</v>
      </c>
      <c r="T1316" s="3">
        <f t="shared" ca="1" si="346"/>
        <v>-25.22756590323101</v>
      </c>
      <c r="U1316" s="3">
        <f t="shared" ca="1" si="354"/>
        <v>25.22756590323101</v>
      </c>
      <c r="W1316" s="34">
        <f t="shared" si="347"/>
        <v>4</v>
      </c>
      <c r="X1316" s="73" t="b">
        <f>COUNTIF('Power Curve'!$D$2:$D$31,W1316)&gt;0</f>
        <v>1</v>
      </c>
      <c r="Y1316" s="73" t="b">
        <f t="shared" si="348"/>
        <v>0</v>
      </c>
      <c r="Z1316" s="73" t="b">
        <f t="shared" si="355"/>
        <v>1</v>
      </c>
      <c r="AA1316" s="34" t="str">
        <f t="shared" si="349"/>
        <v>Outer</v>
      </c>
      <c r="AB1316" s="35" t="str">
        <f t="shared" si="356"/>
        <v>0.0-0.1</v>
      </c>
      <c r="AC1316" s="36" t="str">
        <f t="shared" si="350"/>
        <v>19-20</v>
      </c>
      <c r="AD1316" s="36" t="str">
        <f t="shared" si="351"/>
        <v>Feb</v>
      </c>
      <c r="AE1316" s="35" t="str">
        <f t="shared" si="352"/>
        <v>325-335</v>
      </c>
      <c r="AF1316" s="36" t="str">
        <f t="shared" si="353"/>
        <v>LWS-LTI</v>
      </c>
    </row>
    <row r="1317" spans="5:32" x14ac:dyDescent="0.3">
      <c r="E1317" s="12">
        <v>40965.833333333336</v>
      </c>
      <c r="F1317" s="16">
        <v>4.16</v>
      </c>
      <c r="G1317" s="16">
        <v>82.369997024535692</v>
      </c>
      <c r="H1317" s="29">
        <v>1.225127082733656</v>
      </c>
      <c r="I1317" s="26">
        <v>336.3</v>
      </c>
      <c r="J1317" s="30">
        <v>5.2884615384615384E-2</v>
      </c>
      <c r="K1317" s="31">
        <v>0.6388535568125393</v>
      </c>
      <c r="L1317" s="108">
        <f ca="1">REWS!R1317</f>
        <v>4.0441199831130037</v>
      </c>
      <c r="M1317" s="22">
        <f t="shared" si="340"/>
        <v>4.1601438492222256</v>
      </c>
      <c r="N1317" s="22">
        <f t="shared" ca="1" si="341"/>
        <v>4.0442598253039073</v>
      </c>
      <c r="O1317" s="22">
        <f t="shared" si="342"/>
        <v>1.0136185637033331E-3</v>
      </c>
      <c r="P1317" s="81">
        <f t="shared" ca="1" si="343"/>
        <v>4</v>
      </c>
      <c r="Q1317" s="22">
        <f t="shared" ca="1" si="344"/>
        <v>0.92210971404285047</v>
      </c>
      <c r="R1317" s="3">
        <f ca="1">IF(N1317&gt;'Power Curve'!$C$37,0,INDEX(Ci,$P1317,1)*POWER(1-Q1317,3)+INDEX(Ci,$P1317,2)*3*Q1317*POWER(1-Q1317,2)+INDEX(Ci,$P1317,3)*3*POWER(Q1317,2)*(1-Q1317)+INDEX(Ci,$P1317,4)*POWER(Q1317,3))</f>
        <v>68.255666773638978</v>
      </c>
      <c r="S1317" s="3">
        <f t="shared" si="345"/>
        <v>82.369997024535692</v>
      </c>
      <c r="T1317" s="3">
        <f t="shared" ca="1" si="346"/>
        <v>-14.114330250896714</v>
      </c>
      <c r="U1317" s="3">
        <f t="shared" ca="1" si="354"/>
        <v>14.114330250896714</v>
      </c>
      <c r="W1317" s="34">
        <f t="shared" si="347"/>
        <v>4</v>
      </c>
      <c r="X1317" s="73" t="b">
        <f>COUNTIF('Power Curve'!$D$2:$D$31,W1317)&gt;0</f>
        <v>1</v>
      </c>
      <c r="Y1317" s="73" t="b">
        <f t="shared" si="348"/>
        <v>0</v>
      </c>
      <c r="Z1317" s="73" t="b">
        <f t="shared" si="355"/>
        <v>1</v>
      </c>
      <c r="AA1317" s="34" t="str">
        <f t="shared" si="349"/>
        <v>Outer</v>
      </c>
      <c r="AB1317" s="35" t="str">
        <f t="shared" si="356"/>
        <v>0.0-0.1</v>
      </c>
      <c r="AC1317" s="36" t="str">
        <f t="shared" si="350"/>
        <v>20-21</v>
      </c>
      <c r="AD1317" s="36" t="str">
        <f t="shared" si="351"/>
        <v>Feb</v>
      </c>
      <c r="AE1317" s="35" t="str">
        <f t="shared" si="352"/>
        <v>335-345</v>
      </c>
      <c r="AF1317" s="36" t="str">
        <f t="shared" si="353"/>
        <v>LWS-LTI</v>
      </c>
    </row>
    <row r="1318" spans="5:32" x14ac:dyDescent="0.3">
      <c r="E1318" s="12">
        <v>40965.840277777781</v>
      </c>
      <c r="F1318" s="16">
        <v>3.68</v>
      </c>
      <c r="G1318" s="16">
        <v>12.989999771118201</v>
      </c>
      <c r="H1318" s="29">
        <v>1.2259540013792671</v>
      </c>
      <c r="I1318" s="26">
        <v>332.1</v>
      </c>
      <c r="J1318" s="30">
        <v>9.5108695652173905E-2</v>
      </c>
      <c r="K1318" s="31">
        <v>0.61164290975044977</v>
      </c>
      <c r="L1318" s="108">
        <f ca="1">REWS!R1318</f>
        <v>3.6674623692644239</v>
      </c>
      <c r="M1318" s="22">
        <f t="shared" si="340"/>
        <v>3.6809550514592959</v>
      </c>
      <c r="N1318" s="22">
        <f t="shared" ca="1" si="341"/>
        <v>3.668414166896945</v>
      </c>
      <c r="O1318" s="22">
        <f t="shared" si="342"/>
        <v>-7.3046554833846325E-2</v>
      </c>
      <c r="P1318" s="81">
        <f t="shared" ca="1" si="343"/>
        <v>4</v>
      </c>
      <c r="Q1318" s="22">
        <f t="shared" ca="1" si="344"/>
        <v>0.65433432163544725</v>
      </c>
      <c r="R1318" s="3">
        <f ca="1">IF(N1318&gt;'Power Curve'!$C$37,0,INDEX(Ci,$P1318,1)*POWER(1-Q1318,3)+INDEX(Ci,$P1318,2)*3*Q1318*POWER(1-Q1318,2)+INDEX(Ci,$P1318,3)*3*POWER(Q1318,2)*(1-Q1318)+INDEX(Ci,$P1318,4)*POWER(Q1318,3))</f>
        <v>38.573510891267311</v>
      </c>
      <c r="S1318" s="3">
        <f t="shared" si="345"/>
        <v>12.989999771118201</v>
      </c>
      <c r="T1318" s="3">
        <f t="shared" ca="1" si="346"/>
        <v>25.583511120149112</v>
      </c>
      <c r="U1318" s="3">
        <f t="shared" ca="1" si="354"/>
        <v>25.583511120149112</v>
      </c>
      <c r="W1318" s="34">
        <f t="shared" si="347"/>
        <v>4</v>
      </c>
      <c r="X1318" s="73" t="b">
        <f>COUNTIF('Power Curve'!$D$2:$D$31,W1318)&gt;0</f>
        <v>1</v>
      </c>
      <c r="Y1318" s="73" t="b">
        <f t="shared" si="348"/>
        <v>0</v>
      </c>
      <c r="Z1318" s="73" t="b">
        <f t="shared" si="355"/>
        <v>1</v>
      </c>
      <c r="AA1318" s="34" t="str">
        <f t="shared" si="349"/>
        <v>Outer</v>
      </c>
      <c r="AB1318" s="35" t="str">
        <f t="shared" si="356"/>
        <v>-0.1-0.0</v>
      </c>
      <c r="AC1318" s="36" t="str">
        <f t="shared" si="350"/>
        <v>20-21</v>
      </c>
      <c r="AD1318" s="36" t="str">
        <f t="shared" si="351"/>
        <v>Feb</v>
      </c>
      <c r="AE1318" s="35" t="str">
        <f t="shared" si="352"/>
        <v>325-335</v>
      </c>
      <c r="AF1318" s="36" t="str">
        <f t="shared" si="353"/>
        <v>LWS-LTI</v>
      </c>
    </row>
    <row r="1319" spans="5:32" x14ac:dyDescent="0.3">
      <c r="E1319" s="12">
        <v>40967.083333333336</v>
      </c>
      <c r="F1319" s="16">
        <v>13.34</v>
      </c>
      <c r="G1319" s="16">
        <v>1991.930038452148</v>
      </c>
      <c r="H1319" s="29">
        <v>1.1779613261178483</v>
      </c>
      <c r="I1319" s="26">
        <v>204.8</v>
      </c>
      <c r="J1319" s="30">
        <v>7.1964017991004492E-2</v>
      </c>
      <c r="K1319" s="31">
        <v>0.18082530969908445</v>
      </c>
      <c r="L1319" s="108">
        <f ca="1">REWS!R1319</f>
        <v>13.31333337927893</v>
      </c>
      <c r="M1319" s="22">
        <f t="shared" si="340"/>
        <v>13.16701946045821</v>
      </c>
      <c r="N1319" s="22">
        <f t="shared" ca="1" si="341"/>
        <v>13.140698627326353</v>
      </c>
      <c r="O1319" s="22">
        <f t="shared" si="342"/>
        <v>1.3930552786617549</v>
      </c>
      <c r="P1319" s="81">
        <f t="shared" ca="1" si="343"/>
        <v>14</v>
      </c>
      <c r="Q1319" s="22">
        <f t="shared" ca="1" si="344"/>
        <v>0.15648851478867476</v>
      </c>
      <c r="R1319" s="3">
        <f ca="1">IF(N1319&gt;'Power Curve'!$C$37,0,INDEX(Ci,$P1319,1)*POWER(1-Q1319,3)+INDEX(Ci,$P1319,2)*3*Q1319*POWER(1-Q1319,2)+INDEX(Ci,$P1319,3)*3*POWER(Q1319,2)*(1-Q1319)+INDEX(Ci,$P1319,4)*POWER(Q1319,3))</f>
        <v>1957.4710767630586</v>
      </c>
      <c r="S1319" s="3">
        <f t="shared" si="345"/>
        <v>1991.930038452148</v>
      </c>
      <c r="T1319" s="3">
        <f t="shared" ca="1" si="346"/>
        <v>-34.458961689089392</v>
      </c>
      <c r="U1319" s="3">
        <f t="shared" ca="1" si="354"/>
        <v>34.458961689089392</v>
      </c>
      <c r="W1319" s="34">
        <f t="shared" si="347"/>
        <v>13</v>
      </c>
      <c r="X1319" s="73" t="b">
        <f>COUNTIF('Power Curve'!$D$2:$D$31,W1319)&gt;0</f>
        <v>1</v>
      </c>
      <c r="Y1319" s="73" t="b">
        <f t="shared" si="348"/>
        <v>0</v>
      </c>
      <c r="Z1319" s="73" t="b">
        <f t="shared" si="355"/>
        <v>1</v>
      </c>
      <c r="AA1319" s="34" t="str">
        <f t="shared" si="349"/>
        <v>Outer</v>
      </c>
      <c r="AB1319" s="35" t="str">
        <f t="shared" si="356"/>
        <v>1.3-1.4</v>
      </c>
      <c r="AC1319" s="36" t="str">
        <f t="shared" si="350"/>
        <v>2-3</v>
      </c>
      <c r="AD1319" s="36" t="str">
        <f t="shared" si="351"/>
        <v>Feb</v>
      </c>
      <c r="AE1319" s="35" t="str">
        <f t="shared" si="352"/>
        <v>195-205</v>
      </c>
      <c r="AF1319" s="36" t="str">
        <f t="shared" si="353"/>
        <v>HWS-LTI</v>
      </c>
    </row>
    <row r="1320" spans="5:32" x14ac:dyDescent="0.3">
      <c r="E1320" s="12">
        <v>40967.090277777781</v>
      </c>
      <c r="F1320" s="16">
        <v>13.26</v>
      </c>
      <c r="G1320" s="16">
        <v>1937.9899597167969</v>
      </c>
      <c r="H1320" s="29">
        <v>1.1776123137988426</v>
      </c>
      <c r="I1320" s="26">
        <v>208.7</v>
      </c>
      <c r="J1320" s="30">
        <v>6.8627450980392163E-2</v>
      </c>
      <c r="K1320" s="31">
        <v>0.26415743754623555</v>
      </c>
      <c r="L1320" s="108">
        <f ca="1">REWS!R1320</f>
        <v>13.262999328678061</v>
      </c>
      <c r="M1320" s="22">
        <f t="shared" si="340"/>
        <v>13.086764098851592</v>
      </c>
      <c r="N1320" s="22">
        <f t="shared" ca="1" si="341"/>
        <v>13.089724242657377</v>
      </c>
      <c r="O1320" s="22">
        <f t="shared" si="342"/>
        <v>1.3806515538158963</v>
      </c>
      <c r="P1320" s="81">
        <f t="shared" ca="1" si="343"/>
        <v>14</v>
      </c>
      <c r="Q1320" s="22">
        <f t="shared" ca="1" si="344"/>
        <v>0.10359769288672359</v>
      </c>
      <c r="R1320" s="3">
        <f ca="1">IF(N1320&gt;'Power Curve'!$C$37,0,INDEX(Ci,$P1320,1)*POWER(1-Q1320,3)+INDEX(Ci,$P1320,2)*3*Q1320*POWER(1-Q1320,2)+INDEX(Ci,$P1320,3)*3*POWER(Q1320,2)*(1-Q1320)+INDEX(Ci,$P1320,4)*POWER(Q1320,3))</f>
        <v>1956.0100799377039</v>
      </c>
      <c r="S1320" s="3">
        <f t="shared" si="345"/>
        <v>1937.9899597167969</v>
      </c>
      <c r="T1320" s="3">
        <f t="shared" ca="1" si="346"/>
        <v>18.020120220907074</v>
      </c>
      <c r="U1320" s="3">
        <f t="shared" ca="1" si="354"/>
        <v>18.020120220907074</v>
      </c>
      <c r="W1320" s="34">
        <f t="shared" si="347"/>
        <v>13</v>
      </c>
      <c r="X1320" s="73" t="b">
        <f>COUNTIF('Power Curve'!$D$2:$D$31,W1320)&gt;0</f>
        <v>1</v>
      </c>
      <c r="Y1320" s="73" t="b">
        <f t="shared" si="348"/>
        <v>0</v>
      </c>
      <c r="Z1320" s="73" t="b">
        <f t="shared" si="355"/>
        <v>1</v>
      </c>
      <c r="AA1320" s="34" t="str">
        <f t="shared" si="349"/>
        <v>Outer</v>
      </c>
      <c r="AB1320" s="35" t="str">
        <f t="shared" si="356"/>
        <v>1.3-1.4</v>
      </c>
      <c r="AC1320" s="36" t="str">
        <f t="shared" si="350"/>
        <v>2-3</v>
      </c>
      <c r="AD1320" s="36" t="str">
        <f t="shared" si="351"/>
        <v>Feb</v>
      </c>
      <c r="AE1320" s="35" t="str">
        <f t="shared" si="352"/>
        <v>205-215</v>
      </c>
      <c r="AF1320" s="36" t="str">
        <f t="shared" si="353"/>
        <v>HWS-LTI</v>
      </c>
    </row>
    <row r="1321" spans="5:32" x14ac:dyDescent="0.3">
      <c r="E1321" s="12">
        <v>40967.097222222219</v>
      </c>
      <c r="F1321" s="16">
        <v>13.26</v>
      </c>
      <c r="G1321" s="16">
        <v>1973.8099670410211</v>
      </c>
      <c r="H1321" s="29">
        <v>1.1771763380859031</v>
      </c>
      <c r="I1321" s="26">
        <v>209.4</v>
      </c>
      <c r="J1321" s="30">
        <v>6.711915535444947E-2</v>
      </c>
      <c r="K1321" s="31">
        <v>0.31214876059983726</v>
      </c>
      <c r="L1321" s="108">
        <f ca="1">REWS!R1321</f>
        <v>13.10042801352629</v>
      </c>
      <c r="M1321" s="22">
        <f t="shared" si="340"/>
        <v>13.085148905270389</v>
      </c>
      <c r="N1321" s="22">
        <f t="shared" ca="1" si="341"/>
        <v>12.927681091988466</v>
      </c>
      <c r="O1321" s="22">
        <f t="shared" si="342"/>
        <v>1.3804019204412159</v>
      </c>
      <c r="P1321" s="81">
        <f t="shared" ca="1" si="343"/>
        <v>13</v>
      </c>
      <c r="Q1321" s="22">
        <f t="shared" ca="1" si="344"/>
        <v>0.9359668780491055</v>
      </c>
      <c r="R1321" s="3">
        <f ca="1">IF(N1321&gt;'Power Curve'!$C$37,0,INDEX(Ci,$P1321,1)*POWER(1-Q1321,3)+INDEX(Ci,$P1321,2)*3*Q1321*POWER(1-Q1321,2)+INDEX(Ci,$P1321,3)*3*POWER(Q1321,2)*(1-Q1321)+INDEX(Ci,$P1321,4)*POWER(Q1321,3))</f>
        <v>1951.4455189502073</v>
      </c>
      <c r="S1321" s="3">
        <f t="shared" si="345"/>
        <v>1973.8099670410211</v>
      </c>
      <c r="T1321" s="3">
        <f t="shared" ca="1" si="346"/>
        <v>-22.364448090813767</v>
      </c>
      <c r="U1321" s="3">
        <f t="shared" ca="1" si="354"/>
        <v>22.364448090813767</v>
      </c>
      <c r="W1321" s="34">
        <f t="shared" si="347"/>
        <v>13</v>
      </c>
      <c r="X1321" s="73" t="b">
        <f>COUNTIF('Power Curve'!$D$2:$D$31,W1321)&gt;0</f>
        <v>1</v>
      </c>
      <c r="Y1321" s="73" t="b">
        <f t="shared" si="348"/>
        <v>0</v>
      </c>
      <c r="Z1321" s="73" t="b">
        <f t="shared" si="355"/>
        <v>1</v>
      </c>
      <c r="AA1321" s="34" t="str">
        <f t="shared" si="349"/>
        <v>Outer</v>
      </c>
      <c r="AB1321" s="35" t="str">
        <f t="shared" si="356"/>
        <v>1.3-1.4</v>
      </c>
      <c r="AC1321" s="36" t="str">
        <f t="shared" si="350"/>
        <v>2-3</v>
      </c>
      <c r="AD1321" s="36" t="str">
        <f t="shared" si="351"/>
        <v>Feb</v>
      </c>
      <c r="AE1321" s="35" t="str">
        <f t="shared" si="352"/>
        <v>205-215</v>
      </c>
      <c r="AF1321" s="36" t="str">
        <f t="shared" si="353"/>
        <v>HWS-LTI</v>
      </c>
    </row>
    <row r="1322" spans="5:32" x14ac:dyDescent="0.3">
      <c r="E1322" s="12">
        <v>40967.236111111109</v>
      </c>
      <c r="F1322" s="16">
        <v>13.65</v>
      </c>
      <c r="G1322" s="16">
        <v>1981.6100158691411</v>
      </c>
      <c r="H1322" s="29">
        <v>1.1635871281982257</v>
      </c>
      <c r="I1322" s="26">
        <v>268.5</v>
      </c>
      <c r="J1322" s="30">
        <v>9.2307692307692313E-2</v>
      </c>
      <c r="K1322" s="31">
        <v>0.24530029102473846</v>
      </c>
      <c r="L1322" s="108">
        <f ca="1">REWS!R1322</f>
        <v>13.562643670676527</v>
      </c>
      <c r="M1322" s="22">
        <f t="shared" si="340"/>
        <v>13.417973338467256</v>
      </c>
      <c r="N1322" s="22">
        <f t="shared" ca="1" si="341"/>
        <v>13.332101917382367</v>
      </c>
      <c r="O1322" s="22">
        <f t="shared" si="342"/>
        <v>1.431841009477884</v>
      </c>
      <c r="P1322" s="81">
        <f t="shared" ca="1" si="343"/>
        <v>14</v>
      </c>
      <c r="Q1322" s="22">
        <f t="shared" ca="1" si="344"/>
        <v>0.355087818959609</v>
      </c>
      <c r="R1322" s="3">
        <f ca="1">IF(N1322&gt;'Power Curve'!$C$37,0,INDEX(Ci,$P1322,1)*POWER(1-Q1322,3)+INDEX(Ci,$P1322,2)*3*Q1322*POWER(1-Q1322,2)+INDEX(Ci,$P1322,3)*3*POWER(Q1322,2)*(1-Q1322)+INDEX(Ci,$P1322,4)*POWER(Q1322,3))</f>
        <v>1962.8787956127353</v>
      </c>
      <c r="S1322" s="3">
        <f t="shared" si="345"/>
        <v>1981.6100158691411</v>
      </c>
      <c r="T1322" s="3">
        <f t="shared" ca="1" si="346"/>
        <v>-18.731220256405777</v>
      </c>
      <c r="U1322" s="3">
        <f t="shared" ca="1" si="354"/>
        <v>18.731220256405777</v>
      </c>
      <c r="W1322" s="34">
        <f t="shared" si="347"/>
        <v>13</v>
      </c>
      <c r="X1322" s="73" t="b">
        <f>COUNTIF('Power Curve'!$D$2:$D$31,W1322)&gt;0</f>
        <v>1</v>
      </c>
      <c r="Y1322" s="73" t="b">
        <f t="shared" si="348"/>
        <v>0</v>
      </c>
      <c r="Z1322" s="73" t="b">
        <f t="shared" si="355"/>
        <v>1</v>
      </c>
      <c r="AA1322" s="34" t="str">
        <f t="shared" si="349"/>
        <v>Outer</v>
      </c>
      <c r="AB1322" s="35" t="str">
        <f t="shared" si="356"/>
        <v>1.4-1.5</v>
      </c>
      <c r="AC1322" s="36" t="str">
        <f t="shared" si="350"/>
        <v>5-6</v>
      </c>
      <c r="AD1322" s="36" t="str">
        <f t="shared" si="351"/>
        <v>Feb</v>
      </c>
      <c r="AE1322" s="35" t="str">
        <f t="shared" si="352"/>
        <v>265-275</v>
      </c>
      <c r="AF1322" s="36" t="str">
        <f t="shared" si="353"/>
        <v>HWS-LTI</v>
      </c>
    </row>
    <row r="1323" spans="5:32" x14ac:dyDescent="0.3">
      <c r="E1323" s="12">
        <v>40967.243055555555</v>
      </c>
      <c r="F1323" s="16">
        <v>13.29</v>
      </c>
      <c r="G1323" s="16">
        <v>1977.8900299072241</v>
      </c>
      <c r="H1323" s="29">
        <v>1.1640339910567923</v>
      </c>
      <c r="I1323" s="26">
        <v>271.60000000000002</v>
      </c>
      <c r="J1323" s="30">
        <v>8.8036117381489837E-2</v>
      </c>
      <c r="K1323" s="31">
        <v>0.27205866429998049</v>
      </c>
      <c r="L1323" s="108">
        <f ca="1">REWS!R1323</f>
        <v>13.102800953891951</v>
      </c>
      <c r="M1323" s="22">
        <f t="shared" si="340"/>
        <v>13.06576488268929</v>
      </c>
      <c r="N1323" s="22">
        <f t="shared" ca="1" si="341"/>
        <v>12.881724346744107</v>
      </c>
      <c r="O1323" s="22">
        <f t="shared" si="342"/>
        <v>1.3774060572653652</v>
      </c>
      <c r="P1323" s="81">
        <f t="shared" ca="1" si="343"/>
        <v>13</v>
      </c>
      <c r="Q1323" s="22">
        <f t="shared" ca="1" si="344"/>
        <v>0.88865511352168503</v>
      </c>
      <c r="R1323" s="3">
        <f ca="1">IF(N1323&gt;'Power Curve'!$C$37,0,INDEX(Ci,$P1323,1)*POWER(1-Q1323,3)+INDEX(Ci,$P1323,2)*3*Q1323*POWER(1-Q1323,2)+INDEX(Ci,$P1323,3)*3*POWER(Q1323,2)*(1-Q1323)+INDEX(Ci,$P1323,4)*POWER(Q1323,3))</f>
        <v>1950.1674492571601</v>
      </c>
      <c r="S1323" s="3">
        <f t="shared" si="345"/>
        <v>1977.8900299072241</v>
      </c>
      <c r="T1323" s="3">
        <f t="shared" ca="1" si="346"/>
        <v>-27.722580650063946</v>
      </c>
      <c r="U1323" s="3">
        <f t="shared" ca="1" si="354"/>
        <v>27.722580650063946</v>
      </c>
      <c r="W1323" s="34">
        <f t="shared" si="347"/>
        <v>13</v>
      </c>
      <c r="X1323" s="73" t="b">
        <f>COUNTIF('Power Curve'!$D$2:$D$31,W1323)&gt;0</f>
        <v>1</v>
      </c>
      <c r="Y1323" s="73" t="b">
        <f t="shared" si="348"/>
        <v>0</v>
      </c>
      <c r="Z1323" s="73" t="b">
        <f t="shared" si="355"/>
        <v>1</v>
      </c>
      <c r="AA1323" s="34" t="str">
        <f t="shared" si="349"/>
        <v>Outer</v>
      </c>
      <c r="AB1323" s="35" t="str">
        <f t="shared" si="356"/>
        <v>1.3-1.4</v>
      </c>
      <c r="AC1323" s="36" t="str">
        <f t="shared" si="350"/>
        <v>5-6</v>
      </c>
      <c r="AD1323" s="36" t="str">
        <f t="shared" si="351"/>
        <v>Feb</v>
      </c>
      <c r="AE1323" s="35" t="str">
        <f t="shared" si="352"/>
        <v>265-275</v>
      </c>
      <c r="AF1323" s="36" t="str">
        <f t="shared" si="353"/>
        <v>HWS-LTI</v>
      </c>
    </row>
    <row r="1324" spans="5:32" x14ac:dyDescent="0.3">
      <c r="E1324" s="12">
        <v>40967.25</v>
      </c>
      <c r="F1324" s="16">
        <v>12.04</v>
      </c>
      <c r="G1324" s="16">
        <v>1980.9599761962941</v>
      </c>
      <c r="H1324" s="29">
        <v>1.1637562156745562</v>
      </c>
      <c r="I1324" s="26">
        <v>270.2</v>
      </c>
      <c r="J1324" s="30">
        <v>5.3986710963455156E-2</v>
      </c>
      <c r="K1324" s="31">
        <v>0.22826832139223679</v>
      </c>
      <c r="L1324" s="108">
        <f ca="1">REWS!R1324</f>
        <v>12.04573485654281</v>
      </c>
      <c r="M1324" s="22">
        <f t="shared" si="340"/>
        <v>11.835913844886178</v>
      </c>
      <c r="N1324" s="22">
        <f t="shared" ca="1" si="341"/>
        <v>11.841551491726168</v>
      </c>
      <c r="O1324" s="22">
        <f t="shared" si="342"/>
        <v>1.1873286148500344</v>
      </c>
      <c r="P1324" s="81">
        <f t="shared" ca="1" si="343"/>
        <v>12</v>
      </c>
      <c r="Q1324" s="22">
        <f t="shared" ca="1" si="344"/>
        <v>0.82954266673807819</v>
      </c>
      <c r="R1324" s="3">
        <f ca="1">IF(N1324&gt;'Power Curve'!$C$37,0,INDEX(Ci,$P1324,1)*POWER(1-Q1324,3)+INDEX(Ci,$P1324,2)*3*Q1324*POWER(1-Q1324,2)+INDEX(Ci,$P1324,3)*3*POWER(Q1324,2)*(1-Q1324)+INDEX(Ci,$P1324,4)*POWER(Q1324,3))</f>
        <v>1903.5960455500458</v>
      </c>
      <c r="S1324" s="3">
        <f t="shared" si="345"/>
        <v>1980.9599761962941</v>
      </c>
      <c r="T1324" s="3">
        <f t="shared" ca="1" si="346"/>
        <v>-77.363930646248264</v>
      </c>
      <c r="U1324" s="3">
        <f t="shared" ca="1" si="354"/>
        <v>77.363930646248264</v>
      </c>
      <c r="W1324" s="34">
        <f t="shared" si="347"/>
        <v>12</v>
      </c>
      <c r="X1324" s="73" t="b">
        <f>COUNTIF('Power Curve'!$D$2:$D$31,W1324)&gt;0</f>
        <v>1</v>
      </c>
      <c r="Y1324" s="73" t="b">
        <f t="shared" si="348"/>
        <v>0</v>
      </c>
      <c r="Z1324" s="73" t="b">
        <f t="shared" si="355"/>
        <v>1</v>
      </c>
      <c r="AA1324" s="34" t="str">
        <f t="shared" si="349"/>
        <v>Outer</v>
      </c>
      <c r="AB1324" s="35" t="str">
        <f t="shared" si="356"/>
        <v>1.1-1.2</v>
      </c>
      <c r="AC1324" s="36" t="str">
        <f t="shared" si="350"/>
        <v>6-7</v>
      </c>
      <c r="AD1324" s="36" t="str">
        <f t="shared" si="351"/>
        <v>Feb</v>
      </c>
      <c r="AE1324" s="35" t="str">
        <f t="shared" si="352"/>
        <v>265-275</v>
      </c>
      <c r="AF1324" s="36" t="str">
        <f t="shared" si="353"/>
        <v>HWS-LTI</v>
      </c>
    </row>
    <row r="1325" spans="5:32" x14ac:dyDescent="0.3">
      <c r="E1325" s="12">
        <v>40967.256944444445</v>
      </c>
      <c r="F1325" s="16">
        <v>11.23</v>
      </c>
      <c r="G1325" s="16">
        <v>1863.83996582031</v>
      </c>
      <c r="H1325" s="29">
        <v>1.1638194089778917</v>
      </c>
      <c r="I1325" s="26">
        <v>270.60000000000002</v>
      </c>
      <c r="J1325" s="30">
        <v>0.10507569011576134</v>
      </c>
      <c r="K1325" s="31">
        <v>0.2340485694873545</v>
      </c>
      <c r="L1325" s="108">
        <f ca="1">REWS!R1325</f>
        <v>11.208192779786096</v>
      </c>
      <c r="M1325" s="22">
        <f t="shared" si="340"/>
        <v>11.039843711705071</v>
      </c>
      <c r="N1325" s="22">
        <f t="shared" ca="1" si="341"/>
        <v>11.018405750623304</v>
      </c>
      <c r="O1325" s="22">
        <f t="shared" si="342"/>
        <v>1.0642934095713599</v>
      </c>
      <c r="P1325" s="81">
        <f t="shared" ca="1" si="343"/>
        <v>12</v>
      </c>
      <c r="Q1325" s="22">
        <f t="shared" ca="1" si="344"/>
        <v>3.6685084849927857E-2</v>
      </c>
      <c r="R1325" s="3">
        <f ca="1">IF(N1325&gt;'Power Curve'!$C$37,0,INDEX(Ci,$P1325,1)*POWER(1-Q1325,3)+INDEX(Ci,$P1325,2)*3*Q1325*POWER(1-Q1325,2)+INDEX(Ci,$P1325,3)*3*POWER(Q1325,2)*(1-Q1325)+INDEX(Ci,$P1325,4)*POWER(Q1325,3))</f>
        <v>1782.8097021301442</v>
      </c>
      <c r="S1325" s="3">
        <f t="shared" si="345"/>
        <v>1863.83996582031</v>
      </c>
      <c r="T1325" s="3">
        <f t="shared" ca="1" si="346"/>
        <v>-81.030263690165839</v>
      </c>
      <c r="U1325" s="3">
        <f t="shared" ca="1" si="354"/>
        <v>81.030263690165839</v>
      </c>
      <c r="W1325" s="34">
        <f t="shared" si="347"/>
        <v>11</v>
      </c>
      <c r="X1325" s="73" t="b">
        <f>COUNTIF('Power Curve'!$D$2:$D$31,W1325)&gt;0</f>
        <v>1</v>
      </c>
      <c r="Y1325" s="73" t="b">
        <f t="shared" si="348"/>
        <v>0</v>
      </c>
      <c r="Z1325" s="73" t="b">
        <f t="shared" si="355"/>
        <v>1</v>
      </c>
      <c r="AA1325" s="34" t="str">
        <f t="shared" si="349"/>
        <v>Inner</v>
      </c>
      <c r="AB1325" s="35" t="str">
        <f t="shared" si="356"/>
        <v>1.0-1.1</v>
      </c>
      <c r="AC1325" s="36" t="str">
        <f t="shared" si="350"/>
        <v>6-7</v>
      </c>
      <c r="AD1325" s="36" t="str">
        <f t="shared" si="351"/>
        <v>Feb</v>
      </c>
      <c r="AE1325" s="35" t="str">
        <f t="shared" si="352"/>
        <v>265-275</v>
      </c>
      <c r="AF1325" s="36" t="str">
        <f t="shared" si="353"/>
        <v>Inner-TI</v>
      </c>
    </row>
    <row r="1326" spans="5:32" x14ac:dyDescent="0.3">
      <c r="E1326" s="12">
        <v>40967.263888888891</v>
      </c>
      <c r="F1326" s="16">
        <v>10.68</v>
      </c>
      <c r="G1326" s="16">
        <v>1820.230041503911</v>
      </c>
      <c r="H1326" s="29">
        <v>1.1646497167143104</v>
      </c>
      <c r="I1326" s="26">
        <v>271.2</v>
      </c>
      <c r="J1326" s="30">
        <v>8.3333333333333343E-2</v>
      </c>
      <c r="K1326" s="31">
        <v>0.19037635653326662</v>
      </c>
      <c r="L1326" s="108">
        <f ca="1">REWS!R1326</f>
        <v>10.718049393004179</v>
      </c>
      <c r="M1326" s="22">
        <f t="shared" si="340"/>
        <v>10.501653021090497</v>
      </c>
      <c r="N1326" s="22">
        <f t="shared" ca="1" si="341"/>
        <v>10.539067021370741</v>
      </c>
      <c r="O1326" s="22">
        <f t="shared" si="342"/>
        <v>0.9811143034362837</v>
      </c>
      <c r="P1326" s="81">
        <f t="shared" ca="1" si="343"/>
        <v>11</v>
      </c>
      <c r="Q1326" s="22">
        <f t="shared" ca="1" si="344"/>
        <v>0.57176217262850138</v>
      </c>
      <c r="R1326" s="3">
        <f ca="1">IF(N1326&gt;'Power Curve'!$C$37,0,INDEX(Ci,$P1326,1)*POWER(1-Q1326,3)+INDEX(Ci,$P1326,2)*3*Q1326*POWER(1-Q1326,2)+INDEX(Ci,$P1326,3)*3*POWER(Q1326,2)*(1-Q1326)+INDEX(Ci,$P1326,4)*POWER(Q1326,3))</f>
        <v>1680.838554207425</v>
      </c>
      <c r="S1326" s="3">
        <f t="shared" si="345"/>
        <v>1820.230041503911</v>
      </c>
      <c r="T1326" s="3">
        <f t="shared" ca="1" si="346"/>
        <v>-139.39148729648605</v>
      </c>
      <c r="U1326" s="3">
        <f t="shared" ca="1" si="354"/>
        <v>139.39148729648605</v>
      </c>
      <c r="W1326" s="34">
        <f t="shared" si="347"/>
        <v>11</v>
      </c>
      <c r="X1326" s="73" t="b">
        <f>COUNTIF('Power Curve'!$D$2:$D$31,W1326)&gt;0</f>
        <v>1</v>
      </c>
      <c r="Y1326" s="73" t="b">
        <f t="shared" si="348"/>
        <v>0</v>
      </c>
      <c r="Z1326" s="73" t="b">
        <f t="shared" si="355"/>
        <v>1</v>
      </c>
      <c r="AA1326" s="34" t="str">
        <f t="shared" si="349"/>
        <v>Outer</v>
      </c>
      <c r="AB1326" s="35" t="str">
        <f t="shared" si="356"/>
        <v>0.9-1.0</v>
      </c>
      <c r="AC1326" s="36" t="str">
        <f t="shared" si="350"/>
        <v>6-7</v>
      </c>
      <c r="AD1326" s="36" t="str">
        <f t="shared" si="351"/>
        <v>Feb</v>
      </c>
      <c r="AE1326" s="35" t="str">
        <f t="shared" si="352"/>
        <v>265-275</v>
      </c>
      <c r="AF1326" s="36" t="str">
        <f t="shared" si="353"/>
        <v>HWS-LTI</v>
      </c>
    </row>
    <row r="1327" spans="5:32" x14ac:dyDescent="0.3">
      <c r="E1327" s="12">
        <v>40967.270833333336</v>
      </c>
      <c r="F1327" s="16">
        <v>10.82</v>
      </c>
      <c r="G1327" s="16">
        <v>1864.180007934573</v>
      </c>
      <c r="H1327" s="29">
        <v>1.1641807874751302</v>
      </c>
      <c r="I1327" s="26">
        <v>272.2</v>
      </c>
      <c r="J1327" s="30">
        <v>7.2088724584103508E-2</v>
      </c>
      <c r="K1327" s="31">
        <v>0.18095805028794823</v>
      </c>
      <c r="L1327" s="108">
        <f ca="1">REWS!R1327</f>
        <v>10.902296785682045</v>
      </c>
      <c r="M1327" s="22">
        <f t="shared" si="340"/>
        <v>10.637887025916578</v>
      </c>
      <c r="N1327" s="22">
        <f t="shared" ca="1" si="341"/>
        <v>10.71879866257847</v>
      </c>
      <c r="O1327" s="22">
        <f t="shared" si="342"/>
        <v>1.0021697080433292</v>
      </c>
      <c r="P1327" s="81">
        <f t="shared" ca="1" si="343"/>
        <v>11</v>
      </c>
      <c r="Q1327" s="22">
        <f t="shared" ca="1" si="344"/>
        <v>0.74619276509279153</v>
      </c>
      <c r="R1327" s="3">
        <f ca="1">IF(N1327&gt;'Power Curve'!$C$37,0,INDEX(Ci,$P1327,1)*POWER(1-Q1327,3)+INDEX(Ci,$P1327,2)*3*Q1327*POWER(1-Q1327,2)+INDEX(Ci,$P1327,3)*3*POWER(Q1327,2)*(1-Q1327)+INDEX(Ci,$P1327,4)*POWER(Q1327,3))</f>
        <v>1723.5005719802598</v>
      </c>
      <c r="S1327" s="3">
        <f t="shared" si="345"/>
        <v>1864.180007934573</v>
      </c>
      <c r="T1327" s="3">
        <f t="shared" ca="1" si="346"/>
        <v>-140.67943595431325</v>
      </c>
      <c r="U1327" s="3">
        <f t="shared" ca="1" si="354"/>
        <v>140.67943595431325</v>
      </c>
      <c r="W1327" s="34">
        <f t="shared" si="347"/>
        <v>11</v>
      </c>
      <c r="X1327" s="73" t="b">
        <f>COUNTIF('Power Curve'!$D$2:$D$31,W1327)&gt;0</f>
        <v>1</v>
      </c>
      <c r="Y1327" s="73" t="b">
        <f t="shared" si="348"/>
        <v>0</v>
      </c>
      <c r="Z1327" s="73" t="b">
        <f t="shared" si="355"/>
        <v>1</v>
      </c>
      <c r="AA1327" s="34" t="str">
        <f t="shared" si="349"/>
        <v>Outer</v>
      </c>
      <c r="AB1327" s="35" t="str">
        <f t="shared" si="356"/>
        <v>1.0-1.1</v>
      </c>
      <c r="AC1327" s="36" t="str">
        <f t="shared" si="350"/>
        <v>6-7</v>
      </c>
      <c r="AD1327" s="36" t="str">
        <f t="shared" si="351"/>
        <v>Feb</v>
      </c>
      <c r="AE1327" s="35" t="str">
        <f t="shared" si="352"/>
        <v>265-275</v>
      </c>
      <c r="AF1327" s="36" t="str">
        <f t="shared" si="353"/>
        <v>HWS-LTI</v>
      </c>
    </row>
    <row r="1328" spans="5:32" x14ac:dyDescent="0.3">
      <c r="E1328" s="12">
        <v>40967.277777777781</v>
      </c>
      <c r="F1328" s="16">
        <v>12.47</v>
      </c>
      <c r="G1328" s="16">
        <v>1967.0200347900441</v>
      </c>
      <c r="H1328" s="29">
        <v>1.1630313787523006</v>
      </c>
      <c r="I1328" s="26">
        <v>269.8</v>
      </c>
      <c r="J1328" s="30">
        <v>0.12109061748195669</v>
      </c>
      <c r="K1328" s="31">
        <v>0.25819561257435875</v>
      </c>
      <c r="L1328" s="108">
        <f ca="1">REWS!R1328</f>
        <v>12.521735803394046</v>
      </c>
      <c r="M1328" s="22">
        <f t="shared" si="340"/>
        <v>12.256079460511435</v>
      </c>
      <c r="N1328" s="22">
        <f t="shared" ca="1" si="341"/>
        <v>12.306927745784154</v>
      </c>
      <c r="O1328" s="22">
        <f t="shared" si="342"/>
        <v>1.2522665651822737</v>
      </c>
      <c r="P1328" s="81">
        <f t="shared" ca="1" si="343"/>
        <v>13</v>
      </c>
      <c r="Q1328" s="22">
        <f t="shared" ca="1" si="344"/>
        <v>0.29691082677594344</v>
      </c>
      <c r="R1328" s="3">
        <f ca="1">IF(N1328&gt;'Power Curve'!$C$37,0,INDEX(Ci,$P1328,1)*POWER(1-Q1328,3)+INDEX(Ci,$P1328,2)*3*Q1328*POWER(1-Q1328,2)+INDEX(Ci,$P1328,3)*3*POWER(Q1328,2)*(1-Q1328)+INDEX(Ci,$P1328,4)*POWER(Q1328,3))</f>
        <v>1931.3575067959557</v>
      </c>
      <c r="S1328" s="3">
        <f t="shared" si="345"/>
        <v>1967.0200347900441</v>
      </c>
      <c r="T1328" s="3">
        <f t="shared" ca="1" si="346"/>
        <v>-35.66252799408835</v>
      </c>
      <c r="U1328" s="3">
        <f t="shared" ca="1" si="354"/>
        <v>35.66252799408835</v>
      </c>
      <c r="W1328" s="34">
        <f t="shared" si="347"/>
        <v>12</v>
      </c>
      <c r="X1328" s="73" t="b">
        <f>COUNTIF('Power Curve'!$D$2:$D$31,W1328)&gt;0</f>
        <v>1</v>
      </c>
      <c r="Y1328" s="73" t="b">
        <f t="shared" si="348"/>
        <v>0</v>
      </c>
      <c r="Z1328" s="73" t="b">
        <f t="shared" si="355"/>
        <v>1</v>
      </c>
      <c r="AA1328" s="34" t="str">
        <f t="shared" si="349"/>
        <v>Inner</v>
      </c>
      <c r="AB1328" s="35" t="str">
        <f t="shared" si="356"/>
        <v>1.2-1.3</v>
      </c>
      <c r="AC1328" s="36" t="str">
        <f t="shared" si="350"/>
        <v>6-7</v>
      </c>
      <c r="AD1328" s="36" t="str">
        <f t="shared" si="351"/>
        <v>Feb</v>
      </c>
      <c r="AE1328" s="35" t="str">
        <f t="shared" si="352"/>
        <v>265-275</v>
      </c>
      <c r="AF1328" s="36" t="str">
        <f t="shared" si="353"/>
        <v>Inner-TI</v>
      </c>
    </row>
    <row r="1329" spans="5:32" x14ac:dyDescent="0.3">
      <c r="E1329" s="12">
        <v>40967.284722222219</v>
      </c>
      <c r="F1329" s="16">
        <v>12.46</v>
      </c>
      <c r="G1329" s="16">
        <v>1958.450012207029</v>
      </c>
      <c r="H1329" s="29">
        <v>1.1628395831559246</v>
      </c>
      <c r="I1329" s="26">
        <v>270.8</v>
      </c>
      <c r="J1329" s="30">
        <v>8.26645264847512E-2</v>
      </c>
      <c r="K1329" s="31">
        <v>0.2049377658454343</v>
      </c>
      <c r="L1329" s="108">
        <f ca="1">REWS!R1329</f>
        <v>12.298371726117898</v>
      </c>
      <c r="M1329" s="22">
        <f t="shared" si="340"/>
        <v>12.245577794910822</v>
      </c>
      <c r="N1329" s="22">
        <f t="shared" ca="1" si="341"/>
        <v>12.086730956894735</v>
      </c>
      <c r="O1329" s="22">
        <f t="shared" si="342"/>
        <v>1.2506434989107431</v>
      </c>
      <c r="P1329" s="81">
        <f t="shared" ca="1" si="343"/>
        <v>13</v>
      </c>
      <c r="Q1329" s="22">
        <f t="shared" ca="1" si="344"/>
        <v>7.0221609116233943E-2</v>
      </c>
      <c r="R1329" s="3">
        <f ca="1">IF(N1329&gt;'Power Curve'!$C$37,0,INDEX(Ci,$P1329,1)*POWER(1-Q1329,3)+INDEX(Ci,$P1329,2)*3*Q1329*POWER(1-Q1329,2)+INDEX(Ci,$P1329,3)*3*POWER(Q1329,2)*(1-Q1329)+INDEX(Ci,$P1329,4)*POWER(Q1329,3))</f>
        <v>1920.9398398766116</v>
      </c>
      <c r="S1329" s="3">
        <f t="shared" si="345"/>
        <v>1958.450012207029</v>
      </c>
      <c r="T1329" s="3">
        <f t="shared" ca="1" si="346"/>
        <v>-37.51017233041739</v>
      </c>
      <c r="U1329" s="3">
        <f t="shared" ca="1" si="354"/>
        <v>37.51017233041739</v>
      </c>
      <c r="W1329" s="34">
        <f t="shared" si="347"/>
        <v>12</v>
      </c>
      <c r="X1329" s="73" t="b">
        <f>COUNTIF('Power Curve'!$D$2:$D$31,W1329)&gt;0</f>
        <v>1</v>
      </c>
      <c r="Y1329" s="73" t="b">
        <f t="shared" si="348"/>
        <v>0</v>
      </c>
      <c r="Z1329" s="73" t="b">
        <f t="shared" si="355"/>
        <v>1</v>
      </c>
      <c r="AA1329" s="34" t="str">
        <f t="shared" si="349"/>
        <v>Outer</v>
      </c>
      <c r="AB1329" s="35" t="str">
        <f t="shared" si="356"/>
        <v>1.2-1.3</v>
      </c>
      <c r="AC1329" s="36" t="str">
        <f t="shared" si="350"/>
        <v>6-7</v>
      </c>
      <c r="AD1329" s="36" t="str">
        <f t="shared" si="351"/>
        <v>Feb</v>
      </c>
      <c r="AE1329" s="35" t="str">
        <f t="shared" si="352"/>
        <v>265-275</v>
      </c>
      <c r="AF1329" s="36" t="str">
        <f t="shared" si="353"/>
        <v>HWS-LTI</v>
      </c>
    </row>
    <row r="1330" spans="5:32" x14ac:dyDescent="0.3">
      <c r="E1330" s="12">
        <v>40967.291666666664</v>
      </c>
      <c r="F1330" s="16">
        <v>12.03</v>
      </c>
      <c r="G1330" s="16">
        <v>1912.56994628906</v>
      </c>
      <c r="H1330" s="29">
        <v>1.1632429432390048</v>
      </c>
      <c r="I1330" s="26">
        <v>271.5</v>
      </c>
      <c r="J1330" s="30">
        <v>0.11305070656691606</v>
      </c>
      <c r="K1330" s="31">
        <v>0.26933948288096327</v>
      </c>
      <c r="L1330" s="108">
        <f ca="1">REWS!R1330</f>
        <v>11.925074206161206</v>
      </c>
      <c r="M1330" s="22">
        <f t="shared" si="340"/>
        <v>11.824344472236289</v>
      </c>
      <c r="N1330" s="22">
        <f t="shared" ca="1" si="341"/>
        <v>11.721212408198653</v>
      </c>
      <c r="O1330" s="22">
        <f t="shared" si="342"/>
        <v>1.1855405310121989</v>
      </c>
      <c r="P1330" s="81">
        <f t="shared" ca="1" si="343"/>
        <v>12</v>
      </c>
      <c r="Q1330" s="22">
        <f t="shared" ca="1" si="344"/>
        <v>0.71363153459223549</v>
      </c>
      <c r="R1330" s="3">
        <f ca="1">IF(N1330&gt;'Power Curve'!$C$37,0,INDEX(Ci,$P1330,1)*POWER(1-Q1330,3)+INDEX(Ci,$P1330,2)*3*Q1330*POWER(1-Q1330,2)+INDEX(Ci,$P1330,3)*3*POWER(Q1330,2)*(1-Q1330)+INDEX(Ci,$P1330,4)*POWER(Q1330,3))</f>
        <v>1890.9929770397021</v>
      </c>
      <c r="S1330" s="3">
        <f t="shared" si="345"/>
        <v>1912.56994628906</v>
      </c>
      <c r="T1330" s="3">
        <f t="shared" ca="1" si="346"/>
        <v>-21.576969249357944</v>
      </c>
      <c r="U1330" s="3">
        <f t="shared" ca="1" si="354"/>
        <v>21.576969249357944</v>
      </c>
      <c r="W1330" s="34">
        <f t="shared" si="347"/>
        <v>12</v>
      </c>
      <c r="X1330" s="73" t="b">
        <f>COUNTIF('Power Curve'!$D$2:$D$31,W1330)&gt;0</f>
        <v>1</v>
      </c>
      <c r="Y1330" s="73" t="b">
        <f t="shared" si="348"/>
        <v>0</v>
      </c>
      <c r="Z1330" s="73" t="b">
        <f t="shared" si="355"/>
        <v>1</v>
      </c>
      <c r="AA1330" s="34" t="str">
        <f t="shared" si="349"/>
        <v>Inner</v>
      </c>
      <c r="AB1330" s="35" t="str">
        <f t="shared" si="356"/>
        <v>1.1-1.2</v>
      </c>
      <c r="AC1330" s="36" t="str">
        <f t="shared" si="350"/>
        <v>7-8</v>
      </c>
      <c r="AD1330" s="36" t="str">
        <f t="shared" si="351"/>
        <v>Feb</v>
      </c>
      <c r="AE1330" s="35" t="str">
        <f t="shared" si="352"/>
        <v>265-275</v>
      </c>
      <c r="AF1330" s="36" t="str">
        <f t="shared" si="353"/>
        <v>Inner-TI</v>
      </c>
    </row>
    <row r="1331" spans="5:32" x14ac:dyDescent="0.3">
      <c r="E1331" s="12">
        <v>40967.298611111109</v>
      </c>
      <c r="F1331" s="16">
        <v>11.89</v>
      </c>
      <c r="G1331" s="16">
        <v>1932.929992675779</v>
      </c>
      <c r="H1331" s="29">
        <v>1.1635612910614566</v>
      </c>
      <c r="I1331" s="26">
        <v>273.10000000000002</v>
      </c>
      <c r="J1331" s="30">
        <v>0.12026913372582</v>
      </c>
      <c r="K1331" s="31">
        <v>0.20181123682472732</v>
      </c>
      <c r="L1331" s="108">
        <f ca="1">REWS!R1331</f>
        <v>11.789463890584173</v>
      </c>
      <c r="M1331" s="22">
        <f t="shared" si="340"/>
        <v>11.687803819805803</v>
      </c>
      <c r="N1331" s="22">
        <f t="shared" ca="1" si="341"/>
        <v>11.58897738383787</v>
      </c>
      <c r="O1331" s="22">
        <f t="shared" si="342"/>
        <v>1.1644377330293896</v>
      </c>
      <c r="P1331" s="81">
        <f t="shared" ca="1" si="343"/>
        <v>12</v>
      </c>
      <c r="Q1331" s="22">
        <f t="shared" ca="1" si="344"/>
        <v>0.58626218015065124</v>
      </c>
      <c r="R1331" s="3">
        <f ca="1">IF(N1331&gt;'Power Curve'!$C$37,0,INDEX(Ci,$P1331,1)*POWER(1-Q1331,3)+INDEX(Ci,$P1331,2)*3*Q1331*POWER(1-Q1331,2)+INDEX(Ci,$P1331,3)*3*POWER(Q1331,2)*(1-Q1331)+INDEX(Ci,$P1331,4)*POWER(Q1331,3))</f>
        <v>1874.4799498501334</v>
      </c>
      <c r="S1331" s="3">
        <f t="shared" si="345"/>
        <v>1932.929992675779</v>
      </c>
      <c r="T1331" s="3">
        <f t="shared" ca="1" si="346"/>
        <v>-58.450042825645596</v>
      </c>
      <c r="U1331" s="3">
        <f t="shared" ca="1" si="354"/>
        <v>58.450042825645596</v>
      </c>
      <c r="W1331" s="34">
        <f t="shared" si="347"/>
        <v>12</v>
      </c>
      <c r="X1331" s="73" t="b">
        <f>COUNTIF('Power Curve'!$D$2:$D$31,W1331)&gt;0</f>
        <v>1</v>
      </c>
      <c r="Y1331" s="73" t="b">
        <f t="shared" si="348"/>
        <v>0</v>
      </c>
      <c r="Z1331" s="73" t="b">
        <f t="shared" si="355"/>
        <v>1</v>
      </c>
      <c r="AA1331" s="34" t="str">
        <f t="shared" si="349"/>
        <v>Inner</v>
      </c>
      <c r="AB1331" s="35" t="str">
        <f t="shared" si="356"/>
        <v>1.1-1.2</v>
      </c>
      <c r="AC1331" s="36" t="str">
        <f t="shared" si="350"/>
        <v>7-8</v>
      </c>
      <c r="AD1331" s="36" t="str">
        <f t="shared" si="351"/>
        <v>Feb</v>
      </c>
      <c r="AE1331" s="35" t="str">
        <f t="shared" si="352"/>
        <v>265-275</v>
      </c>
      <c r="AF1331" s="36" t="str">
        <f t="shared" si="353"/>
        <v>Inner-TI</v>
      </c>
    </row>
    <row r="1332" spans="5:32" x14ac:dyDescent="0.3">
      <c r="E1332" s="12">
        <v>40967.305555555555</v>
      </c>
      <c r="F1332" s="16">
        <v>11.7</v>
      </c>
      <c r="G1332" s="16">
        <v>1896.710006713867</v>
      </c>
      <c r="H1332" s="29">
        <v>1.1640072852630698</v>
      </c>
      <c r="I1332" s="26">
        <v>274.10000000000002</v>
      </c>
      <c r="J1332" s="30">
        <v>8.8034188034188041E-2</v>
      </c>
      <c r="K1332" s="31">
        <v>0.22765156331728098</v>
      </c>
      <c r="L1332" s="108">
        <f ca="1">REWS!R1332</f>
        <v>11.686437097112883</v>
      </c>
      <c r="M1332" s="22">
        <f t="shared" si="340"/>
        <v>11.502504142352787</v>
      </c>
      <c r="N1332" s="22">
        <f t="shared" ca="1" si="341"/>
        <v>11.489170181101386</v>
      </c>
      <c r="O1332" s="22">
        <f t="shared" si="342"/>
        <v>1.1357990705507444</v>
      </c>
      <c r="P1332" s="81">
        <f t="shared" ca="1" si="343"/>
        <v>12</v>
      </c>
      <c r="Q1332" s="22">
        <f t="shared" ca="1" si="344"/>
        <v>0.49012744547943093</v>
      </c>
      <c r="R1332" s="3">
        <f ca="1">IF(N1332&gt;'Power Curve'!$C$37,0,INDEX(Ci,$P1332,1)*POWER(1-Q1332,3)+INDEX(Ci,$P1332,2)*3*Q1332*POWER(1-Q1332,2)+INDEX(Ci,$P1332,3)*3*POWER(Q1332,2)*(1-Q1332)+INDEX(Ci,$P1332,4)*POWER(Q1332,3))</f>
        <v>1860.4550383679198</v>
      </c>
      <c r="S1332" s="3">
        <f t="shared" si="345"/>
        <v>1896.710006713867</v>
      </c>
      <c r="T1332" s="3">
        <f t="shared" ca="1" si="346"/>
        <v>-36.254968345947191</v>
      </c>
      <c r="U1332" s="3">
        <f t="shared" ca="1" si="354"/>
        <v>36.254968345947191</v>
      </c>
      <c r="W1332" s="34">
        <f t="shared" si="347"/>
        <v>12</v>
      </c>
      <c r="X1332" s="73" t="b">
        <f>COUNTIF('Power Curve'!$D$2:$D$31,W1332)&gt;0</f>
        <v>1</v>
      </c>
      <c r="Y1332" s="73" t="b">
        <f t="shared" si="348"/>
        <v>0</v>
      </c>
      <c r="Z1332" s="73" t="b">
        <f t="shared" si="355"/>
        <v>1</v>
      </c>
      <c r="AA1332" s="34" t="str">
        <f t="shared" si="349"/>
        <v>Outer</v>
      </c>
      <c r="AB1332" s="35" t="str">
        <f t="shared" si="356"/>
        <v>1.1-1.2</v>
      </c>
      <c r="AC1332" s="36" t="str">
        <f t="shared" si="350"/>
        <v>7-8</v>
      </c>
      <c r="AD1332" s="36" t="str">
        <f t="shared" si="351"/>
        <v>Feb</v>
      </c>
      <c r="AE1332" s="35" t="str">
        <f t="shared" si="352"/>
        <v>265-275</v>
      </c>
      <c r="AF1332" s="36" t="str">
        <f t="shared" si="353"/>
        <v>HWS-LTI</v>
      </c>
    </row>
    <row r="1333" spans="5:32" x14ac:dyDescent="0.3">
      <c r="E1333" s="12">
        <v>40967.3125</v>
      </c>
      <c r="F1333" s="16">
        <v>11.09</v>
      </c>
      <c r="G1333" s="16">
        <v>1777.6299896240259</v>
      </c>
      <c r="H1333" s="29">
        <v>1.1640072852630698</v>
      </c>
      <c r="I1333" s="26">
        <v>277.39999999999998</v>
      </c>
      <c r="J1333" s="30">
        <v>8.5662759242560865E-2</v>
      </c>
      <c r="K1333" s="31">
        <v>0.23126946283465424</v>
      </c>
      <c r="L1333" s="108">
        <f ca="1">REWS!R1333</f>
        <v>11.184382602589459</v>
      </c>
      <c r="M1333" s="22">
        <f t="shared" si="340"/>
        <v>10.902800934930976</v>
      </c>
      <c r="N1333" s="22">
        <f t="shared" ca="1" si="341"/>
        <v>10.995590360337069</v>
      </c>
      <c r="O1333" s="22">
        <f t="shared" si="342"/>
        <v>1.043113006652608</v>
      </c>
      <c r="P1333" s="81">
        <f t="shared" ca="1" si="343"/>
        <v>12</v>
      </c>
      <c r="Q1333" s="22">
        <f t="shared" ca="1" si="344"/>
        <v>1.4709201031416954E-2</v>
      </c>
      <c r="R1333" s="3">
        <f ca="1">IF(N1333&gt;'Power Curve'!$C$37,0,INDEX(Ci,$P1333,1)*POWER(1-Q1333,3)+INDEX(Ci,$P1333,2)*3*Q1333*POWER(1-Q1333,2)+INDEX(Ci,$P1333,3)*3*POWER(Q1333,2)*(1-Q1333)+INDEX(Ci,$P1333,4)*POWER(Q1333,3))</f>
        <v>1778.7989517262042</v>
      </c>
      <c r="S1333" s="3">
        <f t="shared" si="345"/>
        <v>1777.6299896240259</v>
      </c>
      <c r="T1333" s="3">
        <f t="shared" ca="1" si="346"/>
        <v>1.1689621021782841</v>
      </c>
      <c r="U1333" s="3">
        <f t="shared" ca="1" si="354"/>
        <v>1.1689621021782841</v>
      </c>
      <c r="W1333" s="34">
        <f t="shared" si="347"/>
        <v>11</v>
      </c>
      <c r="X1333" s="73" t="b">
        <f>COUNTIF('Power Curve'!$D$2:$D$31,W1333)&gt;0</f>
        <v>1</v>
      </c>
      <c r="Y1333" s="73" t="b">
        <f t="shared" si="348"/>
        <v>0</v>
      </c>
      <c r="Z1333" s="73" t="b">
        <f t="shared" si="355"/>
        <v>1</v>
      </c>
      <c r="AA1333" s="34" t="str">
        <f t="shared" si="349"/>
        <v>Outer</v>
      </c>
      <c r="AB1333" s="35" t="str">
        <f t="shared" si="356"/>
        <v>1.0-1.1</v>
      </c>
      <c r="AC1333" s="36" t="str">
        <f t="shared" si="350"/>
        <v>7-8</v>
      </c>
      <c r="AD1333" s="36" t="str">
        <f t="shared" si="351"/>
        <v>Feb</v>
      </c>
      <c r="AE1333" s="35" t="str">
        <f t="shared" si="352"/>
        <v>275-285</v>
      </c>
      <c r="AF1333" s="36" t="str">
        <f t="shared" si="353"/>
        <v>HWS-LTI</v>
      </c>
    </row>
    <row r="1334" spans="5:32" x14ac:dyDescent="0.3">
      <c r="E1334" s="12">
        <v>40967.319444444445</v>
      </c>
      <c r="F1334" s="16">
        <v>10.45</v>
      </c>
      <c r="G1334" s="16">
        <v>1627.4300231933589</v>
      </c>
      <c r="H1334" s="29">
        <v>1.1646440507364086</v>
      </c>
      <c r="I1334" s="26">
        <v>277.89999999999998</v>
      </c>
      <c r="J1334" s="30">
        <v>0.12344497607655504</v>
      </c>
      <c r="K1334" s="31">
        <v>0.20420473212433152</v>
      </c>
      <c r="L1334" s="108">
        <f ca="1">REWS!R1334</f>
        <v>10.432199941863752</v>
      </c>
      <c r="M1334" s="22">
        <f t="shared" si="340"/>
        <v>10.275477163489604</v>
      </c>
      <c r="N1334" s="22">
        <f t="shared" ca="1" si="341"/>
        <v>10.257974379672589</v>
      </c>
      <c r="O1334" s="22">
        <f t="shared" si="342"/>
        <v>0.94615809554815866</v>
      </c>
      <c r="P1334" s="81">
        <f t="shared" ca="1" si="343"/>
        <v>11</v>
      </c>
      <c r="Q1334" s="22">
        <f t="shared" ca="1" si="344"/>
        <v>0.29896014567715268</v>
      </c>
      <c r="R1334" s="3">
        <f ca="1">IF(N1334&gt;'Power Curve'!$C$37,0,INDEX(Ci,$P1334,1)*POWER(1-Q1334,3)+INDEX(Ci,$P1334,2)*3*Q1334*POWER(1-Q1334,2)+INDEX(Ci,$P1334,3)*3*POWER(Q1334,2)*(1-Q1334)+INDEX(Ci,$P1334,4)*POWER(Q1334,3))</f>
        <v>1606.5196911010125</v>
      </c>
      <c r="S1334" s="3">
        <f t="shared" si="345"/>
        <v>1627.4300231933589</v>
      </c>
      <c r="T1334" s="3">
        <f t="shared" ca="1" si="346"/>
        <v>-20.91033209234638</v>
      </c>
      <c r="U1334" s="3">
        <f t="shared" ca="1" si="354"/>
        <v>20.91033209234638</v>
      </c>
      <c r="W1334" s="34">
        <f t="shared" si="347"/>
        <v>10</v>
      </c>
      <c r="X1334" s="73" t="b">
        <f>COUNTIF('Power Curve'!$D$2:$D$31,W1334)&gt;0</f>
        <v>1</v>
      </c>
      <c r="Y1334" s="73" t="b">
        <f t="shared" si="348"/>
        <v>0</v>
      </c>
      <c r="Z1334" s="73" t="b">
        <f t="shared" si="355"/>
        <v>1</v>
      </c>
      <c r="AA1334" s="34" t="str">
        <f t="shared" si="349"/>
        <v>Inner</v>
      </c>
      <c r="AB1334" s="35" t="str">
        <f t="shared" si="356"/>
        <v>0.9-1.0</v>
      </c>
      <c r="AC1334" s="36" t="str">
        <f t="shared" si="350"/>
        <v>7-8</v>
      </c>
      <c r="AD1334" s="36" t="str">
        <f t="shared" si="351"/>
        <v>Feb</v>
      </c>
      <c r="AE1334" s="35" t="str">
        <f t="shared" si="352"/>
        <v>275-285</v>
      </c>
      <c r="AF1334" s="36" t="str">
        <f t="shared" si="353"/>
        <v>Inner-TI</v>
      </c>
    </row>
    <row r="1335" spans="5:32" x14ac:dyDescent="0.3">
      <c r="E1335" s="12">
        <v>40967.326388888891</v>
      </c>
      <c r="F1335" s="16">
        <v>10.1</v>
      </c>
      <c r="G1335" s="16">
        <v>1673.6900482177759</v>
      </c>
      <c r="H1335" s="29">
        <v>1.1653884729567201</v>
      </c>
      <c r="I1335" s="26">
        <v>280.10000000000002</v>
      </c>
      <c r="J1335" s="30">
        <v>0.11089108910891091</v>
      </c>
      <c r="K1335" s="31">
        <v>0.19373218647843388</v>
      </c>
      <c r="L1335" s="108">
        <f ca="1">REWS!R1335</f>
        <v>10.098410047342565</v>
      </c>
      <c r="M1335" s="22">
        <f t="shared" si="340"/>
        <v>9.9334379571528721</v>
      </c>
      <c r="N1335" s="22">
        <f t="shared" ca="1" si="341"/>
        <v>9.9318742248679772</v>
      </c>
      <c r="O1335" s="22">
        <f t="shared" si="342"/>
        <v>0.89329483361816886</v>
      </c>
      <c r="P1335" s="81">
        <f t="shared" ca="1" si="343"/>
        <v>10</v>
      </c>
      <c r="Q1335" s="22">
        <f t="shared" ca="1" si="344"/>
        <v>0.98080930695222079</v>
      </c>
      <c r="R1335" s="3">
        <f ca="1">IF(N1335&gt;'Power Curve'!$C$37,0,INDEX(Ci,$P1335,1)*POWER(1-Q1335,3)+INDEX(Ci,$P1335,2)*3*Q1335*POWER(1-Q1335,2)+INDEX(Ci,$P1335,3)*3*POWER(Q1335,2)*(1-Q1335)+INDEX(Ci,$P1335,4)*POWER(Q1335,3))</f>
        <v>1513.6897918260029</v>
      </c>
      <c r="S1335" s="3">
        <f t="shared" si="345"/>
        <v>1673.6900482177759</v>
      </c>
      <c r="T1335" s="3">
        <f t="shared" ca="1" si="346"/>
        <v>-160.00025639177306</v>
      </c>
      <c r="U1335" s="3">
        <f t="shared" ca="1" si="354"/>
        <v>160.00025639177306</v>
      </c>
      <c r="W1335" s="34">
        <f t="shared" si="347"/>
        <v>10</v>
      </c>
      <c r="X1335" s="73" t="b">
        <f>COUNTIF('Power Curve'!$D$2:$D$31,W1335)&gt;0</f>
        <v>1</v>
      </c>
      <c r="Y1335" s="73" t="b">
        <f t="shared" si="348"/>
        <v>0</v>
      </c>
      <c r="Z1335" s="73" t="b">
        <f t="shared" si="355"/>
        <v>1</v>
      </c>
      <c r="AA1335" s="34" t="str">
        <f t="shared" si="349"/>
        <v>Inner</v>
      </c>
      <c r="AB1335" s="35" t="str">
        <f t="shared" si="356"/>
        <v>0.8-0.9</v>
      </c>
      <c r="AC1335" s="36" t="str">
        <f t="shared" si="350"/>
        <v>7-8</v>
      </c>
      <c r="AD1335" s="36" t="str">
        <f t="shared" si="351"/>
        <v>Feb</v>
      </c>
      <c r="AE1335" s="35" t="str">
        <f t="shared" si="352"/>
        <v>275-285</v>
      </c>
      <c r="AF1335" s="36" t="str">
        <f t="shared" si="353"/>
        <v>Inner-TI</v>
      </c>
    </row>
    <row r="1336" spans="5:32" x14ac:dyDescent="0.3">
      <c r="E1336" s="12">
        <v>40967.333333333336</v>
      </c>
      <c r="F1336" s="16">
        <v>10.199999999999999</v>
      </c>
      <c r="G1336" s="16">
        <v>1600.6299743652371</v>
      </c>
      <c r="H1336" s="29">
        <v>1.1654310940064054</v>
      </c>
      <c r="I1336" s="26">
        <v>281.89999999999998</v>
      </c>
      <c r="J1336" s="30">
        <v>0.13235294117647062</v>
      </c>
      <c r="K1336" s="31">
        <v>0.22164853878640509</v>
      </c>
      <c r="L1336" s="108">
        <f ca="1">REWS!R1336</f>
        <v>10.054030458776435</v>
      </c>
      <c r="M1336" s="22">
        <f t="shared" si="340"/>
        <v>10.031911122045543</v>
      </c>
      <c r="N1336" s="22">
        <f t="shared" ca="1" si="341"/>
        <v>9.8883470569396046</v>
      </c>
      <c r="O1336" s="22">
        <f t="shared" si="342"/>
        <v>0.9085141786884281</v>
      </c>
      <c r="P1336" s="81">
        <f t="shared" ca="1" si="343"/>
        <v>10</v>
      </c>
      <c r="Q1336" s="22">
        <f t="shared" ca="1" si="344"/>
        <v>0.93454274812223048</v>
      </c>
      <c r="R1336" s="3">
        <f ca="1">IF(N1336&gt;'Power Curve'!$C$37,0,INDEX(Ci,$P1336,1)*POWER(1-Q1336,3)+INDEX(Ci,$P1336,2)*3*Q1336*POWER(1-Q1336,2)+INDEX(Ci,$P1336,3)*3*POWER(Q1336,2)*(1-Q1336)+INDEX(Ci,$P1336,4)*POWER(Q1336,3))</f>
        <v>1500.7069801162704</v>
      </c>
      <c r="S1336" s="3">
        <f t="shared" si="345"/>
        <v>1600.6299743652371</v>
      </c>
      <c r="T1336" s="3">
        <f t="shared" ca="1" si="346"/>
        <v>-99.922994248966688</v>
      </c>
      <c r="U1336" s="3">
        <f t="shared" ca="1" si="354"/>
        <v>99.922994248966688</v>
      </c>
      <c r="W1336" s="34">
        <f t="shared" si="347"/>
        <v>10</v>
      </c>
      <c r="X1336" s="73" t="b">
        <f>COUNTIF('Power Curve'!$D$2:$D$31,W1336)&gt;0</f>
        <v>1</v>
      </c>
      <c r="Y1336" s="73" t="b">
        <f t="shared" si="348"/>
        <v>0</v>
      </c>
      <c r="Z1336" s="73" t="b">
        <f t="shared" si="355"/>
        <v>1</v>
      </c>
      <c r="AA1336" s="34" t="str">
        <f t="shared" si="349"/>
        <v>Inner</v>
      </c>
      <c r="AB1336" s="35" t="str">
        <f t="shared" si="356"/>
        <v>0.9-1.0</v>
      </c>
      <c r="AC1336" s="36" t="str">
        <f t="shared" si="350"/>
        <v>8-9</v>
      </c>
      <c r="AD1336" s="36" t="str">
        <f t="shared" si="351"/>
        <v>Feb</v>
      </c>
      <c r="AE1336" s="35" t="str">
        <f t="shared" si="352"/>
        <v>275-285</v>
      </c>
      <c r="AF1336" s="36" t="str">
        <f t="shared" si="353"/>
        <v>Inner-TI</v>
      </c>
    </row>
    <row r="1337" spans="5:32" x14ac:dyDescent="0.3">
      <c r="E1337" s="12">
        <v>40967.340277777781</v>
      </c>
      <c r="F1337" s="16">
        <v>11.26</v>
      </c>
      <c r="G1337" s="16">
        <v>1804.9399871826149</v>
      </c>
      <c r="H1337" s="29">
        <v>1.1651104409716033</v>
      </c>
      <c r="I1337" s="26">
        <v>280.89999999999998</v>
      </c>
      <c r="J1337" s="30">
        <v>9.5026642984014212E-2</v>
      </c>
      <c r="K1337" s="31">
        <v>0.18894499469283399</v>
      </c>
      <c r="L1337" s="108">
        <f ca="1">REWS!R1337</f>
        <v>11.220611565484836</v>
      </c>
      <c r="M1337" s="22">
        <f t="shared" si="340"/>
        <v>11.073427306573619</v>
      </c>
      <c r="N1337" s="22">
        <f t="shared" ca="1" si="341"/>
        <v>11.03469151915591</v>
      </c>
      <c r="O1337" s="22">
        <f t="shared" si="342"/>
        <v>1.0694838624176892</v>
      </c>
      <c r="P1337" s="81">
        <f t="shared" ca="1" si="343"/>
        <v>12</v>
      </c>
      <c r="Q1337" s="22">
        <f t="shared" ca="1" si="344"/>
        <v>5.2371608406075118E-2</v>
      </c>
      <c r="R1337" s="3">
        <f ca="1">IF(N1337&gt;'Power Curve'!$C$37,0,INDEX(Ci,$P1337,1)*POWER(1-Q1337,3)+INDEX(Ci,$P1337,2)*3*Q1337*POWER(1-Q1337,2)+INDEX(Ci,$P1337,3)*3*POWER(Q1337,2)*(1-Q1337)+INDEX(Ci,$P1337,4)*POWER(Q1337,3))</f>
        <v>1785.6687353728155</v>
      </c>
      <c r="S1337" s="3">
        <f t="shared" si="345"/>
        <v>1804.9399871826149</v>
      </c>
      <c r="T1337" s="3">
        <f t="shared" ca="1" si="346"/>
        <v>-19.271251809799423</v>
      </c>
      <c r="U1337" s="3">
        <f t="shared" ca="1" si="354"/>
        <v>19.271251809799423</v>
      </c>
      <c r="W1337" s="34">
        <f t="shared" si="347"/>
        <v>11</v>
      </c>
      <c r="X1337" s="73" t="b">
        <f>COUNTIF('Power Curve'!$D$2:$D$31,W1337)&gt;0</f>
        <v>1</v>
      </c>
      <c r="Y1337" s="73" t="b">
        <f t="shared" si="348"/>
        <v>0</v>
      </c>
      <c r="Z1337" s="73" t="b">
        <f t="shared" si="355"/>
        <v>1</v>
      </c>
      <c r="AA1337" s="34" t="str">
        <f t="shared" si="349"/>
        <v>Outer</v>
      </c>
      <c r="AB1337" s="35" t="str">
        <f t="shared" si="356"/>
        <v>1.0-1.1</v>
      </c>
      <c r="AC1337" s="36" t="str">
        <f t="shared" si="350"/>
        <v>8-9</v>
      </c>
      <c r="AD1337" s="36" t="str">
        <f t="shared" si="351"/>
        <v>Feb</v>
      </c>
      <c r="AE1337" s="35" t="str">
        <f t="shared" si="352"/>
        <v>275-285</v>
      </c>
      <c r="AF1337" s="36" t="str">
        <f t="shared" si="353"/>
        <v>HWS-LTI</v>
      </c>
    </row>
    <row r="1338" spans="5:32" x14ac:dyDescent="0.3">
      <c r="E1338" s="12">
        <v>40967.347222222219</v>
      </c>
      <c r="F1338" s="16">
        <v>9.8699999999999992</v>
      </c>
      <c r="G1338" s="16">
        <v>1390.4799499511769</v>
      </c>
      <c r="H1338" s="29">
        <v>1.1653211608822451</v>
      </c>
      <c r="I1338" s="26">
        <v>276.60000000000002</v>
      </c>
      <c r="J1338" s="30">
        <v>0.10840932117527864</v>
      </c>
      <c r="K1338" s="31">
        <v>0.130851906049922</v>
      </c>
      <c r="L1338" s="108">
        <f ca="1">REWS!R1338</f>
        <v>9.8624216336705679</v>
      </c>
      <c r="M1338" s="22">
        <f t="shared" si="340"/>
        <v>9.7070440561369882</v>
      </c>
      <c r="N1338" s="22">
        <f t="shared" ca="1" si="341"/>
        <v>9.6995908103585347</v>
      </c>
      <c r="O1338" s="22">
        <f t="shared" si="342"/>
        <v>0.85830492641737677</v>
      </c>
      <c r="P1338" s="81">
        <f t="shared" ca="1" si="343"/>
        <v>10</v>
      </c>
      <c r="Q1338" s="22">
        <f t="shared" ca="1" si="344"/>
        <v>0.73390708992038645</v>
      </c>
      <c r="R1338" s="3">
        <f ca="1">IF(N1338&gt;'Power Curve'!$C$37,0,INDEX(Ci,$P1338,1)*POWER(1-Q1338,3)+INDEX(Ci,$P1338,2)*3*Q1338*POWER(1-Q1338,2)+INDEX(Ci,$P1338,3)*3*POWER(Q1338,2)*(1-Q1338)+INDEX(Ci,$P1338,4)*POWER(Q1338,3))</f>
        <v>1440.0473114774247</v>
      </c>
      <c r="S1338" s="3">
        <f t="shared" si="345"/>
        <v>1390.4799499511769</v>
      </c>
      <c r="T1338" s="3">
        <f t="shared" ca="1" si="346"/>
        <v>49.567361526247851</v>
      </c>
      <c r="U1338" s="3">
        <f t="shared" ca="1" si="354"/>
        <v>49.567361526247851</v>
      </c>
      <c r="W1338" s="34">
        <f t="shared" si="347"/>
        <v>10</v>
      </c>
      <c r="X1338" s="73" t="b">
        <f>COUNTIF('Power Curve'!$D$2:$D$31,W1338)&gt;0</f>
        <v>1</v>
      </c>
      <c r="Y1338" s="73" t="b">
        <f t="shared" si="348"/>
        <v>0</v>
      </c>
      <c r="Z1338" s="73" t="b">
        <f t="shared" si="355"/>
        <v>1</v>
      </c>
      <c r="AA1338" s="34" t="str">
        <f t="shared" si="349"/>
        <v>Inner</v>
      </c>
      <c r="AB1338" s="35" t="str">
        <f t="shared" si="356"/>
        <v>0.8-0.9</v>
      </c>
      <c r="AC1338" s="36" t="str">
        <f t="shared" si="350"/>
        <v>8-9</v>
      </c>
      <c r="AD1338" s="36" t="str">
        <f t="shared" si="351"/>
        <v>Feb</v>
      </c>
      <c r="AE1338" s="35" t="str">
        <f t="shared" si="352"/>
        <v>275-285</v>
      </c>
      <c r="AF1338" s="36" t="str">
        <f t="shared" si="353"/>
        <v>Inner-TI</v>
      </c>
    </row>
    <row r="1339" spans="5:32" x14ac:dyDescent="0.3">
      <c r="E1339" s="12">
        <v>40967.354166666664</v>
      </c>
      <c r="F1339" s="16">
        <v>9.14</v>
      </c>
      <c r="G1339" s="16">
        <v>1334.9599914550811</v>
      </c>
      <c r="H1339" s="29">
        <v>1.1652561846993472</v>
      </c>
      <c r="I1339" s="26">
        <v>274.10000000000002</v>
      </c>
      <c r="J1339" s="30">
        <v>0.13238512035010941</v>
      </c>
      <c r="K1339" s="31">
        <v>0.15664559596153108</v>
      </c>
      <c r="L1339" s="108">
        <f ca="1">REWS!R1339</f>
        <v>9.1725994832409974</v>
      </c>
      <c r="M1339" s="22">
        <f t="shared" si="340"/>
        <v>8.9889294471145202</v>
      </c>
      <c r="N1339" s="22">
        <f t="shared" ca="1" si="341"/>
        <v>9.0209901095724749</v>
      </c>
      <c r="O1339" s="22">
        <f t="shared" si="342"/>
        <v>0.74731799869326654</v>
      </c>
      <c r="P1339" s="81">
        <f t="shared" ca="1" si="343"/>
        <v>10</v>
      </c>
      <c r="Q1339" s="22">
        <f t="shared" ca="1" si="344"/>
        <v>1.2598520140327437E-2</v>
      </c>
      <c r="R1339" s="3">
        <f ca="1">IF(N1339&gt;'Power Curve'!$C$37,0,INDEX(Ci,$P1339,1)*POWER(1-Q1339,3)+INDEX(Ci,$P1339,2)*3*Q1339*POWER(1-Q1339,2)+INDEX(Ci,$P1339,3)*3*POWER(Q1339,2)*(1-Q1339)+INDEX(Ci,$P1339,4)*POWER(Q1339,3))</f>
        <v>1202.2096515116157</v>
      </c>
      <c r="S1339" s="3">
        <f t="shared" si="345"/>
        <v>1334.9599914550811</v>
      </c>
      <c r="T1339" s="3">
        <f t="shared" ca="1" si="346"/>
        <v>-132.75033994346541</v>
      </c>
      <c r="U1339" s="3">
        <f t="shared" ca="1" si="354"/>
        <v>132.75033994346541</v>
      </c>
      <c r="W1339" s="34">
        <f t="shared" si="347"/>
        <v>9</v>
      </c>
      <c r="X1339" s="73" t="b">
        <f>COUNTIF('Power Curve'!$D$2:$D$31,W1339)&gt;0</f>
        <v>1</v>
      </c>
      <c r="Y1339" s="73" t="b">
        <f t="shared" si="348"/>
        <v>0</v>
      </c>
      <c r="Z1339" s="73" t="b">
        <f t="shared" si="355"/>
        <v>1</v>
      </c>
      <c r="AA1339" s="34" t="str">
        <f t="shared" si="349"/>
        <v>Inner</v>
      </c>
      <c r="AB1339" s="35" t="str">
        <f t="shared" si="356"/>
        <v>0.7-0.8</v>
      </c>
      <c r="AC1339" s="36" t="str">
        <f t="shared" si="350"/>
        <v>8-9</v>
      </c>
      <c r="AD1339" s="36" t="str">
        <f t="shared" si="351"/>
        <v>Feb</v>
      </c>
      <c r="AE1339" s="35" t="str">
        <f t="shared" si="352"/>
        <v>265-275</v>
      </c>
      <c r="AF1339" s="36" t="str">
        <f t="shared" si="353"/>
        <v>Inner-TI</v>
      </c>
    </row>
    <row r="1340" spans="5:32" x14ac:dyDescent="0.3">
      <c r="E1340" s="12">
        <v>40967.361111111109</v>
      </c>
      <c r="F1340" s="16">
        <v>8.51</v>
      </c>
      <c r="G1340" s="16">
        <v>1005.5299911499026</v>
      </c>
      <c r="H1340" s="29">
        <v>1.1656594559879057</v>
      </c>
      <c r="I1340" s="26">
        <v>274.89999999999998</v>
      </c>
      <c r="J1340" s="30">
        <v>0.14688601645123384</v>
      </c>
      <c r="K1340" s="31">
        <v>0.12974264540582822</v>
      </c>
      <c r="L1340" s="108">
        <f ca="1">REWS!R1340</f>
        <v>8.6050969364341565</v>
      </c>
      <c r="M1340" s="22">
        <f t="shared" si="340"/>
        <v>8.3703077810631221</v>
      </c>
      <c r="N1340" s="22">
        <f t="shared" ca="1" si="341"/>
        <v>8.4638436949279967</v>
      </c>
      <c r="O1340" s="22">
        <f t="shared" si="342"/>
        <v>0.65170802602876798</v>
      </c>
      <c r="P1340" s="81">
        <f t="shared" ca="1" si="343"/>
        <v>9</v>
      </c>
      <c r="Q1340" s="22">
        <f t="shared" ca="1" si="344"/>
        <v>0.45495243430279403</v>
      </c>
      <c r="R1340" s="3">
        <f ca="1">IF(N1340&gt;'Power Curve'!$C$37,0,INDEX(Ci,$P1340,1)*POWER(1-Q1340,3)+INDEX(Ci,$P1340,2)*3*Q1340*POWER(1-Q1340,2)+INDEX(Ci,$P1340,3)*3*POWER(Q1340,2)*(1-Q1340)+INDEX(Ci,$P1340,4)*POWER(Q1340,3))</f>
        <v>1021.4090497565445</v>
      </c>
      <c r="S1340" s="3">
        <f t="shared" si="345"/>
        <v>1005.5299911499026</v>
      </c>
      <c r="T1340" s="3">
        <f t="shared" ca="1" si="346"/>
        <v>15.879058606641934</v>
      </c>
      <c r="U1340" s="3">
        <f t="shared" ca="1" si="354"/>
        <v>15.879058606641934</v>
      </c>
      <c r="W1340" s="34">
        <f t="shared" si="347"/>
        <v>8</v>
      </c>
      <c r="X1340" s="73" t="b">
        <f>COUNTIF('Power Curve'!$D$2:$D$31,W1340)&gt;0</f>
        <v>1</v>
      </c>
      <c r="Y1340" s="73" t="b">
        <f t="shared" si="348"/>
        <v>0</v>
      </c>
      <c r="Z1340" s="73" t="b">
        <f t="shared" si="355"/>
        <v>1</v>
      </c>
      <c r="AA1340" s="34" t="str">
        <f t="shared" si="349"/>
        <v>Outer</v>
      </c>
      <c r="AB1340" s="35" t="str">
        <f t="shared" si="356"/>
        <v>0.6-0.7</v>
      </c>
      <c r="AC1340" s="36" t="str">
        <f t="shared" si="350"/>
        <v>8-9</v>
      </c>
      <c r="AD1340" s="36" t="str">
        <f t="shared" si="351"/>
        <v>Feb</v>
      </c>
      <c r="AE1340" s="35" t="str">
        <f t="shared" si="352"/>
        <v>265-275</v>
      </c>
      <c r="AF1340" s="36" t="str">
        <f t="shared" si="353"/>
        <v>HWS-HTI</v>
      </c>
    </row>
    <row r="1341" spans="5:32" x14ac:dyDescent="0.3">
      <c r="E1341" s="12">
        <v>40967.368055555555</v>
      </c>
      <c r="F1341" s="16">
        <v>10.050000000000001</v>
      </c>
      <c r="G1341" s="16">
        <v>1448.589965820313</v>
      </c>
      <c r="H1341" s="29">
        <v>1.1655317266054435</v>
      </c>
      <c r="I1341" s="26">
        <v>276.89999999999998</v>
      </c>
      <c r="J1341" s="30">
        <v>0.13930348258706465</v>
      </c>
      <c r="K1341" s="31">
        <v>0.20218378917566412</v>
      </c>
      <c r="L1341" s="108">
        <f ca="1">REWS!R1341</f>
        <v>10.034833957649468</v>
      </c>
      <c r="M1341" s="22">
        <f t="shared" si="340"/>
        <v>9.8846675078955251</v>
      </c>
      <c r="N1341" s="22">
        <f t="shared" ca="1" si="341"/>
        <v>9.8697509620203334</v>
      </c>
      <c r="O1341" s="22">
        <f t="shared" si="342"/>
        <v>0.88575720347001496</v>
      </c>
      <c r="P1341" s="81">
        <f t="shared" ca="1" si="343"/>
        <v>10</v>
      </c>
      <c r="Q1341" s="22">
        <f t="shared" ca="1" si="344"/>
        <v>0.91477630430014756</v>
      </c>
      <c r="R1341" s="3">
        <f ca="1">IF(N1341&gt;'Power Curve'!$C$37,0,INDEX(Ci,$P1341,1)*POWER(1-Q1341,3)+INDEX(Ci,$P1341,2)*3*Q1341*POWER(1-Q1341,2)+INDEX(Ci,$P1341,3)*3*POWER(Q1341,2)*(1-Q1341)+INDEX(Ci,$P1341,4)*POWER(Q1341,3))</f>
        <v>1495.031258898129</v>
      </c>
      <c r="S1341" s="3">
        <f t="shared" si="345"/>
        <v>1448.589965820313</v>
      </c>
      <c r="T1341" s="3">
        <f t="shared" ca="1" si="346"/>
        <v>46.441293077815999</v>
      </c>
      <c r="U1341" s="3">
        <f t="shared" ca="1" si="354"/>
        <v>46.441293077815999</v>
      </c>
      <c r="W1341" s="34">
        <f t="shared" si="347"/>
        <v>10</v>
      </c>
      <c r="X1341" s="73" t="b">
        <f>COUNTIF('Power Curve'!$D$2:$D$31,W1341)&gt;0</f>
        <v>1</v>
      </c>
      <c r="Y1341" s="73" t="b">
        <f t="shared" si="348"/>
        <v>0</v>
      </c>
      <c r="Z1341" s="73" t="b">
        <f t="shared" si="355"/>
        <v>1</v>
      </c>
      <c r="AA1341" s="34" t="str">
        <f t="shared" si="349"/>
        <v>Inner</v>
      </c>
      <c r="AB1341" s="35" t="str">
        <f t="shared" si="356"/>
        <v>0.8-0.9</v>
      </c>
      <c r="AC1341" s="36" t="str">
        <f t="shared" si="350"/>
        <v>8-9</v>
      </c>
      <c r="AD1341" s="36" t="str">
        <f t="shared" si="351"/>
        <v>Feb</v>
      </c>
      <c r="AE1341" s="35" t="str">
        <f t="shared" si="352"/>
        <v>275-285</v>
      </c>
      <c r="AF1341" s="36" t="str">
        <f t="shared" si="353"/>
        <v>Inner-TI</v>
      </c>
    </row>
    <row r="1342" spans="5:32" x14ac:dyDescent="0.3">
      <c r="E1342" s="12">
        <v>40967.375</v>
      </c>
      <c r="F1342" s="16">
        <v>9.69</v>
      </c>
      <c r="G1342" s="16">
        <v>1378.970031738286</v>
      </c>
      <c r="H1342" s="29">
        <v>1.165361464045839</v>
      </c>
      <c r="I1342" s="26">
        <v>283.7</v>
      </c>
      <c r="J1342" s="30">
        <v>0.12899896800825594</v>
      </c>
      <c r="K1342" s="31">
        <v>0.16120351012274367</v>
      </c>
      <c r="L1342" s="108">
        <f ca="1">REWS!R1342</f>
        <v>9.7258752576648657</v>
      </c>
      <c r="M1342" s="22">
        <f t="shared" si="340"/>
        <v>9.5301257624400399</v>
      </c>
      <c r="N1342" s="22">
        <f t="shared" ca="1" si="341"/>
        <v>9.5654091181991845</v>
      </c>
      <c r="O1342" s="22">
        <f t="shared" si="342"/>
        <v>0.8309616338162904</v>
      </c>
      <c r="P1342" s="81">
        <f t="shared" ca="1" si="343"/>
        <v>10</v>
      </c>
      <c r="Q1342" s="22">
        <f t="shared" ca="1" si="344"/>
        <v>0.59128064649052248</v>
      </c>
      <c r="R1342" s="3">
        <f ca="1">IF(N1342&gt;'Power Curve'!$C$37,0,INDEX(Ci,$P1342,1)*POWER(1-Q1342,3)+INDEX(Ci,$P1342,2)*3*Q1342*POWER(1-Q1342,2)+INDEX(Ci,$P1342,3)*3*POWER(Q1342,2)*(1-Q1342)+INDEX(Ci,$P1342,4)*POWER(Q1342,3))</f>
        <v>1393.7656222768298</v>
      </c>
      <c r="S1342" s="3">
        <f t="shared" si="345"/>
        <v>1378.970031738286</v>
      </c>
      <c r="T1342" s="3">
        <f t="shared" ca="1" si="346"/>
        <v>14.79559053854382</v>
      </c>
      <c r="U1342" s="3">
        <f t="shared" ca="1" si="354"/>
        <v>14.79559053854382</v>
      </c>
      <c r="W1342" s="34">
        <f t="shared" si="347"/>
        <v>10</v>
      </c>
      <c r="X1342" s="73" t="b">
        <f>COUNTIF('Power Curve'!$D$2:$D$31,W1342)&gt;0</f>
        <v>1</v>
      </c>
      <c r="Y1342" s="73" t="b">
        <f t="shared" si="348"/>
        <v>0</v>
      </c>
      <c r="Z1342" s="73" t="b">
        <f t="shared" si="355"/>
        <v>1</v>
      </c>
      <c r="AA1342" s="34" t="str">
        <f t="shared" si="349"/>
        <v>Inner</v>
      </c>
      <c r="AB1342" s="35" t="str">
        <f t="shared" si="356"/>
        <v>0.8-0.9</v>
      </c>
      <c r="AC1342" s="36" t="str">
        <f t="shared" si="350"/>
        <v>9-10</v>
      </c>
      <c r="AD1342" s="36" t="str">
        <f t="shared" si="351"/>
        <v>Feb</v>
      </c>
      <c r="AE1342" s="35" t="str">
        <f t="shared" si="352"/>
        <v>275-285</v>
      </c>
      <c r="AF1342" s="36" t="str">
        <f t="shared" si="353"/>
        <v>Inner-TI</v>
      </c>
    </row>
    <row r="1343" spans="5:32" x14ac:dyDescent="0.3">
      <c r="E1343" s="12">
        <v>40967.381944444445</v>
      </c>
      <c r="F1343" s="16">
        <v>11.51</v>
      </c>
      <c r="G1343" s="16">
        <v>1854.970016479492</v>
      </c>
      <c r="H1343" s="29">
        <v>1.1649785554218202</v>
      </c>
      <c r="I1343" s="26">
        <v>288.10000000000002</v>
      </c>
      <c r="J1343" s="30">
        <v>0.14682884448305822</v>
      </c>
      <c r="K1343" s="31">
        <v>0.18089734377681532</v>
      </c>
      <c r="L1343" s="108">
        <f ca="1">REWS!R1343</f>
        <v>11.438901180444446</v>
      </c>
      <c r="M1343" s="22">
        <f t="shared" si="340"/>
        <v>11.31885781440268</v>
      </c>
      <c r="N1343" s="22">
        <f t="shared" ca="1" si="341"/>
        <v>11.24893970586044</v>
      </c>
      <c r="O1343" s="22">
        <f t="shared" si="342"/>
        <v>1.1074159385674776</v>
      </c>
      <c r="P1343" s="81">
        <f t="shared" ca="1" si="343"/>
        <v>12</v>
      </c>
      <c r="Q1343" s="22">
        <f t="shared" ca="1" si="344"/>
        <v>0.25873639990324376</v>
      </c>
      <c r="R1343" s="3">
        <f ca="1">IF(N1343&gt;'Power Curve'!$C$37,0,INDEX(Ci,$P1343,1)*POWER(1-Q1343,3)+INDEX(Ci,$P1343,2)*3*Q1343*POWER(1-Q1343,2)+INDEX(Ci,$P1343,3)*3*POWER(Q1343,2)*(1-Q1343)+INDEX(Ci,$P1343,4)*POWER(Q1343,3))</f>
        <v>1822.5425677408291</v>
      </c>
      <c r="S1343" s="3">
        <f t="shared" si="345"/>
        <v>1854.970016479492</v>
      </c>
      <c r="T1343" s="3">
        <f t="shared" ca="1" si="346"/>
        <v>-32.427448738662861</v>
      </c>
      <c r="U1343" s="3">
        <f t="shared" ca="1" si="354"/>
        <v>32.427448738662861</v>
      </c>
      <c r="W1343" s="34">
        <f t="shared" si="347"/>
        <v>11</v>
      </c>
      <c r="X1343" s="73" t="b">
        <f>COUNTIF('Power Curve'!$D$2:$D$31,W1343)&gt;0</f>
        <v>1</v>
      </c>
      <c r="Y1343" s="73" t="b">
        <f t="shared" si="348"/>
        <v>0</v>
      </c>
      <c r="Z1343" s="73" t="b">
        <f t="shared" si="355"/>
        <v>1</v>
      </c>
      <c r="AA1343" s="34" t="str">
        <f t="shared" si="349"/>
        <v>Outer</v>
      </c>
      <c r="AB1343" s="35" t="str">
        <f t="shared" si="356"/>
        <v>1.1-1.2</v>
      </c>
      <c r="AC1343" s="36" t="str">
        <f t="shared" si="350"/>
        <v>9-10</v>
      </c>
      <c r="AD1343" s="36" t="str">
        <f t="shared" si="351"/>
        <v>Feb</v>
      </c>
      <c r="AE1343" s="35" t="str">
        <f t="shared" si="352"/>
        <v>285-295</v>
      </c>
      <c r="AF1343" s="36" t="str">
        <f t="shared" si="353"/>
        <v>HWS-HTI</v>
      </c>
    </row>
    <row r="1344" spans="5:32" x14ac:dyDescent="0.3">
      <c r="E1344" s="12">
        <v>40967.388888888891</v>
      </c>
      <c r="F1344" s="16">
        <v>10.199999999999999</v>
      </c>
      <c r="G1344" s="16">
        <v>1524.2399597167989</v>
      </c>
      <c r="H1344" s="29">
        <v>1.1657847040519052</v>
      </c>
      <c r="I1344" s="26">
        <v>292.7</v>
      </c>
      <c r="J1344" s="30">
        <v>0.16470588235294117</v>
      </c>
      <c r="K1344" s="31">
        <v>0.24876411191916001</v>
      </c>
      <c r="L1344" s="108">
        <f ca="1">REWS!R1344</f>
        <v>10.185358061368797</v>
      </c>
      <c r="M1344" s="22">
        <f t="shared" si="340"/>
        <v>10.032925632427059</v>
      </c>
      <c r="N1344" s="22">
        <f t="shared" ca="1" si="341"/>
        <v>10.018523526407312</v>
      </c>
      <c r="O1344" s="22">
        <f t="shared" si="342"/>
        <v>0.90867097453824652</v>
      </c>
      <c r="P1344" s="81">
        <f t="shared" ca="1" si="343"/>
        <v>11</v>
      </c>
      <c r="Q1344" s="22">
        <f t="shared" ca="1" si="344"/>
        <v>6.6571714121752709E-2</v>
      </c>
      <c r="R1344" s="3">
        <f ca="1">IF(N1344&gt;'Power Curve'!$C$37,0,INDEX(Ci,$P1344,1)*POWER(1-Q1344,3)+INDEX(Ci,$P1344,2)*3*Q1344*POWER(1-Q1344,2)+INDEX(Ci,$P1344,3)*3*POWER(Q1344,2)*(1-Q1344)+INDEX(Ci,$P1344,4)*POWER(Q1344,3))</f>
        <v>1538.7235661409327</v>
      </c>
      <c r="S1344" s="3">
        <f t="shared" si="345"/>
        <v>1524.2399597167989</v>
      </c>
      <c r="T1344" s="3">
        <f t="shared" ca="1" si="346"/>
        <v>14.483606424133768</v>
      </c>
      <c r="U1344" s="3">
        <f t="shared" ca="1" si="354"/>
        <v>14.483606424133768</v>
      </c>
      <c r="W1344" s="34">
        <f t="shared" si="347"/>
        <v>10</v>
      </c>
      <c r="X1344" s="73" t="b">
        <f>COUNTIF('Power Curve'!$D$2:$D$31,W1344)&gt;0</f>
        <v>1</v>
      </c>
      <c r="Y1344" s="73" t="b">
        <f t="shared" si="348"/>
        <v>0</v>
      </c>
      <c r="Z1344" s="73" t="b">
        <f t="shared" si="355"/>
        <v>1</v>
      </c>
      <c r="AA1344" s="34" t="str">
        <f t="shared" si="349"/>
        <v>Outer</v>
      </c>
      <c r="AB1344" s="35" t="str">
        <f t="shared" si="356"/>
        <v>0.9-1.0</v>
      </c>
      <c r="AC1344" s="36" t="str">
        <f t="shared" si="350"/>
        <v>9-10</v>
      </c>
      <c r="AD1344" s="36" t="str">
        <f t="shared" si="351"/>
        <v>Feb</v>
      </c>
      <c r="AE1344" s="35" t="str">
        <f t="shared" si="352"/>
        <v>285-295</v>
      </c>
      <c r="AF1344" s="36" t="str">
        <f t="shared" si="353"/>
        <v>HWS-HTI</v>
      </c>
    </row>
    <row r="1345" spans="5:32" x14ac:dyDescent="0.3">
      <c r="E1345" s="12">
        <v>40967.395833333336</v>
      </c>
      <c r="F1345" s="16">
        <v>13.16</v>
      </c>
      <c r="G1345" s="16">
        <v>1826.930053710943</v>
      </c>
      <c r="H1345" s="29">
        <v>1.1658924152124237</v>
      </c>
      <c r="I1345" s="26">
        <v>293.8</v>
      </c>
      <c r="J1345" s="30">
        <v>0.17325227963525835</v>
      </c>
      <c r="K1345" s="31">
        <v>0.14456370906070379</v>
      </c>
      <c r="L1345" s="108">
        <f ca="1">REWS!R1345</f>
        <v>13.037631445292208</v>
      </c>
      <c r="M1345" s="22">
        <f t="shared" si="340"/>
        <v>12.94483995547632</v>
      </c>
      <c r="N1345" s="22">
        <f t="shared" ca="1" si="341"/>
        <v>12.824472071260871</v>
      </c>
      <c r="O1345" s="22">
        <f t="shared" si="342"/>
        <v>1.358716719953458</v>
      </c>
      <c r="P1345" s="81">
        <f t="shared" ca="1" si="343"/>
        <v>13</v>
      </c>
      <c r="Q1345" s="22">
        <f t="shared" ca="1" si="344"/>
        <v>0.82971477381922609</v>
      </c>
      <c r="R1345" s="3">
        <f ca="1">IF(N1345&gt;'Power Curve'!$C$37,0,INDEX(Ci,$P1345,1)*POWER(1-Q1345,3)+INDEX(Ci,$P1345,2)*3*Q1345*POWER(1-Q1345,2)+INDEX(Ci,$P1345,3)*3*POWER(Q1345,2)*(1-Q1345)+INDEX(Ci,$P1345,4)*POWER(Q1345,3))</f>
        <v>1948.5664016992066</v>
      </c>
      <c r="S1345" s="3">
        <f t="shared" si="345"/>
        <v>1826.930053710943</v>
      </c>
      <c r="T1345" s="3">
        <f t="shared" ca="1" si="346"/>
        <v>121.63634798826365</v>
      </c>
      <c r="U1345" s="3">
        <f t="shared" ca="1" si="354"/>
        <v>121.63634798826365</v>
      </c>
      <c r="W1345" s="34">
        <f t="shared" si="347"/>
        <v>13</v>
      </c>
      <c r="X1345" s="73" t="b">
        <f>COUNTIF('Power Curve'!$D$2:$D$31,W1345)&gt;0</f>
        <v>1</v>
      </c>
      <c r="Y1345" s="73" t="b">
        <f t="shared" si="348"/>
        <v>0</v>
      </c>
      <c r="Z1345" s="73" t="b">
        <f t="shared" si="355"/>
        <v>1</v>
      </c>
      <c r="AA1345" s="34" t="str">
        <f t="shared" si="349"/>
        <v>Outer</v>
      </c>
      <c r="AB1345" s="35" t="str">
        <f t="shared" si="356"/>
        <v>1.3-1.4</v>
      </c>
      <c r="AC1345" s="36" t="str">
        <f t="shared" si="350"/>
        <v>9-10</v>
      </c>
      <c r="AD1345" s="36" t="str">
        <f t="shared" si="351"/>
        <v>Feb</v>
      </c>
      <c r="AE1345" s="35" t="str">
        <f t="shared" si="352"/>
        <v>285-295</v>
      </c>
      <c r="AF1345" s="36" t="str">
        <f t="shared" si="353"/>
        <v>HWS-HTI</v>
      </c>
    </row>
    <row r="1346" spans="5:32" x14ac:dyDescent="0.3">
      <c r="E1346" s="12">
        <v>40967.402777777781</v>
      </c>
      <c r="F1346" s="16">
        <v>11.67</v>
      </c>
      <c r="G1346" s="16">
        <v>1848.9399719238261</v>
      </c>
      <c r="H1346" s="29">
        <v>1.1667219328779412</v>
      </c>
      <c r="I1346" s="26">
        <v>288.7</v>
      </c>
      <c r="J1346" s="30">
        <v>0.12253641816623821</v>
      </c>
      <c r="K1346" s="31">
        <v>0.17618726410012067</v>
      </c>
      <c r="L1346" s="108">
        <f ca="1">REWS!R1346</f>
        <v>11.623989144844172</v>
      </c>
      <c r="M1346" s="22">
        <f t="shared" si="340"/>
        <v>11.481922571033881</v>
      </c>
      <c r="N1346" s="22">
        <f t="shared" ca="1" si="341"/>
        <v>11.43665324144294</v>
      </c>
      <c r="O1346" s="22">
        <f t="shared" si="342"/>
        <v>1.1326181223570715</v>
      </c>
      <c r="P1346" s="81">
        <f t="shared" ca="1" si="343"/>
        <v>12</v>
      </c>
      <c r="Q1346" s="22">
        <f t="shared" ca="1" si="344"/>
        <v>0.4395428992604668</v>
      </c>
      <c r="R1346" s="3">
        <f ca="1">IF(N1346&gt;'Power Curve'!$C$37,0,INDEX(Ci,$P1346,1)*POWER(1-Q1346,3)+INDEX(Ci,$P1346,2)*3*Q1346*POWER(1-Q1346,2)+INDEX(Ci,$P1346,3)*3*POWER(Q1346,2)*(1-Q1346)+INDEX(Ci,$P1346,4)*POWER(Q1346,3))</f>
        <v>1852.6158123731921</v>
      </c>
      <c r="S1346" s="3">
        <f t="shared" si="345"/>
        <v>1848.9399719238261</v>
      </c>
      <c r="T1346" s="3">
        <f t="shared" ca="1" si="346"/>
        <v>3.6758404493659782</v>
      </c>
      <c r="U1346" s="3">
        <f t="shared" ca="1" si="354"/>
        <v>3.6758404493659782</v>
      </c>
      <c r="W1346" s="34">
        <f t="shared" si="347"/>
        <v>11</v>
      </c>
      <c r="X1346" s="73" t="b">
        <f>COUNTIF('Power Curve'!$D$2:$D$31,W1346)&gt;0</f>
        <v>1</v>
      </c>
      <c r="Y1346" s="73" t="b">
        <f t="shared" si="348"/>
        <v>0</v>
      </c>
      <c r="Z1346" s="73" t="b">
        <f t="shared" si="355"/>
        <v>1</v>
      </c>
      <c r="AA1346" s="34" t="str">
        <f t="shared" si="349"/>
        <v>Inner</v>
      </c>
      <c r="AB1346" s="35" t="str">
        <f t="shared" si="356"/>
        <v>1.1-1.2</v>
      </c>
      <c r="AC1346" s="36" t="str">
        <f t="shared" si="350"/>
        <v>9-10</v>
      </c>
      <c r="AD1346" s="36" t="str">
        <f t="shared" si="351"/>
        <v>Feb</v>
      </c>
      <c r="AE1346" s="35" t="str">
        <f t="shared" si="352"/>
        <v>285-295</v>
      </c>
      <c r="AF1346" s="36" t="str">
        <f t="shared" si="353"/>
        <v>Inner-TI</v>
      </c>
    </row>
    <row r="1347" spans="5:32" x14ac:dyDescent="0.3">
      <c r="E1347" s="12">
        <v>40967.409722222219</v>
      </c>
      <c r="F1347" s="16">
        <v>11.96</v>
      </c>
      <c r="G1347" s="16">
        <v>1962.3399810791041</v>
      </c>
      <c r="H1347" s="29">
        <v>1.1657847040519052</v>
      </c>
      <c r="I1347" s="26">
        <v>292</v>
      </c>
      <c r="J1347" s="30">
        <v>0.15551839464882944</v>
      </c>
      <c r="K1347" s="31">
        <v>0.13508813807295333</v>
      </c>
      <c r="L1347" s="108">
        <f ca="1">REWS!R1347</f>
        <v>11.880820981912288</v>
      </c>
      <c r="M1347" s="22">
        <f t="shared" ref="M1347:M1410" si="357">F1347*(H1347/Ref_Density)^(1/3)</f>
        <v>11.76409711410075</v>
      </c>
      <c r="N1347" s="22">
        <f t="shared" ref="N1347:N1410" ca="1" si="358">L1347*(H1347/Ref_Density)^(1/3)</f>
        <v>11.686215035657355</v>
      </c>
      <c r="O1347" s="22">
        <f t="shared" ref="O1347:O1410" si="359">(M1347-CutInWindSpeed)/(RatedWindSpeed-CutInWindSpeed)</f>
        <v>1.1762291076001896</v>
      </c>
      <c r="P1347" s="81">
        <f t="shared" ref="P1347:P1410" ca="1" si="360">COUNTIF(xa,"&lt;"&amp;N1347)</f>
        <v>12</v>
      </c>
      <c r="Q1347" s="22">
        <f t="shared" ref="Q1347:Q1410" ca="1" si="361">(N1347-INDEX(xa,$P1347))/(INDEX(xb,$P1347)-INDEX(xa,$P1347))</f>
        <v>0.67992191212810771</v>
      </c>
      <c r="R1347" s="3">
        <f ca="1">IF(N1347&gt;'Power Curve'!$C$37,0,INDEX(Ci,$P1347,1)*POWER(1-Q1347,3)+INDEX(Ci,$P1347,2)*3*Q1347*POWER(1-Q1347,2)+INDEX(Ci,$P1347,3)*3*POWER(Q1347,2)*(1-Q1347)+INDEX(Ci,$P1347,4)*POWER(Q1347,3))</f>
        <v>1886.8755561423136</v>
      </c>
      <c r="S1347" s="3">
        <f t="shared" ref="S1347:S1410" si="362">IF(Z1347,G1347,"")</f>
        <v>1962.3399810791041</v>
      </c>
      <c r="T1347" s="3">
        <f t="shared" ref="T1347:T1410" ca="1" si="363">IF(Z1347,R1347-S1347,"")</f>
        <v>-75.464424936790465</v>
      </c>
      <c r="U1347" s="3">
        <f t="shared" ca="1" si="354"/>
        <v>75.464424936790465</v>
      </c>
      <c r="W1347" s="34">
        <f t="shared" ref="W1347:W1410" si="364">MROUND(M1347-Centre_First_Bin,Bin_Width)+Centre_First_Bin</f>
        <v>12</v>
      </c>
      <c r="X1347" s="73" t="b">
        <f>COUNTIF('Power Curve'!$D$2:$D$31,W1347)&gt;0</f>
        <v>1</v>
      </c>
      <c r="Y1347" s="73" t="b">
        <f t="shared" ref="Y1347:Y1410" si="365">(G1347&lt;0)</f>
        <v>0</v>
      </c>
      <c r="Z1347" s="73" t="b">
        <f t="shared" si="355"/>
        <v>1</v>
      </c>
      <c r="AA1347" s="34" t="str">
        <f t="shared" ref="AA1347:AA1410" si="366">IF(Z1347,IF(AND(J1347&gt;=LowerTurbLimit,J1347&lt;=UpperTurbLimit,K1347&gt;=LowerShearLimit,K1347&lt;=UpperShearLimit),"Inner","Outer"),"")</f>
        <v>Outer</v>
      </c>
      <c r="AB1347" s="35" t="str">
        <f t="shared" si="356"/>
        <v>1.1-1.2</v>
      </c>
      <c r="AC1347" s="36" t="str">
        <f t="shared" ref="AC1347:AC1410" si="367">IF(Z1347,HOUR(E1347)&amp;"-"&amp;HOUR(E1347)+1,"")</f>
        <v>9-10</v>
      </c>
      <c r="AD1347" s="36" t="str">
        <f t="shared" ref="AD1347:AD1410" si="368">IF(Z1347,TEXT(E1347,"mmm"),"")</f>
        <v>Feb</v>
      </c>
      <c r="AE1347" s="35" t="str">
        <f t="shared" ref="AE1347:AE1410" si="369">IF(Z1347,IF(OR(I1347&lt;5,I1347&gt;=355),"355-5",MROUND(I1347,10)-5&amp;"-"&amp;MROUND(I1347,10)+5),"")</f>
        <v>285-295</v>
      </c>
      <c r="AF1347" s="36" t="str">
        <f t="shared" ref="AF1347:AF1410" si="370">IF(Z1347,IF(O1347&lt;0.5,IF(J1347&lt;=LowerTurbLimit,"LWS-LTI",IF(J1347&gt;=UpperTurbLimit,"LWS-HTI","Inner-TI")),IF(J1347&lt;=LowerTurbLimit,"HWS-LTI",IF(J1347&gt;=UpperTurbLimit,"HWS-HTI","Inner-TI"))),"")</f>
        <v>HWS-HTI</v>
      </c>
    </row>
    <row r="1348" spans="5:32" x14ac:dyDescent="0.3">
      <c r="E1348" s="12">
        <v>40967.416666666664</v>
      </c>
      <c r="F1348" s="16">
        <v>12.61</v>
      </c>
      <c r="G1348" s="16">
        <v>1970.290023803708</v>
      </c>
      <c r="H1348" s="29">
        <v>1.1659549973476575</v>
      </c>
      <c r="I1348" s="26">
        <v>296</v>
      </c>
      <c r="J1348" s="30">
        <v>0.12291831879460746</v>
      </c>
      <c r="K1348" s="31">
        <v>0.1729068619335038</v>
      </c>
      <c r="L1348" s="108">
        <f ca="1">REWS!R1348</f>
        <v>12.59508952208661</v>
      </c>
      <c r="M1348" s="22">
        <f t="shared" si="357"/>
        <v>12.404054137979498</v>
      </c>
      <c r="N1348" s="22">
        <f t="shared" ca="1" si="358"/>
        <v>12.389387177213374</v>
      </c>
      <c r="O1348" s="22">
        <f t="shared" si="359"/>
        <v>1.2751365285931318</v>
      </c>
      <c r="P1348" s="81">
        <f t="shared" ca="1" si="360"/>
        <v>13</v>
      </c>
      <c r="Q1348" s="22">
        <f t="shared" ca="1" si="361"/>
        <v>0.3818015469977607</v>
      </c>
      <c r="R1348" s="3">
        <f ca="1">IF(N1348&gt;'Power Curve'!$C$37,0,INDEX(Ci,$P1348,1)*POWER(1-Q1348,3)+INDEX(Ci,$P1348,2)*3*Q1348*POWER(1-Q1348,2)+INDEX(Ci,$P1348,3)*3*POWER(Q1348,2)*(1-Q1348)+INDEX(Ci,$P1348,4)*POWER(Q1348,3))</f>
        <v>1934.6484156948218</v>
      </c>
      <c r="S1348" s="3">
        <f t="shared" si="362"/>
        <v>1970.290023803708</v>
      </c>
      <c r="T1348" s="3">
        <f t="shared" ca="1" si="363"/>
        <v>-35.641608108886203</v>
      </c>
      <c r="U1348" s="3">
        <f t="shared" ref="U1348:U1411" ca="1" si="371">IF(Z1348,ABS(T1348),"")</f>
        <v>35.641608108886203</v>
      </c>
      <c r="W1348" s="34">
        <f t="shared" si="364"/>
        <v>12</v>
      </c>
      <c r="X1348" s="73" t="b">
        <f>COUNTIF('Power Curve'!$D$2:$D$31,W1348)&gt;0</f>
        <v>1</v>
      </c>
      <c r="Y1348" s="73" t="b">
        <f t="shared" si="365"/>
        <v>0</v>
      </c>
      <c r="Z1348" s="73" t="b">
        <f t="shared" ref="Z1348:Z1411" si="372">AND(X1348,NOT(Y1348))</f>
        <v>1</v>
      </c>
      <c r="AA1348" s="34" t="str">
        <f t="shared" si="366"/>
        <v>Inner</v>
      </c>
      <c r="AB1348" s="35" t="str">
        <f t="shared" ref="AB1348:AB1411" si="373">IF(Z1348,TEXT(ROUND(O1348+0.05,1)-0.1,"0.0")&amp;"-"&amp;TEXT(ROUND(O1348+0.05,1),"0.0"),"")</f>
        <v>1.2-1.3</v>
      </c>
      <c r="AC1348" s="36" t="str">
        <f t="shared" si="367"/>
        <v>10-11</v>
      </c>
      <c r="AD1348" s="36" t="str">
        <f t="shared" si="368"/>
        <v>Feb</v>
      </c>
      <c r="AE1348" s="35" t="str">
        <f t="shared" si="369"/>
        <v>295-305</v>
      </c>
      <c r="AF1348" s="36" t="str">
        <f t="shared" si="370"/>
        <v>Inner-TI</v>
      </c>
    </row>
    <row r="1349" spans="5:32" x14ac:dyDescent="0.3">
      <c r="E1349" s="12">
        <v>40967.423611111109</v>
      </c>
      <c r="F1349" s="16">
        <v>11.18</v>
      </c>
      <c r="G1349" s="16">
        <v>1715.6300354003911</v>
      </c>
      <c r="H1349" s="29">
        <v>1.1664632943279272</v>
      </c>
      <c r="I1349" s="26">
        <v>298.3</v>
      </c>
      <c r="J1349" s="30">
        <v>0.11627906976744187</v>
      </c>
      <c r="K1349" s="31">
        <v>0.14919526337178707</v>
      </c>
      <c r="L1349" s="108">
        <f ca="1">REWS!R1349</f>
        <v>11.222165483583517</v>
      </c>
      <c r="M1349" s="22">
        <f t="shared" si="357"/>
        <v>10.999006694520101</v>
      </c>
      <c r="N1349" s="22">
        <f t="shared" ca="1" si="358"/>
        <v>11.040489560013196</v>
      </c>
      <c r="O1349" s="22">
        <f t="shared" si="359"/>
        <v>1.0579819169240425</v>
      </c>
      <c r="P1349" s="81">
        <f t="shared" ca="1" si="360"/>
        <v>12</v>
      </c>
      <c r="Q1349" s="22">
        <f t="shared" ca="1" si="361"/>
        <v>5.7956306745930816E-2</v>
      </c>
      <c r="R1349" s="3">
        <f ca="1">IF(N1349&gt;'Power Curve'!$C$37,0,INDEX(Ci,$P1349,1)*POWER(1-Q1349,3)+INDEX(Ci,$P1349,2)*3*Q1349*POWER(1-Q1349,2)+INDEX(Ci,$P1349,3)*3*POWER(Q1349,2)*(1-Q1349)+INDEX(Ci,$P1349,4)*POWER(Q1349,3))</f>
        <v>1786.6856264315488</v>
      </c>
      <c r="S1349" s="3">
        <f t="shared" si="362"/>
        <v>1715.6300354003911</v>
      </c>
      <c r="T1349" s="3">
        <f t="shared" ca="1" si="363"/>
        <v>71.055591031157746</v>
      </c>
      <c r="U1349" s="3">
        <f t="shared" ca="1" si="371"/>
        <v>71.055591031157746</v>
      </c>
      <c r="W1349" s="34">
        <f t="shared" si="364"/>
        <v>11</v>
      </c>
      <c r="X1349" s="73" t="b">
        <f>COUNTIF('Power Curve'!$D$2:$D$31,W1349)&gt;0</f>
        <v>1</v>
      </c>
      <c r="Y1349" s="73" t="b">
        <f t="shared" si="365"/>
        <v>0</v>
      </c>
      <c r="Z1349" s="73" t="b">
        <f t="shared" si="372"/>
        <v>1</v>
      </c>
      <c r="AA1349" s="34" t="str">
        <f t="shared" si="366"/>
        <v>Inner</v>
      </c>
      <c r="AB1349" s="35" t="str">
        <f t="shared" si="373"/>
        <v>1.0-1.1</v>
      </c>
      <c r="AC1349" s="36" t="str">
        <f t="shared" si="367"/>
        <v>10-11</v>
      </c>
      <c r="AD1349" s="36" t="str">
        <f t="shared" si="368"/>
        <v>Feb</v>
      </c>
      <c r="AE1349" s="35" t="str">
        <f t="shared" si="369"/>
        <v>295-305</v>
      </c>
      <c r="AF1349" s="36" t="str">
        <f t="shared" si="370"/>
        <v>Inner-TI</v>
      </c>
    </row>
    <row r="1350" spans="5:32" x14ac:dyDescent="0.3">
      <c r="E1350" s="12">
        <v>40967.430555555555</v>
      </c>
      <c r="F1350" s="16">
        <v>10.25</v>
      </c>
      <c r="G1350" s="16">
        <v>1593.600051879883</v>
      </c>
      <c r="H1350" s="29">
        <v>1.167420730593026</v>
      </c>
      <c r="I1350" s="26">
        <v>293.2</v>
      </c>
      <c r="J1350" s="30">
        <v>0.12</v>
      </c>
      <c r="K1350" s="31">
        <v>0.22346773091059402</v>
      </c>
      <c r="L1350" s="108">
        <f ca="1">REWS!R1350</f>
        <v>10.246756512710459</v>
      </c>
      <c r="M1350" s="22">
        <f t="shared" si="357"/>
        <v>10.086820742442541</v>
      </c>
      <c r="N1350" s="22">
        <f t="shared" ca="1" si="358"/>
        <v>10.083628891235712</v>
      </c>
      <c r="O1350" s="22">
        <f t="shared" si="359"/>
        <v>0.91700063752632266</v>
      </c>
      <c r="P1350" s="81">
        <f t="shared" ca="1" si="360"/>
        <v>11</v>
      </c>
      <c r="Q1350" s="22">
        <f t="shared" ca="1" si="361"/>
        <v>0.12975684548377089</v>
      </c>
      <c r="R1350" s="3">
        <f ca="1">IF(N1350&gt;'Power Curve'!$C$37,0,INDEX(Ci,$P1350,1)*POWER(1-Q1350,3)+INDEX(Ci,$P1350,2)*3*Q1350*POWER(1-Q1350,2)+INDEX(Ci,$P1350,3)*3*POWER(Q1350,2)*(1-Q1350)+INDEX(Ci,$P1350,4)*POWER(Q1350,3))</f>
        <v>1557.3983514737513</v>
      </c>
      <c r="S1350" s="3">
        <f t="shared" si="362"/>
        <v>1593.600051879883</v>
      </c>
      <c r="T1350" s="3">
        <f t="shared" ca="1" si="363"/>
        <v>-36.201700406131749</v>
      </c>
      <c r="U1350" s="3">
        <f t="shared" ca="1" si="371"/>
        <v>36.201700406131749</v>
      </c>
      <c r="W1350" s="34">
        <f t="shared" si="364"/>
        <v>10</v>
      </c>
      <c r="X1350" s="73" t="b">
        <f>COUNTIF('Power Curve'!$D$2:$D$31,W1350)&gt;0</f>
        <v>1</v>
      </c>
      <c r="Y1350" s="73" t="b">
        <f t="shared" si="365"/>
        <v>0</v>
      </c>
      <c r="Z1350" s="73" t="b">
        <f t="shared" si="372"/>
        <v>1</v>
      </c>
      <c r="AA1350" s="34" t="str">
        <f t="shared" si="366"/>
        <v>Inner</v>
      </c>
      <c r="AB1350" s="35" t="str">
        <f t="shared" si="373"/>
        <v>0.9-1.0</v>
      </c>
      <c r="AC1350" s="36" t="str">
        <f t="shared" si="367"/>
        <v>10-11</v>
      </c>
      <c r="AD1350" s="36" t="str">
        <f t="shared" si="368"/>
        <v>Feb</v>
      </c>
      <c r="AE1350" s="35" t="str">
        <f t="shared" si="369"/>
        <v>285-295</v>
      </c>
      <c r="AF1350" s="36" t="str">
        <f t="shared" si="370"/>
        <v>Inner-TI</v>
      </c>
    </row>
    <row r="1351" spans="5:32" x14ac:dyDescent="0.3">
      <c r="E1351" s="12">
        <v>40967.4375</v>
      </c>
      <c r="F1351" s="16">
        <v>13.57</v>
      </c>
      <c r="G1351" s="16">
        <v>1984</v>
      </c>
      <c r="H1351" s="29">
        <v>1.1678474038363191</v>
      </c>
      <c r="I1351" s="26">
        <v>292.7</v>
      </c>
      <c r="J1351" s="30">
        <v>0.2019159911569639</v>
      </c>
      <c r="K1351" s="31">
        <v>0.12682357263432051</v>
      </c>
      <c r="L1351" s="108">
        <f ca="1">REWS!R1351</f>
        <v>13.535917985991444</v>
      </c>
      <c r="M1351" s="22">
        <f t="shared" si="357"/>
        <v>13.355593270448898</v>
      </c>
      <c r="N1351" s="22">
        <f t="shared" ca="1" si="358"/>
        <v>13.322049754093996</v>
      </c>
      <c r="O1351" s="22">
        <f t="shared" si="359"/>
        <v>1.4221999688785245</v>
      </c>
      <c r="P1351" s="81">
        <f t="shared" ca="1" si="360"/>
        <v>14</v>
      </c>
      <c r="Q1351" s="22">
        <f t="shared" ca="1" si="361"/>
        <v>0.34465773369880237</v>
      </c>
      <c r="R1351" s="3">
        <f ca="1">IF(N1351&gt;'Power Curve'!$C$37,0,INDEX(Ci,$P1351,1)*POWER(1-Q1351,3)+INDEX(Ci,$P1351,2)*3*Q1351*POWER(1-Q1351,2)+INDEX(Ci,$P1351,3)*3*POWER(Q1351,2)*(1-Q1351)+INDEX(Ci,$P1351,4)*POWER(Q1351,3))</f>
        <v>1962.602464450599</v>
      </c>
      <c r="S1351" s="3">
        <f t="shared" si="362"/>
        <v>1984</v>
      </c>
      <c r="T1351" s="3">
        <f t="shared" ca="1" si="363"/>
        <v>-21.397535549401027</v>
      </c>
      <c r="U1351" s="3">
        <f t="shared" ca="1" si="371"/>
        <v>21.397535549401027</v>
      </c>
      <c r="W1351" s="34">
        <f t="shared" si="364"/>
        <v>13</v>
      </c>
      <c r="X1351" s="73" t="b">
        <f>COUNTIF('Power Curve'!$D$2:$D$31,W1351)&gt;0</f>
        <v>1</v>
      </c>
      <c r="Y1351" s="73" t="b">
        <f t="shared" si="365"/>
        <v>0</v>
      </c>
      <c r="Z1351" s="73" t="b">
        <f t="shared" si="372"/>
        <v>1</v>
      </c>
      <c r="AA1351" s="34" t="str">
        <f t="shared" si="366"/>
        <v>Outer</v>
      </c>
      <c r="AB1351" s="35" t="str">
        <f t="shared" si="373"/>
        <v>1.4-1.5</v>
      </c>
      <c r="AC1351" s="36" t="str">
        <f t="shared" si="367"/>
        <v>10-11</v>
      </c>
      <c r="AD1351" s="36" t="str">
        <f t="shared" si="368"/>
        <v>Feb</v>
      </c>
      <c r="AE1351" s="35" t="str">
        <f t="shared" si="369"/>
        <v>285-295</v>
      </c>
      <c r="AF1351" s="36" t="str">
        <f t="shared" si="370"/>
        <v>HWS-HTI</v>
      </c>
    </row>
    <row r="1352" spans="5:32" x14ac:dyDescent="0.3">
      <c r="E1352" s="12">
        <v>40967.444444444445</v>
      </c>
      <c r="F1352" s="16">
        <v>13.29</v>
      </c>
      <c r="G1352" s="16">
        <v>1864.780014038088</v>
      </c>
      <c r="H1352" s="29">
        <v>1.1681657051183676</v>
      </c>
      <c r="I1352" s="26">
        <v>293.3</v>
      </c>
      <c r="J1352" s="30">
        <v>0.12490594431903687</v>
      </c>
      <c r="K1352" s="31">
        <v>0.17715588905937665</v>
      </c>
      <c r="L1352" s="108">
        <f ca="1">REWS!R1352</f>
        <v>13.170189830024031</v>
      </c>
      <c r="M1352" s="22">
        <f t="shared" si="357"/>
        <v>13.081205513823264</v>
      </c>
      <c r="N1352" s="22">
        <f t="shared" ca="1" si="358"/>
        <v>12.963277639022531</v>
      </c>
      <c r="O1352" s="22">
        <f t="shared" si="359"/>
        <v>1.3797924565812263</v>
      </c>
      <c r="P1352" s="81">
        <f t="shared" ca="1" si="360"/>
        <v>13</v>
      </c>
      <c r="Q1352" s="22">
        <f t="shared" ca="1" si="361"/>
        <v>0.97261297738251329</v>
      </c>
      <c r="R1352" s="3">
        <f ca="1">IF(N1352&gt;'Power Curve'!$C$37,0,INDEX(Ci,$P1352,1)*POWER(1-Q1352,3)+INDEX(Ci,$P1352,2)*3*Q1352*POWER(1-Q1352,2)+INDEX(Ci,$P1352,3)*3*POWER(Q1352,2)*(1-Q1352)+INDEX(Ci,$P1352,4)*POWER(Q1352,3))</f>
        <v>1952.4361208651337</v>
      </c>
      <c r="S1352" s="3">
        <f t="shared" si="362"/>
        <v>1864.780014038088</v>
      </c>
      <c r="T1352" s="3">
        <f t="shared" ca="1" si="363"/>
        <v>87.656106827045733</v>
      </c>
      <c r="U1352" s="3">
        <f t="shared" ca="1" si="371"/>
        <v>87.656106827045733</v>
      </c>
      <c r="W1352" s="34">
        <f t="shared" si="364"/>
        <v>13</v>
      </c>
      <c r="X1352" s="73" t="b">
        <f>COUNTIF('Power Curve'!$D$2:$D$31,W1352)&gt;0</f>
        <v>1</v>
      </c>
      <c r="Y1352" s="73" t="b">
        <f t="shared" si="365"/>
        <v>0</v>
      </c>
      <c r="Z1352" s="73" t="b">
        <f t="shared" si="372"/>
        <v>1</v>
      </c>
      <c r="AA1352" s="34" t="str">
        <f t="shared" si="366"/>
        <v>Inner</v>
      </c>
      <c r="AB1352" s="35" t="str">
        <f t="shared" si="373"/>
        <v>1.3-1.4</v>
      </c>
      <c r="AC1352" s="36" t="str">
        <f t="shared" si="367"/>
        <v>10-11</v>
      </c>
      <c r="AD1352" s="36" t="str">
        <f t="shared" si="368"/>
        <v>Feb</v>
      </c>
      <c r="AE1352" s="35" t="str">
        <f t="shared" si="369"/>
        <v>285-295</v>
      </c>
      <c r="AF1352" s="36" t="str">
        <f t="shared" si="370"/>
        <v>Inner-TI</v>
      </c>
    </row>
    <row r="1353" spans="5:32" x14ac:dyDescent="0.3">
      <c r="E1353" s="12">
        <v>40967.451388888891</v>
      </c>
      <c r="F1353" s="16">
        <v>15.56</v>
      </c>
      <c r="G1353" s="16">
        <v>1980.7899475097711</v>
      </c>
      <c r="H1353" s="29">
        <v>1.1679327759647105</v>
      </c>
      <c r="I1353" s="26">
        <v>290.2</v>
      </c>
      <c r="J1353" s="30">
        <v>0.12532133676092544</v>
      </c>
      <c r="K1353" s="31">
        <v>0.15714775347707893</v>
      </c>
      <c r="L1353" s="108">
        <f ca="1">REWS!R1353</f>
        <v>15.479578377174315</v>
      </c>
      <c r="M1353" s="22">
        <f t="shared" si="357"/>
        <v>15.31452432004045</v>
      </c>
      <c r="N1353" s="22">
        <f t="shared" ca="1" si="358"/>
        <v>15.235371434524957</v>
      </c>
      <c r="O1353" s="22">
        <f t="shared" si="359"/>
        <v>1.7249590773632963</v>
      </c>
      <c r="P1353" s="81">
        <f t="shared" ca="1" si="360"/>
        <v>16</v>
      </c>
      <c r="Q1353" s="22">
        <f t="shared" ca="1" si="361"/>
        <v>0.23555594411788444</v>
      </c>
      <c r="R1353" s="3">
        <f ca="1">IF(N1353&gt;'Power Curve'!$C$37,0,INDEX(Ci,$P1353,1)*POWER(1-Q1353,3)+INDEX(Ci,$P1353,2)*3*Q1353*POWER(1-Q1353,2)+INDEX(Ci,$P1353,3)*3*POWER(Q1353,2)*(1-Q1353)+INDEX(Ci,$P1353,4)*POWER(Q1353,3))</f>
        <v>1979.8942683610082</v>
      </c>
      <c r="S1353" s="3">
        <f t="shared" si="362"/>
        <v>1980.7899475097711</v>
      </c>
      <c r="T1353" s="3">
        <f t="shared" ca="1" si="363"/>
        <v>-0.89567914876283794</v>
      </c>
      <c r="U1353" s="3">
        <f t="shared" ca="1" si="371"/>
        <v>0.89567914876283794</v>
      </c>
      <c r="W1353" s="34">
        <f t="shared" si="364"/>
        <v>15</v>
      </c>
      <c r="X1353" s="73" t="b">
        <f>COUNTIF('Power Curve'!$D$2:$D$31,W1353)&gt;0</f>
        <v>1</v>
      </c>
      <c r="Y1353" s="73" t="b">
        <f t="shared" si="365"/>
        <v>0</v>
      </c>
      <c r="Z1353" s="73" t="b">
        <f t="shared" si="372"/>
        <v>1</v>
      </c>
      <c r="AA1353" s="34" t="str">
        <f t="shared" si="366"/>
        <v>Inner</v>
      </c>
      <c r="AB1353" s="35" t="str">
        <f t="shared" si="373"/>
        <v>1.7-1.8</v>
      </c>
      <c r="AC1353" s="36" t="str">
        <f t="shared" si="367"/>
        <v>10-11</v>
      </c>
      <c r="AD1353" s="36" t="str">
        <f t="shared" si="368"/>
        <v>Feb</v>
      </c>
      <c r="AE1353" s="35" t="str">
        <f t="shared" si="369"/>
        <v>285-295</v>
      </c>
      <c r="AF1353" s="36" t="str">
        <f t="shared" si="370"/>
        <v>Inner-TI</v>
      </c>
    </row>
    <row r="1354" spans="5:32" x14ac:dyDescent="0.3">
      <c r="E1354" s="12">
        <v>40967.458333333336</v>
      </c>
      <c r="F1354" s="16">
        <v>15.97</v>
      </c>
      <c r="G1354" s="16">
        <v>1984.9000396728491</v>
      </c>
      <c r="H1354" s="29">
        <v>1.168080322332042</v>
      </c>
      <c r="I1354" s="26">
        <v>293.3</v>
      </c>
      <c r="J1354" s="30">
        <v>0.14088916718847838</v>
      </c>
      <c r="K1354" s="31">
        <v>0.14046184098402445</v>
      </c>
      <c r="L1354" s="108">
        <f ca="1">REWS!R1354</f>
        <v>15.99244944112708</v>
      </c>
      <c r="M1354" s="22">
        <f t="shared" si="357"/>
        <v>15.718717996371927</v>
      </c>
      <c r="N1354" s="22">
        <f t="shared" ca="1" si="358"/>
        <v>15.74081420390184</v>
      </c>
      <c r="O1354" s="22">
        <f t="shared" si="359"/>
        <v>1.7874285129908629</v>
      </c>
      <c r="P1354" s="81">
        <f t="shared" ca="1" si="360"/>
        <v>16</v>
      </c>
      <c r="Q1354" s="22">
        <f t="shared" ca="1" si="361"/>
        <v>0.74224419593072111</v>
      </c>
      <c r="R1354" s="3">
        <f ca="1">IF(N1354&gt;'Power Curve'!$C$37,0,INDEX(Ci,$P1354,1)*POWER(1-Q1354,3)+INDEX(Ci,$P1354,2)*3*Q1354*POWER(1-Q1354,2)+INDEX(Ci,$P1354,3)*3*POWER(Q1354,2)*(1-Q1354)+INDEX(Ci,$P1354,4)*POWER(Q1354,3))</f>
        <v>1981.5970479799553</v>
      </c>
      <c r="S1354" s="3">
        <f t="shared" si="362"/>
        <v>1984.9000396728491</v>
      </c>
      <c r="T1354" s="3">
        <f t="shared" ca="1" si="363"/>
        <v>-3.3029916928937837</v>
      </c>
      <c r="U1354" s="3">
        <f t="shared" ca="1" si="371"/>
        <v>3.3029916928937837</v>
      </c>
      <c r="W1354" s="34">
        <f t="shared" si="364"/>
        <v>16</v>
      </c>
      <c r="X1354" s="73" t="b">
        <f>COUNTIF('Power Curve'!$D$2:$D$31,W1354)&gt;0</f>
        <v>1</v>
      </c>
      <c r="Y1354" s="73" t="b">
        <f t="shared" si="365"/>
        <v>0</v>
      </c>
      <c r="Z1354" s="73" t="b">
        <f t="shared" si="372"/>
        <v>1</v>
      </c>
      <c r="AA1354" s="34" t="str">
        <f t="shared" si="366"/>
        <v>Outer</v>
      </c>
      <c r="AB1354" s="35" t="str">
        <f t="shared" si="373"/>
        <v>1.7-1.8</v>
      </c>
      <c r="AC1354" s="36" t="str">
        <f t="shared" si="367"/>
        <v>11-12</v>
      </c>
      <c r="AD1354" s="36" t="str">
        <f t="shared" si="368"/>
        <v>Feb</v>
      </c>
      <c r="AE1354" s="35" t="str">
        <f t="shared" si="369"/>
        <v>285-295</v>
      </c>
      <c r="AF1354" s="36" t="str">
        <f t="shared" si="370"/>
        <v>HWS-HTI</v>
      </c>
    </row>
    <row r="1355" spans="5:32" x14ac:dyDescent="0.3">
      <c r="E1355" s="12">
        <v>40967.465277777781</v>
      </c>
      <c r="F1355" s="16">
        <v>14.81</v>
      </c>
      <c r="G1355" s="16">
        <v>1953.4400329589871</v>
      </c>
      <c r="H1355" s="29">
        <v>1.1685267142357398</v>
      </c>
      <c r="I1355" s="26">
        <v>295</v>
      </c>
      <c r="J1355" s="30">
        <v>0.1363943281566509</v>
      </c>
      <c r="K1355" s="31">
        <v>9.61295642201693E-2</v>
      </c>
      <c r="L1355" s="108">
        <f ca="1">REWS!R1355</f>
        <v>14.823774324001409</v>
      </c>
      <c r="M1355" s="22">
        <f t="shared" si="357"/>
        <v>14.578826832639271</v>
      </c>
      <c r="N1355" s="22">
        <f t="shared" ca="1" si="358"/>
        <v>14.592386149611126</v>
      </c>
      <c r="O1355" s="22">
        <f t="shared" si="359"/>
        <v>1.6112546591059462</v>
      </c>
      <c r="P1355" s="81">
        <f t="shared" ca="1" si="360"/>
        <v>15</v>
      </c>
      <c r="Q1355" s="22">
        <f t="shared" ca="1" si="361"/>
        <v>0.61021340562026027</v>
      </c>
      <c r="R1355" s="3">
        <f ca="1">IF(N1355&gt;'Power Curve'!$C$37,0,INDEX(Ci,$P1355,1)*POWER(1-Q1355,3)+INDEX(Ci,$P1355,2)*3*Q1355*POWER(1-Q1355,2)+INDEX(Ci,$P1355,3)*3*POWER(Q1355,2)*(1-Q1355)+INDEX(Ci,$P1355,4)*POWER(Q1355,3))</f>
        <v>1977.7445690958441</v>
      </c>
      <c r="S1355" s="3">
        <f t="shared" si="362"/>
        <v>1953.4400329589871</v>
      </c>
      <c r="T1355" s="3">
        <f t="shared" ca="1" si="363"/>
        <v>24.304536136856996</v>
      </c>
      <c r="U1355" s="3">
        <f t="shared" ca="1" si="371"/>
        <v>24.304536136856996</v>
      </c>
      <c r="W1355" s="34">
        <f t="shared" si="364"/>
        <v>15</v>
      </c>
      <c r="X1355" s="73" t="b">
        <f>COUNTIF('Power Curve'!$D$2:$D$31,W1355)&gt;0</f>
        <v>1</v>
      </c>
      <c r="Y1355" s="73" t="b">
        <f t="shared" si="365"/>
        <v>0</v>
      </c>
      <c r="Z1355" s="73" t="b">
        <f t="shared" si="372"/>
        <v>1</v>
      </c>
      <c r="AA1355" s="34" t="str">
        <f t="shared" si="366"/>
        <v>Outer</v>
      </c>
      <c r="AB1355" s="35" t="str">
        <f t="shared" si="373"/>
        <v>1.6-1.7</v>
      </c>
      <c r="AC1355" s="36" t="str">
        <f t="shared" si="367"/>
        <v>11-12</v>
      </c>
      <c r="AD1355" s="36" t="str">
        <f t="shared" si="368"/>
        <v>Feb</v>
      </c>
      <c r="AE1355" s="35" t="str">
        <f t="shared" si="369"/>
        <v>295-305</v>
      </c>
      <c r="AF1355" s="36" t="str">
        <f t="shared" si="370"/>
        <v>Inner-TI</v>
      </c>
    </row>
    <row r="1356" spans="5:32" x14ac:dyDescent="0.3">
      <c r="E1356" s="12">
        <v>40967.472222222219</v>
      </c>
      <c r="F1356" s="16">
        <v>13.44</v>
      </c>
      <c r="G1356" s="16">
        <v>1966.5800476074269</v>
      </c>
      <c r="H1356" s="29">
        <v>1.1699330327554107</v>
      </c>
      <c r="I1356" s="26">
        <v>296.60000000000002</v>
      </c>
      <c r="J1356" s="30">
        <v>9.3005952380952384E-2</v>
      </c>
      <c r="K1356" s="31">
        <v>0.13259951874070267</v>
      </c>
      <c r="L1356" s="108">
        <f ca="1">REWS!R1356</f>
        <v>13.377442187703899</v>
      </c>
      <c r="M1356" s="22">
        <f t="shared" si="357"/>
        <v>13.235516900643011</v>
      </c>
      <c r="N1356" s="22">
        <f t="shared" ca="1" si="358"/>
        <v>13.173910875203108</v>
      </c>
      <c r="O1356" s="22">
        <f t="shared" si="359"/>
        <v>1.4036417788492745</v>
      </c>
      <c r="P1356" s="81">
        <f t="shared" ca="1" si="360"/>
        <v>14</v>
      </c>
      <c r="Q1356" s="22">
        <f t="shared" ca="1" si="361"/>
        <v>0.19094941311673241</v>
      </c>
      <c r="R1356" s="3">
        <f ca="1">IF(N1356&gt;'Power Curve'!$C$37,0,INDEX(Ci,$P1356,1)*POWER(1-Q1356,3)+INDEX(Ci,$P1356,2)*3*Q1356*POWER(1-Q1356,2)+INDEX(Ci,$P1356,3)*3*POWER(Q1356,2)*(1-Q1356)+INDEX(Ci,$P1356,4)*POWER(Q1356,3))</f>
        <v>1958.4230802142038</v>
      </c>
      <c r="S1356" s="3">
        <f t="shared" si="362"/>
        <v>1966.5800476074269</v>
      </c>
      <c r="T1356" s="3">
        <f t="shared" ca="1" si="363"/>
        <v>-8.1569673932231126</v>
      </c>
      <c r="U1356" s="3">
        <f t="shared" ca="1" si="371"/>
        <v>8.1569673932231126</v>
      </c>
      <c r="W1356" s="34">
        <f t="shared" si="364"/>
        <v>13</v>
      </c>
      <c r="X1356" s="73" t="b">
        <f>COUNTIF('Power Curve'!$D$2:$D$31,W1356)&gt;0</f>
        <v>1</v>
      </c>
      <c r="Y1356" s="73" t="b">
        <f t="shared" si="365"/>
        <v>0</v>
      </c>
      <c r="Z1356" s="73" t="b">
        <f t="shared" si="372"/>
        <v>1</v>
      </c>
      <c r="AA1356" s="34" t="str">
        <f t="shared" si="366"/>
        <v>Outer</v>
      </c>
      <c r="AB1356" s="35" t="str">
        <f t="shared" si="373"/>
        <v>1.4-1.5</v>
      </c>
      <c r="AC1356" s="36" t="str">
        <f t="shared" si="367"/>
        <v>11-12</v>
      </c>
      <c r="AD1356" s="36" t="str">
        <f t="shared" si="368"/>
        <v>Feb</v>
      </c>
      <c r="AE1356" s="35" t="str">
        <f t="shared" si="369"/>
        <v>295-305</v>
      </c>
      <c r="AF1356" s="36" t="str">
        <f t="shared" si="370"/>
        <v>HWS-LTI</v>
      </c>
    </row>
    <row r="1357" spans="5:32" x14ac:dyDescent="0.3">
      <c r="E1357" s="12">
        <v>40967.479166666664</v>
      </c>
      <c r="F1357" s="16">
        <v>13.61</v>
      </c>
      <c r="G1357" s="16">
        <v>1966.730041503911</v>
      </c>
      <c r="H1357" s="29">
        <v>1.1708082265784425</v>
      </c>
      <c r="I1357" s="26">
        <v>295.39999999999998</v>
      </c>
      <c r="J1357" s="30">
        <v>0.11462160176340927</v>
      </c>
      <c r="K1357" s="31">
        <v>0.11723632783403742</v>
      </c>
      <c r="L1357" s="108">
        <f ca="1">REWS!R1357</f>
        <v>13.53722958555225</v>
      </c>
      <c r="M1357" s="22">
        <f t="shared" si="357"/>
        <v>13.406271717600443</v>
      </c>
      <c r="N1357" s="22">
        <f t="shared" ca="1" si="358"/>
        <v>13.33459060451529</v>
      </c>
      <c r="O1357" s="22">
        <f t="shared" si="359"/>
        <v>1.4300324862518103</v>
      </c>
      <c r="P1357" s="81">
        <f t="shared" ca="1" si="360"/>
        <v>14</v>
      </c>
      <c r="Q1357" s="22">
        <f t="shared" ca="1" si="361"/>
        <v>0.35767007098230386</v>
      </c>
      <c r="R1357" s="3">
        <f ca="1">IF(N1357&gt;'Power Curve'!$C$37,0,INDEX(Ci,$P1357,1)*POWER(1-Q1357,3)+INDEX(Ci,$P1357,2)*3*Q1357*POWER(1-Q1357,2)+INDEX(Ci,$P1357,3)*3*POWER(Q1357,2)*(1-Q1357)+INDEX(Ci,$P1357,4)*POWER(Q1357,3))</f>
        <v>1962.9470118236438</v>
      </c>
      <c r="S1357" s="3">
        <f t="shared" si="362"/>
        <v>1966.730041503911</v>
      </c>
      <c r="T1357" s="3">
        <f t="shared" ca="1" si="363"/>
        <v>-3.783029680267191</v>
      </c>
      <c r="U1357" s="3">
        <f t="shared" ca="1" si="371"/>
        <v>3.783029680267191</v>
      </c>
      <c r="W1357" s="34">
        <f t="shared" si="364"/>
        <v>13</v>
      </c>
      <c r="X1357" s="73" t="b">
        <f>COUNTIF('Power Curve'!$D$2:$D$31,W1357)&gt;0</f>
        <v>1</v>
      </c>
      <c r="Y1357" s="73" t="b">
        <f t="shared" si="365"/>
        <v>0</v>
      </c>
      <c r="Z1357" s="73" t="b">
        <f t="shared" si="372"/>
        <v>1</v>
      </c>
      <c r="AA1357" s="34" t="str">
        <f t="shared" si="366"/>
        <v>Inner</v>
      </c>
      <c r="AB1357" s="35" t="str">
        <f t="shared" si="373"/>
        <v>1.4-1.5</v>
      </c>
      <c r="AC1357" s="36" t="str">
        <f t="shared" si="367"/>
        <v>11-12</v>
      </c>
      <c r="AD1357" s="36" t="str">
        <f t="shared" si="368"/>
        <v>Feb</v>
      </c>
      <c r="AE1357" s="35" t="str">
        <f t="shared" si="369"/>
        <v>295-305</v>
      </c>
      <c r="AF1357" s="36" t="str">
        <f t="shared" si="370"/>
        <v>Inner-TI</v>
      </c>
    </row>
    <row r="1358" spans="5:32" x14ac:dyDescent="0.3">
      <c r="E1358" s="12">
        <v>40967.486111111109</v>
      </c>
      <c r="F1358" s="16">
        <v>12.48</v>
      </c>
      <c r="G1358" s="16">
        <v>1903.880020141602</v>
      </c>
      <c r="H1358" s="29">
        <v>1.1717271486586285</v>
      </c>
      <c r="I1358" s="26">
        <v>300.8</v>
      </c>
      <c r="J1358" s="30">
        <v>0.14663461538461539</v>
      </c>
      <c r="K1358" s="31">
        <v>9.868234991978142E-2</v>
      </c>
      <c r="L1358" s="108">
        <f ca="1">REWS!R1358</f>
        <v>12.508738901567964</v>
      </c>
      <c r="M1358" s="22">
        <f t="shared" si="357"/>
        <v>12.29640201141067</v>
      </c>
      <c r="N1358" s="22">
        <f t="shared" ca="1" si="358"/>
        <v>12.324718124154744</v>
      </c>
      <c r="O1358" s="22">
        <f t="shared" si="359"/>
        <v>1.2584985454067081</v>
      </c>
      <c r="P1358" s="81">
        <f t="shared" ca="1" si="360"/>
        <v>13</v>
      </c>
      <c r="Q1358" s="22">
        <f t="shared" ca="1" si="361"/>
        <v>0.31522574851044921</v>
      </c>
      <c r="R1358" s="3">
        <f ca="1">IF(N1358&gt;'Power Curve'!$C$37,0,INDEX(Ci,$P1358,1)*POWER(1-Q1358,3)+INDEX(Ci,$P1358,2)*3*Q1358*POWER(1-Q1358,2)+INDEX(Ci,$P1358,3)*3*POWER(Q1358,2)*(1-Q1358)+INDEX(Ci,$P1358,4)*POWER(Q1358,3))</f>
        <v>1932.0922489689083</v>
      </c>
      <c r="S1358" s="3">
        <f t="shared" si="362"/>
        <v>1903.880020141602</v>
      </c>
      <c r="T1358" s="3">
        <f t="shared" ca="1" si="363"/>
        <v>28.212228827306262</v>
      </c>
      <c r="U1358" s="3">
        <f t="shared" ca="1" si="371"/>
        <v>28.212228827306262</v>
      </c>
      <c r="W1358" s="34">
        <f t="shared" si="364"/>
        <v>12</v>
      </c>
      <c r="X1358" s="73" t="b">
        <f>COUNTIF('Power Curve'!$D$2:$D$31,W1358)&gt;0</f>
        <v>1</v>
      </c>
      <c r="Y1358" s="73" t="b">
        <f t="shared" si="365"/>
        <v>0</v>
      </c>
      <c r="Z1358" s="73" t="b">
        <f t="shared" si="372"/>
        <v>1</v>
      </c>
      <c r="AA1358" s="34" t="str">
        <f t="shared" si="366"/>
        <v>Outer</v>
      </c>
      <c r="AB1358" s="35" t="str">
        <f t="shared" si="373"/>
        <v>1.2-1.3</v>
      </c>
      <c r="AC1358" s="36" t="str">
        <f t="shared" si="367"/>
        <v>11-12</v>
      </c>
      <c r="AD1358" s="36" t="str">
        <f t="shared" si="368"/>
        <v>Feb</v>
      </c>
      <c r="AE1358" s="35" t="str">
        <f t="shared" si="369"/>
        <v>295-305</v>
      </c>
      <c r="AF1358" s="36" t="str">
        <f t="shared" si="370"/>
        <v>HWS-HTI</v>
      </c>
    </row>
    <row r="1359" spans="5:32" x14ac:dyDescent="0.3">
      <c r="E1359" s="12">
        <v>40967.493055555555</v>
      </c>
      <c r="F1359" s="16">
        <v>13.59</v>
      </c>
      <c r="G1359" s="16">
        <v>1914.8100433349609</v>
      </c>
      <c r="H1359" s="29">
        <v>1.1711884436305027</v>
      </c>
      <c r="I1359" s="26">
        <v>300.8</v>
      </c>
      <c r="J1359" s="30">
        <v>0.12509197939661515</v>
      </c>
      <c r="K1359" s="31">
        <v>0.12198551948781083</v>
      </c>
      <c r="L1359" s="108">
        <f ca="1">REWS!R1359</f>
        <v>13.517427446227288</v>
      </c>
      <c r="M1359" s="22">
        <f t="shared" si="357"/>
        <v>13.388020026243654</v>
      </c>
      <c r="N1359" s="22">
        <f t="shared" ca="1" si="358"/>
        <v>13.316526074568547</v>
      </c>
      <c r="O1359" s="22">
        <f t="shared" si="359"/>
        <v>1.4272116285168361</v>
      </c>
      <c r="P1359" s="81">
        <f t="shared" ca="1" si="360"/>
        <v>14</v>
      </c>
      <c r="Q1359" s="22">
        <f t="shared" ca="1" si="361"/>
        <v>0.33892638545553833</v>
      </c>
      <c r="R1359" s="3">
        <f ca="1">IF(N1359&gt;'Power Curve'!$C$37,0,INDEX(Ci,$P1359,1)*POWER(1-Q1359,3)+INDEX(Ci,$P1359,2)*3*Q1359*POWER(1-Q1359,2)+INDEX(Ci,$P1359,3)*3*POWER(Q1359,2)*(1-Q1359)+INDEX(Ci,$P1359,4)*POWER(Q1359,3))</f>
        <v>1962.4500935808007</v>
      </c>
      <c r="S1359" s="3">
        <f t="shared" si="362"/>
        <v>1914.8100433349609</v>
      </c>
      <c r="T1359" s="3">
        <f t="shared" ca="1" si="363"/>
        <v>47.640050245839802</v>
      </c>
      <c r="U1359" s="3">
        <f t="shared" ca="1" si="371"/>
        <v>47.640050245839802</v>
      </c>
      <c r="W1359" s="34">
        <f t="shared" si="364"/>
        <v>13</v>
      </c>
      <c r="X1359" s="73" t="b">
        <f>COUNTIF('Power Curve'!$D$2:$D$31,W1359)&gt;0</f>
        <v>1</v>
      </c>
      <c r="Y1359" s="73" t="b">
        <f t="shared" si="365"/>
        <v>0</v>
      </c>
      <c r="Z1359" s="73" t="b">
        <f t="shared" si="372"/>
        <v>1</v>
      </c>
      <c r="AA1359" s="34" t="str">
        <f t="shared" si="366"/>
        <v>Inner</v>
      </c>
      <c r="AB1359" s="35" t="str">
        <f t="shared" si="373"/>
        <v>1.4-1.5</v>
      </c>
      <c r="AC1359" s="36" t="str">
        <f t="shared" si="367"/>
        <v>11-12</v>
      </c>
      <c r="AD1359" s="36" t="str">
        <f t="shared" si="368"/>
        <v>Feb</v>
      </c>
      <c r="AE1359" s="35" t="str">
        <f t="shared" si="369"/>
        <v>295-305</v>
      </c>
      <c r="AF1359" s="36" t="str">
        <f t="shared" si="370"/>
        <v>Inner-TI</v>
      </c>
    </row>
    <row r="1360" spans="5:32" x14ac:dyDescent="0.3">
      <c r="E1360" s="12">
        <v>40967.5</v>
      </c>
      <c r="F1360" s="16">
        <v>12.66</v>
      </c>
      <c r="G1360" s="16">
        <v>1952.6900329589871</v>
      </c>
      <c r="H1360" s="29">
        <v>1.1711642887842453</v>
      </c>
      <c r="I1360" s="26">
        <v>296.5</v>
      </c>
      <c r="J1360" s="30">
        <v>0.14296998420221169</v>
      </c>
      <c r="K1360" s="31">
        <v>0.11282895512302524</v>
      </c>
      <c r="L1360" s="108">
        <f ca="1">REWS!R1360</f>
        <v>12.5913297543542</v>
      </c>
      <c r="M1360" s="22">
        <f t="shared" si="357"/>
        <v>12.471756314098526</v>
      </c>
      <c r="N1360" s="22">
        <f t="shared" ca="1" si="358"/>
        <v>12.404107137975011</v>
      </c>
      <c r="O1360" s="22">
        <f t="shared" si="359"/>
        <v>1.2856001181556893</v>
      </c>
      <c r="P1360" s="81">
        <f t="shared" ca="1" si="360"/>
        <v>13</v>
      </c>
      <c r="Q1360" s="22">
        <f t="shared" ca="1" si="361"/>
        <v>0.39695552088569425</v>
      </c>
      <c r="R1360" s="3">
        <f ca="1">IF(N1360&gt;'Power Curve'!$C$37,0,INDEX(Ci,$P1360,1)*POWER(1-Q1360,3)+INDEX(Ci,$P1360,2)*3*Q1360*POWER(1-Q1360,2)+INDEX(Ci,$P1360,3)*3*POWER(Q1360,2)*(1-Q1360)+INDEX(Ci,$P1360,4)*POWER(Q1360,3))</f>
        <v>1935.2065307747207</v>
      </c>
      <c r="S1360" s="3">
        <f t="shared" si="362"/>
        <v>1952.6900329589871</v>
      </c>
      <c r="T1360" s="3">
        <f t="shared" ca="1" si="363"/>
        <v>-17.483502184266399</v>
      </c>
      <c r="U1360" s="3">
        <f t="shared" ca="1" si="371"/>
        <v>17.483502184266399</v>
      </c>
      <c r="W1360" s="34">
        <f t="shared" si="364"/>
        <v>12</v>
      </c>
      <c r="X1360" s="73" t="b">
        <f>COUNTIF('Power Curve'!$D$2:$D$31,W1360)&gt;0</f>
        <v>1</v>
      </c>
      <c r="Y1360" s="73" t="b">
        <f t="shared" si="365"/>
        <v>0</v>
      </c>
      <c r="Z1360" s="73" t="b">
        <f t="shared" si="372"/>
        <v>1</v>
      </c>
      <c r="AA1360" s="34" t="str">
        <f t="shared" si="366"/>
        <v>Outer</v>
      </c>
      <c r="AB1360" s="35" t="str">
        <f t="shared" si="373"/>
        <v>1.2-1.3</v>
      </c>
      <c r="AC1360" s="36" t="str">
        <f t="shared" si="367"/>
        <v>12-13</v>
      </c>
      <c r="AD1360" s="36" t="str">
        <f t="shared" si="368"/>
        <v>Feb</v>
      </c>
      <c r="AE1360" s="35" t="str">
        <f t="shared" si="369"/>
        <v>295-305</v>
      </c>
      <c r="AF1360" s="36" t="str">
        <f t="shared" si="370"/>
        <v>HWS-HTI</v>
      </c>
    </row>
    <row r="1361" spans="5:32" x14ac:dyDescent="0.3">
      <c r="E1361" s="12">
        <v>40967.506944444445</v>
      </c>
      <c r="F1361" s="16">
        <v>11.07</v>
      </c>
      <c r="G1361" s="16">
        <v>1885.6299743652339</v>
      </c>
      <c r="H1361" s="29">
        <v>1.1715870714343908</v>
      </c>
      <c r="I1361" s="26">
        <v>298.3</v>
      </c>
      <c r="J1361" s="30">
        <v>0.12375790424570914</v>
      </c>
      <c r="K1361" s="31">
        <v>0.133186259469673</v>
      </c>
      <c r="L1361" s="108">
        <f ca="1">REWS!R1361</f>
        <v>11.192540039623383</v>
      </c>
      <c r="M1361" s="22">
        <f t="shared" si="357"/>
        <v>10.906710394891775</v>
      </c>
      <c r="N1361" s="22">
        <f t="shared" ca="1" si="358"/>
        <v>11.027442890280284</v>
      </c>
      <c r="O1361" s="22">
        <f t="shared" si="359"/>
        <v>1.0437172262920054</v>
      </c>
      <c r="P1361" s="81">
        <f t="shared" ca="1" si="360"/>
        <v>12</v>
      </c>
      <c r="Q1361" s="22">
        <f t="shared" ca="1" si="361"/>
        <v>4.5389697335705852E-2</v>
      </c>
      <c r="R1361" s="3">
        <f ca="1">IF(N1361&gt;'Power Curve'!$C$37,0,INDEX(Ci,$P1361,1)*POWER(1-Q1361,3)+INDEX(Ci,$P1361,2)*3*Q1361*POWER(1-Q1361,2)+INDEX(Ci,$P1361,3)*3*POWER(Q1361,2)*(1-Q1361)+INDEX(Ci,$P1361,4)*POWER(Q1361,3))</f>
        <v>1784.3966797050282</v>
      </c>
      <c r="S1361" s="3">
        <f t="shared" si="362"/>
        <v>1885.6299743652339</v>
      </c>
      <c r="T1361" s="3">
        <f t="shared" ca="1" si="363"/>
        <v>-101.23329466020573</v>
      </c>
      <c r="U1361" s="3">
        <f t="shared" ca="1" si="371"/>
        <v>101.23329466020573</v>
      </c>
      <c r="W1361" s="34">
        <f t="shared" si="364"/>
        <v>11</v>
      </c>
      <c r="X1361" s="73" t="b">
        <f>COUNTIF('Power Curve'!$D$2:$D$31,W1361)&gt;0</f>
        <v>1</v>
      </c>
      <c r="Y1361" s="73" t="b">
        <f t="shared" si="365"/>
        <v>0</v>
      </c>
      <c r="Z1361" s="73" t="b">
        <f t="shared" si="372"/>
        <v>1</v>
      </c>
      <c r="AA1361" s="34" t="str">
        <f t="shared" si="366"/>
        <v>Inner</v>
      </c>
      <c r="AB1361" s="35" t="str">
        <f t="shared" si="373"/>
        <v>1.0-1.1</v>
      </c>
      <c r="AC1361" s="36" t="str">
        <f t="shared" si="367"/>
        <v>12-13</v>
      </c>
      <c r="AD1361" s="36" t="str">
        <f t="shared" si="368"/>
        <v>Feb</v>
      </c>
      <c r="AE1361" s="35" t="str">
        <f t="shared" si="369"/>
        <v>295-305</v>
      </c>
      <c r="AF1361" s="36" t="str">
        <f t="shared" si="370"/>
        <v>Inner-TI</v>
      </c>
    </row>
    <row r="1362" spans="5:32" x14ac:dyDescent="0.3">
      <c r="E1362" s="12">
        <v>40967.513888888891</v>
      </c>
      <c r="F1362" s="16">
        <v>12.06</v>
      </c>
      <c r="G1362" s="16">
        <v>1896.2599945068359</v>
      </c>
      <c r="H1362" s="29">
        <v>1.1722913154515999</v>
      </c>
      <c r="I1362" s="26">
        <v>299.7</v>
      </c>
      <c r="J1362" s="30">
        <v>0.17744610281923714</v>
      </c>
      <c r="K1362" s="31">
        <v>0.13178953733951754</v>
      </c>
      <c r="L1362" s="108">
        <f ca="1">REWS!R1362</f>
        <v>12.018200469412912</v>
      </c>
      <c r="M1362" s="22">
        <f t="shared" si="357"/>
        <v>11.884487571065161</v>
      </c>
      <c r="N1362" s="22">
        <f t="shared" ca="1" si="358"/>
        <v>11.8432963603074</v>
      </c>
      <c r="O1362" s="22">
        <f t="shared" si="359"/>
        <v>1.1948358408122746</v>
      </c>
      <c r="P1362" s="81">
        <f t="shared" ca="1" si="360"/>
        <v>12</v>
      </c>
      <c r="Q1362" s="22">
        <f t="shared" ca="1" si="361"/>
        <v>0.83122333179524643</v>
      </c>
      <c r="R1362" s="3">
        <f ca="1">IF(N1362&gt;'Power Curve'!$C$37,0,INDEX(Ci,$P1362,1)*POWER(1-Q1362,3)+INDEX(Ci,$P1362,2)*3*Q1362*POWER(1-Q1362,2)+INDEX(Ci,$P1362,3)*3*POWER(Q1362,2)*(1-Q1362)+INDEX(Ci,$P1362,4)*POWER(Q1362,3))</f>
        <v>1903.7598949023304</v>
      </c>
      <c r="S1362" s="3">
        <f t="shared" si="362"/>
        <v>1896.2599945068359</v>
      </c>
      <c r="T1362" s="3">
        <f t="shared" ca="1" si="363"/>
        <v>7.4999003954944783</v>
      </c>
      <c r="U1362" s="3">
        <f t="shared" ca="1" si="371"/>
        <v>7.4999003954944783</v>
      </c>
      <c r="W1362" s="34">
        <f t="shared" si="364"/>
        <v>12</v>
      </c>
      <c r="X1362" s="73" t="b">
        <f>COUNTIF('Power Curve'!$D$2:$D$31,W1362)&gt;0</f>
        <v>1</v>
      </c>
      <c r="Y1362" s="73" t="b">
        <f t="shared" si="365"/>
        <v>0</v>
      </c>
      <c r="Z1362" s="73" t="b">
        <f t="shared" si="372"/>
        <v>1</v>
      </c>
      <c r="AA1362" s="34" t="str">
        <f t="shared" si="366"/>
        <v>Outer</v>
      </c>
      <c r="AB1362" s="35" t="str">
        <f t="shared" si="373"/>
        <v>1.1-1.2</v>
      </c>
      <c r="AC1362" s="36" t="str">
        <f t="shared" si="367"/>
        <v>12-13</v>
      </c>
      <c r="AD1362" s="36" t="str">
        <f t="shared" si="368"/>
        <v>Feb</v>
      </c>
      <c r="AE1362" s="35" t="str">
        <f t="shared" si="369"/>
        <v>295-305</v>
      </c>
      <c r="AF1362" s="36" t="str">
        <f t="shared" si="370"/>
        <v>HWS-HTI</v>
      </c>
    </row>
    <row r="1363" spans="5:32" x14ac:dyDescent="0.3">
      <c r="E1363" s="12">
        <v>40967.520833333336</v>
      </c>
      <c r="F1363" s="16">
        <v>12.42</v>
      </c>
      <c r="G1363" s="16">
        <v>1726.6300201416041</v>
      </c>
      <c r="H1363" s="29">
        <v>1.1735361505891564</v>
      </c>
      <c r="I1363" s="26">
        <v>298.60000000000002</v>
      </c>
      <c r="J1363" s="30">
        <v>0.19565217391304349</v>
      </c>
      <c r="K1363" s="31">
        <v>0.16264370035184536</v>
      </c>
      <c r="L1363" s="108">
        <f ca="1">REWS!R1363</f>
        <v>12.429444225253189</v>
      </c>
      <c r="M1363" s="22">
        <f t="shared" si="357"/>
        <v>12.243579074390452</v>
      </c>
      <c r="N1363" s="22">
        <f t="shared" ca="1" si="358"/>
        <v>12.25288914835855</v>
      </c>
      <c r="O1363" s="22">
        <f t="shared" si="359"/>
        <v>1.2503345902112846</v>
      </c>
      <c r="P1363" s="81">
        <f t="shared" ca="1" si="360"/>
        <v>13</v>
      </c>
      <c r="Q1363" s="22">
        <f t="shared" ca="1" si="361"/>
        <v>0.24127891935521326</v>
      </c>
      <c r="R1363" s="3">
        <f ca="1">IF(N1363&gt;'Power Curve'!$C$37,0,INDEX(Ci,$P1363,1)*POWER(1-Q1363,3)+INDEX(Ci,$P1363,2)*3*Q1363*POWER(1-Q1363,2)+INDEX(Ci,$P1363,3)*3*POWER(Q1363,2)*(1-Q1363)+INDEX(Ci,$P1363,4)*POWER(Q1363,3))</f>
        <v>1929.0356796409558</v>
      </c>
      <c r="S1363" s="3">
        <f t="shared" si="362"/>
        <v>1726.6300201416041</v>
      </c>
      <c r="T1363" s="3">
        <f t="shared" ca="1" si="363"/>
        <v>202.40565949935171</v>
      </c>
      <c r="U1363" s="3">
        <f t="shared" ca="1" si="371"/>
        <v>202.40565949935171</v>
      </c>
      <c r="W1363" s="34">
        <f t="shared" si="364"/>
        <v>12</v>
      </c>
      <c r="X1363" s="73" t="b">
        <f>COUNTIF('Power Curve'!$D$2:$D$31,W1363)&gt;0</f>
        <v>1</v>
      </c>
      <c r="Y1363" s="73" t="b">
        <f t="shared" si="365"/>
        <v>0</v>
      </c>
      <c r="Z1363" s="73" t="b">
        <f t="shared" si="372"/>
        <v>1</v>
      </c>
      <c r="AA1363" s="34" t="str">
        <f t="shared" si="366"/>
        <v>Outer</v>
      </c>
      <c r="AB1363" s="35" t="str">
        <f t="shared" si="373"/>
        <v>1.2-1.3</v>
      </c>
      <c r="AC1363" s="36" t="str">
        <f t="shared" si="367"/>
        <v>12-13</v>
      </c>
      <c r="AD1363" s="36" t="str">
        <f t="shared" si="368"/>
        <v>Feb</v>
      </c>
      <c r="AE1363" s="35" t="str">
        <f t="shared" si="369"/>
        <v>295-305</v>
      </c>
      <c r="AF1363" s="36" t="str">
        <f t="shared" si="370"/>
        <v>HWS-HTI</v>
      </c>
    </row>
    <row r="1364" spans="5:32" x14ac:dyDescent="0.3">
      <c r="E1364" s="12">
        <v>40967.527777777781</v>
      </c>
      <c r="F1364" s="16">
        <v>13.84</v>
      </c>
      <c r="G1364" s="16">
        <v>1972.759963989263</v>
      </c>
      <c r="H1364" s="29">
        <v>1.1739230164672503</v>
      </c>
      <c r="I1364" s="26">
        <v>303.3</v>
      </c>
      <c r="J1364" s="30">
        <v>0.1430635838150289</v>
      </c>
      <c r="K1364" s="31">
        <v>0.13726490247459255</v>
      </c>
      <c r="L1364" s="108">
        <f ca="1">REWS!R1364</f>
        <v>13.72190788863416</v>
      </c>
      <c r="M1364" s="22">
        <f t="shared" si="357"/>
        <v>13.644907622021698</v>
      </c>
      <c r="N1364" s="22">
        <f t="shared" ca="1" si="358"/>
        <v>13.528480168952594</v>
      </c>
      <c r="O1364" s="22">
        <f t="shared" si="359"/>
        <v>1.4669144345419765</v>
      </c>
      <c r="P1364" s="81">
        <f t="shared" ca="1" si="360"/>
        <v>14</v>
      </c>
      <c r="Q1364" s="22">
        <f t="shared" ca="1" si="361"/>
        <v>0.5588491237142883</v>
      </c>
      <c r="R1364" s="3">
        <f ca="1">IF(N1364&gt;'Power Curve'!$C$37,0,INDEX(Ci,$P1364,1)*POWER(1-Q1364,3)+INDEX(Ci,$P1364,2)*3*Q1364*POWER(1-Q1364,2)+INDEX(Ci,$P1364,3)*3*POWER(Q1364,2)*(1-Q1364)+INDEX(Ci,$P1364,4)*POWER(Q1364,3))</f>
        <v>1967.9357735804654</v>
      </c>
      <c r="S1364" s="3">
        <f t="shared" si="362"/>
        <v>1972.759963989263</v>
      </c>
      <c r="T1364" s="3">
        <f t="shared" ca="1" si="363"/>
        <v>-4.8241904087976764</v>
      </c>
      <c r="U1364" s="3">
        <f t="shared" ca="1" si="371"/>
        <v>4.8241904087976764</v>
      </c>
      <c r="W1364" s="34">
        <f t="shared" si="364"/>
        <v>14</v>
      </c>
      <c r="X1364" s="73" t="b">
        <f>COUNTIF('Power Curve'!$D$2:$D$31,W1364)&gt;0</f>
        <v>1</v>
      </c>
      <c r="Y1364" s="73" t="b">
        <f t="shared" si="365"/>
        <v>0</v>
      </c>
      <c r="Z1364" s="73" t="b">
        <f t="shared" si="372"/>
        <v>1</v>
      </c>
      <c r="AA1364" s="34" t="str">
        <f t="shared" si="366"/>
        <v>Outer</v>
      </c>
      <c r="AB1364" s="35" t="str">
        <f t="shared" si="373"/>
        <v>1.4-1.5</v>
      </c>
      <c r="AC1364" s="36" t="str">
        <f t="shared" si="367"/>
        <v>12-13</v>
      </c>
      <c r="AD1364" s="36" t="str">
        <f t="shared" si="368"/>
        <v>Feb</v>
      </c>
      <c r="AE1364" s="35" t="str">
        <f t="shared" si="369"/>
        <v>295-305</v>
      </c>
      <c r="AF1364" s="36" t="str">
        <f t="shared" si="370"/>
        <v>HWS-HTI</v>
      </c>
    </row>
    <row r="1365" spans="5:32" x14ac:dyDescent="0.3">
      <c r="E1365" s="12">
        <v>40967.534722222219</v>
      </c>
      <c r="F1365" s="16">
        <v>17.2</v>
      </c>
      <c r="G1365" s="16">
        <v>1972.200012207031</v>
      </c>
      <c r="H1365" s="29">
        <v>1.1736899970952885</v>
      </c>
      <c r="I1365" s="26">
        <v>306.3</v>
      </c>
      <c r="J1365" s="30">
        <v>0.12325581395348838</v>
      </c>
      <c r="K1365" s="31">
        <v>9.7801786930676343E-2</v>
      </c>
      <c r="L1365" s="108">
        <f ca="1">REWS!R1365</f>
        <v>17.105804780640611</v>
      </c>
      <c r="M1365" s="22">
        <f t="shared" si="357"/>
        <v>16.956422077048213</v>
      </c>
      <c r="N1365" s="22">
        <f t="shared" ca="1" si="358"/>
        <v>16.863560803961125</v>
      </c>
      <c r="O1365" s="22">
        <f t="shared" si="359"/>
        <v>1.9787196684971526</v>
      </c>
      <c r="P1365" s="81">
        <f t="shared" ca="1" si="360"/>
        <v>17</v>
      </c>
      <c r="Q1365" s="22">
        <f t="shared" ca="1" si="361"/>
        <v>0.87531647497203402</v>
      </c>
      <c r="R1365" s="3">
        <f ca="1">IF(N1365&gt;'Power Curve'!$C$37,0,INDEX(Ci,$P1365,1)*POWER(1-Q1365,3)+INDEX(Ci,$P1365,2)*3*Q1365*POWER(1-Q1365,2)+INDEX(Ci,$P1365,3)*3*POWER(Q1365,2)*(1-Q1365)+INDEX(Ci,$P1365,4)*POWER(Q1365,3))</f>
        <v>1985.0929267409517</v>
      </c>
      <c r="S1365" s="3">
        <f t="shared" si="362"/>
        <v>1972.200012207031</v>
      </c>
      <c r="T1365" s="3">
        <f t="shared" ca="1" si="363"/>
        <v>12.892914533920703</v>
      </c>
      <c r="U1365" s="3">
        <f t="shared" ca="1" si="371"/>
        <v>12.892914533920703</v>
      </c>
      <c r="W1365" s="34">
        <f t="shared" si="364"/>
        <v>17</v>
      </c>
      <c r="X1365" s="73" t="b">
        <f>COUNTIF('Power Curve'!$D$2:$D$31,W1365)&gt;0</f>
        <v>1</v>
      </c>
      <c r="Y1365" s="73" t="b">
        <f t="shared" si="365"/>
        <v>0</v>
      </c>
      <c r="Z1365" s="73" t="b">
        <f t="shared" si="372"/>
        <v>1</v>
      </c>
      <c r="AA1365" s="34" t="str">
        <f t="shared" si="366"/>
        <v>Outer</v>
      </c>
      <c r="AB1365" s="35" t="str">
        <f t="shared" si="373"/>
        <v>1.9-2.0</v>
      </c>
      <c r="AC1365" s="36" t="str">
        <f t="shared" si="367"/>
        <v>12-13</v>
      </c>
      <c r="AD1365" s="36" t="str">
        <f t="shared" si="368"/>
        <v>Feb</v>
      </c>
      <c r="AE1365" s="35" t="str">
        <f t="shared" si="369"/>
        <v>305-315</v>
      </c>
      <c r="AF1365" s="36" t="str">
        <f t="shared" si="370"/>
        <v>Inner-TI</v>
      </c>
    </row>
    <row r="1366" spans="5:32" x14ac:dyDescent="0.3">
      <c r="E1366" s="12">
        <v>40967.541666666664</v>
      </c>
      <c r="F1366" s="16">
        <v>15.2</v>
      </c>
      <c r="G1366" s="16">
        <v>1974.0300445556691</v>
      </c>
      <c r="H1366" s="29">
        <v>1.1746292435281738</v>
      </c>
      <c r="I1366" s="26">
        <v>310.7</v>
      </c>
      <c r="J1366" s="30">
        <v>0.10197368421052633</v>
      </c>
      <c r="K1366" s="31">
        <v>0.13760258290380359</v>
      </c>
      <c r="L1366" s="108">
        <f ca="1">REWS!R1366</f>
        <v>15.260413861507988</v>
      </c>
      <c r="M1366" s="22">
        <f t="shared" si="357"/>
        <v>14.988741210631394</v>
      </c>
      <c r="N1366" s="22">
        <f t="shared" ca="1" si="358"/>
        <v>15.048315403768116</v>
      </c>
      <c r="O1366" s="22">
        <f t="shared" si="359"/>
        <v>1.6746082476163033</v>
      </c>
      <c r="P1366" s="81">
        <f t="shared" ca="1" si="360"/>
        <v>16</v>
      </c>
      <c r="Q1366" s="22">
        <f t="shared" ca="1" si="361"/>
        <v>4.8038980857974832E-2</v>
      </c>
      <c r="R1366" s="3">
        <f ca="1">IF(N1366&gt;'Power Curve'!$C$37,0,INDEX(Ci,$P1366,1)*POWER(1-Q1366,3)+INDEX(Ci,$P1366,2)*3*Q1366*POWER(1-Q1366,2)+INDEX(Ci,$P1366,3)*3*POWER(Q1366,2)*(1-Q1366)+INDEX(Ci,$P1366,4)*POWER(Q1366,3))</f>
        <v>1979.2255259962526</v>
      </c>
      <c r="S1366" s="3">
        <f t="shared" si="362"/>
        <v>1974.0300445556691</v>
      </c>
      <c r="T1366" s="3">
        <f t="shared" ca="1" si="363"/>
        <v>5.195481440583535</v>
      </c>
      <c r="U1366" s="3">
        <f t="shared" ca="1" si="371"/>
        <v>5.195481440583535</v>
      </c>
      <c r="W1366" s="34">
        <f t="shared" si="364"/>
        <v>15</v>
      </c>
      <c r="X1366" s="73" t="b">
        <f>COUNTIF('Power Curve'!$D$2:$D$31,W1366)&gt;0</f>
        <v>1</v>
      </c>
      <c r="Y1366" s="73" t="b">
        <f t="shared" si="365"/>
        <v>0</v>
      </c>
      <c r="Z1366" s="73" t="b">
        <f t="shared" si="372"/>
        <v>1</v>
      </c>
      <c r="AA1366" s="34" t="str">
        <f t="shared" si="366"/>
        <v>Inner</v>
      </c>
      <c r="AB1366" s="35" t="str">
        <f t="shared" si="373"/>
        <v>1.6-1.7</v>
      </c>
      <c r="AC1366" s="36" t="str">
        <f t="shared" si="367"/>
        <v>13-14</v>
      </c>
      <c r="AD1366" s="36" t="str">
        <f t="shared" si="368"/>
        <v>Feb</v>
      </c>
      <c r="AE1366" s="35" t="str">
        <f t="shared" si="369"/>
        <v>305-315</v>
      </c>
      <c r="AF1366" s="36" t="str">
        <f t="shared" si="370"/>
        <v>Inner-TI</v>
      </c>
    </row>
    <row r="1367" spans="5:32" x14ac:dyDescent="0.3">
      <c r="E1367" s="12">
        <v>40967.548611111109</v>
      </c>
      <c r="F1367" s="16">
        <v>13.37</v>
      </c>
      <c r="G1367" s="16">
        <v>1937.3000335693359</v>
      </c>
      <c r="H1367" s="29">
        <v>1.1750344578695207</v>
      </c>
      <c r="I1367" s="26">
        <v>307.7</v>
      </c>
      <c r="J1367" s="30">
        <v>0.12116679132385941</v>
      </c>
      <c r="K1367" s="31">
        <v>0.11183296974523541</v>
      </c>
      <c r="L1367" s="108">
        <f ca="1">REWS!R1367</f>
        <v>13.286206994232744</v>
      </c>
      <c r="M1367" s="22">
        <f t="shared" si="357"/>
        <v>13.185691540363196</v>
      </c>
      <c r="N1367" s="22">
        <f t="shared" ca="1" si="358"/>
        <v>13.10305364004256</v>
      </c>
      <c r="O1367" s="22">
        <f t="shared" si="359"/>
        <v>1.3959411088020084</v>
      </c>
      <c r="P1367" s="81">
        <f t="shared" ca="1" si="360"/>
        <v>14</v>
      </c>
      <c r="Q1367" s="22">
        <f t="shared" ca="1" si="361"/>
        <v>0.1174282234117764</v>
      </c>
      <c r="R1367" s="3">
        <f ca="1">IF(N1367&gt;'Power Curve'!$C$37,0,INDEX(Ci,$P1367,1)*POWER(1-Q1367,3)+INDEX(Ci,$P1367,2)*3*Q1367*POWER(1-Q1367,2)+INDEX(Ci,$P1367,3)*3*POWER(Q1367,2)*(1-Q1367)+INDEX(Ci,$P1367,4)*POWER(Q1367,3))</f>
        <v>1956.391715846574</v>
      </c>
      <c r="S1367" s="3">
        <f t="shared" si="362"/>
        <v>1937.3000335693359</v>
      </c>
      <c r="T1367" s="3">
        <f t="shared" ca="1" si="363"/>
        <v>19.091682277238078</v>
      </c>
      <c r="U1367" s="3">
        <f t="shared" ca="1" si="371"/>
        <v>19.091682277238078</v>
      </c>
      <c r="W1367" s="34">
        <f t="shared" si="364"/>
        <v>13</v>
      </c>
      <c r="X1367" s="73" t="b">
        <f>COUNTIF('Power Curve'!$D$2:$D$31,W1367)&gt;0</f>
        <v>1</v>
      </c>
      <c r="Y1367" s="73" t="b">
        <f t="shared" si="365"/>
        <v>0</v>
      </c>
      <c r="Z1367" s="73" t="b">
        <f t="shared" si="372"/>
        <v>1</v>
      </c>
      <c r="AA1367" s="34" t="str">
        <f t="shared" si="366"/>
        <v>Inner</v>
      </c>
      <c r="AB1367" s="35" t="str">
        <f t="shared" si="373"/>
        <v>1.3-1.4</v>
      </c>
      <c r="AC1367" s="36" t="str">
        <f t="shared" si="367"/>
        <v>13-14</v>
      </c>
      <c r="AD1367" s="36" t="str">
        <f t="shared" si="368"/>
        <v>Feb</v>
      </c>
      <c r="AE1367" s="35" t="str">
        <f t="shared" si="369"/>
        <v>305-315</v>
      </c>
      <c r="AF1367" s="36" t="str">
        <f t="shared" si="370"/>
        <v>Inner-TI</v>
      </c>
    </row>
    <row r="1368" spans="5:32" x14ac:dyDescent="0.3">
      <c r="E1368" s="12">
        <v>40967.555555555555</v>
      </c>
      <c r="F1368" s="16">
        <v>12.32</v>
      </c>
      <c r="G1368" s="16">
        <v>1875.6099548339839</v>
      </c>
      <c r="H1368" s="29">
        <v>1.1755689718907461</v>
      </c>
      <c r="I1368" s="26">
        <v>307.39999999999998</v>
      </c>
      <c r="J1368" s="30">
        <v>0.10064935064935064</v>
      </c>
      <c r="K1368" s="31">
        <v>8.4828992773283013E-2</v>
      </c>
      <c r="L1368" s="108">
        <f ca="1">REWS!R1368</f>
        <v>12.362747481938925</v>
      </c>
      <c r="M1368" s="22">
        <f t="shared" si="357"/>
        <v>12.15200808606229</v>
      </c>
      <c r="N1368" s="22">
        <f t="shared" ca="1" si="358"/>
        <v>12.194172675849678</v>
      </c>
      <c r="O1368" s="22">
        <f t="shared" si="359"/>
        <v>1.2361819987787868</v>
      </c>
      <c r="P1368" s="81">
        <f t="shared" ca="1" si="360"/>
        <v>13</v>
      </c>
      <c r="Q1368" s="22">
        <f t="shared" ca="1" si="361"/>
        <v>0.18083121126688914</v>
      </c>
      <c r="R1368" s="3">
        <f ca="1">IF(N1368&gt;'Power Curve'!$C$37,0,INDEX(Ci,$P1368,1)*POWER(1-Q1368,3)+INDEX(Ci,$P1368,2)*3*Q1368*POWER(1-Q1368,2)+INDEX(Ci,$P1368,3)*3*POWER(Q1368,2)*(1-Q1368)+INDEX(Ci,$P1368,4)*POWER(Q1368,3))</f>
        <v>1926.3485739323405</v>
      </c>
      <c r="S1368" s="3">
        <f t="shared" si="362"/>
        <v>1875.6099548339839</v>
      </c>
      <c r="T1368" s="3">
        <f t="shared" ca="1" si="363"/>
        <v>50.738619098356594</v>
      </c>
      <c r="U1368" s="3">
        <f t="shared" ca="1" si="371"/>
        <v>50.738619098356594</v>
      </c>
      <c r="W1368" s="34">
        <f t="shared" si="364"/>
        <v>12</v>
      </c>
      <c r="X1368" s="73" t="b">
        <f>COUNTIF('Power Curve'!$D$2:$D$31,W1368)&gt;0</f>
        <v>1</v>
      </c>
      <c r="Y1368" s="73" t="b">
        <f t="shared" si="365"/>
        <v>0</v>
      </c>
      <c r="Z1368" s="73" t="b">
        <f t="shared" si="372"/>
        <v>1</v>
      </c>
      <c r="AA1368" s="34" t="str">
        <f t="shared" si="366"/>
        <v>Outer</v>
      </c>
      <c r="AB1368" s="35" t="str">
        <f t="shared" si="373"/>
        <v>1.2-1.3</v>
      </c>
      <c r="AC1368" s="36" t="str">
        <f t="shared" si="367"/>
        <v>13-14</v>
      </c>
      <c r="AD1368" s="36" t="str">
        <f t="shared" si="368"/>
        <v>Feb</v>
      </c>
      <c r="AE1368" s="35" t="str">
        <f t="shared" si="369"/>
        <v>305-315</v>
      </c>
      <c r="AF1368" s="36" t="str">
        <f t="shared" si="370"/>
        <v>Inner-TI</v>
      </c>
    </row>
    <row r="1369" spans="5:32" x14ac:dyDescent="0.3">
      <c r="E1369" s="12">
        <v>40967.5625</v>
      </c>
      <c r="F1369" s="16">
        <v>13.14</v>
      </c>
      <c r="G1369" s="16">
        <v>1964.930053710943</v>
      </c>
      <c r="H1369" s="29">
        <v>1.17584506475976</v>
      </c>
      <c r="I1369" s="26">
        <v>302.60000000000002</v>
      </c>
      <c r="J1369" s="30">
        <v>0.15220700152207001</v>
      </c>
      <c r="K1369" s="31">
        <v>0.17224844342457654</v>
      </c>
      <c r="L1369" s="108">
        <f ca="1">REWS!R1369</f>
        <v>13.050347739026014</v>
      </c>
      <c r="M1369" s="22">
        <f t="shared" si="357"/>
        <v>12.961841381951263</v>
      </c>
      <c r="N1369" s="22">
        <f t="shared" ca="1" si="358"/>
        <v>12.87340467066678</v>
      </c>
      <c r="O1369" s="22">
        <f t="shared" si="359"/>
        <v>1.3613443452206142</v>
      </c>
      <c r="P1369" s="81">
        <f t="shared" ca="1" si="360"/>
        <v>13</v>
      </c>
      <c r="Q1369" s="22">
        <f t="shared" ca="1" si="361"/>
        <v>0.88009013457415497</v>
      </c>
      <c r="R1369" s="3">
        <f ca="1">IF(N1369&gt;'Power Curve'!$C$37,0,INDEX(Ci,$P1369,1)*POWER(1-Q1369,3)+INDEX(Ci,$P1369,2)*3*Q1369*POWER(1-Q1369,2)+INDEX(Ci,$P1369,3)*3*POWER(Q1369,2)*(1-Q1369)+INDEX(Ci,$P1369,4)*POWER(Q1369,3))</f>
        <v>1949.9356748419927</v>
      </c>
      <c r="S1369" s="3">
        <f t="shared" si="362"/>
        <v>1964.930053710943</v>
      </c>
      <c r="T1369" s="3">
        <f t="shared" ca="1" si="363"/>
        <v>-14.994378868950207</v>
      </c>
      <c r="U1369" s="3">
        <f t="shared" ca="1" si="371"/>
        <v>14.994378868950207</v>
      </c>
      <c r="W1369" s="34">
        <f t="shared" si="364"/>
        <v>13</v>
      </c>
      <c r="X1369" s="73" t="b">
        <f>COUNTIF('Power Curve'!$D$2:$D$31,W1369)&gt;0</f>
        <v>1</v>
      </c>
      <c r="Y1369" s="73" t="b">
        <f t="shared" si="365"/>
        <v>0</v>
      </c>
      <c r="Z1369" s="73" t="b">
        <f t="shared" si="372"/>
        <v>1</v>
      </c>
      <c r="AA1369" s="34" t="str">
        <f t="shared" si="366"/>
        <v>Outer</v>
      </c>
      <c r="AB1369" s="35" t="str">
        <f t="shared" si="373"/>
        <v>1.3-1.4</v>
      </c>
      <c r="AC1369" s="36" t="str">
        <f t="shared" si="367"/>
        <v>13-14</v>
      </c>
      <c r="AD1369" s="36" t="str">
        <f t="shared" si="368"/>
        <v>Feb</v>
      </c>
      <c r="AE1369" s="35" t="str">
        <f t="shared" si="369"/>
        <v>295-305</v>
      </c>
      <c r="AF1369" s="36" t="str">
        <f t="shared" si="370"/>
        <v>HWS-HTI</v>
      </c>
    </row>
    <row r="1370" spans="5:32" x14ac:dyDescent="0.3">
      <c r="E1370" s="12">
        <v>40967.569444444445</v>
      </c>
      <c r="F1370" s="16">
        <v>13.31</v>
      </c>
      <c r="G1370" s="16">
        <v>1974.180053710943</v>
      </c>
      <c r="H1370" s="29">
        <v>1.1763192828127278</v>
      </c>
      <c r="I1370" s="26">
        <v>300.5</v>
      </c>
      <c r="J1370" s="30">
        <v>0.11945905334335087</v>
      </c>
      <c r="K1370" s="31">
        <v>8.9683529743206897E-2</v>
      </c>
      <c r="L1370" s="108">
        <f ca="1">REWS!R1370</f>
        <v>13.275543673884938</v>
      </c>
      <c r="M1370" s="22">
        <f t="shared" si="357"/>
        <v>13.131301247028954</v>
      </c>
      <c r="N1370" s="22">
        <f t="shared" ca="1" si="358"/>
        <v>13.097307528164734</v>
      </c>
      <c r="O1370" s="22">
        <f t="shared" si="359"/>
        <v>1.3875349136357551</v>
      </c>
      <c r="P1370" s="81">
        <f t="shared" ca="1" si="360"/>
        <v>14</v>
      </c>
      <c r="Q1370" s="22">
        <f t="shared" ca="1" si="361"/>
        <v>0.11146608023079611</v>
      </c>
      <c r="R1370" s="3">
        <f ca="1">IF(N1370&gt;'Power Curve'!$C$37,0,INDEX(Ci,$P1370,1)*POWER(1-Q1370,3)+INDEX(Ci,$P1370,2)*3*Q1370*POWER(1-Q1370,2)+INDEX(Ci,$P1370,3)*3*POWER(Q1370,2)*(1-Q1370)+INDEX(Ci,$P1370,4)*POWER(Q1370,3))</f>
        <v>1956.2271425320155</v>
      </c>
      <c r="S1370" s="3">
        <f t="shared" si="362"/>
        <v>1974.180053710943</v>
      </c>
      <c r="T1370" s="3">
        <f t="shared" ca="1" si="363"/>
        <v>-17.952911178927479</v>
      </c>
      <c r="U1370" s="3">
        <f t="shared" ca="1" si="371"/>
        <v>17.952911178927479</v>
      </c>
      <c r="W1370" s="34">
        <f t="shared" si="364"/>
        <v>13</v>
      </c>
      <c r="X1370" s="73" t="b">
        <f>COUNTIF('Power Curve'!$D$2:$D$31,W1370)&gt;0</f>
        <v>1</v>
      </c>
      <c r="Y1370" s="73" t="b">
        <f t="shared" si="365"/>
        <v>0</v>
      </c>
      <c r="Z1370" s="73" t="b">
        <f t="shared" si="372"/>
        <v>1</v>
      </c>
      <c r="AA1370" s="34" t="str">
        <f t="shared" si="366"/>
        <v>Outer</v>
      </c>
      <c r="AB1370" s="35" t="str">
        <f t="shared" si="373"/>
        <v>1.3-1.4</v>
      </c>
      <c r="AC1370" s="36" t="str">
        <f t="shared" si="367"/>
        <v>13-14</v>
      </c>
      <c r="AD1370" s="36" t="str">
        <f t="shared" si="368"/>
        <v>Feb</v>
      </c>
      <c r="AE1370" s="35" t="str">
        <f t="shared" si="369"/>
        <v>295-305</v>
      </c>
      <c r="AF1370" s="36" t="str">
        <f t="shared" si="370"/>
        <v>Inner-TI</v>
      </c>
    </row>
    <row r="1371" spans="5:32" x14ac:dyDescent="0.3">
      <c r="E1371" s="12">
        <v>40967.576388888891</v>
      </c>
      <c r="F1371" s="16">
        <v>13.99</v>
      </c>
      <c r="G1371" s="16">
        <v>1974.499938964841</v>
      </c>
      <c r="H1371" s="29">
        <v>1.1769406439509353</v>
      </c>
      <c r="I1371" s="26">
        <v>305.5</v>
      </c>
      <c r="J1371" s="30">
        <v>0.13152251608291637</v>
      </c>
      <c r="K1371" s="31">
        <v>0.1297450362133018</v>
      </c>
      <c r="L1371" s="108">
        <f ca="1">REWS!R1371</f>
        <v>14.02633520072605</v>
      </c>
      <c r="M1371" s="22">
        <f t="shared" si="357"/>
        <v>13.804601422950263</v>
      </c>
      <c r="N1371" s="22">
        <f t="shared" ca="1" si="358"/>
        <v>13.840455101552552</v>
      </c>
      <c r="O1371" s="22">
        <f t="shared" si="359"/>
        <v>1.4915956262611838</v>
      </c>
      <c r="P1371" s="81">
        <f t="shared" ca="1" si="360"/>
        <v>14</v>
      </c>
      <c r="Q1371" s="22">
        <f t="shared" ca="1" si="361"/>
        <v>0.88255309199505128</v>
      </c>
      <c r="R1371" s="3">
        <f ca="1">IF(N1371&gt;'Power Curve'!$C$37,0,INDEX(Ci,$P1371,1)*POWER(1-Q1371,3)+INDEX(Ci,$P1371,2)*3*Q1371*POWER(1-Q1371,2)+INDEX(Ci,$P1371,3)*3*POWER(Q1371,2)*(1-Q1371)+INDEX(Ci,$P1371,4)*POWER(Q1371,3))</f>
        <v>1973.7406751604353</v>
      </c>
      <c r="S1371" s="3">
        <f t="shared" si="362"/>
        <v>1974.499938964841</v>
      </c>
      <c r="T1371" s="3">
        <f t="shared" ca="1" si="363"/>
        <v>-0.75926380440569119</v>
      </c>
      <c r="U1371" s="3">
        <f t="shared" ca="1" si="371"/>
        <v>0.75926380440569119</v>
      </c>
      <c r="W1371" s="34">
        <f t="shared" si="364"/>
        <v>14</v>
      </c>
      <c r="X1371" s="73" t="b">
        <f>COUNTIF('Power Curve'!$D$2:$D$31,W1371)&gt;0</f>
        <v>1</v>
      </c>
      <c r="Y1371" s="73" t="b">
        <f t="shared" si="365"/>
        <v>0</v>
      </c>
      <c r="Z1371" s="73" t="b">
        <f t="shared" si="372"/>
        <v>1</v>
      </c>
      <c r="AA1371" s="34" t="str">
        <f t="shared" si="366"/>
        <v>Inner</v>
      </c>
      <c r="AB1371" s="35" t="str">
        <f t="shared" si="373"/>
        <v>1.4-1.5</v>
      </c>
      <c r="AC1371" s="36" t="str">
        <f t="shared" si="367"/>
        <v>13-14</v>
      </c>
      <c r="AD1371" s="36" t="str">
        <f t="shared" si="368"/>
        <v>Feb</v>
      </c>
      <c r="AE1371" s="35" t="str">
        <f t="shared" si="369"/>
        <v>305-315</v>
      </c>
      <c r="AF1371" s="36" t="str">
        <f t="shared" si="370"/>
        <v>Inner-TI</v>
      </c>
    </row>
    <row r="1372" spans="5:32" x14ac:dyDescent="0.3">
      <c r="E1372" s="12">
        <v>40967.583333333336</v>
      </c>
      <c r="F1372" s="16">
        <v>12.96</v>
      </c>
      <c r="G1372" s="16">
        <v>1916.100021362307</v>
      </c>
      <c r="H1372" s="29">
        <v>1.1770442019297234</v>
      </c>
      <c r="I1372" s="26">
        <v>301.5</v>
      </c>
      <c r="J1372" s="30">
        <v>0.12037037037037036</v>
      </c>
      <c r="K1372" s="31">
        <v>0.1304725455173939</v>
      </c>
      <c r="L1372" s="108">
        <f ca="1">REWS!R1372</f>
        <v>12.920161032215619</v>
      </c>
      <c r="M1372" s="22">
        <f t="shared" si="357"/>
        <v>12.788626275650183</v>
      </c>
      <c r="N1372" s="22">
        <f t="shared" ca="1" si="358"/>
        <v>12.749314109739524</v>
      </c>
      <c r="O1372" s="22">
        <f t="shared" si="359"/>
        <v>1.3345733921690786</v>
      </c>
      <c r="P1372" s="81">
        <f t="shared" ca="1" si="360"/>
        <v>13</v>
      </c>
      <c r="Q1372" s="22">
        <f t="shared" ca="1" si="361"/>
        <v>0.75234080490667865</v>
      </c>
      <c r="R1372" s="3">
        <f ca="1">IF(N1372&gt;'Power Curve'!$C$37,0,INDEX(Ci,$P1372,1)*POWER(1-Q1372,3)+INDEX(Ci,$P1372,2)*3*Q1372*POWER(1-Q1372,2)+INDEX(Ci,$P1372,3)*3*POWER(Q1372,2)*(1-Q1372)+INDEX(Ci,$P1372,4)*POWER(Q1372,3))</f>
        <v>1946.4277097941704</v>
      </c>
      <c r="S1372" s="3">
        <f t="shared" si="362"/>
        <v>1916.100021362307</v>
      </c>
      <c r="T1372" s="3">
        <f t="shared" ca="1" si="363"/>
        <v>30.327688431863407</v>
      </c>
      <c r="U1372" s="3">
        <f t="shared" ca="1" si="371"/>
        <v>30.327688431863407</v>
      </c>
      <c r="W1372" s="34">
        <f t="shared" si="364"/>
        <v>13</v>
      </c>
      <c r="X1372" s="73" t="b">
        <f>COUNTIF('Power Curve'!$D$2:$D$31,W1372)&gt;0</f>
        <v>1</v>
      </c>
      <c r="Y1372" s="73" t="b">
        <f t="shared" si="365"/>
        <v>0</v>
      </c>
      <c r="Z1372" s="73" t="b">
        <f t="shared" si="372"/>
        <v>1</v>
      </c>
      <c r="AA1372" s="34" t="str">
        <f t="shared" si="366"/>
        <v>Inner</v>
      </c>
      <c r="AB1372" s="35" t="str">
        <f t="shared" si="373"/>
        <v>1.3-1.4</v>
      </c>
      <c r="AC1372" s="36" t="str">
        <f t="shared" si="367"/>
        <v>14-15</v>
      </c>
      <c r="AD1372" s="36" t="str">
        <f t="shared" si="368"/>
        <v>Feb</v>
      </c>
      <c r="AE1372" s="35" t="str">
        <f t="shared" si="369"/>
        <v>295-305</v>
      </c>
      <c r="AF1372" s="36" t="str">
        <f t="shared" si="370"/>
        <v>Inner-TI</v>
      </c>
    </row>
    <row r="1373" spans="5:32" x14ac:dyDescent="0.3">
      <c r="E1373" s="12">
        <v>40967.590277777781</v>
      </c>
      <c r="F1373" s="16">
        <v>12.14</v>
      </c>
      <c r="G1373" s="16">
        <v>1925.510009765628</v>
      </c>
      <c r="H1373" s="29">
        <v>1.1771908773541768</v>
      </c>
      <c r="I1373" s="26">
        <v>301.60000000000002</v>
      </c>
      <c r="J1373" s="30">
        <v>0.10296540362438221</v>
      </c>
      <c r="K1373" s="31">
        <v>0.15123260697162533</v>
      </c>
      <c r="L1373" s="108">
        <f ca="1">REWS!R1373</f>
        <v>12.074331026196402</v>
      </c>
      <c r="M1373" s="22">
        <f t="shared" si="357"/>
        <v>11.979966946180607</v>
      </c>
      <c r="N1373" s="22">
        <f t="shared" ca="1" si="358"/>
        <v>11.915163640121571</v>
      </c>
      <c r="O1373" s="22">
        <f t="shared" si="359"/>
        <v>1.2095924860217437</v>
      </c>
      <c r="P1373" s="81">
        <f t="shared" ca="1" si="360"/>
        <v>12</v>
      </c>
      <c r="Q1373" s="22">
        <f t="shared" ca="1" si="361"/>
        <v>0.90044621037565342</v>
      </c>
      <c r="R1373" s="3">
        <f ca="1">IF(N1373&gt;'Power Curve'!$C$37,0,INDEX(Ci,$P1373,1)*POWER(1-Q1373,3)+INDEX(Ci,$P1373,2)*3*Q1373*POWER(1-Q1373,2)+INDEX(Ci,$P1373,3)*3*POWER(Q1373,2)*(1-Q1373)+INDEX(Ci,$P1373,4)*POWER(Q1373,3))</f>
        <v>1910.0034017814914</v>
      </c>
      <c r="S1373" s="3">
        <f t="shared" si="362"/>
        <v>1925.510009765628</v>
      </c>
      <c r="T1373" s="3">
        <f t="shared" ca="1" si="363"/>
        <v>-15.506607984136508</v>
      </c>
      <c r="U1373" s="3">
        <f t="shared" ca="1" si="371"/>
        <v>15.506607984136508</v>
      </c>
      <c r="W1373" s="34">
        <f t="shared" si="364"/>
        <v>12</v>
      </c>
      <c r="X1373" s="73" t="b">
        <f>COUNTIF('Power Curve'!$D$2:$D$31,W1373)&gt;0</f>
        <v>1</v>
      </c>
      <c r="Y1373" s="73" t="b">
        <f t="shared" si="365"/>
        <v>0</v>
      </c>
      <c r="Z1373" s="73" t="b">
        <f t="shared" si="372"/>
        <v>1</v>
      </c>
      <c r="AA1373" s="34" t="str">
        <f t="shared" si="366"/>
        <v>Inner</v>
      </c>
      <c r="AB1373" s="35" t="str">
        <f t="shared" si="373"/>
        <v>1.2-1.3</v>
      </c>
      <c r="AC1373" s="36" t="str">
        <f t="shared" si="367"/>
        <v>14-15</v>
      </c>
      <c r="AD1373" s="36" t="str">
        <f t="shared" si="368"/>
        <v>Feb</v>
      </c>
      <c r="AE1373" s="35" t="str">
        <f t="shared" si="369"/>
        <v>295-305</v>
      </c>
      <c r="AF1373" s="36" t="str">
        <f t="shared" si="370"/>
        <v>Inner-TI</v>
      </c>
    </row>
    <row r="1374" spans="5:32" x14ac:dyDescent="0.3">
      <c r="E1374" s="12">
        <v>40967.597222222219</v>
      </c>
      <c r="F1374" s="16">
        <v>10.28</v>
      </c>
      <c r="G1374" s="16">
        <v>1546.67004394531</v>
      </c>
      <c r="H1374" s="29">
        <v>1.1769923633114858</v>
      </c>
      <c r="I1374" s="26">
        <v>298.10000000000002</v>
      </c>
      <c r="J1374" s="30">
        <v>9.6303501945525297E-2</v>
      </c>
      <c r="K1374" s="31">
        <v>0.15889372028598653</v>
      </c>
      <c r="L1374" s="108">
        <f ca="1">REWS!R1374</f>
        <v>10.251821147124582</v>
      </c>
      <c r="M1374" s="22">
        <f t="shared" si="357"/>
        <v>10.143915747637903</v>
      </c>
      <c r="N1374" s="22">
        <f t="shared" ca="1" si="358"/>
        <v>10.116109919872017</v>
      </c>
      <c r="O1374" s="22">
        <f t="shared" si="359"/>
        <v>0.92582485462956665</v>
      </c>
      <c r="P1374" s="81">
        <f t="shared" ca="1" si="360"/>
        <v>11</v>
      </c>
      <c r="Q1374" s="22">
        <f t="shared" ca="1" si="361"/>
        <v>0.16127987076083908</v>
      </c>
      <c r="R1374" s="3">
        <f ca="1">IF(N1374&gt;'Power Curve'!$C$37,0,INDEX(Ci,$P1374,1)*POWER(1-Q1374,3)+INDEX(Ci,$P1374,2)*3*Q1374*POWER(1-Q1374,2)+INDEX(Ci,$P1374,3)*3*POWER(Q1374,2)*(1-Q1374)+INDEX(Ci,$P1374,4)*POWER(Q1374,3))</f>
        <v>1566.6623277294675</v>
      </c>
      <c r="S1374" s="3">
        <f t="shared" si="362"/>
        <v>1546.67004394531</v>
      </c>
      <c r="T1374" s="3">
        <f t="shared" ca="1" si="363"/>
        <v>19.992283784157507</v>
      </c>
      <c r="U1374" s="3">
        <f t="shared" ca="1" si="371"/>
        <v>19.992283784157507</v>
      </c>
      <c r="W1374" s="34">
        <f t="shared" si="364"/>
        <v>10</v>
      </c>
      <c r="X1374" s="73" t="b">
        <f>COUNTIF('Power Curve'!$D$2:$D$31,W1374)&gt;0</f>
        <v>1</v>
      </c>
      <c r="Y1374" s="73" t="b">
        <f t="shared" si="365"/>
        <v>0</v>
      </c>
      <c r="Z1374" s="73" t="b">
        <f t="shared" si="372"/>
        <v>1</v>
      </c>
      <c r="AA1374" s="34" t="str">
        <f t="shared" si="366"/>
        <v>Outer</v>
      </c>
      <c r="AB1374" s="35" t="str">
        <f t="shared" si="373"/>
        <v>0.9-1.0</v>
      </c>
      <c r="AC1374" s="36" t="str">
        <f t="shared" si="367"/>
        <v>14-15</v>
      </c>
      <c r="AD1374" s="36" t="str">
        <f t="shared" si="368"/>
        <v>Feb</v>
      </c>
      <c r="AE1374" s="35" t="str">
        <f t="shared" si="369"/>
        <v>295-305</v>
      </c>
      <c r="AF1374" s="36" t="str">
        <f t="shared" si="370"/>
        <v>HWS-LTI</v>
      </c>
    </row>
    <row r="1375" spans="5:32" x14ac:dyDescent="0.3">
      <c r="E1375" s="12">
        <v>40967.604166666664</v>
      </c>
      <c r="F1375" s="16">
        <v>9.6</v>
      </c>
      <c r="G1375" s="16">
        <v>1530.1799621582061</v>
      </c>
      <c r="H1375" s="29">
        <v>1.1776999136439164</v>
      </c>
      <c r="I1375" s="26">
        <v>302.10000000000002</v>
      </c>
      <c r="J1375" s="30">
        <v>0.13958333333333334</v>
      </c>
      <c r="K1375" s="31">
        <v>0.10480279695267805</v>
      </c>
      <c r="L1375" s="108">
        <f ca="1">REWS!R1375</f>
        <v>9.6369402125277528</v>
      </c>
      <c r="M1375" s="22">
        <f t="shared" si="357"/>
        <v>9.4748152679107189</v>
      </c>
      <c r="N1375" s="22">
        <f t="shared" ca="1" si="358"/>
        <v>9.5112737772500751</v>
      </c>
      <c r="O1375" s="22">
        <f t="shared" si="359"/>
        <v>0.82241321858899552</v>
      </c>
      <c r="P1375" s="81">
        <f t="shared" ca="1" si="360"/>
        <v>10</v>
      </c>
      <c r="Q1375" s="22">
        <f t="shared" ca="1" si="361"/>
        <v>0.53373828717770966</v>
      </c>
      <c r="R1375" s="3">
        <f ca="1">IF(N1375&gt;'Power Curve'!$C$37,0,INDEX(Ci,$P1375,1)*POWER(1-Q1375,3)+INDEX(Ci,$P1375,2)*3*Q1375*POWER(1-Q1375,2)+INDEX(Ci,$P1375,3)*3*POWER(Q1375,2)*(1-Q1375)+INDEX(Ci,$P1375,4)*POWER(Q1375,3))</f>
        <v>1374.6277790838885</v>
      </c>
      <c r="S1375" s="3">
        <f t="shared" si="362"/>
        <v>1530.1799621582061</v>
      </c>
      <c r="T1375" s="3">
        <f t="shared" ca="1" si="363"/>
        <v>-155.55218307431755</v>
      </c>
      <c r="U1375" s="3">
        <f t="shared" ca="1" si="371"/>
        <v>155.55218307431755</v>
      </c>
      <c r="W1375" s="34">
        <f t="shared" si="364"/>
        <v>9</v>
      </c>
      <c r="X1375" s="73" t="b">
        <f>COUNTIF('Power Curve'!$D$2:$D$31,W1375)&gt;0</f>
        <v>1</v>
      </c>
      <c r="Y1375" s="73" t="b">
        <f t="shared" si="365"/>
        <v>0</v>
      </c>
      <c r="Z1375" s="73" t="b">
        <f t="shared" si="372"/>
        <v>1</v>
      </c>
      <c r="AA1375" s="34" t="str">
        <f t="shared" si="366"/>
        <v>Inner</v>
      </c>
      <c r="AB1375" s="35" t="str">
        <f t="shared" si="373"/>
        <v>0.8-0.9</v>
      </c>
      <c r="AC1375" s="36" t="str">
        <f t="shared" si="367"/>
        <v>14-15</v>
      </c>
      <c r="AD1375" s="36" t="str">
        <f t="shared" si="368"/>
        <v>Feb</v>
      </c>
      <c r="AE1375" s="35" t="str">
        <f t="shared" si="369"/>
        <v>295-305</v>
      </c>
      <c r="AF1375" s="36" t="str">
        <f t="shared" si="370"/>
        <v>Inner-TI</v>
      </c>
    </row>
    <row r="1376" spans="5:32" x14ac:dyDescent="0.3">
      <c r="E1376" s="12">
        <v>40967.611111111109</v>
      </c>
      <c r="F1376" s="16">
        <v>10.23</v>
      </c>
      <c r="G1376" s="16">
        <v>1736.070053100588</v>
      </c>
      <c r="H1376" s="29">
        <v>1.1779158073550904</v>
      </c>
      <c r="I1376" s="26">
        <v>299.7</v>
      </c>
      <c r="J1376" s="30">
        <v>9.4819159335288367E-2</v>
      </c>
      <c r="K1376" s="31">
        <v>0.19950885897354326</v>
      </c>
      <c r="L1376" s="108">
        <f ca="1">REWS!R1376</f>
        <v>10.200824620964756</v>
      </c>
      <c r="M1376" s="22">
        <f t="shared" si="357"/>
        <v>10.097216945350207</v>
      </c>
      <c r="N1376" s="22">
        <f t="shared" ca="1" si="358"/>
        <v>10.068420256046034</v>
      </c>
      <c r="O1376" s="22">
        <f t="shared" si="359"/>
        <v>0.91860740419869125</v>
      </c>
      <c r="P1376" s="81">
        <f t="shared" ca="1" si="360"/>
        <v>11</v>
      </c>
      <c r="Q1376" s="22">
        <f t="shared" ca="1" si="361"/>
        <v>0.11499677747970306</v>
      </c>
      <c r="R1376" s="3">
        <f ca="1">IF(N1376&gt;'Power Curve'!$C$37,0,INDEX(Ci,$P1376,1)*POWER(1-Q1376,3)+INDEX(Ci,$P1376,2)*3*Q1376*POWER(1-Q1376,2)+INDEX(Ci,$P1376,3)*3*POWER(Q1376,2)*(1-Q1376)+INDEX(Ci,$P1376,4)*POWER(Q1376,3))</f>
        <v>1553.0474007052192</v>
      </c>
      <c r="S1376" s="3">
        <f t="shared" si="362"/>
        <v>1736.070053100588</v>
      </c>
      <c r="T1376" s="3">
        <f t="shared" ca="1" si="363"/>
        <v>-183.02265239536882</v>
      </c>
      <c r="U1376" s="3">
        <f t="shared" ca="1" si="371"/>
        <v>183.02265239536882</v>
      </c>
      <c r="W1376" s="34">
        <f t="shared" si="364"/>
        <v>10</v>
      </c>
      <c r="X1376" s="73" t="b">
        <f>COUNTIF('Power Curve'!$D$2:$D$31,W1376)&gt;0</f>
        <v>1</v>
      </c>
      <c r="Y1376" s="73" t="b">
        <f t="shared" si="365"/>
        <v>0</v>
      </c>
      <c r="Z1376" s="73" t="b">
        <f t="shared" si="372"/>
        <v>1</v>
      </c>
      <c r="AA1376" s="34" t="str">
        <f t="shared" si="366"/>
        <v>Outer</v>
      </c>
      <c r="AB1376" s="35" t="str">
        <f t="shared" si="373"/>
        <v>0.9-1.0</v>
      </c>
      <c r="AC1376" s="36" t="str">
        <f t="shared" si="367"/>
        <v>14-15</v>
      </c>
      <c r="AD1376" s="36" t="str">
        <f t="shared" si="368"/>
        <v>Feb</v>
      </c>
      <c r="AE1376" s="35" t="str">
        <f t="shared" si="369"/>
        <v>295-305</v>
      </c>
      <c r="AF1376" s="36" t="str">
        <f t="shared" si="370"/>
        <v>HWS-LTI</v>
      </c>
    </row>
    <row r="1377" spans="5:32" x14ac:dyDescent="0.3">
      <c r="E1377" s="12">
        <v>40967.618055555555</v>
      </c>
      <c r="F1377" s="16">
        <v>9.7200000000000006</v>
      </c>
      <c r="G1377" s="16">
        <v>1472.4399719238331</v>
      </c>
      <c r="H1377" s="29">
        <v>1.1784079309891622</v>
      </c>
      <c r="I1377" s="26">
        <v>297.7</v>
      </c>
      <c r="J1377" s="30">
        <v>0.15123456790123455</v>
      </c>
      <c r="K1377" s="31">
        <v>0.16249541577070101</v>
      </c>
      <c r="L1377" s="108">
        <f ca="1">REWS!R1377</f>
        <v>9.6809845162001213</v>
      </c>
      <c r="M1377" s="22">
        <f t="shared" si="357"/>
        <v>9.5951725180136549</v>
      </c>
      <c r="N1377" s="22">
        <f t="shared" ca="1" si="358"/>
        <v>9.5566580840698681</v>
      </c>
      <c r="O1377" s="22">
        <f t="shared" si="359"/>
        <v>0.84101481957359447</v>
      </c>
      <c r="P1377" s="81">
        <f t="shared" ca="1" si="360"/>
        <v>10</v>
      </c>
      <c r="Q1377" s="22">
        <f t="shared" ca="1" si="361"/>
        <v>0.58197886430167123</v>
      </c>
      <c r="R1377" s="3">
        <f ca="1">IF(N1377&gt;'Power Curve'!$C$37,0,INDEX(Ci,$P1377,1)*POWER(1-Q1377,3)+INDEX(Ci,$P1377,2)*3*Q1377*POWER(1-Q1377,2)+INDEX(Ci,$P1377,3)*3*POWER(Q1377,2)*(1-Q1377)+INDEX(Ci,$P1377,4)*POWER(Q1377,3))</f>
        <v>1390.6860038234831</v>
      </c>
      <c r="S1377" s="3">
        <f t="shared" si="362"/>
        <v>1472.4399719238331</v>
      </c>
      <c r="T1377" s="3">
        <f t="shared" ca="1" si="363"/>
        <v>-81.753968100349994</v>
      </c>
      <c r="U1377" s="3">
        <f t="shared" ca="1" si="371"/>
        <v>81.753968100349994</v>
      </c>
      <c r="W1377" s="34">
        <f t="shared" si="364"/>
        <v>10</v>
      </c>
      <c r="X1377" s="73" t="b">
        <f>COUNTIF('Power Curve'!$D$2:$D$31,W1377)&gt;0</f>
        <v>1</v>
      </c>
      <c r="Y1377" s="73" t="b">
        <f t="shared" si="365"/>
        <v>0</v>
      </c>
      <c r="Z1377" s="73" t="b">
        <f t="shared" si="372"/>
        <v>1</v>
      </c>
      <c r="AA1377" s="34" t="str">
        <f t="shared" si="366"/>
        <v>Outer</v>
      </c>
      <c r="AB1377" s="35" t="str">
        <f t="shared" si="373"/>
        <v>0.8-0.9</v>
      </c>
      <c r="AC1377" s="36" t="str">
        <f t="shared" si="367"/>
        <v>14-15</v>
      </c>
      <c r="AD1377" s="36" t="str">
        <f t="shared" si="368"/>
        <v>Feb</v>
      </c>
      <c r="AE1377" s="35" t="str">
        <f t="shared" si="369"/>
        <v>295-305</v>
      </c>
      <c r="AF1377" s="36" t="str">
        <f t="shared" si="370"/>
        <v>HWS-HTI</v>
      </c>
    </row>
    <row r="1378" spans="5:32" x14ac:dyDescent="0.3">
      <c r="E1378" s="12">
        <v>40967.625</v>
      </c>
      <c r="F1378" s="16">
        <v>10.81</v>
      </c>
      <c r="G1378" s="16">
        <v>1736.66003417969</v>
      </c>
      <c r="H1378" s="29">
        <v>1.1785976287762447</v>
      </c>
      <c r="I1378" s="26">
        <v>297.7</v>
      </c>
      <c r="J1378" s="30">
        <v>0.1276595744680851</v>
      </c>
      <c r="K1378" s="31">
        <v>0.17024647187155728</v>
      </c>
      <c r="L1378" s="108">
        <f ca="1">REWS!R1378</f>
        <v>10.799760804523219</v>
      </c>
      <c r="M1378" s="22">
        <f t="shared" si="357"/>
        <v>10.671746951943513</v>
      </c>
      <c r="N1378" s="22">
        <f t="shared" ca="1" si="358"/>
        <v>10.661638709286743</v>
      </c>
      <c r="O1378" s="22">
        <f t="shared" si="359"/>
        <v>1.0074028687609626</v>
      </c>
      <c r="P1378" s="81">
        <f t="shared" ca="1" si="360"/>
        <v>11</v>
      </c>
      <c r="Q1378" s="22">
        <f t="shared" ca="1" si="361"/>
        <v>0.69071870136695324</v>
      </c>
      <c r="R1378" s="3">
        <f ca="1">IF(N1378&gt;'Power Curve'!$C$37,0,INDEX(Ci,$P1378,1)*POWER(1-Q1378,3)+INDEX(Ci,$P1378,2)*3*Q1378*POWER(1-Q1378,2)+INDEX(Ci,$P1378,3)*3*POWER(Q1378,2)*(1-Q1378)+INDEX(Ci,$P1378,4)*POWER(Q1378,3))</f>
        <v>1710.4351954691924</v>
      </c>
      <c r="S1378" s="3">
        <f t="shared" si="362"/>
        <v>1736.66003417969</v>
      </c>
      <c r="T1378" s="3">
        <f t="shared" ca="1" si="363"/>
        <v>-26.224838710497579</v>
      </c>
      <c r="U1378" s="3">
        <f t="shared" ca="1" si="371"/>
        <v>26.224838710497579</v>
      </c>
      <c r="W1378" s="34">
        <f t="shared" si="364"/>
        <v>11</v>
      </c>
      <c r="X1378" s="73" t="b">
        <f>COUNTIF('Power Curve'!$D$2:$D$31,W1378)&gt;0</f>
        <v>1</v>
      </c>
      <c r="Y1378" s="73" t="b">
        <f t="shared" si="365"/>
        <v>0</v>
      </c>
      <c r="Z1378" s="73" t="b">
        <f t="shared" si="372"/>
        <v>1</v>
      </c>
      <c r="AA1378" s="34" t="str">
        <f t="shared" si="366"/>
        <v>Inner</v>
      </c>
      <c r="AB1378" s="35" t="str">
        <f t="shared" si="373"/>
        <v>1.0-1.1</v>
      </c>
      <c r="AC1378" s="36" t="str">
        <f t="shared" si="367"/>
        <v>15-16</v>
      </c>
      <c r="AD1378" s="36" t="str">
        <f t="shared" si="368"/>
        <v>Feb</v>
      </c>
      <c r="AE1378" s="35" t="str">
        <f t="shared" si="369"/>
        <v>295-305</v>
      </c>
      <c r="AF1378" s="36" t="str">
        <f t="shared" si="370"/>
        <v>Inner-TI</v>
      </c>
    </row>
    <row r="1379" spans="5:32" x14ac:dyDescent="0.3">
      <c r="E1379" s="12">
        <v>40967.631944444445</v>
      </c>
      <c r="F1379" s="16">
        <v>10.89</v>
      </c>
      <c r="G1379" s="16">
        <v>1672.1199798584009</v>
      </c>
      <c r="H1379" s="29">
        <v>1.1790299195474025</v>
      </c>
      <c r="I1379" s="26">
        <v>294.60000000000002</v>
      </c>
      <c r="J1379" s="30">
        <v>0.12855831037649218</v>
      </c>
      <c r="K1379" s="31">
        <v>0.15157183997746726</v>
      </c>
      <c r="L1379" s="108">
        <f ca="1">REWS!R1379</f>
        <v>10.932586531036662</v>
      </c>
      <c r="M1379" s="22">
        <f t="shared" si="357"/>
        <v>10.752038039867005</v>
      </c>
      <c r="N1379" s="22">
        <f t="shared" ca="1" si="358"/>
        <v>10.794085055633044</v>
      </c>
      <c r="O1379" s="22">
        <f t="shared" si="359"/>
        <v>1.0198121152242607</v>
      </c>
      <c r="P1379" s="81">
        <f t="shared" ca="1" si="360"/>
        <v>11</v>
      </c>
      <c r="Q1379" s="22">
        <f t="shared" ca="1" si="361"/>
        <v>0.81925864295806317</v>
      </c>
      <c r="R1379" s="3">
        <f ca="1">IF(N1379&gt;'Power Curve'!$C$37,0,INDEX(Ci,$P1379,1)*POWER(1-Q1379,3)+INDEX(Ci,$P1379,2)*3*Q1379*POWER(1-Q1379,2)+INDEX(Ci,$P1379,3)*3*POWER(Q1379,2)*(1-Q1379)+INDEX(Ci,$P1379,4)*POWER(Q1379,3))</f>
        <v>1739.9119254519903</v>
      </c>
      <c r="S1379" s="3">
        <f t="shared" si="362"/>
        <v>1672.1199798584009</v>
      </c>
      <c r="T1379" s="3">
        <f t="shared" ca="1" si="363"/>
        <v>67.791945593589389</v>
      </c>
      <c r="U1379" s="3">
        <f t="shared" ca="1" si="371"/>
        <v>67.791945593589389</v>
      </c>
      <c r="W1379" s="34">
        <f t="shared" si="364"/>
        <v>11</v>
      </c>
      <c r="X1379" s="73" t="b">
        <f>COUNTIF('Power Curve'!$D$2:$D$31,W1379)&gt;0</f>
        <v>1</v>
      </c>
      <c r="Y1379" s="73" t="b">
        <f t="shared" si="365"/>
        <v>0</v>
      </c>
      <c r="Z1379" s="73" t="b">
        <f t="shared" si="372"/>
        <v>1</v>
      </c>
      <c r="AA1379" s="34" t="str">
        <f t="shared" si="366"/>
        <v>Inner</v>
      </c>
      <c r="AB1379" s="35" t="str">
        <f t="shared" si="373"/>
        <v>1.0-1.1</v>
      </c>
      <c r="AC1379" s="36" t="str">
        <f t="shared" si="367"/>
        <v>15-16</v>
      </c>
      <c r="AD1379" s="36" t="str">
        <f t="shared" si="368"/>
        <v>Feb</v>
      </c>
      <c r="AE1379" s="35" t="str">
        <f t="shared" si="369"/>
        <v>285-295</v>
      </c>
      <c r="AF1379" s="36" t="str">
        <f t="shared" si="370"/>
        <v>Inner-TI</v>
      </c>
    </row>
    <row r="1380" spans="5:32" x14ac:dyDescent="0.3">
      <c r="E1380" s="12">
        <v>40967.638888888891</v>
      </c>
      <c r="F1380" s="16">
        <v>11.15</v>
      </c>
      <c r="G1380" s="16">
        <v>1846.529968261716</v>
      </c>
      <c r="H1380" s="29">
        <v>1.1799985603925964</v>
      </c>
      <c r="I1380" s="26">
        <v>290.60000000000002</v>
      </c>
      <c r="J1380" s="30">
        <v>9.417040358744394E-2</v>
      </c>
      <c r="K1380" s="31">
        <v>0.17885276168403924</v>
      </c>
      <c r="L1380" s="108">
        <f ca="1">REWS!R1380</f>
        <v>11.092525967238263</v>
      </c>
      <c r="M1380" s="22">
        <f t="shared" si="357"/>
        <v>11.011758129035981</v>
      </c>
      <c r="N1380" s="22">
        <f t="shared" ca="1" si="358"/>
        <v>10.954996680832165</v>
      </c>
      <c r="O1380" s="22">
        <f t="shared" si="359"/>
        <v>1.0599526922337374</v>
      </c>
      <c r="P1380" s="81">
        <f t="shared" ca="1" si="360"/>
        <v>11</v>
      </c>
      <c r="Q1380" s="22">
        <f t="shared" ca="1" si="361"/>
        <v>0.97542430154365634</v>
      </c>
      <c r="R1380" s="3">
        <f ca="1">IF(N1380&gt;'Power Curve'!$C$37,0,INDEX(Ci,$P1380,1)*POWER(1-Q1380,3)+INDEX(Ci,$P1380,2)*3*Q1380*POWER(1-Q1380,2)+INDEX(Ci,$P1380,3)*3*POWER(Q1380,2)*(1-Q1380)+INDEX(Ci,$P1380,4)*POWER(Q1380,3))</f>
        <v>1771.5887528519838</v>
      </c>
      <c r="S1380" s="3">
        <f t="shared" si="362"/>
        <v>1846.529968261716</v>
      </c>
      <c r="T1380" s="3">
        <f t="shared" ca="1" si="363"/>
        <v>-74.941215409732195</v>
      </c>
      <c r="U1380" s="3">
        <f t="shared" ca="1" si="371"/>
        <v>74.941215409732195</v>
      </c>
      <c r="W1380" s="34">
        <f t="shared" si="364"/>
        <v>11</v>
      </c>
      <c r="X1380" s="73" t="b">
        <f>COUNTIF('Power Curve'!$D$2:$D$31,W1380)&gt;0</f>
        <v>1</v>
      </c>
      <c r="Y1380" s="73" t="b">
        <f t="shared" si="365"/>
        <v>0</v>
      </c>
      <c r="Z1380" s="73" t="b">
        <f t="shared" si="372"/>
        <v>1</v>
      </c>
      <c r="AA1380" s="34" t="str">
        <f t="shared" si="366"/>
        <v>Outer</v>
      </c>
      <c r="AB1380" s="35" t="str">
        <f t="shared" si="373"/>
        <v>1.0-1.1</v>
      </c>
      <c r="AC1380" s="36" t="str">
        <f t="shared" si="367"/>
        <v>15-16</v>
      </c>
      <c r="AD1380" s="36" t="str">
        <f t="shared" si="368"/>
        <v>Feb</v>
      </c>
      <c r="AE1380" s="35" t="str">
        <f t="shared" si="369"/>
        <v>285-295</v>
      </c>
      <c r="AF1380" s="36" t="str">
        <f t="shared" si="370"/>
        <v>HWS-LTI</v>
      </c>
    </row>
    <row r="1381" spans="5:32" x14ac:dyDescent="0.3">
      <c r="E1381" s="12">
        <v>40967.645833333336</v>
      </c>
      <c r="F1381" s="16">
        <v>10.67</v>
      </c>
      <c r="G1381" s="16">
        <v>1699.279968261721</v>
      </c>
      <c r="H1381" s="29">
        <v>1.1805781233270658</v>
      </c>
      <c r="I1381" s="26">
        <v>295.89999999999998</v>
      </c>
      <c r="J1381" s="30">
        <v>0.1105904404873477</v>
      </c>
      <c r="K1381" s="31">
        <v>0.14883688960116559</v>
      </c>
      <c r="L1381" s="108">
        <f ca="1">REWS!R1381</f>
        <v>10.592257884177055</v>
      </c>
      <c r="M1381" s="22">
        <f t="shared" si="357"/>
        <v>10.539434284639063</v>
      </c>
      <c r="N1381" s="22">
        <f t="shared" ca="1" si="358"/>
        <v>10.46264347668548</v>
      </c>
      <c r="O1381" s="22">
        <f t="shared" si="359"/>
        <v>0.9869535195086292</v>
      </c>
      <c r="P1381" s="81">
        <f t="shared" ca="1" si="360"/>
        <v>11</v>
      </c>
      <c r="Q1381" s="22">
        <f t="shared" ca="1" si="361"/>
        <v>0.49759268255933764</v>
      </c>
      <c r="R1381" s="3">
        <f ca="1">IF(N1381&gt;'Power Curve'!$C$37,0,INDEX(Ci,$P1381,1)*POWER(1-Q1381,3)+INDEX(Ci,$P1381,2)*3*Q1381*POWER(1-Q1381,2)+INDEX(Ci,$P1381,3)*3*POWER(Q1381,2)*(1-Q1381)+INDEX(Ci,$P1381,4)*POWER(Q1381,3))</f>
        <v>1661.4205044139619</v>
      </c>
      <c r="S1381" s="3">
        <f t="shared" si="362"/>
        <v>1699.279968261721</v>
      </c>
      <c r="T1381" s="3">
        <f t="shared" ca="1" si="363"/>
        <v>-37.859463847759116</v>
      </c>
      <c r="U1381" s="3">
        <f t="shared" ca="1" si="371"/>
        <v>37.859463847759116</v>
      </c>
      <c r="W1381" s="34">
        <f t="shared" si="364"/>
        <v>11</v>
      </c>
      <c r="X1381" s="73" t="b">
        <f>COUNTIF('Power Curve'!$D$2:$D$31,W1381)&gt;0</f>
        <v>1</v>
      </c>
      <c r="Y1381" s="73" t="b">
        <f t="shared" si="365"/>
        <v>0</v>
      </c>
      <c r="Z1381" s="73" t="b">
        <f t="shared" si="372"/>
        <v>1</v>
      </c>
      <c r="AA1381" s="34" t="str">
        <f t="shared" si="366"/>
        <v>Inner</v>
      </c>
      <c r="AB1381" s="35" t="str">
        <f t="shared" si="373"/>
        <v>0.9-1.0</v>
      </c>
      <c r="AC1381" s="36" t="str">
        <f t="shared" si="367"/>
        <v>15-16</v>
      </c>
      <c r="AD1381" s="36" t="str">
        <f t="shared" si="368"/>
        <v>Feb</v>
      </c>
      <c r="AE1381" s="35" t="str">
        <f t="shared" si="369"/>
        <v>295-305</v>
      </c>
      <c r="AF1381" s="36" t="str">
        <f t="shared" si="370"/>
        <v>Inner-TI</v>
      </c>
    </row>
    <row r="1382" spans="5:32" x14ac:dyDescent="0.3">
      <c r="E1382" s="12">
        <v>40967.652777777781</v>
      </c>
      <c r="F1382" s="16">
        <v>9.5299999999999994</v>
      </c>
      <c r="G1382" s="16">
        <v>1199.689987182622</v>
      </c>
      <c r="H1382" s="29">
        <v>1.1809249058868867</v>
      </c>
      <c r="I1382" s="26">
        <v>299</v>
      </c>
      <c r="J1382" s="30">
        <v>0.11542497376705144</v>
      </c>
      <c r="K1382" s="31">
        <v>0.18061625871262726</v>
      </c>
      <c r="L1382" s="108">
        <f ca="1">REWS!R1382</f>
        <v>9.5278165920402493</v>
      </c>
      <c r="M1382" s="22">
        <f t="shared" si="357"/>
        <v>9.4143057405094108</v>
      </c>
      <c r="N1382" s="22">
        <f t="shared" ca="1" si="358"/>
        <v>9.4121488391359218</v>
      </c>
      <c r="O1382" s="22">
        <f t="shared" si="359"/>
        <v>0.8130612760718382</v>
      </c>
      <c r="P1382" s="81">
        <f t="shared" ca="1" si="360"/>
        <v>10</v>
      </c>
      <c r="Q1382" s="22">
        <f t="shared" ca="1" si="361"/>
        <v>0.42837490152568364</v>
      </c>
      <c r="R1382" s="3">
        <f ca="1">IF(N1382&gt;'Power Curve'!$C$37,0,INDEX(Ci,$P1382,1)*POWER(1-Q1382,3)+INDEX(Ci,$P1382,2)*3*Q1382*POWER(1-Q1382,2)+INDEX(Ci,$P1382,3)*3*POWER(Q1382,2)*(1-Q1382)+INDEX(Ci,$P1382,4)*POWER(Q1382,3))</f>
        <v>1339.2072020221938</v>
      </c>
      <c r="S1382" s="3">
        <f t="shared" si="362"/>
        <v>1199.689987182622</v>
      </c>
      <c r="T1382" s="3">
        <f t="shared" ca="1" si="363"/>
        <v>139.51721483957181</v>
      </c>
      <c r="U1382" s="3">
        <f t="shared" ca="1" si="371"/>
        <v>139.51721483957181</v>
      </c>
      <c r="W1382" s="34">
        <f t="shared" si="364"/>
        <v>9</v>
      </c>
      <c r="X1382" s="73" t="b">
        <f>COUNTIF('Power Curve'!$D$2:$D$31,W1382)&gt;0</f>
        <v>1</v>
      </c>
      <c r="Y1382" s="73" t="b">
        <f t="shared" si="365"/>
        <v>0</v>
      </c>
      <c r="Z1382" s="73" t="b">
        <f t="shared" si="372"/>
        <v>1</v>
      </c>
      <c r="AA1382" s="34" t="str">
        <f t="shared" si="366"/>
        <v>Inner</v>
      </c>
      <c r="AB1382" s="35" t="str">
        <f t="shared" si="373"/>
        <v>0.8-0.9</v>
      </c>
      <c r="AC1382" s="36" t="str">
        <f t="shared" si="367"/>
        <v>15-16</v>
      </c>
      <c r="AD1382" s="36" t="str">
        <f t="shared" si="368"/>
        <v>Feb</v>
      </c>
      <c r="AE1382" s="35" t="str">
        <f t="shared" si="369"/>
        <v>295-305</v>
      </c>
      <c r="AF1382" s="36" t="str">
        <f t="shared" si="370"/>
        <v>Inner-TI</v>
      </c>
    </row>
    <row r="1383" spans="5:32" x14ac:dyDescent="0.3">
      <c r="E1383" s="12">
        <v>40967.659722222219</v>
      </c>
      <c r="F1383" s="16">
        <v>9.19</v>
      </c>
      <c r="G1383" s="16">
        <v>1087.4499969482447</v>
      </c>
      <c r="H1383" s="29">
        <v>1.1813748108779509</v>
      </c>
      <c r="I1383" s="26">
        <v>294.5</v>
      </c>
      <c r="J1383" s="30">
        <v>0.12404787812840043</v>
      </c>
      <c r="K1383" s="31">
        <v>0.11763847687246816</v>
      </c>
      <c r="L1383" s="108">
        <f ca="1">REWS!R1383</f>
        <v>9.0913192626070547</v>
      </c>
      <c r="M1383" s="22">
        <f t="shared" si="357"/>
        <v>9.0795860870809797</v>
      </c>
      <c r="N1383" s="22">
        <f t="shared" ca="1" si="358"/>
        <v>8.9820909564720708</v>
      </c>
      <c r="O1383" s="22">
        <f t="shared" si="359"/>
        <v>0.76132927463898858</v>
      </c>
      <c r="P1383" s="81">
        <f t="shared" ca="1" si="360"/>
        <v>9</v>
      </c>
      <c r="Q1383" s="22">
        <f t="shared" ca="1" si="361"/>
        <v>0.97296563797752889</v>
      </c>
      <c r="R1383" s="3">
        <f ca="1">IF(N1383&gt;'Power Curve'!$C$37,0,INDEX(Ci,$P1383,1)*POWER(1-Q1383,3)+INDEX(Ci,$P1383,2)*3*Q1383*POWER(1-Q1383,2)+INDEX(Ci,$P1383,3)*3*POWER(Q1383,2)*(1-Q1383)+INDEX(Ci,$P1383,4)*POWER(Q1383,3))</f>
        <v>1189.4107191617402</v>
      </c>
      <c r="S1383" s="3">
        <f t="shared" si="362"/>
        <v>1087.4499969482447</v>
      </c>
      <c r="T1383" s="3">
        <f t="shared" ca="1" si="363"/>
        <v>101.9607222134955</v>
      </c>
      <c r="U1383" s="3">
        <f t="shared" ca="1" si="371"/>
        <v>101.9607222134955</v>
      </c>
      <c r="W1383" s="34">
        <f t="shared" si="364"/>
        <v>9</v>
      </c>
      <c r="X1383" s="73" t="b">
        <f>COUNTIF('Power Curve'!$D$2:$D$31,W1383)&gt;0</f>
        <v>1</v>
      </c>
      <c r="Y1383" s="73" t="b">
        <f t="shared" si="365"/>
        <v>0</v>
      </c>
      <c r="Z1383" s="73" t="b">
        <f t="shared" si="372"/>
        <v>1</v>
      </c>
      <c r="AA1383" s="34" t="str">
        <f t="shared" si="366"/>
        <v>Inner</v>
      </c>
      <c r="AB1383" s="35" t="str">
        <f t="shared" si="373"/>
        <v>0.7-0.8</v>
      </c>
      <c r="AC1383" s="36" t="str">
        <f t="shared" si="367"/>
        <v>15-16</v>
      </c>
      <c r="AD1383" s="36" t="str">
        <f t="shared" si="368"/>
        <v>Feb</v>
      </c>
      <c r="AE1383" s="35" t="str">
        <f t="shared" si="369"/>
        <v>285-295</v>
      </c>
      <c r="AF1383" s="36" t="str">
        <f t="shared" si="370"/>
        <v>Inner-TI</v>
      </c>
    </row>
    <row r="1384" spans="5:32" x14ac:dyDescent="0.3">
      <c r="E1384" s="12">
        <v>40967.666666666664</v>
      </c>
      <c r="F1384" s="16">
        <v>8.6</v>
      </c>
      <c r="G1384" s="16">
        <v>1069.3799743652348</v>
      </c>
      <c r="H1384" s="29">
        <v>1.1813314306523348</v>
      </c>
      <c r="I1384" s="26">
        <v>290.2</v>
      </c>
      <c r="J1384" s="30">
        <v>0.14186046511627906</v>
      </c>
      <c r="K1384" s="31">
        <v>0.20818903394516061</v>
      </c>
      <c r="L1384" s="108">
        <f ca="1">REWS!R1384</f>
        <v>8.5909105389947591</v>
      </c>
      <c r="M1384" s="22">
        <f t="shared" si="357"/>
        <v>8.4965706834066257</v>
      </c>
      <c r="N1384" s="22">
        <f t="shared" ca="1" si="358"/>
        <v>8.487590538301383</v>
      </c>
      <c r="O1384" s="22">
        <f t="shared" si="359"/>
        <v>0.67122236460448748</v>
      </c>
      <c r="P1384" s="81">
        <f t="shared" ca="1" si="360"/>
        <v>9</v>
      </c>
      <c r="Q1384" s="22">
        <f t="shared" ca="1" si="361"/>
        <v>0.47868855280414346</v>
      </c>
      <c r="R1384" s="3">
        <f ca="1">IF(N1384&gt;'Power Curve'!$C$37,0,INDEX(Ci,$P1384,1)*POWER(1-Q1384,3)+INDEX(Ci,$P1384,2)*3*Q1384*POWER(1-Q1384,2)+INDEX(Ci,$P1384,3)*3*POWER(Q1384,2)*(1-Q1384)+INDEX(Ci,$P1384,4)*POWER(Q1384,3))</f>
        <v>1028.9653021883416</v>
      </c>
      <c r="S1384" s="3">
        <f t="shared" si="362"/>
        <v>1069.3799743652348</v>
      </c>
      <c r="T1384" s="3">
        <f t="shared" ca="1" si="363"/>
        <v>-40.414672176893191</v>
      </c>
      <c r="U1384" s="3">
        <f t="shared" ca="1" si="371"/>
        <v>40.414672176893191</v>
      </c>
      <c r="W1384" s="34">
        <f t="shared" si="364"/>
        <v>8</v>
      </c>
      <c r="X1384" s="73" t="b">
        <f>COUNTIF('Power Curve'!$D$2:$D$31,W1384)&gt;0</f>
        <v>1</v>
      </c>
      <c r="Y1384" s="73" t="b">
        <f t="shared" si="365"/>
        <v>0</v>
      </c>
      <c r="Z1384" s="73" t="b">
        <f t="shared" si="372"/>
        <v>1</v>
      </c>
      <c r="AA1384" s="34" t="str">
        <f t="shared" si="366"/>
        <v>Outer</v>
      </c>
      <c r="AB1384" s="35" t="str">
        <f t="shared" si="373"/>
        <v>0.6-0.7</v>
      </c>
      <c r="AC1384" s="36" t="str">
        <f t="shared" si="367"/>
        <v>16-17</v>
      </c>
      <c r="AD1384" s="36" t="str">
        <f t="shared" si="368"/>
        <v>Feb</v>
      </c>
      <c r="AE1384" s="35" t="str">
        <f t="shared" si="369"/>
        <v>285-295</v>
      </c>
      <c r="AF1384" s="36" t="str">
        <f t="shared" si="370"/>
        <v>HWS-HTI</v>
      </c>
    </row>
    <row r="1385" spans="5:32" x14ac:dyDescent="0.3">
      <c r="E1385" s="12">
        <v>40967.673611111109</v>
      </c>
      <c r="F1385" s="16">
        <v>8.58</v>
      </c>
      <c r="G1385" s="16">
        <v>972.71002197265602</v>
      </c>
      <c r="H1385" s="29">
        <v>1.1816946199767266</v>
      </c>
      <c r="I1385" s="26">
        <v>292.5</v>
      </c>
      <c r="J1385" s="30">
        <v>0.10372960372960373</v>
      </c>
      <c r="K1385" s="31">
        <v>0.13714412942187043</v>
      </c>
      <c r="L1385" s="108">
        <f ca="1">REWS!R1385</f>
        <v>8.5696883410549898</v>
      </c>
      <c r="M1385" s="22">
        <f t="shared" si="357"/>
        <v>8.4776798331926226</v>
      </c>
      <c r="N1385" s="22">
        <f t="shared" ca="1" si="358"/>
        <v>8.4674911451873935</v>
      </c>
      <c r="O1385" s="22">
        <f t="shared" si="359"/>
        <v>0.66830272280775171</v>
      </c>
      <c r="P1385" s="81">
        <f t="shared" ca="1" si="360"/>
        <v>9</v>
      </c>
      <c r="Q1385" s="22">
        <f t="shared" ca="1" si="361"/>
        <v>0.45859823725114923</v>
      </c>
      <c r="R1385" s="3">
        <f ca="1">IF(N1385&gt;'Power Curve'!$C$37,0,INDEX(Ci,$P1385,1)*POWER(1-Q1385,3)+INDEX(Ci,$P1385,2)*3*Q1385*POWER(1-Q1385,2)+INDEX(Ci,$P1385,3)*3*POWER(Q1385,2)*(1-Q1385)+INDEX(Ci,$P1385,4)*POWER(Q1385,3))</f>
        <v>1022.5685114492292</v>
      </c>
      <c r="S1385" s="3">
        <f t="shared" si="362"/>
        <v>972.71002197265602</v>
      </c>
      <c r="T1385" s="3">
        <f t="shared" ca="1" si="363"/>
        <v>49.858489476573141</v>
      </c>
      <c r="U1385" s="3">
        <f t="shared" ca="1" si="371"/>
        <v>49.858489476573141</v>
      </c>
      <c r="W1385" s="34">
        <f t="shared" si="364"/>
        <v>8</v>
      </c>
      <c r="X1385" s="73" t="b">
        <f>COUNTIF('Power Curve'!$D$2:$D$31,W1385)&gt;0</f>
        <v>1</v>
      </c>
      <c r="Y1385" s="73" t="b">
        <f t="shared" si="365"/>
        <v>0</v>
      </c>
      <c r="Z1385" s="73" t="b">
        <f t="shared" si="372"/>
        <v>1</v>
      </c>
      <c r="AA1385" s="34" t="str">
        <f t="shared" si="366"/>
        <v>Inner</v>
      </c>
      <c r="AB1385" s="35" t="str">
        <f t="shared" si="373"/>
        <v>0.6-0.7</v>
      </c>
      <c r="AC1385" s="36" t="str">
        <f t="shared" si="367"/>
        <v>16-17</v>
      </c>
      <c r="AD1385" s="36" t="str">
        <f t="shared" si="368"/>
        <v>Feb</v>
      </c>
      <c r="AE1385" s="35" t="str">
        <f t="shared" si="369"/>
        <v>285-295</v>
      </c>
      <c r="AF1385" s="36" t="str">
        <f t="shared" si="370"/>
        <v>Inner-TI</v>
      </c>
    </row>
    <row r="1386" spans="5:32" x14ac:dyDescent="0.3">
      <c r="E1386" s="12">
        <v>40967.680555555555</v>
      </c>
      <c r="F1386" s="16">
        <v>7.72</v>
      </c>
      <c r="G1386" s="16">
        <v>942.26998138427712</v>
      </c>
      <c r="H1386" s="29">
        <v>1.181868219984646</v>
      </c>
      <c r="I1386" s="26">
        <v>291.39999999999998</v>
      </c>
      <c r="J1386" s="30">
        <v>0.12305699481865284</v>
      </c>
      <c r="K1386" s="31">
        <v>0.18755756700383963</v>
      </c>
      <c r="L1386" s="108">
        <f ca="1">REWS!R1386</f>
        <v>7.7578042156908502</v>
      </c>
      <c r="M1386" s="22">
        <f t="shared" si="357"/>
        <v>7.6283092165348112</v>
      </c>
      <c r="N1386" s="22">
        <f t="shared" ca="1" si="358"/>
        <v>7.6656644298739804</v>
      </c>
      <c r="O1386" s="22">
        <f t="shared" si="359"/>
        <v>0.53702975598939529</v>
      </c>
      <c r="P1386" s="81">
        <f t="shared" ca="1" si="360"/>
        <v>8</v>
      </c>
      <c r="Q1386" s="22">
        <f t="shared" ca="1" si="361"/>
        <v>0.65475555699119659</v>
      </c>
      <c r="R1386" s="3">
        <f ca="1">IF(N1386&gt;'Power Curve'!$C$37,0,INDEX(Ci,$P1386,1)*POWER(1-Q1386,3)+INDEX(Ci,$P1386,2)*3*Q1386*POWER(1-Q1386,2)+INDEX(Ci,$P1386,3)*3*POWER(Q1386,2)*(1-Q1386)+INDEX(Ci,$P1386,4)*POWER(Q1386,3))</f>
        <v>779.50147554549608</v>
      </c>
      <c r="S1386" s="3">
        <f t="shared" si="362"/>
        <v>942.26998138427712</v>
      </c>
      <c r="T1386" s="3">
        <f t="shared" ca="1" si="363"/>
        <v>-162.76850583878104</v>
      </c>
      <c r="U1386" s="3">
        <f t="shared" ca="1" si="371"/>
        <v>162.76850583878104</v>
      </c>
      <c r="W1386" s="34">
        <f t="shared" si="364"/>
        <v>8</v>
      </c>
      <c r="X1386" s="73" t="b">
        <f>COUNTIF('Power Curve'!$D$2:$D$31,W1386)&gt;0</f>
        <v>1</v>
      </c>
      <c r="Y1386" s="73" t="b">
        <f t="shared" si="365"/>
        <v>0</v>
      </c>
      <c r="Z1386" s="73" t="b">
        <f t="shared" si="372"/>
        <v>1</v>
      </c>
      <c r="AA1386" s="34" t="str">
        <f t="shared" si="366"/>
        <v>Inner</v>
      </c>
      <c r="AB1386" s="35" t="str">
        <f t="shared" si="373"/>
        <v>0.5-0.6</v>
      </c>
      <c r="AC1386" s="36" t="str">
        <f t="shared" si="367"/>
        <v>16-17</v>
      </c>
      <c r="AD1386" s="36" t="str">
        <f t="shared" si="368"/>
        <v>Feb</v>
      </c>
      <c r="AE1386" s="35" t="str">
        <f t="shared" si="369"/>
        <v>285-295</v>
      </c>
      <c r="AF1386" s="36" t="str">
        <f t="shared" si="370"/>
        <v>Inner-TI</v>
      </c>
    </row>
    <row r="1387" spans="5:32" x14ac:dyDescent="0.3">
      <c r="E1387" s="12">
        <v>40967.6875</v>
      </c>
      <c r="F1387" s="16">
        <v>7.9</v>
      </c>
      <c r="G1387" s="16">
        <v>765.2300109863279</v>
      </c>
      <c r="H1387" s="29">
        <v>1.1817380151327219</v>
      </c>
      <c r="I1387" s="26">
        <v>284.5</v>
      </c>
      <c r="J1387" s="30">
        <v>0.1</v>
      </c>
      <c r="K1387" s="31">
        <v>0.20264337304831223</v>
      </c>
      <c r="L1387" s="108">
        <f ca="1">REWS!R1387</f>
        <v>7.901636178087375</v>
      </c>
      <c r="M1387" s="22">
        <f t="shared" si="357"/>
        <v>7.805884672822553</v>
      </c>
      <c r="N1387" s="22">
        <f t="shared" ca="1" si="358"/>
        <v>7.8075013585762552</v>
      </c>
      <c r="O1387" s="22">
        <f t="shared" si="359"/>
        <v>0.5644746151873048</v>
      </c>
      <c r="P1387" s="81">
        <f t="shared" ca="1" si="360"/>
        <v>8</v>
      </c>
      <c r="Q1387" s="22">
        <f t="shared" ca="1" si="361"/>
        <v>0.79751175401349572</v>
      </c>
      <c r="R1387" s="3">
        <f ca="1">IF(N1387&gt;'Power Curve'!$C$37,0,INDEX(Ci,$P1387,1)*POWER(1-Q1387,3)+INDEX(Ci,$P1387,2)*3*Q1387*POWER(1-Q1387,2)+INDEX(Ci,$P1387,3)*3*POWER(Q1387,2)*(1-Q1387)+INDEX(Ci,$P1387,4)*POWER(Q1387,3))</f>
        <v>821.00907110871412</v>
      </c>
      <c r="S1387" s="3">
        <f t="shared" si="362"/>
        <v>765.2300109863279</v>
      </c>
      <c r="T1387" s="3">
        <f t="shared" ca="1" si="363"/>
        <v>55.779060122386227</v>
      </c>
      <c r="U1387" s="3">
        <f t="shared" ca="1" si="371"/>
        <v>55.779060122386227</v>
      </c>
      <c r="W1387" s="34">
        <f t="shared" si="364"/>
        <v>8</v>
      </c>
      <c r="X1387" s="73" t="b">
        <f>COUNTIF('Power Curve'!$D$2:$D$31,W1387)&gt;0</f>
        <v>1</v>
      </c>
      <c r="Y1387" s="73" t="b">
        <f t="shared" si="365"/>
        <v>0</v>
      </c>
      <c r="Z1387" s="73" t="b">
        <f t="shared" si="372"/>
        <v>1</v>
      </c>
      <c r="AA1387" s="34" t="str">
        <f t="shared" si="366"/>
        <v>Inner</v>
      </c>
      <c r="AB1387" s="35" t="str">
        <f t="shared" si="373"/>
        <v>0.5-0.6</v>
      </c>
      <c r="AC1387" s="36" t="str">
        <f t="shared" si="367"/>
        <v>16-17</v>
      </c>
      <c r="AD1387" s="36" t="str">
        <f t="shared" si="368"/>
        <v>Feb</v>
      </c>
      <c r="AE1387" s="35" t="str">
        <f t="shared" si="369"/>
        <v>275-285</v>
      </c>
      <c r="AF1387" s="36" t="str">
        <f t="shared" si="370"/>
        <v>HWS-LTI</v>
      </c>
    </row>
    <row r="1388" spans="5:32" x14ac:dyDescent="0.3">
      <c r="E1388" s="12">
        <v>40967.694444444445</v>
      </c>
      <c r="F1388" s="16">
        <v>8.01</v>
      </c>
      <c r="G1388" s="16">
        <v>885.1600265502932</v>
      </c>
      <c r="H1388" s="29">
        <v>1.181911627891975</v>
      </c>
      <c r="I1388" s="26">
        <v>288.8</v>
      </c>
      <c r="J1388" s="30">
        <v>0.11111111111111112</v>
      </c>
      <c r="K1388" s="31">
        <v>0.19117014926661802</v>
      </c>
      <c r="L1388" s="108">
        <f ca="1">REWS!R1388</f>
        <v>7.9553658554069413</v>
      </c>
      <c r="M1388" s="22">
        <f t="shared" si="357"/>
        <v>7.9149617720597689</v>
      </c>
      <c r="N1388" s="22">
        <f t="shared" ca="1" si="358"/>
        <v>7.8609758587135463</v>
      </c>
      <c r="O1388" s="22">
        <f t="shared" si="359"/>
        <v>0.58133283249314116</v>
      </c>
      <c r="P1388" s="81">
        <f t="shared" ca="1" si="360"/>
        <v>8</v>
      </c>
      <c r="Q1388" s="22">
        <f t="shared" ca="1" si="361"/>
        <v>0.85133283112728453</v>
      </c>
      <c r="R1388" s="3">
        <f ca="1">IF(N1388&gt;'Power Curve'!$C$37,0,INDEX(Ci,$P1388,1)*POWER(1-Q1388,3)+INDEX(Ci,$P1388,2)*3*Q1388*POWER(1-Q1388,2)+INDEX(Ci,$P1388,3)*3*POWER(Q1388,2)*(1-Q1388)+INDEX(Ci,$P1388,4)*POWER(Q1388,3))</f>
        <v>836.80243799584605</v>
      </c>
      <c r="S1388" s="3">
        <f t="shared" si="362"/>
        <v>885.1600265502932</v>
      </c>
      <c r="T1388" s="3">
        <f t="shared" ca="1" si="363"/>
        <v>-48.357588554447148</v>
      </c>
      <c r="U1388" s="3">
        <f t="shared" ca="1" si="371"/>
        <v>48.357588554447148</v>
      </c>
      <c r="W1388" s="34">
        <f t="shared" si="364"/>
        <v>8</v>
      </c>
      <c r="X1388" s="73" t="b">
        <f>COUNTIF('Power Curve'!$D$2:$D$31,W1388)&gt;0</f>
        <v>1</v>
      </c>
      <c r="Y1388" s="73" t="b">
        <f t="shared" si="365"/>
        <v>0</v>
      </c>
      <c r="Z1388" s="73" t="b">
        <f t="shared" si="372"/>
        <v>1</v>
      </c>
      <c r="AA1388" s="34" t="str">
        <f t="shared" si="366"/>
        <v>Inner</v>
      </c>
      <c r="AB1388" s="35" t="str">
        <f t="shared" si="373"/>
        <v>0.5-0.6</v>
      </c>
      <c r="AC1388" s="36" t="str">
        <f t="shared" si="367"/>
        <v>16-17</v>
      </c>
      <c r="AD1388" s="36" t="str">
        <f t="shared" si="368"/>
        <v>Feb</v>
      </c>
      <c r="AE1388" s="35" t="str">
        <f t="shared" si="369"/>
        <v>285-295</v>
      </c>
      <c r="AF1388" s="36" t="str">
        <f t="shared" si="370"/>
        <v>Inner-TI</v>
      </c>
    </row>
    <row r="1389" spans="5:32" x14ac:dyDescent="0.3">
      <c r="E1389" s="12">
        <v>40967.701388888891</v>
      </c>
      <c r="F1389" s="16">
        <v>7.93</v>
      </c>
      <c r="G1389" s="16">
        <v>854.58002471923874</v>
      </c>
      <c r="H1389" s="29">
        <v>1.1820852916706905</v>
      </c>
      <c r="I1389" s="26">
        <v>284.8</v>
      </c>
      <c r="J1389" s="30">
        <v>0.12232030264817151</v>
      </c>
      <c r="K1389" s="31">
        <v>0.19194723863865298</v>
      </c>
      <c r="L1389" s="108">
        <f ca="1">REWS!R1389</f>
        <v>7.8838975246803598</v>
      </c>
      <c r="M1389" s="22">
        <f t="shared" si="357"/>
        <v>7.8362947380100598</v>
      </c>
      <c r="N1389" s="22">
        <f t="shared" ca="1" si="358"/>
        <v>7.7907370350142804</v>
      </c>
      <c r="O1389" s="22">
        <f t="shared" si="359"/>
        <v>0.56917458879130323</v>
      </c>
      <c r="P1389" s="81">
        <f t="shared" ca="1" si="360"/>
        <v>8</v>
      </c>
      <c r="Q1389" s="22">
        <f t="shared" ca="1" si="361"/>
        <v>0.78063877813016735</v>
      </c>
      <c r="R1389" s="3">
        <f ca="1">IF(N1389&gt;'Power Curve'!$C$37,0,INDEX(Ci,$P1389,1)*POWER(1-Q1389,3)+INDEX(Ci,$P1389,2)*3*Q1389*POWER(1-Q1389,2)+INDEX(Ci,$P1389,3)*3*POWER(Q1389,2)*(1-Q1389)+INDEX(Ci,$P1389,4)*POWER(Q1389,3))</f>
        <v>816.07273901622318</v>
      </c>
      <c r="S1389" s="3">
        <f t="shared" si="362"/>
        <v>854.58002471923874</v>
      </c>
      <c r="T1389" s="3">
        <f t="shared" ca="1" si="363"/>
        <v>-38.507285703015555</v>
      </c>
      <c r="U1389" s="3">
        <f t="shared" ca="1" si="371"/>
        <v>38.507285703015555</v>
      </c>
      <c r="W1389" s="34">
        <f t="shared" si="364"/>
        <v>8</v>
      </c>
      <c r="X1389" s="73" t="b">
        <f>COUNTIF('Power Curve'!$D$2:$D$31,W1389)&gt;0</f>
        <v>1</v>
      </c>
      <c r="Y1389" s="73" t="b">
        <f t="shared" si="365"/>
        <v>0</v>
      </c>
      <c r="Z1389" s="73" t="b">
        <f t="shared" si="372"/>
        <v>1</v>
      </c>
      <c r="AA1389" s="34" t="str">
        <f t="shared" si="366"/>
        <v>Inner</v>
      </c>
      <c r="AB1389" s="35" t="str">
        <f t="shared" si="373"/>
        <v>0.5-0.6</v>
      </c>
      <c r="AC1389" s="36" t="str">
        <f t="shared" si="367"/>
        <v>16-17</v>
      </c>
      <c r="AD1389" s="36" t="str">
        <f t="shared" si="368"/>
        <v>Feb</v>
      </c>
      <c r="AE1389" s="35" t="str">
        <f t="shared" si="369"/>
        <v>275-285</v>
      </c>
      <c r="AF1389" s="36" t="str">
        <f t="shared" si="370"/>
        <v>Inner-TI</v>
      </c>
    </row>
    <row r="1390" spans="5:32" x14ac:dyDescent="0.3">
      <c r="E1390" s="12">
        <v>40967.708333333336</v>
      </c>
      <c r="F1390" s="16">
        <v>8.14</v>
      </c>
      <c r="G1390" s="16">
        <v>964.00001525878952</v>
      </c>
      <c r="H1390" s="29">
        <v>1.1826065888305133</v>
      </c>
      <c r="I1390" s="26">
        <v>283.8</v>
      </c>
      <c r="J1390" s="30">
        <v>9.4594594594594586E-2</v>
      </c>
      <c r="K1390" s="31">
        <v>0.23758105260210649</v>
      </c>
      <c r="L1390" s="108">
        <f ca="1">REWS!R1390</f>
        <v>8.0745368580240608</v>
      </c>
      <c r="M1390" s="22">
        <f t="shared" si="357"/>
        <v>8.0449955231765564</v>
      </c>
      <c r="N1390" s="22">
        <f t="shared" ca="1" si="358"/>
        <v>7.9802964219321444</v>
      </c>
      <c r="O1390" s="22">
        <f t="shared" si="359"/>
        <v>0.60142996790240322</v>
      </c>
      <c r="P1390" s="81">
        <f t="shared" ca="1" si="360"/>
        <v>8</v>
      </c>
      <c r="Q1390" s="22">
        <f t="shared" ca="1" si="361"/>
        <v>0.97142673042061223</v>
      </c>
      <c r="R1390" s="3">
        <f ca="1">IF(N1390&gt;'Power Curve'!$C$37,0,INDEX(Ci,$P1390,1)*POWER(1-Q1390,3)+INDEX(Ci,$P1390,2)*3*Q1390*POWER(1-Q1390,2)+INDEX(Ci,$P1390,3)*3*POWER(Q1390,2)*(1-Q1390)+INDEX(Ci,$P1390,4)*POWER(Q1390,3))</f>
        <v>872.26760918836044</v>
      </c>
      <c r="S1390" s="3">
        <f t="shared" si="362"/>
        <v>964.00001525878952</v>
      </c>
      <c r="T1390" s="3">
        <f t="shared" ca="1" si="363"/>
        <v>-91.732406070429079</v>
      </c>
      <c r="U1390" s="3">
        <f t="shared" ca="1" si="371"/>
        <v>91.732406070429079</v>
      </c>
      <c r="W1390" s="34">
        <f t="shared" si="364"/>
        <v>8</v>
      </c>
      <c r="X1390" s="73" t="b">
        <f>COUNTIF('Power Curve'!$D$2:$D$31,W1390)&gt;0</f>
        <v>1</v>
      </c>
      <c r="Y1390" s="73" t="b">
        <f t="shared" si="365"/>
        <v>0</v>
      </c>
      <c r="Z1390" s="73" t="b">
        <f t="shared" si="372"/>
        <v>1</v>
      </c>
      <c r="AA1390" s="34" t="str">
        <f t="shared" si="366"/>
        <v>Outer</v>
      </c>
      <c r="AB1390" s="35" t="str">
        <f t="shared" si="373"/>
        <v>0.6-0.7</v>
      </c>
      <c r="AC1390" s="36" t="str">
        <f t="shared" si="367"/>
        <v>17-18</v>
      </c>
      <c r="AD1390" s="36" t="str">
        <f t="shared" si="368"/>
        <v>Feb</v>
      </c>
      <c r="AE1390" s="35" t="str">
        <f t="shared" si="369"/>
        <v>275-285</v>
      </c>
      <c r="AF1390" s="36" t="str">
        <f t="shared" si="370"/>
        <v>HWS-LTI</v>
      </c>
    </row>
    <row r="1391" spans="5:32" x14ac:dyDescent="0.3">
      <c r="E1391" s="12">
        <v>40967.715277777781</v>
      </c>
      <c r="F1391" s="16">
        <v>9.4700000000000006</v>
      </c>
      <c r="G1391" s="16">
        <v>1510.470031738284</v>
      </c>
      <c r="H1391" s="29">
        <v>1.1828239321152132</v>
      </c>
      <c r="I1391" s="26">
        <v>284.89999999999998</v>
      </c>
      <c r="J1391" s="30">
        <v>9.9260823653643068E-2</v>
      </c>
      <c r="K1391" s="31">
        <v>0.22577533952719891</v>
      </c>
      <c r="L1391" s="108">
        <f ca="1">REWS!R1391</f>
        <v>9.3793105150544029</v>
      </c>
      <c r="M1391" s="22">
        <f t="shared" si="357"/>
        <v>9.3600460150033999</v>
      </c>
      <c r="N1391" s="22">
        <f t="shared" ca="1" si="358"/>
        <v>9.2704095047428137</v>
      </c>
      <c r="O1391" s="22">
        <f t="shared" si="359"/>
        <v>0.80467526058433358</v>
      </c>
      <c r="P1391" s="81">
        <f t="shared" ca="1" si="360"/>
        <v>10</v>
      </c>
      <c r="Q1391" s="22">
        <f t="shared" ca="1" si="361"/>
        <v>0.27771517415693375</v>
      </c>
      <c r="R1391" s="3">
        <f ca="1">IF(N1391&gt;'Power Curve'!$C$37,0,INDEX(Ci,$P1391,1)*POWER(1-Q1391,3)+INDEX(Ci,$P1391,2)*3*Q1391*POWER(1-Q1391,2)+INDEX(Ci,$P1391,3)*3*POWER(Q1391,2)*(1-Q1391)+INDEX(Ci,$P1391,4)*POWER(Q1391,3))</f>
        <v>1288.4376553080051</v>
      </c>
      <c r="S1391" s="3">
        <f t="shared" si="362"/>
        <v>1510.470031738284</v>
      </c>
      <c r="T1391" s="3">
        <f t="shared" ca="1" si="363"/>
        <v>-222.03237643027887</v>
      </c>
      <c r="U1391" s="3">
        <f t="shared" ca="1" si="371"/>
        <v>222.03237643027887</v>
      </c>
      <c r="W1391" s="34">
        <f t="shared" si="364"/>
        <v>9</v>
      </c>
      <c r="X1391" s="73" t="b">
        <f>COUNTIF('Power Curve'!$D$2:$D$31,W1391)&gt;0</f>
        <v>1</v>
      </c>
      <c r="Y1391" s="73" t="b">
        <f t="shared" si="365"/>
        <v>0</v>
      </c>
      <c r="Z1391" s="73" t="b">
        <f t="shared" si="372"/>
        <v>1</v>
      </c>
      <c r="AA1391" s="34" t="str">
        <f t="shared" si="366"/>
        <v>Outer</v>
      </c>
      <c r="AB1391" s="35" t="str">
        <f t="shared" si="373"/>
        <v>0.8-0.9</v>
      </c>
      <c r="AC1391" s="36" t="str">
        <f t="shared" si="367"/>
        <v>17-18</v>
      </c>
      <c r="AD1391" s="36" t="str">
        <f t="shared" si="368"/>
        <v>Feb</v>
      </c>
      <c r="AE1391" s="35" t="str">
        <f t="shared" si="369"/>
        <v>275-285</v>
      </c>
      <c r="AF1391" s="36" t="str">
        <f t="shared" si="370"/>
        <v>HWS-LTI</v>
      </c>
    </row>
    <row r="1392" spans="5:32" x14ac:dyDescent="0.3">
      <c r="E1392" s="12">
        <v>40967.722222222219</v>
      </c>
      <c r="F1392" s="16">
        <v>10.32</v>
      </c>
      <c r="G1392" s="16">
        <v>1596.609985351563</v>
      </c>
      <c r="H1392" s="29">
        <v>1.1824603542057028</v>
      </c>
      <c r="I1392" s="26">
        <v>285</v>
      </c>
      <c r="J1392" s="30">
        <v>0.1056201550387597</v>
      </c>
      <c r="K1392" s="31">
        <v>0.21290621171413979</v>
      </c>
      <c r="L1392" s="108">
        <f ca="1">REWS!R1392</f>
        <v>10.351505835587808</v>
      </c>
      <c r="M1392" s="22">
        <f t="shared" si="357"/>
        <v>10.199131639619781</v>
      </c>
      <c r="N1392" s="22">
        <f t="shared" ca="1" si="358"/>
        <v>10.230268477272521</v>
      </c>
      <c r="O1392" s="22">
        <f t="shared" si="359"/>
        <v>0.93435864872819518</v>
      </c>
      <c r="P1392" s="81">
        <f t="shared" ca="1" si="360"/>
        <v>11</v>
      </c>
      <c r="Q1392" s="22">
        <f t="shared" ca="1" si="361"/>
        <v>0.27207140790161444</v>
      </c>
      <c r="R1392" s="3">
        <f ca="1">IF(N1392&gt;'Power Curve'!$C$37,0,INDEX(Ci,$P1392,1)*POWER(1-Q1392,3)+INDEX(Ci,$P1392,2)*3*Q1392*POWER(1-Q1392,2)+INDEX(Ci,$P1392,3)*3*POWER(Q1392,2)*(1-Q1392)+INDEX(Ci,$P1392,4)*POWER(Q1392,3))</f>
        <v>1598.8278618124625</v>
      </c>
      <c r="S1392" s="3">
        <f t="shared" si="362"/>
        <v>1596.609985351563</v>
      </c>
      <c r="T1392" s="3">
        <f t="shared" ca="1" si="363"/>
        <v>2.2178764608995607</v>
      </c>
      <c r="U1392" s="3">
        <f t="shared" ca="1" si="371"/>
        <v>2.2178764608995607</v>
      </c>
      <c r="W1392" s="34">
        <f t="shared" si="364"/>
        <v>10</v>
      </c>
      <c r="X1392" s="73" t="b">
        <f>COUNTIF('Power Curve'!$D$2:$D$31,W1392)&gt;0</f>
        <v>1</v>
      </c>
      <c r="Y1392" s="73" t="b">
        <f t="shared" si="365"/>
        <v>0</v>
      </c>
      <c r="Z1392" s="73" t="b">
        <f t="shared" si="372"/>
        <v>1</v>
      </c>
      <c r="AA1392" s="34" t="str">
        <f t="shared" si="366"/>
        <v>Inner</v>
      </c>
      <c r="AB1392" s="35" t="str">
        <f t="shared" si="373"/>
        <v>0.9-1.0</v>
      </c>
      <c r="AC1392" s="36" t="str">
        <f t="shared" si="367"/>
        <v>17-18</v>
      </c>
      <c r="AD1392" s="36" t="str">
        <f t="shared" si="368"/>
        <v>Feb</v>
      </c>
      <c r="AE1392" s="35" t="str">
        <f t="shared" si="369"/>
        <v>285-295</v>
      </c>
      <c r="AF1392" s="36" t="str">
        <f t="shared" si="370"/>
        <v>Inner-TI</v>
      </c>
    </row>
    <row r="1393" spans="5:32" x14ac:dyDescent="0.3">
      <c r="E1393" s="12">
        <v>40967.729166666664</v>
      </c>
      <c r="F1393" s="16">
        <v>9.2899999999999991</v>
      </c>
      <c r="G1393" s="16">
        <v>1325.789978027349</v>
      </c>
      <c r="H1393" s="29">
        <v>1.183579090356276</v>
      </c>
      <c r="I1393" s="26">
        <v>282.5</v>
      </c>
      <c r="J1393" s="30">
        <v>0.10226049515608181</v>
      </c>
      <c r="K1393" s="31">
        <v>0.24478280244423742</v>
      </c>
      <c r="L1393" s="108">
        <f ca="1">REWS!R1393</f>
        <v>9.223920439267733</v>
      </c>
      <c r="M1393" s="22">
        <f t="shared" si="357"/>
        <v>9.1840896087142365</v>
      </c>
      <c r="N1393" s="22">
        <f t="shared" ca="1" si="358"/>
        <v>9.1187633862094355</v>
      </c>
      <c r="O1393" s="22">
        <f t="shared" si="359"/>
        <v>0.77748063078284113</v>
      </c>
      <c r="P1393" s="81">
        <f t="shared" ca="1" si="360"/>
        <v>10</v>
      </c>
      <c r="Q1393" s="22">
        <f t="shared" ca="1" si="361"/>
        <v>0.11652517723340665</v>
      </c>
      <c r="R1393" s="3">
        <f ca="1">IF(N1393&gt;'Power Curve'!$C$37,0,INDEX(Ci,$P1393,1)*POWER(1-Q1393,3)+INDEX(Ci,$P1393,2)*3*Q1393*POWER(1-Q1393,2)+INDEX(Ci,$P1393,3)*3*POWER(Q1393,2)*(1-Q1393)+INDEX(Ci,$P1393,4)*POWER(Q1393,3))</f>
        <v>1235.2239592187811</v>
      </c>
      <c r="S1393" s="3">
        <f t="shared" si="362"/>
        <v>1325.789978027349</v>
      </c>
      <c r="T1393" s="3">
        <f t="shared" ca="1" si="363"/>
        <v>-90.566018808567833</v>
      </c>
      <c r="U1393" s="3">
        <f t="shared" ca="1" si="371"/>
        <v>90.566018808567833</v>
      </c>
      <c r="W1393" s="34">
        <f t="shared" si="364"/>
        <v>9</v>
      </c>
      <c r="X1393" s="73" t="b">
        <f>COUNTIF('Power Curve'!$D$2:$D$31,W1393)&gt;0</f>
        <v>1</v>
      </c>
      <c r="Y1393" s="73" t="b">
        <f t="shared" si="365"/>
        <v>0</v>
      </c>
      <c r="Z1393" s="73" t="b">
        <f t="shared" si="372"/>
        <v>1</v>
      </c>
      <c r="AA1393" s="34" t="str">
        <f t="shared" si="366"/>
        <v>Inner</v>
      </c>
      <c r="AB1393" s="35" t="str">
        <f t="shared" si="373"/>
        <v>0.7-0.8</v>
      </c>
      <c r="AC1393" s="36" t="str">
        <f t="shared" si="367"/>
        <v>17-18</v>
      </c>
      <c r="AD1393" s="36" t="str">
        <f t="shared" si="368"/>
        <v>Feb</v>
      </c>
      <c r="AE1393" s="35" t="str">
        <f t="shared" si="369"/>
        <v>275-285</v>
      </c>
      <c r="AF1393" s="36" t="str">
        <f t="shared" si="370"/>
        <v>Inner-TI</v>
      </c>
    </row>
    <row r="1394" spans="5:32" x14ac:dyDescent="0.3">
      <c r="E1394" s="12">
        <v>40967.736111111109</v>
      </c>
      <c r="F1394" s="16">
        <v>8.5</v>
      </c>
      <c r="G1394" s="16">
        <v>1107.079986572269</v>
      </c>
      <c r="H1394" s="29">
        <v>1.1834485433511011</v>
      </c>
      <c r="I1394" s="26">
        <v>284.3</v>
      </c>
      <c r="J1394" s="30">
        <v>9.6470588235294114E-2</v>
      </c>
      <c r="K1394" s="31">
        <v>0.21318569441833288</v>
      </c>
      <c r="L1394" s="108">
        <f ca="1">REWS!R1394</f>
        <v>8.4285232632991622</v>
      </c>
      <c r="M1394" s="22">
        <f t="shared" si="357"/>
        <v>8.4027870211357083</v>
      </c>
      <c r="N1394" s="22">
        <f t="shared" ca="1" si="358"/>
        <v>8.332127751081245</v>
      </c>
      <c r="O1394" s="22">
        <f t="shared" si="359"/>
        <v>0.65672779728140573</v>
      </c>
      <c r="P1394" s="81">
        <f t="shared" ca="1" si="360"/>
        <v>9</v>
      </c>
      <c r="Q1394" s="22">
        <f t="shared" ca="1" si="361"/>
        <v>0.32329597780013936</v>
      </c>
      <c r="R1394" s="3">
        <f ca="1">IF(N1394&gt;'Power Curve'!$C$37,0,INDEX(Ci,$P1394,1)*POWER(1-Q1394,3)+INDEX(Ci,$P1394,2)*3*Q1394*POWER(1-Q1394,2)+INDEX(Ci,$P1394,3)*3*POWER(Q1394,2)*(1-Q1394)+INDEX(Ci,$P1394,4)*POWER(Q1394,3))</f>
        <v>979.84048118965302</v>
      </c>
      <c r="S1394" s="3">
        <f t="shared" si="362"/>
        <v>1107.079986572269</v>
      </c>
      <c r="T1394" s="3">
        <f t="shared" ca="1" si="363"/>
        <v>-127.23950538261602</v>
      </c>
      <c r="U1394" s="3">
        <f t="shared" ca="1" si="371"/>
        <v>127.23950538261602</v>
      </c>
      <c r="W1394" s="34">
        <f t="shared" si="364"/>
        <v>8</v>
      </c>
      <c r="X1394" s="73" t="b">
        <f>COUNTIF('Power Curve'!$D$2:$D$31,W1394)&gt;0</f>
        <v>1</v>
      </c>
      <c r="Y1394" s="73" t="b">
        <f t="shared" si="365"/>
        <v>0</v>
      </c>
      <c r="Z1394" s="73" t="b">
        <f t="shared" si="372"/>
        <v>1</v>
      </c>
      <c r="AA1394" s="34" t="str">
        <f t="shared" si="366"/>
        <v>Outer</v>
      </c>
      <c r="AB1394" s="35" t="str">
        <f t="shared" si="373"/>
        <v>0.6-0.7</v>
      </c>
      <c r="AC1394" s="36" t="str">
        <f t="shared" si="367"/>
        <v>17-18</v>
      </c>
      <c r="AD1394" s="36" t="str">
        <f t="shared" si="368"/>
        <v>Feb</v>
      </c>
      <c r="AE1394" s="35" t="str">
        <f t="shared" si="369"/>
        <v>275-285</v>
      </c>
      <c r="AF1394" s="36" t="str">
        <f t="shared" si="370"/>
        <v>HWS-LTI</v>
      </c>
    </row>
    <row r="1395" spans="5:32" x14ac:dyDescent="0.3">
      <c r="E1395" s="12">
        <v>40967.743055555555</v>
      </c>
      <c r="F1395" s="16">
        <v>9.0500000000000007</v>
      </c>
      <c r="G1395" s="16">
        <v>1208.849998474124</v>
      </c>
      <c r="H1395" s="29">
        <v>1.1834485433511011</v>
      </c>
      <c r="I1395" s="26">
        <v>287.60000000000002</v>
      </c>
      <c r="J1395" s="30">
        <v>0.10607734806629833</v>
      </c>
      <c r="K1395" s="31">
        <v>0.23752218149729079</v>
      </c>
      <c r="L1395" s="108">
        <f ca="1">REWS!R1395</f>
        <v>9.1184828095279435</v>
      </c>
      <c r="M1395" s="22">
        <f t="shared" si="357"/>
        <v>8.9464967695621365</v>
      </c>
      <c r="N1395" s="22">
        <f t="shared" ca="1" si="358"/>
        <v>9.0141963534529967</v>
      </c>
      <c r="O1395" s="22">
        <f t="shared" si="359"/>
        <v>0.74075989159242694</v>
      </c>
      <c r="P1395" s="81">
        <f t="shared" ca="1" si="360"/>
        <v>10</v>
      </c>
      <c r="Q1395" s="22">
        <f t="shared" ca="1" si="361"/>
        <v>5.3771976390406782E-3</v>
      </c>
      <c r="R1395" s="3">
        <f ca="1">IF(N1395&gt;'Power Curve'!$C$37,0,INDEX(Ci,$P1395,1)*POWER(1-Q1395,3)+INDEX(Ci,$P1395,2)*3*Q1395*POWER(1-Q1395,2)+INDEX(Ci,$P1395,3)*3*POWER(Q1395,2)*(1-Q1395)+INDEX(Ci,$P1395,4)*POWER(Q1395,3))</f>
        <v>1199.9665446488057</v>
      </c>
      <c r="S1395" s="3">
        <f t="shared" si="362"/>
        <v>1208.849998474124</v>
      </c>
      <c r="T1395" s="3">
        <f t="shared" ca="1" si="363"/>
        <v>-8.8834538253183837</v>
      </c>
      <c r="U1395" s="3">
        <f t="shared" ca="1" si="371"/>
        <v>8.8834538253183837</v>
      </c>
      <c r="W1395" s="34">
        <f t="shared" si="364"/>
        <v>9</v>
      </c>
      <c r="X1395" s="73" t="b">
        <f>COUNTIF('Power Curve'!$D$2:$D$31,W1395)&gt;0</f>
        <v>1</v>
      </c>
      <c r="Y1395" s="73" t="b">
        <f t="shared" si="365"/>
        <v>0</v>
      </c>
      <c r="Z1395" s="73" t="b">
        <f t="shared" si="372"/>
        <v>1</v>
      </c>
      <c r="AA1395" s="34" t="str">
        <f t="shared" si="366"/>
        <v>Inner</v>
      </c>
      <c r="AB1395" s="35" t="str">
        <f t="shared" si="373"/>
        <v>0.7-0.8</v>
      </c>
      <c r="AC1395" s="36" t="str">
        <f t="shared" si="367"/>
        <v>17-18</v>
      </c>
      <c r="AD1395" s="36" t="str">
        <f t="shared" si="368"/>
        <v>Feb</v>
      </c>
      <c r="AE1395" s="35" t="str">
        <f t="shared" si="369"/>
        <v>285-295</v>
      </c>
      <c r="AF1395" s="36" t="str">
        <f t="shared" si="370"/>
        <v>Inner-TI</v>
      </c>
    </row>
    <row r="1396" spans="5:32" x14ac:dyDescent="0.3">
      <c r="E1396" s="12">
        <v>40967.75</v>
      </c>
      <c r="F1396" s="16">
        <v>8.93</v>
      </c>
      <c r="G1396" s="16">
        <v>1150.739982604978</v>
      </c>
      <c r="H1396" s="29">
        <v>1.1833615283579269</v>
      </c>
      <c r="I1396" s="26">
        <v>288.5</v>
      </c>
      <c r="J1396" s="30">
        <v>9.9664053751399778E-2</v>
      </c>
      <c r="K1396" s="31">
        <v>0.20409187007609886</v>
      </c>
      <c r="L1396" s="108">
        <f ca="1">REWS!R1396</f>
        <v>8.8816017072343758</v>
      </c>
      <c r="M1396" s="22">
        <f t="shared" si="357"/>
        <v>8.8276528216022587</v>
      </c>
      <c r="N1396" s="22">
        <f t="shared" ca="1" si="358"/>
        <v>8.7798092241002212</v>
      </c>
      <c r="O1396" s="22">
        <f t="shared" si="359"/>
        <v>0.72239217633228769</v>
      </c>
      <c r="P1396" s="81">
        <f t="shared" ca="1" si="360"/>
        <v>9</v>
      </c>
      <c r="Q1396" s="22">
        <f t="shared" ca="1" si="361"/>
        <v>0.77077526282992037</v>
      </c>
      <c r="R1396" s="3">
        <f ca="1">IF(N1396&gt;'Power Curve'!$C$37,0,INDEX(Ci,$P1396,1)*POWER(1-Q1396,3)+INDEX(Ci,$P1396,2)*3*Q1396*POWER(1-Q1396,2)+INDEX(Ci,$P1396,3)*3*POWER(Q1396,2)*(1-Q1396)+INDEX(Ci,$P1396,4)*POWER(Q1396,3))</f>
        <v>1123.1994841974085</v>
      </c>
      <c r="S1396" s="3">
        <f t="shared" si="362"/>
        <v>1150.739982604978</v>
      </c>
      <c r="T1396" s="3">
        <f t="shared" ca="1" si="363"/>
        <v>-27.54049840756943</v>
      </c>
      <c r="U1396" s="3">
        <f t="shared" ca="1" si="371"/>
        <v>27.54049840756943</v>
      </c>
      <c r="W1396" s="34">
        <f t="shared" si="364"/>
        <v>9</v>
      </c>
      <c r="X1396" s="73" t="b">
        <f>COUNTIF('Power Curve'!$D$2:$D$31,W1396)&gt;0</f>
        <v>1</v>
      </c>
      <c r="Y1396" s="73" t="b">
        <f t="shared" si="365"/>
        <v>0</v>
      </c>
      <c r="Z1396" s="73" t="b">
        <f t="shared" si="372"/>
        <v>1</v>
      </c>
      <c r="AA1396" s="34" t="str">
        <f t="shared" si="366"/>
        <v>Outer</v>
      </c>
      <c r="AB1396" s="35" t="str">
        <f t="shared" si="373"/>
        <v>0.7-0.8</v>
      </c>
      <c r="AC1396" s="36" t="str">
        <f t="shared" si="367"/>
        <v>18-19</v>
      </c>
      <c r="AD1396" s="36" t="str">
        <f t="shared" si="368"/>
        <v>Feb</v>
      </c>
      <c r="AE1396" s="35" t="str">
        <f t="shared" si="369"/>
        <v>285-295</v>
      </c>
      <c r="AF1396" s="36" t="str">
        <f t="shared" si="370"/>
        <v>HWS-LTI</v>
      </c>
    </row>
    <row r="1397" spans="5:32" x14ac:dyDescent="0.3">
      <c r="E1397" s="12">
        <v>40967.756944444445</v>
      </c>
      <c r="F1397" s="16">
        <v>7.3</v>
      </c>
      <c r="G1397" s="16">
        <v>605.87000751495384</v>
      </c>
      <c r="H1397" s="29">
        <v>1.1839863933386678</v>
      </c>
      <c r="I1397" s="26">
        <v>285.89999999999998</v>
      </c>
      <c r="J1397" s="30">
        <v>8.9041095890410968E-2</v>
      </c>
      <c r="K1397" s="31">
        <v>0.21381622290199659</v>
      </c>
      <c r="L1397" s="108">
        <f ca="1">REWS!R1397</f>
        <v>7.2929484378099163</v>
      </c>
      <c r="M1397" s="22">
        <f t="shared" si="357"/>
        <v>7.2176042866145824</v>
      </c>
      <c r="N1397" s="22">
        <f t="shared" ca="1" si="358"/>
        <v>7.2106323159994483</v>
      </c>
      <c r="O1397" s="22">
        <f t="shared" si="359"/>
        <v>0.4735539851301423</v>
      </c>
      <c r="P1397" s="81">
        <f t="shared" ca="1" si="360"/>
        <v>8</v>
      </c>
      <c r="Q1397" s="22">
        <f t="shared" ca="1" si="361"/>
        <v>0.19677430560568068</v>
      </c>
      <c r="R1397" s="3">
        <f ca="1">IF(N1397&gt;'Power Curve'!$C$37,0,INDEX(Ci,$P1397,1)*POWER(1-Q1397,3)+INDEX(Ci,$P1397,2)*3*Q1397*POWER(1-Q1397,2)+INDEX(Ci,$P1397,3)*3*POWER(Q1397,2)*(1-Q1397)+INDEX(Ci,$P1397,4)*POWER(Q1397,3))</f>
        <v>651.74348687356542</v>
      </c>
      <c r="S1397" s="3">
        <f t="shared" si="362"/>
        <v>605.87000751495384</v>
      </c>
      <c r="T1397" s="3">
        <f t="shared" ca="1" si="363"/>
        <v>45.873479358611576</v>
      </c>
      <c r="U1397" s="3">
        <f t="shared" ca="1" si="371"/>
        <v>45.873479358611576</v>
      </c>
      <c r="W1397" s="34">
        <f t="shared" si="364"/>
        <v>7</v>
      </c>
      <c r="X1397" s="73" t="b">
        <f>COUNTIF('Power Curve'!$D$2:$D$31,W1397)&gt;0</f>
        <v>1</v>
      </c>
      <c r="Y1397" s="73" t="b">
        <f t="shared" si="365"/>
        <v>0</v>
      </c>
      <c r="Z1397" s="73" t="b">
        <f t="shared" si="372"/>
        <v>1</v>
      </c>
      <c r="AA1397" s="34" t="str">
        <f t="shared" si="366"/>
        <v>Outer</v>
      </c>
      <c r="AB1397" s="35" t="str">
        <f t="shared" si="373"/>
        <v>0.4-0.5</v>
      </c>
      <c r="AC1397" s="36" t="str">
        <f t="shared" si="367"/>
        <v>18-19</v>
      </c>
      <c r="AD1397" s="36" t="str">
        <f t="shared" si="368"/>
        <v>Feb</v>
      </c>
      <c r="AE1397" s="35" t="str">
        <f t="shared" si="369"/>
        <v>285-295</v>
      </c>
      <c r="AF1397" s="36" t="str">
        <f t="shared" si="370"/>
        <v>LWS-LTI</v>
      </c>
    </row>
    <row r="1398" spans="5:32" x14ac:dyDescent="0.3">
      <c r="E1398" s="12">
        <v>40967.763888888891</v>
      </c>
      <c r="F1398" s="16">
        <v>7.06</v>
      </c>
      <c r="G1398" s="16">
        <v>612.87002468109176</v>
      </c>
      <c r="H1398" s="29">
        <v>1.1837687404678086</v>
      </c>
      <c r="I1398" s="26">
        <v>284.89999999999998</v>
      </c>
      <c r="J1398" s="30">
        <v>9.9150141643059492E-2</v>
      </c>
      <c r="K1398" s="31">
        <v>0.28269534566430338</v>
      </c>
      <c r="L1398" s="108">
        <f ca="1">REWS!R1398</f>
        <v>7.0494768611824492</v>
      </c>
      <c r="M1398" s="22">
        <f t="shared" si="357"/>
        <v>6.9798854289619312</v>
      </c>
      <c r="N1398" s="22">
        <f t="shared" ca="1" si="358"/>
        <v>6.9694817032821064</v>
      </c>
      <c r="O1398" s="22">
        <f t="shared" si="359"/>
        <v>0.43681376937423727</v>
      </c>
      <c r="P1398" s="81">
        <f t="shared" ca="1" si="360"/>
        <v>7</v>
      </c>
      <c r="Q1398" s="22">
        <f t="shared" ca="1" si="361"/>
        <v>0.95360135143745517</v>
      </c>
      <c r="R1398" s="3">
        <f ca="1">IF(N1398&gt;'Power Curve'!$C$37,0,INDEX(Ci,$P1398,1)*POWER(1-Q1398,3)+INDEX(Ci,$P1398,2)*3*Q1398*POWER(1-Q1398,2)+INDEX(Ci,$P1398,3)*3*POWER(Q1398,2)*(1-Q1398)+INDEX(Ci,$P1398,4)*POWER(Q1398,3))</f>
        <v>588.60978298466466</v>
      </c>
      <c r="S1398" s="3">
        <f t="shared" si="362"/>
        <v>612.87002468109176</v>
      </c>
      <c r="T1398" s="3">
        <f t="shared" ca="1" si="363"/>
        <v>-24.260241696427101</v>
      </c>
      <c r="U1398" s="3">
        <f t="shared" ca="1" si="371"/>
        <v>24.260241696427101</v>
      </c>
      <c r="W1398" s="34">
        <f t="shared" si="364"/>
        <v>7</v>
      </c>
      <c r="X1398" s="73" t="b">
        <f>COUNTIF('Power Curve'!$D$2:$D$31,W1398)&gt;0</f>
        <v>1</v>
      </c>
      <c r="Y1398" s="73" t="b">
        <f t="shared" si="365"/>
        <v>0</v>
      </c>
      <c r="Z1398" s="73" t="b">
        <f t="shared" si="372"/>
        <v>1</v>
      </c>
      <c r="AA1398" s="34" t="str">
        <f t="shared" si="366"/>
        <v>Outer</v>
      </c>
      <c r="AB1398" s="35" t="str">
        <f t="shared" si="373"/>
        <v>0.4-0.5</v>
      </c>
      <c r="AC1398" s="36" t="str">
        <f t="shared" si="367"/>
        <v>18-19</v>
      </c>
      <c r="AD1398" s="36" t="str">
        <f t="shared" si="368"/>
        <v>Feb</v>
      </c>
      <c r="AE1398" s="35" t="str">
        <f t="shared" si="369"/>
        <v>275-285</v>
      </c>
      <c r="AF1398" s="36" t="str">
        <f t="shared" si="370"/>
        <v>LWS-LTI</v>
      </c>
    </row>
    <row r="1399" spans="5:32" x14ac:dyDescent="0.3">
      <c r="E1399" s="12">
        <v>40967.770833333336</v>
      </c>
      <c r="F1399" s="16">
        <v>7.11</v>
      </c>
      <c r="G1399" s="16">
        <v>605.99997138977051</v>
      </c>
      <c r="H1399" s="29">
        <v>1.1838122645361722</v>
      </c>
      <c r="I1399" s="26">
        <v>287.3</v>
      </c>
      <c r="J1399" s="30">
        <v>9.4233473980309429E-2</v>
      </c>
      <c r="K1399" s="31">
        <v>0.25353076321393359</v>
      </c>
      <c r="L1399" s="108">
        <f ca="1">REWS!R1399</f>
        <v>7.086199232915293</v>
      </c>
      <c r="M1399" s="22">
        <f t="shared" si="357"/>
        <v>7.0294041941144183</v>
      </c>
      <c r="N1399" s="22">
        <f t="shared" ca="1" si="358"/>
        <v>7.0058732219669668</v>
      </c>
      <c r="O1399" s="22">
        <f t="shared" si="359"/>
        <v>0.4444670541562411</v>
      </c>
      <c r="P1399" s="81">
        <f t="shared" ca="1" si="360"/>
        <v>7</v>
      </c>
      <c r="Q1399" s="22">
        <f t="shared" ca="1" si="361"/>
        <v>0.99059501322986132</v>
      </c>
      <c r="R1399" s="3">
        <f ca="1">IF(N1399&gt;'Power Curve'!$C$37,0,INDEX(Ci,$P1399,1)*POWER(1-Q1399,3)+INDEX(Ci,$P1399,2)*3*Q1399*POWER(1-Q1399,2)+INDEX(Ci,$P1399,3)*3*POWER(Q1399,2)*(1-Q1399)+INDEX(Ci,$P1399,4)*POWER(Q1399,3))</f>
        <v>597.94931356970312</v>
      </c>
      <c r="S1399" s="3">
        <f t="shared" si="362"/>
        <v>605.99997138977051</v>
      </c>
      <c r="T1399" s="3">
        <f t="shared" ca="1" si="363"/>
        <v>-8.0506578200673857</v>
      </c>
      <c r="U1399" s="3">
        <f t="shared" ca="1" si="371"/>
        <v>8.0506578200673857</v>
      </c>
      <c r="W1399" s="34">
        <f t="shared" si="364"/>
        <v>7</v>
      </c>
      <c r="X1399" s="73" t="b">
        <f>COUNTIF('Power Curve'!$D$2:$D$31,W1399)&gt;0</f>
        <v>1</v>
      </c>
      <c r="Y1399" s="73" t="b">
        <f t="shared" si="365"/>
        <v>0</v>
      </c>
      <c r="Z1399" s="73" t="b">
        <f t="shared" si="372"/>
        <v>1</v>
      </c>
      <c r="AA1399" s="34" t="str">
        <f t="shared" si="366"/>
        <v>Outer</v>
      </c>
      <c r="AB1399" s="35" t="str">
        <f t="shared" si="373"/>
        <v>0.4-0.5</v>
      </c>
      <c r="AC1399" s="36" t="str">
        <f t="shared" si="367"/>
        <v>18-19</v>
      </c>
      <c r="AD1399" s="36" t="str">
        <f t="shared" si="368"/>
        <v>Feb</v>
      </c>
      <c r="AE1399" s="35" t="str">
        <f t="shared" si="369"/>
        <v>285-295</v>
      </c>
      <c r="AF1399" s="36" t="str">
        <f t="shared" si="370"/>
        <v>LWS-LTI</v>
      </c>
    </row>
    <row r="1400" spans="5:32" x14ac:dyDescent="0.3">
      <c r="E1400" s="12">
        <v>40967.777777777781</v>
      </c>
      <c r="F1400" s="16">
        <v>8.43</v>
      </c>
      <c r="G1400" s="16">
        <v>935.67999649047897</v>
      </c>
      <c r="H1400" s="29">
        <v>1.1829423903049308</v>
      </c>
      <c r="I1400" s="26">
        <v>293.39999999999998</v>
      </c>
      <c r="J1400" s="30">
        <v>0.15776986951364178</v>
      </c>
      <c r="K1400" s="31">
        <v>0.1989734257860076</v>
      </c>
      <c r="L1400" s="108">
        <f ca="1">REWS!R1400</f>
        <v>8.4569579787650309</v>
      </c>
      <c r="M1400" s="22">
        <f t="shared" si="357"/>
        <v>8.3323993559196907</v>
      </c>
      <c r="N1400" s="22">
        <f t="shared" ca="1" si="358"/>
        <v>8.3590452212694704</v>
      </c>
      <c r="O1400" s="22">
        <f t="shared" si="359"/>
        <v>0.64584915672202037</v>
      </c>
      <c r="P1400" s="81">
        <f t="shared" ca="1" si="360"/>
        <v>9</v>
      </c>
      <c r="Q1400" s="22">
        <f t="shared" ca="1" si="361"/>
        <v>0.3502012911547685</v>
      </c>
      <c r="R1400" s="3">
        <f ca="1">IF(N1400&gt;'Power Curve'!$C$37,0,INDEX(Ci,$P1400,1)*POWER(1-Q1400,3)+INDEX(Ci,$P1400,2)*3*Q1400*POWER(1-Q1400,2)+INDEX(Ci,$P1400,3)*3*POWER(Q1400,2)*(1-Q1400)+INDEX(Ci,$P1400,4)*POWER(Q1400,3))</f>
        <v>988.28549544802127</v>
      </c>
      <c r="S1400" s="3">
        <f t="shared" si="362"/>
        <v>935.67999649047897</v>
      </c>
      <c r="T1400" s="3">
        <f t="shared" ca="1" si="363"/>
        <v>52.605498957542295</v>
      </c>
      <c r="U1400" s="3">
        <f t="shared" ca="1" si="371"/>
        <v>52.605498957542295</v>
      </c>
      <c r="W1400" s="34">
        <f t="shared" si="364"/>
        <v>8</v>
      </c>
      <c r="X1400" s="73" t="b">
        <f>COUNTIF('Power Curve'!$D$2:$D$31,W1400)&gt;0</f>
        <v>1</v>
      </c>
      <c r="Y1400" s="73" t="b">
        <f t="shared" si="365"/>
        <v>0</v>
      </c>
      <c r="Z1400" s="73" t="b">
        <f t="shared" si="372"/>
        <v>1</v>
      </c>
      <c r="AA1400" s="34" t="str">
        <f t="shared" si="366"/>
        <v>Outer</v>
      </c>
      <c r="AB1400" s="35" t="str">
        <f t="shared" si="373"/>
        <v>0.6-0.7</v>
      </c>
      <c r="AC1400" s="36" t="str">
        <f t="shared" si="367"/>
        <v>18-19</v>
      </c>
      <c r="AD1400" s="36" t="str">
        <f t="shared" si="368"/>
        <v>Feb</v>
      </c>
      <c r="AE1400" s="35" t="str">
        <f t="shared" si="369"/>
        <v>285-295</v>
      </c>
      <c r="AF1400" s="36" t="str">
        <f t="shared" si="370"/>
        <v>HWS-HTI</v>
      </c>
    </row>
    <row r="1401" spans="5:32" x14ac:dyDescent="0.3">
      <c r="E1401" s="12">
        <v>40967.784722222219</v>
      </c>
      <c r="F1401" s="16">
        <v>7.9</v>
      </c>
      <c r="G1401" s="16">
        <v>803.07000160217262</v>
      </c>
      <c r="H1401" s="29">
        <v>1.1829858536279365</v>
      </c>
      <c r="I1401" s="26">
        <v>290.7</v>
      </c>
      <c r="J1401" s="30">
        <v>0.16962025316455698</v>
      </c>
      <c r="K1401" s="31">
        <v>0.16603698750748605</v>
      </c>
      <c r="L1401" s="108">
        <f ca="1">REWS!R1401</f>
        <v>7.9264307206766524</v>
      </c>
      <c r="M1401" s="22">
        <f t="shared" si="357"/>
        <v>7.8086312085267648</v>
      </c>
      <c r="N1401" s="22">
        <f t="shared" ca="1" si="358"/>
        <v>7.8347562402153166</v>
      </c>
      <c r="O1401" s="22">
        <f t="shared" si="359"/>
        <v>0.56489910113406749</v>
      </c>
      <c r="P1401" s="81">
        <f t="shared" ca="1" si="360"/>
        <v>8</v>
      </c>
      <c r="Q1401" s="22">
        <f t="shared" ca="1" si="361"/>
        <v>0.82494327899562747</v>
      </c>
      <c r="R1401" s="3">
        <f ca="1">IF(N1401&gt;'Power Curve'!$C$37,0,INDEX(Ci,$P1401,1)*POWER(1-Q1401,3)+INDEX(Ci,$P1401,2)*3*Q1401*POWER(1-Q1401,2)+INDEX(Ci,$P1401,3)*3*POWER(Q1401,2)*(1-Q1401)+INDEX(Ci,$P1401,4)*POWER(Q1401,3))</f>
        <v>829.04987970233969</v>
      </c>
      <c r="S1401" s="3">
        <f t="shared" si="362"/>
        <v>803.07000160217262</v>
      </c>
      <c r="T1401" s="3">
        <f t="shared" ca="1" si="363"/>
        <v>25.97987810016707</v>
      </c>
      <c r="U1401" s="3">
        <f t="shared" ca="1" si="371"/>
        <v>25.97987810016707</v>
      </c>
      <c r="W1401" s="34">
        <f t="shared" si="364"/>
        <v>8</v>
      </c>
      <c r="X1401" s="73" t="b">
        <f>COUNTIF('Power Curve'!$D$2:$D$31,W1401)&gt;0</f>
        <v>1</v>
      </c>
      <c r="Y1401" s="73" t="b">
        <f t="shared" si="365"/>
        <v>0</v>
      </c>
      <c r="Z1401" s="73" t="b">
        <f t="shared" si="372"/>
        <v>1</v>
      </c>
      <c r="AA1401" s="34" t="str">
        <f t="shared" si="366"/>
        <v>Outer</v>
      </c>
      <c r="AB1401" s="35" t="str">
        <f t="shared" si="373"/>
        <v>0.5-0.6</v>
      </c>
      <c r="AC1401" s="36" t="str">
        <f t="shared" si="367"/>
        <v>18-19</v>
      </c>
      <c r="AD1401" s="36" t="str">
        <f t="shared" si="368"/>
        <v>Feb</v>
      </c>
      <c r="AE1401" s="35" t="str">
        <f t="shared" si="369"/>
        <v>285-295</v>
      </c>
      <c r="AF1401" s="36" t="str">
        <f t="shared" si="370"/>
        <v>HWS-HTI</v>
      </c>
    </row>
    <row r="1402" spans="5:32" x14ac:dyDescent="0.3">
      <c r="E1402" s="12">
        <v>40967.791666666664</v>
      </c>
      <c r="F1402" s="16">
        <v>8.1999999999999993</v>
      </c>
      <c r="G1402" s="16">
        <v>830.55002975463867</v>
      </c>
      <c r="H1402" s="29">
        <v>1.1828989299164905</v>
      </c>
      <c r="I1402" s="26">
        <v>289.2</v>
      </c>
      <c r="J1402" s="30">
        <v>0.14634146341463417</v>
      </c>
      <c r="K1402" s="31">
        <v>0.31312750097145514</v>
      </c>
      <c r="L1402" s="108">
        <f ca="1">REWS!R1402</f>
        <v>8.2505544502043353</v>
      </c>
      <c r="M1402" s="22">
        <f t="shared" si="357"/>
        <v>8.1049629850708449</v>
      </c>
      <c r="N1402" s="22">
        <f t="shared" ca="1" si="358"/>
        <v>8.154931515270448</v>
      </c>
      <c r="O1402" s="22">
        <f t="shared" si="359"/>
        <v>0.61069813244805937</v>
      </c>
      <c r="P1402" s="81">
        <f t="shared" ca="1" si="360"/>
        <v>9</v>
      </c>
      <c r="Q1402" s="22">
        <f t="shared" ca="1" si="361"/>
        <v>0.14617976976080654</v>
      </c>
      <c r="R1402" s="3">
        <f ca="1">IF(N1402&gt;'Power Curve'!$C$37,0,INDEX(Ci,$P1402,1)*POWER(1-Q1402,3)+INDEX(Ci,$P1402,2)*3*Q1402*POWER(1-Q1402,2)+INDEX(Ci,$P1402,3)*3*POWER(Q1402,2)*(1-Q1402)+INDEX(Ci,$P1402,4)*POWER(Q1402,3))</f>
        <v>924.96842476501024</v>
      </c>
      <c r="S1402" s="3">
        <f t="shared" si="362"/>
        <v>830.55002975463867</v>
      </c>
      <c r="T1402" s="3">
        <f t="shared" ca="1" si="363"/>
        <v>94.418395010371569</v>
      </c>
      <c r="U1402" s="3">
        <f t="shared" ca="1" si="371"/>
        <v>94.418395010371569</v>
      </c>
      <c r="W1402" s="34">
        <f t="shared" si="364"/>
        <v>8</v>
      </c>
      <c r="X1402" s="73" t="b">
        <f>COUNTIF('Power Curve'!$D$2:$D$31,W1402)&gt;0</f>
        <v>1</v>
      </c>
      <c r="Y1402" s="73" t="b">
        <f t="shared" si="365"/>
        <v>0</v>
      </c>
      <c r="Z1402" s="73" t="b">
        <f t="shared" si="372"/>
        <v>1</v>
      </c>
      <c r="AA1402" s="34" t="str">
        <f t="shared" si="366"/>
        <v>Outer</v>
      </c>
      <c r="AB1402" s="35" t="str">
        <f t="shared" si="373"/>
        <v>0.6-0.7</v>
      </c>
      <c r="AC1402" s="36" t="str">
        <f t="shared" si="367"/>
        <v>19-20</v>
      </c>
      <c r="AD1402" s="36" t="str">
        <f t="shared" si="368"/>
        <v>Feb</v>
      </c>
      <c r="AE1402" s="35" t="str">
        <f t="shared" si="369"/>
        <v>285-295</v>
      </c>
      <c r="AF1402" s="36" t="str">
        <f t="shared" si="370"/>
        <v>HWS-HTI</v>
      </c>
    </row>
    <row r="1403" spans="5:32" x14ac:dyDescent="0.3">
      <c r="E1403" s="12">
        <v>40967.798611111109</v>
      </c>
      <c r="F1403" s="16">
        <v>7.79</v>
      </c>
      <c r="G1403" s="16">
        <v>739.84999275207497</v>
      </c>
      <c r="H1403" s="29">
        <v>1.1832032181592684</v>
      </c>
      <c r="I1403" s="26">
        <v>292.60000000000002</v>
      </c>
      <c r="J1403" s="30">
        <v>0.1694480102695764</v>
      </c>
      <c r="K1403" s="31">
        <v>0.20903693276677698</v>
      </c>
      <c r="L1403" s="108">
        <f ca="1">REWS!R1403</f>
        <v>7.8185132946935605</v>
      </c>
      <c r="M1403" s="22">
        <f t="shared" si="357"/>
        <v>7.7003750026240398</v>
      </c>
      <c r="N1403" s="22">
        <f t="shared" ca="1" si="358"/>
        <v>7.7285602480284998</v>
      </c>
      <c r="O1403" s="22">
        <f t="shared" si="359"/>
        <v>0.54816775553929187</v>
      </c>
      <c r="P1403" s="81">
        <f t="shared" ca="1" si="360"/>
        <v>8</v>
      </c>
      <c r="Q1403" s="22">
        <f t="shared" ca="1" si="361"/>
        <v>0.7180590132243212</v>
      </c>
      <c r="R1403" s="3">
        <f ca="1">IF(N1403&gt;'Power Curve'!$C$37,0,INDEX(Ci,$P1403,1)*POWER(1-Q1403,3)+INDEX(Ci,$P1403,2)*3*Q1403*POWER(1-Q1403,2)+INDEX(Ci,$P1403,3)*3*POWER(Q1403,2)*(1-Q1403)+INDEX(Ci,$P1403,4)*POWER(Q1403,3))</f>
        <v>797.83270792997382</v>
      </c>
      <c r="S1403" s="3">
        <f t="shared" si="362"/>
        <v>739.84999275207497</v>
      </c>
      <c r="T1403" s="3">
        <f t="shared" ca="1" si="363"/>
        <v>57.982715177898854</v>
      </c>
      <c r="U1403" s="3">
        <f t="shared" ca="1" si="371"/>
        <v>57.982715177898854</v>
      </c>
      <c r="W1403" s="34">
        <f t="shared" si="364"/>
        <v>8</v>
      </c>
      <c r="X1403" s="73" t="b">
        <f>COUNTIF('Power Curve'!$D$2:$D$31,W1403)&gt;0</f>
        <v>1</v>
      </c>
      <c r="Y1403" s="73" t="b">
        <f t="shared" si="365"/>
        <v>0</v>
      </c>
      <c r="Z1403" s="73" t="b">
        <f t="shared" si="372"/>
        <v>1</v>
      </c>
      <c r="AA1403" s="34" t="str">
        <f t="shared" si="366"/>
        <v>Outer</v>
      </c>
      <c r="AB1403" s="35" t="str">
        <f t="shared" si="373"/>
        <v>0.5-0.6</v>
      </c>
      <c r="AC1403" s="36" t="str">
        <f t="shared" si="367"/>
        <v>19-20</v>
      </c>
      <c r="AD1403" s="36" t="str">
        <f t="shared" si="368"/>
        <v>Feb</v>
      </c>
      <c r="AE1403" s="35" t="str">
        <f t="shared" si="369"/>
        <v>285-295</v>
      </c>
      <c r="AF1403" s="36" t="str">
        <f t="shared" si="370"/>
        <v>HWS-HTI</v>
      </c>
    </row>
    <row r="1404" spans="5:32" x14ac:dyDescent="0.3">
      <c r="E1404" s="12">
        <v>40967.805555555555</v>
      </c>
      <c r="F1404" s="16">
        <v>7.34</v>
      </c>
      <c r="G1404" s="16">
        <v>704.54002690315269</v>
      </c>
      <c r="H1404" s="29">
        <v>1.1839148262279202</v>
      </c>
      <c r="I1404" s="26">
        <v>298.2</v>
      </c>
      <c r="J1404" s="30">
        <v>0.17711171662125341</v>
      </c>
      <c r="K1404" s="31">
        <v>0.17172337820362268</v>
      </c>
      <c r="L1404" s="108">
        <f ca="1">REWS!R1404</f>
        <v>7.4305076205775658</v>
      </c>
      <c r="M1404" s="22">
        <f t="shared" si="357"/>
        <v>7.2570065786217288</v>
      </c>
      <c r="N1404" s="22">
        <f t="shared" ca="1" si="358"/>
        <v>7.3464908290231996</v>
      </c>
      <c r="O1404" s="22">
        <f t="shared" si="359"/>
        <v>0.47964373637627605</v>
      </c>
      <c r="P1404" s="81">
        <f t="shared" ca="1" si="360"/>
        <v>8</v>
      </c>
      <c r="Q1404" s="22">
        <f t="shared" ca="1" si="361"/>
        <v>0.33351333986019349</v>
      </c>
      <c r="R1404" s="3">
        <f ca="1">IF(N1404&gt;'Power Curve'!$C$37,0,INDEX(Ci,$P1404,1)*POWER(1-Q1404,3)+INDEX(Ci,$P1404,2)*3*Q1404*POWER(1-Q1404,2)+INDEX(Ci,$P1404,3)*3*POWER(Q1404,2)*(1-Q1404)+INDEX(Ci,$P1404,4)*POWER(Q1404,3))</f>
        <v>688.83871752439791</v>
      </c>
      <c r="S1404" s="3">
        <f t="shared" si="362"/>
        <v>704.54002690315269</v>
      </c>
      <c r="T1404" s="3">
        <f t="shared" ca="1" si="363"/>
        <v>-15.701309378754786</v>
      </c>
      <c r="U1404" s="3">
        <f t="shared" ca="1" si="371"/>
        <v>15.701309378754786</v>
      </c>
      <c r="W1404" s="34">
        <f t="shared" si="364"/>
        <v>7</v>
      </c>
      <c r="X1404" s="73" t="b">
        <f>COUNTIF('Power Curve'!$D$2:$D$31,W1404)&gt;0</f>
        <v>1</v>
      </c>
      <c r="Y1404" s="73" t="b">
        <f t="shared" si="365"/>
        <v>0</v>
      </c>
      <c r="Z1404" s="73" t="b">
        <f t="shared" si="372"/>
        <v>1</v>
      </c>
      <c r="AA1404" s="34" t="str">
        <f t="shared" si="366"/>
        <v>Outer</v>
      </c>
      <c r="AB1404" s="35" t="str">
        <f t="shared" si="373"/>
        <v>0.4-0.5</v>
      </c>
      <c r="AC1404" s="36" t="str">
        <f t="shared" si="367"/>
        <v>19-20</v>
      </c>
      <c r="AD1404" s="36" t="str">
        <f t="shared" si="368"/>
        <v>Feb</v>
      </c>
      <c r="AE1404" s="35" t="str">
        <f t="shared" si="369"/>
        <v>295-305</v>
      </c>
      <c r="AF1404" s="36" t="str">
        <f t="shared" si="370"/>
        <v>LWS-HTI</v>
      </c>
    </row>
    <row r="1405" spans="5:32" x14ac:dyDescent="0.3">
      <c r="E1405" s="12">
        <v>40967.8125</v>
      </c>
      <c r="F1405" s="16">
        <v>7.04</v>
      </c>
      <c r="G1405" s="16">
        <v>714.21997833251976</v>
      </c>
      <c r="H1405" s="29">
        <v>1.1842349762620543</v>
      </c>
      <c r="I1405" s="26">
        <v>302.89999999999998</v>
      </c>
      <c r="J1405" s="30">
        <v>0.171875</v>
      </c>
      <c r="K1405" s="31">
        <v>0.23644474541373028</v>
      </c>
      <c r="L1405" s="108">
        <f ca="1">REWS!R1405</f>
        <v>6.9673781051202335</v>
      </c>
      <c r="M1405" s="22">
        <f t="shared" si="357"/>
        <v>6.9610260258485859</v>
      </c>
      <c r="N1405" s="22">
        <f t="shared" ca="1" si="358"/>
        <v>6.889218795691697</v>
      </c>
      <c r="O1405" s="22">
        <f t="shared" si="359"/>
        <v>0.4338989878282804</v>
      </c>
      <c r="P1405" s="81">
        <f t="shared" ca="1" si="360"/>
        <v>7</v>
      </c>
      <c r="Q1405" s="22">
        <f t="shared" ca="1" si="361"/>
        <v>0.87201039384133805</v>
      </c>
      <c r="R1405" s="3">
        <f ca="1">IF(N1405&gt;'Power Curve'!$C$37,0,INDEX(Ci,$P1405,1)*POWER(1-Q1405,3)+INDEX(Ci,$P1405,2)*3*Q1405*POWER(1-Q1405,2)+INDEX(Ci,$P1405,3)*3*POWER(Q1405,2)*(1-Q1405)+INDEX(Ci,$P1405,4)*POWER(Q1405,3))</f>
        <v>568.01810599060923</v>
      </c>
      <c r="S1405" s="3">
        <f t="shared" si="362"/>
        <v>714.21997833251976</v>
      </c>
      <c r="T1405" s="3">
        <f t="shared" ca="1" si="363"/>
        <v>-146.20187234191053</v>
      </c>
      <c r="U1405" s="3">
        <f t="shared" ca="1" si="371"/>
        <v>146.20187234191053</v>
      </c>
      <c r="W1405" s="34">
        <f t="shared" si="364"/>
        <v>7</v>
      </c>
      <c r="X1405" s="73" t="b">
        <f>COUNTIF('Power Curve'!$D$2:$D$31,W1405)&gt;0</f>
        <v>1</v>
      </c>
      <c r="Y1405" s="73" t="b">
        <f t="shared" si="365"/>
        <v>0</v>
      </c>
      <c r="Z1405" s="73" t="b">
        <f t="shared" si="372"/>
        <v>1</v>
      </c>
      <c r="AA1405" s="34" t="str">
        <f t="shared" si="366"/>
        <v>Outer</v>
      </c>
      <c r="AB1405" s="35" t="str">
        <f t="shared" si="373"/>
        <v>0.4-0.5</v>
      </c>
      <c r="AC1405" s="36" t="str">
        <f t="shared" si="367"/>
        <v>19-20</v>
      </c>
      <c r="AD1405" s="36" t="str">
        <f t="shared" si="368"/>
        <v>Feb</v>
      </c>
      <c r="AE1405" s="35" t="str">
        <f t="shared" si="369"/>
        <v>295-305</v>
      </c>
      <c r="AF1405" s="36" t="str">
        <f t="shared" si="370"/>
        <v>LWS-HTI</v>
      </c>
    </row>
    <row r="1406" spans="5:32" x14ac:dyDescent="0.3">
      <c r="E1406" s="12">
        <v>40967.819444444445</v>
      </c>
      <c r="F1406" s="16">
        <v>6.43</v>
      </c>
      <c r="G1406" s="16">
        <v>379.8800125122068</v>
      </c>
      <c r="H1406" s="29">
        <v>1.1844962331315603</v>
      </c>
      <c r="I1406" s="26">
        <v>303.2</v>
      </c>
      <c r="J1406" s="30">
        <v>0.14618973561430793</v>
      </c>
      <c r="K1406" s="31">
        <v>0.29691077608757227</v>
      </c>
      <c r="L1406" s="108">
        <f ca="1">REWS!R1406</f>
        <v>6.4537004488639136</v>
      </c>
      <c r="M1406" s="22">
        <f t="shared" si="357"/>
        <v>6.3583364483293821</v>
      </c>
      <c r="N1406" s="22">
        <f t="shared" ca="1" si="358"/>
        <v>6.3817727512614493</v>
      </c>
      <c r="O1406" s="22">
        <f t="shared" si="359"/>
        <v>0.34075137080478995</v>
      </c>
      <c r="P1406" s="81">
        <f t="shared" ca="1" si="360"/>
        <v>7</v>
      </c>
      <c r="Q1406" s="22">
        <f t="shared" ca="1" si="361"/>
        <v>0.35616802111407614</v>
      </c>
      <c r="R1406" s="3">
        <f ca="1">IF(N1406&gt;'Power Curve'!$C$37,0,INDEX(Ci,$P1406,1)*POWER(1-Q1406,3)+INDEX(Ci,$P1406,2)*3*Q1406*POWER(1-Q1406,2)+INDEX(Ci,$P1406,3)*3*POWER(Q1406,2)*(1-Q1406)+INDEX(Ci,$P1406,4)*POWER(Q1406,3))</f>
        <v>442.91884937767782</v>
      </c>
      <c r="S1406" s="3">
        <f t="shared" si="362"/>
        <v>379.8800125122068</v>
      </c>
      <c r="T1406" s="3">
        <f t="shared" ca="1" si="363"/>
        <v>63.038836865471012</v>
      </c>
      <c r="U1406" s="3">
        <f t="shared" ca="1" si="371"/>
        <v>63.038836865471012</v>
      </c>
      <c r="W1406" s="34">
        <f t="shared" si="364"/>
        <v>6</v>
      </c>
      <c r="X1406" s="73" t="b">
        <f>COUNTIF('Power Curve'!$D$2:$D$31,W1406)&gt;0</f>
        <v>1</v>
      </c>
      <c r="Y1406" s="73" t="b">
        <f t="shared" si="365"/>
        <v>0</v>
      </c>
      <c r="Z1406" s="73" t="b">
        <f t="shared" si="372"/>
        <v>1</v>
      </c>
      <c r="AA1406" s="34" t="str">
        <f t="shared" si="366"/>
        <v>Outer</v>
      </c>
      <c r="AB1406" s="35" t="str">
        <f t="shared" si="373"/>
        <v>0.3-0.4</v>
      </c>
      <c r="AC1406" s="36" t="str">
        <f t="shared" si="367"/>
        <v>19-20</v>
      </c>
      <c r="AD1406" s="36" t="str">
        <f t="shared" si="368"/>
        <v>Feb</v>
      </c>
      <c r="AE1406" s="35" t="str">
        <f t="shared" si="369"/>
        <v>295-305</v>
      </c>
      <c r="AF1406" s="36" t="str">
        <f t="shared" si="370"/>
        <v>LWS-HTI</v>
      </c>
    </row>
    <row r="1407" spans="5:32" x14ac:dyDescent="0.3">
      <c r="E1407" s="12">
        <v>40967.826388888891</v>
      </c>
      <c r="F1407" s="16">
        <v>5.17</v>
      </c>
      <c r="G1407" s="16">
        <v>129.1200027465822</v>
      </c>
      <c r="H1407" s="29">
        <v>1.1849471613072953</v>
      </c>
      <c r="I1407" s="26">
        <v>297.5</v>
      </c>
      <c r="J1407" s="30">
        <v>0.14700193423597679</v>
      </c>
      <c r="K1407" s="31">
        <v>0.18725478816404739</v>
      </c>
      <c r="L1407" s="108">
        <f ca="1">REWS!R1407</f>
        <v>5.2025860161559692</v>
      </c>
      <c r="M1407" s="22">
        <f t="shared" si="357"/>
        <v>5.1130280487159814</v>
      </c>
      <c r="N1407" s="22">
        <f t="shared" ca="1" si="358"/>
        <v>5.1452549761050301</v>
      </c>
      <c r="O1407" s="22">
        <f t="shared" si="359"/>
        <v>0.14828494329364103</v>
      </c>
      <c r="P1407" s="81">
        <f t="shared" ca="1" si="360"/>
        <v>6</v>
      </c>
      <c r="Q1407" s="22">
        <f t="shared" ca="1" si="361"/>
        <v>0.11676147905446778</v>
      </c>
      <c r="R1407" s="3">
        <f ca="1">IF(N1407&gt;'Power Curve'!$C$37,0,INDEX(Ci,$P1407,1)*POWER(1-Q1407,3)+INDEX(Ci,$P1407,2)*3*Q1407*POWER(1-Q1407,2)+INDEX(Ci,$P1407,3)*3*POWER(Q1407,2)*(1-Q1407)+INDEX(Ci,$P1407,4)*POWER(Q1407,3))</f>
        <v>229.29667175081318</v>
      </c>
      <c r="S1407" s="3">
        <f t="shared" si="362"/>
        <v>129.1200027465822</v>
      </c>
      <c r="T1407" s="3">
        <f t="shared" ca="1" si="363"/>
        <v>100.17666900423097</v>
      </c>
      <c r="U1407" s="3">
        <f t="shared" ca="1" si="371"/>
        <v>100.17666900423097</v>
      </c>
      <c r="W1407" s="34">
        <f t="shared" si="364"/>
        <v>5</v>
      </c>
      <c r="X1407" s="73" t="b">
        <f>COUNTIF('Power Curve'!$D$2:$D$31,W1407)&gt;0</f>
        <v>1</v>
      </c>
      <c r="Y1407" s="73" t="b">
        <f t="shared" si="365"/>
        <v>0</v>
      </c>
      <c r="Z1407" s="73" t="b">
        <f t="shared" si="372"/>
        <v>1</v>
      </c>
      <c r="AA1407" s="34" t="str">
        <f t="shared" si="366"/>
        <v>Outer</v>
      </c>
      <c r="AB1407" s="35" t="str">
        <f t="shared" si="373"/>
        <v>0.1-0.2</v>
      </c>
      <c r="AC1407" s="36" t="str">
        <f t="shared" si="367"/>
        <v>19-20</v>
      </c>
      <c r="AD1407" s="36" t="str">
        <f t="shared" si="368"/>
        <v>Feb</v>
      </c>
      <c r="AE1407" s="35" t="str">
        <f t="shared" si="369"/>
        <v>295-305</v>
      </c>
      <c r="AF1407" s="36" t="str">
        <f t="shared" si="370"/>
        <v>LWS-HTI</v>
      </c>
    </row>
    <row r="1408" spans="5:32" x14ac:dyDescent="0.3">
      <c r="E1408" s="12">
        <v>40967.833333333336</v>
      </c>
      <c r="F1408" s="16">
        <v>4.63</v>
      </c>
      <c r="G1408" s="16">
        <v>225.34999847412126</v>
      </c>
      <c r="H1408" s="29">
        <v>1.1849471613072953</v>
      </c>
      <c r="I1408" s="26">
        <v>292.89999999999998</v>
      </c>
      <c r="J1408" s="30">
        <v>0.21382289416846653</v>
      </c>
      <c r="K1408" s="31">
        <v>0.23826397667571642</v>
      </c>
      <c r="L1408" s="108">
        <f ca="1">REWS!R1408</f>
        <v>4.7403856279994825</v>
      </c>
      <c r="M1408" s="22">
        <f t="shared" si="357"/>
        <v>4.5789786973994184</v>
      </c>
      <c r="N1408" s="22">
        <f t="shared" ca="1" si="358"/>
        <v>4.6881479067101504</v>
      </c>
      <c r="O1408" s="22">
        <f t="shared" si="359"/>
        <v>6.5745894497009669E-2</v>
      </c>
      <c r="P1408" s="81">
        <f t="shared" ca="1" si="360"/>
        <v>5</v>
      </c>
      <c r="Q1408" s="22">
        <f t="shared" ca="1" si="361"/>
        <v>0.61126134316916148</v>
      </c>
      <c r="R1408" s="3">
        <f ca="1">IF(N1408&gt;'Power Curve'!$C$37,0,INDEX(Ci,$P1408,1)*POWER(1-Q1408,3)+INDEX(Ci,$P1408,2)*3*Q1408*POWER(1-Q1408,2)+INDEX(Ci,$P1408,3)*3*POWER(Q1408,2)*(1-Q1408)+INDEX(Ci,$P1408,4)*POWER(Q1408,3))</f>
        <v>153.53689021633801</v>
      </c>
      <c r="S1408" s="3">
        <f t="shared" si="362"/>
        <v>225.34999847412126</v>
      </c>
      <c r="T1408" s="3">
        <f t="shared" ca="1" si="363"/>
        <v>-71.813108257783256</v>
      </c>
      <c r="U1408" s="3">
        <f t="shared" ca="1" si="371"/>
        <v>71.813108257783256</v>
      </c>
      <c r="W1408" s="34">
        <f t="shared" si="364"/>
        <v>5</v>
      </c>
      <c r="X1408" s="73" t="b">
        <f>COUNTIF('Power Curve'!$D$2:$D$31,W1408)&gt;0</f>
        <v>1</v>
      </c>
      <c r="Y1408" s="73" t="b">
        <f t="shared" si="365"/>
        <v>0</v>
      </c>
      <c r="Z1408" s="73" t="b">
        <f t="shared" si="372"/>
        <v>1</v>
      </c>
      <c r="AA1408" s="34" t="str">
        <f t="shared" si="366"/>
        <v>Outer</v>
      </c>
      <c r="AB1408" s="35" t="str">
        <f t="shared" si="373"/>
        <v>0.0-0.1</v>
      </c>
      <c r="AC1408" s="36" t="str">
        <f t="shared" si="367"/>
        <v>20-21</v>
      </c>
      <c r="AD1408" s="36" t="str">
        <f t="shared" si="368"/>
        <v>Feb</v>
      </c>
      <c r="AE1408" s="35" t="str">
        <f t="shared" si="369"/>
        <v>285-295</v>
      </c>
      <c r="AF1408" s="36" t="str">
        <f t="shared" si="370"/>
        <v>LWS-HTI</v>
      </c>
    </row>
    <row r="1409" spans="5:32" x14ac:dyDescent="0.3">
      <c r="E1409" s="12">
        <v>40967.840277777781</v>
      </c>
      <c r="F1409" s="16">
        <v>5.35</v>
      </c>
      <c r="G1409" s="16">
        <v>190.43000411987322</v>
      </c>
      <c r="H1409" s="29">
        <v>1.1850495289346388</v>
      </c>
      <c r="I1409" s="26">
        <v>304.10000000000002</v>
      </c>
      <c r="J1409" s="30">
        <v>0.17757009345794392</v>
      </c>
      <c r="K1409" s="31">
        <v>0.21276677731271906</v>
      </c>
      <c r="L1409" s="108">
        <f ca="1">REWS!R1409</f>
        <v>5.4271712966855077</v>
      </c>
      <c r="M1409" s="22">
        <f t="shared" si="357"/>
        <v>5.2911968592748444</v>
      </c>
      <c r="N1409" s="22">
        <f t="shared" ca="1" si="358"/>
        <v>5.3675199476203632</v>
      </c>
      <c r="O1409" s="22">
        <f t="shared" si="359"/>
        <v>0.17582150730687715</v>
      </c>
      <c r="P1409" s="81">
        <f t="shared" ca="1" si="360"/>
        <v>6</v>
      </c>
      <c r="Q1409" s="22">
        <f t="shared" ca="1" si="361"/>
        <v>0.33829692199397449</v>
      </c>
      <c r="R1409" s="3">
        <f ca="1">IF(N1409&gt;'Power Curve'!$C$37,0,INDEX(Ci,$P1409,1)*POWER(1-Q1409,3)+INDEX(Ci,$P1409,2)*3*Q1409*POWER(1-Q1409,2)+INDEX(Ci,$P1409,3)*3*POWER(Q1409,2)*(1-Q1409)+INDEX(Ci,$P1409,4)*POWER(Q1409,3))</f>
        <v>262.08917667450436</v>
      </c>
      <c r="S1409" s="3">
        <f t="shared" si="362"/>
        <v>190.43000411987322</v>
      </c>
      <c r="T1409" s="3">
        <f t="shared" ca="1" si="363"/>
        <v>71.659172554631141</v>
      </c>
      <c r="U1409" s="3">
        <f t="shared" ca="1" si="371"/>
        <v>71.659172554631141</v>
      </c>
      <c r="W1409" s="34">
        <f t="shared" si="364"/>
        <v>5</v>
      </c>
      <c r="X1409" s="73" t="b">
        <f>COUNTIF('Power Curve'!$D$2:$D$31,W1409)&gt;0</f>
        <v>1</v>
      </c>
      <c r="Y1409" s="73" t="b">
        <f t="shared" si="365"/>
        <v>0</v>
      </c>
      <c r="Z1409" s="73" t="b">
        <f t="shared" si="372"/>
        <v>1</v>
      </c>
      <c r="AA1409" s="34" t="str">
        <f t="shared" si="366"/>
        <v>Outer</v>
      </c>
      <c r="AB1409" s="35" t="str">
        <f t="shared" si="373"/>
        <v>0.1-0.2</v>
      </c>
      <c r="AC1409" s="36" t="str">
        <f t="shared" si="367"/>
        <v>20-21</v>
      </c>
      <c r="AD1409" s="36" t="str">
        <f t="shared" si="368"/>
        <v>Feb</v>
      </c>
      <c r="AE1409" s="35" t="str">
        <f t="shared" si="369"/>
        <v>295-305</v>
      </c>
      <c r="AF1409" s="36" t="str">
        <f t="shared" si="370"/>
        <v>LWS-HTI</v>
      </c>
    </row>
    <row r="1410" spans="5:32" x14ac:dyDescent="0.3">
      <c r="E1410" s="12">
        <v>40967.847222222219</v>
      </c>
      <c r="F1410" s="16">
        <v>4.9400000000000004</v>
      </c>
      <c r="G1410" s="16">
        <v>95.589998245239698</v>
      </c>
      <c r="H1410" s="29">
        <v>1.185718479789561</v>
      </c>
      <c r="I1410" s="26">
        <v>304.2</v>
      </c>
      <c r="J1410" s="30">
        <v>0.19028340080971656</v>
      </c>
      <c r="K1410" s="31">
        <v>0.18988882597024304</v>
      </c>
      <c r="L1410" s="108">
        <f ca="1">REWS!R1410</f>
        <v>4.9690941891952827</v>
      </c>
      <c r="M1410" s="22">
        <f t="shared" si="357"/>
        <v>4.8866224085624932</v>
      </c>
      <c r="N1410" s="22">
        <f t="shared" ca="1" si="358"/>
        <v>4.9154022297933881</v>
      </c>
      <c r="O1410" s="22">
        <f t="shared" si="359"/>
        <v>0.11329322177129011</v>
      </c>
      <c r="P1410" s="81">
        <f t="shared" ca="1" si="360"/>
        <v>5</v>
      </c>
      <c r="Q1410" s="22">
        <f t="shared" ca="1" si="361"/>
        <v>0.87112208418166803</v>
      </c>
      <c r="R1410" s="3">
        <f ca="1">IF(N1410&gt;'Power Curve'!$C$37,0,INDEX(Ci,$P1410,1)*POWER(1-Q1410,3)+INDEX(Ci,$P1410,2)*3*Q1410*POWER(1-Q1410,2)+INDEX(Ci,$P1410,3)*3*POWER(Q1410,2)*(1-Q1410)+INDEX(Ci,$P1410,4)*POWER(Q1410,3))</f>
        <v>193.15049331908492</v>
      </c>
      <c r="S1410" s="3">
        <f t="shared" si="362"/>
        <v>95.589998245239698</v>
      </c>
      <c r="T1410" s="3">
        <f t="shared" ca="1" si="363"/>
        <v>97.560495073845217</v>
      </c>
      <c r="U1410" s="3">
        <f t="shared" ca="1" si="371"/>
        <v>97.560495073845217</v>
      </c>
      <c r="W1410" s="34">
        <f t="shared" si="364"/>
        <v>5</v>
      </c>
      <c r="X1410" s="73" t="b">
        <f>COUNTIF('Power Curve'!$D$2:$D$31,W1410)&gt;0</f>
        <v>1</v>
      </c>
      <c r="Y1410" s="73" t="b">
        <f t="shared" si="365"/>
        <v>0</v>
      </c>
      <c r="Z1410" s="73" t="b">
        <f t="shared" si="372"/>
        <v>1</v>
      </c>
      <c r="AA1410" s="34" t="str">
        <f t="shared" si="366"/>
        <v>Outer</v>
      </c>
      <c r="AB1410" s="35" t="str">
        <f t="shared" si="373"/>
        <v>0.1-0.2</v>
      </c>
      <c r="AC1410" s="36" t="str">
        <f t="shared" si="367"/>
        <v>20-21</v>
      </c>
      <c r="AD1410" s="36" t="str">
        <f t="shared" si="368"/>
        <v>Feb</v>
      </c>
      <c r="AE1410" s="35" t="str">
        <f t="shared" si="369"/>
        <v>295-305</v>
      </c>
      <c r="AF1410" s="36" t="str">
        <f t="shared" si="370"/>
        <v>LWS-HTI</v>
      </c>
    </row>
    <row r="1411" spans="5:32" x14ac:dyDescent="0.3">
      <c r="E1411" s="12">
        <v>40967.861111111109</v>
      </c>
      <c r="F1411" s="16">
        <v>3.98</v>
      </c>
      <c r="G1411" s="16">
        <v>73.629997253417997</v>
      </c>
      <c r="H1411" s="29">
        <v>1.1862569050128873</v>
      </c>
      <c r="I1411" s="26">
        <v>285.5</v>
      </c>
      <c r="J1411" s="30">
        <v>0.33165829145728642</v>
      </c>
      <c r="K1411" s="31">
        <v>0.31609275304667361</v>
      </c>
      <c r="L1411" s="108">
        <f ca="1">REWS!R1411</f>
        <v>3.9846558061664834</v>
      </c>
      <c r="M1411" s="22">
        <f t="shared" ref="M1411:M1474" si="374">F1411*(H1411/Ref_Density)^(1/3)</f>
        <v>3.9375912109300937</v>
      </c>
      <c r="N1411" s="22">
        <f t="shared" ref="N1411:N1474" ca="1" si="375">L1411*(H1411/Ref_Density)^(1/3)</f>
        <v>3.9421974072720385</v>
      </c>
      <c r="O1411" s="22">
        <f t="shared" ref="O1411:O1474" si="376">(M1411-CutInWindSpeed)/(RatedWindSpeed-CutInWindSpeed)</f>
        <v>-3.3382609100516318E-2</v>
      </c>
      <c r="P1411" s="81">
        <f t="shared" ref="P1411:P1474" ca="1" si="377">COUNTIF(xa,"&lt;"&amp;N1411)</f>
        <v>4</v>
      </c>
      <c r="Q1411" s="22">
        <f t="shared" ref="Q1411:Q1474" ca="1" si="378">(N1411-INDEX(xa,$P1411))/(INDEX(xb,$P1411)-INDEX(xa,$P1411))</f>
        <v>0.84939421653152991</v>
      </c>
      <c r="R1411" s="3">
        <f ca="1">IF(N1411&gt;'Power Curve'!$C$37,0,INDEX(Ci,$P1411,1)*POWER(1-Q1411,3)+INDEX(Ci,$P1411,2)*3*Q1411*POWER(1-Q1411,2)+INDEX(Ci,$P1411,3)*3*POWER(Q1411,2)*(1-Q1411)+INDEX(Ci,$P1411,4)*POWER(Q1411,3))</f>
        <v>59.838860530500739</v>
      </c>
      <c r="S1411" s="3">
        <f t="shared" ref="S1411:S1474" si="379">IF(Z1411,G1411,"")</f>
        <v>73.629997253417997</v>
      </c>
      <c r="T1411" s="3">
        <f t="shared" ref="T1411:T1474" ca="1" si="380">IF(Z1411,R1411-S1411,"")</f>
        <v>-13.791136722917258</v>
      </c>
      <c r="U1411" s="3">
        <f t="shared" ca="1" si="371"/>
        <v>13.791136722917258</v>
      </c>
      <c r="W1411" s="34">
        <f t="shared" ref="W1411:W1474" si="381">MROUND(M1411-Centre_First_Bin,Bin_Width)+Centre_First_Bin</f>
        <v>4</v>
      </c>
      <c r="X1411" s="73" t="b">
        <f>COUNTIF('Power Curve'!$D$2:$D$31,W1411)&gt;0</f>
        <v>1</v>
      </c>
      <c r="Y1411" s="73" t="b">
        <f t="shared" ref="Y1411:Y1474" si="382">(G1411&lt;0)</f>
        <v>0</v>
      </c>
      <c r="Z1411" s="73" t="b">
        <f t="shared" si="372"/>
        <v>1</v>
      </c>
      <c r="AA1411" s="34" t="str">
        <f t="shared" ref="AA1411:AA1474" si="383">IF(Z1411,IF(AND(J1411&gt;=LowerTurbLimit,J1411&lt;=UpperTurbLimit,K1411&gt;=LowerShearLimit,K1411&lt;=UpperShearLimit),"Inner","Outer"),"")</f>
        <v>Outer</v>
      </c>
      <c r="AB1411" s="35" t="str">
        <f t="shared" si="373"/>
        <v>-0.1-0.0</v>
      </c>
      <c r="AC1411" s="36" t="str">
        <f t="shared" ref="AC1411:AC1474" si="384">IF(Z1411,HOUR(E1411)&amp;"-"&amp;HOUR(E1411)+1,"")</f>
        <v>20-21</v>
      </c>
      <c r="AD1411" s="36" t="str">
        <f t="shared" ref="AD1411:AD1474" si="385">IF(Z1411,TEXT(E1411,"mmm"),"")</f>
        <v>Feb</v>
      </c>
      <c r="AE1411" s="35" t="str">
        <f t="shared" ref="AE1411:AE1474" si="386">IF(Z1411,IF(OR(I1411&lt;5,I1411&gt;=355),"355-5",MROUND(I1411,10)-5&amp;"-"&amp;MROUND(I1411,10)+5),"")</f>
        <v>285-295</v>
      </c>
      <c r="AF1411" s="36" t="str">
        <f t="shared" ref="AF1411:AF1474" si="387">IF(Z1411,IF(O1411&lt;0.5,IF(J1411&lt;=LowerTurbLimit,"LWS-LTI",IF(J1411&gt;=UpperTurbLimit,"LWS-HTI","Inner-TI")),IF(J1411&lt;=LowerTurbLimit,"HWS-LTI",IF(J1411&gt;=UpperTurbLimit,"HWS-HTI","Inner-TI"))),"")</f>
        <v>LWS-HTI</v>
      </c>
    </row>
    <row r="1412" spans="5:32" x14ac:dyDescent="0.3">
      <c r="E1412" s="12">
        <v>40967.868055555555</v>
      </c>
      <c r="F1412" s="16">
        <v>4.45</v>
      </c>
      <c r="G1412" s="16">
        <v>199.51000213623018</v>
      </c>
      <c r="H1412" s="29">
        <v>1.1863441810409525</v>
      </c>
      <c r="I1412" s="26">
        <v>296.10000000000002</v>
      </c>
      <c r="J1412" s="30">
        <v>0.20674157303370785</v>
      </c>
      <c r="K1412" s="31">
        <v>0.23224210781646745</v>
      </c>
      <c r="L1412" s="108">
        <f ca="1">REWS!R1412</f>
        <v>4.5093268982283563</v>
      </c>
      <c r="M1412" s="22">
        <f t="shared" si="374"/>
        <v>4.4026911050594153</v>
      </c>
      <c r="N1412" s="22">
        <f t="shared" ca="1" si="375"/>
        <v>4.4613872864348645</v>
      </c>
      <c r="O1412" s="22">
        <f t="shared" si="376"/>
        <v>3.8500078823755231E-2</v>
      </c>
      <c r="P1412" s="81">
        <f t="shared" ca="1" si="377"/>
        <v>5</v>
      </c>
      <c r="Q1412" s="22">
        <f t="shared" ca="1" si="378"/>
        <v>0.35196514137321955</v>
      </c>
      <c r="R1412" s="3">
        <f ca="1">IF(N1412&gt;'Power Curve'!$C$37,0,INDEX(Ci,$P1412,1)*POWER(1-Q1412,3)+INDEX(Ci,$P1412,2)*3*Q1412*POWER(1-Q1412,2)+INDEX(Ci,$P1412,3)*3*POWER(Q1412,2)*(1-Q1412)+INDEX(Ci,$P1412,4)*POWER(Q1412,3))</f>
        <v>115.53634443267609</v>
      </c>
      <c r="S1412" s="3">
        <f t="shared" si="379"/>
        <v>199.51000213623018</v>
      </c>
      <c r="T1412" s="3">
        <f t="shared" ca="1" si="380"/>
        <v>-83.973657703554096</v>
      </c>
      <c r="U1412" s="3">
        <f t="shared" ref="U1412:U1475" ca="1" si="388">IF(Z1412,ABS(T1412),"")</f>
        <v>83.973657703554096</v>
      </c>
      <c r="W1412" s="34">
        <f t="shared" si="381"/>
        <v>4</v>
      </c>
      <c r="X1412" s="73" t="b">
        <f>COUNTIF('Power Curve'!$D$2:$D$31,W1412)&gt;0</f>
        <v>1</v>
      </c>
      <c r="Y1412" s="73" t="b">
        <f t="shared" si="382"/>
        <v>0</v>
      </c>
      <c r="Z1412" s="73" t="b">
        <f t="shared" ref="Z1412:Z1475" si="389">AND(X1412,NOT(Y1412))</f>
        <v>1</v>
      </c>
      <c r="AA1412" s="34" t="str">
        <f t="shared" si="383"/>
        <v>Outer</v>
      </c>
      <c r="AB1412" s="35" t="str">
        <f t="shared" ref="AB1412:AB1475" si="390">IF(Z1412,TEXT(ROUND(O1412+0.05,1)-0.1,"0.0")&amp;"-"&amp;TEXT(ROUND(O1412+0.05,1),"0.0"),"")</f>
        <v>0.0-0.1</v>
      </c>
      <c r="AC1412" s="36" t="str">
        <f t="shared" si="384"/>
        <v>20-21</v>
      </c>
      <c r="AD1412" s="36" t="str">
        <f t="shared" si="385"/>
        <v>Feb</v>
      </c>
      <c r="AE1412" s="35" t="str">
        <f t="shared" si="386"/>
        <v>295-305</v>
      </c>
      <c r="AF1412" s="36" t="str">
        <f t="shared" si="387"/>
        <v>LWS-HTI</v>
      </c>
    </row>
    <row r="1413" spans="5:32" x14ac:dyDescent="0.3">
      <c r="E1413" s="12">
        <v>40967.875</v>
      </c>
      <c r="F1413" s="16">
        <v>4.37</v>
      </c>
      <c r="G1413" s="16">
        <v>81.130001068115092</v>
      </c>
      <c r="H1413" s="29">
        <v>1.1863441810409525</v>
      </c>
      <c r="I1413" s="26">
        <v>286.7</v>
      </c>
      <c r="J1413" s="30">
        <v>0.16933638443935925</v>
      </c>
      <c r="K1413" s="31">
        <v>0.18182525683821082</v>
      </c>
      <c r="L1413" s="108">
        <f ca="1">REWS!R1413</f>
        <v>4.3603454352213342</v>
      </c>
      <c r="M1413" s="22">
        <f t="shared" si="374"/>
        <v>4.3235416020471114</v>
      </c>
      <c r="N1413" s="22">
        <f t="shared" ca="1" si="375"/>
        <v>4.3139896769967176</v>
      </c>
      <c r="O1413" s="22">
        <f t="shared" si="376"/>
        <v>2.626726798847117E-2</v>
      </c>
      <c r="P1413" s="81">
        <f t="shared" ca="1" si="377"/>
        <v>5</v>
      </c>
      <c r="Q1413" s="22">
        <f t="shared" ca="1" si="378"/>
        <v>0.18341894391303101</v>
      </c>
      <c r="R1413" s="3">
        <f ca="1">IF(N1413&gt;'Power Curve'!$C$37,0,INDEX(Ci,$P1413,1)*POWER(1-Q1413,3)+INDEX(Ci,$P1413,2)*3*Q1413*POWER(1-Q1413,2)+INDEX(Ci,$P1413,3)*3*POWER(Q1413,2)*(1-Q1413)+INDEX(Ci,$P1413,4)*POWER(Q1413,3))</f>
        <v>94.569978152194025</v>
      </c>
      <c r="S1413" s="3">
        <f t="shared" si="379"/>
        <v>81.130001068115092</v>
      </c>
      <c r="T1413" s="3">
        <f t="shared" ca="1" si="380"/>
        <v>13.439977084078933</v>
      </c>
      <c r="U1413" s="3">
        <f t="shared" ca="1" si="388"/>
        <v>13.439977084078933</v>
      </c>
      <c r="W1413" s="34">
        <f t="shared" si="381"/>
        <v>4</v>
      </c>
      <c r="X1413" s="73" t="b">
        <f>COUNTIF('Power Curve'!$D$2:$D$31,W1413)&gt;0</f>
        <v>1</v>
      </c>
      <c r="Y1413" s="73" t="b">
        <f t="shared" si="382"/>
        <v>0</v>
      </c>
      <c r="Z1413" s="73" t="b">
        <f t="shared" si="389"/>
        <v>1</v>
      </c>
      <c r="AA1413" s="34" t="str">
        <f t="shared" si="383"/>
        <v>Outer</v>
      </c>
      <c r="AB1413" s="35" t="str">
        <f t="shared" si="390"/>
        <v>0.0-0.1</v>
      </c>
      <c r="AC1413" s="36" t="str">
        <f t="shared" si="384"/>
        <v>21-22</v>
      </c>
      <c r="AD1413" s="36" t="str">
        <f t="shared" si="385"/>
        <v>Feb</v>
      </c>
      <c r="AE1413" s="35" t="str">
        <f t="shared" si="386"/>
        <v>285-295</v>
      </c>
      <c r="AF1413" s="36" t="str">
        <f t="shared" si="387"/>
        <v>LWS-HTI</v>
      </c>
    </row>
    <row r="1414" spans="5:32" x14ac:dyDescent="0.3">
      <c r="E1414" s="12">
        <v>40967.881944444445</v>
      </c>
      <c r="F1414" s="16">
        <v>5.13</v>
      </c>
      <c r="G1414" s="16">
        <v>235.38999176025374</v>
      </c>
      <c r="H1414" s="29">
        <v>1.185646331668337</v>
      </c>
      <c r="I1414" s="26">
        <v>290.5</v>
      </c>
      <c r="J1414" s="30">
        <v>0.19298245614035087</v>
      </c>
      <c r="K1414" s="31">
        <v>0.1878513269622257</v>
      </c>
      <c r="L1414" s="108">
        <f ca="1">REWS!R1414</f>
        <v>5.1781907829174161</v>
      </c>
      <c r="M1414" s="22">
        <f t="shared" si="374"/>
        <v>5.0744664970689151</v>
      </c>
      <c r="N1414" s="22">
        <f t="shared" ca="1" si="375"/>
        <v>5.1221356029913219</v>
      </c>
      <c r="O1414" s="22">
        <f t="shared" si="376"/>
        <v>0.1423251311803512</v>
      </c>
      <c r="P1414" s="81">
        <f t="shared" ca="1" si="377"/>
        <v>6</v>
      </c>
      <c r="Q1414" s="22">
        <f t="shared" ca="1" si="378"/>
        <v>9.3717989437950511E-2</v>
      </c>
      <c r="R1414" s="3">
        <f ca="1">IF(N1414&gt;'Power Curve'!$C$37,0,INDEX(Ci,$P1414,1)*POWER(1-Q1414,3)+INDEX(Ci,$P1414,2)*3*Q1414*POWER(1-Q1414,2)+INDEX(Ci,$P1414,3)*3*POWER(Q1414,2)*(1-Q1414)+INDEX(Ci,$P1414,4)*POWER(Q1414,3))</f>
        <v>225.82173898701305</v>
      </c>
      <c r="S1414" s="3">
        <f t="shared" si="379"/>
        <v>235.38999176025374</v>
      </c>
      <c r="T1414" s="3">
        <f t="shared" ca="1" si="380"/>
        <v>-9.5682527732406868</v>
      </c>
      <c r="U1414" s="3">
        <f t="shared" ca="1" si="388"/>
        <v>9.5682527732406868</v>
      </c>
      <c r="W1414" s="34">
        <f t="shared" si="381"/>
        <v>5</v>
      </c>
      <c r="X1414" s="73" t="b">
        <f>COUNTIF('Power Curve'!$D$2:$D$31,W1414)&gt;0</f>
        <v>1</v>
      </c>
      <c r="Y1414" s="73" t="b">
        <f t="shared" si="382"/>
        <v>0</v>
      </c>
      <c r="Z1414" s="73" t="b">
        <f t="shared" si="389"/>
        <v>1</v>
      </c>
      <c r="AA1414" s="34" t="str">
        <f t="shared" si="383"/>
        <v>Outer</v>
      </c>
      <c r="AB1414" s="35" t="str">
        <f t="shared" si="390"/>
        <v>0.1-0.2</v>
      </c>
      <c r="AC1414" s="36" t="str">
        <f t="shared" si="384"/>
        <v>21-22</v>
      </c>
      <c r="AD1414" s="36" t="str">
        <f t="shared" si="385"/>
        <v>Feb</v>
      </c>
      <c r="AE1414" s="35" t="str">
        <f t="shared" si="386"/>
        <v>285-295</v>
      </c>
      <c r="AF1414" s="36" t="str">
        <f t="shared" si="387"/>
        <v>LWS-HTI</v>
      </c>
    </row>
    <row r="1415" spans="5:32" x14ac:dyDescent="0.3">
      <c r="E1415" s="12">
        <v>40967.888888888891</v>
      </c>
      <c r="F1415" s="16">
        <v>5.94</v>
      </c>
      <c r="G1415" s="16">
        <v>334.4999923706053</v>
      </c>
      <c r="H1415" s="29">
        <v>1.1849928430720398</v>
      </c>
      <c r="I1415" s="26">
        <v>269</v>
      </c>
      <c r="J1415" s="30">
        <v>0.20538720538720537</v>
      </c>
      <c r="K1415" s="31">
        <v>0.15056422210724796</v>
      </c>
      <c r="L1415" s="108">
        <f ca="1">REWS!R1415</f>
        <v>5.937839113316457</v>
      </c>
      <c r="M1415" s="22">
        <f t="shared" si="374"/>
        <v>5.8746183547784057</v>
      </c>
      <c r="N1415" s="22">
        <f t="shared" ca="1" si="375"/>
        <v>5.8724812529983152</v>
      </c>
      <c r="O1415" s="22">
        <f t="shared" si="376"/>
        <v>0.26599118014265166</v>
      </c>
      <c r="P1415" s="81">
        <f t="shared" ca="1" si="377"/>
        <v>6</v>
      </c>
      <c r="Q1415" s="22">
        <f t="shared" ca="1" si="378"/>
        <v>0.84160081955166466</v>
      </c>
      <c r="R1415" s="3">
        <f ca="1">IF(N1415&gt;'Power Curve'!$C$37,0,INDEX(Ci,$P1415,1)*POWER(1-Q1415,3)+INDEX(Ci,$P1415,2)*3*Q1415*POWER(1-Q1415,2)+INDEX(Ci,$P1415,3)*3*POWER(Q1415,2)*(1-Q1415)+INDEX(Ci,$P1415,4)*POWER(Q1415,3))</f>
        <v>340.50306491471827</v>
      </c>
      <c r="S1415" s="3">
        <f t="shared" si="379"/>
        <v>334.4999923706053</v>
      </c>
      <c r="T1415" s="3">
        <f t="shared" ca="1" si="380"/>
        <v>6.0030725441129675</v>
      </c>
      <c r="U1415" s="3">
        <f t="shared" ca="1" si="388"/>
        <v>6.0030725441129675</v>
      </c>
      <c r="W1415" s="34">
        <f t="shared" si="381"/>
        <v>6</v>
      </c>
      <c r="X1415" s="73" t="b">
        <f>COUNTIF('Power Curve'!$D$2:$D$31,W1415)&gt;0</f>
        <v>1</v>
      </c>
      <c r="Y1415" s="73" t="b">
        <f t="shared" si="382"/>
        <v>0</v>
      </c>
      <c r="Z1415" s="73" t="b">
        <f t="shared" si="389"/>
        <v>1</v>
      </c>
      <c r="AA1415" s="34" t="str">
        <f t="shared" si="383"/>
        <v>Outer</v>
      </c>
      <c r="AB1415" s="35" t="str">
        <f t="shared" si="390"/>
        <v>0.2-0.3</v>
      </c>
      <c r="AC1415" s="36" t="str">
        <f t="shared" si="384"/>
        <v>21-22</v>
      </c>
      <c r="AD1415" s="36" t="str">
        <f t="shared" si="385"/>
        <v>Feb</v>
      </c>
      <c r="AE1415" s="35" t="str">
        <f t="shared" si="386"/>
        <v>265-275</v>
      </c>
      <c r="AF1415" s="36" t="str">
        <f t="shared" si="387"/>
        <v>LWS-HTI</v>
      </c>
    </row>
    <row r="1416" spans="5:32" x14ac:dyDescent="0.3">
      <c r="E1416" s="12">
        <v>40967.895833333336</v>
      </c>
      <c r="F1416" s="16">
        <v>6.38</v>
      </c>
      <c r="G1416" s="16">
        <v>535.20999145507813</v>
      </c>
      <c r="H1416" s="29">
        <v>1.1845140756082826</v>
      </c>
      <c r="I1416" s="26">
        <v>272.8</v>
      </c>
      <c r="J1416" s="30">
        <v>0.22100313479623823</v>
      </c>
      <c r="K1416" s="31">
        <v>0.24298680290440386</v>
      </c>
      <c r="L1416" s="108">
        <f ca="1">REWS!R1416</f>
        <v>6.3703583660860144</v>
      </c>
      <c r="M1416" s="22">
        <f t="shared" si="374"/>
        <v>6.3089253851977336</v>
      </c>
      <c r="N1416" s="22">
        <f t="shared" ca="1" si="375"/>
        <v>6.2993911612236388</v>
      </c>
      <c r="O1416" s="22">
        <f t="shared" si="376"/>
        <v>0.33311473171729283</v>
      </c>
      <c r="P1416" s="81">
        <f t="shared" ca="1" si="377"/>
        <v>7</v>
      </c>
      <c r="Q1416" s="22">
        <f t="shared" ca="1" si="378"/>
        <v>0.27242332482451803</v>
      </c>
      <c r="R1416" s="3">
        <f ca="1">IF(N1416&gt;'Power Curve'!$C$37,0,INDEX(Ci,$P1416,1)*POWER(1-Q1416,3)+INDEX(Ci,$P1416,2)*3*Q1416*POWER(1-Q1416,2)+INDEX(Ci,$P1416,3)*3*POWER(Q1416,2)*(1-Q1416)+INDEX(Ci,$P1416,4)*POWER(Q1416,3))</f>
        <v>424.28932008053289</v>
      </c>
      <c r="S1416" s="3">
        <f t="shared" si="379"/>
        <v>535.20999145507813</v>
      </c>
      <c r="T1416" s="3">
        <f t="shared" ca="1" si="380"/>
        <v>-110.92067137454524</v>
      </c>
      <c r="U1416" s="3">
        <f t="shared" ca="1" si="388"/>
        <v>110.92067137454524</v>
      </c>
      <c r="W1416" s="34">
        <f t="shared" si="381"/>
        <v>6</v>
      </c>
      <c r="X1416" s="73" t="b">
        <f>COUNTIF('Power Curve'!$D$2:$D$31,W1416)&gt;0</f>
        <v>1</v>
      </c>
      <c r="Y1416" s="73" t="b">
        <f t="shared" si="382"/>
        <v>0</v>
      </c>
      <c r="Z1416" s="73" t="b">
        <f t="shared" si="389"/>
        <v>1</v>
      </c>
      <c r="AA1416" s="34" t="str">
        <f t="shared" si="383"/>
        <v>Outer</v>
      </c>
      <c r="AB1416" s="35" t="str">
        <f t="shared" si="390"/>
        <v>0.3-0.4</v>
      </c>
      <c r="AC1416" s="36" t="str">
        <f t="shared" si="384"/>
        <v>21-22</v>
      </c>
      <c r="AD1416" s="36" t="str">
        <f t="shared" si="385"/>
        <v>Feb</v>
      </c>
      <c r="AE1416" s="35" t="str">
        <f t="shared" si="386"/>
        <v>265-275</v>
      </c>
      <c r="AF1416" s="36" t="str">
        <f t="shared" si="387"/>
        <v>LWS-HTI</v>
      </c>
    </row>
    <row r="1417" spans="5:32" x14ac:dyDescent="0.3">
      <c r="E1417" s="12">
        <v>40967.902777777781</v>
      </c>
      <c r="F1417" s="16">
        <v>7.82</v>
      </c>
      <c r="G1417" s="16">
        <v>752.75999832153343</v>
      </c>
      <c r="H1417" s="29">
        <v>1.1844424184687323</v>
      </c>
      <c r="I1417" s="26">
        <v>281.39999999999998</v>
      </c>
      <c r="J1417" s="30">
        <v>0.10358056265984655</v>
      </c>
      <c r="K1417" s="31">
        <v>0.15070205760339861</v>
      </c>
      <c r="L1417" s="108">
        <f ca="1">REWS!R1417</f>
        <v>7.8120888648821101</v>
      </c>
      <c r="M1417" s="22">
        <f t="shared" si="374"/>
        <v>7.7327275292155866</v>
      </c>
      <c r="N1417" s="22">
        <f t="shared" ca="1" si="375"/>
        <v>7.7249046836512063</v>
      </c>
      <c r="O1417" s="22">
        <f t="shared" si="376"/>
        <v>0.55316794281496384</v>
      </c>
      <c r="P1417" s="81">
        <f t="shared" ca="1" si="377"/>
        <v>8</v>
      </c>
      <c r="Q1417" s="22">
        <f t="shared" ca="1" si="378"/>
        <v>0.71437975653674857</v>
      </c>
      <c r="R1417" s="3">
        <f ca="1">IF(N1417&gt;'Power Curve'!$C$37,0,INDEX(Ci,$P1417,1)*POWER(1-Q1417,3)+INDEX(Ci,$P1417,2)*3*Q1417*POWER(1-Q1417,2)+INDEX(Ci,$P1417,3)*3*POWER(Q1417,2)*(1-Q1417)+INDEX(Ci,$P1417,4)*POWER(Q1417,3))</f>
        <v>796.76385026311391</v>
      </c>
      <c r="S1417" s="3">
        <f t="shared" si="379"/>
        <v>752.75999832153343</v>
      </c>
      <c r="T1417" s="3">
        <f t="shared" ca="1" si="380"/>
        <v>44.003851941580479</v>
      </c>
      <c r="U1417" s="3">
        <f t="shared" ca="1" si="388"/>
        <v>44.003851941580479</v>
      </c>
      <c r="W1417" s="34">
        <f t="shared" si="381"/>
        <v>8</v>
      </c>
      <c r="X1417" s="73" t="b">
        <f>COUNTIF('Power Curve'!$D$2:$D$31,W1417)&gt;0</f>
        <v>1</v>
      </c>
      <c r="Y1417" s="73" t="b">
        <f t="shared" si="382"/>
        <v>0</v>
      </c>
      <c r="Z1417" s="73" t="b">
        <f t="shared" si="389"/>
        <v>1</v>
      </c>
      <c r="AA1417" s="34" t="str">
        <f t="shared" si="383"/>
        <v>Inner</v>
      </c>
      <c r="AB1417" s="35" t="str">
        <f t="shared" si="390"/>
        <v>0.5-0.6</v>
      </c>
      <c r="AC1417" s="36" t="str">
        <f t="shared" si="384"/>
        <v>21-22</v>
      </c>
      <c r="AD1417" s="36" t="str">
        <f t="shared" si="385"/>
        <v>Feb</v>
      </c>
      <c r="AE1417" s="35" t="str">
        <f t="shared" si="386"/>
        <v>275-285</v>
      </c>
      <c r="AF1417" s="36" t="str">
        <f t="shared" si="387"/>
        <v>Inner-TI</v>
      </c>
    </row>
    <row r="1418" spans="5:32" x14ac:dyDescent="0.3">
      <c r="E1418" s="12">
        <v>40967.909722222219</v>
      </c>
      <c r="F1418" s="16">
        <v>8.3000000000000007</v>
      </c>
      <c r="G1418" s="16">
        <v>927.14001464843773</v>
      </c>
      <c r="H1418" s="29">
        <v>1.1840791682606229</v>
      </c>
      <c r="I1418" s="26">
        <v>273</v>
      </c>
      <c r="J1418" s="30">
        <v>8.4337349397590355E-2</v>
      </c>
      <c r="K1418" s="31">
        <v>0.16673086176672094</v>
      </c>
      <c r="L1418" s="108">
        <f ca="1">REWS!R1418</f>
        <v>8.2666033121053406</v>
      </c>
      <c r="M1418" s="22">
        <f t="shared" si="374"/>
        <v>8.2065315407936961</v>
      </c>
      <c r="N1418" s="22">
        <f t="shared" ca="1" si="375"/>
        <v>8.1735109416894094</v>
      </c>
      <c r="O1418" s="22">
        <f t="shared" si="376"/>
        <v>0.62639588014936209</v>
      </c>
      <c r="P1418" s="81">
        <f t="shared" ca="1" si="377"/>
        <v>9</v>
      </c>
      <c r="Q1418" s="22">
        <f t="shared" ca="1" si="378"/>
        <v>0.16475080508678228</v>
      </c>
      <c r="R1418" s="3">
        <f ca="1">IF(N1418&gt;'Power Curve'!$C$37,0,INDEX(Ci,$P1418,1)*POWER(1-Q1418,3)+INDEX(Ci,$P1418,2)*3*Q1418*POWER(1-Q1418,2)+INDEX(Ci,$P1418,3)*3*POWER(Q1418,2)*(1-Q1418)+INDEX(Ci,$P1418,4)*POWER(Q1418,3))</f>
        <v>930.65918493013862</v>
      </c>
      <c r="S1418" s="3">
        <f t="shared" si="379"/>
        <v>927.14001464843773</v>
      </c>
      <c r="T1418" s="3">
        <f t="shared" ca="1" si="380"/>
        <v>3.5191702817008945</v>
      </c>
      <c r="U1418" s="3">
        <f t="shared" ca="1" si="388"/>
        <v>3.5191702817008945</v>
      </c>
      <c r="W1418" s="34">
        <f t="shared" si="381"/>
        <v>8</v>
      </c>
      <c r="X1418" s="73" t="b">
        <f>COUNTIF('Power Curve'!$D$2:$D$31,W1418)&gt;0</f>
        <v>1</v>
      </c>
      <c r="Y1418" s="73" t="b">
        <f t="shared" si="382"/>
        <v>0</v>
      </c>
      <c r="Z1418" s="73" t="b">
        <f t="shared" si="389"/>
        <v>1</v>
      </c>
      <c r="AA1418" s="34" t="str">
        <f t="shared" si="383"/>
        <v>Outer</v>
      </c>
      <c r="AB1418" s="35" t="str">
        <f t="shared" si="390"/>
        <v>0.6-0.7</v>
      </c>
      <c r="AC1418" s="36" t="str">
        <f t="shared" si="384"/>
        <v>21-22</v>
      </c>
      <c r="AD1418" s="36" t="str">
        <f t="shared" si="385"/>
        <v>Feb</v>
      </c>
      <c r="AE1418" s="35" t="str">
        <f t="shared" si="386"/>
        <v>265-275</v>
      </c>
      <c r="AF1418" s="36" t="str">
        <f t="shared" si="387"/>
        <v>HWS-LTI</v>
      </c>
    </row>
    <row r="1419" spans="5:32" x14ac:dyDescent="0.3">
      <c r="E1419" s="12">
        <v>40967.916666666664</v>
      </c>
      <c r="F1419" s="16">
        <v>9.0299999999999994</v>
      </c>
      <c r="G1419" s="16">
        <v>1269.2000427246089</v>
      </c>
      <c r="H1419" s="29">
        <v>1.1838618341960494</v>
      </c>
      <c r="I1419" s="26">
        <v>280.3</v>
      </c>
      <c r="J1419" s="30">
        <v>7.5304540420819507E-2</v>
      </c>
      <c r="K1419" s="31">
        <v>0.18415244543570441</v>
      </c>
      <c r="L1419" s="108">
        <f ca="1">REWS!R1419</f>
        <v>8.9830677279186624</v>
      </c>
      <c r="M1419" s="22">
        <f t="shared" si="374"/>
        <v>8.9277645328621755</v>
      </c>
      <c r="N1419" s="22">
        <f t="shared" ca="1" si="375"/>
        <v>8.8813636165682208</v>
      </c>
      <c r="O1419" s="22">
        <f t="shared" si="376"/>
        <v>0.73786476402558965</v>
      </c>
      <c r="P1419" s="81">
        <f t="shared" ca="1" si="377"/>
        <v>9</v>
      </c>
      <c r="Q1419" s="22">
        <f t="shared" ca="1" si="378"/>
        <v>0.87228378992344169</v>
      </c>
      <c r="R1419" s="3">
        <f ca="1">IF(N1419&gt;'Power Curve'!$C$37,0,INDEX(Ci,$P1419,1)*POWER(1-Q1419,3)+INDEX(Ci,$P1419,2)*3*Q1419*POWER(1-Q1419,2)+INDEX(Ci,$P1419,3)*3*POWER(Q1419,2)*(1-Q1419)+INDEX(Ci,$P1419,4)*POWER(Q1419,3))</f>
        <v>1156.3693670818298</v>
      </c>
      <c r="S1419" s="3">
        <f t="shared" si="379"/>
        <v>1269.2000427246089</v>
      </c>
      <c r="T1419" s="3">
        <f t="shared" ca="1" si="380"/>
        <v>-112.83067564277917</v>
      </c>
      <c r="U1419" s="3">
        <f t="shared" ca="1" si="388"/>
        <v>112.83067564277917</v>
      </c>
      <c r="W1419" s="34">
        <f t="shared" si="381"/>
        <v>9</v>
      </c>
      <c r="X1419" s="73" t="b">
        <f>COUNTIF('Power Curve'!$D$2:$D$31,W1419)&gt;0</f>
        <v>1</v>
      </c>
      <c r="Y1419" s="73" t="b">
        <f t="shared" si="382"/>
        <v>0</v>
      </c>
      <c r="Z1419" s="73" t="b">
        <f t="shared" si="389"/>
        <v>1</v>
      </c>
      <c r="AA1419" s="34" t="str">
        <f t="shared" si="383"/>
        <v>Outer</v>
      </c>
      <c r="AB1419" s="35" t="str">
        <f t="shared" si="390"/>
        <v>0.7-0.8</v>
      </c>
      <c r="AC1419" s="36" t="str">
        <f t="shared" si="384"/>
        <v>22-23</v>
      </c>
      <c r="AD1419" s="36" t="str">
        <f t="shared" si="385"/>
        <v>Feb</v>
      </c>
      <c r="AE1419" s="35" t="str">
        <f t="shared" si="386"/>
        <v>275-285</v>
      </c>
      <c r="AF1419" s="36" t="str">
        <f t="shared" si="387"/>
        <v>HWS-LTI</v>
      </c>
    </row>
    <row r="1420" spans="5:32" x14ac:dyDescent="0.3">
      <c r="E1420" s="12">
        <v>40967.923611111109</v>
      </c>
      <c r="F1420" s="16">
        <v>8.65</v>
      </c>
      <c r="G1420" s="16">
        <v>1040.0299987792969</v>
      </c>
      <c r="H1420" s="29">
        <v>1.1837749230111358</v>
      </c>
      <c r="I1420" s="26">
        <v>282.10000000000002</v>
      </c>
      <c r="J1420" s="30">
        <v>7.7456647398843934E-2</v>
      </c>
      <c r="K1420" s="31">
        <v>0.16088248246881115</v>
      </c>
      <c r="L1420" s="108">
        <f ca="1">REWS!R1420</f>
        <v>8.6372328491348132</v>
      </c>
      <c r="M1420" s="22">
        <f t="shared" si="374"/>
        <v>8.5518575170248372</v>
      </c>
      <c r="N1420" s="22">
        <f t="shared" ca="1" si="375"/>
        <v>8.5392352216378491</v>
      </c>
      <c r="O1420" s="22">
        <f t="shared" si="376"/>
        <v>0.6797671229616975</v>
      </c>
      <c r="P1420" s="81">
        <f t="shared" ca="1" si="377"/>
        <v>9</v>
      </c>
      <c r="Q1420" s="22">
        <f t="shared" ca="1" si="378"/>
        <v>0.53030991166705921</v>
      </c>
      <c r="R1420" s="3">
        <f ca="1">IF(N1420&gt;'Power Curve'!$C$37,0,INDEX(Ci,$P1420,1)*POWER(1-Q1420,3)+INDEX(Ci,$P1420,2)*3*Q1420*POWER(1-Q1420,2)+INDEX(Ci,$P1420,3)*3*POWER(Q1420,2)*(1-Q1420)+INDEX(Ci,$P1420,4)*POWER(Q1420,3))</f>
        <v>1045.4581401924468</v>
      </c>
      <c r="S1420" s="3">
        <f t="shared" si="379"/>
        <v>1040.0299987792969</v>
      </c>
      <c r="T1420" s="3">
        <f t="shared" ca="1" si="380"/>
        <v>5.4281414131498877</v>
      </c>
      <c r="U1420" s="3">
        <f t="shared" ca="1" si="388"/>
        <v>5.4281414131498877</v>
      </c>
      <c r="W1420" s="34">
        <f t="shared" si="381"/>
        <v>9</v>
      </c>
      <c r="X1420" s="73" t="b">
        <f>COUNTIF('Power Curve'!$D$2:$D$31,W1420)&gt;0</f>
        <v>1</v>
      </c>
      <c r="Y1420" s="73" t="b">
        <f t="shared" si="382"/>
        <v>0</v>
      </c>
      <c r="Z1420" s="73" t="b">
        <f t="shared" si="389"/>
        <v>1</v>
      </c>
      <c r="AA1420" s="34" t="str">
        <f t="shared" si="383"/>
        <v>Outer</v>
      </c>
      <c r="AB1420" s="35" t="str">
        <f t="shared" si="390"/>
        <v>0.6-0.7</v>
      </c>
      <c r="AC1420" s="36" t="str">
        <f t="shared" si="384"/>
        <v>22-23</v>
      </c>
      <c r="AD1420" s="36" t="str">
        <f t="shared" si="385"/>
        <v>Feb</v>
      </c>
      <c r="AE1420" s="35" t="str">
        <f t="shared" si="386"/>
        <v>275-285</v>
      </c>
      <c r="AF1420" s="36" t="str">
        <f t="shared" si="387"/>
        <v>HWS-LTI</v>
      </c>
    </row>
    <row r="1421" spans="5:32" x14ac:dyDescent="0.3">
      <c r="E1421" s="12">
        <v>40967.930555555555</v>
      </c>
      <c r="F1421" s="16">
        <v>7.31</v>
      </c>
      <c r="G1421" s="16">
        <v>626.19000720977806</v>
      </c>
      <c r="H1421" s="29">
        <v>1.184051140179242</v>
      </c>
      <c r="I1421" s="26">
        <v>283.39999999999998</v>
      </c>
      <c r="J1421" s="30">
        <v>6.0191518467852263E-2</v>
      </c>
      <c r="K1421" s="31">
        <v>0.26047026274861179</v>
      </c>
      <c r="L1421" s="108">
        <f ca="1">REWS!R1421</f>
        <v>7.3431067478385827</v>
      </c>
      <c r="M1421" s="22">
        <f t="shared" si="374"/>
        <v>7.2276231596038141</v>
      </c>
      <c r="N1421" s="22">
        <f t="shared" ca="1" si="375"/>
        <v>7.2603568254611748</v>
      </c>
      <c r="O1421" s="22">
        <f t="shared" si="376"/>
        <v>0.47510243424726378</v>
      </c>
      <c r="P1421" s="81">
        <f t="shared" ca="1" si="377"/>
        <v>8</v>
      </c>
      <c r="Q1421" s="22">
        <f t="shared" ca="1" si="378"/>
        <v>0.24682108774135139</v>
      </c>
      <c r="R1421" s="3">
        <f ca="1">IF(N1421&gt;'Power Curve'!$C$37,0,INDEX(Ci,$P1421,1)*POWER(1-Q1421,3)+INDEX(Ci,$P1421,2)*3*Q1421*POWER(1-Q1421,2)+INDEX(Ci,$P1421,3)*3*POWER(Q1421,2)*(1-Q1421)+INDEX(Ci,$P1421,4)*POWER(Q1421,3))</f>
        <v>665.20057552392518</v>
      </c>
      <c r="S1421" s="3">
        <f t="shared" si="379"/>
        <v>626.19000720977806</v>
      </c>
      <c r="T1421" s="3">
        <f t="shared" ca="1" si="380"/>
        <v>39.010568314147122</v>
      </c>
      <c r="U1421" s="3">
        <f t="shared" ca="1" si="388"/>
        <v>39.010568314147122</v>
      </c>
      <c r="W1421" s="34">
        <f t="shared" si="381"/>
        <v>7</v>
      </c>
      <c r="X1421" s="73" t="b">
        <f>COUNTIF('Power Curve'!$D$2:$D$31,W1421)&gt;0</f>
        <v>1</v>
      </c>
      <c r="Y1421" s="73" t="b">
        <f t="shared" si="382"/>
        <v>0</v>
      </c>
      <c r="Z1421" s="73" t="b">
        <f t="shared" si="389"/>
        <v>1</v>
      </c>
      <c r="AA1421" s="34" t="str">
        <f t="shared" si="383"/>
        <v>Outer</v>
      </c>
      <c r="AB1421" s="35" t="str">
        <f t="shared" si="390"/>
        <v>0.4-0.5</v>
      </c>
      <c r="AC1421" s="36" t="str">
        <f t="shared" si="384"/>
        <v>22-23</v>
      </c>
      <c r="AD1421" s="36" t="str">
        <f t="shared" si="385"/>
        <v>Feb</v>
      </c>
      <c r="AE1421" s="35" t="str">
        <f t="shared" si="386"/>
        <v>275-285</v>
      </c>
      <c r="AF1421" s="36" t="str">
        <f t="shared" si="387"/>
        <v>LWS-LTI</v>
      </c>
    </row>
    <row r="1422" spans="5:32" x14ac:dyDescent="0.3">
      <c r="E1422" s="12">
        <v>40967.9375</v>
      </c>
      <c r="F1422" s="16">
        <v>6.91</v>
      </c>
      <c r="G1422" s="16">
        <v>568.12998580932663</v>
      </c>
      <c r="H1422" s="29">
        <v>1.1840231288124825</v>
      </c>
      <c r="I1422" s="26">
        <v>271.8</v>
      </c>
      <c r="J1422" s="30">
        <v>0.11722141823444285</v>
      </c>
      <c r="K1422" s="31">
        <v>0.20541590680024871</v>
      </c>
      <c r="L1422" s="108">
        <f ca="1">REWS!R1422</f>
        <v>6.8080334156558475</v>
      </c>
      <c r="M1422" s="22">
        <f t="shared" si="374"/>
        <v>6.8320769074011825</v>
      </c>
      <c r="N1422" s="22">
        <f t="shared" ca="1" si="375"/>
        <v>6.7312601858057759</v>
      </c>
      <c r="O1422" s="22">
        <f t="shared" si="376"/>
        <v>0.41396948589447152</v>
      </c>
      <c r="P1422" s="81">
        <f t="shared" ca="1" si="377"/>
        <v>7</v>
      </c>
      <c r="Q1422" s="22">
        <f t="shared" ca="1" si="378"/>
        <v>0.71143816156048567</v>
      </c>
      <c r="R1422" s="3">
        <f ca="1">IF(N1422&gt;'Power Curve'!$C$37,0,INDEX(Ci,$P1422,1)*POWER(1-Q1422,3)+INDEX(Ci,$P1422,2)*3*Q1422*POWER(1-Q1422,2)+INDEX(Ci,$P1422,3)*3*POWER(Q1422,2)*(1-Q1422)+INDEX(Ci,$P1422,4)*POWER(Q1422,3))</f>
        <v>527.79162465627803</v>
      </c>
      <c r="S1422" s="3">
        <f t="shared" si="379"/>
        <v>568.12998580932663</v>
      </c>
      <c r="T1422" s="3">
        <f t="shared" ca="1" si="380"/>
        <v>-40.338361153048595</v>
      </c>
      <c r="U1422" s="3">
        <f t="shared" ca="1" si="388"/>
        <v>40.338361153048595</v>
      </c>
      <c r="W1422" s="34">
        <f t="shared" si="381"/>
        <v>7</v>
      </c>
      <c r="X1422" s="73" t="b">
        <f>COUNTIF('Power Curve'!$D$2:$D$31,W1422)&gt;0</f>
        <v>1</v>
      </c>
      <c r="Y1422" s="73" t="b">
        <f t="shared" si="382"/>
        <v>0</v>
      </c>
      <c r="Z1422" s="73" t="b">
        <f t="shared" si="389"/>
        <v>1</v>
      </c>
      <c r="AA1422" s="34" t="str">
        <f t="shared" si="383"/>
        <v>Inner</v>
      </c>
      <c r="AB1422" s="35" t="str">
        <f t="shared" si="390"/>
        <v>0.4-0.5</v>
      </c>
      <c r="AC1422" s="36" t="str">
        <f t="shared" si="384"/>
        <v>22-23</v>
      </c>
      <c r="AD1422" s="36" t="str">
        <f t="shared" si="385"/>
        <v>Feb</v>
      </c>
      <c r="AE1422" s="35" t="str">
        <f t="shared" si="386"/>
        <v>265-275</v>
      </c>
      <c r="AF1422" s="36" t="str">
        <f t="shared" si="387"/>
        <v>Inner-TI</v>
      </c>
    </row>
    <row r="1423" spans="5:32" x14ac:dyDescent="0.3">
      <c r="E1423" s="12">
        <v>40967.944444444445</v>
      </c>
      <c r="F1423" s="16">
        <v>6.77</v>
      </c>
      <c r="G1423" s="16">
        <v>476.08000946044922</v>
      </c>
      <c r="H1423" s="29">
        <v>1.1832849869063689</v>
      </c>
      <c r="I1423" s="26">
        <v>273.10000000000002</v>
      </c>
      <c r="J1423" s="30">
        <v>0.16543574593796162</v>
      </c>
      <c r="K1423" s="31">
        <v>0.23590325671400145</v>
      </c>
      <c r="L1423" s="108">
        <f ca="1">REWS!R1423</f>
        <v>6.757474255317188</v>
      </c>
      <c r="M1423" s="22">
        <f t="shared" si="374"/>
        <v>6.6922643955500005</v>
      </c>
      <c r="N1423" s="22">
        <f t="shared" ca="1" si="375"/>
        <v>6.6798824760273225</v>
      </c>
      <c r="O1423" s="22">
        <f t="shared" si="376"/>
        <v>0.39236101149109404</v>
      </c>
      <c r="P1423" s="81">
        <f t="shared" ca="1" si="377"/>
        <v>7</v>
      </c>
      <c r="Q1423" s="22">
        <f t="shared" ca="1" si="378"/>
        <v>0.65921034343419216</v>
      </c>
      <c r="R1423" s="3">
        <f ca="1">IF(N1423&gt;'Power Curve'!$C$37,0,INDEX(Ci,$P1423,1)*POWER(1-Q1423,3)+INDEX(Ci,$P1423,2)*3*Q1423*POWER(1-Q1423,2)+INDEX(Ci,$P1423,3)*3*POWER(Q1423,2)*(1-Q1423)+INDEX(Ci,$P1423,4)*POWER(Q1423,3))</f>
        <v>514.87417546141728</v>
      </c>
      <c r="S1423" s="3">
        <f t="shared" si="379"/>
        <v>476.08000946044922</v>
      </c>
      <c r="T1423" s="3">
        <f t="shared" ca="1" si="380"/>
        <v>38.794166000968062</v>
      </c>
      <c r="U1423" s="3">
        <f t="shared" ca="1" si="388"/>
        <v>38.794166000968062</v>
      </c>
      <c r="W1423" s="34">
        <f t="shared" si="381"/>
        <v>7</v>
      </c>
      <c r="X1423" s="73" t="b">
        <f>COUNTIF('Power Curve'!$D$2:$D$31,W1423)&gt;0</f>
        <v>1</v>
      </c>
      <c r="Y1423" s="73" t="b">
        <f t="shared" si="382"/>
        <v>0</v>
      </c>
      <c r="Z1423" s="73" t="b">
        <f t="shared" si="389"/>
        <v>1</v>
      </c>
      <c r="AA1423" s="34" t="str">
        <f t="shared" si="383"/>
        <v>Outer</v>
      </c>
      <c r="AB1423" s="35" t="str">
        <f t="shared" si="390"/>
        <v>0.3-0.4</v>
      </c>
      <c r="AC1423" s="36" t="str">
        <f t="shared" si="384"/>
        <v>22-23</v>
      </c>
      <c r="AD1423" s="36" t="str">
        <f t="shared" si="385"/>
        <v>Feb</v>
      </c>
      <c r="AE1423" s="35" t="str">
        <f t="shared" si="386"/>
        <v>265-275</v>
      </c>
      <c r="AF1423" s="36" t="str">
        <f t="shared" si="387"/>
        <v>LWS-HTI</v>
      </c>
    </row>
    <row r="1424" spans="5:32" x14ac:dyDescent="0.3">
      <c r="E1424" s="12">
        <v>40967.951388888891</v>
      </c>
      <c r="F1424" s="16">
        <v>6.71</v>
      </c>
      <c r="G1424" s="16">
        <v>435.52998733520519</v>
      </c>
      <c r="H1424" s="29">
        <v>1.1831548220815715</v>
      </c>
      <c r="I1424" s="26">
        <v>272.60000000000002</v>
      </c>
      <c r="J1424" s="30">
        <v>0.11624441132637854</v>
      </c>
      <c r="K1424" s="31">
        <v>0.25440471906264589</v>
      </c>
      <c r="L1424" s="108">
        <f ca="1">REWS!R1424</f>
        <v>6.724341781754827</v>
      </c>
      <c r="M1424" s="22">
        <f t="shared" si="374"/>
        <v>6.6327101136884137</v>
      </c>
      <c r="N1424" s="22">
        <f t="shared" ca="1" si="375"/>
        <v>6.6468866980242636</v>
      </c>
      <c r="O1424" s="22">
        <f t="shared" si="376"/>
        <v>0.38315670525141071</v>
      </c>
      <c r="P1424" s="81">
        <f t="shared" ca="1" si="377"/>
        <v>7</v>
      </c>
      <c r="Q1424" s="22">
        <f t="shared" ca="1" si="378"/>
        <v>0.62566860909238564</v>
      </c>
      <c r="R1424" s="3">
        <f ca="1">IF(N1424&gt;'Power Curve'!$C$37,0,INDEX(Ci,$P1424,1)*POWER(1-Q1424,3)+INDEX(Ci,$P1424,2)*3*Q1424*POWER(1-Q1424,2)+INDEX(Ci,$P1424,3)*3*POWER(Q1424,2)*(1-Q1424)+INDEX(Ci,$P1424,4)*POWER(Q1424,3))</f>
        <v>506.63909918939521</v>
      </c>
      <c r="S1424" s="3">
        <f t="shared" si="379"/>
        <v>435.52998733520519</v>
      </c>
      <c r="T1424" s="3">
        <f t="shared" ca="1" si="380"/>
        <v>71.109111854190019</v>
      </c>
      <c r="U1424" s="3">
        <f t="shared" ca="1" si="388"/>
        <v>71.109111854190019</v>
      </c>
      <c r="W1424" s="34">
        <f t="shared" si="381"/>
        <v>7</v>
      </c>
      <c r="X1424" s="73" t="b">
        <f>COUNTIF('Power Curve'!$D$2:$D$31,W1424)&gt;0</f>
        <v>1</v>
      </c>
      <c r="Y1424" s="73" t="b">
        <f t="shared" si="382"/>
        <v>0</v>
      </c>
      <c r="Z1424" s="73" t="b">
        <f t="shared" si="389"/>
        <v>1</v>
      </c>
      <c r="AA1424" s="34" t="str">
        <f t="shared" si="383"/>
        <v>Inner</v>
      </c>
      <c r="AB1424" s="35" t="str">
        <f t="shared" si="390"/>
        <v>0.3-0.4</v>
      </c>
      <c r="AC1424" s="36" t="str">
        <f t="shared" si="384"/>
        <v>22-23</v>
      </c>
      <c r="AD1424" s="36" t="str">
        <f t="shared" si="385"/>
        <v>Feb</v>
      </c>
      <c r="AE1424" s="35" t="str">
        <f t="shared" si="386"/>
        <v>265-275</v>
      </c>
      <c r="AF1424" s="36" t="str">
        <f t="shared" si="387"/>
        <v>Inner-TI</v>
      </c>
    </row>
    <row r="1425" spans="5:32" x14ac:dyDescent="0.3">
      <c r="E1425" s="12">
        <v>40967.958333333336</v>
      </c>
      <c r="F1425" s="16">
        <v>6.69</v>
      </c>
      <c r="G1425" s="16">
        <v>415.97001266479469</v>
      </c>
      <c r="H1425" s="29">
        <v>1.1831271021860541</v>
      </c>
      <c r="I1425" s="26">
        <v>274.39999999999998</v>
      </c>
      <c r="J1425" s="30">
        <v>9.7159940209267562E-2</v>
      </c>
      <c r="K1425" s="31">
        <v>0.25098390972494694</v>
      </c>
      <c r="L1425" s="108">
        <f ca="1">REWS!R1425</f>
        <v>6.6227536910556646</v>
      </c>
      <c r="M1425" s="22">
        <f t="shared" si="374"/>
        <v>6.6128888411085036</v>
      </c>
      <c r="N1425" s="22">
        <f t="shared" ca="1" si="375"/>
        <v>6.5464176354248371</v>
      </c>
      <c r="O1425" s="22">
        <f t="shared" si="376"/>
        <v>0.38009326367873336</v>
      </c>
      <c r="P1425" s="81">
        <f t="shared" ca="1" si="377"/>
        <v>7</v>
      </c>
      <c r="Q1425" s="22">
        <f t="shared" ca="1" si="378"/>
        <v>0.52353716042741161</v>
      </c>
      <c r="R1425" s="3">
        <f ca="1">IF(N1425&gt;'Power Curve'!$C$37,0,INDEX(Ci,$P1425,1)*POWER(1-Q1425,3)+INDEX(Ci,$P1425,2)*3*Q1425*POWER(1-Q1425,2)+INDEX(Ci,$P1425,3)*3*POWER(Q1425,2)*(1-Q1425)+INDEX(Ci,$P1425,4)*POWER(Q1425,3))</f>
        <v>481.92150433916493</v>
      </c>
      <c r="S1425" s="3">
        <f t="shared" si="379"/>
        <v>415.97001266479469</v>
      </c>
      <c r="T1425" s="3">
        <f t="shared" ca="1" si="380"/>
        <v>65.951491674370232</v>
      </c>
      <c r="U1425" s="3">
        <f t="shared" ca="1" si="388"/>
        <v>65.951491674370232</v>
      </c>
      <c r="W1425" s="34">
        <f t="shared" si="381"/>
        <v>7</v>
      </c>
      <c r="X1425" s="73" t="b">
        <f>COUNTIF('Power Curve'!$D$2:$D$31,W1425)&gt;0</f>
        <v>1</v>
      </c>
      <c r="Y1425" s="73" t="b">
        <f t="shared" si="382"/>
        <v>0</v>
      </c>
      <c r="Z1425" s="73" t="b">
        <f t="shared" si="389"/>
        <v>1</v>
      </c>
      <c r="AA1425" s="34" t="str">
        <f t="shared" si="383"/>
        <v>Outer</v>
      </c>
      <c r="AB1425" s="35" t="str">
        <f t="shared" si="390"/>
        <v>0.3-0.4</v>
      </c>
      <c r="AC1425" s="36" t="str">
        <f t="shared" si="384"/>
        <v>23-24</v>
      </c>
      <c r="AD1425" s="36" t="str">
        <f t="shared" si="385"/>
        <v>Feb</v>
      </c>
      <c r="AE1425" s="35" t="str">
        <f t="shared" si="386"/>
        <v>265-275</v>
      </c>
      <c r="AF1425" s="36" t="str">
        <f t="shared" si="387"/>
        <v>LWS-LTI</v>
      </c>
    </row>
    <row r="1426" spans="5:32" x14ac:dyDescent="0.3">
      <c r="E1426" s="12">
        <v>40967.965277777781</v>
      </c>
      <c r="F1426" s="16">
        <v>6.38</v>
      </c>
      <c r="G1426" s="16">
        <v>365.46999359130831</v>
      </c>
      <c r="H1426" s="29">
        <v>1.1827802458813303</v>
      </c>
      <c r="I1426" s="26">
        <v>272.2</v>
      </c>
      <c r="J1426" s="30">
        <v>0.12695924764890285</v>
      </c>
      <c r="K1426" s="31">
        <v>0.21629855385306684</v>
      </c>
      <c r="L1426" s="108">
        <f ca="1">REWS!R1426</f>
        <v>6.3687554034888905</v>
      </c>
      <c r="M1426" s="22">
        <f t="shared" si="374"/>
        <v>6.3058456571006101</v>
      </c>
      <c r="N1426" s="22">
        <f t="shared" ca="1" si="375"/>
        <v>6.294731755834869</v>
      </c>
      <c r="O1426" s="22">
        <f t="shared" si="376"/>
        <v>0.33263874981213337</v>
      </c>
      <c r="P1426" s="81">
        <f t="shared" ca="1" si="377"/>
        <v>7</v>
      </c>
      <c r="Q1426" s="22">
        <f t="shared" ca="1" si="378"/>
        <v>0.26768682375682351</v>
      </c>
      <c r="R1426" s="3">
        <f ca="1">IF(N1426&gt;'Power Curve'!$C$37,0,INDEX(Ci,$P1426,1)*POWER(1-Q1426,3)+INDEX(Ci,$P1426,2)*3*Q1426*POWER(1-Q1426,2)+INDEX(Ci,$P1426,3)*3*POWER(Q1426,2)*(1-Q1426)+INDEX(Ci,$P1426,4)*POWER(Q1426,3))</f>
        <v>423.25597641587387</v>
      </c>
      <c r="S1426" s="3">
        <f t="shared" si="379"/>
        <v>365.46999359130831</v>
      </c>
      <c r="T1426" s="3">
        <f t="shared" ca="1" si="380"/>
        <v>57.785982824565565</v>
      </c>
      <c r="U1426" s="3">
        <f t="shared" ca="1" si="388"/>
        <v>57.785982824565565</v>
      </c>
      <c r="W1426" s="34">
        <f t="shared" si="381"/>
        <v>6</v>
      </c>
      <c r="X1426" s="73" t="b">
        <f>COUNTIF('Power Curve'!$D$2:$D$31,W1426)&gt;0</f>
        <v>1</v>
      </c>
      <c r="Y1426" s="73" t="b">
        <f t="shared" si="382"/>
        <v>0</v>
      </c>
      <c r="Z1426" s="73" t="b">
        <f t="shared" si="389"/>
        <v>1</v>
      </c>
      <c r="AA1426" s="34" t="str">
        <f t="shared" si="383"/>
        <v>Inner</v>
      </c>
      <c r="AB1426" s="35" t="str">
        <f t="shared" si="390"/>
        <v>0.3-0.4</v>
      </c>
      <c r="AC1426" s="36" t="str">
        <f t="shared" si="384"/>
        <v>23-24</v>
      </c>
      <c r="AD1426" s="36" t="str">
        <f t="shared" si="385"/>
        <v>Feb</v>
      </c>
      <c r="AE1426" s="35" t="str">
        <f t="shared" si="386"/>
        <v>265-275</v>
      </c>
      <c r="AF1426" s="36" t="str">
        <f t="shared" si="387"/>
        <v>Inner-TI</v>
      </c>
    </row>
    <row r="1427" spans="5:32" x14ac:dyDescent="0.3">
      <c r="E1427" s="12">
        <v>40967.972222222219</v>
      </c>
      <c r="F1427" s="16">
        <v>5.34</v>
      </c>
      <c r="G1427" s="16">
        <v>278.7499923706053</v>
      </c>
      <c r="H1427" s="29">
        <v>1.1825793549605872</v>
      </c>
      <c r="I1427" s="26">
        <v>268.60000000000002</v>
      </c>
      <c r="J1427" s="30">
        <v>0.1797752808988764</v>
      </c>
      <c r="K1427" s="31">
        <v>0.2366875605695716</v>
      </c>
      <c r="L1427" s="108">
        <f ca="1">REWS!R1427</f>
        <v>5.332786868535317</v>
      </c>
      <c r="M1427" s="22">
        <f t="shared" si="374"/>
        <v>5.2776346828500689</v>
      </c>
      <c r="N1427" s="22">
        <f t="shared" ca="1" si="375"/>
        <v>5.2705057928144941</v>
      </c>
      <c r="O1427" s="22">
        <f t="shared" si="376"/>
        <v>0.17372542922167125</v>
      </c>
      <c r="P1427" s="81">
        <f t="shared" ca="1" si="377"/>
        <v>6</v>
      </c>
      <c r="Q1427" s="22">
        <f t="shared" ca="1" si="378"/>
        <v>0.24160119162407473</v>
      </c>
      <c r="R1427" s="3">
        <f ca="1">IF(N1427&gt;'Power Curve'!$C$37,0,INDEX(Ci,$P1427,1)*POWER(1-Q1427,3)+INDEX(Ci,$P1427,2)*3*Q1427*POWER(1-Q1427,2)+INDEX(Ci,$P1427,3)*3*POWER(Q1427,2)*(1-Q1427)+INDEX(Ci,$P1427,4)*POWER(Q1427,3))</f>
        <v>247.86019747520609</v>
      </c>
      <c r="S1427" s="3">
        <f t="shared" si="379"/>
        <v>278.7499923706053</v>
      </c>
      <c r="T1427" s="3">
        <f t="shared" ca="1" si="380"/>
        <v>-30.889794895399206</v>
      </c>
      <c r="U1427" s="3">
        <f t="shared" ca="1" si="388"/>
        <v>30.889794895399206</v>
      </c>
      <c r="W1427" s="34">
        <f t="shared" si="381"/>
        <v>5</v>
      </c>
      <c r="X1427" s="73" t="b">
        <f>COUNTIF('Power Curve'!$D$2:$D$31,W1427)&gt;0</f>
        <v>1</v>
      </c>
      <c r="Y1427" s="73" t="b">
        <f t="shared" si="382"/>
        <v>0</v>
      </c>
      <c r="Z1427" s="73" t="b">
        <f t="shared" si="389"/>
        <v>1</v>
      </c>
      <c r="AA1427" s="34" t="str">
        <f t="shared" si="383"/>
        <v>Outer</v>
      </c>
      <c r="AB1427" s="35" t="str">
        <f t="shared" si="390"/>
        <v>0.1-0.2</v>
      </c>
      <c r="AC1427" s="36" t="str">
        <f t="shared" si="384"/>
        <v>23-24</v>
      </c>
      <c r="AD1427" s="36" t="str">
        <f t="shared" si="385"/>
        <v>Feb</v>
      </c>
      <c r="AE1427" s="35" t="str">
        <f t="shared" si="386"/>
        <v>265-275</v>
      </c>
      <c r="AF1427" s="36" t="str">
        <f t="shared" si="387"/>
        <v>LWS-HTI</v>
      </c>
    </row>
    <row r="1428" spans="5:32" x14ac:dyDescent="0.3">
      <c r="E1428" s="12">
        <v>40967.979166666664</v>
      </c>
      <c r="F1428" s="16">
        <v>6.17</v>
      </c>
      <c r="G1428" s="16">
        <v>510.46997451782278</v>
      </c>
      <c r="H1428" s="29">
        <v>1.1817568867756805</v>
      </c>
      <c r="I1428" s="26">
        <v>266.10000000000002</v>
      </c>
      <c r="J1428" s="30">
        <v>0.19773095623987033</v>
      </c>
      <c r="K1428" s="31">
        <v>0.12649612124977097</v>
      </c>
      <c r="L1428" s="108">
        <f ca="1">REWS!R1428</f>
        <v>6.1734580921415798</v>
      </c>
      <c r="M1428" s="22">
        <f t="shared" si="374"/>
        <v>6.096527190415717</v>
      </c>
      <c r="N1428" s="22">
        <f t="shared" ca="1" si="375"/>
        <v>6.0999441033440975</v>
      </c>
      <c r="O1428" s="22">
        <f t="shared" si="376"/>
        <v>0.30028790603121963</v>
      </c>
      <c r="P1428" s="81">
        <f t="shared" ca="1" si="377"/>
        <v>7</v>
      </c>
      <c r="Q1428" s="22">
        <f t="shared" ca="1" si="378"/>
        <v>6.9676166384117222E-2</v>
      </c>
      <c r="R1428" s="3">
        <f ca="1">IF(N1428&gt;'Power Curve'!$C$37,0,INDEX(Ci,$P1428,1)*POWER(1-Q1428,3)+INDEX(Ci,$P1428,2)*3*Q1428*POWER(1-Q1428,2)+INDEX(Ci,$P1428,3)*3*POWER(Q1428,2)*(1-Q1428)+INDEX(Ci,$P1428,4)*POWER(Q1428,3))</f>
        <v>382.28946186213557</v>
      </c>
      <c r="S1428" s="3">
        <f t="shared" si="379"/>
        <v>510.46997451782278</v>
      </c>
      <c r="T1428" s="3">
        <f t="shared" ca="1" si="380"/>
        <v>-128.18051265568721</v>
      </c>
      <c r="U1428" s="3">
        <f t="shared" ca="1" si="388"/>
        <v>128.18051265568721</v>
      </c>
      <c r="W1428" s="34">
        <f t="shared" si="381"/>
        <v>6</v>
      </c>
      <c r="X1428" s="73" t="b">
        <f>COUNTIF('Power Curve'!$D$2:$D$31,W1428)&gt;0</f>
        <v>1</v>
      </c>
      <c r="Y1428" s="73" t="b">
        <f t="shared" si="382"/>
        <v>0</v>
      </c>
      <c r="Z1428" s="73" t="b">
        <f t="shared" si="389"/>
        <v>1</v>
      </c>
      <c r="AA1428" s="34" t="str">
        <f t="shared" si="383"/>
        <v>Outer</v>
      </c>
      <c r="AB1428" s="35" t="str">
        <f t="shared" si="390"/>
        <v>0.3-0.4</v>
      </c>
      <c r="AC1428" s="36" t="str">
        <f t="shared" si="384"/>
        <v>23-24</v>
      </c>
      <c r="AD1428" s="36" t="str">
        <f t="shared" si="385"/>
        <v>Feb</v>
      </c>
      <c r="AE1428" s="35" t="str">
        <f t="shared" si="386"/>
        <v>265-275</v>
      </c>
      <c r="AF1428" s="36" t="str">
        <f t="shared" si="387"/>
        <v>LWS-HTI</v>
      </c>
    </row>
    <row r="1429" spans="5:32" x14ac:dyDescent="0.3">
      <c r="E1429" s="12">
        <v>40967.986111111109</v>
      </c>
      <c r="F1429" s="16">
        <v>7.28</v>
      </c>
      <c r="G1429" s="16">
        <v>668.30002927780151</v>
      </c>
      <c r="H1429" s="29">
        <v>1.1813244681345363</v>
      </c>
      <c r="I1429" s="26">
        <v>271.2</v>
      </c>
      <c r="J1429" s="30">
        <v>0.12637362637362637</v>
      </c>
      <c r="K1429" s="31">
        <v>0.20749269744702337</v>
      </c>
      <c r="L1429" s="108">
        <f ca="1">REWS!R1429</f>
        <v>7.3239198501685969</v>
      </c>
      <c r="M1429" s="22">
        <f t="shared" si="374"/>
        <v>7.1924317505574695</v>
      </c>
      <c r="N1429" s="22">
        <f t="shared" ca="1" si="375"/>
        <v>7.2358233061663082</v>
      </c>
      <c r="O1429" s="22">
        <f t="shared" si="376"/>
        <v>0.46966348853683887</v>
      </c>
      <c r="P1429" s="81">
        <f t="shared" ca="1" si="377"/>
        <v>8</v>
      </c>
      <c r="Q1429" s="22">
        <f t="shared" ca="1" si="378"/>
        <v>0.2221285626976095</v>
      </c>
      <c r="R1429" s="3">
        <f ca="1">IF(N1429&gt;'Power Curve'!$C$37,0,INDEX(Ci,$P1429,1)*POWER(1-Q1429,3)+INDEX(Ci,$P1429,2)*3*Q1429*POWER(1-Q1429,2)+INDEX(Ci,$P1429,3)*3*POWER(Q1429,2)*(1-Q1429)+INDEX(Ci,$P1429,4)*POWER(Q1429,3))</f>
        <v>658.54306603339921</v>
      </c>
      <c r="S1429" s="3">
        <f t="shared" si="379"/>
        <v>668.30002927780151</v>
      </c>
      <c r="T1429" s="3">
        <f t="shared" ca="1" si="380"/>
        <v>-9.7569632444023</v>
      </c>
      <c r="U1429" s="3">
        <f t="shared" ca="1" si="388"/>
        <v>9.7569632444023</v>
      </c>
      <c r="W1429" s="34">
        <f t="shared" si="381"/>
        <v>7</v>
      </c>
      <c r="X1429" s="73" t="b">
        <f>COUNTIF('Power Curve'!$D$2:$D$31,W1429)&gt;0</f>
        <v>1</v>
      </c>
      <c r="Y1429" s="73" t="b">
        <f t="shared" si="382"/>
        <v>0</v>
      </c>
      <c r="Z1429" s="73" t="b">
        <f t="shared" si="389"/>
        <v>1</v>
      </c>
      <c r="AA1429" s="34" t="str">
        <f t="shared" si="383"/>
        <v>Inner</v>
      </c>
      <c r="AB1429" s="35" t="str">
        <f t="shared" si="390"/>
        <v>0.4-0.5</v>
      </c>
      <c r="AC1429" s="36" t="str">
        <f t="shared" si="384"/>
        <v>23-24</v>
      </c>
      <c r="AD1429" s="36" t="str">
        <f t="shared" si="385"/>
        <v>Feb</v>
      </c>
      <c r="AE1429" s="35" t="str">
        <f t="shared" si="386"/>
        <v>265-275</v>
      </c>
      <c r="AF1429" s="36" t="str">
        <f t="shared" si="387"/>
        <v>Inner-TI</v>
      </c>
    </row>
    <row r="1430" spans="5:32" x14ac:dyDescent="0.3">
      <c r="E1430" s="12">
        <v>40967.993055555555</v>
      </c>
      <c r="F1430" s="16">
        <v>7.01</v>
      </c>
      <c r="G1430" s="16">
        <v>627.52002239227272</v>
      </c>
      <c r="H1430" s="29">
        <v>1.1812812436522158</v>
      </c>
      <c r="I1430" s="26">
        <v>279.3</v>
      </c>
      <c r="J1430" s="30">
        <v>9.5577746077032816E-2</v>
      </c>
      <c r="K1430" s="31">
        <v>0.19367322999648839</v>
      </c>
      <c r="L1430" s="108">
        <f ca="1">REWS!R1430</f>
        <v>6.9406026791996256</v>
      </c>
      <c r="M1430" s="22">
        <f t="shared" si="374"/>
        <v>6.9255950032119298</v>
      </c>
      <c r="N1430" s="22">
        <f t="shared" ca="1" si="375"/>
        <v>6.8570332716610931</v>
      </c>
      <c r="O1430" s="22">
        <f t="shared" si="376"/>
        <v>0.42842300906505931</v>
      </c>
      <c r="P1430" s="81">
        <f t="shared" ca="1" si="377"/>
        <v>7</v>
      </c>
      <c r="Q1430" s="22">
        <f t="shared" ca="1" si="378"/>
        <v>0.83929232013547594</v>
      </c>
      <c r="R1430" s="3">
        <f ca="1">IF(N1430&gt;'Power Curve'!$C$37,0,INDEX(Ci,$P1430,1)*POWER(1-Q1430,3)+INDEX(Ci,$P1430,2)*3*Q1430*POWER(1-Q1430,2)+INDEX(Ci,$P1430,3)*3*POWER(Q1430,2)*(1-Q1430)+INDEX(Ci,$P1430,4)*POWER(Q1430,3))</f>
        <v>559.77760894349024</v>
      </c>
      <c r="S1430" s="3">
        <f t="shared" si="379"/>
        <v>627.52002239227272</v>
      </c>
      <c r="T1430" s="3">
        <f t="shared" ca="1" si="380"/>
        <v>-67.742413448782486</v>
      </c>
      <c r="U1430" s="3">
        <f t="shared" ca="1" si="388"/>
        <v>67.742413448782486</v>
      </c>
      <c r="W1430" s="34">
        <f t="shared" si="381"/>
        <v>7</v>
      </c>
      <c r="X1430" s="73" t="b">
        <f>COUNTIF('Power Curve'!$D$2:$D$31,W1430)&gt;0</f>
        <v>1</v>
      </c>
      <c r="Y1430" s="73" t="b">
        <f t="shared" si="382"/>
        <v>0</v>
      </c>
      <c r="Z1430" s="73" t="b">
        <f t="shared" si="389"/>
        <v>1</v>
      </c>
      <c r="AA1430" s="34" t="str">
        <f t="shared" si="383"/>
        <v>Outer</v>
      </c>
      <c r="AB1430" s="35" t="str">
        <f t="shared" si="390"/>
        <v>0.4-0.5</v>
      </c>
      <c r="AC1430" s="36" t="str">
        <f t="shared" si="384"/>
        <v>23-24</v>
      </c>
      <c r="AD1430" s="36" t="str">
        <f t="shared" si="385"/>
        <v>Feb</v>
      </c>
      <c r="AE1430" s="35" t="str">
        <f t="shared" si="386"/>
        <v>275-285</v>
      </c>
      <c r="AF1430" s="36" t="str">
        <f t="shared" si="387"/>
        <v>LWS-LTI</v>
      </c>
    </row>
    <row r="1431" spans="5:32" x14ac:dyDescent="0.3">
      <c r="E1431" s="12">
        <v>40968</v>
      </c>
      <c r="F1431" s="16">
        <v>6.69</v>
      </c>
      <c r="G1431" s="16">
        <v>521.719970703125</v>
      </c>
      <c r="H1431" s="29">
        <v>1.1819026253086737</v>
      </c>
      <c r="I1431" s="26">
        <v>287.8</v>
      </c>
      <c r="J1431" s="30">
        <v>0.11958146487294469</v>
      </c>
      <c r="K1431" s="31">
        <v>0.21256223530270157</v>
      </c>
      <c r="L1431" s="108">
        <f ca="1">REWS!R1431</f>
        <v>6.6803774363054869</v>
      </c>
      <c r="M1431" s="22">
        <f t="shared" si="374"/>
        <v>6.6106067181612023</v>
      </c>
      <c r="N1431" s="22">
        <f t="shared" ca="1" si="375"/>
        <v>6.6010983498196651</v>
      </c>
      <c r="O1431" s="22">
        <f t="shared" si="376"/>
        <v>0.37974055422062269</v>
      </c>
      <c r="P1431" s="81">
        <f t="shared" ca="1" si="377"/>
        <v>7</v>
      </c>
      <c r="Q1431" s="22">
        <f t="shared" ca="1" si="378"/>
        <v>0.57912263550490439</v>
      </c>
      <c r="R1431" s="3">
        <f ca="1">IF(N1431&gt;'Power Curve'!$C$37,0,INDEX(Ci,$P1431,1)*POWER(1-Q1431,3)+INDEX(Ci,$P1431,2)*3*Q1431*POWER(1-Q1431,2)+INDEX(Ci,$P1431,3)*3*POWER(Q1431,2)*(1-Q1431)+INDEX(Ci,$P1431,4)*POWER(Q1431,3))</f>
        <v>495.30226404373104</v>
      </c>
      <c r="S1431" s="3">
        <f t="shared" si="379"/>
        <v>521.719970703125</v>
      </c>
      <c r="T1431" s="3">
        <f t="shared" ca="1" si="380"/>
        <v>-26.417706659393957</v>
      </c>
      <c r="U1431" s="3">
        <f t="shared" ca="1" si="388"/>
        <v>26.417706659393957</v>
      </c>
      <c r="W1431" s="34">
        <f t="shared" si="381"/>
        <v>7</v>
      </c>
      <c r="X1431" s="73" t="b">
        <f>COUNTIF('Power Curve'!$D$2:$D$31,W1431)&gt;0</f>
        <v>1</v>
      </c>
      <c r="Y1431" s="73" t="b">
        <f t="shared" si="382"/>
        <v>0</v>
      </c>
      <c r="Z1431" s="73" t="b">
        <f t="shared" si="389"/>
        <v>1</v>
      </c>
      <c r="AA1431" s="34" t="str">
        <f t="shared" si="383"/>
        <v>Inner</v>
      </c>
      <c r="AB1431" s="35" t="str">
        <f t="shared" si="390"/>
        <v>0.3-0.4</v>
      </c>
      <c r="AC1431" s="36" t="str">
        <f t="shared" si="384"/>
        <v>0-1</v>
      </c>
      <c r="AD1431" s="36" t="str">
        <f t="shared" si="385"/>
        <v>Feb</v>
      </c>
      <c r="AE1431" s="35" t="str">
        <f t="shared" si="386"/>
        <v>285-295</v>
      </c>
      <c r="AF1431" s="36" t="str">
        <f t="shared" si="387"/>
        <v>Inner-TI</v>
      </c>
    </row>
    <row r="1432" spans="5:32" x14ac:dyDescent="0.3">
      <c r="E1432" s="12">
        <v>40968.006944444445</v>
      </c>
      <c r="F1432" s="16">
        <v>6.59</v>
      </c>
      <c r="G1432" s="16">
        <v>545.2599792480471</v>
      </c>
      <c r="H1432" s="29">
        <v>1.1828117145459507</v>
      </c>
      <c r="I1432" s="26">
        <v>292</v>
      </c>
      <c r="J1432" s="30">
        <v>0.12746585735963581</v>
      </c>
      <c r="K1432" s="31">
        <v>0.16589890613525762</v>
      </c>
      <c r="L1432" s="108">
        <f ca="1">REWS!R1432</f>
        <v>6.6376573728419812</v>
      </c>
      <c r="M1432" s="22">
        <f t="shared" si="374"/>
        <v>6.5134626041657784</v>
      </c>
      <c r="N1432" s="22">
        <f t="shared" ca="1" si="375"/>
        <v>6.56056647606548</v>
      </c>
      <c r="O1432" s="22">
        <f t="shared" si="376"/>
        <v>0.36472661825083447</v>
      </c>
      <c r="P1432" s="81">
        <f t="shared" ca="1" si="377"/>
        <v>7</v>
      </c>
      <c r="Q1432" s="22">
        <f t="shared" ca="1" si="378"/>
        <v>0.5379201112997628</v>
      </c>
      <c r="R1432" s="3">
        <f ca="1">IF(N1432&gt;'Power Curve'!$C$37,0,INDEX(Ci,$P1432,1)*POWER(1-Q1432,3)+INDEX(Ci,$P1432,2)*3*Q1432*POWER(1-Q1432,2)+INDEX(Ci,$P1432,3)*3*POWER(Q1432,2)*(1-Q1432)+INDEX(Ci,$P1432,4)*POWER(Q1432,3))</f>
        <v>485.36606487008692</v>
      </c>
      <c r="S1432" s="3">
        <f t="shared" si="379"/>
        <v>545.2599792480471</v>
      </c>
      <c r="T1432" s="3">
        <f t="shared" ca="1" si="380"/>
        <v>-59.893914377960186</v>
      </c>
      <c r="U1432" s="3">
        <f t="shared" ca="1" si="388"/>
        <v>59.893914377960186</v>
      </c>
      <c r="W1432" s="34">
        <f t="shared" si="381"/>
        <v>7</v>
      </c>
      <c r="X1432" s="73" t="b">
        <f>COUNTIF('Power Curve'!$D$2:$D$31,W1432)&gt;0</f>
        <v>1</v>
      </c>
      <c r="Y1432" s="73" t="b">
        <f t="shared" si="382"/>
        <v>0</v>
      </c>
      <c r="Z1432" s="73" t="b">
        <f t="shared" si="389"/>
        <v>1</v>
      </c>
      <c r="AA1432" s="34" t="str">
        <f t="shared" si="383"/>
        <v>Inner</v>
      </c>
      <c r="AB1432" s="35" t="str">
        <f t="shared" si="390"/>
        <v>0.3-0.4</v>
      </c>
      <c r="AC1432" s="36" t="str">
        <f t="shared" si="384"/>
        <v>0-1</v>
      </c>
      <c r="AD1432" s="36" t="str">
        <f t="shared" si="385"/>
        <v>Feb</v>
      </c>
      <c r="AE1432" s="35" t="str">
        <f t="shared" si="386"/>
        <v>285-295</v>
      </c>
      <c r="AF1432" s="36" t="str">
        <f t="shared" si="387"/>
        <v>Inner-TI</v>
      </c>
    </row>
    <row r="1433" spans="5:32" x14ac:dyDescent="0.3">
      <c r="E1433" s="12">
        <v>40968.013888888891</v>
      </c>
      <c r="F1433" s="16">
        <v>6.06</v>
      </c>
      <c r="G1433" s="16">
        <v>347.03001022338867</v>
      </c>
      <c r="H1433" s="29">
        <v>1.1835920477708453</v>
      </c>
      <c r="I1433" s="26">
        <v>291.60000000000002</v>
      </c>
      <c r="J1433" s="30">
        <v>0.10891089108910892</v>
      </c>
      <c r="K1433" s="31">
        <v>0.22554772676671592</v>
      </c>
      <c r="L1433" s="108">
        <f ca="1">REWS!R1433</f>
        <v>6.0387591379529972</v>
      </c>
      <c r="M1433" s="22">
        <f t="shared" si="374"/>
        <v>5.990934997570049</v>
      </c>
      <c r="N1433" s="22">
        <f t="shared" ca="1" si="375"/>
        <v>5.9699362147621375</v>
      </c>
      <c r="O1433" s="22">
        <f t="shared" si="376"/>
        <v>0.28396829224207054</v>
      </c>
      <c r="P1433" s="81">
        <f t="shared" ca="1" si="377"/>
        <v>6</v>
      </c>
      <c r="Q1433" s="22">
        <f t="shared" ca="1" si="378"/>
        <v>0.93873591004212309</v>
      </c>
      <c r="R1433" s="3">
        <f ca="1">IF(N1433&gt;'Power Curve'!$C$37,0,INDEX(Ci,$P1433,1)*POWER(1-Q1433,3)+INDEX(Ci,$P1433,2)*3*Q1433*POWER(1-Q1433,2)+INDEX(Ci,$P1433,3)*3*POWER(Q1433,2)*(1-Q1433)+INDEX(Ci,$P1433,4)*POWER(Q1433,3))</f>
        <v>357.67700951304147</v>
      </c>
      <c r="S1433" s="3">
        <f t="shared" si="379"/>
        <v>347.03001022338867</v>
      </c>
      <c r="T1433" s="3">
        <f t="shared" ca="1" si="380"/>
        <v>10.646999289652797</v>
      </c>
      <c r="U1433" s="3">
        <f t="shared" ca="1" si="388"/>
        <v>10.646999289652797</v>
      </c>
      <c r="W1433" s="34">
        <f t="shared" si="381"/>
        <v>6</v>
      </c>
      <c r="X1433" s="73" t="b">
        <f>COUNTIF('Power Curve'!$D$2:$D$31,W1433)&gt;0</f>
        <v>1</v>
      </c>
      <c r="Y1433" s="73" t="b">
        <f t="shared" si="382"/>
        <v>0</v>
      </c>
      <c r="Z1433" s="73" t="b">
        <f t="shared" si="389"/>
        <v>1</v>
      </c>
      <c r="AA1433" s="34" t="str">
        <f t="shared" si="383"/>
        <v>Inner</v>
      </c>
      <c r="AB1433" s="35" t="str">
        <f t="shared" si="390"/>
        <v>0.2-0.3</v>
      </c>
      <c r="AC1433" s="36" t="str">
        <f t="shared" si="384"/>
        <v>0-1</v>
      </c>
      <c r="AD1433" s="36" t="str">
        <f t="shared" si="385"/>
        <v>Feb</v>
      </c>
      <c r="AE1433" s="35" t="str">
        <f t="shared" si="386"/>
        <v>285-295</v>
      </c>
      <c r="AF1433" s="36" t="str">
        <f t="shared" si="387"/>
        <v>Inner-TI</v>
      </c>
    </row>
    <row r="1434" spans="5:32" x14ac:dyDescent="0.3">
      <c r="E1434" s="12">
        <v>40968.020833333336</v>
      </c>
      <c r="F1434" s="16">
        <v>5.89</v>
      </c>
      <c r="G1434" s="16">
        <v>375.68999862670898</v>
      </c>
      <c r="H1434" s="29">
        <v>1.1834185514646447</v>
      </c>
      <c r="I1434" s="26">
        <v>292.3</v>
      </c>
      <c r="J1434" s="30">
        <v>0.13412563667232599</v>
      </c>
      <c r="K1434" s="31">
        <v>0.20997083460340335</v>
      </c>
      <c r="L1434" s="108">
        <f ca="1">REWS!R1434</f>
        <v>5.9135491958006492</v>
      </c>
      <c r="M1434" s="22">
        <f t="shared" si="374"/>
        <v>5.8225879363544699</v>
      </c>
      <c r="N1434" s="22">
        <f t="shared" ca="1" si="375"/>
        <v>5.8458676075564577</v>
      </c>
      <c r="O1434" s="22">
        <f t="shared" si="376"/>
        <v>0.25794971125103089</v>
      </c>
      <c r="P1434" s="81">
        <f t="shared" ca="1" si="377"/>
        <v>6</v>
      </c>
      <c r="Q1434" s="22">
        <f t="shared" ca="1" si="378"/>
        <v>0.81507452667249114</v>
      </c>
      <c r="R1434" s="3">
        <f ca="1">IF(N1434&gt;'Power Curve'!$C$37,0,INDEX(Ci,$P1434,1)*POWER(1-Q1434,3)+INDEX(Ci,$P1434,2)*3*Q1434*POWER(1-Q1434,2)+INDEX(Ci,$P1434,3)*3*POWER(Q1434,2)*(1-Q1434)+INDEX(Ci,$P1434,4)*POWER(Q1434,3))</f>
        <v>335.97400942875629</v>
      </c>
      <c r="S1434" s="3">
        <f t="shared" si="379"/>
        <v>375.68999862670898</v>
      </c>
      <c r="T1434" s="3">
        <f t="shared" ca="1" si="380"/>
        <v>-39.715989197952695</v>
      </c>
      <c r="U1434" s="3">
        <f t="shared" ca="1" si="388"/>
        <v>39.715989197952695</v>
      </c>
      <c r="W1434" s="34">
        <f t="shared" si="381"/>
        <v>6</v>
      </c>
      <c r="X1434" s="73" t="b">
        <f>COUNTIF('Power Curve'!$D$2:$D$31,W1434)&gt;0</f>
        <v>1</v>
      </c>
      <c r="Y1434" s="73" t="b">
        <f t="shared" si="382"/>
        <v>0</v>
      </c>
      <c r="Z1434" s="73" t="b">
        <f t="shared" si="389"/>
        <v>1</v>
      </c>
      <c r="AA1434" s="34" t="str">
        <f t="shared" si="383"/>
        <v>Inner</v>
      </c>
      <c r="AB1434" s="35" t="str">
        <f t="shared" si="390"/>
        <v>0.2-0.3</v>
      </c>
      <c r="AC1434" s="36" t="str">
        <f t="shared" si="384"/>
        <v>0-1</v>
      </c>
      <c r="AD1434" s="36" t="str">
        <f t="shared" si="385"/>
        <v>Feb</v>
      </c>
      <c r="AE1434" s="35" t="str">
        <f t="shared" si="386"/>
        <v>285-295</v>
      </c>
      <c r="AF1434" s="36" t="str">
        <f t="shared" si="387"/>
        <v>Inner-TI</v>
      </c>
    </row>
    <row r="1435" spans="5:32" x14ac:dyDescent="0.3">
      <c r="E1435" s="12">
        <v>40968.027777777781</v>
      </c>
      <c r="F1435" s="16">
        <v>6.21</v>
      </c>
      <c r="G1435" s="16">
        <v>445.95000839233415</v>
      </c>
      <c r="H1435" s="29">
        <v>1.1832884625137512</v>
      </c>
      <c r="I1435" s="26">
        <v>286.3</v>
      </c>
      <c r="J1435" s="30">
        <v>9.3397745571658614E-2</v>
      </c>
      <c r="K1435" s="31">
        <v>0.22111851140950689</v>
      </c>
      <c r="L1435" s="108">
        <f ca="1">REWS!R1435</f>
        <v>6.2111663480836903</v>
      </c>
      <c r="M1435" s="22">
        <f t="shared" si="374"/>
        <v>6.1387005296978181</v>
      </c>
      <c r="N1435" s="22">
        <f t="shared" ca="1" si="375"/>
        <v>6.1398534864770706</v>
      </c>
      <c r="O1435" s="22">
        <f t="shared" si="376"/>
        <v>0.30680593156638941</v>
      </c>
      <c r="P1435" s="81">
        <f t="shared" ca="1" si="377"/>
        <v>7</v>
      </c>
      <c r="Q1435" s="22">
        <f t="shared" ca="1" si="378"/>
        <v>0.1102459000836062</v>
      </c>
      <c r="R1435" s="3">
        <f ca="1">IF(N1435&gt;'Power Curve'!$C$37,0,INDEX(Ci,$P1435,1)*POWER(1-Q1435,3)+INDEX(Ci,$P1435,2)*3*Q1435*POWER(1-Q1435,2)+INDEX(Ci,$P1435,3)*3*POWER(Q1435,2)*(1-Q1435)+INDEX(Ci,$P1435,4)*POWER(Q1435,3))</f>
        <v>390.30195770447057</v>
      </c>
      <c r="S1435" s="3">
        <f t="shared" si="379"/>
        <v>445.95000839233415</v>
      </c>
      <c r="T1435" s="3">
        <f t="shared" ca="1" si="380"/>
        <v>-55.648050687863588</v>
      </c>
      <c r="U1435" s="3">
        <f t="shared" ca="1" si="388"/>
        <v>55.648050687863588</v>
      </c>
      <c r="W1435" s="34">
        <f t="shared" si="381"/>
        <v>6</v>
      </c>
      <c r="X1435" s="73" t="b">
        <f>COUNTIF('Power Curve'!$D$2:$D$31,W1435)&gt;0</f>
        <v>1</v>
      </c>
      <c r="Y1435" s="73" t="b">
        <f t="shared" si="382"/>
        <v>0</v>
      </c>
      <c r="Z1435" s="73" t="b">
        <f t="shared" si="389"/>
        <v>1</v>
      </c>
      <c r="AA1435" s="34" t="str">
        <f t="shared" si="383"/>
        <v>Outer</v>
      </c>
      <c r="AB1435" s="35" t="str">
        <f t="shared" si="390"/>
        <v>0.3-0.4</v>
      </c>
      <c r="AC1435" s="36" t="str">
        <f t="shared" si="384"/>
        <v>0-1</v>
      </c>
      <c r="AD1435" s="36" t="str">
        <f t="shared" si="385"/>
        <v>Feb</v>
      </c>
      <c r="AE1435" s="35" t="str">
        <f t="shared" si="386"/>
        <v>285-295</v>
      </c>
      <c r="AF1435" s="36" t="str">
        <f t="shared" si="387"/>
        <v>LWS-LTI</v>
      </c>
    </row>
    <row r="1436" spans="5:32" x14ac:dyDescent="0.3">
      <c r="E1436" s="12">
        <v>40968.034722222219</v>
      </c>
      <c r="F1436" s="16">
        <v>5.83</v>
      </c>
      <c r="G1436" s="16">
        <v>307.69000244140602</v>
      </c>
      <c r="H1436" s="29">
        <v>1.1828707511539183</v>
      </c>
      <c r="I1436" s="26">
        <v>285.89999999999998</v>
      </c>
      <c r="J1436" s="30">
        <v>8.2332761578044589E-2</v>
      </c>
      <c r="K1436" s="31">
        <v>0.38209164908170723</v>
      </c>
      <c r="L1436" s="108">
        <f ca="1">REWS!R1436</f>
        <v>5.8772620724936973</v>
      </c>
      <c r="M1436" s="22">
        <f t="shared" si="374"/>
        <v>5.7623852428695059</v>
      </c>
      <c r="N1436" s="22">
        <f t="shared" ca="1" si="375"/>
        <v>5.8090991826782732</v>
      </c>
      <c r="O1436" s="22">
        <f t="shared" si="376"/>
        <v>0.24864519090474813</v>
      </c>
      <c r="P1436" s="81">
        <f t="shared" ca="1" si="377"/>
        <v>6</v>
      </c>
      <c r="Q1436" s="22">
        <f t="shared" ca="1" si="378"/>
        <v>0.77842678485315242</v>
      </c>
      <c r="R1436" s="3">
        <f ca="1">IF(N1436&gt;'Power Curve'!$C$37,0,INDEX(Ci,$P1436,1)*POWER(1-Q1436,3)+INDEX(Ci,$P1436,2)*3*Q1436*POWER(1-Q1436,2)+INDEX(Ci,$P1436,3)*3*POWER(Q1436,2)*(1-Q1436)+INDEX(Ci,$P1436,4)*POWER(Q1436,3))</f>
        <v>329.81945553837454</v>
      </c>
      <c r="S1436" s="3">
        <f t="shared" si="379"/>
        <v>307.69000244140602</v>
      </c>
      <c r="T1436" s="3">
        <f t="shared" ca="1" si="380"/>
        <v>22.129453096968518</v>
      </c>
      <c r="U1436" s="3">
        <f t="shared" ca="1" si="388"/>
        <v>22.129453096968518</v>
      </c>
      <c r="W1436" s="34">
        <f t="shared" si="381"/>
        <v>6</v>
      </c>
      <c r="X1436" s="73" t="b">
        <f>COUNTIF('Power Curve'!$D$2:$D$31,W1436)&gt;0</f>
        <v>1</v>
      </c>
      <c r="Y1436" s="73" t="b">
        <f t="shared" si="382"/>
        <v>0</v>
      </c>
      <c r="Z1436" s="73" t="b">
        <f t="shared" si="389"/>
        <v>1</v>
      </c>
      <c r="AA1436" s="34" t="str">
        <f t="shared" si="383"/>
        <v>Outer</v>
      </c>
      <c r="AB1436" s="35" t="str">
        <f t="shared" si="390"/>
        <v>0.2-0.3</v>
      </c>
      <c r="AC1436" s="36" t="str">
        <f t="shared" si="384"/>
        <v>0-1</v>
      </c>
      <c r="AD1436" s="36" t="str">
        <f t="shared" si="385"/>
        <v>Feb</v>
      </c>
      <c r="AE1436" s="35" t="str">
        <f t="shared" si="386"/>
        <v>285-295</v>
      </c>
      <c r="AF1436" s="36" t="str">
        <f t="shared" si="387"/>
        <v>LWS-LTI</v>
      </c>
    </row>
    <row r="1437" spans="5:32" x14ac:dyDescent="0.3">
      <c r="E1437" s="12">
        <v>40968.041666666664</v>
      </c>
      <c r="F1437" s="16">
        <v>5.61</v>
      </c>
      <c r="G1437" s="16">
        <v>285.44000625610403</v>
      </c>
      <c r="H1437" s="29">
        <v>1.1824810364435629</v>
      </c>
      <c r="I1437" s="26">
        <v>286.60000000000002</v>
      </c>
      <c r="J1437" s="30">
        <v>8.3778966131907301E-2</v>
      </c>
      <c r="K1437" s="31">
        <v>0.35235318939360311</v>
      </c>
      <c r="L1437" s="108">
        <f ca="1">REWS!R1437</f>
        <v>5.5712691456537033</v>
      </c>
      <c r="M1437" s="22">
        <f t="shared" si="374"/>
        <v>5.5443277217453151</v>
      </c>
      <c r="N1437" s="22">
        <f t="shared" ca="1" si="375"/>
        <v>5.5060502619522573</v>
      </c>
      <c r="O1437" s="22">
        <f t="shared" si="376"/>
        <v>0.2149436980892023</v>
      </c>
      <c r="P1437" s="81">
        <f t="shared" ca="1" si="377"/>
        <v>6</v>
      </c>
      <c r="Q1437" s="22">
        <f t="shared" ca="1" si="378"/>
        <v>0.47637254559239711</v>
      </c>
      <c r="R1437" s="3">
        <f ca="1">IF(N1437&gt;'Power Curve'!$C$37,0,INDEX(Ci,$P1437,1)*POWER(1-Q1437,3)+INDEX(Ci,$P1437,2)*3*Q1437*POWER(1-Q1437,2)+INDEX(Ci,$P1437,3)*3*POWER(Q1437,2)*(1-Q1437)+INDEX(Ci,$P1437,4)*POWER(Q1437,3))</f>
        <v>282.52500404506191</v>
      </c>
      <c r="S1437" s="3">
        <f t="shared" si="379"/>
        <v>285.44000625610403</v>
      </c>
      <c r="T1437" s="3">
        <f t="shared" ca="1" si="380"/>
        <v>-2.9150022110421219</v>
      </c>
      <c r="U1437" s="3">
        <f t="shared" ca="1" si="388"/>
        <v>2.9150022110421219</v>
      </c>
      <c r="W1437" s="34">
        <f t="shared" si="381"/>
        <v>6</v>
      </c>
      <c r="X1437" s="73" t="b">
        <f>COUNTIF('Power Curve'!$D$2:$D$31,W1437)&gt;0</f>
        <v>1</v>
      </c>
      <c r="Y1437" s="73" t="b">
        <f t="shared" si="382"/>
        <v>0</v>
      </c>
      <c r="Z1437" s="73" t="b">
        <f t="shared" si="389"/>
        <v>1</v>
      </c>
      <c r="AA1437" s="34" t="str">
        <f t="shared" si="383"/>
        <v>Outer</v>
      </c>
      <c r="AB1437" s="35" t="str">
        <f t="shared" si="390"/>
        <v>0.2-0.3</v>
      </c>
      <c r="AC1437" s="36" t="str">
        <f t="shared" si="384"/>
        <v>1-2</v>
      </c>
      <c r="AD1437" s="36" t="str">
        <f t="shared" si="385"/>
        <v>Feb</v>
      </c>
      <c r="AE1437" s="35" t="str">
        <f t="shared" si="386"/>
        <v>285-295</v>
      </c>
      <c r="AF1437" s="36" t="str">
        <f t="shared" si="387"/>
        <v>LWS-LTI</v>
      </c>
    </row>
    <row r="1438" spans="5:32" x14ac:dyDescent="0.3">
      <c r="E1438" s="12">
        <v>40968.048611111109</v>
      </c>
      <c r="F1438" s="16">
        <v>6.62</v>
      </c>
      <c r="G1438" s="16">
        <v>496.57998466491745</v>
      </c>
      <c r="H1438" s="29">
        <v>1.1809085581370584</v>
      </c>
      <c r="I1438" s="26">
        <v>288.10000000000002</v>
      </c>
      <c r="J1438" s="30">
        <v>9.9697885196374625E-2</v>
      </c>
      <c r="K1438" s="31">
        <v>0.33702883881869683</v>
      </c>
      <c r="L1438" s="108">
        <f ca="1">REWS!R1438</f>
        <v>6.5809336275407508</v>
      </c>
      <c r="M1438" s="22">
        <f t="shared" si="374"/>
        <v>6.539602982107521</v>
      </c>
      <c r="N1438" s="22">
        <f t="shared" ca="1" si="375"/>
        <v>6.50101105373371</v>
      </c>
      <c r="O1438" s="22">
        <f t="shared" si="376"/>
        <v>0.36876669792732292</v>
      </c>
      <c r="P1438" s="81">
        <f t="shared" ca="1" si="377"/>
        <v>7</v>
      </c>
      <c r="Q1438" s="22">
        <f t="shared" ca="1" si="378"/>
        <v>0.47737927015696169</v>
      </c>
      <c r="R1438" s="3">
        <f ca="1">IF(N1438&gt;'Power Curve'!$C$37,0,INDEX(Ci,$P1438,1)*POWER(1-Q1438,3)+INDEX(Ci,$P1438,2)*3*Q1438*POWER(1-Q1438,2)+INDEX(Ci,$P1438,3)*3*POWER(Q1438,2)*(1-Q1438)+INDEX(Ci,$P1438,4)*POWER(Q1438,3))</f>
        <v>470.95801662458945</v>
      </c>
      <c r="S1438" s="3">
        <f t="shared" si="379"/>
        <v>496.57998466491745</v>
      </c>
      <c r="T1438" s="3">
        <f t="shared" ca="1" si="380"/>
        <v>-25.621968040327999</v>
      </c>
      <c r="U1438" s="3">
        <f t="shared" ca="1" si="388"/>
        <v>25.621968040327999</v>
      </c>
      <c r="W1438" s="34">
        <f t="shared" si="381"/>
        <v>7</v>
      </c>
      <c r="X1438" s="73" t="b">
        <f>COUNTIF('Power Curve'!$D$2:$D$31,W1438)&gt;0</f>
        <v>1</v>
      </c>
      <c r="Y1438" s="73" t="b">
        <f t="shared" si="382"/>
        <v>0</v>
      </c>
      <c r="Z1438" s="73" t="b">
        <f t="shared" si="389"/>
        <v>1</v>
      </c>
      <c r="AA1438" s="34" t="str">
        <f t="shared" si="383"/>
        <v>Outer</v>
      </c>
      <c r="AB1438" s="35" t="str">
        <f t="shared" si="390"/>
        <v>0.3-0.4</v>
      </c>
      <c r="AC1438" s="36" t="str">
        <f t="shared" si="384"/>
        <v>1-2</v>
      </c>
      <c r="AD1438" s="36" t="str">
        <f t="shared" si="385"/>
        <v>Feb</v>
      </c>
      <c r="AE1438" s="35" t="str">
        <f t="shared" si="386"/>
        <v>285-295</v>
      </c>
      <c r="AF1438" s="36" t="str">
        <f t="shared" si="387"/>
        <v>LWS-LTI</v>
      </c>
    </row>
    <row r="1439" spans="5:32" x14ac:dyDescent="0.3">
      <c r="E1439" s="12">
        <v>40968.055555555555</v>
      </c>
      <c r="F1439" s="16">
        <v>6.93</v>
      </c>
      <c r="G1439" s="16">
        <v>455.11000823974621</v>
      </c>
      <c r="H1439" s="29">
        <v>1.180520030356202</v>
      </c>
      <c r="I1439" s="26">
        <v>287.89999999999998</v>
      </c>
      <c r="J1439" s="30">
        <v>9.5238095238095247E-2</v>
      </c>
      <c r="K1439" s="31">
        <v>0.34867574737207024</v>
      </c>
      <c r="L1439" s="108">
        <f ca="1">REWS!R1439</f>
        <v>6.953780122880862</v>
      </c>
      <c r="M1439" s="22">
        <f t="shared" si="374"/>
        <v>6.8450873073348957</v>
      </c>
      <c r="N1439" s="22">
        <f t="shared" ca="1" si="375"/>
        <v>6.8685760544198384</v>
      </c>
      <c r="O1439" s="22">
        <f t="shared" si="376"/>
        <v>0.4159802851442882</v>
      </c>
      <c r="P1439" s="81">
        <f t="shared" ca="1" si="377"/>
        <v>7</v>
      </c>
      <c r="Q1439" s="22">
        <f t="shared" ca="1" si="378"/>
        <v>0.85102609264488993</v>
      </c>
      <c r="R1439" s="3">
        <f ca="1">IF(N1439&gt;'Power Curve'!$C$37,0,INDEX(Ci,$P1439,1)*POWER(1-Q1439,3)+INDEX(Ci,$P1439,2)*3*Q1439*POWER(1-Q1439,2)+INDEX(Ci,$P1439,3)*3*POWER(Q1439,2)*(1-Q1439)+INDEX(Ci,$P1439,4)*POWER(Q1439,3))</f>
        <v>562.73118727384065</v>
      </c>
      <c r="S1439" s="3">
        <f t="shared" si="379"/>
        <v>455.11000823974621</v>
      </c>
      <c r="T1439" s="3">
        <f t="shared" ca="1" si="380"/>
        <v>107.62117903409444</v>
      </c>
      <c r="U1439" s="3">
        <f t="shared" ca="1" si="388"/>
        <v>107.62117903409444</v>
      </c>
      <c r="W1439" s="34">
        <f t="shared" si="381"/>
        <v>7</v>
      </c>
      <c r="X1439" s="73" t="b">
        <f>COUNTIF('Power Curve'!$D$2:$D$31,W1439)&gt;0</f>
        <v>1</v>
      </c>
      <c r="Y1439" s="73" t="b">
        <f t="shared" si="382"/>
        <v>0</v>
      </c>
      <c r="Z1439" s="73" t="b">
        <f t="shared" si="389"/>
        <v>1</v>
      </c>
      <c r="AA1439" s="34" t="str">
        <f t="shared" si="383"/>
        <v>Outer</v>
      </c>
      <c r="AB1439" s="35" t="str">
        <f t="shared" si="390"/>
        <v>0.4-0.5</v>
      </c>
      <c r="AC1439" s="36" t="str">
        <f t="shared" si="384"/>
        <v>1-2</v>
      </c>
      <c r="AD1439" s="36" t="str">
        <f t="shared" si="385"/>
        <v>Feb</v>
      </c>
      <c r="AE1439" s="35" t="str">
        <f t="shared" si="386"/>
        <v>285-295</v>
      </c>
      <c r="AF1439" s="36" t="str">
        <f t="shared" si="387"/>
        <v>LWS-LTI</v>
      </c>
    </row>
    <row r="1440" spans="5:32" x14ac:dyDescent="0.3">
      <c r="E1440" s="12">
        <v>40968.0625</v>
      </c>
      <c r="F1440" s="16">
        <v>7.12</v>
      </c>
      <c r="G1440" s="16">
        <v>652.51998043060303</v>
      </c>
      <c r="H1440" s="29">
        <v>1.1806926777598097</v>
      </c>
      <c r="I1440" s="26">
        <v>287.10000000000002</v>
      </c>
      <c r="J1440" s="30">
        <v>0.10112359550561797</v>
      </c>
      <c r="K1440" s="31">
        <v>0.23547996950817571</v>
      </c>
      <c r="L1440" s="108">
        <f ca="1">REWS!R1440</f>
        <v>7.0850520459874025</v>
      </c>
      <c r="M1440" s="22">
        <f t="shared" si="374"/>
        <v>7.0331020767641848</v>
      </c>
      <c r="N1440" s="22">
        <f t="shared" ca="1" si="375"/>
        <v>6.9985806543000475</v>
      </c>
      <c r="O1440" s="22">
        <f t="shared" si="376"/>
        <v>0.44503857384018197</v>
      </c>
      <c r="P1440" s="81">
        <f t="shared" ca="1" si="377"/>
        <v>7</v>
      </c>
      <c r="Q1440" s="22">
        <f t="shared" ca="1" si="378"/>
        <v>0.98318178092690489</v>
      </c>
      <c r="R1440" s="3">
        <f ca="1">IF(N1440&gt;'Power Curve'!$C$37,0,INDEX(Ci,$P1440,1)*POWER(1-Q1440,3)+INDEX(Ci,$P1440,2)*3*Q1440*POWER(1-Q1440,2)+INDEX(Ci,$P1440,3)*3*POWER(Q1440,2)*(1-Q1440)+INDEX(Ci,$P1440,4)*POWER(Q1440,3))</f>
        <v>596.07819409526599</v>
      </c>
      <c r="S1440" s="3">
        <f t="shared" si="379"/>
        <v>652.51998043060303</v>
      </c>
      <c r="T1440" s="3">
        <f t="shared" ca="1" si="380"/>
        <v>-56.441786335337042</v>
      </c>
      <c r="U1440" s="3">
        <f t="shared" ca="1" si="388"/>
        <v>56.441786335337042</v>
      </c>
      <c r="W1440" s="34">
        <f t="shared" si="381"/>
        <v>7</v>
      </c>
      <c r="X1440" s="73" t="b">
        <f>COUNTIF('Power Curve'!$D$2:$D$31,W1440)&gt;0</f>
        <v>1</v>
      </c>
      <c r="Y1440" s="73" t="b">
        <f t="shared" si="382"/>
        <v>0</v>
      </c>
      <c r="Z1440" s="73" t="b">
        <f t="shared" si="389"/>
        <v>1</v>
      </c>
      <c r="AA1440" s="34" t="str">
        <f t="shared" si="383"/>
        <v>Inner</v>
      </c>
      <c r="AB1440" s="35" t="str">
        <f t="shared" si="390"/>
        <v>0.4-0.5</v>
      </c>
      <c r="AC1440" s="36" t="str">
        <f t="shared" si="384"/>
        <v>1-2</v>
      </c>
      <c r="AD1440" s="36" t="str">
        <f t="shared" si="385"/>
        <v>Feb</v>
      </c>
      <c r="AE1440" s="35" t="str">
        <f t="shared" si="386"/>
        <v>285-295</v>
      </c>
      <c r="AF1440" s="36" t="str">
        <f t="shared" si="387"/>
        <v>Inner-TI</v>
      </c>
    </row>
    <row r="1441" spans="5:32" x14ac:dyDescent="0.3">
      <c r="E1441" s="12">
        <v>40968.069444444445</v>
      </c>
      <c r="F1441" s="16">
        <v>5.68</v>
      </c>
      <c r="G1441" s="16">
        <v>340.5699920654294</v>
      </c>
      <c r="H1441" s="29">
        <v>1.1809085581370584</v>
      </c>
      <c r="I1441" s="26">
        <v>287.8</v>
      </c>
      <c r="J1441" s="30">
        <v>0.14964788732394366</v>
      </c>
      <c r="K1441" s="31">
        <v>0.19063637875356504</v>
      </c>
      <c r="L1441" s="108">
        <f ca="1">REWS!R1441</f>
        <v>5.7465466866994035</v>
      </c>
      <c r="M1441" s="22">
        <f t="shared" si="374"/>
        <v>5.6110188728656674</v>
      </c>
      <c r="N1441" s="22">
        <f t="shared" ca="1" si="375"/>
        <v>5.6767573790271166</v>
      </c>
      <c r="O1441" s="22">
        <f t="shared" si="376"/>
        <v>0.22525103047909475</v>
      </c>
      <c r="P1441" s="81">
        <f t="shared" ca="1" si="377"/>
        <v>6</v>
      </c>
      <c r="Q1441" s="22">
        <f t="shared" ca="1" si="378"/>
        <v>0.64651935971374108</v>
      </c>
      <c r="R1441" s="3">
        <f ca="1">IF(N1441&gt;'Power Curve'!$C$37,0,INDEX(Ci,$P1441,1)*POWER(1-Q1441,3)+INDEX(Ci,$P1441,2)*3*Q1441*POWER(1-Q1441,2)+INDEX(Ci,$P1441,3)*3*POWER(Q1441,2)*(1-Q1441)+INDEX(Ci,$P1441,4)*POWER(Q1441,3))</f>
        <v>308.5246685296446</v>
      </c>
      <c r="S1441" s="3">
        <f t="shared" si="379"/>
        <v>340.5699920654294</v>
      </c>
      <c r="T1441" s="3">
        <f t="shared" ca="1" si="380"/>
        <v>-32.045323535784803</v>
      </c>
      <c r="U1441" s="3">
        <f t="shared" ca="1" si="388"/>
        <v>32.045323535784803</v>
      </c>
      <c r="W1441" s="34">
        <f t="shared" si="381"/>
        <v>6</v>
      </c>
      <c r="X1441" s="73" t="b">
        <f>COUNTIF('Power Curve'!$D$2:$D$31,W1441)&gt;0</f>
        <v>1</v>
      </c>
      <c r="Y1441" s="73" t="b">
        <f t="shared" si="382"/>
        <v>0</v>
      </c>
      <c r="Z1441" s="73" t="b">
        <f t="shared" si="389"/>
        <v>1</v>
      </c>
      <c r="AA1441" s="34" t="str">
        <f t="shared" si="383"/>
        <v>Outer</v>
      </c>
      <c r="AB1441" s="35" t="str">
        <f t="shared" si="390"/>
        <v>0.2-0.3</v>
      </c>
      <c r="AC1441" s="36" t="str">
        <f t="shared" si="384"/>
        <v>1-2</v>
      </c>
      <c r="AD1441" s="36" t="str">
        <f t="shared" si="385"/>
        <v>Feb</v>
      </c>
      <c r="AE1441" s="35" t="str">
        <f t="shared" si="386"/>
        <v>285-295</v>
      </c>
      <c r="AF1441" s="36" t="str">
        <f t="shared" si="387"/>
        <v>LWS-HTI</v>
      </c>
    </row>
    <row r="1442" spans="5:32" x14ac:dyDescent="0.3">
      <c r="E1442" s="12">
        <v>40968.076388888891</v>
      </c>
      <c r="F1442" s="16">
        <v>4.5199999999999996</v>
      </c>
      <c r="G1442" s="16">
        <v>97.050001144409606</v>
      </c>
      <c r="H1442" s="29">
        <v>1.1810110954183211</v>
      </c>
      <c r="I1442" s="26">
        <v>285.39999999999998</v>
      </c>
      <c r="J1442" s="30">
        <v>0.12389380530973454</v>
      </c>
      <c r="K1442" s="31">
        <v>0.29855588605234984</v>
      </c>
      <c r="L1442" s="108">
        <f ca="1">REWS!R1442</f>
        <v>4.5262211150146543</v>
      </c>
      <c r="M1442" s="22">
        <f t="shared" si="374"/>
        <v>4.4652357978998261</v>
      </c>
      <c r="N1442" s="22">
        <f t="shared" ca="1" si="375"/>
        <v>4.4713815380472353</v>
      </c>
      <c r="O1442" s="22">
        <f t="shared" si="376"/>
        <v>4.8166562720043937E-2</v>
      </c>
      <c r="P1442" s="81">
        <f t="shared" ca="1" si="377"/>
        <v>5</v>
      </c>
      <c r="Q1442" s="22">
        <f t="shared" ca="1" si="378"/>
        <v>0.36339336678438078</v>
      </c>
      <c r="R1442" s="3">
        <f ca="1">IF(N1442&gt;'Power Curve'!$C$37,0,INDEX(Ci,$P1442,1)*POWER(1-Q1442,3)+INDEX(Ci,$P1442,2)*3*Q1442*POWER(1-Q1442,2)+INDEX(Ci,$P1442,3)*3*POWER(Q1442,2)*(1-Q1442)+INDEX(Ci,$P1442,4)*POWER(Q1442,3))</f>
        <v>117.09446348276225</v>
      </c>
      <c r="S1442" s="3">
        <f t="shared" si="379"/>
        <v>97.050001144409606</v>
      </c>
      <c r="T1442" s="3">
        <f t="shared" ca="1" si="380"/>
        <v>20.044462338352645</v>
      </c>
      <c r="U1442" s="3">
        <f t="shared" ca="1" si="388"/>
        <v>20.044462338352645</v>
      </c>
      <c r="W1442" s="34">
        <f t="shared" si="381"/>
        <v>4</v>
      </c>
      <c r="X1442" s="73" t="b">
        <f>COUNTIF('Power Curve'!$D$2:$D$31,W1442)&gt;0</f>
        <v>1</v>
      </c>
      <c r="Y1442" s="73" t="b">
        <f t="shared" si="382"/>
        <v>0</v>
      </c>
      <c r="Z1442" s="73" t="b">
        <f t="shared" si="389"/>
        <v>1</v>
      </c>
      <c r="AA1442" s="34" t="str">
        <f t="shared" si="383"/>
        <v>Inner</v>
      </c>
      <c r="AB1442" s="35" t="str">
        <f t="shared" si="390"/>
        <v>0.0-0.1</v>
      </c>
      <c r="AC1442" s="36" t="str">
        <f t="shared" si="384"/>
        <v>1-2</v>
      </c>
      <c r="AD1442" s="36" t="str">
        <f t="shared" si="385"/>
        <v>Feb</v>
      </c>
      <c r="AE1442" s="35" t="str">
        <f t="shared" si="386"/>
        <v>285-295</v>
      </c>
      <c r="AF1442" s="36" t="str">
        <f t="shared" si="387"/>
        <v>Inner-TI</v>
      </c>
    </row>
    <row r="1443" spans="5:32" x14ac:dyDescent="0.3">
      <c r="E1443" s="12">
        <v>40968.083333333336</v>
      </c>
      <c r="F1443" s="16">
        <v>4.42</v>
      </c>
      <c r="G1443" s="16">
        <v>135.96000289917012</v>
      </c>
      <c r="H1443" s="29">
        <v>1.1803206224550455</v>
      </c>
      <c r="I1443" s="26">
        <v>274.7</v>
      </c>
      <c r="J1443" s="30">
        <v>0.18778280542986425</v>
      </c>
      <c r="K1443" s="31">
        <v>0.19486545677051639</v>
      </c>
      <c r="L1443" s="108">
        <f ca="1">REWS!R1443</f>
        <v>4.4046229061901743</v>
      </c>
      <c r="M1443" s="22">
        <f t="shared" si="374"/>
        <v>4.3655962879572954</v>
      </c>
      <c r="N1443" s="22">
        <f t="shared" ca="1" si="375"/>
        <v>4.3504084636007923</v>
      </c>
      <c r="O1443" s="22">
        <f t="shared" si="376"/>
        <v>3.2766955262522594E-2</v>
      </c>
      <c r="P1443" s="81">
        <f t="shared" ca="1" si="377"/>
        <v>5</v>
      </c>
      <c r="Q1443" s="22">
        <f t="shared" ca="1" si="378"/>
        <v>0.22506309283531492</v>
      </c>
      <c r="R1443" s="3">
        <f ca="1">IF(N1443&gt;'Power Curve'!$C$37,0,INDEX(Ci,$P1443,1)*POWER(1-Q1443,3)+INDEX(Ci,$P1443,2)*3*Q1443*POWER(1-Q1443,2)+INDEX(Ci,$P1443,3)*3*POWER(Q1443,2)*(1-Q1443)+INDEX(Ci,$P1443,4)*POWER(Q1443,3))</f>
        <v>99.356597714975663</v>
      </c>
      <c r="S1443" s="3">
        <f t="shared" si="379"/>
        <v>135.96000289917012</v>
      </c>
      <c r="T1443" s="3">
        <f t="shared" ca="1" si="380"/>
        <v>-36.603405184194457</v>
      </c>
      <c r="U1443" s="3">
        <f t="shared" ca="1" si="388"/>
        <v>36.603405184194457</v>
      </c>
      <c r="W1443" s="34">
        <f t="shared" si="381"/>
        <v>4</v>
      </c>
      <c r="X1443" s="73" t="b">
        <f>COUNTIF('Power Curve'!$D$2:$D$31,W1443)&gt;0</f>
        <v>1</v>
      </c>
      <c r="Y1443" s="73" t="b">
        <f t="shared" si="382"/>
        <v>0</v>
      </c>
      <c r="Z1443" s="73" t="b">
        <f t="shared" si="389"/>
        <v>1</v>
      </c>
      <c r="AA1443" s="34" t="str">
        <f t="shared" si="383"/>
        <v>Outer</v>
      </c>
      <c r="AB1443" s="35" t="str">
        <f t="shared" si="390"/>
        <v>0.0-0.1</v>
      </c>
      <c r="AC1443" s="36" t="str">
        <f t="shared" si="384"/>
        <v>2-3</v>
      </c>
      <c r="AD1443" s="36" t="str">
        <f t="shared" si="385"/>
        <v>Feb</v>
      </c>
      <c r="AE1443" s="35" t="str">
        <f t="shared" si="386"/>
        <v>265-275</v>
      </c>
      <c r="AF1443" s="36" t="str">
        <f t="shared" si="387"/>
        <v>LWS-HTI</v>
      </c>
    </row>
    <row r="1444" spans="5:32" x14ac:dyDescent="0.3">
      <c r="E1444" s="12">
        <v>40968.090277777781</v>
      </c>
      <c r="F1444" s="16">
        <v>5.98</v>
      </c>
      <c r="G1444" s="16">
        <v>311.02998733520531</v>
      </c>
      <c r="H1444" s="29">
        <v>1.1797602072786235</v>
      </c>
      <c r="I1444" s="26">
        <v>270.5</v>
      </c>
      <c r="J1444" s="30">
        <v>0.12207357859531771</v>
      </c>
      <c r="K1444" s="31">
        <v>0.18827251998270161</v>
      </c>
      <c r="L1444" s="108">
        <f ca="1">REWS!R1444</f>
        <v>5.9912581061950592</v>
      </c>
      <c r="M1444" s="22">
        <f t="shared" si="374"/>
        <v>5.9054600461555244</v>
      </c>
      <c r="N1444" s="22">
        <f t="shared" ca="1" si="375"/>
        <v>5.9165778214615941</v>
      </c>
      <c r="O1444" s="22">
        <f t="shared" si="376"/>
        <v>0.27075786296563614</v>
      </c>
      <c r="P1444" s="81">
        <f t="shared" ca="1" si="377"/>
        <v>6</v>
      </c>
      <c r="Q1444" s="22">
        <f t="shared" ca="1" si="378"/>
        <v>0.88555265217748547</v>
      </c>
      <c r="R1444" s="3">
        <f ca="1">IF(N1444&gt;'Power Curve'!$C$37,0,INDEX(Ci,$P1444,1)*POWER(1-Q1444,3)+INDEX(Ci,$P1444,2)*3*Q1444*POWER(1-Q1444,2)+INDEX(Ci,$P1444,3)*3*POWER(Q1444,2)*(1-Q1444)+INDEX(Ci,$P1444,4)*POWER(Q1444,3))</f>
        <v>348.15442562827525</v>
      </c>
      <c r="S1444" s="3">
        <f t="shared" si="379"/>
        <v>311.02998733520531</v>
      </c>
      <c r="T1444" s="3">
        <f t="shared" ca="1" si="380"/>
        <v>37.124438293069943</v>
      </c>
      <c r="U1444" s="3">
        <f t="shared" ca="1" si="388"/>
        <v>37.124438293069943</v>
      </c>
      <c r="W1444" s="34">
        <f t="shared" si="381"/>
        <v>6</v>
      </c>
      <c r="X1444" s="73" t="b">
        <f>COUNTIF('Power Curve'!$D$2:$D$31,W1444)&gt;0</f>
        <v>1</v>
      </c>
      <c r="Y1444" s="73" t="b">
        <f t="shared" si="382"/>
        <v>0</v>
      </c>
      <c r="Z1444" s="73" t="b">
        <f t="shared" si="389"/>
        <v>1</v>
      </c>
      <c r="AA1444" s="34" t="str">
        <f t="shared" si="383"/>
        <v>Inner</v>
      </c>
      <c r="AB1444" s="35" t="str">
        <f t="shared" si="390"/>
        <v>0.2-0.3</v>
      </c>
      <c r="AC1444" s="36" t="str">
        <f t="shared" si="384"/>
        <v>2-3</v>
      </c>
      <c r="AD1444" s="36" t="str">
        <f t="shared" si="385"/>
        <v>Feb</v>
      </c>
      <c r="AE1444" s="35" t="str">
        <f t="shared" si="386"/>
        <v>265-275</v>
      </c>
      <c r="AF1444" s="36" t="str">
        <f t="shared" si="387"/>
        <v>Inner-TI</v>
      </c>
    </row>
    <row r="1445" spans="5:32" x14ac:dyDescent="0.3">
      <c r="E1445" s="12">
        <v>40968.097222222219</v>
      </c>
      <c r="F1445" s="16">
        <v>5.95</v>
      </c>
      <c r="G1445" s="16">
        <v>320.7700080871582</v>
      </c>
      <c r="H1445" s="29">
        <v>1.179458665392394</v>
      </c>
      <c r="I1445" s="26">
        <v>271.60000000000002</v>
      </c>
      <c r="J1445" s="30">
        <v>8.7394957983193272E-2</v>
      </c>
      <c r="K1445" s="31">
        <v>0.12218535189000693</v>
      </c>
      <c r="L1445" s="108">
        <f ca="1">REWS!R1445</f>
        <v>5.9412686415885059</v>
      </c>
      <c r="M1445" s="22">
        <f t="shared" si="374"/>
        <v>5.8753333367051308</v>
      </c>
      <c r="N1445" s="22">
        <f t="shared" ca="1" si="375"/>
        <v>5.8667115482765979</v>
      </c>
      <c r="O1445" s="22">
        <f t="shared" si="376"/>
        <v>0.26610168290422825</v>
      </c>
      <c r="P1445" s="81">
        <f t="shared" ca="1" si="377"/>
        <v>6</v>
      </c>
      <c r="Q1445" s="22">
        <f t="shared" ca="1" si="378"/>
        <v>0.83585005242699584</v>
      </c>
      <c r="R1445" s="3">
        <f ca="1">IF(N1445&gt;'Power Curve'!$C$37,0,INDEX(Ci,$P1445,1)*POWER(1-Q1445,3)+INDEX(Ci,$P1445,2)*3*Q1445*POWER(1-Q1445,2)+INDEX(Ci,$P1445,3)*3*POWER(Q1445,2)*(1-Q1445)+INDEX(Ci,$P1445,4)*POWER(Q1445,3))</f>
        <v>339.51569017793452</v>
      </c>
      <c r="S1445" s="3">
        <f t="shared" si="379"/>
        <v>320.7700080871582</v>
      </c>
      <c r="T1445" s="3">
        <f t="shared" ca="1" si="380"/>
        <v>18.745682090776313</v>
      </c>
      <c r="U1445" s="3">
        <f t="shared" ca="1" si="388"/>
        <v>18.745682090776313</v>
      </c>
      <c r="W1445" s="34">
        <f t="shared" si="381"/>
        <v>6</v>
      </c>
      <c r="X1445" s="73" t="b">
        <f>COUNTIF('Power Curve'!$D$2:$D$31,W1445)&gt;0</f>
        <v>1</v>
      </c>
      <c r="Y1445" s="73" t="b">
        <f t="shared" si="382"/>
        <v>0</v>
      </c>
      <c r="Z1445" s="73" t="b">
        <f t="shared" si="389"/>
        <v>1</v>
      </c>
      <c r="AA1445" s="34" t="str">
        <f t="shared" si="383"/>
        <v>Outer</v>
      </c>
      <c r="AB1445" s="35" t="str">
        <f t="shared" si="390"/>
        <v>0.2-0.3</v>
      </c>
      <c r="AC1445" s="36" t="str">
        <f t="shared" si="384"/>
        <v>2-3</v>
      </c>
      <c r="AD1445" s="36" t="str">
        <f t="shared" si="385"/>
        <v>Feb</v>
      </c>
      <c r="AE1445" s="35" t="str">
        <f t="shared" si="386"/>
        <v>265-275</v>
      </c>
      <c r="AF1445" s="36" t="str">
        <f t="shared" si="387"/>
        <v>LWS-LTI</v>
      </c>
    </row>
    <row r="1446" spans="5:32" x14ac:dyDescent="0.3">
      <c r="E1446" s="12">
        <v>40968.104166666664</v>
      </c>
      <c r="F1446" s="16">
        <v>5.96</v>
      </c>
      <c r="G1446" s="16">
        <v>332.21000671386719</v>
      </c>
      <c r="H1446" s="29">
        <v>1.1794156006362784</v>
      </c>
      <c r="I1446" s="26">
        <v>275.60000000000002</v>
      </c>
      <c r="J1446" s="30">
        <v>8.8926174496644306E-2</v>
      </c>
      <c r="K1446" s="31">
        <v>0.14108838789688682</v>
      </c>
      <c r="L1446" s="108">
        <f ca="1">REWS!R1446</f>
        <v>5.9585978472178711</v>
      </c>
      <c r="M1446" s="22">
        <f t="shared" si="374"/>
        <v>5.8851362181390021</v>
      </c>
      <c r="N1446" s="22">
        <f t="shared" ca="1" si="375"/>
        <v>5.8837516778501646</v>
      </c>
      <c r="O1446" s="22">
        <f t="shared" si="376"/>
        <v>0.26761674983020284</v>
      </c>
      <c r="P1446" s="81">
        <f t="shared" ca="1" si="377"/>
        <v>6</v>
      </c>
      <c r="Q1446" s="22">
        <f t="shared" ca="1" si="378"/>
        <v>0.85283425208333385</v>
      </c>
      <c r="R1446" s="3">
        <f ca="1">IF(N1446&gt;'Power Curve'!$C$37,0,INDEX(Ci,$P1446,1)*POWER(1-Q1446,3)+INDEX(Ci,$P1446,2)*3*Q1446*POWER(1-Q1446,2)+INDEX(Ci,$P1446,3)*3*POWER(Q1446,2)*(1-Q1446)+INDEX(Ci,$P1446,4)*POWER(Q1446,3))</f>
        <v>342.44077562348804</v>
      </c>
      <c r="S1446" s="3">
        <f t="shared" si="379"/>
        <v>332.21000671386719</v>
      </c>
      <c r="T1446" s="3">
        <f t="shared" ca="1" si="380"/>
        <v>10.230768909620849</v>
      </c>
      <c r="U1446" s="3">
        <f t="shared" ca="1" si="388"/>
        <v>10.230768909620849</v>
      </c>
      <c r="W1446" s="34">
        <f t="shared" si="381"/>
        <v>6</v>
      </c>
      <c r="X1446" s="73" t="b">
        <f>COUNTIF('Power Curve'!$D$2:$D$31,W1446)&gt;0</f>
        <v>1</v>
      </c>
      <c r="Y1446" s="73" t="b">
        <f t="shared" si="382"/>
        <v>0</v>
      </c>
      <c r="Z1446" s="73" t="b">
        <f t="shared" si="389"/>
        <v>1</v>
      </c>
      <c r="AA1446" s="34" t="str">
        <f t="shared" si="383"/>
        <v>Outer</v>
      </c>
      <c r="AB1446" s="35" t="str">
        <f t="shared" si="390"/>
        <v>0.2-0.3</v>
      </c>
      <c r="AC1446" s="36" t="str">
        <f t="shared" si="384"/>
        <v>2-3</v>
      </c>
      <c r="AD1446" s="36" t="str">
        <f t="shared" si="385"/>
        <v>Feb</v>
      </c>
      <c r="AE1446" s="35" t="str">
        <f t="shared" si="386"/>
        <v>275-285</v>
      </c>
      <c r="AF1446" s="36" t="str">
        <f t="shared" si="387"/>
        <v>LWS-LTI</v>
      </c>
    </row>
    <row r="1447" spans="5:32" x14ac:dyDescent="0.3">
      <c r="E1447" s="12">
        <v>40968.111111111109</v>
      </c>
      <c r="F1447" s="16">
        <v>5.28</v>
      </c>
      <c r="G1447" s="16">
        <v>252.30001449584918</v>
      </c>
      <c r="H1447" s="29">
        <v>1.179458665392394</v>
      </c>
      <c r="I1447" s="26">
        <v>271.7</v>
      </c>
      <c r="J1447" s="30">
        <v>8.7121212121212127E-2</v>
      </c>
      <c r="K1447" s="31">
        <v>5.8086133483360412E-2</v>
      </c>
      <c r="L1447" s="108">
        <f ca="1">REWS!R1447</f>
        <v>5.3222916674317258</v>
      </c>
      <c r="M1447" s="22">
        <f t="shared" si="374"/>
        <v>5.2137411794627049</v>
      </c>
      <c r="N1447" s="22">
        <f t="shared" ca="1" si="375"/>
        <v>5.2555021279545473</v>
      </c>
      <c r="O1447" s="22">
        <f t="shared" si="376"/>
        <v>0.16385048230735261</v>
      </c>
      <c r="P1447" s="81">
        <f t="shared" ca="1" si="377"/>
        <v>6</v>
      </c>
      <c r="Q1447" s="22">
        <f t="shared" ca="1" si="378"/>
        <v>0.22664677250079457</v>
      </c>
      <c r="R1447" s="3">
        <f ca="1">IF(N1447&gt;'Power Curve'!$C$37,0,INDEX(Ci,$P1447,1)*POWER(1-Q1447,3)+INDEX(Ci,$P1447,2)*3*Q1447*POWER(1-Q1447,2)+INDEX(Ci,$P1447,3)*3*POWER(Q1447,2)*(1-Q1447)+INDEX(Ci,$P1447,4)*POWER(Q1447,3))</f>
        <v>245.65338045326908</v>
      </c>
      <c r="S1447" s="3">
        <f t="shared" si="379"/>
        <v>252.30001449584918</v>
      </c>
      <c r="T1447" s="3">
        <f t="shared" ca="1" si="380"/>
        <v>-6.6466340425801036</v>
      </c>
      <c r="U1447" s="3">
        <f t="shared" ca="1" si="388"/>
        <v>6.6466340425801036</v>
      </c>
      <c r="W1447" s="34">
        <f t="shared" si="381"/>
        <v>5</v>
      </c>
      <c r="X1447" s="73" t="b">
        <f>COUNTIF('Power Curve'!$D$2:$D$31,W1447)&gt;0</f>
        <v>1</v>
      </c>
      <c r="Y1447" s="73" t="b">
        <f t="shared" si="382"/>
        <v>0</v>
      </c>
      <c r="Z1447" s="73" t="b">
        <f t="shared" si="389"/>
        <v>1</v>
      </c>
      <c r="AA1447" s="34" t="str">
        <f t="shared" si="383"/>
        <v>Outer</v>
      </c>
      <c r="AB1447" s="35" t="str">
        <f t="shared" si="390"/>
        <v>0.1-0.2</v>
      </c>
      <c r="AC1447" s="36" t="str">
        <f t="shared" si="384"/>
        <v>2-3</v>
      </c>
      <c r="AD1447" s="36" t="str">
        <f t="shared" si="385"/>
        <v>Feb</v>
      </c>
      <c r="AE1447" s="35" t="str">
        <f t="shared" si="386"/>
        <v>265-275</v>
      </c>
      <c r="AF1447" s="36" t="str">
        <f t="shared" si="387"/>
        <v>LWS-LTI</v>
      </c>
    </row>
    <row r="1448" spans="5:32" x14ac:dyDescent="0.3">
      <c r="E1448" s="12">
        <v>40968.118055555555</v>
      </c>
      <c r="F1448" s="16">
        <v>5.73</v>
      </c>
      <c r="G1448" s="16">
        <v>348.24000930786133</v>
      </c>
      <c r="H1448" s="29">
        <v>1.1792433730550955</v>
      </c>
      <c r="I1448" s="26">
        <v>266.60000000000002</v>
      </c>
      <c r="J1448" s="30">
        <v>0.150087260034904</v>
      </c>
      <c r="K1448" s="31">
        <v>1.1079280299146286E-2</v>
      </c>
      <c r="L1448" s="108">
        <f ca="1">REWS!R1448</f>
        <v>5.6709342951902464</v>
      </c>
      <c r="M1448" s="22">
        <f t="shared" si="374"/>
        <v>5.6577498334485563</v>
      </c>
      <c r="N1448" s="22">
        <f t="shared" ca="1" si="375"/>
        <v>5.5994288942600905</v>
      </c>
      <c r="O1448" s="22">
        <f t="shared" si="376"/>
        <v>0.23247345107815692</v>
      </c>
      <c r="P1448" s="81">
        <f t="shared" ca="1" si="377"/>
        <v>6</v>
      </c>
      <c r="Q1448" s="22">
        <f t="shared" ca="1" si="378"/>
        <v>0.56944468614772559</v>
      </c>
      <c r="R1448" s="3">
        <f ca="1">IF(N1448&gt;'Power Curve'!$C$37,0,INDEX(Ci,$P1448,1)*POWER(1-Q1448,3)+INDEX(Ci,$P1448,2)*3*Q1448*POWER(1-Q1448,2)+INDEX(Ci,$P1448,3)*3*POWER(Q1448,2)*(1-Q1448)+INDEX(Ci,$P1448,4)*POWER(Q1448,3))</f>
        <v>296.58638774960394</v>
      </c>
      <c r="S1448" s="3">
        <f t="shared" si="379"/>
        <v>348.24000930786133</v>
      </c>
      <c r="T1448" s="3">
        <f t="shared" ca="1" si="380"/>
        <v>-51.653621558257385</v>
      </c>
      <c r="U1448" s="3">
        <f t="shared" ca="1" si="388"/>
        <v>51.653621558257385</v>
      </c>
      <c r="W1448" s="34">
        <f t="shared" si="381"/>
        <v>6</v>
      </c>
      <c r="X1448" s="73" t="b">
        <f>COUNTIF('Power Curve'!$D$2:$D$31,W1448)&gt;0</f>
        <v>1</v>
      </c>
      <c r="Y1448" s="73" t="b">
        <f t="shared" si="382"/>
        <v>0</v>
      </c>
      <c r="Z1448" s="73" t="b">
        <f t="shared" si="389"/>
        <v>1</v>
      </c>
      <c r="AA1448" s="34" t="str">
        <f t="shared" si="383"/>
        <v>Outer</v>
      </c>
      <c r="AB1448" s="35" t="str">
        <f t="shared" si="390"/>
        <v>0.2-0.3</v>
      </c>
      <c r="AC1448" s="36" t="str">
        <f t="shared" si="384"/>
        <v>2-3</v>
      </c>
      <c r="AD1448" s="36" t="str">
        <f t="shared" si="385"/>
        <v>Feb</v>
      </c>
      <c r="AE1448" s="35" t="str">
        <f t="shared" si="386"/>
        <v>265-275</v>
      </c>
      <c r="AF1448" s="36" t="str">
        <f t="shared" si="387"/>
        <v>LWS-HTI</v>
      </c>
    </row>
    <row r="1449" spans="5:32" x14ac:dyDescent="0.3">
      <c r="E1449" s="12">
        <v>40968.298611111109</v>
      </c>
      <c r="F1449" s="16">
        <v>9.4700000000000006</v>
      </c>
      <c r="G1449" s="16">
        <v>1271.949966430662</v>
      </c>
      <c r="H1449" s="29">
        <v>1.1741710471310653</v>
      </c>
      <c r="I1449" s="26">
        <v>266.8</v>
      </c>
      <c r="J1449" s="30">
        <v>5.1742344244984154E-2</v>
      </c>
      <c r="K1449" s="31">
        <v>0.27357122855353416</v>
      </c>
      <c r="L1449" s="108">
        <f ca="1">REWS!R1449</f>
        <v>9.3656622727568699</v>
      </c>
      <c r="M1449" s="22">
        <f t="shared" si="374"/>
        <v>9.3371658263069062</v>
      </c>
      <c r="N1449" s="22">
        <f t="shared" ca="1" si="375"/>
        <v>9.2342916276575817</v>
      </c>
      <c r="O1449" s="22">
        <f t="shared" si="376"/>
        <v>0.80113905366517835</v>
      </c>
      <c r="P1449" s="81">
        <f t="shared" ca="1" si="377"/>
        <v>10</v>
      </c>
      <c r="Q1449" s="22">
        <f t="shared" ca="1" si="378"/>
        <v>0.23932421135117327</v>
      </c>
      <c r="R1449" s="3">
        <f ca="1">IF(N1449&gt;'Power Curve'!$C$37,0,INDEX(Ci,$P1449,1)*POWER(1-Q1449,3)+INDEX(Ci,$P1449,2)*3*Q1449*POWER(1-Q1449,2)+INDEX(Ci,$P1449,3)*3*POWER(Q1449,2)*(1-Q1449)+INDEX(Ci,$P1449,4)*POWER(Q1449,3))</f>
        <v>1275.6064043181973</v>
      </c>
      <c r="S1449" s="3">
        <f t="shared" si="379"/>
        <v>1271.949966430662</v>
      </c>
      <c r="T1449" s="3">
        <f t="shared" ca="1" si="380"/>
        <v>3.6564378875352759</v>
      </c>
      <c r="U1449" s="3">
        <f t="shared" ca="1" si="388"/>
        <v>3.6564378875352759</v>
      </c>
      <c r="W1449" s="34">
        <f t="shared" si="381"/>
        <v>9</v>
      </c>
      <c r="X1449" s="73" t="b">
        <f>COUNTIF('Power Curve'!$D$2:$D$31,W1449)&gt;0</f>
        <v>1</v>
      </c>
      <c r="Y1449" s="73" t="b">
        <f t="shared" si="382"/>
        <v>0</v>
      </c>
      <c r="Z1449" s="73" t="b">
        <f t="shared" si="389"/>
        <v>1</v>
      </c>
      <c r="AA1449" s="34" t="str">
        <f t="shared" si="383"/>
        <v>Outer</v>
      </c>
      <c r="AB1449" s="35" t="str">
        <f t="shared" si="390"/>
        <v>0.8-0.9</v>
      </c>
      <c r="AC1449" s="36" t="str">
        <f t="shared" si="384"/>
        <v>7-8</v>
      </c>
      <c r="AD1449" s="36" t="str">
        <f t="shared" si="385"/>
        <v>Feb</v>
      </c>
      <c r="AE1449" s="35" t="str">
        <f t="shared" si="386"/>
        <v>265-275</v>
      </c>
      <c r="AF1449" s="36" t="str">
        <f t="shared" si="387"/>
        <v>HWS-LTI</v>
      </c>
    </row>
    <row r="1450" spans="5:32" x14ac:dyDescent="0.3">
      <c r="E1450" s="12">
        <v>40968.305555555555</v>
      </c>
      <c r="F1450" s="16">
        <v>8.24</v>
      </c>
      <c r="G1450" s="16">
        <v>912.69997406005837</v>
      </c>
      <c r="H1450" s="29">
        <v>1.174743214667175</v>
      </c>
      <c r="I1450" s="26">
        <v>269.8</v>
      </c>
      <c r="J1450" s="30">
        <v>0.10315533980582524</v>
      </c>
      <c r="K1450" s="31">
        <v>0.18835746965550329</v>
      </c>
      <c r="L1450" s="108">
        <f ca="1">REWS!R1450</f>
        <v>8.2565638179177778</v>
      </c>
      <c r="M1450" s="22">
        <f t="shared" si="374"/>
        <v>8.1257382876261648</v>
      </c>
      <c r="N1450" s="22">
        <f t="shared" ca="1" si="375"/>
        <v>8.142072419840213</v>
      </c>
      <c r="O1450" s="22">
        <f t="shared" si="376"/>
        <v>0.61390902242882794</v>
      </c>
      <c r="P1450" s="81">
        <f t="shared" ca="1" si="377"/>
        <v>9</v>
      </c>
      <c r="Q1450" s="22">
        <f t="shared" ca="1" si="378"/>
        <v>0.13332648192995772</v>
      </c>
      <c r="R1450" s="3">
        <f ca="1">IF(N1450&gt;'Power Curve'!$C$37,0,INDEX(Ci,$P1450,1)*POWER(1-Q1450,3)+INDEX(Ci,$P1450,2)*3*Q1450*POWER(1-Q1450,2)+INDEX(Ci,$P1450,3)*3*POWER(Q1450,2)*(1-Q1450)+INDEX(Ci,$P1450,4)*POWER(Q1450,3))</f>
        <v>921.03892183798848</v>
      </c>
      <c r="S1450" s="3">
        <f t="shared" si="379"/>
        <v>912.69997406005837</v>
      </c>
      <c r="T1450" s="3">
        <f t="shared" ca="1" si="380"/>
        <v>8.338947777930116</v>
      </c>
      <c r="U1450" s="3">
        <f t="shared" ca="1" si="388"/>
        <v>8.338947777930116</v>
      </c>
      <c r="W1450" s="34">
        <f t="shared" si="381"/>
        <v>8</v>
      </c>
      <c r="X1450" s="73" t="b">
        <f>COUNTIF('Power Curve'!$D$2:$D$31,W1450)&gt;0</f>
        <v>1</v>
      </c>
      <c r="Y1450" s="73" t="b">
        <f t="shared" si="382"/>
        <v>0</v>
      </c>
      <c r="Z1450" s="73" t="b">
        <f t="shared" si="389"/>
        <v>1</v>
      </c>
      <c r="AA1450" s="34" t="str">
        <f t="shared" si="383"/>
        <v>Inner</v>
      </c>
      <c r="AB1450" s="35" t="str">
        <f t="shared" si="390"/>
        <v>0.6-0.7</v>
      </c>
      <c r="AC1450" s="36" t="str">
        <f t="shared" si="384"/>
        <v>7-8</v>
      </c>
      <c r="AD1450" s="36" t="str">
        <f t="shared" si="385"/>
        <v>Feb</v>
      </c>
      <c r="AE1450" s="35" t="str">
        <f t="shared" si="386"/>
        <v>265-275</v>
      </c>
      <c r="AF1450" s="36" t="str">
        <f t="shared" si="387"/>
        <v>Inner-TI</v>
      </c>
    </row>
    <row r="1451" spans="5:32" x14ac:dyDescent="0.3">
      <c r="E1451" s="12">
        <v>40968.3125</v>
      </c>
      <c r="F1451" s="16">
        <v>7.03</v>
      </c>
      <c r="G1451" s="16">
        <v>542.84997940063499</v>
      </c>
      <c r="H1451" s="29">
        <v>1.1742492181362509</v>
      </c>
      <c r="I1451" s="26">
        <v>276</v>
      </c>
      <c r="J1451" s="30">
        <v>6.1166429587482217E-2</v>
      </c>
      <c r="K1451" s="31">
        <v>0.17157495303882841</v>
      </c>
      <c r="L1451" s="108">
        <f ca="1">REWS!R1451</f>
        <v>6.9967581938261487</v>
      </c>
      <c r="M1451" s="22">
        <f t="shared" si="374"/>
        <v>6.9315451324510216</v>
      </c>
      <c r="N1451" s="22">
        <f t="shared" ca="1" si="375"/>
        <v>6.8987688764370469</v>
      </c>
      <c r="O1451" s="22">
        <f t="shared" si="376"/>
        <v>0.42934262071967683</v>
      </c>
      <c r="P1451" s="81">
        <f t="shared" ca="1" si="377"/>
        <v>7</v>
      </c>
      <c r="Q1451" s="22">
        <f t="shared" ca="1" si="378"/>
        <v>0.88171849259487045</v>
      </c>
      <c r="R1451" s="3">
        <f ca="1">IF(N1451&gt;'Power Curve'!$C$37,0,INDEX(Ci,$P1451,1)*POWER(1-Q1451,3)+INDEX(Ci,$P1451,2)*3*Q1451*POWER(1-Q1451,2)+INDEX(Ci,$P1451,3)*3*POWER(Q1451,2)*(1-Q1451)+INDEX(Ci,$P1451,4)*POWER(Q1451,3))</f>
        <v>570.46580988545065</v>
      </c>
      <c r="S1451" s="3">
        <f t="shared" si="379"/>
        <v>542.84997940063499</v>
      </c>
      <c r="T1451" s="3">
        <f t="shared" ca="1" si="380"/>
        <v>27.61583048481566</v>
      </c>
      <c r="U1451" s="3">
        <f t="shared" ca="1" si="388"/>
        <v>27.61583048481566</v>
      </c>
      <c r="W1451" s="34">
        <f t="shared" si="381"/>
        <v>7</v>
      </c>
      <c r="X1451" s="73" t="b">
        <f>COUNTIF('Power Curve'!$D$2:$D$31,W1451)&gt;0</f>
        <v>1</v>
      </c>
      <c r="Y1451" s="73" t="b">
        <f t="shared" si="382"/>
        <v>0</v>
      </c>
      <c r="Z1451" s="73" t="b">
        <f t="shared" si="389"/>
        <v>1</v>
      </c>
      <c r="AA1451" s="34" t="str">
        <f t="shared" si="383"/>
        <v>Outer</v>
      </c>
      <c r="AB1451" s="35" t="str">
        <f t="shared" si="390"/>
        <v>0.4-0.5</v>
      </c>
      <c r="AC1451" s="36" t="str">
        <f t="shared" si="384"/>
        <v>7-8</v>
      </c>
      <c r="AD1451" s="36" t="str">
        <f t="shared" si="385"/>
        <v>Feb</v>
      </c>
      <c r="AE1451" s="35" t="str">
        <f t="shared" si="386"/>
        <v>275-285</v>
      </c>
      <c r="AF1451" s="36" t="str">
        <f t="shared" si="387"/>
        <v>LWS-LTI</v>
      </c>
    </row>
    <row r="1452" spans="5:32" x14ac:dyDescent="0.3">
      <c r="E1452" s="12">
        <v>40968.319444444445</v>
      </c>
      <c r="F1452" s="16">
        <v>7</v>
      </c>
      <c r="G1452" s="16">
        <v>597.26998710632347</v>
      </c>
      <c r="H1452" s="29">
        <v>1.1740965665725229</v>
      </c>
      <c r="I1452" s="26">
        <v>281.10000000000002</v>
      </c>
      <c r="J1452" s="30">
        <v>0.06</v>
      </c>
      <c r="K1452" s="31">
        <v>0.16017902148028235</v>
      </c>
      <c r="L1452" s="108">
        <f ca="1">REWS!R1452</f>
        <v>7.0200973090145675</v>
      </c>
      <c r="M1452" s="22">
        <f t="shared" si="374"/>
        <v>6.9016661847575982</v>
      </c>
      <c r="N1452" s="22">
        <f t="shared" ca="1" si="375"/>
        <v>6.9214811730476642</v>
      </c>
      <c r="O1452" s="22">
        <f t="shared" si="376"/>
        <v>0.42472473303648856</v>
      </c>
      <c r="P1452" s="81">
        <f t="shared" ca="1" si="377"/>
        <v>7</v>
      </c>
      <c r="Q1452" s="22">
        <f t="shared" ca="1" si="378"/>
        <v>0.90480659250677464</v>
      </c>
      <c r="R1452" s="3">
        <f ca="1">IF(N1452&gt;'Power Curve'!$C$37,0,INDEX(Ci,$P1452,1)*POWER(1-Q1452,3)+INDEX(Ci,$P1452,2)*3*Q1452*POWER(1-Q1452,2)+INDEX(Ci,$P1452,3)*3*POWER(Q1452,2)*(1-Q1452)+INDEX(Ci,$P1452,4)*POWER(Q1452,3))</f>
        <v>576.29053420919422</v>
      </c>
      <c r="S1452" s="3">
        <f t="shared" si="379"/>
        <v>597.26998710632347</v>
      </c>
      <c r="T1452" s="3">
        <f t="shared" ca="1" si="380"/>
        <v>-20.979452897129249</v>
      </c>
      <c r="U1452" s="3">
        <f t="shared" ca="1" si="388"/>
        <v>20.979452897129249</v>
      </c>
      <c r="W1452" s="34">
        <f t="shared" si="381"/>
        <v>7</v>
      </c>
      <c r="X1452" s="73" t="b">
        <f>COUNTIF('Power Curve'!$D$2:$D$31,W1452)&gt;0</f>
        <v>1</v>
      </c>
      <c r="Y1452" s="73" t="b">
        <f t="shared" si="382"/>
        <v>0</v>
      </c>
      <c r="Z1452" s="73" t="b">
        <f t="shared" si="389"/>
        <v>1</v>
      </c>
      <c r="AA1452" s="34" t="str">
        <f t="shared" si="383"/>
        <v>Outer</v>
      </c>
      <c r="AB1452" s="35" t="str">
        <f t="shared" si="390"/>
        <v>0.4-0.5</v>
      </c>
      <c r="AC1452" s="36" t="str">
        <f t="shared" si="384"/>
        <v>7-8</v>
      </c>
      <c r="AD1452" s="36" t="str">
        <f t="shared" si="385"/>
        <v>Feb</v>
      </c>
      <c r="AE1452" s="35" t="str">
        <f t="shared" si="386"/>
        <v>275-285</v>
      </c>
      <c r="AF1452" s="36" t="str">
        <f t="shared" si="387"/>
        <v>LWS-LTI</v>
      </c>
    </row>
    <row r="1453" spans="5:32" x14ac:dyDescent="0.3">
      <c r="E1453" s="12">
        <v>40968.326388888891</v>
      </c>
      <c r="F1453" s="16">
        <v>7.78</v>
      </c>
      <c r="G1453" s="16">
        <v>709.7999906539917</v>
      </c>
      <c r="H1453" s="29">
        <v>1.1734579843291877</v>
      </c>
      <c r="I1453" s="26">
        <v>284.7</v>
      </c>
      <c r="J1453" s="30">
        <v>8.3547557840616973E-2</v>
      </c>
      <c r="K1453" s="31">
        <v>0.20991738054375578</v>
      </c>
      <c r="L1453" s="108">
        <f ca="1">REWS!R1453</f>
        <v>7.7662212750814312</v>
      </c>
      <c r="M1453" s="22">
        <f t="shared" si="374"/>
        <v>7.6693180557962659</v>
      </c>
      <c r="N1453" s="22">
        <f t="shared" ca="1" si="375"/>
        <v>7.6557353535078558</v>
      </c>
      <c r="O1453" s="22">
        <f t="shared" si="376"/>
        <v>0.54336780429251552</v>
      </c>
      <c r="P1453" s="81">
        <f t="shared" ca="1" si="377"/>
        <v>8</v>
      </c>
      <c r="Q1453" s="22">
        <f t="shared" ca="1" si="378"/>
        <v>0.64476212865810545</v>
      </c>
      <c r="R1453" s="3">
        <f ca="1">IF(N1453&gt;'Power Curve'!$C$37,0,INDEX(Ci,$P1453,1)*POWER(1-Q1453,3)+INDEX(Ci,$P1453,2)*3*Q1453*POWER(1-Q1453,2)+INDEX(Ci,$P1453,3)*3*POWER(Q1453,2)*(1-Q1453)+INDEX(Ci,$P1453,4)*POWER(Q1453,3))</f>
        <v>776.61952398427559</v>
      </c>
      <c r="S1453" s="3">
        <f t="shared" si="379"/>
        <v>709.7999906539917</v>
      </c>
      <c r="T1453" s="3">
        <f t="shared" ca="1" si="380"/>
        <v>66.819533330283889</v>
      </c>
      <c r="U1453" s="3">
        <f t="shared" ca="1" si="388"/>
        <v>66.819533330283889</v>
      </c>
      <c r="W1453" s="34">
        <f t="shared" si="381"/>
        <v>8</v>
      </c>
      <c r="X1453" s="73" t="b">
        <f>COUNTIF('Power Curve'!$D$2:$D$31,W1453)&gt;0</f>
        <v>1</v>
      </c>
      <c r="Y1453" s="73" t="b">
        <f t="shared" si="382"/>
        <v>0</v>
      </c>
      <c r="Z1453" s="73" t="b">
        <f t="shared" si="389"/>
        <v>1</v>
      </c>
      <c r="AA1453" s="34" t="str">
        <f t="shared" si="383"/>
        <v>Outer</v>
      </c>
      <c r="AB1453" s="35" t="str">
        <f t="shared" si="390"/>
        <v>0.5-0.6</v>
      </c>
      <c r="AC1453" s="36" t="str">
        <f t="shared" si="384"/>
        <v>7-8</v>
      </c>
      <c r="AD1453" s="36" t="str">
        <f t="shared" si="385"/>
        <v>Feb</v>
      </c>
      <c r="AE1453" s="35" t="str">
        <f t="shared" si="386"/>
        <v>275-285</v>
      </c>
      <c r="AF1453" s="36" t="str">
        <f t="shared" si="387"/>
        <v>HWS-LTI</v>
      </c>
    </row>
    <row r="1454" spans="5:32" x14ac:dyDescent="0.3">
      <c r="E1454" s="12">
        <v>40968.333333333336</v>
      </c>
      <c r="F1454" s="16">
        <v>7.7</v>
      </c>
      <c r="G1454" s="16">
        <v>742.19998550415085</v>
      </c>
      <c r="H1454" s="29">
        <v>1.1740113822551097</v>
      </c>
      <c r="I1454" s="26">
        <v>283.60000000000002</v>
      </c>
      <c r="J1454" s="30">
        <v>0.10779220779220779</v>
      </c>
      <c r="K1454" s="31">
        <v>0.24838842636862482</v>
      </c>
      <c r="L1454" s="108">
        <f ca="1">REWS!R1454</f>
        <v>7.6449248841800941</v>
      </c>
      <c r="M1454" s="22">
        <f t="shared" si="374"/>
        <v>7.5916491951854201</v>
      </c>
      <c r="N1454" s="22">
        <f t="shared" ca="1" si="375"/>
        <v>7.5373490706803636</v>
      </c>
      <c r="O1454" s="22">
        <f t="shared" si="376"/>
        <v>0.53136383151334565</v>
      </c>
      <c r="P1454" s="81">
        <f t="shared" ca="1" si="377"/>
        <v>8</v>
      </c>
      <c r="Q1454" s="22">
        <f t="shared" ca="1" si="378"/>
        <v>0.52560856497981867</v>
      </c>
      <c r="R1454" s="3">
        <f ca="1">IF(N1454&gt;'Power Curve'!$C$37,0,INDEX(Ci,$P1454,1)*POWER(1-Q1454,3)+INDEX(Ci,$P1454,2)*3*Q1454*POWER(1-Q1454,2)+INDEX(Ci,$P1454,3)*3*POWER(Q1454,2)*(1-Q1454)+INDEX(Ci,$P1454,4)*POWER(Q1454,3))</f>
        <v>742.53491708431534</v>
      </c>
      <c r="S1454" s="3">
        <f t="shared" si="379"/>
        <v>742.19998550415085</v>
      </c>
      <c r="T1454" s="3">
        <f t="shared" ca="1" si="380"/>
        <v>0.33493158016449343</v>
      </c>
      <c r="U1454" s="3">
        <f t="shared" ca="1" si="388"/>
        <v>0.33493158016449343</v>
      </c>
      <c r="W1454" s="34">
        <f t="shared" si="381"/>
        <v>8</v>
      </c>
      <c r="X1454" s="73" t="b">
        <f>COUNTIF('Power Curve'!$D$2:$D$31,W1454)&gt;0</f>
        <v>1</v>
      </c>
      <c r="Y1454" s="73" t="b">
        <f t="shared" si="382"/>
        <v>0</v>
      </c>
      <c r="Z1454" s="73" t="b">
        <f t="shared" si="389"/>
        <v>1</v>
      </c>
      <c r="AA1454" s="34" t="str">
        <f t="shared" si="383"/>
        <v>Inner</v>
      </c>
      <c r="AB1454" s="35" t="str">
        <f t="shared" si="390"/>
        <v>0.5-0.6</v>
      </c>
      <c r="AC1454" s="36" t="str">
        <f t="shared" si="384"/>
        <v>8-9</v>
      </c>
      <c r="AD1454" s="36" t="str">
        <f t="shared" si="385"/>
        <v>Feb</v>
      </c>
      <c r="AE1454" s="35" t="str">
        <f t="shared" si="386"/>
        <v>275-285</v>
      </c>
      <c r="AF1454" s="36" t="str">
        <f t="shared" si="387"/>
        <v>Inner-TI</v>
      </c>
    </row>
    <row r="1455" spans="5:32" x14ac:dyDescent="0.3">
      <c r="E1455" s="12">
        <v>40968.340277777781</v>
      </c>
      <c r="F1455" s="16">
        <v>8.44</v>
      </c>
      <c r="G1455" s="16">
        <v>949.34999847412109</v>
      </c>
      <c r="H1455" s="29">
        <v>1.1734154369446761</v>
      </c>
      <c r="I1455" s="26">
        <v>286</v>
      </c>
      <c r="J1455" s="30">
        <v>9.1232227488151671E-2</v>
      </c>
      <c r="K1455" s="31">
        <v>0.2429612782726715</v>
      </c>
      <c r="L1455" s="108">
        <f ca="1">REWS!R1455</f>
        <v>8.4652712171539015</v>
      </c>
      <c r="M1455" s="22">
        <f t="shared" si="374"/>
        <v>8.3198280287365147</v>
      </c>
      <c r="N1455" s="22">
        <f t="shared" ca="1" si="375"/>
        <v>8.3447394245655815</v>
      </c>
      <c r="O1455" s="22">
        <f t="shared" si="376"/>
        <v>0.64390621758118516</v>
      </c>
      <c r="P1455" s="81">
        <f t="shared" ca="1" si="377"/>
        <v>9</v>
      </c>
      <c r="Q1455" s="22">
        <f t="shared" ca="1" si="378"/>
        <v>0.33590195542915036</v>
      </c>
      <c r="R1455" s="3">
        <f ca="1">IF(N1455&gt;'Power Curve'!$C$37,0,INDEX(Ci,$P1455,1)*POWER(1-Q1455,3)+INDEX(Ci,$P1455,2)*3*Q1455*POWER(1-Q1455,2)+INDEX(Ci,$P1455,3)*3*POWER(Q1455,2)*(1-Q1455)+INDEX(Ci,$P1455,4)*POWER(Q1455,3))</f>
        <v>983.79388427162746</v>
      </c>
      <c r="S1455" s="3">
        <f t="shared" si="379"/>
        <v>949.34999847412109</v>
      </c>
      <c r="T1455" s="3">
        <f t="shared" ca="1" si="380"/>
        <v>34.443885797506368</v>
      </c>
      <c r="U1455" s="3">
        <f t="shared" ca="1" si="388"/>
        <v>34.443885797506368</v>
      </c>
      <c r="W1455" s="34">
        <f t="shared" si="381"/>
        <v>8</v>
      </c>
      <c r="X1455" s="73" t="b">
        <f>COUNTIF('Power Curve'!$D$2:$D$31,W1455)&gt;0</f>
        <v>1</v>
      </c>
      <c r="Y1455" s="73" t="b">
        <f t="shared" si="382"/>
        <v>0</v>
      </c>
      <c r="Z1455" s="73" t="b">
        <f t="shared" si="389"/>
        <v>1</v>
      </c>
      <c r="AA1455" s="34" t="str">
        <f t="shared" si="383"/>
        <v>Outer</v>
      </c>
      <c r="AB1455" s="35" t="str">
        <f t="shared" si="390"/>
        <v>0.6-0.7</v>
      </c>
      <c r="AC1455" s="36" t="str">
        <f t="shared" si="384"/>
        <v>8-9</v>
      </c>
      <c r="AD1455" s="36" t="str">
        <f t="shared" si="385"/>
        <v>Feb</v>
      </c>
      <c r="AE1455" s="35" t="str">
        <f t="shared" si="386"/>
        <v>285-295</v>
      </c>
      <c r="AF1455" s="36" t="str">
        <f t="shared" si="387"/>
        <v>HWS-LTI</v>
      </c>
    </row>
    <row r="1456" spans="5:32" x14ac:dyDescent="0.3">
      <c r="E1456" s="12">
        <v>40968.347222222219</v>
      </c>
      <c r="F1456" s="16">
        <v>8.26</v>
      </c>
      <c r="G1456" s="16">
        <v>880.43001937866211</v>
      </c>
      <c r="H1456" s="29">
        <v>1.1732027462943797</v>
      </c>
      <c r="I1456" s="26">
        <v>284.10000000000002</v>
      </c>
      <c r="J1456" s="30">
        <v>0.11016949152542374</v>
      </c>
      <c r="K1456" s="31">
        <v>0.20718932509315824</v>
      </c>
      <c r="L1456" s="108">
        <f ca="1">REWS!R1456</f>
        <v>8.2141834489137846</v>
      </c>
      <c r="M1456" s="22">
        <f t="shared" si="374"/>
        <v>8.1418989511765112</v>
      </c>
      <c r="N1456" s="22">
        <f t="shared" ca="1" si="375"/>
        <v>8.096737482746077</v>
      </c>
      <c r="O1456" s="22">
        <f t="shared" si="376"/>
        <v>0.61640670507572115</v>
      </c>
      <c r="P1456" s="81">
        <f t="shared" ca="1" si="377"/>
        <v>9</v>
      </c>
      <c r="Q1456" s="22">
        <f t="shared" ca="1" si="378"/>
        <v>8.8012019616047751E-2</v>
      </c>
      <c r="R1456" s="3">
        <f ca="1">IF(N1456&gt;'Power Curve'!$C$37,0,INDEX(Ci,$P1456,1)*POWER(1-Q1456,3)+INDEX(Ci,$P1456,2)*3*Q1456*POWER(1-Q1456,2)+INDEX(Ci,$P1456,3)*3*POWER(Q1456,2)*(1-Q1456)+INDEX(Ci,$P1456,4)*POWER(Q1456,3))</f>
        <v>907.24661525466729</v>
      </c>
      <c r="S1456" s="3">
        <f t="shared" si="379"/>
        <v>880.43001937866211</v>
      </c>
      <c r="T1456" s="3">
        <f t="shared" ca="1" si="380"/>
        <v>26.816595876005181</v>
      </c>
      <c r="U1456" s="3">
        <f t="shared" ca="1" si="388"/>
        <v>26.816595876005181</v>
      </c>
      <c r="W1456" s="34">
        <f t="shared" si="381"/>
        <v>8</v>
      </c>
      <c r="X1456" s="73" t="b">
        <f>COUNTIF('Power Curve'!$D$2:$D$31,W1456)&gt;0</f>
        <v>1</v>
      </c>
      <c r="Y1456" s="73" t="b">
        <f t="shared" si="382"/>
        <v>0</v>
      </c>
      <c r="Z1456" s="73" t="b">
        <f t="shared" si="389"/>
        <v>1</v>
      </c>
      <c r="AA1456" s="34" t="str">
        <f t="shared" si="383"/>
        <v>Inner</v>
      </c>
      <c r="AB1456" s="35" t="str">
        <f t="shared" si="390"/>
        <v>0.6-0.7</v>
      </c>
      <c r="AC1456" s="36" t="str">
        <f t="shared" si="384"/>
        <v>8-9</v>
      </c>
      <c r="AD1456" s="36" t="str">
        <f t="shared" si="385"/>
        <v>Feb</v>
      </c>
      <c r="AE1456" s="35" t="str">
        <f t="shared" si="386"/>
        <v>275-285</v>
      </c>
      <c r="AF1456" s="36" t="str">
        <f t="shared" si="387"/>
        <v>Inner-TI</v>
      </c>
    </row>
    <row r="1457" spans="5:32" x14ac:dyDescent="0.3">
      <c r="E1457" s="12">
        <v>40968.354166666664</v>
      </c>
      <c r="F1457" s="16">
        <v>8.2200000000000006</v>
      </c>
      <c r="G1457" s="16">
        <v>810.34000778198265</v>
      </c>
      <c r="H1457" s="29">
        <v>1.1731176916217207</v>
      </c>
      <c r="I1457" s="26">
        <v>282.7</v>
      </c>
      <c r="J1457" s="30">
        <v>7.9075425790754258E-2</v>
      </c>
      <c r="K1457" s="31">
        <v>0.16629481262753795</v>
      </c>
      <c r="L1457" s="108">
        <f ca="1">REWS!R1457</f>
        <v>8.1959596704995246</v>
      </c>
      <c r="M1457" s="22">
        <f t="shared" si="374"/>
        <v>8.1022750604599629</v>
      </c>
      <c r="N1457" s="22">
        <f t="shared" ca="1" si="375"/>
        <v>8.0785790310004799</v>
      </c>
      <c r="O1457" s="22">
        <f t="shared" si="376"/>
        <v>0.61028270503470827</v>
      </c>
      <c r="P1457" s="81">
        <f t="shared" ca="1" si="377"/>
        <v>9</v>
      </c>
      <c r="Q1457" s="22">
        <f t="shared" ca="1" si="378"/>
        <v>6.9861768837134852E-2</v>
      </c>
      <c r="R1457" s="3">
        <f ca="1">IF(N1457&gt;'Power Curve'!$C$37,0,INDEX(Ci,$P1457,1)*POWER(1-Q1457,3)+INDEX(Ci,$P1457,2)*3*Q1457*POWER(1-Q1457,2)+INDEX(Ci,$P1457,3)*3*POWER(Q1457,2)*(1-Q1457)+INDEX(Ci,$P1457,4)*POWER(Q1457,3))</f>
        <v>901.74963428191529</v>
      </c>
      <c r="S1457" s="3">
        <f t="shared" si="379"/>
        <v>810.34000778198265</v>
      </c>
      <c r="T1457" s="3">
        <f t="shared" ca="1" si="380"/>
        <v>91.409626499932642</v>
      </c>
      <c r="U1457" s="3">
        <f t="shared" ca="1" si="388"/>
        <v>91.409626499932642</v>
      </c>
      <c r="W1457" s="34">
        <f t="shared" si="381"/>
        <v>8</v>
      </c>
      <c r="X1457" s="73" t="b">
        <f>COUNTIF('Power Curve'!$D$2:$D$31,W1457)&gt;0</f>
        <v>1</v>
      </c>
      <c r="Y1457" s="73" t="b">
        <f t="shared" si="382"/>
        <v>0</v>
      </c>
      <c r="Z1457" s="73" t="b">
        <f t="shared" si="389"/>
        <v>1</v>
      </c>
      <c r="AA1457" s="34" t="str">
        <f t="shared" si="383"/>
        <v>Outer</v>
      </c>
      <c r="AB1457" s="35" t="str">
        <f t="shared" si="390"/>
        <v>0.6-0.7</v>
      </c>
      <c r="AC1457" s="36" t="str">
        <f t="shared" si="384"/>
        <v>8-9</v>
      </c>
      <c r="AD1457" s="36" t="str">
        <f t="shared" si="385"/>
        <v>Feb</v>
      </c>
      <c r="AE1457" s="35" t="str">
        <f t="shared" si="386"/>
        <v>275-285</v>
      </c>
      <c r="AF1457" s="36" t="str">
        <f t="shared" si="387"/>
        <v>HWS-LTI</v>
      </c>
    </row>
    <row r="1458" spans="5:32" x14ac:dyDescent="0.3">
      <c r="E1458" s="12">
        <v>40968.361111111109</v>
      </c>
      <c r="F1458" s="16">
        <v>7.7</v>
      </c>
      <c r="G1458" s="16">
        <v>869.24001312255837</v>
      </c>
      <c r="H1458" s="29">
        <v>1.1736282057413354</v>
      </c>
      <c r="I1458" s="26">
        <v>282.7</v>
      </c>
      <c r="J1458" s="30">
        <v>9.8701298701298706E-2</v>
      </c>
      <c r="K1458" s="31">
        <v>0.1114820083716144</v>
      </c>
      <c r="L1458" s="108">
        <f ca="1">REWS!R1458</f>
        <v>7.7400399462878822</v>
      </c>
      <c r="M1458" s="22">
        <f t="shared" si="374"/>
        <v>7.5908231787175922</v>
      </c>
      <c r="N1458" s="22">
        <f t="shared" ca="1" si="375"/>
        <v>7.6302954062963799</v>
      </c>
      <c r="O1458" s="22">
        <f t="shared" si="376"/>
        <v>0.53123616800551288</v>
      </c>
      <c r="P1458" s="81">
        <f t="shared" ca="1" si="377"/>
        <v>8</v>
      </c>
      <c r="Q1458" s="22">
        <f t="shared" ca="1" si="378"/>
        <v>0.61915730099025912</v>
      </c>
      <c r="R1458" s="3">
        <f ca="1">IF(N1458&gt;'Power Curve'!$C$37,0,INDEX(Ci,$P1458,1)*POWER(1-Q1458,3)+INDEX(Ci,$P1458,2)*3*Q1458*POWER(1-Q1458,2)+INDEX(Ci,$P1458,3)*3*POWER(Q1458,2)*(1-Q1458)+INDEX(Ci,$P1458,4)*POWER(Q1458,3))</f>
        <v>769.25113796396579</v>
      </c>
      <c r="S1458" s="3">
        <f t="shared" si="379"/>
        <v>869.24001312255837</v>
      </c>
      <c r="T1458" s="3">
        <f t="shared" ca="1" si="380"/>
        <v>-99.988875158592577</v>
      </c>
      <c r="U1458" s="3">
        <f t="shared" ca="1" si="388"/>
        <v>99.988875158592577</v>
      </c>
      <c r="W1458" s="34">
        <f t="shared" si="381"/>
        <v>8</v>
      </c>
      <c r="X1458" s="73" t="b">
        <f>COUNTIF('Power Curve'!$D$2:$D$31,W1458)&gt;0</f>
        <v>1</v>
      </c>
      <c r="Y1458" s="73" t="b">
        <f t="shared" si="382"/>
        <v>0</v>
      </c>
      <c r="Z1458" s="73" t="b">
        <f t="shared" si="389"/>
        <v>1</v>
      </c>
      <c r="AA1458" s="34" t="str">
        <f t="shared" si="383"/>
        <v>Outer</v>
      </c>
      <c r="AB1458" s="35" t="str">
        <f t="shared" si="390"/>
        <v>0.5-0.6</v>
      </c>
      <c r="AC1458" s="36" t="str">
        <f t="shared" si="384"/>
        <v>8-9</v>
      </c>
      <c r="AD1458" s="36" t="str">
        <f t="shared" si="385"/>
        <v>Feb</v>
      </c>
      <c r="AE1458" s="35" t="str">
        <f t="shared" si="386"/>
        <v>275-285</v>
      </c>
      <c r="AF1458" s="36" t="str">
        <f t="shared" si="387"/>
        <v>HWS-LTI</v>
      </c>
    </row>
    <row r="1459" spans="5:32" x14ac:dyDescent="0.3">
      <c r="E1459" s="12">
        <v>40968.368055555555</v>
      </c>
      <c r="F1459" s="16">
        <v>7.87</v>
      </c>
      <c r="G1459" s="16">
        <v>816.02002716064476</v>
      </c>
      <c r="H1459" s="29">
        <v>1.1738588975210096</v>
      </c>
      <c r="I1459" s="26">
        <v>283.2</v>
      </c>
      <c r="J1459" s="30">
        <v>8.3862770012706478E-2</v>
      </c>
      <c r="K1459" s="31">
        <v>0.21005371447448765</v>
      </c>
      <c r="L1459" s="108">
        <f ca="1">REWS!R1459</f>
        <v>7.8305087418107773</v>
      </c>
      <c r="M1459" s="22">
        <f t="shared" si="374"/>
        <v>7.758921086801954</v>
      </c>
      <c r="N1459" s="22">
        <f t="shared" ca="1" si="375"/>
        <v>7.7199872169279127</v>
      </c>
      <c r="O1459" s="22">
        <f t="shared" si="376"/>
        <v>0.55721624157695793</v>
      </c>
      <c r="P1459" s="81">
        <f t="shared" ca="1" si="377"/>
        <v>8</v>
      </c>
      <c r="Q1459" s="22">
        <f t="shared" ca="1" si="378"/>
        <v>0.70943041890779679</v>
      </c>
      <c r="R1459" s="3">
        <f ca="1">IF(N1459&gt;'Power Curve'!$C$37,0,INDEX(Ci,$P1459,1)*POWER(1-Q1459,3)+INDEX(Ci,$P1459,2)*3*Q1459*POWER(1-Q1459,2)+INDEX(Ci,$P1459,3)*3*POWER(Q1459,2)*(1-Q1459)+INDEX(Ci,$P1459,4)*POWER(Q1459,3))</f>
        <v>795.32666866789395</v>
      </c>
      <c r="S1459" s="3">
        <f t="shared" si="379"/>
        <v>816.02002716064476</v>
      </c>
      <c r="T1459" s="3">
        <f t="shared" ca="1" si="380"/>
        <v>-20.693358492750804</v>
      </c>
      <c r="U1459" s="3">
        <f t="shared" ca="1" si="388"/>
        <v>20.693358492750804</v>
      </c>
      <c r="W1459" s="34">
        <f t="shared" si="381"/>
        <v>8</v>
      </c>
      <c r="X1459" s="73" t="b">
        <f>COUNTIF('Power Curve'!$D$2:$D$31,W1459)&gt;0</f>
        <v>1</v>
      </c>
      <c r="Y1459" s="73" t="b">
        <f t="shared" si="382"/>
        <v>0</v>
      </c>
      <c r="Z1459" s="73" t="b">
        <f t="shared" si="389"/>
        <v>1</v>
      </c>
      <c r="AA1459" s="34" t="str">
        <f t="shared" si="383"/>
        <v>Outer</v>
      </c>
      <c r="AB1459" s="35" t="str">
        <f t="shared" si="390"/>
        <v>0.5-0.6</v>
      </c>
      <c r="AC1459" s="36" t="str">
        <f t="shared" si="384"/>
        <v>8-9</v>
      </c>
      <c r="AD1459" s="36" t="str">
        <f t="shared" si="385"/>
        <v>Feb</v>
      </c>
      <c r="AE1459" s="35" t="str">
        <f t="shared" si="386"/>
        <v>275-285</v>
      </c>
      <c r="AF1459" s="36" t="str">
        <f t="shared" si="387"/>
        <v>HWS-LTI</v>
      </c>
    </row>
    <row r="1460" spans="5:32" x14ac:dyDescent="0.3">
      <c r="E1460" s="12">
        <v>40968.375</v>
      </c>
      <c r="F1460" s="16">
        <v>7.63</v>
      </c>
      <c r="G1460" s="16">
        <v>692.5500049591069</v>
      </c>
      <c r="H1460" s="29">
        <v>1.1738163314986536</v>
      </c>
      <c r="I1460" s="26">
        <v>282.89999999999998</v>
      </c>
      <c r="J1460" s="30">
        <v>0.10615989515072084</v>
      </c>
      <c r="K1460" s="31">
        <v>0.24779114020685952</v>
      </c>
      <c r="L1460" s="108">
        <f ca="1">REWS!R1460</f>
        <v>7.6495557268591909</v>
      </c>
      <c r="M1460" s="22">
        <f t="shared" si="374"/>
        <v>7.5222175748665405</v>
      </c>
      <c r="N1460" s="22">
        <f t="shared" ca="1" si="375"/>
        <v>7.5414970548494367</v>
      </c>
      <c r="O1460" s="22">
        <f t="shared" si="376"/>
        <v>0.52063295077469984</v>
      </c>
      <c r="P1460" s="81">
        <f t="shared" ca="1" si="377"/>
        <v>8</v>
      </c>
      <c r="Q1460" s="22">
        <f t="shared" ca="1" si="378"/>
        <v>0.52978343291233387</v>
      </c>
      <c r="R1460" s="3">
        <f ca="1">IF(N1460&gt;'Power Curve'!$C$37,0,INDEX(Ci,$P1460,1)*POWER(1-Q1460,3)+INDEX(Ci,$P1460,2)*3*Q1460*POWER(1-Q1460,2)+INDEX(Ci,$P1460,3)*3*POWER(Q1460,2)*(1-Q1460)+INDEX(Ci,$P1460,4)*POWER(Q1460,3))</f>
        <v>743.7199596771909</v>
      </c>
      <c r="S1460" s="3">
        <f t="shared" si="379"/>
        <v>692.5500049591069</v>
      </c>
      <c r="T1460" s="3">
        <f t="shared" ca="1" si="380"/>
        <v>51.169954718084</v>
      </c>
      <c r="U1460" s="3">
        <f t="shared" ca="1" si="388"/>
        <v>51.169954718084</v>
      </c>
      <c r="W1460" s="34">
        <f t="shared" si="381"/>
        <v>8</v>
      </c>
      <c r="X1460" s="73" t="b">
        <f>COUNTIF('Power Curve'!$D$2:$D$31,W1460)&gt;0</f>
        <v>1</v>
      </c>
      <c r="Y1460" s="73" t="b">
        <f t="shared" si="382"/>
        <v>0</v>
      </c>
      <c r="Z1460" s="73" t="b">
        <f t="shared" si="389"/>
        <v>1</v>
      </c>
      <c r="AA1460" s="34" t="str">
        <f t="shared" si="383"/>
        <v>Inner</v>
      </c>
      <c r="AB1460" s="35" t="str">
        <f t="shared" si="390"/>
        <v>0.5-0.6</v>
      </c>
      <c r="AC1460" s="36" t="str">
        <f t="shared" si="384"/>
        <v>9-10</v>
      </c>
      <c r="AD1460" s="36" t="str">
        <f t="shared" si="385"/>
        <v>Feb</v>
      </c>
      <c r="AE1460" s="35" t="str">
        <f t="shared" si="386"/>
        <v>275-285</v>
      </c>
      <c r="AF1460" s="36" t="str">
        <f t="shared" si="387"/>
        <v>Inner-TI</v>
      </c>
    </row>
    <row r="1461" spans="5:32" x14ac:dyDescent="0.3">
      <c r="E1461" s="12">
        <v>40968.381944444445</v>
      </c>
      <c r="F1461" s="16">
        <v>6.83</v>
      </c>
      <c r="G1461" s="16">
        <v>572.32001686096214</v>
      </c>
      <c r="H1461" s="29">
        <v>1.1738341794194036</v>
      </c>
      <c r="I1461" s="26">
        <v>289.10000000000002</v>
      </c>
      <c r="J1461" s="30">
        <v>0.12152269399707173</v>
      </c>
      <c r="K1461" s="31">
        <v>0.2856312086595712</v>
      </c>
      <c r="L1461" s="108">
        <f ca="1">REWS!R1461</f>
        <v>6.7616151706392058</v>
      </c>
      <c r="M1461" s="22">
        <f t="shared" si="374"/>
        <v>6.7335526120742903</v>
      </c>
      <c r="N1461" s="22">
        <f t="shared" ca="1" si="375"/>
        <v>6.6661334544800539</v>
      </c>
      <c r="O1461" s="22">
        <f t="shared" si="376"/>
        <v>0.39874223845078033</v>
      </c>
      <c r="P1461" s="81">
        <f t="shared" ca="1" si="377"/>
        <v>7</v>
      </c>
      <c r="Q1461" s="22">
        <f t="shared" ca="1" si="378"/>
        <v>0.64523382716124644</v>
      </c>
      <c r="R1461" s="3">
        <f ca="1">IF(N1461&gt;'Power Curve'!$C$37,0,INDEX(Ci,$P1461,1)*POWER(1-Q1461,3)+INDEX(Ci,$P1461,2)*3*Q1461*POWER(1-Q1461,2)+INDEX(Ci,$P1461,3)*3*POWER(Q1461,2)*(1-Q1461)+INDEX(Ci,$P1461,4)*POWER(Q1461,3))</f>
        <v>511.43647265700986</v>
      </c>
      <c r="S1461" s="3">
        <f t="shared" si="379"/>
        <v>572.32001686096214</v>
      </c>
      <c r="T1461" s="3">
        <f t="shared" ca="1" si="380"/>
        <v>-60.883544203952283</v>
      </c>
      <c r="U1461" s="3">
        <f t="shared" ca="1" si="388"/>
        <v>60.883544203952283</v>
      </c>
      <c r="W1461" s="34">
        <f t="shared" si="381"/>
        <v>7</v>
      </c>
      <c r="X1461" s="73" t="b">
        <f>COUNTIF('Power Curve'!$D$2:$D$31,W1461)&gt;0</f>
        <v>1</v>
      </c>
      <c r="Y1461" s="73" t="b">
        <f t="shared" si="382"/>
        <v>0</v>
      </c>
      <c r="Z1461" s="73" t="b">
        <f t="shared" si="389"/>
        <v>1</v>
      </c>
      <c r="AA1461" s="34" t="str">
        <f t="shared" si="383"/>
        <v>Inner</v>
      </c>
      <c r="AB1461" s="35" t="str">
        <f t="shared" si="390"/>
        <v>0.3-0.4</v>
      </c>
      <c r="AC1461" s="36" t="str">
        <f t="shared" si="384"/>
        <v>9-10</v>
      </c>
      <c r="AD1461" s="36" t="str">
        <f t="shared" si="385"/>
        <v>Feb</v>
      </c>
      <c r="AE1461" s="35" t="str">
        <f t="shared" si="386"/>
        <v>285-295</v>
      </c>
      <c r="AF1461" s="36" t="str">
        <f t="shared" si="387"/>
        <v>Inner-TI</v>
      </c>
    </row>
    <row r="1462" spans="5:32" x14ac:dyDescent="0.3">
      <c r="E1462" s="12">
        <v>40968.388888888891</v>
      </c>
      <c r="F1462" s="16">
        <v>6.54</v>
      </c>
      <c r="G1462" s="16">
        <v>505.12001800537126</v>
      </c>
      <c r="H1462" s="29">
        <v>1.1734088005246157</v>
      </c>
      <c r="I1462" s="26">
        <v>294.10000000000002</v>
      </c>
      <c r="J1462" s="30">
        <v>0.10703363914373087</v>
      </c>
      <c r="K1462" s="31">
        <v>0.18602045218421787</v>
      </c>
      <c r="L1462" s="108">
        <f ca="1">REWS!R1462</f>
        <v>6.5599185384627337</v>
      </c>
      <c r="M1462" s="22">
        <f t="shared" si="374"/>
        <v>6.4468688068784106</v>
      </c>
      <c r="N1462" s="22">
        <f t="shared" ca="1" si="375"/>
        <v>6.466503700501347</v>
      </c>
      <c r="O1462" s="22">
        <f t="shared" si="376"/>
        <v>0.35443433220965759</v>
      </c>
      <c r="P1462" s="81">
        <f t="shared" ca="1" si="377"/>
        <v>7</v>
      </c>
      <c r="Q1462" s="22">
        <f t="shared" ca="1" si="378"/>
        <v>0.44230094968664285</v>
      </c>
      <c r="R1462" s="3">
        <f ca="1">IF(N1462&gt;'Power Curve'!$C$37,0,INDEX(Ci,$P1462,1)*POWER(1-Q1462,3)+INDEX(Ci,$P1462,2)*3*Q1462*POWER(1-Q1462,2)+INDEX(Ci,$P1462,3)*3*POWER(Q1462,2)*(1-Q1462)+INDEX(Ci,$P1462,4)*POWER(Q1462,3))</f>
        <v>462.72556205564689</v>
      </c>
      <c r="S1462" s="3">
        <f t="shared" si="379"/>
        <v>505.12001800537126</v>
      </c>
      <c r="T1462" s="3">
        <f t="shared" ca="1" si="380"/>
        <v>-42.394455949724374</v>
      </c>
      <c r="U1462" s="3">
        <f t="shared" ca="1" si="388"/>
        <v>42.394455949724374</v>
      </c>
      <c r="W1462" s="34">
        <f t="shared" si="381"/>
        <v>6</v>
      </c>
      <c r="X1462" s="73" t="b">
        <f>COUNTIF('Power Curve'!$D$2:$D$31,W1462)&gt;0</f>
        <v>1</v>
      </c>
      <c r="Y1462" s="73" t="b">
        <f t="shared" si="382"/>
        <v>0</v>
      </c>
      <c r="Z1462" s="73" t="b">
        <f t="shared" si="389"/>
        <v>1</v>
      </c>
      <c r="AA1462" s="34" t="str">
        <f t="shared" si="383"/>
        <v>Inner</v>
      </c>
      <c r="AB1462" s="35" t="str">
        <f t="shared" si="390"/>
        <v>0.3-0.4</v>
      </c>
      <c r="AC1462" s="36" t="str">
        <f t="shared" si="384"/>
        <v>9-10</v>
      </c>
      <c r="AD1462" s="36" t="str">
        <f t="shared" si="385"/>
        <v>Feb</v>
      </c>
      <c r="AE1462" s="35" t="str">
        <f t="shared" si="386"/>
        <v>285-295</v>
      </c>
      <c r="AF1462" s="36" t="str">
        <f t="shared" si="387"/>
        <v>Inner-TI</v>
      </c>
    </row>
    <row r="1463" spans="5:32" x14ac:dyDescent="0.3">
      <c r="E1463" s="12">
        <v>40968.395833333336</v>
      </c>
      <c r="F1463" s="16">
        <v>7.83</v>
      </c>
      <c r="G1463" s="16">
        <v>664.88997268676735</v>
      </c>
      <c r="H1463" s="29">
        <v>1.1746182960884077</v>
      </c>
      <c r="I1463" s="26">
        <v>297.5</v>
      </c>
      <c r="J1463" s="30">
        <v>0.12388250319284802</v>
      </c>
      <c r="K1463" s="31">
        <v>0.17893099420176614</v>
      </c>
      <c r="L1463" s="108">
        <f ca="1">REWS!R1463</f>
        <v>7.8179087075352092</v>
      </c>
      <c r="M1463" s="22">
        <f t="shared" si="374"/>
        <v>7.7211499393074483</v>
      </c>
      <c r="N1463" s="22">
        <f t="shared" ca="1" si="375"/>
        <v>7.7092267359765838</v>
      </c>
      <c r="O1463" s="22">
        <f t="shared" si="376"/>
        <v>0.5513785889733771</v>
      </c>
      <c r="P1463" s="81">
        <f t="shared" ca="1" si="377"/>
        <v>8</v>
      </c>
      <c r="Q1463" s="22">
        <f t="shared" ca="1" si="378"/>
        <v>0.69860019752048075</v>
      </c>
      <c r="R1463" s="3">
        <f ca="1">IF(N1463&gt;'Power Curve'!$C$37,0,INDEX(Ci,$P1463,1)*POWER(1-Q1463,3)+INDEX(Ci,$P1463,2)*3*Q1463*POWER(1-Q1463,2)+INDEX(Ci,$P1463,3)*3*POWER(Q1463,2)*(1-Q1463)+INDEX(Ci,$P1463,4)*POWER(Q1463,3))</f>
        <v>792.18442071597451</v>
      </c>
      <c r="S1463" s="3">
        <f t="shared" si="379"/>
        <v>664.88997268676735</v>
      </c>
      <c r="T1463" s="3">
        <f t="shared" ca="1" si="380"/>
        <v>127.29444802920716</v>
      </c>
      <c r="U1463" s="3">
        <f t="shared" ca="1" si="388"/>
        <v>127.29444802920716</v>
      </c>
      <c r="W1463" s="34">
        <f t="shared" si="381"/>
        <v>8</v>
      </c>
      <c r="X1463" s="73" t="b">
        <f>COUNTIF('Power Curve'!$D$2:$D$31,W1463)&gt;0</f>
        <v>1</v>
      </c>
      <c r="Y1463" s="73" t="b">
        <f t="shared" si="382"/>
        <v>0</v>
      </c>
      <c r="Z1463" s="73" t="b">
        <f t="shared" si="389"/>
        <v>1</v>
      </c>
      <c r="AA1463" s="34" t="str">
        <f t="shared" si="383"/>
        <v>Inner</v>
      </c>
      <c r="AB1463" s="35" t="str">
        <f t="shared" si="390"/>
        <v>0.5-0.6</v>
      </c>
      <c r="AC1463" s="36" t="str">
        <f t="shared" si="384"/>
        <v>9-10</v>
      </c>
      <c r="AD1463" s="36" t="str">
        <f t="shared" si="385"/>
        <v>Feb</v>
      </c>
      <c r="AE1463" s="35" t="str">
        <f t="shared" si="386"/>
        <v>295-305</v>
      </c>
      <c r="AF1463" s="36" t="str">
        <f t="shared" si="387"/>
        <v>Inner-TI</v>
      </c>
    </row>
    <row r="1464" spans="5:32" x14ac:dyDescent="0.3">
      <c r="E1464" s="12">
        <v>40968.402777777781</v>
      </c>
      <c r="F1464" s="16">
        <v>8.02</v>
      </c>
      <c r="G1464" s="16">
        <v>827.38000869750977</v>
      </c>
      <c r="H1464" s="29">
        <v>1.1748915299671066</v>
      </c>
      <c r="I1464" s="26">
        <v>295.3</v>
      </c>
      <c r="J1464" s="30">
        <v>8.3541147132169591E-2</v>
      </c>
      <c r="K1464" s="31">
        <v>0.17145157323994889</v>
      </c>
      <c r="L1464" s="108">
        <f ca="1">REWS!R1464</f>
        <v>7.9213286850052311</v>
      </c>
      <c r="M1464" s="22">
        <f t="shared" si="374"/>
        <v>7.909121787515895</v>
      </c>
      <c r="N1464" s="22">
        <f t="shared" ca="1" si="375"/>
        <v>7.8118146245198892</v>
      </c>
      <c r="O1464" s="22">
        <f t="shared" si="376"/>
        <v>0.58043024405622967</v>
      </c>
      <c r="P1464" s="81">
        <f t="shared" ca="1" si="377"/>
        <v>8</v>
      </c>
      <c r="Q1464" s="22">
        <f t="shared" ca="1" si="378"/>
        <v>0.80185297493877028</v>
      </c>
      <c r="R1464" s="3">
        <f ca="1">IF(N1464&gt;'Power Curve'!$C$37,0,INDEX(Ci,$P1464,1)*POWER(1-Q1464,3)+INDEX(Ci,$P1464,2)*3*Q1464*POWER(1-Q1464,2)+INDEX(Ci,$P1464,3)*3*POWER(Q1464,2)*(1-Q1464)+INDEX(Ci,$P1464,4)*POWER(Q1464,3))</f>
        <v>822.28032484658729</v>
      </c>
      <c r="S1464" s="3">
        <f t="shared" si="379"/>
        <v>827.38000869750977</v>
      </c>
      <c r="T1464" s="3">
        <f t="shared" ca="1" si="380"/>
        <v>-5.0996838509224744</v>
      </c>
      <c r="U1464" s="3">
        <f t="shared" ca="1" si="388"/>
        <v>5.0996838509224744</v>
      </c>
      <c r="W1464" s="34">
        <f t="shared" si="381"/>
        <v>8</v>
      </c>
      <c r="X1464" s="73" t="b">
        <f>COUNTIF('Power Curve'!$D$2:$D$31,W1464)&gt;0</f>
        <v>1</v>
      </c>
      <c r="Y1464" s="73" t="b">
        <f t="shared" si="382"/>
        <v>0</v>
      </c>
      <c r="Z1464" s="73" t="b">
        <f t="shared" si="389"/>
        <v>1</v>
      </c>
      <c r="AA1464" s="34" t="str">
        <f t="shared" si="383"/>
        <v>Outer</v>
      </c>
      <c r="AB1464" s="35" t="str">
        <f t="shared" si="390"/>
        <v>0.5-0.6</v>
      </c>
      <c r="AC1464" s="36" t="str">
        <f t="shared" si="384"/>
        <v>9-10</v>
      </c>
      <c r="AD1464" s="36" t="str">
        <f t="shared" si="385"/>
        <v>Feb</v>
      </c>
      <c r="AE1464" s="35" t="str">
        <f t="shared" si="386"/>
        <v>295-305</v>
      </c>
      <c r="AF1464" s="36" t="str">
        <f t="shared" si="387"/>
        <v>HWS-LTI</v>
      </c>
    </row>
    <row r="1465" spans="5:32" x14ac:dyDescent="0.3">
      <c r="E1465" s="12">
        <v>40968.409722222219</v>
      </c>
      <c r="F1465" s="16">
        <v>6.26</v>
      </c>
      <c r="G1465" s="16">
        <v>451.4799880981447</v>
      </c>
      <c r="H1465" s="29">
        <v>1.1746785321405262</v>
      </c>
      <c r="I1465" s="26">
        <v>300.2</v>
      </c>
      <c r="J1465" s="30">
        <v>0.13258785942492013</v>
      </c>
      <c r="K1465" s="31">
        <v>0.17461234224914324</v>
      </c>
      <c r="L1465" s="108">
        <f ca="1">REWS!R1465</f>
        <v>6.2874695516737393</v>
      </c>
      <c r="M1465" s="22">
        <f t="shared" si="374"/>
        <v>6.1730810758914734</v>
      </c>
      <c r="N1465" s="22">
        <f t="shared" ca="1" si="375"/>
        <v>6.2001692180001609</v>
      </c>
      <c r="O1465" s="22">
        <f t="shared" si="376"/>
        <v>0.31211955580905021</v>
      </c>
      <c r="P1465" s="81">
        <f t="shared" ca="1" si="377"/>
        <v>7</v>
      </c>
      <c r="Q1465" s="22">
        <f t="shared" ca="1" si="378"/>
        <v>0.1715596306824623</v>
      </c>
      <c r="R1465" s="3">
        <f ca="1">IF(N1465&gt;'Power Curve'!$C$37,0,INDEX(Ci,$P1465,1)*POWER(1-Q1465,3)+INDEX(Ci,$P1465,2)*3*Q1465*POWER(1-Q1465,2)+INDEX(Ci,$P1465,3)*3*POWER(Q1465,2)*(1-Q1465)+INDEX(Ci,$P1465,4)*POWER(Q1465,3))</f>
        <v>402.79893287212894</v>
      </c>
      <c r="S1465" s="3">
        <f t="shared" si="379"/>
        <v>451.4799880981447</v>
      </c>
      <c r="T1465" s="3">
        <f t="shared" ca="1" si="380"/>
        <v>-48.681055226015758</v>
      </c>
      <c r="U1465" s="3">
        <f t="shared" ca="1" si="388"/>
        <v>48.681055226015758</v>
      </c>
      <c r="W1465" s="34">
        <f t="shared" si="381"/>
        <v>6</v>
      </c>
      <c r="X1465" s="73" t="b">
        <f>COUNTIF('Power Curve'!$D$2:$D$31,W1465)&gt;0</f>
        <v>1</v>
      </c>
      <c r="Y1465" s="73" t="b">
        <f t="shared" si="382"/>
        <v>0</v>
      </c>
      <c r="Z1465" s="73" t="b">
        <f t="shared" si="389"/>
        <v>1</v>
      </c>
      <c r="AA1465" s="34" t="str">
        <f t="shared" si="383"/>
        <v>Inner</v>
      </c>
      <c r="AB1465" s="35" t="str">
        <f t="shared" si="390"/>
        <v>0.3-0.4</v>
      </c>
      <c r="AC1465" s="36" t="str">
        <f t="shared" si="384"/>
        <v>9-10</v>
      </c>
      <c r="AD1465" s="36" t="str">
        <f t="shared" si="385"/>
        <v>Feb</v>
      </c>
      <c r="AE1465" s="35" t="str">
        <f t="shared" si="386"/>
        <v>295-305</v>
      </c>
      <c r="AF1465" s="36" t="str">
        <f t="shared" si="387"/>
        <v>Inner-TI</v>
      </c>
    </row>
    <row r="1466" spans="5:32" x14ac:dyDescent="0.3">
      <c r="E1466" s="12">
        <v>40968.416666666664</v>
      </c>
      <c r="F1466" s="16">
        <v>6.3</v>
      </c>
      <c r="G1466" s="16">
        <v>443.0400123596188</v>
      </c>
      <c r="H1466" s="29">
        <v>1.1745507711197964</v>
      </c>
      <c r="I1466" s="26">
        <v>307</v>
      </c>
      <c r="J1466" s="30">
        <v>0.14761904761904762</v>
      </c>
      <c r="K1466" s="31">
        <v>0.19144515753784608</v>
      </c>
      <c r="L1466" s="108">
        <f ca="1">REWS!R1466</f>
        <v>6.3038629824992034</v>
      </c>
      <c r="M1466" s="22">
        <f t="shared" si="374"/>
        <v>6.2123004452149457</v>
      </c>
      <c r="N1466" s="22">
        <f t="shared" ca="1" si="375"/>
        <v>6.2161096528180657</v>
      </c>
      <c r="O1466" s="22">
        <f t="shared" si="376"/>
        <v>0.31818103576475631</v>
      </c>
      <c r="P1466" s="81">
        <f t="shared" ca="1" si="377"/>
        <v>7</v>
      </c>
      <c r="Q1466" s="22">
        <f t="shared" ca="1" si="378"/>
        <v>0.18776381989435115</v>
      </c>
      <c r="R1466" s="3">
        <f ca="1">IF(N1466&gt;'Power Curve'!$C$37,0,INDEX(Ci,$P1466,1)*POWER(1-Q1466,3)+INDEX(Ci,$P1466,2)*3*Q1466*POWER(1-Q1466,2)+INDEX(Ci,$P1466,3)*3*POWER(Q1466,2)*(1-Q1466)+INDEX(Ci,$P1466,4)*POWER(Q1466,3))</f>
        <v>406.17591261660857</v>
      </c>
      <c r="S1466" s="3">
        <f t="shared" si="379"/>
        <v>443.0400123596188</v>
      </c>
      <c r="T1466" s="3">
        <f t="shared" ca="1" si="380"/>
        <v>-36.864099743010229</v>
      </c>
      <c r="U1466" s="3">
        <f t="shared" ca="1" si="388"/>
        <v>36.864099743010229</v>
      </c>
      <c r="W1466" s="34">
        <f t="shared" si="381"/>
        <v>6</v>
      </c>
      <c r="X1466" s="73" t="b">
        <f>COUNTIF('Power Curve'!$D$2:$D$31,W1466)&gt;0</f>
        <v>1</v>
      </c>
      <c r="Y1466" s="73" t="b">
        <f t="shared" si="382"/>
        <v>0</v>
      </c>
      <c r="Z1466" s="73" t="b">
        <f t="shared" si="389"/>
        <v>1</v>
      </c>
      <c r="AA1466" s="34" t="str">
        <f t="shared" si="383"/>
        <v>Outer</v>
      </c>
      <c r="AB1466" s="35" t="str">
        <f t="shared" si="390"/>
        <v>0.3-0.4</v>
      </c>
      <c r="AC1466" s="36" t="str">
        <f t="shared" si="384"/>
        <v>10-11</v>
      </c>
      <c r="AD1466" s="36" t="str">
        <f t="shared" si="385"/>
        <v>Feb</v>
      </c>
      <c r="AE1466" s="35" t="str">
        <f t="shared" si="386"/>
        <v>305-315</v>
      </c>
      <c r="AF1466" s="36" t="str">
        <f t="shared" si="387"/>
        <v>LWS-HTI</v>
      </c>
    </row>
    <row r="1467" spans="5:32" x14ac:dyDescent="0.3">
      <c r="E1467" s="12">
        <v>40968.423611111109</v>
      </c>
      <c r="F1467" s="16">
        <v>5.95</v>
      </c>
      <c r="G1467" s="16">
        <v>359.92001342773415</v>
      </c>
      <c r="H1467" s="29">
        <v>1.1740400048282869</v>
      </c>
      <c r="I1467" s="26">
        <v>305.3</v>
      </c>
      <c r="J1467" s="30">
        <v>0.14957983193277311</v>
      </c>
      <c r="K1467" s="31">
        <v>0.1213649598091521</v>
      </c>
      <c r="L1467" s="108">
        <f ca="1">REWS!R1467</f>
        <v>5.937116128961657</v>
      </c>
      <c r="M1467" s="22">
        <f t="shared" si="374"/>
        <v>5.8663220512594538</v>
      </c>
      <c r="N1467" s="22">
        <f t="shared" ca="1" si="375"/>
        <v>5.8536193728094013</v>
      </c>
      <c r="O1467" s="22">
        <f t="shared" si="376"/>
        <v>0.26470895969000191</v>
      </c>
      <c r="P1467" s="81">
        <f t="shared" ca="1" si="377"/>
        <v>6</v>
      </c>
      <c r="Q1467" s="22">
        <f t="shared" ca="1" si="378"/>
        <v>0.82280084871579806</v>
      </c>
      <c r="R1467" s="3">
        <f ca="1">IF(N1467&gt;'Power Curve'!$C$37,0,INDEX(Ci,$P1467,1)*POWER(1-Q1467,3)+INDEX(Ci,$P1467,2)*3*Q1467*POWER(1-Q1467,2)+INDEX(Ci,$P1467,3)*3*POWER(Q1467,2)*(1-Q1467)+INDEX(Ci,$P1467,4)*POWER(Q1467,3))</f>
        <v>337.28656023690917</v>
      </c>
      <c r="S1467" s="3">
        <f t="shared" si="379"/>
        <v>359.92001342773415</v>
      </c>
      <c r="T1467" s="3">
        <f t="shared" ca="1" si="380"/>
        <v>-22.63345319082498</v>
      </c>
      <c r="U1467" s="3">
        <f t="shared" ca="1" si="388"/>
        <v>22.63345319082498</v>
      </c>
      <c r="W1467" s="34">
        <f t="shared" si="381"/>
        <v>6</v>
      </c>
      <c r="X1467" s="73" t="b">
        <f>COUNTIF('Power Curve'!$D$2:$D$31,W1467)&gt;0</f>
        <v>1</v>
      </c>
      <c r="Y1467" s="73" t="b">
        <f t="shared" si="382"/>
        <v>0</v>
      </c>
      <c r="Z1467" s="73" t="b">
        <f t="shared" si="389"/>
        <v>1</v>
      </c>
      <c r="AA1467" s="34" t="str">
        <f t="shared" si="383"/>
        <v>Outer</v>
      </c>
      <c r="AB1467" s="35" t="str">
        <f t="shared" si="390"/>
        <v>0.2-0.3</v>
      </c>
      <c r="AC1467" s="36" t="str">
        <f t="shared" si="384"/>
        <v>10-11</v>
      </c>
      <c r="AD1467" s="36" t="str">
        <f t="shared" si="385"/>
        <v>Feb</v>
      </c>
      <c r="AE1467" s="35" t="str">
        <f t="shared" si="386"/>
        <v>305-315</v>
      </c>
      <c r="AF1467" s="36" t="str">
        <f t="shared" si="387"/>
        <v>LWS-HTI</v>
      </c>
    </row>
    <row r="1468" spans="5:32" x14ac:dyDescent="0.3">
      <c r="E1468" s="12">
        <v>40968.430555555555</v>
      </c>
      <c r="F1468" s="16">
        <v>5.28</v>
      </c>
      <c r="G1468" s="16">
        <v>170.00999450683571</v>
      </c>
      <c r="H1468" s="29">
        <v>1.1741003217757879</v>
      </c>
      <c r="I1468" s="26">
        <v>301.89999999999998</v>
      </c>
      <c r="J1468" s="30">
        <v>0.11931818181818181</v>
      </c>
      <c r="K1468" s="31">
        <v>8.4939355481171749E-2</v>
      </c>
      <c r="L1468" s="108">
        <f ca="1">REWS!R1468</f>
        <v>5.2993653980623927</v>
      </c>
      <c r="M1468" s="22">
        <f t="shared" si="374"/>
        <v>5.205833757992318</v>
      </c>
      <c r="N1468" s="22">
        <f t="shared" ca="1" si="375"/>
        <v>5.2249271373427266</v>
      </c>
      <c r="O1468" s="22">
        <f t="shared" si="376"/>
        <v>0.16262836482890083</v>
      </c>
      <c r="P1468" s="81">
        <f t="shared" ca="1" si="377"/>
        <v>6</v>
      </c>
      <c r="Q1468" s="22">
        <f t="shared" ca="1" si="378"/>
        <v>0.19617213656566845</v>
      </c>
      <c r="R1468" s="3">
        <f ca="1">IF(N1468&gt;'Power Curve'!$C$37,0,INDEX(Ci,$P1468,1)*POWER(1-Q1468,3)+INDEX(Ci,$P1468,2)*3*Q1468*POWER(1-Q1468,2)+INDEX(Ci,$P1468,3)*3*POWER(Q1468,2)*(1-Q1468)+INDEX(Ci,$P1468,4)*POWER(Q1468,3))</f>
        <v>241.14526831831768</v>
      </c>
      <c r="S1468" s="3">
        <f t="shared" si="379"/>
        <v>170.00999450683571</v>
      </c>
      <c r="T1468" s="3">
        <f t="shared" ca="1" si="380"/>
        <v>71.135273811481966</v>
      </c>
      <c r="U1468" s="3">
        <f t="shared" ca="1" si="388"/>
        <v>71.135273811481966</v>
      </c>
      <c r="W1468" s="34">
        <f t="shared" si="381"/>
        <v>5</v>
      </c>
      <c r="X1468" s="73" t="b">
        <f>COUNTIF('Power Curve'!$D$2:$D$31,W1468)&gt;0</f>
        <v>1</v>
      </c>
      <c r="Y1468" s="73" t="b">
        <f t="shared" si="382"/>
        <v>0</v>
      </c>
      <c r="Z1468" s="73" t="b">
        <f t="shared" si="389"/>
        <v>1</v>
      </c>
      <c r="AA1468" s="34" t="str">
        <f t="shared" si="383"/>
        <v>Outer</v>
      </c>
      <c r="AB1468" s="35" t="str">
        <f t="shared" si="390"/>
        <v>0.1-0.2</v>
      </c>
      <c r="AC1468" s="36" t="str">
        <f t="shared" si="384"/>
        <v>10-11</v>
      </c>
      <c r="AD1468" s="36" t="str">
        <f t="shared" si="385"/>
        <v>Feb</v>
      </c>
      <c r="AE1468" s="35" t="str">
        <f t="shared" si="386"/>
        <v>295-305</v>
      </c>
      <c r="AF1468" s="36" t="str">
        <f t="shared" si="387"/>
        <v>Inner-TI</v>
      </c>
    </row>
    <row r="1469" spans="5:32" x14ac:dyDescent="0.3">
      <c r="E1469" s="12">
        <v>40968.4375</v>
      </c>
      <c r="F1469" s="16">
        <v>3.77</v>
      </c>
      <c r="G1469" s="16">
        <v>22.399999618530302</v>
      </c>
      <c r="H1469" s="29">
        <v>1.1737601130899491</v>
      </c>
      <c r="I1469" s="26">
        <v>295.2</v>
      </c>
      <c r="J1469" s="30">
        <v>0.1193633952254642</v>
      </c>
      <c r="K1469" s="31">
        <v>-1.6070063484057512E-2</v>
      </c>
      <c r="L1469" s="108">
        <f ca="1">REWS!R1469</f>
        <v>3.8314037813384618</v>
      </c>
      <c r="M1469" s="22">
        <f t="shared" si="374"/>
        <v>3.7166851264336049</v>
      </c>
      <c r="N1469" s="22">
        <f t="shared" ca="1" si="375"/>
        <v>3.7772205430934038</v>
      </c>
      <c r="O1469" s="22">
        <f t="shared" si="376"/>
        <v>-6.7524356567821908E-2</v>
      </c>
      <c r="P1469" s="81">
        <f t="shared" ca="1" si="377"/>
        <v>4</v>
      </c>
      <c r="Q1469" s="22">
        <f t="shared" ca="1" si="378"/>
        <v>0.73185462666152379</v>
      </c>
      <c r="R1469" s="3">
        <f ca="1">IF(N1469&gt;'Power Curve'!$C$37,0,INDEX(Ci,$P1469,1)*POWER(1-Q1469,3)+INDEX(Ci,$P1469,2)*3*Q1469*POWER(1-Q1469,2)+INDEX(Ci,$P1469,3)*3*POWER(Q1469,2)*(1-Q1469)+INDEX(Ci,$P1469,4)*POWER(Q1469,3))</f>
        <v>46.732163062218149</v>
      </c>
      <c r="S1469" s="3">
        <f t="shared" si="379"/>
        <v>22.399999618530302</v>
      </c>
      <c r="T1469" s="3">
        <f t="shared" ca="1" si="380"/>
        <v>24.332163443687847</v>
      </c>
      <c r="U1469" s="3">
        <f t="shared" ca="1" si="388"/>
        <v>24.332163443687847</v>
      </c>
      <c r="W1469" s="34">
        <f t="shared" si="381"/>
        <v>4</v>
      </c>
      <c r="X1469" s="73" t="b">
        <f>COUNTIF('Power Curve'!$D$2:$D$31,W1469)&gt;0</f>
        <v>1</v>
      </c>
      <c r="Y1469" s="73" t="b">
        <f t="shared" si="382"/>
        <v>0</v>
      </c>
      <c r="Z1469" s="73" t="b">
        <f t="shared" si="389"/>
        <v>1</v>
      </c>
      <c r="AA1469" s="34" t="str">
        <f t="shared" si="383"/>
        <v>Outer</v>
      </c>
      <c r="AB1469" s="35" t="str">
        <f t="shared" si="390"/>
        <v>-0.1-0.0</v>
      </c>
      <c r="AC1469" s="36" t="str">
        <f t="shared" si="384"/>
        <v>10-11</v>
      </c>
      <c r="AD1469" s="36" t="str">
        <f t="shared" si="385"/>
        <v>Feb</v>
      </c>
      <c r="AE1469" s="35" t="str">
        <f t="shared" si="386"/>
        <v>295-305</v>
      </c>
      <c r="AF1469" s="36" t="str">
        <f t="shared" si="387"/>
        <v>Inner-TI</v>
      </c>
    </row>
    <row r="1470" spans="5:32" x14ac:dyDescent="0.3">
      <c r="E1470" s="12">
        <v>40968.451388888891</v>
      </c>
      <c r="F1470" s="16">
        <v>3.79</v>
      </c>
      <c r="G1470" s="16">
        <v>1.860000133514399</v>
      </c>
      <c r="H1470" s="29">
        <v>1.1732256686122366</v>
      </c>
      <c r="I1470" s="26">
        <v>267.7</v>
      </c>
      <c r="J1470" s="30">
        <v>0.16358839050131926</v>
      </c>
      <c r="K1470" s="31">
        <v>0.21962178196308216</v>
      </c>
      <c r="L1470" s="108">
        <f ca="1">REWS!R1470</f>
        <v>3.8400917037424636</v>
      </c>
      <c r="M1470" s="22">
        <f t="shared" si="374"/>
        <v>3.7358351080718988</v>
      </c>
      <c r="N1470" s="22">
        <f t="shared" ca="1" si="375"/>
        <v>3.7852109248170787</v>
      </c>
      <c r="O1470" s="22">
        <f t="shared" si="376"/>
        <v>-6.4564665174131217E-2</v>
      </c>
      <c r="P1470" s="81">
        <f t="shared" ca="1" si="377"/>
        <v>4</v>
      </c>
      <c r="Q1470" s="22">
        <f t="shared" ca="1" si="378"/>
        <v>0.73754746241386659</v>
      </c>
      <c r="R1470" s="3">
        <f ca="1">IF(N1470&gt;'Power Curve'!$C$37,0,INDEX(Ci,$P1470,1)*POWER(1-Q1470,3)+INDEX(Ci,$P1470,2)*3*Q1470*POWER(1-Q1470,2)+INDEX(Ci,$P1470,3)*3*POWER(Q1470,2)*(1-Q1470)+INDEX(Ci,$P1470,4)*POWER(Q1470,3))</f>
        <v>47.34846170134854</v>
      </c>
      <c r="S1470" s="3">
        <f t="shared" si="379"/>
        <v>1.860000133514399</v>
      </c>
      <c r="T1470" s="3">
        <f t="shared" ca="1" si="380"/>
        <v>45.488461567834143</v>
      </c>
      <c r="U1470" s="3">
        <f t="shared" ca="1" si="388"/>
        <v>45.488461567834143</v>
      </c>
      <c r="W1470" s="34">
        <f t="shared" si="381"/>
        <v>4</v>
      </c>
      <c r="X1470" s="73" t="b">
        <f>COUNTIF('Power Curve'!$D$2:$D$31,W1470)&gt;0</f>
        <v>1</v>
      </c>
      <c r="Y1470" s="73" t="b">
        <f t="shared" si="382"/>
        <v>0</v>
      </c>
      <c r="Z1470" s="73" t="b">
        <f t="shared" si="389"/>
        <v>1</v>
      </c>
      <c r="AA1470" s="34" t="str">
        <f t="shared" si="383"/>
        <v>Outer</v>
      </c>
      <c r="AB1470" s="35" t="str">
        <f t="shared" si="390"/>
        <v>-0.1-0.0</v>
      </c>
      <c r="AC1470" s="36" t="str">
        <f t="shared" si="384"/>
        <v>10-11</v>
      </c>
      <c r="AD1470" s="36" t="str">
        <f t="shared" si="385"/>
        <v>Feb</v>
      </c>
      <c r="AE1470" s="35" t="str">
        <f t="shared" si="386"/>
        <v>265-275</v>
      </c>
      <c r="AF1470" s="36" t="str">
        <f t="shared" si="387"/>
        <v>LWS-HTI</v>
      </c>
    </row>
    <row r="1471" spans="5:32" x14ac:dyDescent="0.3">
      <c r="E1471" s="12">
        <v>40968.506944444445</v>
      </c>
      <c r="F1471" s="16">
        <v>5.6</v>
      </c>
      <c r="G1471" s="16">
        <v>359.97999191284151</v>
      </c>
      <c r="H1471" s="29">
        <v>1.1718866942000254</v>
      </c>
      <c r="I1471" s="26">
        <v>265.2</v>
      </c>
      <c r="J1471" s="30">
        <v>0.23571428571428574</v>
      </c>
      <c r="K1471" s="31">
        <v>9.4459140270493097E-2</v>
      </c>
      <c r="L1471" s="108">
        <f ca="1">REWS!R1471</f>
        <v>5.61363756710705</v>
      </c>
      <c r="M1471" s="22">
        <f t="shared" si="374"/>
        <v>5.5178667069973226</v>
      </c>
      <c r="N1471" s="22">
        <f t="shared" ca="1" si="375"/>
        <v>5.5313042565516861</v>
      </c>
      <c r="O1471" s="22">
        <f t="shared" si="376"/>
        <v>0.21085406296070963</v>
      </c>
      <c r="P1471" s="81">
        <f t="shared" ca="1" si="377"/>
        <v>6</v>
      </c>
      <c r="Q1471" s="22">
        <f t="shared" ca="1" si="378"/>
        <v>0.50154365033928439</v>
      </c>
      <c r="R1471" s="3">
        <f ca="1">IF(N1471&gt;'Power Curve'!$C$37,0,INDEX(Ci,$P1471,1)*POWER(1-Q1471,3)+INDEX(Ci,$P1471,2)*3*Q1471*POWER(1-Q1471,2)+INDEX(Ci,$P1471,3)*3*POWER(Q1471,2)*(1-Q1471)+INDEX(Ci,$P1471,4)*POWER(Q1471,3))</f>
        <v>286.29688848368062</v>
      </c>
      <c r="S1471" s="3">
        <f t="shared" si="379"/>
        <v>359.97999191284151</v>
      </c>
      <c r="T1471" s="3">
        <f t="shared" ca="1" si="380"/>
        <v>-73.683103429160894</v>
      </c>
      <c r="U1471" s="3">
        <f t="shared" ca="1" si="388"/>
        <v>73.683103429160894</v>
      </c>
      <c r="W1471" s="34">
        <f t="shared" si="381"/>
        <v>6</v>
      </c>
      <c r="X1471" s="73" t="b">
        <f>COUNTIF('Power Curve'!$D$2:$D$31,W1471)&gt;0</f>
        <v>1</v>
      </c>
      <c r="Y1471" s="73" t="b">
        <f t="shared" si="382"/>
        <v>0</v>
      </c>
      <c r="Z1471" s="73" t="b">
        <f t="shared" si="389"/>
        <v>1</v>
      </c>
      <c r="AA1471" s="34" t="str">
        <f t="shared" si="383"/>
        <v>Outer</v>
      </c>
      <c r="AB1471" s="35" t="str">
        <f t="shared" si="390"/>
        <v>0.2-0.3</v>
      </c>
      <c r="AC1471" s="36" t="str">
        <f t="shared" si="384"/>
        <v>12-13</v>
      </c>
      <c r="AD1471" s="36" t="str">
        <f t="shared" si="385"/>
        <v>Feb</v>
      </c>
      <c r="AE1471" s="35" t="str">
        <f t="shared" si="386"/>
        <v>265-275</v>
      </c>
      <c r="AF1471" s="36" t="str">
        <f t="shared" si="387"/>
        <v>LWS-HTI</v>
      </c>
    </row>
    <row r="1472" spans="5:32" x14ac:dyDescent="0.3">
      <c r="E1472" s="12">
        <v>40968.513888888891</v>
      </c>
      <c r="F1472" s="16">
        <v>5.9</v>
      </c>
      <c r="G1472" s="16">
        <v>504.70998764038109</v>
      </c>
      <c r="H1472" s="29">
        <v>1.1713786503107795</v>
      </c>
      <c r="I1472" s="26">
        <v>265.3</v>
      </c>
      <c r="J1472" s="30">
        <v>0.21016949152542372</v>
      </c>
      <c r="K1472" s="31">
        <v>-4.5185501820322369E-2</v>
      </c>
      <c r="L1472" s="108">
        <f ca="1">REWS!R1472</f>
        <v>5.877285796417782</v>
      </c>
      <c r="M1472" s="22">
        <f t="shared" si="374"/>
        <v>5.8126264905142824</v>
      </c>
      <c r="N1472" s="22">
        <f t="shared" ca="1" si="375"/>
        <v>5.7902486631493781</v>
      </c>
      <c r="O1472" s="22">
        <f t="shared" si="376"/>
        <v>0.25641013768491516</v>
      </c>
      <c r="P1472" s="81">
        <f t="shared" ca="1" si="377"/>
        <v>6</v>
      </c>
      <c r="Q1472" s="22">
        <f t="shared" ca="1" si="378"/>
        <v>0.75963813738881047</v>
      </c>
      <c r="R1472" s="3">
        <f ca="1">IF(N1472&gt;'Power Curve'!$C$37,0,INDEX(Ci,$P1472,1)*POWER(1-Q1472,3)+INDEX(Ci,$P1472,2)*3*Q1472*POWER(1-Q1472,2)+INDEX(Ci,$P1472,3)*3*POWER(Q1472,2)*(1-Q1472)+INDEX(Ci,$P1472,4)*POWER(Q1472,3))</f>
        <v>326.70777333286605</v>
      </c>
      <c r="S1472" s="3">
        <f t="shared" si="379"/>
        <v>504.70998764038109</v>
      </c>
      <c r="T1472" s="3">
        <f t="shared" ca="1" si="380"/>
        <v>-178.00221430751503</v>
      </c>
      <c r="U1472" s="3">
        <f t="shared" ca="1" si="388"/>
        <v>178.00221430751503</v>
      </c>
      <c r="W1472" s="34">
        <f t="shared" si="381"/>
        <v>6</v>
      </c>
      <c r="X1472" s="73" t="b">
        <f>COUNTIF('Power Curve'!$D$2:$D$31,W1472)&gt;0</f>
        <v>1</v>
      </c>
      <c r="Y1472" s="73" t="b">
        <f t="shared" si="382"/>
        <v>0</v>
      </c>
      <c r="Z1472" s="73" t="b">
        <f t="shared" si="389"/>
        <v>1</v>
      </c>
      <c r="AA1472" s="34" t="str">
        <f t="shared" si="383"/>
        <v>Outer</v>
      </c>
      <c r="AB1472" s="35" t="str">
        <f t="shared" si="390"/>
        <v>0.2-0.3</v>
      </c>
      <c r="AC1472" s="36" t="str">
        <f t="shared" si="384"/>
        <v>12-13</v>
      </c>
      <c r="AD1472" s="36" t="str">
        <f t="shared" si="385"/>
        <v>Feb</v>
      </c>
      <c r="AE1472" s="35" t="str">
        <f t="shared" si="386"/>
        <v>265-275</v>
      </c>
      <c r="AF1472" s="36" t="str">
        <f t="shared" si="387"/>
        <v>LWS-HTI</v>
      </c>
    </row>
    <row r="1473" spans="5:32" x14ac:dyDescent="0.3">
      <c r="E1473" s="12">
        <v>40968.520833333336</v>
      </c>
      <c r="F1473" s="16">
        <v>5.0599999999999996</v>
      </c>
      <c r="G1473" s="16">
        <v>298.23998641967796</v>
      </c>
      <c r="H1473" s="29">
        <v>1.1709741163652745</v>
      </c>
      <c r="I1473" s="26">
        <v>265.89999999999998</v>
      </c>
      <c r="J1473" s="30">
        <v>0.22332015810276679</v>
      </c>
      <c r="K1473" s="31">
        <v>7.3956387822337747E-3</v>
      </c>
      <c r="L1473" s="108">
        <f ca="1">REWS!R1473</f>
        <v>5.133415158689238</v>
      </c>
      <c r="M1473" s="22">
        <f t="shared" si="374"/>
        <v>4.984492180917897</v>
      </c>
      <c r="N1473" s="22">
        <f t="shared" ca="1" si="375"/>
        <v>5.0568118023501807</v>
      </c>
      <c r="O1473" s="22">
        <f t="shared" si="376"/>
        <v>0.1284193105798308</v>
      </c>
      <c r="P1473" s="81">
        <f t="shared" ca="1" si="377"/>
        <v>6</v>
      </c>
      <c r="Q1473" s="22">
        <f t="shared" ca="1" si="378"/>
        <v>2.8608597657208686E-2</v>
      </c>
      <c r="R1473" s="3">
        <f ca="1">IF(N1473&gt;'Power Curve'!$C$37,0,INDEX(Ci,$P1473,1)*POWER(1-Q1473,3)+INDEX(Ci,$P1473,2)*3*Q1473*POWER(1-Q1473,2)+INDEX(Ci,$P1473,3)*3*POWER(Q1473,2)*(1-Q1473)+INDEX(Ci,$P1473,4)*POWER(Q1473,3))</f>
        <v>215.88573010678036</v>
      </c>
      <c r="S1473" s="3">
        <f t="shared" si="379"/>
        <v>298.23998641967796</v>
      </c>
      <c r="T1473" s="3">
        <f t="shared" ca="1" si="380"/>
        <v>-82.354256312897604</v>
      </c>
      <c r="U1473" s="3">
        <f t="shared" ca="1" si="388"/>
        <v>82.354256312897604</v>
      </c>
      <c r="W1473" s="34">
        <f t="shared" si="381"/>
        <v>5</v>
      </c>
      <c r="X1473" s="73" t="b">
        <f>COUNTIF('Power Curve'!$D$2:$D$31,W1473)&gt;0</f>
        <v>1</v>
      </c>
      <c r="Y1473" s="73" t="b">
        <f t="shared" si="382"/>
        <v>0</v>
      </c>
      <c r="Z1473" s="73" t="b">
        <f t="shared" si="389"/>
        <v>1</v>
      </c>
      <c r="AA1473" s="34" t="str">
        <f t="shared" si="383"/>
        <v>Outer</v>
      </c>
      <c r="AB1473" s="35" t="str">
        <f t="shared" si="390"/>
        <v>0.1-0.2</v>
      </c>
      <c r="AC1473" s="36" t="str">
        <f t="shared" si="384"/>
        <v>12-13</v>
      </c>
      <c r="AD1473" s="36" t="str">
        <f t="shared" si="385"/>
        <v>Feb</v>
      </c>
      <c r="AE1473" s="35" t="str">
        <f t="shared" si="386"/>
        <v>265-275</v>
      </c>
      <c r="AF1473" s="36" t="str">
        <f t="shared" si="387"/>
        <v>LWS-HTI</v>
      </c>
    </row>
    <row r="1474" spans="5:32" x14ac:dyDescent="0.3">
      <c r="E1474" s="12">
        <v>40968.534722222219</v>
      </c>
      <c r="F1474" s="16">
        <v>4.8099999999999996</v>
      </c>
      <c r="G1474" s="16">
        <v>199.5400009155272</v>
      </c>
      <c r="H1474" s="29">
        <v>1.1707390519288268</v>
      </c>
      <c r="I1474" s="26">
        <v>268</v>
      </c>
      <c r="J1474" s="30">
        <v>0.20790020790020791</v>
      </c>
      <c r="K1474" s="31">
        <v>3.8660261498815393E-2</v>
      </c>
      <c r="L1474" s="108">
        <f ca="1">REWS!R1474</f>
        <v>4.7991701573050012</v>
      </c>
      <c r="M1474" s="22">
        <f t="shared" si="374"/>
        <v>4.7379057287196726</v>
      </c>
      <c r="N1474" s="22">
        <f t="shared" ca="1" si="375"/>
        <v>4.727238208190407</v>
      </c>
      <c r="O1474" s="22">
        <f t="shared" si="376"/>
        <v>9.0308579501509528E-2</v>
      </c>
      <c r="P1474" s="81">
        <f t="shared" ca="1" si="377"/>
        <v>5</v>
      </c>
      <c r="Q1474" s="22">
        <f t="shared" ca="1" si="378"/>
        <v>0.65596031554180634</v>
      </c>
      <c r="R1474" s="3">
        <f ca="1">IF(N1474&gt;'Power Curve'!$C$37,0,INDEX(Ci,$P1474,1)*POWER(1-Q1474,3)+INDEX(Ci,$P1474,2)*3*Q1474*POWER(1-Q1474,2)+INDEX(Ci,$P1474,3)*3*POWER(Q1474,2)*(1-Q1474)+INDEX(Ci,$P1474,4)*POWER(Q1474,3))</f>
        <v>160.41372694649047</v>
      </c>
      <c r="S1474" s="3">
        <f t="shared" si="379"/>
        <v>199.5400009155272</v>
      </c>
      <c r="T1474" s="3">
        <f t="shared" ca="1" si="380"/>
        <v>-39.126273969036731</v>
      </c>
      <c r="U1474" s="3">
        <f t="shared" ca="1" si="388"/>
        <v>39.126273969036731</v>
      </c>
      <c r="W1474" s="34">
        <f t="shared" si="381"/>
        <v>5</v>
      </c>
      <c r="X1474" s="73" t="b">
        <f>COUNTIF('Power Curve'!$D$2:$D$31,W1474)&gt;0</f>
        <v>1</v>
      </c>
      <c r="Y1474" s="73" t="b">
        <f t="shared" si="382"/>
        <v>0</v>
      </c>
      <c r="Z1474" s="73" t="b">
        <f t="shared" si="389"/>
        <v>1</v>
      </c>
      <c r="AA1474" s="34" t="str">
        <f t="shared" si="383"/>
        <v>Outer</v>
      </c>
      <c r="AB1474" s="35" t="str">
        <f t="shared" si="390"/>
        <v>0.0-0.1</v>
      </c>
      <c r="AC1474" s="36" t="str">
        <f t="shared" si="384"/>
        <v>12-13</v>
      </c>
      <c r="AD1474" s="36" t="str">
        <f t="shared" si="385"/>
        <v>Feb</v>
      </c>
      <c r="AE1474" s="35" t="str">
        <f t="shared" si="386"/>
        <v>265-275</v>
      </c>
      <c r="AF1474" s="36" t="str">
        <f t="shared" si="387"/>
        <v>LWS-HTI</v>
      </c>
    </row>
    <row r="1475" spans="5:32" x14ac:dyDescent="0.3">
      <c r="E1475" s="12">
        <v>40968.541666666664</v>
      </c>
      <c r="F1475" s="16">
        <v>5.05</v>
      </c>
      <c r="G1475" s="16">
        <v>349.12998580932651</v>
      </c>
      <c r="H1475" s="29">
        <v>1.1707390519288268</v>
      </c>
      <c r="I1475" s="26">
        <v>265.7</v>
      </c>
      <c r="J1475" s="30">
        <v>0.24554455445544554</v>
      </c>
      <c r="K1475" s="31">
        <v>5.1674685776979805E-2</v>
      </c>
      <c r="L1475" s="108">
        <f ca="1">REWS!R1475</f>
        <v>4.9877829810654077</v>
      </c>
      <c r="M1475" s="22">
        <f t="shared" ref="M1475:M1538" si="391">F1475*(H1475/Ref_Density)^(1/3)</f>
        <v>4.9743085093626505</v>
      </c>
      <c r="N1475" s="22">
        <f t="shared" ref="N1475:N1538" ca="1" si="392">L1475*(H1475/Ref_Density)^(1/3)</f>
        <v>4.9130240248649235</v>
      </c>
      <c r="O1475" s="22">
        <f t="shared" ref="O1475:O1538" si="393">(M1475-CutInWindSpeed)/(RatedWindSpeed-CutInWindSpeed)</f>
        <v>0.12684539131309039</v>
      </c>
      <c r="P1475" s="81">
        <f t="shared" ref="P1475:P1538" ca="1" si="394">COUNTIF(xa,"&lt;"&amp;N1475)</f>
        <v>5</v>
      </c>
      <c r="Q1475" s="22">
        <f t="shared" ref="Q1475:Q1538" ca="1" si="395">(N1475-INDEX(xa,$P1475))/(INDEX(xb,$P1475)-INDEX(xa,$P1475))</f>
        <v>0.86840265474857403</v>
      </c>
      <c r="R1475" s="3">
        <f ca="1">IF(N1475&gt;'Power Curve'!$C$37,0,INDEX(Ci,$P1475,1)*POWER(1-Q1475,3)+INDEX(Ci,$P1475,2)*3*Q1475*POWER(1-Q1475,2)+INDEX(Ci,$P1475,3)*3*POWER(Q1475,2)*(1-Q1475)+INDEX(Ci,$P1475,4)*POWER(Q1475,3))</f>
        <v>192.74924565376764</v>
      </c>
      <c r="S1475" s="3">
        <f t="shared" ref="S1475:S1538" si="396">IF(Z1475,G1475,"")</f>
        <v>349.12998580932651</v>
      </c>
      <c r="T1475" s="3">
        <f t="shared" ref="T1475:T1538" ca="1" si="397">IF(Z1475,R1475-S1475,"")</f>
        <v>-156.38074015555887</v>
      </c>
      <c r="U1475" s="3">
        <f t="shared" ca="1" si="388"/>
        <v>156.38074015555887</v>
      </c>
      <c r="W1475" s="34">
        <f t="shared" ref="W1475:W1538" si="398">MROUND(M1475-Centre_First_Bin,Bin_Width)+Centre_First_Bin</f>
        <v>5</v>
      </c>
      <c r="X1475" s="73" t="b">
        <f>COUNTIF('Power Curve'!$D$2:$D$31,W1475)&gt;0</f>
        <v>1</v>
      </c>
      <c r="Y1475" s="73" t="b">
        <f t="shared" ref="Y1475:Y1538" si="399">(G1475&lt;0)</f>
        <v>0</v>
      </c>
      <c r="Z1475" s="73" t="b">
        <f t="shared" si="389"/>
        <v>1</v>
      </c>
      <c r="AA1475" s="34" t="str">
        <f t="shared" ref="AA1475:AA1538" si="400">IF(Z1475,IF(AND(J1475&gt;=LowerTurbLimit,J1475&lt;=UpperTurbLimit,K1475&gt;=LowerShearLimit,K1475&lt;=UpperShearLimit),"Inner","Outer"),"")</f>
        <v>Outer</v>
      </c>
      <c r="AB1475" s="35" t="str">
        <f t="shared" si="390"/>
        <v>0.1-0.2</v>
      </c>
      <c r="AC1475" s="36" t="str">
        <f t="shared" ref="AC1475:AC1538" si="401">IF(Z1475,HOUR(E1475)&amp;"-"&amp;HOUR(E1475)+1,"")</f>
        <v>13-14</v>
      </c>
      <c r="AD1475" s="36" t="str">
        <f t="shared" ref="AD1475:AD1538" si="402">IF(Z1475,TEXT(E1475,"mmm"),"")</f>
        <v>Feb</v>
      </c>
      <c r="AE1475" s="35" t="str">
        <f t="shared" ref="AE1475:AE1538" si="403">IF(Z1475,IF(OR(I1475&lt;5,I1475&gt;=355),"355-5",MROUND(I1475,10)-5&amp;"-"&amp;MROUND(I1475,10)+5),"")</f>
        <v>265-275</v>
      </c>
      <c r="AF1475" s="36" t="str">
        <f t="shared" ref="AF1475:AF1538" si="404">IF(Z1475,IF(O1475&lt;0.5,IF(J1475&lt;=LowerTurbLimit,"LWS-LTI",IF(J1475&gt;=UpperTurbLimit,"LWS-HTI","Inner-TI")),IF(J1475&lt;=LowerTurbLimit,"HWS-LTI",IF(J1475&gt;=UpperTurbLimit,"HWS-HTI","Inner-TI"))),"")</f>
        <v>LWS-HTI</v>
      </c>
    </row>
    <row r="1476" spans="5:32" x14ac:dyDescent="0.3">
      <c r="E1476" s="12">
        <v>40968.548611111109</v>
      </c>
      <c r="F1476" s="16">
        <v>6.22</v>
      </c>
      <c r="G1476" s="16">
        <v>387.84999465942428</v>
      </c>
      <c r="H1476" s="29">
        <v>1.1701713835462841</v>
      </c>
      <c r="I1476" s="26">
        <v>268.39999999999998</v>
      </c>
      <c r="J1476" s="30">
        <v>0.16398713826366559</v>
      </c>
      <c r="K1476" s="31">
        <v>0.12368524957120591</v>
      </c>
      <c r="L1476" s="108">
        <f ca="1">REWS!R1476</f>
        <v>6.1947772682534108</v>
      </c>
      <c r="M1476" s="22">
        <f t="shared" si="391"/>
        <v>6.1257816544048165</v>
      </c>
      <c r="N1476" s="22">
        <f t="shared" ca="1" si="392"/>
        <v>6.1009409876190892</v>
      </c>
      <c r="O1476" s="22">
        <f t="shared" si="393"/>
        <v>0.30480927774483169</v>
      </c>
      <c r="P1476" s="81">
        <f t="shared" ca="1" si="394"/>
        <v>7</v>
      </c>
      <c r="Q1476" s="22">
        <f t="shared" ca="1" si="395"/>
        <v>7.0689545353941632E-2</v>
      </c>
      <c r="R1476" s="3">
        <f ca="1">IF(N1476&gt;'Power Curve'!$C$37,0,INDEX(Ci,$P1476,1)*POWER(1-Q1476,3)+INDEX(Ci,$P1476,2)*3*Q1476*POWER(1-Q1476,2)+INDEX(Ci,$P1476,3)*3*POWER(Q1476,2)*(1-Q1476)+INDEX(Ci,$P1476,4)*POWER(Q1476,3))</f>
        <v>382.48701605748749</v>
      </c>
      <c r="S1476" s="3">
        <f t="shared" si="396"/>
        <v>387.84999465942428</v>
      </c>
      <c r="T1476" s="3">
        <f t="shared" ca="1" si="397"/>
        <v>-5.3629786019367884</v>
      </c>
      <c r="U1476" s="3">
        <f t="shared" ref="U1476:U1539" ca="1" si="405">IF(Z1476,ABS(T1476),"")</f>
        <v>5.3629786019367884</v>
      </c>
      <c r="W1476" s="34">
        <f t="shared" si="398"/>
        <v>6</v>
      </c>
      <c r="X1476" s="73" t="b">
        <f>COUNTIF('Power Curve'!$D$2:$D$31,W1476)&gt;0</f>
        <v>1</v>
      </c>
      <c r="Y1476" s="73" t="b">
        <f t="shared" si="399"/>
        <v>0</v>
      </c>
      <c r="Z1476" s="73" t="b">
        <f t="shared" ref="Z1476:Z1539" si="406">AND(X1476,NOT(Y1476))</f>
        <v>1</v>
      </c>
      <c r="AA1476" s="34" t="str">
        <f t="shared" si="400"/>
        <v>Outer</v>
      </c>
      <c r="AB1476" s="35" t="str">
        <f t="shared" ref="AB1476:AB1539" si="407">IF(Z1476,TEXT(ROUND(O1476+0.05,1)-0.1,"0.0")&amp;"-"&amp;TEXT(ROUND(O1476+0.05,1),"0.0"),"")</f>
        <v>0.3-0.4</v>
      </c>
      <c r="AC1476" s="36" t="str">
        <f t="shared" si="401"/>
        <v>13-14</v>
      </c>
      <c r="AD1476" s="36" t="str">
        <f t="shared" si="402"/>
        <v>Feb</v>
      </c>
      <c r="AE1476" s="35" t="str">
        <f t="shared" si="403"/>
        <v>265-275</v>
      </c>
      <c r="AF1476" s="36" t="str">
        <f t="shared" si="404"/>
        <v>LWS-HTI</v>
      </c>
    </row>
    <row r="1477" spans="5:32" x14ac:dyDescent="0.3">
      <c r="E1477" s="12">
        <v>40968.555555555555</v>
      </c>
      <c r="F1477" s="16">
        <v>5.39</v>
      </c>
      <c r="G1477" s="16">
        <v>335.57998657226602</v>
      </c>
      <c r="H1477" s="29">
        <v>1.1704433790367916</v>
      </c>
      <c r="I1477" s="26">
        <v>273.3</v>
      </c>
      <c r="J1477" s="30">
        <v>0.1391465677179963</v>
      </c>
      <c r="K1477" s="31">
        <v>0.11282493539278074</v>
      </c>
      <c r="L1477" s="108">
        <f ca="1">REWS!R1477</f>
        <v>5.3926027264045935</v>
      </c>
      <c r="M1477" s="22">
        <f t="shared" si="391"/>
        <v>5.3087654596254312</v>
      </c>
      <c r="N1477" s="22">
        <f t="shared" ca="1" si="392"/>
        <v>5.3113289594468709</v>
      </c>
      <c r="O1477" s="22">
        <f t="shared" si="393"/>
        <v>0.17853679112484408</v>
      </c>
      <c r="P1477" s="81">
        <f t="shared" ca="1" si="394"/>
        <v>6</v>
      </c>
      <c r="Q1477" s="22">
        <f t="shared" ca="1" si="395"/>
        <v>0.28229036653291995</v>
      </c>
      <c r="R1477" s="3">
        <f ca="1">IF(N1477&gt;'Power Curve'!$C$37,0,INDEX(Ci,$P1477,1)*POWER(1-Q1477,3)+INDEX(Ci,$P1477,2)*3*Q1477*POWER(1-Q1477,2)+INDEX(Ci,$P1477,3)*3*POWER(Q1477,2)*(1-Q1477)+INDEX(Ci,$P1477,4)*POWER(Q1477,3))</f>
        <v>253.85247309469116</v>
      </c>
      <c r="S1477" s="3">
        <f t="shared" si="396"/>
        <v>335.57998657226602</v>
      </c>
      <c r="T1477" s="3">
        <f t="shared" ca="1" si="397"/>
        <v>-81.72751347757486</v>
      </c>
      <c r="U1477" s="3">
        <f t="shared" ca="1" si="405"/>
        <v>81.72751347757486</v>
      </c>
      <c r="W1477" s="34">
        <f t="shared" si="398"/>
        <v>5</v>
      </c>
      <c r="X1477" s="73" t="b">
        <f>COUNTIF('Power Curve'!$D$2:$D$31,W1477)&gt;0</f>
        <v>1</v>
      </c>
      <c r="Y1477" s="73" t="b">
        <f t="shared" si="399"/>
        <v>0</v>
      </c>
      <c r="Z1477" s="73" t="b">
        <f t="shared" si="406"/>
        <v>1</v>
      </c>
      <c r="AA1477" s="34" t="str">
        <f t="shared" si="400"/>
        <v>Inner</v>
      </c>
      <c r="AB1477" s="35" t="str">
        <f t="shared" si="407"/>
        <v>0.1-0.2</v>
      </c>
      <c r="AC1477" s="36" t="str">
        <f t="shared" si="401"/>
        <v>13-14</v>
      </c>
      <c r="AD1477" s="36" t="str">
        <f t="shared" si="402"/>
        <v>Feb</v>
      </c>
      <c r="AE1477" s="35" t="str">
        <f t="shared" si="403"/>
        <v>265-275</v>
      </c>
      <c r="AF1477" s="36" t="str">
        <f t="shared" si="404"/>
        <v>Inner-TI</v>
      </c>
    </row>
    <row r="1478" spans="5:32" x14ac:dyDescent="0.3">
      <c r="E1478" s="12">
        <v>40968.5625</v>
      </c>
      <c r="F1478" s="16">
        <v>4.32</v>
      </c>
      <c r="G1478" s="16">
        <v>126.9700012207031</v>
      </c>
      <c r="H1478" s="29">
        <v>1.1695150928763973</v>
      </c>
      <c r="I1478" s="26">
        <v>285.39999999999998</v>
      </c>
      <c r="J1478" s="30">
        <v>0.26851851851851849</v>
      </c>
      <c r="K1478" s="31">
        <v>0.1842762562761753</v>
      </c>
      <c r="L1478" s="108">
        <f ca="1">REWS!R1478</f>
        <v>4.3561930351233293</v>
      </c>
      <c r="M1478" s="22">
        <f t="shared" si="391"/>
        <v>4.253766638775228</v>
      </c>
      <c r="N1478" s="22">
        <f t="shared" ca="1" si="392"/>
        <v>4.289404769646441</v>
      </c>
      <c r="O1478" s="22">
        <f t="shared" si="393"/>
        <v>1.5483322489645268E-2</v>
      </c>
      <c r="P1478" s="81">
        <f t="shared" ca="1" si="394"/>
        <v>5</v>
      </c>
      <c r="Q1478" s="22">
        <f t="shared" ca="1" si="395"/>
        <v>0.15530659755548035</v>
      </c>
      <c r="R1478" s="3">
        <f ca="1">IF(N1478&gt;'Power Curve'!$C$37,0,INDEX(Ci,$P1478,1)*POWER(1-Q1478,3)+INDEX(Ci,$P1478,2)*3*Q1478*POWER(1-Q1478,2)+INDEX(Ci,$P1478,3)*3*POWER(Q1478,2)*(1-Q1478)+INDEX(Ci,$P1478,4)*POWER(Q1478,3))</f>
        <v>91.507496797040531</v>
      </c>
      <c r="S1478" s="3">
        <f t="shared" si="396"/>
        <v>126.9700012207031</v>
      </c>
      <c r="T1478" s="3">
        <f t="shared" ca="1" si="397"/>
        <v>-35.462504423662566</v>
      </c>
      <c r="U1478" s="3">
        <f t="shared" ca="1" si="405"/>
        <v>35.462504423662566</v>
      </c>
      <c r="W1478" s="34">
        <f t="shared" si="398"/>
        <v>4</v>
      </c>
      <c r="X1478" s="73" t="b">
        <f>COUNTIF('Power Curve'!$D$2:$D$31,W1478)&gt;0</f>
        <v>1</v>
      </c>
      <c r="Y1478" s="73" t="b">
        <f t="shared" si="399"/>
        <v>0</v>
      </c>
      <c r="Z1478" s="73" t="b">
        <f t="shared" si="406"/>
        <v>1</v>
      </c>
      <c r="AA1478" s="34" t="str">
        <f t="shared" si="400"/>
        <v>Outer</v>
      </c>
      <c r="AB1478" s="35" t="str">
        <f t="shared" si="407"/>
        <v>0.0-0.1</v>
      </c>
      <c r="AC1478" s="36" t="str">
        <f t="shared" si="401"/>
        <v>13-14</v>
      </c>
      <c r="AD1478" s="36" t="str">
        <f t="shared" si="402"/>
        <v>Feb</v>
      </c>
      <c r="AE1478" s="35" t="str">
        <f t="shared" si="403"/>
        <v>285-295</v>
      </c>
      <c r="AF1478" s="36" t="str">
        <f t="shared" si="404"/>
        <v>LWS-HTI</v>
      </c>
    </row>
    <row r="1479" spans="5:32" x14ac:dyDescent="0.3">
      <c r="E1479" s="12">
        <v>40969.645833333336</v>
      </c>
      <c r="F1479" s="16">
        <v>10.88</v>
      </c>
      <c r="G1479" s="16">
        <v>1860.6500549316411</v>
      </c>
      <c r="H1479" s="29">
        <v>1.1649736266837734</v>
      </c>
      <c r="I1479" s="26">
        <v>265.5</v>
      </c>
      <c r="J1479" s="30">
        <v>0.140625</v>
      </c>
      <c r="K1479" s="31">
        <v>0.12579901876733354</v>
      </c>
      <c r="L1479" s="108">
        <f ca="1">REWS!R1479</f>
        <v>10.919132438486526</v>
      </c>
      <c r="M1479" s="22">
        <f t="shared" si="391"/>
        <v>10.699304895669679</v>
      </c>
      <c r="N1479" s="22">
        <f t="shared" ca="1" si="392"/>
        <v>10.737787422386441</v>
      </c>
      <c r="O1479" s="22">
        <f t="shared" si="393"/>
        <v>1.0116620377990699</v>
      </c>
      <c r="P1479" s="81">
        <f t="shared" ca="1" si="394"/>
        <v>11</v>
      </c>
      <c r="Q1479" s="22">
        <f t="shared" ca="1" si="395"/>
        <v>0.76462146580018886</v>
      </c>
      <c r="R1479" s="3">
        <f ca="1">IF(N1479&gt;'Power Curve'!$C$37,0,INDEX(Ci,$P1479,1)*POWER(1-Q1479,3)+INDEX(Ci,$P1479,2)*3*Q1479*POWER(1-Q1479,2)+INDEX(Ci,$P1479,3)*3*POWER(Q1479,2)*(1-Q1479)+INDEX(Ci,$P1479,4)*POWER(Q1479,3))</f>
        <v>1727.7279585060915</v>
      </c>
      <c r="S1479" s="3">
        <f t="shared" si="396"/>
        <v>1860.6500549316411</v>
      </c>
      <c r="T1479" s="3">
        <f t="shared" ca="1" si="397"/>
        <v>-132.92209642554963</v>
      </c>
      <c r="U1479" s="3">
        <f t="shared" ca="1" si="405"/>
        <v>132.92209642554963</v>
      </c>
      <c r="W1479" s="34">
        <f t="shared" si="398"/>
        <v>11</v>
      </c>
      <c r="X1479" s="73" t="b">
        <f>COUNTIF('Power Curve'!$D$2:$D$31,W1479)&gt;0</f>
        <v>1</v>
      </c>
      <c r="Y1479" s="73" t="b">
        <f t="shared" si="399"/>
        <v>0</v>
      </c>
      <c r="Z1479" s="73" t="b">
        <f t="shared" si="406"/>
        <v>1</v>
      </c>
      <c r="AA1479" s="34" t="str">
        <f t="shared" si="400"/>
        <v>Outer</v>
      </c>
      <c r="AB1479" s="35" t="str">
        <f t="shared" si="407"/>
        <v>1.0-1.1</v>
      </c>
      <c r="AC1479" s="36" t="str">
        <f t="shared" si="401"/>
        <v>15-16</v>
      </c>
      <c r="AD1479" s="36" t="str">
        <f t="shared" si="402"/>
        <v>Mar</v>
      </c>
      <c r="AE1479" s="35" t="str">
        <f t="shared" si="403"/>
        <v>265-275</v>
      </c>
      <c r="AF1479" s="36" t="str">
        <f t="shared" si="404"/>
        <v>HWS-HTI</v>
      </c>
    </row>
    <row r="1480" spans="5:32" x14ac:dyDescent="0.3">
      <c r="E1480" s="12">
        <v>40969.722222222219</v>
      </c>
      <c r="F1480" s="16">
        <v>12.14</v>
      </c>
      <c r="G1480" s="16">
        <v>1973.0599670410211</v>
      </c>
      <c r="H1480" s="29">
        <v>1.1848254204883109</v>
      </c>
      <c r="I1480" s="26">
        <v>297.10000000000002</v>
      </c>
      <c r="J1480" s="30">
        <v>0.114497528830313</v>
      </c>
      <c r="K1480" s="31">
        <v>9.3175820786496208E-2</v>
      </c>
      <c r="L1480" s="108">
        <f ca="1">REWS!R1480</f>
        <v>12.148404272388186</v>
      </c>
      <c r="M1480" s="22">
        <f t="shared" si="391"/>
        <v>12.005809416906997</v>
      </c>
      <c r="N1480" s="22">
        <f t="shared" ca="1" si="392"/>
        <v>12.014120791913614</v>
      </c>
      <c r="O1480" s="22">
        <f t="shared" si="393"/>
        <v>1.2135865231777718</v>
      </c>
      <c r="P1480" s="81">
        <f t="shared" ca="1" si="394"/>
        <v>12</v>
      </c>
      <c r="Q1480" s="22">
        <f t="shared" ca="1" si="395"/>
        <v>0.99576217225532837</v>
      </c>
      <c r="R1480" s="3">
        <f ca="1">IF(N1480&gt;'Power Curve'!$C$37,0,INDEX(Ci,$P1480,1)*POWER(1-Q1480,3)+INDEX(Ci,$P1480,2)*3*Q1480*POWER(1-Q1480,2)+INDEX(Ci,$P1480,3)*3*POWER(Q1480,2)*(1-Q1480)+INDEX(Ci,$P1480,4)*POWER(Q1480,3))</f>
        <v>1916.8842134732713</v>
      </c>
      <c r="S1480" s="3">
        <f t="shared" si="396"/>
        <v>1973.0599670410211</v>
      </c>
      <c r="T1480" s="3">
        <f t="shared" ca="1" si="397"/>
        <v>-56.17575356774978</v>
      </c>
      <c r="U1480" s="3">
        <f t="shared" ca="1" si="405"/>
        <v>56.17575356774978</v>
      </c>
      <c r="W1480" s="34">
        <f t="shared" si="398"/>
        <v>12</v>
      </c>
      <c r="X1480" s="73" t="b">
        <f>COUNTIF('Power Curve'!$D$2:$D$31,W1480)&gt;0</f>
        <v>1</v>
      </c>
      <c r="Y1480" s="73" t="b">
        <f t="shared" si="399"/>
        <v>0</v>
      </c>
      <c r="Z1480" s="73" t="b">
        <f t="shared" si="406"/>
        <v>1</v>
      </c>
      <c r="AA1480" s="34" t="str">
        <f t="shared" si="400"/>
        <v>Outer</v>
      </c>
      <c r="AB1480" s="35" t="str">
        <f t="shared" si="407"/>
        <v>1.2-1.3</v>
      </c>
      <c r="AC1480" s="36" t="str">
        <f t="shared" si="401"/>
        <v>17-18</v>
      </c>
      <c r="AD1480" s="36" t="str">
        <f t="shared" si="402"/>
        <v>Mar</v>
      </c>
      <c r="AE1480" s="35" t="str">
        <f t="shared" si="403"/>
        <v>295-305</v>
      </c>
      <c r="AF1480" s="36" t="str">
        <f t="shared" si="404"/>
        <v>Inner-TI</v>
      </c>
    </row>
    <row r="1481" spans="5:32" x14ac:dyDescent="0.3">
      <c r="E1481" s="12">
        <v>40969.729166666664</v>
      </c>
      <c r="F1481" s="16">
        <v>12.12</v>
      </c>
      <c r="G1481" s="16">
        <v>1927.9400482177709</v>
      </c>
      <c r="H1481" s="29">
        <v>1.1855356590516797</v>
      </c>
      <c r="I1481" s="26">
        <v>294.89999999999998</v>
      </c>
      <c r="J1481" s="30">
        <v>0.11881188118811882</v>
      </c>
      <c r="K1481" s="31">
        <v>0.1662831380910838</v>
      </c>
      <c r="L1481" s="108">
        <f ca="1">REWS!R1481</f>
        <v>12.164511858552437</v>
      </c>
      <c r="M1481" s="22">
        <f t="shared" si="391"/>
        <v>11.988425001991768</v>
      </c>
      <c r="N1481" s="22">
        <f t="shared" ca="1" si="392"/>
        <v>12.03245363878675</v>
      </c>
      <c r="O1481" s="22">
        <f t="shared" si="393"/>
        <v>1.2108997058125759</v>
      </c>
      <c r="P1481" s="81">
        <f t="shared" ca="1" si="394"/>
        <v>13</v>
      </c>
      <c r="Q1481" s="22">
        <f t="shared" ca="1" si="395"/>
        <v>1.4343942413540346E-2</v>
      </c>
      <c r="R1481" s="3">
        <f ca="1">IF(N1481&gt;'Power Curve'!$C$37,0,INDEX(Ci,$P1481,1)*POWER(1-Q1481,3)+INDEX(Ci,$P1481,2)*3*Q1481*POWER(1-Q1481,2)+INDEX(Ci,$P1481,3)*3*POWER(Q1481,2)*(1-Q1481)+INDEX(Ci,$P1481,4)*POWER(Q1481,3))</f>
        <v>1917.9416690495741</v>
      </c>
      <c r="S1481" s="3">
        <f t="shared" si="396"/>
        <v>1927.9400482177709</v>
      </c>
      <c r="T1481" s="3">
        <f t="shared" ca="1" si="397"/>
        <v>-9.9983791681968341</v>
      </c>
      <c r="U1481" s="3">
        <f t="shared" ca="1" si="405"/>
        <v>9.9983791681968341</v>
      </c>
      <c r="W1481" s="34">
        <f t="shared" si="398"/>
        <v>12</v>
      </c>
      <c r="X1481" s="73" t="b">
        <f>COUNTIF('Power Curve'!$D$2:$D$31,W1481)&gt;0</f>
        <v>1</v>
      </c>
      <c r="Y1481" s="73" t="b">
        <f t="shared" si="399"/>
        <v>0</v>
      </c>
      <c r="Z1481" s="73" t="b">
        <f t="shared" si="406"/>
        <v>1</v>
      </c>
      <c r="AA1481" s="34" t="str">
        <f t="shared" si="400"/>
        <v>Inner</v>
      </c>
      <c r="AB1481" s="35" t="str">
        <f t="shared" si="407"/>
        <v>1.2-1.3</v>
      </c>
      <c r="AC1481" s="36" t="str">
        <f t="shared" si="401"/>
        <v>17-18</v>
      </c>
      <c r="AD1481" s="36" t="str">
        <f t="shared" si="402"/>
        <v>Mar</v>
      </c>
      <c r="AE1481" s="35" t="str">
        <f t="shared" si="403"/>
        <v>285-295</v>
      </c>
      <c r="AF1481" s="36" t="str">
        <f t="shared" si="404"/>
        <v>Inner-TI</v>
      </c>
    </row>
    <row r="1482" spans="5:32" x14ac:dyDescent="0.3">
      <c r="E1482" s="12">
        <v>40969.736111111109</v>
      </c>
      <c r="F1482" s="16">
        <v>12.55</v>
      </c>
      <c r="G1482" s="16">
        <v>1942.9199676513649</v>
      </c>
      <c r="H1482" s="29">
        <v>1.1857530210739184</v>
      </c>
      <c r="I1482" s="26">
        <v>294.5</v>
      </c>
      <c r="J1482" s="30">
        <v>0.10517928286852589</v>
      </c>
      <c r="K1482" s="31">
        <v>0.13828711022497969</v>
      </c>
      <c r="L1482" s="108">
        <f ca="1">REWS!R1482</f>
        <v>12.640896434008649</v>
      </c>
      <c r="M1482" s="22">
        <f t="shared" si="391"/>
        <v>12.414515532474967</v>
      </c>
      <c r="N1482" s="22">
        <f t="shared" ca="1" si="392"/>
        <v>12.504430687203808</v>
      </c>
      <c r="O1482" s="22">
        <f t="shared" si="393"/>
        <v>1.2767533708355456</v>
      </c>
      <c r="P1482" s="81">
        <f t="shared" ca="1" si="394"/>
        <v>13</v>
      </c>
      <c r="Q1482" s="22">
        <f t="shared" ca="1" si="395"/>
        <v>0.50023707645343829</v>
      </c>
      <c r="R1482" s="3">
        <f ca="1">IF(N1482&gt;'Power Curve'!$C$37,0,INDEX(Ci,$P1482,1)*POWER(1-Q1482,3)+INDEX(Ci,$P1482,2)*3*Q1482*POWER(1-Q1482,2)+INDEX(Ci,$P1482,3)*3*POWER(Q1482,2)*(1-Q1482)+INDEX(Ci,$P1482,4)*POWER(Q1482,3))</f>
        <v>1938.8018184110531</v>
      </c>
      <c r="S1482" s="3">
        <f t="shared" si="396"/>
        <v>1942.9199676513649</v>
      </c>
      <c r="T1482" s="3">
        <f t="shared" ca="1" si="397"/>
        <v>-4.1181492403118227</v>
      </c>
      <c r="U1482" s="3">
        <f t="shared" ca="1" si="405"/>
        <v>4.1181492403118227</v>
      </c>
      <c r="W1482" s="34">
        <f t="shared" si="398"/>
        <v>12</v>
      </c>
      <c r="X1482" s="73" t="b">
        <f>COUNTIF('Power Curve'!$D$2:$D$31,W1482)&gt;0</f>
        <v>1</v>
      </c>
      <c r="Y1482" s="73" t="b">
        <f t="shared" si="399"/>
        <v>0</v>
      </c>
      <c r="Z1482" s="73" t="b">
        <f t="shared" si="406"/>
        <v>1</v>
      </c>
      <c r="AA1482" s="34" t="str">
        <f t="shared" si="400"/>
        <v>Inner</v>
      </c>
      <c r="AB1482" s="35" t="str">
        <f t="shared" si="407"/>
        <v>1.2-1.3</v>
      </c>
      <c r="AC1482" s="36" t="str">
        <f t="shared" si="401"/>
        <v>17-18</v>
      </c>
      <c r="AD1482" s="36" t="str">
        <f t="shared" si="402"/>
        <v>Mar</v>
      </c>
      <c r="AE1482" s="35" t="str">
        <f t="shared" si="403"/>
        <v>285-295</v>
      </c>
      <c r="AF1482" s="36" t="str">
        <f t="shared" si="404"/>
        <v>Inner-TI</v>
      </c>
    </row>
    <row r="1483" spans="5:32" x14ac:dyDescent="0.3">
      <c r="E1483" s="12">
        <v>40969.743055555555</v>
      </c>
      <c r="F1483" s="16">
        <v>12.43</v>
      </c>
      <c r="G1483" s="16">
        <v>1976.789978027346</v>
      </c>
      <c r="H1483" s="29">
        <v>1.1857530210739184</v>
      </c>
      <c r="I1483" s="26">
        <v>285.3</v>
      </c>
      <c r="J1483" s="30">
        <v>9.4931617055510856E-2</v>
      </c>
      <c r="K1483" s="31">
        <v>0.17511578947304168</v>
      </c>
      <c r="L1483" s="108">
        <f ca="1">REWS!R1483</f>
        <v>12.349258042072687</v>
      </c>
      <c r="M1483" s="22">
        <f t="shared" si="391"/>
        <v>12.295811001487158</v>
      </c>
      <c r="N1483" s="22">
        <f t="shared" ca="1" si="392"/>
        <v>12.215940699430499</v>
      </c>
      <c r="O1483" s="22">
        <f t="shared" si="393"/>
        <v>1.2584072029178612</v>
      </c>
      <c r="P1483" s="81">
        <f t="shared" ca="1" si="394"/>
        <v>13</v>
      </c>
      <c r="Q1483" s="22">
        <f t="shared" ca="1" si="395"/>
        <v>0.20324105775203674</v>
      </c>
      <c r="R1483" s="3">
        <f ca="1">IF(N1483&gt;'Power Curve'!$C$37,0,INDEX(Ci,$P1483,1)*POWER(1-Q1483,3)+INDEX(Ci,$P1483,2)*3*Q1483*POWER(1-Q1483,2)+INDEX(Ci,$P1483,3)*3*POWER(Q1483,2)*(1-Q1483)+INDEX(Ci,$P1483,4)*POWER(Q1483,3))</f>
        <v>1927.3656337907516</v>
      </c>
      <c r="S1483" s="3">
        <f t="shared" si="396"/>
        <v>1976.789978027346</v>
      </c>
      <c r="T1483" s="3">
        <f t="shared" ca="1" si="397"/>
        <v>-49.424344236594379</v>
      </c>
      <c r="U1483" s="3">
        <f t="shared" ca="1" si="405"/>
        <v>49.424344236594379</v>
      </c>
      <c r="W1483" s="34">
        <f t="shared" si="398"/>
        <v>12</v>
      </c>
      <c r="X1483" s="73" t="b">
        <f>COUNTIF('Power Curve'!$D$2:$D$31,W1483)&gt;0</f>
        <v>1</v>
      </c>
      <c r="Y1483" s="73" t="b">
        <f t="shared" si="399"/>
        <v>0</v>
      </c>
      <c r="Z1483" s="73" t="b">
        <f t="shared" si="406"/>
        <v>1</v>
      </c>
      <c r="AA1483" s="34" t="str">
        <f t="shared" si="400"/>
        <v>Outer</v>
      </c>
      <c r="AB1483" s="35" t="str">
        <f t="shared" si="407"/>
        <v>1.2-1.3</v>
      </c>
      <c r="AC1483" s="36" t="str">
        <f t="shared" si="401"/>
        <v>17-18</v>
      </c>
      <c r="AD1483" s="36" t="str">
        <f t="shared" si="402"/>
        <v>Mar</v>
      </c>
      <c r="AE1483" s="35" t="str">
        <f t="shared" si="403"/>
        <v>285-295</v>
      </c>
      <c r="AF1483" s="36" t="str">
        <f t="shared" si="404"/>
        <v>HWS-LTI</v>
      </c>
    </row>
    <row r="1484" spans="5:32" x14ac:dyDescent="0.3">
      <c r="E1484" s="12">
        <v>40969.75</v>
      </c>
      <c r="F1484" s="16">
        <v>13.9</v>
      </c>
      <c r="G1484" s="16">
        <v>1973.539993286133</v>
      </c>
      <c r="H1484" s="29">
        <v>1.1852163658496728</v>
      </c>
      <c r="I1484" s="26">
        <v>286.5</v>
      </c>
      <c r="J1484" s="30">
        <v>0.13309352517985612</v>
      </c>
      <c r="K1484" s="31">
        <v>0.13486118713219805</v>
      </c>
      <c r="L1484" s="108">
        <f ca="1">REWS!R1484</f>
        <v>13.839147908236775</v>
      </c>
      <c r="M1484" s="22">
        <f t="shared" si="391"/>
        <v>13.747866849365172</v>
      </c>
      <c r="N1484" s="22">
        <f t="shared" ca="1" si="392"/>
        <v>13.68768077346113</v>
      </c>
      <c r="O1484" s="22">
        <f t="shared" si="393"/>
        <v>1.482827115025187</v>
      </c>
      <c r="P1484" s="81">
        <f t="shared" ca="1" si="394"/>
        <v>14</v>
      </c>
      <c r="Q1484" s="22">
        <f t="shared" ca="1" si="395"/>
        <v>0.724035047476281</v>
      </c>
      <c r="R1484" s="3">
        <f ca="1">IF(N1484&gt;'Power Curve'!$C$37,0,INDEX(Ci,$P1484,1)*POWER(1-Q1484,3)+INDEX(Ci,$P1484,2)*3*Q1484*POWER(1-Q1484,2)+INDEX(Ci,$P1484,3)*3*POWER(Q1484,2)*(1-Q1484)+INDEX(Ci,$P1484,4)*POWER(Q1484,3))</f>
        <v>1971.3337782857086</v>
      </c>
      <c r="S1484" s="3">
        <f t="shared" si="396"/>
        <v>1973.539993286133</v>
      </c>
      <c r="T1484" s="3">
        <f t="shared" ca="1" si="397"/>
        <v>-2.2062150004244359</v>
      </c>
      <c r="U1484" s="3">
        <f t="shared" ca="1" si="405"/>
        <v>2.2062150004244359</v>
      </c>
      <c r="W1484" s="34">
        <f t="shared" si="398"/>
        <v>14</v>
      </c>
      <c r="X1484" s="73" t="b">
        <f>COUNTIF('Power Curve'!$D$2:$D$31,W1484)&gt;0</f>
        <v>1</v>
      </c>
      <c r="Y1484" s="73" t="b">
        <f t="shared" si="399"/>
        <v>0</v>
      </c>
      <c r="Z1484" s="73" t="b">
        <f t="shared" si="406"/>
        <v>1</v>
      </c>
      <c r="AA1484" s="34" t="str">
        <f t="shared" si="400"/>
        <v>Inner</v>
      </c>
      <c r="AB1484" s="35" t="str">
        <f t="shared" si="407"/>
        <v>1.4-1.5</v>
      </c>
      <c r="AC1484" s="36" t="str">
        <f t="shared" si="401"/>
        <v>18-19</v>
      </c>
      <c r="AD1484" s="36" t="str">
        <f t="shared" si="402"/>
        <v>Mar</v>
      </c>
      <c r="AE1484" s="35" t="str">
        <f t="shared" si="403"/>
        <v>285-295</v>
      </c>
      <c r="AF1484" s="36" t="str">
        <f t="shared" si="404"/>
        <v>Inner-TI</v>
      </c>
    </row>
    <row r="1485" spans="5:32" x14ac:dyDescent="0.3">
      <c r="E1485" s="12">
        <v>40969.756944444445</v>
      </c>
      <c r="F1485" s="16">
        <v>13.1</v>
      </c>
      <c r="G1485" s="16">
        <v>1964.2799987792969</v>
      </c>
      <c r="H1485" s="29">
        <v>1.185622594323001</v>
      </c>
      <c r="I1485" s="26">
        <v>289.5</v>
      </c>
      <c r="J1485" s="30">
        <v>0.11145038167938931</v>
      </c>
      <c r="K1485" s="31">
        <v>0.13399976184638507</v>
      </c>
      <c r="L1485" s="108">
        <f ca="1">REWS!R1485</f>
        <v>12.998809581516159</v>
      </c>
      <c r="M1485" s="22">
        <f t="shared" si="391"/>
        <v>12.958102823042459</v>
      </c>
      <c r="N1485" s="22">
        <f t="shared" ca="1" si="392"/>
        <v>12.858008483544728</v>
      </c>
      <c r="O1485" s="22">
        <f t="shared" si="393"/>
        <v>1.3607665388897159</v>
      </c>
      <c r="P1485" s="81">
        <f t="shared" ca="1" si="394"/>
        <v>13</v>
      </c>
      <c r="Q1485" s="22">
        <f t="shared" ca="1" si="395"/>
        <v>0.86423999601744239</v>
      </c>
      <c r="R1485" s="3">
        <f ca="1">IF(N1485&gt;'Power Curve'!$C$37,0,INDEX(Ci,$P1485,1)*POWER(1-Q1485,3)+INDEX(Ci,$P1485,2)*3*Q1485*POWER(1-Q1485,2)+INDEX(Ci,$P1485,3)*3*POWER(Q1485,2)*(1-Q1485)+INDEX(Ci,$P1485,4)*POWER(Q1485,3))</f>
        <v>1949.506118271378</v>
      </c>
      <c r="S1485" s="3">
        <f t="shared" si="396"/>
        <v>1964.2799987792969</v>
      </c>
      <c r="T1485" s="3">
        <f t="shared" ca="1" si="397"/>
        <v>-14.773880507918875</v>
      </c>
      <c r="U1485" s="3">
        <f t="shared" ca="1" si="405"/>
        <v>14.773880507918875</v>
      </c>
      <c r="W1485" s="34">
        <f t="shared" si="398"/>
        <v>13</v>
      </c>
      <c r="X1485" s="73" t="b">
        <f>COUNTIF('Power Curve'!$D$2:$D$31,W1485)&gt;0</f>
        <v>1</v>
      </c>
      <c r="Y1485" s="73" t="b">
        <f t="shared" si="399"/>
        <v>0</v>
      </c>
      <c r="Z1485" s="73" t="b">
        <f t="shared" si="406"/>
        <v>1</v>
      </c>
      <c r="AA1485" s="34" t="str">
        <f t="shared" si="400"/>
        <v>Inner</v>
      </c>
      <c r="AB1485" s="35" t="str">
        <f t="shared" si="407"/>
        <v>1.3-1.4</v>
      </c>
      <c r="AC1485" s="36" t="str">
        <f t="shared" si="401"/>
        <v>18-19</v>
      </c>
      <c r="AD1485" s="36" t="str">
        <f t="shared" si="402"/>
        <v>Mar</v>
      </c>
      <c r="AE1485" s="35" t="str">
        <f t="shared" si="403"/>
        <v>285-295</v>
      </c>
      <c r="AF1485" s="36" t="str">
        <f t="shared" si="404"/>
        <v>Inner-TI</v>
      </c>
    </row>
    <row r="1486" spans="5:32" x14ac:dyDescent="0.3">
      <c r="E1486" s="12">
        <v>40969.763888888891</v>
      </c>
      <c r="F1486" s="16">
        <v>13.2</v>
      </c>
      <c r="G1486" s="16">
        <v>1926.740051269529</v>
      </c>
      <c r="H1486" s="29">
        <v>1.1852749299737479</v>
      </c>
      <c r="I1486" s="26">
        <v>290.10000000000002</v>
      </c>
      <c r="J1486" s="30">
        <v>0.10833333333333334</v>
      </c>
      <c r="K1486" s="31">
        <v>0.16509546310809803</v>
      </c>
      <c r="L1486" s="108">
        <f ca="1">REWS!R1486</f>
        <v>13.088233828072504</v>
      </c>
      <c r="M1486" s="22">
        <f t="shared" si="391"/>
        <v>13.055743261545906</v>
      </c>
      <c r="N1486" s="22">
        <f t="shared" ca="1" si="392"/>
        <v>12.945198530787485</v>
      </c>
      <c r="O1486" s="22">
        <f t="shared" si="393"/>
        <v>1.3758571834121607</v>
      </c>
      <c r="P1486" s="81">
        <f t="shared" ca="1" si="394"/>
        <v>13</v>
      </c>
      <c r="Q1486" s="22">
        <f t="shared" ca="1" si="395"/>
        <v>0.9540008126799393</v>
      </c>
      <c r="R1486" s="3">
        <f ca="1">IF(N1486&gt;'Power Curve'!$C$37,0,INDEX(Ci,$P1486,1)*POWER(1-Q1486,3)+INDEX(Ci,$P1486,2)*3*Q1486*POWER(1-Q1486,2)+INDEX(Ci,$P1486,3)*3*POWER(Q1486,2)*(1-Q1486)+INDEX(Ci,$P1486,4)*POWER(Q1486,3))</f>
        <v>1951.9326841792954</v>
      </c>
      <c r="S1486" s="3">
        <f t="shared" si="396"/>
        <v>1926.740051269529</v>
      </c>
      <c r="T1486" s="3">
        <f t="shared" ca="1" si="397"/>
        <v>25.192632909766417</v>
      </c>
      <c r="U1486" s="3">
        <f t="shared" ca="1" si="405"/>
        <v>25.192632909766417</v>
      </c>
      <c r="W1486" s="34">
        <f t="shared" si="398"/>
        <v>13</v>
      </c>
      <c r="X1486" s="73" t="b">
        <f>COUNTIF('Power Curve'!$D$2:$D$31,W1486)&gt;0</f>
        <v>1</v>
      </c>
      <c r="Y1486" s="73" t="b">
        <f t="shared" si="399"/>
        <v>0</v>
      </c>
      <c r="Z1486" s="73" t="b">
        <f t="shared" si="406"/>
        <v>1</v>
      </c>
      <c r="AA1486" s="34" t="str">
        <f t="shared" si="400"/>
        <v>Inner</v>
      </c>
      <c r="AB1486" s="35" t="str">
        <f t="shared" si="407"/>
        <v>1.3-1.4</v>
      </c>
      <c r="AC1486" s="36" t="str">
        <f t="shared" si="401"/>
        <v>18-19</v>
      </c>
      <c r="AD1486" s="36" t="str">
        <f t="shared" si="402"/>
        <v>Mar</v>
      </c>
      <c r="AE1486" s="35" t="str">
        <f t="shared" si="403"/>
        <v>285-295</v>
      </c>
      <c r="AF1486" s="36" t="str">
        <f t="shared" si="404"/>
        <v>Inner-TI</v>
      </c>
    </row>
    <row r="1487" spans="5:32" x14ac:dyDescent="0.3">
      <c r="E1487" s="12">
        <v>40969.770833333336</v>
      </c>
      <c r="F1487" s="16">
        <v>11.07</v>
      </c>
      <c r="G1487" s="16">
        <v>1806.740036010747</v>
      </c>
      <c r="H1487" s="29">
        <v>1.1861307592543442</v>
      </c>
      <c r="I1487" s="26">
        <v>283.2</v>
      </c>
      <c r="J1487" s="30">
        <v>0.1093044263775971</v>
      </c>
      <c r="K1487" s="31">
        <v>0.16656944664176493</v>
      </c>
      <c r="L1487" s="108">
        <f ca="1">REWS!R1487</f>
        <v>11.098977917463513</v>
      </c>
      <c r="M1487" s="22">
        <f t="shared" si="391"/>
        <v>10.95165567098112</v>
      </c>
      <c r="N1487" s="22">
        <f t="shared" ca="1" si="392"/>
        <v>10.980323798724797</v>
      </c>
      <c r="O1487" s="22">
        <f t="shared" si="393"/>
        <v>1.050663663596294</v>
      </c>
      <c r="P1487" s="81">
        <f t="shared" ca="1" si="394"/>
        <v>12</v>
      </c>
      <c r="Q1487" s="22">
        <f t="shared" ca="1" si="395"/>
        <v>4.382043427225851E-6</v>
      </c>
      <c r="R1487" s="3">
        <f ca="1">IF(N1487&gt;'Power Curve'!$C$37,0,INDEX(Ci,$P1487,1)*POWER(1-Q1487,3)+INDEX(Ci,$P1487,2)*3*Q1487*POWER(1-Q1487,2)+INDEX(Ci,$P1487,3)*3*POWER(Q1487,2)*(1-Q1487)+INDEX(Ci,$P1487,4)*POWER(Q1487,3))</f>
        <v>1776.1127992782376</v>
      </c>
      <c r="S1487" s="3">
        <f t="shared" si="396"/>
        <v>1806.740036010747</v>
      </c>
      <c r="T1487" s="3">
        <f t="shared" ca="1" si="397"/>
        <v>-30.627236732509346</v>
      </c>
      <c r="U1487" s="3">
        <f t="shared" ca="1" si="405"/>
        <v>30.627236732509346</v>
      </c>
      <c r="W1487" s="34">
        <f t="shared" si="398"/>
        <v>11</v>
      </c>
      <c r="X1487" s="73" t="b">
        <f>COUNTIF('Power Curve'!$D$2:$D$31,W1487)&gt;0</f>
        <v>1</v>
      </c>
      <c r="Y1487" s="73" t="b">
        <f t="shared" si="399"/>
        <v>0</v>
      </c>
      <c r="Z1487" s="73" t="b">
        <f t="shared" si="406"/>
        <v>1</v>
      </c>
      <c r="AA1487" s="34" t="str">
        <f t="shared" si="400"/>
        <v>Inner</v>
      </c>
      <c r="AB1487" s="35" t="str">
        <f t="shared" si="407"/>
        <v>1.0-1.1</v>
      </c>
      <c r="AC1487" s="36" t="str">
        <f t="shared" si="401"/>
        <v>18-19</v>
      </c>
      <c r="AD1487" s="36" t="str">
        <f t="shared" si="402"/>
        <v>Mar</v>
      </c>
      <c r="AE1487" s="35" t="str">
        <f t="shared" si="403"/>
        <v>275-285</v>
      </c>
      <c r="AF1487" s="36" t="str">
        <f t="shared" si="404"/>
        <v>Inner-TI</v>
      </c>
    </row>
    <row r="1488" spans="5:32" x14ac:dyDescent="0.3">
      <c r="E1488" s="12">
        <v>40969.777777777781</v>
      </c>
      <c r="F1488" s="16">
        <v>13.11</v>
      </c>
      <c r="G1488" s="16">
        <v>1923.3399505615209</v>
      </c>
      <c r="H1488" s="29">
        <v>1.1849708907200507</v>
      </c>
      <c r="I1488" s="26">
        <v>286</v>
      </c>
      <c r="J1488" s="30">
        <v>0.11899313501144165</v>
      </c>
      <c r="K1488" s="31">
        <v>0.20145961887342009</v>
      </c>
      <c r="L1488" s="108">
        <f ca="1">REWS!R1488</f>
        <v>13.151322242984044</v>
      </c>
      <c r="M1488" s="22">
        <f t="shared" si="391"/>
        <v>12.965618021059809</v>
      </c>
      <c r="N1488" s="22">
        <f t="shared" ca="1" si="392"/>
        <v>13.006485177299668</v>
      </c>
      <c r="O1488" s="22">
        <f t="shared" si="393"/>
        <v>1.3619280369691369</v>
      </c>
      <c r="P1488" s="81">
        <f t="shared" ca="1" si="394"/>
        <v>14</v>
      </c>
      <c r="Q1488" s="22">
        <f t="shared" ca="1" si="395"/>
        <v>1.7229164660055533E-2</v>
      </c>
      <c r="R1488" s="3">
        <f ca="1">IF(N1488&gt;'Power Curve'!$C$37,0,INDEX(Ci,$P1488,1)*POWER(1-Q1488,3)+INDEX(Ci,$P1488,2)*3*Q1488*POWER(1-Q1488,2)+INDEX(Ci,$P1488,3)*3*POWER(Q1488,2)*(1-Q1488)+INDEX(Ci,$P1488,4)*POWER(Q1488,3))</f>
        <v>1953.6450293978542</v>
      </c>
      <c r="S1488" s="3">
        <f t="shared" si="396"/>
        <v>1923.3399505615209</v>
      </c>
      <c r="T1488" s="3">
        <f t="shared" ca="1" si="397"/>
        <v>30.305078836333223</v>
      </c>
      <c r="U1488" s="3">
        <f t="shared" ca="1" si="405"/>
        <v>30.305078836333223</v>
      </c>
      <c r="W1488" s="34">
        <f t="shared" si="398"/>
        <v>13</v>
      </c>
      <c r="X1488" s="73" t="b">
        <f>COUNTIF('Power Curve'!$D$2:$D$31,W1488)&gt;0</f>
        <v>1</v>
      </c>
      <c r="Y1488" s="73" t="b">
        <f t="shared" si="399"/>
        <v>0</v>
      </c>
      <c r="Z1488" s="73" t="b">
        <f t="shared" si="406"/>
        <v>1</v>
      </c>
      <c r="AA1488" s="34" t="str">
        <f t="shared" si="400"/>
        <v>Inner</v>
      </c>
      <c r="AB1488" s="35" t="str">
        <f t="shared" si="407"/>
        <v>1.3-1.4</v>
      </c>
      <c r="AC1488" s="36" t="str">
        <f t="shared" si="401"/>
        <v>18-19</v>
      </c>
      <c r="AD1488" s="36" t="str">
        <f t="shared" si="402"/>
        <v>Mar</v>
      </c>
      <c r="AE1488" s="35" t="str">
        <f t="shared" si="403"/>
        <v>285-295</v>
      </c>
      <c r="AF1488" s="36" t="str">
        <f t="shared" si="404"/>
        <v>Inner-TI</v>
      </c>
    </row>
    <row r="1489" spans="5:32" x14ac:dyDescent="0.3">
      <c r="E1489" s="12">
        <v>40969.784722222219</v>
      </c>
      <c r="F1489" s="16">
        <v>13.38</v>
      </c>
      <c r="G1489" s="16">
        <v>1978.379943847661</v>
      </c>
      <c r="H1489" s="29">
        <v>1.1849708907200507</v>
      </c>
      <c r="I1489" s="26">
        <v>288.10000000000002</v>
      </c>
      <c r="J1489" s="30">
        <v>0.15022421524663673</v>
      </c>
      <c r="K1489" s="31">
        <v>0.16430451094896512</v>
      </c>
      <c r="L1489" s="108">
        <f ca="1">REWS!R1489</f>
        <v>13.325189520422164</v>
      </c>
      <c r="M1489" s="22">
        <f t="shared" si="391"/>
        <v>13.232644479159442</v>
      </c>
      <c r="N1489" s="22">
        <f t="shared" ca="1" si="392"/>
        <v>13.178437633869027</v>
      </c>
      <c r="O1489" s="22">
        <f t="shared" si="393"/>
        <v>1.4031978368495093</v>
      </c>
      <c r="P1489" s="81">
        <f t="shared" ca="1" si="394"/>
        <v>14</v>
      </c>
      <c r="Q1489" s="22">
        <f t="shared" ca="1" si="395"/>
        <v>0.19564636018038162</v>
      </c>
      <c r="R1489" s="3">
        <f ca="1">IF(N1489&gt;'Power Curve'!$C$37,0,INDEX(Ci,$P1489,1)*POWER(1-Q1489,3)+INDEX(Ci,$P1489,2)*3*Q1489*POWER(1-Q1489,2)+INDEX(Ci,$P1489,3)*3*POWER(Q1489,2)*(1-Q1489)+INDEX(Ci,$P1489,4)*POWER(Q1489,3))</f>
        <v>1958.5526773639897</v>
      </c>
      <c r="S1489" s="3">
        <f t="shared" si="396"/>
        <v>1978.379943847661</v>
      </c>
      <c r="T1489" s="3">
        <f t="shared" ca="1" si="397"/>
        <v>-19.827266483671337</v>
      </c>
      <c r="U1489" s="3">
        <f t="shared" ca="1" si="405"/>
        <v>19.827266483671337</v>
      </c>
      <c r="W1489" s="34">
        <f t="shared" si="398"/>
        <v>13</v>
      </c>
      <c r="X1489" s="73" t="b">
        <f>COUNTIF('Power Curve'!$D$2:$D$31,W1489)&gt;0</f>
        <v>1</v>
      </c>
      <c r="Y1489" s="73" t="b">
        <f t="shared" si="399"/>
        <v>0</v>
      </c>
      <c r="Z1489" s="73" t="b">
        <f t="shared" si="406"/>
        <v>1</v>
      </c>
      <c r="AA1489" s="34" t="str">
        <f t="shared" si="400"/>
        <v>Outer</v>
      </c>
      <c r="AB1489" s="35" t="str">
        <f t="shared" si="407"/>
        <v>1.4-1.5</v>
      </c>
      <c r="AC1489" s="36" t="str">
        <f t="shared" si="401"/>
        <v>18-19</v>
      </c>
      <c r="AD1489" s="36" t="str">
        <f t="shared" si="402"/>
        <v>Mar</v>
      </c>
      <c r="AE1489" s="35" t="str">
        <f t="shared" si="403"/>
        <v>285-295</v>
      </c>
      <c r="AF1489" s="36" t="str">
        <f t="shared" si="404"/>
        <v>HWS-HTI</v>
      </c>
    </row>
    <row r="1490" spans="5:32" x14ac:dyDescent="0.3">
      <c r="E1490" s="12">
        <v>40969.791666666664</v>
      </c>
      <c r="F1490" s="16">
        <v>13.52</v>
      </c>
      <c r="G1490" s="16">
        <v>1985.5199432373049</v>
      </c>
      <c r="H1490" s="29">
        <v>1.1849708907200507</v>
      </c>
      <c r="I1490" s="26">
        <v>287.60000000000002</v>
      </c>
      <c r="J1490" s="30">
        <v>0.13905325443786981</v>
      </c>
      <c r="K1490" s="31">
        <v>0.2203447015625723</v>
      </c>
      <c r="L1490" s="108">
        <f ca="1">REWS!R1490</f>
        <v>13.580652232737782</v>
      </c>
      <c r="M1490" s="22">
        <f t="shared" si="391"/>
        <v>13.371102642618506</v>
      </c>
      <c r="N1490" s="22">
        <f t="shared" ca="1" si="392"/>
        <v>13.431086905151115</v>
      </c>
      <c r="O1490" s="22">
        <f t="shared" si="393"/>
        <v>1.4245969923430353</v>
      </c>
      <c r="P1490" s="81">
        <f t="shared" ca="1" si="394"/>
        <v>14</v>
      </c>
      <c r="Q1490" s="22">
        <f t="shared" ca="1" si="395"/>
        <v>0.45779425461434015</v>
      </c>
      <c r="R1490" s="3">
        <f ca="1">IF(N1490&gt;'Power Curve'!$C$37,0,INDEX(Ci,$P1490,1)*POWER(1-Q1490,3)+INDEX(Ci,$P1490,2)*3*Q1490*POWER(1-Q1490,2)+INDEX(Ci,$P1490,3)*3*POWER(Q1490,2)*(1-Q1490)+INDEX(Ci,$P1490,4)*POWER(Q1490,3))</f>
        <v>1965.5203887485868</v>
      </c>
      <c r="S1490" s="3">
        <f t="shared" si="396"/>
        <v>1985.5199432373049</v>
      </c>
      <c r="T1490" s="3">
        <f t="shared" ca="1" si="397"/>
        <v>-19.999554488718104</v>
      </c>
      <c r="U1490" s="3">
        <f t="shared" ca="1" si="405"/>
        <v>19.999554488718104</v>
      </c>
      <c r="W1490" s="34">
        <f t="shared" si="398"/>
        <v>13</v>
      </c>
      <c r="X1490" s="73" t="b">
        <f>COUNTIF('Power Curve'!$D$2:$D$31,W1490)&gt;0</f>
        <v>1</v>
      </c>
      <c r="Y1490" s="73" t="b">
        <f t="shared" si="399"/>
        <v>0</v>
      </c>
      <c r="Z1490" s="73" t="b">
        <f t="shared" si="406"/>
        <v>1</v>
      </c>
      <c r="AA1490" s="34" t="str">
        <f t="shared" si="400"/>
        <v>Inner</v>
      </c>
      <c r="AB1490" s="35" t="str">
        <f t="shared" si="407"/>
        <v>1.4-1.5</v>
      </c>
      <c r="AC1490" s="36" t="str">
        <f t="shared" si="401"/>
        <v>19-20</v>
      </c>
      <c r="AD1490" s="36" t="str">
        <f t="shared" si="402"/>
        <v>Mar</v>
      </c>
      <c r="AE1490" s="35" t="str">
        <f t="shared" si="403"/>
        <v>285-295</v>
      </c>
      <c r="AF1490" s="36" t="str">
        <f t="shared" si="404"/>
        <v>Inner-TI</v>
      </c>
    </row>
    <row r="1491" spans="5:32" x14ac:dyDescent="0.3">
      <c r="E1491" s="12">
        <v>40969.798611111109</v>
      </c>
      <c r="F1491" s="16">
        <v>12.68</v>
      </c>
      <c r="G1491" s="16">
        <v>1948.429992675779</v>
      </c>
      <c r="H1491" s="29">
        <v>1.1851446083709856</v>
      </c>
      <c r="I1491" s="26">
        <v>291.2</v>
      </c>
      <c r="J1491" s="30">
        <v>0.11514195583596215</v>
      </c>
      <c r="K1491" s="31">
        <v>0.15118113779857134</v>
      </c>
      <c r="L1491" s="108">
        <f ca="1">REWS!R1491</f>
        <v>12.602993970175318</v>
      </c>
      <c r="M1491" s="22">
        <f t="shared" si="391"/>
        <v>12.540966440442352</v>
      </c>
      <c r="N1491" s="22">
        <f t="shared" ca="1" si="392"/>
        <v>12.46480476569921</v>
      </c>
      <c r="O1491" s="22">
        <f t="shared" si="393"/>
        <v>1.296296766286487</v>
      </c>
      <c r="P1491" s="81">
        <f t="shared" ca="1" si="394"/>
        <v>13</v>
      </c>
      <c r="Q1491" s="22">
        <f t="shared" ca="1" si="395"/>
        <v>0.45944279788912445</v>
      </c>
      <c r="R1491" s="3">
        <f ca="1">IF(N1491&gt;'Power Curve'!$C$37,0,INDEX(Ci,$P1491,1)*POWER(1-Q1491,3)+INDEX(Ci,$P1491,2)*3*Q1491*POWER(1-Q1491,2)+INDEX(Ci,$P1491,3)*3*POWER(Q1491,2)*(1-Q1491)+INDEX(Ci,$P1491,4)*POWER(Q1491,3))</f>
        <v>1937.422954248467</v>
      </c>
      <c r="S1491" s="3">
        <f t="shared" si="396"/>
        <v>1948.429992675779</v>
      </c>
      <c r="T1491" s="3">
        <f t="shared" ca="1" si="397"/>
        <v>-11.007038427311954</v>
      </c>
      <c r="U1491" s="3">
        <f t="shared" ca="1" si="405"/>
        <v>11.007038427311954</v>
      </c>
      <c r="W1491" s="34">
        <f t="shared" si="398"/>
        <v>13</v>
      </c>
      <c r="X1491" s="73" t="b">
        <f>COUNTIF('Power Curve'!$D$2:$D$31,W1491)&gt;0</f>
        <v>1</v>
      </c>
      <c r="Y1491" s="73" t="b">
        <f t="shared" si="399"/>
        <v>0</v>
      </c>
      <c r="Z1491" s="73" t="b">
        <f t="shared" si="406"/>
        <v>1</v>
      </c>
      <c r="AA1491" s="34" t="str">
        <f t="shared" si="400"/>
        <v>Inner</v>
      </c>
      <c r="AB1491" s="35" t="str">
        <f t="shared" si="407"/>
        <v>1.2-1.3</v>
      </c>
      <c r="AC1491" s="36" t="str">
        <f t="shared" si="401"/>
        <v>19-20</v>
      </c>
      <c r="AD1491" s="36" t="str">
        <f t="shared" si="402"/>
        <v>Mar</v>
      </c>
      <c r="AE1491" s="35" t="str">
        <f t="shared" si="403"/>
        <v>285-295</v>
      </c>
      <c r="AF1491" s="36" t="str">
        <f t="shared" si="404"/>
        <v>Inner-TI</v>
      </c>
    </row>
    <row r="1492" spans="5:32" x14ac:dyDescent="0.3">
      <c r="E1492" s="12">
        <v>40969.805555555555</v>
      </c>
      <c r="F1492" s="16">
        <v>11.81</v>
      </c>
      <c r="G1492" s="16">
        <v>1802.5700378417989</v>
      </c>
      <c r="H1492" s="29">
        <v>1.1856810732647072</v>
      </c>
      <c r="I1492" s="26">
        <v>291</v>
      </c>
      <c r="J1492" s="30">
        <v>9.1447925486875525E-2</v>
      </c>
      <c r="K1492" s="31">
        <v>0.20273569888015147</v>
      </c>
      <c r="L1492" s="108">
        <f ca="1">REWS!R1492</f>
        <v>11.784487689011618</v>
      </c>
      <c r="M1492" s="22">
        <f t="shared" si="391"/>
        <v>11.682267967250585</v>
      </c>
      <c r="N1492" s="22">
        <f t="shared" ca="1" si="392"/>
        <v>11.65703158677386</v>
      </c>
      <c r="O1492" s="22">
        <f t="shared" si="393"/>
        <v>1.1635821491717186</v>
      </c>
      <c r="P1492" s="81">
        <f t="shared" ca="1" si="394"/>
        <v>12</v>
      </c>
      <c r="Q1492" s="22">
        <f t="shared" ca="1" si="395"/>
        <v>0.65181228638683431</v>
      </c>
      <c r="R1492" s="3">
        <f ca="1">IF(N1492&gt;'Power Curve'!$C$37,0,INDEX(Ci,$P1492,1)*POWER(1-Q1492,3)+INDEX(Ci,$P1492,2)*3*Q1492*POWER(1-Q1492,2)+INDEX(Ci,$P1492,3)*3*POWER(Q1492,2)*(1-Q1492)+INDEX(Ci,$P1492,4)*POWER(Q1492,3))</f>
        <v>1883.2984664621549</v>
      </c>
      <c r="S1492" s="3">
        <f t="shared" si="396"/>
        <v>1802.5700378417989</v>
      </c>
      <c r="T1492" s="3">
        <f t="shared" ca="1" si="397"/>
        <v>80.728428620355999</v>
      </c>
      <c r="U1492" s="3">
        <f t="shared" ca="1" si="405"/>
        <v>80.728428620355999</v>
      </c>
      <c r="W1492" s="34">
        <f t="shared" si="398"/>
        <v>12</v>
      </c>
      <c r="X1492" s="73" t="b">
        <f>COUNTIF('Power Curve'!$D$2:$D$31,W1492)&gt;0</f>
        <v>1</v>
      </c>
      <c r="Y1492" s="73" t="b">
        <f t="shared" si="399"/>
        <v>0</v>
      </c>
      <c r="Z1492" s="73" t="b">
        <f t="shared" si="406"/>
        <v>1</v>
      </c>
      <c r="AA1492" s="34" t="str">
        <f t="shared" si="400"/>
        <v>Outer</v>
      </c>
      <c r="AB1492" s="35" t="str">
        <f t="shared" si="407"/>
        <v>1.1-1.2</v>
      </c>
      <c r="AC1492" s="36" t="str">
        <f t="shared" si="401"/>
        <v>19-20</v>
      </c>
      <c r="AD1492" s="36" t="str">
        <f t="shared" si="402"/>
        <v>Mar</v>
      </c>
      <c r="AE1492" s="35" t="str">
        <f t="shared" si="403"/>
        <v>285-295</v>
      </c>
      <c r="AF1492" s="36" t="str">
        <f t="shared" si="404"/>
        <v>HWS-LTI</v>
      </c>
    </row>
    <row r="1493" spans="5:32" x14ac:dyDescent="0.3">
      <c r="E1493" s="12">
        <v>40969.8125</v>
      </c>
      <c r="F1493" s="16">
        <v>10.32</v>
      </c>
      <c r="G1493" s="16">
        <v>1773.430007934573</v>
      </c>
      <c r="H1493" s="29">
        <v>1.1862177349753757</v>
      </c>
      <c r="I1493" s="26">
        <v>287.2</v>
      </c>
      <c r="J1493" s="30">
        <v>0.10755813953488373</v>
      </c>
      <c r="K1493" s="31">
        <v>0.191867716564083</v>
      </c>
      <c r="L1493" s="108">
        <f ca="1">REWS!R1493</f>
        <v>10.403633151965634</v>
      </c>
      <c r="M1493" s="22">
        <f t="shared" si="391"/>
        <v>10.209923122488629</v>
      </c>
      <c r="N1493" s="22">
        <f t="shared" ca="1" si="392"/>
        <v>10.292664212804572</v>
      </c>
      <c r="O1493" s="22">
        <f t="shared" si="393"/>
        <v>0.93602650719278102</v>
      </c>
      <c r="P1493" s="81">
        <f t="shared" ca="1" si="394"/>
        <v>11</v>
      </c>
      <c r="Q1493" s="22">
        <f t="shared" ca="1" si="395"/>
        <v>0.33262682843283753</v>
      </c>
      <c r="R1493" s="3">
        <f ca="1">IF(N1493&gt;'Power Curve'!$C$37,0,INDEX(Ci,$P1493,1)*POWER(1-Q1493,3)+INDEX(Ci,$P1493,2)*3*Q1493*POWER(1-Q1493,2)+INDEX(Ci,$P1493,3)*3*POWER(Q1493,2)*(1-Q1493)+INDEX(Ci,$P1493,4)*POWER(Q1493,3))</f>
        <v>1616.0749360164255</v>
      </c>
      <c r="S1493" s="3">
        <f t="shared" si="396"/>
        <v>1773.430007934573</v>
      </c>
      <c r="T1493" s="3">
        <f t="shared" ca="1" si="397"/>
        <v>-157.35507191814759</v>
      </c>
      <c r="U1493" s="3">
        <f t="shared" ca="1" si="405"/>
        <v>157.35507191814759</v>
      </c>
      <c r="W1493" s="34">
        <f t="shared" si="398"/>
        <v>10</v>
      </c>
      <c r="X1493" s="73" t="b">
        <f>COUNTIF('Power Curve'!$D$2:$D$31,W1493)&gt;0</f>
        <v>1</v>
      </c>
      <c r="Y1493" s="73" t="b">
        <f t="shared" si="399"/>
        <v>0</v>
      </c>
      <c r="Z1493" s="73" t="b">
        <f t="shared" si="406"/>
        <v>1</v>
      </c>
      <c r="AA1493" s="34" t="str">
        <f t="shared" si="400"/>
        <v>Inner</v>
      </c>
      <c r="AB1493" s="35" t="str">
        <f t="shared" si="407"/>
        <v>0.9-1.0</v>
      </c>
      <c r="AC1493" s="36" t="str">
        <f t="shared" si="401"/>
        <v>19-20</v>
      </c>
      <c r="AD1493" s="36" t="str">
        <f t="shared" si="402"/>
        <v>Mar</v>
      </c>
      <c r="AE1493" s="35" t="str">
        <f t="shared" si="403"/>
        <v>285-295</v>
      </c>
      <c r="AF1493" s="36" t="str">
        <f t="shared" si="404"/>
        <v>Inner-TI</v>
      </c>
    </row>
    <row r="1494" spans="5:32" x14ac:dyDescent="0.3">
      <c r="E1494" s="12">
        <v>40969.819444444445</v>
      </c>
      <c r="F1494" s="16">
        <v>12.23</v>
      </c>
      <c r="G1494" s="16">
        <v>1794.409957885742</v>
      </c>
      <c r="H1494" s="29">
        <v>1.1856810732647072</v>
      </c>
      <c r="I1494" s="26">
        <v>288.60000000000002</v>
      </c>
      <c r="J1494" s="30">
        <v>0.10220768601798855</v>
      </c>
      <c r="K1494" s="31">
        <v>0.13579499772037243</v>
      </c>
      <c r="L1494" s="108">
        <f ca="1">REWS!R1494</f>
        <v>12.306699636809693</v>
      </c>
      <c r="M1494" s="22">
        <f t="shared" si="391"/>
        <v>12.097725422478803</v>
      </c>
      <c r="N1494" s="22">
        <f t="shared" ca="1" si="392"/>
        <v>12.17359550801662</v>
      </c>
      <c r="O1494" s="22">
        <f t="shared" si="393"/>
        <v>1.2277924381374654</v>
      </c>
      <c r="P1494" s="81">
        <f t="shared" ca="1" si="394"/>
        <v>13</v>
      </c>
      <c r="Q1494" s="22">
        <f t="shared" ca="1" si="395"/>
        <v>0.15964733251345653</v>
      </c>
      <c r="R1494" s="3">
        <f ca="1">IF(N1494&gt;'Power Curve'!$C$37,0,INDEX(Ci,$P1494,1)*POWER(1-Q1494,3)+INDEX(Ci,$P1494,2)*3*Q1494*POWER(1-Q1494,2)+INDEX(Ci,$P1494,3)*3*POWER(Q1494,2)*(1-Q1494)+INDEX(Ci,$P1494,4)*POWER(Q1494,3))</f>
        <v>1925.3636913703942</v>
      </c>
      <c r="S1494" s="3">
        <f t="shared" si="396"/>
        <v>1794.409957885742</v>
      </c>
      <c r="T1494" s="3">
        <f t="shared" ca="1" si="397"/>
        <v>130.95373348465228</v>
      </c>
      <c r="U1494" s="3">
        <f t="shared" ca="1" si="405"/>
        <v>130.95373348465228</v>
      </c>
      <c r="W1494" s="34">
        <f t="shared" si="398"/>
        <v>12</v>
      </c>
      <c r="X1494" s="73" t="b">
        <f>COUNTIF('Power Curve'!$D$2:$D$31,W1494)&gt;0</f>
        <v>1</v>
      </c>
      <c r="Y1494" s="73" t="b">
        <f t="shared" si="399"/>
        <v>0</v>
      </c>
      <c r="Z1494" s="73" t="b">
        <f t="shared" si="406"/>
        <v>1</v>
      </c>
      <c r="AA1494" s="34" t="str">
        <f t="shared" si="400"/>
        <v>Inner</v>
      </c>
      <c r="AB1494" s="35" t="str">
        <f t="shared" si="407"/>
        <v>1.2-1.3</v>
      </c>
      <c r="AC1494" s="36" t="str">
        <f t="shared" si="401"/>
        <v>19-20</v>
      </c>
      <c r="AD1494" s="36" t="str">
        <f t="shared" si="402"/>
        <v>Mar</v>
      </c>
      <c r="AE1494" s="35" t="str">
        <f t="shared" si="403"/>
        <v>285-295</v>
      </c>
      <c r="AF1494" s="36" t="str">
        <f t="shared" si="404"/>
        <v>Inner-TI</v>
      </c>
    </row>
    <row r="1495" spans="5:32" x14ac:dyDescent="0.3">
      <c r="E1495" s="12">
        <v>40969.826388888891</v>
      </c>
      <c r="F1495" s="16">
        <v>13.55</v>
      </c>
      <c r="G1495" s="16">
        <v>1926.019958496094</v>
      </c>
      <c r="H1495" s="29">
        <v>1.1853183768341866</v>
      </c>
      <c r="I1495" s="26">
        <v>290.2</v>
      </c>
      <c r="J1495" s="30">
        <v>0.12841328413284131</v>
      </c>
      <c r="K1495" s="31">
        <v>0.17516439497335393</v>
      </c>
      <c r="L1495" s="108">
        <f ca="1">REWS!R1495</f>
        <v>13.43107657545635</v>
      </c>
      <c r="M1495" s="22">
        <f t="shared" si="391"/>
        <v>13.402082021663821</v>
      </c>
      <c r="N1495" s="22">
        <f t="shared" ca="1" si="392"/>
        <v>13.284456819447499</v>
      </c>
      <c r="O1495" s="22">
        <f t="shared" si="393"/>
        <v>1.4293849552389863</v>
      </c>
      <c r="P1495" s="81">
        <f t="shared" ca="1" si="394"/>
        <v>14</v>
      </c>
      <c r="Q1495" s="22">
        <f t="shared" ca="1" si="395"/>
        <v>0.30565145193450854</v>
      </c>
      <c r="R1495" s="3">
        <f ca="1">IF(N1495&gt;'Power Curve'!$C$37,0,INDEX(Ci,$P1495,1)*POWER(1-Q1495,3)+INDEX(Ci,$P1495,2)*3*Q1495*POWER(1-Q1495,2)+INDEX(Ci,$P1495,3)*3*POWER(Q1495,2)*(1-Q1495)+INDEX(Ci,$P1495,4)*POWER(Q1495,3))</f>
        <v>1961.558709181081</v>
      </c>
      <c r="S1495" s="3">
        <f t="shared" si="396"/>
        <v>1926.019958496094</v>
      </c>
      <c r="T1495" s="3">
        <f t="shared" ca="1" si="397"/>
        <v>35.538750684987008</v>
      </c>
      <c r="U1495" s="3">
        <f t="shared" ca="1" si="405"/>
        <v>35.538750684987008</v>
      </c>
      <c r="W1495" s="34">
        <f t="shared" si="398"/>
        <v>13</v>
      </c>
      <c r="X1495" s="73" t="b">
        <f>COUNTIF('Power Curve'!$D$2:$D$31,W1495)&gt;0</f>
        <v>1</v>
      </c>
      <c r="Y1495" s="73" t="b">
        <f t="shared" si="399"/>
        <v>0</v>
      </c>
      <c r="Z1495" s="73" t="b">
        <f t="shared" si="406"/>
        <v>1</v>
      </c>
      <c r="AA1495" s="34" t="str">
        <f t="shared" si="400"/>
        <v>Inner</v>
      </c>
      <c r="AB1495" s="35" t="str">
        <f t="shared" si="407"/>
        <v>1.4-1.5</v>
      </c>
      <c r="AC1495" s="36" t="str">
        <f t="shared" si="401"/>
        <v>19-20</v>
      </c>
      <c r="AD1495" s="36" t="str">
        <f t="shared" si="402"/>
        <v>Mar</v>
      </c>
      <c r="AE1495" s="35" t="str">
        <f t="shared" si="403"/>
        <v>285-295</v>
      </c>
      <c r="AF1495" s="36" t="str">
        <f t="shared" si="404"/>
        <v>Inner-TI</v>
      </c>
    </row>
    <row r="1496" spans="5:32" x14ac:dyDescent="0.3">
      <c r="E1496" s="12">
        <v>40969.833333333336</v>
      </c>
      <c r="F1496" s="16">
        <v>14.12</v>
      </c>
      <c r="G1496" s="16">
        <v>1977.039978027349</v>
      </c>
      <c r="H1496" s="29">
        <v>1.185086022152807</v>
      </c>
      <c r="I1496" s="26">
        <v>292</v>
      </c>
      <c r="J1496" s="30">
        <v>9.2067988668555242E-2</v>
      </c>
      <c r="K1496" s="31">
        <v>0.10621123170844635</v>
      </c>
      <c r="L1496" s="108">
        <f ca="1">REWS!R1496</f>
        <v>14.004846534752209</v>
      </c>
      <c r="M1496" s="22">
        <f t="shared" si="391"/>
        <v>13.964947019188095</v>
      </c>
      <c r="N1496" s="22">
        <f t="shared" ca="1" si="392"/>
        <v>13.851058064424548</v>
      </c>
      <c r="O1496" s="22">
        <f t="shared" si="393"/>
        <v>1.5163775550465524</v>
      </c>
      <c r="P1496" s="81">
        <f t="shared" ca="1" si="394"/>
        <v>14</v>
      </c>
      <c r="Q1496" s="22">
        <f t="shared" ca="1" si="395"/>
        <v>0.89355468474673494</v>
      </c>
      <c r="R1496" s="3">
        <f ca="1">IF(N1496&gt;'Power Curve'!$C$37,0,INDEX(Ci,$P1496,1)*POWER(1-Q1496,3)+INDEX(Ci,$P1496,2)*3*Q1496*POWER(1-Q1496,2)+INDEX(Ci,$P1496,3)*3*POWER(Q1496,2)*(1-Q1496)+INDEX(Ci,$P1496,4)*POWER(Q1496,3))</f>
        <v>1973.8706128065505</v>
      </c>
      <c r="S1496" s="3">
        <f t="shared" si="396"/>
        <v>1977.039978027349</v>
      </c>
      <c r="T1496" s="3">
        <f t="shared" ca="1" si="397"/>
        <v>-3.1693652207984542</v>
      </c>
      <c r="U1496" s="3">
        <f t="shared" ca="1" si="405"/>
        <v>3.1693652207984542</v>
      </c>
      <c r="W1496" s="34">
        <f t="shared" si="398"/>
        <v>14</v>
      </c>
      <c r="X1496" s="73" t="b">
        <f>COUNTIF('Power Curve'!$D$2:$D$31,W1496)&gt;0</f>
        <v>1</v>
      </c>
      <c r="Y1496" s="73" t="b">
        <f t="shared" si="399"/>
        <v>0</v>
      </c>
      <c r="Z1496" s="73" t="b">
        <f t="shared" si="406"/>
        <v>1</v>
      </c>
      <c r="AA1496" s="34" t="str">
        <f t="shared" si="400"/>
        <v>Outer</v>
      </c>
      <c r="AB1496" s="35" t="str">
        <f t="shared" si="407"/>
        <v>1.5-1.6</v>
      </c>
      <c r="AC1496" s="36" t="str">
        <f t="shared" si="401"/>
        <v>20-21</v>
      </c>
      <c r="AD1496" s="36" t="str">
        <f t="shared" si="402"/>
        <v>Mar</v>
      </c>
      <c r="AE1496" s="35" t="str">
        <f t="shared" si="403"/>
        <v>285-295</v>
      </c>
      <c r="AF1496" s="36" t="str">
        <f t="shared" si="404"/>
        <v>HWS-LTI</v>
      </c>
    </row>
    <row r="1497" spans="5:32" x14ac:dyDescent="0.3">
      <c r="E1497" s="12">
        <v>40969.840277777781</v>
      </c>
      <c r="F1497" s="16">
        <v>14.61</v>
      </c>
      <c r="G1497" s="16">
        <v>1980.0800018310549</v>
      </c>
      <c r="H1497" s="29">
        <v>1.1851294668662018</v>
      </c>
      <c r="I1497" s="26">
        <v>288.7</v>
      </c>
      <c r="J1497" s="30">
        <v>0.12114989733059549</v>
      </c>
      <c r="K1497" s="31">
        <v>0.13193715456250918</v>
      </c>
      <c r="L1497" s="108">
        <f ca="1">REWS!R1497</f>
        <v>14.624197053205185</v>
      </c>
      <c r="M1497" s="22">
        <f t="shared" si="391"/>
        <v>14.44974285478165</v>
      </c>
      <c r="N1497" s="22">
        <f t="shared" ca="1" si="392"/>
        <v>14.463784180456569</v>
      </c>
      <c r="O1497" s="22">
        <f t="shared" si="393"/>
        <v>1.5913043142155585</v>
      </c>
      <c r="P1497" s="81">
        <f t="shared" ca="1" si="394"/>
        <v>15</v>
      </c>
      <c r="Q1497" s="22">
        <f t="shared" ca="1" si="395"/>
        <v>0.48735483493861376</v>
      </c>
      <c r="R1497" s="3">
        <f ca="1">IF(N1497&gt;'Power Curve'!$C$37,0,INDEX(Ci,$P1497,1)*POWER(1-Q1497,3)+INDEX(Ci,$P1497,2)*3*Q1497*POWER(1-Q1497,2)+INDEX(Ci,$P1497,3)*3*POWER(Q1497,2)*(1-Q1497)+INDEX(Ci,$P1497,4)*POWER(Q1497,3))</f>
        <v>1977.3251496092043</v>
      </c>
      <c r="S1497" s="3">
        <f t="shared" si="396"/>
        <v>1980.0800018310549</v>
      </c>
      <c r="T1497" s="3">
        <f t="shared" ca="1" si="397"/>
        <v>-2.7548522218505695</v>
      </c>
      <c r="U1497" s="3">
        <f t="shared" ca="1" si="405"/>
        <v>2.7548522218505695</v>
      </c>
      <c r="W1497" s="34">
        <f t="shared" si="398"/>
        <v>14</v>
      </c>
      <c r="X1497" s="73" t="b">
        <f>COUNTIF('Power Curve'!$D$2:$D$31,W1497)&gt;0</f>
        <v>1</v>
      </c>
      <c r="Y1497" s="73" t="b">
        <f t="shared" si="399"/>
        <v>0</v>
      </c>
      <c r="Z1497" s="73" t="b">
        <f t="shared" si="406"/>
        <v>1</v>
      </c>
      <c r="AA1497" s="34" t="str">
        <f t="shared" si="400"/>
        <v>Inner</v>
      </c>
      <c r="AB1497" s="35" t="str">
        <f t="shared" si="407"/>
        <v>1.5-1.6</v>
      </c>
      <c r="AC1497" s="36" t="str">
        <f t="shared" si="401"/>
        <v>20-21</v>
      </c>
      <c r="AD1497" s="36" t="str">
        <f t="shared" si="402"/>
        <v>Mar</v>
      </c>
      <c r="AE1497" s="35" t="str">
        <f t="shared" si="403"/>
        <v>285-295</v>
      </c>
      <c r="AF1497" s="36" t="str">
        <f t="shared" si="404"/>
        <v>Inner-TI</v>
      </c>
    </row>
    <row r="1498" spans="5:32" x14ac:dyDescent="0.3">
      <c r="E1498" s="12">
        <v>40969.847222222219</v>
      </c>
      <c r="F1498" s="16">
        <v>14.33</v>
      </c>
      <c r="G1498" s="16">
        <v>1973.0899963378911</v>
      </c>
      <c r="H1498" s="29">
        <v>1.185042580495044</v>
      </c>
      <c r="I1498" s="26">
        <v>286.89999999999998</v>
      </c>
      <c r="J1498" s="30">
        <v>0.11933007676203768</v>
      </c>
      <c r="K1498" s="31">
        <v>0.13233671038948852</v>
      </c>
      <c r="L1498" s="108">
        <f ca="1">REWS!R1498</f>
        <v>14.353905420614893</v>
      </c>
      <c r="M1498" s="22">
        <f t="shared" si="391"/>
        <v>14.172467812981962</v>
      </c>
      <c r="N1498" s="22">
        <f t="shared" ca="1" si="392"/>
        <v>14.19611043714249</v>
      </c>
      <c r="O1498" s="22">
        <f t="shared" si="393"/>
        <v>1.5484505626872158</v>
      </c>
      <c r="P1498" s="81">
        <f t="shared" ca="1" si="394"/>
        <v>15</v>
      </c>
      <c r="Q1498" s="22">
        <f t="shared" ca="1" si="395"/>
        <v>0.23163547287308894</v>
      </c>
      <c r="R1498" s="3">
        <f ca="1">IF(N1498&gt;'Power Curve'!$C$37,0,INDEX(Ci,$P1498,1)*POWER(1-Q1498,3)+INDEX(Ci,$P1498,2)*3*Q1498*POWER(1-Q1498,2)+INDEX(Ci,$P1498,3)*3*POWER(Q1498,2)*(1-Q1498)+INDEX(Ci,$P1498,4)*POWER(Q1498,3))</f>
        <v>1976.2453647296688</v>
      </c>
      <c r="S1498" s="3">
        <f t="shared" si="396"/>
        <v>1973.0899963378911</v>
      </c>
      <c r="T1498" s="3">
        <f t="shared" ca="1" si="397"/>
        <v>3.1553683917777562</v>
      </c>
      <c r="U1498" s="3">
        <f t="shared" ca="1" si="405"/>
        <v>3.1553683917777562</v>
      </c>
      <c r="W1498" s="34">
        <f t="shared" si="398"/>
        <v>14</v>
      </c>
      <c r="X1498" s="73" t="b">
        <f>COUNTIF('Power Curve'!$D$2:$D$31,W1498)&gt;0</f>
        <v>1</v>
      </c>
      <c r="Y1498" s="73" t="b">
        <f t="shared" si="399"/>
        <v>0</v>
      </c>
      <c r="Z1498" s="73" t="b">
        <f t="shared" si="406"/>
        <v>1</v>
      </c>
      <c r="AA1498" s="34" t="str">
        <f t="shared" si="400"/>
        <v>Inner</v>
      </c>
      <c r="AB1498" s="35" t="str">
        <f t="shared" si="407"/>
        <v>1.5-1.6</v>
      </c>
      <c r="AC1498" s="36" t="str">
        <f t="shared" si="401"/>
        <v>20-21</v>
      </c>
      <c r="AD1498" s="36" t="str">
        <f t="shared" si="402"/>
        <v>Mar</v>
      </c>
      <c r="AE1498" s="35" t="str">
        <f t="shared" si="403"/>
        <v>285-295</v>
      </c>
      <c r="AF1498" s="36" t="str">
        <f t="shared" si="404"/>
        <v>Inner-TI</v>
      </c>
    </row>
    <row r="1499" spans="5:32" x14ac:dyDescent="0.3">
      <c r="E1499" s="12">
        <v>40969.854166666664</v>
      </c>
      <c r="F1499" s="16">
        <v>13.17</v>
      </c>
      <c r="G1499" s="16">
        <v>1960.1300201415991</v>
      </c>
      <c r="H1499" s="29">
        <v>1.1857095423451756</v>
      </c>
      <c r="I1499" s="26">
        <v>282</v>
      </c>
      <c r="J1499" s="30">
        <v>0.16173120728929385</v>
      </c>
      <c r="K1499" s="31">
        <v>0.15316754463589974</v>
      </c>
      <c r="L1499" s="108">
        <f ca="1">REWS!R1499</f>
        <v>13.182908309354213</v>
      </c>
      <c r="M1499" s="22">
        <f t="shared" si="391"/>
        <v>13.027663040932412</v>
      </c>
      <c r="N1499" s="22">
        <f t="shared" ca="1" si="392"/>
        <v>13.040431841592611</v>
      </c>
      <c r="O1499" s="22">
        <f t="shared" si="393"/>
        <v>1.3715172947975152</v>
      </c>
      <c r="P1499" s="81">
        <f t="shared" ca="1" si="394"/>
        <v>14</v>
      </c>
      <c r="Q1499" s="22">
        <f t="shared" ca="1" si="395"/>
        <v>5.2452090585360878E-2</v>
      </c>
      <c r="R1499" s="3">
        <f ca="1">IF(N1499&gt;'Power Curve'!$C$37,0,INDEX(Ci,$P1499,1)*POWER(1-Q1499,3)+INDEX(Ci,$P1499,2)*3*Q1499*POWER(1-Q1499,2)+INDEX(Ci,$P1499,3)*3*POWER(Q1499,2)*(1-Q1499)+INDEX(Ci,$P1499,4)*POWER(Q1499,3))</f>
        <v>1954.6046246651331</v>
      </c>
      <c r="S1499" s="3">
        <f t="shared" si="396"/>
        <v>1960.1300201415991</v>
      </c>
      <c r="T1499" s="3">
        <f t="shared" ca="1" si="397"/>
        <v>-5.5253954764659738</v>
      </c>
      <c r="U1499" s="3">
        <f t="shared" ca="1" si="405"/>
        <v>5.5253954764659738</v>
      </c>
      <c r="W1499" s="34">
        <f t="shared" si="398"/>
        <v>13</v>
      </c>
      <c r="X1499" s="73" t="b">
        <f>COUNTIF('Power Curve'!$D$2:$D$31,W1499)&gt;0</f>
        <v>1</v>
      </c>
      <c r="Y1499" s="73" t="b">
        <f t="shared" si="399"/>
        <v>0</v>
      </c>
      <c r="Z1499" s="73" t="b">
        <f t="shared" si="406"/>
        <v>1</v>
      </c>
      <c r="AA1499" s="34" t="str">
        <f t="shared" si="400"/>
        <v>Outer</v>
      </c>
      <c r="AB1499" s="35" t="str">
        <f t="shared" si="407"/>
        <v>1.3-1.4</v>
      </c>
      <c r="AC1499" s="36" t="str">
        <f t="shared" si="401"/>
        <v>20-21</v>
      </c>
      <c r="AD1499" s="36" t="str">
        <f t="shared" si="402"/>
        <v>Mar</v>
      </c>
      <c r="AE1499" s="35" t="str">
        <f t="shared" si="403"/>
        <v>275-285</v>
      </c>
      <c r="AF1499" s="36" t="str">
        <f t="shared" si="404"/>
        <v>HWS-HTI</v>
      </c>
    </row>
    <row r="1500" spans="5:32" x14ac:dyDescent="0.3">
      <c r="E1500" s="12">
        <v>40969.861111111109</v>
      </c>
      <c r="F1500" s="16">
        <v>13.85</v>
      </c>
      <c r="G1500" s="16">
        <v>1954.5399627685549</v>
      </c>
      <c r="H1500" s="29">
        <v>1.1859269680095785</v>
      </c>
      <c r="I1500" s="26">
        <v>275.8</v>
      </c>
      <c r="J1500" s="30">
        <v>0.12707581227436823</v>
      </c>
      <c r="K1500" s="31">
        <v>0.15537493920095205</v>
      </c>
      <c r="L1500" s="108">
        <f ca="1">REWS!R1500</f>
        <v>13.827498049732013</v>
      </c>
      <c r="M1500" s="22">
        <f t="shared" si="391"/>
        <v>13.701151193941268</v>
      </c>
      <c r="N1500" s="22">
        <f t="shared" ca="1" si="392"/>
        <v>13.678891076773018</v>
      </c>
      <c r="O1500" s="22">
        <f t="shared" si="393"/>
        <v>1.4756070598877835</v>
      </c>
      <c r="P1500" s="81">
        <f t="shared" ca="1" si="394"/>
        <v>14</v>
      </c>
      <c r="Q1500" s="22">
        <f t="shared" ca="1" si="395"/>
        <v>0.71491489261571561</v>
      </c>
      <c r="R1500" s="3">
        <f ca="1">IF(N1500&gt;'Power Curve'!$C$37,0,INDEX(Ci,$P1500,1)*POWER(1-Q1500,3)+INDEX(Ci,$P1500,2)*3*Q1500*POWER(1-Q1500,2)+INDEX(Ci,$P1500,3)*3*POWER(Q1500,2)*(1-Q1500)+INDEX(Ci,$P1500,4)*POWER(Q1500,3))</f>
        <v>1971.1675361125212</v>
      </c>
      <c r="S1500" s="3">
        <f t="shared" si="396"/>
        <v>1954.5399627685549</v>
      </c>
      <c r="T1500" s="3">
        <f t="shared" ca="1" si="397"/>
        <v>16.627573343966333</v>
      </c>
      <c r="U1500" s="3">
        <f t="shared" ca="1" si="405"/>
        <v>16.627573343966333</v>
      </c>
      <c r="W1500" s="34">
        <f t="shared" si="398"/>
        <v>14</v>
      </c>
      <c r="X1500" s="73" t="b">
        <f>COUNTIF('Power Curve'!$D$2:$D$31,W1500)&gt;0</f>
        <v>1</v>
      </c>
      <c r="Y1500" s="73" t="b">
        <f t="shared" si="399"/>
        <v>0</v>
      </c>
      <c r="Z1500" s="73" t="b">
        <f t="shared" si="406"/>
        <v>1</v>
      </c>
      <c r="AA1500" s="34" t="str">
        <f t="shared" si="400"/>
        <v>Inner</v>
      </c>
      <c r="AB1500" s="35" t="str">
        <f t="shared" si="407"/>
        <v>1.4-1.5</v>
      </c>
      <c r="AC1500" s="36" t="str">
        <f t="shared" si="401"/>
        <v>20-21</v>
      </c>
      <c r="AD1500" s="36" t="str">
        <f t="shared" si="402"/>
        <v>Mar</v>
      </c>
      <c r="AE1500" s="35" t="str">
        <f t="shared" si="403"/>
        <v>275-285</v>
      </c>
      <c r="AF1500" s="36" t="str">
        <f t="shared" si="404"/>
        <v>Inner-TI</v>
      </c>
    </row>
    <row r="1501" spans="5:32" x14ac:dyDescent="0.3">
      <c r="E1501" s="12">
        <v>40969.868055555555</v>
      </c>
      <c r="F1501" s="16">
        <v>14.83</v>
      </c>
      <c r="G1501" s="16">
        <v>1939.6700286865259</v>
      </c>
      <c r="H1501" s="29">
        <v>1.1859704628152485</v>
      </c>
      <c r="I1501" s="26">
        <v>277.39999999999998</v>
      </c>
      <c r="J1501" s="30">
        <v>0.1443020903573837</v>
      </c>
      <c r="K1501" s="31">
        <v>0.20337310870102784</v>
      </c>
      <c r="L1501" s="108">
        <f ca="1">REWS!R1501</f>
        <v>14.808355066036267</v>
      </c>
      <c r="M1501" s="22">
        <f t="shared" si="391"/>
        <v>14.670798281827636</v>
      </c>
      <c r="N1501" s="22">
        <f t="shared" ca="1" si="392"/>
        <v>14.649385708664763</v>
      </c>
      <c r="O1501" s="22">
        <f t="shared" si="393"/>
        <v>1.6254691430553065</v>
      </c>
      <c r="P1501" s="81">
        <f t="shared" ca="1" si="394"/>
        <v>15</v>
      </c>
      <c r="Q1501" s="22">
        <f t="shared" ca="1" si="395"/>
        <v>0.66466734906180769</v>
      </c>
      <c r="R1501" s="3">
        <f ca="1">IF(N1501&gt;'Power Curve'!$C$37,0,INDEX(Ci,$P1501,1)*POWER(1-Q1501,3)+INDEX(Ci,$P1501,2)*3*Q1501*POWER(1-Q1501,2)+INDEX(Ci,$P1501,3)*3*POWER(Q1501,2)*(1-Q1501)+INDEX(Ci,$P1501,4)*POWER(Q1501,3))</f>
        <v>1977.9208030259356</v>
      </c>
      <c r="S1501" s="3">
        <f t="shared" si="396"/>
        <v>1939.6700286865259</v>
      </c>
      <c r="T1501" s="3">
        <f t="shared" ca="1" si="397"/>
        <v>38.250774339409645</v>
      </c>
      <c r="U1501" s="3">
        <f t="shared" ca="1" si="405"/>
        <v>38.250774339409645</v>
      </c>
      <c r="W1501" s="34">
        <f t="shared" si="398"/>
        <v>15</v>
      </c>
      <c r="X1501" s="73" t="b">
        <f>COUNTIF('Power Curve'!$D$2:$D$31,W1501)&gt;0</f>
        <v>1</v>
      </c>
      <c r="Y1501" s="73" t="b">
        <f t="shared" si="399"/>
        <v>0</v>
      </c>
      <c r="Z1501" s="73" t="b">
        <f t="shared" si="406"/>
        <v>1</v>
      </c>
      <c r="AA1501" s="34" t="str">
        <f t="shared" si="400"/>
        <v>Outer</v>
      </c>
      <c r="AB1501" s="35" t="str">
        <f t="shared" si="407"/>
        <v>1.6-1.7</v>
      </c>
      <c r="AC1501" s="36" t="str">
        <f t="shared" si="401"/>
        <v>20-21</v>
      </c>
      <c r="AD1501" s="36" t="str">
        <f t="shared" si="402"/>
        <v>Mar</v>
      </c>
      <c r="AE1501" s="35" t="str">
        <f t="shared" si="403"/>
        <v>275-285</v>
      </c>
      <c r="AF1501" s="36" t="str">
        <f t="shared" si="404"/>
        <v>HWS-HTI</v>
      </c>
    </row>
    <row r="1502" spans="5:32" x14ac:dyDescent="0.3">
      <c r="E1502" s="12">
        <v>40969.875</v>
      </c>
      <c r="F1502" s="16">
        <v>13.87</v>
      </c>
      <c r="G1502" s="16">
        <v>1952.6600036621071</v>
      </c>
      <c r="H1502" s="29">
        <v>1.1868557472547563</v>
      </c>
      <c r="I1502" s="26">
        <v>275.39999999999998</v>
      </c>
      <c r="J1502" s="30">
        <v>0.11751982696467195</v>
      </c>
      <c r="K1502" s="31">
        <v>0.16854440848693192</v>
      </c>
      <c r="L1502" s="108">
        <f ca="1">REWS!R1502</f>
        <v>13.95095893454668</v>
      </c>
      <c r="M1502" s="22">
        <f t="shared" si="391"/>
        <v>13.72451724476349</v>
      </c>
      <c r="N1502" s="22">
        <f t="shared" ca="1" si="392"/>
        <v>13.804626999147311</v>
      </c>
      <c r="O1502" s="22">
        <f t="shared" si="393"/>
        <v>1.4792183583646854</v>
      </c>
      <c r="P1502" s="81">
        <f t="shared" ca="1" si="394"/>
        <v>14</v>
      </c>
      <c r="Q1502" s="22">
        <f t="shared" ca="1" si="395"/>
        <v>0.84537799325268714</v>
      </c>
      <c r="R1502" s="3">
        <f ca="1">IF(N1502&gt;'Power Curve'!$C$37,0,INDEX(Ci,$P1502,1)*POWER(1-Q1502,3)+INDEX(Ci,$P1502,2)*3*Q1502*POWER(1-Q1502,2)+INDEX(Ci,$P1502,3)*3*POWER(Q1502,2)*(1-Q1502)+INDEX(Ci,$P1502,4)*POWER(Q1502,3))</f>
        <v>1973.2638588007449</v>
      </c>
      <c r="S1502" s="3">
        <f t="shared" si="396"/>
        <v>1952.6600036621071</v>
      </c>
      <c r="T1502" s="3">
        <f t="shared" ca="1" si="397"/>
        <v>20.603855138637755</v>
      </c>
      <c r="U1502" s="3">
        <f t="shared" ca="1" si="405"/>
        <v>20.603855138637755</v>
      </c>
      <c r="W1502" s="34">
        <f t="shared" si="398"/>
        <v>14</v>
      </c>
      <c r="X1502" s="73" t="b">
        <f>COUNTIF('Power Curve'!$D$2:$D$31,W1502)&gt;0</f>
        <v>1</v>
      </c>
      <c r="Y1502" s="73" t="b">
        <f t="shared" si="399"/>
        <v>0</v>
      </c>
      <c r="Z1502" s="73" t="b">
        <f t="shared" si="406"/>
        <v>1</v>
      </c>
      <c r="AA1502" s="34" t="str">
        <f t="shared" si="400"/>
        <v>Inner</v>
      </c>
      <c r="AB1502" s="35" t="str">
        <f t="shared" si="407"/>
        <v>1.4-1.5</v>
      </c>
      <c r="AC1502" s="36" t="str">
        <f t="shared" si="401"/>
        <v>21-22</v>
      </c>
      <c r="AD1502" s="36" t="str">
        <f t="shared" si="402"/>
        <v>Mar</v>
      </c>
      <c r="AE1502" s="35" t="str">
        <f t="shared" si="403"/>
        <v>275-285</v>
      </c>
      <c r="AF1502" s="36" t="str">
        <f t="shared" si="404"/>
        <v>Inner-TI</v>
      </c>
    </row>
    <row r="1503" spans="5:32" x14ac:dyDescent="0.3">
      <c r="E1503" s="12">
        <v>40969.881944444445</v>
      </c>
      <c r="F1503" s="16">
        <v>13.05</v>
      </c>
      <c r="G1503" s="16">
        <v>1968.4399719238311</v>
      </c>
      <c r="H1503" s="29">
        <v>1.1875529491489636</v>
      </c>
      <c r="I1503" s="26">
        <v>273.10000000000002</v>
      </c>
      <c r="J1503" s="30">
        <v>0.14482758620689654</v>
      </c>
      <c r="K1503" s="31">
        <v>0.16187427572425447</v>
      </c>
      <c r="L1503" s="108">
        <f ca="1">REWS!R1503</f>
        <v>13.033272153907747</v>
      </c>
      <c r="M1503" s="22">
        <f t="shared" si="391"/>
        <v>12.915646292911388</v>
      </c>
      <c r="N1503" s="22">
        <f t="shared" ca="1" si="392"/>
        <v>12.899090665066959</v>
      </c>
      <c r="O1503" s="22">
        <f t="shared" si="393"/>
        <v>1.3542047452959491</v>
      </c>
      <c r="P1503" s="81">
        <f t="shared" ca="1" si="394"/>
        <v>13</v>
      </c>
      <c r="Q1503" s="22">
        <f t="shared" ca="1" si="395"/>
        <v>0.90653347193958966</v>
      </c>
      <c r="R1503" s="3">
        <f ca="1">IF(N1503&gt;'Power Curve'!$C$37,0,INDEX(Ci,$P1503,1)*POWER(1-Q1503,3)+INDEX(Ci,$P1503,2)*3*Q1503*POWER(1-Q1503,2)+INDEX(Ci,$P1503,3)*3*POWER(Q1503,2)*(1-Q1503)+INDEX(Ci,$P1503,4)*POWER(Q1503,3))</f>
        <v>1950.6506950937153</v>
      </c>
      <c r="S1503" s="3">
        <f t="shared" si="396"/>
        <v>1968.4399719238311</v>
      </c>
      <c r="T1503" s="3">
        <f t="shared" ca="1" si="397"/>
        <v>-17.789276830115796</v>
      </c>
      <c r="U1503" s="3">
        <f t="shared" ca="1" si="405"/>
        <v>17.789276830115796</v>
      </c>
      <c r="W1503" s="34">
        <f t="shared" si="398"/>
        <v>13</v>
      </c>
      <c r="X1503" s="73" t="b">
        <f>COUNTIF('Power Curve'!$D$2:$D$31,W1503)&gt;0</f>
        <v>1</v>
      </c>
      <c r="Y1503" s="73" t="b">
        <f t="shared" si="399"/>
        <v>0</v>
      </c>
      <c r="Z1503" s="73" t="b">
        <f t="shared" si="406"/>
        <v>1</v>
      </c>
      <c r="AA1503" s="34" t="str">
        <f t="shared" si="400"/>
        <v>Outer</v>
      </c>
      <c r="AB1503" s="35" t="str">
        <f t="shared" si="407"/>
        <v>1.3-1.4</v>
      </c>
      <c r="AC1503" s="36" t="str">
        <f t="shared" si="401"/>
        <v>21-22</v>
      </c>
      <c r="AD1503" s="36" t="str">
        <f t="shared" si="402"/>
        <v>Mar</v>
      </c>
      <c r="AE1503" s="35" t="str">
        <f t="shared" si="403"/>
        <v>265-275</v>
      </c>
      <c r="AF1503" s="36" t="str">
        <f t="shared" si="404"/>
        <v>HWS-HTI</v>
      </c>
    </row>
    <row r="1504" spans="5:32" x14ac:dyDescent="0.3">
      <c r="E1504" s="12">
        <v>40969.888888888891</v>
      </c>
      <c r="F1504" s="16">
        <v>13.81</v>
      </c>
      <c r="G1504" s="16">
        <v>1960.4600524902371</v>
      </c>
      <c r="H1504" s="29">
        <v>1.187378572023799</v>
      </c>
      <c r="I1504" s="26">
        <v>275.2</v>
      </c>
      <c r="J1504" s="30">
        <v>0.13613323678493844</v>
      </c>
      <c r="K1504" s="31">
        <v>0.10167761339564964</v>
      </c>
      <c r="L1504" s="108">
        <f ca="1">REWS!R1504</f>
        <v>13.783603243308805</v>
      </c>
      <c r="M1504" s="22">
        <f t="shared" si="391"/>
        <v>13.667152847477222</v>
      </c>
      <c r="N1504" s="22">
        <f t="shared" ca="1" si="392"/>
        <v>13.641029132171196</v>
      </c>
      <c r="O1504" s="22">
        <f t="shared" si="393"/>
        <v>1.4703525058453852</v>
      </c>
      <c r="P1504" s="81">
        <f t="shared" ca="1" si="394"/>
        <v>14</v>
      </c>
      <c r="Q1504" s="22">
        <f t="shared" ca="1" si="395"/>
        <v>0.67562948717529825</v>
      </c>
      <c r="R1504" s="3">
        <f ca="1">IF(N1504&gt;'Power Curve'!$C$37,0,INDEX(Ci,$P1504,1)*POWER(1-Q1504,3)+INDEX(Ci,$P1504,2)*3*Q1504*POWER(1-Q1504,2)+INDEX(Ci,$P1504,3)*3*POWER(Q1504,2)*(1-Q1504)+INDEX(Ci,$P1504,4)*POWER(Q1504,3))</f>
        <v>1970.4207355883764</v>
      </c>
      <c r="S1504" s="3">
        <f t="shared" si="396"/>
        <v>1960.4600524902371</v>
      </c>
      <c r="T1504" s="3">
        <f t="shared" ca="1" si="397"/>
        <v>9.9606830981392704</v>
      </c>
      <c r="U1504" s="3">
        <f t="shared" ca="1" si="405"/>
        <v>9.9606830981392704</v>
      </c>
      <c r="W1504" s="34">
        <f t="shared" si="398"/>
        <v>14</v>
      </c>
      <c r="X1504" s="73" t="b">
        <f>COUNTIF('Power Curve'!$D$2:$D$31,W1504)&gt;0</f>
        <v>1</v>
      </c>
      <c r="Y1504" s="73" t="b">
        <f t="shared" si="399"/>
        <v>0</v>
      </c>
      <c r="Z1504" s="73" t="b">
        <f t="shared" si="406"/>
        <v>1</v>
      </c>
      <c r="AA1504" s="34" t="str">
        <f t="shared" si="400"/>
        <v>Inner</v>
      </c>
      <c r="AB1504" s="35" t="str">
        <f t="shared" si="407"/>
        <v>1.4-1.5</v>
      </c>
      <c r="AC1504" s="36" t="str">
        <f t="shared" si="401"/>
        <v>21-22</v>
      </c>
      <c r="AD1504" s="36" t="str">
        <f t="shared" si="402"/>
        <v>Mar</v>
      </c>
      <c r="AE1504" s="35" t="str">
        <f t="shared" si="403"/>
        <v>275-285</v>
      </c>
      <c r="AF1504" s="36" t="str">
        <f t="shared" si="404"/>
        <v>Inner-TI</v>
      </c>
    </row>
    <row r="1505" spans="5:32" x14ac:dyDescent="0.3">
      <c r="E1505" s="12">
        <v>40969.895833333336</v>
      </c>
      <c r="F1505" s="16">
        <v>12.81</v>
      </c>
      <c r="G1505" s="16">
        <v>1970.629943847661</v>
      </c>
      <c r="H1505" s="29">
        <v>1.1882653416083788</v>
      </c>
      <c r="I1505" s="26">
        <v>269.60000000000002</v>
      </c>
      <c r="J1505" s="30">
        <v>0.12568306010928962</v>
      </c>
      <c r="K1505" s="31">
        <v>0.1839378797486636</v>
      </c>
      <c r="L1505" s="108">
        <f ca="1">REWS!R1505</f>
        <v>12.683827267676818</v>
      </c>
      <c r="M1505" s="22">
        <f t="shared" si="391"/>
        <v>12.680651786610667</v>
      </c>
      <c r="N1505" s="22">
        <f t="shared" ca="1" si="392"/>
        <v>12.555753075950596</v>
      </c>
      <c r="O1505" s="22">
        <f t="shared" si="393"/>
        <v>1.317885586823649</v>
      </c>
      <c r="P1505" s="81">
        <f t="shared" ca="1" si="394"/>
        <v>13</v>
      </c>
      <c r="Q1505" s="22">
        <f t="shared" ca="1" si="395"/>
        <v>0.55307268868972548</v>
      </c>
      <c r="R1505" s="3">
        <f ca="1">IF(N1505&gt;'Power Curve'!$C$37,0,INDEX(Ci,$P1505,1)*POWER(1-Q1505,3)+INDEX(Ci,$P1505,2)*3*Q1505*POWER(1-Q1505,2)+INDEX(Ci,$P1505,3)*3*POWER(Q1505,2)*(1-Q1505)+INDEX(Ci,$P1505,4)*POWER(Q1505,3))</f>
        <v>1940.5164956077863</v>
      </c>
      <c r="S1505" s="3">
        <f t="shared" si="396"/>
        <v>1970.629943847661</v>
      </c>
      <c r="T1505" s="3">
        <f t="shared" ca="1" si="397"/>
        <v>-30.113448239874742</v>
      </c>
      <c r="U1505" s="3">
        <f t="shared" ca="1" si="405"/>
        <v>30.113448239874742</v>
      </c>
      <c r="W1505" s="34">
        <f t="shared" si="398"/>
        <v>13</v>
      </c>
      <c r="X1505" s="73" t="b">
        <f>COUNTIF('Power Curve'!$D$2:$D$31,W1505)&gt;0</f>
        <v>1</v>
      </c>
      <c r="Y1505" s="73" t="b">
        <f t="shared" si="399"/>
        <v>0</v>
      </c>
      <c r="Z1505" s="73" t="b">
        <f t="shared" si="406"/>
        <v>1</v>
      </c>
      <c r="AA1505" s="34" t="str">
        <f t="shared" si="400"/>
        <v>Inner</v>
      </c>
      <c r="AB1505" s="35" t="str">
        <f t="shared" si="407"/>
        <v>1.3-1.4</v>
      </c>
      <c r="AC1505" s="36" t="str">
        <f t="shared" si="401"/>
        <v>21-22</v>
      </c>
      <c r="AD1505" s="36" t="str">
        <f t="shared" si="402"/>
        <v>Mar</v>
      </c>
      <c r="AE1505" s="35" t="str">
        <f t="shared" si="403"/>
        <v>265-275</v>
      </c>
      <c r="AF1505" s="36" t="str">
        <f t="shared" si="404"/>
        <v>Inner-TI</v>
      </c>
    </row>
    <row r="1506" spans="5:32" x14ac:dyDescent="0.3">
      <c r="E1506" s="12">
        <v>40969.902777777781</v>
      </c>
      <c r="F1506" s="16">
        <v>15.23</v>
      </c>
      <c r="G1506" s="16">
        <v>1980.7699737548851</v>
      </c>
      <c r="H1506" s="29">
        <v>1.1878437585854598</v>
      </c>
      <c r="I1506" s="26">
        <v>275.10000000000002</v>
      </c>
      <c r="J1506" s="30">
        <v>0.15233092580433355</v>
      </c>
      <c r="K1506" s="31">
        <v>0.17746513389104715</v>
      </c>
      <c r="L1506" s="108">
        <f ca="1">REWS!R1506</f>
        <v>15.17981789773998</v>
      </c>
      <c r="M1506" s="22">
        <f t="shared" si="391"/>
        <v>15.074432812961083</v>
      </c>
      <c r="N1506" s="22">
        <f t="shared" ca="1" si="392"/>
        <v>15.024763296944549</v>
      </c>
      <c r="O1506" s="22">
        <f t="shared" si="393"/>
        <v>1.6878521609900681</v>
      </c>
      <c r="P1506" s="81">
        <f t="shared" ca="1" si="394"/>
        <v>16</v>
      </c>
      <c r="Q1506" s="22">
        <f t="shared" ca="1" si="395"/>
        <v>2.4428838313737017E-2</v>
      </c>
      <c r="R1506" s="3">
        <f ca="1">IF(N1506&gt;'Power Curve'!$C$37,0,INDEX(Ci,$P1506,1)*POWER(1-Q1506,3)+INDEX(Ci,$P1506,2)*3*Q1506*POWER(1-Q1506,2)+INDEX(Ci,$P1506,3)*3*POWER(Q1506,2)*(1-Q1506)+INDEX(Ci,$P1506,4)*POWER(Q1506,3))</f>
        <v>1979.1398848785311</v>
      </c>
      <c r="S1506" s="3">
        <f t="shared" si="396"/>
        <v>1980.7699737548851</v>
      </c>
      <c r="T1506" s="3">
        <f t="shared" ca="1" si="397"/>
        <v>-1.630088876353966</v>
      </c>
      <c r="U1506" s="3">
        <f t="shared" ca="1" si="405"/>
        <v>1.630088876353966</v>
      </c>
      <c r="W1506" s="34">
        <f t="shared" si="398"/>
        <v>15</v>
      </c>
      <c r="X1506" s="73" t="b">
        <f>COUNTIF('Power Curve'!$D$2:$D$31,W1506)&gt;0</f>
        <v>1</v>
      </c>
      <c r="Y1506" s="73" t="b">
        <f t="shared" si="399"/>
        <v>0</v>
      </c>
      <c r="Z1506" s="73" t="b">
        <f t="shared" si="406"/>
        <v>1</v>
      </c>
      <c r="AA1506" s="34" t="str">
        <f t="shared" si="400"/>
        <v>Outer</v>
      </c>
      <c r="AB1506" s="35" t="str">
        <f t="shared" si="407"/>
        <v>1.6-1.7</v>
      </c>
      <c r="AC1506" s="36" t="str">
        <f t="shared" si="401"/>
        <v>21-22</v>
      </c>
      <c r="AD1506" s="36" t="str">
        <f t="shared" si="402"/>
        <v>Mar</v>
      </c>
      <c r="AE1506" s="35" t="str">
        <f t="shared" si="403"/>
        <v>275-285</v>
      </c>
      <c r="AF1506" s="36" t="str">
        <f t="shared" si="404"/>
        <v>HWS-HTI</v>
      </c>
    </row>
    <row r="1507" spans="5:32" x14ac:dyDescent="0.3">
      <c r="E1507" s="12">
        <v>40969.909722222219</v>
      </c>
      <c r="F1507" s="16">
        <v>14.03</v>
      </c>
      <c r="G1507" s="16">
        <v>1978.880004882813</v>
      </c>
      <c r="H1507" s="29">
        <v>1.1888624135138008</v>
      </c>
      <c r="I1507" s="26">
        <v>279.2</v>
      </c>
      <c r="J1507" s="30">
        <v>9.4796863863150407E-2</v>
      </c>
      <c r="K1507" s="31">
        <v>0.13787355698258155</v>
      </c>
      <c r="L1507" s="108">
        <f ca="1">REWS!R1507</f>
        <v>13.921581219359465</v>
      </c>
      <c r="M1507" s="22">
        <f t="shared" si="391"/>
        <v>13.890658692957135</v>
      </c>
      <c r="N1507" s="22">
        <f t="shared" ca="1" si="392"/>
        <v>13.783316691689548</v>
      </c>
      <c r="O1507" s="22">
        <f t="shared" si="393"/>
        <v>1.504896054753216</v>
      </c>
      <c r="P1507" s="81">
        <f t="shared" ca="1" si="394"/>
        <v>14</v>
      </c>
      <c r="Q1507" s="22">
        <f t="shared" ca="1" si="395"/>
        <v>0.8232665016918993</v>
      </c>
      <c r="R1507" s="3">
        <f ca="1">IF(N1507&gt;'Power Curve'!$C$37,0,INDEX(Ci,$P1507,1)*POWER(1-Q1507,3)+INDEX(Ci,$P1507,2)*3*Q1507*POWER(1-Q1507,2)+INDEX(Ci,$P1507,3)*3*POWER(Q1507,2)*(1-Q1507)+INDEX(Ci,$P1507,4)*POWER(Q1507,3))</f>
        <v>1972.9535175092374</v>
      </c>
      <c r="S1507" s="3">
        <f t="shared" si="396"/>
        <v>1978.880004882813</v>
      </c>
      <c r="T1507" s="3">
        <f t="shared" ca="1" si="397"/>
        <v>-5.9264873735755828</v>
      </c>
      <c r="U1507" s="3">
        <f t="shared" ca="1" si="405"/>
        <v>5.9264873735755828</v>
      </c>
      <c r="W1507" s="34">
        <f t="shared" si="398"/>
        <v>14</v>
      </c>
      <c r="X1507" s="73" t="b">
        <f>COUNTIF('Power Curve'!$D$2:$D$31,W1507)&gt;0</f>
        <v>1</v>
      </c>
      <c r="Y1507" s="73" t="b">
        <f t="shared" si="399"/>
        <v>0</v>
      </c>
      <c r="Z1507" s="73" t="b">
        <f t="shared" si="406"/>
        <v>1</v>
      </c>
      <c r="AA1507" s="34" t="str">
        <f t="shared" si="400"/>
        <v>Outer</v>
      </c>
      <c r="AB1507" s="35" t="str">
        <f t="shared" si="407"/>
        <v>1.5-1.6</v>
      </c>
      <c r="AC1507" s="36" t="str">
        <f t="shared" si="401"/>
        <v>21-22</v>
      </c>
      <c r="AD1507" s="36" t="str">
        <f t="shared" si="402"/>
        <v>Mar</v>
      </c>
      <c r="AE1507" s="35" t="str">
        <f t="shared" si="403"/>
        <v>275-285</v>
      </c>
      <c r="AF1507" s="36" t="str">
        <f t="shared" si="404"/>
        <v>HWS-LTI</v>
      </c>
    </row>
    <row r="1508" spans="5:32" x14ac:dyDescent="0.3">
      <c r="E1508" s="12">
        <v>40969.916666666664</v>
      </c>
      <c r="F1508" s="16">
        <v>13.88</v>
      </c>
      <c r="G1508" s="16">
        <v>1944.2499847412109</v>
      </c>
      <c r="H1508" s="29">
        <v>1.1891683704607625</v>
      </c>
      <c r="I1508" s="26">
        <v>279.89999999999998</v>
      </c>
      <c r="J1508" s="30">
        <v>0.13688760806916425</v>
      </c>
      <c r="K1508" s="31">
        <v>0.13903944279183053</v>
      </c>
      <c r="L1508" s="108">
        <f ca="1">REWS!R1508</f>
        <v>13.901409991083725</v>
      </c>
      <c r="M1508" s="22">
        <f t="shared" si="391"/>
        <v>13.743327201746473</v>
      </c>
      <c r="N1508" s="22">
        <f t="shared" ca="1" si="392"/>
        <v>13.764526374142012</v>
      </c>
      <c r="O1508" s="22">
        <f t="shared" si="393"/>
        <v>1.482125497851801</v>
      </c>
      <c r="P1508" s="81">
        <f t="shared" ca="1" si="394"/>
        <v>14</v>
      </c>
      <c r="Q1508" s="22">
        <f t="shared" ca="1" si="395"/>
        <v>0.80376974179294758</v>
      </c>
      <c r="R1508" s="3">
        <f ca="1">IF(N1508&gt;'Power Curve'!$C$37,0,INDEX(Ci,$P1508,1)*POWER(1-Q1508,3)+INDEX(Ci,$P1508,2)*3*Q1508*POWER(1-Q1508,2)+INDEX(Ci,$P1508,3)*3*POWER(Q1508,2)*(1-Q1508)+INDEX(Ci,$P1508,4)*POWER(Q1508,3))</f>
        <v>1972.6639525192695</v>
      </c>
      <c r="S1508" s="3">
        <f t="shared" si="396"/>
        <v>1944.2499847412109</v>
      </c>
      <c r="T1508" s="3">
        <f t="shared" ca="1" si="397"/>
        <v>28.413967778058577</v>
      </c>
      <c r="U1508" s="3">
        <f t="shared" ca="1" si="405"/>
        <v>28.413967778058577</v>
      </c>
      <c r="W1508" s="34">
        <f t="shared" si="398"/>
        <v>14</v>
      </c>
      <c r="X1508" s="73" t="b">
        <f>COUNTIF('Power Curve'!$D$2:$D$31,W1508)&gt;0</f>
        <v>1</v>
      </c>
      <c r="Y1508" s="73" t="b">
        <f t="shared" si="399"/>
        <v>0</v>
      </c>
      <c r="Z1508" s="73" t="b">
        <f t="shared" si="406"/>
        <v>1</v>
      </c>
      <c r="AA1508" s="34" t="str">
        <f t="shared" si="400"/>
        <v>Inner</v>
      </c>
      <c r="AB1508" s="35" t="str">
        <f t="shared" si="407"/>
        <v>1.4-1.5</v>
      </c>
      <c r="AC1508" s="36" t="str">
        <f t="shared" si="401"/>
        <v>22-23</v>
      </c>
      <c r="AD1508" s="36" t="str">
        <f t="shared" si="402"/>
        <v>Mar</v>
      </c>
      <c r="AE1508" s="35" t="str">
        <f t="shared" si="403"/>
        <v>275-285</v>
      </c>
      <c r="AF1508" s="36" t="str">
        <f t="shared" si="404"/>
        <v>Inner-TI</v>
      </c>
    </row>
    <row r="1509" spans="5:32" x14ac:dyDescent="0.3">
      <c r="E1509" s="12">
        <v>40969.923611111109</v>
      </c>
      <c r="F1509" s="16">
        <v>13.64</v>
      </c>
      <c r="G1509" s="16">
        <v>1971.3000183105469</v>
      </c>
      <c r="H1509" s="29">
        <v>1.1892995430793769</v>
      </c>
      <c r="I1509" s="26">
        <v>286.89999999999998</v>
      </c>
      <c r="J1509" s="30">
        <v>0.13416422287390029</v>
      </c>
      <c r="K1509" s="31">
        <v>0.17256681616424005</v>
      </c>
      <c r="L1509" s="108">
        <f ca="1">REWS!R1509</f>
        <v>13.631210831136269</v>
      </c>
      <c r="M1509" s="22">
        <f t="shared" si="391"/>
        <v>13.506186988935362</v>
      </c>
      <c r="N1509" s="22">
        <f t="shared" ca="1" si="392"/>
        <v>13.497484044789402</v>
      </c>
      <c r="O1509" s="22">
        <f t="shared" si="393"/>
        <v>1.4454747135214641</v>
      </c>
      <c r="P1509" s="81">
        <f t="shared" ca="1" si="394"/>
        <v>14</v>
      </c>
      <c r="Q1509" s="22">
        <f t="shared" ca="1" si="395"/>
        <v>0.52668766667243561</v>
      </c>
      <c r="R1509" s="3">
        <f ca="1">IF(N1509&gt;'Power Curve'!$C$37,0,INDEX(Ci,$P1509,1)*POWER(1-Q1509,3)+INDEX(Ci,$P1509,2)*3*Q1509*POWER(1-Q1509,2)+INDEX(Ci,$P1509,3)*3*POWER(Q1509,2)*(1-Q1509)+INDEX(Ci,$P1509,4)*POWER(Q1509,3))</f>
        <v>1967.1905276794919</v>
      </c>
      <c r="S1509" s="3">
        <f t="shared" si="396"/>
        <v>1971.3000183105469</v>
      </c>
      <c r="T1509" s="3">
        <f t="shared" ca="1" si="397"/>
        <v>-4.1094906310549959</v>
      </c>
      <c r="U1509" s="3">
        <f t="shared" ca="1" si="405"/>
        <v>4.1094906310549959</v>
      </c>
      <c r="W1509" s="34">
        <f t="shared" si="398"/>
        <v>14</v>
      </c>
      <c r="X1509" s="73" t="b">
        <f>COUNTIF('Power Curve'!$D$2:$D$31,W1509)&gt;0</f>
        <v>1</v>
      </c>
      <c r="Y1509" s="73" t="b">
        <f t="shared" si="399"/>
        <v>0</v>
      </c>
      <c r="Z1509" s="73" t="b">
        <f t="shared" si="406"/>
        <v>1</v>
      </c>
      <c r="AA1509" s="34" t="str">
        <f t="shared" si="400"/>
        <v>Inner</v>
      </c>
      <c r="AB1509" s="35" t="str">
        <f t="shared" si="407"/>
        <v>1.4-1.5</v>
      </c>
      <c r="AC1509" s="36" t="str">
        <f t="shared" si="401"/>
        <v>22-23</v>
      </c>
      <c r="AD1509" s="36" t="str">
        <f t="shared" si="402"/>
        <v>Mar</v>
      </c>
      <c r="AE1509" s="35" t="str">
        <f t="shared" si="403"/>
        <v>285-295</v>
      </c>
      <c r="AF1509" s="36" t="str">
        <f t="shared" si="404"/>
        <v>Inner-TI</v>
      </c>
    </row>
    <row r="1510" spans="5:32" x14ac:dyDescent="0.3">
      <c r="E1510" s="12">
        <v>40969.930555555555</v>
      </c>
      <c r="F1510" s="16">
        <v>12.94</v>
      </c>
      <c r="G1510" s="16">
        <v>1969.9900207519511</v>
      </c>
      <c r="H1510" s="29">
        <v>1.1898822669957372</v>
      </c>
      <c r="I1510" s="26">
        <v>290.10000000000002</v>
      </c>
      <c r="J1510" s="30">
        <v>0.14142194744976816</v>
      </c>
      <c r="K1510" s="31">
        <v>0.1635471768714247</v>
      </c>
      <c r="L1510" s="108">
        <f ca="1">REWS!R1510</f>
        <v>12.994517025108363</v>
      </c>
      <c r="M1510" s="22">
        <f t="shared" si="391"/>
        <v>12.815146564732077</v>
      </c>
      <c r="N1510" s="22">
        <f t="shared" ca="1" si="392"/>
        <v>12.869137574549454</v>
      </c>
      <c r="O1510" s="22">
        <f t="shared" si="393"/>
        <v>1.3386721883369512</v>
      </c>
      <c r="P1510" s="81">
        <f t="shared" ca="1" si="394"/>
        <v>13</v>
      </c>
      <c r="Q1510" s="22">
        <f t="shared" ca="1" si="395"/>
        <v>0.87569722455310461</v>
      </c>
      <c r="R1510" s="3">
        <f ca="1">IF(N1510&gt;'Power Curve'!$C$37,0,INDEX(Ci,$P1510,1)*POWER(1-Q1510,3)+INDEX(Ci,$P1510,2)*3*Q1510*POWER(1-Q1510,2)+INDEX(Ci,$P1510,3)*3*POWER(Q1510,2)*(1-Q1510)+INDEX(Ci,$P1510,4)*POWER(Q1510,3))</f>
        <v>1949.8167127675144</v>
      </c>
      <c r="S1510" s="3">
        <f t="shared" si="396"/>
        <v>1969.9900207519511</v>
      </c>
      <c r="T1510" s="3">
        <f t="shared" ca="1" si="397"/>
        <v>-20.173307984436633</v>
      </c>
      <c r="U1510" s="3">
        <f t="shared" ca="1" si="405"/>
        <v>20.173307984436633</v>
      </c>
      <c r="W1510" s="34">
        <f t="shared" si="398"/>
        <v>13</v>
      </c>
      <c r="X1510" s="73" t="b">
        <f>COUNTIF('Power Curve'!$D$2:$D$31,W1510)&gt;0</f>
        <v>1</v>
      </c>
      <c r="Y1510" s="73" t="b">
        <f t="shared" si="399"/>
        <v>0</v>
      </c>
      <c r="Z1510" s="73" t="b">
        <f t="shared" si="406"/>
        <v>1</v>
      </c>
      <c r="AA1510" s="34" t="str">
        <f t="shared" si="400"/>
        <v>Outer</v>
      </c>
      <c r="AB1510" s="35" t="str">
        <f t="shared" si="407"/>
        <v>1.3-1.4</v>
      </c>
      <c r="AC1510" s="36" t="str">
        <f t="shared" si="401"/>
        <v>22-23</v>
      </c>
      <c r="AD1510" s="36" t="str">
        <f t="shared" si="402"/>
        <v>Mar</v>
      </c>
      <c r="AE1510" s="35" t="str">
        <f t="shared" si="403"/>
        <v>285-295</v>
      </c>
      <c r="AF1510" s="36" t="str">
        <f t="shared" si="404"/>
        <v>HWS-HTI</v>
      </c>
    </row>
    <row r="1511" spans="5:32" x14ac:dyDescent="0.3">
      <c r="E1511" s="12">
        <v>40969.9375</v>
      </c>
      <c r="F1511" s="16">
        <v>12.57</v>
      </c>
      <c r="G1511" s="16">
        <v>1887.480026245122</v>
      </c>
      <c r="H1511" s="29">
        <v>1.1906842444798948</v>
      </c>
      <c r="I1511" s="26">
        <v>294.2</v>
      </c>
      <c r="J1511" s="30">
        <v>0.13524264120922833</v>
      </c>
      <c r="K1511" s="31">
        <v>0.10575605910055833</v>
      </c>
      <c r="L1511" s="108">
        <f ca="1">REWS!R1511</f>
        <v>12.578532922410094</v>
      </c>
      <c r="M1511" s="22">
        <f t="shared" si="391"/>
        <v>12.451512735005551</v>
      </c>
      <c r="N1511" s="22">
        <f t="shared" ca="1" si="392"/>
        <v>12.459965224429265</v>
      </c>
      <c r="O1511" s="22">
        <f t="shared" si="393"/>
        <v>1.2824714077500792</v>
      </c>
      <c r="P1511" s="81">
        <f t="shared" ca="1" si="394"/>
        <v>13</v>
      </c>
      <c r="Q1511" s="22">
        <f t="shared" ca="1" si="395"/>
        <v>0.45446056436133841</v>
      </c>
      <c r="R1511" s="3">
        <f ca="1">IF(N1511&gt;'Power Curve'!$C$37,0,INDEX(Ci,$P1511,1)*POWER(1-Q1511,3)+INDEX(Ci,$P1511,2)*3*Q1511*POWER(1-Q1511,2)+INDEX(Ci,$P1511,3)*3*POWER(Q1511,2)*(1-Q1511)+INDEX(Ci,$P1511,4)*POWER(Q1511,3))</f>
        <v>1937.2510149256948</v>
      </c>
      <c r="S1511" s="3">
        <f t="shared" si="396"/>
        <v>1887.480026245122</v>
      </c>
      <c r="T1511" s="3">
        <f t="shared" ca="1" si="397"/>
        <v>49.770988680572827</v>
      </c>
      <c r="U1511" s="3">
        <f t="shared" ca="1" si="405"/>
        <v>49.770988680572827</v>
      </c>
      <c r="W1511" s="34">
        <f t="shared" si="398"/>
        <v>12</v>
      </c>
      <c r="X1511" s="73" t="b">
        <f>COUNTIF('Power Curve'!$D$2:$D$31,W1511)&gt;0</f>
        <v>1</v>
      </c>
      <c r="Y1511" s="73" t="b">
        <f t="shared" si="399"/>
        <v>0</v>
      </c>
      <c r="Z1511" s="73" t="b">
        <f t="shared" si="406"/>
        <v>1</v>
      </c>
      <c r="AA1511" s="34" t="str">
        <f t="shared" si="400"/>
        <v>Inner</v>
      </c>
      <c r="AB1511" s="35" t="str">
        <f t="shared" si="407"/>
        <v>1.2-1.3</v>
      </c>
      <c r="AC1511" s="36" t="str">
        <f t="shared" si="401"/>
        <v>22-23</v>
      </c>
      <c r="AD1511" s="36" t="str">
        <f t="shared" si="402"/>
        <v>Mar</v>
      </c>
      <c r="AE1511" s="35" t="str">
        <f t="shared" si="403"/>
        <v>285-295</v>
      </c>
      <c r="AF1511" s="36" t="str">
        <f t="shared" si="404"/>
        <v>Inner-TI</v>
      </c>
    </row>
    <row r="1512" spans="5:32" x14ac:dyDescent="0.3">
      <c r="E1512" s="12">
        <v>40969.944444444445</v>
      </c>
      <c r="F1512" s="16">
        <v>12.82</v>
      </c>
      <c r="G1512" s="16">
        <v>1976.830017089841</v>
      </c>
      <c r="H1512" s="29">
        <v>1.1912101651035341</v>
      </c>
      <c r="I1512" s="26">
        <v>296.2</v>
      </c>
      <c r="J1512" s="30">
        <v>0.11466458658346333</v>
      </c>
      <c r="K1512" s="31">
        <v>0.11401055818858856</v>
      </c>
      <c r="L1512" s="108">
        <f ca="1">REWS!R1512</f>
        <v>12.767517338655008</v>
      </c>
      <c r="M1512" s="22">
        <f t="shared" si="391"/>
        <v>12.701025633879183</v>
      </c>
      <c r="N1512" s="22">
        <f t="shared" ca="1" si="392"/>
        <v>12.649030031143072</v>
      </c>
      <c r="O1512" s="22">
        <f t="shared" si="393"/>
        <v>1.3210344305957189</v>
      </c>
      <c r="P1512" s="81">
        <f t="shared" ca="1" si="394"/>
        <v>13</v>
      </c>
      <c r="Q1512" s="22">
        <f t="shared" ca="1" si="395"/>
        <v>0.64909988374969008</v>
      </c>
      <c r="R1512" s="3">
        <f ca="1">IF(N1512&gt;'Power Curve'!$C$37,0,INDEX(Ci,$P1512,1)*POWER(1-Q1512,3)+INDEX(Ci,$P1512,2)*3*Q1512*POWER(1-Q1512,2)+INDEX(Ci,$P1512,3)*3*POWER(Q1512,2)*(1-Q1512)+INDEX(Ci,$P1512,4)*POWER(Q1512,3))</f>
        <v>1943.457983550622</v>
      </c>
      <c r="S1512" s="3">
        <f t="shared" si="396"/>
        <v>1976.830017089841</v>
      </c>
      <c r="T1512" s="3">
        <f t="shared" ca="1" si="397"/>
        <v>-33.372033539219046</v>
      </c>
      <c r="U1512" s="3">
        <f t="shared" ca="1" si="405"/>
        <v>33.372033539219046</v>
      </c>
      <c r="W1512" s="34">
        <f t="shared" si="398"/>
        <v>13</v>
      </c>
      <c r="X1512" s="73" t="b">
        <f>COUNTIF('Power Curve'!$D$2:$D$31,W1512)&gt;0</f>
        <v>1</v>
      </c>
      <c r="Y1512" s="73" t="b">
        <f t="shared" si="399"/>
        <v>0</v>
      </c>
      <c r="Z1512" s="73" t="b">
        <f t="shared" si="406"/>
        <v>1</v>
      </c>
      <c r="AA1512" s="34" t="str">
        <f t="shared" si="400"/>
        <v>Inner</v>
      </c>
      <c r="AB1512" s="35" t="str">
        <f t="shared" si="407"/>
        <v>1.3-1.4</v>
      </c>
      <c r="AC1512" s="36" t="str">
        <f t="shared" si="401"/>
        <v>22-23</v>
      </c>
      <c r="AD1512" s="36" t="str">
        <f t="shared" si="402"/>
        <v>Mar</v>
      </c>
      <c r="AE1512" s="35" t="str">
        <f t="shared" si="403"/>
        <v>295-305</v>
      </c>
      <c r="AF1512" s="36" t="str">
        <f t="shared" si="404"/>
        <v>Inner-TI</v>
      </c>
    </row>
    <row r="1513" spans="5:32" x14ac:dyDescent="0.3">
      <c r="E1513" s="12">
        <v>40969.951388888891</v>
      </c>
      <c r="F1513" s="16">
        <v>12.36</v>
      </c>
      <c r="G1513" s="16">
        <v>1938.2200622558589</v>
      </c>
      <c r="H1513" s="29">
        <v>1.1920133596722278</v>
      </c>
      <c r="I1513" s="26">
        <v>291.7</v>
      </c>
      <c r="J1513" s="30">
        <v>0.12944983818770228</v>
      </c>
      <c r="K1513" s="31">
        <v>0.1931625244648931</v>
      </c>
      <c r="L1513" s="108">
        <f ca="1">REWS!R1513</f>
        <v>12.271359199800896</v>
      </c>
      <c r="M1513" s="22">
        <f t="shared" si="391"/>
        <v>12.248046188866354</v>
      </c>
      <c r="N1513" s="22">
        <f t="shared" ca="1" si="392"/>
        <v>12.160208275026815</v>
      </c>
      <c r="O1513" s="22">
        <f t="shared" si="393"/>
        <v>1.2510249971536351</v>
      </c>
      <c r="P1513" s="81">
        <f t="shared" ca="1" si="394"/>
        <v>13</v>
      </c>
      <c r="Q1513" s="22">
        <f t="shared" ca="1" si="395"/>
        <v>0.14586538143054961</v>
      </c>
      <c r="R1513" s="3">
        <f ca="1">IF(N1513&gt;'Power Curve'!$C$37,0,INDEX(Ci,$P1513,1)*POWER(1-Q1513,3)+INDEX(Ci,$P1513,2)*3*Q1513*POWER(1-Q1513,2)+INDEX(Ci,$P1513,3)*3*POWER(Q1513,2)*(1-Q1513)+INDEX(Ci,$P1513,4)*POWER(Q1513,3))</f>
        <v>1924.7103820886628</v>
      </c>
      <c r="S1513" s="3">
        <f t="shared" si="396"/>
        <v>1938.2200622558589</v>
      </c>
      <c r="T1513" s="3">
        <f t="shared" ca="1" si="397"/>
        <v>-13.509680167196166</v>
      </c>
      <c r="U1513" s="3">
        <f t="shared" ca="1" si="405"/>
        <v>13.509680167196166</v>
      </c>
      <c r="W1513" s="34">
        <f t="shared" si="398"/>
        <v>12</v>
      </c>
      <c r="X1513" s="73" t="b">
        <f>COUNTIF('Power Curve'!$D$2:$D$31,W1513)&gt;0</f>
        <v>1</v>
      </c>
      <c r="Y1513" s="73" t="b">
        <f t="shared" si="399"/>
        <v>0</v>
      </c>
      <c r="Z1513" s="73" t="b">
        <f t="shared" si="406"/>
        <v>1</v>
      </c>
      <c r="AA1513" s="34" t="str">
        <f t="shared" si="400"/>
        <v>Inner</v>
      </c>
      <c r="AB1513" s="35" t="str">
        <f t="shared" si="407"/>
        <v>1.2-1.3</v>
      </c>
      <c r="AC1513" s="36" t="str">
        <f t="shared" si="401"/>
        <v>22-23</v>
      </c>
      <c r="AD1513" s="36" t="str">
        <f t="shared" si="402"/>
        <v>Mar</v>
      </c>
      <c r="AE1513" s="35" t="str">
        <f t="shared" si="403"/>
        <v>285-295</v>
      </c>
      <c r="AF1513" s="36" t="str">
        <f t="shared" si="404"/>
        <v>Inner-TI</v>
      </c>
    </row>
    <row r="1514" spans="5:32" x14ac:dyDescent="0.3">
      <c r="E1514" s="12">
        <v>40969.958333333336</v>
      </c>
      <c r="F1514" s="16">
        <v>14.84</v>
      </c>
      <c r="G1514" s="16">
        <v>1983.2900543212941</v>
      </c>
      <c r="H1514" s="29">
        <v>1.1913719750288745</v>
      </c>
      <c r="I1514" s="26">
        <v>287.7</v>
      </c>
      <c r="J1514" s="30">
        <v>0.14824797843665768</v>
      </c>
      <c r="K1514" s="31">
        <v>0.16309584698005947</v>
      </c>
      <c r="L1514" s="108">
        <f ca="1">REWS!R1514</f>
        <v>14.849057928038738</v>
      </c>
      <c r="M1514" s="22">
        <f t="shared" si="391"/>
        <v>14.702944955247501</v>
      </c>
      <c r="N1514" s="22">
        <f t="shared" ca="1" si="392"/>
        <v>14.711919228654654</v>
      </c>
      <c r="O1514" s="22">
        <f t="shared" si="393"/>
        <v>1.6304375150597108</v>
      </c>
      <c r="P1514" s="81">
        <f t="shared" ca="1" si="394"/>
        <v>15</v>
      </c>
      <c r="Q1514" s="22">
        <f t="shared" ca="1" si="395"/>
        <v>0.72440810525829213</v>
      </c>
      <c r="R1514" s="3">
        <f ca="1">IF(N1514&gt;'Power Curve'!$C$37,0,INDEX(Ci,$P1514,1)*POWER(1-Q1514,3)+INDEX(Ci,$P1514,2)*3*Q1514*POWER(1-Q1514,2)+INDEX(Ci,$P1514,3)*3*POWER(Q1514,2)*(1-Q1514)+INDEX(Ci,$P1514,4)*POWER(Q1514,3))</f>
        <v>1978.1115596173122</v>
      </c>
      <c r="S1514" s="3">
        <f t="shared" si="396"/>
        <v>1983.2900543212941</v>
      </c>
      <c r="T1514" s="3">
        <f t="shared" ca="1" si="397"/>
        <v>-5.178494703981869</v>
      </c>
      <c r="U1514" s="3">
        <f t="shared" ca="1" si="405"/>
        <v>5.178494703981869</v>
      </c>
      <c r="W1514" s="34">
        <f t="shared" si="398"/>
        <v>15</v>
      </c>
      <c r="X1514" s="73" t="b">
        <f>COUNTIF('Power Curve'!$D$2:$D$31,W1514)&gt;0</f>
        <v>1</v>
      </c>
      <c r="Y1514" s="73" t="b">
        <f t="shared" si="399"/>
        <v>0</v>
      </c>
      <c r="Z1514" s="73" t="b">
        <f t="shared" si="406"/>
        <v>1</v>
      </c>
      <c r="AA1514" s="34" t="str">
        <f t="shared" si="400"/>
        <v>Outer</v>
      </c>
      <c r="AB1514" s="35" t="str">
        <f t="shared" si="407"/>
        <v>1.6-1.7</v>
      </c>
      <c r="AC1514" s="36" t="str">
        <f t="shared" si="401"/>
        <v>23-24</v>
      </c>
      <c r="AD1514" s="36" t="str">
        <f t="shared" si="402"/>
        <v>Mar</v>
      </c>
      <c r="AE1514" s="35" t="str">
        <f t="shared" si="403"/>
        <v>285-295</v>
      </c>
      <c r="AF1514" s="36" t="str">
        <f t="shared" si="404"/>
        <v>HWS-HTI</v>
      </c>
    </row>
    <row r="1515" spans="5:32" x14ac:dyDescent="0.3">
      <c r="E1515" s="12">
        <v>40969.965277777781</v>
      </c>
      <c r="F1515" s="16">
        <v>15.84</v>
      </c>
      <c r="G1515" s="16">
        <v>1969.019958496096</v>
      </c>
      <c r="H1515" s="29">
        <v>1.1915474798848933</v>
      </c>
      <c r="I1515" s="26">
        <v>291.3</v>
      </c>
      <c r="J1515" s="30">
        <v>0.11742424242424243</v>
      </c>
      <c r="K1515" s="31">
        <v>0.15516627141350051</v>
      </c>
      <c r="L1515" s="108">
        <f ca="1">REWS!R1515</f>
        <v>15.831909124862118</v>
      </c>
      <c r="M1515" s="22">
        <f t="shared" si="391"/>
        <v>15.694480032616832</v>
      </c>
      <c r="N1515" s="22">
        <f t="shared" ca="1" si="392"/>
        <v>15.686463487269743</v>
      </c>
      <c r="O1515" s="22">
        <f t="shared" si="393"/>
        <v>1.7836824575595045</v>
      </c>
      <c r="P1515" s="81">
        <f t="shared" ca="1" si="394"/>
        <v>16</v>
      </c>
      <c r="Q1515" s="22">
        <f t="shared" ca="1" si="395"/>
        <v>0.68775955144952206</v>
      </c>
      <c r="R1515" s="3">
        <f ca="1">IF(N1515&gt;'Power Curve'!$C$37,0,INDEX(Ci,$P1515,1)*POWER(1-Q1515,3)+INDEX(Ci,$P1515,2)*3*Q1515*POWER(1-Q1515,2)+INDEX(Ci,$P1515,3)*3*POWER(Q1515,2)*(1-Q1515)+INDEX(Ci,$P1515,4)*POWER(Q1515,3))</f>
        <v>1981.4214091804158</v>
      </c>
      <c r="S1515" s="3">
        <f t="shared" si="396"/>
        <v>1969.019958496096</v>
      </c>
      <c r="T1515" s="3">
        <f t="shared" ca="1" si="397"/>
        <v>12.401450684319798</v>
      </c>
      <c r="U1515" s="3">
        <f t="shared" ca="1" si="405"/>
        <v>12.401450684319798</v>
      </c>
      <c r="W1515" s="34">
        <f t="shared" si="398"/>
        <v>16</v>
      </c>
      <c r="X1515" s="73" t="b">
        <f>COUNTIF('Power Curve'!$D$2:$D$31,W1515)&gt;0</f>
        <v>1</v>
      </c>
      <c r="Y1515" s="73" t="b">
        <f t="shared" si="399"/>
        <v>0</v>
      </c>
      <c r="Z1515" s="73" t="b">
        <f t="shared" si="406"/>
        <v>1</v>
      </c>
      <c r="AA1515" s="34" t="str">
        <f t="shared" si="400"/>
        <v>Inner</v>
      </c>
      <c r="AB1515" s="35" t="str">
        <f t="shared" si="407"/>
        <v>1.7-1.8</v>
      </c>
      <c r="AC1515" s="36" t="str">
        <f t="shared" si="401"/>
        <v>23-24</v>
      </c>
      <c r="AD1515" s="36" t="str">
        <f t="shared" si="402"/>
        <v>Mar</v>
      </c>
      <c r="AE1515" s="35" t="str">
        <f t="shared" si="403"/>
        <v>285-295</v>
      </c>
      <c r="AF1515" s="36" t="str">
        <f t="shared" si="404"/>
        <v>Inner-TI</v>
      </c>
    </row>
    <row r="1516" spans="5:32" x14ac:dyDescent="0.3">
      <c r="E1516" s="12">
        <v>40969.972222222219</v>
      </c>
      <c r="F1516" s="16">
        <v>15.71</v>
      </c>
      <c r="G1516" s="16">
        <v>1973.9900054931641</v>
      </c>
      <c r="H1516" s="29">
        <v>1.1925576381713827</v>
      </c>
      <c r="I1516" s="26">
        <v>293.2</v>
      </c>
      <c r="J1516" s="30">
        <v>0.15404201145767027</v>
      </c>
      <c r="K1516" s="31">
        <v>0.12631651717017195</v>
      </c>
      <c r="L1516" s="108">
        <f ca="1">REWS!R1516</f>
        <v>15.670327916014061</v>
      </c>
      <c r="M1516" s="22">
        <f t="shared" si="391"/>
        <v>15.570071787087238</v>
      </c>
      <c r="N1516" s="22">
        <f t="shared" ca="1" si="392"/>
        <v>15.530753060441507</v>
      </c>
      <c r="O1516" s="22">
        <f t="shared" si="393"/>
        <v>1.7644547621730091</v>
      </c>
      <c r="P1516" s="81">
        <f t="shared" ca="1" si="394"/>
        <v>16</v>
      </c>
      <c r="Q1516" s="22">
        <f t="shared" ca="1" si="395"/>
        <v>0.53166543211748685</v>
      </c>
      <c r="R1516" s="3">
        <f ca="1">IF(N1516&gt;'Power Curve'!$C$37,0,INDEX(Ci,$P1516,1)*POWER(1-Q1516,3)+INDEX(Ci,$P1516,2)*3*Q1516*POWER(1-Q1516,2)+INDEX(Ci,$P1516,3)*3*POWER(Q1516,2)*(1-Q1516)+INDEX(Ci,$P1516,4)*POWER(Q1516,3))</f>
        <v>1980.9081620064876</v>
      </c>
      <c r="S1516" s="3">
        <f t="shared" si="396"/>
        <v>1973.9900054931641</v>
      </c>
      <c r="T1516" s="3">
        <f t="shared" ca="1" si="397"/>
        <v>6.9181565133235381</v>
      </c>
      <c r="U1516" s="3">
        <f t="shared" ca="1" si="405"/>
        <v>6.9181565133235381</v>
      </c>
      <c r="W1516" s="34">
        <f t="shared" si="398"/>
        <v>16</v>
      </c>
      <c r="X1516" s="73" t="b">
        <f>COUNTIF('Power Curve'!$D$2:$D$31,W1516)&gt;0</f>
        <v>1</v>
      </c>
      <c r="Y1516" s="73" t="b">
        <f t="shared" si="399"/>
        <v>0</v>
      </c>
      <c r="Z1516" s="73" t="b">
        <f t="shared" si="406"/>
        <v>1</v>
      </c>
      <c r="AA1516" s="34" t="str">
        <f t="shared" si="400"/>
        <v>Outer</v>
      </c>
      <c r="AB1516" s="35" t="str">
        <f t="shared" si="407"/>
        <v>1.7-1.8</v>
      </c>
      <c r="AC1516" s="36" t="str">
        <f t="shared" si="401"/>
        <v>23-24</v>
      </c>
      <c r="AD1516" s="36" t="str">
        <f t="shared" si="402"/>
        <v>Mar</v>
      </c>
      <c r="AE1516" s="35" t="str">
        <f t="shared" si="403"/>
        <v>285-295</v>
      </c>
      <c r="AF1516" s="36" t="str">
        <f t="shared" si="404"/>
        <v>HWS-HTI</v>
      </c>
    </row>
    <row r="1517" spans="5:32" x14ac:dyDescent="0.3">
      <c r="E1517" s="12">
        <v>40969.986111111109</v>
      </c>
      <c r="F1517" s="16">
        <v>15.61</v>
      </c>
      <c r="G1517" s="16">
        <v>1981.7999420165991</v>
      </c>
      <c r="H1517" s="29">
        <v>1.1971146613625356</v>
      </c>
      <c r="I1517" s="26">
        <v>299.2</v>
      </c>
      <c r="J1517" s="30">
        <v>0.12299807815502883</v>
      </c>
      <c r="K1517" s="31">
        <v>0.11366701208154105</v>
      </c>
      <c r="L1517" s="108">
        <f ca="1">REWS!R1517</f>
        <v>15.573761229406912</v>
      </c>
      <c r="M1517" s="22">
        <f t="shared" si="391"/>
        <v>15.490643410645147</v>
      </c>
      <c r="N1517" s="22">
        <f t="shared" ca="1" si="392"/>
        <v>15.454681727563937</v>
      </c>
      <c r="O1517" s="22">
        <f t="shared" si="393"/>
        <v>1.7521788505501805</v>
      </c>
      <c r="P1517" s="81">
        <f t="shared" ca="1" si="394"/>
        <v>16</v>
      </c>
      <c r="Q1517" s="22">
        <f t="shared" ca="1" si="395"/>
        <v>0.45540664872183878</v>
      </c>
      <c r="R1517" s="3">
        <f ca="1">IF(N1517&gt;'Power Curve'!$C$37,0,INDEX(Ci,$P1517,1)*POWER(1-Q1517,3)+INDEX(Ci,$P1517,2)*3*Q1517*POWER(1-Q1517,2)+INDEX(Ci,$P1517,3)*3*POWER(Q1517,2)*(1-Q1517)+INDEX(Ci,$P1517,4)*POWER(Q1517,3))</f>
        <v>1980.6520498158263</v>
      </c>
      <c r="S1517" s="3">
        <f t="shared" si="396"/>
        <v>1981.7999420165991</v>
      </c>
      <c r="T1517" s="3">
        <f t="shared" ca="1" si="397"/>
        <v>-1.1478922007727306</v>
      </c>
      <c r="U1517" s="3">
        <f t="shared" ca="1" si="405"/>
        <v>1.1478922007727306</v>
      </c>
      <c r="W1517" s="34">
        <f t="shared" si="398"/>
        <v>15</v>
      </c>
      <c r="X1517" s="73" t="b">
        <f>COUNTIF('Power Curve'!$D$2:$D$31,W1517)&gt;0</f>
        <v>1</v>
      </c>
      <c r="Y1517" s="73" t="b">
        <f t="shared" si="399"/>
        <v>0</v>
      </c>
      <c r="Z1517" s="73" t="b">
        <f t="shared" si="406"/>
        <v>1</v>
      </c>
      <c r="AA1517" s="34" t="str">
        <f t="shared" si="400"/>
        <v>Inner</v>
      </c>
      <c r="AB1517" s="35" t="str">
        <f t="shared" si="407"/>
        <v>1.7-1.8</v>
      </c>
      <c r="AC1517" s="36" t="str">
        <f t="shared" si="401"/>
        <v>23-24</v>
      </c>
      <c r="AD1517" s="36" t="str">
        <f t="shared" si="402"/>
        <v>Mar</v>
      </c>
      <c r="AE1517" s="35" t="str">
        <f t="shared" si="403"/>
        <v>295-305</v>
      </c>
      <c r="AF1517" s="36" t="str">
        <f t="shared" si="404"/>
        <v>Inner-TI</v>
      </c>
    </row>
    <row r="1518" spans="5:32" x14ac:dyDescent="0.3">
      <c r="E1518" s="12">
        <v>40969.993055555555</v>
      </c>
      <c r="F1518" s="16">
        <v>13.26</v>
      </c>
      <c r="G1518" s="16">
        <v>1968.5100555419949</v>
      </c>
      <c r="H1518" s="29">
        <v>1.1971711095970092</v>
      </c>
      <c r="I1518" s="26">
        <v>298.89999999999998</v>
      </c>
      <c r="J1518" s="30">
        <v>8.6726998491704371E-2</v>
      </c>
      <c r="K1518" s="31">
        <v>0.14012289331944663</v>
      </c>
      <c r="L1518" s="108">
        <f ca="1">REWS!R1518</f>
        <v>13.260014417245744</v>
      </c>
      <c r="M1518" s="22">
        <f t="shared" si="391"/>
        <v>13.158818713366999</v>
      </c>
      <c r="N1518" s="22">
        <f t="shared" ca="1" si="392"/>
        <v>13.158833020601017</v>
      </c>
      <c r="O1518" s="22">
        <f t="shared" si="393"/>
        <v>1.3917878267630461</v>
      </c>
      <c r="P1518" s="81">
        <f t="shared" ca="1" si="394"/>
        <v>14</v>
      </c>
      <c r="Q1518" s="22">
        <f t="shared" ca="1" si="395"/>
        <v>0.17530469023088593</v>
      </c>
      <c r="R1518" s="3">
        <f ca="1">IF(N1518&gt;'Power Curve'!$C$37,0,INDEX(Ci,$P1518,1)*POWER(1-Q1518,3)+INDEX(Ci,$P1518,2)*3*Q1518*POWER(1-Q1518,2)+INDEX(Ci,$P1518,3)*3*POWER(Q1518,2)*(1-Q1518)+INDEX(Ci,$P1518,4)*POWER(Q1518,3))</f>
        <v>1957.9910812278847</v>
      </c>
      <c r="S1518" s="3">
        <f t="shared" si="396"/>
        <v>1968.5100555419949</v>
      </c>
      <c r="T1518" s="3">
        <f t="shared" ca="1" si="397"/>
        <v>-10.51897431411021</v>
      </c>
      <c r="U1518" s="3">
        <f t="shared" ca="1" si="405"/>
        <v>10.51897431411021</v>
      </c>
      <c r="W1518" s="34">
        <f t="shared" si="398"/>
        <v>13</v>
      </c>
      <c r="X1518" s="73" t="b">
        <f>COUNTIF('Power Curve'!$D$2:$D$31,W1518)&gt;0</f>
        <v>1</v>
      </c>
      <c r="Y1518" s="73" t="b">
        <f t="shared" si="399"/>
        <v>0</v>
      </c>
      <c r="Z1518" s="73" t="b">
        <f t="shared" si="406"/>
        <v>1</v>
      </c>
      <c r="AA1518" s="34" t="str">
        <f t="shared" si="400"/>
        <v>Outer</v>
      </c>
      <c r="AB1518" s="35" t="str">
        <f t="shared" si="407"/>
        <v>1.3-1.4</v>
      </c>
      <c r="AC1518" s="36" t="str">
        <f t="shared" si="401"/>
        <v>23-24</v>
      </c>
      <c r="AD1518" s="36" t="str">
        <f t="shared" si="402"/>
        <v>Mar</v>
      </c>
      <c r="AE1518" s="35" t="str">
        <f t="shared" si="403"/>
        <v>295-305</v>
      </c>
      <c r="AF1518" s="36" t="str">
        <f t="shared" si="404"/>
        <v>HWS-LTI</v>
      </c>
    </row>
    <row r="1519" spans="5:32" x14ac:dyDescent="0.3">
      <c r="E1519" s="12">
        <v>40970.034722222219</v>
      </c>
      <c r="F1519" s="16">
        <v>15.16</v>
      </c>
      <c r="G1519" s="16">
        <v>1981.7999420165991</v>
      </c>
      <c r="H1519" s="29">
        <v>1.1987788619565565</v>
      </c>
      <c r="I1519" s="26">
        <v>289.3</v>
      </c>
      <c r="J1519" s="30">
        <v>0.11477572559366754</v>
      </c>
      <c r="K1519" s="31">
        <v>0.12083097954734348</v>
      </c>
      <c r="L1519" s="108">
        <f ca="1">REWS!R1519</f>
        <v>15.225013322502901</v>
      </c>
      <c r="M1519" s="22">
        <f t="shared" si="391"/>
        <v>15.05105226604962</v>
      </c>
      <c r="N1519" s="22">
        <f t="shared" ca="1" si="392"/>
        <v>15.115598368620907</v>
      </c>
      <c r="O1519" s="22">
        <f t="shared" si="393"/>
        <v>1.6842386220958447</v>
      </c>
      <c r="P1519" s="81">
        <f t="shared" ca="1" si="394"/>
        <v>16</v>
      </c>
      <c r="Q1519" s="22">
        <f t="shared" ca="1" si="395"/>
        <v>0.11548774044765753</v>
      </c>
      <c r="R1519" s="3">
        <f ca="1">IF(N1519&gt;'Power Curve'!$C$37,0,INDEX(Ci,$P1519,1)*POWER(1-Q1519,3)+INDEX(Ci,$P1519,2)*3*Q1519*POWER(1-Q1519,2)+INDEX(Ci,$P1519,3)*3*POWER(Q1519,2)*(1-Q1519)+INDEX(Ci,$P1519,4)*POWER(Q1519,3))</f>
        <v>1979.4684161185151</v>
      </c>
      <c r="S1519" s="3">
        <f t="shared" si="396"/>
        <v>1981.7999420165991</v>
      </c>
      <c r="T1519" s="3">
        <f t="shared" ca="1" si="397"/>
        <v>-2.3315258980840099</v>
      </c>
      <c r="U1519" s="3">
        <f t="shared" ca="1" si="405"/>
        <v>2.3315258980840099</v>
      </c>
      <c r="W1519" s="34">
        <f t="shared" si="398"/>
        <v>15</v>
      </c>
      <c r="X1519" s="73" t="b">
        <f>COUNTIF('Power Curve'!$D$2:$D$31,W1519)&gt;0</f>
        <v>1</v>
      </c>
      <c r="Y1519" s="73" t="b">
        <f t="shared" si="399"/>
        <v>0</v>
      </c>
      <c r="Z1519" s="73" t="b">
        <f t="shared" si="406"/>
        <v>1</v>
      </c>
      <c r="AA1519" s="34" t="str">
        <f t="shared" si="400"/>
        <v>Inner</v>
      </c>
      <c r="AB1519" s="35" t="str">
        <f t="shared" si="407"/>
        <v>1.6-1.7</v>
      </c>
      <c r="AC1519" s="36" t="str">
        <f t="shared" si="401"/>
        <v>0-1</v>
      </c>
      <c r="AD1519" s="36" t="str">
        <f t="shared" si="402"/>
        <v>Mar</v>
      </c>
      <c r="AE1519" s="35" t="str">
        <f t="shared" si="403"/>
        <v>285-295</v>
      </c>
      <c r="AF1519" s="36" t="str">
        <f t="shared" si="404"/>
        <v>Inner-TI</v>
      </c>
    </row>
    <row r="1520" spans="5:32" x14ac:dyDescent="0.3">
      <c r="E1520" s="12">
        <v>40970.048611111109</v>
      </c>
      <c r="F1520" s="16">
        <v>14.61</v>
      </c>
      <c r="G1520" s="16">
        <v>1981.7800445556691</v>
      </c>
      <c r="H1520" s="29">
        <v>1.1992788861076813</v>
      </c>
      <c r="I1520" s="26">
        <v>293.3</v>
      </c>
      <c r="J1520" s="30">
        <v>0.14647501711156743</v>
      </c>
      <c r="K1520" s="31">
        <v>0.14267367251784968</v>
      </c>
      <c r="L1520" s="108">
        <f ca="1">REWS!R1520</f>
        <v>14.623296502395112</v>
      </c>
      <c r="M1520" s="22">
        <f t="shared" si="391"/>
        <v>14.507021308581255</v>
      </c>
      <c r="N1520" s="22">
        <f t="shared" ca="1" si="392"/>
        <v>14.520224090482383</v>
      </c>
      <c r="O1520" s="22">
        <f t="shared" si="393"/>
        <v>1.6001568838919493</v>
      </c>
      <c r="P1520" s="81">
        <f t="shared" ca="1" si="394"/>
        <v>15</v>
      </c>
      <c r="Q1520" s="22">
        <f t="shared" ca="1" si="395"/>
        <v>0.54127412342819059</v>
      </c>
      <c r="R1520" s="3">
        <f ca="1">IF(N1520&gt;'Power Curve'!$C$37,0,INDEX(Ci,$P1520,1)*POWER(1-Q1520,3)+INDEX(Ci,$P1520,2)*3*Q1520*POWER(1-Q1520,2)+INDEX(Ci,$P1520,3)*3*POWER(Q1520,2)*(1-Q1520)+INDEX(Ci,$P1520,4)*POWER(Q1520,3))</f>
        <v>1977.5141441364349</v>
      </c>
      <c r="S1520" s="3">
        <f t="shared" si="396"/>
        <v>1981.7800445556691</v>
      </c>
      <c r="T1520" s="3">
        <f t="shared" ca="1" si="397"/>
        <v>-4.2659004192341854</v>
      </c>
      <c r="U1520" s="3">
        <f t="shared" ca="1" si="405"/>
        <v>4.2659004192341854</v>
      </c>
      <c r="W1520" s="34">
        <f t="shared" si="398"/>
        <v>15</v>
      </c>
      <c r="X1520" s="73" t="b">
        <f>COUNTIF('Power Curve'!$D$2:$D$31,W1520)&gt;0</f>
        <v>1</v>
      </c>
      <c r="Y1520" s="73" t="b">
        <f t="shared" si="399"/>
        <v>0</v>
      </c>
      <c r="Z1520" s="73" t="b">
        <f t="shared" si="406"/>
        <v>1</v>
      </c>
      <c r="AA1520" s="34" t="str">
        <f t="shared" si="400"/>
        <v>Outer</v>
      </c>
      <c r="AB1520" s="35" t="str">
        <f t="shared" si="407"/>
        <v>1.6-1.7</v>
      </c>
      <c r="AC1520" s="36" t="str">
        <f t="shared" si="401"/>
        <v>1-2</v>
      </c>
      <c r="AD1520" s="36" t="str">
        <f t="shared" si="402"/>
        <v>Mar</v>
      </c>
      <c r="AE1520" s="35" t="str">
        <f t="shared" si="403"/>
        <v>285-295</v>
      </c>
      <c r="AF1520" s="36" t="str">
        <f t="shared" si="404"/>
        <v>HWS-HTI</v>
      </c>
    </row>
    <row r="1521" spans="5:32" x14ac:dyDescent="0.3">
      <c r="E1521" s="12">
        <v>40970.055555555555</v>
      </c>
      <c r="F1521" s="16">
        <v>14.8</v>
      </c>
      <c r="G1521" s="16">
        <v>1981.6100158691411</v>
      </c>
      <c r="H1521" s="29">
        <v>1.1997231134670128</v>
      </c>
      <c r="I1521" s="26">
        <v>294.2</v>
      </c>
      <c r="J1521" s="30">
        <v>0.15135135135135136</v>
      </c>
      <c r="K1521" s="31">
        <v>0.14994295970585877</v>
      </c>
      <c r="L1521" s="108">
        <f ca="1">REWS!R1521</f>
        <v>14.708382774539293</v>
      </c>
      <c r="M1521" s="22">
        <f t="shared" si="391"/>
        <v>14.697496354152698</v>
      </c>
      <c r="N1521" s="22">
        <f t="shared" ca="1" si="392"/>
        <v>14.606513662450919</v>
      </c>
      <c r="O1521" s="22">
        <f t="shared" si="393"/>
        <v>1.6295954161965092</v>
      </c>
      <c r="P1521" s="81">
        <f t="shared" ca="1" si="394"/>
        <v>15</v>
      </c>
      <c r="Q1521" s="22">
        <f t="shared" ca="1" si="395"/>
        <v>0.62370997994329791</v>
      </c>
      <c r="R1521" s="3">
        <f ca="1">IF(N1521&gt;'Power Curve'!$C$37,0,INDEX(Ci,$P1521,1)*POWER(1-Q1521,3)+INDEX(Ci,$P1521,2)*3*Q1521*POWER(1-Q1521,2)+INDEX(Ci,$P1521,3)*3*POWER(Q1521,2)*(1-Q1521)+INDEX(Ci,$P1521,4)*POWER(Q1521,3))</f>
        <v>1977.7886048131936</v>
      </c>
      <c r="S1521" s="3">
        <f t="shared" si="396"/>
        <v>1981.6100158691411</v>
      </c>
      <c r="T1521" s="3">
        <f t="shared" ca="1" si="397"/>
        <v>-3.8214110559474648</v>
      </c>
      <c r="U1521" s="3">
        <f t="shared" ca="1" si="405"/>
        <v>3.8214110559474648</v>
      </c>
      <c r="W1521" s="34">
        <f t="shared" si="398"/>
        <v>15</v>
      </c>
      <c r="X1521" s="73" t="b">
        <f>COUNTIF('Power Curve'!$D$2:$D$31,W1521)&gt;0</f>
        <v>1</v>
      </c>
      <c r="Y1521" s="73" t="b">
        <f t="shared" si="399"/>
        <v>0</v>
      </c>
      <c r="Z1521" s="73" t="b">
        <f t="shared" si="406"/>
        <v>1</v>
      </c>
      <c r="AA1521" s="34" t="str">
        <f t="shared" si="400"/>
        <v>Outer</v>
      </c>
      <c r="AB1521" s="35" t="str">
        <f t="shared" si="407"/>
        <v>1.6-1.7</v>
      </c>
      <c r="AC1521" s="36" t="str">
        <f t="shared" si="401"/>
        <v>1-2</v>
      </c>
      <c r="AD1521" s="36" t="str">
        <f t="shared" si="402"/>
        <v>Mar</v>
      </c>
      <c r="AE1521" s="35" t="str">
        <f t="shared" si="403"/>
        <v>285-295</v>
      </c>
      <c r="AF1521" s="36" t="str">
        <f t="shared" si="404"/>
        <v>HWS-HTI</v>
      </c>
    </row>
    <row r="1522" spans="5:32" x14ac:dyDescent="0.3">
      <c r="E1522" s="12">
        <v>40970.0625</v>
      </c>
      <c r="F1522" s="16">
        <v>15.84</v>
      </c>
      <c r="G1522" s="16">
        <v>1981.180053710943</v>
      </c>
      <c r="H1522" s="29">
        <v>1.1994565371452517</v>
      </c>
      <c r="I1522" s="26">
        <v>295.2</v>
      </c>
      <c r="J1522" s="30">
        <v>0.15467171717171718</v>
      </c>
      <c r="K1522" s="31">
        <v>0.17458997479314861</v>
      </c>
      <c r="L1522" s="108">
        <f ca="1">REWS!R1522</f>
        <v>15.700018148026052</v>
      </c>
      <c r="M1522" s="22">
        <f t="shared" si="391"/>
        <v>15.729128227968577</v>
      </c>
      <c r="N1522" s="22">
        <f t="shared" ca="1" si="392"/>
        <v>15.59012617624593</v>
      </c>
      <c r="O1522" s="22">
        <f t="shared" si="393"/>
        <v>1.7890374478423368</v>
      </c>
      <c r="P1522" s="81">
        <f t="shared" ca="1" si="394"/>
        <v>16</v>
      </c>
      <c r="Q1522" s="22">
        <f t="shared" ca="1" si="395"/>
        <v>0.59118485167256662</v>
      </c>
      <c r="R1522" s="3">
        <f ca="1">IF(N1522&gt;'Power Curve'!$C$37,0,INDEX(Ci,$P1522,1)*POWER(1-Q1522,3)+INDEX(Ci,$P1522,2)*3*Q1522*POWER(1-Q1522,2)+INDEX(Ci,$P1522,3)*3*POWER(Q1522,2)*(1-Q1522)+INDEX(Ci,$P1522,4)*POWER(Q1522,3))</f>
        <v>1981.1056151678179</v>
      </c>
      <c r="S1522" s="3">
        <f t="shared" si="396"/>
        <v>1981.180053710943</v>
      </c>
      <c r="T1522" s="3">
        <f t="shared" ca="1" si="397"/>
        <v>-7.4438543125097567E-2</v>
      </c>
      <c r="U1522" s="3">
        <f t="shared" ca="1" si="405"/>
        <v>7.4438543125097567E-2</v>
      </c>
      <c r="W1522" s="34">
        <f t="shared" si="398"/>
        <v>16</v>
      </c>
      <c r="X1522" s="73" t="b">
        <f>COUNTIF('Power Curve'!$D$2:$D$31,W1522)&gt;0</f>
        <v>1</v>
      </c>
      <c r="Y1522" s="73" t="b">
        <f t="shared" si="399"/>
        <v>0</v>
      </c>
      <c r="Z1522" s="73" t="b">
        <f t="shared" si="406"/>
        <v>1</v>
      </c>
      <c r="AA1522" s="34" t="str">
        <f t="shared" si="400"/>
        <v>Outer</v>
      </c>
      <c r="AB1522" s="35" t="str">
        <f t="shared" si="407"/>
        <v>1.7-1.8</v>
      </c>
      <c r="AC1522" s="36" t="str">
        <f t="shared" si="401"/>
        <v>1-2</v>
      </c>
      <c r="AD1522" s="36" t="str">
        <f t="shared" si="402"/>
        <v>Mar</v>
      </c>
      <c r="AE1522" s="35" t="str">
        <f t="shared" si="403"/>
        <v>295-305</v>
      </c>
      <c r="AF1522" s="36" t="str">
        <f t="shared" si="404"/>
        <v>HWS-HTI</v>
      </c>
    </row>
    <row r="1523" spans="5:32" x14ac:dyDescent="0.3">
      <c r="E1523" s="12">
        <v>40970.069444444445</v>
      </c>
      <c r="F1523" s="16">
        <v>13.01</v>
      </c>
      <c r="G1523" s="16">
        <v>1978.6999664306691</v>
      </c>
      <c r="H1523" s="29">
        <v>1.2009911040654946</v>
      </c>
      <c r="I1523" s="26">
        <v>297.8</v>
      </c>
      <c r="J1523" s="30">
        <v>0.13604919292851653</v>
      </c>
      <c r="K1523" s="31">
        <v>0.14536508814148058</v>
      </c>
      <c r="L1523" s="108">
        <f ca="1">REWS!R1523</f>
        <v>13.059959912668218</v>
      </c>
      <c r="M1523" s="22">
        <f t="shared" si="391"/>
        <v>12.924443842138762</v>
      </c>
      <c r="N1523" s="22">
        <f t="shared" ca="1" si="392"/>
        <v>12.974075209213209</v>
      </c>
      <c r="O1523" s="22">
        <f t="shared" si="393"/>
        <v>1.3555644348886411</v>
      </c>
      <c r="P1523" s="81">
        <f t="shared" ca="1" si="394"/>
        <v>13</v>
      </c>
      <c r="Q1523" s="22">
        <f t="shared" ca="1" si="395"/>
        <v>0.98372891032366072</v>
      </c>
      <c r="R1523" s="3">
        <f ca="1">IF(N1523&gt;'Power Curve'!$C$37,0,INDEX(Ci,$P1523,1)*POWER(1-Q1523,3)+INDEX(Ci,$P1523,2)*3*Q1523*POWER(1-Q1523,2)+INDEX(Ci,$P1523,3)*3*POWER(Q1523,2)*(1-Q1523)+INDEX(Ci,$P1523,4)*POWER(Q1523,3))</f>
        <v>1952.7372884518422</v>
      </c>
      <c r="S1523" s="3">
        <f t="shared" si="396"/>
        <v>1978.6999664306691</v>
      </c>
      <c r="T1523" s="3">
        <f t="shared" ca="1" si="397"/>
        <v>-25.962677978826832</v>
      </c>
      <c r="U1523" s="3">
        <f t="shared" ca="1" si="405"/>
        <v>25.962677978826832</v>
      </c>
      <c r="W1523" s="34">
        <f t="shared" si="398"/>
        <v>13</v>
      </c>
      <c r="X1523" s="73" t="b">
        <f>COUNTIF('Power Curve'!$D$2:$D$31,W1523)&gt;0</f>
        <v>1</v>
      </c>
      <c r="Y1523" s="73" t="b">
        <f t="shared" si="399"/>
        <v>0</v>
      </c>
      <c r="Z1523" s="73" t="b">
        <f t="shared" si="406"/>
        <v>1</v>
      </c>
      <c r="AA1523" s="34" t="str">
        <f t="shared" si="400"/>
        <v>Inner</v>
      </c>
      <c r="AB1523" s="35" t="str">
        <f t="shared" si="407"/>
        <v>1.3-1.4</v>
      </c>
      <c r="AC1523" s="36" t="str">
        <f t="shared" si="401"/>
        <v>1-2</v>
      </c>
      <c r="AD1523" s="36" t="str">
        <f t="shared" si="402"/>
        <v>Mar</v>
      </c>
      <c r="AE1523" s="35" t="str">
        <f t="shared" si="403"/>
        <v>295-305</v>
      </c>
      <c r="AF1523" s="36" t="str">
        <f t="shared" si="404"/>
        <v>Inner-TI</v>
      </c>
    </row>
    <row r="1524" spans="5:32" x14ac:dyDescent="0.3">
      <c r="E1524" s="12">
        <v>40970.076388888891</v>
      </c>
      <c r="F1524" s="16">
        <v>14.08</v>
      </c>
      <c r="G1524" s="16">
        <v>1940.2900085449269</v>
      </c>
      <c r="H1524" s="29">
        <v>1.2009020923954188</v>
      </c>
      <c r="I1524" s="26">
        <v>294.39999999999998</v>
      </c>
      <c r="J1524" s="30">
        <v>0.11789772727272727</v>
      </c>
      <c r="K1524" s="31">
        <v>0.19473252965420104</v>
      </c>
      <c r="L1524" s="108">
        <f ca="1">REWS!R1524</f>
        <v>14.010745025989085</v>
      </c>
      <c r="M1524" s="22">
        <f t="shared" si="391"/>
        <v>13.987061756660319</v>
      </c>
      <c r="N1524" s="22">
        <f t="shared" ca="1" si="392"/>
        <v>13.918263915861557</v>
      </c>
      <c r="O1524" s="22">
        <f t="shared" si="393"/>
        <v>1.5197954590115035</v>
      </c>
      <c r="P1524" s="81">
        <f t="shared" ca="1" si="394"/>
        <v>14</v>
      </c>
      <c r="Q1524" s="22">
        <f t="shared" ca="1" si="395"/>
        <v>0.96328721300003306</v>
      </c>
      <c r="R1524" s="3">
        <f ca="1">IF(N1524&gt;'Power Curve'!$C$37,0,INDEX(Ci,$P1524,1)*POWER(1-Q1524,3)+INDEX(Ci,$P1524,2)*3*Q1524*POWER(1-Q1524,2)+INDEX(Ci,$P1524,3)*3*POWER(Q1524,2)*(1-Q1524)+INDEX(Ci,$P1524,4)*POWER(Q1524,3))</f>
        <v>1974.5690942829942</v>
      </c>
      <c r="S1524" s="3">
        <f t="shared" si="396"/>
        <v>1940.2900085449269</v>
      </c>
      <c r="T1524" s="3">
        <f t="shared" ca="1" si="397"/>
        <v>34.279085738067351</v>
      </c>
      <c r="U1524" s="3">
        <f t="shared" ca="1" si="405"/>
        <v>34.279085738067351</v>
      </c>
      <c r="W1524" s="34">
        <f t="shared" si="398"/>
        <v>14</v>
      </c>
      <c r="X1524" s="73" t="b">
        <f>COUNTIF('Power Curve'!$D$2:$D$31,W1524)&gt;0</f>
        <v>1</v>
      </c>
      <c r="Y1524" s="73" t="b">
        <f t="shared" si="399"/>
        <v>0</v>
      </c>
      <c r="Z1524" s="73" t="b">
        <f t="shared" si="406"/>
        <v>1</v>
      </c>
      <c r="AA1524" s="34" t="str">
        <f t="shared" si="400"/>
        <v>Inner</v>
      </c>
      <c r="AB1524" s="35" t="str">
        <f t="shared" si="407"/>
        <v>1.5-1.6</v>
      </c>
      <c r="AC1524" s="36" t="str">
        <f t="shared" si="401"/>
        <v>1-2</v>
      </c>
      <c r="AD1524" s="36" t="str">
        <f t="shared" si="402"/>
        <v>Mar</v>
      </c>
      <c r="AE1524" s="35" t="str">
        <f t="shared" si="403"/>
        <v>285-295</v>
      </c>
      <c r="AF1524" s="36" t="str">
        <f t="shared" si="404"/>
        <v>Inner-TI</v>
      </c>
    </row>
    <row r="1525" spans="5:32" x14ac:dyDescent="0.3">
      <c r="E1525" s="12">
        <v>40970.083333333336</v>
      </c>
      <c r="F1525" s="16">
        <v>14.72</v>
      </c>
      <c r="G1525" s="16">
        <v>1978.2000427246071</v>
      </c>
      <c r="H1525" s="29">
        <v>1.200768599626739</v>
      </c>
      <c r="I1525" s="26">
        <v>290.89999999999998</v>
      </c>
      <c r="J1525" s="30">
        <v>0.12432065217391304</v>
      </c>
      <c r="K1525" s="31">
        <v>0.13792578329584707</v>
      </c>
      <c r="L1525" s="108">
        <f ca="1">REWS!R1525</f>
        <v>14.726034723409365</v>
      </c>
      <c r="M1525" s="22">
        <f t="shared" si="391"/>
        <v>14.622295444114426</v>
      </c>
      <c r="N1525" s="22">
        <f t="shared" ca="1" si="392"/>
        <v>14.628290111819265</v>
      </c>
      <c r="O1525" s="22">
        <f t="shared" si="393"/>
        <v>1.6179728731339658</v>
      </c>
      <c r="P1525" s="81">
        <f t="shared" ca="1" si="394"/>
        <v>15</v>
      </c>
      <c r="Q1525" s="22">
        <f t="shared" ca="1" si="395"/>
        <v>0.64451388723573488</v>
      </c>
      <c r="R1525" s="3">
        <f ca="1">IF(N1525&gt;'Power Curve'!$C$37,0,INDEX(Ci,$P1525,1)*POWER(1-Q1525,3)+INDEX(Ci,$P1525,2)*3*Q1525*POWER(1-Q1525,2)+INDEX(Ci,$P1525,3)*3*POWER(Q1525,2)*(1-Q1525)+INDEX(Ci,$P1525,4)*POWER(Q1525,3))</f>
        <v>1977.8559856530105</v>
      </c>
      <c r="S1525" s="3">
        <f t="shared" si="396"/>
        <v>1978.2000427246071</v>
      </c>
      <c r="T1525" s="3">
        <f t="shared" ca="1" si="397"/>
        <v>-0.3440570715965805</v>
      </c>
      <c r="U1525" s="3">
        <f t="shared" ca="1" si="405"/>
        <v>0.3440570715965805</v>
      </c>
      <c r="W1525" s="34">
        <f t="shared" si="398"/>
        <v>15</v>
      </c>
      <c r="X1525" s="73" t="b">
        <f>COUNTIF('Power Curve'!$D$2:$D$31,W1525)&gt;0</f>
        <v>1</v>
      </c>
      <c r="Y1525" s="73" t="b">
        <f t="shared" si="399"/>
        <v>0</v>
      </c>
      <c r="Z1525" s="73" t="b">
        <f t="shared" si="406"/>
        <v>1</v>
      </c>
      <c r="AA1525" s="34" t="str">
        <f t="shared" si="400"/>
        <v>Inner</v>
      </c>
      <c r="AB1525" s="35" t="str">
        <f t="shared" si="407"/>
        <v>1.6-1.7</v>
      </c>
      <c r="AC1525" s="36" t="str">
        <f t="shared" si="401"/>
        <v>2-3</v>
      </c>
      <c r="AD1525" s="36" t="str">
        <f t="shared" si="402"/>
        <v>Mar</v>
      </c>
      <c r="AE1525" s="35" t="str">
        <f t="shared" si="403"/>
        <v>285-295</v>
      </c>
      <c r="AF1525" s="36" t="str">
        <f t="shared" si="404"/>
        <v>Inner-TI</v>
      </c>
    </row>
    <row r="1526" spans="5:32" x14ac:dyDescent="0.3">
      <c r="E1526" s="12">
        <v>40970.090277777781</v>
      </c>
      <c r="F1526" s="16">
        <v>13.86</v>
      </c>
      <c r="G1526" s="16">
        <v>1979.129943847661</v>
      </c>
      <c r="H1526" s="29">
        <v>1.2012248287814427</v>
      </c>
      <c r="I1526" s="26">
        <v>292.5</v>
      </c>
      <c r="J1526" s="30">
        <v>0.12842712842712845</v>
      </c>
      <c r="K1526" s="31">
        <v>0.16725715332239932</v>
      </c>
      <c r="L1526" s="108">
        <f ca="1">REWS!R1526</f>
        <v>13.829070265630122</v>
      </c>
      <c r="M1526" s="22">
        <f t="shared" si="391"/>
        <v>13.769747212483761</v>
      </c>
      <c r="N1526" s="22">
        <f t="shared" ca="1" si="392"/>
        <v>13.739018884661071</v>
      </c>
      <c r="O1526" s="22">
        <f t="shared" si="393"/>
        <v>1.4862087956782599</v>
      </c>
      <c r="P1526" s="81">
        <f t="shared" ca="1" si="394"/>
        <v>14</v>
      </c>
      <c r="Q1526" s="22">
        <f t="shared" ca="1" si="395"/>
        <v>0.77730327060230253</v>
      </c>
      <c r="R1526" s="3">
        <f ca="1">IF(N1526&gt;'Power Curve'!$C$37,0,INDEX(Ci,$P1526,1)*POWER(1-Q1526,3)+INDEX(Ci,$P1526,2)*3*Q1526*POWER(1-Q1526,2)+INDEX(Ci,$P1526,3)*3*POWER(Q1526,2)*(1-Q1526)+INDEX(Ci,$P1526,4)*POWER(Q1526,3))</f>
        <v>1972.2478026899753</v>
      </c>
      <c r="S1526" s="3">
        <f t="shared" si="396"/>
        <v>1979.129943847661</v>
      </c>
      <c r="T1526" s="3">
        <f t="shared" ca="1" si="397"/>
        <v>-6.8821411576857372</v>
      </c>
      <c r="U1526" s="3">
        <f t="shared" ca="1" si="405"/>
        <v>6.8821411576857372</v>
      </c>
      <c r="W1526" s="34">
        <f t="shared" si="398"/>
        <v>14</v>
      </c>
      <c r="X1526" s="73" t="b">
        <f>COUNTIF('Power Curve'!$D$2:$D$31,W1526)&gt;0</f>
        <v>1</v>
      </c>
      <c r="Y1526" s="73" t="b">
        <f t="shared" si="399"/>
        <v>0</v>
      </c>
      <c r="Z1526" s="73" t="b">
        <f t="shared" si="406"/>
        <v>1</v>
      </c>
      <c r="AA1526" s="34" t="str">
        <f t="shared" si="400"/>
        <v>Inner</v>
      </c>
      <c r="AB1526" s="35" t="str">
        <f t="shared" si="407"/>
        <v>1.4-1.5</v>
      </c>
      <c r="AC1526" s="36" t="str">
        <f t="shared" si="401"/>
        <v>2-3</v>
      </c>
      <c r="AD1526" s="36" t="str">
        <f t="shared" si="402"/>
        <v>Mar</v>
      </c>
      <c r="AE1526" s="35" t="str">
        <f t="shared" si="403"/>
        <v>285-295</v>
      </c>
      <c r="AF1526" s="36" t="str">
        <f t="shared" si="404"/>
        <v>Inner-TI</v>
      </c>
    </row>
    <row r="1527" spans="5:32" x14ac:dyDescent="0.3">
      <c r="E1527" s="12">
        <v>40970.097222222219</v>
      </c>
      <c r="F1527" s="16">
        <v>14.07</v>
      </c>
      <c r="G1527" s="16">
        <v>1975.019973754888</v>
      </c>
      <c r="H1527" s="29">
        <v>1.2010801289317581</v>
      </c>
      <c r="I1527" s="26">
        <v>289.39999999999998</v>
      </c>
      <c r="J1527" s="30">
        <v>0.11513859275053305</v>
      </c>
      <c r="K1527" s="31">
        <v>0.19864346731294014</v>
      </c>
      <c r="L1527" s="108">
        <f ca="1">REWS!R1527</f>
        <v>14.079052317534526</v>
      </c>
      <c r="M1527" s="22">
        <f t="shared" si="391"/>
        <v>13.977818443735943</v>
      </c>
      <c r="N1527" s="22">
        <f t="shared" ca="1" si="392"/>
        <v>13.986811453756742</v>
      </c>
      <c r="O1527" s="22">
        <f t="shared" si="393"/>
        <v>1.518366875202485</v>
      </c>
      <c r="P1527" s="81">
        <f t="shared" ca="1" si="394"/>
        <v>15</v>
      </c>
      <c r="Q1527" s="22">
        <f t="shared" ca="1" si="395"/>
        <v>3.1683838283491424E-2</v>
      </c>
      <c r="R1527" s="3">
        <f ca="1">IF(N1527&gt;'Power Curve'!$C$37,0,INDEX(Ci,$P1527,1)*POWER(1-Q1527,3)+INDEX(Ci,$P1527,2)*3*Q1527*POWER(1-Q1527,2)+INDEX(Ci,$P1527,3)*3*POWER(Q1527,2)*(1-Q1527)+INDEX(Ci,$P1527,4)*POWER(Q1527,3))</f>
        <v>1975.0682313709713</v>
      </c>
      <c r="S1527" s="3">
        <f t="shared" si="396"/>
        <v>1975.019973754888</v>
      </c>
      <c r="T1527" s="3">
        <f t="shared" ca="1" si="397"/>
        <v>4.8257616083219546E-2</v>
      </c>
      <c r="U1527" s="3">
        <f t="shared" ca="1" si="405"/>
        <v>4.8257616083219546E-2</v>
      </c>
      <c r="W1527" s="34">
        <f t="shared" si="398"/>
        <v>14</v>
      </c>
      <c r="X1527" s="73" t="b">
        <f>COUNTIF('Power Curve'!$D$2:$D$31,W1527)&gt;0</f>
        <v>1</v>
      </c>
      <c r="Y1527" s="73" t="b">
        <f t="shared" si="399"/>
        <v>0</v>
      </c>
      <c r="Z1527" s="73" t="b">
        <f t="shared" si="406"/>
        <v>1</v>
      </c>
      <c r="AA1527" s="34" t="str">
        <f t="shared" si="400"/>
        <v>Inner</v>
      </c>
      <c r="AB1527" s="35" t="str">
        <f t="shared" si="407"/>
        <v>1.5-1.6</v>
      </c>
      <c r="AC1527" s="36" t="str">
        <f t="shared" si="401"/>
        <v>2-3</v>
      </c>
      <c r="AD1527" s="36" t="str">
        <f t="shared" si="402"/>
        <v>Mar</v>
      </c>
      <c r="AE1527" s="35" t="str">
        <f t="shared" si="403"/>
        <v>285-295</v>
      </c>
      <c r="AF1527" s="36" t="str">
        <f t="shared" si="404"/>
        <v>Inner-TI</v>
      </c>
    </row>
    <row r="1528" spans="5:32" x14ac:dyDescent="0.3">
      <c r="E1528" s="12">
        <v>40970.104166666664</v>
      </c>
      <c r="F1528" s="16">
        <v>15</v>
      </c>
      <c r="G1528" s="16">
        <v>1977.239974975588</v>
      </c>
      <c r="H1528" s="29">
        <v>1.2013918209879271</v>
      </c>
      <c r="I1528" s="26">
        <v>289.8</v>
      </c>
      <c r="J1528" s="30">
        <v>0.112</v>
      </c>
      <c r="K1528" s="31">
        <v>0.11791570821654811</v>
      </c>
      <c r="L1528" s="108">
        <f ca="1">REWS!R1528</f>
        <v>14.924150780134934</v>
      </c>
      <c r="M1528" s="22">
        <f t="shared" si="391"/>
        <v>14.903014356165571</v>
      </c>
      <c r="N1528" s="22">
        <f t="shared" ca="1" si="392"/>
        <v>14.8276555553287</v>
      </c>
      <c r="O1528" s="22">
        <f t="shared" si="393"/>
        <v>1.6613588859112614</v>
      </c>
      <c r="P1528" s="81">
        <f t="shared" ca="1" si="394"/>
        <v>15</v>
      </c>
      <c r="Q1528" s="22">
        <f t="shared" ca="1" si="395"/>
        <v>0.83497561650711605</v>
      </c>
      <c r="R1528" s="3">
        <f ca="1">IF(N1528&gt;'Power Curve'!$C$37,0,INDEX(Ci,$P1528,1)*POWER(1-Q1528,3)+INDEX(Ci,$P1528,2)*3*Q1528*POWER(1-Q1528,2)+INDEX(Ci,$P1528,3)*3*POWER(Q1528,2)*(1-Q1528)+INDEX(Ci,$P1528,4)*POWER(Q1528,3))</f>
        <v>1978.4685643558455</v>
      </c>
      <c r="S1528" s="3">
        <f t="shared" si="396"/>
        <v>1977.239974975588</v>
      </c>
      <c r="T1528" s="3">
        <f t="shared" ca="1" si="397"/>
        <v>1.2285893802575174</v>
      </c>
      <c r="U1528" s="3">
        <f t="shared" ca="1" si="405"/>
        <v>1.2285893802575174</v>
      </c>
      <c r="W1528" s="34">
        <f t="shared" si="398"/>
        <v>15</v>
      </c>
      <c r="X1528" s="73" t="b">
        <f>COUNTIF('Power Curve'!$D$2:$D$31,W1528)&gt;0</f>
        <v>1</v>
      </c>
      <c r="Y1528" s="73" t="b">
        <f t="shared" si="399"/>
        <v>0</v>
      </c>
      <c r="Z1528" s="73" t="b">
        <f t="shared" si="406"/>
        <v>1</v>
      </c>
      <c r="AA1528" s="34" t="str">
        <f t="shared" si="400"/>
        <v>Inner</v>
      </c>
      <c r="AB1528" s="35" t="str">
        <f t="shared" si="407"/>
        <v>1.6-1.7</v>
      </c>
      <c r="AC1528" s="36" t="str">
        <f t="shared" si="401"/>
        <v>2-3</v>
      </c>
      <c r="AD1528" s="36" t="str">
        <f t="shared" si="402"/>
        <v>Mar</v>
      </c>
      <c r="AE1528" s="35" t="str">
        <f t="shared" si="403"/>
        <v>285-295</v>
      </c>
      <c r="AF1528" s="36" t="str">
        <f t="shared" si="404"/>
        <v>Inner-TI</v>
      </c>
    </row>
    <row r="1529" spans="5:32" x14ac:dyDescent="0.3">
      <c r="E1529" s="12">
        <v>40970.111111111109</v>
      </c>
      <c r="F1529" s="16">
        <v>14.85</v>
      </c>
      <c r="G1529" s="16">
        <v>1963.9399566650441</v>
      </c>
      <c r="H1529" s="29">
        <v>1.2017036737979303</v>
      </c>
      <c r="I1529" s="26">
        <v>289.60000000000002</v>
      </c>
      <c r="J1529" s="30">
        <v>0.17306397306397306</v>
      </c>
      <c r="K1529" s="31">
        <v>0.15622545453472919</v>
      </c>
      <c r="L1529" s="108">
        <f ca="1">REWS!R1529</f>
        <v>14.845868215829716</v>
      </c>
      <c r="M1529" s="22">
        <f t="shared" si="391"/>
        <v>14.755260696901216</v>
      </c>
      <c r="N1529" s="22">
        <f t="shared" ca="1" si="392"/>
        <v>14.751155272485333</v>
      </c>
      <c r="O1529" s="22">
        <f t="shared" si="393"/>
        <v>1.6385230815762559</v>
      </c>
      <c r="P1529" s="81">
        <f t="shared" ca="1" si="394"/>
        <v>15</v>
      </c>
      <c r="Q1529" s="22">
        <f t="shared" ca="1" si="395"/>
        <v>0.76189185683635863</v>
      </c>
      <c r="R1529" s="3">
        <f ca="1">IF(N1529&gt;'Power Curve'!$C$37,0,INDEX(Ci,$P1529,1)*POWER(1-Q1529,3)+INDEX(Ci,$P1529,2)*3*Q1529*POWER(1-Q1529,2)+INDEX(Ci,$P1529,3)*3*POWER(Q1529,2)*(1-Q1529)+INDEX(Ci,$P1529,4)*POWER(Q1529,3))</f>
        <v>1978.2313150086607</v>
      </c>
      <c r="S1529" s="3">
        <f t="shared" si="396"/>
        <v>1963.9399566650441</v>
      </c>
      <c r="T1529" s="3">
        <f t="shared" ca="1" si="397"/>
        <v>14.291358343616594</v>
      </c>
      <c r="U1529" s="3">
        <f t="shared" ca="1" si="405"/>
        <v>14.291358343616594</v>
      </c>
      <c r="W1529" s="34">
        <f t="shared" si="398"/>
        <v>15</v>
      </c>
      <c r="X1529" s="73" t="b">
        <f>COUNTIF('Power Curve'!$D$2:$D$31,W1529)&gt;0</f>
        <v>1</v>
      </c>
      <c r="Y1529" s="73" t="b">
        <f t="shared" si="399"/>
        <v>0</v>
      </c>
      <c r="Z1529" s="73" t="b">
        <f t="shared" si="406"/>
        <v>1</v>
      </c>
      <c r="AA1529" s="34" t="str">
        <f t="shared" si="400"/>
        <v>Outer</v>
      </c>
      <c r="AB1529" s="35" t="str">
        <f t="shared" si="407"/>
        <v>1.6-1.7</v>
      </c>
      <c r="AC1529" s="36" t="str">
        <f t="shared" si="401"/>
        <v>2-3</v>
      </c>
      <c r="AD1529" s="36" t="str">
        <f t="shared" si="402"/>
        <v>Mar</v>
      </c>
      <c r="AE1529" s="35" t="str">
        <f t="shared" si="403"/>
        <v>285-295</v>
      </c>
      <c r="AF1529" s="36" t="str">
        <f t="shared" si="404"/>
        <v>HWS-HTI</v>
      </c>
    </row>
    <row r="1530" spans="5:32" x14ac:dyDescent="0.3">
      <c r="E1530" s="12">
        <v>40970.125</v>
      </c>
      <c r="F1530" s="16">
        <v>16.62</v>
      </c>
      <c r="G1530" s="16">
        <v>1978.590026855469</v>
      </c>
      <c r="H1530" s="29">
        <v>1.2018929186550309</v>
      </c>
      <c r="I1530" s="26">
        <v>292.7</v>
      </c>
      <c r="J1530" s="30">
        <v>0.10409145607701564</v>
      </c>
      <c r="K1530" s="31">
        <v>0.18574891825885168</v>
      </c>
      <c r="L1530" s="108">
        <f ca="1">REWS!R1530</f>
        <v>16.574989353961904</v>
      </c>
      <c r="M1530" s="22">
        <f t="shared" si="391"/>
        <v>16.514835367872589</v>
      </c>
      <c r="N1530" s="22">
        <f t="shared" ca="1" si="392"/>
        <v>16.47010953098205</v>
      </c>
      <c r="O1530" s="22">
        <f t="shared" si="393"/>
        <v>1.9104710191041012</v>
      </c>
      <c r="P1530" s="81">
        <f t="shared" ca="1" si="394"/>
        <v>17</v>
      </c>
      <c r="Q1530" s="22">
        <f t="shared" ca="1" si="395"/>
        <v>0.47745986568087284</v>
      </c>
      <c r="R1530" s="3">
        <f ca="1">IF(N1530&gt;'Power Curve'!$C$37,0,INDEX(Ci,$P1530,1)*POWER(1-Q1530,3)+INDEX(Ci,$P1530,2)*3*Q1530*POWER(1-Q1530,2)+INDEX(Ci,$P1530,3)*3*POWER(Q1530,2)*(1-Q1530)+INDEX(Ci,$P1530,4)*POWER(Q1530,3))</f>
        <v>1984.0866978446259</v>
      </c>
      <c r="S1530" s="3">
        <f t="shared" si="396"/>
        <v>1978.590026855469</v>
      </c>
      <c r="T1530" s="3">
        <f t="shared" ca="1" si="397"/>
        <v>5.4966709891568826</v>
      </c>
      <c r="U1530" s="3">
        <f t="shared" ca="1" si="405"/>
        <v>5.4966709891568826</v>
      </c>
      <c r="W1530" s="34">
        <f t="shared" si="398"/>
        <v>17</v>
      </c>
      <c r="X1530" s="73" t="b">
        <f>COUNTIF('Power Curve'!$D$2:$D$31,W1530)&gt;0</f>
        <v>1</v>
      </c>
      <c r="Y1530" s="73" t="b">
        <f t="shared" si="399"/>
        <v>0</v>
      </c>
      <c r="Z1530" s="73" t="b">
        <f t="shared" si="406"/>
        <v>1</v>
      </c>
      <c r="AA1530" s="34" t="str">
        <f t="shared" si="400"/>
        <v>Inner</v>
      </c>
      <c r="AB1530" s="35" t="str">
        <f t="shared" si="407"/>
        <v>1.9-2.0</v>
      </c>
      <c r="AC1530" s="36" t="str">
        <f t="shared" si="401"/>
        <v>3-4</v>
      </c>
      <c r="AD1530" s="36" t="str">
        <f t="shared" si="402"/>
        <v>Mar</v>
      </c>
      <c r="AE1530" s="35" t="str">
        <f t="shared" si="403"/>
        <v>285-295</v>
      </c>
      <c r="AF1530" s="36" t="str">
        <f t="shared" si="404"/>
        <v>Inner-TI</v>
      </c>
    </row>
    <row r="1531" spans="5:32" x14ac:dyDescent="0.3">
      <c r="E1531" s="12">
        <v>40970.131944444445</v>
      </c>
      <c r="F1531" s="16">
        <v>16</v>
      </c>
      <c r="G1531" s="16">
        <v>1984.039978027349</v>
      </c>
      <c r="H1531" s="29">
        <v>1.202527947538474</v>
      </c>
      <c r="I1531" s="26">
        <v>291.7</v>
      </c>
      <c r="J1531" s="30">
        <v>0.13437499999999999</v>
      </c>
      <c r="K1531" s="31">
        <v>0.11015913319594228</v>
      </c>
      <c r="L1531" s="108">
        <f ca="1">REWS!R1531</f>
        <v>15.970763720690384</v>
      </c>
      <c r="M1531" s="22">
        <f t="shared" si="391"/>
        <v>15.901558058863587</v>
      </c>
      <c r="N1531" s="22">
        <f t="shared" ca="1" si="392"/>
        <v>15.8725016593094</v>
      </c>
      <c r="O1531" s="22">
        <f t="shared" si="393"/>
        <v>1.8156870340484657</v>
      </c>
      <c r="P1531" s="81">
        <f t="shared" ca="1" si="394"/>
        <v>16</v>
      </c>
      <c r="Q1531" s="22">
        <f t="shared" ca="1" si="395"/>
        <v>0.87425614784447869</v>
      </c>
      <c r="R1531" s="3">
        <f ca="1">IF(N1531&gt;'Power Curve'!$C$37,0,INDEX(Ci,$P1531,1)*POWER(1-Q1531,3)+INDEX(Ci,$P1531,2)*3*Q1531*POWER(1-Q1531,2)+INDEX(Ci,$P1531,3)*3*POWER(Q1531,2)*(1-Q1531)+INDEX(Ci,$P1531,4)*POWER(Q1531,3))</f>
        <v>1982.01498791825</v>
      </c>
      <c r="S1531" s="3">
        <f t="shared" si="396"/>
        <v>1984.039978027349</v>
      </c>
      <c r="T1531" s="3">
        <f t="shared" ca="1" si="397"/>
        <v>-2.0249901090990079</v>
      </c>
      <c r="U1531" s="3">
        <f t="shared" ca="1" si="405"/>
        <v>2.0249901090990079</v>
      </c>
      <c r="W1531" s="34">
        <f t="shared" si="398"/>
        <v>16</v>
      </c>
      <c r="X1531" s="73" t="b">
        <f>COUNTIF('Power Curve'!$D$2:$D$31,W1531)&gt;0</f>
        <v>1</v>
      </c>
      <c r="Y1531" s="73" t="b">
        <f t="shared" si="399"/>
        <v>0</v>
      </c>
      <c r="Z1531" s="73" t="b">
        <f t="shared" si="406"/>
        <v>1</v>
      </c>
      <c r="AA1531" s="34" t="str">
        <f t="shared" si="400"/>
        <v>Inner</v>
      </c>
      <c r="AB1531" s="35" t="str">
        <f t="shared" si="407"/>
        <v>1.8-1.9</v>
      </c>
      <c r="AC1531" s="36" t="str">
        <f t="shared" si="401"/>
        <v>3-4</v>
      </c>
      <c r="AD1531" s="36" t="str">
        <f t="shared" si="402"/>
        <v>Mar</v>
      </c>
      <c r="AE1531" s="35" t="str">
        <f t="shared" si="403"/>
        <v>285-295</v>
      </c>
      <c r="AF1531" s="36" t="str">
        <f t="shared" si="404"/>
        <v>Inner-TI</v>
      </c>
    </row>
    <row r="1532" spans="5:32" x14ac:dyDescent="0.3">
      <c r="E1532" s="12">
        <v>40970.138888888891</v>
      </c>
      <c r="F1532" s="16">
        <v>13.86</v>
      </c>
      <c r="G1532" s="16">
        <v>1982.1299743652371</v>
      </c>
      <c r="H1532" s="29">
        <v>1.2039330194247482</v>
      </c>
      <c r="I1532" s="26">
        <v>288.39999999999998</v>
      </c>
      <c r="J1532" s="30">
        <v>0.11255411255411256</v>
      </c>
      <c r="K1532" s="31">
        <v>0.21332334899336522</v>
      </c>
      <c r="L1532" s="108">
        <f ca="1">REWS!R1532</f>
        <v>13.771134327176028</v>
      </c>
      <c r="M1532" s="22">
        <f t="shared" si="391"/>
        <v>13.780087522405283</v>
      </c>
      <c r="N1532" s="22">
        <f t="shared" ca="1" si="392"/>
        <v>13.691734221593467</v>
      </c>
      <c r="O1532" s="22">
        <f t="shared" si="393"/>
        <v>1.4878069239094442</v>
      </c>
      <c r="P1532" s="81">
        <f t="shared" ca="1" si="394"/>
        <v>14</v>
      </c>
      <c r="Q1532" s="22">
        <f t="shared" ca="1" si="395"/>
        <v>0.72824088938390752</v>
      </c>
      <c r="R1532" s="3">
        <f ca="1">IF(N1532&gt;'Power Curve'!$C$37,0,INDEX(Ci,$P1532,1)*POWER(1-Q1532,3)+INDEX(Ci,$P1532,2)*3*Q1532*POWER(1-Q1532,2)+INDEX(Ci,$P1532,3)*3*POWER(Q1532,2)*(1-Q1532)+INDEX(Ci,$P1532,4)*POWER(Q1532,3))</f>
        <v>1971.4095086827801</v>
      </c>
      <c r="S1532" s="3">
        <f t="shared" si="396"/>
        <v>1982.1299743652371</v>
      </c>
      <c r="T1532" s="3">
        <f t="shared" ca="1" si="397"/>
        <v>-10.720465682456961</v>
      </c>
      <c r="U1532" s="3">
        <f t="shared" ca="1" si="405"/>
        <v>10.720465682456961</v>
      </c>
      <c r="W1532" s="34">
        <f t="shared" si="398"/>
        <v>14</v>
      </c>
      <c r="X1532" s="73" t="b">
        <f>COUNTIF('Power Curve'!$D$2:$D$31,W1532)&gt;0</f>
        <v>1</v>
      </c>
      <c r="Y1532" s="73" t="b">
        <f t="shared" si="399"/>
        <v>0</v>
      </c>
      <c r="Z1532" s="73" t="b">
        <f t="shared" si="406"/>
        <v>1</v>
      </c>
      <c r="AA1532" s="34" t="str">
        <f t="shared" si="400"/>
        <v>Inner</v>
      </c>
      <c r="AB1532" s="35" t="str">
        <f t="shared" si="407"/>
        <v>1.4-1.5</v>
      </c>
      <c r="AC1532" s="36" t="str">
        <f t="shared" si="401"/>
        <v>3-4</v>
      </c>
      <c r="AD1532" s="36" t="str">
        <f t="shared" si="402"/>
        <v>Mar</v>
      </c>
      <c r="AE1532" s="35" t="str">
        <f t="shared" si="403"/>
        <v>285-295</v>
      </c>
      <c r="AF1532" s="36" t="str">
        <f t="shared" si="404"/>
        <v>Inner-TI</v>
      </c>
    </row>
    <row r="1533" spans="5:32" x14ac:dyDescent="0.3">
      <c r="E1533" s="12">
        <v>40970.145833333336</v>
      </c>
      <c r="F1533" s="16">
        <v>14.36</v>
      </c>
      <c r="G1533" s="16">
        <v>1983.799987792971</v>
      </c>
      <c r="H1533" s="29">
        <v>1.2044694114367815</v>
      </c>
      <c r="I1533" s="26">
        <v>285</v>
      </c>
      <c r="J1533" s="30">
        <v>0.10933147632311979</v>
      </c>
      <c r="K1533" s="31">
        <v>0.19527214322043246</v>
      </c>
      <c r="L1533" s="108">
        <f ca="1">REWS!R1533</f>
        <v>14.327656669727416</v>
      </c>
      <c r="M1533" s="22">
        <f t="shared" si="391"/>
        <v>14.279324684506236</v>
      </c>
      <c r="N1533" s="22">
        <f t="shared" ca="1" si="392"/>
        <v>14.247163060944924</v>
      </c>
      <c r="O1533" s="22">
        <f t="shared" si="393"/>
        <v>1.5649656366429361</v>
      </c>
      <c r="P1533" s="81">
        <f t="shared" ca="1" si="394"/>
        <v>15</v>
      </c>
      <c r="Q1533" s="22">
        <f t="shared" ca="1" si="395"/>
        <v>0.28040807278854352</v>
      </c>
      <c r="R1533" s="3">
        <f ca="1">IF(N1533&gt;'Power Curve'!$C$37,0,INDEX(Ci,$P1533,1)*POWER(1-Q1533,3)+INDEX(Ci,$P1533,2)*3*Q1533*POWER(1-Q1533,2)+INDEX(Ci,$P1533,3)*3*POWER(Q1533,2)*(1-Q1533)+INDEX(Ci,$P1533,4)*POWER(Q1533,3))</f>
        <v>1976.4815974903318</v>
      </c>
      <c r="S1533" s="3">
        <f t="shared" si="396"/>
        <v>1983.799987792971</v>
      </c>
      <c r="T1533" s="3">
        <f t="shared" ca="1" si="397"/>
        <v>-7.3183903026392727</v>
      </c>
      <c r="U1533" s="3">
        <f t="shared" ca="1" si="405"/>
        <v>7.3183903026392727</v>
      </c>
      <c r="W1533" s="34">
        <f t="shared" si="398"/>
        <v>14</v>
      </c>
      <c r="X1533" s="73" t="b">
        <f>COUNTIF('Power Curve'!$D$2:$D$31,W1533)&gt;0</f>
        <v>1</v>
      </c>
      <c r="Y1533" s="73" t="b">
        <f t="shared" si="399"/>
        <v>0</v>
      </c>
      <c r="Z1533" s="73" t="b">
        <f t="shared" si="406"/>
        <v>1</v>
      </c>
      <c r="AA1533" s="34" t="str">
        <f t="shared" si="400"/>
        <v>Inner</v>
      </c>
      <c r="AB1533" s="35" t="str">
        <f t="shared" si="407"/>
        <v>1.5-1.6</v>
      </c>
      <c r="AC1533" s="36" t="str">
        <f t="shared" si="401"/>
        <v>3-4</v>
      </c>
      <c r="AD1533" s="36" t="str">
        <f t="shared" si="402"/>
        <v>Mar</v>
      </c>
      <c r="AE1533" s="35" t="str">
        <f t="shared" si="403"/>
        <v>285-295</v>
      </c>
      <c r="AF1533" s="36" t="str">
        <f t="shared" si="404"/>
        <v>Inner-TI</v>
      </c>
    </row>
    <row r="1534" spans="5:32" x14ac:dyDescent="0.3">
      <c r="E1534" s="12">
        <v>40970.152777777781</v>
      </c>
      <c r="F1534" s="16">
        <v>14.9</v>
      </c>
      <c r="G1534" s="16">
        <v>1984.239974975588</v>
      </c>
      <c r="H1534" s="29">
        <v>1.2043352686299393</v>
      </c>
      <c r="I1534" s="26">
        <v>287.60000000000002</v>
      </c>
      <c r="J1534" s="30">
        <v>0.11677852348993288</v>
      </c>
      <c r="K1534" s="31">
        <v>0.20362901081048193</v>
      </c>
      <c r="L1534" s="108">
        <f ca="1">REWS!R1534</f>
        <v>14.948673398717883</v>
      </c>
      <c r="M1534" s="22">
        <f t="shared" si="391"/>
        <v>14.815740878261147</v>
      </c>
      <c r="N1534" s="22">
        <f t="shared" ca="1" si="392"/>
        <v>14.864139030144935</v>
      </c>
      <c r="O1534" s="22">
        <f t="shared" si="393"/>
        <v>1.6478704885681192</v>
      </c>
      <c r="P1534" s="81">
        <f t="shared" ca="1" si="394"/>
        <v>15</v>
      </c>
      <c r="Q1534" s="22">
        <f t="shared" ca="1" si="395"/>
        <v>0.86982972954200677</v>
      </c>
      <c r="R1534" s="3">
        <f ca="1">IF(N1534&gt;'Power Curve'!$C$37,0,INDEX(Ci,$P1534,1)*POWER(1-Q1534,3)+INDEX(Ci,$P1534,2)*3*Q1534*POWER(1-Q1534,2)+INDEX(Ci,$P1534,3)*3*POWER(Q1534,2)*(1-Q1534)+INDEX(Ci,$P1534,4)*POWER(Q1534,3))</f>
        <v>1978.5848935335589</v>
      </c>
      <c r="S1534" s="3">
        <f t="shared" si="396"/>
        <v>1984.239974975588</v>
      </c>
      <c r="T1534" s="3">
        <f t="shared" ca="1" si="397"/>
        <v>-5.6550814420290862</v>
      </c>
      <c r="U1534" s="3">
        <f t="shared" ca="1" si="405"/>
        <v>5.6550814420290862</v>
      </c>
      <c r="W1534" s="34">
        <f t="shared" si="398"/>
        <v>15</v>
      </c>
      <c r="X1534" s="73" t="b">
        <f>COUNTIF('Power Curve'!$D$2:$D$31,W1534)&gt;0</f>
        <v>1</v>
      </c>
      <c r="Y1534" s="73" t="b">
        <f t="shared" si="399"/>
        <v>0</v>
      </c>
      <c r="Z1534" s="73" t="b">
        <f t="shared" si="406"/>
        <v>1</v>
      </c>
      <c r="AA1534" s="34" t="str">
        <f t="shared" si="400"/>
        <v>Inner</v>
      </c>
      <c r="AB1534" s="35" t="str">
        <f t="shared" si="407"/>
        <v>1.6-1.7</v>
      </c>
      <c r="AC1534" s="36" t="str">
        <f t="shared" si="401"/>
        <v>3-4</v>
      </c>
      <c r="AD1534" s="36" t="str">
        <f t="shared" si="402"/>
        <v>Mar</v>
      </c>
      <c r="AE1534" s="35" t="str">
        <f t="shared" si="403"/>
        <v>285-295</v>
      </c>
      <c r="AF1534" s="36" t="str">
        <f t="shared" si="404"/>
        <v>Inner-TI</v>
      </c>
    </row>
    <row r="1535" spans="5:32" x14ac:dyDescent="0.3">
      <c r="E1535" s="12">
        <v>40970.159722222219</v>
      </c>
      <c r="F1535" s="16">
        <v>13.26</v>
      </c>
      <c r="G1535" s="16">
        <v>1980.430053710943</v>
      </c>
      <c r="H1535" s="29">
        <v>1.2047582666314673</v>
      </c>
      <c r="I1535" s="26">
        <v>292.8</v>
      </c>
      <c r="J1535" s="30">
        <v>0.13423831070889894</v>
      </c>
      <c r="K1535" s="31">
        <v>0.16117326755202466</v>
      </c>
      <c r="L1535" s="108">
        <f ca="1">REWS!R1535</f>
        <v>13.171700816332159</v>
      </c>
      <c r="M1535" s="22">
        <f t="shared" si="391"/>
        <v>13.18655851108419</v>
      </c>
      <c r="N1535" s="22">
        <f t="shared" ca="1" si="392"/>
        <v>13.098748378963757</v>
      </c>
      <c r="O1535" s="22">
        <f t="shared" si="393"/>
        <v>1.3960751019216875</v>
      </c>
      <c r="P1535" s="81">
        <f t="shared" ca="1" si="394"/>
        <v>14</v>
      </c>
      <c r="Q1535" s="22">
        <f t="shared" ca="1" si="395"/>
        <v>0.11296110137706972</v>
      </c>
      <c r="R1535" s="3">
        <f ca="1">IF(N1535&gt;'Power Curve'!$C$37,0,INDEX(Ci,$P1535,1)*POWER(1-Q1535,3)+INDEX(Ci,$P1535,2)*3*Q1535*POWER(1-Q1535,2)+INDEX(Ci,$P1535,3)*3*POWER(Q1535,2)*(1-Q1535)+INDEX(Ci,$P1535,4)*POWER(Q1535,3))</f>
        <v>1956.2684023697434</v>
      </c>
      <c r="S1535" s="3">
        <f t="shared" si="396"/>
        <v>1980.430053710943</v>
      </c>
      <c r="T1535" s="3">
        <f t="shared" ca="1" si="397"/>
        <v>-24.161651341199558</v>
      </c>
      <c r="U1535" s="3">
        <f t="shared" ca="1" si="405"/>
        <v>24.161651341199558</v>
      </c>
      <c r="W1535" s="34">
        <f t="shared" si="398"/>
        <v>13</v>
      </c>
      <c r="X1535" s="73" t="b">
        <f>COUNTIF('Power Curve'!$D$2:$D$31,W1535)&gt;0</f>
        <v>1</v>
      </c>
      <c r="Y1535" s="73" t="b">
        <f t="shared" si="399"/>
        <v>0</v>
      </c>
      <c r="Z1535" s="73" t="b">
        <f t="shared" si="406"/>
        <v>1</v>
      </c>
      <c r="AA1535" s="34" t="str">
        <f t="shared" si="400"/>
        <v>Inner</v>
      </c>
      <c r="AB1535" s="35" t="str">
        <f t="shared" si="407"/>
        <v>1.3-1.4</v>
      </c>
      <c r="AC1535" s="36" t="str">
        <f t="shared" si="401"/>
        <v>3-4</v>
      </c>
      <c r="AD1535" s="36" t="str">
        <f t="shared" si="402"/>
        <v>Mar</v>
      </c>
      <c r="AE1535" s="35" t="str">
        <f t="shared" si="403"/>
        <v>285-295</v>
      </c>
      <c r="AF1535" s="36" t="str">
        <f t="shared" si="404"/>
        <v>Inner-TI</v>
      </c>
    </row>
    <row r="1536" spans="5:32" x14ac:dyDescent="0.3">
      <c r="E1536" s="12">
        <v>40970.166666666664</v>
      </c>
      <c r="F1536" s="16">
        <v>14.59</v>
      </c>
      <c r="G1536" s="16">
        <v>1976.3800201415991</v>
      </c>
      <c r="H1536" s="29">
        <v>1.2044453310929881</v>
      </c>
      <c r="I1536" s="26">
        <v>296.10000000000002</v>
      </c>
      <c r="J1536" s="30">
        <v>0.16244002741603839</v>
      </c>
      <c r="K1536" s="31">
        <v>0.17437924924391857</v>
      </c>
      <c r="L1536" s="108">
        <f ca="1">REWS!R1536</f>
        <v>14.607139927906239</v>
      </c>
      <c r="M1536" s="22">
        <f t="shared" si="391"/>
        <v>14.507935846577078</v>
      </c>
      <c r="N1536" s="22">
        <f t="shared" ca="1" si="392"/>
        <v>14.524979367788776</v>
      </c>
      <c r="O1536" s="22">
        <f t="shared" si="393"/>
        <v>1.6002982286872898</v>
      </c>
      <c r="P1536" s="81">
        <f t="shared" ca="1" si="394"/>
        <v>15</v>
      </c>
      <c r="Q1536" s="22">
        <f t="shared" ca="1" si="395"/>
        <v>0.54581702877325644</v>
      </c>
      <c r="R1536" s="3">
        <f ca="1">IF(N1536&gt;'Power Curve'!$C$37,0,INDEX(Ci,$P1536,1)*POWER(1-Q1536,3)+INDEX(Ci,$P1536,2)*3*Q1536*POWER(1-Q1536,2)+INDEX(Ci,$P1536,3)*3*POWER(Q1536,2)*(1-Q1536)+INDEX(Ci,$P1536,4)*POWER(Q1536,3))</f>
        <v>1977.5296710794214</v>
      </c>
      <c r="S1536" s="3">
        <f t="shared" si="396"/>
        <v>1976.3800201415991</v>
      </c>
      <c r="T1536" s="3">
        <f t="shared" ca="1" si="397"/>
        <v>1.1496509378223436</v>
      </c>
      <c r="U1536" s="3">
        <f t="shared" ca="1" si="405"/>
        <v>1.1496509378223436</v>
      </c>
      <c r="W1536" s="34">
        <f t="shared" si="398"/>
        <v>15</v>
      </c>
      <c r="X1536" s="73" t="b">
        <f>COUNTIF('Power Curve'!$D$2:$D$31,W1536)&gt;0</f>
        <v>1</v>
      </c>
      <c r="Y1536" s="73" t="b">
        <f t="shared" si="399"/>
        <v>0</v>
      </c>
      <c r="Z1536" s="73" t="b">
        <f t="shared" si="406"/>
        <v>1</v>
      </c>
      <c r="AA1536" s="34" t="str">
        <f t="shared" si="400"/>
        <v>Outer</v>
      </c>
      <c r="AB1536" s="35" t="str">
        <f t="shared" si="407"/>
        <v>1.6-1.7</v>
      </c>
      <c r="AC1536" s="36" t="str">
        <f t="shared" si="401"/>
        <v>4-5</v>
      </c>
      <c r="AD1536" s="36" t="str">
        <f t="shared" si="402"/>
        <v>Mar</v>
      </c>
      <c r="AE1536" s="35" t="str">
        <f t="shared" si="403"/>
        <v>295-305</v>
      </c>
      <c r="AF1536" s="36" t="str">
        <f t="shared" si="404"/>
        <v>HWS-HTI</v>
      </c>
    </row>
    <row r="1537" spans="5:32" x14ac:dyDescent="0.3">
      <c r="E1537" s="12">
        <v>40970.173611111109</v>
      </c>
      <c r="F1537" s="16">
        <v>16.100000000000001</v>
      </c>
      <c r="G1537" s="16">
        <v>1984.009948730469</v>
      </c>
      <c r="H1537" s="29">
        <v>1.2034523132606809</v>
      </c>
      <c r="I1537" s="26">
        <v>293.60000000000002</v>
      </c>
      <c r="J1537" s="30">
        <v>0.10993788819875776</v>
      </c>
      <c r="K1537" s="31">
        <v>0.17716070778856302</v>
      </c>
      <c r="L1537" s="108">
        <f ca="1">REWS!R1537</f>
        <v>16.063623529248552</v>
      </c>
      <c r="M1537" s="22">
        <f t="shared" si="391"/>
        <v>16.005041643910793</v>
      </c>
      <c r="N1537" s="22">
        <f t="shared" ca="1" si="392"/>
        <v>15.968879722840269</v>
      </c>
      <c r="O1537" s="22">
        <f t="shared" si="393"/>
        <v>1.8316807557050976</v>
      </c>
      <c r="P1537" s="81">
        <f t="shared" ca="1" si="394"/>
        <v>16</v>
      </c>
      <c r="Q1537" s="22">
        <f t="shared" ca="1" si="395"/>
        <v>0.97087170054842853</v>
      </c>
      <c r="R1537" s="3">
        <f ca="1">IF(N1537&gt;'Power Curve'!$C$37,0,INDEX(Ci,$P1537,1)*POWER(1-Q1537,3)+INDEX(Ci,$P1537,2)*3*Q1537*POWER(1-Q1537,2)+INDEX(Ci,$P1537,3)*3*POWER(Q1537,2)*(1-Q1537)+INDEX(Ci,$P1537,4)*POWER(Q1537,3))</f>
        <v>1982.3139654690667</v>
      </c>
      <c r="S1537" s="3">
        <f t="shared" si="396"/>
        <v>1984.009948730469</v>
      </c>
      <c r="T1537" s="3">
        <f t="shared" ca="1" si="397"/>
        <v>-1.6959832614022616</v>
      </c>
      <c r="U1537" s="3">
        <f t="shared" ca="1" si="405"/>
        <v>1.6959832614022616</v>
      </c>
      <c r="W1537" s="34">
        <f t="shared" si="398"/>
        <v>16</v>
      </c>
      <c r="X1537" s="73" t="b">
        <f>COUNTIF('Power Curve'!$D$2:$D$31,W1537)&gt;0</f>
        <v>1</v>
      </c>
      <c r="Y1537" s="73" t="b">
        <f t="shared" si="399"/>
        <v>0</v>
      </c>
      <c r="Z1537" s="73" t="b">
        <f t="shared" si="406"/>
        <v>1</v>
      </c>
      <c r="AA1537" s="34" t="str">
        <f t="shared" si="400"/>
        <v>Inner</v>
      </c>
      <c r="AB1537" s="35" t="str">
        <f t="shared" si="407"/>
        <v>1.8-1.9</v>
      </c>
      <c r="AC1537" s="36" t="str">
        <f t="shared" si="401"/>
        <v>4-5</v>
      </c>
      <c r="AD1537" s="36" t="str">
        <f t="shared" si="402"/>
        <v>Mar</v>
      </c>
      <c r="AE1537" s="35" t="str">
        <f t="shared" si="403"/>
        <v>285-295</v>
      </c>
      <c r="AF1537" s="36" t="str">
        <f t="shared" si="404"/>
        <v>Inner-TI</v>
      </c>
    </row>
    <row r="1538" spans="5:32" x14ac:dyDescent="0.3">
      <c r="E1538" s="12">
        <v>40970.180555555555</v>
      </c>
      <c r="F1538" s="16">
        <v>16.12</v>
      </c>
      <c r="G1538" s="16">
        <v>1978.5800018310549</v>
      </c>
      <c r="H1538" s="29">
        <v>1.2034628758360228</v>
      </c>
      <c r="I1538" s="26">
        <v>292.60000000000002</v>
      </c>
      <c r="J1538" s="30">
        <v>0.14392059553349873</v>
      </c>
      <c r="K1538" s="31">
        <v>0.16785322291857055</v>
      </c>
      <c r="L1538" s="108">
        <f ca="1">REWS!R1538</f>
        <v>16.111159560154729</v>
      </c>
      <c r="M1538" s="22">
        <f t="shared" si="391"/>
        <v>16.024970566110355</v>
      </c>
      <c r="N1538" s="22">
        <f t="shared" ca="1" si="392"/>
        <v>16.016182241773382</v>
      </c>
      <c r="O1538" s="22">
        <f t="shared" si="393"/>
        <v>1.8347608348735092</v>
      </c>
      <c r="P1538" s="81">
        <f t="shared" ca="1" si="394"/>
        <v>17</v>
      </c>
      <c r="Q1538" s="22">
        <f t="shared" ca="1" si="395"/>
        <v>1.8450111355096804E-2</v>
      </c>
      <c r="R1538" s="3">
        <f ca="1">IF(N1538&gt;'Power Curve'!$C$37,0,INDEX(Ci,$P1538,1)*POWER(1-Q1538,3)+INDEX(Ci,$P1538,2)*3*Q1538*POWER(1-Q1538,2)+INDEX(Ci,$P1538,3)*3*POWER(Q1538,2)*(1-Q1538)+INDEX(Ci,$P1538,4)*POWER(Q1538,3))</f>
        <v>1982.4594117454508</v>
      </c>
      <c r="S1538" s="3">
        <f t="shared" si="396"/>
        <v>1978.5800018310549</v>
      </c>
      <c r="T1538" s="3">
        <f t="shared" ca="1" si="397"/>
        <v>3.8794099143958647</v>
      </c>
      <c r="U1538" s="3">
        <f t="shared" ca="1" si="405"/>
        <v>3.8794099143958647</v>
      </c>
      <c r="W1538" s="34">
        <f t="shared" si="398"/>
        <v>16</v>
      </c>
      <c r="X1538" s="73" t="b">
        <f>COUNTIF('Power Curve'!$D$2:$D$31,W1538)&gt;0</f>
        <v>1</v>
      </c>
      <c r="Y1538" s="73" t="b">
        <f t="shared" si="399"/>
        <v>0</v>
      </c>
      <c r="Z1538" s="73" t="b">
        <f t="shared" si="406"/>
        <v>1</v>
      </c>
      <c r="AA1538" s="34" t="str">
        <f t="shared" si="400"/>
        <v>Outer</v>
      </c>
      <c r="AB1538" s="35" t="str">
        <f t="shared" si="407"/>
        <v>1.8-1.9</v>
      </c>
      <c r="AC1538" s="36" t="str">
        <f t="shared" si="401"/>
        <v>4-5</v>
      </c>
      <c r="AD1538" s="36" t="str">
        <f t="shared" si="402"/>
        <v>Mar</v>
      </c>
      <c r="AE1538" s="35" t="str">
        <f t="shared" si="403"/>
        <v>285-295</v>
      </c>
      <c r="AF1538" s="36" t="str">
        <f t="shared" si="404"/>
        <v>HWS-HTI</v>
      </c>
    </row>
    <row r="1539" spans="5:32" x14ac:dyDescent="0.3">
      <c r="E1539" s="12">
        <v>40970.1875</v>
      </c>
      <c r="F1539" s="16">
        <v>15.42</v>
      </c>
      <c r="G1539" s="16">
        <v>1969.520004272458</v>
      </c>
      <c r="H1539" s="29">
        <v>1.2038750514760621</v>
      </c>
      <c r="I1539" s="26">
        <v>293.39999999999998</v>
      </c>
      <c r="J1539" s="30">
        <v>0.11738002594033722</v>
      </c>
      <c r="K1539" s="31">
        <v>0.18065687462937638</v>
      </c>
      <c r="L1539" s="108">
        <f ca="1">REWS!R1539</f>
        <v>15.434021328270864</v>
      </c>
      <c r="M1539" s="22">
        <f t="shared" ref="M1539:M1602" si="408">F1539*(H1539/Ref_Density)^(1/3)</f>
        <v>15.330846982468831</v>
      </c>
      <c r="N1539" s="22">
        <f t="shared" ref="N1539:N1602" ca="1" si="409">L1539*(H1539/Ref_Density)^(1/3)</f>
        <v>15.344787244350256</v>
      </c>
      <c r="O1539" s="22">
        <f t="shared" ref="O1539:O1602" si="410">(M1539-CutInWindSpeed)/(RatedWindSpeed-CutInWindSpeed)</f>
        <v>1.7274817974590064</v>
      </c>
      <c r="P1539" s="81">
        <f t="shared" ref="P1539:P1602" ca="1" si="411">COUNTIF(xa,"&lt;"&amp;N1539)</f>
        <v>16</v>
      </c>
      <c r="Q1539" s="22">
        <f t="shared" ref="Q1539:Q1602" ca="1" si="412">(N1539-INDEX(xa,$P1539))/(INDEX(xb,$P1539)-INDEX(xa,$P1539))</f>
        <v>0.34524136996622184</v>
      </c>
      <c r="R1539" s="3">
        <f ca="1">IF(N1539&gt;'Power Curve'!$C$37,0,INDEX(Ci,$P1539,1)*POWER(1-Q1539,3)+INDEX(Ci,$P1539,2)*3*Q1539*POWER(1-Q1539,2)+INDEX(Ci,$P1539,3)*3*POWER(Q1539,2)*(1-Q1539)+INDEX(Ci,$P1539,4)*POWER(Q1539,3))</f>
        <v>1980.2759138206732</v>
      </c>
      <c r="S1539" s="3">
        <f t="shared" ref="S1539:S1602" si="413">IF(Z1539,G1539,"")</f>
        <v>1969.520004272458</v>
      </c>
      <c r="T1539" s="3">
        <f t="shared" ref="T1539:T1602" ca="1" si="414">IF(Z1539,R1539-S1539,"")</f>
        <v>10.755909548215186</v>
      </c>
      <c r="U1539" s="3">
        <f t="shared" ca="1" si="405"/>
        <v>10.755909548215186</v>
      </c>
      <c r="W1539" s="34">
        <f t="shared" ref="W1539:W1602" si="415">MROUND(M1539-Centre_First_Bin,Bin_Width)+Centre_First_Bin</f>
        <v>15</v>
      </c>
      <c r="X1539" s="73" t="b">
        <f>COUNTIF('Power Curve'!$D$2:$D$31,W1539)&gt;0</f>
        <v>1</v>
      </c>
      <c r="Y1539" s="73" t="b">
        <f t="shared" ref="Y1539:Y1602" si="416">(G1539&lt;0)</f>
        <v>0</v>
      </c>
      <c r="Z1539" s="73" t="b">
        <f t="shared" si="406"/>
        <v>1</v>
      </c>
      <c r="AA1539" s="34" t="str">
        <f t="shared" ref="AA1539:AA1602" si="417">IF(Z1539,IF(AND(J1539&gt;=LowerTurbLimit,J1539&lt;=UpperTurbLimit,K1539&gt;=LowerShearLimit,K1539&lt;=UpperShearLimit),"Inner","Outer"),"")</f>
        <v>Inner</v>
      </c>
      <c r="AB1539" s="35" t="str">
        <f t="shared" si="407"/>
        <v>1.7-1.8</v>
      </c>
      <c r="AC1539" s="36" t="str">
        <f t="shared" ref="AC1539:AC1602" si="418">IF(Z1539,HOUR(E1539)&amp;"-"&amp;HOUR(E1539)+1,"")</f>
        <v>4-5</v>
      </c>
      <c r="AD1539" s="36" t="str">
        <f t="shared" ref="AD1539:AD1602" si="419">IF(Z1539,TEXT(E1539,"mmm"),"")</f>
        <v>Mar</v>
      </c>
      <c r="AE1539" s="35" t="str">
        <f t="shared" ref="AE1539:AE1602" si="420">IF(Z1539,IF(OR(I1539&lt;5,I1539&gt;=355),"355-5",MROUND(I1539,10)-5&amp;"-"&amp;MROUND(I1539,10)+5),"")</f>
        <v>285-295</v>
      </c>
      <c r="AF1539" s="36" t="str">
        <f t="shared" ref="AF1539:AF1602" si="421">IF(Z1539,IF(O1539&lt;0.5,IF(J1539&lt;=LowerTurbLimit,"LWS-LTI",IF(J1539&gt;=UpperTurbLimit,"LWS-HTI","Inner-TI")),IF(J1539&lt;=LowerTurbLimit,"HWS-LTI",IF(J1539&gt;=UpperTurbLimit,"HWS-HTI","Inner-TI"))),"")</f>
        <v>Inner-TI</v>
      </c>
    </row>
    <row r="1540" spans="5:32" x14ac:dyDescent="0.3">
      <c r="E1540" s="12">
        <v>40970.194444444445</v>
      </c>
      <c r="F1540" s="16">
        <v>13.19</v>
      </c>
      <c r="G1540" s="16">
        <v>1976.9399719238311</v>
      </c>
      <c r="H1540" s="29">
        <v>1.2046549114652207</v>
      </c>
      <c r="I1540" s="26">
        <v>293.7</v>
      </c>
      <c r="J1540" s="30">
        <v>0.14177407126611069</v>
      </c>
      <c r="K1540" s="31">
        <v>0.12344657288604682</v>
      </c>
      <c r="L1540" s="108">
        <f ca="1">REWS!R1540</f>
        <v>13.231043205598278</v>
      </c>
      <c r="M1540" s="22">
        <f t="shared" si="408"/>
        <v>13.116571103380647</v>
      </c>
      <c r="N1540" s="22">
        <f t="shared" ca="1" si="409"/>
        <v>13.157385820934891</v>
      </c>
      <c r="O1540" s="22">
        <f t="shared" si="410"/>
        <v>1.385258322451117</v>
      </c>
      <c r="P1540" s="81">
        <f t="shared" ca="1" si="411"/>
        <v>14</v>
      </c>
      <c r="Q1540" s="22">
        <f t="shared" ca="1" si="412"/>
        <v>0.17380308152497009</v>
      </c>
      <c r="R1540" s="3">
        <f ca="1">IF(N1540&gt;'Power Curve'!$C$37,0,INDEX(Ci,$P1540,1)*POWER(1-Q1540,3)+INDEX(Ci,$P1540,2)*3*Q1540*POWER(1-Q1540,2)+INDEX(Ci,$P1540,3)*3*POWER(Q1540,2)*(1-Q1540)+INDEX(Ci,$P1540,4)*POWER(Q1540,3))</f>
        <v>1957.9495957010631</v>
      </c>
      <c r="S1540" s="3">
        <f t="shared" si="413"/>
        <v>1976.9399719238311</v>
      </c>
      <c r="T1540" s="3">
        <f t="shared" ca="1" si="414"/>
        <v>-18.990376222767964</v>
      </c>
      <c r="U1540" s="3">
        <f t="shared" ref="U1540:U1603" ca="1" si="422">IF(Z1540,ABS(T1540),"")</f>
        <v>18.990376222767964</v>
      </c>
      <c r="W1540" s="34">
        <f t="shared" si="415"/>
        <v>13</v>
      </c>
      <c r="X1540" s="73" t="b">
        <f>COUNTIF('Power Curve'!$D$2:$D$31,W1540)&gt;0</f>
        <v>1</v>
      </c>
      <c r="Y1540" s="73" t="b">
        <f t="shared" si="416"/>
        <v>0</v>
      </c>
      <c r="Z1540" s="73" t="b">
        <f t="shared" ref="Z1540:Z1603" si="423">AND(X1540,NOT(Y1540))</f>
        <v>1</v>
      </c>
      <c r="AA1540" s="34" t="str">
        <f t="shared" si="417"/>
        <v>Outer</v>
      </c>
      <c r="AB1540" s="35" t="str">
        <f t="shared" ref="AB1540:AB1603" si="424">IF(Z1540,TEXT(ROUND(O1540+0.05,1)-0.1,"0.0")&amp;"-"&amp;TEXT(ROUND(O1540+0.05,1),"0.0"),"")</f>
        <v>1.3-1.4</v>
      </c>
      <c r="AC1540" s="36" t="str">
        <f t="shared" si="418"/>
        <v>4-5</v>
      </c>
      <c r="AD1540" s="36" t="str">
        <f t="shared" si="419"/>
        <v>Mar</v>
      </c>
      <c r="AE1540" s="35" t="str">
        <f t="shared" si="420"/>
        <v>285-295</v>
      </c>
      <c r="AF1540" s="36" t="str">
        <f t="shared" si="421"/>
        <v>HWS-HTI</v>
      </c>
    </row>
    <row r="1541" spans="5:32" x14ac:dyDescent="0.3">
      <c r="E1541" s="12">
        <v>40970.201388888891</v>
      </c>
      <c r="F1541" s="16">
        <v>14.4</v>
      </c>
      <c r="G1541" s="16">
        <v>1976.850036621091</v>
      </c>
      <c r="H1541" s="29">
        <v>1.2042976329709669</v>
      </c>
      <c r="I1541" s="26">
        <v>294.8</v>
      </c>
      <c r="J1541" s="30">
        <v>0.15902777777777777</v>
      </c>
      <c r="K1541" s="31">
        <v>0.15079920451497503</v>
      </c>
      <c r="L1541" s="108">
        <f ca="1">REWS!R1541</f>
        <v>14.499656838316985</v>
      </c>
      <c r="M1541" s="22">
        <f t="shared" si="408"/>
        <v>14.318419211539711</v>
      </c>
      <c r="N1541" s="22">
        <f t="shared" ca="1" si="409"/>
        <v>14.417511460728546</v>
      </c>
      <c r="O1541" s="22">
        <f t="shared" si="410"/>
        <v>1.5710078218202839</v>
      </c>
      <c r="P1541" s="81">
        <f t="shared" ca="1" si="411"/>
        <v>15</v>
      </c>
      <c r="Q1541" s="22">
        <f t="shared" ca="1" si="412"/>
        <v>0.44314866729817154</v>
      </c>
      <c r="R1541" s="3">
        <f ca="1">IF(N1541&gt;'Power Curve'!$C$37,0,INDEX(Ci,$P1541,1)*POWER(1-Q1541,3)+INDEX(Ci,$P1541,2)*3*Q1541*POWER(1-Q1541,2)+INDEX(Ci,$P1541,3)*3*POWER(Q1541,2)*(1-Q1541)+INDEX(Ci,$P1541,4)*POWER(Q1541,3))</f>
        <v>1977.1625563133714</v>
      </c>
      <c r="S1541" s="3">
        <f t="shared" si="413"/>
        <v>1976.850036621091</v>
      </c>
      <c r="T1541" s="3">
        <f t="shared" ca="1" si="414"/>
        <v>0.31251969228037524</v>
      </c>
      <c r="U1541" s="3">
        <f t="shared" ca="1" si="422"/>
        <v>0.31251969228037524</v>
      </c>
      <c r="W1541" s="34">
        <f t="shared" si="415"/>
        <v>14</v>
      </c>
      <c r="X1541" s="73" t="b">
        <f>COUNTIF('Power Curve'!$D$2:$D$31,W1541)&gt;0</f>
        <v>1</v>
      </c>
      <c r="Y1541" s="73" t="b">
        <f t="shared" si="416"/>
        <v>0</v>
      </c>
      <c r="Z1541" s="73" t="b">
        <f t="shared" si="423"/>
        <v>1</v>
      </c>
      <c r="AA1541" s="34" t="str">
        <f t="shared" si="417"/>
        <v>Outer</v>
      </c>
      <c r="AB1541" s="35" t="str">
        <f t="shared" si="424"/>
        <v>1.5-1.6</v>
      </c>
      <c r="AC1541" s="36" t="str">
        <f t="shared" si="418"/>
        <v>4-5</v>
      </c>
      <c r="AD1541" s="36" t="str">
        <f t="shared" si="419"/>
        <v>Mar</v>
      </c>
      <c r="AE1541" s="35" t="str">
        <f t="shared" si="420"/>
        <v>285-295</v>
      </c>
      <c r="AF1541" s="36" t="str">
        <f t="shared" si="421"/>
        <v>HWS-HTI</v>
      </c>
    </row>
    <row r="1542" spans="5:32" x14ac:dyDescent="0.3">
      <c r="E1542" s="12">
        <v>40970.208333333336</v>
      </c>
      <c r="F1542" s="16">
        <v>14.93</v>
      </c>
      <c r="G1542" s="16">
        <v>1982.0999450683571</v>
      </c>
      <c r="H1542" s="29">
        <v>1.2042083464581459</v>
      </c>
      <c r="I1542" s="26">
        <v>298.8</v>
      </c>
      <c r="J1542" s="30">
        <v>0.13127930341594105</v>
      </c>
      <c r="K1542" s="31">
        <v>9.4098051247324455E-2</v>
      </c>
      <c r="L1542" s="108">
        <f ca="1">REWS!R1542</f>
        <v>15.010654474497441</v>
      </c>
      <c r="M1542" s="22">
        <f t="shared" si="408"/>
        <v>14.845049696969197</v>
      </c>
      <c r="N1542" s="22">
        <f t="shared" ca="1" si="409"/>
        <v>14.925245255053419</v>
      </c>
      <c r="O1542" s="22">
        <f t="shared" si="410"/>
        <v>1.6524002609787618</v>
      </c>
      <c r="P1542" s="81">
        <f t="shared" ca="1" si="411"/>
        <v>15</v>
      </c>
      <c r="Q1542" s="22">
        <f t="shared" ca="1" si="412"/>
        <v>0.92820693403865706</v>
      </c>
      <c r="R1542" s="3">
        <f ca="1">IF(N1542&gt;'Power Curve'!$C$37,0,INDEX(Ci,$P1542,1)*POWER(1-Q1542,3)+INDEX(Ci,$P1542,2)*3*Q1542*POWER(1-Q1542,2)+INDEX(Ci,$P1542,3)*3*POWER(Q1542,2)*(1-Q1542)+INDEX(Ci,$P1542,4)*POWER(Q1542,3))</f>
        <v>1978.7867121775344</v>
      </c>
      <c r="S1542" s="3">
        <f t="shared" si="413"/>
        <v>1982.0999450683571</v>
      </c>
      <c r="T1542" s="3">
        <f t="shared" ca="1" si="414"/>
        <v>-3.3132328908227464</v>
      </c>
      <c r="U1542" s="3">
        <f t="shared" ca="1" si="422"/>
        <v>3.3132328908227464</v>
      </c>
      <c r="W1542" s="34">
        <f t="shared" si="415"/>
        <v>15</v>
      </c>
      <c r="X1542" s="73" t="b">
        <f>COUNTIF('Power Curve'!$D$2:$D$31,W1542)&gt;0</f>
        <v>1</v>
      </c>
      <c r="Y1542" s="73" t="b">
        <f t="shared" si="416"/>
        <v>0</v>
      </c>
      <c r="Z1542" s="73" t="b">
        <f t="shared" si="423"/>
        <v>1</v>
      </c>
      <c r="AA1542" s="34" t="str">
        <f t="shared" si="417"/>
        <v>Outer</v>
      </c>
      <c r="AB1542" s="35" t="str">
        <f t="shared" si="424"/>
        <v>1.6-1.7</v>
      </c>
      <c r="AC1542" s="36" t="str">
        <f t="shared" si="418"/>
        <v>5-6</v>
      </c>
      <c r="AD1542" s="36" t="str">
        <f t="shared" si="419"/>
        <v>Mar</v>
      </c>
      <c r="AE1542" s="35" t="str">
        <f t="shared" si="420"/>
        <v>295-305</v>
      </c>
      <c r="AF1542" s="36" t="str">
        <f t="shared" si="421"/>
        <v>Inner-TI</v>
      </c>
    </row>
    <row r="1543" spans="5:32" x14ac:dyDescent="0.3">
      <c r="E1543" s="12">
        <v>40970.215277777781</v>
      </c>
      <c r="F1543" s="16">
        <v>12.69</v>
      </c>
      <c r="G1543" s="16">
        <v>1951.309997558591</v>
      </c>
      <c r="H1543" s="29">
        <v>1.2056238028149246</v>
      </c>
      <c r="I1543" s="26">
        <v>300.10000000000002</v>
      </c>
      <c r="J1543" s="30">
        <v>0.1260835303388495</v>
      </c>
      <c r="K1543" s="31">
        <v>0.13288005324350613</v>
      </c>
      <c r="L1543" s="108">
        <f ca="1">REWS!R1543</f>
        <v>12.770630571399971</v>
      </c>
      <c r="M1543" s="22">
        <f t="shared" si="408"/>
        <v>12.622736908065566</v>
      </c>
      <c r="N1543" s="22">
        <f t="shared" ca="1" si="409"/>
        <v>12.702940098729778</v>
      </c>
      <c r="O1543" s="22">
        <f t="shared" si="410"/>
        <v>1.3089346556512758</v>
      </c>
      <c r="P1543" s="81">
        <f t="shared" ca="1" si="411"/>
        <v>13</v>
      </c>
      <c r="Q1543" s="22">
        <f t="shared" ca="1" si="412"/>
        <v>0.70459947167215364</v>
      </c>
      <c r="R1543" s="3">
        <f ca="1">IF(N1543&gt;'Power Curve'!$C$37,0,INDEX(Ci,$P1543,1)*POWER(1-Q1543,3)+INDEX(Ci,$P1543,2)*3*Q1543*POWER(1-Q1543,2)+INDEX(Ci,$P1543,3)*3*POWER(Q1543,2)*(1-Q1543)+INDEX(Ci,$P1543,4)*POWER(Q1543,3))</f>
        <v>1945.0746881410298</v>
      </c>
      <c r="S1543" s="3">
        <f t="shared" si="413"/>
        <v>1951.309997558591</v>
      </c>
      <c r="T1543" s="3">
        <f t="shared" ca="1" si="414"/>
        <v>-6.2353094175612114</v>
      </c>
      <c r="U1543" s="3">
        <f t="shared" ca="1" si="422"/>
        <v>6.2353094175612114</v>
      </c>
      <c r="W1543" s="34">
        <f t="shared" si="415"/>
        <v>13</v>
      </c>
      <c r="X1543" s="73" t="b">
        <f>COUNTIF('Power Curve'!$D$2:$D$31,W1543)&gt;0</f>
        <v>1</v>
      </c>
      <c r="Y1543" s="73" t="b">
        <f t="shared" si="416"/>
        <v>0</v>
      </c>
      <c r="Z1543" s="73" t="b">
        <f t="shared" si="423"/>
        <v>1</v>
      </c>
      <c r="AA1543" s="34" t="str">
        <f t="shared" si="417"/>
        <v>Inner</v>
      </c>
      <c r="AB1543" s="35" t="str">
        <f t="shared" si="424"/>
        <v>1.3-1.4</v>
      </c>
      <c r="AC1543" s="36" t="str">
        <f t="shared" si="418"/>
        <v>5-6</v>
      </c>
      <c r="AD1543" s="36" t="str">
        <f t="shared" si="419"/>
        <v>Mar</v>
      </c>
      <c r="AE1543" s="35" t="str">
        <f t="shared" si="420"/>
        <v>295-305</v>
      </c>
      <c r="AF1543" s="36" t="str">
        <f t="shared" si="421"/>
        <v>Inner-TI</v>
      </c>
    </row>
    <row r="1544" spans="5:32" x14ac:dyDescent="0.3">
      <c r="E1544" s="12">
        <v>40970.222222222219</v>
      </c>
      <c r="F1544" s="16">
        <v>11.2</v>
      </c>
      <c r="G1544" s="16">
        <v>1844.779983520513</v>
      </c>
      <c r="H1544" s="29">
        <v>1.2064836571299016</v>
      </c>
      <c r="I1544" s="26">
        <v>298.5</v>
      </c>
      <c r="J1544" s="30">
        <v>0.20714285714285713</v>
      </c>
      <c r="K1544" s="31">
        <v>0.10720869972097953</v>
      </c>
      <c r="L1544" s="108">
        <f ca="1">REWS!R1544</f>
        <v>11.215058320019029</v>
      </c>
      <c r="M1544" s="22">
        <f t="shared" si="408"/>
        <v>11.143282504694396</v>
      </c>
      <c r="N1544" s="22">
        <f t="shared" ca="1" si="409"/>
        <v>11.158264568446016</v>
      </c>
      <c r="O1544" s="22">
        <f t="shared" si="410"/>
        <v>1.080280208471055</v>
      </c>
      <c r="P1544" s="81">
        <f t="shared" ca="1" si="411"/>
        <v>12</v>
      </c>
      <c r="Q1544" s="22">
        <f t="shared" ca="1" si="412"/>
        <v>0.17139771053402811</v>
      </c>
      <c r="R1544" s="3">
        <f ca="1">IF(N1544&gt;'Power Curve'!$C$37,0,INDEX(Ci,$P1544,1)*POWER(1-Q1544,3)+INDEX(Ci,$P1544,2)*3*Q1544*POWER(1-Q1544,2)+INDEX(Ci,$P1544,3)*3*POWER(Q1544,2)*(1-Q1544)+INDEX(Ci,$P1544,4)*POWER(Q1544,3))</f>
        <v>1807.1590582635126</v>
      </c>
      <c r="S1544" s="3">
        <f t="shared" si="413"/>
        <v>1844.779983520513</v>
      </c>
      <c r="T1544" s="3">
        <f t="shared" ca="1" si="414"/>
        <v>-37.620925257000408</v>
      </c>
      <c r="U1544" s="3">
        <f t="shared" ca="1" si="422"/>
        <v>37.620925257000408</v>
      </c>
      <c r="W1544" s="34">
        <f t="shared" si="415"/>
        <v>11</v>
      </c>
      <c r="X1544" s="73" t="b">
        <f>COUNTIF('Power Curve'!$D$2:$D$31,W1544)&gt;0</f>
        <v>1</v>
      </c>
      <c r="Y1544" s="73" t="b">
        <f t="shared" si="416"/>
        <v>0</v>
      </c>
      <c r="Z1544" s="73" t="b">
        <f t="shared" si="423"/>
        <v>1</v>
      </c>
      <c r="AA1544" s="34" t="str">
        <f t="shared" si="417"/>
        <v>Outer</v>
      </c>
      <c r="AB1544" s="35" t="str">
        <f t="shared" si="424"/>
        <v>1.0-1.1</v>
      </c>
      <c r="AC1544" s="36" t="str">
        <f t="shared" si="418"/>
        <v>5-6</v>
      </c>
      <c r="AD1544" s="36" t="str">
        <f t="shared" si="419"/>
        <v>Mar</v>
      </c>
      <c r="AE1544" s="35" t="str">
        <f t="shared" si="420"/>
        <v>295-305</v>
      </c>
      <c r="AF1544" s="36" t="str">
        <f t="shared" si="421"/>
        <v>HWS-HTI</v>
      </c>
    </row>
    <row r="1545" spans="5:32" x14ac:dyDescent="0.3">
      <c r="E1545" s="12">
        <v>40970.229166666664</v>
      </c>
      <c r="F1545" s="16">
        <v>15.43</v>
      </c>
      <c r="G1545" s="16">
        <v>1977.409988403323</v>
      </c>
      <c r="H1545" s="29">
        <v>1.2056137993723994</v>
      </c>
      <c r="I1545" s="26">
        <v>297.5</v>
      </c>
      <c r="J1545" s="30">
        <v>0.18664938431626701</v>
      </c>
      <c r="K1545" s="31">
        <v>0.15047140573145232</v>
      </c>
      <c r="L1545" s="108">
        <f ca="1">REWS!R1545</f>
        <v>15.386954803343611</v>
      </c>
      <c r="M1545" s="22">
        <f t="shared" si="408"/>
        <v>15.348171142926544</v>
      </c>
      <c r="N1545" s="22">
        <f t="shared" ca="1" si="409"/>
        <v>15.305354224899119</v>
      </c>
      <c r="O1545" s="22">
        <f t="shared" si="410"/>
        <v>1.7301593023035582</v>
      </c>
      <c r="P1545" s="81">
        <f t="shared" ca="1" si="411"/>
        <v>16</v>
      </c>
      <c r="Q1545" s="22">
        <f t="shared" ca="1" si="412"/>
        <v>0.30571118198068614</v>
      </c>
      <c r="R1545" s="3">
        <f ca="1">IF(N1545&gt;'Power Curve'!$C$37,0,INDEX(Ci,$P1545,1)*POWER(1-Q1545,3)+INDEX(Ci,$P1545,2)*3*Q1545*POWER(1-Q1545,2)+INDEX(Ci,$P1545,3)*3*POWER(Q1545,2)*(1-Q1545)+INDEX(Ci,$P1545,4)*POWER(Q1545,3))</f>
        <v>1980.1391880807114</v>
      </c>
      <c r="S1545" s="3">
        <f t="shared" si="413"/>
        <v>1977.409988403323</v>
      </c>
      <c r="T1545" s="3">
        <f t="shared" ca="1" si="414"/>
        <v>2.7291996773883511</v>
      </c>
      <c r="U1545" s="3">
        <f t="shared" ca="1" si="422"/>
        <v>2.7291996773883511</v>
      </c>
      <c r="W1545" s="34">
        <f t="shared" si="415"/>
        <v>15</v>
      </c>
      <c r="X1545" s="73" t="b">
        <f>COUNTIF('Power Curve'!$D$2:$D$31,W1545)&gt;0</f>
        <v>1</v>
      </c>
      <c r="Y1545" s="73" t="b">
        <f t="shared" si="416"/>
        <v>0</v>
      </c>
      <c r="Z1545" s="73" t="b">
        <f t="shared" si="423"/>
        <v>1</v>
      </c>
      <c r="AA1545" s="34" t="str">
        <f t="shared" si="417"/>
        <v>Outer</v>
      </c>
      <c r="AB1545" s="35" t="str">
        <f t="shared" si="424"/>
        <v>1.7-1.8</v>
      </c>
      <c r="AC1545" s="36" t="str">
        <f t="shared" si="418"/>
        <v>5-6</v>
      </c>
      <c r="AD1545" s="36" t="str">
        <f t="shared" si="419"/>
        <v>Mar</v>
      </c>
      <c r="AE1545" s="35" t="str">
        <f t="shared" si="420"/>
        <v>295-305</v>
      </c>
      <c r="AF1545" s="36" t="str">
        <f t="shared" si="421"/>
        <v>HWS-HTI</v>
      </c>
    </row>
    <row r="1546" spans="5:32" x14ac:dyDescent="0.3">
      <c r="E1546" s="12">
        <v>40970.236111111109</v>
      </c>
      <c r="F1546" s="16">
        <v>15</v>
      </c>
      <c r="G1546" s="16">
        <v>1976.1899719238311</v>
      </c>
      <c r="H1546" s="29">
        <v>1.2058473892273116</v>
      </c>
      <c r="I1546" s="26">
        <v>295.89999999999998</v>
      </c>
      <c r="J1546" s="30">
        <v>0.12933333333333333</v>
      </c>
      <c r="K1546" s="31">
        <v>0.14685713667228048</v>
      </c>
      <c r="L1546" s="108">
        <f ca="1">REWS!R1546</f>
        <v>14.923774248789545</v>
      </c>
      <c r="M1546" s="22">
        <f t="shared" si="408"/>
        <v>14.92141509159841</v>
      </c>
      <c r="N1546" s="22">
        <f t="shared" ca="1" si="409"/>
        <v>14.84558868663307</v>
      </c>
      <c r="O1546" s="22">
        <f t="shared" si="410"/>
        <v>1.664202778888644</v>
      </c>
      <c r="P1546" s="81">
        <f t="shared" ca="1" si="411"/>
        <v>15</v>
      </c>
      <c r="Q1546" s="22">
        <f t="shared" ca="1" si="412"/>
        <v>0.85210784935226946</v>
      </c>
      <c r="R1546" s="3">
        <f ca="1">IF(N1546&gt;'Power Curve'!$C$37,0,INDEX(Ci,$P1546,1)*POWER(1-Q1546,3)+INDEX(Ci,$P1546,2)*3*Q1546*POWER(1-Q1546,2)+INDEX(Ci,$P1546,3)*3*POWER(Q1546,2)*(1-Q1546)+INDEX(Ci,$P1546,4)*POWER(Q1546,3))</f>
        <v>1978.5254162081555</v>
      </c>
      <c r="S1546" s="3">
        <f t="shared" si="413"/>
        <v>1976.1899719238311</v>
      </c>
      <c r="T1546" s="3">
        <f t="shared" ca="1" si="414"/>
        <v>2.3354442843244669</v>
      </c>
      <c r="U1546" s="3">
        <f t="shared" ca="1" si="422"/>
        <v>2.3354442843244669</v>
      </c>
      <c r="W1546" s="34">
        <f t="shared" si="415"/>
        <v>15</v>
      </c>
      <c r="X1546" s="73" t="b">
        <f>COUNTIF('Power Curve'!$D$2:$D$31,W1546)&gt;0</f>
        <v>1</v>
      </c>
      <c r="Y1546" s="73" t="b">
        <f t="shared" si="416"/>
        <v>0</v>
      </c>
      <c r="Z1546" s="73" t="b">
        <f t="shared" si="423"/>
        <v>1</v>
      </c>
      <c r="AA1546" s="34" t="str">
        <f t="shared" si="417"/>
        <v>Inner</v>
      </c>
      <c r="AB1546" s="35" t="str">
        <f t="shared" si="424"/>
        <v>1.6-1.7</v>
      </c>
      <c r="AC1546" s="36" t="str">
        <f t="shared" si="418"/>
        <v>5-6</v>
      </c>
      <c r="AD1546" s="36" t="str">
        <f t="shared" si="419"/>
        <v>Mar</v>
      </c>
      <c r="AE1546" s="35" t="str">
        <f t="shared" si="420"/>
        <v>295-305</v>
      </c>
      <c r="AF1546" s="36" t="str">
        <f t="shared" si="421"/>
        <v>Inner-TI</v>
      </c>
    </row>
    <row r="1547" spans="5:32" x14ac:dyDescent="0.3">
      <c r="E1547" s="12">
        <v>40970.243055555555</v>
      </c>
      <c r="F1547" s="16">
        <v>14.74</v>
      </c>
      <c r="G1547" s="16">
        <v>1961.570007324219</v>
      </c>
      <c r="H1547" s="29">
        <v>1.2059467665981594</v>
      </c>
      <c r="I1547" s="26">
        <v>297.8</v>
      </c>
      <c r="J1547" s="30">
        <v>0.14382632293080055</v>
      </c>
      <c r="K1547" s="31">
        <v>0.16954984839127185</v>
      </c>
      <c r="L1547" s="108">
        <f ca="1">REWS!R1547</f>
        <v>14.629292572272227</v>
      </c>
      <c r="M1547" s="22">
        <f t="shared" si="408"/>
        <v>14.663180019572088</v>
      </c>
      <c r="N1547" s="22">
        <f t="shared" ca="1" si="409"/>
        <v>14.553049562158513</v>
      </c>
      <c r="O1547" s="22">
        <f t="shared" si="410"/>
        <v>1.624291716065636</v>
      </c>
      <c r="P1547" s="81">
        <f t="shared" ca="1" si="411"/>
        <v>15</v>
      </c>
      <c r="Q1547" s="22">
        <f t="shared" ca="1" si="412"/>
        <v>0.57263360072541125</v>
      </c>
      <c r="R1547" s="3">
        <f ca="1">IF(N1547&gt;'Power Curve'!$C$37,0,INDEX(Ci,$P1547,1)*POWER(1-Q1547,3)+INDEX(Ci,$P1547,2)*3*Q1547*POWER(1-Q1547,2)+INDEX(Ci,$P1547,3)*3*POWER(Q1547,2)*(1-Q1547)+INDEX(Ci,$P1547,4)*POWER(Q1547,3))</f>
        <v>1977.620258295864</v>
      </c>
      <c r="S1547" s="3">
        <f t="shared" si="413"/>
        <v>1961.570007324219</v>
      </c>
      <c r="T1547" s="3">
        <f t="shared" ca="1" si="414"/>
        <v>16.050250971645028</v>
      </c>
      <c r="U1547" s="3">
        <f t="shared" ca="1" si="422"/>
        <v>16.050250971645028</v>
      </c>
      <c r="W1547" s="34">
        <f t="shared" si="415"/>
        <v>15</v>
      </c>
      <c r="X1547" s="73" t="b">
        <f>COUNTIF('Power Curve'!$D$2:$D$31,W1547)&gt;0</f>
        <v>1</v>
      </c>
      <c r="Y1547" s="73" t="b">
        <f t="shared" si="416"/>
        <v>0</v>
      </c>
      <c r="Z1547" s="73" t="b">
        <f t="shared" si="423"/>
        <v>1</v>
      </c>
      <c r="AA1547" s="34" t="str">
        <f t="shared" si="417"/>
        <v>Outer</v>
      </c>
      <c r="AB1547" s="35" t="str">
        <f t="shared" si="424"/>
        <v>1.6-1.7</v>
      </c>
      <c r="AC1547" s="36" t="str">
        <f t="shared" si="418"/>
        <v>5-6</v>
      </c>
      <c r="AD1547" s="36" t="str">
        <f t="shared" si="419"/>
        <v>Mar</v>
      </c>
      <c r="AE1547" s="35" t="str">
        <f t="shared" si="420"/>
        <v>295-305</v>
      </c>
      <c r="AF1547" s="36" t="str">
        <f t="shared" si="421"/>
        <v>HWS-HTI</v>
      </c>
    </row>
    <row r="1548" spans="5:32" x14ac:dyDescent="0.3">
      <c r="E1548" s="12">
        <v>40970.25</v>
      </c>
      <c r="F1548" s="16">
        <v>12.91</v>
      </c>
      <c r="G1548" s="16">
        <v>1975.4800262451149</v>
      </c>
      <c r="H1548" s="29">
        <v>1.2070850891552967</v>
      </c>
      <c r="I1548" s="26">
        <v>295.10000000000002</v>
      </c>
      <c r="J1548" s="30">
        <v>0.13323005422153369</v>
      </c>
      <c r="K1548" s="31">
        <v>0.13634915128036532</v>
      </c>
      <c r="L1548" s="108">
        <f ca="1">REWS!R1548</f>
        <v>12.835068913645825</v>
      </c>
      <c r="M1548" s="22">
        <f t="shared" si="408"/>
        <v>12.846756951882814</v>
      </c>
      <c r="N1548" s="22">
        <f t="shared" ca="1" si="409"/>
        <v>12.772192935265258</v>
      </c>
      <c r="O1548" s="22">
        <f t="shared" si="410"/>
        <v>1.3435576755697007</v>
      </c>
      <c r="P1548" s="81">
        <f t="shared" ca="1" si="411"/>
        <v>13</v>
      </c>
      <c r="Q1548" s="22">
        <f t="shared" ca="1" si="412"/>
        <v>0.77589420496105488</v>
      </c>
      <c r="R1548" s="3">
        <f ca="1">IF(N1548&gt;'Power Curve'!$C$37,0,INDEX(Ci,$P1548,1)*POWER(1-Q1548,3)+INDEX(Ci,$P1548,2)*3*Q1548*POWER(1-Q1548,2)+INDEX(Ci,$P1548,3)*3*POWER(Q1548,2)*(1-Q1548)+INDEX(Ci,$P1548,4)*POWER(Q1548,3))</f>
        <v>1947.0848106033727</v>
      </c>
      <c r="S1548" s="3">
        <f t="shared" si="413"/>
        <v>1975.4800262451149</v>
      </c>
      <c r="T1548" s="3">
        <f t="shared" ca="1" si="414"/>
        <v>-28.395215641742197</v>
      </c>
      <c r="U1548" s="3">
        <f t="shared" ca="1" si="422"/>
        <v>28.395215641742197</v>
      </c>
      <c r="W1548" s="34">
        <f t="shared" si="415"/>
        <v>13</v>
      </c>
      <c r="X1548" s="73" t="b">
        <f>COUNTIF('Power Curve'!$D$2:$D$31,W1548)&gt;0</f>
        <v>1</v>
      </c>
      <c r="Y1548" s="73" t="b">
        <f t="shared" si="416"/>
        <v>0</v>
      </c>
      <c r="Z1548" s="73" t="b">
        <f t="shared" si="423"/>
        <v>1</v>
      </c>
      <c r="AA1548" s="34" t="str">
        <f t="shared" si="417"/>
        <v>Inner</v>
      </c>
      <c r="AB1548" s="35" t="str">
        <f t="shared" si="424"/>
        <v>1.3-1.4</v>
      </c>
      <c r="AC1548" s="36" t="str">
        <f t="shared" si="418"/>
        <v>6-7</v>
      </c>
      <c r="AD1548" s="36" t="str">
        <f t="shared" si="419"/>
        <v>Mar</v>
      </c>
      <c r="AE1548" s="35" t="str">
        <f t="shared" si="420"/>
        <v>295-305</v>
      </c>
      <c r="AF1548" s="36" t="str">
        <f t="shared" si="421"/>
        <v>Inner-TI</v>
      </c>
    </row>
    <row r="1549" spans="5:32" x14ac:dyDescent="0.3">
      <c r="E1549" s="12">
        <v>40970.256944444445</v>
      </c>
      <c r="F1549" s="16">
        <v>10.35</v>
      </c>
      <c r="G1549" s="16">
        <v>1504.1899566650391</v>
      </c>
      <c r="H1549" s="29">
        <v>1.2085383178895874</v>
      </c>
      <c r="I1549" s="26">
        <v>293.89999999999998</v>
      </c>
      <c r="J1549" s="30">
        <v>0.1855072463768116</v>
      </c>
      <c r="K1549" s="31">
        <v>0.20713376154701185</v>
      </c>
      <c r="L1549" s="108">
        <f ca="1">REWS!R1549</f>
        <v>10.50364293243639</v>
      </c>
      <c r="M1549" s="22">
        <f t="shared" si="408"/>
        <v>10.303429293366776</v>
      </c>
      <c r="N1549" s="22">
        <f t="shared" ca="1" si="409"/>
        <v>10.456380896341065</v>
      </c>
      <c r="O1549" s="22">
        <f t="shared" si="410"/>
        <v>0.95047818732659439</v>
      </c>
      <c r="P1549" s="81">
        <f t="shared" ca="1" si="411"/>
        <v>11</v>
      </c>
      <c r="Q1549" s="22">
        <f t="shared" ca="1" si="412"/>
        <v>0.49151481228290095</v>
      </c>
      <c r="R1549" s="3">
        <f ca="1">IF(N1549&gt;'Power Curve'!$C$37,0,INDEX(Ci,$P1549,1)*POWER(1-Q1549,3)+INDEX(Ci,$P1549,2)*3*Q1549*POWER(1-Q1549,2)+INDEX(Ci,$P1549,3)*3*POWER(Q1549,2)*(1-Q1549)+INDEX(Ci,$P1549,4)*POWER(Q1549,3))</f>
        <v>1659.7998751535081</v>
      </c>
      <c r="S1549" s="3">
        <f t="shared" si="413"/>
        <v>1504.1899566650391</v>
      </c>
      <c r="T1549" s="3">
        <f t="shared" ca="1" si="414"/>
        <v>155.60991848846902</v>
      </c>
      <c r="U1549" s="3">
        <f t="shared" ca="1" si="422"/>
        <v>155.60991848846902</v>
      </c>
      <c r="W1549" s="34">
        <f t="shared" si="415"/>
        <v>10</v>
      </c>
      <c r="X1549" s="73" t="b">
        <f>COUNTIF('Power Curve'!$D$2:$D$31,W1549)&gt;0</f>
        <v>1</v>
      </c>
      <c r="Y1549" s="73" t="b">
        <f t="shared" si="416"/>
        <v>0</v>
      </c>
      <c r="Z1549" s="73" t="b">
        <f t="shared" si="423"/>
        <v>1</v>
      </c>
      <c r="AA1549" s="34" t="str">
        <f t="shared" si="417"/>
        <v>Outer</v>
      </c>
      <c r="AB1549" s="35" t="str">
        <f t="shared" si="424"/>
        <v>0.9-1.0</v>
      </c>
      <c r="AC1549" s="36" t="str">
        <f t="shared" si="418"/>
        <v>6-7</v>
      </c>
      <c r="AD1549" s="36" t="str">
        <f t="shared" si="419"/>
        <v>Mar</v>
      </c>
      <c r="AE1549" s="35" t="str">
        <f t="shared" si="420"/>
        <v>285-295</v>
      </c>
      <c r="AF1549" s="36" t="str">
        <f t="shared" si="421"/>
        <v>HWS-HTI</v>
      </c>
    </row>
    <row r="1550" spans="5:32" x14ac:dyDescent="0.3">
      <c r="E1550" s="12">
        <v>40970.263888888891</v>
      </c>
      <c r="F1550" s="16">
        <v>11.75</v>
      </c>
      <c r="G1550" s="16">
        <v>1803.710006713872</v>
      </c>
      <c r="H1550" s="29">
        <v>1.2083495813528196</v>
      </c>
      <c r="I1550" s="26">
        <v>295.7</v>
      </c>
      <c r="J1550" s="30">
        <v>0.19914893617021276</v>
      </c>
      <c r="K1550" s="31">
        <v>0.19842637036680286</v>
      </c>
      <c r="L1550" s="108">
        <f ca="1">REWS!R1550</f>
        <v>11.786977437086763</v>
      </c>
      <c r="M1550" s="22">
        <f t="shared" si="408"/>
        <v>11.696520931699666</v>
      </c>
      <c r="N1550" s="22">
        <f t="shared" ca="1" si="409"/>
        <v>11.73333006930698</v>
      </c>
      <c r="O1550" s="22">
        <f t="shared" si="410"/>
        <v>1.1657849907728914</v>
      </c>
      <c r="P1550" s="81">
        <f t="shared" ca="1" si="411"/>
        <v>12</v>
      </c>
      <c r="Q1550" s="22">
        <f t="shared" ca="1" si="412"/>
        <v>0.72530331882769294</v>
      </c>
      <c r="R1550" s="3">
        <f ca="1">IF(N1550&gt;'Power Curve'!$C$37,0,INDEX(Ci,$P1550,1)*POWER(1-Q1550,3)+INDEX(Ci,$P1550,2)*3*Q1550*POWER(1-Q1550,2)+INDEX(Ci,$P1550,3)*3*POWER(Q1550,2)*(1-Q1550)+INDEX(Ci,$P1550,4)*POWER(Q1550,3))</f>
        <v>1892.3732926262248</v>
      </c>
      <c r="S1550" s="3">
        <f t="shared" si="413"/>
        <v>1803.710006713872</v>
      </c>
      <c r="T1550" s="3">
        <f t="shared" ca="1" si="414"/>
        <v>88.663285912352876</v>
      </c>
      <c r="U1550" s="3">
        <f t="shared" ca="1" si="422"/>
        <v>88.663285912352876</v>
      </c>
      <c r="W1550" s="34">
        <f t="shared" si="415"/>
        <v>12</v>
      </c>
      <c r="X1550" s="73" t="b">
        <f>COUNTIF('Power Curve'!$D$2:$D$31,W1550)&gt;0</f>
        <v>1</v>
      </c>
      <c r="Y1550" s="73" t="b">
        <f t="shared" si="416"/>
        <v>0</v>
      </c>
      <c r="Z1550" s="73" t="b">
        <f t="shared" si="423"/>
        <v>1</v>
      </c>
      <c r="AA1550" s="34" t="str">
        <f t="shared" si="417"/>
        <v>Outer</v>
      </c>
      <c r="AB1550" s="35" t="str">
        <f t="shared" si="424"/>
        <v>1.1-1.2</v>
      </c>
      <c r="AC1550" s="36" t="str">
        <f t="shared" si="418"/>
        <v>6-7</v>
      </c>
      <c r="AD1550" s="36" t="str">
        <f t="shared" si="419"/>
        <v>Mar</v>
      </c>
      <c r="AE1550" s="35" t="str">
        <f t="shared" si="420"/>
        <v>295-305</v>
      </c>
      <c r="AF1550" s="36" t="str">
        <f t="shared" si="421"/>
        <v>HWS-HTI</v>
      </c>
    </row>
    <row r="1551" spans="5:32" x14ac:dyDescent="0.3">
      <c r="E1551" s="12">
        <v>40970.270833333336</v>
      </c>
      <c r="F1551" s="16">
        <v>13.42</v>
      </c>
      <c r="G1551" s="16">
        <v>1955.2000274658251</v>
      </c>
      <c r="H1551" s="29">
        <v>1.2077312803165146</v>
      </c>
      <c r="I1551" s="26">
        <v>301.10000000000002</v>
      </c>
      <c r="J1551" s="30">
        <v>0.11549925484351714</v>
      </c>
      <c r="K1551" s="31">
        <v>0.14730336849121245</v>
      </c>
      <c r="L1551" s="108">
        <f ca="1">REWS!R1551</f>
        <v>13.337617656250956</v>
      </c>
      <c r="M1551" s="22">
        <f t="shared" si="408"/>
        <v>13.356641143845934</v>
      </c>
      <c r="N1551" s="22">
        <f t="shared" ca="1" si="409"/>
        <v>13.274647745779992</v>
      </c>
      <c r="O1551" s="22">
        <f t="shared" si="410"/>
        <v>1.4223619210899401</v>
      </c>
      <c r="P1551" s="81">
        <f t="shared" ca="1" si="411"/>
        <v>14</v>
      </c>
      <c r="Q1551" s="22">
        <f t="shared" ca="1" si="412"/>
        <v>0.29547359551230118</v>
      </c>
      <c r="R1551" s="3">
        <f ca="1">IF(N1551&gt;'Power Curve'!$C$37,0,INDEX(Ci,$P1551,1)*POWER(1-Q1551,3)+INDEX(Ci,$P1551,2)*3*Q1551*POWER(1-Q1551,2)+INDEX(Ci,$P1551,3)*3*POWER(Q1551,2)*(1-Q1551)+INDEX(Ci,$P1551,4)*POWER(Q1551,3))</f>
        <v>1961.2839705584724</v>
      </c>
      <c r="S1551" s="3">
        <f t="shared" si="413"/>
        <v>1955.2000274658251</v>
      </c>
      <c r="T1551" s="3">
        <f t="shared" ca="1" si="414"/>
        <v>6.0839430926473597</v>
      </c>
      <c r="U1551" s="3">
        <f t="shared" ca="1" si="422"/>
        <v>6.0839430926473597</v>
      </c>
      <c r="W1551" s="34">
        <f t="shared" si="415"/>
        <v>13</v>
      </c>
      <c r="X1551" s="73" t="b">
        <f>COUNTIF('Power Curve'!$D$2:$D$31,W1551)&gt;0</f>
        <v>1</v>
      </c>
      <c r="Y1551" s="73" t="b">
        <f t="shared" si="416"/>
        <v>0</v>
      </c>
      <c r="Z1551" s="73" t="b">
        <f t="shared" si="423"/>
        <v>1</v>
      </c>
      <c r="AA1551" s="34" t="str">
        <f t="shared" si="417"/>
        <v>Inner</v>
      </c>
      <c r="AB1551" s="35" t="str">
        <f t="shared" si="424"/>
        <v>1.4-1.5</v>
      </c>
      <c r="AC1551" s="36" t="str">
        <f t="shared" si="418"/>
        <v>6-7</v>
      </c>
      <c r="AD1551" s="36" t="str">
        <f t="shared" si="419"/>
        <v>Mar</v>
      </c>
      <c r="AE1551" s="35" t="str">
        <f t="shared" si="420"/>
        <v>295-305</v>
      </c>
      <c r="AF1551" s="36" t="str">
        <f t="shared" si="421"/>
        <v>Inner-TI</v>
      </c>
    </row>
    <row r="1552" spans="5:32" x14ac:dyDescent="0.3">
      <c r="E1552" s="12">
        <v>40970.277777777781</v>
      </c>
      <c r="F1552" s="16">
        <v>13.2</v>
      </c>
      <c r="G1552" s="16">
        <v>1973.2800445556691</v>
      </c>
      <c r="H1552" s="29">
        <v>1.2075615855143325</v>
      </c>
      <c r="I1552" s="26">
        <v>304.10000000000002</v>
      </c>
      <c r="J1552" s="30">
        <v>0.14924242424242426</v>
      </c>
      <c r="K1552" s="31">
        <v>0.14597606267099947</v>
      </c>
      <c r="L1552" s="108">
        <f ca="1">REWS!R1552</f>
        <v>13.186756791275654</v>
      </c>
      <c r="M1552" s="22">
        <f t="shared" si="408"/>
        <v>13.137064472431469</v>
      </c>
      <c r="N1552" s="22">
        <f t="shared" ca="1" si="409"/>
        <v>13.123884405247106</v>
      </c>
      <c r="O1552" s="22">
        <f t="shared" si="410"/>
        <v>1.3884256386999303</v>
      </c>
      <c r="P1552" s="81">
        <f t="shared" ca="1" si="411"/>
        <v>14</v>
      </c>
      <c r="Q1552" s="22">
        <f t="shared" ca="1" si="412"/>
        <v>0.13904214380865201</v>
      </c>
      <c r="R1552" s="3">
        <f ca="1">IF(N1552&gt;'Power Curve'!$C$37,0,INDEX(Ci,$P1552,1)*POWER(1-Q1552,3)+INDEX(Ci,$P1552,2)*3*Q1552*POWER(1-Q1552,2)+INDEX(Ci,$P1552,3)*3*POWER(Q1552,2)*(1-Q1552)+INDEX(Ci,$P1552,4)*POWER(Q1552,3))</f>
        <v>1956.9888262343648</v>
      </c>
      <c r="S1552" s="3">
        <f t="shared" si="413"/>
        <v>1973.2800445556691</v>
      </c>
      <c r="T1552" s="3">
        <f t="shared" ca="1" si="414"/>
        <v>-16.291218321304314</v>
      </c>
      <c r="U1552" s="3">
        <f t="shared" ca="1" si="422"/>
        <v>16.291218321304314</v>
      </c>
      <c r="W1552" s="34">
        <f t="shared" si="415"/>
        <v>13</v>
      </c>
      <c r="X1552" s="73" t="b">
        <f>COUNTIF('Power Curve'!$D$2:$D$31,W1552)&gt;0</f>
        <v>1</v>
      </c>
      <c r="Y1552" s="73" t="b">
        <f t="shared" si="416"/>
        <v>0</v>
      </c>
      <c r="Z1552" s="73" t="b">
        <f t="shared" si="423"/>
        <v>1</v>
      </c>
      <c r="AA1552" s="34" t="str">
        <f t="shared" si="417"/>
        <v>Outer</v>
      </c>
      <c r="AB1552" s="35" t="str">
        <f t="shared" si="424"/>
        <v>1.3-1.4</v>
      </c>
      <c r="AC1552" s="36" t="str">
        <f t="shared" si="418"/>
        <v>6-7</v>
      </c>
      <c r="AD1552" s="36" t="str">
        <f t="shared" si="419"/>
        <v>Mar</v>
      </c>
      <c r="AE1552" s="35" t="str">
        <f t="shared" si="420"/>
        <v>295-305</v>
      </c>
      <c r="AF1552" s="36" t="str">
        <f t="shared" si="421"/>
        <v>HWS-HTI</v>
      </c>
    </row>
    <row r="1553" spans="5:32" x14ac:dyDescent="0.3">
      <c r="E1553" s="12">
        <v>40970.284722222219</v>
      </c>
      <c r="F1553" s="16">
        <v>12.08</v>
      </c>
      <c r="G1553" s="16">
        <v>1759.450027465818</v>
      </c>
      <c r="H1553" s="29">
        <v>1.2074367870652722</v>
      </c>
      <c r="I1553" s="26">
        <v>301.3</v>
      </c>
      <c r="J1553" s="30">
        <v>0.11175496688741722</v>
      </c>
      <c r="K1553" s="31">
        <v>0.15537147901620421</v>
      </c>
      <c r="L1553" s="108">
        <f ca="1">REWS!R1553</f>
        <v>11.967824874978959</v>
      </c>
      <c r="M1553" s="22">
        <f t="shared" si="408"/>
        <v>12.021990280578271</v>
      </c>
      <c r="N1553" s="22">
        <f t="shared" ca="1" si="409"/>
        <v>11.910353834988403</v>
      </c>
      <c r="O1553" s="22">
        <f t="shared" si="410"/>
        <v>1.216087327818471</v>
      </c>
      <c r="P1553" s="81">
        <f t="shared" ca="1" si="411"/>
        <v>12</v>
      </c>
      <c r="Q1553" s="22">
        <f t="shared" ca="1" si="412"/>
        <v>0.89581338501215446</v>
      </c>
      <c r="R1553" s="3">
        <f ca="1">IF(N1553&gt;'Power Curve'!$C$37,0,INDEX(Ci,$P1553,1)*POWER(1-Q1553,3)+INDEX(Ci,$P1553,2)*3*Q1553*POWER(1-Q1553,2)+INDEX(Ci,$P1553,3)*3*POWER(Q1553,2)*(1-Q1553)+INDEX(Ci,$P1553,4)*POWER(Q1553,3))</f>
        <v>1909.6171186099964</v>
      </c>
      <c r="S1553" s="3">
        <f t="shared" si="413"/>
        <v>1759.450027465818</v>
      </c>
      <c r="T1553" s="3">
        <f t="shared" ca="1" si="414"/>
        <v>150.16709114417836</v>
      </c>
      <c r="U1553" s="3">
        <f t="shared" ca="1" si="422"/>
        <v>150.16709114417836</v>
      </c>
      <c r="W1553" s="34">
        <f t="shared" si="415"/>
        <v>12</v>
      </c>
      <c r="X1553" s="73" t="b">
        <f>COUNTIF('Power Curve'!$D$2:$D$31,W1553)&gt;0</f>
        <v>1</v>
      </c>
      <c r="Y1553" s="73" t="b">
        <f t="shared" si="416"/>
        <v>0</v>
      </c>
      <c r="Z1553" s="73" t="b">
        <f t="shared" si="423"/>
        <v>1</v>
      </c>
      <c r="AA1553" s="34" t="str">
        <f t="shared" si="417"/>
        <v>Inner</v>
      </c>
      <c r="AB1553" s="35" t="str">
        <f t="shared" si="424"/>
        <v>1.2-1.3</v>
      </c>
      <c r="AC1553" s="36" t="str">
        <f t="shared" si="418"/>
        <v>6-7</v>
      </c>
      <c r="AD1553" s="36" t="str">
        <f t="shared" si="419"/>
        <v>Mar</v>
      </c>
      <c r="AE1553" s="35" t="str">
        <f t="shared" si="420"/>
        <v>295-305</v>
      </c>
      <c r="AF1553" s="36" t="str">
        <f t="shared" si="421"/>
        <v>Inner-TI</v>
      </c>
    </row>
    <row r="1554" spans="5:32" x14ac:dyDescent="0.3">
      <c r="E1554" s="12">
        <v>40970.291666666664</v>
      </c>
      <c r="F1554" s="16">
        <v>10.78</v>
      </c>
      <c r="G1554" s="16">
        <v>1883.659957885742</v>
      </c>
      <c r="H1554" s="29">
        <v>1.20740156350711</v>
      </c>
      <c r="I1554" s="26">
        <v>299</v>
      </c>
      <c r="J1554" s="30">
        <v>0.14100185528756959</v>
      </c>
      <c r="K1554" s="31">
        <v>0.13531824701147349</v>
      </c>
      <c r="L1554" s="108">
        <f ca="1">REWS!R1554</f>
        <v>10.781210010889705</v>
      </c>
      <c r="M1554" s="22">
        <f t="shared" si="408"/>
        <v>10.728128725415717</v>
      </c>
      <c r="N1554" s="22">
        <f t="shared" ca="1" si="409"/>
        <v>10.729332913967101</v>
      </c>
      <c r="O1554" s="22">
        <f t="shared" si="410"/>
        <v>1.0161168536022331</v>
      </c>
      <c r="P1554" s="81">
        <f t="shared" ca="1" si="411"/>
        <v>11</v>
      </c>
      <c r="Q1554" s="22">
        <f t="shared" ca="1" si="412"/>
        <v>0.75641631670863019</v>
      </c>
      <c r="R1554" s="3">
        <f ca="1">IF(N1554&gt;'Power Curve'!$C$37,0,INDEX(Ci,$P1554,1)*POWER(1-Q1554,3)+INDEX(Ci,$P1554,2)*3*Q1554*POWER(1-Q1554,2)+INDEX(Ci,$P1554,3)*3*POWER(Q1554,2)*(1-Q1554)+INDEX(Ci,$P1554,4)*POWER(Q1554,3))</f>
        <v>1725.8529213743432</v>
      </c>
      <c r="S1554" s="3">
        <f t="shared" si="413"/>
        <v>1883.659957885742</v>
      </c>
      <c r="T1554" s="3">
        <f t="shared" ca="1" si="414"/>
        <v>-157.80703651139879</v>
      </c>
      <c r="U1554" s="3">
        <f t="shared" ca="1" si="422"/>
        <v>157.80703651139879</v>
      </c>
      <c r="W1554" s="34">
        <f t="shared" si="415"/>
        <v>11</v>
      </c>
      <c r="X1554" s="73" t="b">
        <f>COUNTIF('Power Curve'!$D$2:$D$31,W1554)&gt;0</f>
        <v>1</v>
      </c>
      <c r="Y1554" s="73" t="b">
        <f t="shared" si="416"/>
        <v>0</v>
      </c>
      <c r="Z1554" s="73" t="b">
        <f t="shared" si="423"/>
        <v>1</v>
      </c>
      <c r="AA1554" s="34" t="str">
        <f t="shared" si="417"/>
        <v>Outer</v>
      </c>
      <c r="AB1554" s="35" t="str">
        <f t="shared" si="424"/>
        <v>1.0-1.1</v>
      </c>
      <c r="AC1554" s="36" t="str">
        <f t="shared" si="418"/>
        <v>7-8</v>
      </c>
      <c r="AD1554" s="36" t="str">
        <f t="shared" si="419"/>
        <v>Mar</v>
      </c>
      <c r="AE1554" s="35" t="str">
        <f t="shared" si="420"/>
        <v>295-305</v>
      </c>
      <c r="AF1554" s="36" t="str">
        <f t="shared" si="421"/>
        <v>HWS-HTI</v>
      </c>
    </row>
    <row r="1555" spans="5:32" x14ac:dyDescent="0.3">
      <c r="E1555" s="12">
        <v>40970.298611111109</v>
      </c>
      <c r="F1555" s="16">
        <v>13.79</v>
      </c>
      <c r="G1555" s="16">
        <v>1972.950012207031</v>
      </c>
      <c r="H1555" s="29">
        <v>1.2065520046949143</v>
      </c>
      <c r="I1555" s="26">
        <v>301.8</v>
      </c>
      <c r="J1555" s="30">
        <v>0.1457577955039884</v>
      </c>
      <c r="K1555" s="31">
        <v>0.20657332769666847</v>
      </c>
      <c r="L1555" s="108">
        <f ca="1">REWS!R1555</f>
        <v>13.794633248303999</v>
      </c>
      <c r="M1555" s="22">
        <f t="shared" si="408"/>
        <v>13.720425662499443</v>
      </c>
      <c r="N1555" s="22">
        <f t="shared" ca="1" si="409"/>
        <v>13.7250355347932</v>
      </c>
      <c r="O1555" s="22">
        <f t="shared" si="410"/>
        <v>1.4785859911362351</v>
      </c>
      <c r="P1555" s="81">
        <f t="shared" ca="1" si="411"/>
        <v>14</v>
      </c>
      <c r="Q1555" s="22">
        <f t="shared" ca="1" si="412"/>
        <v>0.76279420154228139</v>
      </c>
      <c r="R1555" s="3">
        <f ca="1">IF(N1555&gt;'Power Curve'!$C$37,0,INDEX(Ci,$P1555,1)*POWER(1-Q1555,3)+INDEX(Ci,$P1555,2)*3*Q1555*POWER(1-Q1555,2)+INDEX(Ci,$P1555,3)*3*POWER(Q1555,2)*(1-Q1555)+INDEX(Ci,$P1555,4)*POWER(Q1555,3))</f>
        <v>1972.0087414492291</v>
      </c>
      <c r="S1555" s="3">
        <f t="shared" si="413"/>
        <v>1972.950012207031</v>
      </c>
      <c r="T1555" s="3">
        <f t="shared" ca="1" si="414"/>
        <v>-0.94127075780193081</v>
      </c>
      <c r="U1555" s="3">
        <f t="shared" ca="1" si="422"/>
        <v>0.94127075780193081</v>
      </c>
      <c r="W1555" s="34">
        <f t="shared" si="415"/>
        <v>14</v>
      </c>
      <c r="X1555" s="73" t="b">
        <f>COUNTIF('Power Curve'!$D$2:$D$31,W1555)&gt;0</f>
        <v>1</v>
      </c>
      <c r="Y1555" s="73" t="b">
        <f t="shared" si="416"/>
        <v>0</v>
      </c>
      <c r="Z1555" s="73" t="b">
        <f t="shared" si="423"/>
        <v>1</v>
      </c>
      <c r="AA1555" s="34" t="str">
        <f t="shared" si="417"/>
        <v>Outer</v>
      </c>
      <c r="AB1555" s="35" t="str">
        <f t="shared" si="424"/>
        <v>1.4-1.5</v>
      </c>
      <c r="AC1555" s="36" t="str">
        <f t="shared" si="418"/>
        <v>7-8</v>
      </c>
      <c r="AD1555" s="36" t="str">
        <f t="shared" si="419"/>
        <v>Mar</v>
      </c>
      <c r="AE1555" s="35" t="str">
        <f t="shared" si="420"/>
        <v>295-305</v>
      </c>
      <c r="AF1555" s="36" t="str">
        <f t="shared" si="421"/>
        <v>HWS-HTI</v>
      </c>
    </row>
    <row r="1556" spans="5:32" x14ac:dyDescent="0.3">
      <c r="E1556" s="12">
        <v>40970.305555555555</v>
      </c>
      <c r="F1556" s="16">
        <v>12.9</v>
      </c>
      <c r="G1556" s="16">
        <v>1965.5599517822291</v>
      </c>
      <c r="H1556" s="29">
        <v>1.2066161489669891</v>
      </c>
      <c r="I1556" s="26">
        <v>302.89999999999998</v>
      </c>
      <c r="J1556" s="30">
        <v>0.12093023255813953</v>
      </c>
      <c r="K1556" s="31">
        <v>0.12036900876545371</v>
      </c>
      <c r="L1556" s="108">
        <f ca="1">REWS!R1556</f>
        <v>12.764812885738023</v>
      </c>
      <c r="M1556" s="22">
        <f t="shared" si="408"/>
        <v>12.835143401691504</v>
      </c>
      <c r="N1556" s="22">
        <f t="shared" ca="1" si="409"/>
        <v>12.700635960016051</v>
      </c>
      <c r="O1556" s="22">
        <f t="shared" si="410"/>
        <v>1.341762763950429</v>
      </c>
      <c r="P1556" s="81">
        <f t="shared" ca="1" si="411"/>
        <v>13</v>
      </c>
      <c r="Q1556" s="22">
        <f t="shared" ca="1" si="412"/>
        <v>0.70222739619808039</v>
      </c>
      <c r="R1556" s="3">
        <f ca="1">IF(N1556&gt;'Power Curve'!$C$37,0,INDEX(Ci,$P1556,1)*POWER(1-Q1556,3)+INDEX(Ci,$P1556,2)*3*Q1556*POWER(1-Q1556,2)+INDEX(Ci,$P1556,3)*3*POWER(Q1556,2)*(1-Q1556)+INDEX(Ci,$P1556,4)*POWER(Q1556,3))</f>
        <v>1945.0066248443432</v>
      </c>
      <c r="S1556" s="3">
        <f t="shared" si="413"/>
        <v>1965.5599517822291</v>
      </c>
      <c r="T1556" s="3">
        <f t="shared" ca="1" si="414"/>
        <v>-20.553326937885913</v>
      </c>
      <c r="U1556" s="3">
        <f t="shared" ca="1" si="422"/>
        <v>20.553326937885913</v>
      </c>
      <c r="W1556" s="34">
        <f t="shared" si="415"/>
        <v>13</v>
      </c>
      <c r="X1556" s="73" t="b">
        <f>COUNTIF('Power Curve'!$D$2:$D$31,W1556)&gt;0</f>
        <v>1</v>
      </c>
      <c r="Y1556" s="73" t="b">
        <f t="shared" si="416"/>
        <v>0</v>
      </c>
      <c r="Z1556" s="73" t="b">
        <f t="shared" si="423"/>
        <v>1</v>
      </c>
      <c r="AA1556" s="34" t="str">
        <f t="shared" si="417"/>
        <v>Inner</v>
      </c>
      <c r="AB1556" s="35" t="str">
        <f t="shared" si="424"/>
        <v>1.3-1.4</v>
      </c>
      <c r="AC1556" s="36" t="str">
        <f t="shared" si="418"/>
        <v>7-8</v>
      </c>
      <c r="AD1556" s="36" t="str">
        <f t="shared" si="419"/>
        <v>Mar</v>
      </c>
      <c r="AE1556" s="35" t="str">
        <f t="shared" si="420"/>
        <v>295-305</v>
      </c>
      <c r="AF1556" s="36" t="str">
        <f t="shared" si="421"/>
        <v>Inner-TI</v>
      </c>
    </row>
    <row r="1557" spans="5:32" x14ac:dyDescent="0.3">
      <c r="E1557" s="12">
        <v>40970.319444444445</v>
      </c>
      <c r="F1557" s="16">
        <v>11.42</v>
      </c>
      <c r="G1557" s="16">
        <v>1715.4400329589871</v>
      </c>
      <c r="H1557" s="29">
        <v>1.2066006731701771</v>
      </c>
      <c r="I1557" s="26">
        <v>303.3</v>
      </c>
      <c r="J1557" s="30">
        <v>0.13485113835376533</v>
      </c>
      <c r="K1557" s="31">
        <v>0.16848870344323796</v>
      </c>
      <c r="L1557" s="108">
        <f ca="1">REWS!R1557</f>
        <v>11.616212834187465</v>
      </c>
      <c r="M1557" s="22">
        <f t="shared" si="408"/>
        <v>11.362535735524487</v>
      </c>
      <c r="N1557" s="22">
        <f t="shared" ca="1" si="409"/>
        <v>11.557761246927607</v>
      </c>
      <c r="O1557" s="22">
        <f t="shared" si="410"/>
        <v>1.1141665020761133</v>
      </c>
      <c r="P1557" s="81">
        <f t="shared" ca="1" si="411"/>
        <v>12</v>
      </c>
      <c r="Q1557" s="22">
        <f t="shared" ca="1" si="412"/>
        <v>0.55619466040208243</v>
      </c>
      <c r="R1557" s="3">
        <f ca="1">IF(N1557&gt;'Power Curve'!$C$37,0,INDEX(Ci,$P1557,1)*POWER(1-Q1557,3)+INDEX(Ci,$P1557,2)*3*Q1557*POWER(1-Q1557,2)+INDEX(Ci,$P1557,3)*3*POWER(Q1557,2)*(1-Q1557)+INDEX(Ci,$P1557,4)*POWER(Q1557,3))</f>
        <v>1870.2255441141633</v>
      </c>
      <c r="S1557" s="3">
        <f t="shared" si="413"/>
        <v>1715.4400329589871</v>
      </c>
      <c r="T1557" s="3">
        <f t="shared" ca="1" si="414"/>
        <v>154.78551115517621</v>
      </c>
      <c r="U1557" s="3">
        <f t="shared" ca="1" si="422"/>
        <v>154.78551115517621</v>
      </c>
      <c r="W1557" s="34">
        <f t="shared" si="415"/>
        <v>11</v>
      </c>
      <c r="X1557" s="73" t="b">
        <f>COUNTIF('Power Curve'!$D$2:$D$31,W1557)&gt;0</f>
        <v>1</v>
      </c>
      <c r="Y1557" s="73" t="b">
        <f t="shared" si="416"/>
        <v>0</v>
      </c>
      <c r="Z1557" s="73" t="b">
        <f t="shared" si="423"/>
        <v>1</v>
      </c>
      <c r="AA1557" s="34" t="str">
        <f t="shared" si="417"/>
        <v>Inner</v>
      </c>
      <c r="AB1557" s="35" t="str">
        <f t="shared" si="424"/>
        <v>1.1-1.2</v>
      </c>
      <c r="AC1557" s="36" t="str">
        <f t="shared" si="418"/>
        <v>7-8</v>
      </c>
      <c r="AD1557" s="36" t="str">
        <f t="shared" si="419"/>
        <v>Mar</v>
      </c>
      <c r="AE1557" s="35" t="str">
        <f t="shared" si="420"/>
        <v>295-305</v>
      </c>
      <c r="AF1557" s="36" t="str">
        <f t="shared" si="421"/>
        <v>Inner-TI</v>
      </c>
    </row>
    <row r="1558" spans="5:32" x14ac:dyDescent="0.3">
      <c r="E1558" s="12">
        <v>40970.326388888891</v>
      </c>
      <c r="F1558" s="16">
        <v>12.52</v>
      </c>
      <c r="G1558" s="16">
        <v>1839.7999725341849</v>
      </c>
      <c r="H1558" s="29">
        <v>1.2061198268222517</v>
      </c>
      <c r="I1558" s="26">
        <v>308.3</v>
      </c>
      <c r="J1558" s="30">
        <v>0.1365814696485623</v>
      </c>
      <c r="K1558" s="31">
        <v>0.15581069676520393</v>
      </c>
      <c r="L1558" s="108">
        <f ca="1">REWS!R1558</f>
        <v>12.538046222898124</v>
      </c>
      <c r="M1558" s="22">
        <f t="shared" si="408"/>
        <v>12.455345668979268</v>
      </c>
      <c r="N1558" s="22">
        <f t="shared" ca="1" si="409"/>
        <v>12.473298699667414</v>
      </c>
      <c r="O1558" s="22">
        <f t="shared" si="410"/>
        <v>1.2830638000514851</v>
      </c>
      <c r="P1558" s="81">
        <f t="shared" ca="1" si="411"/>
        <v>13</v>
      </c>
      <c r="Q1558" s="22">
        <f t="shared" ca="1" si="412"/>
        <v>0.46818717266323756</v>
      </c>
      <c r="R1558" s="3">
        <f ca="1">IF(N1558&gt;'Power Curve'!$C$37,0,INDEX(Ci,$P1558,1)*POWER(1-Q1558,3)+INDEX(Ci,$P1558,2)*3*Q1558*POWER(1-Q1558,2)+INDEX(Ci,$P1558,3)*3*POWER(Q1558,2)*(1-Q1558)+INDEX(Ci,$P1558,4)*POWER(Q1558,3))</f>
        <v>1937.7228213279716</v>
      </c>
      <c r="S1558" s="3">
        <f t="shared" si="413"/>
        <v>1839.7999725341849</v>
      </c>
      <c r="T1558" s="3">
        <f t="shared" ca="1" si="414"/>
        <v>97.92284879378667</v>
      </c>
      <c r="U1558" s="3">
        <f t="shared" ca="1" si="422"/>
        <v>97.92284879378667</v>
      </c>
      <c r="W1558" s="34">
        <f t="shared" si="415"/>
        <v>12</v>
      </c>
      <c r="X1558" s="73" t="b">
        <f>COUNTIF('Power Curve'!$D$2:$D$31,W1558)&gt;0</f>
        <v>1</v>
      </c>
      <c r="Y1558" s="73" t="b">
        <f t="shared" si="416"/>
        <v>0</v>
      </c>
      <c r="Z1558" s="73" t="b">
        <f t="shared" si="423"/>
        <v>1</v>
      </c>
      <c r="AA1558" s="34" t="str">
        <f t="shared" si="417"/>
        <v>Inner</v>
      </c>
      <c r="AB1558" s="35" t="str">
        <f t="shared" si="424"/>
        <v>1.2-1.3</v>
      </c>
      <c r="AC1558" s="36" t="str">
        <f t="shared" si="418"/>
        <v>7-8</v>
      </c>
      <c r="AD1558" s="36" t="str">
        <f t="shared" si="419"/>
        <v>Mar</v>
      </c>
      <c r="AE1558" s="35" t="str">
        <f t="shared" si="420"/>
        <v>305-315</v>
      </c>
      <c r="AF1558" s="36" t="str">
        <f t="shared" si="421"/>
        <v>Inner-TI</v>
      </c>
    </row>
    <row r="1559" spans="5:32" x14ac:dyDescent="0.3">
      <c r="E1559" s="12">
        <v>40970.333333333336</v>
      </c>
      <c r="F1559" s="16">
        <v>12.08</v>
      </c>
      <c r="G1559" s="16">
        <v>1900.630050659177</v>
      </c>
      <c r="H1559" s="29">
        <v>1.2058969749918671</v>
      </c>
      <c r="I1559" s="26">
        <v>300.89999999999998</v>
      </c>
      <c r="J1559" s="30">
        <v>0.12003311258278146</v>
      </c>
      <c r="K1559" s="31">
        <v>0.13481911934212554</v>
      </c>
      <c r="L1559" s="108">
        <f ca="1">REWS!R1559</f>
        <v>12.017832399053139</v>
      </c>
      <c r="M1559" s="22">
        <f t="shared" si="408"/>
        <v>12.016877664972922</v>
      </c>
      <c r="N1559" s="22">
        <f t="shared" ca="1" si="409"/>
        <v>11.955034912050465</v>
      </c>
      <c r="O1559" s="22">
        <f t="shared" si="410"/>
        <v>1.2152971565957404</v>
      </c>
      <c r="P1559" s="81">
        <f t="shared" ca="1" si="411"/>
        <v>12</v>
      </c>
      <c r="Q1559" s="22">
        <f t="shared" ca="1" si="412"/>
        <v>0.93885039406977377</v>
      </c>
      <c r="R1559" s="3">
        <f ca="1">IF(N1559&gt;'Power Curve'!$C$37,0,INDEX(Ci,$P1559,1)*POWER(1-Q1559,3)+INDEX(Ci,$P1559,2)*3*Q1559*POWER(1-Q1559,2)+INDEX(Ci,$P1559,3)*3*POWER(Q1559,2)*(1-Q1559)+INDEX(Ci,$P1559,4)*POWER(Q1559,3))</f>
        <v>1913.0241711668643</v>
      </c>
      <c r="S1559" s="3">
        <f t="shared" si="413"/>
        <v>1900.630050659177</v>
      </c>
      <c r="T1559" s="3">
        <f t="shared" ca="1" si="414"/>
        <v>12.394120507687376</v>
      </c>
      <c r="U1559" s="3">
        <f t="shared" ca="1" si="422"/>
        <v>12.394120507687376</v>
      </c>
      <c r="W1559" s="34">
        <f t="shared" si="415"/>
        <v>12</v>
      </c>
      <c r="X1559" s="73" t="b">
        <f>COUNTIF('Power Curve'!$D$2:$D$31,W1559)&gt;0</f>
        <v>1</v>
      </c>
      <c r="Y1559" s="73" t="b">
        <f t="shared" si="416"/>
        <v>0</v>
      </c>
      <c r="Z1559" s="73" t="b">
        <f t="shared" si="423"/>
        <v>1</v>
      </c>
      <c r="AA1559" s="34" t="str">
        <f t="shared" si="417"/>
        <v>Inner</v>
      </c>
      <c r="AB1559" s="35" t="str">
        <f t="shared" si="424"/>
        <v>1.2-1.3</v>
      </c>
      <c r="AC1559" s="36" t="str">
        <f t="shared" si="418"/>
        <v>8-9</v>
      </c>
      <c r="AD1559" s="36" t="str">
        <f t="shared" si="419"/>
        <v>Mar</v>
      </c>
      <c r="AE1559" s="35" t="str">
        <f t="shared" si="420"/>
        <v>295-305</v>
      </c>
      <c r="AF1559" s="36" t="str">
        <f t="shared" si="421"/>
        <v>Inner-TI</v>
      </c>
    </row>
    <row r="1560" spans="5:32" x14ac:dyDescent="0.3">
      <c r="E1560" s="12">
        <v>40970.340277777781</v>
      </c>
      <c r="F1560" s="16">
        <v>13.13</v>
      </c>
      <c r="G1560" s="16">
        <v>1936.029968261719</v>
      </c>
      <c r="H1560" s="29">
        <v>1.2053279818281466</v>
      </c>
      <c r="I1560" s="26">
        <v>302.5</v>
      </c>
      <c r="J1560" s="30">
        <v>0.12642802741812642</v>
      </c>
      <c r="K1560" s="31">
        <v>7.3469819214682403E-2</v>
      </c>
      <c r="L1560" s="108">
        <f ca="1">REWS!R1560</f>
        <v>13.214203653261469</v>
      </c>
      <c r="M1560" s="22">
        <f t="shared" si="408"/>
        <v>13.059336409525502</v>
      </c>
      <c r="N1560" s="22">
        <f t="shared" ca="1" si="409"/>
        <v>13.143086891997136</v>
      </c>
      <c r="O1560" s="22">
        <f t="shared" si="410"/>
        <v>1.3764125160152059</v>
      </c>
      <c r="P1560" s="81">
        <f t="shared" ca="1" si="411"/>
        <v>14</v>
      </c>
      <c r="Q1560" s="22">
        <f t="shared" ca="1" si="412"/>
        <v>0.15896656885793714</v>
      </c>
      <c r="R1560" s="3">
        <f ca="1">IF(N1560&gt;'Power Curve'!$C$37,0,INDEX(Ci,$P1560,1)*POWER(1-Q1560,3)+INDEX(Ci,$P1560,2)*3*Q1560*POWER(1-Q1560,2)+INDEX(Ci,$P1560,3)*3*POWER(Q1560,2)*(1-Q1560)+INDEX(Ci,$P1560,4)*POWER(Q1560,3))</f>
        <v>1957.5395747241009</v>
      </c>
      <c r="S1560" s="3">
        <f t="shared" si="413"/>
        <v>1936.029968261719</v>
      </c>
      <c r="T1560" s="3">
        <f t="shared" ca="1" si="414"/>
        <v>21.509606462381953</v>
      </c>
      <c r="U1560" s="3">
        <f t="shared" ca="1" si="422"/>
        <v>21.509606462381953</v>
      </c>
      <c r="W1560" s="34">
        <f t="shared" si="415"/>
        <v>13</v>
      </c>
      <c r="X1560" s="73" t="b">
        <f>COUNTIF('Power Curve'!$D$2:$D$31,W1560)&gt;0</f>
        <v>1</v>
      </c>
      <c r="Y1560" s="73" t="b">
        <f t="shared" si="416"/>
        <v>0</v>
      </c>
      <c r="Z1560" s="73" t="b">
        <f t="shared" si="423"/>
        <v>1</v>
      </c>
      <c r="AA1560" s="34" t="str">
        <f t="shared" si="417"/>
        <v>Outer</v>
      </c>
      <c r="AB1560" s="35" t="str">
        <f t="shared" si="424"/>
        <v>1.3-1.4</v>
      </c>
      <c r="AC1560" s="36" t="str">
        <f t="shared" si="418"/>
        <v>8-9</v>
      </c>
      <c r="AD1560" s="36" t="str">
        <f t="shared" si="419"/>
        <v>Mar</v>
      </c>
      <c r="AE1560" s="35" t="str">
        <f t="shared" si="420"/>
        <v>295-305</v>
      </c>
      <c r="AF1560" s="36" t="str">
        <f t="shared" si="421"/>
        <v>Inner-TI</v>
      </c>
    </row>
    <row r="1561" spans="5:32" x14ac:dyDescent="0.3">
      <c r="E1561" s="12">
        <v>40970.347222222219</v>
      </c>
      <c r="F1561" s="16">
        <v>12.16</v>
      </c>
      <c r="G1561" s="16">
        <v>1941.5799865722629</v>
      </c>
      <c r="H1561" s="29">
        <v>1.2049376733828716</v>
      </c>
      <c r="I1561" s="26">
        <v>305.5</v>
      </c>
      <c r="J1561" s="30">
        <v>0.14226973684210525</v>
      </c>
      <c r="K1561" s="31">
        <v>0.10515259192775675</v>
      </c>
      <c r="L1561" s="108">
        <f ca="1">REWS!R1561</f>
        <v>12.252243090480119</v>
      </c>
      <c r="M1561" s="22">
        <f t="shared" si="408"/>
        <v>12.093251172118892</v>
      </c>
      <c r="N1561" s="22">
        <f t="shared" ca="1" si="409"/>
        <v>12.184987920644268</v>
      </c>
      <c r="O1561" s="22">
        <f t="shared" si="410"/>
        <v>1.2271009283212386</v>
      </c>
      <c r="P1561" s="81">
        <f t="shared" ca="1" si="411"/>
        <v>13</v>
      </c>
      <c r="Q1561" s="22">
        <f t="shared" ca="1" si="412"/>
        <v>0.17137564662213831</v>
      </c>
      <c r="R1561" s="3">
        <f ca="1">IF(N1561&gt;'Power Curve'!$C$37,0,INDEX(Ci,$P1561,1)*POWER(1-Q1561,3)+INDEX(Ci,$P1561,2)*3*Q1561*POWER(1-Q1561,2)+INDEX(Ci,$P1561,3)*3*POWER(Q1561,2)*(1-Q1561)+INDEX(Ci,$P1561,4)*POWER(Q1561,3))</f>
        <v>1925.9118227915499</v>
      </c>
      <c r="S1561" s="3">
        <f t="shared" si="413"/>
        <v>1941.5799865722629</v>
      </c>
      <c r="T1561" s="3">
        <f t="shared" ca="1" si="414"/>
        <v>-15.66816378071303</v>
      </c>
      <c r="U1561" s="3">
        <f t="shared" ca="1" si="422"/>
        <v>15.66816378071303</v>
      </c>
      <c r="W1561" s="34">
        <f t="shared" si="415"/>
        <v>12</v>
      </c>
      <c r="X1561" s="73" t="b">
        <f>COUNTIF('Power Curve'!$D$2:$D$31,W1561)&gt;0</f>
        <v>1</v>
      </c>
      <c r="Y1561" s="73" t="b">
        <f t="shared" si="416"/>
        <v>0</v>
      </c>
      <c r="Z1561" s="73" t="b">
        <f t="shared" si="423"/>
        <v>1</v>
      </c>
      <c r="AA1561" s="34" t="str">
        <f t="shared" si="417"/>
        <v>Outer</v>
      </c>
      <c r="AB1561" s="35" t="str">
        <f t="shared" si="424"/>
        <v>1.2-1.3</v>
      </c>
      <c r="AC1561" s="36" t="str">
        <f t="shared" si="418"/>
        <v>8-9</v>
      </c>
      <c r="AD1561" s="36" t="str">
        <f t="shared" si="419"/>
        <v>Mar</v>
      </c>
      <c r="AE1561" s="35" t="str">
        <f t="shared" si="420"/>
        <v>305-315</v>
      </c>
      <c r="AF1561" s="36" t="str">
        <f t="shared" si="421"/>
        <v>HWS-HTI</v>
      </c>
    </row>
    <row r="1562" spans="5:32" x14ac:dyDescent="0.3">
      <c r="E1562" s="12">
        <v>40970.354166666664</v>
      </c>
      <c r="F1562" s="16">
        <v>14.32</v>
      </c>
      <c r="G1562" s="16">
        <v>1967.3599548339871</v>
      </c>
      <c r="H1562" s="29">
        <v>1.2035502781283958</v>
      </c>
      <c r="I1562" s="26">
        <v>305.10000000000002</v>
      </c>
      <c r="J1562" s="30">
        <v>0.15432960893854747</v>
      </c>
      <c r="K1562" s="31">
        <v>9.0013533742814206E-2</v>
      </c>
      <c r="L1562" s="108">
        <f ca="1">REWS!R1562</f>
        <v>14.450162638081474</v>
      </c>
      <c r="M1562" s="22">
        <f t="shared" si="408"/>
        <v>14.235926407744742</v>
      </c>
      <c r="N1562" s="22">
        <f t="shared" ca="1" si="409"/>
        <v>14.365324853049614</v>
      </c>
      <c r="O1562" s="22">
        <f t="shared" si="410"/>
        <v>1.5582582930716427</v>
      </c>
      <c r="P1562" s="81">
        <f t="shared" ca="1" si="411"/>
        <v>15</v>
      </c>
      <c r="Q1562" s="22">
        <f t="shared" ca="1" si="412"/>
        <v>0.39329272753062555</v>
      </c>
      <c r="R1562" s="3">
        <f ca="1">IF(N1562&gt;'Power Curve'!$C$37,0,INDEX(Ci,$P1562,1)*POWER(1-Q1562,3)+INDEX(Ci,$P1562,2)*3*Q1562*POWER(1-Q1562,2)+INDEX(Ci,$P1562,3)*3*POWER(Q1562,2)*(1-Q1562)+INDEX(Ci,$P1562,4)*POWER(Q1562,3))</f>
        <v>1976.9690986979208</v>
      </c>
      <c r="S1562" s="3">
        <f t="shared" si="413"/>
        <v>1967.3599548339871</v>
      </c>
      <c r="T1562" s="3">
        <f t="shared" ca="1" si="414"/>
        <v>9.6091438639336957</v>
      </c>
      <c r="U1562" s="3">
        <f t="shared" ca="1" si="422"/>
        <v>9.6091438639336957</v>
      </c>
      <c r="W1562" s="34">
        <f t="shared" si="415"/>
        <v>14</v>
      </c>
      <c r="X1562" s="73" t="b">
        <f>COUNTIF('Power Curve'!$D$2:$D$31,W1562)&gt;0</f>
        <v>1</v>
      </c>
      <c r="Y1562" s="73" t="b">
        <f t="shared" si="416"/>
        <v>0</v>
      </c>
      <c r="Z1562" s="73" t="b">
        <f t="shared" si="423"/>
        <v>1</v>
      </c>
      <c r="AA1562" s="34" t="str">
        <f t="shared" si="417"/>
        <v>Outer</v>
      </c>
      <c r="AB1562" s="35" t="str">
        <f t="shared" si="424"/>
        <v>1.5-1.6</v>
      </c>
      <c r="AC1562" s="36" t="str">
        <f t="shared" si="418"/>
        <v>8-9</v>
      </c>
      <c r="AD1562" s="36" t="str">
        <f t="shared" si="419"/>
        <v>Mar</v>
      </c>
      <c r="AE1562" s="35" t="str">
        <f t="shared" si="420"/>
        <v>305-315</v>
      </c>
      <c r="AF1562" s="36" t="str">
        <f t="shared" si="421"/>
        <v>HWS-HTI</v>
      </c>
    </row>
    <row r="1563" spans="5:32" x14ac:dyDescent="0.3">
      <c r="E1563" s="12">
        <v>40970.361111111109</v>
      </c>
      <c r="F1563" s="16">
        <v>13.32</v>
      </c>
      <c r="G1563" s="16">
        <v>1980.5299987792969</v>
      </c>
      <c r="H1563" s="29">
        <v>1.2041037187561403</v>
      </c>
      <c r="I1563" s="26">
        <v>305.5</v>
      </c>
      <c r="J1563" s="30">
        <v>0.13813813813813813</v>
      </c>
      <c r="K1563" s="31">
        <v>9.7807230760273145E-2</v>
      </c>
      <c r="L1563" s="108">
        <f ca="1">REWS!R1563</f>
        <v>13.30700533149761</v>
      </c>
      <c r="M1563" s="22">
        <f t="shared" si="408"/>
        <v>13.243826860587799</v>
      </c>
      <c r="N1563" s="22">
        <f t="shared" ca="1" si="409"/>
        <v>13.230906504750232</v>
      </c>
      <c r="O1563" s="22">
        <f t="shared" si="410"/>
        <v>1.40492610994656</v>
      </c>
      <c r="P1563" s="81">
        <f t="shared" ca="1" si="411"/>
        <v>14</v>
      </c>
      <c r="Q1563" s="22">
        <f t="shared" ca="1" si="412"/>
        <v>0.2500878551232969</v>
      </c>
      <c r="R1563" s="3">
        <f ca="1">IF(N1563&gt;'Power Curve'!$C$37,0,INDEX(Ci,$P1563,1)*POWER(1-Q1563,3)+INDEX(Ci,$P1563,2)*3*Q1563*POWER(1-Q1563,2)+INDEX(Ci,$P1563,3)*3*POWER(Q1563,2)*(1-Q1563)+INDEX(Ci,$P1563,4)*POWER(Q1563,3))</f>
        <v>1960.049103142283</v>
      </c>
      <c r="S1563" s="3">
        <f t="shared" si="413"/>
        <v>1980.5299987792969</v>
      </c>
      <c r="T1563" s="3">
        <f t="shared" ca="1" si="414"/>
        <v>-20.480895637013873</v>
      </c>
      <c r="U1563" s="3">
        <f t="shared" ca="1" si="422"/>
        <v>20.480895637013873</v>
      </c>
      <c r="W1563" s="34">
        <f t="shared" si="415"/>
        <v>13</v>
      </c>
      <c r="X1563" s="73" t="b">
        <f>COUNTIF('Power Curve'!$D$2:$D$31,W1563)&gt;0</f>
        <v>1</v>
      </c>
      <c r="Y1563" s="73" t="b">
        <f t="shared" si="416"/>
        <v>0</v>
      </c>
      <c r="Z1563" s="73" t="b">
        <f t="shared" si="423"/>
        <v>1</v>
      </c>
      <c r="AA1563" s="34" t="str">
        <f t="shared" si="417"/>
        <v>Outer</v>
      </c>
      <c r="AB1563" s="35" t="str">
        <f t="shared" si="424"/>
        <v>1.4-1.5</v>
      </c>
      <c r="AC1563" s="36" t="str">
        <f t="shared" si="418"/>
        <v>8-9</v>
      </c>
      <c r="AD1563" s="36" t="str">
        <f t="shared" si="419"/>
        <v>Mar</v>
      </c>
      <c r="AE1563" s="35" t="str">
        <f t="shared" si="420"/>
        <v>305-315</v>
      </c>
      <c r="AF1563" s="36" t="str">
        <f t="shared" si="421"/>
        <v>Inner-TI</v>
      </c>
    </row>
    <row r="1564" spans="5:32" x14ac:dyDescent="0.3">
      <c r="E1564" s="12">
        <v>40970.368055555555</v>
      </c>
      <c r="F1564" s="16">
        <v>13.17</v>
      </c>
      <c r="G1564" s="16">
        <v>1960.559997558591</v>
      </c>
      <c r="H1564" s="29">
        <v>1.2042472153129506</v>
      </c>
      <c r="I1564" s="26">
        <v>306.8</v>
      </c>
      <c r="J1564" s="30">
        <v>0.14047076689445712</v>
      </c>
      <c r="K1564" s="31">
        <v>0.1474267221213591</v>
      </c>
      <c r="L1564" s="108">
        <f ca="1">REWS!R1564</f>
        <v>12.948469173090951</v>
      </c>
      <c r="M1564" s="22">
        <f t="shared" si="408"/>
        <v>13.095204822821284</v>
      </c>
      <c r="N1564" s="22">
        <f t="shared" ca="1" si="409"/>
        <v>12.87493211568818</v>
      </c>
      <c r="O1564" s="22">
        <f t="shared" si="410"/>
        <v>1.3819560949147587</v>
      </c>
      <c r="P1564" s="81">
        <f t="shared" ca="1" si="411"/>
        <v>13</v>
      </c>
      <c r="Q1564" s="22">
        <f t="shared" ca="1" si="412"/>
        <v>0.88166261580181426</v>
      </c>
      <c r="R1564" s="3">
        <f ca="1">IF(N1564&gt;'Power Curve'!$C$37,0,INDEX(Ci,$P1564,1)*POWER(1-Q1564,3)+INDEX(Ci,$P1564,2)*3*Q1564*POWER(1-Q1564,2)+INDEX(Ci,$P1564,3)*3*POWER(Q1564,2)*(1-Q1564)+INDEX(Ci,$P1564,4)*POWER(Q1564,3))</f>
        <v>1949.9782433239372</v>
      </c>
      <c r="S1564" s="3">
        <f t="shared" si="413"/>
        <v>1960.559997558591</v>
      </c>
      <c r="T1564" s="3">
        <f t="shared" ca="1" si="414"/>
        <v>-10.581754234653772</v>
      </c>
      <c r="U1564" s="3">
        <f t="shared" ca="1" si="422"/>
        <v>10.581754234653772</v>
      </c>
      <c r="W1564" s="34">
        <f t="shared" si="415"/>
        <v>13</v>
      </c>
      <c r="X1564" s="73" t="b">
        <f>COUNTIF('Power Curve'!$D$2:$D$31,W1564)&gt;0</f>
        <v>1</v>
      </c>
      <c r="Y1564" s="73" t="b">
        <f t="shared" si="416"/>
        <v>0</v>
      </c>
      <c r="Z1564" s="73" t="b">
        <f t="shared" si="423"/>
        <v>1</v>
      </c>
      <c r="AA1564" s="34" t="str">
        <f t="shared" si="417"/>
        <v>Outer</v>
      </c>
      <c r="AB1564" s="35" t="str">
        <f t="shared" si="424"/>
        <v>1.3-1.4</v>
      </c>
      <c r="AC1564" s="36" t="str">
        <f t="shared" si="418"/>
        <v>8-9</v>
      </c>
      <c r="AD1564" s="36" t="str">
        <f t="shared" si="419"/>
        <v>Mar</v>
      </c>
      <c r="AE1564" s="35" t="str">
        <f t="shared" si="420"/>
        <v>305-315</v>
      </c>
      <c r="AF1564" s="36" t="str">
        <f t="shared" si="421"/>
        <v>HWS-HTI</v>
      </c>
    </row>
    <row r="1565" spans="5:32" x14ac:dyDescent="0.3">
      <c r="E1565" s="12">
        <v>40970.375</v>
      </c>
      <c r="F1565" s="16">
        <v>14.35</v>
      </c>
      <c r="G1565" s="16">
        <v>1971.5399475097711</v>
      </c>
      <c r="H1565" s="29">
        <v>1.2037147355916096</v>
      </c>
      <c r="I1565" s="26">
        <v>304.10000000000002</v>
      </c>
      <c r="J1565" s="30">
        <v>0.12334494773519164</v>
      </c>
      <c r="K1565" s="31">
        <v>9.4367260841993844E-2</v>
      </c>
      <c r="L1565" s="108">
        <f ca="1">REWS!R1565</f>
        <v>14.424048708602841</v>
      </c>
      <c r="M1565" s="22">
        <f t="shared" si="408"/>
        <v>14.266400020895972</v>
      </c>
      <c r="N1565" s="22">
        <f t="shared" ca="1" si="409"/>
        <v>14.340017337826906</v>
      </c>
      <c r="O1565" s="22">
        <f t="shared" si="410"/>
        <v>1.5629680882182866</v>
      </c>
      <c r="P1565" s="81">
        <f t="shared" ca="1" si="411"/>
        <v>15</v>
      </c>
      <c r="Q1565" s="22">
        <f t="shared" ca="1" si="412"/>
        <v>0.36911545273299606</v>
      </c>
      <c r="R1565" s="3">
        <f ca="1">IF(N1565&gt;'Power Curve'!$C$37,0,INDEX(Ci,$P1565,1)*POWER(1-Q1565,3)+INDEX(Ci,$P1565,2)*3*Q1565*POWER(1-Q1565,2)+INDEX(Ci,$P1565,3)*3*POWER(Q1565,2)*(1-Q1565)+INDEX(Ci,$P1565,4)*POWER(Q1565,3))</f>
        <v>1976.8708790346031</v>
      </c>
      <c r="S1565" s="3">
        <f t="shared" si="413"/>
        <v>1971.5399475097711</v>
      </c>
      <c r="T1565" s="3">
        <f t="shared" ca="1" si="414"/>
        <v>5.3309315248320672</v>
      </c>
      <c r="U1565" s="3">
        <f t="shared" ca="1" si="422"/>
        <v>5.3309315248320672</v>
      </c>
      <c r="W1565" s="34">
        <f t="shared" si="415"/>
        <v>14</v>
      </c>
      <c r="X1565" s="73" t="b">
        <f>COUNTIF('Power Curve'!$D$2:$D$31,W1565)&gt;0</f>
        <v>1</v>
      </c>
      <c r="Y1565" s="73" t="b">
        <f t="shared" si="416"/>
        <v>0</v>
      </c>
      <c r="Z1565" s="73" t="b">
        <f t="shared" si="423"/>
        <v>1</v>
      </c>
      <c r="AA1565" s="34" t="str">
        <f t="shared" si="417"/>
        <v>Outer</v>
      </c>
      <c r="AB1565" s="35" t="str">
        <f t="shared" si="424"/>
        <v>1.5-1.6</v>
      </c>
      <c r="AC1565" s="36" t="str">
        <f t="shared" si="418"/>
        <v>9-10</v>
      </c>
      <c r="AD1565" s="36" t="str">
        <f t="shared" si="419"/>
        <v>Mar</v>
      </c>
      <c r="AE1565" s="35" t="str">
        <f t="shared" si="420"/>
        <v>295-305</v>
      </c>
      <c r="AF1565" s="36" t="str">
        <f t="shared" si="421"/>
        <v>Inner-TI</v>
      </c>
    </row>
    <row r="1566" spans="5:32" x14ac:dyDescent="0.3">
      <c r="E1566" s="12">
        <v>40970.381944444445</v>
      </c>
      <c r="F1566" s="16">
        <v>14.9</v>
      </c>
      <c r="G1566" s="16">
        <v>1966.9900054931641</v>
      </c>
      <c r="H1566" s="29">
        <v>1.203459165113921</v>
      </c>
      <c r="I1566" s="26">
        <v>304.60000000000002</v>
      </c>
      <c r="J1566" s="30">
        <v>0.11543624161073825</v>
      </c>
      <c r="K1566" s="31">
        <v>0.10756118679324453</v>
      </c>
      <c r="L1566" s="108">
        <f ca="1">REWS!R1566</f>
        <v>14.985009245284388</v>
      </c>
      <c r="M1566" s="22">
        <f t="shared" si="408"/>
        <v>14.812147396228523</v>
      </c>
      <c r="N1566" s="22">
        <f t="shared" ca="1" si="409"/>
        <v>14.896655414429496</v>
      </c>
      <c r="O1566" s="22">
        <f t="shared" si="410"/>
        <v>1.6473151043361014</v>
      </c>
      <c r="P1566" s="81">
        <f t="shared" ca="1" si="411"/>
        <v>15</v>
      </c>
      <c r="Q1566" s="22">
        <f t="shared" ca="1" si="412"/>
        <v>0.90089392337355767</v>
      </c>
      <c r="R1566" s="3">
        <f ca="1">IF(N1566&gt;'Power Curve'!$C$37,0,INDEX(Ci,$P1566,1)*POWER(1-Q1566,3)+INDEX(Ci,$P1566,2)*3*Q1566*POWER(1-Q1566,2)+INDEX(Ci,$P1566,3)*3*POWER(Q1566,2)*(1-Q1566)+INDEX(Ci,$P1566,4)*POWER(Q1566,3))</f>
        <v>1978.6910524854761</v>
      </c>
      <c r="S1566" s="3">
        <f t="shared" si="413"/>
        <v>1966.9900054931641</v>
      </c>
      <c r="T1566" s="3">
        <f t="shared" ca="1" si="414"/>
        <v>11.701046992312058</v>
      </c>
      <c r="U1566" s="3">
        <f t="shared" ca="1" si="422"/>
        <v>11.701046992312058</v>
      </c>
      <c r="W1566" s="34">
        <f t="shared" si="415"/>
        <v>15</v>
      </c>
      <c r="X1566" s="73" t="b">
        <f>COUNTIF('Power Curve'!$D$2:$D$31,W1566)&gt;0</f>
        <v>1</v>
      </c>
      <c r="Y1566" s="73" t="b">
        <f t="shared" si="416"/>
        <v>0</v>
      </c>
      <c r="Z1566" s="73" t="b">
        <f t="shared" si="423"/>
        <v>1</v>
      </c>
      <c r="AA1566" s="34" t="str">
        <f t="shared" si="417"/>
        <v>Inner</v>
      </c>
      <c r="AB1566" s="35" t="str">
        <f t="shared" si="424"/>
        <v>1.6-1.7</v>
      </c>
      <c r="AC1566" s="36" t="str">
        <f t="shared" si="418"/>
        <v>9-10</v>
      </c>
      <c r="AD1566" s="36" t="str">
        <f t="shared" si="419"/>
        <v>Mar</v>
      </c>
      <c r="AE1566" s="35" t="str">
        <f t="shared" si="420"/>
        <v>295-305</v>
      </c>
      <c r="AF1566" s="36" t="str">
        <f t="shared" si="421"/>
        <v>Inner-TI</v>
      </c>
    </row>
    <row r="1567" spans="5:32" x14ac:dyDescent="0.3">
      <c r="E1567" s="12">
        <v>40970.388888888891</v>
      </c>
      <c r="F1567" s="16">
        <v>12.12</v>
      </c>
      <c r="G1567" s="16">
        <v>1965.139953613286</v>
      </c>
      <c r="H1567" s="29">
        <v>1.2034358352707035</v>
      </c>
      <c r="I1567" s="26">
        <v>304.8</v>
      </c>
      <c r="J1567" s="30">
        <v>0.18976897689768976</v>
      </c>
      <c r="K1567" s="31">
        <v>9.753994472749386E-2</v>
      </c>
      <c r="L1567" s="108">
        <f ca="1">REWS!R1567</f>
        <v>12.175168887914333</v>
      </c>
      <c r="M1567" s="22">
        <f t="shared" si="408"/>
        <v>12.04846083063069</v>
      </c>
      <c r="N1567" s="22">
        <f t="shared" ca="1" si="409"/>
        <v>12.103304080226836</v>
      </c>
      <c r="O1567" s="22">
        <f t="shared" si="410"/>
        <v>1.2201784366590007</v>
      </c>
      <c r="P1567" s="81">
        <f t="shared" ca="1" si="411"/>
        <v>13</v>
      </c>
      <c r="Q1567" s="22">
        <f t="shared" ca="1" si="412"/>
        <v>8.7283385454028736E-2</v>
      </c>
      <c r="R1567" s="3">
        <f ca="1">IF(N1567&gt;'Power Curve'!$C$37,0,INDEX(Ci,$P1567,1)*POWER(1-Q1567,3)+INDEX(Ci,$P1567,2)*3*Q1567*POWER(1-Q1567,2)+INDEX(Ci,$P1567,3)*3*POWER(Q1567,2)*(1-Q1567)+INDEX(Ci,$P1567,4)*POWER(Q1567,3))</f>
        <v>1921.8184271089733</v>
      </c>
      <c r="S1567" s="3">
        <f t="shared" si="413"/>
        <v>1965.139953613286</v>
      </c>
      <c r="T1567" s="3">
        <f t="shared" ca="1" si="414"/>
        <v>-43.321526504312715</v>
      </c>
      <c r="U1567" s="3">
        <f t="shared" ca="1" si="422"/>
        <v>43.321526504312715</v>
      </c>
      <c r="W1567" s="34">
        <f t="shared" si="415"/>
        <v>12</v>
      </c>
      <c r="X1567" s="73" t="b">
        <f>COUNTIF('Power Curve'!$D$2:$D$31,W1567)&gt;0</f>
        <v>1</v>
      </c>
      <c r="Y1567" s="73" t="b">
        <f t="shared" si="416"/>
        <v>0</v>
      </c>
      <c r="Z1567" s="73" t="b">
        <f t="shared" si="423"/>
        <v>1</v>
      </c>
      <c r="AA1567" s="34" t="str">
        <f t="shared" si="417"/>
        <v>Outer</v>
      </c>
      <c r="AB1567" s="35" t="str">
        <f t="shared" si="424"/>
        <v>1.2-1.3</v>
      </c>
      <c r="AC1567" s="36" t="str">
        <f t="shared" si="418"/>
        <v>9-10</v>
      </c>
      <c r="AD1567" s="36" t="str">
        <f t="shared" si="419"/>
        <v>Mar</v>
      </c>
      <c r="AE1567" s="35" t="str">
        <f t="shared" si="420"/>
        <v>295-305</v>
      </c>
      <c r="AF1567" s="36" t="str">
        <f t="shared" si="421"/>
        <v>HWS-HTI</v>
      </c>
    </row>
    <row r="1568" spans="5:32" x14ac:dyDescent="0.3">
      <c r="E1568" s="12">
        <v>40970.395833333336</v>
      </c>
      <c r="F1568" s="16">
        <v>13.64</v>
      </c>
      <c r="G1568" s="16">
        <v>1949.2199859619141</v>
      </c>
      <c r="H1568" s="29">
        <v>1.2029487576377011</v>
      </c>
      <c r="I1568" s="26">
        <v>303.3</v>
      </c>
      <c r="J1568" s="30">
        <v>0.14516129032258063</v>
      </c>
      <c r="K1568" s="31">
        <v>0.12151030157105801</v>
      </c>
      <c r="L1568" s="108">
        <f ca="1">REWS!R1568</f>
        <v>13.542538399732114</v>
      </c>
      <c r="M1568" s="22">
        <f t="shared" si="408"/>
        <v>13.557659322599976</v>
      </c>
      <c r="N1568" s="22">
        <f t="shared" ca="1" si="409"/>
        <v>13.460786069413215</v>
      </c>
      <c r="O1568" s="22">
        <f t="shared" si="410"/>
        <v>1.4534299286145007</v>
      </c>
      <c r="P1568" s="81">
        <f t="shared" ca="1" si="411"/>
        <v>14</v>
      </c>
      <c r="Q1568" s="22">
        <f t="shared" ca="1" si="412"/>
        <v>0.48860999114209364</v>
      </c>
      <c r="R1568" s="3">
        <f ca="1">IF(N1568&gt;'Power Curve'!$C$37,0,INDEX(Ci,$P1568,1)*POWER(1-Q1568,3)+INDEX(Ci,$P1568,2)*3*Q1568*POWER(1-Q1568,2)+INDEX(Ci,$P1568,3)*3*POWER(Q1568,2)*(1-Q1568)+INDEX(Ci,$P1568,4)*POWER(Q1568,3))</f>
        <v>1966.2790615904826</v>
      </c>
      <c r="S1568" s="3">
        <f t="shared" si="413"/>
        <v>1949.2199859619141</v>
      </c>
      <c r="T1568" s="3">
        <f t="shared" ca="1" si="414"/>
        <v>17.059075628568507</v>
      </c>
      <c r="U1568" s="3">
        <f t="shared" ca="1" si="422"/>
        <v>17.059075628568507</v>
      </c>
      <c r="W1568" s="34">
        <f t="shared" si="415"/>
        <v>14</v>
      </c>
      <c r="X1568" s="73" t="b">
        <f>COUNTIF('Power Curve'!$D$2:$D$31,W1568)&gt;0</f>
        <v>1</v>
      </c>
      <c r="Y1568" s="73" t="b">
        <f t="shared" si="416"/>
        <v>0</v>
      </c>
      <c r="Z1568" s="73" t="b">
        <f t="shared" si="423"/>
        <v>1</v>
      </c>
      <c r="AA1568" s="34" t="str">
        <f t="shared" si="417"/>
        <v>Outer</v>
      </c>
      <c r="AB1568" s="35" t="str">
        <f t="shared" si="424"/>
        <v>1.4-1.5</v>
      </c>
      <c r="AC1568" s="36" t="str">
        <f t="shared" si="418"/>
        <v>9-10</v>
      </c>
      <c r="AD1568" s="36" t="str">
        <f t="shared" si="419"/>
        <v>Mar</v>
      </c>
      <c r="AE1568" s="35" t="str">
        <f t="shared" si="420"/>
        <v>295-305</v>
      </c>
      <c r="AF1568" s="36" t="str">
        <f t="shared" si="421"/>
        <v>HWS-HTI</v>
      </c>
    </row>
    <row r="1569" spans="5:32" x14ac:dyDescent="0.3">
      <c r="E1569" s="12">
        <v>40970.402777777781</v>
      </c>
      <c r="F1569" s="16">
        <v>13.35</v>
      </c>
      <c r="G1569" s="16">
        <v>1914.1699981689451</v>
      </c>
      <c r="H1569" s="29">
        <v>1.2028266284238642</v>
      </c>
      <c r="I1569" s="26">
        <v>302.3</v>
      </c>
      <c r="J1569" s="30">
        <v>0.14756554307116104</v>
      </c>
      <c r="K1569" s="31">
        <v>0.10624648721640023</v>
      </c>
      <c r="L1569" s="108">
        <f ca="1">REWS!R1569</f>
        <v>13.283677863422826</v>
      </c>
      <c r="M1569" s="22">
        <f t="shared" si="408"/>
        <v>13.268960893937834</v>
      </c>
      <c r="N1569" s="22">
        <f t="shared" ca="1" si="409"/>
        <v>13.20304135561237</v>
      </c>
      <c r="O1569" s="22">
        <f t="shared" si="410"/>
        <v>1.4088106558223681</v>
      </c>
      <c r="P1569" s="81">
        <f t="shared" ca="1" si="411"/>
        <v>14</v>
      </c>
      <c r="Q1569" s="22">
        <f t="shared" ca="1" si="412"/>
        <v>0.22117508550591433</v>
      </c>
      <c r="R1569" s="3">
        <f ca="1">IF(N1569&gt;'Power Curve'!$C$37,0,INDEX(Ci,$P1569,1)*POWER(1-Q1569,3)+INDEX(Ci,$P1569,2)*3*Q1569*POWER(1-Q1569,2)+INDEX(Ci,$P1569,3)*3*POWER(Q1569,2)*(1-Q1569)+INDEX(Ci,$P1569,4)*POWER(Q1569,3))</f>
        <v>1959.255908398073</v>
      </c>
      <c r="S1569" s="3">
        <f t="shared" si="413"/>
        <v>1914.1699981689451</v>
      </c>
      <c r="T1569" s="3">
        <f t="shared" ca="1" si="414"/>
        <v>45.085910229127876</v>
      </c>
      <c r="U1569" s="3">
        <f t="shared" ca="1" si="422"/>
        <v>45.085910229127876</v>
      </c>
      <c r="W1569" s="34">
        <f t="shared" si="415"/>
        <v>13</v>
      </c>
      <c r="X1569" s="73" t="b">
        <f>COUNTIF('Power Curve'!$D$2:$D$31,W1569)&gt;0</f>
        <v>1</v>
      </c>
      <c r="Y1569" s="73" t="b">
        <f t="shared" si="416"/>
        <v>0</v>
      </c>
      <c r="Z1569" s="73" t="b">
        <f t="shared" si="423"/>
        <v>1</v>
      </c>
      <c r="AA1569" s="34" t="str">
        <f t="shared" si="417"/>
        <v>Outer</v>
      </c>
      <c r="AB1569" s="35" t="str">
        <f t="shared" si="424"/>
        <v>1.4-1.5</v>
      </c>
      <c r="AC1569" s="36" t="str">
        <f t="shared" si="418"/>
        <v>9-10</v>
      </c>
      <c r="AD1569" s="36" t="str">
        <f t="shared" si="419"/>
        <v>Mar</v>
      </c>
      <c r="AE1569" s="35" t="str">
        <f t="shared" si="420"/>
        <v>295-305</v>
      </c>
      <c r="AF1569" s="36" t="str">
        <f t="shared" si="421"/>
        <v>HWS-HTI</v>
      </c>
    </row>
    <row r="1570" spans="5:32" x14ac:dyDescent="0.3">
      <c r="E1570" s="12">
        <v>40970.409722222219</v>
      </c>
      <c r="F1570" s="16">
        <v>13.89</v>
      </c>
      <c r="G1570" s="16">
        <v>1939.369995117193</v>
      </c>
      <c r="H1570" s="29">
        <v>1.2022075720648839</v>
      </c>
      <c r="I1570" s="26">
        <v>298</v>
      </c>
      <c r="J1570" s="30">
        <v>0.15910727141828654</v>
      </c>
      <c r="K1570" s="31">
        <v>6.5144332357052984E-2</v>
      </c>
      <c r="L1570" s="108">
        <f ca="1">REWS!R1570</f>
        <v>13.866573069097351</v>
      </c>
      <c r="M1570" s="22">
        <f t="shared" si="408"/>
        <v>13.803314053512736</v>
      </c>
      <c r="N1570" s="22">
        <f t="shared" ca="1" si="409"/>
        <v>13.780033327482554</v>
      </c>
      <c r="O1570" s="22">
        <f t="shared" si="410"/>
        <v>1.4913966591646759</v>
      </c>
      <c r="P1570" s="81">
        <f t="shared" ca="1" si="411"/>
        <v>14</v>
      </c>
      <c r="Q1570" s="22">
        <f t="shared" ca="1" si="412"/>
        <v>0.81985969584933649</v>
      </c>
      <c r="R1570" s="3">
        <f ca="1">IF(N1570&gt;'Power Curve'!$C$37,0,INDEX(Ci,$P1570,1)*POWER(1-Q1570,3)+INDEX(Ci,$P1570,2)*3*Q1570*POWER(1-Q1570,2)+INDEX(Ci,$P1570,3)*3*POWER(Q1570,2)*(1-Q1570)+INDEX(Ci,$P1570,4)*POWER(Q1570,3))</f>
        <v>1972.9039820608718</v>
      </c>
      <c r="S1570" s="3">
        <f t="shared" si="413"/>
        <v>1939.369995117193</v>
      </c>
      <c r="T1570" s="3">
        <f t="shared" ca="1" si="414"/>
        <v>33.533986943678883</v>
      </c>
      <c r="U1570" s="3">
        <f t="shared" ca="1" si="422"/>
        <v>33.533986943678883</v>
      </c>
      <c r="W1570" s="34">
        <f t="shared" si="415"/>
        <v>14</v>
      </c>
      <c r="X1570" s="73" t="b">
        <f>COUNTIF('Power Curve'!$D$2:$D$31,W1570)&gt;0</f>
        <v>1</v>
      </c>
      <c r="Y1570" s="73" t="b">
        <f t="shared" si="416"/>
        <v>0</v>
      </c>
      <c r="Z1570" s="73" t="b">
        <f t="shared" si="423"/>
        <v>1</v>
      </c>
      <c r="AA1570" s="34" t="str">
        <f t="shared" si="417"/>
        <v>Outer</v>
      </c>
      <c r="AB1570" s="35" t="str">
        <f t="shared" si="424"/>
        <v>1.4-1.5</v>
      </c>
      <c r="AC1570" s="36" t="str">
        <f t="shared" si="418"/>
        <v>9-10</v>
      </c>
      <c r="AD1570" s="36" t="str">
        <f t="shared" si="419"/>
        <v>Mar</v>
      </c>
      <c r="AE1570" s="35" t="str">
        <f t="shared" si="420"/>
        <v>295-305</v>
      </c>
      <c r="AF1570" s="36" t="str">
        <f t="shared" si="421"/>
        <v>HWS-HTI</v>
      </c>
    </row>
    <row r="1571" spans="5:32" x14ac:dyDescent="0.3">
      <c r="E1571" s="12">
        <v>40970.423611111109</v>
      </c>
      <c r="F1571" s="16">
        <v>16.329999999999998</v>
      </c>
      <c r="G1571" s="16">
        <v>1964.869979858398</v>
      </c>
      <c r="H1571" s="29">
        <v>1.2027488109332631</v>
      </c>
      <c r="I1571" s="26">
        <v>297.10000000000002</v>
      </c>
      <c r="J1571" s="30">
        <v>0.1518677281077771</v>
      </c>
      <c r="K1571" s="31">
        <v>0.11432270368099781</v>
      </c>
      <c r="L1571" s="108">
        <f ca="1">REWS!R1571</f>
        <v>16.348571066137321</v>
      </c>
      <c r="M1571" s="22">
        <f t="shared" si="408"/>
        <v>16.230521236683575</v>
      </c>
      <c r="N1571" s="22">
        <f t="shared" ca="1" si="409"/>
        <v>16.24897917197627</v>
      </c>
      <c r="O1571" s="22">
        <f t="shared" si="410"/>
        <v>1.8665293536195726</v>
      </c>
      <c r="P1571" s="81">
        <f t="shared" ca="1" si="411"/>
        <v>17</v>
      </c>
      <c r="Q1571" s="22">
        <f t="shared" ca="1" si="412"/>
        <v>0.25385358737546254</v>
      </c>
      <c r="R1571" s="3">
        <f ca="1">IF(N1571&gt;'Power Curve'!$C$37,0,INDEX(Ci,$P1571,1)*POWER(1-Q1571,3)+INDEX(Ci,$P1571,2)*3*Q1571*POWER(1-Q1571,2)+INDEX(Ci,$P1571,3)*3*POWER(Q1571,2)*(1-Q1571)+INDEX(Ci,$P1571,4)*POWER(Q1571,3))</f>
        <v>1983.2741115235672</v>
      </c>
      <c r="S1571" s="3">
        <f t="shared" si="413"/>
        <v>1964.869979858398</v>
      </c>
      <c r="T1571" s="3">
        <f t="shared" ca="1" si="414"/>
        <v>18.404131665169189</v>
      </c>
      <c r="U1571" s="3">
        <f t="shared" ca="1" si="422"/>
        <v>18.404131665169189</v>
      </c>
      <c r="W1571" s="34">
        <f t="shared" si="415"/>
        <v>16</v>
      </c>
      <c r="X1571" s="73" t="b">
        <f>COUNTIF('Power Curve'!$D$2:$D$31,W1571)&gt;0</f>
        <v>1</v>
      </c>
      <c r="Y1571" s="73" t="b">
        <f t="shared" si="416"/>
        <v>0</v>
      </c>
      <c r="Z1571" s="73" t="b">
        <f t="shared" si="423"/>
        <v>1</v>
      </c>
      <c r="AA1571" s="34" t="str">
        <f t="shared" si="417"/>
        <v>Outer</v>
      </c>
      <c r="AB1571" s="35" t="str">
        <f t="shared" si="424"/>
        <v>1.8-1.9</v>
      </c>
      <c r="AC1571" s="36" t="str">
        <f t="shared" si="418"/>
        <v>10-11</v>
      </c>
      <c r="AD1571" s="36" t="str">
        <f t="shared" si="419"/>
        <v>Mar</v>
      </c>
      <c r="AE1571" s="35" t="str">
        <f t="shared" si="420"/>
        <v>295-305</v>
      </c>
      <c r="AF1571" s="36" t="str">
        <f t="shared" si="421"/>
        <v>HWS-HTI</v>
      </c>
    </row>
    <row r="1572" spans="5:32" x14ac:dyDescent="0.3">
      <c r="E1572" s="12">
        <v>40970.430555555555</v>
      </c>
      <c r="F1572" s="16">
        <v>16.05</v>
      </c>
      <c r="G1572" s="16">
        <v>1966.1300506591849</v>
      </c>
      <c r="H1572" s="29">
        <v>1.2031575092618543</v>
      </c>
      <c r="I1572" s="26">
        <v>295.10000000000002</v>
      </c>
      <c r="J1572" s="30">
        <v>0.11775700934579438</v>
      </c>
      <c r="K1572" s="31">
        <v>8.074090182673721E-2</v>
      </c>
      <c r="L1572" s="108">
        <f ca="1">REWS!R1572</f>
        <v>16.131823852533511</v>
      </c>
      <c r="M1572" s="22">
        <f t="shared" si="408"/>
        <v>15.954033604895963</v>
      </c>
      <c r="N1572" s="22">
        <f t="shared" ca="1" si="409"/>
        <v>16.035368215051832</v>
      </c>
      <c r="O1572" s="22">
        <f t="shared" si="410"/>
        <v>1.8237972988468754</v>
      </c>
      <c r="P1572" s="81">
        <f t="shared" ca="1" si="411"/>
        <v>17</v>
      </c>
      <c r="Q1572" s="22">
        <f t="shared" ca="1" si="412"/>
        <v>3.7850903266935236E-2</v>
      </c>
      <c r="R1572" s="3">
        <f ca="1">IF(N1572&gt;'Power Curve'!$C$37,0,INDEX(Ci,$P1572,1)*POWER(1-Q1572,3)+INDEX(Ci,$P1572,2)*3*Q1572*POWER(1-Q1572,2)+INDEX(Ci,$P1572,3)*3*POWER(Q1572,2)*(1-Q1572)+INDEX(Ci,$P1572,4)*POWER(Q1572,3))</f>
        <v>1982.5203412289175</v>
      </c>
      <c r="S1572" s="3">
        <f t="shared" si="413"/>
        <v>1966.1300506591849</v>
      </c>
      <c r="T1572" s="3">
        <f t="shared" ca="1" si="414"/>
        <v>16.390290569732542</v>
      </c>
      <c r="U1572" s="3">
        <f t="shared" ca="1" si="422"/>
        <v>16.390290569732542</v>
      </c>
      <c r="W1572" s="34">
        <f t="shared" si="415"/>
        <v>16</v>
      </c>
      <c r="X1572" s="73" t="b">
        <f>COUNTIF('Power Curve'!$D$2:$D$31,W1572)&gt;0</f>
        <v>1</v>
      </c>
      <c r="Y1572" s="73" t="b">
        <f t="shared" si="416"/>
        <v>0</v>
      </c>
      <c r="Z1572" s="73" t="b">
        <f t="shared" si="423"/>
        <v>1</v>
      </c>
      <c r="AA1572" s="34" t="str">
        <f t="shared" si="417"/>
        <v>Outer</v>
      </c>
      <c r="AB1572" s="35" t="str">
        <f t="shared" si="424"/>
        <v>1.8-1.9</v>
      </c>
      <c r="AC1572" s="36" t="str">
        <f t="shared" si="418"/>
        <v>10-11</v>
      </c>
      <c r="AD1572" s="36" t="str">
        <f t="shared" si="419"/>
        <v>Mar</v>
      </c>
      <c r="AE1572" s="35" t="str">
        <f t="shared" si="420"/>
        <v>295-305</v>
      </c>
      <c r="AF1572" s="36" t="str">
        <f t="shared" si="421"/>
        <v>Inner-TI</v>
      </c>
    </row>
    <row r="1573" spans="5:32" x14ac:dyDescent="0.3">
      <c r="E1573" s="12">
        <v>40970.4375</v>
      </c>
      <c r="F1573" s="16">
        <v>15.17</v>
      </c>
      <c r="G1573" s="16">
        <v>1969.9700012207011</v>
      </c>
      <c r="H1573" s="29">
        <v>1.2037094729228264</v>
      </c>
      <c r="I1573" s="26">
        <v>296.10000000000002</v>
      </c>
      <c r="J1573" s="30">
        <v>0.12590639419907712</v>
      </c>
      <c r="K1573" s="31">
        <v>0.12202122498407303</v>
      </c>
      <c r="L1573" s="108">
        <f ca="1">REWS!R1573</f>
        <v>15.203858275587537</v>
      </c>
      <c r="M1573" s="22">
        <f t="shared" si="408"/>
        <v>15.08160090013234</v>
      </c>
      <c r="N1573" s="22">
        <f t="shared" ca="1" si="409"/>
        <v>15.115261875714275</v>
      </c>
      <c r="O1573" s="22">
        <f t="shared" si="410"/>
        <v>1.6889600119692865</v>
      </c>
      <c r="P1573" s="81">
        <f t="shared" ca="1" si="411"/>
        <v>16</v>
      </c>
      <c r="Q1573" s="22">
        <f t="shared" ca="1" si="412"/>
        <v>0.11515041837493523</v>
      </c>
      <c r="R1573" s="3">
        <f ca="1">IF(N1573&gt;'Power Curve'!$C$37,0,INDEX(Ci,$P1573,1)*POWER(1-Q1573,3)+INDEX(Ci,$P1573,2)*3*Q1573*POWER(1-Q1573,2)+INDEX(Ci,$P1573,3)*3*POWER(Q1573,2)*(1-Q1573)+INDEX(Ci,$P1573,4)*POWER(Q1573,3))</f>
        <v>1979.4672079197978</v>
      </c>
      <c r="S1573" s="3">
        <f t="shared" si="413"/>
        <v>1969.9700012207011</v>
      </c>
      <c r="T1573" s="3">
        <f t="shared" ca="1" si="414"/>
        <v>9.4972066990967505</v>
      </c>
      <c r="U1573" s="3">
        <f t="shared" ca="1" si="422"/>
        <v>9.4972066990967505</v>
      </c>
      <c r="W1573" s="34">
        <f t="shared" si="415"/>
        <v>15</v>
      </c>
      <c r="X1573" s="73" t="b">
        <f>COUNTIF('Power Curve'!$D$2:$D$31,W1573)&gt;0</f>
        <v>1</v>
      </c>
      <c r="Y1573" s="73" t="b">
        <f t="shared" si="416"/>
        <v>0</v>
      </c>
      <c r="Z1573" s="73" t="b">
        <f t="shared" si="423"/>
        <v>1</v>
      </c>
      <c r="AA1573" s="34" t="str">
        <f t="shared" si="417"/>
        <v>Inner</v>
      </c>
      <c r="AB1573" s="35" t="str">
        <f t="shared" si="424"/>
        <v>1.6-1.7</v>
      </c>
      <c r="AC1573" s="36" t="str">
        <f t="shared" si="418"/>
        <v>10-11</v>
      </c>
      <c r="AD1573" s="36" t="str">
        <f t="shared" si="419"/>
        <v>Mar</v>
      </c>
      <c r="AE1573" s="35" t="str">
        <f t="shared" si="420"/>
        <v>295-305</v>
      </c>
      <c r="AF1573" s="36" t="str">
        <f t="shared" si="421"/>
        <v>Inner-TI</v>
      </c>
    </row>
    <row r="1574" spans="5:32" x14ac:dyDescent="0.3">
      <c r="E1574" s="12">
        <v>40970.444444444445</v>
      </c>
      <c r="F1574" s="16">
        <v>14.79</v>
      </c>
      <c r="G1574" s="16">
        <v>1962.669998168943</v>
      </c>
      <c r="H1574" s="29">
        <v>1.2039515043803293</v>
      </c>
      <c r="I1574" s="26">
        <v>301.60000000000002</v>
      </c>
      <c r="J1574" s="30">
        <v>0.1250845165652468</v>
      </c>
      <c r="K1574" s="31">
        <v>0.10510732195862475</v>
      </c>
      <c r="L1574" s="108">
        <f ca="1">REWS!R1574</f>
        <v>14.739578104463128</v>
      </c>
      <c r="M1574" s="22">
        <f t="shared" si="408"/>
        <v>14.704800687207873</v>
      </c>
      <c r="N1574" s="22">
        <f t="shared" ca="1" si="409"/>
        <v>14.654669252174681</v>
      </c>
      <c r="O1574" s="22">
        <f t="shared" si="410"/>
        <v>1.6307243244162861</v>
      </c>
      <c r="P1574" s="81">
        <f t="shared" ca="1" si="411"/>
        <v>15</v>
      </c>
      <c r="Q1574" s="22">
        <f t="shared" ca="1" si="412"/>
        <v>0.66971492809990718</v>
      </c>
      <c r="R1574" s="3">
        <f ca="1">IF(N1574&gt;'Power Curve'!$C$37,0,INDEX(Ci,$P1574,1)*POWER(1-Q1574,3)+INDEX(Ci,$P1574,2)*3*Q1574*POWER(1-Q1574,2)+INDEX(Ci,$P1574,3)*3*POWER(Q1574,2)*(1-Q1574)+INDEX(Ci,$P1574,4)*POWER(Q1574,3))</f>
        <v>1977.9369819541585</v>
      </c>
      <c r="S1574" s="3">
        <f t="shared" si="413"/>
        <v>1962.669998168943</v>
      </c>
      <c r="T1574" s="3">
        <f t="shared" ca="1" si="414"/>
        <v>15.266983785215416</v>
      </c>
      <c r="U1574" s="3">
        <f t="shared" ca="1" si="422"/>
        <v>15.266983785215416</v>
      </c>
      <c r="W1574" s="34">
        <f t="shared" si="415"/>
        <v>15</v>
      </c>
      <c r="X1574" s="73" t="b">
        <f>COUNTIF('Power Curve'!$D$2:$D$31,W1574)&gt;0</f>
        <v>1</v>
      </c>
      <c r="Y1574" s="73" t="b">
        <f t="shared" si="416"/>
        <v>0</v>
      </c>
      <c r="Z1574" s="73" t="b">
        <f t="shared" si="423"/>
        <v>1</v>
      </c>
      <c r="AA1574" s="34" t="str">
        <f t="shared" si="417"/>
        <v>Inner</v>
      </c>
      <c r="AB1574" s="35" t="str">
        <f t="shared" si="424"/>
        <v>1.6-1.7</v>
      </c>
      <c r="AC1574" s="36" t="str">
        <f t="shared" si="418"/>
        <v>10-11</v>
      </c>
      <c r="AD1574" s="36" t="str">
        <f t="shared" si="419"/>
        <v>Mar</v>
      </c>
      <c r="AE1574" s="35" t="str">
        <f t="shared" si="420"/>
        <v>295-305</v>
      </c>
      <c r="AF1574" s="36" t="str">
        <f t="shared" si="421"/>
        <v>Inner-TI</v>
      </c>
    </row>
    <row r="1575" spans="5:32" x14ac:dyDescent="0.3">
      <c r="E1575" s="12">
        <v>40970.451388888891</v>
      </c>
      <c r="F1575" s="16">
        <v>13.18</v>
      </c>
      <c r="G1575" s="16">
        <v>1951.8599548339871</v>
      </c>
      <c r="H1575" s="29">
        <v>1.2043261319808838</v>
      </c>
      <c r="I1575" s="26">
        <v>297.60000000000002</v>
      </c>
      <c r="J1575" s="30">
        <v>0.11836115326251898</v>
      </c>
      <c r="K1575" s="31">
        <v>8.8198316579860631E-2</v>
      </c>
      <c r="L1575" s="108">
        <f ca="1">REWS!R1575</f>
        <v>13.106068801514059</v>
      </c>
      <c r="M1575" s="22">
        <f t="shared" si="408"/>
        <v>13.105434293116154</v>
      </c>
      <c r="N1575" s="22">
        <f t="shared" ca="1" si="409"/>
        <v>13.03192135958286</v>
      </c>
      <c r="O1575" s="22">
        <f t="shared" si="410"/>
        <v>1.383537092524344</v>
      </c>
      <c r="P1575" s="81">
        <f t="shared" ca="1" si="411"/>
        <v>14</v>
      </c>
      <c r="Q1575" s="22">
        <f t="shared" ca="1" si="412"/>
        <v>4.3621647781576837E-2</v>
      </c>
      <c r="R1575" s="3">
        <f ca="1">IF(N1575&gt;'Power Curve'!$C$37,0,INDEX(Ci,$P1575,1)*POWER(1-Q1575,3)+INDEX(Ci,$P1575,2)*3*Q1575*POWER(1-Q1575,2)+INDEX(Ci,$P1575,3)*3*POWER(Q1575,2)*(1-Q1575)+INDEX(Ci,$P1575,4)*POWER(Q1575,3))</f>
        <v>1954.3632798389356</v>
      </c>
      <c r="S1575" s="3">
        <f t="shared" si="413"/>
        <v>1951.8599548339871</v>
      </c>
      <c r="T1575" s="3">
        <f t="shared" ca="1" si="414"/>
        <v>2.503325004948465</v>
      </c>
      <c r="U1575" s="3">
        <f t="shared" ca="1" si="422"/>
        <v>2.503325004948465</v>
      </c>
      <c r="W1575" s="34">
        <f t="shared" si="415"/>
        <v>13</v>
      </c>
      <c r="X1575" s="73" t="b">
        <f>COUNTIF('Power Curve'!$D$2:$D$31,W1575)&gt;0</f>
        <v>1</v>
      </c>
      <c r="Y1575" s="73" t="b">
        <f t="shared" si="416"/>
        <v>0</v>
      </c>
      <c r="Z1575" s="73" t="b">
        <f t="shared" si="423"/>
        <v>1</v>
      </c>
      <c r="AA1575" s="34" t="str">
        <f t="shared" si="417"/>
        <v>Outer</v>
      </c>
      <c r="AB1575" s="35" t="str">
        <f t="shared" si="424"/>
        <v>1.3-1.4</v>
      </c>
      <c r="AC1575" s="36" t="str">
        <f t="shared" si="418"/>
        <v>10-11</v>
      </c>
      <c r="AD1575" s="36" t="str">
        <f t="shared" si="419"/>
        <v>Mar</v>
      </c>
      <c r="AE1575" s="35" t="str">
        <f t="shared" si="420"/>
        <v>295-305</v>
      </c>
      <c r="AF1575" s="36" t="str">
        <f t="shared" si="421"/>
        <v>Inner-TI</v>
      </c>
    </row>
    <row r="1576" spans="5:32" x14ac:dyDescent="0.3">
      <c r="E1576" s="12">
        <v>40970.458333333336</v>
      </c>
      <c r="F1576" s="16">
        <v>14.37</v>
      </c>
      <c r="G1576" s="16">
        <v>1919.8600158691429</v>
      </c>
      <c r="H1576" s="29">
        <v>1.2040164114892489</v>
      </c>
      <c r="I1576" s="26">
        <v>299.7</v>
      </c>
      <c r="J1576" s="30">
        <v>0.13430758524704245</v>
      </c>
      <c r="K1576" s="31">
        <v>7.2756114309648928E-2</v>
      </c>
      <c r="L1576" s="108">
        <f ca="1">REWS!R1576</f>
        <v>14.289146884006387</v>
      </c>
      <c r="M1576" s="22">
        <f t="shared" si="408"/>
        <v>14.287476885282468</v>
      </c>
      <c r="N1576" s="22">
        <f t="shared" ca="1" si="409"/>
        <v>14.207088087379768</v>
      </c>
      <c r="O1576" s="22">
        <f t="shared" si="410"/>
        <v>1.5662255855521716</v>
      </c>
      <c r="P1576" s="81">
        <f t="shared" ca="1" si="411"/>
        <v>15</v>
      </c>
      <c r="Q1576" s="22">
        <f t="shared" ca="1" si="412"/>
        <v>0.24212285830319918</v>
      </c>
      <c r="R1576" s="3">
        <f ca="1">IF(N1576&gt;'Power Curve'!$C$37,0,INDEX(Ci,$P1576,1)*POWER(1-Q1576,3)+INDEX(Ci,$P1576,2)*3*Q1576*POWER(1-Q1576,2)+INDEX(Ci,$P1576,3)*3*POWER(Q1576,2)*(1-Q1576)+INDEX(Ci,$P1576,4)*POWER(Q1576,3))</f>
        <v>1976.2976239894401</v>
      </c>
      <c r="S1576" s="3">
        <f t="shared" si="413"/>
        <v>1919.8600158691429</v>
      </c>
      <c r="T1576" s="3">
        <f t="shared" ca="1" si="414"/>
        <v>56.437608120297227</v>
      </c>
      <c r="U1576" s="3">
        <f t="shared" ca="1" si="422"/>
        <v>56.437608120297227</v>
      </c>
      <c r="W1576" s="34">
        <f t="shared" si="415"/>
        <v>14</v>
      </c>
      <c r="X1576" s="73" t="b">
        <f>COUNTIF('Power Curve'!$D$2:$D$31,W1576)&gt;0</f>
        <v>1</v>
      </c>
      <c r="Y1576" s="73" t="b">
        <f t="shared" si="416"/>
        <v>0</v>
      </c>
      <c r="Z1576" s="73" t="b">
        <f t="shared" si="423"/>
        <v>1</v>
      </c>
      <c r="AA1576" s="34" t="str">
        <f t="shared" si="417"/>
        <v>Outer</v>
      </c>
      <c r="AB1576" s="35" t="str">
        <f t="shared" si="424"/>
        <v>1.5-1.6</v>
      </c>
      <c r="AC1576" s="36" t="str">
        <f t="shared" si="418"/>
        <v>11-12</v>
      </c>
      <c r="AD1576" s="36" t="str">
        <f t="shared" si="419"/>
        <v>Mar</v>
      </c>
      <c r="AE1576" s="35" t="str">
        <f t="shared" si="420"/>
        <v>295-305</v>
      </c>
      <c r="AF1576" s="36" t="str">
        <f t="shared" si="421"/>
        <v>Inner-TI</v>
      </c>
    </row>
    <row r="1577" spans="5:32" x14ac:dyDescent="0.3">
      <c r="E1577" s="12">
        <v>40970.465277777781</v>
      </c>
      <c r="F1577" s="16">
        <v>14.78</v>
      </c>
      <c r="G1577" s="16">
        <v>1964.370056152346</v>
      </c>
      <c r="H1577" s="29">
        <v>1.2042818764786103</v>
      </c>
      <c r="I1577" s="26">
        <v>299.39999999999998</v>
      </c>
      <c r="J1577" s="30">
        <v>9.8782138024357244E-2</v>
      </c>
      <c r="K1577" s="31">
        <v>9.2335713534821617E-2</v>
      </c>
      <c r="L1577" s="108">
        <f ca="1">REWS!R1577</f>
        <v>14.893269405193173</v>
      </c>
      <c r="M1577" s="22">
        <f t="shared" si="408"/>
        <v>14.696202291769501</v>
      </c>
      <c r="N1577" s="22">
        <f t="shared" ca="1" si="409"/>
        <v>14.808829496924256</v>
      </c>
      <c r="O1577" s="22">
        <f t="shared" si="410"/>
        <v>1.6293954146836727</v>
      </c>
      <c r="P1577" s="81">
        <f t="shared" ca="1" si="411"/>
        <v>15</v>
      </c>
      <c r="Q1577" s="22">
        <f t="shared" ca="1" si="412"/>
        <v>0.81699033492593354</v>
      </c>
      <c r="R1577" s="3">
        <f ca="1">IF(N1577&gt;'Power Curve'!$C$37,0,INDEX(Ci,$P1577,1)*POWER(1-Q1577,3)+INDEX(Ci,$P1577,2)*3*Q1577*POWER(1-Q1577,2)+INDEX(Ci,$P1577,3)*3*POWER(Q1577,2)*(1-Q1577)+INDEX(Ci,$P1577,4)*POWER(Q1577,3))</f>
        <v>1978.4094780823311</v>
      </c>
      <c r="S1577" s="3">
        <f t="shared" si="413"/>
        <v>1964.370056152346</v>
      </c>
      <c r="T1577" s="3">
        <f t="shared" ca="1" si="414"/>
        <v>14.03942192998511</v>
      </c>
      <c r="U1577" s="3">
        <f t="shared" ca="1" si="422"/>
        <v>14.03942192998511</v>
      </c>
      <c r="W1577" s="34">
        <f t="shared" si="415"/>
        <v>15</v>
      </c>
      <c r="X1577" s="73" t="b">
        <f>COUNTIF('Power Curve'!$D$2:$D$31,W1577)&gt;0</f>
        <v>1</v>
      </c>
      <c r="Y1577" s="73" t="b">
        <f t="shared" si="416"/>
        <v>0</v>
      </c>
      <c r="Z1577" s="73" t="b">
        <f t="shared" si="423"/>
        <v>1</v>
      </c>
      <c r="AA1577" s="34" t="str">
        <f t="shared" si="417"/>
        <v>Outer</v>
      </c>
      <c r="AB1577" s="35" t="str">
        <f t="shared" si="424"/>
        <v>1.6-1.7</v>
      </c>
      <c r="AC1577" s="36" t="str">
        <f t="shared" si="418"/>
        <v>11-12</v>
      </c>
      <c r="AD1577" s="36" t="str">
        <f t="shared" si="419"/>
        <v>Mar</v>
      </c>
      <c r="AE1577" s="35" t="str">
        <f t="shared" si="420"/>
        <v>295-305</v>
      </c>
      <c r="AF1577" s="36" t="str">
        <f t="shared" si="421"/>
        <v>HWS-LTI</v>
      </c>
    </row>
    <row r="1578" spans="5:32" x14ac:dyDescent="0.3">
      <c r="E1578" s="12">
        <v>40970.472222222219</v>
      </c>
      <c r="F1578" s="16">
        <v>15.15</v>
      </c>
      <c r="G1578" s="16">
        <v>1961.289978027346</v>
      </c>
      <c r="H1578" s="29">
        <v>1.2039825080880635</v>
      </c>
      <c r="I1578" s="26">
        <v>306.5</v>
      </c>
      <c r="J1578" s="30">
        <v>0.1042904290429043</v>
      </c>
      <c r="K1578" s="31">
        <v>0.10458121347792533</v>
      </c>
      <c r="L1578" s="108">
        <f ca="1">REWS!R1578</f>
        <v>15.12743611063539</v>
      </c>
      <c r="M1578" s="22">
        <f t="shared" si="408"/>
        <v>15.062856165718722</v>
      </c>
      <c r="N1578" s="22">
        <f t="shared" ca="1" si="409"/>
        <v>15.04042206538616</v>
      </c>
      <c r="O1578" s="22">
        <f t="shared" si="410"/>
        <v>1.6860629528405158</v>
      </c>
      <c r="P1578" s="81">
        <f t="shared" ca="1" si="411"/>
        <v>16</v>
      </c>
      <c r="Q1578" s="22">
        <f t="shared" ca="1" si="412"/>
        <v>4.0126192174398966E-2</v>
      </c>
      <c r="R1578" s="3">
        <f ca="1">IF(N1578&gt;'Power Curve'!$C$37,0,INDEX(Ci,$P1578,1)*POWER(1-Q1578,3)+INDEX(Ci,$P1578,2)*3*Q1578*POWER(1-Q1578,2)+INDEX(Ci,$P1578,3)*3*POWER(Q1578,2)*(1-Q1578)+INDEX(Ci,$P1578,4)*POWER(Q1578,3))</f>
        <v>1979.1968595587257</v>
      </c>
      <c r="S1578" s="3">
        <f t="shared" si="413"/>
        <v>1961.289978027346</v>
      </c>
      <c r="T1578" s="3">
        <f t="shared" ca="1" si="414"/>
        <v>17.906881531379668</v>
      </c>
      <c r="U1578" s="3">
        <f t="shared" ca="1" si="422"/>
        <v>17.906881531379668</v>
      </c>
      <c r="W1578" s="34">
        <f t="shared" si="415"/>
        <v>15</v>
      </c>
      <c r="X1578" s="73" t="b">
        <f>COUNTIF('Power Curve'!$D$2:$D$31,W1578)&gt;0</f>
        <v>1</v>
      </c>
      <c r="Y1578" s="73" t="b">
        <f t="shared" si="416"/>
        <v>0</v>
      </c>
      <c r="Z1578" s="73" t="b">
        <f t="shared" si="423"/>
        <v>1</v>
      </c>
      <c r="AA1578" s="34" t="str">
        <f t="shared" si="417"/>
        <v>Inner</v>
      </c>
      <c r="AB1578" s="35" t="str">
        <f t="shared" si="424"/>
        <v>1.6-1.7</v>
      </c>
      <c r="AC1578" s="36" t="str">
        <f t="shared" si="418"/>
        <v>11-12</v>
      </c>
      <c r="AD1578" s="36" t="str">
        <f t="shared" si="419"/>
        <v>Mar</v>
      </c>
      <c r="AE1578" s="35" t="str">
        <f t="shared" si="420"/>
        <v>305-315</v>
      </c>
      <c r="AF1578" s="36" t="str">
        <f t="shared" si="421"/>
        <v>Inner-TI</v>
      </c>
    </row>
    <row r="1579" spans="5:32" x14ac:dyDescent="0.3">
      <c r="E1579" s="12">
        <v>40970.479166666664</v>
      </c>
      <c r="F1579" s="16">
        <v>14.9</v>
      </c>
      <c r="G1579" s="16">
        <v>1962.1899719238311</v>
      </c>
      <c r="H1579" s="29">
        <v>1.2042683984754983</v>
      </c>
      <c r="I1579" s="26">
        <v>308.7</v>
      </c>
      <c r="J1579" s="30">
        <v>0.10671140939597316</v>
      </c>
      <c r="K1579" s="31">
        <v>8.1650021328706981E-2</v>
      </c>
      <c r="L1579" s="108">
        <f ca="1">REWS!R1579</f>
        <v>14.887804834227486</v>
      </c>
      <c r="M1579" s="22">
        <f t="shared" si="408"/>
        <v>14.815466660816973</v>
      </c>
      <c r="N1579" s="22">
        <f t="shared" ca="1" si="409"/>
        <v>14.803340682835374</v>
      </c>
      <c r="O1579" s="22">
        <f t="shared" si="410"/>
        <v>1.6478281073781607</v>
      </c>
      <c r="P1579" s="81">
        <f t="shared" ca="1" si="411"/>
        <v>15</v>
      </c>
      <c r="Q1579" s="22">
        <f t="shared" ca="1" si="412"/>
        <v>0.81174665274804403</v>
      </c>
      <c r="R1579" s="3">
        <f ca="1">IF(N1579&gt;'Power Curve'!$C$37,0,INDEX(Ci,$P1579,1)*POWER(1-Q1579,3)+INDEX(Ci,$P1579,2)*3*Q1579*POWER(1-Q1579,2)+INDEX(Ci,$P1579,3)*3*POWER(Q1579,2)*(1-Q1579)+INDEX(Ci,$P1579,4)*POWER(Q1579,3))</f>
        <v>1978.3923533560128</v>
      </c>
      <c r="S1579" s="3">
        <f t="shared" si="413"/>
        <v>1962.1899719238311</v>
      </c>
      <c r="T1579" s="3">
        <f t="shared" ca="1" si="414"/>
        <v>16.20238143218171</v>
      </c>
      <c r="U1579" s="3">
        <f t="shared" ca="1" si="422"/>
        <v>16.20238143218171</v>
      </c>
      <c r="W1579" s="34">
        <f t="shared" si="415"/>
        <v>15</v>
      </c>
      <c r="X1579" s="73" t="b">
        <f>COUNTIF('Power Curve'!$D$2:$D$31,W1579)&gt;0</f>
        <v>1</v>
      </c>
      <c r="Y1579" s="73" t="b">
        <f t="shared" si="416"/>
        <v>0</v>
      </c>
      <c r="Z1579" s="73" t="b">
        <f t="shared" si="423"/>
        <v>1</v>
      </c>
      <c r="AA1579" s="34" t="str">
        <f t="shared" si="417"/>
        <v>Outer</v>
      </c>
      <c r="AB1579" s="35" t="str">
        <f t="shared" si="424"/>
        <v>1.6-1.7</v>
      </c>
      <c r="AC1579" s="36" t="str">
        <f t="shared" si="418"/>
        <v>11-12</v>
      </c>
      <c r="AD1579" s="36" t="str">
        <f t="shared" si="419"/>
        <v>Mar</v>
      </c>
      <c r="AE1579" s="35" t="str">
        <f t="shared" si="420"/>
        <v>305-315</v>
      </c>
      <c r="AF1579" s="36" t="str">
        <f t="shared" si="421"/>
        <v>Inner-TI</v>
      </c>
    </row>
    <row r="1580" spans="5:32" x14ac:dyDescent="0.3">
      <c r="E1580" s="12">
        <v>40970.486111111109</v>
      </c>
      <c r="F1580" s="16">
        <v>14.02</v>
      </c>
      <c r="G1580" s="16">
        <v>1951.5599517822291</v>
      </c>
      <c r="H1580" s="29">
        <v>1.2041460404106274</v>
      </c>
      <c r="I1580" s="26">
        <v>306.8</v>
      </c>
      <c r="J1580" s="30">
        <v>0.13266761768901569</v>
      </c>
      <c r="K1580" s="31">
        <v>0.1237837719579</v>
      </c>
      <c r="L1580" s="108">
        <f ca="1">REWS!R1580</f>
        <v>13.954537265188209</v>
      </c>
      <c r="M1580" s="22">
        <f t="shared" si="408"/>
        <v>13.939987084031348</v>
      </c>
      <c r="N1580" s="22">
        <f t="shared" ca="1" si="409"/>
        <v>13.874897948670311</v>
      </c>
      <c r="O1580" s="22">
        <f t="shared" si="410"/>
        <v>1.5125199166077363</v>
      </c>
      <c r="P1580" s="81">
        <f t="shared" ca="1" si="411"/>
        <v>14</v>
      </c>
      <c r="Q1580" s="22">
        <f t="shared" ca="1" si="412"/>
        <v>0.91829085527618959</v>
      </c>
      <c r="R1580" s="3">
        <f ca="1">IF(N1580&gt;'Power Curve'!$C$37,0,INDEX(Ci,$P1580,1)*POWER(1-Q1580,3)+INDEX(Ci,$P1580,2)*3*Q1580*POWER(1-Q1580,2)+INDEX(Ci,$P1580,3)*3*POWER(Q1580,2)*(1-Q1580)+INDEX(Ci,$P1580,4)*POWER(Q1580,3))</f>
        <v>1974.1435074746655</v>
      </c>
      <c r="S1580" s="3">
        <f t="shared" si="413"/>
        <v>1951.5599517822291</v>
      </c>
      <c r="T1580" s="3">
        <f t="shared" ca="1" si="414"/>
        <v>22.583555692436448</v>
      </c>
      <c r="U1580" s="3">
        <f t="shared" ca="1" si="422"/>
        <v>22.583555692436448</v>
      </c>
      <c r="W1580" s="34">
        <f t="shared" si="415"/>
        <v>14</v>
      </c>
      <c r="X1580" s="73" t="b">
        <f>COUNTIF('Power Curve'!$D$2:$D$31,W1580)&gt;0</f>
        <v>1</v>
      </c>
      <c r="Y1580" s="73" t="b">
        <f t="shared" si="416"/>
        <v>0</v>
      </c>
      <c r="Z1580" s="73" t="b">
        <f t="shared" si="423"/>
        <v>1</v>
      </c>
      <c r="AA1580" s="34" t="str">
        <f t="shared" si="417"/>
        <v>Inner</v>
      </c>
      <c r="AB1580" s="35" t="str">
        <f t="shared" si="424"/>
        <v>1.5-1.6</v>
      </c>
      <c r="AC1580" s="36" t="str">
        <f t="shared" si="418"/>
        <v>11-12</v>
      </c>
      <c r="AD1580" s="36" t="str">
        <f t="shared" si="419"/>
        <v>Mar</v>
      </c>
      <c r="AE1580" s="35" t="str">
        <f t="shared" si="420"/>
        <v>305-315</v>
      </c>
      <c r="AF1580" s="36" t="str">
        <f t="shared" si="421"/>
        <v>Inner-TI</v>
      </c>
    </row>
    <row r="1581" spans="5:32" x14ac:dyDescent="0.3">
      <c r="E1581" s="12">
        <v>40970.493055555555</v>
      </c>
      <c r="F1581" s="16">
        <v>13.85</v>
      </c>
      <c r="G1581" s="16">
        <v>1967.6699523925811</v>
      </c>
      <c r="H1581" s="29">
        <v>1.2046425577236604</v>
      </c>
      <c r="I1581" s="26">
        <v>306</v>
      </c>
      <c r="J1581" s="30">
        <v>0.15234657039711191</v>
      </c>
      <c r="K1581" s="31">
        <v>0.11454566085654559</v>
      </c>
      <c r="L1581" s="108">
        <f ca="1">REWS!R1581</f>
        <v>13.71110517266022</v>
      </c>
      <c r="M1581" s="22">
        <f t="shared" si="408"/>
        <v>13.772849794509195</v>
      </c>
      <c r="N1581" s="22">
        <f t="shared" ca="1" si="409"/>
        <v>13.634728668575256</v>
      </c>
      <c r="O1581" s="22">
        <f t="shared" si="410"/>
        <v>1.4866883097317112</v>
      </c>
      <c r="P1581" s="81">
        <f t="shared" ca="1" si="411"/>
        <v>14</v>
      </c>
      <c r="Q1581" s="22">
        <f t="shared" ca="1" si="412"/>
        <v>0.66909215082260676</v>
      </c>
      <c r="R1581" s="3">
        <f ca="1">IF(N1581&gt;'Power Curve'!$C$37,0,INDEX(Ci,$P1581,1)*POWER(1-Q1581,3)+INDEX(Ci,$P1581,2)*3*Q1581*POWER(1-Q1581,2)+INDEX(Ci,$P1581,3)*3*POWER(Q1581,2)*(1-Q1581)+INDEX(Ci,$P1581,4)*POWER(Q1581,3))</f>
        <v>1970.2917863327375</v>
      </c>
      <c r="S1581" s="3">
        <f t="shared" si="413"/>
        <v>1967.6699523925811</v>
      </c>
      <c r="T1581" s="3">
        <f t="shared" ca="1" si="414"/>
        <v>2.6218339401564208</v>
      </c>
      <c r="U1581" s="3">
        <f t="shared" ca="1" si="422"/>
        <v>2.6218339401564208</v>
      </c>
      <c r="W1581" s="34">
        <f t="shared" si="415"/>
        <v>14</v>
      </c>
      <c r="X1581" s="73" t="b">
        <f>COUNTIF('Power Curve'!$D$2:$D$31,W1581)&gt;0</f>
        <v>1</v>
      </c>
      <c r="Y1581" s="73" t="b">
        <f t="shared" si="416"/>
        <v>0</v>
      </c>
      <c r="Z1581" s="73" t="b">
        <f t="shared" si="423"/>
        <v>1</v>
      </c>
      <c r="AA1581" s="34" t="str">
        <f t="shared" si="417"/>
        <v>Outer</v>
      </c>
      <c r="AB1581" s="35" t="str">
        <f t="shared" si="424"/>
        <v>1.4-1.5</v>
      </c>
      <c r="AC1581" s="36" t="str">
        <f t="shared" si="418"/>
        <v>11-12</v>
      </c>
      <c r="AD1581" s="36" t="str">
        <f t="shared" si="419"/>
        <v>Mar</v>
      </c>
      <c r="AE1581" s="35" t="str">
        <f t="shared" si="420"/>
        <v>305-315</v>
      </c>
      <c r="AF1581" s="36" t="str">
        <f t="shared" si="421"/>
        <v>HWS-HTI</v>
      </c>
    </row>
    <row r="1582" spans="5:32" x14ac:dyDescent="0.3">
      <c r="E1582" s="12">
        <v>40970.5</v>
      </c>
      <c r="F1582" s="16">
        <v>13.09</v>
      </c>
      <c r="G1582" s="16">
        <v>1963.1700592041041</v>
      </c>
      <c r="H1582" s="29">
        <v>1.2050949758749268</v>
      </c>
      <c r="I1582" s="26">
        <v>311.2</v>
      </c>
      <c r="J1582" s="30">
        <v>0.15966386554621848</v>
      </c>
      <c r="K1582" s="31">
        <v>0.15493186220363239</v>
      </c>
      <c r="L1582" s="108">
        <f ca="1">REWS!R1582</f>
        <v>13.010907033026552</v>
      </c>
      <c r="M1582" s="22">
        <f t="shared" si="408"/>
        <v>13.018712678236868</v>
      </c>
      <c r="N1582" s="22">
        <f t="shared" ca="1" si="409"/>
        <v>12.940050446617571</v>
      </c>
      <c r="O1582" s="22">
        <f t="shared" si="410"/>
        <v>1.3701339873907112</v>
      </c>
      <c r="P1582" s="81">
        <f t="shared" ca="1" si="411"/>
        <v>13</v>
      </c>
      <c r="Q1582" s="22">
        <f t="shared" ca="1" si="412"/>
        <v>0.94870093896783814</v>
      </c>
      <c r="R1582" s="3">
        <f ca="1">IF(N1582&gt;'Power Curve'!$C$37,0,INDEX(Ci,$P1582,1)*POWER(1-Q1582,3)+INDEX(Ci,$P1582,2)*3*Q1582*POWER(1-Q1582,2)+INDEX(Ci,$P1582,3)*3*POWER(Q1582,2)*(1-Q1582)+INDEX(Ci,$P1582,4)*POWER(Q1582,3))</f>
        <v>1951.7894683188697</v>
      </c>
      <c r="S1582" s="3">
        <f t="shared" si="413"/>
        <v>1963.1700592041041</v>
      </c>
      <c r="T1582" s="3">
        <f t="shared" ca="1" si="414"/>
        <v>-11.380590885234369</v>
      </c>
      <c r="U1582" s="3">
        <f t="shared" ca="1" si="422"/>
        <v>11.380590885234369</v>
      </c>
      <c r="W1582" s="34">
        <f t="shared" si="415"/>
        <v>13</v>
      </c>
      <c r="X1582" s="73" t="b">
        <f>COUNTIF('Power Curve'!$D$2:$D$31,W1582)&gt;0</f>
        <v>1</v>
      </c>
      <c r="Y1582" s="73" t="b">
        <f t="shared" si="416"/>
        <v>0</v>
      </c>
      <c r="Z1582" s="73" t="b">
        <f t="shared" si="423"/>
        <v>1</v>
      </c>
      <c r="AA1582" s="34" t="str">
        <f t="shared" si="417"/>
        <v>Outer</v>
      </c>
      <c r="AB1582" s="35" t="str">
        <f t="shared" si="424"/>
        <v>1.3-1.4</v>
      </c>
      <c r="AC1582" s="36" t="str">
        <f t="shared" si="418"/>
        <v>12-13</v>
      </c>
      <c r="AD1582" s="36" t="str">
        <f t="shared" si="419"/>
        <v>Mar</v>
      </c>
      <c r="AE1582" s="35" t="str">
        <f t="shared" si="420"/>
        <v>305-315</v>
      </c>
      <c r="AF1582" s="36" t="str">
        <f t="shared" si="421"/>
        <v>HWS-HTI</v>
      </c>
    </row>
    <row r="1583" spans="5:32" x14ac:dyDescent="0.3">
      <c r="E1583" s="12">
        <v>40970.506944444445</v>
      </c>
      <c r="F1583" s="16">
        <v>12.99</v>
      </c>
      <c r="G1583" s="16">
        <v>1967.8299713134791</v>
      </c>
      <c r="H1583" s="29">
        <v>1.2052377211238894</v>
      </c>
      <c r="I1583" s="26">
        <v>306.7</v>
      </c>
      <c r="J1583" s="30">
        <v>0.12702078521939952</v>
      </c>
      <c r="K1583" s="31">
        <v>0.11881311434508857</v>
      </c>
      <c r="L1583" s="108">
        <f ca="1">REWS!R1583</f>
        <v>12.97123974239874</v>
      </c>
      <c r="M1583" s="22">
        <f t="shared" si="408"/>
        <v>12.919767353438189</v>
      </c>
      <c r="N1583" s="22">
        <f t="shared" ca="1" si="409"/>
        <v>12.901108526363606</v>
      </c>
      <c r="O1583" s="22">
        <f t="shared" si="410"/>
        <v>1.3548416684849336</v>
      </c>
      <c r="P1583" s="81">
        <f t="shared" ca="1" si="411"/>
        <v>13</v>
      </c>
      <c r="Q1583" s="22">
        <f t="shared" ca="1" si="412"/>
        <v>0.9086108292025622</v>
      </c>
      <c r="R1583" s="3">
        <f ca="1">IF(N1583&gt;'Power Curve'!$C$37,0,INDEX(Ci,$P1583,1)*POWER(1-Q1583,3)+INDEX(Ci,$P1583,2)*3*Q1583*POWER(1-Q1583,2)+INDEX(Ci,$P1583,3)*3*POWER(Q1583,2)*(1-Q1583)+INDEX(Ci,$P1583,4)*POWER(Q1583,3))</f>
        <v>1950.706810094616</v>
      </c>
      <c r="S1583" s="3">
        <f t="shared" si="413"/>
        <v>1967.8299713134791</v>
      </c>
      <c r="T1583" s="3">
        <f t="shared" ca="1" si="414"/>
        <v>-17.123161218863061</v>
      </c>
      <c r="U1583" s="3">
        <f t="shared" ca="1" si="422"/>
        <v>17.123161218863061</v>
      </c>
      <c r="W1583" s="34">
        <f t="shared" si="415"/>
        <v>13</v>
      </c>
      <c r="X1583" s="73" t="b">
        <f>COUNTIF('Power Curve'!$D$2:$D$31,W1583)&gt;0</f>
        <v>1</v>
      </c>
      <c r="Y1583" s="73" t="b">
        <f t="shared" si="416"/>
        <v>0</v>
      </c>
      <c r="Z1583" s="73" t="b">
        <f t="shared" si="423"/>
        <v>1</v>
      </c>
      <c r="AA1583" s="34" t="str">
        <f t="shared" si="417"/>
        <v>Inner</v>
      </c>
      <c r="AB1583" s="35" t="str">
        <f t="shared" si="424"/>
        <v>1.3-1.4</v>
      </c>
      <c r="AC1583" s="36" t="str">
        <f t="shared" si="418"/>
        <v>12-13</v>
      </c>
      <c r="AD1583" s="36" t="str">
        <f t="shared" si="419"/>
        <v>Mar</v>
      </c>
      <c r="AE1583" s="35" t="str">
        <f t="shared" si="420"/>
        <v>305-315</v>
      </c>
      <c r="AF1583" s="36" t="str">
        <f t="shared" si="421"/>
        <v>Inner-TI</v>
      </c>
    </row>
    <row r="1584" spans="5:32" x14ac:dyDescent="0.3">
      <c r="E1584" s="12">
        <v>40970.513888888891</v>
      </c>
      <c r="F1584" s="16">
        <v>12.73</v>
      </c>
      <c r="G1584" s="16">
        <v>1947.5900115966849</v>
      </c>
      <c r="H1584" s="29">
        <v>1.2063101941252716</v>
      </c>
      <c r="I1584" s="26">
        <v>307.3</v>
      </c>
      <c r="J1584" s="30">
        <v>0.16496465043205027</v>
      </c>
      <c r="K1584" s="31">
        <v>0.12912047117919029</v>
      </c>
      <c r="L1584" s="108">
        <f ca="1">REWS!R1584</f>
        <v>12.681804170212869</v>
      </c>
      <c r="M1584" s="22">
        <f t="shared" si="408"/>
        <v>12.664927462019079</v>
      </c>
      <c r="N1584" s="22">
        <f t="shared" ca="1" si="409"/>
        <v>12.616977997115244</v>
      </c>
      <c r="O1584" s="22">
        <f t="shared" si="410"/>
        <v>1.3154553417694053</v>
      </c>
      <c r="P1584" s="81">
        <f t="shared" ca="1" si="411"/>
        <v>13</v>
      </c>
      <c r="Q1584" s="22">
        <f t="shared" ca="1" si="412"/>
        <v>0.61610280620456959</v>
      </c>
      <c r="R1584" s="3">
        <f ca="1">IF(N1584&gt;'Power Curve'!$C$37,0,INDEX(Ci,$P1584,1)*POWER(1-Q1584,3)+INDEX(Ci,$P1584,2)*3*Q1584*POWER(1-Q1584,2)+INDEX(Ci,$P1584,3)*3*POWER(Q1584,2)*(1-Q1584)+INDEX(Ci,$P1584,4)*POWER(Q1584,3))</f>
        <v>1942.4699285000372</v>
      </c>
      <c r="S1584" s="3">
        <f t="shared" si="413"/>
        <v>1947.5900115966849</v>
      </c>
      <c r="T1584" s="3">
        <f t="shared" ca="1" si="414"/>
        <v>-5.1200830966477042</v>
      </c>
      <c r="U1584" s="3">
        <f t="shared" ca="1" si="422"/>
        <v>5.1200830966477042</v>
      </c>
      <c r="W1584" s="34">
        <f t="shared" si="415"/>
        <v>13</v>
      </c>
      <c r="X1584" s="73" t="b">
        <f>COUNTIF('Power Curve'!$D$2:$D$31,W1584)&gt;0</f>
        <v>1</v>
      </c>
      <c r="Y1584" s="73" t="b">
        <f t="shared" si="416"/>
        <v>0</v>
      </c>
      <c r="Z1584" s="73" t="b">
        <f t="shared" si="423"/>
        <v>1</v>
      </c>
      <c r="AA1584" s="34" t="str">
        <f t="shared" si="417"/>
        <v>Outer</v>
      </c>
      <c r="AB1584" s="35" t="str">
        <f t="shared" si="424"/>
        <v>1.3-1.4</v>
      </c>
      <c r="AC1584" s="36" t="str">
        <f t="shared" si="418"/>
        <v>12-13</v>
      </c>
      <c r="AD1584" s="36" t="str">
        <f t="shared" si="419"/>
        <v>Mar</v>
      </c>
      <c r="AE1584" s="35" t="str">
        <f t="shared" si="420"/>
        <v>305-315</v>
      </c>
      <c r="AF1584" s="36" t="str">
        <f t="shared" si="421"/>
        <v>HWS-HTI</v>
      </c>
    </row>
    <row r="1585" spans="5:32" x14ac:dyDescent="0.3">
      <c r="E1585" s="12">
        <v>40970.520833333336</v>
      </c>
      <c r="F1585" s="16">
        <v>12.35</v>
      </c>
      <c r="G1585" s="16">
        <v>1889.160049438482</v>
      </c>
      <c r="H1585" s="29">
        <v>1.2067187334727589</v>
      </c>
      <c r="I1585" s="26">
        <v>308.60000000000002</v>
      </c>
      <c r="J1585" s="30">
        <v>0.11740890688259109</v>
      </c>
      <c r="K1585" s="31">
        <v>0.13450644885703375</v>
      </c>
      <c r="L1585" s="108">
        <f ca="1">REWS!R1585</f>
        <v>12.337152104742582</v>
      </c>
      <c r="M1585" s="22">
        <f t="shared" si="408"/>
        <v>12.288256828170461</v>
      </c>
      <c r="N1585" s="22">
        <f t="shared" ca="1" si="409"/>
        <v>12.275473165285879</v>
      </c>
      <c r="O1585" s="22">
        <f t="shared" si="410"/>
        <v>1.2572396810802862</v>
      </c>
      <c r="P1585" s="81">
        <f t="shared" ca="1" si="411"/>
        <v>13</v>
      </c>
      <c r="Q1585" s="22">
        <f t="shared" ca="1" si="412"/>
        <v>0.26452881847813303</v>
      </c>
      <c r="R1585" s="3">
        <f ca="1">IF(N1585&gt;'Power Curve'!$C$37,0,INDEX(Ci,$P1585,1)*POWER(1-Q1585,3)+INDEX(Ci,$P1585,2)*3*Q1585*POWER(1-Q1585,2)+INDEX(Ci,$P1585,3)*3*POWER(Q1585,2)*(1-Q1585)+INDEX(Ci,$P1585,4)*POWER(Q1585,3))</f>
        <v>1930.0229378752981</v>
      </c>
      <c r="S1585" s="3">
        <f t="shared" si="413"/>
        <v>1889.160049438482</v>
      </c>
      <c r="T1585" s="3">
        <f t="shared" ca="1" si="414"/>
        <v>40.862888436816093</v>
      </c>
      <c r="U1585" s="3">
        <f t="shared" ca="1" si="422"/>
        <v>40.862888436816093</v>
      </c>
      <c r="W1585" s="34">
        <f t="shared" si="415"/>
        <v>12</v>
      </c>
      <c r="X1585" s="73" t="b">
        <f>COUNTIF('Power Curve'!$D$2:$D$31,W1585)&gt;0</f>
        <v>1</v>
      </c>
      <c r="Y1585" s="73" t="b">
        <f t="shared" si="416"/>
        <v>0</v>
      </c>
      <c r="Z1585" s="73" t="b">
        <f t="shared" si="423"/>
        <v>1</v>
      </c>
      <c r="AA1585" s="34" t="str">
        <f t="shared" si="417"/>
        <v>Inner</v>
      </c>
      <c r="AB1585" s="35" t="str">
        <f t="shared" si="424"/>
        <v>1.2-1.3</v>
      </c>
      <c r="AC1585" s="36" t="str">
        <f t="shared" si="418"/>
        <v>12-13</v>
      </c>
      <c r="AD1585" s="36" t="str">
        <f t="shared" si="419"/>
        <v>Mar</v>
      </c>
      <c r="AE1585" s="35" t="str">
        <f t="shared" si="420"/>
        <v>305-315</v>
      </c>
      <c r="AF1585" s="36" t="str">
        <f t="shared" si="421"/>
        <v>Inner-TI</v>
      </c>
    </row>
    <row r="1586" spans="5:32" x14ac:dyDescent="0.3">
      <c r="E1586" s="12">
        <v>40970.527777777781</v>
      </c>
      <c r="F1586" s="16">
        <v>14.47</v>
      </c>
      <c r="G1586" s="16">
        <v>1960.369949340823</v>
      </c>
      <c r="H1586" s="29">
        <v>1.2067534461854341</v>
      </c>
      <c r="I1586" s="26">
        <v>310.39999999999998</v>
      </c>
      <c r="J1586" s="30">
        <v>0.11610228058051139</v>
      </c>
      <c r="K1586" s="31">
        <v>0.1758338913738281</v>
      </c>
      <c r="L1586" s="108">
        <f ca="1">REWS!R1586</f>
        <v>14.491077904656541</v>
      </c>
      <c r="M1586" s="22">
        <f t="shared" si="408"/>
        <v>14.397796054274057</v>
      </c>
      <c r="N1586" s="22">
        <f t="shared" ca="1" si="409"/>
        <v>14.418768782159081</v>
      </c>
      <c r="O1586" s="22">
        <f t="shared" si="410"/>
        <v>1.5832757687424575</v>
      </c>
      <c r="P1586" s="81">
        <f t="shared" ca="1" si="411"/>
        <v>15</v>
      </c>
      <c r="Q1586" s="22">
        <f t="shared" ca="1" si="412"/>
        <v>0.44434983641601933</v>
      </c>
      <c r="R1586" s="3">
        <f ca="1">IF(N1586&gt;'Power Curve'!$C$37,0,INDEX(Ci,$P1586,1)*POWER(1-Q1586,3)+INDEX(Ci,$P1586,2)*3*Q1586*POWER(1-Q1586,2)+INDEX(Ci,$P1586,3)*3*POWER(Q1586,2)*(1-Q1586)+INDEX(Ci,$P1586,4)*POWER(Q1586,3))</f>
        <v>1977.1670784581265</v>
      </c>
      <c r="S1586" s="3">
        <f t="shared" si="413"/>
        <v>1960.369949340823</v>
      </c>
      <c r="T1586" s="3">
        <f t="shared" ca="1" si="414"/>
        <v>16.797129117303484</v>
      </c>
      <c r="U1586" s="3">
        <f t="shared" ca="1" si="422"/>
        <v>16.797129117303484</v>
      </c>
      <c r="W1586" s="34">
        <f t="shared" si="415"/>
        <v>14</v>
      </c>
      <c r="X1586" s="73" t="b">
        <f>COUNTIF('Power Curve'!$D$2:$D$31,W1586)&gt;0</f>
        <v>1</v>
      </c>
      <c r="Y1586" s="73" t="b">
        <f t="shared" si="416"/>
        <v>0</v>
      </c>
      <c r="Z1586" s="73" t="b">
        <f t="shared" si="423"/>
        <v>1</v>
      </c>
      <c r="AA1586" s="34" t="str">
        <f t="shared" si="417"/>
        <v>Inner</v>
      </c>
      <c r="AB1586" s="35" t="str">
        <f t="shared" si="424"/>
        <v>1.5-1.6</v>
      </c>
      <c r="AC1586" s="36" t="str">
        <f t="shared" si="418"/>
        <v>12-13</v>
      </c>
      <c r="AD1586" s="36" t="str">
        <f t="shared" si="419"/>
        <v>Mar</v>
      </c>
      <c r="AE1586" s="35" t="str">
        <f t="shared" si="420"/>
        <v>305-315</v>
      </c>
      <c r="AF1586" s="36" t="str">
        <f t="shared" si="421"/>
        <v>Inner-TI</v>
      </c>
    </row>
    <row r="1587" spans="5:32" x14ac:dyDescent="0.3">
      <c r="E1587" s="12">
        <v>40970.534722222219</v>
      </c>
      <c r="F1587" s="16">
        <v>12.86</v>
      </c>
      <c r="G1587" s="16">
        <v>1964.7600250244191</v>
      </c>
      <c r="H1587" s="29">
        <v>1.2064971382360175</v>
      </c>
      <c r="I1587" s="26">
        <v>310.2</v>
      </c>
      <c r="J1587" s="30">
        <v>0.12908242612752721</v>
      </c>
      <c r="K1587" s="31">
        <v>0.11871145356409811</v>
      </c>
      <c r="L1587" s="108">
        <f ca="1">REWS!R1587</f>
        <v>12.863833650074227</v>
      </c>
      <c r="M1587" s="22">
        <f t="shared" si="408"/>
        <v>12.79492381760849</v>
      </c>
      <c r="N1587" s="22">
        <f t="shared" ca="1" si="409"/>
        <v>12.798738068047301</v>
      </c>
      <c r="O1587" s="22">
        <f t="shared" si="410"/>
        <v>1.3355466975793635</v>
      </c>
      <c r="P1587" s="81">
        <f t="shared" ca="1" si="411"/>
        <v>13</v>
      </c>
      <c r="Q1587" s="22">
        <f t="shared" ca="1" si="412"/>
        <v>0.80322201211657396</v>
      </c>
      <c r="R1587" s="3">
        <f ca="1">IF(N1587&gt;'Power Curve'!$C$37,0,INDEX(Ci,$P1587,1)*POWER(1-Q1587,3)+INDEX(Ci,$P1587,2)*3*Q1587*POWER(1-Q1587,2)+INDEX(Ci,$P1587,3)*3*POWER(Q1587,2)*(1-Q1587)+INDEX(Ci,$P1587,4)*POWER(Q1587,3))</f>
        <v>1947.8401431630357</v>
      </c>
      <c r="S1587" s="3">
        <f t="shared" si="413"/>
        <v>1964.7600250244191</v>
      </c>
      <c r="T1587" s="3">
        <f t="shared" ca="1" si="414"/>
        <v>-16.919881861383374</v>
      </c>
      <c r="U1587" s="3">
        <f t="shared" ca="1" si="422"/>
        <v>16.919881861383374</v>
      </c>
      <c r="W1587" s="34">
        <f t="shared" si="415"/>
        <v>13</v>
      </c>
      <c r="X1587" s="73" t="b">
        <f>COUNTIF('Power Curve'!$D$2:$D$31,W1587)&gt;0</f>
        <v>1</v>
      </c>
      <c r="Y1587" s="73" t="b">
        <f t="shared" si="416"/>
        <v>0</v>
      </c>
      <c r="Z1587" s="73" t="b">
        <f t="shared" si="423"/>
        <v>1</v>
      </c>
      <c r="AA1587" s="34" t="str">
        <f t="shared" si="417"/>
        <v>Inner</v>
      </c>
      <c r="AB1587" s="35" t="str">
        <f t="shared" si="424"/>
        <v>1.3-1.4</v>
      </c>
      <c r="AC1587" s="36" t="str">
        <f t="shared" si="418"/>
        <v>12-13</v>
      </c>
      <c r="AD1587" s="36" t="str">
        <f t="shared" si="419"/>
        <v>Mar</v>
      </c>
      <c r="AE1587" s="35" t="str">
        <f t="shared" si="420"/>
        <v>305-315</v>
      </c>
      <c r="AF1587" s="36" t="str">
        <f t="shared" si="421"/>
        <v>Inner-TI</v>
      </c>
    </row>
    <row r="1588" spans="5:32" x14ac:dyDescent="0.3">
      <c r="E1588" s="12">
        <v>40970.541666666664</v>
      </c>
      <c r="F1588" s="16">
        <v>13.18</v>
      </c>
      <c r="G1588" s="16">
        <v>1972.7799987792969</v>
      </c>
      <c r="H1588" s="29">
        <v>1.2060541918281305</v>
      </c>
      <c r="I1588" s="26">
        <v>307.8</v>
      </c>
      <c r="J1588" s="30">
        <v>0.13581183611532627</v>
      </c>
      <c r="K1588" s="31">
        <v>0.14885821612255104</v>
      </c>
      <c r="L1588" s="108">
        <f ca="1">REWS!R1588</f>
        <v>13.100970913626398</v>
      </c>
      <c r="M1588" s="22">
        <f t="shared" si="408"/>
        <v>13.11169952613283</v>
      </c>
      <c r="N1588" s="22">
        <f t="shared" ca="1" si="409"/>
        <v>13.0330799787614</v>
      </c>
      <c r="O1588" s="22">
        <f t="shared" si="410"/>
        <v>1.384505404483549</v>
      </c>
      <c r="P1588" s="81">
        <f t="shared" ca="1" si="411"/>
        <v>14</v>
      </c>
      <c r="Q1588" s="22">
        <f t="shared" ca="1" si="412"/>
        <v>4.4823826503738604E-2</v>
      </c>
      <c r="R1588" s="3">
        <f ca="1">IF(N1588&gt;'Power Curve'!$C$37,0,INDEX(Ci,$P1588,1)*POWER(1-Q1588,3)+INDEX(Ci,$P1588,2)*3*Q1588*POWER(1-Q1588,2)+INDEX(Ci,$P1588,3)*3*POWER(Q1588,2)*(1-Q1588)+INDEX(Ci,$P1588,4)*POWER(Q1588,3))</f>
        <v>1954.3961086375741</v>
      </c>
      <c r="S1588" s="3">
        <f t="shared" si="413"/>
        <v>1972.7799987792969</v>
      </c>
      <c r="T1588" s="3">
        <f t="shared" ca="1" si="414"/>
        <v>-18.383890141722759</v>
      </c>
      <c r="U1588" s="3">
        <f t="shared" ca="1" si="422"/>
        <v>18.383890141722759</v>
      </c>
      <c r="W1588" s="34">
        <f t="shared" si="415"/>
        <v>13</v>
      </c>
      <c r="X1588" s="73" t="b">
        <f>COUNTIF('Power Curve'!$D$2:$D$31,W1588)&gt;0</f>
        <v>1</v>
      </c>
      <c r="Y1588" s="73" t="b">
        <f t="shared" si="416"/>
        <v>0</v>
      </c>
      <c r="Z1588" s="73" t="b">
        <f t="shared" si="423"/>
        <v>1</v>
      </c>
      <c r="AA1588" s="34" t="str">
        <f t="shared" si="417"/>
        <v>Inner</v>
      </c>
      <c r="AB1588" s="35" t="str">
        <f t="shared" si="424"/>
        <v>1.3-1.4</v>
      </c>
      <c r="AC1588" s="36" t="str">
        <f t="shared" si="418"/>
        <v>13-14</v>
      </c>
      <c r="AD1588" s="36" t="str">
        <f t="shared" si="419"/>
        <v>Mar</v>
      </c>
      <c r="AE1588" s="35" t="str">
        <f t="shared" si="420"/>
        <v>305-315</v>
      </c>
      <c r="AF1588" s="36" t="str">
        <f t="shared" si="421"/>
        <v>Inner-TI</v>
      </c>
    </row>
    <row r="1589" spans="5:32" x14ac:dyDescent="0.3">
      <c r="E1589" s="12">
        <v>40970.548611111109</v>
      </c>
      <c r="F1589" s="16">
        <v>13.65</v>
      </c>
      <c r="G1589" s="16">
        <v>1899.2500305175761</v>
      </c>
      <c r="H1589" s="29">
        <v>1.2060639794184489</v>
      </c>
      <c r="I1589" s="26">
        <v>316.89999999999998</v>
      </c>
      <c r="J1589" s="30">
        <v>0.13846153846153844</v>
      </c>
      <c r="K1589" s="31">
        <v>0.11566925054705417</v>
      </c>
      <c r="L1589" s="108">
        <f ca="1">REWS!R1589</f>
        <v>13.514327973149179</v>
      </c>
      <c r="M1589" s="22">
        <f t="shared" si="408"/>
        <v>13.57930065855421</v>
      </c>
      <c r="N1589" s="22">
        <f t="shared" ca="1" si="409"/>
        <v>13.444331336681483</v>
      </c>
      <c r="O1589" s="22">
        <f t="shared" si="410"/>
        <v>1.4567746668487995</v>
      </c>
      <c r="P1589" s="81">
        <f t="shared" ca="1" si="411"/>
        <v>14</v>
      </c>
      <c r="Q1589" s="22">
        <f t="shared" ca="1" si="412"/>
        <v>0.47153662490118708</v>
      </c>
      <c r="R1589" s="3">
        <f ca="1">IF(N1589&gt;'Power Curve'!$C$37,0,INDEX(Ci,$P1589,1)*POWER(1-Q1589,3)+INDEX(Ci,$P1589,2)*3*Q1589*POWER(1-Q1589,2)+INDEX(Ci,$P1589,3)*3*POWER(Q1589,2)*(1-Q1589)+INDEX(Ci,$P1589,4)*POWER(Q1589,3))</f>
        <v>1965.8609201715742</v>
      </c>
      <c r="S1589" s="3">
        <f t="shared" si="413"/>
        <v>1899.2500305175761</v>
      </c>
      <c r="T1589" s="3">
        <f t="shared" ca="1" si="414"/>
        <v>66.610889653998129</v>
      </c>
      <c r="U1589" s="3">
        <f t="shared" ca="1" si="422"/>
        <v>66.610889653998129</v>
      </c>
      <c r="W1589" s="34">
        <f t="shared" si="415"/>
        <v>14</v>
      </c>
      <c r="X1589" s="73" t="b">
        <f>COUNTIF('Power Curve'!$D$2:$D$31,W1589)&gt;0</f>
        <v>1</v>
      </c>
      <c r="Y1589" s="73" t="b">
        <f t="shared" si="416"/>
        <v>0</v>
      </c>
      <c r="Z1589" s="73" t="b">
        <f t="shared" si="423"/>
        <v>1</v>
      </c>
      <c r="AA1589" s="34" t="str">
        <f t="shared" si="417"/>
        <v>Inner</v>
      </c>
      <c r="AB1589" s="35" t="str">
        <f t="shared" si="424"/>
        <v>1.4-1.5</v>
      </c>
      <c r="AC1589" s="36" t="str">
        <f t="shared" si="418"/>
        <v>13-14</v>
      </c>
      <c r="AD1589" s="36" t="str">
        <f t="shared" si="419"/>
        <v>Mar</v>
      </c>
      <c r="AE1589" s="35" t="str">
        <f t="shared" si="420"/>
        <v>315-325</v>
      </c>
      <c r="AF1589" s="36" t="str">
        <f t="shared" si="421"/>
        <v>Inner-TI</v>
      </c>
    </row>
    <row r="1590" spans="5:32" x14ac:dyDescent="0.3">
      <c r="E1590" s="12">
        <v>40970.555555555555</v>
      </c>
      <c r="F1590" s="16">
        <v>12.3</v>
      </c>
      <c r="G1590" s="16">
        <v>1708.4699401855469</v>
      </c>
      <c r="H1590" s="29">
        <v>1.2057739017310971</v>
      </c>
      <c r="I1590" s="26">
        <v>319.89999999999998</v>
      </c>
      <c r="J1590" s="30">
        <v>0.14390243902439023</v>
      </c>
      <c r="K1590" s="31">
        <v>0.16151253967118256</v>
      </c>
      <c r="L1590" s="108">
        <f ca="1">REWS!R1590</f>
        <v>12.286298529711981</v>
      </c>
      <c r="M1590" s="22">
        <f t="shared" si="408"/>
        <v>12.235311814369336</v>
      </c>
      <c r="N1590" s="22">
        <f t="shared" ca="1" si="409"/>
        <v>12.221682402882408</v>
      </c>
      <c r="O1590" s="22">
        <f t="shared" si="410"/>
        <v>1.2490568585248498</v>
      </c>
      <c r="P1590" s="81">
        <f t="shared" ca="1" si="411"/>
        <v>13</v>
      </c>
      <c r="Q1590" s="22">
        <f t="shared" ca="1" si="412"/>
        <v>0.20915205341238166</v>
      </c>
      <c r="R1590" s="3">
        <f ca="1">IF(N1590&gt;'Power Curve'!$C$37,0,INDEX(Ci,$P1590,1)*POWER(1-Q1590,3)+INDEX(Ci,$P1590,2)*3*Q1590*POWER(1-Q1590,2)+INDEX(Ci,$P1590,3)*3*POWER(Q1590,2)*(1-Q1590)+INDEX(Ci,$P1590,4)*POWER(Q1590,3))</f>
        <v>1927.6297424479715</v>
      </c>
      <c r="S1590" s="3">
        <f t="shared" si="413"/>
        <v>1708.4699401855469</v>
      </c>
      <c r="T1590" s="3">
        <f t="shared" ca="1" si="414"/>
        <v>219.15980226242459</v>
      </c>
      <c r="U1590" s="3">
        <f t="shared" ca="1" si="422"/>
        <v>219.15980226242459</v>
      </c>
      <c r="W1590" s="34">
        <f t="shared" si="415"/>
        <v>12</v>
      </c>
      <c r="X1590" s="73" t="b">
        <f>COUNTIF('Power Curve'!$D$2:$D$31,W1590)&gt;0</f>
        <v>1</v>
      </c>
      <c r="Y1590" s="73" t="b">
        <f t="shared" si="416"/>
        <v>0</v>
      </c>
      <c r="Z1590" s="73" t="b">
        <f t="shared" si="423"/>
        <v>1</v>
      </c>
      <c r="AA1590" s="34" t="str">
        <f t="shared" si="417"/>
        <v>Outer</v>
      </c>
      <c r="AB1590" s="35" t="str">
        <f t="shared" si="424"/>
        <v>1.2-1.3</v>
      </c>
      <c r="AC1590" s="36" t="str">
        <f t="shared" si="418"/>
        <v>13-14</v>
      </c>
      <c r="AD1590" s="36" t="str">
        <f t="shared" si="419"/>
        <v>Mar</v>
      </c>
      <c r="AE1590" s="35" t="str">
        <f t="shared" si="420"/>
        <v>315-325</v>
      </c>
      <c r="AF1590" s="36" t="str">
        <f t="shared" si="421"/>
        <v>HWS-HTI</v>
      </c>
    </row>
    <row r="1591" spans="5:32" x14ac:dyDescent="0.3">
      <c r="E1591" s="12">
        <v>40970.5625</v>
      </c>
      <c r="F1591" s="16">
        <v>12.48</v>
      </c>
      <c r="G1591" s="16">
        <v>1527.8500061035161</v>
      </c>
      <c r="H1591" s="29">
        <v>1.2059606236325098</v>
      </c>
      <c r="I1591" s="26">
        <v>324.89999999999998</v>
      </c>
      <c r="J1591" s="30">
        <v>0.12019230769230768</v>
      </c>
      <c r="K1591" s="31">
        <v>9.0906317112527224E-2</v>
      </c>
      <c r="L1591" s="108">
        <f ca="1">REWS!R1591</f>
        <v>12.448718779504887</v>
      </c>
      <c r="M1591" s="22">
        <f t="shared" si="408"/>
        <v>12.415005939879897</v>
      </c>
      <c r="N1591" s="22">
        <f t="shared" ca="1" si="409"/>
        <v>12.38388762751984</v>
      </c>
      <c r="O1591" s="22">
        <f t="shared" si="410"/>
        <v>1.2768291648808452</v>
      </c>
      <c r="P1591" s="81">
        <f t="shared" ca="1" si="411"/>
        <v>13</v>
      </c>
      <c r="Q1591" s="22">
        <f t="shared" ca="1" si="412"/>
        <v>0.3761398449184723</v>
      </c>
      <c r="R1591" s="3">
        <f ca="1">IF(N1591&gt;'Power Curve'!$C$37,0,INDEX(Ci,$P1591,1)*POWER(1-Q1591,3)+INDEX(Ci,$P1591,2)*3*Q1591*POWER(1-Q1591,2)+INDEX(Ci,$P1591,3)*3*POWER(Q1591,2)*(1-Q1591)+INDEX(Ci,$P1591,4)*POWER(Q1591,3))</f>
        <v>1934.4377219787957</v>
      </c>
      <c r="S1591" s="3">
        <f t="shared" si="413"/>
        <v>1527.8500061035161</v>
      </c>
      <c r="T1591" s="3">
        <f t="shared" ca="1" si="414"/>
        <v>406.58771587527963</v>
      </c>
      <c r="U1591" s="3">
        <f t="shared" ca="1" si="422"/>
        <v>406.58771587527963</v>
      </c>
      <c r="W1591" s="34">
        <f t="shared" si="415"/>
        <v>12</v>
      </c>
      <c r="X1591" s="73" t="b">
        <f>COUNTIF('Power Curve'!$D$2:$D$31,W1591)&gt;0</f>
        <v>1</v>
      </c>
      <c r="Y1591" s="73" t="b">
        <f t="shared" si="416"/>
        <v>0</v>
      </c>
      <c r="Z1591" s="73" t="b">
        <f t="shared" si="423"/>
        <v>1</v>
      </c>
      <c r="AA1591" s="34" t="str">
        <f t="shared" si="417"/>
        <v>Outer</v>
      </c>
      <c r="AB1591" s="35" t="str">
        <f t="shared" si="424"/>
        <v>1.2-1.3</v>
      </c>
      <c r="AC1591" s="36" t="str">
        <f t="shared" si="418"/>
        <v>13-14</v>
      </c>
      <c r="AD1591" s="36" t="str">
        <f t="shared" si="419"/>
        <v>Mar</v>
      </c>
      <c r="AE1591" s="35" t="str">
        <f t="shared" si="420"/>
        <v>315-325</v>
      </c>
      <c r="AF1591" s="36" t="str">
        <f t="shared" si="421"/>
        <v>Inner-TI</v>
      </c>
    </row>
    <row r="1592" spans="5:32" x14ac:dyDescent="0.3">
      <c r="E1592" s="12">
        <v>40970.569444444445</v>
      </c>
      <c r="F1592" s="16">
        <v>13.33</v>
      </c>
      <c r="G1592" s="16">
        <v>1698.4100189209009</v>
      </c>
      <c r="H1592" s="29">
        <v>1.2059164005643936</v>
      </c>
      <c r="I1592" s="26">
        <v>324.8</v>
      </c>
      <c r="J1592" s="30">
        <v>0.13203300825206302</v>
      </c>
      <c r="K1592" s="31">
        <v>0.11123900866262554</v>
      </c>
      <c r="L1592" s="108">
        <f ca="1">REWS!R1592</f>
        <v>13.263472792213147</v>
      </c>
      <c r="M1592" s="22">
        <f t="shared" si="408"/>
        <v>13.260417168840348</v>
      </c>
      <c r="N1592" s="22">
        <f t="shared" ca="1" si="409"/>
        <v>13.194237234231812</v>
      </c>
      <c r="O1592" s="22">
        <f t="shared" si="410"/>
        <v>1.4074901955671728</v>
      </c>
      <c r="P1592" s="81">
        <f t="shared" ca="1" si="411"/>
        <v>14</v>
      </c>
      <c r="Q1592" s="22">
        <f t="shared" ca="1" si="412"/>
        <v>0.21203996364095751</v>
      </c>
      <c r="R1592" s="3">
        <f ca="1">IF(N1592&gt;'Power Curve'!$C$37,0,INDEX(Ci,$P1592,1)*POWER(1-Q1592,3)+INDEX(Ci,$P1592,2)*3*Q1592*POWER(1-Q1592,2)+INDEX(Ci,$P1592,3)*3*POWER(Q1592,2)*(1-Q1592)+INDEX(Ci,$P1592,4)*POWER(Q1592,3))</f>
        <v>1959.0045206394507</v>
      </c>
      <c r="S1592" s="3">
        <f t="shared" si="413"/>
        <v>1698.4100189209009</v>
      </c>
      <c r="T1592" s="3">
        <f t="shared" ca="1" si="414"/>
        <v>260.59450171854974</v>
      </c>
      <c r="U1592" s="3">
        <f t="shared" ca="1" si="422"/>
        <v>260.59450171854974</v>
      </c>
      <c r="W1592" s="34">
        <f t="shared" si="415"/>
        <v>13</v>
      </c>
      <c r="X1592" s="73" t="b">
        <f>COUNTIF('Power Curve'!$D$2:$D$31,W1592)&gt;0</f>
        <v>1</v>
      </c>
      <c r="Y1592" s="73" t="b">
        <f t="shared" si="416"/>
        <v>0</v>
      </c>
      <c r="Z1592" s="73" t="b">
        <f t="shared" si="423"/>
        <v>1</v>
      </c>
      <c r="AA1592" s="34" t="str">
        <f t="shared" si="417"/>
        <v>Inner</v>
      </c>
      <c r="AB1592" s="35" t="str">
        <f t="shared" si="424"/>
        <v>1.4-1.5</v>
      </c>
      <c r="AC1592" s="36" t="str">
        <f t="shared" si="418"/>
        <v>13-14</v>
      </c>
      <c r="AD1592" s="36" t="str">
        <f t="shared" si="419"/>
        <v>Mar</v>
      </c>
      <c r="AE1592" s="35" t="str">
        <f t="shared" si="420"/>
        <v>315-325</v>
      </c>
      <c r="AF1592" s="36" t="str">
        <f t="shared" si="421"/>
        <v>Inner-TI</v>
      </c>
    </row>
    <row r="1593" spans="5:32" x14ac:dyDescent="0.3">
      <c r="E1593" s="12">
        <v>40970.576388888891</v>
      </c>
      <c r="F1593" s="16">
        <v>12.27</v>
      </c>
      <c r="G1593" s="16">
        <v>1901.360031127927</v>
      </c>
      <c r="H1593" s="29">
        <v>1.20693435041259</v>
      </c>
      <c r="I1593" s="26">
        <v>311.39999999999998</v>
      </c>
      <c r="J1593" s="30">
        <v>0.17685411572942136</v>
      </c>
      <c r="K1593" s="31">
        <v>0.10433685420763167</v>
      </c>
      <c r="L1593" s="108">
        <f ca="1">REWS!R1593</f>
        <v>12.152398624771818</v>
      </c>
      <c r="M1593" s="22">
        <f t="shared" si="408"/>
        <v>12.209383889704833</v>
      </c>
      <c r="N1593" s="22">
        <f t="shared" ca="1" si="409"/>
        <v>12.09236348741322</v>
      </c>
      <c r="O1593" s="22">
        <f t="shared" si="410"/>
        <v>1.2450496141872185</v>
      </c>
      <c r="P1593" s="81">
        <f t="shared" ca="1" si="411"/>
        <v>13</v>
      </c>
      <c r="Q1593" s="22">
        <f t="shared" ca="1" si="412"/>
        <v>7.6020212915678606E-2</v>
      </c>
      <c r="R1593" s="3">
        <f ca="1">IF(N1593&gt;'Power Curve'!$C$37,0,INDEX(Ci,$P1593,1)*POWER(1-Q1593,3)+INDEX(Ci,$P1593,2)*3*Q1593*POWER(1-Q1593,2)+INDEX(Ci,$P1593,3)*3*POWER(Q1593,2)*(1-Q1593)+INDEX(Ci,$P1593,4)*POWER(Q1593,3))</f>
        <v>1921.2403255771305</v>
      </c>
      <c r="S1593" s="3">
        <f t="shared" si="413"/>
        <v>1901.360031127927</v>
      </c>
      <c r="T1593" s="3">
        <f t="shared" ca="1" si="414"/>
        <v>19.880294449203575</v>
      </c>
      <c r="U1593" s="3">
        <f t="shared" ca="1" si="422"/>
        <v>19.880294449203575</v>
      </c>
      <c r="W1593" s="34">
        <f t="shared" si="415"/>
        <v>12</v>
      </c>
      <c r="X1593" s="73" t="b">
        <f>COUNTIF('Power Curve'!$D$2:$D$31,W1593)&gt;0</f>
        <v>1</v>
      </c>
      <c r="Y1593" s="73" t="b">
        <f t="shared" si="416"/>
        <v>0</v>
      </c>
      <c r="Z1593" s="73" t="b">
        <f t="shared" si="423"/>
        <v>1</v>
      </c>
      <c r="AA1593" s="34" t="str">
        <f t="shared" si="417"/>
        <v>Outer</v>
      </c>
      <c r="AB1593" s="35" t="str">
        <f t="shared" si="424"/>
        <v>1.2-1.3</v>
      </c>
      <c r="AC1593" s="36" t="str">
        <f t="shared" si="418"/>
        <v>13-14</v>
      </c>
      <c r="AD1593" s="36" t="str">
        <f t="shared" si="419"/>
        <v>Mar</v>
      </c>
      <c r="AE1593" s="35" t="str">
        <f t="shared" si="420"/>
        <v>305-315</v>
      </c>
      <c r="AF1593" s="36" t="str">
        <f t="shared" si="421"/>
        <v>HWS-HTI</v>
      </c>
    </row>
    <row r="1594" spans="5:32" x14ac:dyDescent="0.3">
      <c r="E1594" s="12">
        <v>40970.583333333336</v>
      </c>
      <c r="F1594" s="16">
        <v>12.72</v>
      </c>
      <c r="G1594" s="16">
        <v>1938.630004882818</v>
      </c>
      <c r="H1594" s="29">
        <v>1.2079540202761005</v>
      </c>
      <c r="I1594" s="26">
        <v>315.60000000000002</v>
      </c>
      <c r="J1594" s="30">
        <v>0.13364779874213836</v>
      </c>
      <c r="K1594" s="31">
        <v>0.1375350225301229</v>
      </c>
      <c r="L1594" s="108">
        <f ca="1">REWS!R1594</f>
        <v>12.719609179863202</v>
      </c>
      <c r="M1594" s="22">
        <f t="shared" si="408"/>
        <v>12.6607242389437</v>
      </c>
      <c r="N1594" s="22">
        <f t="shared" ca="1" si="409"/>
        <v>12.660335240045978</v>
      </c>
      <c r="O1594" s="22">
        <f t="shared" si="410"/>
        <v>1.3148057200936809</v>
      </c>
      <c r="P1594" s="81">
        <f t="shared" ca="1" si="411"/>
        <v>13</v>
      </c>
      <c r="Q1594" s="22">
        <f t="shared" ca="1" si="412"/>
        <v>0.66073842296093299</v>
      </c>
      <c r="R1594" s="3">
        <f ca="1">IF(N1594&gt;'Power Curve'!$C$37,0,INDEX(Ci,$P1594,1)*POWER(1-Q1594,3)+INDEX(Ci,$P1594,2)*3*Q1594*POWER(1-Q1594,2)+INDEX(Ci,$P1594,3)*3*POWER(Q1594,2)*(1-Q1594)+INDEX(Ci,$P1594,4)*POWER(Q1594,3))</f>
        <v>1943.8014491095814</v>
      </c>
      <c r="S1594" s="3">
        <f t="shared" si="413"/>
        <v>1938.630004882818</v>
      </c>
      <c r="T1594" s="3">
        <f t="shared" ca="1" si="414"/>
        <v>5.1714442267634695</v>
      </c>
      <c r="U1594" s="3">
        <f t="shared" ca="1" si="422"/>
        <v>5.1714442267634695</v>
      </c>
      <c r="W1594" s="34">
        <f t="shared" si="415"/>
        <v>13</v>
      </c>
      <c r="X1594" s="73" t="b">
        <f>COUNTIF('Power Curve'!$D$2:$D$31,W1594)&gt;0</f>
        <v>1</v>
      </c>
      <c r="Y1594" s="73" t="b">
        <f t="shared" si="416"/>
        <v>0</v>
      </c>
      <c r="Z1594" s="73" t="b">
        <f t="shared" si="423"/>
        <v>1</v>
      </c>
      <c r="AA1594" s="34" t="str">
        <f t="shared" si="417"/>
        <v>Inner</v>
      </c>
      <c r="AB1594" s="35" t="str">
        <f t="shared" si="424"/>
        <v>1.3-1.4</v>
      </c>
      <c r="AC1594" s="36" t="str">
        <f t="shared" si="418"/>
        <v>14-15</v>
      </c>
      <c r="AD1594" s="36" t="str">
        <f t="shared" si="419"/>
        <v>Mar</v>
      </c>
      <c r="AE1594" s="35" t="str">
        <f t="shared" si="420"/>
        <v>315-325</v>
      </c>
      <c r="AF1594" s="36" t="str">
        <f t="shared" si="421"/>
        <v>Inner-TI</v>
      </c>
    </row>
    <row r="1595" spans="5:32" x14ac:dyDescent="0.3">
      <c r="E1595" s="12">
        <v>40970.590277777781</v>
      </c>
      <c r="F1595" s="16">
        <v>12.59</v>
      </c>
      <c r="G1595" s="16">
        <v>1841.860046386716</v>
      </c>
      <c r="H1595" s="29">
        <v>1.2087623299122272</v>
      </c>
      <c r="I1595" s="26">
        <v>311.7</v>
      </c>
      <c r="J1595" s="30">
        <v>0.13820492454328834</v>
      </c>
      <c r="K1595" s="31">
        <v>0.11791202856539296</v>
      </c>
      <c r="L1595" s="108">
        <f ca="1">REWS!R1595</f>
        <v>12.529988169847112</v>
      </c>
      <c r="M1595" s="22">
        <f t="shared" si="408"/>
        <v>12.534124559524388</v>
      </c>
      <c r="N1595" s="22">
        <f t="shared" ca="1" si="409"/>
        <v>12.474379066737944</v>
      </c>
      <c r="O1595" s="22">
        <f t="shared" si="410"/>
        <v>1.295239331535267</v>
      </c>
      <c r="P1595" s="81">
        <f t="shared" ca="1" si="411"/>
        <v>13</v>
      </c>
      <c r="Q1595" s="22">
        <f t="shared" ca="1" si="412"/>
        <v>0.46929939399597842</v>
      </c>
      <c r="R1595" s="3">
        <f ca="1">IF(N1595&gt;'Power Curve'!$C$37,0,INDEX(Ci,$P1595,1)*POWER(1-Q1595,3)+INDEX(Ci,$P1595,2)*3*Q1595*POWER(1-Q1595,2)+INDEX(Ci,$P1595,3)*3*POWER(Q1595,2)*(1-Q1595)+INDEX(Ci,$P1595,4)*POWER(Q1595,3))</f>
        <v>1937.7607900626376</v>
      </c>
      <c r="S1595" s="3">
        <f t="shared" si="413"/>
        <v>1841.860046386716</v>
      </c>
      <c r="T1595" s="3">
        <f t="shared" ca="1" si="414"/>
        <v>95.900743675921603</v>
      </c>
      <c r="U1595" s="3">
        <f t="shared" ca="1" si="422"/>
        <v>95.900743675921603</v>
      </c>
      <c r="W1595" s="34">
        <f t="shared" si="415"/>
        <v>13</v>
      </c>
      <c r="X1595" s="73" t="b">
        <f>COUNTIF('Power Curve'!$D$2:$D$31,W1595)&gt;0</f>
        <v>1</v>
      </c>
      <c r="Y1595" s="73" t="b">
        <f t="shared" si="416"/>
        <v>0</v>
      </c>
      <c r="Z1595" s="73" t="b">
        <f t="shared" si="423"/>
        <v>1</v>
      </c>
      <c r="AA1595" s="34" t="str">
        <f t="shared" si="417"/>
        <v>Inner</v>
      </c>
      <c r="AB1595" s="35" t="str">
        <f t="shared" si="424"/>
        <v>1.2-1.3</v>
      </c>
      <c r="AC1595" s="36" t="str">
        <f t="shared" si="418"/>
        <v>14-15</v>
      </c>
      <c r="AD1595" s="36" t="str">
        <f t="shared" si="419"/>
        <v>Mar</v>
      </c>
      <c r="AE1595" s="35" t="str">
        <f t="shared" si="420"/>
        <v>305-315</v>
      </c>
      <c r="AF1595" s="36" t="str">
        <f t="shared" si="421"/>
        <v>Inner-TI</v>
      </c>
    </row>
    <row r="1596" spans="5:32" x14ac:dyDescent="0.3">
      <c r="E1596" s="12">
        <v>40970.597222222219</v>
      </c>
      <c r="F1596" s="16">
        <v>12.85</v>
      </c>
      <c r="G1596" s="16">
        <v>1950.229980468748</v>
      </c>
      <c r="H1596" s="29">
        <v>1.2089844638543203</v>
      </c>
      <c r="I1596" s="26">
        <v>309.89999999999998</v>
      </c>
      <c r="J1596" s="30">
        <v>0.12529182879377432</v>
      </c>
      <c r="K1596" s="31">
        <v>0.12166212850328176</v>
      </c>
      <c r="L1596" s="108">
        <f ca="1">REWS!R1596</f>
        <v>12.692035516620409</v>
      </c>
      <c r="M1596" s="22">
        <f t="shared" si="408"/>
        <v>12.793754264092358</v>
      </c>
      <c r="N1596" s="22">
        <f t="shared" ca="1" si="409"/>
        <v>12.636481207064127</v>
      </c>
      <c r="O1596" s="22">
        <f t="shared" si="410"/>
        <v>1.3353659393132964</v>
      </c>
      <c r="P1596" s="81">
        <f t="shared" ca="1" si="411"/>
        <v>13</v>
      </c>
      <c r="Q1596" s="22">
        <f t="shared" ca="1" si="412"/>
        <v>0.6361810617843352</v>
      </c>
      <c r="R1596" s="3">
        <f ca="1">IF(N1596&gt;'Power Curve'!$C$37,0,INDEX(Ci,$P1596,1)*POWER(1-Q1596,3)+INDEX(Ci,$P1596,2)*3*Q1596*POWER(1-Q1596,2)+INDEX(Ci,$P1596,3)*3*POWER(Q1596,2)*(1-Q1596)+INDEX(Ci,$P1596,4)*POWER(Q1596,3))</f>
        <v>1943.0737327382619</v>
      </c>
      <c r="S1596" s="3">
        <f t="shared" si="413"/>
        <v>1950.229980468748</v>
      </c>
      <c r="T1596" s="3">
        <f t="shared" ca="1" si="414"/>
        <v>-7.1562477304860295</v>
      </c>
      <c r="U1596" s="3">
        <f t="shared" ca="1" si="422"/>
        <v>7.1562477304860295</v>
      </c>
      <c r="W1596" s="34">
        <f t="shared" si="415"/>
        <v>13</v>
      </c>
      <c r="X1596" s="73" t="b">
        <f>COUNTIF('Power Curve'!$D$2:$D$31,W1596)&gt;0</f>
        <v>1</v>
      </c>
      <c r="Y1596" s="73" t="b">
        <f t="shared" si="416"/>
        <v>0</v>
      </c>
      <c r="Z1596" s="73" t="b">
        <f t="shared" si="423"/>
        <v>1</v>
      </c>
      <c r="AA1596" s="34" t="str">
        <f t="shared" si="417"/>
        <v>Inner</v>
      </c>
      <c r="AB1596" s="35" t="str">
        <f t="shared" si="424"/>
        <v>1.3-1.4</v>
      </c>
      <c r="AC1596" s="36" t="str">
        <f t="shared" si="418"/>
        <v>14-15</v>
      </c>
      <c r="AD1596" s="36" t="str">
        <f t="shared" si="419"/>
        <v>Mar</v>
      </c>
      <c r="AE1596" s="35" t="str">
        <f t="shared" si="420"/>
        <v>305-315</v>
      </c>
      <c r="AF1596" s="36" t="str">
        <f t="shared" si="421"/>
        <v>Inner-TI</v>
      </c>
    </row>
    <row r="1597" spans="5:32" x14ac:dyDescent="0.3">
      <c r="E1597" s="12">
        <v>40970.604166666664</v>
      </c>
      <c r="F1597" s="16">
        <v>12.05</v>
      </c>
      <c r="G1597" s="16">
        <v>1868.6399841308639</v>
      </c>
      <c r="H1597" s="29">
        <v>1.2093934548122531</v>
      </c>
      <c r="I1597" s="26">
        <v>309</v>
      </c>
      <c r="J1597" s="30">
        <v>0.12780082987551866</v>
      </c>
      <c r="K1597" s="31">
        <v>0.12194083667983478</v>
      </c>
      <c r="L1597" s="108">
        <f ca="1">REWS!R1597</f>
        <v>12.145767899717896</v>
      </c>
      <c r="M1597" s="22">
        <f t="shared" si="408"/>
        <v>11.998608654114209</v>
      </c>
      <c r="N1597" s="22">
        <f t="shared" ca="1" si="409"/>
        <v>12.093968118872839</v>
      </c>
      <c r="O1597" s="22">
        <f t="shared" si="410"/>
        <v>1.2124736220759136</v>
      </c>
      <c r="P1597" s="81">
        <f t="shared" ca="1" si="411"/>
        <v>13</v>
      </c>
      <c r="Q1597" s="22">
        <f t="shared" ca="1" si="412"/>
        <v>7.7672156397905812E-2</v>
      </c>
      <c r="R1597" s="3">
        <f ca="1">IF(N1597&gt;'Power Curve'!$C$37,0,INDEX(Ci,$P1597,1)*POWER(1-Q1597,3)+INDEX(Ci,$P1597,2)*3*Q1597*POWER(1-Q1597,2)+INDEX(Ci,$P1597,3)*3*POWER(Q1597,2)*(1-Q1597)+INDEX(Ci,$P1597,4)*POWER(Q1597,3))</f>
        <v>1921.3255724236112</v>
      </c>
      <c r="S1597" s="3">
        <f t="shared" si="413"/>
        <v>1868.6399841308639</v>
      </c>
      <c r="T1597" s="3">
        <f t="shared" ca="1" si="414"/>
        <v>52.685588292747298</v>
      </c>
      <c r="U1597" s="3">
        <f t="shared" ca="1" si="422"/>
        <v>52.685588292747298</v>
      </c>
      <c r="W1597" s="34">
        <f t="shared" si="415"/>
        <v>12</v>
      </c>
      <c r="X1597" s="73" t="b">
        <f>COUNTIF('Power Curve'!$D$2:$D$31,W1597)&gt;0</f>
        <v>1</v>
      </c>
      <c r="Y1597" s="73" t="b">
        <f t="shared" si="416"/>
        <v>0</v>
      </c>
      <c r="Z1597" s="73" t="b">
        <f t="shared" si="423"/>
        <v>1</v>
      </c>
      <c r="AA1597" s="34" t="str">
        <f t="shared" si="417"/>
        <v>Inner</v>
      </c>
      <c r="AB1597" s="35" t="str">
        <f t="shared" si="424"/>
        <v>1.2-1.3</v>
      </c>
      <c r="AC1597" s="36" t="str">
        <f t="shared" si="418"/>
        <v>14-15</v>
      </c>
      <c r="AD1597" s="36" t="str">
        <f t="shared" si="419"/>
        <v>Mar</v>
      </c>
      <c r="AE1597" s="35" t="str">
        <f t="shared" si="420"/>
        <v>305-315</v>
      </c>
      <c r="AF1597" s="36" t="str">
        <f t="shared" si="421"/>
        <v>Inner-TI</v>
      </c>
    </row>
    <row r="1598" spans="5:32" x14ac:dyDescent="0.3">
      <c r="E1598" s="12">
        <v>40970.611111111109</v>
      </c>
      <c r="F1598" s="16">
        <v>11.74</v>
      </c>
      <c r="G1598" s="16">
        <v>1962.070007324216</v>
      </c>
      <c r="H1598" s="29">
        <v>1.2088158391194213</v>
      </c>
      <c r="I1598" s="26">
        <v>307.60000000000002</v>
      </c>
      <c r="J1598" s="30">
        <v>0.10562180579216354</v>
      </c>
      <c r="K1598" s="31">
        <v>0.14331177172340856</v>
      </c>
      <c r="L1598" s="108">
        <f ca="1">REWS!R1598</f>
        <v>11.76129042743184</v>
      </c>
      <c r="M1598" s="22">
        <f t="shared" si="408"/>
        <v>11.688069391568767</v>
      </c>
      <c r="N1598" s="22">
        <f t="shared" ca="1" si="409"/>
        <v>11.709265643118981</v>
      </c>
      <c r="O1598" s="22">
        <f t="shared" si="410"/>
        <v>1.1644787780014476</v>
      </c>
      <c r="P1598" s="81">
        <f t="shared" ca="1" si="411"/>
        <v>12</v>
      </c>
      <c r="Q1598" s="22">
        <f t="shared" ca="1" si="412"/>
        <v>0.70212435815982865</v>
      </c>
      <c r="R1598" s="3">
        <f ca="1">IF(N1598&gt;'Power Curve'!$C$37,0,INDEX(Ci,$P1598,1)*POWER(1-Q1598,3)+INDEX(Ci,$P1598,2)*3*Q1598*POWER(1-Q1598,2)+INDEX(Ci,$P1598,3)*3*POWER(Q1598,2)*(1-Q1598)+INDEX(Ci,$P1598,4)*POWER(Q1598,3))</f>
        <v>1889.6090745915394</v>
      </c>
      <c r="S1598" s="3">
        <f t="shared" si="413"/>
        <v>1962.070007324216</v>
      </c>
      <c r="T1598" s="3">
        <f t="shared" ca="1" si="414"/>
        <v>-72.460932732676611</v>
      </c>
      <c r="U1598" s="3">
        <f t="shared" ca="1" si="422"/>
        <v>72.460932732676611</v>
      </c>
      <c r="W1598" s="34">
        <f t="shared" si="415"/>
        <v>12</v>
      </c>
      <c r="X1598" s="73" t="b">
        <f>COUNTIF('Power Curve'!$D$2:$D$31,W1598)&gt;0</f>
        <v>1</v>
      </c>
      <c r="Y1598" s="73" t="b">
        <f t="shared" si="416"/>
        <v>0</v>
      </c>
      <c r="Z1598" s="73" t="b">
        <f t="shared" si="423"/>
        <v>1</v>
      </c>
      <c r="AA1598" s="34" t="str">
        <f t="shared" si="417"/>
        <v>Inner</v>
      </c>
      <c r="AB1598" s="35" t="str">
        <f t="shared" si="424"/>
        <v>1.1-1.2</v>
      </c>
      <c r="AC1598" s="36" t="str">
        <f t="shared" si="418"/>
        <v>14-15</v>
      </c>
      <c r="AD1598" s="36" t="str">
        <f t="shared" si="419"/>
        <v>Mar</v>
      </c>
      <c r="AE1598" s="35" t="str">
        <f t="shared" si="420"/>
        <v>305-315</v>
      </c>
      <c r="AF1598" s="36" t="str">
        <f t="shared" si="421"/>
        <v>Inner-TI</v>
      </c>
    </row>
    <row r="1599" spans="5:32" x14ac:dyDescent="0.3">
      <c r="E1599" s="12">
        <v>40970.618055555555</v>
      </c>
      <c r="F1599" s="16">
        <v>10.5</v>
      </c>
      <c r="G1599" s="16">
        <v>1536.009948730474</v>
      </c>
      <c r="H1599" s="29">
        <v>1.2094912853018971</v>
      </c>
      <c r="I1599" s="26">
        <v>311.3</v>
      </c>
      <c r="J1599" s="30">
        <v>0.13523809523809524</v>
      </c>
      <c r="K1599" s="31">
        <v>0.12605094947026776</v>
      </c>
      <c r="L1599" s="108">
        <f ca="1">REWS!R1599</f>
        <v>10.525101444432188</v>
      </c>
      <c r="M1599" s="22">
        <f t="shared" si="408"/>
        <v>10.455501066789992</v>
      </c>
      <c r="N1599" s="22">
        <f t="shared" ca="1" si="409"/>
        <v>10.480496131460347</v>
      </c>
      <c r="O1599" s="22">
        <f t="shared" si="410"/>
        <v>0.97398137012463681</v>
      </c>
      <c r="P1599" s="81">
        <f t="shared" ca="1" si="411"/>
        <v>11</v>
      </c>
      <c r="Q1599" s="22">
        <f t="shared" ca="1" si="412"/>
        <v>0.51491878679182113</v>
      </c>
      <c r="R1599" s="3">
        <f ca="1">IF(N1599&gt;'Power Curve'!$C$37,0,INDEX(Ci,$P1599,1)*POWER(1-Q1599,3)+INDEX(Ci,$P1599,2)*3*Q1599*POWER(1-Q1599,2)+INDEX(Ci,$P1599,3)*3*POWER(Q1599,2)*(1-Q1599)+INDEX(Ci,$P1599,4)*POWER(Q1599,3))</f>
        <v>1666.0167802819403</v>
      </c>
      <c r="S1599" s="3">
        <f t="shared" si="413"/>
        <v>1536.009948730474</v>
      </c>
      <c r="T1599" s="3">
        <f t="shared" ca="1" si="414"/>
        <v>130.00683155146635</v>
      </c>
      <c r="U1599" s="3">
        <f t="shared" ca="1" si="422"/>
        <v>130.00683155146635</v>
      </c>
      <c r="W1599" s="34">
        <f t="shared" si="415"/>
        <v>10</v>
      </c>
      <c r="X1599" s="73" t="b">
        <f>COUNTIF('Power Curve'!$D$2:$D$31,W1599)&gt;0</f>
        <v>1</v>
      </c>
      <c r="Y1599" s="73" t="b">
        <f t="shared" si="416"/>
        <v>0</v>
      </c>
      <c r="Z1599" s="73" t="b">
        <f t="shared" si="423"/>
        <v>1</v>
      </c>
      <c r="AA1599" s="34" t="str">
        <f t="shared" si="417"/>
        <v>Inner</v>
      </c>
      <c r="AB1599" s="35" t="str">
        <f t="shared" si="424"/>
        <v>0.9-1.0</v>
      </c>
      <c r="AC1599" s="36" t="str">
        <f t="shared" si="418"/>
        <v>14-15</v>
      </c>
      <c r="AD1599" s="36" t="str">
        <f t="shared" si="419"/>
        <v>Mar</v>
      </c>
      <c r="AE1599" s="35" t="str">
        <f t="shared" si="420"/>
        <v>305-315</v>
      </c>
      <c r="AF1599" s="36" t="str">
        <f t="shared" si="421"/>
        <v>Inner-TI</v>
      </c>
    </row>
    <row r="1600" spans="5:32" x14ac:dyDescent="0.3">
      <c r="E1600" s="12">
        <v>40970.625</v>
      </c>
      <c r="F1600" s="16">
        <v>10.25</v>
      </c>
      <c r="G1600" s="16">
        <v>1549.2700500488331</v>
      </c>
      <c r="H1600" s="29">
        <v>1.2104786151371003</v>
      </c>
      <c r="I1600" s="26">
        <v>305.2</v>
      </c>
      <c r="J1600" s="30">
        <v>8.2926829268292687E-2</v>
      </c>
      <c r="K1600" s="31">
        <v>0.18542107494468224</v>
      </c>
      <c r="L1600" s="108">
        <f ca="1">REWS!R1600</f>
        <v>10.183713602266117</v>
      </c>
      <c r="M1600" s="22">
        <f t="shared" si="408"/>
        <v>10.209337077123207</v>
      </c>
      <c r="N1600" s="22">
        <f t="shared" ca="1" si="409"/>
        <v>10.143313645114089</v>
      </c>
      <c r="O1600" s="22">
        <f t="shared" si="410"/>
        <v>0.93593593199239111</v>
      </c>
      <c r="P1600" s="81">
        <f t="shared" ca="1" si="411"/>
        <v>11</v>
      </c>
      <c r="Q1600" s="22">
        <f t="shared" ca="1" si="412"/>
        <v>0.18768124271362827</v>
      </c>
      <c r="R1600" s="3">
        <f ca="1">IF(N1600&gt;'Power Curve'!$C$37,0,INDEX(Ci,$P1600,1)*POWER(1-Q1600,3)+INDEX(Ci,$P1600,2)*3*Q1600*POWER(1-Q1600,2)+INDEX(Ci,$P1600,3)*3*POWER(Q1600,2)*(1-Q1600)+INDEX(Ci,$P1600,4)*POWER(Q1600,3))</f>
        <v>1574.3875215128601</v>
      </c>
      <c r="S1600" s="3">
        <f t="shared" si="413"/>
        <v>1549.2700500488331</v>
      </c>
      <c r="T1600" s="3">
        <f t="shared" ca="1" si="414"/>
        <v>25.117471464026949</v>
      </c>
      <c r="U1600" s="3">
        <f t="shared" ca="1" si="422"/>
        <v>25.117471464026949</v>
      </c>
      <c r="W1600" s="34">
        <f t="shared" si="415"/>
        <v>10</v>
      </c>
      <c r="X1600" s="73" t="b">
        <f>COUNTIF('Power Curve'!$D$2:$D$31,W1600)&gt;0</f>
        <v>1</v>
      </c>
      <c r="Y1600" s="73" t="b">
        <f t="shared" si="416"/>
        <v>0</v>
      </c>
      <c r="Z1600" s="73" t="b">
        <f t="shared" si="423"/>
        <v>1</v>
      </c>
      <c r="AA1600" s="34" t="str">
        <f t="shared" si="417"/>
        <v>Outer</v>
      </c>
      <c r="AB1600" s="35" t="str">
        <f t="shared" si="424"/>
        <v>0.9-1.0</v>
      </c>
      <c r="AC1600" s="36" t="str">
        <f t="shared" si="418"/>
        <v>15-16</v>
      </c>
      <c r="AD1600" s="36" t="str">
        <f t="shared" si="419"/>
        <v>Mar</v>
      </c>
      <c r="AE1600" s="35" t="str">
        <f t="shared" si="420"/>
        <v>305-315</v>
      </c>
      <c r="AF1600" s="36" t="str">
        <f t="shared" si="421"/>
        <v>HWS-LTI</v>
      </c>
    </row>
    <row r="1601" spans="5:32" x14ac:dyDescent="0.3">
      <c r="E1601" s="12">
        <v>40970.631944444445</v>
      </c>
      <c r="F1601" s="16">
        <v>9.6300000000000008</v>
      </c>
      <c r="G1601" s="16">
        <v>1435.909973144529</v>
      </c>
      <c r="H1601" s="29">
        <v>1.2112887785891</v>
      </c>
      <c r="I1601" s="26">
        <v>307.7</v>
      </c>
      <c r="J1601" s="30">
        <v>0.10488058151609553</v>
      </c>
      <c r="K1601" s="31">
        <v>0.16111062708339705</v>
      </c>
      <c r="L1601" s="108">
        <f ca="1">REWS!R1601</f>
        <v>9.6676029940059767</v>
      </c>
      <c r="M1601" s="22">
        <f t="shared" si="408"/>
        <v>9.5939361145700186</v>
      </c>
      <c r="N1601" s="22">
        <f t="shared" ca="1" si="409"/>
        <v>9.6313982871774844</v>
      </c>
      <c r="O1601" s="22">
        <f t="shared" si="410"/>
        <v>0.84082372943573536</v>
      </c>
      <c r="P1601" s="81">
        <f t="shared" ca="1" si="411"/>
        <v>10</v>
      </c>
      <c r="Q1601" s="22">
        <f t="shared" ca="1" si="412"/>
        <v>0.6614228568383399</v>
      </c>
      <c r="R1601" s="3">
        <f ca="1">IF(N1601&gt;'Power Curve'!$C$37,0,INDEX(Ci,$P1601,1)*POWER(1-Q1601,3)+INDEX(Ci,$P1601,2)*3*Q1601*POWER(1-Q1601,2)+INDEX(Ci,$P1601,3)*3*POWER(Q1601,2)*(1-Q1601)+INDEX(Ci,$P1601,4)*POWER(Q1601,3))</f>
        <v>1416.7710753678243</v>
      </c>
      <c r="S1601" s="3">
        <f t="shared" si="413"/>
        <v>1435.909973144529</v>
      </c>
      <c r="T1601" s="3">
        <f t="shared" ca="1" si="414"/>
        <v>-19.138897776704653</v>
      </c>
      <c r="U1601" s="3">
        <f t="shared" ca="1" si="422"/>
        <v>19.138897776704653</v>
      </c>
      <c r="W1601" s="34">
        <f t="shared" si="415"/>
        <v>10</v>
      </c>
      <c r="X1601" s="73" t="b">
        <f>COUNTIF('Power Curve'!$D$2:$D$31,W1601)&gt;0</f>
        <v>1</v>
      </c>
      <c r="Y1601" s="73" t="b">
        <f t="shared" si="416"/>
        <v>0</v>
      </c>
      <c r="Z1601" s="73" t="b">
        <f t="shared" si="423"/>
        <v>1</v>
      </c>
      <c r="AA1601" s="34" t="str">
        <f t="shared" si="417"/>
        <v>Inner</v>
      </c>
      <c r="AB1601" s="35" t="str">
        <f t="shared" si="424"/>
        <v>0.8-0.9</v>
      </c>
      <c r="AC1601" s="36" t="str">
        <f t="shared" si="418"/>
        <v>15-16</v>
      </c>
      <c r="AD1601" s="36" t="str">
        <f t="shared" si="419"/>
        <v>Mar</v>
      </c>
      <c r="AE1601" s="35" t="str">
        <f t="shared" si="420"/>
        <v>305-315</v>
      </c>
      <c r="AF1601" s="36" t="str">
        <f t="shared" si="421"/>
        <v>Inner-TI</v>
      </c>
    </row>
    <row r="1602" spans="5:32" x14ac:dyDescent="0.3">
      <c r="E1602" s="12">
        <v>40970.638888888891</v>
      </c>
      <c r="F1602" s="16">
        <v>9.26</v>
      </c>
      <c r="G1602" s="16">
        <v>1432.2300109863331</v>
      </c>
      <c r="H1602" s="29">
        <v>1.2117345151363959</v>
      </c>
      <c r="I1602" s="26">
        <v>306.7</v>
      </c>
      <c r="J1602" s="30">
        <v>0.10259179265658747</v>
      </c>
      <c r="K1602" s="31">
        <v>0.16792324768960881</v>
      </c>
      <c r="L1602" s="108">
        <f ca="1">REWS!R1602</f>
        <v>9.2664594990259435</v>
      </c>
      <c r="M1602" s="22">
        <f t="shared" si="408"/>
        <v>9.226453202418984</v>
      </c>
      <c r="N1602" s="22">
        <f t="shared" ca="1" si="409"/>
        <v>9.2328893002023467</v>
      </c>
      <c r="O1602" s="22">
        <f t="shared" si="410"/>
        <v>0.78402806075233122</v>
      </c>
      <c r="P1602" s="81">
        <f t="shared" ca="1" si="411"/>
        <v>10</v>
      </c>
      <c r="Q1602" s="22">
        <f t="shared" ca="1" si="412"/>
        <v>0.23783362814085943</v>
      </c>
      <c r="R1602" s="3">
        <f ca="1">IF(N1602&gt;'Power Curve'!$C$37,0,INDEX(Ci,$P1602,1)*POWER(1-Q1602,3)+INDEX(Ci,$P1602,2)*3*Q1602*POWER(1-Q1602,2)+INDEX(Ci,$P1602,3)*3*POWER(Q1602,2)*(1-Q1602)+INDEX(Ci,$P1602,4)*POWER(Q1602,3))</f>
        <v>1275.1097614082666</v>
      </c>
      <c r="S1602" s="3">
        <f t="shared" si="413"/>
        <v>1432.2300109863331</v>
      </c>
      <c r="T1602" s="3">
        <f t="shared" ca="1" si="414"/>
        <v>-157.12024957806648</v>
      </c>
      <c r="U1602" s="3">
        <f t="shared" ca="1" si="422"/>
        <v>157.12024957806648</v>
      </c>
      <c r="W1602" s="34">
        <f t="shared" si="415"/>
        <v>9</v>
      </c>
      <c r="X1602" s="73" t="b">
        <f>COUNTIF('Power Curve'!$D$2:$D$31,W1602)&gt;0</f>
        <v>1</v>
      </c>
      <c r="Y1602" s="73" t="b">
        <f t="shared" si="416"/>
        <v>0</v>
      </c>
      <c r="Z1602" s="73" t="b">
        <f t="shared" si="423"/>
        <v>1</v>
      </c>
      <c r="AA1602" s="34" t="str">
        <f t="shared" si="417"/>
        <v>Inner</v>
      </c>
      <c r="AB1602" s="35" t="str">
        <f t="shared" si="424"/>
        <v>0.7-0.8</v>
      </c>
      <c r="AC1602" s="36" t="str">
        <f t="shared" si="418"/>
        <v>15-16</v>
      </c>
      <c r="AD1602" s="36" t="str">
        <f t="shared" si="419"/>
        <v>Mar</v>
      </c>
      <c r="AE1602" s="35" t="str">
        <f t="shared" si="420"/>
        <v>305-315</v>
      </c>
      <c r="AF1602" s="36" t="str">
        <f t="shared" si="421"/>
        <v>Inner-TI</v>
      </c>
    </row>
    <row r="1603" spans="5:32" x14ac:dyDescent="0.3">
      <c r="E1603" s="12">
        <v>40970.645833333336</v>
      </c>
      <c r="F1603" s="16">
        <v>9.39</v>
      </c>
      <c r="G1603" s="16">
        <v>1211.64001464844</v>
      </c>
      <c r="H1603" s="29">
        <v>1.2129476890440378</v>
      </c>
      <c r="I1603" s="26">
        <v>303.10000000000002</v>
      </c>
      <c r="J1603" s="30">
        <v>0.10969116080937166</v>
      </c>
      <c r="K1603" s="31">
        <v>0.16054186918311061</v>
      </c>
      <c r="L1603" s="108">
        <f ca="1">REWS!R1603</f>
        <v>9.3917703199952864</v>
      </c>
      <c r="M1603" s="22">
        <f t="shared" ref="M1603:M1666" si="425">F1603*(H1603/Ref_Density)^(1/3)</f>
        <v>9.359103566947617</v>
      </c>
      <c r="N1603" s="22">
        <f t="shared" ref="N1603:N1666" ca="1" si="426">L1603*(H1603/Ref_Density)^(1/3)</f>
        <v>9.3608680619617299</v>
      </c>
      <c r="O1603" s="22">
        <f t="shared" ref="O1603:O1666" si="427">(M1603-CutInWindSpeed)/(RatedWindSpeed-CutInWindSpeed)</f>
        <v>0.80452960219925596</v>
      </c>
      <c r="P1603" s="81">
        <f t="shared" ref="P1603:P1666" ca="1" si="428">COUNTIF(xa,"&lt;"&amp;N1603)</f>
        <v>10</v>
      </c>
      <c r="Q1603" s="22">
        <f t="shared" ref="Q1603:Q1666" ca="1" si="429">(N1603-INDEX(xa,$P1603))/(INDEX(xb,$P1603)-INDEX(xa,$P1603))</f>
        <v>0.37386675852217716</v>
      </c>
      <c r="R1603" s="3">
        <f ca="1">IF(N1603&gt;'Power Curve'!$C$37,0,INDEX(Ci,$P1603,1)*POWER(1-Q1603,3)+INDEX(Ci,$P1603,2)*3*Q1603*POWER(1-Q1603,2)+INDEX(Ci,$P1603,3)*3*POWER(Q1603,2)*(1-Q1603)+INDEX(Ci,$P1603,4)*POWER(Q1603,3))</f>
        <v>1320.8050209805892</v>
      </c>
      <c r="S1603" s="3">
        <f t="shared" ref="S1603:S1666" si="430">IF(Z1603,G1603,"")</f>
        <v>1211.64001464844</v>
      </c>
      <c r="T1603" s="3">
        <f t="shared" ref="T1603:T1666" ca="1" si="431">IF(Z1603,R1603-S1603,"")</f>
        <v>109.16500633214923</v>
      </c>
      <c r="U1603" s="3">
        <f t="shared" ca="1" si="422"/>
        <v>109.16500633214923</v>
      </c>
      <c r="W1603" s="34">
        <f t="shared" ref="W1603:W1666" si="432">MROUND(M1603-Centre_First_Bin,Bin_Width)+Centre_First_Bin</f>
        <v>9</v>
      </c>
      <c r="X1603" s="73" t="b">
        <f>COUNTIF('Power Curve'!$D$2:$D$31,W1603)&gt;0</f>
        <v>1</v>
      </c>
      <c r="Y1603" s="73" t="b">
        <f t="shared" ref="Y1603:Y1666" si="433">(G1603&lt;0)</f>
        <v>0</v>
      </c>
      <c r="Z1603" s="73" t="b">
        <f t="shared" si="423"/>
        <v>1</v>
      </c>
      <c r="AA1603" s="34" t="str">
        <f t="shared" ref="AA1603:AA1666" si="434">IF(Z1603,IF(AND(J1603&gt;=LowerTurbLimit,J1603&lt;=UpperTurbLimit,K1603&gt;=LowerShearLimit,K1603&lt;=UpperShearLimit),"Inner","Outer"),"")</f>
        <v>Inner</v>
      </c>
      <c r="AB1603" s="35" t="str">
        <f t="shared" si="424"/>
        <v>0.8-0.9</v>
      </c>
      <c r="AC1603" s="36" t="str">
        <f t="shared" ref="AC1603:AC1666" si="435">IF(Z1603,HOUR(E1603)&amp;"-"&amp;HOUR(E1603)+1,"")</f>
        <v>15-16</v>
      </c>
      <c r="AD1603" s="36" t="str">
        <f t="shared" ref="AD1603:AD1666" si="436">IF(Z1603,TEXT(E1603,"mmm"),"")</f>
        <v>Mar</v>
      </c>
      <c r="AE1603" s="35" t="str">
        <f t="shared" ref="AE1603:AE1666" si="437">IF(Z1603,IF(OR(I1603&lt;5,I1603&gt;=355),"355-5",MROUND(I1603,10)-5&amp;"-"&amp;MROUND(I1603,10)+5),"")</f>
        <v>295-305</v>
      </c>
      <c r="AF1603" s="36" t="str">
        <f t="shared" ref="AF1603:AF1666" si="438">IF(Z1603,IF(O1603&lt;0.5,IF(J1603&lt;=LowerTurbLimit,"LWS-LTI",IF(J1603&gt;=UpperTurbLimit,"LWS-HTI","Inner-TI")),IF(J1603&lt;=LowerTurbLimit,"HWS-LTI",IF(J1603&gt;=UpperTurbLimit,"HWS-HTI","Inner-TI"))),"")</f>
        <v>Inner-TI</v>
      </c>
    </row>
    <row r="1604" spans="5:32" x14ac:dyDescent="0.3">
      <c r="E1604" s="12">
        <v>40970.652777777781</v>
      </c>
      <c r="F1604" s="16">
        <v>7.43</v>
      </c>
      <c r="G1604" s="16">
        <v>728.8900222778318</v>
      </c>
      <c r="H1604" s="29">
        <v>1.2139467554237429</v>
      </c>
      <c r="I1604" s="26">
        <v>300.39999999999998</v>
      </c>
      <c r="J1604" s="30">
        <v>0.16419919246298789</v>
      </c>
      <c r="K1604" s="31">
        <v>0.21575169532911717</v>
      </c>
      <c r="L1604" s="108">
        <f ca="1">REWS!R1604</f>
        <v>7.334592156306968</v>
      </c>
      <c r="M1604" s="22">
        <f t="shared" si="425"/>
        <v>7.4075853439701751</v>
      </c>
      <c r="N1604" s="22">
        <f t="shared" ca="1" si="426"/>
        <v>7.3124653245031093</v>
      </c>
      <c r="O1604" s="22">
        <f t="shared" si="427"/>
        <v>0.50291616996353217</v>
      </c>
      <c r="P1604" s="81">
        <f t="shared" ca="1" si="428"/>
        <v>8</v>
      </c>
      <c r="Q1604" s="22">
        <f t="shared" ca="1" si="429"/>
        <v>0.29926731048339378</v>
      </c>
      <c r="R1604" s="3">
        <f ca="1">IF(N1604&gt;'Power Curve'!$C$37,0,INDEX(Ci,$P1604,1)*POWER(1-Q1604,3)+INDEX(Ci,$P1604,2)*3*Q1604*POWER(1-Q1604,2)+INDEX(Ci,$P1604,3)*3*POWER(Q1604,2)*(1-Q1604)+INDEX(Ci,$P1604,4)*POWER(Q1604,3))</f>
        <v>679.45301769046785</v>
      </c>
      <c r="S1604" s="3">
        <f t="shared" si="430"/>
        <v>728.8900222778318</v>
      </c>
      <c r="T1604" s="3">
        <f t="shared" ca="1" si="431"/>
        <v>-49.437004587363958</v>
      </c>
      <c r="U1604" s="3">
        <f t="shared" ref="U1604:U1667" ca="1" si="439">IF(Z1604,ABS(T1604),"")</f>
        <v>49.437004587363958</v>
      </c>
      <c r="W1604" s="34">
        <f t="shared" si="432"/>
        <v>7</v>
      </c>
      <c r="X1604" s="73" t="b">
        <f>COUNTIF('Power Curve'!$D$2:$D$31,W1604)&gt;0</f>
        <v>1</v>
      </c>
      <c r="Y1604" s="73" t="b">
        <f t="shared" si="433"/>
        <v>0</v>
      </c>
      <c r="Z1604" s="73" t="b">
        <f t="shared" ref="Z1604:Z1667" si="440">AND(X1604,NOT(Y1604))</f>
        <v>1</v>
      </c>
      <c r="AA1604" s="34" t="str">
        <f t="shared" si="434"/>
        <v>Outer</v>
      </c>
      <c r="AB1604" s="35" t="str">
        <f t="shared" ref="AB1604:AB1667" si="441">IF(Z1604,TEXT(ROUND(O1604+0.05,1)-0.1,"0.0")&amp;"-"&amp;TEXT(ROUND(O1604+0.05,1),"0.0"),"")</f>
        <v>0.5-0.6</v>
      </c>
      <c r="AC1604" s="36" t="str">
        <f t="shared" si="435"/>
        <v>15-16</v>
      </c>
      <c r="AD1604" s="36" t="str">
        <f t="shared" si="436"/>
        <v>Mar</v>
      </c>
      <c r="AE1604" s="35" t="str">
        <f t="shared" si="437"/>
        <v>295-305</v>
      </c>
      <c r="AF1604" s="36" t="str">
        <f t="shared" si="438"/>
        <v>HWS-HTI</v>
      </c>
    </row>
    <row r="1605" spans="5:32" x14ac:dyDescent="0.3">
      <c r="E1605" s="12">
        <v>40970.659722222219</v>
      </c>
      <c r="F1605" s="16">
        <v>7.18</v>
      </c>
      <c r="G1605" s="16">
        <v>719.10002231597878</v>
      </c>
      <c r="H1605" s="29">
        <v>1.2145283617935494</v>
      </c>
      <c r="I1605" s="26">
        <v>296.7</v>
      </c>
      <c r="J1605" s="30">
        <v>0.1476323119777159</v>
      </c>
      <c r="K1605" s="31">
        <v>0.2127994138953721</v>
      </c>
      <c r="L1605" s="108">
        <f ca="1">REWS!R1605</f>
        <v>7.1681190862270423</v>
      </c>
      <c r="M1605" s="22">
        <f t="shared" si="425"/>
        <v>7.1594825514259224</v>
      </c>
      <c r="N1605" s="22">
        <f t="shared" ca="1" si="426"/>
        <v>7.1476355883545457</v>
      </c>
      <c r="O1605" s="22">
        <f t="shared" si="427"/>
        <v>0.46457108359668825</v>
      </c>
      <c r="P1605" s="81">
        <f t="shared" ca="1" si="428"/>
        <v>8</v>
      </c>
      <c r="Q1605" s="22">
        <f t="shared" ca="1" si="429"/>
        <v>0.13336928587127067</v>
      </c>
      <c r="R1605" s="3">
        <f ca="1">IF(N1605&gt;'Power Curve'!$C$37,0,INDEX(Ci,$P1605,1)*POWER(1-Q1605,3)+INDEX(Ci,$P1605,2)*3*Q1605*POWER(1-Q1605,2)+INDEX(Ci,$P1605,3)*3*POWER(Q1605,2)*(1-Q1605)+INDEX(Ci,$P1605,4)*POWER(Q1605,3))</f>
        <v>634.90637890474136</v>
      </c>
      <c r="S1605" s="3">
        <f t="shared" si="430"/>
        <v>719.10002231597878</v>
      </c>
      <c r="T1605" s="3">
        <f t="shared" ca="1" si="431"/>
        <v>-84.193643411237417</v>
      </c>
      <c r="U1605" s="3">
        <f t="shared" ca="1" si="439"/>
        <v>84.193643411237417</v>
      </c>
      <c r="W1605" s="34">
        <f t="shared" si="432"/>
        <v>7</v>
      </c>
      <c r="X1605" s="73" t="b">
        <f>COUNTIF('Power Curve'!$D$2:$D$31,W1605)&gt;0</f>
        <v>1</v>
      </c>
      <c r="Y1605" s="73" t="b">
        <f t="shared" si="433"/>
        <v>0</v>
      </c>
      <c r="Z1605" s="73" t="b">
        <f t="shared" si="440"/>
        <v>1</v>
      </c>
      <c r="AA1605" s="34" t="str">
        <f t="shared" si="434"/>
        <v>Outer</v>
      </c>
      <c r="AB1605" s="35" t="str">
        <f t="shared" si="441"/>
        <v>0.4-0.5</v>
      </c>
      <c r="AC1605" s="36" t="str">
        <f t="shared" si="435"/>
        <v>15-16</v>
      </c>
      <c r="AD1605" s="36" t="str">
        <f t="shared" si="436"/>
        <v>Mar</v>
      </c>
      <c r="AE1605" s="35" t="str">
        <f t="shared" si="437"/>
        <v>295-305</v>
      </c>
      <c r="AF1605" s="36" t="str">
        <f t="shared" si="438"/>
        <v>LWS-HTI</v>
      </c>
    </row>
    <row r="1606" spans="5:32" x14ac:dyDescent="0.3">
      <c r="E1606" s="12">
        <v>40970.666666666664</v>
      </c>
      <c r="F1606" s="16">
        <v>10.050000000000001</v>
      </c>
      <c r="G1606" s="16">
        <v>1657.960006713872</v>
      </c>
      <c r="H1606" s="29">
        <v>1.2140731669309013</v>
      </c>
      <c r="I1606" s="26">
        <v>295.89999999999998</v>
      </c>
      <c r="J1606" s="30">
        <v>0.13134328358208955</v>
      </c>
      <c r="K1606" s="31">
        <v>0.18285408558634461</v>
      </c>
      <c r="L1606" s="108">
        <f ca="1">REWS!R1606</f>
        <v>10.021585007455993</v>
      </c>
      <c r="M1606" s="22">
        <f t="shared" si="425"/>
        <v>10.020029167160821</v>
      </c>
      <c r="N1606" s="22">
        <f t="shared" ca="1" si="426"/>
        <v>9.991698913023944</v>
      </c>
      <c r="O1606" s="22">
        <f t="shared" si="427"/>
        <v>0.9066777842585656</v>
      </c>
      <c r="P1606" s="81">
        <f t="shared" ca="1" si="428"/>
        <v>11</v>
      </c>
      <c r="Q1606" s="22">
        <f t="shared" ca="1" si="429"/>
        <v>4.0538272410292495E-2</v>
      </c>
      <c r="R1606" s="3">
        <f ca="1">IF(N1606&gt;'Power Curve'!$C$37,0,INDEX(Ci,$P1606,1)*POWER(1-Q1606,3)+INDEX(Ci,$P1606,2)*3*Q1606*POWER(1-Q1606,2)+INDEX(Ci,$P1606,3)*3*POWER(Q1606,2)*(1-Q1606)+INDEX(Ci,$P1606,4)*POWER(Q1606,3))</f>
        <v>1530.9980066204687</v>
      </c>
      <c r="S1606" s="3">
        <f t="shared" si="430"/>
        <v>1657.960006713872</v>
      </c>
      <c r="T1606" s="3">
        <f t="shared" ca="1" si="431"/>
        <v>-126.96200009340328</v>
      </c>
      <c r="U1606" s="3">
        <f t="shared" ca="1" si="439"/>
        <v>126.96200009340328</v>
      </c>
      <c r="W1606" s="34">
        <f t="shared" si="432"/>
        <v>10</v>
      </c>
      <c r="X1606" s="73" t="b">
        <f>COUNTIF('Power Curve'!$D$2:$D$31,W1606)&gt;0</f>
        <v>1</v>
      </c>
      <c r="Y1606" s="73" t="b">
        <f t="shared" si="433"/>
        <v>0</v>
      </c>
      <c r="Z1606" s="73" t="b">
        <f t="shared" si="440"/>
        <v>1</v>
      </c>
      <c r="AA1606" s="34" t="str">
        <f t="shared" si="434"/>
        <v>Inner</v>
      </c>
      <c r="AB1606" s="35" t="str">
        <f t="shared" si="441"/>
        <v>0.9-1.0</v>
      </c>
      <c r="AC1606" s="36" t="str">
        <f t="shared" si="435"/>
        <v>16-17</v>
      </c>
      <c r="AD1606" s="36" t="str">
        <f t="shared" si="436"/>
        <v>Mar</v>
      </c>
      <c r="AE1606" s="35" t="str">
        <f t="shared" si="437"/>
        <v>295-305</v>
      </c>
      <c r="AF1606" s="36" t="str">
        <f t="shared" si="438"/>
        <v>Inner-TI</v>
      </c>
    </row>
    <row r="1607" spans="5:32" x14ac:dyDescent="0.3">
      <c r="E1607" s="12">
        <v>40970.673611111109</v>
      </c>
      <c r="F1607" s="16">
        <v>11.56</v>
      </c>
      <c r="G1607" s="16">
        <v>1938.0300140380909</v>
      </c>
      <c r="H1607" s="29">
        <v>1.2137522382587018</v>
      </c>
      <c r="I1607" s="26">
        <v>303.2</v>
      </c>
      <c r="J1607" s="30">
        <v>6.4878892733564009E-2</v>
      </c>
      <c r="K1607" s="31">
        <v>0.18752723562254947</v>
      </c>
      <c r="L1607" s="108">
        <f ca="1">REWS!R1607</f>
        <v>11.432530265077803</v>
      </c>
      <c r="M1607" s="22">
        <f t="shared" si="425"/>
        <v>11.524510442977094</v>
      </c>
      <c r="N1607" s="22">
        <f t="shared" ca="1" si="426"/>
        <v>11.397432044077926</v>
      </c>
      <c r="O1607" s="22">
        <f t="shared" si="427"/>
        <v>1.1392002152512954</v>
      </c>
      <c r="P1607" s="81">
        <f t="shared" ca="1" si="428"/>
        <v>12</v>
      </c>
      <c r="Q1607" s="22">
        <f t="shared" ca="1" si="429"/>
        <v>0.40176487023255825</v>
      </c>
      <c r="R1607" s="3">
        <f ca="1">IF(N1607&gt;'Power Curve'!$C$37,0,INDEX(Ci,$P1607,1)*POWER(1-Q1607,3)+INDEX(Ci,$P1607,2)*3*Q1607*POWER(1-Q1607,2)+INDEX(Ci,$P1607,3)*3*POWER(Q1607,2)*(1-Q1607)+INDEX(Ci,$P1607,4)*POWER(Q1607,3))</f>
        <v>1846.5787034842967</v>
      </c>
      <c r="S1607" s="3">
        <f t="shared" si="430"/>
        <v>1938.0300140380909</v>
      </c>
      <c r="T1607" s="3">
        <f t="shared" ca="1" si="431"/>
        <v>-91.451310553794201</v>
      </c>
      <c r="U1607" s="3">
        <f t="shared" ca="1" si="439"/>
        <v>91.451310553794201</v>
      </c>
      <c r="W1607" s="34">
        <f t="shared" si="432"/>
        <v>12</v>
      </c>
      <c r="X1607" s="73" t="b">
        <f>COUNTIF('Power Curve'!$D$2:$D$31,W1607)&gt;0</f>
        <v>1</v>
      </c>
      <c r="Y1607" s="73" t="b">
        <f t="shared" si="433"/>
        <v>0</v>
      </c>
      <c r="Z1607" s="73" t="b">
        <f t="shared" si="440"/>
        <v>1</v>
      </c>
      <c r="AA1607" s="34" t="str">
        <f t="shared" si="434"/>
        <v>Outer</v>
      </c>
      <c r="AB1607" s="35" t="str">
        <f t="shared" si="441"/>
        <v>1.1-1.2</v>
      </c>
      <c r="AC1607" s="36" t="str">
        <f t="shared" si="435"/>
        <v>16-17</v>
      </c>
      <c r="AD1607" s="36" t="str">
        <f t="shared" si="436"/>
        <v>Mar</v>
      </c>
      <c r="AE1607" s="35" t="str">
        <f t="shared" si="437"/>
        <v>295-305</v>
      </c>
      <c r="AF1607" s="36" t="str">
        <f t="shared" si="438"/>
        <v>HWS-LTI</v>
      </c>
    </row>
    <row r="1608" spans="5:32" x14ac:dyDescent="0.3">
      <c r="E1608" s="12">
        <v>40970.680555555555</v>
      </c>
      <c r="F1608" s="16">
        <v>11.17</v>
      </c>
      <c r="G1608" s="16">
        <v>1916.4300384521459</v>
      </c>
      <c r="H1608" s="29">
        <v>1.214610268445401</v>
      </c>
      <c r="I1608" s="26">
        <v>305.10000000000002</v>
      </c>
      <c r="J1608" s="30">
        <v>6.803939122649956E-2</v>
      </c>
      <c r="K1608" s="31">
        <v>0.17308852824683124</v>
      </c>
      <c r="L1608" s="108">
        <f ca="1">REWS!R1608</f>
        <v>11.132450678394623</v>
      </c>
      <c r="M1608" s="22">
        <f t="shared" si="425"/>
        <v>11.138331168732597</v>
      </c>
      <c r="N1608" s="22">
        <f t="shared" ca="1" si="426"/>
        <v>11.100888305778081</v>
      </c>
      <c r="O1608" s="22">
        <f t="shared" si="427"/>
        <v>1.0795149635371328</v>
      </c>
      <c r="P1608" s="81">
        <f t="shared" ca="1" si="428"/>
        <v>12</v>
      </c>
      <c r="Q1608" s="22">
        <f t="shared" ca="1" si="429"/>
        <v>0.11613264311628452</v>
      </c>
      <c r="R1608" s="3">
        <f ca="1">IF(N1608&gt;'Power Curve'!$C$37,0,INDEX(Ci,$P1608,1)*POWER(1-Q1608,3)+INDEX(Ci,$P1608,2)*3*Q1608*POWER(1-Q1608,2)+INDEX(Ci,$P1608,3)*3*POWER(Q1608,2)*(1-Q1608)+INDEX(Ci,$P1608,4)*POWER(Q1608,3))</f>
        <v>1797.2365606349244</v>
      </c>
      <c r="S1608" s="3">
        <f t="shared" si="430"/>
        <v>1916.4300384521459</v>
      </c>
      <c r="T1608" s="3">
        <f t="shared" ca="1" si="431"/>
        <v>-119.19347781722149</v>
      </c>
      <c r="U1608" s="3">
        <f t="shared" ca="1" si="439"/>
        <v>119.19347781722149</v>
      </c>
      <c r="W1608" s="34">
        <f t="shared" si="432"/>
        <v>11</v>
      </c>
      <c r="X1608" s="73" t="b">
        <f>COUNTIF('Power Curve'!$D$2:$D$31,W1608)&gt;0</f>
        <v>1</v>
      </c>
      <c r="Y1608" s="73" t="b">
        <f t="shared" si="433"/>
        <v>0</v>
      </c>
      <c r="Z1608" s="73" t="b">
        <f t="shared" si="440"/>
        <v>1</v>
      </c>
      <c r="AA1608" s="34" t="str">
        <f t="shared" si="434"/>
        <v>Outer</v>
      </c>
      <c r="AB1608" s="35" t="str">
        <f t="shared" si="441"/>
        <v>1.0-1.1</v>
      </c>
      <c r="AC1608" s="36" t="str">
        <f t="shared" si="435"/>
        <v>16-17</v>
      </c>
      <c r="AD1608" s="36" t="str">
        <f t="shared" si="436"/>
        <v>Mar</v>
      </c>
      <c r="AE1608" s="35" t="str">
        <f t="shared" si="437"/>
        <v>305-315</v>
      </c>
      <c r="AF1608" s="36" t="str">
        <f t="shared" si="438"/>
        <v>HWS-LTI</v>
      </c>
    </row>
    <row r="1609" spans="5:32" x14ac:dyDescent="0.3">
      <c r="E1609" s="12">
        <v>40970.6875</v>
      </c>
      <c r="F1609" s="16">
        <v>10.64</v>
      </c>
      <c r="G1609" s="16">
        <v>1787.6999359130859</v>
      </c>
      <c r="H1609" s="29">
        <v>1.2152897657622059</v>
      </c>
      <c r="I1609" s="26">
        <v>305.89999999999998</v>
      </c>
      <c r="J1609" s="30">
        <v>6.6729323308270666E-2</v>
      </c>
      <c r="K1609" s="31">
        <v>0.17757284042839894</v>
      </c>
      <c r="L1609" s="108">
        <f ca="1">REWS!R1609</f>
        <v>10.562490647201454</v>
      </c>
      <c r="M1609" s="22">
        <f t="shared" si="425"/>
        <v>10.61181194858897</v>
      </c>
      <c r="N1609" s="22">
        <f t="shared" ca="1" si="426"/>
        <v>10.534507937672146</v>
      </c>
      <c r="O1609" s="22">
        <f t="shared" si="427"/>
        <v>0.99813972078725688</v>
      </c>
      <c r="P1609" s="81">
        <f t="shared" ca="1" si="428"/>
        <v>11</v>
      </c>
      <c r="Q1609" s="22">
        <f t="shared" ca="1" si="429"/>
        <v>0.56733755565345734</v>
      </c>
      <c r="R1609" s="3">
        <f ca="1">IF(N1609&gt;'Power Curve'!$C$37,0,INDEX(Ci,$P1609,1)*POWER(1-Q1609,3)+INDEX(Ci,$P1609,2)*3*Q1609*POWER(1-Q1609,2)+INDEX(Ci,$P1609,3)*3*POWER(Q1609,2)*(1-Q1609)+INDEX(Ci,$P1609,4)*POWER(Q1609,3))</f>
        <v>1679.6995930784165</v>
      </c>
      <c r="S1609" s="3">
        <f t="shared" si="430"/>
        <v>1787.6999359130859</v>
      </c>
      <c r="T1609" s="3">
        <f t="shared" ca="1" si="431"/>
        <v>-108.00034283466948</v>
      </c>
      <c r="U1609" s="3">
        <f t="shared" ca="1" si="439"/>
        <v>108.00034283466948</v>
      </c>
      <c r="W1609" s="34">
        <f t="shared" si="432"/>
        <v>11</v>
      </c>
      <c r="X1609" s="73" t="b">
        <f>COUNTIF('Power Curve'!$D$2:$D$31,W1609)&gt;0</f>
        <v>1</v>
      </c>
      <c r="Y1609" s="73" t="b">
        <f t="shared" si="433"/>
        <v>0</v>
      </c>
      <c r="Z1609" s="73" t="b">
        <f t="shared" si="440"/>
        <v>1</v>
      </c>
      <c r="AA1609" s="34" t="str">
        <f t="shared" si="434"/>
        <v>Outer</v>
      </c>
      <c r="AB1609" s="35" t="str">
        <f t="shared" si="441"/>
        <v>0.9-1.0</v>
      </c>
      <c r="AC1609" s="36" t="str">
        <f t="shared" si="435"/>
        <v>16-17</v>
      </c>
      <c r="AD1609" s="36" t="str">
        <f t="shared" si="436"/>
        <v>Mar</v>
      </c>
      <c r="AE1609" s="35" t="str">
        <f t="shared" si="437"/>
        <v>305-315</v>
      </c>
      <c r="AF1609" s="36" t="str">
        <f t="shared" si="438"/>
        <v>HWS-LTI</v>
      </c>
    </row>
    <row r="1610" spans="5:32" x14ac:dyDescent="0.3">
      <c r="E1610" s="12">
        <v>40970.694444444445</v>
      </c>
      <c r="F1610" s="16">
        <v>9.31</v>
      </c>
      <c r="G1610" s="16">
        <v>1245.2299575805689</v>
      </c>
      <c r="H1610" s="29">
        <v>1.2162388519099512</v>
      </c>
      <c r="I1610" s="26">
        <v>299.2</v>
      </c>
      <c r="J1610" s="30">
        <v>7.5187969924812026E-2</v>
      </c>
      <c r="K1610" s="31">
        <v>0.21107723040196041</v>
      </c>
      <c r="L1610" s="108">
        <f ca="1">REWS!R1610</f>
        <v>9.2382569195073341</v>
      </c>
      <c r="M1610" s="22">
        <f t="shared" si="425"/>
        <v>9.2877519679120208</v>
      </c>
      <c r="N1610" s="22">
        <f t="shared" ca="1" si="426"/>
        <v>9.2161803312815351</v>
      </c>
      <c r="O1610" s="22">
        <f t="shared" si="427"/>
        <v>0.79350198256073712</v>
      </c>
      <c r="P1610" s="81">
        <f t="shared" ca="1" si="428"/>
        <v>10</v>
      </c>
      <c r="Q1610" s="22">
        <f t="shared" ca="1" si="429"/>
        <v>0.2200730769642851</v>
      </c>
      <c r="R1610" s="3">
        <f ca="1">IF(N1610&gt;'Power Curve'!$C$37,0,INDEX(Ci,$P1610,1)*POWER(1-Q1610,3)+INDEX(Ci,$P1610,2)*3*Q1610*POWER(1-Q1610,2)+INDEX(Ci,$P1610,3)*3*POWER(Q1610,2)*(1-Q1610)+INDEX(Ci,$P1610,4)*POWER(Q1610,3))</f>
        <v>1269.2022698348892</v>
      </c>
      <c r="S1610" s="3">
        <f t="shared" si="430"/>
        <v>1245.2299575805689</v>
      </c>
      <c r="T1610" s="3">
        <f t="shared" ca="1" si="431"/>
        <v>23.972312254320286</v>
      </c>
      <c r="U1610" s="3">
        <f t="shared" ca="1" si="439"/>
        <v>23.972312254320286</v>
      </c>
      <c r="W1610" s="34">
        <f t="shared" si="432"/>
        <v>9</v>
      </c>
      <c r="X1610" s="73" t="b">
        <f>COUNTIF('Power Curve'!$D$2:$D$31,W1610)&gt;0</f>
        <v>1</v>
      </c>
      <c r="Y1610" s="73" t="b">
        <f t="shared" si="433"/>
        <v>0</v>
      </c>
      <c r="Z1610" s="73" t="b">
        <f t="shared" si="440"/>
        <v>1</v>
      </c>
      <c r="AA1610" s="34" t="str">
        <f t="shared" si="434"/>
        <v>Outer</v>
      </c>
      <c r="AB1610" s="35" t="str">
        <f t="shared" si="441"/>
        <v>0.7-0.8</v>
      </c>
      <c r="AC1610" s="36" t="str">
        <f t="shared" si="435"/>
        <v>16-17</v>
      </c>
      <c r="AD1610" s="36" t="str">
        <f t="shared" si="436"/>
        <v>Mar</v>
      </c>
      <c r="AE1610" s="35" t="str">
        <f t="shared" si="437"/>
        <v>295-305</v>
      </c>
      <c r="AF1610" s="36" t="str">
        <f t="shared" si="438"/>
        <v>HWS-LTI</v>
      </c>
    </row>
    <row r="1611" spans="5:32" x14ac:dyDescent="0.3">
      <c r="E1611" s="12">
        <v>40970.701388888891</v>
      </c>
      <c r="F1611" s="16">
        <v>8.15</v>
      </c>
      <c r="G1611" s="16">
        <v>940.59001922607399</v>
      </c>
      <c r="H1611" s="29">
        <v>1.2172787925990285</v>
      </c>
      <c r="I1611" s="26">
        <v>291.8</v>
      </c>
      <c r="J1611" s="30">
        <v>6.6257668711656448E-2</v>
      </c>
      <c r="K1611" s="31">
        <v>0.24508033458867728</v>
      </c>
      <c r="L1611" s="108">
        <f ca="1">REWS!R1611</f>
        <v>8.1163201758040078</v>
      </c>
      <c r="M1611" s="22">
        <f t="shared" si="425"/>
        <v>8.1328406755962543</v>
      </c>
      <c r="N1611" s="22">
        <f t="shared" ca="1" si="426"/>
        <v>8.099231762201395</v>
      </c>
      <c r="O1611" s="22">
        <f t="shared" si="427"/>
        <v>0.61500671938471907</v>
      </c>
      <c r="P1611" s="81">
        <f t="shared" ca="1" si="428"/>
        <v>9</v>
      </c>
      <c r="Q1611" s="22">
        <f t="shared" ca="1" si="429"/>
        <v>9.0505172570990014E-2</v>
      </c>
      <c r="R1611" s="3">
        <f ca="1">IF(N1611&gt;'Power Curve'!$C$37,0,INDEX(Ci,$P1611,1)*POWER(1-Q1611,3)+INDEX(Ci,$P1611,2)*3*Q1611*POWER(1-Q1611,2)+INDEX(Ci,$P1611,3)*3*POWER(Q1611,2)*(1-Q1611)+INDEX(Ci,$P1611,4)*POWER(Q1611,3))</f>
        <v>908.00293067308655</v>
      </c>
      <c r="S1611" s="3">
        <f t="shared" si="430"/>
        <v>940.59001922607399</v>
      </c>
      <c r="T1611" s="3">
        <f t="shared" ca="1" si="431"/>
        <v>-32.587088552987439</v>
      </c>
      <c r="U1611" s="3">
        <f t="shared" ca="1" si="439"/>
        <v>32.587088552987439</v>
      </c>
      <c r="W1611" s="34">
        <f t="shared" si="432"/>
        <v>8</v>
      </c>
      <c r="X1611" s="73" t="b">
        <f>COUNTIF('Power Curve'!$D$2:$D$31,W1611)&gt;0</f>
        <v>1</v>
      </c>
      <c r="Y1611" s="73" t="b">
        <f t="shared" si="433"/>
        <v>0</v>
      </c>
      <c r="Z1611" s="73" t="b">
        <f t="shared" si="440"/>
        <v>1</v>
      </c>
      <c r="AA1611" s="34" t="str">
        <f t="shared" si="434"/>
        <v>Outer</v>
      </c>
      <c r="AB1611" s="35" t="str">
        <f t="shared" si="441"/>
        <v>0.6-0.7</v>
      </c>
      <c r="AC1611" s="36" t="str">
        <f t="shared" si="435"/>
        <v>16-17</v>
      </c>
      <c r="AD1611" s="36" t="str">
        <f t="shared" si="436"/>
        <v>Mar</v>
      </c>
      <c r="AE1611" s="35" t="str">
        <f t="shared" si="437"/>
        <v>285-295</v>
      </c>
      <c r="AF1611" s="36" t="str">
        <f t="shared" si="438"/>
        <v>HWS-LTI</v>
      </c>
    </row>
    <row r="1612" spans="5:32" x14ac:dyDescent="0.3">
      <c r="E1612" s="12">
        <v>40970.708333333336</v>
      </c>
      <c r="F1612" s="16">
        <v>8.24</v>
      </c>
      <c r="G1612" s="16">
        <v>1012.1999893188474</v>
      </c>
      <c r="H1612" s="29">
        <v>1.2179150549621862</v>
      </c>
      <c r="I1612" s="26">
        <v>299</v>
      </c>
      <c r="J1612" s="30">
        <v>6.4320388349514562E-2</v>
      </c>
      <c r="K1612" s="31">
        <v>0.23912542719275792</v>
      </c>
      <c r="L1612" s="108">
        <f ca="1">REWS!R1612</f>
        <v>8.1656702240427403</v>
      </c>
      <c r="M1612" s="22">
        <f t="shared" si="425"/>
        <v>8.2240835756577493</v>
      </c>
      <c r="N1612" s="22">
        <f t="shared" ca="1" si="426"/>
        <v>8.1498973754596413</v>
      </c>
      <c r="O1612" s="22">
        <f t="shared" si="427"/>
        <v>0.62910860371798505</v>
      </c>
      <c r="P1612" s="81">
        <f t="shared" ca="1" si="428"/>
        <v>9</v>
      </c>
      <c r="Q1612" s="22">
        <f t="shared" ca="1" si="429"/>
        <v>0.14114790353661671</v>
      </c>
      <c r="R1612" s="3">
        <f ca="1">IF(N1612&gt;'Power Curve'!$C$37,0,INDEX(Ci,$P1612,1)*POWER(1-Q1612,3)+INDEX(Ci,$P1612,2)*3*Q1612*POWER(1-Q1612,2)+INDEX(Ci,$P1612,3)*3*POWER(Q1612,2)*(1-Q1612)+INDEX(Ci,$P1612,4)*POWER(Q1612,3))</f>
        <v>923.42918537963703</v>
      </c>
      <c r="S1612" s="3">
        <f t="shared" si="430"/>
        <v>1012.1999893188474</v>
      </c>
      <c r="T1612" s="3">
        <f t="shared" ca="1" si="431"/>
        <v>-88.770803939210396</v>
      </c>
      <c r="U1612" s="3">
        <f t="shared" ca="1" si="439"/>
        <v>88.770803939210396</v>
      </c>
      <c r="W1612" s="34">
        <f t="shared" si="432"/>
        <v>8</v>
      </c>
      <c r="X1612" s="73" t="b">
        <f>COUNTIF('Power Curve'!$D$2:$D$31,W1612)&gt;0</f>
        <v>1</v>
      </c>
      <c r="Y1612" s="73" t="b">
        <f t="shared" si="433"/>
        <v>0</v>
      </c>
      <c r="Z1612" s="73" t="b">
        <f t="shared" si="440"/>
        <v>1</v>
      </c>
      <c r="AA1612" s="34" t="str">
        <f t="shared" si="434"/>
        <v>Outer</v>
      </c>
      <c r="AB1612" s="35" t="str">
        <f t="shared" si="441"/>
        <v>0.6-0.7</v>
      </c>
      <c r="AC1612" s="36" t="str">
        <f t="shared" si="435"/>
        <v>17-18</v>
      </c>
      <c r="AD1612" s="36" t="str">
        <f t="shared" si="436"/>
        <v>Mar</v>
      </c>
      <c r="AE1612" s="35" t="str">
        <f t="shared" si="437"/>
        <v>295-305</v>
      </c>
      <c r="AF1612" s="36" t="str">
        <f t="shared" si="438"/>
        <v>HWS-LTI</v>
      </c>
    </row>
    <row r="1613" spans="5:32" x14ac:dyDescent="0.3">
      <c r="E1613" s="12">
        <v>40970.715277777781</v>
      </c>
      <c r="F1613" s="16">
        <v>9.23</v>
      </c>
      <c r="G1613" s="16">
        <v>1360.7200622558589</v>
      </c>
      <c r="H1613" s="29">
        <v>1.2182299600814577</v>
      </c>
      <c r="I1613" s="26">
        <v>296.10000000000002</v>
      </c>
      <c r="J1613" s="30">
        <v>6.2838569880823397E-2</v>
      </c>
      <c r="K1613" s="31">
        <v>0.27382453400588741</v>
      </c>
      <c r="L1613" s="108">
        <f ca="1">REWS!R1613</f>
        <v>9.1637503792055117</v>
      </c>
      <c r="M1613" s="22">
        <f t="shared" si="425"/>
        <v>9.212965187254861</v>
      </c>
      <c r="N1613" s="22">
        <f t="shared" ca="1" si="426"/>
        <v>9.1468378362203584</v>
      </c>
      <c r="O1613" s="22">
        <f t="shared" si="427"/>
        <v>0.78194344452902387</v>
      </c>
      <c r="P1613" s="81">
        <f t="shared" ca="1" si="428"/>
        <v>10</v>
      </c>
      <c r="Q1613" s="22">
        <f t="shared" ca="1" si="429"/>
        <v>0.14636649829494328</v>
      </c>
      <c r="R1613" s="3">
        <f ca="1">IF(N1613&gt;'Power Curve'!$C$37,0,INDEX(Ci,$P1613,1)*POWER(1-Q1613,3)+INDEX(Ci,$P1613,2)*3*Q1613*POWER(1-Q1613,2)+INDEX(Ci,$P1613,3)*3*POWER(Q1613,2)*(1-Q1613)+INDEX(Ci,$P1613,4)*POWER(Q1613,3))</f>
        <v>1244.9228200719604</v>
      </c>
      <c r="S1613" s="3">
        <f t="shared" si="430"/>
        <v>1360.7200622558589</v>
      </c>
      <c r="T1613" s="3">
        <f t="shared" ca="1" si="431"/>
        <v>-115.79724218389856</v>
      </c>
      <c r="U1613" s="3">
        <f t="shared" ca="1" si="439"/>
        <v>115.79724218389856</v>
      </c>
      <c r="W1613" s="34">
        <f t="shared" si="432"/>
        <v>9</v>
      </c>
      <c r="X1613" s="73" t="b">
        <f>COUNTIF('Power Curve'!$D$2:$D$31,W1613)&gt;0</f>
        <v>1</v>
      </c>
      <c r="Y1613" s="73" t="b">
        <f t="shared" si="433"/>
        <v>0</v>
      </c>
      <c r="Z1613" s="73" t="b">
        <f t="shared" si="440"/>
        <v>1</v>
      </c>
      <c r="AA1613" s="34" t="str">
        <f t="shared" si="434"/>
        <v>Outer</v>
      </c>
      <c r="AB1613" s="35" t="str">
        <f t="shared" si="441"/>
        <v>0.7-0.8</v>
      </c>
      <c r="AC1613" s="36" t="str">
        <f t="shared" si="435"/>
        <v>17-18</v>
      </c>
      <c r="AD1613" s="36" t="str">
        <f t="shared" si="436"/>
        <v>Mar</v>
      </c>
      <c r="AE1613" s="35" t="str">
        <f t="shared" si="437"/>
        <v>295-305</v>
      </c>
      <c r="AF1613" s="36" t="str">
        <f t="shared" si="438"/>
        <v>HWS-LTI</v>
      </c>
    </row>
    <row r="1614" spans="5:32" x14ac:dyDescent="0.3">
      <c r="E1614" s="12">
        <v>40970.722222222219</v>
      </c>
      <c r="F1614" s="16">
        <v>8.14</v>
      </c>
      <c r="G1614" s="16">
        <v>939.04997634887741</v>
      </c>
      <c r="H1614" s="29">
        <v>1.2189568703889617</v>
      </c>
      <c r="I1614" s="26">
        <v>298.2</v>
      </c>
      <c r="J1614" s="30">
        <v>8.230958230958231E-2</v>
      </c>
      <c r="K1614" s="31">
        <v>0.38826508642109331</v>
      </c>
      <c r="L1614" s="108">
        <f ca="1">REWS!R1614</f>
        <v>7.977376717853585</v>
      </c>
      <c r="M1614" s="22">
        <f t="shared" si="425"/>
        <v>8.1265926022536661</v>
      </c>
      <c r="N1614" s="22">
        <f t="shared" ca="1" si="426"/>
        <v>7.9642371769901192</v>
      </c>
      <c r="O1614" s="22">
        <f t="shared" si="427"/>
        <v>0.61404105950845955</v>
      </c>
      <c r="P1614" s="81">
        <f t="shared" ca="1" si="428"/>
        <v>8</v>
      </c>
      <c r="Q1614" s="22">
        <f t="shared" ca="1" si="429"/>
        <v>0.95526340288702383</v>
      </c>
      <c r="R1614" s="3">
        <f ca="1">IF(N1614&gt;'Power Curve'!$C$37,0,INDEX(Ci,$P1614,1)*POWER(1-Q1614,3)+INDEX(Ci,$P1614,2)*3*Q1614*POWER(1-Q1614,2)+INDEX(Ci,$P1614,3)*3*POWER(Q1614,2)*(1-Q1614)+INDEX(Ci,$P1614,4)*POWER(Q1614,3))</f>
        <v>867.47874772243676</v>
      </c>
      <c r="S1614" s="3">
        <f t="shared" si="430"/>
        <v>939.04997634887741</v>
      </c>
      <c r="T1614" s="3">
        <f t="shared" ca="1" si="431"/>
        <v>-71.571228626440643</v>
      </c>
      <c r="U1614" s="3">
        <f t="shared" ca="1" si="439"/>
        <v>71.571228626440643</v>
      </c>
      <c r="W1614" s="34">
        <f t="shared" si="432"/>
        <v>8</v>
      </c>
      <c r="X1614" s="73" t="b">
        <f>COUNTIF('Power Curve'!$D$2:$D$31,W1614)&gt;0</f>
        <v>1</v>
      </c>
      <c r="Y1614" s="73" t="b">
        <f t="shared" si="433"/>
        <v>0</v>
      </c>
      <c r="Z1614" s="73" t="b">
        <f t="shared" si="440"/>
        <v>1</v>
      </c>
      <c r="AA1614" s="34" t="str">
        <f t="shared" si="434"/>
        <v>Outer</v>
      </c>
      <c r="AB1614" s="35" t="str">
        <f t="shared" si="441"/>
        <v>0.6-0.7</v>
      </c>
      <c r="AC1614" s="36" t="str">
        <f t="shared" si="435"/>
        <v>17-18</v>
      </c>
      <c r="AD1614" s="36" t="str">
        <f t="shared" si="436"/>
        <v>Mar</v>
      </c>
      <c r="AE1614" s="35" t="str">
        <f t="shared" si="437"/>
        <v>295-305</v>
      </c>
      <c r="AF1614" s="36" t="str">
        <f t="shared" si="438"/>
        <v>HWS-LTI</v>
      </c>
    </row>
    <row r="1615" spans="5:32" x14ac:dyDescent="0.3">
      <c r="E1615" s="12">
        <v>40970.729166666664</v>
      </c>
      <c r="F1615" s="16">
        <v>7.07</v>
      </c>
      <c r="G1615" s="16">
        <v>607.92000007629395</v>
      </c>
      <c r="H1615" s="29">
        <v>1.2194138345994623</v>
      </c>
      <c r="I1615" s="26">
        <v>295.7</v>
      </c>
      <c r="J1615" s="30">
        <v>9.7595473833097579E-2</v>
      </c>
      <c r="K1615" s="31">
        <v>0.25579390948761327</v>
      </c>
      <c r="L1615" s="108">
        <f ca="1">REWS!R1615</f>
        <v>7.0018839472423497</v>
      </c>
      <c r="M1615" s="22">
        <f t="shared" si="425"/>
        <v>7.0592369047948154</v>
      </c>
      <c r="N1615" s="22">
        <f t="shared" ca="1" si="426"/>
        <v>6.9912245492876366</v>
      </c>
      <c r="O1615" s="22">
        <f t="shared" si="427"/>
        <v>0.4490777957600175</v>
      </c>
      <c r="P1615" s="81">
        <f t="shared" ca="1" si="428"/>
        <v>7</v>
      </c>
      <c r="Q1615" s="22">
        <f t="shared" ca="1" si="429"/>
        <v>0.97570395997375614</v>
      </c>
      <c r="R1615" s="3">
        <f ca="1">IF(N1615&gt;'Power Curve'!$C$37,0,INDEX(Ci,$P1615,1)*POWER(1-Q1615,3)+INDEX(Ci,$P1615,2)*3*Q1615*POWER(1-Q1615,2)+INDEX(Ci,$P1615,3)*3*POWER(Q1615,2)*(1-Q1615)+INDEX(Ci,$P1615,4)*POWER(Q1615,3))</f>
        <v>594.19048389030991</v>
      </c>
      <c r="S1615" s="3">
        <f t="shared" si="430"/>
        <v>607.92000007629395</v>
      </c>
      <c r="T1615" s="3">
        <f t="shared" ca="1" si="431"/>
        <v>-13.729516185984039</v>
      </c>
      <c r="U1615" s="3">
        <f t="shared" ca="1" si="439"/>
        <v>13.729516185984039</v>
      </c>
      <c r="W1615" s="34">
        <f t="shared" si="432"/>
        <v>7</v>
      </c>
      <c r="X1615" s="73" t="b">
        <f>COUNTIF('Power Curve'!$D$2:$D$31,W1615)&gt;0</f>
        <v>1</v>
      </c>
      <c r="Y1615" s="73" t="b">
        <f t="shared" si="433"/>
        <v>0</v>
      </c>
      <c r="Z1615" s="73" t="b">
        <f t="shared" si="440"/>
        <v>1</v>
      </c>
      <c r="AA1615" s="34" t="str">
        <f t="shared" si="434"/>
        <v>Outer</v>
      </c>
      <c r="AB1615" s="35" t="str">
        <f t="shared" si="441"/>
        <v>0.4-0.5</v>
      </c>
      <c r="AC1615" s="36" t="str">
        <f t="shared" si="435"/>
        <v>17-18</v>
      </c>
      <c r="AD1615" s="36" t="str">
        <f t="shared" si="436"/>
        <v>Mar</v>
      </c>
      <c r="AE1615" s="35" t="str">
        <f t="shared" si="437"/>
        <v>295-305</v>
      </c>
      <c r="AF1615" s="36" t="str">
        <f t="shared" si="438"/>
        <v>LWS-LTI</v>
      </c>
    </row>
    <row r="1616" spans="5:32" x14ac:dyDescent="0.3">
      <c r="E1616" s="12">
        <v>40970.736111111109</v>
      </c>
      <c r="F1616" s="16">
        <v>8.7200000000000006</v>
      </c>
      <c r="G1616" s="16">
        <v>1108.6299743652389</v>
      </c>
      <c r="H1616" s="29">
        <v>1.2187317132520017</v>
      </c>
      <c r="I1616" s="26">
        <v>295.60000000000002</v>
      </c>
      <c r="J1616" s="30">
        <v>9.5183486238532095E-2</v>
      </c>
      <c r="K1616" s="31">
        <v>0.20858819001356951</v>
      </c>
      <c r="L1616" s="108">
        <f ca="1">REWS!R1616</f>
        <v>8.7435362192555957</v>
      </c>
      <c r="M1616" s="22">
        <f t="shared" si="425"/>
        <v>8.7051012362905897</v>
      </c>
      <c r="N1616" s="22">
        <f t="shared" ca="1" si="426"/>
        <v>8.7285972421781466</v>
      </c>
      <c r="O1616" s="22">
        <f t="shared" si="427"/>
        <v>0.70345143376756469</v>
      </c>
      <c r="P1616" s="81">
        <f t="shared" ca="1" si="428"/>
        <v>9</v>
      </c>
      <c r="Q1616" s="22">
        <f t="shared" ca="1" si="429"/>
        <v>0.71958640995890455</v>
      </c>
      <c r="R1616" s="3">
        <f ca="1">IF(N1616&gt;'Power Curve'!$C$37,0,INDEX(Ci,$P1616,1)*POWER(1-Q1616,3)+INDEX(Ci,$P1616,2)*3*Q1616*POWER(1-Q1616,2)+INDEX(Ci,$P1616,3)*3*POWER(Q1616,2)*(1-Q1616)+INDEX(Ci,$P1616,4)*POWER(Q1616,3))</f>
        <v>1106.5412326281089</v>
      </c>
      <c r="S1616" s="3">
        <f t="shared" si="430"/>
        <v>1108.6299743652389</v>
      </c>
      <c r="T1616" s="3">
        <f t="shared" ca="1" si="431"/>
        <v>-2.0887417371300216</v>
      </c>
      <c r="U1616" s="3">
        <f t="shared" ca="1" si="439"/>
        <v>2.0887417371300216</v>
      </c>
      <c r="W1616" s="34">
        <f t="shared" si="432"/>
        <v>9</v>
      </c>
      <c r="X1616" s="73" t="b">
        <f>COUNTIF('Power Curve'!$D$2:$D$31,W1616)&gt;0</f>
        <v>1</v>
      </c>
      <c r="Y1616" s="73" t="b">
        <f t="shared" si="433"/>
        <v>0</v>
      </c>
      <c r="Z1616" s="73" t="b">
        <f t="shared" si="440"/>
        <v>1</v>
      </c>
      <c r="AA1616" s="34" t="str">
        <f t="shared" si="434"/>
        <v>Outer</v>
      </c>
      <c r="AB1616" s="35" t="str">
        <f t="shared" si="441"/>
        <v>0.7-0.8</v>
      </c>
      <c r="AC1616" s="36" t="str">
        <f t="shared" si="435"/>
        <v>17-18</v>
      </c>
      <c r="AD1616" s="36" t="str">
        <f t="shared" si="436"/>
        <v>Mar</v>
      </c>
      <c r="AE1616" s="35" t="str">
        <f t="shared" si="437"/>
        <v>295-305</v>
      </c>
      <c r="AF1616" s="36" t="str">
        <f t="shared" si="438"/>
        <v>HWS-LTI</v>
      </c>
    </row>
    <row r="1617" spans="5:32" x14ac:dyDescent="0.3">
      <c r="E1617" s="12">
        <v>40970.743055555555</v>
      </c>
      <c r="F1617" s="16">
        <v>10.029999999999999</v>
      </c>
      <c r="G1617" s="16">
        <v>1610.839981079102</v>
      </c>
      <c r="H1617" s="29">
        <v>1.2183716347938287</v>
      </c>
      <c r="I1617" s="26">
        <v>303.3</v>
      </c>
      <c r="J1617" s="30">
        <v>5.0847457627118647E-2</v>
      </c>
      <c r="K1617" s="31">
        <v>0.21044281597260706</v>
      </c>
      <c r="L1617" s="108">
        <f ca="1">REWS!R1617</f>
        <v>10.024976818475182</v>
      </c>
      <c r="M1617" s="22">
        <f t="shared" si="425"/>
        <v>10.011876795899477</v>
      </c>
      <c r="N1617" s="22">
        <f t="shared" ca="1" si="426"/>
        <v>10.006862690759904</v>
      </c>
      <c r="O1617" s="22">
        <f t="shared" si="427"/>
        <v>0.90541780900030622</v>
      </c>
      <c r="P1617" s="81">
        <f t="shared" ca="1" si="428"/>
        <v>11</v>
      </c>
      <c r="Q1617" s="22">
        <f t="shared" ca="1" si="429"/>
        <v>5.5254805997293592E-2</v>
      </c>
      <c r="R1617" s="3">
        <f ca="1">IF(N1617&gt;'Power Curve'!$C$37,0,INDEX(Ci,$P1617,1)*POWER(1-Q1617,3)+INDEX(Ci,$P1617,2)*3*Q1617*POWER(1-Q1617,2)+INDEX(Ci,$P1617,3)*3*POWER(Q1617,2)*(1-Q1617)+INDEX(Ci,$P1617,4)*POWER(Q1617,3))</f>
        <v>1535.3670129744253</v>
      </c>
      <c r="S1617" s="3">
        <f t="shared" si="430"/>
        <v>1610.839981079102</v>
      </c>
      <c r="T1617" s="3">
        <f t="shared" ca="1" si="431"/>
        <v>-75.472968104676738</v>
      </c>
      <c r="U1617" s="3">
        <f t="shared" ca="1" si="439"/>
        <v>75.472968104676738</v>
      </c>
      <c r="W1617" s="34">
        <f t="shared" si="432"/>
        <v>10</v>
      </c>
      <c r="X1617" s="73" t="b">
        <f>COUNTIF('Power Curve'!$D$2:$D$31,W1617)&gt;0</f>
        <v>1</v>
      </c>
      <c r="Y1617" s="73" t="b">
        <f t="shared" si="433"/>
        <v>0</v>
      </c>
      <c r="Z1617" s="73" t="b">
        <f t="shared" si="440"/>
        <v>1</v>
      </c>
      <c r="AA1617" s="34" t="str">
        <f t="shared" si="434"/>
        <v>Outer</v>
      </c>
      <c r="AB1617" s="35" t="str">
        <f t="shared" si="441"/>
        <v>0.9-1.0</v>
      </c>
      <c r="AC1617" s="36" t="str">
        <f t="shared" si="435"/>
        <v>17-18</v>
      </c>
      <c r="AD1617" s="36" t="str">
        <f t="shared" si="436"/>
        <v>Mar</v>
      </c>
      <c r="AE1617" s="35" t="str">
        <f t="shared" si="437"/>
        <v>295-305</v>
      </c>
      <c r="AF1617" s="36" t="str">
        <f t="shared" si="438"/>
        <v>HWS-LTI</v>
      </c>
    </row>
    <row r="1618" spans="5:32" x14ac:dyDescent="0.3">
      <c r="E1618" s="12">
        <v>40970.75</v>
      </c>
      <c r="F1618" s="16">
        <v>9.06</v>
      </c>
      <c r="G1618" s="16">
        <v>1245.6500473022511</v>
      </c>
      <c r="H1618" s="29">
        <v>1.2189568703889617</v>
      </c>
      <c r="I1618" s="26">
        <v>304.89999999999998</v>
      </c>
      <c r="J1618" s="30">
        <v>5.4083885209713023E-2</v>
      </c>
      <c r="K1618" s="31">
        <v>0.27721132018367572</v>
      </c>
      <c r="L1618" s="108">
        <f ca="1">REWS!R1618</f>
        <v>8.9542120804460374</v>
      </c>
      <c r="M1618" s="22">
        <f t="shared" si="425"/>
        <v>9.045077269830248</v>
      </c>
      <c r="N1618" s="22">
        <f t="shared" ca="1" si="426"/>
        <v>8.9394635936072699</v>
      </c>
      <c r="O1618" s="22">
        <f t="shared" si="427"/>
        <v>0.75599582569096468</v>
      </c>
      <c r="P1618" s="81">
        <f t="shared" ca="1" si="428"/>
        <v>9</v>
      </c>
      <c r="Q1618" s="22">
        <f t="shared" ca="1" si="429"/>
        <v>0.93035752706149466</v>
      </c>
      <c r="R1618" s="3">
        <f ca="1">IF(N1618&gt;'Power Curve'!$C$37,0,INDEX(Ci,$P1618,1)*POWER(1-Q1618,3)+INDEX(Ci,$P1618,2)*3*Q1618*POWER(1-Q1618,2)+INDEX(Ci,$P1618,3)*3*POWER(Q1618,2)*(1-Q1618)+INDEX(Ci,$P1618,4)*POWER(Q1618,3))</f>
        <v>1175.4134106892673</v>
      </c>
      <c r="S1618" s="3">
        <f t="shared" si="430"/>
        <v>1245.6500473022511</v>
      </c>
      <c r="T1618" s="3">
        <f t="shared" ca="1" si="431"/>
        <v>-70.23663661298383</v>
      </c>
      <c r="U1618" s="3">
        <f t="shared" ca="1" si="439"/>
        <v>70.23663661298383</v>
      </c>
      <c r="W1618" s="34">
        <f t="shared" si="432"/>
        <v>9</v>
      </c>
      <c r="X1618" s="73" t="b">
        <f>COUNTIF('Power Curve'!$D$2:$D$31,W1618)&gt;0</f>
        <v>1</v>
      </c>
      <c r="Y1618" s="73" t="b">
        <f t="shared" si="433"/>
        <v>0</v>
      </c>
      <c r="Z1618" s="73" t="b">
        <f t="shared" si="440"/>
        <v>1</v>
      </c>
      <c r="AA1618" s="34" t="str">
        <f t="shared" si="434"/>
        <v>Outer</v>
      </c>
      <c r="AB1618" s="35" t="str">
        <f t="shared" si="441"/>
        <v>0.7-0.8</v>
      </c>
      <c r="AC1618" s="36" t="str">
        <f t="shared" si="435"/>
        <v>18-19</v>
      </c>
      <c r="AD1618" s="36" t="str">
        <f t="shared" si="436"/>
        <v>Mar</v>
      </c>
      <c r="AE1618" s="35" t="str">
        <f t="shared" si="437"/>
        <v>295-305</v>
      </c>
      <c r="AF1618" s="36" t="str">
        <f t="shared" si="438"/>
        <v>HWS-LTI</v>
      </c>
    </row>
    <row r="1619" spans="5:32" x14ac:dyDescent="0.3">
      <c r="E1619" s="12">
        <v>40970.756944444445</v>
      </c>
      <c r="F1619" s="16">
        <v>8.3699999999999992</v>
      </c>
      <c r="G1619" s="16">
        <v>980.54999542236374</v>
      </c>
      <c r="H1619" s="29">
        <v>1.2193687746382049</v>
      </c>
      <c r="I1619" s="26">
        <v>306.7</v>
      </c>
      <c r="J1619" s="30">
        <v>3.4647550776583033E-2</v>
      </c>
      <c r="K1619" s="31">
        <v>0.28621345474023646</v>
      </c>
      <c r="L1619" s="108">
        <f ca="1">REWS!R1619</f>
        <v>8.2850339444111842</v>
      </c>
      <c r="M1619" s="22">
        <f t="shared" si="425"/>
        <v>8.3571548941425817</v>
      </c>
      <c r="N1619" s="22">
        <f t="shared" ca="1" si="426"/>
        <v>8.2723192325774626</v>
      </c>
      <c r="O1619" s="22">
        <f t="shared" si="427"/>
        <v>0.64967520495581899</v>
      </c>
      <c r="P1619" s="81">
        <f t="shared" ca="1" si="428"/>
        <v>9</v>
      </c>
      <c r="Q1619" s="22">
        <f t="shared" ca="1" si="429"/>
        <v>0.26351447083206214</v>
      </c>
      <c r="R1619" s="3">
        <f ca="1">IF(N1619&gt;'Power Curve'!$C$37,0,INDEX(Ci,$P1619,1)*POWER(1-Q1619,3)+INDEX(Ci,$P1619,2)*3*Q1619*POWER(1-Q1619,2)+INDEX(Ci,$P1619,3)*3*POWER(Q1619,2)*(1-Q1619)+INDEX(Ci,$P1619,4)*POWER(Q1619,3))</f>
        <v>961.17532066798026</v>
      </c>
      <c r="S1619" s="3">
        <f t="shared" si="430"/>
        <v>980.54999542236374</v>
      </c>
      <c r="T1619" s="3">
        <f t="shared" ca="1" si="431"/>
        <v>-19.374674754383477</v>
      </c>
      <c r="U1619" s="3">
        <f t="shared" ca="1" si="439"/>
        <v>19.374674754383477</v>
      </c>
      <c r="W1619" s="34">
        <f t="shared" si="432"/>
        <v>8</v>
      </c>
      <c r="X1619" s="73" t="b">
        <f>COUNTIF('Power Curve'!$D$2:$D$31,W1619)&gt;0</f>
        <v>1</v>
      </c>
      <c r="Y1619" s="73" t="b">
        <f t="shared" si="433"/>
        <v>0</v>
      </c>
      <c r="Z1619" s="73" t="b">
        <f t="shared" si="440"/>
        <v>1</v>
      </c>
      <c r="AA1619" s="34" t="str">
        <f t="shared" si="434"/>
        <v>Outer</v>
      </c>
      <c r="AB1619" s="35" t="str">
        <f t="shared" si="441"/>
        <v>0.6-0.7</v>
      </c>
      <c r="AC1619" s="36" t="str">
        <f t="shared" si="435"/>
        <v>18-19</v>
      </c>
      <c r="AD1619" s="36" t="str">
        <f t="shared" si="436"/>
        <v>Mar</v>
      </c>
      <c r="AE1619" s="35" t="str">
        <f t="shared" si="437"/>
        <v>305-315</v>
      </c>
      <c r="AF1619" s="36" t="str">
        <f t="shared" si="438"/>
        <v>HWS-LTI</v>
      </c>
    </row>
    <row r="1620" spans="5:32" x14ac:dyDescent="0.3">
      <c r="E1620" s="12">
        <v>40970.763888888891</v>
      </c>
      <c r="F1620" s="16">
        <v>8.93</v>
      </c>
      <c r="G1620" s="16">
        <v>1154.1300277710011</v>
      </c>
      <c r="H1620" s="29">
        <v>1.2192336147329665</v>
      </c>
      <c r="I1620" s="26">
        <v>305.8</v>
      </c>
      <c r="J1620" s="30">
        <v>4.1433370660694288E-2</v>
      </c>
      <c r="K1620" s="31">
        <v>0.32773773339639184</v>
      </c>
      <c r="L1620" s="108">
        <f ca="1">REWS!R1620</f>
        <v>8.8360891572677627</v>
      </c>
      <c r="M1620" s="22">
        <f t="shared" si="425"/>
        <v>8.9159660325033379</v>
      </c>
      <c r="N1620" s="22">
        <f t="shared" ca="1" si="426"/>
        <v>8.8222027756293855</v>
      </c>
      <c r="O1620" s="22">
        <f t="shared" si="427"/>
        <v>0.73604126776172485</v>
      </c>
      <c r="P1620" s="81">
        <f t="shared" ca="1" si="428"/>
        <v>9</v>
      </c>
      <c r="Q1620" s="22">
        <f t="shared" ca="1" si="429"/>
        <v>0.8131496680073701</v>
      </c>
      <c r="R1620" s="3">
        <f ca="1">IF(N1620&gt;'Power Curve'!$C$37,0,INDEX(Ci,$P1620,1)*POWER(1-Q1620,3)+INDEX(Ci,$P1620,2)*3*Q1620*POWER(1-Q1620,2)+INDEX(Ci,$P1620,3)*3*POWER(Q1620,2)*(1-Q1620)+INDEX(Ci,$P1620,4)*POWER(Q1620,3))</f>
        <v>1137.0258165530131</v>
      </c>
      <c r="S1620" s="3">
        <f t="shared" si="430"/>
        <v>1154.1300277710011</v>
      </c>
      <c r="T1620" s="3">
        <f t="shared" ca="1" si="431"/>
        <v>-17.104211217987995</v>
      </c>
      <c r="U1620" s="3">
        <f t="shared" ca="1" si="439"/>
        <v>17.104211217987995</v>
      </c>
      <c r="W1620" s="34">
        <f t="shared" si="432"/>
        <v>9</v>
      </c>
      <c r="X1620" s="73" t="b">
        <f>COUNTIF('Power Curve'!$D$2:$D$31,W1620)&gt;0</f>
        <v>1</v>
      </c>
      <c r="Y1620" s="73" t="b">
        <f t="shared" si="433"/>
        <v>0</v>
      </c>
      <c r="Z1620" s="73" t="b">
        <f t="shared" si="440"/>
        <v>1</v>
      </c>
      <c r="AA1620" s="34" t="str">
        <f t="shared" si="434"/>
        <v>Outer</v>
      </c>
      <c r="AB1620" s="35" t="str">
        <f t="shared" si="441"/>
        <v>0.7-0.8</v>
      </c>
      <c r="AC1620" s="36" t="str">
        <f t="shared" si="435"/>
        <v>18-19</v>
      </c>
      <c r="AD1620" s="36" t="str">
        <f t="shared" si="436"/>
        <v>Mar</v>
      </c>
      <c r="AE1620" s="35" t="str">
        <f t="shared" si="437"/>
        <v>305-315</v>
      </c>
      <c r="AF1620" s="36" t="str">
        <f t="shared" si="438"/>
        <v>HWS-LTI</v>
      </c>
    </row>
    <row r="1621" spans="5:32" x14ac:dyDescent="0.3">
      <c r="E1621" s="12">
        <v>40970.770833333336</v>
      </c>
      <c r="F1621" s="16">
        <v>7.17</v>
      </c>
      <c r="G1621" s="16">
        <v>621.87999510765121</v>
      </c>
      <c r="H1621" s="29">
        <v>1.2215412764559361</v>
      </c>
      <c r="I1621" s="26">
        <v>293.7</v>
      </c>
      <c r="J1621" s="30">
        <v>6.6945606694560664E-2</v>
      </c>
      <c r="K1621" s="31">
        <v>0.36809457628913095</v>
      </c>
      <c r="L1621" s="108">
        <f ca="1">REWS!R1621</f>
        <v>7.119518552213556</v>
      </c>
      <c r="M1621" s="22">
        <f t="shared" si="425"/>
        <v>7.163245598885533</v>
      </c>
      <c r="N1621" s="22">
        <f t="shared" ca="1" si="426"/>
        <v>7.1128117064613186</v>
      </c>
      <c r="O1621" s="22">
        <f t="shared" si="427"/>
        <v>0.46515267471205451</v>
      </c>
      <c r="P1621" s="81">
        <f t="shared" ca="1" si="428"/>
        <v>8</v>
      </c>
      <c r="Q1621" s="22">
        <f t="shared" ca="1" si="429"/>
        <v>9.8319704707073602E-2</v>
      </c>
      <c r="R1621" s="3">
        <f ca="1">IF(N1621&gt;'Power Curve'!$C$37,0,INDEX(Ci,$P1621,1)*POWER(1-Q1621,3)+INDEX(Ci,$P1621,2)*3*Q1621*POWER(1-Q1621,2)+INDEX(Ci,$P1621,3)*3*POWER(Q1621,2)*(1-Q1621)+INDEX(Ci,$P1621,4)*POWER(Q1621,3))</f>
        <v>625.70534759711484</v>
      </c>
      <c r="S1621" s="3">
        <f t="shared" si="430"/>
        <v>621.87999510765121</v>
      </c>
      <c r="T1621" s="3">
        <f t="shared" ca="1" si="431"/>
        <v>3.8253524894636257</v>
      </c>
      <c r="U1621" s="3">
        <f t="shared" ca="1" si="439"/>
        <v>3.8253524894636257</v>
      </c>
      <c r="W1621" s="34">
        <f t="shared" si="432"/>
        <v>7</v>
      </c>
      <c r="X1621" s="73" t="b">
        <f>COUNTIF('Power Curve'!$D$2:$D$31,W1621)&gt;0</f>
        <v>1</v>
      </c>
      <c r="Y1621" s="73" t="b">
        <f t="shared" si="433"/>
        <v>0</v>
      </c>
      <c r="Z1621" s="73" t="b">
        <f t="shared" si="440"/>
        <v>1</v>
      </c>
      <c r="AA1621" s="34" t="str">
        <f t="shared" si="434"/>
        <v>Outer</v>
      </c>
      <c r="AB1621" s="35" t="str">
        <f t="shared" si="441"/>
        <v>0.4-0.5</v>
      </c>
      <c r="AC1621" s="36" t="str">
        <f t="shared" si="435"/>
        <v>18-19</v>
      </c>
      <c r="AD1621" s="36" t="str">
        <f t="shared" si="436"/>
        <v>Mar</v>
      </c>
      <c r="AE1621" s="35" t="str">
        <f t="shared" si="437"/>
        <v>285-295</v>
      </c>
      <c r="AF1621" s="36" t="str">
        <f t="shared" si="438"/>
        <v>LWS-LTI</v>
      </c>
    </row>
    <row r="1622" spans="5:32" x14ac:dyDescent="0.3">
      <c r="E1622" s="12">
        <v>40970.777777777781</v>
      </c>
      <c r="F1622" s="16">
        <v>7.39</v>
      </c>
      <c r="G1622" s="16">
        <v>665.08999776840233</v>
      </c>
      <c r="H1622" s="29">
        <v>1.2222254419417808</v>
      </c>
      <c r="I1622" s="26">
        <v>292.60000000000002</v>
      </c>
      <c r="J1622" s="30">
        <v>7.1718538565629236E-2</v>
      </c>
      <c r="K1622" s="31">
        <v>0.32365099731734237</v>
      </c>
      <c r="L1622" s="108">
        <f ca="1">REWS!R1622</f>
        <v>7.2527480826173134</v>
      </c>
      <c r="M1622" s="22">
        <f t="shared" si="425"/>
        <v>7.3844164670223478</v>
      </c>
      <c r="N1622" s="22">
        <f t="shared" ca="1" si="426"/>
        <v>7.2472682506690189</v>
      </c>
      <c r="O1622" s="22">
        <f t="shared" si="427"/>
        <v>0.49933534534452367</v>
      </c>
      <c r="P1622" s="81">
        <f t="shared" ca="1" si="428"/>
        <v>8</v>
      </c>
      <c r="Q1622" s="22">
        <f t="shared" ca="1" si="429"/>
        <v>0.23364768375646847</v>
      </c>
      <c r="R1622" s="3">
        <f ca="1">IF(N1622&gt;'Power Curve'!$C$37,0,INDEX(Ci,$P1622,1)*POWER(1-Q1622,3)+INDEX(Ci,$P1622,2)*3*Q1622*POWER(1-Q1622,2)+INDEX(Ci,$P1622,3)*3*POWER(Q1622,2)*(1-Q1622)+INDEX(Ci,$P1622,4)*POWER(Q1622,3))</f>
        <v>661.6445147475398</v>
      </c>
      <c r="S1622" s="3">
        <f t="shared" si="430"/>
        <v>665.08999776840233</v>
      </c>
      <c r="T1622" s="3">
        <f t="shared" ca="1" si="431"/>
        <v>-3.4454830208625253</v>
      </c>
      <c r="U1622" s="3">
        <f t="shared" ca="1" si="439"/>
        <v>3.4454830208625253</v>
      </c>
      <c r="W1622" s="34">
        <f t="shared" si="432"/>
        <v>7</v>
      </c>
      <c r="X1622" s="73" t="b">
        <f>COUNTIF('Power Curve'!$D$2:$D$31,W1622)&gt;0</f>
        <v>1</v>
      </c>
      <c r="Y1622" s="73" t="b">
        <f t="shared" si="433"/>
        <v>0</v>
      </c>
      <c r="Z1622" s="73" t="b">
        <f t="shared" si="440"/>
        <v>1</v>
      </c>
      <c r="AA1622" s="34" t="str">
        <f t="shared" si="434"/>
        <v>Outer</v>
      </c>
      <c r="AB1622" s="35" t="str">
        <f t="shared" si="441"/>
        <v>0.4-0.5</v>
      </c>
      <c r="AC1622" s="36" t="str">
        <f t="shared" si="435"/>
        <v>18-19</v>
      </c>
      <c r="AD1622" s="36" t="str">
        <f t="shared" si="436"/>
        <v>Mar</v>
      </c>
      <c r="AE1622" s="35" t="str">
        <f t="shared" si="437"/>
        <v>285-295</v>
      </c>
      <c r="AF1622" s="36" t="str">
        <f t="shared" si="438"/>
        <v>LWS-LTI</v>
      </c>
    </row>
    <row r="1623" spans="5:32" x14ac:dyDescent="0.3">
      <c r="E1623" s="12">
        <v>40970.784722222219</v>
      </c>
      <c r="F1623" s="16">
        <v>9.41</v>
      </c>
      <c r="G1623" s="16">
        <v>1370.5599670410161</v>
      </c>
      <c r="H1623" s="29">
        <v>1.2208635456232029</v>
      </c>
      <c r="I1623" s="26">
        <v>297.5</v>
      </c>
      <c r="J1623" s="30">
        <v>6.5887353878852278E-2</v>
      </c>
      <c r="K1623" s="31">
        <v>0.30013685522106182</v>
      </c>
      <c r="L1623" s="108">
        <f ca="1">REWS!R1623</f>
        <v>9.2181483578963324</v>
      </c>
      <c r="M1623" s="22">
        <f t="shared" si="425"/>
        <v>9.3993964817351969</v>
      </c>
      <c r="N1623" s="22">
        <f t="shared" ca="1" si="426"/>
        <v>9.2077610247953103</v>
      </c>
      <c r="O1623" s="22">
        <f t="shared" si="427"/>
        <v>0.81075700206709922</v>
      </c>
      <c r="P1623" s="81">
        <f t="shared" ca="1" si="428"/>
        <v>10</v>
      </c>
      <c r="Q1623" s="22">
        <f t="shared" ca="1" si="429"/>
        <v>0.2111238997631944</v>
      </c>
      <c r="R1623" s="3">
        <f ca="1">IF(N1623&gt;'Power Curve'!$C$37,0,INDEX(Ci,$P1623,1)*POWER(1-Q1623,3)+INDEX(Ci,$P1623,2)*3*Q1623*POWER(1-Q1623,2)+INDEX(Ci,$P1623,3)*3*POWER(Q1623,2)*(1-Q1623)+INDEX(Ci,$P1623,4)*POWER(Q1623,3))</f>
        <v>1266.2330677522434</v>
      </c>
      <c r="S1623" s="3">
        <f t="shared" si="430"/>
        <v>1370.5599670410161</v>
      </c>
      <c r="T1623" s="3">
        <f t="shared" ca="1" si="431"/>
        <v>-104.32689928877267</v>
      </c>
      <c r="U1623" s="3">
        <f t="shared" ca="1" si="439"/>
        <v>104.32689928877267</v>
      </c>
      <c r="W1623" s="34">
        <f t="shared" si="432"/>
        <v>9</v>
      </c>
      <c r="X1623" s="73" t="b">
        <f>COUNTIF('Power Curve'!$D$2:$D$31,W1623)&gt;0</f>
        <v>1</v>
      </c>
      <c r="Y1623" s="73" t="b">
        <f t="shared" si="433"/>
        <v>0</v>
      </c>
      <c r="Z1623" s="73" t="b">
        <f t="shared" si="440"/>
        <v>1</v>
      </c>
      <c r="AA1623" s="34" t="str">
        <f t="shared" si="434"/>
        <v>Outer</v>
      </c>
      <c r="AB1623" s="35" t="str">
        <f t="shared" si="441"/>
        <v>0.8-0.9</v>
      </c>
      <c r="AC1623" s="36" t="str">
        <f t="shared" si="435"/>
        <v>18-19</v>
      </c>
      <c r="AD1623" s="36" t="str">
        <f t="shared" si="436"/>
        <v>Mar</v>
      </c>
      <c r="AE1623" s="35" t="str">
        <f t="shared" si="437"/>
        <v>295-305</v>
      </c>
      <c r="AF1623" s="36" t="str">
        <f t="shared" si="438"/>
        <v>HWS-LTI</v>
      </c>
    </row>
    <row r="1624" spans="5:32" x14ac:dyDescent="0.3">
      <c r="E1624" s="12">
        <v>40970.791666666664</v>
      </c>
      <c r="F1624" s="16">
        <v>9.68</v>
      </c>
      <c r="G1624" s="16">
        <v>1528.409957885747</v>
      </c>
      <c r="H1624" s="29">
        <v>1.2212700942798853</v>
      </c>
      <c r="I1624" s="26">
        <v>302.5</v>
      </c>
      <c r="J1624" s="30">
        <v>5.7851239669421496E-2</v>
      </c>
      <c r="K1624" s="31">
        <v>0.33188032036437448</v>
      </c>
      <c r="L1624" s="108">
        <f ca="1">REWS!R1624</f>
        <v>9.5508943811795799</v>
      </c>
      <c r="M1624" s="22">
        <f t="shared" si="425"/>
        <v>9.6701653892790471</v>
      </c>
      <c r="N1624" s="22">
        <f t="shared" ca="1" si="426"/>
        <v>9.5411909381758786</v>
      </c>
      <c r="O1624" s="22">
        <f t="shared" si="427"/>
        <v>0.85260520957315955</v>
      </c>
      <c r="P1624" s="81">
        <f t="shared" ca="1" si="428"/>
        <v>10</v>
      </c>
      <c r="Q1624" s="22">
        <f t="shared" ca="1" si="429"/>
        <v>0.56553829052912752</v>
      </c>
      <c r="R1624" s="3">
        <f ca="1">IF(N1624&gt;'Power Curve'!$C$37,0,INDEX(Ci,$P1624,1)*POWER(1-Q1624,3)+INDEX(Ci,$P1624,2)*3*Q1624*POWER(1-Q1624,2)+INDEX(Ci,$P1624,3)*3*POWER(Q1624,2)*(1-Q1624)+INDEX(Ci,$P1624,4)*POWER(Q1624,3))</f>
        <v>1385.2288398056776</v>
      </c>
      <c r="S1624" s="3">
        <f t="shared" si="430"/>
        <v>1528.409957885747</v>
      </c>
      <c r="T1624" s="3">
        <f t="shared" ca="1" si="431"/>
        <v>-143.18111808006938</v>
      </c>
      <c r="U1624" s="3">
        <f t="shared" ca="1" si="439"/>
        <v>143.18111808006938</v>
      </c>
      <c r="W1624" s="34">
        <f t="shared" si="432"/>
        <v>10</v>
      </c>
      <c r="X1624" s="73" t="b">
        <f>COUNTIF('Power Curve'!$D$2:$D$31,W1624)&gt;0</f>
        <v>1</v>
      </c>
      <c r="Y1624" s="73" t="b">
        <f t="shared" si="433"/>
        <v>0</v>
      </c>
      <c r="Z1624" s="73" t="b">
        <f t="shared" si="440"/>
        <v>1</v>
      </c>
      <c r="AA1624" s="34" t="str">
        <f t="shared" si="434"/>
        <v>Outer</v>
      </c>
      <c r="AB1624" s="35" t="str">
        <f t="shared" si="441"/>
        <v>0.8-0.9</v>
      </c>
      <c r="AC1624" s="36" t="str">
        <f t="shared" si="435"/>
        <v>19-20</v>
      </c>
      <c r="AD1624" s="36" t="str">
        <f t="shared" si="436"/>
        <v>Mar</v>
      </c>
      <c r="AE1624" s="35" t="str">
        <f t="shared" si="437"/>
        <v>295-305</v>
      </c>
      <c r="AF1624" s="36" t="str">
        <f t="shared" si="438"/>
        <v>HWS-LTI</v>
      </c>
    </row>
    <row r="1625" spans="5:32" x14ac:dyDescent="0.3">
      <c r="E1625" s="12">
        <v>40970.798611111109</v>
      </c>
      <c r="F1625" s="16">
        <v>9.0500000000000007</v>
      </c>
      <c r="G1625" s="16">
        <v>1281.0599670410129</v>
      </c>
      <c r="H1625" s="29">
        <v>1.2219540275423191</v>
      </c>
      <c r="I1625" s="26">
        <v>301.39999999999998</v>
      </c>
      <c r="J1625" s="30">
        <v>8.1767955801104963E-2</v>
      </c>
      <c r="K1625" s="31">
        <v>0.42920492012674438</v>
      </c>
      <c r="L1625" s="108">
        <f ca="1">REWS!R1625</f>
        <v>8.8360204387875445</v>
      </c>
      <c r="M1625" s="22">
        <f t="shared" si="425"/>
        <v>9.0424928081380802</v>
      </c>
      <c r="N1625" s="22">
        <f t="shared" ca="1" si="426"/>
        <v>8.8286907480991665</v>
      </c>
      <c r="O1625" s="22">
        <f t="shared" si="427"/>
        <v>0.75559638880522184</v>
      </c>
      <c r="P1625" s="81">
        <f t="shared" ca="1" si="428"/>
        <v>9</v>
      </c>
      <c r="Q1625" s="22">
        <f t="shared" ca="1" si="429"/>
        <v>0.81963471029087653</v>
      </c>
      <c r="R1625" s="3">
        <f ca="1">IF(N1625&gt;'Power Curve'!$C$37,0,INDEX(Ci,$P1625,1)*POWER(1-Q1625,3)+INDEX(Ci,$P1625,2)*3*Q1625*POWER(1-Q1625,2)+INDEX(Ci,$P1625,3)*3*POWER(Q1625,2)*(1-Q1625)+INDEX(Ci,$P1625,4)*POWER(Q1625,3))</f>
        <v>1139.1445102441423</v>
      </c>
      <c r="S1625" s="3">
        <f t="shared" si="430"/>
        <v>1281.0599670410129</v>
      </c>
      <c r="T1625" s="3">
        <f t="shared" ca="1" si="431"/>
        <v>-141.91545679687056</v>
      </c>
      <c r="U1625" s="3">
        <f t="shared" ca="1" si="439"/>
        <v>141.91545679687056</v>
      </c>
      <c r="W1625" s="34">
        <f t="shared" si="432"/>
        <v>9</v>
      </c>
      <c r="X1625" s="73" t="b">
        <f>COUNTIF('Power Curve'!$D$2:$D$31,W1625)&gt;0</f>
        <v>1</v>
      </c>
      <c r="Y1625" s="73" t="b">
        <f t="shared" si="433"/>
        <v>0</v>
      </c>
      <c r="Z1625" s="73" t="b">
        <f t="shared" si="440"/>
        <v>1</v>
      </c>
      <c r="AA1625" s="34" t="str">
        <f t="shared" si="434"/>
        <v>Outer</v>
      </c>
      <c r="AB1625" s="35" t="str">
        <f t="shared" si="441"/>
        <v>0.7-0.8</v>
      </c>
      <c r="AC1625" s="36" t="str">
        <f t="shared" si="435"/>
        <v>19-20</v>
      </c>
      <c r="AD1625" s="36" t="str">
        <f t="shared" si="436"/>
        <v>Mar</v>
      </c>
      <c r="AE1625" s="35" t="str">
        <f t="shared" si="437"/>
        <v>295-305</v>
      </c>
      <c r="AF1625" s="36" t="str">
        <f t="shared" si="438"/>
        <v>HWS-LTI</v>
      </c>
    </row>
    <row r="1626" spans="5:32" x14ac:dyDescent="0.3">
      <c r="E1626" s="12">
        <v>40970.805555555555</v>
      </c>
      <c r="F1626" s="16">
        <v>7.72</v>
      </c>
      <c r="G1626" s="16">
        <v>786.86997985839844</v>
      </c>
      <c r="H1626" s="29">
        <v>1.2221011445285412</v>
      </c>
      <c r="I1626" s="26">
        <v>305</v>
      </c>
      <c r="J1626" s="30">
        <v>6.7357512953367879E-2</v>
      </c>
      <c r="K1626" s="31">
        <v>0.47449265918106098</v>
      </c>
      <c r="L1626" s="108">
        <f ca="1">REWS!R1626</f>
        <v>7.5567529292851106</v>
      </c>
      <c r="M1626" s="22">
        <f t="shared" si="425"/>
        <v>7.7139056216971564</v>
      </c>
      <c r="N1626" s="22">
        <f t="shared" ca="1" si="426"/>
        <v>7.5507874226669527</v>
      </c>
      <c r="O1626" s="22">
        <f t="shared" si="427"/>
        <v>0.55025895633407118</v>
      </c>
      <c r="P1626" s="81">
        <f t="shared" ca="1" si="428"/>
        <v>8</v>
      </c>
      <c r="Q1626" s="22">
        <f t="shared" ca="1" si="429"/>
        <v>0.53913401312230758</v>
      </c>
      <c r="R1626" s="3">
        <f ca="1">IF(N1626&gt;'Power Curve'!$C$37,0,INDEX(Ci,$P1626,1)*POWER(1-Q1626,3)+INDEX(Ci,$P1626,2)*3*Q1626*POWER(1-Q1626,2)+INDEX(Ci,$P1626,3)*3*POWER(Q1626,2)*(1-Q1626)+INDEX(Ci,$P1626,4)*POWER(Q1626,3))</f>
        <v>746.37668328276072</v>
      </c>
      <c r="S1626" s="3">
        <f t="shared" si="430"/>
        <v>786.86997985839844</v>
      </c>
      <c r="T1626" s="3">
        <f t="shared" ca="1" si="431"/>
        <v>-40.493296575637714</v>
      </c>
      <c r="U1626" s="3">
        <f t="shared" ca="1" si="439"/>
        <v>40.493296575637714</v>
      </c>
      <c r="W1626" s="34">
        <f t="shared" si="432"/>
        <v>8</v>
      </c>
      <c r="X1626" s="73" t="b">
        <f>COUNTIF('Power Curve'!$D$2:$D$31,W1626)&gt;0</f>
        <v>1</v>
      </c>
      <c r="Y1626" s="73" t="b">
        <f t="shared" si="433"/>
        <v>0</v>
      </c>
      <c r="Z1626" s="73" t="b">
        <f t="shared" si="440"/>
        <v>1</v>
      </c>
      <c r="AA1626" s="34" t="str">
        <f t="shared" si="434"/>
        <v>Outer</v>
      </c>
      <c r="AB1626" s="35" t="str">
        <f t="shared" si="441"/>
        <v>0.5-0.6</v>
      </c>
      <c r="AC1626" s="36" t="str">
        <f t="shared" si="435"/>
        <v>19-20</v>
      </c>
      <c r="AD1626" s="36" t="str">
        <f t="shared" si="436"/>
        <v>Mar</v>
      </c>
      <c r="AE1626" s="35" t="str">
        <f t="shared" si="437"/>
        <v>305-315</v>
      </c>
      <c r="AF1626" s="36" t="str">
        <f t="shared" si="438"/>
        <v>HWS-LTI</v>
      </c>
    </row>
    <row r="1627" spans="5:32" x14ac:dyDescent="0.3">
      <c r="E1627" s="12">
        <v>40970.8125</v>
      </c>
      <c r="F1627" s="16">
        <v>8.51</v>
      </c>
      <c r="G1627" s="16">
        <v>966.08999633789108</v>
      </c>
      <c r="H1627" s="29">
        <v>1.2211916174380353</v>
      </c>
      <c r="I1627" s="26">
        <v>305.2</v>
      </c>
      <c r="J1627" s="30">
        <v>7.8730904817861352E-2</v>
      </c>
      <c r="K1627" s="31">
        <v>0.35220678731841165</v>
      </c>
      <c r="L1627" s="108">
        <f ca="1">REWS!R1627</f>
        <v>8.3663753121342754</v>
      </c>
      <c r="M1627" s="22">
        <f t="shared" si="425"/>
        <v>8.501171978408399</v>
      </c>
      <c r="N1627" s="22">
        <f t="shared" ca="1" si="426"/>
        <v>8.3576962825339276</v>
      </c>
      <c r="O1627" s="22">
        <f t="shared" si="427"/>
        <v>0.67193350957965281</v>
      </c>
      <c r="P1627" s="81">
        <f t="shared" ca="1" si="428"/>
        <v>9</v>
      </c>
      <c r="Q1627" s="22">
        <f t="shared" ca="1" si="429"/>
        <v>0.34885296164526464</v>
      </c>
      <c r="R1627" s="3">
        <f ca="1">IF(N1627&gt;'Power Curve'!$C$37,0,INDEX(Ci,$P1627,1)*POWER(1-Q1627,3)+INDEX(Ci,$P1627,2)*3*Q1627*POWER(1-Q1627,2)+INDEX(Ci,$P1627,3)*3*POWER(Q1627,2)*(1-Q1627)+INDEX(Ci,$P1627,4)*POWER(Q1627,3))</f>
        <v>987.86164602559666</v>
      </c>
      <c r="S1627" s="3">
        <f t="shared" si="430"/>
        <v>966.08999633789108</v>
      </c>
      <c r="T1627" s="3">
        <f t="shared" ca="1" si="431"/>
        <v>21.771649687705576</v>
      </c>
      <c r="U1627" s="3">
        <f t="shared" ca="1" si="439"/>
        <v>21.771649687705576</v>
      </c>
      <c r="W1627" s="34">
        <f t="shared" si="432"/>
        <v>9</v>
      </c>
      <c r="X1627" s="73" t="b">
        <f>COUNTIF('Power Curve'!$D$2:$D$31,W1627)&gt;0</f>
        <v>1</v>
      </c>
      <c r="Y1627" s="73" t="b">
        <f t="shared" si="433"/>
        <v>0</v>
      </c>
      <c r="Z1627" s="73" t="b">
        <f t="shared" si="440"/>
        <v>1</v>
      </c>
      <c r="AA1627" s="34" t="str">
        <f t="shared" si="434"/>
        <v>Outer</v>
      </c>
      <c r="AB1627" s="35" t="str">
        <f t="shared" si="441"/>
        <v>0.6-0.7</v>
      </c>
      <c r="AC1627" s="36" t="str">
        <f t="shared" si="435"/>
        <v>19-20</v>
      </c>
      <c r="AD1627" s="36" t="str">
        <f t="shared" si="436"/>
        <v>Mar</v>
      </c>
      <c r="AE1627" s="35" t="str">
        <f t="shared" si="437"/>
        <v>305-315</v>
      </c>
      <c r="AF1627" s="36" t="str">
        <f t="shared" si="438"/>
        <v>HWS-LTI</v>
      </c>
    </row>
    <row r="1628" spans="5:32" x14ac:dyDescent="0.3">
      <c r="E1628" s="12">
        <v>40970.819444444445</v>
      </c>
      <c r="F1628" s="16">
        <v>8.94</v>
      </c>
      <c r="G1628" s="16">
        <v>1176.2800521850641</v>
      </c>
      <c r="H1628" s="29">
        <v>1.2211916174380353</v>
      </c>
      <c r="I1628" s="26">
        <v>305.8</v>
      </c>
      <c r="J1628" s="30">
        <v>3.1319910514541395E-2</v>
      </c>
      <c r="K1628" s="31">
        <v>0.2370622921200678</v>
      </c>
      <c r="L1628" s="108">
        <f ca="1">REWS!R1628</f>
        <v>8.882153583510874</v>
      </c>
      <c r="M1628" s="22">
        <f t="shared" si="425"/>
        <v>8.9307259091622893</v>
      </c>
      <c r="N1628" s="22">
        <f t="shared" ca="1" si="426"/>
        <v>8.8729395008298937</v>
      </c>
      <c r="O1628" s="22">
        <f t="shared" si="427"/>
        <v>0.73832245427900489</v>
      </c>
      <c r="P1628" s="81">
        <f t="shared" ca="1" si="428"/>
        <v>9</v>
      </c>
      <c r="Q1628" s="22">
        <f t="shared" ca="1" si="429"/>
        <v>0.86386347879871705</v>
      </c>
      <c r="R1628" s="3">
        <f ca="1">IF(N1628&gt;'Power Curve'!$C$37,0,INDEX(Ci,$P1628,1)*POWER(1-Q1628,3)+INDEX(Ci,$P1628,2)*3*Q1628*POWER(1-Q1628,2)+INDEX(Ci,$P1628,3)*3*POWER(Q1628,2)*(1-Q1628)+INDEX(Ci,$P1628,4)*POWER(Q1628,3))</f>
        <v>1153.6117957949759</v>
      </c>
      <c r="S1628" s="3">
        <f t="shared" si="430"/>
        <v>1176.2800521850641</v>
      </c>
      <c r="T1628" s="3">
        <f t="shared" ca="1" si="431"/>
        <v>-22.668256390088118</v>
      </c>
      <c r="U1628" s="3">
        <f t="shared" ca="1" si="439"/>
        <v>22.668256390088118</v>
      </c>
      <c r="W1628" s="34">
        <f t="shared" si="432"/>
        <v>9</v>
      </c>
      <c r="X1628" s="73" t="b">
        <f>COUNTIF('Power Curve'!$D$2:$D$31,W1628)&gt;0</f>
        <v>1</v>
      </c>
      <c r="Y1628" s="73" t="b">
        <f t="shared" si="433"/>
        <v>0</v>
      </c>
      <c r="Z1628" s="73" t="b">
        <f t="shared" si="440"/>
        <v>1</v>
      </c>
      <c r="AA1628" s="34" t="str">
        <f t="shared" si="434"/>
        <v>Outer</v>
      </c>
      <c r="AB1628" s="35" t="str">
        <f t="shared" si="441"/>
        <v>0.7-0.8</v>
      </c>
      <c r="AC1628" s="36" t="str">
        <f t="shared" si="435"/>
        <v>19-20</v>
      </c>
      <c r="AD1628" s="36" t="str">
        <f t="shared" si="436"/>
        <v>Mar</v>
      </c>
      <c r="AE1628" s="35" t="str">
        <f t="shared" si="437"/>
        <v>305-315</v>
      </c>
      <c r="AF1628" s="36" t="str">
        <f t="shared" si="438"/>
        <v>HWS-LTI</v>
      </c>
    </row>
    <row r="1629" spans="5:32" x14ac:dyDescent="0.3">
      <c r="E1629" s="12">
        <v>40970.826388888891</v>
      </c>
      <c r="F1629" s="16">
        <v>8.14</v>
      </c>
      <c r="G1629" s="16">
        <v>992.39999389648415</v>
      </c>
      <c r="H1629" s="29">
        <v>1.2225081956721282</v>
      </c>
      <c r="I1629" s="26">
        <v>302.5</v>
      </c>
      <c r="J1629" s="30">
        <v>0.11916461916461915</v>
      </c>
      <c r="K1629" s="31">
        <v>0.30225701398574462</v>
      </c>
      <c r="L1629" s="108">
        <f ca="1">REWS!R1629</f>
        <v>8.0949171137734428</v>
      </c>
      <c r="M1629" s="22">
        <f t="shared" si="425"/>
        <v>8.1344769916429218</v>
      </c>
      <c r="N1629" s="22">
        <f t="shared" ca="1" si="426"/>
        <v>8.0894246942563388</v>
      </c>
      <c r="O1629" s="22">
        <f t="shared" si="427"/>
        <v>0.61525961730452672</v>
      </c>
      <c r="P1629" s="81">
        <f t="shared" ca="1" si="428"/>
        <v>9</v>
      </c>
      <c r="Q1629" s="22">
        <f t="shared" ca="1" si="429"/>
        <v>8.0702533827201314E-2</v>
      </c>
      <c r="R1629" s="3">
        <f ca="1">IF(N1629&gt;'Power Curve'!$C$37,0,INDEX(Ci,$P1629,1)*POWER(1-Q1629,3)+INDEX(Ci,$P1629,2)*3*Q1629*POWER(1-Q1629,2)+INDEX(Ci,$P1629,3)*3*POWER(Q1629,2)*(1-Q1629)+INDEX(Ci,$P1629,4)*POWER(Q1629,3))</f>
        <v>905.03095175080409</v>
      </c>
      <c r="S1629" s="3">
        <f t="shared" si="430"/>
        <v>992.39999389648415</v>
      </c>
      <c r="T1629" s="3">
        <f t="shared" ca="1" si="431"/>
        <v>-87.369042145680055</v>
      </c>
      <c r="U1629" s="3">
        <f t="shared" ca="1" si="439"/>
        <v>87.369042145680055</v>
      </c>
      <c r="W1629" s="34">
        <f t="shared" si="432"/>
        <v>8</v>
      </c>
      <c r="X1629" s="73" t="b">
        <f>COUNTIF('Power Curve'!$D$2:$D$31,W1629)&gt;0</f>
        <v>1</v>
      </c>
      <c r="Y1629" s="73" t="b">
        <f t="shared" si="433"/>
        <v>0</v>
      </c>
      <c r="Z1629" s="73" t="b">
        <f t="shared" si="440"/>
        <v>1</v>
      </c>
      <c r="AA1629" s="34" t="str">
        <f t="shared" si="434"/>
        <v>Outer</v>
      </c>
      <c r="AB1629" s="35" t="str">
        <f t="shared" si="441"/>
        <v>0.6-0.7</v>
      </c>
      <c r="AC1629" s="36" t="str">
        <f t="shared" si="435"/>
        <v>19-20</v>
      </c>
      <c r="AD1629" s="36" t="str">
        <f t="shared" si="436"/>
        <v>Mar</v>
      </c>
      <c r="AE1629" s="35" t="str">
        <f t="shared" si="437"/>
        <v>295-305</v>
      </c>
      <c r="AF1629" s="36" t="str">
        <f t="shared" si="438"/>
        <v>Inner-TI</v>
      </c>
    </row>
    <row r="1630" spans="5:32" x14ac:dyDescent="0.3">
      <c r="E1630" s="12">
        <v>40970.833333333336</v>
      </c>
      <c r="F1630" s="16">
        <v>5.2</v>
      </c>
      <c r="G1630" s="16">
        <v>255.59000015258781</v>
      </c>
      <c r="H1630" s="29">
        <v>1.2232832173919244</v>
      </c>
      <c r="I1630" s="26">
        <v>307.5</v>
      </c>
      <c r="J1630" s="30">
        <v>0.24807692307692308</v>
      </c>
      <c r="K1630" s="31">
        <v>0.54354976561607571</v>
      </c>
      <c r="L1630" s="108">
        <f ca="1">REWS!R1630</f>
        <v>5.2356574829504581</v>
      </c>
      <c r="M1630" s="22">
        <f t="shared" si="425"/>
        <v>5.1975696753193308</v>
      </c>
      <c r="N1630" s="22">
        <f t="shared" ca="1" si="426"/>
        <v>5.2332104930273147</v>
      </c>
      <c r="O1630" s="22">
        <f t="shared" si="427"/>
        <v>0.1613511242118614</v>
      </c>
      <c r="P1630" s="81">
        <f t="shared" ca="1" si="428"/>
        <v>6</v>
      </c>
      <c r="Q1630" s="22">
        <f t="shared" ca="1" si="429"/>
        <v>0.20442830422942515</v>
      </c>
      <c r="R1630" s="3">
        <f ca="1">IF(N1630&gt;'Power Curve'!$C$37,0,INDEX(Ci,$P1630,1)*POWER(1-Q1630,3)+INDEX(Ci,$P1630,2)*3*Q1630*POWER(1-Q1630,2)+INDEX(Ci,$P1630,3)*3*POWER(Q1630,2)*(1-Q1630)+INDEX(Ci,$P1630,4)*POWER(Q1630,3))</f>
        <v>242.36825958516465</v>
      </c>
      <c r="S1630" s="3">
        <f t="shared" si="430"/>
        <v>255.59000015258781</v>
      </c>
      <c r="T1630" s="3">
        <f t="shared" ca="1" si="431"/>
        <v>-13.221740567423154</v>
      </c>
      <c r="U1630" s="3">
        <f t="shared" ca="1" si="439"/>
        <v>13.221740567423154</v>
      </c>
      <c r="W1630" s="34">
        <f t="shared" si="432"/>
        <v>5</v>
      </c>
      <c r="X1630" s="73" t="b">
        <f>COUNTIF('Power Curve'!$D$2:$D$31,W1630)&gt;0</f>
        <v>1</v>
      </c>
      <c r="Y1630" s="73" t="b">
        <f t="shared" si="433"/>
        <v>0</v>
      </c>
      <c r="Z1630" s="73" t="b">
        <f t="shared" si="440"/>
        <v>1</v>
      </c>
      <c r="AA1630" s="34" t="str">
        <f t="shared" si="434"/>
        <v>Outer</v>
      </c>
      <c r="AB1630" s="35" t="str">
        <f t="shared" si="441"/>
        <v>0.1-0.2</v>
      </c>
      <c r="AC1630" s="36" t="str">
        <f t="shared" si="435"/>
        <v>20-21</v>
      </c>
      <c r="AD1630" s="36" t="str">
        <f t="shared" si="436"/>
        <v>Mar</v>
      </c>
      <c r="AE1630" s="35" t="str">
        <f t="shared" si="437"/>
        <v>305-315</v>
      </c>
      <c r="AF1630" s="36" t="str">
        <f t="shared" si="438"/>
        <v>LWS-HTI</v>
      </c>
    </row>
    <row r="1631" spans="5:32" x14ac:dyDescent="0.3">
      <c r="E1631" s="12">
        <v>40970.840277777781</v>
      </c>
      <c r="F1631" s="16">
        <v>5.62</v>
      </c>
      <c r="G1631" s="16">
        <v>301.090000152588</v>
      </c>
      <c r="H1631" s="29">
        <v>1.2227852489750093</v>
      </c>
      <c r="I1631" s="26">
        <v>307.60000000000002</v>
      </c>
      <c r="J1631" s="30">
        <v>0.19395017793594307</v>
      </c>
      <c r="K1631" s="31">
        <v>0.5966632652975814</v>
      </c>
      <c r="L1631" s="108">
        <f ca="1">REWS!R1631</f>
        <v>5.5787307229147247</v>
      </c>
      <c r="M1631" s="22">
        <f t="shared" si="425"/>
        <v>5.6166110450421227</v>
      </c>
      <c r="N1631" s="22">
        <f t="shared" ca="1" si="426"/>
        <v>5.5753666540282332</v>
      </c>
      <c r="O1631" s="22">
        <f t="shared" si="427"/>
        <v>0.22611531871577872</v>
      </c>
      <c r="P1631" s="81">
        <f t="shared" ca="1" si="428"/>
        <v>6</v>
      </c>
      <c r="Q1631" s="22">
        <f t="shared" ca="1" si="429"/>
        <v>0.5454614241359983</v>
      </c>
      <c r="R1631" s="3">
        <f ca="1">IF(N1631&gt;'Power Curve'!$C$37,0,INDEX(Ci,$P1631,1)*POWER(1-Q1631,3)+INDEX(Ci,$P1631,2)*3*Q1631*POWER(1-Q1631,2)+INDEX(Ci,$P1631,3)*3*POWER(Q1631,2)*(1-Q1631)+INDEX(Ci,$P1631,4)*POWER(Q1631,3))</f>
        <v>292.93080466680254</v>
      </c>
      <c r="S1631" s="3">
        <f t="shared" si="430"/>
        <v>301.090000152588</v>
      </c>
      <c r="T1631" s="3">
        <f t="shared" ca="1" si="431"/>
        <v>-8.1591954857854603</v>
      </c>
      <c r="U1631" s="3">
        <f t="shared" ca="1" si="439"/>
        <v>8.1591954857854603</v>
      </c>
      <c r="W1631" s="34">
        <f t="shared" si="432"/>
        <v>6</v>
      </c>
      <c r="X1631" s="73" t="b">
        <f>COUNTIF('Power Curve'!$D$2:$D$31,W1631)&gt;0</f>
        <v>1</v>
      </c>
      <c r="Y1631" s="73" t="b">
        <f t="shared" si="433"/>
        <v>0</v>
      </c>
      <c r="Z1631" s="73" t="b">
        <f t="shared" si="440"/>
        <v>1</v>
      </c>
      <c r="AA1631" s="34" t="str">
        <f t="shared" si="434"/>
        <v>Outer</v>
      </c>
      <c r="AB1631" s="35" t="str">
        <f t="shared" si="441"/>
        <v>0.2-0.3</v>
      </c>
      <c r="AC1631" s="36" t="str">
        <f t="shared" si="435"/>
        <v>20-21</v>
      </c>
      <c r="AD1631" s="36" t="str">
        <f t="shared" si="436"/>
        <v>Mar</v>
      </c>
      <c r="AE1631" s="35" t="str">
        <f t="shared" si="437"/>
        <v>305-315</v>
      </c>
      <c r="AF1631" s="36" t="str">
        <f t="shared" si="438"/>
        <v>LWS-HTI</v>
      </c>
    </row>
    <row r="1632" spans="5:32" x14ac:dyDescent="0.3">
      <c r="E1632" s="12">
        <v>40970.847222222219</v>
      </c>
      <c r="F1632" s="16">
        <v>8.19</v>
      </c>
      <c r="G1632" s="16">
        <v>902.78000640869141</v>
      </c>
      <c r="H1632" s="29">
        <v>1.2218751227088949</v>
      </c>
      <c r="I1632" s="26">
        <v>304.7</v>
      </c>
      <c r="J1632" s="30">
        <v>0.10622710622710624</v>
      </c>
      <c r="K1632" s="31">
        <v>0.34465216904252721</v>
      </c>
      <c r="L1632" s="108">
        <f ca="1">REWS!R1632</f>
        <v>8.116392180195847</v>
      </c>
      <c r="M1632" s="22">
        <f t="shared" si="425"/>
        <v>8.183030057798474</v>
      </c>
      <c r="N1632" s="22">
        <f t="shared" ca="1" si="426"/>
        <v>8.109484880515641</v>
      </c>
      <c r="O1632" s="22">
        <f t="shared" si="427"/>
        <v>0.62276365019354663</v>
      </c>
      <c r="P1632" s="81">
        <f t="shared" ca="1" si="428"/>
        <v>9</v>
      </c>
      <c r="Q1632" s="22">
        <f t="shared" ca="1" si="429"/>
        <v>0.10075366023264067</v>
      </c>
      <c r="R1632" s="3">
        <f ca="1">IF(N1632&gt;'Power Curve'!$C$37,0,INDEX(Ci,$P1632,1)*POWER(1-Q1632,3)+INDEX(Ci,$P1632,2)*3*Q1632*POWER(1-Q1632,2)+INDEX(Ci,$P1632,3)*3*POWER(Q1632,2)*(1-Q1632)+INDEX(Ci,$P1632,4)*POWER(Q1632,3))</f>
        <v>911.11499729917227</v>
      </c>
      <c r="S1632" s="3">
        <f t="shared" si="430"/>
        <v>902.78000640869141</v>
      </c>
      <c r="T1632" s="3">
        <f t="shared" ca="1" si="431"/>
        <v>8.3349908904808672</v>
      </c>
      <c r="U1632" s="3">
        <f t="shared" ca="1" si="439"/>
        <v>8.3349908904808672</v>
      </c>
      <c r="W1632" s="34">
        <f t="shared" si="432"/>
        <v>8</v>
      </c>
      <c r="X1632" s="73" t="b">
        <f>COUNTIF('Power Curve'!$D$2:$D$31,W1632)&gt;0</f>
        <v>1</v>
      </c>
      <c r="Y1632" s="73" t="b">
        <f t="shared" si="433"/>
        <v>0</v>
      </c>
      <c r="Z1632" s="73" t="b">
        <f t="shared" si="440"/>
        <v>1</v>
      </c>
      <c r="AA1632" s="34" t="str">
        <f t="shared" si="434"/>
        <v>Outer</v>
      </c>
      <c r="AB1632" s="35" t="str">
        <f t="shared" si="441"/>
        <v>0.6-0.7</v>
      </c>
      <c r="AC1632" s="36" t="str">
        <f t="shared" si="435"/>
        <v>20-21</v>
      </c>
      <c r="AD1632" s="36" t="str">
        <f t="shared" si="436"/>
        <v>Mar</v>
      </c>
      <c r="AE1632" s="35" t="str">
        <f t="shared" si="437"/>
        <v>295-305</v>
      </c>
      <c r="AF1632" s="36" t="str">
        <f t="shared" si="438"/>
        <v>Inner-TI</v>
      </c>
    </row>
    <row r="1633" spans="5:32" x14ac:dyDescent="0.3">
      <c r="E1633" s="12">
        <v>40970.854166666664</v>
      </c>
      <c r="F1633" s="16">
        <v>7.47</v>
      </c>
      <c r="G1633" s="16">
        <v>703.5500049591069</v>
      </c>
      <c r="H1633" s="29">
        <v>1.2225590336933734</v>
      </c>
      <c r="I1633" s="26">
        <v>299.8</v>
      </c>
      <c r="J1633" s="30">
        <v>8.7014725568942436E-2</v>
      </c>
      <c r="K1633" s="31">
        <v>0.32930899470215302</v>
      </c>
      <c r="L1633" s="108">
        <f ca="1">REWS!R1633</f>
        <v>7.4661821465683493</v>
      </c>
      <c r="M1633" s="22">
        <f t="shared" si="425"/>
        <v>7.4650350631494176</v>
      </c>
      <c r="N1633" s="22">
        <f t="shared" ca="1" si="426"/>
        <v>7.4612197472547406</v>
      </c>
      <c r="O1633" s="22">
        <f t="shared" si="427"/>
        <v>0.51179520925643351</v>
      </c>
      <c r="P1633" s="81">
        <f t="shared" ca="1" si="428"/>
        <v>8</v>
      </c>
      <c r="Q1633" s="22">
        <f t="shared" ca="1" si="429"/>
        <v>0.44898583496473848</v>
      </c>
      <c r="R1633" s="3">
        <f ca="1">IF(N1633&gt;'Power Curve'!$C$37,0,INDEX(Ci,$P1633,1)*POWER(1-Q1633,3)+INDEX(Ci,$P1633,2)*3*Q1633*POWER(1-Q1633,2)+INDEX(Ci,$P1633,3)*3*POWER(Q1633,2)*(1-Q1633)+INDEX(Ci,$P1633,4)*POWER(Q1633,3))</f>
        <v>720.9152382415599</v>
      </c>
      <c r="S1633" s="3">
        <f t="shared" si="430"/>
        <v>703.5500049591069</v>
      </c>
      <c r="T1633" s="3">
        <f t="shared" ca="1" si="431"/>
        <v>17.365233282453005</v>
      </c>
      <c r="U1633" s="3">
        <f t="shared" ca="1" si="439"/>
        <v>17.365233282453005</v>
      </c>
      <c r="W1633" s="34">
        <f t="shared" si="432"/>
        <v>7</v>
      </c>
      <c r="X1633" s="73" t="b">
        <f>COUNTIF('Power Curve'!$D$2:$D$31,W1633)&gt;0</f>
        <v>1</v>
      </c>
      <c r="Y1633" s="73" t="b">
        <f t="shared" si="433"/>
        <v>0</v>
      </c>
      <c r="Z1633" s="73" t="b">
        <f t="shared" si="440"/>
        <v>1</v>
      </c>
      <c r="AA1633" s="34" t="str">
        <f t="shared" si="434"/>
        <v>Outer</v>
      </c>
      <c r="AB1633" s="35" t="str">
        <f t="shared" si="441"/>
        <v>0.5-0.6</v>
      </c>
      <c r="AC1633" s="36" t="str">
        <f t="shared" si="435"/>
        <v>20-21</v>
      </c>
      <c r="AD1633" s="36" t="str">
        <f t="shared" si="436"/>
        <v>Mar</v>
      </c>
      <c r="AE1633" s="35" t="str">
        <f t="shared" si="437"/>
        <v>295-305</v>
      </c>
      <c r="AF1633" s="36" t="str">
        <f t="shared" si="438"/>
        <v>HWS-LTI</v>
      </c>
    </row>
    <row r="1634" spans="5:32" x14ac:dyDescent="0.3">
      <c r="E1634" s="12">
        <v>40970.861111111109</v>
      </c>
      <c r="F1634" s="16">
        <v>5.44</v>
      </c>
      <c r="G1634" s="16">
        <v>270.38000106811501</v>
      </c>
      <c r="H1634" s="29">
        <v>1.2239228269211475</v>
      </c>
      <c r="I1634" s="26">
        <v>293.3</v>
      </c>
      <c r="J1634" s="30">
        <v>0.14705882352941177</v>
      </c>
      <c r="K1634" s="31">
        <v>0.42973308567628088</v>
      </c>
      <c r="L1634" s="108">
        <f ca="1">REWS!R1634</f>
        <v>5.4604695443447113</v>
      </c>
      <c r="M1634" s="22">
        <f t="shared" si="425"/>
        <v>5.4384050231425967</v>
      </c>
      <c r="N1634" s="22">
        <f t="shared" ca="1" si="426"/>
        <v>5.4588685659340888</v>
      </c>
      <c r="O1634" s="22">
        <f t="shared" si="427"/>
        <v>0.19857300356988941</v>
      </c>
      <c r="P1634" s="81">
        <f t="shared" ca="1" si="428"/>
        <v>6</v>
      </c>
      <c r="Q1634" s="22">
        <f t="shared" ca="1" si="429"/>
        <v>0.42934571156290152</v>
      </c>
      <c r="R1634" s="3">
        <f ca="1">IF(N1634&gt;'Power Curve'!$C$37,0,INDEX(Ci,$P1634,1)*POWER(1-Q1634,3)+INDEX(Ci,$P1634,2)*3*Q1634*POWER(1-Q1634,2)+INDEX(Ci,$P1634,3)*3*POWER(Q1634,2)*(1-Q1634)+INDEX(Ci,$P1634,4)*POWER(Q1634,3))</f>
        <v>275.52554339421977</v>
      </c>
      <c r="S1634" s="3">
        <f t="shared" si="430"/>
        <v>270.38000106811501</v>
      </c>
      <c r="T1634" s="3">
        <f t="shared" ca="1" si="431"/>
        <v>5.1455423261047599</v>
      </c>
      <c r="U1634" s="3">
        <f t="shared" ca="1" si="439"/>
        <v>5.1455423261047599</v>
      </c>
      <c r="W1634" s="34">
        <f t="shared" si="432"/>
        <v>5</v>
      </c>
      <c r="X1634" s="73" t="b">
        <f>COUNTIF('Power Curve'!$D$2:$D$31,W1634)&gt;0</f>
        <v>1</v>
      </c>
      <c r="Y1634" s="73" t="b">
        <f t="shared" si="433"/>
        <v>0</v>
      </c>
      <c r="Z1634" s="73" t="b">
        <f t="shared" si="440"/>
        <v>1</v>
      </c>
      <c r="AA1634" s="34" t="str">
        <f t="shared" si="434"/>
        <v>Outer</v>
      </c>
      <c r="AB1634" s="35" t="str">
        <f t="shared" si="441"/>
        <v>0.1-0.2</v>
      </c>
      <c r="AC1634" s="36" t="str">
        <f t="shared" si="435"/>
        <v>20-21</v>
      </c>
      <c r="AD1634" s="36" t="str">
        <f t="shared" si="436"/>
        <v>Mar</v>
      </c>
      <c r="AE1634" s="35" t="str">
        <f t="shared" si="437"/>
        <v>285-295</v>
      </c>
      <c r="AF1634" s="36" t="str">
        <f t="shared" si="438"/>
        <v>LWS-HTI</v>
      </c>
    </row>
    <row r="1635" spans="5:32" x14ac:dyDescent="0.3">
      <c r="E1635" s="12">
        <v>40970.868055555555</v>
      </c>
      <c r="F1635" s="16">
        <v>5.83</v>
      </c>
      <c r="G1635" s="16">
        <v>374.71001434326126</v>
      </c>
      <c r="H1635" s="29">
        <v>1.2238827583627634</v>
      </c>
      <c r="I1635" s="26">
        <v>300.7</v>
      </c>
      <c r="J1635" s="30">
        <v>0.12349914236706688</v>
      </c>
      <c r="K1635" s="31">
        <v>0.39819443679723615</v>
      </c>
      <c r="L1635" s="108">
        <f ca="1">REWS!R1635</f>
        <v>5.8821407151141898</v>
      </c>
      <c r="M1635" s="22">
        <f t="shared" si="425"/>
        <v>5.8282270748482921</v>
      </c>
      <c r="N1635" s="22">
        <f t="shared" ca="1" si="426"/>
        <v>5.8803519337729009</v>
      </c>
      <c r="O1635" s="22">
        <f t="shared" si="427"/>
        <v>0.25882125828346358</v>
      </c>
      <c r="P1635" s="81">
        <f t="shared" ca="1" si="428"/>
        <v>6</v>
      </c>
      <c r="Q1635" s="22">
        <f t="shared" ca="1" si="429"/>
        <v>0.84944566680647826</v>
      </c>
      <c r="R1635" s="3">
        <f ca="1">IF(N1635&gt;'Power Curve'!$C$37,0,INDEX(Ci,$P1635,1)*POWER(1-Q1635,3)+INDEX(Ci,$P1635,2)*3*Q1635*POWER(1-Q1635,2)+INDEX(Ci,$P1635,3)*3*POWER(Q1635,2)*(1-Q1635)+INDEX(Ci,$P1635,4)*POWER(Q1635,3))</f>
        <v>341.85499804065091</v>
      </c>
      <c r="S1635" s="3">
        <f t="shared" si="430"/>
        <v>374.71001434326126</v>
      </c>
      <c r="T1635" s="3">
        <f t="shared" ca="1" si="431"/>
        <v>-32.855016302610352</v>
      </c>
      <c r="U1635" s="3">
        <f t="shared" ca="1" si="439"/>
        <v>32.855016302610352</v>
      </c>
      <c r="W1635" s="34">
        <f t="shared" si="432"/>
        <v>6</v>
      </c>
      <c r="X1635" s="73" t="b">
        <f>COUNTIF('Power Curve'!$D$2:$D$31,W1635)&gt;0</f>
        <v>1</v>
      </c>
      <c r="Y1635" s="73" t="b">
        <f t="shared" si="433"/>
        <v>0</v>
      </c>
      <c r="Z1635" s="73" t="b">
        <f t="shared" si="440"/>
        <v>1</v>
      </c>
      <c r="AA1635" s="34" t="str">
        <f t="shared" si="434"/>
        <v>Outer</v>
      </c>
      <c r="AB1635" s="35" t="str">
        <f t="shared" si="441"/>
        <v>0.2-0.3</v>
      </c>
      <c r="AC1635" s="36" t="str">
        <f t="shared" si="435"/>
        <v>20-21</v>
      </c>
      <c r="AD1635" s="36" t="str">
        <f t="shared" si="436"/>
        <v>Mar</v>
      </c>
      <c r="AE1635" s="35" t="str">
        <f t="shared" si="437"/>
        <v>295-305</v>
      </c>
      <c r="AF1635" s="36" t="str">
        <f t="shared" si="438"/>
        <v>Inner-TI</v>
      </c>
    </row>
    <row r="1636" spans="5:32" x14ac:dyDescent="0.3">
      <c r="E1636" s="12">
        <v>40970.875</v>
      </c>
      <c r="F1636" s="16">
        <v>7.31</v>
      </c>
      <c r="G1636" s="16">
        <v>653.25997805595421</v>
      </c>
      <c r="H1636" s="29">
        <v>1.2232433485948564</v>
      </c>
      <c r="I1636" s="26">
        <v>302.7</v>
      </c>
      <c r="J1636" s="30">
        <v>9.4391244870041038E-2</v>
      </c>
      <c r="K1636" s="31">
        <v>0.33853930497683937</v>
      </c>
      <c r="L1636" s="108">
        <f ca="1">REWS!R1636</f>
        <v>7.212592625942805</v>
      </c>
      <c r="M1636" s="22">
        <f t="shared" si="425"/>
        <v>7.3065041456524105</v>
      </c>
      <c r="N1636" s="22">
        <f t="shared" ca="1" si="426"/>
        <v>7.2091433546310686</v>
      </c>
      <c r="O1636" s="22">
        <f t="shared" si="427"/>
        <v>0.48729374492022104</v>
      </c>
      <c r="P1636" s="81">
        <f t="shared" ca="1" si="428"/>
        <v>8</v>
      </c>
      <c r="Q1636" s="22">
        <f t="shared" ca="1" si="429"/>
        <v>0.19527569403528225</v>
      </c>
      <c r="R1636" s="3">
        <f ca="1">IF(N1636&gt;'Power Curve'!$C$37,0,INDEX(Ci,$P1636,1)*POWER(1-Q1636,3)+INDEX(Ci,$P1636,2)*3*Q1636*POWER(1-Q1636,2)+INDEX(Ci,$P1636,3)*3*POWER(Q1636,2)*(1-Q1636)+INDEX(Ci,$P1636,4)*POWER(Q1636,3))</f>
        <v>651.34275642812827</v>
      </c>
      <c r="S1636" s="3">
        <f t="shared" si="430"/>
        <v>653.25997805595421</v>
      </c>
      <c r="T1636" s="3">
        <f t="shared" ca="1" si="431"/>
        <v>-1.9172216278259384</v>
      </c>
      <c r="U1636" s="3">
        <f t="shared" ca="1" si="439"/>
        <v>1.9172216278259384</v>
      </c>
      <c r="W1636" s="34">
        <f t="shared" si="432"/>
        <v>7</v>
      </c>
      <c r="X1636" s="73" t="b">
        <f>COUNTIF('Power Curve'!$D$2:$D$31,W1636)&gt;0</f>
        <v>1</v>
      </c>
      <c r="Y1636" s="73" t="b">
        <f t="shared" si="433"/>
        <v>0</v>
      </c>
      <c r="Z1636" s="73" t="b">
        <f t="shared" si="440"/>
        <v>1</v>
      </c>
      <c r="AA1636" s="34" t="str">
        <f t="shared" si="434"/>
        <v>Outer</v>
      </c>
      <c r="AB1636" s="35" t="str">
        <f t="shared" si="441"/>
        <v>0.4-0.5</v>
      </c>
      <c r="AC1636" s="36" t="str">
        <f t="shared" si="435"/>
        <v>21-22</v>
      </c>
      <c r="AD1636" s="36" t="str">
        <f t="shared" si="436"/>
        <v>Mar</v>
      </c>
      <c r="AE1636" s="35" t="str">
        <f t="shared" si="437"/>
        <v>295-305</v>
      </c>
      <c r="AF1636" s="36" t="str">
        <f t="shared" si="438"/>
        <v>LWS-LTI</v>
      </c>
    </row>
    <row r="1637" spans="5:32" x14ac:dyDescent="0.3">
      <c r="E1637" s="12">
        <v>40970.881944444445</v>
      </c>
      <c r="F1637" s="16">
        <v>7.64</v>
      </c>
      <c r="G1637" s="16">
        <v>749.90998077392578</v>
      </c>
      <c r="H1637" s="29">
        <v>1.2238321861998775</v>
      </c>
      <c r="I1637" s="26">
        <v>299</v>
      </c>
      <c r="J1637" s="30">
        <v>6.8062827225130892E-2</v>
      </c>
      <c r="K1637" s="31">
        <v>0.41271594880935003</v>
      </c>
      <c r="L1637" s="108">
        <f ca="1">REWS!R1637</f>
        <v>7.5044202674381033</v>
      </c>
      <c r="M1637" s="22">
        <f t="shared" si="425"/>
        <v>7.6375714464946007</v>
      </c>
      <c r="N1637" s="22">
        <f t="shared" ca="1" si="426"/>
        <v>7.502034811136209</v>
      </c>
      <c r="O1637" s="22">
        <f t="shared" si="427"/>
        <v>0.53846126348721735</v>
      </c>
      <c r="P1637" s="81">
        <f t="shared" ca="1" si="428"/>
        <v>8</v>
      </c>
      <c r="Q1637" s="22">
        <f t="shared" ca="1" si="429"/>
        <v>0.49006542794697977</v>
      </c>
      <c r="R1637" s="3">
        <f ca="1">IF(N1637&gt;'Power Curve'!$C$37,0,INDEX(Ci,$P1637,1)*POWER(1-Q1637,3)+INDEX(Ci,$P1637,2)*3*Q1637*POWER(1-Q1637,2)+INDEX(Ci,$P1637,3)*3*POWER(Q1637,2)*(1-Q1637)+INDEX(Ci,$P1637,4)*POWER(Q1637,3))</f>
        <v>732.47501073092565</v>
      </c>
      <c r="S1637" s="3">
        <f t="shared" si="430"/>
        <v>749.90998077392578</v>
      </c>
      <c r="T1637" s="3">
        <f t="shared" ca="1" si="431"/>
        <v>-17.434970043000135</v>
      </c>
      <c r="U1637" s="3">
        <f t="shared" ca="1" si="439"/>
        <v>17.434970043000135</v>
      </c>
      <c r="W1637" s="34">
        <f t="shared" si="432"/>
        <v>8</v>
      </c>
      <c r="X1637" s="73" t="b">
        <f>COUNTIF('Power Curve'!$D$2:$D$31,W1637)&gt;0</f>
        <v>1</v>
      </c>
      <c r="Y1637" s="73" t="b">
        <f t="shared" si="433"/>
        <v>0</v>
      </c>
      <c r="Z1637" s="73" t="b">
        <f t="shared" si="440"/>
        <v>1</v>
      </c>
      <c r="AA1637" s="34" t="str">
        <f t="shared" si="434"/>
        <v>Outer</v>
      </c>
      <c r="AB1637" s="35" t="str">
        <f t="shared" si="441"/>
        <v>0.5-0.6</v>
      </c>
      <c r="AC1637" s="36" t="str">
        <f t="shared" si="435"/>
        <v>21-22</v>
      </c>
      <c r="AD1637" s="36" t="str">
        <f t="shared" si="436"/>
        <v>Mar</v>
      </c>
      <c r="AE1637" s="35" t="str">
        <f t="shared" si="437"/>
        <v>295-305</v>
      </c>
      <c r="AF1637" s="36" t="str">
        <f t="shared" si="438"/>
        <v>HWS-LTI</v>
      </c>
    </row>
    <row r="1638" spans="5:32" x14ac:dyDescent="0.3">
      <c r="E1638" s="12">
        <v>40970.888888888891</v>
      </c>
      <c r="F1638" s="16">
        <v>5.95</v>
      </c>
      <c r="G1638" s="16">
        <v>348.1199874877932</v>
      </c>
      <c r="H1638" s="29">
        <v>1.2255208874325942</v>
      </c>
      <c r="I1638" s="26">
        <v>298.3</v>
      </c>
      <c r="J1638" s="30">
        <v>7.3949579831932774E-2</v>
      </c>
      <c r="K1638" s="31">
        <v>0.57286871787192373</v>
      </c>
      <c r="L1638" s="108">
        <f ca="1">REWS!R1638</f>
        <v>5.9367468521095494</v>
      </c>
      <c r="M1638" s="22">
        <f t="shared" si="425"/>
        <v>5.9508432220521517</v>
      </c>
      <c r="N1638" s="22">
        <f t="shared" ca="1" si="426"/>
        <v>5.9375881959521948</v>
      </c>
      <c r="O1638" s="22">
        <f t="shared" si="427"/>
        <v>0.27777197909674517</v>
      </c>
      <c r="P1638" s="81">
        <f t="shared" ca="1" si="428"/>
        <v>6</v>
      </c>
      <c r="Q1638" s="22">
        <f t="shared" ca="1" si="429"/>
        <v>0.90649406542567712</v>
      </c>
      <c r="R1638" s="3">
        <f ca="1">IF(N1638&gt;'Power Curve'!$C$37,0,INDEX(Ci,$P1638,1)*POWER(1-Q1638,3)+INDEX(Ci,$P1638,2)*3*Q1638*POWER(1-Q1638,2)+INDEX(Ci,$P1638,3)*3*POWER(Q1638,2)*(1-Q1638)+INDEX(Ci,$P1638,4)*POWER(Q1638,3))</f>
        <v>351.86821354202755</v>
      </c>
      <c r="S1638" s="3">
        <f t="shared" si="430"/>
        <v>348.1199874877932</v>
      </c>
      <c r="T1638" s="3">
        <f t="shared" ca="1" si="431"/>
        <v>3.7482260542343511</v>
      </c>
      <c r="U1638" s="3">
        <f t="shared" ca="1" si="439"/>
        <v>3.7482260542343511</v>
      </c>
      <c r="W1638" s="34">
        <f t="shared" si="432"/>
        <v>6</v>
      </c>
      <c r="X1638" s="73" t="b">
        <f>COUNTIF('Power Curve'!$D$2:$D$31,W1638)&gt;0</f>
        <v>1</v>
      </c>
      <c r="Y1638" s="73" t="b">
        <f t="shared" si="433"/>
        <v>0</v>
      </c>
      <c r="Z1638" s="73" t="b">
        <f t="shared" si="440"/>
        <v>1</v>
      </c>
      <c r="AA1638" s="34" t="str">
        <f t="shared" si="434"/>
        <v>Outer</v>
      </c>
      <c r="AB1638" s="35" t="str">
        <f t="shared" si="441"/>
        <v>0.2-0.3</v>
      </c>
      <c r="AC1638" s="36" t="str">
        <f t="shared" si="435"/>
        <v>21-22</v>
      </c>
      <c r="AD1638" s="36" t="str">
        <f t="shared" si="436"/>
        <v>Mar</v>
      </c>
      <c r="AE1638" s="35" t="str">
        <f t="shared" si="437"/>
        <v>295-305</v>
      </c>
      <c r="AF1638" s="36" t="str">
        <f t="shared" si="438"/>
        <v>LWS-LTI</v>
      </c>
    </row>
    <row r="1639" spans="5:32" x14ac:dyDescent="0.3">
      <c r="E1639" s="12">
        <v>40970.895833333336</v>
      </c>
      <c r="F1639" s="16">
        <v>6.18</v>
      </c>
      <c r="G1639" s="16">
        <v>323.74999999999989</v>
      </c>
      <c r="H1639" s="29">
        <v>1.2245174117245294</v>
      </c>
      <c r="I1639" s="26">
        <v>299.89999999999998</v>
      </c>
      <c r="J1639" s="30">
        <v>0.10841423948220066</v>
      </c>
      <c r="K1639" s="31">
        <v>0.57324993428441373</v>
      </c>
      <c r="L1639" s="108">
        <f ca="1">REWS!R1639</f>
        <v>6.1730182539191256</v>
      </c>
      <c r="M1639" s="22">
        <f t="shared" si="425"/>
        <v>6.17918835720653</v>
      </c>
      <c r="N1639" s="22">
        <f t="shared" ca="1" si="426"/>
        <v>6.1722075280647966</v>
      </c>
      <c r="O1639" s="22">
        <f t="shared" si="427"/>
        <v>0.3130634558236004</v>
      </c>
      <c r="P1639" s="81">
        <f t="shared" ca="1" si="428"/>
        <v>7</v>
      </c>
      <c r="Q1639" s="22">
        <f t="shared" ca="1" si="429"/>
        <v>0.14313527967994899</v>
      </c>
      <c r="R1639" s="3">
        <f ca="1">IF(N1639&gt;'Power Curve'!$C$37,0,INDEX(Ci,$P1639,1)*POWER(1-Q1639,3)+INDEX(Ci,$P1639,2)*3*Q1639*POWER(1-Q1639,2)+INDEX(Ci,$P1639,3)*3*POWER(Q1639,2)*(1-Q1639)+INDEX(Ci,$P1639,4)*POWER(Q1639,3))</f>
        <v>396.94918665567747</v>
      </c>
      <c r="S1639" s="3">
        <f t="shared" si="430"/>
        <v>323.74999999999989</v>
      </c>
      <c r="T1639" s="3">
        <f t="shared" ca="1" si="431"/>
        <v>73.199186655677579</v>
      </c>
      <c r="U1639" s="3">
        <f t="shared" ca="1" si="439"/>
        <v>73.199186655677579</v>
      </c>
      <c r="W1639" s="34">
        <f t="shared" si="432"/>
        <v>6</v>
      </c>
      <c r="X1639" s="73" t="b">
        <f>COUNTIF('Power Curve'!$D$2:$D$31,W1639)&gt;0</f>
        <v>1</v>
      </c>
      <c r="Y1639" s="73" t="b">
        <f t="shared" si="433"/>
        <v>0</v>
      </c>
      <c r="Z1639" s="73" t="b">
        <f t="shared" si="440"/>
        <v>1</v>
      </c>
      <c r="AA1639" s="34" t="str">
        <f t="shared" si="434"/>
        <v>Outer</v>
      </c>
      <c r="AB1639" s="35" t="str">
        <f t="shared" si="441"/>
        <v>0.3-0.4</v>
      </c>
      <c r="AC1639" s="36" t="str">
        <f t="shared" si="435"/>
        <v>21-22</v>
      </c>
      <c r="AD1639" s="36" t="str">
        <f t="shared" si="436"/>
        <v>Mar</v>
      </c>
      <c r="AE1639" s="35" t="str">
        <f t="shared" si="437"/>
        <v>295-305</v>
      </c>
      <c r="AF1639" s="36" t="str">
        <f t="shared" si="438"/>
        <v>Inner-TI</v>
      </c>
    </row>
    <row r="1640" spans="5:32" x14ac:dyDescent="0.3">
      <c r="E1640" s="12">
        <v>40970.902777777781</v>
      </c>
      <c r="F1640" s="16">
        <v>6.39</v>
      </c>
      <c r="G1640" s="16">
        <v>452.45998764038097</v>
      </c>
      <c r="H1640" s="29">
        <v>1.2249711379153725</v>
      </c>
      <c r="I1640" s="26">
        <v>300.10000000000002</v>
      </c>
      <c r="J1640" s="30">
        <v>0.11424100156494522</v>
      </c>
      <c r="K1640" s="31">
        <v>0.47513512212158526</v>
      </c>
      <c r="L1640" s="108">
        <f ca="1">REWS!R1640</f>
        <v>6.451276809228645</v>
      </c>
      <c r="M1640" s="22">
        <f t="shared" si="425"/>
        <v>6.3899498149199383</v>
      </c>
      <c r="N1640" s="22">
        <f t="shared" ca="1" si="426"/>
        <v>6.451226142899511</v>
      </c>
      <c r="O1640" s="22">
        <f t="shared" si="427"/>
        <v>0.34563731851956775</v>
      </c>
      <c r="P1640" s="81">
        <f t="shared" ca="1" si="428"/>
        <v>7</v>
      </c>
      <c r="Q1640" s="22">
        <f t="shared" ca="1" si="429"/>
        <v>0.42677060582189374</v>
      </c>
      <c r="R1640" s="3">
        <f ca="1">IF(N1640&gt;'Power Curve'!$C$37,0,INDEX(Ci,$P1640,1)*POWER(1-Q1640,3)+INDEX(Ci,$P1640,2)*3*Q1640*POWER(1-Q1640,2)+INDEX(Ci,$P1640,3)*3*POWER(Q1640,2)*(1-Q1640)+INDEX(Ci,$P1640,4)*POWER(Q1640,3))</f>
        <v>459.11008694640822</v>
      </c>
      <c r="S1640" s="3">
        <f t="shared" si="430"/>
        <v>452.45998764038097</v>
      </c>
      <c r="T1640" s="3">
        <f t="shared" ca="1" si="431"/>
        <v>6.6500993060272435</v>
      </c>
      <c r="U1640" s="3">
        <f t="shared" ca="1" si="439"/>
        <v>6.6500993060272435</v>
      </c>
      <c r="W1640" s="34">
        <f t="shared" si="432"/>
        <v>6</v>
      </c>
      <c r="X1640" s="73" t="b">
        <f>COUNTIF('Power Curve'!$D$2:$D$31,W1640)&gt;0</f>
        <v>1</v>
      </c>
      <c r="Y1640" s="73" t="b">
        <f t="shared" si="433"/>
        <v>0</v>
      </c>
      <c r="Z1640" s="73" t="b">
        <f t="shared" si="440"/>
        <v>1</v>
      </c>
      <c r="AA1640" s="34" t="str">
        <f t="shared" si="434"/>
        <v>Outer</v>
      </c>
      <c r="AB1640" s="35" t="str">
        <f t="shared" si="441"/>
        <v>0.3-0.4</v>
      </c>
      <c r="AC1640" s="36" t="str">
        <f t="shared" si="435"/>
        <v>21-22</v>
      </c>
      <c r="AD1640" s="36" t="str">
        <f t="shared" si="436"/>
        <v>Mar</v>
      </c>
      <c r="AE1640" s="35" t="str">
        <f t="shared" si="437"/>
        <v>295-305</v>
      </c>
      <c r="AF1640" s="36" t="str">
        <f t="shared" si="438"/>
        <v>Inner-TI</v>
      </c>
    </row>
    <row r="1641" spans="5:32" x14ac:dyDescent="0.3">
      <c r="E1641" s="12">
        <v>40970.909722222219</v>
      </c>
      <c r="F1641" s="16">
        <v>5.73</v>
      </c>
      <c r="G1641" s="16">
        <v>311.00000381469704</v>
      </c>
      <c r="H1641" s="29">
        <v>1.2255208874325942</v>
      </c>
      <c r="I1641" s="26">
        <v>299.60000000000002</v>
      </c>
      <c r="J1641" s="30">
        <v>0.10820244328097731</v>
      </c>
      <c r="K1641" s="31">
        <v>0.61470713407823474</v>
      </c>
      <c r="L1641" s="108">
        <f ca="1">REWS!R1641</f>
        <v>5.7437022715887878</v>
      </c>
      <c r="M1641" s="22">
        <f t="shared" si="425"/>
        <v>5.7308120440939216</v>
      </c>
      <c r="N1641" s="22">
        <f t="shared" ca="1" si="426"/>
        <v>5.7445162575411235</v>
      </c>
      <c r="O1641" s="22">
        <f t="shared" si="427"/>
        <v>0.24376545125525842</v>
      </c>
      <c r="P1641" s="81">
        <f t="shared" ca="1" si="428"/>
        <v>6</v>
      </c>
      <c r="Q1641" s="22">
        <f t="shared" ca="1" si="429"/>
        <v>0.71405583683986884</v>
      </c>
      <c r="R1641" s="3">
        <f ca="1">IF(N1641&gt;'Power Curve'!$C$37,0,INDEX(Ci,$P1641,1)*POWER(1-Q1641,3)+INDEX(Ci,$P1641,2)*3*Q1641*POWER(1-Q1641,2)+INDEX(Ci,$P1641,3)*3*POWER(Q1641,2)*(1-Q1641)+INDEX(Ci,$P1641,4)*POWER(Q1641,3))</f>
        <v>319.27287199819801</v>
      </c>
      <c r="S1641" s="3">
        <f t="shared" si="430"/>
        <v>311.00000381469704</v>
      </c>
      <c r="T1641" s="3">
        <f t="shared" ca="1" si="431"/>
        <v>8.2728681835009752</v>
      </c>
      <c r="U1641" s="3">
        <f t="shared" ca="1" si="439"/>
        <v>8.2728681835009752</v>
      </c>
      <c r="W1641" s="34">
        <f t="shared" si="432"/>
        <v>6</v>
      </c>
      <c r="X1641" s="73" t="b">
        <f>COUNTIF('Power Curve'!$D$2:$D$31,W1641)&gt;0</f>
        <v>1</v>
      </c>
      <c r="Y1641" s="73" t="b">
        <f t="shared" si="433"/>
        <v>0</v>
      </c>
      <c r="Z1641" s="73" t="b">
        <f t="shared" si="440"/>
        <v>1</v>
      </c>
      <c r="AA1641" s="34" t="str">
        <f t="shared" si="434"/>
        <v>Outer</v>
      </c>
      <c r="AB1641" s="35" t="str">
        <f t="shared" si="441"/>
        <v>0.2-0.3</v>
      </c>
      <c r="AC1641" s="36" t="str">
        <f t="shared" si="435"/>
        <v>21-22</v>
      </c>
      <c r="AD1641" s="36" t="str">
        <f t="shared" si="436"/>
        <v>Mar</v>
      </c>
      <c r="AE1641" s="35" t="str">
        <f t="shared" si="437"/>
        <v>295-305</v>
      </c>
      <c r="AF1641" s="36" t="str">
        <f t="shared" si="438"/>
        <v>Inner-TI</v>
      </c>
    </row>
    <row r="1642" spans="5:32" x14ac:dyDescent="0.3">
      <c r="E1642" s="12">
        <v>40970.916666666664</v>
      </c>
      <c r="F1642" s="16">
        <v>6.27</v>
      </c>
      <c r="G1642" s="16">
        <v>463.10000228881819</v>
      </c>
      <c r="H1642" s="29">
        <v>1.2255257189756694</v>
      </c>
      <c r="I1642" s="26">
        <v>299.3</v>
      </c>
      <c r="J1642" s="30">
        <v>0.12280701754385966</v>
      </c>
      <c r="K1642" s="31">
        <v>0.43156998126271123</v>
      </c>
      <c r="L1642" s="108">
        <f ca="1">REWS!R1642</f>
        <v>6.2874057109681694</v>
      </c>
      <c r="M1642" s="22">
        <f t="shared" si="425"/>
        <v>6.270896812666928</v>
      </c>
      <c r="N1642" s="22">
        <f t="shared" ca="1" si="426"/>
        <v>6.2883050132143756</v>
      </c>
      <c r="O1642" s="22">
        <f t="shared" si="427"/>
        <v>0.32723729324452178</v>
      </c>
      <c r="P1642" s="81">
        <f t="shared" ca="1" si="428"/>
        <v>7</v>
      </c>
      <c r="Q1642" s="22">
        <f t="shared" ca="1" si="429"/>
        <v>0.26115374265657582</v>
      </c>
      <c r="R1642" s="3">
        <f ca="1">IF(N1642&gt;'Power Curve'!$C$37,0,INDEX(Ci,$P1642,1)*POWER(1-Q1642,3)+INDEX(Ci,$P1642,2)*3*Q1642*POWER(1-Q1642,2)+INDEX(Ci,$P1642,3)*3*POWER(Q1642,2)*(1-Q1642)+INDEX(Ci,$P1642,4)*POWER(Q1642,3))</f>
        <v>421.8344238930527</v>
      </c>
      <c r="S1642" s="3">
        <f t="shared" si="430"/>
        <v>463.10000228881819</v>
      </c>
      <c r="T1642" s="3">
        <f t="shared" ca="1" si="431"/>
        <v>-41.265578395765488</v>
      </c>
      <c r="U1642" s="3">
        <f t="shared" ca="1" si="439"/>
        <v>41.265578395765488</v>
      </c>
      <c r="W1642" s="34">
        <f t="shared" si="432"/>
        <v>6</v>
      </c>
      <c r="X1642" s="73" t="b">
        <f>COUNTIF('Power Curve'!$D$2:$D$31,W1642)&gt;0</f>
        <v>1</v>
      </c>
      <c r="Y1642" s="73" t="b">
        <f t="shared" si="433"/>
        <v>0</v>
      </c>
      <c r="Z1642" s="73" t="b">
        <f t="shared" si="440"/>
        <v>1</v>
      </c>
      <c r="AA1642" s="34" t="str">
        <f t="shared" si="434"/>
        <v>Outer</v>
      </c>
      <c r="AB1642" s="35" t="str">
        <f t="shared" si="441"/>
        <v>0.3-0.4</v>
      </c>
      <c r="AC1642" s="36" t="str">
        <f t="shared" si="435"/>
        <v>22-23</v>
      </c>
      <c r="AD1642" s="36" t="str">
        <f t="shared" si="436"/>
        <v>Mar</v>
      </c>
      <c r="AE1642" s="35" t="str">
        <f t="shared" si="437"/>
        <v>295-305</v>
      </c>
      <c r="AF1642" s="36" t="str">
        <f t="shared" si="438"/>
        <v>Inner-TI</v>
      </c>
    </row>
    <row r="1643" spans="5:32" x14ac:dyDescent="0.3">
      <c r="E1643" s="12">
        <v>40970.923611111109</v>
      </c>
      <c r="F1643" s="16">
        <v>7.41</v>
      </c>
      <c r="G1643" s="16">
        <v>693.11997556686447</v>
      </c>
      <c r="H1643" s="29">
        <v>1.2250264496872101</v>
      </c>
      <c r="I1643" s="26">
        <v>301.5</v>
      </c>
      <c r="J1643" s="30">
        <v>8.6369770580296892E-2</v>
      </c>
      <c r="K1643" s="31">
        <v>0.36864897270062713</v>
      </c>
      <c r="L1643" s="108">
        <f ca="1">REWS!R1643</f>
        <v>7.4681543832324939</v>
      </c>
      <c r="M1643" s="22">
        <f t="shared" si="425"/>
        <v>7.4100533308222181</v>
      </c>
      <c r="N1643" s="22">
        <f t="shared" ca="1" si="426"/>
        <v>7.4682081326000658</v>
      </c>
      <c r="O1643" s="22">
        <f t="shared" si="427"/>
        <v>0.50329760528726775</v>
      </c>
      <c r="P1643" s="81">
        <f t="shared" ca="1" si="428"/>
        <v>8</v>
      </c>
      <c r="Q1643" s="22">
        <f t="shared" ca="1" si="429"/>
        <v>0.4560195131778299</v>
      </c>
      <c r="R1643" s="3">
        <f ca="1">IF(N1643&gt;'Power Curve'!$C$37,0,INDEX(Ci,$P1643,1)*POWER(1-Q1643,3)+INDEX(Ci,$P1643,2)*3*Q1643*POWER(1-Q1643,2)+INDEX(Ci,$P1643,3)*3*POWER(Q1643,2)*(1-Q1643)+INDEX(Ci,$P1643,4)*POWER(Q1643,3))</f>
        <v>722.88925073591417</v>
      </c>
      <c r="S1643" s="3">
        <f t="shared" si="430"/>
        <v>693.11997556686447</v>
      </c>
      <c r="T1643" s="3">
        <f t="shared" ca="1" si="431"/>
        <v>29.769275169049706</v>
      </c>
      <c r="U1643" s="3">
        <f t="shared" ca="1" si="439"/>
        <v>29.769275169049706</v>
      </c>
      <c r="W1643" s="34">
        <f t="shared" si="432"/>
        <v>7</v>
      </c>
      <c r="X1643" s="73" t="b">
        <f>COUNTIF('Power Curve'!$D$2:$D$31,W1643)&gt;0</f>
        <v>1</v>
      </c>
      <c r="Y1643" s="73" t="b">
        <f t="shared" si="433"/>
        <v>0</v>
      </c>
      <c r="Z1643" s="73" t="b">
        <f t="shared" si="440"/>
        <v>1</v>
      </c>
      <c r="AA1643" s="34" t="str">
        <f t="shared" si="434"/>
        <v>Outer</v>
      </c>
      <c r="AB1643" s="35" t="str">
        <f t="shared" si="441"/>
        <v>0.5-0.6</v>
      </c>
      <c r="AC1643" s="36" t="str">
        <f t="shared" si="435"/>
        <v>22-23</v>
      </c>
      <c r="AD1643" s="36" t="str">
        <f t="shared" si="436"/>
        <v>Mar</v>
      </c>
      <c r="AE1643" s="35" t="str">
        <f t="shared" si="437"/>
        <v>295-305</v>
      </c>
      <c r="AF1643" s="36" t="str">
        <f t="shared" si="438"/>
        <v>HWS-LTI</v>
      </c>
    </row>
    <row r="1644" spans="5:32" x14ac:dyDescent="0.3">
      <c r="E1644" s="12">
        <v>40970.930555555555</v>
      </c>
      <c r="F1644" s="16">
        <v>6.94</v>
      </c>
      <c r="G1644" s="16">
        <v>568.09997367858864</v>
      </c>
      <c r="H1644" s="29">
        <v>1.2253441194275629</v>
      </c>
      <c r="I1644" s="26">
        <v>299.7</v>
      </c>
      <c r="J1644" s="30">
        <v>9.3659942363112383E-2</v>
      </c>
      <c r="K1644" s="31">
        <v>0.40445487331177038</v>
      </c>
      <c r="L1644" s="108">
        <f ca="1">REWS!R1644</f>
        <v>6.9483586062039002</v>
      </c>
      <c r="M1644" s="22">
        <f t="shared" si="425"/>
        <v>6.9406497864590753</v>
      </c>
      <c r="N1644" s="22">
        <f t="shared" ca="1" si="426"/>
        <v>6.9490091752723595</v>
      </c>
      <c r="O1644" s="22">
        <f t="shared" si="427"/>
        <v>0.43074977434619954</v>
      </c>
      <c r="P1644" s="81">
        <f t="shared" ca="1" si="428"/>
        <v>7</v>
      </c>
      <c r="Q1644" s="22">
        <f t="shared" ca="1" si="429"/>
        <v>0.9327900798940334</v>
      </c>
      <c r="R1644" s="3">
        <f ca="1">IF(N1644&gt;'Power Curve'!$C$37,0,INDEX(Ci,$P1644,1)*POWER(1-Q1644,3)+INDEX(Ci,$P1644,2)*3*Q1644*POWER(1-Q1644,2)+INDEX(Ci,$P1644,3)*3*POWER(Q1644,2)*(1-Q1644)+INDEX(Ci,$P1644,4)*POWER(Q1644,3))</f>
        <v>583.35476103315045</v>
      </c>
      <c r="S1644" s="3">
        <f t="shared" si="430"/>
        <v>568.09997367858864</v>
      </c>
      <c r="T1644" s="3">
        <f t="shared" ca="1" si="431"/>
        <v>15.254787354561813</v>
      </c>
      <c r="U1644" s="3">
        <f t="shared" ca="1" si="439"/>
        <v>15.254787354561813</v>
      </c>
      <c r="W1644" s="34">
        <f t="shared" si="432"/>
        <v>7</v>
      </c>
      <c r="X1644" s="73" t="b">
        <f>COUNTIF('Power Curve'!$D$2:$D$31,W1644)&gt;0</f>
        <v>1</v>
      </c>
      <c r="Y1644" s="73" t="b">
        <f t="shared" si="433"/>
        <v>0</v>
      </c>
      <c r="Z1644" s="73" t="b">
        <f t="shared" si="440"/>
        <v>1</v>
      </c>
      <c r="AA1644" s="34" t="str">
        <f t="shared" si="434"/>
        <v>Outer</v>
      </c>
      <c r="AB1644" s="35" t="str">
        <f t="shared" si="441"/>
        <v>0.4-0.5</v>
      </c>
      <c r="AC1644" s="36" t="str">
        <f t="shared" si="435"/>
        <v>22-23</v>
      </c>
      <c r="AD1644" s="36" t="str">
        <f t="shared" si="436"/>
        <v>Mar</v>
      </c>
      <c r="AE1644" s="35" t="str">
        <f t="shared" si="437"/>
        <v>295-305</v>
      </c>
      <c r="AF1644" s="36" t="str">
        <f t="shared" si="438"/>
        <v>LWS-LTI</v>
      </c>
    </row>
    <row r="1645" spans="5:32" x14ac:dyDescent="0.3">
      <c r="E1645" s="12">
        <v>40970.9375</v>
      </c>
      <c r="F1645" s="16">
        <v>5.56</v>
      </c>
      <c r="G1645" s="16">
        <v>296.25000762939493</v>
      </c>
      <c r="H1645" s="29">
        <v>1.2262118518707457</v>
      </c>
      <c r="I1645" s="26">
        <v>296.10000000000002</v>
      </c>
      <c r="J1645" s="30">
        <v>9.7122302158273388E-2</v>
      </c>
      <c r="K1645" s="31">
        <v>0.67367871621895792</v>
      </c>
      <c r="L1645" s="108">
        <f ca="1">REWS!R1645</f>
        <v>5.5946615335833974</v>
      </c>
      <c r="M1645" s="22">
        <f t="shared" si="425"/>
        <v>5.5618328369421803</v>
      </c>
      <c r="N1645" s="22">
        <f t="shared" ca="1" si="426"/>
        <v>5.5965057965937834</v>
      </c>
      <c r="O1645" s="22">
        <f t="shared" si="427"/>
        <v>0.21764917007201209</v>
      </c>
      <c r="P1645" s="81">
        <f t="shared" ca="1" si="428"/>
        <v>6</v>
      </c>
      <c r="Q1645" s="22">
        <f t="shared" ca="1" si="429"/>
        <v>0.56653118281048875</v>
      </c>
      <c r="R1645" s="3">
        <f ca="1">IF(N1645&gt;'Power Curve'!$C$37,0,INDEX(Ci,$P1645,1)*POWER(1-Q1645,3)+INDEX(Ci,$P1645,2)*3*Q1645*POWER(1-Q1645,2)+INDEX(Ci,$P1645,3)*3*POWER(Q1645,2)*(1-Q1645)+INDEX(Ci,$P1645,4)*POWER(Q1645,3))</f>
        <v>296.14094943231026</v>
      </c>
      <c r="S1645" s="3">
        <f t="shared" si="430"/>
        <v>296.25000762939493</v>
      </c>
      <c r="T1645" s="3">
        <f t="shared" ca="1" si="431"/>
        <v>-0.10905819708466424</v>
      </c>
      <c r="U1645" s="3">
        <f t="shared" ca="1" si="439"/>
        <v>0.10905819708466424</v>
      </c>
      <c r="W1645" s="34">
        <f t="shared" si="432"/>
        <v>6</v>
      </c>
      <c r="X1645" s="73" t="b">
        <f>COUNTIF('Power Curve'!$D$2:$D$31,W1645)&gt;0</f>
        <v>1</v>
      </c>
      <c r="Y1645" s="73" t="b">
        <f t="shared" si="433"/>
        <v>0</v>
      </c>
      <c r="Z1645" s="73" t="b">
        <f t="shared" si="440"/>
        <v>1</v>
      </c>
      <c r="AA1645" s="34" t="str">
        <f t="shared" si="434"/>
        <v>Outer</v>
      </c>
      <c r="AB1645" s="35" t="str">
        <f t="shared" si="441"/>
        <v>0.2-0.3</v>
      </c>
      <c r="AC1645" s="36" t="str">
        <f t="shared" si="435"/>
        <v>22-23</v>
      </c>
      <c r="AD1645" s="36" t="str">
        <f t="shared" si="436"/>
        <v>Mar</v>
      </c>
      <c r="AE1645" s="35" t="str">
        <f t="shared" si="437"/>
        <v>295-305</v>
      </c>
      <c r="AF1645" s="36" t="str">
        <f t="shared" si="438"/>
        <v>LWS-LTI</v>
      </c>
    </row>
    <row r="1646" spans="5:32" x14ac:dyDescent="0.3">
      <c r="E1646" s="12">
        <v>40970.944444444445</v>
      </c>
      <c r="F1646" s="16">
        <v>6.13</v>
      </c>
      <c r="G1646" s="16">
        <v>379.15999603271524</v>
      </c>
      <c r="H1646" s="29">
        <v>1.2255759447156807</v>
      </c>
      <c r="I1646" s="26">
        <v>293.5</v>
      </c>
      <c r="J1646" s="30">
        <v>0.14681892332789559</v>
      </c>
      <c r="K1646" s="31">
        <v>0.59242090009823845</v>
      </c>
      <c r="L1646" s="108">
        <f ca="1">REWS!R1646</f>
        <v>6.0741252097733529</v>
      </c>
      <c r="M1646" s="22">
        <f t="shared" si="425"/>
        <v>6.1309605409378038</v>
      </c>
      <c r="N1646" s="22">
        <f t="shared" ca="1" si="426"/>
        <v>6.0750769954055448</v>
      </c>
      <c r="O1646" s="22">
        <f t="shared" si="427"/>
        <v>0.30560969135305843</v>
      </c>
      <c r="P1646" s="81">
        <f t="shared" ca="1" si="428"/>
        <v>7</v>
      </c>
      <c r="Q1646" s="22">
        <f t="shared" ca="1" si="429"/>
        <v>4.4397601100806178E-2</v>
      </c>
      <c r="R1646" s="3">
        <f ca="1">IF(N1646&gt;'Power Curve'!$C$37,0,INDEX(Ci,$P1646,1)*POWER(1-Q1646,3)+INDEX(Ci,$P1646,2)*3*Q1646*POWER(1-Q1646,2)+INDEX(Ci,$P1646,3)*3*POWER(Q1646,2)*(1-Q1646)+INDEX(Ci,$P1646,4)*POWER(Q1646,3))</f>
        <v>377.40549570530521</v>
      </c>
      <c r="S1646" s="3">
        <f t="shared" si="430"/>
        <v>379.15999603271524</v>
      </c>
      <c r="T1646" s="3">
        <f t="shared" ca="1" si="431"/>
        <v>-1.7545003274100281</v>
      </c>
      <c r="U1646" s="3">
        <f t="shared" ca="1" si="439"/>
        <v>1.7545003274100281</v>
      </c>
      <c r="W1646" s="34">
        <f t="shared" si="432"/>
        <v>6</v>
      </c>
      <c r="X1646" s="73" t="b">
        <f>COUNTIF('Power Curve'!$D$2:$D$31,W1646)&gt;0</f>
        <v>1</v>
      </c>
      <c r="Y1646" s="73" t="b">
        <f t="shared" si="433"/>
        <v>0</v>
      </c>
      <c r="Z1646" s="73" t="b">
        <f t="shared" si="440"/>
        <v>1</v>
      </c>
      <c r="AA1646" s="34" t="str">
        <f t="shared" si="434"/>
        <v>Outer</v>
      </c>
      <c r="AB1646" s="35" t="str">
        <f t="shared" si="441"/>
        <v>0.3-0.4</v>
      </c>
      <c r="AC1646" s="36" t="str">
        <f t="shared" si="435"/>
        <v>22-23</v>
      </c>
      <c r="AD1646" s="36" t="str">
        <f t="shared" si="436"/>
        <v>Mar</v>
      </c>
      <c r="AE1646" s="35" t="str">
        <f t="shared" si="437"/>
        <v>285-295</v>
      </c>
      <c r="AF1646" s="36" t="str">
        <f t="shared" si="438"/>
        <v>LWS-HTI</v>
      </c>
    </row>
    <row r="1647" spans="5:32" x14ac:dyDescent="0.3">
      <c r="E1647" s="12">
        <v>40970.951388888891</v>
      </c>
      <c r="F1647" s="16">
        <v>6.3</v>
      </c>
      <c r="G1647" s="16">
        <v>509.03997421264694</v>
      </c>
      <c r="H1647" s="29">
        <v>1.2251674943472544</v>
      </c>
      <c r="I1647" s="26">
        <v>297.3</v>
      </c>
      <c r="J1647" s="30">
        <v>0.17142857142857146</v>
      </c>
      <c r="K1647" s="31">
        <v>0.32862737458737273</v>
      </c>
      <c r="L1647" s="108">
        <f ca="1">REWS!R1647</f>
        <v>6.2827844331732816</v>
      </c>
      <c r="M1647" s="22">
        <f t="shared" si="425"/>
        <v>6.3002871200811352</v>
      </c>
      <c r="N1647" s="22">
        <f t="shared" ca="1" si="426"/>
        <v>6.2830707686615686</v>
      </c>
      <c r="O1647" s="22">
        <f t="shared" si="427"/>
        <v>0.33177965999738634</v>
      </c>
      <c r="P1647" s="81">
        <f t="shared" ca="1" si="428"/>
        <v>7</v>
      </c>
      <c r="Q1647" s="22">
        <f t="shared" ca="1" si="429"/>
        <v>0.25583289099325007</v>
      </c>
      <c r="R1647" s="3">
        <f ca="1">IF(N1647&gt;'Power Curve'!$C$37,0,INDEX(Ci,$P1647,1)*POWER(1-Q1647,3)+INDEX(Ci,$P1647,2)*3*Q1647*POWER(1-Q1647,2)+INDEX(Ci,$P1647,3)*3*POWER(Q1647,2)*(1-Q1647)+INDEX(Ci,$P1647,4)*POWER(Q1647,3))</f>
        <v>420.67987731184883</v>
      </c>
      <c r="S1647" s="3">
        <f t="shared" si="430"/>
        <v>509.03997421264694</v>
      </c>
      <c r="T1647" s="3">
        <f t="shared" ca="1" si="431"/>
        <v>-88.360096900798112</v>
      </c>
      <c r="U1647" s="3">
        <f t="shared" ca="1" si="439"/>
        <v>88.360096900798112</v>
      </c>
      <c r="W1647" s="34">
        <f t="shared" si="432"/>
        <v>6</v>
      </c>
      <c r="X1647" s="73" t="b">
        <f>COUNTIF('Power Curve'!$D$2:$D$31,W1647)&gt;0</f>
        <v>1</v>
      </c>
      <c r="Y1647" s="73" t="b">
        <f t="shared" si="433"/>
        <v>0</v>
      </c>
      <c r="Z1647" s="73" t="b">
        <f t="shared" si="440"/>
        <v>1</v>
      </c>
      <c r="AA1647" s="34" t="str">
        <f t="shared" si="434"/>
        <v>Outer</v>
      </c>
      <c r="AB1647" s="35" t="str">
        <f t="shared" si="441"/>
        <v>0.3-0.4</v>
      </c>
      <c r="AC1647" s="36" t="str">
        <f t="shared" si="435"/>
        <v>22-23</v>
      </c>
      <c r="AD1647" s="36" t="str">
        <f t="shared" si="436"/>
        <v>Mar</v>
      </c>
      <c r="AE1647" s="35" t="str">
        <f t="shared" si="437"/>
        <v>295-305</v>
      </c>
      <c r="AF1647" s="36" t="str">
        <f t="shared" si="438"/>
        <v>LWS-HTI</v>
      </c>
    </row>
    <row r="1648" spans="5:32" x14ac:dyDescent="0.3">
      <c r="E1648" s="12">
        <v>40970.958333333336</v>
      </c>
      <c r="F1648" s="16">
        <v>6.41</v>
      </c>
      <c r="G1648" s="16">
        <v>488.38999938964866</v>
      </c>
      <c r="H1648" s="29">
        <v>1.2255353734651806</v>
      </c>
      <c r="I1648" s="26">
        <v>303.39999999999998</v>
      </c>
      <c r="J1648" s="30">
        <v>8.4243369734789394E-2</v>
      </c>
      <c r="K1648" s="31">
        <v>0.4630233978620838</v>
      </c>
      <c r="L1648" s="108">
        <f ca="1">REWS!R1648</f>
        <v>6.4745514655293865</v>
      </c>
      <c r="M1648" s="22">
        <f t="shared" si="425"/>
        <v>6.4109336718631837</v>
      </c>
      <c r="N1648" s="22">
        <f t="shared" ca="1" si="426"/>
        <v>6.4754945398710557</v>
      </c>
      <c r="O1648" s="22">
        <f t="shared" si="427"/>
        <v>0.34888044125328194</v>
      </c>
      <c r="P1648" s="81">
        <f t="shared" ca="1" si="428"/>
        <v>7</v>
      </c>
      <c r="Q1648" s="22">
        <f t="shared" ca="1" si="429"/>
        <v>0.45144055371782121</v>
      </c>
      <c r="R1648" s="3">
        <f ca="1">IF(N1648&gt;'Power Curve'!$C$37,0,INDEX(Ci,$P1648,1)*POWER(1-Q1648,3)+INDEX(Ci,$P1648,2)*3*Q1648*POWER(1-Q1648,2)+INDEX(Ci,$P1648,3)*3*POWER(Q1648,2)*(1-Q1648)+INDEX(Ci,$P1648,4)*POWER(Q1648,3))</f>
        <v>464.86182138566596</v>
      </c>
      <c r="S1648" s="3">
        <f t="shared" si="430"/>
        <v>488.38999938964866</v>
      </c>
      <c r="T1648" s="3">
        <f t="shared" ca="1" si="431"/>
        <v>-23.528178003982703</v>
      </c>
      <c r="U1648" s="3">
        <f t="shared" ca="1" si="439"/>
        <v>23.528178003982703</v>
      </c>
      <c r="W1648" s="34">
        <f t="shared" si="432"/>
        <v>6</v>
      </c>
      <c r="X1648" s="73" t="b">
        <f>COUNTIF('Power Curve'!$D$2:$D$31,W1648)&gt;0</f>
        <v>1</v>
      </c>
      <c r="Y1648" s="73" t="b">
        <f t="shared" si="433"/>
        <v>0</v>
      </c>
      <c r="Z1648" s="73" t="b">
        <f t="shared" si="440"/>
        <v>1</v>
      </c>
      <c r="AA1648" s="34" t="str">
        <f t="shared" si="434"/>
        <v>Outer</v>
      </c>
      <c r="AB1648" s="35" t="str">
        <f t="shared" si="441"/>
        <v>0.3-0.4</v>
      </c>
      <c r="AC1648" s="36" t="str">
        <f t="shared" si="435"/>
        <v>23-24</v>
      </c>
      <c r="AD1648" s="36" t="str">
        <f t="shared" si="436"/>
        <v>Mar</v>
      </c>
      <c r="AE1648" s="35" t="str">
        <f t="shared" si="437"/>
        <v>295-305</v>
      </c>
      <c r="AF1648" s="36" t="str">
        <f t="shared" si="438"/>
        <v>LWS-LTI</v>
      </c>
    </row>
    <row r="1649" spans="5:32" x14ac:dyDescent="0.3">
      <c r="E1649" s="12">
        <v>40970.965277777781</v>
      </c>
      <c r="F1649" s="16">
        <v>7.56</v>
      </c>
      <c r="G1649" s="16">
        <v>722.78000259399391</v>
      </c>
      <c r="H1649" s="29">
        <v>1.2252177717684007</v>
      </c>
      <c r="I1649" s="26">
        <v>303.7</v>
      </c>
      <c r="J1649" s="30">
        <v>6.084656084656085E-2</v>
      </c>
      <c r="K1649" s="31">
        <v>0.44735406066856537</v>
      </c>
      <c r="L1649" s="108">
        <f ca="1">REWS!R1649</f>
        <v>7.498926217287444</v>
      </c>
      <c r="M1649" s="22">
        <f t="shared" si="425"/>
        <v>7.5604479610937911</v>
      </c>
      <c r="N1649" s="22">
        <f t="shared" ca="1" si="426"/>
        <v>7.4993705595084172</v>
      </c>
      <c r="O1649" s="22">
        <f t="shared" si="427"/>
        <v>0.526541580204819</v>
      </c>
      <c r="P1649" s="81">
        <f t="shared" ca="1" si="428"/>
        <v>8</v>
      </c>
      <c r="Q1649" s="22">
        <f t="shared" ca="1" si="429"/>
        <v>0.4873839088688815</v>
      </c>
      <c r="R1649" s="3">
        <f ca="1">IF(N1649&gt;'Power Curve'!$C$37,0,INDEX(Ci,$P1649,1)*POWER(1-Q1649,3)+INDEX(Ci,$P1649,2)*3*Q1649*POWER(1-Q1649,2)+INDEX(Ci,$P1649,3)*3*POWER(Q1649,2)*(1-Q1649)+INDEX(Ci,$P1649,4)*POWER(Q1649,3))</f>
        <v>731.7182006656335</v>
      </c>
      <c r="S1649" s="3">
        <f t="shared" si="430"/>
        <v>722.78000259399391</v>
      </c>
      <c r="T1649" s="3">
        <f t="shared" ca="1" si="431"/>
        <v>8.9381980716395901</v>
      </c>
      <c r="U1649" s="3">
        <f t="shared" ca="1" si="439"/>
        <v>8.9381980716395901</v>
      </c>
      <c r="W1649" s="34">
        <f t="shared" si="432"/>
        <v>8</v>
      </c>
      <c r="X1649" s="73" t="b">
        <f>COUNTIF('Power Curve'!$D$2:$D$31,W1649)&gt;0</f>
        <v>1</v>
      </c>
      <c r="Y1649" s="73" t="b">
        <f t="shared" si="433"/>
        <v>0</v>
      </c>
      <c r="Z1649" s="73" t="b">
        <f t="shared" si="440"/>
        <v>1</v>
      </c>
      <c r="AA1649" s="34" t="str">
        <f t="shared" si="434"/>
        <v>Outer</v>
      </c>
      <c r="AB1649" s="35" t="str">
        <f t="shared" si="441"/>
        <v>0.5-0.6</v>
      </c>
      <c r="AC1649" s="36" t="str">
        <f t="shared" si="435"/>
        <v>23-24</v>
      </c>
      <c r="AD1649" s="36" t="str">
        <f t="shared" si="436"/>
        <v>Mar</v>
      </c>
      <c r="AE1649" s="35" t="str">
        <f t="shared" si="437"/>
        <v>295-305</v>
      </c>
      <c r="AF1649" s="36" t="str">
        <f t="shared" si="438"/>
        <v>HWS-LTI</v>
      </c>
    </row>
    <row r="1650" spans="5:32" x14ac:dyDescent="0.3">
      <c r="E1650" s="12">
        <v>40970.972222222219</v>
      </c>
      <c r="F1650" s="16">
        <v>6.95</v>
      </c>
      <c r="G1650" s="16">
        <v>565.64002704620384</v>
      </c>
      <c r="H1650" s="29">
        <v>1.2256309479164498</v>
      </c>
      <c r="I1650" s="26">
        <v>300.7</v>
      </c>
      <c r="J1650" s="30">
        <v>6.3309352517985612E-2</v>
      </c>
      <c r="K1650" s="31">
        <v>0.5409608642171968</v>
      </c>
      <c r="L1650" s="108">
        <f ca="1">REWS!R1650</f>
        <v>6.9009949184249662</v>
      </c>
      <c r="M1650" s="22">
        <f t="shared" si="425"/>
        <v>6.9511930164283617</v>
      </c>
      <c r="N1650" s="22">
        <f t="shared" ca="1" si="426"/>
        <v>6.9021795227860769</v>
      </c>
      <c r="O1650" s="22">
        <f t="shared" si="427"/>
        <v>0.43237926452489506</v>
      </c>
      <c r="P1650" s="81">
        <f t="shared" ca="1" si="428"/>
        <v>7</v>
      </c>
      <c r="Q1650" s="22">
        <f t="shared" ca="1" si="429"/>
        <v>0.88518557234557094</v>
      </c>
      <c r="R1650" s="3">
        <f ca="1">IF(N1650&gt;'Power Curve'!$C$37,0,INDEX(Ci,$P1650,1)*POWER(1-Q1650,3)+INDEX(Ci,$P1650,2)*3*Q1650*POWER(1-Q1650,2)+INDEX(Ci,$P1650,3)*3*POWER(Q1650,2)*(1-Q1650)+INDEX(Ci,$P1650,4)*POWER(Q1650,3))</f>
        <v>571.34019965532332</v>
      </c>
      <c r="S1650" s="3">
        <f t="shared" si="430"/>
        <v>565.64002704620384</v>
      </c>
      <c r="T1650" s="3">
        <f t="shared" ca="1" si="431"/>
        <v>5.7001726091194769</v>
      </c>
      <c r="U1650" s="3">
        <f t="shared" ca="1" si="439"/>
        <v>5.7001726091194769</v>
      </c>
      <c r="W1650" s="34">
        <f t="shared" si="432"/>
        <v>7</v>
      </c>
      <c r="X1650" s="73" t="b">
        <f>COUNTIF('Power Curve'!$D$2:$D$31,W1650)&gt;0</f>
        <v>1</v>
      </c>
      <c r="Y1650" s="73" t="b">
        <f t="shared" si="433"/>
        <v>0</v>
      </c>
      <c r="Z1650" s="73" t="b">
        <f t="shared" si="440"/>
        <v>1</v>
      </c>
      <c r="AA1650" s="34" t="str">
        <f t="shared" si="434"/>
        <v>Outer</v>
      </c>
      <c r="AB1650" s="35" t="str">
        <f t="shared" si="441"/>
        <v>0.4-0.5</v>
      </c>
      <c r="AC1650" s="36" t="str">
        <f t="shared" si="435"/>
        <v>23-24</v>
      </c>
      <c r="AD1650" s="36" t="str">
        <f t="shared" si="436"/>
        <v>Mar</v>
      </c>
      <c r="AE1650" s="35" t="str">
        <f t="shared" si="437"/>
        <v>295-305</v>
      </c>
      <c r="AF1650" s="36" t="str">
        <f t="shared" si="438"/>
        <v>LWS-LTI</v>
      </c>
    </row>
    <row r="1651" spans="5:32" x14ac:dyDescent="0.3">
      <c r="E1651" s="12">
        <v>40970.979166666664</v>
      </c>
      <c r="F1651" s="16">
        <v>7.27</v>
      </c>
      <c r="G1651" s="16">
        <v>628.57001972198486</v>
      </c>
      <c r="H1651" s="29">
        <v>1.2248146776669775</v>
      </c>
      <c r="I1651" s="26">
        <v>305.60000000000002</v>
      </c>
      <c r="J1651" s="30">
        <v>7.8404401650618974E-2</v>
      </c>
      <c r="K1651" s="31">
        <v>0.47522362699101256</v>
      </c>
      <c r="L1651" s="108">
        <f ca="1">REWS!R1651</f>
        <v>7.0278313848755056</v>
      </c>
      <c r="M1651" s="22">
        <f t="shared" si="425"/>
        <v>7.2696333710726835</v>
      </c>
      <c r="N1651" s="22">
        <f t="shared" ca="1" si="426"/>
        <v>7.0274769686056295</v>
      </c>
      <c r="O1651" s="22">
        <f t="shared" si="427"/>
        <v>0.48159524785304314</v>
      </c>
      <c r="P1651" s="81">
        <f t="shared" ca="1" si="428"/>
        <v>8</v>
      </c>
      <c r="Q1651" s="22">
        <f t="shared" ca="1" si="429"/>
        <v>1.243189846626052E-2</v>
      </c>
      <c r="R1651" s="3">
        <f ca="1">IF(N1651&gt;'Power Curve'!$C$37,0,INDEX(Ci,$P1651,1)*POWER(1-Q1651,3)+INDEX(Ci,$P1651,2)*3*Q1651*POWER(1-Q1651,2)+INDEX(Ci,$P1651,3)*3*POWER(Q1651,2)*(1-Q1651)+INDEX(Ci,$P1651,4)*POWER(Q1651,3))</f>
        <v>603.49612503393701</v>
      </c>
      <c r="S1651" s="3">
        <f t="shared" si="430"/>
        <v>628.57001972198486</v>
      </c>
      <c r="T1651" s="3">
        <f t="shared" ca="1" si="431"/>
        <v>-25.073894688047858</v>
      </c>
      <c r="U1651" s="3">
        <f t="shared" ca="1" si="439"/>
        <v>25.073894688047858</v>
      </c>
      <c r="W1651" s="34">
        <f t="shared" si="432"/>
        <v>7</v>
      </c>
      <c r="X1651" s="73" t="b">
        <f>COUNTIF('Power Curve'!$D$2:$D$31,W1651)&gt;0</f>
        <v>1</v>
      </c>
      <c r="Y1651" s="73" t="b">
        <f t="shared" si="433"/>
        <v>0</v>
      </c>
      <c r="Z1651" s="73" t="b">
        <f t="shared" si="440"/>
        <v>1</v>
      </c>
      <c r="AA1651" s="34" t="str">
        <f t="shared" si="434"/>
        <v>Outer</v>
      </c>
      <c r="AB1651" s="35" t="str">
        <f t="shared" si="441"/>
        <v>0.4-0.5</v>
      </c>
      <c r="AC1651" s="36" t="str">
        <f t="shared" si="435"/>
        <v>23-24</v>
      </c>
      <c r="AD1651" s="36" t="str">
        <f t="shared" si="436"/>
        <v>Mar</v>
      </c>
      <c r="AE1651" s="35" t="str">
        <f t="shared" si="437"/>
        <v>305-315</v>
      </c>
      <c r="AF1651" s="36" t="str">
        <f t="shared" si="438"/>
        <v>LWS-LTI</v>
      </c>
    </row>
    <row r="1652" spans="5:32" x14ac:dyDescent="0.3">
      <c r="E1652" s="12">
        <v>40970.986111111109</v>
      </c>
      <c r="F1652" s="16">
        <v>8.11</v>
      </c>
      <c r="G1652" s="16">
        <v>808.48000717163109</v>
      </c>
      <c r="H1652" s="29">
        <v>1.2244069490537717</v>
      </c>
      <c r="I1652" s="26">
        <v>309.60000000000002</v>
      </c>
      <c r="J1652" s="30">
        <v>4.4389642416769425E-2</v>
      </c>
      <c r="K1652" s="31">
        <v>0.51425303132893074</v>
      </c>
      <c r="L1652" s="108">
        <f ca="1">REWS!R1652</f>
        <v>7.7523971204292712</v>
      </c>
      <c r="M1652" s="22">
        <f t="shared" si="425"/>
        <v>8.108691042303116</v>
      </c>
      <c r="N1652" s="22">
        <f t="shared" ca="1" si="426"/>
        <v>7.7511458800001609</v>
      </c>
      <c r="O1652" s="22">
        <f t="shared" si="427"/>
        <v>0.61127431571099655</v>
      </c>
      <c r="P1652" s="81">
        <f t="shared" ca="1" si="428"/>
        <v>8</v>
      </c>
      <c r="Q1652" s="22">
        <f t="shared" ca="1" si="429"/>
        <v>0.74079102636870819</v>
      </c>
      <c r="R1652" s="3">
        <f ca="1">IF(N1652&gt;'Power Curve'!$C$37,0,INDEX(Ci,$P1652,1)*POWER(1-Q1652,3)+INDEX(Ci,$P1652,2)*3*Q1652*POWER(1-Q1652,2)+INDEX(Ci,$P1652,3)*3*POWER(Q1652,2)*(1-Q1652)+INDEX(Ci,$P1652,4)*POWER(Q1652,3))</f>
        <v>804.44547739516383</v>
      </c>
      <c r="S1652" s="3">
        <f t="shared" si="430"/>
        <v>808.48000717163109</v>
      </c>
      <c r="T1652" s="3">
        <f t="shared" ca="1" si="431"/>
        <v>-4.0345297764672523</v>
      </c>
      <c r="U1652" s="3">
        <f t="shared" ca="1" si="439"/>
        <v>4.0345297764672523</v>
      </c>
      <c r="W1652" s="34">
        <f t="shared" si="432"/>
        <v>8</v>
      </c>
      <c r="X1652" s="73" t="b">
        <f>COUNTIF('Power Curve'!$D$2:$D$31,W1652)&gt;0</f>
        <v>1</v>
      </c>
      <c r="Y1652" s="73" t="b">
        <f t="shared" si="433"/>
        <v>0</v>
      </c>
      <c r="Z1652" s="73" t="b">
        <f t="shared" si="440"/>
        <v>1</v>
      </c>
      <c r="AA1652" s="34" t="str">
        <f t="shared" si="434"/>
        <v>Outer</v>
      </c>
      <c r="AB1652" s="35" t="str">
        <f t="shared" si="441"/>
        <v>0.6-0.7</v>
      </c>
      <c r="AC1652" s="36" t="str">
        <f t="shared" si="435"/>
        <v>23-24</v>
      </c>
      <c r="AD1652" s="36" t="str">
        <f t="shared" si="436"/>
        <v>Mar</v>
      </c>
      <c r="AE1652" s="35" t="str">
        <f t="shared" si="437"/>
        <v>305-315</v>
      </c>
      <c r="AF1652" s="36" t="str">
        <f t="shared" si="438"/>
        <v>HWS-LTI</v>
      </c>
    </row>
    <row r="1653" spans="5:32" x14ac:dyDescent="0.3">
      <c r="E1653" s="12">
        <v>40970.993055555555</v>
      </c>
      <c r="F1653" s="16">
        <v>7.41</v>
      </c>
      <c r="G1653" s="16">
        <v>657.94999742507957</v>
      </c>
      <c r="H1653" s="29">
        <v>1.2244069490537717</v>
      </c>
      <c r="I1653" s="26">
        <v>311.5</v>
      </c>
      <c r="J1653" s="30">
        <v>8.5020242914979755E-2</v>
      </c>
      <c r="K1653" s="31">
        <v>0.55399858556486192</v>
      </c>
      <c r="L1653" s="108">
        <f ca="1">REWS!R1653</f>
        <v>7.1569461632226439</v>
      </c>
      <c r="M1653" s="22">
        <f t="shared" si="425"/>
        <v>7.4088040226222063</v>
      </c>
      <c r="N1653" s="22">
        <f t="shared" ca="1" si="426"/>
        <v>7.1557910288494586</v>
      </c>
      <c r="O1653" s="22">
        <f t="shared" si="427"/>
        <v>0.50310452067771139</v>
      </c>
      <c r="P1653" s="81">
        <f t="shared" ca="1" si="428"/>
        <v>8</v>
      </c>
      <c r="Q1653" s="22">
        <f t="shared" ca="1" si="429"/>
        <v>0.14157758310914476</v>
      </c>
      <c r="R1653" s="3">
        <f ca="1">IF(N1653&gt;'Power Curve'!$C$37,0,INDEX(Ci,$P1653,1)*POWER(1-Q1653,3)+INDEX(Ci,$P1653,2)*3*Q1653*POWER(1-Q1653,2)+INDEX(Ci,$P1653,3)*3*POWER(Q1653,2)*(1-Q1653)+INDEX(Ci,$P1653,4)*POWER(Q1653,3))</f>
        <v>637.07229842786307</v>
      </c>
      <c r="S1653" s="3">
        <f t="shared" si="430"/>
        <v>657.94999742507957</v>
      </c>
      <c r="T1653" s="3">
        <f t="shared" ca="1" si="431"/>
        <v>-20.877698997216498</v>
      </c>
      <c r="U1653" s="3">
        <f t="shared" ca="1" si="439"/>
        <v>20.877698997216498</v>
      </c>
      <c r="W1653" s="34">
        <f t="shared" si="432"/>
        <v>7</v>
      </c>
      <c r="X1653" s="73" t="b">
        <f>COUNTIF('Power Curve'!$D$2:$D$31,W1653)&gt;0</f>
        <v>1</v>
      </c>
      <c r="Y1653" s="73" t="b">
        <f t="shared" si="433"/>
        <v>0</v>
      </c>
      <c r="Z1653" s="73" t="b">
        <f t="shared" si="440"/>
        <v>1</v>
      </c>
      <c r="AA1653" s="34" t="str">
        <f t="shared" si="434"/>
        <v>Outer</v>
      </c>
      <c r="AB1653" s="35" t="str">
        <f t="shared" si="441"/>
        <v>0.5-0.6</v>
      </c>
      <c r="AC1653" s="36" t="str">
        <f t="shared" si="435"/>
        <v>23-24</v>
      </c>
      <c r="AD1653" s="36" t="str">
        <f t="shared" si="436"/>
        <v>Mar</v>
      </c>
      <c r="AE1653" s="35" t="str">
        <f t="shared" si="437"/>
        <v>305-315</v>
      </c>
      <c r="AF1653" s="36" t="str">
        <f t="shared" si="438"/>
        <v>HWS-LTI</v>
      </c>
    </row>
    <row r="1654" spans="5:32" x14ac:dyDescent="0.3">
      <c r="E1654" s="12">
        <v>40971</v>
      </c>
      <c r="F1654" s="16">
        <v>6.34</v>
      </c>
      <c r="G1654" s="16">
        <v>417.63000869750982</v>
      </c>
      <c r="H1654" s="29">
        <v>1.2259533975212686</v>
      </c>
      <c r="I1654" s="26">
        <v>306.7</v>
      </c>
      <c r="J1654" s="30">
        <v>9.4637223974763401E-2</v>
      </c>
      <c r="K1654" s="31">
        <v>0.49099129951362652</v>
      </c>
      <c r="L1654" s="108">
        <f ca="1">REWS!R1654</f>
        <v>6.2287321952343309</v>
      </c>
      <c r="M1654" s="22">
        <f t="shared" si="425"/>
        <v>6.3416443463510586</v>
      </c>
      <c r="N1654" s="22">
        <f t="shared" ca="1" si="426"/>
        <v>6.2303476830982039</v>
      </c>
      <c r="O1654" s="22">
        <f t="shared" si="427"/>
        <v>0.33817155263571869</v>
      </c>
      <c r="P1654" s="81">
        <f t="shared" ca="1" si="428"/>
        <v>7</v>
      </c>
      <c r="Q1654" s="22">
        <f t="shared" ca="1" si="429"/>
        <v>0.20223743616012665</v>
      </c>
      <c r="R1654" s="3">
        <f ca="1">IF(N1654&gt;'Power Curve'!$C$37,0,INDEX(Ci,$P1654,1)*POWER(1-Q1654,3)+INDEX(Ci,$P1654,2)*3*Q1654*POWER(1-Q1654,2)+INDEX(Ci,$P1654,3)*3*POWER(Q1654,2)*(1-Q1654)+INDEX(Ci,$P1654,4)*POWER(Q1654,3))</f>
        <v>409.21746445840768</v>
      </c>
      <c r="S1654" s="3">
        <f t="shared" si="430"/>
        <v>417.63000869750982</v>
      </c>
      <c r="T1654" s="3">
        <f t="shared" ca="1" si="431"/>
        <v>-8.4125442391021465</v>
      </c>
      <c r="U1654" s="3">
        <f t="shared" ca="1" si="439"/>
        <v>8.4125442391021465</v>
      </c>
      <c r="W1654" s="34">
        <f t="shared" si="432"/>
        <v>6</v>
      </c>
      <c r="X1654" s="73" t="b">
        <f>COUNTIF('Power Curve'!$D$2:$D$31,W1654)&gt;0</f>
        <v>1</v>
      </c>
      <c r="Y1654" s="73" t="b">
        <f t="shared" si="433"/>
        <v>0</v>
      </c>
      <c r="Z1654" s="73" t="b">
        <f t="shared" si="440"/>
        <v>1</v>
      </c>
      <c r="AA1654" s="34" t="str">
        <f t="shared" si="434"/>
        <v>Outer</v>
      </c>
      <c r="AB1654" s="35" t="str">
        <f t="shared" si="441"/>
        <v>0.3-0.4</v>
      </c>
      <c r="AC1654" s="36" t="str">
        <f t="shared" si="435"/>
        <v>0-1</v>
      </c>
      <c r="AD1654" s="36" t="str">
        <f t="shared" si="436"/>
        <v>Mar</v>
      </c>
      <c r="AE1654" s="35" t="str">
        <f t="shared" si="437"/>
        <v>305-315</v>
      </c>
      <c r="AF1654" s="36" t="str">
        <f t="shared" si="438"/>
        <v>LWS-LTI</v>
      </c>
    </row>
    <row r="1655" spans="5:32" x14ac:dyDescent="0.3">
      <c r="E1655" s="12">
        <v>40971.006944444445</v>
      </c>
      <c r="F1655" s="16">
        <v>6.72</v>
      </c>
      <c r="G1655" s="16">
        <v>533.58997535705612</v>
      </c>
      <c r="H1655" s="29">
        <v>1.2258124890797353</v>
      </c>
      <c r="I1655" s="26">
        <v>301.2</v>
      </c>
      <c r="J1655" s="30">
        <v>0.10267857142857142</v>
      </c>
      <c r="K1655" s="31">
        <v>0.44730331387946842</v>
      </c>
      <c r="L1655" s="108">
        <f ca="1">REWS!R1655</f>
        <v>6.6132345847149754</v>
      </c>
      <c r="M1655" s="22">
        <f t="shared" si="425"/>
        <v>6.7214853659727911</v>
      </c>
      <c r="N1655" s="22">
        <f t="shared" ca="1" si="426"/>
        <v>6.6146963516230439</v>
      </c>
      <c r="O1655" s="22">
        <f t="shared" si="427"/>
        <v>0.39687720666606385</v>
      </c>
      <c r="P1655" s="81">
        <f t="shared" ca="1" si="428"/>
        <v>7</v>
      </c>
      <c r="Q1655" s="22">
        <f t="shared" ca="1" si="429"/>
        <v>0.5929456332237657</v>
      </c>
      <c r="R1655" s="3">
        <f ca="1">IF(N1655&gt;'Power Curve'!$C$37,0,INDEX(Ci,$P1655,1)*POWER(1-Q1655,3)+INDEX(Ci,$P1655,2)*3*Q1655*POWER(1-Q1655,2)+INDEX(Ci,$P1655,3)*3*POWER(Q1655,2)*(1-Q1655)+INDEX(Ci,$P1655,4)*POWER(Q1655,3))</f>
        <v>498.6572339194621</v>
      </c>
      <c r="S1655" s="3">
        <f t="shared" si="430"/>
        <v>533.58997535705612</v>
      </c>
      <c r="T1655" s="3">
        <f t="shared" ca="1" si="431"/>
        <v>-34.932741437594018</v>
      </c>
      <c r="U1655" s="3">
        <f t="shared" ca="1" si="439"/>
        <v>34.932741437594018</v>
      </c>
      <c r="W1655" s="34">
        <f t="shared" si="432"/>
        <v>7</v>
      </c>
      <c r="X1655" s="73" t="b">
        <f>COUNTIF('Power Curve'!$D$2:$D$31,W1655)&gt;0</f>
        <v>1</v>
      </c>
      <c r="Y1655" s="73" t="b">
        <f t="shared" si="433"/>
        <v>0</v>
      </c>
      <c r="Z1655" s="73" t="b">
        <f t="shared" si="440"/>
        <v>1</v>
      </c>
      <c r="AA1655" s="34" t="str">
        <f t="shared" si="434"/>
        <v>Outer</v>
      </c>
      <c r="AB1655" s="35" t="str">
        <f t="shared" si="441"/>
        <v>0.3-0.4</v>
      </c>
      <c r="AC1655" s="36" t="str">
        <f t="shared" si="435"/>
        <v>0-1</v>
      </c>
      <c r="AD1655" s="36" t="str">
        <f t="shared" si="436"/>
        <v>Mar</v>
      </c>
      <c r="AE1655" s="35" t="str">
        <f t="shared" si="437"/>
        <v>295-305</v>
      </c>
      <c r="AF1655" s="36" t="str">
        <f t="shared" si="438"/>
        <v>Inner-TI</v>
      </c>
    </row>
    <row r="1656" spans="5:32" x14ac:dyDescent="0.3">
      <c r="E1656" s="12">
        <v>40971.013888888891</v>
      </c>
      <c r="F1656" s="16">
        <v>6.2</v>
      </c>
      <c r="G1656" s="16">
        <v>373.94998931884771</v>
      </c>
      <c r="H1656" s="29">
        <v>1.2258626232272263</v>
      </c>
      <c r="I1656" s="26">
        <v>299.3</v>
      </c>
      <c r="J1656" s="30">
        <v>6.1290322580645158E-2</v>
      </c>
      <c r="K1656" s="31">
        <v>0.6485484030664761</v>
      </c>
      <c r="L1656" s="108">
        <f ca="1">REWS!R1656</f>
        <v>6.0203794865126383</v>
      </c>
      <c r="M1656" s="22">
        <f t="shared" si="425"/>
        <v>6.2014549684668143</v>
      </c>
      <c r="N1656" s="22">
        <f t="shared" ca="1" si="426"/>
        <v>6.0217923030144336</v>
      </c>
      <c r="O1656" s="22">
        <f t="shared" si="427"/>
        <v>0.31650483237207372</v>
      </c>
      <c r="P1656" s="81">
        <f t="shared" ca="1" si="428"/>
        <v>6</v>
      </c>
      <c r="Q1656" s="22">
        <f t="shared" ca="1" si="429"/>
        <v>0.99042179379502049</v>
      </c>
      <c r="R1656" s="3">
        <f ca="1">IF(N1656&gt;'Power Curve'!$C$37,0,INDEX(Ci,$P1656,1)*POWER(1-Q1656,3)+INDEX(Ci,$P1656,2)*3*Q1656*POWER(1-Q1656,2)+INDEX(Ci,$P1656,3)*3*POWER(Q1656,2)*(1-Q1656)+INDEX(Ci,$P1656,4)*POWER(Q1656,3))</f>
        <v>367.23246500270892</v>
      </c>
      <c r="S1656" s="3">
        <f t="shared" si="430"/>
        <v>373.94998931884771</v>
      </c>
      <c r="T1656" s="3">
        <f t="shared" ca="1" si="431"/>
        <v>-6.7175243161387925</v>
      </c>
      <c r="U1656" s="3">
        <f t="shared" ca="1" si="439"/>
        <v>6.7175243161387925</v>
      </c>
      <c r="W1656" s="34">
        <f t="shared" si="432"/>
        <v>6</v>
      </c>
      <c r="X1656" s="73" t="b">
        <f>COUNTIF('Power Curve'!$D$2:$D$31,W1656)&gt;0</f>
        <v>1</v>
      </c>
      <c r="Y1656" s="73" t="b">
        <f t="shared" si="433"/>
        <v>0</v>
      </c>
      <c r="Z1656" s="73" t="b">
        <f t="shared" si="440"/>
        <v>1</v>
      </c>
      <c r="AA1656" s="34" t="str">
        <f t="shared" si="434"/>
        <v>Outer</v>
      </c>
      <c r="AB1656" s="35" t="str">
        <f t="shared" si="441"/>
        <v>0.3-0.4</v>
      </c>
      <c r="AC1656" s="36" t="str">
        <f t="shared" si="435"/>
        <v>0-1</v>
      </c>
      <c r="AD1656" s="36" t="str">
        <f t="shared" si="436"/>
        <v>Mar</v>
      </c>
      <c r="AE1656" s="35" t="str">
        <f t="shared" si="437"/>
        <v>295-305</v>
      </c>
      <c r="AF1656" s="36" t="str">
        <f t="shared" si="438"/>
        <v>LWS-LTI</v>
      </c>
    </row>
    <row r="1657" spans="5:32" x14ac:dyDescent="0.3">
      <c r="E1657" s="12">
        <v>40971.020833333336</v>
      </c>
      <c r="F1657" s="16">
        <v>6.83</v>
      </c>
      <c r="G1657" s="16">
        <v>490.09002685546898</v>
      </c>
      <c r="H1657" s="29">
        <v>1.2250462580123445</v>
      </c>
      <c r="I1657" s="26">
        <v>304.89999999999998</v>
      </c>
      <c r="J1657" s="30">
        <v>7.0278184480234263E-2</v>
      </c>
      <c r="K1657" s="31">
        <v>0.48346795771103107</v>
      </c>
      <c r="L1657" s="108">
        <f ca="1">REWS!R1657</f>
        <v>6.6161415943405615</v>
      </c>
      <c r="M1657" s="22">
        <f t="shared" si="425"/>
        <v>6.830085969591174</v>
      </c>
      <c r="N1657" s="22">
        <f t="shared" ca="1" si="426"/>
        <v>6.6162248720840484</v>
      </c>
      <c r="O1657" s="22">
        <f t="shared" si="427"/>
        <v>0.41366178003798798</v>
      </c>
      <c r="P1657" s="81">
        <f t="shared" ca="1" si="428"/>
        <v>7</v>
      </c>
      <c r="Q1657" s="22">
        <f t="shared" ca="1" si="429"/>
        <v>0.59449944496399121</v>
      </c>
      <c r="R1657" s="3">
        <f ca="1">IF(N1657&gt;'Power Curve'!$C$37,0,INDEX(Ci,$P1657,1)*POWER(1-Q1657,3)+INDEX(Ci,$P1657,2)*3*Q1657*POWER(1-Q1657,2)+INDEX(Ci,$P1657,3)*3*POWER(Q1657,2)*(1-Q1657)+INDEX(Ci,$P1657,4)*POWER(Q1657,3))</f>
        <v>499.03499966460674</v>
      </c>
      <c r="S1657" s="3">
        <f t="shared" si="430"/>
        <v>490.09002685546898</v>
      </c>
      <c r="T1657" s="3">
        <f t="shared" ca="1" si="431"/>
        <v>8.9449728091377665</v>
      </c>
      <c r="U1657" s="3">
        <f t="shared" ca="1" si="439"/>
        <v>8.9449728091377665</v>
      </c>
      <c r="W1657" s="34">
        <f t="shared" si="432"/>
        <v>7</v>
      </c>
      <c r="X1657" s="73" t="b">
        <f>COUNTIF('Power Curve'!$D$2:$D$31,W1657)&gt;0</f>
        <v>1</v>
      </c>
      <c r="Y1657" s="73" t="b">
        <f t="shared" si="433"/>
        <v>0</v>
      </c>
      <c r="Z1657" s="73" t="b">
        <f t="shared" si="440"/>
        <v>1</v>
      </c>
      <c r="AA1657" s="34" t="str">
        <f t="shared" si="434"/>
        <v>Outer</v>
      </c>
      <c r="AB1657" s="35" t="str">
        <f t="shared" si="441"/>
        <v>0.4-0.5</v>
      </c>
      <c r="AC1657" s="36" t="str">
        <f t="shared" si="435"/>
        <v>0-1</v>
      </c>
      <c r="AD1657" s="36" t="str">
        <f t="shared" si="436"/>
        <v>Mar</v>
      </c>
      <c r="AE1657" s="35" t="str">
        <f t="shared" si="437"/>
        <v>295-305</v>
      </c>
      <c r="AF1657" s="36" t="str">
        <f t="shared" si="438"/>
        <v>LWS-LTI</v>
      </c>
    </row>
    <row r="1658" spans="5:32" x14ac:dyDescent="0.3">
      <c r="E1658" s="12">
        <v>40971.027777777781</v>
      </c>
      <c r="F1658" s="16">
        <v>7.5</v>
      </c>
      <c r="G1658" s="16">
        <v>661.56997314095474</v>
      </c>
      <c r="H1658" s="29">
        <v>1.2240447524019329</v>
      </c>
      <c r="I1658" s="26">
        <v>308.3</v>
      </c>
      <c r="J1658" s="30">
        <v>5.6000000000000001E-2</v>
      </c>
      <c r="K1658" s="31">
        <v>0.54055791006395937</v>
      </c>
      <c r="L1658" s="108">
        <f ca="1">REWS!R1658</f>
        <v>7.2474148184758054</v>
      </c>
      <c r="M1658" s="22">
        <f t="shared" si="425"/>
        <v>7.4980500081541646</v>
      </c>
      <c r="N1658" s="22">
        <f t="shared" ca="1" si="426"/>
        <v>7.2455304985025499</v>
      </c>
      <c r="O1658" s="22">
        <f t="shared" si="427"/>
        <v>0.51689777543322424</v>
      </c>
      <c r="P1658" s="81">
        <f t="shared" ca="1" si="428"/>
        <v>8</v>
      </c>
      <c r="Q1658" s="22">
        <f t="shared" ca="1" si="429"/>
        <v>0.23189866893415023</v>
      </c>
      <c r="R1658" s="3">
        <f ca="1">IF(N1658&gt;'Power Curve'!$C$37,0,INDEX(Ci,$P1658,1)*POWER(1-Q1658,3)+INDEX(Ci,$P1658,2)*3*Q1658*POWER(1-Q1658,2)+INDEX(Ci,$P1658,3)*3*POWER(Q1658,2)*(1-Q1658)+INDEX(Ci,$P1658,4)*POWER(Q1658,3))</f>
        <v>661.17311783086734</v>
      </c>
      <c r="S1658" s="3">
        <f t="shared" si="430"/>
        <v>661.56997314095474</v>
      </c>
      <c r="T1658" s="3">
        <f t="shared" ca="1" si="431"/>
        <v>-0.39685531008740327</v>
      </c>
      <c r="U1658" s="3">
        <f t="shared" ca="1" si="439"/>
        <v>0.39685531008740327</v>
      </c>
      <c r="W1658" s="34">
        <f t="shared" si="432"/>
        <v>7</v>
      </c>
      <c r="X1658" s="73" t="b">
        <f>COUNTIF('Power Curve'!$D$2:$D$31,W1658)&gt;0</f>
        <v>1</v>
      </c>
      <c r="Y1658" s="73" t="b">
        <f t="shared" si="433"/>
        <v>0</v>
      </c>
      <c r="Z1658" s="73" t="b">
        <f t="shared" si="440"/>
        <v>1</v>
      </c>
      <c r="AA1658" s="34" t="str">
        <f t="shared" si="434"/>
        <v>Outer</v>
      </c>
      <c r="AB1658" s="35" t="str">
        <f t="shared" si="441"/>
        <v>0.5-0.6</v>
      </c>
      <c r="AC1658" s="36" t="str">
        <f t="shared" si="435"/>
        <v>0-1</v>
      </c>
      <c r="AD1658" s="36" t="str">
        <f t="shared" si="436"/>
        <v>Mar</v>
      </c>
      <c r="AE1658" s="35" t="str">
        <f t="shared" si="437"/>
        <v>305-315</v>
      </c>
      <c r="AF1658" s="36" t="str">
        <f t="shared" si="438"/>
        <v>HWS-LTI</v>
      </c>
    </row>
    <row r="1659" spans="5:32" x14ac:dyDescent="0.3">
      <c r="E1659" s="12">
        <v>40971.034722222219</v>
      </c>
      <c r="F1659" s="16">
        <v>7.31</v>
      </c>
      <c r="G1659" s="16">
        <v>637.52001953125</v>
      </c>
      <c r="H1659" s="29">
        <v>1.2247290766383687</v>
      </c>
      <c r="I1659" s="26">
        <v>307.39999999999998</v>
      </c>
      <c r="J1659" s="30">
        <v>5.6087551299589603E-2</v>
      </c>
      <c r="K1659" s="31">
        <v>0.61870325654929192</v>
      </c>
      <c r="L1659" s="108">
        <f ca="1">REWS!R1659</f>
        <v>7.0413294825096013</v>
      </c>
      <c r="M1659" s="22">
        <f t="shared" si="425"/>
        <v>7.3094610623696603</v>
      </c>
      <c r="N1659" s="22">
        <f t="shared" ca="1" si="426"/>
        <v>7.0408103529027963</v>
      </c>
      <c r="O1659" s="22">
        <f t="shared" si="427"/>
        <v>0.48775074593072876</v>
      </c>
      <c r="P1659" s="81">
        <f t="shared" ca="1" si="428"/>
        <v>8</v>
      </c>
      <c r="Q1659" s="22">
        <f t="shared" ca="1" si="429"/>
        <v>2.5851698606573669E-2</v>
      </c>
      <c r="R1659" s="3">
        <f ca="1">IF(N1659&gt;'Power Curve'!$C$37,0,INDEX(Ci,$P1659,1)*POWER(1-Q1659,3)+INDEX(Ci,$P1659,2)*3*Q1659*POWER(1-Q1659,2)+INDEX(Ci,$P1659,3)*3*POWER(Q1659,2)*(1-Q1659)+INDEX(Ci,$P1659,4)*POWER(Q1659,3))</f>
        <v>606.93370752060912</v>
      </c>
      <c r="S1659" s="3">
        <f t="shared" si="430"/>
        <v>637.52001953125</v>
      </c>
      <c r="T1659" s="3">
        <f t="shared" ca="1" si="431"/>
        <v>-30.586312010640881</v>
      </c>
      <c r="U1659" s="3">
        <f t="shared" ca="1" si="439"/>
        <v>30.586312010640881</v>
      </c>
      <c r="W1659" s="34">
        <f t="shared" si="432"/>
        <v>7</v>
      </c>
      <c r="X1659" s="73" t="b">
        <f>COUNTIF('Power Curve'!$D$2:$D$31,W1659)&gt;0</f>
        <v>1</v>
      </c>
      <c r="Y1659" s="73" t="b">
        <f t="shared" si="433"/>
        <v>0</v>
      </c>
      <c r="Z1659" s="73" t="b">
        <f t="shared" si="440"/>
        <v>1</v>
      </c>
      <c r="AA1659" s="34" t="str">
        <f t="shared" si="434"/>
        <v>Outer</v>
      </c>
      <c r="AB1659" s="35" t="str">
        <f t="shared" si="441"/>
        <v>0.4-0.5</v>
      </c>
      <c r="AC1659" s="36" t="str">
        <f t="shared" si="435"/>
        <v>0-1</v>
      </c>
      <c r="AD1659" s="36" t="str">
        <f t="shared" si="436"/>
        <v>Mar</v>
      </c>
      <c r="AE1659" s="35" t="str">
        <f t="shared" si="437"/>
        <v>305-315</v>
      </c>
      <c r="AF1659" s="36" t="str">
        <f t="shared" si="438"/>
        <v>LWS-LTI</v>
      </c>
    </row>
    <row r="1660" spans="5:32" x14ac:dyDescent="0.3">
      <c r="E1660" s="12">
        <v>40971.041666666664</v>
      </c>
      <c r="F1660" s="16">
        <v>7.52</v>
      </c>
      <c r="G1660" s="16">
        <v>640.23001956939697</v>
      </c>
      <c r="H1660" s="29">
        <v>1.2239142199980608</v>
      </c>
      <c r="I1660" s="26">
        <v>310</v>
      </c>
      <c r="J1660" s="30">
        <v>5.8510638297872342E-2</v>
      </c>
      <c r="K1660" s="31">
        <v>0.63898078954545823</v>
      </c>
      <c r="L1660" s="108">
        <f ca="1">REWS!R1660</f>
        <v>7.1290455046320949</v>
      </c>
      <c r="M1660" s="22">
        <f t="shared" si="425"/>
        <v>7.5177775566871849</v>
      </c>
      <c r="N1660" s="22">
        <f t="shared" ca="1" si="426"/>
        <v>7.1269386031017063</v>
      </c>
      <c r="O1660" s="22">
        <f t="shared" si="427"/>
        <v>0.51994673165232785</v>
      </c>
      <c r="P1660" s="81">
        <f t="shared" ca="1" si="428"/>
        <v>8</v>
      </c>
      <c r="Q1660" s="22">
        <f t="shared" ca="1" si="429"/>
        <v>0.11253816007381416</v>
      </c>
      <c r="R1660" s="3">
        <f ca="1">IF(N1660&gt;'Power Curve'!$C$37,0,INDEX(Ci,$P1660,1)*POWER(1-Q1660,3)+INDEX(Ci,$P1660,2)*3*Q1660*POWER(1-Q1660,2)+INDEX(Ci,$P1660,3)*3*POWER(Q1660,2)*(1-Q1660)+INDEX(Ci,$P1660,4)*POWER(Q1660,3))</f>
        <v>629.42854652748804</v>
      </c>
      <c r="S1660" s="3">
        <f t="shared" si="430"/>
        <v>640.23001956939697</v>
      </c>
      <c r="T1660" s="3">
        <f t="shared" ca="1" si="431"/>
        <v>-10.801473041908935</v>
      </c>
      <c r="U1660" s="3">
        <f t="shared" ca="1" si="439"/>
        <v>10.801473041908935</v>
      </c>
      <c r="W1660" s="34">
        <f t="shared" si="432"/>
        <v>8</v>
      </c>
      <c r="X1660" s="73" t="b">
        <f>COUNTIF('Power Curve'!$D$2:$D$31,W1660)&gt;0</f>
        <v>1</v>
      </c>
      <c r="Y1660" s="73" t="b">
        <f t="shared" si="433"/>
        <v>0</v>
      </c>
      <c r="Z1660" s="73" t="b">
        <f t="shared" si="440"/>
        <v>1</v>
      </c>
      <c r="AA1660" s="34" t="str">
        <f t="shared" si="434"/>
        <v>Outer</v>
      </c>
      <c r="AB1660" s="35" t="str">
        <f t="shared" si="441"/>
        <v>0.5-0.6</v>
      </c>
      <c r="AC1660" s="36" t="str">
        <f t="shared" si="435"/>
        <v>1-2</v>
      </c>
      <c r="AD1660" s="36" t="str">
        <f t="shared" si="436"/>
        <v>Mar</v>
      </c>
      <c r="AE1660" s="35" t="str">
        <f t="shared" si="437"/>
        <v>305-315</v>
      </c>
      <c r="AF1660" s="36" t="str">
        <f t="shared" si="438"/>
        <v>HWS-LTI</v>
      </c>
    </row>
    <row r="1661" spans="5:32" x14ac:dyDescent="0.3">
      <c r="E1661" s="12">
        <v>40971.048611111109</v>
      </c>
      <c r="F1661" s="16">
        <v>7.18</v>
      </c>
      <c r="G1661" s="16">
        <v>606.1600050926213</v>
      </c>
      <c r="H1661" s="29">
        <v>1.2235976244780036</v>
      </c>
      <c r="I1661" s="26">
        <v>316.39999999999998</v>
      </c>
      <c r="J1661" s="30">
        <v>6.4066852367688026E-2</v>
      </c>
      <c r="K1661" s="31">
        <v>0.57560847927565406</v>
      </c>
      <c r="L1661" s="108">
        <f ca="1">REWS!R1661</f>
        <v>6.9380546910225567</v>
      </c>
      <c r="M1661" s="22">
        <f t="shared" si="425"/>
        <v>7.1772590745488118</v>
      </c>
      <c r="N1661" s="22">
        <f t="shared" ca="1" si="426"/>
        <v>6.9354061268603893</v>
      </c>
      <c r="O1661" s="22">
        <f t="shared" si="427"/>
        <v>0.46731850254937018</v>
      </c>
      <c r="P1661" s="81">
        <f t="shared" ca="1" si="428"/>
        <v>7</v>
      </c>
      <c r="Q1661" s="22">
        <f t="shared" ca="1" si="429"/>
        <v>0.91896195206414133</v>
      </c>
      <c r="R1661" s="3">
        <f ca="1">IF(N1661&gt;'Power Curve'!$C$37,0,INDEX(Ci,$P1661,1)*POWER(1-Q1661,3)+INDEX(Ci,$P1661,2)*3*Q1661*POWER(1-Q1661,2)+INDEX(Ci,$P1661,3)*3*POWER(Q1661,2)*(1-Q1661)+INDEX(Ci,$P1661,4)*POWER(Q1661,3))</f>
        <v>579.86351877023287</v>
      </c>
      <c r="S1661" s="3">
        <f t="shared" si="430"/>
        <v>606.1600050926213</v>
      </c>
      <c r="T1661" s="3">
        <f t="shared" ca="1" si="431"/>
        <v>-26.296486322388432</v>
      </c>
      <c r="U1661" s="3">
        <f t="shared" ca="1" si="439"/>
        <v>26.296486322388432</v>
      </c>
      <c r="W1661" s="34">
        <f t="shared" si="432"/>
        <v>7</v>
      </c>
      <c r="X1661" s="73" t="b">
        <f>COUNTIF('Power Curve'!$D$2:$D$31,W1661)&gt;0</f>
        <v>1</v>
      </c>
      <c r="Y1661" s="73" t="b">
        <f t="shared" si="433"/>
        <v>0</v>
      </c>
      <c r="Z1661" s="73" t="b">
        <f t="shared" si="440"/>
        <v>1</v>
      </c>
      <c r="AA1661" s="34" t="str">
        <f t="shared" si="434"/>
        <v>Outer</v>
      </c>
      <c r="AB1661" s="35" t="str">
        <f t="shared" si="441"/>
        <v>0.4-0.5</v>
      </c>
      <c r="AC1661" s="36" t="str">
        <f t="shared" si="435"/>
        <v>1-2</v>
      </c>
      <c r="AD1661" s="36" t="str">
        <f t="shared" si="436"/>
        <v>Mar</v>
      </c>
      <c r="AE1661" s="35" t="str">
        <f t="shared" si="437"/>
        <v>315-325</v>
      </c>
      <c r="AF1661" s="36" t="str">
        <f t="shared" si="438"/>
        <v>LWS-LTI</v>
      </c>
    </row>
    <row r="1662" spans="5:32" x14ac:dyDescent="0.3">
      <c r="E1662" s="12">
        <v>40971.055555555555</v>
      </c>
      <c r="F1662" s="16">
        <v>6.93</v>
      </c>
      <c r="G1662" s="16">
        <v>476.46001434326126</v>
      </c>
      <c r="H1662" s="29">
        <v>1.2245479038708176</v>
      </c>
      <c r="I1662" s="26">
        <v>313.10000000000002</v>
      </c>
      <c r="J1662" s="30">
        <v>8.9466089466089471E-2</v>
      </c>
      <c r="K1662" s="31">
        <v>0.60879855575432695</v>
      </c>
      <c r="L1662" s="108">
        <f ca="1">REWS!R1662</f>
        <v>6.6438482701917003</v>
      </c>
      <c r="M1662" s="22">
        <f t="shared" si="425"/>
        <v>6.9291473709722071</v>
      </c>
      <c r="N1662" s="22">
        <f t="shared" ca="1" si="426"/>
        <v>6.6430308476965463</v>
      </c>
      <c r="O1662" s="22">
        <f t="shared" si="427"/>
        <v>0.4289720389537508</v>
      </c>
      <c r="P1662" s="81">
        <f t="shared" ca="1" si="428"/>
        <v>7</v>
      </c>
      <c r="Q1662" s="22">
        <f t="shared" ca="1" si="429"/>
        <v>0.62174895890738102</v>
      </c>
      <c r="R1662" s="3">
        <f ca="1">IF(N1662&gt;'Power Curve'!$C$37,0,INDEX(Ci,$P1662,1)*POWER(1-Q1662,3)+INDEX(Ci,$P1662,2)*3*Q1662*POWER(1-Q1662,2)+INDEX(Ci,$P1662,3)*3*POWER(Q1662,2)*(1-Q1662)+INDEX(Ci,$P1662,4)*POWER(Q1662,3))</f>
        <v>505.68018626798892</v>
      </c>
      <c r="S1662" s="3">
        <f t="shared" si="430"/>
        <v>476.46001434326126</v>
      </c>
      <c r="T1662" s="3">
        <f t="shared" ca="1" si="431"/>
        <v>29.220171924727651</v>
      </c>
      <c r="U1662" s="3">
        <f t="shared" ca="1" si="439"/>
        <v>29.220171924727651</v>
      </c>
      <c r="W1662" s="34">
        <f t="shared" si="432"/>
        <v>7</v>
      </c>
      <c r="X1662" s="73" t="b">
        <f>COUNTIF('Power Curve'!$D$2:$D$31,W1662)&gt;0</f>
        <v>1</v>
      </c>
      <c r="Y1662" s="73" t="b">
        <f t="shared" si="433"/>
        <v>0</v>
      </c>
      <c r="Z1662" s="73" t="b">
        <f t="shared" si="440"/>
        <v>1</v>
      </c>
      <c r="AA1662" s="34" t="str">
        <f t="shared" si="434"/>
        <v>Outer</v>
      </c>
      <c r="AB1662" s="35" t="str">
        <f t="shared" si="441"/>
        <v>0.4-0.5</v>
      </c>
      <c r="AC1662" s="36" t="str">
        <f t="shared" si="435"/>
        <v>1-2</v>
      </c>
      <c r="AD1662" s="36" t="str">
        <f t="shared" si="436"/>
        <v>Mar</v>
      </c>
      <c r="AE1662" s="35" t="str">
        <f t="shared" si="437"/>
        <v>305-315</v>
      </c>
      <c r="AF1662" s="36" t="str">
        <f t="shared" si="438"/>
        <v>LWS-LTI</v>
      </c>
    </row>
    <row r="1663" spans="5:32" x14ac:dyDescent="0.3">
      <c r="E1663" s="12">
        <v>40971.0625</v>
      </c>
      <c r="F1663" s="16">
        <v>7.25</v>
      </c>
      <c r="G1663" s="16">
        <v>585.91000247001625</v>
      </c>
      <c r="H1663" s="29">
        <v>1.224276245199744</v>
      </c>
      <c r="I1663" s="26">
        <v>314</v>
      </c>
      <c r="J1663" s="30">
        <v>6.0689655172413794E-2</v>
      </c>
      <c r="K1663" s="31">
        <v>0.60844970426156098</v>
      </c>
      <c r="L1663" s="108">
        <f ca="1">REWS!R1663</f>
        <v>6.9393533597304682</v>
      </c>
      <c r="M1663" s="22">
        <f t="shared" si="425"/>
        <v>7.2485719031212046</v>
      </c>
      <c r="N1663" s="22">
        <f t="shared" ca="1" si="426"/>
        <v>6.9379864536788975</v>
      </c>
      <c r="O1663" s="22">
        <f t="shared" si="427"/>
        <v>0.47834013008782117</v>
      </c>
      <c r="P1663" s="81">
        <f t="shared" ca="1" si="428"/>
        <v>7</v>
      </c>
      <c r="Q1663" s="22">
        <f t="shared" ca="1" si="429"/>
        <v>0.9215849736111229</v>
      </c>
      <c r="R1663" s="3">
        <f ca="1">IF(N1663&gt;'Power Curve'!$C$37,0,INDEX(Ci,$P1663,1)*POWER(1-Q1663,3)+INDEX(Ci,$P1663,2)*3*Q1663*POWER(1-Q1663,2)+INDEX(Ci,$P1663,3)*3*POWER(Q1663,2)*(1-Q1663)+INDEX(Ci,$P1663,4)*POWER(Q1663,3))</f>
        <v>580.52571075027686</v>
      </c>
      <c r="S1663" s="3">
        <f t="shared" si="430"/>
        <v>585.91000247001625</v>
      </c>
      <c r="T1663" s="3">
        <f t="shared" ca="1" si="431"/>
        <v>-5.3842917197393945</v>
      </c>
      <c r="U1663" s="3">
        <f t="shared" ca="1" si="439"/>
        <v>5.3842917197393945</v>
      </c>
      <c r="W1663" s="34">
        <f t="shared" si="432"/>
        <v>7</v>
      </c>
      <c r="X1663" s="73" t="b">
        <f>COUNTIF('Power Curve'!$D$2:$D$31,W1663)&gt;0</f>
        <v>1</v>
      </c>
      <c r="Y1663" s="73" t="b">
        <f t="shared" si="433"/>
        <v>0</v>
      </c>
      <c r="Z1663" s="73" t="b">
        <f t="shared" si="440"/>
        <v>1</v>
      </c>
      <c r="AA1663" s="34" t="str">
        <f t="shared" si="434"/>
        <v>Outer</v>
      </c>
      <c r="AB1663" s="35" t="str">
        <f t="shared" si="441"/>
        <v>0.4-0.5</v>
      </c>
      <c r="AC1663" s="36" t="str">
        <f t="shared" si="435"/>
        <v>1-2</v>
      </c>
      <c r="AD1663" s="36" t="str">
        <f t="shared" si="436"/>
        <v>Mar</v>
      </c>
      <c r="AE1663" s="35" t="str">
        <f t="shared" si="437"/>
        <v>305-315</v>
      </c>
      <c r="AF1663" s="36" t="str">
        <f t="shared" si="438"/>
        <v>LWS-LTI</v>
      </c>
    </row>
    <row r="1664" spans="5:32" x14ac:dyDescent="0.3">
      <c r="E1664" s="12">
        <v>40971.069444444445</v>
      </c>
      <c r="F1664" s="16">
        <v>6.92</v>
      </c>
      <c r="G1664" s="16">
        <v>529.36000061035156</v>
      </c>
      <c r="H1664" s="29">
        <v>1.226139654914012</v>
      </c>
      <c r="I1664" s="26">
        <v>313.7</v>
      </c>
      <c r="J1664" s="30">
        <v>4.1907514450867052E-2</v>
      </c>
      <c r="K1664" s="31">
        <v>0.64166654126727041</v>
      </c>
      <c r="L1664" s="108">
        <f ca="1">REWS!R1664</f>
        <v>6.7201203080942111</v>
      </c>
      <c r="M1664" s="22">
        <f t="shared" si="425"/>
        <v>6.9221452973092692</v>
      </c>
      <c r="N1664" s="22">
        <f t="shared" ca="1" si="426"/>
        <v>6.7222036398882743</v>
      </c>
      <c r="O1664" s="22">
        <f t="shared" si="427"/>
        <v>0.42788984589740114</v>
      </c>
      <c r="P1664" s="81">
        <f t="shared" ca="1" si="428"/>
        <v>7</v>
      </c>
      <c r="Q1664" s="22">
        <f t="shared" ca="1" si="429"/>
        <v>0.70223176378465357</v>
      </c>
      <c r="R1664" s="3">
        <f ca="1">IF(N1664&gt;'Power Curve'!$C$37,0,INDEX(Ci,$P1664,1)*POWER(1-Q1664,3)+INDEX(Ci,$P1664,2)*3*Q1664*POWER(1-Q1664,2)+INDEX(Ci,$P1664,3)*3*POWER(Q1664,2)*(1-Q1664)+INDEX(Ci,$P1664,4)*POWER(Q1664,3))</f>
        <v>525.50700499677203</v>
      </c>
      <c r="S1664" s="3">
        <f t="shared" si="430"/>
        <v>529.36000061035156</v>
      </c>
      <c r="T1664" s="3">
        <f t="shared" ca="1" si="431"/>
        <v>-3.8529956135795373</v>
      </c>
      <c r="U1664" s="3">
        <f t="shared" ca="1" si="439"/>
        <v>3.8529956135795373</v>
      </c>
      <c r="W1664" s="34">
        <f t="shared" si="432"/>
        <v>7</v>
      </c>
      <c r="X1664" s="73" t="b">
        <f>COUNTIF('Power Curve'!$D$2:$D$31,W1664)&gt;0</f>
        <v>1</v>
      </c>
      <c r="Y1664" s="73" t="b">
        <f t="shared" si="433"/>
        <v>0</v>
      </c>
      <c r="Z1664" s="73" t="b">
        <f t="shared" si="440"/>
        <v>1</v>
      </c>
      <c r="AA1664" s="34" t="str">
        <f t="shared" si="434"/>
        <v>Outer</v>
      </c>
      <c r="AB1664" s="35" t="str">
        <f t="shared" si="441"/>
        <v>0.4-0.5</v>
      </c>
      <c r="AC1664" s="36" t="str">
        <f t="shared" si="435"/>
        <v>1-2</v>
      </c>
      <c r="AD1664" s="36" t="str">
        <f t="shared" si="436"/>
        <v>Mar</v>
      </c>
      <c r="AE1664" s="35" t="str">
        <f t="shared" si="437"/>
        <v>305-315</v>
      </c>
      <c r="AF1664" s="36" t="str">
        <f t="shared" si="438"/>
        <v>LWS-LTI</v>
      </c>
    </row>
    <row r="1665" spans="5:32" x14ac:dyDescent="0.3">
      <c r="E1665" s="12">
        <v>40971.076388888891</v>
      </c>
      <c r="F1665" s="16">
        <v>7.43</v>
      </c>
      <c r="G1665" s="16">
        <v>596.00000286102272</v>
      </c>
      <c r="H1665" s="29">
        <v>1.2254089533207042</v>
      </c>
      <c r="I1665" s="26">
        <v>316</v>
      </c>
      <c r="J1665" s="30">
        <v>6.4602960969044415E-2</v>
      </c>
      <c r="K1665" s="31">
        <v>0.66027568284214733</v>
      </c>
      <c r="L1665" s="108">
        <f ca="1">REWS!R1665</f>
        <v>7.0423135006906348</v>
      </c>
      <c r="M1665" s="22">
        <f t="shared" si="425"/>
        <v>7.4308267170365259</v>
      </c>
      <c r="N1665" s="22">
        <f t="shared" ca="1" si="426"/>
        <v>7.0430970808450866</v>
      </c>
      <c r="O1665" s="22">
        <f t="shared" si="427"/>
        <v>0.50650819909135547</v>
      </c>
      <c r="P1665" s="81">
        <f t="shared" ca="1" si="428"/>
        <v>8</v>
      </c>
      <c r="Q1665" s="22">
        <f t="shared" ca="1" si="429"/>
        <v>2.8153247206453541E-2</v>
      </c>
      <c r="R1665" s="3">
        <f ca="1">IF(N1665&gt;'Power Curve'!$C$37,0,INDEX(Ci,$P1665,1)*POWER(1-Q1665,3)+INDEX(Ci,$P1665,2)*3*Q1665*POWER(1-Q1665,2)+INDEX(Ci,$P1665,3)*3*POWER(Q1665,2)*(1-Q1665)+INDEX(Ci,$P1665,4)*POWER(Q1665,3))</f>
        <v>607.5245013145493</v>
      </c>
      <c r="S1665" s="3">
        <f t="shared" si="430"/>
        <v>596.00000286102272</v>
      </c>
      <c r="T1665" s="3">
        <f t="shared" ca="1" si="431"/>
        <v>11.524498453526576</v>
      </c>
      <c r="U1665" s="3">
        <f t="shared" ca="1" si="439"/>
        <v>11.524498453526576</v>
      </c>
      <c r="W1665" s="34">
        <f t="shared" si="432"/>
        <v>7</v>
      </c>
      <c r="X1665" s="73" t="b">
        <f>COUNTIF('Power Curve'!$D$2:$D$31,W1665)&gt;0</f>
        <v>1</v>
      </c>
      <c r="Y1665" s="73" t="b">
        <f t="shared" si="433"/>
        <v>0</v>
      </c>
      <c r="Z1665" s="73" t="b">
        <f t="shared" si="440"/>
        <v>1</v>
      </c>
      <c r="AA1665" s="34" t="str">
        <f t="shared" si="434"/>
        <v>Outer</v>
      </c>
      <c r="AB1665" s="35" t="str">
        <f t="shared" si="441"/>
        <v>0.5-0.6</v>
      </c>
      <c r="AC1665" s="36" t="str">
        <f t="shared" si="435"/>
        <v>1-2</v>
      </c>
      <c r="AD1665" s="36" t="str">
        <f t="shared" si="436"/>
        <v>Mar</v>
      </c>
      <c r="AE1665" s="35" t="str">
        <f t="shared" si="437"/>
        <v>315-325</v>
      </c>
      <c r="AF1665" s="36" t="str">
        <f t="shared" si="438"/>
        <v>HWS-LTI</v>
      </c>
    </row>
    <row r="1666" spans="5:32" x14ac:dyDescent="0.3">
      <c r="E1666" s="12">
        <v>40971.083333333336</v>
      </c>
      <c r="F1666" s="16">
        <v>7.52</v>
      </c>
      <c r="G1666" s="16">
        <v>665.71998977661133</v>
      </c>
      <c r="H1666" s="29">
        <v>1.2245479038708176</v>
      </c>
      <c r="I1666" s="26">
        <v>316.60000000000002</v>
      </c>
      <c r="J1666" s="30">
        <v>5.5851063829787238E-2</v>
      </c>
      <c r="K1666" s="31">
        <v>0.63839537319880135</v>
      </c>
      <c r="L1666" s="108">
        <f ca="1">REWS!R1666</f>
        <v>7.149803899889025</v>
      </c>
      <c r="M1666" s="22">
        <f t="shared" si="425"/>
        <v>7.519074780622077</v>
      </c>
      <c r="N1666" s="22">
        <f t="shared" ca="1" si="426"/>
        <v>7.1489242274001255</v>
      </c>
      <c r="O1666" s="22">
        <f t="shared" si="427"/>
        <v>0.52014722179317019</v>
      </c>
      <c r="P1666" s="81">
        <f t="shared" ca="1" si="428"/>
        <v>8</v>
      </c>
      <c r="Q1666" s="22">
        <f t="shared" ca="1" si="429"/>
        <v>0.13466627679714976</v>
      </c>
      <c r="R1666" s="3">
        <f ca="1">IF(N1666&gt;'Power Curve'!$C$37,0,INDEX(Ci,$P1666,1)*POWER(1-Q1666,3)+INDEX(Ci,$P1666,2)*3*Q1666*POWER(1-Q1666,2)+INDEX(Ci,$P1666,3)*3*POWER(Q1666,2)*(1-Q1666)+INDEX(Ci,$P1666,4)*POWER(Q1666,3))</f>
        <v>635.24833752946654</v>
      </c>
      <c r="S1666" s="3">
        <f t="shared" si="430"/>
        <v>665.71998977661133</v>
      </c>
      <c r="T1666" s="3">
        <f t="shared" ca="1" si="431"/>
        <v>-30.471652247144789</v>
      </c>
      <c r="U1666" s="3">
        <f t="shared" ca="1" si="439"/>
        <v>30.471652247144789</v>
      </c>
      <c r="W1666" s="34">
        <f t="shared" si="432"/>
        <v>8</v>
      </c>
      <c r="X1666" s="73" t="b">
        <f>COUNTIF('Power Curve'!$D$2:$D$31,W1666)&gt;0</f>
        <v>1</v>
      </c>
      <c r="Y1666" s="73" t="b">
        <f t="shared" si="433"/>
        <v>0</v>
      </c>
      <c r="Z1666" s="73" t="b">
        <f t="shared" si="440"/>
        <v>1</v>
      </c>
      <c r="AA1666" s="34" t="str">
        <f t="shared" si="434"/>
        <v>Outer</v>
      </c>
      <c r="AB1666" s="35" t="str">
        <f t="shared" si="441"/>
        <v>0.5-0.6</v>
      </c>
      <c r="AC1666" s="36" t="str">
        <f t="shared" si="435"/>
        <v>2-3</v>
      </c>
      <c r="AD1666" s="36" t="str">
        <f t="shared" si="436"/>
        <v>Mar</v>
      </c>
      <c r="AE1666" s="35" t="str">
        <f t="shared" si="437"/>
        <v>315-325</v>
      </c>
      <c r="AF1666" s="36" t="str">
        <f t="shared" si="438"/>
        <v>HWS-LTI</v>
      </c>
    </row>
    <row r="1667" spans="5:32" x14ac:dyDescent="0.3">
      <c r="E1667" s="12">
        <v>40971.090277777781</v>
      </c>
      <c r="F1667" s="16">
        <v>6.47</v>
      </c>
      <c r="G1667" s="16">
        <v>429.44001007080078</v>
      </c>
      <c r="H1667" s="29">
        <v>1.2266391753976988</v>
      </c>
      <c r="I1667" s="26">
        <v>317.60000000000002</v>
      </c>
      <c r="J1667" s="30">
        <v>0.15146831530139104</v>
      </c>
      <c r="K1667" s="31">
        <v>0.50320290489096331</v>
      </c>
      <c r="L1667" s="108">
        <f ca="1">REWS!R1667</f>
        <v>6.4089256561526833</v>
      </c>
      <c r="M1667" s="22">
        <f t="shared" ref="M1667:M1730" si="442">F1667*(H1667/Ref_Density)^(1/3)</f>
        <v>6.4728845545407676</v>
      </c>
      <c r="N1667" s="22">
        <f t="shared" ref="N1667:N1730" ca="1" si="443">L1667*(H1667/Ref_Density)^(1/3)</f>
        <v>6.4117829815936256</v>
      </c>
      <c r="O1667" s="22">
        <f t="shared" ref="O1667:O1730" si="444">(M1667-CutInWindSpeed)/(RatedWindSpeed-CutInWindSpeed)</f>
        <v>0.35845514987471139</v>
      </c>
      <c r="P1667" s="81">
        <f t="shared" ref="P1667:P1730" ca="1" si="445">COUNTIF(xa,"&lt;"&amp;N1667)</f>
        <v>7</v>
      </c>
      <c r="Q1667" s="22">
        <f t="shared" ref="Q1667:Q1730" ca="1" si="446">(N1667-INDEX(xa,$P1667))/(INDEX(xb,$P1667)-INDEX(xa,$P1667))</f>
        <v>0.38667480817164945</v>
      </c>
      <c r="R1667" s="3">
        <f ca="1">IF(N1667&gt;'Power Curve'!$C$37,0,INDEX(Ci,$P1667,1)*POWER(1-Q1667,3)+INDEX(Ci,$P1667,2)*3*Q1667*POWER(1-Q1667,2)+INDEX(Ci,$P1667,3)*3*POWER(Q1667,2)*(1-Q1667)+INDEX(Ci,$P1667,4)*POWER(Q1667,3))</f>
        <v>449.86395613148375</v>
      </c>
      <c r="S1667" s="3">
        <f t="shared" ref="S1667:S1730" si="447">IF(Z1667,G1667,"")</f>
        <v>429.44001007080078</v>
      </c>
      <c r="T1667" s="3">
        <f t="shared" ref="T1667:T1730" ca="1" si="448">IF(Z1667,R1667-S1667,"")</f>
        <v>20.423946060682965</v>
      </c>
      <c r="U1667" s="3">
        <f t="shared" ca="1" si="439"/>
        <v>20.423946060682965</v>
      </c>
      <c r="W1667" s="34">
        <f t="shared" ref="W1667:W1730" si="449">MROUND(M1667-Centre_First_Bin,Bin_Width)+Centre_First_Bin</f>
        <v>6</v>
      </c>
      <c r="X1667" s="73" t="b">
        <f>COUNTIF('Power Curve'!$D$2:$D$31,W1667)&gt;0</f>
        <v>1</v>
      </c>
      <c r="Y1667" s="73" t="b">
        <f t="shared" ref="Y1667:Y1730" si="450">(G1667&lt;0)</f>
        <v>0</v>
      </c>
      <c r="Z1667" s="73" t="b">
        <f t="shared" si="440"/>
        <v>1</v>
      </c>
      <c r="AA1667" s="34" t="str">
        <f t="shared" ref="AA1667:AA1730" si="451">IF(Z1667,IF(AND(J1667&gt;=LowerTurbLimit,J1667&lt;=UpperTurbLimit,K1667&gt;=LowerShearLimit,K1667&lt;=UpperShearLimit),"Inner","Outer"),"")</f>
        <v>Outer</v>
      </c>
      <c r="AB1667" s="35" t="str">
        <f t="shared" si="441"/>
        <v>0.3-0.4</v>
      </c>
      <c r="AC1667" s="36" t="str">
        <f t="shared" ref="AC1667:AC1730" si="452">IF(Z1667,HOUR(E1667)&amp;"-"&amp;HOUR(E1667)+1,"")</f>
        <v>2-3</v>
      </c>
      <c r="AD1667" s="36" t="str">
        <f t="shared" ref="AD1667:AD1730" si="453">IF(Z1667,TEXT(E1667,"mmm"),"")</f>
        <v>Mar</v>
      </c>
      <c r="AE1667" s="35" t="str">
        <f t="shared" ref="AE1667:AE1730" si="454">IF(Z1667,IF(OR(I1667&lt;5,I1667&gt;=355),"355-5",MROUND(I1667,10)-5&amp;"-"&amp;MROUND(I1667,10)+5),"")</f>
        <v>315-325</v>
      </c>
      <c r="AF1667" s="36" t="str">
        <f t="shared" ref="AF1667:AF1730" si="455">IF(Z1667,IF(O1667&lt;0.5,IF(J1667&lt;=LowerTurbLimit,"LWS-LTI",IF(J1667&gt;=UpperTurbLimit,"LWS-HTI","Inner-TI")),IF(J1667&lt;=LowerTurbLimit,"HWS-LTI",IF(J1667&gt;=UpperTurbLimit,"HWS-HTI","Inner-TI"))),"")</f>
        <v>LWS-HTI</v>
      </c>
    </row>
    <row r="1668" spans="5:32" x14ac:dyDescent="0.3">
      <c r="E1668" s="12">
        <v>40971.097222222219</v>
      </c>
      <c r="F1668" s="16">
        <v>6.22</v>
      </c>
      <c r="G1668" s="16">
        <v>419.15999221801752</v>
      </c>
      <c r="H1668" s="29">
        <v>1.2271391019653688</v>
      </c>
      <c r="I1668" s="26">
        <v>318</v>
      </c>
      <c r="J1668" s="30">
        <v>0.12218649517684887</v>
      </c>
      <c r="K1668" s="31">
        <v>0.43988674065314676</v>
      </c>
      <c r="L1668" s="108">
        <f ca="1">REWS!R1668</f>
        <v>6.2336299012807181</v>
      </c>
      <c r="M1668" s="22">
        <f t="shared" si="442"/>
        <v>6.2236183611379712</v>
      </c>
      <c r="N1668" s="22">
        <f t="shared" ca="1" si="443"/>
        <v>6.2372561913423405</v>
      </c>
      <c r="O1668" s="22">
        <f t="shared" si="444"/>
        <v>0.31993025615486409</v>
      </c>
      <c r="P1668" s="81">
        <f t="shared" ca="1" si="445"/>
        <v>7</v>
      </c>
      <c r="Q1668" s="22">
        <f t="shared" ca="1" si="446"/>
        <v>0.20926025429769354</v>
      </c>
      <c r="R1668" s="3">
        <f ca="1">IF(N1668&gt;'Power Curve'!$C$37,0,INDEX(Ci,$P1668,1)*POWER(1-Q1668,3)+INDEX(Ci,$P1668,2)*3*Q1668*POWER(1-Q1668,2)+INDEX(Ci,$P1668,3)*3*POWER(Q1668,2)*(1-Q1668)+INDEX(Ci,$P1668,4)*POWER(Q1668,3))</f>
        <v>410.70170687074358</v>
      </c>
      <c r="S1668" s="3">
        <f t="shared" si="447"/>
        <v>419.15999221801752</v>
      </c>
      <c r="T1668" s="3">
        <f t="shared" ca="1" si="448"/>
        <v>-8.458285347273943</v>
      </c>
      <c r="U1668" s="3">
        <f t="shared" ref="U1668:U1731" ca="1" si="456">IF(Z1668,ABS(T1668),"")</f>
        <v>8.458285347273943</v>
      </c>
      <c r="W1668" s="34">
        <f t="shared" si="449"/>
        <v>6</v>
      </c>
      <c r="X1668" s="73" t="b">
        <f>COUNTIF('Power Curve'!$D$2:$D$31,W1668)&gt;0</f>
        <v>1</v>
      </c>
      <c r="Y1668" s="73" t="b">
        <f t="shared" si="450"/>
        <v>0</v>
      </c>
      <c r="Z1668" s="73" t="b">
        <f t="shared" ref="Z1668:Z1731" si="457">AND(X1668,NOT(Y1668))</f>
        <v>1</v>
      </c>
      <c r="AA1668" s="34" t="str">
        <f t="shared" si="451"/>
        <v>Outer</v>
      </c>
      <c r="AB1668" s="35" t="str">
        <f t="shared" ref="AB1668:AB1731" si="458">IF(Z1668,TEXT(ROUND(O1668+0.05,1)-0.1,"0.0")&amp;"-"&amp;TEXT(ROUND(O1668+0.05,1),"0.0"),"")</f>
        <v>0.3-0.4</v>
      </c>
      <c r="AC1668" s="36" t="str">
        <f t="shared" si="452"/>
        <v>2-3</v>
      </c>
      <c r="AD1668" s="36" t="str">
        <f t="shared" si="453"/>
        <v>Mar</v>
      </c>
      <c r="AE1668" s="35" t="str">
        <f t="shared" si="454"/>
        <v>315-325</v>
      </c>
      <c r="AF1668" s="36" t="str">
        <f t="shared" si="455"/>
        <v>Inner-TI</v>
      </c>
    </row>
    <row r="1669" spans="5:32" x14ac:dyDescent="0.3">
      <c r="E1669" s="12">
        <v>40971.104166666664</v>
      </c>
      <c r="F1669" s="16">
        <v>6.57</v>
      </c>
      <c r="G1669" s="16">
        <v>490.34000396728567</v>
      </c>
      <c r="H1669" s="29">
        <v>1.2270936372574397</v>
      </c>
      <c r="I1669" s="26">
        <v>322</v>
      </c>
      <c r="J1669" s="30">
        <v>9.7412480974124804E-2</v>
      </c>
      <c r="K1669" s="31">
        <v>0.42950264189637066</v>
      </c>
      <c r="L1669" s="108">
        <f ca="1">REWS!R1669</f>
        <v>6.5697755189783775</v>
      </c>
      <c r="M1669" s="22">
        <f t="shared" si="442"/>
        <v>6.5737407803853518</v>
      </c>
      <c r="N1669" s="22">
        <f t="shared" ca="1" si="443"/>
        <v>6.5735161715503043</v>
      </c>
      <c r="O1669" s="22">
        <f t="shared" si="444"/>
        <v>0.37404280469707579</v>
      </c>
      <c r="P1669" s="81">
        <f t="shared" ca="1" si="445"/>
        <v>7</v>
      </c>
      <c r="Q1669" s="22">
        <f t="shared" ca="1" si="446"/>
        <v>0.55108407566268824</v>
      </c>
      <c r="R1669" s="3">
        <f ca="1">IF(N1669&gt;'Power Curve'!$C$37,0,INDEX(Ci,$P1669,1)*POWER(1-Q1669,3)+INDEX(Ci,$P1669,2)*3*Q1669*POWER(1-Q1669,2)+INDEX(Ci,$P1669,3)*3*POWER(Q1669,2)*(1-Q1669)+INDEX(Ci,$P1669,4)*POWER(Q1669,3))</f>
        <v>488.52981269142344</v>
      </c>
      <c r="S1669" s="3">
        <f t="shared" si="447"/>
        <v>490.34000396728567</v>
      </c>
      <c r="T1669" s="3">
        <f t="shared" ca="1" si="448"/>
        <v>-1.8101912758622234</v>
      </c>
      <c r="U1669" s="3">
        <f t="shared" ca="1" si="456"/>
        <v>1.8101912758622234</v>
      </c>
      <c r="W1669" s="34">
        <f t="shared" si="449"/>
        <v>7</v>
      </c>
      <c r="X1669" s="73" t="b">
        <f>COUNTIF('Power Curve'!$D$2:$D$31,W1669)&gt;0</f>
        <v>1</v>
      </c>
      <c r="Y1669" s="73" t="b">
        <f t="shared" si="450"/>
        <v>0</v>
      </c>
      <c r="Z1669" s="73" t="b">
        <f t="shared" si="457"/>
        <v>1</v>
      </c>
      <c r="AA1669" s="34" t="str">
        <f t="shared" si="451"/>
        <v>Outer</v>
      </c>
      <c r="AB1669" s="35" t="str">
        <f t="shared" si="458"/>
        <v>0.3-0.4</v>
      </c>
      <c r="AC1669" s="36" t="str">
        <f t="shared" si="452"/>
        <v>2-3</v>
      </c>
      <c r="AD1669" s="36" t="str">
        <f t="shared" si="453"/>
        <v>Mar</v>
      </c>
      <c r="AE1669" s="35" t="str">
        <f t="shared" si="454"/>
        <v>315-325</v>
      </c>
      <c r="AF1669" s="36" t="str">
        <f t="shared" si="455"/>
        <v>LWS-LTI</v>
      </c>
    </row>
    <row r="1670" spans="5:32" x14ac:dyDescent="0.3">
      <c r="E1670" s="12">
        <v>40971.111111111109</v>
      </c>
      <c r="F1670" s="16">
        <v>5.09</v>
      </c>
      <c r="G1670" s="16">
        <v>249.16000747680704</v>
      </c>
      <c r="H1670" s="29">
        <v>1.2276892124354133</v>
      </c>
      <c r="I1670" s="26">
        <v>325.39999999999998</v>
      </c>
      <c r="J1670" s="30">
        <v>0.1787819253438114</v>
      </c>
      <c r="K1670" s="31">
        <v>0.50888948480843366</v>
      </c>
      <c r="L1670" s="108">
        <f ca="1">REWS!R1670</f>
        <v>5.1345563066859343</v>
      </c>
      <c r="M1670" s="22">
        <f t="shared" si="442"/>
        <v>5.0937219284673168</v>
      </c>
      <c r="N1670" s="22">
        <f t="shared" ca="1" si="443"/>
        <v>5.1383108157792341</v>
      </c>
      <c r="O1670" s="22">
        <f t="shared" si="444"/>
        <v>0.14530112017439226</v>
      </c>
      <c r="P1670" s="81">
        <f t="shared" ca="1" si="445"/>
        <v>6</v>
      </c>
      <c r="Q1670" s="22">
        <f t="shared" ca="1" si="446"/>
        <v>0.1098401111793141</v>
      </c>
      <c r="R1670" s="3">
        <f ca="1">IF(N1670&gt;'Power Curve'!$C$37,0,INDEX(Ci,$P1670,1)*POWER(1-Q1670,3)+INDEX(Ci,$P1670,2)*3*Q1670*POWER(1-Q1670,2)+INDEX(Ci,$P1670,3)*3*POWER(Q1670,2)*(1-Q1670)+INDEX(Ci,$P1670,4)*POWER(Q1670,3))</f>
        <v>228.25495564710235</v>
      </c>
      <c r="S1670" s="3">
        <f t="shared" si="447"/>
        <v>249.16000747680704</v>
      </c>
      <c r="T1670" s="3">
        <f t="shared" ca="1" si="448"/>
        <v>-20.905051829704689</v>
      </c>
      <c r="U1670" s="3">
        <f t="shared" ca="1" si="456"/>
        <v>20.905051829704689</v>
      </c>
      <c r="W1670" s="34">
        <f t="shared" si="449"/>
        <v>5</v>
      </c>
      <c r="X1670" s="73" t="b">
        <f>COUNTIF('Power Curve'!$D$2:$D$31,W1670)&gt;0</f>
        <v>1</v>
      </c>
      <c r="Y1670" s="73" t="b">
        <f t="shared" si="450"/>
        <v>0</v>
      </c>
      <c r="Z1670" s="73" t="b">
        <f t="shared" si="457"/>
        <v>1</v>
      </c>
      <c r="AA1670" s="34" t="str">
        <f t="shared" si="451"/>
        <v>Outer</v>
      </c>
      <c r="AB1670" s="35" t="str">
        <f t="shared" si="458"/>
        <v>0.1-0.2</v>
      </c>
      <c r="AC1670" s="36" t="str">
        <f t="shared" si="452"/>
        <v>2-3</v>
      </c>
      <c r="AD1670" s="36" t="str">
        <f t="shared" si="453"/>
        <v>Mar</v>
      </c>
      <c r="AE1670" s="35" t="str">
        <f t="shared" si="454"/>
        <v>325-335</v>
      </c>
      <c r="AF1670" s="36" t="str">
        <f t="shared" si="455"/>
        <v>LWS-HTI</v>
      </c>
    </row>
    <row r="1671" spans="5:32" x14ac:dyDescent="0.3">
      <c r="E1671" s="12">
        <v>40971.118055555555</v>
      </c>
      <c r="F1671" s="16">
        <v>4.8099999999999996</v>
      </c>
      <c r="G1671" s="16">
        <v>164.45999908447308</v>
      </c>
      <c r="H1671" s="29">
        <v>1.2283720211079361</v>
      </c>
      <c r="I1671" s="26">
        <v>325.60000000000002</v>
      </c>
      <c r="J1671" s="30">
        <v>0.17463617463617465</v>
      </c>
      <c r="K1671" s="31">
        <v>0.64811502768269791</v>
      </c>
      <c r="L1671" s="108">
        <f ca="1">REWS!R1671</f>
        <v>4.7938789338735743</v>
      </c>
      <c r="M1671" s="22">
        <f t="shared" si="442"/>
        <v>4.8144094046275887</v>
      </c>
      <c r="N1671" s="22">
        <f t="shared" ca="1" si="443"/>
        <v>4.7982735600596707</v>
      </c>
      <c r="O1671" s="22">
        <f t="shared" si="444"/>
        <v>0.10213246922877586</v>
      </c>
      <c r="P1671" s="81">
        <f t="shared" ca="1" si="445"/>
        <v>5</v>
      </c>
      <c r="Q1671" s="22">
        <f t="shared" ca="1" si="446"/>
        <v>0.73718780958630825</v>
      </c>
      <c r="R1671" s="3">
        <f ca="1">IF(N1671&gt;'Power Curve'!$C$37,0,INDEX(Ci,$P1671,1)*POWER(1-Q1671,3)+INDEX(Ci,$P1671,2)*3*Q1671*POWER(1-Q1671,2)+INDEX(Ci,$P1671,3)*3*POWER(Q1671,2)*(1-Q1671)+INDEX(Ci,$P1671,4)*POWER(Q1671,3))</f>
        <v>172.9241200901414</v>
      </c>
      <c r="S1671" s="3">
        <f t="shared" si="447"/>
        <v>164.45999908447308</v>
      </c>
      <c r="T1671" s="3">
        <f t="shared" ca="1" si="448"/>
        <v>8.4641210056683178</v>
      </c>
      <c r="U1671" s="3">
        <f t="shared" ca="1" si="456"/>
        <v>8.4641210056683178</v>
      </c>
      <c r="W1671" s="34">
        <f t="shared" si="449"/>
        <v>5</v>
      </c>
      <c r="X1671" s="73" t="b">
        <f>COUNTIF('Power Curve'!$D$2:$D$31,W1671)&gt;0</f>
        <v>1</v>
      </c>
      <c r="Y1671" s="73" t="b">
        <f t="shared" si="450"/>
        <v>0</v>
      </c>
      <c r="Z1671" s="73" t="b">
        <f t="shared" si="457"/>
        <v>1</v>
      </c>
      <c r="AA1671" s="34" t="str">
        <f t="shared" si="451"/>
        <v>Outer</v>
      </c>
      <c r="AB1671" s="35" t="str">
        <f t="shared" si="458"/>
        <v>0.1-0.2</v>
      </c>
      <c r="AC1671" s="36" t="str">
        <f t="shared" si="452"/>
        <v>2-3</v>
      </c>
      <c r="AD1671" s="36" t="str">
        <f t="shared" si="453"/>
        <v>Mar</v>
      </c>
      <c r="AE1671" s="35" t="str">
        <f t="shared" si="454"/>
        <v>325-335</v>
      </c>
      <c r="AF1671" s="36" t="str">
        <f t="shared" si="455"/>
        <v>LWS-HTI</v>
      </c>
    </row>
    <row r="1672" spans="5:32" x14ac:dyDescent="0.3">
      <c r="E1672" s="12">
        <v>40971.125</v>
      </c>
      <c r="F1672" s="16">
        <v>5.56</v>
      </c>
      <c r="G1672" s="16">
        <v>221.68999099731423</v>
      </c>
      <c r="H1672" s="29">
        <v>1.227738966543402</v>
      </c>
      <c r="I1672" s="26">
        <v>330.9</v>
      </c>
      <c r="J1672" s="30">
        <v>0.18165467625899281</v>
      </c>
      <c r="K1672" s="31">
        <v>0.63124143715049408</v>
      </c>
      <c r="L1672" s="108">
        <f ca="1">REWS!R1672</f>
        <v>5.4678679014378586</v>
      </c>
      <c r="M1672" s="22">
        <f t="shared" si="442"/>
        <v>5.5641407668539591</v>
      </c>
      <c r="N1672" s="22">
        <f t="shared" ca="1" si="443"/>
        <v>5.4719400536263656</v>
      </c>
      <c r="O1672" s="22">
        <f t="shared" si="444"/>
        <v>0.21800586807967356</v>
      </c>
      <c r="P1672" s="81">
        <f t="shared" ca="1" si="445"/>
        <v>6</v>
      </c>
      <c r="Q1672" s="22">
        <f t="shared" ca="1" si="446"/>
        <v>0.44237429540157036</v>
      </c>
      <c r="R1672" s="3">
        <f ca="1">IF(N1672&gt;'Power Curve'!$C$37,0,INDEX(Ci,$P1672,1)*POWER(1-Q1672,3)+INDEX(Ci,$P1672,2)*3*Q1672*POWER(1-Q1672,2)+INDEX(Ci,$P1672,3)*3*POWER(Q1672,2)*(1-Q1672)+INDEX(Ci,$P1672,4)*POWER(Q1672,3))</f>
        <v>277.45929071023386</v>
      </c>
      <c r="S1672" s="3">
        <f t="shared" si="447"/>
        <v>221.68999099731423</v>
      </c>
      <c r="T1672" s="3">
        <f t="shared" ca="1" si="448"/>
        <v>55.769299712919633</v>
      </c>
      <c r="U1672" s="3">
        <f t="shared" ca="1" si="456"/>
        <v>55.769299712919633</v>
      </c>
      <c r="W1672" s="34">
        <f t="shared" si="449"/>
        <v>6</v>
      </c>
      <c r="X1672" s="73" t="b">
        <f>COUNTIF('Power Curve'!$D$2:$D$31,W1672)&gt;0</f>
        <v>1</v>
      </c>
      <c r="Y1672" s="73" t="b">
        <f t="shared" si="450"/>
        <v>0</v>
      </c>
      <c r="Z1672" s="73" t="b">
        <f t="shared" si="457"/>
        <v>1</v>
      </c>
      <c r="AA1672" s="34" t="str">
        <f t="shared" si="451"/>
        <v>Outer</v>
      </c>
      <c r="AB1672" s="35" t="str">
        <f t="shared" si="458"/>
        <v>0.2-0.3</v>
      </c>
      <c r="AC1672" s="36" t="str">
        <f t="shared" si="452"/>
        <v>3-4</v>
      </c>
      <c r="AD1672" s="36" t="str">
        <f t="shared" si="453"/>
        <v>Mar</v>
      </c>
      <c r="AE1672" s="35" t="str">
        <f t="shared" si="454"/>
        <v>325-335</v>
      </c>
      <c r="AF1672" s="36" t="str">
        <f t="shared" si="455"/>
        <v>LWS-HTI</v>
      </c>
    </row>
    <row r="1673" spans="5:32" x14ac:dyDescent="0.3">
      <c r="E1673" s="12">
        <v>40971.131944444445</v>
      </c>
      <c r="F1673" s="16">
        <v>5.39</v>
      </c>
      <c r="G1673" s="16">
        <v>229.62000656127981</v>
      </c>
      <c r="H1673" s="29">
        <v>1.2274206405721377</v>
      </c>
      <c r="I1673" s="26">
        <v>331.6</v>
      </c>
      <c r="J1673" s="30">
        <v>0.12059369202226346</v>
      </c>
      <c r="K1673" s="31">
        <v>0.62201963232747626</v>
      </c>
      <c r="L1673" s="108">
        <f ca="1">REWS!R1673</f>
        <v>5.3799837702530002</v>
      </c>
      <c r="M1673" s="22">
        <f t="shared" si="442"/>
        <v>5.3935479369173667</v>
      </c>
      <c r="N1673" s="22">
        <f t="shared" ca="1" si="443"/>
        <v>5.3835251140439677</v>
      </c>
      <c r="O1673" s="22">
        <f t="shared" si="444"/>
        <v>0.19164019629338683</v>
      </c>
      <c r="P1673" s="81">
        <f t="shared" ca="1" si="445"/>
        <v>6</v>
      </c>
      <c r="Q1673" s="22">
        <f t="shared" ca="1" si="446"/>
        <v>0.35424955550522996</v>
      </c>
      <c r="R1673" s="3">
        <f ca="1">IF(N1673&gt;'Power Curve'!$C$37,0,INDEX(Ci,$P1673,1)*POWER(1-Q1673,3)+INDEX(Ci,$P1673,2)*3*Q1673*POWER(1-Q1673,2)+INDEX(Ci,$P1673,3)*3*POWER(Q1673,2)*(1-Q1673)+INDEX(Ci,$P1673,4)*POWER(Q1673,3))</f>
        <v>264.43668853452516</v>
      </c>
      <c r="S1673" s="3">
        <f t="shared" si="447"/>
        <v>229.62000656127981</v>
      </c>
      <c r="T1673" s="3">
        <f t="shared" ca="1" si="448"/>
        <v>34.816681973245352</v>
      </c>
      <c r="U1673" s="3">
        <f t="shared" ca="1" si="456"/>
        <v>34.816681973245352</v>
      </c>
      <c r="W1673" s="34">
        <f t="shared" si="449"/>
        <v>5</v>
      </c>
      <c r="X1673" s="73" t="b">
        <f>COUNTIF('Power Curve'!$D$2:$D$31,W1673)&gt;0</f>
        <v>1</v>
      </c>
      <c r="Y1673" s="73" t="b">
        <f t="shared" si="450"/>
        <v>0</v>
      </c>
      <c r="Z1673" s="73" t="b">
        <f t="shared" si="457"/>
        <v>1</v>
      </c>
      <c r="AA1673" s="34" t="str">
        <f t="shared" si="451"/>
        <v>Outer</v>
      </c>
      <c r="AB1673" s="35" t="str">
        <f t="shared" si="458"/>
        <v>0.1-0.2</v>
      </c>
      <c r="AC1673" s="36" t="str">
        <f t="shared" si="452"/>
        <v>3-4</v>
      </c>
      <c r="AD1673" s="36" t="str">
        <f t="shared" si="453"/>
        <v>Mar</v>
      </c>
      <c r="AE1673" s="35" t="str">
        <f t="shared" si="454"/>
        <v>325-335</v>
      </c>
      <c r="AF1673" s="36" t="str">
        <f t="shared" si="455"/>
        <v>Inner-TI</v>
      </c>
    </row>
    <row r="1674" spans="5:32" x14ac:dyDescent="0.3">
      <c r="E1674" s="12">
        <v>40971.138888888891</v>
      </c>
      <c r="F1674" s="16">
        <v>5.97</v>
      </c>
      <c r="G1674" s="16">
        <v>391.47000122070301</v>
      </c>
      <c r="H1674" s="29">
        <v>1.2275115740045184</v>
      </c>
      <c r="I1674" s="26">
        <v>335.3</v>
      </c>
      <c r="J1674" s="30">
        <v>0.15242881072026801</v>
      </c>
      <c r="K1674" s="31">
        <v>0.61388966167787462</v>
      </c>
      <c r="L1674" s="108">
        <f ca="1">REWS!R1674</f>
        <v>5.9617231564161539</v>
      </c>
      <c r="M1674" s="22">
        <f t="shared" si="442"/>
        <v>5.9740772411360474</v>
      </c>
      <c r="N1674" s="22">
        <f t="shared" ca="1" si="443"/>
        <v>5.965794744840788</v>
      </c>
      <c r="O1674" s="22">
        <f t="shared" si="444"/>
        <v>0.28136287164287388</v>
      </c>
      <c r="P1674" s="81">
        <f t="shared" ca="1" si="445"/>
        <v>6</v>
      </c>
      <c r="Q1674" s="22">
        <f t="shared" ca="1" si="446"/>
        <v>0.93460803344874133</v>
      </c>
      <c r="R1674" s="3">
        <f ca="1">IF(N1674&gt;'Power Curve'!$C$37,0,INDEX(Ci,$P1674,1)*POWER(1-Q1674,3)+INDEX(Ci,$P1674,2)*3*Q1674*POWER(1-Q1674,2)+INDEX(Ci,$P1674,3)*3*POWER(Q1674,2)*(1-Q1674)+INDEX(Ci,$P1674,4)*POWER(Q1674,3))</f>
        <v>356.92699306675223</v>
      </c>
      <c r="S1674" s="3">
        <f t="shared" si="447"/>
        <v>391.47000122070301</v>
      </c>
      <c r="T1674" s="3">
        <f t="shared" ca="1" si="448"/>
        <v>-34.54300815395078</v>
      </c>
      <c r="U1674" s="3">
        <f t="shared" ca="1" si="456"/>
        <v>34.54300815395078</v>
      </c>
      <c r="W1674" s="34">
        <f t="shared" si="449"/>
        <v>6</v>
      </c>
      <c r="X1674" s="73" t="b">
        <f>COUNTIF('Power Curve'!$D$2:$D$31,W1674)&gt;0</f>
        <v>1</v>
      </c>
      <c r="Y1674" s="73" t="b">
        <f t="shared" si="450"/>
        <v>0</v>
      </c>
      <c r="Z1674" s="73" t="b">
        <f t="shared" si="457"/>
        <v>1</v>
      </c>
      <c r="AA1674" s="34" t="str">
        <f t="shared" si="451"/>
        <v>Outer</v>
      </c>
      <c r="AB1674" s="35" t="str">
        <f t="shared" si="458"/>
        <v>0.2-0.3</v>
      </c>
      <c r="AC1674" s="36" t="str">
        <f t="shared" si="452"/>
        <v>3-4</v>
      </c>
      <c r="AD1674" s="36" t="str">
        <f t="shared" si="453"/>
        <v>Mar</v>
      </c>
      <c r="AE1674" s="35" t="str">
        <f t="shared" si="454"/>
        <v>335-345</v>
      </c>
      <c r="AF1674" s="36" t="str">
        <f t="shared" si="455"/>
        <v>LWS-HTI</v>
      </c>
    </row>
    <row r="1675" spans="5:32" x14ac:dyDescent="0.3">
      <c r="E1675" s="12">
        <v>40971.145833333336</v>
      </c>
      <c r="F1675" s="16">
        <v>6.02</v>
      </c>
      <c r="G1675" s="16">
        <v>337.4099845886235</v>
      </c>
      <c r="H1675" s="29">
        <v>1.2266891322273783</v>
      </c>
      <c r="I1675" s="26">
        <v>330.2</v>
      </c>
      <c r="J1675" s="30">
        <v>0.14285714285714288</v>
      </c>
      <c r="K1675" s="31">
        <v>0.66884918911672453</v>
      </c>
      <c r="L1675" s="108">
        <f ca="1">REWS!R1675</f>
        <v>5.9993411318838197</v>
      </c>
      <c r="M1675" s="22">
        <f t="shared" si="442"/>
        <v>6.0227656886599874</v>
      </c>
      <c r="N1675" s="22">
        <f t="shared" ca="1" si="443"/>
        <v>6.0020973295143598</v>
      </c>
      <c r="O1675" s="22">
        <f t="shared" si="444"/>
        <v>0.28888782815879066</v>
      </c>
      <c r="P1675" s="81">
        <f t="shared" ca="1" si="445"/>
        <v>6</v>
      </c>
      <c r="Q1675" s="22">
        <f t="shared" ca="1" si="446"/>
        <v>0.9707914640661649</v>
      </c>
      <c r="R1675" s="3">
        <f ca="1">IF(N1675&gt;'Power Curve'!$C$37,0,INDEX(Ci,$P1675,1)*POWER(1-Q1675,3)+INDEX(Ci,$P1675,2)*3*Q1675*POWER(1-Q1675,2)+INDEX(Ci,$P1675,3)*3*POWER(Q1675,2)*(1-Q1675)+INDEX(Ci,$P1675,4)*POWER(Q1675,3))</f>
        <v>363.56677216575611</v>
      </c>
      <c r="S1675" s="3">
        <f t="shared" si="447"/>
        <v>337.4099845886235</v>
      </c>
      <c r="T1675" s="3">
        <f t="shared" ca="1" si="448"/>
        <v>26.156787577132604</v>
      </c>
      <c r="U1675" s="3">
        <f t="shared" ca="1" si="456"/>
        <v>26.156787577132604</v>
      </c>
      <c r="W1675" s="34">
        <f t="shared" si="449"/>
        <v>6</v>
      </c>
      <c r="X1675" s="73" t="b">
        <f>COUNTIF('Power Curve'!$D$2:$D$31,W1675)&gt;0</f>
        <v>1</v>
      </c>
      <c r="Y1675" s="73" t="b">
        <f t="shared" si="450"/>
        <v>0</v>
      </c>
      <c r="Z1675" s="73" t="b">
        <f t="shared" si="457"/>
        <v>1</v>
      </c>
      <c r="AA1675" s="34" t="str">
        <f t="shared" si="451"/>
        <v>Outer</v>
      </c>
      <c r="AB1675" s="35" t="str">
        <f t="shared" si="458"/>
        <v>0.2-0.3</v>
      </c>
      <c r="AC1675" s="36" t="str">
        <f t="shared" si="452"/>
        <v>3-4</v>
      </c>
      <c r="AD1675" s="36" t="str">
        <f t="shared" si="453"/>
        <v>Mar</v>
      </c>
      <c r="AE1675" s="35" t="str">
        <f t="shared" si="454"/>
        <v>325-335</v>
      </c>
      <c r="AF1675" s="36" t="str">
        <f t="shared" si="455"/>
        <v>LWS-HTI</v>
      </c>
    </row>
    <row r="1676" spans="5:32" x14ac:dyDescent="0.3">
      <c r="E1676" s="12">
        <v>40971.152777777781</v>
      </c>
      <c r="F1676" s="16">
        <v>6.96</v>
      </c>
      <c r="G1676" s="16">
        <v>484.17002105712874</v>
      </c>
      <c r="H1676" s="29">
        <v>1.2252373757259967</v>
      </c>
      <c r="I1676" s="26">
        <v>339.1</v>
      </c>
      <c r="J1676" s="30">
        <v>7.3275862068965525E-2</v>
      </c>
      <c r="K1676" s="31">
        <v>0.75553939769729306</v>
      </c>
      <c r="L1676" s="108">
        <f ca="1">REWS!R1676</f>
        <v>6.6262022605269024</v>
      </c>
      <c r="M1676" s="22">
        <f t="shared" si="442"/>
        <v>6.9604495315237163</v>
      </c>
      <c r="N1676" s="22">
        <f t="shared" ca="1" si="443"/>
        <v>6.6266302327680844</v>
      </c>
      <c r="O1676" s="22">
        <f t="shared" si="444"/>
        <v>0.43380988877199639</v>
      </c>
      <c r="P1676" s="81">
        <f t="shared" ca="1" si="445"/>
        <v>7</v>
      </c>
      <c r="Q1676" s="22">
        <f t="shared" ca="1" si="446"/>
        <v>0.60507697533052041</v>
      </c>
      <c r="R1676" s="3">
        <f ca="1">IF(N1676&gt;'Power Curve'!$C$37,0,INDEX(Ci,$P1676,1)*POWER(1-Q1676,3)+INDEX(Ci,$P1676,2)*3*Q1676*POWER(1-Q1676,2)+INDEX(Ci,$P1676,3)*3*POWER(Q1676,2)*(1-Q1676)+INDEX(Ci,$P1676,4)*POWER(Q1676,3))</f>
        <v>501.60999038712771</v>
      </c>
      <c r="S1676" s="3">
        <f t="shared" si="447"/>
        <v>484.17002105712874</v>
      </c>
      <c r="T1676" s="3">
        <f t="shared" ca="1" si="448"/>
        <v>17.439969329998974</v>
      </c>
      <c r="U1676" s="3">
        <f t="shared" ca="1" si="456"/>
        <v>17.439969329998974</v>
      </c>
      <c r="W1676" s="34">
        <f t="shared" si="449"/>
        <v>7</v>
      </c>
      <c r="X1676" s="73" t="b">
        <f>COUNTIF('Power Curve'!$D$2:$D$31,W1676)&gt;0</f>
        <v>1</v>
      </c>
      <c r="Y1676" s="73" t="b">
        <f t="shared" si="450"/>
        <v>0</v>
      </c>
      <c r="Z1676" s="73" t="b">
        <f t="shared" si="457"/>
        <v>1</v>
      </c>
      <c r="AA1676" s="34" t="str">
        <f t="shared" si="451"/>
        <v>Outer</v>
      </c>
      <c r="AB1676" s="35" t="str">
        <f t="shared" si="458"/>
        <v>0.4-0.5</v>
      </c>
      <c r="AC1676" s="36" t="str">
        <f t="shared" si="452"/>
        <v>3-4</v>
      </c>
      <c r="AD1676" s="36" t="str">
        <f t="shared" si="453"/>
        <v>Mar</v>
      </c>
      <c r="AE1676" s="35" t="str">
        <f t="shared" si="454"/>
        <v>335-345</v>
      </c>
      <c r="AF1676" s="36" t="str">
        <f t="shared" si="455"/>
        <v>LWS-LTI</v>
      </c>
    </row>
    <row r="1677" spans="5:32" x14ac:dyDescent="0.3">
      <c r="E1677" s="12">
        <v>40971.159722222219</v>
      </c>
      <c r="F1677" s="16">
        <v>6.25</v>
      </c>
      <c r="G1677" s="16">
        <v>353.76999282836903</v>
      </c>
      <c r="H1677" s="29">
        <v>1.2256906800312883</v>
      </c>
      <c r="I1677" s="26">
        <v>339.5</v>
      </c>
      <c r="J1677" s="30">
        <v>7.3599999999999999E-2</v>
      </c>
      <c r="K1677" s="31">
        <v>0.8830686570891042</v>
      </c>
      <c r="L1677" s="108">
        <f ca="1">REWS!R1677</f>
        <v>5.9555049788135896</v>
      </c>
      <c r="M1677" s="22">
        <f t="shared" si="442"/>
        <v>6.2511744052133125</v>
      </c>
      <c r="N1677" s="22">
        <f t="shared" ca="1" si="443"/>
        <v>5.9566240469887939</v>
      </c>
      <c r="O1677" s="22">
        <f t="shared" si="444"/>
        <v>0.32418913159581286</v>
      </c>
      <c r="P1677" s="81">
        <f t="shared" ca="1" si="445"/>
        <v>6</v>
      </c>
      <c r="Q1677" s="22">
        <f t="shared" ca="1" si="446"/>
        <v>0.92546743609390469</v>
      </c>
      <c r="R1677" s="3">
        <f ca="1">IF(N1677&gt;'Power Curve'!$C$37,0,INDEX(Ci,$P1677,1)*POWER(1-Q1677,3)+INDEX(Ci,$P1677,2)*3*Q1677*POWER(1-Q1677,2)+INDEX(Ci,$P1677,3)*3*POWER(Q1677,2)*(1-Q1677)+INDEX(Ci,$P1677,4)*POWER(Q1677,3))</f>
        <v>355.27286571823839</v>
      </c>
      <c r="S1677" s="3">
        <f t="shared" si="447"/>
        <v>353.76999282836903</v>
      </c>
      <c r="T1677" s="3">
        <f t="shared" ca="1" si="448"/>
        <v>1.5028728898693657</v>
      </c>
      <c r="U1677" s="3">
        <f t="shared" ca="1" si="456"/>
        <v>1.5028728898693657</v>
      </c>
      <c r="W1677" s="34">
        <f t="shared" si="449"/>
        <v>6</v>
      </c>
      <c r="X1677" s="73" t="b">
        <f>COUNTIF('Power Curve'!$D$2:$D$31,W1677)&gt;0</f>
        <v>1</v>
      </c>
      <c r="Y1677" s="73" t="b">
        <f t="shared" si="450"/>
        <v>0</v>
      </c>
      <c r="Z1677" s="73" t="b">
        <f t="shared" si="457"/>
        <v>1</v>
      </c>
      <c r="AA1677" s="34" t="str">
        <f t="shared" si="451"/>
        <v>Outer</v>
      </c>
      <c r="AB1677" s="35" t="str">
        <f t="shared" si="458"/>
        <v>0.3-0.4</v>
      </c>
      <c r="AC1677" s="36" t="str">
        <f t="shared" si="452"/>
        <v>3-4</v>
      </c>
      <c r="AD1677" s="36" t="str">
        <f t="shared" si="453"/>
        <v>Mar</v>
      </c>
      <c r="AE1677" s="35" t="str">
        <f t="shared" si="454"/>
        <v>335-345</v>
      </c>
      <c r="AF1677" s="36" t="str">
        <f t="shared" si="455"/>
        <v>LWS-LTI</v>
      </c>
    </row>
    <row r="1678" spans="5:32" x14ac:dyDescent="0.3">
      <c r="E1678" s="12">
        <v>40971.166666666664</v>
      </c>
      <c r="F1678" s="16">
        <v>5.64</v>
      </c>
      <c r="G1678" s="16">
        <v>230.08999252319296</v>
      </c>
      <c r="H1678" s="29">
        <v>1.2258720967664949</v>
      </c>
      <c r="I1678" s="26">
        <v>336.1</v>
      </c>
      <c r="J1678" s="30">
        <v>0.10283687943262411</v>
      </c>
      <c r="K1678" s="31">
        <v>0.90722962888893532</v>
      </c>
      <c r="L1678" s="108">
        <f ca="1">REWS!R1678</f>
        <v>5.4587714712125575</v>
      </c>
      <c r="M1678" s="22">
        <f t="shared" si="442"/>
        <v>5.6413380840840208</v>
      </c>
      <c r="N1678" s="22">
        <f t="shared" ca="1" si="443"/>
        <v>5.4600665590182205</v>
      </c>
      <c r="O1678" s="22">
        <f t="shared" si="444"/>
        <v>0.22993696230928559</v>
      </c>
      <c r="P1678" s="81">
        <f t="shared" ca="1" si="445"/>
        <v>6</v>
      </c>
      <c r="Q1678" s="22">
        <f t="shared" ca="1" si="446"/>
        <v>0.43053977253761194</v>
      </c>
      <c r="R1678" s="3">
        <f ca="1">IF(N1678&gt;'Power Curve'!$C$37,0,INDEX(Ci,$P1678,1)*POWER(1-Q1678,3)+INDEX(Ci,$P1678,2)*3*Q1678*POWER(1-Q1678,2)+INDEX(Ci,$P1678,3)*3*POWER(Q1678,2)*(1-Q1678)+INDEX(Ci,$P1678,4)*POWER(Q1678,3))</f>
        <v>275.70261613444421</v>
      </c>
      <c r="S1678" s="3">
        <f t="shared" si="447"/>
        <v>230.08999252319296</v>
      </c>
      <c r="T1678" s="3">
        <f t="shared" ca="1" si="448"/>
        <v>45.612623611251252</v>
      </c>
      <c r="U1678" s="3">
        <f t="shared" ca="1" si="456"/>
        <v>45.612623611251252</v>
      </c>
      <c r="W1678" s="34">
        <f t="shared" si="449"/>
        <v>6</v>
      </c>
      <c r="X1678" s="73" t="b">
        <f>COUNTIF('Power Curve'!$D$2:$D$31,W1678)&gt;0</f>
        <v>1</v>
      </c>
      <c r="Y1678" s="73" t="b">
        <f t="shared" si="450"/>
        <v>0</v>
      </c>
      <c r="Z1678" s="73" t="b">
        <f t="shared" si="457"/>
        <v>1</v>
      </c>
      <c r="AA1678" s="34" t="str">
        <f t="shared" si="451"/>
        <v>Outer</v>
      </c>
      <c r="AB1678" s="35" t="str">
        <f t="shared" si="458"/>
        <v>0.2-0.3</v>
      </c>
      <c r="AC1678" s="36" t="str">
        <f t="shared" si="452"/>
        <v>4-5</v>
      </c>
      <c r="AD1678" s="36" t="str">
        <f t="shared" si="453"/>
        <v>Mar</v>
      </c>
      <c r="AE1678" s="35" t="str">
        <f t="shared" si="454"/>
        <v>335-345</v>
      </c>
      <c r="AF1678" s="36" t="str">
        <f t="shared" si="455"/>
        <v>Inner-TI</v>
      </c>
    </row>
    <row r="1679" spans="5:32" x14ac:dyDescent="0.3">
      <c r="E1679" s="12">
        <v>40971.173611111109</v>
      </c>
      <c r="F1679" s="16">
        <v>4.84</v>
      </c>
      <c r="G1679" s="16">
        <v>146.37999725341768</v>
      </c>
      <c r="H1679" s="29">
        <v>1.2280574576702896</v>
      </c>
      <c r="I1679" s="26">
        <v>340.5</v>
      </c>
      <c r="J1679" s="30">
        <v>0.15702479338842976</v>
      </c>
      <c r="K1679" s="31">
        <v>1.1512197716480266</v>
      </c>
      <c r="L1679" s="108">
        <f ca="1">REWS!R1679</f>
        <v>4.7087699856234595</v>
      </c>
      <c r="M1679" s="22">
        <f t="shared" si="442"/>
        <v>4.8440233471360257</v>
      </c>
      <c r="N1679" s="22">
        <f t="shared" ca="1" si="443"/>
        <v>4.712684245176324</v>
      </c>
      <c r="O1679" s="22">
        <f t="shared" si="444"/>
        <v>0.10670939950635919</v>
      </c>
      <c r="P1679" s="81">
        <f t="shared" ca="1" si="445"/>
        <v>5</v>
      </c>
      <c r="Q1679" s="22">
        <f t="shared" ca="1" si="446"/>
        <v>0.63931815198603126</v>
      </c>
      <c r="R1679" s="3">
        <f ca="1">IF(N1679&gt;'Power Curve'!$C$37,0,INDEX(Ci,$P1679,1)*POWER(1-Q1679,3)+INDEX(Ci,$P1679,2)*3*Q1679*POWER(1-Q1679,2)+INDEX(Ci,$P1679,3)*3*POWER(Q1679,2)*(1-Q1679)+INDEX(Ci,$P1679,4)*POWER(Q1679,3))</f>
        <v>157.85005326871686</v>
      </c>
      <c r="S1679" s="3">
        <f t="shared" si="447"/>
        <v>146.37999725341768</v>
      </c>
      <c r="T1679" s="3">
        <f t="shared" ca="1" si="448"/>
        <v>11.470056015299178</v>
      </c>
      <c r="U1679" s="3">
        <f t="shared" ca="1" si="456"/>
        <v>11.470056015299178</v>
      </c>
      <c r="W1679" s="34">
        <f t="shared" si="449"/>
        <v>5</v>
      </c>
      <c r="X1679" s="73" t="b">
        <f>COUNTIF('Power Curve'!$D$2:$D$31,W1679)&gt;0</f>
        <v>1</v>
      </c>
      <c r="Y1679" s="73" t="b">
        <f t="shared" si="450"/>
        <v>0</v>
      </c>
      <c r="Z1679" s="73" t="b">
        <f t="shared" si="457"/>
        <v>1</v>
      </c>
      <c r="AA1679" s="34" t="str">
        <f t="shared" si="451"/>
        <v>Outer</v>
      </c>
      <c r="AB1679" s="35" t="str">
        <f t="shared" si="458"/>
        <v>0.1-0.2</v>
      </c>
      <c r="AC1679" s="36" t="str">
        <f t="shared" si="452"/>
        <v>4-5</v>
      </c>
      <c r="AD1679" s="36" t="str">
        <f t="shared" si="453"/>
        <v>Mar</v>
      </c>
      <c r="AE1679" s="35" t="str">
        <f t="shared" si="454"/>
        <v>335-345</v>
      </c>
      <c r="AF1679" s="36" t="str">
        <f t="shared" si="455"/>
        <v>LWS-HTI</v>
      </c>
    </row>
    <row r="1680" spans="5:32" x14ac:dyDescent="0.3">
      <c r="E1680" s="12">
        <v>40971.180555555555</v>
      </c>
      <c r="F1680" s="16">
        <v>5.48</v>
      </c>
      <c r="G1680" s="16">
        <v>255.4700012207031</v>
      </c>
      <c r="H1680" s="29">
        <v>1.226239729696825</v>
      </c>
      <c r="I1680" s="26">
        <v>347.5</v>
      </c>
      <c r="J1680" s="30">
        <v>0.11496350364963503</v>
      </c>
      <c r="K1680" s="31">
        <v>0.76215326979434539</v>
      </c>
      <c r="L1680" s="108">
        <f ca="1">REWS!R1680</f>
        <v>5.2864739045853915</v>
      </c>
      <c r="M1680" s="22">
        <f t="shared" si="442"/>
        <v>5.4818480076798854</v>
      </c>
      <c r="N1680" s="22">
        <f t="shared" ca="1" si="443"/>
        <v>5.2882566499093304</v>
      </c>
      <c r="O1680" s="22">
        <f t="shared" si="444"/>
        <v>0.20528725687205118</v>
      </c>
      <c r="P1680" s="81">
        <f t="shared" ca="1" si="445"/>
        <v>6</v>
      </c>
      <c r="Q1680" s="22">
        <f t="shared" ca="1" si="446"/>
        <v>0.2592937860182804</v>
      </c>
      <c r="R1680" s="3">
        <f ca="1">IF(N1680&gt;'Power Curve'!$C$37,0,INDEX(Ci,$P1680,1)*POWER(1-Q1680,3)+INDEX(Ci,$P1680,2)*3*Q1680*POWER(1-Q1680,2)+INDEX(Ci,$P1680,3)*3*POWER(Q1680,2)*(1-Q1680)+INDEX(Ci,$P1680,4)*POWER(Q1680,3))</f>
        <v>250.46757931920592</v>
      </c>
      <c r="S1680" s="3">
        <f t="shared" si="447"/>
        <v>255.4700012207031</v>
      </c>
      <c r="T1680" s="3">
        <f t="shared" ca="1" si="448"/>
        <v>-5.002421901497172</v>
      </c>
      <c r="U1680" s="3">
        <f t="shared" ca="1" si="456"/>
        <v>5.002421901497172</v>
      </c>
      <c r="W1680" s="34">
        <f t="shared" si="449"/>
        <v>5</v>
      </c>
      <c r="X1680" s="73" t="b">
        <f>COUNTIF('Power Curve'!$D$2:$D$31,W1680)&gt;0</f>
        <v>1</v>
      </c>
      <c r="Y1680" s="73" t="b">
        <f t="shared" si="450"/>
        <v>0</v>
      </c>
      <c r="Z1680" s="73" t="b">
        <f t="shared" si="457"/>
        <v>1</v>
      </c>
      <c r="AA1680" s="34" t="str">
        <f t="shared" si="451"/>
        <v>Outer</v>
      </c>
      <c r="AB1680" s="35" t="str">
        <f t="shared" si="458"/>
        <v>0.2-0.3</v>
      </c>
      <c r="AC1680" s="36" t="str">
        <f t="shared" si="452"/>
        <v>4-5</v>
      </c>
      <c r="AD1680" s="36" t="str">
        <f t="shared" si="453"/>
        <v>Mar</v>
      </c>
      <c r="AE1680" s="35" t="str">
        <f t="shared" si="454"/>
        <v>345-355</v>
      </c>
      <c r="AF1680" s="36" t="str">
        <f t="shared" si="455"/>
        <v>Inner-TI</v>
      </c>
    </row>
    <row r="1681" spans="5:32" x14ac:dyDescent="0.3">
      <c r="E1681" s="12">
        <v>40971.1875</v>
      </c>
      <c r="F1681" s="16">
        <v>5.18</v>
      </c>
      <c r="G1681" s="16">
        <v>195.700000762939</v>
      </c>
      <c r="H1681" s="29">
        <v>1.2265120456107477</v>
      </c>
      <c r="I1681" s="26">
        <v>357.4</v>
      </c>
      <c r="J1681" s="30">
        <v>6.7567567567567571E-2</v>
      </c>
      <c r="K1681" s="31">
        <v>0.66671696000871494</v>
      </c>
      <c r="L1681" s="108">
        <f ca="1">REWS!R1681</f>
        <v>5.0622218463106181</v>
      </c>
      <c r="M1681" s="22">
        <f t="shared" si="442"/>
        <v>5.1821303880007807</v>
      </c>
      <c r="N1681" s="22">
        <f t="shared" ca="1" si="443"/>
        <v>5.064303795476385</v>
      </c>
      <c r="O1681" s="22">
        <f t="shared" si="444"/>
        <v>0.15896493258700606</v>
      </c>
      <c r="P1681" s="81">
        <f t="shared" ca="1" si="445"/>
        <v>6</v>
      </c>
      <c r="Q1681" s="22">
        <f t="shared" ca="1" si="446"/>
        <v>3.6076000210106728E-2</v>
      </c>
      <c r="R1681" s="3">
        <f ca="1">IF(N1681&gt;'Power Curve'!$C$37,0,INDEX(Ci,$P1681,1)*POWER(1-Q1681,3)+INDEX(Ci,$P1681,2)*3*Q1681*POWER(1-Q1681,2)+INDEX(Ci,$P1681,3)*3*POWER(Q1681,2)*(1-Q1681)+INDEX(Ci,$P1681,4)*POWER(Q1681,3))</f>
        <v>217.03513511600602</v>
      </c>
      <c r="S1681" s="3">
        <f t="shared" si="447"/>
        <v>195.700000762939</v>
      </c>
      <c r="T1681" s="3">
        <f t="shared" ca="1" si="448"/>
        <v>21.335134353067019</v>
      </c>
      <c r="U1681" s="3">
        <f t="shared" ca="1" si="456"/>
        <v>21.335134353067019</v>
      </c>
      <c r="W1681" s="34">
        <f t="shared" si="449"/>
        <v>5</v>
      </c>
      <c r="X1681" s="73" t="b">
        <f>COUNTIF('Power Curve'!$D$2:$D$31,W1681)&gt;0</f>
        <v>1</v>
      </c>
      <c r="Y1681" s="73" t="b">
        <f t="shared" si="450"/>
        <v>0</v>
      </c>
      <c r="Z1681" s="73" t="b">
        <f t="shared" si="457"/>
        <v>1</v>
      </c>
      <c r="AA1681" s="34" t="str">
        <f t="shared" si="451"/>
        <v>Outer</v>
      </c>
      <c r="AB1681" s="35" t="str">
        <f t="shared" si="458"/>
        <v>0.1-0.2</v>
      </c>
      <c r="AC1681" s="36" t="str">
        <f t="shared" si="452"/>
        <v>4-5</v>
      </c>
      <c r="AD1681" s="36" t="str">
        <f t="shared" si="453"/>
        <v>Mar</v>
      </c>
      <c r="AE1681" s="35" t="str">
        <f t="shared" si="454"/>
        <v>355-5</v>
      </c>
      <c r="AF1681" s="36" t="str">
        <f t="shared" si="455"/>
        <v>LWS-LTI</v>
      </c>
    </row>
    <row r="1682" spans="5:32" x14ac:dyDescent="0.3">
      <c r="E1682" s="12">
        <v>40976.486111111109</v>
      </c>
      <c r="F1682" s="16">
        <v>4.5999999999999996</v>
      </c>
      <c r="G1682" s="16">
        <v>309.0199928283688</v>
      </c>
      <c r="H1682" s="29">
        <v>1.2095980732085088</v>
      </c>
      <c r="I1682" s="26">
        <v>201.8</v>
      </c>
      <c r="J1682" s="30">
        <v>0.22826086956521741</v>
      </c>
      <c r="K1682" s="31">
        <v>6.4528655109943852E-3</v>
      </c>
      <c r="L1682" s="108">
        <f ca="1">REWS!R1682</f>
        <v>4.665441053682037</v>
      </c>
      <c r="M1682" s="22">
        <f t="shared" si="442"/>
        <v>4.5806400319871052</v>
      </c>
      <c r="N1682" s="22">
        <f t="shared" ca="1" si="443"/>
        <v>4.6458056646460966</v>
      </c>
      <c r="O1682" s="22">
        <f t="shared" si="444"/>
        <v>6.6002659112981144E-2</v>
      </c>
      <c r="P1682" s="81">
        <f t="shared" ca="1" si="445"/>
        <v>5</v>
      </c>
      <c r="Q1682" s="22">
        <f t="shared" ca="1" si="446"/>
        <v>0.56284384224062789</v>
      </c>
      <c r="R1682" s="3">
        <f ca="1">IF(N1682&gt;'Power Curve'!$C$37,0,INDEX(Ci,$P1682,1)*POWER(1-Q1682,3)+INDEX(Ci,$P1682,2)*3*Q1682*POWER(1-Q1682,2)+INDEX(Ci,$P1682,3)*3*POWER(Q1682,2)*(1-Q1682)+INDEX(Ci,$P1682,4)*POWER(Q1682,3))</f>
        <v>146.14024325126692</v>
      </c>
      <c r="S1682" s="3">
        <f t="shared" si="447"/>
        <v>309.0199928283688</v>
      </c>
      <c r="T1682" s="3">
        <f t="shared" ca="1" si="448"/>
        <v>-162.87974957710188</v>
      </c>
      <c r="U1682" s="3">
        <f t="shared" ca="1" si="456"/>
        <v>162.87974957710188</v>
      </c>
      <c r="W1682" s="34">
        <f t="shared" si="449"/>
        <v>5</v>
      </c>
      <c r="X1682" s="73" t="b">
        <f>COUNTIF('Power Curve'!$D$2:$D$31,W1682)&gt;0</f>
        <v>1</v>
      </c>
      <c r="Y1682" s="73" t="b">
        <f t="shared" si="450"/>
        <v>0</v>
      </c>
      <c r="Z1682" s="73" t="b">
        <f t="shared" si="457"/>
        <v>1</v>
      </c>
      <c r="AA1682" s="34" t="str">
        <f t="shared" si="451"/>
        <v>Outer</v>
      </c>
      <c r="AB1682" s="35" t="str">
        <f t="shared" si="458"/>
        <v>0.0-0.1</v>
      </c>
      <c r="AC1682" s="36" t="str">
        <f t="shared" si="452"/>
        <v>11-12</v>
      </c>
      <c r="AD1682" s="36" t="str">
        <f t="shared" si="453"/>
        <v>Mar</v>
      </c>
      <c r="AE1682" s="35" t="str">
        <f t="shared" si="454"/>
        <v>195-205</v>
      </c>
      <c r="AF1682" s="36" t="str">
        <f t="shared" si="455"/>
        <v>LWS-HTI</v>
      </c>
    </row>
    <row r="1683" spans="5:32" x14ac:dyDescent="0.3">
      <c r="E1683" s="12">
        <v>40976.493055555555</v>
      </c>
      <c r="F1683" s="16">
        <v>5.83</v>
      </c>
      <c r="G1683" s="16">
        <v>394.86000061035139</v>
      </c>
      <c r="H1683" s="29">
        <v>1.2100118083912648</v>
      </c>
      <c r="I1683" s="26">
        <v>202.4</v>
      </c>
      <c r="J1683" s="30">
        <v>0.13379073756432247</v>
      </c>
      <c r="K1683" s="31">
        <v>0.14770038125149826</v>
      </c>
      <c r="L1683" s="108">
        <f ca="1">REWS!R1683</f>
        <v>5.671924410440587</v>
      </c>
      <c r="M1683" s="22">
        <f t="shared" si="442"/>
        <v>5.8061251764745947</v>
      </c>
      <c r="N1683" s="22">
        <f t="shared" ca="1" si="443"/>
        <v>5.6486969328507568</v>
      </c>
      <c r="O1683" s="22">
        <f t="shared" si="444"/>
        <v>0.25540533864257736</v>
      </c>
      <c r="P1683" s="81">
        <f t="shared" ca="1" si="445"/>
        <v>6</v>
      </c>
      <c r="Q1683" s="22">
        <f t="shared" ca="1" si="446"/>
        <v>0.61855101485769515</v>
      </c>
      <c r="R1683" s="3">
        <f ca="1">IF(N1683&gt;'Power Curve'!$C$37,0,INDEX(Ci,$P1683,1)*POWER(1-Q1683,3)+INDEX(Ci,$P1683,2)*3*Q1683*POWER(1-Q1683,2)+INDEX(Ci,$P1683,3)*3*POWER(Q1683,2)*(1-Q1683)+INDEX(Ci,$P1683,4)*POWER(Q1683,3))</f>
        <v>304.15605177596757</v>
      </c>
      <c r="S1683" s="3">
        <f t="shared" si="447"/>
        <v>394.86000061035139</v>
      </c>
      <c r="T1683" s="3">
        <f t="shared" ca="1" si="448"/>
        <v>-90.703948834383823</v>
      </c>
      <c r="U1683" s="3">
        <f t="shared" ca="1" si="456"/>
        <v>90.703948834383823</v>
      </c>
      <c r="W1683" s="34">
        <f t="shared" si="449"/>
        <v>6</v>
      </c>
      <c r="X1683" s="73" t="b">
        <f>COUNTIF('Power Curve'!$D$2:$D$31,W1683)&gt;0</f>
        <v>1</v>
      </c>
      <c r="Y1683" s="73" t="b">
        <f t="shared" si="450"/>
        <v>0</v>
      </c>
      <c r="Z1683" s="73" t="b">
        <f t="shared" si="457"/>
        <v>1</v>
      </c>
      <c r="AA1683" s="34" t="str">
        <f t="shared" si="451"/>
        <v>Inner</v>
      </c>
      <c r="AB1683" s="35" t="str">
        <f t="shared" si="458"/>
        <v>0.2-0.3</v>
      </c>
      <c r="AC1683" s="36" t="str">
        <f t="shared" si="452"/>
        <v>11-12</v>
      </c>
      <c r="AD1683" s="36" t="str">
        <f t="shared" si="453"/>
        <v>Mar</v>
      </c>
      <c r="AE1683" s="35" t="str">
        <f t="shared" si="454"/>
        <v>195-205</v>
      </c>
      <c r="AF1683" s="36" t="str">
        <f t="shared" si="455"/>
        <v>Inner-TI</v>
      </c>
    </row>
    <row r="1684" spans="5:32" x14ac:dyDescent="0.3">
      <c r="E1684" s="12">
        <v>40977.604166666664</v>
      </c>
      <c r="F1684" s="16">
        <v>12.58</v>
      </c>
      <c r="G1684" s="16">
        <v>1962.2200012207011</v>
      </c>
      <c r="H1684" s="29">
        <v>1.1673639679625218</v>
      </c>
      <c r="I1684" s="26">
        <v>201.9</v>
      </c>
      <c r="J1684" s="30">
        <v>0.12241653418124007</v>
      </c>
      <c r="K1684" s="31">
        <v>0.24398646166080734</v>
      </c>
      <c r="L1684" s="108">
        <f ca="1">REWS!R1684</f>
        <v>12.348506116269476</v>
      </c>
      <c r="M1684" s="22">
        <f t="shared" si="442"/>
        <v>12.379526664533778</v>
      </c>
      <c r="N1684" s="22">
        <f t="shared" ca="1" si="443"/>
        <v>12.151721838912275</v>
      </c>
      <c r="O1684" s="22">
        <f t="shared" si="444"/>
        <v>1.2713457285058301</v>
      </c>
      <c r="P1684" s="81">
        <f t="shared" ca="1" si="445"/>
        <v>13</v>
      </c>
      <c r="Q1684" s="22">
        <f t="shared" ca="1" si="446"/>
        <v>0.13712872558181155</v>
      </c>
      <c r="R1684" s="3">
        <f ca="1">IF(N1684&gt;'Power Curve'!$C$37,0,INDEX(Ci,$P1684,1)*POWER(1-Q1684,3)+INDEX(Ci,$P1684,2)*3*Q1684*POWER(1-Q1684,2)+INDEX(Ci,$P1684,3)*3*POWER(Q1684,2)*(1-Q1684)+INDEX(Ci,$P1684,4)*POWER(Q1684,3))</f>
        <v>1924.2910116958299</v>
      </c>
      <c r="S1684" s="3">
        <f t="shared" si="447"/>
        <v>1962.2200012207011</v>
      </c>
      <c r="T1684" s="3">
        <f t="shared" ca="1" si="448"/>
        <v>-37.928989524871213</v>
      </c>
      <c r="U1684" s="3">
        <f t="shared" ca="1" si="456"/>
        <v>37.928989524871213</v>
      </c>
      <c r="W1684" s="34">
        <f t="shared" si="449"/>
        <v>12</v>
      </c>
      <c r="X1684" s="73" t="b">
        <f>COUNTIF('Power Curve'!$D$2:$D$31,W1684)&gt;0</f>
        <v>1</v>
      </c>
      <c r="Y1684" s="73" t="b">
        <f t="shared" si="450"/>
        <v>0</v>
      </c>
      <c r="Z1684" s="73" t="b">
        <f t="shared" si="457"/>
        <v>1</v>
      </c>
      <c r="AA1684" s="34" t="str">
        <f t="shared" si="451"/>
        <v>Inner</v>
      </c>
      <c r="AB1684" s="35" t="str">
        <f t="shared" si="458"/>
        <v>1.2-1.3</v>
      </c>
      <c r="AC1684" s="36" t="str">
        <f t="shared" si="452"/>
        <v>14-15</v>
      </c>
      <c r="AD1684" s="36" t="str">
        <f t="shared" si="453"/>
        <v>Mar</v>
      </c>
      <c r="AE1684" s="35" t="str">
        <f t="shared" si="454"/>
        <v>195-205</v>
      </c>
      <c r="AF1684" s="36" t="str">
        <f t="shared" si="455"/>
        <v>Inner-TI</v>
      </c>
    </row>
    <row r="1685" spans="5:32" x14ac:dyDescent="0.3">
      <c r="E1685" s="12">
        <v>40977.611111111109</v>
      </c>
      <c r="F1685" s="16">
        <v>13.1</v>
      </c>
      <c r="G1685" s="16">
        <v>1990.560012817383</v>
      </c>
      <c r="H1685" s="29">
        <v>1.1669400735383826</v>
      </c>
      <c r="I1685" s="26">
        <v>204.3</v>
      </c>
      <c r="J1685" s="30">
        <v>9.3129770992366412E-2</v>
      </c>
      <c r="K1685" s="31">
        <v>0.3043099363153014</v>
      </c>
      <c r="L1685" s="108">
        <f ca="1">REWS!R1685</f>
        <v>12.983653759478218</v>
      </c>
      <c r="M1685" s="22">
        <f t="shared" si="442"/>
        <v>12.889679459291342</v>
      </c>
      <c r="N1685" s="22">
        <f t="shared" ca="1" si="443"/>
        <v>12.775201158022686</v>
      </c>
      <c r="O1685" s="22">
        <f t="shared" si="444"/>
        <v>1.3501914874538128</v>
      </c>
      <c r="P1685" s="81">
        <f t="shared" ca="1" si="445"/>
        <v>13</v>
      </c>
      <c r="Q1685" s="22">
        <f t="shared" ca="1" si="446"/>
        <v>0.77899112416167926</v>
      </c>
      <c r="R1685" s="3">
        <f ca="1">IF(N1685&gt;'Power Curve'!$C$37,0,INDEX(Ci,$P1685,1)*POWER(1-Q1685,3)+INDEX(Ci,$P1685,2)*3*Q1685*POWER(1-Q1685,2)+INDEX(Ci,$P1685,3)*3*POWER(Q1685,2)*(1-Q1685)+INDEX(Ci,$P1685,4)*POWER(Q1685,3))</f>
        <v>1947.1707672486693</v>
      </c>
      <c r="S1685" s="3">
        <f t="shared" si="447"/>
        <v>1990.560012817383</v>
      </c>
      <c r="T1685" s="3">
        <f t="shared" ca="1" si="448"/>
        <v>-43.389245568713704</v>
      </c>
      <c r="U1685" s="3">
        <f t="shared" ca="1" si="456"/>
        <v>43.389245568713704</v>
      </c>
      <c r="W1685" s="34">
        <f t="shared" si="449"/>
        <v>13</v>
      </c>
      <c r="X1685" s="73" t="b">
        <f>COUNTIF('Power Curve'!$D$2:$D$31,W1685)&gt;0</f>
        <v>1</v>
      </c>
      <c r="Y1685" s="73" t="b">
        <f t="shared" si="450"/>
        <v>0</v>
      </c>
      <c r="Z1685" s="73" t="b">
        <f t="shared" si="457"/>
        <v>1</v>
      </c>
      <c r="AA1685" s="34" t="str">
        <f t="shared" si="451"/>
        <v>Outer</v>
      </c>
      <c r="AB1685" s="35" t="str">
        <f t="shared" si="458"/>
        <v>1.3-1.4</v>
      </c>
      <c r="AC1685" s="36" t="str">
        <f t="shared" si="452"/>
        <v>14-15</v>
      </c>
      <c r="AD1685" s="36" t="str">
        <f t="shared" si="453"/>
        <v>Mar</v>
      </c>
      <c r="AE1685" s="35" t="str">
        <f t="shared" si="454"/>
        <v>195-205</v>
      </c>
      <c r="AF1685" s="36" t="str">
        <f t="shared" si="455"/>
        <v>HWS-LTI</v>
      </c>
    </row>
    <row r="1686" spans="5:32" x14ac:dyDescent="0.3">
      <c r="E1686" s="12">
        <v>40977.805555555555</v>
      </c>
      <c r="F1686" s="16">
        <v>14.3</v>
      </c>
      <c r="G1686" s="16">
        <v>1964.930053710943</v>
      </c>
      <c r="H1686" s="29">
        <v>1.1750621326219239</v>
      </c>
      <c r="I1686" s="26">
        <v>267.5</v>
      </c>
      <c r="J1686" s="30">
        <v>0.10279720279720279</v>
      </c>
      <c r="K1686" s="31">
        <v>0.18528585948247298</v>
      </c>
      <c r="L1686" s="108">
        <f ca="1">REWS!R1686</f>
        <v>14.171104072035327</v>
      </c>
      <c r="M1686" s="22">
        <f t="shared" si="442"/>
        <v>14.102981998452636</v>
      </c>
      <c r="N1686" s="22">
        <f t="shared" ca="1" si="443"/>
        <v>13.975861931896018</v>
      </c>
      <c r="O1686" s="22">
        <f t="shared" si="444"/>
        <v>1.5377113060586463</v>
      </c>
      <c r="P1686" s="81">
        <f t="shared" ca="1" si="445"/>
        <v>15</v>
      </c>
      <c r="Q1686" s="22">
        <f t="shared" ca="1" si="446"/>
        <v>2.1223325009085817E-2</v>
      </c>
      <c r="R1686" s="3">
        <f ca="1">IF(N1686&gt;'Power Curve'!$C$37,0,INDEX(Ci,$P1686,1)*POWER(1-Q1686,3)+INDEX(Ci,$P1686,2)*3*Q1686*POWER(1-Q1686,2)+INDEX(Ci,$P1686,3)*3*POWER(Q1686,2)*(1-Q1686)+INDEX(Ci,$P1686,4)*POWER(Q1686,3))</f>
        <v>1974.9959192011283</v>
      </c>
      <c r="S1686" s="3">
        <f t="shared" si="447"/>
        <v>1964.930053710943</v>
      </c>
      <c r="T1686" s="3">
        <f t="shared" ca="1" si="448"/>
        <v>10.065865490185388</v>
      </c>
      <c r="U1686" s="3">
        <f t="shared" ca="1" si="456"/>
        <v>10.065865490185388</v>
      </c>
      <c r="W1686" s="34">
        <f t="shared" si="449"/>
        <v>14</v>
      </c>
      <c r="X1686" s="73" t="b">
        <f>COUNTIF('Power Curve'!$D$2:$D$31,W1686)&gt;0</f>
        <v>1</v>
      </c>
      <c r="Y1686" s="73" t="b">
        <f t="shared" si="450"/>
        <v>0</v>
      </c>
      <c r="Z1686" s="73" t="b">
        <f t="shared" si="457"/>
        <v>1</v>
      </c>
      <c r="AA1686" s="34" t="str">
        <f t="shared" si="451"/>
        <v>Inner</v>
      </c>
      <c r="AB1686" s="35" t="str">
        <f t="shared" si="458"/>
        <v>1.5-1.6</v>
      </c>
      <c r="AC1686" s="36" t="str">
        <f t="shared" si="452"/>
        <v>19-20</v>
      </c>
      <c r="AD1686" s="36" t="str">
        <f t="shared" si="453"/>
        <v>Mar</v>
      </c>
      <c r="AE1686" s="35" t="str">
        <f t="shared" si="454"/>
        <v>265-275</v>
      </c>
      <c r="AF1686" s="36" t="str">
        <f t="shared" si="455"/>
        <v>Inner-TI</v>
      </c>
    </row>
    <row r="1687" spans="5:32" x14ac:dyDescent="0.3">
      <c r="E1687" s="12">
        <v>40977.8125</v>
      </c>
      <c r="F1687" s="16">
        <v>11.81</v>
      </c>
      <c r="G1687" s="16">
        <v>1945.1499786376951</v>
      </c>
      <c r="H1687" s="29">
        <v>1.1770434103452045</v>
      </c>
      <c r="I1687" s="26">
        <v>265.2</v>
      </c>
      <c r="J1687" s="30">
        <v>0.12023708721422523</v>
      </c>
      <c r="K1687" s="31">
        <v>0.18127813346831143</v>
      </c>
      <c r="L1687" s="108">
        <f ca="1">REWS!R1687</f>
        <v>11.704226625404578</v>
      </c>
      <c r="M1687" s="22">
        <f t="shared" si="442"/>
        <v>11.653830436554921</v>
      </c>
      <c r="N1687" s="22">
        <f t="shared" ca="1" si="443"/>
        <v>11.549455756433224</v>
      </c>
      <c r="O1687" s="22">
        <f t="shared" si="444"/>
        <v>1.1591870371320567</v>
      </c>
      <c r="P1687" s="81">
        <f t="shared" ca="1" si="445"/>
        <v>12</v>
      </c>
      <c r="Q1687" s="22">
        <f t="shared" ca="1" si="446"/>
        <v>0.54819477559316798</v>
      </c>
      <c r="R1687" s="3">
        <f ca="1">IF(N1687&gt;'Power Curve'!$C$37,0,INDEX(Ci,$P1687,1)*POWER(1-Q1687,3)+INDEX(Ci,$P1687,2)*3*Q1687*POWER(1-Q1687,2)+INDEX(Ci,$P1687,3)*3*POWER(Q1687,2)*(1-Q1687)+INDEX(Ci,$P1687,4)*POWER(Q1687,3))</f>
        <v>1869.0726570016448</v>
      </c>
      <c r="S1687" s="3">
        <f t="shared" si="447"/>
        <v>1945.1499786376951</v>
      </c>
      <c r="T1687" s="3">
        <f t="shared" ca="1" si="448"/>
        <v>-76.077321636050328</v>
      </c>
      <c r="U1687" s="3">
        <f t="shared" ca="1" si="456"/>
        <v>76.077321636050328</v>
      </c>
      <c r="W1687" s="34">
        <f t="shared" si="449"/>
        <v>12</v>
      </c>
      <c r="X1687" s="73" t="b">
        <f>COUNTIF('Power Curve'!$D$2:$D$31,W1687)&gt;0</f>
        <v>1</v>
      </c>
      <c r="Y1687" s="73" t="b">
        <f t="shared" si="450"/>
        <v>0</v>
      </c>
      <c r="Z1687" s="73" t="b">
        <f t="shared" si="457"/>
        <v>1</v>
      </c>
      <c r="AA1687" s="34" t="str">
        <f t="shared" si="451"/>
        <v>Inner</v>
      </c>
      <c r="AB1687" s="35" t="str">
        <f t="shared" si="458"/>
        <v>1.1-1.2</v>
      </c>
      <c r="AC1687" s="36" t="str">
        <f t="shared" si="452"/>
        <v>19-20</v>
      </c>
      <c r="AD1687" s="36" t="str">
        <f t="shared" si="453"/>
        <v>Mar</v>
      </c>
      <c r="AE1687" s="35" t="str">
        <f t="shared" si="454"/>
        <v>265-275</v>
      </c>
      <c r="AF1687" s="36" t="str">
        <f t="shared" si="455"/>
        <v>Inner-TI</v>
      </c>
    </row>
    <row r="1688" spans="5:32" x14ac:dyDescent="0.3">
      <c r="E1688" s="12">
        <v>40977.819444444445</v>
      </c>
      <c r="F1688" s="16">
        <v>11.62</v>
      </c>
      <c r="G1688" s="16">
        <v>1930.0100402832031</v>
      </c>
      <c r="H1688" s="29">
        <v>1.1777475699091489</v>
      </c>
      <c r="I1688" s="26">
        <v>265.2</v>
      </c>
      <c r="J1688" s="30">
        <v>0.10671256454388985</v>
      </c>
      <c r="K1688" s="31">
        <v>0.24120618629267274</v>
      </c>
      <c r="L1688" s="108">
        <f ca="1">REWS!R1688</f>
        <v>11.493825749074331</v>
      </c>
      <c r="M1688" s="22">
        <f t="shared" si="442"/>
        <v>11.468629004456464</v>
      </c>
      <c r="N1688" s="22">
        <f t="shared" ca="1" si="443"/>
        <v>11.344098395697282</v>
      </c>
      <c r="O1688" s="22">
        <f t="shared" si="444"/>
        <v>1.1305635587896601</v>
      </c>
      <c r="P1688" s="81">
        <f t="shared" ca="1" si="445"/>
        <v>12</v>
      </c>
      <c r="Q1688" s="22">
        <f t="shared" ca="1" si="446"/>
        <v>0.35039366659649918</v>
      </c>
      <c r="R1688" s="3">
        <f ca="1">IF(N1688&gt;'Power Curve'!$C$37,0,INDEX(Ci,$P1688,1)*POWER(1-Q1688,3)+INDEX(Ci,$P1688,2)*3*Q1688*POWER(1-Q1688,2)+INDEX(Ci,$P1688,3)*3*POWER(Q1688,2)*(1-Q1688)+INDEX(Ci,$P1688,4)*POWER(Q1688,3))</f>
        <v>1838.1439984195035</v>
      </c>
      <c r="S1688" s="3">
        <f t="shared" si="447"/>
        <v>1930.0100402832031</v>
      </c>
      <c r="T1688" s="3">
        <f t="shared" ca="1" si="448"/>
        <v>-91.866041863699593</v>
      </c>
      <c r="U1688" s="3">
        <f t="shared" ca="1" si="456"/>
        <v>91.866041863699593</v>
      </c>
      <c r="W1688" s="34">
        <f t="shared" si="449"/>
        <v>11</v>
      </c>
      <c r="X1688" s="73" t="b">
        <f>COUNTIF('Power Curve'!$D$2:$D$31,W1688)&gt;0</f>
        <v>1</v>
      </c>
      <c r="Y1688" s="73" t="b">
        <f t="shared" si="450"/>
        <v>0</v>
      </c>
      <c r="Z1688" s="73" t="b">
        <f t="shared" si="457"/>
        <v>1</v>
      </c>
      <c r="AA1688" s="34" t="str">
        <f t="shared" si="451"/>
        <v>Inner</v>
      </c>
      <c r="AB1688" s="35" t="str">
        <f t="shared" si="458"/>
        <v>1.1-1.2</v>
      </c>
      <c r="AC1688" s="36" t="str">
        <f t="shared" si="452"/>
        <v>19-20</v>
      </c>
      <c r="AD1688" s="36" t="str">
        <f t="shared" si="453"/>
        <v>Mar</v>
      </c>
      <c r="AE1688" s="35" t="str">
        <f t="shared" si="454"/>
        <v>265-275</v>
      </c>
      <c r="AF1688" s="36" t="str">
        <f t="shared" si="455"/>
        <v>Inner-TI</v>
      </c>
    </row>
    <row r="1689" spans="5:32" x14ac:dyDescent="0.3">
      <c r="E1689" s="12">
        <v>40977.826388888891</v>
      </c>
      <c r="F1689" s="16">
        <v>11.66</v>
      </c>
      <c r="G1689" s="16">
        <v>1945.8999786376951</v>
      </c>
      <c r="H1689" s="29">
        <v>1.1787102760134551</v>
      </c>
      <c r="I1689" s="26">
        <v>266.39999999999998</v>
      </c>
      <c r="J1689" s="30">
        <v>0.11406518010291596</v>
      </c>
      <c r="K1689" s="31">
        <v>0.24311463025574764</v>
      </c>
      <c r="L1689" s="108">
        <f ca="1">REWS!R1689</f>
        <v>11.610823013737944</v>
      </c>
      <c r="M1689" s="22">
        <f t="shared" si="442"/>
        <v>11.511242705373332</v>
      </c>
      <c r="N1689" s="22">
        <f t="shared" ca="1" si="443"/>
        <v>11.462693114946116</v>
      </c>
      <c r="O1689" s="22">
        <f t="shared" si="444"/>
        <v>1.1371496436350241</v>
      </c>
      <c r="P1689" s="81">
        <f t="shared" ca="1" si="445"/>
        <v>12</v>
      </c>
      <c r="Q1689" s="22">
        <f t="shared" ca="1" si="446"/>
        <v>0.46462461943159955</v>
      </c>
      <c r="R1689" s="3">
        <f ca="1">IF(N1689&gt;'Power Curve'!$C$37,0,INDEX(Ci,$P1689,1)*POWER(1-Q1689,3)+INDEX(Ci,$P1689,2)*3*Q1689*POWER(1-Q1689,2)+INDEX(Ci,$P1689,3)*3*POWER(Q1689,2)*(1-Q1689)+INDEX(Ci,$P1689,4)*POWER(Q1689,3))</f>
        <v>1856.5393509685898</v>
      </c>
      <c r="S1689" s="3">
        <f t="shared" si="447"/>
        <v>1945.8999786376951</v>
      </c>
      <c r="T1689" s="3">
        <f t="shared" ca="1" si="448"/>
        <v>-89.36062766910527</v>
      </c>
      <c r="U1689" s="3">
        <f t="shared" ca="1" si="456"/>
        <v>89.36062766910527</v>
      </c>
      <c r="W1689" s="34">
        <f t="shared" si="449"/>
        <v>12</v>
      </c>
      <c r="X1689" s="73" t="b">
        <f>COUNTIF('Power Curve'!$D$2:$D$31,W1689)&gt;0</f>
        <v>1</v>
      </c>
      <c r="Y1689" s="73" t="b">
        <f t="shared" si="450"/>
        <v>0</v>
      </c>
      <c r="Z1689" s="73" t="b">
        <f t="shared" si="457"/>
        <v>1</v>
      </c>
      <c r="AA1689" s="34" t="str">
        <f t="shared" si="451"/>
        <v>Inner</v>
      </c>
      <c r="AB1689" s="35" t="str">
        <f t="shared" si="458"/>
        <v>1.1-1.2</v>
      </c>
      <c r="AC1689" s="36" t="str">
        <f t="shared" si="452"/>
        <v>19-20</v>
      </c>
      <c r="AD1689" s="36" t="str">
        <f t="shared" si="453"/>
        <v>Mar</v>
      </c>
      <c r="AE1689" s="35" t="str">
        <f t="shared" si="454"/>
        <v>265-275</v>
      </c>
      <c r="AF1689" s="36" t="str">
        <f t="shared" si="455"/>
        <v>Inner-TI</v>
      </c>
    </row>
    <row r="1690" spans="5:32" x14ac:dyDescent="0.3">
      <c r="E1690" s="12">
        <v>40977.833333333336</v>
      </c>
      <c r="F1690" s="16">
        <v>12.55</v>
      </c>
      <c r="G1690" s="16">
        <v>1935.0800323486351</v>
      </c>
      <c r="H1690" s="29">
        <v>1.1783923929832465</v>
      </c>
      <c r="I1690" s="26">
        <v>273.8</v>
      </c>
      <c r="J1690" s="30">
        <v>0.14023904382470118</v>
      </c>
      <c r="K1690" s="31">
        <v>0.19114973946128097</v>
      </c>
      <c r="L1690" s="108">
        <f ca="1">REWS!R1690</f>
        <v>12.506885341729452</v>
      </c>
      <c r="M1690" s="22">
        <f t="shared" si="442"/>
        <v>12.388774262516693</v>
      </c>
      <c r="N1690" s="22">
        <f t="shared" ca="1" si="443"/>
        <v>12.346213484132679</v>
      </c>
      <c r="O1690" s="22">
        <f t="shared" si="444"/>
        <v>1.2727749745844585</v>
      </c>
      <c r="P1690" s="81">
        <f t="shared" ca="1" si="445"/>
        <v>13</v>
      </c>
      <c r="Q1690" s="22">
        <f t="shared" ca="1" si="446"/>
        <v>0.3373548919974555</v>
      </c>
      <c r="R1690" s="3">
        <f ca="1">IF(N1690&gt;'Power Curve'!$C$37,0,INDEX(Ci,$P1690,1)*POWER(1-Q1690,3)+INDEX(Ci,$P1690,2)*3*Q1690*POWER(1-Q1690,2)+INDEX(Ci,$P1690,3)*3*POWER(Q1690,2)*(1-Q1690)+INDEX(Ci,$P1690,4)*POWER(Q1690,3))</f>
        <v>1932.9613965615276</v>
      </c>
      <c r="S1690" s="3">
        <f t="shared" si="447"/>
        <v>1935.0800323486351</v>
      </c>
      <c r="T1690" s="3">
        <f t="shared" ca="1" si="448"/>
        <v>-2.1186357871074506</v>
      </c>
      <c r="U1690" s="3">
        <f t="shared" ca="1" si="456"/>
        <v>2.1186357871074506</v>
      </c>
      <c r="W1690" s="34">
        <f t="shared" si="449"/>
        <v>12</v>
      </c>
      <c r="X1690" s="73" t="b">
        <f>COUNTIF('Power Curve'!$D$2:$D$31,W1690)&gt;0</f>
        <v>1</v>
      </c>
      <c r="Y1690" s="73" t="b">
        <f t="shared" si="450"/>
        <v>0</v>
      </c>
      <c r="Z1690" s="73" t="b">
        <f t="shared" si="457"/>
        <v>1</v>
      </c>
      <c r="AA1690" s="34" t="str">
        <f t="shared" si="451"/>
        <v>Outer</v>
      </c>
      <c r="AB1690" s="35" t="str">
        <f t="shared" si="458"/>
        <v>1.2-1.3</v>
      </c>
      <c r="AC1690" s="36" t="str">
        <f t="shared" si="452"/>
        <v>20-21</v>
      </c>
      <c r="AD1690" s="36" t="str">
        <f t="shared" si="453"/>
        <v>Mar</v>
      </c>
      <c r="AE1690" s="35" t="str">
        <f t="shared" si="454"/>
        <v>265-275</v>
      </c>
      <c r="AF1690" s="36" t="str">
        <f t="shared" si="455"/>
        <v>HWS-HTI</v>
      </c>
    </row>
    <row r="1691" spans="5:32" x14ac:dyDescent="0.3">
      <c r="E1691" s="12">
        <v>40977.840277777781</v>
      </c>
      <c r="F1691" s="16">
        <v>10.16</v>
      </c>
      <c r="G1691" s="16">
        <v>1557.5800018310549</v>
      </c>
      <c r="H1691" s="29">
        <v>1.1798032972045609</v>
      </c>
      <c r="I1691" s="26">
        <v>271</v>
      </c>
      <c r="J1691" s="30">
        <v>0.12795275590551181</v>
      </c>
      <c r="K1691" s="31">
        <v>0.18409040033159674</v>
      </c>
      <c r="L1691" s="108">
        <f ca="1">REWS!R1691</f>
        <v>10.07504042150029</v>
      </c>
      <c r="M1691" s="22">
        <f t="shared" si="442"/>
        <v>10.033479020036236</v>
      </c>
      <c r="N1691" s="22">
        <f t="shared" ca="1" si="443"/>
        <v>9.9495774306240339</v>
      </c>
      <c r="O1691" s="22">
        <f t="shared" si="444"/>
        <v>0.9087565023771339</v>
      </c>
      <c r="P1691" s="81">
        <f t="shared" ca="1" si="445"/>
        <v>10</v>
      </c>
      <c r="Q1691" s="22">
        <f t="shared" ca="1" si="446"/>
        <v>0.99962666745543249</v>
      </c>
      <c r="R1691" s="3">
        <f ca="1">IF(N1691&gt;'Power Curve'!$C$37,0,INDEX(Ci,$P1691,1)*POWER(1-Q1691,3)+INDEX(Ci,$P1691,2)*3*Q1691*POWER(1-Q1691,2)+INDEX(Ci,$P1691,3)*3*POWER(Q1691,2)*(1-Q1691)+INDEX(Ci,$P1691,4)*POWER(Q1691,3))</f>
        <v>1518.8427399776344</v>
      </c>
      <c r="S1691" s="3">
        <f t="shared" si="447"/>
        <v>1557.5800018310549</v>
      </c>
      <c r="T1691" s="3">
        <f t="shared" ca="1" si="448"/>
        <v>-38.737261853420478</v>
      </c>
      <c r="U1691" s="3">
        <f t="shared" ca="1" si="456"/>
        <v>38.737261853420478</v>
      </c>
      <c r="W1691" s="34">
        <f t="shared" si="449"/>
        <v>10</v>
      </c>
      <c r="X1691" s="73" t="b">
        <f>COUNTIF('Power Curve'!$D$2:$D$31,W1691)&gt;0</f>
        <v>1</v>
      </c>
      <c r="Y1691" s="73" t="b">
        <f t="shared" si="450"/>
        <v>0</v>
      </c>
      <c r="Z1691" s="73" t="b">
        <f t="shared" si="457"/>
        <v>1</v>
      </c>
      <c r="AA1691" s="34" t="str">
        <f t="shared" si="451"/>
        <v>Inner</v>
      </c>
      <c r="AB1691" s="35" t="str">
        <f t="shared" si="458"/>
        <v>0.9-1.0</v>
      </c>
      <c r="AC1691" s="36" t="str">
        <f t="shared" si="452"/>
        <v>20-21</v>
      </c>
      <c r="AD1691" s="36" t="str">
        <f t="shared" si="453"/>
        <v>Mar</v>
      </c>
      <c r="AE1691" s="35" t="str">
        <f t="shared" si="454"/>
        <v>265-275</v>
      </c>
      <c r="AF1691" s="36" t="str">
        <f t="shared" si="455"/>
        <v>Inner-TI</v>
      </c>
    </row>
    <row r="1692" spans="5:32" x14ac:dyDescent="0.3">
      <c r="E1692" s="12">
        <v>40977.847222222219</v>
      </c>
      <c r="F1692" s="16">
        <v>10.4</v>
      </c>
      <c r="G1692" s="16">
        <v>1423.3899688720751</v>
      </c>
      <c r="H1692" s="29">
        <v>1.1803800648750344</v>
      </c>
      <c r="I1692" s="26">
        <v>272.3</v>
      </c>
      <c r="J1692" s="30">
        <v>0.14134615384615384</v>
      </c>
      <c r="K1692" s="31">
        <v>0.23476486695266111</v>
      </c>
      <c r="L1692" s="108">
        <f ca="1">REWS!R1692</f>
        <v>10.214527805486416</v>
      </c>
      <c r="M1692" s="22">
        <f t="shared" si="442"/>
        <v>10.272163699654941</v>
      </c>
      <c r="N1692" s="22">
        <f t="shared" ca="1" si="443"/>
        <v>10.088971320445538</v>
      </c>
      <c r="O1692" s="22">
        <f t="shared" si="444"/>
        <v>0.94564598903129671</v>
      </c>
      <c r="P1692" s="81">
        <f t="shared" ca="1" si="445"/>
        <v>11</v>
      </c>
      <c r="Q1692" s="22">
        <f t="shared" ca="1" si="446"/>
        <v>0.13494170378699735</v>
      </c>
      <c r="R1692" s="3">
        <f ca="1">IF(N1692&gt;'Power Curve'!$C$37,0,INDEX(Ci,$P1692,1)*POWER(1-Q1692,3)+INDEX(Ci,$P1692,2)*3*Q1692*POWER(1-Q1692,2)+INDEX(Ci,$P1692,3)*3*POWER(Q1692,2)*(1-Q1692)+INDEX(Ci,$P1692,4)*POWER(Q1692,3))</f>
        <v>1558.9248243401337</v>
      </c>
      <c r="S1692" s="3">
        <f t="shared" si="447"/>
        <v>1423.3899688720751</v>
      </c>
      <c r="T1692" s="3">
        <f t="shared" ca="1" si="448"/>
        <v>135.53485546805859</v>
      </c>
      <c r="U1692" s="3">
        <f t="shared" ca="1" si="456"/>
        <v>135.53485546805859</v>
      </c>
      <c r="W1692" s="34">
        <f t="shared" si="449"/>
        <v>10</v>
      </c>
      <c r="X1692" s="73" t="b">
        <f>COUNTIF('Power Curve'!$D$2:$D$31,W1692)&gt;0</f>
        <v>1</v>
      </c>
      <c r="Y1692" s="73" t="b">
        <f t="shared" si="450"/>
        <v>0</v>
      </c>
      <c r="Z1692" s="73" t="b">
        <f t="shared" si="457"/>
        <v>1</v>
      </c>
      <c r="AA1692" s="34" t="str">
        <f t="shared" si="451"/>
        <v>Outer</v>
      </c>
      <c r="AB1692" s="35" t="str">
        <f t="shared" si="458"/>
        <v>0.9-1.0</v>
      </c>
      <c r="AC1692" s="36" t="str">
        <f t="shared" si="452"/>
        <v>20-21</v>
      </c>
      <c r="AD1692" s="36" t="str">
        <f t="shared" si="453"/>
        <v>Mar</v>
      </c>
      <c r="AE1692" s="35" t="str">
        <f t="shared" si="454"/>
        <v>265-275</v>
      </c>
      <c r="AF1692" s="36" t="str">
        <f t="shared" si="455"/>
        <v>HWS-HTI</v>
      </c>
    </row>
    <row r="1693" spans="5:32" x14ac:dyDescent="0.3">
      <c r="E1693" s="12">
        <v>40977.854166666664</v>
      </c>
      <c r="F1693" s="16">
        <v>7.46</v>
      </c>
      <c r="G1693" s="16">
        <v>803.89002609252952</v>
      </c>
      <c r="H1693" s="29">
        <v>1.1818799253162251</v>
      </c>
      <c r="I1693" s="26">
        <v>268.3</v>
      </c>
      <c r="J1693" s="30">
        <v>0.20375335120643431</v>
      </c>
      <c r="K1693" s="31">
        <v>0.1185081490002553</v>
      </c>
      <c r="L1693" s="108">
        <f ca="1">REWS!R1693</f>
        <v>7.448062199773859</v>
      </c>
      <c r="M1693" s="22">
        <f t="shared" si="442"/>
        <v>7.3714215836874493</v>
      </c>
      <c r="N1693" s="22">
        <f t="shared" ca="1" si="443"/>
        <v>7.3596255303029015</v>
      </c>
      <c r="O1693" s="22">
        <f t="shared" si="444"/>
        <v>0.49732694423507279</v>
      </c>
      <c r="P1693" s="81">
        <f t="shared" ca="1" si="445"/>
        <v>8</v>
      </c>
      <c r="Q1693" s="22">
        <f t="shared" ca="1" si="446"/>
        <v>0.34673316928592818</v>
      </c>
      <c r="R1693" s="3">
        <f ca="1">IF(N1693&gt;'Power Curve'!$C$37,0,INDEX(Ci,$P1693,1)*POWER(1-Q1693,3)+INDEX(Ci,$P1693,2)*3*Q1693*POWER(1-Q1693,2)+INDEX(Ci,$P1693,3)*3*POWER(Q1693,2)*(1-Q1693)+INDEX(Ci,$P1693,4)*POWER(Q1693,3))</f>
        <v>692.47800444257575</v>
      </c>
      <c r="S1693" s="3">
        <f t="shared" si="447"/>
        <v>803.89002609252952</v>
      </c>
      <c r="T1693" s="3">
        <f t="shared" ca="1" si="448"/>
        <v>-111.41202164995377</v>
      </c>
      <c r="U1693" s="3">
        <f t="shared" ca="1" si="456"/>
        <v>111.41202164995377</v>
      </c>
      <c r="W1693" s="34">
        <f t="shared" si="449"/>
        <v>7</v>
      </c>
      <c r="X1693" s="73" t="b">
        <f>COUNTIF('Power Curve'!$D$2:$D$31,W1693)&gt;0</f>
        <v>1</v>
      </c>
      <c r="Y1693" s="73" t="b">
        <f t="shared" si="450"/>
        <v>0</v>
      </c>
      <c r="Z1693" s="73" t="b">
        <f t="shared" si="457"/>
        <v>1</v>
      </c>
      <c r="AA1693" s="34" t="str">
        <f t="shared" si="451"/>
        <v>Outer</v>
      </c>
      <c r="AB1693" s="35" t="str">
        <f t="shared" si="458"/>
        <v>0.4-0.5</v>
      </c>
      <c r="AC1693" s="36" t="str">
        <f t="shared" si="452"/>
        <v>20-21</v>
      </c>
      <c r="AD1693" s="36" t="str">
        <f t="shared" si="453"/>
        <v>Mar</v>
      </c>
      <c r="AE1693" s="35" t="str">
        <f t="shared" si="454"/>
        <v>265-275</v>
      </c>
      <c r="AF1693" s="36" t="str">
        <f t="shared" si="455"/>
        <v>LWS-HTI</v>
      </c>
    </row>
    <row r="1694" spans="5:32" x14ac:dyDescent="0.3">
      <c r="E1694" s="12">
        <v>40978.381944444445</v>
      </c>
      <c r="F1694" s="16">
        <v>11.92</v>
      </c>
      <c r="G1694" s="16">
        <v>1294.409980773926</v>
      </c>
      <c r="H1694" s="29">
        <v>1.1786098037698651</v>
      </c>
      <c r="I1694" s="26">
        <v>209.9</v>
      </c>
      <c r="J1694" s="30">
        <v>0.11828859060402684</v>
      </c>
      <c r="K1694" s="31">
        <v>0.27484675742290582</v>
      </c>
      <c r="L1694" s="108">
        <f ca="1">REWS!R1694</f>
        <v>11.776830705497147</v>
      </c>
      <c r="M1694" s="22">
        <f t="shared" si="442"/>
        <v>11.767591275246458</v>
      </c>
      <c r="N1694" s="22">
        <f t="shared" ca="1" si="443"/>
        <v>11.626252538595875</v>
      </c>
      <c r="O1694" s="22">
        <f t="shared" si="444"/>
        <v>1.1767691414689658</v>
      </c>
      <c r="P1694" s="81">
        <f t="shared" ca="1" si="445"/>
        <v>12</v>
      </c>
      <c r="Q1694" s="22">
        <f t="shared" ca="1" si="446"/>
        <v>0.62216577241894322</v>
      </c>
      <c r="R1694" s="3">
        <f ca="1">IF(N1694&gt;'Power Curve'!$C$37,0,INDEX(Ci,$P1694,1)*POWER(1-Q1694,3)+INDEX(Ci,$P1694,2)*3*Q1694*POWER(1-Q1694,2)+INDEX(Ci,$P1694,3)*3*POWER(Q1694,2)*(1-Q1694)+INDEX(Ci,$P1694,4)*POWER(Q1694,3))</f>
        <v>1879.3903718906399</v>
      </c>
      <c r="S1694" s="3">
        <f t="shared" si="447"/>
        <v>1294.409980773926</v>
      </c>
      <c r="T1694" s="3">
        <f t="shared" ca="1" si="448"/>
        <v>584.98039111671392</v>
      </c>
      <c r="U1694" s="3">
        <f t="shared" ca="1" si="456"/>
        <v>584.98039111671392</v>
      </c>
      <c r="W1694" s="34">
        <f t="shared" si="449"/>
        <v>12</v>
      </c>
      <c r="X1694" s="73" t="b">
        <f>COUNTIF('Power Curve'!$D$2:$D$31,W1694)&gt;0</f>
        <v>1</v>
      </c>
      <c r="Y1694" s="73" t="b">
        <f t="shared" si="450"/>
        <v>0</v>
      </c>
      <c r="Z1694" s="73" t="b">
        <f t="shared" si="457"/>
        <v>1</v>
      </c>
      <c r="AA1694" s="34" t="str">
        <f t="shared" si="451"/>
        <v>Inner</v>
      </c>
      <c r="AB1694" s="35" t="str">
        <f t="shared" si="458"/>
        <v>1.1-1.2</v>
      </c>
      <c r="AC1694" s="36" t="str">
        <f t="shared" si="452"/>
        <v>9-10</v>
      </c>
      <c r="AD1694" s="36" t="str">
        <f t="shared" si="453"/>
        <v>Mar</v>
      </c>
      <c r="AE1694" s="35" t="str">
        <f t="shared" si="454"/>
        <v>205-215</v>
      </c>
      <c r="AF1694" s="36" t="str">
        <f t="shared" si="455"/>
        <v>Inner-TI</v>
      </c>
    </row>
    <row r="1695" spans="5:32" x14ac:dyDescent="0.3">
      <c r="E1695" s="12">
        <v>40978.388888888891</v>
      </c>
      <c r="F1695" s="16">
        <v>12.76</v>
      </c>
      <c r="G1695" s="16">
        <v>1795.4200286865259</v>
      </c>
      <c r="H1695" s="29">
        <v>1.1770264491912599</v>
      </c>
      <c r="I1695" s="26">
        <v>208.9</v>
      </c>
      <c r="J1695" s="30">
        <v>7.9937304075235111E-2</v>
      </c>
      <c r="K1695" s="31">
        <v>0.27670266406265881</v>
      </c>
      <c r="L1695" s="108">
        <f ca="1">REWS!R1695</f>
        <v>12.755547134228991</v>
      </c>
      <c r="M1695" s="22">
        <f t="shared" si="442"/>
        <v>12.591207629066796</v>
      </c>
      <c r="N1695" s="22">
        <f t="shared" ca="1" si="443"/>
        <v>12.586813666882851</v>
      </c>
      <c r="O1695" s="22">
        <f t="shared" si="444"/>
        <v>1.3040617039448714</v>
      </c>
      <c r="P1695" s="81">
        <f t="shared" ca="1" si="445"/>
        <v>13</v>
      </c>
      <c r="Q1695" s="22">
        <f t="shared" ca="1" si="446"/>
        <v>0.58504909077076117</v>
      </c>
      <c r="R1695" s="3">
        <f ca="1">IF(N1695&gt;'Power Curve'!$C$37,0,INDEX(Ci,$P1695,1)*POWER(1-Q1695,3)+INDEX(Ci,$P1695,2)*3*Q1695*POWER(1-Q1695,2)+INDEX(Ci,$P1695,3)*3*POWER(Q1695,2)*(1-Q1695)+INDEX(Ci,$P1695,4)*POWER(Q1695,3))</f>
        <v>1941.5190736318618</v>
      </c>
      <c r="S1695" s="3">
        <f t="shared" si="447"/>
        <v>1795.4200286865259</v>
      </c>
      <c r="T1695" s="3">
        <f t="shared" ca="1" si="448"/>
        <v>146.09904494533589</v>
      </c>
      <c r="U1695" s="3">
        <f t="shared" ca="1" si="456"/>
        <v>146.09904494533589</v>
      </c>
      <c r="W1695" s="34">
        <f t="shared" si="449"/>
        <v>13</v>
      </c>
      <c r="X1695" s="73" t="b">
        <f>COUNTIF('Power Curve'!$D$2:$D$31,W1695)&gt;0</f>
        <v>1</v>
      </c>
      <c r="Y1695" s="73" t="b">
        <f t="shared" si="450"/>
        <v>0</v>
      </c>
      <c r="Z1695" s="73" t="b">
        <f t="shared" si="457"/>
        <v>1</v>
      </c>
      <c r="AA1695" s="34" t="str">
        <f t="shared" si="451"/>
        <v>Outer</v>
      </c>
      <c r="AB1695" s="35" t="str">
        <f t="shared" si="458"/>
        <v>1.3-1.4</v>
      </c>
      <c r="AC1695" s="36" t="str">
        <f t="shared" si="452"/>
        <v>9-10</v>
      </c>
      <c r="AD1695" s="36" t="str">
        <f t="shared" si="453"/>
        <v>Mar</v>
      </c>
      <c r="AE1695" s="35" t="str">
        <f t="shared" si="454"/>
        <v>205-215</v>
      </c>
      <c r="AF1695" s="36" t="str">
        <f t="shared" si="455"/>
        <v>HWS-LTI</v>
      </c>
    </row>
    <row r="1696" spans="5:32" x14ac:dyDescent="0.3">
      <c r="E1696" s="12">
        <v>40978.423611111109</v>
      </c>
      <c r="F1696" s="16">
        <v>12.93</v>
      </c>
      <c r="G1696" s="16">
        <v>1895.009948730474</v>
      </c>
      <c r="H1696" s="29">
        <v>1.1743634731997081</v>
      </c>
      <c r="I1696" s="26">
        <v>208.7</v>
      </c>
      <c r="J1696" s="30">
        <v>0.10595514307811292</v>
      </c>
      <c r="K1696" s="31">
        <v>0.16796164224819912</v>
      </c>
      <c r="L1696" s="108">
        <f ca="1">REWS!R1696</f>
        <v>12.838661357992779</v>
      </c>
      <c r="M1696" s="22">
        <f t="shared" si="442"/>
        <v>12.749329348152724</v>
      </c>
      <c r="N1696" s="22">
        <f t="shared" ca="1" si="443"/>
        <v>12.659266979307938</v>
      </c>
      <c r="O1696" s="22">
        <f t="shared" si="444"/>
        <v>1.3284999253475682</v>
      </c>
      <c r="P1696" s="81">
        <f t="shared" ca="1" si="445"/>
        <v>13</v>
      </c>
      <c r="Q1696" s="22">
        <f t="shared" ca="1" si="446"/>
        <v>0.65963866491185308</v>
      </c>
      <c r="R1696" s="3">
        <f ca="1">IF(N1696&gt;'Power Curve'!$C$37,0,INDEX(Ci,$P1696,1)*POWER(1-Q1696,3)+INDEX(Ci,$P1696,2)*3*Q1696*POWER(1-Q1696,2)+INDEX(Ci,$P1696,3)*3*POWER(Q1696,2)*(1-Q1696)+INDEX(Ci,$P1696,4)*POWER(Q1696,3))</f>
        <v>1943.7691006988757</v>
      </c>
      <c r="S1696" s="3">
        <f t="shared" si="447"/>
        <v>1895.009948730474</v>
      </c>
      <c r="T1696" s="3">
        <f t="shared" ca="1" si="448"/>
        <v>48.759151968401738</v>
      </c>
      <c r="U1696" s="3">
        <f t="shared" ca="1" si="456"/>
        <v>48.759151968401738</v>
      </c>
      <c r="W1696" s="34">
        <f t="shared" si="449"/>
        <v>13</v>
      </c>
      <c r="X1696" s="73" t="b">
        <f>COUNTIF('Power Curve'!$D$2:$D$31,W1696)&gt;0</f>
        <v>1</v>
      </c>
      <c r="Y1696" s="73" t="b">
        <f t="shared" si="450"/>
        <v>0</v>
      </c>
      <c r="Z1696" s="73" t="b">
        <f t="shared" si="457"/>
        <v>1</v>
      </c>
      <c r="AA1696" s="34" t="str">
        <f t="shared" si="451"/>
        <v>Inner</v>
      </c>
      <c r="AB1696" s="35" t="str">
        <f t="shared" si="458"/>
        <v>1.3-1.4</v>
      </c>
      <c r="AC1696" s="36" t="str">
        <f t="shared" si="452"/>
        <v>10-11</v>
      </c>
      <c r="AD1696" s="36" t="str">
        <f t="shared" si="453"/>
        <v>Mar</v>
      </c>
      <c r="AE1696" s="35" t="str">
        <f t="shared" si="454"/>
        <v>205-215</v>
      </c>
      <c r="AF1696" s="36" t="str">
        <f t="shared" si="455"/>
        <v>Inner-TI</v>
      </c>
    </row>
    <row r="1697" spans="5:32" x14ac:dyDescent="0.3">
      <c r="E1697" s="12">
        <v>40978.430555555555</v>
      </c>
      <c r="F1697" s="16">
        <v>12.13</v>
      </c>
      <c r="G1697" s="16">
        <v>1731.3399810790991</v>
      </c>
      <c r="H1697" s="29">
        <v>1.1732749400946243</v>
      </c>
      <c r="I1697" s="26">
        <v>204.7</v>
      </c>
      <c r="J1697" s="30">
        <v>0.11459192085737839</v>
      </c>
      <c r="K1697" s="31">
        <v>0.17942503821591893</v>
      </c>
      <c r="L1697" s="108">
        <f ca="1">REWS!R1697</f>
        <v>12.098760648003328</v>
      </c>
      <c r="M1697" s="22">
        <f t="shared" si="442"/>
        <v>11.956811139869547</v>
      </c>
      <c r="N1697" s="22">
        <f t="shared" ca="1" si="443"/>
        <v>11.926017814893774</v>
      </c>
      <c r="O1697" s="22">
        <f t="shared" si="444"/>
        <v>1.2060136815117819</v>
      </c>
      <c r="P1697" s="81">
        <f t="shared" ca="1" si="445"/>
        <v>12</v>
      </c>
      <c r="Q1697" s="22">
        <f t="shared" ca="1" si="446"/>
        <v>0.91090099904011201</v>
      </c>
      <c r="R1697" s="3">
        <f ca="1">IF(N1697&gt;'Power Curve'!$C$37,0,INDEX(Ci,$P1697,1)*POWER(1-Q1697,3)+INDEX(Ci,$P1697,2)*3*Q1697*POWER(1-Q1697,2)+INDEX(Ci,$P1697,3)*3*POWER(Q1697,2)*(1-Q1697)+INDEX(Ci,$P1697,4)*POWER(Q1697,3))</f>
        <v>1910.8579828061552</v>
      </c>
      <c r="S1697" s="3">
        <f t="shared" si="447"/>
        <v>1731.3399810790991</v>
      </c>
      <c r="T1697" s="3">
        <f t="shared" ca="1" si="448"/>
        <v>179.51800172705612</v>
      </c>
      <c r="U1697" s="3">
        <f t="shared" ca="1" si="456"/>
        <v>179.51800172705612</v>
      </c>
      <c r="W1697" s="34">
        <f t="shared" si="449"/>
        <v>12</v>
      </c>
      <c r="X1697" s="73" t="b">
        <f>COUNTIF('Power Curve'!$D$2:$D$31,W1697)&gt;0</f>
        <v>1</v>
      </c>
      <c r="Y1697" s="73" t="b">
        <f t="shared" si="450"/>
        <v>0</v>
      </c>
      <c r="Z1697" s="73" t="b">
        <f t="shared" si="457"/>
        <v>1</v>
      </c>
      <c r="AA1697" s="34" t="str">
        <f t="shared" si="451"/>
        <v>Inner</v>
      </c>
      <c r="AB1697" s="35" t="str">
        <f t="shared" si="458"/>
        <v>1.2-1.3</v>
      </c>
      <c r="AC1697" s="36" t="str">
        <f t="shared" si="452"/>
        <v>10-11</v>
      </c>
      <c r="AD1697" s="36" t="str">
        <f t="shared" si="453"/>
        <v>Mar</v>
      </c>
      <c r="AE1697" s="35" t="str">
        <f t="shared" si="454"/>
        <v>195-205</v>
      </c>
      <c r="AF1697" s="36" t="str">
        <f t="shared" si="455"/>
        <v>Inner-TI</v>
      </c>
    </row>
    <row r="1698" spans="5:32" x14ac:dyDescent="0.3">
      <c r="E1698" s="12">
        <v>40978.451388888891</v>
      </c>
      <c r="F1698" s="16">
        <v>10.75</v>
      </c>
      <c r="G1698" s="16">
        <v>1772.799942016602</v>
      </c>
      <c r="H1698" s="29">
        <v>1.1712913727273173</v>
      </c>
      <c r="I1698" s="26">
        <v>202.5</v>
      </c>
      <c r="J1698" s="30">
        <v>0.15813953488372093</v>
      </c>
      <c r="K1698" s="31">
        <v>0.169864180091922</v>
      </c>
      <c r="L1698" s="108">
        <f ca="1">REWS!R1698</f>
        <v>10.717250577616632</v>
      </c>
      <c r="M1698" s="22">
        <f t="shared" si="442"/>
        <v>10.590539462683235</v>
      </c>
      <c r="N1698" s="22">
        <f t="shared" ca="1" si="443"/>
        <v>10.558275830112896</v>
      </c>
      <c r="O1698" s="22">
        <f t="shared" si="444"/>
        <v>0.99485198951697151</v>
      </c>
      <c r="P1698" s="81">
        <f t="shared" ca="1" si="445"/>
        <v>11</v>
      </c>
      <c r="Q1698" s="22">
        <f t="shared" ca="1" si="446"/>
        <v>0.59040443209329296</v>
      </c>
      <c r="R1698" s="3">
        <f ca="1">IF(N1698&gt;'Power Curve'!$C$37,0,INDEX(Ci,$P1698,1)*POWER(1-Q1698,3)+INDEX(Ci,$P1698,2)*3*Q1698*POWER(1-Q1698,2)+INDEX(Ci,$P1698,3)*3*POWER(Q1698,2)*(1-Q1698)+INDEX(Ci,$P1698,4)*POWER(Q1698,3))</f>
        <v>1685.608854043664</v>
      </c>
      <c r="S1698" s="3">
        <f t="shared" si="447"/>
        <v>1772.799942016602</v>
      </c>
      <c r="T1698" s="3">
        <f t="shared" ca="1" si="448"/>
        <v>-87.191087972938021</v>
      </c>
      <c r="U1698" s="3">
        <f t="shared" ca="1" si="456"/>
        <v>87.191087972938021</v>
      </c>
      <c r="W1698" s="34">
        <f t="shared" si="449"/>
        <v>11</v>
      </c>
      <c r="X1698" s="73" t="b">
        <f>COUNTIF('Power Curve'!$D$2:$D$31,W1698)&gt;0</f>
        <v>1</v>
      </c>
      <c r="Y1698" s="73" t="b">
        <f t="shared" si="450"/>
        <v>0</v>
      </c>
      <c r="Z1698" s="73" t="b">
        <f t="shared" si="457"/>
        <v>1</v>
      </c>
      <c r="AA1698" s="34" t="str">
        <f t="shared" si="451"/>
        <v>Outer</v>
      </c>
      <c r="AB1698" s="35" t="str">
        <f t="shared" si="458"/>
        <v>0.9-1.0</v>
      </c>
      <c r="AC1698" s="36" t="str">
        <f t="shared" si="452"/>
        <v>10-11</v>
      </c>
      <c r="AD1698" s="36" t="str">
        <f t="shared" si="453"/>
        <v>Mar</v>
      </c>
      <c r="AE1698" s="35" t="str">
        <f t="shared" si="454"/>
        <v>195-205</v>
      </c>
      <c r="AF1698" s="36" t="str">
        <f t="shared" si="455"/>
        <v>HWS-HTI</v>
      </c>
    </row>
    <row r="1699" spans="5:32" x14ac:dyDescent="0.3">
      <c r="E1699" s="12">
        <v>40978.458333333336</v>
      </c>
      <c r="F1699" s="16">
        <v>10.75</v>
      </c>
      <c r="G1699" s="16">
        <v>1522.7000427246139</v>
      </c>
      <c r="H1699" s="29">
        <v>1.1709742074490266</v>
      </c>
      <c r="I1699" s="26">
        <v>202</v>
      </c>
      <c r="J1699" s="30">
        <v>0.13581395348837208</v>
      </c>
      <c r="K1699" s="31">
        <v>0.11245966158209372</v>
      </c>
      <c r="L1699" s="108">
        <f ca="1">REWS!R1699</f>
        <v>10.69494261825955</v>
      </c>
      <c r="M1699" s="22">
        <f t="shared" si="442"/>
        <v>10.589583465254076</v>
      </c>
      <c r="N1699" s="22">
        <f t="shared" ca="1" si="443"/>
        <v>10.535347675549996</v>
      </c>
      <c r="O1699" s="22">
        <f t="shared" si="444"/>
        <v>0.99470423703256106</v>
      </c>
      <c r="P1699" s="81">
        <f t="shared" ca="1" si="445"/>
        <v>11</v>
      </c>
      <c r="Q1699" s="22">
        <f t="shared" ca="1" si="446"/>
        <v>0.56815252609808187</v>
      </c>
      <c r="R1699" s="3">
        <f ca="1">IF(N1699&gt;'Power Curve'!$C$37,0,INDEX(Ci,$P1699,1)*POWER(1-Q1699,3)+INDEX(Ci,$P1699,2)*3*Q1699*POWER(1-Q1699,2)+INDEX(Ci,$P1699,3)*3*POWER(Q1699,2)*(1-Q1699)+INDEX(Ci,$P1699,4)*POWER(Q1699,3))</f>
        <v>1679.9095709780381</v>
      </c>
      <c r="S1699" s="3">
        <f t="shared" si="447"/>
        <v>1522.7000427246139</v>
      </c>
      <c r="T1699" s="3">
        <f t="shared" ca="1" si="448"/>
        <v>157.2095282534242</v>
      </c>
      <c r="U1699" s="3">
        <f t="shared" ca="1" si="456"/>
        <v>157.2095282534242</v>
      </c>
      <c r="W1699" s="34">
        <f t="shared" si="449"/>
        <v>11</v>
      </c>
      <c r="X1699" s="73" t="b">
        <f>COUNTIF('Power Curve'!$D$2:$D$31,W1699)&gt;0</f>
        <v>1</v>
      </c>
      <c r="Y1699" s="73" t="b">
        <f t="shared" si="450"/>
        <v>0</v>
      </c>
      <c r="Z1699" s="73" t="b">
        <f t="shared" si="457"/>
        <v>1</v>
      </c>
      <c r="AA1699" s="34" t="str">
        <f t="shared" si="451"/>
        <v>Inner</v>
      </c>
      <c r="AB1699" s="35" t="str">
        <f t="shared" si="458"/>
        <v>0.9-1.0</v>
      </c>
      <c r="AC1699" s="36" t="str">
        <f t="shared" si="452"/>
        <v>11-12</v>
      </c>
      <c r="AD1699" s="36" t="str">
        <f t="shared" si="453"/>
        <v>Mar</v>
      </c>
      <c r="AE1699" s="35" t="str">
        <f t="shared" si="454"/>
        <v>195-205</v>
      </c>
      <c r="AF1699" s="36" t="str">
        <f t="shared" si="455"/>
        <v>Inner-TI</v>
      </c>
    </row>
    <row r="1700" spans="5:32" x14ac:dyDescent="0.3">
      <c r="E1700" s="12">
        <v>40978.465277777781</v>
      </c>
      <c r="F1700" s="16">
        <v>11.55</v>
      </c>
      <c r="G1700" s="16">
        <v>1472.449951171873</v>
      </c>
      <c r="H1700" s="29">
        <v>1.1710835266769601</v>
      </c>
      <c r="I1700" s="26">
        <v>205.3</v>
      </c>
      <c r="J1700" s="30">
        <v>0.10216450216450215</v>
      </c>
      <c r="K1700" s="31">
        <v>0.22563927166923584</v>
      </c>
      <c r="L1700" s="108">
        <f ca="1">REWS!R1700</f>
        <v>11.536091493363072</v>
      </c>
      <c r="M1700" s="22">
        <f t="shared" si="442"/>
        <v>11.377999542414925</v>
      </c>
      <c r="N1700" s="22">
        <f t="shared" ca="1" si="443"/>
        <v>11.364298158678936</v>
      </c>
      <c r="O1700" s="22">
        <f t="shared" si="444"/>
        <v>1.1165564832798447</v>
      </c>
      <c r="P1700" s="81">
        <f t="shared" ca="1" si="445"/>
        <v>12</v>
      </c>
      <c r="Q1700" s="22">
        <f t="shared" ca="1" si="446"/>
        <v>0.36985016674298665</v>
      </c>
      <c r="R1700" s="3">
        <f ca="1">IF(N1700&gt;'Power Curve'!$C$37,0,INDEX(Ci,$P1700,1)*POWER(1-Q1700,3)+INDEX(Ci,$P1700,2)*3*Q1700*POWER(1-Q1700,2)+INDEX(Ci,$P1700,3)*3*POWER(Q1700,2)*(1-Q1700)+INDEX(Ci,$P1700,4)*POWER(Q1700,3))</f>
        <v>1841.3674431038178</v>
      </c>
      <c r="S1700" s="3">
        <f t="shared" si="447"/>
        <v>1472.449951171873</v>
      </c>
      <c r="T1700" s="3">
        <f t="shared" ca="1" si="448"/>
        <v>368.91749193194482</v>
      </c>
      <c r="U1700" s="3">
        <f t="shared" ca="1" si="456"/>
        <v>368.91749193194482</v>
      </c>
      <c r="W1700" s="34">
        <f t="shared" si="449"/>
        <v>11</v>
      </c>
      <c r="X1700" s="73" t="b">
        <f>COUNTIF('Power Curve'!$D$2:$D$31,W1700)&gt;0</f>
        <v>1</v>
      </c>
      <c r="Y1700" s="73" t="b">
        <f t="shared" si="450"/>
        <v>0</v>
      </c>
      <c r="Z1700" s="73" t="b">
        <f t="shared" si="457"/>
        <v>1</v>
      </c>
      <c r="AA1700" s="34" t="str">
        <f t="shared" si="451"/>
        <v>Inner</v>
      </c>
      <c r="AB1700" s="35" t="str">
        <f t="shared" si="458"/>
        <v>1.1-1.2</v>
      </c>
      <c r="AC1700" s="36" t="str">
        <f t="shared" si="452"/>
        <v>11-12</v>
      </c>
      <c r="AD1700" s="36" t="str">
        <f t="shared" si="453"/>
        <v>Mar</v>
      </c>
      <c r="AE1700" s="35" t="str">
        <f t="shared" si="454"/>
        <v>205-215</v>
      </c>
      <c r="AF1700" s="36" t="str">
        <f t="shared" si="455"/>
        <v>Inner-TI</v>
      </c>
    </row>
    <row r="1701" spans="5:32" x14ac:dyDescent="0.3">
      <c r="E1701" s="12">
        <v>40978.472222222219</v>
      </c>
      <c r="F1701" s="16">
        <v>10.86</v>
      </c>
      <c r="G1701" s="16">
        <v>1729.360031127932</v>
      </c>
      <c r="H1701" s="29">
        <v>1.1715530186394867</v>
      </c>
      <c r="I1701" s="26">
        <v>202.5</v>
      </c>
      <c r="J1701" s="30">
        <v>0.1141804788213628</v>
      </c>
      <c r="K1701" s="31">
        <v>0.16075941711256311</v>
      </c>
      <c r="L1701" s="108">
        <f ca="1">REWS!R1701</f>
        <v>10.904836585538453</v>
      </c>
      <c r="M1701" s="22">
        <f t="shared" si="442"/>
        <v>10.699704363488546</v>
      </c>
      <c r="N1701" s="22">
        <f t="shared" ca="1" si="443"/>
        <v>10.743879152616513</v>
      </c>
      <c r="O1701" s="22">
        <f t="shared" si="444"/>
        <v>1.0117237768381924</v>
      </c>
      <c r="P1701" s="81">
        <f t="shared" ca="1" si="445"/>
        <v>11</v>
      </c>
      <c r="Q1701" s="22">
        <f t="shared" ca="1" si="446"/>
        <v>0.77053352505711126</v>
      </c>
      <c r="R1701" s="3">
        <f ca="1">IF(N1701&gt;'Power Curve'!$C$37,0,INDEX(Ci,$P1701,1)*POWER(1-Q1701,3)+INDEX(Ci,$P1701,2)*3*Q1701*POWER(1-Q1701,2)+INDEX(Ci,$P1701,3)*3*POWER(Q1701,2)*(1-Q1701)+INDEX(Ci,$P1701,4)*POWER(Q1701,3))</f>
        <v>1729.071790025399</v>
      </c>
      <c r="S1701" s="3">
        <f t="shared" si="447"/>
        <v>1729.360031127932</v>
      </c>
      <c r="T1701" s="3">
        <f t="shared" ca="1" si="448"/>
        <v>-0.28824110253299295</v>
      </c>
      <c r="U1701" s="3">
        <f t="shared" ca="1" si="456"/>
        <v>0.28824110253299295</v>
      </c>
      <c r="W1701" s="34">
        <f t="shared" si="449"/>
        <v>11</v>
      </c>
      <c r="X1701" s="73" t="b">
        <f>COUNTIF('Power Curve'!$D$2:$D$31,W1701)&gt;0</f>
        <v>1</v>
      </c>
      <c r="Y1701" s="73" t="b">
        <f t="shared" si="450"/>
        <v>0</v>
      </c>
      <c r="Z1701" s="73" t="b">
        <f t="shared" si="457"/>
        <v>1</v>
      </c>
      <c r="AA1701" s="34" t="str">
        <f t="shared" si="451"/>
        <v>Inner</v>
      </c>
      <c r="AB1701" s="35" t="str">
        <f t="shared" si="458"/>
        <v>1.0-1.1</v>
      </c>
      <c r="AC1701" s="36" t="str">
        <f t="shared" si="452"/>
        <v>11-12</v>
      </c>
      <c r="AD1701" s="36" t="str">
        <f t="shared" si="453"/>
        <v>Mar</v>
      </c>
      <c r="AE1701" s="35" t="str">
        <f t="shared" si="454"/>
        <v>195-205</v>
      </c>
      <c r="AF1701" s="36" t="str">
        <f t="shared" si="455"/>
        <v>Inner-TI</v>
      </c>
    </row>
    <row r="1702" spans="5:32" x14ac:dyDescent="0.3">
      <c r="E1702" s="12">
        <v>40978.486111111109</v>
      </c>
      <c r="F1702" s="16">
        <v>11.33</v>
      </c>
      <c r="G1702" s="16">
        <v>1726.050033569338</v>
      </c>
      <c r="H1702" s="29">
        <v>1.1691094747028838</v>
      </c>
      <c r="I1702" s="26">
        <v>203.5</v>
      </c>
      <c r="J1702" s="30">
        <v>9.8852603706972644E-2</v>
      </c>
      <c r="K1702" s="31">
        <v>0.26885533138309425</v>
      </c>
      <c r="L1702" s="108">
        <f ca="1">REWS!R1702</f>
        <v>11.249632820289582</v>
      </c>
      <c r="M1702" s="22">
        <f t="shared" si="442"/>
        <v>11.155000831932758</v>
      </c>
      <c r="N1702" s="22">
        <f t="shared" ca="1" si="443"/>
        <v>11.075874975222273</v>
      </c>
      <c r="O1702" s="22">
        <f t="shared" si="444"/>
        <v>1.082091313720706</v>
      </c>
      <c r="P1702" s="81">
        <f t="shared" ca="1" si="445"/>
        <v>12</v>
      </c>
      <c r="Q1702" s="22">
        <f t="shared" ca="1" si="446"/>
        <v>9.2039693606668319E-2</v>
      </c>
      <c r="R1702" s="3">
        <f ca="1">IF(N1702&gt;'Power Curve'!$C$37,0,INDEX(Ci,$P1702,1)*POWER(1-Q1702,3)+INDEX(Ci,$P1702,2)*3*Q1702*POWER(1-Q1702,2)+INDEX(Ci,$P1702,3)*3*POWER(Q1702,2)*(1-Q1702)+INDEX(Ci,$P1702,4)*POWER(Q1702,3))</f>
        <v>1792.8776338109822</v>
      </c>
      <c r="S1702" s="3">
        <f t="shared" si="447"/>
        <v>1726.050033569338</v>
      </c>
      <c r="T1702" s="3">
        <f t="shared" ca="1" si="448"/>
        <v>66.827600241644177</v>
      </c>
      <c r="U1702" s="3">
        <f t="shared" ca="1" si="456"/>
        <v>66.827600241644177</v>
      </c>
      <c r="W1702" s="34">
        <f t="shared" si="449"/>
        <v>11</v>
      </c>
      <c r="X1702" s="73" t="b">
        <f>COUNTIF('Power Curve'!$D$2:$D$31,W1702)&gt;0</f>
        <v>1</v>
      </c>
      <c r="Y1702" s="73" t="b">
        <f t="shared" si="450"/>
        <v>0</v>
      </c>
      <c r="Z1702" s="73" t="b">
        <f t="shared" si="457"/>
        <v>1</v>
      </c>
      <c r="AA1702" s="34" t="str">
        <f t="shared" si="451"/>
        <v>Outer</v>
      </c>
      <c r="AB1702" s="35" t="str">
        <f t="shared" si="458"/>
        <v>1.0-1.1</v>
      </c>
      <c r="AC1702" s="36" t="str">
        <f t="shared" si="452"/>
        <v>11-12</v>
      </c>
      <c r="AD1702" s="36" t="str">
        <f t="shared" si="453"/>
        <v>Mar</v>
      </c>
      <c r="AE1702" s="35" t="str">
        <f t="shared" si="454"/>
        <v>195-205</v>
      </c>
      <c r="AF1702" s="36" t="str">
        <f t="shared" si="455"/>
        <v>HWS-LTI</v>
      </c>
    </row>
    <row r="1703" spans="5:32" x14ac:dyDescent="0.3">
      <c r="E1703" s="12">
        <v>40978.493055555555</v>
      </c>
      <c r="F1703" s="16">
        <v>10.79</v>
      </c>
      <c r="G1703" s="16">
        <v>1707.9299621582011</v>
      </c>
      <c r="H1703" s="29">
        <v>1.1687691353091514</v>
      </c>
      <c r="I1703" s="26">
        <v>200.5</v>
      </c>
      <c r="J1703" s="30">
        <v>0.11399443929564412</v>
      </c>
      <c r="K1703" s="31">
        <v>0.18447110019653856</v>
      </c>
      <c r="L1703" s="108">
        <f ca="1">REWS!R1703</f>
        <v>10.679993220769163</v>
      </c>
      <c r="M1703" s="22">
        <f t="shared" si="442"/>
        <v>10.622310527225064</v>
      </c>
      <c r="N1703" s="22">
        <f t="shared" ca="1" si="443"/>
        <v>10.51401338458467</v>
      </c>
      <c r="O1703" s="22">
        <f t="shared" si="444"/>
        <v>0.99976230995847037</v>
      </c>
      <c r="P1703" s="81">
        <f t="shared" ca="1" si="445"/>
        <v>11</v>
      </c>
      <c r="Q1703" s="22">
        <f t="shared" ca="1" si="446"/>
        <v>0.54744747389980852</v>
      </c>
      <c r="R1703" s="3">
        <f ca="1">IF(N1703&gt;'Power Curve'!$C$37,0,INDEX(Ci,$P1703,1)*POWER(1-Q1703,3)+INDEX(Ci,$P1703,2)*3*Q1703*POWER(1-Q1703,2)+INDEX(Ci,$P1703,3)*3*POWER(Q1703,2)*(1-Q1703)+INDEX(Ci,$P1703,4)*POWER(Q1703,3))</f>
        <v>1674.548288439227</v>
      </c>
      <c r="S1703" s="3">
        <f t="shared" si="447"/>
        <v>1707.9299621582011</v>
      </c>
      <c r="T1703" s="3">
        <f t="shared" ca="1" si="448"/>
        <v>-33.381673718974071</v>
      </c>
      <c r="U1703" s="3">
        <f t="shared" ca="1" si="456"/>
        <v>33.381673718974071</v>
      </c>
      <c r="W1703" s="34">
        <f t="shared" si="449"/>
        <v>11</v>
      </c>
      <c r="X1703" s="73" t="b">
        <f>COUNTIF('Power Curve'!$D$2:$D$31,W1703)&gt;0</f>
        <v>1</v>
      </c>
      <c r="Y1703" s="73" t="b">
        <f t="shared" si="450"/>
        <v>0</v>
      </c>
      <c r="Z1703" s="73" t="b">
        <f t="shared" si="457"/>
        <v>1</v>
      </c>
      <c r="AA1703" s="34" t="str">
        <f t="shared" si="451"/>
        <v>Inner</v>
      </c>
      <c r="AB1703" s="35" t="str">
        <f t="shared" si="458"/>
        <v>0.9-1.0</v>
      </c>
      <c r="AC1703" s="36" t="str">
        <f t="shared" si="452"/>
        <v>11-12</v>
      </c>
      <c r="AD1703" s="36" t="str">
        <f t="shared" si="453"/>
        <v>Mar</v>
      </c>
      <c r="AE1703" s="35" t="str">
        <f t="shared" si="454"/>
        <v>195-205</v>
      </c>
      <c r="AF1703" s="36" t="str">
        <f t="shared" si="455"/>
        <v>Inner-TI</v>
      </c>
    </row>
    <row r="1704" spans="5:32" x14ac:dyDescent="0.3">
      <c r="E1704" s="12">
        <v>40978.618055555555</v>
      </c>
      <c r="F1704" s="16">
        <v>11.82</v>
      </c>
      <c r="G1704" s="16">
        <v>1896.9299621582061</v>
      </c>
      <c r="H1704" s="29">
        <v>1.1771217694989129</v>
      </c>
      <c r="I1704" s="26">
        <v>265.2</v>
      </c>
      <c r="J1704" s="30">
        <v>0.18527918781725888</v>
      </c>
      <c r="K1704" s="31">
        <v>0.12396904126690471</v>
      </c>
      <c r="L1704" s="108">
        <f ca="1">REWS!R1704</f>
        <v>11.799361738804395</v>
      </c>
      <c r="M1704" s="22">
        <f t="shared" si="442"/>
        <v>11.663957024394776</v>
      </c>
      <c r="N1704" s="22">
        <f t="shared" ca="1" si="443"/>
        <v>11.643591221379229</v>
      </c>
      <c r="O1704" s="22">
        <f t="shared" si="444"/>
        <v>1.1607521339265694</v>
      </c>
      <c r="P1704" s="81">
        <f t="shared" ca="1" si="445"/>
        <v>12</v>
      </c>
      <c r="Q1704" s="22">
        <f t="shared" ca="1" si="446"/>
        <v>0.63886646759148591</v>
      </c>
      <c r="R1704" s="3">
        <f ca="1">IF(N1704&gt;'Power Curve'!$C$37,0,INDEX(Ci,$P1704,1)*POWER(1-Q1704,3)+INDEX(Ci,$P1704,2)*3*Q1704*POWER(1-Q1704,2)+INDEX(Ci,$P1704,3)*3*POWER(Q1704,2)*(1-Q1704)+INDEX(Ci,$P1704,4)*POWER(Q1704,3))</f>
        <v>1881.6086609863462</v>
      </c>
      <c r="S1704" s="3">
        <f t="shared" si="447"/>
        <v>1896.9299621582061</v>
      </c>
      <c r="T1704" s="3">
        <f t="shared" ca="1" si="448"/>
        <v>-15.321301171859886</v>
      </c>
      <c r="U1704" s="3">
        <f t="shared" ca="1" si="456"/>
        <v>15.321301171859886</v>
      </c>
      <c r="W1704" s="34">
        <f t="shared" si="449"/>
        <v>12</v>
      </c>
      <c r="X1704" s="73" t="b">
        <f>COUNTIF('Power Curve'!$D$2:$D$31,W1704)&gt;0</f>
        <v>1</v>
      </c>
      <c r="Y1704" s="73" t="b">
        <f t="shared" si="450"/>
        <v>0</v>
      </c>
      <c r="Z1704" s="73" t="b">
        <f t="shared" si="457"/>
        <v>1</v>
      </c>
      <c r="AA1704" s="34" t="str">
        <f t="shared" si="451"/>
        <v>Outer</v>
      </c>
      <c r="AB1704" s="35" t="str">
        <f t="shared" si="458"/>
        <v>1.1-1.2</v>
      </c>
      <c r="AC1704" s="36" t="str">
        <f t="shared" si="452"/>
        <v>14-15</v>
      </c>
      <c r="AD1704" s="36" t="str">
        <f t="shared" si="453"/>
        <v>Mar</v>
      </c>
      <c r="AE1704" s="35" t="str">
        <f t="shared" si="454"/>
        <v>265-275</v>
      </c>
      <c r="AF1704" s="36" t="str">
        <f t="shared" si="455"/>
        <v>HWS-HTI</v>
      </c>
    </row>
    <row r="1705" spans="5:32" x14ac:dyDescent="0.3">
      <c r="E1705" s="12">
        <v>40978.638888888891</v>
      </c>
      <c r="F1705" s="16">
        <v>13.01</v>
      </c>
      <c r="G1705" s="16">
        <v>1951.529968261719</v>
      </c>
      <c r="H1705" s="29">
        <v>1.1778556090987011</v>
      </c>
      <c r="I1705" s="26">
        <v>271.8</v>
      </c>
      <c r="J1705" s="30">
        <v>0.14296694850115296</v>
      </c>
      <c r="K1705" s="31">
        <v>0.12511971835747079</v>
      </c>
      <c r="L1705" s="108">
        <f ca="1">REWS!R1705</f>
        <v>13.024694132101303</v>
      </c>
      <c r="M1705" s="22">
        <f t="shared" si="442"/>
        <v>12.840914427110167</v>
      </c>
      <c r="N1705" s="22">
        <f t="shared" ca="1" si="443"/>
        <v>12.85541758567231</v>
      </c>
      <c r="O1705" s="22">
        <f t="shared" si="444"/>
        <v>1.342654694532244</v>
      </c>
      <c r="P1705" s="81">
        <f t="shared" ca="1" si="445"/>
        <v>13</v>
      </c>
      <c r="Q1705" s="22">
        <f t="shared" ca="1" si="446"/>
        <v>0.86157270638666783</v>
      </c>
      <c r="R1705" s="3">
        <f ca="1">IF(N1705&gt;'Power Curve'!$C$37,0,INDEX(Ci,$P1705,1)*POWER(1-Q1705,3)+INDEX(Ci,$P1705,2)*3*Q1705*POWER(1-Q1705,2)+INDEX(Ci,$P1705,3)*3*POWER(Q1705,2)*(1-Q1705)+INDEX(Ci,$P1705,4)*POWER(Q1705,3))</f>
        <v>1949.4337347617343</v>
      </c>
      <c r="S1705" s="3">
        <f t="shared" si="447"/>
        <v>1951.529968261719</v>
      </c>
      <c r="T1705" s="3">
        <f t="shared" ca="1" si="448"/>
        <v>-2.0962334999846917</v>
      </c>
      <c r="U1705" s="3">
        <f t="shared" ca="1" si="456"/>
        <v>2.0962334999846917</v>
      </c>
      <c r="W1705" s="34">
        <f t="shared" si="449"/>
        <v>13</v>
      </c>
      <c r="X1705" s="73" t="b">
        <f>COUNTIF('Power Curve'!$D$2:$D$31,W1705)&gt;0</f>
        <v>1</v>
      </c>
      <c r="Y1705" s="73" t="b">
        <f t="shared" si="450"/>
        <v>0</v>
      </c>
      <c r="Z1705" s="73" t="b">
        <f t="shared" si="457"/>
        <v>1</v>
      </c>
      <c r="AA1705" s="34" t="str">
        <f t="shared" si="451"/>
        <v>Outer</v>
      </c>
      <c r="AB1705" s="35" t="str">
        <f t="shared" si="458"/>
        <v>1.3-1.4</v>
      </c>
      <c r="AC1705" s="36" t="str">
        <f t="shared" si="452"/>
        <v>15-16</v>
      </c>
      <c r="AD1705" s="36" t="str">
        <f t="shared" si="453"/>
        <v>Mar</v>
      </c>
      <c r="AE1705" s="35" t="str">
        <f t="shared" si="454"/>
        <v>265-275</v>
      </c>
      <c r="AF1705" s="36" t="str">
        <f t="shared" si="455"/>
        <v>HWS-HTI</v>
      </c>
    </row>
    <row r="1706" spans="5:32" x14ac:dyDescent="0.3">
      <c r="E1706" s="12">
        <v>40978.645833333336</v>
      </c>
      <c r="F1706" s="16">
        <v>11.58</v>
      </c>
      <c r="G1706" s="16">
        <v>1614.5800476074269</v>
      </c>
      <c r="H1706" s="29">
        <v>1.1791695531317208</v>
      </c>
      <c r="I1706" s="26">
        <v>281.3</v>
      </c>
      <c r="J1706" s="30">
        <v>0.11053540587219343</v>
      </c>
      <c r="K1706" s="31">
        <v>0.12762551772531661</v>
      </c>
      <c r="L1706" s="108">
        <f ca="1">REWS!R1706</f>
        <v>11.556880101568071</v>
      </c>
      <c r="M1706" s="22">
        <f t="shared" si="442"/>
        <v>11.433747982539208</v>
      </c>
      <c r="N1706" s="22">
        <f t="shared" ca="1" si="443"/>
        <v>11.41092008167111</v>
      </c>
      <c r="O1706" s="22">
        <f t="shared" si="444"/>
        <v>1.1251725844105935</v>
      </c>
      <c r="P1706" s="81">
        <f t="shared" ca="1" si="445"/>
        <v>12</v>
      </c>
      <c r="Q1706" s="22">
        <f t="shared" ca="1" si="446"/>
        <v>0.41475660709828077</v>
      </c>
      <c r="R1706" s="3">
        <f ca="1">IF(N1706&gt;'Power Curve'!$C$37,0,INDEX(Ci,$P1706,1)*POWER(1-Q1706,3)+INDEX(Ci,$P1706,2)*3*Q1706*POWER(1-Q1706,2)+INDEX(Ci,$P1706,3)*3*POWER(Q1706,2)*(1-Q1706)+INDEX(Ci,$P1706,4)*POWER(Q1706,3))</f>
        <v>1848.671502314327</v>
      </c>
      <c r="S1706" s="3">
        <f t="shared" si="447"/>
        <v>1614.5800476074269</v>
      </c>
      <c r="T1706" s="3">
        <f t="shared" ca="1" si="448"/>
        <v>234.09145470690009</v>
      </c>
      <c r="U1706" s="3">
        <f t="shared" ca="1" si="456"/>
        <v>234.09145470690009</v>
      </c>
      <c r="W1706" s="34">
        <f t="shared" si="449"/>
        <v>11</v>
      </c>
      <c r="X1706" s="73" t="b">
        <f>COUNTIF('Power Curve'!$D$2:$D$31,W1706)&gt;0</f>
        <v>1</v>
      </c>
      <c r="Y1706" s="73" t="b">
        <f t="shared" si="450"/>
        <v>0</v>
      </c>
      <c r="Z1706" s="73" t="b">
        <f t="shared" si="457"/>
        <v>1</v>
      </c>
      <c r="AA1706" s="34" t="str">
        <f t="shared" si="451"/>
        <v>Inner</v>
      </c>
      <c r="AB1706" s="35" t="str">
        <f t="shared" si="458"/>
        <v>1.1-1.2</v>
      </c>
      <c r="AC1706" s="36" t="str">
        <f t="shared" si="452"/>
        <v>15-16</v>
      </c>
      <c r="AD1706" s="36" t="str">
        <f t="shared" si="453"/>
        <v>Mar</v>
      </c>
      <c r="AE1706" s="35" t="str">
        <f t="shared" si="454"/>
        <v>275-285</v>
      </c>
      <c r="AF1706" s="36" t="str">
        <f t="shared" si="455"/>
        <v>Inner-TI</v>
      </c>
    </row>
    <row r="1707" spans="5:32" x14ac:dyDescent="0.3">
      <c r="E1707" s="12">
        <v>40978.652777777781</v>
      </c>
      <c r="F1707" s="16">
        <v>12.1</v>
      </c>
      <c r="G1707" s="16">
        <v>1791.059997558599</v>
      </c>
      <c r="H1707" s="29">
        <v>1.1801822507932489</v>
      </c>
      <c r="I1707" s="26">
        <v>271.7</v>
      </c>
      <c r="J1707" s="30">
        <v>0.14214876033057852</v>
      </c>
      <c r="K1707" s="31">
        <v>0.14410622756894825</v>
      </c>
      <c r="L1707" s="108">
        <f ca="1">REWS!R1707</f>
        <v>12.112333123678551</v>
      </c>
      <c r="M1707" s="22">
        <f t="shared" si="442"/>
        <v>11.95059972601779</v>
      </c>
      <c r="N1707" s="22">
        <f t="shared" ca="1" si="443"/>
        <v>11.962780571013976</v>
      </c>
      <c r="O1707" s="22">
        <f t="shared" si="444"/>
        <v>1.2050536874780051</v>
      </c>
      <c r="P1707" s="81">
        <f t="shared" ca="1" si="445"/>
        <v>12</v>
      </c>
      <c r="Q1707" s="22">
        <f t="shared" ca="1" si="446"/>
        <v>0.94631104669698862</v>
      </c>
      <c r="R1707" s="3">
        <f ca="1">IF(N1707&gt;'Power Curve'!$C$37,0,INDEX(Ci,$P1707,1)*POWER(1-Q1707,3)+INDEX(Ci,$P1707,2)*3*Q1707*POWER(1-Q1707,2)+INDEX(Ci,$P1707,3)*3*POWER(Q1707,2)*(1-Q1707)+INDEX(Ci,$P1707,4)*POWER(Q1707,3))</f>
        <v>1913.5727819056201</v>
      </c>
      <c r="S1707" s="3">
        <f t="shared" si="447"/>
        <v>1791.059997558599</v>
      </c>
      <c r="T1707" s="3">
        <f t="shared" ca="1" si="448"/>
        <v>122.51278434702112</v>
      </c>
      <c r="U1707" s="3">
        <f t="shared" ca="1" si="456"/>
        <v>122.51278434702112</v>
      </c>
      <c r="W1707" s="34">
        <f t="shared" si="449"/>
        <v>12</v>
      </c>
      <c r="X1707" s="73" t="b">
        <f>COUNTIF('Power Curve'!$D$2:$D$31,W1707)&gt;0</f>
        <v>1</v>
      </c>
      <c r="Y1707" s="73" t="b">
        <f t="shared" si="450"/>
        <v>0</v>
      </c>
      <c r="Z1707" s="73" t="b">
        <f t="shared" si="457"/>
        <v>1</v>
      </c>
      <c r="AA1707" s="34" t="str">
        <f t="shared" si="451"/>
        <v>Outer</v>
      </c>
      <c r="AB1707" s="35" t="str">
        <f t="shared" si="458"/>
        <v>1.2-1.3</v>
      </c>
      <c r="AC1707" s="36" t="str">
        <f t="shared" si="452"/>
        <v>15-16</v>
      </c>
      <c r="AD1707" s="36" t="str">
        <f t="shared" si="453"/>
        <v>Mar</v>
      </c>
      <c r="AE1707" s="35" t="str">
        <f t="shared" si="454"/>
        <v>265-275</v>
      </c>
      <c r="AF1707" s="36" t="str">
        <f t="shared" si="455"/>
        <v>HWS-HTI</v>
      </c>
    </row>
    <row r="1708" spans="5:32" x14ac:dyDescent="0.3">
      <c r="E1708" s="12">
        <v>40978.659722222219</v>
      </c>
      <c r="F1708" s="16">
        <v>11.44</v>
      </c>
      <c r="G1708" s="16">
        <v>1837.090042114263</v>
      </c>
      <c r="H1708" s="29">
        <v>1.1806591970224098</v>
      </c>
      <c r="I1708" s="26">
        <v>276.60000000000002</v>
      </c>
      <c r="J1708" s="30">
        <v>0.11625874125874126</v>
      </c>
      <c r="K1708" s="31">
        <v>0.10396952228150835</v>
      </c>
      <c r="L1708" s="108">
        <f ca="1">REWS!R1708</f>
        <v>11.384458998450063</v>
      </c>
      <c r="M1708" s="22">
        <f t="shared" si="442"/>
        <v>11.300270678708168</v>
      </c>
      <c r="N1708" s="22">
        <f t="shared" ca="1" si="443"/>
        <v>11.245408060589215</v>
      </c>
      <c r="O1708" s="22">
        <f t="shared" si="444"/>
        <v>1.1045432368287771</v>
      </c>
      <c r="P1708" s="81">
        <f t="shared" ca="1" si="445"/>
        <v>12</v>
      </c>
      <c r="Q1708" s="22">
        <f t="shared" ca="1" si="446"/>
        <v>0.25533470371505845</v>
      </c>
      <c r="R1708" s="3">
        <f ca="1">IF(N1708&gt;'Power Curve'!$C$37,0,INDEX(Ci,$P1708,1)*POWER(1-Q1708,3)+INDEX(Ci,$P1708,2)*3*Q1708*POWER(1-Q1708,2)+INDEX(Ci,$P1708,3)*3*POWER(Q1708,2)*(1-Q1708)+INDEX(Ci,$P1708,4)*POWER(Q1708,3))</f>
        <v>1821.951786960529</v>
      </c>
      <c r="S1708" s="3">
        <f t="shared" si="447"/>
        <v>1837.090042114263</v>
      </c>
      <c r="T1708" s="3">
        <f t="shared" ca="1" si="448"/>
        <v>-15.138255153734008</v>
      </c>
      <c r="U1708" s="3">
        <f t="shared" ca="1" si="456"/>
        <v>15.138255153734008</v>
      </c>
      <c r="W1708" s="34">
        <f t="shared" si="449"/>
        <v>11</v>
      </c>
      <c r="X1708" s="73" t="b">
        <f>COUNTIF('Power Curve'!$D$2:$D$31,W1708)&gt;0</f>
        <v>1</v>
      </c>
      <c r="Y1708" s="73" t="b">
        <f t="shared" si="450"/>
        <v>0</v>
      </c>
      <c r="Z1708" s="73" t="b">
        <f t="shared" si="457"/>
        <v>1</v>
      </c>
      <c r="AA1708" s="34" t="str">
        <f t="shared" si="451"/>
        <v>Inner</v>
      </c>
      <c r="AB1708" s="35" t="str">
        <f t="shared" si="458"/>
        <v>1.1-1.2</v>
      </c>
      <c r="AC1708" s="36" t="str">
        <f t="shared" si="452"/>
        <v>15-16</v>
      </c>
      <c r="AD1708" s="36" t="str">
        <f t="shared" si="453"/>
        <v>Mar</v>
      </c>
      <c r="AE1708" s="35" t="str">
        <f t="shared" si="454"/>
        <v>275-285</v>
      </c>
      <c r="AF1708" s="36" t="str">
        <f t="shared" si="455"/>
        <v>Inner-TI</v>
      </c>
    </row>
    <row r="1709" spans="5:32" x14ac:dyDescent="0.3">
      <c r="E1709" s="12">
        <v>40978.666666666664</v>
      </c>
      <c r="F1709" s="16">
        <v>10.35</v>
      </c>
      <c r="G1709" s="16">
        <v>1597.669982910156</v>
      </c>
      <c r="H1709" s="29">
        <v>1.1806321565762599</v>
      </c>
      <c r="I1709" s="26">
        <v>279.7</v>
      </c>
      <c r="J1709" s="30">
        <v>0.11787439613526571</v>
      </c>
      <c r="K1709" s="31">
        <v>0.13370459026392872</v>
      </c>
      <c r="L1709" s="108">
        <f ca="1">REWS!R1709</f>
        <v>10.328145428827749</v>
      </c>
      <c r="M1709" s="22">
        <f t="shared" si="442"/>
        <v>10.223505999063946</v>
      </c>
      <c r="N1709" s="22">
        <f t="shared" ca="1" si="443"/>
        <v>10.201918526649795</v>
      </c>
      <c r="O1709" s="22">
        <f t="shared" si="444"/>
        <v>0.93812578455298168</v>
      </c>
      <c r="P1709" s="81">
        <f t="shared" ca="1" si="445"/>
        <v>11</v>
      </c>
      <c r="Q1709" s="22">
        <f t="shared" ca="1" si="446"/>
        <v>0.24455761761835526</v>
      </c>
      <c r="R1709" s="3">
        <f ca="1">IF(N1709&gt;'Power Curve'!$C$37,0,INDEX(Ci,$P1709,1)*POWER(1-Q1709,3)+INDEX(Ci,$P1709,2)*3*Q1709*POWER(1-Q1709,2)+INDEX(Ci,$P1709,3)*3*POWER(Q1709,2)*(1-Q1709)+INDEX(Ci,$P1709,4)*POWER(Q1709,3))</f>
        <v>1590.9064670670139</v>
      </c>
      <c r="S1709" s="3">
        <f t="shared" si="447"/>
        <v>1597.669982910156</v>
      </c>
      <c r="T1709" s="3">
        <f t="shared" ca="1" si="448"/>
        <v>-6.7635158431421587</v>
      </c>
      <c r="U1709" s="3">
        <f t="shared" ca="1" si="456"/>
        <v>6.7635158431421587</v>
      </c>
      <c r="W1709" s="34">
        <f t="shared" si="449"/>
        <v>10</v>
      </c>
      <c r="X1709" s="73" t="b">
        <f>COUNTIF('Power Curve'!$D$2:$D$31,W1709)&gt;0</f>
        <v>1</v>
      </c>
      <c r="Y1709" s="73" t="b">
        <f t="shared" si="450"/>
        <v>0</v>
      </c>
      <c r="Z1709" s="73" t="b">
        <f t="shared" si="457"/>
        <v>1</v>
      </c>
      <c r="AA1709" s="34" t="str">
        <f t="shared" si="451"/>
        <v>Inner</v>
      </c>
      <c r="AB1709" s="35" t="str">
        <f t="shared" si="458"/>
        <v>0.9-1.0</v>
      </c>
      <c r="AC1709" s="36" t="str">
        <f t="shared" si="452"/>
        <v>16-17</v>
      </c>
      <c r="AD1709" s="36" t="str">
        <f t="shared" si="453"/>
        <v>Mar</v>
      </c>
      <c r="AE1709" s="35" t="str">
        <f t="shared" si="454"/>
        <v>275-285</v>
      </c>
      <c r="AF1709" s="36" t="str">
        <f t="shared" si="455"/>
        <v>Inner-TI</v>
      </c>
    </row>
    <row r="1710" spans="5:32" x14ac:dyDescent="0.3">
      <c r="E1710" s="12">
        <v>40978.673611111109</v>
      </c>
      <c r="F1710" s="16">
        <v>9.51</v>
      </c>
      <c r="G1710" s="16">
        <v>1390.2700500488331</v>
      </c>
      <c r="H1710" s="29">
        <v>1.1811527366402643</v>
      </c>
      <c r="I1710" s="26">
        <v>276.5</v>
      </c>
      <c r="J1710" s="30">
        <v>0.16614090431125134</v>
      </c>
      <c r="K1710" s="31">
        <v>0.11979486074474716</v>
      </c>
      <c r="L1710" s="108">
        <f ca="1">REWS!R1710</f>
        <v>9.4008079719769135</v>
      </c>
      <c r="M1710" s="22">
        <f t="shared" si="442"/>
        <v>9.3951526517090649</v>
      </c>
      <c r="N1710" s="22">
        <f t="shared" ca="1" si="443"/>
        <v>9.2872792792982768</v>
      </c>
      <c r="O1710" s="22">
        <f t="shared" si="444"/>
        <v>0.81010110445623618</v>
      </c>
      <c r="P1710" s="81">
        <f t="shared" ca="1" si="445"/>
        <v>10</v>
      </c>
      <c r="Q1710" s="22">
        <f t="shared" ca="1" si="446"/>
        <v>0.29564665130250395</v>
      </c>
      <c r="R1710" s="3">
        <f ca="1">IF(N1710&gt;'Power Curve'!$C$37,0,INDEX(Ci,$P1710,1)*POWER(1-Q1710,3)+INDEX(Ci,$P1710,2)*3*Q1710*POWER(1-Q1710,2)+INDEX(Ci,$P1710,3)*3*POWER(Q1710,2)*(1-Q1710)+INDEX(Ci,$P1710,4)*POWER(Q1710,3))</f>
        <v>1294.4536099606855</v>
      </c>
      <c r="S1710" s="3">
        <f t="shared" si="447"/>
        <v>1390.2700500488331</v>
      </c>
      <c r="T1710" s="3">
        <f t="shared" ca="1" si="448"/>
        <v>-95.816440088147601</v>
      </c>
      <c r="U1710" s="3">
        <f t="shared" ca="1" si="456"/>
        <v>95.816440088147601</v>
      </c>
      <c r="W1710" s="34">
        <f t="shared" si="449"/>
        <v>9</v>
      </c>
      <c r="X1710" s="73" t="b">
        <f>COUNTIF('Power Curve'!$D$2:$D$31,W1710)&gt;0</f>
        <v>1</v>
      </c>
      <c r="Y1710" s="73" t="b">
        <f t="shared" si="450"/>
        <v>0</v>
      </c>
      <c r="Z1710" s="73" t="b">
        <f t="shared" si="457"/>
        <v>1</v>
      </c>
      <c r="AA1710" s="34" t="str">
        <f t="shared" si="451"/>
        <v>Outer</v>
      </c>
      <c r="AB1710" s="35" t="str">
        <f t="shared" si="458"/>
        <v>0.8-0.9</v>
      </c>
      <c r="AC1710" s="36" t="str">
        <f t="shared" si="452"/>
        <v>16-17</v>
      </c>
      <c r="AD1710" s="36" t="str">
        <f t="shared" si="453"/>
        <v>Mar</v>
      </c>
      <c r="AE1710" s="35" t="str">
        <f t="shared" si="454"/>
        <v>275-285</v>
      </c>
      <c r="AF1710" s="36" t="str">
        <f t="shared" si="455"/>
        <v>HWS-HTI</v>
      </c>
    </row>
    <row r="1711" spans="5:32" x14ac:dyDescent="0.3">
      <c r="E1711" s="12">
        <v>40978.680555555555</v>
      </c>
      <c r="F1711" s="16">
        <v>11</v>
      </c>
      <c r="G1711" s="16">
        <v>1703.650024414063</v>
      </c>
      <c r="H1711" s="29">
        <v>1.1818041075311454</v>
      </c>
      <c r="I1711" s="26">
        <v>271.5</v>
      </c>
      <c r="J1711" s="30">
        <v>0.19454545454545455</v>
      </c>
      <c r="K1711" s="31">
        <v>8.2098925413125245E-2</v>
      </c>
      <c r="L1711" s="108">
        <f ca="1">REWS!R1711</f>
        <v>10.890162461809613</v>
      </c>
      <c r="M1711" s="22">
        <f t="shared" si="442"/>
        <v>10.869155964875915</v>
      </c>
      <c r="N1711" s="22">
        <f t="shared" ca="1" si="443"/>
        <v>10.760624934567796</v>
      </c>
      <c r="O1711" s="22">
        <f t="shared" si="444"/>
        <v>1.0379130680733553</v>
      </c>
      <c r="P1711" s="81">
        <f t="shared" ca="1" si="445"/>
        <v>11</v>
      </c>
      <c r="Q1711" s="22">
        <f t="shared" ca="1" si="446"/>
        <v>0.78678540284230358</v>
      </c>
      <c r="R1711" s="3">
        <f ca="1">IF(N1711&gt;'Power Curve'!$C$37,0,INDEX(Ci,$P1711,1)*POWER(1-Q1711,3)+INDEX(Ci,$P1711,2)*3*Q1711*POWER(1-Q1711,2)+INDEX(Ci,$P1711,3)*3*POWER(Q1711,2)*(1-Q1711)+INDEX(Ci,$P1711,4)*POWER(Q1711,3))</f>
        <v>1732.7344814896412</v>
      </c>
      <c r="S1711" s="3">
        <f t="shared" si="447"/>
        <v>1703.650024414063</v>
      </c>
      <c r="T1711" s="3">
        <f t="shared" ca="1" si="448"/>
        <v>29.084457075578257</v>
      </c>
      <c r="U1711" s="3">
        <f t="shared" ca="1" si="456"/>
        <v>29.084457075578257</v>
      </c>
      <c r="W1711" s="34">
        <f t="shared" si="449"/>
        <v>11</v>
      </c>
      <c r="X1711" s="73" t="b">
        <f>COUNTIF('Power Curve'!$D$2:$D$31,W1711)&gt;0</f>
        <v>1</v>
      </c>
      <c r="Y1711" s="73" t="b">
        <f t="shared" si="450"/>
        <v>0</v>
      </c>
      <c r="Z1711" s="73" t="b">
        <f t="shared" si="457"/>
        <v>1</v>
      </c>
      <c r="AA1711" s="34" t="str">
        <f t="shared" si="451"/>
        <v>Outer</v>
      </c>
      <c r="AB1711" s="35" t="str">
        <f t="shared" si="458"/>
        <v>1.0-1.1</v>
      </c>
      <c r="AC1711" s="36" t="str">
        <f t="shared" si="452"/>
        <v>16-17</v>
      </c>
      <c r="AD1711" s="36" t="str">
        <f t="shared" si="453"/>
        <v>Mar</v>
      </c>
      <c r="AE1711" s="35" t="str">
        <f t="shared" si="454"/>
        <v>265-275</v>
      </c>
      <c r="AF1711" s="36" t="str">
        <f t="shared" si="455"/>
        <v>HWS-HTI</v>
      </c>
    </row>
    <row r="1712" spans="5:32" x14ac:dyDescent="0.3">
      <c r="E1712" s="12">
        <v>40978.6875</v>
      </c>
      <c r="F1712" s="16">
        <v>12.35</v>
      </c>
      <c r="G1712" s="16">
        <v>1903.6699523925831</v>
      </c>
      <c r="H1712" s="29">
        <v>1.1821358352271303</v>
      </c>
      <c r="I1712" s="26">
        <v>274.7</v>
      </c>
      <c r="J1712" s="30">
        <v>0.15384615384615385</v>
      </c>
      <c r="K1712" s="31">
        <v>0.1603558682615934</v>
      </c>
      <c r="L1712" s="108">
        <f ca="1">REWS!R1712</f>
        <v>12.340007561712493</v>
      </c>
      <c r="M1712" s="22">
        <f t="shared" si="442"/>
        <v>12.204239513429121</v>
      </c>
      <c r="N1712" s="22">
        <f t="shared" ca="1" si="443"/>
        <v>12.194365010580222</v>
      </c>
      <c r="O1712" s="22">
        <f t="shared" si="444"/>
        <v>1.2442545342505003</v>
      </c>
      <c r="P1712" s="81">
        <f t="shared" ca="1" si="445"/>
        <v>13</v>
      </c>
      <c r="Q1712" s="22">
        <f t="shared" ca="1" si="446"/>
        <v>0.1810292169227195</v>
      </c>
      <c r="R1712" s="3">
        <f ca="1">IF(N1712&gt;'Power Curve'!$C$37,0,INDEX(Ci,$P1712,1)*POWER(1-Q1712,3)+INDEX(Ci,$P1712,2)*3*Q1712*POWER(1-Q1712,2)+INDEX(Ci,$P1712,3)*3*POWER(Q1712,2)*(1-Q1712)+INDEX(Ci,$P1712,4)*POWER(Q1712,3))</f>
        <v>1926.3576709928184</v>
      </c>
      <c r="S1712" s="3">
        <f t="shared" si="447"/>
        <v>1903.6699523925831</v>
      </c>
      <c r="T1712" s="3">
        <f t="shared" ca="1" si="448"/>
        <v>22.687718600235257</v>
      </c>
      <c r="U1712" s="3">
        <f t="shared" ca="1" si="456"/>
        <v>22.687718600235257</v>
      </c>
      <c r="W1712" s="34">
        <f t="shared" si="449"/>
        <v>12</v>
      </c>
      <c r="X1712" s="73" t="b">
        <f>COUNTIF('Power Curve'!$D$2:$D$31,W1712)&gt;0</f>
        <v>1</v>
      </c>
      <c r="Y1712" s="73" t="b">
        <f t="shared" si="450"/>
        <v>0</v>
      </c>
      <c r="Z1712" s="73" t="b">
        <f t="shared" si="457"/>
        <v>1</v>
      </c>
      <c r="AA1712" s="34" t="str">
        <f t="shared" si="451"/>
        <v>Outer</v>
      </c>
      <c r="AB1712" s="35" t="str">
        <f t="shared" si="458"/>
        <v>1.2-1.3</v>
      </c>
      <c r="AC1712" s="36" t="str">
        <f t="shared" si="452"/>
        <v>16-17</v>
      </c>
      <c r="AD1712" s="36" t="str">
        <f t="shared" si="453"/>
        <v>Mar</v>
      </c>
      <c r="AE1712" s="35" t="str">
        <f t="shared" si="454"/>
        <v>265-275</v>
      </c>
      <c r="AF1712" s="36" t="str">
        <f t="shared" si="455"/>
        <v>HWS-HTI</v>
      </c>
    </row>
    <row r="1713" spans="5:32" x14ac:dyDescent="0.3">
      <c r="E1713" s="12">
        <v>40978.694444444445</v>
      </c>
      <c r="F1713" s="16">
        <v>11.04</v>
      </c>
      <c r="G1713" s="16">
        <v>1809.089965820313</v>
      </c>
      <c r="H1713" s="29">
        <v>1.1832396558295595</v>
      </c>
      <c r="I1713" s="26">
        <v>267.7</v>
      </c>
      <c r="J1713" s="30">
        <v>0.15489130434782611</v>
      </c>
      <c r="K1713" s="31">
        <v>0.14650064376081928</v>
      </c>
      <c r="L1713" s="108">
        <f ca="1">REWS!R1713</f>
        <v>11.075847676633755</v>
      </c>
      <c r="M1713" s="22">
        <f t="shared" si="442"/>
        <v>10.91309533913153</v>
      </c>
      <c r="N1713" s="22">
        <f t="shared" ca="1" si="443"/>
        <v>10.948530947174151</v>
      </c>
      <c r="O1713" s="22">
        <f t="shared" si="444"/>
        <v>1.0447040400066363</v>
      </c>
      <c r="P1713" s="81">
        <f t="shared" ca="1" si="445"/>
        <v>11</v>
      </c>
      <c r="Q1713" s="22">
        <f t="shared" ca="1" si="446"/>
        <v>0.96914926980686655</v>
      </c>
      <c r="R1713" s="3">
        <f ca="1">IF(N1713&gt;'Power Curve'!$C$37,0,INDEX(Ci,$P1713,1)*POWER(1-Q1713,3)+INDEX(Ci,$P1713,2)*3*Q1713*POWER(1-Q1713,2)+INDEX(Ci,$P1713,3)*3*POWER(Q1713,2)*(1-Q1713)+INDEX(Ci,$P1713,4)*POWER(Q1713,3))</f>
        <v>1770.4126607470766</v>
      </c>
      <c r="S1713" s="3">
        <f t="shared" si="447"/>
        <v>1809.089965820313</v>
      </c>
      <c r="T1713" s="3">
        <f t="shared" ca="1" si="448"/>
        <v>-38.677305073236312</v>
      </c>
      <c r="U1713" s="3">
        <f t="shared" ca="1" si="456"/>
        <v>38.677305073236312</v>
      </c>
      <c r="W1713" s="34">
        <f t="shared" si="449"/>
        <v>11</v>
      </c>
      <c r="X1713" s="73" t="b">
        <f>COUNTIF('Power Curve'!$D$2:$D$31,W1713)&gt;0</f>
        <v>1</v>
      </c>
      <c r="Y1713" s="73" t="b">
        <f t="shared" si="450"/>
        <v>0</v>
      </c>
      <c r="Z1713" s="73" t="b">
        <f t="shared" si="457"/>
        <v>1</v>
      </c>
      <c r="AA1713" s="34" t="str">
        <f t="shared" si="451"/>
        <v>Outer</v>
      </c>
      <c r="AB1713" s="35" t="str">
        <f t="shared" si="458"/>
        <v>1.0-1.1</v>
      </c>
      <c r="AC1713" s="36" t="str">
        <f t="shared" si="452"/>
        <v>16-17</v>
      </c>
      <c r="AD1713" s="36" t="str">
        <f t="shared" si="453"/>
        <v>Mar</v>
      </c>
      <c r="AE1713" s="35" t="str">
        <f t="shared" si="454"/>
        <v>265-275</v>
      </c>
      <c r="AF1713" s="36" t="str">
        <f t="shared" si="455"/>
        <v>HWS-HTI</v>
      </c>
    </row>
    <row r="1714" spans="5:32" x14ac:dyDescent="0.3">
      <c r="E1714" s="12">
        <v>40978.701388888891</v>
      </c>
      <c r="F1714" s="16">
        <v>10.58</v>
      </c>
      <c r="G1714" s="16">
        <v>1717.9800567626951</v>
      </c>
      <c r="H1714" s="29">
        <v>1.1839960516303107</v>
      </c>
      <c r="I1714" s="26">
        <v>270.10000000000002</v>
      </c>
      <c r="J1714" s="30">
        <v>0.15689981096408318</v>
      </c>
      <c r="K1714" s="31">
        <v>0.12077001729540687</v>
      </c>
      <c r="L1714" s="108">
        <f ca="1">REWS!R1714</f>
        <v>10.510180426812612</v>
      </c>
      <c r="M1714" s="22">
        <f t="shared" si="442"/>
        <v>10.460611094773759</v>
      </c>
      <c r="N1714" s="22">
        <f t="shared" ca="1" si="443"/>
        <v>10.391579393269376</v>
      </c>
      <c r="O1714" s="22">
        <f t="shared" si="444"/>
        <v>0.97477114142211052</v>
      </c>
      <c r="P1714" s="81">
        <f t="shared" ca="1" si="445"/>
        <v>11</v>
      </c>
      <c r="Q1714" s="22">
        <f t="shared" ca="1" si="446"/>
        <v>0.42862458050503049</v>
      </c>
      <c r="R1714" s="3">
        <f ca="1">IF(N1714&gt;'Power Curve'!$C$37,0,INDEX(Ci,$P1714,1)*POWER(1-Q1714,3)+INDEX(Ci,$P1714,2)*3*Q1714*POWER(1-Q1714,2)+INDEX(Ci,$P1714,3)*3*POWER(Q1714,2)*(1-Q1714)+INDEX(Ci,$P1714,4)*POWER(Q1714,3))</f>
        <v>1642.791037557718</v>
      </c>
      <c r="S1714" s="3">
        <f t="shared" si="447"/>
        <v>1717.9800567626951</v>
      </c>
      <c r="T1714" s="3">
        <f t="shared" ca="1" si="448"/>
        <v>-75.189019204977058</v>
      </c>
      <c r="U1714" s="3">
        <f t="shared" ca="1" si="456"/>
        <v>75.189019204977058</v>
      </c>
      <c r="W1714" s="34">
        <f t="shared" si="449"/>
        <v>10</v>
      </c>
      <c r="X1714" s="73" t="b">
        <f>COUNTIF('Power Curve'!$D$2:$D$31,W1714)&gt;0</f>
        <v>1</v>
      </c>
      <c r="Y1714" s="73" t="b">
        <f t="shared" si="450"/>
        <v>0</v>
      </c>
      <c r="Z1714" s="73" t="b">
        <f t="shared" si="457"/>
        <v>1</v>
      </c>
      <c r="AA1714" s="34" t="str">
        <f t="shared" si="451"/>
        <v>Outer</v>
      </c>
      <c r="AB1714" s="35" t="str">
        <f t="shared" si="458"/>
        <v>0.9-1.0</v>
      </c>
      <c r="AC1714" s="36" t="str">
        <f t="shared" si="452"/>
        <v>16-17</v>
      </c>
      <c r="AD1714" s="36" t="str">
        <f t="shared" si="453"/>
        <v>Mar</v>
      </c>
      <c r="AE1714" s="35" t="str">
        <f t="shared" si="454"/>
        <v>265-275</v>
      </c>
      <c r="AF1714" s="36" t="str">
        <f t="shared" si="455"/>
        <v>HWS-HTI</v>
      </c>
    </row>
    <row r="1715" spans="5:32" x14ac:dyDescent="0.3">
      <c r="E1715" s="12">
        <v>40978.708333333336</v>
      </c>
      <c r="F1715" s="16">
        <v>9.35</v>
      </c>
      <c r="G1715" s="16">
        <v>1360.8700332641629</v>
      </c>
      <c r="H1715" s="29">
        <v>1.1850149151303089</v>
      </c>
      <c r="I1715" s="26">
        <v>274.39999999999998</v>
      </c>
      <c r="J1715" s="30">
        <v>0.1229946524064171</v>
      </c>
      <c r="K1715" s="31">
        <v>0.1801139126871269</v>
      </c>
      <c r="L1715" s="108">
        <f ca="1">REWS!R1715</f>
        <v>9.2532644731487981</v>
      </c>
      <c r="M1715" s="22">
        <f t="shared" si="442"/>
        <v>9.2471418600374271</v>
      </c>
      <c r="N1715" s="22">
        <f t="shared" ca="1" si="443"/>
        <v>9.1514705081980132</v>
      </c>
      <c r="O1715" s="22">
        <f t="shared" si="444"/>
        <v>0.78722555947879869</v>
      </c>
      <c r="P1715" s="81">
        <f t="shared" ca="1" si="445"/>
        <v>10</v>
      </c>
      <c r="Q1715" s="22">
        <f t="shared" ca="1" si="446"/>
        <v>0.15129072839755239</v>
      </c>
      <c r="R1715" s="3">
        <f ca="1">IF(N1715&gt;'Power Curve'!$C$37,0,INDEX(Ci,$P1715,1)*POWER(1-Q1715,3)+INDEX(Ci,$P1715,2)*3*Q1715*POWER(1-Q1715,2)+INDEX(Ci,$P1715,3)*3*POWER(Q1715,2)*(1-Q1715)+INDEX(Ci,$P1715,4)*POWER(Q1715,3))</f>
        <v>1246.5312367842848</v>
      </c>
      <c r="S1715" s="3">
        <f t="shared" si="447"/>
        <v>1360.8700332641629</v>
      </c>
      <c r="T1715" s="3">
        <f t="shared" ca="1" si="448"/>
        <v>-114.33879647987806</v>
      </c>
      <c r="U1715" s="3">
        <f t="shared" ca="1" si="456"/>
        <v>114.33879647987806</v>
      </c>
      <c r="W1715" s="34">
        <f t="shared" si="449"/>
        <v>9</v>
      </c>
      <c r="X1715" s="73" t="b">
        <f>COUNTIF('Power Curve'!$D$2:$D$31,W1715)&gt;0</f>
        <v>1</v>
      </c>
      <c r="Y1715" s="73" t="b">
        <f t="shared" si="450"/>
        <v>0</v>
      </c>
      <c r="Z1715" s="73" t="b">
        <f t="shared" si="457"/>
        <v>1</v>
      </c>
      <c r="AA1715" s="34" t="str">
        <f t="shared" si="451"/>
        <v>Inner</v>
      </c>
      <c r="AB1715" s="35" t="str">
        <f t="shared" si="458"/>
        <v>0.7-0.8</v>
      </c>
      <c r="AC1715" s="36" t="str">
        <f t="shared" si="452"/>
        <v>17-18</v>
      </c>
      <c r="AD1715" s="36" t="str">
        <f t="shared" si="453"/>
        <v>Mar</v>
      </c>
      <c r="AE1715" s="35" t="str">
        <f t="shared" si="454"/>
        <v>265-275</v>
      </c>
      <c r="AF1715" s="36" t="str">
        <f t="shared" si="455"/>
        <v>Inner-TI</v>
      </c>
    </row>
    <row r="1716" spans="5:32" x14ac:dyDescent="0.3">
      <c r="E1716" s="12">
        <v>40978.715277777781</v>
      </c>
      <c r="F1716" s="16">
        <v>10.119999999999999</v>
      </c>
      <c r="G1716" s="16">
        <v>1592.790039062503</v>
      </c>
      <c r="H1716" s="29">
        <v>1.1853643097570883</v>
      </c>
      <c r="I1716" s="26">
        <v>270.60000000000002</v>
      </c>
      <c r="J1716" s="30">
        <v>0.19762845849802374</v>
      </c>
      <c r="K1716" s="31">
        <v>0.13319242304678794</v>
      </c>
      <c r="L1716" s="108">
        <f ca="1">REWS!R1716</f>
        <v>9.9983759629152757</v>
      </c>
      <c r="M1716" s="22">
        <f t="shared" si="442"/>
        <v>10.009654758827773</v>
      </c>
      <c r="N1716" s="22">
        <f t="shared" ca="1" si="443"/>
        <v>9.88935687131859</v>
      </c>
      <c r="O1716" s="22">
        <f t="shared" si="444"/>
        <v>0.90507438600796086</v>
      </c>
      <c r="P1716" s="81">
        <f t="shared" ca="1" si="445"/>
        <v>10</v>
      </c>
      <c r="Q1716" s="22">
        <f t="shared" ca="1" si="446"/>
        <v>0.93561611536839684</v>
      </c>
      <c r="R1716" s="3">
        <f ca="1">IF(N1716&gt;'Power Curve'!$C$37,0,INDEX(Ci,$P1716,1)*POWER(1-Q1716,3)+INDEX(Ci,$P1716,2)*3*Q1716*POWER(1-Q1716,2)+INDEX(Ci,$P1716,3)*3*POWER(Q1716,2)*(1-Q1716)+INDEX(Ci,$P1716,4)*POWER(Q1716,3))</f>
        <v>1501.0130346821998</v>
      </c>
      <c r="S1716" s="3">
        <f t="shared" si="447"/>
        <v>1592.790039062503</v>
      </c>
      <c r="T1716" s="3">
        <f t="shared" ca="1" si="448"/>
        <v>-91.777004380303197</v>
      </c>
      <c r="U1716" s="3">
        <f t="shared" ca="1" si="456"/>
        <v>91.777004380303197</v>
      </c>
      <c r="W1716" s="34">
        <f t="shared" si="449"/>
        <v>10</v>
      </c>
      <c r="X1716" s="73" t="b">
        <f>COUNTIF('Power Curve'!$D$2:$D$31,W1716)&gt;0</f>
        <v>1</v>
      </c>
      <c r="Y1716" s="73" t="b">
        <f t="shared" si="450"/>
        <v>0</v>
      </c>
      <c r="Z1716" s="73" t="b">
        <f t="shared" si="457"/>
        <v>1</v>
      </c>
      <c r="AA1716" s="34" t="str">
        <f t="shared" si="451"/>
        <v>Outer</v>
      </c>
      <c r="AB1716" s="35" t="str">
        <f t="shared" si="458"/>
        <v>0.9-1.0</v>
      </c>
      <c r="AC1716" s="36" t="str">
        <f t="shared" si="452"/>
        <v>17-18</v>
      </c>
      <c r="AD1716" s="36" t="str">
        <f t="shared" si="453"/>
        <v>Mar</v>
      </c>
      <c r="AE1716" s="35" t="str">
        <f t="shared" si="454"/>
        <v>265-275</v>
      </c>
      <c r="AF1716" s="36" t="str">
        <f t="shared" si="455"/>
        <v>HWS-HTI</v>
      </c>
    </row>
    <row r="1717" spans="5:32" x14ac:dyDescent="0.3">
      <c r="E1717" s="12">
        <v>40978.722222222219</v>
      </c>
      <c r="F1717" s="16">
        <v>10.76</v>
      </c>
      <c r="G1717" s="16">
        <v>1576.1200103759741</v>
      </c>
      <c r="H1717" s="29">
        <v>1.1858013422310469</v>
      </c>
      <c r="I1717" s="26">
        <v>271.8</v>
      </c>
      <c r="J1717" s="30">
        <v>0.11524163568773234</v>
      </c>
      <c r="K1717" s="31">
        <v>0.21663798815294438</v>
      </c>
      <c r="L1717" s="108">
        <f ca="1">REWS!R1717</f>
        <v>10.872989704662466</v>
      </c>
      <c r="M1717" s="22">
        <f t="shared" si="442"/>
        <v>10.643984193915299</v>
      </c>
      <c r="N1717" s="22">
        <f t="shared" ca="1" si="443"/>
        <v>10.755755627976866</v>
      </c>
      <c r="O1717" s="22">
        <f t="shared" si="444"/>
        <v>1.0031120450122386</v>
      </c>
      <c r="P1717" s="81">
        <f t="shared" ca="1" si="445"/>
        <v>11</v>
      </c>
      <c r="Q1717" s="22">
        <f t="shared" ca="1" si="446"/>
        <v>0.78205971276436959</v>
      </c>
      <c r="R1717" s="3">
        <f ca="1">IF(N1717&gt;'Power Curve'!$C$37,0,INDEX(Ci,$P1717,1)*POWER(1-Q1717,3)+INDEX(Ci,$P1717,2)*3*Q1717*POWER(1-Q1717,2)+INDEX(Ci,$P1717,3)*3*POWER(Q1717,2)*(1-Q1717)+INDEX(Ci,$P1717,4)*POWER(Q1717,3))</f>
        <v>1731.6742353700497</v>
      </c>
      <c r="S1717" s="3">
        <f t="shared" si="447"/>
        <v>1576.1200103759741</v>
      </c>
      <c r="T1717" s="3">
        <f t="shared" ca="1" si="448"/>
        <v>155.55422499407564</v>
      </c>
      <c r="U1717" s="3">
        <f t="shared" ca="1" si="456"/>
        <v>155.55422499407564</v>
      </c>
      <c r="W1717" s="34">
        <f t="shared" si="449"/>
        <v>11</v>
      </c>
      <c r="X1717" s="73" t="b">
        <f>COUNTIF('Power Curve'!$D$2:$D$31,W1717)&gt;0</f>
        <v>1</v>
      </c>
      <c r="Y1717" s="73" t="b">
        <f t="shared" si="450"/>
        <v>0</v>
      </c>
      <c r="Z1717" s="73" t="b">
        <f t="shared" si="457"/>
        <v>1</v>
      </c>
      <c r="AA1717" s="34" t="str">
        <f t="shared" si="451"/>
        <v>Inner</v>
      </c>
      <c r="AB1717" s="35" t="str">
        <f t="shared" si="458"/>
        <v>1.0-1.1</v>
      </c>
      <c r="AC1717" s="36" t="str">
        <f t="shared" si="452"/>
        <v>17-18</v>
      </c>
      <c r="AD1717" s="36" t="str">
        <f t="shared" si="453"/>
        <v>Mar</v>
      </c>
      <c r="AE1717" s="35" t="str">
        <f t="shared" si="454"/>
        <v>265-275</v>
      </c>
      <c r="AF1717" s="36" t="str">
        <f t="shared" si="455"/>
        <v>Inner-TI</v>
      </c>
    </row>
    <row r="1718" spans="5:32" x14ac:dyDescent="0.3">
      <c r="E1718" s="12">
        <v>40978.729166666664</v>
      </c>
      <c r="F1718" s="16">
        <v>10.64</v>
      </c>
      <c r="G1718" s="16">
        <v>1635.9300231933589</v>
      </c>
      <c r="H1718" s="29">
        <v>1.1861512008269073</v>
      </c>
      <c r="I1718" s="26">
        <v>270.7</v>
      </c>
      <c r="J1718" s="30">
        <v>0.11560150375939848</v>
      </c>
      <c r="K1718" s="31">
        <v>0.14178742946497541</v>
      </c>
      <c r="L1718" s="108">
        <f ca="1">REWS!R1718</f>
        <v>10.543094884892655</v>
      </c>
      <c r="M1718" s="22">
        <f t="shared" si="442"/>
        <v>10.526313074029501</v>
      </c>
      <c r="N1718" s="22">
        <f t="shared" ca="1" si="443"/>
        <v>10.430443376652171</v>
      </c>
      <c r="O1718" s="22">
        <f t="shared" si="444"/>
        <v>0.98492559411165304</v>
      </c>
      <c r="P1718" s="81">
        <f t="shared" ca="1" si="445"/>
        <v>11</v>
      </c>
      <c r="Q1718" s="22">
        <f t="shared" ca="1" si="446"/>
        <v>0.46634230010871547</v>
      </c>
      <c r="R1718" s="3">
        <f ca="1">IF(N1718&gt;'Power Curve'!$C$37,0,INDEX(Ci,$P1718,1)*POWER(1-Q1718,3)+INDEX(Ci,$P1718,2)*3*Q1718*POWER(1-Q1718,2)+INDEX(Ci,$P1718,3)*3*POWER(Q1718,2)*(1-Q1718)+INDEX(Ci,$P1718,4)*POWER(Q1718,3))</f>
        <v>1653.0432793040009</v>
      </c>
      <c r="S1718" s="3">
        <f t="shared" si="447"/>
        <v>1635.9300231933589</v>
      </c>
      <c r="T1718" s="3">
        <f t="shared" ca="1" si="448"/>
        <v>17.113256110641942</v>
      </c>
      <c r="U1718" s="3">
        <f t="shared" ca="1" si="456"/>
        <v>17.113256110641942</v>
      </c>
      <c r="W1718" s="34">
        <f t="shared" si="449"/>
        <v>11</v>
      </c>
      <c r="X1718" s="73" t="b">
        <f>COUNTIF('Power Curve'!$D$2:$D$31,W1718)&gt;0</f>
        <v>1</v>
      </c>
      <c r="Y1718" s="73" t="b">
        <f t="shared" si="450"/>
        <v>0</v>
      </c>
      <c r="Z1718" s="73" t="b">
        <f t="shared" si="457"/>
        <v>1</v>
      </c>
      <c r="AA1718" s="34" t="str">
        <f t="shared" si="451"/>
        <v>Inner</v>
      </c>
      <c r="AB1718" s="35" t="str">
        <f t="shared" si="458"/>
        <v>0.9-1.0</v>
      </c>
      <c r="AC1718" s="36" t="str">
        <f t="shared" si="452"/>
        <v>17-18</v>
      </c>
      <c r="AD1718" s="36" t="str">
        <f t="shared" si="453"/>
        <v>Mar</v>
      </c>
      <c r="AE1718" s="35" t="str">
        <f t="shared" si="454"/>
        <v>265-275</v>
      </c>
      <c r="AF1718" s="36" t="str">
        <f t="shared" si="455"/>
        <v>Inner-TI</v>
      </c>
    </row>
    <row r="1719" spans="5:32" x14ac:dyDescent="0.3">
      <c r="E1719" s="12">
        <v>40978.736111111109</v>
      </c>
      <c r="F1719" s="16">
        <v>11.76</v>
      </c>
      <c r="G1719" s="16">
        <v>1881.840026855474</v>
      </c>
      <c r="H1719" s="29">
        <v>1.1860487186789994</v>
      </c>
      <c r="I1719" s="26">
        <v>270.2</v>
      </c>
      <c r="J1719" s="30">
        <v>0.13860544217687074</v>
      </c>
      <c r="K1719" s="31">
        <v>0.13937989949991228</v>
      </c>
      <c r="L1719" s="108">
        <f ca="1">REWS!R1719</f>
        <v>11.738556409080886</v>
      </c>
      <c r="M1719" s="22">
        <f t="shared" si="442"/>
        <v>11.634010954676796</v>
      </c>
      <c r="N1719" s="22">
        <f t="shared" ca="1" si="443"/>
        <v>11.612797096542392</v>
      </c>
      <c r="O1719" s="22">
        <f t="shared" si="444"/>
        <v>1.1561238723181126</v>
      </c>
      <c r="P1719" s="81">
        <f t="shared" ca="1" si="445"/>
        <v>12</v>
      </c>
      <c r="Q1719" s="22">
        <f t="shared" ca="1" si="446"/>
        <v>0.60920543171977792</v>
      </c>
      <c r="R1719" s="3">
        <f ca="1">IF(N1719&gt;'Power Curve'!$C$37,0,INDEX(Ci,$P1719,1)*POWER(1-Q1719,3)+INDEX(Ci,$P1719,2)*3*Q1719*POWER(1-Q1719,2)+INDEX(Ci,$P1719,3)*3*POWER(Q1719,2)*(1-Q1719)+INDEX(Ci,$P1719,4)*POWER(Q1719,3))</f>
        <v>1877.6397561826695</v>
      </c>
      <c r="S1719" s="3">
        <f t="shared" si="447"/>
        <v>1881.840026855474</v>
      </c>
      <c r="T1719" s="3">
        <f t="shared" ca="1" si="448"/>
        <v>-4.2002706728044359</v>
      </c>
      <c r="U1719" s="3">
        <f t="shared" ca="1" si="456"/>
        <v>4.2002706728044359</v>
      </c>
      <c r="W1719" s="34">
        <f t="shared" si="449"/>
        <v>12</v>
      </c>
      <c r="X1719" s="73" t="b">
        <f>COUNTIF('Power Curve'!$D$2:$D$31,W1719)&gt;0</f>
        <v>1</v>
      </c>
      <c r="Y1719" s="73" t="b">
        <f t="shared" si="450"/>
        <v>0</v>
      </c>
      <c r="Z1719" s="73" t="b">
        <f t="shared" si="457"/>
        <v>1</v>
      </c>
      <c r="AA1719" s="34" t="str">
        <f t="shared" si="451"/>
        <v>Inner</v>
      </c>
      <c r="AB1719" s="35" t="str">
        <f t="shared" si="458"/>
        <v>1.1-1.2</v>
      </c>
      <c r="AC1719" s="36" t="str">
        <f t="shared" si="452"/>
        <v>17-18</v>
      </c>
      <c r="AD1719" s="36" t="str">
        <f t="shared" si="453"/>
        <v>Mar</v>
      </c>
      <c r="AE1719" s="35" t="str">
        <f t="shared" si="454"/>
        <v>265-275</v>
      </c>
      <c r="AF1719" s="36" t="str">
        <f t="shared" si="455"/>
        <v>Inner-TI</v>
      </c>
    </row>
    <row r="1720" spans="5:32" x14ac:dyDescent="0.3">
      <c r="E1720" s="12">
        <v>40978.743055555555</v>
      </c>
      <c r="F1720" s="16">
        <v>12.55</v>
      </c>
      <c r="G1720" s="16">
        <v>1957.999954223633</v>
      </c>
      <c r="H1720" s="29">
        <v>1.186179981554335</v>
      </c>
      <c r="I1720" s="26">
        <v>268.5</v>
      </c>
      <c r="J1720" s="30">
        <v>0.13306772908366532</v>
      </c>
      <c r="K1720" s="31">
        <v>0.14075051279941761</v>
      </c>
      <c r="L1720" s="108">
        <f ca="1">REWS!R1720</f>
        <v>12.571556478949528</v>
      </c>
      <c r="M1720" s="22">
        <f t="shared" si="442"/>
        <v>12.416005407503697</v>
      </c>
      <c r="N1720" s="22">
        <f t="shared" ca="1" si="443"/>
        <v>12.437331730946251</v>
      </c>
      <c r="O1720" s="22">
        <f t="shared" si="444"/>
        <v>1.276983635823967</v>
      </c>
      <c r="P1720" s="81">
        <f t="shared" ca="1" si="445"/>
        <v>13</v>
      </c>
      <c r="Q1720" s="22">
        <f t="shared" ca="1" si="446"/>
        <v>0.43115972988301604</v>
      </c>
      <c r="R1720" s="3">
        <f ca="1">IF(N1720&gt;'Power Curve'!$C$37,0,INDEX(Ci,$P1720,1)*POWER(1-Q1720,3)+INDEX(Ci,$P1720,2)*3*Q1720*POWER(1-Q1720,2)+INDEX(Ci,$P1720,3)*3*POWER(Q1720,2)*(1-Q1720)+INDEX(Ci,$P1720,4)*POWER(Q1720,3))</f>
        <v>1936.4361518313253</v>
      </c>
      <c r="S1720" s="3">
        <f t="shared" si="447"/>
        <v>1957.999954223633</v>
      </c>
      <c r="T1720" s="3">
        <f t="shared" ca="1" si="448"/>
        <v>-21.563802392307707</v>
      </c>
      <c r="U1720" s="3">
        <f t="shared" ca="1" si="456"/>
        <v>21.563802392307707</v>
      </c>
      <c r="W1720" s="34">
        <f t="shared" si="449"/>
        <v>12</v>
      </c>
      <c r="X1720" s="73" t="b">
        <f>COUNTIF('Power Curve'!$D$2:$D$31,W1720)&gt;0</f>
        <v>1</v>
      </c>
      <c r="Y1720" s="73" t="b">
        <f t="shared" si="450"/>
        <v>0</v>
      </c>
      <c r="Z1720" s="73" t="b">
        <f t="shared" si="457"/>
        <v>1</v>
      </c>
      <c r="AA1720" s="34" t="str">
        <f t="shared" si="451"/>
        <v>Inner</v>
      </c>
      <c r="AB1720" s="35" t="str">
        <f t="shared" si="458"/>
        <v>1.2-1.3</v>
      </c>
      <c r="AC1720" s="36" t="str">
        <f t="shared" si="452"/>
        <v>17-18</v>
      </c>
      <c r="AD1720" s="36" t="str">
        <f t="shared" si="453"/>
        <v>Mar</v>
      </c>
      <c r="AE1720" s="35" t="str">
        <f t="shared" si="454"/>
        <v>265-275</v>
      </c>
      <c r="AF1720" s="36" t="str">
        <f t="shared" si="455"/>
        <v>Inner-TI</v>
      </c>
    </row>
    <row r="1721" spans="5:32" x14ac:dyDescent="0.3">
      <c r="E1721" s="12">
        <v>40978.75</v>
      </c>
      <c r="F1721" s="16">
        <v>11.88</v>
      </c>
      <c r="G1721" s="16">
        <v>1936.7400360107449</v>
      </c>
      <c r="H1721" s="29">
        <v>1.1860049708427924</v>
      </c>
      <c r="I1721" s="26">
        <v>270.7</v>
      </c>
      <c r="J1721" s="30">
        <v>0.14393939393939392</v>
      </c>
      <c r="K1721" s="31">
        <v>0.15437557944463706</v>
      </c>
      <c r="L1721" s="108">
        <f ca="1">REWS!R1721</f>
        <v>11.874564229619677</v>
      </c>
      <c r="M1721" s="22">
        <f t="shared" si="442"/>
        <v>11.75258084922087</v>
      </c>
      <c r="N1721" s="22">
        <f t="shared" ca="1" si="443"/>
        <v>11.747203380292204</v>
      </c>
      <c r="O1721" s="22">
        <f t="shared" si="444"/>
        <v>1.1744492317394064</v>
      </c>
      <c r="P1721" s="81">
        <f t="shared" ca="1" si="445"/>
        <v>12</v>
      </c>
      <c r="Q1721" s="22">
        <f t="shared" ca="1" si="446"/>
        <v>0.73866615271150704</v>
      </c>
      <c r="R1721" s="3">
        <f ca="1">IF(N1721&gt;'Power Curve'!$C$37,0,INDEX(Ci,$P1721,1)*POWER(1-Q1721,3)+INDEX(Ci,$P1721,2)*3*Q1721*POWER(1-Q1721,2)+INDEX(Ci,$P1721,3)*3*POWER(Q1721,2)*(1-Q1721)+INDEX(Ci,$P1721,4)*POWER(Q1721,3))</f>
        <v>1893.924199486843</v>
      </c>
      <c r="S1721" s="3">
        <f t="shared" si="447"/>
        <v>1936.7400360107449</v>
      </c>
      <c r="T1721" s="3">
        <f t="shared" ca="1" si="448"/>
        <v>-42.815836523901908</v>
      </c>
      <c r="U1721" s="3">
        <f t="shared" ca="1" si="456"/>
        <v>42.815836523901908</v>
      </c>
      <c r="W1721" s="34">
        <f t="shared" si="449"/>
        <v>12</v>
      </c>
      <c r="X1721" s="73" t="b">
        <f>COUNTIF('Power Curve'!$D$2:$D$31,W1721)&gt;0</f>
        <v>1</v>
      </c>
      <c r="Y1721" s="73" t="b">
        <f t="shared" si="450"/>
        <v>0</v>
      </c>
      <c r="Z1721" s="73" t="b">
        <f t="shared" si="457"/>
        <v>1</v>
      </c>
      <c r="AA1721" s="34" t="str">
        <f t="shared" si="451"/>
        <v>Outer</v>
      </c>
      <c r="AB1721" s="35" t="str">
        <f t="shared" si="458"/>
        <v>1.1-1.2</v>
      </c>
      <c r="AC1721" s="36" t="str">
        <f t="shared" si="452"/>
        <v>18-19</v>
      </c>
      <c r="AD1721" s="36" t="str">
        <f t="shared" si="453"/>
        <v>Mar</v>
      </c>
      <c r="AE1721" s="35" t="str">
        <f t="shared" si="454"/>
        <v>265-275</v>
      </c>
      <c r="AF1721" s="36" t="str">
        <f t="shared" si="455"/>
        <v>HWS-HTI</v>
      </c>
    </row>
    <row r="1722" spans="5:32" x14ac:dyDescent="0.3">
      <c r="E1722" s="12">
        <v>40978.756944444445</v>
      </c>
      <c r="F1722" s="16">
        <v>11.58</v>
      </c>
      <c r="G1722" s="16">
        <v>1718.9399566650391</v>
      </c>
      <c r="H1722" s="29">
        <v>1.1861074572780923</v>
      </c>
      <c r="I1722" s="26">
        <v>277.60000000000002</v>
      </c>
      <c r="J1722" s="30">
        <v>0.13385146804835923</v>
      </c>
      <c r="K1722" s="31">
        <v>0.1737487034321126</v>
      </c>
      <c r="L1722" s="108">
        <f ca="1">REWS!R1722</f>
        <v>11.531525684893603</v>
      </c>
      <c r="M1722" s="22">
        <f t="shared" si="442"/>
        <v>11.456128472282479</v>
      </c>
      <c r="N1722" s="22">
        <f t="shared" ca="1" si="443"/>
        <v>11.40817268804545</v>
      </c>
      <c r="O1722" s="22">
        <f t="shared" si="444"/>
        <v>1.128631561245709</v>
      </c>
      <c r="P1722" s="81">
        <f t="shared" ca="1" si="445"/>
        <v>12</v>
      </c>
      <c r="Q1722" s="22">
        <f t="shared" ca="1" si="446"/>
        <v>0.41211030552886879</v>
      </c>
      <c r="R1722" s="3">
        <f ca="1">IF(N1722&gt;'Power Curve'!$C$37,0,INDEX(Ci,$P1722,1)*POWER(1-Q1722,3)+INDEX(Ci,$P1722,2)*3*Q1722*POWER(1-Q1722,2)+INDEX(Ci,$P1722,3)*3*POWER(Q1722,2)*(1-Q1722)+INDEX(Ci,$P1722,4)*POWER(Q1722,3))</f>
        <v>1848.2466044806895</v>
      </c>
      <c r="S1722" s="3">
        <f t="shared" si="447"/>
        <v>1718.9399566650391</v>
      </c>
      <c r="T1722" s="3">
        <f t="shared" ca="1" si="448"/>
        <v>129.30664781565042</v>
      </c>
      <c r="U1722" s="3">
        <f t="shared" ca="1" si="456"/>
        <v>129.30664781565042</v>
      </c>
      <c r="W1722" s="34">
        <f t="shared" si="449"/>
        <v>11</v>
      </c>
      <c r="X1722" s="73" t="b">
        <f>COUNTIF('Power Curve'!$D$2:$D$31,W1722)&gt;0</f>
        <v>1</v>
      </c>
      <c r="Y1722" s="73" t="b">
        <f t="shared" si="450"/>
        <v>0</v>
      </c>
      <c r="Z1722" s="73" t="b">
        <f t="shared" si="457"/>
        <v>1</v>
      </c>
      <c r="AA1722" s="34" t="str">
        <f t="shared" si="451"/>
        <v>Inner</v>
      </c>
      <c r="AB1722" s="35" t="str">
        <f t="shared" si="458"/>
        <v>1.1-1.2</v>
      </c>
      <c r="AC1722" s="36" t="str">
        <f t="shared" si="452"/>
        <v>18-19</v>
      </c>
      <c r="AD1722" s="36" t="str">
        <f t="shared" si="453"/>
        <v>Mar</v>
      </c>
      <c r="AE1722" s="35" t="str">
        <f t="shared" si="454"/>
        <v>275-285</v>
      </c>
      <c r="AF1722" s="36" t="str">
        <f t="shared" si="455"/>
        <v>Inner-TI</v>
      </c>
    </row>
    <row r="1723" spans="5:32" x14ac:dyDescent="0.3">
      <c r="E1723" s="12">
        <v>40978.763888888891</v>
      </c>
      <c r="F1723" s="16">
        <v>12.32</v>
      </c>
      <c r="G1723" s="16">
        <v>1878.6199645996089</v>
      </c>
      <c r="H1723" s="29">
        <v>1.1857139099574057</v>
      </c>
      <c r="I1723" s="26">
        <v>283.10000000000002</v>
      </c>
      <c r="J1723" s="30">
        <v>0.1112012987012987</v>
      </c>
      <c r="K1723" s="31">
        <v>0.16818190980609865</v>
      </c>
      <c r="L1723" s="108">
        <f ca="1">REWS!R1723</f>
        <v>12.337374878868982</v>
      </c>
      <c r="M1723" s="22">
        <f t="shared" si="442"/>
        <v>12.186864520470413</v>
      </c>
      <c r="N1723" s="22">
        <f t="shared" ca="1" si="443"/>
        <v>12.204051638557738</v>
      </c>
      <c r="O1723" s="22">
        <f t="shared" si="444"/>
        <v>1.241569173079057</v>
      </c>
      <c r="P1723" s="81">
        <f t="shared" ca="1" si="445"/>
        <v>13</v>
      </c>
      <c r="Q1723" s="22">
        <f t="shared" ca="1" si="446"/>
        <v>0.19100145189062548</v>
      </c>
      <c r="R1723" s="3">
        <f ca="1">IF(N1723&gt;'Power Curve'!$C$37,0,INDEX(Ci,$P1723,1)*POWER(1-Q1723,3)+INDEX(Ci,$P1723,2)*3*Q1723*POWER(1-Q1723,2)+INDEX(Ci,$P1723,3)*3*POWER(Q1723,2)*(1-Q1723)+INDEX(Ci,$P1723,4)*POWER(Q1723,3))</f>
        <v>1926.8132635439356</v>
      </c>
      <c r="S1723" s="3">
        <f t="shared" si="447"/>
        <v>1878.6199645996089</v>
      </c>
      <c r="T1723" s="3">
        <f t="shared" ca="1" si="448"/>
        <v>48.193298944326671</v>
      </c>
      <c r="U1723" s="3">
        <f t="shared" ca="1" si="456"/>
        <v>48.193298944326671</v>
      </c>
      <c r="W1723" s="34">
        <f t="shared" si="449"/>
        <v>12</v>
      </c>
      <c r="X1723" s="73" t="b">
        <f>COUNTIF('Power Curve'!$D$2:$D$31,W1723)&gt;0</f>
        <v>1</v>
      </c>
      <c r="Y1723" s="73" t="b">
        <f t="shared" si="450"/>
        <v>0</v>
      </c>
      <c r="Z1723" s="73" t="b">
        <f t="shared" si="457"/>
        <v>1</v>
      </c>
      <c r="AA1723" s="34" t="str">
        <f t="shared" si="451"/>
        <v>Inner</v>
      </c>
      <c r="AB1723" s="35" t="str">
        <f t="shared" si="458"/>
        <v>1.2-1.3</v>
      </c>
      <c r="AC1723" s="36" t="str">
        <f t="shared" si="452"/>
        <v>18-19</v>
      </c>
      <c r="AD1723" s="36" t="str">
        <f t="shared" si="453"/>
        <v>Mar</v>
      </c>
      <c r="AE1723" s="35" t="str">
        <f t="shared" si="454"/>
        <v>275-285</v>
      </c>
      <c r="AF1723" s="36" t="str">
        <f t="shared" si="455"/>
        <v>Inner-TI</v>
      </c>
    </row>
    <row r="1724" spans="5:32" x14ac:dyDescent="0.3">
      <c r="E1724" s="12">
        <v>40978.770833333336</v>
      </c>
      <c r="F1724" s="16">
        <v>13.74</v>
      </c>
      <c r="G1724" s="16">
        <v>1967.320022583013</v>
      </c>
      <c r="H1724" s="29">
        <v>1.1854079985076222</v>
      </c>
      <c r="I1724" s="26">
        <v>287.89999999999998</v>
      </c>
      <c r="J1724" s="30">
        <v>0.14556040756914118</v>
      </c>
      <c r="K1724" s="31">
        <v>0.16190511932051818</v>
      </c>
      <c r="L1724" s="108">
        <f ca="1">REWS!R1724</f>
        <v>13.66554815980499</v>
      </c>
      <c r="M1724" s="22">
        <f t="shared" si="442"/>
        <v>13.590350398945475</v>
      </c>
      <c r="N1724" s="22">
        <f t="shared" ca="1" si="443"/>
        <v>13.516709453086925</v>
      </c>
      <c r="O1724" s="22">
        <f t="shared" si="444"/>
        <v>1.4584824398459884</v>
      </c>
      <c r="P1724" s="81">
        <f t="shared" ca="1" si="445"/>
        <v>14</v>
      </c>
      <c r="Q1724" s="22">
        <f t="shared" ca="1" si="446"/>
        <v>0.54663587502963107</v>
      </c>
      <c r="R1724" s="3">
        <f ca="1">IF(N1724&gt;'Power Curve'!$C$37,0,INDEX(Ci,$P1724,1)*POWER(1-Q1724,3)+INDEX(Ci,$P1724,2)*3*Q1724*POWER(1-Q1724,2)+INDEX(Ci,$P1724,3)*3*POWER(Q1724,2)*(1-Q1724)+INDEX(Ci,$P1724,4)*POWER(Q1724,3))</f>
        <v>1967.6555589275574</v>
      </c>
      <c r="S1724" s="3">
        <f t="shared" si="447"/>
        <v>1967.320022583013</v>
      </c>
      <c r="T1724" s="3">
        <f t="shared" ca="1" si="448"/>
        <v>0.33553634454437997</v>
      </c>
      <c r="U1724" s="3">
        <f t="shared" ca="1" si="456"/>
        <v>0.33553634454437997</v>
      </c>
      <c r="W1724" s="34">
        <f t="shared" si="449"/>
        <v>14</v>
      </c>
      <c r="X1724" s="73" t="b">
        <f>COUNTIF('Power Curve'!$D$2:$D$31,W1724)&gt;0</f>
        <v>1</v>
      </c>
      <c r="Y1724" s="73" t="b">
        <f t="shared" si="450"/>
        <v>0</v>
      </c>
      <c r="Z1724" s="73" t="b">
        <f t="shared" si="457"/>
        <v>1</v>
      </c>
      <c r="AA1724" s="34" t="str">
        <f t="shared" si="451"/>
        <v>Outer</v>
      </c>
      <c r="AB1724" s="35" t="str">
        <f t="shared" si="458"/>
        <v>1.4-1.5</v>
      </c>
      <c r="AC1724" s="36" t="str">
        <f t="shared" si="452"/>
        <v>18-19</v>
      </c>
      <c r="AD1724" s="36" t="str">
        <f t="shared" si="453"/>
        <v>Mar</v>
      </c>
      <c r="AE1724" s="35" t="str">
        <f t="shared" si="454"/>
        <v>285-295</v>
      </c>
      <c r="AF1724" s="36" t="str">
        <f t="shared" si="455"/>
        <v>HWS-HTI</v>
      </c>
    </row>
    <row r="1725" spans="5:32" x14ac:dyDescent="0.3">
      <c r="E1725" s="12">
        <v>40978.777777777781</v>
      </c>
      <c r="F1725" s="16">
        <v>14.5</v>
      </c>
      <c r="G1725" s="16">
        <v>1972.630004882813</v>
      </c>
      <c r="H1725" s="29">
        <v>1.1853643097570883</v>
      </c>
      <c r="I1725" s="26">
        <v>288.3</v>
      </c>
      <c r="J1725" s="30">
        <v>0.12206896551724138</v>
      </c>
      <c r="K1725" s="31">
        <v>0.18656956487310225</v>
      </c>
      <c r="L1725" s="108">
        <f ca="1">REWS!R1725</f>
        <v>14.475016036444719</v>
      </c>
      <c r="M1725" s="22">
        <f t="shared" si="442"/>
        <v>14.341896640612918</v>
      </c>
      <c r="N1725" s="22">
        <f t="shared" ca="1" si="443"/>
        <v>14.317185094200321</v>
      </c>
      <c r="O1725" s="22">
        <f t="shared" si="444"/>
        <v>1.5746363341649121</v>
      </c>
      <c r="P1725" s="81">
        <f t="shared" ca="1" si="445"/>
        <v>15</v>
      </c>
      <c r="Q1725" s="22">
        <f t="shared" ca="1" si="446"/>
        <v>0.34730290323738094</v>
      </c>
      <c r="R1725" s="3">
        <f ca="1">IF(N1725&gt;'Power Curve'!$C$37,0,INDEX(Ci,$P1725,1)*POWER(1-Q1725,3)+INDEX(Ci,$P1725,2)*3*Q1725*POWER(1-Q1725,2)+INDEX(Ci,$P1725,3)*3*POWER(Q1725,2)*(1-Q1725)+INDEX(Ci,$P1725,4)*POWER(Q1725,3))</f>
        <v>1976.7795458351152</v>
      </c>
      <c r="S1725" s="3">
        <f t="shared" si="447"/>
        <v>1972.630004882813</v>
      </c>
      <c r="T1725" s="3">
        <f t="shared" ca="1" si="448"/>
        <v>4.1495409523022317</v>
      </c>
      <c r="U1725" s="3">
        <f t="shared" ca="1" si="456"/>
        <v>4.1495409523022317</v>
      </c>
      <c r="W1725" s="34">
        <f t="shared" si="449"/>
        <v>14</v>
      </c>
      <c r="X1725" s="73" t="b">
        <f>COUNTIF('Power Curve'!$D$2:$D$31,W1725)&gt;0</f>
        <v>1</v>
      </c>
      <c r="Y1725" s="73" t="b">
        <f t="shared" si="450"/>
        <v>0</v>
      </c>
      <c r="Z1725" s="73" t="b">
        <f t="shared" si="457"/>
        <v>1</v>
      </c>
      <c r="AA1725" s="34" t="str">
        <f t="shared" si="451"/>
        <v>Inner</v>
      </c>
      <c r="AB1725" s="35" t="str">
        <f t="shared" si="458"/>
        <v>1.5-1.6</v>
      </c>
      <c r="AC1725" s="36" t="str">
        <f t="shared" si="452"/>
        <v>18-19</v>
      </c>
      <c r="AD1725" s="36" t="str">
        <f t="shared" si="453"/>
        <v>Mar</v>
      </c>
      <c r="AE1725" s="35" t="str">
        <f t="shared" si="454"/>
        <v>285-295</v>
      </c>
      <c r="AF1725" s="36" t="str">
        <f t="shared" si="455"/>
        <v>Inner-TI</v>
      </c>
    </row>
    <row r="1726" spans="5:32" x14ac:dyDescent="0.3">
      <c r="E1726" s="12">
        <v>40978.784722222219</v>
      </c>
      <c r="F1726" s="16">
        <v>15.29</v>
      </c>
      <c r="G1726" s="16">
        <v>1973.8800506591849</v>
      </c>
      <c r="H1726" s="29">
        <v>1.1850870106932416</v>
      </c>
      <c r="I1726" s="26">
        <v>286.7</v>
      </c>
      <c r="J1726" s="30">
        <v>0.14323086984957489</v>
      </c>
      <c r="K1726" s="31">
        <v>0.16956542983392073</v>
      </c>
      <c r="L1726" s="108">
        <f ca="1">REWS!R1726</f>
        <v>15.28709428851133</v>
      </c>
      <c r="M1726" s="22">
        <f t="shared" si="442"/>
        <v>15.122103349418172</v>
      </c>
      <c r="N1726" s="22">
        <f t="shared" ca="1" si="443"/>
        <v>15.119229545007757</v>
      </c>
      <c r="O1726" s="22">
        <f t="shared" si="444"/>
        <v>1.6952197960692856</v>
      </c>
      <c r="P1726" s="81">
        <f t="shared" ca="1" si="445"/>
        <v>16</v>
      </c>
      <c r="Q1726" s="22">
        <f t="shared" ca="1" si="446"/>
        <v>0.11912786456644849</v>
      </c>
      <c r="R1726" s="3">
        <f ca="1">IF(N1726&gt;'Power Curve'!$C$37,0,INDEX(Ci,$P1726,1)*POWER(1-Q1726,3)+INDEX(Ci,$P1726,2)*3*Q1726*POWER(1-Q1726,2)+INDEX(Ci,$P1726,3)*3*POWER(Q1726,2)*(1-Q1726)+INDEX(Ci,$P1726,4)*POWER(Q1726,3))</f>
        <v>1979.4814498939445</v>
      </c>
      <c r="S1726" s="3">
        <f t="shared" si="447"/>
        <v>1973.8800506591849</v>
      </c>
      <c r="T1726" s="3">
        <f t="shared" ca="1" si="448"/>
        <v>5.6013992347595831</v>
      </c>
      <c r="U1726" s="3">
        <f t="shared" ca="1" si="456"/>
        <v>5.6013992347595831</v>
      </c>
      <c r="W1726" s="34">
        <f t="shared" si="449"/>
        <v>15</v>
      </c>
      <c r="X1726" s="73" t="b">
        <f>COUNTIF('Power Curve'!$D$2:$D$31,W1726)&gt;0</f>
        <v>1</v>
      </c>
      <c r="Y1726" s="73" t="b">
        <f t="shared" si="450"/>
        <v>0</v>
      </c>
      <c r="Z1726" s="73" t="b">
        <f t="shared" si="457"/>
        <v>1</v>
      </c>
      <c r="AA1726" s="34" t="str">
        <f t="shared" si="451"/>
        <v>Outer</v>
      </c>
      <c r="AB1726" s="35" t="str">
        <f t="shared" si="458"/>
        <v>1.6-1.7</v>
      </c>
      <c r="AC1726" s="36" t="str">
        <f t="shared" si="452"/>
        <v>18-19</v>
      </c>
      <c r="AD1726" s="36" t="str">
        <f t="shared" si="453"/>
        <v>Mar</v>
      </c>
      <c r="AE1726" s="35" t="str">
        <f t="shared" si="454"/>
        <v>285-295</v>
      </c>
      <c r="AF1726" s="36" t="str">
        <f t="shared" si="455"/>
        <v>HWS-HTI</v>
      </c>
    </row>
    <row r="1727" spans="5:32" x14ac:dyDescent="0.3">
      <c r="E1727" s="12">
        <v>40978.791666666664</v>
      </c>
      <c r="F1727" s="16">
        <v>14.28</v>
      </c>
      <c r="G1727" s="16">
        <v>1961.570007324219</v>
      </c>
      <c r="H1727" s="29">
        <v>1.1855978937220055</v>
      </c>
      <c r="I1727" s="26">
        <v>287.5</v>
      </c>
      <c r="J1727" s="30">
        <v>0.12044817927170869</v>
      </c>
      <c r="K1727" s="31">
        <v>0.1531614302409976</v>
      </c>
      <c r="L1727" s="108">
        <f ca="1">REWS!R1727</f>
        <v>14.268009835774228</v>
      </c>
      <c r="M1727" s="22">
        <f t="shared" si="442"/>
        <v>14.125223151563471</v>
      </c>
      <c r="N1727" s="22">
        <f t="shared" ca="1" si="443"/>
        <v>14.113362945309065</v>
      </c>
      <c r="O1727" s="22">
        <f t="shared" si="444"/>
        <v>1.5411487479680561</v>
      </c>
      <c r="P1727" s="81">
        <f t="shared" ca="1" si="445"/>
        <v>15</v>
      </c>
      <c r="Q1727" s="22">
        <f t="shared" ca="1" si="446"/>
        <v>0.15258350624318642</v>
      </c>
      <c r="R1727" s="3">
        <f ca="1">IF(N1727&gt;'Power Curve'!$C$37,0,INDEX(Ci,$P1727,1)*POWER(1-Q1727,3)+INDEX(Ci,$P1727,2)*3*Q1727*POWER(1-Q1727,2)+INDEX(Ci,$P1727,3)*3*POWER(Q1727,2)*(1-Q1727)+INDEX(Ci,$P1727,4)*POWER(Q1727,3))</f>
        <v>1975.8232800721</v>
      </c>
      <c r="S1727" s="3">
        <f t="shared" si="447"/>
        <v>1961.570007324219</v>
      </c>
      <c r="T1727" s="3">
        <f t="shared" ca="1" si="448"/>
        <v>14.253272747881056</v>
      </c>
      <c r="U1727" s="3">
        <f t="shared" ca="1" si="456"/>
        <v>14.253272747881056</v>
      </c>
      <c r="W1727" s="34">
        <f t="shared" si="449"/>
        <v>14</v>
      </c>
      <c r="X1727" s="73" t="b">
        <f>COUNTIF('Power Curve'!$D$2:$D$31,W1727)&gt;0</f>
        <v>1</v>
      </c>
      <c r="Y1727" s="73" t="b">
        <f t="shared" si="450"/>
        <v>0</v>
      </c>
      <c r="Z1727" s="73" t="b">
        <f t="shared" si="457"/>
        <v>1</v>
      </c>
      <c r="AA1727" s="34" t="str">
        <f t="shared" si="451"/>
        <v>Inner</v>
      </c>
      <c r="AB1727" s="35" t="str">
        <f t="shared" si="458"/>
        <v>1.5-1.6</v>
      </c>
      <c r="AC1727" s="36" t="str">
        <f t="shared" si="452"/>
        <v>19-20</v>
      </c>
      <c r="AD1727" s="36" t="str">
        <f t="shared" si="453"/>
        <v>Mar</v>
      </c>
      <c r="AE1727" s="35" t="str">
        <f t="shared" si="454"/>
        <v>285-295</v>
      </c>
      <c r="AF1727" s="36" t="str">
        <f t="shared" si="455"/>
        <v>Inner-TI</v>
      </c>
    </row>
    <row r="1728" spans="5:32" x14ac:dyDescent="0.3">
      <c r="E1728" s="12">
        <v>40978.798611111109</v>
      </c>
      <c r="F1728" s="16">
        <v>11.88</v>
      </c>
      <c r="G1728" s="16">
        <v>1882.4700622558589</v>
      </c>
      <c r="H1728" s="29">
        <v>1.1866333750961915</v>
      </c>
      <c r="I1728" s="26">
        <v>287.8</v>
      </c>
      <c r="J1728" s="30">
        <v>0.12626262626262624</v>
      </c>
      <c r="K1728" s="31">
        <v>0.14167396679051308</v>
      </c>
      <c r="L1728" s="108">
        <f ca="1">REWS!R1728</f>
        <v>11.88227020465952</v>
      </c>
      <c r="M1728" s="22">
        <f t="shared" si="442"/>
        <v>11.754656182793289</v>
      </c>
      <c r="N1728" s="22">
        <f t="shared" ca="1" si="443"/>
        <v>11.756902434917635</v>
      </c>
      <c r="O1728" s="22">
        <f t="shared" si="444"/>
        <v>1.174769981233027</v>
      </c>
      <c r="P1728" s="81">
        <f t="shared" ca="1" si="445"/>
        <v>12</v>
      </c>
      <c r="Q1728" s="22">
        <f t="shared" ca="1" si="446"/>
        <v>0.74800832459302224</v>
      </c>
      <c r="R1728" s="3">
        <f ca="1">IF(N1728&gt;'Power Curve'!$C$37,0,INDEX(Ci,$P1728,1)*POWER(1-Q1728,3)+INDEX(Ci,$P1728,2)*3*Q1728*POWER(1-Q1728,2)+INDEX(Ci,$P1728,3)*3*POWER(Q1728,2)*(1-Q1728)+INDEX(Ci,$P1728,4)*POWER(Q1728,3))</f>
        <v>1894.9895400670036</v>
      </c>
      <c r="S1728" s="3">
        <f t="shared" si="447"/>
        <v>1882.4700622558589</v>
      </c>
      <c r="T1728" s="3">
        <f t="shared" ca="1" si="448"/>
        <v>12.519477811144725</v>
      </c>
      <c r="U1728" s="3">
        <f t="shared" ca="1" si="456"/>
        <v>12.519477811144725</v>
      </c>
      <c r="W1728" s="34">
        <f t="shared" si="449"/>
        <v>12</v>
      </c>
      <c r="X1728" s="73" t="b">
        <f>COUNTIF('Power Curve'!$D$2:$D$31,W1728)&gt;0</f>
        <v>1</v>
      </c>
      <c r="Y1728" s="73" t="b">
        <f t="shared" si="450"/>
        <v>0</v>
      </c>
      <c r="Z1728" s="73" t="b">
        <f t="shared" si="457"/>
        <v>1</v>
      </c>
      <c r="AA1728" s="34" t="str">
        <f t="shared" si="451"/>
        <v>Inner</v>
      </c>
      <c r="AB1728" s="35" t="str">
        <f t="shared" si="458"/>
        <v>1.1-1.2</v>
      </c>
      <c r="AC1728" s="36" t="str">
        <f t="shared" si="452"/>
        <v>19-20</v>
      </c>
      <c r="AD1728" s="36" t="str">
        <f t="shared" si="453"/>
        <v>Mar</v>
      </c>
      <c r="AE1728" s="35" t="str">
        <f t="shared" si="454"/>
        <v>285-295</v>
      </c>
      <c r="AF1728" s="36" t="str">
        <f t="shared" si="455"/>
        <v>Inner-TI</v>
      </c>
    </row>
    <row r="1729" spans="5:32" x14ac:dyDescent="0.3">
      <c r="E1729" s="12">
        <v>40978.805555555555</v>
      </c>
      <c r="F1729" s="16">
        <v>13.73</v>
      </c>
      <c r="G1729" s="16">
        <v>1933.979980468748</v>
      </c>
      <c r="H1729" s="29">
        <v>1.1864872755311191</v>
      </c>
      <c r="I1729" s="26">
        <v>291.2</v>
      </c>
      <c r="J1729" s="30">
        <v>0.14420975965040059</v>
      </c>
      <c r="K1729" s="31">
        <v>0.14695228460725807</v>
      </c>
      <c r="L1729" s="108">
        <f ca="1">REWS!R1729</f>
        <v>13.668690066243212</v>
      </c>
      <c r="M1729" s="22">
        <f t="shared" si="442"/>
        <v>13.5845795922842</v>
      </c>
      <c r="N1729" s="22">
        <f t="shared" ca="1" si="443"/>
        <v>13.523919018728717</v>
      </c>
      <c r="O1729" s="22">
        <f t="shared" si="444"/>
        <v>1.4575905430738332</v>
      </c>
      <c r="P1729" s="81">
        <f t="shared" ca="1" si="445"/>
        <v>14</v>
      </c>
      <c r="Q1729" s="22">
        <f t="shared" ca="1" si="446"/>
        <v>0.5541164921047903</v>
      </c>
      <c r="R1729" s="3">
        <f ca="1">IF(N1729&gt;'Power Curve'!$C$37,0,INDEX(Ci,$P1729,1)*POWER(1-Q1729,3)+INDEX(Ci,$P1729,2)*3*Q1729*POWER(1-Q1729,2)+INDEX(Ci,$P1729,3)*3*POWER(Q1729,2)*(1-Q1729)+INDEX(Ci,$P1729,4)*POWER(Q1729,3))</f>
        <v>1967.8276054644277</v>
      </c>
      <c r="S1729" s="3">
        <f t="shared" si="447"/>
        <v>1933.979980468748</v>
      </c>
      <c r="T1729" s="3">
        <f t="shared" ca="1" si="448"/>
        <v>33.84762499567978</v>
      </c>
      <c r="U1729" s="3">
        <f t="shared" ca="1" si="456"/>
        <v>33.84762499567978</v>
      </c>
      <c r="W1729" s="34">
        <f t="shared" si="449"/>
        <v>14</v>
      </c>
      <c r="X1729" s="73" t="b">
        <f>COUNTIF('Power Curve'!$D$2:$D$31,W1729)&gt;0</f>
        <v>1</v>
      </c>
      <c r="Y1729" s="73" t="b">
        <f t="shared" si="450"/>
        <v>0</v>
      </c>
      <c r="Z1729" s="73" t="b">
        <f t="shared" si="457"/>
        <v>1</v>
      </c>
      <c r="AA1729" s="34" t="str">
        <f t="shared" si="451"/>
        <v>Outer</v>
      </c>
      <c r="AB1729" s="35" t="str">
        <f t="shared" si="458"/>
        <v>1.4-1.5</v>
      </c>
      <c r="AC1729" s="36" t="str">
        <f t="shared" si="452"/>
        <v>19-20</v>
      </c>
      <c r="AD1729" s="36" t="str">
        <f t="shared" si="453"/>
        <v>Mar</v>
      </c>
      <c r="AE1729" s="35" t="str">
        <f t="shared" si="454"/>
        <v>285-295</v>
      </c>
      <c r="AF1729" s="36" t="str">
        <f t="shared" si="455"/>
        <v>HWS-HTI</v>
      </c>
    </row>
    <row r="1730" spans="5:32" x14ac:dyDescent="0.3">
      <c r="E1730" s="12">
        <v>40978.8125</v>
      </c>
      <c r="F1730" s="16">
        <v>13.33</v>
      </c>
      <c r="G1730" s="16">
        <v>1961.2299499511769</v>
      </c>
      <c r="H1730" s="29">
        <v>1.1875527365147167</v>
      </c>
      <c r="I1730" s="26">
        <v>291.10000000000002</v>
      </c>
      <c r="J1730" s="30">
        <v>0.14478619654913727</v>
      </c>
      <c r="K1730" s="31">
        <v>0.15798458587025691</v>
      </c>
      <c r="L1730" s="108">
        <f ca="1">REWS!R1730</f>
        <v>13.255250360688393</v>
      </c>
      <c r="M1730" s="22">
        <f t="shared" si="442"/>
        <v>13.192762820609474</v>
      </c>
      <c r="N1730" s="22">
        <f t="shared" ca="1" si="443"/>
        <v>13.118782755915991</v>
      </c>
      <c r="O1730" s="22">
        <f t="shared" si="444"/>
        <v>1.3970339979589064</v>
      </c>
      <c r="P1730" s="81">
        <f t="shared" ca="1" si="445"/>
        <v>14</v>
      </c>
      <c r="Q1730" s="22">
        <f t="shared" ca="1" si="446"/>
        <v>0.133748692442236</v>
      </c>
      <c r="R1730" s="3">
        <f ca="1">IF(N1730&gt;'Power Curve'!$C$37,0,INDEX(Ci,$P1730,1)*POWER(1-Q1730,3)+INDEX(Ci,$P1730,2)*3*Q1730*POWER(1-Q1730,2)+INDEX(Ci,$P1730,3)*3*POWER(Q1730,2)*(1-Q1730)+INDEX(Ci,$P1730,4)*POWER(Q1730,3))</f>
        <v>1956.8425345119294</v>
      </c>
      <c r="S1730" s="3">
        <f t="shared" si="447"/>
        <v>1961.2299499511769</v>
      </c>
      <c r="T1730" s="3">
        <f t="shared" ca="1" si="448"/>
        <v>-4.3874154392474338</v>
      </c>
      <c r="U1730" s="3">
        <f t="shared" ca="1" si="456"/>
        <v>4.3874154392474338</v>
      </c>
      <c r="W1730" s="34">
        <f t="shared" si="449"/>
        <v>13</v>
      </c>
      <c r="X1730" s="73" t="b">
        <f>COUNTIF('Power Curve'!$D$2:$D$31,W1730)&gt;0</f>
        <v>1</v>
      </c>
      <c r="Y1730" s="73" t="b">
        <f t="shared" si="450"/>
        <v>0</v>
      </c>
      <c r="Z1730" s="73" t="b">
        <f t="shared" si="457"/>
        <v>1</v>
      </c>
      <c r="AA1730" s="34" t="str">
        <f t="shared" si="451"/>
        <v>Outer</v>
      </c>
      <c r="AB1730" s="35" t="str">
        <f t="shared" si="458"/>
        <v>1.3-1.4</v>
      </c>
      <c r="AC1730" s="36" t="str">
        <f t="shared" si="452"/>
        <v>19-20</v>
      </c>
      <c r="AD1730" s="36" t="str">
        <f t="shared" si="453"/>
        <v>Mar</v>
      </c>
      <c r="AE1730" s="35" t="str">
        <f t="shared" si="454"/>
        <v>285-295</v>
      </c>
      <c r="AF1730" s="36" t="str">
        <f t="shared" si="455"/>
        <v>HWS-HTI</v>
      </c>
    </row>
    <row r="1731" spans="5:32" x14ac:dyDescent="0.3">
      <c r="E1731" s="12">
        <v>40978.819444444445</v>
      </c>
      <c r="F1731" s="16">
        <v>12.9</v>
      </c>
      <c r="G1731" s="16">
        <v>1883.3300476074239</v>
      </c>
      <c r="H1731" s="29">
        <v>1.1886195353539599</v>
      </c>
      <c r="I1731" s="26">
        <v>292</v>
      </c>
      <c r="J1731" s="30">
        <v>0.14186046511627906</v>
      </c>
      <c r="K1731" s="31">
        <v>0.11228879924668947</v>
      </c>
      <c r="L1731" s="108">
        <f ca="1">REWS!R1731</f>
        <v>12.79226883894356</v>
      </c>
      <c r="M1731" s="22">
        <f t="shared" ref="M1731:M1794" si="459">F1731*(H1731/Ref_Density)^(1/3)</f>
        <v>12.771011676866966</v>
      </c>
      <c r="N1731" s="22">
        <f t="shared" ref="N1731:N1794" ca="1" si="460">L1731*(H1731/Ref_Density)^(1/3)</f>
        <v>12.664357729904623</v>
      </c>
      <c r="O1731" s="22">
        <f t="shared" ref="O1731:O1794" si="461">(M1731-CutInWindSpeed)/(RatedWindSpeed-CutInWindSpeed)</f>
        <v>1.3318509991450693</v>
      </c>
      <c r="P1731" s="81">
        <f t="shared" ref="P1731:P1794" ca="1" si="462">COUNTIF(xa,"&lt;"&amp;N1731)</f>
        <v>13</v>
      </c>
      <c r="Q1731" s="22">
        <f t="shared" ref="Q1731:Q1794" ca="1" si="463">(N1731-INDEX(xa,$P1731))/(INDEX(xb,$P1731)-INDEX(xa,$P1731))</f>
        <v>0.66487951458946859</v>
      </c>
      <c r="R1731" s="3">
        <f ca="1">IF(N1731&gt;'Power Curve'!$C$37,0,INDEX(Ci,$P1731,1)*POWER(1-Q1731,3)+INDEX(Ci,$P1731,2)*3*Q1731*POWER(1-Q1731,2)+INDEX(Ci,$P1731,3)*3*POWER(Q1731,2)*(1-Q1731)+INDEX(Ci,$P1731,4)*POWER(Q1731,3))</f>
        <v>1943.9230599242428</v>
      </c>
      <c r="S1731" s="3">
        <f t="shared" ref="S1731:S1794" si="464">IF(Z1731,G1731,"")</f>
        <v>1883.3300476074239</v>
      </c>
      <c r="T1731" s="3">
        <f t="shared" ref="T1731:T1794" ca="1" si="465">IF(Z1731,R1731-S1731,"")</f>
        <v>60.593012316818886</v>
      </c>
      <c r="U1731" s="3">
        <f t="shared" ca="1" si="456"/>
        <v>60.593012316818886</v>
      </c>
      <c r="W1731" s="34">
        <f t="shared" ref="W1731:W1794" si="466">MROUND(M1731-Centre_First_Bin,Bin_Width)+Centre_First_Bin</f>
        <v>13</v>
      </c>
      <c r="X1731" s="73" t="b">
        <f>COUNTIF('Power Curve'!$D$2:$D$31,W1731)&gt;0</f>
        <v>1</v>
      </c>
      <c r="Y1731" s="73" t="b">
        <f t="shared" ref="Y1731:Y1794" si="467">(G1731&lt;0)</f>
        <v>0</v>
      </c>
      <c r="Z1731" s="73" t="b">
        <f t="shared" si="457"/>
        <v>1</v>
      </c>
      <c r="AA1731" s="34" t="str">
        <f t="shared" ref="AA1731:AA1794" si="468">IF(Z1731,IF(AND(J1731&gt;=LowerTurbLimit,J1731&lt;=UpperTurbLimit,K1731&gt;=LowerShearLimit,K1731&lt;=UpperShearLimit),"Inner","Outer"),"")</f>
        <v>Outer</v>
      </c>
      <c r="AB1731" s="35" t="str">
        <f t="shared" si="458"/>
        <v>1.3-1.4</v>
      </c>
      <c r="AC1731" s="36" t="str">
        <f t="shared" ref="AC1731:AC1794" si="469">IF(Z1731,HOUR(E1731)&amp;"-"&amp;HOUR(E1731)+1,"")</f>
        <v>19-20</v>
      </c>
      <c r="AD1731" s="36" t="str">
        <f t="shared" ref="AD1731:AD1794" si="470">IF(Z1731,TEXT(E1731,"mmm"),"")</f>
        <v>Mar</v>
      </c>
      <c r="AE1731" s="35" t="str">
        <f t="shared" ref="AE1731:AE1794" si="471">IF(Z1731,IF(OR(I1731&lt;5,I1731&gt;=355),"355-5",MROUND(I1731,10)-5&amp;"-"&amp;MROUND(I1731,10)+5),"")</f>
        <v>285-295</v>
      </c>
      <c r="AF1731" s="36" t="str">
        <f t="shared" ref="AF1731:AF1794" si="472">IF(Z1731,IF(O1731&lt;0.5,IF(J1731&lt;=LowerTurbLimit,"LWS-LTI",IF(J1731&gt;=UpperTurbLimit,"LWS-HTI","Inner-TI")),IF(J1731&lt;=LowerTurbLimit,"HWS-LTI",IF(J1731&gt;=UpperTurbLimit,"HWS-HTI","Inner-TI"))),"")</f>
        <v>HWS-HTI</v>
      </c>
    </row>
    <row r="1732" spans="5:32" x14ac:dyDescent="0.3">
      <c r="E1732" s="12">
        <v>40978.826388888891</v>
      </c>
      <c r="F1732" s="16">
        <v>13.51</v>
      </c>
      <c r="G1732" s="16">
        <v>1974.0899963378929</v>
      </c>
      <c r="H1732" s="29">
        <v>1.1899514139040672</v>
      </c>
      <c r="I1732" s="26">
        <v>297.10000000000002</v>
      </c>
      <c r="J1732" s="30">
        <v>0.14211695040710584</v>
      </c>
      <c r="K1732" s="31">
        <v>0.12591030616638368</v>
      </c>
      <c r="L1732" s="108">
        <f ca="1">REWS!R1732</f>
        <v>13.566135354691102</v>
      </c>
      <c r="M1732" s="22">
        <f t="shared" si="459"/>
        <v>13.379906007869549</v>
      </c>
      <c r="N1732" s="22">
        <f t="shared" ca="1" si="460"/>
        <v>13.43550080945988</v>
      </c>
      <c r="O1732" s="22">
        <f t="shared" si="461"/>
        <v>1.4259575808209333</v>
      </c>
      <c r="P1732" s="81">
        <f t="shared" ca="1" si="462"/>
        <v>14</v>
      </c>
      <c r="Q1732" s="22">
        <f t="shared" ca="1" si="463"/>
        <v>0.46237410443897559</v>
      </c>
      <c r="R1732" s="3">
        <f ca="1">IF(N1732&gt;'Power Curve'!$C$37,0,INDEX(Ci,$P1732,1)*POWER(1-Q1732,3)+INDEX(Ci,$P1732,2)*3*Q1732*POWER(1-Q1732,2)+INDEX(Ci,$P1732,3)*3*POWER(Q1732,2)*(1-Q1732)+INDEX(Ci,$P1732,4)*POWER(Q1732,3))</f>
        <v>1965.6342585024138</v>
      </c>
      <c r="S1732" s="3">
        <f t="shared" si="464"/>
        <v>1974.0899963378929</v>
      </c>
      <c r="T1732" s="3">
        <f t="shared" ca="1" si="465"/>
        <v>-8.4557378354791126</v>
      </c>
      <c r="U1732" s="3">
        <f t="shared" ref="U1732:U1795" ca="1" si="473">IF(Z1732,ABS(T1732),"")</f>
        <v>8.4557378354791126</v>
      </c>
      <c r="W1732" s="34">
        <f t="shared" si="466"/>
        <v>13</v>
      </c>
      <c r="X1732" s="73" t="b">
        <f>COUNTIF('Power Curve'!$D$2:$D$31,W1732)&gt;0</f>
        <v>1</v>
      </c>
      <c r="Y1732" s="73" t="b">
        <f t="shared" si="467"/>
        <v>0</v>
      </c>
      <c r="Z1732" s="73" t="b">
        <f t="shared" ref="Z1732:Z1795" si="474">AND(X1732,NOT(Y1732))</f>
        <v>1</v>
      </c>
      <c r="AA1732" s="34" t="str">
        <f t="shared" si="468"/>
        <v>Outer</v>
      </c>
      <c r="AB1732" s="35" t="str">
        <f t="shared" ref="AB1732:AB1795" si="475">IF(Z1732,TEXT(ROUND(O1732+0.05,1)-0.1,"0.0")&amp;"-"&amp;TEXT(ROUND(O1732+0.05,1),"0.0"),"")</f>
        <v>1.4-1.5</v>
      </c>
      <c r="AC1732" s="36" t="str">
        <f t="shared" si="469"/>
        <v>19-20</v>
      </c>
      <c r="AD1732" s="36" t="str">
        <f t="shared" si="470"/>
        <v>Mar</v>
      </c>
      <c r="AE1732" s="35" t="str">
        <f t="shared" si="471"/>
        <v>295-305</v>
      </c>
      <c r="AF1732" s="36" t="str">
        <f t="shared" si="472"/>
        <v>HWS-HTI</v>
      </c>
    </row>
    <row r="1733" spans="5:32" x14ac:dyDescent="0.3">
      <c r="E1733" s="12">
        <v>40978.833333333336</v>
      </c>
      <c r="F1733" s="16">
        <v>13.59</v>
      </c>
      <c r="G1733" s="16">
        <v>1974.8900451660129</v>
      </c>
      <c r="H1733" s="29">
        <v>1.1903472430180644</v>
      </c>
      <c r="I1733" s="26">
        <v>296.10000000000002</v>
      </c>
      <c r="J1733" s="30">
        <v>0.11846946284032378</v>
      </c>
      <c r="K1733" s="31">
        <v>0.16016120177573862</v>
      </c>
      <c r="L1733" s="108">
        <f ca="1">REWS!R1733</f>
        <v>13.578079116602346</v>
      </c>
      <c r="M1733" s="22">
        <f t="shared" si="459"/>
        <v>13.460627848518342</v>
      </c>
      <c r="N1733" s="22">
        <f t="shared" ca="1" si="460"/>
        <v>13.448820447853043</v>
      </c>
      <c r="O1733" s="22">
        <f t="shared" si="461"/>
        <v>1.4384334015064928</v>
      </c>
      <c r="P1733" s="81">
        <f t="shared" ca="1" si="462"/>
        <v>14</v>
      </c>
      <c r="Q1733" s="22">
        <f t="shared" ca="1" si="463"/>
        <v>0.47619450907212768</v>
      </c>
      <c r="R1733" s="3">
        <f ca="1">IF(N1733&gt;'Power Curve'!$C$37,0,INDEX(Ci,$P1733,1)*POWER(1-Q1733,3)+INDEX(Ci,$P1733,2)*3*Q1733*POWER(1-Q1733,2)+INDEX(Ci,$P1733,3)*3*POWER(Q1733,2)*(1-Q1733)+INDEX(Ci,$P1733,4)*POWER(Q1733,3))</f>
        <v>1965.9755481026352</v>
      </c>
      <c r="S1733" s="3">
        <f t="shared" si="464"/>
        <v>1974.8900451660129</v>
      </c>
      <c r="T1733" s="3">
        <f t="shared" ca="1" si="465"/>
        <v>-8.9144970633776666</v>
      </c>
      <c r="U1733" s="3">
        <f t="shared" ca="1" si="473"/>
        <v>8.9144970633776666</v>
      </c>
      <c r="W1733" s="34">
        <f t="shared" si="466"/>
        <v>13</v>
      </c>
      <c r="X1733" s="73" t="b">
        <f>COUNTIF('Power Curve'!$D$2:$D$31,W1733)&gt;0</f>
        <v>1</v>
      </c>
      <c r="Y1733" s="73" t="b">
        <f t="shared" si="467"/>
        <v>0</v>
      </c>
      <c r="Z1733" s="73" t="b">
        <f t="shared" si="474"/>
        <v>1</v>
      </c>
      <c r="AA1733" s="34" t="str">
        <f t="shared" si="468"/>
        <v>Inner</v>
      </c>
      <c r="AB1733" s="35" t="str">
        <f t="shared" si="475"/>
        <v>1.4-1.5</v>
      </c>
      <c r="AC1733" s="36" t="str">
        <f t="shared" si="469"/>
        <v>20-21</v>
      </c>
      <c r="AD1733" s="36" t="str">
        <f t="shared" si="470"/>
        <v>Mar</v>
      </c>
      <c r="AE1733" s="35" t="str">
        <f t="shared" si="471"/>
        <v>295-305</v>
      </c>
      <c r="AF1733" s="36" t="str">
        <f t="shared" si="472"/>
        <v>Inner-TI</v>
      </c>
    </row>
    <row r="1734" spans="5:32" x14ac:dyDescent="0.3">
      <c r="E1734" s="12">
        <v>40978.840277777781</v>
      </c>
      <c r="F1734" s="16">
        <v>14.55</v>
      </c>
      <c r="G1734" s="16">
        <v>1976.029968261721</v>
      </c>
      <c r="H1734" s="29">
        <v>1.1902592582366673</v>
      </c>
      <c r="I1734" s="26">
        <v>297.39999999999998</v>
      </c>
      <c r="J1734" s="30">
        <v>0.12646048109965635</v>
      </c>
      <c r="K1734" s="31">
        <v>0.15057442348633607</v>
      </c>
      <c r="L1734" s="108">
        <f ca="1">REWS!R1734</f>
        <v>14.554156875614002</v>
      </c>
      <c r="M1734" s="22">
        <f t="shared" si="459"/>
        <v>14.411133892003223</v>
      </c>
      <c r="N1734" s="22">
        <f t="shared" ca="1" si="460"/>
        <v>14.415251094136952</v>
      </c>
      <c r="O1734" s="22">
        <f t="shared" si="461"/>
        <v>1.585337174559083</v>
      </c>
      <c r="P1734" s="81">
        <f t="shared" ca="1" si="462"/>
        <v>15</v>
      </c>
      <c r="Q1734" s="22">
        <f t="shared" ca="1" si="463"/>
        <v>0.44098924928548122</v>
      </c>
      <c r="R1734" s="3">
        <f ca="1">IF(N1734&gt;'Power Curve'!$C$37,0,INDEX(Ci,$P1734,1)*POWER(1-Q1734,3)+INDEX(Ci,$P1734,2)*3*Q1734*POWER(1-Q1734,2)+INDEX(Ci,$P1734,3)*3*POWER(Q1734,2)*(1-Q1734)+INDEX(Ci,$P1734,4)*POWER(Q1734,3))</f>
        <v>1977.1544110510638</v>
      </c>
      <c r="S1734" s="3">
        <f t="shared" si="464"/>
        <v>1976.029968261721</v>
      </c>
      <c r="T1734" s="3">
        <f t="shared" ca="1" si="465"/>
        <v>1.1244427893427655</v>
      </c>
      <c r="U1734" s="3">
        <f t="shared" ca="1" si="473"/>
        <v>1.1244427893427655</v>
      </c>
      <c r="W1734" s="34">
        <f t="shared" si="466"/>
        <v>14</v>
      </c>
      <c r="X1734" s="73" t="b">
        <f>COUNTIF('Power Curve'!$D$2:$D$31,W1734)&gt;0</f>
        <v>1</v>
      </c>
      <c r="Y1734" s="73" t="b">
        <f t="shared" si="467"/>
        <v>0</v>
      </c>
      <c r="Z1734" s="73" t="b">
        <f t="shared" si="474"/>
        <v>1</v>
      </c>
      <c r="AA1734" s="34" t="str">
        <f t="shared" si="468"/>
        <v>Inner</v>
      </c>
      <c r="AB1734" s="35" t="str">
        <f t="shared" si="475"/>
        <v>1.5-1.6</v>
      </c>
      <c r="AC1734" s="36" t="str">
        <f t="shared" si="469"/>
        <v>20-21</v>
      </c>
      <c r="AD1734" s="36" t="str">
        <f t="shared" si="470"/>
        <v>Mar</v>
      </c>
      <c r="AE1734" s="35" t="str">
        <f t="shared" si="471"/>
        <v>295-305</v>
      </c>
      <c r="AF1734" s="36" t="str">
        <f t="shared" si="472"/>
        <v>Inner-TI</v>
      </c>
    </row>
    <row r="1735" spans="5:32" x14ac:dyDescent="0.3">
      <c r="E1735" s="12">
        <v>40978.847222222219</v>
      </c>
      <c r="F1735" s="16">
        <v>14.94</v>
      </c>
      <c r="G1735" s="16">
        <v>1967.979980468753</v>
      </c>
      <c r="H1735" s="29">
        <v>1.1903171762325155</v>
      </c>
      <c r="I1735" s="26">
        <v>294.89999999999998</v>
      </c>
      <c r="J1735" s="30">
        <v>0.11981258366800536</v>
      </c>
      <c r="K1735" s="31">
        <v>0.21314621364552092</v>
      </c>
      <c r="L1735" s="108">
        <f ca="1">REWS!R1735</f>
        <v>14.950807432265339</v>
      </c>
      <c r="M1735" s="22">
        <f t="shared" si="459"/>
        <v>14.79765171770868</v>
      </c>
      <c r="N1735" s="22">
        <f t="shared" ca="1" si="460"/>
        <v>14.808356176786674</v>
      </c>
      <c r="O1735" s="22">
        <f t="shared" si="461"/>
        <v>1.6450747504928844</v>
      </c>
      <c r="P1735" s="81">
        <f t="shared" ca="1" si="462"/>
        <v>15</v>
      </c>
      <c r="Q1735" s="22">
        <f t="shared" ca="1" si="463"/>
        <v>0.81653815339278579</v>
      </c>
      <c r="R1735" s="3">
        <f ca="1">IF(N1735&gt;'Power Curve'!$C$37,0,INDEX(Ci,$P1735,1)*POWER(1-Q1735,3)+INDEX(Ci,$P1735,2)*3*Q1735*POWER(1-Q1735,2)+INDEX(Ci,$P1735,3)*3*POWER(Q1735,2)*(1-Q1735)+INDEX(Ci,$P1735,4)*POWER(Q1735,3))</f>
        <v>1978.4079996440264</v>
      </c>
      <c r="S1735" s="3">
        <f t="shared" si="464"/>
        <v>1967.979980468753</v>
      </c>
      <c r="T1735" s="3">
        <f t="shared" ca="1" si="465"/>
        <v>10.428019175273448</v>
      </c>
      <c r="U1735" s="3">
        <f t="shared" ca="1" si="473"/>
        <v>10.428019175273448</v>
      </c>
      <c r="W1735" s="34">
        <f t="shared" si="466"/>
        <v>15</v>
      </c>
      <c r="X1735" s="73" t="b">
        <f>COUNTIF('Power Curve'!$D$2:$D$31,W1735)&gt;0</f>
        <v>1</v>
      </c>
      <c r="Y1735" s="73" t="b">
        <f t="shared" si="467"/>
        <v>0</v>
      </c>
      <c r="Z1735" s="73" t="b">
        <f t="shared" si="474"/>
        <v>1</v>
      </c>
      <c r="AA1735" s="34" t="str">
        <f t="shared" si="468"/>
        <v>Inner</v>
      </c>
      <c r="AB1735" s="35" t="str">
        <f t="shared" si="475"/>
        <v>1.6-1.7</v>
      </c>
      <c r="AC1735" s="36" t="str">
        <f t="shared" si="469"/>
        <v>20-21</v>
      </c>
      <c r="AD1735" s="36" t="str">
        <f t="shared" si="470"/>
        <v>Mar</v>
      </c>
      <c r="AE1735" s="35" t="str">
        <f t="shared" si="471"/>
        <v>285-295</v>
      </c>
      <c r="AF1735" s="36" t="str">
        <f t="shared" si="472"/>
        <v>Inner-TI</v>
      </c>
    </row>
    <row r="1736" spans="5:32" x14ac:dyDescent="0.3">
      <c r="E1736" s="12">
        <v>40978.854166666664</v>
      </c>
      <c r="F1736" s="16">
        <v>14.41</v>
      </c>
      <c r="G1736" s="16">
        <v>1969.059997558591</v>
      </c>
      <c r="H1736" s="29">
        <v>1.1903750685536212</v>
      </c>
      <c r="I1736" s="26">
        <v>297.60000000000002</v>
      </c>
      <c r="J1736" s="30">
        <v>0.12144344205412907</v>
      </c>
      <c r="K1736" s="31">
        <v>0.13692220189191495</v>
      </c>
      <c r="L1736" s="108">
        <f ca="1">REWS!R1736</f>
        <v>14.361128542814093</v>
      </c>
      <c r="M1736" s="22">
        <f t="shared" si="459"/>
        <v>14.272932941876924</v>
      </c>
      <c r="N1736" s="22">
        <f t="shared" ca="1" si="460"/>
        <v>14.224526347068718</v>
      </c>
      <c r="O1736" s="22">
        <f t="shared" si="461"/>
        <v>1.5639777722152841</v>
      </c>
      <c r="P1736" s="81">
        <f t="shared" ca="1" si="462"/>
        <v>15</v>
      </c>
      <c r="Q1736" s="22">
        <f t="shared" ca="1" si="463"/>
        <v>0.25878232063215389</v>
      </c>
      <c r="R1736" s="3">
        <f ca="1">IF(N1736&gt;'Power Curve'!$C$37,0,INDEX(Ci,$P1736,1)*POWER(1-Q1736,3)+INDEX(Ci,$P1736,2)*3*Q1736*POWER(1-Q1736,2)+INDEX(Ci,$P1736,3)*3*POWER(Q1736,2)*(1-Q1736)+INDEX(Ci,$P1736,4)*POWER(Q1736,3))</f>
        <v>1976.3789655086837</v>
      </c>
      <c r="S1736" s="3">
        <f t="shared" si="464"/>
        <v>1969.059997558591</v>
      </c>
      <c r="T1736" s="3">
        <f t="shared" ca="1" si="465"/>
        <v>7.3189679500926559</v>
      </c>
      <c r="U1736" s="3">
        <f t="shared" ca="1" si="473"/>
        <v>7.3189679500926559</v>
      </c>
      <c r="W1736" s="34">
        <f t="shared" si="466"/>
        <v>14</v>
      </c>
      <c r="X1736" s="73" t="b">
        <f>COUNTIF('Power Curve'!$D$2:$D$31,W1736)&gt;0</f>
        <v>1</v>
      </c>
      <c r="Y1736" s="73" t="b">
        <f t="shared" si="467"/>
        <v>0</v>
      </c>
      <c r="Z1736" s="73" t="b">
        <f t="shared" si="474"/>
        <v>1</v>
      </c>
      <c r="AA1736" s="34" t="str">
        <f t="shared" si="468"/>
        <v>Inner</v>
      </c>
      <c r="AB1736" s="35" t="str">
        <f t="shared" si="475"/>
        <v>1.5-1.6</v>
      </c>
      <c r="AC1736" s="36" t="str">
        <f t="shared" si="469"/>
        <v>20-21</v>
      </c>
      <c r="AD1736" s="36" t="str">
        <f t="shared" si="470"/>
        <v>Mar</v>
      </c>
      <c r="AE1736" s="35" t="str">
        <f t="shared" si="471"/>
        <v>295-305</v>
      </c>
      <c r="AF1736" s="36" t="str">
        <f t="shared" si="472"/>
        <v>Inner-TI</v>
      </c>
    </row>
    <row r="1737" spans="5:32" x14ac:dyDescent="0.3">
      <c r="E1737" s="12">
        <v>40978.861111111109</v>
      </c>
      <c r="F1737" s="16">
        <v>14.94</v>
      </c>
      <c r="G1737" s="16">
        <v>1977.300048828123</v>
      </c>
      <c r="H1737" s="29">
        <v>1.1903750685536212</v>
      </c>
      <c r="I1737" s="26">
        <v>296.7</v>
      </c>
      <c r="J1737" s="30">
        <v>9.2369477911646583E-2</v>
      </c>
      <c r="K1737" s="31">
        <v>0.1797915465282714</v>
      </c>
      <c r="L1737" s="108">
        <f ca="1">REWS!R1737</f>
        <v>14.857113575813061</v>
      </c>
      <c r="M1737" s="22">
        <f t="shared" si="459"/>
        <v>14.797891613576768</v>
      </c>
      <c r="N1737" s="22">
        <f t="shared" ca="1" si="460"/>
        <v>14.715793600099174</v>
      </c>
      <c r="O1737" s="22">
        <f t="shared" si="461"/>
        <v>1.6451118271726208</v>
      </c>
      <c r="P1737" s="81">
        <f t="shared" ca="1" si="462"/>
        <v>15</v>
      </c>
      <c r="Q1737" s="22">
        <f t="shared" ca="1" si="463"/>
        <v>0.72810944623380514</v>
      </c>
      <c r="R1737" s="3">
        <f ca="1">IF(N1737&gt;'Power Curve'!$C$37,0,INDEX(Ci,$P1737,1)*POWER(1-Q1737,3)+INDEX(Ci,$P1737,2)*3*Q1737*POWER(1-Q1737,2)+INDEX(Ci,$P1737,3)*3*POWER(Q1737,2)*(1-Q1737)+INDEX(Ci,$P1737,4)*POWER(Q1737,3))</f>
        <v>1978.1233617899165</v>
      </c>
      <c r="S1737" s="3">
        <f t="shared" si="464"/>
        <v>1977.300048828123</v>
      </c>
      <c r="T1737" s="3">
        <f t="shared" ca="1" si="465"/>
        <v>0.82331296179359015</v>
      </c>
      <c r="U1737" s="3">
        <f t="shared" ca="1" si="473"/>
        <v>0.82331296179359015</v>
      </c>
      <c r="W1737" s="34">
        <f t="shared" si="466"/>
        <v>15</v>
      </c>
      <c r="X1737" s="73" t="b">
        <f>COUNTIF('Power Curve'!$D$2:$D$31,W1737)&gt;0</f>
        <v>1</v>
      </c>
      <c r="Y1737" s="73" t="b">
        <f t="shared" si="467"/>
        <v>0</v>
      </c>
      <c r="Z1737" s="73" t="b">
        <f t="shared" si="474"/>
        <v>1</v>
      </c>
      <c r="AA1737" s="34" t="str">
        <f t="shared" si="468"/>
        <v>Outer</v>
      </c>
      <c r="AB1737" s="35" t="str">
        <f t="shared" si="475"/>
        <v>1.6-1.7</v>
      </c>
      <c r="AC1737" s="36" t="str">
        <f t="shared" si="469"/>
        <v>20-21</v>
      </c>
      <c r="AD1737" s="36" t="str">
        <f t="shared" si="470"/>
        <v>Mar</v>
      </c>
      <c r="AE1737" s="35" t="str">
        <f t="shared" si="471"/>
        <v>295-305</v>
      </c>
      <c r="AF1737" s="36" t="str">
        <f t="shared" si="472"/>
        <v>HWS-LTI</v>
      </c>
    </row>
    <row r="1738" spans="5:32" x14ac:dyDescent="0.3">
      <c r="E1738" s="12">
        <v>40978.868055555555</v>
      </c>
      <c r="F1738" s="16">
        <v>14.82</v>
      </c>
      <c r="G1738" s="16">
        <v>1980.8399963378911</v>
      </c>
      <c r="H1738" s="29">
        <v>1.190564848761942</v>
      </c>
      <c r="I1738" s="26">
        <v>295.8</v>
      </c>
      <c r="J1738" s="30">
        <v>0.11133603238866396</v>
      </c>
      <c r="K1738" s="31">
        <v>9.358047854947936E-2</v>
      </c>
      <c r="L1738" s="108">
        <f ca="1">REWS!R1738</f>
        <v>14.821617292918381</v>
      </c>
      <c r="M1738" s="22">
        <f t="shared" si="459"/>
        <v>14.679813092395321</v>
      </c>
      <c r="N1738" s="22">
        <f t="shared" ca="1" si="460"/>
        <v>14.681415086845893</v>
      </c>
      <c r="O1738" s="22">
        <f t="shared" si="461"/>
        <v>1.6268624110885028</v>
      </c>
      <c r="P1738" s="81">
        <f t="shared" ca="1" si="462"/>
        <v>15</v>
      </c>
      <c r="Q1738" s="22">
        <f t="shared" ca="1" si="463"/>
        <v>0.69526628661327172</v>
      </c>
      <c r="R1738" s="3">
        <f ca="1">IF(N1738&gt;'Power Curve'!$C$37,0,INDEX(Ci,$P1738,1)*POWER(1-Q1738,3)+INDEX(Ci,$P1738,2)*3*Q1738*POWER(1-Q1738,2)+INDEX(Ci,$P1738,3)*3*POWER(Q1738,2)*(1-Q1738)+INDEX(Ci,$P1738,4)*POWER(Q1738,3))</f>
        <v>1978.0186470277033</v>
      </c>
      <c r="S1738" s="3">
        <f t="shared" si="464"/>
        <v>1980.8399963378911</v>
      </c>
      <c r="T1738" s="3">
        <f t="shared" ca="1" si="465"/>
        <v>-2.8213493101877702</v>
      </c>
      <c r="U1738" s="3">
        <f t="shared" ca="1" si="473"/>
        <v>2.8213493101877702</v>
      </c>
      <c r="W1738" s="34">
        <f t="shared" si="466"/>
        <v>15</v>
      </c>
      <c r="X1738" s="73" t="b">
        <f>COUNTIF('Power Curve'!$D$2:$D$31,W1738)&gt;0</f>
        <v>1</v>
      </c>
      <c r="Y1738" s="73" t="b">
        <f t="shared" si="467"/>
        <v>0</v>
      </c>
      <c r="Z1738" s="73" t="b">
        <f t="shared" si="474"/>
        <v>1</v>
      </c>
      <c r="AA1738" s="34" t="str">
        <f t="shared" si="468"/>
        <v>Outer</v>
      </c>
      <c r="AB1738" s="35" t="str">
        <f t="shared" si="475"/>
        <v>1.6-1.7</v>
      </c>
      <c r="AC1738" s="36" t="str">
        <f t="shared" si="469"/>
        <v>20-21</v>
      </c>
      <c r="AD1738" s="36" t="str">
        <f t="shared" si="470"/>
        <v>Mar</v>
      </c>
      <c r="AE1738" s="35" t="str">
        <f t="shared" si="471"/>
        <v>295-305</v>
      </c>
      <c r="AF1738" s="36" t="str">
        <f t="shared" si="472"/>
        <v>Inner-TI</v>
      </c>
    </row>
    <row r="1739" spans="5:32" x14ac:dyDescent="0.3">
      <c r="E1739" s="12">
        <v>40978.875</v>
      </c>
      <c r="F1739" s="16">
        <v>14.08</v>
      </c>
      <c r="G1739" s="16">
        <v>1983.029968261721</v>
      </c>
      <c r="H1739" s="29">
        <v>1.1913706000819833</v>
      </c>
      <c r="I1739" s="26">
        <v>298</v>
      </c>
      <c r="J1739" s="30">
        <v>0.13423295454545453</v>
      </c>
      <c r="K1739" s="31">
        <v>0.10733314549746793</v>
      </c>
      <c r="L1739" s="108">
        <f ca="1">REWS!R1739</f>
        <v>14.053422049430635</v>
      </c>
      <c r="M1739" s="22">
        <f t="shared" si="459"/>
        <v>13.949958580265061</v>
      </c>
      <c r="N1739" s="22">
        <f t="shared" ca="1" si="460"/>
        <v>13.923626100890703</v>
      </c>
      <c r="O1739" s="22">
        <f t="shared" si="461"/>
        <v>1.5140610434945698</v>
      </c>
      <c r="P1739" s="81">
        <f t="shared" ca="1" si="462"/>
        <v>14</v>
      </c>
      <c r="Q1739" s="22">
        <f t="shared" ca="1" si="463"/>
        <v>0.96885099518639195</v>
      </c>
      <c r="R1739" s="3">
        <f ca="1">IF(N1739&gt;'Power Curve'!$C$37,0,INDEX(Ci,$P1739,1)*POWER(1-Q1739,3)+INDEX(Ci,$P1739,2)*3*Q1739*POWER(1-Q1739,2)+INDEX(Ci,$P1739,3)*3*POWER(Q1739,2)*(1-Q1739)+INDEX(Ci,$P1739,4)*POWER(Q1739,3))</f>
        <v>1974.6151624671161</v>
      </c>
      <c r="S1739" s="3">
        <f t="shared" si="464"/>
        <v>1983.029968261721</v>
      </c>
      <c r="T1739" s="3">
        <f t="shared" ca="1" si="465"/>
        <v>-8.4148057946049448</v>
      </c>
      <c r="U1739" s="3">
        <f t="shared" ca="1" si="473"/>
        <v>8.4148057946049448</v>
      </c>
      <c r="W1739" s="34">
        <f t="shared" si="466"/>
        <v>14</v>
      </c>
      <c r="X1739" s="73" t="b">
        <f>COUNTIF('Power Curve'!$D$2:$D$31,W1739)&gt;0</f>
        <v>1</v>
      </c>
      <c r="Y1739" s="73" t="b">
        <f t="shared" si="467"/>
        <v>0</v>
      </c>
      <c r="Z1739" s="73" t="b">
        <f t="shared" si="474"/>
        <v>1</v>
      </c>
      <c r="AA1739" s="34" t="str">
        <f t="shared" si="468"/>
        <v>Inner</v>
      </c>
      <c r="AB1739" s="35" t="str">
        <f t="shared" si="475"/>
        <v>1.5-1.6</v>
      </c>
      <c r="AC1739" s="36" t="str">
        <f t="shared" si="469"/>
        <v>21-22</v>
      </c>
      <c r="AD1739" s="36" t="str">
        <f t="shared" si="470"/>
        <v>Mar</v>
      </c>
      <c r="AE1739" s="35" t="str">
        <f t="shared" si="471"/>
        <v>295-305</v>
      </c>
      <c r="AF1739" s="36" t="str">
        <f t="shared" si="472"/>
        <v>Inner-TI</v>
      </c>
    </row>
    <row r="1740" spans="5:32" x14ac:dyDescent="0.3">
      <c r="E1740" s="12">
        <v>40978.881944444445</v>
      </c>
      <c r="F1740" s="16">
        <v>14.52</v>
      </c>
      <c r="G1740" s="16">
        <v>1975.3399963378911</v>
      </c>
      <c r="H1740" s="29">
        <v>1.1916788457387704</v>
      </c>
      <c r="I1740" s="26">
        <v>295.10000000000002</v>
      </c>
      <c r="J1740" s="30">
        <v>0.11639118457300275</v>
      </c>
      <c r="K1740" s="31">
        <v>0.13913577848075587</v>
      </c>
      <c r="L1740" s="108">
        <f ca="1">REWS!R1740</f>
        <v>14.502388962096799</v>
      </c>
      <c r="M1740" s="22">
        <f t="shared" si="459"/>
        <v>14.387135375854697</v>
      </c>
      <c r="N1740" s="22">
        <f t="shared" ca="1" si="460"/>
        <v>14.369685486982613</v>
      </c>
      <c r="O1740" s="22">
        <f t="shared" si="461"/>
        <v>1.5816281265271988</v>
      </c>
      <c r="P1740" s="81">
        <f t="shared" ca="1" si="462"/>
        <v>15</v>
      </c>
      <c r="Q1740" s="22">
        <f t="shared" ca="1" si="463"/>
        <v>0.39745861438131785</v>
      </c>
      <c r="R1740" s="3">
        <f ca="1">IF(N1740&gt;'Power Curve'!$C$37,0,INDEX(Ci,$P1740,1)*POWER(1-Q1740,3)+INDEX(Ci,$P1740,2)*3*Q1740*POWER(1-Q1740,2)+INDEX(Ci,$P1740,3)*3*POWER(Q1740,2)*(1-Q1740)+INDEX(Ci,$P1740,4)*POWER(Q1740,3))</f>
        <v>1976.9857178776608</v>
      </c>
      <c r="S1740" s="3">
        <f t="shared" si="464"/>
        <v>1975.3399963378911</v>
      </c>
      <c r="T1740" s="3">
        <f t="shared" ca="1" si="465"/>
        <v>1.6457215397697382</v>
      </c>
      <c r="U1740" s="3">
        <f t="shared" ca="1" si="473"/>
        <v>1.6457215397697382</v>
      </c>
      <c r="W1740" s="34">
        <f t="shared" si="466"/>
        <v>14</v>
      </c>
      <c r="X1740" s="73" t="b">
        <f>COUNTIF('Power Curve'!$D$2:$D$31,W1740)&gt;0</f>
        <v>1</v>
      </c>
      <c r="Y1740" s="73" t="b">
        <f t="shared" si="467"/>
        <v>0</v>
      </c>
      <c r="Z1740" s="73" t="b">
        <f t="shared" si="474"/>
        <v>1</v>
      </c>
      <c r="AA1740" s="34" t="str">
        <f t="shared" si="468"/>
        <v>Inner</v>
      </c>
      <c r="AB1740" s="35" t="str">
        <f t="shared" si="475"/>
        <v>1.5-1.6</v>
      </c>
      <c r="AC1740" s="36" t="str">
        <f t="shared" si="469"/>
        <v>21-22</v>
      </c>
      <c r="AD1740" s="36" t="str">
        <f t="shared" si="470"/>
        <v>Mar</v>
      </c>
      <c r="AE1740" s="35" t="str">
        <f t="shared" si="471"/>
        <v>295-305</v>
      </c>
      <c r="AF1740" s="36" t="str">
        <f t="shared" si="472"/>
        <v>Inner-TI</v>
      </c>
    </row>
    <row r="1741" spans="5:32" x14ac:dyDescent="0.3">
      <c r="E1741" s="12">
        <v>40978.888888888891</v>
      </c>
      <c r="F1741" s="16">
        <v>14.33</v>
      </c>
      <c r="G1741" s="16">
        <v>1976.8900451660211</v>
      </c>
      <c r="H1741" s="29">
        <v>1.1923533194870182</v>
      </c>
      <c r="I1741" s="26">
        <v>293.5</v>
      </c>
      <c r="J1741" s="30">
        <v>9.6999302163293777E-2</v>
      </c>
      <c r="K1741" s="31">
        <v>0.12580077863706879</v>
      </c>
      <c r="L1741" s="108">
        <f ca="1">REWS!R1741</f>
        <v>14.260563121755741</v>
      </c>
      <c r="M1741" s="22">
        <f t="shared" si="459"/>
        <v>14.201552246081299</v>
      </c>
      <c r="N1741" s="22">
        <f t="shared" ca="1" si="460"/>
        <v>14.132737769166392</v>
      </c>
      <c r="O1741" s="22">
        <f t="shared" si="461"/>
        <v>1.5529456555787071</v>
      </c>
      <c r="P1741" s="81">
        <f t="shared" ca="1" si="462"/>
        <v>15</v>
      </c>
      <c r="Q1741" s="22">
        <f t="shared" ca="1" si="463"/>
        <v>0.17109304526477792</v>
      </c>
      <c r="R1741" s="3">
        <f ca="1">IF(N1741&gt;'Power Curve'!$C$37,0,INDEX(Ci,$P1741,1)*POWER(1-Q1741,3)+INDEX(Ci,$P1741,2)*3*Q1741*POWER(1-Q1741,2)+INDEX(Ci,$P1741,3)*3*POWER(Q1741,2)*(1-Q1741)+INDEX(Ci,$P1741,4)*POWER(Q1741,3))</f>
        <v>1975.9267761892438</v>
      </c>
      <c r="S1741" s="3">
        <f t="shared" si="464"/>
        <v>1976.8900451660211</v>
      </c>
      <c r="T1741" s="3">
        <f t="shared" ca="1" si="465"/>
        <v>-0.96326897677727175</v>
      </c>
      <c r="U1741" s="3">
        <f t="shared" ca="1" si="473"/>
        <v>0.96326897677727175</v>
      </c>
      <c r="W1741" s="34">
        <f t="shared" si="466"/>
        <v>14</v>
      </c>
      <c r="X1741" s="73" t="b">
        <f>COUNTIF('Power Curve'!$D$2:$D$31,W1741)&gt;0</f>
        <v>1</v>
      </c>
      <c r="Y1741" s="73" t="b">
        <f t="shared" si="467"/>
        <v>0</v>
      </c>
      <c r="Z1741" s="73" t="b">
        <f t="shared" si="474"/>
        <v>1</v>
      </c>
      <c r="AA1741" s="34" t="str">
        <f t="shared" si="468"/>
        <v>Outer</v>
      </c>
      <c r="AB1741" s="35" t="str">
        <f t="shared" si="475"/>
        <v>1.5-1.6</v>
      </c>
      <c r="AC1741" s="36" t="str">
        <f t="shared" si="469"/>
        <v>21-22</v>
      </c>
      <c r="AD1741" s="36" t="str">
        <f t="shared" si="470"/>
        <v>Mar</v>
      </c>
      <c r="AE1741" s="35" t="str">
        <f t="shared" si="471"/>
        <v>285-295</v>
      </c>
      <c r="AF1741" s="36" t="str">
        <f t="shared" si="472"/>
        <v>HWS-LTI</v>
      </c>
    </row>
    <row r="1742" spans="5:32" x14ac:dyDescent="0.3">
      <c r="E1742" s="12">
        <v>40978.895833333336</v>
      </c>
      <c r="F1742" s="16">
        <v>14.74</v>
      </c>
      <c r="G1742" s="16">
        <v>1982.639999389648</v>
      </c>
      <c r="H1742" s="29">
        <v>1.1929266929562619</v>
      </c>
      <c r="I1742" s="26">
        <v>295.2</v>
      </c>
      <c r="J1742" s="30">
        <v>0.10854816824966079</v>
      </c>
      <c r="K1742" s="31">
        <v>0.13852647123354569</v>
      </c>
      <c r="L1742" s="108">
        <f ca="1">REWS!R1742</f>
        <v>14.672710371516333</v>
      </c>
      <c r="M1742" s="22">
        <f t="shared" si="459"/>
        <v>14.610218336291764</v>
      </c>
      <c r="N1742" s="22">
        <f t="shared" ca="1" si="460"/>
        <v>14.543521174560805</v>
      </c>
      <c r="O1742" s="22">
        <f t="shared" si="461"/>
        <v>1.6161063171884535</v>
      </c>
      <c r="P1742" s="81">
        <f t="shared" ca="1" si="462"/>
        <v>15</v>
      </c>
      <c r="Q1742" s="22">
        <f t="shared" ca="1" si="463"/>
        <v>0.56353075347625103</v>
      </c>
      <c r="R1742" s="3">
        <f ca="1">IF(N1742&gt;'Power Curve'!$C$37,0,INDEX(Ci,$P1742,1)*POWER(1-Q1742,3)+INDEX(Ci,$P1742,2)*3*Q1742*POWER(1-Q1742,2)+INDEX(Ci,$P1742,3)*3*POWER(Q1742,2)*(1-Q1742)+INDEX(Ci,$P1742,4)*POWER(Q1742,3))</f>
        <v>1977.5897038970604</v>
      </c>
      <c r="S1742" s="3">
        <f t="shared" si="464"/>
        <v>1982.639999389648</v>
      </c>
      <c r="T1742" s="3">
        <f t="shared" ca="1" si="465"/>
        <v>-5.0502954925875656</v>
      </c>
      <c r="U1742" s="3">
        <f t="shared" ca="1" si="473"/>
        <v>5.0502954925875656</v>
      </c>
      <c r="W1742" s="34">
        <f t="shared" si="466"/>
        <v>15</v>
      </c>
      <c r="X1742" s="73" t="b">
        <f>COUNTIF('Power Curve'!$D$2:$D$31,W1742)&gt;0</f>
        <v>1</v>
      </c>
      <c r="Y1742" s="73" t="b">
        <f t="shared" si="467"/>
        <v>0</v>
      </c>
      <c r="Z1742" s="73" t="b">
        <f t="shared" si="474"/>
        <v>1</v>
      </c>
      <c r="AA1742" s="34" t="str">
        <f t="shared" si="468"/>
        <v>Inner</v>
      </c>
      <c r="AB1742" s="35" t="str">
        <f t="shared" si="475"/>
        <v>1.6-1.7</v>
      </c>
      <c r="AC1742" s="36" t="str">
        <f t="shared" si="469"/>
        <v>21-22</v>
      </c>
      <c r="AD1742" s="36" t="str">
        <f t="shared" si="470"/>
        <v>Mar</v>
      </c>
      <c r="AE1742" s="35" t="str">
        <f t="shared" si="471"/>
        <v>295-305</v>
      </c>
      <c r="AF1742" s="36" t="str">
        <f t="shared" si="472"/>
        <v>Inner-TI</v>
      </c>
    </row>
    <row r="1743" spans="5:32" x14ac:dyDescent="0.3">
      <c r="E1743" s="12">
        <v>40978.902777777781</v>
      </c>
      <c r="F1743" s="16">
        <v>13.83</v>
      </c>
      <c r="G1743" s="16">
        <v>1977.259994506838</v>
      </c>
      <c r="H1743" s="29">
        <v>1.1937917900935655</v>
      </c>
      <c r="I1743" s="26">
        <v>298.2</v>
      </c>
      <c r="J1743" s="30">
        <v>0.10339840925524223</v>
      </c>
      <c r="K1743" s="31">
        <v>0.17198824510170499</v>
      </c>
      <c r="L1743" s="108">
        <f ca="1">REWS!R1743</f>
        <v>13.801740400236836</v>
      </c>
      <c r="M1743" s="22">
        <f t="shared" si="459"/>
        <v>13.711543521750601</v>
      </c>
      <c r="N1743" s="22">
        <f t="shared" ca="1" si="460"/>
        <v>13.683525970625521</v>
      </c>
      <c r="O1743" s="22">
        <f t="shared" si="461"/>
        <v>1.4772132276512129</v>
      </c>
      <c r="P1743" s="81">
        <f t="shared" ca="1" si="462"/>
        <v>14</v>
      </c>
      <c r="Q1743" s="22">
        <f t="shared" ca="1" si="463"/>
        <v>0.71972404032547421</v>
      </c>
      <c r="R1743" s="3">
        <f ca="1">IF(N1743&gt;'Power Curve'!$C$37,0,INDEX(Ci,$P1743,1)*POWER(1-Q1743,3)+INDEX(Ci,$P1743,2)*3*Q1743*POWER(1-Q1743,2)+INDEX(Ci,$P1743,3)*3*POWER(Q1743,2)*(1-Q1743)+INDEX(Ci,$P1743,4)*POWER(Q1743,3))</f>
        <v>1971.2555409125243</v>
      </c>
      <c r="S1743" s="3">
        <f t="shared" si="464"/>
        <v>1977.259994506838</v>
      </c>
      <c r="T1743" s="3">
        <f t="shared" ca="1" si="465"/>
        <v>-6.0044535943136452</v>
      </c>
      <c r="U1743" s="3">
        <f t="shared" ca="1" si="473"/>
        <v>6.0044535943136452</v>
      </c>
      <c r="W1743" s="34">
        <f t="shared" si="466"/>
        <v>14</v>
      </c>
      <c r="X1743" s="73" t="b">
        <f>COUNTIF('Power Curve'!$D$2:$D$31,W1743)&gt;0</f>
        <v>1</v>
      </c>
      <c r="Y1743" s="73" t="b">
        <f t="shared" si="467"/>
        <v>0</v>
      </c>
      <c r="Z1743" s="73" t="b">
        <f t="shared" si="474"/>
        <v>1</v>
      </c>
      <c r="AA1743" s="34" t="str">
        <f t="shared" si="468"/>
        <v>Inner</v>
      </c>
      <c r="AB1743" s="35" t="str">
        <f t="shared" si="475"/>
        <v>1.4-1.5</v>
      </c>
      <c r="AC1743" s="36" t="str">
        <f t="shared" si="469"/>
        <v>21-22</v>
      </c>
      <c r="AD1743" s="36" t="str">
        <f t="shared" si="470"/>
        <v>Mar</v>
      </c>
      <c r="AE1743" s="35" t="str">
        <f t="shared" si="471"/>
        <v>295-305</v>
      </c>
      <c r="AF1743" s="36" t="str">
        <f t="shared" si="472"/>
        <v>Inner-TI</v>
      </c>
    </row>
    <row r="1744" spans="5:32" x14ac:dyDescent="0.3">
      <c r="E1744" s="12">
        <v>40978.909722222219</v>
      </c>
      <c r="F1744" s="16">
        <v>14.33</v>
      </c>
      <c r="G1744" s="16">
        <v>1980.0399475097711</v>
      </c>
      <c r="H1744" s="29">
        <v>1.1940568521656474</v>
      </c>
      <c r="I1744" s="26">
        <v>298.5</v>
      </c>
      <c r="J1744" s="30">
        <v>0.1374738311235171</v>
      </c>
      <c r="K1744" s="31">
        <v>0.14960299795039544</v>
      </c>
      <c r="L1744" s="108">
        <f ca="1">REWS!R1744</f>
        <v>14.419074371787463</v>
      </c>
      <c r="M1744" s="22">
        <f t="shared" si="459"/>
        <v>14.208312349690271</v>
      </c>
      <c r="N1744" s="22">
        <f t="shared" ca="1" si="460"/>
        <v>14.296630318755778</v>
      </c>
      <c r="O1744" s="22">
        <f t="shared" si="461"/>
        <v>1.5539904513832066</v>
      </c>
      <c r="P1744" s="81">
        <f t="shared" ca="1" si="462"/>
        <v>15</v>
      </c>
      <c r="Q1744" s="22">
        <f t="shared" ca="1" si="463"/>
        <v>0.32766610958328263</v>
      </c>
      <c r="R1744" s="3">
        <f ca="1">IF(N1744&gt;'Power Curve'!$C$37,0,INDEX(Ci,$P1744,1)*POWER(1-Q1744,3)+INDEX(Ci,$P1744,2)*3*Q1744*POWER(1-Q1744,2)+INDEX(Ci,$P1744,3)*3*POWER(Q1744,2)*(1-Q1744)+INDEX(Ci,$P1744,4)*POWER(Q1744,3))</f>
        <v>1976.6949758019407</v>
      </c>
      <c r="S1744" s="3">
        <f t="shared" si="464"/>
        <v>1980.0399475097711</v>
      </c>
      <c r="T1744" s="3">
        <f t="shared" ca="1" si="465"/>
        <v>-3.344971707830382</v>
      </c>
      <c r="U1744" s="3">
        <f t="shared" ca="1" si="473"/>
        <v>3.344971707830382</v>
      </c>
      <c r="W1744" s="34">
        <f t="shared" si="466"/>
        <v>14</v>
      </c>
      <c r="X1744" s="73" t="b">
        <f>COUNTIF('Power Curve'!$D$2:$D$31,W1744)&gt;0</f>
        <v>1</v>
      </c>
      <c r="Y1744" s="73" t="b">
        <f t="shared" si="467"/>
        <v>0</v>
      </c>
      <c r="Z1744" s="73" t="b">
        <f t="shared" si="474"/>
        <v>1</v>
      </c>
      <c r="AA1744" s="34" t="str">
        <f t="shared" si="468"/>
        <v>Inner</v>
      </c>
      <c r="AB1744" s="35" t="str">
        <f t="shared" si="475"/>
        <v>1.5-1.6</v>
      </c>
      <c r="AC1744" s="36" t="str">
        <f t="shared" si="469"/>
        <v>21-22</v>
      </c>
      <c r="AD1744" s="36" t="str">
        <f t="shared" si="470"/>
        <v>Mar</v>
      </c>
      <c r="AE1744" s="35" t="str">
        <f t="shared" si="471"/>
        <v>295-305</v>
      </c>
      <c r="AF1744" s="36" t="str">
        <f t="shared" si="472"/>
        <v>Inner-TI</v>
      </c>
    </row>
    <row r="1745" spans="5:32" x14ac:dyDescent="0.3">
      <c r="E1745" s="12">
        <v>40978.916666666664</v>
      </c>
      <c r="F1745" s="16">
        <v>14.36</v>
      </c>
      <c r="G1745" s="16">
        <v>1976.6800231933571</v>
      </c>
      <c r="H1745" s="29">
        <v>1.1946443850397659</v>
      </c>
      <c r="I1745" s="26">
        <v>300.10000000000002</v>
      </c>
      <c r="J1745" s="30">
        <v>0.10376044568245125</v>
      </c>
      <c r="K1745" s="31">
        <v>0.14596372322797352</v>
      </c>
      <c r="L1745" s="108">
        <f ca="1">REWS!R1745</f>
        <v>14.371250535895829</v>
      </c>
      <c r="M1745" s="22">
        <f t="shared" si="459"/>
        <v>14.240392480064195</v>
      </c>
      <c r="N1745" s="22">
        <f t="shared" ca="1" si="460"/>
        <v>14.25154930783353</v>
      </c>
      <c r="O1745" s="22">
        <f t="shared" si="461"/>
        <v>1.5589485389453541</v>
      </c>
      <c r="P1745" s="81">
        <f t="shared" ca="1" si="462"/>
        <v>15</v>
      </c>
      <c r="Q1745" s="22">
        <f t="shared" ca="1" si="463"/>
        <v>0.28459842871336827</v>
      </c>
      <c r="R1745" s="3">
        <f ca="1">IF(N1745&gt;'Power Curve'!$C$37,0,INDEX(Ci,$P1745,1)*POWER(1-Q1745,3)+INDEX(Ci,$P1745,2)*3*Q1745*POWER(1-Q1745,2)+INDEX(Ci,$P1745,3)*3*POWER(Q1745,2)*(1-Q1745)+INDEX(Ci,$P1745,4)*POWER(Q1745,3))</f>
        <v>1976.5011097399499</v>
      </c>
      <c r="S1745" s="3">
        <f t="shared" si="464"/>
        <v>1976.6800231933571</v>
      </c>
      <c r="T1745" s="3">
        <f t="shared" ca="1" si="465"/>
        <v>-0.17891345340717635</v>
      </c>
      <c r="U1745" s="3">
        <f t="shared" ca="1" si="473"/>
        <v>0.17891345340717635</v>
      </c>
      <c r="W1745" s="34">
        <f t="shared" si="466"/>
        <v>14</v>
      </c>
      <c r="X1745" s="73" t="b">
        <f>COUNTIF('Power Curve'!$D$2:$D$31,W1745)&gt;0</f>
        <v>1</v>
      </c>
      <c r="Y1745" s="73" t="b">
        <f t="shared" si="467"/>
        <v>0</v>
      </c>
      <c r="Z1745" s="73" t="b">
        <f t="shared" si="474"/>
        <v>1</v>
      </c>
      <c r="AA1745" s="34" t="str">
        <f t="shared" si="468"/>
        <v>Inner</v>
      </c>
      <c r="AB1745" s="35" t="str">
        <f t="shared" si="475"/>
        <v>1.5-1.6</v>
      </c>
      <c r="AC1745" s="36" t="str">
        <f t="shared" si="469"/>
        <v>22-23</v>
      </c>
      <c r="AD1745" s="36" t="str">
        <f t="shared" si="470"/>
        <v>Mar</v>
      </c>
      <c r="AE1745" s="35" t="str">
        <f t="shared" si="471"/>
        <v>295-305</v>
      </c>
      <c r="AF1745" s="36" t="str">
        <f t="shared" si="472"/>
        <v>Inner-TI</v>
      </c>
    </row>
    <row r="1746" spans="5:32" x14ac:dyDescent="0.3">
      <c r="E1746" s="12">
        <v>40978.923611111109</v>
      </c>
      <c r="F1746" s="16">
        <v>13.44</v>
      </c>
      <c r="G1746" s="16">
        <v>1976.489974975588</v>
      </c>
      <c r="H1746" s="29">
        <v>1.1952321789330163</v>
      </c>
      <c r="I1746" s="26">
        <v>300.5</v>
      </c>
      <c r="J1746" s="30">
        <v>0.15327380952380953</v>
      </c>
      <c r="K1746" s="31">
        <v>0.16146779629296956</v>
      </c>
      <c r="L1746" s="108">
        <f ca="1">REWS!R1746</f>
        <v>13.403236309257757</v>
      </c>
      <c r="M1746" s="22">
        <f t="shared" si="459"/>
        <v>13.330240907365981</v>
      </c>
      <c r="N1746" s="22">
        <f t="shared" ca="1" si="460"/>
        <v>13.293777450949463</v>
      </c>
      <c r="O1746" s="22">
        <f t="shared" si="461"/>
        <v>1.4182816794386963</v>
      </c>
      <c r="P1746" s="81">
        <f t="shared" ca="1" si="462"/>
        <v>14</v>
      </c>
      <c r="Q1746" s="22">
        <f t="shared" ca="1" si="463"/>
        <v>0.31532250267863149</v>
      </c>
      <c r="R1746" s="3">
        <f ca="1">IF(N1746&gt;'Power Curve'!$C$37,0,INDEX(Ci,$P1746,1)*POWER(1-Q1746,3)+INDEX(Ci,$P1746,2)*3*Q1746*POWER(1-Q1746,2)+INDEX(Ci,$P1746,3)*3*POWER(Q1746,2)*(1-Q1746)+INDEX(Ci,$P1746,4)*POWER(Q1746,3))</f>
        <v>1961.8189043509567</v>
      </c>
      <c r="S1746" s="3">
        <f t="shared" si="464"/>
        <v>1976.489974975588</v>
      </c>
      <c r="T1746" s="3">
        <f t="shared" ca="1" si="465"/>
        <v>-14.671070624631284</v>
      </c>
      <c r="U1746" s="3">
        <f t="shared" ca="1" si="473"/>
        <v>14.671070624631284</v>
      </c>
      <c r="W1746" s="34">
        <f t="shared" si="466"/>
        <v>13</v>
      </c>
      <c r="X1746" s="73" t="b">
        <f>COUNTIF('Power Curve'!$D$2:$D$31,W1746)&gt;0</f>
        <v>1</v>
      </c>
      <c r="Y1746" s="73" t="b">
        <f t="shared" si="467"/>
        <v>0</v>
      </c>
      <c r="Z1746" s="73" t="b">
        <f t="shared" si="474"/>
        <v>1</v>
      </c>
      <c r="AA1746" s="34" t="str">
        <f t="shared" si="468"/>
        <v>Outer</v>
      </c>
      <c r="AB1746" s="35" t="str">
        <f t="shared" si="475"/>
        <v>1.4-1.5</v>
      </c>
      <c r="AC1746" s="36" t="str">
        <f t="shared" si="469"/>
        <v>22-23</v>
      </c>
      <c r="AD1746" s="36" t="str">
        <f t="shared" si="470"/>
        <v>Mar</v>
      </c>
      <c r="AE1746" s="35" t="str">
        <f t="shared" si="471"/>
        <v>295-305</v>
      </c>
      <c r="AF1746" s="36" t="str">
        <f t="shared" si="472"/>
        <v>HWS-HTI</v>
      </c>
    </row>
    <row r="1747" spans="5:32" x14ac:dyDescent="0.3">
      <c r="E1747" s="12">
        <v>40978.930555555555</v>
      </c>
      <c r="F1747" s="16">
        <v>12.54</v>
      </c>
      <c r="G1747" s="16">
        <v>1798.9299621582031</v>
      </c>
      <c r="H1747" s="29">
        <v>1.196142731385619</v>
      </c>
      <c r="I1747" s="26">
        <v>301</v>
      </c>
      <c r="J1747" s="30">
        <v>0.11881977671451356</v>
      </c>
      <c r="K1747" s="31">
        <v>0.15330541502578648</v>
      </c>
      <c r="L1747" s="108">
        <f ca="1">REWS!R1747</f>
        <v>12.466212620812545</v>
      </c>
      <c r="M1747" s="22">
        <f t="shared" si="459"/>
        <v>12.440748449056036</v>
      </c>
      <c r="N1747" s="22">
        <f t="shared" ca="1" si="460"/>
        <v>12.367545081975795</v>
      </c>
      <c r="O1747" s="22">
        <f t="shared" si="461"/>
        <v>1.2808077526570476</v>
      </c>
      <c r="P1747" s="81">
        <f t="shared" ca="1" si="462"/>
        <v>13</v>
      </c>
      <c r="Q1747" s="22">
        <f t="shared" ca="1" si="463"/>
        <v>0.35931544487779654</v>
      </c>
      <c r="R1747" s="3">
        <f ca="1">IF(N1747&gt;'Power Curve'!$C$37,0,INDEX(Ci,$P1747,1)*POWER(1-Q1747,3)+INDEX(Ci,$P1747,2)*3*Q1747*POWER(1-Q1747,2)+INDEX(Ci,$P1747,3)*3*POWER(Q1747,2)*(1-Q1747)+INDEX(Ci,$P1747,4)*POWER(Q1747,3))</f>
        <v>1933.8044762707968</v>
      </c>
      <c r="S1747" s="3">
        <f t="shared" si="464"/>
        <v>1798.9299621582031</v>
      </c>
      <c r="T1747" s="3">
        <f t="shared" ca="1" si="465"/>
        <v>134.87451411259372</v>
      </c>
      <c r="U1747" s="3">
        <f t="shared" ca="1" si="473"/>
        <v>134.87451411259372</v>
      </c>
      <c r="W1747" s="34">
        <f t="shared" si="466"/>
        <v>12</v>
      </c>
      <c r="X1747" s="73" t="b">
        <f>COUNTIF('Power Curve'!$D$2:$D$31,W1747)&gt;0</f>
        <v>1</v>
      </c>
      <c r="Y1747" s="73" t="b">
        <f t="shared" si="467"/>
        <v>0</v>
      </c>
      <c r="Z1747" s="73" t="b">
        <f t="shared" si="474"/>
        <v>1</v>
      </c>
      <c r="AA1747" s="34" t="str">
        <f t="shared" si="468"/>
        <v>Inner</v>
      </c>
      <c r="AB1747" s="35" t="str">
        <f t="shared" si="475"/>
        <v>1.2-1.3</v>
      </c>
      <c r="AC1747" s="36" t="str">
        <f t="shared" si="469"/>
        <v>22-23</v>
      </c>
      <c r="AD1747" s="36" t="str">
        <f t="shared" si="470"/>
        <v>Mar</v>
      </c>
      <c r="AE1747" s="35" t="str">
        <f t="shared" si="471"/>
        <v>295-305</v>
      </c>
      <c r="AF1747" s="36" t="str">
        <f t="shared" si="472"/>
        <v>Inner-TI</v>
      </c>
    </row>
    <row r="1748" spans="5:32" x14ac:dyDescent="0.3">
      <c r="E1748" s="12">
        <v>40978.9375</v>
      </c>
      <c r="F1748" s="16">
        <v>12.37</v>
      </c>
      <c r="G1748" s="16">
        <v>1964.239944458013</v>
      </c>
      <c r="H1748" s="29">
        <v>1.1965981604158331</v>
      </c>
      <c r="I1748" s="26">
        <v>299.60000000000002</v>
      </c>
      <c r="J1748" s="30">
        <v>0.12126111560226355</v>
      </c>
      <c r="K1748" s="31">
        <v>0.16309584698005972</v>
      </c>
      <c r="L1748" s="108">
        <f ca="1">REWS!R1748</f>
        <v>12.331120043011154</v>
      </c>
      <c r="M1748" s="22">
        <f t="shared" si="459"/>
        <v>12.273651292209063</v>
      </c>
      <c r="N1748" s="22">
        <f t="shared" ca="1" si="460"/>
        <v>12.235074167363697</v>
      </c>
      <c r="O1748" s="22">
        <f t="shared" si="461"/>
        <v>1.2549823484153426</v>
      </c>
      <c r="P1748" s="81">
        <f t="shared" ca="1" si="462"/>
        <v>13</v>
      </c>
      <c r="Q1748" s="22">
        <f t="shared" ca="1" si="463"/>
        <v>0.22293866959628567</v>
      </c>
      <c r="R1748" s="3">
        <f ca="1">IF(N1748&gt;'Power Curve'!$C$37,0,INDEX(Ci,$P1748,1)*POWER(1-Q1748,3)+INDEX(Ci,$P1748,2)*3*Q1748*POWER(1-Q1748,2)+INDEX(Ci,$P1748,3)*3*POWER(Q1748,2)*(1-Q1748)+INDEX(Ci,$P1748,4)*POWER(Q1748,3))</f>
        <v>1928.2391242943152</v>
      </c>
      <c r="S1748" s="3">
        <f t="shared" si="464"/>
        <v>1964.239944458013</v>
      </c>
      <c r="T1748" s="3">
        <f t="shared" ca="1" si="465"/>
        <v>-36.000820163697881</v>
      </c>
      <c r="U1748" s="3">
        <f t="shared" ca="1" si="473"/>
        <v>36.000820163697881</v>
      </c>
      <c r="W1748" s="34">
        <f t="shared" si="466"/>
        <v>12</v>
      </c>
      <c r="X1748" s="73" t="b">
        <f>COUNTIF('Power Curve'!$D$2:$D$31,W1748)&gt;0</f>
        <v>1</v>
      </c>
      <c r="Y1748" s="73" t="b">
        <f t="shared" si="467"/>
        <v>0</v>
      </c>
      <c r="Z1748" s="73" t="b">
        <f t="shared" si="474"/>
        <v>1</v>
      </c>
      <c r="AA1748" s="34" t="str">
        <f t="shared" si="468"/>
        <v>Inner</v>
      </c>
      <c r="AB1748" s="35" t="str">
        <f t="shared" si="475"/>
        <v>1.2-1.3</v>
      </c>
      <c r="AC1748" s="36" t="str">
        <f t="shared" si="469"/>
        <v>22-23</v>
      </c>
      <c r="AD1748" s="36" t="str">
        <f t="shared" si="470"/>
        <v>Mar</v>
      </c>
      <c r="AE1748" s="35" t="str">
        <f t="shared" si="471"/>
        <v>295-305</v>
      </c>
      <c r="AF1748" s="36" t="str">
        <f t="shared" si="472"/>
        <v>Inner-TI</v>
      </c>
    </row>
    <row r="1749" spans="5:32" x14ac:dyDescent="0.3">
      <c r="E1749" s="12">
        <v>40978.944444444445</v>
      </c>
      <c r="F1749" s="16">
        <v>13.45</v>
      </c>
      <c r="G1749" s="16">
        <v>1967.340042114263</v>
      </c>
      <c r="H1749" s="29">
        <v>1.196376624753831</v>
      </c>
      <c r="I1749" s="26">
        <v>301.3</v>
      </c>
      <c r="J1749" s="30">
        <v>0.14200743494423793</v>
      </c>
      <c r="K1749" s="31">
        <v>0.11233394304583169</v>
      </c>
      <c r="L1749" s="108">
        <f ca="1">REWS!R1749</f>
        <v>13.405868523325076</v>
      </c>
      <c r="M1749" s="22">
        <f t="shared" si="459"/>
        <v>13.344415658261267</v>
      </c>
      <c r="N1749" s="22">
        <f t="shared" ca="1" si="460"/>
        <v>13.300630619721264</v>
      </c>
      <c r="O1749" s="22">
        <f t="shared" si="461"/>
        <v>1.4204724328830023</v>
      </c>
      <c r="P1749" s="81">
        <f t="shared" ca="1" si="462"/>
        <v>14</v>
      </c>
      <c r="Q1749" s="22">
        <f t="shared" ca="1" si="463"/>
        <v>0.32243332375724215</v>
      </c>
      <c r="R1749" s="3">
        <f ca="1">IF(N1749&gt;'Power Curve'!$C$37,0,INDEX(Ci,$P1749,1)*POWER(1-Q1749,3)+INDEX(Ci,$P1749,2)*3*Q1749*POWER(1-Q1749,2)+INDEX(Ci,$P1749,3)*3*POWER(Q1749,2)*(1-Q1749)+INDEX(Ci,$P1749,4)*POWER(Q1749,3))</f>
        <v>1962.0096500288639</v>
      </c>
      <c r="S1749" s="3">
        <f t="shared" si="464"/>
        <v>1967.340042114263</v>
      </c>
      <c r="T1749" s="3">
        <f t="shared" ca="1" si="465"/>
        <v>-5.3303920853991258</v>
      </c>
      <c r="U1749" s="3">
        <f t="shared" ca="1" si="473"/>
        <v>5.3303920853991258</v>
      </c>
      <c r="W1749" s="34">
        <f t="shared" si="466"/>
        <v>13</v>
      </c>
      <c r="X1749" s="73" t="b">
        <f>COUNTIF('Power Curve'!$D$2:$D$31,W1749)&gt;0</f>
        <v>1</v>
      </c>
      <c r="Y1749" s="73" t="b">
        <f t="shared" si="467"/>
        <v>0</v>
      </c>
      <c r="Z1749" s="73" t="b">
        <f t="shared" si="474"/>
        <v>1</v>
      </c>
      <c r="AA1749" s="34" t="str">
        <f t="shared" si="468"/>
        <v>Outer</v>
      </c>
      <c r="AB1749" s="35" t="str">
        <f t="shared" si="475"/>
        <v>1.4-1.5</v>
      </c>
      <c r="AC1749" s="36" t="str">
        <f t="shared" si="469"/>
        <v>22-23</v>
      </c>
      <c r="AD1749" s="36" t="str">
        <f t="shared" si="470"/>
        <v>Mar</v>
      </c>
      <c r="AE1749" s="35" t="str">
        <f t="shared" si="471"/>
        <v>295-305</v>
      </c>
      <c r="AF1749" s="36" t="str">
        <f t="shared" si="472"/>
        <v>HWS-HTI</v>
      </c>
    </row>
    <row r="1750" spans="5:32" x14ac:dyDescent="0.3">
      <c r="E1750" s="12">
        <v>40978.951388888891</v>
      </c>
      <c r="F1750" s="16">
        <v>11.1</v>
      </c>
      <c r="G1750" s="16">
        <v>1776.699966430662</v>
      </c>
      <c r="H1750" s="29">
        <v>1.1975536803971671</v>
      </c>
      <c r="I1750" s="26">
        <v>299.10000000000002</v>
      </c>
      <c r="J1750" s="30">
        <v>0.16216216216216217</v>
      </c>
      <c r="K1750" s="31">
        <v>0.1328294119592287</v>
      </c>
      <c r="L1750" s="108">
        <f ca="1">REWS!R1750</f>
        <v>11.022565757118841</v>
      </c>
      <c r="M1750" s="22">
        <f t="shared" si="459"/>
        <v>11.016473966367077</v>
      </c>
      <c r="N1750" s="22">
        <f t="shared" ca="1" si="460"/>
        <v>10.939622405934136</v>
      </c>
      <c r="O1750" s="22">
        <f t="shared" si="461"/>
        <v>1.0606815400951357</v>
      </c>
      <c r="P1750" s="81">
        <f t="shared" ca="1" si="462"/>
        <v>11</v>
      </c>
      <c r="Q1750" s="22">
        <f t="shared" ca="1" si="463"/>
        <v>0.96050347924908541</v>
      </c>
      <c r="R1750" s="3">
        <f ca="1">IF(N1750&gt;'Power Curve'!$C$37,0,INDEX(Ci,$P1750,1)*POWER(1-Q1750,3)+INDEX(Ci,$P1750,2)*3*Q1750*POWER(1-Q1750,2)+INDEX(Ci,$P1750,3)*3*POWER(Q1750,2)*(1-Q1750)+INDEX(Ci,$P1750,4)*POWER(Q1750,3))</f>
        <v>1768.7783179329692</v>
      </c>
      <c r="S1750" s="3">
        <f t="shared" si="464"/>
        <v>1776.699966430662</v>
      </c>
      <c r="T1750" s="3">
        <f t="shared" ca="1" si="465"/>
        <v>-7.9216484976927859</v>
      </c>
      <c r="U1750" s="3">
        <f t="shared" ca="1" si="473"/>
        <v>7.9216484976927859</v>
      </c>
      <c r="W1750" s="34">
        <f t="shared" si="466"/>
        <v>11</v>
      </c>
      <c r="X1750" s="73" t="b">
        <f>COUNTIF('Power Curve'!$D$2:$D$31,W1750)&gt;0</f>
        <v>1</v>
      </c>
      <c r="Y1750" s="73" t="b">
        <f t="shared" si="467"/>
        <v>0</v>
      </c>
      <c r="Z1750" s="73" t="b">
        <f t="shared" si="474"/>
        <v>1</v>
      </c>
      <c r="AA1750" s="34" t="str">
        <f t="shared" si="468"/>
        <v>Outer</v>
      </c>
      <c r="AB1750" s="35" t="str">
        <f t="shared" si="475"/>
        <v>1.0-1.1</v>
      </c>
      <c r="AC1750" s="36" t="str">
        <f t="shared" si="469"/>
        <v>22-23</v>
      </c>
      <c r="AD1750" s="36" t="str">
        <f t="shared" si="470"/>
        <v>Mar</v>
      </c>
      <c r="AE1750" s="35" t="str">
        <f t="shared" si="471"/>
        <v>295-305</v>
      </c>
      <c r="AF1750" s="36" t="str">
        <f t="shared" si="472"/>
        <v>HWS-HTI</v>
      </c>
    </row>
    <row r="1751" spans="5:32" x14ac:dyDescent="0.3">
      <c r="E1751" s="12">
        <v>40978.958333333336</v>
      </c>
      <c r="F1751" s="16">
        <v>11.54</v>
      </c>
      <c r="G1751" s="16">
        <v>1934.760009765628</v>
      </c>
      <c r="H1751" s="29">
        <v>1.1978199116480348</v>
      </c>
      <c r="I1751" s="26">
        <v>297.60000000000002</v>
      </c>
      <c r="J1751" s="30">
        <v>0.11091854419410746</v>
      </c>
      <c r="K1751" s="31">
        <v>0.17549319033897495</v>
      </c>
      <c r="L1751" s="108">
        <f ca="1">REWS!R1751</f>
        <v>11.548550101589491</v>
      </c>
      <c r="M1751" s="22">
        <f t="shared" si="459"/>
        <v>11.454011689021828</v>
      </c>
      <c r="N1751" s="22">
        <f t="shared" ca="1" si="460"/>
        <v>11.462498081010422</v>
      </c>
      <c r="O1751" s="22">
        <f t="shared" si="461"/>
        <v>1.1283044055691556</v>
      </c>
      <c r="P1751" s="81">
        <f t="shared" ca="1" si="462"/>
        <v>12</v>
      </c>
      <c r="Q1751" s="22">
        <f t="shared" ca="1" si="463"/>
        <v>0.46443676189080246</v>
      </c>
      <c r="R1751" s="3">
        <f ca="1">IF(N1751&gt;'Power Curve'!$C$37,0,INDEX(Ci,$P1751,1)*POWER(1-Q1751,3)+INDEX(Ci,$P1751,2)*3*Q1751*POWER(1-Q1751,2)+INDEX(Ci,$P1751,3)*3*POWER(Q1751,2)*(1-Q1751)+INDEX(Ci,$P1751,4)*POWER(Q1751,3))</f>
        <v>1856.510226920848</v>
      </c>
      <c r="S1751" s="3">
        <f t="shared" si="464"/>
        <v>1934.760009765628</v>
      </c>
      <c r="T1751" s="3">
        <f t="shared" ca="1" si="465"/>
        <v>-78.249782844779929</v>
      </c>
      <c r="U1751" s="3">
        <f t="shared" ca="1" si="473"/>
        <v>78.249782844779929</v>
      </c>
      <c r="W1751" s="34">
        <f t="shared" si="466"/>
        <v>11</v>
      </c>
      <c r="X1751" s="73" t="b">
        <f>COUNTIF('Power Curve'!$D$2:$D$31,W1751)&gt;0</f>
        <v>1</v>
      </c>
      <c r="Y1751" s="73" t="b">
        <f t="shared" si="467"/>
        <v>0</v>
      </c>
      <c r="Z1751" s="73" t="b">
        <f t="shared" si="474"/>
        <v>1</v>
      </c>
      <c r="AA1751" s="34" t="str">
        <f t="shared" si="468"/>
        <v>Inner</v>
      </c>
      <c r="AB1751" s="35" t="str">
        <f t="shared" si="475"/>
        <v>1.1-1.2</v>
      </c>
      <c r="AC1751" s="36" t="str">
        <f t="shared" si="469"/>
        <v>23-24</v>
      </c>
      <c r="AD1751" s="36" t="str">
        <f t="shared" si="470"/>
        <v>Mar</v>
      </c>
      <c r="AE1751" s="35" t="str">
        <f t="shared" si="471"/>
        <v>295-305</v>
      </c>
      <c r="AF1751" s="36" t="str">
        <f t="shared" si="472"/>
        <v>Inner-TI</v>
      </c>
    </row>
    <row r="1752" spans="5:32" x14ac:dyDescent="0.3">
      <c r="E1752" s="12">
        <v>40978.965277777781</v>
      </c>
      <c r="F1752" s="16">
        <v>11.85</v>
      </c>
      <c r="G1752" s="16">
        <v>1937.910034179688</v>
      </c>
      <c r="H1752" s="29">
        <v>1.1981869955426181</v>
      </c>
      <c r="I1752" s="26">
        <v>299</v>
      </c>
      <c r="J1752" s="30">
        <v>0.11898734177215189</v>
      </c>
      <c r="K1752" s="31">
        <v>0.17197914588256724</v>
      </c>
      <c r="L1752" s="108">
        <f ca="1">REWS!R1752</f>
        <v>11.852830379878782</v>
      </c>
      <c r="M1752" s="22">
        <f t="shared" si="459"/>
        <v>11.762903152062547</v>
      </c>
      <c r="N1752" s="22">
        <f t="shared" ca="1" si="460"/>
        <v>11.765712728804965</v>
      </c>
      <c r="O1752" s="22">
        <f t="shared" si="461"/>
        <v>1.1760445769183536</v>
      </c>
      <c r="P1752" s="81">
        <f t="shared" ca="1" si="462"/>
        <v>12</v>
      </c>
      <c r="Q1752" s="22">
        <f t="shared" ca="1" si="463"/>
        <v>0.7564944382402532</v>
      </c>
      <c r="R1752" s="3">
        <f ca="1">IF(N1752&gt;'Power Curve'!$C$37,0,INDEX(Ci,$P1752,1)*POWER(1-Q1752,3)+INDEX(Ci,$P1752,2)*3*Q1752*POWER(1-Q1752,2)+INDEX(Ci,$P1752,3)*3*POWER(Q1752,2)*(1-Q1752)+INDEX(Ci,$P1752,4)*POWER(Q1752,3))</f>
        <v>1895.9435771630253</v>
      </c>
      <c r="S1752" s="3">
        <f t="shared" si="464"/>
        <v>1937.910034179688</v>
      </c>
      <c r="T1752" s="3">
        <f t="shared" ca="1" si="465"/>
        <v>-41.966457016662616</v>
      </c>
      <c r="U1752" s="3">
        <f t="shared" ca="1" si="473"/>
        <v>41.966457016662616</v>
      </c>
      <c r="W1752" s="34">
        <f t="shared" si="466"/>
        <v>12</v>
      </c>
      <c r="X1752" s="73" t="b">
        <f>COUNTIF('Power Curve'!$D$2:$D$31,W1752)&gt;0</f>
        <v>1</v>
      </c>
      <c r="Y1752" s="73" t="b">
        <f t="shared" si="467"/>
        <v>0</v>
      </c>
      <c r="Z1752" s="73" t="b">
        <f t="shared" si="474"/>
        <v>1</v>
      </c>
      <c r="AA1752" s="34" t="str">
        <f t="shared" si="468"/>
        <v>Inner</v>
      </c>
      <c r="AB1752" s="35" t="str">
        <f t="shared" si="475"/>
        <v>1.1-1.2</v>
      </c>
      <c r="AC1752" s="36" t="str">
        <f t="shared" si="469"/>
        <v>23-24</v>
      </c>
      <c r="AD1752" s="36" t="str">
        <f t="shared" si="470"/>
        <v>Mar</v>
      </c>
      <c r="AE1752" s="35" t="str">
        <f t="shared" si="471"/>
        <v>295-305</v>
      </c>
      <c r="AF1752" s="36" t="str">
        <f t="shared" si="472"/>
        <v>Inner-TI</v>
      </c>
    </row>
    <row r="1753" spans="5:32" x14ac:dyDescent="0.3">
      <c r="E1753" s="12">
        <v>40978.972222222219</v>
      </c>
      <c r="F1753" s="16">
        <v>13.15</v>
      </c>
      <c r="G1753" s="16">
        <v>1952.009948730471</v>
      </c>
      <c r="H1753" s="29">
        <v>1.1975214096317073</v>
      </c>
      <c r="I1753" s="26">
        <v>304.7</v>
      </c>
      <c r="J1753" s="30">
        <v>0.1079847908745247</v>
      </c>
      <c r="K1753" s="31">
        <v>0.13995989178286258</v>
      </c>
      <c r="L1753" s="108">
        <f ca="1">REWS!R1753</f>
        <v>13.11861974457295</v>
      </c>
      <c r="M1753" s="22">
        <f t="shared" si="459"/>
        <v>13.050930756225696</v>
      </c>
      <c r="N1753" s="22">
        <f t="shared" ca="1" si="460"/>
        <v>13.019786912827133</v>
      </c>
      <c r="O1753" s="22">
        <f t="shared" si="461"/>
        <v>1.3751133952014276</v>
      </c>
      <c r="P1753" s="81">
        <f t="shared" ca="1" si="462"/>
        <v>14</v>
      </c>
      <c r="Q1753" s="22">
        <f t="shared" ca="1" si="463"/>
        <v>3.1030993349871867E-2</v>
      </c>
      <c r="R1753" s="3">
        <f ca="1">IF(N1753&gt;'Power Curve'!$C$37,0,INDEX(Ci,$P1753,1)*POWER(1-Q1753,3)+INDEX(Ci,$P1753,2)*3*Q1753*POWER(1-Q1753,2)+INDEX(Ci,$P1753,3)*3*POWER(Q1753,2)*(1-Q1753)+INDEX(Ci,$P1753,4)*POWER(Q1753,3))</f>
        <v>1954.0200227770549</v>
      </c>
      <c r="S1753" s="3">
        <f t="shared" si="464"/>
        <v>1952.009948730471</v>
      </c>
      <c r="T1753" s="3">
        <f t="shared" ca="1" si="465"/>
        <v>2.0100740465838953</v>
      </c>
      <c r="U1753" s="3">
        <f t="shared" ca="1" si="473"/>
        <v>2.0100740465838953</v>
      </c>
      <c r="W1753" s="34">
        <f t="shared" si="466"/>
        <v>13</v>
      </c>
      <c r="X1753" s="73" t="b">
        <f>COUNTIF('Power Curve'!$D$2:$D$31,W1753)&gt;0</f>
        <v>1</v>
      </c>
      <c r="Y1753" s="73" t="b">
        <f t="shared" si="467"/>
        <v>0</v>
      </c>
      <c r="Z1753" s="73" t="b">
        <f t="shared" si="474"/>
        <v>1</v>
      </c>
      <c r="AA1753" s="34" t="str">
        <f t="shared" si="468"/>
        <v>Inner</v>
      </c>
      <c r="AB1753" s="35" t="str">
        <f t="shared" si="475"/>
        <v>1.3-1.4</v>
      </c>
      <c r="AC1753" s="36" t="str">
        <f t="shared" si="469"/>
        <v>23-24</v>
      </c>
      <c r="AD1753" s="36" t="str">
        <f t="shared" si="470"/>
        <v>Mar</v>
      </c>
      <c r="AE1753" s="35" t="str">
        <f t="shared" si="471"/>
        <v>295-305</v>
      </c>
      <c r="AF1753" s="36" t="str">
        <f t="shared" si="472"/>
        <v>Inner-TI</v>
      </c>
    </row>
    <row r="1754" spans="5:32" x14ac:dyDescent="0.3">
      <c r="E1754" s="12">
        <v>40978.979166666664</v>
      </c>
      <c r="F1754" s="16">
        <v>10.72</v>
      </c>
      <c r="G1754" s="16">
        <v>1801.5400085449269</v>
      </c>
      <c r="H1754" s="29">
        <v>1.198477134671954</v>
      </c>
      <c r="I1754" s="26">
        <v>303.5</v>
      </c>
      <c r="J1754" s="30">
        <v>0.13899253731343283</v>
      </c>
      <c r="K1754" s="31">
        <v>0.13566262741136081</v>
      </c>
      <c r="L1754" s="108">
        <f ca="1">REWS!R1754</f>
        <v>10.748935291962097</v>
      </c>
      <c r="M1754" s="22">
        <f t="shared" si="459"/>
        <v>10.642067437968729</v>
      </c>
      <c r="N1754" s="22">
        <f t="shared" ca="1" si="460"/>
        <v>10.670792375319284</v>
      </c>
      <c r="O1754" s="22">
        <f t="shared" si="461"/>
        <v>1.0028158042018804</v>
      </c>
      <c r="P1754" s="81">
        <f t="shared" ca="1" si="462"/>
        <v>11</v>
      </c>
      <c r="Q1754" s="22">
        <f t="shared" ca="1" si="463"/>
        <v>0.69960238694700594</v>
      </c>
      <c r="R1754" s="3">
        <f ca="1">IF(N1754&gt;'Power Curve'!$C$37,0,INDEX(Ci,$P1754,1)*POWER(1-Q1754,3)+INDEX(Ci,$P1754,2)*3*Q1754*POWER(1-Q1754,2)+INDEX(Ci,$P1754,3)*3*POWER(Q1754,2)*(1-Q1754)+INDEX(Ci,$P1754,4)*POWER(Q1754,3))</f>
        <v>1712.5608844928502</v>
      </c>
      <c r="S1754" s="3">
        <f t="shared" si="464"/>
        <v>1801.5400085449269</v>
      </c>
      <c r="T1754" s="3">
        <f t="shared" ca="1" si="465"/>
        <v>-88.979124052076713</v>
      </c>
      <c r="U1754" s="3">
        <f t="shared" ca="1" si="473"/>
        <v>88.979124052076713</v>
      </c>
      <c r="W1754" s="34">
        <f t="shared" si="466"/>
        <v>11</v>
      </c>
      <c r="X1754" s="73" t="b">
        <f>COUNTIF('Power Curve'!$D$2:$D$31,W1754)&gt;0</f>
        <v>1</v>
      </c>
      <c r="Y1754" s="73" t="b">
        <f t="shared" si="467"/>
        <v>0</v>
      </c>
      <c r="Z1754" s="73" t="b">
        <f t="shared" si="474"/>
        <v>1</v>
      </c>
      <c r="AA1754" s="34" t="str">
        <f t="shared" si="468"/>
        <v>Inner</v>
      </c>
      <c r="AB1754" s="35" t="str">
        <f t="shared" si="475"/>
        <v>1.0-1.1</v>
      </c>
      <c r="AC1754" s="36" t="str">
        <f t="shared" si="469"/>
        <v>23-24</v>
      </c>
      <c r="AD1754" s="36" t="str">
        <f t="shared" si="470"/>
        <v>Mar</v>
      </c>
      <c r="AE1754" s="35" t="str">
        <f t="shared" si="471"/>
        <v>295-305</v>
      </c>
      <c r="AF1754" s="36" t="str">
        <f t="shared" si="472"/>
        <v>Inner-TI</v>
      </c>
    </row>
    <row r="1755" spans="5:32" x14ac:dyDescent="0.3">
      <c r="E1755" s="12">
        <v>40978.986111111109</v>
      </c>
      <c r="F1755" s="16">
        <v>8.42</v>
      </c>
      <c r="G1755" s="16">
        <v>1021.4099731445313</v>
      </c>
      <c r="H1755" s="29">
        <v>1.1990779276033574</v>
      </c>
      <c r="I1755" s="26">
        <v>304.60000000000002</v>
      </c>
      <c r="J1755" s="30">
        <v>0.18408551068883611</v>
      </c>
      <c r="K1755" s="31">
        <v>0.15557850520484182</v>
      </c>
      <c r="L1755" s="108">
        <f ca="1">REWS!R1755</f>
        <v>8.5342216116005876</v>
      </c>
      <c r="M1755" s="22">
        <f t="shared" si="459"/>
        <v>8.3601845552807408</v>
      </c>
      <c r="N1755" s="22">
        <f t="shared" ca="1" si="460"/>
        <v>8.4735947397442217</v>
      </c>
      <c r="O1755" s="22">
        <f t="shared" si="461"/>
        <v>0.65014344885107567</v>
      </c>
      <c r="P1755" s="81">
        <f t="shared" ca="1" si="462"/>
        <v>9</v>
      </c>
      <c r="Q1755" s="22">
        <f t="shared" ca="1" si="463"/>
        <v>0.46469907521967824</v>
      </c>
      <c r="R1755" s="3">
        <f ca="1">IF(N1755&gt;'Power Curve'!$C$37,0,INDEX(Ci,$P1755,1)*POWER(1-Q1755,3)+INDEX(Ci,$P1755,2)*3*Q1755*POWER(1-Q1755,2)+INDEX(Ci,$P1755,3)*3*POWER(Q1755,2)*(1-Q1755)+INDEX(Ci,$P1755,4)*POWER(Q1755,3))</f>
        <v>1024.5096853075875</v>
      </c>
      <c r="S1755" s="3">
        <f t="shared" si="464"/>
        <v>1021.4099731445313</v>
      </c>
      <c r="T1755" s="3">
        <f t="shared" ca="1" si="465"/>
        <v>3.0997121630562106</v>
      </c>
      <c r="U1755" s="3">
        <f t="shared" ca="1" si="473"/>
        <v>3.0997121630562106</v>
      </c>
      <c r="W1755" s="34">
        <f t="shared" si="466"/>
        <v>8</v>
      </c>
      <c r="X1755" s="73" t="b">
        <f>COUNTIF('Power Curve'!$D$2:$D$31,W1755)&gt;0</f>
        <v>1</v>
      </c>
      <c r="Y1755" s="73" t="b">
        <f t="shared" si="467"/>
        <v>0</v>
      </c>
      <c r="Z1755" s="73" t="b">
        <f t="shared" si="474"/>
        <v>1</v>
      </c>
      <c r="AA1755" s="34" t="str">
        <f t="shared" si="468"/>
        <v>Outer</v>
      </c>
      <c r="AB1755" s="35" t="str">
        <f t="shared" si="475"/>
        <v>0.6-0.7</v>
      </c>
      <c r="AC1755" s="36" t="str">
        <f t="shared" si="469"/>
        <v>23-24</v>
      </c>
      <c r="AD1755" s="36" t="str">
        <f t="shared" si="470"/>
        <v>Mar</v>
      </c>
      <c r="AE1755" s="35" t="str">
        <f t="shared" si="471"/>
        <v>295-305</v>
      </c>
      <c r="AF1755" s="36" t="str">
        <f t="shared" si="472"/>
        <v>HWS-HTI</v>
      </c>
    </row>
    <row r="1756" spans="5:32" x14ac:dyDescent="0.3">
      <c r="E1756" s="12">
        <v>40978.993055555555</v>
      </c>
      <c r="F1756" s="16">
        <v>6.85</v>
      </c>
      <c r="G1756" s="16">
        <v>853.61000823974632</v>
      </c>
      <c r="H1756" s="29">
        <v>1.199578255411164</v>
      </c>
      <c r="I1756" s="26">
        <v>303.7</v>
      </c>
      <c r="J1756" s="30">
        <v>0.16934306569343066</v>
      </c>
      <c r="K1756" s="31">
        <v>0.1072860483915615</v>
      </c>
      <c r="L1756" s="108">
        <f ca="1">REWS!R1756</f>
        <v>6.9598435442551825</v>
      </c>
      <c r="M1756" s="22">
        <f t="shared" si="459"/>
        <v>6.8022836363131942</v>
      </c>
      <c r="N1756" s="22">
        <f t="shared" ca="1" si="460"/>
        <v>6.9113620222462853</v>
      </c>
      <c r="O1756" s="22">
        <f t="shared" si="461"/>
        <v>0.40936483980683858</v>
      </c>
      <c r="P1756" s="81">
        <f t="shared" ca="1" si="462"/>
        <v>7</v>
      </c>
      <c r="Q1756" s="22">
        <f t="shared" ca="1" si="463"/>
        <v>0.89452000772271334</v>
      </c>
      <c r="R1756" s="3">
        <f ca="1">IF(N1756&gt;'Power Curve'!$C$37,0,INDEX(Ci,$P1756,1)*POWER(1-Q1756,3)+INDEX(Ci,$P1756,2)*3*Q1756*POWER(1-Q1756,2)+INDEX(Ci,$P1756,3)*3*POWER(Q1756,2)*(1-Q1756)+INDEX(Ci,$P1756,4)*POWER(Q1756,3))</f>
        <v>573.69487022712428</v>
      </c>
      <c r="S1756" s="3">
        <f t="shared" si="464"/>
        <v>853.61000823974632</v>
      </c>
      <c r="T1756" s="3">
        <f t="shared" ca="1" si="465"/>
        <v>-279.91513801262204</v>
      </c>
      <c r="U1756" s="3">
        <f t="shared" ca="1" si="473"/>
        <v>279.91513801262204</v>
      </c>
      <c r="W1756" s="34">
        <f t="shared" si="466"/>
        <v>7</v>
      </c>
      <c r="X1756" s="73" t="b">
        <f>COUNTIF('Power Curve'!$D$2:$D$31,W1756)&gt;0</f>
        <v>1</v>
      </c>
      <c r="Y1756" s="73" t="b">
        <f t="shared" si="467"/>
        <v>0</v>
      </c>
      <c r="Z1756" s="73" t="b">
        <f t="shared" si="474"/>
        <v>1</v>
      </c>
      <c r="AA1756" s="34" t="str">
        <f t="shared" si="468"/>
        <v>Outer</v>
      </c>
      <c r="AB1756" s="35" t="str">
        <f t="shared" si="475"/>
        <v>0.4-0.5</v>
      </c>
      <c r="AC1756" s="36" t="str">
        <f t="shared" si="469"/>
        <v>23-24</v>
      </c>
      <c r="AD1756" s="36" t="str">
        <f t="shared" si="470"/>
        <v>Mar</v>
      </c>
      <c r="AE1756" s="35" t="str">
        <f t="shared" si="471"/>
        <v>295-305</v>
      </c>
      <c r="AF1756" s="36" t="str">
        <f t="shared" si="472"/>
        <v>LWS-HTI</v>
      </c>
    </row>
    <row r="1757" spans="5:32" x14ac:dyDescent="0.3">
      <c r="E1757" s="12">
        <v>40979</v>
      </c>
      <c r="F1757" s="16">
        <v>8.83</v>
      </c>
      <c r="G1757" s="16">
        <v>1344.709960937498</v>
      </c>
      <c r="H1757" s="29">
        <v>1.199711591140479</v>
      </c>
      <c r="I1757" s="26">
        <v>306.60000000000002</v>
      </c>
      <c r="J1757" s="30">
        <v>0.14609286523216308</v>
      </c>
      <c r="K1757" s="31">
        <v>0.12899532283910822</v>
      </c>
      <c r="L1757" s="108">
        <f ca="1">REWS!R1757</f>
        <v>8.8478935742596274</v>
      </c>
      <c r="M1757" s="22">
        <f t="shared" si="459"/>
        <v>8.7688160360570855</v>
      </c>
      <c r="N1757" s="22">
        <f t="shared" ca="1" si="460"/>
        <v>8.7865856239291347</v>
      </c>
      <c r="O1757" s="22">
        <f t="shared" si="461"/>
        <v>0.71329876146121274</v>
      </c>
      <c r="P1757" s="81">
        <f t="shared" ca="1" si="462"/>
        <v>9</v>
      </c>
      <c r="Q1757" s="22">
        <f t="shared" ca="1" si="463"/>
        <v>0.77754860220907662</v>
      </c>
      <c r="R1757" s="3">
        <f ca="1">IF(N1757&gt;'Power Curve'!$C$37,0,INDEX(Ci,$P1757,1)*POWER(1-Q1757,3)+INDEX(Ci,$P1757,2)*3*Q1757*POWER(1-Q1757,2)+INDEX(Ci,$P1757,3)*3*POWER(Q1757,2)*(1-Q1757)+INDEX(Ci,$P1757,4)*POWER(Q1757,3))</f>
        <v>1125.4074336665492</v>
      </c>
      <c r="S1757" s="3">
        <f t="shared" si="464"/>
        <v>1344.709960937498</v>
      </c>
      <c r="T1757" s="3">
        <f t="shared" ca="1" si="465"/>
        <v>-219.30252727094876</v>
      </c>
      <c r="U1757" s="3">
        <f t="shared" ca="1" si="473"/>
        <v>219.30252727094876</v>
      </c>
      <c r="W1757" s="34">
        <f t="shared" si="466"/>
        <v>9</v>
      </c>
      <c r="X1757" s="73" t="b">
        <f>COUNTIF('Power Curve'!$D$2:$D$31,W1757)&gt;0</f>
        <v>1</v>
      </c>
      <c r="Y1757" s="73" t="b">
        <f t="shared" si="467"/>
        <v>0</v>
      </c>
      <c r="Z1757" s="73" t="b">
        <f t="shared" si="474"/>
        <v>1</v>
      </c>
      <c r="AA1757" s="34" t="str">
        <f t="shared" si="468"/>
        <v>Outer</v>
      </c>
      <c r="AB1757" s="35" t="str">
        <f t="shared" si="475"/>
        <v>0.7-0.8</v>
      </c>
      <c r="AC1757" s="36" t="str">
        <f t="shared" si="469"/>
        <v>0-1</v>
      </c>
      <c r="AD1757" s="36" t="str">
        <f t="shared" si="470"/>
        <v>Mar</v>
      </c>
      <c r="AE1757" s="35" t="str">
        <f t="shared" si="471"/>
        <v>305-315</v>
      </c>
      <c r="AF1757" s="36" t="str">
        <f t="shared" si="472"/>
        <v>HWS-HTI</v>
      </c>
    </row>
    <row r="1758" spans="5:32" x14ac:dyDescent="0.3">
      <c r="E1758" s="12">
        <v>40979.006944444445</v>
      </c>
      <c r="F1758" s="16">
        <v>10.29</v>
      </c>
      <c r="G1758" s="16">
        <v>1324.16004180908</v>
      </c>
      <c r="H1758" s="29">
        <v>1.199344477961058</v>
      </c>
      <c r="I1758" s="26">
        <v>301.3</v>
      </c>
      <c r="J1758" s="30">
        <v>0.14868804664723034</v>
      </c>
      <c r="K1758" s="31">
        <v>0.19903544383947114</v>
      </c>
      <c r="L1758" s="108">
        <f ca="1">REWS!R1758</f>
        <v>10.391425968594</v>
      </c>
      <c r="M1758" s="22">
        <f t="shared" si="459"/>
        <v>10.217657130492286</v>
      </c>
      <c r="N1758" s="22">
        <f t="shared" ca="1" si="460"/>
        <v>10.318370033429272</v>
      </c>
      <c r="O1758" s="22">
        <f t="shared" si="461"/>
        <v>0.9372218230609376</v>
      </c>
      <c r="P1758" s="81">
        <f t="shared" ca="1" si="462"/>
        <v>11</v>
      </c>
      <c r="Q1758" s="22">
        <f t="shared" ca="1" si="463"/>
        <v>0.35757447533138609</v>
      </c>
      <c r="R1758" s="3">
        <f ca="1">IF(N1758&gt;'Power Curve'!$C$37,0,INDEX(Ci,$P1758,1)*POWER(1-Q1758,3)+INDEX(Ci,$P1758,2)*3*Q1758*POWER(1-Q1758,2)+INDEX(Ci,$P1758,3)*3*POWER(Q1758,2)*(1-Q1758)+INDEX(Ci,$P1758,4)*POWER(Q1758,3))</f>
        <v>1623.0969800074945</v>
      </c>
      <c r="S1758" s="3">
        <f t="shared" si="464"/>
        <v>1324.16004180908</v>
      </c>
      <c r="T1758" s="3">
        <f t="shared" ca="1" si="465"/>
        <v>298.93693819841451</v>
      </c>
      <c r="U1758" s="3">
        <f t="shared" ca="1" si="473"/>
        <v>298.93693819841451</v>
      </c>
      <c r="W1758" s="34">
        <f t="shared" si="466"/>
        <v>10</v>
      </c>
      <c r="X1758" s="73" t="b">
        <f>COUNTIF('Power Curve'!$D$2:$D$31,W1758)&gt;0</f>
        <v>1</v>
      </c>
      <c r="Y1758" s="73" t="b">
        <f t="shared" si="467"/>
        <v>0</v>
      </c>
      <c r="Z1758" s="73" t="b">
        <f t="shared" si="474"/>
        <v>1</v>
      </c>
      <c r="AA1758" s="34" t="str">
        <f t="shared" si="468"/>
        <v>Outer</v>
      </c>
      <c r="AB1758" s="35" t="str">
        <f t="shared" si="475"/>
        <v>0.9-1.0</v>
      </c>
      <c r="AC1758" s="36" t="str">
        <f t="shared" si="469"/>
        <v>0-1</v>
      </c>
      <c r="AD1758" s="36" t="str">
        <f t="shared" si="470"/>
        <v>Mar</v>
      </c>
      <c r="AE1758" s="35" t="str">
        <f t="shared" si="471"/>
        <v>295-305</v>
      </c>
      <c r="AF1758" s="36" t="str">
        <f t="shared" si="472"/>
        <v>HWS-HTI</v>
      </c>
    </row>
    <row r="1759" spans="5:32" x14ac:dyDescent="0.3">
      <c r="E1759" s="12">
        <v>40979.013888888891</v>
      </c>
      <c r="F1759" s="16">
        <v>12.07</v>
      </c>
      <c r="G1759" s="16">
        <v>1817.3099822998049</v>
      </c>
      <c r="H1759" s="29">
        <v>1.1989002931772932</v>
      </c>
      <c r="I1759" s="26">
        <v>297.3</v>
      </c>
      <c r="J1759" s="30">
        <v>0.13090306545153274</v>
      </c>
      <c r="K1759" s="31">
        <v>0.20149587929600371</v>
      </c>
      <c r="L1759" s="108">
        <f ca="1">REWS!R1759</f>
        <v>12.07359302481307</v>
      </c>
      <c r="M1759" s="22">
        <f t="shared" si="459"/>
        <v>11.983663235465224</v>
      </c>
      <c r="N1759" s="22">
        <f t="shared" ca="1" si="460"/>
        <v>11.987230559355572</v>
      </c>
      <c r="O1759" s="22">
        <f t="shared" si="461"/>
        <v>1.2101637594459644</v>
      </c>
      <c r="P1759" s="81">
        <f t="shared" ca="1" si="462"/>
        <v>12</v>
      </c>
      <c r="Q1759" s="22">
        <f t="shared" ca="1" si="463"/>
        <v>0.96986138251934051</v>
      </c>
      <c r="R1759" s="3">
        <f ca="1">IF(N1759&gt;'Power Curve'!$C$37,0,INDEX(Ci,$P1759,1)*POWER(1-Q1759,3)+INDEX(Ci,$P1759,2)*3*Q1759*POWER(1-Q1759,2)+INDEX(Ci,$P1759,3)*3*POWER(Q1759,2)*(1-Q1759)+INDEX(Ci,$P1759,4)*POWER(Q1759,3))</f>
        <v>1915.2209598559605</v>
      </c>
      <c r="S1759" s="3">
        <f t="shared" si="464"/>
        <v>1817.3099822998049</v>
      </c>
      <c r="T1759" s="3">
        <f t="shared" ca="1" si="465"/>
        <v>97.910977556155558</v>
      </c>
      <c r="U1759" s="3">
        <f t="shared" ca="1" si="473"/>
        <v>97.910977556155558</v>
      </c>
      <c r="W1759" s="34">
        <f t="shared" si="466"/>
        <v>12</v>
      </c>
      <c r="X1759" s="73" t="b">
        <f>COUNTIF('Power Curve'!$D$2:$D$31,W1759)&gt;0</f>
        <v>1</v>
      </c>
      <c r="Y1759" s="73" t="b">
        <f t="shared" si="467"/>
        <v>0</v>
      </c>
      <c r="Z1759" s="73" t="b">
        <f t="shared" si="474"/>
        <v>1</v>
      </c>
      <c r="AA1759" s="34" t="str">
        <f t="shared" si="468"/>
        <v>Inner</v>
      </c>
      <c r="AB1759" s="35" t="str">
        <f t="shared" si="475"/>
        <v>1.2-1.3</v>
      </c>
      <c r="AC1759" s="36" t="str">
        <f t="shared" si="469"/>
        <v>0-1</v>
      </c>
      <c r="AD1759" s="36" t="str">
        <f t="shared" si="470"/>
        <v>Mar</v>
      </c>
      <c r="AE1759" s="35" t="str">
        <f t="shared" si="471"/>
        <v>295-305</v>
      </c>
      <c r="AF1759" s="36" t="str">
        <f t="shared" si="472"/>
        <v>Inner-TI</v>
      </c>
    </row>
    <row r="1760" spans="5:32" x14ac:dyDescent="0.3">
      <c r="E1760" s="12">
        <v>40979.020833333336</v>
      </c>
      <c r="F1760" s="16">
        <v>11.55</v>
      </c>
      <c r="G1760" s="16">
        <v>1891.269973754883</v>
      </c>
      <c r="H1760" s="29">
        <v>1.1989564126239203</v>
      </c>
      <c r="I1760" s="26">
        <v>301.10000000000002</v>
      </c>
      <c r="J1760" s="30">
        <v>0.15670995670995672</v>
      </c>
      <c r="K1760" s="31">
        <v>0.1842673761742093</v>
      </c>
      <c r="L1760" s="108">
        <f ca="1">REWS!R1760</f>
        <v>11.523076743197036</v>
      </c>
      <c r="M1760" s="22">
        <f t="shared" si="459"/>
        <v>11.467561720988307</v>
      </c>
      <c r="N1760" s="22">
        <f t="shared" ca="1" si="460"/>
        <v>11.440830629289778</v>
      </c>
      <c r="O1760" s="22">
        <f t="shared" si="461"/>
        <v>1.1303986066891831</v>
      </c>
      <c r="P1760" s="81">
        <f t="shared" ca="1" si="462"/>
        <v>12</v>
      </c>
      <c r="Q1760" s="22">
        <f t="shared" ca="1" si="463"/>
        <v>0.44356657752479828</v>
      </c>
      <c r="R1760" s="3">
        <f ca="1">IF(N1760&gt;'Power Curve'!$C$37,0,INDEX(Ci,$P1760,1)*POWER(1-Q1760,3)+INDEX(Ci,$P1760,2)*3*Q1760*POWER(1-Q1760,2)+INDEX(Ci,$P1760,3)*3*POWER(Q1760,2)*(1-Q1760)+INDEX(Ci,$P1760,4)*POWER(Q1760,3))</f>
        <v>1853.2499247527876</v>
      </c>
      <c r="S1760" s="3">
        <f t="shared" si="464"/>
        <v>1891.269973754883</v>
      </c>
      <c r="T1760" s="3">
        <f t="shared" ca="1" si="465"/>
        <v>-38.020049002095448</v>
      </c>
      <c r="U1760" s="3">
        <f t="shared" ca="1" si="473"/>
        <v>38.020049002095448</v>
      </c>
      <c r="W1760" s="34">
        <f t="shared" si="466"/>
        <v>11</v>
      </c>
      <c r="X1760" s="73" t="b">
        <f>COUNTIF('Power Curve'!$D$2:$D$31,W1760)&gt;0</f>
        <v>1</v>
      </c>
      <c r="Y1760" s="73" t="b">
        <f t="shared" si="467"/>
        <v>0</v>
      </c>
      <c r="Z1760" s="73" t="b">
        <f t="shared" si="474"/>
        <v>1</v>
      </c>
      <c r="AA1760" s="34" t="str">
        <f t="shared" si="468"/>
        <v>Outer</v>
      </c>
      <c r="AB1760" s="35" t="str">
        <f t="shared" si="475"/>
        <v>1.1-1.2</v>
      </c>
      <c r="AC1760" s="36" t="str">
        <f t="shared" si="469"/>
        <v>0-1</v>
      </c>
      <c r="AD1760" s="36" t="str">
        <f t="shared" si="470"/>
        <v>Mar</v>
      </c>
      <c r="AE1760" s="35" t="str">
        <f t="shared" si="471"/>
        <v>295-305</v>
      </c>
      <c r="AF1760" s="36" t="str">
        <f t="shared" si="472"/>
        <v>HWS-HTI</v>
      </c>
    </row>
    <row r="1761" spans="5:32" x14ac:dyDescent="0.3">
      <c r="E1761" s="12">
        <v>40979.027777777781</v>
      </c>
      <c r="F1761" s="16">
        <v>11.86</v>
      </c>
      <c r="G1761" s="16">
        <v>1982.249938964841</v>
      </c>
      <c r="H1761" s="29">
        <v>1.1986901063412136</v>
      </c>
      <c r="I1761" s="26">
        <v>298</v>
      </c>
      <c r="J1761" s="30">
        <v>0.14165261382799327</v>
      </c>
      <c r="K1761" s="31">
        <v>0.15513834886198472</v>
      </c>
      <c r="L1761" s="108">
        <f ca="1">REWS!R1761</f>
        <v>11.668885593489057</v>
      </c>
      <c r="M1761" s="22">
        <f t="shared" si="459"/>
        <v>11.774477199817831</v>
      </c>
      <c r="N1761" s="22">
        <f t="shared" ca="1" si="460"/>
        <v>11.584740924774001</v>
      </c>
      <c r="O1761" s="22">
        <f t="shared" si="461"/>
        <v>1.1778333833087984</v>
      </c>
      <c r="P1761" s="81">
        <f t="shared" ca="1" si="462"/>
        <v>12</v>
      </c>
      <c r="Q1761" s="22">
        <f t="shared" ca="1" si="463"/>
        <v>0.58218160423143861</v>
      </c>
      <c r="R1761" s="3">
        <f ca="1">IF(N1761&gt;'Power Curve'!$C$37,0,INDEX(Ci,$P1761,1)*POWER(1-Q1761,3)+INDEX(Ci,$P1761,2)*3*Q1761*POWER(1-Q1761,2)+INDEX(Ci,$P1761,3)*3*POWER(Q1761,2)*(1-Q1761)+INDEX(Ci,$P1761,4)*POWER(Q1761,3))</f>
        <v>1873.9100023016967</v>
      </c>
      <c r="S1761" s="3">
        <f t="shared" si="464"/>
        <v>1982.249938964841</v>
      </c>
      <c r="T1761" s="3">
        <f t="shared" ca="1" si="465"/>
        <v>-108.33993666314427</v>
      </c>
      <c r="U1761" s="3">
        <f t="shared" ca="1" si="473"/>
        <v>108.33993666314427</v>
      </c>
      <c r="W1761" s="34">
        <f t="shared" si="466"/>
        <v>12</v>
      </c>
      <c r="X1761" s="73" t="b">
        <f>COUNTIF('Power Curve'!$D$2:$D$31,W1761)&gt;0</f>
        <v>1</v>
      </c>
      <c r="Y1761" s="73" t="b">
        <f t="shared" si="467"/>
        <v>0</v>
      </c>
      <c r="Z1761" s="73" t="b">
        <f t="shared" si="474"/>
        <v>1</v>
      </c>
      <c r="AA1761" s="34" t="str">
        <f t="shared" si="468"/>
        <v>Outer</v>
      </c>
      <c r="AB1761" s="35" t="str">
        <f t="shared" si="475"/>
        <v>1.1-1.2</v>
      </c>
      <c r="AC1761" s="36" t="str">
        <f t="shared" si="469"/>
        <v>0-1</v>
      </c>
      <c r="AD1761" s="36" t="str">
        <f t="shared" si="470"/>
        <v>Mar</v>
      </c>
      <c r="AE1761" s="35" t="str">
        <f t="shared" si="471"/>
        <v>295-305</v>
      </c>
      <c r="AF1761" s="36" t="str">
        <f t="shared" si="472"/>
        <v>HWS-HTI</v>
      </c>
    </row>
    <row r="1762" spans="5:32" x14ac:dyDescent="0.3">
      <c r="E1762" s="12">
        <v>40979.034722222219</v>
      </c>
      <c r="F1762" s="16">
        <v>12.96</v>
      </c>
      <c r="G1762" s="16">
        <v>1985.020019531253</v>
      </c>
      <c r="H1762" s="29">
        <v>1.1985126345326094</v>
      </c>
      <c r="I1762" s="26">
        <v>294.5</v>
      </c>
      <c r="J1762" s="30">
        <v>0.13966049382716048</v>
      </c>
      <c r="K1762" s="31">
        <v>0.18207408058947039</v>
      </c>
      <c r="L1762" s="108">
        <f ca="1">REWS!R1762</f>
        <v>13.058899541943802</v>
      </c>
      <c r="M1762" s="22">
        <f t="shared" si="459"/>
        <v>12.865910052395627</v>
      </c>
      <c r="N1762" s="22">
        <f t="shared" ca="1" si="460"/>
        <v>12.964091581012299</v>
      </c>
      <c r="O1762" s="22">
        <f t="shared" si="461"/>
        <v>1.3465178489955025</v>
      </c>
      <c r="P1762" s="81">
        <f t="shared" ca="1" si="462"/>
        <v>13</v>
      </c>
      <c r="Q1762" s="22">
        <f t="shared" ca="1" si="463"/>
        <v>0.97345091817997753</v>
      </c>
      <c r="R1762" s="3">
        <f ca="1">IF(N1762&gt;'Power Curve'!$C$37,0,INDEX(Ci,$P1762,1)*POWER(1-Q1762,3)+INDEX(Ci,$P1762,2)*3*Q1762*POWER(1-Q1762,2)+INDEX(Ci,$P1762,3)*3*POWER(Q1762,2)*(1-Q1762)+INDEX(Ci,$P1762,4)*POWER(Q1762,3))</f>
        <v>1952.4588086637034</v>
      </c>
      <c r="S1762" s="3">
        <f t="shared" si="464"/>
        <v>1985.020019531253</v>
      </c>
      <c r="T1762" s="3">
        <f t="shared" ca="1" si="465"/>
        <v>-32.561210867549562</v>
      </c>
      <c r="U1762" s="3">
        <f t="shared" ca="1" si="473"/>
        <v>32.561210867549562</v>
      </c>
      <c r="W1762" s="34">
        <f t="shared" si="466"/>
        <v>13</v>
      </c>
      <c r="X1762" s="73" t="b">
        <f>COUNTIF('Power Curve'!$D$2:$D$31,W1762)&gt;0</f>
        <v>1</v>
      </c>
      <c r="Y1762" s="73" t="b">
        <f t="shared" si="467"/>
        <v>0</v>
      </c>
      <c r="Z1762" s="73" t="b">
        <f t="shared" si="474"/>
        <v>1</v>
      </c>
      <c r="AA1762" s="34" t="str">
        <f t="shared" si="468"/>
        <v>Inner</v>
      </c>
      <c r="AB1762" s="35" t="str">
        <f t="shared" si="475"/>
        <v>1.3-1.4</v>
      </c>
      <c r="AC1762" s="36" t="str">
        <f t="shared" si="469"/>
        <v>0-1</v>
      </c>
      <c r="AD1762" s="36" t="str">
        <f t="shared" si="470"/>
        <v>Mar</v>
      </c>
      <c r="AE1762" s="35" t="str">
        <f t="shared" si="471"/>
        <v>285-295</v>
      </c>
      <c r="AF1762" s="36" t="str">
        <f t="shared" si="472"/>
        <v>Inner-TI</v>
      </c>
    </row>
    <row r="1763" spans="5:32" x14ac:dyDescent="0.3">
      <c r="E1763" s="12">
        <v>40979.041666666664</v>
      </c>
      <c r="F1763" s="16">
        <v>12.75</v>
      </c>
      <c r="G1763" s="16">
        <v>1961.570007324219</v>
      </c>
      <c r="H1763" s="29">
        <v>1.199190080321304</v>
      </c>
      <c r="I1763" s="26">
        <v>291.39999999999998</v>
      </c>
      <c r="J1763" s="30">
        <v>0.12</v>
      </c>
      <c r="K1763" s="31">
        <v>0.24465646988158873</v>
      </c>
      <c r="L1763" s="108">
        <f ca="1">REWS!R1763</f>
        <v>12.559989239246844</v>
      </c>
      <c r="M1763" s="22">
        <f t="shared" si="459"/>
        <v>12.659819033037531</v>
      </c>
      <c r="N1763" s="22">
        <f t="shared" ca="1" si="460"/>
        <v>12.471152221628531</v>
      </c>
      <c r="O1763" s="22">
        <f t="shared" si="461"/>
        <v>1.3146658176028787</v>
      </c>
      <c r="P1763" s="81">
        <f t="shared" ca="1" si="462"/>
        <v>13</v>
      </c>
      <c r="Q1763" s="22">
        <f t="shared" ca="1" si="463"/>
        <v>0.46597740643634461</v>
      </c>
      <c r="R1763" s="3">
        <f ca="1">IF(N1763&gt;'Power Curve'!$C$37,0,INDEX(Ci,$P1763,1)*POWER(1-Q1763,3)+INDEX(Ci,$P1763,2)*3*Q1763*POWER(1-Q1763,2)+INDEX(Ci,$P1763,3)*3*POWER(Q1763,2)*(1-Q1763)+INDEX(Ci,$P1763,4)*POWER(Q1763,3))</f>
        <v>1937.6472701215216</v>
      </c>
      <c r="S1763" s="3">
        <f t="shared" si="464"/>
        <v>1961.570007324219</v>
      </c>
      <c r="T1763" s="3">
        <f t="shared" ca="1" si="465"/>
        <v>-23.922737202697363</v>
      </c>
      <c r="U1763" s="3">
        <f t="shared" ca="1" si="473"/>
        <v>23.922737202697363</v>
      </c>
      <c r="W1763" s="34">
        <f t="shared" si="466"/>
        <v>13</v>
      </c>
      <c r="X1763" s="73" t="b">
        <f>COUNTIF('Power Curve'!$D$2:$D$31,W1763)&gt;0</f>
        <v>1</v>
      </c>
      <c r="Y1763" s="73" t="b">
        <f t="shared" si="467"/>
        <v>0</v>
      </c>
      <c r="Z1763" s="73" t="b">
        <f t="shared" si="474"/>
        <v>1</v>
      </c>
      <c r="AA1763" s="34" t="str">
        <f t="shared" si="468"/>
        <v>Inner</v>
      </c>
      <c r="AB1763" s="35" t="str">
        <f t="shared" si="475"/>
        <v>1.3-1.4</v>
      </c>
      <c r="AC1763" s="36" t="str">
        <f t="shared" si="469"/>
        <v>1-2</v>
      </c>
      <c r="AD1763" s="36" t="str">
        <f t="shared" si="470"/>
        <v>Mar</v>
      </c>
      <c r="AE1763" s="35" t="str">
        <f t="shared" si="471"/>
        <v>285-295</v>
      </c>
      <c r="AF1763" s="36" t="str">
        <f t="shared" si="472"/>
        <v>Inner-TI</v>
      </c>
    </row>
    <row r="1764" spans="5:32" x14ac:dyDescent="0.3">
      <c r="E1764" s="12">
        <v>40979.048611111109</v>
      </c>
      <c r="F1764" s="16">
        <v>13.36</v>
      </c>
      <c r="G1764" s="16">
        <v>1986.2999725341849</v>
      </c>
      <c r="H1764" s="29">
        <v>1.1990125081987557</v>
      </c>
      <c r="I1764" s="26">
        <v>288.39999999999998</v>
      </c>
      <c r="J1764" s="30">
        <v>0.11452095808383234</v>
      </c>
      <c r="K1764" s="31">
        <v>0.16929131889943658</v>
      </c>
      <c r="L1764" s="108">
        <f ca="1">REWS!R1764</f>
        <v>13.330137252980935</v>
      </c>
      <c r="M1764" s="22">
        <f t="shared" si="459"/>
        <v>13.264849689579107</v>
      </c>
      <c r="N1764" s="22">
        <f t="shared" ca="1" si="460"/>
        <v>13.235199625916993</v>
      </c>
      <c r="O1764" s="22">
        <f t="shared" si="461"/>
        <v>1.4081752559359315</v>
      </c>
      <c r="P1764" s="81">
        <f t="shared" ca="1" si="462"/>
        <v>14</v>
      </c>
      <c r="Q1764" s="22">
        <f t="shared" ca="1" si="463"/>
        <v>0.2545423808328115</v>
      </c>
      <c r="R1764" s="3">
        <f ca="1">IF(N1764&gt;'Power Curve'!$C$37,0,INDEX(Ci,$P1764,1)*POWER(1-Q1764,3)+INDEX(Ci,$P1764,2)*3*Q1764*POWER(1-Q1764,2)+INDEX(Ci,$P1764,3)*3*POWER(Q1764,2)*(1-Q1764)+INDEX(Ci,$P1764,4)*POWER(Q1764,3))</f>
        <v>1960.1709163431947</v>
      </c>
      <c r="S1764" s="3">
        <f t="shared" si="464"/>
        <v>1986.2999725341849</v>
      </c>
      <c r="T1764" s="3">
        <f t="shared" ca="1" si="465"/>
        <v>-26.129056190990241</v>
      </c>
      <c r="U1764" s="3">
        <f t="shared" ca="1" si="473"/>
        <v>26.129056190990241</v>
      </c>
      <c r="W1764" s="34">
        <f t="shared" si="466"/>
        <v>13</v>
      </c>
      <c r="X1764" s="73" t="b">
        <f>COUNTIF('Power Curve'!$D$2:$D$31,W1764)&gt;0</f>
        <v>1</v>
      </c>
      <c r="Y1764" s="73" t="b">
        <f t="shared" si="467"/>
        <v>0</v>
      </c>
      <c r="Z1764" s="73" t="b">
        <f t="shared" si="474"/>
        <v>1</v>
      </c>
      <c r="AA1764" s="34" t="str">
        <f t="shared" si="468"/>
        <v>Inner</v>
      </c>
      <c r="AB1764" s="35" t="str">
        <f t="shared" si="475"/>
        <v>1.4-1.5</v>
      </c>
      <c r="AC1764" s="36" t="str">
        <f t="shared" si="469"/>
        <v>1-2</v>
      </c>
      <c r="AD1764" s="36" t="str">
        <f t="shared" si="470"/>
        <v>Mar</v>
      </c>
      <c r="AE1764" s="35" t="str">
        <f t="shared" si="471"/>
        <v>285-295</v>
      </c>
      <c r="AF1764" s="36" t="str">
        <f t="shared" si="472"/>
        <v>Inner-TI</v>
      </c>
    </row>
    <row r="1765" spans="5:32" x14ac:dyDescent="0.3">
      <c r="E1765" s="12">
        <v>40979.055555555555</v>
      </c>
      <c r="F1765" s="16">
        <v>13.15</v>
      </c>
      <c r="G1765" s="16">
        <v>1980.919982910159</v>
      </c>
      <c r="H1765" s="29">
        <v>1.1992905133077141</v>
      </c>
      <c r="I1765" s="26">
        <v>290.5</v>
      </c>
      <c r="J1765" s="30">
        <v>0.10950570342205322</v>
      </c>
      <c r="K1765" s="31">
        <v>0.20850047167447255</v>
      </c>
      <c r="L1765" s="108">
        <f ca="1">REWS!R1765</f>
        <v>13.086714583317189</v>
      </c>
      <c r="M1765" s="22">
        <f t="shared" si="459"/>
        <v>13.057354326653861</v>
      </c>
      <c r="N1765" s="22">
        <f t="shared" ca="1" si="460"/>
        <v>12.994514774612995</v>
      </c>
      <c r="O1765" s="22">
        <f t="shared" si="461"/>
        <v>1.376106178717992</v>
      </c>
      <c r="P1765" s="81">
        <f t="shared" ca="1" si="462"/>
        <v>14</v>
      </c>
      <c r="Q1765" s="22">
        <f t="shared" ca="1" si="463"/>
        <v>4.80872171195652E-3</v>
      </c>
      <c r="R1765" s="3">
        <f ca="1">IF(N1765&gt;'Power Curve'!$C$37,0,INDEX(Ci,$P1765,1)*POWER(1-Q1765,3)+INDEX(Ci,$P1765,2)*3*Q1765*POWER(1-Q1765,2)+INDEX(Ci,$P1765,3)*3*POWER(Q1765,2)*(1-Q1765)+INDEX(Ci,$P1765,4)*POWER(Q1765,3))</f>
        <v>1953.3088387800979</v>
      </c>
      <c r="S1765" s="3">
        <f t="shared" si="464"/>
        <v>1980.919982910159</v>
      </c>
      <c r="T1765" s="3">
        <f t="shared" ca="1" si="465"/>
        <v>-27.61114413006112</v>
      </c>
      <c r="U1765" s="3">
        <f t="shared" ca="1" si="473"/>
        <v>27.61114413006112</v>
      </c>
      <c r="W1765" s="34">
        <f t="shared" si="466"/>
        <v>13</v>
      </c>
      <c r="X1765" s="73" t="b">
        <f>COUNTIF('Power Curve'!$D$2:$D$31,W1765)&gt;0</f>
        <v>1</v>
      </c>
      <c r="Y1765" s="73" t="b">
        <f t="shared" si="467"/>
        <v>0</v>
      </c>
      <c r="Z1765" s="73" t="b">
        <f t="shared" si="474"/>
        <v>1</v>
      </c>
      <c r="AA1765" s="34" t="str">
        <f t="shared" si="468"/>
        <v>Inner</v>
      </c>
      <c r="AB1765" s="35" t="str">
        <f t="shared" si="475"/>
        <v>1.3-1.4</v>
      </c>
      <c r="AC1765" s="36" t="str">
        <f t="shared" si="469"/>
        <v>1-2</v>
      </c>
      <c r="AD1765" s="36" t="str">
        <f t="shared" si="470"/>
        <v>Mar</v>
      </c>
      <c r="AE1765" s="35" t="str">
        <f t="shared" si="471"/>
        <v>285-295</v>
      </c>
      <c r="AF1765" s="36" t="str">
        <f t="shared" si="472"/>
        <v>Inner-TI</v>
      </c>
    </row>
    <row r="1766" spans="5:32" x14ac:dyDescent="0.3">
      <c r="E1766" s="12">
        <v>40979.0625</v>
      </c>
      <c r="F1766" s="16">
        <v>12.93</v>
      </c>
      <c r="G1766" s="16">
        <v>1979.3500213623049</v>
      </c>
      <c r="H1766" s="29">
        <v>1.1996457793579827</v>
      </c>
      <c r="I1766" s="26">
        <v>292.10000000000002</v>
      </c>
      <c r="J1766" s="30">
        <v>0.10982211910286156</v>
      </c>
      <c r="K1766" s="31">
        <v>0.14341715218110249</v>
      </c>
      <c r="L1766" s="108">
        <f ca="1">REWS!R1766</f>
        <v>12.927830879147237</v>
      </c>
      <c r="M1766" s="22">
        <f t="shared" si="459"/>
        <v>12.840171924126183</v>
      </c>
      <c r="N1766" s="22">
        <f t="shared" ca="1" si="460"/>
        <v>12.83801787272064</v>
      </c>
      <c r="O1766" s="22">
        <f t="shared" si="461"/>
        <v>1.3425399383025514</v>
      </c>
      <c r="P1766" s="81">
        <f t="shared" ca="1" si="462"/>
        <v>13</v>
      </c>
      <c r="Q1766" s="22">
        <f t="shared" ca="1" si="463"/>
        <v>0.84365996871046822</v>
      </c>
      <c r="R1766" s="3">
        <f ca="1">IF(N1766&gt;'Power Curve'!$C$37,0,INDEX(Ci,$P1766,1)*POWER(1-Q1766,3)+INDEX(Ci,$P1766,2)*3*Q1766*POWER(1-Q1766,2)+INDEX(Ci,$P1766,3)*3*POWER(Q1766,2)*(1-Q1766)+INDEX(Ci,$P1766,4)*POWER(Q1766,3))</f>
        <v>1948.9467518859526</v>
      </c>
      <c r="S1766" s="3">
        <f t="shared" si="464"/>
        <v>1979.3500213623049</v>
      </c>
      <c r="T1766" s="3">
        <f t="shared" ca="1" si="465"/>
        <v>-30.403269476352307</v>
      </c>
      <c r="U1766" s="3">
        <f t="shared" ca="1" si="473"/>
        <v>30.403269476352307</v>
      </c>
      <c r="W1766" s="34">
        <f t="shared" si="466"/>
        <v>13</v>
      </c>
      <c r="X1766" s="73" t="b">
        <f>COUNTIF('Power Curve'!$D$2:$D$31,W1766)&gt;0</f>
        <v>1</v>
      </c>
      <c r="Y1766" s="73" t="b">
        <f t="shared" si="467"/>
        <v>0</v>
      </c>
      <c r="Z1766" s="73" t="b">
        <f t="shared" si="474"/>
        <v>1</v>
      </c>
      <c r="AA1766" s="34" t="str">
        <f t="shared" si="468"/>
        <v>Inner</v>
      </c>
      <c r="AB1766" s="35" t="str">
        <f t="shared" si="475"/>
        <v>1.3-1.4</v>
      </c>
      <c r="AC1766" s="36" t="str">
        <f t="shared" si="469"/>
        <v>1-2</v>
      </c>
      <c r="AD1766" s="36" t="str">
        <f t="shared" si="470"/>
        <v>Mar</v>
      </c>
      <c r="AE1766" s="35" t="str">
        <f t="shared" si="471"/>
        <v>285-295</v>
      </c>
      <c r="AF1766" s="36" t="str">
        <f t="shared" si="472"/>
        <v>Inner-TI</v>
      </c>
    </row>
    <row r="1767" spans="5:32" x14ac:dyDescent="0.3">
      <c r="E1767" s="12">
        <v>40979.069444444445</v>
      </c>
      <c r="F1767" s="16">
        <v>13.77</v>
      </c>
      <c r="G1767" s="16">
        <v>1989.999938964841</v>
      </c>
      <c r="H1767" s="29">
        <v>1.199956810916613</v>
      </c>
      <c r="I1767" s="26">
        <v>291.60000000000002</v>
      </c>
      <c r="J1767" s="30">
        <v>9.4408133623819904E-2</v>
      </c>
      <c r="K1767" s="31">
        <v>0.1798125246839376</v>
      </c>
      <c r="L1767" s="108">
        <f ca="1">REWS!R1767</f>
        <v>13.746343725329092</v>
      </c>
      <c r="M1767" s="22">
        <f t="shared" si="459"/>
        <v>13.675517902771295</v>
      </c>
      <c r="N1767" s="22">
        <f t="shared" ca="1" si="460"/>
        <v>13.652023944327224</v>
      </c>
      <c r="O1767" s="22">
        <f t="shared" si="461"/>
        <v>1.4716453521065065</v>
      </c>
      <c r="P1767" s="81">
        <f t="shared" ca="1" si="462"/>
        <v>14</v>
      </c>
      <c r="Q1767" s="22">
        <f t="shared" ca="1" si="463"/>
        <v>0.68703766120949727</v>
      </c>
      <c r="R1767" s="3">
        <f ca="1">IF(N1767&gt;'Power Curve'!$C$37,0,INDEX(Ci,$P1767,1)*POWER(1-Q1767,3)+INDEX(Ci,$P1767,2)*3*Q1767*POWER(1-Q1767,2)+INDEX(Ci,$P1767,3)*3*POWER(Q1767,2)*(1-Q1767)+INDEX(Ci,$P1767,4)*POWER(Q1767,3))</f>
        <v>1970.6426214742055</v>
      </c>
      <c r="S1767" s="3">
        <f t="shared" si="464"/>
        <v>1989.999938964841</v>
      </c>
      <c r="T1767" s="3">
        <f t="shared" ca="1" si="465"/>
        <v>-19.357317490635523</v>
      </c>
      <c r="U1767" s="3">
        <f t="shared" ca="1" si="473"/>
        <v>19.357317490635523</v>
      </c>
      <c r="W1767" s="34">
        <f t="shared" si="466"/>
        <v>14</v>
      </c>
      <c r="X1767" s="73" t="b">
        <f>COUNTIF('Power Curve'!$D$2:$D$31,W1767)&gt;0</f>
        <v>1</v>
      </c>
      <c r="Y1767" s="73" t="b">
        <f t="shared" si="467"/>
        <v>0</v>
      </c>
      <c r="Z1767" s="73" t="b">
        <f t="shared" si="474"/>
        <v>1</v>
      </c>
      <c r="AA1767" s="34" t="str">
        <f t="shared" si="468"/>
        <v>Outer</v>
      </c>
      <c r="AB1767" s="35" t="str">
        <f t="shared" si="475"/>
        <v>1.4-1.5</v>
      </c>
      <c r="AC1767" s="36" t="str">
        <f t="shared" si="469"/>
        <v>1-2</v>
      </c>
      <c r="AD1767" s="36" t="str">
        <f t="shared" si="470"/>
        <v>Mar</v>
      </c>
      <c r="AE1767" s="35" t="str">
        <f t="shared" si="471"/>
        <v>285-295</v>
      </c>
      <c r="AF1767" s="36" t="str">
        <f t="shared" si="472"/>
        <v>HWS-LTI</v>
      </c>
    </row>
    <row r="1768" spans="5:32" x14ac:dyDescent="0.3">
      <c r="E1768" s="12">
        <v>40979.076388888891</v>
      </c>
      <c r="F1768" s="16">
        <v>12.77</v>
      </c>
      <c r="G1768" s="16">
        <v>1971.7500152587891</v>
      </c>
      <c r="H1768" s="29">
        <v>1.2008575915080342</v>
      </c>
      <c r="I1768" s="26">
        <v>292.39999999999998</v>
      </c>
      <c r="J1768" s="30">
        <v>0.10415035238841035</v>
      </c>
      <c r="K1768" s="31">
        <v>0.16701358036803327</v>
      </c>
      <c r="L1768" s="108">
        <f ca="1">REWS!R1768</f>
        <v>12.735912558675338</v>
      </c>
      <c r="M1768" s="22">
        <f t="shared" si="459"/>
        <v>12.685552012975227</v>
      </c>
      <c r="N1768" s="22">
        <f t="shared" ca="1" si="460"/>
        <v>12.651689991838717</v>
      </c>
      <c r="O1768" s="22">
        <f t="shared" si="461"/>
        <v>1.3186429326045619</v>
      </c>
      <c r="P1768" s="81">
        <f t="shared" ca="1" si="462"/>
        <v>13</v>
      </c>
      <c r="Q1768" s="22">
        <f t="shared" ca="1" si="463"/>
        <v>0.65183827249796655</v>
      </c>
      <c r="R1768" s="3">
        <f ca="1">IF(N1768&gt;'Power Curve'!$C$37,0,INDEX(Ci,$P1768,1)*POWER(1-Q1768,3)+INDEX(Ci,$P1768,2)*3*Q1768*POWER(1-Q1768,2)+INDEX(Ci,$P1768,3)*3*POWER(Q1768,2)*(1-Q1768)+INDEX(Ci,$P1768,4)*POWER(Q1768,3))</f>
        <v>1943.5390226298832</v>
      </c>
      <c r="S1768" s="3">
        <f t="shared" si="464"/>
        <v>1971.7500152587891</v>
      </c>
      <c r="T1768" s="3">
        <f t="shared" ca="1" si="465"/>
        <v>-28.210992628905842</v>
      </c>
      <c r="U1768" s="3">
        <f t="shared" ca="1" si="473"/>
        <v>28.210992628905842</v>
      </c>
      <c r="W1768" s="34">
        <f t="shared" si="466"/>
        <v>13</v>
      </c>
      <c r="X1768" s="73" t="b">
        <f>COUNTIF('Power Curve'!$D$2:$D$31,W1768)&gt;0</f>
        <v>1</v>
      </c>
      <c r="Y1768" s="73" t="b">
        <f t="shared" si="467"/>
        <v>0</v>
      </c>
      <c r="Z1768" s="73" t="b">
        <f t="shared" si="474"/>
        <v>1</v>
      </c>
      <c r="AA1768" s="34" t="str">
        <f t="shared" si="468"/>
        <v>Inner</v>
      </c>
      <c r="AB1768" s="35" t="str">
        <f t="shared" si="475"/>
        <v>1.3-1.4</v>
      </c>
      <c r="AC1768" s="36" t="str">
        <f t="shared" si="469"/>
        <v>1-2</v>
      </c>
      <c r="AD1768" s="36" t="str">
        <f t="shared" si="470"/>
        <v>Mar</v>
      </c>
      <c r="AE1768" s="35" t="str">
        <f t="shared" si="471"/>
        <v>285-295</v>
      </c>
      <c r="AF1768" s="36" t="str">
        <f t="shared" si="472"/>
        <v>Inner-TI</v>
      </c>
    </row>
    <row r="1769" spans="5:32" x14ac:dyDescent="0.3">
      <c r="E1769" s="12">
        <v>40979.083333333336</v>
      </c>
      <c r="F1769" s="16">
        <v>10.8</v>
      </c>
      <c r="G1769" s="16">
        <v>1860.330032348633</v>
      </c>
      <c r="H1769" s="29">
        <v>1.2023049931479284</v>
      </c>
      <c r="I1769" s="26">
        <v>293.3</v>
      </c>
      <c r="J1769" s="30">
        <v>0.1</v>
      </c>
      <c r="K1769" s="31">
        <v>0.24859737461191436</v>
      </c>
      <c r="L1769" s="108">
        <f ca="1">REWS!R1769</f>
        <v>10.763482037164078</v>
      </c>
      <c r="M1769" s="22">
        <f t="shared" si="459"/>
        <v>10.732888298252108</v>
      </c>
      <c r="N1769" s="22">
        <f t="shared" ca="1" si="460"/>
        <v>10.696597259733805</v>
      </c>
      <c r="O1769" s="22">
        <f t="shared" si="461"/>
        <v>1.0168524609269598</v>
      </c>
      <c r="P1769" s="81">
        <f t="shared" ca="1" si="462"/>
        <v>11</v>
      </c>
      <c r="Q1769" s="22">
        <f t="shared" ca="1" si="463"/>
        <v>0.72464617582386326</v>
      </c>
      <c r="R1769" s="3">
        <f ca="1">IF(N1769&gt;'Power Curve'!$C$37,0,INDEX(Ci,$P1769,1)*POWER(1-Q1769,3)+INDEX(Ci,$P1769,2)*3*Q1769*POWER(1-Q1769,2)+INDEX(Ci,$P1769,3)*3*POWER(Q1769,2)*(1-Q1769)+INDEX(Ci,$P1769,4)*POWER(Q1769,3))</f>
        <v>1718.4854803846958</v>
      </c>
      <c r="S1769" s="3">
        <f t="shared" si="464"/>
        <v>1860.330032348633</v>
      </c>
      <c r="T1769" s="3">
        <f t="shared" ca="1" si="465"/>
        <v>-141.84455196393719</v>
      </c>
      <c r="U1769" s="3">
        <f t="shared" ca="1" si="473"/>
        <v>141.84455196393719</v>
      </c>
      <c r="W1769" s="34">
        <f t="shared" si="466"/>
        <v>11</v>
      </c>
      <c r="X1769" s="73" t="b">
        <f>COUNTIF('Power Curve'!$D$2:$D$31,W1769)&gt;0</f>
        <v>1</v>
      </c>
      <c r="Y1769" s="73" t="b">
        <f t="shared" si="467"/>
        <v>0</v>
      </c>
      <c r="Z1769" s="73" t="b">
        <f t="shared" si="474"/>
        <v>1</v>
      </c>
      <c r="AA1769" s="34" t="str">
        <f t="shared" si="468"/>
        <v>Inner</v>
      </c>
      <c r="AB1769" s="35" t="str">
        <f t="shared" si="475"/>
        <v>1.0-1.1</v>
      </c>
      <c r="AC1769" s="36" t="str">
        <f t="shared" si="469"/>
        <v>2-3</v>
      </c>
      <c r="AD1769" s="36" t="str">
        <f t="shared" si="470"/>
        <v>Mar</v>
      </c>
      <c r="AE1769" s="35" t="str">
        <f t="shared" si="471"/>
        <v>285-295</v>
      </c>
      <c r="AF1769" s="36" t="str">
        <f t="shared" si="472"/>
        <v>HWS-LTI</v>
      </c>
    </row>
    <row r="1770" spans="5:32" x14ac:dyDescent="0.3">
      <c r="E1770" s="12">
        <v>40979.090277777781</v>
      </c>
      <c r="F1770" s="16">
        <v>11.16</v>
      </c>
      <c r="G1770" s="16">
        <v>1957.669982910159</v>
      </c>
      <c r="H1770" s="29">
        <v>1.2020821214156627</v>
      </c>
      <c r="I1770" s="26">
        <v>290.89999999999998</v>
      </c>
      <c r="J1770" s="30">
        <v>0.1093189964157706</v>
      </c>
      <c r="K1770" s="31">
        <v>0.23492425484912213</v>
      </c>
      <c r="L1770" s="108">
        <f ca="1">REWS!R1770</f>
        <v>11.180062892720564</v>
      </c>
      <c r="M1770" s="22">
        <f t="shared" si="459"/>
        <v>11.089965906437122</v>
      </c>
      <c r="N1770" s="22">
        <f t="shared" ca="1" si="460"/>
        <v>11.10990289534891</v>
      </c>
      <c r="O1770" s="22">
        <f t="shared" si="461"/>
        <v>1.0720399563400886</v>
      </c>
      <c r="P1770" s="81">
        <f t="shared" ca="1" si="462"/>
        <v>12</v>
      </c>
      <c r="Q1770" s="22">
        <f t="shared" ca="1" si="463"/>
        <v>0.12481553526034755</v>
      </c>
      <c r="R1770" s="3">
        <f ca="1">IF(N1770&gt;'Power Curve'!$C$37,0,INDEX(Ci,$P1770,1)*POWER(1-Q1770,3)+INDEX(Ci,$P1770,2)*3*Q1770*POWER(1-Q1770,2)+INDEX(Ci,$P1770,3)*3*POWER(Q1770,2)*(1-Q1770)+INDEX(Ci,$P1770,4)*POWER(Q1770,3))</f>
        <v>1798.80306033897</v>
      </c>
      <c r="S1770" s="3">
        <f t="shared" si="464"/>
        <v>1957.669982910159</v>
      </c>
      <c r="T1770" s="3">
        <f t="shared" ca="1" si="465"/>
        <v>-158.86692257118898</v>
      </c>
      <c r="U1770" s="3">
        <f t="shared" ca="1" si="473"/>
        <v>158.86692257118898</v>
      </c>
      <c r="W1770" s="34">
        <f t="shared" si="466"/>
        <v>11</v>
      </c>
      <c r="X1770" s="73" t="b">
        <f>COUNTIF('Power Curve'!$D$2:$D$31,W1770)&gt;0</f>
        <v>1</v>
      </c>
      <c r="Y1770" s="73" t="b">
        <f t="shared" si="467"/>
        <v>0</v>
      </c>
      <c r="Z1770" s="73" t="b">
        <f t="shared" si="474"/>
        <v>1</v>
      </c>
      <c r="AA1770" s="34" t="str">
        <f t="shared" si="468"/>
        <v>Inner</v>
      </c>
      <c r="AB1770" s="35" t="str">
        <f t="shared" si="475"/>
        <v>1.0-1.1</v>
      </c>
      <c r="AC1770" s="36" t="str">
        <f t="shared" si="469"/>
        <v>2-3</v>
      </c>
      <c r="AD1770" s="36" t="str">
        <f t="shared" si="470"/>
        <v>Mar</v>
      </c>
      <c r="AE1770" s="35" t="str">
        <f t="shared" si="471"/>
        <v>285-295</v>
      </c>
      <c r="AF1770" s="36" t="str">
        <f t="shared" si="472"/>
        <v>Inner-TI</v>
      </c>
    </row>
    <row r="1771" spans="5:32" x14ac:dyDescent="0.3">
      <c r="E1771" s="12">
        <v>40979.097222222219</v>
      </c>
      <c r="F1771" s="16">
        <v>12.3</v>
      </c>
      <c r="G1771" s="16">
        <v>1964.3300476074269</v>
      </c>
      <c r="H1771" s="29">
        <v>1.2015030403613036</v>
      </c>
      <c r="I1771" s="26">
        <v>287.10000000000002</v>
      </c>
      <c r="J1771" s="30">
        <v>0.12926829268292683</v>
      </c>
      <c r="K1771" s="31">
        <v>0.18564981002864744</v>
      </c>
      <c r="L1771" s="108">
        <f ca="1">REWS!R1771</f>
        <v>12.300180128030926</v>
      </c>
      <c r="M1771" s="22">
        <f t="shared" si="459"/>
        <v>12.220848865592854</v>
      </c>
      <c r="N1771" s="22">
        <f t="shared" ca="1" si="460"/>
        <v>12.221027834490609</v>
      </c>
      <c r="O1771" s="22">
        <f t="shared" si="461"/>
        <v>1.2468215631689759</v>
      </c>
      <c r="P1771" s="81">
        <f t="shared" ca="1" si="462"/>
        <v>13</v>
      </c>
      <c r="Q1771" s="22">
        <f t="shared" ca="1" si="463"/>
        <v>0.20847818529018991</v>
      </c>
      <c r="R1771" s="3">
        <f ca="1">IF(N1771&gt;'Power Curve'!$C$37,0,INDEX(Ci,$P1771,1)*POWER(1-Q1771,3)+INDEX(Ci,$P1771,2)*3*Q1771*POWER(1-Q1771,2)+INDEX(Ci,$P1771,3)*3*POWER(Q1771,2)*(1-Q1771)+INDEX(Ci,$P1771,4)*POWER(Q1771,3))</f>
        <v>1927.5997199760868</v>
      </c>
      <c r="S1771" s="3">
        <f t="shared" si="464"/>
        <v>1964.3300476074269</v>
      </c>
      <c r="T1771" s="3">
        <f t="shared" ca="1" si="465"/>
        <v>-36.73032763134006</v>
      </c>
      <c r="U1771" s="3">
        <f t="shared" ca="1" si="473"/>
        <v>36.73032763134006</v>
      </c>
      <c r="W1771" s="34">
        <f t="shared" si="466"/>
        <v>12</v>
      </c>
      <c r="X1771" s="73" t="b">
        <f>COUNTIF('Power Curve'!$D$2:$D$31,W1771)&gt;0</f>
        <v>1</v>
      </c>
      <c r="Y1771" s="73" t="b">
        <f t="shared" si="467"/>
        <v>0</v>
      </c>
      <c r="Z1771" s="73" t="b">
        <f t="shared" si="474"/>
        <v>1</v>
      </c>
      <c r="AA1771" s="34" t="str">
        <f t="shared" si="468"/>
        <v>Inner</v>
      </c>
      <c r="AB1771" s="35" t="str">
        <f t="shared" si="475"/>
        <v>1.2-1.3</v>
      </c>
      <c r="AC1771" s="36" t="str">
        <f t="shared" si="469"/>
        <v>2-3</v>
      </c>
      <c r="AD1771" s="36" t="str">
        <f t="shared" si="470"/>
        <v>Mar</v>
      </c>
      <c r="AE1771" s="35" t="str">
        <f t="shared" si="471"/>
        <v>285-295</v>
      </c>
      <c r="AF1771" s="36" t="str">
        <f t="shared" si="472"/>
        <v>Inner-TI</v>
      </c>
    </row>
    <row r="1772" spans="5:32" x14ac:dyDescent="0.3">
      <c r="E1772" s="12">
        <v>40979.104166666664</v>
      </c>
      <c r="F1772" s="16">
        <v>11.3</v>
      </c>
      <c r="G1772" s="16">
        <v>1772.4699401855439</v>
      </c>
      <c r="H1772" s="29">
        <v>1.201469589454514</v>
      </c>
      <c r="I1772" s="26">
        <v>289.3</v>
      </c>
      <c r="J1772" s="30">
        <v>0.16371681415929204</v>
      </c>
      <c r="K1772" s="31">
        <v>0.15352280948284214</v>
      </c>
      <c r="L1772" s="108">
        <f ca="1">REWS!R1772</f>
        <v>11.313227994713088</v>
      </c>
      <c r="M1772" s="22">
        <f t="shared" si="459"/>
        <v>11.227179723700608</v>
      </c>
      <c r="N1772" s="22">
        <f t="shared" ca="1" si="460"/>
        <v>11.24032247361459</v>
      </c>
      <c r="O1772" s="22">
        <f t="shared" si="461"/>
        <v>1.0932467941178388</v>
      </c>
      <c r="P1772" s="81">
        <f t="shared" ca="1" si="462"/>
        <v>12</v>
      </c>
      <c r="Q1772" s="22">
        <f t="shared" ca="1" si="463"/>
        <v>0.25043624407438719</v>
      </c>
      <c r="R1772" s="3">
        <f ca="1">IF(N1772&gt;'Power Curve'!$C$37,0,INDEX(Ci,$P1772,1)*POWER(1-Q1772,3)+INDEX(Ci,$P1772,2)*3*Q1772*POWER(1-Q1772,2)+INDEX(Ci,$P1772,3)*3*POWER(Q1772,2)*(1-Q1772)+INDEX(Ci,$P1772,4)*POWER(Q1772,3))</f>
        <v>1821.0997401956183</v>
      </c>
      <c r="S1772" s="3">
        <f t="shared" si="464"/>
        <v>1772.4699401855439</v>
      </c>
      <c r="T1772" s="3">
        <f t="shared" ca="1" si="465"/>
        <v>48.629800010074405</v>
      </c>
      <c r="U1772" s="3">
        <f t="shared" ca="1" si="473"/>
        <v>48.629800010074405</v>
      </c>
      <c r="W1772" s="34">
        <f t="shared" si="466"/>
        <v>11</v>
      </c>
      <c r="X1772" s="73" t="b">
        <f>COUNTIF('Power Curve'!$D$2:$D$31,W1772)&gt;0</f>
        <v>1</v>
      </c>
      <c r="Y1772" s="73" t="b">
        <f t="shared" si="467"/>
        <v>0</v>
      </c>
      <c r="Z1772" s="73" t="b">
        <f t="shared" si="474"/>
        <v>1</v>
      </c>
      <c r="AA1772" s="34" t="str">
        <f t="shared" si="468"/>
        <v>Outer</v>
      </c>
      <c r="AB1772" s="35" t="str">
        <f t="shared" si="475"/>
        <v>1.0-1.1</v>
      </c>
      <c r="AC1772" s="36" t="str">
        <f t="shared" si="469"/>
        <v>2-3</v>
      </c>
      <c r="AD1772" s="36" t="str">
        <f t="shared" si="470"/>
        <v>Mar</v>
      </c>
      <c r="AE1772" s="35" t="str">
        <f t="shared" si="471"/>
        <v>285-295</v>
      </c>
      <c r="AF1772" s="36" t="str">
        <f t="shared" si="472"/>
        <v>HWS-HTI</v>
      </c>
    </row>
    <row r="1773" spans="5:32" x14ac:dyDescent="0.3">
      <c r="E1773" s="12">
        <v>40979.111111111109</v>
      </c>
      <c r="F1773" s="16">
        <v>8.8800000000000008</v>
      </c>
      <c r="G1773" s="16">
        <v>1027.4399871826172</v>
      </c>
      <c r="H1773" s="29">
        <v>1.2023821021793146</v>
      </c>
      <c r="I1773" s="26">
        <v>296.3</v>
      </c>
      <c r="J1773" s="30">
        <v>0.161036036036036</v>
      </c>
      <c r="K1773" s="31">
        <v>0.19768420442103582</v>
      </c>
      <c r="L1773" s="108">
        <f ca="1">REWS!R1773</f>
        <v>8.8812582960007376</v>
      </c>
      <c r="M1773" s="22">
        <f t="shared" si="459"/>
        <v>8.8250079213909132</v>
      </c>
      <c r="N1773" s="22">
        <f t="shared" ca="1" si="460"/>
        <v>8.8262584250141067</v>
      </c>
      <c r="O1773" s="22">
        <f t="shared" si="461"/>
        <v>0.72198339847857762</v>
      </c>
      <c r="P1773" s="81">
        <f t="shared" ca="1" si="462"/>
        <v>9</v>
      </c>
      <c r="Q1773" s="22">
        <f t="shared" ca="1" si="463"/>
        <v>0.81720348572461476</v>
      </c>
      <c r="R1773" s="3">
        <f ca="1">IF(N1773&gt;'Power Curve'!$C$37,0,INDEX(Ci,$P1773,1)*POWER(1-Q1773,3)+INDEX(Ci,$P1773,2)*3*Q1773*POWER(1-Q1773,2)+INDEX(Ci,$P1773,3)*3*POWER(Q1773,2)*(1-Q1773)+INDEX(Ci,$P1773,4)*POWER(Q1773,3))</f>
        <v>1138.3501373936679</v>
      </c>
      <c r="S1773" s="3">
        <f t="shared" si="464"/>
        <v>1027.4399871826172</v>
      </c>
      <c r="T1773" s="3">
        <f t="shared" ca="1" si="465"/>
        <v>110.91015021105068</v>
      </c>
      <c r="U1773" s="3">
        <f t="shared" ca="1" si="473"/>
        <v>110.91015021105068</v>
      </c>
      <c r="W1773" s="34">
        <f t="shared" si="466"/>
        <v>9</v>
      </c>
      <c r="X1773" s="73" t="b">
        <f>COUNTIF('Power Curve'!$D$2:$D$31,W1773)&gt;0</f>
        <v>1</v>
      </c>
      <c r="Y1773" s="73" t="b">
        <f t="shared" si="467"/>
        <v>0</v>
      </c>
      <c r="Z1773" s="73" t="b">
        <f t="shared" si="474"/>
        <v>1</v>
      </c>
      <c r="AA1773" s="34" t="str">
        <f t="shared" si="468"/>
        <v>Outer</v>
      </c>
      <c r="AB1773" s="35" t="str">
        <f t="shared" si="475"/>
        <v>0.7-0.8</v>
      </c>
      <c r="AC1773" s="36" t="str">
        <f t="shared" si="469"/>
        <v>2-3</v>
      </c>
      <c r="AD1773" s="36" t="str">
        <f t="shared" si="470"/>
        <v>Mar</v>
      </c>
      <c r="AE1773" s="35" t="str">
        <f t="shared" si="471"/>
        <v>295-305</v>
      </c>
      <c r="AF1773" s="36" t="str">
        <f t="shared" si="472"/>
        <v>HWS-HTI</v>
      </c>
    </row>
    <row r="1774" spans="5:32" x14ac:dyDescent="0.3">
      <c r="E1774" s="12">
        <v>40979.118055555555</v>
      </c>
      <c r="F1774" s="16">
        <v>10.56</v>
      </c>
      <c r="G1774" s="16">
        <v>1801.169982910154</v>
      </c>
      <c r="H1774" s="29">
        <v>1.2020594016687995</v>
      </c>
      <c r="I1774" s="26">
        <v>286.7</v>
      </c>
      <c r="J1774" s="30">
        <v>0.21685606060606061</v>
      </c>
      <c r="K1774" s="31">
        <v>0.23893404992118353</v>
      </c>
      <c r="L1774" s="108">
        <f ca="1">REWS!R1774</f>
        <v>10.499063870595643</v>
      </c>
      <c r="M1774" s="22">
        <f t="shared" si="459"/>
        <v>10.493665068212911</v>
      </c>
      <c r="N1774" s="22">
        <f t="shared" ca="1" si="460"/>
        <v>10.433111722330089</v>
      </c>
      <c r="O1774" s="22">
        <f t="shared" si="461"/>
        <v>0.97987973956924979</v>
      </c>
      <c r="P1774" s="81">
        <f t="shared" ca="1" si="462"/>
        <v>11</v>
      </c>
      <c r="Q1774" s="22">
        <f t="shared" ca="1" si="463"/>
        <v>0.46893194495016471</v>
      </c>
      <c r="R1774" s="3">
        <f ca="1">IF(N1774&gt;'Power Curve'!$C$37,0,INDEX(Ci,$P1774,1)*POWER(1-Q1774,3)+INDEX(Ci,$P1774,2)*3*Q1774*POWER(1-Q1774,2)+INDEX(Ci,$P1774,3)*3*POWER(Q1774,2)*(1-Q1774)+INDEX(Ci,$P1774,4)*POWER(Q1774,3))</f>
        <v>1653.7416183544658</v>
      </c>
      <c r="S1774" s="3">
        <f t="shared" si="464"/>
        <v>1801.169982910154</v>
      </c>
      <c r="T1774" s="3">
        <f t="shared" ca="1" si="465"/>
        <v>-147.42836455568818</v>
      </c>
      <c r="U1774" s="3">
        <f t="shared" ca="1" si="473"/>
        <v>147.42836455568818</v>
      </c>
      <c r="W1774" s="34">
        <f t="shared" si="466"/>
        <v>10</v>
      </c>
      <c r="X1774" s="73" t="b">
        <f>COUNTIF('Power Curve'!$D$2:$D$31,W1774)&gt;0</f>
        <v>1</v>
      </c>
      <c r="Y1774" s="73" t="b">
        <f t="shared" si="467"/>
        <v>0</v>
      </c>
      <c r="Z1774" s="73" t="b">
        <f t="shared" si="474"/>
        <v>1</v>
      </c>
      <c r="AA1774" s="34" t="str">
        <f t="shared" si="468"/>
        <v>Outer</v>
      </c>
      <c r="AB1774" s="35" t="str">
        <f t="shared" si="475"/>
        <v>0.9-1.0</v>
      </c>
      <c r="AC1774" s="36" t="str">
        <f t="shared" si="469"/>
        <v>2-3</v>
      </c>
      <c r="AD1774" s="36" t="str">
        <f t="shared" si="470"/>
        <v>Mar</v>
      </c>
      <c r="AE1774" s="35" t="str">
        <f t="shared" si="471"/>
        <v>285-295</v>
      </c>
      <c r="AF1774" s="36" t="str">
        <f t="shared" si="472"/>
        <v>HWS-HTI</v>
      </c>
    </row>
    <row r="1775" spans="5:32" x14ac:dyDescent="0.3">
      <c r="E1775" s="12">
        <v>40979.125</v>
      </c>
      <c r="F1775" s="16">
        <v>14.43</v>
      </c>
      <c r="G1775" s="16">
        <v>1992.129959106443</v>
      </c>
      <c r="H1775" s="29">
        <v>1.2001688278397278</v>
      </c>
      <c r="I1775" s="26">
        <v>285.2</v>
      </c>
      <c r="J1775" s="30">
        <v>0.14622314622314622</v>
      </c>
      <c r="K1775" s="31">
        <v>0.22535288008423665</v>
      </c>
      <c r="L1775" s="108">
        <f ca="1">REWS!R1775</f>
        <v>14.299051338593316</v>
      </c>
      <c r="M1775" s="22">
        <f t="shared" si="459"/>
        <v>14.331833333171433</v>
      </c>
      <c r="N1775" s="22">
        <f t="shared" ca="1" si="460"/>
        <v>14.201775509853173</v>
      </c>
      <c r="O1775" s="22">
        <f t="shared" si="461"/>
        <v>1.573081017559957</v>
      </c>
      <c r="P1775" s="81">
        <f t="shared" ca="1" si="462"/>
        <v>15</v>
      </c>
      <c r="Q1775" s="22">
        <f t="shared" ca="1" si="463"/>
        <v>0.23704754191540328</v>
      </c>
      <c r="R1775" s="3">
        <f ca="1">IF(N1775&gt;'Power Curve'!$C$37,0,INDEX(Ci,$P1775,1)*POWER(1-Q1775,3)+INDEX(Ci,$P1775,2)*3*Q1775*POWER(1-Q1775,2)+INDEX(Ci,$P1775,3)*3*POWER(Q1775,2)*(1-Q1775)+INDEX(Ci,$P1775,4)*POWER(Q1775,3))</f>
        <v>1976.2724365995161</v>
      </c>
      <c r="S1775" s="3">
        <f t="shared" si="464"/>
        <v>1992.129959106443</v>
      </c>
      <c r="T1775" s="3">
        <f t="shared" ca="1" si="465"/>
        <v>-15.857522506926898</v>
      </c>
      <c r="U1775" s="3">
        <f t="shared" ca="1" si="473"/>
        <v>15.857522506926898</v>
      </c>
      <c r="W1775" s="34">
        <f t="shared" si="466"/>
        <v>14</v>
      </c>
      <c r="X1775" s="73" t="b">
        <f>COUNTIF('Power Curve'!$D$2:$D$31,W1775)&gt;0</f>
        <v>1</v>
      </c>
      <c r="Y1775" s="73" t="b">
        <f t="shared" si="467"/>
        <v>0</v>
      </c>
      <c r="Z1775" s="73" t="b">
        <f t="shared" si="474"/>
        <v>1</v>
      </c>
      <c r="AA1775" s="34" t="str">
        <f t="shared" si="468"/>
        <v>Outer</v>
      </c>
      <c r="AB1775" s="35" t="str">
        <f t="shared" si="475"/>
        <v>1.5-1.6</v>
      </c>
      <c r="AC1775" s="36" t="str">
        <f t="shared" si="469"/>
        <v>3-4</v>
      </c>
      <c r="AD1775" s="36" t="str">
        <f t="shared" si="470"/>
        <v>Mar</v>
      </c>
      <c r="AE1775" s="35" t="str">
        <f t="shared" si="471"/>
        <v>285-295</v>
      </c>
      <c r="AF1775" s="36" t="str">
        <f t="shared" si="472"/>
        <v>HWS-HTI</v>
      </c>
    </row>
    <row r="1776" spans="5:32" x14ac:dyDescent="0.3">
      <c r="E1776" s="12">
        <v>40979.131944444445</v>
      </c>
      <c r="F1776" s="16">
        <v>14.5</v>
      </c>
      <c r="G1776" s="16">
        <v>1989.8999938964871</v>
      </c>
      <c r="H1776" s="29">
        <v>1.1994140881058912</v>
      </c>
      <c r="I1776" s="26">
        <v>289.39999999999998</v>
      </c>
      <c r="J1776" s="30">
        <v>0.12482758620689656</v>
      </c>
      <c r="K1776" s="31">
        <v>0.21081433180197584</v>
      </c>
      <c r="L1776" s="108">
        <f ca="1">REWS!R1776</f>
        <v>14.432152022755291</v>
      </c>
      <c r="M1776" s="22">
        <f t="shared" si="459"/>
        <v>14.398337674427623</v>
      </c>
      <c r="N1776" s="22">
        <f t="shared" ca="1" si="460"/>
        <v>14.330965392572713</v>
      </c>
      <c r="O1776" s="22">
        <f t="shared" si="461"/>
        <v>1.5833594778831468</v>
      </c>
      <c r="P1776" s="81">
        <f t="shared" ca="1" si="462"/>
        <v>15</v>
      </c>
      <c r="Q1776" s="22">
        <f t="shared" ca="1" si="463"/>
        <v>0.36046776978436212</v>
      </c>
      <c r="R1776" s="3">
        <f ca="1">IF(N1776&gt;'Power Curve'!$C$37,0,INDEX(Ci,$P1776,1)*POWER(1-Q1776,3)+INDEX(Ci,$P1776,2)*3*Q1776*POWER(1-Q1776,2)+INDEX(Ci,$P1776,3)*3*POWER(Q1776,2)*(1-Q1776)+INDEX(Ci,$P1776,4)*POWER(Q1776,3))</f>
        <v>1976.8349880830744</v>
      </c>
      <c r="S1776" s="3">
        <f t="shared" si="464"/>
        <v>1989.8999938964871</v>
      </c>
      <c r="T1776" s="3">
        <f t="shared" ca="1" si="465"/>
        <v>-13.065005813412654</v>
      </c>
      <c r="U1776" s="3">
        <f t="shared" ca="1" si="473"/>
        <v>13.065005813412654</v>
      </c>
      <c r="W1776" s="34">
        <f t="shared" si="466"/>
        <v>14</v>
      </c>
      <c r="X1776" s="73" t="b">
        <f>COUNTIF('Power Curve'!$D$2:$D$31,W1776)&gt;0</f>
        <v>1</v>
      </c>
      <c r="Y1776" s="73" t="b">
        <f t="shared" si="467"/>
        <v>0</v>
      </c>
      <c r="Z1776" s="73" t="b">
        <f t="shared" si="474"/>
        <v>1</v>
      </c>
      <c r="AA1776" s="34" t="str">
        <f t="shared" si="468"/>
        <v>Inner</v>
      </c>
      <c r="AB1776" s="35" t="str">
        <f t="shared" si="475"/>
        <v>1.5-1.6</v>
      </c>
      <c r="AC1776" s="36" t="str">
        <f t="shared" si="469"/>
        <v>3-4</v>
      </c>
      <c r="AD1776" s="36" t="str">
        <f t="shared" si="470"/>
        <v>Mar</v>
      </c>
      <c r="AE1776" s="35" t="str">
        <f t="shared" si="471"/>
        <v>285-295</v>
      </c>
      <c r="AF1776" s="36" t="str">
        <f t="shared" si="472"/>
        <v>Inner-TI</v>
      </c>
    </row>
    <row r="1777" spans="5:32" x14ac:dyDescent="0.3">
      <c r="E1777" s="12">
        <v>40979.138888888891</v>
      </c>
      <c r="F1777" s="16">
        <v>12.31</v>
      </c>
      <c r="G1777" s="16">
        <v>1938.2200622558589</v>
      </c>
      <c r="H1777" s="29">
        <v>1.2010914675278381</v>
      </c>
      <c r="I1777" s="26">
        <v>287.89999999999998</v>
      </c>
      <c r="J1777" s="30">
        <v>0.10235580828594638</v>
      </c>
      <c r="K1777" s="31">
        <v>0.21657446723215934</v>
      </c>
      <c r="L1777" s="108">
        <f ca="1">REWS!R1777</f>
        <v>12.216638327421386</v>
      </c>
      <c r="M1777" s="22">
        <f t="shared" si="459"/>
        <v>12.229387810738542</v>
      </c>
      <c r="N1777" s="22">
        <f t="shared" ca="1" si="460"/>
        <v>12.136637518242759</v>
      </c>
      <c r="O1777" s="22">
        <f t="shared" si="461"/>
        <v>1.2481412846672124</v>
      </c>
      <c r="P1777" s="81">
        <f t="shared" ca="1" si="462"/>
        <v>13</v>
      </c>
      <c r="Q1777" s="22">
        <f t="shared" ca="1" si="463"/>
        <v>0.12159964875581879</v>
      </c>
      <c r="R1777" s="3">
        <f ca="1">IF(N1777&gt;'Power Curve'!$C$37,0,INDEX(Ci,$P1777,1)*POWER(1-Q1777,3)+INDEX(Ci,$P1777,2)*3*Q1777*POWER(1-Q1777,2)+INDEX(Ci,$P1777,3)*3*POWER(Q1777,2)*(1-Q1777)+INDEX(Ci,$P1777,4)*POWER(Q1777,3))</f>
        <v>1923.5354267690009</v>
      </c>
      <c r="S1777" s="3">
        <f t="shared" si="464"/>
        <v>1938.2200622558589</v>
      </c>
      <c r="T1777" s="3">
        <f t="shared" ca="1" si="465"/>
        <v>-14.684635486858042</v>
      </c>
      <c r="U1777" s="3">
        <f t="shared" ca="1" si="473"/>
        <v>14.684635486858042</v>
      </c>
      <c r="W1777" s="34">
        <f t="shared" si="466"/>
        <v>12</v>
      </c>
      <c r="X1777" s="73" t="b">
        <f>COUNTIF('Power Curve'!$D$2:$D$31,W1777)&gt;0</f>
        <v>1</v>
      </c>
      <c r="Y1777" s="73" t="b">
        <f t="shared" si="467"/>
        <v>0</v>
      </c>
      <c r="Z1777" s="73" t="b">
        <f t="shared" si="474"/>
        <v>1</v>
      </c>
      <c r="AA1777" s="34" t="str">
        <f t="shared" si="468"/>
        <v>Inner</v>
      </c>
      <c r="AB1777" s="35" t="str">
        <f t="shared" si="475"/>
        <v>1.2-1.3</v>
      </c>
      <c r="AC1777" s="36" t="str">
        <f t="shared" si="469"/>
        <v>3-4</v>
      </c>
      <c r="AD1777" s="36" t="str">
        <f t="shared" si="470"/>
        <v>Mar</v>
      </c>
      <c r="AE1777" s="35" t="str">
        <f t="shared" si="471"/>
        <v>285-295</v>
      </c>
      <c r="AF1777" s="36" t="str">
        <f t="shared" si="472"/>
        <v>Inner-TI</v>
      </c>
    </row>
    <row r="1778" spans="5:32" x14ac:dyDescent="0.3">
      <c r="E1778" s="12">
        <v>40979.145833333336</v>
      </c>
      <c r="F1778" s="16">
        <v>12.84</v>
      </c>
      <c r="G1778" s="16">
        <v>1978.5100402832011</v>
      </c>
      <c r="H1778" s="29">
        <v>1.200680230175452</v>
      </c>
      <c r="I1778" s="26">
        <v>285.7</v>
      </c>
      <c r="J1778" s="30">
        <v>0.11370716510903427</v>
      </c>
      <c r="K1778" s="31">
        <v>0.26582655157524077</v>
      </c>
      <c r="L1778" s="108">
        <f ca="1">REWS!R1778</f>
        <v>12.793401676695359</v>
      </c>
      <c r="M1778" s="22">
        <f t="shared" si="459"/>
        <v>12.754461115513825</v>
      </c>
      <c r="N1778" s="22">
        <f t="shared" ca="1" si="460"/>
        <v>12.708173225900337</v>
      </c>
      <c r="O1778" s="22">
        <f t="shared" si="461"/>
        <v>1.3292930565358874</v>
      </c>
      <c r="P1778" s="81">
        <f t="shared" ca="1" si="462"/>
        <v>13</v>
      </c>
      <c r="Q1778" s="22">
        <f t="shared" ca="1" si="463"/>
        <v>0.70998689584936792</v>
      </c>
      <c r="R1778" s="3">
        <f ca="1">IF(N1778&gt;'Power Curve'!$C$37,0,INDEX(Ci,$P1778,1)*POWER(1-Q1778,3)+INDEX(Ci,$P1778,2)*3*Q1778*POWER(1-Q1778,2)+INDEX(Ci,$P1778,3)*3*POWER(Q1778,2)*(1-Q1778)+INDEX(Ci,$P1778,4)*POWER(Q1778,3))</f>
        <v>1945.2289580350753</v>
      </c>
      <c r="S1778" s="3">
        <f t="shared" si="464"/>
        <v>1978.5100402832011</v>
      </c>
      <c r="T1778" s="3">
        <f t="shared" ca="1" si="465"/>
        <v>-33.281082248125813</v>
      </c>
      <c r="U1778" s="3">
        <f t="shared" ca="1" si="473"/>
        <v>33.281082248125813</v>
      </c>
      <c r="W1778" s="34">
        <f t="shared" si="466"/>
        <v>13</v>
      </c>
      <c r="X1778" s="73" t="b">
        <f>COUNTIF('Power Curve'!$D$2:$D$31,W1778)&gt;0</f>
        <v>1</v>
      </c>
      <c r="Y1778" s="73" t="b">
        <f t="shared" si="467"/>
        <v>0</v>
      </c>
      <c r="Z1778" s="73" t="b">
        <f t="shared" si="474"/>
        <v>1</v>
      </c>
      <c r="AA1778" s="34" t="str">
        <f t="shared" si="468"/>
        <v>Inner</v>
      </c>
      <c r="AB1778" s="35" t="str">
        <f t="shared" si="475"/>
        <v>1.3-1.4</v>
      </c>
      <c r="AC1778" s="36" t="str">
        <f t="shared" si="469"/>
        <v>3-4</v>
      </c>
      <c r="AD1778" s="36" t="str">
        <f t="shared" si="470"/>
        <v>Mar</v>
      </c>
      <c r="AE1778" s="35" t="str">
        <f t="shared" si="471"/>
        <v>285-295</v>
      </c>
      <c r="AF1778" s="36" t="str">
        <f t="shared" si="472"/>
        <v>Inner-TI</v>
      </c>
    </row>
    <row r="1779" spans="5:32" x14ac:dyDescent="0.3">
      <c r="E1779" s="12">
        <v>40979.152777777781</v>
      </c>
      <c r="F1779" s="16">
        <v>12.99</v>
      </c>
      <c r="G1779" s="16">
        <v>1973.5500183105469</v>
      </c>
      <c r="H1779" s="29">
        <v>1.2008580097919788</v>
      </c>
      <c r="I1779" s="26">
        <v>285.39999999999998</v>
      </c>
      <c r="J1779" s="30">
        <v>0.1031562740569669</v>
      </c>
      <c r="K1779" s="31">
        <v>0.24123978071224247</v>
      </c>
      <c r="L1779" s="108">
        <f ca="1">REWS!R1779</f>
        <v>12.941519014177254</v>
      </c>
      <c r="M1779" s="22">
        <f t="shared" si="459"/>
        <v>12.904098651626974</v>
      </c>
      <c r="N1779" s="22">
        <f t="shared" ca="1" si="460"/>
        <v>12.855938264884491</v>
      </c>
      <c r="O1779" s="22">
        <f t="shared" si="461"/>
        <v>1.3524200201107011</v>
      </c>
      <c r="P1779" s="81">
        <f t="shared" ca="1" si="462"/>
        <v>13</v>
      </c>
      <c r="Q1779" s="22">
        <f t="shared" ca="1" si="463"/>
        <v>0.8621087376515032</v>
      </c>
      <c r="R1779" s="3">
        <f ca="1">IF(N1779&gt;'Power Curve'!$C$37,0,INDEX(Ci,$P1779,1)*POWER(1-Q1779,3)+INDEX(Ci,$P1779,2)*3*Q1779*POWER(1-Q1779,2)+INDEX(Ci,$P1779,3)*3*POWER(Q1779,2)*(1-Q1779)+INDEX(Ci,$P1779,4)*POWER(Q1779,3))</f>
        <v>1949.4482837738556</v>
      </c>
      <c r="S1779" s="3">
        <f t="shared" si="464"/>
        <v>1973.5500183105469</v>
      </c>
      <c r="T1779" s="3">
        <f t="shared" ca="1" si="465"/>
        <v>-24.10173453669131</v>
      </c>
      <c r="U1779" s="3">
        <f t="shared" ca="1" si="473"/>
        <v>24.10173453669131</v>
      </c>
      <c r="W1779" s="34">
        <f t="shared" si="466"/>
        <v>13</v>
      </c>
      <c r="X1779" s="73" t="b">
        <f>COUNTIF('Power Curve'!$D$2:$D$31,W1779)&gt;0</f>
        <v>1</v>
      </c>
      <c r="Y1779" s="73" t="b">
        <f t="shared" si="467"/>
        <v>0</v>
      </c>
      <c r="Z1779" s="73" t="b">
        <f t="shared" si="474"/>
        <v>1</v>
      </c>
      <c r="AA1779" s="34" t="str">
        <f t="shared" si="468"/>
        <v>Inner</v>
      </c>
      <c r="AB1779" s="35" t="str">
        <f t="shared" si="475"/>
        <v>1.3-1.4</v>
      </c>
      <c r="AC1779" s="36" t="str">
        <f t="shared" si="469"/>
        <v>3-4</v>
      </c>
      <c r="AD1779" s="36" t="str">
        <f t="shared" si="470"/>
        <v>Mar</v>
      </c>
      <c r="AE1779" s="35" t="str">
        <f t="shared" si="471"/>
        <v>285-295</v>
      </c>
      <c r="AF1779" s="36" t="str">
        <f t="shared" si="472"/>
        <v>Inner-TI</v>
      </c>
    </row>
    <row r="1780" spans="5:32" x14ac:dyDescent="0.3">
      <c r="E1780" s="12">
        <v>40979.159722222219</v>
      </c>
      <c r="F1780" s="16">
        <v>12.79</v>
      </c>
      <c r="G1780" s="16">
        <v>1974.160018920898</v>
      </c>
      <c r="H1780" s="29">
        <v>1.201135926008817</v>
      </c>
      <c r="I1780" s="26">
        <v>280.8</v>
      </c>
      <c r="J1780" s="30">
        <v>8.9132134480062547E-2</v>
      </c>
      <c r="K1780" s="31">
        <v>0.19628723426964401</v>
      </c>
      <c r="L1780" s="108">
        <f ca="1">REWS!R1780</f>
        <v>12.67593504665469</v>
      </c>
      <c r="M1780" s="22">
        <f t="shared" si="459"/>
        <v>12.706401296952729</v>
      </c>
      <c r="N1780" s="22">
        <f t="shared" ca="1" si="460"/>
        <v>12.593081901243293</v>
      </c>
      <c r="O1780" s="22">
        <f t="shared" si="461"/>
        <v>1.3218652566526137</v>
      </c>
      <c r="P1780" s="81">
        <f t="shared" ca="1" si="462"/>
        <v>13</v>
      </c>
      <c r="Q1780" s="22">
        <f t="shared" ca="1" si="463"/>
        <v>0.59150214192760631</v>
      </c>
      <c r="R1780" s="3">
        <f ca="1">IF(N1780&gt;'Power Curve'!$C$37,0,INDEX(Ci,$P1780,1)*POWER(1-Q1780,3)+INDEX(Ci,$P1780,2)*3*Q1780*POWER(1-Q1780,2)+INDEX(Ci,$P1780,3)*3*POWER(Q1780,2)*(1-Q1780)+INDEX(Ci,$P1780,4)*POWER(Q1780,3))</f>
        <v>1941.7184433277939</v>
      </c>
      <c r="S1780" s="3">
        <f t="shared" si="464"/>
        <v>1974.160018920898</v>
      </c>
      <c r="T1780" s="3">
        <f t="shared" ca="1" si="465"/>
        <v>-32.441575593104062</v>
      </c>
      <c r="U1780" s="3">
        <f t="shared" ca="1" si="473"/>
        <v>32.441575593104062</v>
      </c>
      <c r="W1780" s="34">
        <f t="shared" si="466"/>
        <v>13</v>
      </c>
      <c r="X1780" s="73" t="b">
        <f>COUNTIF('Power Curve'!$D$2:$D$31,W1780)&gt;0</f>
        <v>1</v>
      </c>
      <c r="Y1780" s="73" t="b">
        <f t="shared" si="467"/>
        <v>0</v>
      </c>
      <c r="Z1780" s="73" t="b">
        <f t="shared" si="474"/>
        <v>1</v>
      </c>
      <c r="AA1780" s="34" t="str">
        <f t="shared" si="468"/>
        <v>Outer</v>
      </c>
      <c r="AB1780" s="35" t="str">
        <f t="shared" si="475"/>
        <v>1.3-1.4</v>
      </c>
      <c r="AC1780" s="36" t="str">
        <f t="shared" si="469"/>
        <v>3-4</v>
      </c>
      <c r="AD1780" s="36" t="str">
        <f t="shared" si="470"/>
        <v>Mar</v>
      </c>
      <c r="AE1780" s="35" t="str">
        <f t="shared" si="471"/>
        <v>275-285</v>
      </c>
      <c r="AF1780" s="36" t="str">
        <f t="shared" si="472"/>
        <v>HWS-LTI</v>
      </c>
    </row>
    <row r="1781" spans="5:32" x14ac:dyDescent="0.3">
      <c r="E1781" s="12">
        <v>40979.166666666664</v>
      </c>
      <c r="F1781" s="16">
        <v>11.62</v>
      </c>
      <c r="G1781" s="16">
        <v>1899.5099792480489</v>
      </c>
      <c r="H1781" s="29">
        <v>1.2014138216522416</v>
      </c>
      <c r="I1781" s="26">
        <v>278.89999999999998</v>
      </c>
      <c r="J1781" s="30">
        <v>0.1179001721170396</v>
      </c>
      <c r="K1781" s="31">
        <v>0.21661605927426161</v>
      </c>
      <c r="L1781" s="108">
        <f ca="1">REWS!R1781</f>
        <v>11.530047912931261</v>
      </c>
      <c r="M1781" s="22">
        <f t="shared" si="459"/>
        <v>11.544938926512938</v>
      </c>
      <c r="N1781" s="22">
        <f t="shared" ca="1" si="460"/>
        <v>11.455567897982736</v>
      </c>
      <c r="O1781" s="22">
        <f t="shared" si="461"/>
        <v>1.1423575032346052</v>
      </c>
      <c r="P1781" s="81">
        <f t="shared" ca="1" si="462"/>
        <v>12</v>
      </c>
      <c r="Q1781" s="22">
        <f t="shared" ca="1" si="463"/>
        <v>0.45776157925545091</v>
      </c>
      <c r="R1781" s="3">
        <f ca="1">IF(N1781&gt;'Power Curve'!$C$37,0,INDEX(Ci,$P1781,1)*POWER(1-Q1781,3)+INDEX(Ci,$P1781,2)*3*Q1781*POWER(1-Q1781,2)+INDEX(Ci,$P1781,3)*3*POWER(Q1781,2)*(1-Q1781)+INDEX(Ci,$P1781,4)*POWER(Q1781,3))</f>
        <v>1855.472751147186</v>
      </c>
      <c r="S1781" s="3">
        <f t="shared" si="464"/>
        <v>1899.5099792480489</v>
      </c>
      <c r="T1781" s="3">
        <f t="shared" ca="1" si="465"/>
        <v>-44.037228100862876</v>
      </c>
      <c r="U1781" s="3">
        <f t="shared" ca="1" si="473"/>
        <v>44.037228100862876</v>
      </c>
      <c r="W1781" s="34">
        <f t="shared" si="466"/>
        <v>12</v>
      </c>
      <c r="X1781" s="73" t="b">
        <f>COUNTIF('Power Curve'!$D$2:$D$31,W1781)&gt;0</f>
        <v>1</v>
      </c>
      <c r="Y1781" s="73" t="b">
        <f t="shared" si="467"/>
        <v>0</v>
      </c>
      <c r="Z1781" s="73" t="b">
        <f t="shared" si="474"/>
        <v>1</v>
      </c>
      <c r="AA1781" s="34" t="str">
        <f t="shared" si="468"/>
        <v>Inner</v>
      </c>
      <c r="AB1781" s="35" t="str">
        <f t="shared" si="475"/>
        <v>1.1-1.2</v>
      </c>
      <c r="AC1781" s="36" t="str">
        <f t="shared" si="469"/>
        <v>4-5</v>
      </c>
      <c r="AD1781" s="36" t="str">
        <f t="shared" si="470"/>
        <v>Mar</v>
      </c>
      <c r="AE1781" s="35" t="str">
        <f t="shared" si="471"/>
        <v>275-285</v>
      </c>
      <c r="AF1781" s="36" t="str">
        <f t="shared" si="472"/>
        <v>Inner-TI</v>
      </c>
    </row>
    <row r="1782" spans="5:32" x14ac:dyDescent="0.3">
      <c r="E1782" s="12">
        <v>40979.173611111109</v>
      </c>
      <c r="F1782" s="16">
        <v>11.97</v>
      </c>
      <c r="G1782" s="16">
        <v>1826.460021972661</v>
      </c>
      <c r="H1782" s="29">
        <v>1.2011915189588454</v>
      </c>
      <c r="I1782" s="26">
        <v>278</v>
      </c>
      <c r="J1782" s="30">
        <v>8.1871345029239762E-2</v>
      </c>
      <c r="K1782" s="31">
        <v>0.28555538447986956</v>
      </c>
      <c r="L1782" s="108">
        <f ca="1">REWS!R1782</f>
        <v>11.862054059075108</v>
      </c>
      <c r="M1782" s="22">
        <f t="shared" si="459"/>
        <v>11.891944488010722</v>
      </c>
      <c r="N1782" s="22">
        <f t="shared" ca="1" si="460"/>
        <v>11.784702454829027</v>
      </c>
      <c r="O1782" s="22">
        <f t="shared" si="461"/>
        <v>1.1959883313641773</v>
      </c>
      <c r="P1782" s="81">
        <f t="shared" ca="1" si="462"/>
        <v>12</v>
      </c>
      <c r="Q1782" s="22">
        <f t="shared" ca="1" si="463"/>
        <v>0.77478542549116647</v>
      </c>
      <c r="R1782" s="3">
        <f ca="1">IF(N1782&gt;'Power Curve'!$C$37,0,INDEX(Ci,$P1782,1)*POWER(1-Q1782,3)+INDEX(Ci,$P1782,2)*3*Q1782*POWER(1-Q1782,2)+INDEX(Ci,$P1782,3)*3*POWER(Q1782,2)*(1-Q1782)+INDEX(Ci,$P1782,4)*POWER(Q1782,3))</f>
        <v>1897.9549232814586</v>
      </c>
      <c r="S1782" s="3">
        <f t="shared" si="464"/>
        <v>1826.460021972661</v>
      </c>
      <c r="T1782" s="3">
        <f t="shared" ca="1" si="465"/>
        <v>71.49490130879758</v>
      </c>
      <c r="U1782" s="3">
        <f t="shared" ca="1" si="473"/>
        <v>71.49490130879758</v>
      </c>
      <c r="W1782" s="34">
        <f t="shared" si="466"/>
        <v>12</v>
      </c>
      <c r="X1782" s="73" t="b">
        <f>COUNTIF('Power Curve'!$D$2:$D$31,W1782)&gt;0</f>
        <v>1</v>
      </c>
      <c r="Y1782" s="73" t="b">
        <f t="shared" si="467"/>
        <v>0</v>
      </c>
      <c r="Z1782" s="73" t="b">
        <f t="shared" si="474"/>
        <v>1</v>
      </c>
      <c r="AA1782" s="34" t="str">
        <f t="shared" si="468"/>
        <v>Outer</v>
      </c>
      <c r="AB1782" s="35" t="str">
        <f t="shared" si="475"/>
        <v>1.1-1.2</v>
      </c>
      <c r="AC1782" s="36" t="str">
        <f t="shared" si="469"/>
        <v>4-5</v>
      </c>
      <c r="AD1782" s="36" t="str">
        <f t="shared" si="470"/>
        <v>Mar</v>
      </c>
      <c r="AE1782" s="35" t="str">
        <f t="shared" si="471"/>
        <v>275-285</v>
      </c>
      <c r="AF1782" s="36" t="str">
        <f t="shared" si="472"/>
        <v>HWS-LTI</v>
      </c>
    </row>
    <row r="1783" spans="5:32" x14ac:dyDescent="0.3">
      <c r="E1783" s="12">
        <v>40979.180555555555</v>
      </c>
      <c r="F1783" s="16">
        <v>10.61</v>
      </c>
      <c r="G1783" s="16">
        <v>1523.2099914550761</v>
      </c>
      <c r="H1783" s="29">
        <v>1.201647220964855</v>
      </c>
      <c r="I1783" s="26">
        <v>278.8</v>
      </c>
      <c r="J1783" s="30">
        <v>0.12818096135721019</v>
      </c>
      <c r="K1783" s="31">
        <v>0.23407125199530021</v>
      </c>
      <c r="L1783" s="108">
        <f ca="1">REWS!R1783</f>
        <v>10.559183032260714</v>
      </c>
      <c r="M1783" s="22">
        <f t="shared" si="459"/>
        <v>10.542145755555909</v>
      </c>
      <c r="N1783" s="22">
        <f t="shared" ca="1" si="460"/>
        <v>10.491653778104171</v>
      </c>
      <c r="O1783" s="22">
        <f t="shared" si="461"/>
        <v>0.98737258607947054</v>
      </c>
      <c r="P1783" s="81">
        <f t="shared" ca="1" si="462"/>
        <v>11</v>
      </c>
      <c r="Q1783" s="22">
        <f t="shared" ca="1" si="463"/>
        <v>0.52574734709156246</v>
      </c>
      <c r="R1783" s="3">
        <f ca="1">IF(N1783&gt;'Power Curve'!$C$37,0,INDEX(Ci,$P1783,1)*POWER(1-Q1783,3)+INDEX(Ci,$P1783,2)*3*Q1783*POWER(1-Q1783,2)+INDEX(Ci,$P1783,3)*3*POWER(Q1783,2)*(1-Q1783)+INDEX(Ci,$P1783,4)*POWER(Q1783,3))</f>
        <v>1668.8712492224752</v>
      </c>
      <c r="S1783" s="3">
        <f t="shared" si="464"/>
        <v>1523.2099914550761</v>
      </c>
      <c r="T1783" s="3">
        <f t="shared" ca="1" si="465"/>
        <v>145.66125776739909</v>
      </c>
      <c r="U1783" s="3">
        <f t="shared" ca="1" si="473"/>
        <v>145.66125776739909</v>
      </c>
      <c r="W1783" s="34">
        <f t="shared" si="466"/>
        <v>11</v>
      </c>
      <c r="X1783" s="73" t="b">
        <f>COUNTIF('Power Curve'!$D$2:$D$31,W1783)&gt;0</f>
        <v>1</v>
      </c>
      <c r="Y1783" s="73" t="b">
        <f t="shared" si="467"/>
        <v>0</v>
      </c>
      <c r="Z1783" s="73" t="b">
        <f t="shared" si="474"/>
        <v>1</v>
      </c>
      <c r="AA1783" s="34" t="str">
        <f t="shared" si="468"/>
        <v>Inner</v>
      </c>
      <c r="AB1783" s="35" t="str">
        <f t="shared" si="475"/>
        <v>0.9-1.0</v>
      </c>
      <c r="AC1783" s="36" t="str">
        <f t="shared" si="469"/>
        <v>4-5</v>
      </c>
      <c r="AD1783" s="36" t="str">
        <f t="shared" si="470"/>
        <v>Mar</v>
      </c>
      <c r="AE1783" s="35" t="str">
        <f t="shared" si="471"/>
        <v>275-285</v>
      </c>
      <c r="AF1783" s="36" t="str">
        <f t="shared" si="472"/>
        <v>Inner-TI</v>
      </c>
    </row>
    <row r="1784" spans="5:32" x14ac:dyDescent="0.3">
      <c r="E1784" s="12">
        <v>40979.1875</v>
      </c>
      <c r="F1784" s="16">
        <v>9.14</v>
      </c>
      <c r="G1784" s="16">
        <v>1360.379943847656</v>
      </c>
      <c r="H1784" s="29">
        <v>1.2020140389178653</v>
      </c>
      <c r="I1784" s="26">
        <v>280.8</v>
      </c>
      <c r="J1784" s="30">
        <v>0.12363238512035009</v>
      </c>
      <c r="K1784" s="31">
        <v>0.16377132803378561</v>
      </c>
      <c r="L1784" s="108">
        <f ca="1">REWS!R1784</f>
        <v>9.1682405752737601</v>
      </c>
      <c r="M1784" s="22">
        <f t="shared" si="459"/>
        <v>9.0824708535134917</v>
      </c>
      <c r="N1784" s="22">
        <f t="shared" ca="1" si="460"/>
        <v>9.1105336764686751</v>
      </c>
      <c r="O1784" s="22">
        <f t="shared" si="461"/>
        <v>0.76177512459040786</v>
      </c>
      <c r="P1784" s="81">
        <f t="shared" ca="1" si="462"/>
        <v>10</v>
      </c>
      <c r="Q1784" s="22">
        <f t="shared" ca="1" si="463"/>
        <v>0.10777752908636415</v>
      </c>
      <c r="R1784" s="3">
        <f ca="1">IF(N1784&gt;'Power Curve'!$C$37,0,INDEX(Ci,$P1784,1)*POWER(1-Q1784,3)+INDEX(Ci,$P1784,2)*3*Q1784*POWER(1-Q1784,2)+INDEX(Ci,$P1784,3)*3*POWER(Q1784,2)*(1-Q1784)+INDEX(Ci,$P1784,4)*POWER(Q1784,3))</f>
        <v>1232.3974482288586</v>
      </c>
      <c r="S1784" s="3">
        <f t="shared" si="464"/>
        <v>1360.379943847656</v>
      </c>
      <c r="T1784" s="3">
        <f t="shared" ca="1" si="465"/>
        <v>-127.98249561879743</v>
      </c>
      <c r="U1784" s="3">
        <f t="shared" ca="1" si="473"/>
        <v>127.98249561879743</v>
      </c>
      <c r="W1784" s="34">
        <f t="shared" si="466"/>
        <v>9</v>
      </c>
      <c r="X1784" s="73" t="b">
        <f>COUNTIF('Power Curve'!$D$2:$D$31,W1784)&gt;0</f>
        <v>1</v>
      </c>
      <c r="Y1784" s="73" t="b">
        <f t="shared" si="467"/>
        <v>0</v>
      </c>
      <c r="Z1784" s="73" t="b">
        <f t="shared" si="474"/>
        <v>1</v>
      </c>
      <c r="AA1784" s="34" t="str">
        <f t="shared" si="468"/>
        <v>Inner</v>
      </c>
      <c r="AB1784" s="35" t="str">
        <f t="shared" si="475"/>
        <v>0.7-0.8</v>
      </c>
      <c r="AC1784" s="36" t="str">
        <f t="shared" si="469"/>
        <v>4-5</v>
      </c>
      <c r="AD1784" s="36" t="str">
        <f t="shared" si="470"/>
        <v>Mar</v>
      </c>
      <c r="AE1784" s="35" t="str">
        <f t="shared" si="471"/>
        <v>275-285</v>
      </c>
      <c r="AF1784" s="36" t="str">
        <f t="shared" si="472"/>
        <v>Inner-TI</v>
      </c>
    </row>
    <row r="1785" spans="5:32" x14ac:dyDescent="0.3">
      <c r="E1785" s="12">
        <v>40979.194444444445</v>
      </c>
      <c r="F1785" s="16">
        <v>9.58</v>
      </c>
      <c r="G1785" s="16">
        <v>1506.39001464844</v>
      </c>
      <c r="H1785" s="29">
        <v>1.2012915333708214</v>
      </c>
      <c r="I1785" s="26">
        <v>279.89999999999998</v>
      </c>
      <c r="J1785" s="30">
        <v>0.10438413361169102</v>
      </c>
      <c r="K1785" s="31">
        <v>0.22343500651203288</v>
      </c>
      <c r="L1785" s="108">
        <f ca="1">REWS!R1785</f>
        <v>9.5246726866748563</v>
      </c>
      <c r="M1785" s="22">
        <f t="shared" si="459"/>
        <v>9.5177936510009875</v>
      </c>
      <c r="N1785" s="22">
        <f t="shared" ca="1" si="460"/>
        <v>9.4628255976092355</v>
      </c>
      <c r="O1785" s="22">
        <f t="shared" si="461"/>
        <v>0.82905566623984051</v>
      </c>
      <c r="P1785" s="81">
        <f t="shared" ca="1" si="462"/>
        <v>10</v>
      </c>
      <c r="Q1785" s="22">
        <f t="shared" ca="1" si="463"/>
        <v>0.48224101179219736</v>
      </c>
      <c r="R1785" s="3">
        <f ca="1">IF(N1785&gt;'Power Curve'!$C$37,0,INDEX(Ci,$P1785,1)*POWER(1-Q1785,3)+INDEX(Ci,$P1785,2)*3*Q1785*POWER(1-Q1785,2)+INDEX(Ci,$P1785,3)*3*POWER(Q1785,2)*(1-Q1785)+INDEX(Ci,$P1785,4)*POWER(Q1785,3))</f>
        <v>1357.3585543932206</v>
      </c>
      <c r="S1785" s="3">
        <f t="shared" si="464"/>
        <v>1506.39001464844</v>
      </c>
      <c r="T1785" s="3">
        <f t="shared" ca="1" si="465"/>
        <v>-149.03146025521937</v>
      </c>
      <c r="U1785" s="3">
        <f t="shared" ca="1" si="473"/>
        <v>149.03146025521937</v>
      </c>
      <c r="W1785" s="34">
        <f t="shared" si="466"/>
        <v>10</v>
      </c>
      <c r="X1785" s="73" t="b">
        <f>COUNTIF('Power Curve'!$D$2:$D$31,W1785)&gt;0</f>
        <v>1</v>
      </c>
      <c r="Y1785" s="73" t="b">
        <f t="shared" si="467"/>
        <v>0</v>
      </c>
      <c r="Z1785" s="73" t="b">
        <f t="shared" si="474"/>
        <v>1</v>
      </c>
      <c r="AA1785" s="34" t="str">
        <f t="shared" si="468"/>
        <v>Inner</v>
      </c>
      <c r="AB1785" s="35" t="str">
        <f t="shared" si="475"/>
        <v>0.8-0.9</v>
      </c>
      <c r="AC1785" s="36" t="str">
        <f t="shared" si="469"/>
        <v>4-5</v>
      </c>
      <c r="AD1785" s="36" t="str">
        <f t="shared" si="470"/>
        <v>Mar</v>
      </c>
      <c r="AE1785" s="35" t="str">
        <f t="shared" si="471"/>
        <v>275-285</v>
      </c>
      <c r="AF1785" s="36" t="str">
        <f t="shared" si="472"/>
        <v>Inner-TI</v>
      </c>
    </row>
    <row r="1786" spans="5:32" x14ac:dyDescent="0.3">
      <c r="E1786" s="12">
        <v>40979.201388888891</v>
      </c>
      <c r="F1786" s="16">
        <v>9.99</v>
      </c>
      <c r="G1786" s="16">
        <v>1634.1699523925761</v>
      </c>
      <c r="H1786" s="29">
        <v>1.2006139157226605</v>
      </c>
      <c r="I1786" s="26">
        <v>279.3</v>
      </c>
      <c r="J1786" s="30">
        <v>0.1131131131131131</v>
      </c>
      <c r="K1786" s="31">
        <v>0.25197207309303732</v>
      </c>
      <c r="L1786" s="108">
        <f ca="1">REWS!R1786</f>
        <v>9.980572067661944</v>
      </c>
      <c r="M1786" s="22">
        <f t="shared" si="459"/>
        <v>9.9232648536870283</v>
      </c>
      <c r="N1786" s="22">
        <f t="shared" ca="1" si="460"/>
        <v>9.9138999017737977</v>
      </c>
      <c r="O1786" s="22">
        <f t="shared" si="461"/>
        <v>0.89172254768371273</v>
      </c>
      <c r="P1786" s="81">
        <f t="shared" ca="1" si="462"/>
        <v>10</v>
      </c>
      <c r="Q1786" s="22">
        <f t="shared" ca="1" si="463"/>
        <v>0.96170376628771925</v>
      </c>
      <c r="R1786" s="3">
        <f ca="1">IF(N1786&gt;'Power Curve'!$C$37,0,INDEX(Ci,$P1786,1)*POWER(1-Q1786,3)+INDEX(Ci,$P1786,2)*3*Q1786*POWER(1-Q1786,2)+INDEX(Ci,$P1786,3)*3*POWER(Q1786,2)*(1-Q1786)+INDEX(Ci,$P1786,4)*POWER(Q1786,3))</f>
        <v>1508.3813901919193</v>
      </c>
      <c r="S1786" s="3">
        <f t="shared" si="464"/>
        <v>1634.1699523925761</v>
      </c>
      <c r="T1786" s="3">
        <f t="shared" ca="1" si="465"/>
        <v>-125.78856220065677</v>
      </c>
      <c r="U1786" s="3">
        <f t="shared" ca="1" si="473"/>
        <v>125.78856220065677</v>
      </c>
      <c r="W1786" s="34">
        <f t="shared" si="466"/>
        <v>10</v>
      </c>
      <c r="X1786" s="73" t="b">
        <f>COUNTIF('Power Curve'!$D$2:$D$31,W1786)&gt;0</f>
        <v>1</v>
      </c>
      <c r="Y1786" s="73" t="b">
        <f t="shared" si="467"/>
        <v>0</v>
      </c>
      <c r="Z1786" s="73" t="b">
        <f t="shared" si="474"/>
        <v>1</v>
      </c>
      <c r="AA1786" s="34" t="str">
        <f t="shared" si="468"/>
        <v>Inner</v>
      </c>
      <c r="AB1786" s="35" t="str">
        <f t="shared" si="475"/>
        <v>0.8-0.9</v>
      </c>
      <c r="AC1786" s="36" t="str">
        <f t="shared" si="469"/>
        <v>4-5</v>
      </c>
      <c r="AD1786" s="36" t="str">
        <f t="shared" si="470"/>
        <v>Mar</v>
      </c>
      <c r="AE1786" s="35" t="str">
        <f t="shared" si="471"/>
        <v>275-285</v>
      </c>
      <c r="AF1786" s="36" t="str">
        <f t="shared" si="472"/>
        <v>Inner-TI</v>
      </c>
    </row>
    <row r="1787" spans="5:32" x14ac:dyDescent="0.3">
      <c r="E1787" s="12">
        <v>40979.208333333336</v>
      </c>
      <c r="F1787" s="16">
        <v>9.9</v>
      </c>
      <c r="G1787" s="16">
        <v>1606.639999389648</v>
      </c>
      <c r="H1787" s="29">
        <v>1.2000812373016789</v>
      </c>
      <c r="I1787" s="26">
        <v>279.39999999999998</v>
      </c>
      <c r="J1787" s="30">
        <v>0.12828282828282828</v>
      </c>
      <c r="K1787" s="31">
        <v>0.22635831960005479</v>
      </c>
      <c r="L1787" s="108">
        <f ca="1">REWS!R1787</f>
        <v>9.8357690546135554</v>
      </c>
      <c r="M1787" s="22">
        <f t="shared" si="459"/>
        <v>9.8324115200491882</v>
      </c>
      <c r="N1787" s="22">
        <f t="shared" ca="1" si="460"/>
        <v>9.7686190869823868</v>
      </c>
      <c r="O1787" s="22">
        <f t="shared" si="461"/>
        <v>0.87768087209702106</v>
      </c>
      <c r="P1787" s="81">
        <f t="shared" ca="1" si="462"/>
        <v>10</v>
      </c>
      <c r="Q1787" s="22">
        <f t="shared" ca="1" si="463"/>
        <v>0.8072796747530544</v>
      </c>
      <c r="R1787" s="3">
        <f ca="1">IF(N1787&gt;'Power Curve'!$C$37,0,INDEX(Ci,$P1787,1)*POWER(1-Q1787,3)+INDEX(Ci,$P1787,2)*3*Q1787*POWER(1-Q1787,2)+INDEX(Ci,$P1787,3)*3*POWER(Q1787,2)*(1-Q1787)+INDEX(Ci,$P1787,4)*POWER(Q1787,3))</f>
        <v>1462.9547862406985</v>
      </c>
      <c r="S1787" s="3">
        <f t="shared" si="464"/>
        <v>1606.639999389648</v>
      </c>
      <c r="T1787" s="3">
        <f t="shared" ca="1" si="465"/>
        <v>-143.68521314894952</v>
      </c>
      <c r="U1787" s="3">
        <f t="shared" ca="1" si="473"/>
        <v>143.68521314894952</v>
      </c>
      <c r="W1787" s="34">
        <f t="shared" si="466"/>
        <v>10</v>
      </c>
      <c r="X1787" s="73" t="b">
        <f>COUNTIF('Power Curve'!$D$2:$D$31,W1787)&gt;0</f>
        <v>1</v>
      </c>
      <c r="Y1787" s="73" t="b">
        <f t="shared" si="467"/>
        <v>0</v>
      </c>
      <c r="Z1787" s="73" t="b">
        <f t="shared" si="474"/>
        <v>1</v>
      </c>
      <c r="AA1787" s="34" t="str">
        <f t="shared" si="468"/>
        <v>Inner</v>
      </c>
      <c r="AB1787" s="35" t="str">
        <f t="shared" si="475"/>
        <v>0.8-0.9</v>
      </c>
      <c r="AC1787" s="36" t="str">
        <f t="shared" si="469"/>
        <v>5-6</v>
      </c>
      <c r="AD1787" s="36" t="str">
        <f t="shared" si="470"/>
        <v>Mar</v>
      </c>
      <c r="AE1787" s="35" t="str">
        <f t="shared" si="471"/>
        <v>275-285</v>
      </c>
      <c r="AF1787" s="36" t="str">
        <f t="shared" si="472"/>
        <v>Inner-TI</v>
      </c>
    </row>
    <row r="1788" spans="5:32" x14ac:dyDescent="0.3">
      <c r="E1788" s="12">
        <v>40979.215277777781</v>
      </c>
      <c r="F1788" s="16">
        <v>8.8699999999999992</v>
      </c>
      <c r="G1788" s="16">
        <v>1115.5800247192394</v>
      </c>
      <c r="H1788" s="29">
        <v>1.1996820375144202</v>
      </c>
      <c r="I1788" s="26">
        <v>275.8</v>
      </c>
      <c r="J1788" s="30">
        <v>0.12288613303269449</v>
      </c>
      <c r="K1788" s="31">
        <v>0.23134194842169192</v>
      </c>
      <c r="L1788" s="108">
        <f ca="1">REWS!R1788</f>
        <v>8.7546116362415791</v>
      </c>
      <c r="M1788" s="22">
        <f t="shared" si="459"/>
        <v>8.8084665417342745</v>
      </c>
      <c r="N1788" s="22">
        <f t="shared" ca="1" si="460"/>
        <v>8.6938786565627399</v>
      </c>
      <c r="O1788" s="22">
        <f t="shared" si="461"/>
        <v>0.7194268749301882</v>
      </c>
      <c r="P1788" s="81">
        <f t="shared" ca="1" si="462"/>
        <v>9</v>
      </c>
      <c r="Q1788" s="22">
        <f t="shared" ca="1" si="463"/>
        <v>0.68488350442283186</v>
      </c>
      <c r="R1788" s="3">
        <f ca="1">IF(N1788&gt;'Power Curve'!$C$37,0,INDEX(Ci,$P1788,1)*POWER(1-Q1788,3)+INDEX(Ci,$P1788,2)*3*Q1788*POWER(1-Q1788,2)+INDEX(Ci,$P1788,3)*3*POWER(Q1788,2)*(1-Q1788)+INDEX(Ci,$P1788,4)*POWER(Q1788,3))</f>
        <v>1095.2781983861064</v>
      </c>
      <c r="S1788" s="3">
        <f t="shared" si="464"/>
        <v>1115.5800247192394</v>
      </c>
      <c r="T1788" s="3">
        <f t="shared" ca="1" si="465"/>
        <v>-20.301826333133022</v>
      </c>
      <c r="U1788" s="3">
        <f t="shared" ca="1" si="473"/>
        <v>20.301826333133022</v>
      </c>
      <c r="W1788" s="34">
        <f t="shared" si="466"/>
        <v>9</v>
      </c>
      <c r="X1788" s="73" t="b">
        <f>COUNTIF('Power Curve'!$D$2:$D$31,W1788)&gt;0</f>
        <v>1</v>
      </c>
      <c r="Y1788" s="73" t="b">
        <f t="shared" si="467"/>
        <v>0</v>
      </c>
      <c r="Z1788" s="73" t="b">
        <f t="shared" si="474"/>
        <v>1</v>
      </c>
      <c r="AA1788" s="34" t="str">
        <f t="shared" si="468"/>
        <v>Inner</v>
      </c>
      <c r="AB1788" s="35" t="str">
        <f t="shared" si="475"/>
        <v>0.7-0.8</v>
      </c>
      <c r="AC1788" s="36" t="str">
        <f t="shared" si="469"/>
        <v>5-6</v>
      </c>
      <c r="AD1788" s="36" t="str">
        <f t="shared" si="470"/>
        <v>Mar</v>
      </c>
      <c r="AE1788" s="35" t="str">
        <f t="shared" si="471"/>
        <v>275-285</v>
      </c>
      <c r="AF1788" s="36" t="str">
        <f t="shared" si="472"/>
        <v>Inner-TI</v>
      </c>
    </row>
    <row r="1789" spans="5:32" x14ac:dyDescent="0.3">
      <c r="E1789" s="12">
        <v>40979.222222222219</v>
      </c>
      <c r="F1789" s="16">
        <v>9.6999999999999993</v>
      </c>
      <c r="G1789" s="16">
        <v>1675.819946289068</v>
      </c>
      <c r="H1789" s="29">
        <v>1.1995490302828349</v>
      </c>
      <c r="I1789" s="26">
        <v>279.2</v>
      </c>
      <c r="J1789" s="30">
        <v>0.11855670103092783</v>
      </c>
      <c r="K1789" s="31">
        <v>0.22160111135620916</v>
      </c>
      <c r="L1789" s="108">
        <f ca="1">REWS!R1789</f>
        <v>9.6387341275837919</v>
      </c>
      <c r="M1789" s="22">
        <f t="shared" si="459"/>
        <v>9.6323526175828516</v>
      </c>
      <c r="N1789" s="22">
        <f t="shared" ca="1" si="460"/>
        <v>9.5715140107233925</v>
      </c>
      <c r="O1789" s="22">
        <f t="shared" si="461"/>
        <v>0.84676112381502866</v>
      </c>
      <c r="P1789" s="81">
        <f t="shared" ca="1" si="462"/>
        <v>10</v>
      </c>
      <c r="Q1789" s="22">
        <f t="shared" ca="1" si="463"/>
        <v>0.5977697516302557</v>
      </c>
      <c r="R1789" s="3">
        <f ca="1">IF(N1789&gt;'Power Curve'!$C$37,0,INDEX(Ci,$P1789,1)*POWER(1-Q1789,3)+INDEX(Ci,$P1789,2)*3*Q1789*POWER(1-Q1789,2)+INDEX(Ci,$P1789,3)*3*POWER(Q1789,2)*(1-Q1789)+INDEX(Ci,$P1789,4)*POWER(Q1789,3))</f>
        <v>1395.9104246041402</v>
      </c>
      <c r="S1789" s="3">
        <f t="shared" si="464"/>
        <v>1675.819946289068</v>
      </c>
      <c r="T1789" s="3">
        <f t="shared" ca="1" si="465"/>
        <v>-279.90952168492777</v>
      </c>
      <c r="U1789" s="3">
        <f t="shared" ca="1" si="473"/>
        <v>279.90952168492777</v>
      </c>
      <c r="W1789" s="34">
        <f t="shared" si="466"/>
        <v>10</v>
      </c>
      <c r="X1789" s="73" t="b">
        <f>COUNTIF('Power Curve'!$D$2:$D$31,W1789)&gt;0</f>
        <v>1</v>
      </c>
      <c r="Y1789" s="73" t="b">
        <f t="shared" si="467"/>
        <v>0</v>
      </c>
      <c r="Z1789" s="73" t="b">
        <f t="shared" si="474"/>
        <v>1</v>
      </c>
      <c r="AA1789" s="34" t="str">
        <f t="shared" si="468"/>
        <v>Inner</v>
      </c>
      <c r="AB1789" s="35" t="str">
        <f t="shared" si="475"/>
        <v>0.8-0.9</v>
      </c>
      <c r="AC1789" s="36" t="str">
        <f t="shared" si="469"/>
        <v>5-6</v>
      </c>
      <c r="AD1789" s="36" t="str">
        <f t="shared" si="470"/>
        <v>Mar</v>
      </c>
      <c r="AE1789" s="35" t="str">
        <f t="shared" si="471"/>
        <v>275-285</v>
      </c>
      <c r="AF1789" s="36" t="str">
        <f t="shared" si="472"/>
        <v>Inner-TI</v>
      </c>
    </row>
    <row r="1790" spans="5:32" x14ac:dyDescent="0.3">
      <c r="E1790" s="12">
        <v>40979.229166666664</v>
      </c>
      <c r="F1790" s="16">
        <v>11</v>
      </c>
      <c r="G1790" s="16">
        <v>1833.3000183105469</v>
      </c>
      <c r="H1790" s="29">
        <v>1.1992387947399241</v>
      </c>
      <c r="I1790" s="26">
        <v>284.89999999999998</v>
      </c>
      <c r="J1790" s="30">
        <v>9.0909090909090912E-2</v>
      </c>
      <c r="K1790" s="31">
        <v>0.24647018401518569</v>
      </c>
      <c r="L1790" s="108">
        <f ca="1">REWS!R1790</f>
        <v>11.040966427202102</v>
      </c>
      <c r="M1790" s="22">
        <f t="shared" si="459"/>
        <v>10.922344707431007</v>
      </c>
      <c r="N1790" s="22">
        <f t="shared" ca="1" si="460"/>
        <v>10.963021929188574</v>
      </c>
      <c r="O1790" s="22">
        <f t="shared" si="461"/>
        <v>1.0461335596933965</v>
      </c>
      <c r="P1790" s="81">
        <f t="shared" ca="1" si="462"/>
        <v>11</v>
      </c>
      <c r="Q1790" s="22">
        <f t="shared" ca="1" si="463"/>
        <v>0.98321285127299207</v>
      </c>
      <c r="R1790" s="3">
        <f ca="1">IF(N1790&gt;'Power Curve'!$C$37,0,INDEX(Ci,$P1790,1)*POWER(1-Q1790,3)+INDEX(Ci,$P1790,2)*3*Q1790*POWER(1-Q1790,2)+INDEX(Ci,$P1790,3)*3*POWER(Q1790,2)*(1-Q1790)+INDEX(Ci,$P1790,4)*POWER(Q1790,3))</f>
        <v>1773.0366129003617</v>
      </c>
      <c r="S1790" s="3">
        <f t="shared" si="464"/>
        <v>1833.3000183105469</v>
      </c>
      <c r="T1790" s="3">
        <f t="shared" ca="1" si="465"/>
        <v>-60.263405410185214</v>
      </c>
      <c r="U1790" s="3">
        <f t="shared" ca="1" si="473"/>
        <v>60.263405410185214</v>
      </c>
      <c r="W1790" s="34">
        <f t="shared" si="466"/>
        <v>11</v>
      </c>
      <c r="X1790" s="73" t="b">
        <f>COUNTIF('Power Curve'!$D$2:$D$31,W1790)&gt;0</f>
        <v>1</v>
      </c>
      <c r="Y1790" s="73" t="b">
        <f t="shared" si="467"/>
        <v>0</v>
      </c>
      <c r="Z1790" s="73" t="b">
        <f t="shared" si="474"/>
        <v>1</v>
      </c>
      <c r="AA1790" s="34" t="str">
        <f t="shared" si="468"/>
        <v>Outer</v>
      </c>
      <c r="AB1790" s="35" t="str">
        <f t="shared" si="475"/>
        <v>1.0-1.1</v>
      </c>
      <c r="AC1790" s="36" t="str">
        <f t="shared" si="469"/>
        <v>5-6</v>
      </c>
      <c r="AD1790" s="36" t="str">
        <f t="shared" si="470"/>
        <v>Mar</v>
      </c>
      <c r="AE1790" s="35" t="str">
        <f t="shared" si="471"/>
        <v>275-285</v>
      </c>
      <c r="AF1790" s="36" t="str">
        <f t="shared" si="472"/>
        <v>HWS-LTI</v>
      </c>
    </row>
    <row r="1791" spans="5:32" x14ac:dyDescent="0.3">
      <c r="E1791" s="12">
        <v>40979.236111111109</v>
      </c>
      <c r="F1791" s="16">
        <v>10.47</v>
      </c>
      <c r="G1791" s="16">
        <v>1632.5899963378961</v>
      </c>
      <c r="H1791" s="29">
        <v>1.1988401561854158</v>
      </c>
      <c r="I1791" s="26">
        <v>287.7</v>
      </c>
      <c r="J1791" s="30">
        <v>0.10506208213944604</v>
      </c>
      <c r="K1791" s="31">
        <v>0.2792304519594348</v>
      </c>
      <c r="L1791" s="108">
        <f ca="1">REWS!R1791</f>
        <v>10.469446407372745</v>
      </c>
      <c r="M1791" s="22">
        <f t="shared" si="459"/>
        <v>10.394934233139054</v>
      </c>
      <c r="N1791" s="22">
        <f t="shared" ca="1" si="460"/>
        <v>10.3943846095524</v>
      </c>
      <c r="O1791" s="22">
        <f t="shared" si="461"/>
        <v>0.9646205707418678</v>
      </c>
      <c r="P1791" s="81">
        <f t="shared" ca="1" si="462"/>
        <v>11</v>
      </c>
      <c r="Q1791" s="22">
        <f t="shared" ca="1" si="463"/>
        <v>0.43134705905666626</v>
      </c>
      <c r="R1791" s="3">
        <f ca="1">IF(N1791&gt;'Power Curve'!$C$37,0,INDEX(Ci,$P1791,1)*POWER(1-Q1791,3)+INDEX(Ci,$P1791,2)*3*Q1791*POWER(1-Q1791,2)+INDEX(Ci,$P1791,3)*3*POWER(Q1791,2)*(1-Q1791)+INDEX(Ci,$P1791,4)*POWER(Q1791,3))</f>
        <v>1643.5360009796975</v>
      </c>
      <c r="S1791" s="3">
        <f t="shared" si="464"/>
        <v>1632.5899963378961</v>
      </c>
      <c r="T1791" s="3">
        <f t="shared" ca="1" si="465"/>
        <v>10.946004641801437</v>
      </c>
      <c r="U1791" s="3">
        <f t="shared" ca="1" si="473"/>
        <v>10.946004641801437</v>
      </c>
      <c r="W1791" s="34">
        <f t="shared" si="466"/>
        <v>10</v>
      </c>
      <c r="X1791" s="73" t="b">
        <f>COUNTIF('Power Curve'!$D$2:$D$31,W1791)&gt;0</f>
        <v>1</v>
      </c>
      <c r="Y1791" s="73" t="b">
        <f t="shared" si="467"/>
        <v>0</v>
      </c>
      <c r="Z1791" s="73" t="b">
        <f t="shared" si="474"/>
        <v>1</v>
      </c>
      <c r="AA1791" s="34" t="str">
        <f t="shared" si="468"/>
        <v>Inner</v>
      </c>
      <c r="AB1791" s="35" t="str">
        <f t="shared" si="475"/>
        <v>0.9-1.0</v>
      </c>
      <c r="AC1791" s="36" t="str">
        <f t="shared" si="469"/>
        <v>5-6</v>
      </c>
      <c r="AD1791" s="36" t="str">
        <f t="shared" si="470"/>
        <v>Mar</v>
      </c>
      <c r="AE1791" s="35" t="str">
        <f t="shared" si="471"/>
        <v>285-295</v>
      </c>
      <c r="AF1791" s="36" t="str">
        <f t="shared" si="472"/>
        <v>Inner-TI</v>
      </c>
    </row>
    <row r="1792" spans="5:32" x14ac:dyDescent="0.3">
      <c r="E1792" s="12">
        <v>40979.243055555555</v>
      </c>
      <c r="F1792" s="16">
        <v>9.33</v>
      </c>
      <c r="G1792" s="16">
        <v>1477.109970092778</v>
      </c>
      <c r="H1792" s="29">
        <v>1.1986630674955732</v>
      </c>
      <c r="I1792" s="26">
        <v>285.8</v>
      </c>
      <c r="J1792" s="30">
        <v>9.8606645230439452E-2</v>
      </c>
      <c r="K1792" s="31">
        <v>0.26465267797038222</v>
      </c>
      <c r="L1792" s="108">
        <f ca="1">REWS!R1792</f>
        <v>9.3644764328980674</v>
      </c>
      <c r="M1792" s="22">
        <f t="shared" si="459"/>
        <v>9.2626514554808139</v>
      </c>
      <c r="N1792" s="22">
        <f t="shared" ca="1" si="460"/>
        <v>9.2968790204714971</v>
      </c>
      <c r="O1792" s="22">
        <f t="shared" si="461"/>
        <v>0.78962261745099138</v>
      </c>
      <c r="P1792" s="81">
        <f t="shared" ca="1" si="462"/>
        <v>10</v>
      </c>
      <c r="Q1792" s="22">
        <f t="shared" ca="1" si="463"/>
        <v>0.30585055408051959</v>
      </c>
      <c r="R1792" s="3">
        <f ca="1">IF(N1792&gt;'Power Curve'!$C$37,0,INDEX(Ci,$P1792,1)*POWER(1-Q1792,3)+INDEX(Ci,$P1792,2)*3*Q1792*POWER(1-Q1792,2)+INDEX(Ci,$P1792,3)*3*POWER(Q1792,2)*(1-Q1792)+INDEX(Ci,$P1792,4)*POWER(Q1792,3))</f>
        <v>1297.8823165900847</v>
      </c>
      <c r="S1792" s="3">
        <f t="shared" si="464"/>
        <v>1477.109970092778</v>
      </c>
      <c r="T1792" s="3">
        <f t="shared" ca="1" si="465"/>
        <v>-179.22765350269333</v>
      </c>
      <c r="U1792" s="3">
        <f t="shared" ca="1" si="473"/>
        <v>179.22765350269333</v>
      </c>
      <c r="W1792" s="34">
        <f t="shared" si="466"/>
        <v>9</v>
      </c>
      <c r="X1792" s="73" t="b">
        <f>COUNTIF('Power Curve'!$D$2:$D$31,W1792)&gt;0</f>
        <v>1</v>
      </c>
      <c r="Y1792" s="73" t="b">
        <f t="shared" si="467"/>
        <v>0</v>
      </c>
      <c r="Z1792" s="73" t="b">
        <f t="shared" si="474"/>
        <v>1</v>
      </c>
      <c r="AA1792" s="34" t="str">
        <f t="shared" si="468"/>
        <v>Outer</v>
      </c>
      <c r="AB1792" s="35" t="str">
        <f t="shared" si="475"/>
        <v>0.7-0.8</v>
      </c>
      <c r="AC1792" s="36" t="str">
        <f t="shared" si="469"/>
        <v>5-6</v>
      </c>
      <c r="AD1792" s="36" t="str">
        <f t="shared" si="470"/>
        <v>Mar</v>
      </c>
      <c r="AE1792" s="35" t="str">
        <f t="shared" si="471"/>
        <v>285-295</v>
      </c>
      <c r="AF1792" s="36" t="str">
        <f t="shared" si="472"/>
        <v>HWS-LTI</v>
      </c>
    </row>
    <row r="1793" spans="5:32" x14ac:dyDescent="0.3">
      <c r="E1793" s="12">
        <v>40979.25</v>
      </c>
      <c r="F1793" s="16">
        <v>9.2200000000000006</v>
      </c>
      <c r="G1793" s="16">
        <v>1235.2399520874069</v>
      </c>
      <c r="H1793" s="29">
        <v>1.1984417815104698</v>
      </c>
      <c r="I1793" s="26">
        <v>287.60000000000002</v>
      </c>
      <c r="J1793" s="30">
        <v>0.1019522776572668</v>
      </c>
      <c r="K1793" s="31">
        <v>0.25841435932387263</v>
      </c>
      <c r="L1793" s="108">
        <f ca="1">REWS!R1793</f>
        <v>9.1852853028710584</v>
      </c>
      <c r="M1793" s="22">
        <f t="shared" si="459"/>
        <v>9.1528821805513481</v>
      </c>
      <c r="N1793" s="22">
        <f t="shared" ca="1" si="460"/>
        <v>9.1184201921831569</v>
      </c>
      <c r="O1793" s="22">
        <f t="shared" si="461"/>
        <v>0.77265742216063427</v>
      </c>
      <c r="P1793" s="81">
        <f t="shared" ca="1" si="462"/>
        <v>10</v>
      </c>
      <c r="Q1793" s="22">
        <f t="shared" ca="1" si="463"/>
        <v>0.11616038422337098</v>
      </c>
      <c r="R1793" s="3">
        <f ca="1">IF(N1793&gt;'Power Curve'!$C$37,0,INDEX(Ci,$P1793,1)*POWER(1-Q1793,3)+INDEX(Ci,$P1793,2)*3*Q1793*POWER(1-Q1793,2)+INDEX(Ci,$P1793,3)*3*POWER(Q1793,2)*(1-Q1793)+INDEX(Ci,$P1793,4)*POWER(Q1793,3))</f>
        <v>1235.1059325617202</v>
      </c>
      <c r="S1793" s="3">
        <f t="shared" si="464"/>
        <v>1235.2399520874069</v>
      </c>
      <c r="T1793" s="3">
        <f t="shared" ca="1" si="465"/>
        <v>-0.13401952568665365</v>
      </c>
      <c r="U1793" s="3">
        <f t="shared" ca="1" si="473"/>
        <v>0.13401952568665365</v>
      </c>
      <c r="W1793" s="34">
        <f t="shared" si="466"/>
        <v>9</v>
      </c>
      <c r="X1793" s="73" t="b">
        <f>COUNTIF('Power Curve'!$D$2:$D$31,W1793)&gt;0</f>
        <v>1</v>
      </c>
      <c r="Y1793" s="73" t="b">
        <f t="shared" si="467"/>
        <v>0</v>
      </c>
      <c r="Z1793" s="73" t="b">
        <f t="shared" si="474"/>
        <v>1</v>
      </c>
      <c r="AA1793" s="34" t="str">
        <f t="shared" si="468"/>
        <v>Inner</v>
      </c>
      <c r="AB1793" s="35" t="str">
        <f t="shared" si="475"/>
        <v>0.7-0.8</v>
      </c>
      <c r="AC1793" s="36" t="str">
        <f t="shared" si="469"/>
        <v>6-7</v>
      </c>
      <c r="AD1793" s="36" t="str">
        <f t="shared" si="470"/>
        <v>Mar</v>
      </c>
      <c r="AE1793" s="35" t="str">
        <f t="shared" si="471"/>
        <v>285-295</v>
      </c>
      <c r="AF1793" s="36" t="str">
        <f t="shared" si="472"/>
        <v>Inner-TI</v>
      </c>
    </row>
    <row r="1794" spans="5:32" x14ac:dyDescent="0.3">
      <c r="E1794" s="12">
        <v>40979.256944444445</v>
      </c>
      <c r="F1794" s="16">
        <v>7.01</v>
      </c>
      <c r="G1794" s="16">
        <v>596.97002935409546</v>
      </c>
      <c r="H1794" s="29">
        <v>1.1993390072597307</v>
      </c>
      <c r="I1794" s="26">
        <v>272.39999999999998</v>
      </c>
      <c r="J1794" s="30">
        <v>0.14693295292439373</v>
      </c>
      <c r="K1794" s="31">
        <v>0.16465845183476896</v>
      </c>
      <c r="L1794" s="108">
        <f ca="1">REWS!R1794</f>
        <v>6.957247849784256</v>
      </c>
      <c r="M1794" s="22">
        <f t="shared" si="459"/>
        <v>6.9607062759720382</v>
      </c>
      <c r="N1794" s="22">
        <f t="shared" ca="1" si="460"/>
        <v>6.9083250743917608</v>
      </c>
      <c r="O1794" s="22">
        <f t="shared" si="461"/>
        <v>0.43384956945412073</v>
      </c>
      <c r="P1794" s="81">
        <f t="shared" ca="1" si="462"/>
        <v>7</v>
      </c>
      <c r="Q1794" s="22">
        <f t="shared" ca="1" si="463"/>
        <v>0.89143280977463235</v>
      </c>
      <c r="R1794" s="3">
        <f ca="1">IF(N1794&gt;'Power Curve'!$C$37,0,INDEX(Ci,$P1794,1)*POWER(1-Q1794,3)+INDEX(Ci,$P1794,2)*3*Q1794*POWER(1-Q1794,2)+INDEX(Ci,$P1794,3)*3*POWER(Q1794,2)*(1-Q1794)+INDEX(Ci,$P1794,4)*POWER(Q1794,3))</f>
        <v>572.9160213541453</v>
      </c>
      <c r="S1794" s="3">
        <f t="shared" si="464"/>
        <v>596.97002935409546</v>
      </c>
      <c r="T1794" s="3">
        <f t="shared" ca="1" si="465"/>
        <v>-24.054007999950159</v>
      </c>
      <c r="U1794" s="3">
        <f t="shared" ca="1" si="473"/>
        <v>24.054007999950159</v>
      </c>
      <c r="W1794" s="34">
        <f t="shared" si="466"/>
        <v>7</v>
      </c>
      <c r="X1794" s="73" t="b">
        <f>COUNTIF('Power Curve'!$D$2:$D$31,W1794)&gt;0</f>
        <v>1</v>
      </c>
      <c r="Y1794" s="73" t="b">
        <f t="shared" si="467"/>
        <v>0</v>
      </c>
      <c r="Z1794" s="73" t="b">
        <f t="shared" si="474"/>
        <v>1</v>
      </c>
      <c r="AA1794" s="34" t="str">
        <f t="shared" si="468"/>
        <v>Outer</v>
      </c>
      <c r="AB1794" s="35" t="str">
        <f t="shared" si="475"/>
        <v>0.4-0.5</v>
      </c>
      <c r="AC1794" s="36" t="str">
        <f t="shared" si="469"/>
        <v>6-7</v>
      </c>
      <c r="AD1794" s="36" t="str">
        <f t="shared" si="470"/>
        <v>Mar</v>
      </c>
      <c r="AE1794" s="35" t="str">
        <f t="shared" si="471"/>
        <v>265-275</v>
      </c>
      <c r="AF1794" s="36" t="str">
        <f t="shared" si="472"/>
        <v>LWS-HTI</v>
      </c>
    </row>
    <row r="1795" spans="5:32" x14ac:dyDescent="0.3">
      <c r="E1795" s="12">
        <v>40979.263888888891</v>
      </c>
      <c r="F1795" s="16">
        <v>8.51</v>
      </c>
      <c r="G1795" s="16">
        <v>1116.0799865722706</v>
      </c>
      <c r="H1795" s="29">
        <v>1.1978226151902636</v>
      </c>
      <c r="I1795" s="26">
        <v>274.89999999999998</v>
      </c>
      <c r="J1795" s="30">
        <v>0.14571092831962398</v>
      </c>
      <c r="K1795" s="31">
        <v>0.23002087464937715</v>
      </c>
      <c r="L1795" s="108">
        <f ca="1">REWS!R1795</f>
        <v>8.4669171336811857</v>
      </c>
      <c r="M1795" s="22">
        <f t="shared" ref="M1795:M1858" si="476">F1795*(H1795/Ref_Density)^(1/3)</f>
        <v>8.4465955639418642</v>
      </c>
      <c r="N1795" s="22">
        <f t="shared" ref="N1795:N1858" ca="1" si="477">L1795*(H1795/Ref_Density)^(1/3)</f>
        <v>8.4038336899664952</v>
      </c>
      <c r="O1795" s="22">
        <f t="shared" ref="O1795:O1858" si="478">(M1795-CutInWindSpeed)/(RatedWindSpeed-CutInWindSpeed)</f>
        <v>0.66349854879242709</v>
      </c>
      <c r="P1795" s="81">
        <f t="shared" ref="P1795:P1858" ca="1" si="479">COUNTIF(xa,"&lt;"&amp;N1795)</f>
        <v>9</v>
      </c>
      <c r="Q1795" s="22">
        <f t="shared" ref="Q1795:Q1858" ca="1" si="480">(N1795-INDEX(xa,$P1795))/(INDEX(xb,$P1795)-INDEX(xa,$P1795))</f>
        <v>0.39496953187504924</v>
      </c>
      <c r="R1795" s="3">
        <f ca="1">IF(N1795&gt;'Power Curve'!$C$37,0,INDEX(Ci,$P1795,1)*POWER(1-Q1795,3)+INDEX(Ci,$P1795,2)*3*Q1795*POWER(1-Q1795,2)+INDEX(Ci,$P1795,3)*3*POWER(Q1795,2)*(1-Q1795)+INDEX(Ci,$P1795,4)*POWER(Q1795,3))</f>
        <v>1002.395555694658</v>
      </c>
      <c r="S1795" s="3">
        <f t="shared" ref="S1795:S1858" si="481">IF(Z1795,G1795,"")</f>
        <v>1116.0799865722706</v>
      </c>
      <c r="T1795" s="3">
        <f t="shared" ref="T1795:T1858" ca="1" si="482">IF(Z1795,R1795-S1795,"")</f>
        <v>-113.68443087761261</v>
      </c>
      <c r="U1795" s="3">
        <f t="shared" ca="1" si="473"/>
        <v>113.68443087761261</v>
      </c>
      <c r="W1795" s="34">
        <f t="shared" ref="W1795:W1858" si="483">MROUND(M1795-Centre_First_Bin,Bin_Width)+Centre_First_Bin</f>
        <v>8</v>
      </c>
      <c r="X1795" s="73" t="b">
        <f>COUNTIF('Power Curve'!$D$2:$D$31,W1795)&gt;0</f>
        <v>1</v>
      </c>
      <c r="Y1795" s="73" t="b">
        <f t="shared" ref="Y1795:Y1858" si="484">(G1795&lt;0)</f>
        <v>0</v>
      </c>
      <c r="Z1795" s="73" t="b">
        <f t="shared" si="474"/>
        <v>1</v>
      </c>
      <c r="AA1795" s="34" t="str">
        <f t="shared" ref="AA1795:AA1858" si="485">IF(Z1795,IF(AND(J1795&gt;=LowerTurbLimit,J1795&lt;=UpperTurbLimit,K1795&gt;=LowerShearLimit,K1795&lt;=UpperShearLimit),"Inner","Outer"),"")</f>
        <v>Outer</v>
      </c>
      <c r="AB1795" s="35" t="str">
        <f t="shared" si="475"/>
        <v>0.6-0.7</v>
      </c>
      <c r="AC1795" s="36" t="str">
        <f t="shared" ref="AC1795:AC1858" si="486">IF(Z1795,HOUR(E1795)&amp;"-"&amp;HOUR(E1795)+1,"")</f>
        <v>6-7</v>
      </c>
      <c r="AD1795" s="36" t="str">
        <f t="shared" ref="AD1795:AD1858" si="487">IF(Z1795,TEXT(E1795,"mmm"),"")</f>
        <v>Mar</v>
      </c>
      <c r="AE1795" s="35" t="str">
        <f t="shared" ref="AE1795:AE1858" si="488">IF(Z1795,IF(OR(I1795&lt;5,I1795&gt;=355),"355-5",MROUND(I1795,10)-5&amp;"-"&amp;MROUND(I1795,10)+5),"")</f>
        <v>265-275</v>
      </c>
      <c r="AF1795" s="36" t="str">
        <f t="shared" ref="AF1795:AF1858" si="489">IF(Z1795,IF(O1795&lt;0.5,IF(J1795&lt;=LowerTurbLimit,"LWS-LTI",IF(J1795&gt;=UpperTurbLimit,"LWS-HTI","Inner-TI")),IF(J1795&lt;=LowerTurbLimit,"HWS-LTI",IF(J1795&gt;=UpperTurbLimit,"HWS-HTI","Inner-TI"))),"")</f>
        <v>HWS-HTI</v>
      </c>
    </row>
    <row r="1796" spans="5:32" x14ac:dyDescent="0.3">
      <c r="E1796" s="12">
        <v>40979.270833333336</v>
      </c>
      <c r="F1796" s="16">
        <v>8.93</v>
      </c>
      <c r="G1796" s="16">
        <v>1114.7699737548851</v>
      </c>
      <c r="H1796" s="29">
        <v>1.197557452948798</v>
      </c>
      <c r="I1796" s="26">
        <v>282.3</v>
      </c>
      <c r="J1796" s="30">
        <v>8.2866741321388576E-2</v>
      </c>
      <c r="K1796" s="31">
        <v>0.21229654178167326</v>
      </c>
      <c r="L1796" s="108">
        <f ca="1">REWS!R1796</f>
        <v>8.8056238133236668</v>
      </c>
      <c r="M1796" s="22">
        <f t="shared" si="476"/>
        <v>8.8628122362675459</v>
      </c>
      <c r="N1796" s="22">
        <f t="shared" ca="1" si="477"/>
        <v>8.7393718343442206</v>
      </c>
      <c r="O1796" s="22">
        <f t="shared" si="478"/>
        <v>0.72782617720798382</v>
      </c>
      <c r="P1796" s="81">
        <f t="shared" ca="1" si="479"/>
        <v>9</v>
      </c>
      <c r="Q1796" s="22">
        <f t="shared" ca="1" si="480"/>
        <v>0.73035613595727733</v>
      </c>
      <c r="R1796" s="3">
        <f ca="1">IF(N1796&gt;'Power Curve'!$C$37,0,INDEX(Ci,$P1796,1)*POWER(1-Q1796,3)+INDEX(Ci,$P1796,2)*3*Q1796*POWER(1-Q1796,2)+INDEX(Ci,$P1796,3)*3*POWER(Q1796,2)*(1-Q1796)+INDEX(Ci,$P1796,4)*POWER(Q1796,3))</f>
        <v>1110.041722781825</v>
      </c>
      <c r="S1796" s="3">
        <f t="shared" si="481"/>
        <v>1114.7699737548851</v>
      </c>
      <c r="T1796" s="3">
        <f t="shared" ca="1" si="482"/>
        <v>-4.728250973060085</v>
      </c>
      <c r="U1796" s="3">
        <f t="shared" ref="U1796:U1859" ca="1" si="490">IF(Z1796,ABS(T1796),"")</f>
        <v>4.728250973060085</v>
      </c>
      <c r="W1796" s="34">
        <f t="shared" si="483"/>
        <v>9</v>
      </c>
      <c r="X1796" s="73" t="b">
        <f>COUNTIF('Power Curve'!$D$2:$D$31,W1796)&gt;0</f>
        <v>1</v>
      </c>
      <c r="Y1796" s="73" t="b">
        <f t="shared" si="484"/>
        <v>0</v>
      </c>
      <c r="Z1796" s="73" t="b">
        <f t="shared" ref="Z1796:Z1859" si="491">AND(X1796,NOT(Y1796))</f>
        <v>1</v>
      </c>
      <c r="AA1796" s="34" t="str">
        <f t="shared" si="485"/>
        <v>Outer</v>
      </c>
      <c r="AB1796" s="35" t="str">
        <f t="shared" ref="AB1796:AB1859" si="492">IF(Z1796,TEXT(ROUND(O1796+0.05,1)-0.1,"0.0")&amp;"-"&amp;TEXT(ROUND(O1796+0.05,1),"0.0"),"")</f>
        <v>0.7-0.8</v>
      </c>
      <c r="AC1796" s="36" t="str">
        <f t="shared" si="486"/>
        <v>6-7</v>
      </c>
      <c r="AD1796" s="36" t="str">
        <f t="shared" si="487"/>
        <v>Mar</v>
      </c>
      <c r="AE1796" s="35" t="str">
        <f t="shared" si="488"/>
        <v>275-285</v>
      </c>
      <c r="AF1796" s="36" t="str">
        <f t="shared" si="489"/>
        <v>HWS-LTI</v>
      </c>
    </row>
    <row r="1797" spans="5:32" x14ac:dyDescent="0.3">
      <c r="E1797" s="12">
        <v>40979.277777777781</v>
      </c>
      <c r="F1797" s="16">
        <v>7.51</v>
      </c>
      <c r="G1797" s="16">
        <v>736.86000251769997</v>
      </c>
      <c r="H1797" s="29">
        <v>1.1979552398228233</v>
      </c>
      <c r="I1797" s="26">
        <v>273</v>
      </c>
      <c r="J1797" s="30">
        <v>0.19573901464713717</v>
      </c>
      <c r="K1797" s="31">
        <v>0.20262814672905696</v>
      </c>
      <c r="L1797" s="108">
        <f ca="1">REWS!R1797</f>
        <v>7.4479184225478363</v>
      </c>
      <c r="M1797" s="22">
        <f t="shared" si="476"/>
        <v>7.4543212413682562</v>
      </c>
      <c r="N1797" s="22">
        <f t="shared" ca="1" si="477"/>
        <v>7.3926999335787338</v>
      </c>
      <c r="O1797" s="22">
        <f t="shared" si="478"/>
        <v>0.51013935356329654</v>
      </c>
      <c r="P1797" s="81">
        <f t="shared" ca="1" si="479"/>
        <v>8</v>
      </c>
      <c r="Q1797" s="22">
        <f t="shared" ca="1" si="480"/>
        <v>0.38002193317583588</v>
      </c>
      <c r="R1797" s="3">
        <f ca="1">IF(N1797&gt;'Power Curve'!$C$37,0,INDEX(Ci,$P1797,1)*POWER(1-Q1797,3)+INDEX(Ci,$P1797,2)*3*Q1797*POWER(1-Q1797,2)+INDEX(Ci,$P1797,3)*3*POWER(Q1797,2)*(1-Q1797)+INDEX(Ci,$P1797,4)*POWER(Q1797,3))</f>
        <v>701.68082174586198</v>
      </c>
      <c r="S1797" s="3">
        <f t="shared" si="481"/>
        <v>736.86000251769997</v>
      </c>
      <c r="T1797" s="3">
        <f t="shared" ca="1" si="482"/>
        <v>-35.179180771837991</v>
      </c>
      <c r="U1797" s="3">
        <f t="shared" ca="1" si="490"/>
        <v>35.179180771837991</v>
      </c>
      <c r="W1797" s="34">
        <f t="shared" si="483"/>
        <v>7</v>
      </c>
      <c r="X1797" s="73" t="b">
        <f>COUNTIF('Power Curve'!$D$2:$D$31,W1797)&gt;0</f>
        <v>1</v>
      </c>
      <c r="Y1797" s="73" t="b">
        <f t="shared" si="484"/>
        <v>0</v>
      </c>
      <c r="Z1797" s="73" t="b">
        <f t="shared" si="491"/>
        <v>1</v>
      </c>
      <c r="AA1797" s="34" t="str">
        <f t="shared" si="485"/>
        <v>Outer</v>
      </c>
      <c r="AB1797" s="35" t="str">
        <f t="shared" si="492"/>
        <v>0.5-0.6</v>
      </c>
      <c r="AC1797" s="36" t="str">
        <f t="shared" si="486"/>
        <v>6-7</v>
      </c>
      <c r="AD1797" s="36" t="str">
        <f t="shared" si="487"/>
        <v>Mar</v>
      </c>
      <c r="AE1797" s="35" t="str">
        <f t="shared" si="488"/>
        <v>265-275</v>
      </c>
      <c r="AF1797" s="36" t="str">
        <f t="shared" si="489"/>
        <v>HWS-HTI</v>
      </c>
    </row>
    <row r="1798" spans="5:32" x14ac:dyDescent="0.3">
      <c r="E1798" s="12">
        <v>40979.368055555555</v>
      </c>
      <c r="F1798" s="16">
        <v>5.77</v>
      </c>
      <c r="G1798" s="16">
        <v>188.22000503540079</v>
      </c>
      <c r="H1798" s="29">
        <v>1.1965124413738819</v>
      </c>
      <c r="I1798" s="26">
        <v>207.5</v>
      </c>
      <c r="J1798" s="30">
        <v>0.12824956672443674</v>
      </c>
      <c r="K1798" s="31">
        <v>0.11371015793777602</v>
      </c>
      <c r="L1798" s="108">
        <f ca="1">REWS!R1798</f>
        <v>5.7735792493541824</v>
      </c>
      <c r="M1798" s="22">
        <f t="shared" si="476"/>
        <v>5.724921330823479</v>
      </c>
      <c r="N1798" s="22">
        <f t="shared" ca="1" si="477"/>
        <v>5.7284726169545186</v>
      </c>
      <c r="O1798" s="22">
        <f t="shared" si="478"/>
        <v>0.2428550225301277</v>
      </c>
      <c r="P1798" s="81">
        <f t="shared" ca="1" si="479"/>
        <v>6</v>
      </c>
      <c r="Q1798" s="22">
        <f t="shared" ca="1" si="480"/>
        <v>0.69806485544732599</v>
      </c>
      <c r="R1798" s="3">
        <f ca="1">IF(N1798&gt;'Power Curve'!$C$37,0,INDEX(Ci,$P1798,1)*POWER(1-Q1798,3)+INDEX(Ci,$P1798,2)*3*Q1798*POWER(1-Q1798,2)+INDEX(Ci,$P1798,3)*3*POWER(Q1798,2)*(1-Q1798)+INDEX(Ci,$P1798,4)*POWER(Q1798,3))</f>
        <v>316.7005835104942</v>
      </c>
      <c r="S1798" s="3">
        <f t="shared" si="481"/>
        <v>188.22000503540079</v>
      </c>
      <c r="T1798" s="3">
        <f t="shared" ca="1" si="482"/>
        <v>128.48057847509341</v>
      </c>
      <c r="U1798" s="3">
        <f t="shared" ca="1" si="490"/>
        <v>128.48057847509341</v>
      </c>
      <c r="W1798" s="34">
        <f t="shared" si="483"/>
        <v>6</v>
      </c>
      <c r="X1798" s="73" t="b">
        <f>COUNTIF('Power Curve'!$D$2:$D$31,W1798)&gt;0</f>
        <v>1</v>
      </c>
      <c r="Y1798" s="73" t="b">
        <f t="shared" si="484"/>
        <v>0</v>
      </c>
      <c r="Z1798" s="73" t="b">
        <f t="shared" si="491"/>
        <v>1</v>
      </c>
      <c r="AA1798" s="34" t="str">
        <f t="shared" si="485"/>
        <v>Inner</v>
      </c>
      <c r="AB1798" s="35" t="str">
        <f t="shared" si="492"/>
        <v>0.2-0.3</v>
      </c>
      <c r="AC1798" s="36" t="str">
        <f t="shared" si="486"/>
        <v>8-9</v>
      </c>
      <c r="AD1798" s="36" t="str">
        <f t="shared" si="487"/>
        <v>Mar</v>
      </c>
      <c r="AE1798" s="35" t="str">
        <f t="shared" si="488"/>
        <v>205-215</v>
      </c>
      <c r="AF1798" s="36" t="str">
        <f t="shared" si="489"/>
        <v>Inner-TI</v>
      </c>
    </row>
    <row r="1799" spans="5:32" x14ac:dyDescent="0.3">
      <c r="E1799" s="12">
        <v>40979.375</v>
      </c>
      <c r="F1799" s="16">
        <v>6.4</v>
      </c>
      <c r="G1799" s="16">
        <v>284.00001525878884</v>
      </c>
      <c r="H1799" s="29">
        <v>1.1963233971186513</v>
      </c>
      <c r="I1799" s="26">
        <v>208</v>
      </c>
      <c r="J1799" s="30">
        <v>0.10781249999999999</v>
      </c>
      <c r="K1799" s="31">
        <v>0.24465211777225038</v>
      </c>
      <c r="L1799" s="108">
        <f ca="1">REWS!R1799</f>
        <v>6.3296766059789418</v>
      </c>
      <c r="M1799" s="22">
        <f t="shared" si="476"/>
        <v>6.3496649538246537</v>
      </c>
      <c r="N1799" s="22">
        <f t="shared" ca="1" si="477"/>
        <v>6.2798946428169167</v>
      </c>
      <c r="O1799" s="22">
        <f t="shared" si="478"/>
        <v>0.33941116337583038</v>
      </c>
      <c r="P1799" s="81">
        <f t="shared" ca="1" si="479"/>
        <v>7</v>
      </c>
      <c r="Q1799" s="22">
        <f t="shared" ca="1" si="480"/>
        <v>0.25260421218144624</v>
      </c>
      <c r="R1799" s="3">
        <f ca="1">IF(N1799&gt;'Power Curve'!$C$37,0,INDEX(Ci,$P1799,1)*POWER(1-Q1799,3)+INDEX(Ci,$P1799,2)*3*Q1799*POWER(1-Q1799,2)+INDEX(Ci,$P1799,3)*3*POWER(Q1799,2)*(1-Q1799)+INDEX(Ci,$P1799,4)*POWER(Q1799,3))</f>
        <v>419.98072689533058</v>
      </c>
      <c r="S1799" s="3">
        <f t="shared" si="481"/>
        <v>284.00001525878884</v>
      </c>
      <c r="T1799" s="3">
        <f t="shared" ca="1" si="482"/>
        <v>135.98071163654174</v>
      </c>
      <c r="U1799" s="3">
        <f t="shared" ca="1" si="490"/>
        <v>135.98071163654174</v>
      </c>
      <c r="W1799" s="34">
        <f t="shared" si="483"/>
        <v>6</v>
      </c>
      <c r="X1799" s="73" t="b">
        <f>COUNTIF('Power Curve'!$D$2:$D$31,W1799)&gt;0</f>
        <v>1</v>
      </c>
      <c r="Y1799" s="73" t="b">
        <f t="shared" si="484"/>
        <v>0</v>
      </c>
      <c r="Z1799" s="73" t="b">
        <f t="shared" si="491"/>
        <v>1</v>
      </c>
      <c r="AA1799" s="34" t="str">
        <f t="shared" si="485"/>
        <v>Inner</v>
      </c>
      <c r="AB1799" s="35" t="str">
        <f t="shared" si="492"/>
        <v>0.3-0.4</v>
      </c>
      <c r="AC1799" s="36" t="str">
        <f t="shared" si="486"/>
        <v>9-10</v>
      </c>
      <c r="AD1799" s="36" t="str">
        <f t="shared" si="487"/>
        <v>Mar</v>
      </c>
      <c r="AE1799" s="35" t="str">
        <f t="shared" si="488"/>
        <v>205-215</v>
      </c>
      <c r="AF1799" s="36" t="str">
        <f t="shared" si="489"/>
        <v>Inner-TI</v>
      </c>
    </row>
    <row r="1800" spans="5:32" x14ac:dyDescent="0.3">
      <c r="E1800" s="12">
        <v>40979.381944444445</v>
      </c>
      <c r="F1800" s="16">
        <v>6.97</v>
      </c>
      <c r="G1800" s="16">
        <v>383.7599983215332</v>
      </c>
      <c r="H1800" s="29">
        <v>1.1967088448645824</v>
      </c>
      <c r="I1800" s="26">
        <v>203.3</v>
      </c>
      <c r="J1800" s="30">
        <v>7.7474892395982792E-2</v>
      </c>
      <c r="K1800" s="31">
        <v>0.19070228035705106</v>
      </c>
      <c r="L1800" s="108">
        <f ca="1">REWS!R1800</f>
        <v>6.8554991710771587</v>
      </c>
      <c r="M1800" s="22">
        <f t="shared" si="476"/>
        <v>6.91592458482776</v>
      </c>
      <c r="N1800" s="22">
        <f t="shared" ca="1" si="477"/>
        <v>6.8023120887401518</v>
      </c>
      <c r="O1800" s="22">
        <f t="shared" si="478"/>
        <v>0.42692841473042131</v>
      </c>
      <c r="P1800" s="81">
        <f t="shared" ca="1" si="479"/>
        <v>7</v>
      </c>
      <c r="Q1800" s="22">
        <f t="shared" ca="1" si="480"/>
        <v>0.7836657069295847</v>
      </c>
      <c r="R1800" s="3">
        <f ca="1">IF(N1800&gt;'Power Curve'!$C$37,0,INDEX(Ci,$P1800,1)*POWER(1-Q1800,3)+INDEX(Ci,$P1800,2)*3*Q1800*POWER(1-Q1800,2)+INDEX(Ci,$P1800,3)*3*POWER(Q1800,2)*(1-Q1800)+INDEX(Ci,$P1800,4)*POWER(Q1800,3))</f>
        <v>545.81011877496849</v>
      </c>
      <c r="S1800" s="3">
        <f t="shared" si="481"/>
        <v>383.7599983215332</v>
      </c>
      <c r="T1800" s="3">
        <f t="shared" ca="1" si="482"/>
        <v>162.05012045343528</v>
      </c>
      <c r="U1800" s="3">
        <f t="shared" ca="1" si="490"/>
        <v>162.05012045343528</v>
      </c>
      <c r="W1800" s="34">
        <f t="shared" si="483"/>
        <v>7</v>
      </c>
      <c r="X1800" s="73" t="b">
        <f>COUNTIF('Power Curve'!$D$2:$D$31,W1800)&gt;0</f>
        <v>1</v>
      </c>
      <c r="Y1800" s="73" t="b">
        <f t="shared" si="484"/>
        <v>0</v>
      </c>
      <c r="Z1800" s="73" t="b">
        <f t="shared" si="491"/>
        <v>1</v>
      </c>
      <c r="AA1800" s="34" t="str">
        <f t="shared" si="485"/>
        <v>Outer</v>
      </c>
      <c r="AB1800" s="35" t="str">
        <f t="shared" si="492"/>
        <v>0.4-0.5</v>
      </c>
      <c r="AC1800" s="36" t="str">
        <f t="shared" si="486"/>
        <v>9-10</v>
      </c>
      <c r="AD1800" s="36" t="str">
        <f t="shared" si="487"/>
        <v>Mar</v>
      </c>
      <c r="AE1800" s="35" t="str">
        <f t="shared" si="488"/>
        <v>195-205</v>
      </c>
      <c r="AF1800" s="36" t="str">
        <f t="shared" si="489"/>
        <v>LWS-LTI</v>
      </c>
    </row>
    <row r="1801" spans="5:32" x14ac:dyDescent="0.3">
      <c r="E1801" s="12">
        <v>40979.388888888891</v>
      </c>
      <c r="F1801" s="16">
        <v>7.62</v>
      </c>
      <c r="G1801" s="16">
        <v>395.60001373291072</v>
      </c>
      <c r="H1801" s="29">
        <v>1.1967408003751754</v>
      </c>
      <c r="I1801" s="26">
        <v>206.9</v>
      </c>
      <c r="J1801" s="30">
        <v>8.6614173228346455E-2</v>
      </c>
      <c r="K1801" s="31">
        <v>0.2213406672142671</v>
      </c>
      <c r="L1801" s="108">
        <f ca="1">REWS!R1801</f>
        <v>7.582344155403244</v>
      </c>
      <c r="M1801" s="22">
        <f t="shared" si="476"/>
        <v>7.5609489822189246</v>
      </c>
      <c r="N1801" s="22">
        <f t="shared" ca="1" si="477"/>
        <v>7.5235849507388153</v>
      </c>
      <c r="O1801" s="22">
        <f t="shared" si="478"/>
        <v>0.52661901463478988</v>
      </c>
      <c r="P1801" s="81">
        <f t="shared" ca="1" si="479"/>
        <v>8</v>
      </c>
      <c r="Q1801" s="22">
        <f t="shared" ca="1" si="480"/>
        <v>0.51175523752700336</v>
      </c>
      <c r="R1801" s="3">
        <f ca="1">IF(N1801&gt;'Power Curve'!$C$37,0,INDEX(Ci,$P1801,1)*POWER(1-Q1801,3)+INDEX(Ci,$P1801,2)*3*Q1801*POWER(1-Q1801,2)+INDEX(Ci,$P1801,3)*3*POWER(Q1801,2)*(1-Q1801)+INDEX(Ci,$P1801,4)*POWER(Q1801,3))</f>
        <v>738.60772186736813</v>
      </c>
      <c r="S1801" s="3">
        <f t="shared" si="481"/>
        <v>395.60001373291072</v>
      </c>
      <c r="T1801" s="3">
        <f t="shared" ca="1" si="482"/>
        <v>343.0077081344574</v>
      </c>
      <c r="U1801" s="3">
        <f t="shared" ca="1" si="490"/>
        <v>343.0077081344574</v>
      </c>
      <c r="W1801" s="34">
        <f t="shared" si="483"/>
        <v>8</v>
      </c>
      <c r="X1801" s="73" t="b">
        <f>COUNTIF('Power Curve'!$D$2:$D$31,W1801)&gt;0</f>
        <v>1</v>
      </c>
      <c r="Y1801" s="73" t="b">
        <f t="shared" si="484"/>
        <v>0</v>
      </c>
      <c r="Z1801" s="73" t="b">
        <f t="shared" si="491"/>
        <v>1</v>
      </c>
      <c r="AA1801" s="34" t="str">
        <f t="shared" si="485"/>
        <v>Outer</v>
      </c>
      <c r="AB1801" s="35" t="str">
        <f t="shared" si="492"/>
        <v>0.5-0.6</v>
      </c>
      <c r="AC1801" s="36" t="str">
        <f t="shared" si="486"/>
        <v>9-10</v>
      </c>
      <c r="AD1801" s="36" t="str">
        <f t="shared" si="487"/>
        <v>Mar</v>
      </c>
      <c r="AE1801" s="35" t="str">
        <f t="shared" si="488"/>
        <v>205-215</v>
      </c>
      <c r="AF1801" s="36" t="str">
        <f t="shared" si="489"/>
        <v>HWS-LTI</v>
      </c>
    </row>
    <row r="1802" spans="5:32" x14ac:dyDescent="0.3">
      <c r="E1802" s="12">
        <v>40979.395833333336</v>
      </c>
      <c r="F1802" s="16">
        <v>8.19</v>
      </c>
      <c r="G1802" s="16">
        <v>643.1699781417849</v>
      </c>
      <c r="H1802" s="29">
        <v>1.1969055243049573</v>
      </c>
      <c r="I1802" s="26">
        <v>204.1</v>
      </c>
      <c r="J1802" s="30">
        <v>9.8901098901098911E-2</v>
      </c>
      <c r="K1802" s="31">
        <v>0.22402710011232907</v>
      </c>
      <c r="L1802" s="108">
        <f ca="1">REWS!R1802</f>
        <v>8.1149954951169363</v>
      </c>
      <c r="M1802" s="22">
        <f t="shared" si="476"/>
        <v>8.126904618518461</v>
      </c>
      <c r="N1802" s="22">
        <f t="shared" ca="1" si="477"/>
        <v>8.0524779448745232</v>
      </c>
      <c r="O1802" s="22">
        <f t="shared" si="478"/>
        <v>0.61408928262799289</v>
      </c>
      <c r="P1802" s="81">
        <f t="shared" ca="1" si="479"/>
        <v>9</v>
      </c>
      <c r="Q1802" s="22">
        <f t="shared" ca="1" si="480"/>
        <v>4.3772470838312399E-2</v>
      </c>
      <c r="R1802" s="3">
        <f ca="1">IF(N1802&gt;'Power Curve'!$C$37,0,INDEX(Ci,$P1802,1)*POWER(1-Q1802,3)+INDEX(Ci,$P1802,2)*3*Q1802*POWER(1-Q1802,2)+INDEX(Ci,$P1802,3)*3*POWER(Q1802,2)*(1-Q1802)+INDEX(Ci,$P1802,4)*POWER(Q1802,3))</f>
        <v>893.87642552298905</v>
      </c>
      <c r="S1802" s="3">
        <f t="shared" si="481"/>
        <v>643.1699781417849</v>
      </c>
      <c r="T1802" s="3">
        <f t="shared" ca="1" si="482"/>
        <v>250.70644738120416</v>
      </c>
      <c r="U1802" s="3">
        <f t="shared" ca="1" si="490"/>
        <v>250.70644738120416</v>
      </c>
      <c r="W1802" s="34">
        <f t="shared" si="483"/>
        <v>8</v>
      </c>
      <c r="X1802" s="73" t="b">
        <f>COUNTIF('Power Curve'!$D$2:$D$31,W1802)&gt;0</f>
        <v>1</v>
      </c>
      <c r="Y1802" s="73" t="b">
        <f t="shared" si="484"/>
        <v>0</v>
      </c>
      <c r="Z1802" s="73" t="b">
        <f t="shared" si="491"/>
        <v>1</v>
      </c>
      <c r="AA1802" s="34" t="str">
        <f t="shared" si="485"/>
        <v>Outer</v>
      </c>
      <c r="AB1802" s="35" t="str">
        <f t="shared" si="492"/>
        <v>0.6-0.7</v>
      </c>
      <c r="AC1802" s="36" t="str">
        <f t="shared" si="486"/>
        <v>9-10</v>
      </c>
      <c r="AD1802" s="36" t="str">
        <f t="shared" si="487"/>
        <v>Mar</v>
      </c>
      <c r="AE1802" s="35" t="str">
        <f t="shared" si="488"/>
        <v>195-205</v>
      </c>
      <c r="AF1802" s="36" t="str">
        <f t="shared" si="489"/>
        <v>HWS-LTI</v>
      </c>
    </row>
    <row r="1803" spans="5:32" x14ac:dyDescent="0.3">
      <c r="E1803" s="12">
        <v>40979.402777777781</v>
      </c>
      <c r="F1803" s="16">
        <v>8.6</v>
      </c>
      <c r="G1803" s="16">
        <v>887.46001434326217</v>
      </c>
      <c r="H1803" s="29">
        <v>1.1964065720345491</v>
      </c>
      <c r="I1803" s="26">
        <v>201.4</v>
      </c>
      <c r="J1803" s="30">
        <v>7.441860465116279E-2</v>
      </c>
      <c r="K1803" s="31">
        <v>0.10232747524176711</v>
      </c>
      <c r="L1803" s="108">
        <f ca="1">REWS!R1803</f>
        <v>8.5877494297096764</v>
      </c>
      <c r="M1803" s="22">
        <f t="shared" si="476"/>
        <v>8.5325600158793939</v>
      </c>
      <c r="N1803" s="22">
        <f t="shared" ca="1" si="477"/>
        <v>8.520405512829285</v>
      </c>
      <c r="O1803" s="22">
        <f t="shared" si="478"/>
        <v>0.67678463195263594</v>
      </c>
      <c r="P1803" s="81">
        <f t="shared" ca="1" si="479"/>
        <v>9</v>
      </c>
      <c r="Q1803" s="22">
        <f t="shared" ca="1" si="480"/>
        <v>0.511488706987414</v>
      </c>
      <c r="R1803" s="3">
        <f ca="1">IF(N1803&gt;'Power Curve'!$C$37,0,INDEX(Ci,$P1803,1)*POWER(1-Q1803,3)+INDEX(Ci,$P1803,2)*3*Q1803*POWER(1-Q1803,2)+INDEX(Ci,$P1803,3)*3*POWER(Q1803,2)*(1-Q1803)+INDEX(Ci,$P1803,4)*POWER(Q1803,3))</f>
        <v>1039.4356456553778</v>
      </c>
      <c r="S1803" s="3">
        <f t="shared" si="481"/>
        <v>887.46001434326217</v>
      </c>
      <c r="T1803" s="3">
        <f t="shared" ca="1" si="482"/>
        <v>151.97563131211564</v>
      </c>
      <c r="U1803" s="3">
        <f t="shared" ca="1" si="490"/>
        <v>151.97563131211564</v>
      </c>
      <c r="W1803" s="34">
        <f t="shared" si="483"/>
        <v>9</v>
      </c>
      <c r="X1803" s="73" t="b">
        <f>COUNTIF('Power Curve'!$D$2:$D$31,W1803)&gt;0</f>
        <v>1</v>
      </c>
      <c r="Y1803" s="73" t="b">
        <f t="shared" si="484"/>
        <v>0</v>
      </c>
      <c r="Z1803" s="73" t="b">
        <f t="shared" si="491"/>
        <v>1</v>
      </c>
      <c r="AA1803" s="34" t="str">
        <f t="shared" si="485"/>
        <v>Outer</v>
      </c>
      <c r="AB1803" s="35" t="str">
        <f t="shared" si="492"/>
        <v>0.6-0.7</v>
      </c>
      <c r="AC1803" s="36" t="str">
        <f t="shared" si="486"/>
        <v>9-10</v>
      </c>
      <c r="AD1803" s="36" t="str">
        <f t="shared" si="487"/>
        <v>Mar</v>
      </c>
      <c r="AE1803" s="35" t="str">
        <f t="shared" si="488"/>
        <v>195-205</v>
      </c>
      <c r="AF1803" s="36" t="str">
        <f t="shared" si="489"/>
        <v>HWS-LTI</v>
      </c>
    </row>
    <row r="1804" spans="5:32" x14ac:dyDescent="0.3">
      <c r="E1804" s="12">
        <v>40979.423611111109</v>
      </c>
      <c r="F1804" s="16">
        <v>10.59</v>
      </c>
      <c r="G1804" s="16">
        <v>1375.4000396728541</v>
      </c>
      <c r="H1804" s="29">
        <v>1.1950116260260553</v>
      </c>
      <c r="I1804" s="26">
        <v>203.1</v>
      </c>
      <c r="J1804" s="30">
        <v>9.442870632672333E-2</v>
      </c>
      <c r="K1804" s="31">
        <v>0.1362412366095957</v>
      </c>
      <c r="L1804" s="108">
        <f ca="1">REWS!R1804</f>
        <v>10.500307592065774</v>
      </c>
      <c r="M1804" s="22">
        <f t="shared" si="476"/>
        <v>10.502869613590025</v>
      </c>
      <c r="N1804" s="22">
        <f t="shared" ca="1" si="477"/>
        <v>10.413915159778684</v>
      </c>
      <c r="O1804" s="22">
        <f t="shared" si="478"/>
        <v>0.9813023317288686</v>
      </c>
      <c r="P1804" s="81">
        <f t="shared" ca="1" si="479"/>
        <v>11</v>
      </c>
      <c r="Q1804" s="22">
        <f t="shared" ca="1" si="480"/>
        <v>0.45030157048399383</v>
      </c>
      <c r="R1804" s="3">
        <f ca="1">IF(N1804&gt;'Power Curve'!$C$37,0,INDEX(Ci,$P1804,1)*POWER(1-Q1804,3)+INDEX(Ci,$P1804,2)*3*Q1804*POWER(1-Q1804,2)+INDEX(Ci,$P1804,3)*3*POWER(Q1804,2)*(1-Q1804)+INDEX(Ci,$P1804,4)*POWER(Q1804,3))</f>
        <v>1648.7014780896748</v>
      </c>
      <c r="S1804" s="3">
        <f t="shared" si="481"/>
        <v>1375.4000396728541</v>
      </c>
      <c r="T1804" s="3">
        <f t="shared" ca="1" si="482"/>
        <v>273.3014384168207</v>
      </c>
      <c r="U1804" s="3">
        <f t="shared" ca="1" si="490"/>
        <v>273.3014384168207</v>
      </c>
      <c r="W1804" s="34">
        <f t="shared" si="483"/>
        <v>11</v>
      </c>
      <c r="X1804" s="73" t="b">
        <f>COUNTIF('Power Curve'!$D$2:$D$31,W1804)&gt;0</f>
        <v>1</v>
      </c>
      <c r="Y1804" s="73" t="b">
        <f t="shared" si="484"/>
        <v>0</v>
      </c>
      <c r="Z1804" s="73" t="b">
        <f t="shared" si="491"/>
        <v>1</v>
      </c>
      <c r="AA1804" s="34" t="str">
        <f t="shared" si="485"/>
        <v>Outer</v>
      </c>
      <c r="AB1804" s="35" t="str">
        <f t="shared" si="492"/>
        <v>0.9-1.0</v>
      </c>
      <c r="AC1804" s="36" t="str">
        <f t="shared" si="486"/>
        <v>10-11</v>
      </c>
      <c r="AD1804" s="36" t="str">
        <f t="shared" si="487"/>
        <v>Mar</v>
      </c>
      <c r="AE1804" s="35" t="str">
        <f t="shared" si="488"/>
        <v>195-205</v>
      </c>
      <c r="AF1804" s="36" t="str">
        <f t="shared" si="489"/>
        <v>HWS-LTI</v>
      </c>
    </row>
    <row r="1805" spans="5:32" x14ac:dyDescent="0.3">
      <c r="E1805" s="12">
        <v>40979.430555555555</v>
      </c>
      <c r="F1805" s="16">
        <v>10.82</v>
      </c>
      <c r="G1805" s="16">
        <v>1783.9500427246089</v>
      </c>
      <c r="H1805" s="29">
        <v>1.1939840722969699</v>
      </c>
      <c r="I1805" s="26">
        <v>201.6</v>
      </c>
      <c r="J1805" s="30">
        <v>0.10258780036968577</v>
      </c>
      <c r="K1805" s="31">
        <v>0.18018623744637019</v>
      </c>
      <c r="L1805" s="108">
        <f ca="1">REWS!R1805</f>
        <v>10.696310438093391</v>
      </c>
      <c r="M1805" s="22">
        <f t="shared" si="476"/>
        <v>10.727900635638772</v>
      </c>
      <c r="N1805" s="22">
        <f t="shared" ca="1" si="477"/>
        <v>10.605263913845816</v>
      </c>
      <c r="O1805" s="22">
        <f t="shared" si="478"/>
        <v>1.0160816015919407</v>
      </c>
      <c r="P1805" s="81">
        <f t="shared" ca="1" si="479"/>
        <v>11</v>
      </c>
      <c r="Q1805" s="22">
        <f t="shared" ca="1" si="480"/>
        <v>0.63600663785528233</v>
      </c>
      <c r="R1805" s="3">
        <f ca="1">IF(N1805&gt;'Power Curve'!$C$37,0,INDEX(Ci,$P1805,1)*POWER(1-Q1805,3)+INDEX(Ci,$P1805,2)*3*Q1805*POWER(1-Q1805,2)+INDEX(Ci,$P1805,3)*3*POWER(Q1805,2)*(1-Q1805)+INDEX(Ci,$P1805,4)*POWER(Q1805,3))</f>
        <v>1697.0766137103901</v>
      </c>
      <c r="S1805" s="3">
        <f t="shared" si="481"/>
        <v>1783.9500427246089</v>
      </c>
      <c r="T1805" s="3">
        <f t="shared" ca="1" si="482"/>
        <v>-86.8734290142188</v>
      </c>
      <c r="U1805" s="3">
        <f t="shared" ca="1" si="490"/>
        <v>86.8734290142188</v>
      </c>
      <c r="W1805" s="34">
        <f t="shared" si="483"/>
        <v>11</v>
      </c>
      <c r="X1805" s="73" t="b">
        <f>COUNTIF('Power Curve'!$D$2:$D$31,W1805)&gt;0</f>
        <v>1</v>
      </c>
      <c r="Y1805" s="73" t="b">
        <f t="shared" si="484"/>
        <v>0</v>
      </c>
      <c r="Z1805" s="73" t="b">
        <f t="shared" si="491"/>
        <v>1</v>
      </c>
      <c r="AA1805" s="34" t="str">
        <f t="shared" si="485"/>
        <v>Inner</v>
      </c>
      <c r="AB1805" s="35" t="str">
        <f t="shared" si="492"/>
        <v>1.0-1.1</v>
      </c>
      <c r="AC1805" s="36" t="str">
        <f t="shared" si="486"/>
        <v>10-11</v>
      </c>
      <c r="AD1805" s="36" t="str">
        <f t="shared" si="487"/>
        <v>Mar</v>
      </c>
      <c r="AE1805" s="35" t="str">
        <f t="shared" si="488"/>
        <v>195-205</v>
      </c>
      <c r="AF1805" s="36" t="str">
        <f t="shared" si="489"/>
        <v>Inner-TI</v>
      </c>
    </row>
    <row r="1806" spans="5:32" x14ac:dyDescent="0.3">
      <c r="E1806" s="12">
        <v>40979.4375</v>
      </c>
      <c r="F1806" s="16">
        <v>11.53</v>
      </c>
      <c r="G1806" s="16">
        <v>1911.1099548339889</v>
      </c>
      <c r="H1806" s="29">
        <v>1.193032578635391</v>
      </c>
      <c r="I1806" s="26">
        <v>201.7</v>
      </c>
      <c r="J1806" s="30">
        <v>9.4535993061578505E-2</v>
      </c>
      <c r="K1806" s="31">
        <v>0.16597204880057748</v>
      </c>
      <c r="L1806" s="108">
        <f ca="1">REWS!R1806</f>
        <v>11.296954185961937</v>
      </c>
      <c r="M1806" s="22">
        <f t="shared" si="476"/>
        <v>11.428819632767018</v>
      </c>
      <c r="N1806" s="22">
        <f t="shared" ca="1" si="477"/>
        <v>11.197818889071236</v>
      </c>
      <c r="O1806" s="22">
        <f t="shared" si="478"/>
        <v>1.1244108920663731</v>
      </c>
      <c r="P1806" s="81">
        <f t="shared" ca="1" si="479"/>
        <v>12</v>
      </c>
      <c r="Q1806" s="22">
        <f t="shared" ca="1" si="480"/>
        <v>0.20949660534471165</v>
      </c>
      <c r="R1806" s="3">
        <f ca="1">IF(N1806&gt;'Power Curve'!$C$37,0,INDEX(Ci,$P1806,1)*POWER(1-Q1806,3)+INDEX(Ci,$P1806,2)*3*Q1806*POWER(1-Q1806,2)+INDEX(Ci,$P1806,3)*3*POWER(Q1806,2)*(1-Q1806)+INDEX(Ci,$P1806,4)*POWER(Q1806,3))</f>
        <v>1813.9213493828784</v>
      </c>
      <c r="S1806" s="3">
        <f t="shared" si="481"/>
        <v>1911.1099548339889</v>
      </c>
      <c r="T1806" s="3">
        <f t="shared" ca="1" si="482"/>
        <v>-97.188605451110561</v>
      </c>
      <c r="U1806" s="3">
        <f t="shared" ca="1" si="490"/>
        <v>97.188605451110561</v>
      </c>
      <c r="W1806" s="34">
        <f t="shared" si="483"/>
        <v>11</v>
      </c>
      <c r="X1806" s="73" t="b">
        <f>COUNTIF('Power Curve'!$D$2:$D$31,W1806)&gt;0</f>
        <v>1</v>
      </c>
      <c r="Y1806" s="73" t="b">
        <f t="shared" si="484"/>
        <v>0</v>
      </c>
      <c r="Z1806" s="73" t="b">
        <f t="shared" si="491"/>
        <v>1</v>
      </c>
      <c r="AA1806" s="34" t="str">
        <f t="shared" si="485"/>
        <v>Outer</v>
      </c>
      <c r="AB1806" s="35" t="str">
        <f t="shared" si="492"/>
        <v>1.1-1.2</v>
      </c>
      <c r="AC1806" s="36" t="str">
        <f t="shared" si="486"/>
        <v>10-11</v>
      </c>
      <c r="AD1806" s="36" t="str">
        <f t="shared" si="487"/>
        <v>Mar</v>
      </c>
      <c r="AE1806" s="35" t="str">
        <f t="shared" si="488"/>
        <v>195-205</v>
      </c>
      <c r="AF1806" s="36" t="str">
        <f t="shared" si="489"/>
        <v>HWS-LTI</v>
      </c>
    </row>
    <row r="1807" spans="5:32" x14ac:dyDescent="0.3">
      <c r="E1807" s="12">
        <v>40979.444444444445</v>
      </c>
      <c r="F1807" s="16">
        <v>12.99</v>
      </c>
      <c r="G1807" s="16">
        <v>1963.2299957275391</v>
      </c>
      <c r="H1807" s="29">
        <v>1.1928431908458521</v>
      </c>
      <c r="I1807" s="26">
        <v>202.5</v>
      </c>
      <c r="J1807" s="30">
        <v>0.10623556581986142</v>
      </c>
      <c r="K1807" s="31">
        <v>0.21269777144366067</v>
      </c>
      <c r="L1807" s="108">
        <f ca="1">REWS!R1807</f>
        <v>12.897880103721798</v>
      </c>
      <c r="M1807" s="22">
        <f t="shared" si="476"/>
        <v>12.875326178710433</v>
      </c>
      <c r="N1807" s="22">
        <f t="shared" ca="1" si="477"/>
        <v>12.784019503411677</v>
      </c>
      <c r="O1807" s="22">
        <f t="shared" si="478"/>
        <v>1.3479731416710892</v>
      </c>
      <c r="P1807" s="81">
        <f t="shared" ca="1" si="479"/>
        <v>13</v>
      </c>
      <c r="Q1807" s="22">
        <f t="shared" ca="1" si="480"/>
        <v>0.78806947551896256</v>
      </c>
      <c r="R1807" s="3">
        <f ca="1">IF(N1807&gt;'Power Curve'!$C$37,0,INDEX(Ci,$P1807,1)*POWER(1-Q1807,3)+INDEX(Ci,$P1807,2)*3*Q1807*POWER(1-Q1807,2)+INDEX(Ci,$P1807,3)*3*POWER(Q1807,2)*(1-Q1807)+INDEX(Ci,$P1807,4)*POWER(Q1807,3))</f>
        <v>1947.4221943380153</v>
      </c>
      <c r="S1807" s="3">
        <f t="shared" si="481"/>
        <v>1963.2299957275391</v>
      </c>
      <c r="T1807" s="3">
        <f t="shared" ca="1" si="482"/>
        <v>-15.807801389523775</v>
      </c>
      <c r="U1807" s="3">
        <f t="shared" ca="1" si="490"/>
        <v>15.807801389523775</v>
      </c>
      <c r="W1807" s="34">
        <f t="shared" si="483"/>
        <v>13</v>
      </c>
      <c r="X1807" s="73" t="b">
        <f>COUNTIF('Power Curve'!$D$2:$D$31,W1807)&gt;0</f>
        <v>1</v>
      </c>
      <c r="Y1807" s="73" t="b">
        <f t="shared" si="484"/>
        <v>0</v>
      </c>
      <c r="Z1807" s="73" t="b">
        <f t="shared" si="491"/>
        <v>1</v>
      </c>
      <c r="AA1807" s="34" t="str">
        <f t="shared" si="485"/>
        <v>Inner</v>
      </c>
      <c r="AB1807" s="35" t="str">
        <f t="shared" si="492"/>
        <v>1.3-1.4</v>
      </c>
      <c r="AC1807" s="36" t="str">
        <f t="shared" si="486"/>
        <v>10-11</v>
      </c>
      <c r="AD1807" s="36" t="str">
        <f t="shared" si="487"/>
        <v>Mar</v>
      </c>
      <c r="AE1807" s="35" t="str">
        <f t="shared" si="488"/>
        <v>195-205</v>
      </c>
      <c r="AF1807" s="36" t="str">
        <f t="shared" si="489"/>
        <v>Inner-TI</v>
      </c>
    </row>
    <row r="1808" spans="5:32" x14ac:dyDescent="0.3">
      <c r="E1808" s="12">
        <v>40979.451388888891</v>
      </c>
      <c r="F1808" s="16">
        <v>14.72</v>
      </c>
      <c r="G1808" s="16">
        <v>1976.9800262451149</v>
      </c>
      <c r="H1808" s="29">
        <v>1.1919361249956708</v>
      </c>
      <c r="I1808" s="26">
        <v>206.6</v>
      </c>
      <c r="J1808" s="30">
        <v>0.10529891304347826</v>
      </c>
      <c r="K1808" s="31">
        <v>0.20647157411353836</v>
      </c>
      <c r="L1808" s="108">
        <f ca="1">REWS!R1808</f>
        <v>14.616817279185472</v>
      </c>
      <c r="M1808" s="22">
        <f t="shared" si="476"/>
        <v>14.586354847728918</v>
      </c>
      <c r="N1808" s="22">
        <f t="shared" ca="1" si="477"/>
        <v>14.484108938764592</v>
      </c>
      <c r="O1808" s="22">
        <f t="shared" si="478"/>
        <v>1.6124181381052081</v>
      </c>
      <c r="P1808" s="81">
        <f t="shared" ca="1" si="479"/>
        <v>15</v>
      </c>
      <c r="Q1808" s="22">
        <f t="shared" ca="1" si="480"/>
        <v>0.50677188408327023</v>
      </c>
      <c r="R1808" s="3">
        <f ca="1">IF(N1808&gt;'Power Curve'!$C$37,0,INDEX(Ci,$P1808,1)*POWER(1-Q1808,3)+INDEX(Ci,$P1808,2)*3*Q1808*POWER(1-Q1808,2)+INDEX(Ci,$P1808,3)*3*POWER(Q1808,2)*(1-Q1808)+INDEX(Ci,$P1808,4)*POWER(Q1808,3))</f>
        <v>1977.3942779349259</v>
      </c>
      <c r="S1808" s="3">
        <f t="shared" si="481"/>
        <v>1976.9800262451149</v>
      </c>
      <c r="T1808" s="3">
        <f t="shared" ca="1" si="482"/>
        <v>0.41425168981095339</v>
      </c>
      <c r="U1808" s="3">
        <f t="shared" ca="1" si="490"/>
        <v>0.41425168981095339</v>
      </c>
      <c r="W1808" s="34">
        <f t="shared" si="483"/>
        <v>15</v>
      </c>
      <c r="X1808" s="73" t="b">
        <f>COUNTIF('Power Curve'!$D$2:$D$31,W1808)&gt;0</f>
        <v>1</v>
      </c>
      <c r="Y1808" s="73" t="b">
        <f t="shared" si="484"/>
        <v>0</v>
      </c>
      <c r="Z1808" s="73" t="b">
        <f t="shared" si="491"/>
        <v>1</v>
      </c>
      <c r="AA1808" s="34" t="str">
        <f t="shared" si="485"/>
        <v>Inner</v>
      </c>
      <c r="AB1808" s="35" t="str">
        <f t="shared" si="492"/>
        <v>1.6-1.7</v>
      </c>
      <c r="AC1808" s="36" t="str">
        <f t="shared" si="486"/>
        <v>10-11</v>
      </c>
      <c r="AD1808" s="36" t="str">
        <f t="shared" si="487"/>
        <v>Mar</v>
      </c>
      <c r="AE1808" s="35" t="str">
        <f t="shared" si="488"/>
        <v>205-215</v>
      </c>
      <c r="AF1808" s="36" t="str">
        <f t="shared" si="489"/>
        <v>Inner-TI</v>
      </c>
    </row>
    <row r="1809" spans="5:32" x14ac:dyDescent="0.3">
      <c r="E1809" s="12">
        <v>40979.458333333336</v>
      </c>
      <c r="F1809" s="16">
        <v>13.77</v>
      </c>
      <c r="G1809" s="16">
        <v>1978.399963378911</v>
      </c>
      <c r="H1809" s="29">
        <v>1.1917466367559673</v>
      </c>
      <c r="I1809" s="26">
        <v>202.4</v>
      </c>
      <c r="J1809" s="30">
        <v>8.1336238198983307E-2</v>
      </c>
      <c r="K1809" s="31">
        <v>0.13856055066410591</v>
      </c>
      <c r="L1809" s="108">
        <f ca="1">REWS!R1809</f>
        <v>13.64702683686215</v>
      </c>
      <c r="M1809" s="22">
        <f t="shared" si="476"/>
        <v>13.644256935081328</v>
      </c>
      <c r="N1809" s="22">
        <f t="shared" ca="1" si="477"/>
        <v>13.52240672201143</v>
      </c>
      <c r="O1809" s="22">
        <f t="shared" si="478"/>
        <v>1.4668138687778007</v>
      </c>
      <c r="P1809" s="81">
        <f t="shared" ca="1" si="479"/>
        <v>14</v>
      </c>
      <c r="Q1809" s="22">
        <f t="shared" ca="1" si="480"/>
        <v>0.55254733895352881</v>
      </c>
      <c r="R1809" s="3">
        <f ca="1">IF(N1809&gt;'Power Curve'!$C$37,0,INDEX(Ci,$P1809,1)*POWER(1-Q1809,3)+INDEX(Ci,$P1809,2)*3*Q1809*POWER(1-Q1809,2)+INDEX(Ci,$P1809,3)*3*POWER(Q1809,2)*(1-Q1809)+INDEX(Ci,$P1809,4)*POWER(Q1809,3))</f>
        <v>1967.7916247167834</v>
      </c>
      <c r="S1809" s="3">
        <f t="shared" si="481"/>
        <v>1978.399963378911</v>
      </c>
      <c r="T1809" s="3">
        <f t="shared" ca="1" si="482"/>
        <v>-10.608338662127608</v>
      </c>
      <c r="U1809" s="3">
        <f t="shared" ca="1" si="490"/>
        <v>10.608338662127608</v>
      </c>
      <c r="W1809" s="34">
        <f t="shared" si="483"/>
        <v>14</v>
      </c>
      <c r="X1809" s="73" t="b">
        <f>COUNTIF('Power Curve'!$D$2:$D$31,W1809)&gt;0</f>
        <v>1</v>
      </c>
      <c r="Y1809" s="73" t="b">
        <f t="shared" si="484"/>
        <v>0</v>
      </c>
      <c r="Z1809" s="73" t="b">
        <f t="shared" si="491"/>
        <v>1</v>
      </c>
      <c r="AA1809" s="34" t="str">
        <f t="shared" si="485"/>
        <v>Outer</v>
      </c>
      <c r="AB1809" s="35" t="str">
        <f t="shared" si="492"/>
        <v>1.4-1.5</v>
      </c>
      <c r="AC1809" s="36" t="str">
        <f t="shared" si="486"/>
        <v>11-12</v>
      </c>
      <c r="AD1809" s="36" t="str">
        <f t="shared" si="487"/>
        <v>Mar</v>
      </c>
      <c r="AE1809" s="35" t="str">
        <f t="shared" si="488"/>
        <v>195-205</v>
      </c>
      <c r="AF1809" s="36" t="str">
        <f t="shared" si="489"/>
        <v>HWS-LTI</v>
      </c>
    </row>
    <row r="1810" spans="5:32" x14ac:dyDescent="0.3">
      <c r="E1810" s="12">
        <v>40979.479166666664</v>
      </c>
      <c r="F1810" s="16">
        <v>13.69</v>
      </c>
      <c r="G1810" s="16">
        <v>1976.009948730466</v>
      </c>
      <c r="H1810" s="29">
        <v>1.1906503255080811</v>
      </c>
      <c r="I1810" s="26">
        <v>201.7</v>
      </c>
      <c r="J1810" s="30">
        <v>0.10810810810810811</v>
      </c>
      <c r="K1810" s="31">
        <v>0.17781841189019185</v>
      </c>
      <c r="L1810" s="108">
        <f ca="1">REWS!R1810</f>
        <v>13.647863569614033</v>
      </c>
      <c r="M1810" s="22">
        <f t="shared" si="476"/>
        <v>13.560826625809909</v>
      </c>
      <c r="N1810" s="22">
        <f t="shared" ca="1" si="477"/>
        <v>13.519087777957857</v>
      </c>
      <c r="O1810" s="22">
        <f t="shared" si="478"/>
        <v>1.4539194455356506</v>
      </c>
      <c r="P1810" s="81">
        <f t="shared" ca="1" si="479"/>
        <v>14</v>
      </c>
      <c r="Q1810" s="22">
        <f t="shared" ca="1" si="480"/>
        <v>0.54910361560149545</v>
      </c>
      <c r="R1810" s="3">
        <f ca="1">IF(N1810&gt;'Power Curve'!$C$37,0,INDEX(Ci,$P1810,1)*POWER(1-Q1810,3)+INDEX(Ci,$P1810,2)*3*Q1810*POWER(1-Q1810,2)+INDEX(Ci,$P1810,3)*3*POWER(Q1810,2)*(1-Q1810)+INDEX(Ci,$P1810,4)*POWER(Q1810,3))</f>
        <v>1967.7124582751101</v>
      </c>
      <c r="S1810" s="3">
        <f t="shared" si="481"/>
        <v>1976.009948730466</v>
      </c>
      <c r="T1810" s="3">
        <f t="shared" ca="1" si="482"/>
        <v>-8.2974904553559554</v>
      </c>
      <c r="U1810" s="3">
        <f t="shared" ca="1" si="490"/>
        <v>8.2974904553559554</v>
      </c>
      <c r="W1810" s="34">
        <f t="shared" si="483"/>
        <v>14</v>
      </c>
      <c r="X1810" s="73" t="b">
        <f>COUNTIF('Power Curve'!$D$2:$D$31,W1810)&gt;0</f>
        <v>1</v>
      </c>
      <c r="Y1810" s="73" t="b">
        <f t="shared" si="484"/>
        <v>0</v>
      </c>
      <c r="Z1810" s="73" t="b">
        <f t="shared" si="491"/>
        <v>1</v>
      </c>
      <c r="AA1810" s="34" t="str">
        <f t="shared" si="485"/>
        <v>Inner</v>
      </c>
      <c r="AB1810" s="35" t="str">
        <f t="shared" si="492"/>
        <v>1.4-1.5</v>
      </c>
      <c r="AC1810" s="36" t="str">
        <f t="shared" si="486"/>
        <v>11-12</v>
      </c>
      <c r="AD1810" s="36" t="str">
        <f t="shared" si="487"/>
        <v>Mar</v>
      </c>
      <c r="AE1810" s="35" t="str">
        <f t="shared" si="488"/>
        <v>195-205</v>
      </c>
      <c r="AF1810" s="36" t="str">
        <f t="shared" si="489"/>
        <v>Inner-TI</v>
      </c>
    </row>
    <row r="1811" spans="5:32" x14ac:dyDescent="0.3">
      <c r="E1811" s="12">
        <v>40979.486111111109</v>
      </c>
      <c r="F1811" s="16">
        <v>14.21</v>
      </c>
      <c r="G1811" s="16">
        <v>1975.090042114263</v>
      </c>
      <c r="H1811" s="29">
        <v>1.1900074257642863</v>
      </c>
      <c r="I1811" s="26">
        <v>202.6</v>
      </c>
      <c r="J1811" s="30">
        <v>8.7262491203377895E-2</v>
      </c>
      <c r="K1811" s="31">
        <v>0.15184191172300943</v>
      </c>
      <c r="L1811" s="108">
        <f ca="1">REWS!R1811</f>
        <v>14.026328276664493</v>
      </c>
      <c r="M1811" s="22">
        <f t="shared" si="476"/>
        <v>14.073386194355784</v>
      </c>
      <c r="N1811" s="22">
        <f t="shared" ca="1" si="477"/>
        <v>13.891480276306279</v>
      </c>
      <c r="O1811" s="22">
        <f t="shared" si="478"/>
        <v>1.5331371791310442</v>
      </c>
      <c r="P1811" s="81">
        <f t="shared" ca="1" si="479"/>
        <v>14</v>
      </c>
      <c r="Q1811" s="22">
        <f t="shared" ca="1" si="480"/>
        <v>0.93549661349003155</v>
      </c>
      <c r="R1811" s="3">
        <f ca="1">IF(N1811&gt;'Power Curve'!$C$37,0,INDEX(Ci,$P1811,1)*POWER(1-Q1811,3)+INDEX(Ci,$P1811,2)*3*Q1811*POWER(1-Q1811,2)+INDEX(Ci,$P1811,3)*3*POWER(Q1811,2)*(1-Q1811)+INDEX(Ci,$P1811,4)*POWER(Q1811,3))</f>
        <v>1974.3172315890365</v>
      </c>
      <c r="S1811" s="3">
        <f t="shared" si="481"/>
        <v>1975.090042114263</v>
      </c>
      <c r="T1811" s="3">
        <f t="shared" ca="1" si="482"/>
        <v>-0.77281052522653226</v>
      </c>
      <c r="U1811" s="3">
        <f t="shared" ca="1" si="490"/>
        <v>0.77281052522653226</v>
      </c>
      <c r="W1811" s="34">
        <f t="shared" si="483"/>
        <v>14</v>
      </c>
      <c r="X1811" s="73" t="b">
        <f>COUNTIF('Power Curve'!$D$2:$D$31,W1811)&gt;0</f>
        <v>1</v>
      </c>
      <c r="Y1811" s="73" t="b">
        <f t="shared" si="484"/>
        <v>0</v>
      </c>
      <c r="Z1811" s="73" t="b">
        <f t="shared" si="491"/>
        <v>1</v>
      </c>
      <c r="AA1811" s="34" t="str">
        <f t="shared" si="485"/>
        <v>Outer</v>
      </c>
      <c r="AB1811" s="35" t="str">
        <f t="shared" si="492"/>
        <v>1.5-1.6</v>
      </c>
      <c r="AC1811" s="36" t="str">
        <f t="shared" si="486"/>
        <v>11-12</v>
      </c>
      <c r="AD1811" s="36" t="str">
        <f t="shared" si="487"/>
        <v>Mar</v>
      </c>
      <c r="AE1811" s="35" t="str">
        <f t="shared" si="488"/>
        <v>195-205</v>
      </c>
      <c r="AF1811" s="36" t="str">
        <f t="shared" si="489"/>
        <v>HWS-LTI</v>
      </c>
    </row>
    <row r="1812" spans="5:32" x14ac:dyDescent="0.3">
      <c r="E1812" s="12">
        <v>40979.493055555555</v>
      </c>
      <c r="F1812" s="16">
        <v>14.78</v>
      </c>
      <c r="G1812" s="16">
        <v>1975.0999450683571</v>
      </c>
      <c r="H1812" s="29">
        <v>1.1892470253418042</v>
      </c>
      <c r="I1812" s="26">
        <v>202.8</v>
      </c>
      <c r="J1812" s="30">
        <v>8.8633288227334239E-2</v>
      </c>
      <c r="K1812" s="31">
        <v>0.12950734403938016</v>
      </c>
      <c r="L1812" s="108">
        <f ca="1">REWS!R1812</f>
        <v>14.67208390197127</v>
      </c>
      <c r="M1812" s="22">
        <f t="shared" si="476"/>
        <v>14.634787780232244</v>
      </c>
      <c r="N1812" s="22">
        <f t="shared" ca="1" si="477"/>
        <v>14.527931948519036</v>
      </c>
      <c r="O1812" s="22">
        <f t="shared" si="478"/>
        <v>1.6199036039510162</v>
      </c>
      <c r="P1812" s="81">
        <f t="shared" ca="1" si="479"/>
        <v>15</v>
      </c>
      <c r="Q1812" s="22">
        <f t="shared" ca="1" si="480"/>
        <v>0.5486377464553166</v>
      </c>
      <c r="R1812" s="3">
        <f ca="1">IF(N1812&gt;'Power Curve'!$C$37,0,INDEX(Ci,$P1812,1)*POWER(1-Q1812,3)+INDEX(Ci,$P1812,2)*3*Q1812*POWER(1-Q1812,2)+INDEX(Ci,$P1812,3)*3*POWER(Q1812,2)*(1-Q1812)+INDEX(Ci,$P1812,4)*POWER(Q1812,3))</f>
        <v>1977.5392841765415</v>
      </c>
      <c r="S1812" s="3">
        <f t="shared" si="481"/>
        <v>1975.0999450683571</v>
      </c>
      <c r="T1812" s="3">
        <f t="shared" ca="1" si="482"/>
        <v>2.4393391081844129</v>
      </c>
      <c r="U1812" s="3">
        <f t="shared" ca="1" si="490"/>
        <v>2.4393391081844129</v>
      </c>
      <c r="W1812" s="34">
        <f t="shared" si="483"/>
        <v>15</v>
      </c>
      <c r="X1812" s="73" t="b">
        <f>COUNTIF('Power Curve'!$D$2:$D$31,W1812)&gt;0</f>
        <v>1</v>
      </c>
      <c r="Y1812" s="73" t="b">
        <f t="shared" si="484"/>
        <v>0</v>
      </c>
      <c r="Z1812" s="73" t="b">
        <f t="shared" si="491"/>
        <v>1</v>
      </c>
      <c r="AA1812" s="34" t="str">
        <f t="shared" si="485"/>
        <v>Outer</v>
      </c>
      <c r="AB1812" s="35" t="str">
        <f t="shared" si="492"/>
        <v>1.6-1.7</v>
      </c>
      <c r="AC1812" s="36" t="str">
        <f t="shared" si="486"/>
        <v>11-12</v>
      </c>
      <c r="AD1812" s="36" t="str">
        <f t="shared" si="487"/>
        <v>Mar</v>
      </c>
      <c r="AE1812" s="35" t="str">
        <f t="shared" si="488"/>
        <v>195-205</v>
      </c>
      <c r="AF1812" s="36" t="str">
        <f t="shared" si="489"/>
        <v>HWS-LTI</v>
      </c>
    </row>
    <row r="1813" spans="5:32" x14ac:dyDescent="0.3">
      <c r="E1813" s="12">
        <v>40979.5</v>
      </c>
      <c r="F1813" s="16">
        <v>14.39</v>
      </c>
      <c r="G1813" s="16">
        <v>1976.1899719238311</v>
      </c>
      <c r="H1813" s="29">
        <v>1.1876986879965628</v>
      </c>
      <c r="I1813" s="26">
        <v>203.9</v>
      </c>
      <c r="J1813" s="30">
        <v>0.10076441973592772</v>
      </c>
      <c r="K1813" s="31">
        <v>0.1304098978242294</v>
      </c>
      <c r="L1813" s="108">
        <f ca="1">REWS!R1813</f>
        <v>14.350761377281671</v>
      </c>
      <c r="M1813" s="22">
        <f t="shared" si="476"/>
        <v>14.242433158786412</v>
      </c>
      <c r="N1813" s="22">
        <f t="shared" ca="1" si="477"/>
        <v>14.203596921030424</v>
      </c>
      <c r="O1813" s="22">
        <f t="shared" si="478"/>
        <v>1.5592639324201634</v>
      </c>
      <c r="P1813" s="81">
        <f t="shared" ca="1" si="479"/>
        <v>15</v>
      </c>
      <c r="Q1813" s="22">
        <f t="shared" ca="1" si="480"/>
        <v>0.23878760838041829</v>
      </c>
      <c r="R1813" s="3">
        <f ca="1">IF(N1813&gt;'Power Curve'!$C$37,0,INDEX(Ci,$P1813,1)*POWER(1-Q1813,3)+INDEX(Ci,$P1813,2)*3*Q1813*POWER(1-Q1813,2)+INDEX(Ci,$P1813,3)*3*POWER(Q1813,2)*(1-Q1813)+INDEX(Ci,$P1813,4)*POWER(Q1813,3))</f>
        <v>1976.2810937655934</v>
      </c>
      <c r="S1813" s="3">
        <f t="shared" si="481"/>
        <v>1976.1899719238311</v>
      </c>
      <c r="T1813" s="3">
        <f t="shared" ca="1" si="482"/>
        <v>9.1121841762287659E-2</v>
      </c>
      <c r="U1813" s="3">
        <f t="shared" ca="1" si="490"/>
        <v>9.1121841762287659E-2</v>
      </c>
      <c r="W1813" s="34">
        <f t="shared" si="483"/>
        <v>14</v>
      </c>
      <c r="X1813" s="73" t="b">
        <f>COUNTIF('Power Curve'!$D$2:$D$31,W1813)&gt;0</f>
        <v>1</v>
      </c>
      <c r="Y1813" s="73" t="b">
        <f t="shared" si="484"/>
        <v>0</v>
      </c>
      <c r="Z1813" s="73" t="b">
        <f t="shared" si="491"/>
        <v>1</v>
      </c>
      <c r="AA1813" s="34" t="str">
        <f t="shared" si="485"/>
        <v>Inner</v>
      </c>
      <c r="AB1813" s="35" t="str">
        <f t="shared" si="492"/>
        <v>1.5-1.6</v>
      </c>
      <c r="AC1813" s="36" t="str">
        <f t="shared" si="486"/>
        <v>12-13</v>
      </c>
      <c r="AD1813" s="36" t="str">
        <f t="shared" si="487"/>
        <v>Mar</v>
      </c>
      <c r="AE1813" s="35" t="str">
        <f t="shared" si="488"/>
        <v>195-205</v>
      </c>
      <c r="AF1813" s="36" t="str">
        <f t="shared" si="489"/>
        <v>Inner-TI</v>
      </c>
    </row>
    <row r="1814" spans="5:32" x14ac:dyDescent="0.3">
      <c r="E1814" s="12">
        <v>40979.506944444445</v>
      </c>
      <c r="F1814" s="16">
        <v>14.71</v>
      </c>
      <c r="G1814" s="16">
        <v>1976.3499908447291</v>
      </c>
      <c r="H1814" s="29">
        <v>1.1855424153977911</v>
      </c>
      <c r="I1814" s="26">
        <v>205.3</v>
      </c>
      <c r="J1814" s="30">
        <v>9.3813732154996582E-2</v>
      </c>
      <c r="K1814" s="31">
        <v>0.21121811975247498</v>
      </c>
      <c r="L1814" s="108">
        <f ca="1">REWS!R1814</f>
        <v>14.672065521302262</v>
      </c>
      <c r="M1814" s="22">
        <f t="shared" si="476"/>
        <v>14.550335543176418</v>
      </c>
      <c r="N1814" s="22">
        <f t="shared" ca="1" si="477"/>
        <v>14.512812810769377</v>
      </c>
      <c r="O1814" s="22">
        <f t="shared" si="478"/>
        <v>1.6068512384755196</v>
      </c>
      <c r="P1814" s="81">
        <f t="shared" ca="1" si="479"/>
        <v>15</v>
      </c>
      <c r="Q1814" s="22">
        <f t="shared" ca="1" si="480"/>
        <v>0.53419383345714444</v>
      </c>
      <c r="R1814" s="3">
        <f ca="1">IF(N1814&gt;'Power Curve'!$C$37,0,INDEX(Ci,$P1814,1)*POWER(1-Q1814,3)+INDEX(Ci,$P1814,2)*3*Q1814*POWER(1-Q1814,2)+INDEX(Ci,$P1814,3)*3*POWER(Q1814,2)*(1-Q1814)+INDEX(Ci,$P1814,4)*POWER(Q1814,3))</f>
        <v>1977.4898320338366</v>
      </c>
      <c r="S1814" s="3">
        <f t="shared" si="481"/>
        <v>1976.3499908447291</v>
      </c>
      <c r="T1814" s="3">
        <f t="shared" ca="1" si="482"/>
        <v>1.1398411891075284</v>
      </c>
      <c r="U1814" s="3">
        <f t="shared" ca="1" si="490"/>
        <v>1.1398411891075284</v>
      </c>
      <c r="W1814" s="34">
        <f t="shared" si="483"/>
        <v>15</v>
      </c>
      <c r="X1814" s="73" t="b">
        <f>COUNTIF('Power Curve'!$D$2:$D$31,W1814)&gt;0</f>
        <v>1</v>
      </c>
      <c r="Y1814" s="73" t="b">
        <f t="shared" si="484"/>
        <v>0</v>
      </c>
      <c r="Z1814" s="73" t="b">
        <f t="shared" si="491"/>
        <v>1</v>
      </c>
      <c r="AA1814" s="34" t="str">
        <f t="shared" si="485"/>
        <v>Outer</v>
      </c>
      <c r="AB1814" s="35" t="str">
        <f t="shared" si="492"/>
        <v>1.6-1.7</v>
      </c>
      <c r="AC1814" s="36" t="str">
        <f t="shared" si="486"/>
        <v>12-13</v>
      </c>
      <c r="AD1814" s="36" t="str">
        <f t="shared" si="487"/>
        <v>Mar</v>
      </c>
      <c r="AE1814" s="35" t="str">
        <f t="shared" si="488"/>
        <v>205-215</v>
      </c>
      <c r="AF1814" s="36" t="str">
        <f t="shared" si="489"/>
        <v>HWS-LTI</v>
      </c>
    </row>
    <row r="1815" spans="5:32" x14ac:dyDescent="0.3">
      <c r="E1815" s="12">
        <v>40979.513888888891</v>
      </c>
      <c r="F1815" s="16">
        <v>14.82</v>
      </c>
      <c r="G1815" s="16">
        <v>1981.7600250244141</v>
      </c>
      <c r="H1815" s="29">
        <v>1.1854115416910596</v>
      </c>
      <c r="I1815" s="26">
        <v>208.2</v>
      </c>
      <c r="J1815" s="30">
        <v>9.7165991902834009E-2</v>
      </c>
      <c r="K1815" s="31">
        <v>0.24011396778317698</v>
      </c>
      <c r="L1815" s="108">
        <f ca="1">REWS!R1815</f>
        <v>14.806182237387555</v>
      </c>
      <c r="M1815" s="22">
        <f t="shared" si="476"/>
        <v>14.658602153027996</v>
      </c>
      <c r="N1815" s="22">
        <f t="shared" ca="1" si="477"/>
        <v>14.644934873353176</v>
      </c>
      <c r="O1815" s="22">
        <f t="shared" si="478"/>
        <v>1.6235841920341287</v>
      </c>
      <c r="P1815" s="81">
        <f t="shared" ca="1" si="479"/>
        <v>15</v>
      </c>
      <c r="Q1815" s="22">
        <f t="shared" ca="1" si="480"/>
        <v>0.66041528925031423</v>
      </c>
      <c r="R1815" s="3">
        <f ca="1">IF(N1815&gt;'Power Curve'!$C$37,0,INDEX(Ci,$P1815,1)*POWER(1-Q1815,3)+INDEX(Ci,$P1815,2)*3*Q1815*POWER(1-Q1815,2)+INDEX(Ci,$P1815,3)*3*POWER(Q1815,2)*(1-Q1815)+INDEX(Ci,$P1815,4)*POWER(Q1815,3))</f>
        <v>1977.9071584998815</v>
      </c>
      <c r="S1815" s="3">
        <f t="shared" si="481"/>
        <v>1981.7600250244141</v>
      </c>
      <c r="T1815" s="3">
        <f t="shared" ca="1" si="482"/>
        <v>-3.852866524532601</v>
      </c>
      <c r="U1815" s="3">
        <f t="shared" ca="1" si="490"/>
        <v>3.852866524532601</v>
      </c>
      <c r="W1815" s="34">
        <f t="shared" si="483"/>
        <v>15</v>
      </c>
      <c r="X1815" s="73" t="b">
        <f>COUNTIF('Power Curve'!$D$2:$D$31,W1815)&gt;0</f>
        <v>1</v>
      </c>
      <c r="Y1815" s="73" t="b">
        <f t="shared" si="484"/>
        <v>0</v>
      </c>
      <c r="Z1815" s="73" t="b">
        <f t="shared" si="491"/>
        <v>1</v>
      </c>
      <c r="AA1815" s="34" t="str">
        <f t="shared" si="485"/>
        <v>Outer</v>
      </c>
      <c r="AB1815" s="35" t="str">
        <f t="shared" si="492"/>
        <v>1.6-1.7</v>
      </c>
      <c r="AC1815" s="36" t="str">
        <f t="shared" si="486"/>
        <v>12-13</v>
      </c>
      <c r="AD1815" s="36" t="str">
        <f t="shared" si="487"/>
        <v>Mar</v>
      </c>
      <c r="AE1815" s="35" t="str">
        <f t="shared" si="488"/>
        <v>205-215</v>
      </c>
      <c r="AF1815" s="36" t="str">
        <f t="shared" si="489"/>
        <v>HWS-LTI</v>
      </c>
    </row>
    <row r="1816" spans="5:32" x14ac:dyDescent="0.3">
      <c r="E1816" s="12">
        <v>40979.611111111109</v>
      </c>
      <c r="F1816" s="16">
        <v>19.53</v>
      </c>
      <c r="G1816" s="16">
        <v>1970.070007324219</v>
      </c>
      <c r="H1816" s="29">
        <v>1.1601999266773739</v>
      </c>
      <c r="I1816" s="26">
        <v>271.3</v>
      </c>
      <c r="J1816" s="30">
        <v>0.13517665130568357</v>
      </c>
      <c r="K1816" s="31">
        <v>0.12449247607208755</v>
      </c>
      <c r="L1816" s="108">
        <f ca="1">REWS!R1816</f>
        <v>19.33168891885574</v>
      </c>
      <c r="M1816" s="22">
        <f t="shared" si="476"/>
        <v>19.179376808160594</v>
      </c>
      <c r="N1816" s="22">
        <f t="shared" ca="1" si="477"/>
        <v>18.984626017044388</v>
      </c>
      <c r="O1816" s="22">
        <f t="shared" si="478"/>
        <v>2.3222844880623534</v>
      </c>
      <c r="P1816" s="81">
        <f t="shared" ca="1" si="479"/>
        <v>20</v>
      </c>
      <c r="Q1816" s="22">
        <f t="shared" ca="1" si="480"/>
        <v>0.86378957245220545</v>
      </c>
      <c r="R1816" s="3">
        <f ca="1">IF(N1816&gt;'Power Curve'!$C$37,0,INDEX(Ci,$P1816,1)*POWER(1-Q1816,3)+INDEX(Ci,$P1816,2)*3*Q1816*POWER(1-Q1816,2)+INDEX(Ci,$P1816,3)*3*POWER(Q1816,2)*(1-Q1816)+INDEX(Ci,$P1816,4)*POWER(Q1816,3))</f>
        <v>1989.4713307698573</v>
      </c>
      <c r="S1816" s="3">
        <f t="shared" si="481"/>
        <v>1970.070007324219</v>
      </c>
      <c r="T1816" s="3">
        <f t="shared" ca="1" si="482"/>
        <v>19.401323445638354</v>
      </c>
      <c r="U1816" s="3">
        <f t="shared" ca="1" si="490"/>
        <v>19.401323445638354</v>
      </c>
      <c r="W1816" s="34">
        <f t="shared" si="483"/>
        <v>19</v>
      </c>
      <c r="X1816" s="73" t="b">
        <f>COUNTIF('Power Curve'!$D$2:$D$31,W1816)&gt;0</f>
        <v>1</v>
      </c>
      <c r="Y1816" s="73" t="b">
        <f t="shared" si="484"/>
        <v>0</v>
      </c>
      <c r="Z1816" s="73" t="b">
        <f t="shared" si="491"/>
        <v>1</v>
      </c>
      <c r="AA1816" s="34" t="str">
        <f t="shared" si="485"/>
        <v>Inner</v>
      </c>
      <c r="AB1816" s="35" t="str">
        <f t="shared" si="492"/>
        <v>2.3-2.4</v>
      </c>
      <c r="AC1816" s="36" t="str">
        <f t="shared" si="486"/>
        <v>14-15</v>
      </c>
      <c r="AD1816" s="36" t="str">
        <f t="shared" si="487"/>
        <v>Mar</v>
      </c>
      <c r="AE1816" s="35" t="str">
        <f t="shared" si="488"/>
        <v>265-275</v>
      </c>
      <c r="AF1816" s="36" t="str">
        <f t="shared" si="489"/>
        <v>Inner-TI</v>
      </c>
    </row>
    <row r="1817" spans="5:32" x14ac:dyDescent="0.3">
      <c r="E1817" s="12">
        <v>40979.618055555555</v>
      </c>
      <c r="F1817" s="16">
        <v>18.45</v>
      </c>
      <c r="G1817" s="16">
        <v>1972.230041503911</v>
      </c>
      <c r="H1817" s="29">
        <v>1.1599488003939007</v>
      </c>
      <c r="I1817" s="26">
        <v>273.89999999999998</v>
      </c>
      <c r="J1817" s="30">
        <v>0.15555555555555556</v>
      </c>
      <c r="K1817" s="31">
        <v>0.11954983425855123</v>
      </c>
      <c r="L1817" s="108">
        <f ca="1">REWS!R1817</f>
        <v>18.536808581390236</v>
      </c>
      <c r="M1817" s="22">
        <f t="shared" si="476"/>
        <v>18.117458740531191</v>
      </c>
      <c r="N1817" s="22">
        <f t="shared" ca="1" si="477"/>
        <v>18.202702691298761</v>
      </c>
      <c r="O1817" s="22">
        <f t="shared" si="478"/>
        <v>2.1581616275326856</v>
      </c>
      <c r="P1817" s="81">
        <f t="shared" ca="1" si="479"/>
        <v>19</v>
      </c>
      <c r="Q1817" s="22">
        <f t="shared" ca="1" si="480"/>
        <v>0.49964195935408795</v>
      </c>
      <c r="R1817" s="3">
        <f ca="1">IF(N1817&gt;'Power Curve'!$C$37,0,INDEX(Ci,$P1817,1)*POWER(1-Q1817,3)+INDEX(Ci,$P1817,2)*3*Q1817*POWER(1-Q1817,2)+INDEX(Ci,$P1817,3)*3*POWER(Q1817,2)*(1-Q1817)+INDEX(Ci,$P1817,4)*POWER(Q1817,3))</f>
        <v>1984.7064356762035</v>
      </c>
      <c r="S1817" s="3">
        <f t="shared" si="481"/>
        <v>1972.230041503911</v>
      </c>
      <c r="T1817" s="3">
        <f t="shared" ca="1" si="482"/>
        <v>12.47639417229243</v>
      </c>
      <c r="U1817" s="3">
        <f t="shared" ca="1" si="490"/>
        <v>12.47639417229243</v>
      </c>
      <c r="W1817" s="34">
        <f t="shared" si="483"/>
        <v>18</v>
      </c>
      <c r="X1817" s="73" t="b">
        <f>COUNTIF('Power Curve'!$D$2:$D$31,W1817)&gt;0</f>
        <v>1</v>
      </c>
      <c r="Y1817" s="73" t="b">
        <f t="shared" si="484"/>
        <v>0</v>
      </c>
      <c r="Z1817" s="73" t="b">
        <f t="shared" si="491"/>
        <v>1</v>
      </c>
      <c r="AA1817" s="34" t="str">
        <f t="shared" si="485"/>
        <v>Outer</v>
      </c>
      <c r="AB1817" s="35" t="str">
        <f t="shared" si="492"/>
        <v>2.1-2.2</v>
      </c>
      <c r="AC1817" s="36" t="str">
        <f t="shared" si="486"/>
        <v>14-15</v>
      </c>
      <c r="AD1817" s="36" t="str">
        <f t="shared" si="487"/>
        <v>Mar</v>
      </c>
      <c r="AE1817" s="35" t="str">
        <f t="shared" si="488"/>
        <v>265-275</v>
      </c>
      <c r="AF1817" s="36" t="str">
        <f t="shared" si="489"/>
        <v>HWS-HTI</v>
      </c>
    </row>
    <row r="1818" spans="5:32" x14ac:dyDescent="0.3">
      <c r="E1818" s="12">
        <v>40979.631944444445</v>
      </c>
      <c r="F1818" s="16">
        <v>13.44</v>
      </c>
      <c r="G1818" s="16">
        <v>1937.9899597167969</v>
      </c>
      <c r="H1818" s="29">
        <v>1.1616875890893821</v>
      </c>
      <c r="I1818" s="26">
        <v>279.39999999999998</v>
      </c>
      <c r="J1818" s="30">
        <v>0.11235119047619048</v>
      </c>
      <c r="K1818" s="31">
        <v>0.13702673522415806</v>
      </c>
      <c r="L1818" s="108">
        <f ca="1">REWS!R1818</f>
        <v>13.404344490541257</v>
      </c>
      <c r="M1818" s="22">
        <f t="shared" si="476"/>
        <v>13.204349846337887</v>
      </c>
      <c r="N1818" s="22">
        <f t="shared" ca="1" si="477"/>
        <v>13.169319502525191</v>
      </c>
      <c r="O1818" s="22">
        <f t="shared" si="478"/>
        <v>1.3988248101369338</v>
      </c>
      <c r="P1818" s="81">
        <f t="shared" ca="1" si="479"/>
        <v>14</v>
      </c>
      <c r="Q1818" s="22">
        <f t="shared" ca="1" si="480"/>
        <v>0.18618542280728259</v>
      </c>
      <c r="R1818" s="3">
        <f ca="1">IF(N1818&gt;'Power Curve'!$C$37,0,INDEX(Ci,$P1818,1)*POWER(1-Q1818,3)+INDEX(Ci,$P1818,2)*3*Q1818*POWER(1-Q1818,2)+INDEX(Ci,$P1818,3)*3*POWER(Q1818,2)*(1-Q1818)+INDEX(Ci,$P1818,4)*POWER(Q1818,3))</f>
        <v>1958.2915812660344</v>
      </c>
      <c r="S1818" s="3">
        <f t="shared" si="481"/>
        <v>1937.9899597167969</v>
      </c>
      <c r="T1818" s="3">
        <f t="shared" ca="1" si="482"/>
        <v>20.301621549237552</v>
      </c>
      <c r="U1818" s="3">
        <f t="shared" ca="1" si="490"/>
        <v>20.301621549237552</v>
      </c>
      <c r="W1818" s="34">
        <f t="shared" si="483"/>
        <v>13</v>
      </c>
      <c r="X1818" s="73" t="b">
        <f>COUNTIF('Power Curve'!$D$2:$D$31,W1818)&gt;0</f>
        <v>1</v>
      </c>
      <c r="Y1818" s="73" t="b">
        <f t="shared" si="484"/>
        <v>0</v>
      </c>
      <c r="Z1818" s="73" t="b">
        <f t="shared" si="491"/>
        <v>1</v>
      </c>
      <c r="AA1818" s="34" t="str">
        <f t="shared" si="485"/>
        <v>Inner</v>
      </c>
      <c r="AB1818" s="35" t="str">
        <f t="shared" si="492"/>
        <v>1.3-1.4</v>
      </c>
      <c r="AC1818" s="36" t="str">
        <f t="shared" si="486"/>
        <v>15-16</v>
      </c>
      <c r="AD1818" s="36" t="str">
        <f t="shared" si="487"/>
        <v>Mar</v>
      </c>
      <c r="AE1818" s="35" t="str">
        <f t="shared" si="488"/>
        <v>275-285</v>
      </c>
      <c r="AF1818" s="36" t="str">
        <f t="shared" si="489"/>
        <v>Inner-TI</v>
      </c>
    </row>
    <row r="1819" spans="5:32" x14ac:dyDescent="0.3">
      <c r="E1819" s="12">
        <v>40979.638888888891</v>
      </c>
      <c r="F1819" s="16">
        <v>17.649999999999999</v>
      </c>
      <c r="G1819" s="16">
        <v>1975.1499938964871</v>
      </c>
      <c r="H1819" s="29">
        <v>1.1606606055575386</v>
      </c>
      <c r="I1819" s="26">
        <v>280.60000000000002</v>
      </c>
      <c r="J1819" s="30">
        <v>0.11784702549575073</v>
      </c>
      <c r="K1819" s="31">
        <v>0.12000842643370196</v>
      </c>
      <c r="L1819" s="108">
        <f ca="1">REWS!R1819</f>
        <v>17.465211657737342</v>
      </c>
      <c r="M1819" s="22">
        <f t="shared" si="476"/>
        <v>17.33542239727748</v>
      </c>
      <c r="N1819" s="22">
        <f t="shared" ca="1" si="477"/>
        <v>17.153927554942303</v>
      </c>
      <c r="O1819" s="22">
        <f t="shared" si="478"/>
        <v>2.0372953897263306</v>
      </c>
      <c r="P1819" s="81">
        <f t="shared" ca="1" si="479"/>
        <v>18</v>
      </c>
      <c r="Q1819" s="22">
        <f t="shared" ca="1" si="480"/>
        <v>0.17974549781115728</v>
      </c>
      <c r="R1819" s="3">
        <f ca="1">IF(N1819&gt;'Power Curve'!$C$37,0,INDEX(Ci,$P1819,1)*POWER(1-Q1819,3)+INDEX(Ci,$P1819,2)*3*Q1819*POWER(1-Q1819,2)+INDEX(Ci,$P1819,3)*3*POWER(Q1819,2)*(1-Q1819)+INDEX(Ci,$P1819,4)*POWER(Q1819,3))</f>
        <v>1984.724984086303</v>
      </c>
      <c r="S1819" s="3">
        <f t="shared" si="481"/>
        <v>1975.1499938964871</v>
      </c>
      <c r="T1819" s="3">
        <f t="shared" ca="1" si="482"/>
        <v>9.5749901898159351</v>
      </c>
      <c r="U1819" s="3">
        <f t="shared" ca="1" si="490"/>
        <v>9.5749901898159351</v>
      </c>
      <c r="W1819" s="34">
        <f t="shared" si="483"/>
        <v>17</v>
      </c>
      <c r="X1819" s="73" t="b">
        <f>COUNTIF('Power Curve'!$D$2:$D$31,W1819)&gt;0</f>
        <v>1</v>
      </c>
      <c r="Y1819" s="73" t="b">
        <f t="shared" si="484"/>
        <v>0</v>
      </c>
      <c r="Z1819" s="73" t="b">
        <f t="shared" si="491"/>
        <v>1</v>
      </c>
      <c r="AA1819" s="34" t="str">
        <f t="shared" si="485"/>
        <v>Inner</v>
      </c>
      <c r="AB1819" s="35" t="str">
        <f t="shared" si="492"/>
        <v>2.0-2.1</v>
      </c>
      <c r="AC1819" s="36" t="str">
        <f t="shared" si="486"/>
        <v>15-16</v>
      </c>
      <c r="AD1819" s="36" t="str">
        <f t="shared" si="487"/>
        <v>Mar</v>
      </c>
      <c r="AE1819" s="35" t="str">
        <f t="shared" si="488"/>
        <v>275-285</v>
      </c>
      <c r="AF1819" s="36" t="str">
        <f t="shared" si="489"/>
        <v>Inner-TI</v>
      </c>
    </row>
    <row r="1820" spans="5:32" x14ac:dyDescent="0.3">
      <c r="E1820" s="12">
        <v>40979.652777777781</v>
      </c>
      <c r="F1820" s="16">
        <v>20.5</v>
      </c>
      <c r="G1820" s="16">
        <v>1973.8999481201149</v>
      </c>
      <c r="H1820" s="29">
        <v>1.1603669504177454</v>
      </c>
      <c r="I1820" s="26">
        <v>278.60000000000002</v>
      </c>
      <c r="J1820" s="30">
        <v>0.12146341463414635</v>
      </c>
      <c r="K1820" s="31">
        <v>0.12219680376625794</v>
      </c>
      <c r="L1820" s="108">
        <f ca="1">REWS!R1820</f>
        <v>20.487906598027443</v>
      </c>
      <c r="M1820" s="22">
        <f t="shared" si="476"/>
        <v>20.132928370706438</v>
      </c>
      <c r="N1820" s="22">
        <f t="shared" ca="1" si="477"/>
        <v>20.121051512380991</v>
      </c>
      <c r="O1820" s="22">
        <f t="shared" si="478"/>
        <v>2.4696589559032893</v>
      </c>
      <c r="P1820" s="81">
        <f t="shared" ca="1" si="479"/>
        <v>22</v>
      </c>
      <c r="Q1820" s="22">
        <f t="shared" ca="1" si="480"/>
        <v>0.16185084856516177</v>
      </c>
      <c r="R1820" s="3">
        <f ca="1">IF(N1820&gt;'Power Curve'!$C$37,0,INDEX(Ci,$P1820,1)*POWER(1-Q1820,3)+INDEX(Ci,$P1820,2)*3*Q1820*POWER(1-Q1820,2)+INDEX(Ci,$P1820,3)*3*POWER(Q1820,2)*(1-Q1820)+INDEX(Ci,$P1820,4)*POWER(Q1820,3))</f>
        <v>1983.3339564357163</v>
      </c>
      <c r="S1820" s="3">
        <f t="shared" si="481"/>
        <v>1973.8999481201149</v>
      </c>
      <c r="T1820" s="3">
        <f t="shared" ca="1" si="482"/>
        <v>9.4340083156014316</v>
      </c>
      <c r="U1820" s="3">
        <f t="shared" ca="1" si="490"/>
        <v>9.4340083156014316</v>
      </c>
      <c r="W1820" s="34">
        <f t="shared" si="483"/>
        <v>20</v>
      </c>
      <c r="X1820" s="73" t="b">
        <f>COUNTIF('Power Curve'!$D$2:$D$31,W1820)&gt;0</f>
        <v>1</v>
      </c>
      <c r="Y1820" s="73" t="b">
        <f t="shared" si="484"/>
        <v>0</v>
      </c>
      <c r="Z1820" s="73" t="b">
        <f t="shared" si="491"/>
        <v>1</v>
      </c>
      <c r="AA1820" s="34" t="str">
        <f t="shared" si="485"/>
        <v>Inner</v>
      </c>
      <c r="AB1820" s="35" t="str">
        <f t="shared" si="492"/>
        <v>2.4-2.5</v>
      </c>
      <c r="AC1820" s="36" t="str">
        <f t="shared" si="486"/>
        <v>15-16</v>
      </c>
      <c r="AD1820" s="36" t="str">
        <f t="shared" si="487"/>
        <v>Mar</v>
      </c>
      <c r="AE1820" s="35" t="str">
        <f t="shared" si="488"/>
        <v>275-285</v>
      </c>
      <c r="AF1820" s="36" t="str">
        <f t="shared" si="489"/>
        <v>Inner-TI</v>
      </c>
    </row>
    <row r="1821" spans="5:32" x14ac:dyDescent="0.3">
      <c r="E1821" s="12">
        <v>40979.659722222219</v>
      </c>
      <c r="F1821" s="16">
        <v>20.81</v>
      </c>
      <c r="G1821" s="16">
        <v>1970.6900177001951</v>
      </c>
      <c r="H1821" s="29">
        <v>1.160639197823278</v>
      </c>
      <c r="I1821" s="26">
        <v>276.8</v>
      </c>
      <c r="J1821" s="30">
        <v>0.12974531475252285</v>
      </c>
      <c r="K1821" s="31">
        <v>0.1182828535501502</v>
      </c>
      <c r="L1821" s="108">
        <f ca="1">REWS!R1821</f>
        <v>20.756961504402497</v>
      </c>
      <c r="M1821" s="22">
        <f t="shared" si="476"/>
        <v>20.438975758017161</v>
      </c>
      <c r="N1821" s="22">
        <f t="shared" ca="1" si="477"/>
        <v>20.386882892771652</v>
      </c>
      <c r="O1821" s="22">
        <f t="shared" si="478"/>
        <v>2.5169595661803115</v>
      </c>
      <c r="P1821" s="81">
        <f t="shared" ca="1" si="479"/>
        <v>22</v>
      </c>
      <c r="Q1821" s="22">
        <f t="shared" ca="1" si="480"/>
        <v>0.4153427756094264</v>
      </c>
      <c r="R1821" s="3">
        <f ca="1">IF(N1821&gt;'Power Curve'!$C$37,0,INDEX(Ci,$P1821,1)*POWER(1-Q1821,3)+INDEX(Ci,$P1821,2)*3*Q1821*POWER(1-Q1821,2)+INDEX(Ci,$P1821,3)*3*POWER(Q1821,2)*(1-Q1821)+INDEX(Ci,$P1821,4)*POWER(Q1821,3))</f>
        <v>1985.341176605928</v>
      </c>
      <c r="S1821" s="3">
        <f t="shared" si="481"/>
        <v>1970.6900177001951</v>
      </c>
      <c r="T1821" s="3">
        <f t="shared" ca="1" si="482"/>
        <v>14.651158905732927</v>
      </c>
      <c r="U1821" s="3">
        <f t="shared" ca="1" si="490"/>
        <v>14.651158905732927</v>
      </c>
      <c r="W1821" s="34">
        <f t="shared" si="483"/>
        <v>20</v>
      </c>
      <c r="X1821" s="73" t="b">
        <f>COUNTIF('Power Curve'!$D$2:$D$31,W1821)&gt;0</f>
        <v>1</v>
      </c>
      <c r="Y1821" s="73" t="b">
        <f t="shared" si="484"/>
        <v>0</v>
      </c>
      <c r="Z1821" s="73" t="b">
        <f t="shared" si="491"/>
        <v>1</v>
      </c>
      <c r="AA1821" s="34" t="str">
        <f t="shared" si="485"/>
        <v>Inner</v>
      </c>
      <c r="AB1821" s="35" t="str">
        <f t="shared" si="492"/>
        <v>2.5-2.6</v>
      </c>
      <c r="AC1821" s="36" t="str">
        <f t="shared" si="486"/>
        <v>15-16</v>
      </c>
      <c r="AD1821" s="36" t="str">
        <f t="shared" si="487"/>
        <v>Mar</v>
      </c>
      <c r="AE1821" s="35" t="str">
        <f t="shared" si="488"/>
        <v>275-285</v>
      </c>
      <c r="AF1821" s="36" t="str">
        <f t="shared" si="489"/>
        <v>Inner-TI</v>
      </c>
    </row>
    <row r="1822" spans="5:32" x14ac:dyDescent="0.3">
      <c r="E1822" s="12">
        <v>40979.666666666664</v>
      </c>
      <c r="F1822" s="16">
        <v>20.440000000000001</v>
      </c>
      <c r="G1822" s="16">
        <v>1970.1799468994191</v>
      </c>
      <c r="H1822" s="29">
        <v>1.1611425656632841</v>
      </c>
      <c r="I1822" s="26">
        <v>277.8</v>
      </c>
      <c r="J1822" s="30">
        <v>0.12866927592954988</v>
      </c>
      <c r="K1822" s="31">
        <v>0.15022490741155331</v>
      </c>
      <c r="L1822" s="108">
        <f ca="1">REWS!R1822</f>
        <v>20.352431126424303</v>
      </c>
      <c r="M1822" s="22">
        <f t="shared" si="476"/>
        <v>20.078474368126646</v>
      </c>
      <c r="N1822" s="22">
        <f t="shared" ca="1" si="477"/>
        <v>19.99245433957795</v>
      </c>
      <c r="O1822" s="22">
        <f t="shared" si="478"/>
        <v>2.4612429142677641</v>
      </c>
      <c r="P1822" s="81">
        <f t="shared" ca="1" si="479"/>
        <v>22</v>
      </c>
      <c r="Q1822" s="22">
        <f t="shared" ca="1" si="480"/>
        <v>3.9222943995050434E-2</v>
      </c>
      <c r="R1822" s="3">
        <f ca="1">IF(N1822&gt;'Power Curve'!$C$37,0,INDEX(Ci,$P1822,1)*POWER(1-Q1822,3)+INDEX(Ci,$P1822,2)*3*Q1822*POWER(1-Q1822,2)+INDEX(Ci,$P1822,3)*3*POWER(Q1822,2)*(1-Q1822)+INDEX(Ci,$P1822,4)*POWER(Q1822,3))</f>
        <v>1982.9009056039185</v>
      </c>
      <c r="S1822" s="3">
        <f t="shared" si="481"/>
        <v>1970.1799468994191</v>
      </c>
      <c r="T1822" s="3">
        <f t="shared" ca="1" si="482"/>
        <v>12.720958704499481</v>
      </c>
      <c r="U1822" s="3">
        <f t="shared" ca="1" si="490"/>
        <v>12.720958704499481</v>
      </c>
      <c r="W1822" s="34">
        <f t="shared" si="483"/>
        <v>20</v>
      </c>
      <c r="X1822" s="73" t="b">
        <f>COUNTIF('Power Curve'!$D$2:$D$31,W1822)&gt;0</f>
        <v>1</v>
      </c>
      <c r="Y1822" s="73" t="b">
        <f t="shared" si="484"/>
        <v>0</v>
      </c>
      <c r="Z1822" s="73" t="b">
        <f t="shared" si="491"/>
        <v>1</v>
      </c>
      <c r="AA1822" s="34" t="str">
        <f t="shared" si="485"/>
        <v>Inner</v>
      </c>
      <c r="AB1822" s="35" t="str">
        <f t="shared" si="492"/>
        <v>2.4-2.5</v>
      </c>
      <c r="AC1822" s="36" t="str">
        <f t="shared" si="486"/>
        <v>16-17</v>
      </c>
      <c r="AD1822" s="36" t="str">
        <f t="shared" si="487"/>
        <v>Mar</v>
      </c>
      <c r="AE1822" s="35" t="str">
        <f t="shared" si="488"/>
        <v>275-285</v>
      </c>
      <c r="AF1822" s="36" t="str">
        <f t="shared" si="489"/>
        <v>Inner-TI</v>
      </c>
    </row>
    <row r="1823" spans="5:32" x14ac:dyDescent="0.3">
      <c r="E1823" s="12">
        <v>40979.673611111109</v>
      </c>
      <c r="F1823" s="16">
        <v>20.64</v>
      </c>
      <c r="G1823" s="16">
        <v>1977.6699981689451</v>
      </c>
      <c r="H1823" s="29">
        <v>1.161688372683582</v>
      </c>
      <c r="I1823" s="26">
        <v>276.89999999999998</v>
      </c>
      <c r="J1823" s="30">
        <v>0.10852713178294575</v>
      </c>
      <c r="K1823" s="31">
        <v>0.12216269305019246</v>
      </c>
      <c r="L1823" s="108">
        <f ca="1">REWS!R1823</f>
        <v>20.530425426589485</v>
      </c>
      <c r="M1823" s="22">
        <f t="shared" si="476"/>
        <v>20.278113251993087</v>
      </c>
      <c r="N1823" s="22">
        <f t="shared" ca="1" si="477"/>
        <v>20.170459879456399</v>
      </c>
      <c r="O1823" s="22">
        <f t="shared" si="478"/>
        <v>2.4920977473211794</v>
      </c>
      <c r="P1823" s="81">
        <f t="shared" ca="1" si="479"/>
        <v>22</v>
      </c>
      <c r="Q1823" s="22">
        <f t="shared" ca="1" si="480"/>
        <v>0.20896576089661631</v>
      </c>
      <c r="R1823" s="3">
        <f ca="1">IF(N1823&gt;'Power Curve'!$C$37,0,INDEX(Ci,$P1823,1)*POWER(1-Q1823,3)+INDEX(Ci,$P1823,2)*3*Q1823*POWER(1-Q1823,2)+INDEX(Ci,$P1823,3)*3*POWER(Q1823,2)*(1-Q1823)+INDEX(Ci,$P1823,4)*POWER(Q1823,3))</f>
        <v>1983.6154033006319</v>
      </c>
      <c r="S1823" s="3">
        <f t="shared" si="481"/>
        <v>1977.6699981689451</v>
      </c>
      <c r="T1823" s="3">
        <f t="shared" ca="1" si="482"/>
        <v>5.9454051316868117</v>
      </c>
      <c r="U1823" s="3">
        <f t="shared" ca="1" si="490"/>
        <v>5.9454051316868117</v>
      </c>
      <c r="W1823" s="34">
        <f t="shared" si="483"/>
        <v>20</v>
      </c>
      <c r="X1823" s="73" t="b">
        <f>COUNTIF('Power Curve'!$D$2:$D$31,W1823)&gt;0</f>
        <v>1</v>
      </c>
      <c r="Y1823" s="73" t="b">
        <f t="shared" si="484"/>
        <v>0</v>
      </c>
      <c r="Z1823" s="73" t="b">
        <f t="shared" si="491"/>
        <v>1</v>
      </c>
      <c r="AA1823" s="34" t="str">
        <f t="shared" si="485"/>
        <v>Inner</v>
      </c>
      <c r="AB1823" s="35" t="str">
        <f t="shared" si="492"/>
        <v>2.4-2.5</v>
      </c>
      <c r="AC1823" s="36" t="str">
        <f t="shared" si="486"/>
        <v>16-17</v>
      </c>
      <c r="AD1823" s="36" t="str">
        <f t="shared" si="487"/>
        <v>Mar</v>
      </c>
      <c r="AE1823" s="35" t="str">
        <f t="shared" si="488"/>
        <v>275-285</v>
      </c>
      <c r="AF1823" s="36" t="str">
        <f t="shared" si="489"/>
        <v>Inner-TI</v>
      </c>
    </row>
    <row r="1824" spans="5:32" x14ac:dyDescent="0.3">
      <c r="E1824" s="12">
        <v>40979.680555555555</v>
      </c>
      <c r="F1824" s="16">
        <v>19.899999999999999</v>
      </c>
      <c r="G1824" s="16">
        <v>1966.8200225830051</v>
      </c>
      <c r="H1824" s="29">
        <v>1.1628442134118724</v>
      </c>
      <c r="I1824" s="26">
        <v>277.60000000000002</v>
      </c>
      <c r="J1824" s="30">
        <v>0.12361809045226131</v>
      </c>
      <c r="K1824" s="31">
        <v>0.1274738596395959</v>
      </c>
      <c r="L1824" s="108">
        <f ca="1">REWS!R1824</f>
        <v>19.969789648561306</v>
      </c>
      <c r="M1824" s="22">
        <f t="shared" si="476"/>
        <v>19.557569948652286</v>
      </c>
      <c r="N1824" s="22">
        <f t="shared" ca="1" si="477"/>
        <v>19.626158689025633</v>
      </c>
      <c r="O1824" s="22">
        <f t="shared" si="478"/>
        <v>2.380735457061081</v>
      </c>
      <c r="P1824" s="81">
        <f t="shared" ca="1" si="479"/>
        <v>21</v>
      </c>
      <c r="Q1824" s="22">
        <f t="shared" ca="1" si="480"/>
        <v>0.6340808279820942</v>
      </c>
      <c r="R1824" s="3">
        <f ca="1">IF(N1824&gt;'Power Curve'!$C$37,0,INDEX(Ci,$P1824,1)*POWER(1-Q1824,3)+INDEX(Ci,$P1824,2)*3*Q1824*POWER(1-Q1824,2)+INDEX(Ci,$P1824,3)*3*POWER(Q1824,2)*(1-Q1824)+INDEX(Ci,$P1824,4)*POWER(Q1824,3))</f>
        <v>1984.8756858793936</v>
      </c>
      <c r="S1824" s="3">
        <f t="shared" si="481"/>
        <v>1966.8200225830051</v>
      </c>
      <c r="T1824" s="3">
        <f t="shared" ca="1" si="482"/>
        <v>18.055663296388502</v>
      </c>
      <c r="U1824" s="3">
        <f t="shared" ca="1" si="490"/>
        <v>18.055663296388502</v>
      </c>
      <c r="W1824" s="34">
        <f t="shared" si="483"/>
        <v>20</v>
      </c>
      <c r="X1824" s="73" t="b">
        <f>COUNTIF('Power Curve'!$D$2:$D$31,W1824)&gt;0</f>
        <v>1</v>
      </c>
      <c r="Y1824" s="73" t="b">
        <f t="shared" si="484"/>
        <v>0</v>
      </c>
      <c r="Z1824" s="73" t="b">
        <f t="shared" si="491"/>
        <v>1</v>
      </c>
      <c r="AA1824" s="34" t="str">
        <f t="shared" si="485"/>
        <v>Inner</v>
      </c>
      <c r="AB1824" s="35" t="str">
        <f t="shared" si="492"/>
        <v>2.3-2.4</v>
      </c>
      <c r="AC1824" s="36" t="str">
        <f t="shared" si="486"/>
        <v>16-17</v>
      </c>
      <c r="AD1824" s="36" t="str">
        <f t="shared" si="487"/>
        <v>Mar</v>
      </c>
      <c r="AE1824" s="35" t="str">
        <f t="shared" si="488"/>
        <v>275-285</v>
      </c>
      <c r="AF1824" s="36" t="str">
        <f t="shared" si="489"/>
        <v>Inner-TI</v>
      </c>
    </row>
    <row r="1825" spans="5:32" x14ac:dyDescent="0.3">
      <c r="E1825" s="12">
        <v>40979.6875</v>
      </c>
      <c r="F1825" s="16">
        <v>20.04</v>
      </c>
      <c r="G1825" s="16">
        <v>1973.389999389648</v>
      </c>
      <c r="H1825" s="29">
        <v>1.1635178382271718</v>
      </c>
      <c r="I1825" s="26">
        <v>277</v>
      </c>
      <c r="J1825" s="30">
        <v>0.11576846307385229</v>
      </c>
      <c r="K1825" s="31">
        <v>0.11236352116850491</v>
      </c>
      <c r="L1825" s="108">
        <f ca="1">REWS!R1825</f>
        <v>19.911051354372756</v>
      </c>
      <c r="M1825" s="22">
        <f t="shared" si="476"/>
        <v>19.69896323327221</v>
      </c>
      <c r="N1825" s="22">
        <f t="shared" ca="1" si="477"/>
        <v>19.572209010258671</v>
      </c>
      <c r="O1825" s="22">
        <f t="shared" si="478"/>
        <v>2.4025882449916143</v>
      </c>
      <c r="P1825" s="81">
        <f t="shared" ca="1" si="479"/>
        <v>21</v>
      </c>
      <c r="Q1825" s="22">
        <f t="shared" ca="1" si="480"/>
        <v>0.57336913410617873</v>
      </c>
      <c r="R1825" s="3">
        <f ca="1">IF(N1825&gt;'Power Curve'!$C$37,0,INDEX(Ci,$P1825,1)*POWER(1-Q1825,3)+INDEX(Ci,$P1825,2)*3*Q1825*POWER(1-Q1825,2)+INDEX(Ci,$P1825,3)*3*POWER(Q1825,2)*(1-Q1825)+INDEX(Ci,$P1825,4)*POWER(Q1825,3))</f>
        <v>1985.4501347313746</v>
      </c>
      <c r="S1825" s="3">
        <f t="shared" si="481"/>
        <v>1973.389999389648</v>
      </c>
      <c r="T1825" s="3">
        <f t="shared" ca="1" si="482"/>
        <v>12.060135341726664</v>
      </c>
      <c r="U1825" s="3">
        <f t="shared" ca="1" si="490"/>
        <v>12.060135341726664</v>
      </c>
      <c r="W1825" s="34">
        <f t="shared" si="483"/>
        <v>20</v>
      </c>
      <c r="X1825" s="73" t="b">
        <f>COUNTIF('Power Curve'!$D$2:$D$31,W1825)&gt;0</f>
        <v>1</v>
      </c>
      <c r="Y1825" s="73" t="b">
        <f t="shared" si="484"/>
        <v>0</v>
      </c>
      <c r="Z1825" s="73" t="b">
        <f t="shared" si="491"/>
        <v>1</v>
      </c>
      <c r="AA1825" s="34" t="str">
        <f t="shared" si="485"/>
        <v>Inner</v>
      </c>
      <c r="AB1825" s="35" t="str">
        <f t="shared" si="492"/>
        <v>2.4-2.5</v>
      </c>
      <c r="AC1825" s="36" t="str">
        <f t="shared" si="486"/>
        <v>16-17</v>
      </c>
      <c r="AD1825" s="36" t="str">
        <f t="shared" si="487"/>
        <v>Mar</v>
      </c>
      <c r="AE1825" s="35" t="str">
        <f t="shared" si="488"/>
        <v>275-285</v>
      </c>
      <c r="AF1825" s="36" t="str">
        <f t="shared" si="489"/>
        <v>Inner-TI</v>
      </c>
    </row>
    <row r="1826" spans="5:32" x14ac:dyDescent="0.3">
      <c r="E1826" s="12">
        <v>40979.694444444445</v>
      </c>
      <c r="F1826" s="16">
        <v>16.22</v>
      </c>
      <c r="G1826" s="16">
        <v>1966.1300506591849</v>
      </c>
      <c r="H1826" s="29">
        <v>1.1650342685982378</v>
      </c>
      <c r="I1826" s="26">
        <v>273.60000000000002</v>
      </c>
      <c r="J1826" s="30">
        <v>0.13378545006165229</v>
      </c>
      <c r="K1826" s="31">
        <v>9.2058384376020569E-2</v>
      </c>
      <c r="L1826" s="108">
        <f ca="1">REWS!R1826</f>
        <v>16.201205327460933</v>
      </c>
      <c r="M1826" s="22">
        <f t="shared" si="476"/>
        <v>15.950894905507903</v>
      </c>
      <c r="N1826" s="22">
        <f t="shared" ca="1" si="477"/>
        <v>15.932412054308514</v>
      </c>
      <c r="O1826" s="22">
        <f t="shared" si="478"/>
        <v>1.8233122027386028</v>
      </c>
      <c r="P1826" s="81">
        <f t="shared" ca="1" si="479"/>
        <v>16</v>
      </c>
      <c r="Q1826" s="22">
        <f t="shared" ca="1" si="480"/>
        <v>0.93431417052613885</v>
      </c>
      <c r="R1826" s="3">
        <f ca="1">IF(N1826&gt;'Power Curve'!$C$37,0,INDEX(Ci,$P1826,1)*POWER(1-Q1826,3)+INDEX(Ci,$P1826,2)*3*Q1826*POWER(1-Q1826,2)+INDEX(Ci,$P1826,3)*3*POWER(Q1826,2)*(1-Q1826)+INDEX(Ci,$P1826,4)*POWER(Q1826,3))</f>
        <v>1982.2015281004483</v>
      </c>
      <c r="S1826" s="3">
        <f t="shared" si="481"/>
        <v>1966.1300506591849</v>
      </c>
      <c r="T1826" s="3">
        <f t="shared" ca="1" si="482"/>
        <v>16.071477441263369</v>
      </c>
      <c r="U1826" s="3">
        <f t="shared" ca="1" si="490"/>
        <v>16.071477441263369</v>
      </c>
      <c r="W1826" s="34">
        <f t="shared" si="483"/>
        <v>16</v>
      </c>
      <c r="X1826" s="73" t="b">
        <f>COUNTIF('Power Curve'!$D$2:$D$31,W1826)&gt;0</f>
        <v>1</v>
      </c>
      <c r="Y1826" s="73" t="b">
        <f t="shared" si="484"/>
        <v>0</v>
      </c>
      <c r="Z1826" s="73" t="b">
        <f t="shared" si="491"/>
        <v>1</v>
      </c>
      <c r="AA1826" s="34" t="str">
        <f t="shared" si="485"/>
        <v>Outer</v>
      </c>
      <c r="AB1826" s="35" t="str">
        <f t="shared" si="492"/>
        <v>1.8-1.9</v>
      </c>
      <c r="AC1826" s="36" t="str">
        <f t="shared" si="486"/>
        <v>16-17</v>
      </c>
      <c r="AD1826" s="36" t="str">
        <f t="shared" si="487"/>
        <v>Mar</v>
      </c>
      <c r="AE1826" s="35" t="str">
        <f t="shared" si="488"/>
        <v>265-275</v>
      </c>
      <c r="AF1826" s="36" t="str">
        <f t="shared" si="489"/>
        <v>Inner-TI</v>
      </c>
    </row>
    <row r="1827" spans="5:32" x14ac:dyDescent="0.3">
      <c r="E1827" s="12">
        <v>40979.701388888891</v>
      </c>
      <c r="F1827" s="16">
        <v>17.600000000000001</v>
      </c>
      <c r="G1827" s="16">
        <v>1961.5699615478541</v>
      </c>
      <c r="H1827" s="29">
        <v>1.1654987953755322</v>
      </c>
      <c r="I1827" s="26">
        <v>270.60000000000002</v>
      </c>
      <c r="J1827" s="30">
        <v>0.11704545454545454</v>
      </c>
      <c r="K1827" s="31">
        <v>0.13703500642705532</v>
      </c>
      <c r="L1827" s="108">
        <f ca="1">REWS!R1827</f>
        <v>17.520185077733757</v>
      </c>
      <c r="M1827" s="22">
        <f t="shared" si="476"/>
        <v>17.310299468449966</v>
      </c>
      <c r="N1827" s="22">
        <f t="shared" ca="1" si="477"/>
        <v>17.231798320354525</v>
      </c>
      <c r="O1827" s="22">
        <f t="shared" si="478"/>
        <v>2.0334125600902748</v>
      </c>
      <c r="P1827" s="81">
        <f t="shared" ca="1" si="479"/>
        <v>18</v>
      </c>
      <c r="Q1827" s="22">
        <f t="shared" ca="1" si="480"/>
        <v>0.26352737634399209</v>
      </c>
      <c r="R1827" s="3">
        <f ca="1">IF(N1827&gt;'Power Curve'!$C$37,0,INDEX(Ci,$P1827,1)*POWER(1-Q1827,3)+INDEX(Ci,$P1827,2)*3*Q1827*POWER(1-Q1827,2)+INDEX(Ci,$P1827,3)*3*POWER(Q1827,2)*(1-Q1827)+INDEX(Ci,$P1827,4)*POWER(Q1827,3))</f>
        <v>1984.2739725655331</v>
      </c>
      <c r="S1827" s="3">
        <f t="shared" si="481"/>
        <v>1961.5699615478541</v>
      </c>
      <c r="T1827" s="3">
        <f t="shared" ca="1" si="482"/>
        <v>22.704011017679022</v>
      </c>
      <c r="U1827" s="3">
        <f t="shared" ca="1" si="490"/>
        <v>22.704011017679022</v>
      </c>
      <c r="W1827" s="34">
        <f t="shared" si="483"/>
        <v>17</v>
      </c>
      <c r="X1827" s="73" t="b">
        <f>COUNTIF('Power Curve'!$D$2:$D$31,W1827)&gt;0</f>
        <v>1</v>
      </c>
      <c r="Y1827" s="73" t="b">
        <f t="shared" si="484"/>
        <v>0</v>
      </c>
      <c r="Z1827" s="73" t="b">
        <f t="shared" si="491"/>
        <v>1</v>
      </c>
      <c r="AA1827" s="34" t="str">
        <f t="shared" si="485"/>
        <v>Inner</v>
      </c>
      <c r="AB1827" s="35" t="str">
        <f t="shared" si="492"/>
        <v>2.0-2.1</v>
      </c>
      <c r="AC1827" s="36" t="str">
        <f t="shared" si="486"/>
        <v>16-17</v>
      </c>
      <c r="AD1827" s="36" t="str">
        <f t="shared" si="487"/>
        <v>Mar</v>
      </c>
      <c r="AE1827" s="35" t="str">
        <f t="shared" si="488"/>
        <v>265-275</v>
      </c>
      <c r="AF1827" s="36" t="str">
        <f t="shared" si="489"/>
        <v>Inner-TI</v>
      </c>
    </row>
    <row r="1828" spans="5:32" x14ac:dyDescent="0.3">
      <c r="E1828" s="12">
        <v>40979.715277777781</v>
      </c>
      <c r="F1828" s="16">
        <v>18.62</v>
      </c>
      <c r="G1828" s="16">
        <v>1979.0899505615209</v>
      </c>
      <c r="H1828" s="29">
        <v>1.1658393864061818</v>
      </c>
      <c r="I1828" s="26">
        <v>275.2</v>
      </c>
      <c r="J1828" s="30">
        <v>0.12943071965628355</v>
      </c>
      <c r="K1828" s="31">
        <v>0.15506181909459529</v>
      </c>
      <c r="L1828" s="108">
        <f ca="1">REWS!R1828</f>
        <v>18.473623491238559</v>
      </c>
      <c r="M1828" s="22">
        <f t="shared" si="476"/>
        <v>18.315293737045966</v>
      </c>
      <c r="N1828" s="22">
        <f t="shared" ca="1" si="477"/>
        <v>18.17131260094666</v>
      </c>
      <c r="O1828" s="22">
        <f t="shared" si="478"/>
        <v>2.188737663980926</v>
      </c>
      <c r="P1828" s="81">
        <f t="shared" ca="1" si="479"/>
        <v>19</v>
      </c>
      <c r="Q1828" s="22">
        <f t="shared" ca="1" si="480"/>
        <v>0.44487863996094956</v>
      </c>
      <c r="R1828" s="3">
        <f ca="1">IF(N1828&gt;'Power Curve'!$C$37,0,INDEX(Ci,$P1828,1)*POWER(1-Q1828,3)+INDEX(Ci,$P1828,2)*3*Q1828*POWER(1-Q1828,2)+INDEX(Ci,$P1828,3)*3*POWER(Q1828,2)*(1-Q1828)+INDEX(Ci,$P1828,4)*POWER(Q1828,3))</f>
        <v>1983.9276398563552</v>
      </c>
      <c r="S1828" s="3">
        <f t="shared" si="481"/>
        <v>1979.0899505615209</v>
      </c>
      <c r="T1828" s="3">
        <f t="shared" ca="1" si="482"/>
        <v>4.8376892948342629</v>
      </c>
      <c r="U1828" s="3">
        <f t="shared" ca="1" si="490"/>
        <v>4.8376892948342629</v>
      </c>
      <c r="W1828" s="34">
        <f t="shared" si="483"/>
        <v>18</v>
      </c>
      <c r="X1828" s="73" t="b">
        <f>COUNTIF('Power Curve'!$D$2:$D$31,W1828)&gt;0</f>
        <v>1</v>
      </c>
      <c r="Y1828" s="73" t="b">
        <f t="shared" si="484"/>
        <v>0</v>
      </c>
      <c r="Z1828" s="73" t="b">
        <f t="shared" si="491"/>
        <v>1</v>
      </c>
      <c r="AA1828" s="34" t="str">
        <f t="shared" si="485"/>
        <v>Inner</v>
      </c>
      <c r="AB1828" s="35" t="str">
        <f t="shared" si="492"/>
        <v>2.1-2.2</v>
      </c>
      <c r="AC1828" s="36" t="str">
        <f t="shared" si="486"/>
        <v>17-18</v>
      </c>
      <c r="AD1828" s="36" t="str">
        <f t="shared" si="487"/>
        <v>Mar</v>
      </c>
      <c r="AE1828" s="35" t="str">
        <f t="shared" si="488"/>
        <v>275-285</v>
      </c>
      <c r="AF1828" s="36" t="str">
        <f t="shared" si="489"/>
        <v>Inner-TI</v>
      </c>
    </row>
    <row r="1829" spans="5:32" x14ac:dyDescent="0.3">
      <c r="E1829" s="12">
        <v>40979.722222222219</v>
      </c>
      <c r="F1829" s="16">
        <v>18.600000000000001</v>
      </c>
      <c r="G1829" s="16">
        <v>1983.7599945068409</v>
      </c>
      <c r="H1829" s="29">
        <v>1.1657970937893851</v>
      </c>
      <c r="I1829" s="26">
        <v>276</v>
      </c>
      <c r="J1829" s="30">
        <v>0.12311827956989246</v>
      </c>
      <c r="K1829" s="31">
        <v>0.13895904875949325</v>
      </c>
      <c r="L1829" s="108">
        <f ca="1">REWS!R1829</f>
        <v>18.749835757575017</v>
      </c>
      <c r="M1829" s="22">
        <f t="shared" si="476"/>
        <v>18.295399789659349</v>
      </c>
      <c r="N1829" s="22">
        <f t="shared" ca="1" si="477"/>
        <v>18.442781783617487</v>
      </c>
      <c r="O1829" s="22">
        <f t="shared" si="478"/>
        <v>2.1856629902825992</v>
      </c>
      <c r="P1829" s="81">
        <f t="shared" ca="1" si="479"/>
        <v>19</v>
      </c>
      <c r="Q1829" s="22">
        <f t="shared" ca="1" si="480"/>
        <v>0.91848522692006407</v>
      </c>
      <c r="R1829" s="3">
        <f ca="1">IF(N1829&gt;'Power Curve'!$C$37,0,INDEX(Ci,$P1829,1)*POWER(1-Q1829,3)+INDEX(Ci,$P1829,2)*3*Q1829*POWER(1-Q1829,2)+INDEX(Ci,$P1829,3)*3*POWER(Q1829,2)*(1-Q1829)+INDEX(Ci,$P1829,4)*POWER(Q1829,3))</f>
        <v>1989.291880314425</v>
      </c>
      <c r="S1829" s="3">
        <f t="shared" si="481"/>
        <v>1983.7599945068409</v>
      </c>
      <c r="T1829" s="3">
        <f t="shared" ca="1" si="482"/>
        <v>5.5318858075841035</v>
      </c>
      <c r="U1829" s="3">
        <f t="shared" ca="1" si="490"/>
        <v>5.5318858075841035</v>
      </c>
      <c r="W1829" s="34">
        <f t="shared" si="483"/>
        <v>18</v>
      </c>
      <c r="X1829" s="73" t="b">
        <f>COUNTIF('Power Curve'!$D$2:$D$31,W1829)&gt;0</f>
        <v>1</v>
      </c>
      <c r="Y1829" s="73" t="b">
        <f t="shared" si="484"/>
        <v>0</v>
      </c>
      <c r="Z1829" s="73" t="b">
        <f t="shared" si="491"/>
        <v>1</v>
      </c>
      <c r="AA1829" s="34" t="str">
        <f t="shared" si="485"/>
        <v>Inner</v>
      </c>
      <c r="AB1829" s="35" t="str">
        <f t="shared" si="492"/>
        <v>2.1-2.2</v>
      </c>
      <c r="AC1829" s="36" t="str">
        <f t="shared" si="486"/>
        <v>17-18</v>
      </c>
      <c r="AD1829" s="36" t="str">
        <f t="shared" si="487"/>
        <v>Mar</v>
      </c>
      <c r="AE1829" s="35" t="str">
        <f t="shared" si="488"/>
        <v>275-285</v>
      </c>
      <c r="AF1829" s="36" t="str">
        <f t="shared" si="489"/>
        <v>Inner-TI</v>
      </c>
    </row>
    <row r="1830" spans="5:32" x14ac:dyDescent="0.3">
      <c r="E1830" s="12">
        <v>40979.729166666664</v>
      </c>
      <c r="F1830" s="16">
        <v>17.87</v>
      </c>
      <c r="G1830" s="16">
        <v>1981.4999847412159</v>
      </c>
      <c r="H1830" s="29">
        <v>1.166324579050674</v>
      </c>
      <c r="I1830" s="26">
        <v>275.60000000000002</v>
      </c>
      <c r="J1830" s="30">
        <v>0.15165081141578063</v>
      </c>
      <c r="K1830" s="31">
        <v>0.13287943406116651</v>
      </c>
      <c r="L1830" s="108">
        <f ca="1">REWS!R1830</f>
        <v>17.893348320918108</v>
      </c>
      <c r="M1830" s="22">
        <f t="shared" si="476"/>
        <v>17.580005189734727</v>
      </c>
      <c r="N1830" s="22">
        <f t="shared" ca="1" si="477"/>
        <v>17.602974613512671</v>
      </c>
      <c r="O1830" s="22">
        <f t="shared" si="478"/>
        <v>2.0750964487327273</v>
      </c>
      <c r="P1830" s="81">
        <f t="shared" ca="1" si="479"/>
        <v>18</v>
      </c>
      <c r="Q1830" s="22">
        <f t="shared" ca="1" si="480"/>
        <v>0.66287939173798827</v>
      </c>
      <c r="R1830" s="3">
        <f ca="1">IF(N1830&gt;'Power Curve'!$C$37,0,INDEX(Ci,$P1830,1)*POWER(1-Q1830,3)+INDEX(Ci,$P1830,2)*3*Q1830*POWER(1-Q1830,2)+INDEX(Ci,$P1830,3)*3*POWER(Q1830,2)*(1-Q1830)+INDEX(Ci,$P1830,4)*POWER(Q1830,3))</f>
        <v>1981.3311110319814</v>
      </c>
      <c r="S1830" s="3">
        <f t="shared" si="481"/>
        <v>1981.4999847412159</v>
      </c>
      <c r="T1830" s="3">
        <f t="shared" ca="1" si="482"/>
        <v>-0.16887370923450362</v>
      </c>
      <c r="U1830" s="3">
        <f t="shared" ca="1" si="490"/>
        <v>0.16887370923450362</v>
      </c>
      <c r="W1830" s="34">
        <f t="shared" si="483"/>
        <v>18</v>
      </c>
      <c r="X1830" s="73" t="b">
        <f>COUNTIF('Power Curve'!$D$2:$D$31,W1830)&gt;0</f>
        <v>1</v>
      </c>
      <c r="Y1830" s="73" t="b">
        <f t="shared" si="484"/>
        <v>0</v>
      </c>
      <c r="Z1830" s="73" t="b">
        <f t="shared" si="491"/>
        <v>1</v>
      </c>
      <c r="AA1830" s="34" t="str">
        <f t="shared" si="485"/>
        <v>Outer</v>
      </c>
      <c r="AB1830" s="35" t="str">
        <f t="shared" si="492"/>
        <v>2.0-2.1</v>
      </c>
      <c r="AC1830" s="36" t="str">
        <f t="shared" si="486"/>
        <v>17-18</v>
      </c>
      <c r="AD1830" s="36" t="str">
        <f t="shared" si="487"/>
        <v>Mar</v>
      </c>
      <c r="AE1830" s="35" t="str">
        <f t="shared" si="488"/>
        <v>275-285</v>
      </c>
      <c r="AF1830" s="36" t="str">
        <f t="shared" si="489"/>
        <v>HWS-HTI</v>
      </c>
    </row>
    <row r="1831" spans="5:32" x14ac:dyDescent="0.3">
      <c r="E1831" s="12">
        <v>40979.736111111109</v>
      </c>
      <c r="F1831" s="16">
        <v>17.32</v>
      </c>
      <c r="G1831" s="16">
        <v>1990.6499938964871</v>
      </c>
      <c r="H1831" s="29">
        <v>1.1671487451109264</v>
      </c>
      <c r="I1831" s="26">
        <v>277.7</v>
      </c>
      <c r="J1831" s="30">
        <v>0.13048498845265588</v>
      </c>
      <c r="K1831" s="31">
        <v>0.13621052126352892</v>
      </c>
      <c r="L1831" s="108">
        <f ca="1">REWS!R1831</f>
        <v>17.149277531497216</v>
      </c>
      <c r="M1831" s="22">
        <f t="shared" si="476"/>
        <v>17.042943094946406</v>
      </c>
      <c r="N1831" s="22">
        <f t="shared" ca="1" si="477"/>
        <v>16.874951564015589</v>
      </c>
      <c r="O1831" s="22">
        <f t="shared" si="478"/>
        <v>1.9920917707207166</v>
      </c>
      <c r="P1831" s="81">
        <f t="shared" ca="1" si="479"/>
        <v>17</v>
      </c>
      <c r="Q1831" s="22">
        <f t="shared" ca="1" si="480"/>
        <v>0.88683477338343453</v>
      </c>
      <c r="R1831" s="3">
        <f ca="1">IF(N1831&gt;'Power Curve'!$C$37,0,INDEX(Ci,$P1831,1)*POWER(1-Q1831,3)+INDEX(Ci,$P1831,2)*3*Q1831*POWER(1-Q1831,2)+INDEX(Ci,$P1831,3)*3*POWER(Q1831,2)*(1-Q1831)+INDEX(Ci,$P1831,4)*POWER(Q1831,3))</f>
        <v>1985.1061680544021</v>
      </c>
      <c r="S1831" s="3">
        <f t="shared" si="481"/>
        <v>1990.6499938964871</v>
      </c>
      <c r="T1831" s="3">
        <f t="shared" ca="1" si="482"/>
        <v>-5.5438258420849706</v>
      </c>
      <c r="U1831" s="3">
        <f t="shared" ca="1" si="490"/>
        <v>5.5438258420849706</v>
      </c>
      <c r="W1831" s="34">
        <f t="shared" si="483"/>
        <v>17</v>
      </c>
      <c r="X1831" s="73" t="b">
        <f>COUNTIF('Power Curve'!$D$2:$D$31,W1831)&gt;0</f>
        <v>1</v>
      </c>
      <c r="Y1831" s="73" t="b">
        <f t="shared" si="484"/>
        <v>0</v>
      </c>
      <c r="Z1831" s="73" t="b">
        <f t="shared" si="491"/>
        <v>1</v>
      </c>
      <c r="AA1831" s="34" t="str">
        <f t="shared" si="485"/>
        <v>Inner</v>
      </c>
      <c r="AB1831" s="35" t="str">
        <f t="shared" si="492"/>
        <v>1.9-2.0</v>
      </c>
      <c r="AC1831" s="36" t="str">
        <f t="shared" si="486"/>
        <v>17-18</v>
      </c>
      <c r="AD1831" s="36" t="str">
        <f t="shared" si="487"/>
        <v>Mar</v>
      </c>
      <c r="AE1831" s="35" t="str">
        <f t="shared" si="488"/>
        <v>275-285</v>
      </c>
      <c r="AF1831" s="36" t="str">
        <f t="shared" si="489"/>
        <v>Inner-TI</v>
      </c>
    </row>
    <row r="1832" spans="5:32" x14ac:dyDescent="0.3">
      <c r="E1832" s="12">
        <v>40979.743055555555</v>
      </c>
      <c r="F1832" s="16">
        <v>18.66</v>
      </c>
      <c r="G1832" s="16">
        <v>1987.0099639892551</v>
      </c>
      <c r="H1832" s="29">
        <v>1.1674682836124242</v>
      </c>
      <c r="I1832" s="26">
        <v>280.7</v>
      </c>
      <c r="J1832" s="30">
        <v>0.14255091103965703</v>
      </c>
      <c r="K1832" s="31">
        <v>0.13736581033831827</v>
      </c>
      <c r="L1832" s="108">
        <f ca="1">REWS!R1832</f>
        <v>18.689452650900552</v>
      </c>
      <c r="M1832" s="22">
        <f t="shared" si="476"/>
        <v>18.363183476489642</v>
      </c>
      <c r="N1832" s="22">
        <f t="shared" ca="1" si="477"/>
        <v>18.392167636851692</v>
      </c>
      <c r="O1832" s="22">
        <f t="shared" si="478"/>
        <v>2.1961391775883388</v>
      </c>
      <c r="P1832" s="81">
        <f t="shared" ca="1" si="479"/>
        <v>19</v>
      </c>
      <c r="Q1832" s="22">
        <f t="shared" ca="1" si="480"/>
        <v>0.83018351596430306</v>
      </c>
      <c r="R1832" s="3">
        <f ca="1">IF(N1832&gt;'Power Curve'!$C$37,0,INDEX(Ci,$P1832,1)*POWER(1-Q1832,3)+INDEX(Ci,$P1832,2)*3*Q1832*POWER(1-Q1832,2)+INDEX(Ci,$P1832,3)*3*POWER(Q1832,2)*(1-Q1832)+INDEX(Ci,$P1832,4)*POWER(Q1832,3))</f>
        <v>1988.7410020975105</v>
      </c>
      <c r="S1832" s="3">
        <f t="shared" si="481"/>
        <v>1987.0099639892551</v>
      </c>
      <c r="T1832" s="3">
        <f t="shared" ca="1" si="482"/>
        <v>1.7310381082554613</v>
      </c>
      <c r="U1832" s="3">
        <f t="shared" ca="1" si="490"/>
        <v>1.7310381082554613</v>
      </c>
      <c r="W1832" s="34">
        <f t="shared" si="483"/>
        <v>18</v>
      </c>
      <c r="X1832" s="73" t="b">
        <f>COUNTIF('Power Curve'!$D$2:$D$31,W1832)&gt;0</f>
        <v>1</v>
      </c>
      <c r="Y1832" s="73" t="b">
        <f t="shared" si="484"/>
        <v>0</v>
      </c>
      <c r="Z1832" s="73" t="b">
        <f t="shared" si="491"/>
        <v>1</v>
      </c>
      <c r="AA1832" s="34" t="str">
        <f t="shared" si="485"/>
        <v>Outer</v>
      </c>
      <c r="AB1832" s="35" t="str">
        <f t="shared" si="492"/>
        <v>2.1-2.2</v>
      </c>
      <c r="AC1832" s="36" t="str">
        <f t="shared" si="486"/>
        <v>17-18</v>
      </c>
      <c r="AD1832" s="36" t="str">
        <f t="shared" si="487"/>
        <v>Mar</v>
      </c>
      <c r="AE1832" s="35" t="str">
        <f t="shared" si="488"/>
        <v>275-285</v>
      </c>
      <c r="AF1832" s="36" t="str">
        <f t="shared" si="489"/>
        <v>HWS-HTI</v>
      </c>
    </row>
    <row r="1833" spans="5:32" x14ac:dyDescent="0.3">
      <c r="E1833" s="12">
        <v>40979.763888888891</v>
      </c>
      <c r="F1833" s="16">
        <v>20.75</v>
      </c>
      <c r="G1833" s="16">
        <v>1984.9900207519531</v>
      </c>
      <c r="H1833" s="29">
        <v>1.1682320006097873</v>
      </c>
      <c r="I1833" s="26">
        <v>287.10000000000002</v>
      </c>
      <c r="J1833" s="30">
        <v>0.13156626506024097</v>
      </c>
      <c r="K1833" s="31">
        <v>0.11876452439909048</v>
      </c>
      <c r="L1833" s="108">
        <f ca="1">REWS!R1833</f>
        <v>20.688633503402595</v>
      </c>
      <c r="M1833" s="22">
        <f t="shared" si="476"/>
        <v>20.424390453128996</v>
      </c>
      <c r="N1833" s="22">
        <f t="shared" ca="1" si="477"/>
        <v>20.363986921213527</v>
      </c>
      <c r="O1833" s="22">
        <f t="shared" si="478"/>
        <v>2.5147053602929526</v>
      </c>
      <c r="P1833" s="81">
        <f t="shared" ca="1" si="479"/>
        <v>22</v>
      </c>
      <c r="Q1833" s="22">
        <f t="shared" ca="1" si="480"/>
        <v>0.39350959721156259</v>
      </c>
      <c r="R1833" s="3">
        <f ca="1">IF(N1833&gt;'Power Curve'!$C$37,0,INDEX(Ci,$P1833,1)*POWER(1-Q1833,3)+INDEX(Ci,$P1833,2)*3*Q1833*POWER(1-Q1833,2)+INDEX(Ci,$P1833,3)*3*POWER(Q1833,2)*(1-Q1833)+INDEX(Ci,$P1833,4)*POWER(Q1833,3))</f>
        <v>1985.1329571470069</v>
      </c>
      <c r="S1833" s="3">
        <f t="shared" si="481"/>
        <v>1984.9900207519531</v>
      </c>
      <c r="T1833" s="3">
        <f t="shared" ca="1" si="482"/>
        <v>0.14293639505376632</v>
      </c>
      <c r="U1833" s="3">
        <f t="shared" ca="1" si="490"/>
        <v>0.14293639505376632</v>
      </c>
      <c r="W1833" s="34">
        <f t="shared" si="483"/>
        <v>20</v>
      </c>
      <c r="X1833" s="73" t="b">
        <f>COUNTIF('Power Curve'!$D$2:$D$31,W1833)&gt;0</f>
        <v>1</v>
      </c>
      <c r="Y1833" s="73" t="b">
        <f t="shared" si="484"/>
        <v>0</v>
      </c>
      <c r="Z1833" s="73" t="b">
        <f t="shared" si="491"/>
        <v>1</v>
      </c>
      <c r="AA1833" s="34" t="str">
        <f t="shared" si="485"/>
        <v>Inner</v>
      </c>
      <c r="AB1833" s="35" t="str">
        <f t="shared" si="492"/>
        <v>2.5-2.6</v>
      </c>
      <c r="AC1833" s="36" t="str">
        <f t="shared" si="486"/>
        <v>18-19</v>
      </c>
      <c r="AD1833" s="36" t="str">
        <f t="shared" si="487"/>
        <v>Mar</v>
      </c>
      <c r="AE1833" s="35" t="str">
        <f t="shared" si="488"/>
        <v>285-295</v>
      </c>
      <c r="AF1833" s="36" t="str">
        <f t="shared" si="489"/>
        <v>Inner-TI</v>
      </c>
    </row>
    <row r="1834" spans="5:32" x14ac:dyDescent="0.3">
      <c r="E1834" s="12">
        <v>40979.770833333336</v>
      </c>
      <c r="F1834" s="16">
        <v>20.38</v>
      </c>
      <c r="G1834" s="16">
        <v>1980.0399932861351</v>
      </c>
      <c r="H1834" s="29">
        <v>1.1685717512648757</v>
      </c>
      <c r="I1834" s="26">
        <v>284.60000000000002</v>
      </c>
      <c r="J1834" s="30">
        <v>0.14131501472031405</v>
      </c>
      <c r="K1834" s="31">
        <v>0.13710678440148175</v>
      </c>
      <c r="L1834" s="108">
        <f ca="1">REWS!R1834</f>
        <v>20.405262366676371</v>
      </c>
      <c r="M1834" s="22">
        <f t="shared" si="476"/>
        <v>20.062140980890653</v>
      </c>
      <c r="N1834" s="22">
        <f t="shared" ca="1" si="477"/>
        <v>20.08700934015328</v>
      </c>
      <c r="O1834" s="22">
        <f t="shared" si="478"/>
        <v>2.4587185366184658</v>
      </c>
      <c r="P1834" s="81">
        <f t="shared" ca="1" si="479"/>
        <v>22</v>
      </c>
      <c r="Q1834" s="22">
        <f t="shared" ca="1" si="480"/>
        <v>0.12938885771181152</v>
      </c>
      <c r="R1834" s="3">
        <f ca="1">IF(N1834&gt;'Power Curve'!$C$37,0,INDEX(Ci,$P1834,1)*POWER(1-Q1834,3)+INDEX(Ci,$P1834,2)*3*Q1834*POWER(1-Q1834,2)+INDEX(Ci,$P1834,3)*3*POWER(Q1834,2)*(1-Q1834)+INDEX(Ci,$P1834,4)*POWER(Q1834,3))</f>
        <v>1983.1741326690296</v>
      </c>
      <c r="S1834" s="3">
        <f t="shared" si="481"/>
        <v>1980.0399932861351</v>
      </c>
      <c r="T1834" s="3">
        <f t="shared" ca="1" si="482"/>
        <v>3.1341393828945456</v>
      </c>
      <c r="U1834" s="3">
        <f t="shared" ca="1" si="490"/>
        <v>3.1341393828945456</v>
      </c>
      <c r="W1834" s="34">
        <f t="shared" si="483"/>
        <v>20</v>
      </c>
      <c r="X1834" s="73" t="b">
        <f>COUNTIF('Power Curve'!$D$2:$D$31,W1834)&gt;0</f>
        <v>1</v>
      </c>
      <c r="Y1834" s="73" t="b">
        <f t="shared" si="484"/>
        <v>0</v>
      </c>
      <c r="Z1834" s="73" t="b">
        <f t="shared" si="491"/>
        <v>1</v>
      </c>
      <c r="AA1834" s="34" t="str">
        <f t="shared" si="485"/>
        <v>Outer</v>
      </c>
      <c r="AB1834" s="35" t="str">
        <f t="shared" si="492"/>
        <v>2.4-2.5</v>
      </c>
      <c r="AC1834" s="36" t="str">
        <f t="shared" si="486"/>
        <v>18-19</v>
      </c>
      <c r="AD1834" s="36" t="str">
        <f t="shared" si="487"/>
        <v>Mar</v>
      </c>
      <c r="AE1834" s="35" t="str">
        <f t="shared" si="488"/>
        <v>275-285</v>
      </c>
      <c r="AF1834" s="36" t="str">
        <f t="shared" si="489"/>
        <v>HWS-HTI</v>
      </c>
    </row>
    <row r="1835" spans="5:32" x14ac:dyDescent="0.3">
      <c r="E1835" s="12">
        <v>40979.798611111109</v>
      </c>
      <c r="F1835" s="16">
        <v>19.41</v>
      </c>
      <c r="G1835" s="16">
        <v>1989.5899963378929</v>
      </c>
      <c r="H1835" s="29">
        <v>1.1696111734807253</v>
      </c>
      <c r="I1835" s="26">
        <v>289.3</v>
      </c>
      <c r="J1835" s="30">
        <v>0.1226172076249356</v>
      </c>
      <c r="K1835" s="31">
        <v>0.15297225604611722</v>
      </c>
      <c r="L1835" s="108">
        <f ca="1">REWS!R1835</f>
        <v>19.376226411537274</v>
      </c>
      <c r="M1835" s="22">
        <f t="shared" si="476"/>
        <v>19.112933202449948</v>
      </c>
      <c r="N1835" s="22">
        <f t="shared" ca="1" si="477"/>
        <v>19.079676513099351</v>
      </c>
      <c r="O1835" s="22">
        <f t="shared" si="478"/>
        <v>2.3120154146135135</v>
      </c>
      <c r="P1835" s="81">
        <f t="shared" ca="1" si="479"/>
        <v>21</v>
      </c>
      <c r="Q1835" s="22">
        <f t="shared" ca="1" si="480"/>
        <v>1.910295727421053E-2</v>
      </c>
      <c r="R1835" s="3">
        <f ca="1">IF(N1835&gt;'Power Curve'!$C$37,0,INDEX(Ci,$P1835,1)*POWER(1-Q1835,3)+INDEX(Ci,$P1835,2)*3*Q1835*POWER(1-Q1835,2)+INDEX(Ci,$P1835,3)*3*POWER(Q1835,2)*(1-Q1835)+INDEX(Ci,$P1835,4)*POWER(Q1835,3))</f>
        <v>1989.4641972161053</v>
      </c>
      <c r="S1835" s="3">
        <f t="shared" si="481"/>
        <v>1989.5899963378929</v>
      </c>
      <c r="T1835" s="3">
        <f t="shared" ca="1" si="482"/>
        <v>-0.12579912178762243</v>
      </c>
      <c r="U1835" s="3">
        <f t="shared" ca="1" si="490"/>
        <v>0.12579912178762243</v>
      </c>
      <c r="W1835" s="34">
        <f t="shared" si="483"/>
        <v>19</v>
      </c>
      <c r="X1835" s="73" t="b">
        <f>COUNTIF('Power Curve'!$D$2:$D$31,W1835)&gt;0</f>
        <v>1</v>
      </c>
      <c r="Y1835" s="73" t="b">
        <f t="shared" si="484"/>
        <v>0</v>
      </c>
      <c r="Z1835" s="73" t="b">
        <f t="shared" si="491"/>
        <v>1</v>
      </c>
      <c r="AA1835" s="34" t="str">
        <f t="shared" si="485"/>
        <v>Inner</v>
      </c>
      <c r="AB1835" s="35" t="str">
        <f t="shared" si="492"/>
        <v>2.3-2.4</v>
      </c>
      <c r="AC1835" s="36" t="str">
        <f t="shared" si="486"/>
        <v>19-20</v>
      </c>
      <c r="AD1835" s="36" t="str">
        <f t="shared" si="487"/>
        <v>Mar</v>
      </c>
      <c r="AE1835" s="35" t="str">
        <f t="shared" si="488"/>
        <v>285-295</v>
      </c>
      <c r="AF1835" s="36" t="str">
        <f t="shared" si="489"/>
        <v>Inner-TI</v>
      </c>
    </row>
    <row r="1836" spans="5:32" x14ac:dyDescent="0.3">
      <c r="E1836" s="12">
        <v>40979.8125</v>
      </c>
      <c r="F1836" s="16">
        <v>16.940000000000001</v>
      </c>
      <c r="G1836" s="16">
        <v>1989.3100128173851</v>
      </c>
      <c r="H1836" s="29">
        <v>1.1727616964433121</v>
      </c>
      <c r="I1836" s="26">
        <v>286.2</v>
      </c>
      <c r="J1836" s="30">
        <v>0.11983471074380163</v>
      </c>
      <c r="K1836" s="31">
        <v>6.3580184339489879E-2</v>
      </c>
      <c r="L1836" s="108">
        <f ca="1">REWS!R1836</f>
        <v>16.92553577716042</v>
      </c>
      <c r="M1836" s="22">
        <f t="shared" si="476"/>
        <v>16.69570006487044</v>
      </c>
      <c r="N1836" s="22">
        <f t="shared" ca="1" si="477"/>
        <v>16.681444437585839</v>
      </c>
      <c r="O1836" s="22">
        <f t="shared" si="478"/>
        <v>1.9384242410568877</v>
      </c>
      <c r="P1836" s="81">
        <f t="shared" ca="1" si="479"/>
        <v>17</v>
      </c>
      <c r="Q1836" s="22">
        <f t="shared" ca="1" si="480"/>
        <v>0.69116101532925445</v>
      </c>
      <c r="R1836" s="3">
        <f ca="1">IF(N1836&gt;'Power Curve'!$C$37,0,INDEX(Ci,$P1836,1)*POWER(1-Q1836,3)+INDEX(Ci,$P1836,2)*3*Q1836*POWER(1-Q1836,2)+INDEX(Ci,$P1836,3)*3*POWER(Q1836,2)*(1-Q1836)+INDEX(Ci,$P1836,4)*POWER(Q1836,3))</f>
        <v>1984.7404253512311</v>
      </c>
      <c r="S1836" s="3">
        <f t="shared" si="481"/>
        <v>1989.3100128173851</v>
      </c>
      <c r="T1836" s="3">
        <f t="shared" ca="1" si="482"/>
        <v>-4.5695874661539619</v>
      </c>
      <c r="U1836" s="3">
        <f t="shared" ca="1" si="490"/>
        <v>4.5695874661539619</v>
      </c>
      <c r="W1836" s="34">
        <f t="shared" si="483"/>
        <v>17</v>
      </c>
      <c r="X1836" s="73" t="b">
        <f>COUNTIF('Power Curve'!$D$2:$D$31,W1836)&gt;0</f>
        <v>1</v>
      </c>
      <c r="Y1836" s="73" t="b">
        <f t="shared" si="484"/>
        <v>0</v>
      </c>
      <c r="Z1836" s="73" t="b">
        <f t="shared" si="491"/>
        <v>1</v>
      </c>
      <c r="AA1836" s="34" t="str">
        <f t="shared" si="485"/>
        <v>Outer</v>
      </c>
      <c r="AB1836" s="35" t="str">
        <f t="shared" si="492"/>
        <v>1.9-2.0</v>
      </c>
      <c r="AC1836" s="36" t="str">
        <f t="shared" si="486"/>
        <v>19-20</v>
      </c>
      <c r="AD1836" s="36" t="str">
        <f t="shared" si="487"/>
        <v>Mar</v>
      </c>
      <c r="AE1836" s="35" t="str">
        <f t="shared" si="488"/>
        <v>285-295</v>
      </c>
      <c r="AF1836" s="36" t="str">
        <f t="shared" si="489"/>
        <v>Inner-TI</v>
      </c>
    </row>
    <row r="1837" spans="5:32" x14ac:dyDescent="0.3">
      <c r="E1837" s="12">
        <v>40979.819444444445</v>
      </c>
      <c r="F1837" s="16">
        <v>17.010000000000002</v>
      </c>
      <c r="G1837" s="16">
        <v>1977.2400207519531</v>
      </c>
      <c r="H1837" s="29">
        <v>1.176682312843184</v>
      </c>
      <c r="I1837" s="26">
        <v>285</v>
      </c>
      <c r="J1837" s="30">
        <v>0.11287477954144619</v>
      </c>
      <c r="K1837" s="31">
        <v>0.15578900066745707</v>
      </c>
      <c r="L1837" s="108">
        <f ca="1">REWS!R1837</f>
        <v>16.854475141188836</v>
      </c>
      <c r="M1837" s="22">
        <f t="shared" si="476"/>
        <v>16.783351587790555</v>
      </c>
      <c r="N1837" s="22">
        <f t="shared" ca="1" si="477"/>
        <v>16.629899007774725</v>
      </c>
      <c r="O1837" s="22">
        <f t="shared" si="478"/>
        <v>1.9519710664758629</v>
      </c>
      <c r="P1837" s="81">
        <f t="shared" ca="1" si="479"/>
        <v>17</v>
      </c>
      <c r="Q1837" s="22">
        <f t="shared" ca="1" si="480"/>
        <v>0.63903844936618548</v>
      </c>
      <c r="R1837" s="3">
        <f ca="1">IF(N1837&gt;'Power Curve'!$C$37,0,INDEX(Ci,$P1837,1)*POWER(1-Q1837,3)+INDEX(Ci,$P1837,2)*3*Q1837*POWER(1-Q1837,2)+INDEX(Ci,$P1837,3)*3*POWER(Q1837,2)*(1-Q1837)+INDEX(Ci,$P1837,4)*POWER(Q1837,3))</f>
        <v>1984.6002097447997</v>
      </c>
      <c r="S1837" s="3">
        <f t="shared" si="481"/>
        <v>1977.2400207519531</v>
      </c>
      <c r="T1837" s="3">
        <f t="shared" ca="1" si="482"/>
        <v>7.360188992846588</v>
      </c>
      <c r="U1837" s="3">
        <f t="shared" ca="1" si="490"/>
        <v>7.360188992846588</v>
      </c>
      <c r="W1837" s="34">
        <f t="shared" si="483"/>
        <v>17</v>
      </c>
      <c r="X1837" s="73" t="b">
        <f>COUNTIF('Power Curve'!$D$2:$D$31,W1837)&gt;0</f>
        <v>1</v>
      </c>
      <c r="Y1837" s="73" t="b">
        <f t="shared" si="484"/>
        <v>0</v>
      </c>
      <c r="Z1837" s="73" t="b">
        <f t="shared" si="491"/>
        <v>1</v>
      </c>
      <c r="AA1837" s="34" t="str">
        <f t="shared" si="485"/>
        <v>Inner</v>
      </c>
      <c r="AB1837" s="35" t="str">
        <f t="shared" si="492"/>
        <v>1.9-2.0</v>
      </c>
      <c r="AC1837" s="36" t="str">
        <f t="shared" si="486"/>
        <v>19-20</v>
      </c>
      <c r="AD1837" s="36" t="str">
        <f t="shared" si="487"/>
        <v>Mar</v>
      </c>
      <c r="AE1837" s="35" t="str">
        <f t="shared" si="488"/>
        <v>285-295</v>
      </c>
      <c r="AF1837" s="36" t="str">
        <f t="shared" si="489"/>
        <v>Inner-TI</v>
      </c>
    </row>
    <row r="1838" spans="5:32" x14ac:dyDescent="0.3">
      <c r="E1838" s="12">
        <v>40979.826388888891</v>
      </c>
      <c r="F1838" s="16">
        <v>16.41</v>
      </c>
      <c r="G1838" s="16">
        <v>1978.170043945318</v>
      </c>
      <c r="H1838" s="29">
        <v>1.1770696767917561</v>
      </c>
      <c r="I1838" s="26">
        <v>283</v>
      </c>
      <c r="J1838" s="30">
        <v>9.4454600853138337E-2</v>
      </c>
      <c r="K1838" s="31">
        <v>0.13172640204611452</v>
      </c>
      <c r="L1838" s="108">
        <f ca="1">REWS!R1838</f>
        <v>16.370758601122493</v>
      </c>
      <c r="M1838" s="22">
        <f t="shared" si="476"/>
        <v>16.193122776843371</v>
      </c>
      <c r="N1838" s="22">
        <f t="shared" ca="1" si="477"/>
        <v>16.154399998661862</v>
      </c>
      <c r="O1838" s="22">
        <f t="shared" si="478"/>
        <v>1.8607493010943525</v>
      </c>
      <c r="P1838" s="81">
        <f t="shared" ca="1" si="479"/>
        <v>17</v>
      </c>
      <c r="Q1838" s="22">
        <f t="shared" ca="1" si="480"/>
        <v>0.15821544413216293</v>
      </c>
      <c r="R1838" s="3">
        <f ca="1">IF(N1838&gt;'Power Curve'!$C$37,0,INDEX(Ci,$P1838,1)*POWER(1-Q1838,3)+INDEX(Ci,$P1838,2)*3*Q1838*POWER(1-Q1838,2)+INDEX(Ci,$P1838,3)*3*POWER(Q1838,2)*(1-Q1838)+INDEX(Ci,$P1838,4)*POWER(Q1838,3))</f>
        <v>1982.9273462047449</v>
      </c>
      <c r="S1838" s="3">
        <f t="shared" si="481"/>
        <v>1978.170043945318</v>
      </c>
      <c r="T1838" s="3">
        <f t="shared" ca="1" si="482"/>
        <v>4.7573022594269787</v>
      </c>
      <c r="U1838" s="3">
        <f t="shared" ca="1" si="490"/>
        <v>4.7573022594269787</v>
      </c>
      <c r="W1838" s="34">
        <f t="shared" si="483"/>
        <v>16</v>
      </c>
      <c r="X1838" s="73" t="b">
        <f>COUNTIF('Power Curve'!$D$2:$D$31,W1838)&gt;0</f>
        <v>1</v>
      </c>
      <c r="Y1838" s="73" t="b">
        <f t="shared" si="484"/>
        <v>0</v>
      </c>
      <c r="Z1838" s="73" t="b">
        <f t="shared" si="491"/>
        <v>1</v>
      </c>
      <c r="AA1838" s="34" t="str">
        <f t="shared" si="485"/>
        <v>Outer</v>
      </c>
      <c r="AB1838" s="35" t="str">
        <f t="shared" si="492"/>
        <v>1.8-1.9</v>
      </c>
      <c r="AC1838" s="36" t="str">
        <f t="shared" si="486"/>
        <v>19-20</v>
      </c>
      <c r="AD1838" s="36" t="str">
        <f t="shared" si="487"/>
        <v>Mar</v>
      </c>
      <c r="AE1838" s="35" t="str">
        <f t="shared" si="488"/>
        <v>275-285</v>
      </c>
      <c r="AF1838" s="36" t="str">
        <f t="shared" si="489"/>
        <v>HWS-LTI</v>
      </c>
    </row>
    <row r="1839" spans="5:32" x14ac:dyDescent="0.3">
      <c r="E1839" s="12">
        <v>40979.833333333336</v>
      </c>
      <c r="F1839" s="16">
        <v>14.92</v>
      </c>
      <c r="G1839" s="16">
        <v>1964.8700256347629</v>
      </c>
      <c r="H1839" s="29">
        <v>1.1774743729998591</v>
      </c>
      <c r="I1839" s="26">
        <v>281.3</v>
      </c>
      <c r="J1839" s="30">
        <v>9.7855227882037529E-2</v>
      </c>
      <c r="K1839" s="31">
        <v>0.15139833821212936</v>
      </c>
      <c r="L1839" s="108">
        <f ca="1">REWS!R1839</f>
        <v>14.917461442492305</v>
      </c>
      <c r="M1839" s="22">
        <f t="shared" si="476"/>
        <v>14.724501981838301</v>
      </c>
      <c r="N1839" s="22">
        <f t="shared" ca="1" si="477"/>
        <v>14.721996687263699</v>
      </c>
      <c r="O1839" s="22">
        <f t="shared" si="478"/>
        <v>1.6337692230101128</v>
      </c>
      <c r="P1839" s="81">
        <f t="shared" ca="1" si="479"/>
        <v>15</v>
      </c>
      <c r="Q1839" s="22">
        <f t="shared" ca="1" si="480"/>
        <v>0.73403550185999367</v>
      </c>
      <c r="R1839" s="3">
        <f ca="1">IF(N1839&gt;'Power Curve'!$C$37,0,INDEX(Ci,$P1839,1)*POWER(1-Q1839,3)+INDEX(Ci,$P1839,2)*3*Q1839*POWER(1-Q1839,2)+INDEX(Ci,$P1839,3)*3*POWER(Q1839,2)*(1-Q1839)+INDEX(Ci,$P1839,4)*POWER(Q1839,3))</f>
        <v>1978.1422641063311</v>
      </c>
      <c r="S1839" s="3">
        <f t="shared" si="481"/>
        <v>1964.8700256347629</v>
      </c>
      <c r="T1839" s="3">
        <f t="shared" ca="1" si="482"/>
        <v>13.272238471568244</v>
      </c>
      <c r="U1839" s="3">
        <f t="shared" ca="1" si="490"/>
        <v>13.272238471568244</v>
      </c>
      <c r="W1839" s="34">
        <f t="shared" si="483"/>
        <v>15</v>
      </c>
      <c r="X1839" s="73" t="b">
        <f>COUNTIF('Power Curve'!$D$2:$D$31,W1839)&gt;0</f>
        <v>1</v>
      </c>
      <c r="Y1839" s="73" t="b">
        <f t="shared" si="484"/>
        <v>0</v>
      </c>
      <c r="Z1839" s="73" t="b">
        <f t="shared" si="491"/>
        <v>1</v>
      </c>
      <c r="AA1839" s="34" t="str">
        <f t="shared" si="485"/>
        <v>Outer</v>
      </c>
      <c r="AB1839" s="35" t="str">
        <f t="shared" si="492"/>
        <v>1.6-1.7</v>
      </c>
      <c r="AC1839" s="36" t="str">
        <f t="shared" si="486"/>
        <v>20-21</v>
      </c>
      <c r="AD1839" s="36" t="str">
        <f t="shared" si="487"/>
        <v>Mar</v>
      </c>
      <c r="AE1839" s="35" t="str">
        <f t="shared" si="488"/>
        <v>275-285</v>
      </c>
      <c r="AF1839" s="36" t="str">
        <f t="shared" si="489"/>
        <v>HWS-LTI</v>
      </c>
    </row>
    <row r="1840" spans="5:32" x14ac:dyDescent="0.3">
      <c r="E1840" s="12">
        <v>40979.840277777781</v>
      </c>
      <c r="F1840" s="16">
        <v>14.23</v>
      </c>
      <c r="G1840" s="16">
        <v>1975.1900482177709</v>
      </c>
      <c r="H1840" s="29">
        <v>1.1776466883881924</v>
      </c>
      <c r="I1840" s="26">
        <v>281.5</v>
      </c>
      <c r="J1840" s="30">
        <v>0.13352073085031621</v>
      </c>
      <c r="K1840" s="31">
        <v>0.16874802972944061</v>
      </c>
      <c r="L1840" s="108">
        <f ca="1">REWS!R1840</f>
        <v>14.114480740957704</v>
      </c>
      <c r="M1840" s="22">
        <f t="shared" si="476"/>
        <v>14.044228135703726</v>
      </c>
      <c r="N1840" s="22">
        <f t="shared" ca="1" si="477"/>
        <v>13.930216974209879</v>
      </c>
      <c r="O1840" s="22">
        <f t="shared" si="478"/>
        <v>1.5286307071730421</v>
      </c>
      <c r="P1840" s="81">
        <f t="shared" ca="1" si="479"/>
        <v>14</v>
      </c>
      <c r="Q1840" s="22">
        <f t="shared" ca="1" si="480"/>
        <v>0.97568965953058429</v>
      </c>
      <c r="R1840" s="3">
        <f ca="1">IF(N1840&gt;'Power Curve'!$C$37,0,INDEX(Ci,$P1840,1)*POWER(1-Q1840,3)+INDEX(Ci,$P1840,2)*3*Q1840*POWER(1-Q1840,2)+INDEX(Ci,$P1840,3)*3*POWER(Q1840,2)*(1-Q1840)+INDEX(Ci,$P1840,4)*POWER(Q1840,3))</f>
        <v>1974.6697628145009</v>
      </c>
      <c r="S1840" s="3">
        <f t="shared" si="481"/>
        <v>1975.1900482177709</v>
      </c>
      <c r="T1840" s="3">
        <f t="shared" ca="1" si="482"/>
        <v>-0.52028540327000883</v>
      </c>
      <c r="U1840" s="3">
        <f t="shared" ca="1" si="490"/>
        <v>0.52028540327000883</v>
      </c>
      <c r="W1840" s="34">
        <f t="shared" si="483"/>
        <v>14</v>
      </c>
      <c r="X1840" s="73" t="b">
        <f>COUNTIF('Power Curve'!$D$2:$D$31,W1840)&gt;0</f>
        <v>1</v>
      </c>
      <c r="Y1840" s="73" t="b">
        <f t="shared" si="484"/>
        <v>0</v>
      </c>
      <c r="Z1840" s="73" t="b">
        <f t="shared" si="491"/>
        <v>1</v>
      </c>
      <c r="AA1840" s="34" t="str">
        <f t="shared" si="485"/>
        <v>Inner</v>
      </c>
      <c r="AB1840" s="35" t="str">
        <f t="shared" si="492"/>
        <v>1.5-1.6</v>
      </c>
      <c r="AC1840" s="36" t="str">
        <f t="shared" si="486"/>
        <v>20-21</v>
      </c>
      <c r="AD1840" s="36" t="str">
        <f t="shared" si="487"/>
        <v>Mar</v>
      </c>
      <c r="AE1840" s="35" t="str">
        <f t="shared" si="488"/>
        <v>275-285</v>
      </c>
      <c r="AF1840" s="36" t="str">
        <f t="shared" si="489"/>
        <v>Inner-TI</v>
      </c>
    </row>
    <row r="1841" spans="5:32" x14ac:dyDescent="0.3">
      <c r="E1841" s="12">
        <v>40979.847222222219</v>
      </c>
      <c r="F1841" s="16">
        <v>17.84</v>
      </c>
      <c r="G1841" s="16">
        <v>1984.570007324221</v>
      </c>
      <c r="H1841" s="29">
        <v>1.17468867887827</v>
      </c>
      <c r="I1841" s="26">
        <v>288.2</v>
      </c>
      <c r="J1841" s="30">
        <v>0.17713004484304934</v>
      </c>
      <c r="K1841" s="31">
        <v>0.12489241346289054</v>
      </c>
      <c r="L1841" s="108">
        <f ca="1">REWS!R1841</f>
        <v>17.818769520139</v>
      </c>
      <c r="M1841" s="22">
        <f t="shared" si="476"/>
        <v>17.592345604362261</v>
      </c>
      <c r="N1841" s="22">
        <f t="shared" ca="1" si="477"/>
        <v>17.571409845446276</v>
      </c>
      <c r="O1841" s="22">
        <f t="shared" si="478"/>
        <v>2.0770036995937229</v>
      </c>
      <c r="P1841" s="81">
        <f t="shared" ca="1" si="479"/>
        <v>18</v>
      </c>
      <c r="Q1841" s="22">
        <f t="shared" ca="1" si="480"/>
        <v>0.62891856510354482</v>
      </c>
      <c r="R1841" s="3">
        <f ca="1">IF(N1841&gt;'Power Curve'!$C$37,0,INDEX(Ci,$P1841,1)*POWER(1-Q1841,3)+INDEX(Ci,$P1841,2)*3*Q1841*POWER(1-Q1841,2)+INDEX(Ci,$P1841,3)*3*POWER(Q1841,2)*(1-Q1841)+INDEX(Ci,$P1841,4)*POWER(Q1841,3))</f>
        <v>1981.5742062741208</v>
      </c>
      <c r="S1841" s="3">
        <f t="shared" si="481"/>
        <v>1984.570007324221</v>
      </c>
      <c r="T1841" s="3">
        <f t="shared" ca="1" si="482"/>
        <v>-2.9958010501002263</v>
      </c>
      <c r="U1841" s="3">
        <f t="shared" ca="1" si="490"/>
        <v>2.9958010501002263</v>
      </c>
      <c r="W1841" s="34">
        <f t="shared" si="483"/>
        <v>18</v>
      </c>
      <c r="X1841" s="73" t="b">
        <f>COUNTIF('Power Curve'!$D$2:$D$31,W1841)&gt;0</f>
        <v>1</v>
      </c>
      <c r="Y1841" s="73" t="b">
        <f t="shared" si="484"/>
        <v>0</v>
      </c>
      <c r="Z1841" s="73" t="b">
        <f t="shared" si="491"/>
        <v>1</v>
      </c>
      <c r="AA1841" s="34" t="str">
        <f t="shared" si="485"/>
        <v>Outer</v>
      </c>
      <c r="AB1841" s="35" t="str">
        <f t="shared" si="492"/>
        <v>2.0-2.1</v>
      </c>
      <c r="AC1841" s="36" t="str">
        <f t="shared" si="486"/>
        <v>20-21</v>
      </c>
      <c r="AD1841" s="36" t="str">
        <f t="shared" si="487"/>
        <v>Mar</v>
      </c>
      <c r="AE1841" s="35" t="str">
        <f t="shared" si="488"/>
        <v>285-295</v>
      </c>
      <c r="AF1841" s="36" t="str">
        <f t="shared" si="489"/>
        <v>HWS-HTI</v>
      </c>
    </row>
    <row r="1842" spans="5:32" x14ac:dyDescent="0.3">
      <c r="E1842" s="12">
        <v>40979.861111111109</v>
      </c>
      <c r="F1842" s="16">
        <v>18.55</v>
      </c>
      <c r="G1842" s="16">
        <v>1975.1499938964871</v>
      </c>
      <c r="H1842" s="29">
        <v>1.1735565134402619</v>
      </c>
      <c r="I1842" s="26">
        <v>284.2</v>
      </c>
      <c r="J1842" s="30">
        <v>0.16226415094339622</v>
      </c>
      <c r="K1842" s="31">
        <v>0.13094222612025994</v>
      </c>
      <c r="L1842" s="108">
        <f ca="1">REWS!R1842</f>
        <v>18.370222992142047</v>
      </c>
      <c r="M1842" s="22">
        <f t="shared" si="476"/>
        <v>18.286610744980834</v>
      </c>
      <c r="N1842" s="22">
        <f t="shared" ca="1" si="477"/>
        <v>18.109386369584836</v>
      </c>
      <c r="O1842" s="22">
        <f t="shared" si="478"/>
        <v>2.1843046150953485</v>
      </c>
      <c r="P1842" s="81">
        <f t="shared" ca="1" si="479"/>
        <v>19</v>
      </c>
      <c r="Q1842" s="22">
        <f t="shared" ca="1" si="480"/>
        <v>0.33684180576133249</v>
      </c>
      <c r="R1842" s="3">
        <f ca="1">IF(N1842&gt;'Power Curve'!$C$37,0,INDEX(Ci,$P1842,1)*POWER(1-Q1842,3)+INDEX(Ci,$P1842,2)*3*Q1842*POWER(1-Q1842,2)+INDEX(Ci,$P1842,3)*3*POWER(Q1842,2)*(1-Q1842)+INDEX(Ci,$P1842,4)*POWER(Q1842,3))</f>
        <v>1982.4644496616588</v>
      </c>
      <c r="S1842" s="3">
        <f t="shared" si="481"/>
        <v>1975.1499938964871</v>
      </c>
      <c r="T1842" s="3">
        <f t="shared" ca="1" si="482"/>
        <v>7.314455765171715</v>
      </c>
      <c r="U1842" s="3">
        <f t="shared" ca="1" si="490"/>
        <v>7.314455765171715</v>
      </c>
      <c r="W1842" s="34">
        <f t="shared" si="483"/>
        <v>18</v>
      </c>
      <c r="X1842" s="73" t="b">
        <f>COUNTIF('Power Curve'!$D$2:$D$31,W1842)&gt;0</f>
        <v>1</v>
      </c>
      <c r="Y1842" s="73" t="b">
        <f t="shared" si="484"/>
        <v>0</v>
      </c>
      <c r="Z1842" s="73" t="b">
        <f t="shared" si="491"/>
        <v>1</v>
      </c>
      <c r="AA1842" s="34" t="str">
        <f t="shared" si="485"/>
        <v>Outer</v>
      </c>
      <c r="AB1842" s="35" t="str">
        <f t="shared" si="492"/>
        <v>2.1-2.2</v>
      </c>
      <c r="AC1842" s="36" t="str">
        <f t="shared" si="486"/>
        <v>20-21</v>
      </c>
      <c r="AD1842" s="36" t="str">
        <f t="shared" si="487"/>
        <v>Mar</v>
      </c>
      <c r="AE1842" s="35" t="str">
        <f t="shared" si="488"/>
        <v>275-285</v>
      </c>
      <c r="AF1842" s="36" t="str">
        <f t="shared" si="489"/>
        <v>HWS-HTI</v>
      </c>
    </row>
    <row r="1843" spans="5:32" x14ac:dyDescent="0.3">
      <c r="E1843" s="12">
        <v>40979.868055555555</v>
      </c>
      <c r="F1843" s="16">
        <v>21.79</v>
      </c>
      <c r="G1843" s="16">
        <v>1982.809936523438</v>
      </c>
      <c r="H1843" s="29">
        <v>1.1721510984448775</v>
      </c>
      <c r="I1843" s="26">
        <v>284.60000000000002</v>
      </c>
      <c r="J1843" s="30">
        <v>0.13217072051399725</v>
      </c>
      <c r="K1843" s="31">
        <v>0.13938757865450616</v>
      </c>
      <c r="L1843" s="108">
        <f ca="1">REWS!R1843</f>
        <v>21.563522441340623</v>
      </c>
      <c r="M1843" s="22">
        <f t="shared" si="476"/>
        <v>21.472028106420851</v>
      </c>
      <c r="N1843" s="22">
        <f t="shared" ca="1" si="477"/>
        <v>21.248855435241058</v>
      </c>
      <c r="O1843" s="22">
        <f t="shared" si="478"/>
        <v>2.676621136752698</v>
      </c>
      <c r="P1843" s="81">
        <f t="shared" ca="1" si="479"/>
        <v>23</v>
      </c>
      <c r="Q1843" s="22">
        <f t="shared" ca="1" si="480"/>
        <v>0.24885543524105813</v>
      </c>
      <c r="R1843" s="3">
        <f ca="1">IF(N1843&gt;'Power Curve'!$C$37,0,INDEX(Ci,$P1843,1)*POWER(1-Q1843,3)+INDEX(Ci,$P1843,2)*3*Q1843*POWER(1-Q1843,2)+INDEX(Ci,$P1843,3)*3*POWER(Q1843,2)*(1-Q1843)+INDEX(Ci,$P1843,4)*POWER(Q1843,3))</f>
        <v>1989.4713307698573</v>
      </c>
      <c r="S1843" s="3" t="str">
        <f t="shared" si="481"/>
        <v/>
      </c>
      <c r="T1843" s="3" t="str">
        <f t="shared" si="482"/>
        <v/>
      </c>
      <c r="U1843" s="3" t="str">
        <f t="shared" si="490"/>
        <v/>
      </c>
      <c r="W1843" s="34">
        <f t="shared" si="483"/>
        <v>21</v>
      </c>
      <c r="X1843" s="73" t="b">
        <f>COUNTIF('Power Curve'!$D$2:$D$31,W1843)&gt;0</f>
        <v>0</v>
      </c>
      <c r="Y1843" s="73" t="b">
        <f t="shared" si="484"/>
        <v>0</v>
      </c>
      <c r="Z1843" s="73" t="b">
        <f t="shared" si="491"/>
        <v>0</v>
      </c>
      <c r="AA1843" s="34" t="str">
        <f t="shared" si="485"/>
        <v/>
      </c>
      <c r="AB1843" s="35" t="str">
        <f t="shared" si="492"/>
        <v/>
      </c>
      <c r="AC1843" s="36" t="str">
        <f t="shared" si="486"/>
        <v/>
      </c>
      <c r="AD1843" s="36" t="str">
        <f t="shared" si="487"/>
        <v/>
      </c>
      <c r="AE1843" s="35" t="str">
        <f t="shared" si="488"/>
        <v/>
      </c>
      <c r="AF1843" s="36" t="str">
        <f t="shared" si="489"/>
        <v/>
      </c>
    </row>
    <row r="1844" spans="5:32" x14ac:dyDescent="0.3">
      <c r="E1844" s="12">
        <v>40979.895833333336</v>
      </c>
      <c r="F1844" s="16">
        <v>20.39</v>
      </c>
      <c r="G1844" s="16">
        <v>1992.4099884033251</v>
      </c>
      <c r="H1844" s="29">
        <v>1.1739171266045914</v>
      </c>
      <c r="I1844" s="26">
        <v>288.10000000000002</v>
      </c>
      <c r="J1844" s="30">
        <v>0.12751348700343307</v>
      </c>
      <c r="K1844" s="31">
        <v>0.16955421333114348</v>
      </c>
      <c r="L1844" s="108">
        <f ca="1">REWS!R1844</f>
        <v>20.339686884838418</v>
      </c>
      <c r="M1844" s="22">
        <f t="shared" si="476"/>
        <v>20.102543433037727</v>
      </c>
      <c r="N1844" s="22">
        <f t="shared" ca="1" si="477"/>
        <v>20.052939628094759</v>
      </c>
      <c r="O1844" s="22">
        <f t="shared" si="478"/>
        <v>2.4649628658383214</v>
      </c>
      <c r="P1844" s="81">
        <f t="shared" ca="1" si="479"/>
        <v>22</v>
      </c>
      <c r="Q1844" s="22">
        <f t="shared" ca="1" si="480"/>
        <v>9.6900605381082777E-2</v>
      </c>
      <c r="R1844" s="3">
        <f ca="1">IF(N1844&gt;'Power Curve'!$C$37,0,INDEX(Ci,$P1844,1)*POWER(1-Q1844,3)+INDEX(Ci,$P1844,2)*3*Q1844*POWER(1-Q1844,2)+INDEX(Ci,$P1844,3)*3*POWER(Q1844,2)*(1-Q1844)+INDEX(Ci,$P1844,4)*POWER(Q1844,3))</f>
        <v>1983.0451493048956</v>
      </c>
      <c r="S1844" s="3">
        <f t="shared" si="481"/>
        <v>1992.4099884033251</v>
      </c>
      <c r="T1844" s="3">
        <f t="shared" ca="1" si="482"/>
        <v>-9.3648390984294565</v>
      </c>
      <c r="U1844" s="3">
        <f t="shared" ca="1" si="490"/>
        <v>9.3648390984294565</v>
      </c>
      <c r="W1844" s="34">
        <f t="shared" si="483"/>
        <v>20</v>
      </c>
      <c r="X1844" s="73" t="b">
        <f>COUNTIF('Power Curve'!$D$2:$D$31,W1844)&gt;0</f>
        <v>1</v>
      </c>
      <c r="Y1844" s="73" t="b">
        <f t="shared" si="484"/>
        <v>0</v>
      </c>
      <c r="Z1844" s="73" t="b">
        <f t="shared" si="491"/>
        <v>1</v>
      </c>
      <c r="AA1844" s="34" t="str">
        <f t="shared" si="485"/>
        <v>Inner</v>
      </c>
      <c r="AB1844" s="35" t="str">
        <f t="shared" si="492"/>
        <v>2.4-2.5</v>
      </c>
      <c r="AC1844" s="36" t="str">
        <f t="shared" si="486"/>
        <v>21-22</v>
      </c>
      <c r="AD1844" s="36" t="str">
        <f t="shared" si="487"/>
        <v>Mar</v>
      </c>
      <c r="AE1844" s="35" t="str">
        <f t="shared" si="488"/>
        <v>285-295</v>
      </c>
      <c r="AF1844" s="36" t="str">
        <f t="shared" si="489"/>
        <v>Inner-TI</v>
      </c>
    </row>
    <row r="1845" spans="5:32" x14ac:dyDescent="0.3">
      <c r="E1845" s="12">
        <v>40979.902777777781</v>
      </c>
      <c r="F1845" s="16">
        <v>21.26</v>
      </c>
      <c r="G1845" s="16">
        <v>1984.6900177001951</v>
      </c>
      <c r="H1845" s="29">
        <v>1.1792362620077679</v>
      </c>
      <c r="I1845" s="26">
        <v>290.2</v>
      </c>
      <c r="J1845" s="30">
        <v>0.11053621825023519</v>
      </c>
      <c r="K1845" s="31">
        <v>0.14059919335890844</v>
      </c>
      <c r="L1845" s="108">
        <f ca="1">REWS!R1845</f>
        <v>21.216649635817937</v>
      </c>
      <c r="M1845" s="22">
        <f t="shared" si="476"/>
        <v>20.991888251507319</v>
      </c>
      <c r="N1845" s="22">
        <f t="shared" ca="1" si="477"/>
        <v>20.949084582618699</v>
      </c>
      <c r="O1845" s="22">
        <f t="shared" si="478"/>
        <v>2.6024139744067143</v>
      </c>
      <c r="P1845" s="81">
        <f t="shared" ca="1" si="479"/>
        <v>22</v>
      </c>
      <c r="Q1845" s="22">
        <f t="shared" ca="1" si="480"/>
        <v>0.95144799214719644</v>
      </c>
      <c r="R1845" s="3">
        <f ca="1">IF(N1845&gt;'Power Curve'!$C$37,0,INDEX(Ci,$P1845,1)*POWER(1-Q1845,3)+INDEX(Ci,$P1845,2)*3*Q1845*POWER(1-Q1845,2)+INDEX(Ci,$P1845,3)*3*POWER(Q1845,2)*(1-Q1845)+INDEX(Ci,$P1845,4)*POWER(Q1845,3))</f>
        <v>1989.4261664232286</v>
      </c>
      <c r="S1845" s="3" t="str">
        <f t="shared" si="481"/>
        <v/>
      </c>
      <c r="T1845" s="3" t="str">
        <f t="shared" si="482"/>
        <v/>
      </c>
      <c r="U1845" s="3" t="str">
        <f t="shared" si="490"/>
        <v/>
      </c>
      <c r="W1845" s="34">
        <f t="shared" si="483"/>
        <v>21</v>
      </c>
      <c r="X1845" s="73" t="b">
        <f>COUNTIF('Power Curve'!$D$2:$D$31,W1845)&gt;0</f>
        <v>0</v>
      </c>
      <c r="Y1845" s="73" t="b">
        <f t="shared" si="484"/>
        <v>0</v>
      </c>
      <c r="Z1845" s="73" t="b">
        <f t="shared" si="491"/>
        <v>0</v>
      </c>
      <c r="AA1845" s="34" t="str">
        <f t="shared" si="485"/>
        <v/>
      </c>
      <c r="AB1845" s="35" t="str">
        <f t="shared" si="492"/>
        <v/>
      </c>
      <c r="AC1845" s="36" t="str">
        <f t="shared" si="486"/>
        <v/>
      </c>
      <c r="AD1845" s="36" t="str">
        <f t="shared" si="487"/>
        <v/>
      </c>
      <c r="AE1845" s="35" t="str">
        <f t="shared" si="488"/>
        <v/>
      </c>
      <c r="AF1845" s="36" t="str">
        <f t="shared" si="489"/>
        <v/>
      </c>
    </row>
    <row r="1846" spans="5:32" x14ac:dyDescent="0.3">
      <c r="E1846" s="12">
        <v>40979.909722222219</v>
      </c>
      <c r="F1846" s="16">
        <v>17.649999999999999</v>
      </c>
      <c r="G1846" s="16">
        <v>1988.4100189209009</v>
      </c>
      <c r="H1846" s="29">
        <v>1.1792862038801333</v>
      </c>
      <c r="I1846" s="26">
        <v>288.39999999999998</v>
      </c>
      <c r="J1846" s="30">
        <v>0.11104815864022663</v>
      </c>
      <c r="K1846" s="31">
        <v>0.14795720233070642</v>
      </c>
      <c r="L1846" s="108">
        <f ca="1">REWS!R1846</f>
        <v>17.651049822326886</v>
      </c>
      <c r="M1846" s="22">
        <f t="shared" si="476"/>
        <v>17.42766030169679</v>
      </c>
      <c r="N1846" s="22">
        <f t="shared" ca="1" si="477"/>
        <v>17.428696899254305</v>
      </c>
      <c r="O1846" s="22">
        <f t="shared" si="478"/>
        <v>2.0515510551905729</v>
      </c>
      <c r="P1846" s="81">
        <f t="shared" ca="1" si="479"/>
        <v>18</v>
      </c>
      <c r="Q1846" s="22">
        <f t="shared" ca="1" si="480"/>
        <v>0.47537238304634238</v>
      </c>
      <c r="R1846" s="3">
        <f ca="1">IF(N1846&gt;'Power Curve'!$C$37,0,INDEX(Ci,$P1846,1)*POWER(1-Q1846,3)+INDEX(Ci,$P1846,2)*3*Q1846*POWER(1-Q1846,2)+INDEX(Ci,$P1846,3)*3*POWER(Q1846,2)*(1-Q1846)+INDEX(Ci,$P1846,4)*POWER(Q1846,3))</f>
        <v>1982.7535872724238</v>
      </c>
      <c r="S1846" s="3">
        <f t="shared" si="481"/>
        <v>1988.4100189209009</v>
      </c>
      <c r="T1846" s="3">
        <f t="shared" ca="1" si="482"/>
        <v>-5.6564316484771098</v>
      </c>
      <c r="U1846" s="3">
        <f t="shared" ca="1" si="490"/>
        <v>5.6564316484771098</v>
      </c>
      <c r="W1846" s="34">
        <f t="shared" si="483"/>
        <v>17</v>
      </c>
      <c r="X1846" s="73" t="b">
        <f>COUNTIF('Power Curve'!$D$2:$D$31,W1846)&gt;0</f>
        <v>1</v>
      </c>
      <c r="Y1846" s="73" t="b">
        <f t="shared" si="484"/>
        <v>0</v>
      </c>
      <c r="Z1846" s="73" t="b">
        <f t="shared" si="491"/>
        <v>1</v>
      </c>
      <c r="AA1846" s="34" t="str">
        <f t="shared" si="485"/>
        <v>Inner</v>
      </c>
      <c r="AB1846" s="35" t="str">
        <f t="shared" si="492"/>
        <v>2.0-2.1</v>
      </c>
      <c r="AC1846" s="36" t="str">
        <f t="shared" si="486"/>
        <v>21-22</v>
      </c>
      <c r="AD1846" s="36" t="str">
        <f t="shared" si="487"/>
        <v>Mar</v>
      </c>
      <c r="AE1846" s="35" t="str">
        <f t="shared" si="488"/>
        <v>285-295</v>
      </c>
      <c r="AF1846" s="36" t="str">
        <f t="shared" si="489"/>
        <v>Inner-TI</v>
      </c>
    </row>
    <row r="1847" spans="5:32" x14ac:dyDescent="0.3">
      <c r="E1847" s="12">
        <v>40979.916666666664</v>
      </c>
      <c r="F1847" s="16">
        <v>19.91</v>
      </c>
      <c r="G1847" s="16">
        <v>1984.9599914550831</v>
      </c>
      <c r="H1847" s="29">
        <v>1.1762522074836268</v>
      </c>
      <c r="I1847" s="26">
        <v>283.7</v>
      </c>
      <c r="J1847" s="30">
        <v>0.12656956303365144</v>
      </c>
      <c r="K1847" s="31">
        <v>0.11112107750205477</v>
      </c>
      <c r="L1847" s="108">
        <f ca="1">REWS!R1847</f>
        <v>19.678410340257962</v>
      </c>
      <c r="M1847" s="22">
        <f t="shared" si="476"/>
        <v>19.642316937053213</v>
      </c>
      <c r="N1847" s="22">
        <f t="shared" ca="1" si="477"/>
        <v>19.4138409201774</v>
      </c>
      <c r="O1847" s="22">
        <f t="shared" si="478"/>
        <v>2.393833377307117</v>
      </c>
      <c r="P1847" s="81">
        <f t="shared" ca="1" si="479"/>
        <v>21</v>
      </c>
      <c r="Q1847" s="22">
        <f t="shared" ca="1" si="480"/>
        <v>0.39515129806939558</v>
      </c>
      <c r="R1847" s="3">
        <f ca="1">IF(N1847&gt;'Power Curve'!$C$37,0,INDEX(Ci,$P1847,1)*POWER(1-Q1847,3)+INDEX(Ci,$P1847,2)*3*Q1847*POWER(1-Q1847,2)+INDEX(Ci,$P1847,3)*3*POWER(Q1847,2)*(1-Q1847)+INDEX(Ci,$P1847,4)*POWER(Q1847,3))</f>
        <v>1987.1940871230215</v>
      </c>
      <c r="S1847" s="3">
        <f t="shared" si="481"/>
        <v>1984.9599914550831</v>
      </c>
      <c r="T1847" s="3">
        <f t="shared" ca="1" si="482"/>
        <v>2.2340956679383908</v>
      </c>
      <c r="U1847" s="3">
        <f t="shared" ca="1" si="490"/>
        <v>2.2340956679383908</v>
      </c>
      <c r="W1847" s="34">
        <f t="shared" si="483"/>
        <v>20</v>
      </c>
      <c r="X1847" s="73" t="b">
        <f>COUNTIF('Power Curve'!$D$2:$D$31,W1847)&gt;0</f>
        <v>1</v>
      </c>
      <c r="Y1847" s="73" t="b">
        <f t="shared" si="484"/>
        <v>0</v>
      </c>
      <c r="Z1847" s="73" t="b">
        <f t="shared" si="491"/>
        <v>1</v>
      </c>
      <c r="AA1847" s="34" t="str">
        <f t="shared" si="485"/>
        <v>Inner</v>
      </c>
      <c r="AB1847" s="35" t="str">
        <f t="shared" si="492"/>
        <v>2.3-2.4</v>
      </c>
      <c r="AC1847" s="36" t="str">
        <f t="shared" si="486"/>
        <v>22-23</v>
      </c>
      <c r="AD1847" s="36" t="str">
        <f t="shared" si="487"/>
        <v>Mar</v>
      </c>
      <c r="AE1847" s="35" t="str">
        <f t="shared" si="488"/>
        <v>275-285</v>
      </c>
      <c r="AF1847" s="36" t="str">
        <f t="shared" si="489"/>
        <v>Inner-TI</v>
      </c>
    </row>
    <row r="1848" spans="5:32" x14ac:dyDescent="0.3">
      <c r="E1848" s="12">
        <v>40979.923611111109</v>
      </c>
      <c r="F1848" s="16">
        <v>20.74</v>
      </c>
      <c r="G1848" s="16">
        <v>1989.3499450683589</v>
      </c>
      <c r="H1848" s="29">
        <v>1.1755901064430725</v>
      </c>
      <c r="I1848" s="26">
        <v>291.89999999999998</v>
      </c>
      <c r="J1848" s="30">
        <v>0.15718418514946964</v>
      </c>
      <c r="K1848" s="31">
        <v>0.13630229937524127</v>
      </c>
      <c r="L1848" s="108">
        <f ca="1">REWS!R1848</f>
        <v>20.606901242666456</v>
      </c>
      <c r="M1848" s="22">
        <f t="shared" si="476"/>
        <v>20.457318024019148</v>
      </c>
      <c r="N1848" s="22">
        <f t="shared" ca="1" si="477"/>
        <v>20.32603337564046</v>
      </c>
      <c r="O1848" s="22">
        <f t="shared" si="478"/>
        <v>2.5197944225186752</v>
      </c>
      <c r="P1848" s="81">
        <f t="shared" ca="1" si="479"/>
        <v>22</v>
      </c>
      <c r="Q1848" s="22">
        <f t="shared" ca="1" si="480"/>
        <v>0.35731779249934065</v>
      </c>
      <c r="R1848" s="3">
        <f ca="1">IF(N1848&gt;'Power Curve'!$C$37,0,INDEX(Ci,$P1848,1)*POWER(1-Q1848,3)+INDEX(Ci,$P1848,2)*3*Q1848*POWER(1-Q1848,2)+INDEX(Ci,$P1848,3)*3*POWER(Q1848,2)*(1-Q1848)+INDEX(Ci,$P1848,4)*POWER(Q1848,3))</f>
        <v>1984.7970558290228</v>
      </c>
      <c r="S1848" s="3">
        <f t="shared" si="481"/>
        <v>1989.3499450683589</v>
      </c>
      <c r="T1848" s="3">
        <f t="shared" ca="1" si="482"/>
        <v>-4.552889239336082</v>
      </c>
      <c r="U1848" s="3">
        <f t="shared" ca="1" si="490"/>
        <v>4.552889239336082</v>
      </c>
      <c r="W1848" s="34">
        <f t="shared" si="483"/>
        <v>20</v>
      </c>
      <c r="X1848" s="73" t="b">
        <f>COUNTIF('Power Curve'!$D$2:$D$31,W1848)&gt;0</f>
        <v>1</v>
      </c>
      <c r="Y1848" s="73" t="b">
        <f t="shared" si="484"/>
        <v>0</v>
      </c>
      <c r="Z1848" s="73" t="b">
        <f t="shared" si="491"/>
        <v>1</v>
      </c>
      <c r="AA1848" s="34" t="str">
        <f t="shared" si="485"/>
        <v>Outer</v>
      </c>
      <c r="AB1848" s="35" t="str">
        <f t="shared" si="492"/>
        <v>2.5-2.6</v>
      </c>
      <c r="AC1848" s="36" t="str">
        <f t="shared" si="486"/>
        <v>22-23</v>
      </c>
      <c r="AD1848" s="36" t="str">
        <f t="shared" si="487"/>
        <v>Mar</v>
      </c>
      <c r="AE1848" s="35" t="str">
        <f t="shared" si="488"/>
        <v>285-295</v>
      </c>
      <c r="AF1848" s="36" t="str">
        <f t="shared" si="489"/>
        <v>HWS-HTI</v>
      </c>
    </row>
    <row r="1849" spans="5:32" x14ac:dyDescent="0.3">
      <c r="E1849" s="12">
        <v>40979.930555555555</v>
      </c>
      <c r="F1849" s="16">
        <v>19.440000000000001</v>
      </c>
      <c r="G1849" s="16">
        <v>1993.4199371337891</v>
      </c>
      <c r="H1849" s="29">
        <v>1.1767856152933103</v>
      </c>
      <c r="I1849" s="26">
        <v>294.60000000000002</v>
      </c>
      <c r="J1849" s="30">
        <v>0.13991769547325103</v>
      </c>
      <c r="K1849" s="31">
        <v>0.1325596143334716</v>
      </c>
      <c r="L1849" s="108">
        <f ca="1">REWS!R1849</f>
        <v>19.30539833126878</v>
      </c>
      <c r="M1849" s="22">
        <f t="shared" si="476"/>
        <v>19.181534534181854</v>
      </c>
      <c r="N1849" s="22">
        <f t="shared" ca="1" si="477"/>
        <v>19.048722468486051</v>
      </c>
      <c r="O1849" s="22">
        <f t="shared" si="478"/>
        <v>2.3226179715745405</v>
      </c>
      <c r="P1849" s="81">
        <f t="shared" ca="1" si="479"/>
        <v>20</v>
      </c>
      <c r="Q1849" s="22">
        <f t="shared" ca="1" si="480"/>
        <v>0.97561258420188912</v>
      </c>
      <c r="R1849" s="3">
        <f ca="1">IF(N1849&gt;'Power Curve'!$C$37,0,INDEX(Ci,$P1849,1)*POWER(1-Q1849,3)+INDEX(Ci,$P1849,2)*3*Q1849*POWER(1-Q1849,2)+INDEX(Ci,$P1849,3)*3*POWER(Q1849,2)*(1-Q1849)+INDEX(Ci,$P1849,4)*POWER(Q1849,3))</f>
        <v>1989.4713307698573</v>
      </c>
      <c r="S1849" s="3">
        <f t="shared" si="481"/>
        <v>1993.4199371337891</v>
      </c>
      <c r="T1849" s="3">
        <f t="shared" ca="1" si="482"/>
        <v>-3.9486063639317308</v>
      </c>
      <c r="U1849" s="3">
        <f t="shared" ca="1" si="490"/>
        <v>3.9486063639317308</v>
      </c>
      <c r="W1849" s="34">
        <f t="shared" si="483"/>
        <v>19</v>
      </c>
      <c r="X1849" s="73" t="b">
        <f>COUNTIF('Power Curve'!$D$2:$D$31,W1849)&gt;0</f>
        <v>1</v>
      </c>
      <c r="Y1849" s="73" t="b">
        <f t="shared" si="484"/>
        <v>0</v>
      </c>
      <c r="Z1849" s="73" t="b">
        <f t="shared" si="491"/>
        <v>1</v>
      </c>
      <c r="AA1849" s="34" t="str">
        <f t="shared" si="485"/>
        <v>Inner</v>
      </c>
      <c r="AB1849" s="35" t="str">
        <f t="shared" si="492"/>
        <v>2.3-2.4</v>
      </c>
      <c r="AC1849" s="36" t="str">
        <f t="shared" si="486"/>
        <v>22-23</v>
      </c>
      <c r="AD1849" s="36" t="str">
        <f t="shared" si="487"/>
        <v>Mar</v>
      </c>
      <c r="AE1849" s="35" t="str">
        <f t="shared" si="488"/>
        <v>285-295</v>
      </c>
      <c r="AF1849" s="36" t="str">
        <f t="shared" si="489"/>
        <v>Inner-TI</v>
      </c>
    </row>
    <row r="1850" spans="5:32" x14ac:dyDescent="0.3">
      <c r="E1850" s="12">
        <v>40979.9375</v>
      </c>
      <c r="F1850" s="16">
        <v>18.93</v>
      </c>
      <c r="G1850" s="16">
        <v>1983.240051269529</v>
      </c>
      <c r="H1850" s="29">
        <v>1.1776466883881924</v>
      </c>
      <c r="I1850" s="26">
        <v>294.3</v>
      </c>
      <c r="J1850" s="30">
        <v>0.14157422081352353</v>
      </c>
      <c r="K1850" s="31">
        <v>9.4071731379864881E-2</v>
      </c>
      <c r="L1850" s="108">
        <f ca="1">REWS!R1850</f>
        <v>18.834148625465719</v>
      </c>
      <c r="M1850" s="22">
        <f t="shared" si="476"/>
        <v>18.682869895212335</v>
      </c>
      <c r="N1850" s="22">
        <f t="shared" ca="1" si="477"/>
        <v>18.588269855080203</v>
      </c>
      <c r="O1850" s="22">
        <f t="shared" si="478"/>
        <v>2.2455477441365859</v>
      </c>
      <c r="P1850" s="81">
        <f t="shared" ca="1" si="479"/>
        <v>20</v>
      </c>
      <c r="Q1850" s="22">
        <f t="shared" ca="1" si="480"/>
        <v>0.17230449395734898</v>
      </c>
      <c r="R1850" s="3">
        <f ca="1">IF(N1850&gt;'Power Curve'!$C$37,0,INDEX(Ci,$P1850,1)*POWER(1-Q1850,3)+INDEX(Ci,$P1850,2)*3*Q1850*POWER(1-Q1850,2)+INDEX(Ci,$P1850,3)*3*POWER(Q1850,2)*(1-Q1850)+INDEX(Ci,$P1850,4)*POWER(Q1850,3))</f>
        <v>1989.4713307698571</v>
      </c>
      <c r="S1850" s="3">
        <f t="shared" si="481"/>
        <v>1983.240051269529</v>
      </c>
      <c r="T1850" s="3">
        <f t="shared" ca="1" si="482"/>
        <v>6.2312795003281281</v>
      </c>
      <c r="U1850" s="3">
        <f t="shared" ca="1" si="490"/>
        <v>6.2312795003281281</v>
      </c>
      <c r="W1850" s="34">
        <f t="shared" si="483"/>
        <v>19</v>
      </c>
      <c r="X1850" s="73" t="b">
        <f>COUNTIF('Power Curve'!$D$2:$D$31,W1850)&gt;0</f>
        <v>1</v>
      </c>
      <c r="Y1850" s="73" t="b">
        <f t="shared" si="484"/>
        <v>0</v>
      </c>
      <c r="Z1850" s="73" t="b">
        <f t="shared" si="491"/>
        <v>1</v>
      </c>
      <c r="AA1850" s="34" t="str">
        <f t="shared" si="485"/>
        <v>Outer</v>
      </c>
      <c r="AB1850" s="35" t="str">
        <f t="shared" si="492"/>
        <v>2.2-2.3</v>
      </c>
      <c r="AC1850" s="36" t="str">
        <f t="shared" si="486"/>
        <v>22-23</v>
      </c>
      <c r="AD1850" s="36" t="str">
        <f t="shared" si="487"/>
        <v>Mar</v>
      </c>
      <c r="AE1850" s="35" t="str">
        <f t="shared" si="488"/>
        <v>285-295</v>
      </c>
      <c r="AF1850" s="36" t="str">
        <f t="shared" si="489"/>
        <v>HWS-HTI</v>
      </c>
    </row>
    <row r="1851" spans="5:32" x14ac:dyDescent="0.3">
      <c r="E1851" s="12">
        <v>40979.944444444445</v>
      </c>
      <c r="F1851" s="16">
        <v>20.81</v>
      </c>
      <c r="G1851" s="16">
        <v>1984.7699432373049</v>
      </c>
      <c r="H1851" s="29">
        <v>1.1784058844739089</v>
      </c>
      <c r="I1851" s="26">
        <v>291.10000000000002</v>
      </c>
      <c r="J1851" s="30">
        <v>0.16338298894762135</v>
      </c>
      <c r="K1851" s="31">
        <v>0.1056338112291044</v>
      </c>
      <c r="L1851" s="108">
        <f ca="1">REWS!R1851</f>
        <v>20.684045565657907</v>
      </c>
      <c r="M1851" s="22">
        <f t="shared" si="476"/>
        <v>20.542739147025138</v>
      </c>
      <c r="N1851" s="22">
        <f t="shared" ca="1" si="477"/>
        <v>20.418402333517175</v>
      </c>
      <c r="O1851" s="22">
        <f t="shared" si="478"/>
        <v>2.5329965324410506</v>
      </c>
      <c r="P1851" s="81">
        <f t="shared" ca="1" si="479"/>
        <v>22</v>
      </c>
      <c r="Q1851" s="22">
        <f t="shared" ca="1" si="480"/>
        <v>0.44539913600675152</v>
      </c>
      <c r="R1851" s="3">
        <f ca="1">IF(N1851&gt;'Power Curve'!$C$37,0,INDEX(Ci,$P1851,1)*POWER(1-Q1851,3)+INDEX(Ci,$P1851,2)*3*Q1851*POWER(1-Q1851,2)+INDEX(Ci,$P1851,3)*3*POWER(Q1851,2)*(1-Q1851)+INDEX(Ci,$P1851,4)*POWER(Q1851,3))</f>
        <v>1985.6328784685732</v>
      </c>
      <c r="S1851" s="3" t="str">
        <f t="shared" si="481"/>
        <v/>
      </c>
      <c r="T1851" s="3" t="str">
        <f t="shared" si="482"/>
        <v/>
      </c>
      <c r="U1851" s="3" t="str">
        <f t="shared" si="490"/>
        <v/>
      </c>
      <c r="W1851" s="34">
        <f t="shared" si="483"/>
        <v>21</v>
      </c>
      <c r="X1851" s="73" t="b">
        <f>COUNTIF('Power Curve'!$D$2:$D$31,W1851)&gt;0</f>
        <v>0</v>
      </c>
      <c r="Y1851" s="73" t="b">
        <f t="shared" si="484"/>
        <v>0</v>
      </c>
      <c r="Z1851" s="73" t="b">
        <f t="shared" si="491"/>
        <v>0</v>
      </c>
      <c r="AA1851" s="34" t="str">
        <f t="shared" si="485"/>
        <v/>
      </c>
      <c r="AB1851" s="35" t="str">
        <f t="shared" si="492"/>
        <v/>
      </c>
      <c r="AC1851" s="36" t="str">
        <f t="shared" si="486"/>
        <v/>
      </c>
      <c r="AD1851" s="36" t="str">
        <f t="shared" si="487"/>
        <v/>
      </c>
      <c r="AE1851" s="35" t="str">
        <f t="shared" si="488"/>
        <v/>
      </c>
      <c r="AF1851" s="36" t="str">
        <f t="shared" si="489"/>
        <v/>
      </c>
    </row>
    <row r="1852" spans="5:32" x14ac:dyDescent="0.3">
      <c r="E1852" s="12">
        <v>40979.951388888891</v>
      </c>
      <c r="F1852" s="16">
        <v>19.850000000000001</v>
      </c>
      <c r="G1852" s="16">
        <v>1990.299987792974</v>
      </c>
      <c r="H1852" s="29">
        <v>1.1787512049040652</v>
      </c>
      <c r="I1852" s="26">
        <v>288.2</v>
      </c>
      <c r="J1852" s="30">
        <v>0.14005037783375313</v>
      </c>
      <c r="K1852" s="31">
        <v>0.12720166203546893</v>
      </c>
      <c r="L1852" s="108">
        <f ca="1">REWS!R1852</f>
        <v>19.820633779782238</v>
      </c>
      <c r="M1852" s="22">
        <f t="shared" si="476"/>
        <v>19.596982197212277</v>
      </c>
      <c r="N1852" s="22">
        <f t="shared" ca="1" si="477"/>
        <v>19.567990293191777</v>
      </c>
      <c r="O1852" s="22">
        <f t="shared" si="478"/>
        <v>2.3868267471245526</v>
      </c>
      <c r="P1852" s="81">
        <f t="shared" ca="1" si="479"/>
        <v>21</v>
      </c>
      <c r="Q1852" s="22">
        <f t="shared" ca="1" si="480"/>
        <v>0.56862164598450249</v>
      </c>
      <c r="R1852" s="3">
        <f ca="1">IF(N1852&gt;'Power Curve'!$C$37,0,INDEX(Ci,$P1852,1)*POWER(1-Q1852,3)+INDEX(Ci,$P1852,2)*3*Q1852*POWER(1-Q1852,2)+INDEX(Ci,$P1852,3)*3*POWER(Q1852,2)*(1-Q1852)+INDEX(Ci,$P1852,4)*POWER(Q1852,3))</f>
        <v>1985.4961875521258</v>
      </c>
      <c r="S1852" s="3">
        <f t="shared" si="481"/>
        <v>1990.299987792974</v>
      </c>
      <c r="T1852" s="3">
        <f t="shared" ca="1" si="482"/>
        <v>-4.8038002408482043</v>
      </c>
      <c r="U1852" s="3">
        <f t="shared" ca="1" si="490"/>
        <v>4.8038002408482043</v>
      </c>
      <c r="W1852" s="34">
        <f t="shared" si="483"/>
        <v>20</v>
      </c>
      <c r="X1852" s="73" t="b">
        <f>COUNTIF('Power Curve'!$D$2:$D$31,W1852)&gt;0</f>
        <v>1</v>
      </c>
      <c r="Y1852" s="73" t="b">
        <f t="shared" si="484"/>
        <v>0</v>
      </c>
      <c r="Z1852" s="73" t="b">
        <f t="shared" si="491"/>
        <v>1</v>
      </c>
      <c r="AA1852" s="34" t="str">
        <f t="shared" si="485"/>
        <v>Outer</v>
      </c>
      <c r="AB1852" s="35" t="str">
        <f t="shared" si="492"/>
        <v>2.3-2.4</v>
      </c>
      <c r="AC1852" s="36" t="str">
        <f t="shared" si="486"/>
        <v>22-23</v>
      </c>
      <c r="AD1852" s="36" t="str">
        <f t="shared" si="487"/>
        <v>Mar</v>
      </c>
      <c r="AE1852" s="35" t="str">
        <f t="shared" si="488"/>
        <v>285-295</v>
      </c>
      <c r="AF1852" s="36" t="str">
        <f t="shared" si="489"/>
        <v>HWS-HTI</v>
      </c>
    </row>
    <row r="1853" spans="5:32" x14ac:dyDescent="0.3">
      <c r="E1853" s="12">
        <v>40979.958333333336</v>
      </c>
      <c r="F1853" s="16">
        <v>17.149999999999999</v>
      </c>
      <c r="G1853" s="16">
        <v>1987.6099700927709</v>
      </c>
      <c r="H1853" s="29">
        <v>1.1799511113744947</v>
      </c>
      <c r="I1853" s="26">
        <v>289.2</v>
      </c>
      <c r="J1853" s="30">
        <v>0.12244897959183675</v>
      </c>
      <c r="K1853" s="31">
        <v>0.11930049136108778</v>
      </c>
      <c r="L1853" s="108">
        <f ca="1">REWS!R1853</f>
        <v>17.229884163046751</v>
      </c>
      <c r="M1853" s="22">
        <f t="shared" si="476"/>
        <v>16.937140858235413</v>
      </c>
      <c r="N1853" s="22">
        <f t="shared" ca="1" si="477"/>
        <v>17.016033530064281</v>
      </c>
      <c r="O1853" s="22">
        <f t="shared" si="478"/>
        <v>1.9757396939750886</v>
      </c>
      <c r="P1853" s="81">
        <f t="shared" ca="1" si="479"/>
        <v>18</v>
      </c>
      <c r="Q1853" s="22">
        <f t="shared" ca="1" si="480"/>
        <v>3.1384037877170486E-2</v>
      </c>
      <c r="R1853" s="3">
        <f ca="1">IF(N1853&gt;'Power Curve'!$C$37,0,INDEX(Ci,$P1853,1)*POWER(1-Q1853,3)+INDEX(Ci,$P1853,2)*3*Q1853*POWER(1-Q1853,2)+INDEX(Ci,$P1853,3)*3*POWER(Q1853,2)*(1-Q1853)+INDEX(Ci,$P1853,4)*POWER(Q1853,3))</f>
        <v>1985.1550728974955</v>
      </c>
      <c r="S1853" s="3">
        <f t="shared" si="481"/>
        <v>1987.6099700927709</v>
      </c>
      <c r="T1853" s="3">
        <f t="shared" ca="1" si="482"/>
        <v>-2.4548971952754073</v>
      </c>
      <c r="U1853" s="3">
        <f t="shared" ca="1" si="490"/>
        <v>2.4548971952754073</v>
      </c>
      <c r="W1853" s="34">
        <f t="shared" si="483"/>
        <v>17</v>
      </c>
      <c r="X1853" s="73" t="b">
        <f>COUNTIF('Power Curve'!$D$2:$D$31,W1853)&gt;0</f>
        <v>1</v>
      </c>
      <c r="Y1853" s="73" t="b">
        <f t="shared" si="484"/>
        <v>0</v>
      </c>
      <c r="Z1853" s="73" t="b">
        <f t="shared" si="491"/>
        <v>1</v>
      </c>
      <c r="AA1853" s="34" t="str">
        <f t="shared" si="485"/>
        <v>Inner</v>
      </c>
      <c r="AB1853" s="35" t="str">
        <f t="shared" si="492"/>
        <v>1.9-2.0</v>
      </c>
      <c r="AC1853" s="36" t="str">
        <f t="shared" si="486"/>
        <v>23-24</v>
      </c>
      <c r="AD1853" s="36" t="str">
        <f t="shared" si="487"/>
        <v>Mar</v>
      </c>
      <c r="AE1853" s="35" t="str">
        <f t="shared" si="488"/>
        <v>285-295</v>
      </c>
      <c r="AF1853" s="36" t="str">
        <f t="shared" si="489"/>
        <v>Inner-TI</v>
      </c>
    </row>
    <row r="1854" spans="5:32" x14ac:dyDescent="0.3">
      <c r="E1854" s="12">
        <v>40979.965277777781</v>
      </c>
      <c r="F1854" s="16">
        <v>17.8</v>
      </c>
      <c r="G1854" s="16">
        <v>1983.9700164794949</v>
      </c>
      <c r="H1854" s="29">
        <v>1.1811198084131762</v>
      </c>
      <c r="I1854" s="26">
        <v>289.5</v>
      </c>
      <c r="J1854" s="30">
        <v>0.10280898876404494</v>
      </c>
      <c r="K1854" s="31">
        <v>0.12952655335579785</v>
      </c>
      <c r="L1854" s="108">
        <f ca="1">REWS!R1854</f>
        <v>17.804352157913744</v>
      </c>
      <c r="M1854" s="22">
        <f t="shared" si="476"/>
        <v>17.584875198357413</v>
      </c>
      <c r="N1854" s="22">
        <f t="shared" ca="1" si="477"/>
        <v>17.589174757557231</v>
      </c>
      <c r="O1854" s="22">
        <f t="shared" si="478"/>
        <v>2.0758491242642241</v>
      </c>
      <c r="P1854" s="81">
        <f t="shared" ca="1" si="479"/>
        <v>18</v>
      </c>
      <c r="Q1854" s="22">
        <f t="shared" ca="1" si="480"/>
        <v>0.64803199876183204</v>
      </c>
      <c r="R1854" s="3">
        <f ca="1">IF(N1854&gt;'Power Curve'!$C$37,0,INDEX(Ci,$P1854,1)*POWER(1-Q1854,3)+INDEX(Ci,$P1854,2)*3*Q1854*POWER(1-Q1854,2)+INDEX(Ci,$P1854,3)*3*POWER(Q1854,2)*(1-Q1854)+INDEX(Ci,$P1854,4)*POWER(Q1854,3))</f>
        <v>1981.4360875734383</v>
      </c>
      <c r="S1854" s="3">
        <f t="shared" si="481"/>
        <v>1983.9700164794949</v>
      </c>
      <c r="T1854" s="3">
        <f t="shared" ca="1" si="482"/>
        <v>-2.5339289060566443</v>
      </c>
      <c r="U1854" s="3">
        <f t="shared" ca="1" si="490"/>
        <v>2.5339289060566443</v>
      </c>
      <c r="W1854" s="34">
        <f t="shared" si="483"/>
        <v>18</v>
      </c>
      <c r="X1854" s="73" t="b">
        <f>COUNTIF('Power Curve'!$D$2:$D$31,W1854)&gt;0</f>
        <v>1</v>
      </c>
      <c r="Y1854" s="73" t="b">
        <f t="shared" si="484"/>
        <v>0</v>
      </c>
      <c r="Z1854" s="73" t="b">
        <f t="shared" si="491"/>
        <v>1</v>
      </c>
      <c r="AA1854" s="34" t="str">
        <f t="shared" si="485"/>
        <v>Inner</v>
      </c>
      <c r="AB1854" s="35" t="str">
        <f t="shared" si="492"/>
        <v>2.0-2.1</v>
      </c>
      <c r="AC1854" s="36" t="str">
        <f t="shared" si="486"/>
        <v>23-24</v>
      </c>
      <c r="AD1854" s="36" t="str">
        <f t="shared" si="487"/>
        <v>Mar</v>
      </c>
      <c r="AE1854" s="35" t="str">
        <f t="shared" si="488"/>
        <v>285-295</v>
      </c>
      <c r="AF1854" s="36" t="str">
        <f t="shared" si="489"/>
        <v>Inner-TI</v>
      </c>
    </row>
    <row r="1855" spans="5:32" x14ac:dyDescent="0.3">
      <c r="E1855" s="12">
        <v>40979.972222222219</v>
      </c>
      <c r="F1855" s="16">
        <v>17.84</v>
      </c>
      <c r="G1855" s="16">
        <v>1987.139953613279</v>
      </c>
      <c r="H1855" s="29">
        <v>1.1816399727652398</v>
      </c>
      <c r="I1855" s="26">
        <v>290.10000000000002</v>
      </c>
      <c r="J1855" s="30">
        <v>0.10930493273542601</v>
      </c>
      <c r="K1855" s="31">
        <v>0.10961198117653678</v>
      </c>
      <c r="L1855" s="108">
        <f ca="1">REWS!R1855</f>
        <v>17.828577115610294</v>
      </c>
      <c r="M1855" s="22">
        <f t="shared" si="476"/>
        <v>17.626978648796541</v>
      </c>
      <c r="N1855" s="22">
        <f t="shared" ca="1" si="477"/>
        <v>17.615692161170699</v>
      </c>
      <c r="O1855" s="22">
        <f t="shared" si="478"/>
        <v>2.0823563482534202</v>
      </c>
      <c r="P1855" s="81">
        <f t="shared" ca="1" si="479"/>
        <v>18</v>
      </c>
      <c r="Q1855" s="22">
        <f t="shared" ca="1" si="480"/>
        <v>0.67656231918168319</v>
      </c>
      <c r="R1855" s="3">
        <f ca="1">IF(N1855&gt;'Power Curve'!$C$37,0,INDEX(Ci,$P1855,1)*POWER(1-Q1855,3)+INDEX(Ci,$P1855,2)*3*Q1855*POWER(1-Q1855,2)+INDEX(Ci,$P1855,3)*3*POWER(Q1855,2)*(1-Q1855)+INDEX(Ci,$P1855,4)*POWER(Q1855,3))</f>
        <v>1981.2363538069808</v>
      </c>
      <c r="S1855" s="3">
        <f t="shared" si="481"/>
        <v>1987.139953613279</v>
      </c>
      <c r="T1855" s="3">
        <f t="shared" ca="1" si="482"/>
        <v>-5.9035998062981889</v>
      </c>
      <c r="U1855" s="3">
        <f t="shared" ca="1" si="490"/>
        <v>5.9035998062981889</v>
      </c>
      <c r="W1855" s="34">
        <f t="shared" si="483"/>
        <v>18</v>
      </c>
      <c r="X1855" s="73" t="b">
        <f>COUNTIF('Power Curve'!$D$2:$D$31,W1855)&gt;0</f>
        <v>1</v>
      </c>
      <c r="Y1855" s="73" t="b">
        <f t="shared" si="484"/>
        <v>0</v>
      </c>
      <c r="Z1855" s="73" t="b">
        <f t="shared" si="491"/>
        <v>1</v>
      </c>
      <c r="AA1855" s="34" t="str">
        <f t="shared" si="485"/>
        <v>Inner</v>
      </c>
      <c r="AB1855" s="35" t="str">
        <f t="shared" si="492"/>
        <v>2.0-2.1</v>
      </c>
      <c r="AC1855" s="36" t="str">
        <f t="shared" si="486"/>
        <v>23-24</v>
      </c>
      <c r="AD1855" s="36" t="str">
        <f t="shared" si="487"/>
        <v>Mar</v>
      </c>
      <c r="AE1855" s="35" t="str">
        <f t="shared" si="488"/>
        <v>285-295</v>
      </c>
      <c r="AF1855" s="36" t="str">
        <f t="shared" si="489"/>
        <v>Inner-TI</v>
      </c>
    </row>
    <row r="1856" spans="5:32" x14ac:dyDescent="0.3">
      <c r="E1856" s="12">
        <v>40979.979166666664</v>
      </c>
      <c r="F1856" s="16">
        <v>16.04</v>
      </c>
      <c r="G1856" s="16">
        <v>1989.3600158691411</v>
      </c>
      <c r="H1856" s="29">
        <v>1.1826106200737232</v>
      </c>
      <c r="I1856" s="26">
        <v>289</v>
      </c>
      <c r="J1856" s="30">
        <v>0.15024937655860351</v>
      </c>
      <c r="K1856" s="31">
        <v>0.13337933612033759</v>
      </c>
      <c r="L1856" s="108">
        <f ca="1">REWS!R1856</f>
        <v>16.073517674734919</v>
      </c>
      <c r="M1856" s="22">
        <f t="shared" si="476"/>
        <v>15.852810174010969</v>
      </c>
      <c r="N1856" s="22">
        <f t="shared" ca="1" si="477"/>
        <v>15.885936691158534</v>
      </c>
      <c r="O1856" s="22">
        <f t="shared" si="478"/>
        <v>1.808152891301801</v>
      </c>
      <c r="P1856" s="81">
        <f t="shared" ca="1" si="479"/>
        <v>16</v>
      </c>
      <c r="Q1856" s="22">
        <f t="shared" ca="1" si="480"/>
        <v>0.88772428551134031</v>
      </c>
      <c r="R1856" s="3">
        <f ca="1">IF(N1856&gt;'Power Curve'!$C$37,0,INDEX(Ci,$P1856,1)*POWER(1-Q1856,3)+INDEX(Ci,$P1856,2)*3*Q1856*POWER(1-Q1856,2)+INDEX(Ci,$P1856,3)*3*POWER(Q1856,2)*(1-Q1856)+INDEX(Ci,$P1856,4)*POWER(Q1856,3))</f>
        <v>1982.0570166577695</v>
      </c>
      <c r="S1856" s="3">
        <f t="shared" si="481"/>
        <v>1989.3600158691411</v>
      </c>
      <c r="T1856" s="3">
        <f t="shared" ca="1" si="482"/>
        <v>-7.3029992113715707</v>
      </c>
      <c r="U1856" s="3">
        <f t="shared" ca="1" si="490"/>
        <v>7.3029992113715707</v>
      </c>
      <c r="W1856" s="34">
        <f t="shared" si="483"/>
        <v>16</v>
      </c>
      <c r="X1856" s="73" t="b">
        <f>COUNTIF('Power Curve'!$D$2:$D$31,W1856)&gt;0</f>
        <v>1</v>
      </c>
      <c r="Y1856" s="73" t="b">
        <f t="shared" si="484"/>
        <v>0</v>
      </c>
      <c r="Z1856" s="73" t="b">
        <f t="shared" si="491"/>
        <v>1</v>
      </c>
      <c r="AA1856" s="34" t="str">
        <f t="shared" si="485"/>
        <v>Outer</v>
      </c>
      <c r="AB1856" s="35" t="str">
        <f t="shared" si="492"/>
        <v>1.8-1.9</v>
      </c>
      <c r="AC1856" s="36" t="str">
        <f t="shared" si="486"/>
        <v>23-24</v>
      </c>
      <c r="AD1856" s="36" t="str">
        <f t="shared" si="487"/>
        <v>Mar</v>
      </c>
      <c r="AE1856" s="35" t="str">
        <f t="shared" si="488"/>
        <v>285-295</v>
      </c>
      <c r="AF1856" s="36" t="str">
        <f t="shared" si="489"/>
        <v>HWS-HTI</v>
      </c>
    </row>
    <row r="1857" spans="5:32" x14ac:dyDescent="0.3">
      <c r="E1857" s="12">
        <v>40979.986111111109</v>
      </c>
      <c r="F1857" s="16">
        <v>16.28</v>
      </c>
      <c r="G1857" s="16">
        <v>1986.9600372314451</v>
      </c>
      <c r="H1857" s="29">
        <v>1.1839148262279202</v>
      </c>
      <c r="I1857" s="26">
        <v>291.39999999999998</v>
      </c>
      <c r="J1857" s="30">
        <v>0.12285012285012284</v>
      </c>
      <c r="K1857" s="31">
        <v>0.17451049252459888</v>
      </c>
      <c r="L1857" s="108">
        <f ca="1">REWS!R1857</f>
        <v>16.192585594898443</v>
      </c>
      <c r="M1857" s="22">
        <f t="shared" si="476"/>
        <v>16.095921948223673</v>
      </c>
      <c r="N1857" s="22">
        <f t="shared" ca="1" si="477"/>
        <v>16.009495938293384</v>
      </c>
      <c r="O1857" s="22">
        <f t="shared" si="478"/>
        <v>1.8457265996965586</v>
      </c>
      <c r="P1857" s="81">
        <f t="shared" ca="1" si="479"/>
        <v>17</v>
      </c>
      <c r="Q1857" s="22">
        <f t="shared" ca="1" si="480"/>
        <v>1.168894367325927E-2</v>
      </c>
      <c r="R1857" s="3">
        <f ca="1">IF(N1857&gt;'Power Curve'!$C$37,0,INDEX(Ci,$P1857,1)*POWER(1-Q1857,3)+INDEX(Ci,$P1857,2)*3*Q1857*POWER(1-Q1857,2)+INDEX(Ci,$P1857,3)*3*POWER(Q1857,2)*(1-Q1857)+INDEX(Ci,$P1857,4)*POWER(Q1857,3))</f>
        <v>1982.4385478740039</v>
      </c>
      <c r="S1857" s="3">
        <f t="shared" si="481"/>
        <v>1986.9600372314451</v>
      </c>
      <c r="T1857" s="3">
        <f t="shared" ca="1" si="482"/>
        <v>-4.521489357441169</v>
      </c>
      <c r="U1857" s="3">
        <f t="shared" ca="1" si="490"/>
        <v>4.521489357441169</v>
      </c>
      <c r="W1857" s="34">
        <f t="shared" si="483"/>
        <v>16</v>
      </c>
      <c r="X1857" s="73" t="b">
        <f>COUNTIF('Power Curve'!$D$2:$D$31,W1857)&gt;0</f>
        <v>1</v>
      </c>
      <c r="Y1857" s="73" t="b">
        <f t="shared" si="484"/>
        <v>0</v>
      </c>
      <c r="Z1857" s="73" t="b">
        <f t="shared" si="491"/>
        <v>1</v>
      </c>
      <c r="AA1857" s="34" t="str">
        <f t="shared" si="485"/>
        <v>Inner</v>
      </c>
      <c r="AB1857" s="35" t="str">
        <f t="shared" si="492"/>
        <v>1.8-1.9</v>
      </c>
      <c r="AC1857" s="36" t="str">
        <f t="shared" si="486"/>
        <v>23-24</v>
      </c>
      <c r="AD1857" s="36" t="str">
        <f t="shared" si="487"/>
        <v>Mar</v>
      </c>
      <c r="AE1857" s="35" t="str">
        <f t="shared" si="488"/>
        <v>285-295</v>
      </c>
      <c r="AF1857" s="36" t="str">
        <f t="shared" si="489"/>
        <v>Inner-TI</v>
      </c>
    </row>
    <row r="1858" spans="5:32" x14ac:dyDescent="0.3">
      <c r="E1858" s="12">
        <v>40979.993055555555</v>
      </c>
      <c r="F1858" s="16">
        <v>17.3</v>
      </c>
      <c r="G1858" s="16">
        <v>1990.019958496091</v>
      </c>
      <c r="H1858" s="29">
        <v>1.1833336752237895</v>
      </c>
      <c r="I1858" s="26">
        <v>288.5</v>
      </c>
      <c r="J1858" s="30">
        <v>0.12832369942196534</v>
      </c>
      <c r="K1858" s="31">
        <v>0.15511564593922494</v>
      </c>
      <c r="L1858" s="108">
        <f ca="1">REWS!R1858</f>
        <v>17.172751794055674</v>
      </c>
      <c r="M1858" s="22">
        <f t="shared" si="476"/>
        <v>17.101589654141627</v>
      </c>
      <c r="N1858" s="22">
        <f t="shared" ca="1" si="477"/>
        <v>16.975800833200264</v>
      </c>
      <c r="O1858" s="22">
        <f t="shared" si="478"/>
        <v>2.0011557854961968</v>
      </c>
      <c r="P1858" s="81">
        <f t="shared" ca="1" si="479"/>
        <v>17</v>
      </c>
      <c r="Q1858" s="22">
        <f t="shared" ca="1" si="480"/>
        <v>0.98881321656778332</v>
      </c>
      <c r="R1858" s="3">
        <f ca="1">IF(N1858&gt;'Power Curve'!$C$37,0,INDEX(Ci,$P1858,1)*POWER(1-Q1858,3)+INDEX(Ci,$P1858,2)*3*Q1858*POWER(1-Q1858,2)+INDEX(Ci,$P1858,3)*3*POWER(Q1858,2)*(1-Q1858)+INDEX(Ci,$P1858,4)*POWER(Q1858,3))</f>
        <v>1985.1695124740759</v>
      </c>
      <c r="S1858" s="3">
        <f t="shared" si="481"/>
        <v>1990.019958496091</v>
      </c>
      <c r="T1858" s="3">
        <f t="shared" ca="1" si="482"/>
        <v>-4.8504460220151486</v>
      </c>
      <c r="U1858" s="3">
        <f t="shared" ca="1" si="490"/>
        <v>4.8504460220151486</v>
      </c>
      <c r="W1858" s="34">
        <f t="shared" si="483"/>
        <v>17</v>
      </c>
      <c r="X1858" s="73" t="b">
        <f>COUNTIF('Power Curve'!$D$2:$D$31,W1858)&gt;0</f>
        <v>1</v>
      </c>
      <c r="Y1858" s="73" t="b">
        <f t="shared" si="484"/>
        <v>0</v>
      </c>
      <c r="Z1858" s="73" t="b">
        <f t="shared" si="491"/>
        <v>1</v>
      </c>
      <c r="AA1858" s="34" t="str">
        <f t="shared" si="485"/>
        <v>Inner</v>
      </c>
      <c r="AB1858" s="35" t="str">
        <f t="shared" si="492"/>
        <v>2.0-2.1</v>
      </c>
      <c r="AC1858" s="36" t="str">
        <f t="shared" si="486"/>
        <v>23-24</v>
      </c>
      <c r="AD1858" s="36" t="str">
        <f t="shared" si="487"/>
        <v>Mar</v>
      </c>
      <c r="AE1858" s="35" t="str">
        <f t="shared" si="488"/>
        <v>285-295</v>
      </c>
      <c r="AF1858" s="36" t="str">
        <f t="shared" si="489"/>
        <v>Inner-TI</v>
      </c>
    </row>
    <row r="1859" spans="5:32" x14ac:dyDescent="0.3">
      <c r="E1859" s="12">
        <v>40980</v>
      </c>
      <c r="F1859" s="16">
        <v>16.82</v>
      </c>
      <c r="G1859" s="16">
        <v>1981.7999420165991</v>
      </c>
      <c r="H1859" s="29">
        <v>1.1830293201448929</v>
      </c>
      <c r="I1859" s="26">
        <v>289.7</v>
      </c>
      <c r="J1859" s="30">
        <v>0.11771700356718193</v>
      </c>
      <c r="K1859" s="31">
        <v>0.18598248195137967</v>
      </c>
      <c r="L1859" s="108">
        <f ca="1">REWS!R1859</f>
        <v>16.812745024082815</v>
      </c>
      <c r="M1859" s="22">
        <f t="shared" ref="M1859:M1922" si="493">F1859*(H1859/Ref_Density)^(1/3)</f>
        <v>16.625669054832919</v>
      </c>
      <c r="N1859" s="22">
        <f t="shared" ref="N1859:N1922" ca="1" si="494">L1859*(H1859/Ref_Density)^(1/3)</f>
        <v>16.618497899743748</v>
      </c>
      <c r="O1859" s="22">
        <f t="shared" ref="O1859:O1922" si="495">(M1859-CutInWindSpeed)/(RatedWindSpeed-CutInWindSpeed)</f>
        <v>1.9276007227050453</v>
      </c>
      <c r="P1859" s="81">
        <f t="shared" ref="P1859:P1922" ca="1" si="496">COUNTIF(xa,"&lt;"&amp;N1859)</f>
        <v>17</v>
      </c>
      <c r="Q1859" s="22">
        <f t="shared" ref="Q1859:Q1922" ca="1" si="497">(N1859-INDEX(xa,$P1859))/(INDEX(xb,$P1859)-INDEX(xa,$P1859))</f>
        <v>0.62750968711559785</v>
      </c>
      <c r="R1859" s="3">
        <f ca="1">IF(N1859&gt;'Power Curve'!$C$37,0,INDEX(Ci,$P1859,1)*POWER(1-Q1859,3)+INDEX(Ci,$P1859,2)*3*Q1859*POWER(1-Q1859,2)+INDEX(Ci,$P1859,3)*3*POWER(Q1859,2)*(1-Q1859)+INDEX(Ci,$P1859,4)*POWER(Q1859,3))</f>
        <v>1984.5672434759958</v>
      </c>
      <c r="S1859" s="3">
        <f t="shared" ref="S1859:S1922" si="498">IF(Z1859,G1859,"")</f>
        <v>1981.7999420165991</v>
      </c>
      <c r="T1859" s="3">
        <f t="shared" ref="T1859:T1922" ca="1" si="499">IF(Z1859,R1859-S1859,"")</f>
        <v>2.7673014593967764</v>
      </c>
      <c r="U1859" s="3">
        <f t="shared" ca="1" si="490"/>
        <v>2.7673014593967764</v>
      </c>
      <c r="W1859" s="34">
        <f t="shared" ref="W1859:W1922" si="500">MROUND(M1859-Centre_First_Bin,Bin_Width)+Centre_First_Bin</f>
        <v>17</v>
      </c>
      <c r="X1859" s="73" t="b">
        <f>COUNTIF('Power Curve'!$D$2:$D$31,W1859)&gt;0</f>
        <v>1</v>
      </c>
      <c r="Y1859" s="73" t="b">
        <f t="shared" ref="Y1859:Y1922" si="501">(G1859&lt;0)</f>
        <v>0</v>
      </c>
      <c r="Z1859" s="73" t="b">
        <f t="shared" si="491"/>
        <v>1</v>
      </c>
      <c r="AA1859" s="34" t="str">
        <f t="shared" ref="AA1859:AA1922" si="502">IF(Z1859,IF(AND(J1859&gt;=LowerTurbLimit,J1859&lt;=UpperTurbLimit,K1859&gt;=LowerShearLimit,K1859&lt;=UpperShearLimit),"Inner","Outer"),"")</f>
        <v>Inner</v>
      </c>
      <c r="AB1859" s="35" t="str">
        <f t="shared" si="492"/>
        <v>1.9-2.0</v>
      </c>
      <c r="AC1859" s="36" t="str">
        <f t="shared" ref="AC1859:AC1922" si="503">IF(Z1859,HOUR(E1859)&amp;"-"&amp;HOUR(E1859)+1,"")</f>
        <v>0-1</v>
      </c>
      <c r="AD1859" s="36" t="str">
        <f t="shared" ref="AD1859:AD1922" si="504">IF(Z1859,TEXT(E1859,"mmm"),"")</f>
        <v>Mar</v>
      </c>
      <c r="AE1859" s="35" t="str">
        <f t="shared" ref="AE1859:AE1922" si="505">IF(Z1859,IF(OR(I1859&lt;5,I1859&gt;=355),"355-5",MROUND(I1859,10)-5&amp;"-"&amp;MROUND(I1859,10)+5),"")</f>
        <v>285-295</v>
      </c>
      <c r="AF1859" s="36" t="str">
        <f t="shared" ref="AF1859:AF1922" si="506">IF(Z1859,IF(O1859&lt;0.5,IF(J1859&lt;=LowerTurbLimit,"LWS-LTI",IF(J1859&gt;=UpperTurbLimit,"LWS-HTI","Inner-TI")),IF(J1859&lt;=LowerTurbLimit,"HWS-LTI",IF(J1859&gt;=UpperTurbLimit,"HWS-HTI","Inner-TI"))),"")</f>
        <v>Inner-TI</v>
      </c>
    </row>
    <row r="1860" spans="5:32" x14ac:dyDescent="0.3">
      <c r="E1860" s="12">
        <v>40980.006944444445</v>
      </c>
      <c r="F1860" s="16">
        <v>17.48</v>
      </c>
      <c r="G1860" s="16">
        <v>1989.4199676513649</v>
      </c>
      <c r="H1860" s="29">
        <v>1.1817974421256245</v>
      </c>
      <c r="I1860" s="26">
        <v>287</v>
      </c>
      <c r="J1860" s="30">
        <v>0.12871853546910755</v>
      </c>
      <c r="K1860" s="31">
        <v>0.13571378109576193</v>
      </c>
      <c r="L1860" s="108">
        <f ca="1">REWS!R1860</f>
        <v>17.490725890909346</v>
      </c>
      <c r="M1860" s="22">
        <f t="shared" si="493"/>
        <v>17.27204446156199</v>
      </c>
      <c r="N1860" s="22">
        <f t="shared" ca="1" si="494"/>
        <v>17.282642749014851</v>
      </c>
      <c r="O1860" s="22">
        <f t="shared" si="495"/>
        <v>2.0275001254576739</v>
      </c>
      <c r="P1860" s="81">
        <f t="shared" ca="1" si="496"/>
        <v>18</v>
      </c>
      <c r="Q1860" s="22">
        <f t="shared" ca="1" si="497"/>
        <v>0.31823136857446133</v>
      </c>
      <c r="R1860" s="3">
        <f ca="1">IF(N1860&gt;'Power Curve'!$C$37,0,INDEX(Ci,$P1860,1)*POWER(1-Q1860,3)+INDEX(Ci,$P1860,2)*3*Q1860*POWER(1-Q1860,2)+INDEX(Ci,$P1860,3)*3*POWER(Q1860,2)*(1-Q1860)+INDEX(Ci,$P1860,4)*POWER(Q1860,3))</f>
        <v>1983.9211018178291</v>
      </c>
      <c r="S1860" s="3">
        <f t="shared" si="498"/>
        <v>1989.4199676513649</v>
      </c>
      <c r="T1860" s="3">
        <f t="shared" ca="1" si="499"/>
        <v>-5.4988658335357741</v>
      </c>
      <c r="U1860" s="3">
        <f t="shared" ref="U1860:U1923" ca="1" si="507">IF(Z1860,ABS(T1860),"")</f>
        <v>5.4988658335357741</v>
      </c>
      <c r="W1860" s="34">
        <f t="shared" si="500"/>
        <v>17</v>
      </c>
      <c r="X1860" s="73" t="b">
        <f>COUNTIF('Power Curve'!$D$2:$D$31,W1860)&gt;0</f>
        <v>1</v>
      </c>
      <c r="Y1860" s="73" t="b">
        <f t="shared" si="501"/>
        <v>0</v>
      </c>
      <c r="Z1860" s="73" t="b">
        <f t="shared" ref="Z1860:Z1923" si="508">AND(X1860,NOT(Y1860))</f>
        <v>1</v>
      </c>
      <c r="AA1860" s="34" t="str">
        <f t="shared" si="502"/>
        <v>Inner</v>
      </c>
      <c r="AB1860" s="35" t="str">
        <f t="shared" ref="AB1860:AB1923" si="509">IF(Z1860,TEXT(ROUND(O1860+0.05,1)-0.1,"0.0")&amp;"-"&amp;TEXT(ROUND(O1860+0.05,1),"0.0"),"")</f>
        <v>2.0-2.1</v>
      </c>
      <c r="AC1860" s="36" t="str">
        <f t="shared" si="503"/>
        <v>0-1</v>
      </c>
      <c r="AD1860" s="36" t="str">
        <f t="shared" si="504"/>
        <v>Mar</v>
      </c>
      <c r="AE1860" s="35" t="str">
        <f t="shared" si="505"/>
        <v>285-295</v>
      </c>
      <c r="AF1860" s="36" t="str">
        <f t="shared" si="506"/>
        <v>Inner-TI</v>
      </c>
    </row>
    <row r="1861" spans="5:32" x14ac:dyDescent="0.3">
      <c r="E1861" s="12">
        <v>40980.013888888891</v>
      </c>
      <c r="F1861" s="16">
        <v>19.34</v>
      </c>
      <c r="G1861" s="16">
        <v>1988.7999420165991</v>
      </c>
      <c r="H1861" s="29">
        <v>1.1801180754312846</v>
      </c>
      <c r="I1861" s="26">
        <v>288</v>
      </c>
      <c r="J1861" s="30">
        <v>0.10341261633919338</v>
      </c>
      <c r="K1861" s="31">
        <v>0.13416814339420099</v>
      </c>
      <c r="L1861" s="108">
        <f ca="1">REWS!R1861</f>
        <v>19.339038825002394</v>
      </c>
      <c r="M1861" s="22">
        <f t="shared" si="493"/>
        <v>19.100860272659968</v>
      </c>
      <c r="N1861" s="22">
        <f t="shared" ca="1" si="494"/>
        <v>19.099910982622387</v>
      </c>
      <c r="O1861" s="22">
        <f t="shared" si="495"/>
        <v>2.3101495043964202</v>
      </c>
      <c r="P1861" s="81">
        <f t="shared" ca="1" si="496"/>
        <v>21</v>
      </c>
      <c r="Q1861" s="22">
        <f t="shared" ca="1" si="497"/>
        <v>4.1873601094547602E-2</v>
      </c>
      <c r="R1861" s="3">
        <f ca="1">IF(N1861&gt;'Power Curve'!$C$37,0,INDEX(Ci,$P1861,1)*POWER(1-Q1861,3)+INDEX(Ci,$P1861,2)*3*Q1861*POWER(1-Q1861,2)+INDEX(Ci,$P1861,3)*3*POWER(Q1861,2)*(1-Q1861)+INDEX(Ci,$P1861,4)*POWER(Q1861,3))</f>
        <v>1989.4375821778151</v>
      </c>
      <c r="S1861" s="3">
        <f t="shared" si="498"/>
        <v>1988.7999420165991</v>
      </c>
      <c r="T1861" s="3">
        <f t="shared" ca="1" si="499"/>
        <v>0.63764016121604072</v>
      </c>
      <c r="U1861" s="3">
        <f t="shared" ca="1" si="507"/>
        <v>0.63764016121604072</v>
      </c>
      <c r="W1861" s="34">
        <f t="shared" si="500"/>
        <v>19</v>
      </c>
      <c r="X1861" s="73" t="b">
        <f>COUNTIF('Power Curve'!$D$2:$D$31,W1861)&gt;0</f>
        <v>1</v>
      </c>
      <c r="Y1861" s="73" t="b">
        <f t="shared" si="501"/>
        <v>0</v>
      </c>
      <c r="Z1861" s="73" t="b">
        <f t="shared" si="508"/>
        <v>1</v>
      </c>
      <c r="AA1861" s="34" t="str">
        <f t="shared" si="502"/>
        <v>Inner</v>
      </c>
      <c r="AB1861" s="35" t="str">
        <f t="shared" si="509"/>
        <v>2.3-2.4</v>
      </c>
      <c r="AC1861" s="36" t="str">
        <f t="shared" si="503"/>
        <v>0-1</v>
      </c>
      <c r="AD1861" s="36" t="str">
        <f t="shared" si="504"/>
        <v>Mar</v>
      </c>
      <c r="AE1861" s="35" t="str">
        <f t="shared" si="505"/>
        <v>285-295</v>
      </c>
      <c r="AF1861" s="36" t="str">
        <f t="shared" si="506"/>
        <v>Inner-TI</v>
      </c>
    </row>
    <row r="1862" spans="5:32" x14ac:dyDescent="0.3">
      <c r="E1862" s="12">
        <v>40980.055555555555</v>
      </c>
      <c r="F1862" s="16">
        <v>22.42</v>
      </c>
      <c r="G1862" s="16">
        <v>1979.950012207031</v>
      </c>
      <c r="H1862" s="29">
        <v>1.1774491273281926</v>
      </c>
      <c r="I1862" s="26">
        <v>291</v>
      </c>
      <c r="J1862" s="30">
        <v>0.15031222123104371</v>
      </c>
      <c r="K1862" s="31">
        <v>8.8501902410017902E-2</v>
      </c>
      <c r="L1862" s="108">
        <f ca="1">REWS!R1862</f>
        <v>22.337483787198011</v>
      </c>
      <c r="M1862" s="22">
        <f t="shared" si="493"/>
        <v>22.126070715581548</v>
      </c>
      <c r="N1862" s="22">
        <f t="shared" ca="1" si="494"/>
        <v>22.044636301681511</v>
      </c>
      <c r="O1862" s="22">
        <f t="shared" si="495"/>
        <v>2.7777055303569727</v>
      </c>
      <c r="P1862" s="81">
        <f t="shared" ca="1" si="496"/>
        <v>24</v>
      </c>
      <c r="Q1862" s="22">
        <f t="shared" ca="1" si="497"/>
        <v>4.463630168151056E-2</v>
      </c>
      <c r="R1862" s="3">
        <f ca="1">IF(N1862&gt;'Power Curve'!$C$37,0,INDEX(Ci,$P1862,1)*POWER(1-Q1862,3)+INDEX(Ci,$P1862,2)*3*Q1862*POWER(1-Q1862,2)+INDEX(Ci,$P1862,3)*3*POWER(Q1862,2)*(1-Q1862)+INDEX(Ci,$P1862,4)*POWER(Q1862,3))</f>
        <v>1989.4713307698571</v>
      </c>
      <c r="S1862" s="3" t="str">
        <f t="shared" si="498"/>
        <v/>
      </c>
      <c r="T1862" s="3" t="str">
        <f t="shared" si="499"/>
        <v/>
      </c>
      <c r="U1862" s="3" t="str">
        <f t="shared" si="507"/>
        <v/>
      </c>
      <c r="W1862" s="34">
        <f t="shared" si="500"/>
        <v>22</v>
      </c>
      <c r="X1862" s="73" t="b">
        <f>COUNTIF('Power Curve'!$D$2:$D$31,W1862)&gt;0</f>
        <v>0</v>
      </c>
      <c r="Y1862" s="73" t="b">
        <f t="shared" si="501"/>
        <v>0</v>
      </c>
      <c r="Z1862" s="73" t="b">
        <f t="shared" si="508"/>
        <v>0</v>
      </c>
      <c r="AA1862" s="34" t="str">
        <f t="shared" si="502"/>
        <v/>
      </c>
      <c r="AB1862" s="35" t="str">
        <f t="shared" si="509"/>
        <v/>
      </c>
      <c r="AC1862" s="36" t="str">
        <f t="shared" si="503"/>
        <v/>
      </c>
      <c r="AD1862" s="36" t="str">
        <f t="shared" si="504"/>
        <v/>
      </c>
      <c r="AE1862" s="35" t="str">
        <f t="shared" si="505"/>
        <v/>
      </c>
      <c r="AF1862" s="36" t="str">
        <f t="shared" si="506"/>
        <v/>
      </c>
    </row>
    <row r="1863" spans="5:32" x14ac:dyDescent="0.3">
      <c r="E1863" s="12">
        <v>40980.069444444445</v>
      </c>
      <c r="F1863" s="16">
        <v>21.7</v>
      </c>
      <c r="G1863" s="16">
        <v>1978.2499694824269</v>
      </c>
      <c r="H1863" s="29">
        <v>1.1790201184833826</v>
      </c>
      <c r="I1863" s="26">
        <v>291.10000000000002</v>
      </c>
      <c r="J1863" s="30">
        <v>0.12995391705069123</v>
      </c>
      <c r="K1863" s="31">
        <v>0.12438947867930648</v>
      </c>
      <c r="L1863" s="108">
        <f ca="1">REWS!R1863</f>
        <v>21.528059368693174</v>
      </c>
      <c r="M1863" s="22">
        <f t="shared" si="493"/>
        <v>21.425030206585252</v>
      </c>
      <c r="N1863" s="22">
        <f t="shared" ca="1" si="494"/>
        <v>21.25526830706967</v>
      </c>
      <c r="O1863" s="22">
        <f t="shared" si="495"/>
        <v>2.6693574598316299</v>
      </c>
      <c r="P1863" s="81">
        <f t="shared" ca="1" si="496"/>
        <v>23</v>
      </c>
      <c r="Q1863" s="22">
        <f t="shared" ca="1" si="497"/>
        <v>0.25526830706967019</v>
      </c>
      <c r="R1863" s="3">
        <f ca="1">IF(N1863&gt;'Power Curve'!$C$37,0,INDEX(Ci,$P1863,1)*POWER(1-Q1863,3)+INDEX(Ci,$P1863,2)*3*Q1863*POWER(1-Q1863,2)+INDEX(Ci,$P1863,3)*3*POWER(Q1863,2)*(1-Q1863)+INDEX(Ci,$P1863,4)*POWER(Q1863,3))</f>
        <v>1989.4713307698573</v>
      </c>
      <c r="S1863" s="3" t="str">
        <f t="shared" si="498"/>
        <v/>
      </c>
      <c r="T1863" s="3" t="str">
        <f t="shared" si="499"/>
        <v/>
      </c>
      <c r="U1863" s="3" t="str">
        <f t="shared" si="507"/>
        <v/>
      </c>
      <c r="W1863" s="34">
        <f t="shared" si="500"/>
        <v>21</v>
      </c>
      <c r="X1863" s="73" t="b">
        <f>COUNTIF('Power Curve'!$D$2:$D$31,W1863)&gt;0</f>
        <v>0</v>
      </c>
      <c r="Y1863" s="73" t="b">
        <f t="shared" si="501"/>
        <v>0</v>
      </c>
      <c r="Z1863" s="73" t="b">
        <f t="shared" si="508"/>
        <v>0</v>
      </c>
      <c r="AA1863" s="34" t="str">
        <f t="shared" si="502"/>
        <v/>
      </c>
      <c r="AB1863" s="35" t="str">
        <f t="shared" si="509"/>
        <v/>
      </c>
      <c r="AC1863" s="36" t="str">
        <f t="shared" si="503"/>
        <v/>
      </c>
      <c r="AD1863" s="36" t="str">
        <f t="shared" si="504"/>
        <v/>
      </c>
      <c r="AE1863" s="35" t="str">
        <f t="shared" si="505"/>
        <v/>
      </c>
      <c r="AF1863" s="36" t="str">
        <f t="shared" si="506"/>
        <v/>
      </c>
    </row>
    <row r="1864" spans="5:32" x14ac:dyDescent="0.3">
      <c r="E1864" s="12">
        <v>40980.076388888891</v>
      </c>
      <c r="F1864" s="16">
        <v>22.7</v>
      </c>
      <c r="G1864" s="16">
        <v>1982.190002441406</v>
      </c>
      <c r="H1864" s="29">
        <v>1.1806647998071862</v>
      </c>
      <c r="I1864" s="26">
        <v>292.3</v>
      </c>
      <c r="J1864" s="30">
        <v>0.12819383259911896</v>
      </c>
      <c r="K1864" s="31">
        <v>0.16093381196004278</v>
      </c>
      <c r="L1864" s="108">
        <f ca="1">REWS!R1864</f>
        <v>22.51220840727742</v>
      </c>
      <c r="M1864" s="22">
        <f t="shared" si="493"/>
        <v>22.422775364457983</v>
      </c>
      <c r="N1864" s="22">
        <f t="shared" ca="1" si="494"/>
        <v>22.237277183887404</v>
      </c>
      <c r="O1864" s="22">
        <f t="shared" si="495"/>
        <v>2.8235621902919137</v>
      </c>
      <c r="P1864" s="81">
        <f t="shared" ca="1" si="496"/>
        <v>24</v>
      </c>
      <c r="Q1864" s="22">
        <f t="shared" ca="1" si="497"/>
        <v>0.23727718388740371</v>
      </c>
      <c r="R1864" s="3">
        <f ca="1">IF(N1864&gt;'Power Curve'!$C$37,0,INDEX(Ci,$P1864,1)*POWER(1-Q1864,3)+INDEX(Ci,$P1864,2)*3*Q1864*POWER(1-Q1864,2)+INDEX(Ci,$P1864,3)*3*POWER(Q1864,2)*(1-Q1864)+INDEX(Ci,$P1864,4)*POWER(Q1864,3))</f>
        <v>1989.4713307698573</v>
      </c>
      <c r="S1864" s="3" t="str">
        <f t="shared" si="498"/>
        <v/>
      </c>
      <c r="T1864" s="3" t="str">
        <f t="shared" si="499"/>
        <v/>
      </c>
      <c r="U1864" s="3" t="str">
        <f t="shared" si="507"/>
        <v/>
      </c>
      <c r="W1864" s="34">
        <f t="shared" si="500"/>
        <v>22</v>
      </c>
      <c r="X1864" s="73" t="b">
        <f>COUNTIF('Power Curve'!$D$2:$D$31,W1864)&gt;0</f>
        <v>0</v>
      </c>
      <c r="Y1864" s="73" t="b">
        <f t="shared" si="501"/>
        <v>0</v>
      </c>
      <c r="Z1864" s="73" t="b">
        <f t="shared" si="508"/>
        <v>0</v>
      </c>
      <c r="AA1864" s="34" t="str">
        <f t="shared" si="502"/>
        <v/>
      </c>
      <c r="AB1864" s="35" t="str">
        <f t="shared" si="509"/>
        <v/>
      </c>
      <c r="AC1864" s="36" t="str">
        <f t="shared" si="503"/>
        <v/>
      </c>
      <c r="AD1864" s="36" t="str">
        <f t="shared" si="504"/>
        <v/>
      </c>
      <c r="AE1864" s="35" t="str">
        <f t="shared" si="505"/>
        <v/>
      </c>
      <c r="AF1864" s="36" t="str">
        <f t="shared" si="506"/>
        <v/>
      </c>
    </row>
    <row r="1865" spans="5:32" x14ac:dyDescent="0.3">
      <c r="E1865" s="12">
        <v>40980.083333333336</v>
      </c>
      <c r="F1865" s="16">
        <v>18.399999999999999</v>
      </c>
      <c r="G1865" s="16">
        <v>1984.600036621091</v>
      </c>
      <c r="H1865" s="29">
        <v>1.1843629750210292</v>
      </c>
      <c r="I1865" s="26">
        <v>293.3</v>
      </c>
      <c r="J1865" s="30">
        <v>0.11793478260869565</v>
      </c>
      <c r="K1865" s="31">
        <v>0.1078364147792617</v>
      </c>
      <c r="L1865" s="108">
        <f ca="1">REWS!R1865</f>
        <v>18.379581281336364</v>
      </c>
      <c r="M1865" s="22">
        <f t="shared" si="493"/>
        <v>18.194246214209336</v>
      </c>
      <c r="N1865" s="22">
        <f t="shared" ca="1" si="494"/>
        <v>18.174055823190596</v>
      </c>
      <c r="O1865" s="22">
        <f t="shared" si="495"/>
        <v>2.1700293791201855</v>
      </c>
      <c r="P1865" s="81">
        <f t="shared" ca="1" si="496"/>
        <v>19</v>
      </c>
      <c r="Q1865" s="22">
        <f t="shared" ca="1" si="497"/>
        <v>0.44966448014891724</v>
      </c>
      <c r="R1865" s="3">
        <f ca="1">IF(N1865&gt;'Power Curve'!$C$37,0,INDEX(Ci,$P1865,1)*POWER(1-Q1865,3)+INDEX(Ci,$P1865,2)*3*Q1865*POWER(1-Q1865,2)+INDEX(Ci,$P1865,3)*3*POWER(Q1865,2)*(1-Q1865)+INDEX(Ci,$P1865,4)*POWER(Q1865,3))</f>
        <v>1983.9952180049418</v>
      </c>
      <c r="S1865" s="3">
        <f t="shared" si="498"/>
        <v>1984.600036621091</v>
      </c>
      <c r="T1865" s="3">
        <f t="shared" ca="1" si="499"/>
        <v>-0.60481861614925947</v>
      </c>
      <c r="U1865" s="3">
        <f t="shared" ca="1" si="507"/>
        <v>0.60481861614925947</v>
      </c>
      <c r="W1865" s="34">
        <f t="shared" si="500"/>
        <v>18</v>
      </c>
      <c r="X1865" s="73" t="b">
        <f>COUNTIF('Power Curve'!$D$2:$D$31,W1865)&gt;0</f>
        <v>1</v>
      </c>
      <c r="Y1865" s="73" t="b">
        <f t="shared" si="501"/>
        <v>0</v>
      </c>
      <c r="Z1865" s="73" t="b">
        <f t="shared" si="508"/>
        <v>1</v>
      </c>
      <c r="AA1865" s="34" t="str">
        <f t="shared" si="502"/>
        <v>Inner</v>
      </c>
      <c r="AB1865" s="35" t="str">
        <f t="shared" si="509"/>
        <v>2.1-2.2</v>
      </c>
      <c r="AC1865" s="36" t="str">
        <f t="shared" si="503"/>
        <v>2-3</v>
      </c>
      <c r="AD1865" s="36" t="str">
        <f t="shared" si="504"/>
        <v>Mar</v>
      </c>
      <c r="AE1865" s="35" t="str">
        <f t="shared" si="505"/>
        <v>285-295</v>
      </c>
      <c r="AF1865" s="36" t="str">
        <f t="shared" si="506"/>
        <v>Inner-TI</v>
      </c>
    </row>
    <row r="1866" spans="5:32" x14ac:dyDescent="0.3">
      <c r="E1866" s="12">
        <v>40980.090277777781</v>
      </c>
      <c r="F1866" s="16">
        <v>18.41</v>
      </c>
      <c r="G1866" s="16">
        <v>1987.7799377441411</v>
      </c>
      <c r="H1866" s="29">
        <v>1.1853224679081316</v>
      </c>
      <c r="I1866" s="26">
        <v>294</v>
      </c>
      <c r="J1866" s="30">
        <v>0.13199348180336773</v>
      </c>
      <c r="K1866" s="31">
        <v>0.12630433774434491</v>
      </c>
      <c r="L1866" s="108">
        <f ca="1">REWS!R1866</f>
        <v>18.467163440755659</v>
      </c>
      <c r="M1866" s="22">
        <f t="shared" si="493"/>
        <v>18.20904899486435</v>
      </c>
      <c r="N1866" s="22">
        <f t="shared" ca="1" si="494"/>
        <v>18.265588478483842</v>
      </c>
      <c r="O1866" s="22">
        <f t="shared" si="495"/>
        <v>2.1723171965883612</v>
      </c>
      <c r="P1866" s="81">
        <f t="shared" ca="1" si="496"/>
        <v>19</v>
      </c>
      <c r="Q1866" s="22">
        <f t="shared" ca="1" si="497"/>
        <v>0.60935283977132237</v>
      </c>
      <c r="R1866" s="3">
        <f ca="1">IF(N1866&gt;'Power Curve'!$C$37,0,INDEX(Ci,$P1866,1)*POWER(1-Q1866,3)+INDEX(Ci,$P1866,2)*3*Q1866*POWER(1-Q1866,2)+INDEX(Ci,$P1866,3)*3*POWER(Q1866,2)*(1-Q1866)+INDEX(Ci,$P1866,4)*POWER(Q1866,3))</f>
        <v>1986.2481390212299</v>
      </c>
      <c r="S1866" s="3">
        <f t="shared" si="498"/>
        <v>1987.7799377441411</v>
      </c>
      <c r="T1866" s="3">
        <f t="shared" ca="1" si="499"/>
        <v>-1.5317987229111623</v>
      </c>
      <c r="U1866" s="3">
        <f t="shared" ca="1" si="507"/>
        <v>1.5317987229111623</v>
      </c>
      <c r="W1866" s="34">
        <f t="shared" si="500"/>
        <v>18</v>
      </c>
      <c r="X1866" s="73" t="b">
        <f>COUNTIF('Power Curve'!$D$2:$D$31,W1866)&gt;0</f>
        <v>1</v>
      </c>
      <c r="Y1866" s="73" t="b">
        <f t="shared" si="501"/>
        <v>0</v>
      </c>
      <c r="Z1866" s="73" t="b">
        <f t="shared" si="508"/>
        <v>1</v>
      </c>
      <c r="AA1866" s="34" t="str">
        <f t="shared" si="502"/>
        <v>Inner</v>
      </c>
      <c r="AB1866" s="35" t="str">
        <f t="shared" si="509"/>
        <v>2.1-2.2</v>
      </c>
      <c r="AC1866" s="36" t="str">
        <f t="shared" si="503"/>
        <v>2-3</v>
      </c>
      <c r="AD1866" s="36" t="str">
        <f t="shared" si="504"/>
        <v>Mar</v>
      </c>
      <c r="AE1866" s="35" t="str">
        <f t="shared" si="505"/>
        <v>285-295</v>
      </c>
      <c r="AF1866" s="36" t="str">
        <f t="shared" si="506"/>
        <v>Inner-TI</v>
      </c>
    </row>
    <row r="1867" spans="5:32" x14ac:dyDescent="0.3">
      <c r="E1867" s="12">
        <v>40980.097222222219</v>
      </c>
      <c r="F1867" s="16">
        <v>17.559999999999999</v>
      </c>
      <c r="G1867" s="16">
        <v>1986.7499694824269</v>
      </c>
      <c r="H1867" s="29">
        <v>1.1847989155604579</v>
      </c>
      <c r="I1867" s="26">
        <v>291.5</v>
      </c>
      <c r="J1867" s="30">
        <v>0.11275626423690206</v>
      </c>
      <c r="K1867" s="31">
        <v>0.13051566378820675</v>
      </c>
      <c r="L1867" s="108">
        <f ca="1">REWS!R1867</f>
        <v>17.511031369155084</v>
      </c>
      <c r="M1867" s="22">
        <f t="shared" si="493"/>
        <v>17.365769464329208</v>
      </c>
      <c r="N1867" s="22">
        <f t="shared" ca="1" si="494"/>
        <v>17.317342473769035</v>
      </c>
      <c r="O1867" s="22">
        <f t="shared" si="495"/>
        <v>2.0419856267653653</v>
      </c>
      <c r="P1867" s="81">
        <f t="shared" ca="1" si="496"/>
        <v>18</v>
      </c>
      <c r="Q1867" s="22">
        <f t="shared" ca="1" si="497"/>
        <v>0.35556512417693981</v>
      </c>
      <c r="R1867" s="3">
        <f ca="1">IF(N1867&gt;'Power Curve'!$C$37,0,INDEX(Ci,$P1867,1)*POWER(1-Q1867,3)+INDEX(Ci,$P1867,2)*3*Q1867*POWER(1-Q1867,2)+INDEX(Ci,$P1867,3)*3*POWER(Q1867,2)*(1-Q1867)+INDEX(Ci,$P1867,4)*POWER(Q1867,3))</f>
        <v>1983.6600998897345</v>
      </c>
      <c r="S1867" s="3">
        <f t="shared" si="498"/>
        <v>1986.7499694824269</v>
      </c>
      <c r="T1867" s="3">
        <f t="shared" ca="1" si="499"/>
        <v>-3.0898695926923665</v>
      </c>
      <c r="U1867" s="3">
        <f t="shared" ca="1" si="507"/>
        <v>3.0898695926923665</v>
      </c>
      <c r="W1867" s="34">
        <f t="shared" si="500"/>
        <v>17</v>
      </c>
      <c r="X1867" s="73" t="b">
        <f>COUNTIF('Power Curve'!$D$2:$D$31,W1867)&gt;0</f>
        <v>1</v>
      </c>
      <c r="Y1867" s="73" t="b">
        <f t="shared" si="501"/>
        <v>0</v>
      </c>
      <c r="Z1867" s="73" t="b">
        <f t="shared" si="508"/>
        <v>1</v>
      </c>
      <c r="AA1867" s="34" t="str">
        <f t="shared" si="502"/>
        <v>Inner</v>
      </c>
      <c r="AB1867" s="35" t="str">
        <f t="shared" si="509"/>
        <v>2.0-2.1</v>
      </c>
      <c r="AC1867" s="36" t="str">
        <f t="shared" si="503"/>
        <v>2-3</v>
      </c>
      <c r="AD1867" s="36" t="str">
        <f t="shared" si="504"/>
        <v>Mar</v>
      </c>
      <c r="AE1867" s="35" t="str">
        <f t="shared" si="505"/>
        <v>285-295</v>
      </c>
      <c r="AF1867" s="36" t="str">
        <f t="shared" si="506"/>
        <v>Inner-TI</v>
      </c>
    </row>
    <row r="1868" spans="5:32" x14ac:dyDescent="0.3">
      <c r="E1868" s="12">
        <v>40980.104166666664</v>
      </c>
      <c r="F1868" s="16">
        <v>19.12</v>
      </c>
      <c r="G1868" s="16">
        <v>1980.1899566650441</v>
      </c>
      <c r="H1868" s="29">
        <v>1.1837376453019637</v>
      </c>
      <c r="I1868" s="26">
        <v>289.8</v>
      </c>
      <c r="J1868" s="30">
        <v>0.14801255230125523</v>
      </c>
      <c r="K1868" s="31">
        <v>0.10619895464267361</v>
      </c>
      <c r="L1868" s="108">
        <f ca="1">REWS!R1868</f>
        <v>19.033980985916227</v>
      </c>
      <c r="M1868" s="22">
        <f t="shared" si="493"/>
        <v>18.902866977144459</v>
      </c>
      <c r="N1868" s="22">
        <f t="shared" ca="1" si="494"/>
        <v>18.817824823340555</v>
      </c>
      <c r="O1868" s="22">
        <f t="shared" si="495"/>
        <v>2.279549002327327</v>
      </c>
      <c r="P1868" s="81">
        <f t="shared" ca="1" si="496"/>
        <v>20</v>
      </c>
      <c r="Q1868" s="22">
        <f t="shared" ca="1" si="497"/>
        <v>0.57278731844472797</v>
      </c>
      <c r="R1868" s="3">
        <f ca="1">IF(N1868&gt;'Power Curve'!$C$37,0,INDEX(Ci,$P1868,1)*POWER(1-Q1868,3)+INDEX(Ci,$P1868,2)*3*Q1868*POWER(1-Q1868,2)+INDEX(Ci,$P1868,3)*3*POWER(Q1868,2)*(1-Q1868)+INDEX(Ci,$P1868,4)*POWER(Q1868,3))</f>
        <v>1989.4713307698573</v>
      </c>
      <c r="S1868" s="3">
        <f t="shared" si="498"/>
        <v>1980.1899566650441</v>
      </c>
      <c r="T1868" s="3">
        <f t="shared" ca="1" si="499"/>
        <v>9.281374104813267</v>
      </c>
      <c r="U1868" s="3">
        <f t="shared" ca="1" si="507"/>
        <v>9.281374104813267</v>
      </c>
      <c r="W1868" s="34">
        <f t="shared" si="500"/>
        <v>19</v>
      </c>
      <c r="X1868" s="73" t="b">
        <f>COUNTIF('Power Curve'!$D$2:$D$31,W1868)&gt;0</f>
        <v>1</v>
      </c>
      <c r="Y1868" s="73" t="b">
        <f t="shared" si="501"/>
        <v>0</v>
      </c>
      <c r="Z1868" s="73" t="b">
        <f t="shared" si="508"/>
        <v>1</v>
      </c>
      <c r="AA1868" s="34" t="str">
        <f t="shared" si="502"/>
        <v>Outer</v>
      </c>
      <c r="AB1868" s="35" t="str">
        <f t="shared" si="509"/>
        <v>2.2-2.3</v>
      </c>
      <c r="AC1868" s="36" t="str">
        <f t="shared" si="503"/>
        <v>2-3</v>
      </c>
      <c r="AD1868" s="36" t="str">
        <f t="shared" si="504"/>
        <v>Mar</v>
      </c>
      <c r="AE1868" s="35" t="str">
        <f t="shared" si="505"/>
        <v>285-295</v>
      </c>
      <c r="AF1868" s="36" t="str">
        <f t="shared" si="506"/>
        <v>HWS-HTI</v>
      </c>
    </row>
    <row r="1869" spans="5:32" x14ac:dyDescent="0.3">
      <c r="E1869" s="12">
        <v>40980.111111111109</v>
      </c>
      <c r="F1869" s="16">
        <v>20.87</v>
      </c>
      <c r="G1869" s="16">
        <v>1974.889999389648</v>
      </c>
      <c r="H1869" s="29">
        <v>1.1821562008772175</v>
      </c>
      <c r="I1869" s="26">
        <v>290.89999999999998</v>
      </c>
      <c r="J1869" s="30">
        <v>0.12697652132247245</v>
      </c>
      <c r="K1869" s="31">
        <v>0.17019254043908139</v>
      </c>
      <c r="L1869" s="108">
        <f ca="1">REWS!R1869</f>
        <v>20.798624820451966</v>
      </c>
      <c r="M1869" s="22">
        <f t="shared" si="493"/>
        <v>20.623800914569717</v>
      </c>
      <c r="N1869" s="22">
        <f t="shared" ca="1" si="494"/>
        <v>20.553267733293229</v>
      </c>
      <c r="O1869" s="22">
        <f t="shared" si="495"/>
        <v>2.5455248899241347</v>
      </c>
      <c r="P1869" s="81">
        <f t="shared" ca="1" si="496"/>
        <v>22</v>
      </c>
      <c r="Q1869" s="22">
        <f t="shared" ca="1" si="497"/>
        <v>0.57400430681309456</v>
      </c>
      <c r="R1869" s="3">
        <f ca="1">IF(N1869&gt;'Power Curve'!$C$37,0,INDEX(Ci,$P1869,1)*POWER(1-Q1869,3)+INDEX(Ci,$P1869,2)*3*Q1869*POWER(1-Q1869,2)+INDEX(Ci,$P1869,3)*3*POWER(Q1869,2)*(1-Q1869)+INDEX(Ci,$P1869,4)*POWER(Q1869,3))</f>
        <v>1986.8985883741161</v>
      </c>
      <c r="S1869" s="3" t="str">
        <f t="shared" si="498"/>
        <v/>
      </c>
      <c r="T1869" s="3" t="str">
        <f t="shared" si="499"/>
        <v/>
      </c>
      <c r="U1869" s="3" t="str">
        <f t="shared" si="507"/>
        <v/>
      </c>
      <c r="W1869" s="34">
        <f t="shared" si="500"/>
        <v>21</v>
      </c>
      <c r="X1869" s="73" t="b">
        <f>COUNTIF('Power Curve'!$D$2:$D$31,W1869)&gt;0</f>
        <v>0</v>
      </c>
      <c r="Y1869" s="73" t="b">
        <f t="shared" si="501"/>
        <v>0</v>
      </c>
      <c r="Z1869" s="73" t="b">
        <f t="shared" si="508"/>
        <v>0</v>
      </c>
      <c r="AA1869" s="34" t="str">
        <f t="shared" si="502"/>
        <v/>
      </c>
      <c r="AB1869" s="35" t="str">
        <f t="shared" si="509"/>
        <v/>
      </c>
      <c r="AC1869" s="36" t="str">
        <f t="shared" si="503"/>
        <v/>
      </c>
      <c r="AD1869" s="36" t="str">
        <f t="shared" si="504"/>
        <v/>
      </c>
      <c r="AE1869" s="35" t="str">
        <f t="shared" si="505"/>
        <v/>
      </c>
      <c r="AF1869" s="36" t="str">
        <f t="shared" si="506"/>
        <v/>
      </c>
    </row>
    <row r="1870" spans="5:32" x14ac:dyDescent="0.3">
      <c r="E1870" s="12">
        <v>40980.125</v>
      </c>
      <c r="F1870" s="16">
        <v>21.31</v>
      </c>
      <c r="G1870" s="16">
        <v>1979.980041503911</v>
      </c>
      <c r="H1870" s="29">
        <v>1.1810440743576589</v>
      </c>
      <c r="I1870" s="26">
        <v>294.5</v>
      </c>
      <c r="J1870" s="30">
        <v>0.14969497888315345</v>
      </c>
      <c r="K1870" s="31">
        <v>0.12880003580389429</v>
      </c>
      <c r="L1870" s="108">
        <f ca="1">REWS!R1870</f>
        <v>21.256362476979035</v>
      </c>
      <c r="M1870" s="22">
        <f t="shared" si="493"/>
        <v>21.052004546551821</v>
      </c>
      <c r="N1870" s="22">
        <f t="shared" ca="1" si="494"/>
        <v>20.999016401150456</v>
      </c>
      <c r="O1870" s="22">
        <f t="shared" si="495"/>
        <v>2.6117051415955115</v>
      </c>
      <c r="P1870" s="81">
        <f t="shared" ca="1" si="496"/>
        <v>22</v>
      </c>
      <c r="Q1870" s="22">
        <f t="shared" ca="1" si="497"/>
        <v>0.99906205818348837</v>
      </c>
      <c r="R1870" s="3">
        <f ca="1">IF(N1870&gt;'Power Curve'!$C$37,0,INDEX(Ci,$P1870,1)*POWER(1-Q1870,3)+INDEX(Ci,$P1870,2)*3*Q1870*POWER(1-Q1870,2)+INDEX(Ci,$P1870,3)*3*POWER(Q1870,2)*(1-Q1870)+INDEX(Ci,$P1870,4)*POWER(Q1870,3))</f>
        <v>1989.4713133617613</v>
      </c>
      <c r="S1870" s="3" t="str">
        <f t="shared" si="498"/>
        <v/>
      </c>
      <c r="T1870" s="3" t="str">
        <f t="shared" si="499"/>
        <v/>
      </c>
      <c r="U1870" s="3" t="str">
        <f t="shared" si="507"/>
        <v/>
      </c>
      <c r="W1870" s="34">
        <f t="shared" si="500"/>
        <v>21</v>
      </c>
      <c r="X1870" s="73" t="b">
        <f>COUNTIF('Power Curve'!$D$2:$D$31,W1870)&gt;0</f>
        <v>0</v>
      </c>
      <c r="Y1870" s="73" t="b">
        <f t="shared" si="501"/>
        <v>0</v>
      </c>
      <c r="Z1870" s="73" t="b">
        <f t="shared" si="508"/>
        <v>0</v>
      </c>
      <c r="AA1870" s="34" t="str">
        <f t="shared" si="502"/>
        <v/>
      </c>
      <c r="AB1870" s="35" t="str">
        <f t="shared" si="509"/>
        <v/>
      </c>
      <c r="AC1870" s="36" t="str">
        <f t="shared" si="503"/>
        <v/>
      </c>
      <c r="AD1870" s="36" t="str">
        <f t="shared" si="504"/>
        <v/>
      </c>
      <c r="AE1870" s="35" t="str">
        <f t="shared" si="505"/>
        <v/>
      </c>
      <c r="AF1870" s="36" t="str">
        <f t="shared" si="506"/>
        <v/>
      </c>
    </row>
    <row r="1871" spans="5:32" x14ac:dyDescent="0.3">
      <c r="E1871" s="12">
        <v>40980.138888888891</v>
      </c>
      <c r="F1871" s="16">
        <v>20.68</v>
      </c>
      <c r="G1871" s="16">
        <v>1988.8399963378929</v>
      </c>
      <c r="H1871" s="29">
        <v>1.1814070665152725</v>
      </c>
      <c r="I1871" s="26">
        <v>292.60000000000002</v>
      </c>
      <c r="J1871" s="30">
        <v>0.12765957446808512</v>
      </c>
      <c r="K1871" s="31">
        <v>0.12438885499322998</v>
      </c>
      <c r="L1871" s="108">
        <f ca="1">REWS!R1871</f>
        <v>20.610959473394914</v>
      </c>
      <c r="M1871" s="22">
        <f t="shared" si="493"/>
        <v>20.431724608477531</v>
      </c>
      <c r="N1871" s="22">
        <f t="shared" ca="1" si="494"/>
        <v>20.363512953428238</v>
      </c>
      <c r="O1871" s="22">
        <f t="shared" si="495"/>
        <v>2.515838877644303</v>
      </c>
      <c r="P1871" s="81">
        <f t="shared" ca="1" si="496"/>
        <v>22</v>
      </c>
      <c r="Q1871" s="22">
        <f t="shared" ca="1" si="497"/>
        <v>0.39305763022755413</v>
      </c>
      <c r="R1871" s="3">
        <f ca="1">IF(N1871&gt;'Power Curve'!$C$37,0,INDEX(Ci,$P1871,1)*POWER(1-Q1871,3)+INDEX(Ci,$P1871,2)*3*Q1871*POWER(1-Q1871,2)+INDEX(Ci,$P1871,3)*3*POWER(Q1871,2)*(1-Q1871)+INDEX(Ci,$P1871,4)*POWER(Q1871,3))</f>
        <v>1985.1286864439626</v>
      </c>
      <c r="S1871" s="3">
        <f t="shared" si="498"/>
        <v>1988.8399963378929</v>
      </c>
      <c r="T1871" s="3">
        <f t="shared" ca="1" si="499"/>
        <v>-3.71130989393032</v>
      </c>
      <c r="U1871" s="3">
        <f t="shared" ca="1" si="507"/>
        <v>3.71130989393032</v>
      </c>
      <c r="W1871" s="34">
        <f t="shared" si="500"/>
        <v>20</v>
      </c>
      <c r="X1871" s="73" t="b">
        <f>COUNTIF('Power Curve'!$D$2:$D$31,W1871)&gt;0</f>
        <v>1</v>
      </c>
      <c r="Y1871" s="73" t="b">
        <f t="shared" si="501"/>
        <v>0</v>
      </c>
      <c r="Z1871" s="73" t="b">
        <f t="shared" si="508"/>
        <v>1</v>
      </c>
      <c r="AA1871" s="34" t="str">
        <f t="shared" si="502"/>
        <v>Inner</v>
      </c>
      <c r="AB1871" s="35" t="str">
        <f t="shared" si="509"/>
        <v>2.5-2.6</v>
      </c>
      <c r="AC1871" s="36" t="str">
        <f t="shared" si="503"/>
        <v>3-4</v>
      </c>
      <c r="AD1871" s="36" t="str">
        <f t="shared" si="504"/>
        <v>Mar</v>
      </c>
      <c r="AE1871" s="35" t="str">
        <f t="shared" si="505"/>
        <v>285-295</v>
      </c>
      <c r="AF1871" s="36" t="str">
        <f t="shared" si="506"/>
        <v>Inner-TI</v>
      </c>
    </row>
    <row r="1872" spans="5:32" x14ac:dyDescent="0.3">
      <c r="E1872" s="12">
        <v>40980.145833333336</v>
      </c>
      <c r="F1872" s="16">
        <v>19.52</v>
      </c>
      <c r="G1872" s="16">
        <v>1983.820007324221</v>
      </c>
      <c r="H1872" s="29">
        <v>1.1817974421256245</v>
      </c>
      <c r="I1872" s="26">
        <v>292.60000000000002</v>
      </c>
      <c r="J1872" s="30">
        <v>0.11834016393442623</v>
      </c>
      <c r="K1872" s="31">
        <v>0.12398286603267329</v>
      </c>
      <c r="L1872" s="108">
        <f ca="1">REWS!R1872</f>
        <v>19.422520031309514</v>
      </c>
      <c r="M1872" s="22">
        <f t="shared" si="493"/>
        <v>19.287775050897597</v>
      </c>
      <c r="N1872" s="22">
        <f t="shared" ca="1" si="494"/>
        <v>19.191454778967749</v>
      </c>
      <c r="O1872" s="22">
        <f t="shared" si="495"/>
        <v>2.3390377859077338</v>
      </c>
      <c r="P1872" s="81">
        <f t="shared" ca="1" si="496"/>
        <v>21</v>
      </c>
      <c r="Q1872" s="22">
        <f t="shared" ca="1" si="497"/>
        <v>0.14489143302577878</v>
      </c>
      <c r="R1872" s="3">
        <f ca="1">IF(N1872&gt;'Power Curve'!$C$37,0,INDEX(Ci,$P1872,1)*POWER(1-Q1872,3)+INDEX(Ci,$P1872,2)*3*Q1872*POWER(1-Q1872,2)+INDEX(Ci,$P1872,3)*3*POWER(Q1872,2)*(1-Q1872)+INDEX(Ci,$P1872,4)*POWER(Q1872,3))</f>
        <v>1989.0958053244362</v>
      </c>
      <c r="S1872" s="3">
        <f t="shared" si="498"/>
        <v>1983.820007324221</v>
      </c>
      <c r="T1872" s="3">
        <f t="shared" ca="1" si="499"/>
        <v>5.2757980002152181</v>
      </c>
      <c r="U1872" s="3">
        <f t="shared" ca="1" si="507"/>
        <v>5.2757980002152181</v>
      </c>
      <c r="W1872" s="34">
        <f t="shared" si="500"/>
        <v>19</v>
      </c>
      <c r="X1872" s="73" t="b">
        <f>COUNTIF('Power Curve'!$D$2:$D$31,W1872)&gt;0</f>
        <v>1</v>
      </c>
      <c r="Y1872" s="73" t="b">
        <f t="shared" si="501"/>
        <v>0</v>
      </c>
      <c r="Z1872" s="73" t="b">
        <f t="shared" si="508"/>
        <v>1</v>
      </c>
      <c r="AA1872" s="34" t="str">
        <f t="shared" si="502"/>
        <v>Inner</v>
      </c>
      <c r="AB1872" s="35" t="str">
        <f t="shared" si="509"/>
        <v>2.3-2.4</v>
      </c>
      <c r="AC1872" s="36" t="str">
        <f t="shared" si="503"/>
        <v>3-4</v>
      </c>
      <c r="AD1872" s="36" t="str">
        <f t="shared" si="504"/>
        <v>Mar</v>
      </c>
      <c r="AE1872" s="35" t="str">
        <f t="shared" si="505"/>
        <v>285-295</v>
      </c>
      <c r="AF1872" s="36" t="str">
        <f t="shared" si="506"/>
        <v>Inner-TI</v>
      </c>
    </row>
    <row r="1873" spans="5:32" x14ac:dyDescent="0.3">
      <c r="E1873" s="12">
        <v>40980.229166666664</v>
      </c>
      <c r="F1873" s="16">
        <v>22.27</v>
      </c>
      <c r="G1873" s="16">
        <v>1991.9000396728491</v>
      </c>
      <c r="H1873" s="29">
        <v>1.1839709026803036</v>
      </c>
      <c r="I1873" s="26">
        <v>296.60000000000002</v>
      </c>
      <c r="J1873" s="30">
        <v>0.13022002694207455</v>
      </c>
      <c r="K1873" s="31">
        <v>0.14037575413387096</v>
      </c>
      <c r="L1873" s="108">
        <f ca="1">REWS!R1873</f>
        <v>22.21022587354846</v>
      </c>
      <c r="M1873" s="22">
        <f t="shared" si="493"/>
        <v>22.018540611562578</v>
      </c>
      <c r="N1873" s="22">
        <f t="shared" ca="1" si="494"/>
        <v>21.959441418442061</v>
      </c>
      <c r="O1873" s="22">
        <f t="shared" si="495"/>
        <v>2.7610864061489786</v>
      </c>
      <c r="P1873" s="81">
        <f t="shared" ca="1" si="496"/>
        <v>23</v>
      </c>
      <c r="Q1873" s="22">
        <f t="shared" ca="1" si="497"/>
        <v>0.95944141844206143</v>
      </c>
      <c r="R1873" s="3">
        <f ca="1">IF(N1873&gt;'Power Curve'!$C$37,0,INDEX(Ci,$P1873,1)*POWER(1-Q1873,3)+INDEX(Ci,$P1873,2)*3*Q1873*POWER(1-Q1873,2)+INDEX(Ci,$P1873,3)*3*POWER(Q1873,2)*(1-Q1873)+INDEX(Ci,$P1873,4)*POWER(Q1873,3))</f>
        <v>1989.4713307698573</v>
      </c>
      <c r="S1873" s="3" t="str">
        <f t="shared" si="498"/>
        <v/>
      </c>
      <c r="T1873" s="3" t="str">
        <f t="shared" si="499"/>
        <v/>
      </c>
      <c r="U1873" s="3" t="str">
        <f t="shared" si="507"/>
        <v/>
      </c>
      <c r="W1873" s="34">
        <f t="shared" si="500"/>
        <v>22</v>
      </c>
      <c r="X1873" s="73" t="b">
        <f>COUNTIF('Power Curve'!$D$2:$D$31,W1873)&gt;0</f>
        <v>0</v>
      </c>
      <c r="Y1873" s="73" t="b">
        <f t="shared" si="501"/>
        <v>0</v>
      </c>
      <c r="Z1873" s="73" t="b">
        <f t="shared" si="508"/>
        <v>0</v>
      </c>
      <c r="AA1873" s="34" t="str">
        <f t="shared" si="502"/>
        <v/>
      </c>
      <c r="AB1873" s="35" t="str">
        <f t="shared" si="509"/>
        <v/>
      </c>
      <c r="AC1873" s="36" t="str">
        <f t="shared" si="503"/>
        <v/>
      </c>
      <c r="AD1873" s="36" t="str">
        <f t="shared" si="504"/>
        <v/>
      </c>
      <c r="AE1873" s="35" t="str">
        <f t="shared" si="505"/>
        <v/>
      </c>
      <c r="AF1873" s="36" t="str">
        <f t="shared" si="506"/>
        <v/>
      </c>
    </row>
    <row r="1874" spans="5:32" x14ac:dyDescent="0.3">
      <c r="E1874" s="12">
        <v>40980.256944444445</v>
      </c>
      <c r="F1874" s="16">
        <v>18.3</v>
      </c>
      <c r="G1874" s="16">
        <v>1994.1999664306691</v>
      </c>
      <c r="H1874" s="29">
        <v>1.1860961228563347</v>
      </c>
      <c r="I1874" s="26">
        <v>298.39999999999998</v>
      </c>
      <c r="J1874" s="30">
        <v>0.17650273224043714</v>
      </c>
      <c r="K1874" s="31">
        <v>0.12646800579091552</v>
      </c>
      <c r="L1874" s="108">
        <f ca="1">REWS!R1874</f>
        <v>18.191040718659337</v>
      </c>
      <c r="M1874" s="22">
        <f t="shared" si="493"/>
        <v>18.104186808793365</v>
      </c>
      <c r="N1874" s="22">
        <f t="shared" ca="1" si="494"/>
        <v>17.99639341076368</v>
      </c>
      <c r="O1874" s="22">
        <f t="shared" si="495"/>
        <v>2.1561104076994746</v>
      </c>
      <c r="P1874" s="81">
        <f t="shared" ca="1" si="496"/>
        <v>19</v>
      </c>
      <c r="Q1874" s="22">
        <f t="shared" ca="1" si="497"/>
        <v>0.13971368590918479</v>
      </c>
      <c r="R1874" s="3">
        <f ca="1">IF(N1874&gt;'Power Curve'!$C$37,0,INDEX(Ci,$P1874,1)*POWER(1-Q1874,3)+INDEX(Ci,$P1874,2)*3*Q1874*POWER(1-Q1874,2)+INDEX(Ci,$P1874,3)*3*POWER(Q1874,2)*(1-Q1874)+INDEX(Ci,$P1874,4)*POWER(Q1874,3))</f>
        <v>1980.4573055275405</v>
      </c>
      <c r="S1874" s="3">
        <f t="shared" si="498"/>
        <v>1994.1999664306691</v>
      </c>
      <c r="T1874" s="3">
        <f t="shared" ca="1" si="499"/>
        <v>-13.742660903128581</v>
      </c>
      <c r="U1874" s="3">
        <f t="shared" ca="1" si="507"/>
        <v>13.742660903128581</v>
      </c>
      <c r="W1874" s="34">
        <f t="shared" si="500"/>
        <v>18</v>
      </c>
      <c r="X1874" s="73" t="b">
        <f>COUNTIF('Power Curve'!$D$2:$D$31,W1874)&gt;0</f>
        <v>1</v>
      </c>
      <c r="Y1874" s="73" t="b">
        <f t="shared" si="501"/>
        <v>0</v>
      </c>
      <c r="Z1874" s="73" t="b">
        <f t="shared" si="508"/>
        <v>1</v>
      </c>
      <c r="AA1874" s="34" t="str">
        <f t="shared" si="502"/>
        <v>Outer</v>
      </c>
      <c r="AB1874" s="35" t="str">
        <f t="shared" si="509"/>
        <v>2.1-2.2</v>
      </c>
      <c r="AC1874" s="36" t="str">
        <f t="shared" si="503"/>
        <v>6-7</v>
      </c>
      <c r="AD1874" s="36" t="str">
        <f t="shared" si="504"/>
        <v>Mar</v>
      </c>
      <c r="AE1874" s="35" t="str">
        <f t="shared" si="505"/>
        <v>295-305</v>
      </c>
      <c r="AF1874" s="36" t="str">
        <f t="shared" si="506"/>
        <v>HWS-HTI</v>
      </c>
    </row>
    <row r="1875" spans="5:32" x14ac:dyDescent="0.3">
      <c r="E1875" s="12">
        <v>40980.284722222219</v>
      </c>
      <c r="F1875" s="16">
        <v>22</v>
      </c>
      <c r="G1875" s="16">
        <v>1990.3600158691429</v>
      </c>
      <c r="H1875" s="29">
        <v>1.1850626858413402</v>
      </c>
      <c r="I1875" s="26">
        <v>298.3</v>
      </c>
      <c r="J1875" s="30">
        <v>0.11909090909090909</v>
      </c>
      <c r="K1875" s="31">
        <v>0.10343907287630268</v>
      </c>
      <c r="L1875" s="108">
        <f ca="1">REWS!R1875</f>
        <v>22.052681518331291</v>
      </c>
      <c r="M1875" s="22">
        <f t="shared" si="493"/>
        <v>21.758273214845083</v>
      </c>
      <c r="N1875" s="22">
        <f t="shared" ca="1" si="494"/>
        <v>21.810375890718948</v>
      </c>
      <c r="O1875" s="22">
        <f t="shared" si="495"/>
        <v>2.7208612409935888</v>
      </c>
      <c r="P1875" s="81">
        <f t="shared" ca="1" si="496"/>
        <v>23</v>
      </c>
      <c r="Q1875" s="22">
        <f t="shared" ca="1" si="497"/>
        <v>0.810375890718948</v>
      </c>
      <c r="R1875" s="3">
        <f ca="1">IF(N1875&gt;'Power Curve'!$C$37,0,INDEX(Ci,$P1875,1)*POWER(1-Q1875,3)+INDEX(Ci,$P1875,2)*3*Q1875*POWER(1-Q1875,2)+INDEX(Ci,$P1875,3)*3*POWER(Q1875,2)*(1-Q1875)+INDEX(Ci,$P1875,4)*POWER(Q1875,3))</f>
        <v>1989.4713307698576</v>
      </c>
      <c r="S1875" s="3" t="str">
        <f t="shared" si="498"/>
        <v/>
      </c>
      <c r="T1875" s="3" t="str">
        <f t="shared" si="499"/>
        <v/>
      </c>
      <c r="U1875" s="3" t="str">
        <f t="shared" si="507"/>
        <v/>
      </c>
      <c r="W1875" s="34">
        <f t="shared" si="500"/>
        <v>22</v>
      </c>
      <c r="X1875" s="73" t="b">
        <f>COUNTIF('Power Curve'!$D$2:$D$31,W1875)&gt;0</f>
        <v>0</v>
      </c>
      <c r="Y1875" s="73" t="b">
        <f t="shared" si="501"/>
        <v>0</v>
      </c>
      <c r="Z1875" s="73" t="b">
        <f t="shared" si="508"/>
        <v>0</v>
      </c>
      <c r="AA1875" s="34" t="str">
        <f t="shared" si="502"/>
        <v/>
      </c>
      <c r="AB1875" s="35" t="str">
        <f t="shared" si="509"/>
        <v/>
      </c>
      <c r="AC1875" s="36" t="str">
        <f t="shared" si="503"/>
        <v/>
      </c>
      <c r="AD1875" s="36" t="str">
        <f t="shared" si="504"/>
        <v/>
      </c>
      <c r="AE1875" s="35" t="str">
        <f t="shared" si="505"/>
        <v/>
      </c>
      <c r="AF1875" s="36" t="str">
        <f t="shared" si="506"/>
        <v/>
      </c>
    </row>
    <row r="1876" spans="5:32" x14ac:dyDescent="0.3">
      <c r="E1876" s="12">
        <v>40980.291666666664</v>
      </c>
      <c r="F1876" s="16">
        <v>23.01</v>
      </c>
      <c r="G1876" s="16">
        <v>1986.8000183105469</v>
      </c>
      <c r="H1876" s="29">
        <v>1.184393756236122</v>
      </c>
      <c r="I1876" s="26">
        <v>298.5</v>
      </c>
      <c r="J1876" s="30">
        <v>0.151238591916558</v>
      </c>
      <c r="K1876" s="31">
        <v>0.12828014837742988</v>
      </c>
      <c r="L1876" s="108">
        <f ca="1">REWS!R1876</f>
        <v>23.009261575211791</v>
      </c>
      <c r="M1876" s="22">
        <f t="shared" si="493"/>
        <v>22.752893055109016</v>
      </c>
      <c r="N1876" s="22">
        <f t="shared" ca="1" si="494"/>
        <v>22.752162881261324</v>
      </c>
      <c r="O1876" s="22">
        <f t="shared" si="495"/>
        <v>2.8745829435427224</v>
      </c>
      <c r="P1876" s="81">
        <f t="shared" ca="1" si="496"/>
        <v>24</v>
      </c>
      <c r="Q1876" s="22">
        <f t="shared" ca="1" si="497"/>
        <v>0.75216288126132369</v>
      </c>
      <c r="R1876" s="3">
        <f ca="1">IF(N1876&gt;'Power Curve'!$C$37,0,INDEX(Ci,$P1876,1)*POWER(1-Q1876,3)+INDEX(Ci,$P1876,2)*3*Q1876*POWER(1-Q1876,2)+INDEX(Ci,$P1876,3)*3*POWER(Q1876,2)*(1-Q1876)+INDEX(Ci,$P1876,4)*POWER(Q1876,3))</f>
        <v>1989.4713307698573</v>
      </c>
      <c r="S1876" s="3" t="str">
        <f t="shared" si="498"/>
        <v/>
      </c>
      <c r="T1876" s="3" t="str">
        <f t="shared" si="499"/>
        <v/>
      </c>
      <c r="U1876" s="3" t="str">
        <f t="shared" si="507"/>
        <v/>
      </c>
      <c r="W1876" s="34">
        <f t="shared" si="500"/>
        <v>23</v>
      </c>
      <c r="X1876" s="73" t="b">
        <f>COUNTIF('Power Curve'!$D$2:$D$31,W1876)&gt;0</f>
        <v>0</v>
      </c>
      <c r="Y1876" s="73" t="b">
        <f t="shared" si="501"/>
        <v>0</v>
      </c>
      <c r="Z1876" s="73" t="b">
        <f t="shared" si="508"/>
        <v>0</v>
      </c>
      <c r="AA1876" s="34" t="str">
        <f t="shared" si="502"/>
        <v/>
      </c>
      <c r="AB1876" s="35" t="str">
        <f t="shared" si="509"/>
        <v/>
      </c>
      <c r="AC1876" s="36" t="str">
        <f t="shared" si="503"/>
        <v/>
      </c>
      <c r="AD1876" s="36" t="str">
        <f t="shared" si="504"/>
        <v/>
      </c>
      <c r="AE1876" s="35" t="str">
        <f t="shared" si="505"/>
        <v/>
      </c>
      <c r="AF1876" s="36" t="str">
        <f t="shared" si="506"/>
        <v/>
      </c>
    </row>
    <row r="1877" spans="5:32" x14ac:dyDescent="0.3">
      <c r="E1877" s="12">
        <v>40980.298611111109</v>
      </c>
      <c r="F1877" s="16">
        <v>20.27</v>
      </c>
      <c r="G1877" s="16">
        <v>1989.790039062498</v>
      </c>
      <c r="H1877" s="29">
        <v>1.1855725949187781</v>
      </c>
      <c r="I1877" s="26">
        <v>300.39999999999998</v>
      </c>
      <c r="J1877" s="30">
        <v>0.11642821904292057</v>
      </c>
      <c r="K1877" s="31">
        <v>9.6245830385704445E-2</v>
      </c>
      <c r="L1877" s="108">
        <f ca="1">REWS!R1877</f>
        <v>20.324225334794583</v>
      </c>
      <c r="M1877" s="22">
        <f t="shared" si="493"/>
        <v>20.050156634438423</v>
      </c>
      <c r="N1877" s="22">
        <f t="shared" ca="1" si="494"/>
        <v>20.103793854773215</v>
      </c>
      <c r="O1877" s="22">
        <f t="shared" si="495"/>
        <v>2.4568663172417775</v>
      </c>
      <c r="P1877" s="81">
        <f t="shared" ca="1" si="496"/>
        <v>22</v>
      </c>
      <c r="Q1877" s="22">
        <f t="shared" ca="1" si="497"/>
        <v>0.14539426290234012</v>
      </c>
      <c r="R1877" s="3">
        <f ca="1">IF(N1877&gt;'Power Curve'!$C$37,0,INDEX(Ci,$P1877,1)*POWER(1-Q1877,3)+INDEX(Ci,$P1877,2)*3*Q1877*POWER(1-Q1877,2)+INDEX(Ci,$P1877,3)*3*POWER(Q1877,2)*(1-Q1877)+INDEX(Ci,$P1877,4)*POWER(Q1877,3))</f>
        <v>1983.2492367117361</v>
      </c>
      <c r="S1877" s="3">
        <f t="shared" si="498"/>
        <v>1989.790039062498</v>
      </c>
      <c r="T1877" s="3">
        <f t="shared" ca="1" si="499"/>
        <v>-6.5408023507618509</v>
      </c>
      <c r="U1877" s="3">
        <f t="shared" ca="1" si="507"/>
        <v>6.5408023507618509</v>
      </c>
      <c r="W1877" s="34">
        <f t="shared" si="500"/>
        <v>20</v>
      </c>
      <c r="X1877" s="73" t="b">
        <f>COUNTIF('Power Curve'!$D$2:$D$31,W1877)&gt;0</f>
        <v>1</v>
      </c>
      <c r="Y1877" s="73" t="b">
        <f t="shared" si="501"/>
        <v>0</v>
      </c>
      <c r="Z1877" s="73" t="b">
        <f t="shared" si="508"/>
        <v>1</v>
      </c>
      <c r="AA1877" s="34" t="str">
        <f t="shared" si="502"/>
        <v>Outer</v>
      </c>
      <c r="AB1877" s="35" t="str">
        <f t="shared" si="509"/>
        <v>2.4-2.5</v>
      </c>
      <c r="AC1877" s="36" t="str">
        <f t="shared" si="503"/>
        <v>7-8</v>
      </c>
      <c r="AD1877" s="36" t="str">
        <f t="shared" si="504"/>
        <v>Mar</v>
      </c>
      <c r="AE1877" s="35" t="str">
        <f t="shared" si="505"/>
        <v>295-305</v>
      </c>
      <c r="AF1877" s="36" t="str">
        <f t="shared" si="506"/>
        <v>Inner-TI</v>
      </c>
    </row>
    <row r="1878" spans="5:32" x14ac:dyDescent="0.3">
      <c r="E1878" s="12">
        <v>40980.305555555555</v>
      </c>
      <c r="F1878" s="16">
        <v>18.32</v>
      </c>
      <c r="G1878" s="16">
        <v>1993.7800140380909</v>
      </c>
      <c r="H1878" s="29">
        <v>1.1874945431836539</v>
      </c>
      <c r="I1878" s="26">
        <v>301.39999999999998</v>
      </c>
      <c r="J1878" s="30">
        <v>0.17849344978165937</v>
      </c>
      <c r="K1878" s="31">
        <v>9.7827580951732912E-2</v>
      </c>
      <c r="L1878" s="108">
        <f ca="1">REWS!R1878</f>
        <v>18.35711481488449</v>
      </c>
      <c r="M1878" s="22">
        <f t="shared" si="493"/>
        <v>18.131092795375881</v>
      </c>
      <c r="N1878" s="22">
        <f t="shared" ca="1" si="494"/>
        <v>18.167824899783845</v>
      </c>
      <c r="O1878" s="22">
        <f t="shared" si="495"/>
        <v>2.1602688146593949</v>
      </c>
      <c r="P1878" s="81">
        <f t="shared" ca="1" si="496"/>
        <v>19</v>
      </c>
      <c r="Q1878" s="22">
        <f t="shared" ca="1" si="497"/>
        <v>0.43879397787222579</v>
      </c>
      <c r="R1878" s="3">
        <f ca="1">IF(N1878&gt;'Power Curve'!$C$37,0,INDEX(Ci,$P1878,1)*POWER(1-Q1878,3)+INDEX(Ci,$P1878,2)*3*Q1878*POWER(1-Q1878,2)+INDEX(Ci,$P1878,3)*3*POWER(Q1878,2)*(1-Q1878)+INDEX(Ci,$P1878,4)*POWER(Q1878,3))</f>
        <v>1983.8419316571608</v>
      </c>
      <c r="S1878" s="3">
        <f t="shared" si="498"/>
        <v>1993.7800140380909</v>
      </c>
      <c r="T1878" s="3">
        <f t="shared" ca="1" si="499"/>
        <v>-9.9380823809301546</v>
      </c>
      <c r="U1878" s="3">
        <f t="shared" ca="1" si="507"/>
        <v>9.9380823809301546</v>
      </c>
      <c r="W1878" s="34">
        <f t="shared" si="500"/>
        <v>18</v>
      </c>
      <c r="X1878" s="73" t="b">
        <f>COUNTIF('Power Curve'!$D$2:$D$31,W1878)&gt;0</f>
        <v>1</v>
      </c>
      <c r="Y1878" s="73" t="b">
        <f t="shared" si="501"/>
        <v>0</v>
      </c>
      <c r="Z1878" s="73" t="b">
        <f t="shared" si="508"/>
        <v>1</v>
      </c>
      <c r="AA1878" s="34" t="str">
        <f t="shared" si="502"/>
        <v>Outer</v>
      </c>
      <c r="AB1878" s="35" t="str">
        <f t="shared" si="509"/>
        <v>2.1-2.2</v>
      </c>
      <c r="AC1878" s="36" t="str">
        <f t="shared" si="503"/>
        <v>7-8</v>
      </c>
      <c r="AD1878" s="36" t="str">
        <f t="shared" si="504"/>
        <v>Mar</v>
      </c>
      <c r="AE1878" s="35" t="str">
        <f t="shared" si="505"/>
        <v>295-305</v>
      </c>
      <c r="AF1878" s="36" t="str">
        <f t="shared" si="506"/>
        <v>HWS-HTI</v>
      </c>
    </row>
    <row r="1879" spans="5:32" x14ac:dyDescent="0.3">
      <c r="E1879" s="12">
        <v>40980.3125</v>
      </c>
      <c r="F1879" s="16">
        <v>18.34</v>
      </c>
      <c r="G1879" s="16">
        <v>1995.060043334958</v>
      </c>
      <c r="H1879" s="29">
        <v>1.1879173500481648</v>
      </c>
      <c r="I1879" s="26">
        <v>302.5</v>
      </c>
      <c r="J1879" s="30">
        <v>0.15049073064340238</v>
      </c>
      <c r="K1879" s="31">
        <v>8.7708589449158408E-2</v>
      </c>
      <c r="L1879" s="108">
        <f ca="1">REWS!R1879</f>
        <v>18.417041339402225</v>
      </c>
      <c r="M1879" s="22">
        <f t="shared" si="493"/>
        <v>18.153040514014432</v>
      </c>
      <c r="N1879" s="22">
        <f t="shared" ca="1" si="494"/>
        <v>18.229296487592542</v>
      </c>
      <c r="O1879" s="22">
        <f t="shared" si="495"/>
        <v>2.1636609053252038</v>
      </c>
      <c r="P1879" s="81">
        <f t="shared" ca="1" si="496"/>
        <v>19</v>
      </c>
      <c r="Q1879" s="22">
        <f t="shared" ca="1" si="497"/>
        <v>0.54603763849920794</v>
      </c>
      <c r="R1879" s="3">
        <f ca="1">IF(N1879&gt;'Power Curve'!$C$37,0,INDEX(Ci,$P1879,1)*POWER(1-Q1879,3)+INDEX(Ci,$P1879,2)*3*Q1879*POWER(1-Q1879,2)+INDEX(Ci,$P1879,3)*3*POWER(Q1879,2)*(1-Q1879)+INDEX(Ci,$P1879,4)*POWER(Q1879,3))</f>
        <v>1985.3670779559277</v>
      </c>
      <c r="S1879" s="3">
        <f t="shared" si="498"/>
        <v>1995.060043334958</v>
      </c>
      <c r="T1879" s="3">
        <f t="shared" ca="1" si="499"/>
        <v>-9.6929653790302837</v>
      </c>
      <c r="U1879" s="3">
        <f t="shared" ca="1" si="507"/>
        <v>9.6929653790302837</v>
      </c>
      <c r="W1879" s="34">
        <f t="shared" si="500"/>
        <v>18</v>
      </c>
      <c r="X1879" s="73" t="b">
        <f>COUNTIF('Power Curve'!$D$2:$D$31,W1879)&gt;0</f>
        <v>1</v>
      </c>
      <c r="Y1879" s="73" t="b">
        <f t="shared" si="501"/>
        <v>0</v>
      </c>
      <c r="Z1879" s="73" t="b">
        <f t="shared" si="508"/>
        <v>1</v>
      </c>
      <c r="AA1879" s="34" t="str">
        <f t="shared" si="502"/>
        <v>Outer</v>
      </c>
      <c r="AB1879" s="35" t="str">
        <f t="shared" si="509"/>
        <v>2.1-2.2</v>
      </c>
      <c r="AC1879" s="36" t="str">
        <f t="shared" si="503"/>
        <v>7-8</v>
      </c>
      <c r="AD1879" s="36" t="str">
        <f t="shared" si="504"/>
        <v>Mar</v>
      </c>
      <c r="AE1879" s="35" t="str">
        <f t="shared" si="505"/>
        <v>295-305</v>
      </c>
      <c r="AF1879" s="36" t="str">
        <f t="shared" si="506"/>
        <v>HWS-HTI</v>
      </c>
    </row>
    <row r="1880" spans="5:32" x14ac:dyDescent="0.3">
      <c r="E1880" s="12">
        <v>40980.319444444445</v>
      </c>
      <c r="F1880" s="16">
        <v>19.78</v>
      </c>
      <c r="G1880" s="16">
        <v>1995.7199859619191</v>
      </c>
      <c r="H1880" s="29">
        <v>1.1870428529005346</v>
      </c>
      <c r="I1880" s="26">
        <v>299.89999999999998</v>
      </c>
      <c r="J1880" s="30">
        <v>0.12537917087967643</v>
      </c>
      <c r="K1880" s="31">
        <v>0.13028766747232912</v>
      </c>
      <c r="L1880" s="108">
        <f ca="1">REWS!R1880</f>
        <v>19.739648885142188</v>
      </c>
      <c r="M1880" s="22">
        <f t="shared" si="493"/>
        <v>19.573555586547897</v>
      </c>
      <c r="N1880" s="22">
        <f t="shared" ca="1" si="494"/>
        <v>19.533625617404894</v>
      </c>
      <c r="O1880" s="22">
        <f t="shared" si="495"/>
        <v>2.3832060889288256</v>
      </c>
      <c r="P1880" s="81">
        <f t="shared" ca="1" si="496"/>
        <v>21</v>
      </c>
      <c r="Q1880" s="22">
        <f t="shared" ca="1" si="497"/>
        <v>0.52994972570245003</v>
      </c>
      <c r="R1880" s="3">
        <f ca="1">IF(N1880&gt;'Power Curve'!$C$37,0,INDEX(Ci,$P1880,1)*POWER(1-Q1880,3)+INDEX(Ci,$P1880,2)*3*Q1880*POWER(1-Q1880,2)+INDEX(Ci,$P1880,3)*3*POWER(Q1880,2)*(1-Q1880)+INDEX(Ci,$P1880,4)*POWER(Q1880,3))</f>
        <v>1985.8751339743349</v>
      </c>
      <c r="S1880" s="3">
        <f t="shared" si="498"/>
        <v>1995.7199859619191</v>
      </c>
      <c r="T1880" s="3">
        <f t="shared" ca="1" si="499"/>
        <v>-9.8448519875842067</v>
      </c>
      <c r="U1880" s="3">
        <f t="shared" ca="1" si="507"/>
        <v>9.8448519875842067</v>
      </c>
      <c r="W1880" s="34">
        <f t="shared" si="500"/>
        <v>20</v>
      </c>
      <c r="X1880" s="73" t="b">
        <f>COUNTIF('Power Curve'!$D$2:$D$31,W1880)&gt;0</f>
        <v>1</v>
      </c>
      <c r="Y1880" s="73" t="b">
        <f t="shared" si="501"/>
        <v>0</v>
      </c>
      <c r="Z1880" s="73" t="b">
        <f t="shared" si="508"/>
        <v>1</v>
      </c>
      <c r="AA1880" s="34" t="str">
        <f t="shared" si="502"/>
        <v>Inner</v>
      </c>
      <c r="AB1880" s="35" t="str">
        <f t="shared" si="509"/>
        <v>2.3-2.4</v>
      </c>
      <c r="AC1880" s="36" t="str">
        <f t="shared" si="503"/>
        <v>7-8</v>
      </c>
      <c r="AD1880" s="36" t="str">
        <f t="shared" si="504"/>
        <v>Mar</v>
      </c>
      <c r="AE1880" s="35" t="str">
        <f t="shared" si="505"/>
        <v>295-305</v>
      </c>
      <c r="AF1880" s="36" t="str">
        <f t="shared" si="506"/>
        <v>Inner-TI</v>
      </c>
    </row>
    <row r="1881" spans="5:32" x14ac:dyDescent="0.3">
      <c r="E1881" s="12">
        <v>40980.326388888891</v>
      </c>
      <c r="F1881" s="16">
        <v>19.010000000000002</v>
      </c>
      <c r="G1881" s="16">
        <v>1998.219970703123</v>
      </c>
      <c r="H1881" s="29">
        <v>1.1864899684905441</v>
      </c>
      <c r="I1881" s="26">
        <v>299.7</v>
      </c>
      <c r="J1881" s="30">
        <v>0.13729615991583374</v>
      </c>
      <c r="K1881" s="31">
        <v>0.13473830026939868</v>
      </c>
      <c r="L1881" s="108">
        <f ca="1">REWS!R1881</f>
        <v>18.970623273997969</v>
      </c>
      <c r="M1881" s="22">
        <f t="shared" si="493"/>
        <v>18.808671043432895</v>
      </c>
      <c r="N1881" s="22">
        <f t="shared" ca="1" si="494"/>
        <v>18.769711344004193</v>
      </c>
      <c r="O1881" s="22">
        <f t="shared" si="495"/>
        <v>2.2649907171241033</v>
      </c>
      <c r="P1881" s="81">
        <f t="shared" ca="1" si="496"/>
        <v>20</v>
      </c>
      <c r="Q1881" s="22">
        <f t="shared" ca="1" si="497"/>
        <v>0.48884828525121621</v>
      </c>
      <c r="R1881" s="3">
        <f ca="1">IF(N1881&gt;'Power Curve'!$C$37,0,INDEX(Ci,$P1881,1)*POWER(1-Q1881,3)+INDEX(Ci,$P1881,2)*3*Q1881*POWER(1-Q1881,2)+INDEX(Ci,$P1881,3)*3*POWER(Q1881,2)*(1-Q1881)+INDEX(Ci,$P1881,4)*POWER(Q1881,3))</f>
        <v>1989.4713307698578</v>
      </c>
      <c r="S1881" s="3">
        <f t="shared" si="498"/>
        <v>1998.219970703123</v>
      </c>
      <c r="T1881" s="3">
        <f t="shared" ca="1" si="499"/>
        <v>-8.7486399332651672</v>
      </c>
      <c r="U1881" s="3">
        <f t="shared" ca="1" si="507"/>
        <v>8.7486399332651672</v>
      </c>
      <c r="W1881" s="34">
        <f t="shared" si="500"/>
        <v>19</v>
      </c>
      <c r="X1881" s="73" t="b">
        <f>COUNTIF('Power Curve'!$D$2:$D$31,W1881)&gt;0</f>
        <v>1</v>
      </c>
      <c r="Y1881" s="73" t="b">
        <f t="shared" si="501"/>
        <v>0</v>
      </c>
      <c r="Z1881" s="73" t="b">
        <f t="shared" si="508"/>
        <v>1</v>
      </c>
      <c r="AA1881" s="34" t="str">
        <f t="shared" si="502"/>
        <v>Inner</v>
      </c>
      <c r="AB1881" s="35" t="str">
        <f t="shared" si="509"/>
        <v>2.2-2.3</v>
      </c>
      <c r="AC1881" s="36" t="str">
        <f t="shared" si="503"/>
        <v>7-8</v>
      </c>
      <c r="AD1881" s="36" t="str">
        <f t="shared" si="504"/>
        <v>Mar</v>
      </c>
      <c r="AE1881" s="35" t="str">
        <f t="shared" si="505"/>
        <v>295-305</v>
      </c>
      <c r="AF1881" s="36" t="str">
        <f t="shared" si="506"/>
        <v>Inner-TI</v>
      </c>
    </row>
    <row r="1882" spans="5:32" x14ac:dyDescent="0.3">
      <c r="E1882" s="12">
        <v>40980.333333333336</v>
      </c>
      <c r="F1882" s="16">
        <v>18.09</v>
      </c>
      <c r="G1882" s="16">
        <v>1990.430038452148</v>
      </c>
      <c r="H1882" s="29">
        <v>1.1862430905211361</v>
      </c>
      <c r="I1882" s="26">
        <v>298.8</v>
      </c>
      <c r="J1882" s="30">
        <v>0.13101160862354894</v>
      </c>
      <c r="K1882" s="31">
        <v>0.128610894259932</v>
      </c>
      <c r="L1882" s="108">
        <f ca="1">REWS!R1882</f>
        <v>17.872167858580156</v>
      </c>
      <c r="M1882" s="22">
        <f t="shared" si="493"/>
        <v>17.897172989685053</v>
      </c>
      <c r="N1882" s="22">
        <f t="shared" ca="1" si="494"/>
        <v>17.681662789701392</v>
      </c>
      <c r="O1882" s="22">
        <f t="shared" si="495"/>
        <v>2.1241157546307368</v>
      </c>
      <c r="P1882" s="81">
        <f t="shared" ca="1" si="496"/>
        <v>18</v>
      </c>
      <c r="Q1882" s="22">
        <f t="shared" ca="1" si="497"/>
        <v>0.74754073010437561</v>
      </c>
      <c r="R1882" s="3">
        <f ca="1">IF(N1882&gt;'Power Curve'!$C$37,0,INDEX(Ci,$P1882,1)*POWER(1-Q1882,3)+INDEX(Ci,$P1882,2)*3*Q1882*POWER(1-Q1882,2)+INDEX(Ci,$P1882,3)*3*POWER(Q1882,2)*(1-Q1882)+INDEX(Ci,$P1882,4)*POWER(Q1882,3))</f>
        <v>1980.7816262514757</v>
      </c>
      <c r="S1882" s="3">
        <f t="shared" si="498"/>
        <v>1990.430038452148</v>
      </c>
      <c r="T1882" s="3">
        <f t="shared" ca="1" si="499"/>
        <v>-9.6484122006722828</v>
      </c>
      <c r="U1882" s="3">
        <f t="shared" ca="1" si="507"/>
        <v>9.6484122006722828</v>
      </c>
      <c r="W1882" s="34">
        <f t="shared" si="500"/>
        <v>18</v>
      </c>
      <c r="X1882" s="73" t="b">
        <f>COUNTIF('Power Curve'!$D$2:$D$31,W1882)&gt;0</f>
        <v>1</v>
      </c>
      <c r="Y1882" s="73" t="b">
        <f t="shared" si="501"/>
        <v>0</v>
      </c>
      <c r="Z1882" s="73" t="b">
        <f t="shared" si="508"/>
        <v>1</v>
      </c>
      <c r="AA1882" s="34" t="str">
        <f t="shared" si="502"/>
        <v>Inner</v>
      </c>
      <c r="AB1882" s="35" t="str">
        <f t="shared" si="509"/>
        <v>2.1-2.2</v>
      </c>
      <c r="AC1882" s="36" t="str">
        <f t="shared" si="503"/>
        <v>8-9</v>
      </c>
      <c r="AD1882" s="36" t="str">
        <f t="shared" si="504"/>
        <v>Mar</v>
      </c>
      <c r="AE1882" s="35" t="str">
        <f t="shared" si="505"/>
        <v>295-305</v>
      </c>
      <c r="AF1882" s="36" t="str">
        <f t="shared" si="506"/>
        <v>Inner-TI</v>
      </c>
    </row>
    <row r="1883" spans="5:32" x14ac:dyDescent="0.3">
      <c r="E1883" s="12">
        <v>40980.347222222219</v>
      </c>
      <c r="F1883" s="16">
        <v>17.98</v>
      </c>
      <c r="G1883" s="16">
        <v>1984.4699401855469</v>
      </c>
      <c r="H1883" s="29">
        <v>1.1860250794281095</v>
      </c>
      <c r="I1883" s="26">
        <v>298.3</v>
      </c>
      <c r="J1883" s="30">
        <v>0.14627363737486096</v>
      </c>
      <c r="K1883" s="31">
        <v>8.5847591008175933E-2</v>
      </c>
      <c r="L1883" s="108">
        <f ca="1">REWS!R1883</f>
        <v>17.897213419506851</v>
      </c>
      <c r="M1883" s="22">
        <f t="shared" si="493"/>
        <v>17.787255716851767</v>
      </c>
      <c r="N1883" s="22">
        <f t="shared" ca="1" si="494"/>
        <v>17.705356602438233</v>
      </c>
      <c r="O1883" s="22">
        <f t="shared" si="495"/>
        <v>2.107127685787261</v>
      </c>
      <c r="P1883" s="81">
        <f t="shared" ca="1" si="496"/>
        <v>18</v>
      </c>
      <c r="Q1883" s="22">
        <f t="shared" ca="1" si="497"/>
        <v>0.77303312291943593</v>
      </c>
      <c r="R1883" s="3">
        <f ca="1">IF(N1883&gt;'Power Curve'!$C$37,0,INDEX(Ci,$P1883,1)*POWER(1-Q1883,3)+INDEX(Ci,$P1883,2)*3*Q1883*POWER(1-Q1883,2)+INDEX(Ci,$P1883,3)*3*POWER(Q1883,2)*(1-Q1883)+INDEX(Ci,$P1883,4)*POWER(Q1883,3))</f>
        <v>1980.6362010260127</v>
      </c>
      <c r="S1883" s="3">
        <f t="shared" si="498"/>
        <v>1984.4699401855469</v>
      </c>
      <c r="T1883" s="3">
        <f t="shared" ca="1" si="499"/>
        <v>-3.8337391595341614</v>
      </c>
      <c r="U1883" s="3">
        <f t="shared" ca="1" si="507"/>
        <v>3.8337391595341614</v>
      </c>
      <c r="W1883" s="34">
        <f t="shared" si="500"/>
        <v>18</v>
      </c>
      <c r="X1883" s="73" t="b">
        <f>COUNTIF('Power Curve'!$D$2:$D$31,W1883)&gt;0</f>
        <v>1</v>
      </c>
      <c r="Y1883" s="73" t="b">
        <f t="shared" si="501"/>
        <v>0</v>
      </c>
      <c r="Z1883" s="73" t="b">
        <f t="shared" si="508"/>
        <v>1</v>
      </c>
      <c r="AA1883" s="34" t="str">
        <f t="shared" si="502"/>
        <v>Outer</v>
      </c>
      <c r="AB1883" s="35" t="str">
        <f t="shared" si="509"/>
        <v>2.1-2.2</v>
      </c>
      <c r="AC1883" s="36" t="str">
        <f t="shared" si="503"/>
        <v>8-9</v>
      </c>
      <c r="AD1883" s="36" t="str">
        <f t="shared" si="504"/>
        <v>Mar</v>
      </c>
      <c r="AE1883" s="35" t="str">
        <f t="shared" si="505"/>
        <v>295-305</v>
      </c>
      <c r="AF1883" s="36" t="str">
        <f t="shared" si="506"/>
        <v>HWS-HTI</v>
      </c>
    </row>
    <row r="1884" spans="5:32" x14ac:dyDescent="0.3">
      <c r="E1884" s="12">
        <v>40980.354166666664</v>
      </c>
      <c r="F1884" s="16">
        <v>18.68</v>
      </c>
      <c r="G1884" s="16">
        <v>1994.580017089846</v>
      </c>
      <c r="H1884" s="29">
        <v>1.1845294042058061</v>
      </c>
      <c r="I1884" s="26">
        <v>298.89999999999998</v>
      </c>
      <c r="J1884" s="30">
        <v>0.17505353319057818</v>
      </c>
      <c r="K1884" s="31">
        <v>0.11934361904064457</v>
      </c>
      <c r="L1884" s="108">
        <f ca="1">REWS!R1884</f>
        <v>18.66727854907645</v>
      </c>
      <c r="M1884" s="22">
        <f t="shared" si="493"/>
        <v>18.471980337844212</v>
      </c>
      <c r="N1884" s="22">
        <f t="shared" ca="1" si="494"/>
        <v>18.459400552441178</v>
      </c>
      <c r="O1884" s="22">
        <f t="shared" si="495"/>
        <v>2.2129540832260433</v>
      </c>
      <c r="P1884" s="81">
        <f t="shared" ca="1" si="496"/>
        <v>19</v>
      </c>
      <c r="Q1884" s="22">
        <f t="shared" ca="1" si="497"/>
        <v>0.94747841982916214</v>
      </c>
      <c r="R1884" s="3">
        <f ca="1">IF(N1884&gt;'Power Curve'!$C$37,0,INDEX(Ci,$P1884,1)*POWER(1-Q1884,3)+INDEX(Ci,$P1884,2)*3*Q1884*POWER(1-Q1884,2)+INDEX(Ci,$P1884,3)*3*POWER(Q1884,2)*(1-Q1884)+INDEX(Ci,$P1884,4)*POWER(Q1884,3))</f>
        <v>1989.3953095620482</v>
      </c>
      <c r="S1884" s="3">
        <f t="shared" si="498"/>
        <v>1994.580017089846</v>
      </c>
      <c r="T1884" s="3">
        <f t="shared" ca="1" si="499"/>
        <v>-5.1847075277978547</v>
      </c>
      <c r="U1884" s="3">
        <f t="shared" ca="1" si="507"/>
        <v>5.1847075277978547</v>
      </c>
      <c r="W1884" s="34">
        <f t="shared" si="500"/>
        <v>18</v>
      </c>
      <c r="X1884" s="73" t="b">
        <f>COUNTIF('Power Curve'!$D$2:$D$31,W1884)&gt;0</f>
        <v>1</v>
      </c>
      <c r="Y1884" s="73" t="b">
        <f t="shared" si="501"/>
        <v>0</v>
      </c>
      <c r="Z1884" s="73" t="b">
        <f t="shared" si="508"/>
        <v>1</v>
      </c>
      <c r="AA1884" s="34" t="str">
        <f t="shared" si="502"/>
        <v>Outer</v>
      </c>
      <c r="AB1884" s="35" t="str">
        <f t="shared" si="509"/>
        <v>2.2-2.3</v>
      </c>
      <c r="AC1884" s="36" t="str">
        <f t="shared" si="503"/>
        <v>8-9</v>
      </c>
      <c r="AD1884" s="36" t="str">
        <f t="shared" si="504"/>
        <v>Mar</v>
      </c>
      <c r="AE1884" s="35" t="str">
        <f t="shared" si="505"/>
        <v>295-305</v>
      </c>
      <c r="AF1884" s="36" t="str">
        <f t="shared" si="506"/>
        <v>HWS-HTI</v>
      </c>
    </row>
    <row r="1885" spans="5:32" x14ac:dyDescent="0.3">
      <c r="E1885" s="12">
        <v>40980.388888888891</v>
      </c>
      <c r="F1885" s="16">
        <v>20.02</v>
      </c>
      <c r="G1885" s="16">
        <v>1990.1499481201149</v>
      </c>
      <c r="H1885" s="29">
        <v>1.184051140179242</v>
      </c>
      <c r="I1885" s="26">
        <v>301.39999999999998</v>
      </c>
      <c r="J1885" s="30">
        <v>0.1058941058941059</v>
      </c>
      <c r="K1885" s="31">
        <v>0.10266674895447035</v>
      </c>
      <c r="L1885" s="108">
        <f ca="1">REWS!R1885</f>
        <v>19.977705413423081</v>
      </c>
      <c r="M1885" s="22">
        <f t="shared" si="493"/>
        <v>19.794393386493621</v>
      </c>
      <c r="N1885" s="22">
        <f t="shared" ca="1" si="494"/>
        <v>19.752575420218765</v>
      </c>
      <c r="O1885" s="22">
        <f t="shared" si="495"/>
        <v>2.4173372827986896</v>
      </c>
      <c r="P1885" s="81">
        <f t="shared" ca="1" si="496"/>
        <v>21</v>
      </c>
      <c r="Q1885" s="22">
        <f t="shared" ca="1" si="497"/>
        <v>0.77634254409246584</v>
      </c>
      <c r="R1885" s="3">
        <f ca="1">IF(N1885&gt;'Power Curve'!$C$37,0,INDEX(Ci,$P1885,1)*POWER(1-Q1885,3)+INDEX(Ci,$P1885,2)*3*Q1885*POWER(1-Q1885,2)+INDEX(Ci,$P1885,3)*3*POWER(Q1885,2)*(1-Q1885)+INDEX(Ci,$P1885,4)*POWER(Q1885,3))</f>
        <v>1983.7140199355526</v>
      </c>
      <c r="S1885" s="3">
        <f t="shared" si="498"/>
        <v>1990.1499481201149</v>
      </c>
      <c r="T1885" s="3">
        <f t="shared" ca="1" si="499"/>
        <v>-6.4359281845622718</v>
      </c>
      <c r="U1885" s="3">
        <f t="shared" ca="1" si="507"/>
        <v>6.4359281845622718</v>
      </c>
      <c r="W1885" s="34">
        <f t="shared" si="500"/>
        <v>20</v>
      </c>
      <c r="X1885" s="73" t="b">
        <f>COUNTIF('Power Curve'!$D$2:$D$31,W1885)&gt;0</f>
        <v>1</v>
      </c>
      <c r="Y1885" s="73" t="b">
        <f t="shared" si="501"/>
        <v>0</v>
      </c>
      <c r="Z1885" s="73" t="b">
        <f t="shared" si="508"/>
        <v>1</v>
      </c>
      <c r="AA1885" s="34" t="str">
        <f t="shared" si="502"/>
        <v>Inner</v>
      </c>
      <c r="AB1885" s="35" t="str">
        <f t="shared" si="509"/>
        <v>2.4-2.5</v>
      </c>
      <c r="AC1885" s="36" t="str">
        <f t="shared" si="503"/>
        <v>9-10</v>
      </c>
      <c r="AD1885" s="36" t="str">
        <f t="shared" si="504"/>
        <v>Mar</v>
      </c>
      <c r="AE1885" s="35" t="str">
        <f t="shared" si="505"/>
        <v>295-305</v>
      </c>
      <c r="AF1885" s="36" t="str">
        <f t="shared" si="506"/>
        <v>Inner-TI</v>
      </c>
    </row>
    <row r="1886" spans="5:32" x14ac:dyDescent="0.3">
      <c r="E1886" s="12">
        <v>40980.395833333336</v>
      </c>
      <c r="F1886" s="16">
        <v>19.149999999999999</v>
      </c>
      <c r="G1886" s="16">
        <v>1991.979965209958</v>
      </c>
      <c r="H1886" s="29">
        <v>1.1835175588742102</v>
      </c>
      <c r="I1886" s="26">
        <v>299.89999999999998</v>
      </c>
      <c r="J1886" s="30">
        <v>0.13315926892950392</v>
      </c>
      <c r="K1886" s="31">
        <v>6.0170315103631251E-2</v>
      </c>
      <c r="L1886" s="108">
        <f ca="1">REWS!R1886</f>
        <v>19.12737149455825</v>
      </c>
      <c r="M1886" s="22">
        <f t="shared" si="493"/>
        <v>18.93135287118066</v>
      </c>
      <c r="N1886" s="22">
        <f t="shared" ca="1" si="494"/>
        <v>18.908982729067599</v>
      </c>
      <c r="O1886" s="22">
        <f t="shared" si="495"/>
        <v>2.283951589077172</v>
      </c>
      <c r="P1886" s="81">
        <f t="shared" ca="1" si="496"/>
        <v>20</v>
      </c>
      <c r="Q1886" s="22">
        <f t="shared" ca="1" si="497"/>
        <v>0.73182188797108194</v>
      </c>
      <c r="R1886" s="3">
        <f ca="1">IF(N1886&gt;'Power Curve'!$C$37,0,INDEX(Ci,$P1886,1)*POWER(1-Q1886,3)+INDEX(Ci,$P1886,2)*3*Q1886*POWER(1-Q1886,2)+INDEX(Ci,$P1886,3)*3*POWER(Q1886,2)*(1-Q1886)+INDEX(Ci,$P1886,4)*POWER(Q1886,3))</f>
        <v>1989.4713307698571</v>
      </c>
      <c r="S1886" s="3">
        <f t="shared" si="498"/>
        <v>1991.979965209958</v>
      </c>
      <c r="T1886" s="3">
        <f t="shared" ca="1" si="499"/>
        <v>-2.5086344401008773</v>
      </c>
      <c r="U1886" s="3">
        <f t="shared" ca="1" si="507"/>
        <v>2.5086344401008773</v>
      </c>
      <c r="W1886" s="34">
        <f t="shared" si="500"/>
        <v>19</v>
      </c>
      <c r="X1886" s="73" t="b">
        <f>COUNTIF('Power Curve'!$D$2:$D$31,W1886)&gt;0</f>
        <v>1</v>
      </c>
      <c r="Y1886" s="73" t="b">
        <f t="shared" si="501"/>
        <v>0</v>
      </c>
      <c r="Z1886" s="73" t="b">
        <f t="shared" si="508"/>
        <v>1</v>
      </c>
      <c r="AA1886" s="34" t="str">
        <f t="shared" si="502"/>
        <v>Outer</v>
      </c>
      <c r="AB1886" s="35" t="str">
        <f t="shared" si="509"/>
        <v>2.2-2.3</v>
      </c>
      <c r="AC1886" s="36" t="str">
        <f t="shared" si="503"/>
        <v>9-10</v>
      </c>
      <c r="AD1886" s="36" t="str">
        <f t="shared" si="504"/>
        <v>Mar</v>
      </c>
      <c r="AE1886" s="35" t="str">
        <f t="shared" si="505"/>
        <v>295-305</v>
      </c>
      <c r="AF1886" s="36" t="str">
        <f t="shared" si="506"/>
        <v>Inner-TI</v>
      </c>
    </row>
    <row r="1887" spans="5:32" x14ac:dyDescent="0.3">
      <c r="E1887" s="12">
        <v>40980.4375</v>
      </c>
      <c r="F1887" s="16">
        <v>18.68</v>
      </c>
      <c r="G1887" s="16">
        <v>1990.710021972656</v>
      </c>
      <c r="H1887" s="29">
        <v>1.1854904977685115</v>
      </c>
      <c r="I1887" s="26">
        <v>298.3</v>
      </c>
      <c r="J1887" s="30">
        <v>0.14614561027837258</v>
      </c>
      <c r="K1887" s="31">
        <v>9.2739987268346535E-2</v>
      </c>
      <c r="L1887" s="108">
        <f ca="1">REWS!R1887</f>
        <v>18.484016530147688</v>
      </c>
      <c r="M1887" s="22">
        <f t="shared" si="493"/>
        <v>18.476974867594411</v>
      </c>
      <c r="N1887" s="22">
        <f t="shared" ca="1" si="494"/>
        <v>18.28312146037144</v>
      </c>
      <c r="O1887" s="22">
        <f t="shared" si="495"/>
        <v>2.2137260038992013</v>
      </c>
      <c r="P1887" s="81">
        <f t="shared" ca="1" si="496"/>
        <v>19</v>
      </c>
      <c r="Q1887" s="22">
        <f t="shared" ca="1" si="497"/>
        <v>0.63994097367774083</v>
      </c>
      <c r="R1887" s="3">
        <f ca="1">IF(N1887&gt;'Power Curve'!$C$37,0,INDEX(Ci,$P1887,1)*POWER(1-Q1887,3)+INDEX(Ci,$P1887,2)*3*Q1887*POWER(1-Q1887,2)+INDEX(Ci,$P1887,3)*3*POWER(Q1887,2)*(1-Q1887)+INDEX(Ci,$P1887,4)*POWER(Q1887,3))</f>
        <v>1986.6576367373691</v>
      </c>
      <c r="S1887" s="3">
        <f t="shared" si="498"/>
        <v>1990.710021972656</v>
      </c>
      <c r="T1887" s="3">
        <f t="shared" ca="1" si="499"/>
        <v>-4.0523852352869199</v>
      </c>
      <c r="U1887" s="3">
        <f t="shared" ca="1" si="507"/>
        <v>4.0523852352869199</v>
      </c>
      <c r="W1887" s="34">
        <f t="shared" si="500"/>
        <v>18</v>
      </c>
      <c r="X1887" s="73" t="b">
        <f>COUNTIF('Power Curve'!$D$2:$D$31,W1887)&gt;0</f>
        <v>1</v>
      </c>
      <c r="Y1887" s="73" t="b">
        <f t="shared" si="501"/>
        <v>0</v>
      </c>
      <c r="Z1887" s="73" t="b">
        <f t="shared" si="508"/>
        <v>1</v>
      </c>
      <c r="AA1887" s="34" t="str">
        <f t="shared" si="502"/>
        <v>Outer</v>
      </c>
      <c r="AB1887" s="35" t="str">
        <f t="shared" si="509"/>
        <v>2.2-2.3</v>
      </c>
      <c r="AC1887" s="36" t="str">
        <f t="shared" si="503"/>
        <v>10-11</v>
      </c>
      <c r="AD1887" s="36" t="str">
        <f t="shared" si="504"/>
        <v>Mar</v>
      </c>
      <c r="AE1887" s="35" t="str">
        <f t="shared" si="505"/>
        <v>295-305</v>
      </c>
      <c r="AF1887" s="36" t="str">
        <f t="shared" si="506"/>
        <v>HWS-HTI</v>
      </c>
    </row>
    <row r="1888" spans="5:32" x14ac:dyDescent="0.3">
      <c r="E1888" s="12">
        <v>40980.444444444445</v>
      </c>
      <c r="F1888" s="16">
        <v>17.63</v>
      </c>
      <c r="G1888" s="16">
        <v>1992.1499938964871</v>
      </c>
      <c r="H1888" s="29">
        <v>1.1864630159777072</v>
      </c>
      <c r="I1888" s="26">
        <v>297</v>
      </c>
      <c r="J1888" s="30">
        <v>0.15598411798071471</v>
      </c>
      <c r="K1888" s="31">
        <v>0.13219325101345289</v>
      </c>
      <c r="L1888" s="108">
        <f ca="1">REWS!R1888</f>
        <v>17.504604213815359</v>
      </c>
      <c r="M1888" s="22">
        <f t="shared" si="493"/>
        <v>17.443154108676939</v>
      </c>
      <c r="N1888" s="22">
        <f t="shared" ca="1" si="494"/>
        <v>17.3190872894485</v>
      </c>
      <c r="O1888" s="22">
        <f t="shared" si="495"/>
        <v>2.0539456730048768</v>
      </c>
      <c r="P1888" s="81">
        <f t="shared" ca="1" si="496"/>
        <v>18</v>
      </c>
      <c r="Q1888" s="22">
        <f t="shared" ca="1" si="497"/>
        <v>0.35744238754458918</v>
      </c>
      <c r="R1888" s="3">
        <f ca="1">IF(N1888&gt;'Power Curve'!$C$37,0,INDEX(Ci,$P1888,1)*POWER(1-Q1888,3)+INDEX(Ci,$P1888,2)*3*Q1888*POWER(1-Q1888,2)+INDEX(Ci,$P1888,3)*3*POWER(Q1888,2)*(1-Q1888)+INDEX(Ci,$P1888,4)*POWER(Q1888,3))</f>
        <v>1983.6466157344623</v>
      </c>
      <c r="S1888" s="3">
        <f t="shared" si="498"/>
        <v>1992.1499938964871</v>
      </c>
      <c r="T1888" s="3">
        <f t="shared" ca="1" si="499"/>
        <v>-8.5033781620247737</v>
      </c>
      <c r="U1888" s="3">
        <f t="shared" ca="1" si="507"/>
        <v>8.5033781620247737</v>
      </c>
      <c r="W1888" s="34">
        <f t="shared" si="500"/>
        <v>17</v>
      </c>
      <c r="X1888" s="73" t="b">
        <f>COUNTIF('Power Curve'!$D$2:$D$31,W1888)&gt;0</f>
        <v>1</v>
      </c>
      <c r="Y1888" s="73" t="b">
        <f t="shared" si="501"/>
        <v>0</v>
      </c>
      <c r="Z1888" s="73" t="b">
        <f t="shared" si="508"/>
        <v>1</v>
      </c>
      <c r="AA1888" s="34" t="str">
        <f t="shared" si="502"/>
        <v>Outer</v>
      </c>
      <c r="AB1888" s="35" t="str">
        <f t="shared" si="509"/>
        <v>2.0-2.1</v>
      </c>
      <c r="AC1888" s="36" t="str">
        <f t="shared" si="503"/>
        <v>10-11</v>
      </c>
      <c r="AD1888" s="36" t="str">
        <f t="shared" si="504"/>
        <v>Mar</v>
      </c>
      <c r="AE1888" s="35" t="str">
        <f t="shared" si="505"/>
        <v>295-305</v>
      </c>
      <c r="AF1888" s="36" t="str">
        <f t="shared" si="506"/>
        <v>HWS-HTI</v>
      </c>
    </row>
    <row r="1889" spans="5:32" x14ac:dyDescent="0.3">
      <c r="E1889" s="12">
        <v>40980.451388888891</v>
      </c>
      <c r="F1889" s="16">
        <v>18.899999999999999</v>
      </c>
      <c r="G1889" s="16">
        <v>1996.5400543212891</v>
      </c>
      <c r="H1889" s="29">
        <v>1.1870295131548361</v>
      </c>
      <c r="I1889" s="26">
        <v>295.10000000000002</v>
      </c>
      <c r="J1889" s="30">
        <v>0.11375661375661376</v>
      </c>
      <c r="K1889" s="31">
        <v>9.0599466961765115E-2</v>
      </c>
      <c r="L1889" s="108">
        <f ca="1">REWS!R1889</f>
        <v>18.919758783504026</v>
      </c>
      <c r="M1889" s="22">
        <f t="shared" si="493"/>
        <v>18.702670111713864</v>
      </c>
      <c r="N1889" s="22">
        <f t="shared" ca="1" si="494"/>
        <v>18.722222598998762</v>
      </c>
      <c r="O1889" s="22">
        <f t="shared" si="495"/>
        <v>2.2486079314244738</v>
      </c>
      <c r="P1889" s="81">
        <f t="shared" ca="1" si="496"/>
        <v>20</v>
      </c>
      <c r="Q1889" s="22">
        <f t="shared" ca="1" si="497"/>
        <v>0.40599916691034893</v>
      </c>
      <c r="R1889" s="3">
        <f ca="1">IF(N1889&gt;'Power Curve'!$C$37,0,INDEX(Ci,$P1889,1)*POWER(1-Q1889,3)+INDEX(Ci,$P1889,2)*3*Q1889*POWER(1-Q1889,2)+INDEX(Ci,$P1889,3)*3*POWER(Q1889,2)*(1-Q1889)+INDEX(Ci,$P1889,4)*POWER(Q1889,3))</f>
        <v>1989.4713307698576</v>
      </c>
      <c r="S1889" s="3">
        <f t="shared" si="498"/>
        <v>1996.5400543212891</v>
      </c>
      <c r="T1889" s="3">
        <f t="shared" ca="1" si="499"/>
        <v>-7.0687235514315034</v>
      </c>
      <c r="U1889" s="3">
        <f t="shared" ca="1" si="507"/>
        <v>7.0687235514315034</v>
      </c>
      <c r="W1889" s="34">
        <f t="shared" si="500"/>
        <v>19</v>
      </c>
      <c r="X1889" s="73" t="b">
        <f>COUNTIF('Power Curve'!$D$2:$D$31,W1889)&gt;0</f>
        <v>1</v>
      </c>
      <c r="Y1889" s="73" t="b">
        <f t="shared" si="501"/>
        <v>0</v>
      </c>
      <c r="Z1889" s="73" t="b">
        <f t="shared" si="508"/>
        <v>1</v>
      </c>
      <c r="AA1889" s="34" t="str">
        <f t="shared" si="502"/>
        <v>Outer</v>
      </c>
      <c r="AB1889" s="35" t="str">
        <f t="shared" si="509"/>
        <v>2.2-2.3</v>
      </c>
      <c r="AC1889" s="36" t="str">
        <f t="shared" si="503"/>
        <v>10-11</v>
      </c>
      <c r="AD1889" s="36" t="str">
        <f t="shared" si="504"/>
        <v>Mar</v>
      </c>
      <c r="AE1889" s="35" t="str">
        <f t="shared" si="505"/>
        <v>295-305</v>
      </c>
      <c r="AF1889" s="36" t="str">
        <f t="shared" si="506"/>
        <v>Inner-TI</v>
      </c>
    </row>
    <row r="1890" spans="5:32" x14ac:dyDescent="0.3">
      <c r="E1890" s="12">
        <v>40980.458333333336</v>
      </c>
      <c r="F1890" s="16">
        <v>17.510000000000002</v>
      </c>
      <c r="G1890" s="16">
        <v>1996.159973144536</v>
      </c>
      <c r="H1890" s="29">
        <v>1.1877856339374899</v>
      </c>
      <c r="I1890" s="26">
        <v>294</v>
      </c>
      <c r="J1890" s="30">
        <v>0.12906910336950311</v>
      </c>
      <c r="K1890" s="31">
        <v>0.11721514768766482</v>
      </c>
      <c r="L1890" s="108">
        <f ca="1">REWS!R1890</f>
        <v>17.513102719380402</v>
      </c>
      <c r="M1890" s="22">
        <f t="shared" si="493"/>
        <v>17.330861007901568</v>
      </c>
      <c r="N1890" s="22">
        <f t="shared" ca="1" si="494"/>
        <v>17.333931984390901</v>
      </c>
      <c r="O1890" s="22">
        <f t="shared" si="495"/>
        <v>2.0365904122942813</v>
      </c>
      <c r="P1890" s="81">
        <f t="shared" ca="1" si="496"/>
        <v>18</v>
      </c>
      <c r="Q1890" s="22">
        <f t="shared" ca="1" si="497"/>
        <v>0.37341393247467147</v>
      </c>
      <c r="R1890" s="3">
        <f ca="1">IF(N1890&gt;'Power Curve'!$C$37,0,INDEX(Ci,$P1890,1)*POWER(1-Q1890,3)+INDEX(Ci,$P1890,2)*3*Q1890*POWER(1-Q1890,2)+INDEX(Ci,$P1890,3)*3*POWER(Q1890,2)*(1-Q1890)+INDEX(Ci,$P1890,4)*POWER(Q1890,3))</f>
        <v>1983.5306635620157</v>
      </c>
      <c r="S1890" s="3">
        <f t="shared" si="498"/>
        <v>1996.159973144536</v>
      </c>
      <c r="T1890" s="3">
        <f t="shared" ca="1" si="499"/>
        <v>-12.629309582520364</v>
      </c>
      <c r="U1890" s="3">
        <f t="shared" ca="1" si="507"/>
        <v>12.629309582520364</v>
      </c>
      <c r="W1890" s="34">
        <f t="shared" si="500"/>
        <v>17</v>
      </c>
      <c r="X1890" s="73" t="b">
        <f>COUNTIF('Power Curve'!$D$2:$D$31,W1890)&gt;0</f>
        <v>1</v>
      </c>
      <c r="Y1890" s="73" t="b">
        <f t="shared" si="501"/>
        <v>0</v>
      </c>
      <c r="Z1890" s="73" t="b">
        <f t="shared" si="508"/>
        <v>1</v>
      </c>
      <c r="AA1890" s="34" t="str">
        <f t="shared" si="502"/>
        <v>Inner</v>
      </c>
      <c r="AB1890" s="35" t="str">
        <f t="shared" si="509"/>
        <v>2.0-2.1</v>
      </c>
      <c r="AC1890" s="36" t="str">
        <f t="shared" si="503"/>
        <v>11-12</v>
      </c>
      <c r="AD1890" s="36" t="str">
        <f t="shared" si="504"/>
        <v>Mar</v>
      </c>
      <c r="AE1890" s="35" t="str">
        <f t="shared" si="505"/>
        <v>285-295</v>
      </c>
      <c r="AF1890" s="36" t="str">
        <f t="shared" si="506"/>
        <v>Inner-TI</v>
      </c>
    </row>
    <row r="1891" spans="5:32" x14ac:dyDescent="0.3">
      <c r="E1891" s="12">
        <v>40980.465277777781</v>
      </c>
      <c r="F1891" s="16">
        <v>18.79</v>
      </c>
      <c r="G1891" s="16">
        <v>1995.859970092778</v>
      </c>
      <c r="H1891" s="29">
        <v>1.1881785358292924</v>
      </c>
      <c r="I1891" s="26">
        <v>294.60000000000002</v>
      </c>
      <c r="J1891" s="30">
        <v>9.3134646088344875E-2</v>
      </c>
      <c r="K1891" s="31">
        <v>0.12656039539866404</v>
      </c>
      <c r="L1891" s="108">
        <f ca="1">REWS!R1891</f>
        <v>18.77698207048439</v>
      </c>
      <c r="M1891" s="22">
        <f t="shared" si="493"/>
        <v>18.599816148933957</v>
      </c>
      <c r="N1891" s="22">
        <f t="shared" ca="1" si="494"/>
        <v>18.586929980991961</v>
      </c>
      <c r="O1891" s="22">
        <f t="shared" si="495"/>
        <v>2.2327115199188907</v>
      </c>
      <c r="P1891" s="81">
        <f t="shared" ca="1" si="496"/>
        <v>20</v>
      </c>
      <c r="Q1891" s="22">
        <f t="shared" ca="1" si="497"/>
        <v>0.16996694246202329</v>
      </c>
      <c r="R1891" s="3">
        <f ca="1">IF(N1891&gt;'Power Curve'!$C$37,0,INDEX(Ci,$P1891,1)*POWER(1-Q1891,3)+INDEX(Ci,$P1891,2)*3*Q1891*POWER(1-Q1891,2)+INDEX(Ci,$P1891,3)*3*POWER(Q1891,2)*(1-Q1891)+INDEX(Ci,$P1891,4)*POWER(Q1891,3))</f>
        <v>1989.4713307698578</v>
      </c>
      <c r="S1891" s="3">
        <f t="shared" si="498"/>
        <v>1995.859970092778</v>
      </c>
      <c r="T1891" s="3">
        <f t="shared" ca="1" si="499"/>
        <v>-6.3886393229201985</v>
      </c>
      <c r="U1891" s="3">
        <f t="shared" ca="1" si="507"/>
        <v>6.3886393229201985</v>
      </c>
      <c r="W1891" s="34">
        <f t="shared" si="500"/>
        <v>19</v>
      </c>
      <c r="X1891" s="73" t="b">
        <f>COUNTIF('Power Curve'!$D$2:$D$31,W1891)&gt;0</f>
        <v>1</v>
      </c>
      <c r="Y1891" s="73" t="b">
        <f t="shared" si="501"/>
        <v>0</v>
      </c>
      <c r="Z1891" s="73" t="b">
        <f t="shared" si="508"/>
        <v>1</v>
      </c>
      <c r="AA1891" s="34" t="str">
        <f t="shared" si="502"/>
        <v>Outer</v>
      </c>
      <c r="AB1891" s="35" t="str">
        <f t="shared" si="509"/>
        <v>2.2-2.3</v>
      </c>
      <c r="AC1891" s="36" t="str">
        <f t="shared" si="503"/>
        <v>11-12</v>
      </c>
      <c r="AD1891" s="36" t="str">
        <f t="shared" si="504"/>
        <v>Mar</v>
      </c>
      <c r="AE1891" s="35" t="str">
        <f t="shared" si="505"/>
        <v>285-295</v>
      </c>
      <c r="AF1891" s="36" t="str">
        <f t="shared" si="506"/>
        <v>HWS-LTI</v>
      </c>
    </row>
    <row r="1892" spans="5:32" x14ac:dyDescent="0.3">
      <c r="E1892" s="12">
        <v>40980.472222222219</v>
      </c>
      <c r="F1892" s="16">
        <v>17.190000000000001</v>
      </c>
      <c r="G1892" s="16">
        <v>1997.9399871826149</v>
      </c>
      <c r="H1892" s="29">
        <v>1.1896792112858439</v>
      </c>
      <c r="I1892" s="26">
        <v>295.5</v>
      </c>
      <c r="J1892" s="30">
        <v>0.11867364746945898</v>
      </c>
      <c r="K1892" s="31">
        <v>0.10725394337045058</v>
      </c>
      <c r="L1892" s="108">
        <f ca="1">REWS!R1892</f>
        <v>17.216387774830519</v>
      </c>
      <c r="M1892" s="22">
        <f t="shared" si="493"/>
        <v>17.023171377787705</v>
      </c>
      <c r="N1892" s="22">
        <f t="shared" ca="1" si="494"/>
        <v>17.049303059766668</v>
      </c>
      <c r="O1892" s="22">
        <f t="shared" si="495"/>
        <v>1.989035988098133</v>
      </c>
      <c r="P1892" s="81">
        <f t="shared" ca="1" si="496"/>
        <v>18</v>
      </c>
      <c r="Q1892" s="22">
        <f t="shared" ca="1" si="497"/>
        <v>6.717903336250447E-2</v>
      </c>
      <c r="R1892" s="3">
        <f ca="1">IF(N1892&gt;'Power Curve'!$C$37,0,INDEX(Ci,$P1892,1)*POWER(1-Q1892,3)+INDEX(Ci,$P1892,2)*3*Q1892*POWER(1-Q1892,2)+INDEX(Ci,$P1892,3)*3*POWER(Q1892,2)*(1-Q1892)+INDEX(Ci,$P1892,4)*POWER(Q1892,3))</f>
        <v>1985.1026819088022</v>
      </c>
      <c r="S1892" s="3">
        <f t="shared" si="498"/>
        <v>1997.9399871826149</v>
      </c>
      <c r="T1892" s="3">
        <f t="shared" ca="1" si="499"/>
        <v>-12.837305273812717</v>
      </c>
      <c r="U1892" s="3">
        <f t="shared" ca="1" si="507"/>
        <v>12.837305273812717</v>
      </c>
      <c r="W1892" s="34">
        <f t="shared" si="500"/>
        <v>17</v>
      </c>
      <c r="X1892" s="73" t="b">
        <f>COUNTIF('Power Curve'!$D$2:$D$31,W1892)&gt;0</f>
        <v>1</v>
      </c>
      <c r="Y1892" s="73" t="b">
        <f t="shared" si="501"/>
        <v>0</v>
      </c>
      <c r="Z1892" s="73" t="b">
        <f t="shared" si="508"/>
        <v>1</v>
      </c>
      <c r="AA1892" s="34" t="str">
        <f t="shared" si="502"/>
        <v>Inner</v>
      </c>
      <c r="AB1892" s="35" t="str">
        <f t="shared" si="509"/>
        <v>1.9-2.0</v>
      </c>
      <c r="AC1892" s="36" t="str">
        <f t="shared" si="503"/>
        <v>11-12</v>
      </c>
      <c r="AD1892" s="36" t="str">
        <f t="shared" si="504"/>
        <v>Mar</v>
      </c>
      <c r="AE1892" s="35" t="str">
        <f t="shared" si="505"/>
        <v>295-305</v>
      </c>
      <c r="AF1892" s="36" t="str">
        <f t="shared" si="506"/>
        <v>Inner-TI</v>
      </c>
    </row>
    <row r="1893" spans="5:32" x14ac:dyDescent="0.3">
      <c r="E1893" s="12">
        <v>40980.479166666664</v>
      </c>
      <c r="F1893" s="16">
        <v>16.48</v>
      </c>
      <c r="G1893" s="16">
        <v>1993.569946289063</v>
      </c>
      <c r="H1893" s="29">
        <v>1.1899120658356057</v>
      </c>
      <c r="I1893" s="26">
        <v>294.39999999999998</v>
      </c>
      <c r="J1893" s="30">
        <v>0.12075242718446602</v>
      </c>
      <c r="K1893" s="31">
        <v>0.11322684974619443</v>
      </c>
      <c r="L1893" s="108">
        <f ca="1">REWS!R1893</f>
        <v>16.404361205516015</v>
      </c>
      <c r="M1893" s="22">
        <f t="shared" si="493"/>
        <v>16.321126613798238</v>
      </c>
      <c r="N1893" s="22">
        <f t="shared" ca="1" si="494"/>
        <v>16.246217005686091</v>
      </c>
      <c r="O1893" s="22">
        <f t="shared" si="495"/>
        <v>1.8805327067262998</v>
      </c>
      <c r="P1893" s="81">
        <f t="shared" ca="1" si="496"/>
        <v>17</v>
      </c>
      <c r="Q1893" s="22">
        <f t="shared" ca="1" si="497"/>
        <v>0.2510604940752732</v>
      </c>
      <c r="R1893" s="3">
        <f ca="1">IF(N1893&gt;'Power Curve'!$C$37,0,INDEX(Ci,$P1893,1)*POWER(1-Q1893,3)+INDEX(Ci,$P1893,2)*3*Q1893*POWER(1-Q1893,2)+INDEX(Ci,$P1893,3)*3*POWER(Q1893,2)*(1-Q1893)+INDEX(Ci,$P1893,4)*POWER(Q1893,3))</f>
        <v>1983.2638299879634</v>
      </c>
      <c r="S1893" s="3">
        <f t="shared" si="498"/>
        <v>1993.569946289063</v>
      </c>
      <c r="T1893" s="3">
        <f t="shared" ca="1" si="499"/>
        <v>-10.306116301099564</v>
      </c>
      <c r="U1893" s="3">
        <f t="shared" ca="1" si="507"/>
        <v>10.306116301099564</v>
      </c>
      <c r="W1893" s="34">
        <f t="shared" si="500"/>
        <v>16</v>
      </c>
      <c r="X1893" s="73" t="b">
        <f>COUNTIF('Power Curve'!$D$2:$D$31,W1893)&gt;0</f>
        <v>1</v>
      </c>
      <c r="Y1893" s="73" t="b">
        <f t="shared" si="501"/>
        <v>0</v>
      </c>
      <c r="Z1893" s="73" t="b">
        <f t="shared" si="508"/>
        <v>1</v>
      </c>
      <c r="AA1893" s="34" t="str">
        <f t="shared" si="502"/>
        <v>Inner</v>
      </c>
      <c r="AB1893" s="35" t="str">
        <f t="shared" si="509"/>
        <v>1.8-1.9</v>
      </c>
      <c r="AC1893" s="36" t="str">
        <f t="shared" si="503"/>
        <v>11-12</v>
      </c>
      <c r="AD1893" s="36" t="str">
        <f t="shared" si="504"/>
        <v>Mar</v>
      </c>
      <c r="AE1893" s="35" t="str">
        <f t="shared" si="505"/>
        <v>285-295</v>
      </c>
      <c r="AF1893" s="36" t="str">
        <f t="shared" si="506"/>
        <v>Inner-TI</v>
      </c>
    </row>
    <row r="1894" spans="5:32" x14ac:dyDescent="0.3">
      <c r="E1894" s="12">
        <v>40980.486111111109</v>
      </c>
      <c r="F1894" s="16">
        <v>17.440000000000001</v>
      </c>
      <c r="G1894" s="16">
        <v>1991.6099395751951</v>
      </c>
      <c r="H1894" s="29">
        <v>1.1898105319948813</v>
      </c>
      <c r="I1894" s="26">
        <v>297.10000000000002</v>
      </c>
      <c r="J1894" s="30">
        <v>0.1238532110091743</v>
      </c>
      <c r="K1894" s="31">
        <v>0.10844801671188475</v>
      </c>
      <c r="L1894" s="108">
        <f ca="1">REWS!R1894</f>
        <v>17.278312043420826</v>
      </c>
      <c r="M1894" s="22">
        <f t="shared" si="493"/>
        <v>17.271380576415105</v>
      </c>
      <c r="N1894" s="22">
        <f t="shared" ca="1" si="494"/>
        <v>17.111255907108806</v>
      </c>
      <c r="O1894" s="22">
        <f t="shared" si="495"/>
        <v>2.0273975198681358</v>
      </c>
      <c r="P1894" s="81">
        <f t="shared" ca="1" si="496"/>
        <v>18</v>
      </c>
      <c r="Q1894" s="22">
        <f t="shared" ca="1" si="497"/>
        <v>0.13383467625114617</v>
      </c>
      <c r="R1894" s="3">
        <f ca="1">IF(N1894&gt;'Power Curve'!$C$37,0,INDEX(Ci,$P1894,1)*POWER(1-Q1894,3)+INDEX(Ci,$P1894,2)*3*Q1894*POWER(1-Q1894,2)+INDEX(Ci,$P1894,3)*3*POWER(Q1894,2)*(1-Q1894)+INDEX(Ci,$P1894,4)*POWER(Q1894,3))</f>
        <v>1984.9147774184401</v>
      </c>
      <c r="S1894" s="3">
        <f t="shared" si="498"/>
        <v>1991.6099395751951</v>
      </c>
      <c r="T1894" s="3">
        <f t="shared" ca="1" si="499"/>
        <v>-6.6951621567550319</v>
      </c>
      <c r="U1894" s="3">
        <f t="shared" ca="1" si="507"/>
        <v>6.6951621567550319</v>
      </c>
      <c r="W1894" s="34">
        <f t="shared" si="500"/>
        <v>17</v>
      </c>
      <c r="X1894" s="73" t="b">
        <f>COUNTIF('Power Curve'!$D$2:$D$31,W1894)&gt;0</f>
        <v>1</v>
      </c>
      <c r="Y1894" s="73" t="b">
        <f t="shared" si="501"/>
        <v>0</v>
      </c>
      <c r="Z1894" s="73" t="b">
        <f t="shared" si="508"/>
        <v>1</v>
      </c>
      <c r="AA1894" s="34" t="str">
        <f t="shared" si="502"/>
        <v>Inner</v>
      </c>
      <c r="AB1894" s="35" t="str">
        <f t="shared" si="509"/>
        <v>2.0-2.1</v>
      </c>
      <c r="AC1894" s="36" t="str">
        <f t="shared" si="503"/>
        <v>11-12</v>
      </c>
      <c r="AD1894" s="36" t="str">
        <f t="shared" si="504"/>
        <v>Mar</v>
      </c>
      <c r="AE1894" s="35" t="str">
        <f t="shared" si="505"/>
        <v>295-305</v>
      </c>
      <c r="AF1894" s="36" t="str">
        <f t="shared" si="506"/>
        <v>Inner-TI</v>
      </c>
    </row>
    <row r="1895" spans="5:32" x14ac:dyDescent="0.3">
      <c r="E1895" s="12">
        <v>40980.493055555555</v>
      </c>
      <c r="F1895" s="16">
        <v>15.66</v>
      </c>
      <c r="G1895" s="16">
        <v>1994.5400085449269</v>
      </c>
      <c r="H1895" s="29">
        <v>1.1909635727586871</v>
      </c>
      <c r="I1895" s="26">
        <v>297.39999999999998</v>
      </c>
      <c r="J1895" s="30">
        <v>0.11494252873563218</v>
      </c>
      <c r="K1895" s="31">
        <v>7.0189233390513098E-2</v>
      </c>
      <c r="L1895" s="108">
        <f ca="1">REWS!R1895</f>
        <v>15.640371524844412</v>
      </c>
      <c r="M1895" s="22">
        <f t="shared" si="493"/>
        <v>15.5135987405724</v>
      </c>
      <c r="N1895" s="22">
        <f t="shared" ca="1" si="494"/>
        <v>15.494153766916391</v>
      </c>
      <c r="O1895" s="22">
        <f t="shared" si="495"/>
        <v>1.7557266707887733</v>
      </c>
      <c r="P1895" s="81">
        <f t="shared" ca="1" si="496"/>
        <v>16</v>
      </c>
      <c r="Q1895" s="22">
        <f t="shared" ca="1" si="497"/>
        <v>0.49497595275924461</v>
      </c>
      <c r="R1895" s="3">
        <f ca="1">IF(N1895&gt;'Power Curve'!$C$37,0,INDEX(Ci,$P1895,1)*POWER(1-Q1895,3)+INDEX(Ci,$P1895,2)*3*Q1895*POWER(1-Q1895,2)+INDEX(Ci,$P1895,3)*3*POWER(Q1895,2)*(1-Q1895)+INDEX(Ci,$P1895,4)*POWER(Q1895,3))</f>
        <v>1980.7853787872716</v>
      </c>
      <c r="S1895" s="3">
        <f t="shared" si="498"/>
        <v>1994.5400085449269</v>
      </c>
      <c r="T1895" s="3">
        <f t="shared" ca="1" si="499"/>
        <v>-13.754629757655266</v>
      </c>
      <c r="U1895" s="3">
        <f t="shared" ca="1" si="507"/>
        <v>13.754629757655266</v>
      </c>
      <c r="W1895" s="34">
        <f t="shared" si="500"/>
        <v>16</v>
      </c>
      <c r="X1895" s="73" t="b">
        <f>COUNTIF('Power Curve'!$D$2:$D$31,W1895)&gt;0</f>
        <v>1</v>
      </c>
      <c r="Y1895" s="73" t="b">
        <f t="shared" si="501"/>
        <v>0</v>
      </c>
      <c r="Z1895" s="73" t="b">
        <f t="shared" si="508"/>
        <v>1</v>
      </c>
      <c r="AA1895" s="34" t="str">
        <f t="shared" si="502"/>
        <v>Outer</v>
      </c>
      <c r="AB1895" s="35" t="str">
        <f t="shared" si="509"/>
        <v>1.7-1.8</v>
      </c>
      <c r="AC1895" s="36" t="str">
        <f t="shared" si="503"/>
        <v>11-12</v>
      </c>
      <c r="AD1895" s="36" t="str">
        <f t="shared" si="504"/>
        <v>Mar</v>
      </c>
      <c r="AE1895" s="35" t="str">
        <f t="shared" si="505"/>
        <v>295-305</v>
      </c>
      <c r="AF1895" s="36" t="str">
        <f t="shared" si="506"/>
        <v>Inner-TI</v>
      </c>
    </row>
    <row r="1896" spans="5:32" x14ac:dyDescent="0.3">
      <c r="E1896" s="12">
        <v>40980.5</v>
      </c>
      <c r="F1896" s="16">
        <v>13.2</v>
      </c>
      <c r="G1896" s="16">
        <v>1974.270019531248</v>
      </c>
      <c r="H1896" s="29">
        <v>1.1916487874061115</v>
      </c>
      <c r="I1896" s="26">
        <v>295.8</v>
      </c>
      <c r="J1896" s="30">
        <v>0.13636363636363638</v>
      </c>
      <c r="K1896" s="31">
        <v>0.11881636494013935</v>
      </c>
      <c r="L1896" s="108">
        <f ca="1">REWS!R1896</f>
        <v>13.239532432148374</v>
      </c>
      <c r="M1896" s="22">
        <f t="shared" si="493"/>
        <v>13.079104009195957</v>
      </c>
      <c r="N1896" s="22">
        <f t="shared" ca="1" si="494"/>
        <v>13.118274372211493</v>
      </c>
      <c r="O1896" s="22">
        <f t="shared" si="495"/>
        <v>1.3794676622667079</v>
      </c>
      <c r="P1896" s="81">
        <f t="shared" ca="1" si="496"/>
        <v>14</v>
      </c>
      <c r="Q1896" s="22">
        <f t="shared" ca="1" si="497"/>
        <v>0.1332211955014285</v>
      </c>
      <c r="R1896" s="3">
        <f ca="1">IF(N1896&gt;'Power Curve'!$C$37,0,INDEX(Ci,$P1896,1)*POWER(1-Q1896,3)+INDEX(Ci,$P1896,2)*3*Q1896*POWER(1-Q1896,2)+INDEX(Ci,$P1896,3)*3*POWER(Q1896,2)*(1-Q1896)+INDEX(Ci,$P1896,4)*POWER(Q1896,3))</f>
        <v>1956.8279578576664</v>
      </c>
      <c r="S1896" s="3">
        <f t="shared" si="498"/>
        <v>1974.270019531248</v>
      </c>
      <c r="T1896" s="3">
        <f t="shared" ca="1" si="499"/>
        <v>-17.44206167358152</v>
      </c>
      <c r="U1896" s="3">
        <f t="shared" ca="1" si="507"/>
        <v>17.44206167358152</v>
      </c>
      <c r="W1896" s="34">
        <f t="shared" si="500"/>
        <v>13</v>
      </c>
      <c r="X1896" s="73" t="b">
        <f>COUNTIF('Power Curve'!$D$2:$D$31,W1896)&gt;0</f>
        <v>1</v>
      </c>
      <c r="Y1896" s="73" t="b">
        <f t="shared" si="501"/>
        <v>0</v>
      </c>
      <c r="Z1896" s="73" t="b">
        <f t="shared" si="508"/>
        <v>1</v>
      </c>
      <c r="AA1896" s="34" t="str">
        <f t="shared" si="502"/>
        <v>Inner</v>
      </c>
      <c r="AB1896" s="35" t="str">
        <f t="shared" si="509"/>
        <v>1.3-1.4</v>
      </c>
      <c r="AC1896" s="36" t="str">
        <f t="shared" si="503"/>
        <v>12-13</v>
      </c>
      <c r="AD1896" s="36" t="str">
        <f t="shared" si="504"/>
        <v>Mar</v>
      </c>
      <c r="AE1896" s="35" t="str">
        <f t="shared" si="505"/>
        <v>295-305</v>
      </c>
      <c r="AF1896" s="36" t="str">
        <f t="shared" si="506"/>
        <v>Inner-TI</v>
      </c>
    </row>
    <row r="1897" spans="5:32" x14ac:dyDescent="0.3">
      <c r="E1897" s="12">
        <v>40980.506944444445</v>
      </c>
      <c r="F1897" s="16">
        <v>12.26</v>
      </c>
      <c r="G1897" s="16">
        <v>1911.06994628906</v>
      </c>
      <c r="H1897" s="29">
        <v>1.1914868713625193</v>
      </c>
      <c r="I1897" s="26">
        <v>293.3</v>
      </c>
      <c r="J1897" s="30">
        <v>0.12887438825448613</v>
      </c>
      <c r="K1897" s="31">
        <v>0.12723504732971441</v>
      </c>
      <c r="L1897" s="108">
        <f ca="1">REWS!R1897</f>
        <v>12.341992570398174</v>
      </c>
      <c r="M1897" s="22">
        <f t="shared" si="493"/>
        <v>12.147163051447727</v>
      </c>
      <c r="N1897" s="22">
        <f t="shared" ca="1" si="494"/>
        <v>12.228400989590789</v>
      </c>
      <c r="O1897" s="22">
        <f t="shared" si="495"/>
        <v>1.2354331830607508</v>
      </c>
      <c r="P1897" s="81">
        <f t="shared" ca="1" si="496"/>
        <v>13</v>
      </c>
      <c r="Q1897" s="22">
        <f t="shared" ca="1" si="497"/>
        <v>0.21606873540571722</v>
      </c>
      <c r="R1897" s="3">
        <f ca="1">IF(N1897&gt;'Power Curve'!$C$37,0,INDEX(Ci,$P1897,1)*POWER(1-Q1897,3)+INDEX(Ci,$P1897,2)*3*Q1897*POWER(1-Q1897,2)+INDEX(Ci,$P1897,3)*3*POWER(Q1897,2)*(1-Q1897)+INDEX(Ci,$P1897,4)*POWER(Q1897,3))</f>
        <v>1927.9366173549895</v>
      </c>
      <c r="S1897" s="3">
        <f t="shared" si="498"/>
        <v>1911.06994628906</v>
      </c>
      <c r="T1897" s="3">
        <f t="shared" ca="1" si="499"/>
        <v>16.866671065929495</v>
      </c>
      <c r="U1897" s="3">
        <f t="shared" ca="1" si="507"/>
        <v>16.866671065929495</v>
      </c>
      <c r="W1897" s="34">
        <f t="shared" si="500"/>
        <v>12</v>
      </c>
      <c r="X1897" s="73" t="b">
        <f>COUNTIF('Power Curve'!$D$2:$D$31,W1897)&gt;0</f>
        <v>1</v>
      </c>
      <c r="Y1897" s="73" t="b">
        <f t="shared" si="501"/>
        <v>0</v>
      </c>
      <c r="Z1897" s="73" t="b">
        <f t="shared" si="508"/>
        <v>1</v>
      </c>
      <c r="AA1897" s="34" t="str">
        <f t="shared" si="502"/>
        <v>Inner</v>
      </c>
      <c r="AB1897" s="35" t="str">
        <f t="shared" si="509"/>
        <v>1.2-1.3</v>
      </c>
      <c r="AC1897" s="36" t="str">
        <f t="shared" si="503"/>
        <v>12-13</v>
      </c>
      <c r="AD1897" s="36" t="str">
        <f t="shared" si="504"/>
        <v>Mar</v>
      </c>
      <c r="AE1897" s="35" t="str">
        <f t="shared" si="505"/>
        <v>285-295</v>
      </c>
      <c r="AF1897" s="36" t="str">
        <f t="shared" si="506"/>
        <v>Inner-TI</v>
      </c>
    </row>
    <row r="1898" spans="5:32" x14ac:dyDescent="0.3">
      <c r="E1898" s="12">
        <v>40980.513888888891</v>
      </c>
      <c r="F1898" s="16">
        <v>13.16</v>
      </c>
      <c r="G1898" s="16">
        <v>1940.4800567626951</v>
      </c>
      <c r="H1898" s="29">
        <v>1.1903477407309855</v>
      </c>
      <c r="I1898" s="26">
        <v>290.10000000000002</v>
      </c>
      <c r="J1898" s="30">
        <v>0.15881458966565348</v>
      </c>
      <c r="K1898" s="31">
        <v>0.11996842668511186</v>
      </c>
      <c r="L1898" s="108">
        <f ca="1">REWS!R1898</f>
        <v>13.270723390277666</v>
      </c>
      <c r="M1898" s="22">
        <f t="shared" si="493"/>
        <v>13.034723118145285</v>
      </c>
      <c r="N1898" s="22">
        <f t="shared" ca="1" si="494"/>
        <v>13.144392474906054</v>
      </c>
      <c r="O1898" s="22">
        <f t="shared" si="495"/>
        <v>1.3726084524894864</v>
      </c>
      <c r="P1898" s="81">
        <f t="shared" ca="1" si="496"/>
        <v>14</v>
      </c>
      <c r="Q1898" s="22">
        <f t="shared" ca="1" si="497"/>
        <v>0.16032123657118638</v>
      </c>
      <c r="R1898" s="3">
        <f ca="1">IF(N1898&gt;'Power Curve'!$C$37,0,INDEX(Ci,$P1898,1)*POWER(1-Q1898,3)+INDEX(Ci,$P1898,2)*3*Q1898*POWER(1-Q1898,2)+INDEX(Ci,$P1898,3)*3*POWER(Q1898,2)*(1-Q1898)+INDEX(Ci,$P1898,4)*POWER(Q1898,3))</f>
        <v>1957.5770191383385</v>
      </c>
      <c r="S1898" s="3">
        <f t="shared" si="498"/>
        <v>1940.4800567626951</v>
      </c>
      <c r="T1898" s="3">
        <f t="shared" ca="1" si="499"/>
        <v>17.096962375643443</v>
      </c>
      <c r="U1898" s="3">
        <f t="shared" ca="1" si="507"/>
        <v>17.096962375643443</v>
      </c>
      <c r="W1898" s="34">
        <f t="shared" si="500"/>
        <v>13</v>
      </c>
      <c r="X1898" s="73" t="b">
        <f>COUNTIF('Power Curve'!$D$2:$D$31,W1898)&gt;0</f>
        <v>1</v>
      </c>
      <c r="Y1898" s="73" t="b">
        <f t="shared" si="501"/>
        <v>0</v>
      </c>
      <c r="Z1898" s="73" t="b">
        <f t="shared" si="508"/>
        <v>1</v>
      </c>
      <c r="AA1898" s="34" t="str">
        <f t="shared" si="502"/>
        <v>Outer</v>
      </c>
      <c r="AB1898" s="35" t="str">
        <f t="shared" si="509"/>
        <v>1.3-1.4</v>
      </c>
      <c r="AC1898" s="36" t="str">
        <f t="shared" si="503"/>
        <v>12-13</v>
      </c>
      <c r="AD1898" s="36" t="str">
        <f t="shared" si="504"/>
        <v>Mar</v>
      </c>
      <c r="AE1898" s="35" t="str">
        <f t="shared" si="505"/>
        <v>285-295</v>
      </c>
      <c r="AF1898" s="36" t="str">
        <f t="shared" si="506"/>
        <v>HWS-HTI</v>
      </c>
    </row>
    <row r="1899" spans="5:32" x14ac:dyDescent="0.3">
      <c r="E1899" s="12">
        <v>40980.520833333336</v>
      </c>
      <c r="F1899" s="16">
        <v>13.78</v>
      </c>
      <c r="G1899" s="16">
        <v>1986.4499664306691</v>
      </c>
      <c r="H1899" s="29">
        <v>1.1902602050689401</v>
      </c>
      <c r="I1899" s="26">
        <v>293.3</v>
      </c>
      <c r="J1899" s="30">
        <v>0.14005805515239478</v>
      </c>
      <c r="K1899" s="31">
        <v>0.10989273108326968</v>
      </c>
      <c r="L1899" s="108">
        <f ca="1">REWS!R1899</f>
        <v>13.739507804090861</v>
      </c>
      <c r="M1899" s="22">
        <f t="shared" si="493"/>
        <v>13.648486439104522</v>
      </c>
      <c r="N1899" s="22">
        <f t="shared" ca="1" si="494"/>
        <v>13.608380692605579</v>
      </c>
      <c r="O1899" s="22">
        <f t="shared" si="495"/>
        <v>1.4674675522587288</v>
      </c>
      <c r="P1899" s="81">
        <f t="shared" ca="1" si="496"/>
        <v>14</v>
      </c>
      <c r="Q1899" s="22">
        <f t="shared" ca="1" si="497"/>
        <v>0.64175359414283817</v>
      </c>
      <c r="R1899" s="3">
        <f ca="1">IF(N1899&gt;'Power Curve'!$C$37,0,INDEX(Ci,$P1899,1)*POWER(1-Q1899,3)+INDEX(Ci,$P1899,2)*3*Q1899*POWER(1-Q1899,2)+INDEX(Ci,$P1899,3)*3*POWER(Q1899,2)*(1-Q1899)+INDEX(Ci,$P1899,4)*POWER(Q1899,3))</f>
        <v>1969.7387315860874</v>
      </c>
      <c r="S1899" s="3">
        <f t="shared" si="498"/>
        <v>1986.4499664306691</v>
      </c>
      <c r="T1899" s="3">
        <f t="shared" ca="1" si="499"/>
        <v>-16.711234844581668</v>
      </c>
      <c r="U1899" s="3">
        <f t="shared" ca="1" si="507"/>
        <v>16.711234844581668</v>
      </c>
      <c r="W1899" s="34">
        <f t="shared" si="500"/>
        <v>14</v>
      </c>
      <c r="X1899" s="73" t="b">
        <f>COUNTIF('Power Curve'!$D$2:$D$31,W1899)&gt;0</f>
        <v>1</v>
      </c>
      <c r="Y1899" s="73" t="b">
        <f t="shared" si="501"/>
        <v>0</v>
      </c>
      <c r="Z1899" s="73" t="b">
        <f t="shared" si="508"/>
        <v>1</v>
      </c>
      <c r="AA1899" s="34" t="str">
        <f t="shared" si="502"/>
        <v>Outer</v>
      </c>
      <c r="AB1899" s="35" t="str">
        <f t="shared" si="509"/>
        <v>1.4-1.5</v>
      </c>
      <c r="AC1899" s="36" t="str">
        <f t="shared" si="503"/>
        <v>12-13</v>
      </c>
      <c r="AD1899" s="36" t="str">
        <f t="shared" si="504"/>
        <v>Mar</v>
      </c>
      <c r="AE1899" s="35" t="str">
        <f t="shared" si="505"/>
        <v>285-295</v>
      </c>
      <c r="AF1899" s="36" t="str">
        <f t="shared" si="506"/>
        <v>HWS-HTI</v>
      </c>
    </row>
    <row r="1900" spans="5:32" x14ac:dyDescent="0.3">
      <c r="E1900" s="12">
        <v>40980.527777777781</v>
      </c>
      <c r="F1900" s="16">
        <v>13.97</v>
      </c>
      <c r="G1900" s="16">
        <v>1988.900024414063</v>
      </c>
      <c r="H1900" s="29">
        <v>1.1907856096312313</v>
      </c>
      <c r="I1900" s="26">
        <v>295.8</v>
      </c>
      <c r="J1900" s="30">
        <v>0.13385826771653545</v>
      </c>
      <c r="K1900" s="31">
        <v>0.12994378114113594</v>
      </c>
      <c r="L1900" s="108">
        <f ca="1">REWS!R1900</f>
        <v>13.91676061217532</v>
      </c>
      <c r="M1900" s="22">
        <f t="shared" si="493"/>
        <v>13.838708745359341</v>
      </c>
      <c r="N1900" s="22">
        <f t="shared" ca="1" si="494"/>
        <v>13.785969705854187</v>
      </c>
      <c r="O1900" s="22">
        <f t="shared" si="495"/>
        <v>1.4968670228871794</v>
      </c>
      <c r="P1900" s="81">
        <f t="shared" ca="1" si="496"/>
        <v>14</v>
      </c>
      <c r="Q1900" s="22">
        <f t="shared" ca="1" si="497"/>
        <v>0.82601925879915117</v>
      </c>
      <c r="R1900" s="3">
        <f ca="1">IF(N1900&gt;'Power Curve'!$C$37,0,INDEX(Ci,$P1900,1)*POWER(1-Q1900,3)+INDEX(Ci,$P1900,2)*3*Q1900*POWER(1-Q1900,2)+INDEX(Ci,$P1900,3)*3*POWER(Q1900,2)*(1-Q1900)+INDEX(Ci,$P1900,4)*POWER(Q1900,3))</f>
        <v>1972.993210736455</v>
      </c>
      <c r="S1900" s="3">
        <f t="shared" si="498"/>
        <v>1988.900024414063</v>
      </c>
      <c r="T1900" s="3">
        <f t="shared" ca="1" si="499"/>
        <v>-15.906813677607943</v>
      </c>
      <c r="U1900" s="3">
        <f t="shared" ca="1" si="507"/>
        <v>15.906813677607943</v>
      </c>
      <c r="W1900" s="34">
        <f t="shared" si="500"/>
        <v>14</v>
      </c>
      <c r="X1900" s="73" t="b">
        <f>COUNTIF('Power Curve'!$D$2:$D$31,W1900)&gt;0</f>
        <v>1</v>
      </c>
      <c r="Y1900" s="73" t="b">
        <f t="shared" si="501"/>
        <v>0</v>
      </c>
      <c r="Z1900" s="73" t="b">
        <f t="shared" si="508"/>
        <v>1</v>
      </c>
      <c r="AA1900" s="34" t="str">
        <f t="shared" si="502"/>
        <v>Inner</v>
      </c>
      <c r="AB1900" s="35" t="str">
        <f t="shared" si="509"/>
        <v>1.4-1.5</v>
      </c>
      <c r="AC1900" s="36" t="str">
        <f t="shared" si="503"/>
        <v>12-13</v>
      </c>
      <c r="AD1900" s="36" t="str">
        <f t="shared" si="504"/>
        <v>Mar</v>
      </c>
      <c r="AE1900" s="35" t="str">
        <f t="shared" si="505"/>
        <v>295-305</v>
      </c>
      <c r="AF1900" s="36" t="str">
        <f t="shared" si="506"/>
        <v>Inner-TI</v>
      </c>
    </row>
    <row r="1901" spans="5:32" x14ac:dyDescent="0.3">
      <c r="E1901" s="12">
        <v>40980.534722222219</v>
      </c>
      <c r="F1901" s="16">
        <v>14.28</v>
      </c>
      <c r="G1901" s="16">
        <v>1983.479980468753</v>
      </c>
      <c r="H1901" s="29">
        <v>1.1906980100818962</v>
      </c>
      <c r="I1901" s="26">
        <v>297</v>
      </c>
      <c r="J1901" s="30">
        <v>0.13725490196078433</v>
      </c>
      <c r="K1901" s="31">
        <v>0.15888976892317394</v>
      </c>
      <c r="L1901" s="108">
        <f ca="1">REWS!R1901</f>
        <v>14.237802488675094</v>
      </c>
      <c r="M1901" s="22">
        <f t="shared" si="493"/>
        <v>14.145448454217735</v>
      </c>
      <c r="N1901" s="22">
        <f t="shared" ca="1" si="494"/>
        <v>14.103648543759562</v>
      </c>
      <c r="O1901" s="22">
        <f t="shared" si="495"/>
        <v>1.5442746336911479</v>
      </c>
      <c r="P1901" s="81">
        <f t="shared" ca="1" si="496"/>
        <v>15</v>
      </c>
      <c r="Q1901" s="22">
        <f t="shared" ca="1" si="497"/>
        <v>0.14330295247526384</v>
      </c>
      <c r="R1901" s="3">
        <f ca="1">IF(N1901&gt;'Power Curve'!$C$37,0,INDEX(Ci,$P1901,1)*POWER(1-Q1901,3)+INDEX(Ci,$P1901,2)*3*Q1901*POWER(1-Q1901,2)+INDEX(Ci,$P1901,3)*3*POWER(Q1901,2)*(1-Q1901)+INDEX(Ci,$P1901,4)*POWER(Q1901,3))</f>
        <v>1975.7702538799197</v>
      </c>
      <c r="S1901" s="3">
        <f t="shared" si="498"/>
        <v>1983.479980468753</v>
      </c>
      <c r="T1901" s="3">
        <f t="shared" ca="1" si="499"/>
        <v>-7.7097265888332913</v>
      </c>
      <c r="U1901" s="3">
        <f t="shared" ca="1" si="507"/>
        <v>7.7097265888332913</v>
      </c>
      <c r="W1901" s="34">
        <f t="shared" si="500"/>
        <v>14</v>
      </c>
      <c r="X1901" s="73" t="b">
        <f>COUNTIF('Power Curve'!$D$2:$D$31,W1901)&gt;0</f>
        <v>1</v>
      </c>
      <c r="Y1901" s="73" t="b">
        <f t="shared" si="501"/>
        <v>0</v>
      </c>
      <c r="Z1901" s="73" t="b">
        <f t="shared" si="508"/>
        <v>1</v>
      </c>
      <c r="AA1901" s="34" t="str">
        <f t="shared" si="502"/>
        <v>Inner</v>
      </c>
      <c r="AB1901" s="35" t="str">
        <f t="shared" si="509"/>
        <v>1.5-1.6</v>
      </c>
      <c r="AC1901" s="36" t="str">
        <f t="shared" si="503"/>
        <v>12-13</v>
      </c>
      <c r="AD1901" s="36" t="str">
        <f t="shared" si="504"/>
        <v>Mar</v>
      </c>
      <c r="AE1901" s="35" t="str">
        <f t="shared" si="505"/>
        <v>295-305</v>
      </c>
      <c r="AF1901" s="36" t="str">
        <f t="shared" si="506"/>
        <v>Inner-TI</v>
      </c>
    </row>
    <row r="1902" spans="5:32" x14ac:dyDescent="0.3">
      <c r="E1902" s="12">
        <v>40980.541666666664</v>
      </c>
      <c r="F1902" s="16">
        <v>13.21</v>
      </c>
      <c r="G1902" s="16">
        <v>1985.069946289063</v>
      </c>
      <c r="H1902" s="29">
        <v>1.1905228496428413</v>
      </c>
      <c r="I1902" s="26">
        <v>300</v>
      </c>
      <c r="J1902" s="30">
        <v>0.13323239969719908</v>
      </c>
      <c r="K1902" s="31">
        <v>0.10331747917853827</v>
      </c>
      <c r="L1902" s="108">
        <f ca="1">REWS!R1902</f>
        <v>13.295467972086517</v>
      </c>
      <c r="M1902" s="22">
        <f t="shared" si="493"/>
        <v>13.084888707036876</v>
      </c>
      <c r="N1902" s="22">
        <f t="shared" ca="1" si="494"/>
        <v>13.169547215951955</v>
      </c>
      <c r="O1902" s="22">
        <f t="shared" si="495"/>
        <v>1.3803617059654567</v>
      </c>
      <c r="P1902" s="81">
        <f t="shared" ca="1" si="496"/>
        <v>14</v>
      </c>
      <c r="Q1902" s="22">
        <f t="shared" ca="1" si="497"/>
        <v>0.18642169736710026</v>
      </c>
      <c r="R1902" s="3">
        <f ca="1">IF(N1902&gt;'Power Curve'!$C$37,0,INDEX(Ci,$P1902,1)*POWER(1-Q1902,3)+INDEX(Ci,$P1902,2)*3*Q1902*POWER(1-Q1902,2)+INDEX(Ci,$P1902,3)*3*POWER(Q1902,2)*(1-Q1902)+INDEX(Ci,$P1902,4)*POWER(Q1902,3))</f>
        <v>1958.2981042166862</v>
      </c>
      <c r="S1902" s="3">
        <f t="shared" si="498"/>
        <v>1985.069946289063</v>
      </c>
      <c r="T1902" s="3">
        <f t="shared" ca="1" si="499"/>
        <v>-26.771842072376785</v>
      </c>
      <c r="U1902" s="3">
        <f t="shared" ca="1" si="507"/>
        <v>26.771842072376785</v>
      </c>
      <c r="W1902" s="34">
        <f t="shared" si="500"/>
        <v>13</v>
      </c>
      <c r="X1902" s="73" t="b">
        <f>COUNTIF('Power Curve'!$D$2:$D$31,W1902)&gt;0</f>
        <v>1</v>
      </c>
      <c r="Y1902" s="73" t="b">
        <f t="shared" si="501"/>
        <v>0</v>
      </c>
      <c r="Z1902" s="73" t="b">
        <f t="shared" si="508"/>
        <v>1</v>
      </c>
      <c r="AA1902" s="34" t="str">
        <f t="shared" si="502"/>
        <v>Inner</v>
      </c>
      <c r="AB1902" s="35" t="str">
        <f t="shared" si="509"/>
        <v>1.3-1.4</v>
      </c>
      <c r="AC1902" s="36" t="str">
        <f t="shared" si="503"/>
        <v>13-14</v>
      </c>
      <c r="AD1902" s="36" t="str">
        <f t="shared" si="504"/>
        <v>Mar</v>
      </c>
      <c r="AE1902" s="35" t="str">
        <f t="shared" si="505"/>
        <v>295-305</v>
      </c>
      <c r="AF1902" s="36" t="str">
        <f t="shared" si="506"/>
        <v>Inner-TI</v>
      </c>
    </row>
    <row r="1903" spans="5:32" x14ac:dyDescent="0.3">
      <c r="E1903" s="12">
        <v>40980.548611111109</v>
      </c>
      <c r="F1903" s="16">
        <v>13.11</v>
      </c>
      <c r="G1903" s="16">
        <v>1982.0999450683571</v>
      </c>
      <c r="H1903" s="29">
        <v>1.1910621584763477</v>
      </c>
      <c r="I1903" s="26">
        <v>297.89999999999998</v>
      </c>
      <c r="J1903" s="30">
        <v>0.13043478260869565</v>
      </c>
      <c r="K1903" s="31">
        <v>9.4016298402896034E-2</v>
      </c>
      <c r="L1903" s="108">
        <f ca="1">REWS!R1903</f>
        <v>13.15208045106897</v>
      </c>
      <c r="M1903" s="22">
        <f t="shared" si="493"/>
        <v>12.98779637476291</v>
      </c>
      <c r="N1903" s="22">
        <f t="shared" ca="1" si="494"/>
        <v>13.029484576886629</v>
      </c>
      <c r="O1903" s="22">
        <f t="shared" si="495"/>
        <v>1.3653557730276422</v>
      </c>
      <c r="P1903" s="81">
        <f t="shared" ca="1" si="496"/>
        <v>14</v>
      </c>
      <c r="Q1903" s="22">
        <f t="shared" ca="1" si="497"/>
        <v>4.1093251599120473E-2</v>
      </c>
      <c r="R1903" s="3">
        <f ca="1">IF(N1903&gt;'Power Curve'!$C$37,0,INDEX(Ci,$P1903,1)*POWER(1-Q1903,3)+INDEX(Ci,$P1903,2)*3*Q1903*POWER(1-Q1903,2)+INDEX(Ci,$P1903,3)*3*POWER(Q1903,2)*(1-Q1903)+INDEX(Ci,$P1903,4)*POWER(Q1903,3))</f>
        <v>1954.29426480965</v>
      </c>
      <c r="S1903" s="3">
        <f t="shared" si="498"/>
        <v>1982.0999450683571</v>
      </c>
      <c r="T1903" s="3">
        <f t="shared" ca="1" si="499"/>
        <v>-27.805680258707071</v>
      </c>
      <c r="U1903" s="3">
        <f t="shared" ca="1" si="507"/>
        <v>27.805680258707071</v>
      </c>
      <c r="W1903" s="34">
        <f t="shared" si="500"/>
        <v>13</v>
      </c>
      <c r="X1903" s="73" t="b">
        <f>COUNTIF('Power Curve'!$D$2:$D$31,W1903)&gt;0</f>
        <v>1</v>
      </c>
      <c r="Y1903" s="73" t="b">
        <f t="shared" si="501"/>
        <v>0</v>
      </c>
      <c r="Z1903" s="73" t="b">
        <f t="shared" si="508"/>
        <v>1</v>
      </c>
      <c r="AA1903" s="34" t="str">
        <f t="shared" si="502"/>
        <v>Outer</v>
      </c>
      <c r="AB1903" s="35" t="str">
        <f t="shared" si="509"/>
        <v>1.3-1.4</v>
      </c>
      <c r="AC1903" s="36" t="str">
        <f t="shared" si="503"/>
        <v>13-14</v>
      </c>
      <c r="AD1903" s="36" t="str">
        <f t="shared" si="504"/>
        <v>Mar</v>
      </c>
      <c r="AE1903" s="35" t="str">
        <f t="shared" si="505"/>
        <v>295-305</v>
      </c>
      <c r="AF1903" s="36" t="str">
        <f t="shared" si="506"/>
        <v>Inner-TI</v>
      </c>
    </row>
    <row r="1904" spans="5:32" x14ac:dyDescent="0.3">
      <c r="E1904" s="12">
        <v>40980.555555555555</v>
      </c>
      <c r="F1904" s="16">
        <v>13.03</v>
      </c>
      <c r="G1904" s="16">
        <v>1987.1999664306691</v>
      </c>
      <c r="H1904" s="29">
        <v>1.1913689188927403</v>
      </c>
      <c r="I1904" s="26">
        <v>302.2</v>
      </c>
      <c r="J1904" s="30">
        <v>0.11665387567152725</v>
      </c>
      <c r="K1904" s="31">
        <v>0.10180003601538874</v>
      </c>
      <c r="L1904" s="108">
        <f ca="1">REWS!R1904</f>
        <v>13.038776886088884</v>
      </c>
      <c r="M1904" s="22">
        <f t="shared" si="493"/>
        <v>12.909650198925773</v>
      </c>
      <c r="N1904" s="22">
        <f t="shared" ca="1" si="494"/>
        <v>12.91834601851467</v>
      </c>
      <c r="O1904" s="22">
        <f t="shared" si="495"/>
        <v>1.3532780296415854</v>
      </c>
      <c r="P1904" s="81">
        <f t="shared" ca="1" si="496"/>
        <v>13</v>
      </c>
      <c r="Q1904" s="22">
        <f t="shared" ca="1" si="497"/>
        <v>0.92635656305203506</v>
      </c>
      <c r="R1904" s="3">
        <f ca="1">IF(N1904&gt;'Power Curve'!$C$37,0,INDEX(Ci,$P1904,1)*POWER(1-Q1904,3)+INDEX(Ci,$P1904,2)*3*Q1904*POWER(1-Q1904,2)+INDEX(Ci,$P1904,3)*3*POWER(Q1904,2)*(1-Q1904)+INDEX(Ci,$P1904,4)*POWER(Q1904,3))</f>
        <v>1951.1860217239077</v>
      </c>
      <c r="S1904" s="3">
        <f t="shared" si="498"/>
        <v>1987.1999664306691</v>
      </c>
      <c r="T1904" s="3">
        <f t="shared" ca="1" si="499"/>
        <v>-36.013944706761322</v>
      </c>
      <c r="U1904" s="3">
        <f t="shared" ca="1" si="507"/>
        <v>36.013944706761322</v>
      </c>
      <c r="W1904" s="34">
        <f t="shared" si="500"/>
        <v>13</v>
      </c>
      <c r="X1904" s="73" t="b">
        <f>COUNTIF('Power Curve'!$D$2:$D$31,W1904)&gt;0</f>
        <v>1</v>
      </c>
      <c r="Y1904" s="73" t="b">
        <f t="shared" si="501"/>
        <v>0</v>
      </c>
      <c r="Z1904" s="73" t="b">
        <f t="shared" si="508"/>
        <v>1</v>
      </c>
      <c r="AA1904" s="34" t="str">
        <f t="shared" si="502"/>
        <v>Inner</v>
      </c>
      <c r="AB1904" s="35" t="str">
        <f t="shared" si="509"/>
        <v>1.3-1.4</v>
      </c>
      <c r="AC1904" s="36" t="str">
        <f t="shared" si="503"/>
        <v>13-14</v>
      </c>
      <c r="AD1904" s="36" t="str">
        <f t="shared" si="504"/>
        <v>Mar</v>
      </c>
      <c r="AE1904" s="35" t="str">
        <f t="shared" si="505"/>
        <v>295-305</v>
      </c>
      <c r="AF1904" s="36" t="str">
        <f t="shared" si="506"/>
        <v>Inner-TI</v>
      </c>
    </row>
    <row r="1905" spans="5:32" x14ac:dyDescent="0.3">
      <c r="E1905" s="12">
        <v>40980.5625</v>
      </c>
      <c r="F1905" s="16">
        <v>12.07</v>
      </c>
      <c r="G1905" s="16">
        <v>1970.649963378911</v>
      </c>
      <c r="H1905" s="29">
        <v>1.1917331991621234</v>
      </c>
      <c r="I1905" s="26">
        <v>301.2</v>
      </c>
      <c r="J1905" s="30">
        <v>0.10687655343827672</v>
      </c>
      <c r="K1905" s="31">
        <v>9.8555713104599998E-2</v>
      </c>
      <c r="L1905" s="108">
        <f ca="1">REWS!R1905</f>
        <v>12.070383569475766</v>
      </c>
      <c r="M1905" s="22">
        <f t="shared" si="493"/>
        <v>11.959735819068714</v>
      </c>
      <c r="N1905" s="22">
        <f t="shared" ca="1" si="494"/>
        <v>11.960115884486974</v>
      </c>
      <c r="O1905" s="22">
        <f t="shared" si="495"/>
        <v>1.2064657001099497</v>
      </c>
      <c r="P1905" s="81">
        <f t="shared" ca="1" si="496"/>
        <v>12</v>
      </c>
      <c r="Q1905" s="22">
        <f t="shared" ca="1" si="497"/>
        <v>0.9437444089671283</v>
      </c>
      <c r="R1905" s="3">
        <f ca="1">IF(N1905&gt;'Power Curve'!$C$37,0,INDEX(Ci,$P1905,1)*POWER(1-Q1905,3)+INDEX(Ci,$P1905,2)*3*Q1905*POWER(1-Q1905,2)+INDEX(Ci,$P1905,3)*3*POWER(Q1905,2)*(1-Q1905)+INDEX(Ci,$P1905,4)*POWER(Q1905,3))</f>
        <v>1913.3854715694258</v>
      </c>
      <c r="S1905" s="3">
        <f t="shared" si="498"/>
        <v>1970.649963378911</v>
      </c>
      <c r="T1905" s="3">
        <f t="shared" ca="1" si="499"/>
        <v>-57.264491809485207</v>
      </c>
      <c r="U1905" s="3">
        <f t="shared" ca="1" si="507"/>
        <v>57.264491809485207</v>
      </c>
      <c r="W1905" s="34">
        <f t="shared" si="500"/>
        <v>12</v>
      </c>
      <c r="X1905" s="73" t="b">
        <f>COUNTIF('Power Curve'!$D$2:$D$31,W1905)&gt;0</f>
        <v>1</v>
      </c>
      <c r="Y1905" s="73" t="b">
        <f t="shared" si="501"/>
        <v>0</v>
      </c>
      <c r="Z1905" s="73" t="b">
        <f t="shared" si="508"/>
        <v>1</v>
      </c>
      <c r="AA1905" s="34" t="str">
        <f t="shared" si="502"/>
        <v>Outer</v>
      </c>
      <c r="AB1905" s="35" t="str">
        <f t="shared" si="509"/>
        <v>1.2-1.3</v>
      </c>
      <c r="AC1905" s="36" t="str">
        <f t="shared" si="503"/>
        <v>13-14</v>
      </c>
      <c r="AD1905" s="36" t="str">
        <f t="shared" si="504"/>
        <v>Mar</v>
      </c>
      <c r="AE1905" s="35" t="str">
        <f t="shared" si="505"/>
        <v>295-305</v>
      </c>
      <c r="AF1905" s="36" t="str">
        <f t="shared" si="506"/>
        <v>Inner-TI</v>
      </c>
    </row>
    <row r="1906" spans="5:32" x14ac:dyDescent="0.3">
      <c r="E1906" s="12">
        <v>40980.569444444445</v>
      </c>
      <c r="F1906" s="16">
        <v>12.21</v>
      </c>
      <c r="G1906" s="16">
        <v>1954.150024414068</v>
      </c>
      <c r="H1906" s="29">
        <v>1.1915139937648405</v>
      </c>
      <c r="I1906" s="26">
        <v>301.5</v>
      </c>
      <c r="J1906" s="30">
        <v>9.8280098280098274E-2</v>
      </c>
      <c r="K1906" s="31">
        <v>0.15263520843392248</v>
      </c>
      <c r="L1906" s="108">
        <f ca="1">REWS!R1906</f>
        <v>12.172983809606636</v>
      </c>
      <c r="M1906" s="22">
        <f t="shared" si="493"/>
        <v>12.097715028783171</v>
      </c>
      <c r="N1906" s="22">
        <f t="shared" ca="1" si="494"/>
        <v>12.061039244767601</v>
      </c>
      <c r="O1906" s="22">
        <f t="shared" si="495"/>
        <v>1.2277908317583006</v>
      </c>
      <c r="P1906" s="81">
        <f t="shared" ca="1" si="496"/>
        <v>13</v>
      </c>
      <c r="Q1906" s="22">
        <f t="shared" ca="1" si="497"/>
        <v>4.3772385438574778E-2</v>
      </c>
      <c r="R1906" s="3">
        <f ca="1">IF(N1906&gt;'Power Curve'!$C$37,0,INDEX(Ci,$P1906,1)*POWER(1-Q1906,3)+INDEX(Ci,$P1906,2)*3*Q1906*POWER(1-Q1906,2)+INDEX(Ci,$P1906,3)*3*POWER(Q1906,2)*(1-Q1906)+INDEX(Ci,$P1906,4)*POWER(Q1906,3))</f>
        <v>1919.5441319928075</v>
      </c>
      <c r="S1906" s="3">
        <f t="shared" si="498"/>
        <v>1954.150024414068</v>
      </c>
      <c r="T1906" s="3">
        <f t="shared" ca="1" si="499"/>
        <v>-34.605892421260478</v>
      </c>
      <c r="U1906" s="3">
        <f t="shared" ca="1" si="507"/>
        <v>34.605892421260478</v>
      </c>
      <c r="W1906" s="34">
        <f t="shared" si="500"/>
        <v>12</v>
      </c>
      <c r="X1906" s="73" t="b">
        <f>COUNTIF('Power Curve'!$D$2:$D$31,W1906)&gt;0</f>
        <v>1</v>
      </c>
      <c r="Y1906" s="73" t="b">
        <f t="shared" si="501"/>
        <v>0</v>
      </c>
      <c r="Z1906" s="73" t="b">
        <f t="shared" si="508"/>
        <v>1</v>
      </c>
      <c r="AA1906" s="34" t="str">
        <f t="shared" si="502"/>
        <v>Outer</v>
      </c>
      <c r="AB1906" s="35" t="str">
        <f t="shared" si="509"/>
        <v>1.2-1.3</v>
      </c>
      <c r="AC1906" s="36" t="str">
        <f t="shared" si="503"/>
        <v>13-14</v>
      </c>
      <c r="AD1906" s="36" t="str">
        <f t="shared" si="504"/>
        <v>Mar</v>
      </c>
      <c r="AE1906" s="35" t="str">
        <f t="shared" si="505"/>
        <v>295-305</v>
      </c>
      <c r="AF1906" s="36" t="str">
        <f t="shared" si="506"/>
        <v>HWS-LTI</v>
      </c>
    </row>
    <row r="1907" spans="5:32" x14ac:dyDescent="0.3">
      <c r="E1907" s="12">
        <v>40980.576388888891</v>
      </c>
      <c r="F1907" s="16">
        <v>10.79</v>
      </c>
      <c r="G1907" s="16">
        <v>1821.7199554443409</v>
      </c>
      <c r="H1907" s="29">
        <v>1.1910758242807935</v>
      </c>
      <c r="I1907" s="26">
        <v>302.7</v>
      </c>
      <c r="J1907" s="30">
        <v>0.16218721037998149</v>
      </c>
      <c r="K1907" s="31">
        <v>8.848898116041222E-2</v>
      </c>
      <c r="L1907" s="108">
        <f ca="1">REWS!R1907</f>
        <v>10.886748708324836</v>
      </c>
      <c r="M1907" s="22">
        <f t="shared" si="493"/>
        <v>10.689462917364562</v>
      </c>
      <c r="N1907" s="22">
        <f t="shared" ca="1" si="494"/>
        <v>10.785310158322973</v>
      </c>
      <c r="O1907" s="22">
        <f t="shared" si="495"/>
        <v>1.0101409283256124</v>
      </c>
      <c r="P1907" s="81">
        <f t="shared" ca="1" si="496"/>
        <v>11</v>
      </c>
      <c r="Q1907" s="22">
        <f t="shared" ca="1" si="497"/>
        <v>0.81074255460364886</v>
      </c>
      <c r="R1907" s="3">
        <f ca="1">IF(N1907&gt;'Power Curve'!$C$37,0,INDEX(Ci,$P1907,1)*POWER(1-Q1907,3)+INDEX(Ci,$P1907,2)*3*Q1907*POWER(1-Q1907,2)+INDEX(Ci,$P1907,3)*3*POWER(Q1907,2)*(1-Q1907)+INDEX(Ci,$P1907,4)*POWER(Q1907,3))</f>
        <v>1738.0481241166804</v>
      </c>
      <c r="S1907" s="3">
        <f t="shared" si="498"/>
        <v>1821.7199554443409</v>
      </c>
      <c r="T1907" s="3">
        <f t="shared" ca="1" si="499"/>
        <v>-83.671831327660584</v>
      </c>
      <c r="U1907" s="3">
        <f t="shared" ca="1" si="507"/>
        <v>83.671831327660584</v>
      </c>
      <c r="W1907" s="34">
        <f t="shared" si="500"/>
        <v>11</v>
      </c>
      <c r="X1907" s="73" t="b">
        <f>COUNTIF('Power Curve'!$D$2:$D$31,W1907)&gt;0</f>
        <v>1</v>
      </c>
      <c r="Y1907" s="73" t="b">
        <f t="shared" si="501"/>
        <v>0</v>
      </c>
      <c r="Z1907" s="73" t="b">
        <f t="shared" si="508"/>
        <v>1</v>
      </c>
      <c r="AA1907" s="34" t="str">
        <f t="shared" si="502"/>
        <v>Outer</v>
      </c>
      <c r="AB1907" s="35" t="str">
        <f t="shared" si="509"/>
        <v>1.0-1.1</v>
      </c>
      <c r="AC1907" s="36" t="str">
        <f t="shared" si="503"/>
        <v>13-14</v>
      </c>
      <c r="AD1907" s="36" t="str">
        <f t="shared" si="504"/>
        <v>Mar</v>
      </c>
      <c r="AE1907" s="35" t="str">
        <f t="shared" si="505"/>
        <v>295-305</v>
      </c>
      <c r="AF1907" s="36" t="str">
        <f t="shared" si="506"/>
        <v>HWS-HTI</v>
      </c>
    </row>
    <row r="1908" spans="5:32" x14ac:dyDescent="0.3">
      <c r="E1908" s="12">
        <v>40980.618055555555</v>
      </c>
      <c r="F1908" s="16">
        <v>11.02</v>
      </c>
      <c r="G1908" s="16">
        <v>1887.05004882813</v>
      </c>
      <c r="H1908" s="29">
        <v>1.1899818094519983</v>
      </c>
      <c r="I1908" s="26">
        <v>295.8</v>
      </c>
      <c r="J1908" s="30">
        <v>9.981851179673322E-2</v>
      </c>
      <c r="K1908" s="31">
        <v>0.16137646710032569</v>
      </c>
      <c r="L1908" s="108">
        <f ca="1">REWS!R1908</f>
        <v>10.982761226962214</v>
      </c>
      <c r="M1908" s="22">
        <f t="shared" si="493"/>
        <v>10.913976286513321</v>
      </c>
      <c r="N1908" s="22">
        <f t="shared" ca="1" si="494"/>
        <v>10.877095788702682</v>
      </c>
      <c r="O1908" s="22">
        <f t="shared" si="495"/>
        <v>1.0448401932642961</v>
      </c>
      <c r="P1908" s="81">
        <f t="shared" ca="1" si="496"/>
        <v>11</v>
      </c>
      <c r="Q1908" s="22">
        <f t="shared" ca="1" si="497"/>
        <v>0.89982103727513807</v>
      </c>
      <c r="R1908" s="3">
        <f ca="1">IF(N1908&gt;'Power Curve'!$C$37,0,INDEX(Ci,$P1908,1)*POWER(1-Q1908,3)+INDEX(Ci,$P1908,2)*3*Q1908*POWER(1-Q1908,2)+INDEX(Ci,$P1908,3)*3*POWER(Q1908,2)*(1-Q1908)+INDEX(Ci,$P1908,4)*POWER(Q1908,3))</f>
        <v>1756.8648255781432</v>
      </c>
      <c r="S1908" s="3">
        <f t="shared" si="498"/>
        <v>1887.05004882813</v>
      </c>
      <c r="T1908" s="3">
        <f t="shared" ca="1" si="499"/>
        <v>-130.18522324998685</v>
      </c>
      <c r="U1908" s="3">
        <f t="shared" ca="1" si="507"/>
        <v>130.18522324998685</v>
      </c>
      <c r="W1908" s="34">
        <f t="shared" si="500"/>
        <v>11</v>
      </c>
      <c r="X1908" s="73" t="b">
        <f>COUNTIF('Power Curve'!$D$2:$D$31,W1908)&gt;0</f>
        <v>1</v>
      </c>
      <c r="Y1908" s="73" t="b">
        <f t="shared" si="501"/>
        <v>0</v>
      </c>
      <c r="Z1908" s="73" t="b">
        <f t="shared" si="508"/>
        <v>1</v>
      </c>
      <c r="AA1908" s="34" t="str">
        <f t="shared" si="502"/>
        <v>Outer</v>
      </c>
      <c r="AB1908" s="35" t="str">
        <f t="shared" si="509"/>
        <v>1.0-1.1</v>
      </c>
      <c r="AC1908" s="36" t="str">
        <f t="shared" si="503"/>
        <v>14-15</v>
      </c>
      <c r="AD1908" s="36" t="str">
        <f t="shared" si="504"/>
        <v>Mar</v>
      </c>
      <c r="AE1908" s="35" t="str">
        <f t="shared" si="505"/>
        <v>295-305</v>
      </c>
      <c r="AF1908" s="36" t="str">
        <f t="shared" si="506"/>
        <v>HWS-LTI</v>
      </c>
    </row>
    <row r="1909" spans="5:32" x14ac:dyDescent="0.3">
      <c r="E1909" s="12">
        <v>40980.645833333336</v>
      </c>
      <c r="F1909" s="16">
        <v>9.2200000000000006</v>
      </c>
      <c r="G1909" s="16">
        <v>1175.269950866704</v>
      </c>
      <c r="H1909" s="29">
        <v>1.192843664283888</v>
      </c>
      <c r="I1909" s="26">
        <v>296.5</v>
      </c>
      <c r="J1909" s="30">
        <v>0.14425162689804771</v>
      </c>
      <c r="K1909" s="31">
        <v>9.2533192518393981E-2</v>
      </c>
      <c r="L1909" s="108">
        <f ca="1">REWS!R1909</f>
        <v>9.2283129318448314</v>
      </c>
      <c r="M1909" s="22">
        <f t="shared" si="493"/>
        <v>9.1386083966944511</v>
      </c>
      <c r="N1909" s="22">
        <f t="shared" ca="1" si="494"/>
        <v>9.146847944282122</v>
      </c>
      <c r="O1909" s="22">
        <f t="shared" si="495"/>
        <v>0.77045136285287075</v>
      </c>
      <c r="P1909" s="81">
        <f t="shared" ca="1" si="496"/>
        <v>10</v>
      </c>
      <c r="Q1909" s="22">
        <f t="shared" ca="1" si="497"/>
        <v>0.14637724250956832</v>
      </c>
      <c r="R1909" s="3">
        <f ca="1">IF(N1909&gt;'Power Curve'!$C$37,0,INDEX(Ci,$P1909,1)*POWER(1-Q1909,3)+INDEX(Ci,$P1909,2)*3*Q1909*POWER(1-Q1909,2)+INDEX(Ci,$P1909,3)*3*POWER(Q1909,2)*(1-Q1909)+INDEX(Ci,$P1909,4)*POWER(Q1909,3))</f>
        <v>1244.9263271253794</v>
      </c>
      <c r="S1909" s="3">
        <f t="shared" si="498"/>
        <v>1175.269950866704</v>
      </c>
      <c r="T1909" s="3">
        <f t="shared" ca="1" si="499"/>
        <v>69.656376258675436</v>
      </c>
      <c r="U1909" s="3">
        <f t="shared" ca="1" si="507"/>
        <v>69.656376258675436</v>
      </c>
      <c r="W1909" s="34">
        <f t="shared" si="500"/>
        <v>9</v>
      </c>
      <c r="X1909" s="73" t="b">
        <f>COUNTIF('Power Curve'!$D$2:$D$31,W1909)&gt;0</f>
        <v>1</v>
      </c>
      <c r="Y1909" s="73" t="b">
        <f t="shared" si="501"/>
        <v>0</v>
      </c>
      <c r="Z1909" s="73" t="b">
        <f t="shared" si="508"/>
        <v>1</v>
      </c>
      <c r="AA1909" s="34" t="str">
        <f t="shared" si="502"/>
        <v>Outer</v>
      </c>
      <c r="AB1909" s="35" t="str">
        <f t="shared" si="509"/>
        <v>0.7-0.8</v>
      </c>
      <c r="AC1909" s="36" t="str">
        <f t="shared" si="503"/>
        <v>15-16</v>
      </c>
      <c r="AD1909" s="36" t="str">
        <f t="shared" si="504"/>
        <v>Mar</v>
      </c>
      <c r="AE1909" s="35" t="str">
        <f t="shared" si="505"/>
        <v>295-305</v>
      </c>
      <c r="AF1909" s="36" t="str">
        <f t="shared" si="506"/>
        <v>HWS-HTI</v>
      </c>
    </row>
    <row r="1910" spans="5:32" x14ac:dyDescent="0.3">
      <c r="E1910" s="12">
        <v>40980.652777777781</v>
      </c>
      <c r="F1910" s="16">
        <v>8.19</v>
      </c>
      <c r="G1910" s="16">
        <v>844.25001144409157</v>
      </c>
      <c r="H1910" s="29">
        <v>1.1935907575084999</v>
      </c>
      <c r="I1910" s="26">
        <v>292.39999999999998</v>
      </c>
      <c r="J1910" s="30">
        <v>0.13797313797313795</v>
      </c>
      <c r="K1910" s="31">
        <v>0.12423959355035474</v>
      </c>
      <c r="L1910" s="108">
        <f ca="1">REWS!R1910</f>
        <v>8.1657023320275925</v>
      </c>
      <c r="M1910" s="22">
        <f t="shared" si="493"/>
        <v>8.1193953373217482</v>
      </c>
      <c r="N1910" s="22">
        <f t="shared" ca="1" si="494"/>
        <v>8.0953071356071007</v>
      </c>
      <c r="O1910" s="22">
        <f t="shared" si="495"/>
        <v>0.61292869901227442</v>
      </c>
      <c r="P1910" s="81">
        <f t="shared" ca="1" si="496"/>
        <v>9</v>
      </c>
      <c r="Q1910" s="22">
        <f t="shared" ca="1" si="497"/>
        <v>8.6582318469879557E-2</v>
      </c>
      <c r="R1910" s="3">
        <f ca="1">IF(N1910&gt;'Power Curve'!$C$37,0,INDEX(Ci,$P1910,1)*POWER(1-Q1910,3)+INDEX(Ci,$P1910,2)*3*Q1910*POWER(1-Q1910,2)+INDEX(Ci,$P1910,3)*3*POWER(Q1910,2)*(1-Q1910)+INDEX(Ci,$P1910,4)*POWER(Q1910,3))</f>
        <v>906.81303980459029</v>
      </c>
      <c r="S1910" s="3">
        <f t="shared" si="498"/>
        <v>844.25001144409157</v>
      </c>
      <c r="T1910" s="3">
        <f t="shared" ca="1" si="499"/>
        <v>62.56302836049872</v>
      </c>
      <c r="U1910" s="3">
        <f t="shared" ca="1" si="507"/>
        <v>62.56302836049872</v>
      </c>
      <c r="W1910" s="34">
        <f t="shared" si="500"/>
        <v>8</v>
      </c>
      <c r="X1910" s="73" t="b">
        <f>COUNTIF('Power Curve'!$D$2:$D$31,W1910)&gt;0</f>
        <v>1</v>
      </c>
      <c r="Y1910" s="73" t="b">
        <f t="shared" si="501"/>
        <v>0</v>
      </c>
      <c r="Z1910" s="73" t="b">
        <f t="shared" si="508"/>
        <v>1</v>
      </c>
      <c r="AA1910" s="34" t="str">
        <f t="shared" si="502"/>
        <v>Inner</v>
      </c>
      <c r="AB1910" s="35" t="str">
        <f t="shared" si="509"/>
        <v>0.6-0.7</v>
      </c>
      <c r="AC1910" s="36" t="str">
        <f t="shared" si="503"/>
        <v>15-16</v>
      </c>
      <c r="AD1910" s="36" t="str">
        <f t="shared" si="504"/>
        <v>Mar</v>
      </c>
      <c r="AE1910" s="35" t="str">
        <f t="shared" si="505"/>
        <v>285-295</v>
      </c>
      <c r="AF1910" s="36" t="str">
        <f t="shared" si="506"/>
        <v>Inner-TI</v>
      </c>
    </row>
    <row r="1911" spans="5:32" x14ac:dyDescent="0.3">
      <c r="E1911" s="12">
        <v>40980.659722222219</v>
      </c>
      <c r="F1911" s="16">
        <v>8.3800000000000008</v>
      </c>
      <c r="G1911" s="16">
        <v>1152.9500274658178</v>
      </c>
      <c r="H1911" s="29">
        <v>1.1935777152751617</v>
      </c>
      <c r="I1911" s="26">
        <v>291.7</v>
      </c>
      <c r="J1911" s="30">
        <v>0.14081145584725535</v>
      </c>
      <c r="K1911" s="31">
        <v>0.18922924878390421</v>
      </c>
      <c r="L1911" s="108">
        <f ca="1">REWS!R1911</f>
        <v>8.3801609296984143</v>
      </c>
      <c r="M1911" s="22">
        <f t="shared" si="493"/>
        <v>8.3077271186907495</v>
      </c>
      <c r="N1911" s="22">
        <f t="shared" ca="1" si="494"/>
        <v>8.3078866604592108</v>
      </c>
      <c r="O1911" s="22">
        <f t="shared" si="495"/>
        <v>0.64203598292536401</v>
      </c>
      <c r="P1911" s="81">
        <f t="shared" ca="1" si="496"/>
        <v>9</v>
      </c>
      <c r="Q1911" s="22">
        <f t="shared" ca="1" si="497"/>
        <v>0.29906583526879937</v>
      </c>
      <c r="R1911" s="3">
        <f ca="1">IF(N1911&gt;'Power Curve'!$C$37,0,INDEX(Ci,$P1911,1)*POWER(1-Q1911,3)+INDEX(Ci,$P1911,2)*3*Q1911*POWER(1-Q1911,2)+INDEX(Ci,$P1911,3)*3*POWER(Q1911,2)*(1-Q1911)+INDEX(Ci,$P1911,4)*POWER(Q1911,3))</f>
        <v>972.25849857802564</v>
      </c>
      <c r="S1911" s="3">
        <f t="shared" si="498"/>
        <v>1152.9500274658178</v>
      </c>
      <c r="T1911" s="3">
        <f t="shared" ca="1" si="499"/>
        <v>-180.69152888779217</v>
      </c>
      <c r="U1911" s="3">
        <f t="shared" ca="1" si="507"/>
        <v>180.69152888779217</v>
      </c>
      <c r="W1911" s="34">
        <f t="shared" si="500"/>
        <v>8</v>
      </c>
      <c r="X1911" s="73" t="b">
        <f>COUNTIF('Power Curve'!$D$2:$D$31,W1911)&gt;0</f>
        <v>1</v>
      </c>
      <c r="Y1911" s="73" t="b">
        <f t="shared" si="501"/>
        <v>0</v>
      </c>
      <c r="Z1911" s="73" t="b">
        <f t="shared" si="508"/>
        <v>1</v>
      </c>
      <c r="AA1911" s="34" t="str">
        <f t="shared" si="502"/>
        <v>Outer</v>
      </c>
      <c r="AB1911" s="35" t="str">
        <f t="shared" si="509"/>
        <v>0.6-0.7</v>
      </c>
      <c r="AC1911" s="36" t="str">
        <f t="shared" si="503"/>
        <v>15-16</v>
      </c>
      <c r="AD1911" s="36" t="str">
        <f t="shared" si="504"/>
        <v>Mar</v>
      </c>
      <c r="AE1911" s="35" t="str">
        <f t="shared" si="505"/>
        <v>285-295</v>
      </c>
      <c r="AF1911" s="36" t="str">
        <f t="shared" si="506"/>
        <v>HWS-HTI</v>
      </c>
    </row>
    <row r="1912" spans="5:32" x14ac:dyDescent="0.3">
      <c r="E1912" s="12">
        <v>40980.666666666664</v>
      </c>
      <c r="F1912" s="16">
        <v>9.01</v>
      </c>
      <c r="G1912" s="16">
        <v>1097.2699813842773</v>
      </c>
      <c r="H1912" s="29">
        <v>1.1937976812592479</v>
      </c>
      <c r="I1912" s="26">
        <v>290.5</v>
      </c>
      <c r="J1912" s="30">
        <v>0.16315205327413984</v>
      </c>
      <c r="K1912" s="31">
        <v>0.16553428601883538</v>
      </c>
      <c r="L1912" s="108">
        <f ca="1">REWS!R1912</f>
        <v>8.9973488234320609</v>
      </c>
      <c r="M1912" s="22">
        <f t="shared" si="493"/>
        <v>8.9328423968768345</v>
      </c>
      <c r="N1912" s="22">
        <f t="shared" ca="1" si="494"/>
        <v>8.9202995593167387</v>
      </c>
      <c r="O1912" s="22">
        <f t="shared" si="495"/>
        <v>0.7386495642779547</v>
      </c>
      <c r="P1912" s="81">
        <f t="shared" ca="1" si="496"/>
        <v>9</v>
      </c>
      <c r="Q1912" s="22">
        <f t="shared" ca="1" si="497"/>
        <v>0.91120214789249865</v>
      </c>
      <c r="R1912" s="3">
        <f ca="1">IF(N1912&gt;'Power Curve'!$C$37,0,INDEX(Ci,$P1912,1)*POWER(1-Q1912,3)+INDEX(Ci,$P1912,2)*3*Q1912*POWER(1-Q1912,2)+INDEX(Ci,$P1912,3)*3*POWER(Q1912,2)*(1-Q1912)+INDEX(Ci,$P1912,4)*POWER(Q1912,3))</f>
        <v>1169.1271545476961</v>
      </c>
      <c r="S1912" s="3">
        <f t="shared" si="498"/>
        <v>1097.2699813842773</v>
      </c>
      <c r="T1912" s="3">
        <f t="shared" ca="1" si="499"/>
        <v>71.857173163418793</v>
      </c>
      <c r="U1912" s="3">
        <f t="shared" ca="1" si="507"/>
        <v>71.857173163418793</v>
      </c>
      <c r="W1912" s="34">
        <f t="shared" si="500"/>
        <v>9</v>
      </c>
      <c r="X1912" s="73" t="b">
        <f>COUNTIF('Power Curve'!$D$2:$D$31,W1912)&gt;0</f>
        <v>1</v>
      </c>
      <c r="Y1912" s="73" t="b">
        <f t="shared" si="501"/>
        <v>0</v>
      </c>
      <c r="Z1912" s="73" t="b">
        <f t="shared" si="508"/>
        <v>1</v>
      </c>
      <c r="AA1912" s="34" t="str">
        <f t="shared" si="502"/>
        <v>Outer</v>
      </c>
      <c r="AB1912" s="35" t="str">
        <f t="shared" si="509"/>
        <v>0.7-0.8</v>
      </c>
      <c r="AC1912" s="36" t="str">
        <f t="shared" si="503"/>
        <v>16-17</v>
      </c>
      <c r="AD1912" s="36" t="str">
        <f t="shared" si="504"/>
        <v>Mar</v>
      </c>
      <c r="AE1912" s="35" t="str">
        <f t="shared" si="505"/>
        <v>285-295</v>
      </c>
      <c r="AF1912" s="36" t="str">
        <f t="shared" si="506"/>
        <v>HWS-HTI</v>
      </c>
    </row>
    <row r="1913" spans="5:32" x14ac:dyDescent="0.3">
      <c r="E1913" s="12">
        <v>40980.673611111109</v>
      </c>
      <c r="F1913" s="16">
        <v>8.7799999999999994</v>
      </c>
      <c r="G1913" s="16">
        <v>1216.9299545288111</v>
      </c>
      <c r="H1913" s="29">
        <v>1.1940177278091819</v>
      </c>
      <c r="I1913" s="26">
        <v>288.5</v>
      </c>
      <c r="J1913" s="30">
        <v>0.12756264236902051</v>
      </c>
      <c r="K1913" s="31">
        <v>0.23520669321692692</v>
      </c>
      <c r="L1913" s="108">
        <f ca="1">REWS!R1913</f>
        <v>8.7635464547403377</v>
      </c>
      <c r="M1913" s="22">
        <f t="shared" si="493"/>
        <v>8.705346818622191</v>
      </c>
      <c r="N1913" s="22">
        <f t="shared" ca="1" si="494"/>
        <v>8.6890331719386769</v>
      </c>
      <c r="O1913" s="22">
        <f t="shared" si="495"/>
        <v>0.70348938930856786</v>
      </c>
      <c r="P1913" s="81">
        <f t="shared" ca="1" si="496"/>
        <v>9</v>
      </c>
      <c r="Q1913" s="22">
        <f t="shared" ca="1" si="497"/>
        <v>0.6800402081823671</v>
      </c>
      <c r="R1913" s="3">
        <f ca="1">IF(N1913&gt;'Power Curve'!$C$37,0,INDEX(Ci,$P1913,1)*POWER(1-Q1913,3)+INDEX(Ci,$P1913,2)*3*Q1913*POWER(1-Q1913,2)+INDEX(Ci,$P1913,3)*3*POWER(Q1913,2)*(1-Q1913)+INDEX(Ci,$P1913,4)*POWER(Q1913,3))</f>
        <v>1093.7083466845891</v>
      </c>
      <c r="S1913" s="3">
        <f t="shared" si="498"/>
        <v>1216.9299545288111</v>
      </c>
      <c r="T1913" s="3">
        <f t="shared" ca="1" si="499"/>
        <v>-123.22160784422204</v>
      </c>
      <c r="U1913" s="3">
        <f t="shared" ca="1" si="507"/>
        <v>123.22160784422204</v>
      </c>
      <c r="W1913" s="34">
        <f t="shared" si="500"/>
        <v>9</v>
      </c>
      <c r="X1913" s="73" t="b">
        <f>COUNTIF('Power Curve'!$D$2:$D$31,W1913)&gt;0</f>
        <v>1</v>
      </c>
      <c r="Y1913" s="73" t="b">
        <f t="shared" si="501"/>
        <v>0</v>
      </c>
      <c r="Z1913" s="73" t="b">
        <f t="shared" si="508"/>
        <v>1</v>
      </c>
      <c r="AA1913" s="34" t="str">
        <f t="shared" si="502"/>
        <v>Inner</v>
      </c>
      <c r="AB1913" s="35" t="str">
        <f t="shared" si="509"/>
        <v>0.7-0.8</v>
      </c>
      <c r="AC1913" s="36" t="str">
        <f t="shared" si="503"/>
        <v>16-17</v>
      </c>
      <c r="AD1913" s="36" t="str">
        <f t="shared" si="504"/>
        <v>Mar</v>
      </c>
      <c r="AE1913" s="35" t="str">
        <f t="shared" si="505"/>
        <v>285-295</v>
      </c>
      <c r="AF1913" s="36" t="str">
        <f t="shared" si="506"/>
        <v>Inner-TI</v>
      </c>
    </row>
    <row r="1914" spans="5:32" x14ac:dyDescent="0.3">
      <c r="E1914" s="12">
        <v>40980.680555555555</v>
      </c>
      <c r="F1914" s="16">
        <v>9.08</v>
      </c>
      <c r="G1914" s="16">
        <v>1084.1599884033205</v>
      </c>
      <c r="H1914" s="29">
        <v>1.1939607614518721</v>
      </c>
      <c r="I1914" s="26">
        <v>286.2</v>
      </c>
      <c r="J1914" s="30">
        <v>0.14096916299559473</v>
      </c>
      <c r="K1914" s="31">
        <v>0.14327444189703487</v>
      </c>
      <c r="L1914" s="108">
        <f ca="1">REWS!R1914</f>
        <v>9.1458735954278971</v>
      </c>
      <c r="M1914" s="22">
        <f t="shared" si="493"/>
        <v>9.0026528503788921</v>
      </c>
      <c r="N1914" s="22">
        <f t="shared" ca="1" si="494"/>
        <v>9.0679653076083717</v>
      </c>
      <c r="O1914" s="22">
        <f t="shared" si="495"/>
        <v>0.74943899490625965</v>
      </c>
      <c r="P1914" s="81">
        <f t="shared" ca="1" si="496"/>
        <v>10</v>
      </c>
      <c r="Q1914" s="22">
        <f t="shared" ca="1" si="497"/>
        <v>6.2530111532966046E-2</v>
      </c>
      <c r="R1914" s="3">
        <f ca="1">IF(N1914&gt;'Power Curve'!$C$37,0,INDEX(Ci,$P1914,1)*POWER(1-Q1914,3)+INDEX(Ci,$P1914,2)*3*Q1914*POWER(1-Q1914,2)+INDEX(Ci,$P1914,3)*3*POWER(Q1914,2)*(1-Q1914)+INDEX(Ci,$P1914,4)*POWER(Q1914,3))</f>
        <v>1217.9097367606344</v>
      </c>
      <c r="S1914" s="3">
        <f t="shared" si="498"/>
        <v>1084.1599884033205</v>
      </c>
      <c r="T1914" s="3">
        <f t="shared" ca="1" si="499"/>
        <v>133.74974835731382</v>
      </c>
      <c r="U1914" s="3">
        <f t="shared" ca="1" si="507"/>
        <v>133.74974835731382</v>
      </c>
      <c r="W1914" s="34">
        <f t="shared" si="500"/>
        <v>9</v>
      </c>
      <c r="X1914" s="73" t="b">
        <f>COUNTIF('Power Curve'!$D$2:$D$31,W1914)&gt;0</f>
        <v>1</v>
      </c>
      <c r="Y1914" s="73" t="b">
        <f t="shared" si="501"/>
        <v>0</v>
      </c>
      <c r="Z1914" s="73" t="b">
        <f t="shared" si="508"/>
        <v>1</v>
      </c>
      <c r="AA1914" s="34" t="str">
        <f t="shared" si="502"/>
        <v>Outer</v>
      </c>
      <c r="AB1914" s="35" t="str">
        <f t="shared" si="509"/>
        <v>0.7-0.8</v>
      </c>
      <c r="AC1914" s="36" t="str">
        <f t="shared" si="503"/>
        <v>16-17</v>
      </c>
      <c r="AD1914" s="36" t="str">
        <f t="shared" si="504"/>
        <v>Mar</v>
      </c>
      <c r="AE1914" s="35" t="str">
        <f t="shared" si="505"/>
        <v>285-295</v>
      </c>
      <c r="AF1914" s="36" t="str">
        <f t="shared" si="506"/>
        <v>HWS-HTI</v>
      </c>
    </row>
    <row r="1915" spans="5:32" x14ac:dyDescent="0.3">
      <c r="E1915" s="12">
        <v>40980.6875</v>
      </c>
      <c r="F1915" s="16">
        <v>9.2200000000000006</v>
      </c>
      <c r="G1915" s="16">
        <v>1195.629989624028</v>
      </c>
      <c r="H1915" s="29">
        <v>1.194004788135119</v>
      </c>
      <c r="I1915" s="26">
        <v>288.8</v>
      </c>
      <c r="J1915" s="30">
        <v>0.13449023861171366</v>
      </c>
      <c r="K1915" s="31">
        <v>0.17163552160974302</v>
      </c>
      <c r="L1915" s="108">
        <f ca="1">REWS!R1915</f>
        <v>9.2506130494621104</v>
      </c>
      <c r="M1915" s="22">
        <f t="shared" si="493"/>
        <v>9.1415726340016494</v>
      </c>
      <c r="N1915" s="22">
        <f t="shared" ca="1" si="494"/>
        <v>9.171925282071733</v>
      </c>
      <c r="O1915" s="22">
        <f t="shared" si="495"/>
        <v>0.77090949528415342</v>
      </c>
      <c r="P1915" s="81">
        <f t="shared" ca="1" si="496"/>
        <v>10</v>
      </c>
      <c r="Q1915" s="22">
        <f t="shared" ca="1" si="497"/>
        <v>0.1730328275008052</v>
      </c>
      <c r="R1915" s="3">
        <f ca="1">IF(N1915&gt;'Power Curve'!$C$37,0,INDEX(Ci,$P1915,1)*POWER(1-Q1915,3)+INDEX(Ci,$P1915,2)*3*Q1915*POWER(1-Q1915,2)+INDEX(Ci,$P1915,3)*3*POWER(Q1915,2)*(1-Q1915)+INDEX(Ci,$P1915,4)*POWER(Q1915,3))</f>
        <v>1253.6579487833756</v>
      </c>
      <c r="S1915" s="3">
        <f t="shared" si="498"/>
        <v>1195.629989624028</v>
      </c>
      <c r="T1915" s="3">
        <f t="shared" ca="1" si="499"/>
        <v>58.027959159347574</v>
      </c>
      <c r="U1915" s="3">
        <f t="shared" ca="1" si="507"/>
        <v>58.027959159347574</v>
      </c>
      <c r="W1915" s="34">
        <f t="shared" si="500"/>
        <v>9</v>
      </c>
      <c r="X1915" s="73" t="b">
        <f>COUNTIF('Power Curve'!$D$2:$D$31,W1915)&gt;0</f>
        <v>1</v>
      </c>
      <c r="Y1915" s="73" t="b">
        <f t="shared" si="501"/>
        <v>0</v>
      </c>
      <c r="Z1915" s="73" t="b">
        <f t="shared" si="508"/>
        <v>1</v>
      </c>
      <c r="AA1915" s="34" t="str">
        <f t="shared" si="502"/>
        <v>Inner</v>
      </c>
      <c r="AB1915" s="35" t="str">
        <f t="shared" si="509"/>
        <v>0.7-0.8</v>
      </c>
      <c r="AC1915" s="36" t="str">
        <f t="shared" si="503"/>
        <v>16-17</v>
      </c>
      <c r="AD1915" s="36" t="str">
        <f t="shared" si="504"/>
        <v>Mar</v>
      </c>
      <c r="AE1915" s="35" t="str">
        <f t="shared" si="505"/>
        <v>285-295</v>
      </c>
      <c r="AF1915" s="36" t="str">
        <f t="shared" si="506"/>
        <v>Inner-TI</v>
      </c>
    </row>
    <row r="1916" spans="5:32" x14ac:dyDescent="0.3">
      <c r="E1916" s="12">
        <v>40980.694444444445</v>
      </c>
      <c r="F1916" s="16">
        <v>8.44</v>
      </c>
      <c r="G1916" s="16">
        <v>978.65999603271507</v>
      </c>
      <c r="H1916" s="29">
        <v>1.194004788135119</v>
      </c>
      <c r="I1916" s="26">
        <v>289.8</v>
      </c>
      <c r="J1916" s="30">
        <v>0.15521327014218012</v>
      </c>
      <c r="K1916" s="31">
        <v>0.18454569183295105</v>
      </c>
      <c r="L1916" s="108">
        <f ca="1">REWS!R1916</f>
        <v>8.4973962736209891</v>
      </c>
      <c r="M1916" s="22">
        <f t="shared" si="493"/>
        <v>8.3682074870904462</v>
      </c>
      <c r="N1916" s="22">
        <f t="shared" ca="1" si="494"/>
        <v>8.4251155352712814</v>
      </c>
      <c r="O1916" s="22">
        <f t="shared" si="495"/>
        <v>0.65138341882482587</v>
      </c>
      <c r="P1916" s="81">
        <f t="shared" ca="1" si="496"/>
        <v>9</v>
      </c>
      <c r="Q1916" s="22">
        <f t="shared" ca="1" si="497"/>
        <v>0.41624176558371667</v>
      </c>
      <c r="R1916" s="3">
        <f ca="1">IF(N1916&gt;'Power Curve'!$C$37,0,INDEX(Ci,$P1916,1)*POWER(1-Q1916,3)+INDEX(Ci,$P1916,2)*3*Q1916*POWER(1-Q1916,2)+INDEX(Ci,$P1916,3)*3*POWER(Q1916,2)*(1-Q1916)+INDEX(Ci,$P1916,4)*POWER(Q1916,3))</f>
        <v>1009.124698253426</v>
      </c>
      <c r="S1916" s="3">
        <f t="shared" si="498"/>
        <v>978.65999603271507</v>
      </c>
      <c r="T1916" s="3">
        <f t="shared" ca="1" si="499"/>
        <v>30.464702220710933</v>
      </c>
      <c r="U1916" s="3">
        <f t="shared" ca="1" si="507"/>
        <v>30.464702220710933</v>
      </c>
      <c r="W1916" s="34">
        <f t="shared" si="500"/>
        <v>8</v>
      </c>
      <c r="X1916" s="73" t="b">
        <f>COUNTIF('Power Curve'!$D$2:$D$31,W1916)&gt;0</f>
        <v>1</v>
      </c>
      <c r="Y1916" s="73" t="b">
        <f t="shared" si="501"/>
        <v>0</v>
      </c>
      <c r="Z1916" s="73" t="b">
        <f t="shared" si="508"/>
        <v>1</v>
      </c>
      <c r="AA1916" s="34" t="str">
        <f t="shared" si="502"/>
        <v>Outer</v>
      </c>
      <c r="AB1916" s="35" t="str">
        <f t="shared" si="509"/>
        <v>0.6-0.7</v>
      </c>
      <c r="AC1916" s="36" t="str">
        <f t="shared" si="503"/>
        <v>16-17</v>
      </c>
      <c r="AD1916" s="36" t="str">
        <f t="shared" si="504"/>
        <v>Mar</v>
      </c>
      <c r="AE1916" s="35" t="str">
        <f t="shared" si="505"/>
        <v>285-295</v>
      </c>
      <c r="AF1916" s="36" t="str">
        <f t="shared" si="506"/>
        <v>HWS-HTI</v>
      </c>
    </row>
    <row r="1917" spans="5:32" x14ac:dyDescent="0.3">
      <c r="E1917" s="12">
        <v>40980.701388888891</v>
      </c>
      <c r="F1917" s="16">
        <v>8.2200000000000006</v>
      </c>
      <c r="G1917" s="16">
        <v>848.47001266479469</v>
      </c>
      <c r="H1917" s="29">
        <v>1.1939167380153082</v>
      </c>
      <c r="I1917" s="26">
        <v>291</v>
      </c>
      <c r="J1917" s="30">
        <v>0.13260340632603407</v>
      </c>
      <c r="K1917" s="31">
        <v>0.17158504482718004</v>
      </c>
      <c r="L1917" s="108">
        <f ca="1">REWS!R1917</f>
        <v>8.142978555159706</v>
      </c>
      <c r="M1917" s="22">
        <f t="shared" si="493"/>
        <v>8.1498785124758388</v>
      </c>
      <c r="N1917" s="22">
        <f t="shared" ca="1" si="494"/>
        <v>8.0735141063561606</v>
      </c>
      <c r="O1917" s="22">
        <f t="shared" si="495"/>
        <v>0.61763997199728427</v>
      </c>
      <c r="P1917" s="81">
        <f t="shared" ca="1" si="496"/>
        <v>9</v>
      </c>
      <c r="Q1917" s="22">
        <f t="shared" ca="1" si="497"/>
        <v>6.4799131682897179E-2</v>
      </c>
      <c r="R1917" s="3">
        <f ca="1">IF(N1917&gt;'Power Curve'!$C$37,0,INDEX(Ci,$P1917,1)*POWER(1-Q1917,3)+INDEX(Ci,$P1917,2)*3*Q1917*POWER(1-Q1917,2)+INDEX(Ci,$P1917,3)*3*POWER(Q1917,2)*(1-Q1917)+INDEX(Ci,$P1917,4)*POWER(Q1917,3))</f>
        <v>900.21921756116728</v>
      </c>
      <c r="S1917" s="3">
        <f t="shared" si="498"/>
        <v>848.47001266479469</v>
      </c>
      <c r="T1917" s="3">
        <f t="shared" ca="1" si="499"/>
        <v>51.749204896372589</v>
      </c>
      <c r="U1917" s="3">
        <f t="shared" ca="1" si="507"/>
        <v>51.749204896372589</v>
      </c>
      <c r="W1917" s="34">
        <f t="shared" si="500"/>
        <v>8</v>
      </c>
      <c r="X1917" s="73" t="b">
        <f>COUNTIF('Power Curve'!$D$2:$D$31,W1917)&gt;0</f>
        <v>1</v>
      </c>
      <c r="Y1917" s="73" t="b">
        <f t="shared" si="501"/>
        <v>0</v>
      </c>
      <c r="Z1917" s="73" t="b">
        <f t="shared" si="508"/>
        <v>1</v>
      </c>
      <c r="AA1917" s="34" t="str">
        <f t="shared" si="502"/>
        <v>Inner</v>
      </c>
      <c r="AB1917" s="35" t="str">
        <f t="shared" si="509"/>
        <v>0.6-0.7</v>
      </c>
      <c r="AC1917" s="36" t="str">
        <f t="shared" si="503"/>
        <v>16-17</v>
      </c>
      <c r="AD1917" s="36" t="str">
        <f t="shared" si="504"/>
        <v>Mar</v>
      </c>
      <c r="AE1917" s="35" t="str">
        <f t="shared" si="505"/>
        <v>285-295</v>
      </c>
      <c r="AF1917" s="36" t="str">
        <f t="shared" si="506"/>
        <v>Inner-TI</v>
      </c>
    </row>
    <row r="1918" spans="5:32" x14ac:dyDescent="0.3">
      <c r="E1918" s="12">
        <v>40980.708333333336</v>
      </c>
      <c r="F1918" s="16">
        <v>8.27</v>
      </c>
      <c r="G1918" s="16">
        <v>850.27998733520531</v>
      </c>
      <c r="H1918" s="29">
        <v>1.193740676204071</v>
      </c>
      <c r="I1918" s="26">
        <v>292.2</v>
      </c>
      <c r="J1918" s="30">
        <v>0.1233373639661427</v>
      </c>
      <c r="K1918" s="31">
        <v>0.190430563340341</v>
      </c>
      <c r="L1918" s="108">
        <f ca="1">REWS!R1918</f>
        <v>8.2389473420357113</v>
      </c>
      <c r="M1918" s="22">
        <f t="shared" si="493"/>
        <v>8.199048916857409</v>
      </c>
      <c r="N1918" s="22">
        <f t="shared" ca="1" si="494"/>
        <v>8.1682626699834486</v>
      </c>
      <c r="O1918" s="22">
        <f t="shared" si="495"/>
        <v>0.62523941649917414</v>
      </c>
      <c r="P1918" s="81">
        <f t="shared" ca="1" si="496"/>
        <v>9</v>
      </c>
      <c r="Q1918" s="22">
        <f t="shared" ca="1" si="497"/>
        <v>0.15950490367659415</v>
      </c>
      <c r="R1918" s="3">
        <f ca="1">IF(N1918&gt;'Power Curve'!$C$37,0,INDEX(Ci,$P1918,1)*POWER(1-Q1918,3)+INDEX(Ci,$P1918,2)*3*Q1918*POWER(1-Q1918,2)+INDEX(Ci,$P1918,3)*3*POWER(Q1918,2)*(1-Q1918)+INDEX(Ci,$P1918,4)*POWER(Q1918,3))</f>
        <v>929.05010128879474</v>
      </c>
      <c r="S1918" s="3">
        <f t="shared" si="498"/>
        <v>850.27998733520531</v>
      </c>
      <c r="T1918" s="3">
        <f t="shared" ca="1" si="499"/>
        <v>78.77011395358943</v>
      </c>
      <c r="U1918" s="3">
        <f t="shared" ca="1" si="507"/>
        <v>78.77011395358943</v>
      </c>
      <c r="W1918" s="34">
        <f t="shared" si="500"/>
        <v>8</v>
      </c>
      <c r="X1918" s="73" t="b">
        <f>COUNTIF('Power Curve'!$D$2:$D$31,W1918)&gt;0</f>
        <v>1</v>
      </c>
      <c r="Y1918" s="73" t="b">
        <f t="shared" si="501"/>
        <v>0</v>
      </c>
      <c r="Z1918" s="73" t="b">
        <f t="shared" si="508"/>
        <v>1</v>
      </c>
      <c r="AA1918" s="34" t="str">
        <f t="shared" si="502"/>
        <v>Inner</v>
      </c>
      <c r="AB1918" s="35" t="str">
        <f t="shared" si="509"/>
        <v>0.6-0.7</v>
      </c>
      <c r="AC1918" s="36" t="str">
        <f t="shared" si="503"/>
        <v>17-18</v>
      </c>
      <c r="AD1918" s="36" t="str">
        <f t="shared" si="504"/>
        <v>Mar</v>
      </c>
      <c r="AE1918" s="35" t="str">
        <f t="shared" si="505"/>
        <v>285-295</v>
      </c>
      <c r="AF1918" s="36" t="str">
        <f t="shared" si="506"/>
        <v>Inner-TI</v>
      </c>
    </row>
    <row r="1919" spans="5:32" x14ac:dyDescent="0.3">
      <c r="E1919" s="12">
        <v>40980.715277777781</v>
      </c>
      <c r="F1919" s="16">
        <v>7.35</v>
      </c>
      <c r="G1919" s="16">
        <v>456.08000564575229</v>
      </c>
      <c r="H1919" s="29">
        <v>1.1938287003560879</v>
      </c>
      <c r="I1919" s="26">
        <v>297.3</v>
      </c>
      <c r="J1919" s="30">
        <v>0.12244897959183675</v>
      </c>
      <c r="K1919" s="31">
        <v>0.21895029676412911</v>
      </c>
      <c r="L1919" s="108">
        <f ca="1">REWS!R1919</f>
        <v>7.3572153218416823</v>
      </c>
      <c r="M1919" s="22">
        <f t="shared" si="493"/>
        <v>7.2871210071114829</v>
      </c>
      <c r="N1919" s="22">
        <f t="shared" ca="1" si="494"/>
        <v>7.29427460212721</v>
      </c>
      <c r="O1919" s="22">
        <f t="shared" si="495"/>
        <v>0.48429801837562841</v>
      </c>
      <c r="P1919" s="81">
        <f t="shared" ca="1" si="496"/>
        <v>8</v>
      </c>
      <c r="Q1919" s="22">
        <f t="shared" ca="1" si="497"/>
        <v>0.28095869106226434</v>
      </c>
      <c r="R1919" s="3">
        <f ca="1">IF(N1919&gt;'Power Curve'!$C$37,0,INDEX(Ci,$P1919,1)*POWER(1-Q1919,3)+INDEX(Ci,$P1919,2)*3*Q1919*POWER(1-Q1919,2)+INDEX(Ci,$P1919,3)*3*POWER(Q1919,2)*(1-Q1919)+INDEX(Ci,$P1919,4)*POWER(Q1919,3))</f>
        <v>674.46060825249106</v>
      </c>
      <c r="S1919" s="3">
        <f t="shared" si="498"/>
        <v>456.08000564575229</v>
      </c>
      <c r="T1919" s="3">
        <f t="shared" ca="1" si="499"/>
        <v>218.38060260673876</v>
      </c>
      <c r="U1919" s="3">
        <f t="shared" ca="1" si="507"/>
        <v>218.38060260673876</v>
      </c>
      <c r="W1919" s="34">
        <f t="shared" si="500"/>
        <v>7</v>
      </c>
      <c r="X1919" s="73" t="b">
        <f>COUNTIF('Power Curve'!$D$2:$D$31,W1919)&gt;0</f>
        <v>1</v>
      </c>
      <c r="Y1919" s="73" t="b">
        <f t="shared" si="501"/>
        <v>0</v>
      </c>
      <c r="Z1919" s="73" t="b">
        <f t="shared" si="508"/>
        <v>1</v>
      </c>
      <c r="AA1919" s="34" t="str">
        <f t="shared" si="502"/>
        <v>Inner</v>
      </c>
      <c r="AB1919" s="35" t="str">
        <f t="shared" si="509"/>
        <v>0.4-0.5</v>
      </c>
      <c r="AC1919" s="36" t="str">
        <f t="shared" si="503"/>
        <v>17-18</v>
      </c>
      <c r="AD1919" s="36" t="str">
        <f t="shared" si="504"/>
        <v>Mar</v>
      </c>
      <c r="AE1919" s="35" t="str">
        <f t="shared" si="505"/>
        <v>295-305</v>
      </c>
      <c r="AF1919" s="36" t="str">
        <f t="shared" si="506"/>
        <v>Inner-TI</v>
      </c>
    </row>
    <row r="1920" spans="5:32" x14ac:dyDescent="0.3">
      <c r="E1920" s="12">
        <v>40980.722222222219</v>
      </c>
      <c r="F1920" s="16">
        <v>6.75</v>
      </c>
      <c r="G1920" s="16">
        <v>450.00001144409151</v>
      </c>
      <c r="H1920" s="29">
        <v>1.1939607614518721</v>
      </c>
      <c r="I1920" s="26">
        <v>291.10000000000002</v>
      </c>
      <c r="J1920" s="30">
        <v>0.15407407407407409</v>
      </c>
      <c r="K1920" s="31">
        <v>0.22352758608965173</v>
      </c>
      <c r="L1920" s="108">
        <f ca="1">REWS!R1920</f>
        <v>6.7526729088798119</v>
      </c>
      <c r="M1920" s="22">
        <f t="shared" si="493"/>
        <v>6.6925007422970841</v>
      </c>
      <c r="N1920" s="22">
        <f t="shared" ca="1" si="494"/>
        <v>6.6951508822470451</v>
      </c>
      <c r="O1920" s="22">
        <f t="shared" si="495"/>
        <v>0.39239753964273838</v>
      </c>
      <c r="P1920" s="81">
        <f t="shared" ca="1" si="496"/>
        <v>7</v>
      </c>
      <c r="Q1920" s="22">
        <f t="shared" ca="1" si="497"/>
        <v>0.67473138449578629</v>
      </c>
      <c r="R1920" s="3">
        <f ca="1">IF(N1920&gt;'Power Curve'!$C$37,0,INDEX(Ci,$P1920,1)*POWER(1-Q1920,3)+INDEX(Ci,$P1920,2)*3*Q1920*POWER(1-Q1920,2)+INDEX(Ci,$P1920,3)*3*POWER(Q1920,2)*(1-Q1920)+INDEX(Ci,$P1920,4)*POWER(Q1920,3))</f>
        <v>518.70163932732328</v>
      </c>
      <c r="S1920" s="3">
        <f t="shared" si="498"/>
        <v>450.00001144409151</v>
      </c>
      <c r="T1920" s="3">
        <f t="shared" ca="1" si="499"/>
        <v>68.701627883231765</v>
      </c>
      <c r="U1920" s="3">
        <f t="shared" ca="1" si="507"/>
        <v>68.701627883231765</v>
      </c>
      <c r="W1920" s="34">
        <f t="shared" si="500"/>
        <v>7</v>
      </c>
      <c r="X1920" s="73" t="b">
        <f>COUNTIF('Power Curve'!$D$2:$D$31,W1920)&gt;0</f>
        <v>1</v>
      </c>
      <c r="Y1920" s="73" t="b">
        <f t="shared" si="501"/>
        <v>0</v>
      </c>
      <c r="Z1920" s="73" t="b">
        <f t="shared" si="508"/>
        <v>1</v>
      </c>
      <c r="AA1920" s="34" t="str">
        <f t="shared" si="502"/>
        <v>Outer</v>
      </c>
      <c r="AB1920" s="35" t="str">
        <f t="shared" si="509"/>
        <v>0.3-0.4</v>
      </c>
      <c r="AC1920" s="36" t="str">
        <f t="shared" si="503"/>
        <v>17-18</v>
      </c>
      <c r="AD1920" s="36" t="str">
        <f t="shared" si="504"/>
        <v>Mar</v>
      </c>
      <c r="AE1920" s="35" t="str">
        <f t="shared" si="505"/>
        <v>285-295</v>
      </c>
      <c r="AF1920" s="36" t="str">
        <f t="shared" si="506"/>
        <v>LWS-HTI</v>
      </c>
    </row>
    <row r="1921" spans="5:32" x14ac:dyDescent="0.3">
      <c r="E1921" s="12">
        <v>40980.729166666664</v>
      </c>
      <c r="F1921" s="16">
        <v>7.12</v>
      </c>
      <c r="G1921" s="16">
        <v>865.81998443603493</v>
      </c>
      <c r="H1921" s="29">
        <v>1.1939607614518721</v>
      </c>
      <c r="I1921" s="26">
        <v>289.39999999999998</v>
      </c>
      <c r="J1921" s="30">
        <v>0.1558988764044944</v>
      </c>
      <c r="K1921" s="31">
        <v>0.20940744514259971</v>
      </c>
      <c r="L1921" s="108">
        <f ca="1">REWS!R1921</f>
        <v>7.0504438357829748</v>
      </c>
      <c r="M1921" s="22">
        <f t="shared" si="493"/>
        <v>7.0593489311341093</v>
      </c>
      <c r="N1921" s="22">
        <f t="shared" ca="1" si="494"/>
        <v>6.9903852747409569</v>
      </c>
      <c r="O1921" s="22">
        <f t="shared" si="495"/>
        <v>0.44909510979188122</v>
      </c>
      <c r="P1921" s="81">
        <f t="shared" ca="1" si="496"/>
        <v>7</v>
      </c>
      <c r="Q1921" s="22">
        <f t="shared" ca="1" si="497"/>
        <v>0.97485079858195756</v>
      </c>
      <c r="R1921" s="3">
        <f ca="1">IF(N1921&gt;'Power Curve'!$C$37,0,INDEX(Ci,$P1921,1)*POWER(1-Q1921,3)+INDEX(Ci,$P1921,2)*3*Q1921*POWER(1-Q1921,2)+INDEX(Ci,$P1921,3)*3*POWER(Q1921,2)*(1-Q1921)+INDEX(Ci,$P1921,4)*POWER(Q1921,3))</f>
        <v>593.97509516837658</v>
      </c>
      <c r="S1921" s="3">
        <f t="shared" si="498"/>
        <v>865.81998443603493</v>
      </c>
      <c r="T1921" s="3">
        <f t="shared" ca="1" si="499"/>
        <v>-271.84488926765835</v>
      </c>
      <c r="U1921" s="3">
        <f t="shared" ca="1" si="507"/>
        <v>271.84488926765835</v>
      </c>
      <c r="W1921" s="34">
        <f t="shared" si="500"/>
        <v>7</v>
      </c>
      <c r="X1921" s="73" t="b">
        <f>COUNTIF('Power Curve'!$D$2:$D$31,W1921)&gt;0</f>
        <v>1</v>
      </c>
      <c r="Y1921" s="73" t="b">
        <f t="shared" si="501"/>
        <v>0</v>
      </c>
      <c r="Z1921" s="73" t="b">
        <f t="shared" si="508"/>
        <v>1</v>
      </c>
      <c r="AA1921" s="34" t="str">
        <f t="shared" si="502"/>
        <v>Outer</v>
      </c>
      <c r="AB1921" s="35" t="str">
        <f t="shared" si="509"/>
        <v>0.4-0.5</v>
      </c>
      <c r="AC1921" s="36" t="str">
        <f t="shared" si="503"/>
        <v>17-18</v>
      </c>
      <c r="AD1921" s="36" t="str">
        <f t="shared" si="504"/>
        <v>Mar</v>
      </c>
      <c r="AE1921" s="35" t="str">
        <f t="shared" si="505"/>
        <v>285-295</v>
      </c>
      <c r="AF1921" s="36" t="str">
        <f t="shared" si="506"/>
        <v>LWS-HTI</v>
      </c>
    </row>
    <row r="1922" spans="5:32" x14ac:dyDescent="0.3">
      <c r="E1922" s="12">
        <v>40980.736111111109</v>
      </c>
      <c r="F1922" s="16">
        <v>8.24</v>
      </c>
      <c r="G1922" s="16">
        <v>819.7499885559082</v>
      </c>
      <c r="H1922" s="29">
        <v>1.1933316180533824</v>
      </c>
      <c r="I1922" s="26">
        <v>288.3</v>
      </c>
      <c r="J1922" s="30">
        <v>0.12985436893203883</v>
      </c>
      <c r="K1922" s="31">
        <v>0.22147023040926314</v>
      </c>
      <c r="L1922" s="108">
        <f ca="1">REWS!R1922</f>
        <v>8.2234185753036346</v>
      </c>
      <c r="M1922" s="22">
        <f t="shared" si="493"/>
        <v>8.1683730670493713</v>
      </c>
      <c r="N1922" s="22">
        <f t="shared" ca="1" si="494"/>
        <v>8.1519357778621018</v>
      </c>
      <c r="O1922" s="22">
        <f t="shared" si="495"/>
        <v>0.62049836502529465</v>
      </c>
      <c r="P1922" s="81">
        <f t="shared" ca="1" si="496"/>
        <v>9</v>
      </c>
      <c r="Q1922" s="22">
        <f t="shared" ca="1" si="497"/>
        <v>0.14318538532808975</v>
      </c>
      <c r="R1922" s="3">
        <f ca="1">IF(N1922&gt;'Power Curve'!$C$37,0,INDEX(Ci,$P1922,1)*POWER(1-Q1922,3)+INDEX(Ci,$P1922,2)*3*Q1922*POWER(1-Q1922,2)+INDEX(Ci,$P1922,3)*3*POWER(Q1922,2)*(1-Q1922)+INDEX(Ci,$P1922,4)*POWER(Q1922,3))</f>
        <v>924.05230870915875</v>
      </c>
      <c r="S1922" s="3">
        <f t="shared" si="498"/>
        <v>819.7499885559082</v>
      </c>
      <c r="T1922" s="3">
        <f t="shared" ca="1" si="499"/>
        <v>104.30232015325055</v>
      </c>
      <c r="U1922" s="3">
        <f t="shared" ca="1" si="507"/>
        <v>104.30232015325055</v>
      </c>
      <c r="W1922" s="34">
        <f t="shared" si="500"/>
        <v>8</v>
      </c>
      <c r="X1922" s="73" t="b">
        <f>COUNTIF('Power Curve'!$D$2:$D$31,W1922)&gt;0</f>
        <v>1</v>
      </c>
      <c r="Y1922" s="73" t="b">
        <f t="shared" si="501"/>
        <v>0</v>
      </c>
      <c r="Z1922" s="73" t="b">
        <f t="shared" si="508"/>
        <v>1</v>
      </c>
      <c r="AA1922" s="34" t="str">
        <f t="shared" si="502"/>
        <v>Inner</v>
      </c>
      <c r="AB1922" s="35" t="str">
        <f t="shared" si="509"/>
        <v>0.6-0.7</v>
      </c>
      <c r="AC1922" s="36" t="str">
        <f t="shared" si="503"/>
        <v>17-18</v>
      </c>
      <c r="AD1922" s="36" t="str">
        <f t="shared" si="504"/>
        <v>Mar</v>
      </c>
      <c r="AE1922" s="35" t="str">
        <f t="shared" si="505"/>
        <v>285-295</v>
      </c>
      <c r="AF1922" s="36" t="str">
        <f t="shared" si="506"/>
        <v>Inner-TI</v>
      </c>
    </row>
    <row r="1923" spans="5:32" x14ac:dyDescent="0.3">
      <c r="E1923" s="12">
        <v>40980.743055555555</v>
      </c>
      <c r="F1923" s="16">
        <v>8.08</v>
      </c>
      <c r="G1923" s="16">
        <v>936.83000183105514</v>
      </c>
      <c r="H1923" s="29">
        <v>1.1931996611259836</v>
      </c>
      <c r="I1923" s="26">
        <v>287.3</v>
      </c>
      <c r="J1923" s="30">
        <v>0.14108910891089108</v>
      </c>
      <c r="K1923" s="31">
        <v>0.19431964601841967</v>
      </c>
      <c r="L1923" s="108">
        <f ca="1">REWS!R1923</f>
        <v>8.2480479804288631</v>
      </c>
      <c r="M1923" s="22">
        <f t="shared" ref="M1923:M1986" si="510">F1923*(H1923/Ref_Density)^(1/3)</f>
        <v>8.0094686342671455</v>
      </c>
      <c r="N1923" s="22">
        <f t="shared" ref="N1923:N1986" ca="1" si="511">L1923*(H1923/Ref_Density)^(1/3)</f>
        <v>8.1760497021256757</v>
      </c>
      <c r="O1923" s="22">
        <f t="shared" ref="O1923:O1986" si="512">(M1923-CutInWindSpeed)/(RatedWindSpeed-CutInWindSpeed)</f>
        <v>0.59593917269769525</v>
      </c>
      <c r="P1923" s="81">
        <f t="shared" ref="P1923:P1986" ca="1" si="513">COUNTIF(xa,"&lt;"&amp;N1923)</f>
        <v>9</v>
      </c>
      <c r="Q1923" s="22">
        <f t="shared" ref="Q1923:Q1986" ca="1" si="514">(N1923-INDEX(xa,$P1923))/(INDEX(xb,$P1923)-INDEX(xa,$P1923))</f>
        <v>0.16728841893356794</v>
      </c>
      <c r="R1923" s="3">
        <f ca="1">IF(N1923&gt;'Power Curve'!$C$37,0,INDEX(Ci,$P1923,1)*POWER(1-Q1923,3)+INDEX(Ci,$P1923,2)*3*Q1923*POWER(1-Q1923,2)+INDEX(Ci,$P1923,3)*3*POWER(Q1923,2)*(1-Q1923)+INDEX(Ci,$P1923,4)*POWER(Q1923,3))</f>
        <v>931.43799223598171</v>
      </c>
      <c r="S1923" s="3">
        <f t="shared" ref="S1923:S1986" si="515">IF(Z1923,G1923,"")</f>
        <v>936.83000183105514</v>
      </c>
      <c r="T1923" s="3">
        <f t="shared" ref="T1923:T1986" ca="1" si="516">IF(Z1923,R1923-S1923,"")</f>
        <v>-5.3920095950734321</v>
      </c>
      <c r="U1923" s="3">
        <f t="shared" ca="1" si="507"/>
        <v>5.3920095950734321</v>
      </c>
      <c r="W1923" s="34">
        <f t="shared" ref="W1923:W1986" si="517">MROUND(M1923-Centre_First_Bin,Bin_Width)+Centre_First_Bin</f>
        <v>8</v>
      </c>
      <c r="X1923" s="73" t="b">
        <f>COUNTIF('Power Curve'!$D$2:$D$31,W1923)&gt;0</f>
        <v>1</v>
      </c>
      <c r="Y1923" s="73" t="b">
        <f t="shared" ref="Y1923:Y1986" si="518">(G1923&lt;0)</f>
        <v>0</v>
      </c>
      <c r="Z1923" s="73" t="b">
        <f t="shared" si="508"/>
        <v>1</v>
      </c>
      <c r="AA1923" s="34" t="str">
        <f t="shared" ref="AA1923:AA1986" si="519">IF(Z1923,IF(AND(J1923&gt;=LowerTurbLimit,J1923&lt;=UpperTurbLimit,K1923&gt;=LowerShearLimit,K1923&lt;=UpperShearLimit),"Inner","Outer"),"")</f>
        <v>Outer</v>
      </c>
      <c r="AB1923" s="35" t="str">
        <f t="shared" si="509"/>
        <v>0.5-0.6</v>
      </c>
      <c r="AC1923" s="36" t="str">
        <f t="shared" ref="AC1923:AC1986" si="520">IF(Z1923,HOUR(E1923)&amp;"-"&amp;HOUR(E1923)+1,"")</f>
        <v>17-18</v>
      </c>
      <c r="AD1923" s="36" t="str">
        <f t="shared" ref="AD1923:AD1986" si="521">IF(Z1923,TEXT(E1923,"mmm"),"")</f>
        <v>Mar</v>
      </c>
      <c r="AE1923" s="35" t="str">
        <f t="shared" ref="AE1923:AE1986" si="522">IF(Z1923,IF(OR(I1923&lt;5,I1923&gt;=355),"355-5",MROUND(I1923,10)-5&amp;"-"&amp;MROUND(I1923,10)+5),"")</f>
        <v>285-295</v>
      </c>
      <c r="AF1923" s="36" t="str">
        <f t="shared" ref="AF1923:AF1986" si="523">IF(Z1923,IF(O1923&lt;0.5,IF(J1923&lt;=LowerTurbLimit,"LWS-LTI",IF(J1923&gt;=UpperTurbLimit,"LWS-HTI","Inner-TI")),IF(J1923&lt;=LowerTurbLimit,"HWS-LTI",IF(J1923&gt;=UpperTurbLimit,"HWS-HTI","Inner-TI"))),"")</f>
        <v>HWS-HTI</v>
      </c>
    </row>
    <row r="1924" spans="5:32" x14ac:dyDescent="0.3">
      <c r="E1924" s="12">
        <v>40980.75</v>
      </c>
      <c r="F1924" s="16">
        <v>7.65</v>
      </c>
      <c r="G1924" s="16">
        <v>872.58002471923874</v>
      </c>
      <c r="H1924" s="29">
        <v>1.1927907182383766</v>
      </c>
      <c r="I1924" s="26">
        <v>287.60000000000002</v>
      </c>
      <c r="J1924" s="30">
        <v>0.13464052287581699</v>
      </c>
      <c r="K1924" s="31">
        <v>0.22865487931932527</v>
      </c>
      <c r="L1924" s="108">
        <f ca="1">REWS!R1924</f>
        <v>7.6674781262178158</v>
      </c>
      <c r="M1924" s="22">
        <f t="shared" si="510"/>
        <v>7.5823557335040377</v>
      </c>
      <c r="N1924" s="22">
        <f t="shared" ca="1" si="511"/>
        <v>7.5996793113522161</v>
      </c>
      <c r="O1924" s="22">
        <f t="shared" si="512"/>
        <v>0.52992749705227338</v>
      </c>
      <c r="P1924" s="81">
        <f t="shared" ca="1" si="513"/>
        <v>8</v>
      </c>
      <c r="Q1924" s="22">
        <f t="shared" ca="1" si="514"/>
        <v>0.58834277813016023</v>
      </c>
      <c r="R1924" s="3">
        <f ca="1">IF(N1924&gt;'Power Curve'!$C$37,0,INDEX(Ci,$P1924,1)*POWER(1-Q1924,3)+INDEX(Ci,$P1924,2)*3*Q1924*POWER(1-Q1924,2)+INDEX(Ci,$P1924,3)*3*POWER(Q1924,2)*(1-Q1924)+INDEX(Ci,$P1924,4)*POWER(Q1924,3))</f>
        <v>760.41445504347337</v>
      </c>
      <c r="S1924" s="3">
        <f t="shared" si="515"/>
        <v>872.58002471923874</v>
      </c>
      <c r="T1924" s="3">
        <f t="shared" ca="1" si="516"/>
        <v>-112.16556967576537</v>
      </c>
      <c r="U1924" s="3">
        <f t="shared" ref="U1924:U1987" ca="1" si="524">IF(Z1924,ABS(T1924),"")</f>
        <v>112.16556967576537</v>
      </c>
      <c r="W1924" s="34">
        <f t="shared" si="517"/>
        <v>8</v>
      </c>
      <c r="X1924" s="73" t="b">
        <f>COUNTIF('Power Curve'!$D$2:$D$31,W1924)&gt;0</f>
        <v>1</v>
      </c>
      <c r="Y1924" s="73" t="b">
        <f t="shared" si="518"/>
        <v>0</v>
      </c>
      <c r="Z1924" s="73" t="b">
        <f t="shared" ref="Z1924:Z1987" si="525">AND(X1924,NOT(Y1924))</f>
        <v>1</v>
      </c>
      <c r="AA1924" s="34" t="str">
        <f t="shared" si="519"/>
        <v>Inner</v>
      </c>
      <c r="AB1924" s="35" t="str">
        <f t="shared" ref="AB1924:AB1987" si="526">IF(Z1924,TEXT(ROUND(O1924+0.05,1)-0.1,"0.0")&amp;"-"&amp;TEXT(ROUND(O1924+0.05,1),"0.0"),"")</f>
        <v>0.5-0.6</v>
      </c>
      <c r="AC1924" s="36" t="str">
        <f t="shared" si="520"/>
        <v>18-19</v>
      </c>
      <c r="AD1924" s="36" t="str">
        <f t="shared" si="521"/>
        <v>Mar</v>
      </c>
      <c r="AE1924" s="35" t="str">
        <f t="shared" si="522"/>
        <v>285-295</v>
      </c>
      <c r="AF1924" s="36" t="str">
        <f t="shared" si="523"/>
        <v>Inner-TI</v>
      </c>
    </row>
    <row r="1925" spans="5:32" x14ac:dyDescent="0.3">
      <c r="E1925" s="12">
        <v>40980.756944444445</v>
      </c>
      <c r="F1925" s="16">
        <v>7.14</v>
      </c>
      <c r="G1925" s="16">
        <v>650.7800048589711</v>
      </c>
      <c r="H1925" s="29">
        <v>1.1927027992666039</v>
      </c>
      <c r="I1925" s="26">
        <v>283.60000000000002</v>
      </c>
      <c r="J1925" s="30">
        <v>0.10084033613445378</v>
      </c>
      <c r="K1925" s="31">
        <v>0.30536897188674439</v>
      </c>
      <c r="L1925" s="108">
        <f ca="1">REWS!R1925</f>
        <v>7.0722600010882726</v>
      </c>
      <c r="M1925" s="22">
        <f t="shared" si="510"/>
        <v>7.0766914716442457</v>
      </c>
      <c r="N1925" s="22">
        <f t="shared" ca="1" si="511"/>
        <v>7.0095521057355894</v>
      </c>
      <c r="O1925" s="22">
        <f t="shared" si="512"/>
        <v>0.45177545533278463</v>
      </c>
      <c r="P1925" s="81">
        <f t="shared" ca="1" si="513"/>
        <v>7</v>
      </c>
      <c r="Q1925" s="22">
        <f t="shared" ca="1" si="514"/>
        <v>0.9943347687231272</v>
      </c>
      <c r="R1925" s="3">
        <f ca="1">IF(N1925&gt;'Power Curve'!$C$37,0,INDEX(Ci,$P1925,1)*POWER(1-Q1925,3)+INDEX(Ci,$P1925,2)*3*Q1925*POWER(1-Q1925,2)+INDEX(Ci,$P1925,3)*3*POWER(Q1925,2)*(1-Q1925)+INDEX(Ci,$P1925,4)*POWER(Q1925,3))</f>
        <v>598.89311041313033</v>
      </c>
      <c r="S1925" s="3">
        <f t="shared" si="515"/>
        <v>650.7800048589711</v>
      </c>
      <c r="T1925" s="3">
        <f t="shared" ca="1" si="516"/>
        <v>-51.886894445840767</v>
      </c>
      <c r="U1925" s="3">
        <f t="shared" ca="1" si="524"/>
        <v>51.886894445840767</v>
      </c>
      <c r="W1925" s="34">
        <f t="shared" si="517"/>
        <v>7</v>
      </c>
      <c r="X1925" s="73" t="b">
        <f>COUNTIF('Power Curve'!$D$2:$D$31,W1925)&gt;0</f>
        <v>1</v>
      </c>
      <c r="Y1925" s="73" t="b">
        <f t="shared" si="518"/>
        <v>0</v>
      </c>
      <c r="Z1925" s="73" t="b">
        <f t="shared" si="525"/>
        <v>1</v>
      </c>
      <c r="AA1925" s="34" t="str">
        <f t="shared" si="519"/>
        <v>Outer</v>
      </c>
      <c r="AB1925" s="35" t="str">
        <f t="shared" si="526"/>
        <v>0.4-0.5</v>
      </c>
      <c r="AC1925" s="36" t="str">
        <f t="shared" si="520"/>
        <v>18-19</v>
      </c>
      <c r="AD1925" s="36" t="str">
        <f t="shared" si="521"/>
        <v>Mar</v>
      </c>
      <c r="AE1925" s="35" t="str">
        <f t="shared" si="522"/>
        <v>275-285</v>
      </c>
      <c r="AF1925" s="36" t="str">
        <f t="shared" si="523"/>
        <v>Inner-TI</v>
      </c>
    </row>
    <row r="1926" spans="5:32" x14ac:dyDescent="0.3">
      <c r="E1926" s="12">
        <v>40980.763888888891</v>
      </c>
      <c r="F1926" s="16">
        <v>7.76</v>
      </c>
      <c r="G1926" s="16">
        <v>754.27002429962204</v>
      </c>
      <c r="H1926" s="29">
        <v>1.1915913641786291</v>
      </c>
      <c r="I1926" s="26">
        <v>281.89999999999998</v>
      </c>
      <c r="J1926" s="30">
        <v>0.1404639175257732</v>
      </c>
      <c r="K1926" s="31">
        <v>0.29264802163176357</v>
      </c>
      <c r="L1926" s="108">
        <f ca="1">REWS!R1926</f>
        <v>7.7119589878902621</v>
      </c>
      <c r="M1926" s="22">
        <f t="shared" si="510"/>
        <v>7.6888043046785528</v>
      </c>
      <c r="N1926" s="22">
        <f t="shared" ca="1" si="511"/>
        <v>7.6412040545869981</v>
      </c>
      <c r="O1926" s="22">
        <f t="shared" si="512"/>
        <v>0.54637946687274963</v>
      </c>
      <c r="P1926" s="81">
        <f t="shared" ca="1" si="513"/>
        <v>8</v>
      </c>
      <c r="Q1926" s="22">
        <f t="shared" ca="1" si="514"/>
        <v>0.63013665001361041</v>
      </c>
      <c r="R1926" s="3">
        <f ca="1">IF(N1926&gt;'Power Curve'!$C$37,0,INDEX(Ci,$P1926,1)*POWER(1-Q1926,3)+INDEX(Ci,$P1926,2)*3*Q1926*POWER(1-Q1926,2)+INDEX(Ci,$P1926,3)*3*POWER(Q1926,2)*(1-Q1926)+INDEX(Ci,$P1926,4)*POWER(Q1926,3))</f>
        <v>772.40790763223276</v>
      </c>
      <c r="S1926" s="3">
        <f t="shared" si="515"/>
        <v>754.27002429962204</v>
      </c>
      <c r="T1926" s="3">
        <f t="shared" ca="1" si="516"/>
        <v>18.137883332610727</v>
      </c>
      <c r="U1926" s="3">
        <f t="shared" ca="1" si="524"/>
        <v>18.137883332610727</v>
      </c>
      <c r="W1926" s="34">
        <f t="shared" si="517"/>
        <v>8</v>
      </c>
      <c r="X1926" s="73" t="b">
        <f>COUNTIF('Power Curve'!$D$2:$D$31,W1926)&gt;0</f>
        <v>1</v>
      </c>
      <c r="Y1926" s="73" t="b">
        <f t="shared" si="518"/>
        <v>0</v>
      </c>
      <c r="Z1926" s="73" t="b">
        <f t="shared" si="525"/>
        <v>1</v>
      </c>
      <c r="AA1926" s="34" t="str">
        <f t="shared" si="519"/>
        <v>Outer</v>
      </c>
      <c r="AB1926" s="35" t="str">
        <f t="shared" si="526"/>
        <v>0.5-0.6</v>
      </c>
      <c r="AC1926" s="36" t="str">
        <f t="shared" si="520"/>
        <v>18-19</v>
      </c>
      <c r="AD1926" s="36" t="str">
        <f t="shared" si="521"/>
        <v>Mar</v>
      </c>
      <c r="AE1926" s="35" t="str">
        <f t="shared" si="522"/>
        <v>275-285</v>
      </c>
      <c r="AF1926" s="36" t="str">
        <f t="shared" si="523"/>
        <v>HWS-HTI</v>
      </c>
    </row>
    <row r="1927" spans="5:32" x14ac:dyDescent="0.3">
      <c r="E1927" s="12">
        <v>40980.770833333336</v>
      </c>
      <c r="F1927" s="16">
        <v>8.35</v>
      </c>
      <c r="G1927" s="16">
        <v>1040.5700225830078</v>
      </c>
      <c r="H1927" s="29">
        <v>1.1901747683261734</v>
      </c>
      <c r="I1927" s="26">
        <v>280.7</v>
      </c>
      <c r="J1927" s="30">
        <v>0.12694610778443116</v>
      </c>
      <c r="K1927" s="31">
        <v>0.20034004796048943</v>
      </c>
      <c r="L1927" s="108">
        <f ca="1">REWS!R1927</f>
        <v>8.2456146884725658</v>
      </c>
      <c r="M1927" s="22">
        <f t="shared" si="510"/>
        <v>8.270111386525306</v>
      </c>
      <c r="N1927" s="22">
        <f t="shared" ca="1" si="511"/>
        <v>8.1667247813218307</v>
      </c>
      <c r="O1927" s="22">
        <f t="shared" si="512"/>
        <v>0.63622235026188345</v>
      </c>
      <c r="P1927" s="81">
        <f t="shared" ca="1" si="513"/>
        <v>9</v>
      </c>
      <c r="Q1927" s="22">
        <f t="shared" ca="1" si="514"/>
        <v>0.15796770957714781</v>
      </c>
      <c r="R1927" s="3">
        <f ca="1">IF(N1927&gt;'Power Curve'!$C$37,0,INDEX(Ci,$P1927,1)*POWER(1-Q1927,3)+INDEX(Ci,$P1927,2)*3*Q1927*POWER(1-Q1927,2)+INDEX(Ci,$P1927,3)*3*POWER(Q1927,2)*(1-Q1927)+INDEX(Ci,$P1927,4)*POWER(Q1927,3))</f>
        <v>928.57882881628211</v>
      </c>
      <c r="S1927" s="3">
        <f t="shared" si="515"/>
        <v>1040.5700225830078</v>
      </c>
      <c r="T1927" s="3">
        <f t="shared" ca="1" si="516"/>
        <v>-111.9911937667257</v>
      </c>
      <c r="U1927" s="3">
        <f t="shared" ca="1" si="524"/>
        <v>111.9911937667257</v>
      </c>
      <c r="W1927" s="34">
        <f t="shared" si="517"/>
        <v>8</v>
      </c>
      <c r="X1927" s="73" t="b">
        <f>COUNTIF('Power Curve'!$D$2:$D$31,W1927)&gt;0</f>
        <v>1</v>
      </c>
      <c r="Y1927" s="73" t="b">
        <f t="shared" si="518"/>
        <v>0</v>
      </c>
      <c r="Z1927" s="73" t="b">
        <f t="shared" si="525"/>
        <v>1</v>
      </c>
      <c r="AA1927" s="34" t="str">
        <f t="shared" si="519"/>
        <v>Inner</v>
      </c>
      <c r="AB1927" s="35" t="str">
        <f t="shared" si="526"/>
        <v>0.6-0.7</v>
      </c>
      <c r="AC1927" s="36" t="str">
        <f t="shared" si="520"/>
        <v>18-19</v>
      </c>
      <c r="AD1927" s="36" t="str">
        <f t="shared" si="521"/>
        <v>Mar</v>
      </c>
      <c r="AE1927" s="35" t="str">
        <f t="shared" si="522"/>
        <v>275-285</v>
      </c>
      <c r="AF1927" s="36" t="str">
        <f t="shared" si="523"/>
        <v>Inner-TI</v>
      </c>
    </row>
    <row r="1928" spans="5:32" x14ac:dyDescent="0.3">
      <c r="E1928" s="12">
        <v>40980.777777777781</v>
      </c>
      <c r="F1928" s="16">
        <v>9.9499999999999993</v>
      </c>
      <c r="G1928" s="16">
        <v>1440.600036621099</v>
      </c>
      <c r="H1928" s="29">
        <v>1.1889498137181627</v>
      </c>
      <c r="I1928" s="26">
        <v>284.2</v>
      </c>
      <c r="J1928" s="30">
        <v>0.15075376884422112</v>
      </c>
      <c r="K1928" s="31">
        <v>0.20547109525722226</v>
      </c>
      <c r="L1928" s="108">
        <f ca="1">REWS!R1928</f>
        <v>9.9128657618166436</v>
      </c>
      <c r="M1928" s="22">
        <f t="shared" si="510"/>
        <v>9.8514212998179342</v>
      </c>
      <c r="N1928" s="22">
        <f t="shared" ca="1" si="511"/>
        <v>9.8146549656478825</v>
      </c>
      <c r="O1928" s="22">
        <f t="shared" si="512"/>
        <v>0.88061889483982125</v>
      </c>
      <c r="P1928" s="81">
        <f t="shared" ca="1" si="513"/>
        <v>10</v>
      </c>
      <c r="Q1928" s="22">
        <f t="shared" ca="1" si="514"/>
        <v>0.8562128305253851</v>
      </c>
      <c r="R1928" s="3">
        <f ca="1">IF(N1928&gt;'Power Curve'!$C$37,0,INDEX(Ci,$P1928,1)*POWER(1-Q1928,3)+INDEX(Ci,$P1928,2)*3*Q1928*POWER(1-Q1928,2)+INDEX(Ci,$P1928,3)*3*POWER(Q1928,2)*(1-Q1928)+INDEX(Ci,$P1928,4)*POWER(Q1928,3))</f>
        <v>1477.7961479349553</v>
      </c>
      <c r="S1928" s="3">
        <f t="shared" si="515"/>
        <v>1440.600036621099</v>
      </c>
      <c r="T1928" s="3">
        <f t="shared" ca="1" si="516"/>
        <v>37.196111313856363</v>
      </c>
      <c r="U1928" s="3">
        <f t="shared" ca="1" si="524"/>
        <v>37.196111313856363</v>
      </c>
      <c r="W1928" s="34">
        <f t="shared" si="517"/>
        <v>10</v>
      </c>
      <c r="X1928" s="73" t="b">
        <f>COUNTIF('Power Curve'!$D$2:$D$31,W1928)&gt;0</f>
        <v>1</v>
      </c>
      <c r="Y1928" s="73" t="b">
        <f t="shared" si="518"/>
        <v>0</v>
      </c>
      <c r="Z1928" s="73" t="b">
        <f t="shared" si="525"/>
        <v>1</v>
      </c>
      <c r="AA1928" s="34" t="str">
        <f t="shared" si="519"/>
        <v>Outer</v>
      </c>
      <c r="AB1928" s="35" t="str">
        <f t="shared" si="526"/>
        <v>0.8-0.9</v>
      </c>
      <c r="AC1928" s="36" t="str">
        <f t="shared" si="520"/>
        <v>18-19</v>
      </c>
      <c r="AD1928" s="36" t="str">
        <f t="shared" si="521"/>
        <v>Mar</v>
      </c>
      <c r="AE1928" s="35" t="str">
        <f t="shared" si="522"/>
        <v>275-285</v>
      </c>
      <c r="AF1928" s="36" t="str">
        <f t="shared" si="523"/>
        <v>HWS-HTI</v>
      </c>
    </row>
    <row r="1929" spans="5:32" x14ac:dyDescent="0.3">
      <c r="E1929" s="12">
        <v>40980.784722222219</v>
      </c>
      <c r="F1929" s="16">
        <v>11.49</v>
      </c>
      <c r="G1929" s="16">
        <v>1871.57995605469</v>
      </c>
      <c r="H1929" s="29">
        <v>1.1873929918060884</v>
      </c>
      <c r="I1929" s="26">
        <v>286</v>
      </c>
      <c r="J1929" s="30">
        <v>0.15578764142732812</v>
      </c>
      <c r="K1929" s="31">
        <v>0.21457681874690757</v>
      </c>
      <c r="L1929" s="108">
        <f ca="1">REWS!R1929</f>
        <v>11.558167759894463</v>
      </c>
      <c r="M1929" s="22">
        <f t="shared" si="510"/>
        <v>11.371196372651617</v>
      </c>
      <c r="N1929" s="22">
        <f t="shared" ca="1" si="511"/>
        <v>11.438659295544889</v>
      </c>
      <c r="O1929" s="22">
        <f t="shared" si="512"/>
        <v>1.1155050314623656</v>
      </c>
      <c r="P1929" s="81">
        <f t="shared" ca="1" si="513"/>
        <v>12</v>
      </c>
      <c r="Q1929" s="22">
        <f t="shared" ca="1" si="514"/>
        <v>0.44147513935476324</v>
      </c>
      <c r="R1929" s="3">
        <f ca="1">IF(N1929&gt;'Power Curve'!$C$37,0,INDEX(Ci,$P1929,1)*POWER(1-Q1929,3)+INDEX(Ci,$P1929,2)*3*Q1929*POWER(1-Q1929,2)+INDEX(Ci,$P1929,3)*3*POWER(Q1929,2)*(1-Q1929)+INDEX(Ci,$P1929,4)*POWER(Q1929,3))</f>
        <v>1852.9205440377909</v>
      </c>
      <c r="S1929" s="3">
        <f t="shared" si="515"/>
        <v>1871.57995605469</v>
      </c>
      <c r="T1929" s="3">
        <f t="shared" ca="1" si="516"/>
        <v>-18.659412016899068</v>
      </c>
      <c r="U1929" s="3">
        <f t="shared" ca="1" si="524"/>
        <v>18.659412016899068</v>
      </c>
      <c r="W1929" s="34">
        <f t="shared" si="517"/>
        <v>11</v>
      </c>
      <c r="X1929" s="73" t="b">
        <f>COUNTIF('Power Curve'!$D$2:$D$31,W1929)&gt;0</f>
        <v>1</v>
      </c>
      <c r="Y1929" s="73" t="b">
        <f t="shared" si="518"/>
        <v>0</v>
      </c>
      <c r="Z1929" s="73" t="b">
        <f t="shared" si="525"/>
        <v>1</v>
      </c>
      <c r="AA1929" s="34" t="str">
        <f t="shared" si="519"/>
        <v>Outer</v>
      </c>
      <c r="AB1929" s="35" t="str">
        <f t="shared" si="526"/>
        <v>1.1-1.2</v>
      </c>
      <c r="AC1929" s="36" t="str">
        <f t="shared" si="520"/>
        <v>18-19</v>
      </c>
      <c r="AD1929" s="36" t="str">
        <f t="shared" si="521"/>
        <v>Mar</v>
      </c>
      <c r="AE1929" s="35" t="str">
        <f t="shared" si="522"/>
        <v>285-295</v>
      </c>
      <c r="AF1929" s="36" t="str">
        <f t="shared" si="523"/>
        <v>HWS-HTI</v>
      </c>
    </row>
    <row r="1930" spans="5:32" x14ac:dyDescent="0.3">
      <c r="E1930" s="12">
        <v>40980.791666666664</v>
      </c>
      <c r="F1930" s="16">
        <v>11.94</v>
      </c>
      <c r="G1930" s="16">
        <v>1925.2899475097629</v>
      </c>
      <c r="H1930" s="29">
        <v>1.1867827311531256</v>
      </c>
      <c r="I1930" s="26">
        <v>286.5</v>
      </c>
      <c r="J1930" s="30">
        <v>0.12311557788944724</v>
      </c>
      <c r="K1930" s="31">
        <v>0.23254105863306451</v>
      </c>
      <c r="L1930" s="108">
        <f ca="1">REWS!R1930</f>
        <v>11.934450453248022</v>
      </c>
      <c r="M1930" s="22">
        <f t="shared" si="510"/>
        <v>11.814518771242035</v>
      </c>
      <c r="N1930" s="22">
        <f t="shared" ca="1" si="511"/>
        <v>11.809027546428542</v>
      </c>
      <c r="O1930" s="22">
        <f t="shared" si="512"/>
        <v>1.1840219372496066</v>
      </c>
      <c r="P1930" s="81">
        <f t="shared" ca="1" si="513"/>
        <v>12</v>
      </c>
      <c r="Q1930" s="22">
        <f t="shared" ca="1" si="514"/>
        <v>0.79821546022469847</v>
      </c>
      <c r="R1930" s="3">
        <f ca="1">IF(N1930&gt;'Power Curve'!$C$37,0,INDEX(Ci,$P1930,1)*POWER(1-Q1930,3)+INDEX(Ci,$P1930,2)*3*Q1930*POWER(1-Q1930,2)+INDEX(Ci,$P1930,3)*3*POWER(Q1930,2)*(1-Q1930)+INDEX(Ci,$P1930,4)*POWER(Q1930,3))</f>
        <v>1900.4396659000749</v>
      </c>
      <c r="S1930" s="3">
        <f t="shared" si="515"/>
        <v>1925.2899475097629</v>
      </c>
      <c r="T1930" s="3">
        <f t="shared" ca="1" si="516"/>
        <v>-24.850281609687954</v>
      </c>
      <c r="U1930" s="3">
        <f t="shared" ca="1" si="524"/>
        <v>24.850281609687954</v>
      </c>
      <c r="W1930" s="34">
        <f t="shared" si="517"/>
        <v>12</v>
      </c>
      <c r="X1930" s="73" t="b">
        <f>COUNTIF('Power Curve'!$D$2:$D$31,W1930)&gt;0</f>
        <v>1</v>
      </c>
      <c r="Y1930" s="73" t="b">
        <f t="shared" si="518"/>
        <v>0</v>
      </c>
      <c r="Z1930" s="73" t="b">
        <f t="shared" si="525"/>
        <v>1</v>
      </c>
      <c r="AA1930" s="34" t="str">
        <f t="shared" si="519"/>
        <v>Inner</v>
      </c>
      <c r="AB1930" s="35" t="str">
        <f t="shared" si="526"/>
        <v>1.1-1.2</v>
      </c>
      <c r="AC1930" s="36" t="str">
        <f t="shared" si="520"/>
        <v>19-20</v>
      </c>
      <c r="AD1930" s="36" t="str">
        <f t="shared" si="521"/>
        <v>Mar</v>
      </c>
      <c r="AE1930" s="35" t="str">
        <f t="shared" si="522"/>
        <v>285-295</v>
      </c>
      <c r="AF1930" s="36" t="str">
        <f t="shared" si="523"/>
        <v>Inner-TI</v>
      </c>
    </row>
    <row r="1931" spans="5:32" x14ac:dyDescent="0.3">
      <c r="E1931" s="12">
        <v>40980.798611111109</v>
      </c>
      <c r="F1931" s="16">
        <v>11.72</v>
      </c>
      <c r="G1931" s="16">
        <v>1828.479980468753</v>
      </c>
      <c r="H1931" s="29">
        <v>1.1866084860543591</v>
      </c>
      <c r="I1931" s="26">
        <v>288.3</v>
      </c>
      <c r="J1931" s="30">
        <v>0.10153583617747439</v>
      </c>
      <c r="K1931" s="31">
        <v>0.18639711943834136</v>
      </c>
      <c r="L1931" s="108">
        <f ca="1">REWS!R1931</f>
        <v>11.651212656768044</v>
      </c>
      <c r="M1931" s="22">
        <f t="shared" si="510"/>
        <v>11.596263238603086</v>
      </c>
      <c r="N1931" s="22">
        <f t="shared" ca="1" si="511"/>
        <v>11.528202134541489</v>
      </c>
      <c r="O1931" s="22">
        <f t="shared" si="512"/>
        <v>1.1502898411161491</v>
      </c>
      <c r="P1931" s="81">
        <f t="shared" ca="1" si="513"/>
        <v>12</v>
      </c>
      <c r="Q1931" s="22">
        <f t="shared" ca="1" si="514"/>
        <v>0.52772319393028022</v>
      </c>
      <c r="R1931" s="3">
        <f ca="1">IF(N1931&gt;'Power Curve'!$C$37,0,INDEX(Ci,$P1931,1)*POWER(1-Q1931,3)+INDEX(Ci,$P1931,2)*3*Q1931*POWER(1-Q1931,2)+INDEX(Ci,$P1931,3)*3*POWER(Q1931,2)*(1-Q1931)+INDEX(Ci,$P1931,4)*POWER(Q1931,3))</f>
        <v>1866.0836916161484</v>
      </c>
      <c r="S1931" s="3">
        <f t="shared" si="515"/>
        <v>1828.479980468753</v>
      </c>
      <c r="T1931" s="3">
        <f t="shared" ca="1" si="516"/>
        <v>37.603711147395416</v>
      </c>
      <c r="U1931" s="3">
        <f t="shared" ca="1" si="524"/>
        <v>37.603711147395416</v>
      </c>
      <c r="W1931" s="34">
        <f t="shared" si="517"/>
        <v>12</v>
      </c>
      <c r="X1931" s="73" t="b">
        <f>COUNTIF('Power Curve'!$D$2:$D$31,W1931)&gt;0</f>
        <v>1</v>
      </c>
      <c r="Y1931" s="73" t="b">
        <f t="shared" si="518"/>
        <v>0</v>
      </c>
      <c r="Z1931" s="73" t="b">
        <f t="shared" si="525"/>
        <v>1</v>
      </c>
      <c r="AA1931" s="34" t="str">
        <f t="shared" si="519"/>
        <v>Inner</v>
      </c>
      <c r="AB1931" s="35" t="str">
        <f t="shared" si="526"/>
        <v>1.1-1.2</v>
      </c>
      <c r="AC1931" s="36" t="str">
        <f t="shared" si="520"/>
        <v>19-20</v>
      </c>
      <c r="AD1931" s="36" t="str">
        <f t="shared" si="521"/>
        <v>Mar</v>
      </c>
      <c r="AE1931" s="35" t="str">
        <f t="shared" si="522"/>
        <v>285-295</v>
      </c>
      <c r="AF1931" s="36" t="str">
        <f t="shared" si="523"/>
        <v>Inner-TI</v>
      </c>
    </row>
    <row r="1932" spans="5:32" x14ac:dyDescent="0.3">
      <c r="E1932" s="12">
        <v>40980.805555555555</v>
      </c>
      <c r="F1932" s="16">
        <v>10.83</v>
      </c>
      <c r="G1932" s="16">
        <v>1872.9100646972661</v>
      </c>
      <c r="H1932" s="29">
        <v>1.1866084860543591</v>
      </c>
      <c r="I1932" s="26">
        <v>285.7</v>
      </c>
      <c r="J1932" s="30">
        <v>0.14496768236380425</v>
      </c>
      <c r="K1932" s="31">
        <v>0.20374487269383706</v>
      </c>
      <c r="L1932" s="108">
        <f ca="1">REWS!R1932</f>
        <v>10.804310204902338</v>
      </c>
      <c r="M1932" s="22">
        <f t="shared" si="510"/>
        <v>10.715659630893466</v>
      </c>
      <c r="N1932" s="22">
        <f t="shared" ca="1" si="511"/>
        <v>10.690241062079622</v>
      </c>
      <c r="O1932" s="22">
        <f t="shared" si="512"/>
        <v>1.0141897148486989</v>
      </c>
      <c r="P1932" s="81">
        <f t="shared" ca="1" si="513"/>
        <v>11</v>
      </c>
      <c r="Q1932" s="22">
        <f t="shared" ca="1" si="514"/>
        <v>0.71847744940936487</v>
      </c>
      <c r="R1932" s="3">
        <f ca="1">IF(N1932&gt;'Power Curve'!$C$37,0,INDEX(Ci,$P1932,1)*POWER(1-Q1932,3)+INDEX(Ci,$P1932,2)*3*Q1932*POWER(1-Q1932,2)+INDEX(Ci,$P1932,3)*3*POWER(Q1932,2)*(1-Q1932)+INDEX(Ci,$P1932,4)*POWER(Q1932,3))</f>
        <v>1717.0355649132703</v>
      </c>
      <c r="S1932" s="3">
        <f t="shared" si="515"/>
        <v>1872.9100646972661</v>
      </c>
      <c r="T1932" s="3">
        <f t="shared" ca="1" si="516"/>
        <v>-155.87449978399582</v>
      </c>
      <c r="U1932" s="3">
        <f t="shared" ca="1" si="524"/>
        <v>155.87449978399582</v>
      </c>
      <c r="W1932" s="34">
        <f t="shared" si="517"/>
        <v>11</v>
      </c>
      <c r="X1932" s="73" t="b">
        <f>COUNTIF('Power Curve'!$D$2:$D$31,W1932)&gt;0</f>
        <v>1</v>
      </c>
      <c r="Y1932" s="73" t="b">
        <f t="shared" si="518"/>
        <v>0</v>
      </c>
      <c r="Z1932" s="73" t="b">
        <f t="shared" si="525"/>
        <v>1</v>
      </c>
      <c r="AA1932" s="34" t="str">
        <f t="shared" si="519"/>
        <v>Outer</v>
      </c>
      <c r="AB1932" s="35" t="str">
        <f t="shared" si="526"/>
        <v>1.0-1.1</v>
      </c>
      <c r="AC1932" s="36" t="str">
        <f t="shared" si="520"/>
        <v>19-20</v>
      </c>
      <c r="AD1932" s="36" t="str">
        <f t="shared" si="521"/>
        <v>Mar</v>
      </c>
      <c r="AE1932" s="35" t="str">
        <f t="shared" si="522"/>
        <v>285-295</v>
      </c>
      <c r="AF1932" s="36" t="str">
        <f t="shared" si="523"/>
        <v>HWS-HTI</v>
      </c>
    </row>
    <row r="1933" spans="5:32" x14ac:dyDescent="0.3">
      <c r="E1933" s="12">
        <v>40980.8125</v>
      </c>
      <c r="F1933" s="16">
        <v>13.31</v>
      </c>
      <c r="G1933" s="16">
        <v>1973.690002441406</v>
      </c>
      <c r="H1933" s="29">
        <v>1.184447505977078</v>
      </c>
      <c r="I1933" s="26">
        <v>284</v>
      </c>
      <c r="J1933" s="30">
        <v>0.12246431254695717</v>
      </c>
      <c r="K1933" s="31">
        <v>0.22974226989768026</v>
      </c>
      <c r="L1933" s="108">
        <f ca="1">REWS!R1933</f>
        <v>13.179242045159466</v>
      </c>
      <c r="M1933" s="22">
        <f t="shared" si="510"/>
        <v>13.161477081075981</v>
      </c>
      <c r="N1933" s="22">
        <f t="shared" ca="1" si="511"/>
        <v>13.032178221135931</v>
      </c>
      <c r="O1933" s="22">
        <f t="shared" si="512"/>
        <v>1.3921986860619295</v>
      </c>
      <c r="P1933" s="81">
        <f t="shared" ca="1" si="513"/>
        <v>14</v>
      </c>
      <c r="Q1933" s="22">
        <f t="shared" ca="1" si="514"/>
        <v>4.388816632309836E-2</v>
      </c>
      <c r="R1933" s="3">
        <f ca="1">IF(N1933&gt;'Power Curve'!$C$37,0,INDEX(Ci,$P1933,1)*POWER(1-Q1933,3)+INDEX(Ci,$P1933,2)*3*Q1933*POWER(1-Q1933,2)+INDEX(Ci,$P1933,3)*3*POWER(Q1933,2)*(1-Q1933)+INDEX(Ci,$P1933,4)*POWER(Q1933,3))</f>
        <v>1954.3705570804966</v>
      </c>
      <c r="S1933" s="3">
        <f t="shared" si="515"/>
        <v>1973.690002441406</v>
      </c>
      <c r="T1933" s="3">
        <f t="shared" ca="1" si="516"/>
        <v>-19.319445360909413</v>
      </c>
      <c r="U1933" s="3">
        <f t="shared" ca="1" si="524"/>
        <v>19.319445360909413</v>
      </c>
      <c r="W1933" s="34">
        <f t="shared" si="517"/>
        <v>13</v>
      </c>
      <c r="X1933" s="73" t="b">
        <f>COUNTIF('Power Curve'!$D$2:$D$31,W1933)&gt;0</f>
        <v>1</v>
      </c>
      <c r="Y1933" s="73" t="b">
        <f t="shared" si="518"/>
        <v>0</v>
      </c>
      <c r="Z1933" s="73" t="b">
        <f t="shared" si="525"/>
        <v>1</v>
      </c>
      <c r="AA1933" s="34" t="str">
        <f t="shared" si="519"/>
        <v>Inner</v>
      </c>
      <c r="AB1933" s="35" t="str">
        <f t="shared" si="526"/>
        <v>1.3-1.4</v>
      </c>
      <c r="AC1933" s="36" t="str">
        <f t="shared" si="520"/>
        <v>19-20</v>
      </c>
      <c r="AD1933" s="36" t="str">
        <f t="shared" si="521"/>
        <v>Mar</v>
      </c>
      <c r="AE1933" s="35" t="str">
        <f t="shared" si="522"/>
        <v>275-285</v>
      </c>
      <c r="AF1933" s="36" t="str">
        <f t="shared" si="523"/>
        <v>Inner-TI</v>
      </c>
    </row>
    <row r="1934" spans="5:32" x14ac:dyDescent="0.3">
      <c r="E1934" s="12">
        <v>40980.819444444445</v>
      </c>
      <c r="F1934" s="16">
        <v>14.64</v>
      </c>
      <c r="G1934" s="16">
        <v>1973.400024414063</v>
      </c>
      <c r="H1934" s="29">
        <v>1.1837810852280231</v>
      </c>
      <c r="I1934" s="26">
        <v>288.39999999999998</v>
      </c>
      <c r="J1934" s="30">
        <v>9.5628415300546443E-2</v>
      </c>
      <c r="K1934" s="31">
        <v>0.17485404093710039</v>
      </c>
      <c r="L1934" s="108">
        <f ca="1">REWS!R1934</f>
        <v>14.599236934815918</v>
      </c>
      <c r="M1934" s="22">
        <f t="shared" si="510"/>
        <v>14.473920380697423</v>
      </c>
      <c r="N1934" s="22">
        <f t="shared" ca="1" si="511"/>
        <v>14.433619741356742</v>
      </c>
      <c r="O1934" s="22">
        <f t="shared" si="512"/>
        <v>1.5950410287840231</v>
      </c>
      <c r="P1934" s="81">
        <f t="shared" ca="1" si="513"/>
        <v>15</v>
      </c>
      <c r="Q1934" s="22">
        <f t="shared" ca="1" si="514"/>
        <v>0.45853754778833317</v>
      </c>
      <c r="R1934" s="3">
        <f ca="1">IF(N1934&gt;'Power Curve'!$C$37,0,INDEX(Ci,$P1934,1)*POWER(1-Q1934,3)+INDEX(Ci,$P1934,2)*3*Q1934*POWER(1-Q1934,2)+INDEX(Ci,$P1934,3)*3*POWER(Q1934,2)*(1-Q1934)+INDEX(Ci,$P1934,4)*POWER(Q1934,3))</f>
        <v>1977.2200353999081</v>
      </c>
      <c r="S1934" s="3">
        <f t="shared" si="515"/>
        <v>1973.400024414063</v>
      </c>
      <c r="T1934" s="3">
        <f t="shared" ca="1" si="516"/>
        <v>3.8200109858451015</v>
      </c>
      <c r="U1934" s="3">
        <f t="shared" ca="1" si="524"/>
        <v>3.8200109858451015</v>
      </c>
      <c r="W1934" s="34">
        <f t="shared" si="517"/>
        <v>14</v>
      </c>
      <c r="X1934" s="73" t="b">
        <f>COUNTIF('Power Curve'!$D$2:$D$31,W1934)&gt;0</f>
        <v>1</v>
      </c>
      <c r="Y1934" s="73" t="b">
        <f t="shared" si="518"/>
        <v>0</v>
      </c>
      <c r="Z1934" s="73" t="b">
        <f t="shared" si="525"/>
        <v>1</v>
      </c>
      <c r="AA1934" s="34" t="str">
        <f t="shared" si="519"/>
        <v>Outer</v>
      </c>
      <c r="AB1934" s="35" t="str">
        <f t="shared" si="526"/>
        <v>1.5-1.6</v>
      </c>
      <c r="AC1934" s="36" t="str">
        <f t="shared" si="520"/>
        <v>19-20</v>
      </c>
      <c r="AD1934" s="36" t="str">
        <f t="shared" si="521"/>
        <v>Mar</v>
      </c>
      <c r="AE1934" s="35" t="str">
        <f t="shared" si="522"/>
        <v>285-295</v>
      </c>
      <c r="AF1934" s="36" t="str">
        <f t="shared" si="523"/>
        <v>HWS-LTI</v>
      </c>
    </row>
    <row r="1935" spans="5:32" x14ac:dyDescent="0.3">
      <c r="E1935" s="12">
        <v>40980.826388888891</v>
      </c>
      <c r="F1935" s="16">
        <v>13.11</v>
      </c>
      <c r="G1935" s="16">
        <v>1959.3600006103491</v>
      </c>
      <c r="H1935" s="29">
        <v>1.1853165381759032</v>
      </c>
      <c r="I1935" s="26">
        <v>287.8</v>
      </c>
      <c r="J1935" s="30">
        <v>0.14645308924485126</v>
      </c>
      <c r="K1935" s="31">
        <v>0.15743515259469537</v>
      </c>
      <c r="L1935" s="108">
        <f ca="1">REWS!R1935</f>
        <v>13.12662820314115</v>
      </c>
      <c r="M1935" s="22">
        <f t="shared" si="510"/>
        <v>12.966878557568801</v>
      </c>
      <c r="N1935" s="22">
        <f t="shared" ca="1" si="511"/>
        <v>12.983325231158572</v>
      </c>
      <c r="O1935" s="22">
        <f t="shared" si="512"/>
        <v>1.3621228569500419</v>
      </c>
      <c r="P1935" s="81">
        <f t="shared" ca="1" si="513"/>
        <v>13</v>
      </c>
      <c r="Q1935" s="22">
        <f t="shared" ca="1" si="514"/>
        <v>0.9932516660763907</v>
      </c>
      <c r="R1935" s="3">
        <f ca="1">IF(N1935&gt;'Power Curve'!$C$37,0,INDEX(Ci,$P1935,1)*POWER(1-Q1935,3)+INDEX(Ci,$P1935,2)*3*Q1935*POWER(1-Q1935,2)+INDEX(Ci,$P1935,3)*3*POWER(Q1935,2)*(1-Q1935)+INDEX(Ci,$P1935,4)*POWER(Q1935,3))</f>
        <v>1952.995673644612</v>
      </c>
      <c r="S1935" s="3">
        <f t="shared" si="515"/>
        <v>1959.3600006103491</v>
      </c>
      <c r="T1935" s="3">
        <f t="shared" ca="1" si="516"/>
        <v>-6.3643269657370638</v>
      </c>
      <c r="U1935" s="3">
        <f t="shared" ca="1" si="524"/>
        <v>6.3643269657370638</v>
      </c>
      <c r="W1935" s="34">
        <f t="shared" si="517"/>
        <v>13</v>
      </c>
      <c r="X1935" s="73" t="b">
        <f>COUNTIF('Power Curve'!$D$2:$D$31,W1935)&gt;0</f>
        <v>1</v>
      </c>
      <c r="Y1935" s="73" t="b">
        <f t="shared" si="518"/>
        <v>0</v>
      </c>
      <c r="Z1935" s="73" t="b">
        <f t="shared" si="525"/>
        <v>1</v>
      </c>
      <c r="AA1935" s="34" t="str">
        <f t="shared" si="519"/>
        <v>Outer</v>
      </c>
      <c r="AB1935" s="35" t="str">
        <f t="shared" si="526"/>
        <v>1.3-1.4</v>
      </c>
      <c r="AC1935" s="36" t="str">
        <f t="shared" si="520"/>
        <v>19-20</v>
      </c>
      <c r="AD1935" s="36" t="str">
        <f t="shared" si="521"/>
        <v>Mar</v>
      </c>
      <c r="AE1935" s="35" t="str">
        <f t="shared" si="522"/>
        <v>285-295</v>
      </c>
      <c r="AF1935" s="36" t="str">
        <f t="shared" si="523"/>
        <v>HWS-HTI</v>
      </c>
    </row>
    <row r="1936" spans="5:32" x14ac:dyDescent="0.3">
      <c r="E1936" s="12">
        <v>40980.833333333336</v>
      </c>
      <c r="F1936" s="16">
        <v>11.74</v>
      </c>
      <c r="G1936" s="16">
        <v>1802.5900573730489</v>
      </c>
      <c r="H1936" s="29">
        <v>1.1857080187532989</v>
      </c>
      <c r="I1936" s="26">
        <v>285</v>
      </c>
      <c r="J1936" s="30">
        <v>0.1635434412265758</v>
      </c>
      <c r="K1936" s="31">
        <v>0.18981149486456908</v>
      </c>
      <c r="L1936" s="108">
        <f ca="1">REWS!R1936</f>
        <v>11.656500596936848</v>
      </c>
      <c r="M1936" s="22">
        <f t="shared" si="510"/>
        <v>11.613113028937567</v>
      </c>
      <c r="N1936" s="22">
        <f t="shared" ca="1" si="511"/>
        <v>11.530516094898283</v>
      </c>
      <c r="O1936" s="22">
        <f t="shared" si="512"/>
        <v>1.1528940305289854</v>
      </c>
      <c r="P1936" s="81">
        <f t="shared" ca="1" si="513"/>
        <v>12</v>
      </c>
      <c r="Q1936" s="22">
        <f t="shared" ca="1" si="514"/>
        <v>0.52995201067737863</v>
      </c>
      <c r="R1936" s="3">
        <f ca="1">IF(N1936&gt;'Power Curve'!$C$37,0,INDEX(Ci,$P1936,1)*POWER(1-Q1936,3)+INDEX(Ci,$P1936,2)*3*Q1936*POWER(1-Q1936,2)+INDEX(Ci,$P1936,3)*3*POWER(Q1936,2)*(1-Q1936)+INDEX(Ci,$P1936,4)*POWER(Q1936,3))</f>
        <v>1866.4117723212746</v>
      </c>
      <c r="S1936" s="3">
        <f t="shared" si="515"/>
        <v>1802.5900573730489</v>
      </c>
      <c r="T1936" s="3">
        <f t="shared" ca="1" si="516"/>
        <v>63.82171494822569</v>
      </c>
      <c r="U1936" s="3">
        <f t="shared" ca="1" si="524"/>
        <v>63.82171494822569</v>
      </c>
      <c r="W1936" s="34">
        <f t="shared" si="517"/>
        <v>12</v>
      </c>
      <c r="X1936" s="73" t="b">
        <f>COUNTIF('Power Curve'!$D$2:$D$31,W1936)&gt;0</f>
        <v>1</v>
      </c>
      <c r="Y1936" s="73" t="b">
        <f t="shared" si="518"/>
        <v>0</v>
      </c>
      <c r="Z1936" s="73" t="b">
        <f t="shared" si="525"/>
        <v>1</v>
      </c>
      <c r="AA1936" s="34" t="str">
        <f t="shared" si="519"/>
        <v>Outer</v>
      </c>
      <c r="AB1936" s="35" t="str">
        <f t="shared" si="526"/>
        <v>1.1-1.2</v>
      </c>
      <c r="AC1936" s="36" t="str">
        <f t="shared" si="520"/>
        <v>20-21</v>
      </c>
      <c r="AD1936" s="36" t="str">
        <f t="shared" si="521"/>
        <v>Mar</v>
      </c>
      <c r="AE1936" s="35" t="str">
        <f t="shared" si="522"/>
        <v>285-295</v>
      </c>
      <c r="AF1936" s="36" t="str">
        <f t="shared" si="523"/>
        <v>HWS-HTI</v>
      </c>
    </row>
    <row r="1937" spans="5:32" x14ac:dyDescent="0.3">
      <c r="E1937" s="12">
        <v>40980.840277777781</v>
      </c>
      <c r="F1937" s="16">
        <v>11.78</v>
      </c>
      <c r="G1937" s="16">
        <v>1891.999954223638</v>
      </c>
      <c r="H1937" s="29">
        <v>1.1854035114603951</v>
      </c>
      <c r="I1937" s="26">
        <v>282.5</v>
      </c>
      <c r="J1937" s="30">
        <v>0.11375212224108661</v>
      </c>
      <c r="K1937" s="31">
        <v>0.15493558422556417</v>
      </c>
      <c r="L1937" s="108">
        <f ca="1">REWS!R1937</f>
        <v>11.727924902049496</v>
      </c>
      <c r="M1937" s="22">
        <f t="shared" si="510"/>
        <v>11.651683093241131</v>
      </c>
      <c r="N1937" s="22">
        <f t="shared" ca="1" si="511"/>
        <v>11.600175237692</v>
      </c>
      <c r="O1937" s="22">
        <f t="shared" si="512"/>
        <v>1.158855158300778</v>
      </c>
      <c r="P1937" s="81">
        <f t="shared" ca="1" si="513"/>
        <v>12</v>
      </c>
      <c r="Q1937" s="22">
        <f t="shared" ca="1" si="514"/>
        <v>0.59704800201158559</v>
      </c>
      <c r="R1937" s="3">
        <f ca="1">IF(N1937&gt;'Power Curve'!$C$37,0,INDEX(Ci,$P1937,1)*POWER(1-Q1937,3)+INDEX(Ci,$P1937,2)*3*Q1937*POWER(1-Q1937,2)+INDEX(Ci,$P1937,3)*3*POWER(Q1937,2)*(1-Q1937)+INDEX(Ci,$P1937,4)*POWER(Q1937,3))</f>
        <v>1875.9749437036214</v>
      </c>
      <c r="S1937" s="3">
        <f t="shared" si="515"/>
        <v>1891.999954223638</v>
      </c>
      <c r="T1937" s="3">
        <f t="shared" ca="1" si="516"/>
        <v>-16.025010520016622</v>
      </c>
      <c r="U1937" s="3">
        <f t="shared" ca="1" si="524"/>
        <v>16.025010520016622</v>
      </c>
      <c r="W1937" s="34">
        <f t="shared" si="517"/>
        <v>12</v>
      </c>
      <c r="X1937" s="73" t="b">
        <f>COUNTIF('Power Curve'!$D$2:$D$31,W1937)&gt;0</f>
        <v>1</v>
      </c>
      <c r="Y1937" s="73" t="b">
        <f t="shared" si="518"/>
        <v>0</v>
      </c>
      <c r="Z1937" s="73" t="b">
        <f t="shared" si="525"/>
        <v>1</v>
      </c>
      <c r="AA1937" s="34" t="str">
        <f t="shared" si="519"/>
        <v>Inner</v>
      </c>
      <c r="AB1937" s="35" t="str">
        <f t="shared" si="526"/>
        <v>1.1-1.2</v>
      </c>
      <c r="AC1937" s="36" t="str">
        <f t="shared" si="520"/>
        <v>20-21</v>
      </c>
      <c r="AD1937" s="36" t="str">
        <f t="shared" si="521"/>
        <v>Mar</v>
      </c>
      <c r="AE1937" s="35" t="str">
        <f t="shared" si="522"/>
        <v>275-285</v>
      </c>
      <c r="AF1937" s="36" t="str">
        <f t="shared" si="523"/>
        <v>Inner-TI</v>
      </c>
    </row>
    <row r="1938" spans="5:32" x14ac:dyDescent="0.3">
      <c r="E1938" s="12">
        <v>40980.847222222219</v>
      </c>
      <c r="F1938" s="16">
        <v>11.61</v>
      </c>
      <c r="G1938" s="16">
        <v>1970.590026855466</v>
      </c>
      <c r="H1938" s="29">
        <v>1.1849535757112446</v>
      </c>
      <c r="I1938" s="26">
        <v>283.60000000000002</v>
      </c>
      <c r="J1938" s="30">
        <v>0.12575366063738158</v>
      </c>
      <c r="K1938" s="31">
        <v>0.15946823937609694</v>
      </c>
      <c r="L1938" s="108">
        <f ca="1">REWS!R1938</f>
        <v>11.660878953424378</v>
      </c>
      <c r="M1938" s="22">
        <f t="shared" si="510"/>
        <v>11.482081771654641</v>
      </c>
      <c r="N1938" s="22">
        <f t="shared" ca="1" si="511"/>
        <v>11.532400144064196</v>
      </c>
      <c r="O1938" s="22">
        <f t="shared" si="512"/>
        <v>1.1326427273262061</v>
      </c>
      <c r="P1938" s="81">
        <f t="shared" ca="1" si="513"/>
        <v>12</v>
      </c>
      <c r="Q1938" s="22">
        <f t="shared" ca="1" si="514"/>
        <v>0.53176673508309868</v>
      </c>
      <c r="R1938" s="3">
        <f ca="1">IF(N1938&gt;'Power Curve'!$C$37,0,INDEX(Ci,$P1938,1)*POWER(1-Q1938,3)+INDEX(Ci,$P1938,2)*3*Q1938*POWER(1-Q1938,2)+INDEX(Ci,$P1938,3)*3*POWER(Q1938,2)*(1-Q1938)+INDEX(Ci,$P1938,4)*POWER(Q1938,3))</f>
        <v>1866.6784233358223</v>
      </c>
      <c r="S1938" s="3">
        <f t="shared" si="515"/>
        <v>1970.590026855466</v>
      </c>
      <c r="T1938" s="3">
        <f t="shared" ca="1" si="516"/>
        <v>-103.91160351964368</v>
      </c>
      <c r="U1938" s="3">
        <f t="shared" ca="1" si="524"/>
        <v>103.91160351964368</v>
      </c>
      <c r="W1938" s="34">
        <f t="shared" si="517"/>
        <v>11</v>
      </c>
      <c r="X1938" s="73" t="b">
        <f>COUNTIF('Power Curve'!$D$2:$D$31,W1938)&gt;0</f>
        <v>1</v>
      </c>
      <c r="Y1938" s="73" t="b">
        <f t="shared" si="518"/>
        <v>0</v>
      </c>
      <c r="Z1938" s="73" t="b">
        <f t="shared" si="525"/>
        <v>1</v>
      </c>
      <c r="AA1938" s="34" t="str">
        <f t="shared" si="519"/>
        <v>Inner</v>
      </c>
      <c r="AB1938" s="35" t="str">
        <f t="shared" si="526"/>
        <v>1.1-1.2</v>
      </c>
      <c r="AC1938" s="36" t="str">
        <f t="shared" si="520"/>
        <v>20-21</v>
      </c>
      <c r="AD1938" s="36" t="str">
        <f t="shared" si="521"/>
        <v>Mar</v>
      </c>
      <c r="AE1938" s="35" t="str">
        <f t="shared" si="522"/>
        <v>275-285</v>
      </c>
      <c r="AF1938" s="36" t="str">
        <f t="shared" si="523"/>
        <v>Inner-TI</v>
      </c>
    </row>
    <row r="1939" spans="5:32" x14ac:dyDescent="0.3">
      <c r="E1939" s="12">
        <v>40980.854166666664</v>
      </c>
      <c r="F1939" s="16">
        <v>13.63</v>
      </c>
      <c r="G1939" s="16">
        <v>1961.379943847661</v>
      </c>
      <c r="H1939" s="29">
        <v>1.183505293194677</v>
      </c>
      <c r="I1939" s="26">
        <v>280.5</v>
      </c>
      <c r="J1939" s="30">
        <v>0.15553925165077037</v>
      </c>
      <c r="K1939" s="31">
        <v>0.13713433888211327</v>
      </c>
      <c r="L1939" s="108">
        <f ca="1">REWS!R1939</f>
        <v>13.535176517517037</v>
      </c>
      <c r="M1939" s="22">
        <f t="shared" si="510"/>
        <v>13.474331500262409</v>
      </c>
      <c r="N1939" s="22">
        <f t="shared" ca="1" si="511"/>
        <v>13.380590998649438</v>
      </c>
      <c r="O1939" s="22">
        <f t="shared" si="512"/>
        <v>1.440551345058352</v>
      </c>
      <c r="P1939" s="81">
        <f t="shared" ca="1" si="513"/>
        <v>14</v>
      </c>
      <c r="Q1939" s="22">
        <f t="shared" ca="1" si="514"/>
        <v>0.40539989978491803</v>
      </c>
      <c r="R1939" s="3">
        <f ca="1">IF(N1939&gt;'Power Curve'!$C$37,0,INDEX(Ci,$P1939,1)*POWER(1-Q1939,3)+INDEX(Ci,$P1939,2)*3*Q1939*POWER(1-Q1939,2)+INDEX(Ci,$P1939,3)*3*POWER(Q1939,2)*(1-Q1939)+INDEX(Ci,$P1939,4)*POWER(Q1939,3))</f>
        <v>1964.1924015146733</v>
      </c>
      <c r="S1939" s="3">
        <f t="shared" si="515"/>
        <v>1961.379943847661</v>
      </c>
      <c r="T1939" s="3">
        <f t="shared" ca="1" si="516"/>
        <v>2.8124576670122678</v>
      </c>
      <c r="U1939" s="3">
        <f t="shared" ca="1" si="524"/>
        <v>2.8124576670122678</v>
      </c>
      <c r="W1939" s="34">
        <f t="shared" si="517"/>
        <v>13</v>
      </c>
      <c r="X1939" s="73" t="b">
        <f>COUNTIF('Power Curve'!$D$2:$D$31,W1939)&gt;0</f>
        <v>1</v>
      </c>
      <c r="Y1939" s="73" t="b">
        <f t="shared" si="518"/>
        <v>0</v>
      </c>
      <c r="Z1939" s="73" t="b">
        <f t="shared" si="525"/>
        <v>1</v>
      </c>
      <c r="AA1939" s="34" t="str">
        <f t="shared" si="519"/>
        <v>Outer</v>
      </c>
      <c r="AB1939" s="35" t="str">
        <f t="shared" si="526"/>
        <v>1.4-1.5</v>
      </c>
      <c r="AC1939" s="36" t="str">
        <f t="shared" si="520"/>
        <v>20-21</v>
      </c>
      <c r="AD1939" s="36" t="str">
        <f t="shared" si="521"/>
        <v>Mar</v>
      </c>
      <c r="AE1939" s="35" t="str">
        <f t="shared" si="522"/>
        <v>275-285</v>
      </c>
      <c r="AF1939" s="36" t="str">
        <f t="shared" si="523"/>
        <v>HWS-HTI</v>
      </c>
    </row>
    <row r="1940" spans="5:32" x14ac:dyDescent="0.3">
      <c r="E1940" s="12">
        <v>40980.861111111109</v>
      </c>
      <c r="F1940" s="16">
        <v>14.58</v>
      </c>
      <c r="G1940" s="16">
        <v>1979.0299987792969</v>
      </c>
      <c r="H1940" s="29">
        <v>1.181567848453916</v>
      </c>
      <c r="I1940" s="26">
        <v>280</v>
      </c>
      <c r="J1940" s="30">
        <v>0.1234567901234568</v>
      </c>
      <c r="K1940" s="31">
        <v>0.15361465455551077</v>
      </c>
      <c r="L1940" s="108">
        <f ca="1">REWS!R1940</f>
        <v>14.466033383700713</v>
      </c>
      <c r="M1940" s="22">
        <f t="shared" si="510"/>
        <v>14.405612090204526</v>
      </c>
      <c r="N1940" s="22">
        <f t="shared" ca="1" si="511"/>
        <v>14.293008601477455</v>
      </c>
      <c r="O1940" s="22">
        <f t="shared" si="512"/>
        <v>1.5844837622911261</v>
      </c>
      <c r="P1940" s="81">
        <f t="shared" ca="1" si="513"/>
        <v>15</v>
      </c>
      <c r="Q1940" s="22">
        <f t="shared" ca="1" si="514"/>
        <v>0.32420613917106444</v>
      </c>
      <c r="R1940" s="3">
        <f ca="1">IF(N1940&gt;'Power Curve'!$C$37,0,INDEX(Ci,$P1940,1)*POWER(1-Q1940,3)+INDEX(Ci,$P1940,2)*3*Q1940*POWER(1-Q1940,2)+INDEX(Ci,$P1940,3)*3*POWER(Q1940,2)*(1-Q1940)+INDEX(Ci,$P1940,4)*POWER(Q1940,3))</f>
        <v>1976.6798348455607</v>
      </c>
      <c r="S1940" s="3">
        <f t="shared" si="515"/>
        <v>1979.0299987792969</v>
      </c>
      <c r="T1940" s="3">
        <f t="shared" ca="1" si="516"/>
        <v>-2.3501639337362121</v>
      </c>
      <c r="U1940" s="3">
        <f t="shared" ca="1" si="524"/>
        <v>2.3501639337362121</v>
      </c>
      <c r="W1940" s="34">
        <f t="shared" si="517"/>
        <v>14</v>
      </c>
      <c r="X1940" s="73" t="b">
        <f>COUNTIF('Power Curve'!$D$2:$D$31,W1940)&gt;0</f>
        <v>1</v>
      </c>
      <c r="Y1940" s="73" t="b">
        <f t="shared" si="518"/>
        <v>0</v>
      </c>
      <c r="Z1940" s="73" t="b">
        <f t="shared" si="525"/>
        <v>1</v>
      </c>
      <c r="AA1940" s="34" t="str">
        <f t="shared" si="519"/>
        <v>Inner</v>
      </c>
      <c r="AB1940" s="35" t="str">
        <f t="shared" si="526"/>
        <v>1.5-1.6</v>
      </c>
      <c r="AC1940" s="36" t="str">
        <f t="shared" si="520"/>
        <v>20-21</v>
      </c>
      <c r="AD1940" s="36" t="str">
        <f t="shared" si="521"/>
        <v>Mar</v>
      </c>
      <c r="AE1940" s="35" t="str">
        <f t="shared" si="522"/>
        <v>275-285</v>
      </c>
      <c r="AF1940" s="36" t="str">
        <f t="shared" si="523"/>
        <v>Inner-TI</v>
      </c>
    </row>
    <row r="1941" spans="5:32" x14ac:dyDescent="0.3">
      <c r="E1941" s="12">
        <v>40980.868055555555</v>
      </c>
      <c r="F1941" s="16">
        <v>15.47</v>
      </c>
      <c r="G1941" s="16">
        <v>1978.9999694824269</v>
      </c>
      <c r="H1941" s="29">
        <v>1.1804279607320491</v>
      </c>
      <c r="I1941" s="26">
        <v>283.2</v>
      </c>
      <c r="J1941" s="30">
        <v>0.14544279250161601</v>
      </c>
      <c r="K1941" s="31">
        <v>0.13401791872214441</v>
      </c>
      <c r="L1941" s="108">
        <f ca="1">REWS!R1941</f>
        <v>15.359309751747707</v>
      </c>
      <c r="M1941" s="22">
        <f t="shared" si="510"/>
        <v>15.280050168678102</v>
      </c>
      <c r="N1941" s="22">
        <f t="shared" ca="1" si="511"/>
        <v>15.170719040916081</v>
      </c>
      <c r="O1941" s="22">
        <f t="shared" si="512"/>
        <v>1.7196309861400707</v>
      </c>
      <c r="P1941" s="81">
        <f t="shared" ca="1" si="513"/>
        <v>16</v>
      </c>
      <c r="Q1941" s="22">
        <f t="shared" ca="1" si="514"/>
        <v>0.17074423787153328</v>
      </c>
      <c r="R1941" s="3">
        <f ca="1">IF(N1941&gt;'Power Curve'!$C$37,0,INDEX(Ci,$P1941,1)*POWER(1-Q1941,3)+INDEX(Ci,$P1941,2)*3*Q1941*POWER(1-Q1941,2)+INDEX(Ci,$P1941,3)*3*POWER(Q1941,2)*(1-Q1941)+INDEX(Ci,$P1941,4)*POWER(Q1941,3))</f>
        <v>1979.6654398333974</v>
      </c>
      <c r="S1941" s="3">
        <f t="shared" si="515"/>
        <v>1978.9999694824269</v>
      </c>
      <c r="T1941" s="3">
        <f t="shared" ca="1" si="516"/>
        <v>0.66547035097050866</v>
      </c>
      <c r="U1941" s="3">
        <f t="shared" ca="1" si="524"/>
        <v>0.66547035097050866</v>
      </c>
      <c r="W1941" s="34">
        <f t="shared" si="517"/>
        <v>15</v>
      </c>
      <c r="X1941" s="73" t="b">
        <f>COUNTIF('Power Curve'!$D$2:$D$31,W1941)&gt;0</f>
        <v>1</v>
      </c>
      <c r="Y1941" s="73" t="b">
        <f t="shared" si="518"/>
        <v>0</v>
      </c>
      <c r="Z1941" s="73" t="b">
        <f t="shared" si="525"/>
        <v>1</v>
      </c>
      <c r="AA1941" s="34" t="str">
        <f t="shared" si="519"/>
        <v>Outer</v>
      </c>
      <c r="AB1941" s="35" t="str">
        <f t="shared" si="526"/>
        <v>1.7-1.8</v>
      </c>
      <c r="AC1941" s="36" t="str">
        <f t="shared" si="520"/>
        <v>20-21</v>
      </c>
      <c r="AD1941" s="36" t="str">
        <f t="shared" si="521"/>
        <v>Mar</v>
      </c>
      <c r="AE1941" s="35" t="str">
        <f t="shared" si="522"/>
        <v>275-285</v>
      </c>
      <c r="AF1941" s="36" t="str">
        <f t="shared" si="523"/>
        <v>HWS-HTI</v>
      </c>
    </row>
    <row r="1942" spans="5:32" x14ac:dyDescent="0.3">
      <c r="E1942" s="12">
        <v>40980.875</v>
      </c>
      <c r="F1942" s="16">
        <v>16.75</v>
      </c>
      <c r="G1942" s="16">
        <v>1985.6500396728491</v>
      </c>
      <c r="H1942" s="29">
        <v>1.1795915188659698</v>
      </c>
      <c r="I1942" s="26">
        <v>285.39999999999998</v>
      </c>
      <c r="J1942" s="30">
        <v>0.13850746268656716</v>
      </c>
      <c r="K1942" s="31">
        <v>0.20226395010384346</v>
      </c>
      <c r="L1942" s="108">
        <f ca="1">REWS!R1942</f>
        <v>16.699464614913854</v>
      </c>
      <c r="M1942" s="22">
        <f t="shared" si="510"/>
        <v>16.540424918742179</v>
      </c>
      <c r="N1942" s="22">
        <f t="shared" ca="1" si="511"/>
        <v>16.490521829622352</v>
      </c>
      <c r="O1942" s="22">
        <f t="shared" si="512"/>
        <v>1.9144259666809536</v>
      </c>
      <c r="P1942" s="81">
        <f t="shared" ca="1" si="513"/>
        <v>17</v>
      </c>
      <c r="Q1942" s="22">
        <f t="shared" ca="1" si="514"/>
        <v>0.49810071369078918</v>
      </c>
      <c r="R1942" s="3">
        <f ca="1">IF(N1942&gt;'Power Curve'!$C$37,0,INDEX(Ci,$P1942,1)*POWER(1-Q1942,3)+INDEX(Ci,$P1942,2)*3*Q1942*POWER(1-Q1942,2)+INDEX(Ci,$P1942,3)*3*POWER(Q1942,2)*(1-Q1942)+INDEX(Ci,$P1942,4)*POWER(Q1942,3))</f>
        <v>1984.1575266594493</v>
      </c>
      <c r="S1942" s="3">
        <f t="shared" si="515"/>
        <v>1985.6500396728491</v>
      </c>
      <c r="T1942" s="3">
        <f t="shared" ca="1" si="516"/>
        <v>-1.49251301339973</v>
      </c>
      <c r="U1942" s="3">
        <f t="shared" ca="1" si="524"/>
        <v>1.49251301339973</v>
      </c>
      <c r="W1942" s="34">
        <f t="shared" si="517"/>
        <v>17</v>
      </c>
      <c r="X1942" s="73" t="b">
        <f>COUNTIF('Power Curve'!$D$2:$D$31,W1942)&gt;0</f>
        <v>1</v>
      </c>
      <c r="Y1942" s="73" t="b">
        <f t="shared" si="518"/>
        <v>0</v>
      </c>
      <c r="Z1942" s="73" t="b">
        <f t="shared" si="525"/>
        <v>1</v>
      </c>
      <c r="AA1942" s="34" t="str">
        <f t="shared" si="519"/>
        <v>Inner</v>
      </c>
      <c r="AB1942" s="35" t="str">
        <f t="shared" si="526"/>
        <v>1.9-2.0</v>
      </c>
      <c r="AC1942" s="36" t="str">
        <f t="shared" si="520"/>
        <v>21-22</v>
      </c>
      <c r="AD1942" s="36" t="str">
        <f t="shared" si="521"/>
        <v>Mar</v>
      </c>
      <c r="AE1942" s="35" t="str">
        <f t="shared" si="522"/>
        <v>285-295</v>
      </c>
      <c r="AF1942" s="36" t="str">
        <f t="shared" si="523"/>
        <v>Inner-TI</v>
      </c>
    </row>
    <row r="1943" spans="5:32" x14ac:dyDescent="0.3">
      <c r="E1943" s="12">
        <v>40980.881944444445</v>
      </c>
      <c r="F1943" s="16">
        <v>17.21</v>
      </c>
      <c r="G1943" s="16">
        <v>1986.660034179688</v>
      </c>
      <c r="H1943" s="29">
        <v>1.1790310404601416</v>
      </c>
      <c r="I1943" s="26">
        <v>287.89999999999998</v>
      </c>
      <c r="J1943" s="30">
        <v>0.14061592097617662</v>
      </c>
      <c r="K1943" s="31">
        <v>0.16433536417754274</v>
      </c>
      <c r="L1943" s="108">
        <f ca="1">REWS!R1943</f>
        <v>17.281192419575536</v>
      </c>
      <c r="M1943" s="22">
        <f t="shared" si="510"/>
        <v>16.991977346791096</v>
      </c>
      <c r="N1943" s="22">
        <f t="shared" ca="1" si="511"/>
        <v>17.062267874431466</v>
      </c>
      <c r="O1943" s="22">
        <f t="shared" si="512"/>
        <v>1.9842148500511616</v>
      </c>
      <c r="P1943" s="81">
        <f t="shared" ca="1" si="513"/>
        <v>18</v>
      </c>
      <c r="Q1943" s="22">
        <f t="shared" ca="1" si="514"/>
        <v>8.1127997671468971E-2</v>
      </c>
      <c r="R1943" s="3">
        <f ca="1">IF(N1943&gt;'Power Curve'!$C$37,0,INDEX(Ci,$P1943,1)*POWER(1-Q1943,3)+INDEX(Ci,$P1943,2)*3*Q1943*POWER(1-Q1943,2)+INDEX(Ci,$P1943,3)*3*POWER(Q1943,2)*(1-Q1943)+INDEX(Ci,$P1943,4)*POWER(Q1943,3))</f>
        <v>1985.0727041557193</v>
      </c>
      <c r="S1943" s="3">
        <f t="shared" si="515"/>
        <v>1986.660034179688</v>
      </c>
      <c r="T1943" s="3">
        <f t="shared" ca="1" si="516"/>
        <v>-1.5873300239686614</v>
      </c>
      <c r="U1943" s="3">
        <f t="shared" ca="1" si="524"/>
        <v>1.5873300239686614</v>
      </c>
      <c r="W1943" s="34">
        <f t="shared" si="517"/>
        <v>17</v>
      </c>
      <c r="X1943" s="73" t="b">
        <f>COUNTIF('Power Curve'!$D$2:$D$31,W1943)&gt;0</f>
        <v>1</v>
      </c>
      <c r="Y1943" s="73" t="b">
        <f t="shared" si="518"/>
        <v>0</v>
      </c>
      <c r="Z1943" s="73" t="b">
        <f t="shared" si="525"/>
        <v>1</v>
      </c>
      <c r="AA1943" s="34" t="str">
        <f t="shared" si="519"/>
        <v>Outer</v>
      </c>
      <c r="AB1943" s="35" t="str">
        <f t="shared" si="526"/>
        <v>1.9-2.0</v>
      </c>
      <c r="AC1943" s="36" t="str">
        <f t="shared" si="520"/>
        <v>21-22</v>
      </c>
      <c r="AD1943" s="36" t="str">
        <f t="shared" si="521"/>
        <v>Mar</v>
      </c>
      <c r="AE1943" s="35" t="str">
        <f t="shared" si="522"/>
        <v>285-295</v>
      </c>
      <c r="AF1943" s="36" t="str">
        <f t="shared" si="523"/>
        <v>HWS-HTI</v>
      </c>
    </row>
    <row r="1944" spans="5:32" x14ac:dyDescent="0.3">
      <c r="E1944" s="12">
        <v>40980.888888888891</v>
      </c>
      <c r="F1944" s="16">
        <v>15.62</v>
      </c>
      <c r="G1944" s="16">
        <v>1985.350036621091</v>
      </c>
      <c r="H1944" s="29">
        <v>1.1796942931558876</v>
      </c>
      <c r="I1944" s="26">
        <v>285</v>
      </c>
      <c r="J1944" s="30">
        <v>0.12740076824583868</v>
      </c>
      <c r="K1944" s="31">
        <v>0.20622713900482301</v>
      </c>
      <c r="L1944" s="108">
        <f ca="1">REWS!R1944</f>
        <v>15.460630844479036</v>
      </c>
      <c r="M1944" s="22">
        <f t="shared" si="510"/>
        <v>15.425011369149964</v>
      </c>
      <c r="N1944" s="22">
        <f t="shared" ca="1" si="511"/>
        <v>15.267631661352096</v>
      </c>
      <c r="O1944" s="22">
        <f t="shared" si="512"/>
        <v>1.7420352069669824</v>
      </c>
      <c r="P1944" s="81">
        <f t="shared" ca="1" si="513"/>
        <v>16</v>
      </c>
      <c r="Q1944" s="22">
        <f t="shared" ca="1" si="514"/>
        <v>0.2678956647044114</v>
      </c>
      <c r="R1944" s="3">
        <f ca="1">IF(N1944&gt;'Power Curve'!$C$37,0,INDEX(Ci,$P1944,1)*POWER(1-Q1944,3)+INDEX(Ci,$P1944,2)*3*Q1944*POWER(1-Q1944,2)+INDEX(Ci,$P1944,3)*3*POWER(Q1944,2)*(1-Q1944)+INDEX(Ci,$P1944,4)*POWER(Q1944,3))</f>
        <v>1980.0075295526617</v>
      </c>
      <c r="S1944" s="3">
        <f t="shared" si="515"/>
        <v>1985.350036621091</v>
      </c>
      <c r="T1944" s="3">
        <f t="shared" ca="1" si="516"/>
        <v>-5.3425070684293132</v>
      </c>
      <c r="U1944" s="3">
        <f t="shared" ca="1" si="524"/>
        <v>5.3425070684293132</v>
      </c>
      <c r="W1944" s="34">
        <f t="shared" si="517"/>
        <v>15</v>
      </c>
      <c r="X1944" s="73" t="b">
        <f>COUNTIF('Power Curve'!$D$2:$D$31,W1944)&gt;0</f>
        <v>1</v>
      </c>
      <c r="Y1944" s="73" t="b">
        <f t="shared" si="518"/>
        <v>0</v>
      </c>
      <c r="Z1944" s="73" t="b">
        <f t="shared" si="525"/>
        <v>1</v>
      </c>
      <c r="AA1944" s="34" t="str">
        <f t="shared" si="519"/>
        <v>Inner</v>
      </c>
      <c r="AB1944" s="35" t="str">
        <f t="shared" si="526"/>
        <v>1.7-1.8</v>
      </c>
      <c r="AC1944" s="36" t="str">
        <f t="shared" si="520"/>
        <v>21-22</v>
      </c>
      <c r="AD1944" s="36" t="str">
        <f t="shared" si="521"/>
        <v>Mar</v>
      </c>
      <c r="AE1944" s="35" t="str">
        <f t="shared" si="522"/>
        <v>285-295</v>
      </c>
      <c r="AF1944" s="36" t="str">
        <f t="shared" si="523"/>
        <v>Inner-TI</v>
      </c>
    </row>
    <row r="1945" spans="5:32" x14ac:dyDescent="0.3">
      <c r="E1945" s="12">
        <v>40980.895833333336</v>
      </c>
      <c r="F1945" s="16">
        <v>14.07</v>
      </c>
      <c r="G1945" s="16">
        <v>1981.480041503911</v>
      </c>
      <c r="H1945" s="29">
        <v>1.1798832881607564</v>
      </c>
      <c r="I1945" s="26">
        <v>285.39999999999998</v>
      </c>
      <c r="J1945" s="30">
        <v>0.12508884150675195</v>
      </c>
      <c r="K1945" s="31">
        <v>0.20282010040962564</v>
      </c>
      <c r="L1945" s="108">
        <f ca="1">REWS!R1945</f>
        <v>14.027625531387468</v>
      </c>
      <c r="M1945" s="22">
        <f t="shared" si="510"/>
        <v>13.895102383583223</v>
      </c>
      <c r="N1945" s="22">
        <f t="shared" ca="1" si="511"/>
        <v>13.853254652252657</v>
      </c>
      <c r="O1945" s="22">
        <f t="shared" si="512"/>
        <v>1.5055828414640684</v>
      </c>
      <c r="P1945" s="81">
        <f t="shared" ca="1" si="513"/>
        <v>14</v>
      </c>
      <c r="Q1945" s="22">
        <f t="shared" ca="1" si="514"/>
        <v>0.89583385567470175</v>
      </c>
      <c r="R1945" s="3">
        <f ca="1">IF(N1945&gt;'Power Curve'!$C$37,0,INDEX(Ci,$P1945,1)*POWER(1-Q1945,3)+INDEX(Ci,$P1945,2)*3*Q1945*POWER(1-Q1945,2)+INDEX(Ci,$P1945,3)*3*POWER(Q1945,2)*(1-Q1945)+INDEX(Ci,$P1945,4)*POWER(Q1945,3))</f>
        <v>1973.8968788059838</v>
      </c>
      <c r="S1945" s="3">
        <f t="shared" si="515"/>
        <v>1981.480041503911</v>
      </c>
      <c r="T1945" s="3">
        <f t="shared" ca="1" si="516"/>
        <v>-7.5831626979272642</v>
      </c>
      <c r="U1945" s="3">
        <f t="shared" ca="1" si="524"/>
        <v>7.5831626979272642</v>
      </c>
      <c r="W1945" s="34">
        <f t="shared" si="517"/>
        <v>14</v>
      </c>
      <c r="X1945" s="73" t="b">
        <f>COUNTIF('Power Curve'!$D$2:$D$31,W1945)&gt;0</f>
        <v>1</v>
      </c>
      <c r="Y1945" s="73" t="b">
        <f t="shared" si="518"/>
        <v>0</v>
      </c>
      <c r="Z1945" s="73" t="b">
        <f t="shared" si="525"/>
        <v>1</v>
      </c>
      <c r="AA1945" s="34" t="str">
        <f t="shared" si="519"/>
        <v>Inner</v>
      </c>
      <c r="AB1945" s="35" t="str">
        <f t="shared" si="526"/>
        <v>1.5-1.6</v>
      </c>
      <c r="AC1945" s="36" t="str">
        <f t="shared" si="520"/>
        <v>21-22</v>
      </c>
      <c r="AD1945" s="36" t="str">
        <f t="shared" si="521"/>
        <v>Mar</v>
      </c>
      <c r="AE1945" s="35" t="str">
        <f t="shared" si="522"/>
        <v>285-295</v>
      </c>
      <c r="AF1945" s="36" t="str">
        <f t="shared" si="523"/>
        <v>Inner-TI</v>
      </c>
    </row>
    <row r="1946" spans="5:32" x14ac:dyDescent="0.3">
      <c r="E1946" s="12">
        <v>40980.902777777781</v>
      </c>
      <c r="F1946" s="16">
        <v>15.59</v>
      </c>
      <c r="G1946" s="16">
        <v>1979.650024414063</v>
      </c>
      <c r="H1946" s="29">
        <v>1.1794786821840484</v>
      </c>
      <c r="I1946" s="26">
        <v>289</v>
      </c>
      <c r="J1946" s="30">
        <v>0.1205901218729955</v>
      </c>
      <c r="K1946" s="31">
        <v>0.16684707254416634</v>
      </c>
      <c r="L1946" s="108">
        <f ca="1">REWS!R1946</f>
        <v>15.509101774424121</v>
      </c>
      <c r="M1946" s="22">
        <f t="shared" si="510"/>
        <v>15.394447879418998</v>
      </c>
      <c r="N1946" s="22">
        <f t="shared" ca="1" si="511"/>
        <v>15.314564395316024</v>
      </c>
      <c r="O1946" s="22">
        <f t="shared" si="512"/>
        <v>1.7373115211052161</v>
      </c>
      <c r="P1946" s="81">
        <f t="shared" ca="1" si="513"/>
        <v>16</v>
      </c>
      <c r="Q1946" s="22">
        <f t="shared" ca="1" si="514"/>
        <v>0.3149440475594994</v>
      </c>
      <c r="R1946" s="3">
        <f ca="1">IF(N1946&gt;'Power Curve'!$C$37,0,INDEX(Ci,$P1946,1)*POWER(1-Q1946,3)+INDEX(Ci,$P1946,2)*3*Q1946*POWER(1-Q1946,2)+INDEX(Ci,$P1946,3)*3*POWER(Q1946,2)*(1-Q1946)+INDEX(Ci,$P1946,4)*POWER(Q1946,3))</f>
        <v>1980.1712051320339</v>
      </c>
      <c r="S1946" s="3">
        <f t="shared" si="515"/>
        <v>1979.650024414063</v>
      </c>
      <c r="T1946" s="3">
        <f t="shared" ca="1" si="516"/>
        <v>0.52118071797099219</v>
      </c>
      <c r="U1946" s="3">
        <f t="shared" ca="1" si="524"/>
        <v>0.52118071797099219</v>
      </c>
      <c r="W1946" s="34">
        <f t="shared" si="517"/>
        <v>15</v>
      </c>
      <c r="X1946" s="73" t="b">
        <f>COUNTIF('Power Curve'!$D$2:$D$31,W1946)&gt;0</f>
        <v>1</v>
      </c>
      <c r="Y1946" s="73" t="b">
        <f t="shared" si="518"/>
        <v>0</v>
      </c>
      <c r="Z1946" s="73" t="b">
        <f t="shared" si="525"/>
        <v>1</v>
      </c>
      <c r="AA1946" s="34" t="str">
        <f t="shared" si="519"/>
        <v>Inner</v>
      </c>
      <c r="AB1946" s="35" t="str">
        <f t="shared" si="526"/>
        <v>1.7-1.8</v>
      </c>
      <c r="AC1946" s="36" t="str">
        <f t="shared" si="520"/>
        <v>21-22</v>
      </c>
      <c r="AD1946" s="36" t="str">
        <f t="shared" si="521"/>
        <v>Mar</v>
      </c>
      <c r="AE1946" s="35" t="str">
        <f t="shared" si="522"/>
        <v>285-295</v>
      </c>
      <c r="AF1946" s="36" t="str">
        <f t="shared" si="523"/>
        <v>Inner-TI</v>
      </c>
    </row>
    <row r="1947" spans="5:32" x14ac:dyDescent="0.3">
      <c r="E1947" s="12">
        <v>40980.909722222219</v>
      </c>
      <c r="F1947" s="16">
        <v>16.04</v>
      </c>
      <c r="G1947" s="16">
        <v>1974.290039062498</v>
      </c>
      <c r="H1947" s="29">
        <v>1.1796080393598671</v>
      </c>
      <c r="I1947" s="26">
        <v>291.3</v>
      </c>
      <c r="J1947" s="30">
        <v>0.11845386533665836</v>
      </c>
      <c r="K1947" s="31">
        <v>0.10928862689532352</v>
      </c>
      <c r="L1947" s="108">
        <f ca="1">REWS!R1947</f>
        <v>16.067474623651588</v>
      </c>
      <c r="M1947" s="22">
        <f t="shared" si="510"/>
        <v>15.839382344033123</v>
      </c>
      <c r="N1947" s="22">
        <f t="shared" ca="1" si="511"/>
        <v>15.866513333358306</v>
      </c>
      <c r="O1947" s="22">
        <f t="shared" si="512"/>
        <v>1.8060775768930446</v>
      </c>
      <c r="P1947" s="81">
        <f t="shared" ca="1" si="513"/>
        <v>16</v>
      </c>
      <c r="Q1947" s="22">
        <f t="shared" ca="1" si="514"/>
        <v>0.86825306581169803</v>
      </c>
      <c r="R1947" s="3">
        <f ca="1">IF(N1947&gt;'Power Curve'!$C$37,0,INDEX(Ci,$P1947,1)*POWER(1-Q1947,3)+INDEX(Ci,$P1947,2)*3*Q1947*POWER(1-Q1947,2)+INDEX(Ci,$P1947,3)*3*POWER(Q1947,2)*(1-Q1947)+INDEX(Ci,$P1947,4)*POWER(Q1947,3))</f>
        <v>1981.9962181054188</v>
      </c>
      <c r="S1947" s="3">
        <f t="shared" si="515"/>
        <v>1974.290039062498</v>
      </c>
      <c r="T1947" s="3">
        <f t="shared" ca="1" si="516"/>
        <v>7.7061790429208941</v>
      </c>
      <c r="U1947" s="3">
        <f t="shared" ca="1" si="524"/>
        <v>7.7061790429208941</v>
      </c>
      <c r="W1947" s="34">
        <f t="shared" si="517"/>
        <v>16</v>
      </c>
      <c r="X1947" s="73" t="b">
        <f>COUNTIF('Power Curve'!$D$2:$D$31,W1947)&gt;0</f>
        <v>1</v>
      </c>
      <c r="Y1947" s="73" t="b">
        <f t="shared" si="518"/>
        <v>0</v>
      </c>
      <c r="Z1947" s="73" t="b">
        <f t="shared" si="525"/>
        <v>1</v>
      </c>
      <c r="AA1947" s="34" t="str">
        <f t="shared" si="519"/>
        <v>Inner</v>
      </c>
      <c r="AB1947" s="35" t="str">
        <f t="shared" si="526"/>
        <v>1.8-1.9</v>
      </c>
      <c r="AC1947" s="36" t="str">
        <f t="shared" si="520"/>
        <v>21-22</v>
      </c>
      <c r="AD1947" s="36" t="str">
        <f t="shared" si="521"/>
        <v>Mar</v>
      </c>
      <c r="AE1947" s="35" t="str">
        <f t="shared" si="522"/>
        <v>285-295</v>
      </c>
      <c r="AF1947" s="36" t="str">
        <f t="shared" si="523"/>
        <v>Inner-TI</v>
      </c>
    </row>
    <row r="1948" spans="5:32" x14ac:dyDescent="0.3">
      <c r="E1948" s="12">
        <v>40980.916666666664</v>
      </c>
      <c r="F1948" s="16">
        <v>16.72</v>
      </c>
      <c r="G1948" s="16">
        <v>1968.6899719238331</v>
      </c>
      <c r="H1948" s="29">
        <v>1.1800825917719957</v>
      </c>
      <c r="I1948" s="26">
        <v>289.39999999999998</v>
      </c>
      <c r="J1948" s="30">
        <v>0.14952153110047847</v>
      </c>
      <c r="K1948" s="31">
        <v>0.16629903513355274</v>
      </c>
      <c r="L1948" s="108">
        <f ca="1">REWS!R1948</f>
        <v>16.598262966434937</v>
      </c>
      <c r="M1948" s="22">
        <f t="shared" si="510"/>
        <v>16.513091149731192</v>
      </c>
      <c r="N1948" s="22">
        <f t="shared" ca="1" si="511"/>
        <v>16.392860603585394</v>
      </c>
      <c r="O1948" s="22">
        <f t="shared" si="512"/>
        <v>1.910201444567722</v>
      </c>
      <c r="P1948" s="81">
        <f t="shared" ca="1" si="513"/>
        <v>17</v>
      </c>
      <c r="Q1948" s="22">
        <f t="shared" ca="1" si="514"/>
        <v>0.39934600905841039</v>
      </c>
      <c r="R1948" s="3">
        <f ca="1">IF(N1948&gt;'Power Curve'!$C$37,0,INDEX(Ci,$P1948,1)*POWER(1-Q1948,3)+INDEX(Ci,$P1948,2)*3*Q1948*POWER(1-Q1948,2)+INDEX(Ci,$P1948,3)*3*POWER(Q1948,2)*(1-Q1948)+INDEX(Ci,$P1948,4)*POWER(Q1948,3))</f>
        <v>1983.8094321955514</v>
      </c>
      <c r="S1948" s="3">
        <f t="shared" si="515"/>
        <v>1968.6899719238331</v>
      </c>
      <c r="T1948" s="3">
        <f t="shared" ca="1" si="516"/>
        <v>15.119460271718253</v>
      </c>
      <c r="U1948" s="3">
        <f t="shared" ca="1" si="524"/>
        <v>15.119460271718253</v>
      </c>
      <c r="W1948" s="34">
        <f t="shared" si="517"/>
        <v>17</v>
      </c>
      <c r="X1948" s="73" t="b">
        <f>COUNTIF('Power Curve'!$D$2:$D$31,W1948)&gt;0</f>
        <v>1</v>
      </c>
      <c r="Y1948" s="73" t="b">
        <f t="shared" si="518"/>
        <v>0</v>
      </c>
      <c r="Z1948" s="73" t="b">
        <f t="shared" si="525"/>
        <v>1</v>
      </c>
      <c r="AA1948" s="34" t="str">
        <f t="shared" si="519"/>
        <v>Outer</v>
      </c>
      <c r="AB1948" s="35" t="str">
        <f t="shared" si="526"/>
        <v>1.9-2.0</v>
      </c>
      <c r="AC1948" s="36" t="str">
        <f t="shared" si="520"/>
        <v>22-23</v>
      </c>
      <c r="AD1948" s="36" t="str">
        <f t="shared" si="521"/>
        <v>Mar</v>
      </c>
      <c r="AE1948" s="35" t="str">
        <f t="shared" si="522"/>
        <v>285-295</v>
      </c>
      <c r="AF1948" s="36" t="str">
        <f t="shared" si="523"/>
        <v>HWS-HTI</v>
      </c>
    </row>
    <row r="1949" spans="5:32" x14ac:dyDescent="0.3">
      <c r="E1949" s="12">
        <v>40980.923611111109</v>
      </c>
      <c r="F1949" s="16">
        <v>16.88</v>
      </c>
      <c r="G1949" s="16">
        <v>1975.6400451660129</v>
      </c>
      <c r="H1949" s="29">
        <v>1.1804548346287769</v>
      </c>
      <c r="I1949" s="26">
        <v>288.2</v>
      </c>
      <c r="J1949" s="30">
        <v>0.10722748815165878</v>
      </c>
      <c r="K1949" s="31">
        <v>0.15015874809267366</v>
      </c>
      <c r="L1949" s="108">
        <f ca="1">REWS!R1949</f>
        <v>16.8265433124898</v>
      </c>
      <c r="M1949" s="22">
        <f t="shared" si="510"/>
        <v>16.672863876940752</v>
      </c>
      <c r="N1949" s="22">
        <f t="shared" ca="1" si="511"/>
        <v>16.620063161646339</v>
      </c>
      <c r="O1949" s="22">
        <f t="shared" si="512"/>
        <v>1.9348948345980823</v>
      </c>
      <c r="P1949" s="81">
        <f t="shared" ca="1" si="513"/>
        <v>17</v>
      </c>
      <c r="Q1949" s="22">
        <f t="shared" ca="1" si="514"/>
        <v>0.62909247470833429</v>
      </c>
      <c r="R1949" s="3">
        <f ca="1">IF(N1949&gt;'Power Curve'!$C$37,0,INDEX(Ci,$P1949,1)*POWER(1-Q1949,3)+INDEX(Ci,$P1949,2)*3*Q1949*POWER(1-Q1949,2)+INDEX(Ci,$P1949,3)*3*POWER(Q1949,2)*(1-Q1949)+INDEX(Ci,$P1949,4)*POWER(Q1949,3))</f>
        <v>1984.5718088566664</v>
      </c>
      <c r="S1949" s="3">
        <f t="shared" si="515"/>
        <v>1975.6400451660129</v>
      </c>
      <c r="T1949" s="3">
        <f t="shared" ca="1" si="516"/>
        <v>8.9317636906534972</v>
      </c>
      <c r="U1949" s="3">
        <f t="shared" ca="1" si="524"/>
        <v>8.9317636906534972</v>
      </c>
      <c r="W1949" s="34">
        <f t="shared" si="517"/>
        <v>17</v>
      </c>
      <c r="X1949" s="73" t="b">
        <f>COUNTIF('Power Curve'!$D$2:$D$31,W1949)&gt;0</f>
        <v>1</v>
      </c>
      <c r="Y1949" s="73" t="b">
        <f t="shared" si="518"/>
        <v>0</v>
      </c>
      <c r="Z1949" s="73" t="b">
        <f t="shared" si="525"/>
        <v>1</v>
      </c>
      <c r="AA1949" s="34" t="str">
        <f t="shared" si="519"/>
        <v>Inner</v>
      </c>
      <c r="AB1949" s="35" t="str">
        <f t="shared" si="526"/>
        <v>1.9-2.0</v>
      </c>
      <c r="AC1949" s="36" t="str">
        <f t="shared" si="520"/>
        <v>22-23</v>
      </c>
      <c r="AD1949" s="36" t="str">
        <f t="shared" si="521"/>
        <v>Mar</v>
      </c>
      <c r="AE1949" s="35" t="str">
        <f t="shared" si="522"/>
        <v>285-295</v>
      </c>
      <c r="AF1949" s="36" t="str">
        <f t="shared" si="523"/>
        <v>Inner-TI</v>
      </c>
    </row>
    <row r="1950" spans="5:32" x14ac:dyDescent="0.3">
      <c r="E1950" s="12">
        <v>40980.930555555555</v>
      </c>
      <c r="F1950" s="16">
        <v>16.93</v>
      </c>
      <c r="G1950" s="16">
        <v>1978.140014648438</v>
      </c>
      <c r="H1950" s="29">
        <v>1.1807572937590041</v>
      </c>
      <c r="I1950" s="26">
        <v>289</v>
      </c>
      <c r="J1950" s="30">
        <v>0.12463083284111046</v>
      </c>
      <c r="K1950" s="31">
        <v>0.15588334246199317</v>
      </c>
      <c r="L1950" s="108">
        <f ca="1">REWS!R1950</f>
        <v>16.841221370454225</v>
      </c>
      <c r="M1950" s="22">
        <f t="shared" si="510"/>
        <v>16.723678405901424</v>
      </c>
      <c r="N1950" s="22">
        <f t="shared" ca="1" si="511"/>
        <v>16.635981698881917</v>
      </c>
      <c r="O1950" s="22">
        <f t="shared" si="512"/>
        <v>1.942748383853639</v>
      </c>
      <c r="P1950" s="81">
        <f t="shared" ca="1" si="513"/>
        <v>17</v>
      </c>
      <c r="Q1950" s="22">
        <f t="shared" ca="1" si="514"/>
        <v>0.64518924623856377</v>
      </c>
      <c r="R1950" s="3">
        <f ca="1">IF(N1950&gt;'Power Curve'!$C$37,0,INDEX(Ci,$P1950,1)*POWER(1-Q1950,3)+INDEX(Ci,$P1950,2)*3*Q1950*POWER(1-Q1950,2)+INDEX(Ci,$P1950,3)*3*POWER(Q1950,2)*(1-Q1950)+INDEX(Ci,$P1950,4)*POWER(Q1950,3))</f>
        <v>1984.617521050016</v>
      </c>
      <c r="S1950" s="3">
        <f t="shared" si="515"/>
        <v>1978.140014648438</v>
      </c>
      <c r="T1950" s="3">
        <f t="shared" ca="1" si="516"/>
        <v>6.4775064015780117</v>
      </c>
      <c r="U1950" s="3">
        <f t="shared" ca="1" si="524"/>
        <v>6.4775064015780117</v>
      </c>
      <c r="W1950" s="34">
        <f t="shared" si="517"/>
        <v>17</v>
      </c>
      <c r="X1950" s="73" t="b">
        <f>COUNTIF('Power Curve'!$D$2:$D$31,W1950)&gt;0</f>
        <v>1</v>
      </c>
      <c r="Y1950" s="73" t="b">
        <f t="shared" si="518"/>
        <v>0</v>
      </c>
      <c r="Z1950" s="73" t="b">
        <f t="shared" si="525"/>
        <v>1</v>
      </c>
      <c r="AA1950" s="34" t="str">
        <f t="shared" si="519"/>
        <v>Inner</v>
      </c>
      <c r="AB1950" s="35" t="str">
        <f t="shared" si="526"/>
        <v>1.9-2.0</v>
      </c>
      <c r="AC1950" s="36" t="str">
        <f t="shared" si="520"/>
        <v>22-23</v>
      </c>
      <c r="AD1950" s="36" t="str">
        <f t="shared" si="521"/>
        <v>Mar</v>
      </c>
      <c r="AE1950" s="35" t="str">
        <f t="shared" si="522"/>
        <v>285-295</v>
      </c>
      <c r="AF1950" s="36" t="str">
        <f t="shared" si="523"/>
        <v>Inner-TI</v>
      </c>
    </row>
    <row r="1951" spans="5:32" x14ac:dyDescent="0.3">
      <c r="E1951" s="12">
        <v>40980.9375</v>
      </c>
      <c r="F1951" s="16">
        <v>16.79</v>
      </c>
      <c r="G1951" s="16">
        <v>1974.960006713867</v>
      </c>
      <c r="H1951" s="29">
        <v>1.1807572937590041</v>
      </c>
      <c r="I1951" s="26">
        <v>291.39999999999998</v>
      </c>
      <c r="J1951" s="30">
        <v>0.14294222751637881</v>
      </c>
      <c r="K1951" s="31">
        <v>0.10343124806883836</v>
      </c>
      <c r="L1951" s="108">
        <f ca="1">REWS!R1951</f>
        <v>16.776668834362393</v>
      </c>
      <c r="M1951" s="22">
        <f t="shared" si="510"/>
        <v>16.585384550211746</v>
      </c>
      <c r="N1951" s="22">
        <f t="shared" ca="1" si="511"/>
        <v>16.572215848091304</v>
      </c>
      <c r="O1951" s="22">
        <f t="shared" si="512"/>
        <v>1.9213746226555311</v>
      </c>
      <c r="P1951" s="81">
        <f t="shared" ca="1" si="513"/>
        <v>17</v>
      </c>
      <c r="Q1951" s="22">
        <f t="shared" ca="1" si="514"/>
        <v>0.58070943151581733</v>
      </c>
      <c r="R1951" s="3">
        <f ca="1">IF(N1951&gt;'Power Curve'!$C$37,0,INDEX(Ci,$P1951,1)*POWER(1-Q1951,3)+INDEX(Ci,$P1951,2)*3*Q1951*POWER(1-Q1951,2)+INDEX(Ci,$P1951,3)*3*POWER(Q1951,2)*(1-Q1951)+INDEX(Ci,$P1951,4)*POWER(Q1951,3))</f>
        <v>1984.4269137473341</v>
      </c>
      <c r="S1951" s="3">
        <f t="shared" si="515"/>
        <v>1974.960006713867</v>
      </c>
      <c r="T1951" s="3">
        <f t="shared" ca="1" si="516"/>
        <v>9.4669070334671233</v>
      </c>
      <c r="U1951" s="3">
        <f t="shared" ca="1" si="524"/>
        <v>9.4669070334671233</v>
      </c>
      <c r="W1951" s="34">
        <f t="shared" si="517"/>
        <v>17</v>
      </c>
      <c r="X1951" s="73" t="b">
        <f>COUNTIF('Power Curve'!$D$2:$D$31,W1951)&gt;0</f>
        <v>1</v>
      </c>
      <c r="Y1951" s="73" t="b">
        <f t="shared" si="518"/>
        <v>0</v>
      </c>
      <c r="Z1951" s="73" t="b">
        <f t="shared" si="525"/>
        <v>1</v>
      </c>
      <c r="AA1951" s="34" t="str">
        <f t="shared" si="519"/>
        <v>Outer</v>
      </c>
      <c r="AB1951" s="35" t="str">
        <f t="shared" si="526"/>
        <v>1.9-2.0</v>
      </c>
      <c r="AC1951" s="36" t="str">
        <f t="shared" si="520"/>
        <v>22-23</v>
      </c>
      <c r="AD1951" s="36" t="str">
        <f t="shared" si="521"/>
        <v>Mar</v>
      </c>
      <c r="AE1951" s="35" t="str">
        <f t="shared" si="522"/>
        <v>285-295</v>
      </c>
      <c r="AF1951" s="36" t="str">
        <f t="shared" si="523"/>
        <v>HWS-HTI</v>
      </c>
    </row>
    <row r="1952" spans="5:32" x14ac:dyDescent="0.3">
      <c r="E1952" s="12">
        <v>40980.944444444445</v>
      </c>
      <c r="F1952" s="16">
        <v>17.47</v>
      </c>
      <c r="G1952" s="16">
        <v>1972.1399993896509</v>
      </c>
      <c r="H1952" s="29">
        <v>1.1809734309201523</v>
      </c>
      <c r="I1952" s="26">
        <v>291.39999999999998</v>
      </c>
      <c r="J1952" s="30">
        <v>0.13966800228963938</v>
      </c>
      <c r="K1952" s="31">
        <v>0.13004106427430762</v>
      </c>
      <c r="L1952" s="108">
        <f ca="1">REWS!R1952</f>
        <v>17.495567318506605</v>
      </c>
      <c r="M1952" s="22">
        <f t="shared" si="510"/>
        <v>17.258150467641126</v>
      </c>
      <c r="N1952" s="22">
        <f t="shared" ca="1" si="511"/>
        <v>17.283407744678399</v>
      </c>
      <c r="O1952" s="22">
        <f t="shared" si="512"/>
        <v>2.0253527639088071</v>
      </c>
      <c r="P1952" s="81">
        <f t="shared" ca="1" si="513"/>
        <v>18</v>
      </c>
      <c r="Q1952" s="22">
        <f t="shared" ca="1" si="514"/>
        <v>0.31905443450199217</v>
      </c>
      <c r="R1952" s="3">
        <f ca="1">IF(N1952&gt;'Power Curve'!$C$37,0,INDEX(Ci,$P1952,1)*POWER(1-Q1952,3)+INDEX(Ci,$P1952,2)*3*Q1952*POWER(1-Q1952,2)+INDEX(Ci,$P1952,3)*3*POWER(Q1952,2)*(1-Q1952)+INDEX(Ci,$P1952,4)*POWER(Q1952,3))</f>
        <v>1983.9155067866282</v>
      </c>
      <c r="S1952" s="3">
        <f t="shared" si="515"/>
        <v>1972.1399993896509</v>
      </c>
      <c r="T1952" s="3">
        <f t="shared" ca="1" si="516"/>
        <v>11.775507396977218</v>
      </c>
      <c r="U1952" s="3">
        <f t="shared" ca="1" si="524"/>
        <v>11.775507396977218</v>
      </c>
      <c r="W1952" s="34">
        <f t="shared" si="517"/>
        <v>17</v>
      </c>
      <c r="X1952" s="73" t="b">
        <f>COUNTIF('Power Curve'!$D$2:$D$31,W1952)&gt;0</f>
        <v>1</v>
      </c>
      <c r="Y1952" s="73" t="b">
        <f t="shared" si="518"/>
        <v>0</v>
      </c>
      <c r="Z1952" s="73" t="b">
        <f t="shared" si="525"/>
        <v>1</v>
      </c>
      <c r="AA1952" s="34" t="str">
        <f t="shared" si="519"/>
        <v>Inner</v>
      </c>
      <c r="AB1952" s="35" t="str">
        <f t="shared" si="526"/>
        <v>2.0-2.1</v>
      </c>
      <c r="AC1952" s="36" t="str">
        <f t="shared" si="520"/>
        <v>22-23</v>
      </c>
      <c r="AD1952" s="36" t="str">
        <f t="shared" si="521"/>
        <v>Mar</v>
      </c>
      <c r="AE1952" s="35" t="str">
        <f t="shared" si="522"/>
        <v>285-295</v>
      </c>
      <c r="AF1952" s="36" t="str">
        <f t="shared" si="523"/>
        <v>Inner-TI</v>
      </c>
    </row>
    <row r="1953" spans="5:32" x14ac:dyDescent="0.3">
      <c r="E1953" s="12">
        <v>40980.958333333336</v>
      </c>
      <c r="F1953" s="16">
        <v>13.99</v>
      </c>
      <c r="G1953" s="16">
        <v>1969.7700042724609</v>
      </c>
      <c r="H1953" s="29">
        <v>1.1844015110746204</v>
      </c>
      <c r="I1953" s="26">
        <v>304.60000000000002</v>
      </c>
      <c r="J1953" s="30">
        <v>0.15225160829163686</v>
      </c>
      <c r="K1953" s="31">
        <v>0.1194589902796221</v>
      </c>
      <c r="L1953" s="108">
        <f ca="1">REWS!R1953</f>
        <v>14.125297626545979</v>
      </c>
      <c r="M1953" s="22">
        <f t="shared" si="510"/>
        <v>13.833710063422425</v>
      </c>
      <c r="N1953" s="22">
        <f t="shared" ca="1" si="511"/>
        <v>13.967496206232022</v>
      </c>
      <c r="O1953" s="22">
        <f t="shared" si="512"/>
        <v>1.4960944604801789</v>
      </c>
      <c r="P1953" s="81">
        <f t="shared" ca="1" si="513"/>
        <v>15</v>
      </c>
      <c r="Q1953" s="22">
        <f t="shared" ca="1" si="514"/>
        <v>1.3231214899495867E-2</v>
      </c>
      <c r="R1953" s="3">
        <f ca="1">IF(N1953&gt;'Power Curve'!$C$37,0,INDEX(Ci,$P1953,1)*POWER(1-Q1953,3)+INDEX(Ci,$P1953,2)*3*Q1953*POWER(1-Q1953,2)+INDEX(Ci,$P1953,3)*3*POWER(Q1953,2)*(1-Q1953)+INDEX(Ci,$P1953,4)*POWER(Q1953,3))</f>
        <v>1974.9398673769463</v>
      </c>
      <c r="S1953" s="3">
        <f t="shared" si="515"/>
        <v>1969.7700042724609</v>
      </c>
      <c r="T1953" s="3">
        <f t="shared" ca="1" si="516"/>
        <v>5.16986310448533</v>
      </c>
      <c r="U1953" s="3">
        <f t="shared" ca="1" si="524"/>
        <v>5.16986310448533</v>
      </c>
      <c r="W1953" s="34">
        <f t="shared" si="517"/>
        <v>14</v>
      </c>
      <c r="X1953" s="73" t="b">
        <f>COUNTIF('Power Curve'!$D$2:$D$31,W1953)&gt;0</f>
        <v>1</v>
      </c>
      <c r="Y1953" s="73" t="b">
        <f t="shared" si="518"/>
        <v>0</v>
      </c>
      <c r="Z1953" s="73" t="b">
        <f t="shared" si="525"/>
        <v>1</v>
      </c>
      <c r="AA1953" s="34" t="str">
        <f t="shared" si="519"/>
        <v>Outer</v>
      </c>
      <c r="AB1953" s="35" t="str">
        <f t="shared" si="526"/>
        <v>1.4-1.5</v>
      </c>
      <c r="AC1953" s="36" t="str">
        <f t="shared" si="520"/>
        <v>23-24</v>
      </c>
      <c r="AD1953" s="36" t="str">
        <f t="shared" si="521"/>
        <v>Mar</v>
      </c>
      <c r="AE1953" s="35" t="str">
        <f t="shared" si="522"/>
        <v>295-305</v>
      </c>
      <c r="AF1953" s="36" t="str">
        <f t="shared" si="523"/>
        <v>HWS-HTI</v>
      </c>
    </row>
    <row r="1954" spans="5:32" x14ac:dyDescent="0.3">
      <c r="E1954" s="12">
        <v>40980.965277777781</v>
      </c>
      <c r="F1954" s="16">
        <v>16.64</v>
      </c>
      <c r="G1954" s="16">
        <v>1986.2999725341849</v>
      </c>
      <c r="H1954" s="29">
        <v>1.18734898114883</v>
      </c>
      <c r="I1954" s="26">
        <v>304</v>
      </c>
      <c r="J1954" s="30">
        <v>0.12560096153846154</v>
      </c>
      <c r="K1954" s="31">
        <v>0.12158398083500634</v>
      </c>
      <c r="L1954" s="108">
        <f ca="1">REWS!R1954</f>
        <v>16.615893137578418</v>
      </c>
      <c r="M1954" s="22">
        <f t="shared" si="510"/>
        <v>16.467743241341598</v>
      </c>
      <c r="N1954" s="22">
        <f t="shared" ca="1" si="511"/>
        <v>16.44388593240452</v>
      </c>
      <c r="O1954" s="22">
        <f t="shared" si="512"/>
        <v>1.9031927791435126</v>
      </c>
      <c r="P1954" s="81">
        <f t="shared" ca="1" si="513"/>
        <v>17</v>
      </c>
      <c r="Q1954" s="22">
        <f t="shared" ca="1" si="514"/>
        <v>0.45094265064056543</v>
      </c>
      <c r="R1954" s="3">
        <f ca="1">IF(N1954&gt;'Power Curve'!$C$37,0,INDEX(Ci,$P1954,1)*POWER(1-Q1954,3)+INDEX(Ci,$P1954,2)*3*Q1954*POWER(1-Q1954,2)+INDEX(Ci,$P1954,3)*3*POWER(Q1954,2)*(1-Q1954)+INDEX(Ci,$P1954,4)*POWER(Q1954,3))</f>
        <v>1983.9940476352949</v>
      </c>
      <c r="S1954" s="3">
        <f t="shared" si="515"/>
        <v>1986.2999725341849</v>
      </c>
      <c r="T1954" s="3">
        <f t="shared" ca="1" si="516"/>
        <v>-2.3059248988899981</v>
      </c>
      <c r="U1954" s="3">
        <f t="shared" ca="1" si="524"/>
        <v>2.3059248988899981</v>
      </c>
      <c r="W1954" s="34">
        <f t="shared" si="517"/>
        <v>16</v>
      </c>
      <c r="X1954" s="73" t="b">
        <f>COUNTIF('Power Curve'!$D$2:$D$31,W1954)&gt;0</f>
        <v>1</v>
      </c>
      <c r="Y1954" s="73" t="b">
        <f t="shared" si="518"/>
        <v>0</v>
      </c>
      <c r="Z1954" s="73" t="b">
        <f t="shared" si="525"/>
        <v>1</v>
      </c>
      <c r="AA1954" s="34" t="str">
        <f t="shared" si="519"/>
        <v>Inner</v>
      </c>
      <c r="AB1954" s="35" t="str">
        <f t="shared" si="526"/>
        <v>1.9-2.0</v>
      </c>
      <c r="AC1954" s="36" t="str">
        <f t="shared" si="520"/>
        <v>23-24</v>
      </c>
      <c r="AD1954" s="36" t="str">
        <f t="shared" si="521"/>
        <v>Mar</v>
      </c>
      <c r="AE1954" s="35" t="str">
        <f t="shared" si="522"/>
        <v>295-305</v>
      </c>
      <c r="AF1954" s="36" t="str">
        <f t="shared" si="523"/>
        <v>Inner-TI</v>
      </c>
    </row>
    <row r="1955" spans="5:32" x14ac:dyDescent="0.3">
      <c r="E1955" s="12">
        <v>40980.972222222219</v>
      </c>
      <c r="F1955" s="16">
        <v>13.9</v>
      </c>
      <c r="G1955" s="16">
        <v>1984.0999908447291</v>
      </c>
      <c r="H1955" s="29">
        <v>1.1879897523205241</v>
      </c>
      <c r="I1955" s="26">
        <v>297.8</v>
      </c>
      <c r="J1955" s="30">
        <v>0.13812949640287769</v>
      </c>
      <c r="K1955" s="31">
        <v>0.12074351458989489</v>
      </c>
      <c r="L1955" s="108">
        <f ca="1">REWS!R1955</f>
        <v>13.902504401146684</v>
      </c>
      <c r="M1955" s="22">
        <f t="shared" si="510"/>
        <v>13.758581755627365</v>
      </c>
      <c r="N1955" s="22">
        <f t="shared" ca="1" si="511"/>
        <v>13.761060677060856</v>
      </c>
      <c r="O1955" s="22">
        <f t="shared" si="512"/>
        <v>1.4844831383283636</v>
      </c>
      <c r="P1955" s="81">
        <f t="shared" ca="1" si="513"/>
        <v>14</v>
      </c>
      <c r="Q1955" s="22">
        <f t="shared" ca="1" si="514"/>
        <v>0.80017374807422237</v>
      </c>
      <c r="R1955" s="3">
        <f ca="1">IF(N1955&gt;'Power Curve'!$C$37,0,INDEX(Ci,$P1955,1)*POWER(1-Q1955,3)+INDEX(Ci,$P1955,2)*3*Q1955*POWER(1-Q1955,2)+INDEX(Ci,$P1955,3)*3*POWER(Q1955,2)*(1-Q1955)+INDEX(Ci,$P1955,4)*POWER(Q1955,3))</f>
        <v>1972.6089516082384</v>
      </c>
      <c r="S1955" s="3">
        <f t="shared" si="515"/>
        <v>1984.0999908447291</v>
      </c>
      <c r="T1955" s="3">
        <f t="shared" ca="1" si="516"/>
        <v>-11.491039236490678</v>
      </c>
      <c r="U1955" s="3">
        <f t="shared" ca="1" si="524"/>
        <v>11.491039236490678</v>
      </c>
      <c r="W1955" s="34">
        <f t="shared" si="517"/>
        <v>14</v>
      </c>
      <c r="X1955" s="73" t="b">
        <f>COUNTIF('Power Curve'!$D$2:$D$31,W1955)&gt;0</f>
        <v>1</v>
      </c>
      <c r="Y1955" s="73" t="b">
        <f t="shared" si="518"/>
        <v>0</v>
      </c>
      <c r="Z1955" s="73" t="b">
        <f t="shared" si="525"/>
        <v>1</v>
      </c>
      <c r="AA1955" s="34" t="str">
        <f t="shared" si="519"/>
        <v>Inner</v>
      </c>
      <c r="AB1955" s="35" t="str">
        <f t="shared" si="526"/>
        <v>1.4-1.5</v>
      </c>
      <c r="AC1955" s="36" t="str">
        <f t="shared" si="520"/>
        <v>23-24</v>
      </c>
      <c r="AD1955" s="36" t="str">
        <f t="shared" si="521"/>
        <v>Mar</v>
      </c>
      <c r="AE1955" s="35" t="str">
        <f t="shared" si="522"/>
        <v>295-305</v>
      </c>
      <c r="AF1955" s="36" t="str">
        <f t="shared" si="523"/>
        <v>Inner-TI</v>
      </c>
    </row>
    <row r="1956" spans="5:32" x14ac:dyDescent="0.3">
      <c r="E1956" s="12">
        <v>40980.979166666664</v>
      </c>
      <c r="F1956" s="16">
        <v>12.55</v>
      </c>
      <c r="G1956" s="16">
        <v>1917.8399963378961</v>
      </c>
      <c r="H1956" s="29">
        <v>1.1881790063982716</v>
      </c>
      <c r="I1956" s="26">
        <v>299.39999999999998</v>
      </c>
      <c r="J1956" s="30">
        <v>0.10517928286852589</v>
      </c>
      <c r="K1956" s="31">
        <v>0.19517129073517206</v>
      </c>
      <c r="L1956" s="108">
        <f ca="1">REWS!R1956</f>
        <v>12.405236707547655</v>
      </c>
      <c r="M1956" s="22">
        <f t="shared" si="510"/>
        <v>12.422976236554822</v>
      </c>
      <c r="N1956" s="22">
        <f t="shared" ca="1" si="511"/>
        <v>12.279678153522077</v>
      </c>
      <c r="O1956" s="22">
        <f t="shared" si="512"/>
        <v>1.2780609999248413</v>
      </c>
      <c r="P1956" s="81">
        <f t="shared" ca="1" si="513"/>
        <v>13</v>
      </c>
      <c r="Q1956" s="22">
        <f t="shared" ca="1" si="514"/>
        <v>0.26885778938792576</v>
      </c>
      <c r="R1956" s="3">
        <f ca="1">IF(N1956&gt;'Power Curve'!$C$37,0,INDEX(Ci,$P1956,1)*POWER(1-Q1956,3)+INDEX(Ci,$P1956,2)*3*Q1956*POWER(1-Q1956,2)+INDEX(Ci,$P1956,3)*3*POWER(Q1956,2)*(1-Q1956)+INDEX(Ci,$P1956,4)*POWER(Q1956,3))</f>
        <v>1930.2040387472014</v>
      </c>
      <c r="S1956" s="3">
        <f t="shared" si="515"/>
        <v>1917.8399963378961</v>
      </c>
      <c r="T1956" s="3">
        <f t="shared" ca="1" si="516"/>
        <v>12.364042409305284</v>
      </c>
      <c r="U1956" s="3">
        <f t="shared" ca="1" si="524"/>
        <v>12.364042409305284</v>
      </c>
      <c r="W1956" s="34">
        <f t="shared" si="517"/>
        <v>12</v>
      </c>
      <c r="X1956" s="73" t="b">
        <f>COUNTIF('Power Curve'!$D$2:$D$31,W1956)&gt;0</f>
        <v>1</v>
      </c>
      <c r="Y1956" s="73" t="b">
        <f t="shared" si="518"/>
        <v>0</v>
      </c>
      <c r="Z1956" s="73" t="b">
        <f t="shared" si="525"/>
        <v>1</v>
      </c>
      <c r="AA1956" s="34" t="str">
        <f t="shared" si="519"/>
        <v>Inner</v>
      </c>
      <c r="AB1956" s="35" t="str">
        <f t="shared" si="526"/>
        <v>1.2-1.3</v>
      </c>
      <c r="AC1956" s="36" t="str">
        <f t="shared" si="520"/>
        <v>23-24</v>
      </c>
      <c r="AD1956" s="36" t="str">
        <f t="shared" si="521"/>
        <v>Mar</v>
      </c>
      <c r="AE1956" s="35" t="str">
        <f t="shared" si="522"/>
        <v>295-305</v>
      </c>
      <c r="AF1956" s="36" t="str">
        <f t="shared" si="523"/>
        <v>Inner-TI</v>
      </c>
    </row>
    <row r="1957" spans="5:32" x14ac:dyDescent="0.3">
      <c r="E1957" s="12">
        <v>40980.986111111109</v>
      </c>
      <c r="F1957" s="16">
        <v>12.94</v>
      </c>
      <c r="G1957" s="16">
        <v>1921.8000335693359</v>
      </c>
      <c r="H1957" s="29">
        <v>1.1875528788473197</v>
      </c>
      <c r="I1957" s="26">
        <v>299.3</v>
      </c>
      <c r="J1957" s="30">
        <v>0.14992272024729522</v>
      </c>
      <c r="K1957" s="31">
        <v>0.18320765007028761</v>
      </c>
      <c r="L1957" s="108">
        <f ca="1">REWS!R1957</f>
        <v>12.933238563014092</v>
      </c>
      <c r="M1957" s="22">
        <f t="shared" si="510"/>
        <v>12.806778523551076</v>
      </c>
      <c r="N1957" s="22">
        <f t="shared" ca="1" si="511"/>
        <v>12.800086697741225</v>
      </c>
      <c r="O1957" s="22">
        <f t="shared" si="512"/>
        <v>1.3373788805973799</v>
      </c>
      <c r="P1957" s="81">
        <f t="shared" ca="1" si="513"/>
        <v>13</v>
      </c>
      <c r="Q1957" s="22">
        <f t="shared" ca="1" si="514"/>
        <v>0.80461040570655384</v>
      </c>
      <c r="R1957" s="3">
        <f ca="1">IF(N1957&gt;'Power Curve'!$C$37,0,INDEX(Ci,$P1957,1)*POWER(1-Q1957,3)+INDEX(Ci,$P1957,2)*3*Q1957*POWER(1-Q1957,2)+INDEX(Ci,$P1957,3)*3*POWER(Q1957,2)*(1-Q1957)+INDEX(Ci,$P1957,4)*POWER(Q1957,3))</f>
        <v>1947.8783389836267</v>
      </c>
      <c r="S1957" s="3">
        <f t="shared" si="515"/>
        <v>1921.8000335693359</v>
      </c>
      <c r="T1957" s="3">
        <f t="shared" ca="1" si="516"/>
        <v>26.078305414290753</v>
      </c>
      <c r="U1957" s="3">
        <f t="shared" ca="1" si="524"/>
        <v>26.078305414290753</v>
      </c>
      <c r="W1957" s="34">
        <f t="shared" si="517"/>
        <v>13</v>
      </c>
      <c r="X1957" s="73" t="b">
        <f>COUNTIF('Power Curve'!$D$2:$D$31,W1957)&gt;0</f>
        <v>1</v>
      </c>
      <c r="Y1957" s="73" t="b">
        <f t="shared" si="518"/>
        <v>0</v>
      </c>
      <c r="Z1957" s="73" t="b">
        <f t="shared" si="525"/>
        <v>1</v>
      </c>
      <c r="AA1957" s="34" t="str">
        <f t="shared" si="519"/>
        <v>Outer</v>
      </c>
      <c r="AB1957" s="35" t="str">
        <f t="shared" si="526"/>
        <v>1.3-1.4</v>
      </c>
      <c r="AC1957" s="36" t="str">
        <f t="shared" si="520"/>
        <v>23-24</v>
      </c>
      <c r="AD1957" s="36" t="str">
        <f t="shared" si="521"/>
        <v>Mar</v>
      </c>
      <c r="AE1957" s="35" t="str">
        <f t="shared" si="522"/>
        <v>295-305</v>
      </c>
      <c r="AF1957" s="36" t="str">
        <f t="shared" si="523"/>
        <v>HWS-HTI</v>
      </c>
    </row>
    <row r="1958" spans="5:32" x14ac:dyDescent="0.3">
      <c r="E1958" s="12">
        <v>40980.993055555555</v>
      </c>
      <c r="F1958" s="16">
        <v>13</v>
      </c>
      <c r="G1958" s="16">
        <v>1902.6499938964839</v>
      </c>
      <c r="H1958" s="29">
        <v>1.1867525507799155</v>
      </c>
      <c r="I1958" s="26">
        <v>298.8</v>
      </c>
      <c r="J1958" s="30">
        <v>0.12000000000000001</v>
      </c>
      <c r="K1958" s="31">
        <v>0.1358652812113916</v>
      </c>
      <c r="L1958" s="108">
        <f ca="1">REWS!R1958</f>
        <v>12.945346054512804</v>
      </c>
      <c r="M1958" s="22">
        <f t="shared" si="510"/>
        <v>12.863269855398331</v>
      </c>
      <c r="N1958" s="22">
        <f t="shared" ca="1" si="511"/>
        <v>12.809190743901098</v>
      </c>
      <c r="O1958" s="22">
        <f t="shared" si="512"/>
        <v>1.3461097980386845</v>
      </c>
      <c r="P1958" s="81">
        <f t="shared" ca="1" si="513"/>
        <v>13</v>
      </c>
      <c r="Q1958" s="22">
        <f t="shared" ca="1" si="514"/>
        <v>0.813982881626518</v>
      </c>
      <c r="R1958" s="3">
        <f ca="1">IF(N1958&gt;'Power Curve'!$C$37,0,INDEX(Ci,$P1958,1)*POWER(1-Q1958,3)+INDEX(Ci,$P1958,2)*3*Q1958*POWER(1-Q1958,2)+INDEX(Ci,$P1958,3)*3*POWER(Q1958,2)*(1-Q1958)+INDEX(Ci,$P1958,4)*POWER(Q1958,3))</f>
        <v>1948.1357742462187</v>
      </c>
      <c r="S1958" s="3">
        <f t="shared" si="515"/>
        <v>1902.6499938964839</v>
      </c>
      <c r="T1958" s="3">
        <f t="shared" ca="1" si="516"/>
        <v>45.485780349734796</v>
      </c>
      <c r="U1958" s="3">
        <f t="shared" ca="1" si="524"/>
        <v>45.485780349734796</v>
      </c>
      <c r="W1958" s="34">
        <f t="shared" si="517"/>
        <v>13</v>
      </c>
      <c r="X1958" s="73" t="b">
        <f>COUNTIF('Power Curve'!$D$2:$D$31,W1958)&gt;0</f>
        <v>1</v>
      </c>
      <c r="Y1958" s="73" t="b">
        <f t="shared" si="518"/>
        <v>0</v>
      </c>
      <c r="Z1958" s="73" t="b">
        <f t="shared" si="525"/>
        <v>1</v>
      </c>
      <c r="AA1958" s="34" t="str">
        <f t="shared" si="519"/>
        <v>Inner</v>
      </c>
      <c r="AB1958" s="35" t="str">
        <f t="shared" si="526"/>
        <v>1.3-1.4</v>
      </c>
      <c r="AC1958" s="36" t="str">
        <f t="shared" si="520"/>
        <v>23-24</v>
      </c>
      <c r="AD1958" s="36" t="str">
        <f t="shared" si="521"/>
        <v>Mar</v>
      </c>
      <c r="AE1958" s="35" t="str">
        <f t="shared" si="522"/>
        <v>295-305</v>
      </c>
      <c r="AF1958" s="36" t="str">
        <f t="shared" si="523"/>
        <v>Inner-TI</v>
      </c>
    </row>
    <row r="1959" spans="5:32" x14ac:dyDescent="0.3">
      <c r="E1959" s="12">
        <v>40981</v>
      </c>
      <c r="F1959" s="16">
        <v>12.24</v>
      </c>
      <c r="G1959" s="16">
        <v>1913.3299407958959</v>
      </c>
      <c r="H1959" s="29">
        <v>1.1870290547299265</v>
      </c>
      <c r="I1959" s="26">
        <v>296.2</v>
      </c>
      <c r="J1959" s="30">
        <v>0.15441176470588233</v>
      </c>
      <c r="K1959" s="31">
        <v>0.10286101564579002</v>
      </c>
      <c r="L1959" s="108">
        <f ca="1">REWS!R1959</f>
        <v>12.308394034128774</v>
      </c>
      <c r="M1959" s="22">
        <f t="shared" si="510"/>
        <v>12.112203846456612</v>
      </c>
      <c r="N1959" s="22">
        <f t="shared" ca="1" si="511"/>
        <v>12.179883787898541</v>
      </c>
      <c r="O1959" s="22">
        <f t="shared" si="512"/>
        <v>1.2300301252355899</v>
      </c>
      <c r="P1959" s="81">
        <f t="shared" ca="1" si="513"/>
        <v>13</v>
      </c>
      <c r="Q1959" s="22">
        <f t="shared" ca="1" si="514"/>
        <v>0.16612102022728595</v>
      </c>
      <c r="R1959" s="3">
        <f ca="1">IF(N1959&gt;'Power Curve'!$C$37,0,INDEX(Ci,$P1959,1)*POWER(1-Q1959,3)+INDEX(Ci,$P1959,2)*3*Q1959*POWER(1-Q1959,2)+INDEX(Ci,$P1959,3)*3*POWER(Q1959,2)*(1-Q1959)+INDEX(Ci,$P1959,4)*POWER(Q1959,3))</f>
        <v>1925.6671262113032</v>
      </c>
      <c r="S1959" s="3">
        <f t="shared" si="515"/>
        <v>1913.3299407958959</v>
      </c>
      <c r="T1959" s="3">
        <f t="shared" ca="1" si="516"/>
        <v>12.337185415407248</v>
      </c>
      <c r="U1959" s="3">
        <f t="shared" ca="1" si="524"/>
        <v>12.337185415407248</v>
      </c>
      <c r="W1959" s="34">
        <f t="shared" si="517"/>
        <v>12</v>
      </c>
      <c r="X1959" s="73" t="b">
        <f>COUNTIF('Power Curve'!$D$2:$D$31,W1959)&gt;0</f>
        <v>1</v>
      </c>
      <c r="Y1959" s="73" t="b">
        <f t="shared" si="518"/>
        <v>0</v>
      </c>
      <c r="Z1959" s="73" t="b">
        <f t="shared" si="525"/>
        <v>1</v>
      </c>
      <c r="AA1959" s="34" t="str">
        <f t="shared" si="519"/>
        <v>Outer</v>
      </c>
      <c r="AB1959" s="35" t="str">
        <f t="shared" si="526"/>
        <v>1.2-1.3</v>
      </c>
      <c r="AC1959" s="36" t="str">
        <f t="shared" si="520"/>
        <v>0-1</v>
      </c>
      <c r="AD1959" s="36" t="str">
        <f t="shared" si="521"/>
        <v>Mar</v>
      </c>
      <c r="AE1959" s="35" t="str">
        <f t="shared" si="522"/>
        <v>295-305</v>
      </c>
      <c r="AF1959" s="36" t="str">
        <f t="shared" si="523"/>
        <v>HWS-HTI</v>
      </c>
    </row>
    <row r="1960" spans="5:32" x14ac:dyDescent="0.3">
      <c r="E1960" s="12">
        <v>40981.006944444445</v>
      </c>
      <c r="F1960" s="16">
        <v>11.41</v>
      </c>
      <c r="G1960" s="16">
        <v>1771.5600280761689</v>
      </c>
      <c r="H1960" s="29">
        <v>1.1865928874186129</v>
      </c>
      <c r="I1960" s="26">
        <v>289.3</v>
      </c>
      <c r="J1960" s="30">
        <v>0.12708150744960561</v>
      </c>
      <c r="K1960" s="31">
        <v>0.11353758977010305</v>
      </c>
      <c r="L1960" s="108">
        <f ca="1">REWS!R1960</f>
        <v>11.495171141833429</v>
      </c>
      <c r="M1960" s="22">
        <f t="shared" si="510"/>
        <v>11.289486669971618</v>
      </c>
      <c r="N1960" s="22">
        <f t="shared" ca="1" si="511"/>
        <v>11.373758227411999</v>
      </c>
      <c r="O1960" s="22">
        <f t="shared" si="512"/>
        <v>1.1028765335154314</v>
      </c>
      <c r="P1960" s="81">
        <f t="shared" ca="1" si="513"/>
        <v>12</v>
      </c>
      <c r="Q1960" s="22">
        <f t="shared" ca="1" si="514"/>
        <v>0.37896214636659797</v>
      </c>
      <c r="R1960" s="3">
        <f ca="1">IF(N1960&gt;'Power Curve'!$C$37,0,INDEX(Ci,$P1960,1)*POWER(1-Q1960,3)+INDEX(Ci,$P1960,2)*3*Q1960*POWER(1-Q1960,2)+INDEX(Ci,$P1960,3)*3*POWER(Q1960,2)*(1-Q1960)+INDEX(Ci,$P1960,4)*POWER(Q1960,3))</f>
        <v>1842.8652006676957</v>
      </c>
      <c r="S1960" s="3">
        <f t="shared" si="515"/>
        <v>1771.5600280761689</v>
      </c>
      <c r="T1960" s="3">
        <f t="shared" ca="1" si="516"/>
        <v>71.305172591526798</v>
      </c>
      <c r="U1960" s="3">
        <f t="shared" ca="1" si="524"/>
        <v>71.305172591526798</v>
      </c>
      <c r="W1960" s="34">
        <f t="shared" si="517"/>
        <v>11</v>
      </c>
      <c r="X1960" s="73" t="b">
        <f>COUNTIF('Power Curve'!$D$2:$D$31,W1960)&gt;0</f>
        <v>1</v>
      </c>
      <c r="Y1960" s="73" t="b">
        <f t="shared" si="518"/>
        <v>0</v>
      </c>
      <c r="Z1960" s="73" t="b">
        <f t="shared" si="525"/>
        <v>1</v>
      </c>
      <c r="AA1960" s="34" t="str">
        <f t="shared" si="519"/>
        <v>Inner</v>
      </c>
      <c r="AB1960" s="35" t="str">
        <f t="shared" si="526"/>
        <v>1.1-1.2</v>
      </c>
      <c r="AC1960" s="36" t="str">
        <f t="shared" si="520"/>
        <v>0-1</v>
      </c>
      <c r="AD1960" s="36" t="str">
        <f t="shared" si="521"/>
        <v>Mar</v>
      </c>
      <c r="AE1960" s="35" t="str">
        <f t="shared" si="522"/>
        <v>285-295</v>
      </c>
      <c r="AF1960" s="36" t="str">
        <f t="shared" si="523"/>
        <v>Inner-TI</v>
      </c>
    </row>
    <row r="1961" spans="5:32" x14ac:dyDescent="0.3">
      <c r="E1961" s="12">
        <v>40981.013888888891</v>
      </c>
      <c r="F1961" s="16">
        <v>12.15</v>
      </c>
      <c r="G1961" s="16">
        <v>1722.300003051763</v>
      </c>
      <c r="H1961" s="29">
        <v>1.1859678344929625</v>
      </c>
      <c r="I1961" s="26">
        <v>285.60000000000002</v>
      </c>
      <c r="J1961" s="30">
        <v>0.16954732510288065</v>
      </c>
      <c r="K1961" s="31">
        <v>0.17134356171774279</v>
      </c>
      <c r="L1961" s="108">
        <f ca="1">REWS!R1961</f>
        <v>12.116363710535007</v>
      </c>
      <c r="M1961" s="22">
        <f t="shared" si="510"/>
        <v>12.01955950411463</v>
      </c>
      <c r="N1961" s="22">
        <f t="shared" ca="1" si="511"/>
        <v>11.986284328581947</v>
      </c>
      <c r="O1961" s="22">
        <f t="shared" si="512"/>
        <v>1.2157116434802138</v>
      </c>
      <c r="P1961" s="81">
        <f t="shared" ca="1" si="513"/>
        <v>12</v>
      </c>
      <c r="Q1961" s="22">
        <f t="shared" ca="1" si="514"/>
        <v>0.96894996889521201</v>
      </c>
      <c r="R1961" s="3">
        <f ca="1">IF(N1961&gt;'Power Curve'!$C$37,0,INDEX(Ci,$P1961,1)*POWER(1-Q1961,3)+INDEX(Ci,$P1961,2)*3*Q1961*POWER(1-Q1961,2)+INDEX(Ci,$P1961,3)*3*POWER(Q1961,2)*(1-Q1961)+INDEX(Ci,$P1961,4)*POWER(Q1961,3))</f>
        <v>1915.1595596893137</v>
      </c>
      <c r="S1961" s="3">
        <f t="shared" si="515"/>
        <v>1722.300003051763</v>
      </c>
      <c r="T1961" s="3">
        <f t="shared" ca="1" si="516"/>
        <v>192.85955663755067</v>
      </c>
      <c r="U1961" s="3">
        <f t="shared" ca="1" si="524"/>
        <v>192.85955663755067</v>
      </c>
      <c r="W1961" s="34">
        <f t="shared" si="517"/>
        <v>12</v>
      </c>
      <c r="X1961" s="73" t="b">
        <f>COUNTIF('Power Curve'!$D$2:$D$31,W1961)&gt;0</f>
        <v>1</v>
      </c>
      <c r="Y1961" s="73" t="b">
        <f t="shared" si="518"/>
        <v>0</v>
      </c>
      <c r="Z1961" s="73" t="b">
        <f t="shared" si="525"/>
        <v>1</v>
      </c>
      <c r="AA1961" s="34" t="str">
        <f t="shared" si="519"/>
        <v>Outer</v>
      </c>
      <c r="AB1961" s="35" t="str">
        <f t="shared" si="526"/>
        <v>1.2-1.3</v>
      </c>
      <c r="AC1961" s="36" t="str">
        <f t="shared" si="520"/>
        <v>0-1</v>
      </c>
      <c r="AD1961" s="36" t="str">
        <f t="shared" si="521"/>
        <v>Mar</v>
      </c>
      <c r="AE1961" s="35" t="str">
        <f t="shared" si="522"/>
        <v>285-295</v>
      </c>
      <c r="AF1961" s="36" t="str">
        <f t="shared" si="523"/>
        <v>HWS-HTI</v>
      </c>
    </row>
    <row r="1962" spans="5:32" x14ac:dyDescent="0.3">
      <c r="E1962" s="12">
        <v>40981.020833333336</v>
      </c>
      <c r="F1962" s="16">
        <v>13.02</v>
      </c>
      <c r="G1962" s="16">
        <v>1962.2400207519511</v>
      </c>
      <c r="H1962" s="29">
        <v>1.1852125200632608</v>
      </c>
      <c r="I1962" s="26">
        <v>286.5</v>
      </c>
      <c r="J1962" s="30">
        <v>0.15975422427035332</v>
      </c>
      <c r="K1962" s="31">
        <v>0.15153440607009197</v>
      </c>
      <c r="L1962" s="108">
        <f ca="1">REWS!R1962</f>
        <v>12.886164964068385</v>
      </c>
      <c r="M1962" s="22">
        <f t="shared" si="510"/>
        <v>12.877484372324382</v>
      </c>
      <c r="N1962" s="22">
        <f t="shared" ca="1" si="511"/>
        <v>12.745114281412029</v>
      </c>
      <c r="O1962" s="22">
        <f t="shared" si="512"/>
        <v>1.3483066974512345</v>
      </c>
      <c r="P1962" s="81">
        <f t="shared" ca="1" si="513"/>
        <v>13</v>
      </c>
      <c r="Q1962" s="22">
        <f t="shared" ca="1" si="514"/>
        <v>0.74801714604377345</v>
      </c>
      <c r="R1962" s="3">
        <f ca="1">IF(N1962&gt;'Power Curve'!$C$37,0,INDEX(Ci,$P1962,1)*POWER(1-Q1962,3)+INDEX(Ci,$P1962,2)*3*Q1962*POWER(1-Q1962,2)+INDEX(Ci,$P1962,3)*3*POWER(Q1962,2)*(1-Q1962)+INDEX(Ci,$P1962,4)*POWER(Q1962,3))</f>
        <v>1946.3063985630142</v>
      </c>
      <c r="S1962" s="3">
        <f t="shared" si="515"/>
        <v>1962.2400207519511</v>
      </c>
      <c r="T1962" s="3">
        <f t="shared" ca="1" si="516"/>
        <v>-15.933622188936852</v>
      </c>
      <c r="U1962" s="3">
        <f t="shared" ca="1" si="524"/>
        <v>15.933622188936852</v>
      </c>
      <c r="W1962" s="34">
        <f t="shared" si="517"/>
        <v>13</v>
      </c>
      <c r="X1962" s="73" t="b">
        <f>COUNTIF('Power Curve'!$D$2:$D$31,W1962)&gt;0</f>
        <v>1</v>
      </c>
      <c r="Y1962" s="73" t="b">
        <f t="shared" si="518"/>
        <v>0</v>
      </c>
      <c r="Z1962" s="73" t="b">
        <f t="shared" si="525"/>
        <v>1</v>
      </c>
      <c r="AA1962" s="34" t="str">
        <f t="shared" si="519"/>
        <v>Outer</v>
      </c>
      <c r="AB1962" s="35" t="str">
        <f t="shared" si="526"/>
        <v>1.3-1.4</v>
      </c>
      <c r="AC1962" s="36" t="str">
        <f t="shared" si="520"/>
        <v>0-1</v>
      </c>
      <c r="AD1962" s="36" t="str">
        <f t="shared" si="521"/>
        <v>Mar</v>
      </c>
      <c r="AE1962" s="35" t="str">
        <f t="shared" si="522"/>
        <v>285-295</v>
      </c>
      <c r="AF1962" s="36" t="str">
        <f t="shared" si="523"/>
        <v>HWS-HTI</v>
      </c>
    </row>
    <row r="1963" spans="5:32" x14ac:dyDescent="0.3">
      <c r="E1963" s="12">
        <v>40981.027777777781</v>
      </c>
      <c r="F1963" s="16">
        <v>13.9</v>
      </c>
      <c r="G1963" s="16">
        <v>1944.800048828128</v>
      </c>
      <c r="H1963" s="29">
        <v>1.1848209445127085</v>
      </c>
      <c r="I1963" s="26">
        <v>290.5</v>
      </c>
      <c r="J1963" s="30">
        <v>0.13669064748201437</v>
      </c>
      <c r="K1963" s="31">
        <v>0.19066442360049421</v>
      </c>
      <c r="L1963" s="108">
        <f ca="1">REWS!R1963</f>
        <v>13.893823005590059</v>
      </c>
      <c r="M1963" s="22">
        <f t="shared" si="510"/>
        <v>13.74633778831077</v>
      </c>
      <c r="N1963" s="22">
        <f t="shared" ca="1" si="511"/>
        <v>13.740229079557132</v>
      </c>
      <c r="O1963" s="22">
        <f t="shared" si="512"/>
        <v>1.482590793710179</v>
      </c>
      <c r="P1963" s="81">
        <f t="shared" ca="1" si="513"/>
        <v>14</v>
      </c>
      <c r="Q1963" s="22">
        <f t="shared" ca="1" si="514"/>
        <v>0.77855896408697822</v>
      </c>
      <c r="R1963" s="3">
        <f ca="1">IF(N1963&gt;'Power Curve'!$C$37,0,INDEX(Ci,$P1963,1)*POWER(1-Q1963,3)+INDEX(Ci,$P1963,2)*3*Q1963*POWER(1-Q1963,2)+INDEX(Ci,$P1963,3)*3*POWER(Q1963,2)*(1-Q1963)+INDEX(Ci,$P1963,4)*POWER(Q1963,3))</f>
        <v>1972.2681334096214</v>
      </c>
      <c r="S1963" s="3">
        <f t="shared" si="515"/>
        <v>1944.800048828128</v>
      </c>
      <c r="T1963" s="3">
        <f t="shared" ca="1" si="516"/>
        <v>27.468084581493486</v>
      </c>
      <c r="U1963" s="3">
        <f t="shared" ca="1" si="524"/>
        <v>27.468084581493486</v>
      </c>
      <c r="W1963" s="34">
        <f t="shared" si="517"/>
        <v>14</v>
      </c>
      <c r="X1963" s="73" t="b">
        <f>COUNTIF('Power Curve'!$D$2:$D$31,W1963)&gt;0</f>
        <v>1</v>
      </c>
      <c r="Y1963" s="73" t="b">
        <f t="shared" si="518"/>
        <v>0</v>
      </c>
      <c r="Z1963" s="73" t="b">
        <f t="shared" si="525"/>
        <v>1</v>
      </c>
      <c r="AA1963" s="34" t="str">
        <f t="shared" si="519"/>
        <v>Inner</v>
      </c>
      <c r="AB1963" s="35" t="str">
        <f t="shared" si="526"/>
        <v>1.4-1.5</v>
      </c>
      <c r="AC1963" s="36" t="str">
        <f t="shared" si="520"/>
        <v>0-1</v>
      </c>
      <c r="AD1963" s="36" t="str">
        <f t="shared" si="521"/>
        <v>Mar</v>
      </c>
      <c r="AE1963" s="35" t="str">
        <f t="shared" si="522"/>
        <v>285-295</v>
      </c>
      <c r="AF1963" s="36" t="str">
        <f t="shared" si="523"/>
        <v>Inner-TI</v>
      </c>
    </row>
    <row r="1964" spans="5:32" x14ac:dyDescent="0.3">
      <c r="E1964" s="12">
        <v>40981.034722222219</v>
      </c>
      <c r="F1964" s="16">
        <v>12.62</v>
      </c>
      <c r="G1964" s="16">
        <v>1802.690002441404</v>
      </c>
      <c r="H1964" s="29">
        <v>1.185401740081963</v>
      </c>
      <c r="I1964" s="26">
        <v>292.10000000000002</v>
      </c>
      <c r="J1964" s="30">
        <v>0.19968304278922347</v>
      </c>
      <c r="K1964" s="31">
        <v>0.19347276654503887</v>
      </c>
      <c r="L1964" s="108">
        <f ca="1">REWS!R1964</f>
        <v>12.623393276285624</v>
      </c>
      <c r="M1964" s="22">
        <f t="shared" si="510"/>
        <v>12.482526943352402</v>
      </c>
      <c r="N1964" s="22">
        <f t="shared" ca="1" si="511"/>
        <v>12.485883255766154</v>
      </c>
      <c r="O1964" s="22">
        <f t="shared" si="512"/>
        <v>1.2872647536268578</v>
      </c>
      <c r="P1964" s="81">
        <f t="shared" ca="1" si="513"/>
        <v>13</v>
      </c>
      <c r="Q1964" s="22">
        <f t="shared" ca="1" si="514"/>
        <v>0.48114278019505724</v>
      </c>
      <c r="R1964" s="3">
        <f ca="1">IF(N1964&gt;'Power Curve'!$C$37,0,INDEX(Ci,$P1964,1)*POWER(1-Q1964,3)+INDEX(Ci,$P1964,2)*3*Q1964*POWER(1-Q1964,2)+INDEX(Ci,$P1964,3)*3*POWER(Q1964,2)*(1-Q1964)+INDEX(Ci,$P1964,4)*POWER(Q1964,3))</f>
        <v>1938.1627244083309</v>
      </c>
      <c r="S1964" s="3">
        <f t="shared" si="515"/>
        <v>1802.690002441404</v>
      </c>
      <c r="T1964" s="3">
        <f t="shared" ca="1" si="516"/>
        <v>135.47272196692688</v>
      </c>
      <c r="U1964" s="3">
        <f t="shared" ca="1" si="524"/>
        <v>135.47272196692688</v>
      </c>
      <c r="W1964" s="34">
        <f t="shared" si="517"/>
        <v>12</v>
      </c>
      <c r="X1964" s="73" t="b">
        <f>COUNTIF('Power Curve'!$D$2:$D$31,W1964)&gt;0</f>
        <v>1</v>
      </c>
      <c r="Y1964" s="73" t="b">
        <f t="shared" si="518"/>
        <v>0</v>
      </c>
      <c r="Z1964" s="73" t="b">
        <f t="shared" si="525"/>
        <v>1</v>
      </c>
      <c r="AA1964" s="34" t="str">
        <f t="shared" si="519"/>
        <v>Outer</v>
      </c>
      <c r="AB1964" s="35" t="str">
        <f t="shared" si="526"/>
        <v>1.2-1.3</v>
      </c>
      <c r="AC1964" s="36" t="str">
        <f t="shared" si="520"/>
        <v>0-1</v>
      </c>
      <c r="AD1964" s="36" t="str">
        <f t="shared" si="521"/>
        <v>Mar</v>
      </c>
      <c r="AE1964" s="35" t="str">
        <f t="shared" si="522"/>
        <v>285-295</v>
      </c>
      <c r="AF1964" s="36" t="str">
        <f t="shared" si="523"/>
        <v>HWS-HTI</v>
      </c>
    </row>
    <row r="1965" spans="5:32" x14ac:dyDescent="0.3">
      <c r="E1965" s="12">
        <v>40981.041666666664</v>
      </c>
      <c r="F1965" s="16">
        <v>13.23</v>
      </c>
      <c r="G1965" s="16">
        <v>1947.5900115966849</v>
      </c>
      <c r="H1965" s="29">
        <v>1.1854887962718474</v>
      </c>
      <c r="I1965" s="26">
        <v>285.5</v>
      </c>
      <c r="J1965" s="30">
        <v>0.13907785336356765</v>
      </c>
      <c r="K1965" s="31">
        <v>0.15931499110905281</v>
      </c>
      <c r="L1965" s="108">
        <f ca="1">REWS!R1965</f>
        <v>13.128465536577654</v>
      </c>
      <c r="M1965" s="22">
        <f t="shared" si="510"/>
        <v>13.086202384775728</v>
      </c>
      <c r="N1965" s="22">
        <f t="shared" ca="1" si="511"/>
        <v>12.985771505155588</v>
      </c>
      <c r="O1965" s="22">
        <f t="shared" si="512"/>
        <v>1.3805647390947413</v>
      </c>
      <c r="P1965" s="81">
        <f t="shared" ca="1" si="513"/>
        <v>13</v>
      </c>
      <c r="Q1965" s="22">
        <f t="shared" ca="1" si="514"/>
        <v>0.99577006764510467</v>
      </c>
      <c r="R1965" s="3">
        <f ca="1">IF(N1965&gt;'Power Curve'!$C$37,0,INDEX(Ci,$P1965,1)*POWER(1-Q1965,3)+INDEX(Ci,$P1965,2)*3*Q1965*POWER(1-Q1965,2)+INDEX(Ci,$P1965,3)*3*POWER(Q1965,2)*(1-Q1965)+INDEX(Ci,$P1965,4)*POWER(Q1965,3))</f>
        <v>1953.0640734959657</v>
      </c>
      <c r="S1965" s="3">
        <f t="shared" si="515"/>
        <v>1947.5900115966849</v>
      </c>
      <c r="T1965" s="3">
        <f t="shared" ca="1" si="516"/>
        <v>5.4740618992807413</v>
      </c>
      <c r="U1965" s="3">
        <f t="shared" ca="1" si="524"/>
        <v>5.4740618992807413</v>
      </c>
      <c r="W1965" s="34">
        <f t="shared" si="517"/>
        <v>13</v>
      </c>
      <c r="X1965" s="73" t="b">
        <f>COUNTIF('Power Curve'!$D$2:$D$31,W1965)&gt;0</f>
        <v>1</v>
      </c>
      <c r="Y1965" s="73" t="b">
        <f t="shared" si="518"/>
        <v>0</v>
      </c>
      <c r="Z1965" s="73" t="b">
        <f t="shared" si="525"/>
        <v>1</v>
      </c>
      <c r="AA1965" s="34" t="str">
        <f t="shared" si="519"/>
        <v>Inner</v>
      </c>
      <c r="AB1965" s="35" t="str">
        <f t="shared" si="526"/>
        <v>1.3-1.4</v>
      </c>
      <c r="AC1965" s="36" t="str">
        <f t="shared" si="520"/>
        <v>1-2</v>
      </c>
      <c r="AD1965" s="36" t="str">
        <f t="shared" si="521"/>
        <v>Mar</v>
      </c>
      <c r="AE1965" s="35" t="str">
        <f t="shared" si="522"/>
        <v>285-295</v>
      </c>
      <c r="AF1965" s="36" t="str">
        <f t="shared" si="523"/>
        <v>Inner-TI</v>
      </c>
    </row>
    <row r="1966" spans="5:32" x14ac:dyDescent="0.3">
      <c r="E1966" s="12">
        <v>40981.048611111109</v>
      </c>
      <c r="F1966" s="16">
        <v>13.2</v>
      </c>
      <c r="G1966" s="16">
        <v>1970.570007324216</v>
      </c>
      <c r="H1966" s="29">
        <v>1.1859242696138699</v>
      </c>
      <c r="I1966" s="26">
        <v>286.39999999999998</v>
      </c>
      <c r="J1966" s="30">
        <v>0.12954545454545455</v>
      </c>
      <c r="K1966" s="31">
        <v>0.12222958849008568</v>
      </c>
      <c r="L1966" s="108">
        <f ca="1">REWS!R1966</f>
        <v>13.100311944855626</v>
      </c>
      <c r="M1966" s="22">
        <f t="shared" si="510"/>
        <v>13.058126974040508</v>
      </c>
      <c r="N1966" s="22">
        <f t="shared" ca="1" si="511"/>
        <v>12.9595103617776</v>
      </c>
      <c r="O1966" s="22">
        <f t="shared" si="512"/>
        <v>1.3762255938622887</v>
      </c>
      <c r="P1966" s="81">
        <f t="shared" ca="1" si="513"/>
        <v>13</v>
      </c>
      <c r="Q1966" s="22">
        <f t="shared" ca="1" si="514"/>
        <v>0.96873462322636128</v>
      </c>
      <c r="R1966" s="3">
        <f ca="1">IF(N1966&gt;'Power Curve'!$C$37,0,INDEX(Ci,$P1966,1)*POWER(1-Q1966,3)+INDEX(Ci,$P1966,2)*3*Q1966*POWER(1-Q1966,2)+INDEX(Ci,$P1966,3)*3*POWER(Q1966,2)*(1-Q1966)+INDEX(Ci,$P1966,4)*POWER(Q1966,3))</f>
        <v>1952.331140197615</v>
      </c>
      <c r="S1966" s="3">
        <f t="shared" si="515"/>
        <v>1970.570007324216</v>
      </c>
      <c r="T1966" s="3">
        <f t="shared" ca="1" si="516"/>
        <v>-18.238867126601008</v>
      </c>
      <c r="U1966" s="3">
        <f t="shared" ca="1" si="524"/>
        <v>18.238867126601008</v>
      </c>
      <c r="W1966" s="34">
        <f t="shared" si="517"/>
        <v>13</v>
      </c>
      <c r="X1966" s="73" t="b">
        <f>COUNTIF('Power Curve'!$D$2:$D$31,W1966)&gt;0</f>
        <v>1</v>
      </c>
      <c r="Y1966" s="73" t="b">
        <f t="shared" si="518"/>
        <v>0</v>
      </c>
      <c r="Z1966" s="73" t="b">
        <f t="shared" si="525"/>
        <v>1</v>
      </c>
      <c r="AA1966" s="34" t="str">
        <f t="shared" si="519"/>
        <v>Inner</v>
      </c>
      <c r="AB1966" s="35" t="str">
        <f t="shared" si="526"/>
        <v>1.3-1.4</v>
      </c>
      <c r="AC1966" s="36" t="str">
        <f t="shared" si="520"/>
        <v>1-2</v>
      </c>
      <c r="AD1966" s="36" t="str">
        <f t="shared" si="521"/>
        <v>Mar</v>
      </c>
      <c r="AE1966" s="35" t="str">
        <f t="shared" si="522"/>
        <v>285-295</v>
      </c>
      <c r="AF1966" s="36" t="str">
        <f t="shared" si="523"/>
        <v>Inner-TI</v>
      </c>
    </row>
    <row r="1967" spans="5:32" x14ac:dyDescent="0.3">
      <c r="E1967" s="12">
        <v>40981.055555555555</v>
      </c>
      <c r="F1967" s="16">
        <v>13.01</v>
      </c>
      <c r="G1967" s="16">
        <v>1921.549972534177</v>
      </c>
      <c r="H1967" s="29">
        <v>1.1865344695846871</v>
      </c>
      <c r="I1967" s="26">
        <v>291.10000000000002</v>
      </c>
      <c r="J1967" s="30">
        <v>0.13528055342044581</v>
      </c>
      <c r="K1967" s="31">
        <v>0.13522934011084767</v>
      </c>
      <c r="L1967" s="108">
        <f ca="1">REWS!R1967</f>
        <v>13.048728558200683</v>
      </c>
      <c r="M1967" s="22">
        <f t="shared" si="510"/>
        <v>12.872376092987272</v>
      </c>
      <c r="N1967" s="22">
        <f t="shared" ca="1" si="511"/>
        <v>12.910694968213894</v>
      </c>
      <c r="O1967" s="22">
        <f t="shared" si="512"/>
        <v>1.3475171964127381</v>
      </c>
      <c r="P1967" s="81">
        <f t="shared" ca="1" si="513"/>
        <v>13</v>
      </c>
      <c r="Q1967" s="22">
        <f t="shared" ca="1" si="514"/>
        <v>0.9184799240887439</v>
      </c>
      <c r="R1967" s="3">
        <f ca="1">IF(N1967&gt;'Power Curve'!$C$37,0,INDEX(Ci,$P1967,1)*POWER(1-Q1967,3)+INDEX(Ci,$P1967,2)*3*Q1967*POWER(1-Q1967,2)+INDEX(Ci,$P1967,3)*3*POWER(Q1967,2)*(1-Q1967)+INDEX(Ci,$P1967,4)*POWER(Q1967,3))</f>
        <v>1950.9733405948789</v>
      </c>
      <c r="S1967" s="3">
        <f t="shared" si="515"/>
        <v>1921.549972534177</v>
      </c>
      <c r="T1967" s="3">
        <f t="shared" ca="1" si="516"/>
        <v>29.423368060701932</v>
      </c>
      <c r="U1967" s="3">
        <f t="shared" ca="1" si="524"/>
        <v>29.423368060701932</v>
      </c>
      <c r="W1967" s="34">
        <f t="shared" si="517"/>
        <v>13</v>
      </c>
      <c r="X1967" s="73" t="b">
        <f>COUNTIF('Power Curve'!$D$2:$D$31,W1967)&gt;0</f>
        <v>1</v>
      </c>
      <c r="Y1967" s="73" t="b">
        <f t="shared" si="518"/>
        <v>0</v>
      </c>
      <c r="Z1967" s="73" t="b">
        <f t="shared" si="525"/>
        <v>1</v>
      </c>
      <c r="AA1967" s="34" t="str">
        <f t="shared" si="519"/>
        <v>Inner</v>
      </c>
      <c r="AB1967" s="35" t="str">
        <f t="shared" si="526"/>
        <v>1.3-1.4</v>
      </c>
      <c r="AC1967" s="36" t="str">
        <f t="shared" si="520"/>
        <v>1-2</v>
      </c>
      <c r="AD1967" s="36" t="str">
        <f t="shared" si="521"/>
        <v>Mar</v>
      </c>
      <c r="AE1967" s="35" t="str">
        <f t="shared" si="522"/>
        <v>285-295</v>
      </c>
      <c r="AF1967" s="36" t="str">
        <f t="shared" si="523"/>
        <v>Inner-TI</v>
      </c>
    </row>
    <row r="1968" spans="5:32" x14ac:dyDescent="0.3">
      <c r="E1968" s="12">
        <v>40981.0625</v>
      </c>
      <c r="F1968" s="16">
        <v>11.68</v>
      </c>
      <c r="G1968" s="16">
        <v>1842.0599670410211</v>
      </c>
      <c r="H1968" s="29">
        <v>1.1867814147349454</v>
      </c>
      <c r="I1968" s="26">
        <v>288.5</v>
      </c>
      <c r="J1968" s="30">
        <v>0.16267123287671231</v>
      </c>
      <c r="K1968" s="31">
        <v>0.10504483582973635</v>
      </c>
      <c r="L1968" s="108">
        <f ca="1">REWS!R1968</f>
        <v>11.748857978610765</v>
      </c>
      <c r="M1968" s="22">
        <f t="shared" si="510"/>
        <v>11.557246920080336</v>
      </c>
      <c r="N1968" s="22">
        <f t="shared" ca="1" si="511"/>
        <v>11.625381223267171</v>
      </c>
      <c r="O1968" s="22">
        <f t="shared" si="512"/>
        <v>1.1442597433162449</v>
      </c>
      <c r="P1968" s="81">
        <f t="shared" ca="1" si="513"/>
        <v>12</v>
      </c>
      <c r="Q1968" s="22">
        <f t="shared" ca="1" si="514"/>
        <v>0.62132651767937253</v>
      </c>
      <c r="R1968" s="3">
        <f ca="1">IF(N1968&gt;'Power Curve'!$C$37,0,INDEX(Ci,$P1968,1)*POWER(1-Q1968,3)+INDEX(Ci,$P1968,2)*3*Q1968*POWER(1-Q1968,2)+INDEX(Ci,$P1968,3)*3*POWER(Q1968,2)*(1-Q1968)+INDEX(Ci,$P1968,4)*POWER(Q1968,3))</f>
        <v>1879.2777739228063</v>
      </c>
      <c r="S1968" s="3">
        <f t="shared" si="515"/>
        <v>1842.0599670410211</v>
      </c>
      <c r="T1968" s="3">
        <f t="shared" ca="1" si="516"/>
        <v>37.217806881785236</v>
      </c>
      <c r="U1968" s="3">
        <f t="shared" ca="1" si="524"/>
        <v>37.217806881785236</v>
      </c>
      <c r="W1968" s="34">
        <f t="shared" si="517"/>
        <v>12</v>
      </c>
      <c r="X1968" s="73" t="b">
        <f>COUNTIF('Power Curve'!$D$2:$D$31,W1968)&gt;0</f>
        <v>1</v>
      </c>
      <c r="Y1968" s="73" t="b">
        <f t="shared" si="518"/>
        <v>0</v>
      </c>
      <c r="Z1968" s="73" t="b">
        <f t="shared" si="525"/>
        <v>1</v>
      </c>
      <c r="AA1968" s="34" t="str">
        <f t="shared" si="519"/>
        <v>Outer</v>
      </c>
      <c r="AB1968" s="35" t="str">
        <f t="shared" si="526"/>
        <v>1.1-1.2</v>
      </c>
      <c r="AC1968" s="36" t="str">
        <f t="shared" si="520"/>
        <v>1-2</v>
      </c>
      <c r="AD1968" s="36" t="str">
        <f t="shared" si="521"/>
        <v>Mar</v>
      </c>
      <c r="AE1968" s="35" t="str">
        <f t="shared" si="522"/>
        <v>285-295</v>
      </c>
      <c r="AF1968" s="36" t="str">
        <f t="shared" si="523"/>
        <v>HWS-HTI</v>
      </c>
    </row>
    <row r="1969" spans="5:32" x14ac:dyDescent="0.3">
      <c r="E1969" s="12">
        <v>40981.069444444445</v>
      </c>
      <c r="F1969" s="16">
        <v>13.37</v>
      </c>
      <c r="G1969" s="16">
        <v>1887.500045776372</v>
      </c>
      <c r="H1969" s="29">
        <v>1.1865196436943968</v>
      </c>
      <c r="I1969" s="26">
        <v>292.2</v>
      </c>
      <c r="J1969" s="30">
        <v>0.11219147344801796</v>
      </c>
      <c r="K1969" s="31">
        <v>0.14777347943946303</v>
      </c>
      <c r="L1969" s="108">
        <f ca="1">REWS!R1969</f>
        <v>13.296909428888283</v>
      </c>
      <c r="M1969" s="22">
        <f t="shared" si="510"/>
        <v>13.228512801045767</v>
      </c>
      <c r="N1969" s="22">
        <f t="shared" ca="1" si="511"/>
        <v>13.156195706387047</v>
      </c>
      <c r="O1969" s="22">
        <f t="shared" si="512"/>
        <v>1.4025592726782472</v>
      </c>
      <c r="P1969" s="81">
        <f t="shared" ca="1" si="513"/>
        <v>14</v>
      </c>
      <c r="Q1969" s="22">
        <f t="shared" ca="1" si="514"/>
        <v>0.17256822333096297</v>
      </c>
      <c r="R1969" s="3">
        <f ca="1">IF(N1969&gt;'Power Curve'!$C$37,0,INDEX(Ci,$P1969,1)*POWER(1-Q1969,3)+INDEX(Ci,$P1969,2)*3*Q1969*POWER(1-Q1969,2)+INDEX(Ci,$P1969,3)*3*POWER(Q1969,2)*(1-Q1969)+INDEX(Ci,$P1969,4)*POWER(Q1969,3))</f>
        <v>1957.9154775784668</v>
      </c>
      <c r="S1969" s="3">
        <f t="shared" si="515"/>
        <v>1887.500045776372</v>
      </c>
      <c r="T1969" s="3">
        <f t="shared" ca="1" si="516"/>
        <v>70.415431802094872</v>
      </c>
      <c r="U1969" s="3">
        <f t="shared" ca="1" si="524"/>
        <v>70.415431802094872</v>
      </c>
      <c r="W1969" s="34">
        <f t="shared" si="517"/>
        <v>13</v>
      </c>
      <c r="X1969" s="73" t="b">
        <f>COUNTIF('Power Curve'!$D$2:$D$31,W1969)&gt;0</f>
        <v>1</v>
      </c>
      <c r="Y1969" s="73" t="b">
        <f t="shared" si="518"/>
        <v>0</v>
      </c>
      <c r="Z1969" s="73" t="b">
        <f t="shared" si="525"/>
        <v>1</v>
      </c>
      <c r="AA1969" s="34" t="str">
        <f t="shared" si="519"/>
        <v>Inner</v>
      </c>
      <c r="AB1969" s="35" t="str">
        <f t="shared" si="526"/>
        <v>1.4-1.5</v>
      </c>
      <c r="AC1969" s="36" t="str">
        <f t="shared" si="520"/>
        <v>1-2</v>
      </c>
      <c r="AD1969" s="36" t="str">
        <f t="shared" si="521"/>
        <v>Mar</v>
      </c>
      <c r="AE1969" s="35" t="str">
        <f t="shared" si="522"/>
        <v>285-295</v>
      </c>
      <c r="AF1969" s="36" t="str">
        <f t="shared" si="523"/>
        <v>Inner-TI</v>
      </c>
    </row>
    <row r="1970" spans="5:32" x14ac:dyDescent="0.3">
      <c r="E1970" s="12">
        <v>40981.076388888891</v>
      </c>
      <c r="F1970" s="16">
        <v>13.02</v>
      </c>
      <c r="G1970" s="16">
        <v>1927.1499938964871</v>
      </c>
      <c r="H1970" s="29">
        <v>1.1859814868251568</v>
      </c>
      <c r="I1970" s="26">
        <v>289.5</v>
      </c>
      <c r="J1970" s="30">
        <v>0.15975422427035332</v>
      </c>
      <c r="K1970" s="31">
        <v>0.11153172771370226</v>
      </c>
      <c r="L1970" s="108">
        <f ca="1">REWS!R1970</f>
        <v>12.983774104397057</v>
      </c>
      <c r="M1970" s="22">
        <f t="shared" si="510"/>
        <v>12.880268744046992</v>
      </c>
      <c r="N1970" s="22">
        <f t="shared" ca="1" si="511"/>
        <v>12.844431626469444</v>
      </c>
      <c r="O1970" s="22">
        <f t="shared" si="512"/>
        <v>1.3487370310766078</v>
      </c>
      <c r="P1970" s="81">
        <f t="shared" ca="1" si="513"/>
        <v>13</v>
      </c>
      <c r="Q1970" s="22">
        <f t="shared" ca="1" si="514"/>
        <v>0.85026282984623425</v>
      </c>
      <c r="R1970" s="3">
        <f ca="1">IF(N1970&gt;'Power Curve'!$C$37,0,INDEX(Ci,$P1970,1)*POWER(1-Q1970,3)+INDEX(Ci,$P1970,2)*3*Q1970*POWER(1-Q1970,2)+INDEX(Ci,$P1970,3)*3*POWER(Q1970,2)*(1-Q1970)+INDEX(Ci,$P1970,4)*POWER(Q1970,3))</f>
        <v>1949.1264493156632</v>
      </c>
      <c r="S1970" s="3">
        <f t="shared" si="515"/>
        <v>1927.1499938964871</v>
      </c>
      <c r="T1970" s="3">
        <f t="shared" ca="1" si="516"/>
        <v>21.976455419176091</v>
      </c>
      <c r="U1970" s="3">
        <f t="shared" ca="1" si="524"/>
        <v>21.976455419176091</v>
      </c>
      <c r="W1970" s="34">
        <f t="shared" si="517"/>
        <v>13</v>
      </c>
      <c r="X1970" s="73" t="b">
        <f>COUNTIF('Power Curve'!$D$2:$D$31,W1970)&gt;0</f>
        <v>1</v>
      </c>
      <c r="Y1970" s="73" t="b">
        <f t="shared" si="518"/>
        <v>0</v>
      </c>
      <c r="Z1970" s="73" t="b">
        <f t="shared" si="525"/>
        <v>1</v>
      </c>
      <c r="AA1970" s="34" t="str">
        <f t="shared" si="519"/>
        <v>Outer</v>
      </c>
      <c r="AB1970" s="35" t="str">
        <f t="shared" si="526"/>
        <v>1.3-1.4</v>
      </c>
      <c r="AC1970" s="36" t="str">
        <f t="shared" si="520"/>
        <v>1-2</v>
      </c>
      <c r="AD1970" s="36" t="str">
        <f t="shared" si="521"/>
        <v>Mar</v>
      </c>
      <c r="AE1970" s="35" t="str">
        <f t="shared" si="522"/>
        <v>285-295</v>
      </c>
      <c r="AF1970" s="36" t="str">
        <f t="shared" si="523"/>
        <v>HWS-HTI</v>
      </c>
    </row>
    <row r="1971" spans="5:32" x14ac:dyDescent="0.3">
      <c r="E1971" s="12">
        <v>40981.083333333336</v>
      </c>
      <c r="F1971" s="16">
        <v>15.16</v>
      </c>
      <c r="G1971" s="16">
        <v>1978.6400299072241</v>
      </c>
      <c r="H1971" s="29">
        <v>1.18567642778833</v>
      </c>
      <c r="I1971" s="26">
        <v>290.5</v>
      </c>
      <c r="J1971" s="30">
        <v>0.13786279683377309</v>
      </c>
      <c r="K1971" s="31">
        <v>0.15972975289044447</v>
      </c>
      <c r="L1971" s="108">
        <f ca="1">REWS!R1971</f>
        <v>15.070347363181972</v>
      </c>
      <c r="M1971" s="22">
        <f t="shared" si="510"/>
        <v>14.99601618014897</v>
      </c>
      <c r="N1971" s="22">
        <f t="shared" ca="1" si="511"/>
        <v>14.907333304666373</v>
      </c>
      <c r="O1971" s="22">
        <f t="shared" si="512"/>
        <v>1.6757326176066893</v>
      </c>
      <c r="P1971" s="81">
        <f t="shared" ca="1" si="513"/>
        <v>15</v>
      </c>
      <c r="Q1971" s="22">
        <f t="shared" ca="1" si="514"/>
        <v>0.91109493616537285</v>
      </c>
      <c r="R1971" s="3">
        <f ca="1">IF(N1971&gt;'Power Curve'!$C$37,0,INDEX(Ci,$P1971,1)*POWER(1-Q1971,3)+INDEX(Ci,$P1971,2)*3*Q1971*POWER(1-Q1971,2)+INDEX(Ci,$P1971,3)*3*POWER(Q1971,2)*(1-Q1971)+INDEX(Ci,$P1971,4)*POWER(Q1971,3))</f>
        <v>1978.7265071077995</v>
      </c>
      <c r="S1971" s="3">
        <f t="shared" si="515"/>
        <v>1978.6400299072241</v>
      </c>
      <c r="T1971" s="3">
        <f t="shared" ca="1" si="516"/>
        <v>8.6477200575473034E-2</v>
      </c>
      <c r="U1971" s="3">
        <f t="shared" ca="1" si="524"/>
        <v>8.6477200575473034E-2</v>
      </c>
      <c r="W1971" s="34">
        <f t="shared" si="517"/>
        <v>15</v>
      </c>
      <c r="X1971" s="73" t="b">
        <f>COUNTIF('Power Curve'!$D$2:$D$31,W1971)&gt;0</f>
        <v>1</v>
      </c>
      <c r="Y1971" s="73" t="b">
        <f t="shared" si="518"/>
        <v>0</v>
      </c>
      <c r="Z1971" s="73" t="b">
        <f t="shared" si="525"/>
        <v>1</v>
      </c>
      <c r="AA1971" s="34" t="str">
        <f t="shared" si="519"/>
        <v>Inner</v>
      </c>
      <c r="AB1971" s="35" t="str">
        <f t="shared" si="526"/>
        <v>1.6-1.7</v>
      </c>
      <c r="AC1971" s="36" t="str">
        <f t="shared" si="520"/>
        <v>2-3</v>
      </c>
      <c r="AD1971" s="36" t="str">
        <f t="shared" si="521"/>
        <v>Mar</v>
      </c>
      <c r="AE1971" s="35" t="str">
        <f t="shared" si="522"/>
        <v>285-295</v>
      </c>
      <c r="AF1971" s="36" t="str">
        <f t="shared" si="523"/>
        <v>Inner-TI</v>
      </c>
    </row>
    <row r="1972" spans="5:32" x14ac:dyDescent="0.3">
      <c r="E1972" s="12">
        <v>40981.090277777781</v>
      </c>
      <c r="F1972" s="16">
        <v>14.08</v>
      </c>
      <c r="G1972" s="16">
        <v>1931.630004882818</v>
      </c>
      <c r="H1972" s="29">
        <v>1.18567642778833</v>
      </c>
      <c r="I1972" s="26">
        <v>289.2</v>
      </c>
      <c r="J1972" s="30">
        <v>0.16974431818181818</v>
      </c>
      <c r="K1972" s="31">
        <v>0.12186819795294053</v>
      </c>
      <c r="L1972" s="108">
        <f ca="1">REWS!R1972</f>
        <v>14.041036529800406</v>
      </c>
      <c r="M1972" s="22">
        <f t="shared" si="510"/>
        <v>13.927698404782157</v>
      </c>
      <c r="N1972" s="22">
        <f t="shared" ca="1" si="511"/>
        <v>13.889156397556045</v>
      </c>
      <c r="O1972" s="22">
        <f t="shared" si="512"/>
        <v>1.5106206616162365</v>
      </c>
      <c r="P1972" s="81">
        <f t="shared" ca="1" si="513"/>
        <v>14</v>
      </c>
      <c r="Q1972" s="22">
        <f t="shared" ca="1" si="514"/>
        <v>0.93308536599977676</v>
      </c>
      <c r="R1972" s="3">
        <f ca="1">IF(N1972&gt;'Power Curve'!$C$37,0,INDEX(Ci,$P1972,1)*POWER(1-Q1972,3)+INDEX(Ci,$P1972,2)*3*Q1972*POWER(1-Q1972,2)+INDEX(Ci,$P1972,3)*3*POWER(Q1972,2)*(1-Q1972)+INDEX(Ci,$P1972,4)*POWER(Q1972,3))</f>
        <v>1974.2936948312158</v>
      </c>
      <c r="S1972" s="3">
        <f t="shared" si="515"/>
        <v>1931.630004882818</v>
      </c>
      <c r="T1972" s="3">
        <f t="shared" ca="1" si="516"/>
        <v>42.66368994839786</v>
      </c>
      <c r="U1972" s="3">
        <f t="shared" ca="1" si="524"/>
        <v>42.66368994839786</v>
      </c>
      <c r="W1972" s="34">
        <f t="shared" si="517"/>
        <v>14</v>
      </c>
      <c r="X1972" s="73" t="b">
        <f>COUNTIF('Power Curve'!$D$2:$D$31,W1972)&gt;0</f>
        <v>1</v>
      </c>
      <c r="Y1972" s="73" t="b">
        <f t="shared" si="518"/>
        <v>0</v>
      </c>
      <c r="Z1972" s="73" t="b">
        <f t="shared" si="525"/>
        <v>1</v>
      </c>
      <c r="AA1972" s="34" t="str">
        <f t="shared" si="519"/>
        <v>Outer</v>
      </c>
      <c r="AB1972" s="35" t="str">
        <f t="shared" si="526"/>
        <v>1.5-1.6</v>
      </c>
      <c r="AC1972" s="36" t="str">
        <f t="shared" si="520"/>
        <v>2-3</v>
      </c>
      <c r="AD1972" s="36" t="str">
        <f t="shared" si="521"/>
        <v>Mar</v>
      </c>
      <c r="AE1972" s="35" t="str">
        <f t="shared" si="522"/>
        <v>285-295</v>
      </c>
      <c r="AF1972" s="36" t="str">
        <f t="shared" si="523"/>
        <v>HWS-HTI</v>
      </c>
    </row>
    <row r="1973" spans="5:32" x14ac:dyDescent="0.3">
      <c r="E1973" s="12">
        <v>40981.097222222219</v>
      </c>
      <c r="F1973" s="16">
        <v>13.42</v>
      </c>
      <c r="G1973" s="16">
        <v>1913.069946289068</v>
      </c>
      <c r="H1973" s="29">
        <v>1.18567642778833</v>
      </c>
      <c r="I1973" s="26">
        <v>285.7</v>
      </c>
      <c r="J1973" s="30">
        <v>0.15797317436661701</v>
      </c>
      <c r="K1973" s="31">
        <v>0.13082979583119028</v>
      </c>
      <c r="L1973" s="108">
        <f ca="1">REWS!R1973</f>
        <v>13.4398208499156</v>
      </c>
      <c r="M1973" s="22">
        <f t="shared" si="510"/>
        <v>13.274837542057993</v>
      </c>
      <c r="N1973" s="22">
        <f t="shared" ca="1" si="511"/>
        <v>13.294443992324394</v>
      </c>
      <c r="O1973" s="22">
        <f t="shared" si="512"/>
        <v>1.409718910733182</v>
      </c>
      <c r="P1973" s="81">
        <f t="shared" ca="1" si="513"/>
        <v>14</v>
      </c>
      <c r="Q1973" s="22">
        <f t="shared" ca="1" si="514"/>
        <v>0.31601410339888958</v>
      </c>
      <c r="R1973" s="3">
        <f ca="1">IF(N1973&gt;'Power Curve'!$C$37,0,INDEX(Ci,$P1973,1)*POWER(1-Q1973,3)+INDEX(Ci,$P1973,2)*3*Q1973*POWER(1-Q1973,2)+INDEX(Ci,$P1973,3)*3*POWER(Q1973,2)*(1-Q1973)+INDEX(Ci,$P1973,4)*POWER(Q1973,3))</f>
        <v>1961.8374779034793</v>
      </c>
      <c r="S1973" s="3">
        <f t="shared" si="515"/>
        <v>1913.069946289068</v>
      </c>
      <c r="T1973" s="3">
        <f t="shared" ca="1" si="516"/>
        <v>48.767531614411382</v>
      </c>
      <c r="U1973" s="3">
        <f t="shared" ca="1" si="524"/>
        <v>48.767531614411382</v>
      </c>
      <c r="W1973" s="34">
        <f t="shared" si="517"/>
        <v>13</v>
      </c>
      <c r="X1973" s="73" t="b">
        <f>COUNTIF('Power Curve'!$D$2:$D$31,W1973)&gt;0</f>
        <v>1</v>
      </c>
      <c r="Y1973" s="73" t="b">
        <f t="shared" si="518"/>
        <v>0</v>
      </c>
      <c r="Z1973" s="73" t="b">
        <f t="shared" si="525"/>
        <v>1</v>
      </c>
      <c r="AA1973" s="34" t="str">
        <f t="shared" si="519"/>
        <v>Outer</v>
      </c>
      <c r="AB1973" s="35" t="str">
        <f t="shared" si="526"/>
        <v>1.4-1.5</v>
      </c>
      <c r="AC1973" s="36" t="str">
        <f t="shared" si="520"/>
        <v>2-3</v>
      </c>
      <c r="AD1973" s="36" t="str">
        <f t="shared" si="521"/>
        <v>Mar</v>
      </c>
      <c r="AE1973" s="35" t="str">
        <f t="shared" si="522"/>
        <v>285-295</v>
      </c>
      <c r="AF1973" s="36" t="str">
        <f t="shared" si="523"/>
        <v>HWS-HTI</v>
      </c>
    </row>
    <row r="1974" spans="5:32" x14ac:dyDescent="0.3">
      <c r="E1974" s="12">
        <v>40981.104166666664</v>
      </c>
      <c r="F1974" s="16">
        <v>15.62</v>
      </c>
      <c r="G1974" s="16">
        <v>1981.7400054931641</v>
      </c>
      <c r="H1974" s="29">
        <v>1.1850799331916806</v>
      </c>
      <c r="I1974" s="26">
        <v>291.7</v>
      </c>
      <c r="J1974" s="30">
        <v>0.18309859154929578</v>
      </c>
      <c r="K1974" s="31">
        <v>0.1218934636702724</v>
      </c>
      <c r="L1974" s="108">
        <f ca="1">REWS!R1974</f>
        <v>15.792678148333941</v>
      </c>
      <c r="M1974" s="22">
        <f t="shared" si="510"/>
        <v>15.448448927162165</v>
      </c>
      <c r="N1974" s="22">
        <f t="shared" ca="1" si="511"/>
        <v>15.619230588837826</v>
      </c>
      <c r="O1974" s="22">
        <f t="shared" si="512"/>
        <v>1.7456575571106048</v>
      </c>
      <c r="P1974" s="81">
        <f t="shared" ca="1" si="513"/>
        <v>16</v>
      </c>
      <c r="Q1974" s="22">
        <f t="shared" ca="1" si="514"/>
        <v>0.62036098165145204</v>
      </c>
      <c r="R1974" s="3">
        <f ca="1">IF(N1974&gt;'Power Curve'!$C$37,0,INDEX(Ci,$P1974,1)*POWER(1-Q1974,3)+INDEX(Ci,$P1974,2)*3*Q1974*POWER(1-Q1974,2)+INDEX(Ci,$P1974,3)*3*POWER(Q1974,2)*(1-Q1974)+INDEX(Ci,$P1974,4)*POWER(Q1974,3))</f>
        <v>1981.201619865057</v>
      </c>
      <c r="S1974" s="3">
        <f t="shared" si="515"/>
        <v>1981.7400054931641</v>
      </c>
      <c r="T1974" s="3">
        <f t="shared" ca="1" si="516"/>
        <v>-0.53838562810710755</v>
      </c>
      <c r="U1974" s="3">
        <f t="shared" ca="1" si="524"/>
        <v>0.53838562810710755</v>
      </c>
      <c r="W1974" s="34">
        <f t="shared" si="517"/>
        <v>15</v>
      </c>
      <c r="X1974" s="73" t="b">
        <f>COUNTIF('Power Curve'!$D$2:$D$31,W1974)&gt;0</f>
        <v>1</v>
      </c>
      <c r="Y1974" s="73" t="b">
        <f t="shared" si="518"/>
        <v>0</v>
      </c>
      <c r="Z1974" s="73" t="b">
        <f t="shared" si="525"/>
        <v>1</v>
      </c>
      <c r="AA1974" s="34" t="str">
        <f t="shared" si="519"/>
        <v>Outer</v>
      </c>
      <c r="AB1974" s="35" t="str">
        <f t="shared" si="526"/>
        <v>1.7-1.8</v>
      </c>
      <c r="AC1974" s="36" t="str">
        <f t="shared" si="520"/>
        <v>2-3</v>
      </c>
      <c r="AD1974" s="36" t="str">
        <f t="shared" si="521"/>
        <v>Mar</v>
      </c>
      <c r="AE1974" s="35" t="str">
        <f t="shared" si="522"/>
        <v>285-295</v>
      </c>
      <c r="AF1974" s="36" t="str">
        <f t="shared" si="523"/>
        <v>HWS-HTI</v>
      </c>
    </row>
    <row r="1975" spans="5:32" x14ac:dyDescent="0.3">
      <c r="E1975" s="12">
        <v>40981.111111111109</v>
      </c>
      <c r="F1975" s="16">
        <v>17.489999999999998</v>
      </c>
      <c r="G1975" s="16">
        <v>1980.7899475097711</v>
      </c>
      <c r="H1975" s="29">
        <v>1.1846728342027253</v>
      </c>
      <c r="I1975" s="26">
        <v>291.60000000000002</v>
      </c>
      <c r="J1975" s="30">
        <v>0.15437392795883365</v>
      </c>
      <c r="K1975" s="31">
        <v>0.15239515093733302</v>
      </c>
      <c r="L1975" s="108">
        <f ca="1">REWS!R1975</f>
        <v>17.500193857694189</v>
      </c>
      <c r="M1975" s="22">
        <f t="shared" si="510"/>
        <v>17.295930168067439</v>
      </c>
      <c r="N1975" s="22">
        <f t="shared" ca="1" si="511"/>
        <v>17.306010914255086</v>
      </c>
      <c r="O1975" s="22">
        <f t="shared" si="512"/>
        <v>2.0311917383955698</v>
      </c>
      <c r="P1975" s="81">
        <f t="shared" ca="1" si="513"/>
        <v>18</v>
      </c>
      <c r="Q1975" s="22">
        <f t="shared" ca="1" si="514"/>
        <v>0.34337339422848595</v>
      </c>
      <c r="R1975" s="3">
        <f ca="1">IF(N1975&gt;'Power Curve'!$C$37,0,INDEX(Ci,$P1975,1)*POWER(1-Q1975,3)+INDEX(Ci,$P1975,2)*3*Q1975*POWER(1-Q1975,2)+INDEX(Ci,$P1975,3)*3*POWER(Q1975,2)*(1-Q1975)+INDEX(Ci,$P1975,4)*POWER(Q1975,3))</f>
        <v>1983.7468774516065</v>
      </c>
      <c r="S1975" s="3">
        <f t="shared" si="515"/>
        <v>1980.7899475097711</v>
      </c>
      <c r="T1975" s="3">
        <f t="shared" ca="1" si="516"/>
        <v>2.9569299418353694</v>
      </c>
      <c r="U1975" s="3">
        <f t="shared" ca="1" si="524"/>
        <v>2.9569299418353694</v>
      </c>
      <c r="W1975" s="34">
        <f t="shared" si="517"/>
        <v>17</v>
      </c>
      <c r="X1975" s="73" t="b">
        <f>COUNTIF('Power Curve'!$D$2:$D$31,W1975)&gt;0</f>
        <v>1</v>
      </c>
      <c r="Y1975" s="73" t="b">
        <f t="shared" si="518"/>
        <v>0</v>
      </c>
      <c r="Z1975" s="73" t="b">
        <f t="shared" si="525"/>
        <v>1</v>
      </c>
      <c r="AA1975" s="34" t="str">
        <f t="shared" si="519"/>
        <v>Outer</v>
      </c>
      <c r="AB1975" s="35" t="str">
        <f t="shared" si="526"/>
        <v>2.0-2.1</v>
      </c>
      <c r="AC1975" s="36" t="str">
        <f t="shared" si="520"/>
        <v>2-3</v>
      </c>
      <c r="AD1975" s="36" t="str">
        <f t="shared" si="521"/>
        <v>Mar</v>
      </c>
      <c r="AE1975" s="35" t="str">
        <f t="shared" si="522"/>
        <v>285-295</v>
      </c>
      <c r="AF1975" s="36" t="str">
        <f t="shared" si="523"/>
        <v>HWS-HTI</v>
      </c>
    </row>
    <row r="1976" spans="5:32" x14ac:dyDescent="0.3">
      <c r="E1976" s="12">
        <v>40981.118055555555</v>
      </c>
      <c r="F1976" s="16">
        <v>18.47</v>
      </c>
      <c r="G1976" s="16">
        <v>1976.500000000003</v>
      </c>
      <c r="H1976" s="29">
        <v>1.1846139929681485</v>
      </c>
      <c r="I1976" s="26">
        <v>294.60000000000002</v>
      </c>
      <c r="J1976" s="30">
        <v>0.14510016242555498</v>
      </c>
      <c r="K1976" s="31">
        <v>0.14536150137226414</v>
      </c>
      <c r="L1976" s="108">
        <f ca="1">REWS!R1976</f>
        <v>18.363914137071546</v>
      </c>
      <c r="M1976" s="22">
        <f t="shared" si="510"/>
        <v>18.264753637772067</v>
      </c>
      <c r="N1976" s="22">
        <f t="shared" ca="1" si="511"/>
        <v>18.159846645306519</v>
      </c>
      <c r="O1976" s="22">
        <f t="shared" si="512"/>
        <v>2.1809265287181061</v>
      </c>
      <c r="P1976" s="81">
        <f t="shared" ca="1" si="513"/>
        <v>19</v>
      </c>
      <c r="Q1976" s="22">
        <f t="shared" ca="1" si="514"/>
        <v>0.42487507247116846</v>
      </c>
      <c r="R1976" s="3">
        <f ca="1">IF(N1976&gt;'Power Curve'!$C$37,0,INDEX(Ci,$P1976,1)*POWER(1-Q1976,3)+INDEX(Ci,$P1976,2)*3*Q1976*POWER(1-Q1976,2)+INDEX(Ci,$P1976,3)*3*POWER(Q1976,2)*(1-Q1976)+INDEX(Ci,$P1976,4)*POWER(Q1976,3))</f>
        <v>1983.6468856515605</v>
      </c>
      <c r="S1976" s="3">
        <f t="shared" si="515"/>
        <v>1976.500000000003</v>
      </c>
      <c r="T1976" s="3">
        <f t="shared" ca="1" si="516"/>
        <v>7.1468856515575681</v>
      </c>
      <c r="U1976" s="3">
        <f t="shared" ca="1" si="524"/>
        <v>7.1468856515575681</v>
      </c>
      <c r="W1976" s="34">
        <f t="shared" si="517"/>
        <v>18</v>
      </c>
      <c r="X1976" s="73" t="b">
        <f>COUNTIF('Power Curve'!$D$2:$D$31,W1976)&gt;0</f>
        <v>1</v>
      </c>
      <c r="Y1976" s="73" t="b">
        <f t="shared" si="518"/>
        <v>0</v>
      </c>
      <c r="Z1976" s="73" t="b">
        <f t="shared" si="525"/>
        <v>1</v>
      </c>
      <c r="AA1976" s="34" t="str">
        <f t="shared" si="519"/>
        <v>Outer</v>
      </c>
      <c r="AB1976" s="35" t="str">
        <f t="shared" si="526"/>
        <v>2.1-2.2</v>
      </c>
      <c r="AC1976" s="36" t="str">
        <f t="shared" si="520"/>
        <v>2-3</v>
      </c>
      <c r="AD1976" s="36" t="str">
        <f t="shared" si="521"/>
        <v>Mar</v>
      </c>
      <c r="AE1976" s="35" t="str">
        <f t="shared" si="522"/>
        <v>285-295</v>
      </c>
      <c r="AF1976" s="36" t="str">
        <f t="shared" si="523"/>
        <v>HWS-HTI</v>
      </c>
    </row>
    <row r="1977" spans="5:32" x14ac:dyDescent="0.3">
      <c r="E1977" s="12">
        <v>40981.125</v>
      </c>
      <c r="F1977" s="16">
        <v>16.670000000000002</v>
      </c>
      <c r="G1977" s="16">
        <v>1977.209945678708</v>
      </c>
      <c r="H1977" s="29">
        <v>1.1856027433737564</v>
      </c>
      <c r="I1977" s="26">
        <v>291.89999999999998</v>
      </c>
      <c r="J1977" s="30">
        <v>0.12417516496700658</v>
      </c>
      <c r="K1977" s="31">
        <v>0.15143652830118107</v>
      </c>
      <c r="L1977" s="108">
        <f ca="1">REWS!R1977</f>
        <v>16.66047878455128</v>
      </c>
      <c r="M1977" s="22">
        <f t="shared" si="510"/>
        <v>16.489341105994999</v>
      </c>
      <c r="N1977" s="22">
        <f t="shared" ca="1" si="511"/>
        <v>16.479923075444454</v>
      </c>
      <c r="O1977" s="22">
        <f t="shared" si="512"/>
        <v>1.9065307987481341</v>
      </c>
      <c r="P1977" s="81">
        <f t="shared" ca="1" si="513"/>
        <v>17</v>
      </c>
      <c r="Q1977" s="22">
        <f t="shared" ca="1" si="514"/>
        <v>0.48738328896878669</v>
      </c>
      <c r="R1977" s="3">
        <f ca="1">IF(N1977&gt;'Power Curve'!$C$37,0,INDEX(Ci,$P1977,1)*POWER(1-Q1977,3)+INDEX(Ci,$P1977,2)*3*Q1977*POWER(1-Q1977,2)+INDEX(Ci,$P1977,3)*3*POWER(Q1977,2)*(1-Q1977)+INDEX(Ci,$P1977,4)*POWER(Q1977,3))</f>
        <v>1984.1209005978142</v>
      </c>
      <c r="S1977" s="3">
        <f t="shared" si="515"/>
        <v>1977.209945678708</v>
      </c>
      <c r="T1977" s="3">
        <f t="shared" ca="1" si="516"/>
        <v>6.9109549191061888</v>
      </c>
      <c r="U1977" s="3">
        <f t="shared" ca="1" si="524"/>
        <v>6.9109549191061888</v>
      </c>
      <c r="W1977" s="34">
        <f t="shared" si="517"/>
        <v>16</v>
      </c>
      <c r="X1977" s="73" t="b">
        <f>COUNTIF('Power Curve'!$D$2:$D$31,W1977)&gt;0</f>
        <v>1</v>
      </c>
      <c r="Y1977" s="73" t="b">
        <f t="shared" si="518"/>
        <v>0</v>
      </c>
      <c r="Z1977" s="73" t="b">
        <f t="shared" si="525"/>
        <v>1</v>
      </c>
      <c r="AA1977" s="34" t="str">
        <f t="shared" si="519"/>
        <v>Inner</v>
      </c>
      <c r="AB1977" s="35" t="str">
        <f t="shared" si="526"/>
        <v>1.9-2.0</v>
      </c>
      <c r="AC1977" s="36" t="str">
        <f t="shared" si="520"/>
        <v>3-4</v>
      </c>
      <c r="AD1977" s="36" t="str">
        <f t="shared" si="521"/>
        <v>Mar</v>
      </c>
      <c r="AE1977" s="35" t="str">
        <f t="shared" si="522"/>
        <v>285-295</v>
      </c>
      <c r="AF1977" s="36" t="str">
        <f t="shared" si="523"/>
        <v>Inner-TI</v>
      </c>
    </row>
    <row r="1978" spans="5:32" x14ac:dyDescent="0.3">
      <c r="E1978" s="12">
        <v>40981.131944444445</v>
      </c>
      <c r="F1978" s="16">
        <v>16.07</v>
      </c>
      <c r="G1978" s="16">
        <v>1978.139968872073</v>
      </c>
      <c r="H1978" s="29">
        <v>1.1854284222397298</v>
      </c>
      <c r="I1978" s="26">
        <v>293.5</v>
      </c>
      <c r="J1978" s="30">
        <v>0.1524579962663348</v>
      </c>
      <c r="K1978" s="31">
        <v>0.12998436445109371</v>
      </c>
      <c r="L1978" s="108">
        <f ca="1">REWS!R1978</f>
        <v>15.994797109163795</v>
      </c>
      <c r="M1978" s="22">
        <f t="shared" si="510"/>
        <v>15.895064423447145</v>
      </c>
      <c r="N1978" s="22">
        <f t="shared" ca="1" si="511"/>
        <v>15.820680179845965</v>
      </c>
      <c r="O1978" s="22">
        <f t="shared" si="512"/>
        <v>1.8146834217621035</v>
      </c>
      <c r="P1978" s="81">
        <f t="shared" ca="1" si="513"/>
        <v>16</v>
      </c>
      <c r="Q1978" s="22">
        <f t="shared" ca="1" si="514"/>
        <v>0.82230697292987276</v>
      </c>
      <c r="R1978" s="3">
        <f ca="1">IF(N1978&gt;'Power Curve'!$C$37,0,INDEX(Ci,$P1978,1)*POWER(1-Q1978,3)+INDEX(Ci,$P1978,2)*3*Q1978*POWER(1-Q1978,2)+INDEX(Ci,$P1978,3)*3*POWER(Q1978,2)*(1-Q1978)+INDEX(Ci,$P1978,4)*POWER(Q1978,3))</f>
        <v>1981.8518135968284</v>
      </c>
      <c r="S1978" s="3">
        <f t="shared" si="515"/>
        <v>1978.139968872073</v>
      </c>
      <c r="T1978" s="3">
        <f t="shared" ca="1" si="516"/>
        <v>3.7118447247553377</v>
      </c>
      <c r="U1978" s="3">
        <f t="shared" ca="1" si="524"/>
        <v>3.7118447247553377</v>
      </c>
      <c r="W1978" s="34">
        <f t="shared" si="517"/>
        <v>16</v>
      </c>
      <c r="X1978" s="73" t="b">
        <f>COUNTIF('Power Curve'!$D$2:$D$31,W1978)&gt;0</f>
        <v>1</v>
      </c>
      <c r="Y1978" s="73" t="b">
        <f t="shared" si="518"/>
        <v>0</v>
      </c>
      <c r="Z1978" s="73" t="b">
        <f t="shared" si="525"/>
        <v>1</v>
      </c>
      <c r="AA1978" s="34" t="str">
        <f t="shared" si="519"/>
        <v>Outer</v>
      </c>
      <c r="AB1978" s="35" t="str">
        <f t="shared" si="526"/>
        <v>1.8-1.9</v>
      </c>
      <c r="AC1978" s="36" t="str">
        <f t="shared" si="520"/>
        <v>3-4</v>
      </c>
      <c r="AD1978" s="36" t="str">
        <f t="shared" si="521"/>
        <v>Mar</v>
      </c>
      <c r="AE1978" s="35" t="str">
        <f t="shared" si="522"/>
        <v>285-295</v>
      </c>
      <c r="AF1978" s="36" t="str">
        <f t="shared" si="523"/>
        <v>HWS-HTI</v>
      </c>
    </row>
    <row r="1979" spans="5:32" x14ac:dyDescent="0.3">
      <c r="E1979" s="12">
        <v>40981.138888888891</v>
      </c>
      <c r="F1979" s="16">
        <v>15.81</v>
      </c>
      <c r="G1979" s="16">
        <v>1981.7099761962941</v>
      </c>
      <c r="H1979" s="29">
        <v>1.1852541518403281</v>
      </c>
      <c r="I1979" s="26">
        <v>288.5</v>
      </c>
      <c r="J1979" s="30">
        <v>0.13345983554712207</v>
      </c>
      <c r="K1979" s="31">
        <v>0.14360124619785072</v>
      </c>
      <c r="L1979" s="108">
        <f ca="1">REWS!R1979</f>
        <v>15.722800925033628</v>
      </c>
      <c r="M1979" s="22">
        <f t="shared" si="510"/>
        <v>15.637128394896857</v>
      </c>
      <c r="N1979" s="22">
        <f t="shared" ca="1" si="511"/>
        <v>15.55088278255243</v>
      </c>
      <c r="O1979" s="22">
        <f t="shared" si="512"/>
        <v>1.7748185770723064</v>
      </c>
      <c r="P1979" s="81">
        <f t="shared" ca="1" si="513"/>
        <v>16</v>
      </c>
      <c r="Q1979" s="22">
        <f t="shared" ca="1" si="514"/>
        <v>0.55184475670934086</v>
      </c>
      <c r="R1979" s="3">
        <f ca="1">IF(N1979&gt;'Power Curve'!$C$37,0,INDEX(Ci,$P1979,1)*POWER(1-Q1979,3)+INDEX(Ci,$P1979,2)*3*Q1979*POWER(1-Q1979,2)+INDEX(Ci,$P1979,3)*3*POWER(Q1979,2)*(1-Q1979)+INDEX(Ci,$P1979,4)*POWER(Q1979,3))</f>
        <v>1980.9753465889264</v>
      </c>
      <c r="S1979" s="3">
        <f t="shared" si="515"/>
        <v>1981.7099761962941</v>
      </c>
      <c r="T1979" s="3">
        <f t="shared" ca="1" si="516"/>
        <v>-0.73462960736765126</v>
      </c>
      <c r="U1979" s="3">
        <f t="shared" ca="1" si="524"/>
        <v>0.73462960736765126</v>
      </c>
      <c r="W1979" s="34">
        <f t="shared" si="517"/>
        <v>16</v>
      </c>
      <c r="X1979" s="73" t="b">
        <f>COUNTIF('Power Curve'!$D$2:$D$31,W1979)&gt;0</f>
        <v>1</v>
      </c>
      <c r="Y1979" s="73" t="b">
        <f t="shared" si="518"/>
        <v>0</v>
      </c>
      <c r="Z1979" s="73" t="b">
        <f t="shared" si="525"/>
        <v>1</v>
      </c>
      <c r="AA1979" s="34" t="str">
        <f t="shared" si="519"/>
        <v>Inner</v>
      </c>
      <c r="AB1979" s="35" t="str">
        <f t="shared" si="526"/>
        <v>1.7-1.8</v>
      </c>
      <c r="AC1979" s="36" t="str">
        <f t="shared" si="520"/>
        <v>3-4</v>
      </c>
      <c r="AD1979" s="36" t="str">
        <f t="shared" si="521"/>
        <v>Mar</v>
      </c>
      <c r="AE1979" s="35" t="str">
        <f t="shared" si="522"/>
        <v>285-295</v>
      </c>
      <c r="AF1979" s="36" t="str">
        <f t="shared" si="523"/>
        <v>Inner-TI</v>
      </c>
    </row>
    <row r="1980" spans="5:32" x14ac:dyDescent="0.3">
      <c r="E1980" s="12">
        <v>40981.145833333336</v>
      </c>
      <c r="F1980" s="16">
        <v>19.34</v>
      </c>
      <c r="G1980" s="16">
        <v>1979.7799987792969</v>
      </c>
      <c r="H1980" s="29">
        <v>1.1856162045510927</v>
      </c>
      <c r="I1980" s="26">
        <v>294.39999999999998</v>
      </c>
      <c r="J1980" s="30">
        <v>0.13236814891416754</v>
      </c>
      <c r="K1980" s="31">
        <v>9.2782434329581567E-2</v>
      </c>
      <c r="L1980" s="108">
        <f ca="1">REWS!R1980</f>
        <v>19.422152900477055</v>
      </c>
      <c r="M1980" s="22">
        <f t="shared" si="510"/>
        <v>19.130477739422137</v>
      </c>
      <c r="N1980" s="22">
        <f t="shared" ca="1" si="511"/>
        <v>19.211740626382078</v>
      </c>
      <c r="O1980" s="22">
        <f t="shared" si="512"/>
        <v>2.3147269793587784</v>
      </c>
      <c r="P1980" s="81">
        <f t="shared" ca="1" si="513"/>
        <v>21</v>
      </c>
      <c r="Q1980" s="22">
        <f t="shared" ca="1" si="514"/>
        <v>0.16771989440646898</v>
      </c>
      <c r="R1980" s="3">
        <f ca="1">IF(N1980&gt;'Power Curve'!$C$37,0,INDEX(Ci,$P1980,1)*POWER(1-Q1980,3)+INDEX(Ci,$P1980,2)*3*Q1980*POWER(1-Q1980,2)+INDEX(Ci,$P1980,3)*3*POWER(Q1980,2)*(1-Q1980)+INDEX(Ci,$P1980,4)*POWER(Q1980,3))</f>
        <v>1988.9766277438093</v>
      </c>
      <c r="S1980" s="3">
        <f t="shared" si="515"/>
        <v>1979.7799987792969</v>
      </c>
      <c r="T1980" s="3">
        <f t="shared" ca="1" si="516"/>
        <v>9.1966289645124562</v>
      </c>
      <c r="U1980" s="3">
        <f t="shared" ca="1" si="524"/>
        <v>9.1966289645124562</v>
      </c>
      <c r="W1980" s="34">
        <f t="shared" si="517"/>
        <v>19</v>
      </c>
      <c r="X1980" s="73" t="b">
        <f>COUNTIF('Power Curve'!$D$2:$D$31,W1980)&gt;0</f>
        <v>1</v>
      </c>
      <c r="Y1980" s="73" t="b">
        <f t="shared" si="518"/>
        <v>0</v>
      </c>
      <c r="Z1980" s="73" t="b">
        <f t="shared" si="525"/>
        <v>1</v>
      </c>
      <c r="AA1980" s="34" t="str">
        <f t="shared" si="519"/>
        <v>Outer</v>
      </c>
      <c r="AB1980" s="35" t="str">
        <f t="shared" si="526"/>
        <v>2.3-2.4</v>
      </c>
      <c r="AC1980" s="36" t="str">
        <f t="shared" si="520"/>
        <v>3-4</v>
      </c>
      <c r="AD1980" s="36" t="str">
        <f t="shared" si="521"/>
        <v>Mar</v>
      </c>
      <c r="AE1980" s="35" t="str">
        <f t="shared" si="522"/>
        <v>285-295</v>
      </c>
      <c r="AF1980" s="36" t="str">
        <f t="shared" si="523"/>
        <v>Inner-TI</v>
      </c>
    </row>
    <row r="1981" spans="5:32" x14ac:dyDescent="0.3">
      <c r="E1981" s="12">
        <v>40981.152777777781</v>
      </c>
      <c r="F1981" s="16">
        <v>18.170000000000002</v>
      </c>
      <c r="G1981" s="16">
        <v>1973.8399963378911</v>
      </c>
      <c r="H1981" s="29">
        <v>1.1873632265616634</v>
      </c>
      <c r="I1981" s="26">
        <v>290.8</v>
      </c>
      <c r="J1981" s="30">
        <v>0.13593835993395706</v>
      </c>
      <c r="K1981" s="31">
        <v>9.3980378653171631E-2</v>
      </c>
      <c r="L1981" s="108">
        <f ca="1">REWS!R1981</f>
        <v>18.092437129981754</v>
      </c>
      <c r="M1981" s="22">
        <f t="shared" si="510"/>
        <v>17.981976642600337</v>
      </c>
      <c r="N1981" s="22">
        <f t="shared" ca="1" si="511"/>
        <v>17.905216394003684</v>
      </c>
      <c r="O1981" s="22">
        <f t="shared" si="512"/>
        <v>2.137222432560129</v>
      </c>
      <c r="P1981" s="81">
        <f t="shared" ca="1" si="513"/>
        <v>18</v>
      </c>
      <c r="Q1981" s="22">
        <f t="shared" ca="1" si="514"/>
        <v>0.98806412578545288</v>
      </c>
      <c r="R1981" s="3">
        <f ca="1">IF(N1981&gt;'Power Curve'!$C$37,0,INDEX(Ci,$P1981,1)*POWER(1-Q1981,3)+INDEX(Ci,$P1981,2)*3*Q1981*POWER(1-Q1981,2)+INDEX(Ci,$P1981,3)*3*POWER(Q1981,2)*(1-Q1981)+INDEX(Ci,$P1981,4)*POWER(Q1981,3))</f>
        <v>1979.953978328542</v>
      </c>
      <c r="S1981" s="3">
        <f t="shared" si="515"/>
        <v>1973.8399963378911</v>
      </c>
      <c r="T1981" s="3">
        <f t="shared" ca="1" si="516"/>
        <v>6.1139819906509274</v>
      </c>
      <c r="U1981" s="3">
        <f t="shared" ca="1" si="524"/>
        <v>6.1139819906509274</v>
      </c>
      <c r="W1981" s="34">
        <f t="shared" si="517"/>
        <v>18</v>
      </c>
      <c r="X1981" s="73" t="b">
        <f>COUNTIF('Power Curve'!$D$2:$D$31,W1981)&gt;0</f>
        <v>1</v>
      </c>
      <c r="Y1981" s="73" t="b">
        <f t="shared" si="518"/>
        <v>0</v>
      </c>
      <c r="Z1981" s="73" t="b">
        <f t="shared" si="525"/>
        <v>1</v>
      </c>
      <c r="AA1981" s="34" t="str">
        <f t="shared" si="519"/>
        <v>Outer</v>
      </c>
      <c r="AB1981" s="35" t="str">
        <f t="shared" si="526"/>
        <v>2.1-2.2</v>
      </c>
      <c r="AC1981" s="36" t="str">
        <f t="shared" si="520"/>
        <v>3-4</v>
      </c>
      <c r="AD1981" s="36" t="str">
        <f t="shared" si="521"/>
        <v>Mar</v>
      </c>
      <c r="AE1981" s="35" t="str">
        <f t="shared" si="522"/>
        <v>285-295</v>
      </c>
      <c r="AF1981" s="36" t="str">
        <f t="shared" si="523"/>
        <v>Inner-TI</v>
      </c>
    </row>
    <row r="1982" spans="5:32" x14ac:dyDescent="0.3">
      <c r="E1982" s="12">
        <v>40981.159722222219</v>
      </c>
      <c r="F1982" s="16">
        <v>18.079999999999998</v>
      </c>
      <c r="G1982" s="16">
        <v>1985.849975585943</v>
      </c>
      <c r="H1982" s="29">
        <v>1.187100844905816</v>
      </c>
      <c r="I1982" s="26">
        <v>290.2</v>
      </c>
      <c r="J1982" s="30">
        <v>0.14933628318584072</v>
      </c>
      <c r="K1982" s="31">
        <v>0.13039064538307374</v>
      </c>
      <c r="L1982" s="108">
        <f ca="1">REWS!R1982</f>
        <v>18.159279757497856</v>
      </c>
      <c r="M1982" s="22">
        <f t="shared" si="510"/>
        <v>17.891589884276783</v>
      </c>
      <c r="N1982" s="22">
        <f t="shared" ca="1" si="511"/>
        <v>17.97004347428102</v>
      </c>
      <c r="O1982" s="22">
        <f t="shared" si="512"/>
        <v>2.1232528676923033</v>
      </c>
      <c r="P1982" s="81">
        <f t="shared" ca="1" si="513"/>
        <v>19</v>
      </c>
      <c r="Q1982" s="22">
        <f t="shared" ca="1" si="514"/>
        <v>9.3743445893859675E-2</v>
      </c>
      <c r="R1982" s="3">
        <f ca="1">IF(N1982&gt;'Power Curve'!$C$37,0,INDEX(Ci,$P1982,1)*POWER(1-Q1982,3)+INDEX(Ci,$P1982,2)*3*Q1982*POWER(1-Q1982,2)+INDEX(Ci,$P1982,3)*3*POWER(Q1982,2)*(1-Q1982)+INDEX(Ci,$P1982,4)*POWER(Q1982,3))</f>
        <v>1980.1870503459511</v>
      </c>
      <c r="S1982" s="3">
        <f t="shared" si="515"/>
        <v>1985.849975585943</v>
      </c>
      <c r="T1982" s="3">
        <f t="shared" ca="1" si="516"/>
        <v>-5.6629252399918641</v>
      </c>
      <c r="U1982" s="3">
        <f t="shared" ca="1" si="524"/>
        <v>5.6629252399918641</v>
      </c>
      <c r="W1982" s="34">
        <f t="shared" si="517"/>
        <v>18</v>
      </c>
      <c r="X1982" s="73" t="b">
        <f>COUNTIF('Power Curve'!$D$2:$D$31,W1982)&gt;0</f>
        <v>1</v>
      </c>
      <c r="Y1982" s="73" t="b">
        <f t="shared" si="518"/>
        <v>0</v>
      </c>
      <c r="Z1982" s="73" t="b">
        <f t="shared" si="525"/>
        <v>1</v>
      </c>
      <c r="AA1982" s="34" t="str">
        <f t="shared" si="519"/>
        <v>Outer</v>
      </c>
      <c r="AB1982" s="35" t="str">
        <f t="shared" si="526"/>
        <v>2.1-2.2</v>
      </c>
      <c r="AC1982" s="36" t="str">
        <f t="shared" si="520"/>
        <v>3-4</v>
      </c>
      <c r="AD1982" s="36" t="str">
        <f t="shared" si="521"/>
        <v>Mar</v>
      </c>
      <c r="AE1982" s="35" t="str">
        <f t="shared" si="522"/>
        <v>285-295</v>
      </c>
      <c r="AF1982" s="36" t="str">
        <f t="shared" si="523"/>
        <v>HWS-HTI</v>
      </c>
    </row>
    <row r="1983" spans="5:32" x14ac:dyDescent="0.3">
      <c r="E1983" s="12">
        <v>40981.173611111109</v>
      </c>
      <c r="F1983" s="16">
        <v>20.149999999999999</v>
      </c>
      <c r="G1983" s="16">
        <v>1989.269958496091</v>
      </c>
      <c r="H1983" s="29">
        <v>1.1866926825428279</v>
      </c>
      <c r="I1983" s="26">
        <v>292.89999999999998</v>
      </c>
      <c r="J1983" s="30">
        <v>0.13349875930521093</v>
      </c>
      <c r="K1983" s="31">
        <v>9.6991807820719811E-2</v>
      </c>
      <c r="L1983" s="108">
        <f ca="1">REWS!R1983</f>
        <v>20.116105881565176</v>
      </c>
      <c r="M1983" s="22">
        <f t="shared" si="510"/>
        <v>19.937732997584792</v>
      </c>
      <c r="N1983" s="22">
        <f t="shared" ca="1" si="511"/>
        <v>19.904195931404047</v>
      </c>
      <c r="O1983" s="22">
        <f t="shared" si="512"/>
        <v>2.4394908817594931</v>
      </c>
      <c r="P1983" s="81">
        <f t="shared" ca="1" si="513"/>
        <v>21</v>
      </c>
      <c r="Q1983" s="22">
        <f t="shared" ca="1" si="514"/>
        <v>0.94696706440059675</v>
      </c>
      <c r="R1983" s="3">
        <f ca="1">IF(N1983&gt;'Power Curve'!$C$37,0,INDEX(Ci,$P1983,1)*POWER(1-Q1983,3)+INDEX(Ci,$P1983,2)*3*Q1983*POWER(1-Q1983,2)+INDEX(Ci,$P1983,3)*3*POWER(Q1983,2)*(1-Q1983)+INDEX(Ci,$P1983,4)*POWER(Q1983,3))</f>
        <v>1982.924959854025</v>
      </c>
      <c r="S1983" s="3">
        <f t="shared" si="515"/>
        <v>1989.269958496091</v>
      </c>
      <c r="T1983" s="3">
        <f t="shared" ca="1" si="516"/>
        <v>-6.3449986420660025</v>
      </c>
      <c r="U1983" s="3">
        <f t="shared" ca="1" si="524"/>
        <v>6.3449986420660025</v>
      </c>
      <c r="W1983" s="34">
        <f t="shared" si="517"/>
        <v>20</v>
      </c>
      <c r="X1983" s="73" t="b">
        <f>COUNTIF('Power Curve'!$D$2:$D$31,W1983)&gt;0</f>
        <v>1</v>
      </c>
      <c r="Y1983" s="73" t="b">
        <f t="shared" si="518"/>
        <v>0</v>
      </c>
      <c r="Z1983" s="73" t="b">
        <f t="shared" si="525"/>
        <v>1</v>
      </c>
      <c r="AA1983" s="34" t="str">
        <f t="shared" si="519"/>
        <v>Outer</v>
      </c>
      <c r="AB1983" s="35" t="str">
        <f t="shared" si="526"/>
        <v>2.4-2.5</v>
      </c>
      <c r="AC1983" s="36" t="str">
        <f t="shared" si="520"/>
        <v>4-5</v>
      </c>
      <c r="AD1983" s="36" t="str">
        <f t="shared" si="521"/>
        <v>Mar</v>
      </c>
      <c r="AE1983" s="35" t="str">
        <f t="shared" si="522"/>
        <v>285-295</v>
      </c>
      <c r="AF1983" s="36" t="str">
        <f t="shared" si="523"/>
        <v>Inner-TI</v>
      </c>
    </row>
    <row r="1984" spans="5:32" x14ac:dyDescent="0.3">
      <c r="E1984" s="12">
        <v>40981.180555555555</v>
      </c>
      <c r="F1984" s="16">
        <v>19.71</v>
      </c>
      <c r="G1984" s="16">
        <v>1978.920043945318</v>
      </c>
      <c r="H1984" s="29">
        <v>1.1878883369444837</v>
      </c>
      <c r="I1984" s="26">
        <v>292</v>
      </c>
      <c r="J1984" s="30">
        <v>0.10603754439370877</v>
      </c>
      <c r="K1984" s="31">
        <v>0.11377256586968235</v>
      </c>
      <c r="L1984" s="108">
        <f ca="1">REWS!R1984</f>
        <v>19.633831599097917</v>
      </c>
      <c r="M1984" s="22">
        <f t="shared" si="510"/>
        <v>19.508915792078657</v>
      </c>
      <c r="N1984" s="22">
        <f t="shared" ca="1" si="511"/>
        <v>19.433524471976369</v>
      </c>
      <c r="O1984" s="22">
        <f t="shared" si="512"/>
        <v>2.373215800322074</v>
      </c>
      <c r="P1984" s="81">
        <f t="shared" ca="1" si="513"/>
        <v>21</v>
      </c>
      <c r="Q1984" s="22">
        <f t="shared" ca="1" si="514"/>
        <v>0.41730197252237472</v>
      </c>
      <c r="R1984" s="3">
        <f ca="1">IF(N1984&gt;'Power Curve'!$C$37,0,INDEX(Ci,$P1984,1)*POWER(1-Q1984,3)+INDEX(Ci,$P1984,2)*3*Q1984*POWER(1-Q1984,2)+INDEX(Ci,$P1984,3)*3*POWER(Q1984,2)*(1-Q1984)+INDEX(Ci,$P1984,4)*POWER(Q1984,3))</f>
        <v>1986.9825417379229</v>
      </c>
      <c r="S1984" s="3">
        <f t="shared" si="515"/>
        <v>1978.920043945318</v>
      </c>
      <c r="T1984" s="3">
        <f t="shared" ca="1" si="516"/>
        <v>8.0624977926049723</v>
      </c>
      <c r="U1984" s="3">
        <f t="shared" ca="1" si="524"/>
        <v>8.0624977926049723</v>
      </c>
      <c r="W1984" s="34">
        <f t="shared" si="517"/>
        <v>20</v>
      </c>
      <c r="X1984" s="73" t="b">
        <f>COUNTIF('Power Curve'!$D$2:$D$31,W1984)&gt;0</f>
        <v>1</v>
      </c>
      <c r="Y1984" s="73" t="b">
        <f t="shared" si="518"/>
        <v>0</v>
      </c>
      <c r="Z1984" s="73" t="b">
        <f t="shared" si="525"/>
        <v>1</v>
      </c>
      <c r="AA1984" s="34" t="str">
        <f t="shared" si="519"/>
        <v>Inner</v>
      </c>
      <c r="AB1984" s="35" t="str">
        <f t="shared" si="526"/>
        <v>2.3-2.4</v>
      </c>
      <c r="AC1984" s="36" t="str">
        <f t="shared" si="520"/>
        <v>4-5</v>
      </c>
      <c r="AD1984" s="36" t="str">
        <f t="shared" si="521"/>
        <v>Mar</v>
      </c>
      <c r="AE1984" s="35" t="str">
        <f t="shared" si="522"/>
        <v>285-295</v>
      </c>
      <c r="AF1984" s="36" t="str">
        <f t="shared" si="523"/>
        <v>Inner-TI</v>
      </c>
    </row>
    <row r="1985" spans="5:32" x14ac:dyDescent="0.3">
      <c r="E1985" s="12">
        <v>40981.243055555555</v>
      </c>
      <c r="F1985" s="16">
        <v>18.760000000000002</v>
      </c>
      <c r="G1985" s="16">
        <v>1982.8999938964871</v>
      </c>
      <c r="H1985" s="29">
        <v>1.2001870587778127</v>
      </c>
      <c r="I1985" s="26">
        <v>298.8</v>
      </c>
      <c r="J1985" s="30">
        <v>0.10287846481876331</v>
      </c>
      <c r="K1985" s="31">
        <v>8.5427293335358354E-2</v>
      </c>
      <c r="L1985" s="108">
        <f ca="1">REWS!R1985</f>
        <v>18.860571143320186</v>
      </c>
      <c r="M1985" s="22">
        <f t="shared" si="510"/>
        <v>18.632470873554819</v>
      </c>
      <c r="N1985" s="22">
        <f t="shared" ca="1" si="511"/>
        <v>18.732358341499033</v>
      </c>
      <c r="O1985" s="22">
        <f t="shared" si="512"/>
        <v>2.237758412874153</v>
      </c>
      <c r="P1985" s="81">
        <f t="shared" ca="1" si="513"/>
        <v>20</v>
      </c>
      <c r="Q1985" s="22">
        <f t="shared" ca="1" si="514"/>
        <v>0.42368203744696714</v>
      </c>
      <c r="R1985" s="3">
        <f ca="1">IF(N1985&gt;'Power Curve'!$C$37,0,INDEX(Ci,$P1985,1)*POWER(1-Q1985,3)+INDEX(Ci,$P1985,2)*3*Q1985*POWER(1-Q1985,2)+INDEX(Ci,$P1985,3)*3*POWER(Q1985,2)*(1-Q1985)+INDEX(Ci,$P1985,4)*POWER(Q1985,3))</f>
        <v>1989.4713307698569</v>
      </c>
      <c r="S1985" s="3">
        <f t="shared" si="515"/>
        <v>1982.8999938964871</v>
      </c>
      <c r="T1985" s="3">
        <f t="shared" ca="1" si="516"/>
        <v>6.5713368733697735</v>
      </c>
      <c r="U1985" s="3">
        <f t="shared" ca="1" si="524"/>
        <v>6.5713368733697735</v>
      </c>
      <c r="W1985" s="34">
        <f t="shared" si="517"/>
        <v>19</v>
      </c>
      <c r="X1985" s="73" t="b">
        <f>COUNTIF('Power Curve'!$D$2:$D$31,W1985)&gt;0</f>
        <v>1</v>
      </c>
      <c r="Y1985" s="73" t="b">
        <f t="shared" si="518"/>
        <v>0</v>
      </c>
      <c r="Z1985" s="73" t="b">
        <f t="shared" si="525"/>
        <v>1</v>
      </c>
      <c r="AA1985" s="34" t="str">
        <f t="shared" si="519"/>
        <v>Outer</v>
      </c>
      <c r="AB1985" s="35" t="str">
        <f t="shared" si="526"/>
        <v>2.2-2.3</v>
      </c>
      <c r="AC1985" s="36" t="str">
        <f t="shared" si="520"/>
        <v>5-6</v>
      </c>
      <c r="AD1985" s="36" t="str">
        <f t="shared" si="521"/>
        <v>Mar</v>
      </c>
      <c r="AE1985" s="35" t="str">
        <f t="shared" si="522"/>
        <v>295-305</v>
      </c>
      <c r="AF1985" s="36" t="str">
        <f t="shared" si="523"/>
        <v>Inner-TI</v>
      </c>
    </row>
    <row r="1986" spans="5:32" x14ac:dyDescent="0.3">
      <c r="E1986" s="12">
        <v>40981.25</v>
      </c>
      <c r="F1986" s="16">
        <v>17.18</v>
      </c>
      <c r="G1986" s="16">
        <v>1978.6999664306691</v>
      </c>
      <c r="H1986" s="29">
        <v>1.2011912797725961</v>
      </c>
      <c r="I1986" s="26">
        <v>297.7</v>
      </c>
      <c r="J1986" s="30">
        <v>0.13795110593713622</v>
      </c>
      <c r="K1986" s="31">
        <v>9.994346173020871E-2</v>
      </c>
      <c r="L1986" s="108">
        <f ca="1">REWS!R1986</f>
        <v>17.124972856838379</v>
      </c>
      <c r="M1986" s="22">
        <f t="shared" si="510"/>
        <v>17.06796931858219</v>
      </c>
      <c r="N1986" s="22">
        <f t="shared" ca="1" si="511"/>
        <v>17.013301007105369</v>
      </c>
      <c r="O1986" s="22">
        <f t="shared" si="512"/>
        <v>1.9959596542576541</v>
      </c>
      <c r="P1986" s="81">
        <f t="shared" ca="1" si="513"/>
        <v>18</v>
      </c>
      <c r="Q1986" s="22">
        <f t="shared" ca="1" si="514"/>
        <v>2.8444091089440689E-2</v>
      </c>
      <c r="R1986" s="3">
        <f ca="1">IF(N1986&gt;'Power Curve'!$C$37,0,INDEX(Ci,$P1986,1)*POWER(1-Q1986,3)+INDEX(Ci,$P1986,2)*3*Q1986*POWER(1-Q1986,2)+INDEX(Ci,$P1986,3)*3*POWER(Q1986,2)*(1-Q1986)+INDEX(Ci,$P1986,4)*POWER(Q1986,3))</f>
        <v>1985.157744078349</v>
      </c>
      <c r="S1986" s="3">
        <f t="shared" si="515"/>
        <v>1978.6999664306691</v>
      </c>
      <c r="T1986" s="3">
        <f t="shared" ca="1" si="516"/>
        <v>6.4577776476799045</v>
      </c>
      <c r="U1986" s="3">
        <f t="shared" ca="1" si="524"/>
        <v>6.4577776476799045</v>
      </c>
      <c r="W1986" s="34">
        <f t="shared" si="517"/>
        <v>17</v>
      </c>
      <c r="X1986" s="73" t="b">
        <f>COUNTIF('Power Curve'!$D$2:$D$31,W1986)&gt;0</f>
        <v>1</v>
      </c>
      <c r="Y1986" s="73" t="b">
        <f t="shared" si="518"/>
        <v>0</v>
      </c>
      <c r="Z1986" s="73" t="b">
        <f t="shared" si="525"/>
        <v>1</v>
      </c>
      <c r="AA1986" s="34" t="str">
        <f t="shared" si="519"/>
        <v>Outer</v>
      </c>
      <c r="AB1986" s="35" t="str">
        <f t="shared" si="526"/>
        <v>1.9-2.0</v>
      </c>
      <c r="AC1986" s="36" t="str">
        <f t="shared" si="520"/>
        <v>6-7</v>
      </c>
      <c r="AD1986" s="36" t="str">
        <f t="shared" si="521"/>
        <v>Mar</v>
      </c>
      <c r="AE1986" s="35" t="str">
        <f t="shared" si="522"/>
        <v>295-305</v>
      </c>
      <c r="AF1986" s="36" t="str">
        <f t="shared" si="523"/>
        <v>Inner-TI</v>
      </c>
    </row>
    <row r="1987" spans="5:32" x14ac:dyDescent="0.3">
      <c r="E1987" s="12">
        <v>40981.256944444445</v>
      </c>
      <c r="F1987" s="16">
        <v>17.559999999999999</v>
      </c>
      <c r="G1987" s="16">
        <v>1989.699951171873</v>
      </c>
      <c r="H1987" s="29">
        <v>1.2016489455770494</v>
      </c>
      <c r="I1987" s="26">
        <v>301.8</v>
      </c>
      <c r="J1987" s="30">
        <v>0.10990888382687927</v>
      </c>
      <c r="K1987" s="31">
        <v>0.12363727889840728</v>
      </c>
      <c r="L1987" s="108">
        <f ca="1">REWS!R1987</f>
        <v>17.570443883761136</v>
      </c>
      <c r="M1987" s="22">
        <f t="shared" ref="M1987:M2050" si="527">F1987*(H1987/Ref_Density)^(1/3)</f>
        <v>17.447706694569415</v>
      </c>
      <c r="N1987" s="22">
        <f t="shared" ref="N1987:N2050" ca="1" si="528">L1987*(H1987/Ref_Density)^(1/3)</f>
        <v>17.458083791415458</v>
      </c>
      <c r="O1987" s="22">
        <f t="shared" ref="O1987:O2050" si="529">(M1987-CutInWindSpeed)/(RatedWindSpeed-CutInWindSpeed)</f>
        <v>2.0546492898301825</v>
      </c>
      <c r="P1987" s="81">
        <f t="shared" ref="P1987:P2050" ca="1" si="530">COUNTIF(xa,"&lt;"&amp;N1987)</f>
        <v>18</v>
      </c>
      <c r="Q1987" s="22">
        <f t="shared" ref="Q1987:Q2050" ca="1" si="531">(N1987-INDEX(xa,$P1987))/(INDEX(xb,$P1987)-INDEX(xa,$P1987))</f>
        <v>0.50699001280084321</v>
      </c>
      <c r="R1987" s="3">
        <f ca="1">IF(N1987&gt;'Power Curve'!$C$37,0,INDEX(Ci,$P1987,1)*POWER(1-Q1987,3)+INDEX(Ci,$P1987,2)*3*Q1987*POWER(1-Q1987,2)+INDEX(Ci,$P1987,3)*3*POWER(Q1987,2)*(1-Q1987)+INDEX(Ci,$P1987,4)*POWER(Q1987,3))</f>
        <v>1982.5062563729089</v>
      </c>
      <c r="S1987" s="3">
        <f t="shared" ref="S1987:S2050" si="532">IF(Z1987,G1987,"")</f>
        <v>1989.699951171873</v>
      </c>
      <c r="T1987" s="3">
        <f t="shared" ref="T1987:T2050" ca="1" si="533">IF(Z1987,R1987-S1987,"")</f>
        <v>-7.1936947989640885</v>
      </c>
      <c r="U1987" s="3">
        <f t="shared" ca="1" si="524"/>
        <v>7.1936947989640885</v>
      </c>
      <c r="W1987" s="34">
        <f t="shared" ref="W1987:W2050" si="534">MROUND(M1987-Centre_First_Bin,Bin_Width)+Centre_First_Bin</f>
        <v>17</v>
      </c>
      <c r="X1987" s="73" t="b">
        <f>COUNTIF('Power Curve'!$D$2:$D$31,W1987)&gt;0</f>
        <v>1</v>
      </c>
      <c r="Y1987" s="73" t="b">
        <f t="shared" ref="Y1987:Y2050" si="535">(G1987&lt;0)</f>
        <v>0</v>
      </c>
      <c r="Z1987" s="73" t="b">
        <f t="shared" si="525"/>
        <v>1</v>
      </c>
      <c r="AA1987" s="34" t="str">
        <f t="shared" ref="AA1987:AA2050" si="536">IF(Z1987,IF(AND(J1987&gt;=LowerTurbLimit,J1987&lt;=UpperTurbLimit,K1987&gt;=LowerShearLimit,K1987&lt;=UpperShearLimit),"Inner","Outer"),"")</f>
        <v>Inner</v>
      </c>
      <c r="AB1987" s="35" t="str">
        <f t="shared" si="526"/>
        <v>2.0-2.1</v>
      </c>
      <c r="AC1987" s="36" t="str">
        <f t="shared" ref="AC1987:AC2050" si="537">IF(Z1987,HOUR(E1987)&amp;"-"&amp;HOUR(E1987)+1,"")</f>
        <v>6-7</v>
      </c>
      <c r="AD1987" s="36" t="str">
        <f t="shared" ref="AD1987:AD2050" si="538">IF(Z1987,TEXT(E1987,"mmm"),"")</f>
        <v>Mar</v>
      </c>
      <c r="AE1987" s="35" t="str">
        <f t="shared" ref="AE1987:AE2050" si="539">IF(Z1987,IF(OR(I1987&lt;5,I1987&gt;=355),"355-5",MROUND(I1987,10)-5&amp;"-"&amp;MROUND(I1987,10)+5),"")</f>
        <v>295-305</v>
      </c>
      <c r="AF1987" s="36" t="str">
        <f t="shared" ref="AF1987:AF2050" si="540">IF(Z1987,IF(O1987&lt;0.5,IF(J1987&lt;=LowerTurbLimit,"LWS-LTI",IF(J1987&gt;=UpperTurbLimit,"LWS-HTI","Inner-TI")),IF(J1987&lt;=LowerTurbLimit,"HWS-LTI",IF(J1987&gt;=UpperTurbLimit,"HWS-HTI","Inner-TI"))),"")</f>
        <v>Inner-TI</v>
      </c>
    </row>
    <row r="1988" spans="5:32" x14ac:dyDescent="0.3">
      <c r="E1988" s="12">
        <v>40981.263888888891</v>
      </c>
      <c r="F1988" s="16">
        <v>14.89</v>
      </c>
      <c r="G1988" s="16">
        <v>1986.680007934573</v>
      </c>
      <c r="H1988" s="29">
        <v>1.2028883778896302</v>
      </c>
      <c r="I1988" s="26">
        <v>303.60000000000002</v>
      </c>
      <c r="J1988" s="30">
        <v>0.12693082605775688</v>
      </c>
      <c r="K1988" s="31">
        <v>0.1114163758084642</v>
      </c>
      <c r="L1988" s="108">
        <f ca="1">REWS!R1988</f>
        <v>14.820347130863974</v>
      </c>
      <c r="M1988" s="22">
        <f t="shared" si="527"/>
        <v>14.799865813987555</v>
      </c>
      <c r="N1988" s="22">
        <f t="shared" ca="1" si="528"/>
        <v>14.730634577132456</v>
      </c>
      <c r="O1988" s="22">
        <f t="shared" si="529"/>
        <v>1.6454169462101007</v>
      </c>
      <c r="P1988" s="81">
        <f t="shared" ca="1" si="530"/>
        <v>15</v>
      </c>
      <c r="Q1988" s="22">
        <f t="shared" ca="1" si="531"/>
        <v>0.74228762124788183</v>
      </c>
      <c r="R1988" s="3">
        <f ca="1">IF(N1988&gt;'Power Curve'!$C$37,0,INDEX(Ci,$P1988,1)*POWER(1-Q1988,3)+INDEX(Ci,$P1988,2)*3*Q1988*POWER(1-Q1988,2)+INDEX(Ci,$P1988,3)*3*POWER(Q1988,2)*(1-Q1988)+INDEX(Ci,$P1988,4)*POWER(Q1988,3))</f>
        <v>1978.1686044123053</v>
      </c>
      <c r="S1988" s="3">
        <f t="shared" si="532"/>
        <v>1986.680007934573</v>
      </c>
      <c r="T1988" s="3">
        <f t="shared" ca="1" si="533"/>
        <v>-8.5114035222677558</v>
      </c>
      <c r="U1988" s="3">
        <f t="shared" ref="U1988:U2051" ca="1" si="541">IF(Z1988,ABS(T1988),"")</f>
        <v>8.5114035222677558</v>
      </c>
      <c r="W1988" s="34">
        <f t="shared" si="534"/>
        <v>15</v>
      </c>
      <c r="X1988" s="73" t="b">
        <f>COUNTIF('Power Curve'!$D$2:$D$31,W1988)&gt;0</f>
        <v>1</v>
      </c>
      <c r="Y1988" s="73" t="b">
        <f t="shared" si="535"/>
        <v>0</v>
      </c>
      <c r="Z1988" s="73" t="b">
        <f t="shared" ref="Z1988:Z2051" si="542">AND(X1988,NOT(Y1988))</f>
        <v>1</v>
      </c>
      <c r="AA1988" s="34" t="str">
        <f t="shared" si="536"/>
        <v>Inner</v>
      </c>
      <c r="AB1988" s="35" t="str">
        <f t="shared" ref="AB1988:AB2051" si="543">IF(Z1988,TEXT(ROUND(O1988+0.05,1)-0.1,"0.0")&amp;"-"&amp;TEXT(ROUND(O1988+0.05,1),"0.0"),"")</f>
        <v>1.6-1.7</v>
      </c>
      <c r="AC1988" s="36" t="str">
        <f t="shared" si="537"/>
        <v>6-7</v>
      </c>
      <c r="AD1988" s="36" t="str">
        <f t="shared" si="538"/>
        <v>Mar</v>
      </c>
      <c r="AE1988" s="35" t="str">
        <f t="shared" si="539"/>
        <v>295-305</v>
      </c>
      <c r="AF1988" s="36" t="str">
        <f t="shared" si="540"/>
        <v>Inner-TI</v>
      </c>
    </row>
    <row r="1989" spans="5:32" x14ac:dyDescent="0.3">
      <c r="E1989" s="12">
        <v>40981.270833333336</v>
      </c>
      <c r="F1989" s="16">
        <v>14.6</v>
      </c>
      <c r="G1989" s="16">
        <v>1985.4399719238311</v>
      </c>
      <c r="H1989" s="29">
        <v>1.202943825906335</v>
      </c>
      <c r="I1989" s="26">
        <v>296.89999999999998</v>
      </c>
      <c r="J1989" s="30">
        <v>0.10273972602739727</v>
      </c>
      <c r="K1989" s="31">
        <v>0.11045781702261079</v>
      </c>
      <c r="L1989" s="108">
        <f ca="1">REWS!R1989</f>
        <v>14.536229760631711</v>
      </c>
      <c r="M1989" s="22">
        <f t="shared" si="527"/>
        <v>14.511844252841636</v>
      </c>
      <c r="N1989" s="22">
        <f t="shared" ca="1" si="528"/>
        <v>14.448459062315674</v>
      </c>
      <c r="O1989" s="22">
        <f t="shared" si="529"/>
        <v>1.6009022854745363</v>
      </c>
      <c r="P1989" s="81">
        <f t="shared" ca="1" si="530"/>
        <v>15</v>
      </c>
      <c r="Q1989" s="22">
        <f t="shared" ca="1" si="531"/>
        <v>0.47271414068878531</v>
      </c>
      <c r="R1989" s="3">
        <f ca="1">IF(N1989&gt;'Power Curve'!$C$37,0,INDEX(Ci,$P1989,1)*POWER(1-Q1989,3)+INDEX(Ci,$P1989,2)*3*Q1989*POWER(1-Q1989,2)+INDEX(Ci,$P1989,3)*3*POWER(Q1989,2)*(1-Q1989)+INDEX(Ci,$P1989,4)*POWER(Q1989,3))</f>
        <v>1977.2721407918423</v>
      </c>
      <c r="S1989" s="3">
        <f t="shared" si="532"/>
        <v>1985.4399719238311</v>
      </c>
      <c r="T1989" s="3">
        <f t="shared" ca="1" si="533"/>
        <v>-8.1678311319888053</v>
      </c>
      <c r="U1989" s="3">
        <f t="shared" ca="1" si="541"/>
        <v>8.1678311319888053</v>
      </c>
      <c r="W1989" s="34">
        <f t="shared" si="534"/>
        <v>15</v>
      </c>
      <c r="X1989" s="73" t="b">
        <f>COUNTIF('Power Curve'!$D$2:$D$31,W1989)&gt;0</f>
        <v>1</v>
      </c>
      <c r="Y1989" s="73" t="b">
        <f t="shared" si="535"/>
        <v>0</v>
      </c>
      <c r="Z1989" s="73" t="b">
        <f t="shared" si="542"/>
        <v>1</v>
      </c>
      <c r="AA1989" s="34" t="str">
        <f t="shared" si="536"/>
        <v>Inner</v>
      </c>
      <c r="AB1989" s="35" t="str">
        <f t="shared" si="543"/>
        <v>1.6-1.7</v>
      </c>
      <c r="AC1989" s="36" t="str">
        <f t="shared" si="537"/>
        <v>6-7</v>
      </c>
      <c r="AD1989" s="36" t="str">
        <f t="shared" si="538"/>
        <v>Mar</v>
      </c>
      <c r="AE1989" s="35" t="str">
        <f t="shared" si="539"/>
        <v>295-305</v>
      </c>
      <c r="AF1989" s="36" t="str">
        <f t="shared" si="540"/>
        <v>Inner-TI</v>
      </c>
    </row>
    <row r="1990" spans="5:32" x14ac:dyDescent="0.3">
      <c r="E1990" s="12">
        <v>40981.277777777781</v>
      </c>
      <c r="F1990" s="16">
        <v>17.91</v>
      </c>
      <c r="G1990" s="16">
        <v>1978.340026855466</v>
      </c>
      <c r="H1990" s="29">
        <v>1.2026540121371678</v>
      </c>
      <c r="I1990" s="26">
        <v>293.60000000000002</v>
      </c>
      <c r="J1990" s="30">
        <v>0.11501954215522055</v>
      </c>
      <c r="K1990" s="31">
        <v>0.16996355405102753</v>
      </c>
      <c r="L1990" s="108">
        <f ca="1">REWS!R1990</f>
        <v>17.802093035326962</v>
      </c>
      <c r="M1990" s="22">
        <f t="shared" si="527"/>
        <v>17.800428532712413</v>
      </c>
      <c r="N1990" s="22">
        <f t="shared" ca="1" si="528"/>
        <v>17.693181731325236</v>
      </c>
      <c r="O1990" s="22">
        <f t="shared" si="529"/>
        <v>2.1091635869421461</v>
      </c>
      <c r="P1990" s="81">
        <f t="shared" ca="1" si="530"/>
        <v>18</v>
      </c>
      <c r="Q1990" s="22">
        <f t="shared" ca="1" si="531"/>
        <v>0.75993406620229309</v>
      </c>
      <c r="R1990" s="3">
        <f ca="1">IF(N1990&gt;'Power Curve'!$C$37,0,INDEX(Ci,$P1990,1)*POWER(1-Q1990,3)+INDEX(Ci,$P1990,2)*3*Q1990*POWER(1-Q1990,2)+INDEX(Ci,$P1990,3)*3*POWER(Q1990,2)*(1-Q1990)+INDEX(Ci,$P1990,4)*POWER(Q1990,3))</f>
        <v>1980.7096041521736</v>
      </c>
      <c r="S1990" s="3">
        <f t="shared" si="532"/>
        <v>1978.340026855466</v>
      </c>
      <c r="T1990" s="3">
        <f t="shared" ca="1" si="533"/>
        <v>2.3695772967075754</v>
      </c>
      <c r="U1990" s="3">
        <f t="shared" ca="1" si="541"/>
        <v>2.3695772967075754</v>
      </c>
      <c r="W1990" s="34">
        <f t="shared" si="534"/>
        <v>18</v>
      </c>
      <c r="X1990" s="73" t="b">
        <f>COUNTIF('Power Curve'!$D$2:$D$31,W1990)&gt;0</f>
        <v>1</v>
      </c>
      <c r="Y1990" s="73" t="b">
        <f t="shared" si="535"/>
        <v>0</v>
      </c>
      <c r="Z1990" s="73" t="b">
        <f t="shared" si="542"/>
        <v>1</v>
      </c>
      <c r="AA1990" s="34" t="str">
        <f t="shared" si="536"/>
        <v>Inner</v>
      </c>
      <c r="AB1990" s="35" t="str">
        <f t="shared" si="543"/>
        <v>2.1-2.2</v>
      </c>
      <c r="AC1990" s="36" t="str">
        <f t="shared" si="537"/>
        <v>6-7</v>
      </c>
      <c r="AD1990" s="36" t="str">
        <f t="shared" si="538"/>
        <v>Mar</v>
      </c>
      <c r="AE1990" s="35" t="str">
        <f t="shared" si="539"/>
        <v>285-295</v>
      </c>
      <c r="AF1990" s="36" t="str">
        <f t="shared" si="540"/>
        <v>Inner-TI</v>
      </c>
    </row>
    <row r="1991" spans="5:32" x14ac:dyDescent="0.3">
      <c r="E1991" s="12">
        <v>40981.284722222219</v>
      </c>
      <c r="F1991" s="16">
        <v>17.399999999999999</v>
      </c>
      <c r="G1991" s="16">
        <v>1981.109970092778</v>
      </c>
      <c r="H1991" s="29">
        <v>1.2025307083916783</v>
      </c>
      <c r="I1991" s="26">
        <v>295.60000000000002</v>
      </c>
      <c r="J1991" s="30">
        <v>0.12241379310344828</v>
      </c>
      <c r="K1991" s="31">
        <v>0.13260072777690496</v>
      </c>
      <c r="L1991" s="108">
        <f ca="1">REWS!R1991</f>
        <v>17.321232918341632</v>
      </c>
      <c r="M1991" s="22">
        <f t="shared" si="527"/>
        <v>17.292957623147153</v>
      </c>
      <c r="N1991" s="22">
        <f t="shared" ca="1" si="528"/>
        <v>17.214675105605941</v>
      </c>
      <c r="O1991" s="22">
        <f t="shared" si="529"/>
        <v>2.0307323219959041</v>
      </c>
      <c r="P1991" s="81">
        <f t="shared" ca="1" si="530"/>
        <v>18</v>
      </c>
      <c r="Q1991" s="22">
        <f t="shared" ca="1" si="531"/>
        <v>0.24510435082776566</v>
      </c>
      <c r="R1991" s="3">
        <f ca="1">IF(N1991&gt;'Power Curve'!$C$37,0,INDEX(Ci,$P1991,1)*POWER(1-Q1991,3)+INDEX(Ci,$P1991,2)*3*Q1991*POWER(1-Q1991,2)+INDEX(Ci,$P1991,3)*3*POWER(Q1991,2)*(1-Q1991)+INDEX(Ci,$P1991,4)*POWER(Q1991,3))</f>
        <v>1984.3833464155771</v>
      </c>
      <c r="S1991" s="3">
        <f t="shared" si="532"/>
        <v>1981.109970092778</v>
      </c>
      <c r="T1991" s="3">
        <f t="shared" ca="1" si="533"/>
        <v>3.2733763227990949</v>
      </c>
      <c r="U1991" s="3">
        <f t="shared" ca="1" si="541"/>
        <v>3.2733763227990949</v>
      </c>
      <c r="W1991" s="34">
        <f t="shared" si="534"/>
        <v>17</v>
      </c>
      <c r="X1991" s="73" t="b">
        <f>COUNTIF('Power Curve'!$D$2:$D$31,W1991)&gt;0</f>
        <v>1</v>
      </c>
      <c r="Y1991" s="73" t="b">
        <f t="shared" si="535"/>
        <v>0</v>
      </c>
      <c r="Z1991" s="73" t="b">
        <f t="shared" si="542"/>
        <v>1</v>
      </c>
      <c r="AA1991" s="34" t="str">
        <f t="shared" si="536"/>
        <v>Inner</v>
      </c>
      <c r="AB1991" s="35" t="str">
        <f t="shared" si="543"/>
        <v>2.0-2.1</v>
      </c>
      <c r="AC1991" s="36" t="str">
        <f t="shared" si="537"/>
        <v>6-7</v>
      </c>
      <c r="AD1991" s="36" t="str">
        <f t="shared" si="538"/>
        <v>Mar</v>
      </c>
      <c r="AE1991" s="35" t="str">
        <f t="shared" si="539"/>
        <v>295-305</v>
      </c>
      <c r="AF1991" s="36" t="str">
        <f t="shared" si="540"/>
        <v>Inner-TI</v>
      </c>
    </row>
    <row r="1992" spans="5:32" x14ac:dyDescent="0.3">
      <c r="E1992" s="12">
        <v>40981.298611111109</v>
      </c>
      <c r="F1992" s="16">
        <v>18.22</v>
      </c>
      <c r="G1992" s="16">
        <v>1967.0200347900441</v>
      </c>
      <c r="H1992" s="29">
        <v>1.2031674388915226</v>
      </c>
      <c r="I1992" s="26">
        <v>292.60000000000002</v>
      </c>
      <c r="J1992" s="30">
        <v>0.10482985729967069</v>
      </c>
      <c r="K1992" s="31">
        <v>0.1265698772455672</v>
      </c>
      <c r="L1992" s="108">
        <f ca="1">REWS!R1992</f>
        <v>18.217794649302625</v>
      </c>
      <c r="M1992" s="22">
        <f t="shared" si="527"/>
        <v>18.111108532347963</v>
      </c>
      <c r="N1992" s="22">
        <f t="shared" ca="1" si="528"/>
        <v>18.108916361885171</v>
      </c>
      <c r="O1992" s="22">
        <f t="shared" si="529"/>
        <v>2.1571801823875654</v>
      </c>
      <c r="P1992" s="81">
        <f t="shared" ca="1" si="530"/>
        <v>19</v>
      </c>
      <c r="Q1992" s="22">
        <f t="shared" ca="1" si="531"/>
        <v>0.33602182781653311</v>
      </c>
      <c r="R1992" s="3">
        <f ca="1">IF(N1992&gt;'Power Curve'!$C$37,0,INDEX(Ci,$P1992,1)*POWER(1-Q1992,3)+INDEX(Ci,$P1992,2)*3*Q1992*POWER(1-Q1992,2)+INDEX(Ci,$P1992,3)*3*POWER(Q1992,2)*(1-Q1992)+INDEX(Ci,$P1992,4)*POWER(Q1992,3))</f>
        <v>1982.4539939636268</v>
      </c>
      <c r="S1992" s="3">
        <f t="shared" si="532"/>
        <v>1967.0200347900441</v>
      </c>
      <c r="T1992" s="3">
        <f t="shared" ca="1" si="533"/>
        <v>15.433959173582707</v>
      </c>
      <c r="U1992" s="3">
        <f t="shared" ca="1" si="541"/>
        <v>15.433959173582707</v>
      </c>
      <c r="W1992" s="34">
        <f t="shared" si="534"/>
        <v>18</v>
      </c>
      <c r="X1992" s="73" t="b">
        <f>COUNTIF('Power Curve'!$D$2:$D$31,W1992)&gt;0</f>
        <v>1</v>
      </c>
      <c r="Y1992" s="73" t="b">
        <f t="shared" si="535"/>
        <v>0</v>
      </c>
      <c r="Z1992" s="73" t="b">
        <f t="shared" si="542"/>
        <v>1</v>
      </c>
      <c r="AA1992" s="34" t="str">
        <f t="shared" si="536"/>
        <v>Inner</v>
      </c>
      <c r="AB1992" s="35" t="str">
        <f t="shared" si="543"/>
        <v>2.1-2.2</v>
      </c>
      <c r="AC1992" s="36" t="str">
        <f t="shared" si="537"/>
        <v>7-8</v>
      </c>
      <c r="AD1992" s="36" t="str">
        <f t="shared" si="538"/>
        <v>Mar</v>
      </c>
      <c r="AE1992" s="35" t="str">
        <f t="shared" si="539"/>
        <v>285-295</v>
      </c>
      <c r="AF1992" s="36" t="str">
        <f t="shared" si="540"/>
        <v>Inner-TI</v>
      </c>
    </row>
    <row r="1993" spans="5:32" x14ac:dyDescent="0.3">
      <c r="E1993" s="12">
        <v>40981.305555555555</v>
      </c>
      <c r="F1993" s="16">
        <v>18.940000000000001</v>
      </c>
      <c r="G1993" s="16">
        <v>1978.4399719238311</v>
      </c>
      <c r="H1993" s="29">
        <v>1.2033911328924471</v>
      </c>
      <c r="I1993" s="26">
        <v>292.5</v>
      </c>
      <c r="J1993" s="30">
        <v>9.9260823653643068E-2</v>
      </c>
      <c r="K1993" s="31">
        <v>0.10876536271631863</v>
      </c>
      <c r="L1993" s="108">
        <f ca="1">REWS!R1993</f>
        <v>18.894217371515204</v>
      </c>
      <c r="M1993" s="22">
        <f t="shared" si="527"/>
        <v>18.827972160049637</v>
      </c>
      <c r="N1993" s="22">
        <f t="shared" ca="1" si="528"/>
        <v>18.782460330349231</v>
      </c>
      <c r="O1993" s="22">
        <f t="shared" si="529"/>
        <v>2.267973766915909</v>
      </c>
      <c r="P1993" s="81">
        <f t="shared" ca="1" si="530"/>
        <v>20</v>
      </c>
      <c r="Q1993" s="22">
        <f t="shared" ca="1" si="531"/>
        <v>0.51109023496594008</v>
      </c>
      <c r="R1993" s="3">
        <f ca="1">IF(N1993&gt;'Power Curve'!$C$37,0,INDEX(Ci,$P1993,1)*POWER(1-Q1993,3)+INDEX(Ci,$P1993,2)*3*Q1993*POWER(1-Q1993,2)+INDEX(Ci,$P1993,3)*3*POWER(Q1993,2)*(1-Q1993)+INDEX(Ci,$P1993,4)*POWER(Q1993,3))</f>
        <v>1989.4713307698571</v>
      </c>
      <c r="S1993" s="3">
        <f t="shared" si="532"/>
        <v>1978.4399719238311</v>
      </c>
      <c r="T1993" s="3">
        <f t="shared" ca="1" si="533"/>
        <v>11.031358846026023</v>
      </c>
      <c r="U1993" s="3">
        <f t="shared" ca="1" si="541"/>
        <v>11.031358846026023</v>
      </c>
      <c r="W1993" s="34">
        <f t="shared" si="534"/>
        <v>19</v>
      </c>
      <c r="X1993" s="73" t="b">
        <f>COUNTIF('Power Curve'!$D$2:$D$31,W1993)&gt;0</f>
        <v>1</v>
      </c>
      <c r="Y1993" s="73" t="b">
        <f t="shared" si="535"/>
        <v>0</v>
      </c>
      <c r="Z1993" s="73" t="b">
        <f t="shared" si="542"/>
        <v>1</v>
      </c>
      <c r="AA1993" s="34" t="str">
        <f t="shared" si="536"/>
        <v>Outer</v>
      </c>
      <c r="AB1993" s="35" t="str">
        <f t="shared" si="543"/>
        <v>2.2-2.3</v>
      </c>
      <c r="AC1993" s="36" t="str">
        <f t="shared" si="537"/>
        <v>7-8</v>
      </c>
      <c r="AD1993" s="36" t="str">
        <f t="shared" si="538"/>
        <v>Mar</v>
      </c>
      <c r="AE1993" s="35" t="str">
        <f t="shared" si="539"/>
        <v>285-295</v>
      </c>
      <c r="AF1993" s="36" t="str">
        <f t="shared" si="540"/>
        <v>HWS-LTI</v>
      </c>
    </row>
    <row r="1994" spans="5:32" x14ac:dyDescent="0.3">
      <c r="E1994" s="12">
        <v>40981.3125</v>
      </c>
      <c r="F1994" s="16">
        <v>19.059999999999999</v>
      </c>
      <c r="G1994" s="16">
        <v>1978.5299530029349</v>
      </c>
      <c r="H1994" s="29">
        <v>1.2032228226125441</v>
      </c>
      <c r="I1994" s="26">
        <v>294.10000000000002</v>
      </c>
      <c r="J1994" s="30">
        <v>9.1815320041972723E-2</v>
      </c>
      <c r="K1994" s="31">
        <v>0.14417851683125277</v>
      </c>
      <c r="L1994" s="108">
        <f ca="1">REWS!R1994</f>
        <v>19.055665811879582</v>
      </c>
      <c r="M1994" s="22">
        <f t="shared" si="527"/>
        <v>18.946378990838866</v>
      </c>
      <c r="N1994" s="22">
        <f t="shared" ca="1" si="528"/>
        <v>18.942070639802822</v>
      </c>
      <c r="O1994" s="22">
        <f t="shared" si="529"/>
        <v>2.2862739243082424</v>
      </c>
      <c r="P1994" s="81">
        <f t="shared" ca="1" si="530"/>
        <v>20</v>
      </c>
      <c r="Q1994" s="22">
        <f t="shared" ca="1" si="531"/>
        <v>0.78954723387864356</v>
      </c>
      <c r="R1994" s="3">
        <f ca="1">IF(N1994&gt;'Power Curve'!$C$37,0,INDEX(Ci,$P1994,1)*POWER(1-Q1994,3)+INDEX(Ci,$P1994,2)*3*Q1994*POWER(1-Q1994,2)+INDEX(Ci,$P1994,3)*3*POWER(Q1994,2)*(1-Q1994)+INDEX(Ci,$P1994,4)*POWER(Q1994,3))</f>
        <v>1989.4713307698573</v>
      </c>
      <c r="S1994" s="3">
        <f t="shared" si="532"/>
        <v>1978.5299530029349</v>
      </c>
      <c r="T1994" s="3">
        <f t="shared" ca="1" si="533"/>
        <v>10.941377766922415</v>
      </c>
      <c r="U1994" s="3">
        <f t="shared" ca="1" si="541"/>
        <v>10.941377766922415</v>
      </c>
      <c r="W1994" s="34">
        <f t="shared" si="534"/>
        <v>19</v>
      </c>
      <c r="X1994" s="73" t="b">
        <f>COUNTIF('Power Curve'!$D$2:$D$31,W1994)&gt;0</f>
        <v>1</v>
      </c>
      <c r="Y1994" s="73" t="b">
        <f t="shared" si="535"/>
        <v>0</v>
      </c>
      <c r="Z1994" s="73" t="b">
        <f t="shared" si="542"/>
        <v>1</v>
      </c>
      <c r="AA1994" s="34" t="str">
        <f t="shared" si="536"/>
        <v>Outer</v>
      </c>
      <c r="AB1994" s="35" t="str">
        <f t="shared" si="543"/>
        <v>2.2-2.3</v>
      </c>
      <c r="AC1994" s="36" t="str">
        <f t="shared" si="537"/>
        <v>7-8</v>
      </c>
      <c r="AD1994" s="36" t="str">
        <f t="shared" si="538"/>
        <v>Mar</v>
      </c>
      <c r="AE1994" s="35" t="str">
        <f t="shared" si="539"/>
        <v>285-295</v>
      </c>
      <c r="AF1994" s="36" t="str">
        <f t="shared" si="540"/>
        <v>HWS-LTI</v>
      </c>
    </row>
    <row r="1995" spans="5:32" x14ac:dyDescent="0.3">
      <c r="E1995" s="12">
        <v>40981.319444444445</v>
      </c>
      <c r="F1995" s="16">
        <v>18.36</v>
      </c>
      <c r="G1995" s="16">
        <v>1979.860046386716</v>
      </c>
      <c r="H1995" s="29">
        <v>1.2025185077670464</v>
      </c>
      <c r="I1995" s="26">
        <v>298.5</v>
      </c>
      <c r="J1995" s="30">
        <v>0.1383442265795207</v>
      </c>
      <c r="K1995" s="31">
        <v>9.3690936409740327E-2</v>
      </c>
      <c r="L1995" s="108">
        <f ca="1">REWS!R1995</f>
        <v>18.283074837177239</v>
      </c>
      <c r="M1995" s="22">
        <f t="shared" si="527"/>
        <v>18.246990126374296</v>
      </c>
      <c r="N1995" s="22">
        <f t="shared" ca="1" si="528"/>
        <v>18.170538454996485</v>
      </c>
      <c r="O1995" s="22">
        <f t="shared" si="529"/>
        <v>2.1781811207694854</v>
      </c>
      <c r="P1995" s="81">
        <f t="shared" ca="1" si="530"/>
        <v>19</v>
      </c>
      <c r="Q1995" s="22">
        <f t="shared" ca="1" si="531"/>
        <v>0.44352806079883927</v>
      </c>
      <c r="R1995" s="3">
        <f ca="1">IF(N1995&gt;'Power Curve'!$C$37,0,INDEX(Ci,$P1995,1)*POWER(1-Q1995,3)+INDEX(Ci,$P1995,2)*3*Q1995*POWER(1-Q1995,2)+INDEX(Ci,$P1995,3)*3*POWER(Q1995,2)*(1-Q1995)+INDEX(Ci,$P1995,4)*POWER(Q1995,3))</f>
        <v>1983.9085946410626</v>
      </c>
      <c r="S1995" s="3">
        <f t="shared" si="532"/>
        <v>1979.860046386716</v>
      </c>
      <c r="T1995" s="3">
        <f t="shared" ca="1" si="533"/>
        <v>4.0485482543465423</v>
      </c>
      <c r="U1995" s="3">
        <f t="shared" ca="1" si="541"/>
        <v>4.0485482543465423</v>
      </c>
      <c r="W1995" s="34">
        <f t="shared" si="534"/>
        <v>18</v>
      </c>
      <c r="X1995" s="73" t="b">
        <f>COUNTIF('Power Curve'!$D$2:$D$31,W1995)&gt;0</f>
        <v>1</v>
      </c>
      <c r="Y1995" s="73" t="b">
        <f t="shared" si="535"/>
        <v>0</v>
      </c>
      <c r="Z1995" s="73" t="b">
        <f t="shared" si="542"/>
        <v>1</v>
      </c>
      <c r="AA1995" s="34" t="str">
        <f t="shared" si="536"/>
        <v>Outer</v>
      </c>
      <c r="AB1995" s="35" t="str">
        <f t="shared" si="543"/>
        <v>2.1-2.2</v>
      </c>
      <c r="AC1995" s="36" t="str">
        <f t="shared" si="537"/>
        <v>7-8</v>
      </c>
      <c r="AD1995" s="36" t="str">
        <f t="shared" si="538"/>
        <v>Mar</v>
      </c>
      <c r="AE1995" s="35" t="str">
        <f t="shared" si="539"/>
        <v>295-305</v>
      </c>
      <c r="AF1995" s="36" t="str">
        <f t="shared" si="540"/>
        <v>Inner-TI</v>
      </c>
    </row>
    <row r="1996" spans="5:32" x14ac:dyDescent="0.3">
      <c r="E1996" s="12">
        <v>40981.326388888891</v>
      </c>
      <c r="F1996" s="16">
        <v>18.41</v>
      </c>
      <c r="G1996" s="16">
        <v>1985.1700134277371</v>
      </c>
      <c r="H1996" s="29">
        <v>1.2031547136700229</v>
      </c>
      <c r="I1996" s="26">
        <v>297</v>
      </c>
      <c r="J1996" s="30">
        <v>0.12167300380228138</v>
      </c>
      <c r="K1996" s="31">
        <v>9.3904556409524817E-2</v>
      </c>
      <c r="L1996" s="108">
        <f ca="1">REWS!R1996</f>
        <v>18.437763918213481</v>
      </c>
      <c r="M1996" s="22">
        <f t="shared" si="527"/>
        <v>18.299908484744403</v>
      </c>
      <c r="N1996" s="22">
        <f t="shared" ca="1" si="528"/>
        <v>18.327506375156389</v>
      </c>
      <c r="O1996" s="22">
        <f t="shared" si="529"/>
        <v>2.1863598236421322</v>
      </c>
      <c r="P1996" s="81">
        <f t="shared" ca="1" si="530"/>
        <v>19</v>
      </c>
      <c r="Q1996" s="22">
        <f t="shared" ca="1" si="531"/>
        <v>0.71737513322748281</v>
      </c>
      <c r="R1996" s="3">
        <f ca="1">IF(N1996&gt;'Power Curve'!$C$37,0,INDEX(Ci,$P1996,1)*POWER(1-Q1996,3)+INDEX(Ci,$P1996,2)*3*Q1996*POWER(1-Q1996,2)+INDEX(Ci,$P1996,3)*3*POWER(Q1996,2)*(1-Q1996)+INDEX(Ci,$P1996,4)*POWER(Q1996,3))</f>
        <v>1987.619964838645</v>
      </c>
      <c r="S1996" s="3">
        <f t="shared" si="532"/>
        <v>1985.1700134277371</v>
      </c>
      <c r="T1996" s="3">
        <f t="shared" ca="1" si="533"/>
        <v>2.4499514109079428</v>
      </c>
      <c r="U1996" s="3">
        <f t="shared" ca="1" si="541"/>
        <v>2.4499514109079428</v>
      </c>
      <c r="W1996" s="34">
        <f t="shared" si="534"/>
        <v>18</v>
      </c>
      <c r="X1996" s="73" t="b">
        <f>COUNTIF('Power Curve'!$D$2:$D$31,W1996)&gt;0</f>
        <v>1</v>
      </c>
      <c r="Y1996" s="73" t="b">
        <f t="shared" si="535"/>
        <v>0</v>
      </c>
      <c r="Z1996" s="73" t="b">
        <f t="shared" si="542"/>
        <v>1</v>
      </c>
      <c r="AA1996" s="34" t="str">
        <f t="shared" si="536"/>
        <v>Outer</v>
      </c>
      <c r="AB1996" s="35" t="str">
        <f t="shared" si="543"/>
        <v>2.1-2.2</v>
      </c>
      <c r="AC1996" s="36" t="str">
        <f t="shared" si="537"/>
        <v>7-8</v>
      </c>
      <c r="AD1996" s="36" t="str">
        <f t="shared" si="538"/>
        <v>Mar</v>
      </c>
      <c r="AE1996" s="35" t="str">
        <f t="shared" si="539"/>
        <v>295-305</v>
      </c>
      <c r="AF1996" s="36" t="str">
        <f t="shared" si="540"/>
        <v>Inner-TI</v>
      </c>
    </row>
    <row r="1997" spans="5:32" x14ac:dyDescent="0.3">
      <c r="E1997" s="12">
        <v>40981.333333333336</v>
      </c>
      <c r="F1997" s="16">
        <v>18.25</v>
      </c>
      <c r="G1997" s="16">
        <v>1988.0000152587891</v>
      </c>
      <c r="H1997" s="29">
        <v>1.2033888245922224</v>
      </c>
      <c r="I1997" s="26">
        <v>297.8</v>
      </c>
      <c r="J1997" s="30">
        <v>0.12383561643835615</v>
      </c>
      <c r="K1997" s="31">
        <v>0.11625200391675186</v>
      </c>
      <c r="L1997" s="108">
        <f ca="1">REWS!R1997</f>
        <v>18.159091626959082</v>
      </c>
      <c r="M1997" s="22">
        <f t="shared" si="527"/>
        <v>18.142041827902126</v>
      </c>
      <c r="N1997" s="22">
        <f t="shared" ca="1" si="528"/>
        <v>18.05167122482186</v>
      </c>
      <c r="O1997" s="22">
        <f t="shared" si="529"/>
        <v>2.1619610229314055</v>
      </c>
      <c r="P1997" s="81">
        <f t="shared" ca="1" si="530"/>
        <v>19</v>
      </c>
      <c r="Q1997" s="22">
        <f t="shared" ca="1" si="531"/>
        <v>0.23615165574828653</v>
      </c>
      <c r="R1997" s="3">
        <f ca="1">IF(N1997&gt;'Power Curve'!$C$37,0,INDEX(Ci,$P1997,1)*POWER(1-Q1997,3)+INDEX(Ci,$P1997,2)*3*Q1997*POWER(1-Q1997,2)+INDEX(Ci,$P1997,3)*3*POWER(Q1997,2)*(1-Q1997)+INDEX(Ci,$P1997,4)*POWER(Q1997,3))</f>
        <v>1981.29367780712</v>
      </c>
      <c r="S1997" s="3">
        <f t="shared" si="532"/>
        <v>1988.0000152587891</v>
      </c>
      <c r="T1997" s="3">
        <f t="shared" ca="1" si="533"/>
        <v>-6.7063374516690146</v>
      </c>
      <c r="U1997" s="3">
        <f t="shared" ca="1" si="541"/>
        <v>6.7063374516690146</v>
      </c>
      <c r="W1997" s="34">
        <f t="shared" si="534"/>
        <v>18</v>
      </c>
      <c r="X1997" s="73" t="b">
        <f>COUNTIF('Power Curve'!$D$2:$D$31,W1997)&gt;0</f>
        <v>1</v>
      </c>
      <c r="Y1997" s="73" t="b">
        <f t="shared" si="535"/>
        <v>0</v>
      </c>
      <c r="Z1997" s="73" t="b">
        <f t="shared" si="542"/>
        <v>1</v>
      </c>
      <c r="AA1997" s="34" t="str">
        <f t="shared" si="536"/>
        <v>Inner</v>
      </c>
      <c r="AB1997" s="35" t="str">
        <f t="shared" si="543"/>
        <v>2.1-2.2</v>
      </c>
      <c r="AC1997" s="36" t="str">
        <f t="shared" si="537"/>
        <v>8-9</v>
      </c>
      <c r="AD1997" s="36" t="str">
        <f t="shared" si="538"/>
        <v>Mar</v>
      </c>
      <c r="AE1997" s="35" t="str">
        <f t="shared" si="539"/>
        <v>295-305</v>
      </c>
      <c r="AF1997" s="36" t="str">
        <f t="shared" si="540"/>
        <v>Inner-TI</v>
      </c>
    </row>
    <row r="1998" spans="5:32" x14ac:dyDescent="0.3">
      <c r="E1998" s="12">
        <v>40981.340277777781</v>
      </c>
      <c r="F1998" s="16">
        <v>17.39</v>
      </c>
      <c r="G1998" s="16">
        <v>1994.9900054931691</v>
      </c>
      <c r="H1998" s="29">
        <v>1.2039016535515845</v>
      </c>
      <c r="I1998" s="26">
        <v>296.2</v>
      </c>
      <c r="J1998" s="30">
        <v>0.10350776308223117</v>
      </c>
      <c r="K1998" s="31">
        <v>0.10084078602133267</v>
      </c>
      <c r="L1998" s="108">
        <f ca="1">REWS!R1998</f>
        <v>17.427092096639598</v>
      </c>
      <c r="M1998" s="22">
        <f t="shared" si="527"/>
        <v>17.289584482894966</v>
      </c>
      <c r="N1998" s="22">
        <f t="shared" ca="1" si="528"/>
        <v>17.326462397702212</v>
      </c>
      <c r="O1998" s="22">
        <f t="shared" si="529"/>
        <v>2.0302109922963423</v>
      </c>
      <c r="P1998" s="81">
        <f t="shared" ca="1" si="530"/>
        <v>18</v>
      </c>
      <c r="Q1998" s="22">
        <f t="shared" ca="1" si="531"/>
        <v>0.36537733489752716</v>
      </c>
      <c r="R1998" s="3">
        <f ca="1">IF(N1998&gt;'Power Curve'!$C$37,0,INDEX(Ci,$P1998,1)*POWER(1-Q1998,3)+INDEX(Ci,$P1998,2)*3*Q1998*POWER(1-Q1998,2)+INDEX(Ci,$P1998,3)*3*POWER(Q1998,2)*(1-Q1998)+INDEX(Ci,$P1998,4)*POWER(Q1998,3))</f>
        <v>1983.5892773633275</v>
      </c>
      <c r="S1998" s="3">
        <f t="shared" si="532"/>
        <v>1994.9900054931691</v>
      </c>
      <c r="T1998" s="3">
        <f t="shared" ca="1" si="533"/>
        <v>-11.400728129841582</v>
      </c>
      <c r="U1998" s="3">
        <f t="shared" ca="1" si="541"/>
        <v>11.400728129841582</v>
      </c>
      <c r="W1998" s="34">
        <f t="shared" si="534"/>
        <v>17</v>
      </c>
      <c r="X1998" s="73" t="b">
        <f>COUNTIF('Power Curve'!$D$2:$D$31,W1998)&gt;0</f>
        <v>1</v>
      </c>
      <c r="Y1998" s="73" t="b">
        <f t="shared" si="535"/>
        <v>0</v>
      </c>
      <c r="Z1998" s="73" t="b">
        <f t="shared" si="542"/>
        <v>1</v>
      </c>
      <c r="AA1998" s="34" t="str">
        <f t="shared" si="536"/>
        <v>Inner</v>
      </c>
      <c r="AB1998" s="35" t="str">
        <f t="shared" si="543"/>
        <v>2.0-2.1</v>
      </c>
      <c r="AC1998" s="36" t="str">
        <f t="shared" si="537"/>
        <v>8-9</v>
      </c>
      <c r="AD1998" s="36" t="str">
        <f t="shared" si="538"/>
        <v>Mar</v>
      </c>
      <c r="AE1998" s="35" t="str">
        <f t="shared" si="539"/>
        <v>295-305</v>
      </c>
      <c r="AF1998" s="36" t="str">
        <f t="shared" si="540"/>
        <v>Inner-TI</v>
      </c>
    </row>
    <row r="1999" spans="5:32" x14ac:dyDescent="0.3">
      <c r="E1999" s="12">
        <v>40981.347222222219</v>
      </c>
      <c r="F1999" s="16">
        <v>15.9</v>
      </c>
      <c r="G1999" s="16">
        <v>1990.769958496091</v>
      </c>
      <c r="H1999" s="29">
        <v>1.2046827910702784</v>
      </c>
      <c r="I1999" s="26">
        <v>293.8</v>
      </c>
      <c r="J1999" s="30">
        <v>0.15283018867924528</v>
      </c>
      <c r="K1999" s="31">
        <v>0.15181467856458009</v>
      </c>
      <c r="L1999" s="108">
        <f ca="1">REWS!R1999</f>
        <v>15.831309506772572</v>
      </c>
      <c r="M1999" s="22">
        <f t="shared" si="527"/>
        <v>15.811606474477674</v>
      </c>
      <c r="N1999" s="22">
        <f t="shared" ca="1" si="528"/>
        <v>15.743297855141204</v>
      </c>
      <c r="O1999" s="22">
        <f t="shared" si="529"/>
        <v>1.8017847267155203</v>
      </c>
      <c r="P1999" s="81">
        <f t="shared" ca="1" si="530"/>
        <v>16</v>
      </c>
      <c r="Q1999" s="22">
        <f t="shared" ca="1" si="531"/>
        <v>0.74473396723784224</v>
      </c>
      <c r="R1999" s="3">
        <f ca="1">IF(N1999&gt;'Power Curve'!$C$37,0,INDEX(Ci,$P1999,1)*POWER(1-Q1999,3)+INDEX(Ci,$P1999,2)*3*Q1999*POWER(1-Q1999,2)+INDEX(Ci,$P1999,3)*3*POWER(Q1999,2)*(1-Q1999)+INDEX(Ci,$P1999,4)*POWER(Q1999,3))</f>
        <v>1981.6050303936113</v>
      </c>
      <c r="S1999" s="3">
        <f t="shared" si="532"/>
        <v>1990.769958496091</v>
      </c>
      <c r="T1999" s="3">
        <f t="shared" ca="1" si="533"/>
        <v>-9.1649281024797347</v>
      </c>
      <c r="U1999" s="3">
        <f t="shared" ca="1" si="541"/>
        <v>9.1649281024797347</v>
      </c>
      <c r="W1999" s="34">
        <f t="shared" si="534"/>
        <v>16</v>
      </c>
      <c r="X1999" s="73" t="b">
        <f>COUNTIF('Power Curve'!$D$2:$D$31,W1999)&gt;0</f>
        <v>1</v>
      </c>
      <c r="Y1999" s="73" t="b">
        <f t="shared" si="535"/>
        <v>0</v>
      </c>
      <c r="Z1999" s="73" t="b">
        <f t="shared" si="542"/>
        <v>1</v>
      </c>
      <c r="AA1999" s="34" t="str">
        <f t="shared" si="536"/>
        <v>Outer</v>
      </c>
      <c r="AB1999" s="35" t="str">
        <f t="shared" si="543"/>
        <v>1.8-1.9</v>
      </c>
      <c r="AC1999" s="36" t="str">
        <f t="shared" si="537"/>
        <v>8-9</v>
      </c>
      <c r="AD1999" s="36" t="str">
        <f t="shared" si="538"/>
        <v>Mar</v>
      </c>
      <c r="AE1999" s="35" t="str">
        <f t="shared" si="539"/>
        <v>285-295</v>
      </c>
      <c r="AF1999" s="36" t="str">
        <f t="shared" si="540"/>
        <v>HWS-HTI</v>
      </c>
    </row>
    <row r="2000" spans="5:32" x14ac:dyDescent="0.3">
      <c r="E2000" s="12">
        <v>40981.354166666664</v>
      </c>
      <c r="F2000" s="16">
        <v>14.74</v>
      </c>
      <c r="G2000" s="16">
        <v>1996.640014648443</v>
      </c>
      <c r="H2000" s="29">
        <v>1.2048374918451545</v>
      </c>
      <c r="I2000" s="26">
        <v>299.5</v>
      </c>
      <c r="J2000" s="30">
        <v>0.13297150610583447</v>
      </c>
      <c r="K2000" s="31">
        <v>0.11832284339952742</v>
      </c>
      <c r="L2000" s="108">
        <f ca="1">REWS!R2000</f>
        <v>14.751086173632579</v>
      </c>
      <c r="M2000" s="22">
        <f t="shared" si="527"/>
        <v>14.658682727320588</v>
      </c>
      <c r="N2000" s="22">
        <f t="shared" ca="1" si="528"/>
        <v>14.669707741020721</v>
      </c>
      <c r="O2000" s="22">
        <f t="shared" si="529"/>
        <v>1.6235966450507866</v>
      </c>
      <c r="P2000" s="81">
        <f t="shared" ca="1" si="530"/>
        <v>15</v>
      </c>
      <c r="Q2000" s="22">
        <f t="shared" ca="1" si="531"/>
        <v>0.68408179399615032</v>
      </c>
      <c r="R2000" s="3">
        <f ca="1">IF(N2000&gt;'Power Curve'!$C$37,0,INDEX(Ci,$P2000,1)*POWER(1-Q2000,3)+INDEX(Ci,$P2000,2)*3*Q2000*POWER(1-Q2000,2)+INDEX(Ci,$P2000,3)*3*POWER(Q2000,2)*(1-Q2000)+INDEX(Ci,$P2000,4)*POWER(Q2000,3))</f>
        <v>1977.9829400819463</v>
      </c>
      <c r="S2000" s="3">
        <f t="shared" si="532"/>
        <v>1996.640014648443</v>
      </c>
      <c r="T2000" s="3">
        <f t="shared" ca="1" si="533"/>
        <v>-18.657074566496703</v>
      </c>
      <c r="U2000" s="3">
        <f t="shared" ca="1" si="541"/>
        <v>18.657074566496703</v>
      </c>
      <c r="W2000" s="34">
        <f t="shared" si="534"/>
        <v>15</v>
      </c>
      <c r="X2000" s="73" t="b">
        <f>COUNTIF('Power Curve'!$D$2:$D$31,W2000)&gt;0</f>
        <v>1</v>
      </c>
      <c r="Y2000" s="73" t="b">
        <f t="shared" si="535"/>
        <v>0</v>
      </c>
      <c r="Z2000" s="73" t="b">
        <f t="shared" si="542"/>
        <v>1</v>
      </c>
      <c r="AA2000" s="34" t="str">
        <f t="shared" si="536"/>
        <v>Inner</v>
      </c>
      <c r="AB2000" s="35" t="str">
        <f t="shared" si="543"/>
        <v>1.6-1.7</v>
      </c>
      <c r="AC2000" s="36" t="str">
        <f t="shared" si="537"/>
        <v>8-9</v>
      </c>
      <c r="AD2000" s="36" t="str">
        <f t="shared" si="538"/>
        <v>Mar</v>
      </c>
      <c r="AE2000" s="35" t="str">
        <f t="shared" si="539"/>
        <v>295-305</v>
      </c>
      <c r="AF2000" s="36" t="str">
        <f t="shared" si="540"/>
        <v>Inner-TI</v>
      </c>
    </row>
    <row r="2001" spans="5:32" x14ac:dyDescent="0.3">
      <c r="E2001" s="12">
        <v>40981.361111111109</v>
      </c>
      <c r="F2001" s="16">
        <v>12.77</v>
      </c>
      <c r="G2001" s="16">
        <v>1991.0300445556641</v>
      </c>
      <c r="H2001" s="29">
        <v>1.2050022378644529</v>
      </c>
      <c r="I2001" s="26">
        <v>297</v>
      </c>
      <c r="J2001" s="30">
        <v>0.12137823022709476</v>
      </c>
      <c r="K2001" s="31">
        <v>7.6439206339116245E-2</v>
      </c>
      <c r="L2001" s="108">
        <f ca="1">REWS!R2001</f>
        <v>12.770532508723576</v>
      </c>
      <c r="M2001" s="22">
        <f t="shared" si="527"/>
        <v>12.700129582286744</v>
      </c>
      <c r="N2001" s="22">
        <f t="shared" ca="1" si="528"/>
        <v>12.700659177415414</v>
      </c>
      <c r="O2001" s="22">
        <f t="shared" si="529"/>
        <v>1.3208959429336133</v>
      </c>
      <c r="P2001" s="81">
        <f t="shared" ca="1" si="530"/>
        <v>13</v>
      </c>
      <c r="Q2001" s="22">
        <f t="shared" ca="1" si="531"/>
        <v>0.70225129815470866</v>
      </c>
      <c r="R2001" s="3">
        <f ca="1">IF(N2001&gt;'Power Curve'!$C$37,0,INDEX(Ci,$P2001,1)*POWER(1-Q2001,3)+INDEX(Ci,$P2001,2)*3*Q2001*POWER(1-Q2001,2)+INDEX(Ci,$P2001,3)*3*POWER(Q2001,2)*(1-Q2001)+INDEX(Ci,$P2001,4)*POWER(Q2001,3))</f>
        <v>1945.0073111038234</v>
      </c>
      <c r="S2001" s="3">
        <f t="shared" si="532"/>
        <v>1991.0300445556641</v>
      </c>
      <c r="T2001" s="3">
        <f t="shared" ca="1" si="533"/>
        <v>-46.022733451840622</v>
      </c>
      <c r="U2001" s="3">
        <f t="shared" ca="1" si="541"/>
        <v>46.022733451840622</v>
      </c>
      <c r="W2001" s="34">
        <f t="shared" si="534"/>
        <v>13</v>
      </c>
      <c r="X2001" s="73" t="b">
        <f>COUNTIF('Power Curve'!$D$2:$D$31,W2001)&gt;0</f>
        <v>1</v>
      </c>
      <c r="Y2001" s="73" t="b">
        <f t="shared" si="535"/>
        <v>0</v>
      </c>
      <c r="Z2001" s="73" t="b">
        <f t="shared" si="542"/>
        <v>1</v>
      </c>
      <c r="AA2001" s="34" t="str">
        <f t="shared" si="536"/>
        <v>Outer</v>
      </c>
      <c r="AB2001" s="35" t="str">
        <f t="shared" si="543"/>
        <v>1.3-1.4</v>
      </c>
      <c r="AC2001" s="36" t="str">
        <f t="shared" si="537"/>
        <v>8-9</v>
      </c>
      <c r="AD2001" s="36" t="str">
        <f t="shared" si="538"/>
        <v>Mar</v>
      </c>
      <c r="AE2001" s="35" t="str">
        <f t="shared" si="539"/>
        <v>295-305</v>
      </c>
      <c r="AF2001" s="36" t="str">
        <f t="shared" si="540"/>
        <v>Inner-TI</v>
      </c>
    </row>
    <row r="2002" spans="5:32" x14ac:dyDescent="0.3">
      <c r="E2002" s="12">
        <v>40981.368055555555</v>
      </c>
      <c r="F2002" s="16">
        <v>15.38</v>
      </c>
      <c r="G2002" s="16">
        <v>1980.9900054931641</v>
      </c>
      <c r="H2002" s="29">
        <v>1.2050367910816591</v>
      </c>
      <c r="I2002" s="26">
        <v>296</v>
      </c>
      <c r="J2002" s="30">
        <v>0.11898569570871262</v>
      </c>
      <c r="K2002" s="31">
        <v>6.7282360084470527E-2</v>
      </c>
      <c r="L2002" s="108">
        <f ca="1">REWS!R2002</f>
        <v>15.423256294058744</v>
      </c>
      <c r="M2002" s="22">
        <f t="shared" si="527"/>
        <v>15.295995298026471</v>
      </c>
      <c r="N2002" s="22">
        <f t="shared" ca="1" si="528"/>
        <v>15.339015328620267</v>
      </c>
      <c r="O2002" s="22">
        <f t="shared" si="529"/>
        <v>1.7220953572812565</v>
      </c>
      <c r="P2002" s="81">
        <f t="shared" ca="1" si="530"/>
        <v>16</v>
      </c>
      <c r="Q2002" s="22">
        <f t="shared" ca="1" si="531"/>
        <v>0.33945523141992406</v>
      </c>
      <c r="R2002" s="3">
        <f ca="1">IF(N2002&gt;'Power Curve'!$C$37,0,INDEX(Ci,$P2002,1)*POWER(1-Q2002,3)+INDEX(Ci,$P2002,2)*3*Q2002*POWER(1-Q2002,2)+INDEX(Ci,$P2002,3)*3*POWER(Q2002,2)*(1-Q2002)+INDEX(Ci,$P2002,4)*POWER(Q2002,3))</f>
        <v>1980.2559586930872</v>
      </c>
      <c r="S2002" s="3">
        <f t="shared" si="532"/>
        <v>1980.9900054931641</v>
      </c>
      <c r="T2002" s="3">
        <f t="shared" ca="1" si="533"/>
        <v>-0.73404680007683965</v>
      </c>
      <c r="U2002" s="3">
        <f t="shared" ca="1" si="541"/>
        <v>0.73404680007683965</v>
      </c>
      <c r="W2002" s="34">
        <f t="shared" si="534"/>
        <v>15</v>
      </c>
      <c r="X2002" s="73" t="b">
        <f>COUNTIF('Power Curve'!$D$2:$D$31,W2002)&gt;0</f>
        <v>1</v>
      </c>
      <c r="Y2002" s="73" t="b">
        <f t="shared" si="535"/>
        <v>0</v>
      </c>
      <c r="Z2002" s="73" t="b">
        <f t="shared" si="542"/>
        <v>1</v>
      </c>
      <c r="AA2002" s="34" t="str">
        <f t="shared" si="536"/>
        <v>Outer</v>
      </c>
      <c r="AB2002" s="35" t="str">
        <f t="shared" si="543"/>
        <v>1.7-1.8</v>
      </c>
      <c r="AC2002" s="36" t="str">
        <f t="shared" si="537"/>
        <v>8-9</v>
      </c>
      <c r="AD2002" s="36" t="str">
        <f t="shared" si="538"/>
        <v>Mar</v>
      </c>
      <c r="AE2002" s="35" t="str">
        <f t="shared" si="539"/>
        <v>295-305</v>
      </c>
      <c r="AF2002" s="36" t="str">
        <f t="shared" si="540"/>
        <v>Inner-TI</v>
      </c>
    </row>
    <row r="2003" spans="5:32" x14ac:dyDescent="0.3">
      <c r="E2003" s="12">
        <v>40981.375</v>
      </c>
      <c r="F2003" s="16">
        <v>14.14</v>
      </c>
      <c r="G2003" s="16">
        <v>1974.499938964841</v>
      </c>
      <c r="H2003" s="29">
        <v>1.2050124020097177</v>
      </c>
      <c r="I2003" s="26">
        <v>302.89999999999998</v>
      </c>
      <c r="J2003" s="30">
        <v>0.15205091937765203</v>
      </c>
      <c r="K2003" s="31">
        <v>9.3079816888450947E-2</v>
      </c>
      <c r="L2003" s="108">
        <f ca="1">REWS!R2003</f>
        <v>14.064880766792834</v>
      </c>
      <c r="M2003" s="22">
        <f t="shared" si="527"/>
        <v>14.062673234794719</v>
      </c>
      <c r="N2003" s="22">
        <f t="shared" ca="1" si="528"/>
        <v>13.987964802670199</v>
      </c>
      <c r="O2003" s="22">
        <f t="shared" si="529"/>
        <v>1.5314814566968025</v>
      </c>
      <c r="P2003" s="81">
        <f t="shared" ca="1" si="530"/>
        <v>15</v>
      </c>
      <c r="Q2003" s="22">
        <f t="shared" ca="1" si="531"/>
        <v>3.2785678324791484E-2</v>
      </c>
      <c r="R2003" s="3">
        <f ca="1">IF(N2003&gt;'Power Curve'!$C$37,0,INDEX(Ci,$P2003,1)*POWER(1-Q2003,3)+INDEX(Ci,$P2003,2)*3*Q2003*POWER(1-Q2003,2)+INDEX(Ci,$P2003,3)*3*POWER(Q2003,2)*(1-Q2003)+INDEX(Ci,$P2003,4)*POWER(Q2003,3))</f>
        <v>1975.0757794980213</v>
      </c>
      <c r="S2003" s="3">
        <f t="shared" si="532"/>
        <v>1974.499938964841</v>
      </c>
      <c r="T2003" s="3">
        <f t="shared" ca="1" si="533"/>
        <v>0.57584053318032602</v>
      </c>
      <c r="U2003" s="3">
        <f t="shared" ca="1" si="541"/>
        <v>0.57584053318032602</v>
      </c>
      <c r="W2003" s="34">
        <f t="shared" si="534"/>
        <v>14</v>
      </c>
      <c r="X2003" s="73" t="b">
        <f>COUNTIF('Power Curve'!$D$2:$D$31,W2003)&gt;0</f>
        <v>1</v>
      </c>
      <c r="Y2003" s="73" t="b">
        <f t="shared" si="535"/>
        <v>0</v>
      </c>
      <c r="Z2003" s="73" t="b">
        <f t="shared" si="542"/>
        <v>1</v>
      </c>
      <c r="AA2003" s="34" t="str">
        <f t="shared" si="536"/>
        <v>Outer</v>
      </c>
      <c r="AB2003" s="35" t="str">
        <f t="shared" si="543"/>
        <v>1.5-1.6</v>
      </c>
      <c r="AC2003" s="36" t="str">
        <f t="shared" si="537"/>
        <v>9-10</v>
      </c>
      <c r="AD2003" s="36" t="str">
        <f t="shared" si="538"/>
        <v>Mar</v>
      </c>
      <c r="AE2003" s="35" t="str">
        <f t="shared" si="539"/>
        <v>295-305</v>
      </c>
      <c r="AF2003" s="36" t="str">
        <f t="shared" si="540"/>
        <v>HWS-HTI</v>
      </c>
    </row>
    <row r="2004" spans="5:32" x14ac:dyDescent="0.3">
      <c r="E2004" s="12">
        <v>40981.381944444445</v>
      </c>
      <c r="F2004" s="16">
        <v>13.33</v>
      </c>
      <c r="G2004" s="16">
        <v>1989.5100250244141</v>
      </c>
      <c r="H2004" s="29">
        <v>1.2056932613840103</v>
      </c>
      <c r="I2004" s="26">
        <v>298.7</v>
      </c>
      <c r="J2004" s="30">
        <v>0.12828207051762941</v>
      </c>
      <c r="K2004" s="31">
        <v>9.9548788813131658E-2</v>
      </c>
      <c r="L2004" s="108">
        <f ca="1">REWS!R2004</f>
        <v>13.35802694017921</v>
      </c>
      <c r="M2004" s="22">
        <f t="shared" si="527"/>
        <v>13.25959922901767</v>
      </c>
      <c r="N2004" s="22">
        <f t="shared" ca="1" si="528"/>
        <v>13.287478148326896</v>
      </c>
      <c r="O2004" s="22">
        <f t="shared" si="529"/>
        <v>1.4073637803308836</v>
      </c>
      <c r="P2004" s="81">
        <f t="shared" ca="1" si="530"/>
        <v>14</v>
      </c>
      <c r="Q2004" s="22">
        <f t="shared" ca="1" si="531"/>
        <v>0.30878637094736455</v>
      </c>
      <c r="R2004" s="3">
        <f ca="1">IF(N2004&gt;'Power Curve'!$C$37,0,INDEX(Ci,$P2004,1)*POWER(1-Q2004,3)+INDEX(Ci,$P2004,2)*3*Q2004*POWER(1-Q2004,2)+INDEX(Ci,$P2004,3)*3*POWER(Q2004,2)*(1-Q2004)+INDEX(Ci,$P2004,4)*POWER(Q2004,3))</f>
        <v>1961.643147491289</v>
      </c>
      <c r="S2004" s="3">
        <f t="shared" si="532"/>
        <v>1989.5100250244141</v>
      </c>
      <c r="T2004" s="3">
        <f t="shared" ca="1" si="533"/>
        <v>-27.866877533125034</v>
      </c>
      <c r="U2004" s="3">
        <f t="shared" ca="1" si="541"/>
        <v>27.866877533125034</v>
      </c>
      <c r="W2004" s="34">
        <f t="shared" si="534"/>
        <v>13</v>
      </c>
      <c r="X2004" s="73" t="b">
        <f>COUNTIF('Power Curve'!$D$2:$D$31,W2004)&gt;0</f>
        <v>1</v>
      </c>
      <c r="Y2004" s="73" t="b">
        <f t="shared" si="535"/>
        <v>0</v>
      </c>
      <c r="Z2004" s="73" t="b">
        <f t="shared" si="542"/>
        <v>1</v>
      </c>
      <c r="AA2004" s="34" t="str">
        <f t="shared" si="536"/>
        <v>Outer</v>
      </c>
      <c r="AB2004" s="35" t="str">
        <f t="shared" si="543"/>
        <v>1.4-1.5</v>
      </c>
      <c r="AC2004" s="36" t="str">
        <f t="shared" si="537"/>
        <v>9-10</v>
      </c>
      <c r="AD2004" s="36" t="str">
        <f t="shared" si="538"/>
        <v>Mar</v>
      </c>
      <c r="AE2004" s="35" t="str">
        <f t="shared" si="539"/>
        <v>295-305</v>
      </c>
      <c r="AF2004" s="36" t="str">
        <f t="shared" si="540"/>
        <v>Inner-TI</v>
      </c>
    </row>
    <row r="2005" spans="5:32" x14ac:dyDescent="0.3">
      <c r="E2005" s="12">
        <v>40981.388888888891</v>
      </c>
      <c r="F2005" s="16">
        <v>13.26</v>
      </c>
      <c r="G2005" s="16">
        <v>1978.2499694824269</v>
      </c>
      <c r="H2005" s="29">
        <v>1.2058821804763427</v>
      </c>
      <c r="I2005" s="26">
        <v>297.8</v>
      </c>
      <c r="J2005" s="30">
        <v>0.11010558069381599</v>
      </c>
      <c r="K2005" s="31">
        <v>0.12176770491888921</v>
      </c>
      <c r="L2005" s="108">
        <f ca="1">REWS!R2005</f>
        <v>13.189388675238858</v>
      </c>
      <c r="M2005" s="22">
        <f t="shared" si="527"/>
        <v>13.190657797996924</v>
      </c>
      <c r="N2005" s="22">
        <f t="shared" ca="1" si="528"/>
        <v>13.120415730003904</v>
      </c>
      <c r="O2005" s="22">
        <f t="shared" si="529"/>
        <v>1.3967086599284286</v>
      </c>
      <c r="P2005" s="81">
        <f t="shared" ca="1" si="530"/>
        <v>14</v>
      </c>
      <c r="Q2005" s="22">
        <f t="shared" ca="1" si="531"/>
        <v>0.13544305996065137</v>
      </c>
      <c r="R2005" s="3">
        <f ca="1">IF(N2005&gt;'Power Curve'!$C$37,0,INDEX(Ci,$P2005,1)*POWER(1-Q2005,3)+INDEX(Ci,$P2005,2)*3*Q2005*POWER(1-Q2005,2)+INDEX(Ci,$P2005,3)*3*POWER(Q2005,2)*(1-Q2005)+INDEX(Ci,$P2005,4)*POWER(Q2005,3))</f>
        <v>1956.8893579317287</v>
      </c>
      <c r="S2005" s="3">
        <f t="shared" si="532"/>
        <v>1978.2499694824269</v>
      </c>
      <c r="T2005" s="3">
        <f t="shared" ca="1" si="533"/>
        <v>-21.360611550698195</v>
      </c>
      <c r="U2005" s="3">
        <f t="shared" ca="1" si="541"/>
        <v>21.360611550698195</v>
      </c>
      <c r="W2005" s="34">
        <f t="shared" si="534"/>
        <v>13</v>
      </c>
      <c r="X2005" s="73" t="b">
        <f>COUNTIF('Power Curve'!$D$2:$D$31,W2005)&gt;0</f>
        <v>1</v>
      </c>
      <c r="Y2005" s="73" t="b">
        <f t="shared" si="535"/>
        <v>0</v>
      </c>
      <c r="Z2005" s="73" t="b">
        <f t="shared" si="542"/>
        <v>1</v>
      </c>
      <c r="AA2005" s="34" t="str">
        <f t="shared" si="536"/>
        <v>Inner</v>
      </c>
      <c r="AB2005" s="35" t="str">
        <f t="shared" si="543"/>
        <v>1.3-1.4</v>
      </c>
      <c r="AC2005" s="36" t="str">
        <f t="shared" si="537"/>
        <v>9-10</v>
      </c>
      <c r="AD2005" s="36" t="str">
        <f t="shared" si="538"/>
        <v>Mar</v>
      </c>
      <c r="AE2005" s="35" t="str">
        <f t="shared" si="539"/>
        <v>295-305</v>
      </c>
      <c r="AF2005" s="36" t="str">
        <f t="shared" si="540"/>
        <v>Inner-TI</v>
      </c>
    </row>
    <row r="2006" spans="5:32" x14ac:dyDescent="0.3">
      <c r="E2006" s="12">
        <v>40981.395833333336</v>
      </c>
      <c r="F2006" s="16">
        <v>13.99</v>
      </c>
      <c r="G2006" s="16">
        <v>1979.630004882813</v>
      </c>
      <c r="H2006" s="29">
        <v>1.2047200567678964</v>
      </c>
      <c r="I2006" s="26">
        <v>298</v>
      </c>
      <c r="J2006" s="30">
        <v>0.11079342387419586</v>
      </c>
      <c r="K2006" s="31">
        <v>0.1093772755014159</v>
      </c>
      <c r="L2006" s="108">
        <f ca="1">REWS!R2006</f>
        <v>13.937362132221432</v>
      </c>
      <c r="M2006" s="22">
        <f t="shared" si="527"/>
        <v>13.912368268485713</v>
      </c>
      <c r="N2006" s="22">
        <f t="shared" ca="1" si="528"/>
        <v>13.860022492831439</v>
      </c>
      <c r="O2006" s="22">
        <f t="shared" si="529"/>
        <v>1.5082513396337045</v>
      </c>
      <c r="P2006" s="81">
        <f t="shared" ca="1" si="530"/>
        <v>14</v>
      </c>
      <c r="Q2006" s="22">
        <f t="shared" ca="1" si="531"/>
        <v>0.90285614055440522</v>
      </c>
      <c r="R2006" s="3">
        <f ca="1">IF(N2006&gt;'Power Curve'!$C$37,0,INDEX(Ci,$P2006,1)*POWER(1-Q2006,3)+INDEX(Ci,$P2006,2)*3*Q2006*POWER(1-Q2006,2)+INDEX(Ci,$P2006,3)*3*POWER(Q2006,2)*(1-Q2006)+INDEX(Ci,$P2006,4)*POWER(Q2006,3))</f>
        <v>1973.9763845316072</v>
      </c>
      <c r="S2006" s="3">
        <f t="shared" si="532"/>
        <v>1979.630004882813</v>
      </c>
      <c r="T2006" s="3">
        <f t="shared" ca="1" si="533"/>
        <v>-5.6536203512057455</v>
      </c>
      <c r="U2006" s="3">
        <f t="shared" ca="1" si="541"/>
        <v>5.6536203512057455</v>
      </c>
      <c r="W2006" s="34">
        <f t="shared" si="534"/>
        <v>14</v>
      </c>
      <c r="X2006" s="73" t="b">
        <f>COUNTIF('Power Curve'!$D$2:$D$31,W2006)&gt;0</f>
        <v>1</v>
      </c>
      <c r="Y2006" s="73" t="b">
        <f t="shared" si="535"/>
        <v>0</v>
      </c>
      <c r="Z2006" s="73" t="b">
        <f t="shared" si="542"/>
        <v>1</v>
      </c>
      <c r="AA2006" s="34" t="str">
        <f t="shared" si="536"/>
        <v>Inner</v>
      </c>
      <c r="AB2006" s="35" t="str">
        <f t="shared" si="543"/>
        <v>1.5-1.6</v>
      </c>
      <c r="AC2006" s="36" t="str">
        <f t="shared" si="537"/>
        <v>9-10</v>
      </c>
      <c r="AD2006" s="36" t="str">
        <f t="shared" si="538"/>
        <v>Mar</v>
      </c>
      <c r="AE2006" s="35" t="str">
        <f t="shared" si="539"/>
        <v>295-305</v>
      </c>
      <c r="AF2006" s="36" t="str">
        <f t="shared" si="540"/>
        <v>Inner-TI</v>
      </c>
    </row>
    <row r="2007" spans="5:32" x14ac:dyDescent="0.3">
      <c r="E2007" s="12">
        <v>40981.402777777781</v>
      </c>
      <c r="F2007" s="16">
        <v>15.17</v>
      </c>
      <c r="G2007" s="16">
        <v>1979.950012207031</v>
      </c>
      <c r="H2007" s="29">
        <v>1.2045311905188585</v>
      </c>
      <c r="I2007" s="26">
        <v>300.10000000000002</v>
      </c>
      <c r="J2007" s="30">
        <v>8.3058668424522086E-2</v>
      </c>
      <c r="K2007" s="31">
        <v>0.108796288239529</v>
      </c>
      <c r="L2007" s="108">
        <f ca="1">REWS!R2007</f>
        <v>15.194429372748951</v>
      </c>
      <c r="M2007" s="22">
        <f t="shared" si="527"/>
        <v>15.08503196002953</v>
      </c>
      <c r="N2007" s="22">
        <f t="shared" ca="1" si="528"/>
        <v>15.109324502460737</v>
      </c>
      <c r="O2007" s="22">
        <f t="shared" si="529"/>
        <v>1.689490293336692</v>
      </c>
      <c r="P2007" s="81">
        <f t="shared" ca="1" si="530"/>
        <v>16</v>
      </c>
      <c r="Q2007" s="22">
        <f t="shared" ca="1" si="531"/>
        <v>0.1091984145943606</v>
      </c>
      <c r="R2007" s="3">
        <f ca="1">IF(N2007&gt;'Power Curve'!$C$37,0,INDEX(Ci,$P2007,1)*POWER(1-Q2007,3)+INDEX(Ci,$P2007,2)*3*Q2007*POWER(1-Q2007,2)+INDEX(Ci,$P2007,3)*3*POWER(Q2007,2)*(1-Q2007)+INDEX(Ci,$P2007,4)*POWER(Q2007,3))</f>
        <v>1979.4458785840325</v>
      </c>
      <c r="S2007" s="3">
        <f t="shared" si="532"/>
        <v>1979.950012207031</v>
      </c>
      <c r="T2007" s="3">
        <f t="shared" ca="1" si="533"/>
        <v>-0.5041336229985518</v>
      </c>
      <c r="U2007" s="3">
        <f t="shared" ca="1" si="541"/>
        <v>0.5041336229985518</v>
      </c>
      <c r="W2007" s="34">
        <f t="shared" si="534"/>
        <v>15</v>
      </c>
      <c r="X2007" s="73" t="b">
        <f>COUNTIF('Power Curve'!$D$2:$D$31,W2007)&gt;0</f>
        <v>1</v>
      </c>
      <c r="Y2007" s="73" t="b">
        <f t="shared" si="535"/>
        <v>0</v>
      </c>
      <c r="Z2007" s="73" t="b">
        <f t="shared" si="542"/>
        <v>1</v>
      </c>
      <c r="AA2007" s="34" t="str">
        <f t="shared" si="536"/>
        <v>Outer</v>
      </c>
      <c r="AB2007" s="35" t="str">
        <f t="shared" si="543"/>
        <v>1.6-1.7</v>
      </c>
      <c r="AC2007" s="36" t="str">
        <f t="shared" si="537"/>
        <v>9-10</v>
      </c>
      <c r="AD2007" s="36" t="str">
        <f t="shared" si="538"/>
        <v>Mar</v>
      </c>
      <c r="AE2007" s="35" t="str">
        <f t="shared" si="539"/>
        <v>295-305</v>
      </c>
      <c r="AF2007" s="36" t="str">
        <f t="shared" si="540"/>
        <v>HWS-LTI</v>
      </c>
    </row>
    <row r="2008" spans="5:32" x14ac:dyDescent="0.3">
      <c r="E2008" s="12">
        <v>40981.409722222219</v>
      </c>
      <c r="F2008" s="16">
        <v>15.14</v>
      </c>
      <c r="G2008" s="16">
        <v>1981.480041503911</v>
      </c>
      <c r="H2008" s="29">
        <v>1.2042736827237248</v>
      </c>
      <c r="I2008" s="26">
        <v>300.5</v>
      </c>
      <c r="J2008" s="30">
        <v>0.11228533685601057</v>
      </c>
      <c r="K2008" s="31">
        <v>9.8422348117095118E-2</v>
      </c>
      <c r="L2008" s="108">
        <f ca="1">REWS!R2008</f>
        <v>15.091290839787636</v>
      </c>
      <c r="M2008" s="22">
        <f t="shared" si="527"/>
        <v>15.054127068750317</v>
      </c>
      <c r="N2008" s="22">
        <f t="shared" ca="1" si="528"/>
        <v>15.005694183198861</v>
      </c>
      <c r="O2008" s="22">
        <f t="shared" si="529"/>
        <v>1.6847138427651089</v>
      </c>
      <c r="P2008" s="81">
        <f t="shared" ca="1" si="530"/>
        <v>16</v>
      </c>
      <c r="Q2008" s="22">
        <f t="shared" ca="1" si="531"/>
        <v>5.3127355760629177E-3</v>
      </c>
      <c r="R2008" s="3">
        <f ca="1">IF(N2008&gt;'Power Curve'!$C$37,0,INDEX(Ci,$P2008,1)*POWER(1-Q2008,3)+INDEX(Ci,$P2008,2)*3*Q2008*POWER(1-Q2008,2)+INDEX(Ci,$P2008,3)*3*POWER(Q2008,2)*(1-Q2008)+INDEX(Ci,$P2008,4)*POWER(Q2008,3))</f>
        <v>1979.0703109580134</v>
      </c>
      <c r="S2008" s="3">
        <f t="shared" si="532"/>
        <v>1981.480041503911</v>
      </c>
      <c r="T2008" s="3">
        <f t="shared" ca="1" si="533"/>
        <v>-2.4097305458976734</v>
      </c>
      <c r="U2008" s="3">
        <f t="shared" ca="1" si="541"/>
        <v>2.4097305458976734</v>
      </c>
      <c r="W2008" s="34">
        <f t="shared" si="534"/>
        <v>15</v>
      </c>
      <c r="X2008" s="73" t="b">
        <f>COUNTIF('Power Curve'!$D$2:$D$31,W2008)&gt;0</f>
        <v>1</v>
      </c>
      <c r="Y2008" s="73" t="b">
        <f t="shared" si="535"/>
        <v>0</v>
      </c>
      <c r="Z2008" s="73" t="b">
        <f t="shared" si="542"/>
        <v>1</v>
      </c>
      <c r="AA2008" s="34" t="str">
        <f t="shared" si="536"/>
        <v>Outer</v>
      </c>
      <c r="AB2008" s="35" t="str">
        <f t="shared" si="543"/>
        <v>1.6-1.7</v>
      </c>
      <c r="AC2008" s="36" t="str">
        <f t="shared" si="537"/>
        <v>9-10</v>
      </c>
      <c r="AD2008" s="36" t="str">
        <f t="shared" si="538"/>
        <v>Mar</v>
      </c>
      <c r="AE2008" s="35" t="str">
        <f t="shared" si="539"/>
        <v>295-305</v>
      </c>
      <c r="AF2008" s="36" t="str">
        <f t="shared" si="540"/>
        <v>Inner-TI</v>
      </c>
    </row>
    <row r="2009" spans="5:32" x14ac:dyDescent="0.3">
      <c r="E2009" s="12">
        <v>40981.416666666664</v>
      </c>
      <c r="F2009" s="16">
        <v>14.25</v>
      </c>
      <c r="G2009" s="16">
        <v>1987.0499725341849</v>
      </c>
      <c r="H2009" s="29">
        <v>1.2039272497751365</v>
      </c>
      <c r="I2009" s="26">
        <v>304.10000000000002</v>
      </c>
      <c r="J2009" s="30">
        <v>0.11789473684210526</v>
      </c>
      <c r="K2009" s="31">
        <v>9.1919834414405946E-2</v>
      </c>
      <c r="L2009" s="108">
        <f ca="1">REWS!R2009</f>
        <v>14.233637555537342</v>
      </c>
      <c r="M2009" s="22">
        <f t="shared" si="527"/>
        <v>14.167816270529178</v>
      </c>
      <c r="N2009" s="22">
        <f t="shared" ca="1" si="528"/>
        <v>14.151548192853131</v>
      </c>
      <c r="O2009" s="22">
        <f t="shared" si="529"/>
        <v>1.5477316518065201</v>
      </c>
      <c r="P2009" s="81">
        <f t="shared" ca="1" si="530"/>
        <v>15</v>
      </c>
      <c r="Q2009" s="22">
        <f t="shared" ca="1" si="531"/>
        <v>0.18906339037894584</v>
      </c>
      <c r="R2009" s="3">
        <f ca="1">IF(N2009&gt;'Power Curve'!$C$37,0,INDEX(Ci,$P2009,1)*POWER(1-Q2009,3)+INDEX(Ci,$P2009,2)*3*Q2009*POWER(1-Q2009,2)+INDEX(Ci,$P2009,3)*3*POWER(Q2009,2)*(1-Q2009)+INDEX(Ci,$P2009,4)*POWER(Q2009,3))</f>
        <v>1976.0244537222011</v>
      </c>
      <c r="S2009" s="3">
        <f t="shared" si="532"/>
        <v>1987.0499725341849</v>
      </c>
      <c r="T2009" s="3">
        <f t="shared" ca="1" si="533"/>
        <v>-11.025518811983829</v>
      </c>
      <c r="U2009" s="3">
        <f t="shared" ca="1" si="541"/>
        <v>11.025518811983829</v>
      </c>
      <c r="W2009" s="34">
        <f t="shared" si="534"/>
        <v>14</v>
      </c>
      <c r="X2009" s="73" t="b">
        <f>COUNTIF('Power Curve'!$D$2:$D$31,W2009)&gt;0</f>
        <v>1</v>
      </c>
      <c r="Y2009" s="73" t="b">
        <f t="shared" si="535"/>
        <v>0</v>
      </c>
      <c r="Z2009" s="73" t="b">
        <f t="shared" si="542"/>
        <v>1</v>
      </c>
      <c r="AA2009" s="34" t="str">
        <f t="shared" si="536"/>
        <v>Outer</v>
      </c>
      <c r="AB2009" s="35" t="str">
        <f t="shared" si="543"/>
        <v>1.5-1.6</v>
      </c>
      <c r="AC2009" s="36" t="str">
        <f t="shared" si="537"/>
        <v>10-11</v>
      </c>
      <c r="AD2009" s="36" t="str">
        <f t="shared" si="538"/>
        <v>Mar</v>
      </c>
      <c r="AE2009" s="35" t="str">
        <f t="shared" si="539"/>
        <v>295-305</v>
      </c>
      <c r="AF2009" s="36" t="str">
        <f t="shared" si="540"/>
        <v>Inner-TI</v>
      </c>
    </row>
    <row r="2010" spans="5:32" x14ac:dyDescent="0.3">
      <c r="E2010" s="12">
        <v>40981.423611111109</v>
      </c>
      <c r="F2010" s="16">
        <v>14.98</v>
      </c>
      <c r="G2010" s="16">
        <v>1983.9399719238311</v>
      </c>
      <c r="H2010" s="29">
        <v>1.2042394145125996</v>
      </c>
      <c r="I2010" s="26">
        <v>307.60000000000002</v>
      </c>
      <c r="J2010" s="30">
        <v>0.14085447263017356</v>
      </c>
      <c r="K2010" s="31">
        <v>0.16999587944513386</v>
      </c>
      <c r="L2010" s="108">
        <f ca="1">REWS!R2010</f>
        <v>14.989321856277334</v>
      </c>
      <c r="M2010" s="22">
        <f t="shared" si="527"/>
        <v>14.894893293379168</v>
      </c>
      <c r="N2010" s="22">
        <f t="shared" ca="1" si="528"/>
        <v>14.904162188876303</v>
      </c>
      <c r="O2010" s="22">
        <f t="shared" si="529"/>
        <v>1.6601037494787294</v>
      </c>
      <c r="P2010" s="81">
        <f t="shared" ca="1" si="530"/>
        <v>15</v>
      </c>
      <c r="Q2010" s="22">
        <f t="shared" ca="1" si="531"/>
        <v>0.9080654432579518</v>
      </c>
      <c r="R2010" s="3">
        <f ca="1">IF(N2010&gt;'Power Curve'!$C$37,0,INDEX(Ci,$P2010,1)*POWER(1-Q2010,3)+INDEX(Ci,$P2010,2)*3*Q2010*POWER(1-Q2010,2)+INDEX(Ci,$P2010,3)*3*POWER(Q2010,2)*(1-Q2010)+INDEX(Ci,$P2010,4)*POWER(Q2010,3))</f>
        <v>1978.7159449911985</v>
      </c>
      <c r="S2010" s="3">
        <f t="shared" si="532"/>
        <v>1983.9399719238311</v>
      </c>
      <c r="T2010" s="3">
        <f t="shared" ca="1" si="533"/>
        <v>-5.2240269326325688</v>
      </c>
      <c r="U2010" s="3">
        <f t="shared" ca="1" si="541"/>
        <v>5.2240269326325688</v>
      </c>
      <c r="W2010" s="34">
        <f t="shared" si="534"/>
        <v>15</v>
      </c>
      <c r="X2010" s="73" t="b">
        <f>COUNTIF('Power Curve'!$D$2:$D$31,W2010)&gt;0</f>
        <v>1</v>
      </c>
      <c r="Y2010" s="73" t="b">
        <f t="shared" si="535"/>
        <v>0</v>
      </c>
      <c r="Z2010" s="73" t="b">
        <f t="shared" si="542"/>
        <v>1</v>
      </c>
      <c r="AA2010" s="34" t="str">
        <f t="shared" si="536"/>
        <v>Outer</v>
      </c>
      <c r="AB2010" s="35" t="str">
        <f t="shared" si="543"/>
        <v>1.6-1.7</v>
      </c>
      <c r="AC2010" s="36" t="str">
        <f t="shared" si="537"/>
        <v>10-11</v>
      </c>
      <c r="AD2010" s="36" t="str">
        <f t="shared" si="538"/>
        <v>Mar</v>
      </c>
      <c r="AE2010" s="35" t="str">
        <f t="shared" si="539"/>
        <v>305-315</v>
      </c>
      <c r="AF2010" s="36" t="str">
        <f t="shared" si="540"/>
        <v>HWS-HTI</v>
      </c>
    </row>
    <row r="2011" spans="5:32" x14ac:dyDescent="0.3">
      <c r="E2011" s="12">
        <v>40981.430555555555</v>
      </c>
      <c r="F2011" s="16">
        <v>13.46</v>
      </c>
      <c r="G2011" s="16">
        <v>1966.9299774169949</v>
      </c>
      <c r="H2011" s="29">
        <v>1.2043938662719966</v>
      </c>
      <c r="I2011" s="26">
        <v>309.89999999999998</v>
      </c>
      <c r="J2011" s="30">
        <v>0.13298662704309064</v>
      </c>
      <c r="K2011" s="31">
        <v>0.10370438836083808</v>
      </c>
      <c r="L2011" s="108">
        <f ca="1">REWS!R2011</f>
        <v>13.382819164382363</v>
      </c>
      <c r="M2011" s="22">
        <f t="shared" si="527"/>
        <v>13.384101105105112</v>
      </c>
      <c r="N2011" s="22">
        <f t="shared" ca="1" si="528"/>
        <v>13.307355480492708</v>
      </c>
      <c r="O2011" s="22">
        <f t="shared" si="529"/>
        <v>1.4266059466219199</v>
      </c>
      <c r="P2011" s="81">
        <f t="shared" ca="1" si="530"/>
        <v>14</v>
      </c>
      <c r="Q2011" s="22">
        <f t="shared" ca="1" si="531"/>
        <v>0.32941101295717318</v>
      </c>
      <c r="R2011" s="3">
        <f ca="1">IF(N2011&gt;'Power Curve'!$C$37,0,INDEX(Ci,$P2011,1)*POWER(1-Q2011,3)+INDEX(Ci,$P2011,2)*3*Q2011*POWER(1-Q2011,2)+INDEX(Ci,$P2011,3)*3*POWER(Q2011,2)*(1-Q2011)+INDEX(Ci,$P2011,4)*POWER(Q2011,3))</f>
        <v>1962.1963341097749</v>
      </c>
      <c r="S2011" s="3">
        <f t="shared" si="532"/>
        <v>1966.9299774169949</v>
      </c>
      <c r="T2011" s="3">
        <f t="shared" ca="1" si="533"/>
        <v>-4.7336433072200634</v>
      </c>
      <c r="U2011" s="3">
        <f t="shared" ca="1" si="541"/>
        <v>4.7336433072200634</v>
      </c>
      <c r="W2011" s="34">
        <f t="shared" si="534"/>
        <v>13</v>
      </c>
      <c r="X2011" s="73" t="b">
        <f>COUNTIF('Power Curve'!$D$2:$D$31,W2011)&gt;0</f>
        <v>1</v>
      </c>
      <c r="Y2011" s="73" t="b">
        <f t="shared" si="535"/>
        <v>0</v>
      </c>
      <c r="Z2011" s="73" t="b">
        <f t="shared" si="542"/>
        <v>1</v>
      </c>
      <c r="AA2011" s="34" t="str">
        <f t="shared" si="536"/>
        <v>Inner</v>
      </c>
      <c r="AB2011" s="35" t="str">
        <f t="shared" si="543"/>
        <v>1.4-1.5</v>
      </c>
      <c r="AC2011" s="36" t="str">
        <f t="shared" si="537"/>
        <v>10-11</v>
      </c>
      <c r="AD2011" s="36" t="str">
        <f t="shared" si="538"/>
        <v>Mar</v>
      </c>
      <c r="AE2011" s="35" t="str">
        <f t="shared" si="539"/>
        <v>305-315</v>
      </c>
      <c r="AF2011" s="36" t="str">
        <f t="shared" si="540"/>
        <v>Inner-TI</v>
      </c>
    </row>
    <row r="2012" spans="5:32" x14ac:dyDescent="0.3">
      <c r="E2012" s="12">
        <v>40981.4375</v>
      </c>
      <c r="F2012" s="16">
        <v>12.49</v>
      </c>
      <c r="G2012" s="16">
        <v>1916.4000091552759</v>
      </c>
      <c r="H2012" s="29">
        <v>1.2041025423966678</v>
      </c>
      <c r="I2012" s="26">
        <v>304.3</v>
      </c>
      <c r="J2012" s="30">
        <v>9.1273018414731774E-2</v>
      </c>
      <c r="K2012" s="31">
        <v>6.6058468415918142E-2</v>
      </c>
      <c r="L2012" s="108">
        <f ca="1">REWS!R2012</f>
        <v>12.495801749667056</v>
      </c>
      <c r="M2012" s="22">
        <f t="shared" si="527"/>
        <v>12.418569340895358</v>
      </c>
      <c r="N2012" s="22">
        <f t="shared" ca="1" si="528"/>
        <v>12.424337910193904</v>
      </c>
      <c r="O2012" s="22">
        <f t="shared" si="529"/>
        <v>1.2773798999946915</v>
      </c>
      <c r="P2012" s="81">
        <f t="shared" ca="1" si="530"/>
        <v>13</v>
      </c>
      <c r="Q2012" s="22">
        <f t="shared" ca="1" si="531"/>
        <v>0.4177827906659804</v>
      </c>
      <c r="R2012" s="3">
        <f ca="1">IF(N2012&gt;'Power Curve'!$C$37,0,INDEX(Ci,$P2012,1)*POWER(1-Q2012,3)+INDEX(Ci,$P2012,2)*3*Q2012*POWER(1-Q2012,2)+INDEX(Ci,$P2012,3)*3*POWER(Q2012,2)*(1-Q2012)+INDEX(Ci,$P2012,4)*POWER(Q2012,3))</f>
        <v>1935.9601132281111</v>
      </c>
      <c r="S2012" s="3">
        <f t="shared" si="532"/>
        <v>1916.4000091552759</v>
      </c>
      <c r="T2012" s="3">
        <f t="shared" ca="1" si="533"/>
        <v>19.560104072835202</v>
      </c>
      <c r="U2012" s="3">
        <f t="shared" ca="1" si="541"/>
        <v>19.560104072835202</v>
      </c>
      <c r="W2012" s="34">
        <f t="shared" si="534"/>
        <v>12</v>
      </c>
      <c r="X2012" s="73" t="b">
        <f>COUNTIF('Power Curve'!$D$2:$D$31,W2012)&gt;0</f>
        <v>1</v>
      </c>
      <c r="Y2012" s="73" t="b">
        <f t="shared" si="535"/>
        <v>0</v>
      </c>
      <c r="Z2012" s="73" t="b">
        <f t="shared" si="542"/>
        <v>1</v>
      </c>
      <c r="AA2012" s="34" t="str">
        <f t="shared" si="536"/>
        <v>Outer</v>
      </c>
      <c r="AB2012" s="35" t="str">
        <f t="shared" si="543"/>
        <v>1.2-1.3</v>
      </c>
      <c r="AC2012" s="36" t="str">
        <f t="shared" si="537"/>
        <v>10-11</v>
      </c>
      <c r="AD2012" s="36" t="str">
        <f t="shared" si="538"/>
        <v>Mar</v>
      </c>
      <c r="AE2012" s="35" t="str">
        <f t="shared" si="539"/>
        <v>295-305</v>
      </c>
      <c r="AF2012" s="36" t="str">
        <f t="shared" si="540"/>
        <v>HWS-LTI</v>
      </c>
    </row>
    <row r="2013" spans="5:32" x14ac:dyDescent="0.3">
      <c r="E2013" s="12">
        <v>40981.444444444445</v>
      </c>
      <c r="F2013" s="16">
        <v>13.3</v>
      </c>
      <c r="G2013" s="16">
        <v>1943.000061035159</v>
      </c>
      <c r="H2013" s="29">
        <v>1.2041025423966678</v>
      </c>
      <c r="I2013" s="26">
        <v>303.89999999999998</v>
      </c>
      <c r="J2013" s="30">
        <v>0.16466165413533834</v>
      </c>
      <c r="K2013" s="31">
        <v>0.13346079928770363</v>
      </c>
      <c r="L2013" s="108">
        <f ca="1">REWS!R2013</f>
        <v>13.290248134583177</v>
      </c>
      <c r="M2013" s="22">
        <f t="shared" si="527"/>
        <v>13.223936928255265</v>
      </c>
      <c r="N2013" s="22">
        <f t="shared" ca="1" si="528"/>
        <v>13.214240834029331</v>
      </c>
      <c r="O2013" s="22">
        <f t="shared" si="529"/>
        <v>1.4018520567877841</v>
      </c>
      <c r="P2013" s="81">
        <f t="shared" ca="1" si="530"/>
        <v>14</v>
      </c>
      <c r="Q2013" s="22">
        <f t="shared" ca="1" si="531"/>
        <v>0.23279562045092428</v>
      </c>
      <c r="R2013" s="3">
        <f ca="1">IF(N2013&gt;'Power Curve'!$C$37,0,INDEX(Ci,$P2013,1)*POWER(1-Q2013,3)+INDEX(Ci,$P2013,2)*3*Q2013*POWER(1-Q2013,2)+INDEX(Ci,$P2013,3)*3*POWER(Q2013,2)*(1-Q2013)+INDEX(Ci,$P2013,4)*POWER(Q2013,3))</f>
        <v>1959.575195072191</v>
      </c>
      <c r="S2013" s="3">
        <f t="shared" si="532"/>
        <v>1943.000061035159</v>
      </c>
      <c r="T2013" s="3">
        <f t="shared" ca="1" si="533"/>
        <v>16.575134037032058</v>
      </c>
      <c r="U2013" s="3">
        <f t="shared" ca="1" si="541"/>
        <v>16.575134037032058</v>
      </c>
      <c r="W2013" s="34">
        <f t="shared" si="534"/>
        <v>13</v>
      </c>
      <c r="X2013" s="73" t="b">
        <f>COUNTIF('Power Curve'!$D$2:$D$31,W2013)&gt;0</f>
        <v>1</v>
      </c>
      <c r="Y2013" s="73" t="b">
        <f t="shared" si="535"/>
        <v>0</v>
      </c>
      <c r="Z2013" s="73" t="b">
        <f t="shared" si="542"/>
        <v>1</v>
      </c>
      <c r="AA2013" s="34" t="str">
        <f t="shared" si="536"/>
        <v>Outer</v>
      </c>
      <c r="AB2013" s="35" t="str">
        <f t="shared" si="543"/>
        <v>1.4-1.5</v>
      </c>
      <c r="AC2013" s="36" t="str">
        <f t="shared" si="537"/>
        <v>10-11</v>
      </c>
      <c r="AD2013" s="36" t="str">
        <f t="shared" si="538"/>
        <v>Mar</v>
      </c>
      <c r="AE2013" s="35" t="str">
        <f t="shared" si="539"/>
        <v>295-305</v>
      </c>
      <c r="AF2013" s="36" t="str">
        <f t="shared" si="540"/>
        <v>HWS-HTI</v>
      </c>
    </row>
    <row r="2014" spans="5:32" x14ac:dyDescent="0.3">
      <c r="E2014" s="12">
        <v>40981.451388888891</v>
      </c>
      <c r="F2014" s="16">
        <v>13.77</v>
      </c>
      <c r="G2014" s="16">
        <v>1980.5800476074269</v>
      </c>
      <c r="H2014" s="29">
        <v>1.2033901880868658</v>
      </c>
      <c r="I2014" s="26">
        <v>302.8</v>
      </c>
      <c r="J2014" s="30">
        <v>0.13652868554829339</v>
      </c>
      <c r="K2014" s="31">
        <v>0.11827898500027595</v>
      </c>
      <c r="L2014" s="108">
        <f ca="1">REWS!R2014</f>
        <v>13.685261105668202</v>
      </c>
      <c r="M2014" s="22">
        <f t="shared" si="527"/>
        <v>13.68854851074707</v>
      </c>
      <c r="N2014" s="22">
        <f t="shared" ca="1" si="528"/>
        <v>13.604310858909171</v>
      </c>
      <c r="O2014" s="22">
        <f t="shared" si="529"/>
        <v>1.4736592745743662</v>
      </c>
      <c r="P2014" s="81">
        <f t="shared" ca="1" si="530"/>
        <v>14</v>
      </c>
      <c r="Q2014" s="22">
        <f t="shared" ca="1" si="531"/>
        <v>0.63753075063810327</v>
      </c>
      <c r="R2014" s="3">
        <f ca="1">IF(N2014&gt;'Power Curve'!$C$37,0,INDEX(Ci,$P2014,1)*POWER(1-Q2014,3)+INDEX(Ci,$P2014,2)*3*Q2014*POWER(1-Q2014,2)+INDEX(Ci,$P2014,3)*3*POWER(Q2014,2)*(1-Q2014)+INDEX(Ci,$P2014,4)*POWER(Q2014,3))</f>
        <v>1969.6513674574758</v>
      </c>
      <c r="S2014" s="3">
        <f t="shared" si="532"/>
        <v>1980.5800476074269</v>
      </c>
      <c r="T2014" s="3">
        <f t="shared" ca="1" si="533"/>
        <v>-10.928680149951106</v>
      </c>
      <c r="U2014" s="3">
        <f t="shared" ca="1" si="541"/>
        <v>10.928680149951106</v>
      </c>
      <c r="W2014" s="34">
        <f t="shared" si="534"/>
        <v>14</v>
      </c>
      <c r="X2014" s="73" t="b">
        <f>COUNTIF('Power Curve'!$D$2:$D$31,W2014)&gt;0</f>
        <v>1</v>
      </c>
      <c r="Y2014" s="73" t="b">
        <f t="shared" si="535"/>
        <v>0</v>
      </c>
      <c r="Z2014" s="73" t="b">
        <f t="shared" si="542"/>
        <v>1</v>
      </c>
      <c r="AA2014" s="34" t="str">
        <f t="shared" si="536"/>
        <v>Inner</v>
      </c>
      <c r="AB2014" s="35" t="str">
        <f t="shared" si="543"/>
        <v>1.4-1.5</v>
      </c>
      <c r="AC2014" s="36" t="str">
        <f t="shared" si="537"/>
        <v>10-11</v>
      </c>
      <c r="AD2014" s="36" t="str">
        <f t="shared" si="538"/>
        <v>Mar</v>
      </c>
      <c r="AE2014" s="35" t="str">
        <f t="shared" si="539"/>
        <v>295-305</v>
      </c>
      <c r="AF2014" s="36" t="str">
        <f t="shared" si="540"/>
        <v>Inner-TI</v>
      </c>
    </row>
    <row r="2015" spans="5:32" x14ac:dyDescent="0.3">
      <c r="E2015" s="12">
        <v>40981.458333333336</v>
      </c>
      <c r="F2015" s="16">
        <v>14.46</v>
      </c>
      <c r="G2015" s="16">
        <v>1975.330017089841</v>
      </c>
      <c r="H2015" s="29">
        <v>1.2030343258530825</v>
      </c>
      <c r="I2015" s="26">
        <v>299.89999999999998</v>
      </c>
      <c r="J2015" s="30">
        <v>0.16804979253112035</v>
      </c>
      <c r="K2015" s="31">
        <v>7.6571603745358582E-2</v>
      </c>
      <c r="L2015" s="108">
        <f ca="1">REWS!R2015</f>
        <v>14.478025931568288</v>
      </c>
      <c r="M2015" s="22">
        <f t="shared" si="527"/>
        <v>14.373050001919303</v>
      </c>
      <c r="N2015" s="22">
        <f t="shared" ca="1" si="528"/>
        <v>14.390967541045319</v>
      </c>
      <c r="O2015" s="22">
        <f t="shared" si="529"/>
        <v>1.5794511865801579</v>
      </c>
      <c r="P2015" s="81">
        <f t="shared" ca="1" si="530"/>
        <v>15</v>
      </c>
      <c r="Q2015" s="22">
        <f t="shared" ca="1" si="531"/>
        <v>0.41779020619521262</v>
      </c>
      <c r="R2015" s="3">
        <f ca="1">IF(N2015&gt;'Power Curve'!$C$37,0,INDEX(Ci,$P2015,1)*POWER(1-Q2015,3)+INDEX(Ci,$P2015,2)*3*Q2015*POWER(1-Q2015,2)+INDEX(Ci,$P2015,3)*3*POWER(Q2015,2)*(1-Q2015)+INDEX(Ci,$P2015,4)*POWER(Q2015,3))</f>
        <v>1977.065606181767</v>
      </c>
      <c r="S2015" s="3">
        <f t="shared" si="532"/>
        <v>1975.330017089841</v>
      </c>
      <c r="T2015" s="3">
        <f t="shared" ca="1" si="533"/>
        <v>1.7355890919259309</v>
      </c>
      <c r="U2015" s="3">
        <f t="shared" ca="1" si="541"/>
        <v>1.7355890919259309</v>
      </c>
      <c r="W2015" s="34">
        <f t="shared" si="534"/>
        <v>14</v>
      </c>
      <c r="X2015" s="73" t="b">
        <f>COUNTIF('Power Curve'!$D$2:$D$31,W2015)&gt;0</f>
        <v>1</v>
      </c>
      <c r="Y2015" s="73" t="b">
        <f t="shared" si="535"/>
        <v>0</v>
      </c>
      <c r="Z2015" s="73" t="b">
        <f t="shared" si="542"/>
        <v>1</v>
      </c>
      <c r="AA2015" s="34" t="str">
        <f t="shared" si="536"/>
        <v>Outer</v>
      </c>
      <c r="AB2015" s="35" t="str">
        <f t="shared" si="543"/>
        <v>1.5-1.6</v>
      </c>
      <c r="AC2015" s="36" t="str">
        <f t="shared" si="537"/>
        <v>11-12</v>
      </c>
      <c r="AD2015" s="36" t="str">
        <f t="shared" si="538"/>
        <v>Mar</v>
      </c>
      <c r="AE2015" s="35" t="str">
        <f t="shared" si="539"/>
        <v>295-305</v>
      </c>
      <c r="AF2015" s="36" t="str">
        <f t="shared" si="540"/>
        <v>HWS-HTI</v>
      </c>
    </row>
    <row r="2016" spans="5:32" x14ac:dyDescent="0.3">
      <c r="E2016" s="12">
        <v>40981.465277777781</v>
      </c>
      <c r="F2016" s="16">
        <v>15.14</v>
      </c>
      <c r="G2016" s="16">
        <v>1972.8699798584009</v>
      </c>
      <c r="H2016" s="29">
        <v>1.2033012030577874</v>
      </c>
      <c r="I2016" s="26">
        <v>298</v>
      </c>
      <c r="J2016" s="30">
        <v>0.10766182298546895</v>
      </c>
      <c r="K2016" s="31">
        <v>7.7611205092039282E-2</v>
      </c>
      <c r="L2016" s="108">
        <f ca="1">REWS!R2016</f>
        <v>15.047052386432906</v>
      </c>
      <c r="M2016" s="22">
        <f t="shared" si="527"/>
        <v>15.05007378885977</v>
      </c>
      <c r="N2016" s="22">
        <f t="shared" ca="1" si="528"/>
        <v>14.957678251033931</v>
      </c>
      <c r="O2016" s="22">
        <f t="shared" si="529"/>
        <v>1.6840873952919542</v>
      </c>
      <c r="P2016" s="81">
        <f t="shared" ca="1" si="530"/>
        <v>15</v>
      </c>
      <c r="Q2016" s="22">
        <f t="shared" ca="1" si="531"/>
        <v>0.95919146371020858</v>
      </c>
      <c r="R2016" s="3">
        <f ca="1">IF(N2016&gt;'Power Curve'!$C$37,0,INDEX(Ci,$P2016,1)*POWER(1-Q2016,3)+INDEX(Ci,$P2016,2)*3*Q2016*POWER(1-Q2016,2)+INDEX(Ci,$P2016,3)*3*POWER(Q2016,2)*(1-Q2016)+INDEX(Ci,$P2016,4)*POWER(Q2016,3))</f>
        <v>1978.898282353028</v>
      </c>
      <c r="S2016" s="3">
        <f t="shared" si="532"/>
        <v>1972.8699798584009</v>
      </c>
      <c r="T2016" s="3">
        <f t="shared" ca="1" si="533"/>
        <v>6.0283024946270416</v>
      </c>
      <c r="U2016" s="3">
        <f t="shared" ca="1" si="541"/>
        <v>6.0283024946270416</v>
      </c>
      <c r="W2016" s="34">
        <f t="shared" si="534"/>
        <v>15</v>
      </c>
      <c r="X2016" s="73" t="b">
        <f>COUNTIF('Power Curve'!$D$2:$D$31,W2016)&gt;0</f>
        <v>1</v>
      </c>
      <c r="Y2016" s="73" t="b">
        <f t="shared" si="535"/>
        <v>0</v>
      </c>
      <c r="Z2016" s="73" t="b">
        <f t="shared" si="542"/>
        <v>1</v>
      </c>
      <c r="AA2016" s="34" t="str">
        <f t="shared" si="536"/>
        <v>Outer</v>
      </c>
      <c r="AB2016" s="35" t="str">
        <f t="shared" si="543"/>
        <v>1.6-1.7</v>
      </c>
      <c r="AC2016" s="36" t="str">
        <f t="shared" si="537"/>
        <v>11-12</v>
      </c>
      <c r="AD2016" s="36" t="str">
        <f t="shared" si="538"/>
        <v>Mar</v>
      </c>
      <c r="AE2016" s="35" t="str">
        <f t="shared" si="539"/>
        <v>295-305</v>
      </c>
      <c r="AF2016" s="36" t="str">
        <f t="shared" si="540"/>
        <v>Inner-TI</v>
      </c>
    </row>
    <row r="2017" spans="5:32" x14ac:dyDescent="0.3">
      <c r="E2017" s="12">
        <v>40981.472222222219</v>
      </c>
      <c r="F2017" s="16">
        <v>14.66</v>
      </c>
      <c r="G2017" s="16">
        <v>1974.979980468753</v>
      </c>
      <c r="H2017" s="29">
        <v>1.203000505075954</v>
      </c>
      <c r="I2017" s="26">
        <v>299.5</v>
      </c>
      <c r="J2017" s="30">
        <v>0.13506139154160982</v>
      </c>
      <c r="K2017" s="31">
        <v>0.10755224813348123</v>
      </c>
      <c r="L2017" s="108">
        <f ca="1">REWS!R2017</f>
        <v>14.644827517591155</v>
      </c>
      <c r="M2017" s="22">
        <f t="shared" si="527"/>
        <v>14.571710820457577</v>
      </c>
      <c r="N2017" s="22">
        <f t="shared" ca="1" si="528"/>
        <v>14.556629713630144</v>
      </c>
      <c r="O2017" s="22">
        <f t="shared" si="529"/>
        <v>1.610154856484233</v>
      </c>
      <c r="P2017" s="81">
        <f t="shared" ca="1" si="530"/>
        <v>15</v>
      </c>
      <c r="Q2017" s="22">
        <f t="shared" ca="1" si="531"/>
        <v>0.57605386167102535</v>
      </c>
      <c r="R2017" s="3">
        <f ca="1">IF(N2017&gt;'Power Curve'!$C$37,0,INDEX(Ci,$P2017,1)*POWER(1-Q2017,3)+INDEX(Ci,$P2017,2)*3*Q2017*POWER(1-Q2017,2)+INDEX(Ci,$P2017,3)*3*POWER(Q2017,2)*(1-Q2017)+INDEX(Ci,$P2017,4)*POWER(Q2017,3))</f>
        <v>1977.6316901781231</v>
      </c>
      <c r="S2017" s="3">
        <f t="shared" si="532"/>
        <v>1974.979980468753</v>
      </c>
      <c r="T2017" s="3">
        <f t="shared" ca="1" si="533"/>
        <v>2.6517097093701523</v>
      </c>
      <c r="U2017" s="3">
        <f t="shared" ca="1" si="541"/>
        <v>2.6517097093701523</v>
      </c>
      <c r="W2017" s="34">
        <f t="shared" si="534"/>
        <v>15</v>
      </c>
      <c r="X2017" s="73" t="b">
        <f>COUNTIF('Power Curve'!$D$2:$D$31,W2017)&gt;0</f>
        <v>1</v>
      </c>
      <c r="Y2017" s="73" t="b">
        <f t="shared" si="535"/>
        <v>0</v>
      </c>
      <c r="Z2017" s="73" t="b">
        <f t="shared" si="542"/>
        <v>1</v>
      </c>
      <c r="AA2017" s="34" t="str">
        <f t="shared" si="536"/>
        <v>Inner</v>
      </c>
      <c r="AB2017" s="35" t="str">
        <f t="shared" si="543"/>
        <v>1.6-1.7</v>
      </c>
      <c r="AC2017" s="36" t="str">
        <f t="shared" si="537"/>
        <v>11-12</v>
      </c>
      <c r="AD2017" s="36" t="str">
        <f t="shared" si="538"/>
        <v>Mar</v>
      </c>
      <c r="AE2017" s="35" t="str">
        <f t="shared" si="539"/>
        <v>295-305</v>
      </c>
      <c r="AF2017" s="36" t="str">
        <f t="shared" si="540"/>
        <v>Inner-TI</v>
      </c>
    </row>
    <row r="2018" spans="5:32" x14ac:dyDescent="0.3">
      <c r="E2018" s="12">
        <v>40981.479166666664</v>
      </c>
      <c r="F2018" s="16">
        <v>15.59</v>
      </c>
      <c r="G2018" s="16">
        <v>1981.7800445556691</v>
      </c>
      <c r="H2018" s="29">
        <v>1.203000505075954</v>
      </c>
      <c r="I2018" s="26">
        <v>300.2</v>
      </c>
      <c r="J2018" s="30">
        <v>0.15137908915971776</v>
      </c>
      <c r="K2018" s="31">
        <v>0.11085507882934913</v>
      </c>
      <c r="L2018" s="108">
        <f ca="1">REWS!R2018</f>
        <v>15.476125749563188</v>
      </c>
      <c r="M2018" s="22">
        <f t="shared" si="527"/>
        <v>15.496109937990015</v>
      </c>
      <c r="N2018" s="22">
        <f t="shared" ca="1" si="528"/>
        <v>15.382921490018557</v>
      </c>
      <c r="O2018" s="22">
        <f t="shared" si="529"/>
        <v>1.7530237199731167</v>
      </c>
      <c r="P2018" s="81">
        <f t="shared" ca="1" si="530"/>
        <v>16</v>
      </c>
      <c r="Q2018" s="22">
        <f t="shared" ca="1" si="531"/>
        <v>0.38346958380671942</v>
      </c>
      <c r="R2018" s="3">
        <f ca="1">IF(N2018&gt;'Power Curve'!$C$37,0,INDEX(Ci,$P2018,1)*POWER(1-Q2018,3)+INDEX(Ci,$P2018,2)*3*Q2018*POWER(1-Q2018,2)+INDEX(Ci,$P2018,3)*3*POWER(Q2018,2)*(1-Q2018)+INDEX(Ci,$P2018,4)*POWER(Q2018,3))</f>
        <v>1980.4072552828779</v>
      </c>
      <c r="S2018" s="3">
        <f t="shared" si="532"/>
        <v>1981.7800445556691</v>
      </c>
      <c r="T2018" s="3">
        <f t="shared" ca="1" si="533"/>
        <v>-1.3727892727911239</v>
      </c>
      <c r="U2018" s="3">
        <f t="shared" ca="1" si="541"/>
        <v>1.3727892727911239</v>
      </c>
      <c r="W2018" s="34">
        <f t="shared" si="534"/>
        <v>15</v>
      </c>
      <c r="X2018" s="73" t="b">
        <f>COUNTIF('Power Curve'!$D$2:$D$31,W2018)&gt;0</f>
        <v>1</v>
      </c>
      <c r="Y2018" s="73" t="b">
        <f t="shared" si="535"/>
        <v>0</v>
      </c>
      <c r="Z2018" s="73" t="b">
        <f t="shared" si="542"/>
        <v>1</v>
      </c>
      <c r="AA2018" s="34" t="str">
        <f t="shared" si="536"/>
        <v>Outer</v>
      </c>
      <c r="AB2018" s="35" t="str">
        <f t="shared" si="543"/>
        <v>1.7-1.8</v>
      </c>
      <c r="AC2018" s="36" t="str">
        <f t="shared" si="537"/>
        <v>11-12</v>
      </c>
      <c r="AD2018" s="36" t="str">
        <f t="shared" si="538"/>
        <v>Mar</v>
      </c>
      <c r="AE2018" s="35" t="str">
        <f t="shared" si="539"/>
        <v>295-305</v>
      </c>
      <c r="AF2018" s="36" t="str">
        <f t="shared" si="540"/>
        <v>HWS-HTI</v>
      </c>
    </row>
    <row r="2019" spans="5:32" x14ac:dyDescent="0.3">
      <c r="E2019" s="12">
        <v>40981.486111111109</v>
      </c>
      <c r="F2019" s="16">
        <v>16.329999999999998</v>
      </c>
      <c r="G2019" s="16">
        <v>1985.399963378911</v>
      </c>
      <c r="H2019" s="29">
        <v>1.2025561183307065</v>
      </c>
      <c r="I2019" s="26">
        <v>306.39999999999998</v>
      </c>
      <c r="J2019" s="30">
        <v>0.13717085119412128</v>
      </c>
      <c r="K2019" s="31">
        <v>0.12203324596192623</v>
      </c>
      <c r="L2019" s="108">
        <f ca="1">REWS!R2019</f>
        <v>16.295898578797502</v>
      </c>
      <c r="M2019" s="22">
        <f t="shared" si="527"/>
        <v>16.229654425485879</v>
      </c>
      <c r="N2019" s="22">
        <f t="shared" ca="1" si="528"/>
        <v>16.195762552764847</v>
      </c>
      <c r="O2019" s="22">
        <f t="shared" si="529"/>
        <v>1.8663953851547337</v>
      </c>
      <c r="P2019" s="81">
        <f t="shared" ca="1" si="530"/>
        <v>17</v>
      </c>
      <c r="Q2019" s="22">
        <f t="shared" ca="1" si="531"/>
        <v>0.20004112028879112</v>
      </c>
      <c r="R2019" s="3">
        <f ca="1">IF(N2019&gt;'Power Curve'!$C$37,0,INDEX(Ci,$P2019,1)*POWER(1-Q2019,3)+INDEX(Ci,$P2019,2)*3*Q2019*POWER(1-Q2019,2)+INDEX(Ci,$P2019,3)*3*POWER(Q2019,2)*(1-Q2019)+INDEX(Ci,$P2019,4)*POWER(Q2019,3))</f>
        <v>1983.0773697696204</v>
      </c>
      <c r="S2019" s="3">
        <f t="shared" si="532"/>
        <v>1985.399963378911</v>
      </c>
      <c r="T2019" s="3">
        <f t="shared" ca="1" si="533"/>
        <v>-2.3225936092906068</v>
      </c>
      <c r="U2019" s="3">
        <f t="shared" ca="1" si="541"/>
        <v>2.3225936092906068</v>
      </c>
      <c r="W2019" s="34">
        <f t="shared" si="534"/>
        <v>16</v>
      </c>
      <c r="X2019" s="73" t="b">
        <f>COUNTIF('Power Curve'!$D$2:$D$31,W2019)&gt;0</f>
        <v>1</v>
      </c>
      <c r="Y2019" s="73" t="b">
        <f t="shared" si="535"/>
        <v>0</v>
      </c>
      <c r="Z2019" s="73" t="b">
        <f t="shared" si="542"/>
        <v>1</v>
      </c>
      <c r="AA2019" s="34" t="str">
        <f t="shared" si="536"/>
        <v>Inner</v>
      </c>
      <c r="AB2019" s="35" t="str">
        <f t="shared" si="543"/>
        <v>1.8-1.9</v>
      </c>
      <c r="AC2019" s="36" t="str">
        <f t="shared" si="537"/>
        <v>11-12</v>
      </c>
      <c r="AD2019" s="36" t="str">
        <f t="shared" si="538"/>
        <v>Mar</v>
      </c>
      <c r="AE2019" s="35" t="str">
        <f t="shared" si="539"/>
        <v>305-315</v>
      </c>
      <c r="AF2019" s="36" t="str">
        <f t="shared" si="540"/>
        <v>Inner-TI</v>
      </c>
    </row>
    <row r="2020" spans="5:32" x14ac:dyDescent="0.3">
      <c r="E2020" s="12">
        <v>40981.493055555555</v>
      </c>
      <c r="F2020" s="16">
        <v>14.99</v>
      </c>
      <c r="G2020" s="16">
        <v>1985.309997558596</v>
      </c>
      <c r="H2020" s="29">
        <v>1.2024000426025165</v>
      </c>
      <c r="I2020" s="26">
        <v>302.39999999999998</v>
      </c>
      <c r="J2020" s="30">
        <v>0.10607071380920614</v>
      </c>
      <c r="K2020" s="31">
        <v>3.9155783851788764E-2</v>
      </c>
      <c r="L2020" s="108">
        <f ca="1">REWS!R2020</f>
        <v>14.933787890803538</v>
      </c>
      <c r="M2020" s="22">
        <f t="shared" si="527"/>
        <v>14.897243995205647</v>
      </c>
      <c r="N2020" s="22">
        <f t="shared" ca="1" si="528"/>
        <v>14.841379718608927</v>
      </c>
      <c r="O2020" s="22">
        <f t="shared" si="529"/>
        <v>1.6604670580236864</v>
      </c>
      <c r="P2020" s="81">
        <f t="shared" ca="1" si="530"/>
        <v>15</v>
      </c>
      <c r="Q2020" s="22">
        <f t="shared" ca="1" si="531"/>
        <v>0.84808685497022029</v>
      </c>
      <c r="R2020" s="3">
        <f ca="1">IF(N2020&gt;'Power Curve'!$C$37,0,INDEX(Ci,$P2020,1)*POWER(1-Q2020,3)+INDEX(Ci,$P2020,2)*3*Q2020*POWER(1-Q2020,2)+INDEX(Ci,$P2020,3)*3*POWER(Q2020,2)*(1-Q2020)+INDEX(Ci,$P2020,4)*POWER(Q2020,3))</f>
        <v>1978.5120188053734</v>
      </c>
      <c r="S2020" s="3">
        <f t="shared" si="532"/>
        <v>1985.309997558596</v>
      </c>
      <c r="T2020" s="3">
        <f t="shared" ca="1" si="533"/>
        <v>-6.797978753222651</v>
      </c>
      <c r="U2020" s="3">
        <f t="shared" ca="1" si="541"/>
        <v>6.797978753222651</v>
      </c>
      <c r="W2020" s="34">
        <f t="shared" si="534"/>
        <v>15</v>
      </c>
      <c r="X2020" s="73" t="b">
        <f>COUNTIF('Power Curve'!$D$2:$D$31,W2020)&gt;0</f>
        <v>1</v>
      </c>
      <c r="Y2020" s="73" t="b">
        <f t="shared" si="535"/>
        <v>0</v>
      </c>
      <c r="Z2020" s="73" t="b">
        <f t="shared" si="542"/>
        <v>1</v>
      </c>
      <c r="AA2020" s="34" t="str">
        <f t="shared" si="536"/>
        <v>Outer</v>
      </c>
      <c r="AB2020" s="35" t="str">
        <f t="shared" si="543"/>
        <v>1.6-1.7</v>
      </c>
      <c r="AC2020" s="36" t="str">
        <f t="shared" si="537"/>
        <v>11-12</v>
      </c>
      <c r="AD2020" s="36" t="str">
        <f t="shared" si="538"/>
        <v>Mar</v>
      </c>
      <c r="AE2020" s="35" t="str">
        <f t="shared" si="539"/>
        <v>295-305</v>
      </c>
      <c r="AF2020" s="36" t="str">
        <f t="shared" si="540"/>
        <v>Inner-TI</v>
      </c>
    </row>
    <row r="2021" spans="5:32" x14ac:dyDescent="0.3">
      <c r="E2021" s="12">
        <v>40981.5</v>
      </c>
      <c r="F2021" s="16">
        <v>16.41</v>
      </c>
      <c r="G2021" s="16">
        <v>1981.150024414063</v>
      </c>
      <c r="H2021" s="29">
        <v>1.2029773514487372</v>
      </c>
      <c r="I2021" s="26">
        <v>303.3</v>
      </c>
      <c r="J2021" s="30">
        <v>0.13711151736745886</v>
      </c>
      <c r="K2021" s="31">
        <v>0.13549187236075666</v>
      </c>
      <c r="L2021" s="108">
        <f ca="1">REWS!R2021</f>
        <v>16.422736035340584</v>
      </c>
      <c r="M2021" s="22">
        <f t="shared" si="527"/>
        <v>16.311066880146949</v>
      </c>
      <c r="N2021" s="22">
        <f t="shared" ca="1" si="528"/>
        <v>16.323726132080413</v>
      </c>
      <c r="O2021" s="22">
        <f t="shared" si="529"/>
        <v>1.8789779424621398</v>
      </c>
      <c r="P2021" s="81">
        <f t="shared" ca="1" si="530"/>
        <v>17</v>
      </c>
      <c r="Q2021" s="22">
        <f t="shared" ca="1" si="531"/>
        <v>0.32943746305258526</v>
      </c>
      <c r="R2021" s="3">
        <f ca="1">IF(N2021&gt;'Power Curve'!$C$37,0,INDEX(Ci,$P2021,1)*POWER(1-Q2021,3)+INDEX(Ci,$P2021,2)*3*Q2021*POWER(1-Q2021,2)+INDEX(Ci,$P2021,3)*3*POWER(Q2021,2)*(1-Q2021)+INDEX(Ci,$P2021,4)*POWER(Q2021,3))</f>
        <v>1983.5533143319049</v>
      </c>
      <c r="S2021" s="3">
        <f t="shared" si="532"/>
        <v>1981.150024414063</v>
      </c>
      <c r="T2021" s="3">
        <f t="shared" ca="1" si="533"/>
        <v>2.4032899178419029</v>
      </c>
      <c r="U2021" s="3">
        <f t="shared" ca="1" si="541"/>
        <v>2.4032899178419029</v>
      </c>
      <c r="W2021" s="34">
        <f t="shared" si="534"/>
        <v>16</v>
      </c>
      <c r="X2021" s="73" t="b">
        <f>COUNTIF('Power Curve'!$D$2:$D$31,W2021)&gt;0</f>
        <v>1</v>
      </c>
      <c r="Y2021" s="73" t="b">
        <f t="shared" si="535"/>
        <v>0</v>
      </c>
      <c r="Z2021" s="73" t="b">
        <f t="shared" si="542"/>
        <v>1</v>
      </c>
      <c r="AA2021" s="34" t="str">
        <f t="shared" si="536"/>
        <v>Inner</v>
      </c>
      <c r="AB2021" s="35" t="str">
        <f t="shared" si="543"/>
        <v>1.8-1.9</v>
      </c>
      <c r="AC2021" s="36" t="str">
        <f t="shared" si="537"/>
        <v>12-13</v>
      </c>
      <c r="AD2021" s="36" t="str">
        <f t="shared" si="538"/>
        <v>Mar</v>
      </c>
      <c r="AE2021" s="35" t="str">
        <f t="shared" si="539"/>
        <v>295-305</v>
      </c>
      <c r="AF2021" s="36" t="str">
        <f t="shared" si="540"/>
        <v>Inner-TI</v>
      </c>
    </row>
    <row r="2022" spans="5:32" x14ac:dyDescent="0.3">
      <c r="E2022" s="12">
        <v>40981.506944444445</v>
      </c>
      <c r="F2022" s="16">
        <v>16.22</v>
      </c>
      <c r="G2022" s="16">
        <v>1988.470031738281</v>
      </c>
      <c r="H2022" s="29">
        <v>1.2037776164967917</v>
      </c>
      <c r="I2022" s="26">
        <v>303.8</v>
      </c>
      <c r="J2022" s="30">
        <v>0.10850801479654748</v>
      </c>
      <c r="K2022" s="31">
        <v>0.13259821210527217</v>
      </c>
      <c r="L2022" s="108">
        <f ca="1">REWS!R2022</f>
        <v>16.220818050361459</v>
      </c>
      <c r="M2022" s="22">
        <f t="shared" si="527"/>
        <v>16.125786596362659</v>
      </c>
      <c r="N2022" s="22">
        <f t="shared" ca="1" si="528"/>
        <v>16.126599895102114</v>
      </c>
      <c r="O2022" s="22">
        <f t="shared" si="529"/>
        <v>1.8503422773375129</v>
      </c>
      <c r="P2022" s="81">
        <f t="shared" ca="1" si="530"/>
        <v>17</v>
      </c>
      <c r="Q2022" s="22">
        <f t="shared" ca="1" si="531"/>
        <v>0.1301040725346618</v>
      </c>
      <c r="R2022" s="3">
        <f ca="1">IF(N2022&gt;'Power Curve'!$C$37,0,INDEX(Ci,$P2022,1)*POWER(1-Q2022,3)+INDEX(Ci,$P2022,2)*3*Q2022*POWER(1-Q2022,2)+INDEX(Ci,$P2022,3)*3*POWER(Q2022,2)*(1-Q2022)+INDEX(Ci,$P2022,4)*POWER(Q2022,3))</f>
        <v>1982.8285483090831</v>
      </c>
      <c r="S2022" s="3">
        <f t="shared" si="532"/>
        <v>1988.470031738281</v>
      </c>
      <c r="T2022" s="3">
        <f t="shared" ca="1" si="533"/>
        <v>-5.6414834291979332</v>
      </c>
      <c r="U2022" s="3">
        <f t="shared" ca="1" si="541"/>
        <v>5.6414834291979332</v>
      </c>
      <c r="W2022" s="34">
        <f t="shared" si="534"/>
        <v>16</v>
      </c>
      <c r="X2022" s="73" t="b">
        <f>COUNTIF('Power Curve'!$D$2:$D$31,W2022)&gt;0</f>
        <v>1</v>
      </c>
      <c r="Y2022" s="73" t="b">
        <f t="shared" si="535"/>
        <v>0</v>
      </c>
      <c r="Z2022" s="73" t="b">
        <f t="shared" si="542"/>
        <v>1</v>
      </c>
      <c r="AA2022" s="34" t="str">
        <f t="shared" si="536"/>
        <v>Inner</v>
      </c>
      <c r="AB2022" s="35" t="str">
        <f t="shared" si="543"/>
        <v>1.8-1.9</v>
      </c>
      <c r="AC2022" s="36" t="str">
        <f t="shared" si="537"/>
        <v>12-13</v>
      </c>
      <c r="AD2022" s="36" t="str">
        <f t="shared" si="538"/>
        <v>Mar</v>
      </c>
      <c r="AE2022" s="35" t="str">
        <f t="shared" si="539"/>
        <v>295-305</v>
      </c>
      <c r="AF2022" s="36" t="str">
        <f t="shared" si="540"/>
        <v>Inner-TI</v>
      </c>
    </row>
    <row r="2023" spans="5:32" x14ac:dyDescent="0.3">
      <c r="E2023" s="12">
        <v>40981.513888888891</v>
      </c>
      <c r="F2023" s="16">
        <v>13.72</v>
      </c>
      <c r="G2023" s="16">
        <v>1949.2999572753929</v>
      </c>
      <c r="H2023" s="29">
        <v>1.2032207063771705</v>
      </c>
      <c r="I2023" s="26">
        <v>305.8</v>
      </c>
      <c r="J2023" s="30">
        <v>0.14212827988338192</v>
      </c>
      <c r="K2023" s="31">
        <v>9.0004469719760241E-2</v>
      </c>
      <c r="L2023" s="108">
        <f ca="1">REWS!R2023</f>
        <v>13.690985130256443</v>
      </c>
      <c r="M2023" s="22">
        <f t="shared" si="527"/>
        <v>13.638203953673701</v>
      </c>
      <c r="N2023" s="22">
        <f t="shared" ca="1" si="528"/>
        <v>13.609362065098487</v>
      </c>
      <c r="O2023" s="22">
        <f t="shared" si="529"/>
        <v>1.4658783609889838</v>
      </c>
      <c r="P2023" s="81">
        <f t="shared" ca="1" si="530"/>
        <v>14</v>
      </c>
      <c r="Q2023" s="22">
        <f t="shared" ca="1" si="531"/>
        <v>0.6427718623981391</v>
      </c>
      <c r="R2023" s="3">
        <f ca="1">IF(N2023&gt;'Power Curve'!$C$37,0,INDEX(Ci,$P2023,1)*POWER(1-Q2023,3)+INDEX(Ci,$P2023,2)*3*Q2023*POWER(1-Q2023,2)+INDEX(Ci,$P2023,3)*3*POWER(Q2023,2)*(1-Q2023)+INDEX(Ci,$P2023,4)*POWER(Q2023,3))</f>
        <v>1969.75972180483</v>
      </c>
      <c r="S2023" s="3">
        <f t="shared" si="532"/>
        <v>1949.2999572753929</v>
      </c>
      <c r="T2023" s="3">
        <f t="shared" ca="1" si="533"/>
        <v>20.459764529437052</v>
      </c>
      <c r="U2023" s="3">
        <f t="shared" ca="1" si="541"/>
        <v>20.459764529437052</v>
      </c>
      <c r="W2023" s="34">
        <f t="shared" si="534"/>
        <v>14</v>
      </c>
      <c r="X2023" s="73" t="b">
        <f>COUNTIF('Power Curve'!$D$2:$D$31,W2023)&gt;0</f>
        <v>1</v>
      </c>
      <c r="Y2023" s="73" t="b">
        <f t="shared" si="535"/>
        <v>0</v>
      </c>
      <c r="Z2023" s="73" t="b">
        <f t="shared" si="542"/>
        <v>1</v>
      </c>
      <c r="AA2023" s="34" t="str">
        <f t="shared" si="536"/>
        <v>Outer</v>
      </c>
      <c r="AB2023" s="35" t="str">
        <f t="shared" si="543"/>
        <v>1.4-1.5</v>
      </c>
      <c r="AC2023" s="36" t="str">
        <f t="shared" si="537"/>
        <v>12-13</v>
      </c>
      <c r="AD2023" s="36" t="str">
        <f t="shared" si="538"/>
        <v>Mar</v>
      </c>
      <c r="AE2023" s="35" t="str">
        <f t="shared" si="539"/>
        <v>305-315</v>
      </c>
      <c r="AF2023" s="36" t="str">
        <f t="shared" si="540"/>
        <v>HWS-HTI</v>
      </c>
    </row>
    <row r="2024" spans="5:32" x14ac:dyDescent="0.3">
      <c r="E2024" s="12">
        <v>40981.520833333336</v>
      </c>
      <c r="F2024" s="16">
        <v>12.68</v>
      </c>
      <c r="G2024" s="16">
        <v>1895.309951782232</v>
      </c>
      <c r="H2024" s="29">
        <v>1.2032418513984784</v>
      </c>
      <c r="I2024" s="26">
        <v>301.2</v>
      </c>
      <c r="J2024" s="30">
        <v>0.17350157728706628</v>
      </c>
      <c r="K2024" s="31">
        <v>6.8003792434086247E-2</v>
      </c>
      <c r="L2024" s="108">
        <f ca="1">REWS!R2024</f>
        <v>12.751714382929871</v>
      </c>
      <c r="M2024" s="22">
        <f t="shared" si="527"/>
        <v>12.604478071911442</v>
      </c>
      <c r="N2024" s="22">
        <f t="shared" ca="1" si="528"/>
        <v>12.67576532483575</v>
      </c>
      <c r="O2024" s="22">
        <f t="shared" si="529"/>
        <v>1.306112693664842</v>
      </c>
      <c r="P2024" s="81">
        <f t="shared" ca="1" si="530"/>
        <v>13</v>
      </c>
      <c r="Q2024" s="22">
        <f t="shared" ca="1" si="531"/>
        <v>0.67662345864677564</v>
      </c>
      <c r="R2024" s="3">
        <f ca="1">IF(N2024&gt;'Power Curve'!$C$37,0,INDEX(Ci,$P2024,1)*POWER(1-Q2024,3)+INDEX(Ci,$P2024,2)*3*Q2024*POWER(1-Q2024,2)+INDEX(Ci,$P2024,3)*3*POWER(Q2024,2)*(1-Q2024)+INDEX(Ci,$P2024,4)*POWER(Q2024,3))</f>
        <v>1944.2662960920038</v>
      </c>
      <c r="S2024" s="3">
        <f t="shared" si="532"/>
        <v>1895.309951782232</v>
      </c>
      <c r="T2024" s="3">
        <f t="shared" ca="1" si="533"/>
        <v>48.956344309771794</v>
      </c>
      <c r="U2024" s="3">
        <f t="shared" ca="1" si="541"/>
        <v>48.956344309771794</v>
      </c>
      <c r="W2024" s="34">
        <f t="shared" si="534"/>
        <v>13</v>
      </c>
      <c r="X2024" s="73" t="b">
        <f>COUNTIF('Power Curve'!$D$2:$D$31,W2024)&gt;0</f>
        <v>1</v>
      </c>
      <c r="Y2024" s="73" t="b">
        <f t="shared" si="535"/>
        <v>0</v>
      </c>
      <c r="Z2024" s="73" t="b">
        <f t="shared" si="542"/>
        <v>1</v>
      </c>
      <c r="AA2024" s="34" t="str">
        <f t="shared" si="536"/>
        <v>Outer</v>
      </c>
      <c r="AB2024" s="35" t="str">
        <f t="shared" si="543"/>
        <v>1.3-1.4</v>
      </c>
      <c r="AC2024" s="36" t="str">
        <f t="shared" si="537"/>
        <v>12-13</v>
      </c>
      <c r="AD2024" s="36" t="str">
        <f t="shared" si="538"/>
        <v>Mar</v>
      </c>
      <c r="AE2024" s="35" t="str">
        <f t="shared" si="539"/>
        <v>295-305</v>
      </c>
      <c r="AF2024" s="36" t="str">
        <f t="shared" si="540"/>
        <v>HWS-HTI</v>
      </c>
    </row>
    <row r="2025" spans="5:32" x14ac:dyDescent="0.3">
      <c r="E2025" s="12">
        <v>40981.527777777781</v>
      </c>
      <c r="F2025" s="16">
        <v>14.71</v>
      </c>
      <c r="G2025" s="16">
        <v>1973.359970092778</v>
      </c>
      <c r="H2025" s="29">
        <v>1.2035422511944813</v>
      </c>
      <c r="I2025" s="26">
        <v>296.2</v>
      </c>
      <c r="J2025" s="30">
        <v>0.10061182868796736</v>
      </c>
      <c r="K2025" s="31">
        <v>0.11713061124383824</v>
      </c>
      <c r="L2025" s="108">
        <f ca="1">REWS!R2025</f>
        <v>14.635021891838182</v>
      </c>
      <c r="M2025" s="22">
        <f t="shared" si="527"/>
        <v>14.623604183721184</v>
      </c>
      <c r="N2025" s="22">
        <f t="shared" ca="1" si="528"/>
        <v>14.549066442306998</v>
      </c>
      <c r="O2025" s="22">
        <f t="shared" si="529"/>
        <v>1.618175143059017</v>
      </c>
      <c r="P2025" s="81">
        <f t="shared" ca="1" si="530"/>
        <v>15</v>
      </c>
      <c r="Q2025" s="22">
        <f t="shared" ca="1" si="531"/>
        <v>0.56882836807595838</v>
      </c>
      <c r="R2025" s="3">
        <f ca="1">IF(N2025&gt;'Power Curve'!$C$37,0,INDEX(Ci,$P2025,1)*POWER(1-Q2025,3)+INDEX(Ci,$P2025,2)*3*Q2025*POWER(1-Q2025,2)+INDEX(Ci,$P2025,3)*3*POWER(Q2025,2)*(1-Q2025)+INDEX(Ci,$P2025,4)*POWER(Q2025,3))</f>
        <v>1977.607508943488</v>
      </c>
      <c r="S2025" s="3">
        <f t="shared" si="532"/>
        <v>1973.359970092778</v>
      </c>
      <c r="T2025" s="3">
        <f t="shared" ca="1" si="533"/>
        <v>4.2475388507100433</v>
      </c>
      <c r="U2025" s="3">
        <f t="shared" ca="1" si="541"/>
        <v>4.2475388507100433</v>
      </c>
      <c r="W2025" s="34">
        <f t="shared" si="534"/>
        <v>15</v>
      </c>
      <c r="X2025" s="73" t="b">
        <f>COUNTIF('Power Curve'!$D$2:$D$31,W2025)&gt;0</f>
        <v>1</v>
      </c>
      <c r="Y2025" s="73" t="b">
        <f t="shared" si="535"/>
        <v>0</v>
      </c>
      <c r="Z2025" s="73" t="b">
        <f t="shared" si="542"/>
        <v>1</v>
      </c>
      <c r="AA2025" s="34" t="str">
        <f t="shared" si="536"/>
        <v>Inner</v>
      </c>
      <c r="AB2025" s="35" t="str">
        <f t="shared" si="543"/>
        <v>1.6-1.7</v>
      </c>
      <c r="AC2025" s="36" t="str">
        <f t="shared" si="537"/>
        <v>12-13</v>
      </c>
      <c r="AD2025" s="36" t="str">
        <f t="shared" si="538"/>
        <v>Mar</v>
      </c>
      <c r="AE2025" s="35" t="str">
        <f t="shared" si="539"/>
        <v>295-305</v>
      </c>
      <c r="AF2025" s="36" t="str">
        <f t="shared" si="540"/>
        <v>Inner-TI</v>
      </c>
    </row>
    <row r="2026" spans="5:32" x14ac:dyDescent="0.3">
      <c r="E2026" s="12">
        <v>40981.534722222219</v>
      </c>
      <c r="F2026" s="16">
        <v>13.88</v>
      </c>
      <c r="G2026" s="16">
        <v>1937.2599945068409</v>
      </c>
      <c r="H2026" s="29">
        <v>1.203463900690585</v>
      </c>
      <c r="I2026" s="26">
        <v>303.2</v>
      </c>
      <c r="J2026" s="30">
        <v>0.13112391930835735</v>
      </c>
      <c r="K2026" s="31">
        <v>6.9825871117362534E-2</v>
      </c>
      <c r="L2026" s="108">
        <f ca="1">REWS!R2026</f>
        <v>13.797107703856549</v>
      </c>
      <c r="M2026" s="22">
        <f t="shared" si="527"/>
        <v>13.798179565521112</v>
      </c>
      <c r="N2026" s="22">
        <f t="shared" ca="1" si="528"/>
        <v>13.715775906530787</v>
      </c>
      <c r="O2026" s="22">
        <f t="shared" si="529"/>
        <v>1.4906031074941388</v>
      </c>
      <c r="P2026" s="81">
        <f t="shared" ca="1" si="530"/>
        <v>14</v>
      </c>
      <c r="Q2026" s="22">
        <f t="shared" ca="1" si="531"/>
        <v>0.75318644752061048</v>
      </c>
      <c r="R2026" s="3">
        <f ca="1">IF(N2026&gt;'Power Curve'!$C$37,0,INDEX(Ci,$P2026,1)*POWER(1-Q2026,3)+INDEX(Ci,$P2026,2)*3*Q2026*POWER(1-Q2026,2)+INDEX(Ci,$P2026,3)*3*POWER(Q2026,2)*(1-Q2026)+INDEX(Ci,$P2026,4)*POWER(Q2026,3))</f>
        <v>1971.846293426966</v>
      </c>
      <c r="S2026" s="3">
        <f t="shared" si="532"/>
        <v>1937.2599945068409</v>
      </c>
      <c r="T2026" s="3">
        <f t="shared" ca="1" si="533"/>
        <v>34.586298920125046</v>
      </c>
      <c r="U2026" s="3">
        <f t="shared" ca="1" si="541"/>
        <v>34.586298920125046</v>
      </c>
      <c r="W2026" s="34">
        <f t="shared" si="534"/>
        <v>14</v>
      </c>
      <c r="X2026" s="73" t="b">
        <f>COUNTIF('Power Curve'!$D$2:$D$31,W2026)&gt;0</f>
        <v>1</v>
      </c>
      <c r="Y2026" s="73" t="b">
        <f t="shared" si="535"/>
        <v>0</v>
      </c>
      <c r="Z2026" s="73" t="b">
        <f t="shared" si="542"/>
        <v>1</v>
      </c>
      <c r="AA2026" s="34" t="str">
        <f t="shared" si="536"/>
        <v>Outer</v>
      </c>
      <c r="AB2026" s="35" t="str">
        <f t="shared" si="543"/>
        <v>1.4-1.5</v>
      </c>
      <c r="AC2026" s="36" t="str">
        <f t="shared" si="537"/>
        <v>12-13</v>
      </c>
      <c r="AD2026" s="36" t="str">
        <f t="shared" si="538"/>
        <v>Mar</v>
      </c>
      <c r="AE2026" s="35" t="str">
        <f t="shared" si="539"/>
        <v>295-305</v>
      </c>
      <c r="AF2026" s="36" t="str">
        <f t="shared" si="540"/>
        <v>Inner-TI</v>
      </c>
    </row>
    <row r="2027" spans="5:32" x14ac:dyDescent="0.3">
      <c r="E2027" s="12">
        <v>40981.541666666664</v>
      </c>
      <c r="F2027" s="16">
        <v>13.88</v>
      </c>
      <c r="G2027" s="16">
        <v>1975.279968261721</v>
      </c>
      <c r="H2027" s="29">
        <v>1.2033750711398592</v>
      </c>
      <c r="I2027" s="26">
        <v>299.8</v>
      </c>
      <c r="J2027" s="30">
        <v>0.12463976945244956</v>
      </c>
      <c r="K2027" s="31">
        <v>9.4280745914028297E-2</v>
      </c>
      <c r="L2027" s="108">
        <f ca="1">REWS!R2027</f>
        <v>13.800507994740796</v>
      </c>
      <c r="M2027" s="22">
        <f t="shared" si="527"/>
        <v>13.797840068771002</v>
      </c>
      <c r="N2027" s="22">
        <f t="shared" ca="1" si="528"/>
        <v>13.718818600809012</v>
      </c>
      <c r="O2027" s="22">
        <f t="shared" si="529"/>
        <v>1.4905506371770147</v>
      </c>
      <c r="P2027" s="81">
        <f t="shared" ca="1" si="530"/>
        <v>14</v>
      </c>
      <c r="Q2027" s="22">
        <f t="shared" ca="1" si="531"/>
        <v>0.75634353518761721</v>
      </c>
      <c r="R2027" s="3">
        <f ca="1">IF(N2027&gt;'Power Curve'!$C$37,0,INDEX(Ci,$P2027,1)*POWER(1-Q2027,3)+INDEX(Ci,$P2027,2)*3*Q2027*POWER(1-Q2027,2)+INDEX(Ci,$P2027,3)*3*POWER(Q2027,2)*(1-Q2027)+INDEX(Ci,$P2027,4)*POWER(Q2027,3))</f>
        <v>1971.9000335913515</v>
      </c>
      <c r="S2027" s="3">
        <f t="shared" si="532"/>
        <v>1975.279968261721</v>
      </c>
      <c r="T2027" s="3">
        <f t="shared" ca="1" si="533"/>
        <v>-3.3799346703694937</v>
      </c>
      <c r="U2027" s="3">
        <f t="shared" ca="1" si="541"/>
        <v>3.3799346703694937</v>
      </c>
      <c r="W2027" s="34">
        <f t="shared" si="534"/>
        <v>14</v>
      </c>
      <c r="X2027" s="73" t="b">
        <f>COUNTIF('Power Curve'!$D$2:$D$31,W2027)&gt;0</f>
        <v>1</v>
      </c>
      <c r="Y2027" s="73" t="b">
        <f t="shared" si="535"/>
        <v>0</v>
      </c>
      <c r="Z2027" s="73" t="b">
        <f t="shared" si="542"/>
        <v>1</v>
      </c>
      <c r="AA2027" s="34" t="str">
        <f t="shared" si="536"/>
        <v>Outer</v>
      </c>
      <c r="AB2027" s="35" t="str">
        <f t="shared" si="543"/>
        <v>1.4-1.5</v>
      </c>
      <c r="AC2027" s="36" t="str">
        <f t="shared" si="537"/>
        <v>13-14</v>
      </c>
      <c r="AD2027" s="36" t="str">
        <f t="shared" si="538"/>
        <v>Mar</v>
      </c>
      <c r="AE2027" s="35" t="str">
        <f t="shared" si="539"/>
        <v>295-305</v>
      </c>
      <c r="AF2027" s="36" t="str">
        <f t="shared" si="540"/>
        <v>Inner-TI</v>
      </c>
    </row>
    <row r="2028" spans="5:32" x14ac:dyDescent="0.3">
      <c r="E2028" s="12">
        <v>40981.548611111109</v>
      </c>
      <c r="F2028" s="16">
        <v>13.6</v>
      </c>
      <c r="G2028" s="16">
        <v>1980.3000183105439</v>
      </c>
      <c r="H2028" s="29">
        <v>1.203064269894546</v>
      </c>
      <c r="I2028" s="26">
        <v>300</v>
      </c>
      <c r="J2028" s="30">
        <v>0.13014705882352942</v>
      </c>
      <c r="K2028" s="31">
        <v>0.11319346445194897</v>
      </c>
      <c r="L2028" s="108">
        <f ca="1">REWS!R2028</f>
        <v>13.730674218172812</v>
      </c>
      <c r="M2028" s="22">
        <f t="shared" si="527"/>
        <v>13.518333459125811</v>
      </c>
      <c r="N2028" s="22">
        <f t="shared" ca="1" si="528"/>
        <v>13.648222992638358</v>
      </c>
      <c r="O2028" s="22">
        <f t="shared" si="529"/>
        <v>1.4473519896445126</v>
      </c>
      <c r="P2028" s="81">
        <f t="shared" ca="1" si="530"/>
        <v>14</v>
      </c>
      <c r="Q2028" s="22">
        <f t="shared" ca="1" si="531"/>
        <v>0.68309380862276647</v>
      </c>
      <c r="R2028" s="3">
        <f ca="1">IF(N2028&gt;'Power Curve'!$C$37,0,INDEX(Ci,$P2028,1)*POWER(1-Q2028,3)+INDEX(Ci,$P2028,2)*3*Q2028*POWER(1-Q2028,2)+INDEX(Ci,$P2028,3)*3*POWER(Q2028,2)*(1-Q2028)+INDEX(Ci,$P2028,4)*POWER(Q2028,3))</f>
        <v>1970.5663702569868</v>
      </c>
      <c r="S2028" s="3">
        <f t="shared" si="532"/>
        <v>1980.3000183105439</v>
      </c>
      <c r="T2028" s="3">
        <f t="shared" ca="1" si="533"/>
        <v>-9.73364805355709</v>
      </c>
      <c r="U2028" s="3">
        <f t="shared" ca="1" si="541"/>
        <v>9.73364805355709</v>
      </c>
      <c r="W2028" s="34">
        <f t="shared" si="534"/>
        <v>14</v>
      </c>
      <c r="X2028" s="73" t="b">
        <f>COUNTIF('Power Curve'!$D$2:$D$31,W2028)&gt;0</f>
        <v>1</v>
      </c>
      <c r="Y2028" s="73" t="b">
        <f t="shared" si="535"/>
        <v>0</v>
      </c>
      <c r="Z2028" s="73" t="b">
        <f t="shared" si="542"/>
        <v>1</v>
      </c>
      <c r="AA2028" s="34" t="str">
        <f t="shared" si="536"/>
        <v>Inner</v>
      </c>
      <c r="AB2028" s="35" t="str">
        <f t="shared" si="543"/>
        <v>1.4-1.5</v>
      </c>
      <c r="AC2028" s="36" t="str">
        <f t="shared" si="537"/>
        <v>13-14</v>
      </c>
      <c r="AD2028" s="36" t="str">
        <f t="shared" si="538"/>
        <v>Mar</v>
      </c>
      <c r="AE2028" s="35" t="str">
        <f t="shared" si="539"/>
        <v>295-305</v>
      </c>
      <c r="AF2028" s="36" t="str">
        <f t="shared" si="540"/>
        <v>Inner-TI</v>
      </c>
    </row>
    <row r="2029" spans="5:32" x14ac:dyDescent="0.3">
      <c r="E2029" s="12">
        <v>40981.555555555555</v>
      </c>
      <c r="F2029" s="16">
        <v>15.34</v>
      </c>
      <c r="G2029" s="16">
        <v>1979.560043334958</v>
      </c>
      <c r="H2029" s="29">
        <v>1.2023436808756833</v>
      </c>
      <c r="I2029" s="26">
        <v>296.60000000000002</v>
      </c>
      <c r="J2029" s="30">
        <v>0.12842242503259452</v>
      </c>
      <c r="K2029" s="31">
        <v>0.15204165775283673</v>
      </c>
      <c r="L2029" s="108">
        <f ca="1">REWS!R2029</f>
        <v>15.301902578904398</v>
      </c>
      <c r="M2029" s="22">
        <f t="shared" si="527"/>
        <v>15.24484003979993</v>
      </c>
      <c r="N2029" s="22">
        <f t="shared" ca="1" si="528"/>
        <v>15.206978951760076</v>
      </c>
      <c r="O2029" s="22">
        <f t="shared" si="529"/>
        <v>1.7141891472192918</v>
      </c>
      <c r="P2029" s="81">
        <f t="shared" ca="1" si="530"/>
        <v>16</v>
      </c>
      <c r="Q2029" s="22">
        <f t="shared" ca="1" si="531"/>
        <v>0.2070934982617513</v>
      </c>
      <c r="R2029" s="3">
        <f ca="1">IF(N2029&gt;'Power Curve'!$C$37,0,INDEX(Ci,$P2029,1)*POWER(1-Q2029,3)+INDEX(Ci,$P2029,2)*3*Q2029*POWER(1-Q2029,2)+INDEX(Ci,$P2029,3)*3*POWER(Q2029,2)*(1-Q2029)+INDEX(Ci,$P2029,4)*POWER(Q2029,3))</f>
        <v>1979.7940791174956</v>
      </c>
      <c r="S2029" s="3">
        <f t="shared" si="532"/>
        <v>1979.560043334958</v>
      </c>
      <c r="T2029" s="3">
        <f t="shared" ca="1" si="533"/>
        <v>0.23403578253760315</v>
      </c>
      <c r="U2029" s="3">
        <f t="shared" ca="1" si="541"/>
        <v>0.23403578253760315</v>
      </c>
      <c r="W2029" s="34">
        <f t="shared" si="534"/>
        <v>15</v>
      </c>
      <c r="X2029" s="73" t="b">
        <f>COUNTIF('Power Curve'!$D$2:$D$31,W2029)&gt;0</f>
        <v>1</v>
      </c>
      <c r="Y2029" s="73" t="b">
        <f t="shared" si="535"/>
        <v>0</v>
      </c>
      <c r="Z2029" s="73" t="b">
        <f t="shared" si="542"/>
        <v>1</v>
      </c>
      <c r="AA2029" s="34" t="str">
        <f t="shared" si="536"/>
        <v>Inner</v>
      </c>
      <c r="AB2029" s="35" t="str">
        <f t="shared" si="543"/>
        <v>1.7-1.8</v>
      </c>
      <c r="AC2029" s="36" t="str">
        <f t="shared" si="537"/>
        <v>13-14</v>
      </c>
      <c r="AD2029" s="36" t="str">
        <f t="shared" si="538"/>
        <v>Mar</v>
      </c>
      <c r="AE2029" s="35" t="str">
        <f t="shared" si="539"/>
        <v>295-305</v>
      </c>
      <c r="AF2029" s="36" t="str">
        <f t="shared" si="540"/>
        <v>Inner-TI</v>
      </c>
    </row>
    <row r="2030" spans="5:32" x14ac:dyDescent="0.3">
      <c r="E2030" s="12">
        <v>40981.5625</v>
      </c>
      <c r="F2030" s="16">
        <v>13.88</v>
      </c>
      <c r="G2030" s="16">
        <v>1913.539978027349</v>
      </c>
      <c r="H2030" s="29">
        <v>1.2022214775611664</v>
      </c>
      <c r="I2030" s="26">
        <v>300.7</v>
      </c>
      <c r="J2030" s="30">
        <v>0.13832853025936598</v>
      </c>
      <c r="K2030" s="31">
        <v>8.9962499803754925E-2</v>
      </c>
      <c r="L2030" s="108">
        <f ca="1">REWS!R2030</f>
        <v>13.794010512733569</v>
      </c>
      <c r="M2030" s="22">
        <f t="shared" si="527"/>
        <v>13.793429643180499</v>
      </c>
      <c r="N2030" s="22">
        <f t="shared" ca="1" si="528"/>
        <v>13.707976477282612</v>
      </c>
      <c r="O2030" s="22">
        <f t="shared" si="529"/>
        <v>1.4898689916846439</v>
      </c>
      <c r="P2030" s="81">
        <f t="shared" ca="1" si="530"/>
        <v>14</v>
      </c>
      <c r="Q2030" s="22">
        <f t="shared" ca="1" si="531"/>
        <v>0.74509379027754685</v>
      </c>
      <c r="R2030" s="3">
        <f ca="1">IF(N2030&gt;'Power Curve'!$C$37,0,INDEX(Ci,$P2030,1)*POWER(1-Q2030,3)+INDEX(Ci,$P2030,2)*3*Q2030*POWER(1-Q2030,2)+INDEX(Ci,$P2030,3)*3*POWER(Q2030,2)*(1-Q2030)+INDEX(Ci,$P2030,4)*POWER(Q2030,3))</f>
        <v>1971.7069456067354</v>
      </c>
      <c r="S2030" s="3">
        <f t="shared" si="532"/>
        <v>1913.539978027349</v>
      </c>
      <c r="T2030" s="3">
        <f t="shared" ca="1" si="533"/>
        <v>58.166967579386437</v>
      </c>
      <c r="U2030" s="3">
        <f t="shared" ca="1" si="541"/>
        <v>58.166967579386437</v>
      </c>
      <c r="W2030" s="34">
        <f t="shared" si="534"/>
        <v>14</v>
      </c>
      <c r="X2030" s="73" t="b">
        <f>COUNTIF('Power Curve'!$D$2:$D$31,W2030)&gt;0</f>
        <v>1</v>
      </c>
      <c r="Y2030" s="73" t="b">
        <f t="shared" si="535"/>
        <v>0</v>
      </c>
      <c r="Z2030" s="73" t="b">
        <f t="shared" si="542"/>
        <v>1</v>
      </c>
      <c r="AA2030" s="34" t="str">
        <f t="shared" si="536"/>
        <v>Outer</v>
      </c>
      <c r="AB2030" s="35" t="str">
        <f t="shared" si="543"/>
        <v>1.4-1.5</v>
      </c>
      <c r="AC2030" s="36" t="str">
        <f t="shared" si="537"/>
        <v>13-14</v>
      </c>
      <c r="AD2030" s="36" t="str">
        <f t="shared" si="538"/>
        <v>Mar</v>
      </c>
      <c r="AE2030" s="35" t="str">
        <f t="shared" si="539"/>
        <v>295-305</v>
      </c>
      <c r="AF2030" s="36" t="str">
        <f t="shared" si="540"/>
        <v>Inner-TI</v>
      </c>
    </row>
    <row r="2031" spans="5:32" x14ac:dyDescent="0.3">
      <c r="E2031" s="12">
        <v>40981.569444444445</v>
      </c>
      <c r="F2031" s="16">
        <v>15.82</v>
      </c>
      <c r="G2031" s="16">
        <v>1977.209945678708</v>
      </c>
      <c r="H2031" s="29">
        <v>1.2022106538573285</v>
      </c>
      <c r="I2031" s="26">
        <v>301.8</v>
      </c>
      <c r="J2031" s="30">
        <v>0.10303413400758532</v>
      </c>
      <c r="K2031" s="31">
        <v>0.11693548292670272</v>
      </c>
      <c r="L2031" s="108">
        <f ca="1">REWS!R2031</f>
        <v>15.755821047826259</v>
      </c>
      <c r="M2031" s="22">
        <f t="shared" si="527"/>
        <v>15.72128257150451</v>
      </c>
      <c r="N2031" s="22">
        <f t="shared" ca="1" si="528"/>
        <v>15.657504098542029</v>
      </c>
      <c r="O2031" s="22">
        <f t="shared" si="529"/>
        <v>1.7878248763447162</v>
      </c>
      <c r="P2031" s="81">
        <f t="shared" ca="1" si="530"/>
        <v>16</v>
      </c>
      <c r="Q2031" s="22">
        <f t="shared" ca="1" si="531"/>
        <v>0.65872880269412271</v>
      </c>
      <c r="R2031" s="3">
        <f ca="1">IF(N2031&gt;'Power Curve'!$C$37,0,INDEX(Ci,$P2031,1)*POWER(1-Q2031,3)+INDEX(Ci,$P2031,2)*3*Q2031*POWER(1-Q2031,2)+INDEX(Ci,$P2031,3)*3*POWER(Q2031,2)*(1-Q2031)+INDEX(Ci,$P2031,4)*POWER(Q2031,3))</f>
        <v>1981.3270796231272</v>
      </c>
      <c r="S2031" s="3">
        <f t="shared" si="532"/>
        <v>1977.209945678708</v>
      </c>
      <c r="T2031" s="3">
        <f t="shared" ca="1" si="533"/>
        <v>4.1171339444192654</v>
      </c>
      <c r="U2031" s="3">
        <f t="shared" ca="1" si="541"/>
        <v>4.1171339444192654</v>
      </c>
      <c r="W2031" s="34">
        <f t="shared" si="534"/>
        <v>16</v>
      </c>
      <c r="X2031" s="73" t="b">
        <f>COUNTIF('Power Curve'!$D$2:$D$31,W2031)&gt;0</f>
        <v>1</v>
      </c>
      <c r="Y2031" s="73" t="b">
        <f t="shared" si="535"/>
        <v>0</v>
      </c>
      <c r="Z2031" s="73" t="b">
        <f t="shared" si="542"/>
        <v>1</v>
      </c>
      <c r="AA2031" s="34" t="str">
        <f t="shared" si="536"/>
        <v>Inner</v>
      </c>
      <c r="AB2031" s="35" t="str">
        <f t="shared" si="543"/>
        <v>1.7-1.8</v>
      </c>
      <c r="AC2031" s="36" t="str">
        <f t="shared" si="537"/>
        <v>13-14</v>
      </c>
      <c r="AD2031" s="36" t="str">
        <f t="shared" si="538"/>
        <v>Mar</v>
      </c>
      <c r="AE2031" s="35" t="str">
        <f t="shared" si="539"/>
        <v>295-305</v>
      </c>
      <c r="AF2031" s="36" t="str">
        <f t="shared" si="540"/>
        <v>Inner-TI</v>
      </c>
    </row>
    <row r="2032" spans="5:32" x14ac:dyDescent="0.3">
      <c r="E2032" s="12">
        <v>40981.576388888891</v>
      </c>
      <c r="F2032" s="16">
        <v>16.55</v>
      </c>
      <c r="G2032" s="16">
        <v>1983.1599426269511</v>
      </c>
      <c r="H2032" s="29">
        <v>1.2029648641419792</v>
      </c>
      <c r="I2032" s="26">
        <v>300</v>
      </c>
      <c r="J2032" s="30">
        <v>0.10453172205438066</v>
      </c>
      <c r="K2032" s="31">
        <v>7.8535911841881065E-2</v>
      </c>
      <c r="L2032" s="108">
        <f ca="1">REWS!R2032</f>
        <v>16.624647158441043</v>
      </c>
      <c r="M2032" s="22">
        <f t="shared" si="527"/>
        <v>16.450165923980435</v>
      </c>
      <c r="N2032" s="22">
        <f t="shared" ca="1" si="528"/>
        <v>16.524362790573111</v>
      </c>
      <c r="O2032" s="22">
        <f t="shared" si="529"/>
        <v>1.9004761480834613</v>
      </c>
      <c r="P2032" s="81">
        <f t="shared" ca="1" si="530"/>
        <v>17</v>
      </c>
      <c r="Q2032" s="22">
        <f t="shared" ca="1" si="531"/>
        <v>0.53232058004699612</v>
      </c>
      <c r="R2032" s="3">
        <f ca="1">IF(N2032&gt;'Power Curve'!$C$37,0,INDEX(Ci,$P2032,1)*POWER(1-Q2032,3)+INDEX(Ci,$P2032,2)*3*Q2032*POWER(1-Q2032,2)+INDEX(Ci,$P2032,3)*3*POWER(Q2032,2)*(1-Q2032)+INDEX(Ci,$P2032,4)*POWER(Q2032,3))</f>
        <v>1984.2720803165537</v>
      </c>
      <c r="S2032" s="3">
        <f t="shared" si="532"/>
        <v>1983.1599426269511</v>
      </c>
      <c r="T2032" s="3">
        <f t="shared" ca="1" si="533"/>
        <v>1.112137689602605</v>
      </c>
      <c r="U2032" s="3">
        <f t="shared" ca="1" si="541"/>
        <v>1.112137689602605</v>
      </c>
      <c r="W2032" s="34">
        <f t="shared" si="534"/>
        <v>16</v>
      </c>
      <c r="X2032" s="73" t="b">
        <f>COUNTIF('Power Curve'!$D$2:$D$31,W2032)&gt;0</f>
        <v>1</v>
      </c>
      <c r="Y2032" s="73" t="b">
        <f t="shared" si="535"/>
        <v>0</v>
      </c>
      <c r="Z2032" s="73" t="b">
        <f t="shared" si="542"/>
        <v>1</v>
      </c>
      <c r="AA2032" s="34" t="str">
        <f t="shared" si="536"/>
        <v>Outer</v>
      </c>
      <c r="AB2032" s="35" t="str">
        <f t="shared" si="543"/>
        <v>1.9-2.0</v>
      </c>
      <c r="AC2032" s="36" t="str">
        <f t="shared" si="537"/>
        <v>13-14</v>
      </c>
      <c r="AD2032" s="36" t="str">
        <f t="shared" si="538"/>
        <v>Mar</v>
      </c>
      <c r="AE2032" s="35" t="str">
        <f t="shared" si="539"/>
        <v>295-305</v>
      </c>
      <c r="AF2032" s="36" t="str">
        <f t="shared" si="540"/>
        <v>Inner-TI</v>
      </c>
    </row>
    <row r="2033" spans="5:32" x14ac:dyDescent="0.3">
      <c r="E2033" s="12">
        <v>40981.583333333336</v>
      </c>
      <c r="F2033" s="16">
        <v>16.3</v>
      </c>
      <c r="G2033" s="16">
        <v>1987.700012207031</v>
      </c>
      <c r="H2033" s="29">
        <v>1.2041305405697413</v>
      </c>
      <c r="I2033" s="26">
        <v>301.2</v>
      </c>
      <c r="J2033" s="30">
        <v>0.10490797546012269</v>
      </c>
      <c r="K2033" s="31">
        <v>0.12488564833451449</v>
      </c>
      <c r="L2033" s="108">
        <f ca="1">REWS!R2033</f>
        <v>16.153010071600349</v>
      </c>
      <c r="M2033" s="22">
        <f t="shared" si="527"/>
        <v>16.206905458486069</v>
      </c>
      <c r="N2033" s="22">
        <f t="shared" ca="1" si="528"/>
        <v>16.060755036834365</v>
      </c>
      <c r="O2033" s="22">
        <f t="shared" si="529"/>
        <v>1.8628794589718045</v>
      </c>
      <c r="P2033" s="81">
        <f t="shared" ca="1" si="530"/>
        <v>17</v>
      </c>
      <c r="Q2033" s="22">
        <f t="shared" ca="1" si="531"/>
        <v>6.3521972415095482E-2</v>
      </c>
      <c r="R2033" s="3">
        <f ca="1">IF(N2033&gt;'Power Curve'!$C$37,0,INDEX(Ci,$P2033,1)*POWER(1-Q2033,3)+INDEX(Ci,$P2033,2)*3*Q2033*POWER(1-Q2033,2)+INDEX(Ci,$P2033,3)*3*POWER(Q2033,2)*(1-Q2033)+INDEX(Ci,$P2033,4)*POWER(Q2033,3))</f>
        <v>1982.6032325250908</v>
      </c>
      <c r="S2033" s="3">
        <f t="shared" si="532"/>
        <v>1987.700012207031</v>
      </c>
      <c r="T2033" s="3">
        <f t="shared" ca="1" si="533"/>
        <v>-5.0967796819402338</v>
      </c>
      <c r="U2033" s="3">
        <f t="shared" ca="1" si="541"/>
        <v>5.0967796819402338</v>
      </c>
      <c r="W2033" s="34">
        <f t="shared" si="534"/>
        <v>16</v>
      </c>
      <c r="X2033" s="73" t="b">
        <f>COUNTIF('Power Curve'!$D$2:$D$31,W2033)&gt;0</f>
        <v>1</v>
      </c>
      <c r="Y2033" s="73" t="b">
        <f t="shared" si="535"/>
        <v>0</v>
      </c>
      <c r="Z2033" s="73" t="b">
        <f t="shared" si="542"/>
        <v>1</v>
      </c>
      <c r="AA2033" s="34" t="str">
        <f t="shared" si="536"/>
        <v>Inner</v>
      </c>
      <c r="AB2033" s="35" t="str">
        <f t="shared" si="543"/>
        <v>1.8-1.9</v>
      </c>
      <c r="AC2033" s="36" t="str">
        <f t="shared" si="537"/>
        <v>14-15</v>
      </c>
      <c r="AD2033" s="36" t="str">
        <f t="shared" si="538"/>
        <v>Mar</v>
      </c>
      <c r="AE2033" s="35" t="str">
        <f t="shared" si="539"/>
        <v>295-305</v>
      </c>
      <c r="AF2033" s="36" t="str">
        <f t="shared" si="540"/>
        <v>Inner-TI</v>
      </c>
    </row>
    <row r="2034" spans="5:32" x14ac:dyDescent="0.3">
      <c r="E2034" s="12">
        <v>40981.590277777781</v>
      </c>
      <c r="F2034" s="16">
        <v>15.6</v>
      </c>
      <c r="G2034" s="16">
        <v>1979.7499694824269</v>
      </c>
      <c r="H2034" s="29">
        <v>1.2045411225720402</v>
      </c>
      <c r="I2034" s="26">
        <v>297.89999999999998</v>
      </c>
      <c r="J2034" s="30">
        <v>0.13269230769230769</v>
      </c>
      <c r="K2034" s="31">
        <v>0.10503118247390618</v>
      </c>
      <c r="L2034" s="108">
        <f ca="1">REWS!R2034</f>
        <v>15.653513232854731</v>
      </c>
      <c r="M2034" s="22">
        <f t="shared" si="527"/>
        <v>15.512666142090094</v>
      </c>
      <c r="N2034" s="22">
        <f t="shared" ca="1" si="528"/>
        <v>15.565879790516977</v>
      </c>
      <c r="O2034" s="22">
        <f t="shared" si="529"/>
        <v>1.7555825346870277</v>
      </c>
      <c r="P2034" s="81">
        <f t="shared" ca="1" si="530"/>
        <v>16</v>
      </c>
      <c r="Q2034" s="22">
        <f t="shared" ca="1" si="531"/>
        <v>0.56687871942157364</v>
      </c>
      <c r="R2034" s="3">
        <f ca="1">IF(N2034&gt;'Power Curve'!$C$37,0,INDEX(Ci,$P2034,1)*POWER(1-Q2034,3)+INDEX(Ci,$P2034,2)*3*Q2034*POWER(1-Q2034,2)+INDEX(Ci,$P2034,3)*3*POWER(Q2034,2)*(1-Q2034)+INDEX(Ci,$P2034,4)*POWER(Q2034,3))</f>
        <v>1981.0252400556299</v>
      </c>
      <c r="S2034" s="3">
        <f t="shared" si="532"/>
        <v>1979.7499694824269</v>
      </c>
      <c r="T2034" s="3">
        <f t="shared" ca="1" si="533"/>
        <v>1.2752705732029881</v>
      </c>
      <c r="U2034" s="3">
        <f t="shared" ca="1" si="541"/>
        <v>1.2752705732029881</v>
      </c>
      <c r="W2034" s="34">
        <f t="shared" si="534"/>
        <v>16</v>
      </c>
      <c r="X2034" s="73" t="b">
        <f>COUNTIF('Power Curve'!$D$2:$D$31,W2034)&gt;0</f>
        <v>1</v>
      </c>
      <c r="Y2034" s="73" t="b">
        <f t="shared" si="535"/>
        <v>0</v>
      </c>
      <c r="Z2034" s="73" t="b">
        <f t="shared" si="542"/>
        <v>1</v>
      </c>
      <c r="AA2034" s="34" t="str">
        <f t="shared" si="536"/>
        <v>Inner</v>
      </c>
      <c r="AB2034" s="35" t="str">
        <f t="shared" si="543"/>
        <v>1.7-1.8</v>
      </c>
      <c r="AC2034" s="36" t="str">
        <f t="shared" si="537"/>
        <v>14-15</v>
      </c>
      <c r="AD2034" s="36" t="str">
        <f t="shared" si="538"/>
        <v>Mar</v>
      </c>
      <c r="AE2034" s="35" t="str">
        <f t="shared" si="539"/>
        <v>295-305</v>
      </c>
      <c r="AF2034" s="36" t="str">
        <f t="shared" si="540"/>
        <v>Inner-TI</v>
      </c>
    </row>
    <row r="2035" spans="5:32" x14ac:dyDescent="0.3">
      <c r="E2035" s="12">
        <v>40981.604166666664</v>
      </c>
      <c r="F2035" s="16">
        <v>15.5</v>
      </c>
      <c r="G2035" s="16">
        <v>1981.180053710943</v>
      </c>
      <c r="H2035" s="29">
        <v>1.205218848427138</v>
      </c>
      <c r="I2035" s="26">
        <v>299.5</v>
      </c>
      <c r="J2035" s="30">
        <v>0.10967741935483871</v>
      </c>
      <c r="K2035" s="31">
        <v>0.13591036582031507</v>
      </c>
      <c r="L2035" s="108">
        <f ca="1">REWS!R2035</f>
        <v>15.455653272892469</v>
      </c>
      <c r="M2035" s="22">
        <f t="shared" si="527"/>
        <v>15.416116143795062</v>
      </c>
      <c r="N2035" s="22">
        <f t="shared" ca="1" si="528"/>
        <v>15.372009415041068</v>
      </c>
      <c r="O2035" s="22">
        <f t="shared" si="529"/>
        <v>1.7406604212139145</v>
      </c>
      <c r="P2035" s="81">
        <f t="shared" ca="1" si="530"/>
        <v>16</v>
      </c>
      <c r="Q2035" s="22">
        <f t="shared" ca="1" si="531"/>
        <v>0.37253061993389458</v>
      </c>
      <c r="R2035" s="3">
        <f ca="1">IF(N2035&gt;'Power Curve'!$C$37,0,INDEX(Ci,$P2035,1)*POWER(1-Q2035,3)+INDEX(Ci,$P2035,2)*3*Q2035*POWER(1-Q2035,2)+INDEX(Ci,$P2035,3)*3*POWER(Q2035,2)*(1-Q2035)+INDEX(Ci,$P2035,4)*POWER(Q2035,3))</f>
        <v>1980.3697607430054</v>
      </c>
      <c r="S2035" s="3">
        <f t="shared" si="532"/>
        <v>1981.180053710943</v>
      </c>
      <c r="T2035" s="3">
        <f t="shared" ca="1" si="533"/>
        <v>-0.81029296793758476</v>
      </c>
      <c r="U2035" s="3">
        <f t="shared" ca="1" si="541"/>
        <v>0.81029296793758476</v>
      </c>
      <c r="W2035" s="34">
        <f t="shared" si="534"/>
        <v>15</v>
      </c>
      <c r="X2035" s="73" t="b">
        <f>COUNTIF('Power Curve'!$D$2:$D$31,W2035)&gt;0</f>
        <v>1</v>
      </c>
      <c r="Y2035" s="73" t="b">
        <f t="shared" si="535"/>
        <v>0</v>
      </c>
      <c r="Z2035" s="73" t="b">
        <f t="shared" si="542"/>
        <v>1</v>
      </c>
      <c r="AA2035" s="34" t="str">
        <f t="shared" si="536"/>
        <v>Inner</v>
      </c>
      <c r="AB2035" s="35" t="str">
        <f t="shared" si="543"/>
        <v>1.7-1.8</v>
      </c>
      <c r="AC2035" s="36" t="str">
        <f t="shared" si="537"/>
        <v>14-15</v>
      </c>
      <c r="AD2035" s="36" t="str">
        <f t="shared" si="538"/>
        <v>Mar</v>
      </c>
      <c r="AE2035" s="35" t="str">
        <f t="shared" si="539"/>
        <v>295-305</v>
      </c>
      <c r="AF2035" s="36" t="str">
        <f t="shared" si="540"/>
        <v>Inner-TI</v>
      </c>
    </row>
    <row r="2036" spans="5:32" x14ac:dyDescent="0.3">
      <c r="E2036" s="12">
        <v>40982.006944444445</v>
      </c>
      <c r="F2036" s="16">
        <v>9.06</v>
      </c>
      <c r="G2036" s="16">
        <v>1276.310043334958</v>
      </c>
      <c r="H2036" s="29">
        <v>1.2251669160073231</v>
      </c>
      <c r="I2036" s="26">
        <v>307.60000000000002</v>
      </c>
      <c r="J2036" s="30">
        <v>0.10154525386313466</v>
      </c>
      <c r="K2036" s="31">
        <v>0.2854119397684361</v>
      </c>
      <c r="L2036" s="108">
        <f ca="1">REWS!R2036</f>
        <v>8.9865230811789303</v>
      </c>
      <c r="M2036" s="22">
        <f t="shared" si="527"/>
        <v>9.060411480366195</v>
      </c>
      <c r="N2036" s="22">
        <f t="shared" ca="1" si="528"/>
        <v>8.9869312244248754</v>
      </c>
      <c r="O2036" s="22">
        <f t="shared" si="529"/>
        <v>0.75836577736034538</v>
      </c>
      <c r="P2036" s="81">
        <f t="shared" ca="1" si="530"/>
        <v>9</v>
      </c>
      <c r="Q2036" s="22">
        <f t="shared" ca="1" si="531"/>
        <v>0.97780371990275916</v>
      </c>
      <c r="R2036" s="3">
        <f ca="1">IF(N2036&gt;'Power Curve'!$C$37,0,INDEX(Ci,$P2036,1)*POWER(1-Q2036,3)+INDEX(Ci,$P2036,2)*3*Q2036*POWER(1-Q2036,2)+INDEX(Ci,$P2036,3)*3*POWER(Q2036,2)*(1-Q2036)+INDEX(Ci,$P2036,4)*POWER(Q2036,3))</f>
        <v>1191.0012472978385</v>
      </c>
      <c r="S2036" s="3">
        <f t="shared" si="532"/>
        <v>1276.310043334958</v>
      </c>
      <c r="T2036" s="3">
        <f t="shared" ca="1" si="533"/>
        <v>-85.308796037119464</v>
      </c>
      <c r="U2036" s="3">
        <f t="shared" ca="1" si="541"/>
        <v>85.308796037119464</v>
      </c>
      <c r="W2036" s="34">
        <f t="shared" si="534"/>
        <v>9</v>
      </c>
      <c r="X2036" s="73" t="b">
        <f>COUNTIF('Power Curve'!$D$2:$D$31,W2036)&gt;0</f>
        <v>1</v>
      </c>
      <c r="Y2036" s="73" t="b">
        <f t="shared" si="535"/>
        <v>0</v>
      </c>
      <c r="Z2036" s="73" t="b">
        <f t="shared" si="542"/>
        <v>1</v>
      </c>
      <c r="AA2036" s="34" t="str">
        <f t="shared" si="536"/>
        <v>Inner</v>
      </c>
      <c r="AB2036" s="35" t="str">
        <f t="shared" si="543"/>
        <v>0.7-0.8</v>
      </c>
      <c r="AC2036" s="36" t="str">
        <f t="shared" si="537"/>
        <v>0-1</v>
      </c>
      <c r="AD2036" s="36" t="str">
        <f t="shared" si="538"/>
        <v>Mar</v>
      </c>
      <c r="AE2036" s="35" t="str">
        <f t="shared" si="539"/>
        <v>305-315</v>
      </c>
      <c r="AF2036" s="36" t="str">
        <f t="shared" si="540"/>
        <v>Inner-TI</v>
      </c>
    </row>
    <row r="2037" spans="5:32" x14ac:dyDescent="0.3">
      <c r="E2037" s="12">
        <v>40982.013888888891</v>
      </c>
      <c r="F2037" s="16">
        <v>8.66</v>
      </c>
      <c r="G2037" s="16">
        <v>1048.3099822998045</v>
      </c>
      <c r="H2037" s="29">
        <v>1.2250752942792515</v>
      </c>
      <c r="I2037" s="26">
        <v>307.39999999999998</v>
      </c>
      <c r="J2037" s="30">
        <v>5.889145496535797E-2</v>
      </c>
      <c r="K2037" s="31">
        <v>0.28049359765844156</v>
      </c>
      <c r="L2037" s="108">
        <f ca="1">REWS!R2037</f>
        <v>8.6146371743325716</v>
      </c>
      <c r="M2037" s="22">
        <f t="shared" si="527"/>
        <v>8.6601774245168563</v>
      </c>
      <c r="N2037" s="22">
        <f t="shared" ca="1" si="528"/>
        <v>8.6148136694640449</v>
      </c>
      <c r="O2037" s="22">
        <f t="shared" si="529"/>
        <v>0.69650831384244571</v>
      </c>
      <c r="P2037" s="81">
        <f t="shared" ca="1" si="530"/>
        <v>9</v>
      </c>
      <c r="Q2037" s="22">
        <f t="shared" ca="1" si="531"/>
        <v>0.60585422572781367</v>
      </c>
      <c r="R2037" s="3">
        <f ca="1">IF(N2037&gt;'Power Curve'!$C$37,0,INDEX(Ci,$P2037,1)*POWER(1-Q2037,3)+INDEX(Ci,$P2037,2)*3*Q2037*POWER(1-Q2037,2)+INDEX(Ci,$P2037,3)*3*POWER(Q2037,2)*(1-Q2037)+INDEX(Ci,$P2037,4)*POWER(Q2037,3))</f>
        <v>1069.7306875988065</v>
      </c>
      <c r="S2037" s="3">
        <f t="shared" si="532"/>
        <v>1048.3099822998045</v>
      </c>
      <c r="T2037" s="3">
        <f t="shared" ca="1" si="533"/>
        <v>21.420705299002066</v>
      </c>
      <c r="U2037" s="3">
        <f t="shared" ca="1" si="541"/>
        <v>21.420705299002066</v>
      </c>
      <c r="W2037" s="34">
        <f t="shared" si="534"/>
        <v>9</v>
      </c>
      <c r="X2037" s="73" t="b">
        <f>COUNTIF('Power Curve'!$D$2:$D$31,W2037)&gt;0</f>
        <v>1</v>
      </c>
      <c r="Y2037" s="73" t="b">
        <f t="shared" si="535"/>
        <v>0</v>
      </c>
      <c r="Z2037" s="73" t="b">
        <f t="shared" si="542"/>
        <v>1</v>
      </c>
      <c r="AA2037" s="34" t="str">
        <f t="shared" si="536"/>
        <v>Outer</v>
      </c>
      <c r="AB2037" s="35" t="str">
        <f t="shared" si="543"/>
        <v>0.6-0.7</v>
      </c>
      <c r="AC2037" s="36" t="str">
        <f t="shared" si="537"/>
        <v>0-1</v>
      </c>
      <c r="AD2037" s="36" t="str">
        <f t="shared" si="538"/>
        <v>Mar</v>
      </c>
      <c r="AE2037" s="35" t="str">
        <f t="shared" si="539"/>
        <v>305-315</v>
      </c>
      <c r="AF2037" s="36" t="str">
        <f t="shared" si="540"/>
        <v>HWS-LTI</v>
      </c>
    </row>
    <row r="2038" spans="5:32" x14ac:dyDescent="0.3">
      <c r="E2038" s="12">
        <v>40982.020833333336</v>
      </c>
      <c r="F2038" s="16">
        <v>8.1300000000000008</v>
      </c>
      <c r="G2038" s="16">
        <v>753.92000961303711</v>
      </c>
      <c r="H2038" s="29">
        <v>1.2254925850440077</v>
      </c>
      <c r="I2038" s="26">
        <v>304.89999999999998</v>
      </c>
      <c r="J2038" s="30">
        <v>6.3960639606396058E-2</v>
      </c>
      <c r="K2038" s="31">
        <v>0.25657857203554074</v>
      </c>
      <c r="L2038" s="108">
        <f ca="1">REWS!R2038</f>
        <v>8.1032978701852549</v>
      </c>
      <c r="M2038" s="22">
        <f t="shared" si="527"/>
        <v>8.1310895727206827</v>
      </c>
      <c r="N2038" s="22">
        <f t="shared" ca="1" si="528"/>
        <v>8.1043838643189474</v>
      </c>
      <c r="O2038" s="22">
        <f t="shared" si="529"/>
        <v>0.61473608079047981</v>
      </c>
      <c r="P2038" s="81">
        <f t="shared" ca="1" si="530"/>
        <v>9</v>
      </c>
      <c r="Q2038" s="22">
        <f t="shared" ca="1" si="531"/>
        <v>9.5654947826185957E-2</v>
      </c>
      <c r="R2038" s="3">
        <f ca="1">IF(N2038&gt;'Power Curve'!$C$37,0,INDEX(Ci,$P2038,1)*POWER(1-Q2038,3)+INDEX(Ci,$P2038,2)*3*Q2038*POWER(1-Q2038,2)+INDEX(Ci,$P2038,3)*3*POWER(Q2038,2)*(1-Q2038)+INDEX(Ci,$P2038,4)*POWER(Q2038,3))</f>
        <v>909.56609176311179</v>
      </c>
      <c r="S2038" s="3">
        <f t="shared" si="532"/>
        <v>753.92000961303711</v>
      </c>
      <c r="T2038" s="3">
        <f t="shared" ca="1" si="533"/>
        <v>155.64608215007468</v>
      </c>
      <c r="U2038" s="3">
        <f t="shared" ca="1" si="541"/>
        <v>155.64608215007468</v>
      </c>
      <c r="W2038" s="34">
        <f t="shared" si="534"/>
        <v>8</v>
      </c>
      <c r="X2038" s="73" t="b">
        <f>COUNTIF('Power Curve'!$D$2:$D$31,W2038)&gt;0</f>
        <v>1</v>
      </c>
      <c r="Y2038" s="73" t="b">
        <f t="shared" si="535"/>
        <v>0</v>
      </c>
      <c r="Z2038" s="73" t="b">
        <f t="shared" si="542"/>
        <v>1</v>
      </c>
      <c r="AA2038" s="34" t="str">
        <f t="shared" si="536"/>
        <v>Outer</v>
      </c>
      <c r="AB2038" s="35" t="str">
        <f t="shared" si="543"/>
        <v>0.6-0.7</v>
      </c>
      <c r="AC2038" s="36" t="str">
        <f t="shared" si="537"/>
        <v>0-1</v>
      </c>
      <c r="AD2038" s="36" t="str">
        <f t="shared" si="538"/>
        <v>Mar</v>
      </c>
      <c r="AE2038" s="35" t="str">
        <f t="shared" si="539"/>
        <v>295-305</v>
      </c>
      <c r="AF2038" s="36" t="str">
        <f t="shared" si="540"/>
        <v>HWS-LTI</v>
      </c>
    </row>
    <row r="2039" spans="5:32" x14ac:dyDescent="0.3">
      <c r="E2039" s="12">
        <v>40982.027777777781</v>
      </c>
      <c r="F2039" s="16">
        <v>9.31</v>
      </c>
      <c r="G2039" s="16">
        <v>1304.2500305175831</v>
      </c>
      <c r="H2039" s="29">
        <v>1.2256710816742087</v>
      </c>
      <c r="I2039" s="26">
        <v>297.3</v>
      </c>
      <c r="J2039" s="30">
        <v>7.4113856068743281E-2</v>
      </c>
      <c r="K2039" s="31">
        <v>0.18880286948029182</v>
      </c>
      <c r="L2039" s="108">
        <f ca="1">REWS!R2039</f>
        <v>9.3416474271854177</v>
      </c>
      <c r="M2039" s="22">
        <f t="shared" si="527"/>
        <v>9.311699763223336</v>
      </c>
      <c r="N2039" s="22">
        <f t="shared" ca="1" si="528"/>
        <v>9.3433529684036891</v>
      </c>
      <c r="O2039" s="22">
        <f t="shared" si="529"/>
        <v>0.79720319152372809</v>
      </c>
      <c r="P2039" s="81">
        <f t="shared" ca="1" si="530"/>
        <v>10</v>
      </c>
      <c r="Q2039" s="22">
        <f t="shared" ca="1" si="531"/>
        <v>0.35524934909527861</v>
      </c>
      <c r="R2039" s="3">
        <f ca="1">IF(N2039&gt;'Power Curve'!$C$37,0,INDEX(Ci,$P2039,1)*POWER(1-Q2039,3)+INDEX(Ci,$P2039,2)*3*Q2039*POWER(1-Q2039,2)+INDEX(Ci,$P2039,3)*3*POWER(Q2039,2)*(1-Q2039)+INDEX(Ci,$P2039,4)*POWER(Q2039,3))</f>
        <v>1314.5221663334723</v>
      </c>
      <c r="S2039" s="3">
        <f t="shared" si="532"/>
        <v>1304.2500305175831</v>
      </c>
      <c r="T2039" s="3">
        <f t="shared" ca="1" si="533"/>
        <v>10.272135815889214</v>
      </c>
      <c r="U2039" s="3">
        <f t="shared" ca="1" si="541"/>
        <v>10.272135815889214</v>
      </c>
      <c r="W2039" s="34">
        <f t="shared" si="534"/>
        <v>9</v>
      </c>
      <c r="X2039" s="73" t="b">
        <f>COUNTIF('Power Curve'!$D$2:$D$31,W2039)&gt;0</f>
        <v>1</v>
      </c>
      <c r="Y2039" s="73" t="b">
        <f t="shared" si="535"/>
        <v>0</v>
      </c>
      <c r="Z2039" s="73" t="b">
        <f t="shared" si="542"/>
        <v>1</v>
      </c>
      <c r="AA2039" s="34" t="str">
        <f t="shared" si="536"/>
        <v>Outer</v>
      </c>
      <c r="AB2039" s="35" t="str">
        <f t="shared" si="543"/>
        <v>0.7-0.8</v>
      </c>
      <c r="AC2039" s="36" t="str">
        <f t="shared" si="537"/>
        <v>0-1</v>
      </c>
      <c r="AD2039" s="36" t="str">
        <f t="shared" si="538"/>
        <v>Mar</v>
      </c>
      <c r="AE2039" s="35" t="str">
        <f t="shared" si="539"/>
        <v>295-305</v>
      </c>
      <c r="AF2039" s="36" t="str">
        <f t="shared" si="540"/>
        <v>HWS-LTI</v>
      </c>
    </row>
    <row r="2040" spans="5:32" x14ac:dyDescent="0.3">
      <c r="E2040" s="12">
        <v>40982.034722222219</v>
      </c>
      <c r="F2040" s="16">
        <v>9.31</v>
      </c>
      <c r="G2040" s="16">
        <v>1424.100036621091</v>
      </c>
      <c r="H2040" s="29">
        <v>1.2257627925435561</v>
      </c>
      <c r="I2040" s="26">
        <v>300.89999999999998</v>
      </c>
      <c r="J2040" s="30">
        <v>6.2298603651987104E-2</v>
      </c>
      <c r="K2040" s="31">
        <v>0.31340593261434374</v>
      </c>
      <c r="L2040" s="108">
        <f ca="1">REWS!R2040</f>
        <v>9.3796716746458149</v>
      </c>
      <c r="M2040" s="22">
        <f t="shared" si="527"/>
        <v>9.311932006820129</v>
      </c>
      <c r="N2040" s="22">
        <f t="shared" ca="1" si="528"/>
        <v>9.3816181396990892</v>
      </c>
      <c r="O2040" s="22">
        <f t="shared" si="529"/>
        <v>0.79723908552026823</v>
      </c>
      <c r="P2040" s="81">
        <f t="shared" ca="1" si="530"/>
        <v>10</v>
      </c>
      <c r="Q2040" s="22">
        <f t="shared" ca="1" si="531"/>
        <v>0.39592274649599202</v>
      </c>
      <c r="R2040" s="3">
        <f ca="1">IF(N2040&gt;'Power Curve'!$C$37,0,INDEX(Ci,$P2040,1)*POWER(1-Q2040,3)+INDEX(Ci,$P2040,2)*3*Q2040*POWER(1-Q2040,2)+INDEX(Ci,$P2040,3)*3*POWER(Q2040,2)*(1-Q2040)+INDEX(Ci,$P2040,4)*POWER(Q2040,3))</f>
        <v>1328.2516747139584</v>
      </c>
      <c r="S2040" s="3">
        <f t="shared" si="532"/>
        <v>1424.100036621091</v>
      </c>
      <c r="T2040" s="3">
        <f t="shared" ca="1" si="533"/>
        <v>-95.848361907132585</v>
      </c>
      <c r="U2040" s="3">
        <f t="shared" ca="1" si="541"/>
        <v>95.848361907132585</v>
      </c>
      <c r="W2040" s="34">
        <f t="shared" si="534"/>
        <v>9</v>
      </c>
      <c r="X2040" s="73" t="b">
        <f>COUNTIF('Power Curve'!$D$2:$D$31,W2040)&gt;0</f>
        <v>1</v>
      </c>
      <c r="Y2040" s="73" t="b">
        <f t="shared" si="535"/>
        <v>0</v>
      </c>
      <c r="Z2040" s="73" t="b">
        <f t="shared" si="542"/>
        <v>1</v>
      </c>
      <c r="AA2040" s="34" t="str">
        <f t="shared" si="536"/>
        <v>Outer</v>
      </c>
      <c r="AB2040" s="35" t="str">
        <f t="shared" si="543"/>
        <v>0.7-0.8</v>
      </c>
      <c r="AC2040" s="36" t="str">
        <f t="shared" si="537"/>
        <v>0-1</v>
      </c>
      <c r="AD2040" s="36" t="str">
        <f t="shared" si="538"/>
        <v>Mar</v>
      </c>
      <c r="AE2040" s="35" t="str">
        <f t="shared" si="539"/>
        <v>295-305</v>
      </c>
      <c r="AF2040" s="36" t="str">
        <f t="shared" si="540"/>
        <v>HWS-LTI</v>
      </c>
    </row>
    <row r="2041" spans="5:32" x14ac:dyDescent="0.3">
      <c r="E2041" s="12">
        <v>40982.041666666664</v>
      </c>
      <c r="F2041" s="16">
        <v>8.19</v>
      </c>
      <c r="G2041" s="16">
        <v>1049.3400115966801</v>
      </c>
      <c r="H2041" s="29">
        <v>1.2263639081040985</v>
      </c>
      <c r="I2041" s="26">
        <v>306.89999999999998</v>
      </c>
      <c r="J2041" s="30">
        <v>6.3492063492063502E-2</v>
      </c>
      <c r="K2041" s="31">
        <v>0.41009147567803228</v>
      </c>
      <c r="L2041" s="108">
        <f ca="1">REWS!R2041</f>
        <v>8.0743712397395235</v>
      </c>
      <c r="M2041" s="22">
        <f t="shared" si="527"/>
        <v>8.1930384392504561</v>
      </c>
      <c r="N2041" s="22">
        <f t="shared" ca="1" si="528"/>
        <v>8.077366781436421</v>
      </c>
      <c r="O2041" s="22">
        <f t="shared" si="529"/>
        <v>0.6243104778097659</v>
      </c>
      <c r="P2041" s="81">
        <f t="shared" ca="1" si="530"/>
        <v>9</v>
      </c>
      <c r="Q2041" s="22">
        <f t="shared" ca="1" si="531"/>
        <v>6.8650066765694032E-2</v>
      </c>
      <c r="R2041" s="3">
        <f ca="1">IF(N2041&gt;'Power Curve'!$C$37,0,INDEX(Ci,$P2041,1)*POWER(1-Q2041,3)+INDEX(Ci,$P2041,2)*3*Q2041*POWER(1-Q2041,2)+INDEX(Ci,$P2041,3)*3*POWER(Q2041,2)*(1-Q2041)+INDEX(Ci,$P2041,4)*POWER(Q2041,3))</f>
        <v>901.38322725802448</v>
      </c>
      <c r="S2041" s="3">
        <f t="shared" si="532"/>
        <v>1049.3400115966801</v>
      </c>
      <c r="T2041" s="3">
        <f t="shared" ca="1" si="533"/>
        <v>-147.95678433865567</v>
      </c>
      <c r="U2041" s="3">
        <f t="shared" ca="1" si="541"/>
        <v>147.95678433865567</v>
      </c>
      <c r="W2041" s="34">
        <f t="shared" si="534"/>
        <v>8</v>
      </c>
      <c r="X2041" s="73" t="b">
        <f>COUNTIF('Power Curve'!$D$2:$D$31,W2041)&gt;0</f>
        <v>1</v>
      </c>
      <c r="Y2041" s="73" t="b">
        <f t="shared" si="535"/>
        <v>0</v>
      </c>
      <c r="Z2041" s="73" t="b">
        <f t="shared" si="542"/>
        <v>1</v>
      </c>
      <c r="AA2041" s="34" t="str">
        <f t="shared" si="536"/>
        <v>Outer</v>
      </c>
      <c r="AB2041" s="35" t="str">
        <f t="shared" si="543"/>
        <v>0.6-0.7</v>
      </c>
      <c r="AC2041" s="36" t="str">
        <f t="shared" si="537"/>
        <v>1-2</v>
      </c>
      <c r="AD2041" s="36" t="str">
        <f t="shared" si="538"/>
        <v>Mar</v>
      </c>
      <c r="AE2041" s="35" t="str">
        <f t="shared" si="539"/>
        <v>305-315</v>
      </c>
      <c r="AF2041" s="36" t="str">
        <f t="shared" si="540"/>
        <v>HWS-LTI</v>
      </c>
    </row>
    <row r="2042" spans="5:32" x14ac:dyDescent="0.3">
      <c r="E2042" s="12">
        <v>40982.048611111109</v>
      </c>
      <c r="F2042" s="16">
        <v>7.94</v>
      </c>
      <c r="G2042" s="16">
        <v>841.08998489379928</v>
      </c>
      <c r="H2042" s="29">
        <v>1.2259968847262219</v>
      </c>
      <c r="I2042" s="26">
        <v>307.89999999999998</v>
      </c>
      <c r="J2042" s="30">
        <v>4.9118387909319897E-2</v>
      </c>
      <c r="K2042" s="31">
        <v>0.40882835132899203</v>
      </c>
      <c r="L2042" s="108">
        <f ca="1">REWS!R2042</f>
        <v>7.7989163694227814</v>
      </c>
      <c r="M2042" s="22">
        <f t="shared" si="527"/>
        <v>7.9421532295489996</v>
      </c>
      <c r="N2042" s="22">
        <f t="shared" ca="1" si="528"/>
        <v>7.8010313388405166</v>
      </c>
      <c r="O2042" s="22">
        <f t="shared" si="529"/>
        <v>0.58553535990193262</v>
      </c>
      <c r="P2042" s="81">
        <f t="shared" ca="1" si="530"/>
        <v>8</v>
      </c>
      <c r="Q2042" s="22">
        <f t="shared" ca="1" si="531"/>
        <v>0.79099980102224021</v>
      </c>
      <c r="R2042" s="3">
        <f ca="1">IF(N2042&gt;'Power Curve'!$C$37,0,INDEX(Ci,$P2042,1)*POWER(1-Q2042,3)+INDEX(Ci,$P2042,2)*3*Q2042*POWER(1-Q2042,2)+INDEX(Ci,$P2042,3)*3*POWER(Q2042,2)*(1-Q2042)+INDEX(Ci,$P2042,4)*POWER(Q2042,3))</f>
        <v>819.10306353371334</v>
      </c>
      <c r="S2042" s="3">
        <f t="shared" si="532"/>
        <v>841.08998489379928</v>
      </c>
      <c r="T2042" s="3">
        <f t="shared" ca="1" si="533"/>
        <v>-21.986921360085944</v>
      </c>
      <c r="U2042" s="3">
        <f t="shared" ca="1" si="541"/>
        <v>21.986921360085944</v>
      </c>
      <c r="W2042" s="34">
        <f t="shared" si="534"/>
        <v>8</v>
      </c>
      <c r="X2042" s="73" t="b">
        <f>COUNTIF('Power Curve'!$D$2:$D$31,W2042)&gt;0</f>
        <v>1</v>
      </c>
      <c r="Y2042" s="73" t="b">
        <f t="shared" si="535"/>
        <v>0</v>
      </c>
      <c r="Z2042" s="73" t="b">
        <f t="shared" si="542"/>
        <v>1</v>
      </c>
      <c r="AA2042" s="34" t="str">
        <f t="shared" si="536"/>
        <v>Outer</v>
      </c>
      <c r="AB2042" s="35" t="str">
        <f t="shared" si="543"/>
        <v>0.5-0.6</v>
      </c>
      <c r="AC2042" s="36" t="str">
        <f t="shared" si="537"/>
        <v>1-2</v>
      </c>
      <c r="AD2042" s="36" t="str">
        <f t="shared" si="538"/>
        <v>Mar</v>
      </c>
      <c r="AE2042" s="35" t="str">
        <f t="shared" si="539"/>
        <v>305-315</v>
      </c>
      <c r="AF2042" s="36" t="str">
        <f t="shared" si="540"/>
        <v>HWS-LTI</v>
      </c>
    </row>
    <row r="2043" spans="5:32" x14ac:dyDescent="0.3">
      <c r="E2043" s="12">
        <v>40982.055555555555</v>
      </c>
      <c r="F2043" s="16">
        <v>8.06</v>
      </c>
      <c r="G2043" s="16">
        <v>916.30001831054733</v>
      </c>
      <c r="H2043" s="29">
        <v>1.2265934082331933</v>
      </c>
      <c r="I2043" s="26">
        <v>307.89999999999998</v>
      </c>
      <c r="J2043" s="30">
        <v>5.831265508684863E-2</v>
      </c>
      <c r="K2043" s="31">
        <v>0.30097492464693726</v>
      </c>
      <c r="L2043" s="108">
        <f ca="1">REWS!R2043</f>
        <v>8.0268703741807403</v>
      </c>
      <c r="M2043" s="22">
        <f t="shared" si="527"/>
        <v>8.0634931444795086</v>
      </c>
      <c r="N2043" s="22">
        <f t="shared" ca="1" si="528"/>
        <v>8.0303491605250699</v>
      </c>
      <c r="O2043" s="22">
        <f t="shared" si="529"/>
        <v>0.6042888349033313</v>
      </c>
      <c r="P2043" s="81">
        <f t="shared" ca="1" si="530"/>
        <v>9</v>
      </c>
      <c r="Q2043" s="22">
        <f t="shared" ca="1" si="531"/>
        <v>2.1653680591096059E-2</v>
      </c>
      <c r="R2043" s="3">
        <f ca="1">IF(N2043&gt;'Power Curve'!$C$37,0,INDEX(Ci,$P2043,1)*POWER(1-Q2043,3)+INDEX(Ci,$P2043,2)*3*Q2043*POWER(1-Q2043,2)+INDEX(Ci,$P2043,3)*3*POWER(Q2043,2)*(1-Q2043)+INDEX(Ci,$P2043,4)*POWER(Q2043,3))</f>
        <v>887.22798958922533</v>
      </c>
      <c r="S2043" s="3">
        <f t="shared" si="532"/>
        <v>916.30001831054733</v>
      </c>
      <c r="T2043" s="3">
        <f t="shared" ca="1" si="533"/>
        <v>-29.072028721321999</v>
      </c>
      <c r="U2043" s="3">
        <f t="shared" ca="1" si="541"/>
        <v>29.072028721321999</v>
      </c>
      <c r="W2043" s="34">
        <f t="shared" si="534"/>
        <v>8</v>
      </c>
      <c r="X2043" s="73" t="b">
        <f>COUNTIF('Power Curve'!$D$2:$D$31,W2043)&gt;0</f>
        <v>1</v>
      </c>
      <c r="Y2043" s="73" t="b">
        <f t="shared" si="535"/>
        <v>0</v>
      </c>
      <c r="Z2043" s="73" t="b">
        <f t="shared" si="542"/>
        <v>1</v>
      </c>
      <c r="AA2043" s="34" t="str">
        <f t="shared" si="536"/>
        <v>Outer</v>
      </c>
      <c r="AB2043" s="35" t="str">
        <f t="shared" si="543"/>
        <v>0.6-0.7</v>
      </c>
      <c r="AC2043" s="36" t="str">
        <f t="shared" si="537"/>
        <v>1-2</v>
      </c>
      <c r="AD2043" s="36" t="str">
        <f t="shared" si="538"/>
        <v>Mar</v>
      </c>
      <c r="AE2043" s="35" t="str">
        <f t="shared" si="539"/>
        <v>305-315</v>
      </c>
      <c r="AF2043" s="36" t="str">
        <f t="shared" si="540"/>
        <v>HWS-LTI</v>
      </c>
    </row>
    <row r="2044" spans="5:32" x14ac:dyDescent="0.3">
      <c r="E2044" s="12">
        <v>40982.0625</v>
      </c>
      <c r="F2044" s="16">
        <v>8.5399999999999991</v>
      </c>
      <c r="G2044" s="16">
        <v>982.74001312255905</v>
      </c>
      <c r="H2044" s="29">
        <v>1.2267770732570227</v>
      </c>
      <c r="I2044" s="26">
        <v>302.8</v>
      </c>
      <c r="J2044" s="30">
        <v>6.7915690866510545E-2</v>
      </c>
      <c r="K2044" s="31">
        <v>0.26703212694877526</v>
      </c>
      <c r="L2044" s="108">
        <f ca="1">REWS!R2044</f>
        <v>8.5527804133684207</v>
      </c>
      <c r="M2044" s="22">
        <f t="shared" si="527"/>
        <v>8.5441275844783302</v>
      </c>
      <c r="N2044" s="22">
        <f t="shared" ca="1" si="528"/>
        <v>8.5569141749235484</v>
      </c>
      <c r="O2044" s="22">
        <f t="shared" si="529"/>
        <v>0.67857243696858105</v>
      </c>
      <c r="P2044" s="81">
        <f t="shared" ca="1" si="530"/>
        <v>9</v>
      </c>
      <c r="Q2044" s="22">
        <f t="shared" ca="1" si="531"/>
        <v>0.54798088054368355</v>
      </c>
      <c r="R2044" s="3">
        <f ca="1">IF(N2044&gt;'Power Curve'!$C$37,0,INDEX(Ci,$P2044,1)*POWER(1-Q2044,3)+INDEX(Ci,$P2044,2)*3*Q2044*POWER(1-Q2044,2)+INDEX(Ci,$P2044,3)*3*POWER(Q2044,2)*(1-Q2044)+INDEX(Ci,$P2044,4)*POWER(Q2044,3))</f>
        <v>1051.1218507447409</v>
      </c>
      <c r="S2044" s="3">
        <f t="shared" si="532"/>
        <v>982.74001312255905</v>
      </c>
      <c r="T2044" s="3">
        <f t="shared" ca="1" si="533"/>
        <v>68.38183762218182</v>
      </c>
      <c r="U2044" s="3">
        <f t="shared" ca="1" si="541"/>
        <v>68.38183762218182</v>
      </c>
      <c r="W2044" s="34">
        <f t="shared" si="534"/>
        <v>9</v>
      </c>
      <c r="X2044" s="73" t="b">
        <f>COUNTIF('Power Curve'!$D$2:$D$31,W2044)&gt;0</f>
        <v>1</v>
      </c>
      <c r="Y2044" s="73" t="b">
        <f t="shared" si="535"/>
        <v>0</v>
      </c>
      <c r="Z2044" s="73" t="b">
        <f t="shared" si="542"/>
        <v>1</v>
      </c>
      <c r="AA2044" s="34" t="str">
        <f t="shared" si="536"/>
        <v>Outer</v>
      </c>
      <c r="AB2044" s="35" t="str">
        <f t="shared" si="543"/>
        <v>0.6-0.7</v>
      </c>
      <c r="AC2044" s="36" t="str">
        <f t="shared" si="537"/>
        <v>1-2</v>
      </c>
      <c r="AD2044" s="36" t="str">
        <f t="shared" si="538"/>
        <v>Mar</v>
      </c>
      <c r="AE2044" s="35" t="str">
        <f t="shared" si="539"/>
        <v>295-305</v>
      </c>
      <c r="AF2044" s="36" t="str">
        <f t="shared" si="540"/>
        <v>HWS-LTI</v>
      </c>
    </row>
    <row r="2045" spans="5:32" x14ac:dyDescent="0.3">
      <c r="E2045" s="12">
        <v>40982.069444444445</v>
      </c>
      <c r="F2045" s="16">
        <v>8.44</v>
      </c>
      <c r="G2045" s="16">
        <v>1024.8699722290039</v>
      </c>
      <c r="H2045" s="29">
        <v>1.2269607911011542</v>
      </c>
      <c r="I2045" s="26">
        <v>300.3</v>
      </c>
      <c r="J2045" s="30">
        <v>9.8341232227488154E-2</v>
      </c>
      <c r="K2045" s="31">
        <v>0.30873068738830889</v>
      </c>
      <c r="L2045" s="108">
        <f ca="1">REWS!R2045</f>
        <v>8.4100240279510761</v>
      </c>
      <c r="M2045" s="22">
        <f t="shared" si="527"/>
        <v>8.4445007496599729</v>
      </c>
      <c r="N2045" s="22">
        <f t="shared" ca="1" si="528"/>
        <v>8.4145087924989639</v>
      </c>
      <c r="O2045" s="22">
        <f t="shared" si="529"/>
        <v>0.66317478849236</v>
      </c>
      <c r="P2045" s="81">
        <f t="shared" ca="1" si="530"/>
        <v>9</v>
      </c>
      <c r="Q2045" s="22">
        <f t="shared" ca="1" si="531"/>
        <v>0.40563981317267672</v>
      </c>
      <c r="R2045" s="3">
        <f ca="1">IF(N2045&gt;'Power Curve'!$C$37,0,INDEX(Ci,$P2045,1)*POWER(1-Q2045,3)+INDEX(Ci,$P2045,2)*3*Q2045*POWER(1-Q2045,2)+INDEX(Ci,$P2045,3)*3*POWER(Q2045,2)*(1-Q2045)+INDEX(Ci,$P2045,4)*POWER(Q2045,3))</f>
        <v>1005.7690022545288</v>
      </c>
      <c r="S2045" s="3">
        <f t="shared" si="532"/>
        <v>1024.8699722290039</v>
      </c>
      <c r="T2045" s="3">
        <f t="shared" ca="1" si="533"/>
        <v>-19.100969974475106</v>
      </c>
      <c r="U2045" s="3">
        <f t="shared" ca="1" si="541"/>
        <v>19.100969974475106</v>
      </c>
      <c r="W2045" s="34">
        <f t="shared" si="534"/>
        <v>8</v>
      </c>
      <c r="X2045" s="73" t="b">
        <f>COUNTIF('Power Curve'!$D$2:$D$31,W2045)&gt;0</f>
        <v>1</v>
      </c>
      <c r="Y2045" s="73" t="b">
        <f t="shared" si="535"/>
        <v>0</v>
      </c>
      <c r="Z2045" s="73" t="b">
        <f t="shared" si="542"/>
        <v>1</v>
      </c>
      <c r="AA2045" s="34" t="str">
        <f t="shared" si="536"/>
        <v>Outer</v>
      </c>
      <c r="AB2045" s="35" t="str">
        <f t="shared" si="543"/>
        <v>0.6-0.7</v>
      </c>
      <c r="AC2045" s="36" t="str">
        <f t="shared" si="537"/>
        <v>1-2</v>
      </c>
      <c r="AD2045" s="36" t="str">
        <f t="shared" si="538"/>
        <v>Mar</v>
      </c>
      <c r="AE2045" s="35" t="str">
        <f t="shared" si="539"/>
        <v>295-305</v>
      </c>
      <c r="AF2045" s="36" t="str">
        <f t="shared" si="540"/>
        <v>HWS-LTI</v>
      </c>
    </row>
    <row r="2046" spans="5:32" x14ac:dyDescent="0.3">
      <c r="E2046" s="12">
        <v>40982.076388888891</v>
      </c>
      <c r="F2046" s="16">
        <v>8.93</v>
      </c>
      <c r="G2046" s="16">
        <v>1261.4100036621089</v>
      </c>
      <c r="H2046" s="29">
        <v>1.2265015974369666</v>
      </c>
      <c r="I2046" s="26">
        <v>302.8</v>
      </c>
      <c r="J2046" s="30">
        <v>6.0470324748040316E-2</v>
      </c>
      <c r="K2046" s="31">
        <v>0.33909111570645395</v>
      </c>
      <c r="L2046" s="108">
        <f ca="1">REWS!R2046</f>
        <v>8.9051176065316806</v>
      </c>
      <c r="M2046" s="22">
        <f t="shared" si="527"/>
        <v>8.9336472897529564</v>
      </c>
      <c r="N2046" s="22">
        <f t="shared" ca="1" si="528"/>
        <v>8.9087547335412189</v>
      </c>
      <c r="O2046" s="22">
        <f t="shared" si="529"/>
        <v>0.73877396306659571</v>
      </c>
      <c r="P2046" s="81">
        <f t="shared" ca="1" si="530"/>
        <v>9</v>
      </c>
      <c r="Q2046" s="22">
        <f t="shared" ca="1" si="531"/>
        <v>0.89966253614804759</v>
      </c>
      <c r="R2046" s="3">
        <f ca="1">IF(N2046&gt;'Power Curve'!$C$37,0,INDEX(Ci,$P2046,1)*POWER(1-Q2046,3)+INDEX(Ci,$P2046,2)*3*Q2046*POWER(1-Q2046,2)+INDEX(Ci,$P2046,3)*3*POWER(Q2046,2)*(1-Q2046)+INDEX(Ci,$P2046,4)*POWER(Q2046,3))</f>
        <v>1165.3423218802125</v>
      </c>
      <c r="S2046" s="3">
        <f t="shared" si="532"/>
        <v>1261.4100036621089</v>
      </c>
      <c r="T2046" s="3">
        <f t="shared" ca="1" si="533"/>
        <v>-96.067681781896454</v>
      </c>
      <c r="U2046" s="3">
        <f t="shared" ca="1" si="541"/>
        <v>96.067681781896454</v>
      </c>
      <c r="W2046" s="34">
        <f t="shared" si="534"/>
        <v>9</v>
      </c>
      <c r="X2046" s="73" t="b">
        <f>COUNTIF('Power Curve'!$D$2:$D$31,W2046)&gt;0</f>
        <v>1</v>
      </c>
      <c r="Y2046" s="73" t="b">
        <f t="shared" si="535"/>
        <v>0</v>
      </c>
      <c r="Z2046" s="73" t="b">
        <f t="shared" si="542"/>
        <v>1</v>
      </c>
      <c r="AA2046" s="34" t="str">
        <f t="shared" si="536"/>
        <v>Outer</v>
      </c>
      <c r="AB2046" s="35" t="str">
        <f t="shared" si="543"/>
        <v>0.7-0.8</v>
      </c>
      <c r="AC2046" s="36" t="str">
        <f t="shared" si="537"/>
        <v>1-2</v>
      </c>
      <c r="AD2046" s="36" t="str">
        <f t="shared" si="538"/>
        <v>Mar</v>
      </c>
      <c r="AE2046" s="35" t="str">
        <f t="shared" si="539"/>
        <v>295-305</v>
      </c>
      <c r="AF2046" s="36" t="str">
        <f t="shared" si="540"/>
        <v>HWS-LTI</v>
      </c>
    </row>
    <row r="2047" spans="5:32" x14ac:dyDescent="0.3">
      <c r="E2047" s="12">
        <v>40982.083333333336</v>
      </c>
      <c r="F2047" s="16">
        <v>8.6300000000000008</v>
      </c>
      <c r="G2047" s="16">
        <v>1080.3399963378909</v>
      </c>
      <c r="H2047" s="29">
        <v>1.2265521114985996</v>
      </c>
      <c r="I2047" s="26">
        <v>303.3</v>
      </c>
      <c r="J2047" s="30">
        <v>9.1541135573580526E-2</v>
      </c>
      <c r="K2047" s="31">
        <v>0.40909813800679729</v>
      </c>
      <c r="L2047" s="108">
        <f ca="1">REWS!R2047</f>
        <v>8.5427751789270037</v>
      </c>
      <c r="M2047" s="22">
        <f t="shared" si="527"/>
        <v>8.6336432840927753</v>
      </c>
      <c r="N2047" s="22">
        <f t="shared" ca="1" si="528"/>
        <v>8.5463816397517469</v>
      </c>
      <c r="O2047" s="22">
        <f t="shared" si="529"/>
        <v>0.6924073769049871</v>
      </c>
      <c r="P2047" s="81">
        <f t="shared" ca="1" si="530"/>
        <v>9</v>
      </c>
      <c r="Q2047" s="22">
        <f t="shared" ca="1" si="531"/>
        <v>0.53745310221851483</v>
      </c>
      <c r="R2047" s="3">
        <f ca="1">IF(N2047&gt;'Power Curve'!$C$37,0,INDEX(Ci,$P2047,1)*POWER(1-Q2047,3)+INDEX(Ci,$P2047,2)*3*Q2047*POWER(1-Q2047,2)+INDEX(Ci,$P2047,3)*3*POWER(Q2047,2)*(1-Q2047)+INDEX(Ci,$P2047,4)*POWER(Q2047,3))</f>
        <v>1047.7465321135792</v>
      </c>
      <c r="S2047" s="3">
        <f t="shared" si="532"/>
        <v>1080.3399963378909</v>
      </c>
      <c r="T2047" s="3">
        <f t="shared" ca="1" si="533"/>
        <v>-32.593464224311674</v>
      </c>
      <c r="U2047" s="3">
        <f t="shared" ca="1" si="541"/>
        <v>32.593464224311674</v>
      </c>
      <c r="W2047" s="34">
        <f t="shared" si="534"/>
        <v>9</v>
      </c>
      <c r="X2047" s="73" t="b">
        <f>COUNTIF('Power Curve'!$D$2:$D$31,W2047)&gt;0</f>
        <v>1</v>
      </c>
      <c r="Y2047" s="73" t="b">
        <f t="shared" si="535"/>
        <v>0</v>
      </c>
      <c r="Z2047" s="73" t="b">
        <f t="shared" si="542"/>
        <v>1</v>
      </c>
      <c r="AA2047" s="34" t="str">
        <f t="shared" si="536"/>
        <v>Outer</v>
      </c>
      <c r="AB2047" s="35" t="str">
        <f t="shared" si="543"/>
        <v>0.6-0.7</v>
      </c>
      <c r="AC2047" s="36" t="str">
        <f t="shared" si="537"/>
        <v>2-3</v>
      </c>
      <c r="AD2047" s="36" t="str">
        <f t="shared" si="538"/>
        <v>Mar</v>
      </c>
      <c r="AE2047" s="35" t="str">
        <f t="shared" si="539"/>
        <v>295-305</v>
      </c>
      <c r="AF2047" s="36" t="str">
        <f t="shared" si="540"/>
        <v>HWS-LTI</v>
      </c>
    </row>
    <row r="2048" spans="5:32" x14ac:dyDescent="0.3">
      <c r="E2048" s="12">
        <v>40982.090277777781</v>
      </c>
      <c r="F2048" s="16">
        <v>8.7899999999999991</v>
      </c>
      <c r="G2048" s="16">
        <v>1158.340026855474</v>
      </c>
      <c r="H2048" s="29">
        <v>1.2266439054621578</v>
      </c>
      <c r="I2048" s="26">
        <v>305.10000000000002</v>
      </c>
      <c r="J2048" s="30">
        <v>8.4186575654152454E-2</v>
      </c>
      <c r="K2048" s="31">
        <v>0.40041342395247886</v>
      </c>
      <c r="L2048" s="108">
        <f ca="1">REWS!R2048</f>
        <v>8.6815212746157933</v>
      </c>
      <c r="M2048" s="22">
        <f t="shared" si="527"/>
        <v>8.7939301959366603</v>
      </c>
      <c r="N2048" s="22">
        <f t="shared" ca="1" si="528"/>
        <v>8.6854029674073221</v>
      </c>
      <c r="O2048" s="22">
        <f t="shared" si="529"/>
        <v>0.71718023582809742</v>
      </c>
      <c r="P2048" s="81">
        <f t="shared" ca="1" si="530"/>
        <v>9</v>
      </c>
      <c r="Q2048" s="22">
        <f t="shared" ca="1" si="531"/>
        <v>0.67641164317330393</v>
      </c>
      <c r="R2048" s="3">
        <f ca="1">IF(N2048&gt;'Power Curve'!$C$37,0,INDEX(Ci,$P2048,1)*POWER(1-Q2048,3)+INDEX(Ci,$P2048,2)*3*Q2048*POWER(1-Q2048,2)+INDEX(Ci,$P2048,3)*3*POWER(Q2048,2)*(1-Q2048)+INDEX(Ci,$P2048,4)*POWER(Q2048,3))</f>
        <v>1092.5325659874384</v>
      </c>
      <c r="S2048" s="3">
        <f t="shared" si="532"/>
        <v>1158.340026855474</v>
      </c>
      <c r="T2048" s="3">
        <f t="shared" ca="1" si="533"/>
        <v>-65.807460868035605</v>
      </c>
      <c r="U2048" s="3">
        <f t="shared" ca="1" si="541"/>
        <v>65.807460868035605</v>
      </c>
      <c r="W2048" s="34">
        <f t="shared" si="534"/>
        <v>9</v>
      </c>
      <c r="X2048" s="73" t="b">
        <f>COUNTIF('Power Curve'!$D$2:$D$31,W2048)&gt;0</f>
        <v>1</v>
      </c>
      <c r="Y2048" s="73" t="b">
        <f t="shared" si="535"/>
        <v>0</v>
      </c>
      <c r="Z2048" s="73" t="b">
        <f t="shared" si="542"/>
        <v>1</v>
      </c>
      <c r="AA2048" s="34" t="str">
        <f t="shared" si="536"/>
        <v>Outer</v>
      </c>
      <c r="AB2048" s="35" t="str">
        <f t="shared" si="543"/>
        <v>0.7-0.8</v>
      </c>
      <c r="AC2048" s="36" t="str">
        <f t="shared" si="537"/>
        <v>2-3</v>
      </c>
      <c r="AD2048" s="36" t="str">
        <f t="shared" si="538"/>
        <v>Mar</v>
      </c>
      <c r="AE2048" s="35" t="str">
        <f t="shared" si="539"/>
        <v>305-315</v>
      </c>
      <c r="AF2048" s="36" t="str">
        <f t="shared" si="540"/>
        <v>HWS-LTI</v>
      </c>
    </row>
    <row r="2049" spans="5:32" x14ac:dyDescent="0.3">
      <c r="E2049" s="12">
        <v>40982.097222222219</v>
      </c>
      <c r="F2049" s="16">
        <v>8.5399999999999991</v>
      </c>
      <c r="G2049" s="16">
        <v>1093.1399841308589</v>
      </c>
      <c r="H2049" s="29">
        <v>1.2265062207626767</v>
      </c>
      <c r="I2049" s="26">
        <v>304.39999999999998</v>
      </c>
      <c r="J2049" s="30">
        <v>9.2505854800936788E-2</v>
      </c>
      <c r="K2049" s="31">
        <v>0.39455817660760273</v>
      </c>
      <c r="L2049" s="108">
        <f ca="1">REWS!R2049</f>
        <v>8.4879716773060405</v>
      </c>
      <c r="M2049" s="22">
        <f t="shared" si="527"/>
        <v>8.5434987365667041</v>
      </c>
      <c r="N2049" s="22">
        <f t="shared" ca="1" si="528"/>
        <v>8.4914490984869015</v>
      </c>
      <c r="O2049" s="22">
        <f t="shared" si="529"/>
        <v>0.67847524649669788</v>
      </c>
      <c r="P2049" s="81">
        <f t="shared" ca="1" si="530"/>
        <v>9</v>
      </c>
      <c r="Q2049" s="22">
        <f t="shared" ca="1" si="531"/>
        <v>0.48254537033428735</v>
      </c>
      <c r="R2049" s="3">
        <f ca="1">IF(N2049&gt;'Power Curve'!$C$37,0,INDEX(Ci,$P2049,1)*POWER(1-Q2049,3)+INDEX(Ci,$P2049,2)*3*Q2049*POWER(1-Q2049,2)+INDEX(Ci,$P2049,3)*3*POWER(Q2049,2)*(1-Q2049)+INDEX(Ci,$P2049,4)*POWER(Q2049,3))</f>
        <v>1030.1947612700776</v>
      </c>
      <c r="S2049" s="3">
        <f t="shared" si="532"/>
        <v>1093.1399841308589</v>
      </c>
      <c r="T2049" s="3">
        <f t="shared" ca="1" si="533"/>
        <v>-62.945222860781314</v>
      </c>
      <c r="U2049" s="3">
        <f t="shared" ca="1" si="541"/>
        <v>62.945222860781314</v>
      </c>
      <c r="W2049" s="34">
        <f t="shared" si="534"/>
        <v>9</v>
      </c>
      <c r="X2049" s="73" t="b">
        <f>COUNTIF('Power Curve'!$D$2:$D$31,W2049)&gt;0</f>
        <v>1</v>
      </c>
      <c r="Y2049" s="73" t="b">
        <f t="shared" si="535"/>
        <v>0</v>
      </c>
      <c r="Z2049" s="73" t="b">
        <f t="shared" si="542"/>
        <v>1</v>
      </c>
      <c r="AA2049" s="34" t="str">
        <f t="shared" si="536"/>
        <v>Outer</v>
      </c>
      <c r="AB2049" s="35" t="str">
        <f t="shared" si="543"/>
        <v>0.6-0.7</v>
      </c>
      <c r="AC2049" s="36" t="str">
        <f t="shared" si="537"/>
        <v>2-3</v>
      </c>
      <c r="AD2049" s="36" t="str">
        <f t="shared" si="538"/>
        <v>Mar</v>
      </c>
      <c r="AE2049" s="35" t="str">
        <f t="shared" si="539"/>
        <v>295-305</v>
      </c>
      <c r="AF2049" s="36" t="str">
        <f t="shared" si="540"/>
        <v>HWS-LTI</v>
      </c>
    </row>
    <row r="2050" spans="5:32" x14ac:dyDescent="0.3">
      <c r="E2050" s="12">
        <v>40982.104166666664</v>
      </c>
      <c r="F2050" s="16">
        <v>8.17</v>
      </c>
      <c r="G2050" s="16">
        <v>1002.6999740600584</v>
      </c>
      <c r="H2050" s="29">
        <v>1.2265980078572707</v>
      </c>
      <c r="I2050" s="26">
        <v>302.7</v>
      </c>
      <c r="J2050" s="30">
        <v>0.11872705018359853</v>
      </c>
      <c r="K2050" s="31">
        <v>0.44078848949943872</v>
      </c>
      <c r="L2050" s="108">
        <f ca="1">REWS!R2050</f>
        <v>8.2258061883522977</v>
      </c>
      <c r="M2050" s="22">
        <f t="shared" si="527"/>
        <v>8.1735510343556506</v>
      </c>
      <c r="N2050" s="22">
        <f t="shared" ca="1" si="528"/>
        <v>8.2293814784842159</v>
      </c>
      <c r="O2050" s="22">
        <f t="shared" si="529"/>
        <v>0.62129863656407047</v>
      </c>
      <c r="P2050" s="81">
        <f t="shared" ca="1" si="530"/>
        <v>9</v>
      </c>
      <c r="Q2050" s="22">
        <f t="shared" ca="1" si="531"/>
        <v>0.22059610887068568</v>
      </c>
      <c r="R2050" s="3">
        <f ca="1">IF(N2050&gt;'Power Curve'!$C$37,0,INDEX(Ci,$P2050,1)*POWER(1-Q2050,3)+INDEX(Ci,$P2050,2)*3*Q2050*POWER(1-Q2050,2)+INDEX(Ci,$P2050,3)*3*POWER(Q2050,2)*(1-Q2050)+INDEX(Ci,$P2050,4)*POWER(Q2050,3))</f>
        <v>947.86355985506339</v>
      </c>
      <c r="S2050" s="3">
        <f t="shared" si="532"/>
        <v>1002.6999740600584</v>
      </c>
      <c r="T2050" s="3">
        <f t="shared" ca="1" si="533"/>
        <v>-54.836414204994981</v>
      </c>
      <c r="U2050" s="3">
        <f t="shared" ca="1" si="541"/>
        <v>54.836414204994981</v>
      </c>
      <c r="W2050" s="34">
        <f t="shared" si="534"/>
        <v>8</v>
      </c>
      <c r="X2050" s="73" t="b">
        <f>COUNTIF('Power Curve'!$D$2:$D$31,W2050)&gt;0</f>
        <v>1</v>
      </c>
      <c r="Y2050" s="73" t="b">
        <f t="shared" si="535"/>
        <v>0</v>
      </c>
      <c r="Z2050" s="73" t="b">
        <f t="shared" si="542"/>
        <v>1</v>
      </c>
      <c r="AA2050" s="34" t="str">
        <f t="shared" si="536"/>
        <v>Outer</v>
      </c>
      <c r="AB2050" s="35" t="str">
        <f t="shared" si="543"/>
        <v>0.6-0.7</v>
      </c>
      <c r="AC2050" s="36" t="str">
        <f t="shared" si="537"/>
        <v>2-3</v>
      </c>
      <c r="AD2050" s="36" t="str">
        <f t="shared" si="538"/>
        <v>Mar</v>
      </c>
      <c r="AE2050" s="35" t="str">
        <f t="shared" si="539"/>
        <v>295-305</v>
      </c>
      <c r="AF2050" s="36" t="str">
        <f t="shared" si="540"/>
        <v>Inner-TI</v>
      </c>
    </row>
    <row r="2051" spans="5:32" x14ac:dyDescent="0.3">
      <c r="E2051" s="12">
        <v>40982.111111111109</v>
      </c>
      <c r="F2051" s="16">
        <v>8.68</v>
      </c>
      <c r="G2051" s="16">
        <v>1164.100021362302</v>
      </c>
      <c r="H2051" s="29">
        <v>1.2265062207626767</v>
      </c>
      <c r="I2051" s="26">
        <v>303.10000000000002</v>
      </c>
      <c r="J2051" s="30">
        <v>8.1797235023041467E-2</v>
      </c>
      <c r="K2051" s="31">
        <v>0.35672367454106296</v>
      </c>
      <c r="L2051" s="108">
        <f ca="1">REWS!R2051</f>
        <v>8.7013232753411831</v>
      </c>
      <c r="M2051" s="22">
        <f t="shared" ref="M2051:M2114" si="544">F2051*(H2051/Ref_Density)^(1/3)</f>
        <v>8.6835560929038635</v>
      </c>
      <c r="N2051" s="22">
        <f t="shared" ref="N2051:N2114" ca="1" si="545">L2051*(H2051/Ref_Density)^(1/3)</f>
        <v>8.7048881041376891</v>
      </c>
      <c r="O2051" s="22">
        <f t="shared" ref="O2051:O2114" si="546">(M2051-CutInWindSpeed)/(RatedWindSpeed-CutInWindSpeed)</f>
        <v>0.70012156240465895</v>
      </c>
      <c r="P2051" s="81">
        <f t="shared" ref="P2051:P2114" ca="1" si="547">COUNTIF(xa,"&lt;"&amp;N2051)</f>
        <v>9</v>
      </c>
      <c r="Q2051" s="22">
        <f t="shared" ref="Q2051:Q2114" ca="1" si="548">(N2051-INDEX(xa,$P2051))/(INDEX(xb,$P2051)-INDEX(xa,$P2051))</f>
        <v>0.69588797976148919</v>
      </c>
      <c r="R2051" s="3">
        <f ca="1">IF(N2051&gt;'Power Curve'!$C$37,0,INDEX(Ci,$P2051,1)*POWER(1-Q2051,3)+INDEX(Ci,$P2051,2)*3*Q2051*POWER(1-Q2051,2)+INDEX(Ci,$P2051,3)*3*POWER(Q2051,2)*(1-Q2051)+INDEX(Ci,$P2051,4)*POWER(Q2051,3))</f>
        <v>1098.846979219612</v>
      </c>
      <c r="S2051" s="3">
        <f t="shared" ref="S2051:S2114" si="549">IF(Z2051,G2051,"")</f>
        <v>1164.100021362302</v>
      </c>
      <c r="T2051" s="3">
        <f t="shared" ref="T2051:T2114" ca="1" si="550">IF(Z2051,R2051-S2051,"")</f>
        <v>-65.253042142689992</v>
      </c>
      <c r="U2051" s="3">
        <f t="shared" ca="1" si="541"/>
        <v>65.253042142689992</v>
      </c>
      <c r="W2051" s="34">
        <f t="shared" ref="W2051:W2114" si="551">MROUND(M2051-Centre_First_Bin,Bin_Width)+Centre_First_Bin</f>
        <v>9</v>
      </c>
      <c r="X2051" s="73" t="b">
        <f>COUNTIF('Power Curve'!$D$2:$D$31,W2051)&gt;0</f>
        <v>1</v>
      </c>
      <c r="Y2051" s="73" t="b">
        <f t="shared" ref="Y2051:Y2114" si="552">(G2051&lt;0)</f>
        <v>0</v>
      </c>
      <c r="Z2051" s="73" t="b">
        <f t="shared" si="542"/>
        <v>1</v>
      </c>
      <c r="AA2051" s="34" t="str">
        <f t="shared" ref="AA2051:AA2114" si="553">IF(Z2051,IF(AND(J2051&gt;=LowerTurbLimit,J2051&lt;=UpperTurbLimit,K2051&gt;=LowerShearLimit,K2051&lt;=UpperShearLimit),"Inner","Outer"),"")</f>
        <v>Outer</v>
      </c>
      <c r="AB2051" s="35" t="str">
        <f t="shared" si="543"/>
        <v>0.7-0.8</v>
      </c>
      <c r="AC2051" s="36" t="str">
        <f t="shared" ref="AC2051:AC2114" si="554">IF(Z2051,HOUR(E2051)&amp;"-"&amp;HOUR(E2051)+1,"")</f>
        <v>2-3</v>
      </c>
      <c r="AD2051" s="36" t="str">
        <f t="shared" ref="AD2051:AD2114" si="555">IF(Z2051,TEXT(E2051,"mmm"),"")</f>
        <v>Mar</v>
      </c>
      <c r="AE2051" s="35" t="str">
        <f t="shared" ref="AE2051:AE2114" si="556">IF(Z2051,IF(OR(I2051&lt;5,I2051&gt;=355),"355-5",MROUND(I2051,10)-5&amp;"-"&amp;MROUND(I2051,10)+5),"")</f>
        <v>295-305</v>
      </c>
      <c r="AF2051" s="36" t="str">
        <f t="shared" ref="AF2051:AF2114" si="557">IF(Z2051,IF(O2051&lt;0.5,IF(J2051&lt;=LowerTurbLimit,"LWS-LTI",IF(J2051&gt;=UpperTurbLimit,"LWS-HTI","Inner-TI")),IF(J2051&lt;=LowerTurbLimit,"HWS-LTI",IF(J2051&gt;=UpperTurbLimit,"HWS-HTI","Inner-TI"))),"")</f>
        <v>HWS-LTI</v>
      </c>
    </row>
    <row r="2052" spans="5:32" x14ac:dyDescent="0.3">
      <c r="E2052" s="12">
        <v>40982.118055555555</v>
      </c>
      <c r="F2052" s="16">
        <v>7.9</v>
      </c>
      <c r="G2052" s="16">
        <v>909.75997161865212</v>
      </c>
      <c r="H2052" s="29">
        <v>1.2270616259487426</v>
      </c>
      <c r="I2052" s="26">
        <v>304.2</v>
      </c>
      <c r="J2052" s="30">
        <v>8.8607594936708847E-2</v>
      </c>
      <c r="K2052" s="31">
        <v>0.43711206697911298</v>
      </c>
      <c r="L2052" s="108">
        <f ca="1">REWS!R2052</f>
        <v>7.8225224654510095</v>
      </c>
      <c r="M2052" s="22">
        <f t="shared" si="544"/>
        <v>7.9044293107008032</v>
      </c>
      <c r="N2052" s="22">
        <f t="shared" ca="1" si="545"/>
        <v>7.8269083366489198</v>
      </c>
      <c r="O2052" s="22">
        <f t="shared" si="546"/>
        <v>0.57970500663788416</v>
      </c>
      <c r="P2052" s="81">
        <f t="shared" ca="1" si="547"/>
        <v>8</v>
      </c>
      <c r="Q2052" s="22">
        <f t="shared" ca="1" si="548"/>
        <v>0.81704451188337424</v>
      </c>
      <c r="R2052" s="3">
        <f ca="1">IF(N2052&gt;'Power Curve'!$C$37,0,INDEX(Ci,$P2052,1)*POWER(1-Q2052,3)+INDEX(Ci,$P2052,2)*3*Q2052*POWER(1-Q2052,2)+INDEX(Ci,$P2052,3)*3*POWER(Q2052,2)*(1-Q2052)+INDEX(Ci,$P2052,4)*POWER(Q2052,3))</f>
        <v>826.73265587156857</v>
      </c>
      <c r="S2052" s="3">
        <f t="shared" si="549"/>
        <v>909.75997161865212</v>
      </c>
      <c r="T2052" s="3">
        <f t="shared" ca="1" si="550"/>
        <v>-83.027315747083549</v>
      </c>
      <c r="U2052" s="3">
        <f t="shared" ref="U2052:U2115" ca="1" si="558">IF(Z2052,ABS(T2052),"")</f>
        <v>83.027315747083549</v>
      </c>
      <c r="W2052" s="34">
        <f t="shared" si="551"/>
        <v>8</v>
      </c>
      <c r="X2052" s="73" t="b">
        <f>COUNTIF('Power Curve'!$D$2:$D$31,W2052)&gt;0</f>
        <v>1</v>
      </c>
      <c r="Y2052" s="73" t="b">
        <f t="shared" si="552"/>
        <v>0</v>
      </c>
      <c r="Z2052" s="73" t="b">
        <f t="shared" ref="Z2052:Z2115" si="559">AND(X2052,NOT(Y2052))</f>
        <v>1</v>
      </c>
      <c r="AA2052" s="34" t="str">
        <f t="shared" si="553"/>
        <v>Outer</v>
      </c>
      <c r="AB2052" s="35" t="str">
        <f t="shared" ref="AB2052:AB2115" si="560">IF(Z2052,TEXT(ROUND(O2052+0.05,1)-0.1,"0.0")&amp;"-"&amp;TEXT(ROUND(O2052+0.05,1),"0.0"),"")</f>
        <v>0.5-0.6</v>
      </c>
      <c r="AC2052" s="36" t="str">
        <f t="shared" si="554"/>
        <v>2-3</v>
      </c>
      <c r="AD2052" s="36" t="str">
        <f t="shared" si="555"/>
        <v>Mar</v>
      </c>
      <c r="AE2052" s="35" t="str">
        <f t="shared" si="556"/>
        <v>295-305</v>
      </c>
      <c r="AF2052" s="36" t="str">
        <f t="shared" si="557"/>
        <v>HWS-LTI</v>
      </c>
    </row>
    <row r="2053" spans="5:32" x14ac:dyDescent="0.3">
      <c r="E2053" s="12">
        <v>40982.125</v>
      </c>
      <c r="F2053" s="16">
        <v>7.55</v>
      </c>
      <c r="G2053" s="16">
        <v>650.17997837066673</v>
      </c>
      <c r="H2053" s="29">
        <v>1.2266484908302486</v>
      </c>
      <c r="I2053" s="26">
        <v>310.10000000000002</v>
      </c>
      <c r="J2053" s="30">
        <v>5.6953642384105961E-2</v>
      </c>
      <c r="K2053" s="31">
        <v>0.48390022195629057</v>
      </c>
      <c r="L2053" s="108">
        <f ca="1">REWS!R2053</f>
        <v>7.3782387326952517</v>
      </c>
      <c r="M2053" s="22">
        <f t="shared" si="544"/>
        <v>7.5533851774155458</v>
      </c>
      <c r="N2053" s="22">
        <f t="shared" ca="1" si="545"/>
        <v>7.3815468978772953</v>
      </c>
      <c r="O2053" s="22">
        <f t="shared" si="546"/>
        <v>0.52545000421989996</v>
      </c>
      <c r="P2053" s="81">
        <f t="shared" ca="1" si="547"/>
        <v>8</v>
      </c>
      <c r="Q2053" s="22">
        <f t="shared" ca="1" si="548"/>
        <v>0.36879661282690657</v>
      </c>
      <c r="R2053" s="3">
        <f ca="1">IF(N2053&gt;'Power Curve'!$C$37,0,INDEX(Ci,$P2053,1)*POWER(1-Q2053,3)+INDEX(Ci,$P2053,2)*3*Q2053*POWER(1-Q2053,2)+INDEX(Ci,$P2053,3)*3*POWER(Q2053,2)*(1-Q2053)+INDEX(Ci,$P2053,4)*POWER(Q2053,3))</f>
        <v>698.57141580452117</v>
      </c>
      <c r="S2053" s="3">
        <f t="shared" si="549"/>
        <v>650.17997837066673</v>
      </c>
      <c r="T2053" s="3">
        <f t="shared" ca="1" si="550"/>
        <v>48.391437433854435</v>
      </c>
      <c r="U2053" s="3">
        <f t="shared" ca="1" si="558"/>
        <v>48.391437433854435</v>
      </c>
      <c r="W2053" s="34">
        <f t="shared" si="551"/>
        <v>8</v>
      </c>
      <c r="X2053" s="73" t="b">
        <f>COUNTIF('Power Curve'!$D$2:$D$31,W2053)&gt;0</f>
        <v>1</v>
      </c>
      <c r="Y2053" s="73" t="b">
        <f t="shared" si="552"/>
        <v>0</v>
      </c>
      <c r="Z2053" s="73" t="b">
        <f t="shared" si="559"/>
        <v>1</v>
      </c>
      <c r="AA2053" s="34" t="str">
        <f t="shared" si="553"/>
        <v>Outer</v>
      </c>
      <c r="AB2053" s="35" t="str">
        <f t="shared" si="560"/>
        <v>0.5-0.6</v>
      </c>
      <c r="AC2053" s="36" t="str">
        <f t="shared" si="554"/>
        <v>3-4</v>
      </c>
      <c r="AD2053" s="36" t="str">
        <f t="shared" si="555"/>
        <v>Mar</v>
      </c>
      <c r="AE2053" s="35" t="str">
        <f t="shared" si="556"/>
        <v>305-315</v>
      </c>
      <c r="AF2053" s="36" t="str">
        <f t="shared" si="557"/>
        <v>HWS-LTI</v>
      </c>
    </row>
    <row r="2054" spans="5:32" x14ac:dyDescent="0.3">
      <c r="E2054" s="12">
        <v>40982.131944444445</v>
      </c>
      <c r="F2054" s="16">
        <v>8.74</v>
      </c>
      <c r="G2054" s="16">
        <v>1101.090011596679</v>
      </c>
      <c r="H2054" s="29">
        <v>1.2266943800212322</v>
      </c>
      <c r="I2054" s="26">
        <v>307.89999999999998</v>
      </c>
      <c r="J2054" s="30">
        <v>4.3478260869565216E-2</v>
      </c>
      <c r="K2054" s="31">
        <v>0.33246930591805546</v>
      </c>
      <c r="L2054" s="108">
        <f ca="1">REWS!R2054</f>
        <v>8.6673012976218313</v>
      </c>
      <c r="M2054" s="22">
        <f t="shared" si="544"/>
        <v>8.744027771131119</v>
      </c>
      <c r="N2054" s="22">
        <f t="shared" ca="1" si="545"/>
        <v>8.6712955660373083</v>
      </c>
      <c r="O2054" s="22">
        <f t="shared" si="546"/>
        <v>0.70946765520995658</v>
      </c>
      <c r="P2054" s="81">
        <f t="shared" ca="1" si="547"/>
        <v>9</v>
      </c>
      <c r="Q2054" s="22">
        <f t="shared" ca="1" si="548"/>
        <v>0.66231061317956474</v>
      </c>
      <c r="R2054" s="3">
        <f ca="1">IF(N2054&gt;'Power Curve'!$C$37,0,INDEX(Ci,$P2054,1)*POWER(1-Q2054,3)+INDEX(Ci,$P2054,2)*3*Q2054*POWER(1-Q2054,2)+INDEX(Ci,$P2054,3)*3*POWER(Q2054,2)*(1-Q2054)+INDEX(Ci,$P2054,4)*POWER(Q2054,3))</f>
        <v>1087.9661634342892</v>
      </c>
      <c r="S2054" s="3">
        <f t="shared" si="549"/>
        <v>1101.090011596679</v>
      </c>
      <c r="T2054" s="3">
        <f t="shared" ca="1" si="550"/>
        <v>-13.123848162389777</v>
      </c>
      <c r="U2054" s="3">
        <f t="shared" ca="1" si="558"/>
        <v>13.123848162389777</v>
      </c>
      <c r="W2054" s="34">
        <f t="shared" si="551"/>
        <v>9</v>
      </c>
      <c r="X2054" s="73" t="b">
        <f>COUNTIF('Power Curve'!$D$2:$D$31,W2054)&gt;0</f>
        <v>1</v>
      </c>
      <c r="Y2054" s="73" t="b">
        <f t="shared" si="552"/>
        <v>0</v>
      </c>
      <c r="Z2054" s="73" t="b">
        <f t="shared" si="559"/>
        <v>1</v>
      </c>
      <c r="AA2054" s="34" t="str">
        <f t="shared" si="553"/>
        <v>Outer</v>
      </c>
      <c r="AB2054" s="35" t="str">
        <f t="shared" si="560"/>
        <v>0.7-0.8</v>
      </c>
      <c r="AC2054" s="36" t="str">
        <f t="shared" si="554"/>
        <v>3-4</v>
      </c>
      <c r="AD2054" s="36" t="str">
        <f t="shared" si="555"/>
        <v>Mar</v>
      </c>
      <c r="AE2054" s="35" t="str">
        <f t="shared" si="556"/>
        <v>305-315</v>
      </c>
      <c r="AF2054" s="36" t="str">
        <f t="shared" si="557"/>
        <v>HWS-LTI</v>
      </c>
    </row>
    <row r="2055" spans="5:32" x14ac:dyDescent="0.3">
      <c r="E2055" s="12">
        <v>40982.138888888891</v>
      </c>
      <c r="F2055" s="16">
        <v>8.61</v>
      </c>
      <c r="G2055" s="16">
        <v>1111.5100097656259</v>
      </c>
      <c r="H2055" s="29">
        <v>1.2265567205596621</v>
      </c>
      <c r="I2055" s="26">
        <v>309.39999999999998</v>
      </c>
      <c r="J2055" s="30">
        <v>4.065040650406504E-2</v>
      </c>
      <c r="K2055" s="31">
        <v>0.38077501265974095</v>
      </c>
      <c r="L2055" s="108">
        <f ca="1">REWS!R2055</f>
        <v>8.4915834297396025</v>
      </c>
      <c r="M2055" s="22">
        <f t="shared" si="544"/>
        <v>8.6136456300389419</v>
      </c>
      <c r="N2055" s="22">
        <f t="shared" ca="1" si="545"/>
        <v>8.4951789200566346</v>
      </c>
      <c r="O2055" s="22">
        <f t="shared" si="546"/>
        <v>0.68931667500693516</v>
      </c>
      <c r="P2055" s="81">
        <f t="shared" ca="1" si="547"/>
        <v>9</v>
      </c>
      <c r="Q2055" s="22">
        <f t="shared" ca="1" si="548"/>
        <v>0.48627350739132846</v>
      </c>
      <c r="R2055" s="3">
        <f ca="1">IF(N2055&gt;'Power Curve'!$C$37,0,INDEX(Ci,$P2055,1)*POWER(1-Q2055,3)+INDEX(Ci,$P2055,2)*3*Q2055*POWER(1-Q2055,2)+INDEX(Ci,$P2055,3)*3*POWER(Q2055,2)*(1-Q2055)+INDEX(Ci,$P2055,4)*POWER(Q2055,3))</f>
        <v>1031.3836359386112</v>
      </c>
      <c r="S2055" s="3">
        <f t="shared" si="549"/>
        <v>1111.5100097656259</v>
      </c>
      <c r="T2055" s="3">
        <f t="shared" ca="1" si="550"/>
        <v>-80.126373827014731</v>
      </c>
      <c r="U2055" s="3">
        <f t="shared" ca="1" si="558"/>
        <v>80.126373827014731</v>
      </c>
      <c r="W2055" s="34">
        <f t="shared" si="551"/>
        <v>9</v>
      </c>
      <c r="X2055" s="73" t="b">
        <f>COUNTIF('Power Curve'!$D$2:$D$31,W2055)&gt;0</f>
        <v>1</v>
      </c>
      <c r="Y2055" s="73" t="b">
        <f t="shared" si="552"/>
        <v>0</v>
      </c>
      <c r="Z2055" s="73" t="b">
        <f t="shared" si="559"/>
        <v>1</v>
      </c>
      <c r="AA2055" s="34" t="str">
        <f t="shared" si="553"/>
        <v>Outer</v>
      </c>
      <c r="AB2055" s="35" t="str">
        <f t="shared" si="560"/>
        <v>0.6-0.7</v>
      </c>
      <c r="AC2055" s="36" t="str">
        <f t="shared" si="554"/>
        <v>3-4</v>
      </c>
      <c r="AD2055" s="36" t="str">
        <f t="shared" si="555"/>
        <v>Mar</v>
      </c>
      <c r="AE2055" s="35" t="str">
        <f t="shared" si="556"/>
        <v>305-315</v>
      </c>
      <c r="AF2055" s="36" t="str">
        <f t="shared" si="557"/>
        <v>HWS-LTI</v>
      </c>
    </row>
    <row r="2056" spans="5:32" x14ac:dyDescent="0.3">
      <c r="E2056" s="12">
        <v>40982.145833333336</v>
      </c>
      <c r="F2056" s="16">
        <v>8.48</v>
      </c>
      <c r="G2056" s="16">
        <v>1022.9600067138672</v>
      </c>
      <c r="H2056" s="29">
        <v>1.2264649640194192</v>
      </c>
      <c r="I2056" s="26">
        <v>310.60000000000002</v>
      </c>
      <c r="J2056" s="30">
        <v>4.2452830188679243E-2</v>
      </c>
      <c r="K2056" s="31">
        <v>0.39268476785802242</v>
      </c>
      <c r="L2056" s="108">
        <f ca="1">REWS!R2056</f>
        <v>8.3916304582744612</v>
      </c>
      <c r="M2056" s="22">
        <f t="shared" si="544"/>
        <v>8.4833790329354404</v>
      </c>
      <c r="N2056" s="22">
        <f t="shared" ca="1" si="545"/>
        <v>8.3949742785221666</v>
      </c>
      <c r="O2056" s="22">
        <f t="shared" si="546"/>
        <v>0.66918355249982886</v>
      </c>
      <c r="P2056" s="81">
        <f t="shared" ca="1" si="547"/>
        <v>9</v>
      </c>
      <c r="Q2056" s="22">
        <f t="shared" ca="1" si="548"/>
        <v>0.38611412163848408</v>
      </c>
      <c r="R2056" s="3">
        <f ca="1">IF(N2056&gt;'Power Curve'!$C$37,0,INDEX(Ci,$P2056,1)*POWER(1-Q2056,3)+INDEX(Ci,$P2056,2)*3*Q2056*POWER(1-Q2056,2)+INDEX(Ci,$P2056,3)*3*POWER(Q2056,2)*(1-Q2056)+INDEX(Ci,$P2056,4)*POWER(Q2056,3))</f>
        <v>999.59887777960182</v>
      </c>
      <c r="S2056" s="3">
        <f t="shared" si="549"/>
        <v>1022.9600067138672</v>
      </c>
      <c r="T2056" s="3">
        <f t="shared" ca="1" si="550"/>
        <v>-23.361128934265366</v>
      </c>
      <c r="U2056" s="3">
        <f t="shared" ca="1" si="558"/>
        <v>23.361128934265366</v>
      </c>
      <c r="W2056" s="34">
        <f t="shared" si="551"/>
        <v>8</v>
      </c>
      <c r="X2056" s="73" t="b">
        <f>COUNTIF('Power Curve'!$D$2:$D$31,W2056)&gt;0</f>
        <v>1</v>
      </c>
      <c r="Y2056" s="73" t="b">
        <f t="shared" si="552"/>
        <v>0</v>
      </c>
      <c r="Z2056" s="73" t="b">
        <f t="shared" si="559"/>
        <v>1</v>
      </c>
      <c r="AA2056" s="34" t="str">
        <f t="shared" si="553"/>
        <v>Outer</v>
      </c>
      <c r="AB2056" s="35" t="str">
        <f t="shared" si="560"/>
        <v>0.6-0.7</v>
      </c>
      <c r="AC2056" s="36" t="str">
        <f t="shared" si="554"/>
        <v>3-4</v>
      </c>
      <c r="AD2056" s="36" t="str">
        <f t="shared" si="555"/>
        <v>Mar</v>
      </c>
      <c r="AE2056" s="35" t="str">
        <f t="shared" si="556"/>
        <v>305-315</v>
      </c>
      <c r="AF2056" s="36" t="str">
        <f t="shared" si="557"/>
        <v>HWS-LTI</v>
      </c>
    </row>
    <row r="2057" spans="5:32" x14ac:dyDescent="0.3">
      <c r="E2057" s="12">
        <v>40982.152777777781</v>
      </c>
      <c r="F2057" s="16">
        <v>7.73</v>
      </c>
      <c r="G2057" s="16">
        <v>803.30997467041061</v>
      </c>
      <c r="H2057" s="29">
        <v>1.2275712929593956</v>
      </c>
      <c r="I2057" s="26">
        <v>305.2</v>
      </c>
      <c r="J2057" s="30">
        <v>6.2095730918499348E-2</v>
      </c>
      <c r="K2057" s="31">
        <v>0.50711172057804499</v>
      </c>
      <c r="L2057" s="108">
        <f ca="1">REWS!R2057</f>
        <v>7.6476128309616209</v>
      </c>
      <c r="M2057" s="22">
        <f t="shared" si="544"/>
        <v>7.7354046813693644</v>
      </c>
      <c r="N2057" s="22">
        <f t="shared" ca="1" si="545"/>
        <v>7.6529599086573015</v>
      </c>
      <c r="O2057" s="22">
        <f t="shared" si="546"/>
        <v>0.55358170531034356</v>
      </c>
      <c r="P2057" s="81">
        <f t="shared" ca="1" si="547"/>
        <v>8</v>
      </c>
      <c r="Q2057" s="22">
        <f t="shared" ca="1" si="548"/>
        <v>0.64196869569579174</v>
      </c>
      <c r="R2057" s="3">
        <f ca="1">IF(N2057&gt;'Power Curve'!$C$37,0,INDEX(Ci,$P2057,1)*POWER(1-Q2057,3)+INDEX(Ci,$P2057,2)*3*Q2057*POWER(1-Q2057,2)+INDEX(Ci,$P2057,3)*3*POWER(Q2057,2)*(1-Q2057)+INDEX(Ci,$P2057,4)*POWER(Q2057,3))</f>
        <v>775.81454671544168</v>
      </c>
      <c r="S2057" s="3">
        <f t="shared" si="549"/>
        <v>803.30997467041061</v>
      </c>
      <c r="T2057" s="3">
        <f t="shared" ca="1" si="550"/>
        <v>-27.495427954968932</v>
      </c>
      <c r="U2057" s="3">
        <f t="shared" ca="1" si="558"/>
        <v>27.495427954968932</v>
      </c>
      <c r="W2057" s="34">
        <f t="shared" si="551"/>
        <v>8</v>
      </c>
      <c r="X2057" s="73" t="b">
        <f>COUNTIF('Power Curve'!$D$2:$D$31,W2057)&gt;0</f>
        <v>1</v>
      </c>
      <c r="Y2057" s="73" t="b">
        <f t="shared" si="552"/>
        <v>0</v>
      </c>
      <c r="Z2057" s="73" t="b">
        <f t="shared" si="559"/>
        <v>1</v>
      </c>
      <c r="AA2057" s="34" t="str">
        <f t="shared" si="553"/>
        <v>Outer</v>
      </c>
      <c r="AB2057" s="35" t="str">
        <f t="shared" si="560"/>
        <v>0.5-0.6</v>
      </c>
      <c r="AC2057" s="36" t="str">
        <f t="shared" si="554"/>
        <v>3-4</v>
      </c>
      <c r="AD2057" s="36" t="str">
        <f t="shared" si="555"/>
        <v>Mar</v>
      </c>
      <c r="AE2057" s="35" t="str">
        <f t="shared" si="556"/>
        <v>305-315</v>
      </c>
      <c r="AF2057" s="36" t="str">
        <f t="shared" si="557"/>
        <v>HWS-LTI</v>
      </c>
    </row>
    <row r="2058" spans="5:32" x14ac:dyDescent="0.3">
      <c r="E2058" s="12">
        <v>40982.159722222219</v>
      </c>
      <c r="F2058" s="16">
        <v>7.9</v>
      </c>
      <c r="G2058" s="16">
        <v>805.66998672485374</v>
      </c>
      <c r="H2058" s="29">
        <v>1.2272038395068348</v>
      </c>
      <c r="I2058" s="26">
        <v>306.3</v>
      </c>
      <c r="J2058" s="30">
        <v>4.810126582278481E-2</v>
      </c>
      <c r="K2058" s="31">
        <v>0.55869583557854596</v>
      </c>
      <c r="L2058" s="108">
        <f ca="1">REWS!R2058</f>
        <v>7.7693274289506729</v>
      </c>
      <c r="M2058" s="22">
        <f t="shared" si="544"/>
        <v>7.9047346671633418</v>
      </c>
      <c r="N2058" s="22">
        <f t="shared" ca="1" si="545"/>
        <v>7.7739837807809389</v>
      </c>
      <c r="O2058" s="22">
        <f t="shared" si="546"/>
        <v>0.57975220046351039</v>
      </c>
      <c r="P2058" s="81">
        <f t="shared" ca="1" si="547"/>
        <v>8</v>
      </c>
      <c r="Q2058" s="22">
        <f t="shared" ca="1" si="548"/>
        <v>0.7637769433176006</v>
      </c>
      <c r="R2058" s="3">
        <f ca="1">IF(N2058&gt;'Power Curve'!$C$37,0,INDEX(Ci,$P2058,1)*POWER(1-Q2058,3)+INDEX(Ci,$P2058,2)*3*Q2058*POWER(1-Q2058,2)+INDEX(Ci,$P2058,3)*3*POWER(Q2058,2)*(1-Q2058)+INDEX(Ci,$P2058,4)*POWER(Q2058,3))</f>
        <v>811.147231729493</v>
      </c>
      <c r="S2058" s="3">
        <f t="shared" si="549"/>
        <v>805.66998672485374</v>
      </c>
      <c r="T2058" s="3">
        <f t="shared" ca="1" si="550"/>
        <v>5.4772450046392578</v>
      </c>
      <c r="U2058" s="3">
        <f t="shared" ca="1" si="558"/>
        <v>5.4772450046392578</v>
      </c>
      <c r="W2058" s="34">
        <f t="shared" si="551"/>
        <v>8</v>
      </c>
      <c r="X2058" s="73" t="b">
        <f>COUNTIF('Power Curve'!$D$2:$D$31,W2058)&gt;0</f>
        <v>1</v>
      </c>
      <c r="Y2058" s="73" t="b">
        <f t="shared" si="552"/>
        <v>0</v>
      </c>
      <c r="Z2058" s="73" t="b">
        <f t="shared" si="559"/>
        <v>1</v>
      </c>
      <c r="AA2058" s="34" t="str">
        <f t="shared" si="553"/>
        <v>Outer</v>
      </c>
      <c r="AB2058" s="35" t="str">
        <f t="shared" si="560"/>
        <v>0.5-0.6</v>
      </c>
      <c r="AC2058" s="36" t="str">
        <f t="shared" si="554"/>
        <v>3-4</v>
      </c>
      <c r="AD2058" s="36" t="str">
        <f t="shared" si="555"/>
        <v>Mar</v>
      </c>
      <c r="AE2058" s="35" t="str">
        <f t="shared" si="556"/>
        <v>305-315</v>
      </c>
      <c r="AF2058" s="36" t="str">
        <f t="shared" si="557"/>
        <v>HWS-LTI</v>
      </c>
    </row>
    <row r="2059" spans="5:32" x14ac:dyDescent="0.3">
      <c r="E2059" s="12">
        <v>40982.166666666664</v>
      </c>
      <c r="F2059" s="16">
        <v>7.99</v>
      </c>
      <c r="G2059" s="16">
        <v>890.05999755859375</v>
      </c>
      <c r="H2059" s="29">
        <v>1.2271120105133726</v>
      </c>
      <c r="I2059" s="26">
        <v>307.7</v>
      </c>
      <c r="J2059" s="30">
        <v>4.3804755944931162E-2</v>
      </c>
      <c r="K2059" s="31">
        <v>0.48761983442656781</v>
      </c>
      <c r="L2059" s="108">
        <f ca="1">REWS!R2059</f>
        <v>7.8606929737087716</v>
      </c>
      <c r="M2059" s="22">
        <f t="shared" si="544"/>
        <v>7.9945891905560309</v>
      </c>
      <c r="N2059" s="22">
        <f t="shared" ca="1" si="545"/>
        <v>7.8652078946047412</v>
      </c>
      <c r="O2059" s="22">
        <f t="shared" si="546"/>
        <v>0.59363950670706955</v>
      </c>
      <c r="P2059" s="81">
        <f t="shared" ca="1" si="547"/>
        <v>8</v>
      </c>
      <c r="Q2059" s="22">
        <f t="shared" ca="1" si="548"/>
        <v>0.85559229553487204</v>
      </c>
      <c r="R2059" s="3">
        <f ca="1">IF(N2059&gt;'Power Curve'!$C$37,0,INDEX(Ci,$P2059,1)*POWER(1-Q2059,3)+INDEX(Ci,$P2059,2)*3*Q2059*POWER(1-Q2059,2)+INDEX(Ci,$P2059,3)*3*POWER(Q2059,2)*(1-Q2059)+INDEX(Ci,$P2059,4)*POWER(Q2059,3))</f>
        <v>838.05526624206163</v>
      </c>
      <c r="S2059" s="3">
        <f t="shared" si="549"/>
        <v>890.05999755859375</v>
      </c>
      <c r="T2059" s="3">
        <f t="shared" ca="1" si="550"/>
        <v>-52.004731316532116</v>
      </c>
      <c r="U2059" s="3">
        <f t="shared" ca="1" si="558"/>
        <v>52.004731316532116</v>
      </c>
      <c r="W2059" s="34">
        <f t="shared" si="551"/>
        <v>8</v>
      </c>
      <c r="X2059" s="73" t="b">
        <f>COUNTIF('Power Curve'!$D$2:$D$31,W2059)&gt;0</f>
        <v>1</v>
      </c>
      <c r="Y2059" s="73" t="b">
        <f t="shared" si="552"/>
        <v>0</v>
      </c>
      <c r="Z2059" s="73" t="b">
        <f t="shared" si="559"/>
        <v>1</v>
      </c>
      <c r="AA2059" s="34" t="str">
        <f t="shared" si="553"/>
        <v>Outer</v>
      </c>
      <c r="AB2059" s="35" t="str">
        <f t="shared" si="560"/>
        <v>0.5-0.6</v>
      </c>
      <c r="AC2059" s="36" t="str">
        <f t="shared" si="554"/>
        <v>4-5</v>
      </c>
      <c r="AD2059" s="36" t="str">
        <f t="shared" si="555"/>
        <v>Mar</v>
      </c>
      <c r="AE2059" s="35" t="str">
        <f t="shared" si="556"/>
        <v>305-315</v>
      </c>
      <c r="AF2059" s="36" t="str">
        <f t="shared" si="557"/>
        <v>HWS-LTI</v>
      </c>
    </row>
    <row r="2060" spans="5:32" x14ac:dyDescent="0.3">
      <c r="E2060" s="12">
        <v>40982.173611111109</v>
      </c>
      <c r="F2060" s="16">
        <v>7.62</v>
      </c>
      <c r="G2060" s="16">
        <v>747.08002853393577</v>
      </c>
      <c r="H2060" s="29">
        <v>1.2276675104512726</v>
      </c>
      <c r="I2060" s="26">
        <v>310.8</v>
      </c>
      <c r="J2060" s="30">
        <v>3.0183727034120734E-2</v>
      </c>
      <c r="K2060" s="31">
        <v>0.5724950969632725</v>
      </c>
      <c r="L2060" s="108">
        <f ca="1">REWS!R2060</f>
        <v>7.4451995225231995</v>
      </c>
      <c r="M2060" s="22">
        <f t="shared" si="544"/>
        <v>7.6255269914171135</v>
      </c>
      <c r="N2060" s="22">
        <f t="shared" ca="1" si="545"/>
        <v>7.4505997264417925</v>
      </c>
      <c r="O2060" s="22">
        <f t="shared" si="546"/>
        <v>0.53659975412873062</v>
      </c>
      <c r="P2060" s="81">
        <f t="shared" ca="1" si="547"/>
        <v>8</v>
      </c>
      <c r="Q2060" s="22">
        <f t="shared" ca="1" si="548"/>
        <v>0.43829698406092005</v>
      </c>
      <c r="R2060" s="3">
        <f ca="1">IF(N2060&gt;'Power Curve'!$C$37,0,INDEX(Ci,$P2060,1)*POWER(1-Q2060,3)+INDEX(Ci,$P2060,2)*3*Q2060*POWER(1-Q2060,2)+INDEX(Ci,$P2060,3)*3*POWER(Q2060,2)*(1-Q2060)+INDEX(Ci,$P2060,4)*POWER(Q2060,3))</f>
        <v>717.91964692389035</v>
      </c>
      <c r="S2060" s="3">
        <f t="shared" si="549"/>
        <v>747.08002853393577</v>
      </c>
      <c r="T2060" s="3">
        <f t="shared" ca="1" si="550"/>
        <v>-29.16038161004542</v>
      </c>
      <c r="U2060" s="3">
        <f t="shared" ca="1" si="558"/>
        <v>29.16038161004542</v>
      </c>
      <c r="W2060" s="34">
        <f t="shared" si="551"/>
        <v>8</v>
      </c>
      <c r="X2060" s="73" t="b">
        <f>COUNTIF('Power Curve'!$D$2:$D$31,W2060)&gt;0</f>
        <v>1</v>
      </c>
      <c r="Y2060" s="73" t="b">
        <f t="shared" si="552"/>
        <v>0</v>
      </c>
      <c r="Z2060" s="73" t="b">
        <f t="shared" si="559"/>
        <v>1</v>
      </c>
      <c r="AA2060" s="34" t="str">
        <f t="shared" si="553"/>
        <v>Outer</v>
      </c>
      <c r="AB2060" s="35" t="str">
        <f t="shared" si="560"/>
        <v>0.5-0.6</v>
      </c>
      <c r="AC2060" s="36" t="str">
        <f t="shared" si="554"/>
        <v>4-5</v>
      </c>
      <c r="AD2060" s="36" t="str">
        <f t="shared" si="555"/>
        <v>Mar</v>
      </c>
      <c r="AE2060" s="35" t="str">
        <f t="shared" si="556"/>
        <v>305-315</v>
      </c>
      <c r="AF2060" s="36" t="str">
        <f t="shared" si="557"/>
        <v>HWS-LTI</v>
      </c>
    </row>
    <row r="2061" spans="5:32" x14ac:dyDescent="0.3">
      <c r="E2061" s="12">
        <v>40982.180555555555</v>
      </c>
      <c r="F2061" s="16">
        <v>7.68</v>
      </c>
      <c r="G2061" s="16">
        <v>747.739990234375</v>
      </c>
      <c r="H2061" s="29">
        <v>1.2278096280110962</v>
      </c>
      <c r="I2061" s="26">
        <v>310.2</v>
      </c>
      <c r="J2061" s="30">
        <v>2.8645833333333336E-2</v>
      </c>
      <c r="K2061" s="31">
        <v>0.46555034473929435</v>
      </c>
      <c r="L2061" s="108">
        <f ca="1">REWS!R2061</f>
        <v>7.5866885201517231</v>
      </c>
      <c r="M2061" s="22">
        <f t="shared" si="544"/>
        <v>7.6858670659168995</v>
      </c>
      <c r="N2061" s="22">
        <f t="shared" ca="1" si="545"/>
        <v>7.5924843016150971</v>
      </c>
      <c r="O2061" s="22">
        <f t="shared" si="546"/>
        <v>0.5459255071537128</v>
      </c>
      <c r="P2061" s="81">
        <f t="shared" ca="1" si="547"/>
        <v>8</v>
      </c>
      <c r="Q2061" s="22">
        <f t="shared" ca="1" si="548"/>
        <v>0.58110113635881633</v>
      </c>
      <c r="R2061" s="3">
        <f ca="1">IF(N2061&gt;'Power Curve'!$C$37,0,INDEX(Ci,$P2061,1)*POWER(1-Q2061,3)+INDEX(Ci,$P2061,2)*3*Q2061*POWER(1-Q2061,2)+INDEX(Ci,$P2061,3)*3*POWER(Q2061,2)*(1-Q2061)+INDEX(Ci,$P2061,4)*POWER(Q2061,3))</f>
        <v>758.34282997658011</v>
      </c>
      <c r="S2061" s="3">
        <f t="shared" si="549"/>
        <v>747.739990234375</v>
      </c>
      <c r="T2061" s="3">
        <f t="shared" ca="1" si="550"/>
        <v>10.602839742205106</v>
      </c>
      <c r="U2061" s="3">
        <f t="shared" ca="1" si="558"/>
        <v>10.602839742205106</v>
      </c>
      <c r="W2061" s="34">
        <f t="shared" si="551"/>
        <v>8</v>
      </c>
      <c r="X2061" s="73" t="b">
        <f>COUNTIF('Power Curve'!$D$2:$D$31,W2061)&gt;0</f>
        <v>1</v>
      </c>
      <c r="Y2061" s="73" t="b">
        <f t="shared" si="552"/>
        <v>0</v>
      </c>
      <c r="Z2061" s="73" t="b">
        <f t="shared" si="559"/>
        <v>1</v>
      </c>
      <c r="AA2061" s="34" t="str">
        <f t="shared" si="553"/>
        <v>Outer</v>
      </c>
      <c r="AB2061" s="35" t="str">
        <f t="shared" si="560"/>
        <v>0.5-0.6</v>
      </c>
      <c r="AC2061" s="36" t="str">
        <f t="shared" si="554"/>
        <v>4-5</v>
      </c>
      <c r="AD2061" s="36" t="str">
        <f t="shared" si="555"/>
        <v>Mar</v>
      </c>
      <c r="AE2061" s="35" t="str">
        <f t="shared" si="556"/>
        <v>305-315</v>
      </c>
      <c r="AF2061" s="36" t="str">
        <f t="shared" si="557"/>
        <v>HWS-LTI</v>
      </c>
    </row>
    <row r="2062" spans="5:32" x14ac:dyDescent="0.3">
      <c r="E2062" s="12">
        <v>40982.1875</v>
      </c>
      <c r="F2062" s="16">
        <v>7.39</v>
      </c>
      <c r="G2062" s="16">
        <v>670.75</v>
      </c>
      <c r="H2062" s="29">
        <v>1.2284531094021003</v>
      </c>
      <c r="I2062" s="26">
        <v>312.10000000000002</v>
      </c>
      <c r="J2062" s="30">
        <v>4.0595399188092018E-2</v>
      </c>
      <c r="K2062" s="31">
        <v>0.47263076791644337</v>
      </c>
      <c r="L2062" s="108">
        <f ca="1">REWS!R2062</f>
        <v>7.2979904198687606</v>
      </c>
      <c r="M2062" s="22">
        <f t="shared" si="544"/>
        <v>7.3969372893190011</v>
      </c>
      <c r="N2062" s="22">
        <f t="shared" ca="1" si="545"/>
        <v>7.3048413361055573</v>
      </c>
      <c r="O2062" s="22">
        <f t="shared" si="546"/>
        <v>0.50127047879234021</v>
      </c>
      <c r="P2062" s="81">
        <f t="shared" ca="1" si="547"/>
        <v>8</v>
      </c>
      <c r="Q2062" s="22">
        <f t="shared" ca="1" si="548"/>
        <v>0.29159390977079647</v>
      </c>
      <c r="R2062" s="3">
        <f ca="1">IF(N2062&gt;'Power Curve'!$C$37,0,INDEX(Ci,$P2062,1)*POWER(1-Q2062,3)+INDEX(Ci,$P2062,2)*3*Q2062*POWER(1-Q2062,2)+INDEX(Ci,$P2062,3)*3*POWER(Q2062,2)*(1-Q2062)+INDEX(Ci,$P2062,4)*POWER(Q2062,3))</f>
        <v>677.35844495810147</v>
      </c>
      <c r="S2062" s="3">
        <f t="shared" si="549"/>
        <v>670.75</v>
      </c>
      <c r="T2062" s="3">
        <f t="shared" ca="1" si="550"/>
        <v>6.6084449581014724</v>
      </c>
      <c r="U2062" s="3">
        <f t="shared" ca="1" si="558"/>
        <v>6.6084449581014724</v>
      </c>
      <c r="W2062" s="34">
        <f t="shared" si="551"/>
        <v>7</v>
      </c>
      <c r="X2062" s="73" t="b">
        <f>COUNTIF('Power Curve'!$D$2:$D$31,W2062)&gt;0</f>
        <v>1</v>
      </c>
      <c r="Y2062" s="73" t="b">
        <f t="shared" si="552"/>
        <v>0</v>
      </c>
      <c r="Z2062" s="73" t="b">
        <f t="shared" si="559"/>
        <v>1</v>
      </c>
      <c r="AA2062" s="34" t="str">
        <f t="shared" si="553"/>
        <v>Outer</v>
      </c>
      <c r="AB2062" s="35" t="str">
        <f t="shared" si="560"/>
        <v>0.5-0.6</v>
      </c>
      <c r="AC2062" s="36" t="str">
        <f t="shared" si="554"/>
        <v>4-5</v>
      </c>
      <c r="AD2062" s="36" t="str">
        <f t="shared" si="555"/>
        <v>Mar</v>
      </c>
      <c r="AE2062" s="35" t="str">
        <f t="shared" si="556"/>
        <v>305-315</v>
      </c>
      <c r="AF2062" s="36" t="str">
        <f t="shared" si="557"/>
        <v>HWS-LTI</v>
      </c>
    </row>
    <row r="2063" spans="5:32" x14ac:dyDescent="0.3">
      <c r="E2063" s="12">
        <v>40982.194444444445</v>
      </c>
      <c r="F2063" s="16">
        <v>6.65</v>
      </c>
      <c r="G2063" s="16">
        <v>508.89999389648415</v>
      </c>
      <c r="H2063" s="29">
        <v>1.2294656582990955</v>
      </c>
      <c r="I2063" s="26">
        <v>307.89999999999998</v>
      </c>
      <c r="J2063" s="30">
        <v>4.9624060150375938E-2</v>
      </c>
      <c r="K2063" s="31">
        <v>0.49843386306879861</v>
      </c>
      <c r="L2063" s="108">
        <f ca="1">REWS!R2063</f>
        <v>6.6228898275906776</v>
      </c>
      <c r="M2063" s="22">
        <f t="shared" si="544"/>
        <v>6.6580709156141662</v>
      </c>
      <c r="N2063" s="22">
        <f t="shared" ca="1" si="545"/>
        <v>6.6309278403606626</v>
      </c>
      <c r="O2063" s="22">
        <f t="shared" si="546"/>
        <v>0.38707629894160245</v>
      </c>
      <c r="P2063" s="81">
        <f t="shared" ca="1" si="547"/>
        <v>7</v>
      </c>
      <c r="Q2063" s="22">
        <f t="shared" ca="1" si="548"/>
        <v>0.60944569220581968</v>
      </c>
      <c r="R2063" s="3">
        <f ca="1">IF(N2063&gt;'Power Curve'!$C$37,0,INDEX(Ci,$P2063,1)*POWER(1-Q2063,3)+INDEX(Ci,$P2063,2)*3*Q2063*POWER(1-Q2063,2)+INDEX(Ci,$P2063,3)*3*POWER(Q2063,2)*(1-Q2063)+INDEX(Ci,$P2063,4)*POWER(Q2063,3))</f>
        <v>502.67519286715299</v>
      </c>
      <c r="S2063" s="3">
        <f t="shared" si="549"/>
        <v>508.89999389648415</v>
      </c>
      <c r="T2063" s="3">
        <f t="shared" ca="1" si="550"/>
        <v>-6.2248010293311609</v>
      </c>
      <c r="U2063" s="3">
        <f t="shared" ca="1" si="558"/>
        <v>6.2248010293311609</v>
      </c>
      <c r="W2063" s="34">
        <f t="shared" si="551"/>
        <v>7</v>
      </c>
      <c r="X2063" s="73" t="b">
        <f>COUNTIF('Power Curve'!$D$2:$D$31,W2063)&gt;0</f>
        <v>1</v>
      </c>
      <c r="Y2063" s="73" t="b">
        <f t="shared" si="552"/>
        <v>0</v>
      </c>
      <c r="Z2063" s="73" t="b">
        <f t="shared" si="559"/>
        <v>1</v>
      </c>
      <c r="AA2063" s="34" t="str">
        <f t="shared" si="553"/>
        <v>Outer</v>
      </c>
      <c r="AB2063" s="35" t="str">
        <f t="shared" si="560"/>
        <v>0.3-0.4</v>
      </c>
      <c r="AC2063" s="36" t="str">
        <f t="shared" si="554"/>
        <v>4-5</v>
      </c>
      <c r="AD2063" s="36" t="str">
        <f t="shared" si="555"/>
        <v>Mar</v>
      </c>
      <c r="AE2063" s="35" t="str">
        <f t="shared" si="556"/>
        <v>305-315</v>
      </c>
      <c r="AF2063" s="36" t="str">
        <f t="shared" si="557"/>
        <v>LWS-LTI</v>
      </c>
    </row>
    <row r="2064" spans="5:32" x14ac:dyDescent="0.3">
      <c r="E2064" s="12">
        <v>40982.201388888891</v>
      </c>
      <c r="F2064" s="16">
        <v>6.34</v>
      </c>
      <c r="G2064" s="16">
        <v>466.98001480102499</v>
      </c>
      <c r="H2064" s="29">
        <v>1.2297881841839489</v>
      </c>
      <c r="I2064" s="26">
        <v>303.39999999999998</v>
      </c>
      <c r="J2064" s="30">
        <v>8.5173501577287078E-2</v>
      </c>
      <c r="K2064" s="31">
        <v>0.5694418851695916</v>
      </c>
      <c r="L2064" s="108">
        <f ca="1">REWS!R2064</f>
        <v>6.3418911703935619</v>
      </c>
      <c r="M2064" s="22">
        <f t="shared" si="544"/>
        <v>6.348249692767812</v>
      </c>
      <c r="N2064" s="22">
        <f t="shared" ca="1" si="545"/>
        <v>6.3501433239775755</v>
      </c>
      <c r="O2064" s="22">
        <f t="shared" si="546"/>
        <v>0.33919243021728868</v>
      </c>
      <c r="P2064" s="81">
        <f t="shared" ca="1" si="547"/>
        <v>7</v>
      </c>
      <c r="Q2064" s="22">
        <f t="shared" ca="1" si="548"/>
        <v>0.32401524546984595</v>
      </c>
      <c r="R2064" s="3">
        <f ca="1">IF(N2064&gt;'Power Curve'!$C$37,0,INDEX(Ci,$P2064,1)*POWER(1-Q2064,3)+INDEX(Ci,$P2064,2)*3*Q2064*POWER(1-Q2064,2)+INDEX(Ci,$P2064,3)*3*POWER(Q2064,2)*(1-Q2064)+INDEX(Ci,$P2064,4)*POWER(Q2064,3))</f>
        <v>435.68815716847411</v>
      </c>
      <c r="S2064" s="3">
        <f t="shared" si="549"/>
        <v>466.98001480102499</v>
      </c>
      <c r="T2064" s="3">
        <f t="shared" ca="1" si="550"/>
        <v>-31.291857632550887</v>
      </c>
      <c r="U2064" s="3">
        <f t="shared" ca="1" si="558"/>
        <v>31.291857632550887</v>
      </c>
      <c r="W2064" s="34">
        <f t="shared" si="551"/>
        <v>6</v>
      </c>
      <c r="X2064" s="73" t="b">
        <f>COUNTIF('Power Curve'!$D$2:$D$31,W2064)&gt;0</f>
        <v>1</v>
      </c>
      <c r="Y2064" s="73" t="b">
        <f t="shared" si="552"/>
        <v>0</v>
      </c>
      <c r="Z2064" s="73" t="b">
        <f t="shared" si="559"/>
        <v>1</v>
      </c>
      <c r="AA2064" s="34" t="str">
        <f t="shared" si="553"/>
        <v>Outer</v>
      </c>
      <c r="AB2064" s="35" t="str">
        <f t="shared" si="560"/>
        <v>0.3-0.4</v>
      </c>
      <c r="AC2064" s="36" t="str">
        <f t="shared" si="554"/>
        <v>4-5</v>
      </c>
      <c r="AD2064" s="36" t="str">
        <f t="shared" si="555"/>
        <v>Mar</v>
      </c>
      <c r="AE2064" s="35" t="str">
        <f t="shared" si="556"/>
        <v>295-305</v>
      </c>
      <c r="AF2064" s="36" t="str">
        <f t="shared" si="557"/>
        <v>LWS-LTI</v>
      </c>
    </row>
    <row r="2065" spans="5:32" x14ac:dyDescent="0.3">
      <c r="E2065" s="12">
        <v>40982.208333333336</v>
      </c>
      <c r="F2065" s="16">
        <v>6.54</v>
      </c>
      <c r="G2065" s="16">
        <v>498.30002975463867</v>
      </c>
      <c r="H2065" s="29">
        <v>1.2296038635887332</v>
      </c>
      <c r="I2065" s="26">
        <v>302.39999999999998</v>
      </c>
      <c r="J2065" s="30">
        <v>9.7859327217125383E-2</v>
      </c>
      <c r="K2065" s="31">
        <v>0.48902385465487208</v>
      </c>
      <c r="L2065" s="108">
        <f ca="1">REWS!R2065</f>
        <v>6.5238232117077439</v>
      </c>
      <c r="M2065" s="22">
        <f t="shared" si="544"/>
        <v>6.5481827556417063</v>
      </c>
      <c r="N2065" s="22">
        <f t="shared" ca="1" si="545"/>
        <v>6.5319857271803885</v>
      </c>
      <c r="O2065" s="22">
        <f t="shared" si="546"/>
        <v>0.3700927295846152</v>
      </c>
      <c r="P2065" s="81">
        <f t="shared" ca="1" si="547"/>
        <v>7</v>
      </c>
      <c r="Q2065" s="22">
        <f t="shared" ca="1" si="548"/>
        <v>0.50886645824437038</v>
      </c>
      <c r="R2065" s="3">
        <f ca="1">IF(N2065&gt;'Power Curve'!$C$37,0,INDEX(Ci,$P2065,1)*POWER(1-Q2065,3)+INDEX(Ci,$P2065,2)*3*Q2065*POWER(1-Q2065,2)+INDEX(Ci,$P2065,3)*3*POWER(Q2065,2)*(1-Q2065)+INDEX(Ci,$P2065,4)*POWER(Q2065,3))</f>
        <v>478.42155033355925</v>
      </c>
      <c r="S2065" s="3">
        <f t="shared" si="549"/>
        <v>498.30002975463867</v>
      </c>
      <c r="T2065" s="3">
        <f t="shared" ca="1" si="550"/>
        <v>-19.878479421079419</v>
      </c>
      <c r="U2065" s="3">
        <f t="shared" ca="1" si="558"/>
        <v>19.878479421079419</v>
      </c>
      <c r="W2065" s="34">
        <f t="shared" si="551"/>
        <v>7</v>
      </c>
      <c r="X2065" s="73" t="b">
        <f>COUNTIF('Power Curve'!$D$2:$D$31,W2065)&gt;0</f>
        <v>1</v>
      </c>
      <c r="Y2065" s="73" t="b">
        <f t="shared" si="552"/>
        <v>0</v>
      </c>
      <c r="Z2065" s="73" t="b">
        <f t="shared" si="559"/>
        <v>1</v>
      </c>
      <c r="AA2065" s="34" t="str">
        <f t="shared" si="553"/>
        <v>Outer</v>
      </c>
      <c r="AB2065" s="35" t="str">
        <f t="shared" si="560"/>
        <v>0.3-0.4</v>
      </c>
      <c r="AC2065" s="36" t="str">
        <f t="shared" si="554"/>
        <v>5-6</v>
      </c>
      <c r="AD2065" s="36" t="str">
        <f t="shared" si="555"/>
        <v>Mar</v>
      </c>
      <c r="AE2065" s="35" t="str">
        <f t="shared" si="556"/>
        <v>295-305</v>
      </c>
      <c r="AF2065" s="36" t="str">
        <f t="shared" si="557"/>
        <v>LWS-LTI</v>
      </c>
    </row>
    <row r="2066" spans="5:32" x14ac:dyDescent="0.3">
      <c r="E2066" s="12">
        <v>40982.215277777781</v>
      </c>
      <c r="F2066" s="16">
        <v>7.11</v>
      </c>
      <c r="G2066" s="16">
        <v>627.32999038696289</v>
      </c>
      <c r="H2066" s="29">
        <v>1.2297420999534145</v>
      </c>
      <c r="I2066" s="26">
        <v>302.7</v>
      </c>
      <c r="J2066" s="30">
        <v>8.4388185654008435E-2</v>
      </c>
      <c r="K2066" s="31">
        <v>0.40790665150315736</v>
      </c>
      <c r="L2066" s="108">
        <f ca="1">REWS!R2066</f>
        <v>7.0773814999523523</v>
      </c>
      <c r="M2066" s="22">
        <f t="shared" si="544"/>
        <v>7.1191626986508227</v>
      </c>
      <c r="N2066" s="22">
        <f t="shared" ca="1" si="545"/>
        <v>7.0865021629510814</v>
      </c>
      <c r="O2066" s="22">
        <f t="shared" si="546"/>
        <v>0.45833952037603698</v>
      </c>
      <c r="P2066" s="81">
        <f t="shared" ca="1" si="547"/>
        <v>8</v>
      </c>
      <c r="Q2066" s="22">
        <f t="shared" ca="1" si="548"/>
        <v>7.183964474470686E-2</v>
      </c>
      <c r="R2066" s="3">
        <f ca="1">IF(N2066&gt;'Power Curve'!$C$37,0,INDEX(Ci,$P2066,1)*POWER(1-Q2066,3)+INDEX(Ci,$P2066,2)*3*Q2066*POWER(1-Q2066,2)+INDEX(Ci,$P2066,3)*3*POWER(Q2066,2)*(1-Q2066)+INDEX(Ci,$P2066,4)*POWER(Q2066,3))</f>
        <v>618.80601037830934</v>
      </c>
      <c r="S2066" s="3">
        <f t="shared" si="549"/>
        <v>627.32999038696289</v>
      </c>
      <c r="T2066" s="3">
        <f t="shared" ca="1" si="550"/>
        <v>-8.5239800086535524</v>
      </c>
      <c r="U2066" s="3">
        <f t="shared" ca="1" si="558"/>
        <v>8.5239800086535524</v>
      </c>
      <c r="W2066" s="34">
        <f t="shared" si="551"/>
        <v>7</v>
      </c>
      <c r="X2066" s="73" t="b">
        <f>COUNTIF('Power Curve'!$D$2:$D$31,W2066)&gt;0</f>
        <v>1</v>
      </c>
      <c r="Y2066" s="73" t="b">
        <f t="shared" si="552"/>
        <v>0</v>
      </c>
      <c r="Z2066" s="73" t="b">
        <f t="shared" si="559"/>
        <v>1</v>
      </c>
      <c r="AA2066" s="34" t="str">
        <f t="shared" si="553"/>
        <v>Outer</v>
      </c>
      <c r="AB2066" s="35" t="str">
        <f t="shared" si="560"/>
        <v>0.4-0.5</v>
      </c>
      <c r="AC2066" s="36" t="str">
        <f t="shared" si="554"/>
        <v>5-6</v>
      </c>
      <c r="AD2066" s="36" t="str">
        <f t="shared" si="555"/>
        <v>Mar</v>
      </c>
      <c r="AE2066" s="35" t="str">
        <f t="shared" si="556"/>
        <v>295-305</v>
      </c>
      <c r="AF2066" s="36" t="str">
        <f t="shared" si="557"/>
        <v>LWS-LTI</v>
      </c>
    </row>
    <row r="2067" spans="5:32" x14ac:dyDescent="0.3">
      <c r="E2067" s="12">
        <v>40982.222222222219</v>
      </c>
      <c r="F2067" s="16">
        <v>7.3</v>
      </c>
      <c r="G2067" s="16">
        <v>699.52000236511208</v>
      </c>
      <c r="H2067" s="29">
        <v>1.2298342740663681</v>
      </c>
      <c r="I2067" s="26">
        <v>303.60000000000002</v>
      </c>
      <c r="J2067" s="30">
        <v>0.10273972602739727</v>
      </c>
      <c r="K2067" s="31">
        <v>0.43744547909892073</v>
      </c>
      <c r="L2067" s="108">
        <f ca="1">REWS!R2067</f>
        <v>7.3214442588958164</v>
      </c>
      <c r="M2067" s="22">
        <f t="shared" si="544"/>
        <v>7.3095901713592468</v>
      </c>
      <c r="N2067" s="22">
        <f t="shared" ca="1" si="545"/>
        <v>7.3310626020519791</v>
      </c>
      <c r="O2067" s="22">
        <f t="shared" si="546"/>
        <v>0.48777070014126245</v>
      </c>
      <c r="P2067" s="81">
        <f t="shared" ca="1" si="547"/>
        <v>8</v>
      </c>
      <c r="Q2067" s="22">
        <f t="shared" ca="1" si="548"/>
        <v>0.31798512002802665</v>
      </c>
      <c r="R2067" s="3">
        <f ca="1">IF(N2067&gt;'Power Curve'!$C$37,0,INDEX(Ci,$P2067,1)*POWER(1-Q2067,3)+INDEX(Ci,$P2067,2)*3*Q2067*POWER(1-Q2067,2)+INDEX(Ci,$P2067,3)*3*POWER(Q2067,2)*(1-Q2067)+INDEX(Ci,$P2067,4)*POWER(Q2067,3))</f>
        <v>684.57538125881376</v>
      </c>
      <c r="S2067" s="3">
        <f t="shared" si="549"/>
        <v>699.52000236511208</v>
      </c>
      <c r="T2067" s="3">
        <f t="shared" ca="1" si="550"/>
        <v>-14.944621106298314</v>
      </c>
      <c r="U2067" s="3">
        <f t="shared" ca="1" si="558"/>
        <v>14.944621106298314</v>
      </c>
      <c r="W2067" s="34">
        <f t="shared" si="551"/>
        <v>7</v>
      </c>
      <c r="X2067" s="73" t="b">
        <f>COUNTIF('Power Curve'!$D$2:$D$31,W2067)&gt;0</f>
        <v>1</v>
      </c>
      <c r="Y2067" s="73" t="b">
        <f t="shared" si="552"/>
        <v>0</v>
      </c>
      <c r="Z2067" s="73" t="b">
        <f t="shared" si="559"/>
        <v>1</v>
      </c>
      <c r="AA2067" s="34" t="str">
        <f t="shared" si="553"/>
        <v>Outer</v>
      </c>
      <c r="AB2067" s="35" t="str">
        <f t="shared" si="560"/>
        <v>0.4-0.5</v>
      </c>
      <c r="AC2067" s="36" t="str">
        <f t="shared" si="554"/>
        <v>5-6</v>
      </c>
      <c r="AD2067" s="36" t="str">
        <f t="shared" si="555"/>
        <v>Mar</v>
      </c>
      <c r="AE2067" s="35" t="str">
        <f t="shared" si="556"/>
        <v>295-305</v>
      </c>
      <c r="AF2067" s="36" t="str">
        <f t="shared" si="557"/>
        <v>Inner-TI</v>
      </c>
    </row>
    <row r="2068" spans="5:32" x14ac:dyDescent="0.3">
      <c r="E2068" s="12">
        <v>40982.229166666664</v>
      </c>
      <c r="F2068" s="16">
        <v>7.53</v>
      </c>
      <c r="G2068" s="16">
        <v>665.39999771118187</v>
      </c>
      <c r="H2068" s="29">
        <v>1.2296076767831761</v>
      </c>
      <c r="I2068" s="26">
        <v>301.60000000000002</v>
      </c>
      <c r="J2068" s="30">
        <v>7.8353253652058433E-2</v>
      </c>
      <c r="K2068" s="31">
        <v>0.48873737872874207</v>
      </c>
      <c r="L2068" s="108">
        <f ca="1">REWS!R2068</f>
        <v>7.42862155627917</v>
      </c>
      <c r="M2068" s="22">
        <f t="shared" si="544"/>
        <v>7.5394292232956079</v>
      </c>
      <c r="N2068" s="22">
        <f t="shared" ca="1" si="545"/>
        <v>7.4379238313698375</v>
      </c>
      <c r="O2068" s="22">
        <f t="shared" si="546"/>
        <v>0.52329306652253293</v>
      </c>
      <c r="P2068" s="81">
        <f t="shared" ca="1" si="547"/>
        <v>8</v>
      </c>
      <c r="Q2068" s="22">
        <f t="shared" ca="1" si="548"/>
        <v>0.42553893444096252</v>
      </c>
      <c r="R2068" s="3">
        <f ca="1">IF(N2068&gt;'Power Curve'!$C$37,0,INDEX(Ci,$P2068,1)*POWER(1-Q2068,3)+INDEX(Ci,$P2068,2)*3*Q2068*POWER(1-Q2068,2)+INDEX(Ci,$P2068,3)*3*POWER(Q2068,2)*(1-Q2068)+INDEX(Ci,$P2068,4)*POWER(Q2068,3))</f>
        <v>714.3509509487842</v>
      </c>
      <c r="S2068" s="3">
        <f t="shared" si="549"/>
        <v>665.39999771118187</v>
      </c>
      <c r="T2068" s="3">
        <f t="shared" ca="1" si="550"/>
        <v>48.950953237602334</v>
      </c>
      <c r="U2068" s="3">
        <f t="shared" ca="1" si="558"/>
        <v>48.950953237602334</v>
      </c>
      <c r="W2068" s="34">
        <f t="shared" si="551"/>
        <v>8</v>
      </c>
      <c r="X2068" s="73" t="b">
        <f>COUNTIF('Power Curve'!$D$2:$D$31,W2068)&gt;0</f>
        <v>1</v>
      </c>
      <c r="Y2068" s="73" t="b">
        <f t="shared" si="552"/>
        <v>0</v>
      </c>
      <c r="Z2068" s="73" t="b">
        <f t="shared" si="559"/>
        <v>1</v>
      </c>
      <c r="AA2068" s="34" t="str">
        <f t="shared" si="553"/>
        <v>Outer</v>
      </c>
      <c r="AB2068" s="35" t="str">
        <f t="shared" si="560"/>
        <v>0.5-0.6</v>
      </c>
      <c r="AC2068" s="36" t="str">
        <f t="shared" si="554"/>
        <v>5-6</v>
      </c>
      <c r="AD2068" s="36" t="str">
        <f t="shared" si="555"/>
        <v>Mar</v>
      </c>
      <c r="AE2068" s="35" t="str">
        <f t="shared" si="556"/>
        <v>295-305</v>
      </c>
      <c r="AF2068" s="36" t="str">
        <f t="shared" si="557"/>
        <v>HWS-LTI</v>
      </c>
    </row>
    <row r="2069" spans="5:32" x14ac:dyDescent="0.3">
      <c r="E2069" s="12">
        <v>40982.236111111109</v>
      </c>
      <c r="F2069" s="16">
        <v>7.19</v>
      </c>
      <c r="G2069" s="16">
        <v>627.66999512910888</v>
      </c>
      <c r="H2069" s="29">
        <v>1.2289171463354371</v>
      </c>
      <c r="I2069" s="26">
        <v>301.2</v>
      </c>
      <c r="J2069" s="30">
        <v>9.5966620305980521E-2</v>
      </c>
      <c r="K2069" s="31">
        <v>0.45567205164754593</v>
      </c>
      <c r="L2069" s="108">
        <f ca="1">REWS!R2069</f>
        <v>7.1293270558553132</v>
      </c>
      <c r="M2069" s="22">
        <f t="shared" si="544"/>
        <v>7.1976555960101436</v>
      </c>
      <c r="N2069" s="22">
        <f t="shared" ca="1" si="545"/>
        <v>7.1369180499810172</v>
      </c>
      <c r="O2069" s="22">
        <f t="shared" si="546"/>
        <v>0.47047085069103184</v>
      </c>
      <c r="P2069" s="81">
        <f t="shared" ca="1" si="547"/>
        <v>8</v>
      </c>
      <c r="Q2069" s="22">
        <f t="shared" ca="1" si="548"/>
        <v>0.12258228537962121</v>
      </c>
      <c r="R2069" s="3">
        <f ca="1">IF(N2069&gt;'Power Curve'!$C$37,0,INDEX(Ci,$P2069,1)*POWER(1-Q2069,3)+INDEX(Ci,$P2069,2)*3*Q2069*POWER(1-Q2069,2)+INDEX(Ci,$P2069,3)*3*POWER(Q2069,2)*(1-Q2069)+INDEX(Ci,$P2069,4)*POWER(Q2069,3))</f>
        <v>632.06639002846794</v>
      </c>
      <c r="S2069" s="3">
        <f t="shared" si="549"/>
        <v>627.66999512910888</v>
      </c>
      <c r="T2069" s="3">
        <f t="shared" ca="1" si="550"/>
        <v>4.396394899359052</v>
      </c>
      <c r="U2069" s="3">
        <f t="shared" ca="1" si="558"/>
        <v>4.396394899359052</v>
      </c>
      <c r="W2069" s="34">
        <f t="shared" si="551"/>
        <v>7</v>
      </c>
      <c r="X2069" s="73" t="b">
        <f>COUNTIF('Power Curve'!$D$2:$D$31,W2069)&gt;0</f>
        <v>1</v>
      </c>
      <c r="Y2069" s="73" t="b">
        <f t="shared" si="552"/>
        <v>0</v>
      </c>
      <c r="Z2069" s="73" t="b">
        <f t="shared" si="559"/>
        <v>1</v>
      </c>
      <c r="AA2069" s="34" t="str">
        <f t="shared" si="553"/>
        <v>Outer</v>
      </c>
      <c r="AB2069" s="35" t="str">
        <f t="shared" si="560"/>
        <v>0.4-0.5</v>
      </c>
      <c r="AC2069" s="36" t="str">
        <f t="shared" si="554"/>
        <v>5-6</v>
      </c>
      <c r="AD2069" s="36" t="str">
        <f t="shared" si="555"/>
        <v>Mar</v>
      </c>
      <c r="AE2069" s="35" t="str">
        <f t="shared" si="556"/>
        <v>295-305</v>
      </c>
      <c r="AF2069" s="36" t="str">
        <f t="shared" si="557"/>
        <v>LWS-LTI</v>
      </c>
    </row>
    <row r="2070" spans="5:32" x14ac:dyDescent="0.3">
      <c r="E2070" s="12">
        <v>40982.243055555555</v>
      </c>
      <c r="F2070" s="16">
        <v>6.62</v>
      </c>
      <c r="G2070" s="16">
        <v>456.09000778198248</v>
      </c>
      <c r="H2070" s="29">
        <v>1.2291012122344938</v>
      </c>
      <c r="I2070" s="26">
        <v>303.10000000000002</v>
      </c>
      <c r="J2070" s="30">
        <v>7.7039274924471296E-2</v>
      </c>
      <c r="K2070" s="31">
        <v>0.50527124283001701</v>
      </c>
      <c r="L2070" s="108">
        <f ca="1">REWS!R2070</f>
        <v>6.4692013686076137</v>
      </c>
      <c r="M2070" s="22">
        <f t="shared" si="544"/>
        <v>6.6273795326372511</v>
      </c>
      <c r="N2070" s="22">
        <f t="shared" ca="1" si="545"/>
        <v>6.476412801030059</v>
      </c>
      <c r="O2070" s="22">
        <f t="shared" si="546"/>
        <v>0.38233284676640061</v>
      </c>
      <c r="P2070" s="81">
        <f t="shared" ca="1" si="547"/>
        <v>7</v>
      </c>
      <c r="Q2070" s="22">
        <f t="shared" ca="1" si="548"/>
        <v>0.4523740086540507</v>
      </c>
      <c r="R2070" s="3">
        <f ca="1">IF(N2070&gt;'Power Curve'!$C$37,0,INDEX(Ci,$P2070,1)*POWER(1-Q2070,3)+INDEX(Ci,$P2070,2)*3*Q2070*POWER(1-Q2070,2)+INDEX(Ci,$P2070,3)*3*POWER(Q2070,2)*(1-Q2070)+INDEX(Ci,$P2070,4)*POWER(Q2070,3))</f>
        <v>465.08035459353493</v>
      </c>
      <c r="S2070" s="3">
        <f t="shared" si="549"/>
        <v>456.09000778198248</v>
      </c>
      <c r="T2070" s="3">
        <f t="shared" ca="1" si="550"/>
        <v>8.9903468115524561</v>
      </c>
      <c r="U2070" s="3">
        <f t="shared" ca="1" si="558"/>
        <v>8.9903468115524561</v>
      </c>
      <c r="W2070" s="34">
        <f t="shared" si="551"/>
        <v>7</v>
      </c>
      <c r="X2070" s="73" t="b">
        <f>COUNTIF('Power Curve'!$D$2:$D$31,W2070)&gt;0</f>
        <v>1</v>
      </c>
      <c r="Y2070" s="73" t="b">
        <f t="shared" si="552"/>
        <v>0</v>
      </c>
      <c r="Z2070" s="73" t="b">
        <f t="shared" si="559"/>
        <v>1</v>
      </c>
      <c r="AA2070" s="34" t="str">
        <f t="shared" si="553"/>
        <v>Outer</v>
      </c>
      <c r="AB2070" s="35" t="str">
        <f t="shared" si="560"/>
        <v>0.3-0.4</v>
      </c>
      <c r="AC2070" s="36" t="str">
        <f t="shared" si="554"/>
        <v>5-6</v>
      </c>
      <c r="AD2070" s="36" t="str">
        <f t="shared" si="555"/>
        <v>Mar</v>
      </c>
      <c r="AE2070" s="35" t="str">
        <f t="shared" si="556"/>
        <v>295-305</v>
      </c>
      <c r="AF2070" s="36" t="str">
        <f t="shared" si="557"/>
        <v>LWS-LTI</v>
      </c>
    </row>
    <row r="2071" spans="5:32" x14ac:dyDescent="0.3">
      <c r="E2071" s="12">
        <v>40982.25</v>
      </c>
      <c r="F2071" s="16">
        <v>6.72</v>
      </c>
      <c r="G2071" s="16">
        <v>424.38999176025374</v>
      </c>
      <c r="H2071" s="29">
        <v>1.2282273888453914</v>
      </c>
      <c r="I2071" s="26">
        <v>303</v>
      </c>
      <c r="J2071" s="30">
        <v>7.5892857142857151E-2</v>
      </c>
      <c r="K2071" s="31">
        <v>0.42714956707439522</v>
      </c>
      <c r="L2071" s="108">
        <f ca="1">REWS!R2071</f>
        <v>6.5811967805253078</v>
      </c>
      <c r="M2071" s="22">
        <f t="shared" si="544"/>
        <v>6.7258963358908854</v>
      </c>
      <c r="N2071" s="22">
        <f t="shared" ca="1" si="545"/>
        <v>6.5869713261773901</v>
      </c>
      <c r="O2071" s="22">
        <f t="shared" si="546"/>
        <v>0.39755893628601846</v>
      </c>
      <c r="P2071" s="81">
        <f t="shared" ca="1" si="547"/>
        <v>7</v>
      </c>
      <c r="Q2071" s="22">
        <f t="shared" ca="1" si="548"/>
        <v>0.56476186262039541</v>
      </c>
      <c r="R2071" s="3">
        <f ca="1">IF(N2071&gt;'Power Curve'!$C$37,0,INDEX(Ci,$P2071,1)*POWER(1-Q2071,3)+INDEX(Ci,$P2071,2)*3*Q2071*POWER(1-Q2071,2)+INDEX(Ci,$P2071,3)*3*POWER(Q2071,2)*(1-Q2071)+INDEX(Ci,$P2071,4)*POWER(Q2071,3))</f>
        <v>491.82793263778694</v>
      </c>
      <c r="S2071" s="3">
        <f t="shared" si="549"/>
        <v>424.38999176025374</v>
      </c>
      <c r="T2071" s="3">
        <f t="shared" ca="1" si="550"/>
        <v>67.437940877533208</v>
      </c>
      <c r="U2071" s="3">
        <f t="shared" ca="1" si="558"/>
        <v>67.437940877533208</v>
      </c>
      <c r="W2071" s="34">
        <f t="shared" si="551"/>
        <v>7</v>
      </c>
      <c r="X2071" s="73" t="b">
        <f>COUNTIF('Power Curve'!$D$2:$D$31,W2071)&gt;0</f>
        <v>1</v>
      </c>
      <c r="Y2071" s="73" t="b">
        <f t="shared" si="552"/>
        <v>0</v>
      </c>
      <c r="Z2071" s="73" t="b">
        <f t="shared" si="559"/>
        <v>1</v>
      </c>
      <c r="AA2071" s="34" t="str">
        <f t="shared" si="553"/>
        <v>Outer</v>
      </c>
      <c r="AB2071" s="35" t="str">
        <f t="shared" si="560"/>
        <v>0.3-0.4</v>
      </c>
      <c r="AC2071" s="36" t="str">
        <f t="shared" si="554"/>
        <v>6-7</v>
      </c>
      <c r="AD2071" s="36" t="str">
        <f t="shared" si="555"/>
        <v>Mar</v>
      </c>
      <c r="AE2071" s="35" t="str">
        <f t="shared" si="556"/>
        <v>295-305</v>
      </c>
      <c r="AF2071" s="36" t="str">
        <f t="shared" si="557"/>
        <v>LWS-LTI</v>
      </c>
    </row>
    <row r="2072" spans="5:32" x14ac:dyDescent="0.3">
      <c r="E2072" s="12">
        <v>40982.256944444445</v>
      </c>
      <c r="F2072" s="16">
        <v>6.26</v>
      </c>
      <c r="G2072" s="16">
        <v>480.49001312255905</v>
      </c>
      <c r="H2072" s="29">
        <v>1.2292432055411511</v>
      </c>
      <c r="I2072" s="26">
        <v>300.7</v>
      </c>
      <c r="J2072" s="30">
        <v>0.11182108626198083</v>
      </c>
      <c r="K2072" s="31">
        <v>0.3868849443048426</v>
      </c>
      <c r="L2072" s="108">
        <f ca="1">REWS!R2072</f>
        <v>6.227524412746722</v>
      </c>
      <c r="M2072" s="22">
        <f t="shared" si="544"/>
        <v>6.267219552702354</v>
      </c>
      <c r="N2072" s="22">
        <f t="shared" ca="1" si="545"/>
        <v>6.2347065119005594</v>
      </c>
      <c r="O2072" s="22">
        <f t="shared" si="546"/>
        <v>0.32666896086305619</v>
      </c>
      <c r="P2072" s="81">
        <f t="shared" ca="1" si="547"/>
        <v>7</v>
      </c>
      <c r="Q2072" s="22">
        <f t="shared" ca="1" si="548"/>
        <v>0.20666838722654698</v>
      </c>
      <c r="R2072" s="3">
        <f ca="1">IF(N2072&gt;'Power Curve'!$C$37,0,INDEX(Ci,$P2072,1)*POWER(1-Q2072,3)+INDEX(Ci,$P2072,2)*3*Q2072*POWER(1-Q2072,2)+INDEX(Ci,$P2072,3)*3*POWER(Q2072,2)*(1-Q2072)+INDEX(Ci,$P2072,4)*POWER(Q2072,3))</f>
        <v>410.15329060980054</v>
      </c>
      <c r="S2072" s="3">
        <f t="shared" si="549"/>
        <v>480.49001312255905</v>
      </c>
      <c r="T2072" s="3">
        <f t="shared" ca="1" si="550"/>
        <v>-70.336722512758513</v>
      </c>
      <c r="U2072" s="3">
        <f t="shared" ca="1" si="558"/>
        <v>70.336722512758513</v>
      </c>
      <c r="W2072" s="34">
        <f t="shared" si="551"/>
        <v>6</v>
      </c>
      <c r="X2072" s="73" t="b">
        <f>COUNTIF('Power Curve'!$D$2:$D$31,W2072)&gt;0</f>
        <v>1</v>
      </c>
      <c r="Y2072" s="73" t="b">
        <f t="shared" si="552"/>
        <v>0</v>
      </c>
      <c r="Z2072" s="73" t="b">
        <f t="shared" si="559"/>
        <v>1</v>
      </c>
      <c r="AA2072" s="34" t="str">
        <f t="shared" si="553"/>
        <v>Outer</v>
      </c>
      <c r="AB2072" s="35" t="str">
        <f t="shared" si="560"/>
        <v>0.3-0.4</v>
      </c>
      <c r="AC2072" s="36" t="str">
        <f t="shared" si="554"/>
        <v>6-7</v>
      </c>
      <c r="AD2072" s="36" t="str">
        <f t="shared" si="555"/>
        <v>Mar</v>
      </c>
      <c r="AE2072" s="35" t="str">
        <f t="shared" si="556"/>
        <v>295-305</v>
      </c>
      <c r="AF2072" s="36" t="str">
        <f t="shared" si="557"/>
        <v>Inner-TI</v>
      </c>
    </row>
    <row r="2073" spans="5:32" x14ac:dyDescent="0.3">
      <c r="E2073" s="12">
        <v>40982.263888888891</v>
      </c>
      <c r="F2073" s="16">
        <v>6.78</v>
      </c>
      <c r="G2073" s="16">
        <v>537.16999053955078</v>
      </c>
      <c r="H2073" s="29">
        <v>1.229063098123923</v>
      </c>
      <c r="I2073" s="26">
        <v>301.5</v>
      </c>
      <c r="J2073" s="30">
        <v>7.0796460176991149E-2</v>
      </c>
      <c r="K2073" s="31">
        <v>0.39689728333064528</v>
      </c>
      <c r="L2073" s="108">
        <f ca="1">REWS!R2073</f>
        <v>6.766849517807195</v>
      </c>
      <c r="M2073" s="22">
        <f t="shared" si="544"/>
        <v>6.7874877290583289</v>
      </c>
      <c r="N2073" s="22">
        <f t="shared" ca="1" si="545"/>
        <v>6.7743227236726549</v>
      </c>
      <c r="O2073" s="22">
        <f t="shared" si="546"/>
        <v>0.4070780846448126</v>
      </c>
      <c r="P2073" s="81">
        <f t="shared" ca="1" si="547"/>
        <v>7</v>
      </c>
      <c r="Q2073" s="22">
        <f t="shared" ca="1" si="548"/>
        <v>0.75521322287532822</v>
      </c>
      <c r="R2073" s="3">
        <f ca="1">IF(N2073&gt;'Power Curve'!$C$37,0,INDEX(Ci,$P2073,1)*POWER(1-Q2073,3)+INDEX(Ci,$P2073,2)*3*Q2073*POWER(1-Q2073,2)+INDEX(Ci,$P2073,3)*3*POWER(Q2073,2)*(1-Q2073)+INDEX(Ci,$P2073,4)*POWER(Q2073,3))</f>
        <v>538.69368421780371</v>
      </c>
      <c r="S2073" s="3">
        <f t="shared" si="549"/>
        <v>537.16999053955078</v>
      </c>
      <c r="T2073" s="3">
        <f t="shared" ca="1" si="550"/>
        <v>1.5236936782529256</v>
      </c>
      <c r="U2073" s="3">
        <f t="shared" ca="1" si="558"/>
        <v>1.5236936782529256</v>
      </c>
      <c r="W2073" s="34">
        <f t="shared" si="551"/>
        <v>7</v>
      </c>
      <c r="X2073" s="73" t="b">
        <f>COUNTIF('Power Curve'!$D$2:$D$31,W2073)&gt;0</f>
        <v>1</v>
      </c>
      <c r="Y2073" s="73" t="b">
        <f t="shared" si="552"/>
        <v>0</v>
      </c>
      <c r="Z2073" s="73" t="b">
        <f t="shared" si="559"/>
        <v>1</v>
      </c>
      <c r="AA2073" s="34" t="str">
        <f t="shared" si="553"/>
        <v>Outer</v>
      </c>
      <c r="AB2073" s="35" t="str">
        <f t="shared" si="560"/>
        <v>0.4-0.5</v>
      </c>
      <c r="AC2073" s="36" t="str">
        <f t="shared" si="554"/>
        <v>6-7</v>
      </c>
      <c r="AD2073" s="36" t="str">
        <f t="shared" si="555"/>
        <v>Mar</v>
      </c>
      <c r="AE2073" s="35" t="str">
        <f t="shared" si="556"/>
        <v>295-305</v>
      </c>
      <c r="AF2073" s="36" t="str">
        <f t="shared" si="557"/>
        <v>LWS-LTI</v>
      </c>
    </row>
    <row r="2074" spans="5:32" x14ac:dyDescent="0.3">
      <c r="E2074" s="12">
        <v>40982.270833333336</v>
      </c>
      <c r="F2074" s="16">
        <v>7.01</v>
      </c>
      <c r="G2074" s="16">
        <v>544.90001296997116</v>
      </c>
      <c r="H2074" s="29">
        <v>1.2283735425363074</v>
      </c>
      <c r="I2074" s="26">
        <v>304.10000000000002</v>
      </c>
      <c r="J2074" s="30">
        <v>0.11126961483594865</v>
      </c>
      <c r="K2074" s="31">
        <v>0.44913185319665172</v>
      </c>
      <c r="L2074" s="108">
        <f ca="1">REWS!R2074</f>
        <v>6.8937746590011262</v>
      </c>
      <c r="M2074" s="22">
        <f t="shared" si="544"/>
        <v>7.0164290769169853</v>
      </c>
      <c r="N2074" s="22">
        <f t="shared" ca="1" si="545"/>
        <v>6.9000971422437916</v>
      </c>
      <c r="O2074" s="22">
        <f t="shared" si="546"/>
        <v>0.4424617079670532</v>
      </c>
      <c r="P2074" s="81">
        <f t="shared" ca="1" si="547"/>
        <v>7</v>
      </c>
      <c r="Q2074" s="22">
        <f t="shared" ca="1" si="548"/>
        <v>0.88306873621758486</v>
      </c>
      <c r="R2074" s="3">
        <f ca="1">IF(N2074&gt;'Power Curve'!$C$37,0,INDEX(Ci,$P2074,1)*POWER(1-Q2074,3)+INDEX(Ci,$P2074,2)*3*Q2074*POWER(1-Q2074,2)+INDEX(Ci,$P2074,3)*3*POWER(Q2074,2)*(1-Q2074)+INDEX(Ci,$P2074,4)*POWER(Q2074,3))</f>
        <v>570.80632441776356</v>
      </c>
      <c r="S2074" s="3">
        <f t="shared" si="549"/>
        <v>544.90001296997116</v>
      </c>
      <c r="T2074" s="3">
        <f t="shared" ca="1" si="550"/>
        <v>25.906311447792405</v>
      </c>
      <c r="U2074" s="3">
        <f t="shared" ca="1" si="558"/>
        <v>25.906311447792405</v>
      </c>
      <c r="W2074" s="34">
        <f t="shared" si="551"/>
        <v>7</v>
      </c>
      <c r="X2074" s="73" t="b">
        <f>COUNTIF('Power Curve'!$D$2:$D$31,W2074)&gt;0</f>
        <v>1</v>
      </c>
      <c r="Y2074" s="73" t="b">
        <f t="shared" si="552"/>
        <v>0</v>
      </c>
      <c r="Z2074" s="73" t="b">
        <f t="shared" si="559"/>
        <v>1</v>
      </c>
      <c r="AA2074" s="34" t="str">
        <f t="shared" si="553"/>
        <v>Outer</v>
      </c>
      <c r="AB2074" s="35" t="str">
        <f t="shared" si="560"/>
        <v>0.4-0.5</v>
      </c>
      <c r="AC2074" s="36" t="str">
        <f t="shared" si="554"/>
        <v>6-7</v>
      </c>
      <c r="AD2074" s="36" t="str">
        <f t="shared" si="555"/>
        <v>Mar</v>
      </c>
      <c r="AE2074" s="35" t="str">
        <f t="shared" si="556"/>
        <v>295-305</v>
      </c>
      <c r="AF2074" s="36" t="str">
        <f t="shared" si="557"/>
        <v>Inner-TI</v>
      </c>
    </row>
    <row r="2075" spans="5:32" x14ac:dyDescent="0.3">
      <c r="E2075" s="12">
        <v>40982.277777777781</v>
      </c>
      <c r="F2075" s="16">
        <v>7.42</v>
      </c>
      <c r="G2075" s="16">
        <v>605.19998025894165</v>
      </c>
      <c r="H2075" s="29">
        <v>1.2272260017658194</v>
      </c>
      <c r="I2075" s="26">
        <v>308.10000000000002</v>
      </c>
      <c r="J2075" s="30">
        <v>2.6954177897574125E-2</v>
      </c>
      <c r="K2075" s="31">
        <v>0.53534442984943698</v>
      </c>
      <c r="L2075" s="108">
        <f ca="1">REWS!R2075</f>
        <v>7.1363929572584546</v>
      </c>
      <c r="M2075" s="22">
        <f t="shared" si="544"/>
        <v>7.4244916839836002</v>
      </c>
      <c r="N2075" s="22">
        <f t="shared" ca="1" si="545"/>
        <v>7.1407129602162431</v>
      </c>
      <c r="O2075" s="22">
        <f t="shared" si="546"/>
        <v>0.50552909931154177</v>
      </c>
      <c r="P2075" s="81">
        <f t="shared" ca="1" si="547"/>
        <v>8</v>
      </c>
      <c r="Q2075" s="22">
        <f t="shared" ca="1" si="548"/>
        <v>0.12640179104840946</v>
      </c>
      <c r="R2075" s="3">
        <f ca="1">IF(N2075&gt;'Power Curve'!$C$37,0,INDEX(Ci,$P2075,1)*POWER(1-Q2075,3)+INDEX(Ci,$P2075,2)*3*Q2075*POWER(1-Q2075,2)+INDEX(Ci,$P2075,3)*3*POWER(Q2075,2)*(1-Q2075)+INDEX(Ci,$P2075,4)*POWER(Q2075,3))</f>
        <v>633.07115375124226</v>
      </c>
      <c r="S2075" s="3">
        <f t="shared" si="549"/>
        <v>605.19998025894165</v>
      </c>
      <c r="T2075" s="3">
        <f t="shared" ca="1" si="550"/>
        <v>27.871173492300613</v>
      </c>
      <c r="U2075" s="3">
        <f t="shared" ca="1" si="558"/>
        <v>27.871173492300613</v>
      </c>
      <c r="W2075" s="34">
        <f t="shared" si="551"/>
        <v>7</v>
      </c>
      <c r="X2075" s="73" t="b">
        <f>COUNTIF('Power Curve'!$D$2:$D$31,W2075)&gt;0</f>
        <v>1</v>
      </c>
      <c r="Y2075" s="73" t="b">
        <f t="shared" si="552"/>
        <v>0</v>
      </c>
      <c r="Z2075" s="73" t="b">
        <f t="shared" si="559"/>
        <v>1</v>
      </c>
      <c r="AA2075" s="34" t="str">
        <f t="shared" si="553"/>
        <v>Outer</v>
      </c>
      <c r="AB2075" s="35" t="str">
        <f t="shared" si="560"/>
        <v>0.5-0.6</v>
      </c>
      <c r="AC2075" s="36" t="str">
        <f t="shared" si="554"/>
        <v>6-7</v>
      </c>
      <c r="AD2075" s="36" t="str">
        <f t="shared" si="555"/>
        <v>Mar</v>
      </c>
      <c r="AE2075" s="35" t="str">
        <f t="shared" si="556"/>
        <v>305-315</v>
      </c>
      <c r="AF2075" s="36" t="str">
        <f t="shared" si="557"/>
        <v>HWS-LTI</v>
      </c>
    </row>
    <row r="2076" spans="5:32" x14ac:dyDescent="0.3">
      <c r="E2076" s="12">
        <v>40982.284722222219</v>
      </c>
      <c r="F2076" s="16">
        <v>7</v>
      </c>
      <c r="G2076" s="16">
        <v>490.50999832153349</v>
      </c>
      <c r="H2076" s="29">
        <v>1.2273635944018866</v>
      </c>
      <c r="I2076" s="26">
        <v>307.60000000000002</v>
      </c>
      <c r="J2076" s="30">
        <v>0.03</v>
      </c>
      <c r="K2076" s="31">
        <v>0.62173495194976136</v>
      </c>
      <c r="L2076" s="108">
        <f ca="1">REWS!R2076</f>
        <v>6.7571644061506246</v>
      </c>
      <c r="M2076" s="22">
        <f t="shared" si="544"/>
        <v>7.0044991921369029</v>
      </c>
      <c r="N2076" s="22">
        <f t="shared" ca="1" si="545"/>
        <v>6.7615075177168977</v>
      </c>
      <c r="O2076" s="22">
        <f t="shared" si="546"/>
        <v>0.44061790581735688</v>
      </c>
      <c r="P2076" s="81">
        <f t="shared" ca="1" si="547"/>
        <v>7</v>
      </c>
      <c r="Q2076" s="22">
        <f t="shared" ca="1" si="548"/>
        <v>0.74218597333862402</v>
      </c>
      <c r="R2076" s="3">
        <f ca="1">IF(N2076&gt;'Power Curve'!$C$37,0,INDEX(Ci,$P2076,1)*POWER(1-Q2076,3)+INDEX(Ci,$P2076,2)*3*Q2076*POWER(1-Q2076,2)+INDEX(Ci,$P2076,3)*3*POWER(Q2076,2)*(1-Q2076)+INDEX(Ci,$P2076,4)*POWER(Q2076,3))</f>
        <v>535.44294044249546</v>
      </c>
      <c r="S2076" s="3">
        <f t="shared" si="549"/>
        <v>490.50999832153349</v>
      </c>
      <c r="T2076" s="3">
        <f t="shared" ca="1" si="550"/>
        <v>44.932942120961968</v>
      </c>
      <c r="U2076" s="3">
        <f t="shared" ca="1" si="558"/>
        <v>44.932942120961968</v>
      </c>
      <c r="W2076" s="34">
        <f t="shared" si="551"/>
        <v>7</v>
      </c>
      <c r="X2076" s="73" t="b">
        <f>COUNTIF('Power Curve'!$D$2:$D$31,W2076)&gt;0</f>
        <v>1</v>
      </c>
      <c r="Y2076" s="73" t="b">
        <f t="shared" si="552"/>
        <v>0</v>
      </c>
      <c r="Z2076" s="73" t="b">
        <f t="shared" si="559"/>
        <v>1</v>
      </c>
      <c r="AA2076" s="34" t="str">
        <f t="shared" si="553"/>
        <v>Outer</v>
      </c>
      <c r="AB2076" s="35" t="str">
        <f t="shared" si="560"/>
        <v>0.4-0.5</v>
      </c>
      <c r="AC2076" s="36" t="str">
        <f t="shared" si="554"/>
        <v>6-7</v>
      </c>
      <c r="AD2076" s="36" t="str">
        <f t="shared" si="555"/>
        <v>Mar</v>
      </c>
      <c r="AE2076" s="35" t="str">
        <f t="shared" si="556"/>
        <v>305-315</v>
      </c>
      <c r="AF2076" s="36" t="str">
        <f t="shared" si="557"/>
        <v>LWS-LTI</v>
      </c>
    </row>
    <row r="2077" spans="5:32" x14ac:dyDescent="0.3">
      <c r="E2077" s="12">
        <v>40982.291666666664</v>
      </c>
      <c r="F2077" s="16">
        <v>6.31</v>
      </c>
      <c r="G2077" s="16">
        <v>472.50002288818331</v>
      </c>
      <c r="H2077" s="29">
        <v>1.2271342912078622</v>
      </c>
      <c r="I2077" s="26">
        <v>314.5</v>
      </c>
      <c r="J2077" s="30">
        <v>0.11093502377179081</v>
      </c>
      <c r="K2077" s="31">
        <v>0.47903071374413753</v>
      </c>
      <c r="L2077" s="108">
        <f ca="1">REWS!R2077</f>
        <v>6.2473485984749404</v>
      </c>
      <c r="M2077" s="22">
        <f t="shared" si="544"/>
        <v>6.3136624663335299</v>
      </c>
      <c r="N2077" s="22">
        <f t="shared" ca="1" si="545"/>
        <v>6.2509747005218088</v>
      </c>
      <c r="O2077" s="22">
        <f t="shared" si="546"/>
        <v>0.33384686287718879</v>
      </c>
      <c r="P2077" s="81">
        <f t="shared" ca="1" si="547"/>
        <v>7</v>
      </c>
      <c r="Q2077" s="22">
        <f t="shared" ca="1" si="548"/>
        <v>0.22320575333762221</v>
      </c>
      <c r="R2077" s="3">
        <f ca="1">IF(N2077&gt;'Power Curve'!$C$37,0,INDEX(Ci,$P2077,1)*POWER(1-Q2077,3)+INDEX(Ci,$P2077,2)*3*Q2077*POWER(1-Q2077,2)+INDEX(Ci,$P2077,3)*3*POWER(Q2077,2)*(1-Q2077)+INDEX(Ci,$P2077,4)*POWER(Q2077,3))</f>
        <v>413.66510916440205</v>
      </c>
      <c r="S2077" s="3">
        <f t="shared" si="549"/>
        <v>472.50002288818331</v>
      </c>
      <c r="T2077" s="3">
        <f t="shared" ca="1" si="550"/>
        <v>-58.834913723781256</v>
      </c>
      <c r="U2077" s="3">
        <f t="shared" ca="1" si="558"/>
        <v>58.834913723781256</v>
      </c>
      <c r="W2077" s="34">
        <f t="shared" si="551"/>
        <v>6</v>
      </c>
      <c r="X2077" s="73" t="b">
        <f>COUNTIF('Power Curve'!$D$2:$D$31,W2077)&gt;0</f>
        <v>1</v>
      </c>
      <c r="Y2077" s="73" t="b">
        <f t="shared" si="552"/>
        <v>0</v>
      </c>
      <c r="Z2077" s="73" t="b">
        <f t="shared" si="559"/>
        <v>1</v>
      </c>
      <c r="AA2077" s="34" t="str">
        <f t="shared" si="553"/>
        <v>Outer</v>
      </c>
      <c r="AB2077" s="35" t="str">
        <f t="shared" si="560"/>
        <v>0.3-0.4</v>
      </c>
      <c r="AC2077" s="36" t="str">
        <f t="shared" si="554"/>
        <v>7-8</v>
      </c>
      <c r="AD2077" s="36" t="str">
        <f t="shared" si="555"/>
        <v>Mar</v>
      </c>
      <c r="AE2077" s="35" t="str">
        <f t="shared" si="556"/>
        <v>305-315</v>
      </c>
      <c r="AF2077" s="36" t="str">
        <f t="shared" si="557"/>
        <v>Inner-TI</v>
      </c>
    </row>
    <row r="2078" spans="5:32" x14ac:dyDescent="0.3">
      <c r="E2078" s="12">
        <v>40982.298611111109</v>
      </c>
      <c r="F2078" s="16">
        <v>6</v>
      </c>
      <c r="G2078" s="16">
        <v>344.24999618530313</v>
      </c>
      <c r="H2078" s="29">
        <v>1.2268088777124477</v>
      </c>
      <c r="I2078" s="26">
        <v>314.7</v>
      </c>
      <c r="J2078" s="30">
        <v>9.9999999999999992E-2</v>
      </c>
      <c r="K2078" s="31">
        <v>0.40448215099150736</v>
      </c>
      <c r="L2078" s="108">
        <f ca="1">REWS!R2078</f>
        <v>5.9615736364509821</v>
      </c>
      <c r="M2078" s="22">
        <f t="shared" si="544"/>
        <v>6.0029518172922405</v>
      </c>
      <c r="N2078" s="22">
        <f t="shared" ca="1" si="545"/>
        <v>5.9645065491424889</v>
      </c>
      <c r="O2078" s="22">
        <f t="shared" si="546"/>
        <v>0.28582553046731157</v>
      </c>
      <c r="P2078" s="81">
        <f t="shared" ca="1" si="547"/>
        <v>6</v>
      </c>
      <c r="Q2078" s="22">
        <f t="shared" ca="1" si="548"/>
        <v>0.93332406592713946</v>
      </c>
      <c r="R2078" s="3">
        <f ca="1">IF(N2078&gt;'Power Curve'!$C$37,0,INDEX(Ci,$P2078,1)*POWER(1-Q2078,3)+INDEX(Ci,$P2078,2)*3*Q2078*POWER(1-Q2078,2)+INDEX(Ci,$P2078,3)*3*POWER(Q2078,2)*(1-Q2078)+INDEX(Ci,$P2078,4)*POWER(Q2078,3))</f>
        <v>356.69408619367442</v>
      </c>
      <c r="S2078" s="3">
        <f t="shared" si="549"/>
        <v>344.24999618530313</v>
      </c>
      <c r="T2078" s="3">
        <f t="shared" ca="1" si="550"/>
        <v>12.44409000837129</v>
      </c>
      <c r="U2078" s="3">
        <f t="shared" ca="1" si="558"/>
        <v>12.44409000837129</v>
      </c>
      <c r="W2078" s="34">
        <f t="shared" si="551"/>
        <v>6</v>
      </c>
      <c r="X2078" s="73" t="b">
        <f>COUNTIF('Power Curve'!$D$2:$D$31,W2078)&gt;0</f>
        <v>1</v>
      </c>
      <c r="Y2078" s="73" t="b">
        <f t="shared" si="552"/>
        <v>0</v>
      </c>
      <c r="Z2078" s="73" t="b">
        <f t="shared" si="559"/>
        <v>1</v>
      </c>
      <c r="AA2078" s="34" t="str">
        <f t="shared" si="553"/>
        <v>Outer</v>
      </c>
      <c r="AB2078" s="35" t="str">
        <f t="shared" si="560"/>
        <v>0.2-0.3</v>
      </c>
      <c r="AC2078" s="36" t="str">
        <f t="shared" si="554"/>
        <v>7-8</v>
      </c>
      <c r="AD2078" s="36" t="str">
        <f t="shared" si="555"/>
        <v>Mar</v>
      </c>
      <c r="AE2078" s="35" t="str">
        <f t="shared" si="556"/>
        <v>305-315</v>
      </c>
      <c r="AF2078" s="36" t="str">
        <f t="shared" si="557"/>
        <v>LWS-LTI</v>
      </c>
    </row>
    <row r="2079" spans="5:32" x14ac:dyDescent="0.3">
      <c r="E2079" s="12">
        <v>40982.305555555555</v>
      </c>
      <c r="F2079" s="16">
        <v>5.69</v>
      </c>
      <c r="G2079" s="16">
        <v>290.37000274658169</v>
      </c>
      <c r="H2079" s="29">
        <v>1.2271342912078622</v>
      </c>
      <c r="I2079" s="26">
        <v>307.39999999999998</v>
      </c>
      <c r="J2079" s="30">
        <v>9.8418277680140595E-2</v>
      </c>
      <c r="K2079" s="31">
        <v>0.47991431958597947</v>
      </c>
      <c r="L2079" s="108">
        <f ca="1">REWS!R2079</f>
        <v>5.7111798733730765</v>
      </c>
      <c r="M2079" s="22">
        <f t="shared" si="544"/>
        <v>5.6933026043483022</v>
      </c>
      <c r="N2079" s="22">
        <f t="shared" ca="1" si="545"/>
        <v>5.7144947709976348</v>
      </c>
      <c r="O2079" s="22">
        <f t="shared" si="546"/>
        <v>0.23796824642790379</v>
      </c>
      <c r="P2079" s="81">
        <f t="shared" ca="1" si="547"/>
        <v>6</v>
      </c>
      <c r="Q2079" s="22">
        <f t="shared" ca="1" si="548"/>
        <v>0.68413288823590768</v>
      </c>
      <c r="R2079" s="3">
        <f ca="1">IF(N2079&gt;'Power Curve'!$C$37,0,INDEX(Ci,$P2079,1)*POWER(1-Q2079,3)+INDEX(Ci,$P2079,2)*3*Q2079*POWER(1-Q2079,2)+INDEX(Ci,$P2079,3)*3*POWER(Q2079,2)*(1-Q2079)+INDEX(Ci,$P2079,4)*POWER(Q2079,3))</f>
        <v>314.47381481407263</v>
      </c>
      <c r="S2079" s="3">
        <f t="shared" si="549"/>
        <v>290.37000274658169</v>
      </c>
      <c r="T2079" s="3">
        <f t="shared" ca="1" si="550"/>
        <v>24.103812067490935</v>
      </c>
      <c r="U2079" s="3">
        <f t="shared" ca="1" si="558"/>
        <v>24.103812067490935</v>
      </c>
      <c r="W2079" s="34">
        <f t="shared" si="551"/>
        <v>6</v>
      </c>
      <c r="X2079" s="73" t="b">
        <f>COUNTIF('Power Curve'!$D$2:$D$31,W2079)&gt;0</f>
        <v>1</v>
      </c>
      <c r="Y2079" s="73" t="b">
        <f t="shared" si="552"/>
        <v>0</v>
      </c>
      <c r="Z2079" s="73" t="b">
        <f t="shared" si="559"/>
        <v>1</v>
      </c>
      <c r="AA2079" s="34" t="str">
        <f t="shared" si="553"/>
        <v>Outer</v>
      </c>
      <c r="AB2079" s="35" t="str">
        <f t="shared" si="560"/>
        <v>0.2-0.3</v>
      </c>
      <c r="AC2079" s="36" t="str">
        <f t="shared" si="554"/>
        <v>7-8</v>
      </c>
      <c r="AD2079" s="36" t="str">
        <f t="shared" si="555"/>
        <v>Mar</v>
      </c>
      <c r="AE2079" s="35" t="str">
        <f t="shared" si="556"/>
        <v>305-315</v>
      </c>
      <c r="AF2079" s="36" t="str">
        <f t="shared" si="557"/>
        <v>LWS-LTI</v>
      </c>
    </row>
    <row r="2080" spans="5:32" x14ac:dyDescent="0.3">
      <c r="E2080" s="12">
        <v>40982.3125</v>
      </c>
      <c r="F2080" s="16">
        <v>5.57</v>
      </c>
      <c r="G2080" s="16">
        <v>263.50999450683634</v>
      </c>
      <c r="H2080" s="29">
        <v>1.2258517789511056</v>
      </c>
      <c r="I2080" s="26">
        <v>310</v>
      </c>
      <c r="J2080" s="30">
        <v>7.899461400359066E-2</v>
      </c>
      <c r="K2080" s="31">
        <v>0.45185713603134159</v>
      </c>
      <c r="L2080" s="108">
        <f ca="1">REWS!R2080</f>
        <v>5.4984257995777366</v>
      </c>
      <c r="M2080" s="22">
        <f t="shared" si="544"/>
        <v>5.5712906964733024</v>
      </c>
      <c r="N2080" s="22">
        <f t="shared" ca="1" si="545"/>
        <v>5.4996999106707758</v>
      </c>
      <c r="O2080" s="22">
        <f t="shared" si="546"/>
        <v>0.21911091275071118</v>
      </c>
      <c r="P2080" s="81">
        <f t="shared" ca="1" si="547"/>
        <v>6</v>
      </c>
      <c r="Q2080" s="22">
        <f t="shared" ca="1" si="548"/>
        <v>0.47004303773349715</v>
      </c>
      <c r="R2080" s="3">
        <f ca="1">IF(N2080&gt;'Power Curve'!$C$37,0,INDEX(Ci,$P2080,1)*POWER(1-Q2080,3)+INDEX(Ci,$P2080,2)*3*Q2080*POWER(1-Q2080,2)+INDEX(Ci,$P2080,3)*3*POWER(Q2080,2)*(1-Q2080)+INDEX(Ci,$P2080,4)*POWER(Q2080,3))</f>
        <v>281.57955759006819</v>
      </c>
      <c r="S2080" s="3">
        <f t="shared" si="549"/>
        <v>263.50999450683634</v>
      </c>
      <c r="T2080" s="3">
        <f t="shared" ca="1" si="550"/>
        <v>18.069563083231856</v>
      </c>
      <c r="U2080" s="3">
        <f t="shared" ca="1" si="558"/>
        <v>18.069563083231856</v>
      </c>
      <c r="W2080" s="34">
        <f t="shared" si="551"/>
        <v>6</v>
      </c>
      <c r="X2080" s="73" t="b">
        <f>COUNTIF('Power Curve'!$D$2:$D$31,W2080)&gt;0</f>
        <v>1</v>
      </c>
      <c r="Y2080" s="73" t="b">
        <f t="shared" si="552"/>
        <v>0</v>
      </c>
      <c r="Z2080" s="73" t="b">
        <f t="shared" si="559"/>
        <v>1</v>
      </c>
      <c r="AA2080" s="34" t="str">
        <f t="shared" si="553"/>
        <v>Outer</v>
      </c>
      <c r="AB2080" s="35" t="str">
        <f t="shared" si="560"/>
        <v>0.2-0.3</v>
      </c>
      <c r="AC2080" s="36" t="str">
        <f t="shared" si="554"/>
        <v>7-8</v>
      </c>
      <c r="AD2080" s="36" t="str">
        <f t="shared" si="555"/>
        <v>Mar</v>
      </c>
      <c r="AE2080" s="35" t="str">
        <f t="shared" si="556"/>
        <v>305-315</v>
      </c>
      <c r="AF2080" s="36" t="str">
        <f t="shared" si="557"/>
        <v>LWS-LTI</v>
      </c>
    </row>
    <row r="2081" spans="5:32" x14ac:dyDescent="0.3">
      <c r="E2081" s="12">
        <v>40982.319444444445</v>
      </c>
      <c r="F2081" s="16">
        <v>5.78</v>
      </c>
      <c r="G2081" s="16">
        <v>259.91998672485403</v>
      </c>
      <c r="H2081" s="29">
        <v>1.2255773040600872</v>
      </c>
      <c r="I2081" s="26">
        <v>308.2</v>
      </c>
      <c r="J2081" s="30">
        <v>3.8062283737024222E-2</v>
      </c>
      <c r="K2081" s="31">
        <v>0.37782740620396282</v>
      </c>
      <c r="L2081" s="108">
        <f ca="1">REWS!R2081</f>
        <v>5.6719465165639953</v>
      </c>
      <c r="M2081" s="22">
        <f t="shared" si="544"/>
        <v>5.7809078349456815</v>
      </c>
      <c r="N2081" s="22">
        <f t="shared" ca="1" si="545"/>
        <v>5.6728373801034024</v>
      </c>
      <c r="O2081" s="22">
        <f t="shared" si="546"/>
        <v>0.2515079172191732</v>
      </c>
      <c r="P2081" s="81">
        <f t="shared" ca="1" si="547"/>
        <v>6</v>
      </c>
      <c r="Q2081" s="22">
        <f t="shared" ca="1" si="548"/>
        <v>0.64261222719543731</v>
      </c>
      <c r="R2081" s="3">
        <f ca="1">IF(N2081&gt;'Power Curve'!$C$37,0,INDEX(Ci,$P2081,1)*POWER(1-Q2081,3)+INDEX(Ci,$P2081,2)*3*Q2081*POWER(1-Q2081,2)+INDEX(Ci,$P2081,3)*3*POWER(Q2081,2)*(1-Q2081)+INDEX(Ci,$P2081,4)*POWER(Q2081,3))</f>
        <v>307.91167616950929</v>
      </c>
      <c r="S2081" s="3">
        <f t="shared" si="549"/>
        <v>259.91998672485403</v>
      </c>
      <c r="T2081" s="3">
        <f t="shared" ca="1" si="550"/>
        <v>47.991689444655265</v>
      </c>
      <c r="U2081" s="3">
        <f t="shared" ca="1" si="558"/>
        <v>47.991689444655265</v>
      </c>
      <c r="W2081" s="34">
        <f t="shared" si="551"/>
        <v>6</v>
      </c>
      <c r="X2081" s="73" t="b">
        <f>COUNTIF('Power Curve'!$D$2:$D$31,W2081)&gt;0</f>
        <v>1</v>
      </c>
      <c r="Y2081" s="73" t="b">
        <f t="shared" si="552"/>
        <v>0</v>
      </c>
      <c r="Z2081" s="73" t="b">
        <f t="shared" si="559"/>
        <v>1</v>
      </c>
      <c r="AA2081" s="34" t="str">
        <f t="shared" si="553"/>
        <v>Outer</v>
      </c>
      <c r="AB2081" s="35" t="str">
        <f t="shared" si="560"/>
        <v>0.2-0.3</v>
      </c>
      <c r="AC2081" s="36" t="str">
        <f t="shared" si="554"/>
        <v>7-8</v>
      </c>
      <c r="AD2081" s="36" t="str">
        <f t="shared" si="555"/>
        <v>Mar</v>
      </c>
      <c r="AE2081" s="35" t="str">
        <f t="shared" si="556"/>
        <v>305-315</v>
      </c>
      <c r="AF2081" s="36" t="str">
        <f t="shared" si="557"/>
        <v>LWS-LTI</v>
      </c>
    </row>
    <row r="2082" spans="5:32" x14ac:dyDescent="0.3">
      <c r="E2082" s="12">
        <v>40982.326388888891</v>
      </c>
      <c r="F2082" s="16">
        <v>5.05</v>
      </c>
      <c r="G2082" s="16">
        <v>163.15999221801729</v>
      </c>
      <c r="H2082" s="29">
        <v>1.2259938069016985</v>
      </c>
      <c r="I2082" s="26">
        <v>300.8</v>
      </c>
      <c r="J2082" s="30">
        <v>9.7029702970297033E-2</v>
      </c>
      <c r="K2082" s="31">
        <v>0.39474875241459245</v>
      </c>
      <c r="L2082" s="108">
        <f ca="1">REWS!R2082</f>
        <v>5.0424734038516776</v>
      </c>
      <c r="M2082" s="22">
        <f t="shared" si="544"/>
        <v>5.0513652702811047</v>
      </c>
      <c r="N2082" s="22">
        <f t="shared" ca="1" si="545"/>
        <v>5.0438366393133682</v>
      </c>
      <c r="O2082" s="22">
        <f t="shared" si="546"/>
        <v>0.138754762111649</v>
      </c>
      <c r="P2082" s="81">
        <f t="shared" ca="1" si="547"/>
        <v>6</v>
      </c>
      <c r="Q2082" s="22">
        <f t="shared" ca="1" si="548"/>
        <v>1.5676022312675526E-2</v>
      </c>
      <c r="R2082" s="3">
        <f ca="1">IF(N2082&gt;'Power Curve'!$C$37,0,INDEX(Ci,$P2082,1)*POWER(1-Q2082,3)+INDEX(Ci,$P2082,2)*3*Q2082*POWER(1-Q2082,2)+INDEX(Ci,$P2082,3)*3*POWER(Q2082,2)*(1-Q2082)+INDEX(Ci,$P2082,4)*POWER(Q2082,3))</f>
        <v>213.88846852889327</v>
      </c>
      <c r="S2082" s="3">
        <f t="shared" si="549"/>
        <v>163.15999221801729</v>
      </c>
      <c r="T2082" s="3">
        <f t="shared" ca="1" si="550"/>
        <v>50.728476310875976</v>
      </c>
      <c r="U2082" s="3">
        <f t="shared" ca="1" si="558"/>
        <v>50.728476310875976</v>
      </c>
      <c r="W2082" s="34">
        <f t="shared" si="551"/>
        <v>5</v>
      </c>
      <c r="X2082" s="73" t="b">
        <f>COUNTIF('Power Curve'!$D$2:$D$31,W2082)&gt;0</f>
        <v>1</v>
      </c>
      <c r="Y2082" s="73" t="b">
        <f t="shared" si="552"/>
        <v>0</v>
      </c>
      <c r="Z2082" s="73" t="b">
        <f t="shared" si="559"/>
        <v>1</v>
      </c>
      <c r="AA2082" s="34" t="str">
        <f t="shared" si="553"/>
        <v>Outer</v>
      </c>
      <c r="AB2082" s="35" t="str">
        <f t="shared" si="560"/>
        <v>0.1-0.2</v>
      </c>
      <c r="AC2082" s="36" t="str">
        <f t="shared" si="554"/>
        <v>7-8</v>
      </c>
      <c r="AD2082" s="36" t="str">
        <f t="shared" si="555"/>
        <v>Mar</v>
      </c>
      <c r="AE2082" s="35" t="str">
        <f t="shared" si="556"/>
        <v>295-305</v>
      </c>
      <c r="AF2082" s="36" t="str">
        <f t="shared" si="557"/>
        <v>LWS-LTI</v>
      </c>
    </row>
    <row r="2083" spans="5:32" x14ac:dyDescent="0.3">
      <c r="E2083" s="12">
        <v>40982.333333333336</v>
      </c>
      <c r="F2083" s="16">
        <v>4.3600000000000003</v>
      </c>
      <c r="G2083" s="16">
        <v>71.399997711181697</v>
      </c>
      <c r="H2083" s="29">
        <v>1.2257650780225671</v>
      </c>
      <c r="I2083" s="26">
        <v>295.89999999999998</v>
      </c>
      <c r="J2083" s="30">
        <v>9.8623853211009166E-2</v>
      </c>
      <c r="K2083" s="31">
        <v>0.39132830200233321</v>
      </c>
      <c r="L2083" s="108">
        <f ca="1">REWS!R2083</f>
        <v>4.3726786233304198</v>
      </c>
      <c r="M2083" s="22">
        <f t="shared" si="544"/>
        <v>4.3609074955020031</v>
      </c>
      <c r="N2083" s="22">
        <f t="shared" ca="1" si="545"/>
        <v>4.3735887577759192</v>
      </c>
      <c r="O2083" s="22">
        <f t="shared" si="546"/>
        <v>3.2042287273860916E-2</v>
      </c>
      <c r="P2083" s="81">
        <f t="shared" ca="1" si="547"/>
        <v>5</v>
      </c>
      <c r="Q2083" s="22">
        <f t="shared" ca="1" si="548"/>
        <v>0.25156929231927394</v>
      </c>
      <c r="R2083" s="3">
        <f ca="1">IF(N2083&gt;'Power Curve'!$C$37,0,INDEX(Ci,$P2083,1)*POWER(1-Q2083,3)+INDEX(Ci,$P2083,2)*3*Q2083*POWER(1-Q2083,2)+INDEX(Ci,$P2083,3)*3*POWER(Q2083,2)*(1-Q2083)+INDEX(Ci,$P2083,4)*POWER(Q2083,3))</f>
        <v>102.54849212751199</v>
      </c>
      <c r="S2083" s="3">
        <f t="shared" si="549"/>
        <v>71.399997711181697</v>
      </c>
      <c r="T2083" s="3">
        <f t="shared" ca="1" si="550"/>
        <v>31.148494416330294</v>
      </c>
      <c r="U2083" s="3">
        <f t="shared" ca="1" si="558"/>
        <v>31.148494416330294</v>
      </c>
      <c r="W2083" s="34">
        <f t="shared" si="551"/>
        <v>4</v>
      </c>
      <c r="X2083" s="73" t="b">
        <f>COUNTIF('Power Curve'!$D$2:$D$31,W2083)&gt;0</f>
        <v>1</v>
      </c>
      <c r="Y2083" s="73" t="b">
        <f t="shared" si="552"/>
        <v>0</v>
      </c>
      <c r="Z2083" s="73" t="b">
        <f t="shared" si="559"/>
        <v>1</v>
      </c>
      <c r="AA2083" s="34" t="str">
        <f t="shared" si="553"/>
        <v>Outer</v>
      </c>
      <c r="AB2083" s="35" t="str">
        <f t="shared" si="560"/>
        <v>0.0-0.1</v>
      </c>
      <c r="AC2083" s="36" t="str">
        <f t="shared" si="554"/>
        <v>8-9</v>
      </c>
      <c r="AD2083" s="36" t="str">
        <f t="shared" si="555"/>
        <v>Mar</v>
      </c>
      <c r="AE2083" s="35" t="str">
        <f t="shared" si="556"/>
        <v>295-305</v>
      </c>
      <c r="AF2083" s="36" t="str">
        <f t="shared" si="557"/>
        <v>LWS-LTI</v>
      </c>
    </row>
    <row r="2084" spans="5:32" x14ac:dyDescent="0.3">
      <c r="E2084" s="12">
        <v>40982.340277777781</v>
      </c>
      <c r="F2084" s="16">
        <v>3.91</v>
      </c>
      <c r="G2084" s="16">
        <v>51.75</v>
      </c>
      <c r="H2084" s="29">
        <v>1.2249423541507447</v>
      </c>
      <c r="I2084" s="26">
        <v>305.7</v>
      </c>
      <c r="J2084" s="30">
        <v>0.15601023017902813</v>
      </c>
      <c r="K2084" s="31">
        <v>0.38606073801313517</v>
      </c>
      <c r="L2084" s="108">
        <f ca="1">REWS!R2084</f>
        <v>3.9259865330639423</v>
      </c>
      <c r="M2084" s="22">
        <f t="shared" si="544"/>
        <v>3.9099386669915055</v>
      </c>
      <c r="N2084" s="22">
        <f t="shared" ca="1" si="545"/>
        <v>3.9259249492876296</v>
      </c>
      <c r="O2084" s="22">
        <f t="shared" si="546"/>
        <v>-3.7656398906404875E-2</v>
      </c>
      <c r="P2084" s="81">
        <f t="shared" ca="1" si="547"/>
        <v>4</v>
      </c>
      <c r="Q2084" s="22">
        <f t="shared" ca="1" si="548"/>
        <v>0.83780072403070671</v>
      </c>
      <c r="R2084" s="3">
        <f ca="1">IF(N2084&gt;'Power Curve'!$C$37,0,INDEX(Ci,$P2084,1)*POWER(1-Q2084,3)+INDEX(Ci,$P2084,2)*3*Q2084*POWER(1-Q2084,2)+INDEX(Ci,$P2084,3)*3*POWER(Q2084,2)*(1-Q2084)+INDEX(Ci,$P2084,4)*POWER(Q2084,3))</f>
        <v>58.514906858943789</v>
      </c>
      <c r="S2084" s="3">
        <f t="shared" si="549"/>
        <v>51.75</v>
      </c>
      <c r="T2084" s="3">
        <f t="shared" ca="1" si="550"/>
        <v>6.7649068589437888</v>
      </c>
      <c r="U2084" s="3">
        <f t="shared" ca="1" si="558"/>
        <v>6.7649068589437888</v>
      </c>
      <c r="W2084" s="34">
        <f t="shared" si="551"/>
        <v>4</v>
      </c>
      <c r="X2084" s="73" t="b">
        <f>COUNTIF('Power Curve'!$D$2:$D$31,W2084)&gt;0</f>
        <v>1</v>
      </c>
      <c r="Y2084" s="73" t="b">
        <f t="shared" si="552"/>
        <v>0</v>
      </c>
      <c r="Z2084" s="73" t="b">
        <f t="shared" si="559"/>
        <v>1</v>
      </c>
      <c r="AA2084" s="34" t="str">
        <f t="shared" si="553"/>
        <v>Outer</v>
      </c>
      <c r="AB2084" s="35" t="str">
        <f t="shared" si="560"/>
        <v>-0.1-0.0</v>
      </c>
      <c r="AC2084" s="36" t="str">
        <f t="shared" si="554"/>
        <v>8-9</v>
      </c>
      <c r="AD2084" s="36" t="str">
        <f t="shared" si="555"/>
        <v>Mar</v>
      </c>
      <c r="AE2084" s="35" t="str">
        <f t="shared" si="556"/>
        <v>305-315</v>
      </c>
      <c r="AF2084" s="36" t="str">
        <f t="shared" si="557"/>
        <v>LWS-HTI</v>
      </c>
    </row>
    <row r="2085" spans="5:32" x14ac:dyDescent="0.3">
      <c r="E2085" s="12">
        <v>40982.347222222219</v>
      </c>
      <c r="F2085" s="16">
        <v>3.52</v>
      </c>
      <c r="G2085" s="16">
        <v>45.440000534057702</v>
      </c>
      <c r="H2085" s="29">
        <v>1.2239786459674409</v>
      </c>
      <c r="I2085" s="26">
        <v>311.39999999999998</v>
      </c>
      <c r="J2085" s="30">
        <v>0.24431818181818182</v>
      </c>
      <c r="K2085" s="31">
        <v>0.34695396627715497</v>
      </c>
      <c r="L2085" s="108">
        <f ca="1">REWS!R2085</f>
        <v>3.5311302179254787</v>
      </c>
      <c r="M2085" s="22">
        <f t="shared" si="544"/>
        <v>3.5190214514763696</v>
      </c>
      <c r="N2085" s="22">
        <f t="shared" ca="1" si="545"/>
        <v>3.5301485752375532</v>
      </c>
      <c r="O2085" s="22">
        <f t="shared" si="546"/>
        <v>-9.8073914717075925E-2</v>
      </c>
      <c r="P2085" s="81">
        <f t="shared" ca="1" si="547"/>
        <v>4</v>
      </c>
      <c r="Q2085" s="22">
        <f t="shared" ca="1" si="548"/>
        <v>0.5558254730299752</v>
      </c>
      <c r="R2085" s="3">
        <f ca="1">IF(N2085&gt;'Power Curve'!$C$37,0,INDEX(Ci,$P2085,1)*POWER(1-Q2085,3)+INDEX(Ci,$P2085,2)*3*Q2085*POWER(1-Q2085,2)+INDEX(Ci,$P2085,3)*3*POWER(Q2085,2)*(1-Q2085)+INDEX(Ci,$P2085,4)*POWER(Q2085,3))</f>
        <v>28.949384741095351</v>
      </c>
      <c r="S2085" s="3">
        <f t="shared" si="549"/>
        <v>45.440000534057702</v>
      </c>
      <c r="T2085" s="3">
        <f t="shared" ca="1" si="550"/>
        <v>-16.490615792962352</v>
      </c>
      <c r="U2085" s="3">
        <f t="shared" ca="1" si="558"/>
        <v>16.490615792962352</v>
      </c>
      <c r="W2085" s="34">
        <f t="shared" si="551"/>
        <v>4</v>
      </c>
      <c r="X2085" s="73" t="b">
        <f>COUNTIF('Power Curve'!$D$2:$D$31,W2085)&gt;0</f>
        <v>1</v>
      </c>
      <c r="Y2085" s="73" t="b">
        <f t="shared" si="552"/>
        <v>0</v>
      </c>
      <c r="Z2085" s="73" t="b">
        <f t="shared" si="559"/>
        <v>1</v>
      </c>
      <c r="AA2085" s="34" t="str">
        <f t="shared" si="553"/>
        <v>Outer</v>
      </c>
      <c r="AB2085" s="35" t="str">
        <f t="shared" si="560"/>
        <v>-0.1-0.0</v>
      </c>
      <c r="AC2085" s="36" t="str">
        <f t="shared" si="554"/>
        <v>8-9</v>
      </c>
      <c r="AD2085" s="36" t="str">
        <f t="shared" si="555"/>
        <v>Mar</v>
      </c>
      <c r="AE2085" s="35" t="str">
        <f t="shared" si="556"/>
        <v>305-315</v>
      </c>
      <c r="AF2085" s="36" t="str">
        <f t="shared" si="557"/>
        <v>LWS-HTI</v>
      </c>
    </row>
    <row r="2086" spans="5:32" x14ac:dyDescent="0.3">
      <c r="E2086" s="12">
        <v>40982.361111111109</v>
      </c>
      <c r="F2086" s="16">
        <v>3.57</v>
      </c>
      <c r="G2086" s="16">
        <v>16.630000591278051</v>
      </c>
      <c r="H2086" s="29">
        <v>1.2232546664550035</v>
      </c>
      <c r="I2086" s="26">
        <v>304.39999999999998</v>
      </c>
      <c r="J2086" s="30">
        <v>0.18767507002801123</v>
      </c>
      <c r="K2086" s="31">
        <v>0.20958139703719161</v>
      </c>
      <c r="L2086" s="108">
        <f ca="1">REWS!R2086</f>
        <v>3.5648223323941717</v>
      </c>
      <c r="M2086" s="22">
        <f t="shared" si="544"/>
        <v>3.5683037272774571</v>
      </c>
      <c r="N2086" s="22">
        <f t="shared" ca="1" si="545"/>
        <v>3.5631285198218605</v>
      </c>
      <c r="O2086" s="22">
        <f t="shared" si="546"/>
        <v>-9.0457180126673184E-2</v>
      </c>
      <c r="P2086" s="81">
        <f t="shared" ca="1" si="547"/>
        <v>4</v>
      </c>
      <c r="Q2086" s="22">
        <f t="shared" ca="1" si="548"/>
        <v>0.5793223989757712</v>
      </c>
      <c r="R2086" s="3">
        <f ca="1">IF(N2086&gt;'Power Curve'!$C$37,0,INDEX(Ci,$P2086,1)*POWER(1-Q2086,3)+INDEX(Ci,$P2086,2)*3*Q2086*POWER(1-Q2086,2)+INDEX(Ci,$P2086,3)*3*POWER(Q2086,2)*(1-Q2086)+INDEX(Ci,$P2086,4)*POWER(Q2086,3))</f>
        <v>31.15956173903178</v>
      </c>
      <c r="S2086" s="3">
        <f t="shared" si="549"/>
        <v>16.630000591278051</v>
      </c>
      <c r="T2086" s="3">
        <f t="shared" ca="1" si="550"/>
        <v>14.529561147753729</v>
      </c>
      <c r="U2086" s="3">
        <f t="shared" ca="1" si="558"/>
        <v>14.529561147753729</v>
      </c>
      <c r="W2086" s="34">
        <f t="shared" si="551"/>
        <v>4</v>
      </c>
      <c r="X2086" s="73" t="b">
        <f>COUNTIF('Power Curve'!$D$2:$D$31,W2086)&gt;0</f>
        <v>1</v>
      </c>
      <c r="Y2086" s="73" t="b">
        <f t="shared" si="552"/>
        <v>0</v>
      </c>
      <c r="Z2086" s="73" t="b">
        <f t="shared" si="559"/>
        <v>1</v>
      </c>
      <c r="AA2086" s="34" t="str">
        <f t="shared" si="553"/>
        <v>Outer</v>
      </c>
      <c r="AB2086" s="35" t="str">
        <f t="shared" si="560"/>
        <v>-0.1-0.0</v>
      </c>
      <c r="AC2086" s="36" t="str">
        <f t="shared" si="554"/>
        <v>8-9</v>
      </c>
      <c r="AD2086" s="36" t="str">
        <f t="shared" si="555"/>
        <v>Mar</v>
      </c>
      <c r="AE2086" s="35" t="str">
        <f t="shared" si="556"/>
        <v>295-305</v>
      </c>
      <c r="AF2086" s="36" t="str">
        <f t="shared" si="557"/>
        <v>LWS-HTI</v>
      </c>
    </row>
    <row r="2087" spans="5:32" x14ac:dyDescent="0.3">
      <c r="E2087" s="12">
        <v>40982.368055555555</v>
      </c>
      <c r="F2087" s="16">
        <v>4.4800000000000004</v>
      </c>
      <c r="G2087" s="16">
        <v>71.210000991821303</v>
      </c>
      <c r="H2087" s="29">
        <v>1.2230724923607172</v>
      </c>
      <c r="I2087" s="26">
        <v>308.5</v>
      </c>
      <c r="J2087" s="30">
        <v>0.11160714285714285</v>
      </c>
      <c r="K2087" s="31">
        <v>0.12902452416273782</v>
      </c>
      <c r="L2087" s="108">
        <f ca="1">REWS!R2087</f>
        <v>4.5236580137066555</v>
      </c>
      <c r="M2087" s="22">
        <f t="shared" si="544"/>
        <v>4.4776490429122546</v>
      </c>
      <c r="N2087" s="22">
        <f t="shared" ca="1" si="545"/>
        <v>4.52128414632499</v>
      </c>
      <c r="O2087" s="22">
        <f t="shared" si="546"/>
        <v>5.0085069751799612E-2</v>
      </c>
      <c r="P2087" s="81">
        <f t="shared" ca="1" si="547"/>
        <v>5</v>
      </c>
      <c r="Q2087" s="22">
        <f t="shared" ca="1" si="548"/>
        <v>0.42045599419483681</v>
      </c>
      <c r="R2087" s="3">
        <f ca="1">IF(N2087&gt;'Power Curve'!$C$37,0,INDEX(Ci,$P2087,1)*POWER(1-Q2087,3)+INDEX(Ci,$P2087,2)*3*Q2087*POWER(1-Q2087,2)+INDEX(Ci,$P2087,3)*3*POWER(Q2087,2)*(1-Q2087)+INDEX(Ci,$P2087,4)*POWER(Q2087,3))</f>
        <v>125.07924867254697</v>
      </c>
      <c r="S2087" s="3">
        <f t="shared" si="549"/>
        <v>71.210000991821303</v>
      </c>
      <c r="T2087" s="3">
        <f t="shared" ca="1" si="550"/>
        <v>53.869247680725664</v>
      </c>
      <c r="U2087" s="3">
        <f t="shared" ca="1" si="558"/>
        <v>53.869247680725664</v>
      </c>
      <c r="W2087" s="34">
        <f t="shared" si="551"/>
        <v>4</v>
      </c>
      <c r="X2087" s="73" t="b">
        <f>COUNTIF('Power Curve'!$D$2:$D$31,W2087)&gt;0</f>
        <v>1</v>
      </c>
      <c r="Y2087" s="73" t="b">
        <f t="shared" si="552"/>
        <v>0</v>
      </c>
      <c r="Z2087" s="73" t="b">
        <f t="shared" si="559"/>
        <v>1</v>
      </c>
      <c r="AA2087" s="34" t="str">
        <f t="shared" si="553"/>
        <v>Inner</v>
      </c>
      <c r="AB2087" s="35" t="str">
        <f t="shared" si="560"/>
        <v>0.0-0.1</v>
      </c>
      <c r="AC2087" s="36" t="str">
        <f t="shared" si="554"/>
        <v>8-9</v>
      </c>
      <c r="AD2087" s="36" t="str">
        <f t="shared" si="555"/>
        <v>Mar</v>
      </c>
      <c r="AE2087" s="35" t="str">
        <f t="shared" si="556"/>
        <v>305-315</v>
      </c>
      <c r="AF2087" s="36" t="str">
        <f t="shared" si="557"/>
        <v>Inner-TI</v>
      </c>
    </row>
    <row r="2088" spans="5:32" x14ac:dyDescent="0.3">
      <c r="E2088" s="12">
        <v>40982.520833333336</v>
      </c>
      <c r="F2088" s="16">
        <v>3.61</v>
      </c>
      <c r="G2088" s="16">
        <v>40.579999923705998</v>
      </c>
      <c r="H2088" s="29">
        <v>1.2143991837011752</v>
      </c>
      <c r="I2088" s="26">
        <v>267.10000000000002</v>
      </c>
      <c r="J2088" s="30">
        <v>0.17451523545706371</v>
      </c>
      <c r="K2088" s="31">
        <v>1.3498798470649486E-2</v>
      </c>
      <c r="L2088" s="108">
        <f ca="1">REWS!R2088</f>
        <v>3.5971038805478512</v>
      </c>
      <c r="M2088" s="22">
        <f t="shared" si="544"/>
        <v>3.5995564978740671</v>
      </c>
      <c r="N2088" s="22">
        <f t="shared" ca="1" si="545"/>
        <v>3.5866976860814517</v>
      </c>
      <c r="O2088" s="22">
        <f t="shared" si="546"/>
        <v>-8.5626963685169741E-2</v>
      </c>
      <c r="P2088" s="81">
        <f t="shared" ca="1" si="547"/>
        <v>4</v>
      </c>
      <c r="Q2088" s="22">
        <f t="shared" ca="1" si="548"/>
        <v>0.59611451191550235</v>
      </c>
      <c r="R2088" s="3">
        <f ca="1">IF(N2088&gt;'Power Curve'!$C$37,0,INDEX(Ci,$P2088,1)*POWER(1-Q2088,3)+INDEX(Ci,$P2088,2)*3*Q2088*POWER(1-Q2088,2)+INDEX(Ci,$P2088,3)*3*POWER(Q2088,2)*(1-Q2088)+INDEX(Ci,$P2088,4)*POWER(Q2088,3))</f>
        <v>32.773302945445622</v>
      </c>
      <c r="S2088" s="3">
        <f t="shared" si="549"/>
        <v>40.579999923705998</v>
      </c>
      <c r="T2088" s="3">
        <f t="shared" ca="1" si="550"/>
        <v>-7.8066969782603763</v>
      </c>
      <c r="U2088" s="3">
        <f t="shared" ca="1" si="558"/>
        <v>7.8066969782603763</v>
      </c>
      <c r="W2088" s="34">
        <f t="shared" si="551"/>
        <v>4</v>
      </c>
      <c r="X2088" s="73" t="b">
        <f>COUNTIF('Power Curve'!$D$2:$D$31,W2088)&gt;0</f>
        <v>1</v>
      </c>
      <c r="Y2088" s="73" t="b">
        <f t="shared" si="552"/>
        <v>0</v>
      </c>
      <c r="Z2088" s="73" t="b">
        <f t="shared" si="559"/>
        <v>1</v>
      </c>
      <c r="AA2088" s="34" t="str">
        <f t="shared" si="553"/>
        <v>Outer</v>
      </c>
      <c r="AB2088" s="35" t="str">
        <f t="shared" si="560"/>
        <v>-0.1-0.0</v>
      </c>
      <c r="AC2088" s="36" t="str">
        <f t="shared" si="554"/>
        <v>12-13</v>
      </c>
      <c r="AD2088" s="36" t="str">
        <f t="shared" si="555"/>
        <v>Mar</v>
      </c>
      <c r="AE2088" s="35" t="str">
        <f t="shared" si="556"/>
        <v>265-275</v>
      </c>
      <c r="AF2088" s="36" t="str">
        <f t="shared" si="557"/>
        <v>LWS-HTI</v>
      </c>
    </row>
    <row r="2089" spans="5:32" x14ac:dyDescent="0.3">
      <c r="E2089" s="12">
        <v>40983.513888888891</v>
      </c>
      <c r="F2089" s="16">
        <v>9.43</v>
      </c>
      <c r="G2089" s="16">
        <v>619.57001113891602</v>
      </c>
      <c r="H2089" s="29">
        <v>1.1812719960584455</v>
      </c>
      <c r="I2089" s="26">
        <v>207.7</v>
      </c>
      <c r="J2089" s="30">
        <v>7.5291622481442208E-2</v>
      </c>
      <c r="K2089" s="31">
        <v>0.28274697274240962</v>
      </c>
      <c r="L2089" s="108">
        <f ca="1">REWS!R2089</f>
        <v>9.363359633134932</v>
      </c>
      <c r="M2089" s="22">
        <f t="shared" si="544"/>
        <v>9.3164323051213369</v>
      </c>
      <c r="N2089" s="22">
        <f t="shared" ca="1" si="545"/>
        <v>9.2505945037759663</v>
      </c>
      <c r="O2089" s="22">
        <f t="shared" si="546"/>
        <v>0.79793462112979019</v>
      </c>
      <c r="P2089" s="81">
        <f t="shared" ca="1" si="547"/>
        <v>10</v>
      </c>
      <c r="Q2089" s="22">
        <f t="shared" ca="1" si="548"/>
        <v>0.25665311219467651</v>
      </c>
      <c r="R2089" s="3">
        <f ca="1">IF(N2089&gt;'Power Curve'!$C$37,0,INDEX(Ci,$P2089,1)*POWER(1-Q2089,3)+INDEX(Ci,$P2089,2)*3*Q2089*POWER(1-Q2089,2)+INDEX(Ci,$P2089,3)*3*POWER(Q2089,2)*(1-Q2089)+INDEX(Ci,$P2089,4)*POWER(Q2089,3))</f>
        <v>1281.3890767809053</v>
      </c>
      <c r="S2089" s="3">
        <f t="shared" si="549"/>
        <v>619.57001113891602</v>
      </c>
      <c r="T2089" s="3">
        <f t="shared" ca="1" si="550"/>
        <v>661.81906564198925</v>
      </c>
      <c r="U2089" s="3">
        <f t="shared" ca="1" si="558"/>
        <v>661.81906564198925</v>
      </c>
      <c r="W2089" s="34">
        <f t="shared" si="551"/>
        <v>9</v>
      </c>
      <c r="X2089" s="73" t="b">
        <f>COUNTIF('Power Curve'!$D$2:$D$31,W2089)&gt;0</f>
        <v>1</v>
      </c>
      <c r="Y2089" s="73" t="b">
        <f t="shared" si="552"/>
        <v>0</v>
      </c>
      <c r="Z2089" s="73" t="b">
        <f t="shared" si="559"/>
        <v>1</v>
      </c>
      <c r="AA2089" s="34" t="str">
        <f t="shared" si="553"/>
        <v>Outer</v>
      </c>
      <c r="AB2089" s="35" t="str">
        <f t="shared" si="560"/>
        <v>0.7-0.8</v>
      </c>
      <c r="AC2089" s="36" t="str">
        <f t="shared" si="554"/>
        <v>12-13</v>
      </c>
      <c r="AD2089" s="36" t="str">
        <f t="shared" si="555"/>
        <v>Mar</v>
      </c>
      <c r="AE2089" s="35" t="str">
        <f t="shared" si="556"/>
        <v>205-215</v>
      </c>
      <c r="AF2089" s="36" t="str">
        <f t="shared" si="557"/>
        <v>HWS-LTI</v>
      </c>
    </row>
    <row r="2090" spans="5:32" x14ac:dyDescent="0.3">
      <c r="E2090" s="12">
        <v>40983.520833333336</v>
      </c>
      <c r="F2090" s="16">
        <v>8.3800000000000008</v>
      </c>
      <c r="G2090" s="16">
        <v>617.29998970031738</v>
      </c>
      <c r="H2090" s="29">
        <v>1.1804755854252624</v>
      </c>
      <c r="I2090" s="26">
        <v>206.7</v>
      </c>
      <c r="J2090" s="30">
        <v>0.1097852028639618</v>
      </c>
      <c r="K2090" s="31">
        <v>0.25114179386214425</v>
      </c>
      <c r="L2090" s="108">
        <f ca="1">REWS!R2090</f>
        <v>8.2929817581503684</v>
      </c>
      <c r="M2090" s="22">
        <f t="shared" si="544"/>
        <v>8.2772167044936253</v>
      </c>
      <c r="N2090" s="22">
        <f t="shared" ca="1" si="545"/>
        <v>8.1912657683321175</v>
      </c>
      <c r="O2090" s="22">
        <f t="shared" si="546"/>
        <v>0.63732050005844609</v>
      </c>
      <c r="P2090" s="81">
        <f t="shared" ca="1" si="547"/>
        <v>9</v>
      </c>
      <c r="Q2090" s="22">
        <f t="shared" ca="1" si="548"/>
        <v>0.18249761305345899</v>
      </c>
      <c r="R2090" s="3">
        <f ca="1">IF(N2090&gt;'Power Curve'!$C$37,0,INDEX(Ci,$P2090,1)*POWER(1-Q2090,3)+INDEX(Ci,$P2090,2)*3*Q2090*POWER(1-Q2090,2)+INDEX(Ci,$P2090,3)*3*POWER(Q2090,2)*(1-Q2090)+INDEX(Ci,$P2090,4)*POWER(Q2090,3))</f>
        <v>936.11175702678941</v>
      </c>
      <c r="S2090" s="3">
        <f t="shared" si="549"/>
        <v>617.29998970031738</v>
      </c>
      <c r="T2090" s="3">
        <f t="shared" ca="1" si="550"/>
        <v>318.81176732647202</v>
      </c>
      <c r="U2090" s="3">
        <f t="shared" ca="1" si="558"/>
        <v>318.81176732647202</v>
      </c>
      <c r="W2090" s="34">
        <f t="shared" si="551"/>
        <v>8</v>
      </c>
      <c r="X2090" s="73" t="b">
        <f>COUNTIF('Power Curve'!$D$2:$D$31,W2090)&gt;0</f>
        <v>1</v>
      </c>
      <c r="Y2090" s="73" t="b">
        <f t="shared" si="552"/>
        <v>0</v>
      </c>
      <c r="Z2090" s="73" t="b">
        <f t="shared" si="559"/>
        <v>1</v>
      </c>
      <c r="AA2090" s="34" t="str">
        <f t="shared" si="553"/>
        <v>Inner</v>
      </c>
      <c r="AB2090" s="35" t="str">
        <f t="shared" si="560"/>
        <v>0.6-0.7</v>
      </c>
      <c r="AC2090" s="36" t="str">
        <f t="shared" si="554"/>
        <v>12-13</v>
      </c>
      <c r="AD2090" s="36" t="str">
        <f t="shared" si="555"/>
        <v>Mar</v>
      </c>
      <c r="AE2090" s="35" t="str">
        <f t="shared" si="556"/>
        <v>205-215</v>
      </c>
      <c r="AF2090" s="36" t="str">
        <f t="shared" si="557"/>
        <v>Inner-TI</v>
      </c>
    </row>
    <row r="2091" spans="5:32" x14ac:dyDescent="0.3">
      <c r="E2091" s="12">
        <v>40983.527777777781</v>
      </c>
      <c r="F2091" s="16">
        <v>7.75</v>
      </c>
      <c r="G2091" s="16">
        <v>653.87002182006813</v>
      </c>
      <c r="H2091" s="29">
        <v>1.1795626713487903</v>
      </c>
      <c r="I2091" s="26">
        <v>201.5</v>
      </c>
      <c r="J2091" s="30">
        <v>8.9032258064516118E-2</v>
      </c>
      <c r="K2091" s="31">
        <v>0.1980692479362566</v>
      </c>
      <c r="L2091" s="108">
        <f ca="1">REWS!R2091</f>
        <v>7.7414876908831776</v>
      </c>
      <c r="M2091" s="22">
        <f t="shared" si="544"/>
        <v>7.6529700382999613</v>
      </c>
      <c r="N2091" s="22">
        <f t="shared" ca="1" si="545"/>
        <v>7.6445643032512143</v>
      </c>
      <c r="O2091" s="22">
        <f t="shared" si="546"/>
        <v>0.54084116548932404</v>
      </c>
      <c r="P2091" s="81">
        <f t="shared" ca="1" si="547"/>
        <v>8</v>
      </c>
      <c r="Q2091" s="22">
        <f t="shared" ca="1" si="548"/>
        <v>0.63351867699869602</v>
      </c>
      <c r="R2091" s="3">
        <f ca="1">IF(N2091&gt;'Power Curve'!$C$37,0,INDEX(Ci,$P2091,1)*POWER(1-Q2091,3)+INDEX(Ci,$P2091,2)*3*Q2091*POWER(1-Q2091,2)+INDEX(Ci,$P2091,3)*3*POWER(Q2091,2)*(1-Q2091)+INDEX(Ci,$P2091,4)*POWER(Q2091,3))</f>
        <v>773.38115419101314</v>
      </c>
      <c r="S2091" s="3">
        <f t="shared" si="549"/>
        <v>653.87002182006813</v>
      </c>
      <c r="T2091" s="3">
        <f t="shared" ca="1" si="550"/>
        <v>119.51113237094501</v>
      </c>
      <c r="U2091" s="3">
        <f t="shared" ca="1" si="558"/>
        <v>119.51113237094501</v>
      </c>
      <c r="W2091" s="34">
        <f t="shared" si="551"/>
        <v>8</v>
      </c>
      <c r="X2091" s="73" t="b">
        <f>COUNTIF('Power Curve'!$D$2:$D$31,W2091)&gt;0</f>
        <v>1</v>
      </c>
      <c r="Y2091" s="73" t="b">
        <f t="shared" si="552"/>
        <v>0</v>
      </c>
      <c r="Z2091" s="73" t="b">
        <f t="shared" si="559"/>
        <v>1</v>
      </c>
      <c r="AA2091" s="34" t="str">
        <f t="shared" si="553"/>
        <v>Outer</v>
      </c>
      <c r="AB2091" s="35" t="str">
        <f t="shared" si="560"/>
        <v>0.5-0.6</v>
      </c>
      <c r="AC2091" s="36" t="str">
        <f t="shared" si="554"/>
        <v>12-13</v>
      </c>
      <c r="AD2091" s="36" t="str">
        <f t="shared" si="555"/>
        <v>Mar</v>
      </c>
      <c r="AE2091" s="35" t="str">
        <f t="shared" si="556"/>
        <v>195-205</v>
      </c>
      <c r="AF2091" s="36" t="str">
        <f t="shared" si="557"/>
        <v>HWS-LTI</v>
      </c>
    </row>
    <row r="2092" spans="5:32" x14ac:dyDescent="0.3">
      <c r="E2092" s="12">
        <v>40983.534722222219</v>
      </c>
      <c r="F2092" s="16">
        <v>7.2</v>
      </c>
      <c r="G2092" s="16">
        <v>613.31998777389549</v>
      </c>
      <c r="H2092" s="29">
        <v>1.1796906990130196</v>
      </c>
      <c r="I2092" s="26">
        <v>201.9</v>
      </c>
      <c r="J2092" s="30">
        <v>0.10972222222222222</v>
      </c>
      <c r="K2092" s="31">
        <v>0.18961938367142786</v>
      </c>
      <c r="L2092" s="108">
        <f ca="1">REWS!R2092</f>
        <v>7.188543532486932</v>
      </c>
      <c r="M2092" s="22">
        <f t="shared" si="544"/>
        <v>7.110113256712161</v>
      </c>
      <c r="N2092" s="22">
        <f t="shared" ca="1" si="545"/>
        <v>7.0987998148316391</v>
      </c>
      <c r="O2092" s="22">
        <f t="shared" si="546"/>
        <v>0.45694089995281933</v>
      </c>
      <c r="P2092" s="81">
        <f t="shared" ca="1" si="547"/>
        <v>8</v>
      </c>
      <c r="Q2092" s="22">
        <f t="shared" ca="1" si="548"/>
        <v>8.4216999717314889E-2</v>
      </c>
      <c r="R2092" s="3">
        <f ca="1">IF(N2092&gt;'Power Curve'!$C$37,0,INDEX(Ci,$P2092,1)*POWER(1-Q2092,3)+INDEX(Ci,$P2092,2)*3*Q2092*POWER(1-Q2092,2)+INDEX(Ci,$P2092,3)*3*POWER(Q2092,2)*(1-Q2092)+INDEX(Ci,$P2092,4)*POWER(Q2092,3))</f>
        <v>622.02525355793261</v>
      </c>
      <c r="S2092" s="3">
        <f t="shared" si="549"/>
        <v>613.31998777389549</v>
      </c>
      <c r="T2092" s="3">
        <f t="shared" ca="1" si="550"/>
        <v>8.7052657840371239</v>
      </c>
      <c r="U2092" s="3">
        <f t="shared" ca="1" si="558"/>
        <v>8.7052657840371239</v>
      </c>
      <c r="W2092" s="34">
        <f t="shared" si="551"/>
        <v>7</v>
      </c>
      <c r="X2092" s="73" t="b">
        <f>COUNTIF('Power Curve'!$D$2:$D$31,W2092)&gt;0</f>
        <v>1</v>
      </c>
      <c r="Y2092" s="73" t="b">
        <f t="shared" si="552"/>
        <v>0</v>
      </c>
      <c r="Z2092" s="73" t="b">
        <f t="shared" si="559"/>
        <v>1</v>
      </c>
      <c r="AA2092" s="34" t="str">
        <f t="shared" si="553"/>
        <v>Inner</v>
      </c>
      <c r="AB2092" s="35" t="str">
        <f t="shared" si="560"/>
        <v>0.4-0.5</v>
      </c>
      <c r="AC2092" s="36" t="str">
        <f t="shared" si="554"/>
        <v>12-13</v>
      </c>
      <c r="AD2092" s="36" t="str">
        <f t="shared" si="555"/>
        <v>Mar</v>
      </c>
      <c r="AE2092" s="35" t="str">
        <f t="shared" si="556"/>
        <v>195-205</v>
      </c>
      <c r="AF2092" s="36" t="str">
        <f t="shared" si="557"/>
        <v>Inner-TI</v>
      </c>
    </row>
    <row r="2093" spans="5:32" x14ac:dyDescent="0.3">
      <c r="E2093" s="12">
        <v>40983.548611111109</v>
      </c>
      <c r="F2093" s="16">
        <v>8.0299999999999994</v>
      </c>
      <c r="G2093" s="16">
        <v>445.15998840332037</v>
      </c>
      <c r="H2093" s="29">
        <v>1.1787359200180856</v>
      </c>
      <c r="I2093" s="26">
        <v>207.7</v>
      </c>
      <c r="J2093" s="30">
        <v>0.11083437110834372</v>
      </c>
      <c r="K2093" s="31">
        <v>0.23229131342252049</v>
      </c>
      <c r="L2093" s="108">
        <f ca="1">REWS!R2093</f>
        <v>7.9525289958678957</v>
      </c>
      <c r="M2093" s="22">
        <f t="shared" si="544"/>
        <v>7.9276114287742372</v>
      </c>
      <c r="N2093" s="22">
        <f t="shared" ca="1" si="545"/>
        <v>7.8511282385181627</v>
      </c>
      <c r="O2093" s="22">
        <f t="shared" si="546"/>
        <v>0.58328787771553903</v>
      </c>
      <c r="P2093" s="81">
        <f t="shared" ca="1" si="547"/>
        <v>8</v>
      </c>
      <c r="Q2093" s="22">
        <f t="shared" ca="1" si="548"/>
        <v>0.84142138689569201</v>
      </c>
      <c r="R2093" s="3">
        <f ca="1">IF(N2093&gt;'Power Curve'!$C$37,0,INDEX(Ci,$P2093,1)*POWER(1-Q2093,3)+INDEX(Ci,$P2093,2)*3*Q2093*POWER(1-Q2093,2)+INDEX(Ci,$P2093,3)*3*POWER(Q2093,2)*(1-Q2093)+INDEX(Ci,$P2093,4)*POWER(Q2093,3))</f>
        <v>833.88880622303304</v>
      </c>
      <c r="S2093" s="3">
        <f t="shared" si="549"/>
        <v>445.15998840332037</v>
      </c>
      <c r="T2093" s="3">
        <f t="shared" ca="1" si="550"/>
        <v>388.72881781971267</v>
      </c>
      <c r="U2093" s="3">
        <f t="shared" ca="1" si="558"/>
        <v>388.72881781971267</v>
      </c>
      <c r="W2093" s="34">
        <f t="shared" si="551"/>
        <v>8</v>
      </c>
      <c r="X2093" s="73" t="b">
        <f>COUNTIF('Power Curve'!$D$2:$D$31,W2093)&gt;0</f>
        <v>1</v>
      </c>
      <c r="Y2093" s="73" t="b">
        <f t="shared" si="552"/>
        <v>0</v>
      </c>
      <c r="Z2093" s="73" t="b">
        <f t="shared" si="559"/>
        <v>1</v>
      </c>
      <c r="AA2093" s="34" t="str">
        <f t="shared" si="553"/>
        <v>Inner</v>
      </c>
      <c r="AB2093" s="35" t="str">
        <f t="shared" si="560"/>
        <v>0.5-0.6</v>
      </c>
      <c r="AC2093" s="36" t="str">
        <f t="shared" si="554"/>
        <v>13-14</v>
      </c>
      <c r="AD2093" s="36" t="str">
        <f t="shared" si="555"/>
        <v>Mar</v>
      </c>
      <c r="AE2093" s="35" t="str">
        <f t="shared" si="556"/>
        <v>205-215</v>
      </c>
      <c r="AF2093" s="36" t="str">
        <f t="shared" si="557"/>
        <v>Inner-TI</v>
      </c>
    </row>
    <row r="2094" spans="5:32" x14ac:dyDescent="0.3">
      <c r="E2094" s="12">
        <v>40983.5625</v>
      </c>
      <c r="F2094" s="16">
        <v>7.66</v>
      </c>
      <c r="G2094" s="16">
        <v>395.9999885559082</v>
      </c>
      <c r="H2094" s="29">
        <v>1.1787359200180856</v>
      </c>
      <c r="I2094" s="26">
        <v>207.4</v>
      </c>
      <c r="J2094" s="30">
        <v>0.10443864229765014</v>
      </c>
      <c r="K2094" s="31">
        <v>0.18840895310300926</v>
      </c>
      <c r="L2094" s="108">
        <f ca="1">REWS!R2094</f>
        <v>7.6504262729868477</v>
      </c>
      <c r="M2094" s="22">
        <f t="shared" si="544"/>
        <v>7.5623292085193849</v>
      </c>
      <c r="N2094" s="22">
        <f t="shared" ca="1" si="545"/>
        <v>7.5528775537640387</v>
      </c>
      <c r="O2094" s="22">
        <f t="shared" si="546"/>
        <v>0.52683233305879562</v>
      </c>
      <c r="P2094" s="81">
        <f t="shared" ca="1" si="547"/>
        <v>8</v>
      </c>
      <c r="Q2094" s="22">
        <f t="shared" ca="1" si="548"/>
        <v>0.54123769070069316</v>
      </c>
      <c r="R2094" s="3">
        <f ca="1">IF(N2094&gt;'Power Curve'!$C$37,0,INDEX(Ci,$P2094,1)*POWER(1-Q2094,3)+INDEX(Ci,$P2094,2)*3*Q2094*POWER(1-Q2094,2)+INDEX(Ci,$P2094,3)*3*POWER(Q2094,2)*(1-Q2094)+INDEX(Ci,$P2094,4)*POWER(Q2094,3))</f>
        <v>746.97487029500326</v>
      </c>
      <c r="S2094" s="3">
        <f t="shared" si="549"/>
        <v>395.9999885559082</v>
      </c>
      <c r="T2094" s="3">
        <f t="shared" ca="1" si="550"/>
        <v>350.97488173909505</v>
      </c>
      <c r="U2094" s="3">
        <f t="shared" ca="1" si="558"/>
        <v>350.97488173909505</v>
      </c>
      <c r="W2094" s="34">
        <f t="shared" si="551"/>
        <v>8</v>
      </c>
      <c r="X2094" s="73" t="b">
        <f>COUNTIF('Power Curve'!$D$2:$D$31,W2094)&gt;0</f>
        <v>1</v>
      </c>
      <c r="Y2094" s="73" t="b">
        <f t="shared" si="552"/>
        <v>0</v>
      </c>
      <c r="Z2094" s="73" t="b">
        <f t="shared" si="559"/>
        <v>1</v>
      </c>
      <c r="AA2094" s="34" t="str">
        <f t="shared" si="553"/>
        <v>Inner</v>
      </c>
      <c r="AB2094" s="35" t="str">
        <f t="shared" si="560"/>
        <v>0.5-0.6</v>
      </c>
      <c r="AC2094" s="36" t="str">
        <f t="shared" si="554"/>
        <v>13-14</v>
      </c>
      <c r="AD2094" s="36" t="str">
        <f t="shared" si="555"/>
        <v>Mar</v>
      </c>
      <c r="AE2094" s="35" t="str">
        <f t="shared" si="556"/>
        <v>205-215</v>
      </c>
      <c r="AF2094" s="36" t="str">
        <f t="shared" si="557"/>
        <v>Inner-TI</v>
      </c>
    </row>
    <row r="2095" spans="5:32" x14ac:dyDescent="0.3">
      <c r="E2095" s="12">
        <v>40983.569444444445</v>
      </c>
      <c r="F2095" s="16">
        <v>7.6</v>
      </c>
      <c r="G2095" s="16">
        <v>617.27001953125</v>
      </c>
      <c r="H2095" s="29">
        <v>1.1786506804913428</v>
      </c>
      <c r="I2095" s="26">
        <v>202.8</v>
      </c>
      <c r="J2095" s="30">
        <v>9.4736842105263161E-2</v>
      </c>
      <c r="K2095" s="31">
        <v>0.20786308738148418</v>
      </c>
      <c r="L2095" s="108">
        <f ca="1">REWS!R2095</f>
        <v>7.5547853866944958</v>
      </c>
      <c r="M2095" s="22">
        <f t="shared" si="544"/>
        <v>7.5029133890520425</v>
      </c>
      <c r="N2095" s="22">
        <f t="shared" ca="1" si="545"/>
        <v>7.4582763722690588</v>
      </c>
      <c r="O2095" s="22">
        <f t="shared" si="546"/>
        <v>0.51764942662848734</v>
      </c>
      <c r="P2095" s="81">
        <f t="shared" ca="1" si="547"/>
        <v>8</v>
      </c>
      <c r="Q2095" s="22">
        <f t="shared" ca="1" si="548"/>
        <v>0.44602338348464127</v>
      </c>
      <c r="R2095" s="3">
        <f ca="1">IF(N2095&gt;'Power Curve'!$C$37,0,INDEX(Ci,$P2095,1)*POWER(1-Q2095,3)+INDEX(Ci,$P2095,2)*3*Q2095*POWER(1-Q2095,2)+INDEX(Ci,$P2095,3)*3*POWER(Q2095,2)*(1-Q2095)+INDEX(Ci,$P2095,4)*POWER(Q2095,3))</f>
        <v>720.08448415857981</v>
      </c>
      <c r="S2095" s="3">
        <f t="shared" si="549"/>
        <v>617.27001953125</v>
      </c>
      <c r="T2095" s="3">
        <f t="shared" ca="1" si="550"/>
        <v>102.81446462732981</v>
      </c>
      <c r="U2095" s="3">
        <f t="shared" ca="1" si="558"/>
        <v>102.81446462732981</v>
      </c>
      <c r="W2095" s="34">
        <f t="shared" si="551"/>
        <v>8</v>
      </c>
      <c r="X2095" s="73" t="b">
        <f>COUNTIF('Power Curve'!$D$2:$D$31,W2095)&gt;0</f>
        <v>1</v>
      </c>
      <c r="Y2095" s="73" t="b">
        <f t="shared" si="552"/>
        <v>0</v>
      </c>
      <c r="Z2095" s="73" t="b">
        <f t="shared" si="559"/>
        <v>1</v>
      </c>
      <c r="AA2095" s="34" t="str">
        <f t="shared" si="553"/>
        <v>Outer</v>
      </c>
      <c r="AB2095" s="35" t="str">
        <f t="shared" si="560"/>
        <v>0.5-0.6</v>
      </c>
      <c r="AC2095" s="36" t="str">
        <f t="shared" si="554"/>
        <v>13-14</v>
      </c>
      <c r="AD2095" s="36" t="str">
        <f t="shared" si="555"/>
        <v>Mar</v>
      </c>
      <c r="AE2095" s="35" t="str">
        <f t="shared" si="556"/>
        <v>195-205</v>
      </c>
      <c r="AF2095" s="36" t="str">
        <f t="shared" si="557"/>
        <v>HWS-LTI</v>
      </c>
    </row>
    <row r="2096" spans="5:32" x14ac:dyDescent="0.3">
      <c r="E2096" s="12">
        <v>40983.576388888891</v>
      </c>
      <c r="F2096" s="16">
        <v>7.32</v>
      </c>
      <c r="G2096" s="16">
        <v>477.86999130249018</v>
      </c>
      <c r="H2096" s="29">
        <v>1.1784210025935551</v>
      </c>
      <c r="I2096" s="26">
        <v>202.8</v>
      </c>
      <c r="J2096" s="30">
        <v>0.10655737704918032</v>
      </c>
      <c r="K2096" s="31">
        <v>0.20970887224050852</v>
      </c>
      <c r="L2096" s="108">
        <f ca="1">REWS!R2096</f>
        <v>7.2595155911610219</v>
      </c>
      <c r="M2096" s="22">
        <f t="shared" si="544"/>
        <v>7.2260208367524443</v>
      </c>
      <c r="N2096" s="22">
        <f t="shared" ca="1" si="545"/>
        <v>7.166312968095462</v>
      </c>
      <c r="O2096" s="22">
        <f t="shared" si="546"/>
        <v>0.47485479008536913</v>
      </c>
      <c r="P2096" s="81">
        <f t="shared" ca="1" si="547"/>
        <v>8</v>
      </c>
      <c r="Q2096" s="22">
        <f t="shared" ca="1" si="548"/>
        <v>0.15216771676335039</v>
      </c>
      <c r="R2096" s="3">
        <f ca="1">IF(N2096&gt;'Power Curve'!$C$37,0,INDEX(Ci,$P2096,1)*POWER(1-Q2096,3)+INDEX(Ci,$P2096,2)*3*Q2096*POWER(1-Q2096,2)+INDEX(Ci,$P2096,3)*3*POWER(Q2096,2)*(1-Q2096)+INDEX(Ci,$P2096,4)*POWER(Q2096,3))</f>
        <v>639.8728488313277</v>
      </c>
      <c r="S2096" s="3">
        <f t="shared" si="549"/>
        <v>477.86999130249018</v>
      </c>
      <c r="T2096" s="3">
        <f t="shared" ca="1" si="550"/>
        <v>162.00285752883752</v>
      </c>
      <c r="U2096" s="3">
        <f t="shared" ca="1" si="558"/>
        <v>162.00285752883752</v>
      </c>
      <c r="W2096" s="34">
        <f t="shared" si="551"/>
        <v>7</v>
      </c>
      <c r="X2096" s="73" t="b">
        <f>COUNTIF('Power Curve'!$D$2:$D$31,W2096)&gt;0</f>
        <v>1</v>
      </c>
      <c r="Y2096" s="73" t="b">
        <f t="shared" si="552"/>
        <v>0</v>
      </c>
      <c r="Z2096" s="73" t="b">
        <f t="shared" si="559"/>
        <v>1</v>
      </c>
      <c r="AA2096" s="34" t="str">
        <f t="shared" si="553"/>
        <v>Inner</v>
      </c>
      <c r="AB2096" s="35" t="str">
        <f t="shared" si="560"/>
        <v>0.4-0.5</v>
      </c>
      <c r="AC2096" s="36" t="str">
        <f t="shared" si="554"/>
        <v>13-14</v>
      </c>
      <c r="AD2096" s="36" t="str">
        <f t="shared" si="555"/>
        <v>Mar</v>
      </c>
      <c r="AE2096" s="35" t="str">
        <f t="shared" si="556"/>
        <v>195-205</v>
      </c>
      <c r="AF2096" s="36" t="str">
        <f t="shared" si="557"/>
        <v>Inner-TI</v>
      </c>
    </row>
    <row r="2097" spans="5:32" x14ac:dyDescent="0.3">
      <c r="E2097" s="12">
        <v>40983.645833333336</v>
      </c>
      <c r="F2097" s="16">
        <v>8.32</v>
      </c>
      <c r="G2097" s="16">
        <v>436.21999740600597</v>
      </c>
      <c r="H2097" s="29">
        <v>1.1762934666197946</v>
      </c>
      <c r="I2097" s="26">
        <v>209.1</v>
      </c>
      <c r="J2097" s="30">
        <v>7.3317307692307682E-2</v>
      </c>
      <c r="K2097" s="31">
        <v>0.26258046180544503</v>
      </c>
      <c r="L2097" s="108">
        <f ca="1">REWS!R2097</f>
        <v>8.2707954630052711</v>
      </c>
      <c r="M2097" s="22">
        <f t="shared" si="544"/>
        <v>8.2082364485467636</v>
      </c>
      <c r="N2097" s="22">
        <f t="shared" ca="1" si="545"/>
        <v>8.1596928819609467</v>
      </c>
      <c r="O2097" s="22">
        <f t="shared" si="546"/>
        <v>0.62665937913850467</v>
      </c>
      <c r="P2097" s="81">
        <f t="shared" ca="1" si="547"/>
        <v>9</v>
      </c>
      <c r="Q2097" s="22">
        <f t="shared" ca="1" si="548"/>
        <v>0.15093898605819092</v>
      </c>
      <c r="R2097" s="3">
        <f ca="1">IF(N2097&gt;'Power Curve'!$C$37,0,INDEX(Ci,$P2097,1)*POWER(1-Q2097,3)+INDEX(Ci,$P2097,2)*3*Q2097*POWER(1-Q2097,2)+INDEX(Ci,$P2097,3)*3*POWER(Q2097,2)*(1-Q2097)+INDEX(Ci,$P2097,4)*POWER(Q2097,3))</f>
        <v>926.42531935527154</v>
      </c>
      <c r="S2097" s="3">
        <f t="shared" si="549"/>
        <v>436.21999740600597</v>
      </c>
      <c r="T2097" s="3">
        <f t="shared" ca="1" si="550"/>
        <v>490.20532194926557</v>
      </c>
      <c r="U2097" s="3">
        <f t="shared" ca="1" si="558"/>
        <v>490.20532194926557</v>
      </c>
      <c r="W2097" s="34">
        <f t="shared" si="551"/>
        <v>8</v>
      </c>
      <c r="X2097" s="73" t="b">
        <f>COUNTIF('Power Curve'!$D$2:$D$31,W2097)&gt;0</f>
        <v>1</v>
      </c>
      <c r="Y2097" s="73" t="b">
        <f t="shared" si="552"/>
        <v>0</v>
      </c>
      <c r="Z2097" s="73" t="b">
        <f t="shared" si="559"/>
        <v>1</v>
      </c>
      <c r="AA2097" s="34" t="str">
        <f t="shared" si="553"/>
        <v>Outer</v>
      </c>
      <c r="AB2097" s="35" t="str">
        <f t="shared" si="560"/>
        <v>0.6-0.7</v>
      </c>
      <c r="AC2097" s="36" t="str">
        <f t="shared" si="554"/>
        <v>15-16</v>
      </c>
      <c r="AD2097" s="36" t="str">
        <f t="shared" si="555"/>
        <v>Mar</v>
      </c>
      <c r="AE2097" s="35" t="str">
        <f t="shared" si="556"/>
        <v>205-215</v>
      </c>
      <c r="AF2097" s="36" t="str">
        <f t="shared" si="557"/>
        <v>HWS-LTI</v>
      </c>
    </row>
    <row r="2098" spans="5:32" x14ac:dyDescent="0.3">
      <c r="E2098" s="12">
        <v>40983.770833333336</v>
      </c>
      <c r="F2098" s="16">
        <v>10.58</v>
      </c>
      <c r="G2098" s="16">
        <v>996.61001205444313</v>
      </c>
      <c r="H2098" s="29">
        <v>1.1746917854316445</v>
      </c>
      <c r="I2098" s="26">
        <v>210</v>
      </c>
      <c r="J2098" s="30">
        <v>8.4120982986767484E-2</v>
      </c>
      <c r="K2098" s="31">
        <v>0.294113613826328</v>
      </c>
      <c r="L2098" s="108">
        <f ca="1">REWS!R2098</f>
        <v>10.631283061718964</v>
      </c>
      <c r="M2098" s="22">
        <f t="shared" si="544"/>
        <v>10.43313792430955</v>
      </c>
      <c r="N2098" s="22">
        <f t="shared" ca="1" si="545"/>
        <v>10.483709120537796</v>
      </c>
      <c r="O2098" s="22">
        <f t="shared" si="546"/>
        <v>0.97052507436491198</v>
      </c>
      <c r="P2098" s="81">
        <f t="shared" ca="1" si="547"/>
        <v>11</v>
      </c>
      <c r="Q2098" s="22">
        <f t="shared" ca="1" si="548"/>
        <v>0.51803701118789702</v>
      </c>
      <c r="R2098" s="3">
        <f ca="1">IF(N2098&gt;'Power Curve'!$C$37,0,INDEX(Ci,$P2098,1)*POWER(1-Q2098,3)+INDEX(Ci,$P2098,2)*3*Q2098*POWER(1-Q2098,2)+INDEX(Ci,$P2098,3)*3*POWER(Q2098,2)*(1-Q2098)+INDEX(Ci,$P2098,4)*POWER(Q2098,3))</f>
        <v>1666.8402092367899</v>
      </c>
      <c r="S2098" s="3">
        <f t="shared" si="549"/>
        <v>996.61001205444313</v>
      </c>
      <c r="T2098" s="3">
        <f t="shared" ca="1" si="550"/>
        <v>670.23019718234673</v>
      </c>
      <c r="U2098" s="3">
        <f t="shared" ca="1" si="558"/>
        <v>670.23019718234673</v>
      </c>
      <c r="W2098" s="34">
        <f t="shared" si="551"/>
        <v>10</v>
      </c>
      <c r="X2098" s="73" t="b">
        <f>COUNTIF('Power Curve'!$D$2:$D$31,W2098)&gt;0</f>
        <v>1</v>
      </c>
      <c r="Y2098" s="73" t="b">
        <f t="shared" si="552"/>
        <v>0</v>
      </c>
      <c r="Z2098" s="73" t="b">
        <f t="shared" si="559"/>
        <v>1</v>
      </c>
      <c r="AA2098" s="34" t="str">
        <f t="shared" si="553"/>
        <v>Outer</v>
      </c>
      <c r="AB2098" s="35" t="str">
        <f t="shared" si="560"/>
        <v>0.9-1.0</v>
      </c>
      <c r="AC2098" s="36" t="str">
        <f t="shared" si="554"/>
        <v>18-19</v>
      </c>
      <c r="AD2098" s="36" t="str">
        <f t="shared" si="555"/>
        <v>Mar</v>
      </c>
      <c r="AE2098" s="35" t="str">
        <f t="shared" si="556"/>
        <v>205-215</v>
      </c>
      <c r="AF2098" s="36" t="str">
        <f t="shared" si="557"/>
        <v>HWS-LTI</v>
      </c>
    </row>
    <row r="2099" spans="5:32" x14ac:dyDescent="0.3">
      <c r="E2099" s="12">
        <v>40984.430555555555</v>
      </c>
      <c r="F2099" s="16">
        <v>18.55</v>
      </c>
      <c r="G2099" s="16">
        <v>1963.0200500488311</v>
      </c>
      <c r="H2099" s="29">
        <v>1.1661023699024424</v>
      </c>
      <c r="I2099" s="26">
        <v>271.7</v>
      </c>
      <c r="J2099" s="30">
        <v>0.15471698113207547</v>
      </c>
      <c r="K2099" s="31">
        <v>0.18383560455530989</v>
      </c>
      <c r="L2099" s="108">
        <f ca="1">REWS!R2099</f>
        <v>18.43479191207598</v>
      </c>
      <c r="M2099" s="22">
        <f t="shared" si="544"/>
        <v>18.247811122569036</v>
      </c>
      <c r="N2099" s="22">
        <f t="shared" ca="1" si="545"/>
        <v>18.134479832637506</v>
      </c>
      <c r="O2099" s="22">
        <f t="shared" si="546"/>
        <v>2.1783080083779294</v>
      </c>
      <c r="P2099" s="81">
        <f t="shared" ca="1" si="547"/>
        <v>19</v>
      </c>
      <c r="Q2099" s="22">
        <f t="shared" ca="1" si="548"/>
        <v>0.38061999551545372</v>
      </c>
      <c r="R2099" s="3">
        <f ca="1">IF(N2099&gt;'Power Curve'!$C$37,0,INDEX(Ci,$P2099,1)*POWER(1-Q2099,3)+INDEX(Ci,$P2099,2)*3*Q2099*POWER(1-Q2099,2)+INDEX(Ci,$P2099,3)*3*POWER(Q2099,2)*(1-Q2099)+INDEX(Ci,$P2099,4)*POWER(Q2099,3))</f>
        <v>1983.0392719972488</v>
      </c>
      <c r="S2099" s="3">
        <f t="shared" si="549"/>
        <v>1963.0200500488311</v>
      </c>
      <c r="T2099" s="3">
        <f t="shared" ca="1" si="550"/>
        <v>20.01922194841768</v>
      </c>
      <c r="U2099" s="3">
        <f t="shared" ca="1" si="558"/>
        <v>20.01922194841768</v>
      </c>
      <c r="W2099" s="34">
        <f t="shared" si="551"/>
        <v>18</v>
      </c>
      <c r="X2099" s="73" t="b">
        <f>COUNTIF('Power Curve'!$D$2:$D$31,W2099)&gt;0</f>
        <v>1</v>
      </c>
      <c r="Y2099" s="73" t="b">
        <f t="shared" si="552"/>
        <v>0</v>
      </c>
      <c r="Z2099" s="73" t="b">
        <f t="shared" si="559"/>
        <v>1</v>
      </c>
      <c r="AA2099" s="34" t="str">
        <f t="shared" si="553"/>
        <v>Outer</v>
      </c>
      <c r="AB2099" s="35" t="str">
        <f t="shared" si="560"/>
        <v>2.1-2.2</v>
      </c>
      <c r="AC2099" s="36" t="str">
        <f t="shared" si="554"/>
        <v>10-11</v>
      </c>
      <c r="AD2099" s="36" t="str">
        <f t="shared" si="555"/>
        <v>Mar</v>
      </c>
      <c r="AE2099" s="35" t="str">
        <f t="shared" si="556"/>
        <v>265-275</v>
      </c>
      <c r="AF2099" s="36" t="str">
        <f t="shared" si="557"/>
        <v>HWS-HTI</v>
      </c>
    </row>
    <row r="2100" spans="5:32" x14ac:dyDescent="0.3">
      <c r="E2100" s="12">
        <v>40984.4375</v>
      </c>
      <c r="F2100" s="16">
        <v>18.059999999999999</v>
      </c>
      <c r="G2100" s="16">
        <v>1969.4299468994191</v>
      </c>
      <c r="H2100" s="29">
        <v>1.1669049172235011</v>
      </c>
      <c r="I2100" s="26">
        <v>277.2</v>
      </c>
      <c r="J2100" s="30">
        <v>0.16002214839424145</v>
      </c>
      <c r="K2100" s="31">
        <v>0.1614087413357895</v>
      </c>
      <c r="L2100" s="108">
        <f ca="1">REWS!R2100</f>
        <v>18.00676498786245</v>
      </c>
      <c r="M2100" s="22">
        <f t="shared" si="544"/>
        <v>17.769868189804445</v>
      </c>
      <c r="N2100" s="22">
        <f t="shared" ca="1" si="545"/>
        <v>17.717488391976822</v>
      </c>
      <c r="O2100" s="22">
        <f t="shared" si="546"/>
        <v>2.1044403874320179</v>
      </c>
      <c r="P2100" s="81">
        <f t="shared" ca="1" si="547"/>
        <v>18</v>
      </c>
      <c r="Q2100" s="22">
        <f t="shared" ca="1" si="548"/>
        <v>0.78608582777121694</v>
      </c>
      <c r="R2100" s="3">
        <f ca="1">IF(N2100&gt;'Power Curve'!$C$37,0,INDEX(Ci,$P2100,1)*POWER(1-Q2100,3)+INDEX(Ci,$P2100,2)*3*Q2100*POWER(1-Q2100,2)+INDEX(Ci,$P2100,3)*3*POWER(Q2100,2)*(1-Q2100)+INDEX(Ci,$P2100,4)*POWER(Q2100,3))</f>
        <v>1980.5659756140949</v>
      </c>
      <c r="S2100" s="3">
        <f t="shared" si="549"/>
        <v>1969.4299468994191</v>
      </c>
      <c r="T2100" s="3">
        <f t="shared" ca="1" si="550"/>
        <v>11.136028714675831</v>
      </c>
      <c r="U2100" s="3">
        <f t="shared" ca="1" si="558"/>
        <v>11.136028714675831</v>
      </c>
      <c r="W2100" s="34">
        <f t="shared" si="551"/>
        <v>18</v>
      </c>
      <c r="X2100" s="73" t="b">
        <f>COUNTIF('Power Curve'!$D$2:$D$31,W2100)&gt;0</f>
        <v>1</v>
      </c>
      <c r="Y2100" s="73" t="b">
        <f t="shared" si="552"/>
        <v>0</v>
      </c>
      <c r="Z2100" s="73" t="b">
        <f t="shared" si="559"/>
        <v>1</v>
      </c>
      <c r="AA2100" s="34" t="str">
        <f t="shared" si="553"/>
        <v>Outer</v>
      </c>
      <c r="AB2100" s="35" t="str">
        <f t="shared" si="560"/>
        <v>2.1-2.2</v>
      </c>
      <c r="AC2100" s="36" t="str">
        <f t="shared" si="554"/>
        <v>10-11</v>
      </c>
      <c r="AD2100" s="36" t="str">
        <f t="shared" si="555"/>
        <v>Mar</v>
      </c>
      <c r="AE2100" s="35" t="str">
        <f t="shared" si="556"/>
        <v>275-285</v>
      </c>
      <c r="AF2100" s="36" t="str">
        <f t="shared" si="557"/>
        <v>HWS-HTI</v>
      </c>
    </row>
    <row r="2101" spans="5:32" x14ac:dyDescent="0.3">
      <c r="E2101" s="12">
        <v>40984.444444444445</v>
      </c>
      <c r="F2101" s="16">
        <v>16.62</v>
      </c>
      <c r="G2101" s="16">
        <v>1961.739974975588</v>
      </c>
      <c r="H2101" s="29">
        <v>1.1675975511751766</v>
      </c>
      <c r="I2101" s="26">
        <v>266.2</v>
      </c>
      <c r="J2101" s="30">
        <v>0.16004813477737664</v>
      </c>
      <c r="K2101" s="31">
        <v>0.12508508030624868</v>
      </c>
      <c r="L2101" s="108">
        <f ca="1">REWS!R2101</f>
        <v>16.436403481233203</v>
      </c>
      <c r="M2101" s="22">
        <f t="shared" si="544"/>
        <v>16.356236506519284</v>
      </c>
      <c r="N2101" s="22">
        <f t="shared" ca="1" si="545"/>
        <v>16.175553709724859</v>
      </c>
      <c r="O2101" s="22">
        <f t="shared" si="546"/>
        <v>1.8859590538258755</v>
      </c>
      <c r="P2101" s="81">
        <f t="shared" ca="1" si="547"/>
        <v>17</v>
      </c>
      <c r="Q2101" s="22">
        <f t="shared" ca="1" si="548"/>
        <v>0.17960600590039613</v>
      </c>
      <c r="R2101" s="3">
        <f ca="1">IF(N2101&gt;'Power Curve'!$C$37,0,INDEX(Ci,$P2101,1)*POWER(1-Q2101,3)+INDEX(Ci,$P2101,2)*3*Q2101*POWER(1-Q2101,2)+INDEX(Ci,$P2101,3)*3*POWER(Q2101,2)*(1-Q2101)+INDEX(Ci,$P2101,4)*POWER(Q2101,3))</f>
        <v>1983.0036736815723</v>
      </c>
      <c r="S2101" s="3">
        <f t="shared" si="549"/>
        <v>1961.739974975588</v>
      </c>
      <c r="T2101" s="3">
        <f t="shared" ca="1" si="550"/>
        <v>21.263698705984325</v>
      </c>
      <c r="U2101" s="3">
        <f t="shared" ca="1" si="558"/>
        <v>21.263698705984325</v>
      </c>
      <c r="W2101" s="34">
        <f t="shared" si="551"/>
        <v>16</v>
      </c>
      <c r="X2101" s="73" t="b">
        <f>COUNTIF('Power Curve'!$D$2:$D$31,W2101)&gt;0</f>
        <v>1</v>
      </c>
      <c r="Y2101" s="73" t="b">
        <f t="shared" si="552"/>
        <v>0</v>
      </c>
      <c r="Z2101" s="73" t="b">
        <f t="shared" si="559"/>
        <v>1</v>
      </c>
      <c r="AA2101" s="34" t="str">
        <f t="shared" si="553"/>
        <v>Outer</v>
      </c>
      <c r="AB2101" s="35" t="str">
        <f t="shared" si="560"/>
        <v>1.8-1.9</v>
      </c>
      <c r="AC2101" s="36" t="str">
        <f t="shared" si="554"/>
        <v>10-11</v>
      </c>
      <c r="AD2101" s="36" t="str">
        <f t="shared" si="555"/>
        <v>Mar</v>
      </c>
      <c r="AE2101" s="35" t="str">
        <f t="shared" si="556"/>
        <v>265-275</v>
      </c>
      <c r="AF2101" s="36" t="str">
        <f t="shared" si="557"/>
        <v>HWS-HTI</v>
      </c>
    </row>
    <row r="2102" spans="5:32" x14ac:dyDescent="0.3">
      <c r="E2102" s="12">
        <v>40984.472222222219</v>
      </c>
      <c r="F2102" s="16">
        <v>17.170000000000002</v>
      </c>
      <c r="G2102" s="16">
        <v>1972.929992675781</v>
      </c>
      <c r="H2102" s="29">
        <v>1.170116476896409</v>
      </c>
      <c r="I2102" s="26">
        <v>277.2</v>
      </c>
      <c r="J2102" s="30">
        <v>0.1118229470005824</v>
      </c>
      <c r="K2102" s="31">
        <v>9.2589003299378123E-2</v>
      </c>
      <c r="L2102" s="108">
        <f ca="1">REWS!R2102</f>
        <v>17.171088681702745</v>
      </c>
      <c r="M2102" s="22">
        <f t="shared" si="544"/>
        <v>16.909650466909021</v>
      </c>
      <c r="N2102" s="22">
        <f t="shared" ca="1" si="545"/>
        <v>16.91072264087892</v>
      </c>
      <c r="O2102" s="22">
        <f t="shared" si="546"/>
        <v>1.9714909653781267</v>
      </c>
      <c r="P2102" s="81">
        <f t="shared" ca="1" si="547"/>
        <v>17</v>
      </c>
      <c r="Q2102" s="22">
        <f t="shared" ca="1" si="548"/>
        <v>0.92300636648511702</v>
      </c>
      <c r="R2102" s="3">
        <f ca="1">IF(N2102&gt;'Power Curve'!$C$37,0,INDEX(Ci,$P2102,1)*POWER(1-Q2102,3)+INDEX(Ci,$P2102,2)*3*Q2102*POWER(1-Q2102,2)+INDEX(Ci,$P2102,3)*3*POWER(Q2102,2)*(1-Q2102)+INDEX(Ci,$P2102,4)*POWER(Q2102,3))</f>
        <v>1985.1400044465131</v>
      </c>
      <c r="S2102" s="3">
        <f t="shared" si="549"/>
        <v>1972.929992675781</v>
      </c>
      <c r="T2102" s="3">
        <f t="shared" ca="1" si="550"/>
        <v>12.210011770732081</v>
      </c>
      <c r="U2102" s="3">
        <f t="shared" ca="1" si="558"/>
        <v>12.210011770732081</v>
      </c>
      <c r="W2102" s="34">
        <f t="shared" si="551"/>
        <v>17</v>
      </c>
      <c r="X2102" s="73" t="b">
        <f>COUNTIF('Power Curve'!$D$2:$D$31,W2102)&gt;0</f>
        <v>1</v>
      </c>
      <c r="Y2102" s="73" t="b">
        <f t="shared" si="552"/>
        <v>0</v>
      </c>
      <c r="Z2102" s="73" t="b">
        <f t="shared" si="559"/>
        <v>1</v>
      </c>
      <c r="AA2102" s="34" t="str">
        <f t="shared" si="553"/>
        <v>Outer</v>
      </c>
      <c r="AB2102" s="35" t="str">
        <f t="shared" si="560"/>
        <v>1.9-2.0</v>
      </c>
      <c r="AC2102" s="36" t="str">
        <f t="shared" si="554"/>
        <v>11-12</v>
      </c>
      <c r="AD2102" s="36" t="str">
        <f t="shared" si="555"/>
        <v>Mar</v>
      </c>
      <c r="AE2102" s="35" t="str">
        <f t="shared" si="556"/>
        <v>275-285</v>
      </c>
      <c r="AF2102" s="36" t="str">
        <f t="shared" si="557"/>
        <v>Inner-TI</v>
      </c>
    </row>
    <row r="2103" spans="5:32" x14ac:dyDescent="0.3">
      <c r="E2103" s="12">
        <v>40984.479166666664</v>
      </c>
      <c r="F2103" s="16">
        <v>15.55</v>
      </c>
      <c r="G2103" s="16">
        <v>1978.429992675781</v>
      </c>
      <c r="H2103" s="29">
        <v>1.1710698203835357</v>
      </c>
      <c r="I2103" s="26">
        <v>274.89999999999998</v>
      </c>
      <c r="J2103" s="30">
        <v>0.12218649517684886</v>
      </c>
      <c r="K2103" s="31">
        <v>0.13921211874335079</v>
      </c>
      <c r="L2103" s="108">
        <f ca="1">REWS!R2103</f>
        <v>15.426170903242129</v>
      </c>
      <c r="M2103" s="22">
        <f t="shared" si="544"/>
        <v>15.318372522130407</v>
      </c>
      <c r="N2103" s="22">
        <f t="shared" ca="1" si="545"/>
        <v>15.196387941216194</v>
      </c>
      <c r="O2103" s="22">
        <f t="shared" si="546"/>
        <v>1.7255538294012858</v>
      </c>
      <c r="P2103" s="81">
        <f t="shared" ca="1" si="547"/>
        <v>16</v>
      </c>
      <c r="Q2103" s="22">
        <f t="shared" ca="1" si="548"/>
        <v>0.19647638997068484</v>
      </c>
      <c r="R2103" s="3">
        <f ca="1">IF(N2103&gt;'Power Curve'!$C$37,0,INDEX(Ci,$P2103,1)*POWER(1-Q2103,3)+INDEX(Ci,$P2103,2)*3*Q2103*POWER(1-Q2103,2)+INDEX(Ci,$P2103,3)*3*POWER(Q2103,2)*(1-Q2103)+INDEX(Ci,$P2103,4)*POWER(Q2103,3))</f>
        <v>1979.7565850715832</v>
      </c>
      <c r="S2103" s="3">
        <f t="shared" si="549"/>
        <v>1978.429992675781</v>
      </c>
      <c r="T2103" s="3">
        <f t="shared" ca="1" si="550"/>
        <v>1.3265923958022086</v>
      </c>
      <c r="U2103" s="3">
        <f t="shared" ca="1" si="558"/>
        <v>1.3265923958022086</v>
      </c>
      <c r="W2103" s="34">
        <f t="shared" si="551"/>
        <v>15</v>
      </c>
      <c r="X2103" s="73" t="b">
        <f>COUNTIF('Power Curve'!$D$2:$D$31,W2103)&gt;0</f>
        <v>1</v>
      </c>
      <c r="Y2103" s="73" t="b">
        <f t="shared" si="552"/>
        <v>0</v>
      </c>
      <c r="Z2103" s="73" t="b">
        <f t="shared" si="559"/>
        <v>1</v>
      </c>
      <c r="AA2103" s="34" t="str">
        <f t="shared" si="553"/>
        <v>Inner</v>
      </c>
      <c r="AB2103" s="35" t="str">
        <f t="shared" si="560"/>
        <v>1.7-1.8</v>
      </c>
      <c r="AC2103" s="36" t="str">
        <f t="shared" si="554"/>
        <v>11-12</v>
      </c>
      <c r="AD2103" s="36" t="str">
        <f t="shared" si="555"/>
        <v>Mar</v>
      </c>
      <c r="AE2103" s="35" t="str">
        <f t="shared" si="556"/>
        <v>265-275</v>
      </c>
      <c r="AF2103" s="36" t="str">
        <f t="shared" si="557"/>
        <v>Inner-TI</v>
      </c>
    </row>
    <row r="2104" spans="5:32" x14ac:dyDescent="0.3">
      <c r="E2104" s="12">
        <v>40984.506944444445</v>
      </c>
      <c r="F2104" s="16">
        <v>14.71</v>
      </c>
      <c r="G2104" s="16">
        <v>1976.080017089841</v>
      </c>
      <c r="H2104" s="29">
        <v>1.1719148669060087</v>
      </c>
      <c r="I2104" s="26">
        <v>268.10000000000002</v>
      </c>
      <c r="J2104" s="30">
        <v>0.13392250169952413</v>
      </c>
      <c r="K2104" s="31">
        <v>0.10249081391743065</v>
      </c>
      <c r="L2104" s="108">
        <f ca="1">REWS!R2104</f>
        <v>14.663946064969133</v>
      </c>
      <c r="M2104" s="22">
        <f t="shared" si="544"/>
        <v>14.494369587893726</v>
      </c>
      <c r="N2104" s="22">
        <f t="shared" ca="1" si="545"/>
        <v>14.448990746607917</v>
      </c>
      <c r="O2104" s="22">
        <f t="shared" si="546"/>
        <v>1.5982015196758614</v>
      </c>
      <c r="P2104" s="81">
        <f t="shared" ca="1" si="547"/>
        <v>15</v>
      </c>
      <c r="Q2104" s="22">
        <f t="shared" ca="1" si="548"/>
        <v>0.47322207981777598</v>
      </c>
      <c r="R2104" s="3">
        <f ca="1">IF(N2104&gt;'Power Curve'!$C$37,0,INDEX(Ci,$P2104,1)*POWER(1-Q2104,3)+INDEX(Ci,$P2104,2)*3*Q2104*POWER(1-Q2104,2)+INDEX(Ci,$P2104,3)*3*POWER(Q2104,2)*(1-Q2104)+INDEX(Ci,$P2104,4)*POWER(Q2104,3))</f>
        <v>1977.273993236689</v>
      </c>
      <c r="S2104" s="3">
        <f t="shared" si="549"/>
        <v>1976.080017089841</v>
      </c>
      <c r="T2104" s="3">
        <f t="shared" ca="1" si="550"/>
        <v>1.1939761468479446</v>
      </c>
      <c r="U2104" s="3">
        <f t="shared" ca="1" si="558"/>
        <v>1.1939761468479446</v>
      </c>
      <c r="W2104" s="34">
        <f t="shared" si="551"/>
        <v>14</v>
      </c>
      <c r="X2104" s="73" t="b">
        <f>COUNTIF('Power Curve'!$D$2:$D$31,W2104)&gt;0</f>
        <v>1</v>
      </c>
      <c r="Y2104" s="73" t="b">
        <f t="shared" si="552"/>
        <v>0</v>
      </c>
      <c r="Z2104" s="73" t="b">
        <f t="shared" si="559"/>
        <v>1</v>
      </c>
      <c r="AA2104" s="34" t="str">
        <f t="shared" si="553"/>
        <v>Inner</v>
      </c>
      <c r="AB2104" s="35" t="str">
        <f t="shared" si="560"/>
        <v>1.5-1.6</v>
      </c>
      <c r="AC2104" s="36" t="str">
        <f t="shared" si="554"/>
        <v>12-13</v>
      </c>
      <c r="AD2104" s="36" t="str">
        <f t="shared" si="555"/>
        <v>Mar</v>
      </c>
      <c r="AE2104" s="35" t="str">
        <f t="shared" si="556"/>
        <v>265-275</v>
      </c>
      <c r="AF2104" s="36" t="str">
        <f t="shared" si="557"/>
        <v>Inner-TI</v>
      </c>
    </row>
    <row r="2105" spans="5:32" x14ac:dyDescent="0.3">
      <c r="E2105" s="12">
        <v>40984.513888888891</v>
      </c>
      <c r="F2105" s="16">
        <v>13.8</v>
      </c>
      <c r="G2105" s="16">
        <v>1967.3599548339871</v>
      </c>
      <c r="H2105" s="29">
        <v>1.172358791033592</v>
      </c>
      <c r="I2105" s="26">
        <v>266.10000000000002</v>
      </c>
      <c r="J2105" s="30">
        <v>0.12246376811594202</v>
      </c>
      <c r="K2105" s="31">
        <v>0.19111426819160737</v>
      </c>
      <c r="L2105" s="108">
        <f ca="1">REWS!R2105</f>
        <v>13.657294546061042</v>
      </c>
      <c r="M2105" s="22">
        <f t="shared" si="544"/>
        <v>13.599425794127125</v>
      </c>
      <c r="N2105" s="22">
        <f t="shared" ca="1" si="545"/>
        <v>13.458794473021321</v>
      </c>
      <c r="O2105" s="22">
        <f t="shared" si="546"/>
        <v>1.4598850714265723</v>
      </c>
      <c r="P2105" s="81">
        <f t="shared" ca="1" si="547"/>
        <v>14</v>
      </c>
      <c r="Q2105" s="22">
        <f t="shared" ca="1" si="548"/>
        <v>0.48654351852553712</v>
      </c>
      <c r="R2105" s="3">
        <f ca="1">IF(N2105&gt;'Power Curve'!$C$37,0,INDEX(Ci,$P2105,1)*POWER(1-Q2105,3)+INDEX(Ci,$P2105,2)*3*Q2105*POWER(1-Q2105,2)+INDEX(Ci,$P2105,3)*3*POWER(Q2105,2)*(1-Q2105)+INDEX(Ci,$P2105,4)*POWER(Q2105,3))</f>
        <v>1966.2287512150424</v>
      </c>
      <c r="S2105" s="3">
        <f t="shared" si="549"/>
        <v>1967.3599548339871</v>
      </c>
      <c r="T2105" s="3">
        <f t="shared" ca="1" si="550"/>
        <v>-1.1312036189447099</v>
      </c>
      <c r="U2105" s="3">
        <f t="shared" ca="1" si="558"/>
        <v>1.1312036189447099</v>
      </c>
      <c r="W2105" s="34">
        <f t="shared" si="551"/>
        <v>14</v>
      </c>
      <c r="X2105" s="73" t="b">
        <f>COUNTIF('Power Curve'!$D$2:$D$31,W2105)&gt;0</f>
        <v>1</v>
      </c>
      <c r="Y2105" s="73" t="b">
        <f t="shared" si="552"/>
        <v>0</v>
      </c>
      <c r="Z2105" s="73" t="b">
        <f t="shared" si="559"/>
        <v>1</v>
      </c>
      <c r="AA2105" s="34" t="str">
        <f t="shared" si="553"/>
        <v>Inner</v>
      </c>
      <c r="AB2105" s="35" t="str">
        <f t="shared" si="560"/>
        <v>1.4-1.5</v>
      </c>
      <c r="AC2105" s="36" t="str">
        <f t="shared" si="554"/>
        <v>12-13</v>
      </c>
      <c r="AD2105" s="36" t="str">
        <f t="shared" si="555"/>
        <v>Mar</v>
      </c>
      <c r="AE2105" s="35" t="str">
        <f t="shared" si="556"/>
        <v>265-275</v>
      </c>
      <c r="AF2105" s="36" t="str">
        <f t="shared" si="557"/>
        <v>Inner-TI</v>
      </c>
    </row>
    <row r="2106" spans="5:32" x14ac:dyDescent="0.3">
      <c r="E2106" s="12">
        <v>40984.520833333336</v>
      </c>
      <c r="F2106" s="16">
        <v>14.58</v>
      </c>
      <c r="G2106" s="16">
        <v>1932.909973144529</v>
      </c>
      <c r="H2106" s="29">
        <v>1.1722979565377318</v>
      </c>
      <c r="I2106" s="26">
        <v>272.89999999999998</v>
      </c>
      <c r="J2106" s="30">
        <v>0.18175582990397804</v>
      </c>
      <c r="K2106" s="31">
        <v>0.14288187786570661</v>
      </c>
      <c r="L2106" s="108">
        <f ca="1">REWS!R2106</f>
        <v>14.672952978690235</v>
      </c>
      <c r="M2106" s="22">
        <f t="shared" si="544"/>
        <v>14.367840463580951</v>
      </c>
      <c r="N2106" s="22">
        <f t="shared" ca="1" si="545"/>
        <v>14.459440845503854</v>
      </c>
      <c r="O2106" s="22">
        <f t="shared" si="546"/>
        <v>1.5786460356366034</v>
      </c>
      <c r="P2106" s="81">
        <f t="shared" ca="1" si="547"/>
        <v>15</v>
      </c>
      <c r="Q2106" s="22">
        <f t="shared" ca="1" si="548"/>
        <v>0.48320547449110091</v>
      </c>
      <c r="R2106" s="3">
        <f ca="1">IF(N2106&gt;'Power Curve'!$C$37,0,INDEX(Ci,$P2106,1)*POWER(1-Q2106,3)+INDEX(Ci,$P2106,2)*3*Q2106*POWER(1-Q2106,2)+INDEX(Ci,$P2106,3)*3*POWER(Q2106,2)*(1-Q2106)+INDEX(Ci,$P2106,4)*POWER(Q2106,3))</f>
        <v>1977.3102062027885</v>
      </c>
      <c r="S2106" s="3">
        <f t="shared" si="549"/>
        <v>1932.909973144529</v>
      </c>
      <c r="T2106" s="3">
        <f t="shared" ca="1" si="550"/>
        <v>44.400233058259573</v>
      </c>
      <c r="U2106" s="3">
        <f t="shared" ca="1" si="558"/>
        <v>44.400233058259573</v>
      </c>
      <c r="W2106" s="34">
        <f t="shared" si="551"/>
        <v>14</v>
      </c>
      <c r="X2106" s="73" t="b">
        <f>COUNTIF('Power Curve'!$D$2:$D$31,W2106)&gt;0</f>
        <v>1</v>
      </c>
      <c r="Y2106" s="73" t="b">
        <f t="shared" si="552"/>
        <v>0</v>
      </c>
      <c r="Z2106" s="73" t="b">
        <f t="shared" si="559"/>
        <v>1</v>
      </c>
      <c r="AA2106" s="34" t="str">
        <f t="shared" si="553"/>
        <v>Outer</v>
      </c>
      <c r="AB2106" s="35" t="str">
        <f t="shared" si="560"/>
        <v>1.5-1.6</v>
      </c>
      <c r="AC2106" s="36" t="str">
        <f t="shared" si="554"/>
        <v>12-13</v>
      </c>
      <c r="AD2106" s="36" t="str">
        <f t="shared" si="555"/>
        <v>Mar</v>
      </c>
      <c r="AE2106" s="35" t="str">
        <f t="shared" si="556"/>
        <v>265-275</v>
      </c>
      <c r="AF2106" s="36" t="str">
        <f t="shared" si="557"/>
        <v>HWS-HTI</v>
      </c>
    </row>
    <row r="2107" spans="5:32" x14ac:dyDescent="0.3">
      <c r="E2107" s="12">
        <v>40984.527777777781</v>
      </c>
      <c r="F2107" s="16">
        <v>13.83</v>
      </c>
      <c r="G2107" s="16">
        <v>1951.6300354003929</v>
      </c>
      <c r="H2107" s="29">
        <v>1.1728698830931865</v>
      </c>
      <c r="I2107" s="26">
        <v>270.3</v>
      </c>
      <c r="J2107" s="30">
        <v>0.14895155459146783</v>
      </c>
      <c r="K2107" s="31">
        <v>0.11775883223401128</v>
      </c>
      <c r="L2107" s="108">
        <f ca="1">REWS!R2107</f>
        <v>13.757962205454136</v>
      </c>
      <c r="M2107" s="22">
        <f t="shared" si="544"/>
        <v>13.630970003570102</v>
      </c>
      <c r="N2107" s="22">
        <f t="shared" ca="1" si="545"/>
        <v>13.559968917772704</v>
      </c>
      <c r="O2107" s="22">
        <f t="shared" si="546"/>
        <v>1.4647603306812582</v>
      </c>
      <c r="P2107" s="81">
        <f t="shared" ca="1" si="547"/>
        <v>14</v>
      </c>
      <c r="Q2107" s="22">
        <f t="shared" ca="1" si="548"/>
        <v>0.59152172617089671</v>
      </c>
      <c r="R2107" s="3">
        <f ca="1">IF(N2107&gt;'Power Curve'!$C$37,0,INDEX(Ci,$P2107,1)*POWER(1-Q2107,3)+INDEX(Ci,$P2107,2)*3*Q2107*POWER(1-Q2107,2)+INDEX(Ci,$P2107,3)*3*POWER(Q2107,2)*(1-Q2107)+INDEX(Ci,$P2107,4)*POWER(Q2107,3))</f>
        <v>1968.6676724655733</v>
      </c>
      <c r="S2107" s="3">
        <f t="shared" si="549"/>
        <v>1951.6300354003929</v>
      </c>
      <c r="T2107" s="3">
        <f t="shared" ca="1" si="550"/>
        <v>17.037637065180434</v>
      </c>
      <c r="U2107" s="3">
        <f t="shared" ca="1" si="558"/>
        <v>17.037637065180434</v>
      </c>
      <c r="W2107" s="34">
        <f t="shared" si="551"/>
        <v>14</v>
      </c>
      <c r="X2107" s="73" t="b">
        <f>COUNTIF('Power Curve'!$D$2:$D$31,W2107)&gt;0</f>
        <v>1</v>
      </c>
      <c r="Y2107" s="73" t="b">
        <f t="shared" si="552"/>
        <v>0</v>
      </c>
      <c r="Z2107" s="73" t="b">
        <f t="shared" si="559"/>
        <v>1</v>
      </c>
      <c r="AA2107" s="34" t="str">
        <f t="shared" si="553"/>
        <v>Outer</v>
      </c>
      <c r="AB2107" s="35" t="str">
        <f t="shared" si="560"/>
        <v>1.4-1.5</v>
      </c>
      <c r="AC2107" s="36" t="str">
        <f t="shared" si="554"/>
        <v>12-13</v>
      </c>
      <c r="AD2107" s="36" t="str">
        <f t="shared" si="555"/>
        <v>Mar</v>
      </c>
      <c r="AE2107" s="35" t="str">
        <f t="shared" si="556"/>
        <v>265-275</v>
      </c>
      <c r="AF2107" s="36" t="str">
        <f t="shared" si="557"/>
        <v>HWS-HTI</v>
      </c>
    </row>
    <row r="2108" spans="5:32" x14ac:dyDescent="0.3">
      <c r="E2108" s="12">
        <v>40984.534722222219</v>
      </c>
      <c r="F2108" s="16">
        <v>13.78</v>
      </c>
      <c r="G2108" s="16">
        <v>1965.3800506591849</v>
      </c>
      <c r="H2108" s="29">
        <v>1.1723405375132934</v>
      </c>
      <c r="I2108" s="26">
        <v>278.89999999999998</v>
      </c>
      <c r="J2108" s="30">
        <v>0.13207547169811321</v>
      </c>
      <c r="K2108" s="31">
        <v>0.1112950380019103</v>
      </c>
      <c r="L2108" s="108">
        <f ca="1">REWS!R2108</f>
        <v>13.613512326596608</v>
      </c>
      <c r="M2108" s="22">
        <f t="shared" si="544"/>
        <v>13.579646002697263</v>
      </c>
      <c r="N2108" s="22">
        <f t="shared" ca="1" si="545"/>
        <v>13.415578973043363</v>
      </c>
      <c r="O2108" s="22">
        <f t="shared" si="546"/>
        <v>1.4568280408993528</v>
      </c>
      <c r="P2108" s="81">
        <f t="shared" ca="1" si="547"/>
        <v>14</v>
      </c>
      <c r="Q2108" s="22">
        <f t="shared" ca="1" si="548"/>
        <v>0.44170328499292788</v>
      </c>
      <c r="R2108" s="3">
        <f ca="1">IF(N2108&gt;'Power Curve'!$C$37,0,INDEX(Ci,$P2108,1)*POWER(1-Q2108,3)+INDEX(Ci,$P2108,2)*3*Q2108*POWER(1-Q2108,2)+INDEX(Ci,$P2108,3)*3*POWER(Q2108,2)*(1-Q2108)+INDEX(Ci,$P2108,4)*POWER(Q2108,3))</f>
        <v>1965.1173796868447</v>
      </c>
      <c r="S2108" s="3">
        <f t="shared" si="549"/>
        <v>1965.3800506591849</v>
      </c>
      <c r="T2108" s="3">
        <f t="shared" ca="1" si="550"/>
        <v>-0.26267097234017456</v>
      </c>
      <c r="U2108" s="3">
        <f t="shared" ca="1" si="558"/>
        <v>0.26267097234017456</v>
      </c>
      <c r="W2108" s="34">
        <f t="shared" si="551"/>
        <v>14</v>
      </c>
      <c r="X2108" s="73" t="b">
        <f>COUNTIF('Power Curve'!$D$2:$D$31,W2108)&gt;0</f>
        <v>1</v>
      </c>
      <c r="Y2108" s="73" t="b">
        <f t="shared" si="552"/>
        <v>0</v>
      </c>
      <c r="Z2108" s="73" t="b">
        <f t="shared" si="559"/>
        <v>1</v>
      </c>
      <c r="AA2108" s="34" t="str">
        <f t="shared" si="553"/>
        <v>Inner</v>
      </c>
      <c r="AB2108" s="35" t="str">
        <f t="shared" si="560"/>
        <v>1.4-1.5</v>
      </c>
      <c r="AC2108" s="36" t="str">
        <f t="shared" si="554"/>
        <v>12-13</v>
      </c>
      <c r="AD2108" s="36" t="str">
        <f t="shared" si="555"/>
        <v>Mar</v>
      </c>
      <c r="AE2108" s="35" t="str">
        <f t="shared" si="556"/>
        <v>275-285</v>
      </c>
      <c r="AF2108" s="36" t="str">
        <f t="shared" si="557"/>
        <v>Inner-TI</v>
      </c>
    </row>
    <row r="2109" spans="5:32" x14ac:dyDescent="0.3">
      <c r="E2109" s="12">
        <v>40984.541666666664</v>
      </c>
      <c r="F2109" s="16">
        <v>13.33</v>
      </c>
      <c r="G2109" s="16">
        <v>1836.499938964841</v>
      </c>
      <c r="H2109" s="29">
        <v>1.1717205522560112</v>
      </c>
      <c r="I2109" s="26">
        <v>275</v>
      </c>
      <c r="J2109" s="30">
        <v>0.13953488372093023</v>
      </c>
      <c r="K2109" s="31">
        <v>0.11195032986083159</v>
      </c>
      <c r="L2109" s="108">
        <f ca="1">REWS!R2109</f>
        <v>13.357854368097414</v>
      </c>
      <c r="M2109" s="22">
        <f t="shared" si="544"/>
        <v>13.133872694293741</v>
      </c>
      <c r="N2109" s="22">
        <f t="shared" ca="1" si="545"/>
        <v>13.161317234771717</v>
      </c>
      <c r="O2109" s="22">
        <f t="shared" si="546"/>
        <v>1.3879323390997929</v>
      </c>
      <c r="P2109" s="81">
        <f t="shared" ca="1" si="547"/>
        <v>14</v>
      </c>
      <c r="Q2109" s="22">
        <f t="shared" ca="1" si="548"/>
        <v>0.17788230112549577</v>
      </c>
      <c r="R2109" s="3">
        <f ca="1">IF(N2109&gt;'Power Curve'!$C$37,0,INDEX(Ci,$P2109,1)*POWER(1-Q2109,3)+INDEX(Ci,$P2109,2)*3*Q2109*POWER(1-Q2109,2)+INDEX(Ci,$P2109,3)*3*POWER(Q2109,2)*(1-Q2109)+INDEX(Ci,$P2109,4)*POWER(Q2109,3))</f>
        <v>1958.062286447012</v>
      </c>
      <c r="S2109" s="3">
        <f t="shared" si="549"/>
        <v>1836.499938964841</v>
      </c>
      <c r="T2109" s="3">
        <f t="shared" ca="1" si="550"/>
        <v>121.56234748217094</v>
      </c>
      <c r="U2109" s="3">
        <f t="shared" ca="1" si="558"/>
        <v>121.56234748217094</v>
      </c>
      <c r="W2109" s="34">
        <f t="shared" si="551"/>
        <v>13</v>
      </c>
      <c r="X2109" s="73" t="b">
        <f>COUNTIF('Power Curve'!$D$2:$D$31,W2109)&gt;0</f>
        <v>1</v>
      </c>
      <c r="Y2109" s="73" t="b">
        <f t="shared" si="552"/>
        <v>0</v>
      </c>
      <c r="Z2109" s="73" t="b">
        <f t="shared" si="559"/>
        <v>1</v>
      </c>
      <c r="AA2109" s="34" t="str">
        <f t="shared" si="553"/>
        <v>Inner</v>
      </c>
      <c r="AB2109" s="35" t="str">
        <f t="shared" si="560"/>
        <v>1.3-1.4</v>
      </c>
      <c r="AC2109" s="36" t="str">
        <f t="shared" si="554"/>
        <v>13-14</v>
      </c>
      <c r="AD2109" s="36" t="str">
        <f t="shared" si="555"/>
        <v>Mar</v>
      </c>
      <c r="AE2109" s="35" t="str">
        <f t="shared" si="556"/>
        <v>275-285</v>
      </c>
      <c r="AF2109" s="36" t="str">
        <f t="shared" si="557"/>
        <v>Inner-TI</v>
      </c>
    </row>
    <row r="2110" spans="5:32" x14ac:dyDescent="0.3">
      <c r="E2110" s="12">
        <v>40984.548611111109</v>
      </c>
      <c r="F2110" s="16">
        <v>12.02</v>
      </c>
      <c r="G2110" s="16">
        <v>1715.1300354003929</v>
      </c>
      <c r="H2110" s="29">
        <v>1.1722068111785795</v>
      </c>
      <c r="I2110" s="26">
        <v>272.3</v>
      </c>
      <c r="J2110" s="30">
        <v>0.15557404326123128</v>
      </c>
      <c r="K2110" s="31">
        <v>0.12627536855854754</v>
      </c>
      <c r="L2110" s="108">
        <f ca="1">REWS!R2110</f>
        <v>12.025339528687999</v>
      </c>
      <c r="M2110" s="22">
        <f t="shared" si="544"/>
        <v>11.844785078885694</v>
      </c>
      <c r="N2110" s="22">
        <f t="shared" ca="1" si="545"/>
        <v>11.85004677353893</v>
      </c>
      <c r="O2110" s="22">
        <f t="shared" si="546"/>
        <v>1.1886996926617894</v>
      </c>
      <c r="P2110" s="81">
        <f t="shared" ca="1" si="547"/>
        <v>12</v>
      </c>
      <c r="Q2110" s="22">
        <f t="shared" ca="1" si="548"/>
        <v>0.83772535937583648</v>
      </c>
      <c r="R2110" s="3">
        <f ca="1">IF(N2110&gt;'Power Curve'!$C$37,0,INDEX(Ci,$P2110,1)*POWER(1-Q2110,3)+INDEX(Ci,$P2110,2)*3*Q2110*POWER(1-Q2110,2)+INDEX(Ci,$P2110,3)*3*POWER(Q2110,2)*(1-Q2110)+INDEX(Ci,$P2110,4)*POWER(Q2110,3))</f>
        <v>1904.3884384105645</v>
      </c>
      <c r="S2110" s="3">
        <f t="shared" si="549"/>
        <v>1715.1300354003929</v>
      </c>
      <c r="T2110" s="3">
        <f t="shared" ca="1" si="550"/>
        <v>189.25840301017161</v>
      </c>
      <c r="U2110" s="3">
        <f t="shared" ca="1" si="558"/>
        <v>189.25840301017161</v>
      </c>
      <c r="W2110" s="34">
        <f t="shared" si="551"/>
        <v>12</v>
      </c>
      <c r="X2110" s="73" t="b">
        <f>COUNTIF('Power Curve'!$D$2:$D$31,W2110)&gt;0</f>
        <v>1</v>
      </c>
      <c r="Y2110" s="73" t="b">
        <f t="shared" si="552"/>
        <v>0</v>
      </c>
      <c r="Z2110" s="73" t="b">
        <f t="shared" si="559"/>
        <v>1</v>
      </c>
      <c r="AA2110" s="34" t="str">
        <f t="shared" si="553"/>
        <v>Outer</v>
      </c>
      <c r="AB2110" s="35" t="str">
        <f t="shared" si="560"/>
        <v>1.1-1.2</v>
      </c>
      <c r="AC2110" s="36" t="str">
        <f t="shared" si="554"/>
        <v>13-14</v>
      </c>
      <c r="AD2110" s="36" t="str">
        <f t="shared" si="555"/>
        <v>Mar</v>
      </c>
      <c r="AE2110" s="35" t="str">
        <f t="shared" si="556"/>
        <v>265-275</v>
      </c>
      <c r="AF2110" s="36" t="str">
        <f t="shared" si="557"/>
        <v>HWS-HTI</v>
      </c>
    </row>
    <row r="2111" spans="5:32" x14ac:dyDescent="0.3">
      <c r="E2111" s="12">
        <v>40984.555555555555</v>
      </c>
      <c r="F2111" s="16">
        <v>12.51</v>
      </c>
      <c r="G2111" s="16">
        <v>1859.639938354492</v>
      </c>
      <c r="H2111" s="29">
        <v>1.1724621658661727</v>
      </c>
      <c r="I2111" s="26">
        <v>271.8</v>
      </c>
      <c r="J2111" s="30">
        <v>0.13749000799360511</v>
      </c>
      <c r="K2111" s="31">
        <v>6.6744116330905587E-2</v>
      </c>
      <c r="L2111" s="108">
        <f ca="1">REWS!R2111</f>
        <v>12.417618061453989</v>
      </c>
      <c r="M2111" s="22">
        <f t="shared" si="544"/>
        <v>12.328537464378964</v>
      </c>
      <c r="N2111" s="22">
        <f t="shared" ca="1" si="545"/>
        <v>12.237495562668617</v>
      </c>
      <c r="O2111" s="22">
        <f t="shared" si="546"/>
        <v>1.2634651832541524</v>
      </c>
      <c r="P2111" s="81">
        <f t="shared" ca="1" si="547"/>
        <v>13</v>
      </c>
      <c r="Q2111" s="22">
        <f t="shared" ca="1" si="548"/>
        <v>0.22543145893297642</v>
      </c>
      <c r="R2111" s="3">
        <f ca="1">IF(N2111&gt;'Power Curve'!$C$37,0,INDEX(Ci,$P2111,1)*POWER(1-Q2111,3)+INDEX(Ci,$P2111,2)*3*Q2111*POWER(1-Q2111,2)+INDEX(Ci,$P2111,3)*3*POWER(Q2111,2)*(1-Q2111)+INDEX(Ci,$P2111,4)*POWER(Q2111,3))</f>
        <v>1928.3483294785478</v>
      </c>
      <c r="S2111" s="3">
        <f t="shared" si="549"/>
        <v>1859.639938354492</v>
      </c>
      <c r="T2111" s="3">
        <f t="shared" ca="1" si="550"/>
        <v>68.708391124055879</v>
      </c>
      <c r="U2111" s="3">
        <f t="shared" ca="1" si="558"/>
        <v>68.708391124055879</v>
      </c>
      <c r="W2111" s="34">
        <f t="shared" si="551"/>
        <v>12</v>
      </c>
      <c r="X2111" s="73" t="b">
        <f>COUNTIF('Power Curve'!$D$2:$D$31,W2111)&gt;0</f>
        <v>1</v>
      </c>
      <c r="Y2111" s="73" t="b">
        <f t="shared" si="552"/>
        <v>0</v>
      </c>
      <c r="Z2111" s="73" t="b">
        <f t="shared" si="559"/>
        <v>1</v>
      </c>
      <c r="AA2111" s="34" t="str">
        <f t="shared" si="553"/>
        <v>Outer</v>
      </c>
      <c r="AB2111" s="35" t="str">
        <f t="shared" si="560"/>
        <v>1.2-1.3</v>
      </c>
      <c r="AC2111" s="36" t="str">
        <f t="shared" si="554"/>
        <v>13-14</v>
      </c>
      <c r="AD2111" s="36" t="str">
        <f t="shared" si="555"/>
        <v>Mar</v>
      </c>
      <c r="AE2111" s="35" t="str">
        <f t="shared" si="556"/>
        <v>265-275</v>
      </c>
      <c r="AF2111" s="36" t="str">
        <f t="shared" si="557"/>
        <v>Inner-TI</v>
      </c>
    </row>
    <row r="2112" spans="5:32" x14ac:dyDescent="0.3">
      <c r="E2112" s="12">
        <v>40984.569444444445</v>
      </c>
      <c r="F2112" s="16">
        <v>12.88</v>
      </c>
      <c r="G2112" s="16">
        <v>1946.7600555419949</v>
      </c>
      <c r="H2112" s="29">
        <v>1.1727176318314407</v>
      </c>
      <c r="I2112" s="26">
        <v>268.7</v>
      </c>
      <c r="J2112" s="30">
        <v>0.1482919254658385</v>
      </c>
      <c r="K2112" s="31">
        <v>0.13995989178286258</v>
      </c>
      <c r="L2112" s="108">
        <f ca="1">REWS!R2112</f>
        <v>12.860474775944837</v>
      </c>
      <c r="M2112" s="22">
        <f t="shared" si="544"/>
        <v>12.694092298391078</v>
      </c>
      <c r="N2112" s="22">
        <f t="shared" ca="1" si="545"/>
        <v>12.674848898056995</v>
      </c>
      <c r="O2112" s="22">
        <f t="shared" si="546"/>
        <v>1.3199628612458725</v>
      </c>
      <c r="P2112" s="81">
        <f t="shared" ca="1" si="547"/>
        <v>13</v>
      </c>
      <c r="Q2112" s="22">
        <f t="shared" ca="1" si="548"/>
        <v>0.67568001133055422</v>
      </c>
      <c r="R2112" s="3">
        <f ca="1">IF(N2112&gt;'Power Curve'!$C$37,0,INDEX(Ci,$P2112,1)*POWER(1-Q2112,3)+INDEX(Ci,$P2112,2)*3*Q2112*POWER(1-Q2112,2)+INDEX(Ci,$P2112,3)*3*POWER(Q2112,2)*(1-Q2112)+INDEX(Ci,$P2112,4)*POWER(Q2112,3))</f>
        <v>1944.2388104863994</v>
      </c>
      <c r="S2112" s="3">
        <f t="shared" si="549"/>
        <v>1946.7600555419949</v>
      </c>
      <c r="T2112" s="3">
        <f t="shared" ca="1" si="550"/>
        <v>-2.5212450555955002</v>
      </c>
      <c r="U2112" s="3">
        <f t="shared" ca="1" si="558"/>
        <v>2.5212450555955002</v>
      </c>
      <c r="W2112" s="34">
        <f t="shared" si="551"/>
        <v>13</v>
      </c>
      <c r="X2112" s="73" t="b">
        <f>COUNTIF('Power Curve'!$D$2:$D$31,W2112)&gt;0</f>
        <v>1</v>
      </c>
      <c r="Y2112" s="73" t="b">
        <f t="shared" si="552"/>
        <v>0</v>
      </c>
      <c r="Z2112" s="73" t="b">
        <f t="shared" si="559"/>
        <v>1</v>
      </c>
      <c r="AA2112" s="34" t="str">
        <f t="shared" si="553"/>
        <v>Outer</v>
      </c>
      <c r="AB2112" s="35" t="str">
        <f t="shared" si="560"/>
        <v>1.3-1.4</v>
      </c>
      <c r="AC2112" s="36" t="str">
        <f t="shared" si="554"/>
        <v>13-14</v>
      </c>
      <c r="AD2112" s="36" t="str">
        <f t="shared" si="555"/>
        <v>Mar</v>
      </c>
      <c r="AE2112" s="35" t="str">
        <f t="shared" si="556"/>
        <v>265-275</v>
      </c>
      <c r="AF2112" s="36" t="str">
        <f t="shared" si="557"/>
        <v>HWS-HTI</v>
      </c>
    </row>
    <row r="2113" spans="5:32" x14ac:dyDescent="0.3">
      <c r="E2113" s="12">
        <v>40984.576388888891</v>
      </c>
      <c r="F2113" s="16">
        <v>13.01</v>
      </c>
      <c r="G2113" s="16">
        <v>1881.0299987792939</v>
      </c>
      <c r="H2113" s="29">
        <v>1.173399419999702</v>
      </c>
      <c r="I2113" s="26">
        <v>273.39999999999998</v>
      </c>
      <c r="J2113" s="30">
        <v>0.17294388931591084</v>
      </c>
      <c r="K2113" s="31">
        <v>0.12763461621510855</v>
      </c>
      <c r="L2113" s="108">
        <f ca="1">REWS!R2113</f>
        <v>12.991535128577663</v>
      </c>
      <c r="M2113" s="22">
        <f t="shared" si="544"/>
        <v>12.824700256000575</v>
      </c>
      <c r="N2113" s="22">
        <f t="shared" ca="1" si="545"/>
        <v>12.806498377348994</v>
      </c>
      <c r="O2113" s="22">
        <f t="shared" si="546"/>
        <v>1.3401487421195835</v>
      </c>
      <c r="P2113" s="81">
        <f t="shared" ca="1" si="547"/>
        <v>13</v>
      </c>
      <c r="Q2113" s="22">
        <f t="shared" ca="1" si="548"/>
        <v>0.81121113154592939</v>
      </c>
      <c r="R2113" s="3">
        <f ca="1">IF(N2113&gt;'Power Curve'!$C$37,0,INDEX(Ci,$P2113,1)*POWER(1-Q2113,3)+INDEX(Ci,$P2113,2)*3*Q2113*POWER(1-Q2113,2)+INDEX(Ci,$P2113,3)*3*POWER(Q2113,2)*(1-Q2113)+INDEX(Ci,$P2113,4)*POWER(Q2113,3))</f>
        <v>1948.0597146965811</v>
      </c>
      <c r="S2113" s="3">
        <f t="shared" si="549"/>
        <v>1881.0299987792939</v>
      </c>
      <c r="T2113" s="3">
        <f t="shared" ca="1" si="550"/>
        <v>67.029715917287149</v>
      </c>
      <c r="U2113" s="3">
        <f t="shared" ca="1" si="558"/>
        <v>67.029715917287149</v>
      </c>
      <c r="W2113" s="34">
        <f t="shared" si="551"/>
        <v>13</v>
      </c>
      <c r="X2113" s="73" t="b">
        <f>COUNTIF('Power Curve'!$D$2:$D$31,W2113)&gt;0</f>
        <v>1</v>
      </c>
      <c r="Y2113" s="73" t="b">
        <f t="shared" si="552"/>
        <v>0</v>
      </c>
      <c r="Z2113" s="73" t="b">
        <f t="shared" si="559"/>
        <v>1</v>
      </c>
      <c r="AA2113" s="34" t="str">
        <f t="shared" si="553"/>
        <v>Outer</v>
      </c>
      <c r="AB2113" s="35" t="str">
        <f t="shared" si="560"/>
        <v>1.3-1.4</v>
      </c>
      <c r="AC2113" s="36" t="str">
        <f t="shared" si="554"/>
        <v>13-14</v>
      </c>
      <c r="AD2113" s="36" t="str">
        <f t="shared" si="555"/>
        <v>Mar</v>
      </c>
      <c r="AE2113" s="35" t="str">
        <f t="shared" si="556"/>
        <v>265-275</v>
      </c>
      <c r="AF2113" s="36" t="str">
        <f t="shared" si="557"/>
        <v>HWS-HTI</v>
      </c>
    </row>
    <row r="2114" spans="5:32" x14ac:dyDescent="0.3">
      <c r="E2114" s="12">
        <v>40984.583333333336</v>
      </c>
      <c r="F2114" s="16">
        <v>12.99</v>
      </c>
      <c r="G2114" s="16">
        <v>1932.0900115966849</v>
      </c>
      <c r="H2114" s="29">
        <v>1.1736305810206025</v>
      </c>
      <c r="I2114" s="26">
        <v>267.2</v>
      </c>
      <c r="J2114" s="30">
        <v>0.15781370284834487</v>
      </c>
      <c r="K2114" s="31">
        <v>0.12582391494661482</v>
      </c>
      <c r="L2114" s="108">
        <f ca="1">REWS!R2114</f>
        <v>12.988872609651423</v>
      </c>
      <c r="M2114" s="22">
        <f t="shared" si="544"/>
        <v>12.805825923743468</v>
      </c>
      <c r="N2114" s="22">
        <f t="shared" ca="1" si="545"/>
        <v>12.804714517696356</v>
      </c>
      <c r="O2114" s="22">
        <f t="shared" si="546"/>
        <v>1.3372316532263326</v>
      </c>
      <c r="P2114" s="81">
        <f t="shared" ca="1" si="547"/>
        <v>13</v>
      </c>
      <c r="Q2114" s="22">
        <f t="shared" ca="1" si="548"/>
        <v>0.80937467538727748</v>
      </c>
      <c r="R2114" s="3">
        <f ca="1">IF(N2114&gt;'Power Curve'!$C$37,0,INDEX(Ci,$P2114,1)*POWER(1-Q2114,3)+INDEX(Ci,$P2114,2)*3*Q2114*POWER(1-Q2114,2)+INDEX(Ci,$P2114,3)*3*POWER(Q2114,2)*(1-Q2114)+INDEX(Ci,$P2114,4)*POWER(Q2114,3))</f>
        <v>1948.0092874352322</v>
      </c>
      <c r="S2114" s="3">
        <f t="shared" si="549"/>
        <v>1932.0900115966849</v>
      </c>
      <c r="T2114" s="3">
        <f t="shared" ca="1" si="550"/>
        <v>15.919275838547264</v>
      </c>
      <c r="U2114" s="3">
        <f t="shared" ca="1" si="558"/>
        <v>15.919275838547264</v>
      </c>
      <c r="W2114" s="34">
        <f t="shared" si="551"/>
        <v>13</v>
      </c>
      <c r="X2114" s="73" t="b">
        <f>COUNTIF('Power Curve'!$D$2:$D$31,W2114)&gt;0</f>
        <v>1</v>
      </c>
      <c r="Y2114" s="73" t="b">
        <f t="shared" si="552"/>
        <v>0</v>
      </c>
      <c r="Z2114" s="73" t="b">
        <f t="shared" si="559"/>
        <v>1</v>
      </c>
      <c r="AA2114" s="34" t="str">
        <f t="shared" si="553"/>
        <v>Outer</v>
      </c>
      <c r="AB2114" s="35" t="str">
        <f t="shared" si="560"/>
        <v>1.3-1.4</v>
      </c>
      <c r="AC2114" s="36" t="str">
        <f t="shared" si="554"/>
        <v>14-15</v>
      </c>
      <c r="AD2114" s="36" t="str">
        <f t="shared" si="555"/>
        <v>Mar</v>
      </c>
      <c r="AE2114" s="35" t="str">
        <f t="shared" si="556"/>
        <v>265-275</v>
      </c>
      <c r="AF2114" s="36" t="str">
        <f t="shared" si="557"/>
        <v>HWS-HTI</v>
      </c>
    </row>
    <row r="2115" spans="5:32" x14ac:dyDescent="0.3">
      <c r="E2115" s="12">
        <v>40984.590277777781</v>
      </c>
      <c r="F2115" s="16">
        <v>11.2</v>
      </c>
      <c r="G2115" s="16">
        <v>1831.7499694824269</v>
      </c>
      <c r="H2115" s="29">
        <v>1.1734174098752996</v>
      </c>
      <c r="I2115" s="26">
        <v>266.10000000000002</v>
      </c>
      <c r="J2115" s="30">
        <v>0.15267857142857144</v>
      </c>
      <c r="K2115" s="31">
        <v>9.6272107431654652E-2</v>
      </c>
      <c r="L2115" s="108">
        <f ca="1">REWS!R2115</f>
        <v>11.140945905494446</v>
      </c>
      <c r="M2115" s="22">
        <f t="shared" ref="M2115:M2178" si="561">F2115*(H2115/Ref_Density)^(1/3)</f>
        <v>11.040536273215652</v>
      </c>
      <c r="N2115" s="22">
        <f t="shared" ref="N2115:N2178" ca="1" si="562">L2115*(H2115/Ref_Density)^(1/3)</f>
        <v>10.982322981030789</v>
      </c>
      <c r="O2115" s="22">
        <f t="shared" ref="O2115:O2178" si="563">(M2115-CutInWindSpeed)/(RatedWindSpeed-CutInWindSpeed)</f>
        <v>1.0644004471853474</v>
      </c>
      <c r="P2115" s="81">
        <f t="shared" ref="P2115:P2178" ca="1" si="564">COUNTIF(xa,"&lt;"&amp;N2115)</f>
        <v>12</v>
      </c>
      <c r="Q2115" s="22">
        <f t="shared" ref="Q2115:Q2178" ca="1" si="565">(N2115-INDEX(xa,$P2115))/(INDEX(xb,$P2115)-INDEX(xa,$P2115))</f>
        <v>1.9300031937703281E-3</v>
      </c>
      <c r="R2115" s="3">
        <f ca="1">IF(N2115&gt;'Power Curve'!$C$37,0,INDEX(Ci,$P2115,1)*POWER(1-Q2115,3)+INDEX(Ci,$P2115,2)*3*Q2115*POWER(1-Q2115,2)+INDEX(Ci,$P2115,3)*3*POWER(Q2115,2)*(1-Q2115)+INDEX(Ci,$P2115,4)*POWER(Q2115,3))</f>
        <v>1776.46463246596</v>
      </c>
      <c r="S2115" s="3">
        <f t="shared" ref="S2115:S2178" si="566">IF(Z2115,G2115,"")</f>
        <v>1831.7499694824269</v>
      </c>
      <c r="T2115" s="3">
        <f t="shared" ref="T2115:T2178" ca="1" si="567">IF(Z2115,R2115-S2115,"")</f>
        <v>-55.285337016466883</v>
      </c>
      <c r="U2115" s="3">
        <f t="shared" ca="1" si="558"/>
        <v>55.285337016466883</v>
      </c>
      <c r="W2115" s="34">
        <f t="shared" ref="W2115:W2178" si="568">MROUND(M2115-Centre_First_Bin,Bin_Width)+Centre_First_Bin</f>
        <v>11</v>
      </c>
      <c r="X2115" s="73" t="b">
        <f>COUNTIF('Power Curve'!$D$2:$D$31,W2115)&gt;0</f>
        <v>1</v>
      </c>
      <c r="Y2115" s="73" t="b">
        <f t="shared" ref="Y2115:Y2178" si="569">(G2115&lt;0)</f>
        <v>0</v>
      </c>
      <c r="Z2115" s="73" t="b">
        <f t="shared" si="559"/>
        <v>1</v>
      </c>
      <c r="AA2115" s="34" t="str">
        <f t="shared" ref="AA2115:AA2178" si="570">IF(Z2115,IF(AND(J2115&gt;=LowerTurbLimit,J2115&lt;=UpperTurbLimit,K2115&gt;=LowerShearLimit,K2115&lt;=UpperShearLimit),"Inner","Outer"),"")</f>
        <v>Outer</v>
      </c>
      <c r="AB2115" s="35" t="str">
        <f t="shared" si="560"/>
        <v>1.0-1.1</v>
      </c>
      <c r="AC2115" s="36" t="str">
        <f t="shared" ref="AC2115:AC2178" si="571">IF(Z2115,HOUR(E2115)&amp;"-"&amp;HOUR(E2115)+1,"")</f>
        <v>14-15</v>
      </c>
      <c r="AD2115" s="36" t="str">
        <f t="shared" ref="AD2115:AD2178" si="572">IF(Z2115,TEXT(E2115,"mmm"),"")</f>
        <v>Mar</v>
      </c>
      <c r="AE2115" s="35" t="str">
        <f t="shared" ref="AE2115:AE2178" si="573">IF(Z2115,IF(OR(I2115&lt;5,I2115&gt;=355),"355-5",MROUND(I2115,10)-5&amp;"-"&amp;MROUND(I2115,10)+5),"")</f>
        <v>265-275</v>
      </c>
      <c r="AF2115" s="36" t="str">
        <f t="shared" ref="AF2115:AF2178" si="574">IF(Z2115,IF(O2115&lt;0.5,IF(J2115&lt;=LowerTurbLimit,"LWS-LTI",IF(J2115&gt;=UpperTurbLimit,"LWS-HTI","Inner-TI")),IF(J2115&lt;=LowerTurbLimit,"HWS-LTI",IF(J2115&gt;=UpperTurbLimit,"HWS-HTI","Inner-TI"))),"")</f>
        <v>HWS-HTI</v>
      </c>
    </row>
    <row r="2116" spans="5:32" x14ac:dyDescent="0.3">
      <c r="E2116" s="12">
        <v>40984.611111111109</v>
      </c>
      <c r="F2116" s="16">
        <v>10.86</v>
      </c>
      <c r="G2116" s="16">
        <v>1738.1200256347711</v>
      </c>
      <c r="H2116" s="29">
        <v>1.1751852592688341</v>
      </c>
      <c r="I2116" s="26">
        <v>270.60000000000002</v>
      </c>
      <c r="J2116" s="30">
        <v>0.16574585635359118</v>
      </c>
      <c r="K2116" s="31">
        <v>0.113535392877994</v>
      </c>
      <c r="L2116" s="108">
        <f ca="1">REWS!R2116</f>
        <v>10.852798931401191</v>
      </c>
      <c r="M2116" s="22">
        <f t="shared" si="561"/>
        <v>10.710750614419991</v>
      </c>
      <c r="N2116" s="22">
        <f t="shared" ca="1" si="562"/>
        <v>10.703648510375869</v>
      </c>
      <c r="O2116" s="22">
        <f t="shared" si="563"/>
        <v>1.0134310105281177</v>
      </c>
      <c r="P2116" s="81">
        <f t="shared" ca="1" si="564"/>
        <v>11</v>
      </c>
      <c r="Q2116" s="22">
        <f t="shared" ca="1" si="565"/>
        <v>0.7314894551643546</v>
      </c>
      <c r="R2116" s="3">
        <f ca="1">IF(N2116&gt;'Power Curve'!$C$37,0,INDEX(Ci,$P2116,1)*POWER(1-Q2116,3)+INDEX(Ci,$P2116,2)*3*Q2116*POWER(1-Q2116,2)+INDEX(Ci,$P2116,3)*3*POWER(Q2116,2)*(1-Q2116)+INDEX(Ci,$P2116,4)*POWER(Q2116,3))</f>
        <v>1720.086642629185</v>
      </c>
      <c r="S2116" s="3">
        <f t="shared" si="566"/>
        <v>1738.1200256347711</v>
      </c>
      <c r="T2116" s="3">
        <f t="shared" ca="1" si="567"/>
        <v>-18.033383005586074</v>
      </c>
      <c r="U2116" s="3">
        <f t="shared" ref="U2116:U2179" ca="1" si="575">IF(Z2116,ABS(T2116),"")</f>
        <v>18.033383005586074</v>
      </c>
      <c r="W2116" s="34">
        <f t="shared" si="568"/>
        <v>11</v>
      </c>
      <c r="X2116" s="73" t="b">
        <f>COUNTIF('Power Curve'!$D$2:$D$31,W2116)&gt;0</f>
        <v>1</v>
      </c>
      <c r="Y2116" s="73" t="b">
        <f t="shared" si="569"/>
        <v>0</v>
      </c>
      <c r="Z2116" s="73" t="b">
        <f t="shared" ref="Z2116:Z2179" si="576">AND(X2116,NOT(Y2116))</f>
        <v>1</v>
      </c>
      <c r="AA2116" s="34" t="str">
        <f t="shared" si="570"/>
        <v>Outer</v>
      </c>
      <c r="AB2116" s="35" t="str">
        <f t="shared" ref="AB2116:AB2179" si="577">IF(Z2116,TEXT(ROUND(O2116+0.05,1)-0.1,"0.0")&amp;"-"&amp;TEXT(ROUND(O2116+0.05,1),"0.0"),"")</f>
        <v>1.0-1.1</v>
      </c>
      <c r="AC2116" s="36" t="str">
        <f t="shared" si="571"/>
        <v>14-15</v>
      </c>
      <c r="AD2116" s="36" t="str">
        <f t="shared" si="572"/>
        <v>Mar</v>
      </c>
      <c r="AE2116" s="35" t="str">
        <f t="shared" si="573"/>
        <v>265-275</v>
      </c>
      <c r="AF2116" s="36" t="str">
        <f t="shared" si="574"/>
        <v>HWS-HTI</v>
      </c>
    </row>
    <row r="2117" spans="5:32" x14ac:dyDescent="0.3">
      <c r="E2117" s="12">
        <v>40984.618055555555</v>
      </c>
      <c r="F2117" s="16">
        <v>9.32</v>
      </c>
      <c r="G2117" s="16">
        <v>1486.469970703123</v>
      </c>
      <c r="H2117" s="29">
        <v>1.1752455473611179</v>
      </c>
      <c r="I2117" s="26">
        <v>266</v>
      </c>
      <c r="J2117" s="30">
        <v>0.19849785407725323</v>
      </c>
      <c r="K2117" s="31">
        <v>1.468204374512551E-2</v>
      </c>
      <c r="L2117" s="108">
        <f ca="1">REWS!R2117</f>
        <v>9.3509238112919935</v>
      </c>
      <c r="M2117" s="22">
        <f t="shared" si="561"/>
        <v>9.1920720738279229</v>
      </c>
      <c r="N2117" s="22">
        <f t="shared" ca="1" si="562"/>
        <v>9.222571419556834</v>
      </c>
      <c r="O2117" s="22">
        <f t="shared" si="563"/>
        <v>0.77871434649827398</v>
      </c>
      <c r="P2117" s="81">
        <f t="shared" ca="1" si="564"/>
        <v>10</v>
      </c>
      <c r="Q2117" s="22">
        <f t="shared" ca="1" si="565"/>
        <v>0.22686638964117151</v>
      </c>
      <c r="R2117" s="3">
        <f ca="1">IF(N2117&gt;'Power Curve'!$C$37,0,INDEX(Ci,$P2117,1)*POWER(1-Q2117,3)+INDEX(Ci,$P2117,2)*3*Q2117*POWER(1-Q2117,2)+INDEX(Ci,$P2117,3)*3*POWER(Q2117,2)*(1-Q2117)+INDEX(Ci,$P2117,4)*POWER(Q2117,3))</f>
        <v>1271.4595975832681</v>
      </c>
      <c r="S2117" s="3">
        <f t="shared" si="566"/>
        <v>1486.469970703123</v>
      </c>
      <c r="T2117" s="3">
        <f t="shared" ca="1" si="567"/>
        <v>-215.01037311985488</v>
      </c>
      <c r="U2117" s="3">
        <f t="shared" ca="1" si="575"/>
        <v>215.01037311985488</v>
      </c>
      <c r="W2117" s="34">
        <f t="shared" si="568"/>
        <v>9</v>
      </c>
      <c r="X2117" s="73" t="b">
        <f>COUNTIF('Power Curve'!$D$2:$D$31,W2117)&gt;0</f>
        <v>1</v>
      </c>
      <c r="Y2117" s="73" t="b">
        <f t="shared" si="569"/>
        <v>0</v>
      </c>
      <c r="Z2117" s="73" t="b">
        <f t="shared" si="576"/>
        <v>1</v>
      </c>
      <c r="AA2117" s="34" t="str">
        <f t="shared" si="570"/>
        <v>Outer</v>
      </c>
      <c r="AB2117" s="35" t="str">
        <f t="shared" si="577"/>
        <v>0.7-0.8</v>
      </c>
      <c r="AC2117" s="36" t="str">
        <f t="shared" si="571"/>
        <v>14-15</v>
      </c>
      <c r="AD2117" s="36" t="str">
        <f t="shared" si="572"/>
        <v>Mar</v>
      </c>
      <c r="AE2117" s="35" t="str">
        <f t="shared" si="573"/>
        <v>265-275</v>
      </c>
      <c r="AF2117" s="36" t="str">
        <f t="shared" si="574"/>
        <v>HWS-HTI</v>
      </c>
    </row>
    <row r="2118" spans="5:32" x14ac:dyDescent="0.3">
      <c r="E2118" s="12">
        <v>40984.631944444445</v>
      </c>
      <c r="F2118" s="16">
        <v>12.72</v>
      </c>
      <c r="G2118" s="16">
        <v>1891.249954223638</v>
      </c>
      <c r="H2118" s="29">
        <v>1.1750821954729274</v>
      </c>
      <c r="I2118" s="26">
        <v>265.7</v>
      </c>
      <c r="J2118" s="30">
        <v>0.20597484276729561</v>
      </c>
      <c r="K2118" s="31">
        <v>0.12372754650714816</v>
      </c>
      <c r="L2118" s="108">
        <f ca="1">REWS!R2118</f>
        <v>12.794272366634042</v>
      </c>
      <c r="M2118" s="22">
        <f t="shared" si="561"/>
        <v>12.544821816382285</v>
      </c>
      <c r="N2118" s="22">
        <f t="shared" ca="1" si="562"/>
        <v>12.618071313654696</v>
      </c>
      <c r="O2118" s="22">
        <f t="shared" si="563"/>
        <v>1.2968926270661156</v>
      </c>
      <c r="P2118" s="81">
        <f t="shared" ca="1" si="564"/>
        <v>13</v>
      </c>
      <c r="Q2118" s="22">
        <f t="shared" ca="1" si="565"/>
        <v>0.61722835881699745</v>
      </c>
      <c r="R2118" s="3">
        <f ca="1">IF(N2118&gt;'Power Curve'!$C$37,0,INDEX(Ci,$P2118,1)*POWER(1-Q2118,3)+INDEX(Ci,$P2118,2)*3*Q2118*POWER(1-Q2118,2)+INDEX(Ci,$P2118,3)*3*POWER(Q2118,2)*(1-Q2118)+INDEX(Ci,$P2118,4)*POWER(Q2118,3))</f>
        <v>1942.5039971928709</v>
      </c>
      <c r="S2118" s="3">
        <f t="shared" si="566"/>
        <v>1891.249954223638</v>
      </c>
      <c r="T2118" s="3">
        <f t="shared" ca="1" si="567"/>
        <v>51.254042969232842</v>
      </c>
      <c r="U2118" s="3">
        <f t="shared" ca="1" si="575"/>
        <v>51.254042969232842</v>
      </c>
      <c r="W2118" s="34">
        <f t="shared" si="568"/>
        <v>13</v>
      </c>
      <c r="X2118" s="73" t="b">
        <f>COUNTIF('Power Curve'!$D$2:$D$31,W2118)&gt;0</f>
        <v>1</v>
      </c>
      <c r="Y2118" s="73" t="b">
        <f t="shared" si="569"/>
        <v>0</v>
      </c>
      <c r="Z2118" s="73" t="b">
        <f t="shared" si="576"/>
        <v>1</v>
      </c>
      <c r="AA2118" s="34" t="str">
        <f t="shared" si="570"/>
        <v>Outer</v>
      </c>
      <c r="AB2118" s="35" t="str">
        <f t="shared" si="577"/>
        <v>1.2-1.3</v>
      </c>
      <c r="AC2118" s="36" t="str">
        <f t="shared" si="571"/>
        <v>15-16</v>
      </c>
      <c r="AD2118" s="36" t="str">
        <f t="shared" si="572"/>
        <v>Mar</v>
      </c>
      <c r="AE2118" s="35" t="str">
        <f t="shared" si="573"/>
        <v>265-275</v>
      </c>
      <c r="AF2118" s="36" t="str">
        <f t="shared" si="574"/>
        <v>HWS-HTI</v>
      </c>
    </row>
    <row r="2119" spans="5:32" x14ac:dyDescent="0.3">
      <c r="E2119" s="12">
        <v>40984.638888888891</v>
      </c>
      <c r="F2119" s="16">
        <v>13.48</v>
      </c>
      <c r="G2119" s="16">
        <v>1942.8300323486351</v>
      </c>
      <c r="H2119" s="29">
        <v>1.1755351256897826</v>
      </c>
      <c r="I2119" s="26">
        <v>269.8</v>
      </c>
      <c r="J2119" s="30">
        <v>0.10163204747774481</v>
      </c>
      <c r="K2119" s="31">
        <v>0.12365030151362782</v>
      </c>
      <c r="L2119" s="108">
        <f ca="1">REWS!R2119</f>
        <v>13.335879611912633</v>
      </c>
      <c r="M2119" s="22">
        <f t="shared" si="561"/>
        <v>13.296063059339602</v>
      </c>
      <c r="N2119" s="22">
        <f t="shared" ca="1" si="562"/>
        <v>13.153909218972677</v>
      </c>
      <c r="O2119" s="22">
        <f t="shared" si="563"/>
        <v>1.412999382851202</v>
      </c>
      <c r="P2119" s="81">
        <f t="shared" ca="1" si="564"/>
        <v>14</v>
      </c>
      <c r="Q2119" s="22">
        <f t="shared" ca="1" si="565"/>
        <v>0.17019577294436519</v>
      </c>
      <c r="R2119" s="3">
        <f ca="1">IF(N2119&gt;'Power Curve'!$C$37,0,INDEX(Ci,$P2119,1)*POWER(1-Q2119,3)+INDEX(Ci,$P2119,2)*3*Q2119*POWER(1-Q2119,2)+INDEX(Ci,$P2119,3)*3*POWER(Q2119,2)*(1-Q2119)+INDEX(Ci,$P2119,4)*POWER(Q2119,3))</f>
        <v>1957.8499235269221</v>
      </c>
      <c r="S2119" s="3">
        <f t="shared" si="566"/>
        <v>1942.8300323486351</v>
      </c>
      <c r="T2119" s="3">
        <f t="shared" ca="1" si="567"/>
        <v>15.019891178287025</v>
      </c>
      <c r="U2119" s="3">
        <f t="shared" ca="1" si="575"/>
        <v>15.019891178287025</v>
      </c>
      <c r="W2119" s="34">
        <f t="shared" si="568"/>
        <v>13</v>
      </c>
      <c r="X2119" s="73" t="b">
        <f>COUNTIF('Power Curve'!$D$2:$D$31,W2119)&gt;0</f>
        <v>1</v>
      </c>
      <c r="Y2119" s="73" t="b">
        <f t="shared" si="569"/>
        <v>0</v>
      </c>
      <c r="Z2119" s="73" t="b">
        <f t="shared" si="576"/>
        <v>1</v>
      </c>
      <c r="AA2119" s="34" t="str">
        <f t="shared" si="570"/>
        <v>Inner</v>
      </c>
      <c r="AB2119" s="35" t="str">
        <f t="shared" si="577"/>
        <v>1.4-1.5</v>
      </c>
      <c r="AC2119" s="36" t="str">
        <f t="shared" si="571"/>
        <v>15-16</v>
      </c>
      <c r="AD2119" s="36" t="str">
        <f t="shared" si="572"/>
        <v>Mar</v>
      </c>
      <c r="AE2119" s="35" t="str">
        <f t="shared" si="573"/>
        <v>265-275</v>
      </c>
      <c r="AF2119" s="36" t="str">
        <f t="shared" si="574"/>
        <v>Inner-TI</v>
      </c>
    </row>
    <row r="2120" spans="5:32" x14ac:dyDescent="0.3">
      <c r="E2120" s="12">
        <v>40984.645833333336</v>
      </c>
      <c r="F2120" s="16">
        <v>11.36</v>
      </c>
      <c r="G2120" s="16">
        <v>1909.159957885747</v>
      </c>
      <c r="H2120" s="29">
        <v>1.1759377653704828</v>
      </c>
      <c r="I2120" s="26">
        <v>269.10000000000002</v>
      </c>
      <c r="J2120" s="30">
        <v>0.14436619718309859</v>
      </c>
      <c r="K2120" s="31">
        <v>0.12216502207574266</v>
      </c>
      <c r="L2120" s="108">
        <f ca="1">REWS!R2120</f>
        <v>11.342675879135291</v>
      </c>
      <c r="M2120" s="22">
        <f t="shared" si="561"/>
        <v>11.206269977927002</v>
      </c>
      <c r="N2120" s="22">
        <f t="shared" ca="1" si="562"/>
        <v>11.189180296981565</v>
      </c>
      <c r="O2120" s="22">
        <f t="shared" si="563"/>
        <v>1.0900151255042956</v>
      </c>
      <c r="P2120" s="81">
        <f t="shared" ca="1" si="564"/>
        <v>12</v>
      </c>
      <c r="Q2120" s="22">
        <f t="shared" ca="1" si="565"/>
        <v>0.20117587562076508</v>
      </c>
      <c r="R2120" s="3">
        <f ca="1">IF(N2120&gt;'Power Curve'!$C$37,0,INDEX(Ci,$P2120,1)*POWER(1-Q2120,3)+INDEX(Ci,$P2120,2)*3*Q2120*POWER(1-Q2120,2)+INDEX(Ci,$P2120,3)*3*POWER(Q2120,2)*(1-Q2120)+INDEX(Ci,$P2120,4)*POWER(Q2120,3))</f>
        <v>1812.4507456834319</v>
      </c>
      <c r="S2120" s="3">
        <f t="shared" si="566"/>
        <v>1909.159957885747</v>
      </c>
      <c r="T2120" s="3">
        <f t="shared" ca="1" si="567"/>
        <v>-96.70921220231503</v>
      </c>
      <c r="U2120" s="3">
        <f t="shared" ca="1" si="575"/>
        <v>96.70921220231503</v>
      </c>
      <c r="W2120" s="34">
        <f t="shared" si="568"/>
        <v>11</v>
      </c>
      <c r="X2120" s="73" t="b">
        <f>COUNTIF('Power Curve'!$D$2:$D$31,W2120)&gt;0</f>
        <v>1</v>
      </c>
      <c r="Y2120" s="73" t="b">
        <f t="shared" si="569"/>
        <v>0</v>
      </c>
      <c r="Z2120" s="73" t="b">
        <f t="shared" si="576"/>
        <v>1</v>
      </c>
      <c r="AA2120" s="34" t="str">
        <f t="shared" si="570"/>
        <v>Outer</v>
      </c>
      <c r="AB2120" s="35" t="str">
        <f t="shared" si="577"/>
        <v>1.0-1.1</v>
      </c>
      <c r="AC2120" s="36" t="str">
        <f t="shared" si="571"/>
        <v>15-16</v>
      </c>
      <c r="AD2120" s="36" t="str">
        <f t="shared" si="572"/>
        <v>Mar</v>
      </c>
      <c r="AE2120" s="35" t="str">
        <f t="shared" si="573"/>
        <v>265-275</v>
      </c>
      <c r="AF2120" s="36" t="str">
        <f t="shared" si="574"/>
        <v>HWS-HTI</v>
      </c>
    </row>
    <row r="2121" spans="5:32" x14ac:dyDescent="0.3">
      <c r="E2121" s="12">
        <v>40984.652777777781</v>
      </c>
      <c r="F2121" s="16">
        <v>12.48</v>
      </c>
      <c r="G2121" s="16">
        <v>1892.5800476074239</v>
      </c>
      <c r="H2121" s="29">
        <v>1.176237508889036</v>
      </c>
      <c r="I2121" s="26">
        <v>269.5</v>
      </c>
      <c r="J2121" s="30">
        <v>0.14583333333333334</v>
      </c>
      <c r="K2121" s="31">
        <v>0.13144593668868843</v>
      </c>
      <c r="L2121" s="108">
        <f ca="1">REWS!R2121</f>
        <v>12.419834794310534</v>
      </c>
      <c r="M2121" s="22">
        <f t="shared" si="561"/>
        <v>12.31215943175922</v>
      </c>
      <c r="N2121" s="22">
        <f t="shared" ca="1" si="562"/>
        <v>12.252803373690845</v>
      </c>
      <c r="O2121" s="22">
        <f t="shared" si="563"/>
        <v>1.2609339055168769</v>
      </c>
      <c r="P2121" s="81">
        <f t="shared" ca="1" si="564"/>
        <v>13</v>
      </c>
      <c r="Q2121" s="22">
        <f t="shared" ca="1" si="565"/>
        <v>0.24119061565008187</v>
      </c>
      <c r="R2121" s="3">
        <f ca="1">IF(N2121&gt;'Power Curve'!$C$37,0,INDEX(Ci,$P2121,1)*POWER(1-Q2121,3)+INDEX(Ci,$P2121,2)*3*Q2121*POWER(1-Q2121,2)+INDEX(Ci,$P2121,3)*3*POWER(Q2121,2)*(1-Q2121)+INDEX(Ci,$P2121,4)*POWER(Q2121,3))</f>
        <v>1929.0318824123854</v>
      </c>
      <c r="S2121" s="3">
        <f t="shared" si="566"/>
        <v>1892.5800476074239</v>
      </c>
      <c r="T2121" s="3">
        <f t="shared" ca="1" si="567"/>
        <v>36.451834804961436</v>
      </c>
      <c r="U2121" s="3">
        <f t="shared" ca="1" si="575"/>
        <v>36.451834804961436</v>
      </c>
      <c r="W2121" s="34">
        <f t="shared" si="568"/>
        <v>12</v>
      </c>
      <c r="X2121" s="73" t="b">
        <f>COUNTIF('Power Curve'!$D$2:$D$31,W2121)&gt;0</f>
        <v>1</v>
      </c>
      <c r="Y2121" s="73" t="b">
        <f t="shared" si="569"/>
        <v>0</v>
      </c>
      <c r="Z2121" s="73" t="b">
        <f t="shared" si="576"/>
        <v>1</v>
      </c>
      <c r="AA2121" s="34" t="str">
        <f t="shared" si="570"/>
        <v>Outer</v>
      </c>
      <c r="AB2121" s="35" t="str">
        <f t="shared" si="577"/>
        <v>1.2-1.3</v>
      </c>
      <c r="AC2121" s="36" t="str">
        <f t="shared" si="571"/>
        <v>15-16</v>
      </c>
      <c r="AD2121" s="36" t="str">
        <f t="shared" si="572"/>
        <v>Mar</v>
      </c>
      <c r="AE2121" s="35" t="str">
        <f t="shared" si="573"/>
        <v>265-275</v>
      </c>
      <c r="AF2121" s="36" t="str">
        <f t="shared" si="574"/>
        <v>HWS-HTI</v>
      </c>
    </row>
    <row r="2122" spans="5:32" x14ac:dyDescent="0.3">
      <c r="E2122" s="12">
        <v>40984.659722222219</v>
      </c>
      <c r="F2122" s="16">
        <v>10.48</v>
      </c>
      <c r="G2122" s="16">
        <v>1511.0999908447241</v>
      </c>
      <c r="H2122" s="29">
        <v>1.1768546172522376</v>
      </c>
      <c r="I2122" s="26">
        <v>270.2</v>
      </c>
      <c r="J2122" s="30">
        <v>0.22805343511450382</v>
      </c>
      <c r="K2122" s="31">
        <v>0.11617761925239845</v>
      </c>
      <c r="L2122" s="108">
        <f ca="1">REWS!R2122</f>
        <v>10.418140229521718</v>
      </c>
      <c r="M2122" s="22">
        <f t="shared" si="561"/>
        <v>10.34086475773845</v>
      </c>
      <c r="N2122" s="22">
        <f t="shared" ca="1" si="562"/>
        <v>10.279826253877699</v>
      </c>
      <c r="O2122" s="22">
        <f t="shared" si="563"/>
        <v>0.95626395902144024</v>
      </c>
      <c r="P2122" s="81">
        <f t="shared" ca="1" si="564"/>
        <v>11</v>
      </c>
      <c r="Q2122" s="22">
        <f t="shared" ca="1" si="565"/>
        <v>0.3201675153892396</v>
      </c>
      <c r="R2122" s="3">
        <f ca="1">IF(N2122&gt;'Power Curve'!$C$37,0,INDEX(Ci,$P2122,1)*POWER(1-Q2122,3)+INDEX(Ci,$P2122,2)*3*Q2122*POWER(1-Q2122,2)+INDEX(Ci,$P2122,3)*3*POWER(Q2122,2)*(1-Q2122)+INDEX(Ci,$P2122,4)*POWER(Q2122,3))</f>
        <v>1612.5489800595676</v>
      </c>
      <c r="S2122" s="3">
        <f t="shared" si="566"/>
        <v>1511.0999908447241</v>
      </c>
      <c r="T2122" s="3">
        <f t="shared" ca="1" si="567"/>
        <v>101.44898921484355</v>
      </c>
      <c r="U2122" s="3">
        <f t="shared" ca="1" si="575"/>
        <v>101.44898921484355</v>
      </c>
      <c r="W2122" s="34">
        <f t="shared" si="568"/>
        <v>10</v>
      </c>
      <c r="X2122" s="73" t="b">
        <f>COUNTIF('Power Curve'!$D$2:$D$31,W2122)&gt;0</f>
        <v>1</v>
      </c>
      <c r="Y2122" s="73" t="b">
        <f t="shared" si="569"/>
        <v>0</v>
      </c>
      <c r="Z2122" s="73" t="b">
        <f t="shared" si="576"/>
        <v>1</v>
      </c>
      <c r="AA2122" s="34" t="str">
        <f t="shared" si="570"/>
        <v>Outer</v>
      </c>
      <c r="AB2122" s="35" t="str">
        <f t="shared" si="577"/>
        <v>0.9-1.0</v>
      </c>
      <c r="AC2122" s="36" t="str">
        <f t="shared" si="571"/>
        <v>15-16</v>
      </c>
      <c r="AD2122" s="36" t="str">
        <f t="shared" si="572"/>
        <v>Mar</v>
      </c>
      <c r="AE2122" s="35" t="str">
        <f t="shared" si="573"/>
        <v>265-275</v>
      </c>
      <c r="AF2122" s="36" t="str">
        <f t="shared" si="574"/>
        <v>HWS-HTI</v>
      </c>
    </row>
    <row r="2123" spans="5:32" x14ac:dyDescent="0.3">
      <c r="E2123" s="12">
        <v>40984.701388888891</v>
      </c>
      <c r="F2123" s="16">
        <v>7.74</v>
      </c>
      <c r="G2123" s="16">
        <v>939.97003173828125</v>
      </c>
      <c r="H2123" s="29">
        <v>1.1803101509481737</v>
      </c>
      <c r="I2123" s="26">
        <v>265.2</v>
      </c>
      <c r="J2123" s="30">
        <v>0.1744186046511628</v>
      </c>
      <c r="K2123" s="31">
        <v>7.1742412855667084E-2</v>
      </c>
      <c r="L2123" s="108">
        <f ca="1">REWS!R2123</f>
        <v>7.7060073127056219</v>
      </c>
      <c r="M2123" s="22">
        <f t="shared" si="561"/>
        <v>7.6447093538197741</v>
      </c>
      <c r="N2123" s="22">
        <f t="shared" ca="1" si="562"/>
        <v>7.6111351658971893</v>
      </c>
      <c r="O2123" s="22">
        <f t="shared" si="563"/>
        <v>0.53956445007393616</v>
      </c>
      <c r="P2123" s="81">
        <f t="shared" ca="1" si="564"/>
        <v>8</v>
      </c>
      <c r="Q2123" s="22">
        <f t="shared" ca="1" si="565"/>
        <v>0.59987287994104899</v>
      </c>
      <c r="R2123" s="3">
        <f ca="1">IF(N2123&gt;'Power Curve'!$C$37,0,INDEX(Ci,$P2123,1)*POWER(1-Q2123,3)+INDEX(Ci,$P2123,2)*3*Q2123*POWER(1-Q2123,2)+INDEX(Ci,$P2123,3)*3*POWER(Q2123,2)*(1-Q2123)+INDEX(Ci,$P2123,4)*POWER(Q2123,3))</f>
        <v>763.71689799214801</v>
      </c>
      <c r="S2123" s="3">
        <f t="shared" si="566"/>
        <v>939.97003173828125</v>
      </c>
      <c r="T2123" s="3">
        <f t="shared" ca="1" si="567"/>
        <v>-176.25313374613324</v>
      </c>
      <c r="U2123" s="3">
        <f t="shared" ca="1" si="575"/>
        <v>176.25313374613324</v>
      </c>
      <c r="W2123" s="34">
        <f t="shared" si="568"/>
        <v>8</v>
      </c>
      <c r="X2123" s="73" t="b">
        <f>COUNTIF('Power Curve'!$D$2:$D$31,W2123)&gt;0</f>
        <v>1</v>
      </c>
      <c r="Y2123" s="73" t="b">
        <f t="shared" si="569"/>
        <v>0</v>
      </c>
      <c r="Z2123" s="73" t="b">
        <f t="shared" si="576"/>
        <v>1</v>
      </c>
      <c r="AA2123" s="34" t="str">
        <f t="shared" si="570"/>
        <v>Outer</v>
      </c>
      <c r="AB2123" s="35" t="str">
        <f t="shared" si="577"/>
        <v>0.5-0.6</v>
      </c>
      <c r="AC2123" s="36" t="str">
        <f t="shared" si="571"/>
        <v>16-17</v>
      </c>
      <c r="AD2123" s="36" t="str">
        <f t="shared" si="572"/>
        <v>Mar</v>
      </c>
      <c r="AE2123" s="35" t="str">
        <f t="shared" si="573"/>
        <v>265-275</v>
      </c>
      <c r="AF2123" s="36" t="str">
        <f t="shared" si="574"/>
        <v>HWS-HTI</v>
      </c>
    </row>
    <row r="2124" spans="5:32" x14ac:dyDescent="0.3">
      <c r="E2124" s="12">
        <v>40984.708333333336</v>
      </c>
      <c r="F2124" s="16">
        <v>8.9600000000000009</v>
      </c>
      <c r="G2124" s="16">
        <v>1223.3299865722711</v>
      </c>
      <c r="H2124" s="29">
        <v>1.1801213892232194</v>
      </c>
      <c r="I2124" s="26">
        <v>267.7</v>
      </c>
      <c r="J2124" s="30">
        <v>0.14174107142857142</v>
      </c>
      <c r="K2124" s="31">
        <v>0.1852651898398871</v>
      </c>
      <c r="L2124" s="108">
        <f ca="1">REWS!R2124</f>
        <v>8.8596863616813941</v>
      </c>
      <c r="M2124" s="22">
        <f t="shared" si="561"/>
        <v>8.8492175922636633</v>
      </c>
      <c r="N2124" s="22">
        <f t="shared" ca="1" si="562"/>
        <v>8.7501442426037315</v>
      </c>
      <c r="O2124" s="22">
        <f t="shared" si="563"/>
        <v>0.72572508115376511</v>
      </c>
      <c r="P2124" s="81">
        <f t="shared" ca="1" si="564"/>
        <v>9</v>
      </c>
      <c r="Q2124" s="22">
        <f t="shared" ca="1" si="565"/>
        <v>0.74112367903541243</v>
      </c>
      <c r="R2124" s="3">
        <f ca="1">IF(N2124&gt;'Power Curve'!$C$37,0,INDEX(Ci,$P2124,1)*POWER(1-Q2124,3)+INDEX(Ci,$P2124,2)*3*Q2124*POWER(1-Q2124,2)+INDEX(Ci,$P2124,3)*3*POWER(Q2124,2)*(1-Q2124)+INDEX(Ci,$P2124,4)*POWER(Q2124,3))</f>
        <v>1113.543829566991</v>
      </c>
      <c r="S2124" s="3">
        <f t="shared" si="566"/>
        <v>1223.3299865722711</v>
      </c>
      <c r="T2124" s="3">
        <f t="shared" ca="1" si="567"/>
        <v>-109.78615700528007</v>
      </c>
      <c r="U2124" s="3">
        <f t="shared" ca="1" si="575"/>
        <v>109.78615700528007</v>
      </c>
      <c r="W2124" s="34">
        <f t="shared" si="568"/>
        <v>9</v>
      </c>
      <c r="X2124" s="73" t="b">
        <f>COUNTIF('Power Curve'!$D$2:$D$31,W2124)&gt;0</f>
        <v>1</v>
      </c>
      <c r="Y2124" s="73" t="b">
        <f t="shared" si="569"/>
        <v>0</v>
      </c>
      <c r="Z2124" s="73" t="b">
        <f t="shared" si="576"/>
        <v>1</v>
      </c>
      <c r="AA2124" s="34" t="str">
        <f t="shared" si="570"/>
        <v>Outer</v>
      </c>
      <c r="AB2124" s="35" t="str">
        <f t="shared" si="577"/>
        <v>0.7-0.8</v>
      </c>
      <c r="AC2124" s="36" t="str">
        <f t="shared" si="571"/>
        <v>17-18</v>
      </c>
      <c r="AD2124" s="36" t="str">
        <f t="shared" si="572"/>
        <v>Mar</v>
      </c>
      <c r="AE2124" s="35" t="str">
        <f t="shared" si="573"/>
        <v>265-275</v>
      </c>
      <c r="AF2124" s="36" t="str">
        <f t="shared" si="574"/>
        <v>HWS-HTI</v>
      </c>
    </row>
    <row r="2125" spans="5:32" x14ac:dyDescent="0.3">
      <c r="E2125" s="12">
        <v>40985.0625</v>
      </c>
      <c r="F2125" s="16">
        <v>12.09</v>
      </c>
      <c r="G2125" s="16">
        <v>1983.699996948242</v>
      </c>
      <c r="H2125" s="29">
        <v>1.1713169949794888</v>
      </c>
      <c r="I2125" s="26">
        <v>200</v>
      </c>
      <c r="J2125" s="30">
        <v>6.6997518610421844E-2</v>
      </c>
      <c r="K2125" s="31">
        <v>0.17847648854510298</v>
      </c>
      <c r="L2125" s="108">
        <f ca="1">REWS!R2125</f>
        <v>12.006941871212481</v>
      </c>
      <c r="M2125" s="22">
        <f t="shared" si="561"/>
        <v>11.910749370093983</v>
      </c>
      <c r="N2125" s="22">
        <f t="shared" ca="1" si="562"/>
        <v>11.828922690595462</v>
      </c>
      <c r="O2125" s="22">
        <f t="shared" si="563"/>
        <v>1.1988946865091816</v>
      </c>
      <c r="P2125" s="81">
        <f t="shared" ca="1" si="564"/>
        <v>12</v>
      </c>
      <c r="Q2125" s="22">
        <f t="shared" ca="1" si="565"/>
        <v>0.81737855019509198</v>
      </c>
      <c r="R2125" s="3">
        <f ca="1">IF(N2125&gt;'Power Curve'!$C$37,0,INDEX(Ci,$P2125,1)*POWER(1-Q2125,3)+INDEX(Ci,$P2125,2)*3*Q2125*POWER(1-Q2125,2)+INDEX(Ci,$P2125,3)*3*POWER(Q2125,2)*(1-Q2125)+INDEX(Ci,$P2125,4)*POWER(Q2125,3))</f>
        <v>1902.3933742508848</v>
      </c>
      <c r="S2125" s="3">
        <f t="shared" si="566"/>
        <v>1983.699996948242</v>
      </c>
      <c r="T2125" s="3">
        <f t="shared" ca="1" si="567"/>
        <v>-81.30662269735717</v>
      </c>
      <c r="U2125" s="3">
        <f t="shared" ca="1" si="575"/>
        <v>81.30662269735717</v>
      </c>
      <c r="W2125" s="34">
        <f t="shared" si="568"/>
        <v>12</v>
      </c>
      <c r="X2125" s="73" t="b">
        <f>COUNTIF('Power Curve'!$D$2:$D$31,W2125)&gt;0</f>
        <v>1</v>
      </c>
      <c r="Y2125" s="73" t="b">
        <f t="shared" si="569"/>
        <v>0</v>
      </c>
      <c r="Z2125" s="73" t="b">
        <f t="shared" si="576"/>
        <v>1</v>
      </c>
      <c r="AA2125" s="34" t="str">
        <f t="shared" si="570"/>
        <v>Outer</v>
      </c>
      <c r="AB2125" s="35" t="str">
        <f t="shared" si="577"/>
        <v>1.1-1.2</v>
      </c>
      <c r="AC2125" s="36" t="str">
        <f t="shared" si="571"/>
        <v>1-2</v>
      </c>
      <c r="AD2125" s="36" t="str">
        <f t="shared" si="572"/>
        <v>Mar</v>
      </c>
      <c r="AE2125" s="35" t="str">
        <f t="shared" si="573"/>
        <v>195-205</v>
      </c>
      <c r="AF2125" s="36" t="str">
        <f t="shared" si="574"/>
        <v>HWS-LTI</v>
      </c>
    </row>
    <row r="2126" spans="5:32" x14ac:dyDescent="0.3">
      <c r="E2126" s="12">
        <v>40985.069444444445</v>
      </c>
      <c r="F2126" s="16">
        <v>11.32</v>
      </c>
      <c r="G2126" s="16">
        <v>1702.6699371337891</v>
      </c>
      <c r="H2126" s="29">
        <v>1.1710599204952896</v>
      </c>
      <c r="I2126" s="26">
        <v>203.3</v>
      </c>
      <c r="J2126" s="30">
        <v>7.9505300353356886E-2</v>
      </c>
      <c r="K2126" s="31">
        <v>0.30210242889738848</v>
      </c>
      <c r="L2126" s="108">
        <f ca="1">REWS!R2126</f>
        <v>11.214032173412676</v>
      </c>
      <c r="M2126" s="22">
        <f t="shared" si="561"/>
        <v>11.151349730759947</v>
      </c>
      <c r="N2126" s="22">
        <f t="shared" ca="1" si="562"/>
        <v>11.046960658809082</v>
      </c>
      <c r="O2126" s="22">
        <f t="shared" si="563"/>
        <v>1.0815270242648323</v>
      </c>
      <c r="P2126" s="81">
        <f t="shared" ca="1" si="564"/>
        <v>12</v>
      </c>
      <c r="Q2126" s="22">
        <f t="shared" ca="1" si="565"/>
        <v>6.4189297439160575E-2</v>
      </c>
      <c r="R2126" s="3">
        <f ca="1">IF(N2126&gt;'Power Curve'!$C$37,0,INDEX(Ci,$P2126,1)*POWER(1-Q2126,3)+INDEX(Ci,$P2126,2)*3*Q2126*POWER(1-Q2126,2)+INDEX(Ci,$P2126,3)*3*POWER(Q2126,2)*(1-Q2126)+INDEX(Ci,$P2126,4)*POWER(Q2126,3))</f>
        <v>1787.819875638437</v>
      </c>
      <c r="S2126" s="3">
        <f t="shared" si="566"/>
        <v>1702.6699371337891</v>
      </c>
      <c r="T2126" s="3">
        <f t="shared" ca="1" si="567"/>
        <v>85.149938504647935</v>
      </c>
      <c r="U2126" s="3">
        <f t="shared" ca="1" si="575"/>
        <v>85.149938504647935</v>
      </c>
      <c r="W2126" s="34">
        <f t="shared" si="568"/>
        <v>11</v>
      </c>
      <c r="X2126" s="73" t="b">
        <f>COUNTIF('Power Curve'!$D$2:$D$31,W2126)&gt;0</f>
        <v>1</v>
      </c>
      <c r="Y2126" s="73" t="b">
        <f t="shared" si="569"/>
        <v>0</v>
      </c>
      <c r="Z2126" s="73" t="b">
        <f t="shared" si="576"/>
        <v>1</v>
      </c>
      <c r="AA2126" s="34" t="str">
        <f t="shared" si="570"/>
        <v>Outer</v>
      </c>
      <c r="AB2126" s="35" t="str">
        <f t="shared" si="577"/>
        <v>1.0-1.1</v>
      </c>
      <c r="AC2126" s="36" t="str">
        <f t="shared" si="571"/>
        <v>1-2</v>
      </c>
      <c r="AD2126" s="36" t="str">
        <f t="shared" si="572"/>
        <v>Mar</v>
      </c>
      <c r="AE2126" s="35" t="str">
        <f t="shared" si="573"/>
        <v>195-205</v>
      </c>
      <c r="AF2126" s="36" t="str">
        <f t="shared" si="574"/>
        <v>HWS-LTI</v>
      </c>
    </row>
    <row r="2127" spans="5:32" x14ac:dyDescent="0.3">
      <c r="E2127" s="12">
        <v>40985.076388888891</v>
      </c>
      <c r="F2127" s="16">
        <v>11.43</v>
      </c>
      <c r="G2127" s="16">
        <v>1659.7000579834009</v>
      </c>
      <c r="H2127" s="29">
        <v>1.1712499597485178</v>
      </c>
      <c r="I2127" s="26">
        <v>204.5</v>
      </c>
      <c r="J2127" s="30">
        <v>8.223972003499562E-2</v>
      </c>
      <c r="K2127" s="31">
        <v>0.32945606805815586</v>
      </c>
      <c r="L2127" s="108">
        <f ca="1">REWS!R2127</f>
        <v>11.305615193219083</v>
      </c>
      <c r="M2127" s="22">
        <f t="shared" si="561"/>
        <v>11.260319944282717</v>
      </c>
      <c r="N2127" s="22">
        <f t="shared" ca="1" si="562"/>
        <v>11.137781648520608</v>
      </c>
      <c r="O2127" s="22">
        <f t="shared" si="563"/>
        <v>1.0983687220389464</v>
      </c>
      <c r="P2127" s="81">
        <f t="shared" ca="1" si="564"/>
        <v>12</v>
      </c>
      <c r="Q2127" s="22">
        <f t="shared" ca="1" si="565"/>
        <v>0.15166847237954401</v>
      </c>
      <c r="R2127" s="3">
        <f ca="1">IF(N2127&gt;'Power Curve'!$C$37,0,INDEX(Ci,$P2127,1)*POWER(1-Q2127,3)+INDEX(Ci,$P2127,2)*3*Q2127*POWER(1-Q2127,2)+INDEX(Ci,$P2127,3)*3*POWER(Q2127,2)*(1-Q2127)+INDEX(Ci,$P2127,4)*POWER(Q2127,3))</f>
        <v>1803.6306058367584</v>
      </c>
      <c r="S2127" s="3">
        <f t="shared" si="566"/>
        <v>1659.7000579834009</v>
      </c>
      <c r="T2127" s="3">
        <f t="shared" ca="1" si="567"/>
        <v>143.93054785335744</v>
      </c>
      <c r="U2127" s="3">
        <f t="shared" ca="1" si="575"/>
        <v>143.93054785335744</v>
      </c>
      <c r="W2127" s="34">
        <f t="shared" si="568"/>
        <v>11</v>
      </c>
      <c r="X2127" s="73" t="b">
        <f>COUNTIF('Power Curve'!$D$2:$D$31,W2127)&gt;0</f>
        <v>1</v>
      </c>
      <c r="Y2127" s="73" t="b">
        <f t="shared" si="569"/>
        <v>0</v>
      </c>
      <c r="Z2127" s="73" t="b">
        <f t="shared" si="576"/>
        <v>1</v>
      </c>
      <c r="AA2127" s="34" t="str">
        <f t="shared" si="570"/>
        <v>Outer</v>
      </c>
      <c r="AB2127" s="35" t="str">
        <f t="shared" si="577"/>
        <v>1.0-1.1</v>
      </c>
      <c r="AC2127" s="36" t="str">
        <f t="shared" si="571"/>
        <v>1-2</v>
      </c>
      <c r="AD2127" s="36" t="str">
        <f t="shared" si="572"/>
        <v>Mar</v>
      </c>
      <c r="AE2127" s="35" t="str">
        <f t="shared" si="573"/>
        <v>195-205</v>
      </c>
      <c r="AF2127" s="36" t="str">
        <f t="shared" si="574"/>
        <v>HWS-LTI</v>
      </c>
    </row>
    <row r="2128" spans="5:32" x14ac:dyDescent="0.3">
      <c r="E2128" s="12">
        <v>40985.083333333336</v>
      </c>
      <c r="F2128" s="16">
        <v>11.95</v>
      </c>
      <c r="G2128" s="16">
        <v>1677.1699523925831</v>
      </c>
      <c r="H2128" s="29">
        <v>1.1708886001657746</v>
      </c>
      <c r="I2128" s="26">
        <v>205</v>
      </c>
      <c r="J2128" s="30">
        <v>6.2761506276150625E-2</v>
      </c>
      <c r="K2128" s="31">
        <v>0.35838033698715194</v>
      </c>
      <c r="L2128" s="108">
        <f ca="1">REWS!R2128</f>
        <v>11.767668638188056</v>
      </c>
      <c r="M2128" s="22">
        <f t="shared" si="561"/>
        <v>11.771389629338605</v>
      </c>
      <c r="N2128" s="22">
        <f t="shared" ca="1" si="562"/>
        <v>11.59178347858243</v>
      </c>
      <c r="O2128" s="22">
        <f t="shared" si="563"/>
        <v>1.1773561893382045</v>
      </c>
      <c r="P2128" s="81">
        <f t="shared" ca="1" si="564"/>
        <v>12</v>
      </c>
      <c r="Q2128" s="22">
        <f t="shared" ca="1" si="565"/>
        <v>0.58896502289480523</v>
      </c>
      <c r="R2128" s="3">
        <f ca="1">IF(N2128&gt;'Power Curve'!$C$37,0,INDEX(Ci,$P2128,1)*POWER(1-Q2128,3)+INDEX(Ci,$P2128,2)*3*Q2128*POWER(1-Q2128,2)+INDEX(Ci,$P2128,3)*3*POWER(Q2128,2)*(1-Q2128)+INDEX(Ci,$P2128,4)*POWER(Q2128,3))</f>
        <v>1874.8561559839729</v>
      </c>
      <c r="S2128" s="3">
        <f t="shared" si="566"/>
        <v>1677.1699523925831</v>
      </c>
      <c r="T2128" s="3">
        <f t="shared" ca="1" si="567"/>
        <v>197.68620359138981</v>
      </c>
      <c r="U2128" s="3">
        <f t="shared" ca="1" si="575"/>
        <v>197.68620359138981</v>
      </c>
      <c r="W2128" s="34">
        <f t="shared" si="568"/>
        <v>12</v>
      </c>
      <c r="X2128" s="73" t="b">
        <f>COUNTIF('Power Curve'!$D$2:$D$31,W2128)&gt;0</f>
        <v>1</v>
      </c>
      <c r="Y2128" s="73" t="b">
        <f t="shared" si="569"/>
        <v>0</v>
      </c>
      <c r="Z2128" s="73" t="b">
        <f t="shared" si="576"/>
        <v>1</v>
      </c>
      <c r="AA2128" s="34" t="str">
        <f t="shared" si="570"/>
        <v>Outer</v>
      </c>
      <c r="AB2128" s="35" t="str">
        <f t="shared" si="577"/>
        <v>1.1-1.2</v>
      </c>
      <c r="AC2128" s="36" t="str">
        <f t="shared" si="571"/>
        <v>2-3</v>
      </c>
      <c r="AD2128" s="36" t="str">
        <f t="shared" si="572"/>
        <v>Mar</v>
      </c>
      <c r="AE2128" s="35" t="str">
        <f t="shared" si="573"/>
        <v>205-215</v>
      </c>
      <c r="AF2128" s="36" t="str">
        <f t="shared" si="574"/>
        <v>HWS-LTI</v>
      </c>
    </row>
    <row r="2129" spans="5:32" x14ac:dyDescent="0.3">
      <c r="E2129" s="12">
        <v>40985.090277777781</v>
      </c>
      <c r="F2129" s="16">
        <v>11.14</v>
      </c>
      <c r="G2129" s="16">
        <v>1245.5700531005884</v>
      </c>
      <c r="H2129" s="29">
        <v>1.1705889102552269</v>
      </c>
      <c r="I2129" s="26">
        <v>206.5</v>
      </c>
      <c r="J2129" s="30">
        <v>6.1938958707360853E-2</v>
      </c>
      <c r="K2129" s="31">
        <v>0.38466370471593275</v>
      </c>
      <c r="L2129" s="108">
        <f ca="1">REWS!R2129</f>
        <v>11.013763774625584</v>
      </c>
      <c r="M2129" s="22">
        <f t="shared" si="561"/>
        <v>10.972559968658137</v>
      </c>
      <c r="N2129" s="22">
        <f t="shared" ca="1" si="562"/>
        <v>10.848221139830684</v>
      </c>
      <c r="O2129" s="22">
        <f t="shared" si="563"/>
        <v>1.0538944901889469</v>
      </c>
      <c r="P2129" s="81">
        <f t="shared" ca="1" si="564"/>
        <v>11</v>
      </c>
      <c r="Q2129" s="22">
        <f t="shared" ca="1" si="565"/>
        <v>0.87179802432039766</v>
      </c>
      <c r="R2129" s="3">
        <f ca="1">IF(N2129&gt;'Power Curve'!$C$37,0,INDEX(Ci,$P2129,1)*POWER(1-Q2129,3)+INDEX(Ci,$P2129,2)*3*Q2129*POWER(1-Q2129,2)+INDEX(Ci,$P2129,3)*3*POWER(Q2129,2)*(1-Q2129)+INDEX(Ci,$P2129,4)*POWER(Q2129,3))</f>
        <v>1751.1103134189589</v>
      </c>
      <c r="S2129" s="3">
        <f t="shared" si="566"/>
        <v>1245.5700531005884</v>
      </c>
      <c r="T2129" s="3">
        <f t="shared" ca="1" si="567"/>
        <v>505.54026031837043</v>
      </c>
      <c r="U2129" s="3">
        <f t="shared" ca="1" si="575"/>
        <v>505.54026031837043</v>
      </c>
      <c r="W2129" s="34">
        <f t="shared" si="568"/>
        <v>11</v>
      </c>
      <c r="X2129" s="73" t="b">
        <f>COUNTIF('Power Curve'!$D$2:$D$31,W2129)&gt;0</f>
        <v>1</v>
      </c>
      <c r="Y2129" s="73" t="b">
        <f t="shared" si="569"/>
        <v>0</v>
      </c>
      <c r="Z2129" s="73" t="b">
        <f t="shared" si="576"/>
        <v>1</v>
      </c>
      <c r="AA2129" s="34" t="str">
        <f t="shared" si="570"/>
        <v>Outer</v>
      </c>
      <c r="AB2129" s="35" t="str">
        <f t="shared" si="577"/>
        <v>1.0-1.1</v>
      </c>
      <c r="AC2129" s="36" t="str">
        <f t="shared" si="571"/>
        <v>2-3</v>
      </c>
      <c r="AD2129" s="36" t="str">
        <f t="shared" si="572"/>
        <v>Mar</v>
      </c>
      <c r="AE2129" s="35" t="str">
        <f t="shared" si="573"/>
        <v>205-215</v>
      </c>
      <c r="AF2129" s="36" t="str">
        <f t="shared" si="574"/>
        <v>HWS-LTI</v>
      </c>
    </row>
    <row r="2130" spans="5:32" x14ac:dyDescent="0.3">
      <c r="E2130" s="12">
        <v>40985.486111111109</v>
      </c>
      <c r="F2130" s="16">
        <v>16.53</v>
      </c>
      <c r="G2130" s="16">
        <v>1983.3299713134791</v>
      </c>
      <c r="H2130" s="29">
        <v>1.1722484371800448</v>
      </c>
      <c r="I2130" s="26">
        <v>290.5</v>
      </c>
      <c r="J2130" s="30">
        <v>0.13611615245009073</v>
      </c>
      <c r="K2130" s="31">
        <v>0.13147141180648669</v>
      </c>
      <c r="L2130" s="108">
        <f ca="1">REWS!R2130</f>
        <v>16.427380700130605</v>
      </c>
      <c r="M2130" s="22">
        <f t="shared" si="561"/>
        <v>16.289235851130069</v>
      </c>
      <c r="N2130" s="22">
        <f t="shared" ca="1" si="562"/>
        <v>16.188111230534155</v>
      </c>
      <c r="O2130" s="22">
        <f t="shared" si="563"/>
        <v>1.8756038865535185</v>
      </c>
      <c r="P2130" s="81">
        <f t="shared" ca="1" si="564"/>
        <v>17</v>
      </c>
      <c r="Q2130" s="22">
        <f t="shared" ca="1" si="565"/>
        <v>0.19230412887877871</v>
      </c>
      <c r="R2130" s="3">
        <f ca="1">IF(N2130&gt;'Power Curve'!$C$37,0,INDEX(Ci,$P2130,1)*POWER(1-Q2130,3)+INDEX(Ci,$P2130,2)*3*Q2130*POWER(1-Q2130,2)+INDEX(Ci,$P2130,3)*3*POWER(Q2130,2)*(1-Q2130)+INDEX(Ci,$P2130,4)*POWER(Q2130,3))</f>
        <v>1983.0493865089973</v>
      </c>
      <c r="S2130" s="3">
        <f t="shared" si="566"/>
        <v>1983.3299713134791</v>
      </c>
      <c r="T2130" s="3">
        <f t="shared" ca="1" si="567"/>
        <v>-0.28058480448180489</v>
      </c>
      <c r="U2130" s="3">
        <f t="shared" ca="1" si="575"/>
        <v>0.28058480448180489</v>
      </c>
      <c r="W2130" s="34">
        <f t="shared" si="568"/>
        <v>16</v>
      </c>
      <c r="X2130" s="73" t="b">
        <f>COUNTIF('Power Curve'!$D$2:$D$31,W2130)&gt;0</f>
        <v>1</v>
      </c>
      <c r="Y2130" s="73" t="b">
        <f t="shared" si="569"/>
        <v>0</v>
      </c>
      <c r="Z2130" s="73" t="b">
        <f t="shared" si="576"/>
        <v>1</v>
      </c>
      <c r="AA2130" s="34" t="str">
        <f t="shared" si="570"/>
        <v>Inner</v>
      </c>
      <c r="AB2130" s="35" t="str">
        <f t="shared" si="577"/>
        <v>1.8-1.9</v>
      </c>
      <c r="AC2130" s="36" t="str">
        <f t="shared" si="571"/>
        <v>11-12</v>
      </c>
      <c r="AD2130" s="36" t="str">
        <f t="shared" si="572"/>
        <v>Mar</v>
      </c>
      <c r="AE2130" s="35" t="str">
        <f t="shared" si="573"/>
        <v>285-295</v>
      </c>
      <c r="AF2130" s="36" t="str">
        <f t="shared" si="574"/>
        <v>Inner-TI</v>
      </c>
    </row>
    <row r="2131" spans="5:32" x14ac:dyDescent="0.3">
      <c r="E2131" s="12">
        <v>40985.493055555555</v>
      </c>
      <c r="F2131" s="16">
        <v>17.760000000000002</v>
      </c>
      <c r="G2131" s="16">
        <v>1975.6400451660129</v>
      </c>
      <c r="H2131" s="29">
        <v>1.1733394815110847</v>
      </c>
      <c r="I2131" s="26">
        <v>292.2</v>
      </c>
      <c r="J2131" s="30">
        <v>0.10979729729729729</v>
      </c>
      <c r="K2131" s="31">
        <v>0.13787812669778532</v>
      </c>
      <c r="L2131" s="108">
        <f ca="1">REWS!R2131</f>
        <v>17.730980501345538</v>
      </c>
      <c r="M2131" s="22">
        <f t="shared" si="561"/>
        <v>17.506748523644855</v>
      </c>
      <c r="N2131" s="22">
        <f t="shared" ca="1" si="562"/>
        <v>17.478142833035285</v>
      </c>
      <c r="O2131" s="22">
        <f t="shared" si="563"/>
        <v>2.0637743948398346</v>
      </c>
      <c r="P2131" s="81">
        <f t="shared" ca="1" si="564"/>
        <v>18</v>
      </c>
      <c r="Q2131" s="22">
        <f t="shared" ca="1" si="565"/>
        <v>0.52857172166913302</v>
      </c>
      <c r="R2131" s="3">
        <f ca="1">IF(N2131&gt;'Power Curve'!$C$37,0,INDEX(Ci,$P2131,1)*POWER(1-Q2131,3)+INDEX(Ci,$P2131,2)*3*Q2131*POWER(1-Q2131,2)+INDEX(Ci,$P2131,3)*3*POWER(Q2131,2)*(1-Q2131)+INDEX(Ci,$P2131,4)*POWER(Q2131,3))</f>
        <v>1982.3375631182107</v>
      </c>
      <c r="S2131" s="3">
        <f t="shared" si="566"/>
        <v>1975.6400451660129</v>
      </c>
      <c r="T2131" s="3">
        <f t="shared" ca="1" si="567"/>
        <v>6.6975179521978134</v>
      </c>
      <c r="U2131" s="3">
        <f t="shared" ca="1" si="575"/>
        <v>6.6975179521978134</v>
      </c>
      <c r="W2131" s="34">
        <f t="shared" si="568"/>
        <v>18</v>
      </c>
      <c r="X2131" s="73" t="b">
        <f>COUNTIF('Power Curve'!$D$2:$D$31,W2131)&gt;0</f>
        <v>1</v>
      </c>
      <c r="Y2131" s="73" t="b">
        <f t="shared" si="569"/>
        <v>0</v>
      </c>
      <c r="Z2131" s="73" t="b">
        <f t="shared" si="576"/>
        <v>1</v>
      </c>
      <c r="AA2131" s="34" t="str">
        <f t="shared" si="570"/>
        <v>Inner</v>
      </c>
      <c r="AB2131" s="35" t="str">
        <f t="shared" si="577"/>
        <v>2.0-2.1</v>
      </c>
      <c r="AC2131" s="36" t="str">
        <f t="shared" si="571"/>
        <v>11-12</v>
      </c>
      <c r="AD2131" s="36" t="str">
        <f t="shared" si="572"/>
        <v>Mar</v>
      </c>
      <c r="AE2131" s="35" t="str">
        <f t="shared" si="573"/>
        <v>285-295</v>
      </c>
      <c r="AF2131" s="36" t="str">
        <f t="shared" si="574"/>
        <v>Inner-TI</v>
      </c>
    </row>
    <row r="2132" spans="5:32" x14ac:dyDescent="0.3">
      <c r="E2132" s="12">
        <v>40985.5</v>
      </c>
      <c r="F2132" s="16">
        <v>18.02</v>
      </c>
      <c r="G2132" s="16">
        <v>1974.3799743652371</v>
      </c>
      <c r="H2132" s="29">
        <v>1.1737441564850575</v>
      </c>
      <c r="I2132" s="26">
        <v>294.3</v>
      </c>
      <c r="J2132" s="30">
        <v>0.11043285238623751</v>
      </c>
      <c r="K2132" s="31">
        <v>0.12130703838143826</v>
      </c>
      <c r="L2132" s="108">
        <f ca="1">REWS!R2132</f>
        <v>17.822038494370151</v>
      </c>
      <c r="M2132" s="22">
        <f t="shared" si="561"/>
        <v>17.765082886663997</v>
      </c>
      <c r="N2132" s="22">
        <f t="shared" ca="1" si="562"/>
        <v>17.569921812530644</v>
      </c>
      <c r="O2132" s="22">
        <f t="shared" si="563"/>
        <v>2.1037008034058555</v>
      </c>
      <c r="P2132" s="81">
        <f t="shared" ca="1" si="564"/>
        <v>18</v>
      </c>
      <c r="Q2132" s="22">
        <f t="shared" ca="1" si="565"/>
        <v>0.62731757669242139</v>
      </c>
      <c r="R2132" s="3">
        <f ca="1">IF(N2132&gt;'Power Curve'!$C$37,0,INDEX(Ci,$P2132,1)*POWER(1-Q2132,3)+INDEX(Ci,$P2132,2)*3*Q2132*POWER(1-Q2132,2)+INDEX(Ci,$P2132,3)*3*POWER(Q2132,2)*(1-Q2132)+INDEX(Ci,$P2132,4)*POWER(Q2132,3))</f>
        <v>1981.585915363569</v>
      </c>
      <c r="S2132" s="3">
        <f t="shared" si="566"/>
        <v>1974.3799743652371</v>
      </c>
      <c r="T2132" s="3">
        <f t="shared" ca="1" si="567"/>
        <v>7.2059409983319256</v>
      </c>
      <c r="U2132" s="3">
        <f t="shared" ca="1" si="575"/>
        <v>7.2059409983319256</v>
      </c>
      <c r="W2132" s="34">
        <f t="shared" si="568"/>
        <v>18</v>
      </c>
      <c r="X2132" s="73" t="b">
        <f>COUNTIF('Power Curve'!$D$2:$D$31,W2132)&gt;0</f>
        <v>1</v>
      </c>
      <c r="Y2132" s="73" t="b">
        <f t="shared" si="569"/>
        <v>0</v>
      </c>
      <c r="Z2132" s="73" t="b">
        <f t="shared" si="576"/>
        <v>1</v>
      </c>
      <c r="AA2132" s="34" t="str">
        <f t="shared" si="570"/>
        <v>Inner</v>
      </c>
      <c r="AB2132" s="35" t="str">
        <f t="shared" si="577"/>
        <v>2.1-2.2</v>
      </c>
      <c r="AC2132" s="36" t="str">
        <f t="shared" si="571"/>
        <v>12-13</v>
      </c>
      <c r="AD2132" s="36" t="str">
        <f t="shared" si="572"/>
        <v>Mar</v>
      </c>
      <c r="AE2132" s="35" t="str">
        <f t="shared" si="573"/>
        <v>285-295</v>
      </c>
      <c r="AF2132" s="36" t="str">
        <f t="shared" si="574"/>
        <v>Inner-TI</v>
      </c>
    </row>
    <row r="2133" spans="5:32" x14ac:dyDescent="0.3">
      <c r="E2133" s="12">
        <v>40985.506944444445</v>
      </c>
      <c r="F2133" s="16">
        <v>18.420000000000002</v>
      </c>
      <c r="G2133" s="16">
        <v>1971.399963378911</v>
      </c>
      <c r="H2133" s="29">
        <v>1.1749483495438022</v>
      </c>
      <c r="I2133" s="26">
        <v>291.3</v>
      </c>
      <c r="J2133" s="30">
        <v>0.10586319218241041</v>
      </c>
      <c r="K2133" s="31">
        <v>0.12779162456093932</v>
      </c>
      <c r="L2133" s="108">
        <f ca="1">REWS!R2133</f>
        <v>18.328451076117602</v>
      </c>
      <c r="M2133" s="22">
        <f t="shared" si="561"/>
        <v>18.165632396783291</v>
      </c>
      <c r="N2133" s="22">
        <f t="shared" ca="1" si="562"/>
        <v>18.075347700932653</v>
      </c>
      <c r="O2133" s="22">
        <f t="shared" si="563"/>
        <v>2.1656070213980687</v>
      </c>
      <c r="P2133" s="81">
        <f t="shared" ca="1" si="564"/>
        <v>19</v>
      </c>
      <c r="Q2133" s="22">
        <f t="shared" ca="1" si="565"/>
        <v>0.27745776251049953</v>
      </c>
      <c r="R2133" s="3">
        <f ca="1">IF(N2133&gt;'Power Curve'!$C$37,0,INDEX(Ci,$P2133,1)*POWER(1-Q2133,3)+INDEX(Ci,$P2133,2)*3*Q2133*POWER(1-Q2133,2)+INDEX(Ci,$P2133,3)*3*POWER(Q2133,2)*(1-Q2133)+INDEX(Ci,$P2133,4)*POWER(Q2133,3))</f>
        <v>1981.7436284653782</v>
      </c>
      <c r="S2133" s="3">
        <f t="shared" si="566"/>
        <v>1971.399963378911</v>
      </c>
      <c r="T2133" s="3">
        <f t="shared" ca="1" si="567"/>
        <v>10.343665086467126</v>
      </c>
      <c r="U2133" s="3">
        <f t="shared" ca="1" si="575"/>
        <v>10.343665086467126</v>
      </c>
      <c r="W2133" s="34">
        <f t="shared" si="568"/>
        <v>18</v>
      </c>
      <c r="X2133" s="73" t="b">
        <f>COUNTIF('Power Curve'!$D$2:$D$31,W2133)&gt;0</f>
        <v>1</v>
      </c>
      <c r="Y2133" s="73" t="b">
        <f t="shared" si="569"/>
        <v>0</v>
      </c>
      <c r="Z2133" s="73" t="b">
        <f t="shared" si="576"/>
        <v>1</v>
      </c>
      <c r="AA2133" s="34" t="str">
        <f t="shared" si="570"/>
        <v>Inner</v>
      </c>
      <c r="AB2133" s="35" t="str">
        <f t="shared" si="577"/>
        <v>2.1-2.2</v>
      </c>
      <c r="AC2133" s="36" t="str">
        <f t="shared" si="571"/>
        <v>12-13</v>
      </c>
      <c r="AD2133" s="36" t="str">
        <f t="shared" si="572"/>
        <v>Mar</v>
      </c>
      <c r="AE2133" s="35" t="str">
        <f t="shared" si="573"/>
        <v>285-295</v>
      </c>
      <c r="AF2133" s="36" t="str">
        <f t="shared" si="574"/>
        <v>Inner-TI</v>
      </c>
    </row>
    <row r="2134" spans="5:32" x14ac:dyDescent="0.3">
      <c r="E2134" s="12">
        <v>40985.513888888891</v>
      </c>
      <c r="F2134" s="16">
        <v>14.29</v>
      </c>
      <c r="G2134" s="16">
        <v>1973.730041503911</v>
      </c>
      <c r="H2134" s="29">
        <v>1.176138584304304</v>
      </c>
      <c r="I2134" s="26">
        <v>299.3</v>
      </c>
      <c r="J2134" s="30">
        <v>0.16375087473757874</v>
      </c>
      <c r="K2134" s="31">
        <v>0.13292839326670114</v>
      </c>
      <c r="L2134" s="108">
        <f ca="1">REWS!R2134</f>
        <v>14.188406114857637</v>
      </c>
      <c r="M2134" s="22">
        <f t="shared" si="561"/>
        <v>14.097421937944297</v>
      </c>
      <c r="N2134" s="22">
        <f t="shared" ca="1" si="562"/>
        <v>13.997197174811552</v>
      </c>
      <c r="O2134" s="22">
        <f t="shared" si="563"/>
        <v>1.5368519807837844</v>
      </c>
      <c r="P2134" s="81">
        <f t="shared" ca="1" si="564"/>
        <v>15</v>
      </c>
      <c r="Q2134" s="22">
        <f t="shared" ca="1" si="565"/>
        <v>4.1605730247359661E-2</v>
      </c>
      <c r="R2134" s="3">
        <f ca="1">IF(N2134&gt;'Power Curve'!$C$37,0,INDEX(Ci,$P2134,1)*POWER(1-Q2134,3)+INDEX(Ci,$P2134,2)*3*Q2134*POWER(1-Q2134,2)+INDEX(Ci,$P2134,3)*3*POWER(Q2134,2)*(1-Q2134)+INDEX(Ci,$P2134,4)*POWER(Q2134,3))</f>
        <v>1975.1357334627583</v>
      </c>
      <c r="S2134" s="3">
        <f t="shared" si="566"/>
        <v>1973.730041503911</v>
      </c>
      <c r="T2134" s="3">
        <f t="shared" ca="1" si="567"/>
        <v>1.4056919588472283</v>
      </c>
      <c r="U2134" s="3">
        <f t="shared" ca="1" si="575"/>
        <v>1.4056919588472283</v>
      </c>
      <c r="W2134" s="34">
        <f t="shared" si="568"/>
        <v>14</v>
      </c>
      <c r="X2134" s="73" t="b">
        <f>COUNTIF('Power Curve'!$D$2:$D$31,W2134)&gt;0</f>
        <v>1</v>
      </c>
      <c r="Y2134" s="73" t="b">
        <f t="shared" si="569"/>
        <v>0</v>
      </c>
      <c r="Z2134" s="73" t="b">
        <f t="shared" si="576"/>
        <v>1</v>
      </c>
      <c r="AA2134" s="34" t="str">
        <f t="shared" si="570"/>
        <v>Outer</v>
      </c>
      <c r="AB2134" s="35" t="str">
        <f t="shared" si="577"/>
        <v>1.5-1.6</v>
      </c>
      <c r="AC2134" s="36" t="str">
        <f t="shared" si="571"/>
        <v>12-13</v>
      </c>
      <c r="AD2134" s="36" t="str">
        <f t="shared" si="572"/>
        <v>Mar</v>
      </c>
      <c r="AE2134" s="35" t="str">
        <f t="shared" si="573"/>
        <v>295-305</v>
      </c>
      <c r="AF2134" s="36" t="str">
        <f t="shared" si="574"/>
        <v>HWS-HTI</v>
      </c>
    </row>
    <row r="2135" spans="5:32" x14ac:dyDescent="0.3">
      <c r="E2135" s="12">
        <v>40985.520833333336</v>
      </c>
      <c r="F2135" s="16">
        <v>15.56</v>
      </c>
      <c r="G2135" s="16">
        <v>1965.3600311279349</v>
      </c>
      <c r="H2135" s="29">
        <v>1.1762678729303364</v>
      </c>
      <c r="I2135" s="26">
        <v>294.5</v>
      </c>
      <c r="J2135" s="30">
        <v>9.5758354755784064E-2</v>
      </c>
      <c r="K2135" s="31">
        <v>0.11674746078902681</v>
      </c>
      <c r="L2135" s="108">
        <f ca="1">REWS!R2135</f>
        <v>15.472777156851034</v>
      </c>
      <c r="M2135" s="22">
        <f t="shared" si="561"/>
        <v>15.350869329890015</v>
      </c>
      <c r="N2135" s="22">
        <f t="shared" ca="1" si="562"/>
        <v>15.264818785689419</v>
      </c>
      <c r="O2135" s="22">
        <f t="shared" si="563"/>
        <v>1.7305763157965832</v>
      </c>
      <c r="P2135" s="81">
        <f t="shared" ca="1" si="564"/>
        <v>16</v>
      </c>
      <c r="Q2135" s="22">
        <f t="shared" ca="1" si="565"/>
        <v>0.26507585771845765</v>
      </c>
      <c r="R2135" s="3">
        <f ca="1">IF(N2135&gt;'Power Curve'!$C$37,0,INDEX(Ci,$P2135,1)*POWER(1-Q2135,3)+INDEX(Ci,$P2135,2)*3*Q2135*POWER(1-Q2135,2)+INDEX(Ci,$P2135,3)*3*POWER(Q2135,2)*(1-Q2135)+INDEX(Ci,$P2135,4)*POWER(Q2135,3))</f>
        <v>1979.9976783797492</v>
      </c>
      <c r="S2135" s="3">
        <f t="shared" si="566"/>
        <v>1965.3600311279349</v>
      </c>
      <c r="T2135" s="3">
        <f t="shared" ca="1" si="567"/>
        <v>14.637647251814315</v>
      </c>
      <c r="U2135" s="3">
        <f t="shared" ca="1" si="575"/>
        <v>14.637647251814315</v>
      </c>
      <c r="W2135" s="34">
        <f t="shared" si="568"/>
        <v>15</v>
      </c>
      <c r="X2135" s="73" t="b">
        <f>COUNTIF('Power Curve'!$D$2:$D$31,W2135)&gt;0</f>
        <v>1</v>
      </c>
      <c r="Y2135" s="73" t="b">
        <f t="shared" si="569"/>
        <v>0</v>
      </c>
      <c r="Z2135" s="73" t="b">
        <f t="shared" si="576"/>
        <v>1</v>
      </c>
      <c r="AA2135" s="34" t="str">
        <f t="shared" si="570"/>
        <v>Outer</v>
      </c>
      <c r="AB2135" s="35" t="str">
        <f t="shared" si="577"/>
        <v>1.7-1.8</v>
      </c>
      <c r="AC2135" s="36" t="str">
        <f t="shared" si="571"/>
        <v>12-13</v>
      </c>
      <c r="AD2135" s="36" t="str">
        <f t="shared" si="572"/>
        <v>Mar</v>
      </c>
      <c r="AE2135" s="35" t="str">
        <f t="shared" si="573"/>
        <v>285-295</v>
      </c>
      <c r="AF2135" s="36" t="str">
        <f t="shared" si="574"/>
        <v>HWS-LTI</v>
      </c>
    </row>
    <row r="2136" spans="5:32" x14ac:dyDescent="0.3">
      <c r="E2136" s="12">
        <v>40985.527777777781</v>
      </c>
      <c r="F2136" s="16">
        <v>15.14</v>
      </c>
      <c r="G2136" s="16">
        <v>1973.5800476074269</v>
      </c>
      <c r="H2136" s="29">
        <v>1.1764576669370508</v>
      </c>
      <c r="I2136" s="26">
        <v>293.8</v>
      </c>
      <c r="J2136" s="30">
        <v>9.8414795244385733E-2</v>
      </c>
      <c r="K2136" s="31">
        <v>0.14210231779725263</v>
      </c>
      <c r="L2136" s="108">
        <f ca="1">REWS!R2136</f>
        <v>15.02225242896578</v>
      </c>
      <c r="M2136" s="22">
        <f t="shared" si="561"/>
        <v>14.937317550953948</v>
      </c>
      <c r="N2136" s="22">
        <f t="shared" ca="1" si="562"/>
        <v>14.821146292077351</v>
      </c>
      <c r="O2136" s="22">
        <f t="shared" si="563"/>
        <v>1.6666605552448877</v>
      </c>
      <c r="P2136" s="81">
        <f t="shared" ca="1" si="564"/>
        <v>15</v>
      </c>
      <c r="Q2136" s="22">
        <f t="shared" ca="1" si="565"/>
        <v>0.82875705870035199</v>
      </c>
      <c r="R2136" s="3">
        <f ca="1">IF(N2136&gt;'Power Curve'!$C$37,0,INDEX(Ci,$P2136,1)*POWER(1-Q2136,3)+INDEX(Ci,$P2136,2)*3*Q2136*POWER(1-Q2136,2)+INDEX(Ci,$P2136,3)*3*POWER(Q2136,2)*(1-Q2136)+INDEX(Ci,$P2136,4)*POWER(Q2136,3))</f>
        <v>1978.448070186354</v>
      </c>
      <c r="S2136" s="3">
        <f t="shared" si="566"/>
        <v>1973.5800476074269</v>
      </c>
      <c r="T2136" s="3">
        <f t="shared" ca="1" si="567"/>
        <v>4.868022578927139</v>
      </c>
      <c r="U2136" s="3">
        <f t="shared" ca="1" si="575"/>
        <v>4.868022578927139</v>
      </c>
      <c r="W2136" s="34">
        <f t="shared" si="568"/>
        <v>15</v>
      </c>
      <c r="X2136" s="73" t="b">
        <f>COUNTIF('Power Curve'!$D$2:$D$31,W2136)&gt;0</f>
        <v>1</v>
      </c>
      <c r="Y2136" s="73" t="b">
        <f t="shared" si="569"/>
        <v>0</v>
      </c>
      <c r="Z2136" s="73" t="b">
        <f t="shared" si="576"/>
        <v>1</v>
      </c>
      <c r="AA2136" s="34" t="str">
        <f t="shared" si="570"/>
        <v>Outer</v>
      </c>
      <c r="AB2136" s="35" t="str">
        <f t="shared" si="577"/>
        <v>1.6-1.7</v>
      </c>
      <c r="AC2136" s="36" t="str">
        <f t="shared" si="571"/>
        <v>12-13</v>
      </c>
      <c r="AD2136" s="36" t="str">
        <f t="shared" si="572"/>
        <v>Mar</v>
      </c>
      <c r="AE2136" s="35" t="str">
        <f t="shared" si="573"/>
        <v>285-295</v>
      </c>
      <c r="AF2136" s="36" t="str">
        <f t="shared" si="574"/>
        <v>HWS-LTI</v>
      </c>
    </row>
    <row r="2137" spans="5:32" x14ac:dyDescent="0.3">
      <c r="E2137" s="12">
        <v>40985.534722222219</v>
      </c>
      <c r="F2137" s="16">
        <v>13.56</v>
      </c>
      <c r="G2137" s="16">
        <v>1907.7700500488261</v>
      </c>
      <c r="H2137" s="29">
        <v>1.1761734511339041</v>
      </c>
      <c r="I2137" s="26">
        <v>295.7</v>
      </c>
      <c r="J2137" s="30">
        <v>0.10103244837758113</v>
      </c>
      <c r="K2137" s="31">
        <v>9.9713109050400373E-2</v>
      </c>
      <c r="L2137" s="108">
        <f ca="1">REWS!R2137</f>
        <v>13.456043081516141</v>
      </c>
      <c r="M2137" s="22">
        <f t="shared" si="561"/>
        <v>13.377391914657398</v>
      </c>
      <c r="N2137" s="22">
        <f t="shared" ca="1" si="562"/>
        <v>13.274834949996727</v>
      </c>
      <c r="O2137" s="22">
        <f t="shared" si="563"/>
        <v>1.4255690196106157</v>
      </c>
      <c r="P2137" s="81">
        <f t="shared" ca="1" si="564"/>
        <v>14</v>
      </c>
      <c r="Q2137" s="22">
        <f t="shared" ca="1" si="565"/>
        <v>0.29566783787443857</v>
      </c>
      <c r="R2137" s="3">
        <f ca="1">IF(N2137&gt;'Power Curve'!$C$37,0,INDEX(Ci,$P2137,1)*POWER(1-Q2137,3)+INDEX(Ci,$P2137,2)*3*Q2137*POWER(1-Q2137,2)+INDEX(Ci,$P2137,3)*3*POWER(Q2137,2)*(1-Q2137)+INDEX(Ci,$P2137,4)*POWER(Q2137,3))</f>
        <v>1961.2892222365751</v>
      </c>
      <c r="S2137" s="3">
        <f t="shared" si="566"/>
        <v>1907.7700500488261</v>
      </c>
      <c r="T2137" s="3">
        <f t="shared" ca="1" si="567"/>
        <v>53.519172187749064</v>
      </c>
      <c r="U2137" s="3">
        <f t="shared" ca="1" si="575"/>
        <v>53.519172187749064</v>
      </c>
      <c r="W2137" s="34">
        <f t="shared" si="568"/>
        <v>13</v>
      </c>
      <c r="X2137" s="73" t="b">
        <f>COUNTIF('Power Curve'!$D$2:$D$31,W2137)&gt;0</f>
        <v>1</v>
      </c>
      <c r="Y2137" s="73" t="b">
        <f t="shared" si="569"/>
        <v>0</v>
      </c>
      <c r="Z2137" s="73" t="b">
        <f t="shared" si="576"/>
        <v>1</v>
      </c>
      <c r="AA2137" s="34" t="str">
        <f t="shared" si="570"/>
        <v>Outer</v>
      </c>
      <c r="AB2137" s="35" t="str">
        <f t="shared" si="577"/>
        <v>1.4-1.5</v>
      </c>
      <c r="AC2137" s="36" t="str">
        <f t="shared" si="571"/>
        <v>12-13</v>
      </c>
      <c r="AD2137" s="36" t="str">
        <f t="shared" si="572"/>
        <v>Mar</v>
      </c>
      <c r="AE2137" s="35" t="str">
        <f t="shared" si="573"/>
        <v>295-305</v>
      </c>
      <c r="AF2137" s="36" t="str">
        <f t="shared" si="574"/>
        <v>Inner-TI</v>
      </c>
    </row>
    <row r="2138" spans="5:32" x14ac:dyDescent="0.3">
      <c r="E2138" s="12">
        <v>40985.541666666664</v>
      </c>
      <c r="F2138" s="16">
        <v>15.13</v>
      </c>
      <c r="G2138" s="16">
        <v>1968.1600036621071</v>
      </c>
      <c r="H2138" s="29">
        <v>1.1764319318353467</v>
      </c>
      <c r="I2138" s="26">
        <v>292.10000000000002</v>
      </c>
      <c r="J2138" s="30">
        <v>7.9312623925974879E-2</v>
      </c>
      <c r="K2138" s="31">
        <v>8.5321893103269014E-2</v>
      </c>
      <c r="L2138" s="108">
        <f ca="1">REWS!R2138</f>
        <v>15.159234809961191</v>
      </c>
      <c r="M2138" s="22">
        <f t="shared" si="561"/>
        <v>14.927342575937846</v>
      </c>
      <c r="N2138" s="22">
        <f t="shared" ca="1" si="562"/>
        <v>14.956185802866671</v>
      </c>
      <c r="O2138" s="22">
        <f t="shared" si="563"/>
        <v>1.6651188907010224</v>
      </c>
      <c r="P2138" s="81">
        <f t="shared" ca="1" si="564"/>
        <v>15</v>
      </c>
      <c r="Q2138" s="22">
        <f t="shared" ca="1" si="565"/>
        <v>0.95776566867883006</v>
      </c>
      <c r="R2138" s="3">
        <f ca="1">IF(N2138&gt;'Power Curve'!$C$37,0,INDEX(Ci,$P2138,1)*POWER(1-Q2138,3)+INDEX(Ci,$P2138,2)*3*Q2138*POWER(1-Q2138,2)+INDEX(Ci,$P2138,3)*3*POWER(Q2138,2)*(1-Q2138)+INDEX(Ci,$P2138,4)*POWER(Q2138,3))</f>
        <v>1978.8930708184448</v>
      </c>
      <c r="S2138" s="3">
        <f t="shared" si="566"/>
        <v>1968.1600036621071</v>
      </c>
      <c r="T2138" s="3">
        <f t="shared" ca="1" si="567"/>
        <v>10.733067156337711</v>
      </c>
      <c r="U2138" s="3">
        <f t="shared" ca="1" si="575"/>
        <v>10.733067156337711</v>
      </c>
      <c r="W2138" s="34">
        <f t="shared" si="568"/>
        <v>15</v>
      </c>
      <c r="X2138" s="73" t="b">
        <f>COUNTIF('Power Curve'!$D$2:$D$31,W2138)&gt;0</f>
        <v>1</v>
      </c>
      <c r="Y2138" s="73" t="b">
        <f t="shared" si="569"/>
        <v>0</v>
      </c>
      <c r="Z2138" s="73" t="b">
        <f t="shared" si="576"/>
        <v>1</v>
      </c>
      <c r="AA2138" s="34" t="str">
        <f t="shared" si="570"/>
        <v>Outer</v>
      </c>
      <c r="AB2138" s="35" t="str">
        <f t="shared" si="577"/>
        <v>1.6-1.7</v>
      </c>
      <c r="AC2138" s="36" t="str">
        <f t="shared" si="571"/>
        <v>13-14</v>
      </c>
      <c r="AD2138" s="36" t="str">
        <f t="shared" si="572"/>
        <v>Mar</v>
      </c>
      <c r="AE2138" s="35" t="str">
        <f t="shared" si="573"/>
        <v>285-295</v>
      </c>
      <c r="AF2138" s="36" t="str">
        <f t="shared" si="574"/>
        <v>HWS-LTI</v>
      </c>
    </row>
    <row r="2139" spans="5:32" x14ac:dyDescent="0.3">
      <c r="E2139" s="12">
        <v>40985.548611111109</v>
      </c>
      <c r="F2139" s="16">
        <v>14</v>
      </c>
      <c r="G2139" s="16">
        <v>1974.3300476074269</v>
      </c>
      <c r="H2139" s="29">
        <v>1.1773546484231592</v>
      </c>
      <c r="I2139" s="26">
        <v>289.8</v>
      </c>
      <c r="J2139" s="30">
        <v>0.12785714285714286</v>
      </c>
      <c r="K2139" s="31">
        <v>0.11435778281620652</v>
      </c>
      <c r="L2139" s="108">
        <f ca="1">REWS!R2139</f>
        <v>13.909289533841562</v>
      </c>
      <c r="M2139" s="22">
        <f t="shared" si="561"/>
        <v>13.816088518360994</v>
      </c>
      <c r="N2139" s="22">
        <f t="shared" ca="1" si="562"/>
        <v>13.726569673361938</v>
      </c>
      <c r="O2139" s="22">
        <f t="shared" si="563"/>
        <v>1.4933709938864796</v>
      </c>
      <c r="P2139" s="81">
        <f t="shared" ca="1" si="564"/>
        <v>14</v>
      </c>
      <c r="Q2139" s="22">
        <f t="shared" ca="1" si="565"/>
        <v>0.76438601771306947</v>
      </c>
      <c r="R2139" s="3">
        <f ca="1">IF(N2139&gt;'Power Curve'!$C$37,0,INDEX(Ci,$P2139,1)*POWER(1-Q2139,3)+INDEX(Ci,$P2139,2)*3*Q2139*POWER(1-Q2139,2)+INDEX(Ci,$P2139,3)*3*POWER(Q2139,2)*(1-Q2139)+INDEX(Ci,$P2139,4)*POWER(Q2139,3))</f>
        <v>1972.0353392839338</v>
      </c>
      <c r="S2139" s="3">
        <f t="shared" si="566"/>
        <v>1974.3300476074269</v>
      </c>
      <c r="T2139" s="3">
        <f t="shared" ca="1" si="567"/>
        <v>-2.2947083234930687</v>
      </c>
      <c r="U2139" s="3">
        <f t="shared" ca="1" si="575"/>
        <v>2.2947083234930687</v>
      </c>
      <c r="W2139" s="34">
        <f t="shared" si="568"/>
        <v>14</v>
      </c>
      <c r="X2139" s="73" t="b">
        <f>COUNTIF('Power Curve'!$D$2:$D$31,W2139)&gt;0</f>
        <v>1</v>
      </c>
      <c r="Y2139" s="73" t="b">
        <f t="shared" si="569"/>
        <v>0</v>
      </c>
      <c r="Z2139" s="73" t="b">
        <f t="shared" si="576"/>
        <v>1</v>
      </c>
      <c r="AA2139" s="34" t="str">
        <f t="shared" si="570"/>
        <v>Inner</v>
      </c>
      <c r="AB2139" s="35" t="str">
        <f t="shared" si="577"/>
        <v>1.4-1.5</v>
      </c>
      <c r="AC2139" s="36" t="str">
        <f t="shared" si="571"/>
        <v>13-14</v>
      </c>
      <c r="AD2139" s="36" t="str">
        <f t="shared" si="572"/>
        <v>Mar</v>
      </c>
      <c r="AE2139" s="35" t="str">
        <f t="shared" si="573"/>
        <v>285-295</v>
      </c>
      <c r="AF2139" s="36" t="str">
        <f t="shared" si="574"/>
        <v>Inner-TI</v>
      </c>
    </row>
    <row r="2140" spans="5:32" x14ac:dyDescent="0.3">
      <c r="E2140" s="12">
        <v>40985.555555555555</v>
      </c>
      <c r="F2140" s="16">
        <v>13.91</v>
      </c>
      <c r="G2140" s="16">
        <v>1941.9400482177759</v>
      </c>
      <c r="H2140" s="29">
        <v>1.1776306455041712</v>
      </c>
      <c r="I2140" s="26">
        <v>295.2</v>
      </c>
      <c r="J2140" s="30">
        <v>0.14306254493170381</v>
      </c>
      <c r="K2140" s="31">
        <v>0.12018022920461277</v>
      </c>
      <c r="L2140" s="108">
        <f ca="1">REWS!R2140</f>
        <v>13.865133710781274</v>
      </c>
      <c r="M2140" s="22">
        <f t="shared" si="561"/>
        <v>13.728343377826393</v>
      </c>
      <c r="N2140" s="22">
        <f t="shared" ca="1" si="562"/>
        <v>13.684063016612622</v>
      </c>
      <c r="O2140" s="22">
        <f t="shared" si="563"/>
        <v>1.4798096995634018</v>
      </c>
      <c r="P2140" s="81">
        <f t="shared" ca="1" si="564"/>
        <v>14</v>
      </c>
      <c r="Q2140" s="22">
        <f t="shared" ca="1" si="565"/>
        <v>0.72028127713846202</v>
      </c>
      <c r="R2140" s="3">
        <f ca="1">IF(N2140&gt;'Power Curve'!$C$37,0,INDEX(Ci,$P2140,1)*POWER(1-Q2140,3)+INDEX(Ci,$P2140,2)*3*Q2140*POWER(1-Q2140,2)+INDEX(Ci,$P2140,3)*3*POWER(Q2140,2)*(1-Q2140)+INDEX(Ci,$P2140,4)*POWER(Q2140,3))</f>
        <v>1971.2656885853962</v>
      </c>
      <c r="S2140" s="3">
        <f t="shared" si="566"/>
        <v>1941.9400482177759</v>
      </c>
      <c r="T2140" s="3">
        <f t="shared" ca="1" si="567"/>
        <v>29.325640367620281</v>
      </c>
      <c r="U2140" s="3">
        <f t="shared" ca="1" si="575"/>
        <v>29.325640367620281</v>
      </c>
      <c r="W2140" s="34">
        <f t="shared" si="568"/>
        <v>14</v>
      </c>
      <c r="X2140" s="73" t="b">
        <f>COUNTIF('Power Curve'!$D$2:$D$31,W2140)&gt;0</f>
        <v>1</v>
      </c>
      <c r="Y2140" s="73" t="b">
        <f t="shared" si="569"/>
        <v>0</v>
      </c>
      <c r="Z2140" s="73" t="b">
        <f t="shared" si="576"/>
        <v>1</v>
      </c>
      <c r="AA2140" s="34" t="str">
        <f t="shared" si="570"/>
        <v>Outer</v>
      </c>
      <c r="AB2140" s="35" t="str">
        <f t="shared" si="577"/>
        <v>1.4-1.5</v>
      </c>
      <c r="AC2140" s="36" t="str">
        <f t="shared" si="571"/>
        <v>13-14</v>
      </c>
      <c r="AD2140" s="36" t="str">
        <f t="shared" si="572"/>
        <v>Mar</v>
      </c>
      <c r="AE2140" s="35" t="str">
        <f t="shared" si="573"/>
        <v>295-305</v>
      </c>
      <c r="AF2140" s="36" t="str">
        <f t="shared" si="574"/>
        <v>HWS-HTI</v>
      </c>
    </row>
    <row r="2141" spans="5:32" x14ac:dyDescent="0.3">
      <c r="E2141" s="12">
        <v>40985.5625</v>
      </c>
      <c r="F2141" s="16">
        <v>13.13</v>
      </c>
      <c r="G2141" s="16">
        <v>1838.009948730466</v>
      </c>
      <c r="H2141" s="29">
        <v>1.1772855144202095</v>
      </c>
      <c r="I2141" s="26">
        <v>294.60000000000002</v>
      </c>
      <c r="J2141" s="30">
        <v>0.14775323686214775</v>
      </c>
      <c r="K2141" s="31">
        <v>0.12912805202697084</v>
      </c>
      <c r="L2141" s="108">
        <f ca="1">REWS!R2141</f>
        <v>13.101523547485034</v>
      </c>
      <c r="M2141" s="22">
        <f t="shared" si="561"/>
        <v>12.957263677482899</v>
      </c>
      <c r="N2141" s="22">
        <f t="shared" ca="1" si="562"/>
        <v>12.929161856931813</v>
      </c>
      <c r="O2141" s="22">
        <f t="shared" si="563"/>
        <v>1.3606368462384333</v>
      </c>
      <c r="P2141" s="81">
        <f t="shared" ca="1" si="564"/>
        <v>13</v>
      </c>
      <c r="Q2141" s="22">
        <f t="shared" ca="1" si="565"/>
        <v>0.93749130285220195</v>
      </c>
      <c r="R2141" s="3">
        <f ca="1">IF(N2141&gt;'Power Curve'!$C$37,0,INDEX(Ci,$P2141,1)*POWER(1-Q2141,3)+INDEX(Ci,$P2141,2)*3*Q2141*POWER(1-Q2141,2)+INDEX(Ci,$P2141,3)*3*POWER(Q2141,2)*(1-Q2141)+INDEX(Ci,$P2141,4)*POWER(Q2141,3))</f>
        <v>1951.4866854853638</v>
      </c>
      <c r="S2141" s="3">
        <f t="shared" si="566"/>
        <v>1838.009948730466</v>
      </c>
      <c r="T2141" s="3">
        <f t="shared" ca="1" si="567"/>
        <v>113.47673675489773</v>
      </c>
      <c r="U2141" s="3">
        <f t="shared" ca="1" si="575"/>
        <v>113.47673675489773</v>
      </c>
      <c r="W2141" s="34">
        <f t="shared" si="568"/>
        <v>13</v>
      </c>
      <c r="X2141" s="73" t="b">
        <f>COUNTIF('Power Curve'!$D$2:$D$31,W2141)&gt;0</f>
        <v>1</v>
      </c>
      <c r="Y2141" s="73" t="b">
        <f t="shared" si="569"/>
        <v>0</v>
      </c>
      <c r="Z2141" s="73" t="b">
        <f t="shared" si="576"/>
        <v>1</v>
      </c>
      <c r="AA2141" s="34" t="str">
        <f t="shared" si="570"/>
        <v>Outer</v>
      </c>
      <c r="AB2141" s="35" t="str">
        <f t="shared" si="577"/>
        <v>1.3-1.4</v>
      </c>
      <c r="AC2141" s="36" t="str">
        <f t="shared" si="571"/>
        <v>13-14</v>
      </c>
      <c r="AD2141" s="36" t="str">
        <f t="shared" si="572"/>
        <v>Mar</v>
      </c>
      <c r="AE2141" s="35" t="str">
        <f t="shared" si="573"/>
        <v>285-295</v>
      </c>
      <c r="AF2141" s="36" t="str">
        <f t="shared" si="574"/>
        <v>HWS-HTI</v>
      </c>
    </row>
    <row r="2142" spans="5:32" x14ac:dyDescent="0.3">
      <c r="E2142" s="12">
        <v>40985.569444444445</v>
      </c>
      <c r="F2142" s="16">
        <v>14.83</v>
      </c>
      <c r="G2142" s="16">
        <v>1980.0399475097711</v>
      </c>
      <c r="H2142" s="29">
        <v>1.1780623442197893</v>
      </c>
      <c r="I2142" s="26">
        <v>298.39999999999998</v>
      </c>
      <c r="J2142" s="30">
        <v>9.7100472016183409E-2</v>
      </c>
      <c r="K2142" s="31">
        <v>9.5455021229069431E-2</v>
      </c>
      <c r="L2142" s="108">
        <f ca="1">REWS!R2142</f>
        <v>14.822867663144708</v>
      </c>
      <c r="M2142" s="22">
        <f t="shared" si="561"/>
        <v>14.638116960676269</v>
      </c>
      <c r="N2142" s="22">
        <f t="shared" ca="1" si="562"/>
        <v>14.631076908006634</v>
      </c>
      <c r="O2142" s="22">
        <f t="shared" si="563"/>
        <v>1.6204181395205186</v>
      </c>
      <c r="P2142" s="81">
        <f t="shared" ca="1" si="564"/>
        <v>15</v>
      </c>
      <c r="Q2142" s="22">
        <f t="shared" ca="1" si="565"/>
        <v>0.64717622435710287</v>
      </c>
      <c r="R2142" s="3">
        <f ca="1">IF(N2142&gt;'Power Curve'!$C$37,0,INDEX(Ci,$P2142,1)*POWER(1-Q2142,3)+INDEX(Ci,$P2142,2)*3*Q2142*POWER(1-Q2142,2)+INDEX(Ci,$P2142,3)*3*POWER(Q2142,2)*(1-Q2142)+INDEX(Ci,$P2142,4)*POWER(Q2142,3))</f>
        <v>1977.8645711402251</v>
      </c>
      <c r="S2142" s="3">
        <f t="shared" si="566"/>
        <v>1980.0399475097711</v>
      </c>
      <c r="T2142" s="3">
        <f t="shared" ca="1" si="567"/>
        <v>-2.1753763695460293</v>
      </c>
      <c r="U2142" s="3">
        <f t="shared" ca="1" si="575"/>
        <v>2.1753763695460293</v>
      </c>
      <c r="W2142" s="34">
        <f t="shared" si="568"/>
        <v>15</v>
      </c>
      <c r="X2142" s="73" t="b">
        <f>COUNTIF('Power Curve'!$D$2:$D$31,W2142)&gt;0</f>
        <v>1</v>
      </c>
      <c r="Y2142" s="73" t="b">
        <f t="shared" si="569"/>
        <v>0</v>
      </c>
      <c r="Z2142" s="73" t="b">
        <f t="shared" si="576"/>
        <v>1</v>
      </c>
      <c r="AA2142" s="34" t="str">
        <f t="shared" si="570"/>
        <v>Outer</v>
      </c>
      <c r="AB2142" s="35" t="str">
        <f t="shared" si="577"/>
        <v>1.6-1.7</v>
      </c>
      <c r="AC2142" s="36" t="str">
        <f t="shared" si="571"/>
        <v>13-14</v>
      </c>
      <c r="AD2142" s="36" t="str">
        <f t="shared" si="572"/>
        <v>Mar</v>
      </c>
      <c r="AE2142" s="35" t="str">
        <f t="shared" si="573"/>
        <v>295-305</v>
      </c>
      <c r="AF2142" s="36" t="str">
        <f t="shared" si="574"/>
        <v>HWS-LTI</v>
      </c>
    </row>
    <row r="2143" spans="5:32" x14ac:dyDescent="0.3">
      <c r="E2143" s="12">
        <v>40985.576388888891</v>
      </c>
      <c r="F2143" s="16">
        <v>14.33</v>
      </c>
      <c r="G2143" s="16">
        <v>1960.1100006103491</v>
      </c>
      <c r="H2143" s="29">
        <v>1.1791164156808494</v>
      </c>
      <c r="I2143" s="26">
        <v>298.60000000000002</v>
      </c>
      <c r="J2143" s="30">
        <v>0.14445219818562455</v>
      </c>
      <c r="K2143" s="31">
        <v>8.1114085800357172E-2</v>
      </c>
      <c r="L2143" s="108">
        <f ca="1">REWS!R2143</f>
        <v>14.336826905538825</v>
      </c>
      <c r="M2143" s="22">
        <f t="shared" si="561"/>
        <v>14.148803748119981</v>
      </c>
      <c r="N2143" s="22">
        <f t="shared" ca="1" si="562"/>
        <v>14.155544330581655</v>
      </c>
      <c r="O2143" s="22">
        <f t="shared" si="563"/>
        <v>1.5447932051797975</v>
      </c>
      <c r="P2143" s="81">
        <f t="shared" ca="1" si="564"/>
        <v>15</v>
      </c>
      <c r="Q2143" s="22">
        <f t="shared" ca="1" si="565"/>
        <v>0.19288105952352533</v>
      </c>
      <c r="R2143" s="3">
        <f ca="1">IF(N2143&gt;'Power Curve'!$C$37,0,INDEX(Ci,$P2143,1)*POWER(1-Q2143,3)+INDEX(Ci,$P2143,2)*3*Q2143*POWER(1-Q2143,2)+INDEX(Ci,$P2143,3)*3*POWER(Q2143,2)*(1-Q2143)+INDEX(Ci,$P2143,4)*POWER(Q2143,3))</f>
        <v>1976.0448576504998</v>
      </c>
      <c r="S2143" s="3">
        <f t="shared" si="566"/>
        <v>1960.1100006103491</v>
      </c>
      <c r="T2143" s="3">
        <f t="shared" ca="1" si="567"/>
        <v>15.934857040150746</v>
      </c>
      <c r="U2143" s="3">
        <f t="shared" ca="1" si="575"/>
        <v>15.934857040150746</v>
      </c>
      <c r="W2143" s="34">
        <f t="shared" si="568"/>
        <v>14</v>
      </c>
      <c r="X2143" s="73" t="b">
        <f>COUNTIF('Power Curve'!$D$2:$D$31,W2143)&gt;0</f>
        <v>1</v>
      </c>
      <c r="Y2143" s="73" t="b">
        <f t="shared" si="569"/>
        <v>0</v>
      </c>
      <c r="Z2143" s="73" t="b">
        <f t="shared" si="576"/>
        <v>1</v>
      </c>
      <c r="AA2143" s="34" t="str">
        <f t="shared" si="570"/>
        <v>Outer</v>
      </c>
      <c r="AB2143" s="35" t="str">
        <f t="shared" si="577"/>
        <v>1.5-1.6</v>
      </c>
      <c r="AC2143" s="36" t="str">
        <f t="shared" si="571"/>
        <v>13-14</v>
      </c>
      <c r="AD2143" s="36" t="str">
        <f t="shared" si="572"/>
        <v>Mar</v>
      </c>
      <c r="AE2143" s="35" t="str">
        <f t="shared" si="573"/>
        <v>295-305</v>
      </c>
      <c r="AF2143" s="36" t="str">
        <f t="shared" si="574"/>
        <v>HWS-HTI</v>
      </c>
    </row>
    <row r="2144" spans="5:32" x14ac:dyDescent="0.3">
      <c r="E2144" s="12">
        <v>40985.583333333336</v>
      </c>
      <c r="F2144" s="16">
        <v>13.47</v>
      </c>
      <c r="G2144" s="16">
        <v>1975.709945678708</v>
      </c>
      <c r="H2144" s="29">
        <v>1.1792461839372665</v>
      </c>
      <c r="I2144" s="26">
        <v>293.7</v>
      </c>
      <c r="J2144" s="30">
        <v>0.1544172234595397</v>
      </c>
      <c r="K2144" s="31">
        <v>0.15634444351201127</v>
      </c>
      <c r="L2144" s="108">
        <f ca="1">REWS!R2144</f>
        <v>13.448730221837947</v>
      </c>
      <c r="M2144" s="22">
        <f t="shared" si="561"/>
        <v>13.300165935185603</v>
      </c>
      <c r="N2144" s="22">
        <f t="shared" ca="1" si="562"/>
        <v>13.279164333184125</v>
      </c>
      <c r="O2144" s="22">
        <f t="shared" si="563"/>
        <v>1.413633495539149</v>
      </c>
      <c r="P2144" s="81">
        <f t="shared" ca="1" si="564"/>
        <v>14</v>
      </c>
      <c r="Q2144" s="22">
        <f t="shared" ca="1" si="565"/>
        <v>0.30015998891455425</v>
      </c>
      <c r="R2144" s="3">
        <f ca="1">IF(N2144&gt;'Power Curve'!$C$37,0,INDEX(Ci,$P2144,1)*POWER(1-Q2144,3)+INDEX(Ci,$P2144,2)*3*Q2144*POWER(1-Q2144,2)+INDEX(Ci,$P2144,3)*3*POWER(Q2144,2)*(1-Q2144)+INDEX(Ci,$P2144,4)*POWER(Q2144,3))</f>
        <v>1961.4105858262853</v>
      </c>
      <c r="S2144" s="3">
        <f t="shared" si="566"/>
        <v>1975.709945678708</v>
      </c>
      <c r="T2144" s="3">
        <f t="shared" ca="1" si="567"/>
        <v>-14.29935985242264</v>
      </c>
      <c r="U2144" s="3">
        <f t="shared" ca="1" si="575"/>
        <v>14.29935985242264</v>
      </c>
      <c r="W2144" s="34">
        <f t="shared" si="568"/>
        <v>13</v>
      </c>
      <c r="X2144" s="73" t="b">
        <f>COUNTIF('Power Curve'!$D$2:$D$31,W2144)&gt;0</f>
        <v>1</v>
      </c>
      <c r="Y2144" s="73" t="b">
        <f t="shared" si="569"/>
        <v>0</v>
      </c>
      <c r="Z2144" s="73" t="b">
        <f t="shared" si="576"/>
        <v>1</v>
      </c>
      <c r="AA2144" s="34" t="str">
        <f t="shared" si="570"/>
        <v>Outer</v>
      </c>
      <c r="AB2144" s="35" t="str">
        <f t="shared" si="577"/>
        <v>1.4-1.5</v>
      </c>
      <c r="AC2144" s="36" t="str">
        <f t="shared" si="571"/>
        <v>14-15</v>
      </c>
      <c r="AD2144" s="36" t="str">
        <f t="shared" si="572"/>
        <v>Mar</v>
      </c>
      <c r="AE2144" s="35" t="str">
        <f t="shared" si="573"/>
        <v>285-295</v>
      </c>
      <c r="AF2144" s="36" t="str">
        <f t="shared" si="574"/>
        <v>HWS-HTI</v>
      </c>
    </row>
    <row r="2145" spans="5:32" x14ac:dyDescent="0.3">
      <c r="E2145" s="12">
        <v>40985.590277777781</v>
      </c>
      <c r="F2145" s="16">
        <v>14.76</v>
      </c>
      <c r="G2145" s="16">
        <v>1958.8799743652371</v>
      </c>
      <c r="H2145" s="29">
        <v>1.1799387633902518</v>
      </c>
      <c r="I2145" s="26">
        <v>293.89999999999998</v>
      </c>
      <c r="J2145" s="30">
        <v>0.16463414634146342</v>
      </c>
      <c r="K2145" s="31">
        <v>9.810318623517085E-2</v>
      </c>
      <c r="L2145" s="108">
        <f ca="1">REWS!R2145</f>
        <v>14.693791225901839</v>
      </c>
      <c r="M2145" s="22">
        <f t="shared" si="561"/>
        <v>14.576753762262875</v>
      </c>
      <c r="N2145" s="22">
        <f t="shared" ca="1" si="562"/>
        <v>14.511366973852972</v>
      </c>
      <c r="O2145" s="22">
        <f t="shared" si="563"/>
        <v>1.610934259396567</v>
      </c>
      <c r="P2145" s="81">
        <f t="shared" ca="1" si="564"/>
        <v>15</v>
      </c>
      <c r="Q2145" s="22">
        <f t="shared" ca="1" si="565"/>
        <v>0.53281256800564281</v>
      </c>
      <c r="R2145" s="3">
        <f ca="1">IF(N2145&gt;'Power Curve'!$C$37,0,INDEX(Ci,$P2145,1)*POWER(1-Q2145,3)+INDEX(Ci,$P2145,2)*3*Q2145*POWER(1-Q2145,2)+INDEX(Ci,$P2145,3)*3*POWER(Q2145,2)*(1-Q2145)+INDEX(Ci,$P2145,4)*POWER(Q2145,3))</f>
        <v>1977.4850726682544</v>
      </c>
      <c r="S2145" s="3">
        <f t="shared" si="566"/>
        <v>1958.8799743652371</v>
      </c>
      <c r="T2145" s="3">
        <f t="shared" ca="1" si="567"/>
        <v>18.605098303017257</v>
      </c>
      <c r="U2145" s="3">
        <f t="shared" ca="1" si="575"/>
        <v>18.605098303017257</v>
      </c>
      <c r="W2145" s="34">
        <f t="shared" si="568"/>
        <v>15</v>
      </c>
      <c r="X2145" s="73" t="b">
        <f>COUNTIF('Power Curve'!$D$2:$D$31,W2145)&gt;0</f>
        <v>1</v>
      </c>
      <c r="Y2145" s="73" t="b">
        <f t="shared" si="569"/>
        <v>0</v>
      </c>
      <c r="Z2145" s="73" t="b">
        <f t="shared" si="576"/>
        <v>1</v>
      </c>
      <c r="AA2145" s="34" t="str">
        <f t="shared" si="570"/>
        <v>Outer</v>
      </c>
      <c r="AB2145" s="35" t="str">
        <f t="shared" si="577"/>
        <v>1.6-1.7</v>
      </c>
      <c r="AC2145" s="36" t="str">
        <f t="shared" si="571"/>
        <v>14-15</v>
      </c>
      <c r="AD2145" s="36" t="str">
        <f t="shared" si="572"/>
        <v>Mar</v>
      </c>
      <c r="AE2145" s="35" t="str">
        <f t="shared" si="573"/>
        <v>285-295</v>
      </c>
      <c r="AF2145" s="36" t="str">
        <f t="shared" si="574"/>
        <v>HWS-HTI</v>
      </c>
    </row>
    <row r="2146" spans="5:32" x14ac:dyDescent="0.3">
      <c r="E2146" s="12">
        <v>40985.597222222219</v>
      </c>
      <c r="F2146" s="16">
        <v>14.47</v>
      </c>
      <c r="G2146" s="16">
        <v>1977.7400207519511</v>
      </c>
      <c r="H2146" s="29">
        <v>1.1809520244051888</v>
      </c>
      <c r="I2146" s="26">
        <v>293.89999999999998</v>
      </c>
      <c r="J2146" s="30">
        <v>0.10573600552868002</v>
      </c>
      <c r="K2146" s="31">
        <v>0.10527609381008214</v>
      </c>
      <c r="L2146" s="108">
        <f ca="1">REWS!R2146</f>
        <v>14.443789674880732</v>
      </c>
      <c r="M2146" s="22">
        <f t="shared" si="561"/>
        <v>14.294443526223647</v>
      </c>
      <c r="N2146" s="22">
        <f t="shared" ca="1" si="562"/>
        <v>14.268551196422585</v>
      </c>
      <c r="O2146" s="22">
        <f t="shared" si="563"/>
        <v>1.5673023023671533</v>
      </c>
      <c r="P2146" s="81">
        <f t="shared" ca="1" si="564"/>
        <v>15</v>
      </c>
      <c r="Q2146" s="22">
        <f t="shared" ca="1" si="565"/>
        <v>0.30084100839291822</v>
      </c>
      <c r="R2146" s="3">
        <f ca="1">IF(N2146&gt;'Power Curve'!$C$37,0,INDEX(Ci,$P2146,1)*POWER(1-Q2146,3)+INDEX(Ci,$P2146,2)*3*Q2146*POWER(1-Q2146,2)+INDEX(Ci,$P2146,3)*3*POWER(Q2146,2)*(1-Q2146)+INDEX(Ci,$P2146,4)*POWER(Q2146,3))</f>
        <v>1976.5756306167361</v>
      </c>
      <c r="S2146" s="3">
        <f t="shared" si="566"/>
        <v>1977.7400207519511</v>
      </c>
      <c r="T2146" s="3">
        <f t="shared" ca="1" si="567"/>
        <v>-1.1643901352149442</v>
      </c>
      <c r="U2146" s="3">
        <f t="shared" ca="1" si="575"/>
        <v>1.1643901352149442</v>
      </c>
      <c r="W2146" s="34">
        <f t="shared" si="568"/>
        <v>14</v>
      </c>
      <c r="X2146" s="73" t="b">
        <f>COUNTIF('Power Curve'!$D$2:$D$31,W2146)&gt;0</f>
        <v>1</v>
      </c>
      <c r="Y2146" s="73" t="b">
        <f t="shared" si="569"/>
        <v>0</v>
      </c>
      <c r="Z2146" s="73" t="b">
        <f t="shared" si="576"/>
        <v>1</v>
      </c>
      <c r="AA2146" s="34" t="str">
        <f t="shared" si="570"/>
        <v>Inner</v>
      </c>
      <c r="AB2146" s="35" t="str">
        <f t="shared" si="577"/>
        <v>1.5-1.6</v>
      </c>
      <c r="AC2146" s="36" t="str">
        <f t="shared" si="571"/>
        <v>14-15</v>
      </c>
      <c r="AD2146" s="36" t="str">
        <f t="shared" si="572"/>
        <v>Mar</v>
      </c>
      <c r="AE2146" s="35" t="str">
        <f t="shared" si="573"/>
        <v>285-295</v>
      </c>
      <c r="AF2146" s="36" t="str">
        <f t="shared" si="574"/>
        <v>Inner-TI</v>
      </c>
    </row>
    <row r="2147" spans="5:32" x14ac:dyDescent="0.3">
      <c r="E2147" s="12">
        <v>40985.604166666664</v>
      </c>
      <c r="F2147" s="16">
        <v>14.8</v>
      </c>
      <c r="G2147" s="16">
        <v>1932.479980468748</v>
      </c>
      <c r="H2147" s="29">
        <v>1.1812991207064329</v>
      </c>
      <c r="I2147" s="26">
        <v>296.3</v>
      </c>
      <c r="J2147" s="30">
        <v>9.6621621621621606E-2</v>
      </c>
      <c r="K2147" s="31">
        <v>0.14886476947537725</v>
      </c>
      <c r="L2147" s="108">
        <f ca="1">REWS!R2147</f>
        <v>14.819749880274683</v>
      </c>
      <c r="M2147" s="22">
        <f t="shared" si="561"/>
        <v>14.621872054785449</v>
      </c>
      <c r="N2147" s="22">
        <f t="shared" ca="1" si="562"/>
        <v>14.641384231979622</v>
      </c>
      <c r="O2147" s="22">
        <f t="shared" si="563"/>
        <v>1.6179074369483435</v>
      </c>
      <c r="P2147" s="81">
        <f t="shared" ca="1" si="564"/>
        <v>15</v>
      </c>
      <c r="Q2147" s="22">
        <f t="shared" ca="1" si="565"/>
        <v>0.65702322047387351</v>
      </c>
      <c r="R2147" s="3">
        <f ca="1">IF(N2147&gt;'Power Curve'!$C$37,0,INDEX(Ci,$P2147,1)*POWER(1-Q2147,3)+INDEX(Ci,$P2147,2)*3*Q2147*POWER(1-Q2147,2)+INDEX(Ci,$P2147,3)*3*POWER(Q2147,2)*(1-Q2147)+INDEX(Ci,$P2147,4)*POWER(Q2147,3))</f>
        <v>1977.8962626147827</v>
      </c>
      <c r="S2147" s="3">
        <f t="shared" si="566"/>
        <v>1932.479980468748</v>
      </c>
      <c r="T2147" s="3">
        <f t="shared" ca="1" si="567"/>
        <v>45.416282146034746</v>
      </c>
      <c r="U2147" s="3">
        <f t="shared" ca="1" si="575"/>
        <v>45.416282146034746</v>
      </c>
      <c r="W2147" s="34">
        <f t="shared" si="568"/>
        <v>15</v>
      </c>
      <c r="X2147" s="73" t="b">
        <f>COUNTIF('Power Curve'!$D$2:$D$31,W2147)&gt;0</f>
        <v>1</v>
      </c>
      <c r="Y2147" s="73" t="b">
        <f t="shared" si="569"/>
        <v>0</v>
      </c>
      <c r="Z2147" s="73" t="b">
        <f t="shared" si="576"/>
        <v>1</v>
      </c>
      <c r="AA2147" s="34" t="str">
        <f t="shared" si="570"/>
        <v>Outer</v>
      </c>
      <c r="AB2147" s="35" t="str">
        <f t="shared" si="577"/>
        <v>1.6-1.7</v>
      </c>
      <c r="AC2147" s="36" t="str">
        <f t="shared" si="571"/>
        <v>14-15</v>
      </c>
      <c r="AD2147" s="36" t="str">
        <f t="shared" si="572"/>
        <v>Mar</v>
      </c>
      <c r="AE2147" s="35" t="str">
        <f t="shared" si="573"/>
        <v>295-305</v>
      </c>
      <c r="AF2147" s="36" t="str">
        <f t="shared" si="574"/>
        <v>HWS-LTI</v>
      </c>
    </row>
    <row r="2148" spans="5:32" x14ac:dyDescent="0.3">
      <c r="E2148" s="12">
        <v>40985.611111111109</v>
      </c>
      <c r="F2148" s="16">
        <v>14.99</v>
      </c>
      <c r="G2148" s="16">
        <v>1976.029968261721</v>
      </c>
      <c r="H2148" s="29">
        <v>1.1816898479753202</v>
      </c>
      <c r="I2148" s="26">
        <v>293.39999999999998</v>
      </c>
      <c r="J2148" s="30">
        <v>0.13208805870580387</v>
      </c>
      <c r="K2148" s="31">
        <v>0.13398901156063781</v>
      </c>
      <c r="L2148" s="108">
        <f ca="1">REWS!R2148</f>
        <v>15.006017764243419</v>
      </c>
      <c r="M2148" s="22">
        <f t="shared" si="561"/>
        <v>14.811217906487474</v>
      </c>
      <c r="N2148" s="22">
        <f t="shared" ca="1" si="562"/>
        <v>14.827044630742579</v>
      </c>
      <c r="O2148" s="22">
        <f t="shared" si="563"/>
        <v>1.6471714487003384</v>
      </c>
      <c r="P2148" s="81">
        <f t="shared" ca="1" si="564"/>
        <v>15</v>
      </c>
      <c r="Q2148" s="22">
        <f t="shared" ca="1" si="565"/>
        <v>0.83439197597704806</v>
      </c>
      <c r="R2148" s="3">
        <f ca="1">IF(N2148&gt;'Power Curve'!$C$37,0,INDEX(Ci,$P2148,1)*POWER(1-Q2148,3)+INDEX(Ci,$P2148,2)*3*Q2148*POWER(1-Q2148,2)+INDEX(Ci,$P2148,3)*3*POWER(Q2148,2)*(1-Q2148)+INDEX(Ci,$P2148,4)*POWER(Q2148,3))</f>
        <v>1978.4666378289421</v>
      </c>
      <c r="S2148" s="3">
        <f t="shared" si="566"/>
        <v>1976.029968261721</v>
      </c>
      <c r="T2148" s="3">
        <f t="shared" ca="1" si="567"/>
        <v>2.4366695672210881</v>
      </c>
      <c r="U2148" s="3">
        <f t="shared" ca="1" si="575"/>
        <v>2.4366695672210881</v>
      </c>
      <c r="W2148" s="34">
        <f t="shared" si="568"/>
        <v>15</v>
      </c>
      <c r="X2148" s="73" t="b">
        <f>COUNTIF('Power Curve'!$D$2:$D$31,W2148)&gt;0</f>
        <v>1</v>
      </c>
      <c r="Y2148" s="73" t="b">
        <f t="shared" si="569"/>
        <v>0</v>
      </c>
      <c r="Z2148" s="73" t="b">
        <f t="shared" si="576"/>
        <v>1</v>
      </c>
      <c r="AA2148" s="34" t="str">
        <f t="shared" si="570"/>
        <v>Inner</v>
      </c>
      <c r="AB2148" s="35" t="str">
        <f t="shared" si="577"/>
        <v>1.6-1.7</v>
      </c>
      <c r="AC2148" s="36" t="str">
        <f t="shared" si="571"/>
        <v>14-15</v>
      </c>
      <c r="AD2148" s="36" t="str">
        <f t="shared" si="572"/>
        <v>Mar</v>
      </c>
      <c r="AE2148" s="35" t="str">
        <f t="shared" si="573"/>
        <v>285-295</v>
      </c>
      <c r="AF2148" s="36" t="str">
        <f t="shared" si="574"/>
        <v>Inner-TI</v>
      </c>
    </row>
    <row r="2149" spans="5:32" x14ac:dyDescent="0.3">
      <c r="E2149" s="12">
        <v>40985.618055555555</v>
      </c>
      <c r="F2149" s="16">
        <v>15.5</v>
      </c>
      <c r="G2149" s="16">
        <v>1950.999999999998</v>
      </c>
      <c r="H2149" s="29">
        <v>1.1826895488895239</v>
      </c>
      <c r="I2149" s="26">
        <v>291</v>
      </c>
      <c r="J2149" s="30">
        <v>0.14451612903225808</v>
      </c>
      <c r="K2149" s="31">
        <v>0.1236429815678758</v>
      </c>
      <c r="L2149" s="108">
        <f ca="1">REWS!R2149</f>
        <v>15.509542032945125</v>
      </c>
      <c r="M2149" s="22">
        <f t="shared" si="561"/>
        <v>15.31945287345347</v>
      </c>
      <c r="N2149" s="22">
        <f t="shared" ca="1" si="562"/>
        <v>15.328883758874102</v>
      </c>
      <c r="O2149" s="22">
        <f t="shared" si="563"/>
        <v>1.7257208011808634</v>
      </c>
      <c r="P2149" s="81">
        <f t="shared" ca="1" si="564"/>
        <v>16</v>
      </c>
      <c r="Q2149" s="22">
        <f t="shared" ca="1" si="565"/>
        <v>0.32929869605364992</v>
      </c>
      <c r="R2149" s="3">
        <f ca="1">IF(N2149&gt;'Power Curve'!$C$37,0,INDEX(Ci,$P2149,1)*POWER(1-Q2149,3)+INDEX(Ci,$P2149,2)*3*Q2149*POWER(1-Q2149,2)+INDEX(Ci,$P2149,3)*3*POWER(Q2149,2)*(1-Q2149)+INDEX(Ci,$P2149,4)*POWER(Q2149,3))</f>
        <v>1980.2208830629584</v>
      </c>
      <c r="S2149" s="3">
        <f t="shared" si="566"/>
        <v>1950.999999999998</v>
      </c>
      <c r="T2149" s="3">
        <f t="shared" ca="1" si="567"/>
        <v>29.220883062960411</v>
      </c>
      <c r="U2149" s="3">
        <f t="shared" ca="1" si="575"/>
        <v>29.220883062960411</v>
      </c>
      <c r="W2149" s="34">
        <f t="shared" si="568"/>
        <v>15</v>
      </c>
      <c r="X2149" s="73" t="b">
        <f>COUNTIF('Power Curve'!$D$2:$D$31,W2149)&gt;0</f>
        <v>1</v>
      </c>
      <c r="Y2149" s="73" t="b">
        <f t="shared" si="569"/>
        <v>0</v>
      </c>
      <c r="Z2149" s="73" t="b">
        <f t="shared" si="576"/>
        <v>1</v>
      </c>
      <c r="AA2149" s="34" t="str">
        <f t="shared" si="570"/>
        <v>Outer</v>
      </c>
      <c r="AB2149" s="35" t="str">
        <f t="shared" si="577"/>
        <v>1.7-1.8</v>
      </c>
      <c r="AC2149" s="36" t="str">
        <f t="shared" si="571"/>
        <v>14-15</v>
      </c>
      <c r="AD2149" s="36" t="str">
        <f t="shared" si="572"/>
        <v>Mar</v>
      </c>
      <c r="AE2149" s="35" t="str">
        <f t="shared" si="573"/>
        <v>285-295</v>
      </c>
      <c r="AF2149" s="36" t="str">
        <f t="shared" si="574"/>
        <v>HWS-HTI</v>
      </c>
    </row>
    <row r="2150" spans="5:32" x14ac:dyDescent="0.3">
      <c r="E2150" s="12">
        <v>40985.625</v>
      </c>
      <c r="F2150" s="16">
        <v>14.04</v>
      </c>
      <c r="G2150" s="16">
        <v>1961.119949340823</v>
      </c>
      <c r="H2150" s="29">
        <v>1.1833737529348112</v>
      </c>
      <c r="I2150" s="26">
        <v>296.39999999999998</v>
      </c>
      <c r="J2150" s="30">
        <v>0.12037037037037038</v>
      </c>
      <c r="K2150" s="31">
        <v>0.14762860194352259</v>
      </c>
      <c r="L2150" s="108">
        <f ca="1">REWS!R2150</f>
        <v>14.022461412152882</v>
      </c>
      <c r="M2150" s="22">
        <f t="shared" si="561"/>
        <v>13.87913464694241</v>
      </c>
      <c r="N2150" s="22">
        <f t="shared" ca="1" si="562"/>
        <v>13.861797010030203</v>
      </c>
      <c r="O2150" s="22">
        <f t="shared" si="563"/>
        <v>1.5031149762929588</v>
      </c>
      <c r="P2150" s="81">
        <f t="shared" ca="1" si="564"/>
        <v>14</v>
      </c>
      <c r="Q2150" s="22">
        <f t="shared" ca="1" si="565"/>
        <v>0.90469737265031602</v>
      </c>
      <c r="R2150" s="3">
        <f ca="1">IF(N2150&gt;'Power Curve'!$C$37,0,INDEX(Ci,$P2150,1)*POWER(1-Q2150,3)+INDEX(Ci,$P2150,2)*3*Q2150*POWER(1-Q2150,2)+INDEX(Ci,$P2150,3)*3*POWER(Q2150,2)*(1-Q2150)+INDEX(Ci,$P2150,4)*POWER(Q2150,3))</f>
        <v>1973.996873834762</v>
      </c>
      <c r="S2150" s="3">
        <f t="shared" si="566"/>
        <v>1961.119949340823</v>
      </c>
      <c r="T2150" s="3">
        <f t="shared" ca="1" si="567"/>
        <v>12.876924493938986</v>
      </c>
      <c r="U2150" s="3">
        <f t="shared" ca="1" si="575"/>
        <v>12.876924493938986</v>
      </c>
      <c r="W2150" s="34">
        <f t="shared" si="568"/>
        <v>14</v>
      </c>
      <c r="X2150" s="73" t="b">
        <f>COUNTIF('Power Curve'!$D$2:$D$31,W2150)&gt;0</f>
        <v>1</v>
      </c>
      <c r="Y2150" s="73" t="b">
        <f t="shared" si="569"/>
        <v>0</v>
      </c>
      <c r="Z2150" s="73" t="b">
        <f t="shared" si="576"/>
        <v>1</v>
      </c>
      <c r="AA2150" s="34" t="str">
        <f t="shared" si="570"/>
        <v>Inner</v>
      </c>
      <c r="AB2150" s="35" t="str">
        <f t="shared" si="577"/>
        <v>1.5-1.6</v>
      </c>
      <c r="AC2150" s="36" t="str">
        <f t="shared" si="571"/>
        <v>15-16</v>
      </c>
      <c r="AD2150" s="36" t="str">
        <f t="shared" si="572"/>
        <v>Mar</v>
      </c>
      <c r="AE2150" s="35" t="str">
        <f t="shared" si="573"/>
        <v>295-305</v>
      </c>
      <c r="AF2150" s="36" t="str">
        <f t="shared" si="574"/>
        <v>Inner-TI</v>
      </c>
    </row>
    <row r="2151" spans="5:32" x14ac:dyDescent="0.3">
      <c r="E2151" s="12">
        <v>40985.631944444445</v>
      </c>
      <c r="F2151" s="16">
        <v>14.27</v>
      </c>
      <c r="G2151" s="16">
        <v>1983.850036621091</v>
      </c>
      <c r="H2151" s="29">
        <v>1.1849865132360184</v>
      </c>
      <c r="I2151" s="26">
        <v>295.39999999999998</v>
      </c>
      <c r="J2151" s="30">
        <v>0.10651716888577435</v>
      </c>
      <c r="K2151" s="31">
        <v>0.13522008570005806</v>
      </c>
      <c r="L2151" s="108">
        <f ca="1">REWS!R2151</f>
        <v>14.20252534401561</v>
      </c>
      <c r="M2151" s="22">
        <f t="shared" si="561"/>
        <v>14.112904824416846</v>
      </c>
      <c r="N2151" s="22">
        <f t="shared" ca="1" si="562"/>
        <v>14.046172981531917</v>
      </c>
      <c r="O2151" s="22">
        <f t="shared" si="563"/>
        <v>1.5392449107984354</v>
      </c>
      <c r="P2151" s="81">
        <f t="shared" ca="1" si="564"/>
        <v>15</v>
      </c>
      <c r="Q2151" s="22">
        <f t="shared" ca="1" si="565"/>
        <v>8.8394264289269928E-2</v>
      </c>
      <c r="R2151" s="3">
        <f ca="1">IF(N2151&gt;'Power Curve'!$C$37,0,INDEX(Ci,$P2151,1)*POWER(1-Q2151,3)+INDEX(Ci,$P2151,2)*3*Q2151*POWER(1-Q2151,2)+INDEX(Ci,$P2151,3)*3*POWER(Q2151,2)*(1-Q2151)+INDEX(Ci,$P2151,4)*POWER(Q2151,3))</f>
        <v>1975.4402619011464</v>
      </c>
      <c r="S2151" s="3">
        <f t="shared" si="566"/>
        <v>1983.850036621091</v>
      </c>
      <c r="T2151" s="3">
        <f t="shared" ca="1" si="567"/>
        <v>-8.4097747199446076</v>
      </c>
      <c r="U2151" s="3">
        <f t="shared" ca="1" si="575"/>
        <v>8.4097747199446076</v>
      </c>
      <c r="W2151" s="34">
        <f t="shared" si="568"/>
        <v>14</v>
      </c>
      <c r="X2151" s="73" t="b">
        <f>COUNTIF('Power Curve'!$D$2:$D$31,W2151)&gt;0</f>
        <v>1</v>
      </c>
      <c r="Y2151" s="73" t="b">
        <f t="shared" si="569"/>
        <v>0</v>
      </c>
      <c r="Z2151" s="73" t="b">
        <f t="shared" si="576"/>
        <v>1</v>
      </c>
      <c r="AA2151" s="34" t="str">
        <f t="shared" si="570"/>
        <v>Inner</v>
      </c>
      <c r="AB2151" s="35" t="str">
        <f t="shared" si="577"/>
        <v>1.5-1.6</v>
      </c>
      <c r="AC2151" s="36" t="str">
        <f t="shared" si="571"/>
        <v>15-16</v>
      </c>
      <c r="AD2151" s="36" t="str">
        <f t="shared" si="572"/>
        <v>Mar</v>
      </c>
      <c r="AE2151" s="35" t="str">
        <f t="shared" si="573"/>
        <v>295-305</v>
      </c>
      <c r="AF2151" s="36" t="str">
        <f t="shared" si="574"/>
        <v>Inner-TI</v>
      </c>
    </row>
    <row r="2152" spans="5:32" x14ac:dyDescent="0.3">
      <c r="E2152" s="12">
        <v>40985.638888888891</v>
      </c>
      <c r="F2152" s="16">
        <v>13.68</v>
      </c>
      <c r="G2152" s="16">
        <v>1981.949951171873</v>
      </c>
      <c r="H2152" s="29">
        <v>1.1853946250768312</v>
      </c>
      <c r="I2152" s="26">
        <v>294.10000000000002</v>
      </c>
      <c r="J2152" s="30">
        <v>0.10526315789473684</v>
      </c>
      <c r="K2152" s="31">
        <v>0.1825188399445081</v>
      </c>
      <c r="L2152" s="108">
        <f ca="1">REWS!R2152</f>
        <v>13.747263624979645</v>
      </c>
      <c r="M2152" s="22">
        <f t="shared" si="561"/>
        <v>13.530953006168696</v>
      </c>
      <c r="N2152" s="22">
        <f t="shared" ca="1" si="562"/>
        <v>13.597483777266952</v>
      </c>
      <c r="O2152" s="22">
        <f t="shared" si="563"/>
        <v>1.4493023813201065</v>
      </c>
      <c r="P2152" s="81">
        <f t="shared" ca="1" si="564"/>
        <v>14</v>
      </c>
      <c r="Q2152" s="22">
        <f t="shared" ca="1" si="565"/>
        <v>0.63044699746298194</v>
      </c>
      <c r="R2152" s="3">
        <f ca="1">IF(N2152&gt;'Power Curve'!$C$37,0,INDEX(Ci,$P2152,1)*POWER(1-Q2152,3)+INDEX(Ci,$P2152,2)*3*Q2152*POWER(1-Q2152,2)+INDEX(Ci,$P2152,3)*3*POWER(Q2152,2)*(1-Q2152)+INDEX(Ci,$P2152,4)*POWER(Q2152,3))</f>
        <v>1969.5036817904311</v>
      </c>
      <c r="S2152" s="3">
        <f t="shared" si="566"/>
        <v>1981.949951171873</v>
      </c>
      <c r="T2152" s="3">
        <f t="shared" ca="1" si="567"/>
        <v>-12.44626938144188</v>
      </c>
      <c r="U2152" s="3">
        <f t="shared" ca="1" si="575"/>
        <v>12.44626938144188</v>
      </c>
      <c r="W2152" s="34">
        <f t="shared" si="568"/>
        <v>14</v>
      </c>
      <c r="X2152" s="73" t="b">
        <f>COUNTIF('Power Curve'!$D$2:$D$31,W2152)&gt;0</f>
        <v>1</v>
      </c>
      <c r="Y2152" s="73" t="b">
        <f t="shared" si="569"/>
        <v>0</v>
      </c>
      <c r="Z2152" s="73" t="b">
        <f t="shared" si="576"/>
        <v>1</v>
      </c>
      <c r="AA2152" s="34" t="str">
        <f t="shared" si="570"/>
        <v>Inner</v>
      </c>
      <c r="AB2152" s="35" t="str">
        <f t="shared" si="577"/>
        <v>1.4-1.5</v>
      </c>
      <c r="AC2152" s="36" t="str">
        <f t="shared" si="571"/>
        <v>15-16</v>
      </c>
      <c r="AD2152" s="36" t="str">
        <f t="shared" si="572"/>
        <v>Mar</v>
      </c>
      <c r="AE2152" s="35" t="str">
        <f t="shared" si="573"/>
        <v>285-295</v>
      </c>
      <c r="AF2152" s="36" t="str">
        <f t="shared" si="574"/>
        <v>Inner-TI</v>
      </c>
    </row>
    <row r="2153" spans="5:32" x14ac:dyDescent="0.3">
      <c r="E2153" s="12">
        <v>40985.645833333336</v>
      </c>
      <c r="F2153" s="16">
        <v>11.83</v>
      </c>
      <c r="G2153" s="16">
        <v>1824.2000274658251</v>
      </c>
      <c r="H2153" s="29">
        <v>1.185817839399298</v>
      </c>
      <c r="I2153" s="26">
        <v>290.89999999999998</v>
      </c>
      <c r="J2153" s="30">
        <v>0.11834319526627218</v>
      </c>
      <c r="K2153" s="31">
        <v>0.13238415066099057</v>
      </c>
      <c r="L2153" s="108">
        <f ca="1">REWS!R2153</f>
        <v>11.783258727320399</v>
      </c>
      <c r="M2153" s="22">
        <f t="shared" si="561"/>
        <v>11.702501575019618</v>
      </c>
      <c r="N2153" s="22">
        <f t="shared" ca="1" si="562"/>
        <v>11.656264058776893</v>
      </c>
      <c r="O2153" s="22">
        <f t="shared" si="563"/>
        <v>1.1667093184770703</v>
      </c>
      <c r="P2153" s="81">
        <f t="shared" ca="1" si="564"/>
        <v>12</v>
      </c>
      <c r="Q2153" s="22">
        <f t="shared" ca="1" si="565"/>
        <v>0.65107300005961455</v>
      </c>
      <c r="R2153" s="3">
        <f ca="1">IF(N2153&gt;'Power Curve'!$C$37,0,INDEX(Ci,$P2153,1)*POWER(1-Q2153,3)+INDEX(Ci,$P2153,2)*3*Q2153*POWER(1-Q2153,2)+INDEX(Ci,$P2153,3)*3*POWER(Q2153,2)*(1-Q2153)+INDEX(Ci,$P2153,4)*POWER(Q2153,3))</f>
        <v>1883.20267756249</v>
      </c>
      <c r="S2153" s="3">
        <f t="shared" si="566"/>
        <v>1824.2000274658251</v>
      </c>
      <c r="T2153" s="3">
        <f t="shared" ca="1" si="567"/>
        <v>59.002650096664865</v>
      </c>
      <c r="U2153" s="3">
        <f t="shared" ca="1" si="575"/>
        <v>59.002650096664865</v>
      </c>
      <c r="W2153" s="34">
        <f t="shared" si="568"/>
        <v>12</v>
      </c>
      <c r="X2153" s="73" t="b">
        <f>COUNTIF('Power Curve'!$D$2:$D$31,W2153)&gt;0</f>
        <v>1</v>
      </c>
      <c r="Y2153" s="73" t="b">
        <f t="shared" si="569"/>
        <v>0</v>
      </c>
      <c r="Z2153" s="73" t="b">
        <f t="shared" si="576"/>
        <v>1</v>
      </c>
      <c r="AA2153" s="34" t="str">
        <f t="shared" si="570"/>
        <v>Inner</v>
      </c>
      <c r="AB2153" s="35" t="str">
        <f t="shared" si="577"/>
        <v>1.1-1.2</v>
      </c>
      <c r="AC2153" s="36" t="str">
        <f t="shared" si="571"/>
        <v>15-16</v>
      </c>
      <c r="AD2153" s="36" t="str">
        <f t="shared" si="572"/>
        <v>Mar</v>
      </c>
      <c r="AE2153" s="35" t="str">
        <f t="shared" si="573"/>
        <v>285-295</v>
      </c>
      <c r="AF2153" s="36" t="str">
        <f t="shared" si="574"/>
        <v>Inner-TI</v>
      </c>
    </row>
    <row r="2154" spans="5:32" x14ac:dyDescent="0.3">
      <c r="E2154" s="12">
        <v>40985.652777777781</v>
      </c>
      <c r="F2154" s="16">
        <v>11.71</v>
      </c>
      <c r="G2154" s="16">
        <v>1886.550003051758</v>
      </c>
      <c r="H2154" s="29">
        <v>1.1863858644313998</v>
      </c>
      <c r="I2154" s="26">
        <v>291.39999999999998</v>
      </c>
      <c r="J2154" s="30">
        <v>0.11187019641332194</v>
      </c>
      <c r="K2154" s="31">
        <v>0.15513834886198472</v>
      </c>
      <c r="L2154" s="108">
        <f ca="1">REWS!R2154</f>
        <v>11.596332814804969</v>
      </c>
      <c r="M2154" s="22">
        <f t="shared" si="561"/>
        <v>11.58564419131668</v>
      </c>
      <c r="N2154" s="22">
        <f t="shared" ca="1" si="562"/>
        <v>11.473184109002577</v>
      </c>
      <c r="O2154" s="22">
        <f t="shared" si="563"/>
        <v>1.1486486331266894</v>
      </c>
      <c r="P2154" s="81">
        <f t="shared" ca="1" si="564"/>
        <v>12</v>
      </c>
      <c r="Q2154" s="22">
        <f t="shared" ca="1" si="565"/>
        <v>0.47472959084050731</v>
      </c>
      <c r="R2154" s="3">
        <f ca="1">IF(N2154&gt;'Power Curve'!$C$37,0,INDEX(Ci,$P2154,1)*POWER(1-Q2154,3)+INDEX(Ci,$P2154,2)*3*Q2154*POWER(1-Q2154,2)+INDEX(Ci,$P2154,3)*3*POWER(Q2154,2)*(1-Q2154)+INDEX(Ci,$P2154,4)*POWER(Q2154,3))</f>
        <v>1858.0999685002591</v>
      </c>
      <c r="S2154" s="3">
        <f t="shared" si="566"/>
        <v>1886.550003051758</v>
      </c>
      <c r="T2154" s="3">
        <f t="shared" ca="1" si="567"/>
        <v>-28.450034551498902</v>
      </c>
      <c r="U2154" s="3">
        <f t="shared" ca="1" si="575"/>
        <v>28.450034551498902</v>
      </c>
      <c r="W2154" s="34">
        <f t="shared" si="568"/>
        <v>12</v>
      </c>
      <c r="X2154" s="73" t="b">
        <f>COUNTIF('Power Curve'!$D$2:$D$31,W2154)&gt;0</f>
        <v>1</v>
      </c>
      <c r="Y2154" s="73" t="b">
        <f t="shared" si="569"/>
        <v>0</v>
      </c>
      <c r="Z2154" s="73" t="b">
        <f t="shared" si="576"/>
        <v>1</v>
      </c>
      <c r="AA2154" s="34" t="str">
        <f t="shared" si="570"/>
        <v>Inner</v>
      </c>
      <c r="AB2154" s="35" t="str">
        <f t="shared" si="577"/>
        <v>1.1-1.2</v>
      </c>
      <c r="AC2154" s="36" t="str">
        <f t="shared" si="571"/>
        <v>15-16</v>
      </c>
      <c r="AD2154" s="36" t="str">
        <f t="shared" si="572"/>
        <v>Mar</v>
      </c>
      <c r="AE2154" s="35" t="str">
        <f t="shared" si="573"/>
        <v>285-295</v>
      </c>
      <c r="AF2154" s="36" t="str">
        <f t="shared" si="574"/>
        <v>Inner-TI</v>
      </c>
    </row>
    <row r="2155" spans="5:32" x14ac:dyDescent="0.3">
      <c r="E2155" s="12">
        <v>40985.659722222219</v>
      </c>
      <c r="F2155" s="16">
        <v>10.7</v>
      </c>
      <c r="G2155" s="16">
        <v>1831.4299468994191</v>
      </c>
      <c r="H2155" s="29">
        <v>1.1866482136940035</v>
      </c>
      <c r="I2155" s="26">
        <v>292.39999999999998</v>
      </c>
      <c r="J2155" s="30">
        <v>8.7850467289719625E-2</v>
      </c>
      <c r="K2155" s="31">
        <v>9.8195908334574436E-2</v>
      </c>
      <c r="L2155" s="108">
        <f ca="1">REWS!R2155</f>
        <v>10.683488365154885</v>
      </c>
      <c r="M2155" s="22">
        <f t="shared" si="561"/>
        <v>10.58715028755554</v>
      </c>
      <c r="N2155" s="22">
        <f t="shared" ca="1" si="562"/>
        <v>10.570812796004281</v>
      </c>
      <c r="O2155" s="22">
        <f t="shared" si="563"/>
        <v>0.9943281815757099</v>
      </c>
      <c r="P2155" s="81">
        <f t="shared" ca="1" si="564"/>
        <v>11</v>
      </c>
      <c r="Q2155" s="22">
        <f t="shared" ca="1" si="565"/>
        <v>0.60257162966320488</v>
      </c>
      <c r="R2155" s="3">
        <f ca="1">IF(N2155&gt;'Power Curve'!$C$37,0,INDEX(Ci,$P2155,1)*POWER(1-Q2155,3)+INDEX(Ci,$P2155,2)*3*Q2155*POWER(1-Q2155,2)+INDEX(Ci,$P2155,3)*3*POWER(Q2155,2)*(1-Q2155)+INDEX(Ci,$P2155,4)*POWER(Q2155,3))</f>
        <v>1688.6969702303368</v>
      </c>
      <c r="S2155" s="3">
        <f t="shared" si="566"/>
        <v>1831.4299468994191</v>
      </c>
      <c r="T2155" s="3">
        <f t="shared" ca="1" si="567"/>
        <v>-142.73297666908229</v>
      </c>
      <c r="U2155" s="3">
        <f t="shared" ca="1" si="575"/>
        <v>142.73297666908229</v>
      </c>
      <c r="W2155" s="34">
        <f t="shared" si="568"/>
        <v>11</v>
      </c>
      <c r="X2155" s="73" t="b">
        <f>COUNTIF('Power Curve'!$D$2:$D$31,W2155)&gt;0</f>
        <v>1</v>
      </c>
      <c r="Y2155" s="73" t="b">
        <f t="shared" si="569"/>
        <v>0</v>
      </c>
      <c r="Z2155" s="73" t="b">
        <f t="shared" si="576"/>
        <v>1</v>
      </c>
      <c r="AA2155" s="34" t="str">
        <f t="shared" si="570"/>
        <v>Outer</v>
      </c>
      <c r="AB2155" s="35" t="str">
        <f t="shared" si="577"/>
        <v>0.9-1.0</v>
      </c>
      <c r="AC2155" s="36" t="str">
        <f t="shared" si="571"/>
        <v>15-16</v>
      </c>
      <c r="AD2155" s="36" t="str">
        <f t="shared" si="572"/>
        <v>Mar</v>
      </c>
      <c r="AE2155" s="35" t="str">
        <f t="shared" si="573"/>
        <v>285-295</v>
      </c>
      <c r="AF2155" s="36" t="str">
        <f t="shared" si="574"/>
        <v>HWS-LTI</v>
      </c>
    </row>
    <row r="2156" spans="5:32" x14ac:dyDescent="0.3">
      <c r="E2156" s="12">
        <v>40985.666666666664</v>
      </c>
      <c r="F2156" s="16">
        <v>8.73</v>
      </c>
      <c r="G2156" s="16">
        <v>1242.349983215332</v>
      </c>
      <c r="H2156" s="29">
        <v>1.1871589052978819</v>
      </c>
      <c r="I2156" s="26">
        <v>294.60000000000002</v>
      </c>
      <c r="J2156" s="30">
        <v>0.14432989690721648</v>
      </c>
      <c r="K2156" s="31">
        <v>9.5406903101854373E-2</v>
      </c>
      <c r="L2156" s="108">
        <f ca="1">REWS!R2156</f>
        <v>8.6759919438781967</v>
      </c>
      <c r="M2156" s="22">
        <f t="shared" si="561"/>
        <v>8.6391662662093882</v>
      </c>
      <c r="N2156" s="22">
        <f t="shared" ca="1" si="562"/>
        <v>8.585720152056922</v>
      </c>
      <c r="O2156" s="22">
        <f t="shared" si="563"/>
        <v>0.69326097159488276</v>
      </c>
      <c r="P2156" s="81">
        <f t="shared" ca="1" si="564"/>
        <v>9</v>
      </c>
      <c r="Q2156" s="22">
        <f t="shared" ca="1" si="565"/>
        <v>0.5767738479302964</v>
      </c>
      <c r="R2156" s="3">
        <f ca="1">IF(N2156&gt;'Power Curve'!$C$37,0,INDEX(Ci,$P2156,1)*POWER(1-Q2156,3)+INDEX(Ci,$P2156,2)*3*Q2156*POWER(1-Q2156,2)+INDEX(Ci,$P2156,3)*3*POWER(Q2156,2)*(1-Q2156)+INDEX(Ci,$P2156,4)*POWER(Q2156,3))</f>
        <v>1060.3688733079548</v>
      </c>
      <c r="S2156" s="3">
        <f t="shared" si="566"/>
        <v>1242.349983215332</v>
      </c>
      <c r="T2156" s="3">
        <f t="shared" ca="1" si="567"/>
        <v>-181.98110990737723</v>
      </c>
      <c r="U2156" s="3">
        <f t="shared" ca="1" si="575"/>
        <v>181.98110990737723</v>
      </c>
      <c r="W2156" s="34">
        <f t="shared" si="568"/>
        <v>9</v>
      </c>
      <c r="X2156" s="73" t="b">
        <f>COUNTIF('Power Curve'!$D$2:$D$31,W2156)&gt;0</f>
        <v>1</v>
      </c>
      <c r="Y2156" s="73" t="b">
        <f t="shared" si="569"/>
        <v>0</v>
      </c>
      <c r="Z2156" s="73" t="b">
        <f t="shared" si="576"/>
        <v>1</v>
      </c>
      <c r="AA2156" s="34" t="str">
        <f t="shared" si="570"/>
        <v>Outer</v>
      </c>
      <c r="AB2156" s="35" t="str">
        <f t="shared" si="577"/>
        <v>0.6-0.7</v>
      </c>
      <c r="AC2156" s="36" t="str">
        <f t="shared" si="571"/>
        <v>16-17</v>
      </c>
      <c r="AD2156" s="36" t="str">
        <f t="shared" si="572"/>
        <v>Mar</v>
      </c>
      <c r="AE2156" s="35" t="str">
        <f t="shared" si="573"/>
        <v>285-295</v>
      </c>
      <c r="AF2156" s="36" t="str">
        <f t="shared" si="574"/>
        <v>HWS-HTI</v>
      </c>
    </row>
    <row r="2157" spans="5:32" x14ac:dyDescent="0.3">
      <c r="E2157" s="12">
        <v>40985.673611111109</v>
      </c>
      <c r="F2157" s="16">
        <v>9.18</v>
      </c>
      <c r="G2157" s="16">
        <v>1155.440055847168</v>
      </c>
      <c r="H2157" s="29">
        <v>1.1877279081810568</v>
      </c>
      <c r="I2157" s="26">
        <v>291.7</v>
      </c>
      <c r="J2157" s="30">
        <v>0.11546840958605666</v>
      </c>
      <c r="K2157" s="31">
        <v>0.17437373914870394</v>
      </c>
      <c r="L2157" s="108">
        <f ca="1">REWS!R2157</f>
        <v>9.158894504669437</v>
      </c>
      <c r="M2157" s="22">
        <f t="shared" si="561"/>
        <v>9.0859352748360305</v>
      </c>
      <c r="N2157" s="22">
        <f t="shared" ca="1" si="562"/>
        <v>9.0650460412285305</v>
      </c>
      <c r="O2157" s="22">
        <f t="shared" si="563"/>
        <v>0.76231056207364456</v>
      </c>
      <c r="P2157" s="81">
        <f t="shared" ca="1" si="564"/>
        <v>10</v>
      </c>
      <c r="Q2157" s="22">
        <f t="shared" ca="1" si="565"/>
        <v>5.9427120547529209E-2</v>
      </c>
      <c r="R2157" s="3">
        <f ca="1">IF(N2157&gt;'Power Curve'!$C$37,0,INDEX(Ci,$P2157,1)*POWER(1-Q2157,3)+INDEX(Ci,$P2157,2)*3*Q2157*POWER(1-Q2157,2)+INDEX(Ci,$P2157,3)*3*POWER(Q2157,2)*(1-Q2157)+INDEX(Ci,$P2157,4)*POWER(Q2157,3))</f>
        <v>1216.9248455875127</v>
      </c>
      <c r="S2157" s="3">
        <f t="shared" si="566"/>
        <v>1155.440055847168</v>
      </c>
      <c r="T2157" s="3">
        <f t="shared" ca="1" si="567"/>
        <v>61.484789740344695</v>
      </c>
      <c r="U2157" s="3">
        <f t="shared" ca="1" si="575"/>
        <v>61.484789740344695</v>
      </c>
      <c r="W2157" s="34">
        <f t="shared" si="568"/>
        <v>9</v>
      </c>
      <c r="X2157" s="73" t="b">
        <f>COUNTIF('Power Curve'!$D$2:$D$31,W2157)&gt;0</f>
        <v>1</v>
      </c>
      <c r="Y2157" s="73" t="b">
        <f t="shared" si="569"/>
        <v>0</v>
      </c>
      <c r="Z2157" s="73" t="b">
        <f t="shared" si="576"/>
        <v>1</v>
      </c>
      <c r="AA2157" s="34" t="str">
        <f t="shared" si="570"/>
        <v>Inner</v>
      </c>
      <c r="AB2157" s="35" t="str">
        <f t="shared" si="577"/>
        <v>0.7-0.8</v>
      </c>
      <c r="AC2157" s="36" t="str">
        <f t="shared" si="571"/>
        <v>16-17</v>
      </c>
      <c r="AD2157" s="36" t="str">
        <f t="shared" si="572"/>
        <v>Mar</v>
      </c>
      <c r="AE2157" s="35" t="str">
        <f t="shared" si="573"/>
        <v>285-295</v>
      </c>
      <c r="AF2157" s="36" t="str">
        <f t="shared" si="574"/>
        <v>Inner-TI</v>
      </c>
    </row>
    <row r="2158" spans="5:32" x14ac:dyDescent="0.3">
      <c r="E2158" s="12">
        <v>40985.680555555555</v>
      </c>
      <c r="F2158" s="16">
        <v>9.58</v>
      </c>
      <c r="G2158" s="16">
        <v>1260.66004180908</v>
      </c>
      <c r="H2158" s="29">
        <v>1.1886043628044674</v>
      </c>
      <c r="I2158" s="26">
        <v>292.5</v>
      </c>
      <c r="J2158" s="30">
        <v>9.0814196242171186E-2</v>
      </c>
      <c r="K2158" s="31">
        <v>0.11042517446748393</v>
      </c>
      <c r="L2158" s="108">
        <f ca="1">REWS!R2158</f>
        <v>9.6116269889973225</v>
      </c>
      <c r="M2158" s="22">
        <f t="shared" si="561"/>
        <v>9.4841683166539479</v>
      </c>
      <c r="N2158" s="22">
        <f t="shared" ca="1" si="562"/>
        <v>9.5154789311632975</v>
      </c>
      <c r="O2158" s="22">
        <f t="shared" si="563"/>
        <v>0.82385876242255973</v>
      </c>
      <c r="P2158" s="81">
        <f t="shared" ca="1" si="564"/>
        <v>10</v>
      </c>
      <c r="Q2158" s="22">
        <f t="shared" ca="1" si="565"/>
        <v>0.53820809328215069</v>
      </c>
      <c r="R2158" s="3">
        <f ca="1">IF(N2158&gt;'Power Curve'!$C$37,0,INDEX(Ci,$P2158,1)*POWER(1-Q2158,3)+INDEX(Ci,$P2158,2)*3*Q2158*POWER(1-Q2158,2)+INDEX(Ci,$P2158,3)*3*POWER(Q2158,2)*(1-Q2158)+INDEX(Ci,$P2158,4)*POWER(Q2158,3))</f>
        <v>1376.1211727047239</v>
      </c>
      <c r="S2158" s="3">
        <f t="shared" si="566"/>
        <v>1260.66004180908</v>
      </c>
      <c r="T2158" s="3">
        <f t="shared" ca="1" si="567"/>
        <v>115.46113089564392</v>
      </c>
      <c r="U2158" s="3">
        <f t="shared" ca="1" si="575"/>
        <v>115.46113089564392</v>
      </c>
      <c r="W2158" s="34">
        <f t="shared" si="568"/>
        <v>9</v>
      </c>
      <c r="X2158" s="73" t="b">
        <f>COUNTIF('Power Curve'!$D$2:$D$31,W2158)&gt;0</f>
        <v>1</v>
      </c>
      <c r="Y2158" s="73" t="b">
        <f t="shared" si="569"/>
        <v>0</v>
      </c>
      <c r="Z2158" s="73" t="b">
        <f t="shared" si="576"/>
        <v>1</v>
      </c>
      <c r="AA2158" s="34" t="str">
        <f t="shared" si="570"/>
        <v>Outer</v>
      </c>
      <c r="AB2158" s="35" t="str">
        <f t="shared" si="577"/>
        <v>0.8-0.9</v>
      </c>
      <c r="AC2158" s="36" t="str">
        <f t="shared" si="571"/>
        <v>16-17</v>
      </c>
      <c r="AD2158" s="36" t="str">
        <f t="shared" si="572"/>
        <v>Mar</v>
      </c>
      <c r="AE2158" s="35" t="str">
        <f t="shared" si="573"/>
        <v>285-295</v>
      </c>
      <c r="AF2158" s="36" t="str">
        <f t="shared" si="574"/>
        <v>HWS-LTI</v>
      </c>
    </row>
    <row r="2159" spans="5:32" x14ac:dyDescent="0.3">
      <c r="E2159" s="12">
        <v>40985.6875</v>
      </c>
      <c r="F2159" s="16">
        <v>8.6199999999999992</v>
      </c>
      <c r="G2159" s="16">
        <v>1035.8300170898438</v>
      </c>
      <c r="H2159" s="29">
        <v>1.1889256940731359</v>
      </c>
      <c r="I2159" s="26">
        <v>296.8</v>
      </c>
      <c r="J2159" s="30">
        <v>0.1774941995359629</v>
      </c>
      <c r="K2159" s="31">
        <v>0.1567683618620031</v>
      </c>
      <c r="L2159" s="108">
        <f ca="1">REWS!R2159</f>
        <v>8.6019371253685328</v>
      </c>
      <c r="M2159" s="22">
        <f t="shared" si="561"/>
        <v>8.5345404383986505</v>
      </c>
      <c r="N2159" s="22">
        <f t="shared" ca="1" si="562"/>
        <v>8.5166566409536415</v>
      </c>
      <c r="O2159" s="22">
        <f t="shared" si="563"/>
        <v>0.67709071263703691</v>
      </c>
      <c r="P2159" s="81">
        <f t="shared" ca="1" si="564"/>
        <v>9</v>
      </c>
      <c r="Q2159" s="22">
        <f t="shared" ca="1" si="565"/>
        <v>0.50774152822822038</v>
      </c>
      <c r="R2159" s="3">
        <f ca="1">IF(N2159&gt;'Power Curve'!$C$37,0,INDEX(Ci,$P2159,1)*POWER(1-Q2159,3)+INDEX(Ci,$P2159,2)*3*Q2159*POWER(1-Q2159,2)+INDEX(Ci,$P2159,3)*3*POWER(Q2159,2)*(1-Q2159)+INDEX(Ci,$P2159,4)*POWER(Q2159,3))</f>
        <v>1038.2378471804936</v>
      </c>
      <c r="S2159" s="3">
        <f t="shared" si="566"/>
        <v>1035.8300170898438</v>
      </c>
      <c r="T2159" s="3">
        <f t="shared" ca="1" si="567"/>
        <v>2.4078300906498953</v>
      </c>
      <c r="U2159" s="3">
        <f t="shared" ca="1" si="575"/>
        <v>2.4078300906498953</v>
      </c>
      <c r="W2159" s="34">
        <f t="shared" si="568"/>
        <v>9</v>
      </c>
      <c r="X2159" s="73" t="b">
        <f>COUNTIF('Power Curve'!$D$2:$D$31,W2159)&gt;0</f>
        <v>1</v>
      </c>
      <c r="Y2159" s="73" t="b">
        <f t="shared" si="569"/>
        <v>0</v>
      </c>
      <c r="Z2159" s="73" t="b">
        <f t="shared" si="576"/>
        <v>1</v>
      </c>
      <c r="AA2159" s="34" t="str">
        <f t="shared" si="570"/>
        <v>Outer</v>
      </c>
      <c r="AB2159" s="35" t="str">
        <f t="shared" si="577"/>
        <v>0.6-0.7</v>
      </c>
      <c r="AC2159" s="36" t="str">
        <f t="shared" si="571"/>
        <v>16-17</v>
      </c>
      <c r="AD2159" s="36" t="str">
        <f t="shared" si="572"/>
        <v>Mar</v>
      </c>
      <c r="AE2159" s="35" t="str">
        <f t="shared" si="573"/>
        <v>295-305</v>
      </c>
      <c r="AF2159" s="36" t="str">
        <f t="shared" si="574"/>
        <v>HWS-HTI</v>
      </c>
    </row>
    <row r="2160" spans="5:32" x14ac:dyDescent="0.3">
      <c r="E2160" s="12">
        <v>40985.694444444445</v>
      </c>
      <c r="F2160" s="16">
        <v>8.4499999999999993</v>
      </c>
      <c r="G2160" s="16">
        <v>905.55999374389626</v>
      </c>
      <c r="H2160" s="29">
        <v>1.1899794337895415</v>
      </c>
      <c r="I2160" s="26">
        <v>312.60000000000002</v>
      </c>
      <c r="J2160" s="30">
        <v>0.11479289940828404</v>
      </c>
      <c r="K2160" s="31">
        <v>0.13537413210608198</v>
      </c>
      <c r="L2160" s="108">
        <f ca="1">REWS!R2160</f>
        <v>8.3068468098093575</v>
      </c>
      <c r="M2160" s="22">
        <f t="shared" si="561"/>
        <v>8.3686967559022758</v>
      </c>
      <c r="N2160" s="22">
        <f t="shared" ca="1" si="562"/>
        <v>8.2269209407134607</v>
      </c>
      <c r="O2160" s="22">
        <f t="shared" si="563"/>
        <v>0.65145903689689122</v>
      </c>
      <c r="P2160" s="81">
        <f t="shared" ca="1" si="564"/>
        <v>9</v>
      </c>
      <c r="Q2160" s="22">
        <f t="shared" ca="1" si="565"/>
        <v>0.21813668236142822</v>
      </c>
      <c r="R2160" s="3">
        <f ca="1">IF(N2160&gt;'Power Curve'!$C$37,0,INDEX(Ci,$P2160,1)*POWER(1-Q2160,3)+INDEX(Ci,$P2160,2)*3*Q2160*POWER(1-Q2160,2)+INDEX(Ci,$P2160,3)*3*POWER(Q2160,2)*(1-Q2160)+INDEX(Ci,$P2160,4)*POWER(Q2160,3))</f>
        <v>947.10305421269004</v>
      </c>
      <c r="S2160" s="3">
        <f t="shared" si="566"/>
        <v>905.55999374389626</v>
      </c>
      <c r="T2160" s="3">
        <f t="shared" ca="1" si="567"/>
        <v>41.543060468793783</v>
      </c>
      <c r="U2160" s="3">
        <f t="shared" ca="1" si="575"/>
        <v>41.543060468793783</v>
      </c>
      <c r="W2160" s="34">
        <f t="shared" si="568"/>
        <v>8</v>
      </c>
      <c r="X2160" s="73" t="b">
        <f>COUNTIF('Power Curve'!$D$2:$D$31,W2160)&gt;0</f>
        <v>1</v>
      </c>
      <c r="Y2160" s="73" t="b">
        <f t="shared" si="569"/>
        <v>0</v>
      </c>
      <c r="Z2160" s="73" t="b">
        <f t="shared" si="576"/>
        <v>1</v>
      </c>
      <c r="AA2160" s="34" t="str">
        <f t="shared" si="570"/>
        <v>Inner</v>
      </c>
      <c r="AB2160" s="35" t="str">
        <f t="shared" si="577"/>
        <v>0.6-0.7</v>
      </c>
      <c r="AC2160" s="36" t="str">
        <f t="shared" si="571"/>
        <v>16-17</v>
      </c>
      <c r="AD2160" s="36" t="str">
        <f t="shared" si="572"/>
        <v>Mar</v>
      </c>
      <c r="AE2160" s="35" t="str">
        <f t="shared" si="573"/>
        <v>305-315</v>
      </c>
      <c r="AF2160" s="36" t="str">
        <f t="shared" si="574"/>
        <v>Inner-TI</v>
      </c>
    </row>
    <row r="2161" spans="5:32" x14ac:dyDescent="0.3">
      <c r="E2161" s="12">
        <v>40985.701388888891</v>
      </c>
      <c r="F2161" s="16">
        <v>10.72</v>
      </c>
      <c r="G2161" s="16">
        <v>1414.240051269529</v>
      </c>
      <c r="H2161" s="29">
        <v>1.1910350430128176</v>
      </c>
      <c r="I2161" s="26">
        <v>311.39999999999998</v>
      </c>
      <c r="J2161" s="30">
        <v>0.10634328358208954</v>
      </c>
      <c r="K2161" s="31">
        <v>0.12827268312978568</v>
      </c>
      <c r="L2161" s="108">
        <f ca="1">REWS!R2161</f>
        <v>10.675376389768134</v>
      </c>
      <c r="M2161" s="22">
        <f t="shared" si="561"/>
        <v>10.619993941698031</v>
      </c>
      <c r="N2161" s="22">
        <f t="shared" ca="1" si="562"/>
        <v>10.575786621705575</v>
      </c>
      <c r="O2161" s="22">
        <f t="shared" si="563"/>
        <v>0.99940427419756928</v>
      </c>
      <c r="P2161" s="81">
        <f t="shared" ca="1" si="564"/>
        <v>11</v>
      </c>
      <c r="Q2161" s="22">
        <f t="shared" ca="1" si="565"/>
        <v>0.60739875613943861</v>
      </c>
      <c r="R2161" s="3">
        <f ca="1">IF(N2161&gt;'Power Curve'!$C$37,0,INDEX(Ci,$P2161,1)*POWER(1-Q2161,3)+INDEX(Ci,$P2161,2)*3*Q2161*POWER(1-Q2161,2)+INDEX(Ci,$P2161,3)*3*POWER(Q2161,2)*(1-Q2161)+INDEX(Ci,$P2161,4)*POWER(Q2161,3))</f>
        <v>1689.9164864498118</v>
      </c>
      <c r="S2161" s="3">
        <f t="shared" si="566"/>
        <v>1414.240051269529</v>
      </c>
      <c r="T2161" s="3">
        <f t="shared" ca="1" si="567"/>
        <v>275.67643518028285</v>
      </c>
      <c r="U2161" s="3">
        <f t="shared" ca="1" si="575"/>
        <v>275.67643518028285</v>
      </c>
      <c r="W2161" s="34">
        <f t="shared" si="568"/>
        <v>11</v>
      </c>
      <c r="X2161" s="73" t="b">
        <f>COUNTIF('Power Curve'!$D$2:$D$31,W2161)&gt;0</f>
        <v>1</v>
      </c>
      <c r="Y2161" s="73" t="b">
        <f t="shared" si="569"/>
        <v>0</v>
      </c>
      <c r="Z2161" s="73" t="b">
        <f t="shared" si="576"/>
        <v>1</v>
      </c>
      <c r="AA2161" s="34" t="str">
        <f t="shared" si="570"/>
        <v>Inner</v>
      </c>
      <c r="AB2161" s="35" t="str">
        <f t="shared" si="577"/>
        <v>0.9-1.0</v>
      </c>
      <c r="AC2161" s="36" t="str">
        <f t="shared" si="571"/>
        <v>16-17</v>
      </c>
      <c r="AD2161" s="36" t="str">
        <f t="shared" si="572"/>
        <v>Mar</v>
      </c>
      <c r="AE2161" s="35" t="str">
        <f t="shared" si="573"/>
        <v>305-315</v>
      </c>
      <c r="AF2161" s="36" t="str">
        <f t="shared" si="574"/>
        <v>Inner-TI</v>
      </c>
    </row>
    <row r="2162" spans="5:32" x14ac:dyDescent="0.3">
      <c r="E2162" s="12">
        <v>40985.708333333336</v>
      </c>
      <c r="F2162" s="16">
        <v>9.56</v>
      </c>
      <c r="G2162" s="16">
        <v>1581.920043945313</v>
      </c>
      <c r="H2162" s="29">
        <v>1.1923264947837506</v>
      </c>
      <c r="I2162" s="26">
        <v>312.5</v>
      </c>
      <c r="J2162" s="30">
        <v>0.11924686192468617</v>
      </c>
      <c r="K2162" s="31">
        <v>0.15302708610124988</v>
      </c>
      <c r="L2162" s="108">
        <f ca="1">REWS!R2162</f>
        <v>9.4859336529681038</v>
      </c>
      <c r="M2162" s="22">
        <f t="shared" si="561"/>
        <v>9.4742373577685655</v>
      </c>
      <c r="N2162" s="22">
        <f t="shared" ca="1" si="562"/>
        <v>9.4008354590234759</v>
      </c>
      <c r="O2162" s="22">
        <f t="shared" si="563"/>
        <v>0.8223239007135863</v>
      </c>
      <c r="P2162" s="81">
        <f t="shared" ca="1" si="564"/>
        <v>10</v>
      </c>
      <c r="Q2162" s="22">
        <f t="shared" ca="1" si="565"/>
        <v>0.41634951160369593</v>
      </c>
      <c r="R2162" s="3">
        <f ca="1">IF(N2162&gt;'Power Curve'!$C$37,0,INDEX(Ci,$P2162,1)*POWER(1-Q2162,3)+INDEX(Ci,$P2162,2)*3*Q2162*POWER(1-Q2162,2)+INDEX(Ci,$P2162,3)*3*POWER(Q2162,2)*(1-Q2162)+INDEX(Ci,$P2162,4)*POWER(Q2162,3))</f>
        <v>1335.1483346132413</v>
      </c>
      <c r="S2162" s="3">
        <f t="shared" si="566"/>
        <v>1581.920043945313</v>
      </c>
      <c r="T2162" s="3">
        <f t="shared" ca="1" si="567"/>
        <v>-246.77170933207162</v>
      </c>
      <c r="U2162" s="3">
        <f t="shared" ca="1" si="575"/>
        <v>246.77170933207162</v>
      </c>
      <c r="W2162" s="34">
        <f t="shared" si="568"/>
        <v>9</v>
      </c>
      <c r="X2162" s="73" t="b">
        <f>COUNTIF('Power Curve'!$D$2:$D$31,W2162)&gt;0</f>
        <v>1</v>
      </c>
      <c r="Y2162" s="73" t="b">
        <f t="shared" si="569"/>
        <v>0</v>
      </c>
      <c r="Z2162" s="73" t="b">
        <f t="shared" si="576"/>
        <v>1</v>
      </c>
      <c r="AA2162" s="34" t="str">
        <f t="shared" si="570"/>
        <v>Inner</v>
      </c>
      <c r="AB2162" s="35" t="str">
        <f t="shared" si="577"/>
        <v>0.8-0.9</v>
      </c>
      <c r="AC2162" s="36" t="str">
        <f t="shared" si="571"/>
        <v>17-18</v>
      </c>
      <c r="AD2162" s="36" t="str">
        <f t="shared" si="572"/>
        <v>Mar</v>
      </c>
      <c r="AE2162" s="35" t="str">
        <f t="shared" si="573"/>
        <v>305-315</v>
      </c>
      <c r="AF2162" s="36" t="str">
        <f t="shared" si="574"/>
        <v>Inner-TI</v>
      </c>
    </row>
    <row r="2163" spans="5:32" x14ac:dyDescent="0.3">
      <c r="E2163" s="12">
        <v>40985.715277777781</v>
      </c>
      <c r="F2163" s="16">
        <v>11.23</v>
      </c>
      <c r="G2163" s="16">
        <v>1630.179946899412</v>
      </c>
      <c r="H2163" s="29">
        <v>1.1932092747629994</v>
      </c>
      <c r="I2163" s="26">
        <v>309.5</v>
      </c>
      <c r="J2163" s="30">
        <v>0.10240427426536063</v>
      </c>
      <c r="K2163" s="31">
        <v>0.15171585294934181</v>
      </c>
      <c r="L2163" s="108">
        <f ca="1">REWS!R2163</f>
        <v>11.2554165562705</v>
      </c>
      <c r="M2163" s="22">
        <f t="shared" si="561"/>
        <v>11.132001773357194</v>
      </c>
      <c r="N2163" s="22">
        <f t="shared" ca="1" si="562"/>
        <v>11.157196532883091</v>
      </c>
      <c r="O2163" s="22">
        <f t="shared" si="563"/>
        <v>1.0785367350785537</v>
      </c>
      <c r="P2163" s="81">
        <f t="shared" ca="1" si="564"/>
        <v>12</v>
      </c>
      <c r="Q2163" s="22">
        <f t="shared" ca="1" si="565"/>
        <v>0.17036897400353621</v>
      </c>
      <c r="R2163" s="3">
        <f ca="1">IF(N2163&gt;'Power Curve'!$C$37,0,INDEX(Ci,$P2163,1)*POWER(1-Q2163,3)+INDEX(Ci,$P2163,2)*3*Q2163*POWER(1-Q2163,2)+INDEX(Ci,$P2163,3)*3*POWER(Q2163,2)*(1-Q2163)+INDEX(Ci,$P2163,4)*POWER(Q2163,3))</f>
        <v>1806.9754949188712</v>
      </c>
      <c r="S2163" s="3">
        <f t="shared" si="566"/>
        <v>1630.179946899412</v>
      </c>
      <c r="T2163" s="3">
        <f t="shared" ca="1" si="567"/>
        <v>176.79554801945915</v>
      </c>
      <c r="U2163" s="3">
        <f t="shared" ca="1" si="575"/>
        <v>176.79554801945915</v>
      </c>
      <c r="W2163" s="34">
        <f t="shared" si="568"/>
        <v>11</v>
      </c>
      <c r="X2163" s="73" t="b">
        <f>COUNTIF('Power Curve'!$D$2:$D$31,W2163)&gt;0</f>
        <v>1</v>
      </c>
      <c r="Y2163" s="73" t="b">
        <f t="shared" si="569"/>
        <v>0</v>
      </c>
      <c r="Z2163" s="73" t="b">
        <f t="shared" si="576"/>
        <v>1</v>
      </c>
      <c r="AA2163" s="34" t="str">
        <f t="shared" si="570"/>
        <v>Inner</v>
      </c>
      <c r="AB2163" s="35" t="str">
        <f t="shared" si="577"/>
        <v>1.0-1.1</v>
      </c>
      <c r="AC2163" s="36" t="str">
        <f t="shared" si="571"/>
        <v>17-18</v>
      </c>
      <c r="AD2163" s="36" t="str">
        <f t="shared" si="572"/>
        <v>Mar</v>
      </c>
      <c r="AE2163" s="35" t="str">
        <f t="shared" si="573"/>
        <v>305-315</v>
      </c>
      <c r="AF2163" s="36" t="str">
        <f t="shared" si="574"/>
        <v>Inner-TI</v>
      </c>
    </row>
    <row r="2164" spans="5:32" x14ac:dyDescent="0.3">
      <c r="E2164" s="12">
        <v>40985.722222222219</v>
      </c>
      <c r="F2164" s="16">
        <v>8.52</v>
      </c>
      <c r="G2164" s="16">
        <v>1091.650016784668</v>
      </c>
      <c r="H2164" s="29">
        <v>1.1942703375564054</v>
      </c>
      <c r="I2164" s="26">
        <v>294.60000000000002</v>
      </c>
      <c r="J2164" s="30">
        <v>9.154929577464789E-2</v>
      </c>
      <c r="K2164" s="31">
        <v>0.28424323019810416</v>
      </c>
      <c r="L2164" s="108">
        <f ca="1">REWS!R2164</f>
        <v>8.4699961808854471</v>
      </c>
      <c r="M2164" s="22">
        <f t="shared" si="561"/>
        <v>8.4481531927516365</v>
      </c>
      <c r="N2164" s="22">
        <f t="shared" ca="1" si="562"/>
        <v>8.3985710420353943</v>
      </c>
      <c r="O2164" s="22">
        <f t="shared" si="563"/>
        <v>0.66373928534611804</v>
      </c>
      <c r="P2164" s="81">
        <f t="shared" ca="1" si="564"/>
        <v>9</v>
      </c>
      <c r="Q2164" s="22">
        <f t="shared" ca="1" si="565"/>
        <v>0.38970926073250711</v>
      </c>
      <c r="R2164" s="3">
        <f ca="1">IF(N2164&gt;'Power Curve'!$C$37,0,INDEX(Ci,$P2164,1)*POWER(1-Q2164,3)+INDEX(Ci,$P2164,2)*3*Q2164*POWER(1-Q2164,2)+INDEX(Ci,$P2164,3)*3*POWER(Q2164,2)*(1-Q2164)+INDEX(Ci,$P2164,4)*POWER(Q2164,3))</f>
        <v>1000.7339499878638</v>
      </c>
      <c r="S2164" s="3">
        <f t="shared" si="566"/>
        <v>1091.650016784668</v>
      </c>
      <c r="T2164" s="3">
        <f t="shared" ca="1" si="567"/>
        <v>-90.916066796804216</v>
      </c>
      <c r="U2164" s="3">
        <f t="shared" ca="1" si="575"/>
        <v>90.916066796804216</v>
      </c>
      <c r="W2164" s="34">
        <f t="shared" si="568"/>
        <v>8</v>
      </c>
      <c r="X2164" s="73" t="b">
        <f>COUNTIF('Power Curve'!$D$2:$D$31,W2164)&gt;0</f>
        <v>1</v>
      </c>
      <c r="Y2164" s="73" t="b">
        <f t="shared" si="569"/>
        <v>0</v>
      </c>
      <c r="Z2164" s="73" t="b">
        <f t="shared" si="576"/>
        <v>1</v>
      </c>
      <c r="AA2164" s="34" t="str">
        <f t="shared" si="570"/>
        <v>Outer</v>
      </c>
      <c r="AB2164" s="35" t="str">
        <f t="shared" si="577"/>
        <v>0.6-0.7</v>
      </c>
      <c r="AC2164" s="36" t="str">
        <f t="shared" si="571"/>
        <v>17-18</v>
      </c>
      <c r="AD2164" s="36" t="str">
        <f t="shared" si="572"/>
        <v>Mar</v>
      </c>
      <c r="AE2164" s="35" t="str">
        <f t="shared" si="573"/>
        <v>285-295</v>
      </c>
      <c r="AF2164" s="36" t="str">
        <f t="shared" si="574"/>
        <v>HWS-LTI</v>
      </c>
    </row>
    <row r="2165" spans="5:32" x14ac:dyDescent="0.3">
      <c r="E2165" s="12">
        <v>40985.729166666664</v>
      </c>
      <c r="F2165" s="16">
        <v>8.08</v>
      </c>
      <c r="G2165" s="16">
        <v>987.4699821472168</v>
      </c>
      <c r="H2165" s="29">
        <v>1.1948143780014224</v>
      </c>
      <c r="I2165" s="26">
        <v>298</v>
      </c>
      <c r="J2165" s="30">
        <v>0.1547029702970297</v>
      </c>
      <c r="K2165" s="31">
        <v>0.24355785100134497</v>
      </c>
      <c r="L2165" s="108">
        <f ca="1">REWS!R2165</f>
        <v>7.9468923367083013</v>
      </c>
      <c r="M2165" s="22">
        <f t="shared" si="561"/>
        <v>8.0130799870100926</v>
      </c>
      <c r="N2165" s="22">
        <f t="shared" ca="1" si="562"/>
        <v>7.8810747453219259</v>
      </c>
      <c r="O2165" s="22">
        <f t="shared" si="563"/>
        <v>0.5964973189056012</v>
      </c>
      <c r="P2165" s="81">
        <f t="shared" ca="1" si="564"/>
        <v>8</v>
      </c>
      <c r="Q2165" s="22">
        <f t="shared" ca="1" si="565"/>
        <v>0.8715619819051994</v>
      </c>
      <c r="R2165" s="3">
        <f ca="1">IF(N2165&gt;'Power Curve'!$C$37,0,INDEX(Ci,$P2165,1)*POWER(1-Q2165,3)+INDEX(Ci,$P2165,2)*3*Q2165*POWER(1-Q2165,2)+INDEX(Ci,$P2165,3)*3*POWER(Q2165,2)*(1-Q2165)+INDEX(Ci,$P2165,4)*POWER(Q2165,3))</f>
        <v>842.75599711164546</v>
      </c>
      <c r="S2165" s="3">
        <f t="shared" si="566"/>
        <v>987.4699821472168</v>
      </c>
      <c r="T2165" s="3">
        <f t="shared" ca="1" si="567"/>
        <v>-144.71398503557134</v>
      </c>
      <c r="U2165" s="3">
        <f t="shared" ca="1" si="575"/>
        <v>144.71398503557134</v>
      </c>
      <c r="W2165" s="34">
        <f t="shared" si="568"/>
        <v>8</v>
      </c>
      <c r="X2165" s="73" t="b">
        <f>COUNTIF('Power Curve'!$D$2:$D$31,W2165)&gt;0</f>
        <v>1</v>
      </c>
      <c r="Y2165" s="73" t="b">
        <f t="shared" si="569"/>
        <v>0</v>
      </c>
      <c r="Z2165" s="73" t="b">
        <f t="shared" si="576"/>
        <v>1</v>
      </c>
      <c r="AA2165" s="34" t="str">
        <f t="shared" si="570"/>
        <v>Outer</v>
      </c>
      <c r="AB2165" s="35" t="str">
        <f t="shared" si="577"/>
        <v>0.5-0.6</v>
      </c>
      <c r="AC2165" s="36" t="str">
        <f t="shared" si="571"/>
        <v>17-18</v>
      </c>
      <c r="AD2165" s="36" t="str">
        <f t="shared" si="572"/>
        <v>Mar</v>
      </c>
      <c r="AE2165" s="35" t="str">
        <f t="shared" si="573"/>
        <v>295-305</v>
      </c>
      <c r="AF2165" s="36" t="str">
        <f t="shared" si="574"/>
        <v>HWS-HTI</v>
      </c>
    </row>
    <row r="2166" spans="5:32" x14ac:dyDescent="0.3">
      <c r="E2166" s="12">
        <v>40985.736111111109</v>
      </c>
      <c r="F2166" s="16">
        <v>9.67</v>
      </c>
      <c r="G2166" s="16">
        <v>1528.8500518798851</v>
      </c>
      <c r="H2166" s="29">
        <v>1.1950358119385724</v>
      </c>
      <c r="I2166" s="26">
        <v>300.39999999999998</v>
      </c>
      <c r="J2166" s="30">
        <v>9.927611168562564E-2</v>
      </c>
      <c r="K2166" s="31">
        <v>0.20346622261314876</v>
      </c>
      <c r="L2166" s="108">
        <f ca="1">REWS!R2166</f>
        <v>9.6383522959755954</v>
      </c>
      <c r="M2166" s="22">
        <f t="shared" si="561"/>
        <v>9.5905037145419421</v>
      </c>
      <c r="N2166" s="22">
        <f t="shared" ca="1" si="562"/>
        <v>9.5591161837246954</v>
      </c>
      <c r="O2166" s="22">
        <f t="shared" si="563"/>
        <v>0.84029324094678104</v>
      </c>
      <c r="P2166" s="81">
        <f t="shared" ca="1" si="564"/>
        <v>10</v>
      </c>
      <c r="Q2166" s="22">
        <f t="shared" ca="1" si="565"/>
        <v>0.58459166494326587</v>
      </c>
      <c r="R2166" s="3">
        <f ca="1">IF(N2166&gt;'Power Curve'!$C$37,0,INDEX(Ci,$P2166,1)*POWER(1-Q2166,3)+INDEX(Ci,$P2166,2)*3*Q2166*POWER(1-Q2166,2)+INDEX(Ci,$P2166,3)*3*POWER(Q2166,2)*(1-Q2166)+INDEX(Ci,$P2166,4)*POWER(Q2166,3))</f>
        <v>1391.5516455793199</v>
      </c>
      <c r="S2166" s="3">
        <f t="shared" si="566"/>
        <v>1528.8500518798851</v>
      </c>
      <c r="T2166" s="3">
        <f t="shared" ca="1" si="567"/>
        <v>-137.29840630056515</v>
      </c>
      <c r="U2166" s="3">
        <f t="shared" ca="1" si="575"/>
        <v>137.29840630056515</v>
      </c>
      <c r="W2166" s="34">
        <f t="shared" si="568"/>
        <v>10</v>
      </c>
      <c r="X2166" s="73" t="b">
        <f>COUNTIF('Power Curve'!$D$2:$D$31,W2166)&gt;0</f>
        <v>1</v>
      </c>
      <c r="Y2166" s="73" t="b">
        <f t="shared" si="569"/>
        <v>0</v>
      </c>
      <c r="Z2166" s="73" t="b">
        <f t="shared" si="576"/>
        <v>1</v>
      </c>
      <c r="AA2166" s="34" t="str">
        <f t="shared" si="570"/>
        <v>Outer</v>
      </c>
      <c r="AB2166" s="35" t="str">
        <f t="shared" si="577"/>
        <v>0.8-0.9</v>
      </c>
      <c r="AC2166" s="36" t="str">
        <f t="shared" si="571"/>
        <v>17-18</v>
      </c>
      <c r="AD2166" s="36" t="str">
        <f t="shared" si="572"/>
        <v>Mar</v>
      </c>
      <c r="AE2166" s="35" t="str">
        <f t="shared" si="573"/>
        <v>295-305</v>
      </c>
      <c r="AF2166" s="36" t="str">
        <f t="shared" si="574"/>
        <v>HWS-LTI</v>
      </c>
    </row>
    <row r="2167" spans="5:32" x14ac:dyDescent="0.3">
      <c r="E2167" s="12">
        <v>40985.743055555555</v>
      </c>
      <c r="F2167" s="16">
        <v>10.039999999999999</v>
      </c>
      <c r="G2167" s="16">
        <v>1617.669967651372</v>
      </c>
      <c r="H2167" s="29">
        <v>1.1955232566837579</v>
      </c>
      <c r="I2167" s="26">
        <v>298.3</v>
      </c>
      <c r="J2167" s="30">
        <v>0.11354581673306773</v>
      </c>
      <c r="K2167" s="31">
        <v>0.23401887286941875</v>
      </c>
      <c r="L2167" s="108">
        <f ca="1">REWS!R2167</f>
        <v>10.140833008766037</v>
      </c>
      <c r="M2167" s="22">
        <f t="shared" si="561"/>
        <v>9.9588156446589782</v>
      </c>
      <c r="N2167" s="22">
        <f t="shared" ca="1" si="562"/>
        <v>10.058833308523248</v>
      </c>
      <c r="O2167" s="22">
        <f t="shared" si="563"/>
        <v>0.89721703702923628</v>
      </c>
      <c r="P2167" s="81">
        <f t="shared" ca="1" si="564"/>
        <v>11</v>
      </c>
      <c r="Q2167" s="22">
        <f t="shared" ca="1" si="565"/>
        <v>0.10569258971906892</v>
      </c>
      <c r="R2167" s="3">
        <f ca="1">IF(N2167&gt;'Power Curve'!$C$37,0,INDEX(Ci,$P2167,1)*POWER(1-Q2167,3)+INDEX(Ci,$P2167,2)*3*Q2167*POWER(1-Q2167,2)+INDEX(Ci,$P2167,3)*3*POWER(Q2167,2)*(1-Q2167)+INDEX(Ci,$P2167,4)*POWER(Q2167,3))</f>
        <v>1550.3008183887555</v>
      </c>
      <c r="S2167" s="3">
        <f t="shared" si="566"/>
        <v>1617.669967651372</v>
      </c>
      <c r="T2167" s="3">
        <f t="shared" ca="1" si="567"/>
        <v>-67.369149262616475</v>
      </c>
      <c r="U2167" s="3">
        <f t="shared" ca="1" si="575"/>
        <v>67.369149262616475</v>
      </c>
      <c r="W2167" s="34">
        <f t="shared" si="568"/>
        <v>10</v>
      </c>
      <c r="X2167" s="73" t="b">
        <f>COUNTIF('Power Curve'!$D$2:$D$31,W2167)&gt;0</f>
        <v>1</v>
      </c>
      <c r="Y2167" s="73" t="b">
        <f t="shared" si="569"/>
        <v>0</v>
      </c>
      <c r="Z2167" s="73" t="b">
        <f t="shared" si="576"/>
        <v>1</v>
      </c>
      <c r="AA2167" s="34" t="str">
        <f t="shared" si="570"/>
        <v>Inner</v>
      </c>
      <c r="AB2167" s="35" t="str">
        <f t="shared" si="577"/>
        <v>0.8-0.9</v>
      </c>
      <c r="AC2167" s="36" t="str">
        <f t="shared" si="571"/>
        <v>17-18</v>
      </c>
      <c r="AD2167" s="36" t="str">
        <f t="shared" si="572"/>
        <v>Mar</v>
      </c>
      <c r="AE2167" s="35" t="str">
        <f t="shared" si="573"/>
        <v>295-305</v>
      </c>
      <c r="AF2167" s="36" t="str">
        <f t="shared" si="574"/>
        <v>Inner-TI</v>
      </c>
    </row>
    <row r="2168" spans="5:32" x14ac:dyDescent="0.3">
      <c r="E2168" s="12">
        <v>40985.75</v>
      </c>
      <c r="F2168" s="16">
        <v>8.1999999999999993</v>
      </c>
      <c r="G2168" s="16">
        <v>1061.4499969482424</v>
      </c>
      <c r="H2168" s="29">
        <v>1.1966005059833922</v>
      </c>
      <c r="I2168" s="26">
        <v>298</v>
      </c>
      <c r="J2168" s="30">
        <v>9.0243902439024401E-2</v>
      </c>
      <c r="K2168" s="31">
        <v>0.25806102239962281</v>
      </c>
      <c r="L2168" s="108">
        <f ca="1">REWS!R2168</f>
        <v>8.1670039578041056</v>
      </c>
      <c r="M2168" s="22">
        <f t="shared" si="561"/>
        <v>8.1361363263302877</v>
      </c>
      <c r="N2168" s="22">
        <f t="shared" ca="1" si="562"/>
        <v>8.1033972656552695</v>
      </c>
      <c r="O2168" s="22">
        <f t="shared" si="563"/>
        <v>0.61551607282945675</v>
      </c>
      <c r="P2168" s="81">
        <f t="shared" ca="1" si="564"/>
        <v>9</v>
      </c>
      <c r="Q2168" s="22">
        <f t="shared" ca="1" si="565"/>
        <v>9.466879474360082E-2</v>
      </c>
      <c r="R2168" s="3">
        <f ca="1">IF(N2168&gt;'Power Curve'!$C$37,0,INDEX(Ci,$P2168,1)*POWER(1-Q2168,3)+INDEX(Ci,$P2168,2)*3*Q2168*POWER(1-Q2168,2)+INDEX(Ci,$P2168,3)*3*POWER(Q2168,2)*(1-Q2168)+INDEX(Ci,$P2168,4)*POWER(Q2168,3))</f>
        <v>909.26665724605118</v>
      </c>
      <c r="S2168" s="3">
        <f t="shared" si="566"/>
        <v>1061.4499969482424</v>
      </c>
      <c r="T2168" s="3">
        <f t="shared" ca="1" si="567"/>
        <v>-152.18333970219123</v>
      </c>
      <c r="U2168" s="3">
        <f t="shared" ca="1" si="575"/>
        <v>152.18333970219123</v>
      </c>
      <c r="W2168" s="34">
        <f t="shared" si="568"/>
        <v>8</v>
      </c>
      <c r="X2168" s="73" t="b">
        <f>COUNTIF('Power Curve'!$D$2:$D$31,W2168)&gt;0</f>
        <v>1</v>
      </c>
      <c r="Y2168" s="73" t="b">
        <f t="shared" si="569"/>
        <v>0</v>
      </c>
      <c r="Z2168" s="73" t="b">
        <f t="shared" si="576"/>
        <v>1</v>
      </c>
      <c r="AA2168" s="34" t="str">
        <f t="shared" si="570"/>
        <v>Outer</v>
      </c>
      <c r="AB2168" s="35" t="str">
        <f t="shared" si="577"/>
        <v>0.6-0.7</v>
      </c>
      <c r="AC2168" s="36" t="str">
        <f t="shared" si="571"/>
        <v>18-19</v>
      </c>
      <c r="AD2168" s="36" t="str">
        <f t="shared" si="572"/>
        <v>Mar</v>
      </c>
      <c r="AE2168" s="35" t="str">
        <f t="shared" si="573"/>
        <v>295-305</v>
      </c>
      <c r="AF2168" s="36" t="str">
        <f t="shared" si="574"/>
        <v>HWS-LTI</v>
      </c>
    </row>
    <row r="2169" spans="5:32" x14ac:dyDescent="0.3">
      <c r="E2169" s="12">
        <v>40985.756944444445</v>
      </c>
      <c r="F2169" s="16">
        <v>9.2899999999999991</v>
      </c>
      <c r="G2169" s="16">
        <v>1401.6099700927759</v>
      </c>
      <c r="H2169" s="29">
        <v>1.196866959729548</v>
      </c>
      <c r="I2169" s="26">
        <v>297.2</v>
      </c>
      <c r="J2169" s="30">
        <v>6.8891280947255121E-2</v>
      </c>
      <c r="K2169" s="31">
        <v>0.28240619457232385</v>
      </c>
      <c r="L2169" s="108">
        <f ca="1">REWS!R2169</f>
        <v>9.1949003075681084</v>
      </c>
      <c r="M2169" s="22">
        <f t="shared" si="561"/>
        <v>9.218331261635532</v>
      </c>
      <c r="N2169" s="22">
        <f t="shared" ca="1" si="562"/>
        <v>9.1239652263592319</v>
      </c>
      <c r="O2169" s="22">
        <f t="shared" si="563"/>
        <v>0.78277278862252508</v>
      </c>
      <c r="P2169" s="81">
        <f t="shared" ca="1" si="564"/>
        <v>10</v>
      </c>
      <c r="Q2169" s="22">
        <f t="shared" ca="1" si="565"/>
        <v>0.12205439621936974</v>
      </c>
      <c r="R2169" s="3">
        <f ca="1">IF(N2169&gt;'Power Curve'!$C$37,0,INDEX(Ci,$P2169,1)*POWER(1-Q2169,3)+INDEX(Ci,$P2169,2)*3*Q2169*POWER(1-Q2169,2)+INDEX(Ci,$P2169,3)*3*POWER(Q2169,2)*(1-Q2169)+INDEX(Ci,$P2169,4)*POWER(Q2169,3))</f>
        <v>1237.0145398454231</v>
      </c>
      <c r="S2169" s="3">
        <f t="shared" si="566"/>
        <v>1401.6099700927759</v>
      </c>
      <c r="T2169" s="3">
        <f t="shared" ca="1" si="567"/>
        <v>-164.59543024735285</v>
      </c>
      <c r="U2169" s="3">
        <f t="shared" ca="1" si="575"/>
        <v>164.59543024735285</v>
      </c>
      <c r="W2169" s="34">
        <f t="shared" si="568"/>
        <v>9</v>
      </c>
      <c r="X2169" s="73" t="b">
        <f>COUNTIF('Power Curve'!$D$2:$D$31,W2169)&gt;0</f>
        <v>1</v>
      </c>
      <c r="Y2169" s="73" t="b">
        <f t="shared" si="569"/>
        <v>0</v>
      </c>
      <c r="Z2169" s="73" t="b">
        <f t="shared" si="576"/>
        <v>1</v>
      </c>
      <c r="AA2169" s="34" t="str">
        <f t="shared" si="570"/>
        <v>Outer</v>
      </c>
      <c r="AB2169" s="35" t="str">
        <f t="shared" si="577"/>
        <v>0.7-0.8</v>
      </c>
      <c r="AC2169" s="36" t="str">
        <f t="shared" si="571"/>
        <v>18-19</v>
      </c>
      <c r="AD2169" s="36" t="str">
        <f t="shared" si="572"/>
        <v>Mar</v>
      </c>
      <c r="AE2169" s="35" t="str">
        <f t="shared" si="573"/>
        <v>295-305</v>
      </c>
      <c r="AF2169" s="36" t="str">
        <f t="shared" si="574"/>
        <v>HWS-LTI</v>
      </c>
    </row>
    <row r="2170" spans="5:32" x14ac:dyDescent="0.3">
      <c r="E2170" s="12">
        <v>40985.763888888891</v>
      </c>
      <c r="F2170" s="16">
        <v>9.19</v>
      </c>
      <c r="G2170" s="16">
        <v>1257.660018920898</v>
      </c>
      <c r="H2170" s="29">
        <v>1.197133532167634</v>
      </c>
      <c r="I2170" s="26">
        <v>300.5</v>
      </c>
      <c r="J2170" s="30">
        <v>8.5963003264417859E-2</v>
      </c>
      <c r="K2170" s="31">
        <v>0.23547996950817593</v>
      </c>
      <c r="L2170" s="108">
        <f ca="1">REWS!R2170</f>
        <v>9.1915215244412156</v>
      </c>
      <c r="M2170" s="22">
        <f t="shared" si="561"/>
        <v>9.119779690507718</v>
      </c>
      <c r="N2170" s="22">
        <f t="shared" ca="1" si="562"/>
        <v>9.1212895890602326</v>
      </c>
      <c r="O2170" s="22">
        <f t="shared" si="563"/>
        <v>0.76754132561587574</v>
      </c>
      <c r="P2170" s="81">
        <f t="shared" ca="1" si="564"/>
        <v>10</v>
      </c>
      <c r="Q2170" s="22">
        <f t="shared" ca="1" si="565"/>
        <v>0.11921036715904632</v>
      </c>
      <c r="R2170" s="3">
        <f ca="1">IF(N2170&gt;'Power Curve'!$C$37,0,INDEX(Ci,$P2170,1)*POWER(1-Q2170,3)+INDEX(Ci,$P2170,2)*3*Q2170*POWER(1-Q2170,2)+INDEX(Ci,$P2170,3)*3*POWER(Q2170,2)*(1-Q2170)+INDEX(Ci,$P2170,4)*POWER(Q2170,3))</f>
        <v>1236.0931488299675</v>
      </c>
      <c r="S2170" s="3">
        <f t="shared" si="566"/>
        <v>1257.660018920898</v>
      </c>
      <c r="T2170" s="3">
        <f t="shared" ca="1" si="567"/>
        <v>-21.566870090930479</v>
      </c>
      <c r="U2170" s="3">
        <f t="shared" ca="1" si="575"/>
        <v>21.566870090930479</v>
      </c>
      <c r="W2170" s="34">
        <f t="shared" si="568"/>
        <v>9</v>
      </c>
      <c r="X2170" s="73" t="b">
        <f>COUNTIF('Power Curve'!$D$2:$D$31,W2170)&gt;0</f>
        <v>1</v>
      </c>
      <c r="Y2170" s="73" t="b">
        <f t="shared" si="569"/>
        <v>0</v>
      </c>
      <c r="Z2170" s="73" t="b">
        <f t="shared" si="576"/>
        <v>1</v>
      </c>
      <c r="AA2170" s="34" t="str">
        <f t="shared" si="570"/>
        <v>Outer</v>
      </c>
      <c r="AB2170" s="35" t="str">
        <f t="shared" si="577"/>
        <v>0.7-0.8</v>
      </c>
      <c r="AC2170" s="36" t="str">
        <f t="shared" si="571"/>
        <v>18-19</v>
      </c>
      <c r="AD2170" s="36" t="str">
        <f t="shared" si="572"/>
        <v>Mar</v>
      </c>
      <c r="AE2170" s="35" t="str">
        <f t="shared" si="573"/>
        <v>295-305</v>
      </c>
      <c r="AF2170" s="36" t="str">
        <f t="shared" si="574"/>
        <v>HWS-LTI</v>
      </c>
    </row>
    <row r="2171" spans="5:32" x14ac:dyDescent="0.3">
      <c r="E2171" s="12">
        <v>40985.770833333336</v>
      </c>
      <c r="F2171" s="16">
        <v>7.9</v>
      </c>
      <c r="G2171" s="16">
        <v>824.0299987792971</v>
      </c>
      <c r="H2171" s="29">
        <v>1.1980794531851342</v>
      </c>
      <c r="I2171" s="26">
        <v>304.2</v>
      </c>
      <c r="J2171" s="30">
        <v>7.848101265822785E-2</v>
      </c>
      <c r="K2171" s="31">
        <v>0.24731538226726452</v>
      </c>
      <c r="L2171" s="108">
        <f ca="1">REWS!R2171</f>
        <v>7.946606374952462</v>
      </c>
      <c r="M2171" s="22">
        <f t="shared" si="561"/>
        <v>7.8417008120494645</v>
      </c>
      <c r="N2171" s="22">
        <f t="shared" ca="1" si="562"/>
        <v>7.8879632485445788</v>
      </c>
      <c r="O2171" s="22">
        <f t="shared" si="563"/>
        <v>0.57001011496100384</v>
      </c>
      <c r="P2171" s="81">
        <f t="shared" ca="1" si="564"/>
        <v>8</v>
      </c>
      <c r="Q2171" s="22">
        <f t="shared" ca="1" si="565"/>
        <v>0.87849513064325446</v>
      </c>
      <c r="R2171" s="3">
        <f ca="1">IF(N2171&gt;'Power Curve'!$C$37,0,INDEX(Ci,$P2171,1)*POWER(1-Q2171,3)+INDEX(Ci,$P2171,2)*3*Q2171*POWER(1-Q2171,2)+INDEX(Ci,$P2171,3)*3*POWER(Q2171,2)*(1-Q2171)+INDEX(Ci,$P2171,4)*POWER(Q2171,3))</f>
        <v>844.79852133093084</v>
      </c>
      <c r="S2171" s="3">
        <f t="shared" si="566"/>
        <v>824.0299987792971</v>
      </c>
      <c r="T2171" s="3">
        <f t="shared" ca="1" si="567"/>
        <v>20.768522551633737</v>
      </c>
      <c r="U2171" s="3">
        <f t="shared" ca="1" si="575"/>
        <v>20.768522551633737</v>
      </c>
      <c r="W2171" s="34">
        <f t="shared" si="568"/>
        <v>8</v>
      </c>
      <c r="X2171" s="73" t="b">
        <f>COUNTIF('Power Curve'!$D$2:$D$31,W2171)&gt;0</f>
        <v>1</v>
      </c>
      <c r="Y2171" s="73" t="b">
        <f t="shared" si="569"/>
        <v>0</v>
      </c>
      <c r="Z2171" s="73" t="b">
        <f t="shared" si="576"/>
        <v>1</v>
      </c>
      <c r="AA2171" s="34" t="str">
        <f t="shared" si="570"/>
        <v>Outer</v>
      </c>
      <c r="AB2171" s="35" t="str">
        <f t="shared" si="577"/>
        <v>0.5-0.6</v>
      </c>
      <c r="AC2171" s="36" t="str">
        <f t="shared" si="571"/>
        <v>18-19</v>
      </c>
      <c r="AD2171" s="36" t="str">
        <f t="shared" si="572"/>
        <v>Mar</v>
      </c>
      <c r="AE2171" s="35" t="str">
        <f t="shared" si="573"/>
        <v>295-305</v>
      </c>
      <c r="AF2171" s="36" t="str">
        <f t="shared" si="574"/>
        <v>HWS-LTI</v>
      </c>
    </row>
    <row r="2172" spans="5:32" x14ac:dyDescent="0.3">
      <c r="E2172" s="12">
        <v>40985.777777777781</v>
      </c>
      <c r="F2172" s="16">
        <v>7.01</v>
      </c>
      <c r="G2172" s="16">
        <v>579.2799854278569</v>
      </c>
      <c r="H2172" s="29">
        <v>1.1990263573404347</v>
      </c>
      <c r="I2172" s="26">
        <v>297.60000000000002</v>
      </c>
      <c r="J2172" s="30">
        <v>7.5606276747503573E-2</v>
      </c>
      <c r="K2172" s="31">
        <v>0.26589107619637325</v>
      </c>
      <c r="L2172" s="108">
        <f ca="1">REWS!R2172</f>
        <v>7.0043400739073753</v>
      </c>
      <c r="M2172" s="22">
        <f t="shared" si="561"/>
        <v>6.9601013723886851</v>
      </c>
      <c r="N2172" s="22">
        <f t="shared" ca="1" si="562"/>
        <v>6.9544817348188008</v>
      </c>
      <c r="O2172" s="22">
        <f t="shared" si="563"/>
        <v>0.43375607965535862</v>
      </c>
      <c r="P2172" s="81">
        <f t="shared" ca="1" si="564"/>
        <v>7</v>
      </c>
      <c r="Q2172" s="22">
        <f t="shared" ca="1" si="565"/>
        <v>0.93835318977007376</v>
      </c>
      <c r="R2172" s="3">
        <f ca="1">IF(N2172&gt;'Power Curve'!$C$37,0,INDEX(Ci,$P2172,1)*POWER(1-Q2172,3)+INDEX(Ci,$P2172,2)*3*Q2172*POWER(1-Q2172,2)+INDEX(Ci,$P2172,3)*3*POWER(Q2172,2)*(1-Q2172)+INDEX(Ci,$P2172,4)*POWER(Q2172,3))</f>
        <v>584.75944976073356</v>
      </c>
      <c r="S2172" s="3">
        <f t="shared" si="566"/>
        <v>579.2799854278569</v>
      </c>
      <c r="T2172" s="3">
        <f t="shared" ca="1" si="567"/>
        <v>5.4794643328766597</v>
      </c>
      <c r="U2172" s="3">
        <f t="shared" ca="1" si="575"/>
        <v>5.4794643328766597</v>
      </c>
      <c r="W2172" s="34">
        <f t="shared" si="568"/>
        <v>7</v>
      </c>
      <c r="X2172" s="73" t="b">
        <f>COUNTIF('Power Curve'!$D$2:$D$31,W2172)&gt;0</f>
        <v>1</v>
      </c>
      <c r="Y2172" s="73" t="b">
        <f t="shared" si="569"/>
        <v>0</v>
      </c>
      <c r="Z2172" s="73" t="b">
        <f t="shared" si="576"/>
        <v>1</v>
      </c>
      <c r="AA2172" s="34" t="str">
        <f t="shared" si="570"/>
        <v>Outer</v>
      </c>
      <c r="AB2172" s="35" t="str">
        <f t="shared" si="577"/>
        <v>0.4-0.5</v>
      </c>
      <c r="AC2172" s="36" t="str">
        <f t="shared" si="571"/>
        <v>18-19</v>
      </c>
      <c r="AD2172" s="36" t="str">
        <f t="shared" si="572"/>
        <v>Mar</v>
      </c>
      <c r="AE2172" s="35" t="str">
        <f t="shared" si="573"/>
        <v>295-305</v>
      </c>
      <c r="AF2172" s="36" t="str">
        <f t="shared" si="574"/>
        <v>LWS-LTI</v>
      </c>
    </row>
    <row r="2173" spans="5:32" x14ac:dyDescent="0.3">
      <c r="E2173" s="12">
        <v>40985.784722222219</v>
      </c>
      <c r="F2173" s="16">
        <v>7.37</v>
      </c>
      <c r="G2173" s="16">
        <v>730.09997749328636</v>
      </c>
      <c r="H2173" s="29">
        <v>1.1993383260100823</v>
      </c>
      <c r="I2173" s="26">
        <v>295.3</v>
      </c>
      <c r="J2173" s="30">
        <v>0.11668928086838534</v>
      </c>
      <c r="K2173" s="31">
        <v>0.2877736770720527</v>
      </c>
      <c r="L2173" s="108">
        <f ca="1">REWS!R2173</f>
        <v>7.4349806763975312</v>
      </c>
      <c r="M2173" s="22">
        <f t="shared" si="561"/>
        <v>7.3181734009525812</v>
      </c>
      <c r="N2173" s="22">
        <f t="shared" ca="1" si="562"/>
        <v>7.3826971265412267</v>
      </c>
      <c r="O2173" s="22">
        <f t="shared" si="563"/>
        <v>0.48909726594363712</v>
      </c>
      <c r="P2173" s="81">
        <f t="shared" ca="1" si="564"/>
        <v>8</v>
      </c>
      <c r="Q2173" s="22">
        <f t="shared" ca="1" si="565"/>
        <v>0.36995429631082877</v>
      </c>
      <c r="R2173" s="3">
        <f ca="1">IF(N2173&gt;'Power Curve'!$C$37,0,INDEX(Ci,$P2173,1)*POWER(1-Q2173,3)+INDEX(Ci,$P2173,2)*3*Q2173*POWER(1-Q2173,2)+INDEX(Ci,$P2173,3)*3*POWER(Q2173,2)*(1-Q2173)+INDEX(Ci,$P2173,4)*POWER(Q2173,3))</f>
        <v>698.89180782738606</v>
      </c>
      <c r="S2173" s="3">
        <f t="shared" si="566"/>
        <v>730.09997749328636</v>
      </c>
      <c r="T2173" s="3">
        <f t="shared" ca="1" si="567"/>
        <v>-31.2081696659003</v>
      </c>
      <c r="U2173" s="3">
        <f t="shared" ca="1" si="575"/>
        <v>31.2081696659003</v>
      </c>
      <c r="W2173" s="34">
        <f t="shared" si="568"/>
        <v>7</v>
      </c>
      <c r="X2173" s="73" t="b">
        <f>COUNTIF('Power Curve'!$D$2:$D$31,W2173)&gt;0</f>
        <v>1</v>
      </c>
      <c r="Y2173" s="73" t="b">
        <f t="shared" si="569"/>
        <v>0</v>
      </c>
      <c r="Z2173" s="73" t="b">
        <f t="shared" si="576"/>
        <v>1</v>
      </c>
      <c r="AA2173" s="34" t="str">
        <f t="shared" si="570"/>
        <v>Inner</v>
      </c>
      <c r="AB2173" s="35" t="str">
        <f t="shared" si="577"/>
        <v>0.4-0.5</v>
      </c>
      <c r="AC2173" s="36" t="str">
        <f t="shared" si="571"/>
        <v>18-19</v>
      </c>
      <c r="AD2173" s="36" t="str">
        <f t="shared" si="572"/>
        <v>Mar</v>
      </c>
      <c r="AE2173" s="35" t="str">
        <f t="shared" si="573"/>
        <v>295-305</v>
      </c>
      <c r="AF2173" s="36" t="str">
        <f t="shared" si="574"/>
        <v>Inner-TI</v>
      </c>
    </row>
    <row r="2174" spans="5:32" x14ac:dyDescent="0.3">
      <c r="E2174" s="12">
        <v>40985.791666666664</v>
      </c>
      <c r="F2174" s="16">
        <v>8.26</v>
      </c>
      <c r="G2174" s="16">
        <v>958.40998077392601</v>
      </c>
      <c r="H2174" s="29">
        <v>1.1995612583612218</v>
      </c>
      <c r="I2174" s="26">
        <v>293.89999999999998</v>
      </c>
      <c r="J2174" s="30">
        <v>9.9273607748184015E-2</v>
      </c>
      <c r="K2174" s="31">
        <v>0.29177877501378413</v>
      </c>
      <c r="L2174" s="108">
        <f ca="1">REWS!R2174</f>
        <v>8.1953494909980229</v>
      </c>
      <c r="M2174" s="22">
        <f t="shared" si="561"/>
        <v>8.2024229869514595</v>
      </c>
      <c r="N2174" s="22">
        <f t="shared" ca="1" si="562"/>
        <v>8.1382231296686598</v>
      </c>
      <c r="O2174" s="22">
        <f t="shared" si="563"/>
        <v>0.62576088990879353</v>
      </c>
      <c r="P2174" s="81">
        <f t="shared" ca="1" si="564"/>
        <v>9</v>
      </c>
      <c r="Q2174" s="22">
        <f t="shared" ca="1" si="565"/>
        <v>0.12947893022712953</v>
      </c>
      <c r="R2174" s="3">
        <f ca="1">IF(N2174&gt;'Power Curve'!$C$37,0,INDEX(Ci,$P2174,1)*POWER(1-Q2174,3)+INDEX(Ci,$P2174,2)*3*Q2174*POWER(1-Q2174,2)+INDEX(Ci,$P2174,3)*3*POWER(Q2174,2)*(1-Q2174)+INDEX(Ci,$P2174,4)*POWER(Q2174,3))</f>
        <v>919.86412265968454</v>
      </c>
      <c r="S2174" s="3">
        <f t="shared" si="566"/>
        <v>958.40998077392601</v>
      </c>
      <c r="T2174" s="3">
        <f t="shared" ca="1" si="567"/>
        <v>-38.545858114241469</v>
      </c>
      <c r="U2174" s="3">
        <f t="shared" ca="1" si="575"/>
        <v>38.545858114241469</v>
      </c>
      <c r="W2174" s="34">
        <f t="shared" si="568"/>
        <v>8</v>
      </c>
      <c r="X2174" s="73" t="b">
        <f>COUNTIF('Power Curve'!$D$2:$D$31,W2174)&gt;0</f>
        <v>1</v>
      </c>
      <c r="Y2174" s="73" t="b">
        <f t="shared" si="569"/>
        <v>0</v>
      </c>
      <c r="Z2174" s="73" t="b">
        <f t="shared" si="576"/>
        <v>1</v>
      </c>
      <c r="AA2174" s="34" t="str">
        <f t="shared" si="570"/>
        <v>Outer</v>
      </c>
      <c r="AB2174" s="35" t="str">
        <f t="shared" si="577"/>
        <v>0.6-0.7</v>
      </c>
      <c r="AC2174" s="36" t="str">
        <f t="shared" si="571"/>
        <v>19-20</v>
      </c>
      <c r="AD2174" s="36" t="str">
        <f t="shared" si="572"/>
        <v>Mar</v>
      </c>
      <c r="AE2174" s="35" t="str">
        <f t="shared" si="573"/>
        <v>285-295</v>
      </c>
      <c r="AF2174" s="36" t="str">
        <f t="shared" si="574"/>
        <v>HWS-LTI</v>
      </c>
    </row>
    <row r="2175" spans="5:32" x14ac:dyDescent="0.3">
      <c r="E2175" s="12">
        <v>40985.798611111109</v>
      </c>
      <c r="F2175" s="16">
        <v>8.11</v>
      </c>
      <c r="G2175" s="16">
        <v>984.73002624511741</v>
      </c>
      <c r="H2175" s="29">
        <v>1.1996950592588886</v>
      </c>
      <c r="I2175" s="26">
        <v>289.8</v>
      </c>
      <c r="J2175" s="30">
        <v>8.6313193588162765E-2</v>
      </c>
      <c r="K2175" s="31">
        <v>0.22921527885961501</v>
      </c>
      <c r="L2175" s="108">
        <f ca="1">REWS!R2175</f>
        <v>8.0606599282791755</v>
      </c>
      <c r="M2175" s="22">
        <f t="shared" si="561"/>
        <v>8.0537679952910661</v>
      </c>
      <c r="N2175" s="22">
        <f t="shared" ca="1" si="562"/>
        <v>8.0047700309864371</v>
      </c>
      <c r="O2175" s="22">
        <f t="shared" si="563"/>
        <v>0.60278578174646391</v>
      </c>
      <c r="P2175" s="81">
        <f t="shared" ca="1" si="564"/>
        <v>8</v>
      </c>
      <c r="Q2175" s="22">
        <f t="shared" ca="1" si="565"/>
        <v>0.99605895693571811</v>
      </c>
      <c r="R2175" s="3">
        <f ca="1">IF(N2175&gt;'Power Curve'!$C$37,0,INDEX(Ci,$P2175,1)*POWER(1-Q2175,3)+INDEX(Ci,$P2175,2)*3*Q2175*POWER(1-Q2175,2)+INDEX(Ci,$P2175,3)*3*POWER(Q2175,2)*(1-Q2175)+INDEX(Ci,$P2175,4)*POWER(Q2175,3))</f>
        <v>879.57365382931187</v>
      </c>
      <c r="S2175" s="3">
        <f t="shared" si="566"/>
        <v>984.73002624511741</v>
      </c>
      <c r="T2175" s="3">
        <f t="shared" ca="1" si="567"/>
        <v>-105.15637241580555</v>
      </c>
      <c r="U2175" s="3">
        <f t="shared" ca="1" si="575"/>
        <v>105.15637241580555</v>
      </c>
      <c r="W2175" s="34">
        <f t="shared" si="568"/>
        <v>8</v>
      </c>
      <c r="X2175" s="73" t="b">
        <f>COUNTIF('Power Curve'!$D$2:$D$31,W2175)&gt;0</f>
        <v>1</v>
      </c>
      <c r="Y2175" s="73" t="b">
        <f t="shared" si="569"/>
        <v>0</v>
      </c>
      <c r="Z2175" s="73" t="b">
        <f t="shared" si="576"/>
        <v>1</v>
      </c>
      <c r="AA2175" s="34" t="str">
        <f t="shared" si="570"/>
        <v>Outer</v>
      </c>
      <c r="AB2175" s="35" t="str">
        <f t="shared" si="577"/>
        <v>0.6-0.7</v>
      </c>
      <c r="AC2175" s="36" t="str">
        <f t="shared" si="571"/>
        <v>19-20</v>
      </c>
      <c r="AD2175" s="36" t="str">
        <f t="shared" si="572"/>
        <v>Mar</v>
      </c>
      <c r="AE2175" s="35" t="str">
        <f t="shared" si="573"/>
        <v>285-295</v>
      </c>
      <c r="AF2175" s="36" t="str">
        <f t="shared" si="574"/>
        <v>HWS-LTI</v>
      </c>
    </row>
    <row r="2176" spans="5:32" x14ac:dyDescent="0.3">
      <c r="E2176" s="12">
        <v>40985.805555555555</v>
      </c>
      <c r="F2176" s="16">
        <v>6.46</v>
      </c>
      <c r="G2176" s="16">
        <v>514.8699874877932</v>
      </c>
      <c r="H2176" s="29">
        <v>1.2005098520081334</v>
      </c>
      <c r="I2176" s="26">
        <v>287.2</v>
      </c>
      <c r="J2176" s="30">
        <v>0.16253869969040249</v>
      </c>
      <c r="K2176" s="31">
        <v>0.26338066108234215</v>
      </c>
      <c r="L2176" s="108">
        <f ca="1">REWS!R2176</f>
        <v>6.4425170595846106</v>
      </c>
      <c r="M2176" s="22">
        <f t="shared" si="561"/>
        <v>6.4166605417958218</v>
      </c>
      <c r="N2176" s="22">
        <f t="shared" ca="1" si="562"/>
        <v>6.3992948925825095</v>
      </c>
      <c r="O2176" s="22">
        <f t="shared" si="563"/>
        <v>0.34976554746239291</v>
      </c>
      <c r="P2176" s="81">
        <f t="shared" ca="1" si="564"/>
        <v>7</v>
      </c>
      <c r="Q2176" s="22">
        <f t="shared" ca="1" si="565"/>
        <v>0.37398008813780587</v>
      </c>
      <c r="R2176" s="3">
        <f ca="1">IF(N2176&gt;'Power Curve'!$C$37,0,INDEX(Ci,$P2176,1)*POWER(1-Q2176,3)+INDEX(Ci,$P2176,2)*3*Q2176*POWER(1-Q2176,2)+INDEX(Ci,$P2176,3)*3*POWER(Q2176,2)*(1-Q2176)+INDEX(Ci,$P2176,4)*POWER(Q2176,3))</f>
        <v>446.96418135933061</v>
      </c>
      <c r="S2176" s="3">
        <f t="shared" si="566"/>
        <v>514.8699874877932</v>
      </c>
      <c r="T2176" s="3">
        <f t="shared" ca="1" si="567"/>
        <v>-67.905806128462586</v>
      </c>
      <c r="U2176" s="3">
        <f t="shared" ca="1" si="575"/>
        <v>67.905806128462586</v>
      </c>
      <c r="W2176" s="34">
        <f t="shared" si="568"/>
        <v>6</v>
      </c>
      <c r="X2176" s="73" t="b">
        <f>COUNTIF('Power Curve'!$D$2:$D$31,W2176)&gt;0</f>
        <v>1</v>
      </c>
      <c r="Y2176" s="73" t="b">
        <f t="shared" si="569"/>
        <v>0</v>
      </c>
      <c r="Z2176" s="73" t="b">
        <f t="shared" si="576"/>
        <v>1</v>
      </c>
      <c r="AA2176" s="34" t="str">
        <f t="shared" si="570"/>
        <v>Outer</v>
      </c>
      <c r="AB2176" s="35" t="str">
        <f t="shared" si="577"/>
        <v>0.3-0.4</v>
      </c>
      <c r="AC2176" s="36" t="str">
        <f t="shared" si="571"/>
        <v>19-20</v>
      </c>
      <c r="AD2176" s="36" t="str">
        <f t="shared" si="572"/>
        <v>Mar</v>
      </c>
      <c r="AE2176" s="35" t="str">
        <f t="shared" si="573"/>
        <v>285-295</v>
      </c>
      <c r="AF2176" s="36" t="str">
        <f t="shared" si="574"/>
        <v>LWS-HTI</v>
      </c>
    </row>
    <row r="2177" spans="5:32" x14ac:dyDescent="0.3">
      <c r="E2177" s="12">
        <v>40985.8125</v>
      </c>
      <c r="F2177" s="16">
        <v>6.29</v>
      </c>
      <c r="G2177" s="16">
        <v>409.80000305175764</v>
      </c>
      <c r="H2177" s="29">
        <v>1.2007444644219056</v>
      </c>
      <c r="I2177" s="26">
        <v>287.7</v>
      </c>
      <c r="J2177" s="30">
        <v>0.13036565977742448</v>
      </c>
      <c r="K2177" s="31">
        <v>0.30001981501688058</v>
      </c>
      <c r="L2177" s="108">
        <f ca="1">REWS!R2177</f>
        <v>6.3519720252718717</v>
      </c>
      <c r="M2177" s="22">
        <f t="shared" si="561"/>
        <v>6.2482080243331835</v>
      </c>
      <c r="N2177" s="22">
        <f t="shared" ca="1" si="562"/>
        <v>6.3097682954918302</v>
      </c>
      <c r="O2177" s="22">
        <f t="shared" si="563"/>
        <v>0.32373066786842364</v>
      </c>
      <c r="P2177" s="81">
        <f t="shared" ca="1" si="564"/>
        <v>7</v>
      </c>
      <c r="Q2177" s="22">
        <f t="shared" ca="1" si="565"/>
        <v>0.28297216173391482</v>
      </c>
      <c r="R2177" s="3">
        <f ca="1">IF(N2177&gt;'Power Curve'!$C$37,0,INDEX(Ci,$P2177,1)*POWER(1-Q2177,3)+INDEX(Ci,$P2177,2)*3*Q2177*POWER(1-Q2177,2)+INDEX(Ci,$P2177,3)*3*POWER(Q2177,2)*(1-Q2177)+INDEX(Ci,$P2177,4)*POWER(Q2177,3))</f>
        <v>426.59882979482893</v>
      </c>
      <c r="S2177" s="3">
        <f t="shared" si="566"/>
        <v>409.80000305175764</v>
      </c>
      <c r="T2177" s="3">
        <f t="shared" ca="1" si="567"/>
        <v>16.798826743071288</v>
      </c>
      <c r="U2177" s="3">
        <f t="shared" ca="1" si="575"/>
        <v>16.798826743071288</v>
      </c>
      <c r="W2177" s="34">
        <f t="shared" si="568"/>
        <v>6</v>
      </c>
      <c r="X2177" s="73" t="b">
        <f>COUNTIF('Power Curve'!$D$2:$D$31,W2177)&gt;0</f>
        <v>1</v>
      </c>
      <c r="Y2177" s="73" t="b">
        <f t="shared" si="569"/>
        <v>0</v>
      </c>
      <c r="Z2177" s="73" t="b">
        <f t="shared" si="576"/>
        <v>1</v>
      </c>
      <c r="AA2177" s="34" t="str">
        <f t="shared" si="570"/>
        <v>Outer</v>
      </c>
      <c r="AB2177" s="35" t="str">
        <f t="shared" si="577"/>
        <v>0.3-0.4</v>
      </c>
      <c r="AC2177" s="36" t="str">
        <f t="shared" si="571"/>
        <v>19-20</v>
      </c>
      <c r="AD2177" s="36" t="str">
        <f t="shared" si="572"/>
        <v>Mar</v>
      </c>
      <c r="AE2177" s="35" t="str">
        <f t="shared" si="573"/>
        <v>285-295</v>
      </c>
      <c r="AF2177" s="36" t="str">
        <f t="shared" si="574"/>
        <v>Inner-TI</v>
      </c>
    </row>
    <row r="2178" spans="5:32" x14ac:dyDescent="0.3">
      <c r="E2178" s="12">
        <v>40985.819444444445</v>
      </c>
      <c r="F2178" s="16">
        <v>7.1</v>
      </c>
      <c r="G2178" s="16">
        <v>567.34001445770309</v>
      </c>
      <c r="H2178" s="29">
        <v>1.2004319325611081</v>
      </c>
      <c r="I2178" s="26">
        <v>288.89999999999998</v>
      </c>
      <c r="J2178" s="30">
        <v>0.18028169014084508</v>
      </c>
      <c r="K2178" s="31">
        <v>0.28454390650583938</v>
      </c>
      <c r="L2178" s="108">
        <f ca="1">REWS!R2178</f>
        <v>7.1087747767382581</v>
      </c>
      <c r="M2178" s="22">
        <f t="shared" si="561"/>
        <v>7.0522142673888935</v>
      </c>
      <c r="N2178" s="22">
        <f t="shared" ca="1" si="562"/>
        <v>7.0609299865025132</v>
      </c>
      <c r="O2178" s="22">
        <f t="shared" si="563"/>
        <v>0.44799242451090077</v>
      </c>
      <c r="P2178" s="81">
        <f t="shared" ca="1" si="564"/>
        <v>8</v>
      </c>
      <c r="Q2178" s="22">
        <f t="shared" ca="1" si="565"/>
        <v>4.6101730840468161E-2</v>
      </c>
      <c r="R2178" s="3">
        <f ca="1">IF(N2178&gt;'Power Curve'!$C$37,0,INDEX(Ci,$P2178,1)*POWER(1-Q2178,3)+INDEX(Ci,$P2178,2)*3*Q2178*POWER(1-Q2178,2)+INDEX(Ci,$P2178,3)*3*POWER(Q2178,2)*(1-Q2178)+INDEX(Ci,$P2178,4)*POWER(Q2178,3))</f>
        <v>612.14406188184307</v>
      </c>
      <c r="S2178" s="3">
        <f t="shared" si="566"/>
        <v>567.34001445770309</v>
      </c>
      <c r="T2178" s="3">
        <f t="shared" ca="1" si="567"/>
        <v>44.804047424139981</v>
      </c>
      <c r="U2178" s="3">
        <f t="shared" ca="1" si="575"/>
        <v>44.804047424139981</v>
      </c>
      <c r="W2178" s="34">
        <f t="shared" si="568"/>
        <v>7</v>
      </c>
      <c r="X2178" s="73" t="b">
        <f>COUNTIF('Power Curve'!$D$2:$D$31,W2178)&gt;0</f>
        <v>1</v>
      </c>
      <c r="Y2178" s="73" t="b">
        <f t="shared" si="569"/>
        <v>0</v>
      </c>
      <c r="Z2178" s="73" t="b">
        <f t="shared" si="576"/>
        <v>1</v>
      </c>
      <c r="AA2178" s="34" t="str">
        <f t="shared" si="570"/>
        <v>Outer</v>
      </c>
      <c r="AB2178" s="35" t="str">
        <f t="shared" si="577"/>
        <v>0.4-0.5</v>
      </c>
      <c r="AC2178" s="36" t="str">
        <f t="shared" si="571"/>
        <v>19-20</v>
      </c>
      <c r="AD2178" s="36" t="str">
        <f t="shared" si="572"/>
        <v>Mar</v>
      </c>
      <c r="AE2178" s="35" t="str">
        <f t="shared" si="573"/>
        <v>285-295</v>
      </c>
      <c r="AF2178" s="36" t="str">
        <f t="shared" si="574"/>
        <v>LWS-HTI</v>
      </c>
    </row>
    <row r="2179" spans="5:32" x14ac:dyDescent="0.3">
      <c r="E2179" s="12">
        <v>40985.826388888891</v>
      </c>
      <c r="F2179" s="16">
        <v>8.09</v>
      </c>
      <c r="G2179" s="16">
        <v>1104.5599670410206</v>
      </c>
      <c r="H2179" s="29">
        <v>1.200063481147104</v>
      </c>
      <c r="I2179" s="26">
        <v>291.39999999999998</v>
      </c>
      <c r="J2179" s="30">
        <v>0.12484548825710755</v>
      </c>
      <c r="K2179" s="31">
        <v>0.24986405984727142</v>
      </c>
      <c r="L2179" s="108">
        <f ca="1">REWS!R2179</f>
        <v>8.0376527272992444</v>
      </c>
      <c r="M2179" s="22">
        <f t="shared" ref="M2179:M2242" si="578">F2179*(H2179/Ref_Density)^(1/3)</f>
        <v>8.034728978655524</v>
      </c>
      <c r="N2179" s="22">
        <f t="shared" ref="N2179:N2242" ca="1" si="579">L2179*(H2179/Ref_Density)^(1/3)</f>
        <v>7.9827393434364451</v>
      </c>
      <c r="O2179" s="22">
        <f t="shared" ref="O2179:O2242" si="580">(M2179-CutInWindSpeed)/(RatedWindSpeed-CutInWindSpeed)</f>
        <v>0.59984324035165304</v>
      </c>
      <c r="P2179" s="81">
        <f t="shared" ref="P2179:P2242" ca="1" si="581">COUNTIF(xa,"&lt;"&amp;N2179)</f>
        <v>8</v>
      </c>
      <c r="Q2179" s="22">
        <f t="shared" ref="Q2179:Q2242" ca="1" si="582">(N2179-INDEX(xa,$P2179))/(INDEX(xb,$P2179)-INDEX(xa,$P2179))</f>
        <v>0.9738854848985099</v>
      </c>
      <c r="R2179" s="3">
        <f ca="1">IF(N2179&gt;'Power Curve'!$C$37,0,INDEX(Ci,$P2179,1)*POWER(1-Q2179,3)+INDEX(Ci,$P2179,2)*3*Q2179*POWER(1-Q2179,2)+INDEX(Ci,$P2179,3)*3*POWER(Q2179,2)*(1-Q2179)+INDEX(Ci,$P2179,4)*POWER(Q2179,3))</f>
        <v>872.99646240250729</v>
      </c>
      <c r="S2179" s="3">
        <f t="shared" ref="S2179:S2242" si="583">IF(Z2179,G2179,"")</f>
        <v>1104.5599670410206</v>
      </c>
      <c r="T2179" s="3">
        <f t="shared" ref="T2179:T2242" ca="1" si="584">IF(Z2179,R2179-S2179,"")</f>
        <v>-231.56350463851334</v>
      </c>
      <c r="U2179" s="3">
        <f t="shared" ca="1" si="575"/>
        <v>231.56350463851334</v>
      </c>
      <c r="W2179" s="34">
        <f t="shared" ref="W2179:W2242" si="585">MROUND(M2179-Centre_First_Bin,Bin_Width)+Centre_First_Bin</f>
        <v>8</v>
      </c>
      <c r="X2179" s="73" t="b">
        <f>COUNTIF('Power Curve'!$D$2:$D$31,W2179)&gt;0</f>
        <v>1</v>
      </c>
      <c r="Y2179" s="73" t="b">
        <f t="shared" ref="Y2179:Y2242" si="586">(G2179&lt;0)</f>
        <v>0</v>
      </c>
      <c r="Z2179" s="73" t="b">
        <f t="shared" si="576"/>
        <v>1</v>
      </c>
      <c r="AA2179" s="34" t="str">
        <f t="shared" ref="AA2179:AA2242" si="587">IF(Z2179,IF(AND(J2179&gt;=LowerTurbLimit,J2179&lt;=UpperTurbLimit,K2179&gt;=LowerShearLimit,K2179&lt;=UpperShearLimit),"Inner","Outer"),"")</f>
        <v>Inner</v>
      </c>
      <c r="AB2179" s="35" t="str">
        <f t="shared" si="577"/>
        <v>0.5-0.6</v>
      </c>
      <c r="AC2179" s="36" t="str">
        <f t="shared" ref="AC2179:AC2242" si="588">IF(Z2179,HOUR(E2179)&amp;"-"&amp;HOUR(E2179)+1,"")</f>
        <v>19-20</v>
      </c>
      <c r="AD2179" s="36" t="str">
        <f t="shared" ref="AD2179:AD2242" si="589">IF(Z2179,TEXT(E2179,"mmm"),"")</f>
        <v>Mar</v>
      </c>
      <c r="AE2179" s="35" t="str">
        <f t="shared" ref="AE2179:AE2242" si="590">IF(Z2179,IF(OR(I2179&lt;5,I2179&gt;=355),"355-5",MROUND(I2179,10)-5&amp;"-"&amp;MROUND(I2179,10)+5),"")</f>
        <v>285-295</v>
      </c>
      <c r="AF2179" s="36" t="str">
        <f t="shared" ref="AF2179:AF2242" si="591">IF(Z2179,IF(O2179&lt;0.5,IF(J2179&lt;=LowerTurbLimit,"LWS-LTI",IF(J2179&gt;=UpperTurbLimit,"LWS-HTI","Inner-TI")),IF(J2179&lt;=LowerTurbLimit,"HWS-LTI",IF(J2179&gt;=UpperTurbLimit,"HWS-HTI","Inner-TI"))),"")</f>
        <v>Inner-TI</v>
      </c>
    </row>
    <row r="2180" spans="5:32" x14ac:dyDescent="0.3">
      <c r="E2180" s="12">
        <v>40985.833333333336</v>
      </c>
      <c r="F2180" s="16">
        <v>8.5299999999999994</v>
      </c>
      <c r="G2180" s="16">
        <v>1173.2099990844731</v>
      </c>
      <c r="H2180" s="29">
        <v>1.2002866250777522</v>
      </c>
      <c r="I2180" s="26">
        <v>296.7</v>
      </c>
      <c r="J2180" s="30">
        <v>9.4958968347010564E-2</v>
      </c>
      <c r="K2180" s="31">
        <v>0.24489931648152038</v>
      </c>
      <c r="L2180" s="108">
        <f ca="1">REWS!R2180</f>
        <v>8.4942686795274991</v>
      </c>
      <c r="M2180" s="22">
        <f t="shared" si="578"/>
        <v>8.4722479455219943</v>
      </c>
      <c r="N2180" s="22">
        <f t="shared" ca="1" si="579"/>
        <v>8.4367585426540082</v>
      </c>
      <c r="O2180" s="22">
        <f t="shared" si="580"/>
        <v>0.66746320705813322</v>
      </c>
      <c r="P2180" s="81">
        <f t="shared" ca="1" si="581"/>
        <v>9</v>
      </c>
      <c r="Q2180" s="22">
        <f t="shared" ca="1" si="582"/>
        <v>0.4278795145932634</v>
      </c>
      <c r="R2180" s="3">
        <f ca="1">IF(N2180&gt;'Power Curve'!$C$37,0,INDEX(Ci,$P2180,1)*POWER(1-Q2180,3)+INDEX(Ci,$P2180,2)*3*Q2180*POWER(1-Q2180,2)+INDEX(Ci,$P2180,3)*3*POWER(Q2180,2)*(1-Q2180)+INDEX(Ci,$P2180,4)*POWER(Q2180,3))</f>
        <v>1012.8126001181447</v>
      </c>
      <c r="S2180" s="3">
        <f t="shared" si="583"/>
        <v>1173.2099990844731</v>
      </c>
      <c r="T2180" s="3">
        <f t="shared" ca="1" si="584"/>
        <v>-160.39739896632841</v>
      </c>
      <c r="U2180" s="3">
        <f t="shared" ref="U2180:U2243" ca="1" si="592">IF(Z2180,ABS(T2180),"")</f>
        <v>160.39739896632841</v>
      </c>
      <c r="W2180" s="34">
        <f t="shared" si="585"/>
        <v>8</v>
      </c>
      <c r="X2180" s="73" t="b">
        <f>COUNTIF('Power Curve'!$D$2:$D$31,W2180)&gt;0</f>
        <v>1</v>
      </c>
      <c r="Y2180" s="73" t="b">
        <f t="shared" si="586"/>
        <v>0</v>
      </c>
      <c r="Z2180" s="73" t="b">
        <f t="shared" ref="Z2180:Z2243" si="593">AND(X2180,NOT(Y2180))</f>
        <v>1</v>
      </c>
      <c r="AA2180" s="34" t="str">
        <f t="shared" si="587"/>
        <v>Outer</v>
      </c>
      <c r="AB2180" s="35" t="str">
        <f t="shared" ref="AB2180:AB2243" si="594">IF(Z2180,TEXT(ROUND(O2180+0.05,1)-0.1,"0.0")&amp;"-"&amp;TEXT(ROUND(O2180+0.05,1),"0.0"),"")</f>
        <v>0.6-0.7</v>
      </c>
      <c r="AC2180" s="36" t="str">
        <f t="shared" si="588"/>
        <v>20-21</v>
      </c>
      <c r="AD2180" s="36" t="str">
        <f t="shared" si="589"/>
        <v>Mar</v>
      </c>
      <c r="AE2180" s="35" t="str">
        <f t="shared" si="590"/>
        <v>295-305</v>
      </c>
      <c r="AF2180" s="36" t="str">
        <f t="shared" si="591"/>
        <v>HWS-LTI</v>
      </c>
    </row>
    <row r="2181" spans="5:32" x14ac:dyDescent="0.3">
      <c r="E2181" s="12">
        <v>40985.840277777781</v>
      </c>
      <c r="F2181" s="16">
        <v>8.51</v>
      </c>
      <c r="G2181" s="16">
        <v>1070.2599945068362</v>
      </c>
      <c r="H2181" s="29">
        <v>1.2005991656046724</v>
      </c>
      <c r="I2181" s="26">
        <v>293.60000000000002</v>
      </c>
      <c r="J2181" s="30">
        <v>8.8131609870740313E-2</v>
      </c>
      <c r="K2181" s="31">
        <v>0.25810738287552609</v>
      </c>
      <c r="L2181" s="108">
        <f ca="1">REWS!R2181</f>
        <v>8.4969824719548424</v>
      </c>
      <c r="M2181" s="22">
        <f t="shared" si="578"/>
        <v>8.4531169248804723</v>
      </c>
      <c r="N2181" s="22">
        <f t="shared" ca="1" si="579"/>
        <v>8.4401864094117727</v>
      </c>
      <c r="O2181" s="22">
        <f t="shared" si="580"/>
        <v>0.66450644614761589</v>
      </c>
      <c r="P2181" s="81">
        <f t="shared" ca="1" si="581"/>
        <v>9</v>
      </c>
      <c r="Q2181" s="22">
        <f t="shared" ca="1" si="582"/>
        <v>0.43130583321127064</v>
      </c>
      <c r="R2181" s="3">
        <f ca="1">IF(N2181&gt;'Power Curve'!$C$37,0,INDEX(Ci,$P2181,1)*POWER(1-Q2181,3)+INDEX(Ci,$P2181,2)*3*Q2181*POWER(1-Q2181,2)+INDEX(Ci,$P2181,3)*3*POWER(Q2181,2)*(1-Q2181)+INDEX(Ci,$P2181,4)*POWER(Q2181,3))</f>
        <v>1013.8992304753526</v>
      </c>
      <c r="S2181" s="3">
        <f t="shared" si="583"/>
        <v>1070.2599945068362</v>
      </c>
      <c r="T2181" s="3">
        <f t="shared" ca="1" si="584"/>
        <v>-56.360764031483541</v>
      </c>
      <c r="U2181" s="3">
        <f t="shared" ca="1" si="592"/>
        <v>56.360764031483541</v>
      </c>
      <c r="W2181" s="34">
        <f t="shared" si="585"/>
        <v>8</v>
      </c>
      <c r="X2181" s="73" t="b">
        <f>COUNTIF('Power Curve'!$D$2:$D$31,W2181)&gt;0</f>
        <v>1</v>
      </c>
      <c r="Y2181" s="73" t="b">
        <f t="shared" si="586"/>
        <v>0</v>
      </c>
      <c r="Z2181" s="73" t="b">
        <f t="shared" si="593"/>
        <v>1</v>
      </c>
      <c r="AA2181" s="34" t="str">
        <f t="shared" si="587"/>
        <v>Outer</v>
      </c>
      <c r="AB2181" s="35" t="str">
        <f t="shared" si="594"/>
        <v>0.6-0.7</v>
      </c>
      <c r="AC2181" s="36" t="str">
        <f t="shared" si="588"/>
        <v>20-21</v>
      </c>
      <c r="AD2181" s="36" t="str">
        <f t="shared" si="589"/>
        <v>Mar</v>
      </c>
      <c r="AE2181" s="35" t="str">
        <f t="shared" si="590"/>
        <v>285-295</v>
      </c>
      <c r="AF2181" s="36" t="str">
        <f t="shared" si="591"/>
        <v>HWS-LTI</v>
      </c>
    </row>
    <row r="2182" spans="5:32" x14ac:dyDescent="0.3">
      <c r="E2182" s="12">
        <v>40985.847222222219</v>
      </c>
      <c r="F2182" s="16">
        <v>8.34</v>
      </c>
      <c r="G2182" s="16">
        <v>993.93997955322288</v>
      </c>
      <c r="H2182" s="29">
        <v>1.201012477513677</v>
      </c>
      <c r="I2182" s="26">
        <v>294</v>
      </c>
      <c r="J2182" s="30">
        <v>5.2757793764988008E-2</v>
      </c>
      <c r="K2182" s="31">
        <v>0.3190552879184424</v>
      </c>
      <c r="L2182" s="108">
        <f ca="1">REWS!R2182</f>
        <v>8.2267971963124111</v>
      </c>
      <c r="M2182" s="22">
        <f t="shared" si="578"/>
        <v>8.285203771511723</v>
      </c>
      <c r="N2182" s="22">
        <f t="shared" ca="1" si="579"/>
        <v>8.1727447432073941</v>
      </c>
      <c r="O2182" s="22">
        <f t="shared" si="580"/>
        <v>0.63855492701304029</v>
      </c>
      <c r="P2182" s="81">
        <f t="shared" ca="1" si="581"/>
        <v>9</v>
      </c>
      <c r="Q2182" s="22">
        <f t="shared" ca="1" si="582"/>
        <v>0.16398495264573526</v>
      </c>
      <c r="R2182" s="3">
        <f ca="1">IF(N2182&gt;'Power Curve'!$C$37,0,INDEX(Ci,$P2182,1)*POWER(1-Q2182,3)+INDEX(Ci,$P2182,2)*3*Q2182*POWER(1-Q2182,2)+INDEX(Ci,$P2182,3)*3*POWER(Q2182,2)*(1-Q2182)+INDEX(Ci,$P2182,4)*POWER(Q2182,3))</f>
        <v>930.42419711139962</v>
      </c>
      <c r="S2182" s="3">
        <f t="shared" si="583"/>
        <v>993.93997955322288</v>
      </c>
      <c r="T2182" s="3">
        <f t="shared" ca="1" si="584"/>
        <v>-63.515782441823262</v>
      </c>
      <c r="U2182" s="3">
        <f t="shared" ca="1" si="592"/>
        <v>63.515782441823262</v>
      </c>
      <c r="W2182" s="34">
        <f t="shared" si="585"/>
        <v>8</v>
      </c>
      <c r="X2182" s="73" t="b">
        <f>COUNTIF('Power Curve'!$D$2:$D$31,W2182)&gt;0</f>
        <v>1</v>
      </c>
      <c r="Y2182" s="73" t="b">
        <f t="shared" si="586"/>
        <v>0</v>
      </c>
      <c r="Z2182" s="73" t="b">
        <f t="shared" si="593"/>
        <v>1</v>
      </c>
      <c r="AA2182" s="34" t="str">
        <f t="shared" si="587"/>
        <v>Outer</v>
      </c>
      <c r="AB2182" s="35" t="str">
        <f t="shared" si="594"/>
        <v>0.6-0.7</v>
      </c>
      <c r="AC2182" s="36" t="str">
        <f t="shared" si="588"/>
        <v>20-21</v>
      </c>
      <c r="AD2182" s="36" t="str">
        <f t="shared" si="589"/>
        <v>Mar</v>
      </c>
      <c r="AE2182" s="35" t="str">
        <f t="shared" si="590"/>
        <v>285-295</v>
      </c>
      <c r="AF2182" s="36" t="str">
        <f t="shared" si="591"/>
        <v>HWS-LTI</v>
      </c>
    </row>
    <row r="2183" spans="5:32" x14ac:dyDescent="0.3">
      <c r="E2183" s="12">
        <v>40985.854166666664</v>
      </c>
      <c r="F2183" s="16">
        <v>8.6199999999999992</v>
      </c>
      <c r="G2183" s="16">
        <v>1097.9400024414069</v>
      </c>
      <c r="H2183" s="29">
        <v>1.2007891238986279</v>
      </c>
      <c r="I2183" s="26">
        <v>291.89999999999998</v>
      </c>
      <c r="J2183" s="30">
        <v>7.0765661252900236E-2</v>
      </c>
      <c r="K2183" s="31">
        <v>0.30220034280420915</v>
      </c>
      <c r="L2183" s="108">
        <f ca="1">REWS!R2183</f>
        <v>8.5422752012567056</v>
      </c>
      <c r="M2183" s="22">
        <f t="shared" si="578"/>
        <v>8.5628332109808589</v>
      </c>
      <c r="N2183" s="22">
        <f t="shared" ca="1" si="579"/>
        <v>8.4856238736263485</v>
      </c>
      <c r="O2183" s="22">
        <f t="shared" si="580"/>
        <v>0.68146345184362511</v>
      </c>
      <c r="P2183" s="81">
        <f t="shared" ca="1" si="581"/>
        <v>9</v>
      </c>
      <c r="Q2183" s="22">
        <f t="shared" ca="1" si="582"/>
        <v>0.4767227763409293</v>
      </c>
      <c r="R2183" s="3">
        <f ca="1">IF(N2183&gt;'Power Curve'!$C$37,0,INDEX(Ci,$P2183,1)*POWER(1-Q2183,3)+INDEX(Ci,$P2183,2)*3*Q2183*POWER(1-Q2183,2)+INDEX(Ci,$P2183,3)*3*POWER(Q2183,2)*(1-Q2183)+INDEX(Ci,$P2183,4)*POWER(Q2183,3))</f>
        <v>1028.3388379174703</v>
      </c>
      <c r="S2183" s="3">
        <f t="shared" si="583"/>
        <v>1097.9400024414069</v>
      </c>
      <c r="T2183" s="3">
        <f t="shared" ca="1" si="584"/>
        <v>-69.601164523936632</v>
      </c>
      <c r="U2183" s="3">
        <f t="shared" ca="1" si="592"/>
        <v>69.601164523936632</v>
      </c>
      <c r="W2183" s="34">
        <f t="shared" si="585"/>
        <v>9</v>
      </c>
      <c r="X2183" s="73" t="b">
        <f>COUNTIF('Power Curve'!$D$2:$D$31,W2183)&gt;0</f>
        <v>1</v>
      </c>
      <c r="Y2183" s="73" t="b">
        <f t="shared" si="586"/>
        <v>0</v>
      </c>
      <c r="Z2183" s="73" t="b">
        <f t="shared" si="593"/>
        <v>1</v>
      </c>
      <c r="AA2183" s="34" t="str">
        <f t="shared" si="587"/>
        <v>Outer</v>
      </c>
      <c r="AB2183" s="35" t="str">
        <f t="shared" si="594"/>
        <v>0.6-0.7</v>
      </c>
      <c r="AC2183" s="36" t="str">
        <f t="shared" si="588"/>
        <v>20-21</v>
      </c>
      <c r="AD2183" s="36" t="str">
        <f t="shared" si="589"/>
        <v>Mar</v>
      </c>
      <c r="AE2183" s="35" t="str">
        <f t="shared" si="590"/>
        <v>285-295</v>
      </c>
      <c r="AF2183" s="36" t="str">
        <f t="shared" si="591"/>
        <v>HWS-LTI</v>
      </c>
    </row>
    <row r="2184" spans="5:32" x14ac:dyDescent="0.3">
      <c r="E2184" s="12">
        <v>40985.861111111109</v>
      </c>
      <c r="F2184" s="16">
        <v>7.47</v>
      </c>
      <c r="G2184" s="16">
        <v>687.29998016357422</v>
      </c>
      <c r="H2184" s="29">
        <v>1.2011130486690349</v>
      </c>
      <c r="I2184" s="26">
        <v>296.5</v>
      </c>
      <c r="J2184" s="30">
        <v>5.8902275769745653E-2</v>
      </c>
      <c r="K2184" s="31">
        <v>0.3963441327889447</v>
      </c>
      <c r="L2184" s="108">
        <f ca="1">REWS!R2184</f>
        <v>7.3926382776168911</v>
      </c>
      <c r="M2184" s="22">
        <f t="shared" si="578"/>
        <v>7.4211270583169675</v>
      </c>
      <c r="N2184" s="22">
        <f t="shared" ca="1" si="579"/>
        <v>7.3442714798356699</v>
      </c>
      <c r="O2184" s="22">
        <f t="shared" si="580"/>
        <v>0.50500908556862467</v>
      </c>
      <c r="P2184" s="81">
        <f t="shared" ca="1" si="581"/>
        <v>8</v>
      </c>
      <c r="Q2184" s="22">
        <f t="shared" ca="1" si="582"/>
        <v>0.33127960670779766</v>
      </c>
      <c r="R2184" s="3">
        <f ca="1">IF(N2184&gt;'Power Curve'!$C$37,0,INDEX(Ci,$P2184,1)*POWER(1-Q2184,3)+INDEX(Ci,$P2184,2)*3*Q2184*POWER(1-Q2184,2)+INDEX(Ci,$P2184,3)*3*POWER(Q2184,2)*(1-Q2184)+INDEX(Ci,$P2184,4)*POWER(Q2184,3))</f>
        <v>688.22467256024356</v>
      </c>
      <c r="S2184" s="3">
        <f t="shared" si="583"/>
        <v>687.29998016357422</v>
      </c>
      <c r="T2184" s="3">
        <f t="shared" ca="1" si="584"/>
        <v>0.924692396669343</v>
      </c>
      <c r="U2184" s="3">
        <f t="shared" ca="1" si="592"/>
        <v>0.924692396669343</v>
      </c>
      <c r="W2184" s="34">
        <f t="shared" si="585"/>
        <v>7</v>
      </c>
      <c r="X2184" s="73" t="b">
        <f>COUNTIF('Power Curve'!$D$2:$D$31,W2184)&gt;0</f>
        <v>1</v>
      </c>
      <c r="Y2184" s="73" t="b">
        <f t="shared" si="586"/>
        <v>0</v>
      </c>
      <c r="Z2184" s="73" t="b">
        <f t="shared" si="593"/>
        <v>1</v>
      </c>
      <c r="AA2184" s="34" t="str">
        <f t="shared" si="587"/>
        <v>Outer</v>
      </c>
      <c r="AB2184" s="35" t="str">
        <f t="shared" si="594"/>
        <v>0.5-0.6</v>
      </c>
      <c r="AC2184" s="36" t="str">
        <f t="shared" si="588"/>
        <v>20-21</v>
      </c>
      <c r="AD2184" s="36" t="str">
        <f t="shared" si="589"/>
        <v>Mar</v>
      </c>
      <c r="AE2184" s="35" t="str">
        <f t="shared" si="590"/>
        <v>295-305</v>
      </c>
      <c r="AF2184" s="36" t="str">
        <f t="shared" si="591"/>
        <v>HWS-LTI</v>
      </c>
    </row>
    <row r="2185" spans="5:32" x14ac:dyDescent="0.3">
      <c r="E2185" s="12">
        <v>40985.868055555555</v>
      </c>
      <c r="F2185" s="16">
        <v>6.69</v>
      </c>
      <c r="G2185" s="16">
        <v>497.59001541137718</v>
      </c>
      <c r="H2185" s="29">
        <v>1.2012024038172973</v>
      </c>
      <c r="I2185" s="26">
        <v>293.39999999999998</v>
      </c>
      <c r="J2185" s="30">
        <v>7.623318385650224E-2</v>
      </c>
      <c r="K2185" s="31">
        <v>0.29159710525154237</v>
      </c>
      <c r="L2185" s="108">
        <f ca="1">REWS!R2185</f>
        <v>6.5891268512981043</v>
      </c>
      <c r="M2185" s="22">
        <f t="shared" si="578"/>
        <v>6.6463950653371553</v>
      </c>
      <c r="N2185" s="22">
        <f t="shared" ca="1" si="579"/>
        <v>6.5461794005004874</v>
      </c>
      <c r="O2185" s="22">
        <f t="shared" si="580"/>
        <v>0.3852717586432563</v>
      </c>
      <c r="P2185" s="81">
        <f t="shared" ca="1" si="581"/>
        <v>7</v>
      </c>
      <c r="Q2185" s="22">
        <f t="shared" ca="1" si="582"/>
        <v>0.52329498360882787</v>
      </c>
      <c r="R2185" s="3">
        <f ca="1">IF(N2185&gt;'Power Curve'!$C$37,0,INDEX(Ci,$P2185,1)*POWER(1-Q2185,3)+INDEX(Ci,$P2185,2)*3*Q2185*POWER(1-Q2185,2)+INDEX(Ci,$P2185,3)*3*POWER(Q2185,2)*(1-Q2185)+INDEX(Ci,$P2185,4)*POWER(Q2185,3))</f>
        <v>481.86361669450559</v>
      </c>
      <c r="S2185" s="3">
        <f t="shared" si="583"/>
        <v>497.59001541137718</v>
      </c>
      <c r="T2185" s="3">
        <f t="shared" ca="1" si="584"/>
        <v>-15.726398716871586</v>
      </c>
      <c r="U2185" s="3">
        <f t="shared" ca="1" si="592"/>
        <v>15.726398716871586</v>
      </c>
      <c r="W2185" s="34">
        <f t="shared" si="585"/>
        <v>7</v>
      </c>
      <c r="X2185" s="73" t="b">
        <f>COUNTIF('Power Curve'!$D$2:$D$31,W2185)&gt;0</f>
        <v>1</v>
      </c>
      <c r="Y2185" s="73" t="b">
        <f t="shared" si="586"/>
        <v>0</v>
      </c>
      <c r="Z2185" s="73" t="b">
        <f t="shared" si="593"/>
        <v>1</v>
      </c>
      <c r="AA2185" s="34" t="str">
        <f t="shared" si="587"/>
        <v>Outer</v>
      </c>
      <c r="AB2185" s="35" t="str">
        <f t="shared" si="594"/>
        <v>0.3-0.4</v>
      </c>
      <c r="AC2185" s="36" t="str">
        <f t="shared" si="588"/>
        <v>20-21</v>
      </c>
      <c r="AD2185" s="36" t="str">
        <f t="shared" si="589"/>
        <v>Mar</v>
      </c>
      <c r="AE2185" s="35" t="str">
        <f t="shared" si="590"/>
        <v>285-295</v>
      </c>
      <c r="AF2185" s="36" t="str">
        <f t="shared" si="591"/>
        <v>LWS-LTI</v>
      </c>
    </row>
    <row r="2186" spans="5:32" x14ac:dyDescent="0.3">
      <c r="E2186" s="12">
        <v>40985.875</v>
      </c>
      <c r="F2186" s="16">
        <v>6.8</v>
      </c>
      <c r="G2186" s="16">
        <v>542.17997741699241</v>
      </c>
      <c r="H2186" s="29">
        <v>1.2019624607656274</v>
      </c>
      <c r="I2186" s="26">
        <v>290.5</v>
      </c>
      <c r="J2186" s="30">
        <v>8.2352941176470601E-2</v>
      </c>
      <c r="K2186" s="31">
        <v>0.17125825370677092</v>
      </c>
      <c r="L2186" s="108">
        <f ca="1">REWS!R2186</f>
        <v>6.8531248755510976</v>
      </c>
      <c r="M2186" s="22">
        <f t="shared" si="578"/>
        <v>6.7571026707383295</v>
      </c>
      <c r="N2186" s="22">
        <f t="shared" ca="1" si="579"/>
        <v>6.8098924116896473</v>
      </c>
      <c r="O2186" s="22">
        <f t="shared" si="580"/>
        <v>0.40238197593279901</v>
      </c>
      <c r="P2186" s="81">
        <f t="shared" ca="1" si="581"/>
        <v>7</v>
      </c>
      <c r="Q2186" s="22">
        <f t="shared" ca="1" si="582"/>
        <v>0.79137145578549906</v>
      </c>
      <c r="R2186" s="3">
        <f ca="1">IF(N2186&gt;'Power Curve'!$C$37,0,INDEX(Ci,$P2186,1)*POWER(1-Q2186,3)+INDEX(Ci,$P2186,2)*3*Q2186*POWER(1-Q2186,2)+INDEX(Ci,$P2186,3)*3*POWER(Q2186,2)*(1-Q2186)+INDEX(Ci,$P2186,4)*POWER(Q2186,3))</f>
        <v>547.74102386788729</v>
      </c>
      <c r="S2186" s="3">
        <f t="shared" si="583"/>
        <v>542.17997741699241</v>
      </c>
      <c r="T2186" s="3">
        <f t="shared" ca="1" si="584"/>
        <v>5.561046450894878</v>
      </c>
      <c r="U2186" s="3">
        <f t="shared" ca="1" si="592"/>
        <v>5.561046450894878</v>
      </c>
      <c r="W2186" s="34">
        <f t="shared" si="585"/>
        <v>7</v>
      </c>
      <c r="X2186" s="73" t="b">
        <f>COUNTIF('Power Curve'!$D$2:$D$31,W2186)&gt;0</f>
        <v>1</v>
      </c>
      <c r="Y2186" s="73" t="b">
        <f t="shared" si="586"/>
        <v>0</v>
      </c>
      <c r="Z2186" s="73" t="b">
        <f t="shared" si="593"/>
        <v>1</v>
      </c>
      <c r="AA2186" s="34" t="str">
        <f t="shared" si="587"/>
        <v>Outer</v>
      </c>
      <c r="AB2186" s="35" t="str">
        <f t="shared" si="594"/>
        <v>0.4-0.5</v>
      </c>
      <c r="AC2186" s="36" t="str">
        <f t="shared" si="588"/>
        <v>21-22</v>
      </c>
      <c r="AD2186" s="36" t="str">
        <f t="shared" si="589"/>
        <v>Mar</v>
      </c>
      <c r="AE2186" s="35" t="str">
        <f t="shared" si="590"/>
        <v>285-295</v>
      </c>
      <c r="AF2186" s="36" t="str">
        <f t="shared" si="591"/>
        <v>LWS-LTI</v>
      </c>
    </row>
    <row r="2187" spans="5:32" x14ac:dyDescent="0.3">
      <c r="E2187" s="12">
        <v>40985.881944444445</v>
      </c>
      <c r="F2187" s="16">
        <v>7.12</v>
      </c>
      <c r="G2187" s="16">
        <v>676.99002456665085</v>
      </c>
      <c r="H2187" s="29">
        <v>1.2023204670396446</v>
      </c>
      <c r="I2187" s="26">
        <v>294.3</v>
      </c>
      <c r="J2187" s="30">
        <v>8.7078651685393263E-2</v>
      </c>
      <c r="K2187" s="31">
        <v>0.25095754799366454</v>
      </c>
      <c r="L2187" s="108">
        <f ca="1">REWS!R2187</f>
        <v>7.0838423289096601</v>
      </c>
      <c r="M2187" s="22">
        <f t="shared" si="578"/>
        <v>7.0757863445252651</v>
      </c>
      <c r="N2187" s="22">
        <f t="shared" ca="1" si="579"/>
        <v>7.0398532047287956</v>
      </c>
      <c r="O2187" s="22">
        <f t="shared" si="580"/>
        <v>0.45163556501879676</v>
      </c>
      <c r="P2187" s="81">
        <f t="shared" ca="1" si="581"/>
        <v>8</v>
      </c>
      <c r="Q2187" s="22">
        <f t="shared" ca="1" si="582"/>
        <v>2.4888346998798837E-2</v>
      </c>
      <c r="R2187" s="3">
        <f ca="1">IF(N2187&gt;'Power Curve'!$C$37,0,INDEX(Ci,$P2187,1)*POWER(1-Q2187,3)+INDEX(Ci,$P2187,2)*3*Q2187*POWER(1-Q2187,2)+INDEX(Ci,$P2187,3)*3*POWER(Q2187,2)*(1-Q2187)+INDEX(Ci,$P2187,4)*POWER(Q2187,3))</f>
        <v>606.68652789151406</v>
      </c>
      <c r="S2187" s="3">
        <f t="shared" si="583"/>
        <v>676.99002456665085</v>
      </c>
      <c r="T2187" s="3">
        <f t="shared" ca="1" si="584"/>
        <v>-70.303496675136785</v>
      </c>
      <c r="U2187" s="3">
        <f t="shared" ca="1" si="592"/>
        <v>70.303496675136785</v>
      </c>
      <c r="W2187" s="34">
        <f t="shared" si="585"/>
        <v>7</v>
      </c>
      <c r="X2187" s="73" t="b">
        <f>COUNTIF('Power Curve'!$D$2:$D$31,W2187)&gt;0</f>
        <v>1</v>
      </c>
      <c r="Y2187" s="73" t="b">
        <f t="shared" si="586"/>
        <v>0</v>
      </c>
      <c r="Z2187" s="73" t="b">
        <f t="shared" si="593"/>
        <v>1</v>
      </c>
      <c r="AA2187" s="34" t="str">
        <f t="shared" si="587"/>
        <v>Outer</v>
      </c>
      <c r="AB2187" s="35" t="str">
        <f t="shared" si="594"/>
        <v>0.4-0.5</v>
      </c>
      <c r="AC2187" s="36" t="str">
        <f t="shared" si="588"/>
        <v>21-22</v>
      </c>
      <c r="AD2187" s="36" t="str">
        <f t="shared" si="589"/>
        <v>Mar</v>
      </c>
      <c r="AE2187" s="35" t="str">
        <f t="shared" si="590"/>
        <v>285-295</v>
      </c>
      <c r="AF2187" s="36" t="str">
        <f t="shared" si="591"/>
        <v>LWS-LTI</v>
      </c>
    </row>
    <row r="2188" spans="5:32" x14ac:dyDescent="0.3">
      <c r="E2188" s="12">
        <v>40985.888888888891</v>
      </c>
      <c r="F2188" s="16">
        <v>7.82</v>
      </c>
      <c r="G2188" s="16">
        <v>804.44999694824264</v>
      </c>
      <c r="H2188" s="29">
        <v>1.2028238488551453</v>
      </c>
      <c r="I2188" s="26">
        <v>301.39999999999998</v>
      </c>
      <c r="J2188" s="30">
        <v>5.6265984654731455E-2</v>
      </c>
      <c r="K2188" s="31">
        <v>0.28395989236752894</v>
      </c>
      <c r="L2188" s="108">
        <f ca="1">REWS!R2188</f>
        <v>7.7710263538927586</v>
      </c>
      <c r="M2188" s="22">
        <f t="shared" si="578"/>
        <v>7.7725239148260936</v>
      </c>
      <c r="N2188" s="22">
        <f t="shared" ca="1" si="579"/>
        <v>7.7238475931426196</v>
      </c>
      <c r="O2188" s="22">
        <f t="shared" si="580"/>
        <v>0.55931860249788923</v>
      </c>
      <c r="P2188" s="81">
        <f t="shared" ca="1" si="581"/>
        <v>8</v>
      </c>
      <c r="Q2188" s="22">
        <f t="shared" ca="1" si="582"/>
        <v>0.71331581485178042</v>
      </c>
      <c r="R2188" s="3">
        <f ca="1">IF(N2188&gt;'Power Curve'!$C$37,0,INDEX(Ci,$P2188,1)*POWER(1-Q2188,3)+INDEX(Ci,$P2188,2)*3*Q2188*POWER(1-Q2188,2)+INDEX(Ci,$P2188,3)*3*POWER(Q2188,2)*(1-Q2188)+INDEX(Ci,$P2188,4)*POWER(Q2188,3))</f>
        <v>796.4548416667883</v>
      </c>
      <c r="S2188" s="3">
        <f t="shared" si="583"/>
        <v>804.44999694824264</v>
      </c>
      <c r="T2188" s="3">
        <f t="shared" ca="1" si="584"/>
        <v>-7.9951552814543447</v>
      </c>
      <c r="U2188" s="3">
        <f t="shared" ca="1" si="592"/>
        <v>7.9951552814543447</v>
      </c>
      <c r="W2188" s="34">
        <f t="shared" si="585"/>
        <v>8</v>
      </c>
      <c r="X2188" s="73" t="b">
        <f>COUNTIF('Power Curve'!$D$2:$D$31,W2188)&gt;0</f>
        <v>1</v>
      </c>
      <c r="Y2188" s="73" t="b">
        <f t="shared" si="586"/>
        <v>0</v>
      </c>
      <c r="Z2188" s="73" t="b">
        <f t="shared" si="593"/>
        <v>1</v>
      </c>
      <c r="AA2188" s="34" t="str">
        <f t="shared" si="587"/>
        <v>Outer</v>
      </c>
      <c r="AB2188" s="35" t="str">
        <f t="shared" si="594"/>
        <v>0.5-0.6</v>
      </c>
      <c r="AC2188" s="36" t="str">
        <f t="shared" si="588"/>
        <v>21-22</v>
      </c>
      <c r="AD2188" s="36" t="str">
        <f t="shared" si="589"/>
        <v>Mar</v>
      </c>
      <c r="AE2188" s="35" t="str">
        <f t="shared" si="590"/>
        <v>295-305</v>
      </c>
      <c r="AF2188" s="36" t="str">
        <f t="shared" si="591"/>
        <v>HWS-LTI</v>
      </c>
    </row>
    <row r="2189" spans="5:32" x14ac:dyDescent="0.3">
      <c r="E2189" s="12">
        <v>40985.895833333336</v>
      </c>
      <c r="F2189" s="16">
        <v>6.94</v>
      </c>
      <c r="G2189" s="16">
        <v>520.25</v>
      </c>
      <c r="H2189" s="29">
        <v>1.2031822718300724</v>
      </c>
      <c r="I2189" s="26">
        <v>299.89999999999998</v>
      </c>
      <c r="J2189" s="30">
        <v>6.0518731988472615E-2</v>
      </c>
      <c r="K2189" s="31">
        <v>0.27679885100135698</v>
      </c>
      <c r="L2189" s="108">
        <f ca="1">REWS!R2189</f>
        <v>6.9006632743136107</v>
      </c>
      <c r="M2189" s="22">
        <f t="shared" si="578"/>
        <v>6.8985515767882806</v>
      </c>
      <c r="N2189" s="22">
        <f t="shared" ca="1" si="579"/>
        <v>6.8594497855765324</v>
      </c>
      <c r="O2189" s="22">
        <f t="shared" si="580"/>
        <v>0.42424336033464344</v>
      </c>
      <c r="P2189" s="81">
        <f t="shared" ca="1" si="581"/>
        <v>7</v>
      </c>
      <c r="Q2189" s="22">
        <f t="shared" ca="1" si="582"/>
        <v>0.84174881829040438</v>
      </c>
      <c r="R2189" s="3">
        <f ca="1">IF(N2189&gt;'Power Curve'!$C$37,0,INDEX(Ci,$P2189,1)*POWER(1-Q2189,3)+INDEX(Ci,$P2189,2)*3*Q2189*POWER(1-Q2189,2)+INDEX(Ci,$P2189,3)*3*POWER(Q2189,2)*(1-Q2189)+INDEX(Ci,$P2189,4)*POWER(Q2189,3))</f>
        <v>560.39577122033313</v>
      </c>
      <c r="S2189" s="3">
        <f t="shared" si="583"/>
        <v>520.25</v>
      </c>
      <c r="T2189" s="3">
        <f t="shared" ca="1" si="584"/>
        <v>40.145771220333131</v>
      </c>
      <c r="U2189" s="3">
        <f t="shared" ca="1" si="592"/>
        <v>40.145771220333131</v>
      </c>
      <c r="W2189" s="34">
        <f t="shared" si="585"/>
        <v>7</v>
      </c>
      <c r="X2189" s="73" t="b">
        <f>COUNTIF('Power Curve'!$D$2:$D$31,W2189)&gt;0</f>
        <v>1</v>
      </c>
      <c r="Y2189" s="73" t="b">
        <f t="shared" si="586"/>
        <v>0</v>
      </c>
      <c r="Z2189" s="73" t="b">
        <f t="shared" si="593"/>
        <v>1</v>
      </c>
      <c r="AA2189" s="34" t="str">
        <f t="shared" si="587"/>
        <v>Outer</v>
      </c>
      <c r="AB2189" s="35" t="str">
        <f t="shared" si="594"/>
        <v>0.4-0.5</v>
      </c>
      <c r="AC2189" s="36" t="str">
        <f t="shared" si="588"/>
        <v>21-22</v>
      </c>
      <c r="AD2189" s="36" t="str">
        <f t="shared" si="589"/>
        <v>Mar</v>
      </c>
      <c r="AE2189" s="35" t="str">
        <f t="shared" si="590"/>
        <v>295-305</v>
      </c>
      <c r="AF2189" s="36" t="str">
        <f t="shared" si="591"/>
        <v>LWS-LTI</v>
      </c>
    </row>
    <row r="2190" spans="5:32" x14ac:dyDescent="0.3">
      <c r="E2190" s="12">
        <v>40985.902777777781</v>
      </c>
      <c r="F2190" s="16">
        <v>6.43</v>
      </c>
      <c r="G2190" s="16">
        <v>452.30001449584915</v>
      </c>
      <c r="H2190" s="29">
        <v>1.2035409106159998</v>
      </c>
      <c r="I2190" s="26">
        <v>293.7</v>
      </c>
      <c r="J2190" s="30">
        <v>5.7542768273716953E-2</v>
      </c>
      <c r="K2190" s="31">
        <v>0.25344722207834264</v>
      </c>
      <c r="L2190" s="108">
        <f ca="1">REWS!R2190</f>
        <v>6.4152544986309632</v>
      </c>
      <c r="M2190" s="22">
        <f t="shared" si="578"/>
        <v>6.3922324941732738</v>
      </c>
      <c r="N2190" s="22">
        <f t="shared" ca="1" si="579"/>
        <v>6.377573602572336</v>
      </c>
      <c r="O2190" s="22">
        <f t="shared" si="580"/>
        <v>0.34599011395656931</v>
      </c>
      <c r="P2190" s="81">
        <f t="shared" ca="1" si="581"/>
        <v>7</v>
      </c>
      <c r="Q2190" s="22">
        <f t="shared" ca="1" si="582"/>
        <v>0.35189939226771505</v>
      </c>
      <c r="R2190" s="3">
        <f ca="1">IF(N2190&gt;'Power Curve'!$C$37,0,INDEX(Ci,$P2190,1)*POWER(1-Q2190,3)+INDEX(Ci,$P2190,2)*3*Q2190*POWER(1-Q2190,2)+INDEX(Ci,$P2190,3)*3*POWER(Q2190,2)*(1-Q2190)+INDEX(Ci,$P2190,4)*POWER(Q2190,3))</f>
        <v>441.9535275993706</v>
      </c>
      <c r="S2190" s="3">
        <f t="shared" si="583"/>
        <v>452.30001449584915</v>
      </c>
      <c r="T2190" s="3">
        <f t="shared" ca="1" si="584"/>
        <v>-10.346486896478552</v>
      </c>
      <c r="U2190" s="3">
        <f t="shared" ca="1" si="592"/>
        <v>10.346486896478552</v>
      </c>
      <c r="W2190" s="34">
        <f t="shared" si="585"/>
        <v>6</v>
      </c>
      <c r="X2190" s="73" t="b">
        <f>COUNTIF('Power Curve'!$D$2:$D$31,W2190)&gt;0</f>
        <v>1</v>
      </c>
      <c r="Y2190" s="73" t="b">
        <f t="shared" si="586"/>
        <v>0</v>
      </c>
      <c r="Z2190" s="73" t="b">
        <f t="shared" si="593"/>
        <v>1</v>
      </c>
      <c r="AA2190" s="34" t="str">
        <f t="shared" si="587"/>
        <v>Outer</v>
      </c>
      <c r="AB2190" s="35" t="str">
        <f t="shared" si="594"/>
        <v>0.3-0.4</v>
      </c>
      <c r="AC2190" s="36" t="str">
        <f t="shared" si="588"/>
        <v>21-22</v>
      </c>
      <c r="AD2190" s="36" t="str">
        <f t="shared" si="589"/>
        <v>Mar</v>
      </c>
      <c r="AE2190" s="35" t="str">
        <f t="shared" si="590"/>
        <v>285-295</v>
      </c>
      <c r="AF2190" s="36" t="str">
        <f t="shared" si="591"/>
        <v>LWS-LTI</v>
      </c>
    </row>
    <row r="2191" spans="5:32" x14ac:dyDescent="0.3">
      <c r="E2191" s="12">
        <v>40985.909722222219</v>
      </c>
      <c r="F2191" s="16">
        <v>6.95</v>
      </c>
      <c r="G2191" s="16">
        <v>580.41998100280762</v>
      </c>
      <c r="H2191" s="29">
        <v>1.2037651660426305</v>
      </c>
      <c r="I2191" s="26">
        <v>298.3</v>
      </c>
      <c r="J2191" s="30">
        <v>5.7553956834532377E-2</v>
      </c>
      <c r="K2191" s="31">
        <v>0.2763298328916044</v>
      </c>
      <c r="L2191" s="108">
        <f ca="1">REWS!R2191</f>
        <v>6.9559946581456282</v>
      </c>
      <c r="M2191" s="22">
        <f t="shared" si="578"/>
        <v>6.9096073030581806</v>
      </c>
      <c r="N2191" s="22">
        <f t="shared" ca="1" si="579"/>
        <v>6.9155671208570828</v>
      </c>
      <c r="O2191" s="22">
        <f t="shared" si="580"/>
        <v>0.4259520584686714</v>
      </c>
      <c r="P2191" s="81">
        <f t="shared" ca="1" si="581"/>
        <v>7</v>
      </c>
      <c r="Q2191" s="22">
        <f t="shared" ca="1" si="582"/>
        <v>0.89879468493964076</v>
      </c>
      <c r="R2191" s="3">
        <f ca="1">IF(N2191&gt;'Power Curve'!$C$37,0,INDEX(Ci,$P2191,1)*POWER(1-Q2191,3)+INDEX(Ci,$P2191,2)*3*Q2191*POWER(1-Q2191,2)+INDEX(Ci,$P2191,3)*3*POWER(Q2191,2)*(1-Q2191)+INDEX(Ci,$P2191,4)*POWER(Q2191,3))</f>
        <v>574.77342618577393</v>
      </c>
      <c r="S2191" s="3">
        <f t="shared" si="583"/>
        <v>580.41998100280762</v>
      </c>
      <c r="T2191" s="3">
        <f t="shared" ca="1" si="584"/>
        <v>-5.6465548170336888</v>
      </c>
      <c r="U2191" s="3">
        <f t="shared" ca="1" si="592"/>
        <v>5.6465548170336888</v>
      </c>
      <c r="W2191" s="34">
        <f t="shared" si="585"/>
        <v>7</v>
      </c>
      <c r="X2191" s="73" t="b">
        <f>COUNTIF('Power Curve'!$D$2:$D$31,W2191)&gt;0</f>
        <v>1</v>
      </c>
      <c r="Y2191" s="73" t="b">
        <f t="shared" si="586"/>
        <v>0</v>
      </c>
      <c r="Z2191" s="73" t="b">
        <f t="shared" si="593"/>
        <v>1</v>
      </c>
      <c r="AA2191" s="34" t="str">
        <f t="shared" si="587"/>
        <v>Outer</v>
      </c>
      <c r="AB2191" s="35" t="str">
        <f t="shared" si="594"/>
        <v>0.4-0.5</v>
      </c>
      <c r="AC2191" s="36" t="str">
        <f t="shared" si="588"/>
        <v>21-22</v>
      </c>
      <c r="AD2191" s="36" t="str">
        <f t="shared" si="589"/>
        <v>Mar</v>
      </c>
      <c r="AE2191" s="35" t="str">
        <f t="shared" si="590"/>
        <v>295-305</v>
      </c>
      <c r="AF2191" s="36" t="str">
        <f t="shared" si="591"/>
        <v>LWS-LTI</v>
      </c>
    </row>
    <row r="2192" spans="5:32" x14ac:dyDescent="0.3">
      <c r="E2192" s="12">
        <v>40985.916666666664</v>
      </c>
      <c r="F2192" s="16">
        <v>6.74</v>
      </c>
      <c r="G2192" s="16">
        <v>513.77999877929688</v>
      </c>
      <c r="H2192" s="29">
        <v>1.2040343841768626</v>
      </c>
      <c r="I2192" s="26">
        <v>294.89999999999998</v>
      </c>
      <c r="J2192" s="30">
        <v>6.0830860534124627E-2</v>
      </c>
      <c r="K2192" s="31">
        <v>0.25940937016509985</v>
      </c>
      <c r="L2192" s="108">
        <f ca="1">REWS!R2192</f>
        <v>6.75259196069055</v>
      </c>
      <c r="M2192" s="22">
        <f t="shared" si="578"/>
        <v>6.7013273039715235</v>
      </c>
      <c r="N2192" s="22">
        <f t="shared" ca="1" si="579"/>
        <v>6.7138470146519564</v>
      </c>
      <c r="O2192" s="22">
        <f t="shared" si="580"/>
        <v>0.39376171320264813</v>
      </c>
      <c r="P2192" s="81">
        <f t="shared" ca="1" si="581"/>
        <v>7</v>
      </c>
      <c r="Q2192" s="22">
        <f t="shared" ca="1" si="582"/>
        <v>0.69373686775145127</v>
      </c>
      <c r="R2192" s="3">
        <f ca="1">IF(N2192&gt;'Power Curve'!$C$37,0,INDEX(Ci,$P2192,1)*POWER(1-Q2192,3)+INDEX(Ci,$P2192,2)*3*Q2192*POWER(1-Q2192,2)+INDEX(Ci,$P2192,3)*3*POWER(Q2192,2)*(1-Q2192)+INDEX(Ci,$P2192,4)*POWER(Q2192,3))</f>
        <v>523.40170904917932</v>
      </c>
      <c r="S2192" s="3">
        <f t="shared" si="583"/>
        <v>513.77999877929688</v>
      </c>
      <c r="T2192" s="3">
        <f t="shared" ca="1" si="584"/>
        <v>9.6217102698824419</v>
      </c>
      <c r="U2192" s="3">
        <f t="shared" ca="1" si="592"/>
        <v>9.6217102698824419</v>
      </c>
      <c r="W2192" s="34">
        <f t="shared" si="585"/>
        <v>7</v>
      </c>
      <c r="X2192" s="73" t="b">
        <f>COUNTIF('Power Curve'!$D$2:$D$31,W2192)&gt;0</f>
        <v>1</v>
      </c>
      <c r="Y2192" s="73" t="b">
        <f t="shared" si="586"/>
        <v>0</v>
      </c>
      <c r="Z2192" s="73" t="b">
        <f t="shared" si="593"/>
        <v>1</v>
      </c>
      <c r="AA2192" s="34" t="str">
        <f t="shared" si="587"/>
        <v>Outer</v>
      </c>
      <c r="AB2192" s="35" t="str">
        <f t="shared" si="594"/>
        <v>0.3-0.4</v>
      </c>
      <c r="AC2192" s="36" t="str">
        <f t="shared" si="588"/>
        <v>22-23</v>
      </c>
      <c r="AD2192" s="36" t="str">
        <f t="shared" si="589"/>
        <v>Mar</v>
      </c>
      <c r="AE2192" s="35" t="str">
        <f t="shared" si="590"/>
        <v>285-295</v>
      </c>
      <c r="AF2192" s="36" t="str">
        <f t="shared" si="591"/>
        <v>LWS-LTI</v>
      </c>
    </row>
    <row r="2193" spans="5:32" x14ac:dyDescent="0.3">
      <c r="E2193" s="12">
        <v>40985.923611111109</v>
      </c>
      <c r="F2193" s="16">
        <v>5.92</v>
      </c>
      <c r="G2193" s="16">
        <v>304.12001037597679</v>
      </c>
      <c r="H2193" s="29">
        <v>1.2044937008514929</v>
      </c>
      <c r="I2193" s="26">
        <v>293.8</v>
      </c>
      <c r="J2193" s="30">
        <v>4.3918918918918921E-2</v>
      </c>
      <c r="K2193" s="31">
        <v>0.35418574143160214</v>
      </c>
      <c r="L2193" s="108">
        <f ca="1">REWS!R2193</f>
        <v>5.8823858061588554</v>
      </c>
      <c r="M2193" s="22">
        <f t="shared" si="578"/>
        <v>5.886780666107871</v>
      </c>
      <c r="N2193" s="22">
        <f t="shared" ca="1" si="579"/>
        <v>5.8493775395748839</v>
      </c>
      <c r="O2193" s="22">
        <f t="shared" si="580"/>
        <v>0.26787090456480062</v>
      </c>
      <c r="P2193" s="81">
        <f t="shared" ca="1" si="581"/>
        <v>6</v>
      </c>
      <c r="Q2193" s="22">
        <f t="shared" ca="1" si="582"/>
        <v>0.81857293822645005</v>
      </c>
      <c r="R2193" s="3">
        <f ca="1">IF(N2193&gt;'Power Curve'!$C$37,0,INDEX(Ci,$P2193,1)*POWER(1-Q2193,3)+INDEX(Ci,$P2193,2)*3*Q2193*POWER(1-Q2193,2)+INDEX(Ci,$P2193,3)*3*POWER(Q2193,2)*(1-Q2193)+INDEX(Ci,$P2193,4)*POWER(Q2193,3))</f>
        <v>336.56765611011497</v>
      </c>
      <c r="S2193" s="3">
        <f t="shared" si="583"/>
        <v>304.12001037597679</v>
      </c>
      <c r="T2193" s="3">
        <f t="shared" ca="1" si="584"/>
        <v>32.447645734138177</v>
      </c>
      <c r="U2193" s="3">
        <f t="shared" ca="1" si="592"/>
        <v>32.447645734138177</v>
      </c>
      <c r="W2193" s="34">
        <f t="shared" si="585"/>
        <v>6</v>
      </c>
      <c r="X2193" s="73" t="b">
        <f>COUNTIF('Power Curve'!$D$2:$D$31,W2193)&gt;0</f>
        <v>1</v>
      </c>
      <c r="Y2193" s="73" t="b">
        <f t="shared" si="586"/>
        <v>0</v>
      </c>
      <c r="Z2193" s="73" t="b">
        <f t="shared" si="593"/>
        <v>1</v>
      </c>
      <c r="AA2193" s="34" t="str">
        <f t="shared" si="587"/>
        <v>Outer</v>
      </c>
      <c r="AB2193" s="35" t="str">
        <f t="shared" si="594"/>
        <v>0.2-0.3</v>
      </c>
      <c r="AC2193" s="36" t="str">
        <f t="shared" si="588"/>
        <v>22-23</v>
      </c>
      <c r="AD2193" s="36" t="str">
        <f t="shared" si="589"/>
        <v>Mar</v>
      </c>
      <c r="AE2193" s="35" t="str">
        <f t="shared" si="590"/>
        <v>285-295</v>
      </c>
      <c r="AF2193" s="36" t="str">
        <f t="shared" si="591"/>
        <v>LWS-LTI</v>
      </c>
    </row>
    <row r="2194" spans="5:32" x14ac:dyDescent="0.3">
      <c r="E2194" s="12">
        <v>40985.930555555555</v>
      </c>
      <c r="F2194" s="16">
        <v>6.59</v>
      </c>
      <c r="G2194" s="16">
        <v>496.6699981689456</v>
      </c>
      <c r="H2194" s="29">
        <v>1.2046284204449902</v>
      </c>
      <c r="I2194" s="26">
        <v>295.3</v>
      </c>
      <c r="J2194" s="30">
        <v>8.0424886191198794E-2</v>
      </c>
      <c r="K2194" s="31">
        <v>0.24926483886523187</v>
      </c>
      <c r="L2194" s="108">
        <f ca="1">REWS!R2194</f>
        <v>6.5655827063345411</v>
      </c>
      <c r="M2194" s="22">
        <f t="shared" si="578"/>
        <v>6.5532653494197453</v>
      </c>
      <c r="N2194" s="22">
        <f t="shared" ca="1" si="579"/>
        <v>6.5289841651246832</v>
      </c>
      <c r="O2194" s="22">
        <f t="shared" si="580"/>
        <v>0.37087826083715736</v>
      </c>
      <c r="P2194" s="81">
        <f t="shared" ca="1" si="581"/>
        <v>7</v>
      </c>
      <c r="Q2194" s="22">
        <f t="shared" ca="1" si="582"/>
        <v>0.50581523159732533</v>
      </c>
      <c r="R2194" s="3">
        <f ca="1">IF(N2194&gt;'Power Curve'!$C$37,0,INDEX(Ci,$P2194,1)*POWER(1-Q2194,3)+INDEX(Ci,$P2194,2)*3*Q2194*POWER(1-Q2194,2)+INDEX(Ci,$P2194,3)*3*POWER(Q2194,2)*(1-Q2194)+INDEX(Ci,$P2194,4)*POWER(Q2194,3))</f>
        <v>477.69538490719913</v>
      </c>
      <c r="S2194" s="3">
        <f t="shared" si="583"/>
        <v>496.6699981689456</v>
      </c>
      <c r="T2194" s="3">
        <f t="shared" ca="1" si="584"/>
        <v>-18.97461326174647</v>
      </c>
      <c r="U2194" s="3">
        <f t="shared" ca="1" si="592"/>
        <v>18.97461326174647</v>
      </c>
      <c r="W2194" s="34">
        <f t="shared" si="585"/>
        <v>7</v>
      </c>
      <c r="X2194" s="73" t="b">
        <f>COUNTIF('Power Curve'!$D$2:$D$31,W2194)&gt;0</f>
        <v>1</v>
      </c>
      <c r="Y2194" s="73" t="b">
        <f t="shared" si="586"/>
        <v>0</v>
      </c>
      <c r="Z2194" s="73" t="b">
        <f t="shared" si="593"/>
        <v>1</v>
      </c>
      <c r="AA2194" s="34" t="str">
        <f t="shared" si="587"/>
        <v>Outer</v>
      </c>
      <c r="AB2194" s="35" t="str">
        <f t="shared" si="594"/>
        <v>0.3-0.4</v>
      </c>
      <c r="AC2194" s="36" t="str">
        <f t="shared" si="588"/>
        <v>22-23</v>
      </c>
      <c r="AD2194" s="36" t="str">
        <f t="shared" si="589"/>
        <v>Mar</v>
      </c>
      <c r="AE2194" s="35" t="str">
        <f t="shared" si="590"/>
        <v>295-305</v>
      </c>
      <c r="AF2194" s="36" t="str">
        <f t="shared" si="591"/>
        <v>LWS-LTI</v>
      </c>
    </row>
    <row r="2195" spans="5:32" x14ac:dyDescent="0.3">
      <c r="E2195" s="12">
        <v>40985.9375</v>
      </c>
      <c r="F2195" s="16">
        <v>7.24</v>
      </c>
      <c r="G2195" s="16">
        <v>646.05001461505935</v>
      </c>
      <c r="H2195" s="29">
        <v>1.2046733351011352</v>
      </c>
      <c r="I2195" s="26">
        <v>297.5</v>
      </c>
      <c r="J2195" s="30">
        <v>3.3149171270718231E-2</v>
      </c>
      <c r="K2195" s="31">
        <v>0.42154590343758036</v>
      </c>
      <c r="L2195" s="108">
        <f ca="1">REWS!R2195</f>
        <v>7.1424532570883938</v>
      </c>
      <c r="M2195" s="22">
        <f t="shared" si="578"/>
        <v>7.1997315316898316</v>
      </c>
      <c r="N2195" s="22">
        <f t="shared" ca="1" si="579"/>
        <v>7.1027273382154759</v>
      </c>
      <c r="O2195" s="22">
        <f t="shared" si="580"/>
        <v>0.47079169324227177</v>
      </c>
      <c r="P2195" s="81">
        <f t="shared" ca="1" si="581"/>
        <v>8</v>
      </c>
      <c r="Q2195" s="22">
        <f t="shared" ca="1" si="582"/>
        <v>8.816997802220744E-2</v>
      </c>
      <c r="R2195" s="3">
        <f ca="1">IF(N2195&gt;'Power Curve'!$C$37,0,INDEX(Ci,$P2195,1)*POWER(1-Q2195,3)+INDEX(Ci,$P2195,2)*3*Q2195*POWER(1-Q2195,2)+INDEX(Ci,$P2195,3)*3*POWER(Q2195,2)*(1-Q2195)+INDEX(Ci,$P2195,4)*POWER(Q2195,3))</f>
        <v>623.05548709367133</v>
      </c>
      <c r="S2195" s="3">
        <f t="shared" si="583"/>
        <v>646.05001461505935</v>
      </c>
      <c r="T2195" s="3">
        <f t="shared" ca="1" si="584"/>
        <v>-22.994527521388022</v>
      </c>
      <c r="U2195" s="3">
        <f t="shared" ca="1" si="592"/>
        <v>22.994527521388022</v>
      </c>
      <c r="W2195" s="34">
        <f t="shared" si="585"/>
        <v>7</v>
      </c>
      <c r="X2195" s="73" t="b">
        <f>COUNTIF('Power Curve'!$D$2:$D$31,W2195)&gt;0</f>
        <v>1</v>
      </c>
      <c r="Y2195" s="73" t="b">
        <f t="shared" si="586"/>
        <v>0</v>
      </c>
      <c r="Z2195" s="73" t="b">
        <f t="shared" si="593"/>
        <v>1</v>
      </c>
      <c r="AA2195" s="34" t="str">
        <f t="shared" si="587"/>
        <v>Outer</v>
      </c>
      <c r="AB2195" s="35" t="str">
        <f t="shared" si="594"/>
        <v>0.4-0.5</v>
      </c>
      <c r="AC2195" s="36" t="str">
        <f t="shared" si="588"/>
        <v>22-23</v>
      </c>
      <c r="AD2195" s="36" t="str">
        <f t="shared" si="589"/>
        <v>Mar</v>
      </c>
      <c r="AE2195" s="35" t="str">
        <f t="shared" si="590"/>
        <v>295-305</v>
      </c>
      <c r="AF2195" s="36" t="str">
        <f t="shared" si="591"/>
        <v>LWS-LTI</v>
      </c>
    </row>
    <row r="2196" spans="5:32" x14ac:dyDescent="0.3">
      <c r="E2196" s="12">
        <v>40985.944444444445</v>
      </c>
      <c r="F2196" s="16">
        <v>6.65</v>
      </c>
      <c r="G2196" s="16">
        <v>471.66997909545915</v>
      </c>
      <c r="H2196" s="29">
        <v>1.2049428869608185</v>
      </c>
      <c r="I2196" s="26">
        <v>295.2</v>
      </c>
      <c r="J2196" s="30">
        <v>4.8120300751879695E-2</v>
      </c>
      <c r="K2196" s="31">
        <v>0.46539466248984007</v>
      </c>
      <c r="L2196" s="108">
        <f ca="1">REWS!R2196</f>
        <v>6.5355618718260793</v>
      </c>
      <c r="M2196" s="22">
        <f t="shared" si="578"/>
        <v>6.6135062732627565</v>
      </c>
      <c r="N2196" s="22">
        <f t="shared" ca="1" si="579"/>
        <v>6.4996961561832567</v>
      </c>
      <c r="O2196" s="22">
        <f t="shared" si="580"/>
        <v>0.38018868980851495</v>
      </c>
      <c r="P2196" s="81">
        <f t="shared" ca="1" si="581"/>
        <v>7</v>
      </c>
      <c r="Q2196" s="22">
        <f t="shared" ca="1" si="582"/>
        <v>0.47604261598502762</v>
      </c>
      <c r="R2196" s="3">
        <f ca="1">IF(N2196&gt;'Power Curve'!$C$37,0,INDEX(Ci,$P2196,1)*POWER(1-Q2196,3)+INDEX(Ci,$P2196,2)*3*Q2196*POWER(1-Q2196,2)+INDEX(Ci,$P2196,3)*3*POWER(Q2196,2)*(1-Q2196)+INDEX(Ci,$P2196,4)*POWER(Q2196,3))</f>
        <v>470.64269371703818</v>
      </c>
      <c r="S2196" s="3">
        <f t="shared" si="583"/>
        <v>471.66997909545915</v>
      </c>
      <c r="T2196" s="3">
        <f t="shared" ca="1" si="584"/>
        <v>-1.0272853784209701</v>
      </c>
      <c r="U2196" s="3">
        <f t="shared" ca="1" si="592"/>
        <v>1.0272853784209701</v>
      </c>
      <c r="W2196" s="34">
        <f t="shared" si="585"/>
        <v>7</v>
      </c>
      <c r="X2196" s="73" t="b">
        <f>COUNTIF('Power Curve'!$D$2:$D$31,W2196)&gt;0</f>
        <v>1</v>
      </c>
      <c r="Y2196" s="73" t="b">
        <f t="shared" si="586"/>
        <v>0</v>
      </c>
      <c r="Z2196" s="73" t="b">
        <f t="shared" si="593"/>
        <v>1</v>
      </c>
      <c r="AA2196" s="34" t="str">
        <f t="shared" si="587"/>
        <v>Outer</v>
      </c>
      <c r="AB2196" s="35" t="str">
        <f t="shared" si="594"/>
        <v>0.3-0.4</v>
      </c>
      <c r="AC2196" s="36" t="str">
        <f t="shared" si="588"/>
        <v>22-23</v>
      </c>
      <c r="AD2196" s="36" t="str">
        <f t="shared" si="589"/>
        <v>Mar</v>
      </c>
      <c r="AE2196" s="35" t="str">
        <f t="shared" si="590"/>
        <v>295-305</v>
      </c>
      <c r="AF2196" s="36" t="str">
        <f t="shared" si="591"/>
        <v>LWS-LTI</v>
      </c>
    </row>
    <row r="2197" spans="5:32" x14ac:dyDescent="0.3">
      <c r="E2197" s="12">
        <v>40985.951388888891</v>
      </c>
      <c r="F2197" s="16">
        <v>5.42</v>
      </c>
      <c r="G2197" s="16">
        <v>260.4600067138673</v>
      </c>
      <c r="H2197" s="29">
        <v>1.2060772674004201</v>
      </c>
      <c r="I2197" s="26">
        <v>295.5</v>
      </c>
      <c r="J2197" s="30">
        <v>0.12361623616236163</v>
      </c>
      <c r="K2197" s="31">
        <v>0.41017894821282319</v>
      </c>
      <c r="L2197" s="108">
        <f ca="1">REWS!R2197</f>
        <v>5.4450089283903615</v>
      </c>
      <c r="M2197" s="22">
        <f t="shared" si="578"/>
        <v>5.3919472430162729</v>
      </c>
      <c r="N2197" s="22">
        <f t="shared" ca="1" si="579"/>
        <v>5.4168267305596682</v>
      </c>
      <c r="O2197" s="22">
        <f t="shared" si="580"/>
        <v>0.19139280389100841</v>
      </c>
      <c r="P2197" s="81">
        <f t="shared" ca="1" si="581"/>
        <v>6</v>
      </c>
      <c r="Q2197" s="22">
        <f t="shared" ca="1" si="582"/>
        <v>0.38744186788405371</v>
      </c>
      <c r="R2197" s="3">
        <f ca="1">IF(N2197&gt;'Power Curve'!$C$37,0,INDEX(Ci,$P2197,1)*POWER(1-Q2197,3)+INDEX(Ci,$P2197,2)*3*Q2197*POWER(1-Q2197,2)+INDEX(Ci,$P2197,3)*3*POWER(Q2197,2)*(1-Q2197)+INDEX(Ci,$P2197,4)*POWER(Q2197,3))</f>
        <v>269.32817279295637</v>
      </c>
      <c r="S2197" s="3">
        <f t="shared" si="583"/>
        <v>260.4600067138673</v>
      </c>
      <c r="T2197" s="3">
        <f t="shared" ca="1" si="584"/>
        <v>8.8681660790890646</v>
      </c>
      <c r="U2197" s="3">
        <f t="shared" ca="1" si="592"/>
        <v>8.8681660790890646</v>
      </c>
      <c r="W2197" s="34">
        <f t="shared" si="585"/>
        <v>5</v>
      </c>
      <c r="X2197" s="73" t="b">
        <f>COUNTIF('Power Curve'!$D$2:$D$31,W2197)&gt;0</f>
        <v>1</v>
      </c>
      <c r="Y2197" s="73" t="b">
        <f t="shared" si="586"/>
        <v>0</v>
      </c>
      <c r="Z2197" s="73" t="b">
        <f t="shared" si="593"/>
        <v>1</v>
      </c>
      <c r="AA2197" s="34" t="str">
        <f t="shared" si="587"/>
        <v>Outer</v>
      </c>
      <c r="AB2197" s="35" t="str">
        <f t="shared" si="594"/>
        <v>0.1-0.2</v>
      </c>
      <c r="AC2197" s="36" t="str">
        <f t="shared" si="588"/>
        <v>22-23</v>
      </c>
      <c r="AD2197" s="36" t="str">
        <f t="shared" si="589"/>
        <v>Mar</v>
      </c>
      <c r="AE2197" s="35" t="str">
        <f t="shared" si="590"/>
        <v>295-305</v>
      </c>
      <c r="AF2197" s="36" t="str">
        <f t="shared" si="591"/>
        <v>Inner-TI</v>
      </c>
    </row>
    <row r="2198" spans="5:32" x14ac:dyDescent="0.3">
      <c r="E2198" s="12">
        <v>40985.958333333336</v>
      </c>
      <c r="F2198" s="16">
        <v>4.8</v>
      </c>
      <c r="G2198" s="16">
        <v>150.400005340576</v>
      </c>
      <c r="H2198" s="29">
        <v>1.2065725584495643</v>
      </c>
      <c r="I2198" s="26">
        <v>296.2</v>
      </c>
      <c r="J2198" s="30">
        <v>0.10625000000000001</v>
      </c>
      <c r="K2198" s="31">
        <v>0.48024629079361403</v>
      </c>
      <c r="L2198" s="108">
        <f ca="1">REWS!R2198</f>
        <v>4.7789385209667108</v>
      </c>
      <c r="M2198" s="22">
        <f t="shared" si="578"/>
        <v>4.7758098001715492</v>
      </c>
      <c r="N2198" s="22">
        <f t="shared" ca="1" si="579"/>
        <v>4.7548544630937801</v>
      </c>
      <c r="O2198" s="22">
        <f t="shared" si="580"/>
        <v>9.6166775931192966E-2</v>
      </c>
      <c r="P2198" s="81">
        <f t="shared" ca="1" si="581"/>
        <v>5</v>
      </c>
      <c r="Q2198" s="22">
        <f t="shared" ca="1" si="582"/>
        <v>0.68753894676789873</v>
      </c>
      <c r="R2198" s="3">
        <f ca="1">IF(N2198&gt;'Power Curve'!$C$37,0,INDEX(Ci,$P2198,1)*POWER(1-Q2198,3)+INDEX(Ci,$P2198,2)*3*Q2198*POWER(1-Q2198,2)+INDEX(Ci,$P2198,3)*3*POWER(Q2198,2)*(1-Q2198)+INDEX(Ci,$P2198,4)*POWER(Q2198,3))</f>
        <v>165.28229410018736</v>
      </c>
      <c r="S2198" s="3">
        <f t="shared" si="583"/>
        <v>150.400005340576</v>
      </c>
      <c r="T2198" s="3">
        <f t="shared" ca="1" si="584"/>
        <v>14.882288759611356</v>
      </c>
      <c r="U2198" s="3">
        <f t="shared" ca="1" si="592"/>
        <v>14.882288759611356</v>
      </c>
      <c r="W2198" s="34">
        <f t="shared" si="585"/>
        <v>5</v>
      </c>
      <c r="X2198" s="73" t="b">
        <f>COUNTIF('Power Curve'!$D$2:$D$31,W2198)&gt;0</f>
        <v>1</v>
      </c>
      <c r="Y2198" s="73" t="b">
        <f t="shared" si="586"/>
        <v>0</v>
      </c>
      <c r="Z2198" s="73" t="b">
        <f t="shared" si="593"/>
        <v>1</v>
      </c>
      <c r="AA2198" s="34" t="str">
        <f t="shared" si="587"/>
        <v>Outer</v>
      </c>
      <c r="AB2198" s="35" t="str">
        <f t="shared" si="594"/>
        <v>0.0-0.1</v>
      </c>
      <c r="AC2198" s="36" t="str">
        <f t="shared" si="588"/>
        <v>23-24</v>
      </c>
      <c r="AD2198" s="36" t="str">
        <f t="shared" si="589"/>
        <v>Mar</v>
      </c>
      <c r="AE2198" s="35" t="str">
        <f t="shared" si="590"/>
        <v>295-305</v>
      </c>
      <c r="AF2198" s="36" t="str">
        <f t="shared" si="591"/>
        <v>Inner-TI</v>
      </c>
    </row>
    <row r="2199" spans="5:32" x14ac:dyDescent="0.3">
      <c r="E2199" s="12">
        <v>40985.965277777781</v>
      </c>
      <c r="F2199" s="16">
        <v>5.92</v>
      </c>
      <c r="G2199" s="16">
        <v>342.79001235961903</v>
      </c>
      <c r="H2199" s="29">
        <v>1.205932276660056</v>
      </c>
      <c r="I2199" s="26">
        <v>304.10000000000002</v>
      </c>
      <c r="J2199" s="30">
        <v>7.77027027027027E-2</v>
      </c>
      <c r="K2199" s="31">
        <v>0.34335630063019323</v>
      </c>
      <c r="L2199" s="108">
        <f ca="1">REWS!R2199</f>
        <v>5.9581814071910237</v>
      </c>
      <c r="M2199" s="22">
        <f t="shared" si="578"/>
        <v>5.8891233408846286</v>
      </c>
      <c r="N2199" s="22">
        <f t="shared" ca="1" si="579"/>
        <v>5.9271056071475474</v>
      </c>
      <c r="O2199" s="22">
        <f t="shared" si="580"/>
        <v>0.26823297250334743</v>
      </c>
      <c r="P2199" s="81">
        <f t="shared" ca="1" si="581"/>
        <v>6</v>
      </c>
      <c r="Q2199" s="22">
        <f t="shared" ca="1" si="582"/>
        <v>0.89604588306856625</v>
      </c>
      <c r="R2199" s="3">
        <f ca="1">IF(N2199&gt;'Power Curve'!$C$37,0,INDEX(Ci,$P2199,1)*POWER(1-Q2199,3)+INDEX(Ci,$P2199,2)*3*Q2199*POWER(1-Q2199,2)+INDEX(Ci,$P2199,3)*3*POWER(Q2199,2)*(1-Q2199)+INDEX(Ci,$P2199,4)*POWER(Q2199,3))</f>
        <v>350.00963587366027</v>
      </c>
      <c r="S2199" s="3">
        <f t="shared" si="583"/>
        <v>342.79001235961903</v>
      </c>
      <c r="T2199" s="3">
        <f t="shared" ca="1" si="584"/>
        <v>7.2196235140412455</v>
      </c>
      <c r="U2199" s="3">
        <f t="shared" ca="1" si="592"/>
        <v>7.2196235140412455</v>
      </c>
      <c r="W2199" s="34">
        <f t="shared" si="585"/>
        <v>6</v>
      </c>
      <c r="X2199" s="73" t="b">
        <f>COUNTIF('Power Curve'!$D$2:$D$31,W2199)&gt;0</f>
        <v>1</v>
      </c>
      <c r="Y2199" s="73" t="b">
        <f t="shared" si="586"/>
        <v>0</v>
      </c>
      <c r="Z2199" s="73" t="b">
        <f t="shared" si="593"/>
        <v>1</v>
      </c>
      <c r="AA2199" s="34" t="str">
        <f t="shared" si="587"/>
        <v>Outer</v>
      </c>
      <c r="AB2199" s="35" t="str">
        <f t="shared" si="594"/>
        <v>0.2-0.3</v>
      </c>
      <c r="AC2199" s="36" t="str">
        <f t="shared" si="588"/>
        <v>23-24</v>
      </c>
      <c r="AD2199" s="36" t="str">
        <f t="shared" si="589"/>
        <v>Mar</v>
      </c>
      <c r="AE2199" s="35" t="str">
        <f t="shared" si="590"/>
        <v>295-305</v>
      </c>
      <c r="AF2199" s="36" t="str">
        <f t="shared" si="591"/>
        <v>LWS-LTI</v>
      </c>
    </row>
    <row r="2200" spans="5:32" x14ac:dyDescent="0.3">
      <c r="E2200" s="12">
        <v>40985.972222222219</v>
      </c>
      <c r="F2200" s="16">
        <v>5.69</v>
      </c>
      <c r="G2200" s="16">
        <v>271.15000534057674</v>
      </c>
      <c r="H2200" s="29">
        <v>1.2065275163529585</v>
      </c>
      <c r="I2200" s="26">
        <v>299.8</v>
      </c>
      <c r="J2200" s="30">
        <v>4.7451669595782071E-2</v>
      </c>
      <c r="K2200" s="31">
        <v>0.43645036760095612</v>
      </c>
      <c r="L2200" s="108">
        <f ca="1">REWS!R2200</f>
        <v>5.6913864762475503</v>
      </c>
      <c r="M2200" s="22">
        <f t="shared" si="578"/>
        <v>5.6612540861663785</v>
      </c>
      <c r="N2200" s="22">
        <f t="shared" ca="1" si="579"/>
        <v>5.6626335579276814</v>
      </c>
      <c r="O2200" s="22">
        <f t="shared" si="580"/>
        <v>0.23301504463193431</v>
      </c>
      <c r="P2200" s="81">
        <f t="shared" ca="1" si="581"/>
        <v>6</v>
      </c>
      <c r="Q2200" s="22">
        <f t="shared" ca="1" si="582"/>
        <v>0.63244189648627125</v>
      </c>
      <c r="R2200" s="3">
        <f ca="1">IF(N2200&gt;'Power Curve'!$C$37,0,INDEX(Ci,$P2200,1)*POWER(1-Q2200,3)+INDEX(Ci,$P2200,2)*3*Q2200*POWER(1-Q2200,2)+INDEX(Ci,$P2200,3)*3*POWER(Q2200,2)*(1-Q2200)+INDEX(Ci,$P2200,4)*POWER(Q2200,3))</f>
        <v>306.32022312652873</v>
      </c>
      <c r="S2200" s="3">
        <f t="shared" si="583"/>
        <v>271.15000534057674</v>
      </c>
      <c r="T2200" s="3">
        <f t="shared" ca="1" si="584"/>
        <v>35.170217785951991</v>
      </c>
      <c r="U2200" s="3">
        <f t="shared" ca="1" si="592"/>
        <v>35.170217785951991</v>
      </c>
      <c r="W2200" s="34">
        <f t="shared" si="585"/>
        <v>6</v>
      </c>
      <c r="X2200" s="73" t="b">
        <f>COUNTIF('Power Curve'!$D$2:$D$31,W2200)&gt;0</f>
        <v>1</v>
      </c>
      <c r="Y2200" s="73" t="b">
        <f t="shared" si="586"/>
        <v>0</v>
      </c>
      <c r="Z2200" s="73" t="b">
        <f t="shared" si="593"/>
        <v>1</v>
      </c>
      <c r="AA2200" s="34" t="str">
        <f t="shared" si="587"/>
        <v>Outer</v>
      </c>
      <c r="AB2200" s="35" t="str">
        <f t="shared" si="594"/>
        <v>0.2-0.3</v>
      </c>
      <c r="AC2200" s="36" t="str">
        <f t="shared" si="588"/>
        <v>23-24</v>
      </c>
      <c r="AD2200" s="36" t="str">
        <f t="shared" si="589"/>
        <v>Mar</v>
      </c>
      <c r="AE2200" s="35" t="str">
        <f t="shared" si="590"/>
        <v>295-305</v>
      </c>
      <c r="AF2200" s="36" t="str">
        <f t="shared" si="591"/>
        <v>LWS-LTI</v>
      </c>
    </row>
    <row r="2201" spans="5:32" x14ac:dyDescent="0.3">
      <c r="E2201" s="12">
        <v>40985.979166666664</v>
      </c>
      <c r="F2201" s="16">
        <v>5.6</v>
      </c>
      <c r="G2201" s="16">
        <v>249.99999618530322</v>
      </c>
      <c r="H2201" s="29">
        <v>1.2065275163529585</v>
      </c>
      <c r="I2201" s="26">
        <v>296.3</v>
      </c>
      <c r="J2201" s="30">
        <v>5.5357142857142862E-2</v>
      </c>
      <c r="K2201" s="31">
        <v>0.41777896626635913</v>
      </c>
      <c r="L2201" s="108">
        <f ca="1">REWS!R2201</f>
        <v>5.6571637650954356</v>
      </c>
      <c r="M2201" s="22">
        <f t="shared" si="578"/>
        <v>5.5717087667015317</v>
      </c>
      <c r="N2201" s="22">
        <f t="shared" ca="1" si="579"/>
        <v>5.6285837401158014</v>
      </c>
      <c r="O2201" s="22">
        <f t="shared" si="580"/>
        <v>0.21917552685216671</v>
      </c>
      <c r="P2201" s="81">
        <f t="shared" ca="1" si="581"/>
        <v>6</v>
      </c>
      <c r="Q2201" s="22">
        <f t="shared" ca="1" si="582"/>
        <v>0.59850383859286194</v>
      </c>
      <c r="R2201" s="3">
        <f ca="1">IF(N2201&gt;'Power Curve'!$C$37,0,INDEX(Ci,$P2201,1)*POWER(1-Q2201,3)+INDEX(Ci,$P2201,2)*3*Q2201*POWER(1-Q2201,2)+INDEX(Ci,$P2201,3)*3*POWER(Q2201,2)*(1-Q2201)+INDEX(Ci,$P2201,4)*POWER(Q2201,3))</f>
        <v>301.05114049451129</v>
      </c>
      <c r="S2201" s="3">
        <f t="shared" si="583"/>
        <v>249.99999618530322</v>
      </c>
      <c r="T2201" s="3">
        <f t="shared" ca="1" si="584"/>
        <v>51.05114430920807</v>
      </c>
      <c r="U2201" s="3">
        <f t="shared" ca="1" si="592"/>
        <v>51.05114430920807</v>
      </c>
      <c r="W2201" s="34">
        <f t="shared" si="585"/>
        <v>6</v>
      </c>
      <c r="X2201" s="73" t="b">
        <f>COUNTIF('Power Curve'!$D$2:$D$31,W2201)&gt;0</f>
        <v>1</v>
      </c>
      <c r="Y2201" s="73" t="b">
        <f t="shared" si="586"/>
        <v>0</v>
      </c>
      <c r="Z2201" s="73" t="b">
        <f t="shared" si="593"/>
        <v>1</v>
      </c>
      <c r="AA2201" s="34" t="str">
        <f t="shared" si="587"/>
        <v>Outer</v>
      </c>
      <c r="AB2201" s="35" t="str">
        <f t="shared" si="594"/>
        <v>0.2-0.3</v>
      </c>
      <c r="AC2201" s="36" t="str">
        <f t="shared" si="588"/>
        <v>23-24</v>
      </c>
      <c r="AD2201" s="36" t="str">
        <f t="shared" si="589"/>
        <v>Mar</v>
      </c>
      <c r="AE2201" s="35" t="str">
        <f t="shared" si="590"/>
        <v>295-305</v>
      </c>
      <c r="AF2201" s="36" t="str">
        <f t="shared" si="591"/>
        <v>LWS-LTI</v>
      </c>
    </row>
    <row r="2202" spans="5:32" x14ac:dyDescent="0.3">
      <c r="E2202" s="12">
        <v>40985.986111111109</v>
      </c>
      <c r="F2202" s="16">
        <v>4.49</v>
      </c>
      <c r="G2202" s="16">
        <v>113.6299972534182</v>
      </c>
      <c r="H2202" s="29">
        <v>1.2072582561354532</v>
      </c>
      <c r="I2202" s="26">
        <v>295.3</v>
      </c>
      <c r="J2202" s="30">
        <v>7.7951002227171481E-2</v>
      </c>
      <c r="K2202" s="31">
        <v>0.39363422170755819</v>
      </c>
      <c r="L2202" s="108">
        <f ca="1">REWS!R2202</f>
        <v>4.6262309872169629</v>
      </c>
      <c r="M2202" s="22">
        <f t="shared" si="578"/>
        <v>4.4682181959199792</v>
      </c>
      <c r="N2202" s="22">
        <f t="shared" ca="1" si="579"/>
        <v>4.6037883019179695</v>
      </c>
      <c r="O2202" s="22">
        <f t="shared" si="580"/>
        <v>4.8627501948056359E-2</v>
      </c>
      <c r="P2202" s="81">
        <f t="shared" ca="1" si="581"/>
        <v>5</v>
      </c>
      <c r="Q2202" s="22">
        <f t="shared" ca="1" si="582"/>
        <v>0.51479783428889736</v>
      </c>
      <c r="R2202" s="3">
        <f ca="1">IF(N2202&gt;'Power Curve'!$C$37,0,INDEX(Ci,$P2202,1)*POWER(1-Q2202,3)+INDEX(Ci,$P2202,2)*3*Q2202*POWER(1-Q2202,2)+INDEX(Ci,$P2202,3)*3*POWER(Q2202,2)*(1-Q2202)+INDEX(Ci,$P2202,4)*POWER(Q2202,3))</f>
        <v>138.89256635987542</v>
      </c>
      <c r="S2202" s="3">
        <f t="shared" si="583"/>
        <v>113.6299972534182</v>
      </c>
      <c r="T2202" s="3">
        <f t="shared" ca="1" si="584"/>
        <v>25.262569106457221</v>
      </c>
      <c r="U2202" s="3">
        <f t="shared" ca="1" si="592"/>
        <v>25.262569106457221</v>
      </c>
      <c r="W2202" s="34">
        <f t="shared" si="585"/>
        <v>4</v>
      </c>
      <c r="X2202" s="73" t="b">
        <f>COUNTIF('Power Curve'!$D$2:$D$31,W2202)&gt;0</f>
        <v>1</v>
      </c>
      <c r="Y2202" s="73" t="b">
        <f t="shared" si="586"/>
        <v>0</v>
      </c>
      <c r="Z2202" s="73" t="b">
        <f t="shared" si="593"/>
        <v>1</v>
      </c>
      <c r="AA2202" s="34" t="str">
        <f t="shared" si="587"/>
        <v>Outer</v>
      </c>
      <c r="AB2202" s="35" t="str">
        <f t="shared" si="594"/>
        <v>0.0-0.1</v>
      </c>
      <c r="AC2202" s="36" t="str">
        <f t="shared" si="588"/>
        <v>23-24</v>
      </c>
      <c r="AD2202" s="36" t="str">
        <f t="shared" si="589"/>
        <v>Mar</v>
      </c>
      <c r="AE2202" s="35" t="str">
        <f t="shared" si="590"/>
        <v>295-305</v>
      </c>
      <c r="AF2202" s="36" t="str">
        <f t="shared" si="591"/>
        <v>LWS-LTI</v>
      </c>
    </row>
    <row r="2203" spans="5:32" x14ac:dyDescent="0.3">
      <c r="E2203" s="12">
        <v>40985.993055555555</v>
      </c>
      <c r="F2203" s="16">
        <v>4.8600000000000003</v>
      </c>
      <c r="G2203" s="16">
        <v>162.7099914550779</v>
      </c>
      <c r="H2203" s="29">
        <v>1.2070328797121768</v>
      </c>
      <c r="I2203" s="26">
        <v>292.8</v>
      </c>
      <c r="J2203" s="30">
        <v>8.6419753086419748E-2</v>
      </c>
      <c r="K2203" s="31">
        <v>0.47279730698936251</v>
      </c>
      <c r="L2203" s="108">
        <f ca="1">REWS!R2203</f>
        <v>4.9816996743751041</v>
      </c>
      <c r="M2203" s="22">
        <f t="shared" si="578"/>
        <v>4.8361222783267177</v>
      </c>
      <c r="N2203" s="22">
        <f t="shared" ca="1" si="579"/>
        <v>4.9572240286375298</v>
      </c>
      <c r="O2203" s="22">
        <f t="shared" si="580"/>
        <v>0.1054882638521555</v>
      </c>
      <c r="P2203" s="81">
        <f t="shared" ca="1" si="581"/>
        <v>5</v>
      </c>
      <c r="Q2203" s="22">
        <f t="shared" ca="1" si="582"/>
        <v>0.91894446877117486</v>
      </c>
      <c r="R2203" s="3">
        <f ca="1">IF(N2203&gt;'Power Curve'!$C$37,0,INDEX(Ci,$P2203,1)*POWER(1-Q2203,3)+INDEX(Ci,$P2203,2)*3*Q2203*POWER(1-Q2203,2)+INDEX(Ci,$P2203,3)*3*POWER(Q2203,2)*(1-Q2203)+INDEX(Ci,$P2203,4)*POWER(Q2203,3))</f>
        <v>200.11688207430333</v>
      </c>
      <c r="S2203" s="3">
        <f t="shared" si="583"/>
        <v>162.7099914550779</v>
      </c>
      <c r="T2203" s="3">
        <f t="shared" ca="1" si="584"/>
        <v>37.406890619225436</v>
      </c>
      <c r="U2203" s="3">
        <f t="shared" ca="1" si="592"/>
        <v>37.406890619225436</v>
      </c>
      <c r="W2203" s="34">
        <f t="shared" si="585"/>
        <v>5</v>
      </c>
      <c r="X2203" s="73" t="b">
        <f>COUNTIF('Power Curve'!$D$2:$D$31,W2203)&gt;0</f>
        <v>1</v>
      </c>
      <c r="Y2203" s="73" t="b">
        <f t="shared" si="586"/>
        <v>0</v>
      </c>
      <c r="Z2203" s="73" t="b">
        <f t="shared" si="593"/>
        <v>1</v>
      </c>
      <c r="AA2203" s="34" t="str">
        <f t="shared" si="587"/>
        <v>Outer</v>
      </c>
      <c r="AB2203" s="35" t="str">
        <f t="shared" si="594"/>
        <v>0.1-0.2</v>
      </c>
      <c r="AC2203" s="36" t="str">
        <f t="shared" si="588"/>
        <v>23-24</v>
      </c>
      <c r="AD2203" s="36" t="str">
        <f t="shared" si="589"/>
        <v>Mar</v>
      </c>
      <c r="AE2203" s="35" t="str">
        <f t="shared" si="590"/>
        <v>285-295</v>
      </c>
      <c r="AF2203" s="36" t="str">
        <f t="shared" si="591"/>
        <v>LWS-LTI</v>
      </c>
    </row>
    <row r="2204" spans="5:32" x14ac:dyDescent="0.3">
      <c r="E2204" s="12">
        <v>40986</v>
      </c>
      <c r="F2204" s="16">
        <v>4.2</v>
      </c>
      <c r="G2204" s="16">
        <v>91.960000991821204</v>
      </c>
      <c r="H2204" s="29">
        <v>1.2080346164317082</v>
      </c>
      <c r="I2204" s="26">
        <v>287.2</v>
      </c>
      <c r="J2204" s="30">
        <v>0.11428571428571428</v>
      </c>
      <c r="K2204" s="31">
        <v>0.25879100002775723</v>
      </c>
      <c r="L2204" s="108">
        <f ca="1">REWS!R2204</f>
        <v>4.3031110305846143</v>
      </c>
      <c r="M2204" s="22">
        <f t="shared" si="578"/>
        <v>4.1805207870805754</v>
      </c>
      <c r="N2204" s="22">
        <f t="shared" ca="1" si="579"/>
        <v>4.2831535982082611</v>
      </c>
      <c r="O2204" s="22">
        <f t="shared" si="580"/>
        <v>4.1629399963948634E-3</v>
      </c>
      <c r="P2204" s="81">
        <f t="shared" ca="1" si="581"/>
        <v>5</v>
      </c>
      <c r="Q2204" s="22">
        <f t="shared" ca="1" si="582"/>
        <v>0.14815850892912383</v>
      </c>
      <c r="R2204" s="3">
        <f ca="1">IF(N2204&gt;'Power Curve'!$C$37,0,INDEX(Ci,$P2204,1)*POWER(1-Q2204,3)+INDEX(Ci,$P2204,2)*3*Q2204*POWER(1-Q2204,2)+INDEX(Ci,$P2204,3)*3*POWER(Q2204,2)*(1-Q2204)+INDEX(Ci,$P2204,4)*POWER(Q2204,3))</f>
        <v>90.751636531509575</v>
      </c>
      <c r="S2204" s="3">
        <f t="shared" si="583"/>
        <v>91.960000991821204</v>
      </c>
      <c r="T2204" s="3">
        <f t="shared" ca="1" si="584"/>
        <v>-1.2083644603116284</v>
      </c>
      <c r="U2204" s="3">
        <f t="shared" ca="1" si="592"/>
        <v>1.2083644603116284</v>
      </c>
      <c r="W2204" s="34">
        <f t="shared" si="585"/>
        <v>4</v>
      </c>
      <c r="X2204" s="73" t="b">
        <f>COUNTIF('Power Curve'!$D$2:$D$31,W2204)&gt;0</f>
        <v>1</v>
      </c>
      <c r="Y2204" s="73" t="b">
        <f t="shared" si="586"/>
        <v>0</v>
      </c>
      <c r="Z2204" s="73" t="b">
        <f t="shared" si="593"/>
        <v>1</v>
      </c>
      <c r="AA2204" s="34" t="str">
        <f t="shared" si="587"/>
        <v>Inner</v>
      </c>
      <c r="AB2204" s="35" t="str">
        <f t="shared" si="594"/>
        <v>0.0-0.1</v>
      </c>
      <c r="AC2204" s="36" t="str">
        <f t="shared" si="588"/>
        <v>0-1</v>
      </c>
      <c r="AD2204" s="36" t="str">
        <f t="shared" si="589"/>
        <v>Mar</v>
      </c>
      <c r="AE2204" s="35" t="str">
        <f t="shared" si="590"/>
        <v>285-295</v>
      </c>
      <c r="AF2204" s="36" t="str">
        <f t="shared" si="591"/>
        <v>Inner-TI</v>
      </c>
    </row>
    <row r="2205" spans="5:32" x14ac:dyDescent="0.3">
      <c r="E2205" s="12">
        <v>40986.006944444445</v>
      </c>
      <c r="F2205" s="16">
        <v>4.79</v>
      </c>
      <c r="G2205" s="16">
        <v>142.29000091552692</v>
      </c>
      <c r="H2205" s="29">
        <v>1.2078090108394424</v>
      </c>
      <c r="I2205" s="26">
        <v>278.39999999999998</v>
      </c>
      <c r="J2205" s="30">
        <v>8.7682672233820452E-2</v>
      </c>
      <c r="K2205" s="31">
        <v>0.18670931513877012</v>
      </c>
      <c r="L2205" s="108">
        <f ca="1">REWS!R2205</f>
        <v>4.8205801097265457</v>
      </c>
      <c r="M2205" s="22">
        <f t="shared" si="578"/>
        <v>4.7674876016519141</v>
      </c>
      <c r="N2205" s="22">
        <f t="shared" ca="1" si="579"/>
        <v>4.7979239887037846</v>
      </c>
      <c r="O2205" s="22">
        <f t="shared" si="580"/>
        <v>9.4880553322713015E-2</v>
      </c>
      <c r="P2205" s="81">
        <f t="shared" ca="1" si="581"/>
        <v>5</v>
      </c>
      <c r="Q2205" s="22">
        <f t="shared" ca="1" si="582"/>
        <v>0.73678808178203659</v>
      </c>
      <c r="R2205" s="3">
        <f ca="1">IF(N2205&gt;'Power Curve'!$C$37,0,INDEX(Ci,$P2205,1)*POWER(1-Q2205,3)+INDEX(Ci,$P2205,2)*3*Q2205*POWER(1-Q2205,2)+INDEX(Ci,$P2205,3)*3*POWER(Q2205,2)*(1-Q2205)+INDEX(Ci,$P2205,4)*POWER(Q2205,3))</f>
        <v>172.86275048692747</v>
      </c>
      <c r="S2205" s="3">
        <f t="shared" si="583"/>
        <v>142.29000091552692</v>
      </c>
      <c r="T2205" s="3">
        <f t="shared" ca="1" si="584"/>
        <v>30.57274957140055</v>
      </c>
      <c r="U2205" s="3">
        <f t="shared" ca="1" si="592"/>
        <v>30.57274957140055</v>
      </c>
      <c r="W2205" s="34">
        <f t="shared" si="585"/>
        <v>5</v>
      </c>
      <c r="X2205" s="73" t="b">
        <f>COUNTIF('Power Curve'!$D$2:$D$31,W2205)&gt;0</f>
        <v>1</v>
      </c>
      <c r="Y2205" s="73" t="b">
        <f t="shared" si="586"/>
        <v>0</v>
      </c>
      <c r="Z2205" s="73" t="b">
        <f t="shared" si="593"/>
        <v>1</v>
      </c>
      <c r="AA2205" s="34" t="str">
        <f t="shared" si="587"/>
        <v>Outer</v>
      </c>
      <c r="AB2205" s="35" t="str">
        <f t="shared" si="594"/>
        <v>0.0-0.1</v>
      </c>
      <c r="AC2205" s="36" t="str">
        <f t="shared" si="588"/>
        <v>0-1</v>
      </c>
      <c r="AD2205" s="36" t="str">
        <f t="shared" si="589"/>
        <v>Mar</v>
      </c>
      <c r="AE2205" s="35" t="str">
        <f t="shared" si="590"/>
        <v>275-285</v>
      </c>
      <c r="AF2205" s="36" t="str">
        <f t="shared" si="591"/>
        <v>LWS-LTI</v>
      </c>
    </row>
    <row r="2206" spans="5:32" x14ac:dyDescent="0.3">
      <c r="E2206" s="12">
        <v>40986.013888888891</v>
      </c>
      <c r="F2206" s="16">
        <v>4.8499999999999996</v>
      </c>
      <c r="G2206" s="16">
        <v>130.90999603271467</v>
      </c>
      <c r="H2206" s="29">
        <v>1.2074482153920219</v>
      </c>
      <c r="I2206" s="26">
        <v>274.7</v>
      </c>
      <c r="J2206" s="30">
        <v>8.2474226804123724E-2</v>
      </c>
      <c r="K2206" s="31">
        <v>0.17162227892035142</v>
      </c>
      <c r="L2206" s="108">
        <f ca="1">REWS!R2206</f>
        <v>4.8463771719521329</v>
      </c>
      <c r="M2206" s="22">
        <f t="shared" si="578"/>
        <v>4.8267249020454424</v>
      </c>
      <c r="N2206" s="22">
        <f t="shared" ca="1" si="579"/>
        <v>4.8231194599105001</v>
      </c>
      <c r="O2206" s="22">
        <f t="shared" si="580"/>
        <v>0.10403586905469282</v>
      </c>
      <c r="P2206" s="81">
        <f t="shared" ca="1" si="581"/>
        <v>5</v>
      </c>
      <c r="Q2206" s="22">
        <f t="shared" ca="1" si="582"/>
        <v>0.76559859561124211</v>
      </c>
      <c r="R2206" s="3">
        <f ca="1">IF(N2206&gt;'Power Curve'!$C$37,0,INDEX(Ci,$P2206,1)*POWER(1-Q2206,3)+INDEX(Ci,$P2206,2)*3*Q2206*POWER(1-Q2206,2)+INDEX(Ci,$P2206,3)*3*POWER(Q2206,2)*(1-Q2206)+INDEX(Ci,$P2206,4)*POWER(Q2206,3))</f>
        <v>177.27576264834545</v>
      </c>
      <c r="S2206" s="3">
        <f t="shared" si="583"/>
        <v>130.90999603271467</v>
      </c>
      <c r="T2206" s="3">
        <f t="shared" ca="1" si="584"/>
        <v>46.365766615630776</v>
      </c>
      <c r="U2206" s="3">
        <f t="shared" ca="1" si="592"/>
        <v>46.365766615630776</v>
      </c>
      <c r="W2206" s="34">
        <f t="shared" si="585"/>
        <v>5</v>
      </c>
      <c r="X2206" s="73" t="b">
        <f>COUNTIF('Power Curve'!$D$2:$D$31,W2206)&gt;0</f>
        <v>1</v>
      </c>
      <c r="Y2206" s="73" t="b">
        <f t="shared" si="586"/>
        <v>0</v>
      </c>
      <c r="Z2206" s="73" t="b">
        <f t="shared" si="593"/>
        <v>1</v>
      </c>
      <c r="AA2206" s="34" t="str">
        <f t="shared" si="587"/>
        <v>Outer</v>
      </c>
      <c r="AB2206" s="35" t="str">
        <f t="shared" si="594"/>
        <v>0.1-0.2</v>
      </c>
      <c r="AC2206" s="36" t="str">
        <f t="shared" si="588"/>
        <v>0-1</v>
      </c>
      <c r="AD2206" s="36" t="str">
        <f t="shared" si="589"/>
        <v>Mar</v>
      </c>
      <c r="AE2206" s="35" t="str">
        <f t="shared" si="590"/>
        <v>265-275</v>
      </c>
      <c r="AF2206" s="36" t="str">
        <f t="shared" si="591"/>
        <v>LWS-LTI</v>
      </c>
    </row>
    <row r="2207" spans="5:32" x14ac:dyDescent="0.3">
      <c r="E2207" s="12">
        <v>40986.020833333336</v>
      </c>
      <c r="F2207" s="16">
        <v>4.53</v>
      </c>
      <c r="G2207" s="16">
        <v>86.179998397827603</v>
      </c>
      <c r="H2207" s="29">
        <v>1.2074482153920219</v>
      </c>
      <c r="I2207" s="26">
        <v>275.60000000000002</v>
      </c>
      <c r="J2207" s="30">
        <v>0.12141280353200884</v>
      </c>
      <c r="K2207" s="31">
        <v>0.25183042915795917</v>
      </c>
      <c r="L2207" s="108">
        <f ca="1">REWS!R2207</f>
        <v>4.5034509784914816</v>
      </c>
      <c r="M2207" s="22">
        <f t="shared" si="578"/>
        <v>4.5082605786115169</v>
      </c>
      <c r="N2207" s="22">
        <f t="shared" ca="1" si="579"/>
        <v>4.4818389655723196</v>
      </c>
      <c r="O2207" s="22">
        <f t="shared" si="580"/>
        <v>5.4816181272846161E-2</v>
      </c>
      <c r="P2207" s="81">
        <f t="shared" ca="1" si="581"/>
        <v>5</v>
      </c>
      <c r="Q2207" s="22">
        <f t="shared" ca="1" si="582"/>
        <v>0.3753512245222847</v>
      </c>
      <c r="R2207" s="3">
        <f ca="1">IF(N2207&gt;'Power Curve'!$C$37,0,INDEX(Ci,$P2207,1)*POWER(1-Q2207,3)+INDEX(Ci,$P2207,2)*3*Q2207*POWER(1-Q2207,2)+INDEX(Ci,$P2207,3)*3*POWER(Q2207,2)*(1-Q2207)+INDEX(Ci,$P2207,4)*POWER(Q2207,3))</f>
        <v>118.74019481299962</v>
      </c>
      <c r="S2207" s="3">
        <f t="shared" si="583"/>
        <v>86.179998397827603</v>
      </c>
      <c r="T2207" s="3">
        <f t="shared" ca="1" si="584"/>
        <v>32.560196415172015</v>
      </c>
      <c r="U2207" s="3">
        <f t="shared" ca="1" si="592"/>
        <v>32.560196415172015</v>
      </c>
      <c r="W2207" s="34">
        <f t="shared" si="585"/>
        <v>5</v>
      </c>
      <c r="X2207" s="73" t="b">
        <f>COUNTIF('Power Curve'!$D$2:$D$31,W2207)&gt;0</f>
        <v>1</v>
      </c>
      <c r="Y2207" s="73" t="b">
        <f t="shared" si="586"/>
        <v>0</v>
      </c>
      <c r="Z2207" s="73" t="b">
        <f t="shared" si="593"/>
        <v>1</v>
      </c>
      <c r="AA2207" s="34" t="str">
        <f t="shared" si="587"/>
        <v>Inner</v>
      </c>
      <c r="AB2207" s="35" t="str">
        <f t="shared" si="594"/>
        <v>0.0-0.1</v>
      </c>
      <c r="AC2207" s="36" t="str">
        <f t="shared" si="588"/>
        <v>0-1</v>
      </c>
      <c r="AD2207" s="36" t="str">
        <f t="shared" si="589"/>
        <v>Mar</v>
      </c>
      <c r="AE2207" s="35" t="str">
        <f t="shared" si="590"/>
        <v>275-285</v>
      </c>
      <c r="AF2207" s="36" t="str">
        <f t="shared" si="591"/>
        <v>Inner-TI</v>
      </c>
    </row>
    <row r="2208" spans="5:32" x14ac:dyDescent="0.3">
      <c r="E2208" s="12">
        <v>40986.027777777781</v>
      </c>
      <c r="F2208" s="16">
        <v>3.94</v>
      </c>
      <c r="G2208" s="16">
        <v>44.269998550414996</v>
      </c>
      <c r="H2208" s="29">
        <v>1.2079443636514691</v>
      </c>
      <c r="I2208" s="26">
        <v>282.7</v>
      </c>
      <c r="J2208" s="30">
        <v>0.10913705583756345</v>
      </c>
      <c r="K2208" s="31">
        <v>0.14952739178493241</v>
      </c>
      <c r="L2208" s="108">
        <f ca="1">REWS!R2208</f>
        <v>3.9262425728237327</v>
      </c>
      <c r="M2208" s="22">
        <f t="shared" si="578"/>
        <v>3.9216289760640577</v>
      </c>
      <c r="N2208" s="22">
        <f t="shared" ca="1" si="579"/>
        <v>3.9079356955943774</v>
      </c>
      <c r="O2208" s="22">
        <f t="shared" si="580"/>
        <v>-3.5849623954598731E-2</v>
      </c>
      <c r="P2208" s="81">
        <f t="shared" ca="1" si="581"/>
        <v>4</v>
      </c>
      <c r="Q2208" s="22">
        <f t="shared" ca="1" si="582"/>
        <v>0.82498408145661306</v>
      </c>
      <c r="R2208" s="3">
        <f ca="1">IF(N2208&gt;'Power Curve'!$C$37,0,INDEX(Ci,$P2208,1)*POWER(1-Q2208,3)+INDEX(Ci,$P2208,2)*3*Q2208*POWER(1-Q2208,2)+INDEX(Ci,$P2208,3)*3*POWER(Q2208,2)*(1-Q2208)+INDEX(Ci,$P2208,4)*POWER(Q2208,3))</f>
        <v>57.058144676989762</v>
      </c>
      <c r="S2208" s="3">
        <f t="shared" si="583"/>
        <v>44.269998550414996</v>
      </c>
      <c r="T2208" s="3">
        <f t="shared" ca="1" si="584"/>
        <v>12.788146126574766</v>
      </c>
      <c r="U2208" s="3">
        <f t="shared" ca="1" si="592"/>
        <v>12.788146126574766</v>
      </c>
      <c r="W2208" s="34">
        <f t="shared" si="585"/>
        <v>4</v>
      </c>
      <c r="X2208" s="73" t="b">
        <f>COUNTIF('Power Curve'!$D$2:$D$31,W2208)&gt;0</f>
        <v>1</v>
      </c>
      <c r="Y2208" s="73" t="b">
        <f t="shared" si="586"/>
        <v>0</v>
      </c>
      <c r="Z2208" s="73" t="b">
        <f t="shared" si="593"/>
        <v>1</v>
      </c>
      <c r="AA2208" s="34" t="str">
        <f t="shared" si="587"/>
        <v>Inner</v>
      </c>
      <c r="AB2208" s="35" t="str">
        <f t="shared" si="594"/>
        <v>-0.1-0.0</v>
      </c>
      <c r="AC2208" s="36" t="str">
        <f t="shared" si="588"/>
        <v>0-1</v>
      </c>
      <c r="AD2208" s="36" t="str">
        <f t="shared" si="589"/>
        <v>Mar</v>
      </c>
      <c r="AE2208" s="35" t="str">
        <f t="shared" si="590"/>
        <v>275-285</v>
      </c>
      <c r="AF2208" s="36" t="str">
        <f t="shared" si="591"/>
        <v>Inner-TI</v>
      </c>
    </row>
    <row r="2209" spans="5:32" x14ac:dyDescent="0.3">
      <c r="E2209" s="12">
        <v>40986.034722222219</v>
      </c>
      <c r="F2209" s="16">
        <v>4.04</v>
      </c>
      <c r="G2209" s="16">
        <v>37.399999618530302</v>
      </c>
      <c r="H2209" s="29">
        <v>1.2082603084738244</v>
      </c>
      <c r="I2209" s="26">
        <v>285.5</v>
      </c>
      <c r="J2209" s="30">
        <v>0.11138613861386139</v>
      </c>
      <c r="K2209" s="31">
        <v>0.28819106300337483</v>
      </c>
      <c r="L2209" s="108">
        <f ca="1">REWS!R2209</f>
        <v>3.9950001350364639</v>
      </c>
      <c r="M2209" s="22">
        <f t="shared" si="578"/>
        <v>4.0215132619668363</v>
      </c>
      <c r="N2209" s="22">
        <f t="shared" ca="1" si="579"/>
        <v>3.9767193130218916</v>
      </c>
      <c r="O2209" s="22">
        <f t="shared" si="580"/>
        <v>-2.0412185583366247E-2</v>
      </c>
      <c r="P2209" s="81">
        <f t="shared" ca="1" si="581"/>
        <v>4</v>
      </c>
      <c r="Q2209" s="22">
        <f t="shared" ca="1" si="582"/>
        <v>0.87398972974831124</v>
      </c>
      <c r="R2209" s="3">
        <f ca="1">IF(N2209&gt;'Power Curve'!$C$37,0,INDEX(Ci,$P2209,1)*POWER(1-Q2209,3)+INDEX(Ci,$P2209,2)*3*Q2209*POWER(1-Q2209,2)+INDEX(Ci,$P2209,3)*3*POWER(Q2209,2)*(1-Q2209)+INDEX(Ci,$P2209,4)*POWER(Q2209,3))</f>
        <v>62.665572845263277</v>
      </c>
      <c r="S2209" s="3">
        <f t="shared" si="583"/>
        <v>37.399999618530302</v>
      </c>
      <c r="T2209" s="3">
        <f t="shared" ca="1" si="584"/>
        <v>25.265573226732975</v>
      </c>
      <c r="U2209" s="3">
        <f t="shared" ca="1" si="592"/>
        <v>25.265573226732975</v>
      </c>
      <c r="W2209" s="34">
        <f t="shared" si="585"/>
        <v>4</v>
      </c>
      <c r="X2209" s="73" t="b">
        <f>COUNTIF('Power Curve'!$D$2:$D$31,W2209)&gt;0</f>
        <v>1</v>
      </c>
      <c r="Y2209" s="73" t="b">
        <f t="shared" si="586"/>
        <v>0</v>
      </c>
      <c r="Z2209" s="73" t="b">
        <f t="shared" si="593"/>
        <v>1</v>
      </c>
      <c r="AA2209" s="34" t="str">
        <f t="shared" si="587"/>
        <v>Inner</v>
      </c>
      <c r="AB2209" s="35" t="str">
        <f t="shared" si="594"/>
        <v>-0.1-0.0</v>
      </c>
      <c r="AC2209" s="36" t="str">
        <f t="shared" si="588"/>
        <v>0-1</v>
      </c>
      <c r="AD2209" s="36" t="str">
        <f t="shared" si="589"/>
        <v>Mar</v>
      </c>
      <c r="AE2209" s="35" t="str">
        <f t="shared" si="590"/>
        <v>285-295</v>
      </c>
      <c r="AF2209" s="36" t="str">
        <f t="shared" si="591"/>
        <v>Inner-TI</v>
      </c>
    </row>
    <row r="2210" spans="5:32" x14ac:dyDescent="0.3">
      <c r="E2210" s="12">
        <v>40986.201388888891</v>
      </c>
      <c r="F2210" s="16">
        <v>3.67</v>
      </c>
      <c r="G2210" s="16">
        <v>25.520000457763722</v>
      </c>
      <c r="H2210" s="29">
        <v>1.2075999227194221</v>
      </c>
      <c r="I2210" s="26">
        <v>201.7</v>
      </c>
      <c r="J2210" s="30">
        <v>7.0844686648501368E-2</v>
      </c>
      <c r="K2210" s="31">
        <v>-2.5923976812881354E-2</v>
      </c>
      <c r="L2210" s="108">
        <f ca="1">REWS!R2210</f>
        <v>3.6896272172142521</v>
      </c>
      <c r="M2210" s="22">
        <f t="shared" si="578"/>
        <v>3.6525406685371347</v>
      </c>
      <c r="N2210" s="22">
        <f t="shared" ca="1" si="579"/>
        <v>3.6720745129745378</v>
      </c>
      <c r="O2210" s="22">
        <f t="shared" si="580"/>
        <v>-7.7438089310494798E-2</v>
      </c>
      <c r="P2210" s="81">
        <f t="shared" ca="1" si="581"/>
        <v>4</v>
      </c>
      <c r="Q2210" s="22">
        <f t="shared" ca="1" si="582"/>
        <v>0.65694217564506585</v>
      </c>
      <c r="R2210" s="3">
        <f ca="1">IF(N2210&gt;'Power Curve'!$C$37,0,INDEX(Ci,$P2210,1)*POWER(1-Q2210,3)+INDEX(Ci,$P2210,2)*3*Q2210*POWER(1-Q2210,2)+INDEX(Ci,$P2210,3)*3*POWER(Q2210,2)*(1-Q2210)+INDEX(Ci,$P2210,4)*POWER(Q2210,3))</f>
        <v>38.840323667753445</v>
      </c>
      <c r="S2210" s="3">
        <f t="shared" si="583"/>
        <v>25.520000457763722</v>
      </c>
      <c r="T2210" s="3">
        <f t="shared" ca="1" si="584"/>
        <v>13.320323209989724</v>
      </c>
      <c r="U2210" s="3">
        <f t="shared" ca="1" si="592"/>
        <v>13.320323209989724</v>
      </c>
      <c r="W2210" s="34">
        <f t="shared" si="585"/>
        <v>4</v>
      </c>
      <c r="X2210" s="73" t="b">
        <f>COUNTIF('Power Curve'!$D$2:$D$31,W2210)&gt;0</f>
        <v>1</v>
      </c>
      <c r="Y2210" s="73" t="b">
        <f t="shared" si="586"/>
        <v>0</v>
      </c>
      <c r="Z2210" s="73" t="b">
        <f t="shared" si="593"/>
        <v>1</v>
      </c>
      <c r="AA2210" s="34" t="str">
        <f t="shared" si="587"/>
        <v>Outer</v>
      </c>
      <c r="AB2210" s="35" t="str">
        <f t="shared" si="594"/>
        <v>-0.1-0.0</v>
      </c>
      <c r="AC2210" s="36" t="str">
        <f t="shared" si="588"/>
        <v>4-5</v>
      </c>
      <c r="AD2210" s="36" t="str">
        <f t="shared" si="589"/>
        <v>Mar</v>
      </c>
      <c r="AE2210" s="35" t="str">
        <f t="shared" si="590"/>
        <v>195-205</v>
      </c>
      <c r="AF2210" s="36" t="str">
        <f t="shared" si="591"/>
        <v>LWS-LTI</v>
      </c>
    </row>
    <row r="2211" spans="5:32" x14ac:dyDescent="0.3">
      <c r="E2211" s="12">
        <v>40986.208333333336</v>
      </c>
      <c r="F2211" s="16">
        <v>4.55</v>
      </c>
      <c r="G2211" s="16">
        <v>140.6000022888181</v>
      </c>
      <c r="H2211" s="29">
        <v>1.2066881272023273</v>
      </c>
      <c r="I2211" s="26">
        <v>202.3</v>
      </c>
      <c r="J2211" s="30">
        <v>6.3736263736263732E-2</v>
      </c>
      <c r="K2211" s="31">
        <v>1.6451182607553318E-2</v>
      </c>
      <c r="L2211" s="108">
        <f ca="1">REWS!R2211</f>
        <v>4.5479389584855143</v>
      </c>
      <c r="M2211" s="22">
        <f t="shared" si="578"/>
        <v>4.5272142400871553</v>
      </c>
      <c r="N2211" s="22">
        <f t="shared" ca="1" si="579"/>
        <v>4.52516351997863</v>
      </c>
      <c r="O2211" s="22">
        <f t="shared" si="580"/>
        <v>5.7745530752544773E-2</v>
      </c>
      <c r="P2211" s="81">
        <f t="shared" ca="1" si="581"/>
        <v>5</v>
      </c>
      <c r="Q2211" s="22">
        <f t="shared" ca="1" si="582"/>
        <v>0.42489197982812238</v>
      </c>
      <c r="R2211" s="3">
        <f ca="1">IF(N2211&gt;'Power Curve'!$C$37,0,INDEX(Ci,$P2211,1)*POWER(1-Q2211,3)+INDEX(Ci,$P2211,2)*3*Q2211*POWER(1-Q2211,2)+INDEX(Ci,$P2211,3)*3*POWER(Q2211,2)*(1-Q2211)+INDEX(Ci,$P2211,4)*POWER(Q2211,3))</f>
        <v>125.71310901455729</v>
      </c>
      <c r="S2211" s="3">
        <f t="shared" si="583"/>
        <v>140.6000022888181</v>
      </c>
      <c r="T2211" s="3">
        <f t="shared" ca="1" si="584"/>
        <v>-14.886893274260814</v>
      </c>
      <c r="U2211" s="3">
        <f t="shared" ca="1" si="592"/>
        <v>14.886893274260814</v>
      </c>
      <c r="W2211" s="34">
        <f t="shared" si="585"/>
        <v>5</v>
      </c>
      <c r="X2211" s="73" t="b">
        <f>COUNTIF('Power Curve'!$D$2:$D$31,W2211)&gt;0</f>
        <v>1</v>
      </c>
      <c r="Y2211" s="73" t="b">
        <f t="shared" si="586"/>
        <v>0</v>
      </c>
      <c r="Z2211" s="73" t="b">
        <f t="shared" si="593"/>
        <v>1</v>
      </c>
      <c r="AA2211" s="34" t="str">
        <f t="shared" si="587"/>
        <v>Outer</v>
      </c>
      <c r="AB2211" s="35" t="str">
        <f t="shared" si="594"/>
        <v>0.0-0.1</v>
      </c>
      <c r="AC2211" s="36" t="str">
        <f t="shared" si="588"/>
        <v>5-6</v>
      </c>
      <c r="AD2211" s="36" t="str">
        <f t="shared" si="589"/>
        <v>Mar</v>
      </c>
      <c r="AE2211" s="35" t="str">
        <f t="shared" si="590"/>
        <v>195-205</v>
      </c>
      <c r="AF2211" s="36" t="str">
        <f t="shared" si="591"/>
        <v>LWS-LTI</v>
      </c>
    </row>
    <row r="2212" spans="5:32" x14ac:dyDescent="0.3">
      <c r="E2212" s="12">
        <v>40986.555555555555</v>
      </c>
      <c r="F2212" s="16">
        <v>5.82</v>
      </c>
      <c r="G2212" s="16">
        <v>341.7999916076659</v>
      </c>
      <c r="H2212" s="29">
        <v>1.1849057657517579</v>
      </c>
      <c r="I2212" s="26">
        <v>200.2</v>
      </c>
      <c r="J2212" s="30">
        <v>0.14604810996563572</v>
      </c>
      <c r="K2212" s="31">
        <v>3.1545931267540211E-2</v>
      </c>
      <c r="L2212" s="108">
        <f ca="1">REWS!R2212</f>
        <v>5.761089705790619</v>
      </c>
      <c r="M2212" s="22">
        <f t="shared" si="578"/>
        <v>5.7557982039538107</v>
      </c>
      <c r="N2212" s="22">
        <f t="shared" ca="1" si="579"/>
        <v>5.6975377631282527</v>
      </c>
      <c r="O2212" s="22">
        <f t="shared" si="580"/>
        <v>0.24762714280648238</v>
      </c>
      <c r="P2212" s="81">
        <f t="shared" ca="1" si="581"/>
        <v>6</v>
      </c>
      <c r="Q2212" s="22">
        <f t="shared" ca="1" si="582"/>
        <v>0.66723153745777519</v>
      </c>
      <c r="R2212" s="3">
        <f ca="1">IF(N2212&gt;'Power Curve'!$C$37,0,INDEX(Ci,$P2212,1)*POWER(1-Q2212,3)+INDEX(Ci,$P2212,2)*3*Q2212*POWER(1-Q2212,2)+INDEX(Ci,$P2212,3)*3*POWER(Q2212,2)*(1-Q2212)+INDEX(Ci,$P2212,4)*POWER(Q2212,3))</f>
        <v>311.78961202576744</v>
      </c>
      <c r="S2212" s="3">
        <f t="shared" si="583"/>
        <v>341.7999916076659</v>
      </c>
      <c r="T2212" s="3">
        <f t="shared" ca="1" si="584"/>
        <v>-30.010379581898462</v>
      </c>
      <c r="U2212" s="3">
        <f t="shared" ca="1" si="592"/>
        <v>30.010379581898462</v>
      </c>
      <c r="W2212" s="34">
        <f t="shared" si="585"/>
        <v>6</v>
      </c>
      <c r="X2212" s="73" t="b">
        <f>COUNTIF('Power Curve'!$D$2:$D$31,W2212)&gt;0</f>
        <v>1</v>
      </c>
      <c r="Y2212" s="73" t="b">
        <f t="shared" si="586"/>
        <v>0</v>
      </c>
      <c r="Z2212" s="73" t="b">
        <f t="shared" si="593"/>
        <v>1</v>
      </c>
      <c r="AA2212" s="34" t="str">
        <f t="shared" si="587"/>
        <v>Outer</v>
      </c>
      <c r="AB2212" s="35" t="str">
        <f t="shared" si="594"/>
        <v>0.2-0.3</v>
      </c>
      <c r="AC2212" s="36" t="str">
        <f t="shared" si="588"/>
        <v>13-14</v>
      </c>
      <c r="AD2212" s="36" t="str">
        <f t="shared" si="589"/>
        <v>Mar</v>
      </c>
      <c r="AE2212" s="35" t="str">
        <f t="shared" si="590"/>
        <v>195-205</v>
      </c>
      <c r="AF2212" s="36" t="str">
        <f t="shared" si="591"/>
        <v>LWS-HTI</v>
      </c>
    </row>
    <row r="2213" spans="5:32" x14ac:dyDescent="0.3">
      <c r="E2213" s="12">
        <v>40986.583333333336</v>
      </c>
      <c r="F2213" s="16">
        <v>6.27</v>
      </c>
      <c r="G2213" s="16">
        <v>283.19999694824236</v>
      </c>
      <c r="H2213" s="29">
        <v>1.1799901615136759</v>
      </c>
      <c r="I2213" s="26">
        <v>205.3</v>
      </c>
      <c r="J2213" s="30">
        <v>0.1850079744816587</v>
      </c>
      <c r="K2213" s="31">
        <v>0.13820440054407238</v>
      </c>
      <c r="L2213" s="108">
        <f ca="1">REWS!R2213</f>
        <v>6.1671922414387357</v>
      </c>
      <c r="M2213" s="22">
        <f t="shared" si="578"/>
        <v>6.1922475029388622</v>
      </c>
      <c r="N2213" s="22">
        <f t="shared" ca="1" si="579"/>
        <v>6.090714634321043</v>
      </c>
      <c r="O2213" s="22">
        <f t="shared" si="580"/>
        <v>0.31508178889372962</v>
      </c>
      <c r="P2213" s="81">
        <f t="shared" ca="1" si="581"/>
        <v>7</v>
      </c>
      <c r="Q2213" s="22">
        <f t="shared" ca="1" si="582"/>
        <v>6.0293984274074876E-2</v>
      </c>
      <c r="R2213" s="3">
        <f ca="1">IF(N2213&gt;'Power Curve'!$C$37,0,INDEX(Ci,$P2213,1)*POWER(1-Q2213,3)+INDEX(Ci,$P2213,2)*3*Q2213*POWER(1-Q2213,2)+INDEX(Ci,$P2213,3)*3*POWER(Q2213,2)*(1-Q2213)+INDEX(Ci,$P2213,4)*POWER(Q2213,3))</f>
        <v>380.46685968331576</v>
      </c>
      <c r="S2213" s="3">
        <f t="shared" si="583"/>
        <v>283.19999694824236</v>
      </c>
      <c r="T2213" s="3">
        <f t="shared" ca="1" si="584"/>
        <v>97.266862735073403</v>
      </c>
      <c r="U2213" s="3">
        <f t="shared" ca="1" si="592"/>
        <v>97.266862735073403</v>
      </c>
      <c r="W2213" s="34">
        <f t="shared" si="585"/>
        <v>6</v>
      </c>
      <c r="X2213" s="73" t="b">
        <f>COUNTIF('Power Curve'!$D$2:$D$31,W2213)&gt;0</f>
        <v>1</v>
      </c>
      <c r="Y2213" s="73" t="b">
        <f t="shared" si="586"/>
        <v>0</v>
      </c>
      <c r="Z2213" s="73" t="b">
        <f t="shared" si="593"/>
        <v>1</v>
      </c>
      <c r="AA2213" s="34" t="str">
        <f t="shared" si="587"/>
        <v>Outer</v>
      </c>
      <c r="AB2213" s="35" t="str">
        <f t="shared" si="594"/>
        <v>0.3-0.4</v>
      </c>
      <c r="AC2213" s="36" t="str">
        <f t="shared" si="588"/>
        <v>14-15</v>
      </c>
      <c r="AD2213" s="36" t="str">
        <f t="shared" si="589"/>
        <v>Mar</v>
      </c>
      <c r="AE2213" s="35" t="str">
        <f t="shared" si="590"/>
        <v>205-215</v>
      </c>
      <c r="AF2213" s="36" t="str">
        <f t="shared" si="591"/>
        <v>LWS-HTI</v>
      </c>
    </row>
    <row r="2214" spans="5:32" x14ac:dyDescent="0.3">
      <c r="E2214" s="12">
        <v>40986.618055555555</v>
      </c>
      <c r="F2214" s="16">
        <v>5.33</v>
      </c>
      <c r="G2214" s="16">
        <v>125.39999389648409</v>
      </c>
      <c r="H2214" s="29">
        <v>1.18231098738413</v>
      </c>
      <c r="I2214" s="26">
        <v>206.7</v>
      </c>
      <c r="J2214" s="30">
        <v>0.13696060037523453</v>
      </c>
      <c r="K2214" s="31">
        <v>7.4197669248326797E-2</v>
      </c>
      <c r="L2214" s="108">
        <f ca="1">REWS!R2214</f>
        <v>5.2866211449562144</v>
      </c>
      <c r="M2214" s="22">
        <f t="shared" si="578"/>
        <v>5.2673529642148562</v>
      </c>
      <c r="N2214" s="22">
        <f t="shared" ca="1" si="579"/>
        <v>5.224483969712205</v>
      </c>
      <c r="O2214" s="22">
        <f t="shared" si="580"/>
        <v>0.17213635646265948</v>
      </c>
      <c r="P2214" s="81">
        <f t="shared" ca="1" si="581"/>
        <v>6</v>
      </c>
      <c r="Q2214" s="22">
        <f t="shared" ca="1" si="582"/>
        <v>0.19573042352085207</v>
      </c>
      <c r="R2214" s="3">
        <f ca="1">IF(N2214&gt;'Power Curve'!$C$37,0,INDEX(Ci,$P2214,1)*POWER(1-Q2214,3)+INDEX(Ci,$P2214,2)*3*Q2214*POWER(1-Q2214,2)+INDEX(Ci,$P2214,3)*3*POWER(Q2214,2)*(1-Q2214)+INDEX(Ci,$P2214,4)*POWER(Q2214,3))</f>
        <v>241.07979888809265</v>
      </c>
      <c r="S2214" s="3">
        <f t="shared" si="583"/>
        <v>125.39999389648409</v>
      </c>
      <c r="T2214" s="3">
        <f t="shared" ca="1" si="584"/>
        <v>115.67980499160856</v>
      </c>
      <c r="U2214" s="3">
        <f t="shared" ca="1" si="592"/>
        <v>115.67980499160856</v>
      </c>
      <c r="W2214" s="34">
        <f t="shared" si="585"/>
        <v>5</v>
      </c>
      <c r="X2214" s="73" t="b">
        <f>COUNTIF('Power Curve'!$D$2:$D$31,W2214)&gt;0</f>
        <v>1</v>
      </c>
      <c r="Y2214" s="73" t="b">
        <f t="shared" si="586"/>
        <v>0</v>
      </c>
      <c r="Z2214" s="73" t="b">
        <f t="shared" si="593"/>
        <v>1</v>
      </c>
      <c r="AA2214" s="34" t="str">
        <f t="shared" si="587"/>
        <v>Outer</v>
      </c>
      <c r="AB2214" s="35" t="str">
        <f t="shared" si="594"/>
        <v>0.1-0.2</v>
      </c>
      <c r="AC2214" s="36" t="str">
        <f t="shared" si="588"/>
        <v>14-15</v>
      </c>
      <c r="AD2214" s="36" t="str">
        <f t="shared" si="589"/>
        <v>Mar</v>
      </c>
      <c r="AE2214" s="35" t="str">
        <f t="shared" si="590"/>
        <v>205-215</v>
      </c>
      <c r="AF2214" s="36" t="str">
        <f t="shared" si="591"/>
        <v>Inner-TI</v>
      </c>
    </row>
    <row r="2215" spans="5:32" x14ac:dyDescent="0.3">
      <c r="E2215" s="12">
        <v>40986.625</v>
      </c>
      <c r="F2215" s="16">
        <v>6.3</v>
      </c>
      <c r="G2215" s="16">
        <v>168.9100074768065</v>
      </c>
      <c r="H2215" s="29">
        <v>1.1783607511076366</v>
      </c>
      <c r="I2215" s="26">
        <v>205</v>
      </c>
      <c r="J2215" s="30">
        <v>0.20158730158730159</v>
      </c>
      <c r="K2215" s="31">
        <v>0.12520806562792552</v>
      </c>
      <c r="L2215" s="108">
        <f ca="1">REWS!R2215</f>
        <v>6.3085714427793445</v>
      </c>
      <c r="M2215" s="22">
        <f t="shared" si="578"/>
        <v>6.219010299723486</v>
      </c>
      <c r="N2215" s="22">
        <f t="shared" ca="1" si="579"/>
        <v>6.2274715522517772</v>
      </c>
      <c r="O2215" s="22">
        <f t="shared" si="580"/>
        <v>0.3192180654088021</v>
      </c>
      <c r="P2215" s="81">
        <f t="shared" ca="1" si="581"/>
        <v>7</v>
      </c>
      <c r="Q2215" s="22">
        <f t="shared" ca="1" si="582"/>
        <v>0.1993137161383052</v>
      </c>
      <c r="R2215" s="3">
        <f ca="1">IF(N2215&gt;'Power Curve'!$C$37,0,INDEX(Ci,$P2215,1)*POWER(1-Q2215,3)+INDEX(Ci,$P2215,2)*3*Q2215*POWER(1-Q2215,2)+INDEX(Ci,$P2215,3)*3*POWER(Q2215,2)*(1-Q2215)+INDEX(Ci,$P2215,4)*POWER(Q2215,3))</f>
        <v>408.60116536865496</v>
      </c>
      <c r="S2215" s="3">
        <f t="shared" si="583"/>
        <v>168.9100074768065</v>
      </c>
      <c r="T2215" s="3">
        <f t="shared" ca="1" si="584"/>
        <v>239.69115789184846</v>
      </c>
      <c r="U2215" s="3">
        <f t="shared" ca="1" si="592"/>
        <v>239.69115789184846</v>
      </c>
      <c r="W2215" s="34">
        <f t="shared" si="585"/>
        <v>6</v>
      </c>
      <c r="X2215" s="73" t="b">
        <f>COUNTIF('Power Curve'!$D$2:$D$31,W2215)&gt;0</f>
        <v>1</v>
      </c>
      <c r="Y2215" s="73" t="b">
        <f t="shared" si="586"/>
        <v>0</v>
      </c>
      <c r="Z2215" s="73" t="b">
        <f t="shared" si="593"/>
        <v>1</v>
      </c>
      <c r="AA2215" s="34" t="str">
        <f t="shared" si="587"/>
        <v>Outer</v>
      </c>
      <c r="AB2215" s="35" t="str">
        <f t="shared" si="594"/>
        <v>0.3-0.4</v>
      </c>
      <c r="AC2215" s="36" t="str">
        <f t="shared" si="588"/>
        <v>15-16</v>
      </c>
      <c r="AD2215" s="36" t="str">
        <f t="shared" si="589"/>
        <v>Mar</v>
      </c>
      <c r="AE2215" s="35" t="str">
        <f t="shared" si="590"/>
        <v>205-215</v>
      </c>
      <c r="AF2215" s="36" t="str">
        <f t="shared" si="591"/>
        <v>LWS-HTI</v>
      </c>
    </row>
    <row r="2216" spans="5:32" x14ac:dyDescent="0.3">
      <c r="E2216" s="12">
        <v>40986.638888888891</v>
      </c>
      <c r="F2216" s="16">
        <v>7.3</v>
      </c>
      <c r="G2216" s="16">
        <v>380.85000610351602</v>
      </c>
      <c r="H2216" s="29">
        <v>1.1770694439796376</v>
      </c>
      <c r="I2216" s="26">
        <v>206.5</v>
      </c>
      <c r="J2216" s="30">
        <v>0.10136986301369863</v>
      </c>
      <c r="K2216" s="31">
        <v>0.16093675996658607</v>
      </c>
      <c r="L2216" s="108">
        <f ca="1">REWS!R2216</f>
        <v>7.3267130652487316</v>
      </c>
      <c r="M2216" s="22">
        <f t="shared" si="578"/>
        <v>7.2035215403656752</v>
      </c>
      <c r="N2216" s="22">
        <f t="shared" ca="1" si="579"/>
        <v>7.2298815596709396</v>
      </c>
      <c r="O2216" s="22">
        <f t="shared" si="580"/>
        <v>0.4713774513005185</v>
      </c>
      <c r="P2216" s="81">
        <f t="shared" ca="1" si="581"/>
        <v>8</v>
      </c>
      <c r="Q2216" s="22">
        <f t="shared" ca="1" si="582"/>
        <v>0.21614830677194807</v>
      </c>
      <c r="R2216" s="3">
        <f ca="1">IF(N2216&gt;'Power Curve'!$C$37,0,INDEX(Ci,$P2216,1)*POWER(1-Q2216,3)+INDEX(Ci,$P2216,2)*3*Q2216*POWER(1-Q2216,2)+INDEX(Ci,$P2216,3)*3*POWER(Q2216,2)*(1-Q2216)+INDEX(Ci,$P2216,4)*POWER(Q2216,3))</f>
        <v>656.93591236568045</v>
      </c>
      <c r="S2216" s="3">
        <f t="shared" si="583"/>
        <v>380.85000610351602</v>
      </c>
      <c r="T2216" s="3">
        <f t="shared" ca="1" si="584"/>
        <v>276.08590626216443</v>
      </c>
      <c r="U2216" s="3">
        <f t="shared" ca="1" si="592"/>
        <v>276.08590626216443</v>
      </c>
      <c r="W2216" s="34">
        <f t="shared" si="585"/>
        <v>7</v>
      </c>
      <c r="X2216" s="73" t="b">
        <f>COUNTIF('Power Curve'!$D$2:$D$31,W2216)&gt;0</f>
        <v>1</v>
      </c>
      <c r="Y2216" s="73" t="b">
        <f t="shared" si="586"/>
        <v>0</v>
      </c>
      <c r="Z2216" s="73" t="b">
        <f t="shared" si="593"/>
        <v>1</v>
      </c>
      <c r="AA2216" s="34" t="str">
        <f t="shared" si="587"/>
        <v>Inner</v>
      </c>
      <c r="AB2216" s="35" t="str">
        <f t="shared" si="594"/>
        <v>0.4-0.5</v>
      </c>
      <c r="AC2216" s="36" t="str">
        <f t="shared" si="588"/>
        <v>15-16</v>
      </c>
      <c r="AD2216" s="36" t="str">
        <f t="shared" si="589"/>
        <v>Mar</v>
      </c>
      <c r="AE2216" s="35" t="str">
        <f t="shared" si="590"/>
        <v>205-215</v>
      </c>
      <c r="AF2216" s="36" t="str">
        <f t="shared" si="591"/>
        <v>Inner-TI</v>
      </c>
    </row>
    <row r="2217" spans="5:32" x14ac:dyDescent="0.3">
      <c r="E2217" s="12">
        <v>40987.236111111109</v>
      </c>
      <c r="F2217" s="16">
        <v>10.96</v>
      </c>
      <c r="G2217" s="16">
        <v>1701.7699432373049</v>
      </c>
      <c r="H2217" s="29">
        <v>1.1967792676563618</v>
      </c>
      <c r="I2217" s="26">
        <v>294.5</v>
      </c>
      <c r="J2217" s="30">
        <v>0.14416058394160583</v>
      </c>
      <c r="K2217" s="31">
        <v>0.13295811645837488</v>
      </c>
      <c r="L2217" s="108">
        <f ca="1">REWS!R2217</f>
        <v>10.949364544149693</v>
      </c>
      <c r="M2217" s="22">
        <f t="shared" si="578"/>
        <v>10.87518224687452</v>
      </c>
      <c r="N2217" s="22">
        <f t="shared" ca="1" si="579"/>
        <v>10.864629097180115</v>
      </c>
      <c r="O2217" s="22">
        <f t="shared" si="580"/>
        <v>1.03884444938244</v>
      </c>
      <c r="P2217" s="81">
        <f t="shared" ca="1" si="581"/>
        <v>11</v>
      </c>
      <c r="Q2217" s="22">
        <f t="shared" ca="1" si="582"/>
        <v>0.88772204138471722</v>
      </c>
      <c r="R2217" s="3">
        <f ca="1">IF(N2217&gt;'Power Curve'!$C$37,0,INDEX(Ci,$P2217,1)*POWER(1-Q2217,3)+INDEX(Ci,$P2217,2)*3*Q2217*POWER(1-Q2217,2)+INDEX(Ci,$P2217,3)*3*POWER(Q2217,2)*(1-Q2217)+INDEX(Ci,$P2217,4)*POWER(Q2217,3))</f>
        <v>1754.3994068657671</v>
      </c>
      <c r="S2217" s="3">
        <f t="shared" si="583"/>
        <v>1701.7699432373049</v>
      </c>
      <c r="T2217" s="3">
        <f t="shared" ca="1" si="584"/>
        <v>52.62946362846219</v>
      </c>
      <c r="U2217" s="3">
        <f t="shared" ca="1" si="592"/>
        <v>52.62946362846219</v>
      </c>
      <c r="W2217" s="34">
        <f t="shared" si="585"/>
        <v>11</v>
      </c>
      <c r="X2217" s="73" t="b">
        <f>COUNTIF('Power Curve'!$D$2:$D$31,W2217)&gt;0</f>
        <v>1</v>
      </c>
      <c r="Y2217" s="73" t="b">
        <f t="shared" si="586"/>
        <v>0</v>
      </c>
      <c r="Z2217" s="73" t="b">
        <f t="shared" si="593"/>
        <v>1</v>
      </c>
      <c r="AA2217" s="34" t="str">
        <f t="shared" si="587"/>
        <v>Outer</v>
      </c>
      <c r="AB2217" s="35" t="str">
        <f t="shared" si="594"/>
        <v>1.0-1.1</v>
      </c>
      <c r="AC2217" s="36" t="str">
        <f t="shared" si="588"/>
        <v>5-6</v>
      </c>
      <c r="AD2217" s="36" t="str">
        <f t="shared" si="589"/>
        <v>Mar</v>
      </c>
      <c r="AE2217" s="35" t="str">
        <f t="shared" si="590"/>
        <v>285-295</v>
      </c>
      <c r="AF2217" s="36" t="str">
        <f t="shared" si="591"/>
        <v>HWS-HTI</v>
      </c>
    </row>
    <row r="2218" spans="5:32" x14ac:dyDescent="0.3">
      <c r="E2218" s="12">
        <v>40987.256944444445</v>
      </c>
      <c r="F2218" s="16">
        <v>10.87</v>
      </c>
      <c r="G2218" s="16">
        <v>1622.6499481201149</v>
      </c>
      <c r="H2218" s="29">
        <v>1.1972076739355584</v>
      </c>
      <c r="I2218" s="26">
        <v>293.39999999999998</v>
      </c>
      <c r="J2218" s="30">
        <v>0.11867525298988042</v>
      </c>
      <c r="K2218" s="31">
        <v>8.8541273990452543E-2</v>
      </c>
      <c r="L2218" s="108">
        <f ca="1">REWS!R2218</f>
        <v>10.804207964510192</v>
      </c>
      <c r="M2218" s="22">
        <f t="shared" si="578"/>
        <v>10.787165582085406</v>
      </c>
      <c r="N2218" s="22">
        <f t="shared" ca="1" si="579"/>
        <v>10.721874912277586</v>
      </c>
      <c r="O2218" s="22">
        <f t="shared" si="580"/>
        <v>1.0252411901105472</v>
      </c>
      <c r="P2218" s="81">
        <f t="shared" ca="1" si="581"/>
        <v>11</v>
      </c>
      <c r="Q2218" s="22">
        <f t="shared" ca="1" si="582"/>
        <v>0.74917828313501988</v>
      </c>
      <c r="R2218" s="3">
        <f ca="1">IF(N2218&gt;'Power Curve'!$C$37,0,INDEX(Ci,$P2218,1)*POWER(1-Q2218,3)+INDEX(Ci,$P2218,2)*3*Q2218*POWER(1-Q2218,2)+INDEX(Ci,$P2218,3)*3*POWER(Q2218,2)*(1-Q2218)+INDEX(Ci,$P2218,4)*POWER(Q2218,3))</f>
        <v>1724.1893445312712</v>
      </c>
      <c r="S2218" s="3">
        <f t="shared" si="583"/>
        <v>1622.6499481201149</v>
      </c>
      <c r="T2218" s="3">
        <f t="shared" ca="1" si="584"/>
        <v>101.5393964111563</v>
      </c>
      <c r="U2218" s="3">
        <f t="shared" ca="1" si="592"/>
        <v>101.5393964111563</v>
      </c>
      <c r="W2218" s="34">
        <f t="shared" si="585"/>
        <v>11</v>
      </c>
      <c r="X2218" s="73" t="b">
        <f>COUNTIF('Power Curve'!$D$2:$D$31,W2218)&gt;0</f>
        <v>1</v>
      </c>
      <c r="Y2218" s="73" t="b">
        <f t="shared" si="586"/>
        <v>0</v>
      </c>
      <c r="Z2218" s="73" t="b">
        <f t="shared" si="593"/>
        <v>1</v>
      </c>
      <c r="AA2218" s="34" t="str">
        <f t="shared" si="587"/>
        <v>Outer</v>
      </c>
      <c r="AB2218" s="35" t="str">
        <f t="shared" si="594"/>
        <v>1.0-1.1</v>
      </c>
      <c r="AC2218" s="36" t="str">
        <f t="shared" si="588"/>
        <v>6-7</v>
      </c>
      <c r="AD2218" s="36" t="str">
        <f t="shared" si="589"/>
        <v>Mar</v>
      </c>
      <c r="AE2218" s="35" t="str">
        <f t="shared" si="590"/>
        <v>285-295</v>
      </c>
      <c r="AF2218" s="36" t="str">
        <f t="shared" si="591"/>
        <v>Inner-TI</v>
      </c>
    </row>
    <row r="2219" spans="5:32" x14ac:dyDescent="0.3">
      <c r="E2219" s="12">
        <v>40987.263888888891</v>
      </c>
      <c r="F2219" s="16">
        <v>10.26</v>
      </c>
      <c r="G2219" s="16">
        <v>1643.909988403318</v>
      </c>
      <c r="H2219" s="29">
        <v>1.1977012944012553</v>
      </c>
      <c r="I2219" s="26">
        <v>291.2</v>
      </c>
      <c r="J2219" s="30">
        <v>0.14132553606237816</v>
      </c>
      <c r="K2219" s="31">
        <v>0.1510246584829508</v>
      </c>
      <c r="L2219" s="108">
        <f ca="1">REWS!R2219</f>
        <v>10.222087712247282</v>
      </c>
      <c r="M2219" s="22">
        <f t="shared" si="578"/>
        <v>10.183213225333636</v>
      </c>
      <c r="N2219" s="22">
        <f t="shared" ca="1" si="579"/>
        <v>10.145584676596197</v>
      </c>
      <c r="O2219" s="22">
        <f t="shared" si="580"/>
        <v>0.9318984064859942</v>
      </c>
      <c r="P2219" s="81">
        <f t="shared" ca="1" si="581"/>
        <v>11</v>
      </c>
      <c r="Q2219" s="22">
        <f t="shared" ca="1" si="582"/>
        <v>0.18988529184080058</v>
      </c>
      <c r="R2219" s="3">
        <f ca="1">IF(N2219&gt;'Power Curve'!$C$37,0,INDEX(Ci,$P2219,1)*POWER(1-Q2219,3)+INDEX(Ci,$P2219,2)*3*Q2219*POWER(1-Q2219,2)+INDEX(Ci,$P2219,3)*3*POWER(Q2219,2)*(1-Q2219)+INDEX(Ci,$P2219,4)*POWER(Q2219,3))</f>
        <v>1575.0309182811384</v>
      </c>
      <c r="S2219" s="3">
        <f t="shared" si="583"/>
        <v>1643.909988403318</v>
      </c>
      <c r="T2219" s="3">
        <f t="shared" ca="1" si="584"/>
        <v>-68.879070122179655</v>
      </c>
      <c r="U2219" s="3">
        <f t="shared" ca="1" si="592"/>
        <v>68.879070122179655</v>
      </c>
      <c r="W2219" s="34">
        <f t="shared" si="585"/>
        <v>10</v>
      </c>
      <c r="X2219" s="73" t="b">
        <f>COUNTIF('Power Curve'!$D$2:$D$31,W2219)&gt;0</f>
        <v>1</v>
      </c>
      <c r="Y2219" s="73" t="b">
        <f t="shared" si="586"/>
        <v>0</v>
      </c>
      <c r="Z2219" s="73" t="b">
        <f t="shared" si="593"/>
        <v>1</v>
      </c>
      <c r="AA2219" s="34" t="str">
        <f t="shared" si="587"/>
        <v>Outer</v>
      </c>
      <c r="AB2219" s="35" t="str">
        <f t="shared" si="594"/>
        <v>0.9-1.0</v>
      </c>
      <c r="AC2219" s="36" t="str">
        <f t="shared" si="588"/>
        <v>6-7</v>
      </c>
      <c r="AD2219" s="36" t="str">
        <f t="shared" si="589"/>
        <v>Mar</v>
      </c>
      <c r="AE2219" s="35" t="str">
        <f t="shared" si="590"/>
        <v>285-295</v>
      </c>
      <c r="AF2219" s="36" t="str">
        <f t="shared" si="591"/>
        <v>HWS-HTI</v>
      </c>
    </row>
    <row r="2220" spans="5:32" x14ac:dyDescent="0.3">
      <c r="E2220" s="12">
        <v>40987.326388888891</v>
      </c>
      <c r="F2220" s="16">
        <v>12.65</v>
      </c>
      <c r="G2220" s="16">
        <v>1919.5900421142551</v>
      </c>
      <c r="H2220" s="29">
        <v>1.1990401540375768</v>
      </c>
      <c r="I2220" s="26">
        <v>297.10000000000002</v>
      </c>
      <c r="J2220" s="30">
        <v>0.12727272727272729</v>
      </c>
      <c r="K2220" s="31">
        <v>0.11354237687096053</v>
      </c>
      <c r="L2220" s="108">
        <f ca="1">REWS!R2220</f>
        <v>12.741241631623447</v>
      </c>
      <c r="M2220" s="22">
        <f t="shared" si="578"/>
        <v>12.560002861563287</v>
      </c>
      <c r="N2220" s="22">
        <f t="shared" ca="1" si="579"/>
        <v>12.650595363878244</v>
      </c>
      <c r="O2220" s="22">
        <f t="shared" si="580"/>
        <v>1.2992389065361487</v>
      </c>
      <c r="P2220" s="81">
        <f t="shared" ca="1" si="581"/>
        <v>13</v>
      </c>
      <c r="Q2220" s="22">
        <f t="shared" ca="1" si="582"/>
        <v>0.65071136979770638</v>
      </c>
      <c r="R2220" s="3">
        <f ca="1">IF(N2220&gt;'Power Curve'!$C$37,0,INDEX(Ci,$P2220,1)*POWER(1-Q2220,3)+INDEX(Ci,$P2220,2)*3*Q2220*POWER(1-Q2220,2)+INDEX(Ci,$P2220,3)*3*POWER(Q2220,2)*(1-Q2220)+INDEX(Ci,$P2220,4)*POWER(Q2220,3))</f>
        <v>1943.5056904714102</v>
      </c>
      <c r="S2220" s="3">
        <f t="shared" si="583"/>
        <v>1919.5900421142551</v>
      </c>
      <c r="T2220" s="3">
        <f t="shared" ca="1" si="584"/>
        <v>23.915648357155078</v>
      </c>
      <c r="U2220" s="3">
        <f t="shared" ca="1" si="592"/>
        <v>23.915648357155078</v>
      </c>
      <c r="W2220" s="34">
        <f t="shared" si="585"/>
        <v>13</v>
      </c>
      <c r="X2220" s="73" t="b">
        <f>COUNTIF('Power Curve'!$D$2:$D$31,W2220)&gt;0</f>
        <v>1</v>
      </c>
      <c r="Y2220" s="73" t="b">
        <f t="shared" si="586"/>
        <v>0</v>
      </c>
      <c r="Z2220" s="73" t="b">
        <f t="shared" si="593"/>
        <v>1</v>
      </c>
      <c r="AA2220" s="34" t="str">
        <f t="shared" si="587"/>
        <v>Inner</v>
      </c>
      <c r="AB2220" s="35" t="str">
        <f t="shared" si="594"/>
        <v>1.2-1.3</v>
      </c>
      <c r="AC2220" s="36" t="str">
        <f t="shared" si="588"/>
        <v>7-8</v>
      </c>
      <c r="AD2220" s="36" t="str">
        <f t="shared" si="589"/>
        <v>Mar</v>
      </c>
      <c r="AE2220" s="35" t="str">
        <f t="shared" si="590"/>
        <v>295-305</v>
      </c>
      <c r="AF2220" s="36" t="str">
        <f t="shared" si="591"/>
        <v>Inner-TI</v>
      </c>
    </row>
    <row r="2221" spans="5:32" x14ac:dyDescent="0.3">
      <c r="E2221" s="12">
        <v>40987.333333333336</v>
      </c>
      <c r="F2221" s="16">
        <v>11.12</v>
      </c>
      <c r="G2221" s="16">
        <v>1853.480041503906</v>
      </c>
      <c r="H2221" s="29">
        <v>1.1985009167653142</v>
      </c>
      <c r="I2221" s="26">
        <v>299.5</v>
      </c>
      <c r="J2221" s="30">
        <v>0.16187050359712232</v>
      </c>
      <c r="K2221" s="31">
        <v>0.17207900168596452</v>
      </c>
      <c r="L2221" s="108">
        <f ca="1">REWS!R2221</f>
        <v>11.085765980094141</v>
      </c>
      <c r="M2221" s="22">
        <f t="shared" si="578"/>
        <v>11.039232524932142</v>
      </c>
      <c r="N2221" s="22">
        <f t="shared" ca="1" si="579"/>
        <v>11.005247155687185</v>
      </c>
      <c r="O2221" s="22">
        <f t="shared" si="580"/>
        <v>1.0641989486853944</v>
      </c>
      <c r="P2221" s="81">
        <f t="shared" ca="1" si="581"/>
        <v>12</v>
      </c>
      <c r="Q2221" s="22">
        <f t="shared" ca="1" si="582"/>
        <v>2.4010668593921165E-2</v>
      </c>
      <c r="R2221" s="3">
        <f ca="1">IF(N2221&gt;'Power Curve'!$C$37,0,INDEX(Ci,$P2221,1)*POWER(1-Q2221,3)+INDEX(Ci,$P2221,2)*3*Q2221*POWER(1-Q2221,2)+INDEX(Ci,$P2221,3)*3*POWER(Q2221,2)*(1-Q2221)+INDEX(Ci,$P2221,4)*POWER(Q2221,3))</f>
        <v>1780.4971739686825</v>
      </c>
      <c r="S2221" s="3">
        <f t="shared" si="583"/>
        <v>1853.480041503906</v>
      </c>
      <c r="T2221" s="3">
        <f t="shared" ca="1" si="584"/>
        <v>-72.982867535223477</v>
      </c>
      <c r="U2221" s="3">
        <f t="shared" ca="1" si="592"/>
        <v>72.982867535223477</v>
      </c>
      <c r="W2221" s="34">
        <f t="shared" si="585"/>
        <v>11</v>
      </c>
      <c r="X2221" s="73" t="b">
        <f>COUNTIF('Power Curve'!$D$2:$D$31,W2221)&gt;0</f>
        <v>1</v>
      </c>
      <c r="Y2221" s="73" t="b">
        <f t="shared" si="586"/>
        <v>0</v>
      </c>
      <c r="Z2221" s="73" t="b">
        <f t="shared" si="593"/>
        <v>1</v>
      </c>
      <c r="AA2221" s="34" t="str">
        <f t="shared" si="587"/>
        <v>Outer</v>
      </c>
      <c r="AB2221" s="35" t="str">
        <f t="shared" si="594"/>
        <v>1.0-1.1</v>
      </c>
      <c r="AC2221" s="36" t="str">
        <f t="shared" si="588"/>
        <v>8-9</v>
      </c>
      <c r="AD2221" s="36" t="str">
        <f t="shared" si="589"/>
        <v>Mar</v>
      </c>
      <c r="AE2221" s="35" t="str">
        <f t="shared" si="590"/>
        <v>295-305</v>
      </c>
      <c r="AF2221" s="36" t="str">
        <f t="shared" si="591"/>
        <v>HWS-HTI</v>
      </c>
    </row>
    <row r="2222" spans="5:32" x14ac:dyDescent="0.3">
      <c r="E2222" s="12">
        <v>40987.340277777781</v>
      </c>
      <c r="F2222" s="16">
        <v>12</v>
      </c>
      <c r="G2222" s="16">
        <v>1870.76000976563</v>
      </c>
      <c r="H2222" s="29">
        <v>1.1980968059253871</v>
      </c>
      <c r="I2222" s="26">
        <v>299.5</v>
      </c>
      <c r="J2222" s="30">
        <v>0.13416666666666668</v>
      </c>
      <c r="K2222" s="31">
        <v>9.9592871612122533E-2</v>
      </c>
      <c r="L2222" s="108">
        <f ca="1">REWS!R2222</f>
        <v>11.992716731048326</v>
      </c>
      <c r="M2222" s="22">
        <f t="shared" si="578"/>
        <v>11.911501778839034</v>
      </c>
      <c r="N2222" s="22">
        <f t="shared" ca="1" si="579"/>
        <v>11.90427222291623</v>
      </c>
      <c r="O2222" s="22">
        <f t="shared" si="580"/>
        <v>1.1990109737061789</v>
      </c>
      <c r="P2222" s="81">
        <f t="shared" ca="1" si="581"/>
        <v>12</v>
      </c>
      <c r="Q2222" s="22">
        <f t="shared" ca="1" si="582"/>
        <v>0.88995554963653301</v>
      </c>
      <c r="R2222" s="3">
        <f ca="1">IF(N2222&gt;'Power Curve'!$C$37,0,INDEX(Ci,$P2222,1)*POWER(1-Q2222,3)+INDEX(Ci,$P2222,2)*3*Q2222*POWER(1-Q2222,2)+INDEX(Ci,$P2222,3)*3*POWER(Q2222,2)*(1-Q2222)+INDEX(Ci,$P2222,4)*POWER(Q2222,3))</f>
        <v>1909.1220694176402</v>
      </c>
      <c r="S2222" s="3">
        <f t="shared" si="583"/>
        <v>1870.76000976563</v>
      </c>
      <c r="T2222" s="3">
        <f t="shared" ca="1" si="584"/>
        <v>38.362059652010203</v>
      </c>
      <c r="U2222" s="3">
        <f t="shared" ca="1" si="592"/>
        <v>38.362059652010203</v>
      </c>
      <c r="W2222" s="34">
        <f t="shared" si="585"/>
        <v>12</v>
      </c>
      <c r="X2222" s="73" t="b">
        <f>COUNTIF('Power Curve'!$D$2:$D$31,W2222)&gt;0</f>
        <v>1</v>
      </c>
      <c r="Y2222" s="73" t="b">
        <f t="shared" si="586"/>
        <v>0</v>
      </c>
      <c r="Z2222" s="73" t="b">
        <f t="shared" si="593"/>
        <v>1</v>
      </c>
      <c r="AA2222" s="34" t="str">
        <f t="shared" si="587"/>
        <v>Outer</v>
      </c>
      <c r="AB2222" s="35" t="str">
        <f t="shared" si="594"/>
        <v>1.1-1.2</v>
      </c>
      <c r="AC2222" s="36" t="str">
        <f t="shared" si="588"/>
        <v>8-9</v>
      </c>
      <c r="AD2222" s="36" t="str">
        <f t="shared" si="589"/>
        <v>Mar</v>
      </c>
      <c r="AE2222" s="35" t="str">
        <f t="shared" si="590"/>
        <v>295-305</v>
      </c>
      <c r="AF2222" s="36" t="str">
        <f t="shared" si="591"/>
        <v>Inner-TI</v>
      </c>
    </row>
    <row r="2223" spans="5:32" x14ac:dyDescent="0.3">
      <c r="E2223" s="12">
        <v>40987.347222222219</v>
      </c>
      <c r="F2223" s="16">
        <v>10.89</v>
      </c>
      <c r="G2223" s="16">
        <v>1787.479980468748</v>
      </c>
      <c r="H2223" s="29">
        <v>1.1980191366187918</v>
      </c>
      <c r="I2223" s="26">
        <v>298.5</v>
      </c>
      <c r="J2223" s="30">
        <v>0.15886134067952248</v>
      </c>
      <c r="K2223" s="31">
        <v>0.18452791308248095</v>
      </c>
      <c r="L2223" s="108">
        <f ca="1">REWS!R2223</f>
        <v>10.843295626869914</v>
      </c>
      <c r="M2223" s="22">
        <f t="shared" si="578"/>
        <v>10.809454271846574</v>
      </c>
      <c r="N2223" s="22">
        <f t="shared" ca="1" si="579"/>
        <v>10.76309533836219</v>
      </c>
      <c r="O2223" s="22">
        <f t="shared" si="580"/>
        <v>1.028685978962504</v>
      </c>
      <c r="P2223" s="81">
        <f t="shared" ca="1" si="581"/>
        <v>11</v>
      </c>
      <c r="Q2223" s="22">
        <f t="shared" ca="1" si="582"/>
        <v>0.78918294394628841</v>
      </c>
      <c r="R2223" s="3">
        <f ca="1">IF(N2223&gt;'Power Curve'!$C$37,0,INDEX(Ci,$P2223,1)*POWER(1-Q2223,3)+INDEX(Ci,$P2223,2)*3*Q2223*POWER(1-Q2223,2)+INDEX(Ci,$P2223,3)*3*POWER(Q2223,2)*(1-Q2223)+INDEX(Ci,$P2223,4)*POWER(Q2223,3))</f>
        <v>1733.2708775403312</v>
      </c>
      <c r="S2223" s="3">
        <f t="shared" si="583"/>
        <v>1787.479980468748</v>
      </c>
      <c r="T2223" s="3">
        <f t="shared" ca="1" si="584"/>
        <v>-54.209102928416769</v>
      </c>
      <c r="U2223" s="3">
        <f t="shared" ca="1" si="592"/>
        <v>54.209102928416769</v>
      </c>
      <c r="W2223" s="34">
        <f t="shared" si="585"/>
        <v>11</v>
      </c>
      <c r="X2223" s="73" t="b">
        <f>COUNTIF('Power Curve'!$D$2:$D$31,W2223)&gt;0</f>
        <v>1</v>
      </c>
      <c r="Y2223" s="73" t="b">
        <f t="shared" si="586"/>
        <v>0</v>
      </c>
      <c r="Z2223" s="73" t="b">
        <f t="shared" si="593"/>
        <v>1</v>
      </c>
      <c r="AA2223" s="34" t="str">
        <f t="shared" si="587"/>
        <v>Outer</v>
      </c>
      <c r="AB2223" s="35" t="str">
        <f t="shared" si="594"/>
        <v>1.0-1.1</v>
      </c>
      <c r="AC2223" s="36" t="str">
        <f t="shared" si="588"/>
        <v>8-9</v>
      </c>
      <c r="AD2223" s="36" t="str">
        <f t="shared" si="589"/>
        <v>Mar</v>
      </c>
      <c r="AE2223" s="35" t="str">
        <f t="shared" si="590"/>
        <v>295-305</v>
      </c>
      <c r="AF2223" s="36" t="str">
        <f t="shared" si="591"/>
        <v>HWS-HTI</v>
      </c>
    </row>
    <row r="2224" spans="5:32" x14ac:dyDescent="0.3">
      <c r="E2224" s="12">
        <v>40987.354166666664</v>
      </c>
      <c r="F2224" s="16">
        <v>10.85</v>
      </c>
      <c r="G2224" s="16">
        <v>1771.130050659177</v>
      </c>
      <c r="H2224" s="29">
        <v>1.1982555522045872</v>
      </c>
      <c r="I2224" s="26">
        <v>298.60000000000002</v>
      </c>
      <c r="J2224" s="30">
        <v>0.14930875576036867</v>
      </c>
      <c r="K2224" s="31">
        <v>0.10395944437180792</v>
      </c>
      <c r="L2224" s="108">
        <f ca="1">REWS!R2224</f>
        <v>10.81891196315123</v>
      </c>
      <c r="M2224" s="22">
        <f t="shared" si="578"/>
        <v>10.770458506965673</v>
      </c>
      <c r="N2224" s="22">
        <f t="shared" ca="1" si="579"/>
        <v>10.739598376924873</v>
      </c>
      <c r="O2224" s="22">
        <f t="shared" si="580"/>
        <v>1.0226590577942039</v>
      </c>
      <c r="P2224" s="81">
        <f t="shared" ca="1" si="581"/>
        <v>11</v>
      </c>
      <c r="Q2224" s="22">
        <f t="shared" ca="1" si="582"/>
        <v>0.76637900760496969</v>
      </c>
      <c r="R2224" s="3">
        <f ca="1">IF(N2224&gt;'Power Curve'!$C$37,0,INDEX(Ci,$P2224,1)*POWER(1-Q2224,3)+INDEX(Ci,$P2224,2)*3*Q2224*POWER(1-Q2224,2)+INDEX(Ci,$P2224,3)*3*POWER(Q2224,2)*(1-Q2224)+INDEX(Ci,$P2224,4)*POWER(Q2224,3))</f>
        <v>1728.1280854112999</v>
      </c>
      <c r="S2224" s="3">
        <f t="shared" si="583"/>
        <v>1771.130050659177</v>
      </c>
      <c r="T2224" s="3">
        <f t="shared" ca="1" si="584"/>
        <v>-43.001965247877024</v>
      </c>
      <c r="U2224" s="3">
        <f t="shared" ca="1" si="592"/>
        <v>43.001965247877024</v>
      </c>
      <c r="W2224" s="34">
        <f t="shared" si="585"/>
        <v>11</v>
      </c>
      <c r="X2224" s="73" t="b">
        <f>COUNTIF('Power Curve'!$D$2:$D$31,W2224)&gt;0</f>
        <v>1</v>
      </c>
      <c r="Y2224" s="73" t="b">
        <f t="shared" si="586"/>
        <v>0</v>
      </c>
      <c r="Z2224" s="73" t="b">
        <f t="shared" si="593"/>
        <v>1</v>
      </c>
      <c r="AA2224" s="34" t="str">
        <f t="shared" si="587"/>
        <v>Outer</v>
      </c>
      <c r="AB2224" s="35" t="str">
        <f t="shared" si="594"/>
        <v>1.0-1.1</v>
      </c>
      <c r="AC2224" s="36" t="str">
        <f t="shared" si="588"/>
        <v>8-9</v>
      </c>
      <c r="AD2224" s="36" t="str">
        <f t="shared" si="589"/>
        <v>Mar</v>
      </c>
      <c r="AE2224" s="35" t="str">
        <f t="shared" si="590"/>
        <v>295-305</v>
      </c>
      <c r="AF2224" s="36" t="str">
        <f t="shared" si="591"/>
        <v>HWS-HTI</v>
      </c>
    </row>
    <row r="2225" spans="5:32" x14ac:dyDescent="0.3">
      <c r="E2225" s="12">
        <v>40987.361111111109</v>
      </c>
      <c r="F2225" s="16">
        <v>10.68</v>
      </c>
      <c r="G2225" s="16">
        <v>1737.6099548339839</v>
      </c>
      <c r="H2225" s="29">
        <v>1.1981658121252738</v>
      </c>
      <c r="I2225" s="26">
        <v>298.10000000000002</v>
      </c>
      <c r="J2225" s="30">
        <v>0.17322097378277154</v>
      </c>
      <c r="K2225" s="31">
        <v>0.10298733754409437</v>
      </c>
      <c r="L2225" s="108">
        <f ca="1">REWS!R2225</f>
        <v>10.663715402781326</v>
      </c>
      <c r="M2225" s="22">
        <f t="shared" si="578"/>
        <v>10.601440110684328</v>
      </c>
      <c r="N2225" s="22">
        <f t="shared" ca="1" si="579"/>
        <v>10.585275299622493</v>
      </c>
      <c r="O2225" s="22">
        <f t="shared" si="580"/>
        <v>0.99653671980464809</v>
      </c>
      <c r="P2225" s="81">
        <f t="shared" ca="1" si="581"/>
        <v>11</v>
      </c>
      <c r="Q2225" s="22">
        <f t="shared" ca="1" si="582"/>
        <v>0.61660757268186339</v>
      </c>
      <c r="R2225" s="3">
        <f ca="1">IF(N2225&gt;'Power Curve'!$C$37,0,INDEX(Ci,$P2225,1)*POWER(1-Q2225,3)+INDEX(Ci,$P2225,2)*3*Q2225*POWER(1-Q2225,2)+INDEX(Ci,$P2225,3)*3*POWER(Q2225,2)*(1-Q2225)+INDEX(Ci,$P2225,4)*POWER(Q2225,3))</f>
        <v>1692.2339770431568</v>
      </c>
      <c r="S2225" s="3">
        <f t="shared" si="583"/>
        <v>1737.6099548339839</v>
      </c>
      <c r="T2225" s="3">
        <f t="shared" ca="1" si="584"/>
        <v>-45.375977790827164</v>
      </c>
      <c r="U2225" s="3">
        <f t="shared" ca="1" si="592"/>
        <v>45.375977790827164</v>
      </c>
      <c r="W2225" s="34">
        <f t="shared" si="585"/>
        <v>11</v>
      </c>
      <c r="X2225" s="73" t="b">
        <f>COUNTIF('Power Curve'!$D$2:$D$31,W2225)&gt;0</f>
        <v>1</v>
      </c>
      <c r="Y2225" s="73" t="b">
        <f t="shared" si="586"/>
        <v>0</v>
      </c>
      <c r="Z2225" s="73" t="b">
        <f t="shared" si="593"/>
        <v>1</v>
      </c>
      <c r="AA2225" s="34" t="str">
        <f t="shared" si="587"/>
        <v>Outer</v>
      </c>
      <c r="AB2225" s="35" t="str">
        <f t="shared" si="594"/>
        <v>0.9-1.0</v>
      </c>
      <c r="AC2225" s="36" t="str">
        <f t="shared" si="588"/>
        <v>8-9</v>
      </c>
      <c r="AD2225" s="36" t="str">
        <f t="shared" si="589"/>
        <v>Mar</v>
      </c>
      <c r="AE2225" s="35" t="str">
        <f t="shared" si="590"/>
        <v>295-305</v>
      </c>
      <c r="AF2225" s="36" t="str">
        <f t="shared" si="591"/>
        <v>HWS-HTI</v>
      </c>
    </row>
    <row r="2226" spans="5:32" x14ac:dyDescent="0.3">
      <c r="E2226" s="12">
        <v>40987.368055555555</v>
      </c>
      <c r="F2226" s="16">
        <v>10.17</v>
      </c>
      <c r="G2226" s="16">
        <v>1825.5099792480469</v>
      </c>
      <c r="H2226" s="29">
        <v>1.1983124436988895</v>
      </c>
      <c r="I2226" s="26">
        <v>299</v>
      </c>
      <c r="J2226" s="30">
        <v>0.14060963618485742</v>
      </c>
      <c r="K2226" s="31">
        <v>0.16833888091666543</v>
      </c>
      <c r="L2226" s="108">
        <f ca="1">REWS!R2226</f>
        <v>10.13658140089626</v>
      </c>
      <c r="M2226" s="22">
        <f t="shared" si="578"/>
        <v>10.095603365906012</v>
      </c>
      <c r="N2226" s="22">
        <f t="shared" ca="1" si="579"/>
        <v>10.062429233989041</v>
      </c>
      <c r="O2226" s="22">
        <f t="shared" si="580"/>
        <v>0.91835802029408897</v>
      </c>
      <c r="P2226" s="81">
        <f t="shared" ca="1" si="581"/>
        <v>11</v>
      </c>
      <c r="Q2226" s="22">
        <f t="shared" ca="1" si="582"/>
        <v>0.10918245608450679</v>
      </c>
      <c r="R2226" s="3">
        <f ca="1">IF(N2226&gt;'Power Curve'!$C$37,0,INDEX(Ci,$P2226,1)*POWER(1-Q2226,3)+INDEX(Ci,$P2226,2)*3*Q2226*POWER(1-Q2226,2)+INDEX(Ci,$P2226,3)*3*POWER(Q2226,2)*(1-Q2226)+INDEX(Ci,$P2226,4)*POWER(Q2226,3))</f>
        <v>1551.3313610974049</v>
      </c>
      <c r="S2226" s="3">
        <f t="shared" si="583"/>
        <v>1825.5099792480469</v>
      </c>
      <c r="T2226" s="3">
        <f t="shared" ca="1" si="584"/>
        <v>-274.17861815064202</v>
      </c>
      <c r="U2226" s="3">
        <f t="shared" ca="1" si="592"/>
        <v>274.17861815064202</v>
      </c>
      <c r="W2226" s="34">
        <f t="shared" si="585"/>
        <v>10</v>
      </c>
      <c r="X2226" s="73" t="b">
        <f>COUNTIF('Power Curve'!$D$2:$D$31,W2226)&gt;0</f>
        <v>1</v>
      </c>
      <c r="Y2226" s="73" t="b">
        <f t="shared" si="586"/>
        <v>0</v>
      </c>
      <c r="Z2226" s="73" t="b">
        <f t="shared" si="593"/>
        <v>1</v>
      </c>
      <c r="AA2226" s="34" t="str">
        <f t="shared" si="587"/>
        <v>Outer</v>
      </c>
      <c r="AB2226" s="35" t="str">
        <f t="shared" si="594"/>
        <v>0.9-1.0</v>
      </c>
      <c r="AC2226" s="36" t="str">
        <f t="shared" si="588"/>
        <v>8-9</v>
      </c>
      <c r="AD2226" s="36" t="str">
        <f t="shared" si="589"/>
        <v>Mar</v>
      </c>
      <c r="AE2226" s="35" t="str">
        <f t="shared" si="590"/>
        <v>295-305</v>
      </c>
      <c r="AF2226" s="36" t="str">
        <f t="shared" si="591"/>
        <v>HWS-HTI</v>
      </c>
    </row>
    <row r="2227" spans="5:32" x14ac:dyDescent="0.3">
      <c r="E2227" s="12">
        <v>40987.375</v>
      </c>
      <c r="F2227" s="16">
        <v>9.77</v>
      </c>
      <c r="G2227" s="16">
        <v>1545.480026245117</v>
      </c>
      <c r="H2227" s="29">
        <v>1.1981450630290431</v>
      </c>
      <c r="I2227" s="26">
        <v>299.5</v>
      </c>
      <c r="J2227" s="30">
        <v>0.13613101330603891</v>
      </c>
      <c r="K2227" s="31">
        <v>0.13400749288098573</v>
      </c>
      <c r="L2227" s="108">
        <f ca="1">REWS!R2227</f>
        <v>9.8053612737503606</v>
      </c>
      <c r="M2227" s="22">
        <f t="shared" si="578"/>
        <v>9.6980779016022147</v>
      </c>
      <c r="N2227" s="22">
        <f t="shared" ca="1" si="579"/>
        <v>9.7331788624549151</v>
      </c>
      <c r="O2227" s="22">
        <f t="shared" si="580"/>
        <v>0.85691917833091358</v>
      </c>
      <c r="P2227" s="81">
        <f t="shared" ca="1" si="581"/>
        <v>10</v>
      </c>
      <c r="Q2227" s="22">
        <f t="shared" ca="1" si="582"/>
        <v>0.76960901270247972</v>
      </c>
      <c r="R2227" s="3">
        <f ca="1">IF(N2227&gt;'Power Curve'!$C$37,0,INDEX(Ci,$P2227,1)*POWER(1-Q2227,3)+INDEX(Ci,$P2227,2)*3*Q2227*POWER(1-Q2227,2)+INDEX(Ci,$P2227,3)*3*POWER(Q2227,2)*(1-Q2227)+INDEX(Ci,$P2227,4)*POWER(Q2227,3))</f>
        <v>1451.2846736756396</v>
      </c>
      <c r="S2227" s="3">
        <f t="shared" si="583"/>
        <v>1545.480026245117</v>
      </c>
      <c r="T2227" s="3">
        <f t="shared" ca="1" si="584"/>
        <v>-94.195352569477336</v>
      </c>
      <c r="U2227" s="3">
        <f t="shared" ca="1" si="592"/>
        <v>94.195352569477336</v>
      </c>
      <c r="W2227" s="34">
        <f t="shared" si="585"/>
        <v>10</v>
      </c>
      <c r="X2227" s="73" t="b">
        <f>COUNTIF('Power Curve'!$D$2:$D$31,W2227)&gt;0</f>
        <v>1</v>
      </c>
      <c r="Y2227" s="73" t="b">
        <f t="shared" si="586"/>
        <v>0</v>
      </c>
      <c r="Z2227" s="73" t="b">
        <f t="shared" si="593"/>
        <v>1</v>
      </c>
      <c r="AA2227" s="34" t="str">
        <f t="shared" si="587"/>
        <v>Inner</v>
      </c>
      <c r="AB2227" s="35" t="str">
        <f t="shared" si="594"/>
        <v>0.8-0.9</v>
      </c>
      <c r="AC2227" s="36" t="str">
        <f t="shared" si="588"/>
        <v>9-10</v>
      </c>
      <c r="AD2227" s="36" t="str">
        <f t="shared" si="589"/>
        <v>Mar</v>
      </c>
      <c r="AE2227" s="35" t="str">
        <f t="shared" si="590"/>
        <v>295-305</v>
      </c>
      <c r="AF2227" s="36" t="str">
        <f t="shared" si="591"/>
        <v>Inner-TI</v>
      </c>
    </row>
    <row r="2228" spans="5:32" x14ac:dyDescent="0.3">
      <c r="E2228" s="12">
        <v>40987.555555555555</v>
      </c>
      <c r="F2228" s="16">
        <v>12.14</v>
      </c>
      <c r="G2228" s="16">
        <v>1971.849975585943</v>
      </c>
      <c r="H2228" s="29">
        <v>1.1887511895981826</v>
      </c>
      <c r="I2228" s="26">
        <v>307</v>
      </c>
      <c r="J2228" s="30">
        <v>0.12191103789126853</v>
      </c>
      <c r="K2228" s="31">
        <v>6.9178947784223385E-2</v>
      </c>
      <c r="L2228" s="108">
        <f ca="1">REWS!R2228</f>
        <v>12.126548289613371</v>
      </c>
      <c r="M2228" s="22">
        <f t="shared" si="578"/>
        <v>12.019054708913352</v>
      </c>
      <c r="N2228" s="22">
        <f t="shared" ca="1" si="579"/>
        <v>12.005737011791</v>
      </c>
      <c r="O2228" s="22">
        <f t="shared" si="580"/>
        <v>1.2156336257546085</v>
      </c>
      <c r="P2228" s="81">
        <f t="shared" ca="1" si="581"/>
        <v>12</v>
      </c>
      <c r="Q2228" s="22">
        <f t="shared" ca="1" si="582"/>
        <v>0.98768687853371884</v>
      </c>
      <c r="R2228" s="3">
        <f ca="1">IF(N2228&gt;'Power Curve'!$C$37,0,INDEX(Ci,$P2228,1)*POWER(1-Q2228,3)+INDEX(Ci,$P2228,2)*3*Q2228*POWER(1-Q2228,2)+INDEX(Ci,$P2228,3)*3*POWER(Q2228,2)*(1-Q2228)+INDEX(Ci,$P2228,4)*POWER(Q2228,3))</f>
        <v>1916.3826741526584</v>
      </c>
      <c r="S2228" s="3">
        <f t="shared" si="583"/>
        <v>1971.849975585943</v>
      </c>
      <c r="T2228" s="3">
        <f t="shared" ca="1" si="584"/>
        <v>-55.467301433284547</v>
      </c>
      <c r="U2228" s="3">
        <f t="shared" ca="1" si="592"/>
        <v>55.467301433284547</v>
      </c>
      <c r="W2228" s="34">
        <f t="shared" si="585"/>
        <v>12</v>
      </c>
      <c r="X2228" s="73" t="b">
        <f>COUNTIF('Power Curve'!$D$2:$D$31,W2228)&gt;0</f>
        <v>1</v>
      </c>
      <c r="Y2228" s="73" t="b">
        <f t="shared" si="586"/>
        <v>0</v>
      </c>
      <c r="Z2228" s="73" t="b">
        <f t="shared" si="593"/>
        <v>1</v>
      </c>
      <c r="AA2228" s="34" t="str">
        <f t="shared" si="587"/>
        <v>Outer</v>
      </c>
      <c r="AB2228" s="35" t="str">
        <f t="shared" si="594"/>
        <v>1.2-1.3</v>
      </c>
      <c r="AC2228" s="36" t="str">
        <f t="shared" si="588"/>
        <v>13-14</v>
      </c>
      <c r="AD2228" s="36" t="str">
        <f t="shared" si="589"/>
        <v>Mar</v>
      </c>
      <c r="AE2228" s="35" t="str">
        <f t="shared" si="590"/>
        <v>305-315</v>
      </c>
      <c r="AF2228" s="36" t="str">
        <f t="shared" si="591"/>
        <v>Inner-TI</v>
      </c>
    </row>
    <row r="2229" spans="5:32" x14ac:dyDescent="0.3">
      <c r="E2229" s="12">
        <v>40987.5625</v>
      </c>
      <c r="F2229" s="16">
        <v>13.21</v>
      </c>
      <c r="G2229" s="16">
        <v>1967.940048217778</v>
      </c>
      <c r="H2229" s="29">
        <v>1.1892044534465942</v>
      </c>
      <c r="I2229" s="26">
        <v>306.8</v>
      </c>
      <c r="J2229" s="30">
        <v>0.11733535200605602</v>
      </c>
      <c r="K2229" s="31">
        <v>4.3476888373639146E-2</v>
      </c>
      <c r="L2229" s="108">
        <f ca="1">REWS!R2229</f>
        <v>13.178623559432427</v>
      </c>
      <c r="M2229" s="22">
        <f t="shared" si="578"/>
        <v>13.080056813379501</v>
      </c>
      <c r="N2229" s="22">
        <f t="shared" ca="1" si="579"/>
        <v>13.048989014346535</v>
      </c>
      <c r="O2229" s="22">
        <f t="shared" si="580"/>
        <v>1.3796149212247151</v>
      </c>
      <c r="P2229" s="81">
        <f t="shared" ca="1" si="581"/>
        <v>14</v>
      </c>
      <c r="Q2229" s="22">
        <f t="shared" ca="1" si="582"/>
        <v>6.1330979522445338E-2</v>
      </c>
      <c r="R2229" s="3">
        <f ca="1">IF(N2229&gt;'Power Curve'!$C$37,0,INDEX(Ci,$P2229,1)*POWER(1-Q2229,3)+INDEX(Ci,$P2229,2)*3*Q2229*POWER(1-Q2229,2)+INDEX(Ci,$P2229,3)*3*POWER(Q2229,2)*(1-Q2229)+INDEX(Ci,$P2229,4)*POWER(Q2229,3))</f>
        <v>1954.8477475157613</v>
      </c>
      <c r="S2229" s="3">
        <f t="shared" si="583"/>
        <v>1967.940048217778</v>
      </c>
      <c r="T2229" s="3">
        <f t="shared" ca="1" si="584"/>
        <v>-13.092300702016701</v>
      </c>
      <c r="U2229" s="3">
        <f t="shared" ca="1" si="592"/>
        <v>13.092300702016701</v>
      </c>
      <c r="W2229" s="34">
        <f t="shared" si="585"/>
        <v>13</v>
      </c>
      <c r="X2229" s="73" t="b">
        <f>COUNTIF('Power Curve'!$D$2:$D$31,W2229)&gt;0</f>
        <v>1</v>
      </c>
      <c r="Y2229" s="73" t="b">
        <f t="shared" si="586"/>
        <v>0</v>
      </c>
      <c r="Z2229" s="73" t="b">
        <f t="shared" si="593"/>
        <v>1</v>
      </c>
      <c r="AA2229" s="34" t="str">
        <f t="shared" si="587"/>
        <v>Outer</v>
      </c>
      <c r="AB2229" s="35" t="str">
        <f t="shared" si="594"/>
        <v>1.3-1.4</v>
      </c>
      <c r="AC2229" s="36" t="str">
        <f t="shared" si="588"/>
        <v>13-14</v>
      </c>
      <c r="AD2229" s="36" t="str">
        <f t="shared" si="589"/>
        <v>Mar</v>
      </c>
      <c r="AE2229" s="35" t="str">
        <f t="shared" si="590"/>
        <v>305-315</v>
      </c>
      <c r="AF2229" s="36" t="str">
        <f t="shared" si="591"/>
        <v>Inner-TI</v>
      </c>
    </row>
    <row r="2230" spans="5:32" x14ac:dyDescent="0.3">
      <c r="E2230" s="12">
        <v>40987.569444444445</v>
      </c>
      <c r="F2230" s="16">
        <v>14.01</v>
      </c>
      <c r="G2230" s="16">
        <v>1977.409988403323</v>
      </c>
      <c r="H2230" s="29">
        <v>1.1897316225706192</v>
      </c>
      <c r="I2230" s="26">
        <v>307.60000000000002</v>
      </c>
      <c r="J2230" s="30">
        <v>0.10992148465381871</v>
      </c>
      <c r="K2230" s="31">
        <v>8.6596215779190674E-2</v>
      </c>
      <c r="L2230" s="108">
        <f ca="1">REWS!R2230</f>
        <v>14.06076810581359</v>
      </c>
      <c r="M2230" s="22">
        <f t="shared" si="578"/>
        <v>13.874236954207976</v>
      </c>
      <c r="N2230" s="22">
        <f t="shared" ca="1" si="579"/>
        <v>13.924513094805697</v>
      </c>
      <c r="O2230" s="22">
        <f t="shared" si="580"/>
        <v>1.5023580220927495</v>
      </c>
      <c r="P2230" s="81">
        <f t="shared" ca="1" si="581"/>
        <v>14</v>
      </c>
      <c r="Q2230" s="22">
        <f t="shared" ca="1" si="582"/>
        <v>0.96977133659886272</v>
      </c>
      <c r="R2230" s="3">
        <f ca="1">IF(N2230&gt;'Power Curve'!$C$37,0,INDEX(Ci,$P2230,1)*POWER(1-Q2230,3)+INDEX(Ci,$P2230,2)*3*Q2230*POWER(1-Q2230,2)+INDEX(Ci,$P2230,3)*3*POWER(Q2230,2)*(1-Q2230)+INDEX(Ci,$P2230,4)*POWER(Q2230,3))</f>
        <v>1974.622640850117</v>
      </c>
      <c r="S2230" s="3">
        <f t="shared" si="583"/>
        <v>1977.409988403323</v>
      </c>
      <c r="T2230" s="3">
        <f t="shared" ca="1" si="584"/>
        <v>-2.7873475532060183</v>
      </c>
      <c r="U2230" s="3">
        <f t="shared" ca="1" si="592"/>
        <v>2.7873475532060183</v>
      </c>
      <c r="W2230" s="34">
        <f t="shared" si="585"/>
        <v>14</v>
      </c>
      <c r="X2230" s="73" t="b">
        <f>COUNTIF('Power Curve'!$D$2:$D$31,W2230)&gt;0</f>
        <v>1</v>
      </c>
      <c r="Y2230" s="73" t="b">
        <f t="shared" si="586"/>
        <v>0</v>
      </c>
      <c r="Z2230" s="73" t="b">
        <f t="shared" si="593"/>
        <v>1</v>
      </c>
      <c r="AA2230" s="34" t="str">
        <f t="shared" si="587"/>
        <v>Outer</v>
      </c>
      <c r="AB2230" s="35" t="str">
        <f t="shared" si="594"/>
        <v>1.5-1.6</v>
      </c>
      <c r="AC2230" s="36" t="str">
        <f t="shared" si="588"/>
        <v>13-14</v>
      </c>
      <c r="AD2230" s="36" t="str">
        <f t="shared" si="589"/>
        <v>Mar</v>
      </c>
      <c r="AE2230" s="35" t="str">
        <f t="shared" si="590"/>
        <v>305-315</v>
      </c>
      <c r="AF2230" s="36" t="str">
        <f t="shared" si="591"/>
        <v>Inner-TI</v>
      </c>
    </row>
    <row r="2231" spans="5:32" x14ac:dyDescent="0.3">
      <c r="E2231" s="12">
        <v>40987.576388888891</v>
      </c>
      <c r="F2231" s="16">
        <v>13.15</v>
      </c>
      <c r="G2231" s="16">
        <v>1934.499938964844</v>
      </c>
      <c r="H2231" s="29">
        <v>1.1899794337895415</v>
      </c>
      <c r="I2231" s="26">
        <v>311</v>
      </c>
      <c r="J2231" s="30">
        <v>0.11254752851711027</v>
      </c>
      <c r="K2231" s="31">
        <v>0.13316397184798712</v>
      </c>
      <c r="L2231" s="108">
        <f ca="1">REWS!R2231</f>
        <v>13.024657166141367</v>
      </c>
      <c r="M2231" s="22">
        <f t="shared" si="578"/>
        <v>13.023474833149695</v>
      </c>
      <c r="N2231" s="22">
        <f t="shared" ca="1" si="579"/>
        <v>12.8993380086422</v>
      </c>
      <c r="O2231" s="22">
        <f t="shared" si="580"/>
        <v>1.370869993783675</v>
      </c>
      <c r="P2231" s="81">
        <f t="shared" ca="1" si="581"/>
        <v>13</v>
      </c>
      <c r="Q2231" s="22">
        <f t="shared" ca="1" si="582"/>
        <v>0.90678810835752899</v>
      </c>
      <c r="R2231" s="3">
        <f ca="1">IF(N2231&gt;'Power Curve'!$C$37,0,INDEX(Ci,$P2231,1)*POWER(1-Q2231,3)+INDEX(Ci,$P2231,2)*3*Q2231*POWER(1-Q2231,2)+INDEX(Ci,$P2231,3)*3*POWER(Q2231,2)*(1-Q2231)+INDEX(Ci,$P2231,4)*POWER(Q2231,3))</f>
        <v>1950.6575738064371</v>
      </c>
      <c r="S2231" s="3">
        <f t="shared" si="583"/>
        <v>1934.499938964844</v>
      </c>
      <c r="T2231" s="3">
        <f t="shared" ca="1" si="584"/>
        <v>16.157634841593108</v>
      </c>
      <c r="U2231" s="3">
        <f t="shared" ca="1" si="592"/>
        <v>16.157634841593108</v>
      </c>
      <c r="W2231" s="34">
        <f t="shared" si="585"/>
        <v>13</v>
      </c>
      <c r="X2231" s="73" t="b">
        <f>COUNTIF('Power Curve'!$D$2:$D$31,W2231)&gt;0</f>
        <v>1</v>
      </c>
      <c r="Y2231" s="73" t="b">
        <f t="shared" si="586"/>
        <v>0</v>
      </c>
      <c r="Z2231" s="73" t="b">
        <f t="shared" si="593"/>
        <v>1</v>
      </c>
      <c r="AA2231" s="34" t="str">
        <f t="shared" si="587"/>
        <v>Inner</v>
      </c>
      <c r="AB2231" s="35" t="str">
        <f t="shared" si="594"/>
        <v>1.3-1.4</v>
      </c>
      <c r="AC2231" s="36" t="str">
        <f t="shared" si="588"/>
        <v>13-14</v>
      </c>
      <c r="AD2231" s="36" t="str">
        <f t="shared" si="589"/>
        <v>Mar</v>
      </c>
      <c r="AE2231" s="35" t="str">
        <f t="shared" si="590"/>
        <v>305-315</v>
      </c>
      <c r="AF2231" s="36" t="str">
        <f t="shared" si="591"/>
        <v>Inner-TI</v>
      </c>
    </row>
    <row r="2232" spans="5:32" x14ac:dyDescent="0.3">
      <c r="E2232" s="12">
        <v>40987.583333333336</v>
      </c>
      <c r="F2232" s="16">
        <v>12.94</v>
      </c>
      <c r="G2232" s="16">
        <v>1967.509948730471</v>
      </c>
      <c r="H2232" s="29">
        <v>1.1903889705311403</v>
      </c>
      <c r="I2232" s="26">
        <v>313.5</v>
      </c>
      <c r="J2232" s="30">
        <v>0.1151468315301391</v>
      </c>
      <c r="K2232" s="31">
        <v>0.11433324243831348</v>
      </c>
      <c r="L2232" s="108">
        <f ca="1">REWS!R2232</f>
        <v>12.898981246608461</v>
      </c>
      <c r="M2232" s="22">
        <f t="shared" si="578"/>
        <v>12.816965388530557</v>
      </c>
      <c r="N2232" s="22">
        <f t="shared" ca="1" si="579"/>
        <v>12.776336644906134</v>
      </c>
      <c r="O2232" s="22">
        <f t="shared" si="580"/>
        <v>1.3389532934181299</v>
      </c>
      <c r="P2232" s="81">
        <f t="shared" ca="1" si="581"/>
        <v>13</v>
      </c>
      <c r="Q2232" s="22">
        <f t="shared" ca="1" si="582"/>
        <v>0.78016009049661139</v>
      </c>
      <c r="R2232" s="3">
        <f ca="1">IF(N2232&gt;'Power Curve'!$C$37,0,INDEX(Ci,$P2232,1)*POWER(1-Q2232,3)+INDEX(Ci,$P2232,2)*3*Q2232*POWER(1-Q2232,2)+INDEX(Ci,$P2232,3)*3*POWER(Q2232,2)*(1-Q2232)+INDEX(Ci,$P2232,4)*POWER(Q2232,3))</f>
        <v>1947.2031873886931</v>
      </c>
      <c r="S2232" s="3">
        <f t="shared" si="583"/>
        <v>1967.509948730471</v>
      </c>
      <c r="T2232" s="3">
        <f t="shared" ca="1" si="584"/>
        <v>-20.306761341777928</v>
      </c>
      <c r="U2232" s="3">
        <f t="shared" ca="1" si="592"/>
        <v>20.306761341777928</v>
      </c>
      <c r="W2232" s="34">
        <f t="shared" si="585"/>
        <v>13</v>
      </c>
      <c r="X2232" s="73" t="b">
        <f>COUNTIF('Power Curve'!$D$2:$D$31,W2232)&gt;0</f>
        <v>1</v>
      </c>
      <c r="Y2232" s="73" t="b">
        <f t="shared" si="586"/>
        <v>0</v>
      </c>
      <c r="Z2232" s="73" t="b">
        <f t="shared" si="593"/>
        <v>1</v>
      </c>
      <c r="AA2232" s="34" t="str">
        <f t="shared" si="587"/>
        <v>Inner</v>
      </c>
      <c r="AB2232" s="35" t="str">
        <f t="shared" si="594"/>
        <v>1.3-1.4</v>
      </c>
      <c r="AC2232" s="36" t="str">
        <f t="shared" si="588"/>
        <v>14-15</v>
      </c>
      <c r="AD2232" s="36" t="str">
        <f t="shared" si="589"/>
        <v>Mar</v>
      </c>
      <c r="AE2232" s="35" t="str">
        <f t="shared" si="590"/>
        <v>305-315</v>
      </c>
      <c r="AF2232" s="36" t="str">
        <f t="shared" si="591"/>
        <v>Inner-TI</v>
      </c>
    </row>
    <row r="2233" spans="5:32" x14ac:dyDescent="0.3">
      <c r="E2233" s="12">
        <v>40987.590277777781</v>
      </c>
      <c r="F2233" s="16">
        <v>12.86</v>
      </c>
      <c r="G2233" s="16">
        <v>1934.9100189209009</v>
      </c>
      <c r="H2233" s="29">
        <v>1.1908287635763142</v>
      </c>
      <c r="I2233" s="26">
        <v>308</v>
      </c>
      <c r="J2233" s="30">
        <v>0.16951788491446348</v>
      </c>
      <c r="K2233" s="31">
        <v>0.10445425308909857</v>
      </c>
      <c r="L2233" s="108">
        <f ca="1">REWS!R2233</f>
        <v>12.849135744963641</v>
      </c>
      <c r="M2233" s="22">
        <f t="shared" si="578"/>
        <v>12.739294506793229</v>
      </c>
      <c r="N2233" s="22">
        <f t="shared" ca="1" si="579"/>
        <v>12.728532224949911</v>
      </c>
      <c r="O2233" s="22">
        <f t="shared" si="580"/>
        <v>1.3269490082673472</v>
      </c>
      <c r="P2233" s="81">
        <f t="shared" ca="1" si="581"/>
        <v>13</v>
      </c>
      <c r="Q2233" s="22">
        <f t="shared" ca="1" si="582"/>
        <v>0.73094617318560695</v>
      </c>
      <c r="R2233" s="3">
        <f ca="1">IF(N2233&gt;'Power Curve'!$C$37,0,INDEX(Ci,$P2233,1)*POWER(1-Q2233,3)+INDEX(Ci,$P2233,2)*3*Q2233*POWER(1-Q2233,2)+INDEX(Ci,$P2233,3)*3*POWER(Q2233,2)*(1-Q2233)+INDEX(Ci,$P2233,4)*POWER(Q2233,3))</f>
        <v>1945.8251567273005</v>
      </c>
      <c r="S2233" s="3">
        <f t="shared" si="583"/>
        <v>1934.9100189209009</v>
      </c>
      <c r="T2233" s="3">
        <f t="shared" ca="1" si="584"/>
        <v>10.915137806399571</v>
      </c>
      <c r="U2233" s="3">
        <f t="shared" ca="1" si="592"/>
        <v>10.915137806399571</v>
      </c>
      <c r="W2233" s="34">
        <f t="shared" si="585"/>
        <v>13</v>
      </c>
      <c r="X2233" s="73" t="b">
        <f>COUNTIF('Power Curve'!$D$2:$D$31,W2233)&gt;0</f>
        <v>1</v>
      </c>
      <c r="Y2233" s="73" t="b">
        <f t="shared" si="586"/>
        <v>0</v>
      </c>
      <c r="Z2233" s="73" t="b">
        <f t="shared" si="593"/>
        <v>1</v>
      </c>
      <c r="AA2233" s="34" t="str">
        <f t="shared" si="587"/>
        <v>Outer</v>
      </c>
      <c r="AB2233" s="35" t="str">
        <f t="shared" si="594"/>
        <v>1.3-1.4</v>
      </c>
      <c r="AC2233" s="36" t="str">
        <f t="shared" si="588"/>
        <v>14-15</v>
      </c>
      <c r="AD2233" s="36" t="str">
        <f t="shared" si="589"/>
        <v>Mar</v>
      </c>
      <c r="AE2233" s="35" t="str">
        <f t="shared" si="590"/>
        <v>305-315</v>
      </c>
      <c r="AF2233" s="36" t="str">
        <f t="shared" si="591"/>
        <v>HWS-HTI</v>
      </c>
    </row>
    <row r="2234" spans="5:32" x14ac:dyDescent="0.3">
      <c r="E2234" s="12">
        <v>40987.597222222219</v>
      </c>
      <c r="F2234" s="16">
        <v>12.96</v>
      </c>
      <c r="G2234" s="16">
        <v>1970.679992675781</v>
      </c>
      <c r="H2234" s="29">
        <v>1.1915467209281076</v>
      </c>
      <c r="I2234" s="26">
        <v>310.10000000000002</v>
      </c>
      <c r="J2234" s="30">
        <v>0.12037037037037036</v>
      </c>
      <c r="K2234" s="31">
        <v>0.13328595186272124</v>
      </c>
      <c r="L2234" s="108">
        <f ca="1">REWS!R2234</f>
        <v>12.935412301023444</v>
      </c>
      <c r="M2234" s="22">
        <f t="shared" si="578"/>
        <v>12.840935482156684</v>
      </c>
      <c r="N2234" s="22">
        <f t="shared" ca="1" si="579"/>
        <v>12.816573672263733</v>
      </c>
      <c r="O2234" s="22">
        <f t="shared" si="580"/>
        <v>1.3426579486575558</v>
      </c>
      <c r="P2234" s="81">
        <f t="shared" ca="1" si="581"/>
        <v>13</v>
      </c>
      <c r="Q2234" s="22">
        <f t="shared" ca="1" si="582"/>
        <v>0.82158349316587964</v>
      </c>
      <c r="R2234" s="3">
        <f ca="1">IF(N2234&gt;'Power Curve'!$C$37,0,INDEX(Ci,$P2234,1)*POWER(1-Q2234,3)+INDEX(Ci,$P2234,2)*3*Q2234*POWER(1-Q2234,2)+INDEX(Ci,$P2234,3)*3*POWER(Q2234,2)*(1-Q2234)+INDEX(Ci,$P2234,4)*POWER(Q2234,3))</f>
        <v>1948.3440451249414</v>
      </c>
      <c r="S2234" s="3">
        <f t="shared" si="583"/>
        <v>1970.679992675781</v>
      </c>
      <c r="T2234" s="3">
        <f t="shared" ca="1" si="584"/>
        <v>-22.335947550839592</v>
      </c>
      <c r="U2234" s="3">
        <f t="shared" ca="1" si="592"/>
        <v>22.335947550839592</v>
      </c>
      <c r="W2234" s="34">
        <f t="shared" si="585"/>
        <v>13</v>
      </c>
      <c r="X2234" s="73" t="b">
        <f>COUNTIF('Power Curve'!$D$2:$D$31,W2234)&gt;0</f>
        <v>1</v>
      </c>
      <c r="Y2234" s="73" t="b">
        <f t="shared" si="586"/>
        <v>0</v>
      </c>
      <c r="Z2234" s="73" t="b">
        <f t="shared" si="593"/>
        <v>1</v>
      </c>
      <c r="AA2234" s="34" t="str">
        <f t="shared" si="587"/>
        <v>Inner</v>
      </c>
      <c r="AB2234" s="35" t="str">
        <f t="shared" si="594"/>
        <v>1.3-1.4</v>
      </c>
      <c r="AC2234" s="36" t="str">
        <f t="shared" si="588"/>
        <v>14-15</v>
      </c>
      <c r="AD2234" s="36" t="str">
        <f t="shared" si="589"/>
        <v>Mar</v>
      </c>
      <c r="AE2234" s="35" t="str">
        <f t="shared" si="590"/>
        <v>305-315</v>
      </c>
      <c r="AF2234" s="36" t="str">
        <f t="shared" si="591"/>
        <v>Inner-TI</v>
      </c>
    </row>
    <row r="2235" spans="5:32" x14ac:dyDescent="0.3">
      <c r="E2235" s="12">
        <v>40987.604166666664</v>
      </c>
      <c r="F2235" s="16">
        <v>13.71</v>
      </c>
      <c r="G2235" s="16">
        <v>1946.5500335693409</v>
      </c>
      <c r="H2235" s="29">
        <v>1.1915026858350026</v>
      </c>
      <c r="I2235" s="26">
        <v>309.2</v>
      </c>
      <c r="J2235" s="30">
        <v>9.7738876732312185E-2</v>
      </c>
      <c r="K2235" s="31">
        <v>0.11687028620779112</v>
      </c>
      <c r="L2235" s="108">
        <f ca="1">REWS!R2235</f>
        <v>13.625421237484458</v>
      </c>
      <c r="M2235" s="22">
        <f t="shared" si="578"/>
        <v>13.583877833913709</v>
      </c>
      <c r="N2235" s="22">
        <f t="shared" ca="1" si="579"/>
        <v>13.500077135346624</v>
      </c>
      <c r="O2235" s="22">
        <f t="shared" si="580"/>
        <v>1.4574820840554994</v>
      </c>
      <c r="P2235" s="81">
        <f t="shared" ca="1" si="581"/>
        <v>14</v>
      </c>
      <c r="Q2235" s="22">
        <f t="shared" ca="1" si="582"/>
        <v>0.52937824727930849</v>
      </c>
      <c r="R2235" s="3">
        <f ca="1">IF(N2235&gt;'Power Curve'!$C$37,0,INDEX(Ci,$P2235,1)*POWER(1-Q2235,3)+INDEX(Ci,$P2235,2)*3*Q2235*POWER(1-Q2235,2)+INDEX(Ci,$P2235,3)*3*POWER(Q2235,2)*(1-Q2235)+INDEX(Ci,$P2235,4)*POWER(Q2235,3))</f>
        <v>1967.2537689224014</v>
      </c>
      <c r="S2235" s="3">
        <f t="shared" si="583"/>
        <v>1946.5500335693409</v>
      </c>
      <c r="T2235" s="3">
        <f t="shared" ca="1" si="584"/>
        <v>20.703735353060438</v>
      </c>
      <c r="U2235" s="3">
        <f t="shared" ca="1" si="592"/>
        <v>20.703735353060438</v>
      </c>
      <c r="W2235" s="34">
        <f t="shared" si="585"/>
        <v>14</v>
      </c>
      <c r="X2235" s="73" t="b">
        <f>COUNTIF('Power Curve'!$D$2:$D$31,W2235)&gt;0</f>
        <v>1</v>
      </c>
      <c r="Y2235" s="73" t="b">
        <f t="shared" si="586"/>
        <v>0</v>
      </c>
      <c r="Z2235" s="73" t="b">
        <f t="shared" si="593"/>
        <v>1</v>
      </c>
      <c r="AA2235" s="34" t="str">
        <f t="shared" si="587"/>
        <v>Outer</v>
      </c>
      <c r="AB2235" s="35" t="str">
        <f t="shared" si="594"/>
        <v>1.4-1.5</v>
      </c>
      <c r="AC2235" s="36" t="str">
        <f t="shared" si="588"/>
        <v>14-15</v>
      </c>
      <c r="AD2235" s="36" t="str">
        <f t="shared" si="589"/>
        <v>Mar</v>
      </c>
      <c r="AE2235" s="35" t="str">
        <f t="shared" si="590"/>
        <v>305-315</v>
      </c>
      <c r="AF2235" s="36" t="str">
        <f t="shared" si="591"/>
        <v>HWS-LTI</v>
      </c>
    </row>
    <row r="2236" spans="5:32" x14ac:dyDescent="0.3">
      <c r="E2236" s="12">
        <v>40987.611111111109</v>
      </c>
      <c r="F2236" s="16">
        <v>13.08</v>
      </c>
      <c r="G2236" s="16">
        <v>1967.8299713134791</v>
      </c>
      <c r="H2236" s="29">
        <v>1.1918245396129159</v>
      </c>
      <c r="I2236" s="26">
        <v>307.10000000000002</v>
      </c>
      <c r="J2236" s="30">
        <v>0.11850152905198777</v>
      </c>
      <c r="K2236" s="31">
        <v>9.2384289447755272E-2</v>
      </c>
      <c r="L2236" s="108">
        <f ca="1">REWS!R2236</f>
        <v>13.026958354815589</v>
      </c>
      <c r="M2236" s="22">
        <f t="shared" si="578"/>
        <v>12.960840184354629</v>
      </c>
      <c r="N2236" s="22">
        <f t="shared" ca="1" si="579"/>
        <v>12.908281752676464</v>
      </c>
      <c r="O2236" s="22">
        <f t="shared" si="580"/>
        <v>1.3611896069046137</v>
      </c>
      <c r="P2236" s="81">
        <f t="shared" ca="1" si="581"/>
        <v>13</v>
      </c>
      <c r="Q2236" s="22">
        <f t="shared" ca="1" si="582"/>
        <v>0.91599555569725444</v>
      </c>
      <c r="R2236" s="3">
        <f ca="1">IF(N2236&gt;'Power Curve'!$C$37,0,INDEX(Ci,$P2236,1)*POWER(1-Q2236,3)+INDEX(Ci,$P2236,2)*3*Q2236*POWER(1-Q2236,2)+INDEX(Ci,$P2236,3)*3*POWER(Q2236,2)*(1-Q2236)+INDEX(Ci,$P2236,4)*POWER(Q2236,3))</f>
        <v>1950.906253705974</v>
      </c>
      <c r="S2236" s="3">
        <f t="shared" si="583"/>
        <v>1967.8299713134791</v>
      </c>
      <c r="T2236" s="3">
        <f t="shared" ca="1" si="584"/>
        <v>-16.923717607505068</v>
      </c>
      <c r="U2236" s="3">
        <f t="shared" ca="1" si="592"/>
        <v>16.923717607505068</v>
      </c>
      <c r="W2236" s="34">
        <f t="shared" si="585"/>
        <v>13</v>
      </c>
      <c r="X2236" s="73" t="b">
        <f>COUNTIF('Power Curve'!$D$2:$D$31,W2236)&gt;0</f>
        <v>1</v>
      </c>
      <c r="Y2236" s="73" t="b">
        <f t="shared" si="586"/>
        <v>0</v>
      </c>
      <c r="Z2236" s="73" t="b">
        <f t="shared" si="593"/>
        <v>1</v>
      </c>
      <c r="AA2236" s="34" t="str">
        <f t="shared" si="587"/>
        <v>Outer</v>
      </c>
      <c r="AB2236" s="35" t="str">
        <f t="shared" si="594"/>
        <v>1.3-1.4</v>
      </c>
      <c r="AC2236" s="36" t="str">
        <f t="shared" si="588"/>
        <v>14-15</v>
      </c>
      <c r="AD2236" s="36" t="str">
        <f t="shared" si="589"/>
        <v>Mar</v>
      </c>
      <c r="AE2236" s="35" t="str">
        <f t="shared" si="590"/>
        <v>305-315</v>
      </c>
      <c r="AF2236" s="36" t="str">
        <f t="shared" si="591"/>
        <v>Inner-TI</v>
      </c>
    </row>
    <row r="2237" spans="5:32" x14ac:dyDescent="0.3">
      <c r="E2237" s="12">
        <v>40987.618055555555</v>
      </c>
      <c r="F2237" s="16">
        <v>13.07</v>
      </c>
      <c r="G2237" s="16">
        <v>1949.440063476563</v>
      </c>
      <c r="H2237" s="29">
        <v>1.1919701904190392</v>
      </c>
      <c r="I2237" s="26">
        <v>308.2</v>
      </c>
      <c r="J2237" s="30">
        <v>0.12012241775057383</v>
      </c>
      <c r="K2237" s="31">
        <v>0.1327497204367048</v>
      </c>
      <c r="L2237" s="108">
        <f ca="1">REWS!R2237</f>
        <v>13.13565355000555</v>
      </c>
      <c r="M2237" s="22">
        <f t="shared" si="578"/>
        <v>12.95145883391122</v>
      </c>
      <c r="N2237" s="22">
        <f t="shared" ca="1" si="579"/>
        <v>13.016516924974495</v>
      </c>
      <c r="O2237" s="22">
        <f t="shared" si="580"/>
        <v>1.3597396889520539</v>
      </c>
      <c r="P2237" s="81">
        <f t="shared" ca="1" si="581"/>
        <v>14</v>
      </c>
      <c r="Q2237" s="22">
        <f t="shared" ca="1" si="582"/>
        <v>2.7638066760201821E-2</v>
      </c>
      <c r="R2237" s="3">
        <f ca="1">IF(N2237&gt;'Power Curve'!$C$37,0,INDEX(Ci,$P2237,1)*POWER(1-Q2237,3)+INDEX(Ci,$P2237,2)*3*Q2237*POWER(1-Q2237,2)+INDEX(Ci,$P2237,3)*3*POWER(Q2237,2)*(1-Q2237)+INDEX(Ci,$P2237,4)*POWER(Q2237,3))</f>
        <v>1953.9277075760406</v>
      </c>
      <c r="S2237" s="3">
        <f t="shared" si="583"/>
        <v>1949.440063476563</v>
      </c>
      <c r="T2237" s="3">
        <f t="shared" ca="1" si="584"/>
        <v>4.4876440994776203</v>
      </c>
      <c r="U2237" s="3">
        <f t="shared" ca="1" si="592"/>
        <v>4.4876440994776203</v>
      </c>
      <c r="W2237" s="34">
        <f t="shared" si="585"/>
        <v>13</v>
      </c>
      <c r="X2237" s="73" t="b">
        <f>COUNTIF('Power Curve'!$D$2:$D$31,W2237)&gt;0</f>
        <v>1</v>
      </c>
      <c r="Y2237" s="73" t="b">
        <f t="shared" si="586"/>
        <v>0</v>
      </c>
      <c r="Z2237" s="73" t="b">
        <f t="shared" si="593"/>
        <v>1</v>
      </c>
      <c r="AA2237" s="34" t="str">
        <f t="shared" si="587"/>
        <v>Inner</v>
      </c>
      <c r="AB2237" s="35" t="str">
        <f t="shared" si="594"/>
        <v>1.3-1.4</v>
      </c>
      <c r="AC2237" s="36" t="str">
        <f t="shared" si="588"/>
        <v>14-15</v>
      </c>
      <c r="AD2237" s="36" t="str">
        <f t="shared" si="589"/>
        <v>Mar</v>
      </c>
      <c r="AE2237" s="35" t="str">
        <f t="shared" si="590"/>
        <v>305-315</v>
      </c>
      <c r="AF2237" s="36" t="str">
        <f t="shared" si="591"/>
        <v>Inner-TI</v>
      </c>
    </row>
    <row r="2238" spans="5:32" x14ac:dyDescent="0.3">
      <c r="E2238" s="12">
        <v>40987.625</v>
      </c>
      <c r="F2238" s="16">
        <v>15</v>
      </c>
      <c r="G2238" s="16">
        <v>1972.609970092778</v>
      </c>
      <c r="H2238" s="29">
        <v>1.1919566903450223</v>
      </c>
      <c r="I2238" s="26">
        <v>308.5</v>
      </c>
      <c r="J2238" s="30">
        <v>0.10666666666666667</v>
      </c>
      <c r="K2238" s="31">
        <v>0.17084097368880569</v>
      </c>
      <c r="L2238" s="108">
        <f ca="1">REWS!R2238</f>
        <v>14.885238288969889</v>
      </c>
      <c r="M2238" s="22">
        <f t="shared" si="578"/>
        <v>14.863898169440258</v>
      </c>
      <c r="N2238" s="22">
        <f t="shared" ca="1" si="579"/>
        <v>14.750177743673438</v>
      </c>
      <c r="O2238" s="22">
        <f t="shared" si="580"/>
        <v>1.6553133531587183</v>
      </c>
      <c r="P2238" s="81">
        <f t="shared" ca="1" si="581"/>
        <v>15</v>
      </c>
      <c r="Q2238" s="22">
        <f t="shared" ca="1" si="582"/>
        <v>0.76095798472367615</v>
      </c>
      <c r="R2238" s="3">
        <f ca="1">IF(N2238&gt;'Power Curve'!$C$37,0,INDEX(Ci,$P2238,1)*POWER(1-Q2238,3)+INDEX(Ci,$P2238,2)*3*Q2238*POWER(1-Q2238,2)+INDEX(Ci,$P2238,3)*3*POWER(Q2238,2)*(1-Q2238)+INDEX(Ci,$P2238,4)*POWER(Q2238,3))</f>
        <v>1978.2283221716066</v>
      </c>
      <c r="S2238" s="3">
        <f t="shared" si="583"/>
        <v>1972.609970092778</v>
      </c>
      <c r="T2238" s="3">
        <f t="shared" ca="1" si="584"/>
        <v>5.6183520788285932</v>
      </c>
      <c r="U2238" s="3">
        <f t="shared" ca="1" si="592"/>
        <v>5.6183520788285932</v>
      </c>
      <c r="W2238" s="34">
        <f t="shared" si="585"/>
        <v>15</v>
      </c>
      <c r="X2238" s="73" t="b">
        <f>COUNTIF('Power Curve'!$D$2:$D$31,W2238)&gt;0</f>
        <v>1</v>
      </c>
      <c r="Y2238" s="73" t="b">
        <f t="shared" si="586"/>
        <v>0</v>
      </c>
      <c r="Z2238" s="73" t="b">
        <f t="shared" si="593"/>
        <v>1</v>
      </c>
      <c r="AA2238" s="34" t="str">
        <f t="shared" si="587"/>
        <v>Inner</v>
      </c>
      <c r="AB2238" s="35" t="str">
        <f t="shared" si="594"/>
        <v>1.6-1.7</v>
      </c>
      <c r="AC2238" s="36" t="str">
        <f t="shared" si="588"/>
        <v>15-16</v>
      </c>
      <c r="AD2238" s="36" t="str">
        <f t="shared" si="589"/>
        <v>Mar</v>
      </c>
      <c r="AE2238" s="35" t="str">
        <f t="shared" si="590"/>
        <v>305-315</v>
      </c>
      <c r="AF2238" s="36" t="str">
        <f t="shared" si="591"/>
        <v>Inner-TI</v>
      </c>
    </row>
    <row r="2239" spans="5:32" x14ac:dyDescent="0.3">
      <c r="E2239" s="12">
        <v>40987.631944444445</v>
      </c>
      <c r="F2239" s="16">
        <v>13.44</v>
      </c>
      <c r="G2239" s="16">
        <v>1959.510009765623</v>
      </c>
      <c r="H2239" s="29">
        <v>1.1926445498276996</v>
      </c>
      <c r="I2239" s="26">
        <v>314.7</v>
      </c>
      <c r="J2239" s="30">
        <v>0.1212797619047619</v>
      </c>
      <c r="K2239" s="31">
        <v>0.11588916375785337</v>
      </c>
      <c r="L2239" s="108">
        <f ca="1">REWS!R2239</f>
        <v>13.347032773942349</v>
      </c>
      <c r="M2239" s="22">
        <f t="shared" si="578"/>
        <v>13.320614146851895</v>
      </c>
      <c r="N2239" s="22">
        <f t="shared" ca="1" si="579"/>
        <v>13.228472737133359</v>
      </c>
      <c r="O2239" s="22">
        <f t="shared" si="580"/>
        <v>1.4167938325686147</v>
      </c>
      <c r="P2239" s="81">
        <f t="shared" ca="1" si="581"/>
        <v>14</v>
      </c>
      <c r="Q2239" s="22">
        <f t="shared" ca="1" si="582"/>
        <v>0.2475625873753742</v>
      </c>
      <c r="R2239" s="3">
        <f ca="1">IF(N2239&gt;'Power Curve'!$C$37,0,INDEX(Ci,$P2239,1)*POWER(1-Q2239,3)+INDEX(Ci,$P2239,2)*3*Q2239*POWER(1-Q2239,2)+INDEX(Ci,$P2239,3)*3*POWER(Q2239,2)*(1-Q2239)+INDEX(Ci,$P2239,4)*POWER(Q2239,3))</f>
        <v>1959.9799962451634</v>
      </c>
      <c r="S2239" s="3">
        <f t="shared" si="583"/>
        <v>1959.510009765623</v>
      </c>
      <c r="T2239" s="3">
        <f t="shared" ca="1" si="584"/>
        <v>0.46998647954046646</v>
      </c>
      <c r="U2239" s="3">
        <f t="shared" ca="1" si="592"/>
        <v>0.46998647954046646</v>
      </c>
      <c r="W2239" s="34">
        <f t="shared" si="585"/>
        <v>13</v>
      </c>
      <c r="X2239" s="73" t="b">
        <f>COUNTIF('Power Curve'!$D$2:$D$31,W2239)&gt;0</f>
        <v>1</v>
      </c>
      <c r="Y2239" s="73" t="b">
        <f t="shared" si="586"/>
        <v>0</v>
      </c>
      <c r="Z2239" s="73" t="b">
        <f t="shared" si="593"/>
        <v>1</v>
      </c>
      <c r="AA2239" s="34" t="str">
        <f t="shared" si="587"/>
        <v>Inner</v>
      </c>
      <c r="AB2239" s="35" t="str">
        <f t="shared" si="594"/>
        <v>1.4-1.5</v>
      </c>
      <c r="AC2239" s="36" t="str">
        <f t="shared" si="588"/>
        <v>15-16</v>
      </c>
      <c r="AD2239" s="36" t="str">
        <f t="shared" si="589"/>
        <v>Mar</v>
      </c>
      <c r="AE2239" s="35" t="str">
        <f t="shared" si="590"/>
        <v>305-315</v>
      </c>
      <c r="AF2239" s="36" t="str">
        <f t="shared" si="591"/>
        <v>Inner-TI</v>
      </c>
    </row>
    <row r="2240" spans="5:32" x14ac:dyDescent="0.3">
      <c r="E2240" s="12">
        <v>40987.638888888891</v>
      </c>
      <c r="F2240" s="16">
        <v>12.34</v>
      </c>
      <c r="G2240" s="16">
        <v>1942.2900543212891</v>
      </c>
      <c r="H2240" s="29">
        <v>1.1931428546396556</v>
      </c>
      <c r="I2240" s="26">
        <v>311</v>
      </c>
      <c r="J2240" s="30">
        <v>0.16207455429497569</v>
      </c>
      <c r="K2240" s="31">
        <v>0.14486704703019285</v>
      </c>
      <c r="L2240" s="108">
        <f ca="1">REWS!R2240</f>
        <v>12.329104016839658</v>
      </c>
      <c r="M2240" s="22">
        <f t="shared" si="578"/>
        <v>12.232088419501723</v>
      </c>
      <c r="N2240" s="22">
        <f t="shared" ca="1" si="579"/>
        <v>12.22128772019583</v>
      </c>
      <c r="O2240" s="22">
        <f t="shared" si="580"/>
        <v>1.2485586724571895</v>
      </c>
      <c r="P2240" s="81">
        <f t="shared" ca="1" si="581"/>
        <v>13</v>
      </c>
      <c r="Q2240" s="22">
        <f t="shared" ca="1" si="582"/>
        <v>0.20874573363862231</v>
      </c>
      <c r="R2240" s="3">
        <f ca="1">IF(N2240&gt;'Power Curve'!$C$37,0,INDEX(Ci,$P2240,1)*POWER(1-Q2240,3)+INDEX(Ci,$P2240,2)*3*Q2240*POWER(1-Q2240,2)+INDEX(Ci,$P2240,3)*3*POWER(Q2240,2)*(1-Q2240)+INDEX(Ci,$P2240,4)*POWER(Q2240,3))</f>
        <v>1927.6116425687519</v>
      </c>
      <c r="S2240" s="3">
        <f t="shared" si="583"/>
        <v>1942.2900543212891</v>
      </c>
      <c r="T2240" s="3">
        <f t="shared" ca="1" si="584"/>
        <v>-14.678411752537158</v>
      </c>
      <c r="U2240" s="3">
        <f t="shared" ca="1" si="592"/>
        <v>14.678411752537158</v>
      </c>
      <c r="W2240" s="34">
        <f t="shared" si="585"/>
        <v>12</v>
      </c>
      <c r="X2240" s="73" t="b">
        <f>COUNTIF('Power Curve'!$D$2:$D$31,W2240)&gt;0</f>
        <v>1</v>
      </c>
      <c r="Y2240" s="73" t="b">
        <f t="shared" si="586"/>
        <v>0</v>
      </c>
      <c r="Z2240" s="73" t="b">
        <f t="shared" si="593"/>
        <v>1</v>
      </c>
      <c r="AA2240" s="34" t="str">
        <f t="shared" si="587"/>
        <v>Outer</v>
      </c>
      <c r="AB2240" s="35" t="str">
        <f t="shared" si="594"/>
        <v>1.2-1.3</v>
      </c>
      <c r="AC2240" s="36" t="str">
        <f t="shared" si="588"/>
        <v>15-16</v>
      </c>
      <c r="AD2240" s="36" t="str">
        <f t="shared" si="589"/>
        <v>Mar</v>
      </c>
      <c r="AE2240" s="35" t="str">
        <f t="shared" si="590"/>
        <v>305-315</v>
      </c>
      <c r="AF2240" s="36" t="str">
        <f t="shared" si="591"/>
        <v>HWS-HTI</v>
      </c>
    </row>
    <row r="2241" spans="5:32" x14ac:dyDescent="0.3">
      <c r="E2241" s="12">
        <v>40987.645833333336</v>
      </c>
      <c r="F2241" s="16">
        <v>11.85</v>
      </c>
      <c r="G2241" s="16">
        <v>1890.8599700927759</v>
      </c>
      <c r="H2241" s="29">
        <v>1.1939061569785789</v>
      </c>
      <c r="I2241" s="26">
        <v>308.39999999999998</v>
      </c>
      <c r="J2241" s="30">
        <v>0.12489451476793249</v>
      </c>
      <c r="K2241" s="31">
        <v>6.7924513502206393E-2</v>
      </c>
      <c r="L2241" s="108">
        <f ca="1">REWS!R2241</f>
        <v>11.780013911016963</v>
      </c>
      <c r="M2241" s="22">
        <f t="shared" si="578"/>
        <v>11.748877745933749</v>
      </c>
      <c r="N2241" s="22">
        <f t="shared" ca="1" si="579"/>
        <v>11.679488884889215</v>
      </c>
      <c r="O2241" s="22">
        <f t="shared" si="580"/>
        <v>1.1738769051891331</v>
      </c>
      <c r="P2241" s="81">
        <f t="shared" ca="1" si="581"/>
        <v>12</v>
      </c>
      <c r="Q2241" s="22">
        <f t="shared" ca="1" si="582"/>
        <v>0.67344325425848506</v>
      </c>
      <c r="R2241" s="3">
        <f ca="1">IF(N2241&gt;'Power Curve'!$C$37,0,INDEX(Ci,$P2241,1)*POWER(1-Q2241,3)+INDEX(Ci,$P2241,2)*3*Q2241*POWER(1-Q2241,2)+INDEX(Ci,$P2241,3)*3*POWER(Q2241,2)*(1-Q2241)+INDEX(Ci,$P2241,4)*POWER(Q2241,3))</f>
        <v>1886.0624805413449</v>
      </c>
      <c r="S2241" s="3">
        <f t="shared" si="583"/>
        <v>1890.8599700927759</v>
      </c>
      <c r="T2241" s="3">
        <f t="shared" ca="1" si="584"/>
        <v>-4.7974895514309992</v>
      </c>
      <c r="U2241" s="3">
        <f t="shared" ca="1" si="592"/>
        <v>4.7974895514309992</v>
      </c>
      <c r="W2241" s="34">
        <f t="shared" si="585"/>
        <v>12</v>
      </c>
      <c r="X2241" s="73" t="b">
        <f>COUNTIF('Power Curve'!$D$2:$D$31,W2241)&gt;0</f>
        <v>1</v>
      </c>
      <c r="Y2241" s="73" t="b">
        <f t="shared" si="586"/>
        <v>0</v>
      </c>
      <c r="Z2241" s="73" t="b">
        <f t="shared" si="593"/>
        <v>1</v>
      </c>
      <c r="AA2241" s="34" t="str">
        <f t="shared" si="587"/>
        <v>Outer</v>
      </c>
      <c r="AB2241" s="35" t="str">
        <f t="shared" si="594"/>
        <v>1.1-1.2</v>
      </c>
      <c r="AC2241" s="36" t="str">
        <f t="shared" si="588"/>
        <v>15-16</v>
      </c>
      <c r="AD2241" s="36" t="str">
        <f t="shared" si="589"/>
        <v>Mar</v>
      </c>
      <c r="AE2241" s="35" t="str">
        <f t="shared" si="590"/>
        <v>305-315</v>
      </c>
      <c r="AF2241" s="36" t="str">
        <f t="shared" si="591"/>
        <v>Inner-TI</v>
      </c>
    </row>
    <row r="2242" spans="5:32" x14ac:dyDescent="0.3">
      <c r="E2242" s="12">
        <v>40987.652777777781</v>
      </c>
      <c r="F2242" s="16">
        <v>12.63</v>
      </c>
      <c r="G2242" s="16">
        <v>1933.490051269531</v>
      </c>
      <c r="H2242" s="29">
        <v>1.194568800497694</v>
      </c>
      <c r="I2242" s="26">
        <v>305.89999999999998</v>
      </c>
      <c r="J2242" s="30">
        <v>0.13380839271575612</v>
      </c>
      <c r="K2242" s="31">
        <v>0.12612496387117902</v>
      </c>
      <c r="L2242" s="108">
        <f ca="1">REWS!R2242</f>
        <v>12.539172824931294</v>
      </c>
      <c r="M2242" s="22">
        <f t="shared" si="578"/>
        <v>12.524537869594718</v>
      </c>
      <c r="N2242" s="22">
        <f t="shared" ca="1" si="579"/>
        <v>12.434469113162706</v>
      </c>
      <c r="O2242" s="22">
        <f t="shared" si="580"/>
        <v>1.2937576777031774</v>
      </c>
      <c r="P2242" s="81">
        <f t="shared" ca="1" si="581"/>
        <v>13</v>
      </c>
      <c r="Q2242" s="22">
        <f t="shared" ca="1" si="582"/>
        <v>0.42821270877029399</v>
      </c>
      <c r="R2242" s="3">
        <f ca="1">IF(N2242&gt;'Power Curve'!$C$37,0,INDEX(Ci,$P2242,1)*POWER(1-Q2242,3)+INDEX(Ci,$P2242,2)*3*Q2242*POWER(1-Q2242,2)+INDEX(Ci,$P2242,3)*3*POWER(Q2242,2)*(1-Q2242)+INDEX(Ci,$P2242,4)*POWER(Q2242,3))</f>
        <v>1936.3318022753967</v>
      </c>
      <c r="S2242" s="3">
        <f t="shared" si="583"/>
        <v>1933.490051269531</v>
      </c>
      <c r="T2242" s="3">
        <f t="shared" ca="1" si="584"/>
        <v>2.8417510058657172</v>
      </c>
      <c r="U2242" s="3">
        <f t="shared" ca="1" si="592"/>
        <v>2.8417510058657172</v>
      </c>
      <c r="W2242" s="34">
        <f t="shared" si="585"/>
        <v>13</v>
      </c>
      <c r="X2242" s="73" t="b">
        <f>COUNTIF('Power Curve'!$D$2:$D$31,W2242)&gt;0</f>
        <v>1</v>
      </c>
      <c r="Y2242" s="73" t="b">
        <f t="shared" si="586"/>
        <v>0</v>
      </c>
      <c r="Z2242" s="73" t="b">
        <f t="shared" si="593"/>
        <v>1</v>
      </c>
      <c r="AA2242" s="34" t="str">
        <f t="shared" si="587"/>
        <v>Inner</v>
      </c>
      <c r="AB2242" s="35" t="str">
        <f t="shared" si="594"/>
        <v>1.2-1.3</v>
      </c>
      <c r="AC2242" s="36" t="str">
        <f t="shared" si="588"/>
        <v>15-16</v>
      </c>
      <c r="AD2242" s="36" t="str">
        <f t="shared" si="589"/>
        <v>Mar</v>
      </c>
      <c r="AE2242" s="35" t="str">
        <f t="shared" si="590"/>
        <v>305-315</v>
      </c>
      <c r="AF2242" s="36" t="str">
        <f t="shared" si="591"/>
        <v>Inner-TI</v>
      </c>
    </row>
    <row r="2243" spans="5:32" x14ac:dyDescent="0.3">
      <c r="E2243" s="12">
        <v>40987.659722222219</v>
      </c>
      <c r="F2243" s="16">
        <v>11.92</v>
      </c>
      <c r="G2243" s="16">
        <v>1948.159973144531</v>
      </c>
      <c r="H2243" s="29">
        <v>1.1952890932885731</v>
      </c>
      <c r="I2243" s="26">
        <v>303.89999999999998</v>
      </c>
      <c r="J2243" s="30">
        <v>0.14177852348993289</v>
      </c>
      <c r="K2243" s="31">
        <v>0.13675758630326085</v>
      </c>
      <c r="L2243" s="108">
        <f ca="1">REWS!R2243</f>
        <v>11.743244171451071</v>
      </c>
      <c r="M2243" s="22">
        <f t="shared" ref="M2243:M2306" si="595">F2243*(H2243/Ref_Density)^(1/3)</f>
        <v>11.822841791456751</v>
      </c>
      <c r="N2243" s="22">
        <f t="shared" ref="N2243:N2306" ca="1" si="596">L2243*(H2243/Ref_Density)^(1/3)</f>
        <v>11.647526674287972</v>
      </c>
      <c r="O2243" s="22">
        <f t="shared" ref="O2243:O2306" si="597">(M2243-CutInWindSpeed)/(RatedWindSpeed-CutInWindSpeed)</f>
        <v>1.1853082868537101</v>
      </c>
      <c r="P2243" s="81">
        <f t="shared" ref="P2243:P2306" ca="1" si="598">COUNTIF(xa,"&lt;"&amp;N2243)</f>
        <v>12</v>
      </c>
      <c r="Q2243" s="22">
        <f t="shared" ref="Q2243:Q2306" ca="1" si="599">(N2243-INDEX(xa,$P2243))/(INDEX(xb,$P2243)-INDEX(xa,$P2243))</f>
        <v>0.6426571130641584</v>
      </c>
      <c r="R2243" s="3">
        <f ca="1">IF(N2243&gt;'Power Curve'!$C$37,0,INDEX(Ci,$P2243,1)*POWER(1-Q2243,3)+INDEX(Ci,$P2243,2)*3*Q2243*POWER(1-Q2243,2)+INDEX(Ci,$P2243,3)*3*POWER(Q2243,2)*(1-Q2243)+INDEX(Ci,$P2243,4)*POWER(Q2243,3))</f>
        <v>1882.1061672082076</v>
      </c>
      <c r="S2243" s="3">
        <f t="shared" ref="S2243:S2306" si="600">IF(Z2243,G2243,"")</f>
        <v>1948.159973144531</v>
      </c>
      <c r="T2243" s="3">
        <f t="shared" ref="T2243:T2306" ca="1" si="601">IF(Z2243,R2243-S2243,"")</f>
        <v>-66.053805936323442</v>
      </c>
      <c r="U2243" s="3">
        <f t="shared" ca="1" si="592"/>
        <v>66.053805936323442</v>
      </c>
      <c r="W2243" s="34">
        <f t="shared" ref="W2243:W2306" si="602">MROUND(M2243-Centre_First_Bin,Bin_Width)+Centre_First_Bin</f>
        <v>12</v>
      </c>
      <c r="X2243" s="73" t="b">
        <f>COUNTIF('Power Curve'!$D$2:$D$31,W2243)&gt;0</f>
        <v>1</v>
      </c>
      <c r="Y2243" s="73" t="b">
        <f t="shared" ref="Y2243:Y2306" si="603">(G2243&lt;0)</f>
        <v>0</v>
      </c>
      <c r="Z2243" s="73" t="b">
        <f t="shared" si="593"/>
        <v>1</v>
      </c>
      <c r="AA2243" s="34" t="str">
        <f t="shared" ref="AA2243:AA2306" si="604">IF(Z2243,IF(AND(J2243&gt;=LowerTurbLimit,J2243&lt;=UpperTurbLimit,K2243&gt;=LowerShearLimit,K2243&lt;=UpperShearLimit),"Inner","Outer"),"")</f>
        <v>Outer</v>
      </c>
      <c r="AB2243" s="35" t="str">
        <f t="shared" si="594"/>
        <v>1.1-1.2</v>
      </c>
      <c r="AC2243" s="36" t="str">
        <f t="shared" ref="AC2243:AC2306" si="605">IF(Z2243,HOUR(E2243)&amp;"-"&amp;HOUR(E2243)+1,"")</f>
        <v>15-16</v>
      </c>
      <c r="AD2243" s="36" t="str">
        <f t="shared" ref="AD2243:AD2306" si="606">IF(Z2243,TEXT(E2243,"mmm"),"")</f>
        <v>Mar</v>
      </c>
      <c r="AE2243" s="35" t="str">
        <f t="shared" ref="AE2243:AE2306" si="607">IF(Z2243,IF(OR(I2243&lt;5,I2243&gt;=355),"355-5",MROUND(I2243,10)-5&amp;"-"&amp;MROUND(I2243,10)+5),"")</f>
        <v>295-305</v>
      </c>
      <c r="AF2243" s="36" t="str">
        <f t="shared" ref="AF2243:AF2306" si="608">IF(Z2243,IF(O2243&lt;0.5,IF(J2243&lt;=LowerTurbLimit,"LWS-LTI",IF(J2243&gt;=UpperTurbLimit,"LWS-HTI","Inner-TI")),IF(J2243&lt;=LowerTurbLimit,"HWS-LTI",IF(J2243&gt;=UpperTurbLimit,"HWS-HTI","Inner-TI"))),"")</f>
        <v>HWS-HTI</v>
      </c>
    </row>
    <row r="2244" spans="5:32" x14ac:dyDescent="0.3">
      <c r="E2244" s="12">
        <v>40987.666666666664</v>
      </c>
      <c r="F2244" s="16">
        <v>12.04</v>
      </c>
      <c r="G2244" s="16">
        <v>1887.9300231933639</v>
      </c>
      <c r="H2244" s="29">
        <v>1.1958202340193786</v>
      </c>
      <c r="I2244" s="26">
        <v>306.3</v>
      </c>
      <c r="J2244" s="30">
        <v>0.13870431893687707</v>
      </c>
      <c r="K2244" s="31">
        <v>8.0932861051655147E-2</v>
      </c>
      <c r="L2244" s="108">
        <f ca="1">REWS!R2244</f>
        <v>11.967994095809571</v>
      </c>
      <c r="M2244" s="22">
        <f t="shared" si="595"/>
        <v>11.94363226249078</v>
      </c>
      <c r="N2244" s="22">
        <f t="shared" ca="1" si="596"/>
        <v>11.872202691030761</v>
      </c>
      <c r="O2244" s="22">
        <f t="shared" si="597"/>
        <v>1.2039768435297316</v>
      </c>
      <c r="P2244" s="81">
        <f t="shared" ca="1" si="598"/>
        <v>12</v>
      </c>
      <c r="Q2244" s="22">
        <f t="shared" ca="1" si="599"/>
        <v>0.85906603611134502</v>
      </c>
      <c r="R2244" s="3">
        <f ca="1">IF(N2244&gt;'Power Curve'!$C$37,0,INDEX(Ci,$P2244,1)*POWER(1-Q2244,3)+INDEX(Ci,$P2244,2)*3*Q2244*POWER(1-Q2244,2)+INDEX(Ci,$P2244,3)*3*POWER(Q2244,2)*(1-Q2244)+INDEX(Ci,$P2244,4)*POWER(Q2244,3))</f>
        <v>1906.3910446485982</v>
      </c>
      <c r="S2244" s="3">
        <f t="shared" si="600"/>
        <v>1887.9300231933639</v>
      </c>
      <c r="T2244" s="3">
        <f t="shared" ca="1" si="601"/>
        <v>18.461021455234231</v>
      </c>
      <c r="U2244" s="3">
        <f t="shared" ref="U2244:U2307" ca="1" si="609">IF(Z2244,ABS(T2244),"")</f>
        <v>18.461021455234231</v>
      </c>
      <c r="W2244" s="34">
        <f t="shared" si="602"/>
        <v>12</v>
      </c>
      <c r="X2244" s="73" t="b">
        <f>COUNTIF('Power Curve'!$D$2:$D$31,W2244)&gt;0</f>
        <v>1</v>
      </c>
      <c r="Y2244" s="73" t="b">
        <f t="shared" si="603"/>
        <v>0</v>
      </c>
      <c r="Z2244" s="73" t="b">
        <f t="shared" ref="Z2244:Z2307" si="610">AND(X2244,NOT(Y2244))</f>
        <v>1</v>
      </c>
      <c r="AA2244" s="34" t="str">
        <f t="shared" si="604"/>
        <v>Outer</v>
      </c>
      <c r="AB2244" s="35" t="str">
        <f t="shared" ref="AB2244:AB2307" si="611">IF(Z2244,TEXT(ROUND(O2244+0.05,1)-0.1,"0.0")&amp;"-"&amp;TEXT(ROUND(O2244+0.05,1),"0.0"),"")</f>
        <v>1.2-1.3</v>
      </c>
      <c r="AC2244" s="36" t="str">
        <f t="shared" si="605"/>
        <v>16-17</v>
      </c>
      <c r="AD2244" s="36" t="str">
        <f t="shared" si="606"/>
        <v>Mar</v>
      </c>
      <c r="AE2244" s="35" t="str">
        <f t="shared" si="607"/>
        <v>305-315</v>
      </c>
      <c r="AF2244" s="36" t="str">
        <f t="shared" si="608"/>
        <v>Inner-TI</v>
      </c>
    </row>
    <row r="2245" spans="5:32" x14ac:dyDescent="0.3">
      <c r="E2245" s="12">
        <v>40987.673611111109</v>
      </c>
      <c r="F2245" s="16">
        <v>10.71</v>
      </c>
      <c r="G2245" s="16">
        <v>1673.390060424807</v>
      </c>
      <c r="H2245" s="29">
        <v>1.1966301577032203</v>
      </c>
      <c r="I2245" s="26">
        <v>305</v>
      </c>
      <c r="J2245" s="30">
        <v>0.15126050420168066</v>
      </c>
      <c r="K2245" s="31">
        <v>0.1777694559765266</v>
      </c>
      <c r="L2245" s="108">
        <f ca="1">REWS!R2245</f>
        <v>10.672688211370073</v>
      </c>
      <c r="M2245" s="22">
        <f t="shared" si="595"/>
        <v>10.626675586354844</v>
      </c>
      <c r="N2245" s="22">
        <f t="shared" ca="1" si="596"/>
        <v>10.589654085578291</v>
      </c>
      <c r="O2245" s="22">
        <f t="shared" si="597"/>
        <v>1.000436943918094</v>
      </c>
      <c r="P2245" s="81">
        <f t="shared" ca="1" si="598"/>
        <v>11</v>
      </c>
      <c r="Q2245" s="22">
        <f t="shared" ca="1" si="599"/>
        <v>0.62085720965959101</v>
      </c>
      <c r="R2245" s="3">
        <f ca="1">IF(N2245&gt;'Power Curve'!$C$37,0,INDEX(Ci,$P2245,1)*POWER(1-Q2245,3)+INDEX(Ci,$P2245,2)*3*Q2245*POWER(1-Q2245,2)+INDEX(Ci,$P2245,3)*3*POWER(Q2245,2)*(1-Q2245)+INDEX(Ci,$P2245,4)*POWER(Q2245,3))</f>
        <v>1693.2994178290294</v>
      </c>
      <c r="S2245" s="3">
        <f t="shared" si="600"/>
        <v>1673.390060424807</v>
      </c>
      <c r="T2245" s="3">
        <f t="shared" ca="1" si="601"/>
        <v>19.909357404222419</v>
      </c>
      <c r="U2245" s="3">
        <f t="shared" ca="1" si="609"/>
        <v>19.909357404222419</v>
      </c>
      <c r="W2245" s="34">
        <f t="shared" si="602"/>
        <v>11</v>
      </c>
      <c r="X2245" s="73" t="b">
        <f>COUNTIF('Power Curve'!$D$2:$D$31,W2245)&gt;0</f>
        <v>1</v>
      </c>
      <c r="Y2245" s="73" t="b">
        <f t="shared" si="603"/>
        <v>0</v>
      </c>
      <c r="Z2245" s="73" t="b">
        <f t="shared" si="610"/>
        <v>1</v>
      </c>
      <c r="AA2245" s="34" t="str">
        <f t="shared" si="604"/>
        <v>Outer</v>
      </c>
      <c r="AB2245" s="35" t="str">
        <f t="shared" si="611"/>
        <v>1.0-1.1</v>
      </c>
      <c r="AC2245" s="36" t="str">
        <f t="shared" si="605"/>
        <v>16-17</v>
      </c>
      <c r="AD2245" s="36" t="str">
        <f t="shared" si="606"/>
        <v>Mar</v>
      </c>
      <c r="AE2245" s="35" t="str">
        <f t="shared" si="607"/>
        <v>305-315</v>
      </c>
      <c r="AF2245" s="36" t="str">
        <f t="shared" si="608"/>
        <v>HWS-HTI</v>
      </c>
    </row>
    <row r="2246" spans="5:32" x14ac:dyDescent="0.3">
      <c r="E2246" s="12">
        <v>40987.680555555555</v>
      </c>
      <c r="F2246" s="16">
        <v>9.9499999999999993</v>
      </c>
      <c r="G2246" s="16">
        <v>1322.220016479492</v>
      </c>
      <c r="H2246" s="29">
        <v>1.1973076228150514</v>
      </c>
      <c r="I2246" s="26">
        <v>299.8</v>
      </c>
      <c r="J2246" s="30">
        <v>0.11155778894472364</v>
      </c>
      <c r="K2246" s="31">
        <v>0.12417296527476618</v>
      </c>
      <c r="L2246" s="108">
        <f ca="1">REWS!R2246</f>
        <v>9.9121896576461825</v>
      </c>
      <c r="M2246" s="22">
        <f t="shared" si="595"/>
        <v>9.8744511810020796</v>
      </c>
      <c r="N2246" s="22">
        <f t="shared" ca="1" si="596"/>
        <v>9.8369279267598948</v>
      </c>
      <c r="O2246" s="22">
        <f t="shared" si="597"/>
        <v>0.88417823721548883</v>
      </c>
      <c r="P2246" s="81">
        <f t="shared" ca="1" si="598"/>
        <v>10</v>
      </c>
      <c r="Q2246" s="22">
        <f t="shared" ca="1" si="599"/>
        <v>0.87988754483950637</v>
      </c>
      <c r="R2246" s="3">
        <f ca="1">IF(N2246&gt;'Power Curve'!$C$37,0,INDEX(Ci,$P2246,1)*POWER(1-Q2246,3)+INDEX(Ci,$P2246,2)*3*Q2246*POWER(1-Q2246,2)+INDEX(Ci,$P2246,3)*3*POWER(Q2246,2)*(1-Q2246)+INDEX(Ci,$P2246,4)*POWER(Q2246,3))</f>
        <v>1484.8363384350573</v>
      </c>
      <c r="S2246" s="3">
        <f t="shared" si="600"/>
        <v>1322.220016479492</v>
      </c>
      <c r="T2246" s="3">
        <f t="shared" ca="1" si="601"/>
        <v>162.61632195556535</v>
      </c>
      <c r="U2246" s="3">
        <f t="shared" ca="1" si="609"/>
        <v>162.61632195556535</v>
      </c>
      <c r="W2246" s="34">
        <f t="shared" si="602"/>
        <v>10</v>
      </c>
      <c r="X2246" s="73" t="b">
        <f>COUNTIF('Power Curve'!$D$2:$D$31,W2246)&gt;0</f>
        <v>1</v>
      </c>
      <c r="Y2246" s="73" t="b">
        <f t="shared" si="603"/>
        <v>0</v>
      </c>
      <c r="Z2246" s="73" t="b">
        <f t="shared" si="610"/>
        <v>1</v>
      </c>
      <c r="AA2246" s="34" t="str">
        <f t="shared" si="604"/>
        <v>Inner</v>
      </c>
      <c r="AB2246" s="35" t="str">
        <f t="shared" si="611"/>
        <v>0.8-0.9</v>
      </c>
      <c r="AC2246" s="36" t="str">
        <f t="shared" si="605"/>
        <v>16-17</v>
      </c>
      <c r="AD2246" s="36" t="str">
        <f t="shared" si="606"/>
        <v>Mar</v>
      </c>
      <c r="AE2246" s="35" t="str">
        <f t="shared" si="607"/>
        <v>295-305</v>
      </c>
      <c r="AF2246" s="36" t="str">
        <f t="shared" si="608"/>
        <v>Inner-TI</v>
      </c>
    </row>
    <row r="2247" spans="5:32" x14ac:dyDescent="0.3">
      <c r="E2247" s="12">
        <v>40987.6875</v>
      </c>
      <c r="F2247" s="16">
        <v>9.39</v>
      </c>
      <c r="G2247" s="16">
        <v>1533.740051269534</v>
      </c>
      <c r="H2247" s="29">
        <v>1.1978966843516943</v>
      </c>
      <c r="I2247" s="26">
        <v>298</v>
      </c>
      <c r="J2247" s="30">
        <v>0.12566560170394034</v>
      </c>
      <c r="K2247" s="31">
        <v>0.11564398167515767</v>
      </c>
      <c r="L2247" s="108">
        <f ca="1">REWS!R2247</f>
        <v>9.3459604117229738</v>
      </c>
      <c r="M2247" s="22">
        <f t="shared" si="595"/>
        <v>9.3202311557624178</v>
      </c>
      <c r="N2247" s="22">
        <f t="shared" ca="1" si="596"/>
        <v>9.2765187869928241</v>
      </c>
      <c r="O2247" s="22">
        <f t="shared" si="597"/>
        <v>0.7985217457422672</v>
      </c>
      <c r="P2247" s="81">
        <f t="shared" ca="1" si="598"/>
        <v>10</v>
      </c>
      <c r="Q2247" s="22">
        <f t="shared" ca="1" si="599"/>
        <v>0.28420894529072893</v>
      </c>
      <c r="R2247" s="3">
        <f ca="1">IF(N2247&gt;'Power Curve'!$C$37,0,INDEX(Ci,$P2247,1)*POWER(1-Q2247,3)+INDEX(Ci,$P2247,2)*3*Q2247*POWER(1-Q2247,2)+INDEX(Ci,$P2247,3)*3*POWER(Q2247,2)*(1-Q2247)+INDEX(Ci,$P2247,4)*POWER(Q2247,3))</f>
        <v>1290.6148197979285</v>
      </c>
      <c r="S2247" s="3">
        <f t="shared" si="600"/>
        <v>1533.740051269534</v>
      </c>
      <c r="T2247" s="3">
        <f t="shared" ca="1" si="601"/>
        <v>-243.1252314716055</v>
      </c>
      <c r="U2247" s="3">
        <f t="shared" ca="1" si="609"/>
        <v>243.1252314716055</v>
      </c>
      <c r="W2247" s="34">
        <f t="shared" si="602"/>
        <v>9</v>
      </c>
      <c r="X2247" s="73" t="b">
        <f>COUNTIF('Power Curve'!$D$2:$D$31,W2247)&gt;0</f>
        <v>1</v>
      </c>
      <c r="Y2247" s="73" t="b">
        <f t="shared" si="603"/>
        <v>0</v>
      </c>
      <c r="Z2247" s="73" t="b">
        <f t="shared" si="610"/>
        <v>1</v>
      </c>
      <c r="AA2247" s="34" t="str">
        <f t="shared" si="604"/>
        <v>Inner</v>
      </c>
      <c r="AB2247" s="35" t="str">
        <f t="shared" si="611"/>
        <v>0.7-0.8</v>
      </c>
      <c r="AC2247" s="36" t="str">
        <f t="shared" si="605"/>
        <v>16-17</v>
      </c>
      <c r="AD2247" s="36" t="str">
        <f t="shared" si="606"/>
        <v>Mar</v>
      </c>
      <c r="AE2247" s="35" t="str">
        <f t="shared" si="607"/>
        <v>295-305</v>
      </c>
      <c r="AF2247" s="36" t="str">
        <f t="shared" si="608"/>
        <v>Inner-TI</v>
      </c>
    </row>
    <row r="2248" spans="5:32" x14ac:dyDescent="0.3">
      <c r="E2248" s="12">
        <v>40987.694444444445</v>
      </c>
      <c r="F2248" s="16">
        <v>9.1300000000000008</v>
      </c>
      <c r="G2248" s="16">
        <v>1390.270004272458</v>
      </c>
      <c r="H2248" s="29">
        <v>1.1983852779044171</v>
      </c>
      <c r="I2248" s="26">
        <v>291.8</v>
      </c>
      <c r="J2248" s="30">
        <v>0.11719605695509309</v>
      </c>
      <c r="K2248" s="31">
        <v>0.15848907146433305</v>
      </c>
      <c r="L2248" s="108">
        <f ca="1">REWS!R2248</f>
        <v>9.0138480999748865</v>
      </c>
      <c r="M2248" s="22">
        <f t="shared" si="595"/>
        <v>9.0633949001850649</v>
      </c>
      <c r="N2248" s="22">
        <f t="shared" ca="1" si="596"/>
        <v>8.9480903505317873</v>
      </c>
      <c r="O2248" s="22">
        <f t="shared" si="597"/>
        <v>0.75882687451064335</v>
      </c>
      <c r="P2248" s="81">
        <f t="shared" ca="1" si="598"/>
        <v>9</v>
      </c>
      <c r="Q2248" s="22">
        <f t="shared" ca="1" si="599"/>
        <v>0.93898038785284366</v>
      </c>
      <c r="R2248" s="3">
        <f ca="1">IF(N2248&gt;'Power Curve'!$C$37,0,INDEX(Ci,$P2248,1)*POWER(1-Q2248,3)+INDEX(Ci,$P2248,2)*3*Q2248*POWER(1-Q2248,2)+INDEX(Ci,$P2248,3)*3*POWER(Q2248,2)*(1-Q2248)+INDEX(Ci,$P2248,4)*POWER(Q2248,3))</f>
        <v>1178.244571877513</v>
      </c>
      <c r="S2248" s="3">
        <f t="shared" si="600"/>
        <v>1390.270004272458</v>
      </c>
      <c r="T2248" s="3">
        <f t="shared" ca="1" si="601"/>
        <v>-212.02543239494503</v>
      </c>
      <c r="U2248" s="3">
        <f t="shared" ca="1" si="609"/>
        <v>212.02543239494503</v>
      </c>
      <c r="W2248" s="34">
        <f t="shared" si="602"/>
        <v>9</v>
      </c>
      <c r="X2248" s="73" t="b">
        <f>COUNTIF('Power Curve'!$D$2:$D$31,W2248)&gt;0</f>
        <v>1</v>
      </c>
      <c r="Y2248" s="73" t="b">
        <f t="shared" si="603"/>
        <v>0</v>
      </c>
      <c r="Z2248" s="73" t="b">
        <f t="shared" si="610"/>
        <v>1</v>
      </c>
      <c r="AA2248" s="34" t="str">
        <f t="shared" si="604"/>
        <v>Inner</v>
      </c>
      <c r="AB2248" s="35" t="str">
        <f t="shared" si="611"/>
        <v>0.7-0.8</v>
      </c>
      <c r="AC2248" s="36" t="str">
        <f t="shared" si="605"/>
        <v>16-17</v>
      </c>
      <c r="AD2248" s="36" t="str">
        <f t="shared" si="606"/>
        <v>Mar</v>
      </c>
      <c r="AE2248" s="35" t="str">
        <f t="shared" si="607"/>
        <v>285-295</v>
      </c>
      <c r="AF2248" s="36" t="str">
        <f t="shared" si="608"/>
        <v>Inner-TI</v>
      </c>
    </row>
    <row r="2249" spans="5:32" x14ac:dyDescent="0.3">
      <c r="E2249" s="12">
        <v>40987.701388888891</v>
      </c>
      <c r="F2249" s="16">
        <v>10</v>
      </c>
      <c r="G2249" s="16">
        <v>1522.420059204102</v>
      </c>
      <c r="H2249" s="29">
        <v>1.1991856542544879</v>
      </c>
      <c r="I2249" s="26">
        <v>291</v>
      </c>
      <c r="J2249" s="30">
        <v>0.11200000000000002</v>
      </c>
      <c r="K2249" s="31">
        <v>0.17287195728056001</v>
      </c>
      <c r="L2249" s="108">
        <f ca="1">REWS!R2249</f>
        <v>9.9583530291655826</v>
      </c>
      <c r="M2249" s="22">
        <f t="shared" si="595"/>
        <v>9.929257613903486</v>
      </c>
      <c r="N2249" s="22">
        <f t="shared" ca="1" si="596"/>
        <v>9.8879052636781211</v>
      </c>
      <c r="O2249" s="22">
        <f t="shared" si="597"/>
        <v>0.89264874809330652</v>
      </c>
      <c r="P2249" s="81">
        <f t="shared" ca="1" si="598"/>
        <v>10</v>
      </c>
      <c r="Q2249" s="22">
        <f t="shared" ca="1" si="599"/>
        <v>0.93407315051466833</v>
      </c>
      <c r="R2249" s="3">
        <f ca="1">IF(N2249&gt;'Power Curve'!$C$37,0,INDEX(Ci,$P2249,1)*POWER(1-Q2249,3)+INDEX(Ci,$P2249,2)*3*Q2249*POWER(1-Q2249,2)+INDEX(Ci,$P2249,3)*3*POWER(Q2249,2)*(1-Q2249)+INDEX(Ci,$P2249,4)*POWER(Q2249,3))</f>
        <v>1500.5730108781918</v>
      </c>
      <c r="S2249" s="3">
        <f t="shared" si="600"/>
        <v>1522.420059204102</v>
      </c>
      <c r="T2249" s="3">
        <f t="shared" ca="1" si="601"/>
        <v>-21.847048325910237</v>
      </c>
      <c r="U2249" s="3">
        <f t="shared" ca="1" si="609"/>
        <v>21.847048325910237</v>
      </c>
      <c r="W2249" s="34">
        <f t="shared" si="602"/>
        <v>10</v>
      </c>
      <c r="X2249" s="73" t="b">
        <f>COUNTIF('Power Curve'!$D$2:$D$31,W2249)&gt;0</f>
        <v>1</v>
      </c>
      <c r="Y2249" s="73" t="b">
        <f t="shared" si="603"/>
        <v>0</v>
      </c>
      <c r="Z2249" s="73" t="b">
        <f t="shared" si="610"/>
        <v>1</v>
      </c>
      <c r="AA2249" s="34" t="str">
        <f t="shared" si="604"/>
        <v>Inner</v>
      </c>
      <c r="AB2249" s="35" t="str">
        <f t="shared" si="611"/>
        <v>0.8-0.9</v>
      </c>
      <c r="AC2249" s="36" t="str">
        <f t="shared" si="605"/>
        <v>16-17</v>
      </c>
      <c r="AD2249" s="36" t="str">
        <f t="shared" si="606"/>
        <v>Mar</v>
      </c>
      <c r="AE2249" s="35" t="str">
        <f t="shared" si="607"/>
        <v>285-295</v>
      </c>
      <c r="AF2249" s="36" t="str">
        <f t="shared" si="608"/>
        <v>Inner-TI</v>
      </c>
    </row>
    <row r="2250" spans="5:32" x14ac:dyDescent="0.3">
      <c r="E2250" s="12">
        <v>40987.708333333336</v>
      </c>
      <c r="F2250" s="16">
        <v>9.66</v>
      </c>
      <c r="G2250" s="16">
        <v>1395.819946289068</v>
      </c>
      <c r="H2250" s="29">
        <v>1.2004887513096481</v>
      </c>
      <c r="I2250" s="26">
        <v>293.8</v>
      </c>
      <c r="J2250" s="30">
        <v>0.13146997929606624</v>
      </c>
      <c r="K2250" s="31">
        <v>0.2234615369110087</v>
      </c>
      <c r="L2250" s="108">
        <f ca="1">REWS!R2250</f>
        <v>9.5377272323493418</v>
      </c>
      <c r="M2250" s="22">
        <f t="shared" si="595"/>
        <v>9.5951358627345922</v>
      </c>
      <c r="N2250" s="22">
        <f t="shared" ca="1" si="596"/>
        <v>9.4736841217490184</v>
      </c>
      <c r="O2250" s="22">
        <f t="shared" si="597"/>
        <v>0.84100915438205404</v>
      </c>
      <c r="P2250" s="81">
        <f t="shared" ca="1" si="598"/>
        <v>10</v>
      </c>
      <c r="Q2250" s="22">
        <f t="shared" ca="1" si="599"/>
        <v>0.4937829192911381</v>
      </c>
      <c r="R2250" s="3">
        <f ca="1">IF(N2250&gt;'Power Curve'!$C$37,0,INDEX(Ci,$P2250,1)*POWER(1-Q2250,3)+INDEX(Ci,$P2250,2)*3*Q2250*POWER(1-Q2250,2)+INDEX(Ci,$P2250,3)*3*POWER(Q2250,2)*(1-Q2250)+INDEX(Ci,$P2250,4)*POWER(Q2250,3))</f>
        <v>1361.2379930665491</v>
      </c>
      <c r="S2250" s="3">
        <f t="shared" si="600"/>
        <v>1395.819946289068</v>
      </c>
      <c r="T2250" s="3">
        <f t="shared" ca="1" si="601"/>
        <v>-34.581953222518905</v>
      </c>
      <c r="U2250" s="3">
        <f t="shared" ca="1" si="609"/>
        <v>34.581953222518905</v>
      </c>
      <c r="W2250" s="34">
        <f t="shared" si="602"/>
        <v>10</v>
      </c>
      <c r="X2250" s="73" t="b">
        <f>COUNTIF('Power Curve'!$D$2:$D$31,W2250)&gt;0</f>
        <v>1</v>
      </c>
      <c r="Y2250" s="73" t="b">
        <f t="shared" si="603"/>
        <v>0</v>
      </c>
      <c r="Z2250" s="73" t="b">
        <f t="shared" si="610"/>
        <v>1</v>
      </c>
      <c r="AA2250" s="34" t="str">
        <f t="shared" si="604"/>
        <v>Inner</v>
      </c>
      <c r="AB2250" s="35" t="str">
        <f t="shared" si="611"/>
        <v>0.8-0.9</v>
      </c>
      <c r="AC2250" s="36" t="str">
        <f t="shared" si="605"/>
        <v>17-18</v>
      </c>
      <c r="AD2250" s="36" t="str">
        <f t="shared" si="606"/>
        <v>Mar</v>
      </c>
      <c r="AE2250" s="35" t="str">
        <f t="shared" si="607"/>
        <v>285-295</v>
      </c>
      <c r="AF2250" s="36" t="str">
        <f t="shared" si="608"/>
        <v>Inner-TI</v>
      </c>
    </row>
    <row r="2251" spans="5:32" x14ac:dyDescent="0.3">
      <c r="E2251" s="12">
        <v>40987.715277777781</v>
      </c>
      <c r="F2251" s="16">
        <v>10.09</v>
      </c>
      <c r="G2251" s="16">
        <v>1425.6199798583959</v>
      </c>
      <c r="H2251" s="29">
        <v>1.2011131932606778</v>
      </c>
      <c r="I2251" s="26">
        <v>294</v>
      </c>
      <c r="J2251" s="30">
        <v>0.11892963330029732</v>
      </c>
      <c r="K2251" s="31">
        <v>0.21006323649032166</v>
      </c>
      <c r="L2251" s="108">
        <f ca="1">REWS!R2251</f>
        <v>9.9701763644263419</v>
      </c>
      <c r="M2251" s="22">
        <f t="shared" si="595"/>
        <v>10.023985946868009</v>
      </c>
      <c r="N2251" s="22">
        <f t="shared" ca="1" si="596"/>
        <v>9.904946260139269</v>
      </c>
      <c r="O2251" s="22">
        <f t="shared" si="597"/>
        <v>0.90728931731730644</v>
      </c>
      <c r="P2251" s="81">
        <f t="shared" ca="1" si="598"/>
        <v>10</v>
      </c>
      <c r="Q2251" s="22">
        <f t="shared" ca="1" si="599"/>
        <v>0.95218662545034027</v>
      </c>
      <c r="R2251" s="3">
        <f ca="1">IF(N2251&gt;'Power Curve'!$C$37,0,INDEX(Ci,$P2251,1)*POWER(1-Q2251,3)+INDEX(Ci,$P2251,2)*3*Q2251*POWER(1-Q2251,2)+INDEX(Ci,$P2251,3)*3*POWER(Q2251,2)*(1-Q2251)+INDEX(Ci,$P2251,4)*POWER(Q2251,3))</f>
        <v>1505.7090906816029</v>
      </c>
      <c r="S2251" s="3">
        <f t="shared" si="600"/>
        <v>1425.6199798583959</v>
      </c>
      <c r="T2251" s="3">
        <f t="shared" ca="1" si="601"/>
        <v>80.089110823206966</v>
      </c>
      <c r="U2251" s="3">
        <f t="shared" ca="1" si="609"/>
        <v>80.089110823206966</v>
      </c>
      <c r="W2251" s="34">
        <f t="shared" si="602"/>
        <v>10</v>
      </c>
      <c r="X2251" s="73" t="b">
        <f>COUNTIF('Power Curve'!$D$2:$D$31,W2251)&gt;0</f>
        <v>1</v>
      </c>
      <c r="Y2251" s="73" t="b">
        <f t="shared" si="603"/>
        <v>0</v>
      </c>
      <c r="Z2251" s="73" t="b">
        <f t="shared" si="610"/>
        <v>1</v>
      </c>
      <c r="AA2251" s="34" t="str">
        <f t="shared" si="604"/>
        <v>Inner</v>
      </c>
      <c r="AB2251" s="35" t="str">
        <f t="shared" si="611"/>
        <v>0.9-1.0</v>
      </c>
      <c r="AC2251" s="36" t="str">
        <f t="shared" si="605"/>
        <v>17-18</v>
      </c>
      <c r="AD2251" s="36" t="str">
        <f t="shared" si="606"/>
        <v>Mar</v>
      </c>
      <c r="AE2251" s="35" t="str">
        <f t="shared" si="607"/>
        <v>285-295</v>
      </c>
      <c r="AF2251" s="36" t="str">
        <f t="shared" si="608"/>
        <v>Inner-TI</v>
      </c>
    </row>
    <row r="2252" spans="5:32" x14ac:dyDescent="0.3">
      <c r="E2252" s="12">
        <v>40987.722222222219</v>
      </c>
      <c r="F2252" s="16">
        <v>9.5399999999999991</v>
      </c>
      <c r="G2252" s="16">
        <v>1252.120048522954</v>
      </c>
      <c r="H2252" s="29">
        <v>1.2015149637606781</v>
      </c>
      <c r="I2252" s="26">
        <v>291.60000000000002</v>
      </c>
      <c r="J2252" s="30">
        <v>0.11635220125786165</v>
      </c>
      <c r="K2252" s="31">
        <v>0.20870869637831688</v>
      </c>
      <c r="L2252" s="108">
        <f ca="1">REWS!R2252</f>
        <v>9.575635765963824</v>
      </c>
      <c r="M2252" s="22">
        <f t="shared" si="595"/>
        <v>9.4786409622514238</v>
      </c>
      <c r="N2252" s="22">
        <f t="shared" ca="1" si="596"/>
        <v>9.514047527344287</v>
      </c>
      <c r="O2252" s="22">
        <f t="shared" si="597"/>
        <v>0.82300449198178216</v>
      </c>
      <c r="P2252" s="81">
        <f t="shared" ca="1" si="598"/>
        <v>10</v>
      </c>
      <c r="Q2252" s="22">
        <f t="shared" ca="1" si="599"/>
        <v>0.53668660378137045</v>
      </c>
      <c r="R2252" s="3">
        <f ca="1">IF(N2252&gt;'Power Curve'!$C$37,0,INDEX(Ci,$P2252,1)*POWER(1-Q2252,3)+INDEX(Ci,$P2252,2)*3*Q2252*POWER(1-Q2252,2)+INDEX(Ci,$P2252,3)*3*POWER(Q2252,2)*(1-Q2252)+INDEX(Ci,$P2252,4)*POWER(Q2252,3))</f>
        <v>1375.6129461022358</v>
      </c>
      <c r="S2252" s="3">
        <f t="shared" si="600"/>
        <v>1252.120048522954</v>
      </c>
      <c r="T2252" s="3">
        <f t="shared" ca="1" si="601"/>
        <v>123.49289757928182</v>
      </c>
      <c r="U2252" s="3">
        <f t="shared" ca="1" si="609"/>
        <v>123.49289757928182</v>
      </c>
      <c r="W2252" s="34">
        <f t="shared" si="602"/>
        <v>9</v>
      </c>
      <c r="X2252" s="73" t="b">
        <f>COUNTIF('Power Curve'!$D$2:$D$31,W2252)&gt;0</f>
        <v>1</v>
      </c>
      <c r="Y2252" s="73" t="b">
        <f t="shared" si="603"/>
        <v>0</v>
      </c>
      <c r="Z2252" s="73" t="b">
        <f t="shared" si="610"/>
        <v>1</v>
      </c>
      <c r="AA2252" s="34" t="str">
        <f t="shared" si="604"/>
        <v>Inner</v>
      </c>
      <c r="AB2252" s="35" t="str">
        <f t="shared" si="611"/>
        <v>0.8-0.9</v>
      </c>
      <c r="AC2252" s="36" t="str">
        <f t="shared" si="605"/>
        <v>17-18</v>
      </c>
      <c r="AD2252" s="36" t="str">
        <f t="shared" si="606"/>
        <v>Mar</v>
      </c>
      <c r="AE2252" s="35" t="str">
        <f t="shared" si="607"/>
        <v>285-295</v>
      </c>
      <c r="AF2252" s="36" t="str">
        <f t="shared" si="608"/>
        <v>Inner-TI</v>
      </c>
    </row>
    <row r="2253" spans="5:32" x14ac:dyDescent="0.3">
      <c r="E2253" s="12">
        <v>40987.729166666664</v>
      </c>
      <c r="F2253" s="16">
        <v>9.0299999999999994</v>
      </c>
      <c r="G2253" s="16">
        <v>1369.3699569702171</v>
      </c>
      <c r="H2253" s="29">
        <v>1.2023301957634098</v>
      </c>
      <c r="I2253" s="26">
        <v>294.5</v>
      </c>
      <c r="J2253" s="30">
        <v>0.12846068660022147</v>
      </c>
      <c r="K2253" s="31">
        <v>0.19108231943328785</v>
      </c>
      <c r="L2253" s="108">
        <f ca="1">REWS!R2253</f>
        <v>9.0304508602183304</v>
      </c>
      <c r="M2253" s="22">
        <f t="shared" si="595"/>
        <v>8.973949863332539</v>
      </c>
      <c r="N2253" s="22">
        <f t="shared" ca="1" si="596"/>
        <v>8.9743979250152268</v>
      </c>
      <c r="O2253" s="22">
        <f t="shared" si="597"/>
        <v>0.74500285573187885</v>
      </c>
      <c r="P2253" s="81">
        <f t="shared" ca="1" si="598"/>
        <v>9</v>
      </c>
      <c r="Q2253" s="22">
        <f t="shared" ca="1" si="599"/>
        <v>0.96527608095207151</v>
      </c>
      <c r="R2253" s="3">
        <f ca="1">IF(N2253&gt;'Power Curve'!$C$37,0,INDEX(Ci,$P2253,1)*POWER(1-Q2253,3)+INDEX(Ci,$P2253,2)*3*Q2253*POWER(1-Q2253,2)+INDEX(Ci,$P2253,3)*3*POWER(Q2253,2)*(1-Q2253)+INDEX(Ci,$P2253,4)*POWER(Q2253,3))</f>
        <v>1186.8832244329644</v>
      </c>
      <c r="S2253" s="3">
        <f t="shared" si="600"/>
        <v>1369.3699569702171</v>
      </c>
      <c r="T2253" s="3">
        <f t="shared" ca="1" si="601"/>
        <v>-182.48673253725269</v>
      </c>
      <c r="U2253" s="3">
        <f t="shared" ca="1" si="609"/>
        <v>182.48673253725269</v>
      </c>
      <c r="W2253" s="34">
        <f t="shared" si="602"/>
        <v>9</v>
      </c>
      <c r="X2253" s="73" t="b">
        <f>COUNTIF('Power Curve'!$D$2:$D$31,W2253)&gt;0</f>
        <v>1</v>
      </c>
      <c r="Y2253" s="73" t="b">
        <f t="shared" si="603"/>
        <v>0</v>
      </c>
      <c r="Z2253" s="73" t="b">
        <f t="shared" si="610"/>
        <v>1</v>
      </c>
      <c r="AA2253" s="34" t="str">
        <f t="shared" si="604"/>
        <v>Inner</v>
      </c>
      <c r="AB2253" s="35" t="str">
        <f t="shared" si="611"/>
        <v>0.7-0.8</v>
      </c>
      <c r="AC2253" s="36" t="str">
        <f t="shared" si="605"/>
        <v>17-18</v>
      </c>
      <c r="AD2253" s="36" t="str">
        <f t="shared" si="606"/>
        <v>Mar</v>
      </c>
      <c r="AE2253" s="35" t="str">
        <f t="shared" si="607"/>
        <v>285-295</v>
      </c>
      <c r="AF2253" s="36" t="str">
        <f t="shared" si="608"/>
        <v>Inner-TI</v>
      </c>
    </row>
    <row r="2254" spans="5:32" x14ac:dyDescent="0.3">
      <c r="E2254" s="12">
        <v>40987.736111111109</v>
      </c>
      <c r="F2254" s="16">
        <v>9.2899999999999991</v>
      </c>
      <c r="G2254" s="16">
        <v>1267.6700210571289</v>
      </c>
      <c r="H2254" s="29">
        <v>1.2026879407603279</v>
      </c>
      <c r="I2254" s="26">
        <v>295.2</v>
      </c>
      <c r="J2254" s="30">
        <v>0.1141011840688913</v>
      </c>
      <c r="K2254" s="31">
        <v>0.20292547419738879</v>
      </c>
      <c r="L2254" s="108">
        <f ca="1">REWS!R2254</f>
        <v>9.3875642088333056</v>
      </c>
      <c r="M2254" s="22">
        <f t="shared" si="595"/>
        <v>9.2332515983297139</v>
      </c>
      <c r="N2254" s="22">
        <f t="shared" ca="1" si="596"/>
        <v>9.3302198316074207</v>
      </c>
      <c r="O2254" s="22">
        <f t="shared" si="597"/>
        <v>0.78507877475550569</v>
      </c>
      <c r="P2254" s="81">
        <f t="shared" ca="1" si="598"/>
        <v>10</v>
      </c>
      <c r="Q2254" s="22">
        <f t="shared" ca="1" si="599"/>
        <v>0.34128967574352836</v>
      </c>
      <c r="R2254" s="3">
        <f ca="1">IF(N2254&gt;'Power Curve'!$C$37,0,INDEX(Ci,$P2254,1)*POWER(1-Q2254,3)+INDEX(Ci,$P2254,2)*3*Q2254*POWER(1-Q2254,2)+INDEX(Ci,$P2254,3)*3*POWER(Q2254,2)*(1-Q2254)+INDEX(Ci,$P2254,4)*POWER(Q2254,3))</f>
        <v>1309.8143740079347</v>
      </c>
      <c r="S2254" s="3">
        <f t="shared" si="600"/>
        <v>1267.6700210571289</v>
      </c>
      <c r="T2254" s="3">
        <f t="shared" ca="1" si="601"/>
        <v>42.144352950805796</v>
      </c>
      <c r="U2254" s="3">
        <f t="shared" ca="1" si="609"/>
        <v>42.144352950805796</v>
      </c>
      <c r="W2254" s="34">
        <f t="shared" si="602"/>
        <v>9</v>
      </c>
      <c r="X2254" s="73" t="b">
        <f>COUNTIF('Power Curve'!$D$2:$D$31,W2254)&gt;0</f>
        <v>1</v>
      </c>
      <c r="Y2254" s="73" t="b">
        <f t="shared" si="603"/>
        <v>0</v>
      </c>
      <c r="Z2254" s="73" t="b">
        <f t="shared" si="610"/>
        <v>1</v>
      </c>
      <c r="AA2254" s="34" t="str">
        <f t="shared" si="604"/>
        <v>Inner</v>
      </c>
      <c r="AB2254" s="35" t="str">
        <f t="shared" si="611"/>
        <v>0.7-0.8</v>
      </c>
      <c r="AC2254" s="36" t="str">
        <f t="shared" si="605"/>
        <v>17-18</v>
      </c>
      <c r="AD2254" s="36" t="str">
        <f t="shared" si="606"/>
        <v>Mar</v>
      </c>
      <c r="AE2254" s="35" t="str">
        <f t="shared" si="607"/>
        <v>295-305</v>
      </c>
      <c r="AF2254" s="36" t="str">
        <f t="shared" si="608"/>
        <v>Inner-TI</v>
      </c>
    </row>
    <row r="2255" spans="5:32" x14ac:dyDescent="0.3">
      <c r="E2255" s="12">
        <v>40987.743055555555</v>
      </c>
      <c r="F2255" s="16">
        <v>8.86</v>
      </c>
      <c r="G2255" s="16">
        <v>1272.1300354003911</v>
      </c>
      <c r="H2255" s="29">
        <v>1.2028668920372771</v>
      </c>
      <c r="I2255" s="26">
        <v>296</v>
      </c>
      <c r="J2255" s="30">
        <v>0.12866817155756208</v>
      </c>
      <c r="K2255" s="31">
        <v>0.29314207419340949</v>
      </c>
      <c r="L2255" s="108">
        <f ca="1">REWS!R2255</f>
        <v>8.7262412860026579</v>
      </c>
      <c r="M2255" s="22">
        <f t="shared" si="595"/>
        <v>8.806315002238394</v>
      </c>
      <c r="N2255" s="22">
        <f t="shared" ca="1" si="596"/>
        <v>8.673366766374409</v>
      </c>
      <c r="O2255" s="22">
        <f t="shared" si="597"/>
        <v>0.71909434756544077</v>
      </c>
      <c r="P2255" s="81">
        <f t="shared" ca="1" si="598"/>
        <v>9</v>
      </c>
      <c r="Q2255" s="22">
        <f t="shared" ca="1" si="599"/>
        <v>0.66438087809302915</v>
      </c>
      <c r="R2255" s="3">
        <f ca="1">IF(N2255&gt;'Power Curve'!$C$37,0,INDEX(Ci,$P2255,1)*POWER(1-Q2255,3)+INDEX(Ci,$P2255,2)*3*Q2255*POWER(1-Q2255,2)+INDEX(Ci,$P2255,3)*3*POWER(Q2255,2)*(1-Q2255)+INDEX(Ci,$P2255,4)*POWER(Q2255,3))</f>
        <v>1088.636303307796</v>
      </c>
      <c r="S2255" s="3">
        <f t="shared" si="600"/>
        <v>1272.1300354003911</v>
      </c>
      <c r="T2255" s="3">
        <f t="shared" ca="1" si="601"/>
        <v>-183.49373209259511</v>
      </c>
      <c r="U2255" s="3">
        <f t="shared" ca="1" si="609"/>
        <v>183.49373209259511</v>
      </c>
      <c r="W2255" s="34">
        <f t="shared" si="602"/>
        <v>9</v>
      </c>
      <c r="X2255" s="73" t="b">
        <f>COUNTIF('Power Curve'!$D$2:$D$31,W2255)&gt;0</f>
        <v>1</v>
      </c>
      <c r="Y2255" s="73" t="b">
        <f t="shared" si="603"/>
        <v>0</v>
      </c>
      <c r="Z2255" s="73" t="b">
        <f t="shared" si="610"/>
        <v>1</v>
      </c>
      <c r="AA2255" s="34" t="str">
        <f t="shared" si="604"/>
        <v>Inner</v>
      </c>
      <c r="AB2255" s="35" t="str">
        <f t="shared" si="611"/>
        <v>0.7-0.8</v>
      </c>
      <c r="AC2255" s="36" t="str">
        <f t="shared" si="605"/>
        <v>17-18</v>
      </c>
      <c r="AD2255" s="36" t="str">
        <f t="shared" si="606"/>
        <v>Mar</v>
      </c>
      <c r="AE2255" s="35" t="str">
        <f t="shared" si="607"/>
        <v>295-305</v>
      </c>
      <c r="AF2255" s="36" t="str">
        <f t="shared" si="608"/>
        <v>Inner-TI</v>
      </c>
    </row>
    <row r="2256" spans="5:32" x14ac:dyDescent="0.3">
      <c r="E2256" s="12">
        <v>40987.75</v>
      </c>
      <c r="F2256" s="16">
        <v>7.08</v>
      </c>
      <c r="G2256" s="16">
        <v>659.63000965118408</v>
      </c>
      <c r="H2256" s="29">
        <v>1.2034700458957008</v>
      </c>
      <c r="I2256" s="26">
        <v>302.89999999999998</v>
      </c>
      <c r="J2256" s="30">
        <v>0.18361581920903955</v>
      </c>
      <c r="K2256" s="31">
        <v>0.29407761862623572</v>
      </c>
      <c r="L2256" s="108">
        <f ca="1">REWS!R2256</f>
        <v>7.1670910283288718</v>
      </c>
      <c r="M2256" s="22">
        <f t="shared" si="595"/>
        <v>7.0382764843295638</v>
      </c>
      <c r="N2256" s="22">
        <f t="shared" ca="1" si="596"/>
        <v>7.1248542719966794</v>
      </c>
      <c r="O2256" s="22">
        <f t="shared" si="597"/>
        <v>0.44583829520952661</v>
      </c>
      <c r="P2256" s="81">
        <f t="shared" ca="1" si="598"/>
        <v>8</v>
      </c>
      <c r="Q2256" s="22">
        <f t="shared" ca="1" si="599"/>
        <v>0.11044032007818431</v>
      </c>
      <c r="R2256" s="3">
        <f ca="1">IF(N2256&gt;'Power Curve'!$C$37,0,INDEX(Ci,$P2256,1)*POWER(1-Q2256,3)+INDEX(Ci,$P2256,2)*3*Q2256*POWER(1-Q2256,2)+INDEX(Ci,$P2256,3)*3*POWER(Q2256,2)*(1-Q2256)+INDEX(Ci,$P2256,4)*POWER(Q2256,3))</f>
        <v>628.87840445243546</v>
      </c>
      <c r="S2256" s="3">
        <f t="shared" si="600"/>
        <v>659.63000965118408</v>
      </c>
      <c r="T2256" s="3">
        <f t="shared" ca="1" si="601"/>
        <v>-30.751605198748621</v>
      </c>
      <c r="U2256" s="3">
        <f t="shared" ca="1" si="609"/>
        <v>30.751605198748621</v>
      </c>
      <c r="W2256" s="34">
        <f t="shared" si="602"/>
        <v>7</v>
      </c>
      <c r="X2256" s="73" t="b">
        <f>COUNTIF('Power Curve'!$D$2:$D$31,W2256)&gt;0</f>
        <v>1</v>
      </c>
      <c r="Y2256" s="73" t="b">
        <f t="shared" si="603"/>
        <v>0</v>
      </c>
      <c r="Z2256" s="73" t="b">
        <f t="shared" si="610"/>
        <v>1</v>
      </c>
      <c r="AA2256" s="34" t="str">
        <f t="shared" si="604"/>
        <v>Outer</v>
      </c>
      <c r="AB2256" s="35" t="str">
        <f t="shared" si="611"/>
        <v>0.4-0.5</v>
      </c>
      <c r="AC2256" s="36" t="str">
        <f t="shared" si="605"/>
        <v>18-19</v>
      </c>
      <c r="AD2256" s="36" t="str">
        <f t="shared" si="606"/>
        <v>Mar</v>
      </c>
      <c r="AE2256" s="35" t="str">
        <f t="shared" si="607"/>
        <v>295-305</v>
      </c>
      <c r="AF2256" s="36" t="str">
        <f t="shared" si="608"/>
        <v>LWS-HTI</v>
      </c>
    </row>
    <row r="2257" spans="5:32" x14ac:dyDescent="0.3">
      <c r="E2257" s="12">
        <v>40987.756944444445</v>
      </c>
      <c r="F2257" s="16">
        <v>7.46</v>
      </c>
      <c r="G2257" s="16">
        <v>728.69998931884766</v>
      </c>
      <c r="H2257" s="29">
        <v>1.2033699057046268</v>
      </c>
      <c r="I2257" s="26">
        <v>301.8</v>
      </c>
      <c r="J2257" s="30">
        <v>0.10053619302949061</v>
      </c>
      <c r="K2257" s="31">
        <v>0.32690631753010602</v>
      </c>
      <c r="L2257" s="108">
        <f ca="1">REWS!R2257</f>
        <v>7.4687969090658539</v>
      </c>
      <c r="M2257" s="22">
        <f t="shared" si="595"/>
        <v>7.4158313858743616</v>
      </c>
      <c r="N2257" s="22">
        <f t="shared" ca="1" si="596"/>
        <v>7.4245762108541529</v>
      </c>
      <c r="O2257" s="22">
        <f t="shared" si="597"/>
        <v>0.50419062232159761</v>
      </c>
      <c r="P2257" s="81">
        <f t="shared" ca="1" si="598"/>
        <v>8</v>
      </c>
      <c r="Q2257" s="22">
        <f t="shared" ca="1" si="599"/>
        <v>0.41210480581487224</v>
      </c>
      <c r="R2257" s="3">
        <f ca="1">IF(N2257&gt;'Power Curve'!$C$37,0,INDEX(Ci,$P2257,1)*POWER(1-Q2257,3)+INDEX(Ci,$P2257,2)*3*Q2257*POWER(1-Q2257,2)+INDEX(Ci,$P2257,3)*3*POWER(Q2257,2)*(1-Q2257)+INDEX(Ci,$P2257,4)*POWER(Q2257,3))</f>
        <v>710.60125441228843</v>
      </c>
      <c r="S2257" s="3">
        <f t="shared" si="600"/>
        <v>728.69998931884766</v>
      </c>
      <c r="T2257" s="3">
        <f t="shared" ca="1" si="601"/>
        <v>-18.09873490655923</v>
      </c>
      <c r="U2257" s="3">
        <f t="shared" ca="1" si="609"/>
        <v>18.09873490655923</v>
      </c>
      <c r="W2257" s="34">
        <f t="shared" si="602"/>
        <v>7</v>
      </c>
      <c r="X2257" s="73" t="b">
        <f>COUNTIF('Power Curve'!$D$2:$D$31,W2257)&gt;0</f>
        <v>1</v>
      </c>
      <c r="Y2257" s="73" t="b">
        <f t="shared" si="603"/>
        <v>0</v>
      </c>
      <c r="Z2257" s="73" t="b">
        <f t="shared" si="610"/>
        <v>1</v>
      </c>
      <c r="AA2257" s="34" t="str">
        <f t="shared" si="604"/>
        <v>Outer</v>
      </c>
      <c r="AB2257" s="35" t="str">
        <f t="shared" si="611"/>
        <v>0.5-0.6</v>
      </c>
      <c r="AC2257" s="36" t="str">
        <f t="shared" si="605"/>
        <v>18-19</v>
      </c>
      <c r="AD2257" s="36" t="str">
        <f t="shared" si="606"/>
        <v>Mar</v>
      </c>
      <c r="AE2257" s="35" t="str">
        <f t="shared" si="607"/>
        <v>295-305</v>
      </c>
      <c r="AF2257" s="36" t="str">
        <f t="shared" si="608"/>
        <v>Inner-TI</v>
      </c>
    </row>
    <row r="2258" spans="5:32" x14ac:dyDescent="0.3">
      <c r="E2258" s="12">
        <v>40987.763888888891</v>
      </c>
      <c r="F2258" s="16">
        <v>7.4</v>
      </c>
      <c r="G2258" s="16">
        <v>649.89999771118187</v>
      </c>
      <c r="H2258" s="29">
        <v>1.2038177708124653</v>
      </c>
      <c r="I2258" s="26">
        <v>295.39999999999998</v>
      </c>
      <c r="J2258" s="30">
        <v>8.6486486486486477E-2</v>
      </c>
      <c r="K2258" s="31">
        <v>0.26824653665073289</v>
      </c>
      <c r="L2258" s="108">
        <f ca="1">REWS!R2258</f>
        <v>7.428151927469739</v>
      </c>
      <c r="M2258" s="22">
        <f t="shared" si="595"/>
        <v>7.3570991143410724</v>
      </c>
      <c r="N2258" s="22">
        <f t="shared" ca="1" si="596"/>
        <v>7.385087833348452</v>
      </c>
      <c r="O2258" s="22">
        <f t="shared" si="597"/>
        <v>0.49511336042796855</v>
      </c>
      <c r="P2258" s="81">
        <f t="shared" ca="1" si="598"/>
        <v>8</v>
      </c>
      <c r="Q2258" s="22">
        <f t="shared" ca="1" si="599"/>
        <v>0.37236049767966406</v>
      </c>
      <c r="R2258" s="3">
        <f ca="1">IF(N2258&gt;'Power Curve'!$C$37,0,INDEX(Ci,$P2258,1)*POWER(1-Q2258,3)+INDEX(Ci,$P2258,2)*3*Q2258*POWER(1-Q2258,2)+INDEX(Ci,$P2258,3)*3*POWER(Q2258,2)*(1-Q2258)+INDEX(Ci,$P2258,4)*POWER(Q2258,3))</f>
        <v>699.55794119883592</v>
      </c>
      <c r="S2258" s="3">
        <f t="shared" si="600"/>
        <v>649.89999771118187</v>
      </c>
      <c r="T2258" s="3">
        <f t="shared" ca="1" si="601"/>
        <v>49.657943487654052</v>
      </c>
      <c r="U2258" s="3">
        <f t="shared" ca="1" si="609"/>
        <v>49.657943487654052</v>
      </c>
      <c r="W2258" s="34">
        <f t="shared" si="602"/>
        <v>7</v>
      </c>
      <c r="X2258" s="73" t="b">
        <f>COUNTIF('Power Curve'!$D$2:$D$31,W2258)&gt;0</f>
        <v>1</v>
      </c>
      <c r="Y2258" s="73" t="b">
        <f t="shared" si="603"/>
        <v>0</v>
      </c>
      <c r="Z2258" s="73" t="b">
        <f t="shared" si="610"/>
        <v>1</v>
      </c>
      <c r="AA2258" s="34" t="str">
        <f t="shared" si="604"/>
        <v>Outer</v>
      </c>
      <c r="AB2258" s="35" t="str">
        <f t="shared" si="611"/>
        <v>0.4-0.5</v>
      </c>
      <c r="AC2258" s="36" t="str">
        <f t="shared" si="605"/>
        <v>18-19</v>
      </c>
      <c r="AD2258" s="36" t="str">
        <f t="shared" si="606"/>
        <v>Mar</v>
      </c>
      <c r="AE2258" s="35" t="str">
        <f t="shared" si="607"/>
        <v>295-305</v>
      </c>
      <c r="AF2258" s="36" t="str">
        <f t="shared" si="608"/>
        <v>LWS-LTI</v>
      </c>
    </row>
    <row r="2259" spans="5:32" x14ac:dyDescent="0.3">
      <c r="E2259" s="12">
        <v>40987.770833333336</v>
      </c>
      <c r="F2259" s="16">
        <v>7.51</v>
      </c>
      <c r="G2259" s="16">
        <v>698.66002464294479</v>
      </c>
      <c r="H2259" s="29">
        <v>1.2036833752123155</v>
      </c>
      <c r="I2259" s="26">
        <v>297.5</v>
      </c>
      <c r="J2259" s="30">
        <v>8.5219707057256996E-2</v>
      </c>
      <c r="K2259" s="31">
        <v>0.27606345919515712</v>
      </c>
      <c r="L2259" s="108">
        <f ca="1">REWS!R2259</f>
        <v>7.4671687739182362</v>
      </c>
      <c r="M2259" s="22">
        <f t="shared" si="595"/>
        <v>7.4661835333538935</v>
      </c>
      <c r="N2259" s="22">
        <f t="shared" ca="1" si="596"/>
        <v>7.4236022024770598</v>
      </c>
      <c r="O2259" s="22">
        <f t="shared" si="597"/>
        <v>0.51197270902872061</v>
      </c>
      <c r="P2259" s="81">
        <f t="shared" ca="1" si="598"/>
        <v>8</v>
      </c>
      <c r="Q2259" s="22">
        <f t="shared" ca="1" si="599"/>
        <v>0.41112448473027285</v>
      </c>
      <c r="R2259" s="3">
        <f ca="1">IF(N2259&gt;'Power Curve'!$C$37,0,INDEX(Ci,$P2259,1)*POWER(1-Q2259,3)+INDEX(Ci,$P2259,2)*3*Q2259*POWER(1-Q2259,2)+INDEX(Ci,$P2259,3)*3*POWER(Q2259,2)*(1-Q2259)+INDEX(Ci,$P2259,4)*POWER(Q2259,3))</f>
        <v>710.32795925062305</v>
      </c>
      <c r="S2259" s="3">
        <f t="shared" si="600"/>
        <v>698.66002464294479</v>
      </c>
      <c r="T2259" s="3">
        <f t="shared" ca="1" si="601"/>
        <v>11.667934607678262</v>
      </c>
      <c r="U2259" s="3">
        <f t="shared" ca="1" si="609"/>
        <v>11.667934607678262</v>
      </c>
      <c r="W2259" s="34">
        <f t="shared" si="602"/>
        <v>7</v>
      </c>
      <c r="X2259" s="73" t="b">
        <f>COUNTIF('Power Curve'!$D$2:$D$31,W2259)&gt;0</f>
        <v>1</v>
      </c>
      <c r="Y2259" s="73" t="b">
        <f t="shared" si="603"/>
        <v>0</v>
      </c>
      <c r="Z2259" s="73" t="b">
        <f t="shared" si="610"/>
        <v>1</v>
      </c>
      <c r="AA2259" s="34" t="str">
        <f t="shared" si="604"/>
        <v>Outer</v>
      </c>
      <c r="AB2259" s="35" t="str">
        <f t="shared" si="611"/>
        <v>0.5-0.6</v>
      </c>
      <c r="AC2259" s="36" t="str">
        <f t="shared" si="605"/>
        <v>18-19</v>
      </c>
      <c r="AD2259" s="36" t="str">
        <f t="shared" si="606"/>
        <v>Mar</v>
      </c>
      <c r="AE2259" s="35" t="str">
        <f t="shared" si="607"/>
        <v>295-305</v>
      </c>
      <c r="AF2259" s="36" t="str">
        <f t="shared" si="608"/>
        <v>HWS-LTI</v>
      </c>
    </row>
    <row r="2260" spans="5:32" x14ac:dyDescent="0.3">
      <c r="E2260" s="12">
        <v>40987.777777777781</v>
      </c>
      <c r="F2260" s="16">
        <v>6.63</v>
      </c>
      <c r="G2260" s="16">
        <v>472.69999694824264</v>
      </c>
      <c r="H2260" s="29">
        <v>1.2041763029959556</v>
      </c>
      <c r="I2260" s="26">
        <v>291.3</v>
      </c>
      <c r="J2260" s="30">
        <v>8.2956259426847673E-2</v>
      </c>
      <c r="K2260" s="31">
        <v>0.25099105962687052</v>
      </c>
      <c r="L2260" s="108">
        <f ca="1">REWS!R2260</f>
        <v>6.6798035658644173</v>
      </c>
      <c r="M2260" s="22">
        <f t="shared" si="595"/>
        <v>6.5922174473016852</v>
      </c>
      <c r="N2260" s="22">
        <f t="shared" ca="1" si="596"/>
        <v>6.6417371962955389</v>
      </c>
      <c r="O2260" s="22">
        <f t="shared" si="597"/>
        <v>0.37689843313000382</v>
      </c>
      <c r="P2260" s="81">
        <f t="shared" ca="1" si="598"/>
        <v>7</v>
      </c>
      <c r="Q2260" s="22">
        <f t="shared" ca="1" si="599"/>
        <v>0.62043390242895902</v>
      </c>
      <c r="R2260" s="3">
        <f ca="1">IF(N2260&gt;'Power Curve'!$C$37,0,INDEX(Ci,$P2260,1)*POWER(1-Q2260,3)+INDEX(Ci,$P2260,2)*3*Q2260*POWER(1-Q2260,2)+INDEX(Ci,$P2260,3)*3*POWER(Q2260,2)*(1-Q2260)+INDEX(Ci,$P2260,4)*POWER(Q2260,3))</f>
        <v>505.35863499692982</v>
      </c>
      <c r="S2260" s="3">
        <f t="shared" si="600"/>
        <v>472.69999694824264</v>
      </c>
      <c r="T2260" s="3">
        <f t="shared" ca="1" si="601"/>
        <v>32.65863804868718</v>
      </c>
      <c r="U2260" s="3">
        <f t="shared" ca="1" si="609"/>
        <v>32.65863804868718</v>
      </c>
      <c r="W2260" s="34">
        <f t="shared" si="602"/>
        <v>7</v>
      </c>
      <c r="X2260" s="73" t="b">
        <f>COUNTIF('Power Curve'!$D$2:$D$31,W2260)&gt;0</f>
        <v>1</v>
      </c>
      <c r="Y2260" s="73" t="b">
        <f t="shared" si="603"/>
        <v>0</v>
      </c>
      <c r="Z2260" s="73" t="b">
        <f t="shared" si="610"/>
        <v>1</v>
      </c>
      <c r="AA2260" s="34" t="str">
        <f t="shared" si="604"/>
        <v>Outer</v>
      </c>
      <c r="AB2260" s="35" t="str">
        <f t="shared" si="611"/>
        <v>0.3-0.4</v>
      </c>
      <c r="AC2260" s="36" t="str">
        <f t="shared" si="605"/>
        <v>18-19</v>
      </c>
      <c r="AD2260" s="36" t="str">
        <f t="shared" si="606"/>
        <v>Mar</v>
      </c>
      <c r="AE2260" s="35" t="str">
        <f t="shared" si="607"/>
        <v>285-295</v>
      </c>
      <c r="AF2260" s="36" t="str">
        <f t="shared" si="608"/>
        <v>LWS-LTI</v>
      </c>
    </row>
    <row r="2261" spans="5:32" x14ac:dyDescent="0.3">
      <c r="E2261" s="12">
        <v>40987.784722222219</v>
      </c>
      <c r="F2261" s="16">
        <v>7.51</v>
      </c>
      <c r="G2261" s="16">
        <v>678.69001197814919</v>
      </c>
      <c r="H2261" s="29">
        <v>1.2037281711233567</v>
      </c>
      <c r="I2261" s="26">
        <v>291.7</v>
      </c>
      <c r="J2261" s="30">
        <v>6.2583222370173094E-2</v>
      </c>
      <c r="K2261" s="31">
        <v>0.23445608532012605</v>
      </c>
      <c r="L2261" s="108">
        <f ca="1">REWS!R2261</f>
        <v>7.5548941199955548</v>
      </c>
      <c r="M2261" s="22">
        <f t="shared" si="595"/>
        <v>7.4662761519365333</v>
      </c>
      <c r="N2261" s="22">
        <f t="shared" ca="1" si="596"/>
        <v>7.5109088946109663</v>
      </c>
      <c r="O2261" s="22">
        <f t="shared" si="597"/>
        <v>0.51198702352923098</v>
      </c>
      <c r="P2261" s="81">
        <f t="shared" ca="1" si="598"/>
        <v>8</v>
      </c>
      <c r="Q2261" s="22">
        <f t="shared" ca="1" si="599"/>
        <v>0.4989970258073223</v>
      </c>
      <c r="R2261" s="3">
        <f ca="1">IF(N2261&gt;'Power Curve'!$C$37,0,INDEX(Ci,$P2261,1)*POWER(1-Q2261,3)+INDEX(Ci,$P2261,2)*3*Q2261*POWER(1-Q2261,2)+INDEX(Ci,$P2261,3)*3*POWER(Q2261,2)*(1-Q2261)+INDEX(Ci,$P2261,4)*POWER(Q2261,3))</f>
        <v>734.99799322685692</v>
      </c>
      <c r="S2261" s="3">
        <f t="shared" si="600"/>
        <v>678.69001197814919</v>
      </c>
      <c r="T2261" s="3">
        <f t="shared" ca="1" si="601"/>
        <v>56.307981248707733</v>
      </c>
      <c r="U2261" s="3">
        <f t="shared" ca="1" si="609"/>
        <v>56.307981248707733</v>
      </c>
      <c r="W2261" s="34">
        <f t="shared" si="602"/>
        <v>7</v>
      </c>
      <c r="X2261" s="73" t="b">
        <f>COUNTIF('Power Curve'!$D$2:$D$31,W2261)&gt;0</f>
        <v>1</v>
      </c>
      <c r="Y2261" s="73" t="b">
        <f t="shared" si="603"/>
        <v>0</v>
      </c>
      <c r="Z2261" s="73" t="b">
        <f t="shared" si="610"/>
        <v>1</v>
      </c>
      <c r="AA2261" s="34" t="str">
        <f t="shared" si="604"/>
        <v>Outer</v>
      </c>
      <c r="AB2261" s="35" t="str">
        <f t="shared" si="611"/>
        <v>0.5-0.6</v>
      </c>
      <c r="AC2261" s="36" t="str">
        <f t="shared" si="605"/>
        <v>18-19</v>
      </c>
      <c r="AD2261" s="36" t="str">
        <f t="shared" si="606"/>
        <v>Mar</v>
      </c>
      <c r="AE2261" s="35" t="str">
        <f t="shared" si="607"/>
        <v>285-295</v>
      </c>
      <c r="AF2261" s="36" t="str">
        <f t="shared" si="608"/>
        <v>HWS-LTI</v>
      </c>
    </row>
    <row r="2262" spans="5:32" x14ac:dyDescent="0.3">
      <c r="E2262" s="12">
        <v>40987.791666666664</v>
      </c>
      <c r="F2262" s="16">
        <v>7.16</v>
      </c>
      <c r="G2262" s="16">
        <v>613.68001461029098</v>
      </c>
      <c r="H2262" s="29">
        <v>1.2039073838412999</v>
      </c>
      <c r="I2262" s="26">
        <v>290.60000000000002</v>
      </c>
      <c r="J2262" s="30">
        <v>7.5418994413407825E-2</v>
      </c>
      <c r="K2262" s="31">
        <v>0.22481699525008136</v>
      </c>
      <c r="L2262" s="108">
        <f ca="1">REWS!R2262</f>
        <v>7.1896445810685536</v>
      </c>
      <c r="M2262" s="22">
        <f t="shared" si="595"/>
        <v>7.1186671251550386</v>
      </c>
      <c r="N2262" s="22">
        <f t="shared" ca="1" si="596"/>
        <v>7.1481405755309746</v>
      </c>
      <c r="O2262" s="22">
        <f t="shared" si="597"/>
        <v>0.45826292789474288</v>
      </c>
      <c r="P2262" s="81">
        <f t="shared" ca="1" si="598"/>
        <v>8</v>
      </c>
      <c r="Q2262" s="22">
        <f t="shared" ca="1" si="599"/>
        <v>0.13387754595213677</v>
      </c>
      <c r="R2262" s="3">
        <f ca="1">IF(N2262&gt;'Power Curve'!$C$37,0,INDEX(Ci,$P2262,1)*POWER(1-Q2262,3)+INDEX(Ci,$P2262,2)*3*Q2262*POWER(1-Q2262,2)+INDEX(Ci,$P2262,3)*3*POWER(Q2262,2)*(1-Q2262)+INDEX(Ci,$P2262,4)*POWER(Q2262,3))</f>
        <v>635.0403719551939</v>
      </c>
      <c r="S2262" s="3">
        <f t="shared" si="600"/>
        <v>613.68001461029098</v>
      </c>
      <c r="T2262" s="3">
        <f t="shared" ca="1" si="601"/>
        <v>21.360357344902923</v>
      </c>
      <c r="U2262" s="3">
        <f t="shared" ca="1" si="609"/>
        <v>21.360357344902923</v>
      </c>
      <c r="W2262" s="34">
        <f t="shared" si="602"/>
        <v>7</v>
      </c>
      <c r="X2262" s="73" t="b">
        <f>COUNTIF('Power Curve'!$D$2:$D$31,W2262)&gt;0</f>
        <v>1</v>
      </c>
      <c r="Y2262" s="73" t="b">
        <f t="shared" si="603"/>
        <v>0</v>
      </c>
      <c r="Z2262" s="73" t="b">
        <f t="shared" si="610"/>
        <v>1</v>
      </c>
      <c r="AA2262" s="34" t="str">
        <f t="shared" si="604"/>
        <v>Outer</v>
      </c>
      <c r="AB2262" s="35" t="str">
        <f t="shared" si="611"/>
        <v>0.4-0.5</v>
      </c>
      <c r="AC2262" s="36" t="str">
        <f t="shared" si="605"/>
        <v>19-20</v>
      </c>
      <c r="AD2262" s="36" t="str">
        <f t="shared" si="606"/>
        <v>Mar</v>
      </c>
      <c r="AE2262" s="35" t="str">
        <f t="shared" si="607"/>
        <v>285-295</v>
      </c>
      <c r="AF2262" s="36" t="str">
        <f t="shared" si="608"/>
        <v>LWS-LTI</v>
      </c>
    </row>
    <row r="2263" spans="5:32" x14ac:dyDescent="0.3">
      <c r="E2263" s="12">
        <v>40987.798611111109</v>
      </c>
      <c r="F2263" s="16">
        <v>7.45</v>
      </c>
      <c r="G2263" s="16">
        <v>683.3199999332428</v>
      </c>
      <c r="H2263" s="29">
        <v>1.2038625745909595</v>
      </c>
      <c r="I2263" s="26">
        <v>289.8</v>
      </c>
      <c r="J2263" s="30">
        <v>5.7718120805369123E-2</v>
      </c>
      <c r="K2263" s="31">
        <v>0.27564145328910611</v>
      </c>
      <c r="L2263" s="108">
        <f ca="1">REWS!R2263</f>
        <v>7.4416238148404821</v>
      </c>
      <c r="M2263" s="22">
        <f t="shared" si="595"/>
        <v>7.4069011314094633</v>
      </c>
      <c r="N2263" s="22">
        <f t="shared" ca="1" si="596"/>
        <v>7.3985734031765862</v>
      </c>
      <c r="O2263" s="22">
        <f t="shared" si="597"/>
        <v>0.50281042270666043</v>
      </c>
      <c r="P2263" s="81">
        <f t="shared" ca="1" si="598"/>
        <v>8</v>
      </c>
      <c r="Q2263" s="22">
        <f t="shared" ca="1" si="599"/>
        <v>0.38593346969024755</v>
      </c>
      <c r="R2263" s="3">
        <f ca="1">IF(N2263&gt;'Power Curve'!$C$37,0,INDEX(Ci,$P2263,1)*POWER(1-Q2263,3)+INDEX(Ci,$P2263,2)*3*Q2263*POWER(1-Q2263,2)+INDEX(Ci,$P2263,3)*3*POWER(Q2263,2)*(1-Q2263)+INDEX(Ci,$P2263,4)*POWER(Q2263,3))</f>
        <v>703.32077995742486</v>
      </c>
      <c r="S2263" s="3">
        <f t="shared" si="600"/>
        <v>683.3199999332428</v>
      </c>
      <c r="T2263" s="3">
        <f t="shared" ca="1" si="601"/>
        <v>20.000780024182063</v>
      </c>
      <c r="U2263" s="3">
        <f t="shared" ca="1" si="609"/>
        <v>20.000780024182063</v>
      </c>
      <c r="W2263" s="34">
        <f t="shared" si="602"/>
        <v>7</v>
      </c>
      <c r="X2263" s="73" t="b">
        <f>COUNTIF('Power Curve'!$D$2:$D$31,W2263)&gt;0</f>
        <v>1</v>
      </c>
      <c r="Y2263" s="73" t="b">
        <f t="shared" si="603"/>
        <v>0</v>
      </c>
      <c r="Z2263" s="73" t="b">
        <f t="shared" si="610"/>
        <v>1</v>
      </c>
      <c r="AA2263" s="34" t="str">
        <f t="shared" si="604"/>
        <v>Outer</v>
      </c>
      <c r="AB2263" s="35" t="str">
        <f t="shared" si="611"/>
        <v>0.5-0.6</v>
      </c>
      <c r="AC2263" s="36" t="str">
        <f t="shared" si="605"/>
        <v>19-20</v>
      </c>
      <c r="AD2263" s="36" t="str">
        <f t="shared" si="606"/>
        <v>Mar</v>
      </c>
      <c r="AE2263" s="35" t="str">
        <f t="shared" si="607"/>
        <v>285-295</v>
      </c>
      <c r="AF2263" s="36" t="str">
        <f t="shared" si="608"/>
        <v>HWS-LTI</v>
      </c>
    </row>
    <row r="2264" spans="5:32" x14ac:dyDescent="0.3">
      <c r="E2264" s="12">
        <v>40987.805555555555</v>
      </c>
      <c r="F2264" s="16">
        <v>7.98</v>
      </c>
      <c r="G2264" s="16">
        <v>871.33999633789108</v>
      </c>
      <c r="H2264" s="29">
        <v>1.2037729682325191</v>
      </c>
      <c r="I2264" s="26">
        <v>287.3</v>
      </c>
      <c r="J2264" s="30">
        <v>0.10651629072681704</v>
      </c>
      <c r="K2264" s="31">
        <v>0.38886750197644665</v>
      </c>
      <c r="L2264" s="108">
        <f ca="1">REWS!R2264</f>
        <v>7.8452238067465281</v>
      </c>
      <c r="M2264" s="22">
        <f t="shared" si="595"/>
        <v>7.9336381877728215</v>
      </c>
      <c r="N2264" s="22">
        <f t="shared" ca="1" si="596"/>
        <v>7.7996450106301651</v>
      </c>
      <c r="O2264" s="22">
        <f t="shared" si="597"/>
        <v>0.58421933274650828</v>
      </c>
      <c r="P2264" s="81">
        <f t="shared" ca="1" si="598"/>
        <v>8</v>
      </c>
      <c r="Q2264" s="22">
        <f t="shared" ca="1" si="599"/>
        <v>0.78960448779214398</v>
      </c>
      <c r="R2264" s="3">
        <f ca="1">IF(N2264&gt;'Power Curve'!$C$37,0,INDEX(Ci,$P2264,1)*POWER(1-Q2264,3)+INDEX(Ci,$P2264,2)*3*Q2264*POWER(1-Q2264,2)+INDEX(Ci,$P2264,3)*3*POWER(Q2264,2)*(1-Q2264)+INDEX(Ci,$P2264,4)*POWER(Q2264,3))</f>
        <v>818.6948072350674</v>
      </c>
      <c r="S2264" s="3">
        <f t="shared" si="600"/>
        <v>871.33999633789108</v>
      </c>
      <c r="T2264" s="3">
        <f t="shared" ca="1" si="601"/>
        <v>-52.645189102823679</v>
      </c>
      <c r="U2264" s="3">
        <f t="shared" ca="1" si="609"/>
        <v>52.645189102823679</v>
      </c>
      <c r="W2264" s="34">
        <f t="shared" si="602"/>
        <v>8</v>
      </c>
      <c r="X2264" s="73" t="b">
        <f>COUNTIF('Power Curve'!$D$2:$D$31,W2264)&gt;0</f>
        <v>1</v>
      </c>
      <c r="Y2264" s="73" t="b">
        <f t="shared" si="603"/>
        <v>0</v>
      </c>
      <c r="Z2264" s="73" t="b">
        <f t="shared" si="610"/>
        <v>1</v>
      </c>
      <c r="AA2264" s="34" t="str">
        <f t="shared" si="604"/>
        <v>Outer</v>
      </c>
      <c r="AB2264" s="35" t="str">
        <f t="shared" si="611"/>
        <v>0.5-0.6</v>
      </c>
      <c r="AC2264" s="36" t="str">
        <f t="shared" si="605"/>
        <v>19-20</v>
      </c>
      <c r="AD2264" s="36" t="str">
        <f t="shared" si="606"/>
        <v>Mar</v>
      </c>
      <c r="AE2264" s="35" t="str">
        <f t="shared" si="607"/>
        <v>285-295</v>
      </c>
      <c r="AF2264" s="36" t="str">
        <f t="shared" si="608"/>
        <v>Inner-TI</v>
      </c>
    </row>
    <row r="2265" spans="5:32" x14ac:dyDescent="0.3">
      <c r="E2265" s="12">
        <v>40987.8125</v>
      </c>
      <c r="F2265" s="16">
        <v>8.06</v>
      </c>
      <c r="G2265" s="16">
        <v>948.69997787475609</v>
      </c>
      <c r="H2265" s="29">
        <v>1.2032803726694892</v>
      </c>
      <c r="I2265" s="26">
        <v>289.2</v>
      </c>
      <c r="J2265" s="30">
        <v>0.14143920595533496</v>
      </c>
      <c r="K2265" s="31">
        <v>0.38368074432079152</v>
      </c>
      <c r="L2265" s="108">
        <f ca="1">REWS!R2265</f>
        <v>8.01297953910845</v>
      </c>
      <c r="M2265" s="22">
        <f t="shared" si="595"/>
        <v>8.012080235839564</v>
      </c>
      <c r="N2265" s="22">
        <f t="shared" ca="1" si="596"/>
        <v>7.9653393294637258</v>
      </c>
      <c r="O2265" s="22">
        <f t="shared" si="597"/>
        <v>0.59634280413941843</v>
      </c>
      <c r="P2265" s="81">
        <f t="shared" ca="1" si="598"/>
        <v>8</v>
      </c>
      <c r="Q2265" s="22">
        <f t="shared" ca="1" si="599"/>
        <v>0.95637269859097307</v>
      </c>
      <c r="R2265" s="3">
        <f ca="1">IF(N2265&gt;'Power Curve'!$C$37,0,INDEX(Ci,$P2265,1)*POWER(1-Q2265,3)+INDEX(Ci,$P2265,2)*3*Q2265*POWER(1-Q2265,2)+INDEX(Ci,$P2265,3)*3*POWER(Q2265,2)*(1-Q2265)+INDEX(Ci,$P2265,4)*POWER(Q2265,3))</f>
        <v>867.80726983378042</v>
      </c>
      <c r="S2265" s="3">
        <f t="shared" si="600"/>
        <v>948.69997787475609</v>
      </c>
      <c r="T2265" s="3">
        <f t="shared" ca="1" si="601"/>
        <v>-80.892708040975663</v>
      </c>
      <c r="U2265" s="3">
        <f t="shared" ca="1" si="609"/>
        <v>80.892708040975663</v>
      </c>
      <c r="W2265" s="34">
        <f t="shared" si="602"/>
        <v>8</v>
      </c>
      <c r="X2265" s="73" t="b">
        <f>COUNTIF('Power Curve'!$D$2:$D$31,W2265)&gt;0</f>
        <v>1</v>
      </c>
      <c r="Y2265" s="73" t="b">
        <f t="shared" si="603"/>
        <v>0</v>
      </c>
      <c r="Z2265" s="73" t="b">
        <f t="shared" si="610"/>
        <v>1</v>
      </c>
      <c r="AA2265" s="34" t="str">
        <f t="shared" si="604"/>
        <v>Outer</v>
      </c>
      <c r="AB2265" s="35" t="str">
        <f t="shared" si="611"/>
        <v>0.5-0.6</v>
      </c>
      <c r="AC2265" s="36" t="str">
        <f t="shared" si="605"/>
        <v>19-20</v>
      </c>
      <c r="AD2265" s="36" t="str">
        <f t="shared" si="606"/>
        <v>Mar</v>
      </c>
      <c r="AE2265" s="35" t="str">
        <f t="shared" si="607"/>
        <v>285-295</v>
      </c>
      <c r="AF2265" s="36" t="str">
        <f t="shared" si="608"/>
        <v>HWS-HTI</v>
      </c>
    </row>
    <row r="2266" spans="5:32" x14ac:dyDescent="0.3">
      <c r="E2266" s="12">
        <v>40987.819444444445</v>
      </c>
      <c r="F2266" s="16">
        <v>8.4600000000000009</v>
      </c>
      <c r="G2266" s="16">
        <v>1044.7999954223637</v>
      </c>
      <c r="H2266" s="29">
        <v>1.2026987314626263</v>
      </c>
      <c r="I2266" s="26">
        <v>291.39999999999998</v>
      </c>
      <c r="J2266" s="30">
        <v>8.8652482269503535E-2</v>
      </c>
      <c r="K2266" s="31">
        <v>0.3456924829543026</v>
      </c>
      <c r="L2266" s="108">
        <f ca="1">REWS!R2266</f>
        <v>8.4607583984491548</v>
      </c>
      <c r="M2266" s="22">
        <f t="shared" si="595"/>
        <v>8.4083468391891927</v>
      </c>
      <c r="N2266" s="22">
        <f t="shared" ca="1" si="596"/>
        <v>8.4091006071800667</v>
      </c>
      <c r="O2266" s="22">
        <f t="shared" si="597"/>
        <v>0.65758708508408847</v>
      </c>
      <c r="P2266" s="81">
        <f t="shared" ca="1" si="598"/>
        <v>9</v>
      </c>
      <c r="Q2266" s="22">
        <f t="shared" ca="1" si="599"/>
        <v>0.40023407037191067</v>
      </c>
      <c r="R2266" s="3">
        <f ca="1">IF(N2266&gt;'Power Curve'!$C$37,0,INDEX(Ci,$P2266,1)*POWER(1-Q2266,3)+INDEX(Ci,$P2266,2)*3*Q2266*POWER(1-Q2266,2)+INDEX(Ci,$P2266,3)*3*POWER(Q2266,2)*(1-Q2266)+INDEX(Ci,$P2266,4)*POWER(Q2266,3))</f>
        <v>1004.0594685062105</v>
      </c>
      <c r="S2266" s="3">
        <f t="shared" si="600"/>
        <v>1044.7999954223637</v>
      </c>
      <c r="T2266" s="3">
        <f t="shared" ca="1" si="601"/>
        <v>-40.740526916153271</v>
      </c>
      <c r="U2266" s="3">
        <f t="shared" ca="1" si="609"/>
        <v>40.740526916153271</v>
      </c>
      <c r="W2266" s="34">
        <f t="shared" si="602"/>
        <v>8</v>
      </c>
      <c r="X2266" s="73" t="b">
        <f>COUNTIF('Power Curve'!$D$2:$D$31,W2266)&gt;0</f>
        <v>1</v>
      </c>
      <c r="Y2266" s="73" t="b">
        <f t="shared" si="603"/>
        <v>0</v>
      </c>
      <c r="Z2266" s="73" t="b">
        <f t="shared" si="610"/>
        <v>1</v>
      </c>
      <c r="AA2266" s="34" t="str">
        <f t="shared" si="604"/>
        <v>Outer</v>
      </c>
      <c r="AB2266" s="35" t="str">
        <f t="shared" si="611"/>
        <v>0.6-0.7</v>
      </c>
      <c r="AC2266" s="36" t="str">
        <f t="shared" si="605"/>
        <v>19-20</v>
      </c>
      <c r="AD2266" s="36" t="str">
        <f t="shared" si="606"/>
        <v>Mar</v>
      </c>
      <c r="AE2266" s="35" t="str">
        <f t="shared" si="607"/>
        <v>285-295</v>
      </c>
      <c r="AF2266" s="36" t="str">
        <f t="shared" si="608"/>
        <v>HWS-LTI</v>
      </c>
    </row>
    <row r="2267" spans="5:32" x14ac:dyDescent="0.3">
      <c r="E2267" s="12">
        <v>40987.826388888891</v>
      </c>
      <c r="F2267" s="16">
        <v>7.51</v>
      </c>
      <c r="G2267" s="16">
        <v>726.12001419067428</v>
      </c>
      <c r="H2267" s="29">
        <v>1.2030225598771287</v>
      </c>
      <c r="I2267" s="26">
        <v>290.2</v>
      </c>
      <c r="J2267" s="30">
        <v>9.7203728362183758E-2</v>
      </c>
      <c r="K2267" s="31">
        <v>0.36208918518580757</v>
      </c>
      <c r="L2267" s="108">
        <f ca="1">REWS!R2267</f>
        <v>7.4699374844851629</v>
      </c>
      <c r="M2267" s="22">
        <f t="shared" si="595"/>
        <v>7.4648169857989579</v>
      </c>
      <c r="N2267" s="22">
        <f t="shared" ca="1" si="596"/>
        <v>7.4249955016033544</v>
      </c>
      <c r="O2267" s="22">
        <f t="shared" si="597"/>
        <v>0.51176150469893034</v>
      </c>
      <c r="P2267" s="81">
        <f t="shared" ca="1" si="598"/>
        <v>8</v>
      </c>
      <c r="Q2267" s="22">
        <f t="shared" ca="1" si="599"/>
        <v>0.41252681405595792</v>
      </c>
      <c r="R2267" s="3">
        <f ca="1">IF(N2267&gt;'Power Curve'!$C$37,0,INDEX(Ci,$P2267,1)*POWER(1-Q2267,3)+INDEX(Ci,$P2267,2)*3*Q2267*POWER(1-Q2267,2)+INDEX(Ci,$P2267,3)*3*POWER(Q2267,2)*(1-Q2267)+INDEX(Ci,$P2267,4)*POWER(Q2267,3))</f>
        <v>710.71891627033767</v>
      </c>
      <c r="S2267" s="3">
        <f t="shared" si="600"/>
        <v>726.12001419067428</v>
      </c>
      <c r="T2267" s="3">
        <f t="shared" ca="1" si="601"/>
        <v>-15.401097920336611</v>
      </c>
      <c r="U2267" s="3">
        <f t="shared" ca="1" si="609"/>
        <v>15.401097920336611</v>
      </c>
      <c r="W2267" s="34">
        <f t="shared" si="602"/>
        <v>7</v>
      </c>
      <c r="X2267" s="73" t="b">
        <f>COUNTIF('Power Curve'!$D$2:$D$31,W2267)&gt;0</f>
        <v>1</v>
      </c>
      <c r="Y2267" s="73" t="b">
        <f t="shared" si="603"/>
        <v>0</v>
      </c>
      <c r="Z2267" s="73" t="b">
        <f t="shared" si="610"/>
        <v>1</v>
      </c>
      <c r="AA2267" s="34" t="str">
        <f t="shared" si="604"/>
        <v>Outer</v>
      </c>
      <c r="AB2267" s="35" t="str">
        <f t="shared" si="611"/>
        <v>0.5-0.6</v>
      </c>
      <c r="AC2267" s="36" t="str">
        <f t="shared" si="605"/>
        <v>19-20</v>
      </c>
      <c r="AD2267" s="36" t="str">
        <f t="shared" si="606"/>
        <v>Mar</v>
      </c>
      <c r="AE2267" s="35" t="str">
        <f t="shared" si="607"/>
        <v>285-295</v>
      </c>
      <c r="AF2267" s="36" t="str">
        <f t="shared" si="608"/>
        <v>HWS-LTI</v>
      </c>
    </row>
    <row r="2268" spans="5:32" x14ac:dyDescent="0.3">
      <c r="E2268" s="12">
        <v>40987.833333333336</v>
      </c>
      <c r="F2268" s="16">
        <v>7.49</v>
      </c>
      <c r="G2268" s="16">
        <v>817.0299987792971</v>
      </c>
      <c r="H2268" s="29">
        <v>1.20230727401258</v>
      </c>
      <c r="I2268" s="26">
        <v>293.60000000000002</v>
      </c>
      <c r="J2268" s="30">
        <v>0.10280373831775701</v>
      </c>
      <c r="K2268" s="31">
        <v>0.40633109710185245</v>
      </c>
      <c r="L2268" s="108">
        <f ca="1">REWS!R2268</f>
        <v>7.3943105468244319</v>
      </c>
      <c r="M2268" s="22">
        <f t="shared" si="595"/>
        <v>7.4434614989614358</v>
      </c>
      <c r="N2268" s="22">
        <f t="shared" ca="1" si="596"/>
        <v>7.3483666043594305</v>
      </c>
      <c r="O2268" s="22">
        <f t="shared" si="597"/>
        <v>0.50846094536707709</v>
      </c>
      <c r="P2268" s="81">
        <f t="shared" ca="1" si="598"/>
        <v>8</v>
      </c>
      <c r="Q2268" s="22">
        <f t="shared" ca="1" si="599"/>
        <v>0.3354012724029985</v>
      </c>
      <c r="R2268" s="3">
        <f ca="1">IF(N2268&gt;'Power Curve'!$C$37,0,INDEX(Ci,$P2268,1)*POWER(1-Q2268,3)+INDEX(Ci,$P2268,2)*3*Q2268*POWER(1-Q2268,2)+INDEX(Ci,$P2268,3)*3*POWER(Q2268,2)*(1-Q2268)+INDEX(Ci,$P2268,4)*POWER(Q2268,3))</f>
        <v>689.35790223814467</v>
      </c>
      <c r="S2268" s="3">
        <f t="shared" si="600"/>
        <v>817.0299987792971</v>
      </c>
      <c r="T2268" s="3">
        <f t="shared" ca="1" si="601"/>
        <v>-127.67209654115243</v>
      </c>
      <c r="U2268" s="3">
        <f t="shared" ca="1" si="609"/>
        <v>127.67209654115243</v>
      </c>
      <c r="W2268" s="34">
        <f t="shared" si="602"/>
        <v>7</v>
      </c>
      <c r="X2268" s="73" t="b">
        <f>COUNTIF('Power Curve'!$D$2:$D$31,W2268)&gt;0</f>
        <v>1</v>
      </c>
      <c r="Y2268" s="73" t="b">
        <f t="shared" si="603"/>
        <v>0</v>
      </c>
      <c r="Z2268" s="73" t="b">
        <f t="shared" si="610"/>
        <v>1</v>
      </c>
      <c r="AA2268" s="34" t="str">
        <f t="shared" si="604"/>
        <v>Outer</v>
      </c>
      <c r="AB2268" s="35" t="str">
        <f t="shared" si="611"/>
        <v>0.5-0.6</v>
      </c>
      <c r="AC2268" s="36" t="str">
        <f t="shared" si="605"/>
        <v>20-21</v>
      </c>
      <c r="AD2268" s="36" t="str">
        <f t="shared" si="606"/>
        <v>Mar</v>
      </c>
      <c r="AE2268" s="35" t="str">
        <f t="shared" si="607"/>
        <v>285-295</v>
      </c>
      <c r="AF2268" s="36" t="str">
        <f t="shared" si="608"/>
        <v>Inner-TI</v>
      </c>
    </row>
    <row r="2269" spans="5:32" x14ac:dyDescent="0.3">
      <c r="E2269" s="12">
        <v>40987.840277777781</v>
      </c>
      <c r="F2269" s="16">
        <v>7.05</v>
      </c>
      <c r="G2269" s="16">
        <v>547.88002777099632</v>
      </c>
      <c r="H2269" s="29">
        <v>1.2002224358767286</v>
      </c>
      <c r="I2269" s="26">
        <v>310.2</v>
      </c>
      <c r="J2269" s="30">
        <v>0.11773049645390071</v>
      </c>
      <c r="K2269" s="31">
        <v>0.4675194103110118</v>
      </c>
      <c r="L2269" s="108">
        <f ca="1">REWS!R2269</f>
        <v>6.9225556208856815</v>
      </c>
      <c r="M2269" s="22">
        <f t="shared" si="595"/>
        <v>7.0021434064554624</v>
      </c>
      <c r="N2269" s="22">
        <f t="shared" ca="1" si="596"/>
        <v>6.8755641413625357</v>
      </c>
      <c r="O2269" s="22">
        <f t="shared" si="597"/>
        <v>0.44025381154622728</v>
      </c>
      <c r="P2269" s="81">
        <f t="shared" ca="1" si="598"/>
        <v>7</v>
      </c>
      <c r="Q2269" s="22">
        <f t="shared" ca="1" si="599"/>
        <v>0.85812980620993051</v>
      </c>
      <c r="R2269" s="3">
        <f ca="1">IF(N2269&gt;'Power Curve'!$C$37,0,INDEX(Ci,$P2269,1)*POWER(1-Q2269,3)+INDEX(Ci,$P2269,2)*3*Q2269*POWER(1-Q2269,2)+INDEX(Ci,$P2269,3)*3*POWER(Q2269,2)*(1-Q2269)+INDEX(Ci,$P2269,4)*POWER(Q2269,3))</f>
        <v>564.52029410454941</v>
      </c>
      <c r="S2269" s="3">
        <f t="shared" si="600"/>
        <v>547.88002777099632</v>
      </c>
      <c r="T2269" s="3">
        <f t="shared" ca="1" si="601"/>
        <v>16.640266333553086</v>
      </c>
      <c r="U2269" s="3">
        <f t="shared" ca="1" si="609"/>
        <v>16.640266333553086</v>
      </c>
      <c r="W2269" s="34">
        <f t="shared" si="602"/>
        <v>7</v>
      </c>
      <c r="X2269" s="73" t="b">
        <f>COUNTIF('Power Curve'!$D$2:$D$31,W2269)&gt;0</f>
        <v>1</v>
      </c>
      <c r="Y2269" s="73" t="b">
        <f t="shared" si="603"/>
        <v>0</v>
      </c>
      <c r="Z2269" s="73" t="b">
        <f t="shared" si="610"/>
        <v>1</v>
      </c>
      <c r="AA2269" s="34" t="str">
        <f t="shared" si="604"/>
        <v>Outer</v>
      </c>
      <c r="AB2269" s="35" t="str">
        <f t="shared" si="611"/>
        <v>0.4-0.5</v>
      </c>
      <c r="AC2269" s="36" t="str">
        <f t="shared" si="605"/>
        <v>20-21</v>
      </c>
      <c r="AD2269" s="36" t="str">
        <f t="shared" si="606"/>
        <v>Mar</v>
      </c>
      <c r="AE2269" s="35" t="str">
        <f t="shared" si="607"/>
        <v>305-315</v>
      </c>
      <c r="AF2269" s="36" t="str">
        <f t="shared" si="608"/>
        <v>Inner-TI</v>
      </c>
    </row>
    <row r="2270" spans="5:32" x14ac:dyDescent="0.3">
      <c r="E2270" s="12">
        <v>40987.847222222219</v>
      </c>
      <c r="F2270" s="16">
        <v>5.82</v>
      </c>
      <c r="G2270" s="16">
        <v>294.00999832153332</v>
      </c>
      <c r="H2270" s="29">
        <v>1.2014254652963368</v>
      </c>
      <c r="I2270" s="26">
        <v>299.2</v>
      </c>
      <c r="J2270" s="30">
        <v>9.9656357388316144E-2</v>
      </c>
      <c r="K2270" s="31">
        <v>0.37769507166115357</v>
      </c>
      <c r="L2270" s="108">
        <f ca="1">REWS!R2270</f>
        <v>5.8379844295720087</v>
      </c>
      <c r="M2270" s="22">
        <f t="shared" si="595"/>
        <v>5.7824235470341447</v>
      </c>
      <c r="N2270" s="22">
        <f t="shared" ca="1" si="596"/>
        <v>5.800291861301698</v>
      </c>
      <c r="O2270" s="22">
        <f t="shared" si="597"/>
        <v>0.25174217540846394</v>
      </c>
      <c r="P2270" s="81">
        <f t="shared" ca="1" si="598"/>
        <v>6</v>
      </c>
      <c r="Q2270" s="22">
        <f t="shared" ca="1" si="599"/>
        <v>0.76964837128232322</v>
      </c>
      <c r="R2270" s="3">
        <f ca="1">IF(N2270&gt;'Power Curve'!$C$37,0,INDEX(Ci,$P2270,1)*POWER(1-Q2270,3)+INDEX(Ci,$P2270,2)*3*Q2270*POWER(1-Q2270,2)+INDEX(Ci,$P2270,3)*3*POWER(Q2270,2)*(1-Q2270)+INDEX(Ci,$P2270,4)*POWER(Q2270,3))</f>
        <v>328.36205375416023</v>
      </c>
      <c r="S2270" s="3">
        <f t="shared" si="600"/>
        <v>294.00999832153332</v>
      </c>
      <c r="T2270" s="3">
        <f t="shared" ca="1" si="601"/>
        <v>34.352055432626912</v>
      </c>
      <c r="U2270" s="3">
        <f t="shared" ca="1" si="609"/>
        <v>34.352055432626912</v>
      </c>
      <c r="W2270" s="34">
        <f t="shared" si="602"/>
        <v>6</v>
      </c>
      <c r="X2270" s="73" t="b">
        <f>COUNTIF('Power Curve'!$D$2:$D$31,W2270)&gt;0</f>
        <v>1</v>
      </c>
      <c r="Y2270" s="73" t="b">
        <f t="shared" si="603"/>
        <v>0</v>
      </c>
      <c r="Z2270" s="73" t="b">
        <f t="shared" si="610"/>
        <v>1</v>
      </c>
      <c r="AA2270" s="34" t="str">
        <f t="shared" si="604"/>
        <v>Outer</v>
      </c>
      <c r="AB2270" s="35" t="str">
        <f t="shared" si="611"/>
        <v>0.2-0.3</v>
      </c>
      <c r="AC2270" s="36" t="str">
        <f t="shared" si="605"/>
        <v>20-21</v>
      </c>
      <c r="AD2270" s="36" t="str">
        <f t="shared" si="606"/>
        <v>Mar</v>
      </c>
      <c r="AE2270" s="35" t="str">
        <f t="shared" si="607"/>
        <v>295-305</v>
      </c>
      <c r="AF2270" s="36" t="str">
        <f t="shared" si="608"/>
        <v>LWS-LTI</v>
      </c>
    </row>
    <row r="2271" spans="5:32" x14ac:dyDescent="0.3">
      <c r="E2271" s="12">
        <v>40987.854166666664</v>
      </c>
      <c r="F2271" s="16">
        <v>5.62</v>
      </c>
      <c r="G2271" s="16">
        <v>249.46000289916972</v>
      </c>
      <c r="H2271" s="29">
        <v>1.202362823720887</v>
      </c>
      <c r="I2271" s="26">
        <v>287.5</v>
      </c>
      <c r="J2271" s="30">
        <v>6.5836298932384338E-2</v>
      </c>
      <c r="K2271" s="31">
        <v>0.2613387598812984</v>
      </c>
      <c r="L2271" s="108">
        <f ca="1">REWS!R2271</f>
        <v>5.6278466816741597</v>
      </c>
      <c r="M2271" s="22">
        <f t="shared" si="595"/>
        <v>5.5851666044115378</v>
      </c>
      <c r="N2271" s="22">
        <f t="shared" ca="1" si="596"/>
        <v>5.5929646514652687</v>
      </c>
      <c r="O2271" s="22">
        <f t="shared" si="597"/>
        <v>0.22125547905266083</v>
      </c>
      <c r="P2271" s="81">
        <f t="shared" ca="1" si="598"/>
        <v>6</v>
      </c>
      <c r="Q2271" s="22">
        <f t="shared" ca="1" si="599"/>
        <v>0.56300166059558376</v>
      </c>
      <c r="R2271" s="3">
        <f ca="1">IF(N2271&gt;'Power Curve'!$C$37,0,INDEX(Ci,$P2271,1)*POWER(1-Q2271,3)+INDEX(Ci,$P2271,2)*3*Q2271*POWER(1-Q2271,2)+INDEX(Ci,$P2271,3)*3*POWER(Q2271,2)*(1-Q2271)+INDEX(Ci,$P2271,4)*POWER(Q2271,3))</f>
        <v>295.60184344756811</v>
      </c>
      <c r="S2271" s="3">
        <f t="shared" si="600"/>
        <v>249.46000289916972</v>
      </c>
      <c r="T2271" s="3">
        <f t="shared" ca="1" si="601"/>
        <v>46.141840548398392</v>
      </c>
      <c r="U2271" s="3">
        <f t="shared" ca="1" si="609"/>
        <v>46.141840548398392</v>
      </c>
      <c r="W2271" s="34">
        <f t="shared" si="602"/>
        <v>6</v>
      </c>
      <c r="X2271" s="73" t="b">
        <f>COUNTIF('Power Curve'!$D$2:$D$31,W2271)&gt;0</f>
        <v>1</v>
      </c>
      <c r="Y2271" s="73" t="b">
        <f t="shared" si="603"/>
        <v>0</v>
      </c>
      <c r="Z2271" s="73" t="b">
        <f t="shared" si="610"/>
        <v>1</v>
      </c>
      <c r="AA2271" s="34" t="str">
        <f t="shared" si="604"/>
        <v>Outer</v>
      </c>
      <c r="AB2271" s="35" t="str">
        <f t="shared" si="611"/>
        <v>0.2-0.3</v>
      </c>
      <c r="AC2271" s="36" t="str">
        <f t="shared" si="605"/>
        <v>20-21</v>
      </c>
      <c r="AD2271" s="36" t="str">
        <f t="shared" si="606"/>
        <v>Mar</v>
      </c>
      <c r="AE2271" s="35" t="str">
        <f t="shared" si="607"/>
        <v>285-295</v>
      </c>
      <c r="AF2271" s="36" t="str">
        <f t="shared" si="608"/>
        <v>LWS-LTI</v>
      </c>
    </row>
    <row r="2272" spans="5:32" x14ac:dyDescent="0.3">
      <c r="E2272" s="12">
        <v>40987.861111111109</v>
      </c>
      <c r="F2272" s="16">
        <v>5.9</v>
      </c>
      <c r="G2272" s="16">
        <v>296.81000518798879</v>
      </c>
      <c r="H2272" s="29">
        <v>1.202943825906335</v>
      </c>
      <c r="I2272" s="26">
        <v>284.5</v>
      </c>
      <c r="J2272" s="30">
        <v>8.3050847457627114E-2</v>
      </c>
      <c r="K2272" s="31">
        <v>0.20722367705574204</v>
      </c>
      <c r="L2272" s="108">
        <f ca="1">REWS!R2272</f>
        <v>5.881041339078017</v>
      </c>
      <c r="M2272" s="22">
        <f t="shared" si="595"/>
        <v>5.8643754172442231</v>
      </c>
      <c r="N2272" s="22">
        <f t="shared" ca="1" si="596"/>
        <v>5.8455312299468076</v>
      </c>
      <c r="O2272" s="22">
        <f t="shared" si="597"/>
        <v>0.26440810112781804</v>
      </c>
      <c r="P2272" s="81">
        <f t="shared" ca="1" si="598"/>
        <v>6</v>
      </c>
      <c r="Q2272" s="22">
        <f t="shared" ca="1" si="599"/>
        <v>0.81473925313730144</v>
      </c>
      <c r="R2272" s="3">
        <f ca="1">IF(N2272&gt;'Power Curve'!$C$37,0,INDEX(Ci,$P2272,1)*POWER(1-Q2272,3)+INDEX(Ci,$P2272,2)*3*Q2272*POWER(1-Q2272,2)+INDEX(Ci,$P2272,3)*3*POWER(Q2272,2)*(1-Q2272)+INDEX(Ci,$P2272,4)*POWER(Q2272,3))</f>
        <v>335.91717422179846</v>
      </c>
      <c r="S2272" s="3">
        <f t="shared" si="600"/>
        <v>296.81000518798879</v>
      </c>
      <c r="T2272" s="3">
        <f t="shared" ca="1" si="601"/>
        <v>39.107169033809669</v>
      </c>
      <c r="U2272" s="3">
        <f t="shared" ca="1" si="609"/>
        <v>39.107169033809669</v>
      </c>
      <c r="W2272" s="34">
        <f t="shared" si="602"/>
        <v>6</v>
      </c>
      <c r="X2272" s="73" t="b">
        <f>COUNTIF('Power Curve'!$D$2:$D$31,W2272)&gt;0</f>
        <v>1</v>
      </c>
      <c r="Y2272" s="73" t="b">
        <f t="shared" si="603"/>
        <v>0</v>
      </c>
      <c r="Z2272" s="73" t="b">
        <f t="shared" si="610"/>
        <v>1</v>
      </c>
      <c r="AA2272" s="34" t="str">
        <f t="shared" si="604"/>
        <v>Outer</v>
      </c>
      <c r="AB2272" s="35" t="str">
        <f t="shared" si="611"/>
        <v>0.2-0.3</v>
      </c>
      <c r="AC2272" s="36" t="str">
        <f t="shared" si="605"/>
        <v>20-21</v>
      </c>
      <c r="AD2272" s="36" t="str">
        <f t="shared" si="606"/>
        <v>Mar</v>
      </c>
      <c r="AE2272" s="35" t="str">
        <f t="shared" si="607"/>
        <v>275-285</v>
      </c>
      <c r="AF2272" s="36" t="str">
        <f t="shared" si="608"/>
        <v>LWS-LTI</v>
      </c>
    </row>
    <row r="2273" spans="5:32" x14ac:dyDescent="0.3">
      <c r="E2273" s="12">
        <v>40987.868055555555</v>
      </c>
      <c r="F2273" s="16">
        <v>5.63</v>
      </c>
      <c r="G2273" s="16">
        <v>242.92001342773412</v>
      </c>
      <c r="H2273" s="29">
        <v>1.2032569069381998</v>
      </c>
      <c r="I2273" s="26">
        <v>280.5</v>
      </c>
      <c r="J2273" s="30">
        <v>6.216696269982238E-2</v>
      </c>
      <c r="K2273" s="31">
        <v>0.36607440791869766</v>
      </c>
      <c r="L2273" s="108">
        <f ca="1">REWS!R2273</f>
        <v>5.6214311953455143</v>
      </c>
      <c r="M2273" s="22">
        <f t="shared" si="595"/>
        <v>5.5964911292495589</v>
      </c>
      <c r="N2273" s="22">
        <f t="shared" ca="1" si="596"/>
        <v>5.5879733247669474</v>
      </c>
      <c r="O2273" s="22">
        <f t="shared" si="597"/>
        <v>0.22300572087188555</v>
      </c>
      <c r="P2273" s="81">
        <f t="shared" ca="1" si="598"/>
        <v>6</v>
      </c>
      <c r="Q2273" s="22">
        <f t="shared" ca="1" si="599"/>
        <v>0.55802671666523929</v>
      </c>
      <c r="R2273" s="3">
        <f ca="1">IF(N2273&gt;'Power Curve'!$C$37,0,INDEX(Ci,$P2273,1)*POWER(1-Q2273,3)+INDEX(Ci,$P2273,2)*3*Q2273*POWER(1-Q2273,2)+INDEX(Ci,$P2273,3)*3*POWER(Q2273,2)*(1-Q2273)+INDEX(Ci,$P2273,4)*POWER(Q2273,3))</f>
        <v>294.84290289861241</v>
      </c>
      <c r="S2273" s="3">
        <f t="shared" si="600"/>
        <v>242.92001342773412</v>
      </c>
      <c r="T2273" s="3">
        <f t="shared" ca="1" si="601"/>
        <v>51.922889470878289</v>
      </c>
      <c r="U2273" s="3">
        <f t="shared" ca="1" si="609"/>
        <v>51.922889470878289</v>
      </c>
      <c r="W2273" s="34">
        <f t="shared" si="602"/>
        <v>6</v>
      </c>
      <c r="X2273" s="73" t="b">
        <f>COUNTIF('Power Curve'!$D$2:$D$31,W2273)&gt;0</f>
        <v>1</v>
      </c>
      <c r="Y2273" s="73" t="b">
        <f t="shared" si="603"/>
        <v>0</v>
      </c>
      <c r="Z2273" s="73" t="b">
        <f t="shared" si="610"/>
        <v>1</v>
      </c>
      <c r="AA2273" s="34" t="str">
        <f t="shared" si="604"/>
        <v>Outer</v>
      </c>
      <c r="AB2273" s="35" t="str">
        <f t="shared" si="611"/>
        <v>0.2-0.3</v>
      </c>
      <c r="AC2273" s="36" t="str">
        <f t="shared" si="605"/>
        <v>20-21</v>
      </c>
      <c r="AD2273" s="36" t="str">
        <f t="shared" si="606"/>
        <v>Mar</v>
      </c>
      <c r="AE2273" s="35" t="str">
        <f t="shared" si="607"/>
        <v>275-285</v>
      </c>
      <c r="AF2273" s="36" t="str">
        <f t="shared" si="608"/>
        <v>LWS-LTI</v>
      </c>
    </row>
    <row r="2274" spans="5:32" x14ac:dyDescent="0.3">
      <c r="E2274" s="12">
        <v>40987.875</v>
      </c>
      <c r="F2274" s="16">
        <v>5.22</v>
      </c>
      <c r="G2274" s="16">
        <v>238.2299995422363</v>
      </c>
      <c r="H2274" s="29">
        <v>1.2024074962706568</v>
      </c>
      <c r="I2274" s="26">
        <v>283.2</v>
      </c>
      <c r="J2274" s="30">
        <v>0.10344827586206898</v>
      </c>
      <c r="K2274" s="31">
        <v>0.26750205087053713</v>
      </c>
      <c r="L2274" s="108">
        <f ca="1">REWS!R2274</f>
        <v>5.2833874926591697</v>
      </c>
      <c r="M2274" s="22">
        <f t="shared" si="595"/>
        <v>5.1877100960626308</v>
      </c>
      <c r="N2274" s="22">
        <f t="shared" ca="1" si="596"/>
        <v>5.2507054860304612</v>
      </c>
      <c r="O2274" s="22">
        <f t="shared" si="597"/>
        <v>0.1598272944545987</v>
      </c>
      <c r="P2274" s="81">
        <f t="shared" ca="1" si="598"/>
        <v>6</v>
      </c>
      <c r="Q2274" s="22">
        <f t="shared" ca="1" si="599"/>
        <v>0.22186587434113417</v>
      </c>
      <c r="R2274" s="3">
        <f ca="1">IF(N2274&gt;'Power Curve'!$C$37,0,INDEX(Ci,$P2274,1)*POWER(1-Q2274,3)+INDEX(Ci,$P2274,2)*3*Q2274*POWER(1-Q2274,2)+INDEX(Ci,$P2274,3)*3*POWER(Q2274,2)*(1-Q2274)+INDEX(Ci,$P2274,4)*POWER(Q2274,3))</f>
        <v>244.9471884153927</v>
      </c>
      <c r="S2274" s="3">
        <f t="shared" si="600"/>
        <v>238.2299995422363</v>
      </c>
      <c r="T2274" s="3">
        <f t="shared" ca="1" si="601"/>
        <v>6.7171888731564025</v>
      </c>
      <c r="U2274" s="3">
        <f t="shared" ca="1" si="609"/>
        <v>6.7171888731564025</v>
      </c>
      <c r="W2274" s="34">
        <f t="shared" si="602"/>
        <v>5</v>
      </c>
      <c r="X2274" s="73" t="b">
        <f>COUNTIF('Power Curve'!$D$2:$D$31,W2274)&gt;0</f>
        <v>1</v>
      </c>
      <c r="Y2274" s="73" t="b">
        <f t="shared" si="603"/>
        <v>0</v>
      </c>
      <c r="Z2274" s="73" t="b">
        <f t="shared" si="610"/>
        <v>1</v>
      </c>
      <c r="AA2274" s="34" t="str">
        <f t="shared" si="604"/>
        <v>Inner</v>
      </c>
      <c r="AB2274" s="35" t="str">
        <f t="shared" si="611"/>
        <v>0.1-0.2</v>
      </c>
      <c r="AC2274" s="36" t="str">
        <f t="shared" si="605"/>
        <v>21-22</v>
      </c>
      <c r="AD2274" s="36" t="str">
        <f t="shared" si="606"/>
        <v>Mar</v>
      </c>
      <c r="AE2274" s="35" t="str">
        <f t="shared" si="607"/>
        <v>275-285</v>
      </c>
      <c r="AF2274" s="36" t="str">
        <f t="shared" si="608"/>
        <v>Inner-TI</v>
      </c>
    </row>
    <row r="2275" spans="5:32" x14ac:dyDescent="0.3">
      <c r="E2275" s="12">
        <v>40987.881944444445</v>
      </c>
      <c r="F2275" s="16">
        <v>4.6500000000000004</v>
      </c>
      <c r="G2275" s="16">
        <v>156.30000305175741</v>
      </c>
      <c r="H2275" s="29">
        <v>1.203088668165321</v>
      </c>
      <c r="I2275" s="26">
        <v>284.39999999999998</v>
      </c>
      <c r="J2275" s="30">
        <v>0.16559139784946236</v>
      </c>
      <c r="K2275" s="31">
        <v>0.33261071591432134</v>
      </c>
      <c r="L2275" s="108">
        <f ca="1">REWS!R2275</f>
        <v>4.6892320948747477</v>
      </c>
      <c r="M2275" s="22">
        <f t="shared" si="595"/>
        <v>4.6221084940863966</v>
      </c>
      <c r="N2275" s="22">
        <f t="shared" ca="1" si="596"/>
        <v>4.6611052680565841</v>
      </c>
      <c r="O2275" s="22">
        <f t="shared" si="597"/>
        <v>7.2411743607319917E-2</v>
      </c>
      <c r="P2275" s="81">
        <f t="shared" ca="1" si="598"/>
        <v>5</v>
      </c>
      <c r="Q2275" s="22">
        <f t="shared" ca="1" si="599"/>
        <v>0.58033863057075141</v>
      </c>
      <c r="R2275" s="3">
        <f ca="1">IF(N2275&gt;'Power Curve'!$C$37,0,INDEX(Ci,$P2275,1)*POWER(1-Q2275,3)+INDEX(Ci,$P2275,2)*3*Q2275*POWER(1-Q2275,2)+INDEX(Ci,$P2275,3)*3*POWER(Q2275,2)*(1-Q2275)+INDEX(Ci,$P2275,4)*POWER(Q2275,3))</f>
        <v>148.80420895700075</v>
      </c>
      <c r="S2275" s="3">
        <f t="shared" si="600"/>
        <v>156.30000305175741</v>
      </c>
      <c r="T2275" s="3">
        <f t="shared" ca="1" si="601"/>
        <v>-7.4957940947566613</v>
      </c>
      <c r="U2275" s="3">
        <f t="shared" ca="1" si="609"/>
        <v>7.4957940947566613</v>
      </c>
      <c r="W2275" s="34">
        <f t="shared" si="602"/>
        <v>5</v>
      </c>
      <c r="X2275" s="73" t="b">
        <f>COUNTIF('Power Curve'!$D$2:$D$31,W2275)&gt;0</f>
        <v>1</v>
      </c>
      <c r="Y2275" s="73" t="b">
        <f t="shared" si="603"/>
        <v>0</v>
      </c>
      <c r="Z2275" s="73" t="b">
        <f t="shared" si="610"/>
        <v>1</v>
      </c>
      <c r="AA2275" s="34" t="str">
        <f t="shared" si="604"/>
        <v>Outer</v>
      </c>
      <c r="AB2275" s="35" t="str">
        <f t="shared" si="611"/>
        <v>0.0-0.1</v>
      </c>
      <c r="AC2275" s="36" t="str">
        <f t="shared" si="605"/>
        <v>21-22</v>
      </c>
      <c r="AD2275" s="36" t="str">
        <f t="shared" si="606"/>
        <v>Mar</v>
      </c>
      <c r="AE2275" s="35" t="str">
        <f t="shared" si="607"/>
        <v>275-285</v>
      </c>
      <c r="AF2275" s="36" t="str">
        <f t="shared" si="608"/>
        <v>LWS-HTI</v>
      </c>
    </row>
    <row r="2276" spans="5:32" x14ac:dyDescent="0.3">
      <c r="E2276" s="12">
        <v>40987.888888888891</v>
      </c>
      <c r="F2276" s="16">
        <v>5.7</v>
      </c>
      <c r="G2276" s="16">
        <v>241.25999069213879</v>
      </c>
      <c r="H2276" s="29">
        <v>1.202362823720887</v>
      </c>
      <c r="I2276" s="26">
        <v>279.10000000000002</v>
      </c>
      <c r="J2276" s="30">
        <v>0.10175438596491226</v>
      </c>
      <c r="K2276" s="31">
        <v>0.37984644372034032</v>
      </c>
      <c r="L2276" s="108">
        <f ca="1">REWS!R2276</f>
        <v>5.7559432051203521</v>
      </c>
      <c r="M2276" s="22">
        <f t="shared" si="595"/>
        <v>5.6646707553640159</v>
      </c>
      <c r="N2276" s="22">
        <f t="shared" ca="1" si="596"/>
        <v>5.7202672181721885</v>
      </c>
      <c r="O2276" s="22">
        <f t="shared" si="597"/>
        <v>0.2335431018703347</v>
      </c>
      <c r="P2276" s="81">
        <f t="shared" ca="1" si="598"/>
        <v>6</v>
      </c>
      <c r="Q2276" s="22">
        <f t="shared" ca="1" si="599"/>
        <v>0.6898863888120047</v>
      </c>
      <c r="R2276" s="3">
        <f ca="1">IF(N2276&gt;'Power Curve'!$C$37,0,INDEX(Ci,$P2276,1)*POWER(1-Q2276,3)+INDEX(Ci,$P2276,2)*3*Q2276*POWER(1-Q2276,2)+INDEX(Ci,$P2276,3)*3*POWER(Q2276,2)*(1-Q2276)+INDEX(Ci,$P2276,4)*POWER(Q2276,3))</f>
        <v>315.39182447801045</v>
      </c>
      <c r="S2276" s="3">
        <f t="shared" si="600"/>
        <v>241.25999069213879</v>
      </c>
      <c r="T2276" s="3">
        <f t="shared" ca="1" si="601"/>
        <v>74.131833785871663</v>
      </c>
      <c r="U2276" s="3">
        <f t="shared" ca="1" si="609"/>
        <v>74.131833785871663</v>
      </c>
      <c r="W2276" s="34">
        <f t="shared" si="602"/>
        <v>6</v>
      </c>
      <c r="X2276" s="73" t="b">
        <f>COUNTIF('Power Curve'!$D$2:$D$31,W2276)&gt;0</f>
        <v>1</v>
      </c>
      <c r="Y2276" s="73" t="b">
        <f t="shared" si="603"/>
        <v>0</v>
      </c>
      <c r="Z2276" s="73" t="b">
        <f t="shared" si="610"/>
        <v>1</v>
      </c>
      <c r="AA2276" s="34" t="str">
        <f t="shared" si="604"/>
        <v>Outer</v>
      </c>
      <c r="AB2276" s="35" t="str">
        <f t="shared" si="611"/>
        <v>0.2-0.3</v>
      </c>
      <c r="AC2276" s="36" t="str">
        <f t="shared" si="605"/>
        <v>21-22</v>
      </c>
      <c r="AD2276" s="36" t="str">
        <f t="shared" si="606"/>
        <v>Mar</v>
      </c>
      <c r="AE2276" s="35" t="str">
        <f t="shared" si="607"/>
        <v>275-285</v>
      </c>
      <c r="AF2276" s="36" t="str">
        <f t="shared" si="608"/>
        <v>Inner-TI</v>
      </c>
    </row>
    <row r="2277" spans="5:32" x14ac:dyDescent="0.3">
      <c r="E2277" s="12">
        <v>40987.895833333336</v>
      </c>
      <c r="F2277" s="16">
        <v>6.21</v>
      </c>
      <c r="G2277" s="16">
        <v>319.05000305175764</v>
      </c>
      <c r="H2277" s="29">
        <v>1.2016931325168214</v>
      </c>
      <c r="I2277" s="26">
        <v>274.60000000000002</v>
      </c>
      <c r="J2277" s="30">
        <v>9.8228663446054743E-2</v>
      </c>
      <c r="K2277" s="31">
        <v>0.35438522760399077</v>
      </c>
      <c r="L2277" s="108">
        <f ca="1">REWS!R2277</f>
        <v>6.2210978377412927</v>
      </c>
      <c r="M2277" s="22">
        <f t="shared" si="595"/>
        <v>6.1703637038366059</v>
      </c>
      <c r="N2277" s="22">
        <f t="shared" ca="1" si="596"/>
        <v>6.1813907078929571</v>
      </c>
      <c r="O2277" s="22">
        <f t="shared" si="597"/>
        <v>0.31169957719830499</v>
      </c>
      <c r="P2277" s="81">
        <f t="shared" ca="1" si="598"/>
        <v>7</v>
      </c>
      <c r="Q2277" s="22">
        <f t="shared" ca="1" si="599"/>
        <v>0.15247040668258069</v>
      </c>
      <c r="R2277" s="3">
        <f ca="1">IF(N2277&gt;'Power Curve'!$C$37,0,INDEX(Ci,$P2277,1)*POWER(1-Q2277,3)+INDEX(Ci,$P2277,2)*3*Q2277*POWER(1-Q2277,2)+INDEX(Ci,$P2277,3)*3*POWER(Q2277,2)*(1-Q2277)+INDEX(Ci,$P2277,4)*POWER(Q2277,3))</f>
        <v>398.85981796720512</v>
      </c>
      <c r="S2277" s="3">
        <f t="shared" si="600"/>
        <v>319.05000305175764</v>
      </c>
      <c r="T2277" s="3">
        <f t="shared" ca="1" si="601"/>
        <v>79.809814915447475</v>
      </c>
      <c r="U2277" s="3">
        <f t="shared" ca="1" si="609"/>
        <v>79.809814915447475</v>
      </c>
      <c r="W2277" s="34">
        <f t="shared" si="602"/>
        <v>6</v>
      </c>
      <c r="X2277" s="73" t="b">
        <f>COUNTIF('Power Curve'!$D$2:$D$31,W2277)&gt;0</f>
        <v>1</v>
      </c>
      <c r="Y2277" s="73" t="b">
        <f t="shared" si="603"/>
        <v>0</v>
      </c>
      <c r="Z2277" s="73" t="b">
        <f t="shared" si="610"/>
        <v>1</v>
      </c>
      <c r="AA2277" s="34" t="str">
        <f t="shared" si="604"/>
        <v>Outer</v>
      </c>
      <c r="AB2277" s="35" t="str">
        <f t="shared" si="611"/>
        <v>0.3-0.4</v>
      </c>
      <c r="AC2277" s="36" t="str">
        <f t="shared" si="605"/>
        <v>21-22</v>
      </c>
      <c r="AD2277" s="36" t="str">
        <f t="shared" si="606"/>
        <v>Mar</v>
      </c>
      <c r="AE2277" s="35" t="str">
        <f t="shared" si="607"/>
        <v>265-275</v>
      </c>
      <c r="AF2277" s="36" t="str">
        <f t="shared" si="608"/>
        <v>LWS-LTI</v>
      </c>
    </row>
    <row r="2278" spans="5:32" x14ac:dyDescent="0.3">
      <c r="E2278" s="12">
        <v>40987.902777777781</v>
      </c>
      <c r="F2278" s="16">
        <v>6.12</v>
      </c>
      <c r="G2278" s="16">
        <v>393.96998977661133</v>
      </c>
      <c r="H2278" s="29">
        <v>1.2012025003494855</v>
      </c>
      <c r="I2278" s="26">
        <v>281.39999999999998</v>
      </c>
      <c r="J2278" s="30">
        <v>0.11111111111111112</v>
      </c>
      <c r="K2278" s="31">
        <v>0.28175369510065029</v>
      </c>
      <c r="L2278" s="108">
        <f ca="1">REWS!R2278</f>
        <v>6.1133407701160438</v>
      </c>
      <c r="M2278" s="22">
        <f t="shared" si="595"/>
        <v>6.0801104468574536</v>
      </c>
      <c r="N2278" s="22">
        <f t="shared" ca="1" si="596"/>
        <v>6.0734946211735537</v>
      </c>
      <c r="O2278" s="22">
        <f t="shared" si="597"/>
        <v>0.29775064539360846</v>
      </c>
      <c r="P2278" s="81">
        <f t="shared" ca="1" si="598"/>
        <v>7</v>
      </c>
      <c r="Q2278" s="22">
        <f t="shared" ca="1" si="599"/>
        <v>4.2789044511722364E-2</v>
      </c>
      <c r="R2278" s="3">
        <f ca="1">IF(N2278&gt;'Power Curve'!$C$37,0,INDEX(Ci,$P2278,1)*POWER(1-Q2278,3)+INDEX(Ci,$P2278,2)*3*Q2278*POWER(1-Q2278,2)+INDEX(Ci,$P2278,3)*3*POWER(Q2278,2)*(1-Q2278)+INDEX(Ci,$P2278,4)*POWER(Q2278,3))</f>
        <v>377.09760577413545</v>
      </c>
      <c r="S2278" s="3">
        <f t="shared" si="600"/>
        <v>393.96998977661133</v>
      </c>
      <c r="T2278" s="3">
        <f t="shared" ca="1" si="601"/>
        <v>-16.872384002475883</v>
      </c>
      <c r="U2278" s="3">
        <f t="shared" ca="1" si="609"/>
        <v>16.872384002475883</v>
      </c>
      <c r="W2278" s="34">
        <f t="shared" si="602"/>
        <v>6</v>
      </c>
      <c r="X2278" s="73" t="b">
        <f>COUNTIF('Power Curve'!$D$2:$D$31,W2278)&gt;0</f>
        <v>1</v>
      </c>
      <c r="Y2278" s="73" t="b">
        <f t="shared" si="603"/>
        <v>0</v>
      </c>
      <c r="Z2278" s="73" t="b">
        <f t="shared" si="610"/>
        <v>1</v>
      </c>
      <c r="AA2278" s="34" t="str">
        <f t="shared" si="604"/>
        <v>Inner</v>
      </c>
      <c r="AB2278" s="35" t="str">
        <f t="shared" si="611"/>
        <v>0.2-0.3</v>
      </c>
      <c r="AC2278" s="36" t="str">
        <f t="shared" si="605"/>
        <v>21-22</v>
      </c>
      <c r="AD2278" s="36" t="str">
        <f t="shared" si="606"/>
        <v>Mar</v>
      </c>
      <c r="AE2278" s="35" t="str">
        <f t="shared" si="607"/>
        <v>275-285</v>
      </c>
      <c r="AF2278" s="36" t="str">
        <f t="shared" si="608"/>
        <v>Inner-TI</v>
      </c>
    </row>
    <row r="2279" spans="5:32" x14ac:dyDescent="0.3">
      <c r="E2279" s="12">
        <v>40987.909722222219</v>
      </c>
      <c r="F2279" s="16">
        <v>5.77</v>
      </c>
      <c r="G2279" s="16">
        <v>288.14998626709007</v>
      </c>
      <c r="H2279" s="29">
        <v>1.2008459285186228</v>
      </c>
      <c r="I2279" s="26">
        <v>287</v>
      </c>
      <c r="J2279" s="30">
        <v>0.1369150779896014</v>
      </c>
      <c r="K2279" s="31">
        <v>0.42194242303922153</v>
      </c>
      <c r="L2279" s="108">
        <f ca="1">REWS!R2279</f>
        <v>5.7274434557008709</v>
      </c>
      <c r="M2279" s="22">
        <f t="shared" si="595"/>
        <v>5.7318244440202122</v>
      </c>
      <c r="N2279" s="22">
        <f t="shared" ca="1" si="596"/>
        <v>5.6895494629341155</v>
      </c>
      <c r="O2279" s="22">
        <f t="shared" si="597"/>
        <v>0.24392192092741849</v>
      </c>
      <c r="P2279" s="81">
        <f t="shared" ca="1" si="598"/>
        <v>6</v>
      </c>
      <c r="Q2279" s="22">
        <f t="shared" ca="1" si="599"/>
        <v>0.65926945683941807</v>
      </c>
      <c r="R2279" s="3">
        <f ca="1">IF(N2279&gt;'Power Curve'!$C$37,0,INDEX(Ci,$P2279,1)*POWER(1-Q2279,3)+INDEX(Ci,$P2279,2)*3*Q2279*POWER(1-Q2279,2)+INDEX(Ci,$P2279,3)*3*POWER(Q2279,2)*(1-Q2279)+INDEX(Ci,$P2279,4)*POWER(Q2279,3))</f>
        <v>310.53140205960273</v>
      </c>
      <c r="S2279" s="3">
        <f t="shared" si="600"/>
        <v>288.14998626709007</v>
      </c>
      <c r="T2279" s="3">
        <f t="shared" ca="1" si="601"/>
        <v>22.381415792512655</v>
      </c>
      <c r="U2279" s="3">
        <f t="shared" ca="1" si="609"/>
        <v>22.381415792512655</v>
      </c>
      <c r="W2279" s="34">
        <f t="shared" si="602"/>
        <v>6</v>
      </c>
      <c r="X2279" s="73" t="b">
        <f>COUNTIF('Power Curve'!$D$2:$D$31,W2279)&gt;0</f>
        <v>1</v>
      </c>
      <c r="Y2279" s="73" t="b">
        <f t="shared" si="603"/>
        <v>0</v>
      </c>
      <c r="Z2279" s="73" t="b">
        <f t="shared" si="610"/>
        <v>1</v>
      </c>
      <c r="AA2279" s="34" t="str">
        <f t="shared" si="604"/>
        <v>Outer</v>
      </c>
      <c r="AB2279" s="35" t="str">
        <f t="shared" si="611"/>
        <v>0.2-0.3</v>
      </c>
      <c r="AC2279" s="36" t="str">
        <f t="shared" si="605"/>
        <v>21-22</v>
      </c>
      <c r="AD2279" s="36" t="str">
        <f t="shared" si="606"/>
        <v>Mar</v>
      </c>
      <c r="AE2279" s="35" t="str">
        <f t="shared" si="607"/>
        <v>285-295</v>
      </c>
      <c r="AF2279" s="36" t="str">
        <f t="shared" si="608"/>
        <v>Inner-TI</v>
      </c>
    </row>
    <row r="2280" spans="5:32" x14ac:dyDescent="0.3">
      <c r="E2280" s="12">
        <v>40987.916666666664</v>
      </c>
      <c r="F2280" s="16">
        <v>5.65</v>
      </c>
      <c r="G2280" s="16">
        <v>226.98998641967796</v>
      </c>
      <c r="H2280" s="29">
        <v>1.1999109328163835</v>
      </c>
      <c r="I2280" s="26">
        <v>296.10000000000002</v>
      </c>
      <c r="J2280" s="30">
        <v>0.12920353982300883</v>
      </c>
      <c r="K2280" s="31">
        <v>0.57032073559993435</v>
      </c>
      <c r="L2280" s="108">
        <f ca="1">REWS!R2280</f>
        <v>5.6013849359805583</v>
      </c>
      <c r="M2280" s="22">
        <f t="shared" si="595"/>
        <v>5.611161323353687</v>
      </c>
      <c r="N2280" s="22">
        <f t="shared" ca="1" si="596"/>
        <v>5.5628804442460309</v>
      </c>
      <c r="O2280" s="22">
        <f t="shared" si="597"/>
        <v>0.2252730466612187</v>
      </c>
      <c r="P2280" s="81">
        <f t="shared" ca="1" si="598"/>
        <v>6</v>
      </c>
      <c r="Q2280" s="22">
        <f t="shared" ca="1" si="599"/>
        <v>0.53301619718063453</v>
      </c>
      <c r="R2280" s="3">
        <f ca="1">IF(N2280&gt;'Power Curve'!$C$37,0,INDEX(Ci,$P2280,1)*POWER(1-Q2280,3)+INDEX(Ci,$P2280,2)*3*Q2280*POWER(1-Q2280,2)+INDEX(Ci,$P2280,3)*3*POWER(Q2280,2)*(1-Q2280)+INDEX(Ci,$P2280,4)*POWER(Q2280,3))</f>
        <v>291.04343768146748</v>
      </c>
      <c r="S2280" s="3">
        <f t="shared" si="600"/>
        <v>226.98998641967796</v>
      </c>
      <c r="T2280" s="3">
        <f t="shared" ca="1" si="601"/>
        <v>64.053451261789519</v>
      </c>
      <c r="U2280" s="3">
        <f t="shared" ca="1" si="609"/>
        <v>64.053451261789519</v>
      </c>
      <c r="W2280" s="34">
        <f t="shared" si="602"/>
        <v>6</v>
      </c>
      <c r="X2280" s="73" t="b">
        <f>COUNTIF('Power Curve'!$D$2:$D$31,W2280)&gt;0</f>
        <v>1</v>
      </c>
      <c r="Y2280" s="73" t="b">
        <f t="shared" si="603"/>
        <v>0</v>
      </c>
      <c r="Z2280" s="73" t="b">
        <f t="shared" si="610"/>
        <v>1</v>
      </c>
      <c r="AA2280" s="34" t="str">
        <f t="shared" si="604"/>
        <v>Outer</v>
      </c>
      <c r="AB2280" s="35" t="str">
        <f t="shared" si="611"/>
        <v>0.2-0.3</v>
      </c>
      <c r="AC2280" s="36" t="str">
        <f t="shared" si="605"/>
        <v>22-23</v>
      </c>
      <c r="AD2280" s="36" t="str">
        <f t="shared" si="606"/>
        <v>Mar</v>
      </c>
      <c r="AE2280" s="35" t="str">
        <f t="shared" si="607"/>
        <v>295-305</v>
      </c>
      <c r="AF2280" s="36" t="str">
        <f t="shared" si="608"/>
        <v>Inner-TI</v>
      </c>
    </row>
    <row r="2281" spans="5:32" x14ac:dyDescent="0.3">
      <c r="E2281" s="12">
        <v>40987.923611111109</v>
      </c>
      <c r="F2281" s="16">
        <v>3.94</v>
      </c>
      <c r="G2281" s="16">
        <v>33.029998779296903</v>
      </c>
      <c r="H2281" s="29">
        <v>1.2009350516285859</v>
      </c>
      <c r="I2281" s="26">
        <v>285</v>
      </c>
      <c r="J2281" s="30">
        <v>0.25634517766497461</v>
      </c>
      <c r="K2281" s="31">
        <v>0.32694146486645437</v>
      </c>
      <c r="L2281" s="108">
        <f ca="1">REWS!R2281</f>
        <v>3.970913529184656</v>
      </c>
      <c r="M2281" s="22">
        <f t="shared" si="595"/>
        <v>3.9140289403134938</v>
      </c>
      <c r="N2281" s="22">
        <f t="shared" ca="1" si="596"/>
        <v>3.9447386986576483</v>
      </c>
      <c r="O2281" s="22">
        <f t="shared" si="597"/>
        <v>-3.7024233979169464E-2</v>
      </c>
      <c r="P2281" s="81">
        <f t="shared" ca="1" si="598"/>
        <v>4</v>
      </c>
      <c r="Q2281" s="22">
        <f t="shared" ca="1" si="599"/>
        <v>0.85120478766034779</v>
      </c>
      <c r="R2281" s="3">
        <f ca="1">IF(N2281&gt;'Power Curve'!$C$37,0,INDEX(Ci,$P2281,1)*POWER(1-Q2281,3)+INDEX(Ci,$P2281,2)*3*Q2281*POWER(1-Q2281,2)+INDEX(Ci,$P2281,3)*3*POWER(Q2281,2)*(1-Q2281)+INDEX(Ci,$P2281,4)*POWER(Q2281,3))</f>
        <v>60.04613393918703</v>
      </c>
      <c r="S2281" s="3">
        <f t="shared" si="600"/>
        <v>33.029998779296903</v>
      </c>
      <c r="T2281" s="3">
        <f t="shared" ca="1" si="601"/>
        <v>27.016135159890126</v>
      </c>
      <c r="U2281" s="3">
        <f t="shared" ca="1" si="609"/>
        <v>27.016135159890126</v>
      </c>
      <c r="W2281" s="34">
        <f t="shared" si="602"/>
        <v>4</v>
      </c>
      <c r="X2281" s="73" t="b">
        <f>COUNTIF('Power Curve'!$D$2:$D$31,W2281)&gt;0</f>
        <v>1</v>
      </c>
      <c r="Y2281" s="73" t="b">
        <f t="shared" si="603"/>
        <v>0</v>
      </c>
      <c r="Z2281" s="73" t="b">
        <f t="shared" si="610"/>
        <v>1</v>
      </c>
      <c r="AA2281" s="34" t="str">
        <f t="shared" si="604"/>
        <v>Outer</v>
      </c>
      <c r="AB2281" s="35" t="str">
        <f t="shared" si="611"/>
        <v>-0.1-0.0</v>
      </c>
      <c r="AC2281" s="36" t="str">
        <f t="shared" si="605"/>
        <v>22-23</v>
      </c>
      <c r="AD2281" s="36" t="str">
        <f t="shared" si="606"/>
        <v>Mar</v>
      </c>
      <c r="AE2281" s="35" t="str">
        <f t="shared" si="607"/>
        <v>285-295</v>
      </c>
      <c r="AF2281" s="36" t="str">
        <f t="shared" si="608"/>
        <v>LWS-HTI</v>
      </c>
    </row>
    <row r="2282" spans="5:32" x14ac:dyDescent="0.3">
      <c r="E2282" s="12">
        <v>40987.930555555555</v>
      </c>
      <c r="F2282" s="16">
        <v>4.28</v>
      </c>
      <c r="G2282" s="16">
        <v>108.13999938964871</v>
      </c>
      <c r="H2282" s="29">
        <v>1.2013808656853988</v>
      </c>
      <c r="I2282" s="26">
        <v>278.60000000000002</v>
      </c>
      <c r="J2282" s="30">
        <v>0.25934579439252337</v>
      </c>
      <c r="K2282" s="31">
        <v>0.29536290946297639</v>
      </c>
      <c r="L2282" s="108">
        <f ca="1">REWS!R2282</f>
        <v>4.3587356324397826</v>
      </c>
      <c r="M2282" s="22">
        <f t="shared" si="595"/>
        <v>4.2523138374876011</v>
      </c>
      <c r="N2282" s="22">
        <f t="shared" ca="1" si="596"/>
        <v>4.3305401504144756</v>
      </c>
      <c r="O2282" s="22">
        <f t="shared" si="597"/>
        <v>1.5258787367421763E-2</v>
      </c>
      <c r="P2282" s="81">
        <f t="shared" ca="1" si="598"/>
        <v>5</v>
      </c>
      <c r="Q2282" s="22">
        <f t="shared" ca="1" si="599"/>
        <v>0.20234407690102302</v>
      </c>
      <c r="R2282" s="3">
        <f ca="1">IF(N2282&gt;'Power Curve'!$C$37,0,INDEX(Ci,$P2282,1)*POWER(1-Q2282,3)+INDEX(Ci,$P2282,2)*3*Q2282*POWER(1-Q2282,2)+INDEX(Ci,$P2282,3)*3*POWER(Q2282,2)*(1-Q2282)+INDEX(Ci,$P2282,4)*POWER(Q2282,3))</f>
        <v>96.709435528050307</v>
      </c>
      <c r="S2282" s="3">
        <f t="shared" si="600"/>
        <v>108.13999938964871</v>
      </c>
      <c r="T2282" s="3">
        <f t="shared" ca="1" si="601"/>
        <v>-11.430563861598401</v>
      </c>
      <c r="U2282" s="3">
        <f t="shared" ca="1" si="609"/>
        <v>11.430563861598401</v>
      </c>
      <c r="W2282" s="34">
        <f t="shared" si="602"/>
        <v>4</v>
      </c>
      <c r="X2282" s="73" t="b">
        <f>COUNTIF('Power Curve'!$D$2:$D$31,W2282)&gt;0</f>
        <v>1</v>
      </c>
      <c r="Y2282" s="73" t="b">
        <f t="shared" si="603"/>
        <v>0</v>
      </c>
      <c r="Z2282" s="73" t="b">
        <f t="shared" si="610"/>
        <v>1</v>
      </c>
      <c r="AA2282" s="34" t="str">
        <f t="shared" si="604"/>
        <v>Outer</v>
      </c>
      <c r="AB2282" s="35" t="str">
        <f t="shared" si="611"/>
        <v>0.0-0.1</v>
      </c>
      <c r="AC2282" s="36" t="str">
        <f t="shared" si="605"/>
        <v>22-23</v>
      </c>
      <c r="AD2282" s="36" t="str">
        <f t="shared" si="606"/>
        <v>Mar</v>
      </c>
      <c r="AE2282" s="35" t="str">
        <f t="shared" si="607"/>
        <v>275-285</v>
      </c>
      <c r="AF2282" s="36" t="str">
        <f t="shared" si="608"/>
        <v>LWS-HTI</v>
      </c>
    </row>
    <row r="2283" spans="5:32" x14ac:dyDescent="0.3">
      <c r="E2283" s="12">
        <v>40987.9375</v>
      </c>
      <c r="F2283" s="16">
        <v>5.07</v>
      </c>
      <c r="G2283" s="16">
        <v>281.2599868774418</v>
      </c>
      <c r="H2283" s="29">
        <v>1.2009350516285859</v>
      </c>
      <c r="I2283" s="26">
        <v>286.7</v>
      </c>
      <c r="J2283" s="30">
        <v>0.16173570019723865</v>
      </c>
      <c r="K2283" s="31">
        <v>0.19205288818400235</v>
      </c>
      <c r="L2283" s="108">
        <f ca="1">REWS!R2283</f>
        <v>5.2167782812903036</v>
      </c>
      <c r="M2283" s="22">
        <f t="shared" si="595"/>
        <v>5.0365803876622879</v>
      </c>
      <c r="N2283" s="22">
        <f t="shared" ca="1" si="596"/>
        <v>5.1823911594337906</v>
      </c>
      <c r="O2283" s="22">
        <f t="shared" si="597"/>
        <v>0.13646971084266316</v>
      </c>
      <c r="P2283" s="81">
        <f t="shared" ca="1" si="598"/>
        <v>6</v>
      </c>
      <c r="Q2283" s="22">
        <f t="shared" ca="1" si="599"/>
        <v>0.15377577225024527</v>
      </c>
      <c r="R2283" s="3">
        <f ca="1">IF(N2283&gt;'Power Curve'!$C$37,0,INDEX(Ci,$P2283,1)*POWER(1-Q2283,3)+INDEX(Ci,$P2283,2)*3*Q2283*POWER(1-Q2283,2)+INDEX(Ci,$P2283,3)*3*POWER(Q2283,2)*(1-Q2283)+INDEX(Ci,$P2283,4)*POWER(Q2283,3))</f>
        <v>234.84105657312679</v>
      </c>
      <c r="S2283" s="3">
        <f t="shared" si="600"/>
        <v>281.2599868774418</v>
      </c>
      <c r="T2283" s="3">
        <f t="shared" ca="1" si="601"/>
        <v>-46.418930304315012</v>
      </c>
      <c r="U2283" s="3">
        <f t="shared" ca="1" si="609"/>
        <v>46.418930304315012</v>
      </c>
      <c r="W2283" s="34">
        <f t="shared" si="602"/>
        <v>5</v>
      </c>
      <c r="X2283" s="73" t="b">
        <f>COUNTIF('Power Curve'!$D$2:$D$31,W2283)&gt;0</f>
        <v>1</v>
      </c>
      <c r="Y2283" s="73" t="b">
        <f t="shared" si="603"/>
        <v>0</v>
      </c>
      <c r="Z2283" s="73" t="b">
        <f t="shared" si="610"/>
        <v>1</v>
      </c>
      <c r="AA2283" s="34" t="str">
        <f t="shared" si="604"/>
        <v>Outer</v>
      </c>
      <c r="AB2283" s="35" t="str">
        <f t="shared" si="611"/>
        <v>0.1-0.2</v>
      </c>
      <c r="AC2283" s="36" t="str">
        <f t="shared" si="605"/>
        <v>22-23</v>
      </c>
      <c r="AD2283" s="36" t="str">
        <f t="shared" si="606"/>
        <v>Mar</v>
      </c>
      <c r="AE2283" s="35" t="str">
        <f t="shared" si="607"/>
        <v>285-295</v>
      </c>
      <c r="AF2283" s="36" t="str">
        <f t="shared" si="608"/>
        <v>LWS-HTI</v>
      </c>
    </row>
    <row r="2284" spans="5:32" x14ac:dyDescent="0.3">
      <c r="E2284" s="12">
        <v>40987.944444444445</v>
      </c>
      <c r="F2284" s="16">
        <v>5.48</v>
      </c>
      <c r="G2284" s="16">
        <v>244.40001296997028</v>
      </c>
      <c r="H2284" s="29">
        <v>1.2008904884200549</v>
      </c>
      <c r="I2284" s="26">
        <v>274.5</v>
      </c>
      <c r="J2284" s="30">
        <v>0.17153284671532845</v>
      </c>
      <c r="K2284" s="31">
        <v>0.21559640315836073</v>
      </c>
      <c r="L2284" s="108">
        <f ca="1">REWS!R2284</f>
        <v>5.5193294026231809</v>
      </c>
      <c r="M2284" s="22">
        <f t="shared" si="595"/>
        <v>5.443810479135232</v>
      </c>
      <c r="N2284" s="22">
        <f t="shared" ca="1" si="596"/>
        <v>5.4828801532480425</v>
      </c>
      <c r="O2284" s="22">
        <f t="shared" si="597"/>
        <v>0.19940843421846949</v>
      </c>
      <c r="P2284" s="81">
        <f t="shared" ca="1" si="598"/>
        <v>6</v>
      </c>
      <c r="Q2284" s="22">
        <f t="shared" ca="1" si="599"/>
        <v>0.45327848691212208</v>
      </c>
      <c r="R2284" s="3">
        <f ca="1">IF(N2284&gt;'Power Curve'!$C$37,0,INDEX(Ci,$P2284,1)*POWER(1-Q2284,3)+INDEX(Ci,$P2284,2)*3*Q2284*POWER(1-Q2284,2)+INDEX(Ci,$P2284,3)*3*POWER(Q2284,2)*(1-Q2284)+INDEX(Ci,$P2284,4)*POWER(Q2284,3))</f>
        <v>279.08074577686347</v>
      </c>
      <c r="S2284" s="3">
        <f t="shared" si="600"/>
        <v>244.40001296997028</v>
      </c>
      <c r="T2284" s="3">
        <f t="shared" ca="1" si="601"/>
        <v>34.680732806893189</v>
      </c>
      <c r="U2284" s="3">
        <f t="shared" ca="1" si="609"/>
        <v>34.680732806893189</v>
      </c>
      <c r="W2284" s="34">
        <f t="shared" si="602"/>
        <v>5</v>
      </c>
      <c r="X2284" s="73" t="b">
        <f>COUNTIF('Power Curve'!$D$2:$D$31,W2284)&gt;0</f>
        <v>1</v>
      </c>
      <c r="Y2284" s="73" t="b">
        <f t="shared" si="603"/>
        <v>0</v>
      </c>
      <c r="Z2284" s="73" t="b">
        <f t="shared" si="610"/>
        <v>1</v>
      </c>
      <c r="AA2284" s="34" t="str">
        <f t="shared" si="604"/>
        <v>Outer</v>
      </c>
      <c r="AB2284" s="35" t="str">
        <f t="shared" si="611"/>
        <v>0.1-0.2</v>
      </c>
      <c r="AC2284" s="36" t="str">
        <f t="shared" si="605"/>
        <v>22-23</v>
      </c>
      <c r="AD2284" s="36" t="str">
        <f t="shared" si="606"/>
        <v>Mar</v>
      </c>
      <c r="AE2284" s="35" t="str">
        <f t="shared" si="607"/>
        <v>265-275</v>
      </c>
      <c r="AF2284" s="36" t="str">
        <f t="shared" si="608"/>
        <v>LWS-HTI</v>
      </c>
    </row>
    <row r="2285" spans="5:32" x14ac:dyDescent="0.3">
      <c r="E2285" s="12">
        <v>40987.951388888891</v>
      </c>
      <c r="F2285" s="16">
        <v>5.14</v>
      </c>
      <c r="G2285" s="16">
        <v>246.15000534057651</v>
      </c>
      <c r="H2285" s="29">
        <v>1.2001448416067737</v>
      </c>
      <c r="I2285" s="26">
        <v>272.3</v>
      </c>
      <c r="J2285" s="30">
        <v>0.23735408560311286</v>
      </c>
      <c r="K2285" s="31">
        <v>0.2606568337907762</v>
      </c>
      <c r="L2285" s="108">
        <f ca="1">REWS!R2285</f>
        <v>5.1210981185062048</v>
      </c>
      <c r="M2285" s="22">
        <f t="shared" si="595"/>
        <v>5.104998792503868</v>
      </c>
      <c r="N2285" s="22">
        <f t="shared" ca="1" si="596"/>
        <v>5.0862256247603126</v>
      </c>
      <c r="O2285" s="22">
        <f t="shared" si="597"/>
        <v>0.14704399586311143</v>
      </c>
      <c r="P2285" s="81">
        <f t="shared" ca="1" si="598"/>
        <v>6</v>
      </c>
      <c r="Q2285" s="22">
        <f t="shared" ca="1" si="599"/>
        <v>5.792587663170079E-2</v>
      </c>
      <c r="R2285" s="3">
        <f ca="1">IF(N2285&gt;'Power Curve'!$C$37,0,INDEX(Ci,$P2285,1)*POWER(1-Q2285,3)+INDEX(Ci,$P2285,2)*3*Q2285*POWER(1-Q2285,2)+INDEX(Ci,$P2285,3)*3*POWER(Q2285,2)*(1-Q2285)+INDEX(Ci,$P2285,4)*POWER(Q2285,3))</f>
        <v>220.38300828420614</v>
      </c>
      <c r="S2285" s="3">
        <f t="shared" si="600"/>
        <v>246.15000534057651</v>
      </c>
      <c r="T2285" s="3">
        <f t="shared" ca="1" si="601"/>
        <v>-25.766997056370371</v>
      </c>
      <c r="U2285" s="3">
        <f t="shared" ca="1" si="609"/>
        <v>25.766997056370371</v>
      </c>
      <c r="W2285" s="34">
        <f t="shared" si="602"/>
        <v>5</v>
      </c>
      <c r="X2285" s="73" t="b">
        <f>COUNTIF('Power Curve'!$D$2:$D$31,W2285)&gt;0</f>
        <v>1</v>
      </c>
      <c r="Y2285" s="73" t="b">
        <f t="shared" si="603"/>
        <v>0</v>
      </c>
      <c r="Z2285" s="73" t="b">
        <f t="shared" si="610"/>
        <v>1</v>
      </c>
      <c r="AA2285" s="34" t="str">
        <f t="shared" si="604"/>
        <v>Outer</v>
      </c>
      <c r="AB2285" s="35" t="str">
        <f t="shared" si="611"/>
        <v>0.1-0.2</v>
      </c>
      <c r="AC2285" s="36" t="str">
        <f t="shared" si="605"/>
        <v>22-23</v>
      </c>
      <c r="AD2285" s="36" t="str">
        <f t="shared" si="606"/>
        <v>Mar</v>
      </c>
      <c r="AE2285" s="35" t="str">
        <f t="shared" si="607"/>
        <v>265-275</v>
      </c>
      <c r="AF2285" s="36" t="str">
        <f t="shared" si="608"/>
        <v>LWS-HTI</v>
      </c>
    </row>
    <row r="2286" spans="5:32" x14ac:dyDescent="0.3">
      <c r="E2286" s="12">
        <v>40987.958333333336</v>
      </c>
      <c r="F2286" s="16">
        <v>6.43</v>
      </c>
      <c r="G2286" s="16">
        <v>395.55000686645531</v>
      </c>
      <c r="H2286" s="29">
        <v>1.1993000446721478</v>
      </c>
      <c r="I2286" s="26">
        <v>276.8</v>
      </c>
      <c r="J2286" s="30">
        <v>0.17107309486780717</v>
      </c>
      <c r="K2286" s="31">
        <v>0.2093339727428396</v>
      </c>
      <c r="L2286" s="108">
        <f ca="1">REWS!R2286</f>
        <v>6.4310524028527851</v>
      </c>
      <c r="M2286" s="22">
        <f t="shared" si="595"/>
        <v>6.3847156456798739</v>
      </c>
      <c r="N2286" s="22">
        <f t="shared" ca="1" si="596"/>
        <v>6.3857606368089153</v>
      </c>
      <c r="O2286" s="22">
        <f t="shared" si="597"/>
        <v>0.34482836079075402</v>
      </c>
      <c r="P2286" s="81">
        <f t="shared" ca="1" si="598"/>
        <v>7</v>
      </c>
      <c r="Q2286" s="22">
        <f t="shared" ca="1" si="599"/>
        <v>0.36022189120637199</v>
      </c>
      <c r="R2286" s="3">
        <f ca="1">IF(N2286&gt;'Power Curve'!$C$37,0,INDEX(Ci,$P2286,1)*POWER(1-Q2286,3)+INDEX(Ci,$P2286,2)*3*Q2286*POWER(1-Q2286,2)+INDEX(Ci,$P2286,3)*3*POWER(Q2286,2)*(1-Q2286)+INDEX(Ci,$P2286,4)*POWER(Q2286,3))</f>
        <v>443.83709640786043</v>
      </c>
      <c r="S2286" s="3">
        <f t="shared" si="600"/>
        <v>395.55000686645531</v>
      </c>
      <c r="T2286" s="3">
        <f t="shared" ca="1" si="601"/>
        <v>48.287089541405123</v>
      </c>
      <c r="U2286" s="3">
        <f t="shared" ca="1" si="609"/>
        <v>48.287089541405123</v>
      </c>
      <c r="W2286" s="34">
        <f t="shared" si="602"/>
        <v>6</v>
      </c>
      <c r="X2286" s="73" t="b">
        <f>COUNTIF('Power Curve'!$D$2:$D$31,W2286)&gt;0</f>
        <v>1</v>
      </c>
      <c r="Y2286" s="73" t="b">
        <f t="shared" si="603"/>
        <v>0</v>
      </c>
      <c r="Z2286" s="73" t="b">
        <f t="shared" si="610"/>
        <v>1</v>
      </c>
      <c r="AA2286" s="34" t="str">
        <f t="shared" si="604"/>
        <v>Outer</v>
      </c>
      <c r="AB2286" s="35" t="str">
        <f t="shared" si="611"/>
        <v>0.3-0.4</v>
      </c>
      <c r="AC2286" s="36" t="str">
        <f t="shared" si="605"/>
        <v>23-24</v>
      </c>
      <c r="AD2286" s="36" t="str">
        <f t="shared" si="606"/>
        <v>Mar</v>
      </c>
      <c r="AE2286" s="35" t="str">
        <f t="shared" si="607"/>
        <v>275-285</v>
      </c>
      <c r="AF2286" s="36" t="str">
        <f t="shared" si="608"/>
        <v>LWS-HTI</v>
      </c>
    </row>
    <row r="2287" spans="5:32" x14ac:dyDescent="0.3">
      <c r="E2287" s="12">
        <v>40987.965277777781</v>
      </c>
      <c r="F2287" s="16">
        <v>6.75</v>
      </c>
      <c r="G2287" s="16">
        <v>619.82001972198486</v>
      </c>
      <c r="H2287" s="29">
        <v>1.1990335140621908</v>
      </c>
      <c r="I2287" s="26">
        <v>278</v>
      </c>
      <c r="J2287" s="30">
        <v>0.18962962962962962</v>
      </c>
      <c r="K2287" s="31">
        <v>0.28811830132989713</v>
      </c>
      <c r="L2287" s="108">
        <f ca="1">REWS!R2287</f>
        <v>6.7338901697867639</v>
      </c>
      <c r="M2287" s="22">
        <f t="shared" si="595"/>
        <v>6.7019654402079158</v>
      </c>
      <c r="N2287" s="22">
        <f t="shared" ca="1" si="596"/>
        <v>6.6859702512691417</v>
      </c>
      <c r="O2287" s="22">
        <f t="shared" si="597"/>
        <v>0.39386033921506564</v>
      </c>
      <c r="P2287" s="81">
        <f t="shared" ca="1" si="598"/>
        <v>7</v>
      </c>
      <c r="Q2287" s="22">
        <f t="shared" ca="1" si="599"/>
        <v>0.66539884851732112</v>
      </c>
      <c r="R2287" s="3">
        <f ca="1">IF(N2287&gt;'Power Curve'!$C$37,0,INDEX(Ci,$P2287,1)*POWER(1-Q2287,3)+INDEX(Ci,$P2287,2)*3*Q2287*POWER(1-Q2287,2)+INDEX(Ci,$P2287,3)*3*POWER(Q2287,2)*(1-Q2287)+INDEX(Ci,$P2287,4)*POWER(Q2287,3))</f>
        <v>516.39903537324813</v>
      </c>
      <c r="S2287" s="3">
        <f t="shared" si="600"/>
        <v>619.82001972198486</v>
      </c>
      <c r="T2287" s="3">
        <f t="shared" ca="1" si="601"/>
        <v>-103.42098434873674</v>
      </c>
      <c r="U2287" s="3">
        <f t="shared" ca="1" si="609"/>
        <v>103.42098434873674</v>
      </c>
      <c r="W2287" s="34">
        <f t="shared" si="602"/>
        <v>7</v>
      </c>
      <c r="X2287" s="73" t="b">
        <f>COUNTIF('Power Curve'!$D$2:$D$31,W2287)&gt;0</f>
        <v>1</v>
      </c>
      <c r="Y2287" s="73" t="b">
        <f t="shared" si="603"/>
        <v>0</v>
      </c>
      <c r="Z2287" s="73" t="b">
        <f t="shared" si="610"/>
        <v>1</v>
      </c>
      <c r="AA2287" s="34" t="str">
        <f t="shared" si="604"/>
        <v>Outer</v>
      </c>
      <c r="AB2287" s="35" t="str">
        <f t="shared" si="611"/>
        <v>0.3-0.4</v>
      </c>
      <c r="AC2287" s="36" t="str">
        <f t="shared" si="605"/>
        <v>23-24</v>
      </c>
      <c r="AD2287" s="36" t="str">
        <f t="shared" si="606"/>
        <v>Mar</v>
      </c>
      <c r="AE2287" s="35" t="str">
        <f t="shared" si="607"/>
        <v>275-285</v>
      </c>
      <c r="AF2287" s="36" t="str">
        <f t="shared" si="608"/>
        <v>LWS-HTI</v>
      </c>
    </row>
    <row r="2288" spans="5:32" x14ac:dyDescent="0.3">
      <c r="E2288" s="12">
        <v>40987.972222222219</v>
      </c>
      <c r="F2288" s="16">
        <v>6.89</v>
      </c>
      <c r="G2288" s="16">
        <v>390.88000488281205</v>
      </c>
      <c r="H2288" s="29">
        <v>1.1991223444349</v>
      </c>
      <c r="I2288" s="26">
        <v>283.7</v>
      </c>
      <c r="J2288" s="30">
        <v>0.14078374455732948</v>
      </c>
      <c r="K2288" s="31">
        <v>0.33395699111276456</v>
      </c>
      <c r="L2288" s="108">
        <f ca="1">REWS!R2288</f>
        <v>6.9095460127962527</v>
      </c>
      <c r="M2288" s="22">
        <f t="shared" si="595"/>
        <v>6.8411381013706416</v>
      </c>
      <c r="N2288" s="22">
        <f t="shared" ca="1" si="596"/>
        <v>6.8605454994650286</v>
      </c>
      <c r="O2288" s="22">
        <f t="shared" si="597"/>
        <v>0.41536992263193251</v>
      </c>
      <c r="P2288" s="81">
        <f t="shared" ca="1" si="598"/>
        <v>7</v>
      </c>
      <c r="Q2288" s="22">
        <f t="shared" ca="1" si="599"/>
        <v>0.84286266213306682</v>
      </c>
      <c r="R2288" s="3">
        <f ca="1">IF(N2288&gt;'Power Curve'!$C$37,0,INDEX(Ci,$P2288,1)*POWER(1-Q2288,3)+INDEX(Ci,$P2288,2)*3*Q2288*POWER(1-Q2288,2)+INDEX(Ci,$P2288,3)*3*POWER(Q2288,2)*(1-Q2288)+INDEX(Ci,$P2288,4)*POWER(Q2288,3))</f>
        <v>560.67609480549959</v>
      </c>
      <c r="S2288" s="3">
        <f t="shared" si="600"/>
        <v>390.88000488281205</v>
      </c>
      <c r="T2288" s="3">
        <f t="shared" ca="1" si="601"/>
        <v>169.79608992268754</v>
      </c>
      <c r="U2288" s="3">
        <f t="shared" ca="1" si="609"/>
        <v>169.79608992268754</v>
      </c>
      <c r="W2288" s="34">
        <f t="shared" si="602"/>
        <v>7</v>
      </c>
      <c r="X2288" s="73" t="b">
        <f>COUNTIF('Power Curve'!$D$2:$D$31,W2288)&gt;0</f>
        <v>1</v>
      </c>
      <c r="Y2288" s="73" t="b">
        <f t="shared" si="603"/>
        <v>0</v>
      </c>
      <c r="Z2288" s="73" t="b">
        <f t="shared" si="610"/>
        <v>1</v>
      </c>
      <c r="AA2288" s="34" t="str">
        <f t="shared" si="604"/>
        <v>Outer</v>
      </c>
      <c r="AB2288" s="35" t="str">
        <f t="shared" si="611"/>
        <v>0.4-0.5</v>
      </c>
      <c r="AC2288" s="36" t="str">
        <f t="shared" si="605"/>
        <v>23-24</v>
      </c>
      <c r="AD2288" s="36" t="str">
        <f t="shared" si="606"/>
        <v>Mar</v>
      </c>
      <c r="AE2288" s="35" t="str">
        <f t="shared" si="607"/>
        <v>275-285</v>
      </c>
      <c r="AF2288" s="36" t="str">
        <f t="shared" si="608"/>
        <v>LWS-HTI</v>
      </c>
    </row>
    <row r="2289" spans="5:32" x14ac:dyDescent="0.3">
      <c r="E2289" s="12">
        <v>40987.979166666664</v>
      </c>
      <c r="F2289" s="16">
        <v>6.56</v>
      </c>
      <c r="G2289" s="16">
        <v>434.81000518798879</v>
      </c>
      <c r="H2289" s="29">
        <v>1.1988114946407369</v>
      </c>
      <c r="I2289" s="26">
        <v>283.89999999999998</v>
      </c>
      <c r="J2289" s="30">
        <v>0.1600609756097561</v>
      </c>
      <c r="K2289" s="31">
        <v>0.34350131273155382</v>
      </c>
      <c r="L2289" s="108">
        <f ca="1">REWS!R2289</f>
        <v>6.7116778481403978</v>
      </c>
      <c r="M2289" s="22">
        <f t="shared" si="595"/>
        <v>6.5129154857949567</v>
      </c>
      <c r="N2289" s="22">
        <f t="shared" ca="1" si="596"/>
        <v>6.6635046635397215</v>
      </c>
      <c r="O2289" s="22">
        <f t="shared" si="597"/>
        <v>0.3646420593429443</v>
      </c>
      <c r="P2289" s="81">
        <f t="shared" ca="1" si="598"/>
        <v>7</v>
      </c>
      <c r="Q2289" s="22">
        <f t="shared" ca="1" si="599"/>
        <v>0.64256153959304285</v>
      </c>
      <c r="R2289" s="3">
        <f ca="1">IF(N2289&gt;'Power Curve'!$C$37,0,INDEX(Ci,$P2289,1)*POWER(1-Q2289,3)+INDEX(Ci,$P2289,2)*3*Q2289*POWER(1-Q2289,2)+INDEX(Ci,$P2289,3)*3*POWER(Q2289,2)*(1-Q2289)+INDEX(Ci,$P2289,4)*POWER(Q2289,3))</f>
        <v>510.78018366676906</v>
      </c>
      <c r="S2289" s="3">
        <f t="shared" si="600"/>
        <v>434.81000518798879</v>
      </c>
      <c r="T2289" s="3">
        <f t="shared" ca="1" si="601"/>
        <v>75.970178478780269</v>
      </c>
      <c r="U2289" s="3">
        <f t="shared" ca="1" si="609"/>
        <v>75.970178478780269</v>
      </c>
      <c r="W2289" s="34">
        <f t="shared" si="602"/>
        <v>7</v>
      </c>
      <c r="X2289" s="73" t="b">
        <f>COUNTIF('Power Curve'!$D$2:$D$31,W2289)&gt;0</f>
        <v>1</v>
      </c>
      <c r="Y2289" s="73" t="b">
        <f t="shared" si="603"/>
        <v>0</v>
      </c>
      <c r="Z2289" s="73" t="b">
        <f t="shared" si="610"/>
        <v>1</v>
      </c>
      <c r="AA2289" s="34" t="str">
        <f t="shared" si="604"/>
        <v>Outer</v>
      </c>
      <c r="AB2289" s="35" t="str">
        <f t="shared" si="611"/>
        <v>0.3-0.4</v>
      </c>
      <c r="AC2289" s="36" t="str">
        <f t="shared" si="605"/>
        <v>23-24</v>
      </c>
      <c r="AD2289" s="36" t="str">
        <f t="shared" si="606"/>
        <v>Mar</v>
      </c>
      <c r="AE2289" s="35" t="str">
        <f t="shared" si="607"/>
        <v>275-285</v>
      </c>
      <c r="AF2289" s="36" t="str">
        <f t="shared" si="608"/>
        <v>LWS-HTI</v>
      </c>
    </row>
    <row r="2290" spans="5:32" x14ac:dyDescent="0.3">
      <c r="E2290" s="12">
        <v>40987.986111111109</v>
      </c>
      <c r="F2290" s="16">
        <v>6.51</v>
      </c>
      <c r="G2290" s="16">
        <v>437.81999969482411</v>
      </c>
      <c r="H2290" s="29">
        <v>1.1982789858783316</v>
      </c>
      <c r="I2290" s="26">
        <v>288.8</v>
      </c>
      <c r="J2290" s="30">
        <v>0.1781874039938556</v>
      </c>
      <c r="K2290" s="31">
        <v>0.40875738243631843</v>
      </c>
      <c r="L2290" s="108">
        <f ca="1">REWS!R2290</f>
        <v>6.5805868318545393</v>
      </c>
      <c r="M2290" s="22">
        <f t="shared" si="595"/>
        <v>6.4623172303794432</v>
      </c>
      <c r="N2290" s="22">
        <f t="shared" ca="1" si="596"/>
        <v>6.5323870460064004</v>
      </c>
      <c r="O2290" s="22">
        <f t="shared" si="597"/>
        <v>0.35682193586096683</v>
      </c>
      <c r="P2290" s="81">
        <f t="shared" ca="1" si="598"/>
        <v>7</v>
      </c>
      <c r="Q2290" s="22">
        <f t="shared" ca="1" si="599"/>
        <v>0.50927441739136203</v>
      </c>
      <c r="R2290" s="3">
        <f ca="1">IF(N2290&gt;'Power Curve'!$C$37,0,INDEX(Ci,$P2290,1)*POWER(1-Q2290,3)+INDEX(Ci,$P2290,2)*3*Q2290*POWER(1-Q2290,2)+INDEX(Ci,$P2290,3)*3*POWER(Q2290,2)*(1-Q2290)+INDEX(Ci,$P2290,4)*POWER(Q2290,3))</f>
        <v>478.51868745520164</v>
      </c>
      <c r="S2290" s="3">
        <f t="shared" si="600"/>
        <v>437.81999969482411</v>
      </c>
      <c r="T2290" s="3">
        <f t="shared" ca="1" si="601"/>
        <v>40.698687760377538</v>
      </c>
      <c r="U2290" s="3">
        <f t="shared" ca="1" si="609"/>
        <v>40.698687760377538</v>
      </c>
      <c r="W2290" s="34">
        <f t="shared" si="602"/>
        <v>6</v>
      </c>
      <c r="X2290" s="73" t="b">
        <f>COUNTIF('Power Curve'!$D$2:$D$31,W2290)&gt;0</f>
        <v>1</v>
      </c>
      <c r="Y2290" s="73" t="b">
        <f t="shared" si="603"/>
        <v>0</v>
      </c>
      <c r="Z2290" s="73" t="b">
        <f t="shared" si="610"/>
        <v>1</v>
      </c>
      <c r="AA2290" s="34" t="str">
        <f t="shared" si="604"/>
        <v>Outer</v>
      </c>
      <c r="AB2290" s="35" t="str">
        <f t="shared" si="611"/>
        <v>0.3-0.4</v>
      </c>
      <c r="AC2290" s="36" t="str">
        <f t="shared" si="605"/>
        <v>23-24</v>
      </c>
      <c r="AD2290" s="36" t="str">
        <f t="shared" si="606"/>
        <v>Mar</v>
      </c>
      <c r="AE2290" s="35" t="str">
        <f t="shared" si="607"/>
        <v>285-295</v>
      </c>
      <c r="AF2290" s="36" t="str">
        <f t="shared" si="608"/>
        <v>LWS-HTI</v>
      </c>
    </row>
    <row r="2291" spans="5:32" x14ac:dyDescent="0.3">
      <c r="E2291" s="12">
        <v>40987.993055555555</v>
      </c>
      <c r="F2291" s="16">
        <v>6.44</v>
      </c>
      <c r="G2291" s="16">
        <v>547.29997825622581</v>
      </c>
      <c r="H2291" s="29">
        <v>1.1988114946407369</v>
      </c>
      <c r="I2291" s="26">
        <v>294.8</v>
      </c>
      <c r="J2291" s="30">
        <v>0.17391304347826086</v>
      </c>
      <c r="K2291" s="31">
        <v>0.30405415357459636</v>
      </c>
      <c r="L2291" s="108">
        <f ca="1">REWS!R2291</f>
        <v>6.4182781183412541</v>
      </c>
      <c r="M2291" s="22">
        <f t="shared" si="595"/>
        <v>6.3937767878840743</v>
      </c>
      <c r="N2291" s="22">
        <f t="shared" ca="1" si="596"/>
        <v>6.3722108154090966</v>
      </c>
      <c r="O2291" s="22">
        <f t="shared" si="597"/>
        <v>0.3462287895277274</v>
      </c>
      <c r="P2291" s="81">
        <f t="shared" ca="1" si="598"/>
        <v>7</v>
      </c>
      <c r="Q2291" s="22">
        <f t="shared" ca="1" si="599"/>
        <v>0.34644787109599579</v>
      </c>
      <c r="R2291" s="3">
        <f ca="1">IF(N2291&gt;'Power Curve'!$C$37,0,INDEX(Ci,$P2291,1)*POWER(1-Q2291,3)+INDEX(Ci,$P2291,2)*3*Q2291*POWER(1-Q2291,2)+INDEX(Ci,$P2291,3)*3*POWER(Q2291,2)*(1-Q2291)+INDEX(Ci,$P2291,4)*POWER(Q2291,3))</f>
        <v>440.7230633772885</v>
      </c>
      <c r="S2291" s="3">
        <f t="shared" si="600"/>
        <v>547.29997825622581</v>
      </c>
      <c r="T2291" s="3">
        <f t="shared" ca="1" si="601"/>
        <v>-106.57691487893732</v>
      </c>
      <c r="U2291" s="3">
        <f t="shared" ca="1" si="609"/>
        <v>106.57691487893732</v>
      </c>
      <c r="W2291" s="34">
        <f t="shared" si="602"/>
        <v>6</v>
      </c>
      <c r="X2291" s="73" t="b">
        <f>COUNTIF('Power Curve'!$D$2:$D$31,W2291)&gt;0</f>
        <v>1</v>
      </c>
      <c r="Y2291" s="73" t="b">
        <f t="shared" si="603"/>
        <v>0</v>
      </c>
      <c r="Z2291" s="73" t="b">
        <f t="shared" si="610"/>
        <v>1</v>
      </c>
      <c r="AA2291" s="34" t="str">
        <f t="shared" si="604"/>
        <v>Outer</v>
      </c>
      <c r="AB2291" s="35" t="str">
        <f t="shared" si="611"/>
        <v>0.3-0.4</v>
      </c>
      <c r="AC2291" s="36" t="str">
        <f t="shared" si="605"/>
        <v>23-24</v>
      </c>
      <c r="AD2291" s="36" t="str">
        <f t="shared" si="606"/>
        <v>Mar</v>
      </c>
      <c r="AE2291" s="35" t="str">
        <f t="shared" si="607"/>
        <v>285-295</v>
      </c>
      <c r="AF2291" s="36" t="str">
        <f t="shared" si="608"/>
        <v>LWS-HTI</v>
      </c>
    </row>
    <row r="2292" spans="5:32" x14ac:dyDescent="0.3">
      <c r="E2292" s="12">
        <v>40988</v>
      </c>
      <c r="F2292" s="16">
        <v>6.16</v>
      </c>
      <c r="G2292" s="16">
        <v>340.43999099731434</v>
      </c>
      <c r="H2292" s="29">
        <v>1.1987109330791232</v>
      </c>
      <c r="I2292" s="26">
        <v>298</v>
      </c>
      <c r="J2292" s="30">
        <v>0.125</v>
      </c>
      <c r="K2292" s="31">
        <v>0.49468873663437296</v>
      </c>
      <c r="L2292" s="108">
        <f ca="1">REWS!R2292</f>
        <v>6.1239001989439155</v>
      </c>
      <c r="M2292" s="22">
        <f t="shared" si="595"/>
        <v>6.1156154816529797</v>
      </c>
      <c r="N2292" s="22">
        <f t="shared" ca="1" si="596"/>
        <v>6.079775789733632</v>
      </c>
      <c r="O2292" s="22">
        <f t="shared" si="597"/>
        <v>0.30323806297456701</v>
      </c>
      <c r="P2292" s="81">
        <f t="shared" ca="1" si="598"/>
        <v>7</v>
      </c>
      <c r="Q2292" s="22">
        <f t="shared" ca="1" si="599"/>
        <v>4.917414284699189E-2</v>
      </c>
      <c r="R2292" s="3">
        <f ca="1">IF(N2292&gt;'Power Curve'!$C$37,0,INDEX(Ci,$P2292,1)*POWER(1-Q2292,3)+INDEX(Ci,$P2292,2)*3*Q2292*POWER(1-Q2292,2)+INDEX(Ci,$P2292,3)*3*POWER(Q2292,2)*(1-Q2292)+INDEX(Ci,$P2292,4)*POWER(Q2292,3))</f>
        <v>378.3218173684653</v>
      </c>
      <c r="S2292" s="3">
        <f t="shared" si="600"/>
        <v>340.43999099731434</v>
      </c>
      <c r="T2292" s="3">
        <f t="shared" ca="1" si="601"/>
        <v>37.881826371150964</v>
      </c>
      <c r="U2292" s="3">
        <f t="shared" ca="1" si="609"/>
        <v>37.881826371150964</v>
      </c>
      <c r="W2292" s="34">
        <f t="shared" si="602"/>
        <v>6</v>
      </c>
      <c r="X2292" s="73" t="b">
        <f>COUNTIF('Power Curve'!$D$2:$D$31,W2292)&gt;0</f>
        <v>1</v>
      </c>
      <c r="Y2292" s="73" t="b">
        <f t="shared" si="603"/>
        <v>0</v>
      </c>
      <c r="Z2292" s="73" t="b">
        <f t="shared" si="610"/>
        <v>1</v>
      </c>
      <c r="AA2292" s="34" t="str">
        <f t="shared" si="604"/>
        <v>Outer</v>
      </c>
      <c r="AB2292" s="35" t="str">
        <f t="shared" si="611"/>
        <v>0.3-0.4</v>
      </c>
      <c r="AC2292" s="36" t="str">
        <f t="shared" si="605"/>
        <v>0-1</v>
      </c>
      <c r="AD2292" s="36" t="str">
        <f t="shared" si="606"/>
        <v>Mar</v>
      </c>
      <c r="AE2292" s="35" t="str">
        <f t="shared" si="607"/>
        <v>295-305</v>
      </c>
      <c r="AF2292" s="36" t="str">
        <f t="shared" si="608"/>
        <v>Inner-TI</v>
      </c>
    </row>
    <row r="2293" spans="5:32" x14ac:dyDescent="0.3">
      <c r="E2293" s="12">
        <v>40988.006944444445</v>
      </c>
      <c r="F2293" s="16">
        <v>5.6</v>
      </c>
      <c r="G2293" s="16">
        <v>273.54000091552712</v>
      </c>
      <c r="H2293" s="29">
        <v>1.1992111879705769</v>
      </c>
      <c r="I2293" s="26">
        <v>296.7</v>
      </c>
      <c r="J2293" s="30">
        <v>9.6428571428571447E-2</v>
      </c>
      <c r="K2293" s="31">
        <v>0.47743663274483544</v>
      </c>
      <c r="L2293" s="108">
        <f ca="1">REWS!R2293</f>
        <v>5.6739749345101353</v>
      </c>
      <c r="M2293" s="22">
        <f t="shared" si="595"/>
        <v>5.5604237284190159</v>
      </c>
      <c r="N2293" s="22">
        <f t="shared" ca="1" si="596"/>
        <v>5.6338758679115877</v>
      </c>
      <c r="O2293" s="22">
        <f t="shared" si="597"/>
        <v>0.21743138780738339</v>
      </c>
      <c r="P2293" s="81">
        <f t="shared" ca="1" si="598"/>
        <v>6</v>
      </c>
      <c r="Q2293" s="22">
        <f t="shared" ca="1" si="599"/>
        <v>0.60377859631711772</v>
      </c>
      <c r="R2293" s="3">
        <f ca="1">IF(N2293&gt;'Power Curve'!$C$37,0,INDEX(Ci,$P2293,1)*POWER(1-Q2293,3)+INDEX(Ci,$P2293,2)*3*Q2293*POWER(1-Q2293,2)+INDEX(Ci,$P2293,3)*3*POWER(Q2293,2)*(1-Q2293)+INDEX(Ci,$P2293,4)*POWER(Q2293,3))</f>
        <v>301.86605496576516</v>
      </c>
      <c r="S2293" s="3">
        <f t="shared" si="600"/>
        <v>273.54000091552712</v>
      </c>
      <c r="T2293" s="3">
        <f t="shared" ca="1" si="601"/>
        <v>28.326054050238042</v>
      </c>
      <c r="U2293" s="3">
        <f t="shared" ca="1" si="609"/>
        <v>28.326054050238042</v>
      </c>
      <c r="W2293" s="34">
        <f t="shared" si="602"/>
        <v>6</v>
      </c>
      <c r="X2293" s="73" t="b">
        <f>COUNTIF('Power Curve'!$D$2:$D$31,W2293)&gt;0</f>
        <v>1</v>
      </c>
      <c r="Y2293" s="73" t="b">
        <f t="shared" si="603"/>
        <v>0</v>
      </c>
      <c r="Z2293" s="73" t="b">
        <f t="shared" si="610"/>
        <v>1</v>
      </c>
      <c r="AA2293" s="34" t="str">
        <f t="shared" si="604"/>
        <v>Outer</v>
      </c>
      <c r="AB2293" s="35" t="str">
        <f t="shared" si="611"/>
        <v>0.2-0.3</v>
      </c>
      <c r="AC2293" s="36" t="str">
        <f t="shared" si="605"/>
        <v>0-1</v>
      </c>
      <c r="AD2293" s="36" t="str">
        <f t="shared" si="606"/>
        <v>Mar</v>
      </c>
      <c r="AE2293" s="35" t="str">
        <f t="shared" si="607"/>
        <v>295-305</v>
      </c>
      <c r="AF2293" s="36" t="str">
        <f t="shared" si="608"/>
        <v>LWS-LTI</v>
      </c>
    </row>
    <row r="2294" spans="5:32" x14ac:dyDescent="0.3">
      <c r="E2294" s="12">
        <v>40988.013888888891</v>
      </c>
      <c r="F2294" s="16">
        <v>5.77</v>
      </c>
      <c r="G2294" s="16">
        <v>286.58000564575252</v>
      </c>
      <c r="H2294" s="29">
        <v>1.1987671008342307</v>
      </c>
      <c r="I2294" s="26">
        <v>292.3</v>
      </c>
      <c r="J2294" s="30">
        <v>6.7590987868284241E-2</v>
      </c>
      <c r="K2294" s="31">
        <v>0.48834065344558225</v>
      </c>
      <c r="L2294" s="108">
        <f ca="1">REWS!R2294</f>
        <v>5.7423122198300378</v>
      </c>
      <c r="M2294" s="22">
        <f t="shared" si="595"/>
        <v>5.7285150109383096</v>
      </c>
      <c r="N2294" s="22">
        <f t="shared" ca="1" si="596"/>
        <v>5.7010262996171335</v>
      </c>
      <c r="O2294" s="22">
        <f t="shared" si="597"/>
        <v>0.24341043737638909</v>
      </c>
      <c r="P2294" s="81">
        <f t="shared" ca="1" si="598"/>
        <v>6</v>
      </c>
      <c r="Q2294" s="22">
        <f t="shared" ca="1" si="599"/>
        <v>0.6707086237076052</v>
      </c>
      <c r="R2294" s="3">
        <f ca="1">IF(N2294&gt;'Power Curve'!$C$37,0,INDEX(Ci,$P2294,1)*POWER(1-Q2294,3)+INDEX(Ci,$P2294,2)*3*Q2294*POWER(1-Q2294,2)+INDEX(Ci,$P2294,3)*3*POWER(Q2294,2)*(1-Q2294)+INDEX(Ci,$P2294,4)*POWER(Q2294,3))</f>
        <v>312.34032852520926</v>
      </c>
      <c r="S2294" s="3">
        <f t="shared" si="600"/>
        <v>286.58000564575252</v>
      </c>
      <c r="T2294" s="3">
        <f t="shared" ca="1" si="601"/>
        <v>25.760322879456737</v>
      </c>
      <c r="U2294" s="3">
        <f t="shared" ca="1" si="609"/>
        <v>25.760322879456737</v>
      </c>
      <c r="W2294" s="34">
        <f t="shared" si="602"/>
        <v>6</v>
      </c>
      <c r="X2294" s="73" t="b">
        <f>COUNTIF('Power Curve'!$D$2:$D$31,W2294)&gt;0</f>
        <v>1</v>
      </c>
      <c r="Y2294" s="73" t="b">
        <f t="shared" si="603"/>
        <v>0</v>
      </c>
      <c r="Z2294" s="73" t="b">
        <f t="shared" si="610"/>
        <v>1</v>
      </c>
      <c r="AA2294" s="34" t="str">
        <f t="shared" si="604"/>
        <v>Outer</v>
      </c>
      <c r="AB2294" s="35" t="str">
        <f t="shared" si="611"/>
        <v>0.2-0.3</v>
      </c>
      <c r="AC2294" s="36" t="str">
        <f t="shared" si="605"/>
        <v>0-1</v>
      </c>
      <c r="AD2294" s="36" t="str">
        <f t="shared" si="606"/>
        <v>Mar</v>
      </c>
      <c r="AE2294" s="35" t="str">
        <f t="shared" si="607"/>
        <v>285-295</v>
      </c>
      <c r="AF2294" s="36" t="str">
        <f t="shared" si="608"/>
        <v>LWS-LTI</v>
      </c>
    </row>
    <row r="2295" spans="5:32" x14ac:dyDescent="0.3">
      <c r="E2295" s="12">
        <v>40988.020833333336</v>
      </c>
      <c r="F2295" s="16">
        <v>5.65</v>
      </c>
      <c r="G2295" s="16">
        <v>261.22999572753929</v>
      </c>
      <c r="H2295" s="29">
        <v>1.1987227103155422</v>
      </c>
      <c r="I2295" s="26">
        <v>294.2</v>
      </c>
      <c r="J2295" s="30">
        <v>5.8407079646017698E-2</v>
      </c>
      <c r="K2295" s="31">
        <v>0.65833905478375565</v>
      </c>
      <c r="L2295" s="108">
        <f ca="1">REWS!R2295</f>
        <v>5.6791234246623983</v>
      </c>
      <c r="M2295" s="22">
        <f t="shared" si="595"/>
        <v>5.6093085441302417</v>
      </c>
      <c r="N2295" s="22">
        <f t="shared" ca="1" si="596"/>
        <v>5.638222221084777</v>
      </c>
      <c r="O2295" s="22">
        <f t="shared" si="597"/>
        <v>0.22498669365965371</v>
      </c>
      <c r="P2295" s="81">
        <f t="shared" ca="1" si="598"/>
        <v>6</v>
      </c>
      <c r="Q2295" s="22">
        <f t="shared" ca="1" si="599"/>
        <v>0.60811068368486376</v>
      </c>
      <c r="R2295" s="3">
        <f ca="1">IF(N2295&gt;'Power Curve'!$C$37,0,INDEX(Ci,$P2295,1)*POWER(1-Q2295,3)+INDEX(Ci,$P2295,2)*3*Q2295*POWER(1-Q2295,2)+INDEX(Ci,$P2295,3)*3*POWER(Q2295,2)*(1-Q2295)+INDEX(Ci,$P2295,4)*POWER(Q2295,3))</f>
        <v>302.53641062442392</v>
      </c>
      <c r="S2295" s="3">
        <f t="shared" si="600"/>
        <v>261.22999572753929</v>
      </c>
      <c r="T2295" s="3">
        <f t="shared" ca="1" si="601"/>
        <v>41.306414896884633</v>
      </c>
      <c r="U2295" s="3">
        <f t="shared" ca="1" si="609"/>
        <v>41.306414896884633</v>
      </c>
      <c r="W2295" s="34">
        <f t="shared" si="602"/>
        <v>6</v>
      </c>
      <c r="X2295" s="73" t="b">
        <f>COUNTIF('Power Curve'!$D$2:$D$31,W2295)&gt;0</f>
        <v>1</v>
      </c>
      <c r="Y2295" s="73" t="b">
        <f t="shared" si="603"/>
        <v>0</v>
      </c>
      <c r="Z2295" s="73" t="b">
        <f t="shared" si="610"/>
        <v>1</v>
      </c>
      <c r="AA2295" s="34" t="str">
        <f t="shared" si="604"/>
        <v>Outer</v>
      </c>
      <c r="AB2295" s="35" t="str">
        <f t="shared" si="611"/>
        <v>0.2-0.3</v>
      </c>
      <c r="AC2295" s="36" t="str">
        <f t="shared" si="605"/>
        <v>0-1</v>
      </c>
      <c r="AD2295" s="36" t="str">
        <f t="shared" si="606"/>
        <v>Mar</v>
      </c>
      <c r="AE2295" s="35" t="str">
        <f t="shared" si="607"/>
        <v>285-295</v>
      </c>
      <c r="AF2295" s="36" t="str">
        <f t="shared" si="608"/>
        <v>LWS-LTI</v>
      </c>
    </row>
    <row r="2296" spans="5:32" x14ac:dyDescent="0.3">
      <c r="E2296" s="12">
        <v>40988.027777777781</v>
      </c>
      <c r="F2296" s="16">
        <v>5.26</v>
      </c>
      <c r="G2296" s="16">
        <v>179.0200004577637</v>
      </c>
      <c r="H2296" s="29">
        <v>1.1987997395534271</v>
      </c>
      <c r="I2296" s="26">
        <v>295</v>
      </c>
      <c r="J2296" s="30">
        <v>7.7946768060836502E-2</v>
      </c>
      <c r="K2296" s="31">
        <v>0.51754044004704436</v>
      </c>
      <c r="L2296" s="108">
        <f ca="1">REWS!R2296</f>
        <v>5.1679029641745799</v>
      </c>
      <c r="M2296" s="22">
        <f t="shared" si="595"/>
        <v>5.2222291892543371</v>
      </c>
      <c r="N2296" s="22">
        <f t="shared" ca="1" si="596"/>
        <v>5.1307934803700572</v>
      </c>
      <c r="O2296" s="22">
        <f t="shared" si="597"/>
        <v>0.16516233158242558</v>
      </c>
      <c r="P2296" s="81">
        <f t="shared" ca="1" si="598"/>
        <v>6</v>
      </c>
      <c r="Q2296" s="22">
        <f t="shared" ca="1" si="599"/>
        <v>0.10234744952308029</v>
      </c>
      <c r="R2296" s="3">
        <f ca="1">IF(N2296&gt;'Power Curve'!$C$37,0,INDEX(Ci,$P2296,1)*POWER(1-Q2296,3)+INDEX(Ci,$P2296,2)*3*Q2296*POWER(1-Q2296,2)+INDEX(Ci,$P2296,3)*3*POWER(Q2296,2)*(1-Q2296)+INDEX(Ci,$P2296,4)*POWER(Q2296,3))</f>
        <v>227.12532956528031</v>
      </c>
      <c r="S2296" s="3">
        <f t="shared" si="600"/>
        <v>179.0200004577637</v>
      </c>
      <c r="T2296" s="3">
        <f t="shared" ca="1" si="601"/>
        <v>48.10532910751661</v>
      </c>
      <c r="U2296" s="3">
        <f t="shared" ca="1" si="609"/>
        <v>48.10532910751661</v>
      </c>
      <c r="W2296" s="34">
        <f t="shared" si="602"/>
        <v>5</v>
      </c>
      <c r="X2296" s="73" t="b">
        <f>COUNTIF('Power Curve'!$D$2:$D$31,W2296)&gt;0</f>
        <v>1</v>
      </c>
      <c r="Y2296" s="73" t="b">
        <f t="shared" si="603"/>
        <v>0</v>
      </c>
      <c r="Z2296" s="73" t="b">
        <f t="shared" si="610"/>
        <v>1</v>
      </c>
      <c r="AA2296" s="34" t="str">
        <f t="shared" si="604"/>
        <v>Outer</v>
      </c>
      <c r="AB2296" s="35" t="str">
        <f t="shared" si="611"/>
        <v>0.1-0.2</v>
      </c>
      <c r="AC2296" s="36" t="str">
        <f t="shared" si="605"/>
        <v>0-1</v>
      </c>
      <c r="AD2296" s="36" t="str">
        <f t="shared" si="606"/>
        <v>Mar</v>
      </c>
      <c r="AE2296" s="35" t="str">
        <f t="shared" si="607"/>
        <v>295-305</v>
      </c>
      <c r="AF2296" s="36" t="str">
        <f t="shared" si="608"/>
        <v>LWS-LTI</v>
      </c>
    </row>
    <row r="2297" spans="5:32" x14ac:dyDescent="0.3">
      <c r="E2297" s="12">
        <v>40988.034722222219</v>
      </c>
      <c r="F2297" s="16">
        <v>4.34</v>
      </c>
      <c r="G2297" s="16">
        <v>38.7999973297119</v>
      </c>
      <c r="H2297" s="29">
        <v>1.1996556031959178</v>
      </c>
      <c r="I2297" s="26">
        <v>279.8</v>
      </c>
      <c r="J2297" s="30">
        <v>4.8387096774193547E-2</v>
      </c>
      <c r="K2297" s="31">
        <v>0.36116307897944189</v>
      </c>
      <c r="L2297" s="108">
        <f ca="1">REWS!R2297</f>
        <v>4.3294315245270765</v>
      </c>
      <c r="M2297" s="22">
        <f t="shared" si="595"/>
        <v>4.3098606545778795</v>
      </c>
      <c r="N2297" s="22">
        <f t="shared" ca="1" si="596"/>
        <v>4.2993655724074591</v>
      </c>
      <c r="O2297" s="22">
        <f t="shared" si="597"/>
        <v>2.415283345547662E-2</v>
      </c>
      <c r="P2297" s="81">
        <f t="shared" ca="1" si="598"/>
        <v>5</v>
      </c>
      <c r="Q2297" s="22">
        <f t="shared" ca="1" si="599"/>
        <v>0.16669657487885781</v>
      </c>
      <c r="R2297" s="3">
        <f ca="1">IF(N2297&gt;'Power Curve'!$C$37,0,INDEX(Ci,$P2297,1)*POWER(1-Q2297,3)+INDEX(Ci,$P2297,2)*3*Q2297*POWER(1-Q2297,2)+INDEX(Ci,$P2297,3)*3*POWER(Q2297,2)*(1-Q2297)+INDEX(Ci,$P2297,4)*POWER(Q2297,3))</f>
        <v>92.731242654282198</v>
      </c>
      <c r="S2297" s="3">
        <f t="shared" si="600"/>
        <v>38.7999973297119</v>
      </c>
      <c r="T2297" s="3">
        <f t="shared" ca="1" si="601"/>
        <v>53.931245324570298</v>
      </c>
      <c r="U2297" s="3">
        <f t="shared" ca="1" si="609"/>
        <v>53.931245324570298</v>
      </c>
      <c r="W2297" s="34">
        <f t="shared" si="602"/>
        <v>4</v>
      </c>
      <c r="X2297" s="73" t="b">
        <f>COUNTIF('Power Curve'!$D$2:$D$31,W2297)&gt;0</f>
        <v>1</v>
      </c>
      <c r="Y2297" s="73" t="b">
        <f t="shared" si="603"/>
        <v>0</v>
      </c>
      <c r="Z2297" s="73" t="b">
        <f t="shared" si="610"/>
        <v>1</v>
      </c>
      <c r="AA2297" s="34" t="str">
        <f t="shared" si="604"/>
        <v>Outer</v>
      </c>
      <c r="AB2297" s="35" t="str">
        <f t="shared" si="611"/>
        <v>0.0-0.1</v>
      </c>
      <c r="AC2297" s="36" t="str">
        <f t="shared" si="605"/>
        <v>0-1</v>
      </c>
      <c r="AD2297" s="36" t="str">
        <f t="shared" si="606"/>
        <v>Mar</v>
      </c>
      <c r="AE2297" s="35" t="str">
        <f t="shared" si="607"/>
        <v>275-285</v>
      </c>
      <c r="AF2297" s="36" t="str">
        <f t="shared" si="608"/>
        <v>LWS-LTI</v>
      </c>
    </row>
    <row r="2298" spans="5:32" x14ac:dyDescent="0.3">
      <c r="E2298" s="12">
        <v>40988.041666666664</v>
      </c>
      <c r="F2298" s="16">
        <v>4.83</v>
      </c>
      <c r="G2298" s="16">
        <v>158.150005340576</v>
      </c>
      <c r="H2298" s="29">
        <v>1.1986665347758425</v>
      </c>
      <c r="I2298" s="26">
        <v>292.39999999999998</v>
      </c>
      <c r="J2298" s="30">
        <v>0.11387163561076605</v>
      </c>
      <c r="K2298" s="31">
        <v>0.35470146025031113</v>
      </c>
      <c r="L2298" s="108">
        <f ca="1">REWS!R2298</f>
        <v>4.9662645122058811</v>
      </c>
      <c r="M2298" s="22">
        <f t="shared" si="595"/>
        <v>4.7951392998110443</v>
      </c>
      <c r="N2298" s="22">
        <f t="shared" ca="1" si="596"/>
        <v>4.9304203179576289</v>
      </c>
      <c r="O2298" s="22">
        <f t="shared" si="597"/>
        <v>9.91542124106599E-2</v>
      </c>
      <c r="P2298" s="81">
        <f t="shared" ca="1" si="598"/>
        <v>5</v>
      </c>
      <c r="Q2298" s="22">
        <f t="shared" ca="1" si="599"/>
        <v>0.88829496549808351</v>
      </c>
      <c r="R2298" s="3">
        <f ca="1">IF(N2298&gt;'Power Curve'!$C$37,0,INDEX(Ci,$P2298,1)*POWER(1-Q2298,3)+INDEX(Ci,$P2298,2)*3*Q2298*POWER(1-Q2298,2)+INDEX(Ci,$P2298,3)*3*POWER(Q2298,2)*(1-Q2298)+INDEX(Ci,$P2298,4)*POWER(Q2298,3))</f>
        <v>195.67225947799989</v>
      </c>
      <c r="S2298" s="3">
        <f t="shared" si="600"/>
        <v>158.150005340576</v>
      </c>
      <c r="T2298" s="3">
        <f t="shared" ca="1" si="601"/>
        <v>37.522254137423886</v>
      </c>
      <c r="U2298" s="3">
        <f t="shared" ca="1" si="609"/>
        <v>37.522254137423886</v>
      </c>
      <c r="W2298" s="34">
        <f t="shared" si="602"/>
        <v>5</v>
      </c>
      <c r="X2298" s="73" t="b">
        <f>COUNTIF('Power Curve'!$D$2:$D$31,W2298)&gt;0</f>
        <v>1</v>
      </c>
      <c r="Y2298" s="73" t="b">
        <f t="shared" si="603"/>
        <v>0</v>
      </c>
      <c r="Z2298" s="73" t="b">
        <f t="shared" si="610"/>
        <v>1</v>
      </c>
      <c r="AA2298" s="34" t="str">
        <f t="shared" si="604"/>
        <v>Outer</v>
      </c>
      <c r="AB2298" s="35" t="str">
        <f t="shared" si="611"/>
        <v>0.0-0.1</v>
      </c>
      <c r="AC2298" s="36" t="str">
        <f t="shared" si="605"/>
        <v>1-2</v>
      </c>
      <c r="AD2298" s="36" t="str">
        <f t="shared" si="606"/>
        <v>Mar</v>
      </c>
      <c r="AE2298" s="35" t="str">
        <f t="shared" si="607"/>
        <v>285-295</v>
      </c>
      <c r="AF2298" s="36" t="str">
        <f t="shared" si="608"/>
        <v>Inner-TI</v>
      </c>
    </row>
    <row r="2299" spans="5:32" x14ac:dyDescent="0.3">
      <c r="E2299" s="12">
        <v>40988.048611111109</v>
      </c>
      <c r="F2299" s="16">
        <v>4.51</v>
      </c>
      <c r="G2299" s="16">
        <v>113.9299964904788</v>
      </c>
      <c r="H2299" s="29">
        <v>1.1987109330791232</v>
      </c>
      <c r="I2299" s="26">
        <v>294.10000000000002</v>
      </c>
      <c r="J2299" s="30">
        <v>7.0953436807095344E-2</v>
      </c>
      <c r="K2299" s="31">
        <v>0.43998518783458518</v>
      </c>
      <c r="L2299" s="108">
        <f ca="1">REWS!R2299</f>
        <v>4.515105721023736</v>
      </c>
      <c r="M2299" s="22">
        <f t="shared" si="595"/>
        <v>4.4775041919245027</v>
      </c>
      <c r="N2299" s="22">
        <f t="shared" ca="1" si="596"/>
        <v>4.4825731248040093</v>
      </c>
      <c r="O2299" s="22">
        <f t="shared" si="597"/>
        <v>5.0062682564703836E-2</v>
      </c>
      <c r="P2299" s="81">
        <f t="shared" ca="1" si="598"/>
        <v>5</v>
      </c>
      <c r="Q2299" s="22">
        <f t="shared" ca="1" si="599"/>
        <v>0.3761907208160391</v>
      </c>
      <c r="R2299" s="3">
        <f ca="1">IF(N2299&gt;'Power Curve'!$C$37,0,INDEX(Ci,$P2299,1)*POWER(1-Q2299,3)+INDEX(Ci,$P2299,2)*3*Q2299*POWER(1-Q2299,2)+INDEX(Ci,$P2299,3)*3*POWER(Q2299,2)*(1-Q2299)+INDEX(Ci,$P2299,4)*POWER(Q2299,3))</f>
        <v>118.85630909364181</v>
      </c>
      <c r="S2299" s="3">
        <f t="shared" si="600"/>
        <v>113.9299964904788</v>
      </c>
      <c r="T2299" s="3">
        <f t="shared" ca="1" si="601"/>
        <v>4.9263126031630122</v>
      </c>
      <c r="U2299" s="3">
        <f t="shared" ca="1" si="609"/>
        <v>4.9263126031630122</v>
      </c>
      <c r="W2299" s="34">
        <f t="shared" si="602"/>
        <v>4</v>
      </c>
      <c r="X2299" s="73" t="b">
        <f>COUNTIF('Power Curve'!$D$2:$D$31,W2299)&gt;0</f>
        <v>1</v>
      </c>
      <c r="Y2299" s="73" t="b">
        <f t="shared" si="603"/>
        <v>0</v>
      </c>
      <c r="Z2299" s="73" t="b">
        <f t="shared" si="610"/>
        <v>1</v>
      </c>
      <c r="AA2299" s="34" t="str">
        <f t="shared" si="604"/>
        <v>Outer</v>
      </c>
      <c r="AB2299" s="35" t="str">
        <f t="shared" si="611"/>
        <v>0.0-0.1</v>
      </c>
      <c r="AC2299" s="36" t="str">
        <f t="shared" si="605"/>
        <v>1-2</v>
      </c>
      <c r="AD2299" s="36" t="str">
        <f t="shared" si="606"/>
        <v>Mar</v>
      </c>
      <c r="AE2299" s="35" t="str">
        <f t="shared" si="607"/>
        <v>285-295</v>
      </c>
      <c r="AF2299" s="36" t="str">
        <f t="shared" si="608"/>
        <v>LWS-LTI</v>
      </c>
    </row>
    <row r="2300" spans="5:32" x14ac:dyDescent="0.3">
      <c r="E2300" s="12">
        <v>40988.055555555555</v>
      </c>
      <c r="F2300" s="16">
        <v>3.84</v>
      </c>
      <c r="G2300" s="16">
        <v>0.36000013351439897</v>
      </c>
      <c r="H2300" s="29">
        <v>1.1992884104652985</v>
      </c>
      <c r="I2300" s="26">
        <v>294.5</v>
      </c>
      <c r="J2300" s="30">
        <v>0.16145833333333334</v>
      </c>
      <c r="K2300" s="31">
        <v>0.42150487338048698</v>
      </c>
      <c r="L2300" s="108">
        <f ca="1">REWS!R2300</f>
        <v>3.8993794045504138</v>
      </c>
      <c r="M2300" s="22">
        <f t="shared" si="595"/>
        <v>3.8129438257752697</v>
      </c>
      <c r="N2300" s="22">
        <f t="shared" ca="1" si="596"/>
        <v>3.8719048502436846</v>
      </c>
      <c r="O2300" s="22">
        <f t="shared" si="597"/>
        <v>-5.2647264286976879E-2</v>
      </c>
      <c r="P2300" s="81">
        <f t="shared" ca="1" si="598"/>
        <v>4</v>
      </c>
      <c r="Q2300" s="22">
        <f t="shared" ca="1" si="599"/>
        <v>0.79931350754750785</v>
      </c>
      <c r="R2300" s="3">
        <f ca="1">IF(N2300&gt;'Power Curve'!$C$37,0,INDEX(Ci,$P2300,1)*POWER(1-Q2300,3)+INDEX(Ci,$P2300,2)*3*Q2300*POWER(1-Q2300,2)+INDEX(Ci,$P2300,3)*3*POWER(Q2300,2)*(1-Q2300)+INDEX(Ci,$P2300,4)*POWER(Q2300,3))</f>
        <v>54.163900371540649</v>
      </c>
      <c r="S2300" s="3">
        <f t="shared" si="600"/>
        <v>0.36000013351439897</v>
      </c>
      <c r="T2300" s="3">
        <f t="shared" ca="1" si="601"/>
        <v>53.803900238026252</v>
      </c>
      <c r="U2300" s="3">
        <f t="shared" ca="1" si="609"/>
        <v>53.803900238026252</v>
      </c>
      <c r="W2300" s="34">
        <f t="shared" si="602"/>
        <v>4</v>
      </c>
      <c r="X2300" s="73" t="b">
        <f>COUNTIF('Power Curve'!$D$2:$D$31,W2300)&gt;0</f>
        <v>1</v>
      </c>
      <c r="Y2300" s="73" t="b">
        <f t="shared" si="603"/>
        <v>0</v>
      </c>
      <c r="Z2300" s="73" t="b">
        <f t="shared" si="610"/>
        <v>1</v>
      </c>
      <c r="AA2300" s="34" t="str">
        <f t="shared" si="604"/>
        <v>Outer</v>
      </c>
      <c r="AB2300" s="35" t="str">
        <f t="shared" si="611"/>
        <v>-0.1-0.0</v>
      </c>
      <c r="AC2300" s="36" t="str">
        <f t="shared" si="605"/>
        <v>1-2</v>
      </c>
      <c r="AD2300" s="36" t="str">
        <f t="shared" si="606"/>
        <v>Mar</v>
      </c>
      <c r="AE2300" s="35" t="str">
        <f t="shared" si="607"/>
        <v>285-295</v>
      </c>
      <c r="AF2300" s="36" t="str">
        <f t="shared" si="608"/>
        <v>LWS-HTI</v>
      </c>
    </row>
    <row r="2301" spans="5:32" x14ac:dyDescent="0.3">
      <c r="E2301" s="12">
        <v>40988.097222222219</v>
      </c>
      <c r="F2301" s="16">
        <v>4.17</v>
      </c>
      <c r="G2301" s="16">
        <v>30.529997825622498</v>
      </c>
      <c r="H2301" s="29">
        <v>1.1982108264002209</v>
      </c>
      <c r="I2301" s="26">
        <v>309.2</v>
      </c>
      <c r="J2301" s="30">
        <v>0.11750599520383694</v>
      </c>
      <c r="K2301" s="31">
        <v>0.56847328167880307</v>
      </c>
      <c r="L2301" s="108">
        <f ca="1">REWS!R2301</f>
        <v>4.1980878914602071</v>
      </c>
      <c r="M2301" s="22">
        <f t="shared" si="595"/>
        <v>4.1393781719277003</v>
      </c>
      <c r="N2301" s="22">
        <f t="shared" ca="1" si="596"/>
        <v>4.167259803775627</v>
      </c>
      <c r="O2301" s="22">
        <f t="shared" si="597"/>
        <v>-2.1957838019816757E-3</v>
      </c>
      <c r="P2301" s="81">
        <f t="shared" ca="1" si="598"/>
        <v>5</v>
      </c>
      <c r="Q2301" s="22">
        <f t="shared" ca="1" si="599"/>
        <v>1.5636289367278285E-2</v>
      </c>
      <c r="R2301" s="3">
        <f ca="1">IF(N2301&gt;'Power Curve'!$C$37,0,INDEX(Ci,$P2301,1)*POWER(1-Q2301,3)+INDEX(Ci,$P2301,2)*3*Q2301*POWER(1-Q2301,2)+INDEX(Ci,$P2301,3)*3*POWER(Q2301,2)*(1-Q2301)+INDEX(Ci,$P2301,4)*POWER(Q2301,3))</f>
        <v>78.597754810045501</v>
      </c>
      <c r="S2301" s="3">
        <f t="shared" si="600"/>
        <v>30.529997825622498</v>
      </c>
      <c r="T2301" s="3">
        <f t="shared" ca="1" si="601"/>
        <v>48.067756984422999</v>
      </c>
      <c r="U2301" s="3">
        <f t="shared" ca="1" si="609"/>
        <v>48.067756984422999</v>
      </c>
      <c r="W2301" s="34">
        <f t="shared" si="602"/>
        <v>4</v>
      </c>
      <c r="X2301" s="73" t="b">
        <f>COUNTIF('Power Curve'!$D$2:$D$31,W2301)&gt;0</f>
        <v>1</v>
      </c>
      <c r="Y2301" s="73" t="b">
        <f t="shared" si="603"/>
        <v>0</v>
      </c>
      <c r="Z2301" s="73" t="b">
        <f t="shared" si="610"/>
        <v>1</v>
      </c>
      <c r="AA2301" s="34" t="str">
        <f t="shared" si="604"/>
        <v>Outer</v>
      </c>
      <c r="AB2301" s="35" t="str">
        <f t="shared" si="611"/>
        <v>-0.1-0.0</v>
      </c>
      <c r="AC2301" s="36" t="str">
        <f t="shared" si="605"/>
        <v>2-3</v>
      </c>
      <c r="AD2301" s="36" t="str">
        <f t="shared" si="606"/>
        <v>Mar</v>
      </c>
      <c r="AE2301" s="35" t="str">
        <f t="shared" si="607"/>
        <v>305-315</v>
      </c>
      <c r="AF2301" s="36" t="str">
        <f t="shared" si="608"/>
        <v>Inner-TI</v>
      </c>
    </row>
    <row r="2302" spans="5:32" x14ac:dyDescent="0.3">
      <c r="E2302" s="12">
        <v>40988.104166666664</v>
      </c>
      <c r="F2302" s="16">
        <v>4.21</v>
      </c>
      <c r="G2302" s="16">
        <v>67.259996414184599</v>
      </c>
      <c r="H2302" s="29">
        <v>1.1976785636930531</v>
      </c>
      <c r="I2302" s="26">
        <v>301.10000000000002</v>
      </c>
      <c r="J2302" s="30">
        <v>8.5510688836104506E-2</v>
      </c>
      <c r="K2302" s="31">
        <v>0.61491928711542199</v>
      </c>
      <c r="L2302" s="108">
        <f ca="1">REWS!R2302</f>
        <v>4.1896026551935881</v>
      </c>
      <c r="M2302" s="22">
        <f t="shared" si="595"/>
        <v>4.1784655423171229</v>
      </c>
      <c r="N2302" s="22">
        <f t="shared" ca="1" si="596"/>
        <v>4.1582209811702455</v>
      </c>
      <c r="O2302" s="22">
        <f t="shared" si="597"/>
        <v>3.8452952929579425E-3</v>
      </c>
      <c r="P2302" s="81">
        <f t="shared" ca="1" si="598"/>
        <v>5</v>
      </c>
      <c r="Q2302" s="22">
        <f t="shared" ca="1" si="599"/>
        <v>5.3005777810361965E-3</v>
      </c>
      <c r="R2302" s="3">
        <f ca="1">IF(N2302&gt;'Power Curve'!$C$37,0,INDEX(Ci,$P2302,1)*POWER(1-Q2302,3)+INDEX(Ci,$P2302,2)*3*Q2302*POWER(1-Q2302,2)+INDEX(Ci,$P2302,3)*3*POWER(Q2302,2)*(1-Q2302)+INDEX(Ci,$P2302,4)*POWER(Q2302,3))</f>
        <v>77.811201590015301</v>
      </c>
      <c r="S2302" s="3">
        <f t="shared" si="600"/>
        <v>67.259996414184599</v>
      </c>
      <c r="T2302" s="3">
        <f t="shared" ca="1" si="601"/>
        <v>10.551205175830702</v>
      </c>
      <c r="U2302" s="3">
        <f t="shared" ca="1" si="609"/>
        <v>10.551205175830702</v>
      </c>
      <c r="W2302" s="34">
        <f t="shared" si="602"/>
        <v>4</v>
      </c>
      <c r="X2302" s="73" t="b">
        <f>COUNTIF('Power Curve'!$D$2:$D$31,W2302)&gt;0</f>
        <v>1</v>
      </c>
      <c r="Y2302" s="73" t="b">
        <f t="shared" si="603"/>
        <v>0</v>
      </c>
      <c r="Z2302" s="73" t="b">
        <f t="shared" si="610"/>
        <v>1</v>
      </c>
      <c r="AA2302" s="34" t="str">
        <f t="shared" si="604"/>
        <v>Outer</v>
      </c>
      <c r="AB2302" s="35" t="str">
        <f t="shared" si="611"/>
        <v>0.0-0.1</v>
      </c>
      <c r="AC2302" s="36" t="str">
        <f t="shared" si="605"/>
        <v>2-3</v>
      </c>
      <c r="AD2302" s="36" t="str">
        <f t="shared" si="606"/>
        <v>Mar</v>
      </c>
      <c r="AE2302" s="35" t="str">
        <f t="shared" si="607"/>
        <v>295-305</v>
      </c>
      <c r="AF2302" s="36" t="str">
        <f t="shared" si="608"/>
        <v>LWS-LTI</v>
      </c>
    </row>
    <row r="2303" spans="5:32" x14ac:dyDescent="0.3">
      <c r="E2303" s="12">
        <v>40988.111111111109</v>
      </c>
      <c r="F2303" s="16">
        <v>4.18</v>
      </c>
      <c r="G2303" s="16">
        <v>75.679996490478089</v>
      </c>
      <c r="H2303" s="29">
        <v>1.1974569275441085</v>
      </c>
      <c r="I2303" s="26">
        <v>304.2</v>
      </c>
      <c r="J2303" s="30">
        <v>6.4593301435406703E-2</v>
      </c>
      <c r="K2303" s="31">
        <v>0.84025643513176762</v>
      </c>
      <c r="L2303" s="108">
        <f ca="1">REWS!R2303</f>
        <v>4.1501437068854443</v>
      </c>
      <c r="M2303" s="22">
        <f t="shared" si="595"/>
        <v>4.148434325968708</v>
      </c>
      <c r="N2303" s="22">
        <f t="shared" ca="1" si="596"/>
        <v>4.1188034955374633</v>
      </c>
      <c r="O2303" s="22">
        <f t="shared" si="597"/>
        <v>-7.9612600170946208E-4</v>
      </c>
      <c r="P2303" s="81">
        <f t="shared" ca="1" si="598"/>
        <v>4</v>
      </c>
      <c r="Q2303" s="22">
        <f t="shared" ca="1" si="599"/>
        <v>0.97521917560450289</v>
      </c>
      <c r="R2303" s="3">
        <f ca="1">IF(N2303&gt;'Power Curve'!$C$37,0,INDEX(Ci,$P2303,1)*POWER(1-Q2303,3)+INDEX(Ci,$P2303,2)*3*Q2303*POWER(1-Q2303,2)+INDEX(Ci,$P2303,3)*3*POWER(Q2303,2)*(1-Q2303)+INDEX(Ci,$P2303,4)*POWER(Q2303,3))</f>
        <v>74.492405631244267</v>
      </c>
      <c r="S2303" s="3">
        <f t="shared" si="600"/>
        <v>75.679996490478089</v>
      </c>
      <c r="T2303" s="3">
        <f t="shared" ca="1" si="601"/>
        <v>-1.187590859233822</v>
      </c>
      <c r="U2303" s="3">
        <f t="shared" ca="1" si="609"/>
        <v>1.187590859233822</v>
      </c>
      <c r="W2303" s="34">
        <f t="shared" si="602"/>
        <v>4</v>
      </c>
      <c r="X2303" s="73" t="b">
        <f>COUNTIF('Power Curve'!$D$2:$D$31,W2303)&gt;0</f>
        <v>1</v>
      </c>
      <c r="Y2303" s="73" t="b">
        <f t="shared" si="603"/>
        <v>0</v>
      </c>
      <c r="Z2303" s="73" t="b">
        <f t="shared" si="610"/>
        <v>1</v>
      </c>
      <c r="AA2303" s="34" t="str">
        <f t="shared" si="604"/>
        <v>Outer</v>
      </c>
      <c r="AB2303" s="35" t="str">
        <f t="shared" si="611"/>
        <v>-0.1-0.0</v>
      </c>
      <c r="AC2303" s="36" t="str">
        <f t="shared" si="605"/>
        <v>2-3</v>
      </c>
      <c r="AD2303" s="36" t="str">
        <f t="shared" si="606"/>
        <v>Mar</v>
      </c>
      <c r="AE2303" s="35" t="str">
        <f t="shared" si="607"/>
        <v>295-305</v>
      </c>
      <c r="AF2303" s="36" t="str">
        <f t="shared" si="608"/>
        <v>LWS-LTI</v>
      </c>
    </row>
    <row r="2304" spans="5:32" x14ac:dyDescent="0.3">
      <c r="E2304" s="12">
        <v>40988.118055555555</v>
      </c>
      <c r="F2304" s="16">
        <v>4.12</v>
      </c>
      <c r="G2304" s="16">
        <v>70.390001296997099</v>
      </c>
      <c r="H2304" s="29">
        <v>1.1971467747097204</v>
      </c>
      <c r="I2304" s="26">
        <v>301.8</v>
      </c>
      <c r="J2304" s="30">
        <v>8.2524271844660199E-2</v>
      </c>
      <c r="K2304" s="31">
        <v>0.63675826870134322</v>
      </c>
      <c r="L2304" s="108">
        <f ca="1">REWS!R2304</f>
        <v>4.1195353414529698</v>
      </c>
      <c r="M2304" s="22">
        <f t="shared" si="595"/>
        <v>4.0885343709262587</v>
      </c>
      <c r="N2304" s="22">
        <f t="shared" ca="1" si="596"/>
        <v>4.0880732611106572</v>
      </c>
      <c r="O2304" s="22">
        <f t="shared" si="597"/>
        <v>-1.0053857145800095E-2</v>
      </c>
      <c r="P2304" s="81">
        <f t="shared" ca="1" si="598"/>
        <v>4</v>
      </c>
      <c r="Q2304" s="22">
        <f t="shared" ca="1" si="599"/>
        <v>0.95332508051960119</v>
      </c>
      <c r="R2304" s="3">
        <f ca="1">IF(N2304&gt;'Power Curve'!$C$37,0,INDEX(Ci,$P2304,1)*POWER(1-Q2304,3)+INDEX(Ci,$P2304,2)*3*Q2304*POWER(1-Q2304,2)+INDEX(Ci,$P2304,3)*3*POWER(Q2304,2)*(1-Q2304)+INDEX(Ci,$P2304,4)*POWER(Q2304,3))</f>
        <v>71.914811800064754</v>
      </c>
      <c r="S2304" s="3">
        <f t="shared" si="600"/>
        <v>70.390001296997099</v>
      </c>
      <c r="T2304" s="3">
        <f t="shared" ca="1" si="601"/>
        <v>1.5248105030676555</v>
      </c>
      <c r="U2304" s="3">
        <f t="shared" ca="1" si="609"/>
        <v>1.5248105030676555</v>
      </c>
      <c r="W2304" s="34">
        <f t="shared" si="602"/>
        <v>4</v>
      </c>
      <c r="X2304" s="73" t="b">
        <f>COUNTIF('Power Curve'!$D$2:$D$31,W2304)&gt;0</f>
        <v>1</v>
      </c>
      <c r="Y2304" s="73" t="b">
        <f t="shared" si="603"/>
        <v>0</v>
      </c>
      <c r="Z2304" s="73" t="b">
        <f t="shared" si="610"/>
        <v>1</v>
      </c>
      <c r="AA2304" s="34" t="str">
        <f t="shared" si="604"/>
        <v>Outer</v>
      </c>
      <c r="AB2304" s="35" t="str">
        <f t="shared" si="611"/>
        <v>-0.1-0.0</v>
      </c>
      <c r="AC2304" s="36" t="str">
        <f t="shared" si="605"/>
        <v>2-3</v>
      </c>
      <c r="AD2304" s="36" t="str">
        <f t="shared" si="606"/>
        <v>Mar</v>
      </c>
      <c r="AE2304" s="35" t="str">
        <f t="shared" si="607"/>
        <v>295-305</v>
      </c>
      <c r="AF2304" s="36" t="str">
        <f t="shared" si="608"/>
        <v>LWS-LTI</v>
      </c>
    </row>
    <row r="2305" spans="5:32" x14ac:dyDescent="0.3">
      <c r="E2305" s="12">
        <v>40988.326388888891</v>
      </c>
      <c r="F2305" s="16">
        <v>5.78</v>
      </c>
      <c r="G2305" s="16">
        <v>378.8700027465818</v>
      </c>
      <c r="H2305" s="29">
        <v>1.197598044053479</v>
      </c>
      <c r="I2305" s="26">
        <v>203.4</v>
      </c>
      <c r="J2305" s="30">
        <v>8.8235294117647051E-2</v>
      </c>
      <c r="K2305" s="31">
        <v>0.42486884349931275</v>
      </c>
      <c r="L2305" s="108">
        <f ca="1">REWS!R2305</f>
        <v>5.7097504569587327</v>
      </c>
      <c r="M2305" s="22">
        <f t="shared" si="595"/>
        <v>5.7365770994319671</v>
      </c>
      <c r="N2305" s="22">
        <f t="shared" ca="1" si="596"/>
        <v>5.6668553139897364</v>
      </c>
      <c r="O2305" s="22">
        <f t="shared" si="597"/>
        <v>0.24465645914186879</v>
      </c>
      <c r="P2305" s="81">
        <f t="shared" ca="1" si="598"/>
        <v>6</v>
      </c>
      <c r="Q2305" s="22">
        <f t="shared" ca="1" si="599"/>
        <v>0.63664979570139957</v>
      </c>
      <c r="R2305" s="3">
        <f ca="1">IF(N2305&gt;'Power Curve'!$C$37,0,INDEX(Ci,$P2305,1)*POWER(1-Q2305,3)+INDEX(Ci,$P2305,2)*3*Q2305*POWER(1-Q2305,2)+INDEX(Ci,$P2305,3)*3*POWER(Q2305,2)*(1-Q2305)+INDEX(Ci,$P2305,4)*POWER(Q2305,3))</f>
        <v>306.97795054101488</v>
      </c>
      <c r="S2305" s="3">
        <f t="shared" si="600"/>
        <v>378.8700027465818</v>
      </c>
      <c r="T2305" s="3">
        <f t="shared" ca="1" si="601"/>
        <v>-71.892052205566927</v>
      </c>
      <c r="U2305" s="3">
        <f t="shared" ca="1" si="609"/>
        <v>71.892052205566927</v>
      </c>
      <c r="W2305" s="34">
        <f t="shared" si="602"/>
        <v>6</v>
      </c>
      <c r="X2305" s="73" t="b">
        <f>COUNTIF('Power Curve'!$D$2:$D$31,W2305)&gt;0</f>
        <v>1</v>
      </c>
      <c r="Y2305" s="73" t="b">
        <f t="shared" si="603"/>
        <v>0</v>
      </c>
      <c r="Z2305" s="73" t="b">
        <f t="shared" si="610"/>
        <v>1</v>
      </c>
      <c r="AA2305" s="34" t="str">
        <f t="shared" si="604"/>
        <v>Outer</v>
      </c>
      <c r="AB2305" s="35" t="str">
        <f t="shared" si="611"/>
        <v>0.2-0.3</v>
      </c>
      <c r="AC2305" s="36" t="str">
        <f t="shared" si="605"/>
        <v>7-8</v>
      </c>
      <c r="AD2305" s="36" t="str">
        <f t="shared" si="606"/>
        <v>Mar</v>
      </c>
      <c r="AE2305" s="35" t="str">
        <f t="shared" si="607"/>
        <v>195-205</v>
      </c>
      <c r="AF2305" s="36" t="str">
        <f t="shared" si="608"/>
        <v>LWS-LTI</v>
      </c>
    </row>
    <row r="2306" spans="5:32" x14ac:dyDescent="0.3">
      <c r="E2306" s="12">
        <v>40988.333333333336</v>
      </c>
      <c r="F2306" s="16">
        <v>5.33</v>
      </c>
      <c r="G2306" s="16">
        <v>305.27998733520519</v>
      </c>
      <c r="H2306" s="29">
        <v>1.1988860224962412</v>
      </c>
      <c r="I2306" s="26">
        <v>201.4</v>
      </c>
      <c r="J2306" s="30">
        <v>0.1200750469043152</v>
      </c>
      <c r="K2306" s="31">
        <v>0.40587162085108858</v>
      </c>
      <c r="L2306" s="108">
        <f ca="1">REWS!R2306</f>
        <v>5.2555975582670591</v>
      </c>
      <c r="M2306" s="22">
        <f t="shared" si="595"/>
        <v>5.2918534891892453</v>
      </c>
      <c r="N2306" s="22">
        <f t="shared" ca="1" si="596"/>
        <v>5.2179835415553502</v>
      </c>
      <c r="O2306" s="22">
        <f t="shared" si="597"/>
        <v>0.17592299157684668</v>
      </c>
      <c r="P2306" s="81">
        <f t="shared" ca="1" si="598"/>
        <v>6</v>
      </c>
      <c r="Q2306" s="22">
        <f t="shared" ca="1" si="599"/>
        <v>0.18925133137597971</v>
      </c>
      <c r="R2306" s="3">
        <f ca="1">IF(N2306&gt;'Power Curve'!$C$37,0,INDEX(Ci,$P2306,1)*POWER(1-Q2306,3)+INDEX(Ci,$P2306,2)*3*Q2306*POWER(1-Q2306,2)+INDEX(Ci,$P2306,3)*3*POWER(Q2306,2)*(1-Q2306)+INDEX(Ci,$P2306,4)*POWER(Q2306,3))</f>
        <v>240.11902064355343</v>
      </c>
      <c r="S2306" s="3">
        <f t="shared" si="600"/>
        <v>305.27998733520519</v>
      </c>
      <c r="T2306" s="3">
        <f t="shared" ca="1" si="601"/>
        <v>-65.160966691651765</v>
      </c>
      <c r="U2306" s="3">
        <f t="shared" ca="1" si="609"/>
        <v>65.160966691651765</v>
      </c>
      <c r="W2306" s="34">
        <f t="shared" si="602"/>
        <v>5</v>
      </c>
      <c r="X2306" s="73" t="b">
        <f>COUNTIF('Power Curve'!$D$2:$D$31,W2306)&gt;0</f>
        <v>1</v>
      </c>
      <c r="Y2306" s="73" t="b">
        <f t="shared" si="603"/>
        <v>0</v>
      </c>
      <c r="Z2306" s="73" t="b">
        <f t="shared" si="610"/>
        <v>1</v>
      </c>
      <c r="AA2306" s="34" t="str">
        <f t="shared" si="604"/>
        <v>Outer</v>
      </c>
      <c r="AB2306" s="35" t="str">
        <f t="shared" si="611"/>
        <v>0.1-0.2</v>
      </c>
      <c r="AC2306" s="36" t="str">
        <f t="shared" si="605"/>
        <v>8-9</v>
      </c>
      <c r="AD2306" s="36" t="str">
        <f t="shared" si="606"/>
        <v>Mar</v>
      </c>
      <c r="AE2306" s="35" t="str">
        <f t="shared" si="607"/>
        <v>195-205</v>
      </c>
      <c r="AF2306" s="36" t="str">
        <f t="shared" si="608"/>
        <v>Inner-TI</v>
      </c>
    </row>
    <row r="2307" spans="5:32" x14ac:dyDescent="0.3">
      <c r="E2307" s="12">
        <v>40988.451388888891</v>
      </c>
      <c r="F2307" s="16">
        <v>9.26</v>
      </c>
      <c r="G2307" s="16">
        <v>1181.9000549316406</v>
      </c>
      <c r="H2307" s="29">
        <v>1.2010127305143161</v>
      </c>
      <c r="I2307" s="26">
        <v>201.7</v>
      </c>
      <c r="J2307" s="30">
        <v>7.5593952483801297E-2</v>
      </c>
      <c r="K2307" s="31">
        <v>0.10498842494638369</v>
      </c>
      <c r="L2307" s="108">
        <f ca="1">REWS!R2307</f>
        <v>9.2220533309785555</v>
      </c>
      <c r="M2307" s="22">
        <f t="shared" ref="M2307:M2370" si="612">F2307*(H2307/Ref_Density)^(1/3)</f>
        <v>9.1991597495739654</v>
      </c>
      <c r="N2307" s="22">
        <f t="shared" ref="N2307:N2370" ca="1" si="613">L2307*(H2307/Ref_Density)^(1/3)</f>
        <v>9.1614623985704586</v>
      </c>
      <c r="O2307" s="22">
        <f t="shared" ref="O2307:O2370" si="614">(M2307-CutInWindSpeed)/(RatedWindSpeed-CutInWindSpeed)</f>
        <v>0.77980976963251258</v>
      </c>
      <c r="P2307" s="81">
        <f t="shared" ref="P2307:P2370" ca="1" si="615">COUNTIF(xa,"&lt;"&amp;N2307)</f>
        <v>10</v>
      </c>
      <c r="Q2307" s="22">
        <f t="shared" ref="Q2307:Q2370" ca="1" si="616">(N2307-INDEX(xa,$P2307))/(INDEX(xb,$P2307)-INDEX(xa,$P2307))</f>
        <v>0.1619114603620187</v>
      </c>
      <c r="R2307" s="3">
        <f ca="1">IF(N2307&gt;'Power Curve'!$C$37,0,INDEX(Ci,$P2307,1)*POWER(1-Q2307,3)+INDEX(Ci,$P2307,2)*3*Q2307*POWER(1-Q2307,2)+INDEX(Ci,$P2307,3)*3*POWER(Q2307,2)*(1-Q2307)+INDEX(Ci,$P2307,4)*POWER(Q2307,3))</f>
        <v>1250.0075555773501</v>
      </c>
      <c r="S2307" s="3">
        <f t="shared" ref="S2307:S2370" si="617">IF(Z2307,G2307,"")</f>
        <v>1181.9000549316406</v>
      </c>
      <c r="T2307" s="3">
        <f t="shared" ref="T2307:T2370" ca="1" si="618">IF(Z2307,R2307-S2307,"")</f>
        <v>68.107500645709479</v>
      </c>
      <c r="U2307" s="3">
        <f t="shared" ca="1" si="609"/>
        <v>68.107500645709479</v>
      </c>
      <c r="W2307" s="34">
        <f t="shared" ref="W2307:W2370" si="619">MROUND(M2307-Centre_First_Bin,Bin_Width)+Centre_First_Bin</f>
        <v>9</v>
      </c>
      <c r="X2307" s="73" t="b">
        <f>COUNTIF('Power Curve'!$D$2:$D$31,W2307)&gt;0</f>
        <v>1</v>
      </c>
      <c r="Y2307" s="73" t="b">
        <f t="shared" ref="Y2307:Y2370" si="620">(G2307&lt;0)</f>
        <v>0</v>
      </c>
      <c r="Z2307" s="73" t="b">
        <f t="shared" si="610"/>
        <v>1</v>
      </c>
      <c r="AA2307" s="34" t="str">
        <f t="shared" ref="AA2307:AA2370" si="621">IF(Z2307,IF(AND(J2307&gt;=LowerTurbLimit,J2307&lt;=UpperTurbLimit,K2307&gt;=LowerShearLimit,K2307&lt;=UpperShearLimit),"Inner","Outer"),"")</f>
        <v>Outer</v>
      </c>
      <c r="AB2307" s="35" t="str">
        <f t="shared" si="611"/>
        <v>0.7-0.8</v>
      </c>
      <c r="AC2307" s="36" t="str">
        <f t="shared" ref="AC2307:AC2370" si="622">IF(Z2307,HOUR(E2307)&amp;"-"&amp;HOUR(E2307)+1,"")</f>
        <v>10-11</v>
      </c>
      <c r="AD2307" s="36" t="str">
        <f t="shared" ref="AD2307:AD2370" si="623">IF(Z2307,TEXT(E2307,"mmm"),"")</f>
        <v>Mar</v>
      </c>
      <c r="AE2307" s="35" t="str">
        <f t="shared" ref="AE2307:AE2370" si="624">IF(Z2307,IF(OR(I2307&lt;5,I2307&gt;=355),"355-5",MROUND(I2307,10)-5&amp;"-"&amp;MROUND(I2307,10)+5),"")</f>
        <v>195-205</v>
      </c>
      <c r="AF2307" s="36" t="str">
        <f t="shared" ref="AF2307:AF2370" si="625">IF(Z2307,IF(O2307&lt;0.5,IF(J2307&lt;=LowerTurbLimit,"LWS-LTI",IF(J2307&gt;=UpperTurbLimit,"LWS-HTI","Inner-TI")),IF(J2307&lt;=LowerTurbLimit,"HWS-LTI",IF(J2307&gt;=UpperTurbLimit,"HWS-HTI","Inner-TI"))),"")</f>
        <v>HWS-LTI</v>
      </c>
    </row>
    <row r="2308" spans="5:32" x14ac:dyDescent="0.3">
      <c r="E2308" s="12">
        <v>40988.458333333336</v>
      </c>
      <c r="F2308" s="16">
        <v>8.98</v>
      </c>
      <c r="G2308" s="16">
        <v>949.68000030517578</v>
      </c>
      <c r="H2308" s="29">
        <v>1.2003995984667495</v>
      </c>
      <c r="I2308" s="26">
        <v>204.3</v>
      </c>
      <c r="J2308" s="30">
        <v>8.7973273942093547E-2</v>
      </c>
      <c r="K2308" s="31">
        <v>0.25185833174228783</v>
      </c>
      <c r="L2308" s="108">
        <f ca="1">REWS!R2308</f>
        <v>8.9065778911829696</v>
      </c>
      <c r="M2308" s="22">
        <f t="shared" si="612"/>
        <v>8.9194810591721421</v>
      </c>
      <c r="N2308" s="22">
        <f t="shared" ca="1" si="613"/>
        <v>8.8465537641924126</v>
      </c>
      <c r="O2308" s="22">
        <f t="shared" si="614"/>
        <v>0.73658452646435724</v>
      </c>
      <c r="P2308" s="81">
        <f t="shared" ca="1" si="615"/>
        <v>9</v>
      </c>
      <c r="Q2308" s="22">
        <f t="shared" ca="1" si="616"/>
        <v>0.8374896588461016</v>
      </c>
      <c r="R2308" s="3">
        <f ca="1">IF(N2308&gt;'Power Curve'!$C$37,0,INDEX(Ci,$P2308,1)*POWER(1-Q2308,3)+INDEX(Ci,$P2308,2)*3*Q2308*POWER(1-Q2308,2)+INDEX(Ci,$P2308,3)*3*POWER(Q2308,2)*(1-Q2308)+INDEX(Ci,$P2308,4)*POWER(Q2308,3))</f>
        <v>1144.9812868676506</v>
      </c>
      <c r="S2308" s="3">
        <f t="shared" si="617"/>
        <v>949.68000030517578</v>
      </c>
      <c r="T2308" s="3">
        <f t="shared" ca="1" si="618"/>
        <v>195.30128656247484</v>
      </c>
      <c r="U2308" s="3">
        <f t="shared" ref="U2308:U2371" ca="1" si="626">IF(Z2308,ABS(T2308),"")</f>
        <v>195.30128656247484</v>
      </c>
      <c r="W2308" s="34">
        <f t="shared" si="619"/>
        <v>9</v>
      </c>
      <c r="X2308" s="73" t="b">
        <f>COUNTIF('Power Curve'!$D$2:$D$31,W2308)&gt;0</f>
        <v>1</v>
      </c>
      <c r="Y2308" s="73" t="b">
        <f t="shared" si="620"/>
        <v>0</v>
      </c>
      <c r="Z2308" s="73" t="b">
        <f t="shared" ref="Z2308:Z2371" si="627">AND(X2308,NOT(Y2308))</f>
        <v>1</v>
      </c>
      <c r="AA2308" s="34" t="str">
        <f t="shared" si="621"/>
        <v>Outer</v>
      </c>
      <c r="AB2308" s="35" t="str">
        <f t="shared" ref="AB2308:AB2371" si="628">IF(Z2308,TEXT(ROUND(O2308+0.05,1)-0.1,"0.0")&amp;"-"&amp;TEXT(ROUND(O2308+0.05,1),"0.0"),"")</f>
        <v>0.7-0.8</v>
      </c>
      <c r="AC2308" s="36" t="str">
        <f t="shared" si="622"/>
        <v>11-12</v>
      </c>
      <c r="AD2308" s="36" t="str">
        <f t="shared" si="623"/>
        <v>Mar</v>
      </c>
      <c r="AE2308" s="35" t="str">
        <f t="shared" si="624"/>
        <v>195-205</v>
      </c>
      <c r="AF2308" s="36" t="str">
        <f t="shared" si="625"/>
        <v>HWS-LTI</v>
      </c>
    </row>
    <row r="2309" spans="5:32" x14ac:dyDescent="0.3">
      <c r="E2309" s="12">
        <v>40988.465277777781</v>
      </c>
      <c r="F2309" s="16">
        <v>8.4</v>
      </c>
      <c r="G2309" s="16">
        <v>828.71997642517135</v>
      </c>
      <c r="H2309" s="29">
        <v>1.1994758941773094</v>
      </c>
      <c r="I2309" s="26">
        <v>206.1</v>
      </c>
      <c r="J2309" s="30">
        <v>0.10595238095238095</v>
      </c>
      <c r="K2309" s="31">
        <v>0.23319794310823014</v>
      </c>
      <c r="L2309" s="108">
        <f ca="1">REWS!R2309</f>
        <v>8.3467261447884589</v>
      </c>
      <c r="M2309" s="22">
        <f t="shared" si="612"/>
        <v>8.3412492336632837</v>
      </c>
      <c r="N2309" s="22">
        <f t="shared" ca="1" si="613"/>
        <v>8.2883479831921445</v>
      </c>
      <c r="O2309" s="22">
        <f t="shared" si="614"/>
        <v>0.64721693385557899</v>
      </c>
      <c r="P2309" s="81">
        <f t="shared" ca="1" si="615"/>
        <v>9</v>
      </c>
      <c r="Q2309" s="22">
        <f t="shared" ca="1" si="616"/>
        <v>0.27953598232461946</v>
      </c>
      <c r="R2309" s="3">
        <f ca="1">IF(N2309&gt;'Power Curve'!$C$37,0,INDEX(Ci,$P2309,1)*POWER(1-Q2309,3)+INDEX(Ci,$P2309,2)*3*Q2309*POWER(1-Q2309,2)+INDEX(Ci,$P2309,3)*3*POWER(Q2309,2)*(1-Q2309)+INDEX(Ci,$P2309,4)*POWER(Q2309,3))</f>
        <v>966.16385248173765</v>
      </c>
      <c r="S2309" s="3">
        <f t="shared" si="617"/>
        <v>828.71997642517135</v>
      </c>
      <c r="T2309" s="3">
        <f t="shared" ca="1" si="618"/>
        <v>137.4438760565663</v>
      </c>
      <c r="U2309" s="3">
        <f t="shared" ca="1" si="626"/>
        <v>137.4438760565663</v>
      </c>
      <c r="W2309" s="34">
        <f t="shared" si="619"/>
        <v>8</v>
      </c>
      <c r="X2309" s="73" t="b">
        <f>COUNTIF('Power Curve'!$D$2:$D$31,W2309)&gt;0</f>
        <v>1</v>
      </c>
      <c r="Y2309" s="73" t="b">
        <f t="shared" si="620"/>
        <v>0</v>
      </c>
      <c r="Z2309" s="73" t="b">
        <f t="shared" si="627"/>
        <v>1</v>
      </c>
      <c r="AA2309" s="34" t="str">
        <f t="shared" si="621"/>
        <v>Inner</v>
      </c>
      <c r="AB2309" s="35" t="str">
        <f t="shared" si="628"/>
        <v>0.6-0.7</v>
      </c>
      <c r="AC2309" s="36" t="str">
        <f t="shared" si="622"/>
        <v>11-12</v>
      </c>
      <c r="AD2309" s="36" t="str">
        <f t="shared" si="623"/>
        <v>Mar</v>
      </c>
      <c r="AE2309" s="35" t="str">
        <f t="shared" si="624"/>
        <v>205-215</v>
      </c>
      <c r="AF2309" s="36" t="str">
        <f t="shared" si="625"/>
        <v>Inner-TI</v>
      </c>
    </row>
    <row r="2310" spans="5:32" x14ac:dyDescent="0.3">
      <c r="E2310" s="12">
        <v>40988.472222222219</v>
      </c>
      <c r="F2310" s="16">
        <v>8.1199999999999992</v>
      </c>
      <c r="G2310" s="16">
        <v>737.63998317718483</v>
      </c>
      <c r="H2310" s="29">
        <v>1.1978762972291706</v>
      </c>
      <c r="I2310" s="26">
        <v>207.8</v>
      </c>
      <c r="J2310" s="30">
        <v>0.10960591133004928</v>
      </c>
      <c r="K2310" s="31">
        <v>0.27906335055279913</v>
      </c>
      <c r="L2310" s="108">
        <f ca="1">REWS!R2310</f>
        <v>8.0041483160907383</v>
      </c>
      <c r="M2310" s="22">
        <f t="shared" si="612"/>
        <v>8.0596216875016911</v>
      </c>
      <c r="N2310" s="22">
        <f t="shared" ca="1" si="613"/>
        <v>7.9446314480720517</v>
      </c>
      <c r="O2310" s="22">
        <f t="shared" si="614"/>
        <v>0.60369048874745945</v>
      </c>
      <c r="P2310" s="81">
        <f t="shared" ca="1" si="615"/>
        <v>8</v>
      </c>
      <c r="Q2310" s="22">
        <f t="shared" ca="1" si="616"/>
        <v>0.93553060603502491</v>
      </c>
      <c r="R2310" s="3">
        <f ca="1">IF(N2310&gt;'Power Curve'!$C$37,0,INDEX(Ci,$P2310,1)*POWER(1-Q2310,3)+INDEX(Ci,$P2310,2)*3*Q2310*POWER(1-Q2310,2)+INDEX(Ci,$P2310,3)*3*POWER(Q2310,2)*(1-Q2310)+INDEX(Ci,$P2310,4)*POWER(Q2310,3))</f>
        <v>861.63837338912344</v>
      </c>
      <c r="S2310" s="3">
        <f t="shared" si="617"/>
        <v>737.63998317718483</v>
      </c>
      <c r="T2310" s="3">
        <f t="shared" ca="1" si="618"/>
        <v>123.99839021193861</v>
      </c>
      <c r="U2310" s="3">
        <f t="shared" ca="1" si="626"/>
        <v>123.99839021193861</v>
      </c>
      <c r="W2310" s="34">
        <f t="shared" si="619"/>
        <v>8</v>
      </c>
      <c r="X2310" s="73" t="b">
        <f>COUNTIF('Power Curve'!$D$2:$D$31,W2310)&gt;0</f>
        <v>1</v>
      </c>
      <c r="Y2310" s="73" t="b">
        <f t="shared" si="620"/>
        <v>0</v>
      </c>
      <c r="Z2310" s="73" t="b">
        <f t="shared" si="627"/>
        <v>1</v>
      </c>
      <c r="AA2310" s="34" t="str">
        <f t="shared" si="621"/>
        <v>Inner</v>
      </c>
      <c r="AB2310" s="35" t="str">
        <f t="shared" si="628"/>
        <v>0.6-0.7</v>
      </c>
      <c r="AC2310" s="36" t="str">
        <f t="shared" si="622"/>
        <v>11-12</v>
      </c>
      <c r="AD2310" s="36" t="str">
        <f t="shared" si="623"/>
        <v>Mar</v>
      </c>
      <c r="AE2310" s="35" t="str">
        <f t="shared" si="624"/>
        <v>205-215</v>
      </c>
      <c r="AF2310" s="36" t="str">
        <f t="shared" si="625"/>
        <v>Inner-TI</v>
      </c>
    </row>
    <row r="2311" spans="5:32" x14ac:dyDescent="0.3">
      <c r="E2311" s="12">
        <v>40988.493055555555</v>
      </c>
      <c r="F2311" s="16">
        <v>7.01</v>
      </c>
      <c r="G2311" s="16">
        <v>419.09999847412109</v>
      </c>
      <c r="H2311" s="29">
        <v>1.1927774642544713</v>
      </c>
      <c r="I2311" s="26">
        <v>209.3</v>
      </c>
      <c r="J2311" s="30">
        <v>0.11554921540656206</v>
      </c>
      <c r="K2311" s="31">
        <v>0.1564163099719823</v>
      </c>
      <c r="L2311" s="108">
        <f ca="1">REWS!R2311</f>
        <v>7.2269985841420352</v>
      </c>
      <c r="M2311" s="22">
        <f t="shared" si="612"/>
        <v>6.9479891267343392</v>
      </c>
      <c r="N2311" s="22">
        <f t="shared" ca="1" si="613"/>
        <v>7.1630681286081774</v>
      </c>
      <c r="O2311" s="22">
        <f t="shared" si="614"/>
        <v>0.43188409304469005</v>
      </c>
      <c r="P2311" s="81">
        <f t="shared" ca="1" si="615"/>
        <v>8</v>
      </c>
      <c r="Q2311" s="22">
        <f t="shared" ca="1" si="616"/>
        <v>0.14890184694093717</v>
      </c>
      <c r="R2311" s="3">
        <f ca="1">IF(N2311&gt;'Power Curve'!$C$37,0,INDEX(Ci,$P2311,1)*POWER(1-Q2311,3)+INDEX(Ci,$P2311,2)*3*Q2311*POWER(1-Q2311,2)+INDEX(Ci,$P2311,3)*3*POWER(Q2311,2)*(1-Q2311)+INDEX(Ci,$P2311,4)*POWER(Q2311,3))</f>
        <v>639.00845881042574</v>
      </c>
      <c r="S2311" s="3">
        <f t="shared" si="617"/>
        <v>419.09999847412109</v>
      </c>
      <c r="T2311" s="3">
        <f t="shared" ca="1" si="618"/>
        <v>219.90846033630464</v>
      </c>
      <c r="U2311" s="3">
        <f t="shared" ca="1" si="626"/>
        <v>219.90846033630464</v>
      </c>
      <c r="W2311" s="34">
        <f t="shared" si="619"/>
        <v>7</v>
      </c>
      <c r="X2311" s="73" t="b">
        <f>COUNTIF('Power Curve'!$D$2:$D$31,W2311)&gt;0</f>
        <v>1</v>
      </c>
      <c r="Y2311" s="73" t="b">
        <f t="shared" si="620"/>
        <v>0</v>
      </c>
      <c r="Z2311" s="73" t="b">
        <f t="shared" si="627"/>
        <v>1</v>
      </c>
      <c r="AA2311" s="34" t="str">
        <f t="shared" si="621"/>
        <v>Inner</v>
      </c>
      <c r="AB2311" s="35" t="str">
        <f t="shared" si="628"/>
        <v>0.4-0.5</v>
      </c>
      <c r="AC2311" s="36" t="str">
        <f t="shared" si="622"/>
        <v>11-12</v>
      </c>
      <c r="AD2311" s="36" t="str">
        <f t="shared" si="623"/>
        <v>Mar</v>
      </c>
      <c r="AE2311" s="35" t="str">
        <f t="shared" si="624"/>
        <v>205-215</v>
      </c>
      <c r="AF2311" s="36" t="str">
        <f t="shared" si="625"/>
        <v>Inner-TI</v>
      </c>
    </row>
    <row r="2312" spans="5:32" x14ac:dyDescent="0.3">
      <c r="E2312" s="12">
        <v>40988.611111111109</v>
      </c>
      <c r="F2312" s="16">
        <v>7.7</v>
      </c>
      <c r="G2312" s="16">
        <v>629.49999046325684</v>
      </c>
      <c r="H2312" s="29">
        <v>1.1783957345873399</v>
      </c>
      <c r="I2312" s="26">
        <v>272.2</v>
      </c>
      <c r="J2312" s="30">
        <v>0.19870129870129871</v>
      </c>
      <c r="K2312" s="31">
        <v>0.15924282314892277</v>
      </c>
      <c r="L2312" s="108">
        <f ca="1">REWS!R2312</f>
        <v>7.5577374912066855</v>
      </c>
      <c r="M2312" s="22">
        <f t="shared" si="612"/>
        <v>7.6010878080844879</v>
      </c>
      <c r="N2312" s="22">
        <f t="shared" ca="1" si="613"/>
        <v>7.4606527663784652</v>
      </c>
      <c r="O2312" s="22">
        <f t="shared" si="614"/>
        <v>0.53282259956301758</v>
      </c>
      <c r="P2312" s="81">
        <f t="shared" ca="1" si="615"/>
        <v>8</v>
      </c>
      <c r="Q2312" s="22">
        <f t="shared" ca="1" si="616"/>
        <v>0.44841517939272346</v>
      </c>
      <c r="R2312" s="3">
        <f ca="1">IF(N2312&gt;'Power Curve'!$C$37,0,INDEX(Ci,$P2312,1)*POWER(1-Q2312,3)+INDEX(Ci,$P2312,2)*3*Q2312*POWER(1-Q2312,2)+INDEX(Ci,$P2312,3)*3*POWER(Q2312,2)*(1-Q2312)+INDEX(Ci,$P2312,4)*POWER(Q2312,3))</f>
        <v>720.755179863894</v>
      </c>
      <c r="S2312" s="3">
        <f t="shared" si="617"/>
        <v>629.49999046325684</v>
      </c>
      <c r="T2312" s="3">
        <f t="shared" ca="1" si="618"/>
        <v>91.255189400637164</v>
      </c>
      <c r="U2312" s="3">
        <f t="shared" ca="1" si="626"/>
        <v>91.255189400637164</v>
      </c>
      <c r="W2312" s="34">
        <f t="shared" si="619"/>
        <v>8</v>
      </c>
      <c r="X2312" s="73" t="b">
        <f>COUNTIF('Power Curve'!$D$2:$D$31,W2312)&gt;0</f>
        <v>1</v>
      </c>
      <c r="Y2312" s="73" t="b">
        <f t="shared" si="620"/>
        <v>0</v>
      </c>
      <c r="Z2312" s="73" t="b">
        <f t="shared" si="627"/>
        <v>1</v>
      </c>
      <c r="AA2312" s="34" t="str">
        <f t="shared" si="621"/>
        <v>Outer</v>
      </c>
      <c r="AB2312" s="35" t="str">
        <f t="shared" si="628"/>
        <v>0.5-0.6</v>
      </c>
      <c r="AC2312" s="36" t="str">
        <f t="shared" si="622"/>
        <v>14-15</v>
      </c>
      <c r="AD2312" s="36" t="str">
        <f t="shared" si="623"/>
        <v>Mar</v>
      </c>
      <c r="AE2312" s="35" t="str">
        <f t="shared" si="624"/>
        <v>265-275</v>
      </c>
      <c r="AF2312" s="36" t="str">
        <f t="shared" si="625"/>
        <v>HWS-HTI</v>
      </c>
    </row>
    <row r="2313" spans="5:32" x14ac:dyDescent="0.3">
      <c r="E2313" s="12">
        <v>40988.618055555555</v>
      </c>
      <c r="F2313" s="16">
        <v>5.81</v>
      </c>
      <c r="G2313" s="16">
        <v>243.8000106811522</v>
      </c>
      <c r="H2313" s="29">
        <v>1.1802579660589954</v>
      </c>
      <c r="I2313" s="26">
        <v>274.89999999999998</v>
      </c>
      <c r="J2313" s="30">
        <v>0.24440619621342513</v>
      </c>
      <c r="K2313" s="31">
        <v>0.12028159440687992</v>
      </c>
      <c r="L2313" s="108">
        <f ca="1">REWS!R2313</f>
        <v>5.819016270296153</v>
      </c>
      <c r="M2313" s="22">
        <f t="shared" si="612"/>
        <v>5.7383858854536669</v>
      </c>
      <c r="N2313" s="22">
        <f t="shared" ca="1" si="613"/>
        <v>5.7472910211175021</v>
      </c>
      <c r="O2313" s="22">
        <f t="shared" si="614"/>
        <v>0.24493601285228844</v>
      </c>
      <c r="P2313" s="81">
        <f t="shared" ca="1" si="615"/>
        <v>6</v>
      </c>
      <c r="Q2313" s="22">
        <f t="shared" ca="1" si="616"/>
        <v>0.71682149295632547</v>
      </c>
      <c r="R2313" s="3">
        <f ca="1">IF(N2313&gt;'Power Curve'!$C$37,0,INDEX(Ci,$P2313,1)*POWER(1-Q2313,3)+INDEX(Ci,$P2313,2)*3*Q2313*POWER(1-Q2313,2)+INDEX(Ci,$P2313,3)*3*POWER(Q2313,2)*(1-Q2313)+INDEX(Ci,$P2313,4)*POWER(Q2313,3))</f>
        <v>319.71958246361669</v>
      </c>
      <c r="S2313" s="3">
        <f t="shared" si="617"/>
        <v>243.8000106811522</v>
      </c>
      <c r="T2313" s="3">
        <f t="shared" ca="1" si="618"/>
        <v>75.919571782464487</v>
      </c>
      <c r="U2313" s="3">
        <f t="shared" ca="1" si="626"/>
        <v>75.919571782464487</v>
      </c>
      <c r="W2313" s="34">
        <f t="shared" si="619"/>
        <v>6</v>
      </c>
      <c r="X2313" s="73" t="b">
        <f>COUNTIF('Power Curve'!$D$2:$D$31,W2313)&gt;0</f>
        <v>1</v>
      </c>
      <c r="Y2313" s="73" t="b">
        <f t="shared" si="620"/>
        <v>0</v>
      </c>
      <c r="Z2313" s="73" t="b">
        <f t="shared" si="627"/>
        <v>1</v>
      </c>
      <c r="AA2313" s="34" t="str">
        <f t="shared" si="621"/>
        <v>Outer</v>
      </c>
      <c r="AB2313" s="35" t="str">
        <f t="shared" si="628"/>
        <v>0.2-0.3</v>
      </c>
      <c r="AC2313" s="36" t="str">
        <f t="shared" si="622"/>
        <v>14-15</v>
      </c>
      <c r="AD2313" s="36" t="str">
        <f t="shared" si="623"/>
        <v>Mar</v>
      </c>
      <c r="AE2313" s="35" t="str">
        <f t="shared" si="624"/>
        <v>265-275</v>
      </c>
      <c r="AF2313" s="36" t="str">
        <f t="shared" si="625"/>
        <v>LWS-HTI</v>
      </c>
    </row>
    <row r="2314" spans="5:32" x14ac:dyDescent="0.3">
      <c r="E2314" s="12">
        <v>40988.625</v>
      </c>
      <c r="F2314" s="16">
        <v>4.3899999999999997</v>
      </c>
      <c r="G2314" s="16">
        <v>104.69000434875451</v>
      </c>
      <c r="H2314" s="29">
        <v>1.1797853128146247</v>
      </c>
      <c r="I2314" s="26">
        <v>265.89999999999998</v>
      </c>
      <c r="J2314" s="30">
        <v>0.25968109339407747</v>
      </c>
      <c r="K2314" s="31">
        <v>0.13155595269804263</v>
      </c>
      <c r="L2314" s="108">
        <f ca="1">REWS!R2314</f>
        <v>4.409809350156654</v>
      </c>
      <c r="M2314" s="22">
        <f t="shared" si="612"/>
        <v>4.3353099494178071</v>
      </c>
      <c r="N2314" s="22">
        <f t="shared" ca="1" si="613"/>
        <v>4.3548725172596399</v>
      </c>
      <c r="O2314" s="22">
        <f t="shared" si="614"/>
        <v>2.8086104010818083E-2</v>
      </c>
      <c r="P2314" s="81">
        <f t="shared" ca="1" si="615"/>
        <v>5</v>
      </c>
      <c r="Q2314" s="22">
        <f t="shared" ca="1" si="616"/>
        <v>0.23016764827773367</v>
      </c>
      <c r="R2314" s="3">
        <f ca="1">IF(N2314&gt;'Power Curve'!$C$37,0,INDEX(Ci,$P2314,1)*POWER(1-Q2314,3)+INDEX(Ci,$P2314,2)*3*Q2314*POWER(1-Q2314,2)+INDEX(Ci,$P2314,3)*3*POWER(Q2314,2)*(1-Q2314)+INDEX(Ci,$P2314,4)*POWER(Q2314,3))</f>
        <v>99.962808071252155</v>
      </c>
      <c r="S2314" s="3">
        <f t="shared" si="617"/>
        <v>104.69000434875451</v>
      </c>
      <c r="T2314" s="3">
        <f t="shared" ca="1" si="618"/>
        <v>-4.7271962775023582</v>
      </c>
      <c r="U2314" s="3">
        <f t="shared" ca="1" si="626"/>
        <v>4.7271962775023582</v>
      </c>
      <c r="W2314" s="34">
        <f t="shared" si="619"/>
        <v>4</v>
      </c>
      <c r="X2314" s="73" t="b">
        <f>COUNTIF('Power Curve'!$D$2:$D$31,W2314)&gt;0</f>
        <v>1</v>
      </c>
      <c r="Y2314" s="73" t="b">
        <f t="shared" si="620"/>
        <v>0</v>
      </c>
      <c r="Z2314" s="73" t="b">
        <f t="shared" si="627"/>
        <v>1</v>
      </c>
      <c r="AA2314" s="34" t="str">
        <f t="shared" si="621"/>
        <v>Outer</v>
      </c>
      <c r="AB2314" s="35" t="str">
        <f t="shared" si="628"/>
        <v>0.0-0.1</v>
      </c>
      <c r="AC2314" s="36" t="str">
        <f t="shared" si="622"/>
        <v>15-16</v>
      </c>
      <c r="AD2314" s="36" t="str">
        <f t="shared" si="623"/>
        <v>Mar</v>
      </c>
      <c r="AE2314" s="35" t="str">
        <f t="shared" si="624"/>
        <v>265-275</v>
      </c>
      <c r="AF2314" s="36" t="str">
        <f t="shared" si="625"/>
        <v>LWS-HTI</v>
      </c>
    </row>
    <row r="2315" spans="5:32" x14ac:dyDescent="0.3">
      <c r="E2315" s="12">
        <v>40988.645833333336</v>
      </c>
      <c r="F2315" s="16">
        <v>5.53</v>
      </c>
      <c r="G2315" s="16">
        <v>305.20998764038097</v>
      </c>
      <c r="H2315" s="29">
        <v>1.17944180256695</v>
      </c>
      <c r="I2315" s="26">
        <v>269.5</v>
      </c>
      <c r="J2315" s="30">
        <v>0.15370705244122965</v>
      </c>
      <c r="K2315" s="31">
        <v>0.13941455698003891</v>
      </c>
      <c r="L2315" s="108">
        <f ca="1">REWS!R2315</f>
        <v>5.5011516809143339</v>
      </c>
      <c r="M2315" s="22">
        <f t="shared" si="612"/>
        <v>5.4605779009983966</v>
      </c>
      <c r="N2315" s="22">
        <f t="shared" ca="1" si="613"/>
        <v>5.4320917357759475</v>
      </c>
      <c r="O2315" s="22">
        <f t="shared" si="614"/>
        <v>0.20199989331854259</v>
      </c>
      <c r="P2315" s="81">
        <f t="shared" ca="1" si="615"/>
        <v>6</v>
      </c>
      <c r="Q2315" s="22">
        <f t="shared" ca="1" si="616"/>
        <v>0.402656769580019</v>
      </c>
      <c r="R2315" s="3">
        <f ca="1">IF(N2315&gt;'Power Curve'!$C$37,0,INDEX(Ci,$P2315,1)*POWER(1-Q2315,3)+INDEX(Ci,$P2315,2)*3*Q2315*POWER(1-Q2315,2)+INDEX(Ci,$P2315,3)*3*POWER(Q2315,2)*(1-Q2315)+INDEX(Ci,$P2315,4)*POWER(Q2315,3))</f>
        <v>271.57495119451295</v>
      </c>
      <c r="S2315" s="3">
        <f t="shared" si="617"/>
        <v>305.20998764038097</v>
      </c>
      <c r="T2315" s="3">
        <f t="shared" ca="1" si="618"/>
        <v>-33.635036445868025</v>
      </c>
      <c r="U2315" s="3">
        <f t="shared" ca="1" si="626"/>
        <v>33.635036445868025</v>
      </c>
      <c r="W2315" s="34">
        <f t="shared" si="619"/>
        <v>5</v>
      </c>
      <c r="X2315" s="73" t="b">
        <f>COUNTIF('Power Curve'!$D$2:$D$31,W2315)&gt;0</f>
        <v>1</v>
      </c>
      <c r="Y2315" s="73" t="b">
        <f t="shared" si="620"/>
        <v>0</v>
      </c>
      <c r="Z2315" s="73" t="b">
        <f t="shared" si="627"/>
        <v>1</v>
      </c>
      <c r="AA2315" s="34" t="str">
        <f t="shared" si="621"/>
        <v>Outer</v>
      </c>
      <c r="AB2315" s="35" t="str">
        <f t="shared" si="628"/>
        <v>0.2-0.3</v>
      </c>
      <c r="AC2315" s="36" t="str">
        <f t="shared" si="622"/>
        <v>15-16</v>
      </c>
      <c r="AD2315" s="36" t="str">
        <f t="shared" si="623"/>
        <v>Mar</v>
      </c>
      <c r="AE2315" s="35" t="str">
        <f t="shared" si="624"/>
        <v>265-275</v>
      </c>
      <c r="AF2315" s="36" t="str">
        <f t="shared" si="625"/>
        <v>LWS-HTI</v>
      </c>
    </row>
    <row r="2316" spans="5:32" x14ac:dyDescent="0.3">
      <c r="E2316" s="12">
        <v>40988.652777777781</v>
      </c>
      <c r="F2316" s="16">
        <v>5.56</v>
      </c>
      <c r="G2316" s="16">
        <v>261.01998901367188</v>
      </c>
      <c r="H2316" s="29">
        <v>1.1806019514399808</v>
      </c>
      <c r="I2316" s="26">
        <v>272.89999999999998</v>
      </c>
      <c r="J2316" s="30">
        <v>0.1366906474820144</v>
      </c>
      <c r="K2316" s="31">
        <v>9.3224378086755294E-2</v>
      </c>
      <c r="L2316" s="108">
        <f ca="1">REWS!R2316</f>
        <v>5.5110706371470117</v>
      </c>
      <c r="M2316" s="22">
        <f t="shared" si="612"/>
        <v>5.4920008307912349</v>
      </c>
      <c r="N2316" s="22">
        <f t="shared" ca="1" si="613"/>
        <v>5.4436698772950667</v>
      </c>
      <c r="O2316" s="22">
        <f t="shared" si="614"/>
        <v>0.2068564084123449</v>
      </c>
      <c r="P2316" s="81">
        <f t="shared" ca="1" si="615"/>
        <v>6</v>
      </c>
      <c r="Q2316" s="22">
        <f t="shared" ca="1" si="616"/>
        <v>0.41419690877679483</v>
      </c>
      <c r="R2316" s="3">
        <f ca="1">IF(N2316&gt;'Power Curve'!$C$37,0,INDEX(Ci,$P2316,1)*POWER(1-Q2316,3)+INDEX(Ci,$P2316,2)*3*Q2316*POWER(1-Q2316,2)+INDEX(Ci,$P2316,3)*3*POWER(Q2316,2)*(1-Q2316)+INDEX(Ci,$P2316,4)*POWER(Q2316,3))</f>
        <v>273.28154893317941</v>
      </c>
      <c r="S2316" s="3">
        <f t="shared" si="617"/>
        <v>261.01998901367188</v>
      </c>
      <c r="T2316" s="3">
        <f t="shared" ca="1" si="618"/>
        <v>12.261559919507533</v>
      </c>
      <c r="U2316" s="3">
        <f t="shared" ca="1" si="626"/>
        <v>12.261559919507533</v>
      </c>
      <c r="W2316" s="34">
        <f t="shared" si="619"/>
        <v>5</v>
      </c>
      <c r="X2316" s="73" t="b">
        <f>COUNTIF('Power Curve'!$D$2:$D$31,W2316)&gt;0</f>
        <v>1</v>
      </c>
      <c r="Y2316" s="73" t="b">
        <f t="shared" si="620"/>
        <v>0</v>
      </c>
      <c r="Z2316" s="73" t="b">
        <f t="shared" si="627"/>
        <v>1</v>
      </c>
      <c r="AA2316" s="34" t="str">
        <f t="shared" si="621"/>
        <v>Outer</v>
      </c>
      <c r="AB2316" s="35" t="str">
        <f t="shared" si="628"/>
        <v>0.2-0.3</v>
      </c>
      <c r="AC2316" s="36" t="str">
        <f t="shared" si="622"/>
        <v>15-16</v>
      </c>
      <c r="AD2316" s="36" t="str">
        <f t="shared" si="623"/>
        <v>Mar</v>
      </c>
      <c r="AE2316" s="35" t="str">
        <f t="shared" si="624"/>
        <v>265-275</v>
      </c>
      <c r="AF2316" s="36" t="str">
        <f t="shared" si="625"/>
        <v>Inner-TI</v>
      </c>
    </row>
    <row r="2317" spans="5:32" x14ac:dyDescent="0.3">
      <c r="E2317" s="12">
        <v>40988.673611111109</v>
      </c>
      <c r="F2317" s="16">
        <v>5.44</v>
      </c>
      <c r="G2317" s="16">
        <v>189.91999435424771</v>
      </c>
      <c r="H2317" s="29">
        <v>1.1834198098471655</v>
      </c>
      <c r="I2317" s="26">
        <v>281.7</v>
      </c>
      <c r="J2317" s="30">
        <v>0.13602941176470587</v>
      </c>
      <c r="K2317" s="31">
        <v>0.34170133834417726</v>
      </c>
      <c r="L2317" s="108">
        <f ca="1">REWS!R2317</f>
        <v>5.3697012975300886</v>
      </c>
      <c r="M2317" s="22">
        <f t="shared" si="612"/>
        <v>5.3777401699278533</v>
      </c>
      <c r="N2317" s="22">
        <f t="shared" ca="1" si="613"/>
        <v>5.308246023573763</v>
      </c>
      <c r="O2317" s="22">
        <f t="shared" si="614"/>
        <v>0.18919705494756051</v>
      </c>
      <c r="P2317" s="81">
        <f t="shared" ca="1" si="615"/>
        <v>6</v>
      </c>
      <c r="Q2317" s="22">
        <f t="shared" ca="1" si="616"/>
        <v>0.27921754961738571</v>
      </c>
      <c r="R2317" s="3">
        <f ca="1">IF(N2317&gt;'Power Curve'!$C$37,0,INDEX(Ci,$P2317,1)*POWER(1-Q2317,3)+INDEX(Ci,$P2317,2)*3*Q2317*POWER(1-Q2317,2)+INDEX(Ci,$P2317,3)*3*POWER(Q2317,2)*(1-Q2317)+INDEX(Ci,$P2317,4)*POWER(Q2317,3))</f>
        <v>253.40038470463244</v>
      </c>
      <c r="S2317" s="3">
        <f t="shared" si="617"/>
        <v>189.91999435424771</v>
      </c>
      <c r="T2317" s="3">
        <f t="shared" ca="1" si="618"/>
        <v>63.480390350384738</v>
      </c>
      <c r="U2317" s="3">
        <f t="shared" ca="1" si="626"/>
        <v>63.480390350384738</v>
      </c>
      <c r="W2317" s="34">
        <f t="shared" si="619"/>
        <v>5</v>
      </c>
      <c r="X2317" s="73" t="b">
        <f>COUNTIF('Power Curve'!$D$2:$D$31,W2317)&gt;0</f>
        <v>1</v>
      </c>
      <c r="Y2317" s="73" t="b">
        <f t="shared" si="620"/>
        <v>0</v>
      </c>
      <c r="Z2317" s="73" t="b">
        <f t="shared" si="627"/>
        <v>1</v>
      </c>
      <c r="AA2317" s="34" t="str">
        <f t="shared" si="621"/>
        <v>Outer</v>
      </c>
      <c r="AB2317" s="35" t="str">
        <f t="shared" si="628"/>
        <v>0.1-0.2</v>
      </c>
      <c r="AC2317" s="36" t="str">
        <f t="shared" si="622"/>
        <v>16-17</v>
      </c>
      <c r="AD2317" s="36" t="str">
        <f t="shared" si="623"/>
        <v>Mar</v>
      </c>
      <c r="AE2317" s="35" t="str">
        <f t="shared" si="624"/>
        <v>275-285</v>
      </c>
      <c r="AF2317" s="36" t="str">
        <f t="shared" si="625"/>
        <v>Inner-TI</v>
      </c>
    </row>
    <row r="2318" spans="5:32" x14ac:dyDescent="0.3">
      <c r="E2318" s="12">
        <v>40988.680555555555</v>
      </c>
      <c r="F2318" s="16">
        <v>5.01</v>
      </c>
      <c r="G2318" s="16">
        <v>224.64001083374001</v>
      </c>
      <c r="H2318" s="29">
        <v>1.1835062254652027</v>
      </c>
      <c r="I2318" s="26">
        <v>276.3</v>
      </c>
      <c r="J2318" s="30">
        <v>0.11976047904191617</v>
      </c>
      <c r="K2318" s="31">
        <v>0.21745863571437693</v>
      </c>
      <c r="L2318" s="108">
        <f ca="1">REWS!R2318</f>
        <v>4.9884325977054615</v>
      </c>
      <c r="M2318" s="22">
        <f t="shared" si="612"/>
        <v>4.952781991319565</v>
      </c>
      <c r="N2318" s="22">
        <f t="shared" ca="1" si="613"/>
        <v>4.9314609051551077</v>
      </c>
      <c r="O2318" s="22">
        <f t="shared" si="614"/>
        <v>0.12351839855708459</v>
      </c>
      <c r="P2318" s="81">
        <f t="shared" ca="1" si="615"/>
        <v>5</v>
      </c>
      <c r="Q2318" s="22">
        <f t="shared" ca="1" si="616"/>
        <v>0.88948485599854243</v>
      </c>
      <c r="R2318" s="3">
        <f ca="1">IF(N2318&gt;'Power Curve'!$C$37,0,INDEX(Ci,$P2318,1)*POWER(1-Q2318,3)+INDEX(Ci,$P2318,2)*3*Q2318*POWER(1-Q2318,2)+INDEX(Ci,$P2318,3)*3*POWER(Q2318,2)*(1-Q2318)+INDEX(Ci,$P2318,4)*POWER(Q2318,3))</f>
        <v>195.84619108075916</v>
      </c>
      <c r="S2318" s="3">
        <f t="shared" si="617"/>
        <v>224.64001083374001</v>
      </c>
      <c r="T2318" s="3">
        <f t="shared" ca="1" si="618"/>
        <v>-28.793819752980852</v>
      </c>
      <c r="U2318" s="3">
        <f t="shared" ca="1" si="626"/>
        <v>28.793819752980852</v>
      </c>
      <c r="W2318" s="34">
        <f t="shared" si="619"/>
        <v>5</v>
      </c>
      <c r="X2318" s="73" t="b">
        <f>COUNTIF('Power Curve'!$D$2:$D$31,W2318)&gt;0</f>
        <v>1</v>
      </c>
      <c r="Y2318" s="73" t="b">
        <f t="shared" si="620"/>
        <v>0</v>
      </c>
      <c r="Z2318" s="73" t="b">
        <f t="shared" si="627"/>
        <v>1</v>
      </c>
      <c r="AA2318" s="34" t="str">
        <f t="shared" si="621"/>
        <v>Inner</v>
      </c>
      <c r="AB2318" s="35" t="str">
        <f t="shared" si="628"/>
        <v>0.1-0.2</v>
      </c>
      <c r="AC2318" s="36" t="str">
        <f t="shared" si="622"/>
        <v>16-17</v>
      </c>
      <c r="AD2318" s="36" t="str">
        <f t="shared" si="623"/>
        <v>Mar</v>
      </c>
      <c r="AE2318" s="35" t="str">
        <f t="shared" si="624"/>
        <v>275-285</v>
      </c>
      <c r="AF2318" s="36" t="str">
        <f t="shared" si="625"/>
        <v>Inner-TI</v>
      </c>
    </row>
    <row r="2319" spans="5:32" x14ac:dyDescent="0.3">
      <c r="E2319" s="12">
        <v>40988.694444444445</v>
      </c>
      <c r="F2319" s="16">
        <v>5.12</v>
      </c>
      <c r="G2319" s="16">
        <v>218.79000473022512</v>
      </c>
      <c r="H2319" s="29">
        <v>1.1830742732763184</v>
      </c>
      <c r="I2319" s="26">
        <v>275.39999999999998</v>
      </c>
      <c r="J2319" s="30">
        <v>0.125</v>
      </c>
      <c r="K2319" s="31">
        <v>0.2385566692924716</v>
      </c>
      <c r="L2319" s="108">
        <f ca="1">REWS!R2319</f>
        <v>5.1202396135301855</v>
      </c>
      <c r="M2319" s="22">
        <f t="shared" si="612"/>
        <v>5.0609098531266561</v>
      </c>
      <c r="N2319" s="22">
        <f t="shared" ca="1" si="613"/>
        <v>5.0611467012664724</v>
      </c>
      <c r="O2319" s="22">
        <f t="shared" si="614"/>
        <v>0.14022990815815264</v>
      </c>
      <c r="P2319" s="81">
        <f t="shared" ca="1" si="615"/>
        <v>6</v>
      </c>
      <c r="Q2319" s="22">
        <f t="shared" ca="1" si="616"/>
        <v>3.2929268363759569E-2</v>
      </c>
      <c r="R2319" s="3">
        <f ca="1">IF(N2319&gt;'Power Curve'!$C$37,0,INDEX(Ci,$P2319,1)*POWER(1-Q2319,3)+INDEX(Ci,$P2319,2)*3*Q2319*POWER(1-Q2319,2)+INDEX(Ci,$P2319,3)*3*POWER(Q2319,2)*(1-Q2319)+INDEX(Ci,$P2319,4)*POWER(Q2319,3))</f>
        <v>216.55111601177356</v>
      </c>
      <c r="S2319" s="3">
        <f t="shared" si="617"/>
        <v>218.79000473022512</v>
      </c>
      <c r="T2319" s="3">
        <f t="shared" ca="1" si="618"/>
        <v>-2.2388887184515625</v>
      </c>
      <c r="U2319" s="3">
        <f t="shared" ca="1" si="626"/>
        <v>2.2388887184515625</v>
      </c>
      <c r="W2319" s="34">
        <f t="shared" si="619"/>
        <v>5</v>
      </c>
      <c r="X2319" s="73" t="b">
        <f>COUNTIF('Power Curve'!$D$2:$D$31,W2319)&gt;0</f>
        <v>1</v>
      </c>
      <c r="Y2319" s="73" t="b">
        <f t="shared" si="620"/>
        <v>0</v>
      </c>
      <c r="Z2319" s="73" t="b">
        <f t="shared" si="627"/>
        <v>1</v>
      </c>
      <c r="AA2319" s="34" t="str">
        <f t="shared" si="621"/>
        <v>Inner</v>
      </c>
      <c r="AB2319" s="35" t="str">
        <f t="shared" si="628"/>
        <v>0.1-0.2</v>
      </c>
      <c r="AC2319" s="36" t="str">
        <f t="shared" si="622"/>
        <v>16-17</v>
      </c>
      <c r="AD2319" s="36" t="str">
        <f t="shared" si="623"/>
        <v>Mar</v>
      </c>
      <c r="AE2319" s="35" t="str">
        <f t="shared" si="624"/>
        <v>275-285</v>
      </c>
      <c r="AF2319" s="36" t="str">
        <f t="shared" si="625"/>
        <v>Inner-TI</v>
      </c>
    </row>
    <row r="2320" spans="5:32" x14ac:dyDescent="0.3">
      <c r="E2320" s="12">
        <v>40988.701388888891</v>
      </c>
      <c r="F2320" s="16">
        <v>4.54</v>
      </c>
      <c r="G2320" s="16">
        <v>109.1199951171874</v>
      </c>
      <c r="H2320" s="29">
        <v>1.1846460011092914</v>
      </c>
      <c r="I2320" s="26">
        <v>285.89999999999998</v>
      </c>
      <c r="J2320" s="30">
        <v>0.1960352422907489</v>
      </c>
      <c r="K2320" s="31">
        <v>0.16086416328076872</v>
      </c>
      <c r="L2320" s="108">
        <f ca="1">REWS!R2320</f>
        <v>4.5356054873418596</v>
      </c>
      <c r="M2320" s="22">
        <f t="shared" si="612"/>
        <v>4.4895900571952803</v>
      </c>
      <c r="N2320" s="22">
        <f t="shared" ca="1" si="613"/>
        <v>4.4852443390595518</v>
      </c>
      <c r="O2320" s="22">
        <f t="shared" si="614"/>
        <v>5.1930592002052661E-2</v>
      </c>
      <c r="P2320" s="81">
        <f t="shared" ca="1" si="615"/>
        <v>5</v>
      </c>
      <c r="Q2320" s="22">
        <f t="shared" ca="1" si="616"/>
        <v>0.37924520051275401</v>
      </c>
      <c r="R2320" s="3">
        <f ca="1">IF(N2320&gt;'Power Curve'!$C$37,0,INDEX(Ci,$P2320,1)*POWER(1-Q2320,3)+INDEX(Ci,$P2320,2)*3*Q2320*POWER(1-Q2320,2)+INDEX(Ci,$P2320,3)*3*POWER(Q2320,2)*(1-Q2320)+INDEX(Ci,$P2320,4)*POWER(Q2320,3))</f>
        <v>119.2794141588911</v>
      </c>
      <c r="S2320" s="3">
        <f t="shared" si="617"/>
        <v>109.1199951171874</v>
      </c>
      <c r="T2320" s="3">
        <f t="shared" ca="1" si="618"/>
        <v>10.1594190417037</v>
      </c>
      <c r="U2320" s="3">
        <f t="shared" ca="1" si="626"/>
        <v>10.1594190417037</v>
      </c>
      <c r="W2320" s="34">
        <f t="shared" si="619"/>
        <v>4</v>
      </c>
      <c r="X2320" s="73" t="b">
        <f>COUNTIF('Power Curve'!$D$2:$D$31,W2320)&gt;0</f>
        <v>1</v>
      </c>
      <c r="Y2320" s="73" t="b">
        <f t="shared" si="620"/>
        <v>0</v>
      </c>
      <c r="Z2320" s="73" t="b">
        <f t="shared" si="627"/>
        <v>1</v>
      </c>
      <c r="AA2320" s="34" t="str">
        <f t="shared" si="621"/>
        <v>Outer</v>
      </c>
      <c r="AB2320" s="35" t="str">
        <f t="shared" si="628"/>
        <v>0.0-0.1</v>
      </c>
      <c r="AC2320" s="36" t="str">
        <f t="shared" si="622"/>
        <v>16-17</v>
      </c>
      <c r="AD2320" s="36" t="str">
        <f t="shared" si="623"/>
        <v>Mar</v>
      </c>
      <c r="AE2320" s="35" t="str">
        <f t="shared" si="624"/>
        <v>285-295</v>
      </c>
      <c r="AF2320" s="36" t="str">
        <f t="shared" si="625"/>
        <v>LWS-HTI</v>
      </c>
    </row>
    <row r="2321" spans="5:32" x14ac:dyDescent="0.3">
      <c r="E2321" s="12">
        <v>40988.715277777781</v>
      </c>
      <c r="F2321" s="16">
        <v>7.93</v>
      </c>
      <c r="G2321" s="16">
        <v>993.06999206542946</v>
      </c>
      <c r="H2321" s="29">
        <v>1.1834353257080292</v>
      </c>
      <c r="I2321" s="26">
        <v>267.2</v>
      </c>
      <c r="J2321" s="30">
        <v>0.16897856242118539</v>
      </c>
      <c r="K2321" s="31">
        <v>0.17721400932365342</v>
      </c>
      <c r="L2321" s="108">
        <f ca="1">REWS!R2321</f>
        <v>7.8036379023402498</v>
      </c>
      <c r="M2321" s="22">
        <f t="shared" si="612"/>
        <v>7.8392768239337309</v>
      </c>
      <c r="N2321" s="22">
        <f t="shared" ca="1" si="613"/>
        <v>7.7143603720285956</v>
      </c>
      <c r="O2321" s="22">
        <f t="shared" si="614"/>
        <v>0.56963547978379836</v>
      </c>
      <c r="P2321" s="81">
        <f t="shared" ca="1" si="615"/>
        <v>8</v>
      </c>
      <c r="Q2321" s="22">
        <f t="shared" ca="1" si="616"/>
        <v>0.70376710550690569</v>
      </c>
      <c r="R2321" s="3">
        <f ca="1">IF(N2321&gt;'Power Curve'!$C$37,0,INDEX(Ci,$P2321,1)*POWER(1-Q2321,3)+INDEX(Ci,$P2321,2)*3*Q2321*POWER(1-Q2321,2)+INDEX(Ci,$P2321,3)*3*POWER(Q2321,2)*(1-Q2321)+INDEX(Ci,$P2321,4)*POWER(Q2321,3))</f>
        <v>793.68308108693213</v>
      </c>
      <c r="S2321" s="3">
        <f t="shared" si="617"/>
        <v>993.06999206542946</v>
      </c>
      <c r="T2321" s="3">
        <f t="shared" ca="1" si="618"/>
        <v>-199.38691097849733</v>
      </c>
      <c r="U2321" s="3">
        <f t="shared" ca="1" si="626"/>
        <v>199.38691097849733</v>
      </c>
      <c r="W2321" s="34">
        <f t="shared" si="619"/>
        <v>8</v>
      </c>
      <c r="X2321" s="73" t="b">
        <f>COUNTIF('Power Curve'!$D$2:$D$31,W2321)&gt;0</f>
        <v>1</v>
      </c>
      <c r="Y2321" s="73" t="b">
        <f t="shared" si="620"/>
        <v>0</v>
      </c>
      <c r="Z2321" s="73" t="b">
        <f t="shared" si="627"/>
        <v>1</v>
      </c>
      <c r="AA2321" s="34" t="str">
        <f t="shared" si="621"/>
        <v>Outer</v>
      </c>
      <c r="AB2321" s="35" t="str">
        <f t="shared" si="628"/>
        <v>0.5-0.6</v>
      </c>
      <c r="AC2321" s="36" t="str">
        <f t="shared" si="622"/>
        <v>17-18</v>
      </c>
      <c r="AD2321" s="36" t="str">
        <f t="shared" si="623"/>
        <v>Mar</v>
      </c>
      <c r="AE2321" s="35" t="str">
        <f t="shared" si="624"/>
        <v>265-275</v>
      </c>
      <c r="AF2321" s="36" t="str">
        <f t="shared" si="625"/>
        <v>HWS-HTI</v>
      </c>
    </row>
    <row r="2322" spans="5:32" x14ac:dyDescent="0.3">
      <c r="E2322" s="12">
        <v>40988.722222222219</v>
      </c>
      <c r="F2322" s="16">
        <v>7.21</v>
      </c>
      <c r="G2322" s="16">
        <v>955.88998413085915</v>
      </c>
      <c r="H2322" s="29">
        <v>1.1846027200866274</v>
      </c>
      <c r="I2322" s="26">
        <v>265</v>
      </c>
      <c r="J2322" s="30">
        <v>0.20110957004160887</v>
      </c>
      <c r="K2322" s="31">
        <v>3.9973370577570923E-2</v>
      </c>
      <c r="L2322" s="108">
        <f ca="1">REWS!R2322</f>
        <v>7.1587600875797008</v>
      </c>
      <c r="M2322" s="22">
        <f t="shared" si="612"/>
        <v>7.1298568492903414</v>
      </c>
      <c r="N2322" s="22">
        <f t="shared" ca="1" si="613"/>
        <v>7.0791864969287728</v>
      </c>
      <c r="O2322" s="22">
        <f t="shared" si="614"/>
        <v>0.45999233583082172</v>
      </c>
      <c r="P2322" s="81">
        <f t="shared" ca="1" si="615"/>
        <v>8</v>
      </c>
      <c r="Q2322" s="22">
        <f t="shared" ca="1" si="616"/>
        <v>6.4476564695066185E-2</v>
      </c>
      <c r="R2322" s="3">
        <f ca="1">IF(N2322&gt;'Power Curve'!$C$37,0,INDEX(Ci,$P2322,1)*POWER(1-Q2322,3)+INDEX(Ci,$P2322,2)*3*Q2322*POWER(1-Q2322,2)+INDEX(Ci,$P2322,3)*3*POWER(Q2322,2)*(1-Q2322)+INDEX(Ci,$P2322,4)*POWER(Q2322,3))</f>
        <v>616.89569226548838</v>
      </c>
      <c r="S2322" s="3">
        <f t="shared" si="617"/>
        <v>955.88998413085915</v>
      </c>
      <c r="T2322" s="3">
        <f t="shared" ca="1" si="618"/>
        <v>-338.99429186537077</v>
      </c>
      <c r="U2322" s="3">
        <f t="shared" ca="1" si="626"/>
        <v>338.99429186537077</v>
      </c>
      <c r="W2322" s="34">
        <f t="shared" si="619"/>
        <v>7</v>
      </c>
      <c r="X2322" s="73" t="b">
        <f>COUNTIF('Power Curve'!$D$2:$D$31,W2322)&gt;0</f>
        <v>1</v>
      </c>
      <c r="Y2322" s="73" t="b">
        <f t="shared" si="620"/>
        <v>0</v>
      </c>
      <c r="Z2322" s="73" t="b">
        <f t="shared" si="627"/>
        <v>1</v>
      </c>
      <c r="AA2322" s="34" t="str">
        <f t="shared" si="621"/>
        <v>Outer</v>
      </c>
      <c r="AB2322" s="35" t="str">
        <f t="shared" si="628"/>
        <v>0.4-0.5</v>
      </c>
      <c r="AC2322" s="36" t="str">
        <f t="shared" si="622"/>
        <v>17-18</v>
      </c>
      <c r="AD2322" s="36" t="str">
        <f t="shared" si="623"/>
        <v>Mar</v>
      </c>
      <c r="AE2322" s="35" t="str">
        <f t="shared" si="624"/>
        <v>265-275</v>
      </c>
      <c r="AF2322" s="36" t="str">
        <f t="shared" si="625"/>
        <v>LWS-HTI</v>
      </c>
    </row>
    <row r="2323" spans="5:32" x14ac:dyDescent="0.3">
      <c r="E2323" s="12">
        <v>40988.743055555555</v>
      </c>
      <c r="F2323" s="16">
        <v>8.7200000000000006</v>
      </c>
      <c r="G2323" s="16">
        <v>1028.9800186157227</v>
      </c>
      <c r="H2323" s="29">
        <v>1.1818823738795192</v>
      </c>
      <c r="I2323" s="26">
        <v>274</v>
      </c>
      <c r="J2323" s="30">
        <v>0.11009174311926605</v>
      </c>
      <c r="K2323" s="31">
        <v>0.29768636881849192</v>
      </c>
      <c r="L2323" s="108">
        <f ca="1">REWS!R2323</f>
        <v>8.6874358364041644</v>
      </c>
      <c r="M2323" s="22">
        <f t="shared" si="612"/>
        <v>8.6164665683182005</v>
      </c>
      <c r="N2323" s="22">
        <f t="shared" ca="1" si="613"/>
        <v>8.5842890422919655</v>
      </c>
      <c r="O2323" s="22">
        <f t="shared" si="614"/>
        <v>0.68975266011151404</v>
      </c>
      <c r="P2323" s="81">
        <f t="shared" ca="1" si="615"/>
        <v>9</v>
      </c>
      <c r="Q2323" s="22">
        <f t="shared" ca="1" si="616"/>
        <v>0.57534338450257561</v>
      </c>
      <c r="R2323" s="3">
        <f ca="1">IF(N2323&gt;'Power Curve'!$C$37,0,INDEX(Ci,$P2323,1)*POWER(1-Q2323,3)+INDEX(Ci,$P2323,2)*3*Q2323*POWER(1-Q2323,2)+INDEX(Ci,$P2323,3)*3*POWER(Q2323,2)*(1-Q2323)+INDEX(Ci,$P2323,4)*POWER(Q2323,3))</f>
        <v>1059.9089403247476</v>
      </c>
      <c r="S2323" s="3">
        <f t="shared" si="617"/>
        <v>1028.9800186157227</v>
      </c>
      <c r="T2323" s="3">
        <f t="shared" ca="1" si="618"/>
        <v>30.928921709024962</v>
      </c>
      <c r="U2323" s="3">
        <f t="shared" ca="1" si="626"/>
        <v>30.928921709024962</v>
      </c>
      <c r="W2323" s="34">
        <f t="shared" si="619"/>
        <v>9</v>
      </c>
      <c r="X2323" s="73" t="b">
        <f>COUNTIF('Power Curve'!$D$2:$D$31,W2323)&gt;0</f>
        <v>1</v>
      </c>
      <c r="Y2323" s="73" t="b">
        <f t="shared" si="620"/>
        <v>0</v>
      </c>
      <c r="Z2323" s="73" t="b">
        <f t="shared" si="627"/>
        <v>1</v>
      </c>
      <c r="AA2323" s="34" t="str">
        <f t="shared" si="621"/>
        <v>Inner</v>
      </c>
      <c r="AB2323" s="35" t="str">
        <f t="shared" si="628"/>
        <v>0.6-0.7</v>
      </c>
      <c r="AC2323" s="36" t="str">
        <f t="shared" si="622"/>
        <v>17-18</v>
      </c>
      <c r="AD2323" s="36" t="str">
        <f t="shared" si="623"/>
        <v>Mar</v>
      </c>
      <c r="AE2323" s="35" t="str">
        <f t="shared" si="624"/>
        <v>265-275</v>
      </c>
      <c r="AF2323" s="36" t="str">
        <f t="shared" si="625"/>
        <v>Inner-TI</v>
      </c>
    </row>
    <row r="2324" spans="5:32" x14ac:dyDescent="0.3">
      <c r="E2324" s="12">
        <v>40988.75</v>
      </c>
      <c r="F2324" s="16">
        <v>8.6199999999999992</v>
      </c>
      <c r="G2324" s="16">
        <v>1067.0599822998051</v>
      </c>
      <c r="H2324" s="29">
        <v>1.1822702296792986</v>
      </c>
      <c r="I2324" s="26">
        <v>279.10000000000002</v>
      </c>
      <c r="J2324" s="30">
        <v>9.164733178654294E-2</v>
      </c>
      <c r="K2324" s="31">
        <v>0.27134235274454171</v>
      </c>
      <c r="L2324" s="108">
        <f ca="1">REWS!R2324</f>
        <v>8.5897588077223634</v>
      </c>
      <c r="M2324" s="22">
        <f t="shared" si="612"/>
        <v>8.5185855164694431</v>
      </c>
      <c r="N2324" s="22">
        <f t="shared" ca="1" si="613"/>
        <v>8.4887001124628263</v>
      </c>
      <c r="O2324" s="22">
        <f t="shared" si="614"/>
        <v>0.67462482802091517</v>
      </c>
      <c r="P2324" s="81">
        <f t="shared" ca="1" si="615"/>
        <v>9</v>
      </c>
      <c r="Q2324" s="22">
        <f t="shared" ca="1" si="616"/>
        <v>0.47979762584462898</v>
      </c>
      <c r="R2324" s="3">
        <f ca="1">IF(N2324&gt;'Power Curve'!$C$37,0,INDEX(Ci,$P2324,1)*POWER(1-Q2324,3)+INDEX(Ci,$P2324,2)*3*Q2324*POWER(1-Q2324,2)+INDEX(Ci,$P2324,3)*3*POWER(Q2324,2)*(1-Q2324)+INDEX(Ci,$P2324,4)*POWER(Q2324,3))</f>
        <v>1029.3188004376468</v>
      </c>
      <c r="S2324" s="3">
        <f t="shared" si="617"/>
        <v>1067.0599822998051</v>
      </c>
      <c r="T2324" s="3">
        <f t="shared" ca="1" si="618"/>
        <v>-37.741181862158328</v>
      </c>
      <c r="U2324" s="3">
        <f t="shared" ca="1" si="626"/>
        <v>37.741181862158328</v>
      </c>
      <c r="W2324" s="34">
        <f t="shared" si="619"/>
        <v>9</v>
      </c>
      <c r="X2324" s="73" t="b">
        <f>COUNTIF('Power Curve'!$D$2:$D$31,W2324)&gt;0</f>
        <v>1</v>
      </c>
      <c r="Y2324" s="73" t="b">
        <f t="shared" si="620"/>
        <v>0</v>
      </c>
      <c r="Z2324" s="73" t="b">
        <f t="shared" si="627"/>
        <v>1</v>
      </c>
      <c r="AA2324" s="34" t="str">
        <f t="shared" si="621"/>
        <v>Outer</v>
      </c>
      <c r="AB2324" s="35" t="str">
        <f t="shared" si="628"/>
        <v>0.6-0.7</v>
      </c>
      <c r="AC2324" s="36" t="str">
        <f t="shared" si="622"/>
        <v>18-19</v>
      </c>
      <c r="AD2324" s="36" t="str">
        <f t="shared" si="623"/>
        <v>Mar</v>
      </c>
      <c r="AE2324" s="35" t="str">
        <f t="shared" si="624"/>
        <v>275-285</v>
      </c>
      <c r="AF2324" s="36" t="str">
        <f t="shared" si="625"/>
        <v>HWS-LTI</v>
      </c>
    </row>
    <row r="2325" spans="5:32" x14ac:dyDescent="0.3">
      <c r="E2325" s="12">
        <v>40988.756944444445</v>
      </c>
      <c r="F2325" s="16">
        <v>8.26</v>
      </c>
      <c r="G2325" s="16">
        <v>920.55998229980514</v>
      </c>
      <c r="H2325" s="29">
        <v>1.181753145329026</v>
      </c>
      <c r="I2325" s="26">
        <v>269.39999999999998</v>
      </c>
      <c r="J2325" s="30">
        <v>9.0799031476997583E-2</v>
      </c>
      <c r="K2325" s="31">
        <v>0.18818019138067271</v>
      </c>
      <c r="L2325" s="108">
        <f ca="1">REWS!R2325</f>
        <v>8.1970335000803001</v>
      </c>
      <c r="M2325" s="22">
        <f t="shared" si="612"/>
        <v>8.1616307048562842</v>
      </c>
      <c r="N2325" s="22">
        <f t="shared" ca="1" si="613"/>
        <v>8.0994140802652481</v>
      </c>
      <c r="O2325" s="22">
        <f t="shared" si="614"/>
        <v>0.61945631121381106</v>
      </c>
      <c r="P2325" s="81">
        <f t="shared" ca="1" si="615"/>
        <v>9</v>
      </c>
      <c r="Q2325" s="22">
        <f t="shared" ca="1" si="616"/>
        <v>9.0687408293882138E-2</v>
      </c>
      <c r="R2325" s="3">
        <f ca="1">IF(N2325&gt;'Power Curve'!$C$37,0,INDEX(Ci,$P2325,1)*POWER(1-Q2325,3)+INDEX(Ci,$P2325,2)*3*Q2325*POWER(1-Q2325,2)+INDEX(Ci,$P2325,3)*3*POWER(Q2325,2)*(1-Q2325)+INDEX(Ci,$P2325,4)*POWER(Q2325,3))</f>
        <v>908.05822482646852</v>
      </c>
      <c r="S2325" s="3">
        <f t="shared" si="617"/>
        <v>920.55998229980514</v>
      </c>
      <c r="T2325" s="3">
        <f t="shared" ca="1" si="618"/>
        <v>-12.501757473336625</v>
      </c>
      <c r="U2325" s="3">
        <f t="shared" ca="1" si="626"/>
        <v>12.501757473336625</v>
      </c>
      <c r="W2325" s="34">
        <f t="shared" si="619"/>
        <v>8</v>
      </c>
      <c r="X2325" s="73" t="b">
        <f>COUNTIF('Power Curve'!$D$2:$D$31,W2325)&gt;0</f>
        <v>1</v>
      </c>
      <c r="Y2325" s="73" t="b">
        <f t="shared" si="620"/>
        <v>0</v>
      </c>
      <c r="Z2325" s="73" t="b">
        <f t="shared" si="627"/>
        <v>1</v>
      </c>
      <c r="AA2325" s="34" t="str">
        <f t="shared" si="621"/>
        <v>Outer</v>
      </c>
      <c r="AB2325" s="35" t="str">
        <f t="shared" si="628"/>
        <v>0.6-0.7</v>
      </c>
      <c r="AC2325" s="36" t="str">
        <f t="shared" si="622"/>
        <v>18-19</v>
      </c>
      <c r="AD2325" s="36" t="str">
        <f t="shared" si="623"/>
        <v>Mar</v>
      </c>
      <c r="AE2325" s="35" t="str">
        <f t="shared" si="624"/>
        <v>265-275</v>
      </c>
      <c r="AF2325" s="36" t="str">
        <f t="shared" si="625"/>
        <v>HWS-LTI</v>
      </c>
    </row>
    <row r="2326" spans="5:32" x14ac:dyDescent="0.3">
      <c r="E2326" s="12">
        <v>40988.861111111109</v>
      </c>
      <c r="F2326" s="16">
        <v>7.66</v>
      </c>
      <c r="G2326" s="16">
        <v>744.95001697540306</v>
      </c>
      <c r="H2326" s="29">
        <v>1.1851393754573765</v>
      </c>
      <c r="I2326" s="26">
        <v>271.89999999999998</v>
      </c>
      <c r="J2326" s="30">
        <v>0.12793733681462141</v>
      </c>
      <c r="K2326" s="31">
        <v>0.17565805209877991</v>
      </c>
      <c r="L2326" s="108">
        <f ca="1">REWS!R2326</f>
        <v>7.5574162860007634</v>
      </c>
      <c r="M2326" s="22">
        <f t="shared" si="612"/>
        <v>7.5759985446506173</v>
      </c>
      <c r="N2326" s="22">
        <f t="shared" ca="1" si="613"/>
        <v>7.4745397890418612</v>
      </c>
      <c r="O2326" s="22">
        <f t="shared" si="614"/>
        <v>0.52894497302207222</v>
      </c>
      <c r="P2326" s="81">
        <f t="shared" ca="1" si="615"/>
        <v>8</v>
      </c>
      <c r="Q2326" s="22">
        <f t="shared" ca="1" si="616"/>
        <v>0.46239220612001686</v>
      </c>
      <c r="R2326" s="3">
        <f ca="1">IF(N2326&gt;'Power Curve'!$C$37,0,INDEX(Ci,$P2326,1)*POWER(1-Q2326,3)+INDEX(Ci,$P2326,2)*3*Q2326*POWER(1-Q2326,2)+INDEX(Ci,$P2326,3)*3*POWER(Q2326,2)*(1-Q2326)+INDEX(Ci,$P2326,4)*POWER(Q2326,3))</f>
        <v>724.67965505083703</v>
      </c>
      <c r="S2326" s="3">
        <f t="shared" si="617"/>
        <v>744.95001697540306</v>
      </c>
      <c r="T2326" s="3">
        <f t="shared" ca="1" si="618"/>
        <v>-20.270361924566032</v>
      </c>
      <c r="U2326" s="3">
        <f t="shared" ca="1" si="626"/>
        <v>20.270361924566032</v>
      </c>
      <c r="W2326" s="34">
        <f t="shared" si="619"/>
        <v>8</v>
      </c>
      <c r="X2326" s="73" t="b">
        <f>COUNTIF('Power Curve'!$D$2:$D$31,W2326)&gt;0</f>
        <v>1</v>
      </c>
      <c r="Y2326" s="73" t="b">
        <f t="shared" si="620"/>
        <v>0</v>
      </c>
      <c r="Z2326" s="73" t="b">
        <f t="shared" si="627"/>
        <v>1</v>
      </c>
      <c r="AA2326" s="34" t="str">
        <f t="shared" si="621"/>
        <v>Inner</v>
      </c>
      <c r="AB2326" s="35" t="str">
        <f t="shared" si="628"/>
        <v>0.5-0.6</v>
      </c>
      <c r="AC2326" s="36" t="str">
        <f t="shared" si="622"/>
        <v>20-21</v>
      </c>
      <c r="AD2326" s="36" t="str">
        <f t="shared" si="623"/>
        <v>Mar</v>
      </c>
      <c r="AE2326" s="35" t="str">
        <f t="shared" si="624"/>
        <v>265-275</v>
      </c>
      <c r="AF2326" s="36" t="str">
        <f t="shared" si="625"/>
        <v>Inner-TI</v>
      </c>
    </row>
    <row r="2327" spans="5:32" x14ac:dyDescent="0.3">
      <c r="E2327" s="12">
        <v>40988.868055555555</v>
      </c>
      <c r="F2327" s="16">
        <v>7.17</v>
      </c>
      <c r="G2327" s="16">
        <v>638.54000735282921</v>
      </c>
      <c r="H2327" s="29">
        <v>1.1854423583571876</v>
      </c>
      <c r="I2327" s="26">
        <v>280.60000000000002</v>
      </c>
      <c r="J2327" s="30">
        <v>0.1394700139470014</v>
      </c>
      <c r="K2327" s="31">
        <v>0.27108643655901615</v>
      </c>
      <c r="L2327" s="108">
        <f ca="1">REWS!R2327</f>
        <v>7.0723585540148513</v>
      </c>
      <c r="M2327" s="22">
        <f t="shared" si="612"/>
        <v>7.091976261513862</v>
      </c>
      <c r="N2327" s="22">
        <f t="shared" ca="1" si="613"/>
        <v>6.9953973469996971</v>
      </c>
      <c r="O2327" s="22">
        <f t="shared" si="614"/>
        <v>0.45413776887887242</v>
      </c>
      <c r="P2327" s="81">
        <f t="shared" ca="1" si="615"/>
        <v>7</v>
      </c>
      <c r="Q2327" s="22">
        <f t="shared" ca="1" si="616"/>
        <v>0.97994580183325275</v>
      </c>
      <c r="R2327" s="3">
        <f ca="1">IF(N2327&gt;'Power Curve'!$C$37,0,INDEX(Ci,$P2327,1)*POWER(1-Q2327,3)+INDEX(Ci,$P2327,2)*3*Q2327*POWER(1-Q2327,2)+INDEX(Ci,$P2327,3)*3*POWER(Q2327,2)*(1-Q2327)+INDEX(Ci,$P2327,4)*POWER(Q2327,3))</f>
        <v>595.26133151492684</v>
      </c>
      <c r="S2327" s="3">
        <f t="shared" si="617"/>
        <v>638.54000735282921</v>
      </c>
      <c r="T2327" s="3">
        <f t="shared" ca="1" si="618"/>
        <v>-43.278675837902369</v>
      </c>
      <c r="U2327" s="3">
        <f t="shared" ca="1" si="626"/>
        <v>43.278675837902369</v>
      </c>
      <c r="W2327" s="34">
        <f t="shared" si="619"/>
        <v>7</v>
      </c>
      <c r="X2327" s="73" t="b">
        <f>COUNTIF('Power Curve'!$D$2:$D$31,W2327)&gt;0</f>
        <v>1</v>
      </c>
      <c r="Y2327" s="73" t="b">
        <f t="shared" si="620"/>
        <v>0</v>
      </c>
      <c r="Z2327" s="73" t="b">
        <f t="shared" si="627"/>
        <v>1</v>
      </c>
      <c r="AA2327" s="34" t="str">
        <f t="shared" si="621"/>
        <v>Inner</v>
      </c>
      <c r="AB2327" s="35" t="str">
        <f t="shared" si="628"/>
        <v>0.4-0.5</v>
      </c>
      <c r="AC2327" s="36" t="str">
        <f t="shared" si="622"/>
        <v>20-21</v>
      </c>
      <c r="AD2327" s="36" t="str">
        <f t="shared" si="623"/>
        <v>Mar</v>
      </c>
      <c r="AE2327" s="35" t="str">
        <f t="shared" si="624"/>
        <v>275-285</v>
      </c>
      <c r="AF2327" s="36" t="str">
        <f t="shared" si="625"/>
        <v>Inner-TI</v>
      </c>
    </row>
    <row r="2328" spans="5:32" x14ac:dyDescent="0.3">
      <c r="E2328" s="12">
        <v>40988.875</v>
      </c>
      <c r="F2328" s="16">
        <v>6.73</v>
      </c>
      <c r="G2328" s="16">
        <v>589.37002182006813</v>
      </c>
      <c r="H2328" s="29">
        <v>1.186236984188944</v>
      </c>
      <c r="I2328" s="26">
        <v>284</v>
      </c>
      <c r="J2328" s="30">
        <v>0.10549777117384843</v>
      </c>
      <c r="K2328" s="31">
        <v>0.28677614676309776</v>
      </c>
      <c r="L2328" s="108">
        <f ca="1">REWS!R2328</f>
        <v>6.6163175839560076</v>
      </c>
      <c r="M2328" s="22">
        <f t="shared" si="612"/>
        <v>6.6582513845571674</v>
      </c>
      <c r="N2328" s="22">
        <f t="shared" ca="1" si="613"/>
        <v>6.5457809381939098</v>
      </c>
      <c r="O2328" s="22">
        <f t="shared" si="614"/>
        <v>0.3871041909984993</v>
      </c>
      <c r="P2328" s="81">
        <f t="shared" ca="1" si="615"/>
        <v>7</v>
      </c>
      <c r="Q2328" s="22">
        <f t="shared" ca="1" si="616"/>
        <v>0.52288992824595049</v>
      </c>
      <c r="R2328" s="3">
        <f ca="1">IF(N2328&gt;'Power Curve'!$C$37,0,INDEX(Ci,$P2328,1)*POWER(1-Q2328,3)+INDEX(Ci,$P2328,2)*3*Q2328*POWER(1-Q2328,2)+INDEX(Ci,$P2328,3)*3*POWER(Q2328,2)*(1-Q2328)+INDEX(Ci,$P2328,4)*POWER(Q2328,3))</f>
        <v>481.76680443042812</v>
      </c>
      <c r="S2328" s="3">
        <f t="shared" si="617"/>
        <v>589.37002182006813</v>
      </c>
      <c r="T2328" s="3">
        <f t="shared" ca="1" si="618"/>
        <v>-107.60321738964001</v>
      </c>
      <c r="U2328" s="3">
        <f t="shared" ca="1" si="626"/>
        <v>107.60321738964001</v>
      </c>
      <c r="W2328" s="34">
        <f t="shared" si="619"/>
        <v>7</v>
      </c>
      <c r="X2328" s="73" t="b">
        <f>COUNTIF('Power Curve'!$D$2:$D$31,W2328)&gt;0</f>
        <v>1</v>
      </c>
      <c r="Y2328" s="73" t="b">
        <f t="shared" si="620"/>
        <v>0</v>
      </c>
      <c r="Z2328" s="73" t="b">
        <f t="shared" si="627"/>
        <v>1</v>
      </c>
      <c r="AA2328" s="34" t="str">
        <f t="shared" si="621"/>
        <v>Inner</v>
      </c>
      <c r="AB2328" s="35" t="str">
        <f t="shared" si="628"/>
        <v>0.3-0.4</v>
      </c>
      <c r="AC2328" s="36" t="str">
        <f t="shared" si="622"/>
        <v>21-22</v>
      </c>
      <c r="AD2328" s="36" t="str">
        <f t="shared" si="623"/>
        <v>Mar</v>
      </c>
      <c r="AE2328" s="35" t="str">
        <f t="shared" si="624"/>
        <v>275-285</v>
      </c>
      <c r="AF2328" s="36" t="str">
        <f t="shared" si="625"/>
        <v>Inner-TI</v>
      </c>
    </row>
    <row r="2329" spans="5:32" x14ac:dyDescent="0.3">
      <c r="E2329" s="12">
        <v>40988.881944444445</v>
      </c>
      <c r="F2329" s="16">
        <v>5.93</v>
      </c>
      <c r="G2329" s="16">
        <v>292.89000320434621</v>
      </c>
      <c r="H2329" s="29">
        <v>1.1864970858622266</v>
      </c>
      <c r="I2329" s="26">
        <v>281.5</v>
      </c>
      <c r="J2329" s="30">
        <v>0.10118043844856661</v>
      </c>
      <c r="K2329" s="31">
        <v>0.19817165475916179</v>
      </c>
      <c r="L2329" s="108">
        <f ca="1">REWS!R2329</f>
        <v>5.9027390100673953</v>
      </c>
      <c r="M2329" s="22">
        <f t="shared" si="612"/>
        <v>5.8672089589065033</v>
      </c>
      <c r="N2329" s="22">
        <f t="shared" ca="1" si="613"/>
        <v>5.8402366276482844</v>
      </c>
      <c r="O2329" s="22">
        <f t="shared" si="614"/>
        <v>0.26484603412587088</v>
      </c>
      <c r="P2329" s="81">
        <f t="shared" ca="1" si="615"/>
        <v>6</v>
      </c>
      <c r="Q2329" s="22">
        <f t="shared" ca="1" si="616"/>
        <v>0.80946202903223841</v>
      </c>
      <c r="R2329" s="3">
        <f ca="1">IF(N2329&gt;'Power Curve'!$C$37,0,INDEX(Ci,$P2329,1)*POWER(1-Q2329,3)+INDEX(Ci,$P2329,2)*3*Q2329*POWER(1-Q2329,2)+INDEX(Ci,$P2329,3)*3*POWER(Q2329,2)*(1-Q2329)+INDEX(Ci,$P2329,4)*POWER(Q2329,3))</f>
        <v>335.02390139135014</v>
      </c>
      <c r="S2329" s="3">
        <f t="shared" si="617"/>
        <v>292.89000320434621</v>
      </c>
      <c r="T2329" s="3">
        <f t="shared" ca="1" si="618"/>
        <v>42.133898187003922</v>
      </c>
      <c r="U2329" s="3">
        <f t="shared" ca="1" si="626"/>
        <v>42.133898187003922</v>
      </c>
      <c r="W2329" s="34">
        <f t="shared" si="619"/>
        <v>6</v>
      </c>
      <c r="X2329" s="73" t="b">
        <f>COUNTIF('Power Curve'!$D$2:$D$31,W2329)&gt;0</f>
        <v>1</v>
      </c>
      <c r="Y2329" s="73" t="b">
        <f t="shared" si="620"/>
        <v>0</v>
      </c>
      <c r="Z2329" s="73" t="b">
        <f t="shared" si="627"/>
        <v>1</v>
      </c>
      <c r="AA2329" s="34" t="str">
        <f t="shared" si="621"/>
        <v>Inner</v>
      </c>
      <c r="AB2329" s="35" t="str">
        <f t="shared" si="628"/>
        <v>0.2-0.3</v>
      </c>
      <c r="AC2329" s="36" t="str">
        <f t="shared" si="622"/>
        <v>21-22</v>
      </c>
      <c r="AD2329" s="36" t="str">
        <f t="shared" si="623"/>
        <v>Mar</v>
      </c>
      <c r="AE2329" s="35" t="str">
        <f t="shared" si="624"/>
        <v>275-285</v>
      </c>
      <c r="AF2329" s="36" t="str">
        <f t="shared" si="625"/>
        <v>Inner-TI</v>
      </c>
    </row>
    <row r="2330" spans="5:32" x14ac:dyDescent="0.3">
      <c r="E2330" s="12">
        <v>40988.888888888891</v>
      </c>
      <c r="F2330" s="16">
        <v>6.96</v>
      </c>
      <c r="G2330" s="16">
        <v>517.64999389648483</v>
      </c>
      <c r="H2330" s="29">
        <v>1.1861069762410048</v>
      </c>
      <c r="I2330" s="26">
        <v>269</v>
      </c>
      <c r="J2330" s="30">
        <v>0.11350574712643678</v>
      </c>
      <c r="K2330" s="31">
        <v>0.12440047926251493</v>
      </c>
      <c r="L2330" s="108">
        <f ca="1">REWS!R2330</f>
        <v>6.9236238962130772</v>
      </c>
      <c r="M2330" s="22">
        <f t="shared" si="612"/>
        <v>6.8855477882588172</v>
      </c>
      <c r="N2330" s="22">
        <f t="shared" ca="1" si="613"/>
        <v>6.8495608053600359</v>
      </c>
      <c r="O2330" s="22">
        <f t="shared" si="614"/>
        <v>0.42223358289866592</v>
      </c>
      <c r="P2330" s="81">
        <f t="shared" ca="1" si="615"/>
        <v>7</v>
      </c>
      <c r="Q2330" s="22">
        <f t="shared" ca="1" si="616"/>
        <v>0.83169621255089565</v>
      </c>
      <c r="R2330" s="3">
        <f ca="1">IF(N2330&gt;'Power Curve'!$C$37,0,INDEX(Ci,$P2330,1)*POWER(1-Q2330,3)+INDEX(Ci,$P2330,2)*3*Q2330*POWER(1-Q2330,2)+INDEX(Ci,$P2330,3)*3*POWER(Q2330,2)*(1-Q2330)+INDEX(Ci,$P2330,4)*POWER(Q2330,3))</f>
        <v>557.86672822678577</v>
      </c>
      <c r="S2330" s="3">
        <f t="shared" si="617"/>
        <v>517.64999389648483</v>
      </c>
      <c r="T2330" s="3">
        <f t="shared" ca="1" si="618"/>
        <v>40.216734330300937</v>
      </c>
      <c r="U2330" s="3">
        <f t="shared" ca="1" si="626"/>
        <v>40.216734330300937</v>
      </c>
      <c r="W2330" s="34">
        <f t="shared" si="619"/>
        <v>7</v>
      </c>
      <c r="X2330" s="73" t="b">
        <f>COUNTIF('Power Curve'!$D$2:$D$31,W2330)&gt;0</f>
        <v>1</v>
      </c>
      <c r="Y2330" s="73" t="b">
        <f t="shared" si="620"/>
        <v>0</v>
      </c>
      <c r="Z2330" s="73" t="b">
        <f t="shared" si="627"/>
        <v>1</v>
      </c>
      <c r="AA2330" s="34" t="str">
        <f t="shared" si="621"/>
        <v>Inner</v>
      </c>
      <c r="AB2330" s="35" t="str">
        <f t="shared" si="628"/>
        <v>0.4-0.5</v>
      </c>
      <c r="AC2330" s="36" t="str">
        <f t="shared" si="622"/>
        <v>21-22</v>
      </c>
      <c r="AD2330" s="36" t="str">
        <f t="shared" si="623"/>
        <v>Mar</v>
      </c>
      <c r="AE2330" s="35" t="str">
        <f t="shared" si="624"/>
        <v>265-275</v>
      </c>
      <c r="AF2330" s="36" t="str">
        <f t="shared" si="625"/>
        <v>Inner-TI</v>
      </c>
    </row>
    <row r="2331" spans="5:32" x14ac:dyDescent="0.3">
      <c r="E2331" s="12">
        <v>40988.895833333336</v>
      </c>
      <c r="F2331" s="16">
        <v>7.67</v>
      </c>
      <c r="G2331" s="16">
        <v>707.80997800827049</v>
      </c>
      <c r="H2331" s="29">
        <v>1.185543937092288</v>
      </c>
      <c r="I2331" s="26">
        <v>273.39999999999998</v>
      </c>
      <c r="J2331" s="30">
        <v>7.9530638852672753E-2</v>
      </c>
      <c r="K2331" s="31">
        <v>0.15015541119152803</v>
      </c>
      <c r="L2331" s="108">
        <f ca="1">REWS!R2331</f>
        <v>7.6703819543080787</v>
      </c>
      <c r="M2331" s="22">
        <f t="shared" si="612"/>
        <v>7.5867519622295205</v>
      </c>
      <c r="N2331" s="22">
        <f t="shared" ca="1" si="613"/>
        <v>7.5871297709122194</v>
      </c>
      <c r="O2331" s="22">
        <f t="shared" si="614"/>
        <v>0.53060694837339051</v>
      </c>
      <c r="P2331" s="81">
        <f t="shared" ca="1" si="615"/>
        <v>8</v>
      </c>
      <c r="Q2331" s="22">
        <f t="shared" ca="1" si="616"/>
        <v>0.57571190206718503</v>
      </c>
      <c r="R2331" s="3">
        <f ca="1">IF(N2331&gt;'Power Curve'!$C$37,0,INDEX(Ci,$P2331,1)*POWER(1-Q2331,3)+INDEX(Ci,$P2331,2)*3*Q2331*POWER(1-Q2331,2)+INDEX(Ci,$P2331,3)*3*POWER(Q2331,2)*(1-Q2331)+INDEX(Ci,$P2331,4)*POWER(Q2331,3))</f>
        <v>756.80240247395068</v>
      </c>
      <c r="S2331" s="3">
        <f t="shared" si="617"/>
        <v>707.80997800827049</v>
      </c>
      <c r="T2331" s="3">
        <f t="shared" ca="1" si="618"/>
        <v>48.992424465680187</v>
      </c>
      <c r="U2331" s="3">
        <f t="shared" ca="1" si="626"/>
        <v>48.992424465680187</v>
      </c>
      <c r="W2331" s="34">
        <f t="shared" si="619"/>
        <v>8</v>
      </c>
      <c r="X2331" s="73" t="b">
        <f>COUNTIF('Power Curve'!$D$2:$D$31,W2331)&gt;0</f>
        <v>1</v>
      </c>
      <c r="Y2331" s="73" t="b">
        <f t="shared" si="620"/>
        <v>0</v>
      </c>
      <c r="Z2331" s="73" t="b">
        <f t="shared" si="627"/>
        <v>1</v>
      </c>
      <c r="AA2331" s="34" t="str">
        <f t="shared" si="621"/>
        <v>Outer</v>
      </c>
      <c r="AB2331" s="35" t="str">
        <f t="shared" si="628"/>
        <v>0.5-0.6</v>
      </c>
      <c r="AC2331" s="36" t="str">
        <f t="shared" si="622"/>
        <v>21-22</v>
      </c>
      <c r="AD2331" s="36" t="str">
        <f t="shared" si="623"/>
        <v>Mar</v>
      </c>
      <c r="AE2331" s="35" t="str">
        <f t="shared" si="624"/>
        <v>265-275</v>
      </c>
      <c r="AF2331" s="36" t="str">
        <f t="shared" si="625"/>
        <v>HWS-LTI</v>
      </c>
    </row>
    <row r="2332" spans="5:32" x14ac:dyDescent="0.3">
      <c r="E2332" s="12">
        <v>40988.902777777781</v>
      </c>
      <c r="F2332" s="16">
        <v>8</v>
      </c>
      <c r="G2332" s="16">
        <v>881.01002502441452</v>
      </c>
      <c r="H2332" s="29">
        <v>1.1853708017037421</v>
      </c>
      <c r="I2332" s="26">
        <v>269.8</v>
      </c>
      <c r="J2332" s="30">
        <v>0.12375</v>
      </c>
      <c r="K2332" s="31">
        <v>0.13851210827899141</v>
      </c>
      <c r="L2332" s="108">
        <f ca="1">REWS!R2332</f>
        <v>8.0091327348517485</v>
      </c>
      <c r="M2332" s="22">
        <f t="shared" si="612"/>
        <v>7.9127850057397877</v>
      </c>
      <c r="N2332" s="22">
        <f t="shared" ca="1" si="613"/>
        <v>7.9218181766643267</v>
      </c>
      <c r="O2332" s="22">
        <f t="shared" si="614"/>
        <v>0.58099640624140825</v>
      </c>
      <c r="P2332" s="81">
        <f t="shared" ca="1" si="615"/>
        <v>8</v>
      </c>
      <c r="Q2332" s="22">
        <f t="shared" ca="1" si="616"/>
        <v>0.91256947808617828</v>
      </c>
      <c r="R2332" s="3">
        <f ca="1">IF(N2332&gt;'Power Curve'!$C$37,0,INDEX(Ci,$P2332,1)*POWER(1-Q2332,3)+INDEX(Ci,$P2332,2)*3*Q2332*POWER(1-Q2332,2)+INDEX(Ci,$P2332,3)*3*POWER(Q2332,2)*(1-Q2332)+INDEX(Ci,$P2332,4)*POWER(Q2332,3))</f>
        <v>854.85139789322591</v>
      </c>
      <c r="S2332" s="3">
        <f t="shared" si="617"/>
        <v>881.01002502441452</v>
      </c>
      <c r="T2332" s="3">
        <f t="shared" ca="1" si="618"/>
        <v>-26.158627131188609</v>
      </c>
      <c r="U2332" s="3">
        <f t="shared" ca="1" si="626"/>
        <v>26.158627131188609</v>
      </c>
      <c r="W2332" s="34">
        <f t="shared" si="619"/>
        <v>8</v>
      </c>
      <c r="X2332" s="73" t="b">
        <f>COUNTIF('Power Curve'!$D$2:$D$31,W2332)&gt;0</f>
        <v>1</v>
      </c>
      <c r="Y2332" s="73" t="b">
        <f t="shared" si="620"/>
        <v>0</v>
      </c>
      <c r="Z2332" s="73" t="b">
        <f t="shared" si="627"/>
        <v>1</v>
      </c>
      <c r="AA2332" s="34" t="str">
        <f t="shared" si="621"/>
        <v>Inner</v>
      </c>
      <c r="AB2332" s="35" t="str">
        <f t="shared" si="628"/>
        <v>0.5-0.6</v>
      </c>
      <c r="AC2332" s="36" t="str">
        <f t="shared" si="622"/>
        <v>21-22</v>
      </c>
      <c r="AD2332" s="36" t="str">
        <f t="shared" si="623"/>
        <v>Mar</v>
      </c>
      <c r="AE2332" s="35" t="str">
        <f t="shared" si="624"/>
        <v>265-275</v>
      </c>
      <c r="AF2332" s="36" t="str">
        <f t="shared" si="625"/>
        <v>Inner-TI</v>
      </c>
    </row>
    <row r="2333" spans="5:32" x14ac:dyDescent="0.3">
      <c r="E2333" s="12">
        <v>40988.909722222219</v>
      </c>
      <c r="F2333" s="16">
        <v>8.4</v>
      </c>
      <c r="G2333" s="16">
        <v>1020.5299835205078</v>
      </c>
      <c r="H2333" s="29">
        <v>1.1852409835380024</v>
      </c>
      <c r="I2333" s="26">
        <v>267.8</v>
      </c>
      <c r="J2333" s="30">
        <v>9.285714285714286E-2</v>
      </c>
      <c r="K2333" s="31">
        <v>0.18109167387006134</v>
      </c>
      <c r="L2333" s="108">
        <f ca="1">REWS!R2333</f>
        <v>8.3399362543772853</v>
      </c>
      <c r="M2333" s="22">
        <f t="shared" si="612"/>
        <v>8.3081209405937866</v>
      </c>
      <c r="N2333" s="22">
        <f t="shared" ca="1" si="613"/>
        <v>8.2487141712153846</v>
      </c>
      <c r="O2333" s="22">
        <f t="shared" si="614"/>
        <v>0.64209684936999467</v>
      </c>
      <c r="P2333" s="81">
        <f t="shared" ca="1" si="615"/>
        <v>9</v>
      </c>
      <c r="Q2333" s="22">
        <f t="shared" ca="1" si="616"/>
        <v>0.23992007030850276</v>
      </c>
      <c r="R2333" s="3">
        <f ca="1">IF(N2333&gt;'Power Curve'!$C$37,0,INDEX(Ci,$P2333,1)*POWER(1-Q2333,3)+INDEX(Ci,$P2333,2)*3*Q2333*POWER(1-Q2333,2)+INDEX(Ci,$P2333,3)*3*POWER(Q2333,2)*(1-Q2333)+INDEX(Ci,$P2333,4)*POWER(Q2333,3))</f>
        <v>953.84775771054819</v>
      </c>
      <c r="S2333" s="3">
        <f t="shared" si="617"/>
        <v>1020.5299835205078</v>
      </c>
      <c r="T2333" s="3">
        <f t="shared" ca="1" si="618"/>
        <v>-66.682225809959618</v>
      </c>
      <c r="U2333" s="3">
        <f t="shared" ca="1" si="626"/>
        <v>66.682225809959618</v>
      </c>
      <c r="W2333" s="34">
        <f t="shared" si="619"/>
        <v>8</v>
      </c>
      <c r="X2333" s="73" t="b">
        <f>COUNTIF('Power Curve'!$D$2:$D$31,W2333)&gt;0</f>
        <v>1</v>
      </c>
      <c r="Y2333" s="73" t="b">
        <f t="shared" si="620"/>
        <v>0</v>
      </c>
      <c r="Z2333" s="73" t="b">
        <f t="shared" si="627"/>
        <v>1</v>
      </c>
      <c r="AA2333" s="34" t="str">
        <f t="shared" si="621"/>
        <v>Outer</v>
      </c>
      <c r="AB2333" s="35" t="str">
        <f t="shared" si="628"/>
        <v>0.6-0.7</v>
      </c>
      <c r="AC2333" s="36" t="str">
        <f t="shared" si="622"/>
        <v>21-22</v>
      </c>
      <c r="AD2333" s="36" t="str">
        <f t="shared" si="623"/>
        <v>Mar</v>
      </c>
      <c r="AE2333" s="35" t="str">
        <f t="shared" si="624"/>
        <v>265-275</v>
      </c>
      <c r="AF2333" s="36" t="str">
        <f t="shared" si="625"/>
        <v>HWS-LTI</v>
      </c>
    </row>
    <row r="2334" spans="5:32" x14ac:dyDescent="0.3">
      <c r="E2334" s="12">
        <v>40988.916666666664</v>
      </c>
      <c r="F2334" s="16">
        <v>8.4</v>
      </c>
      <c r="G2334" s="16">
        <v>943.45001983642555</v>
      </c>
      <c r="H2334" s="29">
        <v>1.1856738216344973</v>
      </c>
      <c r="I2334" s="26">
        <v>268.10000000000002</v>
      </c>
      <c r="J2334" s="30">
        <v>5.8333333333333327E-2</v>
      </c>
      <c r="K2334" s="31">
        <v>0.2510583728535159</v>
      </c>
      <c r="L2334" s="108">
        <f ca="1">REWS!R2334</f>
        <v>8.2933009083172422</v>
      </c>
      <c r="M2334" s="22">
        <f t="shared" si="612"/>
        <v>8.30913216493337</v>
      </c>
      <c r="N2334" s="22">
        <f t="shared" ca="1" si="613"/>
        <v>8.2035873012821341</v>
      </c>
      <c r="O2334" s="22">
        <f t="shared" si="614"/>
        <v>0.64225313735143952</v>
      </c>
      <c r="P2334" s="81">
        <f t="shared" ca="1" si="615"/>
        <v>9</v>
      </c>
      <c r="Q2334" s="22">
        <f t="shared" ca="1" si="616"/>
        <v>0.19481358118536024</v>
      </c>
      <c r="R2334" s="3">
        <f ca="1">IF(N2334&gt;'Power Curve'!$C$37,0,INDEX(Ci,$P2334,1)*POWER(1-Q2334,3)+INDEX(Ci,$P2334,2)*3*Q2334*POWER(1-Q2334,2)+INDEX(Ci,$P2334,3)*3*POWER(Q2334,2)*(1-Q2334)+INDEX(Ci,$P2334,4)*POWER(Q2334,3))</f>
        <v>939.90387611367839</v>
      </c>
      <c r="S2334" s="3">
        <f t="shared" si="617"/>
        <v>943.45001983642555</v>
      </c>
      <c r="T2334" s="3">
        <f t="shared" ca="1" si="618"/>
        <v>-3.5461437227471606</v>
      </c>
      <c r="U2334" s="3">
        <f t="shared" ca="1" si="626"/>
        <v>3.5461437227471606</v>
      </c>
      <c r="W2334" s="34">
        <f t="shared" si="619"/>
        <v>8</v>
      </c>
      <c r="X2334" s="73" t="b">
        <f>COUNTIF('Power Curve'!$D$2:$D$31,W2334)&gt;0</f>
        <v>1</v>
      </c>
      <c r="Y2334" s="73" t="b">
        <f t="shared" si="620"/>
        <v>0</v>
      </c>
      <c r="Z2334" s="73" t="b">
        <f t="shared" si="627"/>
        <v>1</v>
      </c>
      <c r="AA2334" s="34" t="str">
        <f t="shared" si="621"/>
        <v>Outer</v>
      </c>
      <c r="AB2334" s="35" t="str">
        <f t="shared" si="628"/>
        <v>0.6-0.7</v>
      </c>
      <c r="AC2334" s="36" t="str">
        <f t="shared" si="622"/>
        <v>22-23</v>
      </c>
      <c r="AD2334" s="36" t="str">
        <f t="shared" si="623"/>
        <v>Mar</v>
      </c>
      <c r="AE2334" s="35" t="str">
        <f t="shared" si="624"/>
        <v>265-275</v>
      </c>
      <c r="AF2334" s="36" t="str">
        <f t="shared" si="625"/>
        <v>HWS-LTI</v>
      </c>
    </row>
    <row r="2335" spans="5:32" x14ac:dyDescent="0.3">
      <c r="E2335" s="12">
        <v>40988.923611111109</v>
      </c>
      <c r="F2335" s="16">
        <v>8.0500000000000007</v>
      </c>
      <c r="G2335" s="16">
        <v>990.79001617431686</v>
      </c>
      <c r="H2335" s="29">
        <v>1.186295123405424</v>
      </c>
      <c r="I2335" s="26">
        <v>266.10000000000002</v>
      </c>
      <c r="J2335" s="30">
        <v>0.115527950310559</v>
      </c>
      <c r="K2335" s="31">
        <v>0.16583482534695435</v>
      </c>
      <c r="L2335" s="108">
        <f ca="1">REWS!R2335</f>
        <v>7.9178679233633389</v>
      </c>
      <c r="M2335" s="22">
        <f t="shared" si="612"/>
        <v>7.9643089577064323</v>
      </c>
      <c r="N2335" s="22">
        <f t="shared" ca="1" si="613"/>
        <v>7.8335834072023678</v>
      </c>
      <c r="O2335" s="22">
        <f t="shared" si="614"/>
        <v>0.58895959910941964</v>
      </c>
      <c r="P2335" s="81">
        <f t="shared" ca="1" si="615"/>
        <v>8</v>
      </c>
      <c r="Q2335" s="22">
        <f t="shared" ca="1" si="616"/>
        <v>0.82376284466020688</v>
      </c>
      <c r="R2335" s="3">
        <f ca="1">IF(N2335&gt;'Power Curve'!$C$37,0,INDEX(Ci,$P2335,1)*POWER(1-Q2335,3)+INDEX(Ci,$P2335,2)*3*Q2335*POWER(1-Q2335,2)+INDEX(Ci,$P2335,3)*3*POWER(Q2335,2)*(1-Q2335)+INDEX(Ci,$P2335,4)*POWER(Q2335,3))</f>
        <v>828.70348479476809</v>
      </c>
      <c r="S2335" s="3">
        <f t="shared" si="617"/>
        <v>990.79001617431686</v>
      </c>
      <c r="T2335" s="3">
        <f t="shared" ca="1" si="618"/>
        <v>-162.08653137954877</v>
      </c>
      <c r="U2335" s="3">
        <f t="shared" ca="1" si="626"/>
        <v>162.08653137954877</v>
      </c>
      <c r="W2335" s="34">
        <f t="shared" si="619"/>
        <v>8</v>
      </c>
      <c r="X2335" s="73" t="b">
        <f>COUNTIF('Power Curve'!$D$2:$D$31,W2335)&gt;0</f>
        <v>1</v>
      </c>
      <c r="Y2335" s="73" t="b">
        <f t="shared" si="620"/>
        <v>0</v>
      </c>
      <c r="Z2335" s="73" t="b">
        <f t="shared" si="627"/>
        <v>1</v>
      </c>
      <c r="AA2335" s="34" t="str">
        <f t="shared" si="621"/>
        <v>Inner</v>
      </c>
      <c r="AB2335" s="35" t="str">
        <f t="shared" si="628"/>
        <v>0.5-0.6</v>
      </c>
      <c r="AC2335" s="36" t="str">
        <f t="shared" si="622"/>
        <v>22-23</v>
      </c>
      <c r="AD2335" s="36" t="str">
        <f t="shared" si="623"/>
        <v>Mar</v>
      </c>
      <c r="AE2335" s="35" t="str">
        <f t="shared" si="624"/>
        <v>265-275</v>
      </c>
      <c r="AF2335" s="36" t="str">
        <f t="shared" si="625"/>
        <v>Inner-TI</v>
      </c>
    </row>
    <row r="2336" spans="5:32" x14ac:dyDescent="0.3">
      <c r="E2336" s="12">
        <v>40988.930555555555</v>
      </c>
      <c r="F2336" s="16">
        <v>8.26</v>
      </c>
      <c r="G2336" s="16">
        <v>963.6100158691404</v>
      </c>
      <c r="H2336" s="29">
        <v>1.186598534747259</v>
      </c>
      <c r="I2336" s="26">
        <v>266.3</v>
      </c>
      <c r="J2336" s="30">
        <v>0.10895883777239709</v>
      </c>
      <c r="K2336" s="31">
        <v>0.24318535594595095</v>
      </c>
      <c r="L2336" s="108">
        <f ca="1">REWS!R2336</f>
        <v>8.106172612927713</v>
      </c>
      <c r="M2336" s="22">
        <f t="shared" si="612"/>
        <v>8.1727701866678224</v>
      </c>
      <c r="N2336" s="22">
        <f t="shared" ca="1" si="613"/>
        <v>8.0205672952686218</v>
      </c>
      <c r="O2336" s="22">
        <f t="shared" si="614"/>
        <v>0.62117795403679188</v>
      </c>
      <c r="P2336" s="81">
        <f t="shared" ca="1" si="615"/>
        <v>9</v>
      </c>
      <c r="Q2336" s="22">
        <f t="shared" ca="1" si="616"/>
        <v>1.1876233153534784E-2</v>
      </c>
      <c r="R2336" s="3">
        <f ca="1">IF(N2336&gt;'Power Curve'!$C$37,0,INDEX(Ci,$P2336,1)*POWER(1-Q2336,3)+INDEX(Ci,$P2336,2)*3*Q2336*POWER(1-Q2336,2)+INDEX(Ci,$P2336,3)*3*POWER(Q2336,2)*(1-Q2336)+INDEX(Ci,$P2336,4)*POWER(Q2336,3))</f>
        <v>884.29699542427363</v>
      </c>
      <c r="S2336" s="3">
        <f t="shared" si="617"/>
        <v>963.6100158691404</v>
      </c>
      <c r="T2336" s="3">
        <f t="shared" ca="1" si="618"/>
        <v>-79.313020444866766</v>
      </c>
      <c r="U2336" s="3">
        <f t="shared" ca="1" si="626"/>
        <v>79.313020444866766</v>
      </c>
      <c r="W2336" s="34">
        <f t="shared" si="619"/>
        <v>8</v>
      </c>
      <c r="X2336" s="73" t="b">
        <f>COUNTIF('Power Curve'!$D$2:$D$31,W2336)&gt;0</f>
        <v>1</v>
      </c>
      <c r="Y2336" s="73" t="b">
        <f t="shared" si="620"/>
        <v>0</v>
      </c>
      <c r="Z2336" s="73" t="b">
        <f t="shared" si="627"/>
        <v>1</v>
      </c>
      <c r="AA2336" s="34" t="str">
        <f t="shared" si="621"/>
        <v>Inner</v>
      </c>
      <c r="AB2336" s="35" t="str">
        <f t="shared" si="628"/>
        <v>0.6-0.7</v>
      </c>
      <c r="AC2336" s="36" t="str">
        <f t="shared" si="622"/>
        <v>22-23</v>
      </c>
      <c r="AD2336" s="36" t="str">
        <f t="shared" si="623"/>
        <v>Mar</v>
      </c>
      <c r="AE2336" s="35" t="str">
        <f t="shared" si="624"/>
        <v>265-275</v>
      </c>
      <c r="AF2336" s="36" t="str">
        <f t="shared" si="625"/>
        <v>Inner-TI</v>
      </c>
    </row>
    <row r="2337" spans="5:32" x14ac:dyDescent="0.3">
      <c r="E2337" s="12">
        <v>40988.944444444445</v>
      </c>
      <c r="F2337" s="16">
        <v>6.55</v>
      </c>
      <c r="G2337" s="16">
        <v>678.54998779296898</v>
      </c>
      <c r="H2337" s="29">
        <v>1.1888137967685635</v>
      </c>
      <c r="I2337" s="26">
        <v>267</v>
      </c>
      <c r="J2337" s="30">
        <v>0.21374045801526717</v>
      </c>
      <c r="K2337" s="31">
        <v>-4.5478533502777412E-2</v>
      </c>
      <c r="L2337" s="108">
        <f ca="1">REWS!R2337</f>
        <v>6.6026515019979977</v>
      </c>
      <c r="M2337" s="22">
        <f t="shared" si="612"/>
        <v>6.4848591736579726</v>
      </c>
      <c r="N2337" s="22">
        <f t="shared" ca="1" si="613"/>
        <v>6.5369870478165355</v>
      </c>
      <c r="O2337" s="22">
        <f t="shared" si="614"/>
        <v>0.36030586586041469</v>
      </c>
      <c r="P2337" s="81">
        <f t="shared" ca="1" si="615"/>
        <v>7</v>
      </c>
      <c r="Q2337" s="22">
        <f t="shared" ca="1" si="616"/>
        <v>0.51395053197405438</v>
      </c>
      <c r="R2337" s="3">
        <f ca="1">IF(N2337&gt;'Power Curve'!$C$37,0,INDEX(Ci,$P2337,1)*POWER(1-Q2337,3)+INDEX(Ci,$P2337,2)*3*Q2337*POWER(1-Q2337,2)+INDEX(Ci,$P2337,3)*3*POWER(Q2337,2)*(1-Q2337)+INDEX(Ci,$P2337,4)*POWER(Q2337,3))</f>
        <v>479.63287051052635</v>
      </c>
      <c r="S2337" s="3">
        <f t="shared" si="617"/>
        <v>678.54998779296898</v>
      </c>
      <c r="T2337" s="3">
        <f t="shared" ca="1" si="618"/>
        <v>-198.91711728244263</v>
      </c>
      <c r="U2337" s="3">
        <f t="shared" ca="1" si="626"/>
        <v>198.91711728244263</v>
      </c>
      <c r="W2337" s="34">
        <f t="shared" si="619"/>
        <v>6</v>
      </c>
      <c r="X2337" s="73" t="b">
        <f>COUNTIF('Power Curve'!$D$2:$D$31,W2337)&gt;0</f>
        <v>1</v>
      </c>
      <c r="Y2337" s="73" t="b">
        <f t="shared" si="620"/>
        <v>0</v>
      </c>
      <c r="Z2337" s="73" t="b">
        <f t="shared" si="627"/>
        <v>1</v>
      </c>
      <c r="AA2337" s="34" t="str">
        <f t="shared" si="621"/>
        <v>Outer</v>
      </c>
      <c r="AB2337" s="35" t="str">
        <f t="shared" si="628"/>
        <v>0.3-0.4</v>
      </c>
      <c r="AC2337" s="36" t="str">
        <f t="shared" si="622"/>
        <v>22-23</v>
      </c>
      <c r="AD2337" s="36" t="str">
        <f t="shared" si="623"/>
        <v>Mar</v>
      </c>
      <c r="AE2337" s="35" t="str">
        <f t="shared" si="624"/>
        <v>265-275</v>
      </c>
      <c r="AF2337" s="36" t="str">
        <f t="shared" si="625"/>
        <v>LWS-HTI</v>
      </c>
    </row>
    <row r="2338" spans="5:32" x14ac:dyDescent="0.3">
      <c r="E2338" s="12">
        <v>40988.951388888891</v>
      </c>
      <c r="F2338" s="16">
        <v>7.34</v>
      </c>
      <c r="G2338" s="16">
        <v>679.19001960754395</v>
      </c>
      <c r="H2338" s="29">
        <v>1.1884657578904609</v>
      </c>
      <c r="I2338" s="26">
        <v>271.3</v>
      </c>
      <c r="J2338" s="30">
        <v>9.2643051771117174E-2</v>
      </c>
      <c r="K2338" s="31">
        <v>0.12326690978169766</v>
      </c>
      <c r="L2338" s="108">
        <f ca="1">REWS!R2338</f>
        <v>7.3192780246795124</v>
      </c>
      <c r="M2338" s="22">
        <f t="shared" si="612"/>
        <v>7.2662932585050575</v>
      </c>
      <c r="N2338" s="22">
        <f t="shared" ca="1" si="613"/>
        <v>7.2457793689172965</v>
      </c>
      <c r="O2338" s="22">
        <f t="shared" si="614"/>
        <v>0.48107902268859742</v>
      </c>
      <c r="P2338" s="81">
        <f t="shared" ca="1" si="615"/>
        <v>8</v>
      </c>
      <c r="Q2338" s="22">
        <f t="shared" ca="1" si="616"/>
        <v>0.23214915231873587</v>
      </c>
      <c r="R2338" s="3">
        <f ca="1">IF(N2338&gt;'Power Curve'!$C$37,0,INDEX(Ci,$P2338,1)*POWER(1-Q2338,3)+INDEX(Ci,$P2338,2)*3*Q2338*POWER(1-Q2338,2)+INDEX(Ci,$P2338,3)*3*POWER(Q2338,2)*(1-Q2338)+INDEX(Ci,$P2338,4)*POWER(Q2338,3))</f>
        <v>661.24061782113847</v>
      </c>
      <c r="S2338" s="3">
        <f t="shared" si="617"/>
        <v>679.19001960754395</v>
      </c>
      <c r="T2338" s="3">
        <f t="shared" ca="1" si="618"/>
        <v>-17.949401786405474</v>
      </c>
      <c r="U2338" s="3">
        <f t="shared" ca="1" si="626"/>
        <v>17.949401786405474</v>
      </c>
      <c r="W2338" s="34">
        <f t="shared" si="619"/>
        <v>7</v>
      </c>
      <c r="X2338" s="73" t="b">
        <f>COUNTIF('Power Curve'!$D$2:$D$31,W2338)&gt;0</f>
        <v>1</v>
      </c>
      <c r="Y2338" s="73" t="b">
        <f t="shared" si="620"/>
        <v>0</v>
      </c>
      <c r="Z2338" s="73" t="b">
        <f t="shared" si="627"/>
        <v>1</v>
      </c>
      <c r="AA2338" s="34" t="str">
        <f t="shared" si="621"/>
        <v>Outer</v>
      </c>
      <c r="AB2338" s="35" t="str">
        <f t="shared" si="628"/>
        <v>0.4-0.5</v>
      </c>
      <c r="AC2338" s="36" t="str">
        <f t="shared" si="622"/>
        <v>22-23</v>
      </c>
      <c r="AD2338" s="36" t="str">
        <f t="shared" si="623"/>
        <v>Mar</v>
      </c>
      <c r="AE2338" s="35" t="str">
        <f t="shared" si="624"/>
        <v>265-275</v>
      </c>
      <c r="AF2338" s="36" t="str">
        <f t="shared" si="625"/>
        <v>LWS-LTI</v>
      </c>
    </row>
    <row r="2339" spans="5:32" x14ac:dyDescent="0.3">
      <c r="E2339" s="12">
        <v>40988.958333333336</v>
      </c>
      <c r="F2339" s="16">
        <v>7.42</v>
      </c>
      <c r="G2339" s="16">
        <v>636.37000942230225</v>
      </c>
      <c r="H2339" s="29">
        <v>1.1879006291627763</v>
      </c>
      <c r="I2339" s="26">
        <v>284</v>
      </c>
      <c r="J2339" s="30">
        <v>9.0296495956873321E-2</v>
      </c>
      <c r="K2339" s="31">
        <v>0.17946706247504957</v>
      </c>
      <c r="L2339" s="108">
        <f ca="1">REWS!R2339</f>
        <v>7.3645839349539823</v>
      </c>
      <c r="M2339" s="22">
        <f t="shared" si="612"/>
        <v>7.3443254432112006</v>
      </c>
      <c r="N2339" s="22">
        <f t="shared" ca="1" si="613"/>
        <v>7.2894745515022903</v>
      </c>
      <c r="O2339" s="22">
        <f t="shared" si="614"/>
        <v>0.49313914837789968</v>
      </c>
      <c r="P2339" s="81">
        <f t="shared" ca="1" si="615"/>
        <v>8</v>
      </c>
      <c r="Q2339" s="22">
        <f t="shared" ca="1" si="616"/>
        <v>0.27612753052461331</v>
      </c>
      <c r="R2339" s="3">
        <f ca="1">IF(N2339&gt;'Power Curve'!$C$37,0,INDEX(Ci,$P2339,1)*POWER(1-Q2339,3)+INDEX(Ci,$P2339,2)*3*Q2339*POWER(1-Q2339,2)+INDEX(Ci,$P2339,3)*3*POWER(Q2339,2)*(1-Q2339)+INDEX(Ci,$P2339,4)*POWER(Q2339,3))</f>
        <v>673.14625033041898</v>
      </c>
      <c r="S2339" s="3">
        <f t="shared" si="617"/>
        <v>636.37000942230225</v>
      </c>
      <c r="T2339" s="3">
        <f t="shared" ca="1" si="618"/>
        <v>36.776240908116733</v>
      </c>
      <c r="U2339" s="3">
        <f t="shared" ca="1" si="626"/>
        <v>36.776240908116733</v>
      </c>
      <c r="W2339" s="34">
        <f t="shared" si="619"/>
        <v>7</v>
      </c>
      <c r="X2339" s="73" t="b">
        <f>COUNTIF('Power Curve'!$D$2:$D$31,W2339)&gt;0</f>
        <v>1</v>
      </c>
      <c r="Y2339" s="73" t="b">
        <f t="shared" si="620"/>
        <v>0</v>
      </c>
      <c r="Z2339" s="73" t="b">
        <f t="shared" si="627"/>
        <v>1</v>
      </c>
      <c r="AA2339" s="34" t="str">
        <f t="shared" si="621"/>
        <v>Outer</v>
      </c>
      <c r="AB2339" s="35" t="str">
        <f t="shared" si="628"/>
        <v>0.4-0.5</v>
      </c>
      <c r="AC2339" s="36" t="str">
        <f t="shared" si="622"/>
        <v>23-24</v>
      </c>
      <c r="AD2339" s="36" t="str">
        <f t="shared" si="623"/>
        <v>Mar</v>
      </c>
      <c r="AE2339" s="35" t="str">
        <f t="shared" si="624"/>
        <v>275-285</v>
      </c>
      <c r="AF2339" s="36" t="str">
        <f t="shared" si="625"/>
        <v>LWS-LTI</v>
      </c>
    </row>
    <row r="2340" spans="5:32" x14ac:dyDescent="0.3">
      <c r="E2340" s="12">
        <v>40988.965277777781</v>
      </c>
      <c r="F2340" s="16">
        <v>6.25</v>
      </c>
      <c r="G2340" s="16">
        <v>380.37998962402361</v>
      </c>
      <c r="H2340" s="29">
        <v>1.1882191865854532</v>
      </c>
      <c r="I2340" s="26">
        <v>289.89999999999998</v>
      </c>
      <c r="J2340" s="30">
        <v>0.11359999999999999</v>
      </c>
      <c r="K2340" s="31">
        <v>0.16154624519365118</v>
      </c>
      <c r="L2340" s="108">
        <f ca="1">REWS!R2340</f>
        <v>6.235518751699118</v>
      </c>
      <c r="M2340" s="22">
        <f t="shared" si="612"/>
        <v>6.1868108910828568</v>
      </c>
      <c r="N2340" s="22">
        <f t="shared" ca="1" si="613"/>
        <v>6.1724760519301567</v>
      </c>
      <c r="O2340" s="22">
        <f t="shared" si="614"/>
        <v>0.3142415430060323</v>
      </c>
      <c r="P2340" s="81">
        <f t="shared" ca="1" si="615"/>
        <v>7</v>
      </c>
      <c r="Q2340" s="22">
        <f t="shared" ca="1" si="616"/>
        <v>0.14340824660788473</v>
      </c>
      <c r="R2340" s="3">
        <f ca="1">IF(N2340&gt;'Power Curve'!$C$37,0,INDEX(Ci,$P2340,1)*POWER(1-Q2340,3)+INDEX(Ci,$P2340,2)*3*Q2340*POWER(1-Q2340,2)+INDEX(Ci,$P2340,3)*3*POWER(Q2340,2)*(1-Q2340)+INDEX(Ci,$P2340,4)*POWER(Q2340,3))</f>
        <v>397.00490703511093</v>
      </c>
      <c r="S2340" s="3">
        <f t="shared" si="617"/>
        <v>380.37998962402361</v>
      </c>
      <c r="T2340" s="3">
        <f t="shared" ca="1" si="618"/>
        <v>16.624917411087324</v>
      </c>
      <c r="U2340" s="3">
        <f t="shared" ca="1" si="626"/>
        <v>16.624917411087324</v>
      </c>
      <c r="W2340" s="34">
        <f t="shared" si="619"/>
        <v>6</v>
      </c>
      <c r="X2340" s="73" t="b">
        <f>COUNTIF('Power Curve'!$D$2:$D$31,W2340)&gt;0</f>
        <v>1</v>
      </c>
      <c r="Y2340" s="73" t="b">
        <f t="shared" si="620"/>
        <v>0</v>
      </c>
      <c r="Z2340" s="73" t="b">
        <f t="shared" si="627"/>
        <v>1</v>
      </c>
      <c r="AA2340" s="34" t="str">
        <f t="shared" si="621"/>
        <v>Inner</v>
      </c>
      <c r="AB2340" s="35" t="str">
        <f t="shared" si="628"/>
        <v>0.3-0.4</v>
      </c>
      <c r="AC2340" s="36" t="str">
        <f t="shared" si="622"/>
        <v>23-24</v>
      </c>
      <c r="AD2340" s="36" t="str">
        <f t="shared" si="623"/>
        <v>Mar</v>
      </c>
      <c r="AE2340" s="35" t="str">
        <f t="shared" si="624"/>
        <v>285-295</v>
      </c>
      <c r="AF2340" s="36" t="str">
        <f t="shared" si="625"/>
        <v>Inner-TI</v>
      </c>
    </row>
    <row r="2341" spans="5:32" x14ac:dyDescent="0.3">
      <c r="E2341" s="12">
        <v>40988.972222222219</v>
      </c>
      <c r="F2341" s="16">
        <v>6.21</v>
      </c>
      <c r="G2341" s="16">
        <v>337.9399986267091</v>
      </c>
      <c r="H2341" s="29">
        <v>1.1881900531557594</v>
      </c>
      <c r="I2341" s="26">
        <v>280.2</v>
      </c>
      <c r="J2341" s="30">
        <v>6.9243156199677941E-2</v>
      </c>
      <c r="K2341" s="31">
        <v>5.5595202393198352E-2</v>
      </c>
      <c r="L2341" s="108">
        <f ca="1">REWS!R2341</f>
        <v>6.2417618305173148</v>
      </c>
      <c r="M2341" s="22">
        <f t="shared" si="612"/>
        <v>6.147165060669427</v>
      </c>
      <c r="N2341" s="22">
        <f t="shared" ca="1" si="613"/>
        <v>6.1786055139413989</v>
      </c>
      <c r="O2341" s="22">
        <f t="shared" si="614"/>
        <v>0.30811415211414195</v>
      </c>
      <c r="P2341" s="81">
        <f t="shared" ca="1" si="615"/>
        <v>7</v>
      </c>
      <c r="Q2341" s="22">
        <f t="shared" ca="1" si="616"/>
        <v>0.1496391282200783</v>
      </c>
      <c r="R2341" s="3">
        <f ca="1">IF(N2341&gt;'Power Curve'!$C$37,0,INDEX(Ci,$P2341,1)*POWER(1-Q2341,3)+INDEX(Ci,$P2341,2)*3*Q2341*POWER(1-Q2341,2)+INDEX(Ci,$P2341,3)*3*POWER(Q2341,2)*(1-Q2341)+INDEX(Ci,$P2341,4)*POWER(Q2341,3))</f>
        <v>398.27923744626554</v>
      </c>
      <c r="S2341" s="3">
        <f t="shared" si="617"/>
        <v>337.9399986267091</v>
      </c>
      <c r="T2341" s="3">
        <f t="shared" ca="1" si="618"/>
        <v>60.339238819556442</v>
      </c>
      <c r="U2341" s="3">
        <f t="shared" ca="1" si="626"/>
        <v>60.339238819556442</v>
      </c>
      <c r="W2341" s="34">
        <f t="shared" si="619"/>
        <v>6</v>
      </c>
      <c r="X2341" s="73" t="b">
        <f>COUNTIF('Power Curve'!$D$2:$D$31,W2341)&gt;0</f>
        <v>1</v>
      </c>
      <c r="Y2341" s="73" t="b">
        <f t="shared" si="620"/>
        <v>0</v>
      </c>
      <c r="Z2341" s="73" t="b">
        <f t="shared" si="627"/>
        <v>1</v>
      </c>
      <c r="AA2341" s="34" t="str">
        <f t="shared" si="621"/>
        <v>Outer</v>
      </c>
      <c r="AB2341" s="35" t="str">
        <f t="shared" si="628"/>
        <v>0.3-0.4</v>
      </c>
      <c r="AC2341" s="36" t="str">
        <f t="shared" si="622"/>
        <v>23-24</v>
      </c>
      <c r="AD2341" s="36" t="str">
        <f t="shared" si="623"/>
        <v>Mar</v>
      </c>
      <c r="AE2341" s="35" t="str">
        <f t="shared" si="624"/>
        <v>275-285</v>
      </c>
      <c r="AF2341" s="36" t="str">
        <f t="shared" si="625"/>
        <v>LWS-LTI</v>
      </c>
    </row>
    <row r="2342" spans="5:32" x14ac:dyDescent="0.3">
      <c r="E2342" s="12">
        <v>40988.979166666664</v>
      </c>
      <c r="F2342" s="16">
        <v>6.2</v>
      </c>
      <c r="G2342" s="16">
        <v>352.8400115966794</v>
      </c>
      <c r="H2342" s="29">
        <v>1.1881031621768912</v>
      </c>
      <c r="I2342" s="26">
        <v>279.3</v>
      </c>
      <c r="J2342" s="30">
        <v>5.1612903225806452E-2</v>
      </c>
      <c r="K2342" s="31">
        <v>-1.9978453372049183E-2</v>
      </c>
      <c r="L2342" s="108">
        <f ca="1">REWS!R2342</f>
        <v>6.2624938435741875</v>
      </c>
      <c r="M2342" s="22">
        <f t="shared" si="612"/>
        <v>6.137116636747284</v>
      </c>
      <c r="N2342" s="22">
        <f t="shared" ca="1" si="613"/>
        <v>6.1989766378913851</v>
      </c>
      <c r="O2342" s="22">
        <f t="shared" si="614"/>
        <v>0.30656113580507921</v>
      </c>
      <c r="P2342" s="81">
        <f t="shared" ca="1" si="615"/>
        <v>7</v>
      </c>
      <c r="Q2342" s="22">
        <f t="shared" ca="1" si="616"/>
        <v>0.17034731784697857</v>
      </c>
      <c r="R2342" s="3">
        <f ca="1">IF(N2342&gt;'Power Curve'!$C$37,0,INDEX(Ci,$P2342,1)*POWER(1-Q2342,3)+INDEX(Ci,$P2342,2)*3*Q2342*POWER(1-Q2342,2)+INDEX(Ci,$P2342,3)*3*POWER(Q2342,2)*(1-Q2342)+INDEX(Ci,$P2342,4)*POWER(Q2342,3))</f>
        <v>402.5475012077826</v>
      </c>
      <c r="S2342" s="3">
        <f t="shared" si="617"/>
        <v>352.8400115966794</v>
      </c>
      <c r="T2342" s="3">
        <f t="shared" ca="1" si="618"/>
        <v>49.707489611103199</v>
      </c>
      <c r="U2342" s="3">
        <f t="shared" ca="1" si="626"/>
        <v>49.707489611103199</v>
      </c>
      <c r="W2342" s="34">
        <f t="shared" si="619"/>
        <v>6</v>
      </c>
      <c r="X2342" s="73" t="b">
        <f>COUNTIF('Power Curve'!$D$2:$D$31,W2342)&gt;0</f>
        <v>1</v>
      </c>
      <c r="Y2342" s="73" t="b">
        <f t="shared" si="620"/>
        <v>0</v>
      </c>
      <c r="Z2342" s="73" t="b">
        <f t="shared" si="627"/>
        <v>1</v>
      </c>
      <c r="AA2342" s="34" t="str">
        <f t="shared" si="621"/>
        <v>Outer</v>
      </c>
      <c r="AB2342" s="35" t="str">
        <f t="shared" si="628"/>
        <v>0.3-0.4</v>
      </c>
      <c r="AC2342" s="36" t="str">
        <f t="shared" si="622"/>
        <v>23-24</v>
      </c>
      <c r="AD2342" s="36" t="str">
        <f t="shared" si="623"/>
        <v>Mar</v>
      </c>
      <c r="AE2342" s="35" t="str">
        <f t="shared" si="624"/>
        <v>275-285</v>
      </c>
      <c r="AF2342" s="36" t="str">
        <f t="shared" si="625"/>
        <v>LWS-LTI</v>
      </c>
    </row>
    <row r="2343" spans="5:32" x14ac:dyDescent="0.3">
      <c r="E2343" s="12">
        <v>40988.986111111109</v>
      </c>
      <c r="F2343" s="16">
        <v>5.16</v>
      </c>
      <c r="G2343" s="16">
        <v>244.9600067138673</v>
      </c>
      <c r="H2343" s="29">
        <v>1.1885954442407085</v>
      </c>
      <c r="I2343" s="26">
        <v>269.10000000000002</v>
      </c>
      <c r="J2343" s="30">
        <v>0.16472868217054262</v>
      </c>
      <c r="K2343" s="31">
        <v>-7.4289666057899745E-2</v>
      </c>
      <c r="L2343" s="108">
        <f ca="1">REWS!R2343</f>
        <v>5.2550710649658727</v>
      </c>
      <c r="M2343" s="22">
        <f t="shared" si="612"/>
        <v>5.1083701578845258</v>
      </c>
      <c r="N2343" s="22">
        <f t="shared" ca="1" si="613"/>
        <v>5.2024899623709526</v>
      </c>
      <c r="O2343" s="22">
        <f t="shared" si="614"/>
        <v>0.14756505125055716</v>
      </c>
      <c r="P2343" s="81">
        <f t="shared" ca="1" si="615"/>
        <v>6</v>
      </c>
      <c r="Q2343" s="22">
        <f t="shared" ca="1" si="616"/>
        <v>0.17380860594815833</v>
      </c>
      <c r="R2343" s="3">
        <f ca="1">IF(N2343&gt;'Power Curve'!$C$37,0,INDEX(Ci,$P2343,1)*POWER(1-Q2343,3)+INDEX(Ci,$P2343,2)*3*Q2343*POWER(1-Q2343,2)+INDEX(Ci,$P2343,3)*3*POWER(Q2343,2)*(1-Q2343)+INDEX(Ci,$P2343,4)*POWER(Q2343,3))</f>
        <v>237.82529281372322</v>
      </c>
      <c r="S2343" s="3">
        <f t="shared" si="617"/>
        <v>244.9600067138673</v>
      </c>
      <c r="T2343" s="3">
        <f t="shared" ca="1" si="618"/>
        <v>-7.134713900144078</v>
      </c>
      <c r="U2343" s="3">
        <f t="shared" ca="1" si="626"/>
        <v>7.134713900144078</v>
      </c>
      <c r="W2343" s="34">
        <f t="shared" si="619"/>
        <v>5</v>
      </c>
      <c r="X2343" s="73" t="b">
        <f>COUNTIF('Power Curve'!$D$2:$D$31,W2343)&gt;0</f>
        <v>1</v>
      </c>
      <c r="Y2343" s="73" t="b">
        <f t="shared" si="620"/>
        <v>0</v>
      </c>
      <c r="Z2343" s="73" t="b">
        <f t="shared" si="627"/>
        <v>1</v>
      </c>
      <c r="AA2343" s="34" t="str">
        <f t="shared" si="621"/>
        <v>Outer</v>
      </c>
      <c r="AB2343" s="35" t="str">
        <f t="shared" si="628"/>
        <v>0.1-0.2</v>
      </c>
      <c r="AC2343" s="36" t="str">
        <f t="shared" si="622"/>
        <v>23-24</v>
      </c>
      <c r="AD2343" s="36" t="str">
        <f t="shared" si="623"/>
        <v>Mar</v>
      </c>
      <c r="AE2343" s="35" t="str">
        <f t="shared" si="624"/>
        <v>265-275</v>
      </c>
      <c r="AF2343" s="36" t="str">
        <f t="shared" si="625"/>
        <v>LWS-HTI</v>
      </c>
    </row>
    <row r="2344" spans="5:32" x14ac:dyDescent="0.3">
      <c r="E2344" s="12">
        <v>40989</v>
      </c>
      <c r="F2344" s="16">
        <v>6.37</v>
      </c>
      <c r="G2344" s="16">
        <v>427.05999374389609</v>
      </c>
      <c r="H2344" s="29">
        <v>1.1884793077992724</v>
      </c>
      <c r="I2344" s="26">
        <v>266.7</v>
      </c>
      <c r="J2344" s="30">
        <v>0.1240188383045526</v>
      </c>
      <c r="K2344" s="31">
        <v>5.6581763786490775E-2</v>
      </c>
      <c r="L2344" s="108">
        <f ca="1">REWS!R2344</f>
        <v>6.3204055844336082</v>
      </c>
      <c r="M2344" s="22">
        <f t="shared" si="612"/>
        <v>6.3060577604996579</v>
      </c>
      <c r="N2344" s="22">
        <f t="shared" ca="1" si="613"/>
        <v>6.2569611750742427</v>
      </c>
      <c r="O2344" s="22">
        <f t="shared" si="614"/>
        <v>0.33267153107618841</v>
      </c>
      <c r="P2344" s="81">
        <f t="shared" ca="1" si="615"/>
        <v>7</v>
      </c>
      <c r="Q2344" s="22">
        <f t="shared" ca="1" si="616"/>
        <v>0.22929128158499695</v>
      </c>
      <c r="R2344" s="3">
        <f ca="1">IF(N2344&gt;'Power Curve'!$C$37,0,INDEX(Ci,$P2344,1)*POWER(1-Q2344,3)+INDEX(Ci,$P2344,2)*3*Q2344*POWER(1-Q2344,2)+INDEX(Ci,$P2344,3)*3*POWER(Q2344,2)*(1-Q2344)+INDEX(Ci,$P2344,4)*POWER(Q2344,3))</f>
        <v>414.96489853947367</v>
      </c>
      <c r="S2344" s="3">
        <f t="shared" si="617"/>
        <v>427.05999374389609</v>
      </c>
      <c r="T2344" s="3">
        <f t="shared" ca="1" si="618"/>
        <v>-12.095095204422421</v>
      </c>
      <c r="U2344" s="3">
        <f t="shared" ca="1" si="626"/>
        <v>12.095095204422421</v>
      </c>
      <c r="W2344" s="34">
        <f t="shared" si="619"/>
        <v>6</v>
      </c>
      <c r="X2344" s="73" t="b">
        <f>COUNTIF('Power Curve'!$D$2:$D$31,W2344)&gt;0</f>
        <v>1</v>
      </c>
      <c r="Y2344" s="73" t="b">
        <f t="shared" si="620"/>
        <v>0</v>
      </c>
      <c r="Z2344" s="73" t="b">
        <f t="shared" si="627"/>
        <v>1</v>
      </c>
      <c r="AA2344" s="34" t="str">
        <f t="shared" si="621"/>
        <v>Outer</v>
      </c>
      <c r="AB2344" s="35" t="str">
        <f t="shared" si="628"/>
        <v>0.3-0.4</v>
      </c>
      <c r="AC2344" s="36" t="str">
        <f t="shared" si="622"/>
        <v>0-1</v>
      </c>
      <c r="AD2344" s="36" t="str">
        <f t="shared" si="623"/>
        <v>Mar</v>
      </c>
      <c r="AE2344" s="35" t="str">
        <f t="shared" si="624"/>
        <v>265-275</v>
      </c>
      <c r="AF2344" s="36" t="str">
        <f t="shared" si="625"/>
        <v>Inner-TI</v>
      </c>
    </row>
    <row r="2345" spans="5:32" x14ac:dyDescent="0.3">
      <c r="E2345" s="12">
        <v>40989.069444444445</v>
      </c>
      <c r="F2345" s="16">
        <v>5.97</v>
      </c>
      <c r="G2345" s="16">
        <v>430.5199890136721</v>
      </c>
      <c r="H2345" s="29">
        <v>1.1942185133482426</v>
      </c>
      <c r="I2345" s="26">
        <v>266.8</v>
      </c>
      <c r="J2345" s="30">
        <v>0.18090452261306533</v>
      </c>
      <c r="K2345" s="31">
        <v>0.28303510857686687</v>
      </c>
      <c r="L2345" s="108">
        <f ca="1">REWS!R2345</f>
        <v>5.8533629049663789</v>
      </c>
      <c r="M2345" s="22">
        <f t="shared" si="612"/>
        <v>5.9195710114164086</v>
      </c>
      <c r="N2345" s="22">
        <f t="shared" ca="1" si="613"/>
        <v>5.8039191577117446</v>
      </c>
      <c r="O2345" s="22">
        <f t="shared" si="614"/>
        <v>0.27293875813452717</v>
      </c>
      <c r="P2345" s="81">
        <f t="shared" ca="1" si="615"/>
        <v>6</v>
      </c>
      <c r="Q2345" s="22">
        <f t="shared" ca="1" si="616"/>
        <v>0.77326376200895919</v>
      </c>
      <c r="R2345" s="3">
        <f ca="1">IF(N2345&gt;'Power Curve'!$C$37,0,INDEX(Ci,$P2345,1)*POWER(1-Q2345,3)+INDEX(Ci,$P2345,2)*3*Q2345*POWER(1-Q2345,2)+INDEX(Ci,$P2345,3)*3*POWER(Q2345,2)*(1-Q2345)+INDEX(Ci,$P2345,4)*POWER(Q2345,3))</f>
        <v>328.96152014452429</v>
      </c>
      <c r="S2345" s="3">
        <f t="shared" si="617"/>
        <v>430.5199890136721</v>
      </c>
      <c r="T2345" s="3">
        <f t="shared" ca="1" si="618"/>
        <v>-101.55846886914782</v>
      </c>
      <c r="U2345" s="3">
        <f t="shared" ca="1" si="626"/>
        <v>101.55846886914782</v>
      </c>
      <c r="W2345" s="34">
        <f t="shared" si="619"/>
        <v>6</v>
      </c>
      <c r="X2345" s="73" t="b">
        <f>COUNTIF('Power Curve'!$D$2:$D$31,W2345)&gt;0</f>
        <v>1</v>
      </c>
      <c r="Y2345" s="73" t="b">
        <f t="shared" si="620"/>
        <v>0</v>
      </c>
      <c r="Z2345" s="73" t="b">
        <f t="shared" si="627"/>
        <v>1</v>
      </c>
      <c r="AA2345" s="34" t="str">
        <f t="shared" si="621"/>
        <v>Outer</v>
      </c>
      <c r="AB2345" s="35" t="str">
        <f t="shared" si="628"/>
        <v>0.2-0.3</v>
      </c>
      <c r="AC2345" s="36" t="str">
        <f t="shared" si="622"/>
        <v>1-2</v>
      </c>
      <c r="AD2345" s="36" t="str">
        <f t="shared" si="623"/>
        <v>Mar</v>
      </c>
      <c r="AE2345" s="35" t="str">
        <f t="shared" si="624"/>
        <v>265-275</v>
      </c>
      <c r="AF2345" s="36" t="str">
        <f t="shared" si="625"/>
        <v>LWS-HTI</v>
      </c>
    </row>
    <row r="2346" spans="5:32" x14ac:dyDescent="0.3">
      <c r="E2346" s="12">
        <v>40989.076388888891</v>
      </c>
      <c r="F2346" s="16">
        <v>6.06</v>
      </c>
      <c r="G2346" s="16">
        <v>331.79000854492199</v>
      </c>
      <c r="H2346" s="29">
        <v>1.1925997975346188</v>
      </c>
      <c r="I2346" s="26">
        <v>270.7</v>
      </c>
      <c r="J2346" s="30">
        <v>9.405940594059406E-2</v>
      </c>
      <c r="K2346" s="31">
        <v>0.28538218214991407</v>
      </c>
      <c r="L2346" s="108">
        <f ca="1">REWS!R2346</f>
        <v>5.9614545389663354</v>
      </c>
      <c r="M2346" s="22">
        <f t="shared" si="612"/>
        <v>6.0060946463014711</v>
      </c>
      <c r="N2346" s="22">
        <f t="shared" ca="1" si="613"/>
        <v>5.9084257740355302</v>
      </c>
      <c r="O2346" s="22">
        <f t="shared" si="614"/>
        <v>0.28631126482184799</v>
      </c>
      <c r="P2346" s="81">
        <f t="shared" ca="1" si="615"/>
        <v>6</v>
      </c>
      <c r="Q2346" s="22">
        <f t="shared" ca="1" si="616"/>
        <v>0.87742736178609171</v>
      </c>
      <c r="R2346" s="3">
        <f ca="1">IF(N2346&gt;'Power Curve'!$C$37,0,INDEX(Ci,$P2346,1)*POWER(1-Q2346,3)+INDEX(Ci,$P2346,2)*3*Q2346*POWER(1-Q2346,2)+INDEX(Ci,$P2346,3)*3*POWER(Q2346,2)*(1-Q2346)+INDEX(Ci,$P2346,4)*POWER(Q2346,3))</f>
        <v>346.72557418295321</v>
      </c>
      <c r="S2346" s="3">
        <f t="shared" si="617"/>
        <v>331.79000854492199</v>
      </c>
      <c r="T2346" s="3">
        <f t="shared" ca="1" si="618"/>
        <v>14.935565638031221</v>
      </c>
      <c r="U2346" s="3">
        <f t="shared" ca="1" si="626"/>
        <v>14.935565638031221</v>
      </c>
      <c r="W2346" s="34">
        <f t="shared" si="619"/>
        <v>6</v>
      </c>
      <c r="X2346" s="73" t="b">
        <f>COUNTIF('Power Curve'!$D$2:$D$31,W2346)&gt;0</f>
        <v>1</v>
      </c>
      <c r="Y2346" s="73" t="b">
        <f t="shared" si="620"/>
        <v>0</v>
      </c>
      <c r="Z2346" s="73" t="b">
        <f t="shared" si="627"/>
        <v>1</v>
      </c>
      <c r="AA2346" s="34" t="str">
        <f t="shared" si="621"/>
        <v>Outer</v>
      </c>
      <c r="AB2346" s="35" t="str">
        <f t="shared" si="628"/>
        <v>0.2-0.3</v>
      </c>
      <c r="AC2346" s="36" t="str">
        <f t="shared" si="622"/>
        <v>1-2</v>
      </c>
      <c r="AD2346" s="36" t="str">
        <f t="shared" si="623"/>
        <v>Mar</v>
      </c>
      <c r="AE2346" s="35" t="str">
        <f t="shared" si="624"/>
        <v>265-275</v>
      </c>
      <c r="AF2346" s="36" t="str">
        <f t="shared" si="625"/>
        <v>LWS-LTI</v>
      </c>
    </row>
    <row r="2347" spans="5:32" x14ac:dyDescent="0.3">
      <c r="E2347" s="12">
        <v>40989.083333333336</v>
      </c>
      <c r="F2347" s="16">
        <v>6.36</v>
      </c>
      <c r="G2347" s="16">
        <v>464.85000610351585</v>
      </c>
      <c r="H2347" s="29">
        <v>1.1914649442836629</v>
      </c>
      <c r="I2347" s="26">
        <v>266.10000000000002</v>
      </c>
      <c r="J2347" s="30">
        <v>0.13679245283018868</v>
      </c>
      <c r="K2347" s="31">
        <v>0.25324656457896116</v>
      </c>
      <c r="L2347" s="108">
        <f ca="1">REWS!R2347</f>
        <v>6.2254828190333296</v>
      </c>
      <c r="M2347" s="22">
        <f t="shared" si="612"/>
        <v>6.3014260267009243</v>
      </c>
      <c r="N2347" s="22">
        <f t="shared" ca="1" si="613"/>
        <v>6.1681477145654187</v>
      </c>
      <c r="O2347" s="22">
        <f t="shared" si="614"/>
        <v>0.33195568168683098</v>
      </c>
      <c r="P2347" s="81">
        <f t="shared" ca="1" si="615"/>
        <v>7</v>
      </c>
      <c r="Q2347" s="22">
        <f t="shared" ca="1" si="616"/>
        <v>0.13900829149798252</v>
      </c>
      <c r="R2347" s="3">
        <f ca="1">IF(N2347&gt;'Power Curve'!$C$37,0,INDEX(Ci,$P2347,1)*POWER(1-Q2347,3)+INDEX(Ci,$P2347,2)*3*Q2347*POWER(1-Q2347,2)+INDEX(Ci,$P2347,3)*3*POWER(Q2347,2)*(1-Q2347)+INDEX(Ci,$P2347,4)*POWER(Q2347,3))</f>
        <v>396.10784308827266</v>
      </c>
      <c r="S2347" s="3">
        <f t="shared" si="617"/>
        <v>464.85000610351585</v>
      </c>
      <c r="T2347" s="3">
        <f t="shared" ca="1" si="618"/>
        <v>-68.742163015243193</v>
      </c>
      <c r="U2347" s="3">
        <f t="shared" ca="1" si="626"/>
        <v>68.742163015243193</v>
      </c>
      <c r="W2347" s="34">
        <f t="shared" si="619"/>
        <v>6</v>
      </c>
      <c r="X2347" s="73" t="b">
        <f>COUNTIF('Power Curve'!$D$2:$D$31,W2347)&gt;0</f>
        <v>1</v>
      </c>
      <c r="Y2347" s="73" t="b">
        <f t="shared" si="620"/>
        <v>0</v>
      </c>
      <c r="Z2347" s="73" t="b">
        <f t="shared" si="627"/>
        <v>1</v>
      </c>
      <c r="AA2347" s="34" t="str">
        <f t="shared" si="621"/>
        <v>Inner</v>
      </c>
      <c r="AB2347" s="35" t="str">
        <f t="shared" si="628"/>
        <v>0.3-0.4</v>
      </c>
      <c r="AC2347" s="36" t="str">
        <f t="shared" si="622"/>
        <v>2-3</v>
      </c>
      <c r="AD2347" s="36" t="str">
        <f t="shared" si="623"/>
        <v>Mar</v>
      </c>
      <c r="AE2347" s="35" t="str">
        <f t="shared" si="624"/>
        <v>265-275</v>
      </c>
      <c r="AF2347" s="36" t="str">
        <f t="shared" si="625"/>
        <v>Inner-TI</v>
      </c>
    </row>
    <row r="2348" spans="5:32" x14ac:dyDescent="0.3">
      <c r="E2348" s="12">
        <v>40989.090277777781</v>
      </c>
      <c r="F2348" s="16">
        <v>7.06</v>
      </c>
      <c r="G2348" s="16">
        <v>611.27998781204246</v>
      </c>
      <c r="H2348" s="29">
        <v>1.1911161930729008</v>
      </c>
      <c r="I2348" s="26">
        <v>268.8</v>
      </c>
      <c r="J2348" s="30">
        <v>0.12606232294617564</v>
      </c>
      <c r="K2348" s="31">
        <v>0.23012654271505709</v>
      </c>
      <c r="L2348" s="108">
        <f ca="1">REWS!R2348</f>
        <v>6.9192329348266322</v>
      </c>
      <c r="M2348" s="22">
        <f t="shared" si="612"/>
        <v>6.9942966438966927</v>
      </c>
      <c r="N2348" s="22">
        <f t="shared" ca="1" si="613"/>
        <v>6.8548396167701666</v>
      </c>
      <c r="O2348" s="22">
        <f t="shared" si="614"/>
        <v>0.43904106909810481</v>
      </c>
      <c r="P2348" s="81">
        <f t="shared" ca="1" si="615"/>
        <v>7</v>
      </c>
      <c r="Q2348" s="22">
        <f t="shared" ca="1" si="616"/>
        <v>0.83706236848583637</v>
      </c>
      <c r="R2348" s="3">
        <f ca="1">IF(N2348&gt;'Power Curve'!$C$37,0,INDEX(Ci,$P2348,1)*POWER(1-Q2348,3)+INDEX(Ci,$P2348,2)*3*Q2348*POWER(1-Q2348,2)+INDEX(Ci,$P2348,3)*3*POWER(Q2348,2)*(1-Q2348)+INDEX(Ci,$P2348,4)*POWER(Q2348,3))</f>
        <v>559.21654074898458</v>
      </c>
      <c r="S2348" s="3">
        <f t="shared" si="617"/>
        <v>611.27998781204246</v>
      </c>
      <c r="T2348" s="3">
        <f t="shared" ca="1" si="618"/>
        <v>-52.063447063057879</v>
      </c>
      <c r="U2348" s="3">
        <f t="shared" ca="1" si="626"/>
        <v>52.063447063057879</v>
      </c>
      <c r="W2348" s="34">
        <f t="shared" si="619"/>
        <v>7</v>
      </c>
      <c r="X2348" s="73" t="b">
        <f>COUNTIF('Power Curve'!$D$2:$D$31,W2348)&gt;0</f>
        <v>1</v>
      </c>
      <c r="Y2348" s="73" t="b">
        <f t="shared" si="620"/>
        <v>0</v>
      </c>
      <c r="Z2348" s="73" t="b">
        <f t="shared" si="627"/>
        <v>1</v>
      </c>
      <c r="AA2348" s="34" t="str">
        <f t="shared" si="621"/>
        <v>Inner</v>
      </c>
      <c r="AB2348" s="35" t="str">
        <f t="shared" si="628"/>
        <v>0.4-0.5</v>
      </c>
      <c r="AC2348" s="36" t="str">
        <f t="shared" si="622"/>
        <v>2-3</v>
      </c>
      <c r="AD2348" s="36" t="str">
        <f t="shared" si="623"/>
        <v>Mar</v>
      </c>
      <c r="AE2348" s="35" t="str">
        <f t="shared" si="624"/>
        <v>265-275</v>
      </c>
      <c r="AF2348" s="36" t="str">
        <f t="shared" si="625"/>
        <v>Inner-TI</v>
      </c>
    </row>
    <row r="2349" spans="5:32" x14ac:dyDescent="0.3">
      <c r="E2349" s="12">
        <v>40989.097222222219</v>
      </c>
      <c r="F2349" s="16">
        <v>6.48</v>
      </c>
      <c r="G2349" s="16">
        <v>392.17000961303711</v>
      </c>
      <c r="H2349" s="29">
        <v>1.1904193027864456</v>
      </c>
      <c r="I2349" s="26">
        <v>283.2</v>
      </c>
      <c r="J2349" s="30">
        <v>7.407407407407407E-2</v>
      </c>
      <c r="K2349" s="31">
        <v>0.29581183506698799</v>
      </c>
      <c r="L2349" s="108">
        <f ca="1">REWS!R2349</f>
        <v>6.3867245040322018</v>
      </c>
      <c r="M2349" s="22">
        <f t="shared" si="612"/>
        <v>6.4184421285209208</v>
      </c>
      <c r="N2349" s="22">
        <f t="shared" ca="1" si="613"/>
        <v>6.326052719126106</v>
      </c>
      <c r="O2349" s="22">
        <f t="shared" si="614"/>
        <v>0.35004089743384381</v>
      </c>
      <c r="P2349" s="81">
        <f t="shared" ca="1" si="615"/>
        <v>7</v>
      </c>
      <c r="Q2349" s="22">
        <f t="shared" ca="1" si="616"/>
        <v>0.29952603148657464</v>
      </c>
      <c r="R2349" s="3">
        <f ca="1">IF(N2349&gt;'Power Curve'!$C$37,0,INDEX(Ci,$P2349,1)*POWER(1-Q2349,3)+INDEX(Ci,$P2349,2)*3*Q2349*POWER(1-Q2349,2)+INDEX(Ci,$P2349,3)*3*POWER(Q2349,2)*(1-Q2349)+INDEX(Ci,$P2349,4)*POWER(Q2349,3))</f>
        <v>430.24526695892712</v>
      </c>
      <c r="S2349" s="3">
        <f t="shared" si="617"/>
        <v>392.17000961303711</v>
      </c>
      <c r="T2349" s="3">
        <f t="shared" ca="1" si="618"/>
        <v>38.075257345890009</v>
      </c>
      <c r="U2349" s="3">
        <f t="shared" ca="1" si="626"/>
        <v>38.075257345890009</v>
      </c>
      <c r="W2349" s="34">
        <f t="shared" si="619"/>
        <v>6</v>
      </c>
      <c r="X2349" s="73" t="b">
        <f>COUNTIF('Power Curve'!$D$2:$D$31,W2349)&gt;0</f>
        <v>1</v>
      </c>
      <c r="Y2349" s="73" t="b">
        <f t="shared" si="620"/>
        <v>0</v>
      </c>
      <c r="Z2349" s="73" t="b">
        <f t="shared" si="627"/>
        <v>1</v>
      </c>
      <c r="AA2349" s="34" t="str">
        <f t="shared" si="621"/>
        <v>Outer</v>
      </c>
      <c r="AB2349" s="35" t="str">
        <f t="shared" si="628"/>
        <v>0.3-0.4</v>
      </c>
      <c r="AC2349" s="36" t="str">
        <f t="shared" si="622"/>
        <v>2-3</v>
      </c>
      <c r="AD2349" s="36" t="str">
        <f t="shared" si="623"/>
        <v>Mar</v>
      </c>
      <c r="AE2349" s="35" t="str">
        <f t="shared" si="624"/>
        <v>275-285</v>
      </c>
      <c r="AF2349" s="36" t="str">
        <f t="shared" si="625"/>
        <v>LWS-LTI</v>
      </c>
    </row>
    <row r="2350" spans="5:32" x14ac:dyDescent="0.3">
      <c r="E2350" s="12">
        <v>40989.104166666664</v>
      </c>
      <c r="F2350" s="16">
        <v>6.63</v>
      </c>
      <c r="G2350" s="16">
        <v>443.68998718261736</v>
      </c>
      <c r="H2350" s="29">
        <v>1.1919581871201157</v>
      </c>
      <c r="I2350" s="26">
        <v>278.3</v>
      </c>
      <c r="J2350" s="30">
        <v>9.8039215686274508E-2</v>
      </c>
      <c r="K2350" s="31">
        <v>0.2070126356122646</v>
      </c>
      <c r="L2350" s="108">
        <f ca="1">REWS!R2350</f>
        <v>6.713552332175226</v>
      </c>
      <c r="M2350" s="22">
        <f t="shared" si="612"/>
        <v>6.5698457408731707</v>
      </c>
      <c r="N2350" s="22">
        <f t="shared" ca="1" si="613"/>
        <v>6.6526399993469907</v>
      </c>
      <c r="O2350" s="22">
        <f t="shared" si="614"/>
        <v>0.37344081378449784</v>
      </c>
      <c r="P2350" s="81">
        <f t="shared" ca="1" si="615"/>
        <v>7</v>
      </c>
      <c r="Q2350" s="22">
        <f t="shared" ca="1" si="616"/>
        <v>0.63151710596787636</v>
      </c>
      <c r="R2350" s="3">
        <f ca="1">IF(N2350&gt;'Power Curve'!$C$37,0,INDEX(Ci,$P2350,1)*POWER(1-Q2350,3)+INDEX(Ci,$P2350,2)*3*Q2350*POWER(1-Q2350,2)+INDEX(Ci,$P2350,3)*3*POWER(Q2350,2)*(1-Q2350)+INDEX(Ci,$P2350,4)*POWER(Q2350,3))</f>
        <v>508.07126342265821</v>
      </c>
      <c r="S2350" s="3">
        <f t="shared" si="617"/>
        <v>443.68998718261736</v>
      </c>
      <c r="T2350" s="3">
        <f t="shared" ca="1" si="618"/>
        <v>64.381276240040847</v>
      </c>
      <c r="U2350" s="3">
        <f t="shared" ca="1" si="626"/>
        <v>64.381276240040847</v>
      </c>
      <c r="W2350" s="34">
        <f t="shared" si="619"/>
        <v>7</v>
      </c>
      <c r="X2350" s="73" t="b">
        <f>COUNTIF('Power Curve'!$D$2:$D$31,W2350)&gt;0</f>
        <v>1</v>
      </c>
      <c r="Y2350" s="73" t="b">
        <f t="shared" si="620"/>
        <v>0</v>
      </c>
      <c r="Z2350" s="73" t="b">
        <f t="shared" si="627"/>
        <v>1</v>
      </c>
      <c r="AA2350" s="34" t="str">
        <f t="shared" si="621"/>
        <v>Outer</v>
      </c>
      <c r="AB2350" s="35" t="str">
        <f t="shared" si="628"/>
        <v>0.3-0.4</v>
      </c>
      <c r="AC2350" s="36" t="str">
        <f t="shared" si="622"/>
        <v>2-3</v>
      </c>
      <c r="AD2350" s="36" t="str">
        <f t="shared" si="623"/>
        <v>Mar</v>
      </c>
      <c r="AE2350" s="35" t="str">
        <f t="shared" si="624"/>
        <v>275-285</v>
      </c>
      <c r="AF2350" s="36" t="str">
        <f t="shared" si="625"/>
        <v>LWS-LTI</v>
      </c>
    </row>
    <row r="2351" spans="5:32" x14ac:dyDescent="0.3">
      <c r="E2351" s="12">
        <v>40989.111111111109</v>
      </c>
      <c r="F2351" s="16">
        <v>6.83</v>
      </c>
      <c r="G2351" s="16">
        <v>475.90001296997121</v>
      </c>
      <c r="H2351" s="29">
        <v>1.1921327370978536</v>
      </c>
      <c r="I2351" s="26">
        <v>274.89999999999998</v>
      </c>
      <c r="J2351" s="30">
        <v>8.3455344070278173E-2</v>
      </c>
      <c r="K2351" s="31">
        <v>0.18421669007554581</v>
      </c>
      <c r="L2351" s="108">
        <f ca="1">REWS!R2351</f>
        <v>6.8049123161973322</v>
      </c>
      <c r="M2351" s="22">
        <f t="shared" si="612"/>
        <v>6.7683614860716421</v>
      </c>
      <c r="N2351" s="22">
        <f t="shared" ca="1" si="613"/>
        <v>6.7435002104018444</v>
      </c>
      <c r="O2351" s="22">
        <f t="shared" si="614"/>
        <v>0.40412206213625124</v>
      </c>
      <c r="P2351" s="81">
        <f t="shared" ca="1" si="615"/>
        <v>7</v>
      </c>
      <c r="Q2351" s="22">
        <f t="shared" ca="1" si="616"/>
        <v>0.72388071264385301</v>
      </c>
      <c r="R2351" s="3">
        <f ca="1">IF(N2351&gt;'Power Curve'!$C$37,0,INDEX(Ci,$P2351,1)*POWER(1-Q2351,3)+INDEX(Ci,$P2351,2)*3*Q2351*POWER(1-Q2351,2)+INDEX(Ci,$P2351,3)*3*POWER(Q2351,2)*(1-Q2351)+INDEX(Ci,$P2351,4)*POWER(Q2351,3))</f>
        <v>530.88405717176556</v>
      </c>
      <c r="S2351" s="3">
        <f t="shared" si="617"/>
        <v>475.90001296997121</v>
      </c>
      <c r="T2351" s="3">
        <f t="shared" ca="1" si="618"/>
        <v>54.984044201794347</v>
      </c>
      <c r="U2351" s="3">
        <f t="shared" ca="1" si="626"/>
        <v>54.984044201794347</v>
      </c>
      <c r="W2351" s="34">
        <f t="shared" si="619"/>
        <v>7</v>
      </c>
      <c r="X2351" s="73" t="b">
        <f>COUNTIF('Power Curve'!$D$2:$D$31,W2351)&gt;0</f>
        <v>1</v>
      </c>
      <c r="Y2351" s="73" t="b">
        <f t="shared" si="620"/>
        <v>0</v>
      </c>
      <c r="Z2351" s="73" t="b">
        <f t="shared" si="627"/>
        <v>1</v>
      </c>
      <c r="AA2351" s="34" t="str">
        <f t="shared" si="621"/>
        <v>Outer</v>
      </c>
      <c r="AB2351" s="35" t="str">
        <f t="shared" si="628"/>
        <v>0.4-0.5</v>
      </c>
      <c r="AC2351" s="36" t="str">
        <f t="shared" si="622"/>
        <v>2-3</v>
      </c>
      <c r="AD2351" s="36" t="str">
        <f t="shared" si="623"/>
        <v>Mar</v>
      </c>
      <c r="AE2351" s="35" t="str">
        <f t="shared" si="624"/>
        <v>265-275</v>
      </c>
      <c r="AF2351" s="36" t="str">
        <f t="shared" si="625"/>
        <v>LWS-LTI</v>
      </c>
    </row>
    <row r="2352" spans="5:32" x14ac:dyDescent="0.3">
      <c r="E2352" s="12">
        <v>40989.118055555555</v>
      </c>
      <c r="F2352" s="16">
        <v>5.98</v>
      </c>
      <c r="G2352" s="16">
        <v>291.65999221801735</v>
      </c>
      <c r="H2352" s="29">
        <v>1.1931504727198639</v>
      </c>
      <c r="I2352" s="26">
        <v>273.8</v>
      </c>
      <c r="J2352" s="30">
        <v>0.13377926421404682</v>
      </c>
      <c r="K2352" s="31">
        <v>0.21687818589215532</v>
      </c>
      <c r="L2352" s="108">
        <f ca="1">REWS!R2352</f>
        <v>5.9034530896984467</v>
      </c>
      <c r="M2352" s="22">
        <f t="shared" si="612"/>
        <v>5.9277183491556595</v>
      </c>
      <c r="N2352" s="22">
        <f t="shared" ca="1" si="613"/>
        <v>5.8518406694289551</v>
      </c>
      <c r="O2352" s="22">
        <f t="shared" si="614"/>
        <v>0.27419795544572106</v>
      </c>
      <c r="P2352" s="81">
        <f t="shared" ca="1" si="615"/>
        <v>6</v>
      </c>
      <c r="Q2352" s="22">
        <f t="shared" ca="1" si="616"/>
        <v>0.82102798347950534</v>
      </c>
      <c r="R2352" s="3">
        <f ca="1">IF(N2352&gt;'Power Curve'!$C$37,0,INDEX(Ci,$P2352,1)*POWER(1-Q2352,3)+INDEX(Ci,$P2352,2)*3*Q2352*POWER(1-Q2352,2)+INDEX(Ci,$P2352,3)*3*POWER(Q2352,2)*(1-Q2352)+INDEX(Ci,$P2352,4)*POWER(Q2352,3))</f>
        <v>336.98490989941274</v>
      </c>
      <c r="S2352" s="3">
        <f t="shared" si="617"/>
        <v>291.65999221801735</v>
      </c>
      <c r="T2352" s="3">
        <f t="shared" ca="1" si="618"/>
        <v>45.324917681395391</v>
      </c>
      <c r="U2352" s="3">
        <f t="shared" ca="1" si="626"/>
        <v>45.324917681395391</v>
      </c>
      <c r="W2352" s="34">
        <f t="shared" si="619"/>
        <v>6</v>
      </c>
      <c r="X2352" s="73" t="b">
        <f>COUNTIF('Power Curve'!$D$2:$D$31,W2352)&gt;0</f>
        <v>1</v>
      </c>
      <c r="Y2352" s="73" t="b">
        <f t="shared" si="620"/>
        <v>0</v>
      </c>
      <c r="Z2352" s="73" t="b">
        <f t="shared" si="627"/>
        <v>1</v>
      </c>
      <c r="AA2352" s="34" t="str">
        <f t="shared" si="621"/>
        <v>Inner</v>
      </c>
      <c r="AB2352" s="35" t="str">
        <f t="shared" si="628"/>
        <v>0.2-0.3</v>
      </c>
      <c r="AC2352" s="36" t="str">
        <f t="shared" si="622"/>
        <v>2-3</v>
      </c>
      <c r="AD2352" s="36" t="str">
        <f t="shared" si="623"/>
        <v>Mar</v>
      </c>
      <c r="AE2352" s="35" t="str">
        <f t="shared" si="624"/>
        <v>265-275</v>
      </c>
      <c r="AF2352" s="36" t="str">
        <f t="shared" si="625"/>
        <v>Inner-TI</v>
      </c>
    </row>
    <row r="2353" spans="5:32" x14ac:dyDescent="0.3">
      <c r="E2353" s="12">
        <v>40989.125</v>
      </c>
      <c r="F2353" s="16">
        <v>5.18</v>
      </c>
      <c r="G2353" s="16">
        <v>175.7699928283688</v>
      </c>
      <c r="H2353" s="29">
        <v>1.1927572416596535</v>
      </c>
      <c r="I2353" s="26">
        <v>281.39999999999998</v>
      </c>
      <c r="J2353" s="30">
        <v>0.138996138996139</v>
      </c>
      <c r="K2353" s="31">
        <v>0.22471706914083983</v>
      </c>
      <c r="L2353" s="108">
        <f ca="1">REWS!R2353</f>
        <v>5.1839825607535461</v>
      </c>
      <c r="M2353" s="22">
        <f t="shared" si="612"/>
        <v>5.1341483991552144</v>
      </c>
      <c r="N2353" s="22">
        <f t="shared" ca="1" si="613"/>
        <v>5.138095707633469</v>
      </c>
      <c r="O2353" s="22">
        <f t="shared" si="614"/>
        <v>0.15154916153715778</v>
      </c>
      <c r="P2353" s="81">
        <f t="shared" ca="1" si="615"/>
        <v>6</v>
      </c>
      <c r="Q2353" s="22">
        <f t="shared" ca="1" si="616"/>
        <v>0.10962570907165371</v>
      </c>
      <c r="R2353" s="3">
        <f ca="1">IF(N2353&gt;'Power Curve'!$C$37,0,INDEX(Ci,$P2353,1)*POWER(1-Q2353,3)+INDEX(Ci,$P2353,2)*3*Q2353*POWER(1-Q2353,2)+INDEX(Ci,$P2353,3)*3*POWER(Q2353,2)*(1-Q2353)+INDEX(Ci,$P2353,4)*POWER(Q2353,3))</f>
        <v>228.22265961685753</v>
      </c>
      <c r="S2353" s="3">
        <f t="shared" si="617"/>
        <v>175.7699928283688</v>
      </c>
      <c r="T2353" s="3">
        <f t="shared" ca="1" si="618"/>
        <v>52.452666788488727</v>
      </c>
      <c r="U2353" s="3">
        <f t="shared" ca="1" si="626"/>
        <v>52.452666788488727</v>
      </c>
      <c r="W2353" s="34">
        <f t="shared" si="619"/>
        <v>5</v>
      </c>
      <c r="X2353" s="73" t="b">
        <f>COUNTIF('Power Curve'!$D$2:$D$31,W2353)&gt;0</f>
        <v>1</v>
      </c>
      <c r="Y2353" s="73" t="b">
        <f t="shared" si="620"/>
        <v>0</v>
      </c>
      <c r="Z2353" s="73" t="b">
        <f t="shared" si="627"/>
        <v>1</v>
      </c>
      <c r="AA2353" s="34" t="str">
        <f t="shared" si="621"/>
        <v>Inner</v>
      </c>
      <c r="AB2353" s="35" t="str">
        <f t="shared" si="628"/>
        <v>0.1-0.2</v>
      </c>
      <c r="AC2353" s="36" t="str">
        <f t="shared" si="622"/>
        <v>3-4</v>
      </c>
      <c r="AD2353" s="36" t="str">
        <f t="shared" si="623"/>
        <v>Mar</v>
      </c>
      <c r="AE2353" s="35" t="str">
        <f t="shared" si="624"/>
        <v>275-285</v>
      </c>
      <c r="AF2353" s="36" t="str">
        <f t="shared" si="625"/>
        <v>Inner-TI</v>
      </c>
    </row>
    <row r="2354" spans="5:32" x14ac:dyDescent="0.3">
      <c r="E2354" s="12">
        <v>40989.131944444445</v>
      </c>
      <c r="F2354" s="16">
        <v>5.56</v>
      </c>
      <c r="G2354" s="16">
        <v>217.55001068115229</v>
      </c>
      <c r="H2354" s="29">
        <v>1.1926262222218023</v>
      </c>
      <c r="I2354" s="26">
        <v>284.60000000000002</v>
      </c>
      <c r="J2354" s="30">
        <v>5.9352517985611516E-2</v>
      </c>
      <c r="K2354" s="31">
        <v>0.20385892721053522</v>
      </c>
      <c r="L2354" s="108">
        <f ca="1">REWS!R2354</f>
        <v>5.5506034908287427</v>
      </c>
      <c r="M2354" s="22">
        <f t="shared" si="612"/>
        <v>5.5105829818635002</v>
      </c>
      <c r="N2354" s="22">
        <f t="shared" ca="1" si="613"/>
        <v>5.5012699884232035</v>
      </c>
      <c r="O2354" s="22">
        <f t="shared" si="614"/>
        <v>0.20972833976160876</v>
      </c>
      <c r="P2354" s="81">
        <f t="shared" ca="1" si="615"/>
        <v>6</v>
      </c>
      <c r="Q2354" s="22">
        <f t="shared" ca="1" si="616"/>
        <v>0.47160796210265055</v>
      </c>
      <c r="R2354" s="3">
        <f ca="1">IF(N2354&gt;'Power Curve'!$C$37,0,INDEX(Ci,$P2354,1)*POWER(1-Q2354,3)+INDEX(Ci,$P2354,2)*3*Q2354*POWER(1-Q2354,2)+INDEX(Ci,$P2354,3)*3*POWER(Q2354,2)*(1-Q2354)+INDEX(Ci,$P2354,4)*POWER(Q2354,3))</f>
        <v>281.81320560614347</v>
      </c>
      <c r="S2354" s="3">
        <f t="shared" si="617"/>
        <v>217.55001068115229</v>
      </c>
      <c r="T2354" s="3">
        <f t="shared" ca="1" si="618"/>
        <v>64.263194924991183</v>
      </c>
      <c r="U2354" s="3">
        <f t="shared" ca="1" si="626"/>
        <v>64.263194924991183</v>
      </c>
      <c r="W2354" s="34">
        <f t="shared" si="619"/>
        <v>6</v>
      </c>
      <c r="X2354" s="73" t="b">
        <f>COUNTIF('Power Curve'!$D$2:$D$31,W2354)&gt;0</f>
        <v>1</v>
      </c>
      <c r="Y2354" s="73" t="b">
        <f t="shared" si="620"/>
        <v>0</v>
      </c>
      <c r="Z2354" s="73" t="b">
        <f t="shared" si="627"/>
        <v>1</v>
      </c>
      <c r="AA2354" s="34" t="str">
        <f t="shared" si="621"/>
        <v>Outer</v>
      </c>
      <c r="AB2354" s="35" t="str">
        <f t="shared" si="628"/>
        <v>0.2-0.3</v>
      </c>
      <c r="AC2354" s="36" t="str">
        <f t="shared" si="622"/>
        <v>3-4</v>
      </c>
      <c r="AD2354" s="36" t="str">
        <f t="shared" si="623"/>
        <v>Mar</v>
      </c>
      <c r="AE2354" s="35" t="str">
        <f t="shared" si="624"/>
        <v>275-285</v>
      </c>
      <c r="AF2354" s="36" t="str">
        <f t="shared" si="625"/>
        <v>LWS-LTI</v>
      </c>
    </row>
    <row r="2355" spans="5:32" x14ac:dyDescent="0.3">
      <c r="E2355" s="12">
        <v>40989.138888888891</v>
      </c>
      <c r="F2355" s="16">
        <v>5.99</v>
      </c>
      <c r="G2355" s="16">
        <v>273.13000488281205</v>
      </c>
      <c r="H2355" s="29">
        <v>1.1930630656487815</v>
      </c>
      <c r="I2355" s="26">
        <v>275.5</v>
      </c>
      <c r="J2355" s="30">
        <v>5.8430717863105171E-2</v>
      </c>
      <c r="K2355" s="31">
        <v>0.18160829204062576</v>
      </c>
      <c r="L2355" s="108">
        <f ca="1">REWS!R2355</f>
        <v>5.9473111684134086</v>
      </c>
      <c r="M2355" s="22">
        <f t="shared" si="612"/>
        <v>5.9374859263543689</v>
      </c>
      <c r="N2355" s="22">
        <f t="shared" ca="1" si="613"/>
        <v>5.8951713459273405</v>
      </c>
      <c r="O2355" s="22">
        <f t="shared" si="614"/>
        <v>0.27570756598834534</v>
      </c>
      <c r="P2355" s="81">
        <f t="shared" ca="1" si="615"/>
        <v>6</v>
      </c>
      <c r="Q2355" s="22">
        <f t="shared" ca="1" si="616"/>
        <v>0.86421643798717418</v>
      </c>
      <c r="R2355" s="3">
        <f ca="1">IF(N2355&gt;'Power Curve'!$C$37,0,INDEX(Ci,$P2355,1)*POWER(1-Q2355,3)+INDEX(Ci,$P2355,2)*3*Q2355*POWER(1-Q2355,2)+INDEX(Ci,$P2355,3)*3*POWER(Q2355,2)*(1-Q2355)+INDEX(Ci,$P2355,4)*POWER(Q2355,3))</f>
        <v>344.41649415208315</v>
      </c>
      <c r="S2355" s="3">
        <f t="shared" si="617"/>
        <v>273.13000488281205</v>
      </c>
      <c r="T2355" s="3">
        <f t="shared" ca="1" si="618"/>
        <v>71.286489269271101</v>
      </c>
      <c r="U2355" s="3">
        <f t="shared" ca="1" si="626"/>
        <v>71.286489269271101</v>
      </c>
      <c r="W2355" s="34">
        <f t="shared" si="619"/>
        <v>6</v>
      </c>
      <c r="X2355" s="73" t="b">
        <f>COUNTIF('Power Curve'!$D$2:$D$31,W2355)&gt;0</f>
        <v>1</v>
      </c>
      <c r="Y2355" s="73" t="b">
        <f t="shared" si="620"/>
        <v>0</v>
      </c>
      <c r="Z2355" s="73" t="b">
        <f t="shared" si="627"/>
        <v>1</v>
      </c>
      <c r="AA2355" s="34" t="str">
        <f t="shared" si="621"/>
        <v>Outer</v>
      </c>
      <c r="AB2355" s="35" t="str">
        <f t="shared" si="628"/>
        <v>0.2-0.3</v>
      </c>
      <c r="AC2355" s="36" t="str">
        <f t="shared" si="622"/>
        <v>3-4</v>
      </c>
      <c r="AD2355" s="36" t="str">
        <f t="shared" si="623"/>
        <v>Mar</v>
      </c>
      <c r="AE2355" s="35" t="str">
        <f t="shared" si="624"/>
        <v>275-285</v>
      </c>
      <c r="AF2355" s="36" t="str">
        <f t="shared" si="625"/>
        <v>LWS-LTI</v>
      </c>
    </row>
    <row r="2356" spans="5:32" x14ac:dyDescent="0.3">
      <c r="E2356" s="12">
        <v>40989.145833333336</v>
      </c>
      <c r="F2356" s="16">
        <v>6.25</v>
      </c>
      <c r="G2356" s="16">
        <v>321.55000686645519</v>
      </c>
      <c r="H2356" s="29">
        <v>1.1925388919251989</v>
      </c>
      <c r="I2356" s="26">
        <v>273</v>
      </c>
      <c r="J2356" s="30">
        <v>9.1199999999999989E-2</v>
      </c>
      <c r="K2356" s="31">
        <v>0.15317280900476615</v>
      </c>
      <c r="L2356" s="108">
        <f ca="1">REWS!R2356</f>
        <v>6.2668148998473461</v>
      </c>
      <c r="M2356" s="22">
        <f t="shared" si="612"/>
        <v>6.1942990940446485</v>
      </c>
      <c r="N2356" s="22">
        <f t="shared" ca="1" si="613"/>
        <v>6.2109641370671875</v>
      </c>
      <c r="O2356" s="22">
        <f t="shared" si="614"/>
        <v>0.31539886891259639</v>
      </c>
      <c r="P2356" s="81">
        <f t="shared" ca="1" si="615"/>
        <v>7</v>
      </c>
      <c r="Q2356" s="22">
        <f t="shared" ca="1" si="616"/>
        <v>0.18253316516175061</v>
      </c>
      <c r="R2356" s="3">
        <f ca="1">IF(N2356&gt;'Power Curve'!$C$37,0,INDEX(Ci,$P2356,1)*POWER(1-Q2356,3)+INDEX(Ci,$P2356,2)*3*Q2356*POWER(1-Q2356,2)+INDEX(Ci,$P2356,3)*3*POWER(Q2356,2)*(1-Q2356)+INDEX(Ci,$P2356,4)*POWER(Q2356,3))</f>
        <v>405.08254637522901</v>
      </c>
      <c r="S2356" s="3">
        <f t="shared" si="617"/>
        <v>321.55000686645519</v>
      </c>
      <c r="T2356" s="3">
        <f t="shared" ca="1" si="618"/>
        <v>83.532539508773823</v>
      </c>
      <c r="U2356" s="3">
        <f t="shared" ca="1" si="626"/>
        <v>83.532539508773823</v>
      </c>
      <c r="W2356" s="34">
        <f t="shared" si="619"/>
        <v>6</v>
      </c>
      <c r="X2356" s="73" t="b">
        <f>COUNTIF('Power Curve'!$D$2:$D$31,W2356)&gt;0</f>
        <v>1</v>
      </c>
      <c r="Y2356" s="73" t="b">
        <f t="shared" si="620"/>
        <v>0</v>
      </c>
      <c r="Z2356" s="73" t="b">
        <f t="shared" si="627"/>
        <v>1</v>
      </c>
      <c r="AA2356" s="34" t="str">
        <f t="shared" si="621"/>
        <v>Outer</v>
      </c>
      <c r="AB2356" s="35" t="str">
        <f t="shared" si="628"/>
        <v>0.3-0.4</v>
      </c>
      <c r="AC2356" s="36" t="str">
        <f t="shared" si="622"/>
        <v>3-4</v>
      </c>
      <c r="AD2356" s="36" t="str">
        <f t="shared" si="623"/>
        <v>Mar</v>
      </c>
      <c r="AE2356" s="35" t="str">
        <f t="shared" si="624"/>
        <v>265-275</v>
      </c>
      <c r="AF2356" s="36" t="str">
        <f t="shared" si="625"/>
        <v>LWS-LTI</v>
      </c>
    </row>
    <row r="2357" spans="5:32" x14ac:dyDescent="0.3">
      <c r="E2357" s="12">
        <v>40989.152777777781</v>
      </c>
      <c r="F2357" s="16">
        <v>5.37</v>
      </c>
      <c r="G2357" s="16">
        <v>170.49999618530271</v>
      </c>
      <c r="H2357" s="29">
        <v>1.1926394244331444</v>
      </c>
      <c r="I2357" s="26">
        <v>279.7</v>
      </c>
      <c r="J2357" s="30">
        <v>8.7523277467411537E-2</v>
      </c>
      <c r="K2357" s="31">
        <v>0.22198884750110054</v>
      </c>
      <c r="L2357" s="108">
        <f ca="1">REWS!R2357</f>
        <v>5.286058947554678</v>
      </c>
      <c r="M2357" s="22">
        <f t="shared" si="612"/>
        <v>5.3222913317856051</v>
      </c>
      <c r="N2357" s="22">
        <f t="shared" ca="1" si="613"/>
        <v>5.2390960364763499</v>
      </c>
      <c r="O2357" s="22">
        <f t="shared" si="614"/>
        <v>0.18062725826892609</v>
      </c>
      <c r="P2357" s="81">
        <f t="shared" ca="1" si="615"/>
        <v>6</v>
      </c>
      <c r="Q2357" s="22">
        <f t="shared" ca="1" si="616"/>
        <v>0.2102945298700758</v>
      </c>
      <c r="R2357" s="3">
        <f ca="1">IF(N2357&gt;'Power Curve'!$C$37,0,INDEX(Ci,$P2357,1)*POWER(1-Q2357,3)+INDEX(Ci,$P2357,2)*3*Q2357*POWER(1-Q2357,2)+INDEX(Ci,$P2357,3)*3*POWER(Q2357,2)*(1-Q2357)+INDEX(Ci,$P2357,4)*POWER(Q2357,3))</f>
        <v>243.23643911583591</v>
      </c>
      <c r="S2357" s="3">
        <f t="shared" si="617"/>
        <v>170.49999618530271</v>
      </c>
      <c r="T2357" s="3">
        <f t="shared" ca="1" si="618"/>
        <v>72.736442930533201</v>
      </c>
      <c r="U2357" s="3">
        <f t="shared" ca="1" si="626"/>
        <v>72.736442930533201</v>
      </c>
      <c r="W2357" s="34">
        <f t="shared" si="619"/>
        <v>5</v>
      </c>
      <c r="X2357" s="73" t="b">
        <f>COUNTIF('Power Curve'!$D$2:$D$31,W2357)&gt;0</f>
        <v>1</v>
      </c>
      <c r="Y2357" s="73" t="b">
        <f t="shared" si="620"/>
        <v>0</v>
      </c>
      <c r="Z2357" s="73" t="b">
        <f t="shared" si="627"/>
        <v>1</v>
      </c>
      <c r="AA2357" s="34" t="str">
        <f t="shared" si="621"/>
        <v>Outer</v>
      </c>
      <c r="AB2357" s="35" t="str">
        <f t="shared" si="628"/>
        <v>0.1-0.2</v>
      </c>
      <c r="AC2357" s="36" t="str">
        <f t="shared" si="622"/>
        <v>3-4</v>
      </c>
      <c r="AD2357" s="36" t="str">
        <f t="shared" si="623"/>
        <v>Mar</v>
      </c>
      <c r="AE2357" s="35" t="str">
        <f t="shared" si="624"/>
        <v>275-285</v>
      </c>
      <c r="AF2357" s="36" t="str">
        <f t="shared" si="625"/>
        <v>LWS-LTI</v>
      </c>
    </row>
    <row r="2358" spans="5:32" x14ac:dyDescent="0.3">
      <c r="E2358" s="12">
        <v>40989.159722222219</v>
      </c>
      <c r="F2358" s="16">
        <v>5.97</v>
      </c>
      <c r="G2358" s="16">
        <v>373.52000427246134</v>
      </c>
      <c r="H2358" s="29">
        <v>1.1934694969104307</v>
      </c>
      <c r="I2358" s="26">
        <v>269.60000000000002</v>
      </c>
      <c r="J2358" s="30">
        <v>0.18257956448911225</v>
      </c>
      <c r="K2358" s="31">
        <v>0.20858819001356951</v>
      </c>
      <c r="L2358" s="108">
        <f ca="1">REWS!R2358</f>
        <v>5.9593977747219826</v>
      </c>
      <c r="M2358" s="22">
        <f t="shared" si="612"/>
        <v>5.9183331633340002</v>
      </c>
      <c r="N2358" s="22">
        <f t="shared" ca="1" si="613"/>
        <v>5.9078226940763736</v>
      </c>
      <c r="O2358" s="22">
        <f t="shared" si="614"/>
        <v>0.27274744472308898</v>
      </c>
      <c r="P2358" s="81">
        <f t="shared" ca="1" si="615"/>
        <v>6</v>
      </c>
      <c r="Q2358" s="22">
        <f t="shared" ca="1" si="616"/>
        <v>0.87682626128443009</v>
      </c>
      <c r="R2358" s="3">
        <f ca="1">IF(N2358&gt;'Power Curve'!$C$37,0,INDEX(Ci,$P2358,1)*POWER(1-Q2358,3)+INDEX(Ci,$P2358,2)*3*Q2358*POWER(1-Q2358,2)+INDEX(Ci,$P2358,3)*3*POWER(Q2358,2)*(1-Q2358)+INDEX(Ci,$P2358,4)*POWER(Q2358,3))</f>
        <v>346.62013344003549</v>
      </c>
      <c r="S2358" s="3">
        <f t="shared" si="617"/>
        <v>373.52000427246134</v>
      </c>
      <c r="T2358" s="3">
        <f t="shared" ca="1" si="618"/>
        <v>-26.899870832425847</v>
      </c>
      <c r="U2358" s="3">
        <f t="shared" ca="1" si="626"/>
        <v>26.899870832425847</v>
      </c>
      <c r="W2358" s="34">
        <f t="shared" si="619"/>
        <v>6</v>
      </c>
      <c r="X2358" s="73" t="b">
        <f>COUNTIF('Power Curve'!$D$2:$D$31,W2358)&gt;0</f>
        <v>1</v>
      </c>
      <c r="Y2358" s="73" t="b">
        <f t="shared" si="620"/>
        <v>0</v>
      </c>
      <c r="Z2358" s="73" t="b">
        <f t="shared" si="627"/>
        <v>1</v>
      </c>
      <c r="AA2358" s="34" t="str">
        <f t="shared" si="621"/>
        <v>Outer</v>
      </c>
      <c r="AB2358" s="35" t="str">
        <f t="shared" si="628"/>
        <v>0.2-0.3</v>
      </c>
      <c r="AC2358" s="36" t="str">
        <f t="shared" si="622"/>
        <v>3-4</v>
      </c>
      <c r="AD2358" s="36" t="str">
        <f t="shared" si="623"/>
        <v>Mar</v>
      </c>
      <c r="AE2358" s="35" t="str">
        <f t="shared" si="624"/>
        <v>265-275</v>
      </c>
      <c r="AF2358" s="36" t="str">
        <f t="shared" si="625"/>
        <v>LWS-HTI</v>
      </c>
    </row>
    <row r="2359" spans="5:32" x14ac:dyDescent="0.3">
      <c r="E2359" s="12">
        <v>40989.166666666664</v>
      </c>
      <c r="F2359" s="16">
        <v>7.24</v>
      </c>
      <c r="G2359" s="16">
        <v>586.89000511169479</v>
      </c>
      <c r="H2359" s="29">
        <v>1.1932946488028642</v>
      </c>
      <c r="I2359" s="26">
        <v>277.60000000000002</v>
      </c>
      <c r="J2359" s="30">
        <v>5.8011049723756904E-2</v>
      </c>
      <c r="K2359" s="31">
        <v>0.34694020768430761</v>
      </c>
      <c r="L2359" s="108">
        <f ca="1">REWS!R2359</f>
        <v>7.1182426493500071</v>
      </c>
      <c r="M2359" s="22">
        <f t="shared" si="612"/>
        <v>7.1769915403964415</v>
      </c>
      <c r="N2359" s="22">
        <f t="shared" ca="1" si="613"/>
        <v>7.0562938227726733</v>
      </c>
      <c r="O2359" s="22">
        <f t="shared" si="614"/>
        <v>0.46727715428370364</v>
      </c>
      <c r="P2359" s="81">
        <f t="shared" ca="1" si="615"/>
        <v>8</v>
      </c>
      <c r="Q2359" s="22">
        <f t="shared" ca="1" si="616"/>
        <v>4.1435519375653346E-2</v>
      </c>
      <c r="R2359" s="3">
        <f ca="1">IF(N2359&gt;'Power Curve'!$C$37,0,INDEX(Ci,$P2359,1)*POWER(1-Q2359,3)+INDEX(Ci,$P2359,2)*3*Q2359*POWER(1-Q2359,2)+INDEX(Ci,$P2359,3)*3*POWER(Q2359,2)*(1-Q2359)+INDEX(Ci,$P2359,4)*POWER(Q2359,3))</f>
        <v>610.94099040020239</v>
      </c>
      <c r="S2359" s="3">
        <f t="shared" si="617"/>
        <v>586.89000511169479</v>
      </c>
      <c r="T2359" s="3">
        <f t="shared" ca="1" si="618"/>
        <v>24.050985288507604</v>
      </c>
      <c r="U2359" s="3">
        <f t="shared" ca="1" si="626"/>
        <v>24.050985288507604</v>
      </c>
      <c r="W2359" s="34">
        <f t="shared" si="619"/>
        <v>7</v>
      </c>
      <c r="X2359" s="73" t="b">
        <f>COUNTIF('Power Curve'!$D$2:$D$31,W2359)&gt;0</f>
        <v>1</v>
      </c>
      <c r="Y2359" s="73" t="b">
        <f t="shared" si="620"/>
        <v>0</v>
      </c>
      <c r="Z2359" s="73" t="b">
        <f t="shared" si="627"/>
        <v>1</v>
      </c>
      <c r="AA2359" s="34" t="str">
        <f t="shared" si="621"/>
        <v>Outer</v>
      </c>
      <c r="AB2359" s="35" t="str">
        <f t="shared" si="628"/>
        <v>0.4-0.5</v>
      </c>
      <c r="AC2359" s="36" t="str">
        <f t="shared" si="622"/>
        <v>4-5</v>
      </c>
      <c r="AD2359" s="36" t="str">
        <f t="shared" si="623"/>
        <v>Mar</v>
      </c>
      <c r="AE2359" s="35" t="str">
        <f t="shared" si="624"/>
        <v>275-285</v>
      </c>
      <c r="AF2359" s="36" t="str">
        <f t="shared" si="625"/>
        <v>LWS-LTI</v>
      </c>
    </row>
    <row r="2360" spans="5:32" x14ac:dyDescent="0.3">
      <c r="E2360" s="12">
        <v>40989.173611111109</v>
      </c>
      <c r="F2360" s="16">
        <v>7.14</v>
      </c>
      <c r="G2360" s="16">
        <v>616.39997053146362</v>
      </c>
      <c r="H2360" s="29">
        <v>1.1940818690858759</v>
      </c>
      <c r="I2360" s="26">
        <v>280.39999999999998</v>
      </c>
      <c r="J2360" s="30">
        <v>6.3025210084033612E-2</v>
      </c>
      <c r="K2360" s="31">
        <v>0.20136371452241011</v>
      </c>
      <c r="L2360" s="108">
        <f ca="1">REWS!R2360</f>
        <v>7.1366286695514303</v>
      </c>
      <c r="M2360" s="22">
        <f t="shared" si="612"/>
        <v>7.0794179101868231</v>
      </c>
      <c r="N2360" s="22">
        <f t="shared" ca="1" si="613"/>
        <v>7.0760751850945596</v>
      </c>
      <c r="O2360" s="22">
        <f t="shared" si="614"/>
        <v>0.4521968351984319</v>
      </c>
      <c r="P2360" s="81">
        <f t="shared" ca="1" si="615"/>
        <v>8</v>
      </c>
      <c r="Q2360" s="22">
        <f t="shared" ca="1" si="616"/>
        <v>6.134508794027075E-2</v>
      </c>
      <c r="R2360" s="3">
        <f ca="1">IF(N2360&gt;'Power Curve'!$C$37,0,INDEX(Ci,$P2360,1)*POWER(1-Q2360,3)+INDEX(Ci,$P2360,2)*3*Q2360*POWER(1-Q2360,2)+INDEX(Ci,$P2360,3)*3*POWER(Q2360,2)*(1-Q2360)+INDEX(Ci,$P2360,4)*POWER(Q2360,3))</f>
        <v>616.08432673619302</v>
      </c>
      <c r="S2360" s="3">
        <f t="shared" si="617"/>
        <v>616.39997053146362</v>
      </c>
      <c r="T2360" s="3">
        <f t="shared" ca="1" si="618"/>
        <v>-0.31564379527060282</v>
      </c>
      <c r="U2360" s="3">
        <f t="shared" ca="1" si="626"/>
        <v>0.31564379527060282</v>
      </c>
      <c r="W2360" s="34">
        <f t="shared" si="619"/>
        <v>7</v>
      </c>
      <c r="X2360" s="73" t="b">
        <f>COUNTIF('Power Curve'!$D$2:$D$31,W2360)&gt;0</f>
        <v>1</v>
      </c>
      <c r="Y2360" s="73" t="b">
        <f t="shared" si="620"/>
        <v>0</v>
      </c>
      <c r="Z2360" s="73" t="b">
        <f t="shared" si="627"/>
        <v>1</v>
      </c>
      <c r="AA2360" s="34" t="str">
        <f t="shared" si="621"/>
        <v>Outer</v>
      </c>
      <c r="AB2360" s="35" t="str">
        <f t="shared" si="628"/>
        <v>0.4-0.5</v>
      </c>
      <c r="AC2360" s="36" t="str">
        <f t="shared" si="622"/>
        <v>4-5</v>
      </c>
      <c r="AD2360" s="36" t="str">
        <f t="shared" si="623"/>
        <v>Mar</v>
      </c>
      <c r="AE2360" s="35" t="str">
        <f t="shared" si="624"/>
        <v>275-285</v>
      </c>
      <c r="AF2360" s="36" t="str">
        <f t="shared" si="625"/>
        <v>LWS-LTI</v>
      </c>
    </row>
    <row r="2361" spans="5:32" x14ac:dyDescent="0.3">
      <c r="E2361" s="12">
        <v>40989.180555555555</v>
      </c>
      <c r="F2361" s="16">
        <v>7.23</v>
      </c>
      <c r="G2361" s="16">
        <v>607.02000045776367</v>
      </c>
      <c r="H2361" s="29">
        <v>1.193543963180882</v>
      </c>
      <c r="I2361" s="26">
        <v>282.10000000000002</v>
      </c>
      <c r="J2361" s="30">
        <v>5.5325034578146609E-2</v>
      </c>
      <c r="K2361" s="31">
        <v>0.23528420373955061</v>
      </c>
      <c r="L2361" s="108">
        <f ca="1">REWS!R2361</f>
        <v>7.1822217785372029</v>
      </c>
      <c r="M2361" s="22">
        <f t="shared" si="612"/>
        <v>7.1675776717925599</v>
      </c>
      <c r="N2361" s="22">
        <f t="shared" ca="1" si="613"/>
        <v>7.1202119576356155</v>
      </c>
      <c r="O2361" s="22">
        <f t="shared" si="614"/>
        <v>0.46582221054461787</v>
      </c>
      <c r="P2361" s="81">
        <f t="shared" ca="1" si="615"/>
        <v>8</v>
      </c>
      <c r="Q2361" s="22">
        <f t="shared" ca="1" si="616"/>
        <v>0.10576791811889925</v>
      </c>
      <c r="R2361" s="3">
        <f ca="1">IF(N2361&gt;'Power Curve'!$C$37,0,INDEX(Ci,$P2361,1)*POWER(1-Q2361,3)+INDEX(Ci,$P2361,2)*3*Q2361*POWER(1-Q2361,2)+INDEX(Ci,$P2361,3)*3*POWER(Q2361,2)*(1-Q2361)+INDEX(Ci,$P2361,4)*POWER(Q2361,3))</f>
        <v>627.65410732535304</v>
      </c>
      <c r="S2361" s="3">
        <f t="shared" si="617"/>
        <v>607.02000045776367</v>
      </c>
      <c r="T2361" s="3">
        <f t="shared" ca="1" si="618"/>
        <v>20.634106867589367</v>
      </c>
      <c r="U2361" s="3">
        <f t="shared" ca="1" si="626"/>
        <v>20.634106867589367</v>
      </c>
      <c r="W2361" s="34">
        <f t="shared" si="619"/>
        <v>7</v>
      </c>
      <c r="X2361" s="73" t="b">
        <f>COUNTIF('Power Curve'!$D$2:$D$31,W2361)&gt;0</f>
        <v>1</v>
      </c>
      <c r="Y2361" s="73" t="b">
        <f t="shared" si="620"/>
        <v>0</v>
      </c>
      <c r="Z2361" s="73" t="b">
        <f t="shared" si="627"/>
        <v>1</v>
      </c>
      <c r="AA2361" s="34" t="str">
        <f t="shared" si="621"/>
        <v>Outer</v>
      </c>
      <c r="AB2361" s="35" t="str">
        <f t="shared" si="628"/>
        <v>0.4-0.5</v>
      </c>
      <c r="AC2361" s="36" t="str">
        <f t="shared" si="622"/>
        <v>4-5</v>
      </c>
      <c r="AD2361" s="36" t="str">
        <f t="shared" si="623"/>
        <v>Mar</v>
      </c>
      <c r="AE2361" s="35" t="str">
        <f t="shared" si="624"/>
        <v>275-285</v>
      </c>
      <c r="AF2361" s="36" t="str">
        <f t="shared" si="625"/>
        <v>LWS-LTI</v>
      </c>
    </row>
    <row r="2362" spans="5:32" x14ac:dyDescent="0.3">
      <c r="E2362" s="12">
        <v>40989.1875</v>
      </c>
      <c r="F2362" s="16">
        <v>6.52</v>
      </c>
      <c r="G2362" s="16">
        <v>412.12998580932674</v>
      </c>
      <c r="H2362" s="29">
        <v>1.1937318651831006</v>
      </c>
      <c r="I2362" s="26">
        <v>277</v>
      </c>
      <c r="J2362" s="30">
        <v>4.4478527607361963E-2</v>
      </c>
      <c r="K2362" s="31">
        <v>0.22142398583240322</v>
      </c>
      <c r="L2362" s="108">
        <f ca="1">REWS!R2362</f>
        <v>6.5146455754254031</v>
      </c>
      <c r="M2362" s="22">
        <f t="shared" si="612"/>
        <v>6.4640468456188627</v>
      </c>
      <c r="N2362" s="22">
        <f t="shared" ca="1" si="613"/>
        <v>6.4587383714959294</v>
      </c>
      <c r="O2362" s="22">
        <f t="shared" si="614"/>
        <v>0.35708925347177173</v>
      </c>
      <c r="P2362" s="81">
        <f t="shared" ca="1" si="615"/>
        <v>7</v>
      </c>
      <c r="Q2362" s="22">
        <f t="shared" ca="1" si="616"/>
        <v>0.43440713361865091</v>
      </c>
      <c r="R2362" s="3">
        <f ca="1">IF(N2362&gt;'Power Curve'!$C$37,0,INDEX(Ci,$P2362,1)*POWER(1-Q2362,3)+INDEX(Ci,$P2362,2)*3*Q2362*POWER(1-Q2362,2)+INDEX(Ci,$P2362,3)*3*POWER(Q2362,2)*(1-Q2362)+INDEX(Ci,$P2362,4)*POWER(Q2362,3))</f>
        <v>460.88556382808213</v>
      </c>
      <c r="S2362" s="3">
        <f t="shared" si="617"/>
        <v>412.12998580932674</v>
      </c>
      <c r="T2362" s="3">
        <f t="shared" ca="1" si="618"/>
        <v>48.755578018755386</v>
      </c>
      <c r="U2362" s="3">
        <f t="shared" ca="1" si="626"/>
        <v>48.755578018755386</v>
      </c>
      <c r="W2362" s="34">
        <f t="shared" si="619"/>
        <v>6</v>
      </c>
      <c r="X2362" s="73" t="b">
        <f>COUNTIF('Power Curve'!$D$2:$D$31,W2362)&gt;0</f>
        <v>1</v>
      </c>
      <c r="Y2362" s="73" t="b">
        <f t="shared" si="620"/>
        <v>0</v>
      </c>
      <c r="Z2362" s="73" t="b">
        <f t="shared" si="627"/>
        <v>1</v>
      </c>
      <c r="AA2362" s="34" t="str">
        <f t="shared" si="621"/>
        <v>Outer</v>
      </c>
      <c r="AB2362" s="35" t="str">
        <f t="shared" si="628"/>
        <v>0.3-0.4</v>
      </c>
      <c r="AC2362" s="36" t="str">
        <f t="shared" si="622"/>
        <v>4-5</v>
      </c>
      <c r="AD2362" s="36" t="str">
        <f t="shared" si="623"/>
        <v>Mar</v>
      </c>
      <c r="AE2362" s="35" t="str">
        <f t="shared" si="624"/>
        <v>275-285</v>
      </c>
      <c r="AF2362" s="36" t="str">
        <f t="shared" si="625"/>
        <v>LWS-LTI</v>
      </c>
    </row>
    <row r="2363" spans="5:32" x14ac:dyDescent="0.3">
      <c r="E2363" s="12">
        <v>40989.194444444445</v>
      </c>
      <c r="F2363" s="16">
        <v>6.32</v>
      </c>
      <c r="G2363" s="16">
        <v>405.87999725341808</v>
      </c>
      <c r="H2363" s="29">
        <v>1.1935132169682059</v>
      </c>
      <c r="I2363" s="26">
        <v>282.39999999999998</v>
      </c>
      <c r="J2363" s="30">
        <v>7.753164556962025E-2</v>
      </c>
      <c r="K2363" s="31">
        <v>0.24675838406201886</v>
      </c>
      <c r="L2363" s="108">
        <f ca="1">REWS!R2363</f>
        <v>6.3634961499730407</v>
      </c>
      <c r="M2363" s="22">
        <f t="shared" si="612"/>
        <v>6.2653806234597802</v>
      </c>
      <c r="N2363" s="22">
        <f t="shared" ca="1" si="613"/>
        <v>6.3085008663768978</v>
      </c>
      <c r="O2363" s="22">
        <f t="shared" si="614"/>
        <v>0.32638474842068144</v>
      </c>
      <c r="P2363" s="81">
        <f t="shared" ca="1" si="615"/>
        <v>7</v>
      </c>
      <c r="Q2363" s="22">
        <f t="shared" ca="1" si="616"/>
        <v>0.28168376142202667</v>
      </c>
      <c r="R2363" s="3">
        <f ca="1">IF(N2363&gt;'Power Curve'!$C$37,0,INDEX(Ci,$P2363,1)*POWER(1-Q2363,3)+INDEX(Ci,$P2363,2)*3*Q2363*POWER(1-Q2363,2)+INDEX(Ci,$P2363,3)*3*POWER(Q2363,2)*(1-Q2363)+INDEX(Ci,$P2363,4)*POWER(Q2363,3))</f>
        <v>426.31615778275886</v>
      </c>
      <c r="S2363" s="3">
        <f t="shared" si="617"/>
        <v>405.87999725341808</v>
      </c>
      <c r="T2363" s="3">
        <f t="shared" ca="1" si="618"/>
        <v>20.436160529340782</v>
      </c>
      <c r="U2363" s="3">
        <f t="shared" ca="1" si="626"/>
        <v>20.436160529340782</v>
      </c>
      <c r="W2363" s="34">
        <f t="shared" si="619"/>
        <v>6</v>
      </c>
      <c r="X2363" s="73" t="b">
        <f>COUNTIF('Power Curve'!$D$2:$D$31,W2363)&gt;0</f>
        <v>1</v>
      </c>
      <c r="Y2363" s="73" t="b">
        <f t="shared" si="620"/>
        <v>0</v>
      </c>
      <c r="Z2363" s="73" t="b">
        <f t="shared" si="627"/>
        <v>1</v>
      </c>
      <c r="AA2363" s="34" t="str">
        <f t="shared" si="621"/>
        <v>Outer</v>
      </c>
      <c r="AB2363" s="35" t="str">
        <f t="shared" si="628"/>
        <v>0.3-0.4</v>
      </c>
      <c r="AC2363" s="36" t="str">
        <f t="shared" si="622"/>
        <v>4-5</v>
      </c>
      <c r="AD2363" s="36" t="str">
        <f t="shared" si="623"/>
        <v>Mar</v>
      </c>
      <c r="AE2363" s="35" t="str">
        <f t="shared" si="624"/>
        <v>275-285</v>
      </c>
      <c r="AF2363" s="36" t="str">
        <f t="shared" si="625"/>
        <v>LWS-LTI</v>
      </c>
    </row>
    <row r="2364" spans="5:32" x14ac:dyDescent="0.3">
      <c r="E2364" s="12">
        <v>40989.201388888891</v>
      </c>
      <c r="F2364" s="16">
        <v>6.61</v>
      </c>
      <c r="G2364" s="16">
        <v>438.28999328613236</v>
      </c>
      <c r="H2364" s="29">
        <v>1.1939943488374316</v>
      </c>
      <c r="I2364" s="26">
        <v>282.3</v>
      </c>
      <c r="J2364" s="30">
        <v>0.11800302571860817</v>
      </c>
      <c r="K2364" s="31">
        <v>0.22420390342591601</v>
      </c>
      <c r="L2364" s="108">
        <f ca="1">REWS!R2364</f>
        <v>6.5908333162835291</v>
      </c>
      <c r="M2364" s="22">
        <f t="shared" si="612"/>
        <v>6.5537547730378147</v>
      </c>
      <c r="N2364" s="22">
        <f t="shared" ca="1" si="613"/>
        <v>6.5347511807700185</v>
      </c>
      <c r="O2364" s="22">
        <f t="shared" si="614"/>
        <v>0.37095390283502599</v>
      </c>
      <c r="P2364" s="81">
        <f t="shared" ca="1" si="615"/>
        <v>7</v>
      </c>
      <c r="Q2364" s="22">
        <f t="shared" ca="1" si="616"/>
        <v>0.5116776697160127</v>
      </c>
      <c r="R2364" s="3">
        <f ca="1">IF(N2364&gt;'Power Curve'!$C$37,0,INDEX(Ci,$P2364,1)*POWER(1-Q2364,3)+INDEX(Ci,$P2364,2)*3*Q2364*POWER(1-Q2364,2)+INDEX(Ci,$P2364,3)*3*POWER(Q2364,2)*(1-Q2364)+INDEX(Ci,$P2364,4)*POWER(Q2364,3))</f>
        <v>479.09113500566434</v>
      </c>
      <c r="S2364" s="3">
        <f t="shared" si="617"/>
        <v>438.28999328613236</v>
      </c>
      <c r="T2364" s="3">
        <f t="shared" ca="1" si="618"/>
        <v>40.801141719531984</v>
      </c>
      <c r="U2364" s="3">
        <f t="shared" ca="1" si="626"/>
        <v>40.801141719531984</v>
      </c>
      <c r="W2364" s="34">
        <f t="shared" si="619"/>
        <v>7</v>
      </c>
      <c r="X2364" s="73" t="b">
        <f>COUNTIF('Power Curve'!$D$2:$D$31,W2364)&gt;0</f>
        <v>1</v>
      </c>
      <c r="Y2364" s="73" t="b">
        <f t="shared" si="620"/>
        <v>0</v>
      </c>
      <c r="Z2364" s="73" t="b">
        <f t="shared" si="627"/>
        <v>1</v>
      </c>
      <c r="AA2364" s="34" t="str">
        <f t="shared" si="621"/>
        <v>Inner</v>
      </c>
      <c r="AB2364" s="35" t="str">
        <f t="shared" si="628"/>
        <v>0.3-0.4</v>
      </c>
      <c r="AC2364" s="36" t="str">
        <f t="shared" si="622"/>
        <v>4-5</v>
      </c>
      <c r="AD2364" s="36" t="str">
        <f t="shared" si="623"/>
        <v>Mar</v>
      </c>
      <c r="AE2364" s="35" t="str">
        <f t="shared" si="624"/>
        <v>275-285</v>
      </c>
      <c r="AF2364" s="36" t="str">
        <f t="shared" si="625"/>
        <v>Inner-TI</v>
      </c>
    </row>
    <row r="2365" spans="5:32" x14ac:dyDescent="0.3">
      <c r="E2365" s="12">
        <v>40989.208333333336</v>
      </c>
      <c r="F2365" s="16">
        <v>6.76</v>
      </c>
      <c r="G2365" s="16">
        <v>513.10997390747116</v>
      </c>
      <c r="H2365" s="29">
        <v>1.1943007256551614</v>
      </c>
      <c r="I2365" s="26">
        <v>283.3</v>
      </c>
      <c r="J2365" s="30">
        <v>9.3195266272189353E-2</v>
      </c>
      <c r="K2365" s="31">
        <v>0.30575260163738704</v>
      </c>
      <c r="L2365" s="108">
        <f ca="1">REWS!R2365</f>
        <v>6.7002699881556032</v>
      </c>
      <c r="M2365" s="22">
        <f t="shared" si="612"/>
        <v>6.7030516386167038</v>
      </c>
      <c r="N2365" s="22">
        <f t="shared" ca="1" si="613"/>
        <v>6.6438248111362039</v>
      </c>
      <c r="O2365" s="22">
        <f t="shared" si="614"/>
        <v>0.39402821468059096</v>
      </c>
      <c r="P2365" s="81">
        <f t="shared" ca="1" si="615"/>
        <v>7</v>
      </c>
      <c r="Q2365" s="22">
        <f t="shared" ca="1" si="616"/>
        <v>0.62255605946332593</v>
      </c>
      <c r="R2365" s="3">
        <f ca="1">IF(N2365&gt;'Power Curve'!$C$37,0,INDEX(Ci,$P2365,1)*POWER(1-Q2365,3)+INDEX(Ci,$P2365,2)*3*Q2365*POWER(1-Q2365,2)+INDEX(Ci,$P2365,3)*3*POWER(Q2365,2)*(1-Q2365)+INDEX(Ci,$P2365,4)*POWER(Q2365,3))</f>
        <v>505.8775763889484</v>
      </c>
      <c r="S2365" s="3">
        <f t="shared" si="617"/>
        <v>513.10997390747116</v>
      </c>
      <c r="T2365" s="3">
        <f t="shared" ca="1" si="618"/>
        <v>-7.2323975185227596</v>
      </c>
      <c r="U2365" s="3">
        <f t="shared" ca="1" si="626"/>
        <v>7.2323975185227596</v>
      </c>
      <c r="W2365" s="34">
        <f t="shared" si="619"/>
        <v>7</v>
      </c>
      <c r="X2365" s="73" t="b">
        <f>COUNTIF('Power Curve'!$D$2:$D$31,W2365)&gt;0</f>
        <v>1</v>
      </c>
      <c r="Y2365" s="73" t="b">
        <f t="shared" si="620"/>
        <v>0</v>
      </c>
      <c r="Z2365" s="73" t="b">
        <f t="shared" si="627"/>
        <v>1</v>
      </c>
      <c r="AA2365" s="34" t="str">
        <f t="shared" si="621"/>
        <v>Outer</v>
      </c>
      <c r="AB2365" s="35" t="str">
        <f t="shared" si="628"/>
        <v>0.3-0.4</v>
      </c>
      <c r="AC2365" s="36" t="str">
        <f t="shared" si="622"/>
        <v>5-6</v>
      </c>
      <c r="AD2365" s="36" t="str">
        <f t="shared" si="623"/>
        <v>Mar</v>
      </c>
      <c r="AE2365" s="35" t="str">
        <f t="shared" si="624"/>
        <v>275-285</v>
      </c>
      <c r="AF2365" s="36" t="str">
        <f t="shared" si="625"/>
        <v>LWS-LTI</v>
      </c>
    </row>
    <row r="2366" spans="5:32" x14ac:dyDescent="0.3">
      <c r="E2366" s="12">
        <v>40989.215277777781</v>
      </c>
      <c r="F2366" s="16">
        <v>6.68</v>
      </c>
      <c r="G2366" s="16">
        <v>505.72999191284151</v>
      </c>
      <c r="H2366" s="29">
        <v>1.1950142216155677</v>
      </c>
      <c r="I2366" s="26">
        <v>276</v>
      </c>
      <c r="J2366" s="30">
        <v>0.11526946107784432</v>
      </c>
      <c r="K2366" s="31">
        <v>0.25911652351193454</v>
      </c>
      <c r="L2366" s="108">
        <f ca="1">REWS!R2366</f>
        <v>6.6146093567075583</v>
      </c>
      <c r="M2366" s="22">
        <f t="shared" si="612"/>
        <v>6.6250443639714591</v>
      </c>
      <c r="N2366" s="22">
        <f t="shared" ca="1" si="613"/>
        <v>6.5601916824144144</v>
      </c>
      <c r="O2366" s="22">
        <f t="shared" si="614"/>
        <v>0.38197193892150011</v>
      </c>
      <c r="P2366" s="81">
        <f t="shared" ca="1" si="615"/>
        <v>7</v>
      </c>
      <c r="Q2366" s="22">
        <f t="shared" ca="1" si="616"/>
        <v>0.53753911621985062</v>
      </c>
      <c r="R2366" s="3">
        <f ca="1">IF(N2366&gt;'Power Curve'!$C$37,0,INDEX(Ci,$P2366,1)*POWER(1-Q2366,3)+INDEX(Ci,$P2366,2)*3*Q2366*POWER(1-Q2366,2)+INDEX(Ci,$P2366,3)*3*POWER(Q2366,2)*(1-Q2366)+INDEX(Ci,$P2366,4)*POWER(Q2366,3))</f>
        <v>485.27465528053744</v>
      </c>
      <c r="S2366" s="3">
        <f t="shared" si="617"/>
        <v>505.72999191284151</v>
      </c>
      <c r="T2366" s="3">
        <f t="shared" ca="1" si="618"/>
        <v>-20.455336632304068</v>
      </c>
      <c r="U2366" s="3">
        <f t="shared" ca="1" si="626"/>
        <v>20.455336632304068</v>
      </c>
      <c r="W2366" s="34">
        <f t="shared" si="619"/>
        <v>7</v>
      </c>
      <c r="X2366" s="73" t="b">
        <f>COUNTIF('Power Curve'!$D$2:$D$31,W2366)&gt;0</f>
        <v>1</v>
      </c>
      <c r="Y2366" s="73" t="b">
        <f t="shared" si="620"/>
        <v>0</v>
      </c>
      <c r="Z2366" s="73" t="b">
        <f t="shared" si="627"/>
        <v>1</v>
      </c>
      <c r="AA2366" s="34" t="str">
        <f t="shared" si="621"/>
        <v>Inner</v>
      </c>
      <c r="AB2366" s="35" t="str">
        <f t="shared" si="628"/>
        <v>0.3-0.4</v>
      </c>
      <c r="AC2366" s="36" t="str">
        <f t="shared" si="622"/>
        <v>5-6</v>
      </c>
      <c r="AD2366" s="36" t="str">
        <f t="shared" si="623"/>
        <v>Mar</v>
      </c>
      <c r="AE2366" s="35" t="str">
        <f t="shared" si="624"/>
        <v>275-285</v>
      </c>
      <c r="AF2366" s="36" t="str">
        <f t="shared" si="625"/>
        <v>Inner-TI</v>
      </c>
    </row>
    <row r="2367" spans="5:32" x14ac:dyDescent="0.3">
      <c r="E2367" s="12">
        <v>40989.222222222219</v>
      </c>
      <c r="F2367" s="16">
        <v>6.14</v>
      </c>
      <c r="G2367" s="16">
        <v>316.47000885009788</v>
      </c>
      <c r="H2367" s="29">
        <v>1.195158272412606</v>
      </c>
      <c r="I2367" s="26">
        <v>274.2</v>
      </c>
      <c r="J2367" s="30">
        <v>0.18729641693811075</v>
      </c>
      <c r="K2367" s="31">
        <v>0.3746142102728014</v>
      </c>
      <c r="L2367" s="108">
        <f ca="1">REWS!R2367</f>
        <v>6.0310874130333767</v>
      </c>
      <c r="M2367" s="22">
        <f t="shared" si="612"/>
        <v>6.0897315576242876</v>
      </c>
      <c r="N2367" s="22">
        <f t="shared" ca="1" si="613"/>
        <v>5.981710642661235</v>
      </c>
      <c r="O2367" s="22">
        <f t="shared" si="614"/>
        <v>0.29923761907704016</v>
      </c>
      <c r="P2367" s="81">
        <f t="shared" ca="1" si="615"/>
        <v>6</v>
      </c>
      <c r="Q2367" s="22">
        <f t="shared" ca="1" si="616"/>
        <v>0.95047169135846021</v>
      </c>
      <c r="R2367" s="3">
        <f ca="1">IF(N2367&gt;'Power Curve'!$C$37,0,INDEX(Ci,$P2367,1)*POWER(1-Q2367,3)+INDEX(Ci,$P2367,2)*3*Q2367*POWER(1-Q2367,2)+INDEX(Ci,$P2367,3)*3*POWER(Q2367,2)*(1-Q2367)+INDEX(Ci,$P2367,4)*POWER(Q2367,3))</f>
        <v>359.81973567437063</v>
      </c>
      <c r="S2367" s="3">
        <f t="shared" si="617"/>
        <v>316.47000885009788</v>
      </c>
      <c r="T2367" s="3">
        <f t="shared" ca="1" si="618"/>
        <v>43.34972682427275</v>
      </c>
      <c r="U2367" s="3">
        <f t="shared" ca="1" si="626"/>
        <v>43.34972682427275</v>
      </c>
      <c r="W2367" s="34">
        <f t="shared" si="619"/>
        <v>6</v>
      </c>
      <c r="X2367" s="73" t="b">
        <f>COUNTIF('Power Curve'!$D$2:$D$31,W2367)&gt;0</f>
        <v>1</v>
      </c>
      <c r="Y2367" s="73" t="b">
        <f t="shared" si="620"/>
        <v>0</v>
      </c>
      <c r="Z2367" s="73" t="b">
        <f t="shared" si="627"/>
        <v>1</v>
      </c>
      <c r="AA2367" s="34" t="str">
        <f t="shared" si="621"/>
        <v>Outer</v>
      </c>
      <c r="AB2367" s="35" t="str">
        <f t="shared" si="628"/>
        <v>0.2-0.3</v>
      </c>
      <c r="AC2367" s="36" t="str">
        <f t="shared" si="622"/>
        <v>5-6</v>
      </c>
      <c r="AD2367" s="36" t="str">
        <f t="shared" si="623"/>
        <v>Mar</v>
      </c>
      <c r="AE2367" s="35" t="str">
        <f t="shared" si="624"/>
        <v>265-275</v>
      </c>
      <c r="AF2367" s="36" t="str">
        <f t="shared" si="625"/>
        <v>LWS-HTI</v>
      </c>
    </row>
    <row r="2368" spans="5:32" x14ac:dyDescent="0.3">
      <c r="E2368" s="12">
        <v>40989.229166666664</v>
      </c>
      <c r="F2368" s="16">
        <v>5.65</v>
      </c>
      <c r="G2368" s="16">
        <v>328.27999114990229</v>
      </c>
      <c r="H2368" s="29">
        <v>1.1954775773210784</v>
      </c>
      <c r="I2368" s="26">
        <v>275.60000000000002</v>
      </c>
      <c r="J2368" s="30">
        <v>0.15752212389380529</v>
      </c>
      <c r="K2368" s="31">
        <v>0.32894076977703385</v>
      </c>
      <c r="L2368" s="108">
        <f ca="1">REWS!R2368</f>
        <v>5.7595020117795812</v>
      </c>
      <c r="M2368" s="22">
        <f t="shared" si="612"/>
        <v>5.6042422061800021</v>
      </c>
      <c r="N2368" s="22">
        <f t="shared" ca="1" si="613"/>
        <v>5.7128573913263292</v>
      </c>
      <c r="O2368" s="22">
        <f t="shared" si="614"/>
        <v>0.22420367479769993</v>
      </c>
      <c r="P2368" s="81">
        <f t="shared" ca="1" si="615"/>
        <v>6</v>
      </c>
      <c r="Q2368" s="22">
        <f t="shared" ca="1" si="616"/>
        <v>0.68250088284940968</v>
      </c>
      <c r="R2368" s="3">
        <f ca="1">IF(N2368&gt;'Power Curve'!$C$37,0,INDEX(Ci,$P2368,1)*POWER(1-Q2368,3)+INDEX(Ci,$P2368,2)*3*Q2368*POWER(1-Q2368,2)+INDEX(Ci,$P2368,3)*3*POWER(Q2368,2)*(1-Q2368)+INDEX(Ci,$P2368,4)*POWER(Q2368,3))</f>
        <v>314.21381697911897</v>
      </c>
      <c r="S2368" s="3">
        <f t="shared" si="617"/>
        <v>328.27999114990229</v>
      </c>
      <c r="T2368" s="3">
        <f t="shared" ca="1" si="618"/>
        <v>-14.066174170783313</v>
      </c>
      <c r="U2368" s="3">
        <f t="shared" ca="1" si="626"/>
        <v>14.066174170783313</v>
      </c>
      <c r="W2368" s="34">
        <f t="shared" si="619"/>
        <v>6</v>
      </c>
      <c r="X2368" s="73" t="b">
        <f>COUNTIF('Power Curve'!$D$2:$D$31,W2368)&gt;0</f>
        <v>1</v>
      </c>
      <c r="Y2368" s="73" t="b">
        <f t="shared" si="620"/>
        <v>0</v>
      </c>
      <c r="Z2368" s="73" t="b">
        <f t="shared" si="627"/>
        <v>1</v>
      </c>
      <c r="AA2368" s="34" t="str">
        <f t="shared" si="621"/>
        <v>Outer</v>
      </c>
      <c r="AB2368" s="35" t="str">
        <f t="shared" si="628"/>
        <v>0.2-0.3</v>
      </c>
      <c r="AC2368" s="36" t="str">
        <f t="shared" si="622"/>
        <v>5-6</v>
      </c>
      <c r="AD2368" s="36" t="str">
        <f t="shared" si="623"/>
        <v>Mar</v>
      </c>
      <c r="AE2368" s="35" t="str">
        <f t="shared" si="624"/>
        <v>275-285</v>
      </c>
      <c r="AF2368" s="36" t="str">
        <f t="shared" si="625"/>
        <v>LWS-HTI</v>
      </c>
    </row>
    <row r="2369" spans="5:32" x14ac:dyDescent="0.3">
      <c r="E2369" s="12">
        <v>40989.236111111109</v>
      </c>
      <c r="F2369" s="16">
        <v>5.88</v>
      </c>
      <c r="G2369" s="16">
        <v>339.5200080871582</v>
      </c>
      <c r="H2369" s="29">
        <v>1.1952146519976283</v>
      </c>
      <c r="I2369" s="26">
        <v>281</v>
      </c>
      <c r="J2369" s="30">
        <v>0.17006802721088435</v>
      </c>
      <c r="K2369" s="31">
        <v>0.22419993237744842</v>
      </c>
      <c r="L2369" s="108">
        <f ca="1">REWS!R2369</f>
        <v>5.9546833277100513</v>
      </c>
      <c r="M2369" s="22">
        <f t="shared" si="612"/>
        <v>5.8319518900306058</v>
      </c>
      <c r="N2369" s="22">
        <f t="shared" ca="1" si="613"/>
        <v>5.90602494686605</v>
      </c>
      <c r="O2369" s="22">
        <f t="shared" si="614"/>
        <v>0.25939694047712886</v>
      </c>
      <c r="P2369" s="81">
        <f t="shared" ca="1" si="615"/>
        <v>6</v>
      </c>
      <c r="Q2369" s="22">
        <f t="shared" ca="1" si="616"/>
        <v>0.87503441472481669</v>
      </c>
      <c r="R2369" s="3">
        <f ca="1">IF(N2369&gt;'Power Curve'!$C$37,0,INDEX(Ci,$P2369,1)*POWER(1-Q2369,3)+INDEX(Ci,$P2369,2)*3*Q2369*POWER(1-Q2369,2)+INDEX(Ci,$P2369,3)*3*POWER(Q2369,2)*(1-Q2369)+INDEX(Ci,$P2369,4)*POWER(Q2369,3))</f>
        <v>346.30603518679402</v>
      </c>
      <c r="S2369" s="3">
        <f t="shared" si="617"/>
        <v>339.5200080871582</v>
      </c>
      <c r="T2369" s="3">
        <f t="shared" ca="1" si="618"/>
        <v>6.7860270996358167</v>
      </c>
      <c r="U2369" s="3">
        <f t="shared" ca="1" si="626"/>
        <v>6.7860270996358167</v>
      </c>
      <c r="W2369" s="34">
        <f t="shared" si="619"/>
        <v>6</v>
      </c>
      <c r="X2369" s="73" t="b">
        <f>COUNTIF('Power Curve'!$D$2:$D$31,W2369)&gt;0</f>
        <v>1</v>
      </c>
      <c r="Y2369" s="73" t="b">
        <f t="shared" si="620"/>
        <v>0</v>
      </c>
      <c r="Z2369" s="73" t="b">
        <f t="shared" si="627"/>
        <v>1</v>
      </c>
      <c r="AA2369" s="34" t="str">
        <f t="shared" si="621"/>
        <v>Outer</v>
      </c>
      <c r="AB2369" s="35" t="str">
        <f t="shared" si="628"/>
        <v>0.2-0.3</v>
      </c>
      <c r="AC2369" s="36" t="str">
        <f t="shared" si="622"/>
        <v>5-6</v>
      </c>
      <c r="AD2369" s="36" t="str">
        <f t="shared" si="623"/>
        <v>Mar</v>
      </c>
      <c r="AE2369" s="35" t="str">
        <f t="shared" si="624"/>
        <v>275-285</v>
      </c>
      <c r="AF2369" s="36" t="str">
        <f t="shared" si="625"/>
        <v>LWS-HTI</v>
      </c>
    </row>
    <row r="2370" spans="5:32" x14ac:dyDescent="0.3">
      <c r="E2370" s="12">
        <v>40989.243055555555</v>
      </c>
      <c r="F2370" s="16">
        <v>6.94</v>
      </c>
      <c r="G2370" s="16">
        <v>518.56998825073265</v>
      </c>
      <c r="H2370" s="29">
        <v>1.1951708423974448</v>
      </c>
      <c r="I2370" s="26">
        <v>271.8</v>
      </c>
      <c r="J2370" s="30">
        <v>7.0605187319884716E-2</v>
      </c>
      <c r="K2370" s="31">
        <v>0.25870249515832994</v>
      </c>
      <c r="L2370" s="108">
        <f ca="1">REWS!R2370</f>
        <v>6.9579579885629901</v>
      </c>
      <c r="M2370" s="22">
        <f t="shared" si="612"/>
        <v>6.8832060544653801</v>
      </c>
      <c r="N2370" s="22">
        <f t="shared" ca="1" si="613"/>
        <v>6.9010170826502204</v>
      </c>
      <c r="O2370" s="22">
        <f t="shared" si="614"/>
        <v>0.42187166039212465</v>
      </c>
      <c r="P2370" s="81">
        <f t="shared" ca="1" si="615"/>
        <v>7</v>
      </c>
      <c r="Q2370" s="22">
        <f t="shared" ca="1" si="616"/>
        <v>0.88400389818648495</v>
      </c>
      <c r="R2370" s="3">
        <f ca="1">IF(N2370&gt;'Power Curve'!$C$37,0,INDEX(Ci,$P2370,1)*POWER(1-Q2370,3)+INDEX(Ci,$P2370,2)*3*Q2370*POWER(1-Q2370,2)+INDEX(Ci,$P2370,3)*3*POWER(Q2370,2)*(1-Q2370)+INDEX(Ci,$P2370,4)*POWER(Q2370,3))</f>
        <v>571.0421710068656</v>
      </c>
      <c r="S2370" s="3">
        <f t="shared" si="617"/>
        <v>518.56998825073265</v>
      </c>
      <c r="T2370" s="3">
        <f t="shared" ca="1" si="618"/>
        <v>52.472182756132952</v>
      </c>
      <c r="U2370" s="3">
        <f t="shared" ca="1" si="626"/>
        <v>52.472182756132952</v>
      </c>
      <c r="W2370" s="34">
        <f t="shared" si="619"/>
        <v>7</v>
      </c>
      <c r="X2370" s="73" t="b">
        <f>COUNTIF('Power Curve'!$D$2:$D$31,W2370)&gt;0</f>
        <v>1</v>
      </c>
      <c r="Y2370" s="73" t="b">
        <f t="shared" si="620"/>
        <v>0</v>
      </c>
      <c r="Z2370" s="73" t="b">
        <f t="shared" si="627"/>
        <v>1</v>
      </c>
      <c r="AA2370" s="34" t="str">
        <f t="shared" si="621"/>
        <v>Outer</v>
      </c>
      <c r="AB2370" s="35" t="str">
        <f t="shared" si="628"/>
        <v>0.4-0.5</v>
      </c>
      <c r="AC2370" s="36" t="str">
        <f t="shared" si="622"/>
        <v>5-6</v>
      </c>
      <c r="AD2370" s="36" t="str">
        <f t="shared" si="623"/>
        <v>Mar</v>
      </c>
      <c r="AE2370" s="35" t="str">
        <f t="shared" si="624"/>
        <v>265-275</v>
      </c>
      <c r="AF2370" s="36" t="str">
        <f t="shared" si="625"/>
        <v>LWS-LTI</v>
      </c>
    </row>
    <row r="2371" spans="5:32" x14ac:dyDescent="0.3">
      <c r="E2371" s="12">
        <v>40989.25</v>
      </c>
      <c r="F2371" s="16">
        <v>5.95</v>
      </c>
      <c r="G2371" s="16">
        <v>570.26002216339089</v>
      </c>
      <c r="H2371" s="29">
        <v>1.1951834058030137</v>
      </c>
      <c r="I2371" s="26">
        <v>265.89999999999998</v>
      </c>
      <c r="J2371" s="30">
        <v>0.30924369747899161</v>
      </c>
      <c r="K2371" s="31">
        <v>-4.5941281313162441E-2</v>
      </c>
      <c r="L2371" s="108">
        <f ca="1">REWS!R2371</f>
        <v>5.9410287049441317</v>
      </c>
      <c r="M2371" s="22">
        <f t="shared" ref="M2371:M2434" si="629">F2371*(H2371/Ref_Density)^(1/3)</f>
        <v>5.9013284621789195</v>
      </c>
      <c r="N2371" s="22">
        <f t="shared" ref="N2371:N2434" ca="1" si="630">L2371*(H2371/Ref_Density)^(1/3)</f>
        <v>5.8924305531275243</v>
      </c>
      <c r="O2371" s="22">
        <f t="shared" ref="O2371:O2434" si="631">(M2371-CutInWindSpeed)/(RatedWindSpeed-CutInWindSpeed)</f>
        <v>0.27011931334356154</v>
      </c>
      <c r="P2371" s="81">
        <f t="shared" ref="P2371:P2434" ca="1" si="632">COUNTIF(xa,"&lt;"&amp;N2371)</f>
        <v>6</v>
      </c>
      <c r="Q2371" s="22">
        <f t="shared" ref="Q2371:Q2434" ca="1" si="633">(N2371-INDEX(xa,$P2371))/(INDEX(xb,$P2371)-INDEX(xa,$P2371))</f>
        <v>0.86148464114679435</v>
      </c>
      <c r="R2371" s="3">
        <f ca="1">IF(N2371&gt;'Power Curve'!$C$37,0,INDEX(Ci,$P2371,1)*POWER(1-Q2371,3)+INDEX(Ci,$P2371,2)*3*Q2371*POWER(1-Q2371,2)+INDEX(Ci,$P2371,3)*3*POWER(Q2371,2)*(1-Q2371)+INDEX(Ci,$P2371,4)*POWER(Q2371,3))</f>
        <v>343.94116167979337</v>
      </c>
      <c r="S2371" s="3">
        <f t="shared" ref="S2371:S2434" si="634">IF(Z2371,G2371,"")</f>
        <v>570.26002216339089</v>
      </c>
      <c r="T2371" s="3">
        <f t="shared" ref="T2371:T2434" ca="1" si="635">IF(Z2371,R2371-S2371,"")</f>
        <v>-226.31886048359752</v>
      </c>
      <c r="U2371" s="3">
        <f t="shared" ca="1" si="626"/>
        <v>226.31886048359752</v>
      </c>
      <c r="W2371" s="34">
        <f t="shared" ref="W2371:W2434" si="636">MROUND(M2371-Centre_First_Bin,Bin_Width)+Centre_First_Bin</f>
        <v>6</v>
      </c>
      <c r="X2371" s="73" t="b">
        <f>COUNTIF('Power Curve'!$D$2:$D$31,W2371)&gt;0</f>
        <v>1</v>
      </c>
      <c r="Y2371" s="73" t="b">
        <f t="shared" ref="Y2371:Y2434" si="637">(G2371&lt;0)</f>
        <v>0</v>
      </c>
      <c r="Z2371" s="73" t="b">
        <f t="shared" si="627"/>
        <v>1</v>
      </c>
      <c r="AA2371" s="34" t="str">
        <f t="shared" ref="AA2371:AA2434" si="638">IF(Z2371,IF(AND(J2371&gt;=LowerTurbLimit,J2371&lt;=UpperTurbLimit,K2371&gt;=LowerShearLimit,K2371&lt;=UpperShearLimit),"Inner","Outer"),"")</f>
        <v>Outer</v>
      </c>
      <c r="AB2371" s="35" t="str">
        <f t="shared" si="628"/>
        <v>0.2-0.3</v>
      </c>
      <c r="AC2371" s="36" t="str">
        <f t="shared" ref="AC2371:AC2434" si="639">IF(Z2371,HOUR(E2371)&amp;"-"&amp;HOUR(E2371)+1,"")</f>
        <v>6-7</v>
      </c>
      <c r="AD2371" s="36" t="str">
        <f t="shared" ref="AD2371:AD2434" si="640">IF(Z2371,TEXT(E2371,"mmm"),"")</f>
        <v>Mar</v>
      </c>
      <c r="AE2371" s="35" t="str">
        <f t="shared" ref="AE2371:AE2434" si="641">IF(Z2371,IF(OR(I2371&lt;5,I2371&gt;=355),"355-5",MROUND(I2371,10)-5&amp;"-"&amp;MROUND(I2371,10)+5),"")</f>
        <v>265-275</v>
      </c>
      <c r="AF2371" s="36" t="str">
        <f t="shared" ref="AF2371:AF2434" si="642">IF(Z2371,IF(O2371&lt;0.5,IF(J2371&lt;=LowerTurbLimit,"LWS-LTI",IF(J2371&gt;=UpperTurbLimit,"LWS-HTI","Inner-TI")),IF(J2371&lt;=LowerTurbLimit,"HWS-LTI",IF(J2371&gt;=UpperTurbLimit,"HWS-HTI","Inner-TI"))),"")</f>
        <v>LWS-HTI</v>
      </c>
    </row>
    <row r="2372" spans="5:32" x14ac:dyDescent="0.3">
      <c r="E2372" s="12">
        <v>40990.243055555555</v>
      </c>
      <c r="F2372" s="16">
        <v>12.74</v>
      </c>
      <c r="G2372" s="16">
        <v>1963.7700500488311</v>
      </c>
      <c r="H2372" s="29">
        <v>1.1779830420923687</v>
      </c>
      <c r="I2372" s="26">
        <v>266.2</v>
      </c>
      <c r="J2372" s="30">
        <v>0.10832025117739402</v>
      </c>
      <c r="K2372" s="31">
        <v>0.19329687808244714</v>
      </c>
      <c r="L2372" s="108">
        <f ca="1">REWS!R2372</f>
        <v>12.647378823253645</v>
      </c>
      <c r="M2372" s="22">
        <f t="shared" si="629"/>
        <v>12.57487696720597</v>
      </c>
      <c r="N2372" s="22">
        <f t="shared" ca="1" si="630"/>
        <v>12.483456252752026</v>
      </c>
      <c r="O2372" s="22">
        <f t="shared" si="631"/>
        <v>1.3015377475110907</v>
      </c>
      <c r="P2372" s="81">
        <f t="shared" ca="1" si="632"/>
        <v>13</v>
      </c>
      <c r="Q2372" s="22">
        <f t="shared" ca="1" si="633"/>
        <v>0.47864421780772454</v>
      </c>
      <c r="R2372" s="3">
        <f ca="1">IF(N2372&gt;'Power Curve'!$C$37,0,INDEX(Ci,$P2372,1)*POWER(1-Q2372,3)+INDEX(Ci,$P2372,2)*3*Q2372*POWER(1-Q2372,2)+INDEX(Ci,$P2372,3)*3*POWER(Q2372,2)*(1-Q2372)+INDEX(Ci,$P2372,4)*POWER(Q2372,3))</f>
        <v>1938.0782877722945</v>
      </c>
      <c r="S2372" s="3">
        <f t="shared" si="634"/>
        <v>1963.7700500488311</v>
      </c>
      <c r="T2372" s="3">
        <f t="shared" ca="1" si="635"/>
        <v>-25.691762276536565</v>
      </c>
      <c r="U2372" s="3">
        <f t="shared" ref="U2372:U2435" ca="1" si="643">IF(Z2372,ABS(T2372),"")</f>
        <v>25.691762276536565</v>
      </c>
      <c r="W2372" s="34">
        <f t="shared" si="636"/>
        <v>13</v>
      </c>
      <c r="X2372" s="73" t="b">
        <f>COUNTIF('Power Curve'!$D$2:$D$31,W2372)&gt;0</f>
        <v>1</v>
      </c>
      <c r="Y2372" s="73" t="b">
        <f t="shared" si="637"/>
        <v>0</v>
      </c>
      <c r="Z2372" s="73" t="b">
        <f t="shared" ref="Z2372:Z2435" si="644">AND(X2372,NOT(Y2372))</f>
        <v>1</v>
      </c>
      <c r="AA2372" s="34" t="str">
        <f t="shared" si="638"/>
        <v>Inner</v>
      </c>
      <c r="AB2372" s="35" t="str">
        <f t="shared" ref="AB2372:AB2435" si="645">IF(Z2372,TEXT(ROUND(O2372+0.05,1)-0.1,"0.0")&amp;"-"&amp;TEXT(ROUND(O2372+0.05,1),"0.0"),"")</f>
        <v>1.3-1.4</v>
      </c>
      <c r="AC2372" s="36" t="str">
        <f t="shared" si="639"/>
        <v>5-6</v>
      </c>
      <c r="AD2372" s="36" t="str">
        <f t="shared" si="640"/>
        <v>Mar</v>
      </c>
      <c r="AE2372" s="35" t="str">
        <f t="shared" si="641"/>
        <v>265-275</v>
      </c>
      <c r="AF2372" s="36" t="str">
        <f t="shared" si="642"/>
        <v>Inner-TI</v>
      </c>
    </row>
    <row r="2373" spans="5:32" x14ac:dyDescent="0.3">
      <c r="E2373" s="12">
        <v>40990.25</v>
      </c>
      <c r="F2373" s="16">
        <v>13.1</v>
      </c>
      <c r="G2373" s="16">
        <v>1985.4099426269511</v>
      </c>
      <c r="H2373" s="29">
        <v>1.1778557238000327</v>
      </c>
      <c r="I2373" s="26">
        <v>265.89999999999998</v>
      </c>
      <c r="J2373" s="30">
        <v>0.10916030534351145</v>
      </c>
      <c r="K2373" s="31">
        <v>0.23092905363500224</v>
      </c>
      <c r="L2373" s="108">
        <f ca="1">REWS!R2373</f>
        <v>13.046253318437124</v>
      </c>
      <c r="M2373" s="22">
        <f t="shared" si="629"/>
        <v>12.92974515415197</v>
      </c>
      <c r="N2373" s="22">
        <f t="shared" ca="1" si="630"/>
        <v>12.876696994190951</v>
      </c>
      <c r="O2373" s="22">
        <f t="shared" si="631"/>
        <v>1.3563837697494845</v>
      </c>
      <c r="P2373" s="81">
        <f t="shared" ca="1" si="632"/>
        <v>13</v>
      </c>
      <c r="Q2373" s="22">
        <f t="shared" ca="1" si="633"/>
        <v>0.88347953115773459</v>
      </c>
      <c r="R2373" s="3">
        <f ca="1">IF(N2373&gt;'Power Curve'!$C$37,0,INDEX(Ci,$P2373,1)*POWER(1-Q2373,3)+INDEX(Ci,$P2373,2)*3*Q2373*POWER(1-Q2373,2)+INDEX(Ci,$P2373,3)*3*POWER(Q2373,2)*(1-Q2373)+INDEX(Ci,$P2373,4)*POWER(Q2373,3))</f>
        <v>1950.0274195215532</v>
      </c>
      <c r="S2373" s="3">
        <f t="shared" si="634"/>
        <v>1985.4099426269511</v>
      </c>
      <c r="T2373" s="3">
        <f t="shared" ca="1" si="635"/>
        <v>-35.382523105397922</v>
      </c>
      <c r="U2373" s="3">
        <f t="shared" ca="1" si="643"/>
        <v>35.382523105397922</v>
      </c>
      <c r="W2373" s="34">
        <f t="shared" si="636"/>
        <v>13</v>
      </c>
      <c r="X2373" s="73" t="b">
        <f>COUNTIF('Power Curve'!$D$2:$D$31,W2373)&gt;0</f>
        <v>1</v>
      </c>
      <c r="Y2373" s="73" t="b">
        <f t="shared" si="637"/>
        <v>0</v>
      </c>
      <c r="Z2373" s="73" t="b">
        <f t="shared" si="644"/>
        <v>1</v>
      </c>
      <c r="AA2373" s="34" t="str">
        <f t="shared" si="638"/>
        <v>Inner</v>
      </c>
      <c r="AB2373" s="35" t="str">
        <f t="shared" si="645"/>
        <v>1.3-1.4</v>
      </c>
      <c r="AC2373" s="36" t="str">
        <f t="shared" si="639"/>
        <v>6-7</v>
      </c>
      <c r="AD2373" s="36" t="str">
        <f t="shared" si="640"/>
        <v>Mar</v>
      </c>
      <c r="AE2373" s="35" t="str">
        <f t="shared" si="641"/>
        <v>265-275</v>
      </c>
      <c r="AF2373" s="36" t="str">
        <f t="shared" si="642"/>
        <v>Inner-TI</v>
      </c>
    </row>
    <row r="2374" spans="5:32" x14ac:dyDescent="0.3">
      <c r="E2374" s="12">
        <v>40990.256944444445</v>
      </c>
      <c r="F2374" s="16">
        <v>13.94</v>
      </c>
      <c r="G2374" s="16">
        <v>1980.15002441406</v>
      </c>
      <c r="H2374" s="29">
        <v>1.1770331051753919</v>
      </c>
      <c r="I2374" s="26">
        <v>266.8</v>
      </c>
      <c r="J2374" s="30">
        <v>8.464849354375896E-2</v>
      </c>
      <c r="K2374" s="31">
        <v>0.20727849885128893</v>
      </c>
      <c r="L2374" s="108">
        <f ca="1">REWS!R2374</f>
        <v>13.804386652014012</v>
      </c>
      <c r="M2374" s="22">
        <f t="shared" si="629"/>
        <v>13.755624232090808</v>
      </c>
      <c r="N2374" s="22">
        <f t="shared" ca="1" si="630"/>
        <v>13.621804558077105</v>
      </c>
      <c r="O2374" s="22">
        <f t="shared" si="631"/>
        <v>1.4840260435319756</v>
      </c>
      <c r="P2374" s="81">
        <f t="shared" ca="1" si="632"/>
        <v>14</v>
      </c>
      <c r="Q2374" s="22">
        <f t="shared" ca="1" si="633"/>
        <v>0.6556821443843166</v>
      </c>
      <c r="R2374" s="3">
        <f ca="1">IF(N2374&gt;'Power Curve'!$C$37,0,INDEX(Ci,$P2374,1)*POWER(1-Q2374,3)+INDEX(Ci,$P2374,2)*3*Q2374*POWER(1-Q2374,2)+INDEX(Ci,$P2374,3)*3*POWER(Q2374,2)*(1-Q2374)+INDEX(Ci,$P2374,4)*POWER(Q2374,3))</f>
        <v>1970.0232510719541</v>
      </c>
      <c r="S2374" s="3">
        <f t="shared" si="634"/>
        <v>1980.15002441406</v>
      </c>
      <c r="T2374" s="3">
        <f t="shared" ca="1" si="635"/>
        <v>-10.126773342105935</v>
      </c>
      <c r="U2374" s="3">
        <f t="shared" ca="1" si="643"/>
        <v>10.126773342105935</v>
      </c>
      <c r="W2374" s="34">
        <f t="shared" si="636"/>
        <v>14</v>
      </c>
      <c r="X2374" s="73" t="b">
        <f>COUNTIF('Power Curve'!$D$2:$D$31,W2374)&gt;0</f>
        <v>1</v>
      </c>
      <c r="Y2374" s="73" t="b">
        <f t="shared" si="637"/>
        <v>0</v>
      </c>
      <c r="Z2374" s="73" t="b">
        <f t="shared" si="644"/>
        <v>1</v>
      </c>
      <c r="AA2374" s="34" t="str">
        <f t="shared" si="638"/>
        <v>Outer</v>
      </c>
      <c r="AB2374" s="35" t="str">
        <f t="shared" si="645"/>
        <v>1.4-1.5</v>
      </c>
      <c r="AC2374" s="36" t="str">
        <f t="shared" si="639"/>
        <v>6-7</v>
      </c>
      <c r="AD2374" s="36" t="str">
        <f t="shared" si="640"/>
        <v>Mar</v>
      </c>
      <c r="AE2374" s="35" t="str">
        <f t="shared" si="641"/>
        <v>265-275</v>
      </c>
      <c r="AF2374" s="36" t="str">
        <f t="shared" si="642"/>
        <v>HWS-LTI</v>
      </c>
    </row>
    <row r="2375" spans="5:32" x14ac:dyDescent="0.3">
      <c r="E2375" s="12">
        <v>40990.263888888891</v>
      </c>
      <c r="F2375" s="16">
        <v>14.06</v>
      </c>
      <c r="G2375" s="16">
        <v>1969.4500427246139</v>
      </c>
      <c r="H2375" s="29">
        <v>1.1768212095905728</v>
      </c>
      <c r="I2375" s="26">
        <v>267.2</v>
      </c>
      <c r="J2375" s="30">
        <v>0.10526315789473684</v>
      </c>
      <c r="K2375" s="31">
        <v>0.17433071760565583</v>
      </c>
      <c r="L2375" s="108">
        <f ca="1">REWS!R2375</f>
        <v>13.989515962939416</v>
      </c>
      <c r="M2375" s="22">
        <f t="shared" si="629"/>
        <v>13.87320445763395</v>
      </c>
      <c r="N2375" s="22">
        <f t="shared" ca="1" si="630"/>
        <v>13.803656843328051</v>
      </c>
      <c r="O2375" s="22">
        <f t="shared" si="631"/>
        <v>1.5021984464188987</v>
      </c>
      <c r="P2375" s="81">
        <f t="shared" ca="1" si="632"/>
        <v>14</v>
      </c>
      <c r="Q2375" s="22">
        <f t="shared" ca="1" si="633"/>
        <v>0.84437136337403618</v>
      </c>
      <c r="R2375" s="3">
        <f ca="1">IF(N2375&gt;'Power Curve'!$C$37,0,INDEX(Ci,$P2375,1)*POWER(1-Q2375,3)+INDEX(Ci,$P2375,2)*3*Q2375*POWER(1-Q2375,2)+INDEX(Ci,$P2375,3)*3*POWER(Q2375,2)*(1-Q2375)+INDEX(Ci,$P2375,4)*POWER(Q2375,3))</f>
        <v>1973.2501558220229</v>
      </c>
      <c r="S2375" s="3">
        <f t="shared" si="634"/>
        <v>1969.4500427246139</v>
      </c>
      <c r="T2375" s="3">
        <f t="shared" ca="1" si="635"/>
        <v>3.8001130974089392</v>
      </c>
      <c r="U2375" s="3">
        <f t="shared" ca="1" si="643"/>
        <v>3.8001130974089392</v>
      </c>
      <c r="W2375" s="34">
        <f t="shared" si="636"/>
        <v>14</v>
      </c>
      <c r="X2375" s="73" t="b">
        <f>COUNTIF('Power Curve'!$D$2:$D$31,W2375)&gt;0</f>
        <v>1</v>
      </c>
      <c r="Y2375" s="73" t="b">
        <f t="shared" si="637"/>
        <v>0</v>
      </c>
      <c r="Z2375" s="73" t="b">
        <f t="shared" si="644"/>
        <v>1</v>
      </c>
      <c r="AA2375" s="34" t="str">
        <f t="shared" si="638"/>
        <v>Inner</v>
      </c>
      <c r="AB2375" s="35" t="str">
        <f t="shared" si="645"/>
        <v>1.5-1.6</v>
      </c>
      <c r="AC2375" s="36" t="str">
        <f t="shared" si="639"/>
        <v>6-7</v>
      </c>
      <c r="AD2375" s="36" t="str">
        <f t="shared" si="640"/>
        <v>Mar</v>
      </c>
      <c r="AE2375" s="35" t="str">
        <f t="shared" si="641"/>
        <v>265-275</v>
      </c>
      <c r="AF2375" s="36" t="str">
        <f t="shared" si="642"/>
        <v>Inner-TI</v>
      </c>
    </row>
    <row r="2376" spans="5:32" x14ac:dyDescent="0.3">
      <c r="E2376" s="12">
        <v>40990.270833333336</v>
      </c>
      <c r="F2376" s="16">
        <v>14.41</v>
      </c>
      <c r="G2376" s="16">
        <v>1956.320053100588</v>
      </c>
      <c r="H2376" s="29">
        <v>1.1766941104723918</v>
      </c>
      <c r="I2376" s="26">
        <v>269.10000000000002</v>
      </c>
      <c r="J2376" s="30">
        <v>0.12283136710617627</v>
      </c>
      <c r="K2376" s="31">
        <v>0.13331334453967855</v>
      </c>
      <c r="L2376" s="108">
        <f ca="1">REWS!R2376</f>
        <v>14.437901675998333</v>
      </c>
      <c r="M2376" s="22">
        <f t="shared" si="629"/>
        <v>14.218042601307841</v>
      </c>
      <c r="N2376" s="22">
        <f t="shared" ca="1" si="630"/>
        <v>14.245572595616805</v>
      </c>
      <c r="O2376" s="22">
        <f t="shared" si="631"/>
        <v>1.5554942931369438</v>
      </c>
      <c r="P2376" s="81">
        <f t="shared" ca="1" si="632"/>
        <v>15</v>
      </c>
      <c r="Q2376" s="22">
        <f t="shared" ca="1" si="633"/>
        <v>0.27888863806902831</v>
      </c>
      <c r="R2376" s="3">
        <f ca="1">IF(N2376&gt;'Power Curve'!$C$37,0,INDEX(Ci,$P2376,1)*POWER(1-Q2376,3)+INDEX(Ci,$P2376,2)*3*Q2376*POWER(1-Q2376,2)+INDEX(Ci,$P2376,3)*3*POWER(Q2376,2)*(1-Q2376)+INDEX(Ci,$P2376,4)*POWER(Q2376,3))</f>
        <v>1976.4744927228605</v>
      </c>
      <c r="S2376" s="3">
        <f t="shared" si="634"/>
        <v>1956.320053100588</v>
      </c>
      <c r="T2376" s="3">
        <f t="shared" ca="1" si="635"/>
        <v>20.154439622272548</v>
      </c>
      <c r="U2376" s="3">
        <f t="shared" ca="1" si="643"/>
        <v>20.154439622272548</v>
      </c>
      <c r="W2376" s="34">
        <f t="shared" si="636"/>
        <v>14</v>
      </c>
      <c r="X2376" s="73" t="b">
        <f>COUNTIF('Power Curve'!$D$2:$D$31,W2376)&gt;0</f>
        <v>1</v>
      </c>
      <c r="Y2376" s="73" t="b">
        <f t="shared" si="637"/>
        <v>0</v>
      </c>
      <c r="Z2376" s="73" t="b">
        <f t="shared" si="644"/>
        <v>1</v>
      </c>
      <c r="AA2376" s="34" t="str">
        <f t="shared" si="638"/>
        <v>Inner</v>
      </c>
      <c r="AB2376" s="35" t="str">
        <f t="shared" si="645"/>
        <v>1.5-1.6</v>
      </c>
      <c r="AC2376" s="36" t="str">
        <f t="shared" si="639"/>
        <v>6-7</v>
      </c>
      <c r="AD2376" s="36" t="str">
        <f t="shared" si="640"/>
        <v>Mar</v>
      </c>
      <c r="AE2376" s="35" t="str">
        <f t="shared" si="641"/>
        <v>265-275</v>
      </c>
      <c r="AF2376" s="36" t="str">
        <f t="shared" si="642"/>
        <v>Inner-TI</v>
      </c>
    </row>
    <row r="2377" spans="5:32" x14ac:dyDescent="0.3">
      <c r="E2377" s="12">
        <v>40990.277777777781</v>
      </c>
      <c r="F2377" s="16">
        <v>13.79</v>
      </c>
      <c r="G2377" s="16">
        <v>1962.3900299072241</v>
      </c>
      <c r="H2377" s="29">
        <v>1.1764399925609317</v>
      </c>
      <c r="I2377" s="26">
        <v>267.39999999999998</v>
      </c>
      <c r="J2377" s="30">
        <v>0.11965192168237854</v>
      </c>
      <c r="K2377" s="31">
        <v>0.16360538654940801</v>
      </c>
      <c r="L2377" s="108">
        <f ca="1">REWS!R2377</f>
        <v>13.8546180925772</v>
      </c>
      <c r="M2377" s="22">
        <f t="shared" si="629"/>
        <v>13.605322159102146</v>
      </c>
      <c r="N2377" s="22">
        <f t="shared" ca="1" si="630"/>
        <v>13.669074876057874</v>
      </c>
      <c r="O2377" s="22">
        <f t="shared" si="631"/>
        <v>1.460796373640864</v>
      </c>
      <c r="P2377" s="81">
        <f t="shared" ca="1" si="632"/>
        <v>14</v>
      </c>
      <c r="Q2377" s="22">
        <f t="shared" ca="1" si="633"/>
        <v>0.70472964119679038</v>
      </c>
      <c r="R2377" s="3">
        <f ca="1">IF(N2377&gt;'Power Curve'!$C$37,0,INDEX(Ci,$P2377,1)*POWER(1-Q2377,3)+INDEX(Ci,$P2377,2)*3*Q2377*POWER(1-Q2377,2)+INDEX(Ci,$P2377,3)*3*POWER(Q2377,2)*(1-Q2377)+INDEX(Ci,$P2377,4)*POWER(Q2377,3))</f>
        <v>1970.9786486646626</v>
      </c>
      <c r="S2377" s="3">
        <f t="shared" si="634"/>
        <v>1962.3900299072241</v>
      </c>
      <c r="T2377" s="3">
        <f t="shared" ca="1" si="635"/>
        <v>8.5886187574385531</v>
      </c>
      <c r="U2377" s="3">
        <f t="shared" ca="1" si="643"/>
        <v>8.5886187574385531</v>
      </c>
      <c r="W2377" s="34">
        <f t="shared" si="636"/>
        <v>14</v>
      </c>
      <c r="X2377" s="73" t="b">
        <f>COUNTIF('Power Curve'!$D$2:$D$31,W2377)&gt;0</f>
        <v>1</v>
      </c>
      <c r="Y2377" s="73" t="b">
        <f t="shared" si="637"/>
        <v>0</v>
      </c>
      <c r="Z2377" s="73" t="b">
        <f t="shared" si="644"/>
        <v>1</v>
      </c>
      <c r="AA2377" s="34" t="str">
        <f t="shared" si="638"/>
        <v>Inner</v>
      </c>
      <c r="AB2377" s="35" t="str">
        <f t="shared" si="645"/>
        <v>1.4-1.5</v>
      </c>
      <c r="AC2377" s="36" t="str">
        <f t="shared" si="639"/>
        <v>6-7</v>
      </c>
      <c r="AD2377" s="36" t="str">
        <f t="shared" si="640"/>
        <v>Mar</v>
      </c>
      <c r="AE2377" s="35" t="str">
        <f t="shared" si="641"/>
        <v>265-275</v>
      </c>
      <c r="AF2377" s="36" t="str">
        <f t="shared" si="642"/>
        <v>Inner-TI</v>
      </c>
    </row>
    <row r="2378" spans="5:32" x14ac:dyDescent="0.3">
      <c r="E2378" s="12">
        <v>40990.284722222219</v>
      </c>
      <c r="F2378" s="16">
        <v>13.52</v>
      </c>
      <c r="G2378" s="16">
        <v>1975.0999450683571</v>
      </c>
      <c r="H2378" s="29">
        <v>1.1766093923047936</v>
      </c>
      <c r="I2378" s="26">
        <v>266.60000000000002</v>
      </c>
      <c r="J2378" s="30">
        <v>9.4674556213017763E-2</v>
      </c>
      <c r="K2378" s="31">
        <v>0.1567143810937168</v>
      </c>
      <c r="L2378" s="108">
        <f ca="1">REWS!R2378</f>
        <v>13.408265871028672</v>
      </c>
      <c r="M2378" s="22">
        <f t="shared" si="629"/>
        <v>13.339578250928664</v>
      </c>
      <c r="N2378" s="22">
        <f t="shared" ca="1" si="630"/>
        <v>13.229335192000233</v>
      </c>
      <c r="O2378" s="22">
        <f t="shared" si="631"/>
        <v>1.4197247959859804</v>
      </c>
      <c r="P2378" s="81">
        <f t="shared" ca="1" si="632"/>
        <v>14</v>
      </c>
      <c r="Q2378" s="22">
        <f t="shared" ca="1" si="633"/>
        <v>0.24845746716761807</v>
      </c>
      <c r="R2378" s="3">
        <f ca="1">IF(N2378&gt;'Power Curve'!$C$37,0,INDEX(Ci,$P2378,1)*POWER(1-Q2378,3)+INDEX(Ci,$P2378,2)*3*Q2378*POWER(1-Q2378,2)+INDEX(Ci,$P2378,3)*3*POWER(Q2378,2)*(1-Q2378)+INDEX(Ci,$P2378,4)*POWER(Q2378,3))</f>
        <v>1960.0044898155916</v>
      </c>
      <c r="S2378" s="3">
        <f t="shared" si="634"/>
        <v>1975.0999450683571</v>
      </c>
      <c r="T2378" s="3">
        <f t="shared" ca="1" si="635"/>
        <v>-15.095455252765532</v>
      </c>
      <c r="U2378" s="3">
        <f t="shared" ca="1" si="643"/>
        <v>15.095455252765532</v>
      </c>
      <c r="W2378" s="34">
        <f t="shared" si="636"/>
        <v>13</v>
      </c>
      <c r="X2378" s="73" t="b">
        <f>COUNTIF('Power Curve'!$D$2:$D$31,W2378)&gt;0</f>
        <v>1</v>
      </c>
      <c r="Y2378" s="73" t="b">
        <f t="shared" si="637"/>
        <v>0</v>
      </c>
      <c r="Z2378" s="73" t="b">
        <f t="shared" si="644"/>
        <v>1</v>
      </c>
      <c r="AA2378" s="34" t="str">
        <f t="shared" si="638"/>
        <v>Outer</v>
      </c>
      <c r="AB2378" s="35" t="str">
        <f t="shared" si="645"/>
        <v>1.4-1.5</v>
      </c>
      <c r="AC2378" s="36" t="str">
        <f t="shared" si="639"/>
        <v>6-7</v>
      </c>
      <c r="AD2378" s="36" t="str">
        <f t="shared" si="640"/>
        <v>Mar</v>
      </c>
      <c r="AE2378" s="35" t="str">
        <f t="shared" si="641"/>
        <v>265-275</v>
      </c>
      <c r="AF2378" s="36" t="str">
        <f t="shared" si="642"/>
        <v>HWS-LTI</v>
      </c>
    </row>
    <row r="2379" spans="5:32" x14ac:dyDescent="0.3">
      <c r="E2379" s="12">
        <v>40990.319444444445</v>
      </c>
      <c r="F2379" s="16">
        <v>11.98</v>
      </c>
      <c r="G2379" s="16">
        <v>1940.0599670410129</v>
      </c>
      <c r="H2379" s="29">
        <v>1.1768381754602411</v>
      </c>
      <c r="I2379" s="26">
        <v>266.39999999999998</v>
      </c>
      <c r="J2379" s="30">
        <v>0.15692821368948245</v>
      </c>
      <c r="K2379" s="31">
        <v>0.17492642413982415</v>
      </c>
      <c r="L2379" s="108">
        <f ca="1">REWS!R2379</f>
        <v>11.902175953053245</v>
      </c>
      <c r="M2379" s="22">
        <f t="shared" si="629"/>
        <v>11.820895312101236</v>
      </c>
      <c r="N2379" s="22">
        <f t="shared" ca="1" si="630"/>
        <v>11.744104835329813</v>
      </c>
      <c r="O2379" s="22">
        <f t="shared" si="631"/>
        <v>1.1850074521946838</v>
      </c>
      <c r="P2379" s="81">
        <f t="shared" ca="1" si="632"/>
        <v>12</v>
      </c>
      <c r="Q2379" s="22">
        <f t="shared" ca="1" si="633"/>
        <v>0.73568162063707554</v>
      </c>
      <c r="R2379" s="3">
        <f ca="1">IF(N2379&gt;'Power Curve'!$C$37,0,INDEX(Ci,$P2379,1)*POWER(1-Q2379,3)+INDEX(Ci,$P2379,2)*3*Q2379*POWER(1-Q2379,2)+INDEX(Ci,$P2379,3)*3*POWER(Q2379,2)*(1-Q2379)+INDEX(Ci,$P2379,4)*POWER(Q2379,3))</f>
        <v>1893.5805593841899</v>
      </c>
      <c r="S2379" s="3">
        <f t="shared" si="634"/>
        <v>1940.0599670410129</v>
      </c>
      <c r="T2379" s="3">
        <f t="shared" ca="1" si="635"/>
        <v>-46.479407656823014</v>
      </c>
      <c r="U2379" s="3">
        <f t="shared" ca="1" si="643"/>
        <v>46.479407656823014</v>
      </c>
      <c r="W2379" s="34">
        <f t="shared" si="636"/>
        <v>12</v>
      </c>
      <c r="X2379" s="73" t="b">
        <f>COUNTIF('Power Curve'!$D$2:$D$31,W2379)&gt;0</f>
        <v>1</v>
      </c>
      <c r="Y2379" s="73" t="b">
        <f t="shared" si="637"/>
        <v>0</v>
      </c>
      <c r="Z2379" s="73" t="b">
        <f t="shared" si="644"/>
        <v>1</v>
      </c>
      <c r="AA2379" s="34" t="str">
        <f t="shared" si="638"/>
        <v>Outer</v>
      </c>
      <c r="AB2379" s="35" t="str">
        <f t="shared" si="645"/>
        <v>1.1-1.2</v>
      </c>
      <c r="AC2379" s="36" t="str">
        <f t="shared" si="639"/>
        <v>7-8</v>
      </c>
      <c r="AD2379" s="36" t="str">
        <f t="shared" si="640"/>
        <v>Mar</v>
      </c>
      <c r="AE2379" s="35" t="str">
        <f t="shared" si="641"/>
        <v>265-275</v>
      </c>
      <c r="AF2379" s="36" t="str">
        <f t="shared" si="642"/>
        <v>HWS-HTI</v>
      </c>
    </row>
    <row r="2380" spans="5:32" x14ac:dyDescent="0.3">
      <c r="E2380" s="12">
        <v>40990.326388888891</v>
      </c>
      <c r="F2380" s="16">
        <v>12.11</v>
      </c>
      <c r="G2380" s="16">
        <v>1971.099975585943</v>
      </c>
      <c r="H2380" s="29">
        <v>1.1767534591190347</v>
      </c>
      <c r="I2380" s="26">
        <v>268.10000000000002</v>
      </c>
      <c r="J2380" s="30">
        <v>0.10404624277456648</v>
      </c>
      <c r="K2380" s="31">
        <v>0.14125676384764535</v>
      </c>
      <c r="L2380" s="108">
        <f ca="1">REWS!R2380</f>
        <v>11.979672681636663</v>
      </c>
      <c r="M2380" s="22">
        <f t="shared" si="629"/>
        <v>11.948882067709107</v>
      </c>
      <c r="N2380" s="22">
        <f t="shared" ca="1" si="630"/>
        <v>11.820288693859043</v>
      </c>
      <c r="O2380" s="22">
        <f t="shared" si="631"/>
        <v>1.2047882178493896</v>
      </c>
      <c r="P2380" s="81">
        <f t="shared" ca="1" si="632"/>
        <v>12</v>
      </c>
      <c r="Q2380" s="22">
        <f t="shared" ca="1" si="633"/>
        <v>0.80906224673551774</v>
      </c>
      <c r="R2380" s="3">
        <f ca="1">IF(N2380&gt;'Power Curve'!$C$37,0,INDEX(Ci,$P2380,1)*POWER(1-Q2380,3)+INDEX(Ci,$P2380,2)*3*Q2380*POWER(1-Q2380,2)+INDEX(Ci,$P2380,3)*3*POWER(Q2380,2)*(1-Q2380)+INDEX(Ci,$P2380,4)*POWER(Q2380,3))</f>
        <v>1901.5543132844227</v>
      </c>
      <c r="S2380" s="3">
        <f t="shared" si="634"/>
        <v>1971.099975585943</v>
      </c>
      <c r="T2380" s="3">
        <f t="shared" ca="1" si="635"/>
        <v>-69.545662301520224</v>
      </c>
      <c r="U2380" s="3">
        <f t="shared" ca="1" si="643"/>
        <v>69.545662301520224</v>
      </c>
      <c r="W2380" s="34">
        <f t="shared" si="636"/>
        <v>12</v>
      </c>
      <c r="X2380" s="73" t="b">
        <f>COUNTIF('Power Curve'!$D$2:$D$31,W2380)&gt;0</f>
        <v>1</v>
      </c>
      <c r="Y2380" s="73" t="b">
        <f t="shared" si="637"/>
        <v>0</v>
      </c>
      <c r="Z2380" s="73" t="b">
        <f t="shared" si="644"/>
        <v>1</v>
      </c>
      <c r="AA2380" s="34" t="str">
        <f t="shared" si="638"/>
        <v>Inner</v>
      </c>
      <c r="AB2380" s="35" t="str">
        <f t="shared" si="645"/>
        <v>1.2-1.3</v>
      </c>
      <c r="AC2380" s="36" t="str">
        <f t="shared" si="639"/>
        <v>7-8</v>
      </c>
      <c r="AD2380" s="36" t="str">
        <f t="shared" si="640"/>
        <v>Mar</v>
      </c>
      <c r="AE2380" s="35" t="str">
        <f t="shared" si="641"/>
        <v>265-275</v>
      </c>
      <c r="AF2380" s="36" t="str">
        <f t="shared" si="642"/>
        <v>Inner-TI</v>
      </c>
    </row>
    <row r="2381" spans="5:32" x14ac:dyDescent="0.3">
      <c r="E2381" s="12">
        <v>40990.333333333336</v>
      </c>
      <c r="F2381" s="16">
        <v>11.96</v>
      </c>
      <c r="G2381" s="16">
        <v>1946.850036621099</v>
      </c>
      <c r="H2381" s="29">
        <v>1.1767704345405625</v>
      </c>
      <c r="I2381" s="26">
        <v>268.2</v>
      </c>
      <c r="J2381" s="30">
        <v>0.10284280936454848</v>
      </c>
      <c r="K2381" s="31">
        <v>0.15761293909969132</v>
      </c>
      <c r="L2381" s="108">
        <f ca="1">REWS!R2381</f>
        <v>11.977495196024917</v>
      </c>
      <c r="M2381" s="22">
        <f t="shared" si="629"/>
        <v>11.800934492923284</v>
      </c>
      <c r="N2381" s="22">
        <f t="shared" ca="1" si="630"/>
        <v>11.81819700648774</v>
      </c>
      <c r="O2381" s="22">
        <f t="shared" si="631"/>
        <v>1.1819224432454396</v>
      </c>
      <c r="P2381" s="81">
        <f t="shared" ca="1" si="632"/>
        <v>12</v>
      </c>
      <c r="Q2381" s="22">
        <f t="shared" ca="1" si="633"/>
        <v>0.80704752430124338</v>
      </c>
      <c r="R2381" s="3">
        <f ca="1">IF(N2381&gt;'Power Curve'!$C$37,0,INDEX(Ci,$P2381,1)*POWER(1-Q2381,3)+INDEX(Ci,$P2381,2)*3*Q2381*POWER(1-Q2381,2)+INDEX(Ci,$P2381,3)*3*POWER(Q2381,2)*(1-Q2381)+INDEX(Ci,$P2381,4)*POWER(Q2381,3))</f>
        <v>1901.3490031983947</v>
      </c>
      <c r="S2381" s="3">
        <f t="shared" si="634"/>
        <v>1946.850036621099</v>
      </c>
      <c r="T2381" s="3">
        <f t="shared" ca="1" si="635"/>
        <v>-45.501033422704268</v>
      </c>
      <c r="U2381" s="3">
        <f t="shared" ca="1" si="643"/>
        <v>45.501033422704268</v>
      </c>
      <c r="W2381" s="34">
        <f t="shared" si="636"/>
        <v>12</v>
      </c>
      <c r="X2381" s="73" t="b">
        <f>COUNTIF('Power Curve'!$D$2:$D$31,W2381)&gt;0</f>
        <v>1</v>
      </c>
      <c r="Y2381" s="73" t="b">
        <f t="shared" si="637"/>
        <v>0</v>
      </c>
      <c r="Z2381" s="73" t="b">
        <f t="shared" si="644"/>
        <v>1</v>
      </c>
      <c r="AA2381" s="34" t="str">
        <f t="shared" si="638"/>
        <v>Inner</v>
      </c>
      <c r="AB2381" s="35" t="str">
        <f t="shared" si="645"/>
        <v>1.1-1.2</v>
      </c>
      <c r="AC2381" s="36" t="str">
        <f t="shared" si="639"/>
        <v>8-9</v>
      </c>
      <c r="AD2381" s="36" t="str">
        <f t="shared" si="640"/>
        <v>Mar</v>
      </c>
      <c r="AE2381" s="35" t="str">
        <f t="shared" si="641"/>
        <v>265-275</v>
      </c>
      <c r="AF2381" s="36" t="str">
        <f t="shared" si="642"/>
        <v>Inner-TI</v>
      </c>
    </row>
    <row r="2382" spans="5:32" x14ac:dyDescent="0.3">
      <c r="E2382" s="12">
        <v>40990.340277777781</v>
      </c>
      <c r="F2382" s="16">
        <v>11.93</v>
      </c>
      <c r="G2382" s="16">
        <v>1898.5000305175761</v>
      </c>
      <c r="H2382" s="29">
        <v>1.1763048221350623</v>
      </c>
      <c r="I2382" s="26">
        <v>269.10000000000002</v>
      </c>
      <c r="J2382" s="30">
        <v>0.13243922883487008</v>
      </c>
      <c r="K2382" s="31">
        <v>0.19212547250044029</v>
      </c>
      <c r="L2382" s="108">
        <f ca="1">REWS!R2382</f>
        <v>11.87459040803898</v>
      </c>
      <c r="M2382" s="22">
        <f t="shared" si="629"/>
        <v>11.769780761864656</v>
      </c>
      <c r="N2382" s="22">
        <f t="shared" ca="1" si="630"/>
        <v>11.715115317649602</v>
      </c>
      <c r="O2382" s="22">
        <f t="shared" si="631"/>
        <v>1.1771075336837931</v>
      </c>
      <c r="P2382" s="81">
        <f t="shared" ca="1" si="632"/>
        <v>12</v>
      </c>
      <c r="Q2382" s="22">
        <f t="shared" ca="1" si="633"/>
        <v>0.7077587902799134</v>
      </c>
      <c r="R2382" s="3">
        <f ca="1">IF(N2382&gt;'Power Curve'!$C$37,0,INDEX(Ci,$P2382,1)*POWER(1-Q2382,3)+INDEX(Ci,$P2382,2)*3*Q2382*POWER(1-Q2382,2)+INDEX(Ci,$P2382,3)*3*POWER(Q2382,2)*(1-Q2382)+INDEX(Ci,$P2382,4)*POWER(Q2382,3))</f>
        <v>1890.289532825961</v>
      </c>
      <c r="S2382" s="3">
        <f t="shared" si="634"/>
        <v>1898.5000305175761</v>
      </c>
      <c r="T2382" s="3">
        <f t="shared" ca="1" si="635"/>
        <v>-8.2104976916150463</v>
      </c>
      <c r="U2382" s="3">
        <f t="shared" ca="1" si="643"/>
        <v>8.2104976916150463</v>
      </c>
      <c r="W2382" s="34">
        <f t="shared" si="636"/>
        <v>12</v>
      </c>
      <c r="X2382" s="73" t="b">
        <f>COUNTIF('Power Curve'!$D$2:$D$31,W2382)&gt;0</f>
        <v>1</v>
      </c>
      <c r="Y2382" s="73" t="b">
        <f t="shared" si="637"/>
        <v>0</v>
      </c>
      <c r="Z2382" s="73" t="b">
        <f t="shared" si="644"/>
        <v>1</v>
      </c>
      <c r="AA2382" s="34" t="str">
        <f t="shared" si="638"/>
        <v>Inner</v>
      </c>
      <c r="AB2382" s="35" t="str">
        <f t="shared" si="645"/>
        <v>1.1-1.2</v>
      </c>
      <c r="AC2382" s="36" t="str">
        <f t="shared" si="639"/>
        <v>8-9</v>
      </c>
      <c r="AD2382" s="36" t="str">
        <f t="shared" si="640"/>
        <v>Mar</v>
      </c>
      <c r="AE2382" s="35" t="str">
        <f t="shared" si="641"/>
        <v>265-275</v>
      </c>
      <c r="AF2382" s="36" t="str">
        <f t="shared" si="642"/>
        <v>Inner-TI</v>
      </c>
    </row>
    <row r="2383" spans="5:32" x14ac:dyDescent="0.3">
      <c r="E2383" s="12">
        <v>40990.347222222219</v>
      </c>
      <c r="F2383" s="16">
        <v>11.89</v>
      </c>
      <c r="G2383" s="16">
        <v>1904.1600036621089</v>
      </c>
      <c r="H2383" s="29">
        <v>1.1758395800572532</v>
      </c>
      <c r="I2383" s="26">
        <v>267.39999999999998</v>
      </c>
      <c r="J2383" s="30">
        <v>0.12026913372582</v>
      </c>
      <c r="K2383" s="31">
        <v>0.14997052022079571</v>
      </c>
      <c r="L2383" s="108">
        <f ca="1">REWS!R2383</f>
        <v>11.933189137742145</v>
      </c>
      <c r="M2383" s="22">
        <f t="shared" si="629"/>
        <v>11.728771263854457</v>
      </c>
      <c r="N2383" s="22">
        <f t="shared" ca="1" si="630"/>
        <v>11.771374755667805</v>
      </c>
      <c r="O2383" s="22">
        <f t="shared" si="631"/>
        <v>1.1707693835689308</v>
      </c>
      <c r="P2383" s="81">
        <f t="shared" ca="1" si="632"/>
        <v>12</v>
      </c>
      <c r="Q2383" s="22">
        <f t="shared" ca="1" si="633"/>
        <v>0.7619481273051355</v>
      </c>
      <c r="R2383" s="3">
        <f ca="1">IF(N2383&gt;'Power Curve'!$C$37,0,INDEX(Ci,$P2383,1)*POWER(1-Q2383,3)+INDEX(Ci,$P2383,2)*3*Q2383*POWER(1-Q2383,2)+INDEX(Ci,$P2383,3)*3*POWER(Q2383,2)*(1-Q2383)+INDEX(Ci,$P2383,4)*POWER(Q2383,3))</f>
        <v>1896.5497543504071</v>
      </c>
      <c r="S2383" s="3">
        <f t="shared" si="634"/>
        <v>1904.1600036621089</v>
      </c>
      <c r="T2383" s="3">
        <f t="shared" ca="1" si="635"/>
        <v>-7.6102493117018639</v>
      </c>
      <c r="U2383" s="3">
        <f t="shared" ca="1" si="643"/>
        <v>7.6102493117018639</v>
      </c>
      <c r="W2383" s="34">
        <f t="shared" si="636"/>
        <v>12</v>
      </c>
      <c r="X2383" s="73" t="b">
        <f>COUNTIF('Power Curve'!$D$2:$D$31,W2383)&gt;0</f>
        <v>1</v>
      </c>
      <c r="Y2383" s="73" t="b">
        <f t="shared" si="637"/>
        <v>0</v>
      </c>
      <c r="Z2383" s="73" t="b">
        <f t="shared" si="644"/>
        <v>1</v>
      </c>
      <c r="AA2383" s="34" t="str">
        <f t="shared" si="638"/>
        <v>Inner</v>
      </c>
      <c r="AB2383" s="35" t="str">
        <f t="shared" si="645"/>
        <v>1.1-1.2</v>
      </c>
      <c r="AC2383" s="36" t="str">
        <f t="shared" si="639"/>
        <v>8-9</v>
      </c>
      <c r="AD2383" s="36" t="str">
        <f t="shared" si="640"/>
        <v>Mar</v>
      </c>
      <c r="AE2383" s="35" t="str">
        <f t="shared" si="641"/>
        <v>265-275</v>
      </c>
      <c r="AF2383" s="36" t="str">
        <f t="shared" si="642"/>
        <v>Inner-TI</v>
      </c>
    </row>
    <row r="2384" spans="5:32" x14ac:dyDescent="0.3">
      <c r="E2384" s="12">
        <v>40990.354166666664</v>
      </c>
      <c r="F2384" s="16">
        <v>11.38</v>
      </c>
      <c r="G2384" s="16">
        <v>1758.019943237302</v>
      </c>
      <c r="H2384" s="29">
        <v>1.1755859641677135</v>
      </c>
      <c r="I2384" s="26">
        <v>270.39999999999998</v>
      </c>
      <c r="J2384" s="30">
        <v>0.11687170474516696</v>
      </c>
      <c r="K2384" s="31">
        <v>0.14515008073793703</v>
      </c>
      <c r="L2384" s="108">
        <f ca="1">REWS!R2384</f>
        <v>11.339962770065693</v>
      </c>
      <c r="M2384" s="22">
        <f t="shared" si="629"/>
        <v>11.224879733793212</v>
      </c>
      <c r="N2384" s="22">
        <f t="shared" ca="1" si="630"/>
        <v>11.185388249532508</v>
      </c>
      <c r="O2384" s="22">
        <f t="shared" si="631"/>
        <v>1.0928913232634498</v>
      </c>
      <c r="P2384" s="81">
        <f t="shared" ca="1" si="632"/>
        <v>12</v>
      </c>
      <c r="Q2384" s="22">
        <f t="shared" ca="1" si="633"/>
        <v>0.19752335891474873</v>
      </c>
      <c r="R2384" s="3">
        <f ca="1">IF(N2384&gt;'Power Curve'!$C$37,0,INDEX(Ci,$P2384,1)*POWER(1-Q2384,3)+INDEX(Ci,$P2384,2)*3*Q2384*POWER(1-Q2384,2)+INDEX(Ci,$P2384,3)*3*POWER(Q2384,2)*(1-Q2384)+INDEX(Ci,$P2384,4)*POWER(Q2384,3))</f>
        <v>1811.8040496057124</v>
      </c>
      <c r="S2384" s="3">
        <f t="shared" si="634"/>
        <v>1758.019943237302</v>
      </c>
      <c r="T2384" s="3">
        <f t="shared" ca="1" si="635"/>
        <v>53.784106368410448</v>
      </c>
      <c r="U2384" s="3">
        <f t="shared" ca="1" si="643"/>
        <v>53.784106368410448</v>
      </c>
      <c r="W2384" s="34">
        <f t="shared" si="636"/>
        <v>11</v>
      </c>
      <c r="X2384" s="73" t="b">
        <f>COUNTIF('Power Curve'!$D$2:$D$31,W2384)&gt;0</f>
        <v>1</v>
      </c>
      <c r="Y2384" s="73" t="b">
        <f t="shared" si="637"/>
        <v>0</v>
      </c>
      <c r="Z2384" s="73" t="b">
        <f t="shared" si="644"/>
        <v>1</v>
      </c>
      <c r="AA2384" s="34" t="str">
        <f t="shared" si="638"/>
        <v>Inner</v>
      </c>
      <c r="AB2384" s="35" t="str">
        <f t="shared" si="645"/>
        <v>1.0-1.1</v>
      </c>
      <c r="AC2384" s="36" t="str">
        <f t="shared" si="639"/>
        <v>8-9</v>
      </c>
      <c r="AD2384" s="36" t="str">
        <f t="shared" si="640"/>
        <v>Mar</v>
      </c>
      <c r="AE2384" s="35" t="str">
        <f t="shared" si="641"/>
        <v>265-275</v>
      </c>
      <c r="AF2384" s="36" t="str">
        <f t="shared" si="642"/>
        <v>Inner-TI</v>
      </c>
    </row>
    <row r="2385" spans="5:32" x14ac:dyDescent="0.3">
      <c r="E2385" s="12">
        <v>40990.361111111109</v>
      </c>
      <c r="F2385" s="16">
        <v>13.48</v>
      </c>
      <c r="G2385" s="16">
        <v>1932.690002441411</v>
      </c>
      <c r="H2385" s="29">
        <v>1.174910195054945</v>
      </c>
      <c r="I2385" s="26">
        <v>273.2</v>
      </c>
      <c r="J2385" s="30">
        <v>0.14985163204747773</v>
      </c>
      <c r="K2385" s="31">
        <v>0.14322349880770183</v>
      </c>
      <c r="L2385" s="108">
        <f ca="1">REWS!R2385</f>
        <v>13.405348969009134</v>
      </c>
      <c r="M2385" s="22">
        <f t="shared" si="629"/>
        <v>13.29370651839198</v>
      </c>
      <c r="N2385" s="22">
        <f t="shared" ca="1" si="630"/>
        <v>13.220087163993764</v>
      </c>
      <c r="O2385" s="22">
        <f t="shared" si="631"/>
        <v>1.4126351718512491</v>
      </c>
      <c r="P2385" s="81">
        <f t="shared" ca="1" si="632"/>
        <v>14</v>
      </c>
      <c r="Q2385" s="22">
        <f t="shared" ca="1" si="633"/>
        <v>0.23886174952608399</v>
      </c>
      <c r="R2385" s="3">
        <f ca="1">IF(N2385&gt;'Power Curve'!$C$37,0,INDEX(Ci,$P2385,1)*POWER(1-Q2385,3)+INDEX(Ci,$P2385,2)*3*Q2385*POWER(1-Q2385,2)+INDEX(Ci,$P2385,3)*3*POWER(Q2385,2)*(1-Q2385)+INDEX(Ci,$P2385,4)*POWER(Q2385,3))</f>
        <v>1959.7416195404367</v>
      </c>
      <c r="S2385" s="3">
        <f t="shared" si="634"/>
        <v>1932.690002441411</v>
      </c>
      <c r="T2385" s="3">
        <f t="shared" ca="1" si="635"/>
        <v>27.051617099025634</v>
      </c>
      <c r="U2385" s="3">
        <f t="shared" ca="1" si="643"/>
        <v>27.051617099025634</v>
      </c>
      <c r="W2385" s="34">
        <f t="shared" si="636"/>
        <v>13</v>
      </c>
      <c r="X2385" s="73" t="b">
        <f>COUNTIF('Power Curve'!$D$2:$D$31,W2385)&gt;0</f>
        <v>1</v>
      </c>
      <c r="Y2385" s="73" t="b">
        <f t="shared" si="637"/>
        <v>0</v>
      </c>
      <c r="Z2385" s="73" t="b">
        <f t="shared" si="644"/>
        <v>1</v>
      </c>
      <c r="AA2385" s="34" t="str">
        <f t="shared" si="638"/>
        <v>Outer</v>
      </c>
      <c r="AB2385" s="35" t="str">
        <f t="shared" si="645"/>
        <v>1.4-1.5</v>
      </c>
      <c r="AC2385" s="36" t="str">
        <f t="shared" si="639"/>
        <v>8-9</v>
      </c>
      <c r="AD2385" s="36" t="str">
        <f t="shared" si="640"/>
        <v>Mar</v>
      </c>
      <c r="AE2385" s="35" t="str">
        <f t="shared" si="641"/>
        <v>265-275</v>
      </c>
      <c r="AF2385" s="36" t="str">
        <f t="shared" si="642"/>
        <v>HWS-HTI</v>
      </c>
    </row>
    <row r="2386" spans="5:32" x14ac:dyDescent="0.3">
      <c r="E2386" s="12">
        <v>40990.395833333336</v>
      </c>
      <c r="F2386" s="16">
        <v>11.96</v>
      </c>
      <c r="G2386" s="16">
        <v>1897.2799987792939</v>
      </c>
      <c r="H2386" s="29">
        <v>1.1760258643631361</v>
      </c>
      <c r="I2386" s="26">
        <v>270.2</v>
      </c>
      <c r="J2386" s="30">
        <v>0.12792642140468227</v>
      </c>
      <c r="K2386" s="31">
        <v>0.15999809110932073</v>
      </c>
      <c r="L2386" s="108">
        <f ca="1">REWS!R2386</f>
        <v>11.862145520524832</v>
      </c>
      <c r="M2386" s="22">
        <f t="shared" si="629"/>
        <v>11.79844505871975</v>
      </c>
      <c r="N2386" s="22">
        <f t="shared" ca="1" si="630"/>
        <v>11.701912391509266</v>
      </c>
      <c r="O2386" s="22">
        <f t="shared" si="631"/>
        <v>1.1815376931643937</v>
      </c>
      <c r="P2386" s="81">
        <f t="shared" ca="1" si="632"/>
        <v>12</v>
      </c>
      <c r="Q2386" s="22">
        <f t="shared" ca="1" si="633"/>
        <v>0.69504167401390549</v>
      </c>
      <c r="R2386" s="3">
        <f ca="1">IF(N2386&gt;'Power Curve'!$C$37,0,INDEX(Ci,$P2386,1)*POWER(1-Q2386,3)+INDEX(Ci,$P2386,2)*3*Q2386*POWER(1-Q2386,2)+INDEX(Ci,$P2386,3)*3*POWER(Q2386,2)*(1-Q2386)+INDEX(Ci,$P2386,4)*POWER(Q2386,3))</f>
        <v>1888.7460566594316</v>
      </c>
      <c r="S2386" s="3">
        <f t="shared" si="634"/>
        <v>1897.2799987792939</v>
      </c>
      <c r="T2386" s="3">
        <f t="shared" ca="1" si="635"/>
        <v>-8.5339421198623313</v>
      </c>
      <c r="U2386" s="3">
        <f t="shared" ca="1" si="643"/>
        <v>8.5339421198623313</v>
      </c>
      <c r="W2386" s="34">
        <f t="shared" si="636"/>
        <v>12</v>
      </c>
      <c r="X2386" s="73" t="b">
        <f>COUNTIF('Power Curve'!$D$2:$D$31,W2386)&gt;0</f>
        <v>1</v>
      </c>
      <c r="Y2386" s="73" t="b">
        <f t="shared" si="637"/>
        <v>0</v>
      </c>
      <c r="Z2386" s="73" t="b">
        <f t="shared" si="644"/>
        <v>1</v>
      </c>
      <c r="AA2386" s="34" t="str">
        <f t="shared" si="638"/>
        <v>Inner</v>
      </c>
      <c r="AB2386" s="35" t="str">
        <f t="shared" si="645"/>
        <v>1.1-1.2</v>
      </c>
      <c r="AC2386" s="36" t="str">
        <f t="shared" si="639"/>
        <v>9-10</v>
      </c>
      <c r="AD2386" s="36" t="str">
        <f t="shared" si="640"/>
        <v>Mar</v>
      </c>
      <c r="AE2386" s="35" t="str">
        <f t="shared" si="641"/>
        <v>265-275</v>
      </c>
      <c r="AF2386" s="36" t="str">
        <f t="shared" si="642"/>
        <v>Inner-TI</v>
      </c>
    </row>
    <row r="2387" spans="5:32" x14ac:dyDescent="0.3">
      <c r="E2387" s="12">
        <v>40990.756944444445</v>
      </c>
      <c r="F2387" s="16">
        <v>10.64</v>
      </c>
      <c r="G2387" s="16">
        <v>1817.179992675781</v>
      </c>
      <c r="H2387" s="29">
        <v>1.195875959644719</v>
      </c>
      <c r="I2387" s="26">
        <v>275.39999999999998</v>
      </c>
      <c r="J2387" s="30">
        <v>9.492481203007519E-2</v>
      </c>
      <c r="K2387" s="31">
        <v>0.20264516738346949</v>
      </c>
      <c r="L2387" s="108">
        <f ca="1">REWS!R2387</f>
        <v>10.715147265739059</v>
      </c>
      <c r="M2387" s="22">
        <f t="shared" si="629"/>
        <v>10.555001763815314</v>
      </c>
      <c r="N2387" s="22">
        <f t="shared" ca="1" si="630"/>
        <v>10.629548711411335</v>
      </c>
      <c r="O2387" s="22">
        <f t="shared" si="631"/>
        <v>0.98935952359832902</v>
      </c>
      <c r="P2387" s="81">
        <f t="shared" ca="1" si="632"/>
        <v>11</v>
      </c>
      <c r="Q2387" s="22">
        <f t="shared" ca="1" si="633"/>
        <v>0.65957517369440588</v>
      </c>
      <c r="R2387" s="3">
        <f ca="1">IF(N2387&gt;'Power Curve'!$C$37,0,INDEX(Ci,$P2387,1)*POWER(1-Q2387,3)+INDEX(Ci,$P2387,2)*3*Q2387*POWER(1-Q2387,2)+INDEX(Ci,$P2387,3)*3*POWER(Q2387,2)*(1-Q2387)+INDEX(Ci,$P2387,4)*POWER(Q2387,3))</f>
        <v>1702.8864447275607</v>
      </c>
      <c r="S2387" s="3">
        <f t="shared" si="634"/>
        <v>1817.179992675781</v>
      </c>
      <c r="T2387" s="3">
        <f t="shared" ca="1" si="635"/>
        <v>-114.29354794822029</v>
      </c>
      <c r="U2387" s="3">
        <f t="shared" ca="1" si="643"/>
        <v>114.29354794822029</v>
      </c>
      <c r="W2387" s="34">
        <f t="shared" si="636"/>
        <v>11</v>
      </c>
      <c r="X2387" s="73" t="b">
        <f>COUNTIF('Power Curve'!$D$2:$D$31,W2387)&gt;0</f>
        <v>1</v>
      </c>
      <c r="Y2387" s="73" t="b">
        <f t="shared" si="637"/>
        <v>0</v>
      </c>
      <c r="Z2387" s="73" t="b">
        <f t="shared" si="644"/>
        <v>1</v>
      </c>
      <c r="AA2387" s="34" t="str">
        <f t="shared" si="638"/>
        <v>Outer</v>
      </c>
      <c r="AB2387" s="35" t="str">
        <f t="shared" si="645"/>
        <v>0.9-1.0</v>
      </c>
      <c r="AC2387" s="36" t="str">
        <f t="shared" si="639"/>
        <v>18-19</v>
      </c>
      <c r="AD2387" s="36" t="str">
        <f t="shared" si="640"/>
        <v>Mar</v>
      </c>
      <c r="AE2387" s="35" t="str">
        <f t="shared" si="641"/>
        <v>275-285</v>
      </c>
      <c r="AF2387" s="36" t="str">
        <f t="shared" si="642"/>
        <v>HWS-LTI</v>
      </c>
    </row>
    <row r="2388" spans="5:32" x14ac:dyDescent="0.3">
      <c r="E2388" s="12">
        <v>40990.763888888891</v>
      </c>
      <c r="F2388" s="16">
        <v>11.48</v>
      </c>
      <c r="G2388" s="16">
        <v>1810.729980468748</v>
      </c>
      <c r="H2388" s="29">
        <v>1.1960505847827161</v>
      </c>
      <c r="I2388" s="26">
        <v>277.7</v>
      </c>
      <c r="J2388" s="30">
        <v>9.6689895470383286E-2</v>
      </c>
      <c r="K2388" s="31">
        <v>0.18282204126888146</v>
      </c>
      <c r="L2388" s="108">
        <f ca="1">REWS!R2388</f>
        <v>11.566456592302369</v>
      </c>
      <c r="M2388" s="22">
        <f t="shared" si="629"/>
        <v>11.388845666443284</v>
      </c>
      <c r="N2388" s="22">
        <f t="shared" ca="1" si="630"/>
        <v>11.474615769803762</v>
      </c>
      <c r="O2388" s="22">
        <f t="shared" si="631"/>
        <v>1.1182327867117732</v>
      </c>
      <c r="P2388" s="81">
        <f t="shared" ca="1" si="632"/>
        <v>12</v>
      </c>
      <c r="Q2388" s="22">
        <f t="shared" ca="1" si="633"/>
        <v>0.476108572792586</v>
      </c>
      <c r="R2388" s="3">
        <f ca="1">IF(N2388&gt;'Power Curve'!$C$37,0,INDEX(Ci,$P2388,1)*POWER(1-Q2388,3)+INDEX(Ci,$P2388,2)*3*Q2388*POWER(1-Q2388,2)+INDEX(Ci,$P2388,3)*3*POWER(Q2388,2)*(1-Q2388)+INDEX(Ci,$P2388,4)*POWER(Q2388,3))</f>
        <v>1858.3120210928944</v>
      </c>
      <c r="S2388" s="3">
        <f t="shared" si="634"/>
        <v>1810.729980468748</v>
      </c>
      <c r="T2388" s="3">
        <f t="shared" ca="1" si="635"/>
        <v>47.58204062414643</v>
      </c>
      <c r="U2388" s="3">
        <f t="shared" ca="1" si="643"/>
        <v>47.58204062414643</v>
      </c>
      <c r="W2388" s="34">
        <f t="shared" si="636"/>
        <v>11</v>
      </c>
      <c r="X2388" s="73" t="b">
        <f>COUNTIF('Power Curve'!$D$2:$D$31,W2388)&gt;0</f>
        <v>1</v>
      </c>
      <c r="Y2388" s="73" t="b">
        <f t="shared" si="637"/>
        <v>0</v>
      </c>
      <c r="Z2388" s="73" t="b">
        <f t="shared" si="644"/>
        <v>1</v>
      </c>
      <c r="AA2388" s="34" t="str">
        <f t="shared" si="638"/>
        <v>Outer</v>
      </c>
      <c r="AB2388" s="35" t="str">
        <f t="shared" si="645"/>
        <v>1.1-1.2</v>
      </c>
      <c r="AC2388" s="36" t="str">
        <f t="shared" si="639"/>
        <v>18-19</v>
      </c>
      <c r="AD2388" s="36" t="str">
        <f t="shared" si="640"/>
        <v>Mar</v>
      </c>
      <c r="AE2388" s="35" t="str">
        <f t="shared" si="641"/>
        <v>275-285</v>
      </c>
      <c r="AF2388" s="36" t="str">
        <f t="shared" si="642"/>
        <v>HWS-LTI</v>
      </c>
    </row>
    <row r="2389" spans="5:32" x14ac:dyDescent="0.3">
      <c r="E2389" s="12">
        <v>40990.770833333336</v>
      </c>
      <c r="F2389" s="16">
        <v>10.64</v>
      </c>
      <c r="G2389" s="16">
        <v>1530.2599945068359</v>
      </c>
      <c r="H2389" s="29">
        <v>1.1965747658008425</v>
      </c>
      <c r="I2389" s="26">
        <v>276.7</v>
      </c>
      <c r="J2389" s="30">
        <v>0.11560150375939848</v>
      </c>
      <c r="K2389" s="31">
        <v>0.1702730675390953</v>
      </c>
      <c r="L2389" s="108">
        <f ca="1">REWS!R2389</f>
        <v>10.736697613380299</v>
      </c>
      <c r="M2389" s="22">
        <f t="shared" si="629"/>
        <v>10.557057290260989</v>
      </c>
      <c r="N2389" s="22">
        <f t="shared" ca="1" si="630"/>
        <v>10.653001110212804</v>
      </c>
      <c r="O2389" s="22">
        <f t="shared" si="631"/>
        <v>0.98967721183666146</v>
      </c>
      <c r="P2389" s="81">
        <f t="shared" ca="1" si="632"/>
        <v>11</v>
      </c>
      <c r="Q2389" s="22">
        <f t="shared" ca="1" si="633"/>
        <v>0.68233586174109762</v>
      </c>
      <c r="R2389" s="3">
        <f ca="1">IF(N2389&gt;'Power Curve'!$C$37,0,INDEX(Ci,$P2389,1)*POWER(1-Q2389,3)+INDEX(Ci,$P2389,2)*3*Q2389*POWER(1-Q2389,2)+INDEX(Ci,$P2389,3)*3*POWER(Q2389,2)*(1-Q2389)+INDEX(Ci,$P2389,4)*POWER(Q2389,3))</f>
        <v>1708.418001518432</v>
      </c>
      <c r="S2389" s="3">
        <f t="shared" si="634"/>
        <v>1530.2599945068359</v>
      </c>
      <c r="T2389" s="3">
        <f t="shared" ca="1" si="635"/>
        <v>178.15800701159606</v>
      </c>
      <c r="U2389" s="3">
        <f t="shared" ca="1" si="643"/>
        <v>178.15800701159606</v>
      </c>
      <c r="W2389" s="34">
        <f t="shared" si="636"/>
        <v>11</v>
      </c>
      <c r="X2389" s="73" t="b">
        <f>COUNTIF('Power Curve'!$D$2:$D$31,W2389)&gt;0</f>
        <v>1</v>
      </c>
      <c r="Y2389" s="73" t="b">
        <f t="shared" si="637"/>
        <v>0</v>
      </c>
      <c r="Z2389" s="73" t="b">
        <f t="shared" si="644"/>
        <v>1</v>
      </c>
      <c r="AA2389" s="34" t="str">
        <f t="shared" si="638"/>
        <v>Inner</v>
      </c>
      <c r="AB2389" s="35" t="str">
        <f t="shared" si="645"/>
        <v>0.9-1.0</v>
      </c>
      <c r="AC2389" s="36" t="str">
        <f t="shared" si="639"/>
        <v>18-19</v>
      </c>
      <c r="AD2389" s="36" t="str">
        <f t="shared" si="640"/>
        <v>Mar</v>
      </c>
      <c r="AE2389" s="35" t="str">
        <f t="shared" si="641"/>
        <v>275-285</v>
      </c>
      <c r="AF2389" s="36" t="str">
        <f t="shared" si="642"/>
        <v>Inner-TI</v>
      </c>
    </row>
    <row r="2390" spans="5:32" x14ac:dyDescent="0.3">
      <c r="E2390" s="12">
        <v>40990.777777777781</v>
      </c>
      <c r="F2390" s="16">
        <v>10.96</v>
      </c>
      <c r="G2390" s="16">
        <v>1737.6099548339839</v>
      </c>
      <c r="H2390" s="29">
        <v>1.1970556691305814</v>
      </c>
      <c r="I2390" s="26">
        <v>278.2</v>
      </c>
      <c r="J2390" s="30">
        <v>0.11770072992700729</v>
      </c>
      <c r="K2390" s="31">
        <v>0.17019446092901819</v>
      </c>
      <c r="L2390" s="108">
        <f ca="1">REWS!R2390</f>
        <v>10.976077606350959</v>
      </c>
      <c r="M2390" s="22">
        <f t="shared" si="629"/>
        <v>10.876019406270146</v>
      </c>
      <c r="N2390" s="22">
        <f t="shared" ca="1" si="630"/>
        <v>10.891973818558412</v>
      </c>
      <c r="O2390" s="22">
        <f t="shared" si="631"/>
        <v>1.0389738350656841</v>
      </c>
      <c r="P2390" s="81">
        <f t="shared" ca="1" si="632"/>
        <v>11</v>
      </c>
      <c r="Q2390" s="22">
        <f t="shared" ca="1" si="633"/>
        <v>0.91426025089939311</v>
      </c>
      <c r="R2390" s="3">
        <f ca="1">IF(N2390&gt;'Power Curve'!$C$37,0,INDEX(Ci,$P2390,1)*POWER(1-Q2390,3)+INDEX(Ci,$P2390,2)*3*Q2390*POWER(1-Q2390,2)+INDEX(Ci,$P2390,3)*3*POWER(Q2390,2)*(1-Q2390)+INDEX(Ci,$P2390,4)*POWER(Q2390,3))</f>
        <v>1759.7685394440425</v>
      </c>
      <c r="S2390" s="3">
        <f t="shared" si="634"/>
        <v>1737.6099548339839</v>
      </c>
      <c r="T2390" s="3">
        <f t="shared" ca="1" si="635"/>
        <v>22.158584610058597</v>
      </c>
      <c r="U2390" s="3">
        <f t="shared" ca="1" si="643"/>
        <v>22.158584610058597</v>
      </c>
      <c r="W2390" s="34">
        <f t="shared" si="636"/>
        <v>11</v>
      </c>
      <c r="X2390" s="73" t="b">
        <f>COUNTIF('Power Curve'!$D$2:$D$31,W2390)&gt;0</f>
        <v>1</v>
      </c>
      <c r="Y2390" s="73" t="b">
        <f t="shared" si="637"/>
        <v>0</v>
      </c>
      <c r="Z2390" s="73" t="b">
        <f t="shared" si="644"/>
        <v>1</v>
      </c>
      <c r="AA2390" s="34" t="str">
        <f t="shared" si="638"/>
        <v>Inner</v>
      </c>
      <c r="AB2390" s="35" t="str">
        <f t="shared" si="645"/>
        <v>1.0-1.1</v>
      </c>
      <c r="AC2390" s="36" t="str">
        <f t="shared" si="639"/>
        <v>18-19</v>
      </c>
      <c r="AD2390" s="36" t="str">
        <f t="shared" si="640"/>
        <v>Mar</v>
      </c>
      <c r="AE2390" s="35" t="str">
        <f t="shared" si="641"/>
        <v>275-285</v>
      </c>
      <c r="AF2390" s="36" t="str">
        <f t="shared" si="642"/>
        <v>Inner-TI</v>
      </c>
    </row>
    <row r="2391" spans="5:32" x14ac:dyDescent="0.3">
      <c r="E2391" s="12">
        <v>40990.784722222219</v>
      </c>
      <c r="F2391" s="16">
        <v>11.04</v>
      </c>
      <c r="G2391" s="16">
        <v>1823.320007324216</v>
      </c>
      <c r="H2391" s="29">
        <v>1.1971748766659267</v>
      </c>
      <c r="I2391" s="26">
        <v>275.7</v>
      </c>
      <c r="J2391" s="30">
        <v>0.11141304347826088</v>
      </c>
      <c r="K2391" s="31">
        <v>0.16121958348110221</v>
      </c>
      <c r="L2391" s="108">
        <f ca="1">REWS!R2391</f>
        <v>11.146025612436681</v>
      </c>
      <c r="M2391" s="22">
        <f t="shared" si="629"/>
        <v>10.955770058056558</v>
      </c>
      <c r="N2391" s="22">
        <f t="shared" ca="1" si="630"/>
        <v>11.06098674556751</v>
      </c>
      <c r="O2391" s="22">
        <f t="shared" si="631"/>
        <v>1.0512995553818576</v>
      </c>
      <c r="P2391" s="81">
        <f t="shared" ca="1" si="632"/>
        <v>12</v>
      </c>
      <c r="Q2391" s="22">
        <f t="shared" ca="1" si="633"/>
        <v>7.7699285616637484E-2</v>
      </c>
      <c r="R2391" s="3">
        <f ca="1">IF(N2391&gt;'Power Curve'!$C$37,0,INDEX(Ci,$P2391,1)*POWER(1-Q2391,3)+INDEX(Ci,$P2391,2)*3*Q2391*POWER(1-Q2391,2)+INDEX(Ci,$P2391,3)*3*POWER(Q2391,2)*(1-Q2391)+INDEX(Ci,$P2391,4)*POWER(Q2391,3))</f>
        <v>1790.2756072089824</v>
      </c>
      <c r="S2391" s="3">
        <f t="shared" si="634"/>
        <v>1823.320007324216</v>
      </c>
      <c r="T2391" s="3">
        <f t="shared" ca="1" si="635"/>
        <v>-33.044400115233657</v>
      </c>
      <c r="U2391" s="3">
        <f t="shared" ca="1" si="643"/>
        <v>33.044400115233657</v>
      </c>
      <c r="W2391" s="34">
        <f t="shared" si="636"/>
        <v>11</v>
      </c>
      <c r="X2391" s="73" t="b">
        <f>COUNTIF('Power Curve'!$D$2:$D$31,W2391)&gt;0</f>
        <v>1</v>
      </c>
      <c r="Y2391" s="73" t="b">
        <f t="shared" si="637"/>
        <v>0</v>
      </c>
      <c r="Z2391" s="73" t="b">
        <f t="shared" si="644"/>
        <v>1</v>
      </c>
      <c r="AA2391" s="34" t="str">
        <f t="shared" si="638"/>
        <v>Inner</v>
      </c>
      <c r="AB2391" s="35" t="str">
        <f t="shared" si="645"/>
        <v>1.0-1.1</v>
      </c>
      <c r="AC2391" s="36" t="str">
        <f t="shared" si="639"/>
        <v>18-19</v>
      </c>
      <c r="AD2391" s="36" t="str">
        <f t="shared" si="640"/>
        <v>Mar</v>
      </c>
      <c r="AE2391" s="35" t="str">
        <f t="shared" si="641"/>
        <v>275-285</v>
      </c>
      <c r="AF2391" s="36" t="str">
        <f t="shared" si="642"/>
        <v>Inner-TI</v>
      </c>
    </row>
    <row r="2392" spans="5:32" x14ac:dyDescent="0.3">
      <c r="E2392" s="12">
        <v>40990.791666666664</v>
      </c>
      <c r="F2392" s="16">
        <v>10.88</v>
      </c>
      <c r="G2392" s="16">
        <v>1852.0399475097661</v>
      </c>
      <c r="H2392" s="29">
        <v>1.1977877797069787</v>
      </c>
      <c r="I2392" s="26">
        <v>274</v>
      </c>
      <c r="J2392" s="30">
        <v>9.5588235294117641E-2</v>
      </c>
      <c r="K2392" s="31">
        <v>0.17734624300400376</v>
      </c>
      <c r="L2392" s="108">
        <f ca="1">REWS!R2392</f>
        <v>10.916975746393708</v>
      </c>
      <c r="M2392" s="22">
        <f t="shared" si="629"/>
        <v>10.798833002133097</v>
      </c>
      <c r="N2392" s="22">
        <f t="shared" ca="1" si="630"/>
        <v>10.835532901989245</v>
      </c>
      <c r="O2392" s="22">
        <f t="shared" si="631"/>
        <v>1.0270444274897765</v>
      </c>
      <c r="P2392" s="81">
        <f t="shared" ca="1" si="632"/>
        <v>11</v>
      </c>
      <c r="Q2392" s="22">
        <f t="shared" ca="1" si="633"/>
        <v>0.85948401645212158</v>
      </c>
      <c r="R2392" s="3">
        <f ca="1">IF(N2392&gt;'Power Curve'!$C$37,0,INDEX(Ci,$P2392,1)*POWER(1-Q2392,3)+INDEX(Ci,$P2392,2)*3*Q2392*POWER(1-Q2392,2)+INDEX(Ci,$P2392,3)*3*POWER(Q2392,2)*(1-Q2392)+INDEX(Ci,$P2392,4)*POWER(Q2392,3))</f>
        <v>1748.5328813776446</v>
      </c>
      <c r="S2392" s="3">
        <f t="shared" si="634"/>
        <v>1852.0399475097661</v>
      </c>
      <c r="T2392" s="3">
        <f t="shared" ca="1" si="635"/>
        <v>-103.50706613212151</v>
      </c>
      <c r="U2392" s="3">
        <f t="shared" ca="1" si="643"/>
        <v>103.50706613212151</v>
      </c>
      <c r="W2392" s="34">
        <f t="shared" si="636"/>
        <v>11</v>
      </c>
      <c r="X2392" s="73" t="b">
        <f>COUNTIF('Power Curve'!$D$2:$D$31,W2392)&gt;0</f>
        <v>1</v>
      </c>
      <c r="Y2392" s="73" t="b">
        <f t="shared" si="637"/>
        <v>0</v>
      </c>
      <c r="Z2392" s="73" t="b">
        <f t="shared" si="644"/>
        <v>1</v>
      </c>
      <c r="AA2392" s="34" t="str">
        <f t="shared" si="638"/>
        <v>Outer</v>
      </c>
      <c r="AB2392" s="35" t="str">
        <f t="shared" si="645"/>
        <v>1.0-1.1</v>
      </c>
      <c r="AC2392" s="36" t="str">
        <f t="shared" si="639"/>
        <v>19-20</v>
      </c>
      <c r="AD2392" s="36" t="str">
        <f t="shared" si="640"/>
        <v>Mar</v>
      </c>
      <c r="AE2392" s="35" t="str">
        <f t="shared" si="641"/>
        <v>265-275</v>
      </c>
      <c r="AF2392" s="36" t="str">
        <f t="shared" si="642"/>
        <v>HWS-LTI</v>
      </c>
    </row>
    <row r="2393" spans="5:32" x14ac:dyDescent="0.3">
      <c r="E2393" s="12">
        <v>40990.798611111109</v>
      </c>
      <c r="F2393" s="16">
        <v>10.71</v>
      </c>
      <c r="G2393" s="16">
        <v>1708.320022583008</v>
      </c>
      <c r="H2393" s="29">
        <v>1.1983136249520125</v>
      </c>
      <c r="I2393" s="26">
        <v>277.3</v>
      </c>
      <c r="J2393" s="30">
        <v>0.11484593837535013</v>
      </c>
      <c r="K2393" s="31">
        <v>0.13784231813450082</v>
      </c>
      <c r="L2393" s="108">
        <f ca="1">REWS!R2393</f>
        <v>10.689591641023169</v>
      </c>
      <c r="M2393" s="22">
        <f t="shared" si="629"/>
        <v>10.631656595580862</v>
      </c>
      <c r="N2393" s="22">
        <f t="shared" ca="1" si="630"/>
        <v>10.611397523281981</v>
      </c>
      <c r="O2393" s="22">
        <f t="shared" si="631"/>
        <v>1.0012067749506555</v>
      </c>
      <c r="P2393" s="81">
        <f t="shared" ca="1" si="632"/>
        <v>11</v>
      </c>
      <c r="Q2393" s="22">
        <f t="shared" ca="1" si="633"/>
        <v>0.64195934112280773</v>
      </c>
      <c r="R2393" s="3">
        <f ca="1">IF(N2393&gt;'Power Curve'!$C$37,0,INDEX(Ci,$P2393,1)*POWER(1-Q2393,3)+INDEX(Ci,$P2393,2)*3*Q2393*POWER(1-Q2393,2)+INDEX(Ci,$P2393,3)*3*POWER(Q2393,2)*(1-Q2393)+INDEX(Ci,$P2393,4)*POWER(Q2393,3))</f>
        <v>1698.5517217596057</v>
      </c>
      <c r="S2393" s="3">
        <f t="shared" si="634"/>
        <v>1708.320022583008</v>
      </c>
      <c r="T2393" s="3">
        <f t="shared" ca="1" si="635"/>
        <v>-9.7683008234023418</v>
      </c>
      <c r="U2393" s="3">
        <f t="shared" ca="1" si="643"/>
        <v>9.7683008234023418</v>
      </c>
      <c r="W2393" s="34">
        <f t="shared" si="636"/>
        <v>11</v>
      </c>
      <c r="X2393" s="73" t="b">
        <f>COUNTIF('Power Curve'!$D$2:$D$31,W2393)&gt;0</f>
        <v>1</v>
      </c>
      <c r="Y2393" s="73" t="b">
        <f t="shared" si="637"/>
        <v>0</v>
      </c>
      <c r="Z2393" s="73" t="b">
        <f t="shared" si="644"/>
        <v>1</v>
      </c>
      <c r="AA2393" s="34" t="str">
        <f t="shared" si="638"/>
        <v>Inner</v>
      </c>
      <c r="AB2393" s="35" t="str">
        <f t="shared" si="645"/>
        <v>1.0-1.1</v>
      </c>
      <c r="AC2393" s="36" t="str">
        <f t="shared" si="639"/>
        <v>19-20</v>
      </c>
      <c r="AD2393" s="36" t="str">
        <f t="shared" si="640"/>
        <v>Mar</v>
      </c>
      <c r="AE2393" s="35" t="str">
        <f t="shared" si="641"/>
        <v>275-285</v>
      </c>
      <c r="AF2393" s="36" t="str">
        <f t="shared" si="642"/>
        <v>Inner-TI</v>
      </c>
    </row>
    <row r="2394" spans="5:32" x14ac:dyDescent="0.3">
      <c r="E2394" s="12">
        <v>40990.805555555555</v>
      </c>
      <c r="F2394" s="16">
        <v>12</v>
      </c>
      <c r="G2394" s="16">
        <v>1907.370056152349</v>
      </c>
      <c r="H2394" s="29">
        <v>1.1980388388364729</v>
      </c>
      <c r="I2394" s="26">
        <v>281.8</v>
      </c>
      <c r="J2394" s="30">
        <v>0.10166666666666667</v>
      </c>
      <c r="K2394" s="31">
        <v>0.17956993566801135</v>
      </c>
      <c r="L2394" s="108">
        <f ca="1">REWS!R2394</f>
        <v>11.978464628212739</v>
      </c>
      <c r="M2394" s="22">
        <f t="shared" si="629"/>
        <v>11.911309672431805</v>
      </c>
      <c r="N2394" s="22">
        <f t="shared" ca="1" si="630"/>
        <v>11.889933465576055</v>
      </c>
      <c r="O2394" s="22">
        <f t="shared" si="631"/>
        <v>1.1989812830416715</v>
      </c>
      <c r="P2394" s="81">
        <f t="shared" ca="1" si="632"/>
        <v>12</v>
      </c>
      <c r="Q2394" s="22">
        <f t="shared" ca="1" si="633"/>
        <v>0.87614439578572134</v>
      </c>
      <c r="R2394" s="3">
        <f ca="1">IF(N2394&gt;'Power Curve'!$C$37,0,INDEX(Ci,$P2394,1)*POWER(1-Q2394,3)+INDEX(Ci,$P2394,2)*3*Q2394*POWER(1-Q2394,2)+INDEX(Ci,$P2394,3)*3*POWER(Q2394,2)*(1-Q2394)+INDEX(Ci,$P2394,4)*POWER(Q2394,3))</f>
        <v>1907.9258527888996</v>
      </c>
      <c r="S2394" s="3">
        <f t="shared" si="634"/>
        <v>1907.370056152349</v>
      </c>
      <c r="T2394" s="3">
        <f t="shared" ca="1" si="635"/>
        <v>0.55579663655066724</v>
      </c>
      <c r="U2394" s="3">
        <f t="shared" ca="1" si="643"/>
        <v>0.55579663655066724</v>
      </c>
      <c r="W2394" s="34">
        <f t="shared" si="636"/>
        <v>12</v>
      </c>
      <c r="X2394" s="73" t="b">
        <f>COUNTIF('Power Curve'!$D$2:$D$31,W2394)&gt;0</f>
        <v>1</v>
      </c>
      <c r="Y2394" s="73" t="b">
        <f t="shared" si="637"/>
        <v>0</v>
      </c>
      <c r="Z2394" s="73" t="b">
        <f t="shared" si="644"/>
        <v>1</v>
      </c>
      <c r="AA2394" s="34" t="str">
        <f t="shared" si="638"/>
        <v>Inner</v>
      </c>
      <c r="AB2394" s="35" t="str">
        <f t="shared" si="645"/>
        <v>1.1-1.2</v>
      </c>
      <c r="AC2394" s="36" t="str">
        <f t="shared" si="639"/>
        <v>19-20</v>
      </c>
      <c r="AD2394" s="36" t="str">
        <f t="shared" si="640"/>
        <v>Mar</v>
      </c>
      <c r="AE2394" s="35" t="str">
        <f t="shared" si="641"/>
        <v>275-285</v>
      </c>
      <c r="AF2394" s="36" t="str">
        <f t="shared" si="642"/>
        <v>Inner-TI</v>
      </c>
    </row>
    <row r="2395" spans="5:32" x14ac:dyDescent="0.3">
      <c r="E2395" s="12">
        <v>40990.8125</v>
      </c>
      <c r="F2395" s="16">
        <v>11.56</v>
      </c>
      <c r="G2395" s="16">
        <v>1927.3599395751951</v>
      </c>
      <c r="H2395" s="29">
        <v>1.1979950092580609</v>
      </c>
      <c r="I2395" s="26">
        <v>282.39999999999998</v>
      </c>
      <c r="J2395" s="30">
        <v>0.11505190311418685</v>
      </c>
      <c r="K2395" s="31">
        <v>0.14652709612838385</v>
      </c>
      <c r="L2395" s="108">
        <f ca="1">REWS!R2395</f>
        <v>11.648982794056639</v>
      </c>
      <c r="M2395" s="22">
        <f t="shared" si="629"/>
        <v>11.474421719270559</v>
      </c>
      <c r="N2395" s="22">
        <f t="shared" ca="1" si="630"/>
        <v>11.56274577677617</v>
      </c>
      <c r="O2395" s="22">
        <f t="shared" si="631"/>
        <v>1.1314588415374565</v>
      </c>
      <c r="P2395" s="81">
        <f t="shared" ca="1" si="632"/>
        <v>12</v>
      </c>
      <c r="Q2395" s="22">
        <f t="shared" ca="1" si="633"/>
        <v>0.56099578137646344</v>
      </c>
      <c r="R2395" s="3">
        <f ca="1">IF(N2395&gt;'Power Curve'!$C$37,0,INDEX(Ci,$P2395,1)*POWER(1-Q2395,3)+INDEX(Ci,$P2395,2)*3*Q2395*POWER(1-Q2395,2)+INDEX(Ci,$P2395,3)*3*POWER(Q2395,2)*(1-Q2395)+INDEX(Ci,$P2395,4)*POWER(Q2395,3))</f>
        <v>1870.913282231824</v>
      </c>
      <c r="S2395" s="3">
        <f t="shared" si="634"/>
        <v>1927.3599395751951</v>
      </c>
      <c r="T2395" s="3">
        <f t="shared" ca="1" si="635"/>
        <v>-56.446657343371044</v>
      </c>
      <c r="U2395" s="3">
        <f t="shared" ca="1" si="643"/>
        <v>56.446657343371044</v>
      </c>
      <c r="W2395" s="34">
        <f t="shared" si="636"/>
        <v>11</v>
      </c>
      <c r="X2395" s="73" t="b">
        <f>COUNTIF('Power Curve'!$D$2:$D$31,W2395)&gt;0</f>
        <v>1</v>
      </c>
      <c r="Y2395" s="73" t="b">
        <f t="shared" si="637"/>
        <v>0</v>
      </c>
      <c r="Z2395" s="73" t="b">
        <f t="shared" si="644"/>
        <v>1</v>
      </c>
      <c r="AA2395" s="34" t="str">
        <f t="shared" si="638"/>
        <v>Inner</v>
      </c>
      <c r="AB2395" s="35" t="str">
        <f t="shared" si="645"/>
        <v>1.1-1.2</v>
      </c>
      <c r="AC2395" s="36" t="str">
        <f t="shared" si="639"/>
        <v>19-20</v>
      </c>
      <c r="AD2395" s="36" t="str">
        <f t="shared" si="640"/>
        <v>Mar</v>
      </c>
      <c r="AE2395" s="35" t="str">
        <f t="shared" si="641"/>
        <v>275-285</v>
      </c>
      <c r="AF2395" s="36" t="str">
        <f t="shared" si="642"/>
        <v>Inner-TI</v>
      </c>
    </row>
    <row r="2396" spans="5:32" x14ac:dyDescent="0.3">
      <c r="E2396" s="12">
        <v>40990.861111111109</v>
      </c>
      <c r="F2396" s="16">
        <v>13.03</v>
      </c>
      <c r="G2396" s="16">
        <v>1971.820053100588</v>
      </c>
      <c r="H2396" s="29">
        <v>1.1985767207524936</v>
      </c>
      <c r="I2396" s="26">
        <v>292.8</v>
      </c>
      <c r="J2396" s="30">
        <v>0.11435149654643131</v>
      </c>
      <c r="K2396" s="31">
        <v>0.1812175455217066</v>
      </c>
      <c r="L2396" s="108">
        <f ca="1">REWS!R2396</f>
        <v>13.046655572811549</v>
      </c>
      <c r="M2396" s="22">
        <f t="shared" si="629"/>
        <v>12.935632404681192</v>
      </c>
      <c r="N2396" s="22">
        <f t="shared" ca="1" si="630"/>
        <v>12.952167352292827</v>
      </c>
      <c r="O2396" s="22">
        <f t="shared" si="631"/>
        <v>1.3572936632967969</v>
      </c>
      <c r="P2396" s="81">
        <f t="shared" ca="1" si="632"/>
        <v>13</v>
      </c>
      <c r="Q2396" s="22">
        <f t="shared" ca="1" si="633"/>
        <v>0.96117510755964153</v>
      </c>
      <c r="R2396" s="3">
        <f ca="1">IF(N2396&gt;'Power Curve'!$C$37,0,INDEX(Ci,$P2396,1)*POWER(1-Q2396,3)+INDEX(Ci,$P2396,2)*3*Q2396*POWER(1-Q2396,2)+INDEX(Ci,$P2396,3)*3*POWER(Q2396,2)*(1-Q2396)+INDEX(Ci,$P2396,4)*POWER(Q2396,3))</f>
        <v>1952.1266383644354</v>
      </c>
      <c r="S2396" s="3">
        <f t="shared" si="634"/>
        <v>1971.820053100588</v>
      </c>
      <c r="T2396" s="3">
        <f t="shared" ca="1" si="635"/>
        <v>-19.69341473615259</v>
      </c>
      <c r="U2396" s="3">
        <f t="shared" ca="1" si="643"/>
        <v>19.69341473615259</v>
      </c>
      <c r="W2396" s="34">
        <f t="shared" si="636"/>
        <v>13</v>
      </c>
      <c r="X2396" s="73" t="b">
        <f>COUNTIF('Power Curve'!$D$2:$D$31,W2396)&gt;0</f>
        <v>1</v>
      </c>
      <c r="Y2396" s="73" t="b">
        <f t="shared" si="637"/>
        <v>0</v>
      </c>
      <c r="Z2396" s="73" t="b">
        <f t="shared" si="644"/>
        <v>1</v>
      </c>
      <c r="AA2396" s="34" t="str">
        <f t="shared" si="638"/>
        <v>Inner</v>
      </c>
      <c r="AB2396" s="35" t="str">
        <f t="shared" si="645"/>
        <v>1.3-1.4</v>
      </c>
      <c r="AC2396" s="36" t="str">
        <f t="shared" si="639"/>
        <v>20-21</v>
      </c>
      <c r="AD2396" s="36" t="str">
        <f t="shared" si="640"/>
        <v>Mar</v>
      </c>
      <c r="AE2396" s="35" t="str">
        <f t="shared" si="641"/>
        <v>285-295</v>
      </c>
      <c r="AF2396" s="36" t="str">
        <f t="shared" si="642"/>
        <v>Inner-TI</v>
      </c>
    </row>
    <row r="2397" spans="5:32" x14ac:dyDescent="0.3">
      <c r="E2397" s="12">
        <v>40990.868055555555</v>
      </c>
      <c r="F2397" s="16">
        <v>11.55</v>
      </c>
      <c r="G2397" s="16">
        <v>1928.579956054688</v>
      </c>
      <c r="H2397" s="29">
        <v>1.1991147994636544</v>
      </c>
      <c r="I2397" s="26">
        <v>292.5</v>
      </c>
      <c r="J2397" s="30">
        <v>0.10389610389610389</v>
      </c>
      <c r="K2397" s="31">
        <v>0.14964614981078214</v>
      </c>
      <c r="L2397" s="108">
        <f ca="1">REWS!R2397</f>
        <v>11.546013591359973</v>
      </c>
      <c r="M2397" s="22">
        <f t="shared" si="629"/>
        <v>11.468066668698553</v>
      </c>
      <c r="N2397" s="22">
        <f t="shared" ca="1" si="630"/>
        <v>11.464108538823877</v>
      </c>
      <c r="O2397" s="22">
        <f t="shared" si="631"/>
        <v>1.1304766479855408</v>
      </c>
      <c r="P2397" s="81">
        <f t="shared" ca="1" si="632"/>
        <v>12</v>
      </c>
      <c r="Q2397" s="22">
        <f t="shared" ca="1" si="633"/>
        <v>0.465987961907945</v>
      </c>
      <c r="R2397" s="3">
        <f ca="1">IF(N2397&gt;'Power Curve'!$C$37,0,INDEX(Ci,$P2397,1)*POWER(1-Q2397,3)+INDEX(Ci,$P2397,2)*3*Q2397*POWER(1-Q2397,2)+INDEX(Ci,$P2397,3)*3*POWER(Q2397,2)*(1-Q2397)+INDEX(Ci,$P2397,4)*POWER(Q2397,3))</f>
        <v>1856.7505926099291</v>
      </c>
      <c r="S2397" s="3">
        <f t="shared" si="634"/>
        <v>1928.579956054688</v>
      </c>
      <c r="T2397" s="3">
        <f t="shared" ca="1" si="635"/>
        <v>-71.829363444758883</v>
      </c>
      <c r="U2397" s="3">
        <f t="shared" ca="1" si="643"/>
        <v>71.829363444758883</v>
      </c>
      <c r="W2397" s="34">
        <f t="shared" si="636"/>
        <v>11</v>
      </c>
      <c r="X2397" s="73" t="b">
        <f>COUNTIF('Power Curve'!$D$2:$D$31,W2397)&gt;0</f>
        <v>1</v>
      </c>
      <c r="Y2397" s="73" t="b">
        <f t="shared" si="637"/>
        <v>0</v>
      </c>
      <c r="Z2397" s="73" t="b">
        <f t="shared" si="644"/>
        <v>1</v>
      </c>
      <c r="AA2397" s="34" t="str">
        <f t="shared" si="638"/>
        <v>Inner</v>
      </c>
      <c r="AB2397" s="35" t="str">
        <f t="shared" si="645"/>
        <v>1.1-1.2</v>
      </c>
      <c r="AC2397" s="36" t="str">
        <f t="shared" si="639"/>
        <v>20-21</v>
      </c>
      <c r="AD2397" s="36" t="str">
        <f t="shared" si="640"/>
        <v>Mar</v>
      </c>
      <c r="AE2397" s="35" t="str">
        <f t="shared" si="641"/>
        <v>285-295</v>
      </c>
      <c r="AF2397" s="36" t="str">
        <f t="shared" si="642"/>
        <v>Inner-TI</v>
      </c>
    </row>
    <row r="2398" spans="5:32" x14ac:dyDescent="0.3">
      <c r="E2398" s="12">
        <v>40990.875</v>
      </c>
      <c r="F2398" s="16">
        <v>10.48</v>
      </c>
      <c r="G2398" s="16">
        <v>1627.809997558596</v>
      </c>
      <c r="H2398" s="29">
        <v>1.2002354916596121</v>
      </c>
      <c r="I2398" s="26">
        <v>295.10000000000002</v>
      </c>
      <c r="J2398" s="30">
        <v>0.11354961832061068</v>
      </c>
      <c r="K2398" s="31">
        <v>0.17469164106528845</v>
      </c>
      <c r="L2398" s="108">
        <f ca="1">REWS!R2398</f>
        <v>10.457787025978639</v>
      </c>
      <c r="M2398" s="22">
        <f t="shared" si="629"/>
        <v>10.408897727471411</v>
      </c>
      <c r="N2398" s="22">
        <f t="shared" ca="1" si="630"/>
        <v>10.386835458882542</v>
      </c>
      <c r="O2398" s="22">
        <f t="shared" si="631"/>
        <v>0.96677867380337068</v>
      </c>
      <c r="P2398" s="81">
        <f t="shared" ca="1" si="632"/>
        <v>11</v>
      </c>
      <c r="Q2398" s="22">
        <f t="shared" ca="1" si="633"/>
        <v>0.42402056487290929</v>
      </c>
      <c r="R2398" s="3">
        <f ca="1">IF(N2398&gt;'Power Curve'!$C$37,0,INDEX(Ci,$P2398,1)*POWER(1-Q2398,3)+INDEX(Ci,$P2398,2)*3*Q2398*POWER(1-Q2398,2)+INDEX(Ci,$P2398,3)*3*POWER(Q2398,2)*(1-Q2398)+INDEX(Ci,$P2398,4)*POWER(Q2398,3))</f>
        <v>1641.5295180694852</v>
      </c>
      <c r="S2398" s="3">
        <f t="shared" si="634"/>
        <v>1627.809997558596</v>
      </c>
      <c r="T2398" s="3">
        <f t="shared" ca="1" si="635"/>
        <v>13.719520510889197</v>
      </c>
      <c r="U2398" s="3">
        <f t="shared" ca="1" si="643"/>
        <v>13.719520510889197</v>
      </c>
      <c r="W2398" s="34">
        <f t="shared" si="636"/>
        <v>10</v>
      </c>
      <c r="X2398" s="73" t="b">
        <f>COUNTIF('Power Curve'!$D$2:$D$31,W2398)&gt;0</f>
        <v>1</v>
      </c>
      <c r="Y2398" s="73" t="b">
        <f t="shared" si="637"/>
        <v>0</v>
      </c>
      <c r="Z2398" s="73" t="b">
        <f t="shared" si="644"/>
        <v>1</v>
      </c>
      <c r="AA2398" s="34" t="str">
        <f t="shared" si="638"/>
        <v>Inner</v>
      </c>
      <c r="AB2398" s="35" t="str">
        <f t="shared" si="645"/>
        <v>0.9-1.0</v>
      </c>
      <c r="AC2398" s="36" t="str">
        <f t="shared" si="639"/>
        <v>21-22</v>
      </c>
      <c r="AD2398" s="36" t="str">
        <f t="shared" si="640"/>
        <v>Mar</v>
      </c>
      <c r="AE2398" s="35" t="str">
        <f t="shared" si="641"/>
        <v>295-305</v>
      </c>
      <c r="AF2398" s="36" t="str">
        <f t="shared" si="642"/>
        <v>Inner-TI</v>
      </c>
    </row>
    <row r="2399" spans="5:32" x14ac:dyDescent="0.3">
      <c r="E2399" s="12">
        <v>40990.881944444445</v>
      </c>
      <c r="F2399" s="16">
        <v>9.4</v>
      </c>
      <c r="G2399" s="16">
        <v>1431.9200134277389</v>
      </c>
      <c r="H2399" s="29">
        <v>1.2007302178739558</v>
      </c>
      <c r="I2399" s="26">
        <v>298.60000000000002</v>
      </c>
      <c r="J2399" s="30">
        <v>9.8936170212765961E-2</v>
      </c>
      <c r="K2399" s="31">
        <v>0.15010137407274393</v>
      </c>
      <c r="L2399" s="108">
        <f ca="1">REWS!R2399</f>
        <v>9.4287307402860669</v>
      </c>
      <c r="M2399" s="22">
        <f t="shared" si="629"/>
        <v>9.3375076538684141</v>
      </c>
      <c r="N2399" s="22">
        <f t="shared" ca="1" si="630"/>
        <v>9.3660473886899513</v>
      </c>
      <c r="O2399" s="22">
        <f t="shared" si="631"/>
        <v>0.80119188421671772</v>
      </c>
      <c r="P2399" s="81">
        <f t="shared" ca="1" si="632"/>
        <v>10</v>
      </c>
      <c r="Q2399" s="22">
        <f t="shared" ca="1" si="633"/>
        <v>0.3793720471999365</v>
      </c>
      <c r="R2399" s="3">
        <f ca="1">IF(N2399&gt;'Power Curve'!$C$37,0,INDEX(Ci,$P2399,1)*POWER(1-Q2399,3)+INDEX(Ci,$P2399,2)*3*Q2399*POWER(1-Q2399,2)+INDEX(Ci,$P2399,3)*3*POWER(Q2399,2)*(1-Q2399)+INDEX(Ci,$P2399,4)*POWER(Q2399,3))</f>
        <v>1322.6635337985213</v>
      </c>
      <c r="S2399" s="3">
        <f t="shared" si="634"/>
        <v>1431.9200134277389</v>
      </c>
      <c r="T2399" s="3">
        <f t="shared" ca="1" si="635"/>
        <v>-109.25647962921767</v>
      </c>
      <c r="U2399" s="3">
        <f t="shared" ca="1" si="643"/>
        <v>109.25647962921767</v>
      </c>
      <c r="W2399" s="34">
        <f t="shared" si="636"/>
        <v>9</v>
      </c>
      <c r="X2399" s="73" t="b">
        <f>COUNTIF('Power Curve'!$D$2:$D$31,W2399)&gt;0</f>
        <v>1</v>
      </c>
      <c r="Y2399" s="73" t="b">
        <f t="shared" si="637"/>
        <v>0</v>
      </c>
      <c r="Z2399" s="73" t="b">
        <f t="shared" si="644"/>
        <v>1</v>
      </c>
      <c r="AA2399" s="34" t="str">
        <f t="shared" si="638"/>
        <v>Outer</v>
      </c>
      <c r="AB2399" s="35" t="str">
        <f t="shared" si="645"/>
        <v>0.8-0.9</v>
      </c>
      <c r="AC2399" s="36" t="str">
        <f t="shared" si="639"/>
        <v>21-22</v>
      </c>
      <c r="AD2399" s="36" t="str">
        <f t="shared" si="640"/>
        <v>Mar</v>
      </c>
      <c r="AE2399" s="35" t="str">
        <f t="shared" si="641"/>
        <v>295-305</v>
      </c>
      <c r="AF2399" s="36" t="str">
        <f t="shared" si="642"/>
        <v>HWS-LTI</v>
      </c>
    </row>
    <row r="2400" spans="5:32" x14ac:dyDescent="0.3">
      <c r="E2400" s="12">
        <v>40990.888888888891</v>
      </c>
      <c r="F2400" s="16">
        <v>10.53</v>
      </c>
      <c r="G2400" s="16">
        <v>1612.900024414063</v>
      </c>
      <c r="H2400" s="29">
        <v>1.1998840317788584</v>
      </c>
      <c r="I2400" s="26">
        <v>294.39999999999998</v>
      </c>
      <c r="J2400" s="30">
        <v>9.4017094017094016E-2</v>
      </c>
      <c r="K2400" s="31">
        <v>0.1556424993506024</v>
      </c>
      <c r="L2400" s="108">
        <f ca="1">REWS!R2400</f>
        <v>10.51838059708774</v>
      </c>
      <c r="M2400" s="22">
        <f t="shared" si="629"/>
        <v>10.457537554267642</v>
      </c>
      <c r="N2400" s="22">
        <f t="shared" ca="1" si="630"/>
        <v>10.445998110553196</v>
      </c>
      <c r="O2400" s="22">
        <f t="shared" si="631"/>
        <v>0.97429611582908726</v>
      </c>
      <c r="P2400" s="81">
        <f t="shared" ca="1" si="632"/>
        <v>11</v>
      </c>
      <c r="Q2400" s="22">
        <f t="shared" ca="1" si="633"/>
        <v>0.48143825890455333</v>
      </c>
      <c r="R2400" s="3">
        <f ca="1">IF(N2400&gt;'Power Curve'!$C$37,0,INDEX(Ci,$P2400,1)*POWER(1-Q2400,3)+INDEX(Ci,$P2400,2)*3*Q2400*POWER(1-Q2400,2)+INDEX(Ci,$P2400,3)*3*POWER(Q2400,2)*(1-Q2400)+INDEX(Ci,$P2400,4)*POWER(Q2400,3))</f>
        <v>1657.1037267770425</v>
      </c>
      <c r="S2400" s="3">
        <f t="shared" si="634"/>
        <v>1612.900024414063</v>
      </c>
      <c r="T2400" s="3">
        <f t="shared" ca="1" si="635"/>
        <v>44.203702362979584</v>
      </c>
      <c r="U2400" s="3">
        <f t="shared" ca="1" si="643"/>
        <v>44.203702362979584</v>
      </c>
      <c r="W2400" s="34">
        <f t="shared" si="636"/>
        <v>10</v>
      </c>
      <c r="X2400" s="73" t="b">
        <f>COUNTIF('Power Curve'!$D$2:$D$31,W2400)&gt;0</f>
        <v>1</v>
      </c>
      <c r="Y2400" s="73" t="b">
        <f t="shared" si="637"/>
        <v>0</v>
      </c>
      <c r="Z2400" s="73" t="b">
        <f t="shared" si="644"/>
        <v>1</v>
      </c>
      <c r="AA2400" s="34" t="str">
        <f t="shared" si="638"/>
        <v>Outer</v>
      </c>
      <c r="AB2400" s="35" t="str">
        <f t="shared" si="645"/>
        <v>0.9-1.0</v>
      </c>
      <c r="AC2400" s="36" t="str">
        <f t="shared" si="639"/>
        <v>21-22</v>
      </c>
      <c r="AD2400" s="36" t="str">
        <f t="shared" si="640"/>
        <v>Mar</v>
      </c>
      <c r="AE2400" s="35" t="str">
        <f t="shared" si="641"/>
        <v>285-295</v>
      </c>
      <c r="AF2400" s="36" t="str">
        <f t="shared" si="642"/>
        <v>HWS-LTI</v>
      </c>
    </row>
    <row r="2401" spans="5:32" x14ac:dyDescent="0.3">
      <c r="E2401" s="12">
        <v>40990.895833333336</v>
      </c>
      <c r="F2401" s="16">
        <v>10.130000000000001</v>
      </c>
      <c r="G2401" s="16">
        <v>1754.690048217778</v>
      </c>
      <c r="H2401" s="29">
        <v>1.2001149546018022</v>
      </c>
      <c r="I2401" s="26">
        <v>293.60000000000002</v>
      </c>
      <c r="J2401" s="30">
        <v>0.10463968410661402</v>
      </c>
      <c r="K2401" s="31">
        <v>0.1775228623749826</v>
      </c>
      <c r="L2401" s="108">
        <f ca="1">REWS!R2401</f>
        <v>10.136657930018973</v>
      </c>
      <c r="M2401" s="22">
        <f t="shared" si="629"/>
        <v>10.060935504376516</v>
      </c>
      <c r="N2401" s="22">
        <f t="shared" ca="1" si="630"/>
        <v>10.067548041840833</v>
      </c>
      <c r="O2401" s="22">
        <f t="shared" si="631"/>
        <v>0.91299999054009029</v>
      </c>
      <c r="P2401" s="81">
        <f t="shared" ca="1" si="632"/>
        <v>11</v>
      </c>
      <c r="Q2401" s="22">
        <f t="shared" ca="1" si="633"/>
        <v>0.11415028857242689</v>
      </c>
      <c r="R2401" s="3">
        <f ca="1">IF(N2401&gt;'Power Curve'!$C$37,0,INDEX(Ci,$P2401,1)*POWER(1-Q2401,3)+INDEX(Ci,$P2401,2)*3*Q2401*POWER(1-Q2401,2)+INDEX(Ci,$P2401,3)*3*POWER(Q2401,2)*(1-Q2401)+INDEX(Ci,$P2401,4)*POWER(Q2401,3))</f>
        <v>1552.7976394457353</v>
      </c>
      <c r="S2401" s="3">
        <f t="shared" si="634"/>
        <v>1754.690048217778</v>
      </c>
      <c r="T2401" s="3">
        <f t="shared" ca="1" si="635"/>
        <v>-201.8924087720427</v>
      </c>
      <c r="U2401" s="3">
        <f t="shared" ca="1" si="643"/>
        <v>201.8924087720427</v>
      </c>
      <c r="W2401" s="34">
        <f t="shared" si="636"/>
        <v>10</v>
      </c>
      <c r="X2401" s="73" t="b">
        <f>COUNTIF('Power Curve'!$D$2:$D$31,W2401)&gt;0</f>
        <v>1</v>
      </c>
      <c r="Y2401" s="73" t="b">
        <f t="shared" si="637"/>
        <v>0</v>
      </c>
      <c r="Z2401" s="73" t="b">
        <f t="shared" si="644"/>
        <v>1</v>
      </c>
      <c r="AA2401" s="34" t="str">
        <f t="shared" si="638"/>
        <v>Inner</v>
      </c>
      <c r="AB2401" s="35" t="str">
        <f t="shared" si="645"/>
        <v>0.9-1.0</v>
      </c>
      <c r="AC2401" s="36" t="str">
        <f t="shared" si="639"/>
        <v>21-22</v>
      </c>
      <c r="AD2401" s="36" t="str">
        <f t="shared" si="640"/>
        <v>Mar</v>
      </c>
      <c r="AE2401" s="35" t="str">
        <f t="shared" si="641"/>
        <v>285-295</v>
      </c>
      <c r="AF2401" s="36" t="str">
        <f t="shared" si="642"/>
        <v>Inner-TI</v>
      </c>
    </row>
    <row r="2402" spans="5:32" x14ac:dyDescent="0.3">
      <c r="E2402" s="12">
        <v>40990.902777777781</v>
      </c>
      <c r="F2402" s="16">
        <v>10.79</v>
      </c>
      <c r="G2402" s="16">
        <v>1910.740036010742</v>
      </c>
      <c r="H2402" s="29">
        <v>1.1999831944917618</v>
      </c>
      <c r="I2402" s="26">
        <v>291.8</v>
      </c>
      <c r="J2402" s="30">
        <v>0.10009267840593143</v>
      </c>
      <c r="K2402" s="31">
        <v>0.20636237891997136</v>
      </c>
      <c r="L2402" s="108">
        <f ca="1">REWS!R2402</f>
        <v>10.715179963640884</v>
      </c>
      <c r="M2402" s="22">
        <f t="shared" si="629"/>
        <v>10.716043545883416</v>
      </c>
      <c r="N2402" s="22">
        <f t="shared" ca="1" si="630"/>
        <v>10.641736338494272</v>
      </c>
      <c r="O2402" s="22">
        <f t="shared" si="631"/>
        <v>1.0142490501479764</v>
      </c>
      <c r="P2402" s="81">
        <f t="shared" ca="1" si="632"/>
        <v>11</v>
      </c>
      <c r="Q2402" s="22">
        <f t="shared" ca="1" si="633"/>
        <v>0.67140333593965895</v>
      </c>
      <c r="R2402" s="3">
        <f ca="1">IF(N2402&gt;'Power Curve'!$C$37,0,INDEX(Ci,$P2402,1)*POWER(1-Q2402,3)+INDEX(Ci,$P2402,2)*3*Q2402*POWER(1-Q2402,2)+INDEX(Ci,$P2402,3)*3*POWER(Q2402,2)*(1-Q2402)+INDEX(Ci,$P2402,4)*POWER(Q2402,3))</f>
        <v>1705.7709230212511</v>
      </c>
      <c r="S2402" s="3">
        <f t="shared" si="634"/>
        <v>1910.740036010742</v>
      </c>
      <c r="T2402" s="3">
        <f t="shared" ca="1" si="635"/>
        <v>-204.9691129894909</v>
      </c>
      <c r="U2402" s="3">
        <f t="shared" ca="1" si="643"/>
        <v>204.9691129894909</v>
      </c>
      <c r="W2402" s="34">
        <f t="shared" si="636"/>
        <v>11</v>
      </c>
      <c r="X2402" s="73" t="b">
        <f>COUNTIF('Power Curve'!$D$2:$D$31,W2402)&gt;0</f>
        <v>1</v>
      </c>
      <c r="Y2402" s="73" t="b">
        <f t="shared" si="637"/>
        <v>0</v>
      </c>
      <c r="Z2402" s="73" t="b">
        <f t="shared" si="644"/>
        <v>1</v>
      </c>
      <c r="AA2402" s="34" t="str">
        <f t="shared" si="638"/>
        <v>Inner</v>
      </c>
      <c r="AB2402" s="35" t="str">
        <f t="shared" si="645"/>
        <v>1.0-1.1</v>
      </c>
      <c r="AC2402" s="36" t="str">
        <f t="shared" si="639"/>
        <v>21-22</v>
      </c>
      <c r="AD2402" s="36" t="str">
        <f t="shared" si="640"/>
        <v>Mar</v>
      </c>
      <c r="AE2402" s="35" t="str">
        <f t="shared" si="641"/>
        <v>285-295</v>
      </c>
      <c r="AF2402" s="36" t="str">
        <f t="shared" si="642"/>
        <v>Inner-TI</v>
      </c>
    </row>
    <row r="2403" spans="5:32" x14ac:dyDescent="0.3">
      <c r="E2403" s="12">
        <v>40990.909722222219</v>
      </c>
      <c r="F2403" s="16">
        <v>11.89</v>
      </c>
      <c r="G2403" s="16">
        <v>1916.019973754888</v>
      </c>
      <c r="H2403" s="29">
        <v>1.1994011104136968</v>
      </c>
      <c r="I2403" s="26">
        <v>286.7</v>
      </c>
      <c r="J2403" s="30">
        <v>7.6534903280067276E-2</v>
      </c>
      <c r="K2403" s="31">
        <v>0.19107133423828532</v>
      </c>
      <c r="L2403" s="108">
        <f ca="1">REWS!R2403</f>
        <v>11.905471887217589</v>
      </c>
      <c r="M2403" s="22">
        <f t="shared" si="629"/>
        <v>11.806594310169125</v>
      </c>
      <c r="N2403" s="22">
        <f t="shared" ca="1" si="630"/>
        <v>11.821957665559433</v>
      </c>
      <c r="O2403" s="22">
        <f t="shared" si="631"/>
        <v>1.1827971862456563</v>
      </c>
      <c r="P2403" s="81">
        <f t="shared" ca="1" si="632"/>
        <v>12</v>
      </c>
      <c r="Q2403" s="22">
        <f t="shared" ca="1" si="633"/>
        <v>0.81066980758475204</v>
      </c>
      <c r="R2403" s="3">
        <f ca="1">IF(N2403&gt;'Power Curve'!$C$37,0,INDEX(Ci,$P2403,1)*POWER(1-Q2403,3)+INDEX(Ci,$P2403,2)*3*Q2403*POWER(1-Q2403,2)+INDEX(Ci,$P2403,3)*3*POWER(Q2403,2)*(1-Q2403)+INDEX(Ci,$P2403,4)*POWER(Q2403,3))</f>
        <v>1901.7175630714914</v>
      </c>
      <c r="S2403" s="3">
        <f t="shared" si="634"/>
        <v>1916.019973754888</v>
      </c>
      <c r="T2403" s="3">
        <f t="shared" ca="1" si="635"/>
        <v>-14.302410683396602</v>
      </c>
      <c r="U2403" s="3">
        <f t="shared" ca="1" si="643"/>
        <v>14.302410683396602</v>
      </c>
      <c r="W2403" s="34">
        <f t="shared" si="636"/>
        <v>12</v>
      </c>
      <c r="X2403" s="73" t="b">
        <f>COUNTIF('Power Curve'!$D$2:$D$31,W2403)&gt;0</f>
        <v>1</v>
      </c>
      <c r="Y2403" s="73" t="b">
        <f t="shared" si="637"/>
        <v>0</v>
      </c>
      <c r="Z2403" s="73" t="b">
        <f t="shared" si="644"/>
        <v>1</v>
      </c>
      <c r="AA2403" s="34" t="str">
        <f t="shared" si="638"/>
        <v>Outer</v>
      </c>
      <c r="AB2403" s="35" t="str">
        <f t="shared" si="645"/>
        <v>1.1-1.2</v>
      </c>
      <c r="AC2403" s="36" t="str">
        <f t="shared" si="639"/>
        <v>21-22</v>
      </c>
      <c r="AD2403" s="36" t="str">
        <f t="shared" si="640"/>
        <v>Mar</v>
      </c>
      <c r="AE2403" s="35" t="str">
        <f t="shared" si="641"/>
        <v>285-295</v>
      </c>
      <c r="AF2403" s="36" t="str">
        <f t="shared" si="642"/>
        <v>HWS-LTI</v>
      </c>
    </row>
    <row r="2404" spans="5:32" x14ac:dyDescent="0.3">
      <c r="E2404" s="12">
        <v>40990.916666666664</v>
      </c>
      <c r="F2404" s="16">
        <v>11.39</v>
      </c>
      <c r="G2404" s="16">
        <v>1903.750045776372</v>
      </c>
      <c r="H2404" s="29">
        <v>1.1999392808950349</v>
      </c>
      <c r="I2404" s="26">
        <v>287.7</v>
      </c>
      <c r="J2404" s="30">
        <v>7.9016681299385425E-2</v>
      </c>
      <c r="K2404" s="31">
        <v>0.2064654483046072</v>
      </c>
      <c r="L2404" s="108">
        <f ca="1">REWS!R2404</f>
        <v>11.368386221840648</v>
      </c>
      <c r="M2404" s="22">
        <f t="shared" si="629"/>
        <v>11.311793057063806</v>
      </c>
      <c r="N2404" s="22">
        <f t="shared" ca="1" si="630"/>
        <v>11.290327685183218</v>
      </c>
      <c r="O2404" s="22">
        <f t="shared" si="631"/>
        <v>1.106324057546946</v>
      </c>
      <c r="P2404" s="81">
        <f t="shared" ca="1" si="632"/>
        <v>12</v>
      </c>
      <c r="Q2404" s="22">
        <f t="shared" ca="1" si="633"/>
        <v>0.29860148279989895</v>
      </c>
      <c r="R2404" s="3">
        <f ca="1">IF(N2404&gt;'Power Curve'!$C$37,0,INDEX(Ci,$P2404,1)*POWER(1-Q2404,3)+INDEX(Ci,$P2404,2)*3*Q2404*POWER(1-Q2404,2)+INDEX(Ci,$P2404,3)*3*POWER(Q2404,2)*(1-Q2404)+INDEX(Ci,$P2404,4)*POWER(Q2404,3))</f>
        <v>1829.4067993657916</v>
      </c>
      <c r="S2404" s="3">
        <f t="shared" si="634"/>
        <v>1903.750045776372</v>
      </c>
      <c r="T2404" s="3">
        <f t="shared" ca="1" si="635"/>
        <v>-74.343246410580377</v>
      </c>
      <c r="U2404" s="3">
        <f t="shared" ca="1" si="643"/>
        <v>74.343246410580377</v>
      </c>
      <c r="W2404" s="34">
        <f t="shared" si="636"/>
        <v>11</v>
      </c>
      <c r="X2404" s="73" t="b">
        <f>COUNTIF('Power Curve'!$D$2:$D$31,W2404)&gt;0</f>
        <v>1</v>
      </c>
      <c r="Y2404" s="73" t="b">
        <f t="shared" si="637"/>
        <v>0</v>
      </c>
      <c r="Z2404" s="73" t="b">
        <f t="shared" si="644"/>
        <v>1</v>
      </c>
      <c r="AA2404" s="34" t="str">
        <f t="shared" si="638"/>
        <v>Outer</v>
      </c>
      <c r="AB2404" s="35" t="str">
        <f t="shared" si="645"/>
        <v>1.1-1.2</v>
      </c>
      <c r="AC2404" s="36" t="str">
        <f t="shared" si="639"/>
        <v>22-23</v>
      </c>
      <c r="AD2404" s="36" t="str">
        <f t="shared" si="640"/>
        <v>Mar</v>
      </c>
      <c r="AE2404" s="35" t="str">
        <f t="shared" si="641"/>
        <v>285-295</v>
      </c>
      <c r="AF2404" s="36" t="str">
        <f t="shared" si="642"/>
        <v>HWS-LTI</v>
      </c>
    </row>
    <row r="2405" spans="5:32" x14ac:dyDescent="0.3">
      <c r="E2405" s="12">
        <v>40990.923611111109</v>
      </c>
      <c r="F2405" s="16">
        <v>11.98</v>
      </c>
      <c r="G2405" s="16">
        <v>1951.800048828128</v>
      </c>
      <c r="H2405" s="29">
        <v>1.1994125681895444</v>
      </c>
      <c r="I2405" s="26">
        <v>287</v>
      </c>
      <c r="J2405" s="30">
        <v>9.098497495826377E-2</v>
      </c>
      <c r="K2405" s="31">
        <v>0.22532775016519571</v>
      </c>
      <c r="L2405" s="108">
        <f ca="1">REWS!R2405</f>
        <v>11.900646478439672</v>
      </c>
      <c r="M2405" s="22">
        <f t="shared" si="629"/>
        <v>11.896000860555406</v>
      </c>
      <c r="N2405" s="22">
        <f t="shared" ca="1" si="630"/>
        <v>11.817203735282471</v>
      </c>
      <c r="O2405" s="22">
        <f t="shared" si="631"/>
        <v>1.1966152568169983</v>
      </c>
      <c r="P2405" s="81">
        <f t="shared" ca="1" si="632"/>
        <v>12</v>
      </c>
      <c r="Q2405" s="22">
        <f t="shared" ca="1" si="633"/>
        <v>0.80609080112739362</v>
      </c>
      <c r="R2405" s="3">
        <f ca="1">IF(N2405&gt;'Power Curve'!$C$37,0,INDEX(Ci,$P2405,1)*POWER(1-Q2405,3)+INDEX(Ci,$P2405,2)*3*Q2405*POWER(1-Q2405,2)+INDEX(Ci,$P2405,3)*3*POWER(Q2405,2)*(1-Q2405)+INDEX(Ci,$P2405,4)*POWER(Q2405,3))</f>
        <v>1901.251231365748</v>
      </c>
      <c r="S2405" s="3">
        <f t="shared" si="634"/>
        <v>1951.800048828128</v>
      </c>
      <c r="T2405" s="3">
        <f t="shared" ca="1" si="635"/>
        <v>-50.54881746237993</v>
      </c>
      <c r="U2405" s="3">
        <f t="shared" ca="1" si="643"/>
        <v>50.54881746237993</v>
      </c>
      <c r="W2405" s="34">
        <f t="shared" si="636"/>
        <v>12</v>
      </c>
      <c r="X2405" s="73" t="b">
        <f>COUNTIF('Power Curve'!$D$2:$D$31,W2405)&gt;0</f>
        <v>1</v>
      </c>
      <c r="Y2405" s="73" t="b">
        <f t="shared" si="637"/>
        <v>0</v>
      </c>
      <c r="Z2405" s="73" t="b">
        <f t="shared" si="644"/>
        <v>1</v>
      </c>
      <c r="AA2405" s="34" t="str">
        <f t="shared" si="638"/>
        <v>Outer</v>
      </c>
      <c r="AB2405" s="35" t="str">
        <f t="shared" si="645"/>
        <v>1.1-1.2</v>
      </c>
      <c r="AC2405" s="36" t="str">
        <f t="shared" si="639"/>
        <v>22-23</v>
      </c>
      <c r="AD2405" s="36" t="str">
        <f t="shared" si="640"/>
        <v>Mar</v>
      </c>
      <c r="AE2405" s="35" t="str">
        <f t="shared" si="641"/>
        <v>285-295</v>
      </c>
      <c r="AF2405" s="36" t="str">
        <f t="shared" si="642"/>
        <v>HWS-LTI</v>
      </c>
    </row>
    <row r="2406" spans="5:32" x14ac:dyDescent="0.3">
      <c r="E2406" s="12">
        <v>40990.930555555555</v>
      </c>
      <c r="F2406" s="16">
        <v>9.94</v>
      </c>
      <c r="G2406" s="16">
        <v>1654.710037231448</v>
      </c>
      <c r="H2406" s="29">
        <v>1.2002253191157224</v>
      </c>
      <c r="I2406" s="26">
        <v>290.2</v>
      </c>
      <c r="J2406" s="30">
        <v>0.14486921529175051</v>
      </c>
      <c r="K2406" s="31">
        <v>0.20456536383326082</v>
      </c>
      <c r="L2406" s="108">
        <f ca="1">REWS!R2406</f>
        <v>9.9822591410036505</v>
      </c>
      <c r="M2406" s="22">
        <f t="shared" si="629"/>
        <v>9.8725335026181344</v>
      </c>
      <c r="N2406" s="22">
        <f t="shared" ca="1" si="630"/>
        <v>9.9145058150276331</v>
      </c>
      <c r="O2406" s="22">
        <f t="shared" si="631"/>
        <v>0.88388185383946094</v>
      </c>
      <c r="P2406" s="81">
        <f t="shared" ca="1" si="632"/>
        <v>10</v>
      </c>
      <c r="Q2406" s="22">
        <f t="shared" ca="1" si="633"/>
        <v>0.96234781281173332</v>
      </c>
      <c r="R2406" s="3">
        <f ca="1">IF(N2406&gt;'Power Curve'!$C$37,0,INDEX(Ci,$P2406,1)*POWER(1-Q2406,3)+INDEX(Ci,$P2406,2)*3*Q2406*POWER(1-Q2406,2)+INDEX(Ci,$P2406,3)*3*POWER(Q2406,2)*(1-Q2406)+INDEX(Ci,$P2406,4)*POWER(Q2406,3))</f>
        <v>1508.5615654112732</v>
      </c>
      <c r="S2406" s="3">
        <f t="shared" si="634"/>
        <v>1654.710037231448</v>
      </c>
      <c r="T2406" s="3">
        <f t="shared" ca="1" si="635"/>
        <v>-146.14847182017479</v>
      </c>
      <c r="U2406" s="3">
        <f t="shared" ca="1" si="643"/>
        <v>146.14847182017479</v>
      </c>
      <c r="W2406" s="34">
        <f t="shared" si="636"/>
        <v>10</v>
      </c>
      <c r="X2406" s="73" t="b">
        <f>COUNTIF('Power Curve'!$D$2:$D$31,W2406)&gt;0</f>
        <v>1</v>
      </c>
      <c r="Y2406" s="73" t="b">
        <f t="shared" si="637"/>
        <v>0</v>
      </c>
      <c r="Z2406" s="73" t="b">
        <f t="shared" si="644"/>
        <v>1</v>
      </c>
      <c r="AA2406" s="34" t="str">
        <f t="shared" si="638"/>
        <v>Outer</v>
      </c>
      <c r="AB2406" s="35" t="str">
        <f t="shared" si="645"/>
        <v>0.8-0.9</v>
      </c>
      <c r="AC2406" s="36" t="str">
        <f t="shared" si="639"/>
        <v>22-23</v>
      </c>
      <c r="AD2406" s="36" t="str">
        <f t="shared" si="640"/>
        <v>Mar</v>
      </c>
      <c r="AE2406" s="35" t="str">
        <f t="shared" si="641"/>
        <v>285-295</v>
      </c>
      <c r="AF2406" s="36" t="str">
        <f t="shared" si="642"/>
        <v>HWS-HTI</v>
      </c>
    </row>
    <row r="2407" spans="5:32" x14ac:dyDescent="0.3">
      <c r="E2407" s="12">
        <v>40990.9375</v>
      </c>
      <c r="F2407" s="16">
        <v>7.49</v>
      </c>
      <c r="G2407" s="16">
        <v>628.47000980377197</v>
      </c>
      <c r="H2407" s="29">
        <v>1.2018406968287874</v>
      </c>
      <c r="I2407" s="26">
        <v>302</v>
      </c>
      <c r="J2407" s="30">
        <v>0.13084112149532709</v>
      </c>
      <c r="K2407" s="31">
        <v>0.16623684526280449</v>
      </c>
      <c r="L2407" s="108">
        <f ca="1">REWS!R2407</f>
        <v>7.5471435412217147</v>
      </c>
      <c r="M2407" s="22">
        <f t="shared" si="629"/>
        <v>7.442498517555368</v>
      </c>
      <c r="N2407" s="22">
        <f t="shared" ca="1" si="630"/>
        <v>7.4992796551829342</v>
      </c>
      <c r="O2407" s="22">
        <f t="shared" si="631"/>
        <v>0.50831211348652194</v>
      </c>
      <c r="P2407" s="81">
        <f t="shared" ca="1" si="632"/>
        <v>8</v>
      </c>
      <c r="Q2407" s="22">
        <f t="shared" ca="1" si="633"/>
        <v>0.48729241537760543</v>
      </c>
      <c r="R2407" s="3">
        <f ca="1">IF(N2407&gt;'Power Curve'!$C$37,0,INDEX(Ci,$P2407,1)*POWER(1-Q2407,3)+INDEX(Ci,$P2407,2)*3*Q2407*POWER(1-Q2407,2)+INDEX(Ci,$P2407,3)*3*POWER(Q2407,2)*(1-Q2407)+INDEX(Ci,$P2407,4)*POWER(Q2407,3))</f>
        <v>731.6923837005678</v>
      </c>
      <c r="S2407" s="3">
        <f t="shared" si="634"/>
        <v>628.47000980377197</v>
      </c>
      <c r="T2407" s="3">
        <f t="shared" ca="1" si="635"/>
        <v>103.22237389679583</v>
      </c>
      <c r="U2407" s="3">
        <f t="shared" ca="1" si="643"/>
        <v>103.22237389679583</v>
      </c>
      <c r="W2407" s="34">
        <f t="shared" si="636"/>
        <v>7</v>
      </c>
      <c r="X2407" s="73" t="b">
        <f>COUNTIF('Power Curve'!$D$2:$D$31,W2407)&gt;0</f>
        <v>1</v>
      </c>
      <c r="Y2407" s="73" t="b">
        <f t="shared" si="637"/>
        <v>0</v>
      </c>
      <c r="Z2407" s="73" t="b">
        <f t="shared" si="644"/>
        <v>1</v>
      </c>
      <c r="AA2407" s="34" t="str">
        <f t="shared" si="638"/>
        <v>Inner</v>
      </c>
      <c r="AB2407" s="35" t="str">
        <f t="shared" si="645"/>
        <v>0.5-0.6</v>
      </c>
      <c r="AC2407" s="36" t="str">
        <f t="shared" si="639"/>
        <v>22-23</v>
      </c>
      <c r="AD2407" s="36" t="str">
        <f t="shared" si="640"/>
        <v>Mar</v>
      </c>
      <c r="AE2407" s="35" t="str">
        <f t="shared" si="641"/>
        <v>295-305</v>
      </c>
      <c r="AF2407" s="36" t="str">
        <f t="shared" si="642"/>
        <v>Inner-TI</v>
      </c>
    </row>
    <row r="2408" spans="5:32" x14ac:dyDescent="0.3">
      <c r="E2408" s="12">
        <v>40990.944444444445</v>
      </c>
      <c r="F2408" s="16">
        <v>8.01</v>
      </c>
      <c r="G2408" s="16">
        <v>820.58999252319313</v>
      </c>
      <c r="H2408" s="29">
        <v>1.201302040504691</v>
      </c>
      <c r="I2408" s="26">
        <v>302.5</v>
      </c>
      <c r="J2408" s="30">
        <v>0.16729088639201001</v>
      </c>
      <c r="K2408" s="31">
        <v>0.32155762754886985</v>
      </c>
      <c r="L2408" s="108">
        <f ca="1">REWS!R2408</f>
        <v>7.9900471492708629</v>
      </c>
      <c r="M2408" s="22">
        <f t="shared" si="629"/>
        <v>7.9580114212080364</v>
      </c>
      <c r="N2408" s="22">
        <f t="shared" ca="1" si="630"/>
        <v>7.9381880736439756</v>
      </c>
      <c r="O2408" s="22">
        <f t="shared" si="631"/>
        <v>0.58798629454298168</v>
      </c>
      <c r="P2408" s="81">
        <f t="shared" ca="1" si="632"/>
        <v>8</v>
      </c>
      <c r="Q2408" s="22">
        <f t="shared" ca="1" si="633"/>
        <v>0.92904547104402646</v>
      </c>
      <c r="R2408" s="3">
        <f ca="1">IF(N2408&gt;'Power Curve'!$C$37,0,INDEX(Ci,$P2408,1)*POWER(1-Q2408,3)+INDEX(Ci,$P2408,2)*3*Q2408*POWER(1-Q2408,2)+INDEX(Ci,$P2408,3)*3*POWER(Q2408,2)*(1-Q2408)+INDEX(Ci,$P2408,4)*POWER(Q2408,3))</f>
        <v>859.72046635916581</v>
      </c>
      <c r="S2408" s="3">
        <f t="shared" si="634"/>
        <v>820.58999252319313</v>
      </c>
      <c r="T2408" s="3">
        <f t="shared" ca="1" si="635"/>
        <v>39.13047383597268</v>
      </c>
      <c r="U2408" s="3">
        <f t="shared" ca="1" si="643"/>
        <v>39.13047383597268</v>
      </c>
      <c r="W2408" s="34">
        <f t="shared" si="636"/>
        <v>8</v>
      </c>
      <c r="X2408" s="73" t="b">
        <f>COUNTIF('Power Curve'!$D$2:$D$31,W2408)&gt;0</f>
        <v>1</v>
      </c>
      <c r="Y2408" s="73" t="b">
        <f t="shared" si="637"/>
        <v>0</v>
      </c>
      <c r="Z2408" s="73" t="b">
        <f t="shared" si="644"/>
        <v>1</v>
      </c>
      <c r="AA2408" s="34" t="str">
        <f t="shared" si="638"/>
        <v>Outer</v>
      </c>
      <c r="AB2408" s="35" t="str">
        <f t="shared" si="645"/>
        <v>0.5-0.6</v>
      </c>
      <c r="AC2408" s="36" t="str">
        <f t="shared" si="639"/>
        <v>22-23</v>
      </c>
      <c r="AD2408" s="36" t="str">
        <f t="shared" si="640"/>
        <v>Mar</v>
      </c>
      <c r="AE2408" s="35" t="str">
        <f t="shared" si="641"/>
        <v>295-305</v>
      </c>
      <c r="AF2408" s="36" t="str">
        <f t="shared" si="642"/>
        <v>HWS-HTI</v>
      </c>
    </row>
    <row r="2409" spans="5:32" x14ac:dyDescent="0.3">
      <c r="E2409" s="12">
        <v>40990.951388888891</v>
      </c>
      <c r="F2409" s="16">
        <v>8.4700000000000006</v>
      </c>
      <c r="G2409" s="16">
        <v>761.82000255584694</v>
      </c>
      <c r="H2409" s="29">
        <v>1.2012690617716739</v>
      </c>
      <c r="I2409" s="26">
        <v>305.5</v>
      </c>
      <c r="J2409" s="30">
        <v>0.12514757969303422</v>
      </c>
      <c r="K2409" s="31">
        <v>0.23465009852472543</v>
      </c>
      <c r="L2409" s="108">
        <f ca="1">REWS!R2409</f>
        <v>8.4943842128469544</v>
      </c>
      <c r="M2409" s="22">
        <f t="shared" si="629"/>
        <v>8.4149488047645029</v>
      </c>
      <c r="N2409" s="22">
        <f t="shared" ca="1" si="630"/>
        <v>8.4391745311814557</v>
      </c>
      <c r="O2409" s="22">
        <f t="shared" si="631"/>
        <v>0.65860744014571493</v>
      </c>
      <c r="P2409" s="81">
        <f t="shared" ca="1" si="632"/>
        <v>9</v>
      </c>
      <c r="Q2409" s="22">
        <f t="shared" ca="1" si="633"/>
        <v>0.43029441197914775</v>
      </c>
      <c r="R2409" s="3">
        <f ca="1">IF(N2409&gt;'Power Curve'!$C$37,0,INDEX(Ci,$P2409,1)*POWER(1-Q2409,3)+INDEX(Ci,$P2409,2)*3*Q2409*POWER(1-Q2409,2)+INDEX(Ci,$P2409,3)*3*POWER(Q2409,2)*(1-Q2409)+INDEX(Ci,$P2409,4)*POWER(Q2409,3))</f>
        <v>1013.5784256490527</v>
      </c>
      <c r="S2409" s="3">
        <f t="shared" si="634"/>
        <v>761.82000255584694</v>
      </c>
      <c r="T2409" s="3">
        <f t="shared" ca="1" si="635"/>
        <v>251.75842309320581</v>
      </c>
      <c r="U2409" s="3">
        <f t="shared" ca="1" si="643"/>
        <v>251.75842309320581</v>
      </c>
      <c r="W2409" s="34">
        <f t="shared" si="636"/>
        <v>8</v>
      </c>
      <c r="X2409" s="73" t="b">
        <f>COUNTIF('Power Curve'!$D$2:$D$31,W2409)&gt;0</f>
        <v>1</v>
      </c>
      <c r="Y2409" s="73" t="b">
        <f t="shared" si="637"/>
        <v>0</v>
      </c>
      <c r="Z2409" s="73" t="b">
        <f t="shared" si="644"/>
        <v>1</v>
      </c>
      <c r="AA2409" s="34" t="str">
        <f t="shared" si="638"/>
        <v>Inner</v>
      </c>
      <c r="AB2409" s="35" t="str">
        <f t="shared" si="645"/>
        <v>0.6-0.7</v>
      </c>
      <c r="AC2409" s="36" t="str">
        <f t="shared" si="639"/>
        <v>22-23</v>
      </c>
      <c r="AD2409" s="36" t="str">
        <f t="shared" si="640"/>
        <v>Mar</v>
      </c>
      <c r="AE2409" s="35" t="str">
        <f t="shared" si="641"/>
        <v>305-315</v>
      </c>
      <c r="AF2409" s="36" t="str">
        <f t="shared" si="642"/>
        <v>Inner-TI</v>
      </c>
    </row>
    <row r="2410" spans="5:32" x14ac:dyDescent="0.3">
      <c r="E2410" s="12">
        <v>40990.958333333336</v>
      </c>
      <c r="F2410" s="16">
        <v>8.16</v>
      </c>
      <c r="G2410" s="16">
        <v>1003.0799789428715</v>
      </c>
      <c r="H2410" s="29">
        <v>1.2013679276467719</v>
      </c>
      <c r="I2410" s="26">
        <v>311.8</v>
      </c>
      <c r="J2410" s="30">
        <v>0.16666666666666669</v>
      </c>
      <c r="K2410" s="31">
        <v>0.26872106656085903</v>
      </c>
      <c r="L2410" s="108">
        <f ca="1">REWS!R2410</f>
        <v>8.2125485183712357</v>
      </c>
      <c r="M2410" s="22">
        <f t="shared" si="629"/>
        <v>8.1071860636662976</v>
      </c>
      <c r="N2410" s="22">
        <f t="shared" ca="1" si="630"/>
        <v>8.159394472466003</v>
      </c>
      <c r="O2410" s="22">
        <f t="shared" si="631"/>
        <v>0.6110417164112576</v>
      </c>
      <c r="P2410" s="81">
        <f t="shared" ca="1" si="632"/>
        <v>9</v>
      </c>
      <c r="Q2410" s="22">
        <f t="shared" ca="1" si="633"/>
        <v>0.15064071133499768</v>
      </c>
      <c r="R2410" s="3">
        <f ca="1">IF(N2410&gt;'Power Curve'!$C$37,0,INDEX(Ci,$P2410,1)*POWER(1-Q2410,3)+INDEX(Ci,$P2410,2)*3*Q2410*POWER(1-Q2410,2)+INDEX(Ci,$P2410,3)*3*POWER(Q2410,2)*(1-Q2410)+INDEX(Ci,$P2410,4)*POWER(Q2410,3))</f>
        <v>926.33398116072078</v>
      </c>
      <c r="S2410" s="3">
        <f t="shared" si="634"/>
        <v>1003.0799789428715</v>
      </c>
      <c r="T2410" s="3">
        <f t="shared" ca="1" si="635"/>
        <v>-76.745997782150766</v>
      </c>
      <c r="U2410" s="3">
        <f t="shared" ca="1" si="643"/>
        <v>76.745997782150766</v>
      </c>
      <c r="W2410" s="34">
        <f t="shared" si="636"/>
        <v>8</v>
      </c>
      <c r="X2410" s="73" t="b">
        <f>COUNTIF('Power Curve'!$D$2:$D$31,W2410)&gt;0</f>
        <v>1</v>
      </c>
      <c r="Y2410" s="73" t="b">
        <f t="shared" si="637"/>
        <v>0</v>
      </c>
      <c r="Z2410" s="73" t="b">
        <f t="shared" si="644"/>
        <v>1</v>
      </c>
      <c r="AA2410" s="34" t="str">
        <f t="shared" si="638"/>
        <v>Outer</v>
      </c>
      <c r="AB2410" s="35" t="str">
        <f t="shared" si="645"/>
        <v>0.6-0.7</v>
      </c>
      <c r="AC2410" s="36" t="str">
        <f t="shared" si="639"/>
        <v>23-24</v>
      </c>
      <c r="AD2410" s="36" t="str">
        <f t="shared" si="640"/>
        <v>Mar</v>
      </c>
      <c r="AE2410" s="35" t="str">
        <f t="shared" si="641"/>
        <v>305-315</v>
      </c>
      <c r="AF2410" s="36" t="str">
        <f t="shared" si="642"/>
        <v>HWS-HTI</v>
      </c>
    </row>
    <row r="2411" spans="5:32" x14ac:dyDescent="0.3">
      <c r="E2411" s="12">
        <v>40990.965277777781</v>
      </c>
      <c r="F2411" s="16">
        <v>9.81</v>
      </c>
      <c r="G2411" s="16">
        <v>1437.089981079102</v>
      </c>
      <c r="H2411" s="29">
        <v>1.2001712906434177</v>
      </c>
      <c r="I2411" s="26">
        <v>309</v>
      </c>
      <c r="J2411" s="30">
        <v>0.17125382262996941</v>
      </c>
      <c r="K2411" s="31">
        <v>0.1641268426845128</v>
      </c>
      <c r="L2411" s="108">
        <f ca="1">REWS!R2411</f>
        <v>9.8047811203417812</v>
      </c>
      <c r="M2411" s="22">
        <f t="shared" si="629"/>
        <v>9.7432696581951959</v>
      </c>
      <c r="N2411" s="22">
        <f t="shared" ca="1" si="630"/>
        <v>9.7380862788044009</v>
      </c>
      <c r="O2411" s="22">
        <f t="shared" si="631"/>
        <v>0.86390370999158872</v>
      </c>
      <c r="P2411" s="81">
        <f t="shared" ca="1" si="632"/>
        <v>10</v>
      </c>
      <c r="Q2411" s="22">
        <f t="shared" ca="1" si="633"/>
        <v>0.77482527826816894</v>
      </c>
      <c r="R2411" s="3">
        <f ca="1">IF(N2411&gt;'Power Curve'!$C$37,0,INDEX(Ci,$P2411,1)*POWER(1-Q2411,3)+INDEX(Ci,$P2411,2)*3*Q2411*POWER(1-Q2411,2)+INDEX(Ci,$P2411,3)*3*POWER(Q2411,2)*(1-Q2411)+INDEX(Ci,$P2411,4)*POWER(Q2411,3))</f>
        <v>1452.9125026058728</v>
      </c>
      <c r="S2411" s="3">
        <f t="shared" si="634"/>
        <v>1437.089981079102</v>
      </c>
      <c r="T2411" s="3">
        <f t="shared" ca="1" si="635"/>
        <v>15.822521526770743</v>
      </c>
      <c r="U2411" s="3">
        <f t="shared" ca="1" si="643"/>
        <v>15.822521526770743</v>
      </c>
      <c r="W2411" s="34">
        <f t="shared" si="636"/>
        <v>10</v>
      </c>
      <c r="X2411" s="73" t="b">
        <f>COUNTIF('Power Curve'!$D$2:$D$31,W2411)&gt;0</f>
        <v>1</v>
      </c>
      <c r="Y2411" s="73" t="b">
        <f t="shared" si="637"/>
        <v>0</v>
      </c>
      <c r="Z2411" s="73" t="b">
        <f t="shared" si="644"/>
        <v>1</v>
      </c>
      <c r="AA2411" s="34" t="str">
        <f t="shared" si="638"/>
        <v>Outer</v>
      </c>
      <c r="AB2411" s="35" t="str">
        <f t="shared" si="645"/>
        <v>0.8-0.9</v>
      </c>
      <c r="AC2411" s="36" t="str">
        <f t="shared" si="639"/>
        <v>23-24</v>
      </c>
      <c r="AD2411" s="36" t="str">
        <f t="shared" si="640"/>
        <v>Mar</v>
      </c>
      <c r="AE2411" s="35" t="str">
        <f t="shared" si="641"/>
        <v>305-315</v>
      </c>
      <c r="AF2411" s="36" t="str">
        <f t="shared" si="642"/>
        <v>HWS-HTI</v>
      </c>
    </row>
    <row r="2412" spans="5:32" x14ac:dyDescent="0.3">
      <c r="E2412" s="12">
        <v>40990.972222222219</v>
      </c>
      <c r="F2412" s="16">
        <v>9.1199999999999992</v>
      </c>
      <c r="G2412" s="16">
        <v>1160.6799545288141</v>
      </c>
      <c r="H2412" s="29">
        <v>1.2011043059574078</v>
      </c>
      <c r="I2412" s="26">
        <v>306.60000000000002</v>
      </c>
      <c r="J2412" s="30">
        <v>0.12938596491228072</v>
      </c>
      <c r="K2412" s="31">
        <v>0.19131330123669013</v>
      </c>
      <c r="L2412" s="108">
        <f ca="1">REWS!R2412</f>
        <v>9.0412689071508332</v>
      </c>
      <c r="M2412" s="22">
        <f t="shared" si="629"/>
        <v>9.0603098472742811</v>
      </c>
      <c r="N2412" s="22">
        <f t="shared" ca="1" si="630"/>
        <v>8.9820940472931454</v>
      </c>
      <c r="O2412" s="22">
        <f t="shared" si="631"/>
        <v>0.75835006963836771</v>
      </c>
      <c r="P2412" s="81">
        <f t="shared" ca="1" si="632"/>
        <v>9</v>
      </c>
      <c r="Q2412" s="22">
        <f t="shared" ca="1" si="633"/>
        <v>0.97296872740268492</v>
      </c>
      <c r="R2412" s="3">
        <f ca="1">IF(N2412&gt;'Power Curve'!$C$37,0,INDEX(Ci,$P2412,1)*POWER(1-Q2412,3)+INDEX(Ci,$P2412,2)*3*Q2412*POWER(1-Q2412,2)+INDEX(Ci,$P2412,3)*3*POWER(Q2412,2)*(1-Q2412)+INDEX(Ci,$P2412,4)*POWER(Q2412,3))</f>
        <v>1189.4117347451697</v>
      </c>
      <c r="S2412" s="3">
        <f t="shared" si="634"/>
        <v>1160.6799545288141</v>
      </c>
      <c r="T2412" s="3">
        <f t="shared" ca="1" si="635"/>
        <v>28.731780216355673</v>
      </c>
      <c r="U2412" s="3">
        <f t="shared" ca="1" si="643"/>
        <v>28.731780216355673</v>
      </c>
      <c r="W2412" s="34">
        <f t="shared" si="636"/>
        <v>9</v>
      </c>
      <c r="X2412" s="73" t="b">
        <f>COUNTIF('Power Curve'!$D$2:$D$31,W2412)&gt;0</f>
        <v>1</v>
      </c>
      <c r="Y2412" s="73" t="b">
        <f t="shared" si="637"/>
        <v>0</v>
      </c>
      <c r="Z2412" s="73" t="b">
        <f t="shared" si="644"/>
        <v>1</v>
      </c>
      <c r="AA2412" s="34" t="str">
        <f t="shared" si="638"/>
        <v>Inner</v>
      </c>
      <c r="AB2412" s="35" t="str">
        <f t="shared" si="645"/>
        <v>0.7-0.8</v>
      </c>
      <c r="AC2412" s="36" t="str">
        <f t="shared" si="639"/>
        <v>23-24</v>
      </c>
      <c r="AD2412" s="36" t="str">
        <f t="shared" si="640"/>
        <v>Mar</v>
      </c>
      <c r="AE2412" s="35" t="str">
        <f t="shared" si="641"/>
        <v>305-315</v>
      </c>
      <c r="AF2412" s="36" t="str">
        <f t="shared" si="642"/>
        <v>Inner-TI</v>
      </c>
    </row>
    <row r="2413" spans="5:32" x14ac:dyDescent="0.3">
      <c r="E2413" s="12">
        <v>40990.979166666664</v>
      </c>
      <c r="F2413" s="16">
        <v>7.56</v>
      </c>
      <c r="G2413" s="16">
        <v>832.4000167846682</v>
      </c>
      <c r="H2413" s="29">
        <v>1.2019503157493263</v>
      </c>
      <c r="I2413" s="26">
        <v>302.10000000000002</v>
      </c>
      <c r="J2413" s="30">
        <v>0.16534391534391535</v>
      </c>
      <c r="K2413" s="31">
        <v>0.26859381149579176</v>
      </c>
      <c r="L2413" s="108">
        <f ca="1">REWS!R2413</f>
        <v>7.5945563943217902</v>
      </c>
      <c r="M2413" s="22">
        <f t="shared" si="629"/>
        <v>7.5122829610033088</v>
      </c>
      <c r="N2413" s="22">
        <f t="shared" ca="1" si="630"/>
        <v>7.5466212430479249</v>
      </c>
      <c r="O2413" s="22">
        <f t="shared" si="631"/>
        <v>0.51909752417711763</v>
      </c>
      <c r="P2413" s="81">
        <f t="shared" ca="1" si="632"/>
        <v>8</v>
      </c>
      <c r="Q2413" s="22">
        <f t="shared" ca="1" si="633"/>
        <v>0.53494083181215224</v>
      </c>
      <c r="R2413" s="3">
        <f ca="1">IF(N2413&gt;'Power Curve'!$C$37,0,INDEX(Ci,$P2413,1)*POWER(1-Q2413,3)+INDEX(Ci,$P2413,2)*3*Q2413*POWER(1-Q2413,2)+INDEX(Ci,$P2413,3)*3*POWER(Q2413,2)*(1-Q2413)+INDEX(Ci,$P2413,4)*POWER(Q2413,3))</f>
        <v>745.18486640797403</v>
      </c>
      <c r="S2413" s="3">
        <f t="shared" si="634"/>
        <v>832.4000167846682</v>
      </c>
      <c r="T2413" s="3">
        <f t="shared" ca="1" si="635"/>
        <v>-87.215150376694169</v>
      </c>
      <c r="U2413" s="3">
        <f t="shared" ca="1" si="643"/>
        <v>87.215150376694169</v>
      </c>
      <c r="W2413" s="34">
        <f t="shared" si="636"/>
        <v>8</v>
      </c>
      <c r="X2413" s="73" t="b">
        <f>COUNTIF('Power Curve'!$D$2:$D$31,W2413)&gt;0</f>
        <v>1</v>
      </c>
      <c r="Y2413" s="73" t="b">
        <f t="shared" si="637"/>
        <v>0</v>
      </c>
      <c r="Z2413" s="73" t="b">
        <f t="shared" si="644"/>
        <v>1</v>
      </c>
      <c r="AA2413" s="34" t="str">
        <f t="shared" si="638"/>
        <v>Outer</v>
      </c>
      <c r="AB2413" s="35" t="str">
        <f t="shared" si="645"/>
        <v>0.5-0.6</v>
      </c>
      <c r="AC2413" s="36" t="str">
        <f t="shared" si="639"/>
        <v>23-24</v>
      </c>
      <c r="AD2413" s="36" t="str">
        <f t="shared" si="640"/>
        <v>Mar</v>
      </c>
      <c r="AE2413" s="35" t="str">
        <f t="shared" si="641"/>
        <v>295-305</v>
      </c>
      <c r="AF2413" s="36" t="str">
        <f t="shared" si="642"/>
        <v>HWS-HTI</v>
      </c>
    </row>
    <row r="2414" spans="5:32" x14ac:dyDescent="0.3">
      <c r="E2414" s="12">
        <v>40990.986111111109</v>
      </c>
      <c r="F2414" s="16">
        <v>7.23</v>
      </c>
      <c r="G2414" s="16">
        <v>498.37001037597634</v>
      </c>
      <c r="H2414" s="29">
        <v>1.2024449489887621</v>
      </c>
      <c r="I2414" s="26">
        <v>308.39999999999998</v>
      </c>
      <c r="J2414" s="30">
        <v>0.15076071922544951</v>
      </c>
      <c r="K2414" s="31">
        <v>0.31023548648261434</v>
      </c>
      <c r="L2414" s="108">
        <f ca="1">REWS!R2414</f>
        <v>7.0948474652263407</v>
      </c>
      <c r="M2414" s="22">
        <f t="shared" si="629"/>
        <v>7.1853512291204815</v>
      </c>
      <c r="N2414" s="22">
        <f t="shared" ca="1" si="630"/>
        <v>7.0510333270658947</v>
      </c>
      <c r="O2414" s="22">
        <f t="shared" si="631"/>
        <v>0.46856917112412705</v>
      </c>
      <c r="P2414" s="81">
        <f t="shared" ca="1" si="632"/>
        <v>8</v>
      </c>
      <c r="Q2414" s="22">
        <f t="shared" ca="1" si="633"/>
        <v>3.6140929536302185E-2</v>
      </c>
      <c r="R2414" s="3">
        <f ca="1">IF(N2414&gt;'Power Curve'!$C$37,0,INDEX(Ci,$P2414,1)*POWER(1-Q2414,3)+INDEX(Ci,$P2414,2)*3*Q2414*POWER(1-Q2414,2)+INDEX(Ci,$P2414,3)*3*POWER(Q2414,2)*(1-Q2414)+INDEX(Ci,$P2414,4)*POWER(Q2414,3))</f>
        <v>609.57767872236263</v>
      </c>
      <c r="S2414" s="3">
        <f t="shared" si="634"/>
        <v>498.37001037597634</v>
      </c>
      <c r="T2414" s="3">
        <f t="shared" ca="1" si="635"/>
        <v>111.2076683463863</v>
      </c>
      <c r="U2414" s="3">
        <f t="shared" ca="1" si="643"/>
        <v>111.2076683463863</v>
      </c>
      <c r="W2414" s="34">
        <f t="shared" si="636"/>
        <v>7</v>
      </c>
      <c r="X2414" s="73" t="b">
        <f>COUNTIF('Power Curve'!$D$2:$D$31,W2414)&gt;0</f>
        <v>1</v>
      </c>
      <c r="Y2414" s="73" t="b">
        <f t="shared" si="637"/>
        <v>0</v>
      </c>
      <c r="Z2414" s="73" t="b">
        <f t="shared" si="644"/>
        <v>1</v>
      </c>
      <c r="AA2414" s="34" t="str">
        <f t="shared" si="638"/>
        <v>Outer</v>
      </c>
      <c r="AB2414" s="35" t="str">
        <f t="shared" si="645"/>
        <v>0.4-0.5</v>
      </c>
      <c r="AC2414" s="36" t="str">
        <f t="shared" si="639"/>
        <v>23-24</v>
      </c>
      <c r="AD2414" s="36" t="str">
        <f t="shared" si="640"/>
        <v>Mar</v>
      </c>
      <c r="AE2414" s="35" t="str">
        <f t="shared" si="641"/>
        <v>305-315</v>
      </c>
      <c r="AF2414" s="36" t="str">
        <f t="shared" si="642"/>
        <v>LWS-HTI</v>
      </c>
    </row>
    <row r="2415" spans="5:32" x14ac:dyDescent="0.3">
      <c r="E2415" s="12">
        <v>40990.993055555555</v>
      </c>
      <c r="F2415" s="16">
        <v>7.96</v>
      </c>
      <c r="G2415" s="16">
        <v>701.37000751495384</v>
      </c>
      <c r="H2415" s="29">
        <v>1.2021809943962798</v>
      </c>
      <c r="I2415" s="26">
        <v>295.5</v>
      </c>
      <c r="J2415" s="30">
        <v>9.4221105527638196E-2</v>
      </c>
      <c r="K2415" s="31">
        <v>0.15649522718593778</v>
      </c>
      <c r="L2415" s="108">
        <f ca="1">REWS!R2415</f>
        <v>7.9424384494549116</v>
      </c>
      <c r="M2415" s="22">
        <f t="shared" si="629"/>
        <v>7.9102642319293572</v>
      </c>
      <c r="N2415" s="22">
        <f t="shared" ca="1" si="630"/>
        <v>7.8928124096763383</v>
      </c>
      <c r="O2415" s="22">
        <f t="shared" si="631"/>
        <v>0.58060681252309099</v>
      </c>
      <c r="P2415" s="81">
        <f t="shared" ca="1" si="632"/>
        <v>8</v>
      </c>
      <c r="Q2415" s="22">
        <f t="shared" ca="1" si="633"/>
        <v>0.88337571998096798</v>
      </c>
      <c r="R2415" s="3">
        <f ca="1">IF(N2415&gt;'Power Curve'!$C$37,0,INDEX(Ci,$P2415,1)*POWER(1-Q2415,3)+INDEX(Ci,$P2415,2)*3*Q2415*POWER(1-Q2415,2)+INDEX(Ci,$P2415,3)*3*POWER(Q2415,2)*(1-Q2415)+INDEX(Ci,$P2415,4)*POWER(Q2415,3))</f>
        <v>846.23696904867722</v>
      </c>
      <c r="S2415" s="3">
        <f t="shared" si="634"/>
        <v>701.37000751495384</v>
      </c>
      <c r="T2415" s="3">
        <f t="shared" ca="1" si="635"/>
        <v>144.86696153372338</v>
      </c>
      <c r="U2415" s="3">
        <f t="shared" ca="1" si="643"/>
        <v>144.86696153372338</v>
      </c>
      <c r="W2415" s="34">
        <f t="shared" si="636"/>
        <v>8</v>
      </c>
      <c r="X2415" s="73" t="b">
        <f>COUNTIF('Power Curve'!$D$2:$D$31,W2415)&gt;0</f>
        <v>1</v>
      </c>
      <c r="Y2415" s="73" t="b">
        <f t="shared" si="637"/>
        <v>0</v>
      </c>
      <c r="Z2415" s="73" t="b">
        <f t="shared" si="644"/>
        <v>1</v>
      </c>
      <c r="AA2415" s="34" t="str">
        <f t="shared" si="638"/>
        <v>Outer</v>
      </c>
      <c r="AB2415" s="35" t="str">
        <f t="shared" si="645"/>
        <v>0.5-0.6</v>
      </c>
      <c r="AC2415" s="36" t="str">
        <f t="shared" si="639"/>
        <v>23-24</v>
      </c>
      <c r="AD2415" s="36" t="str">
        <f t="shared" si="640"/>
        <v>Mar</v>
      </c>
      <c r="AE2415" s="35" t="str">
        <f t="shared" si="641"/>
        <v>295-305</v>
      </c>
      <c r="AF2415" s="36" t="str">
        <f t="shared" si="642"/>
        <v>HWS-LTI</v>
      </c>
    </row>
    <row r="2416" spans="5:32" x14ac:dyDescent="0.3">
      <c r="E2416" s="12">
        <v>40991</v>
      </c>
      <c r="F2416" s="16">
        <v>9.09</v>
      </c>
      <c r="G2416" s="16">
        <v>1217.0600128173851</v>
      </c>
      <c r="H2416" s="29">
        <v>1.2018623670455255</v>
      </c>
      <c r="I2416" s="26">
        <v>294.2</v>
      </c>
      <c r="J2416" s="30">
        <v>0.11771177117711772</v>
      </c>
      <c r="K2416" s="31">
        <v>0.2772348611890848</v>
      </c>
      <c r="L2416" s="108">
        <f ca="1">REWS!R2416</f>
        <v>9.1590624371922562</v>
      </c>
      <c r="M2416" s="22">
        <f t="shared" si="629"/>
        <v>9.0324056250779616</v>
      </c>
      <c r="N2416" s="22">
        <f t="shared" ca="1" si="630"/>
        <v>9.1010304816430789</v>
      </c>
      <c r="O2416" s="22">
        <f t="shared" si="631"/>
        <v>0.75403738214644178</v>
      </c>
      <c r="P2416" s="81">
        <f t="shared" ca="1" si="632"/>
        <v>10</v>
      </c>
      <c r="Q2416" s="22">
        <f t="shared" ca="1" si="633"/>
        <v>9.7676248819409214E-2</v>
      </c>
      <c r="R2416" s="3">
        <f ca="1">IF(N2416&gt;'Power Curve'!$C$37,0,INDEX(Ci,$P2416,1)*POWER(1-Q2416,3)+INDEX(Ci,$P2416,2)*3*Q2416*POWER(1-Q2416,2)+INDEX(Ci,$P2416,3)*3*POWER(Q2416,2)*(1-Q2416)+INDEX(Ci,$P2416,4)*POWER(Q2416,3))</f>
        <v>1229.1434779504239</v>
      </c>
      <c r="S2416" s="3">
        <f t="shared" si="634"/>
        <v>1217.0600128173851</v>
      </c>
      <c r="T2416" s="3">
        <f t="shared" ca="1" si="635"/>
        <v>12.083465133038771</v>
      </c>
      <c r="U2416" s="3">
        <f t="shared" ca="1" si="643"/>
        <v>12.083465133038771</v>
      </c>
      <c r="W2416" s="34">
        <f t="shared" si="636"/>
        <v>9</v>
      </c>
      <c r="X2416" s="73" t="b">
        <f>COUNTIF('Power Curve'!$D$2:$D$31,W2416)&gt;0</f>
        <v>1</v>
      </c>
      <c r="Y2416" s="73" t="b">
        <f t="shared" si="637"/>
        <v>0</v>
      </c>
      <c r="Z2416" s="73" t="b">
        <f t="shared" si="644"/>
        <v>1</v>
      </c>
      <c r="AA2416" s="34" t="str">
        <f t="shared" si="638"/>
        <v>Inner</v>
      </c>
      <c r="AB2416" s="35" t="str">
        <f t="shared" si="645"/>
        <v>0.7-0.8</v>
      </c>
      <c r="AC2416" s="36" t="str">
        <f t="shared" si="639"/>
        <v>0-1</v>
      </c>
      <c r="AD2416" s="36" t="str">
        <f t="shared" si="640"/>
        <v>Mar</v>
      </c>
      <c r="AE2416" s="35" t="str">
        <f t="shared" si="641"/>
        <v>285-295</v>
      </c>
      <c r="AF2416" s="36" t="str">
        <f t="shared" si="642"/>
        <v>Inner-TI</v>
      </c>
    </row>
    <row r="2417" spans="5:32" x14ac:dyDescent="0.3">
      <c r="E2417" s="12">
        <v>40991.006944444445</v>
      </c>
      <c r="F2417" s="16">
        <v>9.66</v>
      </c>
      <c r="G2417" s="16">
        <v>1468.980041503911</v>
      </c>
      <c r="H2417" s="29">
        <v>1.202302239121984</v>
      </c>
      <c r="I2417" s="26">
        <v>287.60000000000002</v>
      </c>
      <c r="J2417" s="30">
        <v>0.10662525879917184</v>
      </c>
      <c r="K2417" s="31">
        <v>0.1619191922386462</v>
      </c>
      <c r="L2417" s="108">
        <f ca="1">REWS!R2417</f>
        <v>9.6987704041136027</v>
      </c>
      <c r="M2417" s="22">
        <f t="shared" si="629"/>
        <v>9.599964981240392</v>
      </c>
      <c r="N2417" s="22">
        <f t="shared" ca="1" si="630"/>
        <v>9.6384944348427855</v>
      </c>
      <c r="O2417" s="22">
        <f t="shared" si="631"/>
        <v>0.84175551021417394</v>
      </c>
      <c r="P2417" s="81">
        <f t="shared" ca="1" si="632"/>
        <v>10</v>
      </c>
      <c r="Q2417" s="22">
        <f t="shared" ca="1" si="633"/>
        <v>0.66896560195704868</v>
      </c>
      <c r="R2417" s="3">
        <f ca="1">IF(N2417&gt;'Power Curve'!$C$37,0,INDEX(Ci,$P2417,1)*POWER(1-Q2417,3)+INDEX(Ci,$P2417,2)*3*Q2417*POWER(1-Q2417,2)+INDEX(Ci,$P2417,3)*3*POWER(Q2417,2)*(1-Q2417)+INDEX(Ci,$P2417,4)*POWER(Q2417,3))</f>
        <v>1419.2190686540021</v>
      </c>
      <c r="S2417" s="3">
        <f t="shared" si="634"/>
        <v>1468.980041503911</v>
      </c>
      <c r="T2417" s="3">
        <f t="shared" ca="1" si="635"/>
        <v>-49.760972849908967</v>
      </c>
      <c r="U2417" s="3">
        <f t="shared" ca="1" si="643"/>
        <v>49.760972849908967</v>
      </c>
      <c r="W2417" s="34">
        <f t="shared" si="636"/>
        <v>10</v>
      </c>
      <c r="X2417" s="73" t="b">
        <f>COUNTIF('Power Curve'!$D$2:$D$31,W2417)&gt;0</f>
        <v>1</v>
      </c>
      <c r="Y2417" s="73" t="b">
        <f t="shared" si="637"/>
        <v>0</v>
      </c>
      <c r="Z2417" s="73" t="b">
        <f t="shared" si="644"/>
        <v>1</v>
      </c>
      <c r="AA2417" s="34" t="str">
        <f t="shared" si="638"/>
        <v>Inner</v>
      </c>
      <c r="AB2417" s="35" t="str">
        <f t="shared" si="645"/>
        <v>0.8-0.9</v>
      </c>
      <c r="AC2417" s="36" t="str">
        <f t="shared" si="639"/>
        <v>0-1</v>
      </c>
      <c r="AD2417" s="36" t="str">
        <f t="shared" si="640"/>
        <v>Mar</v>
      </c>
      <c r="AE2417" s="35" t="str">
        <f t="shared" si="641"/>
        <v>285-295</v>
      </c>
      <c r="AF2417" s="36" t="str">
        <f t="shared" si="642"/>
        <v>Inner-TI</v>
      </c>
    </row>
    <row r="2418" spans="5:32" x14ac:dyDescent="0.3">
      <c r="E2418" s="12">
        <v>40991.013888888891</v>
      </c>
      <c r="F2418" s="16">
        <v>9.57</v>
      </c>
      <c r="G2418" s="16">
        <v>1425.6300354003911</v>
      </c>
      <c r="H2418" s="29">
        <v>1.2024782781003147</v>
      </c>
      <c r="I2418" s="26">
        <v>279.7</v>
      </c>
      <c r="J2418" s="30">
        <v>0.14002089864158829</v>
      </c>
      <c r="K2418" s="31">
        <v>0.18658226078125953</v>
      </c>
      <c r="L2418" s="108">
        <f ca="1">REWS!R2418</f>
        <v>9.5683419198148005</v>
      </c>
      <c r="M2418" s="22">
        <f t="shared" si="629"/>
        <v>9.5109884624726586</v>
      </c>
      <c r="N2418" s="22">
        <f t="shared" ca="1" si="630"/>
        <v>9.5093406065153658</v>
      </c>
      <c r="O2418" s="22">
        <f t="shared" si="631"/>
        <v>0.82800390241571953</v>
      </c>
      <c r="P2418" s="81">
        <f t="shared" ca="1" si="632"/>
        <v>10</v>
      </c>
      <c r="Q2418" s="22">
        <f t="shared" ca="1" si="633"/>
        <v>0.53168345196139088</v>
      </c>
      <c r="R2418" s="3">
        <f ca="1">IF(N2418&gt;'Power Curve'!$C$37,0,INDEX(Ci,$P2418,1)*POWER(1-Q2418,3)+INDEX(Ci,$P2418,2)*3*Q2418*POWER(1-Q2418,2)+INDEX(Ci,$P2418,3)*3*POWER(Q2418,2)*(1-Q2418)+INDEX(Ci,$P2418,4)*POWER(Q2418,3))</f>
        <v>1373.9409083340504</v>
      </c>
      <c r="S2418" s="3">
        <f t="shared" si="634"/>
        <v>1425.6300354003911</v>
      </c>
      <c r="T2418" s="3">
        <f t="shared" ca="1" si="635"/>
        <v>-51.689127066340689</v>
      </c>
      <c r="U2418" s="3">
        <f t="shared" ca="1" si="643"/>
        <v>51.689127066340689</v>
      </c>
      <c r="W2418" s="34">
        <f t="shared" si="636"/>
        <v>10</v>
      </c>
      <c r="X2418" s="73" t="b">
        <f>COUNTIF('Power Curve'!$D$2:$D$31,W2418)&gt;0</f>
        <v>1</v>
      </c>
      <c r="Y2418" s="73" t="b">
        <f t="shared" si="637"/>
        <v>0</v>
      </c>
      <c r="Z2418" s="73" t="b">
        <f t="shared" si="644"/>
        <v>1</v>
      </c>
      <c r="AA2418" s="34" t="str">
        <f t="shared" si="638"/>
        <v>Outer</v>
      </c>
      <c r="AB2418" s="35" t="str">
        <f t="shared" si="645"/>
        <v>0.8-0.9</v>
      </c>
      <c r="AC2418" s="36" t="str">
        <f t="shared" si="639"/>
        <v>0-1</v>
      </c>
      <c r="AD2418" s="36" t="str">
        <f t="shared" si="640"/>
        <v>Mar</v>
      </c>
      <c r="AE2418" s="35" t="str">
        <f t="shared" si="641"/>
        <v>275-285</v>
      </c>
      <c r="AF2418" s="36" t="str">
        <f t="shared" si="642"/>
        <v>HWS-HTI</v>
      </c>
    </row>
    <row r="2419" spans="5:32" x14ac:dyDescent="0.3">
      <c r="E2419" s="12">
        <v>40991.020833333336</v>
      </c>
      <c r="F2419" s="16">
        <v>7.27</v>
      </c>
      <c r="G2419" s="16">
        <v>702.04000473022506</v>
      </c>
      <c r="H2419" s="29">
        <v>1.20383124143317</v>
      </c>
      <c r="I2419" s="26">
        <v>276.2</v>
      </c>
      <c r="J2419" s="30">
        <v>0.11691884456671252</v>
      </c>
      <c r="K2419" s="31">
        <v>0.24668265192661415</v>
      </c>
      <c r="L2419" s="108">
        <f ca="1">REWS!R2419</f>
        <v>7.1647079573001262</v>
      </c>
      <c r="M2419" s="22">
        <f t="shared" si="629"/>
        <v>7.2278797381384612</v>
      </c>
      <c r="N2419" s="22">
        <f t="shared" ca="1" si="630"/>
        <v>7.123197726856807</v>
      </c>
      <c r="O2419" s="22">
        <f t="shared" si="631"/>
        <v>0.47514208928689489</v>
      </c>
      <c r="P2419" s="81">
        <f t="shared" ca="1" si="632"/>
        <v>8</v>
      </c>
      <c r="Q2419" s="22">
        <f t="shared" ca="1" si="633"/>
        <v>0.10877303859847633</v>
      </c>
      <c r="R2419" s="3">
        <f ca="1">IF(N2419&gt;'Power Curve'!$C$37,0,INDEX(Ci,$P2419,1)*POWER(1-Q2419,3)+INDEX(Ci,$P2419,2)*3*Q2419*POWER(1-Q2419,2)+INDEX(Ci,$P2419,3)*3*POWER(Q2419,2)*(1-Q2419)+INDEX(Ci,$P2419,4)*POWER(Q2419,3))</f>
        <v>628.441371960987</v>
      </c>
      <c r="S2419" s="3">
        <f t="shared" si="634"/>
        <v>702.04000473022506</v>
      </c>
      <c r="T2419" s="3">
        <f t="shared" ca="1" si="635"/>
        <v>-73.598632769238066</v>
      </c>
      <c r="U2419" s="3">
        <f t="shared" ca="1" si="643"/>
        <v>73.598632769238066</v>
      </c>
      <c r="W2419" s="34">
        <f t="shared" si="636"/>
        <v>7</v>
      </c>
      <c r="X2419" s="73" t="b">
        <f>COUNTIF('Power Curve'!$D$2:$D$31,W2419)&gt;0</f>
        <v>1</v>
      </c>
      <c r="Y2419" s="73" t="b">
        <f t="shared" si="637"/>
        <v>0</v>
      </c>
      <c r="Z2419" s="73" t="b">
        <f t="shared" si="644"/>
        <v>1</v>
      </c>
      <c r="AA2419" s="34" t="str">
        <f t="shared" si="638"/>
        <v>Inner</v>
      </c>
      <c r="AB2419" s="35" t="str">
        <f t="shared" si="645"/>
        <v>0.4-0.5</v>
      </c>
      <c r="AC2419" s="36" t="str">
        <f t="shared" si="639"/>
        <v>0-1</v>
      </c>
      <c r="AD2419" s="36" t="str">
        <f t="shared" si="640"/>
        <v>Mar</v>
      </c>
      <c r="AE2419" s="35" t="str">
        <f t="shared" si="641"/>
        <v>275-285</v>
      </c>
      <c r="AF2419" s="36" t="str">
        <f t="shared" si="642"/>
        <v>Inner-TI</v>
      </c>
    </row>
    <row r="2420" spans="5:32" x14ac:dyDescent="0.3">
      <c r="E2420" s="12">
        <v>40991.027777777781</v>
      </c>
      <c r="F2420" s="16">
        <v>6.07</v>
      </c>
      <c r="G2420" s="16">
        <v>485.5900230407712</v>
      </c>
      <c r="H2420" s="29">
        <v>1.204282427385404</v>
      </c>
      <c r="I2420" s="26">
        <v>266.60000000000002</v>
      </c>
      <c r="J2420" s="30">
        <v>0.19934102141680393</v>
      </c>
      <c r="K2420" s="31">
        <v>-2.4931810629107772E-2</v>
      </c>
      <c r="L2420" s="108">
        <f ca="1">REWS!R2420</f>
        <v>6.0271252887699092</v>
      </c>
      <c r="M2420" s="22">
        <f t="shared" si="629"/>
        <v>6.0355860293408554</v>
      </c>
      <c r="N2420" s="22">
        <f t="shared" ca="1" si="630"/>
        <v>5.9929543970323937</v>
      </c>
      <c r="O2420" s="22">
        <f t="shared" si="631"/>
        <v>0.290869253138409</v>
      </c>
      <c r="P2420" s="81">
        <f t="shared" ca="1" si="632"/>
        <v>6</v>
      </c>
      <c r="Q2420" s="22">
        <f t="shared" ca="1" si="633"/>
        <v>0.96167854094854888</v>
      </c>
      <c r="R2420" s="3">
        <f ca="1">IF(N2420&gt;'Power Curve'!$C$37,0,INDEX(Ci,$P2420,1)*POWER(1-Q2420,3)+INDEX(Ci,$P2420,2)*3*Q2420*POWER(1-Q2420,2)+INDEX(Ci,$P2420,3)*3*POWER(Q2420,2)*(1-Q2420)+INDEX(Ci,$P2420,4)*POWER(Q2420,3))</f>
        <v>361.88044091906022</v>
      </c>
      <c r="S2420" s="3">
        <f t="shared" si="634"/>
        <v>485.5900230407712</v>
      </c>
      <c r="T2420" s="3">
        <f t="shared" ca="1" si="635"/>
        <v>-123.70958212171098</v>
      </c>
      <c r="U2420" s="3">
        <f t="shared" ca="1" si="643"/>
        <v>123.70958212171098</v>
      </c>
      <c r="W2420" s="34">
        <f t="shared" si="636"/>
        <v>6</v>
      </c>
      <c r="X2420" s="73" t="b">
        <f>COUNTIF('Power Curve'!$D$2:$D$31,W2420)&gt;0</f>
        <v>1</v>
      </c>
      <c r="Y2420" s="73" t="b">
        <f t="shared" si="637"/>
        <v>0</v>
      </c>
      <c r="Z2420" s="73" t="b">
        <f t="shared" si="644"/>
        <v>1</v>
      </c>
      <c r="AA2420" s="34" t="str">
        <f t="shared" si="638"/>
        <v>Outer</v>
      </c>
      <c r="AB2420" s="35" t="str">
        <f t="shared" si="645"/>
        <v>0.2-0.3</v>
      </c>
      <c r="AC2420" s="36" t="str">
        <f t="shared" si="639"/>
        <v>0-1</v>
      </c>
      <c r="AD2420" s="36" t="str">
        <f t="shared" si="640"/>
        <v>Mar</v>
      </c>
      <c r="AE2420" s="35" t="str">
        <f t="shared" si="641"/>
        <v>265-275</v>
      </c>
      <c r="AF2420" s="36" t="str">
        <f t="shared" si="642"/>
        <v>LWS-HTI</v>
      </c>
    </row>
    <row r="2421" spans="5:32" x14ac:dyDescent="0.3">
      <c r="E2421" s="12">
        <v>40991.041666666664</v>
      </c>
      <c r="F2421" s="16">
        <v>12.84</v>
      </c>
      <c r="G2421" s="16">
        <v>1977.989974975588</v>
      </c>
      <c r="H2421" s="29">
        <v>1.2022582374061275</v>
      </c>
      <c r="I2421" s="26">
        <v>268</v>
      </c>
      <c r="J2421" s="30">
        <v>8.4890965732087237E-2</v>
      </c>
      <c r="K2421" s="31">
        <v>0.15009783875444241</v>
      </c>
      <c r="L2421" s="108">
        <f ca="1">REWS!R2421</f>
        <v>12.798788628893469</v>
      </c>
      <c r="M2421" s="22">
        <f t="shared" si="629"/>
        <v>12.76004623317583</v>
      </c>
      <c r="N2421" s="22">
        <f t="shared" ca="1" si="630"/>
        <v>12.719091482346242</v>
      </c>
      <c r="O2421" s="22">
        <f t="shared" si="631"/>
        <v>1.3301562544746222</v>
      </c>
      <c r="P2421" s="81">
        <f t="shared" ca="1" si="632"/>
        <v>13</v>
      </c>
      <c r="Q2421" s="22">
        <f t="shared" ca="1" si="633"/>
        <v>0.72122707343966497</v>
      </c>
      <c r="R2421" s="3">
        <f ca="1">IF(N2421&gt;'Power Curve'!$C$37,0,INDEX(Ci,$P2421,1)*POWER(1-Q2421,3)+INDEX(Ci,$P2421,2)*3*Q2421*POWER(1-Q2421,2)+INDEX(Ci,$P2421,3)*3*POWER(Q2421,2)*(1-Q2421)+INDEX(Ci,$P2421,4)*POWER(Q2421,3))</f>
        <v>1945.54945690522</v>
      </c>
      <c r="S2421" s="3">
        <f t="shared" si="634"/>
        <v>1977.989974975588</v>
      </c>
      <c r="T2421" s="3">
        <f t="shared" ca="1" si="635"/>
        <v>-32.440518070367943</v>
      </c>
      <c r="U2421" s="3">
        <f t="shared" ca="1" si="643"/>
        <v>32.440518070367943</v>
      </c>
      <c r="W2421" s="34">
        <f t="shared" si="636"/>
        <v>13</v>
      </c>
      <c r="X2421" s="73" t="b">
        <f>COUNTIF('Power Curve'!$D$2:$D$31,W2421)&gt;0</f>
        <v>1</v>
      </c>
      <c r="Y2421" s="73" t="b">
        <f t="shared" si="637"/>
        <v>0</v>
      </c>
      <c r="Z2421" s="73" t="b">
        <f t="shared" si="644"/>
        <v>1</v>
      </c>
      <c r="AA2421" s="34" t="str">
        <f t="shared" si="638"/>
        <v>Outer</v>
      </c>
      <c r="AB2421" s="35" t="str">
        <f t="shared" si="645"/>
        <v>1.3-1.4</v>
      </c>
      <c r="AC2421" s="36" t="str">
        <f t="shared" si="639"/>
        <v>1-2</v>
      </c>
      <c r="AD2421" s="36" t="str">
        <f t="shared" si="640"/>
        <v>Mar</v>
      </c>
      <c r="AE2421" s="35" t="str">
        <f t="shared" si="641"/>
        <v>265-275</v>
      </c>
      <c r="AF2421" s="36" t="str">
        <f t="shared" si="642"/>
        <v>HWS-LTI</v>
      </c>
    </row>
    <row r="2422" spans="5:32" x14ac:dyDescent="0.3">
      <c r="E2422" s="12">
        <v>40991.048611111109</v>
      </c>
      <c r="F2422" s="16">
        <v>12.82</v>
      </c>
      <c r="G2422" s="16">
        <v>1972.609970092778</v>
      </c>
      <c r="H2422" s="29">
        <v>1.2027424332464842</v>
      </c>
      <c r="I2422" s="26">
        <v>271.8</v>
      </c>
      <c r="J2422" s="30">
        <v>8.8923556942277687E-2</v>
      </c>
      <c r="K2422" s="31">
        <v>0.19722646967312762</v>
      </c>
      <c r="L2422" s="108">
        <f ca="1">REWS!R2422</f>
        <v>12.741953349213196</v>
      </c>
      <c r="M2422" s="22">
        <f t="shared" si="629"/>
        <v>12.741880861859093</v>
      </c>
      <c r="N2422" s="22">
        <f t="shared" ca="1" si="630"/>
        <v>12.664309791188844</v>
      </c>
      <c r="O2422" s="22">
        <f t="shared" si="631"/>
        <v>1.3273487377800979</v>
      </c>
      <c r="P2422" s="81">
        <f t="shared" ca="1" si="632"/>
        <v>13</v>
      </c>
      <c r="Q2422" s="22">
        <f t="shared" ca="1" si="633"/>
        <v>0.66483016241666715</v>
      </c>
      <c r="R2422" s="3">
        <f ca="1">IF(N2422&gt;'Power Curve'!$C$37,0,INDEX(Ci,$P2422,1)*POWER(1-Q2422,3)+INDEX(Ci,$P2422,2)*3*Q2422*POWER(1-Q2422,2)+INDEX(Ci,$P2422,3)*3*POWER(Q2422,2)*(1-Q2422)+INDEX(Ci,$P2422,4)*POWER(Q2422,3))</f>
        <v>1943.9216124157235</v>
      </c>
      <c r="S2422" s="3">
        <f t="shared" si="634"/>
        <v>1972.609970092778</v>
      </c>
      <c r="T2422" s="3">
        <f t="shared" ca="1" si="635"/>
        <v>-28.688357677054455</v>
      </c>
      <c r="U2422" s="3">
        <f t="shared" ca="1" si="643"/>
        <v>28.688357677054455</v>
      </c>
      <c r="W2422" s="34">
        <f t="shared" si="636"/>
        <v>13</v>
      </c>
      <c r="X2422" s="73" t="b">
        <f>COUNTIF('Power Curve'!$D$2:$D$31,W2422)&gt;0</f>
        <v>1</v>
      </c>
      <c r="Y2422" s="73" t="b">
        <f t="shared" si="637"/>
        <v>0</v>
      </c>
      <c r="Z2422" s="73" t="b">
        <f t="shared" si="644"/>
        <v>1</v>
      </c>
      <c r="AA2422" s="34" t="str">
        <f t="shared" si="638"/>
        <v>Outer</v>
      </c>
      <c r="AB2422" s="35" t="str">
        <f t="shared" si="645"/>
        <v>1.3-1.4</v>
      </c>
      <c r="AC2422" s="36" t="str">
        <f t="shared" si="639"/>
        <v>1-2</v>
      </c>
      <c r="AD2422" s="36" t="str">
        <f t="shared" si="640"/>
        <v>Mar</v>
      </c>
      <c r="AE2422" s="35" t="str">
        <f t="shared" si="641"/>
        <v>265-275</v>
      </c>
      <c r="AF2422" s="36" t="str">
        <f t="shared" si="642"/>
        <v>HWS-LTI</v>
      </c>
    </row>
    <row r="2423" spans="5:32" x14ac:dyDescent="0.3">
      <c r="E2423" s="12">
        <v>40991.055555555555</v>
      </c>
      <c r="F2423" s="16">
        <v>11.34</v>
      </c>
      <c r="G2423" s="16">
        <v>1892.029983520508</v>
      </c>
      <c r="H2423" s="29">
        <v>1.2038649974909432</v>
      </c>
      <c r="I2423" s="26">
        <v>276.7</v>
      </c>
      <c r="J2423" s="30">
        <v>0.12786596119929453</v>
      </c>
      <c r="K2423" s="31">
        <v>0.22742920970662137</v>
      </c>
      <c r="L2423" s="108">
        <f ca="1">REWS!R2423</f>
        <v>11.266877101767962</v>
      </c>
      <c r="M2423" s="22">
        <f t="shared" si="629"/>
        <v>11.274404722045281</v>
      </c>
      <c r="N2423" s="22">
        <f t="shared" ca="1" si="630"/>
        <v>11.201704797079064</v>
      </c>
      <c r="O2423" s="22">
        <f t="shared" si="631"/>
        <v>1.1005455698455546</v>
      </c>
      <c r="P2423" s="81">
        <f t="shared" ca="1" si="632"/>
        <v>12</v>
      </c>
      <c r="Q2423" s="22">
        <f t="shared" ca="1" si="633"/>
        <v>0.21323952895189449</v>
      </c>
      <c r="R2423" s="3">
        <f ca="1">IF(N2423&gt;'Power Curve'!$C$37,0,INDEX(Ci,$P2423,1)*POWER(1-Q2423,3)+INDEX(Ci,$P2423,2)*3*Q2423*POWER(1-Q2423,2)+INDEX(Ci,$P2423,3)*3*POWER(Q2423,2)*(1-Q2423)+INDEX(Ci,$P2423,4)*POWER(Q2423,3))</f>
        <v>1814.5816563557951</v>
      </c>
      <c r="S2423" s="3">
        <f t="shared" si="634"/>
        <v>1892.029983520508</v>
      </c>
      <c r="T2423" s="3">
        <f t="shared" ca="1" si="635"/>
        <v>-77.448327164712964</v>
      </c>
      <c r="U2423" s="3">
        <f t="shared" ca="1" si="643"/>
        <v>77.448327164712964</v>
      </c>
      <c r="W2423" s="34">
        <f t="shared" si="636"/>
        <v>11</v>
      </c>
      <c r="X2423" s="73" t="b">
        <f>COUNTIF('Power Curve'!$D$2:$D$31,W2423)&gt;0</f>
        <v>1</v>
      </c>
      <c r="Y2423" s="73" t="b">
        <f t="shared" si="637"/>
        <v>0</v>
      </c>
      <c r="Z2423" s="73" t="b">
        <f t="shared" si="644"/>
        <v>1</v>
      </c>
      <c r="AA2423" s="34" t="str">
        <f t="shared" si="638"/>
        <v>Inner</v>
      </c>
      <c r="AB2423" s="35" t="str">
        <f t="shared" si="645"/>
        <v>1.1-1.2</v>
      </c>
      <c r="AC2423" s="36" t="str">
        <f t="shared" si="639"/>
        <v>1-2</v>
      </c>
      <c r="AD2423" s="36" t="str">
        <f t="shared" si="640"/>
        <v>Mar</v>
      </c>
      <c r="AE2423" s="35" t="str">
        <f t="shared" si="641"/>
        <v>275-285</v>
      </c>
      <c r="AF2423" s="36" t="str">
        <f t="shared" si="642"/>
        <v>Inner-TI</v>
      </c>
    </row>
    <row r="2424" spans="5:32" x14ac:dyDescent="0.3">
      <c r="E2424" s="12">
        <v>40991.0625</v>
      </c>
      <c r="F2424" s="16">
        <v>12.86</v>
      </c>
      <c r="G2424" s="16">
        <v>1958.5200347900441</v>
      </c>
      <c r="H2424" s="29">
        <v>1.2036341802714581</v>
      </c>
      <c r="I2424" s="26">
        <v>281.39999999999998</v>
      </c>
      <c r="J2424" s="30">
        <v>0.12674961119751166</v>
      </c>
      <c r="K2424" s="31">
        <v>0.20136371452240986</v>
      </c>
      <c r="L2424" s="108">
        <f ca="1">REWS!R2424</f>
        <v>12.820800437305447</v>
      </c>
      <c r="M2424" s="22">
        <f t="shared" si="629"/>
        <v>12.784795228289184</v>
      </c>
      <c r="N2424" s="22">
        <f t="shared" ca="1" si="630"/>
        <v>12.745824903087914</v>
      </c>
      <c r="O2424" s="22">
        <f t="shared" si="631"/>
        <v>1.33398129144975</v>
      </c>
      <c r="P2424" s="81">
        <f t="shared" ca="1" si="632"/>
        <v>13</v>
      </c>
      <c r="Q2424" s="22">
        <f t="shared" ca="1" si="633"/>
        <v>0.74874872016241079</v>
      </c>
      <c r="R2424" s="3">
        <f ca="1">IF(N2424&gt;'Power Curve'!$C$37,0,INDEX(Ci,$P2424,1)*POWER(1-Q2424,3)+INDEX(Ci,$P2424,2)*3*Q2424*POWER(1-Q2424,2)+INDEX(Ci,$P2424,3)*3*POWER(Q2424,2)*(1-Q2424)+INDEX(Ci,$P2424,4)*POWER(Q2424,3))</f>
        <v>1946.3269405510648</v>
      </c>
      <c r="S2424" s="3">
        <f t="shared" si="634"/>
        <v>1958.5200347900441</v>
      </c>
      <c r="T2424" s="3">
        <f t="shared" ca="1" si="635"/>
        <v>-12.193094238979256</v>
      </c>
      <c r="U2424" s="3">
        <f t="shared" ca="1" si="643"/>
        <v>12.193094238979256</v>
      </c>
      <c r="W2424" s="34">
        <f t="shared" si="636"/>
        <v>13</v>
      </c>
      <c r="X2424" s="73" t="b">
        <f>COUNTIF('Power Curve'!$D$2:$D$31,W2424)&gt;0</f>
        <v>1</v>
      </c>
      <c r="Y2424" s="73" t="b">
        <f t="shared" si="637"/>
        <v>0</v>
      </c>
      <c r="Z2424" s="73" t="b">
        <f t="shared" si="644"/>
        <v>1</v>
      </c>
      <c r="AA2424" s="34" t="str">
        <f t="shared" si="638"/>
        <v>Inner</v>
      </c>
      <c r="AB2424" s="35" t="str">
        <f t="shared" si="645"/>
        <v>1.3-1.4</v>
      </c>
      <c r="AC2424" s="36" t="str">
        <f t="shared" si="639"/>
        <v>1-2</v>
      </c>
      <c r="AD2424" s="36" t="str">
        <f t="shared" si="640"/>
        <v>Mar</v>
      </c>
      <c r="AE2424" s="35" t="str">
        <f t="shared" si="641"/>
        <v>275-285</v>
      </c>
      <c r="AF2424" s="36" t="str">
        <f t="shared" si="642"/>
        <v>Inner-TI</v>
      </c>
    </row>
    <row r="2425" spans="5:32" x14ac:dyDescent="0.3">
      <c r="E2425" s="12">
        <v>40991.069444444445</v>
      </c>
      <c r="F2425" s="16">
        <v>12.57</v>
      </c>
      <c r="G2425" s="16">
        <v>1934.3300323486351</v>
      </c>
      <c r="H2425" s="29">
        <v>1.2038546664609693</v>
      </c>
      <c r="I2425" s="26">
        <v>282.60000000000002</v>
      </c>
      <c r="J2425" s="30">
        <v>9.8647573587907711E-2</v>
      </c>
      <c r="K2425" s="31">
        <v>0.2402620069163075</v>
      </c>
      <c r="L2425" s="108">
        <f ca="1">REWS!R2425</f>
        <v>12.483800110292123</v>
      </c>
      <c r="M2425" s="22">
        <f t="shared" si="629"/>
        <v>12.497254141493199</v>
      </c>
      <c r="N2425" s="22">
        <f t="shared" ca="1" si="630"/>
        <v>12.411553112961135</v>
      </c>
      <c r="O2425" s="22">
        <f t="shared" si="631"/>
        <v>1.2895408895738152</v>
      </c>
      <c r="P2425" s="81">
        <f t="shared" ca="1" si="632"/>
        <v>13</v>
      </c>
      <c r="Q2425" s="22">
        <f t="shared" ca="1" si="633"/>
        <v>0.40462103795718057</v>
      </c>
      <c r="R2425" s="3">
        <f ca="1">IF(N2425&gt;'Power Curve'!$C$37,0,INDEX(Ci,$P2425,1)*POWER(1-Q2425,3)+INDEX(Ci,$P2425,2)*3*Q2425*POWER(1-Q2425,2)+INDEX(Ci,$P2425,3)*3*POWER(Q2425,2)*(1-Q2425)+INDEX(Ci,$P2425,4)*POWER(Q2425,3))</f>
        <v>1935.4856766430141</v>
      </c>
      <c r="S2425" s="3">
        <f t="shared" si="634"/>
        <v>1934.3300323486351</v>
      </c>
      <c r="T2425" s="3">
        <f t="shared" ca="1" si="635"/>
        <v>1.1556442943790444</v>
      </c>
      <c r="U2425" s="3">
        <f t="shared" ca="1" si="643"/>
        <v>1.1556442943790444</v>
      </c>
      <c r="W2425" s="34">
        <f t="shared" si="636"/>
        <v>12</v>
      </c>
      <c r="X2425" s="73" t="b">
        <f>COUNTIF('Power Curve'!$D$2:$D$31,W2425)&gt;0</f>
        <v>1</v>
      </c>
      <c r="Y2425" s="73" t="b">
        <f t="shared" si="637"/>
        <v>0</v>
      </c>
      <c r="Z2425" s="73" t="b">
        <f t="shared" si="644"/>
        <v>1</v>
      </c>
      <c r="AA2425" s="34" t="str">
        <f t="shared" si="638"/>
        <v>Outer</v>
      </c>
      <c r="AB2425" s="35" t="str">
        <f t="shared" si="645"/>
        <v>1.2-1.3</v>
      </c>
      <c r="AC2425" s="36" t="str">
        <f t="shared" si="639"/>
        <v>1-2</v>
      </c>
      <c r="AD2425" s="36" t="str">
        <f t="shared" si="640"/>
        <v>Mar</v>
      </c>
      <c r="AE2425" s="35" t="str">
        <f t="shared" si="641"/>
        <v>275-285</v>
      </c>
      <c r="AF2425" s="36" t="str">
        <f t="shared" si="642"/>
        <v>HWS-LTI</v>
      </c>
    </row>
    <row r="2426" spans="5:32" x14ac:dyDescent="0.3">
      <c r="E2426" s="12">
        <v>40991.076388888891</v>
      </c>
      <c r="F2426" s="16">
        <v>11.57</v>
      </c>
      <c r="G2426" s="16">
        <v>1892.840011596677</v>
      </c>
      <c r="H2426" s="29">
        <v>1.2045810721909127</v>
      </c>
      <c r="I2426" s="26">
        <v>287.7</v>
      </c>
      <c r="J2426" s="30">
        <v>0.11063094209161625</v>
      </c>
      <c r="K2426" s="31">
        <v>0.20428757716847482</v>
      </c>
      <c r="L2426" s="108">
        <f ca="1">REWS!R2426</f>
        <v>11.456398415955379</v>
      </c>
      <c r="M2426" s="22">
        <f t="shared" si="629"/>
        <v>11.50535458082325</v>
      </c>
      <c r="N2426" s="22">
        <f t="shared" ca="1" si="630"/>
        <v>11.392387726425966</v>
      </c>
      <c r="O2426" s="22">
        <f t="shared" si="631"/>
        <v>1.1362396150049698</v>
      </c>
      <c r="P2426" s="81">
        <f t="shared" ca="1" si="632"/>
        <v>12</v>
      </c>
      <c r="Q2426" s="22">
        <f t="shared" ca="1" si="633"/>
        <v>0.3969061613841714</v>
      </c>
      <c r="R2426" s="3">
        <f ca="1">IF(N2426&gt;'Power Curve'!$C$37,0,INDEX(Ci,$P2426,1)*POWER(1-Q2426,3)+INDEX(Ci,$P2426,2)*3*Q2426*POWER(1-Q2426,2)+INDEX(Ci,$P2426,3)*3*POWER(Q2426,2)*(1-Q2426)+INDEX(Ci,$P2426,4)*POWER(Q2426,3))</f>
        <v>1845.7916876531692</v>
      </c>
      <c r="S2426" s="3">
        <f t="shared" si="634"/>
        <v>1892.840011596677</v>
      </c>
      <c r="T2426" s="3">
        <f t="shared" ca="1" si="635"/>
        <v>-47.048323943507739</v>
      </c>
      <c r="U2426" s="3">
        <f t="shared" ca="1" si="643"/>
        <v>47.048323943507739</v>
      </c>
      <c r="W2426" s="34">
        <f t="shared" si="636"/>
        <v>12</v>
      </c>
      <c r="X2426" s="73" t="b">
        <f>COUNTIF('Power Curve'!$D$2:$D$31,W2426)&gt;0</f>
        <v>1</v>
      </c>
      <c r="Y2426" s="73" t="b">
        <f t="shared" si="637"/>
        <v>0</v>
      </c>
      <c r="Z2426" s="73" t="b">
        <f t="shared" si="644"/>
        <v>1</v>
      </c>
      <c r="AA2426" s="34" t="str">
        <f t="shared" si="638"/>
        <v>Inner</v>
      </c>
      <c r="AB2426" s="35" t="str">
        <f t="shared" si="645"/>
        <v>1.1-1.2</v>
      </c>
      <c r="AC2426" s="36" t="str">
        <f t="shared" si="639"/>
        <v>1-2</v>
      </c>
      <c r="AD2426" s="36" t="str">
        <f t="shared" si="640"/>
        <v>Mar</v>
      </c>
      <c r="AE2426" s="35" t="str">
        <f t="shared" si="641"/>
        <v>285-295</v>
      </c>
      <c r="AF2426" s="36" t="str">
        <f t="shared" si="642"/>
        <v>Inner-TI</v>
      </c>
    </row>
    <row r="2427" spans="5:32" x14ac:dyDescent="0.3">
      <c r="E2427" s="12">
        <v>40991.083333333336</v>
      </c>
      <c r="F2427" s="16">
        <v>9.91</v>
      </c>
      <c r="G2427" s="16">
        <v>1682.3200225830051</v>
      </c>
      <c r="H2427" s="29">
        <v>1.2057493965264536</v>
      </c>
      <c r="I2427" s="26">
        <v>292.3</v>
      </c>
      <c r="J2427" s="30">
        <v>0.11806256306760847</v>
      </c>
      <c r="K2427" s="31">
        <v>0.22482574302445857</v>
      </c>
      <c r="L2427" s="108">
        <f ca="1">REWS!R2427</f>
        <v>10.021598631287009</v>
      </c>
      <c r="M2427" s="22">
        <f t="shared" si="629"/>
        <v>9.8578145256102445</v>
      </c>
      <c r="N2427" s="22">
        <f t="shared" ca="1" si="630"/>
        <v>9.968825485099579</v>
      </c>
      <c r="O2427" s="22">
        <f t="shared" si="631"/>
        <v>0.88160698849509578</v>
      </c>
      <c r="P2427" s="81">
        <f t="shared" ca="1" si="632"/>
        <v>11</v>
      </c>
      <c r="Q2427" s="22">
        <f t="shared" ca="1" si="633"/>
        <v>1.833947893282746E-2</v>
      </c>
      <c r="R2427" s="3">
        <f ca="1">IF(N2427&gt;'Power Curve'!$C$37,0,INDEX(Ci,$P2427,1)*POWER(1-Q2427,3)+INDEX(Ci,$P2427,2)*3*Q2427*POWER(1-Q2427,2)+INDEX(Ci,$P2427,3)*3*POWER(Q2427,2)*(1-Q2427)+INDEX(Ci,$P2427,4)*POWER(Q2427,3))</f>
        <v>1524.4002365817116</v>
      </c>
      <c r="S2427" s="3">
        <f t="shared" si="634"/>
        <v>1682.3200225830051</v>
      </c>
      <c r="T2427" s="3">
        <f t="shared" ca="1" si="635"/>
        <v>-157.91978600129346</v>
      </c>
      <c r="U2427" s="3">
        <f t="shared" ca="1" si="643"/>
        <v>157.91978600129346</v>
      </c>
      <c r="W2427" s="34">
        <f t="shared" si="636"/>
        <v>10</v>
      </c>
      <c r="X2427" s="73" t="b">
        <f>COUNTIF('Power Curve'!$D$2:$D$31,W2427)&gt;0</f>
        <v>1</v>
      </c>
      <c r="Y2427" s="73" t="b">
        <f t="shared" si="637"/>
        <v>0</v>
      </c>
      <c r="Z2427" s="73" t="b">
        <f t="shared" si="644"/>
        <v>1</v>
      </c>
      <c r="AA2427" s="34" t="str">
        <f t="shared" si="638"/>
        <v>Inner</v>
      </c>
      <c r="AB2427" s="35" t="str">
        <f t="shared" si="645"/>
        <v>0.8-0.9</v>
      </c>
      <c r="AC2427" s="36" t="str">
        <f t="shared" si="639"/>
        <v>2-3</v>
      </c>
      <c r="AD2427" s="36" t="str">
        <f t="shared" si="640"/>
        <v>Mar</v>
      </c>
      <c r="AE2427" s="35" t="str">
        <f t="shared" si="641"/>
        <v>285-295</v>
      </c>
      <c r="AF2427" s="36" t="str">
        <f t="shared" si="642"/>
        <v>Inner-TI</v>
      </c>
    </row>
    <row r="2428" spans="5:32" x14ac:dyDescent="0.3">
      <c r="E2428" s="12">
        <v>40991.090277777781</v>
      </c>
      <c r="F2428" s="16">
        <v>9.73</v>
      </c>
      <c r="G2428" s="16">
        <v>1129.2200012207006</v>
      </c>
      <c r="H2428" s="29">
        <v>1.2057935955091006</v>
      </c>
      <c r="I2428" s="26">
        <v>295</v>
      </c>
      <c r="J2428" s="30">
        <v>0.11305241521068859</v>
      </c>
      <c r="K2428" s="31">
        <v>0.21335167389241563</v>
      </c>
      <c r="L2428" s="108">
        <f ca="1">REWS!R2428</f>
        <v>9.6475235344131622</v>
      </c>
      <c r="M2428" s="22">
        <f t="shared" si="629"/>
        <v>9.6788806578633455</v>
      </c>
      <c r="N2428" s="22">
        <f t="shared" ca="1" si="630"/>
        <v>9.5968375060136655</v>
      </c>
      <c r="O2428" s="22">
        <f t="shared" si="631"/>
        <v>0.85395218242722581</v>
      </c>
      <c r="P2428" s="81">
        <f t="shared" ca="1" si="632"/>
        <v>10</v>
      </c>
      <c r="Q2428" s="22">
        <f t="shared" ca="1" si="633"/>
        <v>0.62468698609302642</v>
      </c>
      <c r="R2428" s="3">
        <f ca="1">IF(N2428&gt;'Power Curve'!$C$37,0,INDEX(Ci,$P2428,1)*POWER(1-Q2428,3)+INDEX(Ci,$P2428,2)*3*Q2428*POWER(1-Q2428,2)+INDEX(Ci,$P2428,3)*3*POWER(Q2428,2)*(1-Q2428)+INDEX(Ci,$P2428,4)*POWER(Q2428,3))</f>
        <v>1404.7733043824142</v>
      </c>
      <c r="S2428" s="3">
        <f t="shared" si="634"/>
        <v>1129.2200012207006</v>
      </c>
      <c r="T2428" s="3">
        <f t="shared" ca="1" si="635"/>
        <v>275.55330316171353</v>
      </c>
      <c r="U2428" s="3">
        <f t="shared" ca="1" si="643"/>
        <v>275.55330316171353</v>
      </c>
      <c r="W2428" s="34">
        <f t="shared" si="636"/>
        <v>10</v>
      </c>
      <c r="X2428" s="73" t="b">
        <f>COUNTIF('Power Curve'!$D$2:$D$31,W2428)&gt;0</f>
        <v>1</v>
      </c>
      <c r="Y2428" s="73" t="b">
        <f t="shared" si="637"/>
        <v>0</v>
      </c>
      <c r="Z2428" s="73" t="b">
        <f t="shared" si="644"/>
        <v>1</v>
      </c>
      <c r="AA2428" s="34" t="str">
        <f t="shared" si="638"/>
        <v>Inner</v>
      </c>
      <c r="AB2428" s="35" t="str">
        <f t="shared" si="645"/>
        <v>0.8-0.9</v>
      </c>
      <c r="AC2428" s="36" t="str">
        <f t="shared" si="639"/>
        <v>2-3</v>
      </c>
      <c r="AD2428" s="36" t="str">
        <f t="shared" si="640"/>
        <v>Mar</v>
      </c>
      <c r="AE2428" s="35" t="str">
        <f t="shared" si="641"/>
        <v>295-305</v>
      </c>
      <c r="AF2428" s="36" t="str">
        <f t="shared" si="642"/>
        <v>Inner-TI</v>
      </c>
    </row>
    <row r="2429" spans="5:32" x14ac:dyDescent="0.3">
      <c r="E2429" s="12">
        <v>40991.097222222219</v>
      </c>
      <c r="F2429" s="16">
        <v>10.07</v>
      </c>
      <c r="G2429" s="16">
        <v>1455.640029907232</v>
      </c>
      <c r="H2429" s="29">
        <v>1.2060146393006714</v>
      </c>
      <c r="I2429" s="26">
        <v>299.89999999999998</v>
      </c>
      <c r="J2429" s="30">
        <v>0.11420059582919562</v>
      </c>
      <c r="K2429" s="31">
        <v>0.16007534103117071</v>
      </c>
      <c r="L2429" s="108">
        <f ca="1">REWS!R2429</f>
        <v>10.169755810958065</v>
      </c>
      <c r="M2429" s="22">
        <f t="shared" si="629"/>
        <v>10.017706437975919</v>
      </c>
      <c r="N2429" s="22">
        <f t="shared" ca="1" si="630"/>
        <v>10.116944216492318</v>
      </c>
      <c r="O2429" s="22">
        <f t="shared" si="631"/>
        <v>0.90631879897553635</v>
      </c>
      <c r="P2429" s="81">
        <f t="shared" ca="1" si="632"/>
        <v>11</v>
      </c>
      <c r="Q2429" s="22">
        <f t="shared" ca="1" si="633"/>
        <v>0.16208956043368783</v>
      </c>
      <c r="R2429" s="3">
        <f ca="1">IF(N2429&gt;'Power Curve'!$C$37,0,INDEX(Ci,$P2429,1)*POWER(1-Q2429,3)+INDEX(Ci,$P2429,2)*3*Q2429*POWER(1-Q2429,2)+INDEX(Ci,$P2429,3)*3*POWER(Q2429,2)*(1-Q2429)+INDEX(Ci,$P2429,4)*POWER(Q2429,3))</f>
        <v>1566.899727021023</v>
      </c>
      <c r="S2429" s="3">
        <f t="shared" si="634"/>
        <v>1455.640029907232</v>
      </c>
      <c r="T2429" s="3">
        <f t="shared" ca="1" si="635"/>
        <v>111.25969711379093</v>
      </c>
      <c r="U2429" s="3">
        <f t="shared" ca="1" si="643"/>
        <v>111.25969711379093</v>
      </c>
      <c r="W2429" s="34">
        <f t="shared" si="636"/>
        <v>10</v>
      </c>
      <c r="X2429" s="73" t="b">
        <f>COUNTIF('Power Curve'!$D$2:$D$31,W2429)&gt;0</f>
        <v>1</v>
      </c>
      <c r="Y2429" s="73" t="b">
        <f t="shared" si="637"/>
        <v>0</v>
      </c>
      <c r="Z2429" s="73" t="b">
        <f t="shared" si="644"/>
        <v>1</v>
      </c>
      <c r="AA2429" s="34" t="str">
        <f t="shared" si="638"/>
        <v>Inner</v>
      </c>
      <c r="AB2429" s="35" t="str">
        <f t="shared" si="645"/>
        <v>0.9-1.0</v>
      </c>
      <c r="AC2429" s="36" t="str">
        <f t="shared" si="639"/>
        <v>2-3</v>
      </c>
      <c r="AD2429" s="36" t="str">
        <f t="shared" si="640"/>
        <v>Mar</v>
      </c>
      <c r="AE2429" s="35" t="str">
        <f t="shared" si="641"/>
        <v>295-305</v>
      </c>
      <c r="AF2429" s="36" t="str">
        <f t="shared" si="642"/>
        <v>Inner-TI</v>
      </c>
    </row>
    <row r="2430" spans="5:32" x14ac:dyDescent="0.3">
      <c r="E2430" s="12">
        <v>40991.104166666664</v>
      </c>
      <c r="F2430" s="16">
        <v>9.66</v>
      </c>
      <c r="G2430" s="16">
        <v>1421.6999359130859</v>
      </c>
      <c r="H2430" s="29">
        <v>1.2062897171821292</v>
      </c>
      <c r="I2430" s="26">
        <v>303.39999999999998</v>
      </c>
      <c r="J2430" s="30">
        <v>0.14803312629399584</v>
      </c>
      <c r="K2430" s="31">
        <v>0.16033631432031401</v>
      </c>
      <c r="L2430" s="108">
        <f ca="1">REWS!R2430</f>
        <v>9.6252803220816361</v>
      </c>
      <c r="M2430" s="22">
        <f t="shared" si="629"/>
        <v>9.6105661450442277</v>
      </c>
      <c r="N2430" s="22">
        <f t="shared" ca="1" si="630"/>
        <v>9.5760241407824189</v>
      </c>
      <c r="O2430" s="22">
        <f t="shared" si="631"/>
        <v>0.8433939542537533</v>
      </c>
      <c r="P2430" s="81">
        <f t="shared" ca="1" si="632"/>
        <v>10</v>
      </c>
      <c r="Q2430" s="22">
        <f t="shared" ca="1" si="633"/>
        <v>0.60256372761440968</v>
      </c>
      <c r="R2430" s="3">
        <f ca="1">IF(N2430&gt;'Power Curve'!$C$37,0,INDEX(Ci,$P2430,1)*POWER(1-Q2430,3)+INDEX(Ci,$P2430,2)*3*Q2430*POWER(1-Q2430,2)+INDEX(Ci,$P2430,3)*3*POWER(Q2430,2)*(1-Q2430)+INDEX(Ci,$P2430,4)*POWER(Q2430,3))</f>
        <v>1397.4929795121354</v>
      </c>
      <c r="S2430" s="3">
        <f t="shared" si="634"/>
        <v>1421.6999359130859</v>
      </c>
      <c r="T2430" s="3">
        <f t="shared" ca="1" si="635"/>
        <v>-24.206956400950503</v>
      </c>
      <c r="U2430" s="3">
        <f t="shared" ca="1" si="643"/>
        <v>24.206956400950503</v>
      </c>
      <c r="W2430" s="34">
        <f t="shared" si="636"/>
        <v>10</v>
      </c>
      <c r="X2430" s="73" t="b">
        <f>COUNTIF('Power Curve'!$D$2:$D$31,W2430)&gt;0</f>
        <v>1</v>
      </c>
      <c r="Y2430" s="73" t="b">
        <f t="shared" si="637"/>
        <v>0</v>
      </c>
      <c r="Z2430" s="73" t="b">
        <f t="shared" si="644"/>
        <v>1</v>
      </c>
      <c r="AA2430" s="34" t="str">
        <f t="shared" si="638"/>
        <v>Outer</v>
      </c>
      <c r="AB2430" s="35" t="str">
        <f t="shared" si="645"/>
        <v>0.8-0.9</v>
      </c>
      <c r="AC2430" s="36" t="str">
        <f t="shared" si="639"/>
        <v>2-3</v>
      </c>
      <c r="AD2430" s="36" t="str">
        <f t="shared" si="640"/>
        <v>Mar</v>
      </c>
      <c r="AE2430" s="35" t="str">
        <f t="shared" si="641"/>
        <v>295-305</v>
      </c>
      <c r="AF2430" s="36" t="str">
        <f t="shared" si="642"/>
        <v>HWS-HTI</v>
      </c>
    </row>
    <row r="2431" spans="5:32" x14ac:dyDescent="0.3">
      <c r="E2431" s="12">
        <v>40991.111111111109</v>
      </c>
      <c r="F2431" s="16">
        <v>10.95</v>
      </c>
      <c r="G2431" s="16">
        <v>1669.330017089849</v>
      </c>
      <c r="H2431" s="29">
        <v>1.2058377978639958</v>
      </c>
      <c r="I2431" s="26">
        <v>299.7</v>
      </c>
      <c r="J2431" s="30">
        <v>0.11232876712328768</v>
      </c>
      <c r="K2431" s="31">
        <v>0.16541026228099498</v>
      </c>
      <c r="L2431" s="108">
        <f ca="1">REWS!R2431</f>
        <v>11.080442334163754</v>
      </c>
      <c r="M2431" s="22">
        <f t="shared" si="629"/>
        <v>10.892604136629128</v>
      </c>
      <c r="N2431" s="22">
        <f t="shared" ca="1" si="630"/>
        <v>11.022362740163711</v>
      </c>
      <c r="O2431" s="22">
        <f t="shared" si="631"/>
        <v>1.0415370586048651</v>
      </c>
      <c r="P2431" s="81">
        <f t="shared" ca="1" si="632"/>
        <v>12</v>
      </c>
      <c r="Q2431" s="22">
        <f t="shared" ca="1" si="633"/>
        <v>4.0496474500514787E-2</v>
      </c>
      <c r="R2431" s="3">
        <f ca="1">IF(N2431&gt;'Power Curve'!$C$37,0,INDEX(Ci,$P2431,1)*POWER(1-Q2431,3)+INDEX(Ci,$P2431,2)*3*Q2431*POWER(1-Q2431,2)+INDEX(Ci,$P2431,3)*3*POWER(Q2431,2)*(1-Q2431)+INDEX(Ci,$P2431,4)*POWER(Q2431,3))</f>
        <v>1783.5047097271083</v>
      </c>
      <c r="S2431" s="3">
        <f t="shared" si="634"/>
        <v>1669.330017089849</v>
      </c>
      <c r="T2431" s="3">
        <f t="shared" ca="1" si="635"/>
        <v>114.17469263725934</v>
      </c>
      <c r="U2431" s="3">
        <f t="shared" ca="1" si="643"/>
        <v>114.17469263725934</v>
      </c>
      <c r="W2431" s="34">
        <f t="shared" si="636"/>
        <v>11</v>
      </c>
      <c r="X2431" s="73" t="b">
        <f>COUNTIF('Power Curve'!$D$2:$D$31,W2431)&gt;0</f>
        <v>1</v>
      </c>
      <c r="Y2431" s="73" t="b">
        <f t="shared" si="637"/>
        <v>0</v>
      </c>
      <c r="Z2431" s="73" t="b">
        <f t="shared" si="644"/>
        <v>1</v>
      </c>
      <c r="AA2431" s="34" t="str">
        <f t="shared" si="638"/>
        <v>Inner</v>
      </c>
      <c r="AB2431" s="35" t="str">
        <f t="shared" si="645"/>
        <v>1.0-1.1</v>
      </c>
      <c r="AC2431" s="36" t="str">
        <f t="shared" si="639"/>
        <v>2-3</v>
      </c>
      <c r="AD2431" s="36" t="str">
        <f t="shared" si="640"/>
        <v>Mar</v>
      </c>
      <c r="AE2431" s="35" t="str">
        <f t="shared" si="641"/>
        <v>295-305</v>
      </c>
      <c r="AF2431" s="36" t="str">
        <f t="shared" si="642"/>
        <v>Inner-TI</v>
      </c>
    </row>
    <row r="2432" spans="5:32" x14ac:dyDescent="0.3">
      <c r="E2432" s="12">
        <v>40991.118055555555</v>
      </c>
      <c r="F2432" s="16">
        <v>9.82</v>
      </c>
      <c r="G2432" s="16">
        <v>1356.570007324221</v>
      </c>
      <c r="H2432" s="29">
        <v>1.2065551274714721</v>
      </c>
      <c r="I2432" s="26">
        <v>303</v>
      </c>
      <c r="J2432" s="30">
        <v>0.1395112016293279</v>
      </c>
      <c r="K2432" s="31">
        <v>0.1916125526934517</v>
      </c>
      <c r="L2432" s="108">
        <f ca="1">REWS!R2432</f>
        <v>9.7183198134108775</v>
      </c>
      <c r="M2432" s="22">
        <f t="shared" si="629"/>
        <v>9.7704638321148085</v>
      </c>
      <c r="N2432" s="22">
        <f t="shared" ca="1" si="630"/>
        <v>9.6692965627144307</v>
      </c>
      <c r="O2432" s="22">
        <f t="shared" si="631"/>
        <v>0.86810665723345237</v>
      </c>
      <c r="P2432" s="81">
        <f t="shared" ca="1" si="632"/>
        <v>10</v>
      </c>
      <c r="Q2432" s="22">
        <f t="shared" ca="1" si="633"/>
        <v>0.70170626782365153</v>
      </c>
      <c r="R2432" s="3">
        <f ca="1">IF(N2432&gt;'Power Curve'!$C$37,0,INDEX(Ci,$P2432,1)*POWER(1-Q2432,3)+INDEX(Ci,$P2432,2)*3*Q2432*POWER(1-Q2432,2)+INDEX(Ci,$P2432,3)*3*POWER(Q2432,2)*(1-Q2432)+INDEX(Ci,$P2432,4)*POWER(Q2432,3))</f>
        <v>1429.7779684732486</v>
      </c>
      <c r="S2432" s="3">
        <f t="shared" si="634"/>
        <v>1356.570007324221</v>
      </c>
      <c r="T2432" s="3">
        <f t="shared" ca="1" si="635"/>
        <v>73.207961149027597</v>
      </c>
      <c r="U2432" s="3">
        <f t="shared" ca="1" si="643"/>
        <v>73.207961149027597</v>
      </c>
      <c r="W2432" s="34">
        <f t="shared" si="636"/>
        <v>10</v>
      </c>
      <c r="X2432" s="73" t="b">
        <f>COUNTIF('Power Curve'!$D$2:$D$31,W2432)&gt;0</f>
        <v>1</v>
      </c>
      <c r="Y2432" s="73" t="b">
        <f t="shared" si="637"/>
        <v>0</v>
      </c>
      <c r="Z2432" s="73" t="b">
        <f t="shared" si="644"/>
        <v>1</v>
      </c>
      <c r="AA2432" s="34" t="str">
        <f t="shared" si="638"/>
        <v>Inner</v>
      </c>
      <c r="AB2432" s="35" t="str">
        <f t="shared" si="645"/>
        <v>0.8-0.9</v>
      </c>
      <c r="AC2432" s="36" t="str">
        <f t="shared" si="639"/>
        <v>2-3</v>
      </c>
      <c r="AD2432" s="36" t="str">
        <f t="shared" si="640"/>
        <v>Mar</v>
      </c>
      <c r="AE2432" s="35" t="str">
        <f t="shared" si="641"/>
        <v>295-305</v>
      </c>
      <c r="AF2432" s="36" t="str">
        <f t="shared" si="642"/>
        <v>Inner-TI</v>
      </c>
    </row>
    <row r="2433" spans="5:32" x14ac:dyDescent="0.3">
      <c r="E2433" s="12">
        <v>40991.125</v>
      </c>
      <c r="F2433" s="16">
        <v>8.2899999999999991</v>
      </c>
      <c r="G2433" s="16">
        <v>905.55999374389626</v>
      </c>
      <c r="H2433" s="29">
        <v>1.2072729309839805</v>
      </c>
      <c r="I2433" s="26">
        <v>303</v>
      </c>
      <c r="J2433" s="30">
        <v>0.12424607961399278</v>
      </c>
      <c r="K2433" s="31">
        <v>0.21873166475406239</v>
      </c>
      <c r="L2433" s="108">
        <f ca="1">REWS!R2433</f>
        <v>8.2219224924849481</v>
      </c>
      <c r="M2433" s="22">
        <f t="shared" si="629"/>
        <v>8.2498171336041128</v>
      </c>
      <c r="N2433" s="22">
        <f t="shared" ca="1" si="630"/>
        <v>8.1820696079212745</v>
      </c>
      <c r="O2433" s="22">
        <f t="shared" si="631"/>
        <v>0.63308580805277093</v>
      </c>
      <c r="P2433" s="81">
        <f t="shared" ca="1" si="632"/>
        <v>9</v>
      </c>
      <c r="Q2433" s="22">
        <f t="shared" ca="1" si="633"/>
        <v>0.17330560593752281</v>
      </c>
      <c r="R2433" s="3">
        <f ca="1">IF(N2433&gt;'Power Curve'!$C$37,0,INDEX(Ci,$P2433,1)*POWER(1-Q2433,3)+INDEX(Ci,$P2433,2)*3*Q2433*POWER(1-Q2433,2)+INDEX(Ci,$P2433,3)*3*POWER(Q2433,2)*(1-Q2433)+INDEX(Ci,$P2433,4)*POWER(Q2433,3))</f>
        <v>933.28584338007238</v>
      </c>
      <c r="S2433" s="3">
        <f t="shared" si="634"/>
        <v>905.55999374389626</v>
      </c>
      <c r="T2433" s="3">
        <f t="shared" ca="1" si="635"/>
        <v>27.725849636176122</v>
      </c>
      <c r="U2433" s="3">
        <f t="shared" ca="1" si="643"/>
        <v>27.725849636176122</v>
      </c>
      <c r="W2433" s="34">
        <f t="shared" si="636"/>
        <v>8</v>
      </c>
      <c r="X2433" s="73" t="b">
        <f>COUNTIF('Power Curve'!$D$2:$D$31,W2433)&gt;0</f>
        <v>1</v>
      </c>
      <c r="Y2433" s="73" t="b">
        <f t="shared" si="637"/>
        <v>0</v>
      </c>
      <c r="Z2433" s="73" t="b">
        <f t="shared" si="644"/>
        <v>1</v>
      </c>
      <c r="AA2433" s="34" t="str">
        <f t="shared" si="638"/>
        <v>Inner</v>
      </c>
      <c r="AB2433" s="35" t="str">
        <f t="shared" si="645"/>
        <v>0.6-0.7</v>
      </c>
      <c r="AC2433" s="36" t="str">
        <f t="shared" si="639"/>
        <v>3-4</v>
      </c>
      <c r="AD2433" s="36" t="str">
        <f t="shared" si="640"/>
        <v>Mar</v>
      </c>
      <c r="AE2433" s="35" t="str">
        <f t="shared" si="641"/>
        <v>295-305</v>
      </c>
      <c r="AF2433" s="36" t="str">
        <f t="shared" si="642"/>
        <v>Inner-TI</v>
      </c>
    </row>
    <row r="2434" spans="5:32" x14ac:dyDescent="0.3">
      <c r="E2434" s="12">
        <v>40991.131944444445</v>
      </c>
      <c r="F2434" s="16">
        <v>8.92</v>
      </c>
      <c r="G2434" s="16">
        <v>1020.9800262451174</v>
      </c>
      <c r="H2434" s="29">
        <v>1.2075387037916994</v>
      </c>
      <c r="I2434" s="26">
        <v>297.89999999999998</v>
      </c>
      <c r="J2434" s="30">
        <v>0.11547085201793722</v>
      </c>
      <c r="K2434" s="31">
        <v>0.2267936954048955</v>
      </c>
      <c r="L2434" s="108">
        <f ca="1">REWS!R2434</f>
        <v>8.9611321898841272</v>
      </c>
      <c r="M2434" s="22">
        <f t="shared" si="629"/>
        <v>8.8774147679288351</v>
      </c>
      <c r="N2434" s="22">
        <f t="shared" ca="1" si="630"/>
        <v>8.918350587425989</v>
      </c>
      <c r="O2434" s="22">
        <f t="shared" si="631"/>
        <v>0.73008304554866099</v>
      </c>
      <c r="P2434" s="81">
        <f t="shared" ca="1" si="632"/>
        <v>9</v>
      </c>
      <c r="Q2434" s="22">
        <f t="shared" ca="1" si="633"/>
        <v>0.90925405622291366</v>
      </c>
      <c r="R2434" s="3">
        <f ca="1">IF(N2434&gt;'Power Curve'!$C$37,0,INDEX(Ci,$P2434,1)*POWER(1-Q2434,3)+INDEX(Ci,$P2434,2)*3*Q2434*POWER(1-Q2434,2)+INDEX(Ci,$P2434,3)*3*POWER(Q2434,2)*(1-Q2434)+INDEX(Ci,$P2434,4)*POWER(Q2434,3))</f>
        <v>1168.4880915869412</v>
      </c>
      <c r="S2434" s="3">
        <f t="shared" si="634"/>
        <v>1020.9800262451174</v>
      </c>
      <c r="T2434" s="3">
        <f t="shared" ca="1" si="635"/>
        <v>147.50806534182379</v>
      </c>
      <c r="U2434" s="3">
        <f t="shared" ca="1" si="643"/>
        <v>147.50806534182379</v>
      </c>
      <c r="W2434" s="34">
        <f t="shared" si="636"/>
        <v>9</v>
      </c>
      <c r="X2434" s="73" t="b">
        <f>COUNTIF('Power Curve'!$D$2:$D$31,W2434)&gt;0</f>
        <v>1</v>
      </c>
      <c r="Y2434" s="73" t="b">
        <f t="shared" si="637"/>
        <v>0</v>
      </c>
      <c r="Z2434" s="73" t="b">
        <f t="shared" si="644"/>
        <v>1</v>
      </c>
      <c r="AA2434" s="34" t="str">
        <f t="shared" si="638"/>
        <v>Inner</v>
      </c>
      <c r="AB2434" s="35" t="str">
        <f t="shared" si="645"/>
        <v>0.7-0.8</v>
      </c>
      <c r="AC2434" s="36" t="str">
        <f t="shared" si="639"/>
        <v>3-4</v>
      </c>
      <c r="AD2434" s="36" t="str">
        <f t="shared" si="640"/>
        <v>Mar</v>
      </c>
      <c r="AE2434" s="35" t="str">
        <f t="shared" si="641"/>
        <v>295-305</v>
      </c>
      <c r="AF2434" s="36" t="str">
        <f t="shared" si="642"/>
        <v>Inner-TI</v>
      </c>
    </row>
    <row r="2435" spans="5:32" x14ac:dyDescent="0.3">
      <c r="E2435" s="12">
        <v>40991.138888888891</v>
      </c>
      <c r="F2435" s="16">
        <v>8.06</v>
      </c>
      <c r="G2435" s="16">
        <v>766.01000785827659</v>
      </c>
      <c r="H2435" s="29">
        <v>1.2081685412638914</v>
      </c>
      <c r="I2435" s="26">
        <v>298.89999999999998</v>
      </c>
      <c r="J2435" s="30">
        <v>0.14019851116625309</v>
      </c>
      <c r="K2435" s="31">
        <v>0.23688771669839523</v>
      </c>
      <c r="L2435" s="108">
        <f ca="1">REWS!R2435</f>
        <v>8.0166084822403825</v>
      </c>
      <c r="M2435" s="22">
        <f t="shared" ref="M2435:M2498" si="646">F2435*(H2435/Ref_Density)^(1/3)</f>
        <v>8.0229149190464373</v>
      </c>
      <c r="N2435" s="22">
        <f t="shared" ref="N2435:N2498" ca="1" si="647">L2435*(H2435/Ref_Density)^(1/3)</f>
        <v>7.979723051156399</v>
      </c>
      <c r="O2435" s="22">
        <f t="shared" ref="O2435:O2498" si="648">(M2435-CutInWindSpeed)/(RatedWindSpeed-CutInWindSpeed)</f>
        <v>0.59801733935550572</v>
      </c>
      <c r="P2435" s="81">
        <f t="shared" ref="P2435:P2498" ca="1" si="649">COUNTIF(xa,"&lt;"&amp;N2435)</f>
        <v>8</v>
      </c>
      <c r="Q2435" s="22">
        <f t="shared" ref="Q2435:Q2498" ca="1" si="650">(N2435-INDEX(xa,$P2435))/(INDEX(xb,$P2435)-INDEX(xa,$P2435))</f>
        <v>0.97084964353514436</v>
      </c>
      <c r="R2435" s="3">
        <f ca="1">IF(N2435&gt;'Power Curve'!$C$37,0,INDEX(Ci,$P2435,1)*POWER(1-Q2435,3)+INDEX(Ci,$P2435,2)*3*Q2435*POWER(1-Q2435,2)+INDEX(Ci,$P2435,3)*3*POWER(Q2435,2)*(1-Q2435)+INDEX(Ci,$P2435,4)*POWER(Q2435,3))</f>
        <v>872.09655633002558</v>
      </c>
      <c r="S2435" s="3">
        <f t="shared" ref="S2435:S2498" si="651">IF(Z2435,G2435,"")</f>
        <v>766.01000785827659</v>
      </c>
      <c r="T2435" s="3">
        <f t="shared" ref="T2435:T2498" ca="1" si="652">IF(Z2435,R2435-S2435,"")</f>
        <v>106.08654847174898</v>
      </c>
      <c r="U2435" s="3">
        <f t="shared" ca="1" si="643"/>
        <v>106.08654847174898</v>
      </c>
      <c r="W2435" s="34">
        <f t="shared" ref="W2435:W2498" si="653">MROUND(M2435-Centre_First_Bin,Bin_Width)+Centre_First_Bin</f>
        <v>8</v>
      </c>
      <c r="X2435" s="73" t="b">
        <f>COUNTIF('Power Curve'!$D$2:$D$31,W2435)&gt;0</f>
        <v>1</v>
      </c>
      <c r="Y2435" s="73" t="b">
        <f t="shared" ref="Y2435:Y2498" si="654">(G2435&lt;0)</f>
        <v>0</v>
      </c>
      <c r="Z2435" s="73" t="b">
        <f t="shared" si="644"/>
        <v>1</v>
      </c>
      <c r="AA2435" s="34" t="str">
        <f t="shared" ref="AA2435:AA2498" si="655">IF(Z2435,IF(AND(J2435&gt;=LowerTurbLimit,J2435&lt;=UpperTurbLimit,K2435&gt;=LowerShearLimit,K2435&lt;=UpperShearLimit),"Inner","Outer"),"")</f>
        <v>Outer</v>
      </c>
      <c r="AB2435" s="35" t="str">
        <f t="shared" si="645"/>
        <v>0.5-0.6</v>
      </c>
      <c r="AC2435" s="36" t="str">
        <f t="shared" ref="AC2435:AC2498" si="656">IF(Z2435,HOUR(E2435)&amp;"-"&amp;HOUR(E2435)+1,"")</f>
        <v>3-4</v>
      </c>
      <c r="AD2435" s="36" t="str">
        <f t="shared" ref="AD2435:AD2498" si="657">IF(Z2435,TEXT(E2435,"mmm"),"")</f>
        <v>Mar</v>
      </c>
      <c r="AE2435" s="35" t="str">
        <f t="shared" ref="AE2435:AE2498" si="658">IF(Z2435,IF(OR(I2435&lt;5,I2435&gt;=355),"355-5",MROUND(I2435,10)-5&amp;"-"&amp;MROUND(I2435,10)+5),"")</f>
        <v>295-305</v>
      </c>
      <c r="AF2435" s="36" t="str">
        <f t="shared" ref="AF2435:AF2498" si="659">IF(Z2435,IF(O2435&lt;0.5,IF(J2435&lt;=LowerTurbLimit,"LWS-LTI",IF(J2435&gt;=UpperTurbLimit,"LWS-HTI","Inner-TI")),IF(J2435&lt;=LowerTurbLimit,"HWS-LTI",IF(J2435&gt;=UpperTurbLimit,"HWS-HTI","Inner-TI"))),"")</f>
        <v>HWS-HTI</v>
      </c>
    </row>
    <row r="2436" spans="5:32" x14ac:dyDescent="0.3">
      <c r="E2436" s="12">
        <v>40991.145833333336</v>
      </c>
      <c r="F2436" s="16">
        <v>6.99</v>
      </c>
      <c r="G2436" s="16">
        <v>586.38002395629928</v>
      </c>
      <c r="H2436" s="29">
        <v>1.2085768718869712</v>
      </c>
      <c r="I2436" s="26">
        <v>296.10000000000002</v>
      </c>
      <c r="J2436" s="30">
        <v>0.13733905579399142</v>
      </c>
      <c r="K2436" s="31">
        <v>0.17296880994829886</v>
      </c>
      <c r="L2436" s="108">
        <f ca="1">REWS!R2436</f>
        <v>6.9921249381913801</v>
      </c>
      <c r="M2436" s="22">
        <f t="shared" si="646"/>
        <v>6.9586218944695375</v>
      </c>
      <c r="N2436" s="22">
        <f t="shared" ca="1" si="647"/>
        <v>6.9607372938147352</v>
      </c>
      <c r="O2436" s="22">
        <f t="shared" si="648"/>
        <v>0.4335274215737393</v>
      </c>
      <c r="P2436" s="81">
        <f t="shared" ca="1" si="649"/>
        <v>7</v>
      </c>
      <c r="Q2436" s="22">
        <f t="shared" ca="1" si="650"/>
        <v>0.94471225479898968</v>
      </c>
      <c r="R2436" s="3">
        <f ca="1">IF(N2436&gt;'Power Curve'!$C$37,0,INDEX(Ci,$P2436,1)*POWER(1-Q2436,3)+INDEX(Ci,$P2436,2)*3*Q2436*POWER(1-Q2436,2)+INDEX(Ci,$P2436,3)*3*POWER(Q2436,2)*(1-Q2436)+INDEX(Ci,$P2436,4)*POWER(Q2436,3))</f>
        <v>586.36517333495294</v>
      </c>
      <c r="S2436" s="3">
        <f t="shared" si="651"/>
        <v>586.38002395629928</v>
      </c>
      <c r="T2436" s="3">
        <f t="shared" ca="1" si="652"/>
        <v>-1.4850621346340631E-2</v>
      </c>
      <c r="U2436" s="3">
        <f t="shared" ref="U2436:U2499" ca="1" si="660">IF(Z2436,ABS(T2436),"")</f>
        <v>1.4850621346340631E-2</v>
      </c>
      <c r="W2436" s="34">
        <f t="shared" si="653"/>
        <v>7</v>
      </c>
      <c r="X2436" s="73" t="b">
        <f>COUNTIF('Power Curve'!$D$2:$D$31,W2436)&gt;0</f>
        <v>1</v>
      </c>
      <c r="Y2436" s="73" t="b">
        <f t="shared" si="654"/>
        <v>0</v>
      </c>
      <c r="Z2436" s="73" t="b">
        <f t="shared" ref="Z2436:Z2499" si="661">AND(X2436,NOT(Y2436))</f>
        <v>1</v>
      </c>
      <c r="AA2436" s="34" t="str">
        <f t="shared" si="655"/>
        <v>Inner</v>
      </c>
      <c r="AB2436" s="35" t="str">
        <f t="shared" ref="AB2436:AB2499" si="662">IF(Z2436,TEXT(ROUND(O2436+0.05,1)-0.1,"0.0")&amp;"-"&amp;TEXT(ROUND(O2436+0.05,1),"0.0"),"")</f>
        <v>0.4-0.5</v>
      </c>
      <c r="AC2436" s="36" t="str">
        <f t="shared" si="656"/>
        <v>3-4</v>
      </c>
      <c r="AD2436" s="36" t="str">
        <f t="shared" si="657"/>
        <v>Mar</v>
      </c>
      <c r="AE2436" s="35" t="str">
        <f t="shared" si="658"/>
        <v>295-305</v>
      </c>
      <c r="AF2436" s="36" t="str">
        <f t="shared" si="659"/>
        <v>Inner-TI</v>
      </c>
    </row>
    <row r="2437" spans="5:32" x14ac:dyDescent="0.3">
      <c r="E2437" s="12">
        <v>40991.152777777781</v>
      </c>
      <c r="F2437" s="16">
        <v>7.99</v>
      </c>
      <c r="G2437" s="16">
        <v>744.81999206542946</v>
      </c>
      <c r="H2437" s="29">
        <v>1.2087543298592642</v>
      </c>
      <c r="I2437" s="26">
        <v>292.3</v>
      </c>
      <c r="J2437" s="30">
        <v>0.10638297872340426</v>
      </c>
      <c r="K2437" s="31">
        <v>0.19194723863865298</v>
      </c>
      <c r="L2437" s="108">
        <f ca="1">REWS!R2437</f>
        <v>7.9965642890307196</v>
      </c>
      <c r="M2437" s="22">
        <f t="shared" si="646"/>
        <v>7.9545221836040048</v>
      </c>
      <c r="N2437" s="22">
        <f t="shared" ca="1" si="647"/>
        <v>7.9610573253705184</v>
      </c>
      <c r="O2437" s="22">
        <f t="shared" si="648"/>
        <v>0.58744702162344298</v>
      </c>
      <c r="P2437" s="81">
        <f t="shared" ca="1" si="649"/>
        <v>8</v>
      </c>
      <c r="Q2437" s="22">
        <f t="shared" ca="1" si="650"/>
        <v>0.95206294212928788</v>
      </c>
      <c r="R2437" s="3">
        <f ca="1">IF(N2437&gt;'Power Curve'!$C$37,0,INDEX(Ci,$P2437,1)*POWER(1-Q2437,3)+INDEX(Ci,$P2437,2)*3*Q2437*POWER(1-Q2437,2)+INDEX(Ci,$P2437,3)*3*POWER(Q2437,2)*(1-Q2437)+INDEX(Ci,$P2437,4)*POWER(Q2437,3))</f>
        <v>866.53103675897955</v>
      </c>
      <c r="S2437" s="3">
        <f t="shared" si="651"/>
        <v>744.81999206542946</v>
      </c>
      <c r="T2437" s="3">
        <f t="shared" ca="1" si="652"/>
        <v>121.71104469355009</v>
      </c>
      <c r="U2437" s="3">
        <f t="shared" ca="1" si="660"/>
        <v>121.71104469355009</v>
      </c>
      <c r="W2437" s="34">
        <f t="shared" si="653"/>
        <v>8</v>
      </c>
      <c r="X2437" s="73" t="b">
        <f>COUNTIF('Power Curve'!$D$2:$D$31,W2437)&gt;0</f>
        <v>1</v>
      </c>
      <c r="Y2437" s="73" t="b">
        <f t="shared" si="654"/>
        <v>0</v>
      </c>
      <c r="Z2437" s="73" t="b">
        <f t="shared" si="661"/>
        <v>1</v>
      </c>
      <c r="AA2437" s="34" t="str">
        <f t="shared" si="655"/>
        <v>Inner</v>
      </c>
      <c r="AB2437" s="35" t="str">
        <f t="shared" si="662"/>
        <v>0.5-0.6</v>
      </c>
      <c r="AC2437" s="36" t="str">
        <f t="shared" si="656"/>
        <v>3-4</v>
      </c>
      <c r="AD2437" s="36" t="str">
        <f t="shared" si="657"/>
        <v>Mar</v>
      </c>
      <c r="AE2437" s="35" t="str">
        <f t="shared" si="658"/>
        <v>285-295</v>
      </c>
      <c r="AF2437" s="36" t="str">
        <f t="shared" si="659"/>
        <v>Inner-TI</v>
      </c>
    </row>
    <row r="2438" spans="5:32" x14ac:dyDescent="0.3">
      <c r="E2438" s="12">
        <v>40991.159722222219</v>
      </c>
      <c r="F2438" s="16">
        <v>8.33</v>
      </c>
      <c r="G2438" s="16">
        <v>1046.0799789428713</v>
      </c>
      <c r="H2438" s="29">
        <v>1.2093314280161052</v>
      </c>
      <c r="I2438" s="26">
        <v>294.89999999999998</v>
      </c>
      <c r="J2438" s="30">
        <v>0.10804321728691477</v>
      </c>
      <c r="K2438" s="31">
        <v>0.22092040579034436</v>
      </c>
      <c r="L2438" s="108">
        <f ca="1">REWS!R2438</f>
        <v>8.3888677715670728</v>
      </c>
      <c r="M2438" s="22">
        <f t="shared" si="646"/>
        <v>8.2943320628539361</v>
      </c>
      <c r="N2438" s="22">
        <f t="shared" ca="1" si="647"/>
        <v>8.3529477705583215</v>
      </c>
      <c r="O2438" s="22">
        <f t="shared" si="648"/>
        <v>0.63996573386575417</v>
      </c>
      <c r="P2438" s="81">
        <f t="shared" ca="1" si="649"/>
        <v>9</v>
      </c>
      <c r="Q2438" s="22">
        <f t="shared" ca="1" si="650"/>
        <v>0.34410659425715179</v>
      </c>
      <c r="R2438" s="3">
        <f ca="1">IF(N2438&gt;'Power Curve'!$C$37,0,INDEX(Ci,$P2438,1)*POWER(1-Q2438,3)+INDEX(Ci,$P2438,2)*3*Q2438*POWER(1-Q2438,2)+INDEX(Ci,$P2438,3)*3*POWER(Q2438,2)*(1-Q2438)+INDEX(Ci,$P2438,4)*POWER(Q2438,3))</f>
        <v>986.37014867041421</v>
      </c>
      <c r="S2438" s="3">
        <f t="shared" si="651"/>
        <v>1046.0799789428713</v>
      </c>
      <c r="T2438" s="3">
        <f t="shared" ca="1" si="652"/>
        <v>-59.709830272457111</v>
      </c>
      <c r="U2438" s="3">
        <f t="shared" ca="1" si="660"/>
        <v>59.709830272457111</v>
      </c>
      <c r="W2438" s="34">
        <f t="shared" si="653"/>
        <v>8</v>
      </c>
      <c r="X2438" s="73" t="b">
        <f>COUNTIF('Power Curve'!$D$2:$D$31,W2438)&gt;0</f>
        <v>1</v>
      </c>
      <c r="Y2438" s="73" t="b">
        <f t="shared" si="654"/>
        <v>0</v>
      </c>
      <c r="Z2438" s="73" t="b">
        <f t="shared" si="661"/>
        <v>1</v>
      </c>
      <c r="AA2438" s="34" t="str">
        <f t="shared" si="655"/>
        <v>Inner</v>
      </c>
      <c r="AB2438" s="35" t="str">
        <f t="shared" si="662"/>
        <v>0.6-0.7</v>
      </c>
      <c r="AC2438" s="36" t="str">
        <f t="shared" si="656"/>
        <v>3-4</v>
      </c>
      <c r="AD2438" s="36" t="str">
        <f t="shared" si="657"/>
        <v>Mar</v>
      </c>
      <c r="AE2438" s="35" t="str">
        <f t="shared" si="658"/>
        <v>285-295</v>
      </c>
      <c r="AF2438" s="36" t="str">
        <f t="shared" si="659"/>
        <v>Inner-TI</v>
      </c>
    </row>
    <row r="2439" spans="5:32" x14ac:dyDescent="0.3">
      <c r="E2439" s="12">
        <v>40991.166666666664</v>
      </c>
      <c r="F2439" s="16">
        <v>11.17</v>
      </c>
      <c r="G2439" s="16">
        <v>1828.1799774169949</v>
      </c>
      <c r="H2439" s="29">
        <v>1.2082480035174379</v>
      </c>
      <c r="I2439" s="26">
        <v>294.3</v>
      </c>
      <c r="J2439" s="30">
        <v>8.7735004476275733E-2</v>
      </c>
      <c r="K2439" s="31">
        <v>0.23927313851159079</v>
      </c>
      <c r="L2439" s="108">
        <f ca="1">REWS!R2439</f>
        <v>11.164462708698698</v>
      </c>
      <c r="M2439" s="22">
        <f t="shared" si="646"/>
        <v>11.118849169748074</v>
      </c>
      <c r="N2439" s="22">
        <f t="shared" ca="1" si="647"/>
        <v>11.113337235389244</v>
      </c>
      <c r="O2439" s="22">
        <f t="shared" si="648"/>
        <v>1.0765039577922981</v>
      </c>
      <c r="P2439" s="81">
        <f t="shared" ca="1" si="649"/>
        <v>12</v>
      </c>
      <c r="Q2439" s="22">
        <f t="shared" ca="1" si="650"/>
        <v>0.12812350662409738</v>
      </c>
      <c r="R2439" s="3">
        <f ca="1">IF(N2439&gt;'Power Curve'!$C$37,0,INDEX(Ci,$P2439,1)*POWER(1-Q2439,3)+INDEX(Ci,$P2439,2)*3*Q2439*POWER(1-Q2439,2)+INDEX(Ci,$P2439,3)*3*POWER(Q2439,2)*(1-Q2439)+INDEX(Ci,$P2439,4)*POWER(Q2439,3))</f>
        <v>1799.3991865523715</v>
      </c>
      <c r="S2439" s="3">
        <f t="shared" si="651"/>
        <v>1828.1799774169949</v>
      </c>
      <c r="T2439" s="3">
        <f t="shared" ca="1" si="652"/>
        <v>-28.780790864623441</v>
      </c>
      <c r="U2439" s="3">
        <f t="shared" ca="1" si="660"/>
        <v>28.780790864623441</v>
      </c>
      <c r="W2439" s="34">
        <f t="shared" si="653"/>
        <v>11</v>
      </c>
      <c r="X2439" s="73" t="b">
        <f>COUNTIF('Power Curve'!$D$2:$D$31,W2439)&gt;0</f>
        <v>1</v>
      </c>
      <c r="Y2439" s="73" t="b">
        <f t="shared" si="654"/>
        <v>0</v>
      </c>
      <c r="Z2439" s="73" t="b">
        <f t="shared" si="661"/>
        <v>1</v>
      </c>
      <c r="AA2439" s="34" t="str">
        <f t="shared" si="655"/>
        <v>Outer</v>
      </c>
      <c r="AB2439" s="35" t="str">
        <f t="shared" si="662"/>
        <v>1.0-1.1</v>
      </c>
      <c r="AC2439" s="36" t="str">
        <f t="shared" si="656"/>
        <v>4-5</v>
      </c>
      <c r="AD2439" s="36" t="str">
        <f t="shared" si="657"/>
        <v>Mar</v>
      </c>
      <c r="AE2439" s="35" t="str">
        <f t="shared" si="658"/>
        <v>285-295</v>
      </c>
      <c r="AF2439" s="36" t="str">
        <f t="shared" si="659"/>
        <v>HWS-LTI</v>
      </c>
    </row>
    <row r="2440" spans="5:32" x14ac:dyDescent="0.3">
      <c r="E2440" s="12">
        <v>40991.173611111109</v>
      </c>
      <c r="F2440" s="16">
        <v>11.33</v>
      </c>
      <c r="G2440" s="16">
        <v>1969.059997558591</v>
      </c>
      <c r="H2440" s="29">
        <v>1.2086029659503534</v>
      </c>
      <c r="I2440" s="26">
        <v>294.3</v>
      </c>
      <c r="J2440" s="30">
        <v>7.149161518093558E-2</v>
      </c>
      <c r="K2440" s="31">
        <v>0.18446962539501729</v>
      </c>
      <c r="L2440" s="108">
        <f ca="1">REWS!R2440</f>
        <v>11.340515216334769</v>
      </c>
      <c r="M2440" s="22">
        <f t="shared" si="646"/>
        <v>11.279220811633346</v>
      </c>
      <c r="N2440" s="22">
        <f t="shared" ca="1" si="647"/>
        <v>11.289688900505539</v>
      </c>
      <c r="O2440" s="22">
        <f t="shared" si="648"/>
        <v>1.1012899120164388</v>
      </c>
      <c r="P2440" s="81">
        <f t="shared" ca="1" si="649"/>
        <v>12</v>
      </c>
      <c r="Q2440" s="22">
        <f t="shared" ca="1" si="650"/>
        <v>0.29798620260150577</v>
      </c>
      <c r="R2440" s="3">
        <f ca="1">IF(N2440&gt;'Power Curve'!$C$37,0,INDEX(Ci,$P2440,1)*POWER(1-Q2440,3)+INDEX(Ci,$P2440,2)*3*Q2440*POWER(1-Q2440,2)+INDEX(Ci,$P2440,3)*3*POWER(Q2440,2)*(1-Q2440)+INDEX(Ci,$P2440,4)*POWER(Q2440,3))</f>
        <v>1829.3017261088273</v>
      </c>
      <c r="S2440" s="3">
        <f t="shared" si="651"/>
        <v>1969.059997558591</v>
      </c>
      <c r="T2440" s="3">
        <f t="shared" ca="1" si="652"/>
        <v>-139.7582714497637</v>
      </c>
      <c r="U2440" s="3">
        <f t="shared" ca="1" si="660"/>
        <v>139.7582714497637</v>
      </c>
      <c r="W2440" s="34">
        <f t="shared" si="653"/>
        <v>11</v>
      </c>
      <c r="X2440" s="73" t="b">
        <f>COUNTIF('Power Curve'!$D$2:$D$31,W2440)&gt;0</f>
        <v>1</v>
      </c>
      <c r="Y2440" s="73" t="b">
        <f t="shared" si="654"/>
        <v>0</v>
      </c>
      <c r="Z2440" s="73" t="b">
        <f t="shared" si="661"/>
        <v>1</v>
      </c>
      <c r="AA2440" s="34" t="str">
        <f t="shared" si="655"/>
        <v>Outer</v>
      </c>
      <c r="AB2440" s="35" t="str">
        <f t="shared" si="662"/>
        <v>1.1-1.2</v>
      </c>
      <c r="AC2440" s="36" t="str">
        <f t="shared" si="656"/>
        <v>4-5</v>
      </c>
      <c r="AD2440" s="36" t="str">
        <f t="shared" si="657"/>
        <v>Mar</v>
      </c>
      <c r="AE2440" s="35" t="str">
        <f t="shared" si="658"/>
        <v>285-295</v>
      </c>
      <c r="AF2440" s="36" t="str">
        <f t="shared" si="659"/>
        <v>HWS-LTI</v>
      </c>
    </row>
    <row r="2441" spans="5:32" x14ac:dyDescent="0.3">
      <c r="E2441" s="12">
        <v>40991.180555555555</v>
      </c>
      <c r="F2441" s="16">
        <v>10.6</v>
      </c>
      <c r="G2441" s="16">
        <v>1811.3800354003929</v>
      </c>
      <c r="H2441" s="29">
        <v>1.2088693247412892</v>
      </c>
      <c r="I2441" s="26">
        <v>293.7</v>
      </c>
      <c r="J2441" s="30">
        <v>0.10754716981132074</v>
      </c>
      <c r="K2441" s="31">
        <v>0.25216616091839805</v>
      </c>
      <c r="L2441" s="108">
        <f ca="1">REWS!R2441</f>
        <v>10.531740223862123</v>
      </c>
      <c r="M2441" s="22">
        <f t="shared" si="646"/>
        <v>10.553267700196626</v>
      </c>
      <c r="N2441" s="22">
        <f t="shared" ca="1" si="647"/>
        <v>10.485308861447711</v>
      </c>
      <c r="O2441" s="22">
        <f t="shared" si="648"/>
        <v>0.9890915184761685</v>
      </c>
      <c r="P2441" s="81">
        <f t="shared" ca="1" si="649"/>
        <v>11</v>
      </c>
      <c r="Q2441" s="22">
        <f t="shared" ca="1" si="650"/>
        <v>0.51958956895029673</v>
      </c>
      <c r="R2441" s="3">
        <f ca="1">IF(N2441&gt;'Power Curve'!$C$37,0,INDEX(Ci,$P2441,1)*POWER(1-Q2441,3)+INDEX(Ci,$P2441,2)*3*Q2441*POWER(1-Q2441,2)+INDEX(Ci,$P2441,3)*3*POWER(Q2441,2)*(1-Q2441)+INDEX(Ci,$P2441,4)*POWER(Q2441,3))</f>
        <v>1667.2497578446857</v>
      </c>
      <c r="S2441" s="3">
        <f t="shared" si="651"/>
        <v>1811.3800354003929</v>
      </c>
      <c r="T2441" s="3">
        <f t="shared" ca="1" si="652"/>
        <v>-144.13027755570715</v>
      </c>
      <c r="U2441" s="3">
        <f t="shared" ca="1" si="660"/>
        <v>144.13027755570715</v>
      </c>
      <c r="W2441" s="34">
        <f t="shared" si="653"/>
        <v>11</v>
      </c>
      <c r="X2441" s="73" t="b">
        <f>COUNTIF('Power Curve'!$D$2:$D$31,W2441)&gt;0</f>
        <v>1</v>
      </c>
      <c r="Y2441" s="73" t="b">
        <f t="shared" si="654"/>
        <v>0</v>
      </c>
      <c r="Z2441" s="73" t="b">
        <f t="shared" si="661"/>
        <v>1</v>
      </c>
      <c r="AA2441" s="34" t="str">
        <f t="shared" si="655"/>
        <v>Inner</v>
      </c>
      <c r="AB2441" s="35" t="str">
        <f t="shared" si="662"/>
        <v>0.9-1.0</v>
      </c>
      <c r="AC2441" s="36" t="str">
        <f t="shared" si="656"/>
        <v>4-5</v>
      </c>
      <c r="AD2441" s="36" t="str">
        <f t="shared" si="657"/>
        <v>Mar</v>
      </c>
      <c r="AE2441" s="35" t="str">
        <f t="shared" si="658"/>
        <v>285-295</v>
      </c>
      <c r="AF2441" s="36" t="str">
        <f t="shared" si="659"/>
        <v>Inner-TI</v>
      </c>
    </row>
    <row r="2442" spans="5:32" x14ac:dyDescent="0.3">
      <c r="E2442" s="12">
        <v>40991.1875</v>
      </c>
      <c r="F2442" s="16">
        <v>10</v>
      </c>
      <c r="G2442" s="16">
        <v>1620.739944458013</v>
      </c>
      <c r="H2442" s="29">
        <v>1.2091892160682913</v>
      </c>
      <c r="I2442" s="26">
        <v>293.39999999999998</v>
      </c>
      <c r="J2442" s="30">
        <v>0.11799999999999999</v>
      </c>
      <c r="K2442" s="31">
        <v>0.22411079250967078</v>
      </c>
      <c r="L2442" s="108">
        <f ca="1">REWS!R2442</f>
        <v>9.94759513071463</v>
      </c>
      <c r="M2442" s="22">
        <f t="shared" si="646"/>
        <v>9.956791026052338</v>
      </c>
      <c r="N2442" s="22">
        <f t="shared" ca="1" si="647"/>
        <v>9.9046125928301354</v>
      </c>
      <c r="O2442" s="22">
        <f t="shared" si="648"/>
        <v>0.89690412569706057</v>
      </c>
      <c r="P2442" s="81">
        <f t="shared" ca="1" si="649"/>
        <v>10</v>
      </c>
      <c r="Q2442" s="22">
        <f t="shared" ca="1" si="650"/>
        <v>0.95183195872327264</v>
      </c>
      <c r="R2442" s="3">
        <f ca="1">IF(N2442&gt;'Power Curve'!$C$37,0,INDEX(Ci,$P2442,1)*POWER(1-Q2442,3)+INDEX(Ci,$P2442,2)*3*Q2442*POWER(1-Q2442,2)+INDEX(Ci,$P2442,3)*3*POWER(Q2442,2)*(1-Q2442)+INDEX(Ci,$P2442,4)*POWER(Q2442,3))</f>
        <v>1505.6091507500767</v>
      </c>
      <c r="S2442" s="3">
        <f t="shared" si="651"/>
        <v>1620.739944458013</v>
      </c>
      <c r="T2442" s="3">
        <f t="shared" ca="1" si="652"/>
        <v>-115.13079370793639</v>
      </c>
      <c r="U2442" s="3">
        <f t="shared" ca="1" si="660"/>
        <v>115.13079370793639</v>
      </c>
      <c r="W2442" s="34">
        <f t="shared" si="653"/>
        <v>10</v>
      </c>
      <c r="X2442" s="73" t="b">
        <f>COUNTIF('Power Curve'!$D$2:$D$31,W2442)&gt;0</f>
        <v>1</v>
      </c>
      <c r="Y2442" s="73" t="b">
        <f t="shared" si="654"/>
        <v>0</v>
      </c>
      <c r="Z2442" s="73" t="b">
        <f t="shared" si="661"/>
        <v>1</v>
      </c>
      <c r="AA2442" s="34" t="str">
        <f t="shared" si="655"/>
        <v>Inner</v>
      </c>
      <c r="AB2442" s="35" t="str">
        <f t="shared" si="662"/>
        <v>0.8-0.9</v>
      </c>
      <c r="AC2442" s="36" t="str">
        <f t="shared" si="656"/>
        <v>4-5</v>
      </c>
      <c r="AD2442" s="36" t="str">
        <f t="shared" si="657"/>
        <v>Mar</v>
      </c>
      <c r="AE2442" s="35" t="str">
        <f t="shared" si="658"/>
        <v>285-295</v>
      </c>
      <c r="AF2442" s="36" t="str">
        <f t="shared" si="659"/>
        <v>Inner-TI</v>
      </c>
    </row>
    <row r="2443" spans="5:32" x14ac:dyDescent="0.3">
      <c r="E2443" s="12">
        <v>40991.194444444445</v>
      </c>
      <c r="F2443" s="16">
        <v>9.7200000000000006</v>
      </c>
      <c r="G2443" s="16">
        <v>1476.489990234378</v>
      </c>
      <c r="H2443" s="29">
        <v>1.2093314280161052</v>
      </c>
      <c r="I2443" s="26">
        <v>298.60000000000002</v>
      </c>
      <c r="J2443" s="30">
        <v>0.15843621399176955</v>
      </c>
      <c r="K2443" s="31">
        <v>0.18983125771382492</v>
      </c>
      <c r="L2443" s="108">
        <f ca="1">REWS!R2443</f>
        <v>9.7495714683284174</v>
      </c>
      <c r="M2443" s="22">
        <f t="shared" si="646"/>
        <v>9.6783802702209201</v>
      </c>
      <c r="N2443" s="22">
        <f t="shared" ca="1" si="647"/>
        <v>9.7078251175080812</v>
      </c>
      <c r="O2443" s="22">
        <f t="shared" si="648"/>
        <v>0.85387484590404961</v>
      </c>
      <c r="P2443" s="81">
        <f t="shared" ca="1" si="649"/>
        <v>10</v>
      </c>
      <c r="Q2443" s="22">
        <f t="shared" ca="1" si="650"/>
        <v>0.74265962481504411</v>
      </c>
      <c r="R2443" s="3">
        <f ca="1">IF(N2443&gt;'Power Curve'!$C$37,0,INDEX(Ci,$P2443,1)*POWER(1-Q2443,3)+INDEX(Ci,$P2443,2)*3*Q2443*POWER(1-Q2443,2)+INDEX(Ci,$P2443,3)*3*POWER(Q2443,2)*(1-Q2443)+INDEX(Ci,$P2443,4)*POWER(Q2443,3))</f>
        <v>1442.8172503122526</v>
      </c>
      <c r="S2443" s="3">
        <f t="shared" si="651"/>
        <v>1476.489990234378</v>
      </c>
      <c r="T2443" s="3">
        <f t="shared" ca="1" si="652"/>
        <v>-33.672739922125402</v>
      </c>
      <c r="U2443" s="3">
        <f t="shared" ca="1" si="660"/>
        <v>33.672739922125402</v>
      </c>
      <c r="W2443" s="34">
        <f t="shared" si="653"/>
        <v>10</v>
      </c>
      <c r="X2443" s="73" t="b">
        <f>COUNTIF('Power Curve'!$D$2:$D$31,W2443)&gt;0</f>
        <v>1</v>
      </c>
      <c r="Y2443" s="73" t="b">
        <f t="shared" si="654"/>
        <v>0</v>
      </c>
      <c r="Z2443" s="73" t="b">
        <f t="shared" si="661"/>
        <v>1</v>
      </c>
      <c r="AA2443" s="34" t="str">
        <f t="shared" si="655"/>
        <v>Outer</v>
      </c>
      <c r="AB2443" s="35" t="str">
        <f t="shared" si="662"/>
        <v>0.8-0.9</v>
      </c>
      <c r="AC2443" s="36" t="str">
        <f t="shared" si="656"/>
        <v>4-5</v>
      </c>
      <c r="AD2443" s="36" t="str">
        <f t="shared" si="657"/>
        <v>Mar</v>
      </c>
      <c r="AE2443" s="35" t="str">
        <f t="shared" si="658"/>
        <v>295-305</v>
      </c>
      <c r="AF2443" s="36" t="str">
        <f t="shared" si="659"/>
        <v>HWS-HTI</v>
      </c>
    </row>
    <row r="2444" spans="5:32" x14ac:dyDescent="0.3">
      <c r="E2444" s="12">
        <v>40991.201388888891</v>
      </c>
      <c r="F2444" s="16">
        <v>9.33</v>
      </c>
      <c r="G2444" s="16">
        <v>1277.2699890136771</v>
      </c>
      <c r="H2444" s="29">
        <v>1.2095091073952935</v>
      </c>
      <c r="I2444" s="26">
        <v>296.60000000000002</v>
      </c>
      <c r="J2444" s="30">
        <v>0.11575562700964631</v>
      </c>
      <c r="K2444" s="31">
        <v>0.21568727868435003</v>
      </c>
      <c r="L2444" s="108">
        <f ca="1">REWS!R2444</f>
        <v>9.3311623941705584</v>
      </c>
      <c r="M2444" s="22">
        <f t="shared" si="646"/>
        <v>9.2905051513766175</v>
      </c>
      <c r="N2444" s="22">
        <f t="shared" ca="1" si="647"/>
        <v>9.2916626250132204</v>
      </c>
      <c r="O2444" s="22">
        <f t="shared" si="648"/>
        <v>0.79392749594029688</v>
      </c>
      <c r="P2444" s="81">
        <f t="shared" ca="1" si="649"/>
        <v>10</v>
      </c>
      <c r="Q2444" s="22">
        <f t="shared" ca="1" si="650"/>
        <v>0.30030586374486523</v>
      </c>
      <c r="R2444" s="3">
        <f ca="1">IF(N2444&gt;'Power Curve'!$C$37,0,INDEX(Ci,$P2444,1)*POWER(1-Q2444,3)+INDEX(Ci,$P2444,2)*3*Q2444*POWER(1-Q2444,2)+INDEX(Ci,$P2444,3)*3*POWER(Q2444,2)*(1-Q2444)+INDEX(Ci,$P2444,4)*POWER(Q2444,3))</f>
        <v>1296.0187501144646</v>
      </c>
      <c r="S2444" s="3">
        <f t="shared" si="651"/>
        <v>1277.2699890136771</v>
      </c>
      <c r="T2444" s="3">
        <f t="shared" ca="1" si="652"/>
        <v>18.748761100787533</v>
      </c>
      <c r="U2444" s="3">
        <f t="shared" ca="1" si="660"/>
        <v>18.748761100787533</v>
      </c>
      <c r="W2444" s="34">
        <f t="shared" si="653"/>
        <v>9</v>
      </c>
      <c r="X2444" s="73" t="b">
        <f>COUNTIF('Power Curve'!$D$2:$D$31,W2444)&gt;0</f>
        <v>1</v>
      </c>
      <c r="Y2444" s="73" t="b">
        <f t="shared" si="654"/>
        <v>0</v>
      </c>
      <c r="Z2444" s="73" t="b">
        <f t="shared" si="661"/>
        <v>1</v>
      </c>
      <c r="AA2444" s="34" t="str">
        <f t="shared" si="655"/>
        <v>Inner</v>
      </c>
      <c r="AB2444" s="35" t="str">
        <f t="shared" si="662"/>
        <v>0.7-0.8</v>
      </c>
      <c r="AC2444" s="36" t="str">
        <f t="shared" si="656"/>
        <v>4-5</v>
      </c>
      <c r="AD2444" s="36" t="str">
        <f t="shared" si="657"/>
        <v>Mar</v>
      </c>
      <c r="AE2444" s="35" t="str">
        <f t="shared" si="658"/>
        <v>295-305</v>
      </c>
      <c r="AF2444" s="36" t="str">
        <f t="shared" si="659"/>
        <v>Inner-TI</v>
      </c>
    </row>
    <row r="2445" spans="5:32" x14ac:dyDescent="0.3">
      <c r="E2445" s="12">
        <v>40991.208333333336</v>
      </c>
      <c r="F2445" s="16">
        <v>9.42</v>
      </c>
      <c r="G2445" s="16">
        <v>1278.109962463376</v>
      </c>
      <c r="H2445" s="29">
        <v>1.2093758429666972</v>
      </c>
      <c r="I2445" s="26">
        <v>296.60000000000002</v>
      </c>
      <c r="J2445" s="30">
        <v>0.15605095541401273</v>
      </c>
      <c r="K2445" s="31">
        <v>0.23089896878197957</v>
      </c>
      <c r="L2445" s="108">
        <f ca="1">REWS!R2445</f>
        <v>9.458261802799738</v>
      </c>
      <c r="M2445" s="22">
        <f t="shared" si="646"/>
        <v>9.3797796569336924</v>
      </c>
      <c r="N2445" s="22">
        <f t="shared" ca="1" si="647"/>
        <v>9.4178780942520142</v>
      </c>
      <c r="O2445" s="22">
        <f t="shared" si="648"/>
        <v>0.80772515855762816</v>
      </c>
      <c r="P2445" s="81">
        <f t="shared" ca="1" si="649"/>
        <v>10</v>
      </c>
      <c r="Q2445" s="22">
        <f t="shared" ca="1" si="650"/>
        <v>0.43446472844290712</v>
      </c>
      <c r="R2445" s="3">
        <f ca="1">IF(N2445&gt;'Power Curve'!$C$37,0,INDEX(Ci,$P2445,1)*POWER(1-Q2445,3)+INDEX(Ci,$P2445,2)*3*Q2445*POWER(1-Q2445,2)+INDEX(Ci,$P2445,3)*3*POWER(Q2445,2)*(1-Q2445)+INDEX(Ci,$P2445,4)*POWER(Q2445,3))</f>
        <v>1341.2620608849459</v>
      </c>
      <c r="S2445" s="3">
        <f t="shared" si="651"/>
        <v>1278.109962463376</v>
      </c>
      <c r="T2445" s="3">
        <f t="shared" ca="1" si="652"/>
        <v>63.152098421569917</v>
      </c>
      <c r="U2445" s="3">
        <f t="shared" ca="1" si="660"/>
        <v>63.152098421569917</v>
      </c>
      <c r="W2445" s="34">
        <f t="shared" si="653"/>
        <v>9</v>
      </c>
      <c r="X2445" s="73" t="b">
        <f>COUNTIF('Power Curve'!$D$2:$D$31,W2445)&gt;0</f>
        <v>1</v>
      </c>
      <c r="Y2445" s="73" t="b">
        <f t="shared" si="654"/>
        <v>0</v>
      </c>
      <c r="Z2445" s="73" t="b">
        <f t="shared" si="661"/>
        <v>1</v>
      </c>
      <c r="AA2445" s="34" t="str">
        <f t="shared" si="655"/>
        <v>Outer</v>
      </c>
      <c r="AB2445" s="35" t="str">
        <f t="shared" si="662"/>
        <v>0.8-0.9</v>
      </c>
      <c r="AC2445" s="36" t="str">
        <f t="shared" si="656"/>
        <v>5-6</v>
      </c>
      <c r="AD2445" s="36" t="str">
        <f t="shared" si="657"/>
        <v>Mar</v>
      </c>
      <c r="AE2445" s="35" t="str">
        <f t="shared" si="658"/>
        <v>295-305</v>
      </c>
      <c r="AF2445" s="36" t="str">
        <f t="shared" si="659"/>
        <v>HWS-HTI</v>
      </c>
    </row>
    <row r="2446" spans="5:32" x14ac:dyDescent="0.3">
      <c r="E2446" s="12">
        <v>40991.215277777781</v>
      </c>
      <c r="F2446" s="16">
        <v>8.77</v>
      </c>
      <c r="G2446" s="16">
        <v>1223.0699768066406</v>
      </c>
      <c r="H2446" s="29">
        <v>1.2097401290087821</v>
      </c>
      <c r="I2446" s="26">
        <v>300.3</v>
      </c>
      <c r="J2446" s="30">
        <v>0.16419612314709237</v>
      </c>
      <c r="K2446" s="31">
        <v>0.24064590355604773</v>
      </c>
      <c r="L2446" s="108">
        <f ca="1">REWS!R2446</f>
        <v>8.7185943012457727</v>
      </c>
      <c r="M2446" s="22">
        <f t="shared" si="646"/>
        <v>8.7334316595376755</v>
      </c>
      <c r="N2446" s="22">
        <f t="shared" ca="1" si="647"/>
        <v>8.6822403075444221</v>
      </c>
      <c r="O2446" s="22">
        <f t="shared" si="648"/>
        <v>0.70782999200577956</v>
      </c>
      <c r="P2446" s="81">
        <f t="shared" ca="1" si="649"/>
        <v>9</v>
      </c>
      <c r="Q2446" s="22">
        <f t="shared" ca="1" si="650"/>
        <v>0.67325041167382016</v>
      </c>
      <c r="R2446" s="3">
        <f ca="1">IF(N2446&gt;'Power Curve'!$C$37,0,INDEX(Ci,$P2446,1)*POWER(1-Q2446,3)+INDEX(Ci,$P2446,2)*3*Q2446*POWER(1-Q2446,2)+INDEX(Ci,$P2446,3)*3*POWER(Q2446,2)*(1-Q2446)+INDEX(Ci,$P2446,4)*POWER(Q2446,3))</f>
        <v>1091.5084578871308</v>
      </c>
      <c r="S2446" s="3">
        <f t="shared" si="651"/>
        <v>1223.0699768066406</v>
      </c>
      <c r="T2446" s="3">
        <f t="shared" ca="1" si="652"/>
        <v>-131.56151891950981</v>
      </c>
      <c r="U2446" s="3">
        <f t="shared" ca="1" si="660"/>
        <v>131.56151891950981</v>
      </c>
      <c r="W2446" s="34">
        <f t="shared" si="653"/>
        <v>9</v>
      </c>
      <c r="X2446" s="73" t="b">
        <f>COUNTIF('Power Curve'!$D$2:$D$31,W2446)&gt;0</f>
        <v>1</v>
      </c>
      <c r="Y2446" s="73" t="b">
        <f t="shared" si="654"/>
        <v>0</v>
      </c>
      <c r="Z2446" s="73" t="b">
        <f t="shared" si="661"/>
        <v>1</v>
      </c>
      <c r="AA2446" s="34" t="str">
        <f t="shared" si="655"/>
        <v>Outer</v>
      </c>
      <c r="AB2446" s="35" t="str">
        <f t="shared" si="662"/>
        <v>0.7-0.8</v>
      </c>
      <c r="AC2446" s="36" t="str">
        <f t="shared" si="656"/>
        <v>5-6</v>
      </c>
      <c r="AD2446" s="36" t="str">
        <f t="shared" si="657"/>
        <v>Mar</v>
      </c>
      <c r="AE2446" s="35" t="str">
        <f t="shared" si="658"/>
        <v>295-305</v>
      </c>
      <c r="AF2446" s="36" t="str">
        <f t="shared" si="659"/>
        <v>HWS-HTI</v>
      </c>
    </row>
    <row r="2447" spans="5:32" x14ac:dyDescent="0.3">
      <c r="E2447" s="12">
        <v>40991.222222222219</v>
      </c>
      <c r="F2447" s="16">
        <v>8.9499999999999993</v>
      </c>
      <c r="G2447" s="16">
        <v>1076.1800079345717</v>
      </c>
      <c r="H2447" s="29">
        <v>1.2100155551290706</v>
      </c>
      <c r="I2447" s="26">
        <v>299.2</v>
      </c>
      <c r="J2447" s="30">
        <v>0.11620111731843577</v>
      </c>
      <c r="K2447" s="31">
        <v>0.32530606620783159</v>
      </c>
      <c r="L2447" s="108">
        <f ca="1">REWS!R2447</f>
        <v>8.9002016528191543</v>
      </c>
      <c r="M2447" s="22">
        <f t="shared" si="646"/>
        <v>8.9133574553747721</v>
      </c>
      <c r="N2447" s="22">
        <f t="shared" ca="1" si="647"/>
        <v>8.8637629895524555</v>
      </c>
      <c r="O2447" s="22">
        <f t="shared" si="648"/>
        <v>0.73563810375754868</v>
      </c>
      <c r="P2447" s="81">
        <f t="shared" ca="1" si="649"/>
        <v>9</v>
      </c>
      <c r="Q2447" s="22">
        <f t="shared" ca="1" si="650"/>
        <v>0.85469111194197711</v>
      </c>
      <c r="R2447" s="3">
        <f ca="1">IF(N2447&gt;'Power Curve'!$C$37,0,INDEX(Ci,$P2447,1)*POWER(1-Q2447,3)+INDEX(Ci,$P2447,2)*3*Q2447*POWER(1-Q2447,2)+INDEX(Ci,$P2447,3)*3*POWER(Q2447,2)*(1-Q2447)+INDEX(Ci,$P2447,4)*POWER(Q2447,3))</f>
        <v>1150.6090853263668</v>
      </c>
      <c r="S2447" s="3">
        <f t="shared" si="651"/>
        <v>1076.1800079345717</v>
      </c>
      <c r="T2447" s="3">
        <f t="shared" ca="1" si="652"/>
        <v>74.42907739179509</v>
      </c>
      <c r="U2447" s="3">
        <f t="shared" ca="1" si="660"/>
        <v>74.42907739179509</v>
      </c>
      <c r="W2447" s="34">
        <f t="shared" si="653"/>
        <v>9</v>
      </c>
      <c r="X2447" s="73" t="b">
        <f>COUNTIF('Power Curve'!$D$2:$D$31,W2447)&gt;0</f>
        <v>1</v>
      </c>
      <c r="Y2447" s="73" t="b">
        <f t="shared" si="654"/>
        <v>0</v>
      </c>
      <c r="Z2447" s="73" t="b">
        <f t="shared" si="661"/>
        <v>1</v>
      </c>
      <c r="AA2447" s="34" t="str">
        <f t="shared" si="655"/>
        <v>Outer</v>
      </c>
      <c r="AB2447" s="35" t="str">
        <f t="shared" si="662"/>
        <v>0.7-0.8</v>
      </c>
      <c r="AC2447" s="36" t="str">
        <f t="shared" si="656"/>
        <v>5-6</v>
      </c>
      <c r="AD2447" s="36" t="str">
        <f t="shared" si="657"/>
        <v>Mar</v>
      </c>
      <c r="AE2447" s="35" t="str">
        <f t="shared" si="658"/>
        <v>295-305</v>
      </c>
      <c r="AF2447" s="36" t="str">
        <f t="shared" si="659"/>
        <v>Inner-TI</v>
      </c>
    </row>
    <row r="2448" spans="5:32" x14ac:dyDescent="0.3">
      <c r="E2448" s="12">
        <v>40991.229166666664</v>
      </c>
      <c r="F2448" s="16">
        <v>7.23</v>
      </c>
      <c r="G2448" s="16">
        <v>607.03997802734398</v>
      </c>
      <c r="H2448" s="29">
        <v>1.2102020701656888</v>
      </c>
      <c r="I2448" s="26">
        <v>305.2</v>
      </c>
      <c r="J2448" s="30">
        <v>0.19363762102351312</v>
      </c>
      <c r="K2448" s="31">
        <v>0.31432034253976676</v>
      </c>
      <c r="L2448" s="108">
        <f ca="1">REWS!R2448</f>
        <v>7.3313950460753743</v>
      </c>
      <c r="M2448" s="22">
        <f t="shared" si="646"/>
        <v>7.2007693185024246</v>
      </c>
      <c r="N2448" s="22">
        <f t="shared" ca="1" si="647"/>
        <v>7.3017544273305974</v>
      </c>
      <c r="O2448" s="22">
        <f t="shared" si="648"/>
        <v>0.47095208653954657</v>
      </c>
      <c r="P2448" s="81">
        <f t="shared" ca="1" si="649"/>
        <v>8</v>
      </c>
      <c r="Q2448" s="22">
        <f t="shared" ca="1" si="650"/>
        <v>0.28848699423547036</v>
      </c>
      <c r="R2448" s="3">
        <f ca="1">IF(N2448&gt;'Power Curve'!$C$37,0,INDEX(Ci,$P2448,1)*POWER(1-Q2448,3)+INDEX(Ci,$P2448,2)*3*Q2448*POWER(1-Q2448,2)+INDEX(Ci,$P2448,3)*3*POWER(Q2448,2)*(1-Q2448)+INDEX(Ci,$P2448,4)*POWER(Q2448,3))</f>
        <v>676.51125842224621</v>
      </c>
      <c r="S2448" s="3">
        <f t="shared" si="651"/>
        <v>607.03997802734398</v>
      </c>
      <c r="T2448" s="3">
        <f t="shared" ca="1" si="652"/>
        <v>69.471280394902237</v>
      </c>
      <c r="U2448" s="3">
        <f t="shared" ca="1" si="660"/>
        <v>69.471280394902237</v>
      </c>
      <c r="W2448" s="34">
        <f t="shared" si="653"/>
        <v>7</v>
      </c>
      <c r="X2448" s="73" t="b">
        <f>COUNTIF('Power Curve'!$D$2:$D$31,W2448)&gt;0</f>
        <v>1</v>
      </c>
      <c r="Y2448" s="73" t="b">
        <f t="shared" si="654"/>
        <v>0</v>
      </c>
      <c r="Z2448" s="73" t="b">
        <f t="shared" si="661"/>
        <v>1</v>
      </c>
      <c r="AA2448" s="34" t="str">
        <f t="shared" si="655"/>
        <v>Outer</v>
      </c>
      <c r="AB2448" s="35" t="str">
        <f t="shared" si="662"/>
        <v>0.4-0.5</v>
      </c>
      <c r="AC2448" s="36" t="str">
        <f t="shared" si="656"/>
        <v>5-6</v>
      </c>
      <c r="AD2448" s="36" t="str">
        <f t="shared" si="657"/>
        <v>Mar</v>
      </c>
      <c r="AE2448" s="35" t="str">
        <f t="shared" si="658"/>
        <v>305-315</v>
      </c>
      <c r="AF2448" s="36" t="str">
        <f t="shared" si="659"/>
        <v>LWS-HTI</v>
      </c>
    </row>
    <row r="2449" spans="5:32" x14ac:dyDescent="0.3">
      <c r="E2449" s="12">
        <v>40991.236111111109</v>
      </c>
      <c r="F2449" s="16">
        <v>5.17</v>
      </c>
      <c r="G2449" s="16">
        <v>424.26001358032204</v>
      </c>
      <c r="H2449" s="29">
        <v>1.2106997324955686</v>
      </c>
      <c r="I2449" s="26">
        <v>302</v>
      </c>
      <c r="J2449" s="30">
        <v>0.21276595744680854</v>
      </c>
      <c r="K2449" s="31">
        <v>0.26160889384251451</v>
      </c>
      <c r="L2449" s="108">
        <f ca="1">REWS!R2449</f>
        <v>5.3905989864999393</v>
      </c>
      <c r="M2449" s="22">
        <f t="shared" si="646"/>
        <v>5.1498035506773618</v>
      </c>
      <c r="N2449" s="22">
        <f t="shared" ca="1" si="647"/>
        <v>5.3695407738791445</v>
      </c>
      <c r="O2449" s="22">
        <f t="shared" si="648"/>
        <v>0.15396871567053455</v>
      </c>
      <c r="P2449" s="81">
        <f t="shared" ca="1" si="649"/>
        <v>6</v>
      </c>
      <c r="Q2449" s="22">
        <f t="shared" ca="1" si="650"/>
        <v>0.34031111540146797</v>
      </c>
      <c r="R2449" s="3">
        <f ca="1">IF(N2449&gt;'Power Curve'!$C$37,0,INDEX(Ci,$P2449,1)*POWER(1-Q2449,3)+INDEX(Ci,$P2449,2)*3*Q2449*POWER(1-Q2449,2)+INDEX(Ci,$P2449,3)*3*POWER(Q2449,2)*(1-Q2449)+INDEX(Ci,$P2449,4)*POWER(Q2449,3))</f>
        <v>262.38549302170151</v>
      </c>
      <c r="S2449" s="3">
        <f t="shared" si="651"/>
        <v>424.26001358032204</v>
      </c>
      <c r="T2449" s="3">
        <f t="shared" ca="1" si="652"/>
        <v>-161.87452055862053</v>
      </c>
      <c r="U2449" s="3">
        <f t="shared" ca="1" si="660"/>
        <v>161.87452055862053</v>
      </c>
      <c r="W2449" s="34">
        <f t="shared" si="653"/>
        <v>5</v>
      </c>
      <c r="X2449" s="73" t="b">
        <f>COUNTIF('Power Curve'!$D$2:$D$31,W2449)&gt;0</f>
        <v>1</v>
      </c>
      <c r="Y2449" s="73" t="b">
        <f t="shared" si="654"/>
        <v>0</v>
      </c>
      <c r="Z2449" s="73" t="b">
        <f t="shared" si="661"/>
        <v>1</v>
      </c>
      <c r="AA2449" s="34" t="str">
        <f t="shared" si="655"/>
        <v>Outer</v>
      </c>
      <c r="AB2449" s="35" t="str">
        <f t="shared" si="662"/>
        <v>0.1-0.2</v>
      </c>
      <c r="AC2449" s="36" t="str">
        <f t="shared" si="656"/>
        <v>5-6</v>
      </c>
      <c r="AD2449" s="36" t="str">
        <f t="shared" si="657"/>
        <v>Mar</v>
      </c>
      <c r="AE2449" s="35" t="str">
        <f t="shared" si="658"/>
        <v>295-305</v>
      </c>
      <c r="AF2449" s="36" t="str">
        <f t="shared" si="659"/>
        <v>LWS-HTI</v>
      </c>
    </row>
    <row r="2450" spans="5:32" x14ac:dyDescent="0.3">
      <c r="E2450" s="12">
        <v>40991.243055555555</v>
      </c>
      <c r="F2450" s="16">
        <v>5.64</v>
      </c>
      <c r="G2450" s="16">
        <v>194.4300079345706</v>
      </c>
      <c r="H2450" s="29">
        <v>1.2107972479653279</v>
      </c>
      <c r="I2450" s="26">
        <v>308.8</v>
      </c>
      <c r="J2450" s="30">
        <v>0.19326241134751776</v>
      </c>
      <c r="K2450" s="31">
        <v>0.46429042396995762</v>
      </c>
      <c r="L2450" s="108">
        <f ca="1">REWS!R2450</f>
        <v>5.6093296807656285</v>
      </c>
      <c r="M2450" s="22">
        <f t="shared" si="646"/>
        <v>5.6181183383186051</v>
      </c>
      <c r="N2450" s="22">
        <f t="shared" ca="1" si="647"/>
        <v>5.5875670115574865</v>
      </c>
      <c r="O2450" s="22">
        <f t="shared" si="648"/>
        <v>0.22634827575053912</v>
      </c>
      <c r="P2450" s="81">
        <f t="shared" ca="1" si="649"/>
        <v>6</v>
      </c>
      <c r="Q2450" s="22">
        <f t="shared" ca="1" si="650"/>
        <v>0.55762173707616403</v>
      </c>
      <c r="R2450" s="3">
        <f ca="1">IF(N2450&gt;'Power Curve'!$C$37,0,INDEX(Ci,$P2450,1)*POWER(1-Q2450,3)+INDEX(Ci,$P2450,2)*3*Q2450*POWER(1-Q2450,2)+INDEX(Ci,$P2450,3)*3*POWER(Q2450,2)*(1-Q2450)+INDEX(Ci,$P2450,4)*POWER(Q2450,3))</f>
        <v>294.78117014821186</v>
      </c>
      <c r="S2450" s="3">
        <f t="shared" si="651"/>
        <v>194.4300079345706</v>
      </c>
      <c r="T2450" s="3">
        <f t="shared" ca="1" si="652"/>
        <v>100.35116221364126</v>
      </c>
      <c r="U2450" s="3">
        <f t="shared" ca="1" si="660"/>
        <v>100.35116221364126</v>
      </c>
      <c r="W2450" s="34">
        <f t="shared" si="653"/>
        <v>6</v>
      </c>
      <c r="X2450" s="73" t="b">
        <f>COUNTIF('Power Curve'!$D$2:$D$31,W2450)&gt;0</f>
        <v>1</v>
      </c>
      <c r="Y2450" s="73" t="b">
        <f t="shared" si="654"/>
        <v>0</v>
      </c>
      <c r="Z2450" s="73" t="b">
        <f t="shared" si="661"/>
        <v>1</v>
      </c>
      <c r="AA2450" s="34" t="str">
        <f t="shared" si="655"/>
        <v>Outer</v>
      </c>
      <c r="AB2450" s="35" t="str">
        <f t="shared" si="662"/>
        <v>0.2-0.3</v>
      </c>
      <c r="AC2450" s="36" t="str">
        <f t="shared" si="656"/>
        <v>5-6</v>
      </c>
      <c r="AD2450" s="36" t="str">
        <f t="shared" si="657"/>
        <v>Mar</v>
      </c>
      <c r="AE2450" s="35" t="str">
        <f t="shared" si="658"/>
        <v>305-315</v>
      </c>
      <c r="AF2450" s="36" t="str">
        <f t="shared" si="659"/>
        <v>LWS-HTI</v>
      </c>
    </row>
    <row r="2451" spans="5:32" x14ac:dyDescent="0.3">
      <c r="E2451" s="12">
        <v>40991.25</v>
      </c>
      <c r="F2451" s="16">
        <v>5.65</v>
      </c>
      <c r="G2451" s="16">
        <v>288.46999740600609</v>
      </c>
      <c r="H2451" s="29">
        <v>1.21057497724232</v>
      </c>
      <c r="I2451" s="26">
        <v>304.7</v>
      </c>
      <c r="J2451" s="30">
        <v>0.2725663716814159</v>
      </c>
      <c r="K2451" s="31">
        <v>0.29821421777894674</v>
      </c>
      <c r="L2451" s="108">
        <f ca="1">REWS!R2451</f>
        <v>5.6773036321000498</v>
      </c>
      <c r="M2451" s="22">
        <f t="shared" si="646"/>
        <v>5.6277351305440506</v>
      </c>
      <c r="N2451" s="22">
        <f t="shared" ca="1" si="647"/>
        <v>5.6549311676344756</v>
      </c>
      <c r="O2451" s="22">
        <f t="shared" si="648"/>
        <v>0.22783458198947809</v>
      </c>
      <c r="P2451" s="81">
        <f t="shared" ca="1" si="649"/>
        <v>6</v>
      </c>
      <c r="Q2451" s="22">
        <f t="shared" ca="1" si="650"/>
        <v>0.62476478734187957</v>
      </c>
      <c r="R2451" s="3">
        <f ca="1">IF(N2451&gt;'Power Curve'!$C$37,0,INDEX(Ci,$P2451,1)*POWER(1-Q2451,3)+INDEX(Ci,$P2451,2)*3*Q2451*POWER(1-Q2451,2)+INDEX(Ci,$P2451,3)*3*POWER(Q2451,2)*(1-Q2451)+INDEX(Ci,$P2451,4)*POWER(Q2451,3))</f>
        <v>305.12281802099852</v>
      </c>
      <c r="S2451" s="3">
        <f t="shared" si="651"/>
        <v>288.46999740600609</v>
      </c>
      <c r="T2451" s="3">
        <f t="shared" ca="1" si="652"/>
        <v>16.652820614992436</v>
      </c>
      <c r="U2451" s="3">
        <f t="shared" ca="1" si="660"/>
        <v>16.652820614992436</v>
      </c>
      <c r="W2451" s="34">
        <f t="shared" si="653"/>
        <v>6</v>
      </c>
      <c r="X2451" s="73" t="b">
        <f>COUNTIF('Power Curve'!$D$2:$D$31,W2451)&gt;0</f>
        <v>1</v>
      </c>
      <c r="Y2451" s="73" t="b">
        <f t="shared" si="654"/>
        <v>0</v>
      </c>
      <c r="Z2451" s="73" t="b">
        <f t="shared" si="661"/>
        <v>1</v>
      </c>
      <c r="AA2451" s="34" t="str">
        <f t="shared" si="655"/>
        <v>Outer</v>
      </c>
      <c r="AB2451" s="35" t="str">
        <f t="shared" si="662"/>
        <v>0.2-0.3</v>
      </c>
      <c r="AC2451" s="36" t="str">
        <f t="shared" si="656"/>
        <v>6-7</v>
      </c>
      <c r="AD2451" s="36" t="str">
        <f t="shared" si="657"/>
        <v>Mar</v>
      </c>
      <c r="AE2451" s="35" t="str">
        <f t="shared" si="658"/>
        <v>295-305</v>
      </c>
      <c r="AF2451" s="36" t="str">
        <f t="shared" si="659"/>
        <v>LWS-HTI</v>
      </c>
    </row>
    <row r="2452" spans="5:32" x14ac:dyDescent="0.3">
      <c r="E2452" s="12">
        <v>40991.256944444445</v>
      </c>
      <c r="F2452" s="16">
        <v>6.78</v>
      </c>
      <c r="G2452" s="16">
        <v>470.3200092315675</v>
      </c>
      <c r="H2452" s="29">
        <v>1.2102195139353955</v>
      </c>
      <c r="I2452" s="26">
        <v>301.2</v>
      </c>
      <c r="J2452" s="30">
        <v>0.16076696165191742</v>
      </c>
      <c r="K2452" s="31">
        <v>0.25014308127511697</v>
      </c>
      <c r="L2452" s="108">
        <f ca="1">REWS!R2452</f>
        <v>6.8383843298458533</v>
      </c>
      <c r="M2452" s="22">
        <f t="shared" si="646"/>
        <v>6.752621099152595</v>
      </c>
      <c r="N2452" s="22">
        <f t="shared" ca="1" si="647"/>
        <v>6.8107696622170488</v>
      </c>
      <c r="O2452" s="22">
        <f t="shared" si="648"/>
        <v>0.40168933459752049</v>
      </c>
      <c r="P2452" s="81">
        <f t="shared" ca="1" si="649"/>
        <v>7</v>
      </c>
      <c r="Q2452" s="22">
        <f t="shared" ca="1" si="650"/>
        <v>0.79226322151802964</v>
      </c>
      <c r="R2452" s="3">
        <f ca="1">IF(N2452&gt;'Power Curve'!$C$37,0,INDEX(Ci,$P2452,1)*POWER(1-Q2452,3)+INDEX(Ci,$P2452,2)*3*Q2452*POWER(1-Q2452,2)+INDEX(Ci,$P2452,3)*3*POWER(Q2452,2)*(1-Q2452)+INDEX(Ci,$P2452,4)*POWER(Q2452,3))</f>
        <v>547.96457353913945</v>
      </c>
      <c r="S2452" s="3">
        <f t="shared" si="651"/>
        <v>470.3200092315675</v>
      </c>
      <c r="T2452" s="3">
        <f t="shared" ca="1" si="652"/>
        <v>77.644564307571954</v>
      </c>
      <c r="U2452" s="3">
        <f t="shared" ca="1" si="660"/>
        <v>77.644564307571954</v>
      </c>
      <c r="W2452" s="34">
        <f t="shared" si="653"/>
        <v>7</v>
      </c>
      <c r="X2452" s="73" t="b">
        <f>COUNTIF('Power Curve'!$D$2:$D$31,W2452)&gt;0</f>
        <v>1</v>
      </c>
      <c r="Y2452" s="73" t="b">
        <f t="shared" si="654"/>
        <v>0</v>
      </c>
      <c r="Z2452" s="73" t="b">
        <f t="shared" si="661"/>
        <v>1</v>
      </c>
      <c r="AA2452" s="34" t="str">
        <f t="shared" si="655"/>
        <v>Outer</v>
      </c>
      <c r="AB2452" s="35" t="str">
        <f t="shared" si="662"/>
        <v>0.4-0.5</v>
      </c>
      <c r="AC2452" s="36" t="str">
        <f t="shared" si="656"/>
        <v>6-7</v>
      </c>
      <c r="AD2452" s="36" t="str">
        <f t="shared" si="657"/>
        <v>Mar</v>
      </c>
      <c r="AE2452" s="35" t="str">
        <f t="shared" si="658"/>
        <v>295-305</v>
      </c>
      <c r="AF2452" s="36" t="str">
        <f t="shared" si="659"/>
        <v>LWS-HTI</v>
      </c>
    </row>
    <row r="2453" spans="5:32" x14ac:dyDescent="0.3">
      <c r="E2453" s="12">
        <v>40991.263888888891</v>
      </c>
      <c r="F2453" s="16">
        <v>6.46</v>
      </c>
      <c r="G2453" s="16">
        <v>354.54001235961903</v>
      </c>
      <c r="H2453" s="29">
        <v>1.2098198671880533</v>
      </c>
      <c r="I2453" s="26">
        <v>299.60000000000002</v>
      </c>
      <c r="J2453" s="30">
        <v>0.20123839009287928</v>
      </c>
      <c r="K2453" s="31">
        <v>0.21732242578442376</v>
      </c>
      <c r="L2453" s="108">
        <f ca="1">REWS!R2453</f>
        <v>6.3757736745536508</v>
      </c>
      <c r="M2453" s="22">
        <f t="shared" si="646"/>
        <v>6.4332050241224144</v>
      </c>
      <c r="N2453" s="22">
        <f t="shared" ca="1" si="647"/>
        <v>6.3493280550783249</v>
      </c>
      <c r="O2453" s="22">
        <f t="shared" si="648"/>
        <v>0.35232255053842543</v>
      </c>
      <c r="P2453" s="81">
        <f t="shared" ca="1" si="649"/>
        <v>7</v>
      </c>
      <c r="Q2453" s="22">
        <f t="shared" ca="1" si="650"/>
        <v>0.32318648692888147</v>
      </c>
      <c r="R2453" s="3">
        <f ca="1">IF(N2453&gt;'Power Curve'!$C$37,0,INDEX(Ci,$P2453,1)*POWER(1-Q2453,3)+INDEX(Ci,$P2453,2)*3*Q2453*POWER(1-Q2453,2)+INDEX(Ci,$P2453,3)*3*POWER(Q2453,2)*(1-Q2453)+INDEX(Ci,$P2453,4)*POWER(Q2453,3))</f>
        <v>435.50303392314714</v>
      </c>
      <c r="S2453" s="3">
        <f t="shared" si="651"/>
        <v>354.54001235961903</v>
      </c>
      <c r="T2453" s="3">
        <f t="shared" ca="1" si="652"/>
        <v>80.963021563528116</v>
      </c>
      <c r="U2453" s="3">
        <f t="shared" ca="1" si="660"/>
        <v>80.963021563528116</v>
      </c>
      <c r="W2453" s="34">
        <f t="shared" si="653"/>
        <v>6</v>
      </c>
      <c r="X2453" s="73" t="b">
        <f>COUNTIF('Power Curve'!$D$2:$D$31,W2453)&gt;0</f>
        <v>1</v>
      </c>
      <c r="Y2453" s="73" t="b">
        <f t="shared" si="654"/>
        <v>0</v>
      </c>
      <c r="Z2453" s="73" t="b">
        <f t="shared" si="661"/>
        <v>1</v>
      </c>
      <c r="AA2453" s="34" t="str">
        <f t="shared" si="655"/>
        <v>Outer</v>
      </c>
      <c r="AB2453" s="35" t="str">
        <f t="shared" si="662"/>
        <v>0.3-0.4</v>
      </c>
      <c r="AC2453" s="36" t="str">
        <f t="shared" si="656"/>
        <v>6-7</v>
      </c>
      <c r="AD2453" s="36" t="str">
        <f t="shared" si="657"/>
        <v>Mar</v>
      </c>
      <c r="AE2453" s="35" t="str">
        <f t="shared" si="658"/>
        <v>295-305</v>
      </c>
      <c r="AF2453" s="36" t="str">
        <f t="shared" si="659"/>
        <v>LWS-HTI</v>
      </c>
    </row>
    <row r="2454" spans="5:32" x14ac:dyDescent="0.3">
      <c r="E2454" s="12">
        <v>40991.270833333336</v>
      </c>
      <c r="F2454" s="16">
        <v>8.01</v>
      </c>
      <c r="G2454" s="16">
        <v>877.40002822875999</v>
      </c>
      <c r="H2454" s="29">
        <v>1.2095979551304501</v>
      </c>
      <c r="I2454" s="26">
        <v>302.60000000000002</v>
      </c>
      <c r="J2454" s="30">
        <v>0.20474406991260924</v>
      </c>
      <c r="K2454" s="31">
        <v>0.15909963493606985</v>
      </c>
      <c r="L2454" s="108">
        <f ca="1">REWS!R2454</f>
        <v>8.0644162129297712</v>
      </c>
      <c r="M2454" s="22">
        <f t="shared" si="646"/>
        <v>7.9762881439833269</v>
      </c>
      <c r="N2454" s="22">
        <f t="shared" ca="1" si="647"/>
        <v>8.0304753342495196</v>
      </c>
      <c r="O2454" s="22">
        <f t="shared" si="648"/>
        <v>0.59081102096437565</v>
      </c>
      <c r="P2454" s="81">
        <f t="shared" ca="1" si="649"/>
        <v>9</v>
      </c>
      <c r="Q2454" s="22">
        <f t="shared" ca="1" si="650"/>
        <v>2.177979733125417E-2</v>
      </c>
      <c r="R2454" s="3">
        <f ca="1">IF(N2454&gt;'Power Curve'!$C$37,0,INDEX(Ci,$P2454,1)*POWER(1-Q2454,3)+INDEX(Ci,$P2454,2)*3*Q2454*POWER(1-Q2454,2)+INDEX(Ci,$P2454,3)*3*POWER(Q2454,2)*(1-Q2454)+INDEX(Ci,$P2454,4)*POWER(Q2454,3))</f>
        <v>887.26582754607114</v>
      </c>
      <c r="S2454" s="3">
        <f t="shared" si="651"/>
        <v>877.40002822875999</v>
      </c>
      <c r="T2454" s="3">
        <f t="shared" ca="1" si="652"/>
        <v>9.8657993173111436</v>
      </c>
      <c r="U2454" s="3">
        <f t="shared" ca="1" si="660"/>
        <v>9.8657993173111436</v>
      </c>
      <c r="W2454" s="34">
        <f t="shared" si="653"/>
        <v>8</v>
      </c>
      <c r="X2454" s="73" t="b">
        <f>COUNTIF('Power Curve'!$D$2:$D$31,W2454)&gt;0</f>
        <v>1</v>
      </c>
      <c r="Y2454" s="73" t="b">
        <f t="shared" si="654"/>
        <v>0</v>
      </c>
      <c r="Z2454" s="73" t="b">
        <f t="shared" si="661"/>
        <v>1</v>
      </c>
      <c r="AA2454" s="34" t="str">
        <f t="shared" si="655"/>
        <v>Outer</v>
      </c>
      <c r="AB2454" s="35" t="str">
        <f t="shared" si="662"/>
        <v>0.5-0.6</v>
      </c>
      <c r="AC2454" s="36" t="str">
        <f t="shared" si="656"/>
        <v>6-7</v>
      </c>
      <c r="AD2454" s="36" t="str">
        <f t="shared" si="657"/>
        <v>Mar</v>
      </c>
      <c r="AE2454" s="35" t="str">
        <f t="shared" si="658"/>
        <v>295-305</v>
      </c>
      <c r="AF2454" s="36" t="str">
        <f t="shared" si="659"/>
        <v>HWS-HTI</v>
      </c>
    </row>
    <row r="2455" spans="5:32" x14ac:dyDescent="0.3">
      <c r="E2455" s="12">
        <v>40991.277777777781</v>
      </c>
      <c r="F2455" s="16">
        <v>8.36</v>
      </c>
      <c r="G2455" s="16">
        <v>1187.2599716186569</v>
      </c>
      <c r="H2455" s="29">
        <v>1.2091543752840788</v>
      </c>
      <c r="I2455" s="26">
        <v>304.60000000000002</v>
      </c>
      <c r="J2455" s="30">
        <v>0.20095693779904306</v>
      </c>
      <c r="K2455" s="31">
        <v>8.3430162911286729E-2</v>
      </c>
      <c r="L2455" s="108">
        <f ca="1">REWS!R2455</f>
        <v>8.3772523634900207</v>
      </c>
      <c r="M2455" s="22">
        <f t="shared" si="646"/>
        <v>8.323797350766684</v>
      </c>
      <c r="N2455" s="22">
        <f t="shared" ca="1" si="647"/>
        <v>8.3409750035792083</v>
      </c>
      <c r="O2455" s="22">
        <f t="shared" si="648"/>
        <v>0.6445196890963738</v>
      </c>
      <c r="P2455" s="81">
        <f t="shared" ca="1" si="649"/>
        <v>9</v>
      </c>
      <c r="Q2455" s="22">
        <f t="shared" ca="1" si="650"/>
        <v>0.33213923458172773</v>
      </c>
      <c r="R2455" s="3">
        <f ca="1">IF(N2455&gt;'Power Curve'!$C$37,0,INDEX(Ci,$P2455,1)*POWER(1-Q2455,3)+INDEX(Ci,$P2455,2)*3*Q2455*POWER(1-Q2455,2)+INDEX(Ci,$P2455,3)*3*POWER(Q2455,2)*(1-Q2455)+INDEX(Ci,$P2455,4)*POWER(Q2455,3))</f>
        <v>982.61322211730533</v>
      </c>
      <c r="S2455" s="3">
        <f t="shared" si="651"/>
        <v>1187.2599716186569</v>
      </c>
      <c r="T2455" s="3">
        <f t="shared" ca="1" si="652"/>
        <v>-204.64674950135156</v>
      </c>
      <c r="U2455" s="3">
        <f t="shared" ca="1" si="660"/>
        <v>204.64674950135156</v>
      </c>
      <c r="W2455" s="34">
        <f t="shared" si="653"/>
        <v>8</v>
      </c>
      <c r="X2455" s="73" t="b">
        <f>COUNTIF('Power Curve'!$D$2:$D$31,W2455)&gt;0</f>
        <v>1</v>
      </c>
      <c r="Y2455" s="73" t="b">
        <f t="shared" si="654"/>
        <v>0</v>
      </c>
      <c r="Z2455" s="73" t="b">
        <f t="shared" si="661"/>
        <v>1</v>
      </c>
      <c r="AA2455" s="34" t="str">
        <f t="shared" si="655"/>
        <v>Outer</v>
      </c>
      <c r="AB2455" s="35" t="str">
        <f t="shared" si="662"/>
        <v>0.6-0.7</v>
      </c>
      <c r="AC2455" s="36" t="str">
        <f t="shared" si="656"/>
        <v>6-7</v>
      </c>
      <c r="AD2455" s="36" t="str">
        <f t="shared" si="657"/>
        <v>Mar</v>
      </c>
      <c r="AE2455" s="35" t="str">
        <f t="shared" si="658"/>
        <v>295-305</v>
      </c>
      <c r="AF2455" s="36" t="str">
        <f t="shared" si="659"/>
        <v>HWS-HTI</v>
      </c>
    </row>
    <row r="2456" spans="5:32" x14ac:dyDescent="0.3">
      <c r="E2456" s="12">
        <v>40991.284722222219</v>
      </c>
      <c r="F2456" s="16">
        <v>8.1300000000000008</v>
      </c>
      <c r="G2456" s="16">
        <v>898.86998367309616</v>
      </c>
      <c r="H2456" s="29">
        <v>1.2091100350997865</v>
      </c>
      <c r="I2456" s="26">
        <v>310.89999999999998</v>
      </c>
      <c r="J2456" s="30">
        <v>0.13530135301353013</v>
      </c>
      <c r="K2456" s="31">
        <v>0.28460206534686017</v>
      </c>
      <c r="L2456" s="108">
        <f ca="1">REWS!R2456</f>
        <v>8.1571966535128801</v>
      </c>
      <c r="M2456" s="22">
        <f t="shared" si="646"/>
        <v>8.0946944089987625</v>
      </c>
      <c r="N2456" s="22">
        <f t="shared" ca="1" si="647"/>
        <v>8.1217729574777522</v>
      </c>
      <c r="O2456" s="22">
        <f t="shared" si="648"/>
        <v>0.60911109091454541</v>
      </c>
      <c r="P2456" s="81">
        <f t="shared" ca="1" si="649"/>
        <v>9</v>
      </c>
      <c r="Q2456" s="22">
        <f t="shared" ca="1" si="650"/>
        <v>0.11303618748648431</v>
      </c>
      <c r="R2456" s="3">
        <f ca="1">IF(N2456&gt;'Power Curve'!$C$37,0,INDEX(Ci,$P2456,1)*POWER(1-Q2456,3)+INDEX(Ci,$P2456,2)*3*Q2456*POWER(1-Q2456,2)+INDEX(Ci,$P2456,3)*3*POWER(Q2456,2)*(1-Q2456)+INDEX(Ci,$P2456,4)*POWER(Q2456,3))</f>
        <v>914.85127621490994</v>
      </c>
      <c r="S2456" s="3">
        <f t="shared" si="651"/>
        <v>898.86998367309616</v>
      </c>
      <c r="T2456" s="3">
        <f t="shared" ca="1" si="652"/>
        <v>15.981292541813787</v>
      </c>
      <c r="U2456" s="3">
        <f t="shared" ca="1" si="660"/>
        <v>15.981292541813787</v>
      </c>
      <c r="W2456" s="34">
        <f t="shared" si="653"/>
        <v>8</v>
      </c>
      <c r="X2456" s="73" t="b">
        <f>COUNTIF('Power Curve'!$D$2:$D$31,W2456)&gt;0</f>
        <v>1</v>
      </c>
      <c r="Y2456" s="73" t="b">
        <f t="shared" si="654"/>
        <v>0</v>
      </c>
      <c r="Z2456" s="73" t="b">
        <f t="shared" si="661"/>
        <v>1</v>
      </c>
      <c r="AA2456" s="34" t="str">
        <f t="shared" si="655"/>
        <v>Inner</v>
      </c>
      <c r="AB2456" s="35" t="str">
        <f t="shared" si="662"/>
        <v>0.6-0.7</v>
      </c>
      <c r="AC2456" s="36" t="str">
        <f t="shared" si="656"/>
        <v>6-7</v>
      </c>
      <c r="AD2456" s="36" t="str">
        <f t="shared" si="657"/>
        <v>Mar</v>
      </c>
      <c r="AE2456" s="35" t="str">
        <f t="shared" si="658"/>
        <v>305-315</v>
      </c>
      <c r="AF2456" s="36" t="str">
        <f t="shared" si="659"/>
        <v>Inner-TI</v>
      </c>
    </row>
    <row r="2457" spans="5:32" x14ac:dyDescent="0.3">
      <c r="E2457" s="12">
        <v>40991.291666666664</v>
      </c>
      <c r="F2457" s="16">
        <v>7.99</v>
      </c>
      <c r="G2457" s="16">
        <v>823.31998443603561</v>
      </c>
      <c r="H2457" s="29">
        <v>1.2094737504492357</v>
      </c>
      <c r="I2457" s="26">
        <v>308.39999999999998</v>
      </c>
      <c r="J2457" s="30">
        <v>0.15644555694618273</v>
      </c>
      <c r="K2457" s="31">
        <v>0.19487401824400558</v>
      </c>
      <c r="L2457" s="108">
        <f ca="1">REWS!R2457</f>
        <v>8.0035056803779998</v>
      </c>
      <c r="M2457" s="22">
        <f t="shared" si="646"/>
        <v>7.9560999820450204</v>
      </c>
      <c r="N2457" s="22">
        <f t="shared" ca="1" si="647"/>
        <v>7.9695483604446338</v>
      </c>
      <c r="O2457" s="22">
        <f t="shared" si="648"/>
        <v>0.58769087545866106</v>
      </c>
      <c r="P2457" s="81">
        <f t="shared" ca="1" si="649"/>
        <v>8</v>
      </c>
      <c r="Q2457" s="22">
        <f t="shared" ca="1" si="650"/>
        <v>0.96060900898968959</v>
      </c>
      <c r="R2457" s="3">
        <f ca="1">IF(N2457&gt;'Power Curve'!$C$37,0,INDEX(Ci,$P2457,1)*POWER(1-Q2457,3)+INDEX(Ci,$P2457,2)*3*Q2457*POWER(1-Q2457,2)+INDEX(Ci,$P2457,3)*3*POWER(Q2457,2)*(1-Q2457)+INDEX(Ci,$P2457,4)*POWER(Q2457,3))</f>
        <v>869.06206041668258</v>
      </c>
      <c r="S2457" s="3">
        <f t="shared" si="651"/>
        <v>823.31998443603561</v>
      </c>
      <c r="T2457" s="3">
        <f t="shared" ca="1" si="652"/>
        <v>45.742075980646973</v>
      </c>
      <c r="U2457" s="3">
        <f t="shared" ca="1" si="660"/>
        <v>45.742075980646973</v>
      </c>
      <c r="W2457" s="34">
        <f t="shared" si="653"/>
        <v>8</v>
      </c>
      <c r="X2457" s="73" t="b">
        <f>COUNTIF('Power Curve'!$D$2:$D$31,W2457)&gt;0</f>
        <v>1</v>
      </c>
      <c r="Y2457" s="73" t="b">
        <f t="shared" si="654"/>
        <v>0</v>
      </c>
      <c r="Z2457" s="73" t="b">
        <f t="shared" si="661"/>
        <v>1</v>
      </c>
      <c r="AA2457" s="34" t="str">
        <f t="shared" si="655"/>
        <v>Outer</v>
      </c>
      <c r="AB2457" s="35" t="str">
        <f t="shared" si="662"/>
        <v>0.5-0.6</v>
      </c>
      <c r="AC2457" s="36" t="str">
        <f t="shared" si="656"/>
        <v>7-8</v>
      </c>
      <c r="AD2457" s="36" t="str">
        <f t="shared" si="657"/>
        <v>Mar</v>
      </c>
      <c r="AE2457" s="35" t="str">
        <f t="shared" si="658"/>
        <v>305-315</v>
      </c>
      <c r="AF2457" s="36" t="str">
        <f t="shared" si="659"/>
        <v>HWS-HTI</v>
      </c>
    </row>
    <row r="2458" spans="5:32" x14ac:dyDescent="0.3">
      <c r="E2458" s="12">
        <v>40991.298611111109</v>
      </c>
      <c r="F2458" s="16">
        <v>7.76</v>
      </c>
      <c r="G2458" s="16">
        <v>825.29000473022506</v>
      </c>
      <c r="H2458" s="29">
        <v>1.2093407047835119</v>
      </c>
      <c r="I2458" s="26">
        <v>302.8</v>
      </c>
      <c r="J2458" s="30">
        <v>0.1907216494845361</v>
      </c>
      <c r="K2458" s="31">
        <v>0.22240522493780202</v>
      </c>
      <c r="L2458" s="108">
        <f ca="1">REWS!R2458</f>
        <v>7.7606504470070989</v>
      </c>
      <c r="M2458" s="22">
        <f t="shared" si="646"/>
        <v>7.7267924832975652</v>
      </c>
      <c r="N2458" s="22">
        <f t="shared" ca="1" si="647"/>
        <v>7.7274401468343221</v>
      </c>
      <c r="O2458" s="22">
        <f t="shared" si="648"/>
        <v>0.55225066233623998</v>
      </c>
      <c r="P2458" s="81">
        <f t="shared" ca="1" si="649"/>
        <v>8</v>
      </c>
      <c r="Q2458" s="22">
        <f t="shared" ca="1" si="650"/>
        <v>0.71693165247120882</v>
      </c>
      <c r="R2458" s="3">
        <f ca="1">IF(N2458&gt;'Power Curve'!$C$37,0,INDEX(Ci,$P2458,1)*POWER(1-Q2458,3)+INDEX(Ci,$P2458,2)*3*Q2458*POWER(1-Q2458,2)+INDEX(Ci,$P2458,3)*3*POWER(Q2458,2)*(1-Q2458)+INDEX(Ci,$P2458,4)*POWER(Q2458,3))</f>
        <v>797.50515600301901</v>
      </c>
      <c r="S2458" s="3">
        <f t="shared" si="651"/>
        <v>825.29000473022506</v>
      </c>
      <c r="T2458" s="3">
        <f t="shared" ca="1" si="652"/>
        <v>-27.784848727206054</v>
      </c>
      <c r="U2458" s="3">
        <f t="shared" ca="1" si="660"/>
        <v>27.784848727206054</v>
      </c>
      <c r="W2458" s="34">
        <f t="shared" si="653"/>
        <v>8</v>
      </c>
      <c r="X2458" s="73" t="b">
        <f>COUNTIF('Power Curve'!$D$2:$D$31,W2458)&gt;0</f>
        <v>1</v>
      </c>
      <c r="Y2458" s="73" t="b">
        <f t="shared" si="654"/>
        <v>0</v>
      </c>
      <c r="Z2458" s="73" t="b">
        <f t="shared" si="661"/>
        <v>1</v>
      </c>
      <c r="AA2458" s="34" t="str">
        <f t="shared" si="655"/>
        <v>Outer</v>
      </c>
      <c r="AB2458" s="35" t="str">
        <f t="shared" si="662"/>
        <v>0.5-0.6</v>
      </c>
      <c r="AC2458" s="36" t="str">
        <f t="shared" si="656"/>
        <v>7-8</v>
      </c>
      <c r="AD2458" s="36" t="str">
        <f t="shared" si="657"/>
        <v>Mar</v>
      </c>
      <c r="AE2458" s="35" t="str">
        <f t="shared" si="658"/>
        <v>295-305</v>
      </c>
      <c r="AF2458" s="36" t="str">
        <f t="shared" si="659"/>
        <v>HWS-HTI</v>
      </c>
    </row>
    <row r="2459" spans="5:32" x14ac:dyDescent="0.3">
      <c r="E2459" s="12">
        <v>40991.305555555555</v>
      </c>
      <c r="F2459" s="16">
        <v>9.02</v>
      </c>
      <c r="G2459" s="16">
        <v>1123.2499694824194</v>
      </c>
      <c r="H2459" s="29">
        <v>1.2090303787426402</v>
      </c>
      <c r="I2459" s="26">
        <v>298.5</v>
      </c>
      <c r="J2459" s="30">
        <v>0.13636363636363638</v>
      </c>
      <c r="K2459" s="31">
        <v>0.21077797278507709</v>
      </c>
      <c r="L2459" s="108">
        <f ca="1">REWS!R2459</f>
        <v>9.0124051749831029</v>
      </c>
      <c r="M2459" s="22">
        <f t="shared" si="646"/>
        <v>8.9806322434906782</v>
      </c>
      <c r="N2459" s="22">
        <f t="shared" ca="1" si="647"/>
        <v>8.9730705660593699</v>
      </c>
      <c r="O2459" s="22">
        <f t="shared" si="648"/>
        <v>0.74603563912650439</v>
      </c>
      <c r="P2459" s="81">
        <f t="shared" ca="1" si="649"/>
        <v>9</v>
      </c>
      <c r="Q2459" s="22">
        <f t="shared" ca="1" si="650"/>
        <v>0.96394932147610024</v>
      </c>
      <c r="R2459" s="3">
        <f ca="1">IF(N2459&gt;'Power Curve'!$C$37,0,INDEX(Ci,$P2459,1)*POWER(1-Q2459,3)+INDEX(Ci,$P2459,2)*3*Q2459*POWER(1-Q2459,2)+INDEX(Ci,$P2459,3)*3*POWER(Q2459,2)*(1-Q2459)+INDEX(Ci,$P2459,4)*POWER(Q2459,3))</f>
        <v>1186.4471878485467</v>
      </c>
      <c r="S2459" s="3">
        <f t="shared" si="651"/>
        <v>1123.2499694824194</v>
      </c>
      <c r="T2459" s="3">
        <f t="shared" ca="1" si="652"/>
        <v>63.197218366127345</v>
      </c>
      <c r="U2459" s="3">
        <f t="shared" ca="1" si="660"/>
        <v>63.197218366127345</v>
      </c>
      <c r="W2459" s="34">
        <f t="shared" si="653"/>
        <v>9</v>
      </c>
      <c r="X2459" s="73" t="b">
        <f>COUNTIF('Power Curve'!$D$2:$D$31,W2459)&gt;0</f>
        <v>1</v>
      </c>
      <c r="Y2459" s="73" t="b">
        <f t="shared" si="654"/>
        <v>0</v>
      </c>
      <c r="Z2459" s="73" t="b">
        <f t="shared" si="661"/>
        <v>1</v>
      </c>
      <c r="AA2459" s="34" t="str">
        <f t="shared" si="655"/>
        <v>Inner</v>
      </c>
      <c r="AB2459" s="35" t="str">
        <f t="shared" si="662"/>
        <v>0.7-0.8</v>
      </c>
      <c r="AC2459" s="36" t="str">
        <f t="shared" si="656"/>
        <v>7-8</v>
      </c>
      <c r="AD2459" s="36" t="str">
        <f t="shared" si="657"/>
        <v>Mar</v>
      </c>
      <c r="AE2459" s="35" t="str">
        <f t="shared" si="658"/>
        <v>295-305</v>
      </c>
      <c r="AF2459" s="36" t="str">
        <f t="shared" si="659"/>
        <v>Inner-TI</v>
      </c>
    </row>
    <row r="2460" spans="5:32" x14ac:dyDescent="0.3">
      <c r="E2460" s="12">
        <v>40991.3125</v>
      </c>
      <c r="F2460" s="16">
        <v>9.1999999999999993</v>
      </c>
      <c r="G2460" s="16">
        <v>1281.1000595092769</v>
      </c>
      <c r="H2460" s="29">
        <v>1.2087202117929456</v>
      </c>
      <c r="I2460" s="26">
        <v>299.8</v>
      </c>
      <c r="J2460" s="30">
        <v>0.1282608695652174</v>
      </c>
      <c r="K2460" s="31">
        <v>0.14073707272059555</v>
      </c>
      <c r="L2460" s="108">
        <f ca="1">REWS!R2460</f>
        <v>9.1026688882962326</v>
      </c>
      <c r="M2460" s="22">
        <f t="shared" si="646"/>
        <v>9.1590632723491527</v>
      </c>
      <c r="N2460" s="22">
        <f t="shared" ca="1" si="647"/>
        <v>9.062165249472752</v>
      </c>
      <c r="O2460" s="22">
        <f t="shared" si="648"/>
        <v>0.77361272982322715</v>
      </c>
      <c r="P2460" s="81">
        <f t="shared" ca="1" si="649"/>
        <v>10</v>
      </c>
      <c r="Q2460" s="22">
        <f t="shared" ca="1" si="650"/>
        <v>5.636502559421163E-2</v>
      </c>
      <c r="R2460" s="3">
        <f ca="1">IF(N2460&gt;'Power Curve'!$C$37,0,INDEX(Ci,$P2460,1)*POWER(1-Q2460,3)+INDEX(Ci,$P2460,2)*3*Q2460*POWER(1-Q2460,2)+INDEX(Ci,$P2460,3)*3*POWER(Q2460,2)*(1-Q2460)+INDEX(Ci,$P2460,4)*POWER(Q2460,3))</f>
        <v>1215.9540818674809</v>
      </c>
      <c r="S2460" s="3">
        <f t="shared" si="651"/>
        <v>1281.1000595092769</v>
      </c>
      <c r="T2460" s="3">
        <f t="shared" ca="1" si="652"/>
        <v>-65.14597764179598</v>
      </c>
      <c r="U2460" s="3">
        <f t="shared" ca="1" si="660"/>
        <v>65.14597764179598</v>
      </c>
      <c r="W2460" s="34">
        <f t="shared" si="653"/>
        <v>9</v>
      </c>
      <c r="X2460" s="73" t="b">
        <f>COUNTIF('Power Curve'!$D$2:$D$31,W2460)&gt;0</f>
        <v>1</v>
      </c>
      <c r="Y2460" s="73" t="b">
        <f t="shared" si="654"/>
        <v>0</v>
      </c>
      <c r="Z2460" s="73" t="b">
        <f t="shared" si="661"/>
        <v>1</v>
      </c>
      <c r="AA2460" s="34" t="str">
        <f t="shared" si="655"/>
        <v>Inner</v>
      </c>
      <c r="AB2460" s="35" t="str">
        <f t="shared" si="662"/>
        <v>0.7-0.8</v>
      </c>
      <c r="AC2460" s="36" t="str">
        <f t="shared" si="656"/>
        <v>7-8</v>
      </c>
      <c r="AD2460" s="36" t="str">
        <f t="shared" si="657"/>
        <v>Mar</v>
      </c>
      <c r="AE2460" s="35" t="str">
        <f t="shared" si="658"/>
        <v>295-305</v>
      </c>
      <c r="AF2460" s="36" t="str">
        <f t="shared" si="659"/>
        <v>Inner-TI</v>
      </c>
    </row>
    <row r="2461" spans="5:32" x14ac:dyDescent="0.3">
      <c r="E2461" s="12">
        <v>40991.319444444445</v>
      </c>
      <c r="F2461" s="16">
        <v>8.26</v>
      </c>
      <c r="G2461" s="16">
        <v>924.35001754760765</v>
      </c>
      <c r="H2461" s="29">
        <v>1.2089507747972152</v>
      </c>
      <c r="I2461" s="26">
        <v>304.39999999999998</v>
      </c>
      <c r="J2461" s="30">
        <v>0.14164648910411623</v>
      </c>
      <c r="K2461" s="31">
        <v>0.11031513214099521</v>
      </c>
      <c r="L2461" s="108">
        <f ca="1">REWS!R2461</f>
        <v>8.3014341262917384</v>
      </c>
      <c r="M2461" s="22">
        <f t="shared" si="646"/>
        <v>8.223768765293384</v>
      </c>
      <c r="N2461" s="22">
        <f t="shared" ca="1" si="647"/>
        <v>8.2650211470869941</v>
      </c>
      <c r="O2461" s="22">
        <f t="shared" si="648"/>
        <v>0.62905994876135607</v>
      </c>
      <c r="P2461" s="81">
        <f t="shared" ca="1" si="649"/>
        <v>9</v>
      </c>
      <c r="Q2461" s="22">
        <f t="shared" ca="1" si="650"/>
        <v>0.25621968140211704</v>
      </c>
      <c r="R2461" s="3">
        <f ca="1">IF(N2461&gt;'Power Curve'!$C$37,0,INDEX(Ci,$P2461,1)*POWER(1-Q2461,3)+INDEX(Ci,$P2461,2)*3*Q2461*POWER(1-Q2461,2)+INDEX(Ci,$P2461,3)*3*POWER(Q2461,2)*(1-Q2461)+INDEX(Ci,$P2461,4)*POWER(Q2461,3))</f>
        <v>958.90740020502767</v>
      </c>
      <c r="S2461" s="3">
        <f t="shared" si="651"/>
        <v>924.35001754760765</v>
      </c>
      <c r="T2461" s="3">
        <f t="shared" ca="1" si="652"/>
        <v>34.557382657420021</v>
      </c>
      <c r="U2461" s="3">
        <f t="shared" ca="1" si="660"/>
        <v>34.557382657420021</v>
      </c>
      <c r="W2461" s="34">
        <f t="shared" si="653"/>
        <v>8</v>
      </c>
      <c r="X2461" s="73" t="b">
        <f>COUNTIF('Power Curve'!$D$2:$D$31,W2461)&gt;0</f>
        <v>1</v>
      </c>
      <c r="Y2461" s="73" t="b">
        <f t="shared" si="654"/>
        <v>0</v>
      </c>
      <c r="Z2461" s="73" t="b">
        <f t="shared" si="661"/>
        <v>1</v>
      </c>
      <c r="AA2461" s="34" t="str">
        <f t="shared" si="655"/>
        <v>Outer</v>
      </c>
      <c r="AB2461" s="35" t="str">
        <f t="shared" si="662"/>
        <v>0.6-0.7</v>
      </c>
      <c r="AC2461" s="36" t="str">
        <f t="shared" si="656"/>
        <v>7-8</v>
      </c>
      <c r="AD2461" s="36" t="str">
        <f t="shared" si="657"/>
        <v>Mar</v>
      </c>
      <c r="AE2461" s="35" t="str">
        <f t="shared" si="658"/>
        <v>295-305</v>
      </c>
      <c r="AF2461" s="36" t="str">
        <f t="shared" si="659"/>
        <v>HWS-HTI</v>
      </c>
    </row>
    <row r="2462" spans="5:32" x14ac:dyDescent="0.3">
      <c r="E2462" s="12">
        <v>40991.326388888891</v>
      </c>
      <c r="F2462" s="16">
        <v>7.93</v>
      </c>
      <c r="G2462" s="16">
        <v>1077.1900024414063</v>
      </c>
      <c r="H2462" s="29">
        <v>1.2091369968890517</v>
      </c>
      <c r="I2462" s="26">
        <v>303.10000000000002</v>
      </c>
      <c r="J2462" s="30">
        <v>0.17402269861286254</v>
      </c>
      <c r="K2462" s="31">
        <v>0.14048112792163436</v>
      </c>
      <c r="L2462" s="108">
        <f ca="1">REWS!R2462</f>
        <v>7.9611067681592687</v>
      </c>
      <c r="M2462" s="22">
        <f t="shared" si="646"/>
        <v>7.8956216221674627</v>
      </c>
      <c r="N2462" s="22">
        <f t="shared" ca="1" si="647"/>
        <v>7.926593535316778</v>
      </c>
      <c r="O2462" s="22">
        <f t="shared" si="648"/>
        <v>0.57834374998277027</v>
      </c>
      <c r="P2462" s="81">
        <f t="shared" ca="1" si="649"/>
        <v>8</v>
      </c>
      <c r="Q2462" s="22">
        <f t="shared" ca="1" si="650"/>
        <v>0.91737578661865105</v>
      </c>
      <c r="R2462" s="3">
        <f ca="1">IF(N2462&gt;'Power Curve'!$C$37,0,INDEX(Ci,$P2462,1)*POWER(1-Q2462,3)+INDEX(Ci,$P2462,2)*3*Q2462*POWER(1-Q2462,2)+INDEX(Ci,$P2462,3)*3*POWER(Q2462,2)*(1-Q2462)+INDEX(Ci,$P2462,4)*POWER(Q2462,3))</f>
        <v>856.27125055569263</v>
      </c>
      <c r="S2462" s="3">
        <f t="shared" si="651"/>
        <v>1077.1900024414063</v>
      </c>
      <c r="T2462" s="3">
        <f t="shared" ca="1" si="652"/>
        <v>-220.91875188571362</v>
      </c>
      <c r="U2462" s="3">
        <f t="shared" ca="1" si="660"/>
        <v>220.91875188571362</v>
      </c>
      <c r="W2462" s="34">
        <f t="shared" si="653"/>
        <v>8</v>
      </c>
      <c r="X2462" s="73" t="b">
        <f>COUNTIF('Power Curve'!$D$2:$D$31,W2462)&gt;0</f>
        <v>1</v>
      </c>
      <c r="Y2462" s="73" t="b">
        <f t="shared" si="654"/>
        <v>0</v>
      </c>
      <c r="Z2462" s="73" t="b">
        <f t="shared" si="661"/>
        <v>1</v>
      </c>
      <c r="AA2462" s="34" t="str">
        <f t="shared" si="655"/>
        <v>Outer</v>
      </c>
      <c r="AB2462" s="35" t="str">
        <f t="shared" si="662"/>
        <v>0.5-0.6</v>
      </c>
      <c r="AC2462" s="36" t="str">
        <f t="shared" si="656"/>
        <v>7-8</v>
      </c>
      <c r="AD2462" s="36" t="str">
        <f t="shared" si="657"/>
        <v>Mar</v>
      </c>
      <c r="AE2462" s="35" t="str">
        <f t="shared" si="658"/>
        <v>295-305</v>
      </c>
      <c r="AF2462" s="36" t="str">
        <f t="shared" si="659"/>
        <v>HWS-HTI</v>
      </c>
    </row>
    <row r="2463" spans="5:32" x14ac:dyDescent="0.3">
      <c r="E2463" s="12">
        <v>40991.333333333336</v>
      </c>
      <c r="F2463" s="16">
        <v>9.14</v>
      </c>
      <c r="G2463" s="16">
        <v>932.6699943542485</v>
      </c>
      <c r="H2463" s="29">
        <v>1.2086407306000932</v>
      </c>
      <c r="I2463" s="26">
        <v>306.7</v>
      </c>
      <c r="J2463" s="30">
        <v>0.15536105032822756</v>
      </c>
      <c r="K2463" s="31">
        <v>0.14931106734631738</v>
      </c>
      <c r="L2463" s="108">
        <f ca="1">REWS!R2463</f>
        <v>9.0996471899837985</v>
      </c>
      <c r="M2463" s="22">
        <f t="shared" si="646"/>
        <v>9.099130799977285</v>
      </c>
      <c r="N2463" s="22">
        <f t="shared" ca="1" si="647"/>
        <v>9.0589584261825298</v>
      </c>
      <c r="O2463" s="22">
        <f t="shared" si="648"/>
        <v>0.76434997302105268</v>
      </c>
      <c r="P2463" s="81">
        <f t="shared" ca="1" si="649"/>
        <v>10</v>
      </c>
      <c r="Q2463" s="22">
        <f t="shared" ca="1" si="650"/>
        <v>5.2956380247503022E-2</v>
      </c>
      <c r="R2463" s="3">
        <f ca="1">IF(N2463&gt;'Power Curve'!$C$37,0,INDEX(Ci,$P2463,1)*POWER(1-Q2463,3)+INDEX(Ci,$P2463,2)*3*Q2463*POWER(1-Q2463,2)+INDEX(Ci,$P2463,3)*3*POWER(Q2463,2)*(1-Q2463)+INDEX(Ci,$P2463,4)*POWER(Q2463,3))</f>
        <v>1214.8748055210619</v>
      </c>
      <c r="S2463" s="3">
        <f t="shared" si="651"/>
        <v>932.6699943542485</v>
      </c>
      <c r="T2463" s="3">
        <f t="shared" ca="1" si="652"/>
        <v>282.20481116681344</v>
      </c>
      <c r="U2463" s="3">
        <f t="shared" ca="1" si="660"/>
        <v>282.20481116681344</v>
      </c>
      <c r="W2463" s="34">
        <f t="shared" si="653"/>
        <v>9</v>
      </c>
      <c r="X2463" s="73" t="b">
        <f>COUNTIF('Power Curve'!$D$2:$D$31,W2463)&gt;0</f>
        <v>1</v>
      </c>
      <c r="Y2463" s="73" t="b">
        <f t="shared" si="654"/>
        <v>0</v>
      </c>
      <c r="Z2463" s="73" t="b">
        <f t="shared" si="661"/>
        <v>1</v>
      </c>
      <c r="AA2463" s="34" t="str">
        <f t="shared" si="655"/>
        <v>Outer</v>
      </c>
      <c r="AB2463" s="35" t="str">
        <f t="shared" si="662"/>
        <v>0.7-0.8</v>
      </c>
      <c r="AC2463" s="36" t="str">
        <f t="shared" si="656"/>
        <v>8-9</v>
      </c>
      <c r="AD2463" s="36" t="str">
        <f t="shared" si="657"/>
        <v>Mar</v>
      </c>
      <c r="AE2463" s="35" t="str">
        <f t="shared" si="658"/>
        <v>305-315</v>
      </c>
      <c r="AF2463" s="36" t="str">
        <f t="shared" si="659"/>
        <v>HWS-HTI</v>
      </c>
    </row>
    <row r="2464" spans="5:32" x14ac:dyDescent="0.3">
      <c r="E2464" s="12">
        <v>40991.340277777781</v>
      </c>
      <c r="F2464" s="16">
        <v>6.73</v>
      </c>
      <c r="G2464" s="16">
        <v>392.50000381469704</v>
      </c>
      <c r="H2464" s="29">
        <v>1.2086498345238961</v>
      </c>
      <c r="I2464" s="26">
        <v>313</v>
      </c>
      <c r="J2464" s="30">
        <v>0.18722139673105498</v>
      </c>
      <c r="K2464" s="31">
        <v>0.16890806667295097</v>
      </c>
      <c r="L2464" s="108">
        <f ca="1">REWS!R2464</f>
        <v>6.8157043763015661</v>
      </c>
      <c r="M2464" s="22">
        <f t="shared" si="646"/>
        <v>6.6999238552510763</v>
      </c>
      <c r="N2464" s="22">
        <f t="shared" ca="1" si="647"/>
        <v>6.78524522156345</v>
      </c>
      <c r="O2464" s="22">
        <f t="shared" si="648"/>
        <v>0.3935448056787742</v>
      </c>
      <c r="P2464" s="81">
        <f t="shared" ca="1" si="649"/>
        <v>7</v>
      </c>
      <c r="Q2464" s="22">
        <f t="shared" ca="1" si="650"/>
        <v>0.7663164471292927</v>
      </c>
      <c r="R2464" s="3">
        <f ca="1">IF(N2464&gt;'Power Curve'!$C$37,0,INDEX(Ci,$P2464,1)*POWER(1-Q2464,3)+INDEX(Ci,$P2464,2)*3*Q2464*POWER(1-Q2464,2)+INDEX(Ci,$P2464,3)*3*POWER(Q2464,2)*(1-Q2464)+INDEX(Ci,$P2464,4)*POWER(Q2464,3))</f>
        <v>541.4681947789561</v>
      </c>
      <c r="S2464" s="3">
        <f t="shared" si="651"/>
        <v>392.50000381469704</v>
      </c>
      <c r="T2464" s="3">
        <f t="shared" ca="1" si="652"/>
        <v>148.96819096425907</v>
      </c>
      <c r="U2464" s="3">
        <f t="shared" ca="1" si="660"/>
        <v>148.96819096425907</v>
      </c>
      <c r="W2464" s="34">
        <f t="shared" si="653"/>
        <v>7</v>
      </c>
      <c r="X2464" s="73" t="b">
        <f>COUNTIF('Power Curve'!$D$2:$D$31,W2464)&gt;0</f>
        <v>1</v>
      </c>
      <c r="Y2464" s="73" t="b">
        <f t="shared" si="654"/>
        <v>0</v>
      </c>
      <c r="Z2464" s="73" t="b">
        <f t="shared" si="661"/>
        <v>1</v>
      </c>
      <c r="AA2464" s="34" t="str">
        <f t="shared" si="655"/>
        <v>Outer</v>
      </c>
      <c r="AB2464" s="35" t="str">
        <f t="shared" si="662"/>
        <v>0.3-0.4</v>
      </c>
      <c r="AC2464" s="36" t="str">
        <f t="shared" si="656"/>
        <v>8-9</v>
      </c>
      <c r="AD2464" s="36" t="str">
        <f t="shared" si="657"/>
        <v>Mar</v>
      </c>
      <c r="AE2464" s="35" t="str">
        <f t="shared" si="658"/>
        <v>305-315</v>
      </c>
      <c r="AF2464" s="36" t="str">
        <f t="shared" si="659"/>
        <v>LWS-HTI</v>
      </c>
    </row>
    <row r="2465" spans="5:32" x14ac:dyDescent="0.3">
      <c r="E2465" s="12">
        <v>40991.347222222219</v>
      </c>
      <c r="F2465" s="16">
        <v>5.63</v>
      </c>
      <c r="G2465" s="16">
        <v>434.11001014709473</v>
      </c>
      <c r="H2465" s="29">
        <v>1.2089245439622709</v>
      </c>
      <c r="I2465" s="26">
        <v>317.60000000000002</v>
      </c>
      <c r="J2465" s="30">
        <v>0.21136767317939609</v>
      </c>
      <c r="K2465" s="31">
        <v>0.17118229855756792</v>
      </c>
      <c r="L2465" s="108">
        <f ca="1">REWS!R2465</f>
        <v>5.5064314999919857</v>
      </c>
      <c r="M2465" s="22">
        <f t="shared" si="646"/>
        <v>5.605264320523708</v>
      </c>
      <c r="N2465" s="22">
        <f t="shared" ca="1" si="647"/>
        <v>5.4822387247447466</v>
      </c>
      <c r="O2465" s="22">
        <f t="shared" si="648"/>
        <v>0.22436164586438676</v>
      </c>
      <c r="P2465" s="81">
        <f t="shared" ca="1" si="649"/>
        <v>6</v>
      </c>
      <c r="Q2465" s="22">
        <f t="shared" ca="1" si="650"/>
        <v>0.45263916373572194</v>
      </c>
      <c r="R2465" s="3">
        <f ca="1">IF(N2465&gt;'Power Curve'!$C$37,0,INDEX(Ci,$P2465,1)*POWER(1-Q2465,3)+INDEX(Ci,$P2465,2)*3*Q2465*POWER(1-Q2465,2)+INDEX(Ci,$P2465,3)*3*POWER(Q2465,2)*(1-Q2465)+INDEX(Ci,$P2465,4)*POWER(Q2465,3))</f>
        <v>278.98559792579027</v>
      </c>
      <c r="S2465" s="3">
        <f t="shared" si="651"/>
        <v>434.11001014709473</v>
      </c>
      <c r="T2465" s="3">
        <f t="shared" ca="1" si="652"/>
        <v>-155.12441222130445</v>
      </c>
      <c r="U2465" s="3">
        <f t="shared" ca="1" si="660"/>
        <v>155.12441222130445</v>
      </c>
      <c r="W2465" s="34">
        <f t="shared" si="653"/>
        <v>6</v>
      </c>
      <c r="X2465" s="73" t="b">
        <f>COUNTIF('Power Curve'!$D$2:$D$31,W2465)&gt;0</f>
        <v>1</v>
      </c>
      <c r="Y2465" s="73" t="b">
        <f t="shared" si="654"/>
        <v>0</v>
      </c>
      <c r="Z2465" s="73" t="b">
        <f t="shared" si="661"/>
        <v>1</v>
      </c>
      <c r="AA2465" s="34" t="str">
        <f t="shared" si="655"/>
        <v>Outer</v>
      </c>
      <c r="AB2465" s="35" t="str">
        <f t="shared" si="662"/>
        <v>0.2-0.3</v>
      </c>
      <c r="AC2465" s="36" t="str">
        <f t="shared" si="656"/>
        <v>8-9</v>
      </c>
      <c r="AD2465" s="36" t="str">
        <f t="shared" si="657"/>
        <v>Mar</v>
      </c>
      <c r="AE2465" s="35" t="str">
        <f t="shared" si="658"/>
        <v>315-325</v>
      </c>
      <c r="AF2465" s="36" t="str">
        <f t="shared" si="659"/>
        <v>LWS-HTI</v>
      </c>
    </row>
    <row r="2466" spans="5:32" x14ac:dyDescent="0.3">
      <c r="E2466" s="12">
        <v>40991.354166666664</v>
      </c>
      <c r="F2466" s="16">
        <v>4.95</v>
      </c>
      <c r="G2466" s="16">
        <v>240.90998840332057</v>
      </c>
      <c r="H2466" s="29">
        <v>1.2088802675085732</v>
      </c>
      <c r="I2466" s="26">
        <v>320.39999999999998</v>
      </c>
      <c r="J2466" s="30">
        <v>0.17777777777777778</v>
      </c>
      <c r="K2466" s="31">
        <v>0.18198921902404069</v>
      </c>
      <c r="L2466" s="108">
        <f ca="1">REWS!R2466</f>
        <v>4.9907099361391039</v>
      </c>
      <c r="M2466" s="22">
        <f t="shared" si="646"/>
        <v>4.9281917677525309</v>
      </c>
      <c r="N2466" s="22">
        <f t="shared" ca="1" si="647"/>
        <v>4.9687223479841398</v>
      </c>
      <c r="O2466" s="22">
        <f t="shared" si="648"/>
        <v>0.11971790023625355</v>
      </c>
      <c r="P2466" s="81">
        <f t="shared" ca="1" si="649"/>
        <v>5</v>
      </c>
      <c r="Q2466" s="22">
        <f t="shared" ca="1" si="650"/>
        <v>0.93209256534099949</v>
      </c>
      <c r="R2466" s="3">
        <f ca="1">IF(N2466&gt;'Power Curve'!$C$37,0,INDEX(Ci,$P2466,1)*POWER(1-Q2466,3)+INDEX(Ci,$P2466,2)*3*Q2466*POWER(1-Q2466,2)+INDEX(Ci,$P2466,3)*3*POWER(Q2466,2)*(1-Q2466)+INDEX(Ci,$P2466,4)*POWER(Q2466,3))</f>
        <v>201.9994298682457</v>
      </c>
      <c r="S2466" s="3">
        <f t="shared" si="651"/>
        <v>240.90998840332057</v>
      </c>
      <c r="T2466" s="3">
        <f t="shared" ca="1" si="652"/>
        <v>-38.91055853507487</v>
      </c>
      <c r="U2466" s="3">
        <f t="shared" ca="1" si="660"/>
        <v>38.91055853507487</v>
      </c>
      <c r="W2466" s="34">
        <f t="shared" si="653"/>
        <v>5</v>
      </c>
      <c r="X2466" s="73" t="b">
        <f>COUNTIF('Power Curve'!$D$2:$D$31,W2466)&gt;0</f>
        <v>1</v>
      </c>
      <c r="Y2466" s="73" t="b">
        <f t="shared" si="654"/>
        <v>0</v>
      </c>
      <c r="Z2466" s="73" t="b">
        <f t="shared" si="661"/>
        <v>1</v>
      </c>
      <c r="AA2466" s="34" t="str">
        <f t="shared" si="655"/>
        <v>Outer</v>
      </c>
      <c r="AB2466" s="35" t="str">
        <f t="shared" si="662"/>
        <v>0.1-0.2</v>
      </c>
      <c r="AC2466" s="36" t="str">
        <f t="shared" si="656"/>
        <v>8-9</v>
      </c>
      <c r="AD2466" s="36" t="str">
        <f t="shared" si="657"/>
        <v>Mar</v>
      </c>
      <c r="AE2466" s="35" t="str">
        <f t="shared" si="658"/>
        <v>315-325</v>
      </c>
      <c r="AF2466" s="36" t="str">
        <f t="shared" si="659"/>
        <v>LWS-HTI</v>
      </c>
    </row>
    <row r="2467" spans="5:32" x14ac:dyDescent="0.3">
      <c r="E2467" s="12">
        <v>40991.361111111109</v>
      </c>
      <c r="F2467" s="16">
        <v>5.07</v>
      </c>
      <c r="G2467" s="16">
        <v>158.7100067138671</v>
      </c>
      <c r="H2467" s="29">
        <v>1.2085704230536445</v>
      </c>
      <c r="I2467" s="26">
        <v>314.5</v>
      </c>
      <c r="J2467" s="30">
        <v>0.15779092702169625</v>
      </c>
      <c r="K2467" s="31">
        <v>0.13547805010350875</v>
      </c>
      <c r="L2467" s="108">
        <f ca="1">REWS!R2467</f>
        <v>4.9910790354972194</v>
      </c>
      <c r="M2467" s="22">
        <f t="shared" si="646"/>
        <v>5.047231796051916</v>
      </c>
      <c r="N2467" s="22">
        <f t="shared" ca="1" si="647"/>
        <v>4.9686652474496436</v>
      </c>
      <c r="O2467" s="22">
        <f t="shared" si="648"/>
        <v>0.13811592034494419</v>
      </c>
      <c r="P2467" s="81">
        <f t="shared" ca="1" si="649"/>
        <v>5</v>
      </c>
      <c r="Q2467" s="22">
        <f t="shared" ca="1" si="650"/>
        <v>0.93202727202994118</v>
      </c>
      <c r="R2467" s="3">
        <f ca="1">IF(N2467&gt;'Power Curve'!$C$37,0,INDEX(Ci,$P2467,1)*POWER(1-Q2467,3)+INDEX(Ci,$P2467,2)*3*Q2467*POWER(1-Q2467,2)+INDEX(Ci,$P2467,3)*3*POWER(Q2467,2)*(1-Q2467)+INDEX(Ci,$P2467,4)*POWER(Q2467,3))</f>
        <v>201.99011912738735</v>
      </c>
      <c r="S2467" s="3">
        <f t="shared" si="651"/>
        <v>158.7100067138671</v>
      </c>
      <c r="T2467" s="3">
        <f t="shared" ca="1" si="652"/>
        <v>43.280112413520243</v>
      </c>
      <c r="U2467" s="3">
        <f t="shared" ca="1" si="660"/>
        <v>43.280112413520243</v>
      </c>
      <c r="W2467" s="34">
        <f t="shared" si="653"/>
        <v>5</v>
      </c>
      <c r="X2467" s="73" t="b">
        <f>COUNTIF('Power Curve'!$D$2:$D$31,W2467)&gt;0</f>
        <v>1</v>
      </c>
      <c r="Y2467" s="73" t="b">
        <f t="shared" si="654"/>
        <v>0</v>
      </c>
      <c r="Z2467" s="73" t="b">
        <f t="shared" si="661"/>
        <v>1</v>
      </c>
      <c r="AA2467" s="34" t="str">
        <f t="shared" si="655"/>
        <v>Outer</v>
      </c>
      <c r="AB2467" s="35" t="str">
        <f t="shared" si="662"/>
        <v>0.1-0.2</v>
      </c>
      <c r="AC2467" s="36" t="str">
        <f t="shared" si="656"/>
        <v>8-9</v>
      </c>
      <c r="AD2467" s="36" t="str">
        <f t="shared" si="657"/>
        <v>Mar</v>
      </c>
      <c r="AE2467" s="35" t="str">
        <f t="shared" si="658"/>
        <v>305-315</v>
      </c>
      <c r="AF2467" s="36" t="str">
        <f t="shared" si="659"/>
        <v>LWS-HTI</v>
      </c>
    </row>
    <row r="2468" spans="5:32" x14ac:dyDescent="0.3">
      <c r="E2468" s="12">
        <v>40991.368055555555</v>
      </c>
      <c r="F2468" s="16">
        <v>6.36</v>
      </c>
      <c r="G2468" s="16">
        <v>262.67001342773494</v>
      </c>
      <c r="H2468" s="29">
        <v>1.2085261725265488</v>
      </c>
      <c r="I2468" s="26">
        <v>310.7</v>
      </c>
      <c r="J2468" s="30">
        <v>0.15251572327044025</v>
      </c>
      <c r="K2468" s="31">
        <v>0.17220035921556442</v>
      </c>
      <c r="L2468" s="108">
        <f ca="1">REWS!R2468</f>
        <v>6.3310637314751901</v>
      </c>
      <c r="M2468" s="22">
        <f t="shared" si="646"/>
        <v>6.3313614288205766</v>
      </c>
      <c r="N2468" s="22">
        <f t="shared" ca="1" si="647"/>
        <v>6.302555457997939</v>
      </c>
      <c r="O2468" s="22">
        <f t="shared" si="648"/>
        <v>0.33658229458357836</v>
      </c>
      <c r="P2468" s="81">
        <f t="shared" ca="1" si="649"/>
        <v>7</v>
      </c>
      <c r="Q2468" s="22">
        <f t="shared" ca="1" si="650"/>
        <v>0.27563997883923391</v>
      </c>
      <c r="R2468" s="3">
        <f ca="1">IF(N2468&gt;'Power Curve'!$C$37,0,INDEX(Ci,$P2468,1)*POWER(1-Q2468,3)+INDEX(Ci,$P2468,2)*3*Q2468*POWER(1-Q2468,2)+INDEX(Ci,$P2468,3)*3*POWER(Q2468,2)*(1-Q2468)+INDEX(Ci,$P2468,4)*POWER(Q2468,3))</f>
        <v>424.99237640862782</v>
      </c>
      <c r="S2468" s="3">
        <f t="shared" si="651"/>
        <v>262.67001342773494</v>
      </c>
      <c r="T2468" s="3">
        <f t="shared" ca="1" si="652"/>
        <v>162.32236298089288</v>
      </c>
      <c r="U2468" s="3">
        <f t="shared" ca="1" si="660"/>
        <v>162.32236298089288</v>
      </c>
      <c r="W2468" s="34">
        <f t="shared" si="653"/>
        <v>6</v>
      </c>
      <c r="X2468" s="73" t="b">
        <f>COUNTIF('Power Curve'!$D$2:$D$31,W2468)&gt;0</f>
        <v>1</v>
      </c>
      <c r="Y2468" s="73" t="b">
        <f t="shared" si="654"/>
        <v>0</v>
      </c>
      <c r="Z2468" s="73" t="b">
        <f t="shared" si="661"/>
        <v>1</v>
      </c>
      <c r="AA2468" s="34" t="str">
        <f t="shared" si="655"/>
        <v>Outer</v>
      </c>
      <c r="AB2468" s="35" t="str">
        <f t="shared" si="662"/>
        <v>0.3-0.4</v>
      </c>
      <c r="AC2468" s="36" t="str">
        <f t="shared" si="656"/>
        <v>8-9</v>
      </c>
      <c r="AD2468" s="36" t="str">
        <f t="shared" si="657"/>
        <v>Mar</v>
      </c>
      <c r="AE2468" s="35" t="str">
        <f t="shared" si="658"/>
        <v>305-315</v>
      </c>
      <c r="AF2468" s="36" t="str">
        <f t="shared" si="659"/>
        <v>LWS-HTI</v>
      </c>
    </row>
    <row r="2469" spans="5:32" x14ac:dyDescent="0.3">
      <c r="E2469" s="12">
        <v>40991.375</v>
      </c>
      <c r="F2469" s="16">
        <v>7.34</v>
      </c>
      <c r="G2469" s="16">
        <v>367.78999328613236</v>
      </c>
      <c r="H2469" s="29">
        <v>1.2081188322003638</v>
      </c>
      <c r="I2469" s="26">
        <v>311.10000000000002</v>
      </c>
      <c r="J2469" s="30">
        <v>0.1335149863760218</v>
      </c>
      <c r="K2469" s="31">
        <v>0.17563200067100168</v>
      </c>
      <c r="L2469" s="108">
        <f ca="1">REWS!R2469</f>
        <v>7.3595657514751007</v>
      </c>
      <c r="M2469" s="22">
        <f t="shared" si="646"/>
        <v>7.3061275260391216</v>
      </c>
      <c r="N2469" s="22">
        <f t="shared" ca="1" si="647"/>
        <v>7.3256029859055891</v>
      </c>
      <c r="O2469" s="22">
        <f t="shared" si="648"/>
        <v>0.4872355371449239</v>
      </c>
      <c r="P2469" s="81">
        <f t="shared" ca="1" si="649"/>
        <v>8</v>
      </c>
      <c r="Q2469" s="22">
        <f t="shared" ca="1" si="650"/>
        <v>0.31249011921694603</v>
      </c>
      <c r="R2469" s="3">
        <f ca="1">IF(N2469&gt;'Power Curve'!$C$37,0,INDEX(Ci,$P2469,1)*POWER(1-Q2469,3)+INDEX(Ci,$P2469,2)*3*Q2469*POWER(1-Q2469,2)+INDEX(Ci,$P2469,3)*3*POWER(Q2469,2)*(1-Q2469)+INDEX(Ci,$P2469,4)*POWER(Q2469,3))</f>
        <v>683.06969976038727</v>
      </c>
      <c r="S2469" s="3">
        <f t="shared" si="651"/>
        <v>367.78999328613236</v>
      </c>
      <c r="T2469" s="3">
        <f t="shared" ca="1" si="652"/>
        <v>315.27970647425491</v>
      </c>
      <c r="U2469" s="3">
        <f t="shared" ca="1" si="660"/>
        <v>315.27970647425491</v>
      </c>
      <c r="W2469" s="34">
        <f t="shared" si="653"/>
        <v>7</v>
      </c>
      <c r="X2469" s="73" t="b">
        <f>COUNTIF('Power Curve'!$D$2:$D$31,W2469)&gt;0</f>
        <v>1</v>
      </c>
      <c r="Y2469" s="73" t="b">
        <f t="shared" si="654"/>
        <v>0</v>
      </c>
      <c r="Z2469" s="73" t="b">
        <f t="shared" si="661"/>
        <v>1</v>
      </c>
      <c r="AA2469" s="34" t="str">
        <f t="shared" si="655"/>
        <v>Inner</v>
      </c>
      <c r="AB2469" s="35" t="str">
        <f t="shared" si="662"/>
        <v>0.4-0.5</v>
      </c>
      <c r="AC2469" s="36" t="str">
        <f t="shared" si="656"/>
        <v>9-10</v>
      </c>
      <c r="AD2469" s="36" t="str">
        <f t="shared" si="657"/>
        <v>Mar</v>
      </c>
      <c r="AE2469" s="35" t="str">
        <f t="shared" si="658"/>
        <v>305-315</v>
      </c>
      <c r="AF2469" s="36" t="str">
        <f t="shared" si="659"/>
        <v>Inner-TI</v>
      </c>
    </row>
    <row r="2470" spans="5:32" x14ac:dyDescent="0.3">
      <c r="E2470" s="12">
        <v>40991.381944444445</v>
      </c>
      <c r="F2470" s="16">
        <v>5.9</v>
      </c>
      <c r="G2470" s="16">
        <v>272.059993743897</v>
      </c>
      <c r="H2470" s="29">
        <v>1.2080396305069776</v>
      </c>
      <c r="I2470" s="26">
        <v>306.7</v>
      </c>
      <c r="J2470" s="30">
        <v>0.15762711864406778</v>
      </c>
      <c r="K2470" s="31">
        <v>0.10102218896564974</v>
      </c>
      <c r="L2470" s="108">
        <f ca="1">REWS!R2470</f>
        <v>5.9002808491308931</v>
      </c>
      <c r="M2470" s="22">
        <f t="shared" si="646"/>
        <v>5.8726444687439443</v>
      </c>
      <c r="N2470" s="22">
        <f t="shared" ca="1" si="647"/>
        <v>5.8729240157092129</v>
      </c>
      <c r="O2470" s="22">
        <f t="shared" si="648"/>
        <v>0.26568610969304668</v>
      </c>
      <c r="P2470" s="81">
        <f t="shared" ca="1" si="649"/>
        <v>6</v>
      </c>
      <c r="Q2470" s="22">
        <f t="shared" ca="1" si="650"/>
        <v>0.84204212900590325</v>
      </c>
      <c r="R2470" s="3">
        <f ca="1">IF(N2470&gt;'Power Curve'!$C$37,0,INDEX(Ci,$P2470,1)*POWER(1-Q2470,3)+INDEX(Ci,$P2470,2)*3*Q2470*POWER(1-Q2470,2)+INDEX(Ci,$P2470,3)*3*POWER(Q2470,2)*(1-Q2470)+INDEX(Ci,$P2470,4)*POWER(Q2470,3))</f>
        <v>340.57896322407606</v>
      </c>
      <c r="S2470" s="3">
        <f t="shared" si="651"/>
        <v>272.059993743897</v>
      </c>
      <c r="T2470" s="3">
        <f t="shared" ca="1" si="652"/>
        <v>68.518969480179067</v>
      </c>
      <c r="U2470" s="3">
        <f t="shared" ca="1" si="660"/>
        <v>68.518969480179067</v>
      </c>
      <c r="W2470" s="34">
        <f t="shared" si="653"/>
        <v>6</v>
      </c>
      <c r="X2470" s="73" t="b">
        <f>COUNTIF('Power Curve'!$D$2:$D$31,W2470)&gt;0</f>
        <v>1</v>
      </c>
      <c r="Y2470" s="73" t="b">
        <f t="shared" si="654"/>
        <v>0</v>
      </c>
      <c r="Z2470" s="73" t="b">
        <f t="shared" si="661"/>
        <v>1</v>
      </c>
      <c r="AA2470" s="34" t="str">
        <f t="shared" si="655"/>
        <v>Outer</v>
      </c>
      <c r="AB2470" s="35" t="str">
        <f t="shared" si="662"/>
        <v>0.2-0.3</v>
      </c>
      <c r="AC2470" s="36" t="str">
        <f t="shared" si="656"/>
        <v>9-10</v>
      </c>
      <c r="AD2470" s="36" t="str">
        <f t="shared" si="657"/>
        <v>Mar</v>
      </c>
      <c r="AE2470" s="35" t="str">
        <f t="shared" si="658"/>
        <v>305-315</v>
      </c>
      <c r="AF2470" s="36" t="str">
        <f t="shared" si="659"/>
        <v>LWS-HTI</v>
      </c>
    </row>
    <row r="2471" spans="5:32" x14ac:dyDescent="0.3">
      <c r="E2471" s="12">
        <v>40991.388888888891</v>
      </c>
      <c r="F2471" s="16">
        <v>5.48</v>
      </c>
      <c r="G2471" s="16">
        <v>294.82000350952109</v>
      </c>
      <c r="H2471" s="29">
        <v>1.207827907998704</v>
      </c>
      <c r="I2471" s="26">
        <v>303.60000000000002</v>
      </c>
      <c r="J2471" s="30">
        <v>0.18248175182481752</v>
      </c>
      <c r="K2471" s="31">
        <v>2.5697621084820939E-2</v>
      </c>
      <c r="L2471" s="108">
        <f ca="1">REWS!R2471</f>
        <v>5.5540006539226194</v>
      </c>
      <c r="M2471" s="22">
        <f t="shared" si="646"/>
        <v>5.4542731335437713</v>
      </c>
      <c r="N2471" s="22">
        <f t="shared" ca="1" si="647"/>
        <v>5.5279263778055983</v>
      </c>
      <c r="O2471" s="22">
        <f t="shared" si="648"/>
        <v>0.20102547118450978</v>
      </c>
      <c r="P2471" s="81">
        <f t="shared" ca="1" si="649"/>
        <v>6</v>
      </c>
      <c r="Q2471" s="22">
        <f t="shared" ca="1" si="650"/>
        <v>0.49817685862618311</v>
      </c>
      <c r="R2471" s="3">
        <f ca="1">IF(N2471&gt;'Power Curve'!$C$37,0,INDEX(Ci,$P2471,1)*POWER(1-Q2471,3)+INDEX(Ci,$P2471,2)*3*Q2471*POWER(1-Q2471,2)+INDEX(Ci,$P2471,3)*3*POWER(Q2471,2)*(1-Q2471)+INDEX(Ci,$P2471,4)*POWER(Q2471,3))</f>
        <v>285.79119934066819</v>
      </c>
      <c r="S2471" s="3">
        <f t="shared" si="651"/>
        <v>294.82000350952109</v>
      </c>
      <c r="T2471" s="3">
        <f t="shared" ca="1" si="652"/>
        <v>-9.0288041688529006</v>
      </c>
      <c r="U2471" s="3">
        <f t="shared" ca="1" si="660"/>
        <v>9.0288041688529006</v>
      </c>
      <c r="W2471" s="34">
        <f t="shared" si="653"/>
        <v>5</v>
      </c>
      <c r="X2471" s="73" t="b">
        <f>COUNTIF('Power Curve'!$D$2:$D$31,W2471)&gt;0</f>
        <v>1</v>
      </c>
      <c r="Y2471" s="73" t="b">
        <f t="shared" si="654"/>
        <v>0</v>
      </c>
      <c r="Z2471" s="73" t="b">
        <f t="shared" si="661"/>
        <v>1</v>
      </c>
      <c r="AA2471" s="34" t="str">
        <f t="shared" si="655"/>
        <v>Outer</v>
      </c>
      <c r="AB2471" s="35" t="str">
        <f t="shared" si="662"/>
        <v>0.2-0.3</v>
      </c>
      <c r="AC2471" s="36" t="str">
        <f t="shared" si="656"/>
        <v>9-10</v>
      </c>
      <c r="AD2471" s="36" t="str">
        <f t="shared" si="657"/>
        <v>Mar</v>
      </c>
      <c r="AE2471" s="35" t="str">
        <f t="shared" si="658"/>
        <v>295-305</v>
      </c>
      <c r="AF2471" s="36" t="str">
        <f t="shared" si="659"/>
        <v>LWS-HTI</v>
      </c>
    </row>
    <row r="2472" spans="5:32" x14ac:dyDescent="0.3">
      <c r="E2472" s="12">
        <v>40991.395833333336</v>
      </c>
      <c r="F2472" s="16">
        <v>4.59</v>
      </c>
      <c r="G2472" s="16">
        <v>184.83000564575201</v>
      </c>
      <c r="H2472" s="29">
        <v>1.2073862082305804</v>
      </c>
      <c r="I2472" s="26">
        <v>301.89999999999998</v>
      </c>
      <c r="J2472" s="30">
        <v>0.14379084967320263</v>
      </c>
      <c r="K2472" s="31">
        <v>2.6939097771362026E-3</v>
      </c>
      <c r="L2472" s="108">
        <f ca="1">REWS!R2472</f>
        <v>4.5747867095028338</v>
      </c>
      <c r="M2472" s="22">
        <f t="shared" si="646"/>
        <v>4.5678944435304203</v>
      </c>
      <c r="N2472" s="22">
        <f t="shared" ca="1" si="647"/>
        <v>4.5527544206263206</v>
      </c>
      <c r="O2472" s="22">
        <f t="shared" si="648"/>
        <v>6.4032787330580057E-2</v>
      </c>
      <c r="P2472" s="81">
        <f t="shared" ca="1" si="649"/>
        <v>5</v>
      </c>
      <c r="Q2472" s="22">
        <f t="shared" ca="1" si="650"/>
        <v>0.45644161897353575</v>
      </c>
      <c r="R2472" s="3">
        <f ca="1">IF(N2472&gt;'Power Curve'!$C$37,0,INDEX(Ci,$P2472,1)*POWER(1-Q2472,3)+INDEX(Ci,$P2472,2)*3*Q2472*POWER(1-Q2472,2)+INDEX(Ci,$P2472,3)*3*POWER(Q2472,2)*(1-Q2472)+INDEX(Ci,$P2472,4)*POWER(Q2472,3))</f>
        <v>130.26969171046355</v>
      </c>
      <c r="S2472" s="3">
        <f t="shared" si="651"/>
        <v>184.83000564575201</v>
      </c>
      <c r="T2472" s="3">
        <f t="shared" ca="1" si="652"/>
        <v>-54.560313935288463</v>
      </c>
      <c r="U2472" s="3">
        <f t="shared" ca="1" si="660"/>
        <v>54.560313935288463</v>
      </c>
      <c r="W2472" s="34">
        <f t="shared" si="653"/>
        <v>5</v>
      </c>
      <c r="X2472" s="73" t="b">
        <f>COUNTIF('Power Curve'!$D$2:$D$31,W2472)&gt;0</f>
        <v>1</v>
      </c>
      <c r="Y2472" s="73" t="b">
        <f t="shared" si="654"/>
        <v>0</v>
      </c>
      <c r="Z2472" s="73" t="b">
        <f t="shared" si="661"/>
        <v>1</v>
      </c>
      <c r="AA2472" s="34" t="str">
        <f t="shared" si="655"/>
        <v>Outer</v>
      </c>
      <c r="AB2472" s="35" t="str">
        <f t="shared" si="662"/>
        <v>0.0-0.1</v>
      </c>
      <c r="AC2472" s="36" t="str">
        <f t="shared" si="656"/>
        <v>9-10</v>
      </c>
      <c r="AD2472" s="36" t="str">
        <f t="shared" si="657"/>
        <v>Mar</v>
      </c>
      <c r="AE2472" s="35" t="str">
        <f t="shared" si="658"/>
        <v>295-305</v>
      </c>
      <c r="AF2472" s="36" t="str">
        <f t="shared" si="659"/>
        <v>LWS-HTI</v>
      </c>
    </row>
    <row r="2473" spans="5:32" x14ac:dyDescent="0.3">
      <c r="E2473" s="12">
        <v>40991.402777777781</v>
      </c>
      <c r="F2473" s="16">
        <v>5.77</v>
      </c>
      <c r="G2473" s="16">
        <v>464.32999038696289</v>
      </c>
      <c r="H2473" s="29">
        <v>1.2073862082305804</v>
      </c>
      <c r="I2473" s="26">
        <v>298.8</v>
      </c>
      <c r="J2473" s="30">
        <v>0.15597920277296362</v>
      </c>
      <c r="K2473" s="31">
        <v>3.105093184104887E-2</v>
      </c>
      <c r="L2473" s="108">
        <f ca="1">REWS!R2473</f>
        <v>5.8044660018801473</v>
      </c>
      <c r="M2473" s="22">
        <f t="shared" si="646"/>
        <v>5.7422115335883497</v>
      </c>
      <c r="N2473" s="22">
        <f t="shared" ca="1" si="647"/>
        <v>5.7765115463288801</v>
      </c>
      <c r="O2473" s="22">
        <f t="shared" si="648"/>
        <v>0.24552727910378538</v>
      </c>
      <c r="P2473" s="81">
        <f t="shared" ca="1" si="649"/>
        <v>6</v>
      </c>
      <c r="Q2473" s="22">
        <f t="shared" ca="1" si="650"/>
        <v>0.74594610918124904</v>
      </c>
      <c r="R2473" s="3">
        <f ca="1">IF(N2473&gt;'Power Curve'!$C$37,0,INDEX(Ci,$P2473,1)*POWER(1-Q2473,3)+INDEX(Ci,$P2473,2)*3*Q2473*POWER(1-Q2473,2)+INDEX(Ci,$P2473,3)*3*POWER(Q2473,2)*(1-Q2473)+INDEX(Ci,$P2473,4)*POWER(Q2473,3))</f>
        <v>324.4578972810059</v>
      </c>
      <c r="S2473" s="3">
        <f t="shared" si="651"/>
        <v>464.32999038696289</v>
      </c>
      <c r="T2473" s="3">
        <f t="shared" ca="1" si="652"/>
        <v>-139.87209310595699</v>
      </c>
      <c r="U2473" s="3">
        <f t="shared" ca="1" si="660"/>
        <v>139.87209310595699</v>
      </c>
      <c r="W2473" s="34">
        <f t="shared" si="653"/>
        <v>6</v>
      </c>
      <c r="X2473" s="73" t="b">
        <f>COUNTIF('Power Curve'!$D$2:$D$31,W2473)&gt;0</f>
        <v>1</v>
      </c>
      <c r="Y2473" s="73" t="b">
        <f t="shared" si="654"/>
        <v>0</v>
      </c>
      <c r="Z2473" s="73" t="b">
        <f t="shared" si="661"/>
        <v>1</v>
      </c>
      <c r="AA2473" s="34" t="str">
        <f t="shared" si="655"/>
        <v>Outer</v>
      </c>
      <c r="AB2473" s="35" t="str">
        <f t="shared" si="662"/>
        <v>0.2-0.3</v>
      </c>
      <c r="AC2473" s="36" t="str">
        <f t="shared" si="656"/>
        <v>9-10</v>
      </c>
      <c r="AD2473" s="36" t="str">
        <f t="shared" si="657"/>
        <v>Mar</v>
      </c>
      <c r="AE2473" s="35" t="str">
        <f t="shared" si="658"/>
        <v>295-305</v>
      </c>
      <c r="AF2473" s="36" t="str">
        <f t="shared" si="659"/>
        <v>LWS-HTI</v>
      </c>
    </row>
    <row r="2474" spans="5:32" x14ac:dyDescent="0.3">
      <c r="E2474" s="12">
        <v>40991.409722222219</v>
      </c>
      <c r="F2474" s="16">
        <v>6.07</v>
      </c>
      <c r="G2474" s="16">
        <v>554.89001941680908</v>
      </c>
      <c r="H2474" s="29">
        <v>1.2076511893687543</v>
      </c>
      <c r="I2474" s="26">
        <v>303.39999999999998</v>
      </c>
      <c r="J2474" s="30">
        <v>0.13179571663920922</v>
      </c>
      <c r="K2474" s="31">
        <v>1.0362106750559657E-2</v>
      </c>
      <c r="L2474" s="108">
        <f ca="1">REWS!R2474</f>
        <v>6.0127805840496533</v>
      </c>
      <c r="M2474" s="22">
        <f t="shared" si="646"/>
        <v>6.0412086094833501</v>
      </c>
      <c r="N2474" s="22">
        <f t="shared" ca="1" si="647"/>
        <v>5.9842605982364239</v>
      </c>
      <c r="O2474" s="22">
        <f t="shared" si="648"/>
        <v>0.29173824102426688</v>
      </c>
      <c r="P2474" s="81">
        <f t="shared" ca="1" si="649"/>
        <v>6</v>
      </c>
      <c r="Q2474" s="22">
        <f t="shared" ca="1" si="650"/>
        <v>0.95301327734915497</v>
      </c>
      <c r="R2474" s="3">
        <f ca="1">IF(N2474&gt;'Power Curve'!$C$37,0,INDEX(Ci,$P2474,1)*POWER(1-Q2474,3)+INDEX(Ci,$P2474,2)*3*Q2474*POWER(1-Q2474,2)+INDEX(Ci,$P2474,3)*3*POWER(Q2474,2)*(1-Q2474)+INDEX(Ci,$P2474,4)*POWER(Q2474,3))</f>
        <v>360.28582444819278</v>
      </c>
      <c r="S2474" s="3">
        <f t="shared" si="651"/>
        <v>554.89001941680908</v>
      </c>
      <c r="T2474" s="3">
        <f t="shared" ca="1" si="652"/>
        <v>-194.6041949686163</v>
      </c>
      <c r="U2474" s="3">
        <f t="shared" ca="1" si="660"/>
        <v>194.6041949686163</v>
      </c>
      <c r="W2474" s="34">
        <f t="shared" si="653"/>
        <v>6</v>
      </c>
      <c r="X2474" s="73" t="b">
        <f>COUNTIF('Power Curve'!$D$2:$D$31,W2474)&gt;0</f>
        <v>1</v>
      </c>
      <c r="Y2474" s="73" t="b">
        <f t="shared" si="654"/>
        <v>0</v>
      </c>
      <c r="Z2474" s="73" t="b">
        <f t="shared" si="661"/>
        <v>1</v>
      </c>
      <c r="AA2474" s="34" t="str">
        <f t="shared" si="655"/>
        <v>Outer</v>
      </c>
      <c r="AB2474" s="35" t="str">
        <f t="shared" si="662"/>
        <v>0.2-0.3</v>
      </c>
      <c r="AC2474" s="36" t="str">
        <f t="shared" si="656"/>
        <v>9-10</v>
      </c>
      <c r="AD2474" s="36" t="str">
        <f t="shared" si="657"/>
        <v>Mar</v>
      </c>
      <c r="AE2474" s="35" t="str">
        <f t="shared" si="658"/>
        <v>295-305</v>
      </c>
      <c r="AF2474" s="36" t="str">
        <f t="shared" si="659"/>
        <v>Inner-TI</v>
      </c>
    </row>
    <row r="2475" spans="5:32" x14ac:dyDescent="0.3">
      <c r="E2475" s="12">
        <v>40991.416666666664</v>
      </c>
      <c r="F2475" s="16">
        <v>6.65</v>
      </c>
      <c r="G2475" s="16">
        <v>328.95001602172903</v>
      </c>
      <c r="H2475" s="29">
        <v>1.2073420560673109</v>
      </c>
      <c r="I2475" s="26">
        <v>302.3</v>
      </c>
      <c r="J2475" s="30">
        <v>0.15488721804511277</v>
      </c>
      <c r="K2475" s="31">
        <v>-3.7552710933290191E-3</v>
      </c>
      <c r="L2475" s="108">
        <f ca="1">REWS!R2475</f>
        <v>6.68270305193266</v>
      </c>
      <c r="M2475" s="22">
        <f t="shared" si="646"/>
        <v>6.617892760742679</v>
      </c>
      <c r="N2475" s="22">
        <f t="shared" ca="1" si="647"/>
        <v>6.650437917229798</v>
      </c>
      <c r="O2475" s="22">
        <f t="shared" si="648"/>
        <v>0.38086663558872902</v>
      </c>
      <c r="P2475" s="81">
        <f t="shared" ca="1" si="649"/>
        <v>7</v>
      </c>
      <c r="Q2475" s="22">
        <f t="shared" ca="1" si="650"/>
        <v>0.62927858765299161</v>
      </c>
      <c r="R2475" s="3">
        <f ca="1">IF(N2475&gt;'Power Curve'!$C$37,0,INDEX(Ci,$P2475,1)*POWER(1-Q2475,3)+INDEX(Ci,$P2475,2)*3*Q2475*POWER(1-Q2475,2)+INDEX(Ci,$P2475,3)*3*POWER(Q2475,2)*(1-Q2475)+INDEX(Ci,$P2475,4)*POWER(Q2475,3))</f>
        <v>507.52290829158085</v>
      </c>
      <c r="S2475" s="3">
        <f t="shared" si="651"/>
        <v>328.95001602172903</v>
      </c>
      <c r="T2475" s="3">
        <f t="shared" ca="1" si="652"/>
        <v>178.57289226985182</v>
      </c>
      <c r="U2475" s="3">
        <f t="shared" ca="1" si="660"/>
        <v>178.57289226985182</v>
      </c>
      <c r="W2475" s="34">
        <f t="shared" si="653"/>
        <v>7</v>
      </c>
      <c r="X2475" s="73" t="b">
        <f>COUNTIF('Power Curve'!$D$2:$D$31,W2475)&gt;0</f>
        <v>1</v>
      </c>
      <c r="Y2475" s="73" t="b">
        <f t="shared" si="654"/>
        <v>0</v>
      </c>
      <c r="Z2475" s="73" t="b">
        <f t="shared" si="661"/>
        <v>1</v>
      </c>
      <c r="AA2475" s="34" t="str">
        <f t="shared" si="655"/>
        <v>Outer</v>
      </c>
      <c r="AB2475" s="35" t="str">
        <f t="shared" si="662"/>
        <v>0.3-0.4</v>
      </c>
      <c r="AC2475" s="36" t="str">
        <f t="shared" si="656"/>
        <v>10-11</v>
      </c>
      <c r="AD2475" s="36" t="str">
        <f t="shared" si="657"/>
        <v>Mar</v>
      </c>
      <c r="AE2475" s="35" t="str">
        <f t="shared" si="658"/>
        <v>295-305</v>
      </c>
      <c r="AF2475" s="36" t="str">
        <f t="shared" si="659"/>
        <v>LWS-HTI</v>
      </c>
    </row>
    <row r="2476" spans="5:32" x14ac:dyDescent="0.3">
      <c r="E2476" s="12">
        <v>40991.423611111109</v>
      </c>
      <c r="F2476" s="16">
        <v>5.91</v>
      </c>
      <c r="G2476" s="16">
        <v>319.94001388549771</v>
      </c>
      <c r="H2476" s="29">
        <v>1.2070330810543668</v>
      </c>
      <c r="I2476" s="26">
        <v>293.60000000000002</v>
      </c>
      <c r="J2476" s="30">
        <v>0.13028764805414553</v>
      </c>
      <c r="K2476" s="31">
        <v>6.9993899779660224E-2</v>
      </c>
      <c r="L2476" s="108">
        <f ca="1">REWS!R2476</f>
        <v>5.8297203245355096</v>
      </c>
      <c r="M2476" s="22">
        <f t="shared" si="646"/>
        <v>5.8809638382948801</v>
      </c>
      <c r="N2476" s="22">
        <f t="shared" ca="1" si="647"/>
        <v>5.8010785813817298</v>
      </c>
      <c r="O2476" s="22">
        <f t="shared" si="648"/>
        <v>0.26697189507529473</v>
      </c>
      <c r="P2476" s="81">
        <f t="shared" ca="1" si="649"/>
        <v>6</v>
      </c>
      <c r="Q2476" s="22">
        <f t="shared" ca="1" si="650"/>
        <v>0.77043250915259143</v>
      </c>
      <c r="R2476" s="3">
        <f ca="1">IF(N2476&gt;'Power Curve'!$C$37,0,INDEX(Ci,$P2476,1)*POWER(1-Q2476,3)+INDEX(Ci,$P2476,2)*3*Q2476*POWER(1-Q2476,2)+INDEX(Ci,$P2476,3)*3*POWER(Q2476,2)*(1-Q2476)+INDEX(Ci,$P2476,4)*POWER(Q2476,3))</f>
        <v>328.49198089089771</v>
      </c>
      <c r="S2476" s="3">
        <f t="shared" si="651"/>
        <v>319.94001388549771</v>
      </c>
      <c r="T2476" s="3">
        <f t="shared" ca="1" si="652"/>
        <v>8.5519670054000017</v>
      </c>
      <c r="U2476" s="3">
        <f t="shared" ca="1" si="660"/>
        <v>8.5519670054000017</v>
      </c>
      <c r="W2476" s="34">
        <f t="shared" si="653"/>
        <v>6</v>
      </c>
      <c r="X2476" s="73" t="b">
        <f>COUNTIF('Power Curve'!$D$2:$D$31,W2476)&gt;0</f>
        <v>1</v>
      </c>
      <c r="Y2476" s="73" t="b">
        <f t="shared" si="654"/>
        <v>0</v>
      </c>
      <c r="Z2476" s="73" t="b">
        <f t="shared" si="661"/>
        <v>1</v>
      </c>
      <c r="AA2476" s="34" t="str">
        <f t="shared" si="655"/>
        <v>Outer</v>
      </c>
      <c r="AB2476" s="35" t="str">
        <f t="shared" si="662"/>
        <v>0.2-0.3</v>
      </c>
      <c r="AC2476" s="36" t="str">
        <f t="shared" si="656"/>
        <v>10-11</v>
      </c>
      <c r="AD2476" s="36" t="str">
        <f t="shared" si="657"/>
        <v>Mar</v>
      </c>
      <c r="AE2476" s="35" t="str">
        <f t="shared" si="658"/>
        <v>285-295</v>
      </c>
      <c r="AF2476" s="36" t="str">
        <f t="shared" si="659"/>
        <v>Inner-TI</v>
      </c>
    </row>
    <row r="2477" spans="5:32" x14ac:dyDescent="0.3">
      <c r="E2477" s="12">
        <v>40991.430555555555</v>
      </c>
      <c r="F2477" s="16">
        <v>6.1</v>
      </c>
      <c r="G2477" s="16">
        <v>465.29000091552723</v>
      </c>
      <c r="H2477" s="29">
        <v>1.2073420560673109</v>
      </c>
      <c r="I2477" s="26">
        <v>295.60000000000002</v>
      </c>
      <c r="J2477" s="30">
        <v>0.14098360655737704</v>
      </c>
      <c r="K2477" s="31">
        <v>9.2533192518393981E-2</v>
      </c>
      <c r="L2477" s="108">
        <f ca="1">REWS!R2477</f>
        <v>6.0903833209301617</v>
      </c>
      <c r="M2477" s="22">
        <f t="shared" si="646"/>
        <v>6.0705482466962915</v>
      </c>
      <c r="N2477" s="22">
        <f t="shared" ca="1" si="647"/>
        <v>6.0609779984558907</v>
      </c>
      <c r="O2477" s="22">
        <f t="shared" si="648"/>
        <v>0.29627277653418638</v>
      </c>
      <c r="P2477" s="81">
        <f t="shared" ca="1" si="649"/>
        <v>7</v>
      </c>
      <c r="Q2477" s="22">
        <f t="shared" ca="1" si="650"/>
        <v>3.0065318645535778E-2</v>
      </c>
      <c r="R2477" s="3">
        <f ca="1">IF(N2477&gt;'Power Curve'!$C$37,0,INDEX(Ci,$P2477,1)*POWER(1-Q2477,3)+INDEX(Ci,$P2477,2)*3*Q2477*POWER(1-Q2477,2)+INDEX(Ci,$P2477,3)*3*POWER(Q2477,2)*(1-Q2477)+INDEX(Ci,$P2477,4)*POWER(Q2477,3))</f>
        <v>374.67456430326251</v>
      </c>
      <c r="S2477" s="3">
        <f t="shared" si="651"/>
        <v>465.29000091552723</v>
      </c>
      <c r="T2477" s="3">
        <f t="shared" ca="1" si="652"/>
        <v>-90.615436612264716</v>
      </c>
      <c r="U2477" s="3">
        <f t="shared" ca="1" si="660"/>
        <v>90.615436612264716</v>
      </c>
      <c r="W2477" s="34">
        <f t="shared" si="653"/>
        <v>6</v>
      </c>
      <c r="X2477" s="73" t="b">
        <f>COUNTIF('Power Curve'!$D$2:$D$31,W2477)&gt;0</f>
        <v>1</v>
      </c>
      <c r="Y2477" s="73" t="b">
        <f t="shared" si="654"/>
        <v>0</v>
      </c>
      <c r="Z2477" s="73" t="b">
        <f t="shared" si="661"/>
        <v>1</v>
      </c>
      <c r="AA2477" s="34" t="str">
        <f t="shared" si="655"/>
        <v>Outer</v>
      </c>
      <c r="AB2477" s="35" t="str">
        <f t="shared" si="662"/>
        <v>0.2-0.3</v>
      </c>
      <c r="AC2477" s="36" t="str">
        <f t="shared" si="656"/>
        <v>10-11</v>
      </c>
      <c r="AD2477" s="36" t="str">
        <f t="shared" si="657"/>
        <v>Mar</v>
      </c>
      <c r="AE2477" s="35" t="str">
        <f t="shared" si="658"/>
        <v>295-305</v>
      </c>
      <c r="AF2477" s="36" t="str">
        <f t="shared" si="659"/>
        <v>LWS-HTI</v>
      </c>
    </row>
    <row r="2478" spans="5:32" x14ac:dyDescent="0.3">
      <c r="E2478" s="12">
        <v>40991.4375</v>
      </c>
      <c r="F2478" s="16">
        <v>5.79</v>
      </c>
      <c r="G2478" s="16">
        <v>257.44000244140602</v>
      </c>
      <c r="H2478" s="29">
        <v>1.2067242641426559</v>
      </c>
      <c r="I2478" s="26">
        <v>292.5</v>
      </c>
      <c r="J2478" s="30">
        <v>0.15544041450777202</v>
      </c>
      <c r="K2478" s="31">
        <v>0.15744274531528554</v>
      </c>
      <c r="L2478" s="108">
        <f ca="1">REWS!R2478</f>
        <v>5.7679340951330182</v>
      </c>
      <c r="M2478" s="22">
        <f t="shared" si="646"/>
        <v>5.761062002621042</v>
      </c>
      <c r="N2478" s="22">
        <f t="shared" ca="1" si="647"/>
        <v>5.7391063815359606</v>
      </c>
      <c r="O2478" s="22">
        <f t="shared" si="648"/>
        <v>0.2484406798587776</v>
      </c>
      <c r="P2478" s="81">
        <f t="shared" ca="1" si="649"/>
        <v>6</v>
      </c>
      <c r="Q2478" s="22">
        <f t="shared" ca="1" si="650"/>
        <v>0.70866371738496459</v>
      </c>
      <c r="R2478" s="3">
        <f ca="1">IF(N2478&gt;'Power Curve'!$C$37,0,INDEX(Ci,$P2478,1)*POWER(1-Q2478,3)+INDEX(Ci,$P2478,2)*3*Q2478*POWER(1-Q2478,2)+INDEX(Ci,$P2478,3)*3*POWER(Q2478,2)*(1-Q2478)+INDEX(Ci,$P2478,4)*POWER(Q2478,3))</f>
        <v>318.40349962875632</v>
      </c>
      <c r="S2478" s="3">
        <f t="shared" si="651"/>
        <v>257.44000244140602</v>
      </c>
      <c r="T2478" s="3">
        <f t="shared" ca="1" si="652"/>
        <v>60.963497187350299</v>
      </c>
      <c r="U2478" s="3">
        <f t="shared" ca="1" si="660"/>
        <v>60.963497187350299</v>
      </c>
      <c r="W2478" s="34">
        <f t="shared" si="653"/>
        <v>6</v>
      </c>
      <c r="X2478" s="73" t="b">
        <f>COUNTIF('Power Curve'!$D$2:$D$31,W2478)&gt;0</f>
        <v>1</v>
      </c>
      <c r="Y2478" s="73" t="b">
        <f t="shared" si="654"/>
        <v>0</v>
      </c>
      <c r="Z2478" s="73" t="b">
        <f t="shared" si="661"/>
        <v>1</v>
      </c>
      <c r="AA2478" s="34" t="str">
        <f t="shared" si="655"/>
        <v>Outer</v>
      </c>
      <c r="AB2478" s="35" t="str">
        <f t="shared" si="662"/>
        <v>0.2-0.3</v>
      </c>
      <c r="AC2478" s="36" t="str">
        <f t="shared" si="656"/>
        <v>10-11</v>
      </c>
      <c r="AD2478" s="36" t="str">
        <f t="shared" si="657"/>
        <v>Mar</v>
      </c>
      <c r="AE2478" s="35" t="str">
        <f t="shared" si="658"/>
        <v>285-295</v>
      </c>
      <c r="AF2478" s="36" t="str">
        <f t="shared" si="659"/>
        <v>LWS-HTI</v>
      </c>
    </row>
    <row r="2479" spans="5:32" x14ac:dyDescent="0.3">
      <c r="E2479" s="12">
        <v>40991.444444444445</v>
      </c>
      <c r="F2479" s="16">
        <v>6.21</v>
      </c>
      <c r="G2479" s="16">
        <v>374.57001495361288</v>
      </c>
      <c r="H2479" s="29">
        <v>1.2065919623871311</v>
      </c>
      <c r="I2479" s="26">
        <v>288.10000000000002</v>
      </c>
      <c r="J2479" s="30">
        <v>0.11916264090177134</v>
      </c>
      <c r="K2479" s="31">
        <v>9.8599407028459457E-2</v>
      </c>
      <c r="L2479" s="108">
        <f ca="1">REWS!R2479</f>
        <v>6.1956674375517506</v>
      </c>
      <c r="M2479" s="22">
        <f t="shared" si="646"/>
        <v>6.1787370504895156</v>
      </c>
      <c r="N2479" s="22">
        <f t="shared" ca="1" si="647"/>
        <v>6.1644766423369468</v>
      </c>
      <c r="O2479" s="22">
        <f t="shared" si="648"/>
        <v>0.31299370491566264</v>
      </c>
      <c r="P2479" s="81">
        <f t="shared" ca="1" si="649"/>
        <v>7</v>
      </c>
      <c r="Q2479" s="22">
        <f t="shared" ca="1" si="650"/>
        <v>0.135276476796551</v>
      </c>
      <c r="R2479" s="3">
        <f ca="1">IF(N2479&gt;'Power Curve'!$C$37,0,INDEX(Ci,$P2479,1)*POWER(1-Q2479,3)+INDEX(Ci,$P2479,2)*3*Q2479*POWER(1-Q2479,2)+INDEX(Ci,$P2479,3)*3*POWER(Q2479,2)*(1-Q2479)+INDEX(Ci,$P2479,4)*POWER(Q2479,3))</f>
        <v>395.34883246607268</v>
      </c>
      <c r="S2479" s="3">
        <f t="shared" si="651"/>
        <v>374.57001495361288</v>
      </c>
      <c r="T2479" s="3">
        <f t="shared" ca="1" si="652"/>
        <v>20.778817512459796</v>
      </c>
      <c r="U2479" s="3">
        <f t="shared" ca="1" si="660"/>
        <v>20.778817512459796</v>
      </c>
      <c r="W2479" s="34">
        <f t="shared" si="653"/>
        <v>6</v>
      </c>
      <c r="X2479" s="73" t="b">
        <f>COUNTIF('Power Curve'!$D$2:$D$31,W2479)&gt;0</f>
        <v>1</v>
      </c>
      <c r="Y2479" s="73" t="b">
        <f t="shared" si="654"/>
        <v>0</v>
      </c>
      <c r="Z2479" s="73" t="b">
        <f t="shared" si="661"/>
        <v>1</v>
      </c>
      <c r="AA2479" s="34" t="str">
        <f t="shared" si="655"/>
        <v>Outer</v>
      </c>
      <c r="AB2479" s="35" t="str">
        <f t="shared" si="662"/>
        <v>0.3-0.4</v>
      </c>
      <c r="AC2479" s="36" t="str">
        <f t="shared" si="656"/>
        <v>10-11</v>
      </c>
      <c r="AD2479" s="36" t="str">
        <f t="shared" si="657"/>
        <v>Mar</v>
      </c>
      <c r="AE2479" s="35" t="str">
        <f t="shared" si="658"/>
        <v>285-295</v>
      </c>
      <c r="AF2479" s="36" t="str">
        <f t="shared" si="659"/>
        <v>Inner-TI</v>
      </c>
    </row>
    <row r="2480" spans="5:32" x14ac:dyDescent="0.3">
      <c r="E2480" s="12">
        <v>40991.451388888891</v>
      </c>
      <c r="F2480" s="16">
        <v>5.87</v>
      </c>
      <c r="G2480" s="16">
        <v>358.9499969482423</v>
      </c>
      <c r="H2480" s="29">
        <v>1.2060630452101939</v>
      </c>
      <c r="I2480" s="26">
        <v>293.8</v>
      </c>
      <c r="J2480" s="30">
        <v>0.141396933560477</v>
      </c>
      <c r="K2480" s="31">
        <v>3.8820537052255348E-2</v>
      </c>
      <c r="L2480" s="108">
        <f ca="1">REWS!R2480</f>
        <v>5.8593027410447602</v>
      </c>
      <c r="M2480" s="22">
        <f t="shared" si="646"/>
        <v>5.8395951856889576</v>
      </c>
      <c r="N2480" s="22">
        <f t="shared" ca="1" si="647"/>
        <v>5.8289533352809357</v>
      </c>
      <c r="O2480" s="22">
        <f t="shared" si="648"/>
        <v>0.26057823645989997</v>
      </c>
      <c r="P2480" s="81">
        <f t="shared" ca="1" si="649"/>
        <v>6</v>
      </c>
      <c r="Q2480" s="22">
        <f t="shared" ca="1" si="650"/>
        <v>0.79821577121943632</v>
      </c>
      <c r="R2480" s="3">
        <f ca="1">IF(N2480&gt;'Power Curve'!$C$37,0,INDEX(Ci,$P2480,1)*POWER(1-Q2480,3)+INDEX(Ci,$P2480,2)*3*Q2480*POWER(1-Q2480,2)+INDEX(Ci,$P2480,3)*3*POWER(Q2480,2)*(1-Q2480)+INDEX(Ci,$P2480,4)*POWER(Q2480,3))</f>
        <v>333.12842076394918</v>
      </c>
      <c r="S2480" s="3">
        <f t="shared" si="651"/>
        <v>358.9499969482423</v>
      </c>
      <c r="T2480" s="3">
        <f t="shared" ca="1" si="652"/>
        <v>-25.821576184293122</v>
      </c>
      <c r="U2480" s="3">
        <f t="shared" ca="1" si="660"/>
        <v>25.821576184293122</v>
      </c>
      <c r="W2480" s="34">
        <f t="shared" si="653"/>
        <v>6</v>
      </c>
      <c r="X2480" s="73" t="b">
        <f>COUNTIF('Power Curve'!$D$2:$D$31,W2480)&gt;0</f>
        <v>1</v>
      </c>
      <c r="Y2480" s="73" t="b">
        <f t="shared" si="654"/>
        <v>0</v>
      </c>
      <c r="Z2480" s="73" t="b">
        <f t="shared" si="661"/>
        <v>1</v>
      </c>
      <c r="AA2480" s="34" t="str">
        <f t="shared" si="655"/>
        <v>Outer</v>
      </c>
      <c r="AB2480" s="35" t="str">
        <f t="shared" si="662"/>
        <v>0.2-0.3</v>
      </c>
      <c r="AC2480" s="36" t="str">
        <f t="shared" si="656"/>
        <v>10-11</v>
      </c>
      <c r="AD2480" s="36" t="str">
        <f t="shared" si="657"/>
        <v>Mar</v>
      </c>
      <c r="AE2480" s="35" t="str">
        <f t="shared" si="658"/>
        <v>285-295</v>
      </c>
      <c r="AF2480" s="36" t="str">
        <f t="shared" si="659"/>
        <v>LWS-HTI</v>
      </c>
    </row>
    <row r="2481" spans="5:32" x14ac:dyDescent="0.3">
      <c r="E2481" s="12">
        <v>40991.458333333336</v>
      </c>
      <c r="F2481" s="16">
        <v>7.2</v>
      </c>
      <c r="G2481" s="16">
        <v>674.89999008178711</v>
      </c>
      <c r="H2481" s="29">
        <v>1.2056127848893643</v>
      </c>
      <c r="I2481" s="26">
        <v>289.39999999999998</v>
      </c>
      <c r="J2481" s="30">
        <v>0.12638888888888888</v>
      </c>
      <c r="K2481" s="31">
        <v>9.4007605622028576E-2</v>
      </c>
      <c r="L2481" s="108">
        <f ca="1">REWS!R2481</f>
        <v>7.1333872886942471</v>
      </c>
      <c r="M2481" s="22">
        <f t="shared" si="646"/>
        <v>7.161814726710821</v>
      </c>
      <c r="N2481" s="22">
        <f t="shared" ca="1" si="647"/>
        <v>7.0955552965975324</v>
      </c>
      <c r="O2481" s="22">
        <f t="shared" si="648"/>
        <v>0.46493152880492228</v>
      </c>
      <c r="P2481" s="81">
        <f t="shared" ca="1" si="649"/>
        <v>8</v>
      </c>
      <c r="Q2481" s="22">
        <f t="shared" ca="1" si="650"/>
        <v>8.0951453230173859E-2</v>
      </c>
      <c r="R2481" s="3">
        <f ca="1">IF(N2481&gt;'Power Curve'!$C$37,0,INDEX(Ci,$P2481,1)*POWER(1-Q2481,3)+INDEX(Ci,$P2481,2)*3*Q2481*POWER(1-Q2481,2)+INDEX(Ci,$P2481,3)*3*POWER(Q2481,2)*(1-Q2481)+INDEX(Ci,$P2481,4)*POWER(Q2481,3))</f>
        <v>621.17494409488961</v>
      </c>
      <c r="S2481" s="3">
        <f t="shared" si="651"/>
        <v>674.89999008178711</v>
      </c>
      <c r="T2481" s="3">
        <f t="shared" ca="1" si="652"/>
        <v>-53.725045986897499</v>
      </c>
      <c r="U2481" s="3">
        <f t="shared" ca="1" si="660"/>
        <v>53.725045986897499</v>
      </c>
      <c r="W2481" s="34">
        <f t="shared" si="653"/>
        <v>7</v>
      </c>
      <c r="X2481" s="73" t="b">
        <f>COUNTIF('Power Curve'!$D$2:$D$31,W2481)&gt;0</f>
        <v>1</v>
      </c>
      <c r="Y2481" s="73" t="b">
        <f t="shared" si="654"/>
        <v>0</v>
      </c>
      <c r="Z2481" s="73" t="b">
        <f t="shared" si="661"/>
        <v>1</v>
      </c>
      <c r="AA2481" s="34" t="str">
        <f t="shared" si="655"/>
        <v>Outer</v>
      </c>
      <c r="AB2481" s="35" t="str">
        <f t="shared" si="662"/>
        <v>0.4-0.5</v>
      </c>
      <c r="AC2481" s="36" t="str">
        <f t="shared" si="656"/>
        <v>11-12</v>
      </c>
      <c r="AD2481" s="36" t="str">
        <f t="shared" si="657"/>
        <v>Mar</v>
      </c>
      <c r="AE2481" s="35" t="str">
        <f t="shared" si="658"/>
        <v>285-295</v>
      </c>
      <c r="AF2481" s="36" t="str">
        <f t="shared" si="659"/>
        <v>Inner-TI</v>
      </c>
    </row>
    <row r="2482" spans="5:32" x14ac:dyDescent="0.3">
      <c r="E2482" s="12">
        <v>40991.465277777781</v>
      </c>
      <c r="F2482" s="16">
        <v>6.97</v>
      </c>
      <c r="G2482" s="16">
        <v>689.90998780727409</v>
      </c>
      <c r="H2482" s="29">
        <v>1.2053585435600764</v>
      </c>
      <c r="I2482" s="26">
        <v>296.5</v>
      </c>
      <c r="J2482" s="30">
        <v>0.12482065997130561</v>
      </c>
      <c r="K2482" s="31">
        <v>0.10589498251824581</v>
      </c>
      <c r="L2482" s="108">
        <f ca="1">REWS!R2482</f>
        <v>6.9843864541573959</v>
      </c>
      <c r="M2482" s="22">
        <f t="shared" si="646"/>
        <v>6.9325471504141554</v>
      </c>
      <c r="N2482" s="22">
        <f t="shared" ca="1" si="647"/>
        <v>6.9468562998794949</v>
      </c>
      <c r="O2482" s="22">
        <f t="shared" si="648"/>
        <v>0.42949748582596398</v>
      </c>
      <c r="P2482" s="81">
        <f t="shared" ca="1" si="649"/>
        <v>7</v>
      </c>
      <c r="Q2482" s="22">
        <f t="shared" ca="1" si="650"/>
        <v>0.93060158249016001</v>
      </c>
      <c r="R2482" s="3">
        <f ca="1">IF(N2482&gt;'Power Curve'!$C$37,0,INDEX(Ci,$P2482,1)*POWER(1-Q2482,3)+INDEX(Ci,$P2482,2)*3*Q2482*POWER(1-Q2482,2)+INDEX(Ci,$P2482,3)*3*POWER(Q2482,2)*(1-Q2482)+INDEX(Ci,$P2482,4)*POWER(Q2482,3))</f>
        <v>582.80218248045207</v>
      </c>
      <c r="S2482" s="3">
        <f t="shared" si="651"/>
        <v>689.90998780727409</v>
      </c>
      <c r="T2482" s="3">
        <f t="shared" ca="1" si="652"/>
        <v>-107.10780532682202</v>
      </c>
      <c r="U2482" s="3">
        <f t="shared" ca="1" si="660"/>
        <v>107.10780532682202</v>
      </c>
      <c r="W2482" s="34">
        <f t="shared" si="653"/>
        <v>7</v>
      </c>
      <c r="X2482" s="73" t="b">
        <f>COUNTIF('Power Curve'!$D$2:$D$31,W2482)&gt;0</f>
        <v>1</v>
      </c>
      <c r="Y2482" s="73" t="b">
        <f t="shared" si="654"/>
        <v>0</v>
      </c>
      <c r="Z2482" s="73" t="b">
        <f t="shared" si="661"/>
        <v>1</v>
      </c>
      <c r="AA2482" s="34" t="str">
        <f t="shared" si="655"/>
        <v>Inner</v>
      </c>
      <c r="AB2482" s="35" t="str">
        <f t="shared" si="662"/>
        <v>0.4-0.5</v>
      </c>
      <c r="AC2482" s="36" t="str">
        <f t="shared" si="656"/>
        <v>11-12</v>
      </c>
      <c r="AD2482" s="36" t="str">
        <f t="shared" si="657"/>
        <v>Mar</v>
      </c>
      <c r="AE2482" s="35" t="str">
        <f t="shared" si="658"/>
        <v>295-305</v>
      </c>
      <c r="AF2482" s="36" t="str">
        <f t="shared" si="659"/>
        <v>Inner-TI</v>
      </c>
    </row>
    <row r="2483" spans="5:32" x14ac:dyDescent="0.3">
      <c r="E2483" s="12">
        <v>40991.472222222219</v>
      </c>
      <c r="F2483" s="16">
        <v>6.91</v>
      </c>
      <c r="G2483" s="16">
        <v>605.87002468109176</v>
      </c>
      <c r="H2483" s="29">
        <v>1.2048307070787521</v>
      </c>
      <c r="I2483" s="26">
        <v>292.3</v>
      </c>
      <c r="J2483" s="30">
        <v>0.15629522431259046</v>
      </c>
      <c r="K2483" s="31">
        <v>7.8297767993836115E-2</v>
      </c>
      <c r="L2483" s="108">
        <f ca="1">REWS!R2483</f>
        <v>7.0054972818343826</v>
      </c>
      <c r="M2483" s="22">
        <f t="shared" si="646"/>
        <v>6.8718661812848021</v>
      </c>
      <c r="N2483" s="22">
        <f t="shared" ca="1" si="647"/>
        <v>6.9668364477742832</v>
      </c>
      <c r="O2483" s="22">
        <f t="shared" si="648"/>
        <v>0.42011904643708115</v>
      </c>
      <c r="P2483" s="81">
        <f t="shared" ca="1" si="649"/>
        <v>7</v>
      </c>
      <c r="Q2483" s="22">
        <f t="shared" ca="1" si="650"/>
        <v>0.95091232687493754</v>
      </c>
      <c r="R2483" s="3">
        <f ca="1">IF(N2483&gt;'Power Curve'!$C$37,0,INDEX(Ci,$P2483,1)*POWER(1-Q2483,3)+INDEX(Ci,$P2483,2)*3*Q2483*POWER(1-Q2483,2)+INDEX(Ci,$P2483,3)*3*POWER(Q2483,2)*(1-Q2483)+INDEX(Ci,$P2483,4)*POWER(Q2483,3))</f>
        <v>587.9307717728035</v>
      </c>
      <c r="S2483" s="3">
        <f t="shared" si="651"/>
        <v>605.87002468109176</v>
      </c>
      <c r="T2483" s="3">
        <f t="shared" ca="1" si="652"/>
        <v>-17.939252908288267</v>
      </c>
      <c r="U2483" s="3">
        <f t="shared" ca="1" si="660"/>
        <v>17.939252908288267</v>
      </c>
      <c r="W2483" s="34">
        <f t="shared" si="653"/>
        <v>7</v>
      </c>
      <c r="X2483" s="73" t="b">
        <f>COUNTIF('Power Curve'!$D$2:$D$31,W2483)&gt;0</f>
        <v>1</v>
      </c>
      <c r="Y2483" s="73" t="b">
        <f t="shared" si="654"/>
        <v>0</v>
      </c>
      <c r="Z2483" s="73" t="b">
        <f t="shared" si="661"/>
        <v>1</v>
      </c>
      <c r="AA2483" s="34" t="str">
        <f t="shared" si="655"/>
        <v>Outer</v>
      </c>
      <c r="AB2483" s="35" t="str">
        <f t="shared" si="662"/>
        <v>0.4-0.5</v>
      </c>
      <c r="AC2483" s="36" t="str">
        <f t="shared" si="656"/>
        <v>11-12</v>
      </c>
      <c r="AD2483" s="36" t="str">
        <f t="shared" si="657"/>
        <v>Mar</v>
      </c>
      <c r="AE2483" s="35" t="str">
        <f t="shared" si="658"/>
        <v>285-295</v>
      </c>
      <c r="AF2483" s="36" t="str">
        <f t="shared" si="659"/>
        <v>LWS-HTI</v>
      </c>
    </row>
    <row r="2484" spans="5:32" x14ac:dyDescent="0.3">
      <c r="E2484" s="12">
        <v>40991.479166666664</v>
      </c>
      <c r="F2484" s="16">
        <v>7.2</v>
      </c>
      <c r="G2484" s="16">
        <v>698.31999206542946</v>
      </c>
      <c r="H2484" s="29">
        <v>1.2043033326830035</v>
      </c>
      <c r="I2484" s="26">
        <v>296</v>
      </c>
      <c r="J2484" s="30">
        <v>0.15555555555555556</v>
      </c>
      <c r="K2484" s="31">
        <v>5.8748798589725072E-2</v>
      </c>
      <c r="L2484" s="108">
        <f ca="1">REWS!R2484</f>
        <v>7.2381229023763556</v>
      </c>
      <c r="M2484" s="22">
        <f t="shared" si="646"/>
        <v>7.1592209001452858</v>
      </c>
      <c r="N2484" s="22">
        <f t="shared" ca="1" si="647"/>
        <v>7.1971278834045913</v>
      </c>
      <c r="O2484" s="22">
        <f t="shared" si="648"/>
        <v>0.46453064454781207</v>
      </c>
      <c r="P2484" s="81">
        <f t="shared" ca="1" si="649"/>
        <v>8</v>
      </c>
      <c r="Q2484" s="22">
        <f t="shared" ca="1" si="650"/>
        <v>0.18318234857569993</v>
      </c>
      <c r="R2484" s="3">
        <f ca="1">IF(N2484&gt;'Power Curve'!$C$37,0,INDEX(Ci,$P2484,1)*POWER(1-Q2484,3)+INDEX(Ci,$P2484,2)*3*Q2484*POWER(1-Q2484,2)+INDEX(Ci,$P2484,3)*3*POWER(Q2484,2)*(1-Q2484)+INDEX(Ci,$P2484,4)*POWER(Q2484,3))</f>
        <v>648.11382617861887</v>
      </c>
      <c r="S2484" s="3">
        <f t="shared" si="651"/>
        <v>698.31999206542946</v>
      </c>
      <c r="T2484" s="3">
        <f t="shared" ca="1" si="652"/>
        <v>-50.206165886810595</v>
      </c>
      <c r="U2484" s="3">
        <f t="shared" ca="1" si="660"/>
        <v>50.206165886810595</v>
      </c>
      <c r="W2484" s="34">
        <f t="shared" si="653"/>
        <v>7</v>
      </c>
      <c r="X2484" s="73" t="b">
        <f>COUNTIF('Power Curve'!$D$2:$D$31,W2484)&gt;0</f>
        <v>1</v>
      </c>
      <c r="Y2484" s="73" t="b">
        <f t="shared" si="654"/>
        <v>0</v>
      </c>
      <c r="Z2484" s="73" t="b">
        <f t="shared" si="661"/>
        <v>1</v>
      </c>
      <c r="AA2484" s="34" t="str">
        <f t="shared" si="655"/>
        <v>Outer</v>
      </c>
      <c r="AB2484" s="35" t="str">
        <f t="shared" si="662"/>
        <v>0.4-0.5</v>
      </c>
      <c r="AC2484" s="36" t="str">
        <f t="shared" si="656"/>
        <v>11-12</v>
      </c>
      <c r="AD2484" s="36" t="str">
        <f t="shared" si="657"/>
        <v>Mar</v>
      </c>
      <c r="AE2484" s="35" t="str">
        <f t="shared" si="658"/>
        <v>295-305</v>
      </c>
      <c r="AF2484" s="36" t="str">
        <f t="shared" si="659"/>
        <v>LWS-HTI</v>
      </c>
    </row>
    <row r="2485" spans="5:32" x14ac:dyDescent="0.3">
      <c r="E2485" s="12">
        <v>40991.486111111109</v>
      </c>
      <c r="F2485" s="16">
        <v>6.98</v>
      </c>
      <c r="G2485" s="16">
        <v>622.29000735282921</v>
      </c>
      <c r="H2485" s="29">
        <v>1.2039081046341182</v>
      </c>
      <c r="I2485" s="26">
        <v>292.5</v>
      </c>
      <c r="J2485" s="30">
        <v>0.13037249283667621</v>
      </c>
      <c r="K2485" s="31">
        <v>0.1529280924177738</v>
      </c>
      <c r="L2485" s="108">
        <f ca="1">REWS!R2485</f>
        <v>7.0372110279689526</v>
      </c>
      <c r="M2485" s="22">
        <f t="shared" si="646"/>
        <v>6.9397076047336848</v>
      </c>
      <c r="N2485" s="22">
        <f t="shared" ca="1" si="647"/>
        <v>6.9965883792137378</v>
      </c>
      <c r="O2485" s="22">
        <f t="shared" si="648"/>
        <v>0.43060415712334255</v>
      </c>
      <c r="P2485" s="81">
        <f t="shared" ca="1" si="649"/>
        <v>7</v>
      </c>
      <c r="Q2485" s="22">
        <f t="shared" ca="1" si="650"/>
        <v>0.98115654116215056</v>
      </c>
      <c r="R2485" s="3">
        <f ca="1">IF(N2485&gt;'Power Curve'!$C$37,0,INDEX(Ci,$P2485,1)*POWER(1-Q2485,3)+INDEX(Ci,$P2485,2)*3*Q2485*POWER(1-Q2485,2)+INDEX(Ci,$P2485,3)*3*POWER(Q2485,2)*(1-Q2485)+INDEX(Ci,$P2485,4)*POWER(Q2485,3))</f>
        <v>595.56696611501116</v>
      </c>
      <c r="S2485" s="3">
        <f t="shared" si="651"/>
        <v>622.29000735282921</v>
      </c>
      <c r="T2485" s="3">
        <f t="shared" ca="1" si="652"/>
        <v>-26.723041237818052</v>
      </c>
      <c r="U2485" s="3">
        <f t="shared" ca="1" si="660"/>
        <v>26.723041237818052</v>
      </c>
      <c r="W2485" s="34">
        <f t="shared" si="653"/>
        <v>7</v>
      </c>
      <c r="X2485" s="73" t="b">
        <f>COUNTIF('Power Curve'!$D$2:$D$31,W2485)&gt;0</f>
        <v>1</v>
      </c>
      <c r="Y2485" s="73" t="b">
        <f t="shared" si="654"/>
        <v>0</v>
      </c>
      <c r="Z2485" s="73" t="b">
        <f t="shared" si="661"/>
        <v>1</v>
      </c>
      <c r="AA2485" s="34" t="str">
        <f t="shared" si="655"/>
        <v>Inner</v>
      </c>
      <c r="AB2485" s="35" t="str">
        <f t="shared" si="662"/>
        <v>0.4-0.5</v>
      </c>
      <c r="AC2485" s="36" t="str">
        <f t="shared" si="656"/>
        <v>11-12</v>
      </c>
      <c r="AD2485" s="36" t="str">
        <f t="shared" si="657"/>
        <v>Mar</v>
      </c>
      <c r="AE2485" s="35" t="str">
        <f t="shared" si="658"/>
        <v>285-295</v>
      </c>
      <c r="AF2485" s="36" t="str">
        <f t="shared" si="659"/>
        <v>Inner-TI</v>
      </c>
    </row>
    <row r="2486" spans="5:32" x14ac:dyDescent="0.3">
      <c r="E2486" s="12">
        <v>40991.493055555555</v>
      </c>
      <c r="F2486" s="16">
        <v>6.49</v>
      </c>
      <c r="G2486" s="16">
        <v>543.21002769470238</v>
      </c>
      <c r="H2486" s="29">
        <v>1.2031184267837367</v>
      </c>
      <c r="I2486" s="26">
        <v>291.3</v>
      </c>
      <c r="J2486" s="30">
        <v>9.3990755007704152E-2</v>
      </c>
      <c r="K2486" s="31">
        <v>4.5409611431865608E-2</v>
      </c>
      <c r="L2486" s="108">
        <f ca="1">REWS!R2486</f>
        <v>6.4899419888409193</v>
      </c>
      <c r="M2486" s="22">
        <f t="shared" si="646"/>
        <v>6.4511250442297445</v>
      </c>
      <c r="N2486" s="22">
        <f t="shared" ca="1" si="647"/>
        <v>6.4510673805562169</v>
      </c>
      <c r="O2486" s="22">
        <f t="shared" si="648"/>
        <v>0.35509214741262668</v>
      </c>
      <c r="P2486" s="81">
        <f t="shared" ca="1" si="649"/>
        <v>7</v>
      </c>
      <c r="Q2486" s="22">
        <f t="shared" ca="1" si="650"/>
        <v>0.42660921655743206</v>
      </c>
      <c r="R2486" s="3">
        <f ca="1">IF(N2486&gt;'Power Curve'!$C$37,0,INDEX(Ci,$P2486,1)*POWER(1-Q2486,3)+INDEX(Ci,$P2486,2)*3*Q2486*POWER(1-Q2486,2)+INDEX(Ci,$P2486,3)*3*POWER(Q2486,2)*(1-Q2486)+INDEX(Ci,$P2486,4)*POWER(Q2486,3))</f>
        <v>459.07261304085978</v>
      </c>
      <c r="S2486" s="3">
        <f t="shared" si="651"/>
        <v>543.21002769470238</v>
      </c>
      <c r="T2486" s="3">
        <f t="shared" ca="1" si="652"/>
        <v>-84.137414653842598</v>
      </c>
      <c r="U2486" s="3">
        <f t="shared" ca="1" si="660"/>
        <v>84.137414653842598</v>
      </c>
      <c r="W2486" s="34">
        <f t="shared" si="653"/>
        <v>6</v>
      </c>
      <c r="X2486" s="73" t="b">
        <f>COUNTIF('Power Curve'!$D$2:$D$31,W2486)&gt;0</f>
        <v>1</v>
      </c>
      <c r="Y2486" s="73" t="b">
        <f t="shared" si="654"/>
        <v>0</v>
      </c>
      <c r="Z2486" s="73" t="b">
        <f t="shared" si="661"/>
        <v>1</v>
      </c>
      <c r="AA2486" s="34" t="str">
        <f t="shared" si="655"/>
        <v>Outer</v>
      </c>
      <c r="AB2486" s="35" t="str">
        <f t="shared" si="662"/>
        <v>0.3-0.4</v>
      </c>
      <c r="AC2486" s="36" t="str">
        <f t="shared" si="656"/>
        <v>11-12</v>
      </c>
      <c r="AD2486" s="36" t="str">
        <f t="shared" si="657"/>
        <v>Mar</v>
      </c>
      <c r="AE2486" s="35" t="str">
        <f t="shared" si="658"/>
        <v>285-295</v>
      </c>
      <c r="AF2486" s="36" t="str">
        <f t="shared" si="659"/>
        <v>LWS-LTI</v>
      </c>
    </row>
    <row r="2487" spans="5:32" x14ac:dyDescent="0.3">
      <c r="E2487" s="12">
        <v>40991.5</v>
      </c>
      <c r="F2487" s="16">
        <v>6.99</v>
      </c>
      <c r="G2487" s="16">
        <v>627.80001974105835</v>
      </c>
      <c r="H2487" s="29">
        <v>1.2027239759492923</v>
      </c>
      <c r="I2487" s="26">
        <v>296.7</v>
      </c>
      <c r="J2487" s="30">
        <v>0.16881258941344776</v>
      </c>
      <c r="K2487" s="31">
        <v>0.12172814384235851</v>
      </c>
      <c r="L2487" s="108">
        <f ca="1">REWS!R2487</f>
        <v>7.0526468986396003</v>
      </c>
      <c r="M2487" s="22">
        <f t="shared" si="646"/>
        <v>6.9473706412470584</v>
      </c>
      <c r="N2487" s="22">
        <f t="shared" ca="1" si="647"/>
        <v>7.0096354802132872</v>
      </c>
      <c r="O2487" s="22">
        <f t="shared" si="648"/>
        <v>0.43178850411889352</v>
      </c>
      <c r="P2487" s="81">
        <f t="shared" ca="1" si="649"/>
        <v>7</v>
      </c>
      <c r="Q2487" s="22">
        <f t="shared" ca="1" si="650"/>
        <v>0.9944195227356426</v>
      </c>
      <c r="R2487" s="3">
        <f ca="1">IF(N2487&gt;'Power Curve'!$C$37,0,INDEX(Ci,$P2487,1)*POWER(1-Q2487,3)+INDEX(Ci,$P2487,2)*3*Q2487*POWER(1-Q2487,2)+INDEX(Ci,$P2487,3)*3*POWER(Q2487,2)*(1-Q2487)+INDEX(Ci,$P2487,4)*POWER(Q2487,3))</f>
        <v>598.91449858395811</v>
      </c>
      <c r="S2487" s="3">
        <f t="shared" si="651"/>
        <v>627.80001974105835</v>
      </c>
      <c r="T2487" s="3">
        <f t="shared" ca="1" si="652"/>
        <v>-28.885521157100243</v>
      </c>
      <c r="U2487" s="3">
        <f t="shared" ca="1" si="660"/>
        <v>28.885521157100243</v>
      </c>
      <c r="W2487" s="34">
        <f t="shared" si="653"/>
        <v>7</v>
      </c>
      <c r="X2487" s="73" t="b">
        <f>COUNTIF('Power Curve'!$D$2:$D$31,W2487)&gt;0</f>
        <v>1</v>
      </c>
      <c r="Y2487" s="73" t="b">
        <f t="shared" si="654"/>
        <v>0</v>
      </c>
      <c r="Z2487" s="73" t="b">
        <f t="shared" si="661"/>
        <v>1</v>
      </c>
      <c r="AA2487" s="34" t="str">
        <f t="shared" si="655"/>
        <v>Outer</v>
      </c>
      <c r="AB2487" s="35" t="str">
        <f t="shared" si="662"/>
        <v>0.4-0.5</v>
      </c>
      <c r="AC2487" s="36" t="str">
        <f t="shared" si="656"/>
        <v>12-13</v>
      </c>
      <c r="AD2487" s="36" t="str">
        <f t="shared" si="657"/>
        <v>Mar</v>
      </c>
      <c r="AE2487" s="35" t="str">
        <f t="shared" si="658"/>
        <v>295-305</v>
      </c>
      <c r="AF2487" s="36" t="str">
        <f t="shared" si="659"/>
        <v>LWS-HTI</v>
      </c>
    </row>
    <row r="2488" spans="5:32" x14ac:dyDescent="0.3">
      <c r="E2488" s="12">
        <v>40991.506944444445</v>
      </c>
      <c r="F2488" s="16">
        <v>6.35</v>
      </c>
      <c r="G2488" s="16">
        <v>287.28000068664539</v>
      </c>
      <c r="H2488" s="29">
        <v>1.2031184267837367</v>
      </c>
      <c r="I2488" s="26">
        <v>300.8</v>
      </c>
      <c r="J2488" s="30">
        <v>0.16850393700787403</v>
      </c>
      <c r="K2488" s="31">
        <v>5.6673499892973739E-2</v>
      </c>
      <c r="L2488" s="108">
        <f ca="1">REWS!R2488</f>
        <v>6.3018334435527619</v>
      </c>
      <c r="M2488" s="22">
        <f t="shared" si="646"/>
        <v>6.3119636411184699</v>
      </c>
      <c r="N2488" s="22">
        <f t="shared" ca="1" si="647"/>
        <v>6.2640856012739281</v>
      </c>
      <c r="O2488" s="22">
        <f t="shared" si="648"/>
        <v>0.33358430396390276</v>
      </c>
      <c r="P2488" s="81">
        <f t="shared" ca="1" si="649"/>
        <v>7</v>
      </c>
      <c r="Q2488" s="22">
        <f t="shared" ca="1" si="650"/>
        <v>0.23653359031023755</v>
      </c>
      <c r="R2488" s="3">
        <f ca="1">IF(N2488&gt;'Power Curve'!$C$37,0,INDEX(Ci,$P2488,1)*POWER(1-Q2488,3)+INDEX(Ci,$P2488,2)*3*Q2488*POWER(1-Q2488,2)+INDEX(Ci,$P2488,3)*3*POWER(Q2488,2)*(1-Q2488)+INDEX(Ci,$P2488,4)*POWER(Q2488,3))</f>
        <v>416.5169389432603</v>
      </c>
      <c r="S2488" s="3">
        <f t="shared" si="651"/>
        <v>287.28000068664539</v>
      </c>
      <c r="T2488" s="3">
        <f t="shared" ca="1" si="652"/>
        <v>129.23693825661491</v>
      </c>
      <c r="U2488" s="3">
        <f t="shared" ca="1" si="660"/>
        <v>129.23693825661491</v>
      </c>
      <c r="W2488" s="34">
        <f t="shared" si="653"/>
        <v>6</v>
      </c>
      <c r="X2488" s="73" t="b">
        <f>COUNTIF('Power Curve'!$D$2:$D$31,W2488)&gt;0</f>
        <v>1</v>
      </c>
      <c r="Y2488" s="73" t="b">
        <f t="shared" si="654"/>
        <v>0</v>
      </c>
      <c r="Z2488" s="73" t="b">
        <f t="shared" si="661"/>
        <v>1</v>
      </c>
      <c r="AA2488" s="34" t="str">
        <f t="shared" si="655"/>
        <v>Outer</v>
      </c>
      <c r="AB2488" s="35" t="str">
        <f t="shared" si="662"/>
        <v>0.3-0.4</v>
      </c>
      <c r="AC2488" s="36" t="str">
        <f t="shared" si="656"/>
        <v>12-13</v>
      </c>
      <c r="AD2488" s="36" t="str">
        <f t="shared" si="657"/>
        <v>Mar</v>
      </c>
      <c r="AE2488" s="35" t="str">
        <f t="shared" si="658"/>
        <v>295-305</v>
      </c>
      <c r="AF2488" s="36" t="str">
        <f t="shared" si="659"/>
        <v>LWS-HTI</v>
      </c>
    </row>
    <row r="2489" spans="5:32" x14ac:dyDescent="0.3">
      <c r="E2489" s="12">
        <v>40991.513888888891</v>
      </c>
      <c r="F2489" s="16">
        <v>6.36</v>
      </c>
      <c r="G2489" s="16">
        <v>357.19999313354469</v>
      </c>
      <c r="H2489" s="29">
        <v>1.2030307488009668</v>
      </c>
      <c r="I2489" s="26">
        <v>295.7</v>
      </c>
      <c r="J2489" s="30">
        <v>0.15723270440251572</v>
      </c>
      <c r="K2489" s="31">
        <v>0.13596806576012929</v>
      </c>
      <c r="L2489" s="108">
        <f ca="1">REWS!R2489</f>
        <v>6.3117130545038114</v>
      </c>
      <c r="M2489" s="22">
        <f t="shared" si="646"/>
        <v>6.3217501667575506</v>
      </c>
      <c r="N2489" s="22">
        <f t="shared" ca="1" si="647"/>
        <v>6.2737536249741002</v>
      </c>
      <c r="O2489" s="22">
        <f t="shared" si="648"/>
        <v>0.33509684304906823</v>
      </c>
      <c r="P2489" s="81">
        <f t="shared" ca="1" si="649"/>
        <v>7</v>
      </c>
      <c r="Q2489" s="22">
        <f t="shared" ca="1" si="650"/>
        <v>0.24636158353201876</v>
      </c>
      <c r="R2489" s="3">
        <f ca="1">IF(N2489&gt;'Power Curve'!$C$37,0,INDEX(Ci,$P2489,1)*POWER(1-Q2489,3)+INDEX(Ci,$P2489,2)*3*Q2489*POWER(1-Q2489,2)+INDEX(Ci,$P2489,3)*3*POWER(Q2489,2)*(1-Q2489)+INDEX(Ci,$P2489,4)*POWER(Q2489,3))</f>
        <v>418.63199922687988</v>
      </c>
      <c r="S2489" s="3">
        <f t="shared" si="651"/>
        <v>357.19999313354469</v>
      </c>
      <c r="T2489" s="3">
        <f t="shared" ca="1" si="652"/>
        <v>61.43200609333519</v>
      </c>
      <c r="U2489" s="3">
        <f t="shared" ca="1" si="660"/>
        <v>61.43200609333519</v>
      </c>
      <c r="W2489" s="34">
        <f t="shared" si="653"/>
        <v>6</v>
      </c>
      <c r="X2489" s="73" t="b">
        <f>COUNTIF('Power Curve'!$D$2:$D$31,W2489)&gt;0</f>
        <v>1</v>
      </c>
      <c r="Y2489" s="73" t="b">
        <f t="shared" si="654"/>
        <v>0</v>
      </c>
      <c r="Z2489" s="73" t="b">
        <f t="shared" si="661"/>
        <v>1</v>
      </c>
      <c r="AA2489" s="34" t="str">
        <f t="shared" si="655"/>
        <v>Outer</v>
      </c>
      <c r="AB2489" s="35" t="str">
        <f t="shared" si="662"/>
        <v>0.3-0.4</v>
      </c>
      <c r="AC2489" s="36" t="str">
        <f t="shared" si="656"/>
        <v>12-13</v>
      </c>
      <c r="AD2489" s="36" t="str">
        <f t="shared" si="657"/>
        <v>Mar</v>
      </c>
      <c r="AE2489" s="35" t="str">
        <f t="shared" si="658"/>
        <v>295-305</v>
      </c>
      <c r="AF2489" s="36" t="str">
        <f t="shared" si="659"/>
        <v>LWS-HTI</v>
      </c>
    </row>
    <row r="2490" spans="5:32" x14ac:dyDescent="0.3">
      <c r="E2490" s="12">
        <v>40991.520833333336</v>
      </c>
      <c r="F2490" s="16">
        <v>5.4</v>
      </c>
      <c r="G2490" s="16">
        <v>323.30998992919922</v>
      </c>
      <c r="H2490" s="29">
        <v>1.2025049486275616</v>
      </c>
      <c r="I2490" s="26">
        <v>297.7</v>
      </c>
      <c r="J2490" s="30">
        <v>0.1111111111111111</v>
      </c>
      <c r="K2490" s="31">
        <v>6.6864056984527867E-2</v>
      </c>
      <c r="L2490" s="108">
        <f ca="1">REWS!R2490</f>
        <v>5.3792217923787682</v>
      </c>
      <c r="M2490" s="22">
        <f t="shared" si="646"/>
        <v>5.3667416306134266</v>
      </c>
      <c r="N2490" s="22">
        <f t="shared" ca="1" si="647"/>
        <v>5.3460913950855753</v>
      </c>
      <c r="O2490" s="22">
        <f t="shared" si="648"/>
        <v>0.1874971952418476</v>
      </c>
      <c r="P2490" s="81">
        <f t="shared" ca="1" si="649"/>
        <v>6</v>
      </c>
      <c r="Q2490" s="22">
        <f t="shared" ca="1" si="650"/>
        <v>0.3169387032653016</v>
      </c>
      <c r="R2490" s="3">
        <f ca="1">IF(N2490&gt;'Power Curve'!$C$37,0,INDEX(Ci,$P2490,1)*POWER(1-Q2490,3)+INDEX(Ci,$P2490,2)*3*Q2490*POWER(1-Q2490,2)+INDEX(Ci,$P2490,3)*3*POWER(Q2490,2)*(1-Q2490)+INDEX(Ci,$P2490,4)*POWER(Q2490,3))</f>
        <v>258.94799856167191</v>
      </c>
      <c r="S2490" s="3">
        <f t="shared" si="651"/>
        <v>323.30998992919922</v>
      </c>
      <c r="T2490" s="3">
        <f t="shared" ca="1" si="652"/>
        <v>-64.36199136752731</v>
      </c>
      <c r="U2490" s="3">
        <f t="shared" ca="1" si="660"/>
        <v>64.36199136752731</v>
      </c>
      <c r="W2490" s="34">
        <f t="shared" si="653"/>
        <v>5</v>
      </c>
      <c r="X2490" s="73" t="b">
        <f>COUNTIF('Power Curve'!$D$2:$D$31,W2490)&gt;0</f>
        <v>1</v>
      </c>
      <c r="Y2490" s="73" t="b">
        <f t="shared" si="654"/>
        <v>0</v>
      </c>
      <c r="Z2490" s="73" t="b">
        <f t="shared" si="661"/>
        <v>1</v>
      </c>
      <c r="AA2490" s="34" t="str">
        <f t="shared" si="655"/>
        <v>Outer</v>
      </c>
      <c r="AB2490" s="35" t="str">
        <f t="shared" si="662"/>
        <v>0.1-0.2</v>
      </c>
      <c r="AC2490" s="36" t="str">
        <f t="shared" si="656"/>
        <v>12-13</v>
      </c>
      <c r="AD2490" s="36" t="str">
        <f t="shared" si="657"/>
        <v>Mar</v>
      </c>
      <c r="AE2490" s="35" t="str">
        <f t="shared" si="658"/>
        <v>295-305</v>
      </c>
      <c r="AF2490" s="36" t="str">
        <f t="shared" si="659"/>
        <v>Inner-TI</v>
      </c>
    </row>
    <row r="2491" spans="5:32" x14ac:dyDescent="0.3">
      <c r="E2491" s="12">
        <v>40991.527777777781</v>
      </c>
      <c r="F2491" s="16">
        <v>5.57</v>
      </c>
      <c r="G2491" s="16">
        <v>321.78001022338879</v>
      </c>
      <c r="H2491" s="29">
        <v>1.2021108998909351</v>
      </c>
      <c r="I2491" s="26">
        <v>301.89999999999998</v>
      </c>
      <c r="J2491" s="30">
        <v>0.1364452423698384</v>
      </c>
      <c r="K2491" s="31">
        <v>9.2877498793114202E-2</v>
      </c>
      <c r="L2491" s="108">
        <f ca="1">REWS!R2491</f>
        <v>5.5222943640168509</v>
      </c>
      <c r="M2491" s="22">
        <f t="shared" si="646"/>
        <v>5.5350898780608073</v>
      </c>
      <c r="N2491" s="22">
        <f t="shared" ca="1" si="647"/>
        <v>5.4876832384096792</v>
      </c>
      <c r="O2491" s="22">
        <f t="shared" si="648"/>
        <v>0.21351595956883609</v>
      </c>
      <c r="P2491" s="81">
        <f t="shared" ca="1" si="649"/>
        <v>6</v>
      </c>
      <c r="Q2491" s="22">
        <f t="shared" ca="1" si="650"/>
        <v>0.45806580716103484</v>
      </c>
      <c r="R2491" s="3">
        <f ca="1">IF(N2491&gt;'Power Curve'!$C$37,0,INDEX(Ci,$P2491,1)*POWER(1-Q2491,3)+INDEX(Ci,$P2491,2)*3*Q2491*POWER(1-Q2491,2)+INDEX(Ci,$P2491,3)*3*POWER(Q2491,2)*(1-Q2491)+INDEX(Ci,$P2491,4)*POWER(Q2491,3))</f>
        <v>279.79355331962995</v>
      </c>
      <c r="S2491" s="3">
        <f t="shared" si="651"/>
        <v>321.78001022338879</v>
      </c>
      <c r="T2491" s="3">
        <f t="shared" ca="1" si="652"/>
        <v>-41.986456903758835</v>
      </c>
      <c r="U2491" s="3">
        <f t="shared" ca="1" si="660"/>
        <v>41.986456903758835</v>
      </c>
      <c r="W2491" s="34">
        <f t="shared" si="653"/>
        <v>6</v>
      </c>
      <c r="X2491" s="73" t="b">
        <f>COUNTIF('Power Curve'!$D$2:$D$31,W2491)&gt;0</f>
        <v>1</v>
      </c>
      <c r="Y2491" s="73" t="b">
        <f t="shared" si="654"/>
        <v>0</v>
      </c>
      <c r="Z2491" s="73" t="b">
        <f t="shared" si="661"/>
        <v>1</v>
      </c>
      <c r="AA2491" s="34" t="str">
        <f t="shared" si="655"/>
        <v>Outer</v>
      </c>
      <c r="AB2491" s="35" t="str">
        <f t="shared" si="662"/>
        <v>0.2-0.3</v>
      </c>
      <c r="AC2491" s="36" t="str">
        <f t="shared" si="656"/>
        <v>12-13</v>
      </c>
      <c r="AD2491" s="36" t="str">
        <f t="shared" si="657"/>
        <v>Mar</v>
      </c>
      <c r="AE2491" s="35" t="str">
        <f t="shared" si="658"/>
        <v>295-305</v>
      </c>
      <c r="AF2491" s="36" t="str">
        <f t="shared" si="659"/>
        <v>Inner-TI</v>
      </c>
    </row>
    <row r="2492" spans="5:32" x14ac:dyDescent="0.3">
      <c r="E2492" s="12">
        <v>40991.534722222219</v>
      </c>
      <c r="F2492" s="16">
        <v>5.97</v>
      </c>
      <c r="G2492" s="16">
        <v>294.86999511718705</v>
      </c>
      <c r="H2492" s="29">
        <v>1.2013563902188127</v>
      </c>
      <c r="I2492" s="26">
        <v>306.39999999999998</v>
      </c>
      <c r="J2492" s="30">
        <v>9.8827470686767172E-2</v>
      </c>
      <c r="K2492" s="31">
        <v>7.3216329552874673E-2</v>
      </c>
      <c r="L2492" s="108">
        <f ca="1">REWS!R2492</f>
        <v>5.965350896640107</v>
      </c>
      <c r="M2492" s="22">
        <f t="shared" si="646"/>
        <v>5.9313414046837938</v>
      </c>
      <c r="N2492" s="22">
        <f t="shared" ca="1" si="647"/>
        <v>5.9267224064839299</v>
      </c>
      <c r="O2492" s="22">
        <f t="shared" si="648"/>
        <v>0.27475791035680253</v>
      </c>
      <c r="P2492" s="81">
        <f t="shared" ca="1" si="649"/>
        <v>6</v>
      </c>
      <c r="Q2492" s="22">
        <f t="shared" ca="1" si="650"/>
        <v>0.895663940164246</v>
      </c>
      <c r="R2492" s="3">
        <f ca="1">IF(N2492&gt;'Power Curve'!$C$37,0,INDEX(Ci,$P2492,1)*POWER(1-Q2492,3)+INDEX(Ci,$P2492,2)*3*Q2492*POWER(1-Q2492,2)+INDEX(Ci,$P2492,3)*3*POWER(Q2492,2)*(1-Q2492)+INDEX(Ci,$P2492,4)*POWER(Q2492,3))</f>
        <v>349.94190933031052</v>
      </c>
      <c r="S2492" s="3">
        <f t="shared" si="651"/>
        <v>294.86999511718705</v>
      </c>
      <c r="T2492" s="3">
        <f t="shared" ca="1" si="652"/>
        <v>55.071914213123478</v>
      </c>
      <c r="U2492" s="3">
        <f t="shared" ca="1" si="660"/>
        <v>55.071914213123478</v>
      </c>
      <c r="W2492" s="34">
        <f t="shared" si="653"/>
        <v>6</v>
      </c>
      <c r="X2492" s="73" t="b">
        <f>COUNTIF('Power Curve'!$D$2:$D$31,W2492)&gt;0</f>
        <v>1</v>
      </c>
      <c r="Y2492" s="73" t="b">
        <f t="shared" si="654"/>
        <v>0</v>
      </c>
      <c r="Z2492" s="73" t="b">
        <f t="shared" si="661"/>
        <v>1</v>
      </c>
      <c r="AA2492" s="34" t="str">
        <f t="shared" si="655"/>
        <v>Outer</v>
      </c>
      <c r="AB2492" s="35" t="str">
        <f t="shared" si="662"/>
        <v>0.2-0.3</v>
      </c>
      <c r="AC2492" s="36" t="str">
        <f t="shared" si="656"/>
        <v>12-13</v>
      </c>
      <c r="AD2492" s="36" t="str">
        <f t="shared" si="657"/>
        <v>Mar</v>
      </c>
      <c r="AE2492" s="35" t="str">
        <f t="shared" si="658"/>
        <v>305-315</v>
      </c>
      <c r="AF2492" s="36" t="str">
        <f t="shared" si="659"/>
        <v>LWS-LTI</v>
      </c>
    </row>
    <row r="2493" spans="5:32" x14ac:dyDescent="0.3">
      <c r="E2493" s="12">
        <v>40991.541666666664</v>
      </c>
      <c r="F2493" s="16">
        <v>4.92</v>
      </c>
      <c r="G2493" s="16">
        <v>98.040006637573086</v>
      </c>
      <c r="H2493" s="29">
        <v>1.2014001172059414</v>
      </c>
      <c r="I2493" s="26">
        <v>313.8</v>
      </c>
      <c r="J2493" s="30">
        <v>0.13008130081300814</v>
      </c>
      <c r="K2493" s="31">
        <v>0.10981068849261556</v>
      </c>
      <c r="L2493" s="108">
        <f ca="1">REWS!R2493</f>
        <v>4.8871241069919247</v>
      </c>
      <c r="M2493" s="22">
        <f t="shared" si="646"/>
        <v>4.888199960601332</v>
      </c>
      <c r="N2493" s="22">
        <f t="shared" ca="1" si="647"/>
        <v>4.8555365583845012</v>
      </c>
      <c r="O2493" s="22">
        <f t="shared" si="648"/>
        <v>0.11353703752425739</v>
      </c>
      <c r="P2493" s="81">
        <f t="shared" ca="1" si="649"/>
        <v>5</v>
      </c>
      <c r="Q2493" s="22">
        <f t="shared" ca="1" si="650"/>
        <v>0.80266689476013819</v>
      </c>
      <c r="R2493" s="3">
        <f ca="1">IF(N2493&gt;'Power Curve'!$C$37,0,INDEX(Ci,$P2493,1)*POWER(1-Q2493,3)+INDEX(Ci,$P2493,2)*3*Q2493*POWER(1-Q2493,2)+INDEX(Ci,$P2493,3)*3*POWER(Q2493,2)*(1-Q2493)+INDEX(Ci,$P2493,4)*POWER(Q2493,3))</f>
        <v>182.91374862759415</v>
      </c>
      <c r="S2493" s="3">
        <f t="shared" si="651"/>
        <v>98.040006637573086</v>
      </c>
      <c r="T2493" s="3">
        <f t="shared" ca="1" si="652"/>
        <v>84.87374199002106</v>
      </c>
      <c r="U2493" s="3">
        <f t="shared" ca="1" si="660"/>
        <v>84.87374199002106</v>
      </c>
      <c r="W2493" s="34">
        <f t="shared" si="653"/>
        <v>5</v>
      </c>
      <c r="X2493" s="73" t="b">
        <f>COUNTIF('Power Curve'!$D$2:$D$31,W2493)&gt;0</f>
        <v>1</v>
      </c>
      <c r="Y2493" s="73" t="b">
        <f t="shared" si="654"/>
        <v>0</v>
      </c>
      <c r="Z2493" s="73" t="b">
        <f t="shared" si="661"/>
        <v>1</v>
      </c>
      <c r="AA2493" s="34" t="str">
        <f t="shared" si="655"/>
        <v>Inner</v>
      </c>
      <c r="AB2493" s="35" t="str">
        <f t="shared" si="662"/>
        <v>0.1-0.2</v>
      </c>
      <c r="AC2493" s="36" t="str">
        <f t="shared" si="656"/>
        <v>13-14</v>
      </c>
      <c r="AD2493" s="36" t="str">
        <f t="shared" si="657"/>
        <v>Mar</v>
      </c>
      <c r="AE2493" s="35" t="str">
        <f t="shared" si="658"/>
        <v>305-315</v>
      </c>
      <c r="AF2493" s="36" t="str">
        <f t="shared" si="659"/>
        <v>Inner-TI</v>
      </c>
    </row>
    <row r="2494" spans="5:32" x14ac:dyDescent="0.3">
      <c r="E2494" s="12">
        <v>40991.548611111109</v>
      </c>
      <c r="F2494" s="16">
        <v>5.34</v>
      </c>
      <c r="G2494" s="16">
        <v>173.92000579834018</v>
      </c>
      <c r="H2494" s="29">
        <v>1.201050390411196</v>
      </c>
      <c r="I2494" s="26">
        <v>304.10000000000002</v>
      </c>
      <c r="J2494" s="30">
        <v>8.0524344569288392E-2</v>
      </c>
      <c r="K2494" s="31">
        <v>0.11122720427604273</v>
      </c>
      <c r="L2494" s="108">
        <f ca="1">REWS!R2494</f>
        <v>5.3216350487724418</v>
      </c>
      <c r="M2494" s="22">
        <f t="shared" si="646"/>
        <v>5.304970465351615</v>
      </c>
      <c r="N2494" s="22">
        <f t="shared" ca="1" si="647"/>
        <v>5.2867259852280535</v>
      </c>
      <c r="O2494" s="22">
        <f t="shared" si="648"/>
        <v>0.1779502625263592</v>
      </c>
      <c r="P2494" s="81">
        <f t="shared" ca="1" si="649"/>
        <v>6</v>
      </c>
      <c r="Q2494" s="22">
        <f t="shared" ca="1" si="650"/>
        <v>0.25776814535683612</v>
      </c>
      <c r="R2494" s="3">
        <f ca="1">IF(N2494&gt;'Power Curve'!$C$37,0,INDEX(Ci,$P2494,1)*POWER(1-Q2494,3)+INDEX(Ci,$P2494,2)*3*Q2494*POWER(1-Q2494,2)+INDEX(Ci,$P2494,3)*3*POWER(Q2494,2)*(1-Q2494)+INDEX(Ci,$P2494,4)*POWER(Q2494,3))</f>
        <v>250.24287064605639</v>
      </c>
      <c r="S2494" s="3">
        <f t="shared" si="651"/>
        <v>173.92000579834018</v>
      </c>
      <c r="T2494" s="3">
        <f t="shared" ca="1" si="652"/>
        <v>76.322864847716204</v>
      </c>
      <c r="U2494" s="3">
        <f t="shared" ca="1" si="660"/>
        <v>76.322864847716204</v>
      </c>
      <c r="W2494" s="34">
        <f t="shared" si="653"/>
        <v>5</v>
      </c>
      <c r="X2494" s="73" t="b">
        <f>COUNTIF('Power Curve'!$D$2:$D$31,W2494)&gt;0</f>
        <v>1</v>
      </c>
      <c r="Y2494" s="73" t="b">
        <f t="shared" si="654"/>
        <v>0</v>
      </c>
      <c r="Z2494" s="73" t="b">
        <f t="shared" si="661"/>
        <v>1</v>
      </c>
      <c r="AA2494" s="34" t="str">
        <f t="shared" si="655"/>
        <v>Outer</v>
      </c>
      <c r="AB2494" s="35" t="str">
        <f t="shared" si="662"/>
        <v>0.1-0.2</v>
      </c>
      <c r="AC2494" s="36" t="str">
        <f t="shared" si="656"/>
        <v>13-14</v>
      </c>
      <c r="AD2494" s="36" t="str">
        <f t="shared" si="657"/>
        <v>Mar</v>
      </c>
      <c r="AE2494" s="35" t="str">
        <f t="shared" si="658"/>
        <v>295-305</v>
      </c>
      <c r="AF2494" s="36" t="str">
        <f t="shared" si="659"/>
        <v>LWS-LTI</v>
      </c>
    </row>
    <row r="2495" spans="5:32" x14ac:dyDescent="0.3">
      <c r="E2495" s="12">
        <v>40991.555555555555</v>
      </c>
      <c r="F2495" s="16">
        <v>4.58</v>
      </c>
      <c r="G2495" s="16">
        <v>105.1999969482421</v>
      </c>
      <c r="H2495" s="29">
        <v>1.201061365068177</v>
      </c>
      <c r="I2495" s="26">
        <v>294.5</v>
      </c>
      <c r="J2495" s="30">
        <v>9.1703056768558944E-2</v>
      </c>
      <c r="K2495" s="31">
        <v>6.2161675676922309E-2</v>
      </c>
      <c r="L2495" s="108">
        <f ca="1">REWS!R2495</f>
        <v>4.5781552982816747</v>
      </c>
      <c r="M2495" s="22">
        <f t="shared" si="646"/>
        <v>4.5499698006327742</v>
      </c>
      <c r="N2495" s="22">
        <f t="shared" ca="1" si="647"/>
        <v>4.5481371942769755</v>
      </c>
      <c r="O2495" s="22">
        <f t="shared" si="648"/>
        <v>6.1262475989233588E-2</v>
      </c>
      <c r="P2495" s="81">
        <f t="shared" ca="1" si="649"/>
        <v>5</v>
      </c>
      <c r="Q2495" s="22">
        <f t="shared" ca="1" si="650"/>
        <v>0.45116191364478903</v>
      </c>
      <c r="R2495" s="3">
        <f ca="1">IF(N2495&gt;'Power Curve'!$C$37,0,INDEX(Ci,$P2495,1)*POWER(1-Q2495,3)+INDEX(Ci,$P2495,2)*3*Q2495*POWER(1-Q2495,2)+INDEX(Ci,$P2495,3)*3*POWER(Q2495,2)*(1-Q2495)+INDEX(Ci,$P2495,4)*POWER(Q2495,3))</f>
        <v>129.5014989683869</v>
      </c>
      <c r="S2495" s="3">
        <f t="shared" si="651"/>
        <v>105.1999969482421</v>
      </c>
      <c r="T2495" s="3">
        <f t="shared" ca="1" si="652"/>
        <v>24.301502020144795</v>
      </c>
      <c r="U2495" s="3">
        <f t="shared" ca="1" si="660"/>
        <v>24.301502020144795</v>
      </c>
      <c r="W2495" s="34">
        <f t="shared" si="653"/>
        <v>5</v>
      </c>
      <c r="X2495" s="73" t="b">
        <f>COUNTIF('Power Curve'!$D$2:$D$31,W2495)&gt;0</f>
        <v>1</v>
      </c>
      <c r="Y2495" s="73" t="b">
        <f t="shared" si="654"/>
        <v>0</v>
      </c>
      <c r="Z2495" s="73" t="b">
        <f t="shared" si="661"/>
        <v>1</v>
      </c>
      <c r="AA2495" s="34" t="str">
        <f t="shared" si="655"/>
        <v>Outer</v>
      </c>
      <c r="AB2495" s="35" t="str">
        <f t="shared" si="662"/>
        <v>0.0-0.1</v>
      </c>
      <c r="AC2495" s="36" t="str">
        <f t="shared" si="656"/>
        <v>13-14</v>
      </c>
      <c r="AD2495" s="36" t="str">
        <f t="shared" si="657"/>
        <v>Mar</v>
      </c>
      <c r="AE2495" s="35" t="str">
        <f t="shared" si="658"/>
        <v>285-295</v>
      </c>
      <c r="AF2495" s="36" t="str">
        <f t="shared" si="659"/>
        <v>LWS-LTI</v>
      </c>
    </row>
    <row r="2496" spans="5:32" x14ac:dyDescent="0.3">
      <c r="E2496" s="12">
        <v>40991.5625</v>
      </c>
      <c r="F2496" s="16">
        <v>4.3899999999999997</v>
      </c>
      <c r="G2496" s="16">
        <v>47.209997177124002</v>
      </c>
      <c r="H2496" s="29">
        <v>1.2000460580617076</v>
      </c>
      <c r="I2496" s="26">
        <v>289.8</v>
      </c>
      <c r="J2496" s="30">
        <v>0.10022779043280183</v>
      </c>
      <c r="K2496" s="31">
        <v>0.12678108379177058</v>
      </c>
      <c r="L2496" s="108">
        <f ca="1">REWS!R2496</f>
        <v>4.4257453101876596</v>
      </c>
      <c r="M2496" s="22">
        <f t="shared" si="646"/>
        <v>4.3599863429858612</v>
      </c>
      <c r="N2496" s="22">
        <f t="shared" ca="1" si="647"/>
        <v>4.3954872687817588</v>
      </c>
      <c r="O2496" s="22">
        <f t="shared" si="648"/>
        <v>3.1899920183082624E-2</v>
      </c>
      <c r="P2496" s="81">
        <f t="shared" ca="1" si="649"/>
        <v>5</v>
      </c>
      <c r="Q2496" s="22">
        <f t="shared" ca="1" si="650"/>
        <v>0.27660979856726153</v>
      </c>
      <c r="R2496" s="3">
        <f ca="1">IF(N2496&gt;'Power Curve'!$C$37,0,INDEX(Ci,$P2496,1)*POWER(1-Q2496,3)+INDEX(Ci,$P2496,2)*3*Q2496*POWER(1-Q2496,2)+INDEX(Ci,$P2496,3)*3*POWER(Q2496,2)*(1-Q2496)+INDEX(Ci,$P2496,4)*POWER(Q2496,3))</f>
        <v>105.66059682747999</v>
      </c>
      <c r="S2496" s="3">
        <f t="shared" si="651"/>
        <v>47.209997177124002</v>
      </c>
      <c r="T2496" s="3">
        <f t="shared" ca="1" si="652"/>
        <v>58.45059965035599</v>
      </c>
      <c r="U2496" s="3">
        <f t="shared" ca="1" si="660"/>
        <v>58.45059965035599</v>
      </c>
      <c r="W2496" s="34">
        <f t="shared" si="653"/>
        <v>4</v>
      </c>
      <c r="X2496" s="73" t="b">
        <f>COUNTIF('Power Curve'!$D$2:$D$31,W2496)&gt;0</f>
        <v>1</v>
      </c>
      <c r="Y2496" s="73" t="b">
        <f t="shared" si="654"/>
        <v>0</v>
      </c>
      <c r="Z2496" s="73" t="b">
        <f t="shared" si="661"/>
        <v>1</v>
      </c>
      <c r="AA2496" s="34" t="str">
        <f t="shared" si="655"/>
        <v>Inner</v>
      </c>
      <c r="AB2496" s="35" t="str">
        <f t="shared" si="662"/>
        <v>0.0-0.1</v>
      </c>
      <c r="AC2496" s="36" t="str">
        <f t="shared" si="656"/>
        <v>13-14</v>
      </c>
      <c r="AD2496" s="36" t="str">
        <f t="shared" si="657"/>
        <v>Mar</v>
      </c>
      <c r="AE2496" s="35" t="str">
        <f t="shared" si="658"/>
        <v>285-295</v>
      </c>
      <c r="AF2496" s="36" t="str">
        <f t="shared" si="659"/>
        <v>Inner-TI</v>
      </c>
    </row>
    <row r="2497" spans="5:32" x14ac:dyDescent="0.3">
      <c r="E2497" s="12">
        <v>40991.590277777781</v>
      </c>
      <c r="F2497" s="16">
        <v>4.43</v>
      </c>
      <c r="G2497" s="16">
        <v>73.479997634887695</v>
      </c>
      <c r="H2497" s="29">
        <v>1.1985528756938655</v>
      </c>
      <c r="I2497" s="26">
        <v>286.39999999999998</v>
      </c>
      <c r="J2497" s="30">
        <v>0.19413092550790068</v>
      </c>
      <c r="K2497" s="31">
        <v>0.16309584698005972</v>
      </c>
      <c r="L2497" s="108">
        <f ca="1">REWS!R2497</f>
        <v>4.3967963492747515</v>
      </c>
      <c r="M2497" s="22">
        <f t="shared" si="646"/>
        <v>4.3978873011134265</v>
      </c>
      <c r="N2497" s="22">
        <f t="shared" ca="1" si="647"/>
        <v>4.3649243408707239</v>
      </c>
      <c r="O2497" s="22">
        <f t="shared" si="648"/>
        <v>3.7757635438457705E-2</v>
      </c>
      <c r="P2497" s="81">
        <f t="shared" ca="1" si="649"/>
        <v>5</v>
      </c>
      <c r="Q2497" s="22">
        <f t="shared" ca="1" si="650"/>
        <v>0.24166170610978893</v>
      </c>
      <c r="R2497" s="3">
        <f ca="1">IF(N2497&gt;'Power Curve'!$C$37,0,INDEX(Ci,$P2497,1)*POWER(1-Q2497,3)+INDEX(Ci,$P2497,2)*3*Q2497*POWER(1-Q2497,2)+INDEX(Ci,$P2497,3)*3*POWER(Q2497,2)*(1-Q2497)+INDEX(Ci,$P2497,4)*POWER(Q2497,3))</f>
        <v>101.34275430345238</v>
      </c>
      <c r="S2497" s="3">
        <f t="shared" si="651"/>
        <v>73.479997634887695</v>
      </c>
      <c r="T2497" s="3">
        <f t="shared" ca="1" si="652"/>
        <v>27.862756668564685</v>
      </c>
      <c r="U2497" s="3">
        <f t="shared" ca="1" si="660"/>
        <v>27.862756668564685</v>
      </c>
      <c r="W2497" s="34">
        <f t="shared" si="653"/>
        <v>4</v>
      </c>
      <c r="X2497" s="73" t="b">
        <f>COUNTIF('Power Curve'!$D$2:$D$31,W2497)&gt;0</f>
        <v>1</v>
      </c>
      <c r="Y2497" s="73" t="b">
        <f t="shared" si="654"/>
        <v>0</v>
      </c>
      <c r="Z2497" s="73" t="b">
        <f t="shared" si="661"/>
        <v>1</v>
      </c>
      <c r="AA2497" s="34" t="str">
        <f t="shared" si="655"/>
        <v>Outer</v>
      </c>
      <c r="AB2497" s="35" t="str">
        <f t="shared" si="662"/>
        <v>0.0-0.1</v>
      </c>
      <c r="AC2497" s="36" t="str">
        <f t="shared" si="656"/>
        <v>14-15</v>
      </c>
      <c r="AD2497" s="36" t="str">
        <f t="shared" si="657"/>
        <v>Mar</v>
      </c>
      <c r="AE2497" s="35" t="str">
        <f t="shared" si="658"/>
        <v>285-295</v>
      </c>
      <c r="AF2497" s="36" t="str">
        <f t="shared" si="659"/>
        <v>LWS-HTI</v>
      </c>
    </row>
    <row r="2498" spans="5:32" x14ac:dyDescent="0.3">
      <c r="E2498" s="12">
        <v>40991.597222222219</v>
      </c>
      <c r="F2498" s="16">
        <v>5</v>
      </c>
      <c r="G2498" s="16">
        <v>181.02000427246111</v>
      </c>
      <c r="H2498" s="29">
        <v>1.1989448022343119</v>
      </c>
      <c r="I2498" s="26">
        <v>294.39999999999998</v>
      </c>
      <c r="J2498" s="30">
        <v>9.6000000000000002E-2</v>
      </c>
      <c r="K2498" s="31">
        <v>0.10246849130124988</v>
      </c>
      <c r="L2498" s="108">
        <f ca="1">REWS!R2498</f>
        <v>5.0215723650546229</v>
      </c>
      <c r="M2498" s="22">
        <f t="shared" si="646"/>
        <v>4.9642964088959864</v>
      </c>
      <c r="N2498" s="22">
        <f t="shared" ca="1" si="647"/>
        <v>4.9857147317703987</v>
      </c>
      <c r="O2498" s="22">
        <f t="shared" si="648"/>
        <v>0.12529798891116348</v>
      </c>
      <c r="P2498" s="81">
        <f t="shared" ca="1" si="649"/>
        <v>5</v>
      </c>
      <c r="Q2498" s="22">
        <f t="shared" ca="1" si="650"/>
        <v>0.95152301393426475</v>
      </c>
      <c r="R2498" s="3">
        <f ca="1">IF(N2498&gt;'Power Curve'!$C$37,0,INDEX(Ci,$P2498,1)*POWER(1-Q2498,3)+INDEX(Ci,$P2498,2)*3*Q2498*POWER(1-Q2498,2)+INDEX(Ci,$P2498,3)*3*POWER(Q2498,2)*(1-Q2498)+INDEX(Ci,$P2498,4)*POWER(Q2498,3))</f>
        <v>204.75262166748854</v>
      </c>
      <c r="S2498" s="3">
        <f t="shared" si="651"/>
        <v>181.02000427246111</v>
      </c>
      <c r="T2498" s="3">
        <f t="shared" ca="1" si="652"/>
        <v>23.732617395027432</v>
      </c>
      <c r="U2498" s="3">
        <f t="shared" ca="1" si="660"/>
        <v>23.732617395027432</v>
      </c>
      <c r="W2498" s="34">
        <f t="shared" si="653"/>
        <v>5</v>
      </c>
      <c r="X2498" s="73" t="b">
        <f>COUNTIF('Power Curve'!$D$2:$D$31,W2498)&gt;0</f>
        <v>1</v>
      </c>
      <c r="Y2498" s="73" t="b">
        <f t="shared" si="654"/>
        <v>0</v>
      </c>
      <c r="Z2498" s="73" t="b">
        <f t="shared" si="661"/>
        <v>1</v>
      </c>
      <c r="AA2498" s="34" t="str">
        <f t="shared" si="655"/>
        <v>Outer</v>
      </c>
      <c r="AB2498" s="35" t="str">
        <f t="shared" si="662"/>
        <v>0.1-0.2</v>
      </c>
      <c r="AC2498" s="36" t="str">
        <f t="shared" si="656"/>
        <v>14-15</v>
      </c>
      <c r="AD2498" s="36" t="str">
        <f t="shared" si="657"/>
        <v>Mar</v>
      </c>
      <c r="AE2498" s="35" t="str">
        <f t="shared" si="658"/>
        <v>285-295</v>
      </c>
      <c r="AF2498" s="36" t="str">
        <f t="shared" si="659"/>
        <v>LWS-LTI</v>
      </c>
    </row>
    <row r="2499" spans="5:32" x14ac:dyDescent="0.3">
      <c r="E2499" s="12">
        <v>40991.604166666664</v>
      </c>
      <c r="F2499" s="16">
        <v>4.34</v>
      </c>
      <c r="G2499" s="16">
        <v>50.289997100830107</v>
      </c>
      <c r="H2499" s="29">
        <v>1.1993805757445608</v>
      </c>
      <c r="I2499" s="26">
        <v>296.8</v>
      </c>
      <c r="J2499" s="30">
        <v>0.1313364055299539</v>
      </c>
      <c r="K2499" s="31">
        <v>0.11988645937277198</v>
      </c>
      <c r="L2499" s="108">
        <f ca="1">REWS!R2499</f>
        <v>4.3276590992981578</v>
      </c>
      <c r="M2499" s="22">
        <f t="shared" ref="M2499:M2562" si="663">F2499*(H2499/Ref_Density)^(1/3)</f>
        <v>4.3095312765516676</v>
      </c>
      <c r="N2499" s="22">
        <f t="shared" ref="N2499:N2562" ca="1" si="664">L2499*(H2499/Ref_Density)^(1/3)</f>
        <v>4.2972770144421268</v>
      </c>
      <c r="O2499" s="22">
        <f t="shared" ref="O2499:O2562" si="665">(M2499-CutInWindSpeed)/(RatedWindSpeed-CutInWindSpeed)</f>
        <v>2.4101927019749243E-2</v>
      </c>
      <c r="P2499" s="81">
        <f t="shared" ref="P2499:P2562" ca="1" si="666">COUNTIF(xa,"&lt;"&amp;N2499)</f>
        <v>5</v>
      </c>
      <c r="Q2499" s="22">
        <f t="shared" ref="Q2499:Q2562" ca="1" si="667">(N2499-INDEX(xa,$P2499))/(INDEX(xb,$P2499)-INDEX(xa,$P2499))</f>
        <v>0.16430835091393892</v>
      </c>
      <c r="R2499" s="3">
        <f ca="1">IF(N2499&gt;'Power Curve'!$C$37,0,INDEX(Ci,$P2499,1)*POWER(1-Q2499,3)+INDEX(Ci,$P2499,2)*3*Q2499*POWER(1-Q2499,2)+INDEX(Ci,$P2499,3)*3*POWER(Q2499,2)*(1-Q2499)+INDEX(Ci,$P2499,4)*POWER(Q2499,3))</f>
        <v>92.472702219082507</v>
      </c>
      <c r="S2499" s="3">
        <f t="shared" ref="S2499:S2562" si="668">IF(Z2499,G2499,"")</f>
        <v>50.289997100830107</v>
      </c>
      <c r="T2499" s="3">
        <f t="shared" ref="T2499:T2562" ca="1" si="669">IF(Z2499,R2499-S2499,"")</f>
        <v>42.1827051182524</v>
      </c>
      <c r="U2499" s="3">
        <f t="shared" ca="1" si="660"/>
        <v>42.1827051182524</v>
      </c>
      <c r="W2499" s="34">
        <f t="shared" ref="W2499:W2562" si="670">MROUND(M2499-Centre_First_Bin,Bin_Width)+Centre_First_Bin</f>
        <v>4</v>
      </c>
      <c r="X2499" s="73" t="b">
        <f>COUNTIF('Power Curve'!$D$2:$D$31,W2499)&gt;0</f>
        <v>1</v>
      </c>
      <c r="Y2499" s="73" t="b">
        <f t="shared" ref="Y2499:Y2562" si="671">(G2499&lt;0)</f>
        <v>0</v>
      </c>
      <c r="Z2499" s="73" t="b">
        <f t="shared" si="661"/>
        <v>1</v>
      </c>
      <c r="AA2499" s="34" t="str">
        <f t="shared" ref="AA2499:AA2562" si="672">IF(Z2499,IF(AND(J2499&gt;=LowerTurbLimit,J2499&lt;=UpperTurbLimit,K2499&gt;=LowerShearLimit,K2499&lt;=UpperShearLimit),"Inner","Outer"),"")</f>
        <v>Inner</v>
      </c>
      <c r="AB2499" s="35" t="str">
        <f t="shared" si="662"/>
        <v>0.0-0.1</v>
      </c>
      <c r="AC2499" s="36" t="str">
        <f t="shared" ref="AC2499:AC2562" si="673">IF(Z2499,HOUR(E2499)&amp;"-"&amp;HOUR(E2499)+1,"")</f>
        <v>14-15</v>
      </c>
      <c r="AD2499" s="36" t="str">
        <f t="shared" ref="AD2499:AD2562" si="674">IF(Z2499,TEXT(E2499,"mmm"),"")</f>
        <v>Mar</v>
      </c>
      <c r="AE2499" s="35" t="str">
        <f t="shared" ref="AE2499:AE2562" si="675">IF(Z2499,IF(OR(I2499&lt;5,I2499&gt;=355),"355-5",MROUND(I2499,10)-5&amp;"-"&amp;MROUND(I2499,10)+5),"")</f>
        <v>295-305</v>
      </c>
      <c r="AF2499" s="36" t="str">
        <f t="shared" ref="AF2499:AF2562" si="676">IF(Z2499,IF(O2499&lt;0.5,IF(J2499&lt;=LowerTurbLimit,"LWS-LTI",IF(J2499&gt;=UpperTurbLimit,"LWS-HTI","Inner-TI")),IF(J2499&lt;=LowerTurbLimit,"HWS-LTI",IF(J2499&gt;=UpperTurbLimit,"HWS-HTI","Inner-TI"))),"")</f>
        <v>Inner-TI</v>
      </c>
    </row>
    <row r="2500" spans="5:32" x14ac:dyDescent="0.3">
      <c r="E2500" s="12">
        <v>40991.611111111109</v>
      </c>
      <c r="F2500" s="16">
        <v>3.82</v>
      </c>
      <c r="G2500" s="16">
        <v>34.679998397827198</v>
      </c>
      <c r="H2500" s="29">
        <v>1.1991076162379568</v>
      </c>
      <c r="I2500" s="26">
        <v>286.8</v>
      </c>
      <c r="J2500" s="30">
        <v>9.9476439790575924E-2</v>
      </c>
      <c r="K2500" s="31">
        <v>0.15871321236580052</v>
      </c>
      <c r="L2500" s="108">
        <f ca="1">REWS!R2500</f>
        <v>3.767137486740554</v>
      </c>
      <c r="M2500" s="22">
        <f t="shared" si="663"/>
        <v>3.7928941296814416</v>
      </c>
      <c r="N2500" s="22">
        <f t="shared" ca="1" si="664"/>
        <v>3.7404067170578918</v>
      </c>
      <c r="O2500" s="22">
        <f t="shared" si="665"/>
        <v>-5.5746009450071667E-2</v>
      </c>
      <c r="P2500" s="81">
        <f t="shared" ca="1" si="666"/>
        <v>4</v>
      </c>
      <c r="Q2500" s="22">
        <f t="shared" ca="1" si="667"/>
        <v>0.70562620951162258</v>
      </c>
      <c r="R2500" s="3">
        <f ca="1">IF(N2500&gt;'Power Curve'!$C$37,0,INDEX(Ci,$P2500,1)*POWER(1-Q2500,3)+INDEX(Ci,$P2500,2)*3*Q2500*POWER(1-Q2500,2)+INDEX(Ci,$P2500,3)*3*POWER(Q2500,2)*(1-Q2500)+INDEX(Ci,$P2500,4)*POWER(Q2500,3))</f>
        <v>43.92145360826764</v>
      </c>
      <c r="S2500" s="3">
        <f t="shared" si="668"/>
        <v>34.679998397827198</v>
      </c>
      <c r="T2500" s="3">
        <f t="shared" ca="1" si="669"/>
        <v>9.2414552104404422</v>
      </c>
      <c r="U2500" s="3">
        <f t="shared" ref="U2500:U2563" ca="1" si="677">IF(Z2500,ABS(T2500),"")</f>
        <v>9.2414552104404422</v>
      </c>
      <c r="W2500" s="34">
        <f t="shared" si="670"/>
        <v>4</v>
      </c>
      <c r="X2500" s="73" t="b">
        <f>COUNTIF('Power Curve'!$D$2:$D$31,W2500)&gt;0</f>
        <v>1</v>
      </c>
      <c r="Y2500" s="73" t="b">
        <f t="shared" si="671"/>
        <v>0</v>
      </c>
      <c r="Z2500" s="73" t="b">
        <f t="shared" ref="Z2500:Z2563" si="678">AND(X2500,NOT(Y2500))</f>
        <v>1</v>
      </c>
      <c r="AA2500" s="34" t="str">
        <f t="shared" si="672"/>
        <v>Outer</v>
      </c>
      <c r="AB2500" s="35" t="str">
        <f t="shared" ref="AB2500:AB2563" si="679">IF(Z2500,TEXT(ROUND(O2500+0.05,1)-0.1,"0.0")&amp;"-"&amp;TEXT(ROUND(O2500+0.05,1),"0.0"),"")</f>
        <v>-0.1-0.0</v>
      </c>
      <c r="AC2500" s="36" t="str">
        <f t="shared" si="673"/>
        <v>14-15</v>
      </c>
      <c r="AD2500" s="36" t="str">
        <f t="shared" si="674"/>
        <v>Mar</v>
      </c>
      <c r="AE2500" s="35" t="str">
        <f t="shared" si="675"/>
        <v>285-295</v>
      </c>
      <c r="AF2500" s="36" t="str">
        <f t="shared" si="676"/>
        <v>LWS-LTI</v>
      </c>
    </row>
    <row r="2501" spans="5:32" x14ac:dyDescent="0.3">
      <c r="E2501" s="12">
        <v>40991.618055555555</v>
      </c>
      <c r="F2501" s="16">
        <v>4.2699999999999996</v>
      </c>
      <c r="G2501" s="16">
        <v>97.939996719360693</v>
      </c>
      <c r="H2501" s="29">
        <v>1.1990204528685711</v>
      </c>
      <c r="I2501" s="26">
        <v>286.10000000000002</v>
      </c>
      <c r="J2501" s="30">
        <v>0.1896955503512881</v>
      </c>
      <c r="K2501" s="31">
        <v>0.25354636548934051</v>
      </c>
      <c r="L2501" s="108">
        <f ca="1">REWS!R2501</f>
        <v>4.2626126370227322</v>
      </c>
      <c r="M2501" s="22">
        <f t="shared" si="663"/>
        <v>4.2395982990506003</v>
      </c>
      <c r="N2501" s="22">
        <f t="shared" ca="1" si="664"/>
        <v>4.2322635328883305</v>
      </c>
      <c r="O2501" s="22">
        <f t="shared" si="665"/>
        <v>1.3293559912431498E-2</v>
      </c>
      <c r="P2501" s="81">
        <f t="shared" ca="1" si="666"/>
        <v>5</v>
      </c>
      <c r="Q2501" s="22">
        <f t="shared" ca="1" si="667"/>
        <v>8.9966744280632199E-2</v>
      </c>
      <c r="R2501" s="3">
        <f ca="1">IF(N2501&gt;'Power Curve'!$C$37,0,INDEX(Ci,$P2501,1)*POWER(1-Q2501,3)+INDEX(Ci,$P2501,2)*3*Q2501*POWER(1-Q2501,2)+INDEX(Ci,$P2501,3)*3*POWER(Q2501,2)*(1-Q2501)+INDEX(Ci,$P2501,4)*POWER(Q2501,3))</f>
        <v>84.963608319936014</v>
      </c>
      <c r="S2501" s="3">
        <f t="shared" si="668"/>
        <v>97.939996719360693</v>
      </c>
      <c r="T2501" s="3">
        <f t="shared" ca="1" si="669"/>
        <v>-12.976388399424678</v>
      </c>
      <c r="U2501" s="3">
        <f t="shared" ca="1" si="677"/>
        <v>12.976388399424678</v>
      </c>
      <c r="W2501" s="34">
        <f t="shared" si="670"/>
        <v>4</v>
      </c>
      <c r="X2501" s="73" t="b">
        <f>COUNTIF('Power Curve'!$D$2:$D$31,W2501)&gt;0</f>
        <v>1</v>
      </c>
      <c r="Y2501" s="73" t="b">
        <f t="shared" si="671"/>
        <v>0</v>
      </c>
      <c r="Z2501" s="73" t="b">
        <f t="shared" si="678"/>
        <v>1</v>
      </c>
      <c r="AA2501" s="34" t="str">
        <f t="shared" si="672"/>
        <v>Outer</v>
      </c>
      <c r="AB2501" s="35" t="str">
        <f t="shared" si="679"/>
        <v>0.0-0.1</v>
      </c>
      <c r="AC2501" s="36" t="str">
        <f t="shared" si="673"/>
        <v>14-15</v>
      </c>
      <c r="AD2501" s="36" t="str">
        <f t="shared" si="674"/>
        <v>Mar</v>
      </c>
      <c r="AE2501" s="35" t="str">
        <f t="shared" si="675"/>
        <v>285-295</v>
      </c>
      <c r="AF2501" s="36" t="str">
        <f t="shared" si="676"/>
        <v>LWS-HTI</v>
      </c>
    </row>
    <row r="2502" spans="5:32" x14ac:dyDescent="0.3">
      <c r="E2502" s="12">
        <v>40991.625</v>
      </c>
      <c r="F2502" s="16">
        <v>5</v>
      </c>
      <c r="G2502" s="16">
        <v>177.6099929809568</v>
      </c>
      <c r="H2502" s="29">
        <v>1.1987590387749083</v>
      </c>
      <c r="I2502" s="26">
        <v>287.7</v>
      </c>
      <c r="J2502" s="30">
        <v>0.09</v>
      </c>
      <c r="K2502" s="31">
        <v>0.25421909106894025</v>
      </c>
      <c r="L2502" s="108">
        <f ca="1">REWS!R2502</f>
        <v>4.9597007914224029</v>
      </c>
      <c r="M2502" s="22">
        <f t="shared" si="663"/>
        <v>4.9640400077382605</v>
      </c>
      <c r="N2502" s="22">
        <f t="shared" ca="1" si="664"/>
        <v>4.9240306310063842</v>
      </c>
      <c r="O2502" s="22">
        <f t="shared" si="665"/>
        <v>0.12525836128570736</v>
      </c>
      <c r="P2502" s="81">
        <f t="shared" ca="1" si="666"/>
        <v>5</v>
      </c>
      <c r="Q2502" s="22">
        <f t="shared" ca="1" si="667"/>
        <v>0.88098848717256339</v>
      </c>
      <c r="R2502" s="3">
        <f ca="1">IF(N2502&gt;'Power Curve'!$C$37,0,INDEX(Ci,$P2502,1)*POWER(1-Q2502,3)+INDEX(Ci,$P2502,2)*3*Q2502*POWER(1-Q2502,2)+INDEX(Ci,$P2502,3)*3*POWER(Q2502,2)*(1-Q2502)+INDEX(Ci,$P2502,4)*POWER(Q2502,3))</f>
        <v>194.60193321600235</v>
      </c>
      <c r="S2502" s="3">
        <f t="shared" si="668"/>
        <v>177.6099929809568</v>
      </c>
      <c r="T2502" s="3">
        <f t="shared" ca="1" si="669"/>
        <v>16.991940235045547</v>
      </c>
      <c r="U2502" s="3">
        <f t="shared" ca="1" si="677"/>
        <v>16.991940235045547</v>
      </c>
      <c r="W2502" s="34">
        <f t="shared" si="670"/>
        <v>5</v>
      </c>
      <c r="X2502" s="73" t="b">
        <f>COUNTIF('Power Curve'!$D$2:$D$31,W2502)&gt;0</f>
        <v>1</v>
      </c>
      <c r="Y2502" s="73" t="b">
        <f t="shared" si="671"/>
        <v>0</v>
      </c>
      <c r="Z2502" s="73" t="b">
        <f t="shared" si="678"/>
        <v>1</v>
      </c>
      <c r="AA2502" s="34" t="str">
        <f t="shared" si="672"/>
        <v>Outer</v>
      </c>
      <c r="AB2502" s="35" t="str">
        <f t="shared" si="679"/>
        <v>0.1-0.2</v>
      </c>
      <c r="AC2502" s="36" t="str">
        <f t="shared" si="673"/>
        <v>15-16</v>
      </c>
      <c r="AD2502" s="36" t="str">
        <f t="shared" si="674"/>
        <v>Mar</v>
      </c>
      <c r="AE2502" s="35" t="str">
        <f t="shared" si="675"/>
        <v>285-295</v>
      </c>
      <c r="AF2502" s="36" t="str">
        <f t="shared" si="676"/>
        <v>LWS-LTI</v>
      </c>
    </row>
    <row r="2503" spans="5:32" x14ac:dyDescent="0.3">
      <c r="E2503" s="12">
        <v>40991.631944444445</v>
      </c>
      <c r="F2503" s="16">
        <v>4.92</v>
      </c>
      <c r="G2503" s="16">
        <v>164.20000457763632</v>
      </c>
      <c r="H2503" s="29">
        <v>1.1986603561690332</v>
      </c>
      <c r="I2503" s="26">
        <v>293.39999999999998</v>
      </c>
      <c r="J2503" s="30">
        <v>8.7398373983739841E-2</v>
      </c>
      <c r="K2503" s="31">
        <v>0.23126105865825011</v>
      </c>
      <c r="L2503" s="108">
        <f ca="1">REWS!R2503</f>
        <v>4.8985523141579304</v>
      </c>
      <c r="M2503" s="22">
        <f t="shared" si="663"/>
        <v>4.8844813290559337</v>
      </c>
      <c r="N2503" s="22">
        <f t="shared" ca="1" si="664"/>
        <v>4.8631884792496241</v>
      </c>
      <c r="O2503" s="22">
        <f t="shared" si="665"/>
        <v>0.11296231103161086</v>
      </c>
      <c r="P2503" s="81">
        <f t="shared" ca="1" si="666"/>
        <v>5</v>
      </c>
      <c r="Q2503" s="22">
        <f t="shared" ca="1" si="667"/>
        <v>0.81141671214183686</v>
      </c>
      <c r="R2503" s="3">
        <f ca="1">IF(N2503&gt;'Power Curve'!$C$37,0,INDEX(Ci,$P2503,1)*POWER(1-Q2503,3)+INDEX(Ci,$P2503,2)*3*Q2503*POWER(1-Q2503,2)+INDEX(Ci,$P2503,3)*3*POWER(Q2503,2)*(1-Q2503)+INDEX(Ci,$P2503,4)*POWER(Q2503,3))</f>
        <v>184.23626159825923</v>
      </c>
      <c r="S2503" s="3">
        <f t="shared" si="668"/>
        <v>164.20000457763632</v>
      </c>
      <c r="T2503" s="3">
        <f t="shared" ca="1" si="669"/>
        <v>20.036257020622912</v>
      </c>
      <c r="U2503" s="3">
        <f t="shared" ca="1" si="677"/>
        <v>20.036257020622912</v>
      </c>
      <c r="W2503" s="34">
        <f t="shared" si="670"/>
        <v>5</v>
      </c>
      <c r="X2503" s="73" t="b">
        <f>COUNTIF('Power Curve'!$D$2:$D$31,W2503)&gt;0</f>
        <v>1</v>
      </c>
      <c r="Y2503" s="73" t="b">
        <f t="shared" si="671"/>
        <v>0</v>
      </c>
      <c r="Z2503" s="73" t="b">
        <f t="shared" si="678"/>
        <v>1</v>
      </c>
      <c r="AA2503" s="34" t="str">
        <f t="shared" si="672"/>
        <v>Outer</v>
      </c>
      <c r="AB2503" s="35" t="str">
        <f t="shared" si="679"/>
        <v>0.1-0.2</v>
      </c>
      <c r="AC2503" s="36" t="str">
        <f t="shared" si="673"/>
        <v>15-16</v>
      </c>
      <c r="AD2503" s="36" t="str">
        <f t="shared" si="674"/>
        <v>Mar</v>
      </c>
      <c r="AE2503" s="35" t="str">
        <f t="shared" si="675"/>
        <v>285-295</v>
      </c>
      <c r="AF2503" s="36" t="str">
        <f t="shared" si="676"/>
        <v>LWS-LTI</v>
      </c>
    </row>
    <row r="2504" spans="5:32" x14ac:dyDescent="0.3">
      <c r="E2504" s="12">
        <v>40991.638888888891</v>
      </c>
      <c r="F2504" s="16">
        <v>4.03</v>
      </c>
      <c r="G2504" s="16">
        <v>26.359999656677196</v>
      </c>
      <c r="H2504" s="29">
        <v>1.1992269543821945</v>
      </c>
      <c r="I2504" s="26">
        <v>297.10000000000002</v>
      </c>
      <c r="J2504" s="30">
        <v>0.10173697270471463</v>
      </c>
      <c r="K2504" s="31">
        <v>0.21086618690057968</v>
      </c>
      <c r="L2504" s="108">
        <f ca="1">REWS!R2504</f>
        <v>4.0399064951747228</v>
      </c>
      <c r="M2504" s="22">
        <f t="shared" si="663"/>
        <v>4.0015367551836336</v>
      </c>
      <c r="N2504" s="22">
        <f t="shared" ca="1" si="664"/>
        <v>4.0113732823689192</v>
      </c>
      <c r="O2504" s="22">
        <f t="shared" si="665"/>
        <v>-2.3499619102572304E-2</v>
      </c>
      <c r="P2504" s="81">
        <f t="shared" ca="1" si="666"/>
        <v>4</v>
      </c>
      <c r="Q2504" s="22">
        <f t="shared" ca="1" si="667"/>
        <v>0.89867933313419546</v>
      </c>
      <c r="R2504" s="3">
        <f ca="1">IF(N2504&gt;'Power Curve'!$C$37,0,INDEX(Ci,$P2504,1)*POWER(1-Q2504,3)+INDEX(Ci,$P2504,2)*3*Q2504*POWER(1-Q2504,2)+INDEX(Ci,$P2504,3)*3*POWER(Q2504,2)*(1-Q2504)+INDEX(Ci,$P2504,4)*POWER(Q2504,3))</f>
        <v>65.524926933502286</v>
      </c>
      <c r="S2504" s="3">
        <f t="shared" si="668"/>
        <v>26.359999656677196</v>
      </c>
      <c r="T2504" s="3">
        <f t="shared" ca="1" si="669"/>
        <v>39.16492727682509</v>
      </c>
      <c r="U2504" s="3">
        <f t="shared" ca="1" si="677"/>
        <v>39.16492727682509</v>
      </c>
      <c r="W2504" s="34">
        <f t="shared" si="670"/>
        <v>4</v>
      </c>
      <c r="X2504" s="73" t="b">
        <f>COUNTIF('Power Curve'!$D$2:$D$31,W2504)&gt;0</f>
        <v>1</v>
      </c>
      <c r="Y2504" s="73" t="b">
        <f t="shared" si="671"/>
        <v>0</v>
      </c>
      <c r="Z2504" s="73" t="b">
        <f t="shared" si="678"/>
        <v>1</v>
      </c>
      <c r="AA2504" s="34" t="str">
        <f t="shared" si="672"/>
        <v>Inner</v>
      </c>
      <c r="AB2504" s="35" t="str">
        <f t="shared" si="679"/>
        <v>-0.1-0.0</v>
      </c>
      <c r="AC2504" s="36" t="str">
        <f t="shared" si="673"/>
        <v>15-16</v>
      </c>
      <c r="AD2504" s="36" t="str">
        <f t="shared" si="674"/>
        <v>Mar</v>
      </c>
      <c r="AE2504" s="35" t="str">
        <f t="shared" si="675"/>
        <v>295-305</v>
      </c>
      <c r="AF2504" s="36" t="str">
        <f t="shared" si="676"/>
        <v>Inner-TI</v>
      </c>
    </row>
    <row r="2505" spans="5:32" x14ac:dyDescent="0.3">
      <c r="E2505" s="12">
        <v>40991.652777777781</v>
      </c>
      <c r="F2505" s="16">
        <v>3.59</v>
      </c>
      <c r="G2505" s="16">
        <v>25.299999237060497</v>
      </c>
      <c r="H2505" s="29">
        <v>1.1996081879515539</v>
      </c>
      <c r="I2505" s="26">
        <v>290.89999999999998</v>
      </c>
      <c r="J2505" s="30">
        <v>0.13649025069637882</v>
      </c>
      <c r="K2505" s="31">
        <v>8.4872882004991629E-2</v>
      </c>
      <c r="L2505" s="108">
        <f ca="1">REWS!R2505</f>
        <v>3.6260773529129322</v>
      </c>
      <c r="M2505" s="22">
        <f t="shared" si="663"/>
        <v>3.5650220975340225</v>
      </c>
      <c r="N2505" s="22">
        <f t="shared" ca="1" si="664"/>
        <v>3.6008484374658156</v>
      </c>
      <c r="O2505" s="22">
        <f t="shared" si="665"/>
        <v>-9.0964366582116082E-2</v>
      </c>
      <c r="P2505" s="81">
        <f t="shared" ca="1" si="666"/>
        <v>4</v>
      </c>
      <c r="Q2505" s="22">
        <f t="shared" ca="1" si="667"/>
        <v>0.60619637110437374</v>
      </c>
      <c r="R2505" s="3">
        <f ca="1">IF(N2505&gt;'Power Curve'!$C$37,0,INDEX(Ci,$P2505,1)*POWER(1-Q2505,3)+INDEX(Ci,$P2505,2)*3*Q2505*POWER(1-Q2505,2)+INDEX(Ci,$P2505,3)*3*POWER(Q2505,2)*(1-Q2505)+INDEX(Ci,$P2505,4)*POWER(Q2505,3))</f>
        <v>33.755391067049018</v>
      </c>
      <c r="S2505" s="3">
        <f t="shared" si="668"/>
        <v>25.299999237060497</v>
      </c>
      <c r="T2505" s="3">
        <f t="shared" ca="1" si="669"/>
        <v>8.4553918299885211</v>
      </c>
      <c r="U2505" s="3">
        <f t="shared" ca="1" si="677"/>
        <v>8.4553918299885211</v>
      </c>
      <c r="W2505" s="34">
        <f t="shared" si="670"/>
        <v>4</v>
      </c>
      <c r="X2505" s="73" t="b">
        <f>COUNTIF('Power Curve'!$D$2:$D$31,W2505)&gt;0</f>
        <v>1</v>
      </c>
      <c r="Y2505" s="73" t="b">
        <f t="shared" si="671"/>
        <v>0</v>
      </c>
      <c r="Z2505" s="73" t="b">
        <f t="shared" si="678"/>
        <v>1</v>
      </c>
      <c r="AA2505" s="34" t="str">
        <f t="shared" si="672"/>
        <v>Outer</v>
      </c>
      <c r="AB2505" s="35" t="str">
        <f t="shared" si="679"/>
        <v>-0.1-0.0</v>
      </c>
      <c r="AC2505" s="36" t="str">
        <f t="shared" si="673"/>
        <v>15-16</v>
      </c>
      <c r="AD2505" s="36" t="str">
        <f t="shared" si="674"/>
        <v>Mar</v>
      </c>
      <c r="AE2505" s="35" t="str">
        <f t="shared" si="675"/>
        <v>285-295</v>
      </c>
      <c r="AF2505" s="36" t="str">
        <f t="shared" si="676"/>
        <v>Inner-TI</v>
      </c>
    </row>
    <row r="2506" spans="5:32" x14ac:dyDescent="0.3">
      <c r="E2506" s="12">
        <v>40991.659722222219</v>
      </c>
      <c r="F2506" s="16">
        <v>3.69</v>
      </c>
      <c r="G2506" s="16">
        <v>14.050000190734911</v>
      </c>
      <c r="H2506" s="29">
        <v>1.1998264496422038</v>
      </c>
      <c r="I2506" s="26">
        <v>293</v>
      </c>
      <c r="J2506" s="30">
        <v>0.11653116531165311</v>
      </c>
      <c r="K2506" s="31">
        <v>0.16525755575819168</v>
      </c>
      <c r="L2506" s="108">
        <f ca="1">REWS!R2506</f>
        <v>3.7192754891427602</v>
      </c>
      <c r="M2506" s="22">
        <f t="shared" si="663"/>
        <v>3.6645485550026922</v>
      </c>
      <c r="N2506" s="22">
        <f t="shared" ca="1" si="664"/>
        <v>3.6936221190772445</v>
      </c>
      <c r="O2506" s="22">
        <f t="shared" si="665"/>
        <v>-7.5582231748863637E-2</v>
      </c>
      <c r="P2506" s="81">
        <f t="shared" ca="1" si="666"/>
        <v>4</v>
      </c>
      <c r="Q2506" s="22">
        <f t="shared" ca="1" si="667"/>
        <v>0.672294005712888</v>
      </c>
      <c r="R2506" s="3">
        <f ca="1">IF(N2506&gt;'Power Curve'!$C$37,0,INDEX(Ci,$P2506,1)*POWER(1-Q2506,3)+INDEX(Ci,$P2506,2)*3*Q2506*POWER(1-Q2506,2)+INDEX(Ci,$P2506,3)*3*POWER(Q2506,2)*(1-Q2506)+INDEX(Ci,$P2506,4)*POWER(Q2506,3))</f>
        <v>40.422389565164266</v>
      </c>
      <c r="S2506" s="3">
        <f t="shared" si="668"/>
        <v>14.050000190734911</v>
      </c>
      <c r="T2506" s="3">
        <f t="shared" ca="1" si="669"/>
        <v>26.372389374429353</v>
      </c>
      <c r="U2506" s="3">
        <f t="shared" ca="1" si="677"/>
        <v>26.372389374429353</v>
      </c>
      <c r="W2506" s="34">
        <f t="shared" si="670"/>
        <v>4</v>
      </c>
      <c r="X2506" s="73" t="b">
        <f>COUNTIF('Power Curve'!$D$2:$D$31,W2506)&gt;0</f>
        <v>1</v>
      </c>
      <c r="Y2506" s="73" t="b">
        <f t="shared" si="671"/>
        <v>0</v>
      </c>
      <c r="Z2506" s="73" t="b">
        <f t="shared" si="678"/>
        <v>1</v>
      </c>
      <c r="AA2506" s="34" t="str">
        <f t="shared" si="672"/>
        <v>Inner</v>
      </c>
      <c r="AB2506" s="35" t="str">
        <f t="shared" si="679"/>
        <v>-0.1-0.0</v>
      </c>
      <c r="AC2506" s="36" t="str">
        <f t="shared" si="673"/>
        <v>15-16</v>
      </c>
      <c r="AD2506" s="36" t="str">
        <f t="shared" si="674"/>
        <v>Mar</v>
      </c>
      <c r="AE2506" s="35" t="str">
        <f t="shared" si="675"/>
        <v>285-295</v>
      </c>
      <c r="AF2506" s="36" t="str">
        <f t="shared" si="676"/>
        <v>Inner-TI</v>
      </c>
    </row>
    <row r="2507" spans="5:32" x14ac:dyDescent="0.3">
      <c r="E2507" s="12">
        <v>40991.666666666664</v>
      </c>
      <c r="F2507" s="16">
        <v>3.59</v>
      </c>
      <c r="G2507" s="16">
        <v>6.9900002479552903</v>
      </c>
      <c r="H2507" s="29">
        <v>1.2001321487445102</v>
      </c>
      <c r="I2507" s="26">
        <v>279</v>
      </c>
      <c r="J2507" s="30">
        <v>0.13370473537604458</v>
      </c>
      <c r="K2507" s="31">
        <v>0.34608279539189618</v>
      </c>
      <c r="L2507" s="108">
        <f ca="1">REWS!R2507</f>
        <v>3.5956598118223346</v>
      </c>
      <c r="M2507" s="22">
        <f t="shared" si="663"/>
        <v>3.5655410614017131</v>
      </c>
      <c r="N2507" s="22">
        <f t="shared" ca="1" si="664"/>
        <v>3.5711623125026439</v>
      </c>
      <c r="O2507" s="22">
        <f t="shared" si="665"/>
        <v>-9.0884159043443102E-2</v>
      </c>
      <c r="P2507" s="81">
        <f t="shared" ca="1" si="666"/>
        <v>4</v>
      </c>
      <c r="Q2507" s="22">
        <f t="shared" ca="1" si="667"/>
        <v>0.58504616334419479</v>
      </c>
      <c r="R2507" s="3">
        <f ca="1">IF(N2507&gt;'Power Curve'!$C$37,0,INDEX(Ci,$P2507,1)*POWER(1-Q2507,3)+INDEX(Ci,$P2507,2)*3*Q2507*POWER(1-Q2507,2)+INDEX(Ci,$P2507,3)*3*POWER(Q2507,2)*(1-Q2507)+INDEX(Ci,$P2507,4)*POWER(Q2507,3))</f>
        <v>31.706484064383517</v>
      </c>
      <c r="S2507" s="3">
        <f t="shared" si="668"/>
        <v>6.9900002479552903</v>
      </c>
      <c r="T2507" s="3">
        <f t="shared" ca="1" si="669"/>
        <v>24.716483816428227</v>
      </c>
      <c r="U2507" s="3">
        <f t="shared" ca="1" si="677"/>
        <v>24.716483816428227</v>
      </c>
      <c r="W2507" s="34">
        <f t="shared" si="670"/>
        <v>4</v>
      </c>
      <c r="X2507" s="73" t="b">
        <f>COUNTIF('Power Curve'!$D$2:$D$31,W2507)&gt;0</f>
        <v>1</v>
      </c>
      <c r="Y2507" s="73" t="b">
        <f t="shared" si="671"/>
        <v>0</v>
      </c>
      <c r="Z2507" s="73" t="b">
        <f t="shared" si="678"/>
        <v>1</v>
      </c>
      <c r="AA2507" s="34" t="str">
        <f t="shared" si="672"/>
        <v>Outer</v>
      </c>
      <c r="AB2507" s="35" t="str">
        <f t="shared" si="679"/>
        <v>-0.1-0.0</v>
      </c>
      <c r="AC2507" s="36" t="str">
        <f t="shared" si="673"/>
        <v>16-17</v>
      </c>
      <c r="AD2507" s="36" t="str">
        <f t="shared" si="674"/>
        <v>Mar</v>
      </c>
      <c r="AE2507" s="35" t="str">
        <f t="shared" si="675"/>
        <v>275-285</v>
      </c>
      <c r="AF2507" s="36" t="str">
        <f t="shared" si="676"/>
        <v>Inner-TI</v>
      </c>
    </row>
    <row r="2508" spans="5:32" x14ac:dyDescent="0.3">
      <c r="E2508" s="12">
        <v>40991.673611111109</v>
      </c>
      <c r="F2508" s="16">
        <v>4.58</v>
      </c>
      <c r="G2508" s="16">
        <v>108.23999404907229</v>
      </c>
      <c r="H2508" s="29">
        <v>1.1989423736745384</v>
      </c>
      <c r="I2508" s="26">
        <v>279.10000000000002</v>
      </c>
      <c r="J2508" s="30">
        <v>0.13100436681222707</v>
      </c>
      <c r="K2508" s="31">
        <v>0.52799035309572784</v>
      </c>
      <c r="L2508" s="108">
        <f ca="1">REWS!R2508</f>
        <v>4.6037086724217211</v>
      </c>
      <c r="M2508" s="22">
        <f t="shared" si="663"/>
        <v>4.54729244024157</v>
      </c>
      <c r="N2508" s="22">
        <f t="shared" ca="1" si="664"/>
        <v>4.5708317998204899</v>
      </c>
      <c r="O2508" s="22">
        <f t="shared" si="665"/>
        <v>6.0848681310088318E-2</v>
      </c>
      <c r="P2508" s="81">
        <f t="shared" ca="1" si="666"/>
        <v>5</v>
      </c>
      <c r="Q2508" s="22">
        <f t="shared" ca="1" si="667"/>
        <v>0.4771127379614033</v>
      </c>
      <c r="R2508" s="3">
        <f ca="1">IF(N2508&gt;'Power Curve'!$C$37,0,INDEX(Ci,$P2508,1)*POWER(1-Q2508,3)+INDEX(Ci,$P2508,2)*3*Q2508*POWER(1-Q2508,2)+INDEX(Ci,$P2508,3)*3*POWER(Q2508,2)*(1-Q2508)+INDEX(Ci,$P2508,4)*POWER(Q2508,3))</f>
        <v>133.29759257411675</v>
      </c>
      <c r="S2508" s="3">
        <f t="shared" si="668"/>
        <v>108.23999404907229</v>
      </c>
      <c r="T2508" s="3">
        <f t="shared" ca="1" si="669"/>
        <v>25.057598525044455</v>
      </c>
      <c r="U2508" s="3">
        <f t="shared" ca="1" si="677"/>
        <v>25.057598525044455</v>
      </c>
      <c r="W2508" s="34">
        <f t="shared" si="670"/>
        <v>5</v>
      </c>
      <c r="X2508" s="73" t="b">
        <f>COUNTIF('Power Curve'!$D$2:$D$31,W2508)&gt;0</f>
        <v>1</v>
      </c>
      <c r="Y2508" s="73" t="b">
        <f t="shared" si="671"/>
        <v>0</v>
      </c>
      <c r="Z2508" s="73" t="b">
        <f t="shared" si="678"/>
        <v>1</v>
      </c>
      <c r="AA2508" s="34" t="str">
        <f t="shared" si="672"/>
        <v>Outer</v>
      </c>
      <c r="AB2508" s="35" t="str">
        <f t="shared" si="679"/>
        <v>0.0-0.1</v>
      </c>
      <c r="AC2508" s="36" t="str">
        <f t="shared" si="673"/>
        <v>16-17</v>
      </c>
      <c r="AD2508" s="36" t="str">
        <f t="shared" si="674"/>
        <v>Mar</v>
      </c>
      <c r="AE2508" s="35" t="str">
        <f t="shared" si="675"/>
        <v>275-285</v>
      </c>
      <c r="AF2508" s="36" t="str">
        <f t="shared" si="676"/>
        <v>Inner-TI</v>
      </c>
    </row>
    <row r="2509" spans="5:32" x14ac:dyDescent="0.3">
      <c r="E2509" s="12">
        <v>40991.680555555555</v>
      </c>
      <c r="F2509" s="16">
        <v>4.41</v>
      </c>
      <c r="G2509" s="16">
        <v>129.4400062561038</v>
      </c>
      <c r="H2509" s="29">
        <v>1.1995531885041526</v>
      </c>
      <c r="I2509" s="26">
        <v>279.89999999999998</v>
      </c>
      <c r="J2509" s="30">
        <v>8.6167800453514742E-2</v>
      </c>
      <c r="K2509" s="31">
        <v>0.28968918343528355</v>
      </c>
      <c r="L2509" s="108">
        <f ca="1">REWS!R2509</f>
        <v>4.4408944101386991</v>
      </c>
      <c r="M2509" s="22">
        <f t="shared" si="663"/>
        <v>4.3792499100423647</v>
      </c>
      <c r="N2509" s="22">
        <f t="shared" ca="1" si="664"/>
        <v>4.4099288993441128</v>
      </c>
      <c r="O2509" s="22">
        <f t="shared" si="665"/>
        <v>3.4877166569309281E-2</v>
      </c>
      <c r="P2509" s="81">
        <f t="shared" ca="1" si="666"/>
        <v>5</v>
      </c>
      <c r="Q2509" s="22">
        <f t="shared" ca="1" si="667"/>
        <v>0.2931235122271228</v>
      </c>
      <c r="R2509" s="3">
        <f ca="1">IF(N2509&gt;'Power Curve'!$C$37,0,INDEX(Ci,$P2509,1)*POWER(1-Q2509,3)+INDEX(Ci,$P2509,2)*3*Q2509*POWER(1-Q2509,2)+INDEX(Ci,$P2509,3)*3*POWER(Q2509,2)*(1-Q2509)+INDEX(Ci,$P2509,4)*POWER(Q2509,3))</f>
        <v>107.76163568599719</v>
      </c>
      <c r="S2509" s="3">
        <f t="shared" si="668"/>
        <v>129.4400062561038</v>
      </c>
      <c r="T2509" s="3">
        <f t="shared" ca="1" si="669"/>
        <v>-21.678370570106608</v>
      </c>
      <c r="U2509" s="3">
        <f t="shared" ca="1" si="677"/>
        <v>21.678370570106608</v>
      </c>
      <c r="W2509" s="34">
        <f t="shared" si="670"/>
        <v>4</v>
      </c>
      <c r="X2509" s="73" t="b">
        <f>COUNTIF('Power Curve'!$D$2:$D$31,W2509)&gt;0</f>
        <v>1</v>
      </c>
      <c r="Y2509" s="73" t="b">
        <f t="shared" si="671"/>
        <v>0</v>
      </c>
      <c r="Z2509" s="73" t="b">
        <f t="shared" si="678"/>
        <v>1</v>
      </c>
      <c r="AA2509" s="34" t="str">
        <f t="shared" si="672"/>
        <v>Outer</v>
      </c>
      <c r="AB2509" s="35" t="str">
        <f t="shared" si="679"/>
        <v>0.0-0.1</v>
      </c>
      <c r="AC2509" s="36" t="str">
        <f t="shared" si="673"/>
        <v>16-17</v>
      </c>
      <c r="AD2509" s="36" t="str">
        <f t="shared" si="674"/>
        <v>Mar</v>
      </c>
      <c r="AE2509" s="35" t="str">
        <f t="shared" si="675"/>
        <v>275-285</v>
      </c>
      <c r="AF2509" s="36" t="str">
        <f t="shared" si="676"/>
        <v>LWS-LTI</v>
      </c>
    </row>
    <row r="2510" spans="5:32" x14ac:dyDescent="0.3">
      <c r="E2510" s="12">
        <v>40991.6875</v>
      </c>
      <c r="F2510" s="16">
        <v>5.76</v>
      </c>
      <c r="G2510" s="16">
        <v>268.43999099731434</v>
      </c>
      <c r="H2510" s="29">
        <v>1.1991168285643563</v>
      </c>
      <c r="I2510" s="26">
        <v>273.2</v>
      </c>
      <c r="J2510" s="30">
        <v>0.11284722222222222</v>
      </c>
      <c r="K2510" s="31">
        <v>0.39292585737188379</v>
      </c>
      <c r="L2510" s="108">
        <f ca="1">REWS!R2510</f>
        <v>5.7654013670194963</v>
      </c>
      <c r="M2510" s="22">
        <f t="shared" si="663"/>
        <v>5.7191429671815568</v>
      </c>
      <c r="N2510" s="22">
        <f t="shared" ca="1" si="664"/>
        <v>5.7245060210361958</v>
      </c>
      <c r="O2510" s="22">
        <f t="shared" si="665"/>
        <v>0.24196195780225277</v>
      </c>
      <c r="P2510" s="81">
        <f t="shared" ca="1" si="666"/>
        <v>6</v>
      </c>
      <c r="Q2510" s="22">
        <f t="shared" ca="1" si="667"/>
        <v>0.69411127887726776</v>
      </c>
      <c r="R2510" s="3">
        <f ca="1">IF(N2510&gt;'Power Curve'!$C$37,0,INDEX(Ci,$P2510,1)*POWER(1-Q2510,3)+INDEX(Ci,$P2510,2)*3*Q2510*POWER(1-Q2510,2)+INDEX(Ci,$P2510,3)*3*POWER(Q2510,2)*(1-Q2510)+INDEX(Ci,$P2510,4)*POWER(Q2510,3))</f>
        <v>316.06734612053276</v>
      </c>
      <c r="S2510" s="3">
        <f t="shared" si="668"/>
        <v>268.43999099731434</v>
      </c>
      <c r="T2510" s="3">
        <f t="shared" ca="1" si="669"/>
        <v>47.627355123218422</v>
      </c>
      <c r="U2510" s="3">
        <f t="shared" ca="1" si="677"/>
        <v>47.627355123218422</v>
      </c>
      <c r="W2510" s="34">
        <f t="shared" si="670"/>
        <v>6</v>
      </c>
      <c r="X2510" s="73" t="b">
        <f>COUNTIF('Power Curve'!$D$2:$D$31,W2510)&gt;0</f>
        <v>1</v>
      </c>
      <c r="Y2510" s="73" t="b">
        <f t="shared" si="671"/>
        <v>0</v>
      </c>
      <c r="Z2510" s="73" t="b">
        <f t="shared" si="678"/>
        <v>1</v>
      </c>
      <c r="AA2510" s="34" t="str">
        <f t="shared" si="672"/>
        <v>Outer</v>
      </c>
      <c r="AB2510" s="35" t="str">
        <f t="shared" si="679"/>
        <v>0.2-0.3</v>
      </c>
      <c r="AC2510" s="36" t="str">
        <f t="shared" si="673"/>
        <v>16-17</v>
      </c>
      <c r="AD2510" s="36" t="str">
        <f t="shared" si="674"/>
        <v>Mar</v>
      </c>
      <c r="AE2510" s="35" t="str">
        <f t="shared" si="675"/>
        <v>265-275</v>
      </c>
      <c r="AF2510" s="36" t="str">
        <f t="shared" si="676"/>
        <v>Inner-TI</v>
      </c>
    </row>
    <row r="2511" spans="5:32" x14ac:dyDescent="0.3">
      <c r="E2511" s="12">
        <v>40991.694444444445</v>
      </c>
      <c r="F2511" s="16">
        <v>6.45</v>
      </c>
      <c r="G2511" s="16">
        <v>354.98999786376953</v>
      </c>
      <c r="H2511" s="29">
        <v>1.198625612149129</v>
      </c>
      <c r="I2511" s="26">
        <v>273.10000000000002</v>
      </c>
      <c r="J2511" s="30">
        <v>7.7519379844961239E-2</v>
      </c>
      <c r="K2511" s="31">
        <v>0.40264238925705931</v>
      </c>
      <c r="L2511" s="108">
        <f ca="1">REWS!R2511</f>
        <v>6.4356485008305766</v>
      </c>
      <c r="M2511" s="22">
        <f t="shared" si="663"/>
        <v>6.4033740187278267</v>
      </c>
      <c r="N2511" s="22">
        <f t="shared" ca="1" si="664"/>
        <v>6.3891262641679383</v>
      </c>
      <c r="O2511" s="22">
        <f t="shared" si="665"/>
        <v>0.34771207249206804</v>
      </c>
      <c r="P2511" s="81">
        <f t="shared" ca="1" si="666"/>
        <v>7</v>
      </c>
      <c r="Q2511" s="22">
        <f t="shared" ca="1" si="667"/>
        <v>0.36364320707167452</v>
      </c>
      <c r="R2511" s="3">
        <f ca="1">IF(N2511&gt;'Power Curve'!$C$37,0,INDEX(Ci,$P2511,1)*POWER(1-Q2511,3)+INDEX(Ci,$P2511,2)*3*Q2511*POWER(1-Q2511,2)+INDEX(Ci,$P2511,3)*3*POWER(Q2511,2)*(1-Q2511)+INDEX(Ci,$P2511,4)*POWER(Q2511,3))</f>
        <v>444.6131859593134</v>
      </c>
      <c r="S2511" s="3">
        <f t="shared" si="668"/>
        <v>354.98999786376953</v>
      </c>
      <c r="T2511" s="3">
        <f t="shared" ca="1" si="669"/>
        <v>89.623188095543867</v>
      </c>
      <c r="U2511" s="3">
        <f t="shared" ca="1" si="677"/>
        <v>89.623188095543867</v>
      </c>
      <c r="W2511" s="34">
        <f t="shared" si="670"/>
        <v>6</v>
      </c>
      <c r="X2511" s="73" t="b">
        <f>COUNTIF('Power Curve'!$D$2:$D$31,W2511)&gt;0</f>
        <v>1</v>
      </c>
      <c r="Y2511" s="73" t="b">
        <f t="shared" si="671"/>
        <v>0</v>
      </c>
      <c r="Z2511" s="73" t="b">
        <f t="shared" si="678"/>
        <v>1</v>
      </c>
      <c r="AA2511" s="34" t="str">
        <f t="shared" si="672"/>
        <v>Outer</v>
      </c>
      <c r="AB2511" s="35" t="str">
        <f t="shared" si="679"/>
        <v>0.3-0.4</v>
      </c>
      <c r="AC2511" s="36" t="str">
        <f t="shared" si="673"/>
        <v>16-17</v>
      </c>
      <c r="AD2511" s="36" t="str">
        <f t="shared" si="674"/>
        <v>Mar</v>
      </c>
      <c r="AE2511" s="35" t="str">
        <f t="shared" si="675"/>
        <v>265-275</v>
      </c>
      <c r="AF2511" s="36" t="str">
        <f t="shared" si="676"/>
        <v>LWS-LTI</v>
      </c>
    </row>
    <row r="2512" spans="5:32" x14ac:dyDescent="0.3">
      <c r="E2512" s="12">
        <v>40991.701388888891</v>
      </c>
      <c r="F2512" s="16">
        <v>6.58</v>
      </c>
      <c r="G2512" s="16">
        <v>426.84000778198265</v>
      </c>
      <c r="H2512" s="29">
        <v>1.1985384267789441</v>
      </c>
      <c r="I2512" s="26">
        <v>275</v>
      </c>
      <c r="J2512" s="30">
        <v>0.10790273556231002</v>
      </c>
      <c r="K2512" s="31">
        <v>0.28876467209487416</v>
      </c>
      <c r="L2512" s="108">
        <f ca="1">REWS!R2512</f>
        <v>6.5404095165157745</v>
      </c>
      <c r="M2512" s="22">
        <f t="shared" si="663"/>
        <v>6.5322758814980011</v>
      </c>
      <c r="N2512" s="22">
        <f t="shared" ca="1" si="664"/>
        <v>6.4929725440510637</v>
      </c>
      <c r="O2512" s="22">
        <f t="shared" si="665"/>
        <v>0.36763427090862871</v>
      </c>
      <c r="P2512" s="81">
        <f t="shared" ca="1" si="666"/>
        <v>7</v>
      </c>
      <c r="Q2512" s="22">
        <f t="shared" ca="1" si="667"/>
        <v>0.46920775329639952</v>
      </c>
      <c r="R2512" s="3">
        <f ca="1">IF(N2512&gt;'Power Curve'!$C$37,0,INDEX(Ci,$P2512,1)*POWER(1-Q2512,3)+INDEX(Ci,$P2512,2)*3*Q2512*POWER(1-Q2512,2)+INDEX(Ci,$P2512,3)*3*POWER(Q2512,2)*(1-Q2512)+INDEX(Ci,$P2512,4)*POWER(Q2512,3))</f>
        <v>469.03229471575128</v>
      </c>
      <c r="S2512" s="3">
        <f t="shared" si="668"/>
        <v>426.84000778198265</v>
      </c>
      <c r="T2512" s="3">
        <f t="shared" ca="1" si="669"/>
        <v>42.192286933768628</v>
      </c>
      <c r="U2512" s="3">
        <f t="shared" ca="1" si="677"/>
        <v>42.192286933768628</v>
      </c>
      <c r="W2512" s="34">
        <f t="shared" si="670"/>
        <v>7</v>
      </c>
      <c r="X2512" s="73" t="b">
        <f>COUNTIF('Power Curve'!$D$2:$D$31,W2512)&gt;0</f>
        <v>1</v>
      </c>
      <c r="Y2512" s="73" t="b">
        <f t="shared" si="671"/>
        <v>0</v>
      </c>
      <c r="Z2512" s="73" t="b">
        <f t="shared" si="678"/>
        <v>1</v>
      </c>
      <c r="AA2512" s="34" t="str">
        <f t="shared" si="672"/>
        <v>Inner</v>
      </c>
      <c r="AB2512" s="35" t="str">
        <f t="shared" si="679"/>
        <v>0.3-0.4</v>
      </c>
      <c r="AC2512" s="36" t="str">
        <f t="shared" si="673"/>
        <v>16-17</v>
      </c>
      <c r="AD2512" s="36" t="str">
        <f t="shared" si="674"/>
        <v>Mar</v>
      </c>
      <c r="AE2512" s="35" t="str">
        <f t="shared" si="675"/>
        <v>275-285</v>
      </c>
      <c r="AF2512" s="36" t="str">
        <f t="shared" si="676"/>
        <v>Inner-TI</v>
      </c>
    </row>
    <row r="2513" spans="5:32" x14ac:dyDescent="0.3">
      <c r="E2513" s="12">
        <v>40991.708333333336</v>
      </c>
      <c r="F2513" s="16">
        <v>6.64</v>
      </c>
      <c r="G2513" s="16">
        <v>468.96999740600609</v>
      </c>
      <c r="H2513" s="29">
        <v>1.1984948383303413</v>
      </c>
      <c r="I2513" s="26">
        <v>273.89999999999998</v>
      </c>
      <c r="J2513" s="30">
        <v>8.4337349397590369E-2</v>
      </c>
      <c r="K2513" s="31">
        <v>0.2516271699440259</v>
      </c>
      <c r="L2513" s="108">
        <f ca="1">REWS!R2513</f>
        <v>6.6414515953503219</v>
      </c>
      <c r="M2513" s="22">
        <f t="shared" si="663"/>
        <v>6.5917607955031139</v>
      </c>
      <c r="N2513" s="22">
        <f t="shared" ca="1" si="664"/>
        <v>6.5932018450996779</v>
      </c>
      <c r="O2513" s="22">
        <f t="shared" si="665"/>
        <v>0.37682785612248115</v>
      </c>
      <c r="P2513" s="81">
        <f t="shared" ca="1" si="666"/>
        <v>7</v>
      </c>
      <c r="Q2513" s="22">
        <f t="shared" ca="1" si="667"/>
        <v>0.57109547325638643</v>
      </c>
      <c r="R2513" s="3">
        <f ca="1">IF(N2513&gt;'Power Curve'!$C$37,0,INDEX(Ci,$P2513,1)*POWER(1-Q2513,3)+INDEX(Ci,$P2513,2)*3*Q2513*POWER(1-Q2513,2)+INDEX(Ci,$P2513,3)*3*POWER(Q2513,2)*(1-Q2513)+INDEX(Ci,$P2513,4)*POWER(Q2513,3))</f>
        <v>493.35880645320481</v>
      </c>
      <c r="S2513" s="3">
        <f t="shared" si="668"/>
        <v>468.96999740600609</v>
      </c>
      <c r="T2513" s="3">
        <f t="shared" ca="1" si="669"/>
        <v>24.38880904719872</v>
      </c>
      <c r="U2513" s="3">
        <f t="shared" ca="1" si="677"/>
        <v>24.38880904719872</v>
      </c>
      <c r="W2513" s="34">
        <f t="shared" si="670"/>
        <v>7</v>
      </c>
      <c r="X2513" s="73" t="b">
        <f>COUNTIF('Power Curve'!$D$2:$D$31,W2513)&gt;0</f>
        <v>1</v>
      </c>
      <c r="Y2513" s="73" t="b">
        <f t="shared" si="671"/>
        <v>0</v>
      </c>
      <c r="Z2513" s="73" t="b">
        <f t="shared" si="678"/>
        <v>1</v>
      </c>
      <c r="AA2513" s="34" t="str">
        <f t="shared" si="672"/>
        <v>Outer</v>
      </c>
      <c r="AB2513" s="35" t="str">
        <f t="shared" si="679"/>
        <v>0.3-0.4</v>
      </c>
      <c r="AC2513" s="36" t="str">
        <f t="shared" si="673"/>
        <v>17-18</v>
      </c>
      <c r="AD2513" s="36" t="str">
        <f t="shared" si="674"/>
        <v>Mar</v>
      </c>
      <c r="AE2513" s="35" t="str">
        <f t="shared" si="675"/>
        <v>265-275</v>
      </c>
      <c r="AF2513" s="36" t="str">
        <f t="shared" si="676"/>
        <v>LWS-LTI</v>
      </c>
    </row>
    <row r="2514" spans="5:32" x14ac:dyDescent="0.3">
      <c r="E2514" s="12">
        <v>40991.715277777781</v>
      </c>
      <c r="F2514" s="16">
        <v>6.42</v>
      </c>
      <c r="G2514" s="16">
        <v>428.58001327514609</v>
      </c>
      <c r="H2514" s="29">
        <v>1.1984948383303413</v>
      </c>
      <c r="I2514" s="26">
        <v>275.3</v>
      </c>
      <c r="J2514" s="30">
        <v>7.6323987538940805E-2</v>
      </c>
      <c r="K2514" s="31">
        <v>0.25299913328028406</v>
      </c>
      <c r="L2514" s="108">
        <f ca="1">REWS!R2514</f>
        <v>6.4888615653122592</v>
      </c>
      <c r="M2514" s="22">
        <f t="shared" si="663"/>
        <v>6.3733590823990953</v>
      </c>
      <c r="N2514" s="22">
        <f t="shared" ca="1" si="664"/>
        <v>6.4417203725410124</v>
      </c>
      <c r="O2514" s="22">
        <f t="shared" si="665"/>
        <v>0.34307316732692261</v>
      </c>
      <c r="P2514" s="81">
        <f t="shared" ca="1" si="666"/>
        <v>7</v>
      </c>
      <c r="Q2514" s="22">
        <f t="shared" ca="1" si="667"/>
        <v>0.41710755062587979</v>
      </c>
      <c r="R2514" s="3">
        <f ca="1">IF(N2514&gt;'Power Curve'!$C$37,0,INDEX(Ci,$P2514,1)*POWER(1-Q2514,3)+INDEX(Ci,$P2514,2)*3*Q2514*POWER(1-Q2514,2)+INDEX(Ci,$P2514,3)*3*POWER(Q2514,2)*(1-Q2514)+INDEX(Ci,$P2514,4)*POWER(Q2514,3))</f>
        <v>456.86996347322918</v>
      </c>
      <c r="S2514" s="3">
        <f t="shared" si="668"/>
        <v>428.58001327514609</v>
      </c>
      <c r="T2514" s="3">
        <f t="shared" ca="1" si="669"/>
        <v>28.289950198083091</v>
      </c>
      <c r="U2514" s="3">
        <f t="shared" ca="1" si="677"/>
        <v>28.289950198083091</v>
      </c>
      <c r="W2514" s="34">
        <f t="shared" si="670"/>
        <v>6</v>
      </c>
      <c r="X2514" s="73" t="b">
        <f>COUNTIF('Power Curve'!$D$2:$D$31,W2514)&gt;0</f>
        <v>1</v>
      </c>
      <c r="Y2514" s="73" t="b">
        <f t="shared" si="671"/>
        <v>0</v>
      </c>
      <c r="Z2514" s="73" t="b">
        <f t="shared" si="678"/>
        <v>1</v>
      </c>
      <c r="AA2514" s="34" t="str">
        <f t="shared" si="672"/>
        <v>Outer</v>
      </c>
      <c r="AB2514" s="35" t="str">
        <f t="shared" si="679"/>
        <v>0.3-0.4</v>
      </c>
      <c r="AC2514" s="36" t="str">
        <f t="shared" si="673"/>
        <v>17-18</v>
      </c>
      <c r="AD2514" s="36" t="str">
        <f t="shared" si="674"/>
        <v>Mar</v>
      </c>
      <c r="AE2514" s="35" t="str">
        <f t="shared" si="675"/>
        <v>275-285</v>
      </c>
      <c r="AF2514" s="36" t="str">
        <f t="shared" si="676"/>
        <v>LWS-LTI</v>
      </c>
    </row>
    <row r="2515" spans="5:32" x14ac:dyDescent="0.3">
      <c r="E2515" s="12">
        <v>40991.722222222219</v>
      </c>
      <c r="F2515" s="16">
        <v>7.3</v>
      </c>
      <c r="G2515" s="16">
        <v>592.09002494812057</v>
      </c>
      <c r="H2515" s="29">
        <v>1.1978296141549973</v>
      </c>
      <c r="I2515" s="26">
        <v>279.60000000000002</v>
      </c>
      <c r="J2515" s="30">
        <v>0.11917808219178082</v>
      </c>
      <c r="K2515" s="31">
        <v>0.24417593647974675</v>
      </c>
      <c r="L2515" s="108">
        <f ca="1">REWS!R2515</f>
        <v>7.2509467435127712</v>
      </c>
      <c r="M2515" s="22">
        <f t="shared" si="663"/>
        <v>7.2456248779614603</v>
      </c>
      <c r="N2515" s="22">
        <f t="shared" ca="1" si="664"/>
        <v>7.1969370018588732</v>
      </c>
      <c r="O2515" s="22">
        <f t="shared" si="665"/>
        <v>0.4778846578494122</v>
      </c>
      <c r="P2515" s="81">
        <f t="shared" ca="1" si="666"/>
        <v>8</v>
      </c>
      <c r="Q2515" s="22">
        <f t="shared" ca="1" si="667"/>
        <v>0.18299022989548192</v>
      </c>
      <c r="R2515" s="3">
        <f ca="1">IF(N2515&gt;'Power Curve'!$C$37,0,INDEX(Ci,$P2515,1)*POWER(1-Q2515,3)+INDEX(Ci,$P2515,2)*3*Q2515*POWER(1-Q2515,2)+INDEX(Ci,$P2515,3)*3*POWER(Q2515,2)*(1-Q2515)+INDEX(Ci,$P2515,4)*POWER(Q2515,3))</f>
        <v>648.06260023573316</v>
      </c>
      <c r="S2515" s="3">
        <f t="shared" si="668"/>
        <v>592.09002494812057</v>
      </c>
      <c r="T2515" s="3">
        <f t="shared" ca="1" si="669"/>
        <v>55.972575287612585</v>
      </c>
      <c r="U2515" s="3">
        <f t="shared" ca="1" si="677"/>
        <v>55.972575287612585</v>
      </c>
      <c r="W2515" s="34">
        <f t="shared" si="670"/>
        <v>7</v>
      </c>
      <c r="X2515" s="73" t="b">
        <f>COUNTIF('Power Curve'!$D$2:$D$31,W2515)&gt;0</f>
        <v>1</v>
      </c>
      <c r="Y2515" s="73" t="b">
        <f t="shared" si="671"/>
        <v>0</v>
      </c>
      <c r="Z2515" s="73" t="b">
        <f t="shared" si="678"/>
        <v>1</v>
      </c>
      <c r="AA2515" s="34" t="str">
        <f t="shared" si="672"/>
        <v>Inner</v>
      </c>
      <c r="AB2515" s="35" t="str">
        <f t="shared" si="679"/>
        <v>0.4-0.5</v>
      </c>
      <c r="AC2515" s="36" t="str">
        <f t="shared" si="673"/>
        <v>17-18</v>
      </c>
      <c r="AD2515" s="36" t="str">
        <f t="shared" si="674"/>
        <v>Mar</v>
      </c>
      <c r="AE2515" s="35" t="str">
        <f t="shared" si="675"/>
        <v>275-285</v>
      </c>
      <c r="AF2515" s="36" t="str">
        <f t="shared" si="676"/>
        <v>Inner-TI</v>
      </c>
    </row>
    <row r="2516" spans="5:32" x14ac:dyDescent="0.3">
      <c r="E2516" s="12">
        <v>40991.729166666664</v>
      </c>
      <c r="F2516" s="16">
        <v>7.61</v>
      </c>
      <c r="G2516" s="16">
        <v>847.19998931884766</v>
      </c>
      <c r="H2516" s="29">
        <v>1.1982652678738364</v>
      </c>
      <c r="I2516" s="26">
        <v>282.2</v>
      </c>
      <c r="J2516" s="30">
        <v>0.11957950065703023</v>
      </c>
      <c r="K2516" s="31">
        <v>0.23134423805355858</v>
      </c>
      <c r="L2516" s="108">
        <f ca="1">REWS!R2516</f>
        <v>7.6221430806991819</v>
      </c>
      <c r="M2516" s="22">
        <f t="shared" si="663"/>
        <v>7.5542314065853775</v>
      </c>
      <c r="N2516" s="22">
        <f t="shared" ca="1" si="664"/>
        <v>7.5662854987786048</v>
      </c>
      <c r="O2516" s="22">
        <f t="shared" si="665"/>
        <v>0.5255807916659847</v>
      </c>
      <c r="P2516" s="81">
        <f t="shared" ca="1" si="666"/>
        <v>8</v>
      </c>
      <c r="Q2516" s="22">
        <f t="shared" ca="1" si="667"/>
        <v>0.55473253479860296</v>
      </c>
      <c r="R2516" s="3">
        <f ca="1">IF(N2516&gt;'Power Curve'!$C$37,0,INDEX(Ci,$P2516,1)*POWER(1-Q2516,3)+INDEX(Ci,$P2516,2)*3*Q2516*POWER(1-Q2516,2)+INDEX(Ci,$P2516,3)*3*POWER(Q2516,2)*(1-Q2516)+INDEX(Ci,$P2516,4)*POWER(Q2516,3))</f>
        <v>750.8163310502963</v>
      </c>
      <c r="S2516" s="3">
        <f t="shared" si="668"/>
        <v>847.19998931884766</v>
      </c>
      <c r="T2516" s="3">
        <f t="shared" ca="1" si="669"/>
        <v>-96.383658268551358</v>
      </c>
      <c r="U2516" s="3">
        <f t="shared" ca="1" si="677"/>
        <v>96.383658268551358</v>
      </c>
      <c r="W2516" s="34">
        <f t="shared" si="670"/>
        <v>8</v>
      </c>
      <c r="X2516" s="73" t="b">
        <f>COUNTIF('Power Curve'!$D$2:$D$31,W2516)&gt;0</f>
        <v>1</v>
      </c>
      <c r="Y2516" s="73" t="b">
        <f t="shared" si="671"/>
        <v>0</v>
      </c>
      <c r="Z2516" s="73" t="b">
        <f t="shared" si="678"/>
        <v>1</v>
      </c>
      <c r="AA2516" s="34" t="str">
        <f t="shared" si="672"/>
        <v>Inner</v>
      </c>
      <c r="AB2516" s="35" t="str">
        <f t="shared" si="679"/>
        <v>0.5-0.6</v>
      </c>
      <c r="AC2516" s="36" t="str">
        <f t="shared" si="673"/>
        <v>17-18</v>
      </c>
      <c r="AD2516" s="36" t="str">
        <f t="shared" si="674"/>
        <v>Mar</v>
      </c>
      <c r="AE2516" s="35" t="str">
        <f t="shared" si="675"/>
        <v>275-285</v>
      </c>
      <c r="AF2516" s="36" t="str">
        <f t="shared" si="676"/>
        <v>Inner-TI</v>
      </c>
    </row>
    <row r="2517" spans="5:32" x14ac:dyDescent="0.3">
      <c r="E2517" s="12">
        <v>40991.736111111109</v>
      </c>
      <c r="F2517" s="16">
        <v>7.7</v>
      </c>
      <c r="G2517" s="16">
        <v>642.2999732494352</v>
      </c>
      <c r="H2517" s="29">
        <v>1.198526811936933</v>
      </c>
      <c r="I2517" s="26">
        <v>287.10000000000002</v>
      </c>
      <c r="J2517" s="30">
        <v>0.10649350649350649</v>
      </c>
      <c r="K2517" s="31">
        <v>0.25129608782490021</v>
      </c>
      <c r="L2517" s="108">
        <f ca="1">REWS!R2517</f>
        <v>7.6623896331577459</v>
      </c>
      <c r="M2517" s="22">
        <f t="shared" si="663"/>
        <v>7.6441279344562814</v>
      </c>
      <c r="N2517" s="22">
        <f t="shared" ca="1" si="664"/>
        <v>7.6067904726635511</v>
      </c>
      <c r="O2517" s="22">
        <f t="shared" si="665"/>
        <v>0.53947458983705665</v>
      </c>
      <c r="P2517" s="81">
        <f t="shared" ca="1" si="666"/>
        <v>8</v>
      </c>
      <c r="Q2517" s="22">
        <f t="shared" ca="1" si="667"/>
        <v>0.5955000280403665</v>
      </c>
      <c r="R2517" s="3">
        <f ca="1">IF(N2517&gt;'Power Curve'!$C$37,0,INDEX(Ci,$P2517,1)*POWER(1-Q2517,3)+INDEX(Ci,$P2517,2)*3*Q2517*POWER(1-Q2517,2)+INDEX(Ci,$P2517,3)*3*POWER(Q2517,2)*(1-Q2517)+INDEX(Ci,$P2517,4)*POWER(Q2517,3))</f>
        <v>762.46385292801438</v>
      </c>
      <c r="S2517" s="3">
        <f t="shared" si="668"/>
        <v>642.2999732494352</v>
      </c>
      <c r="T2517" s="3">
        <f t="shared" ca="1" si="669"/>
        <v>120.16387967857918</v>
      </c>
      <c r="U2517" s="3">
        <f t="shared" ca="1" si="677"/>
        <v>120.16387967857918</v>
      </c>
      <c r="W2517" s="34">
        <f t="shared" si="670"/>
        <v>8</v>
      </c>
      <c r="X2517" s="73" t="b">
        <f>COUNTIF('Power Curve'!$D$2:$D$31,W2517)&gt;0</f>
        <v>1</v>
      </c>
      <c r="Y2517" s="73" t="b">
        <f t="shared" si="671"/>
        <v>0</v>
      </c>
      <c r="Z2517" s="73" t="b">
        <f t="shared" si="678"/>
        <v>1</v>
      </c>
      <c r="AA2517" s="34" t="str">
        <f t="shared" si="672"/>
        <v>Inner</v>
      </c>
      <c r="AB2517" s="35" t="str">
        <f t="shared" si="679"/>
        <v>0.5-0.6</v>
      </c>
      <c r="AC2517" s="36" t="str">
        <f t="shared" si="673"/>
        <v>17-18</v>
      </c>
      <c r="AD2517" s="36" t="str">
        <f t="shared" si="674"/>
        <v>Mar</v>
      </c>
      <c r="AE2517" s="35" t="str">
        <f t="shared" si="675"/>
        <v>285-295</v>
      </c>
      <c r="AF2517" s="36" t="str">
        <f t="shared" si="676"/>
        <v>Inner-TI</v>
      </c>
    </row>
    <row r="2518" spans="5:32" x14ac:dyDescent="0.3">
      <c r="E2518" s="12">
        <v>40991.743055555555</v>
      </c>
      <c r="F2518" s="16">
        <v>7.42</v>
      </c>
      <c r="G2518" s="16">
        <v>527.54999923706055</v>
      </c>
      <c r="H2518" s="29">
        <v>1.1987884707188172</v>
      </c>
      <c r="I2518" s="26">
        <v>284.3</v>
      </c>
      <c r="J2518" s="30">
        <v>8.7601078167115903E-2</v>
      </c>
      <c r="K2518" s="31">
        <v>0.28334208502521352</v>
      </c>
      <c r="L2518" s="108">
        <f ca="1">REWS!R2518</f>
        <v>7.4669207364471637</v>
      </c>
      <c r="M2518" s="22">
        <f t="shared" si="663"/>
        <v>7.3666956595586228</v>
      </c>
      <c r="N2518" s="22">
        <f t="shared" ca="1" si="664"/>
        <v>7.4132793233764955</v>
      </c>
      <c r="O2518" s="22">
        <f t="shared" si="665"/>
        <v>0.49659653742656945</v>
      </c>
      <c r="P2518" s="81">
        <f t="shared" ca="1" si="666"/>
        <v>8</v>
      </c>
      <c r="Q2518" s="22">
        <f t="shared" ca="1" si="667"/>
        <v>0.40073470136284789</v>
      </c>
      <c r="R2518" s="3">
        <f ca="1">IF(N2518&gt;'Power Curve'!$C$37,0,INDEX(Ci,$P2518,1)*POWER(1-Q2518,3)+INDEX(Ci,$P2518,2)*3*Q2518*POWER(1-Q2518,2)+INDEX(Ci,$P2518,3)*3*POWER(Q2518,2)*(1-Q2518)+INDEX(Ci,$P2518,4)*POWER(Q2518,3))</f>
        <v>707.43426218133948</v>
      </c>
      <c r="S2518" s="3">
        <f t="shared" si="668"/>
        <v>527.54999923706055</v>
      </c>
      <c r="T2518" s="3">
        <f t="shared" ca="1" si="669"/>
        <v>179.88426294427893</v>
      </c>
      <c r="U2518" s="3">
        <f t="shared" ca="1" si="677"/>
        <v>179.88426294427893</v>
      </c>
      <c r="W2518" s="34">
        <f t="shared" si="670"/>
        <v>7</v>
      </c>
      <c r="X2518" s="73" t="b">
        <f>COUNTIF('Power Curve'!$D$2:$D$31,W2518)&gt;0</f>
        <v>1</v>
      </c>
      <c r="Y2518" s="73" t="b">
        <f t="shared" si="671"/>
        <v>0</v>
      </c>
      <c r="Z2518" s="73" t="b">
        <f t="shared" si="678"/>
        <v>1</v>
      </c>
      <c r="AA2518" s="34" t="str">
        <f t="shared" si="672"/>
        <v>Outer</v>
      </c>
      <c r="AB2518" s="35" t="str">
        <f t="shared" si="679"/>
        <v>0.4-0.5</v>
      </c>
      <c r="AC2518" s="36" t="str">
        <f t="shared" si="673"/>
        <v>17-18</v>
      </c>
      <c r="AD2518" s="36" t="str">
        <f t="shared" si="674"/>
        <v>Mar</v>
      </c>
      <c r="AE2518" s="35" t="str">
        <f t="shared" si="675"/>
        <v>275-285</v>
      </c>
      <c r="AF2518" s="36" t="str">
        <f t="shared" si="676"/>
        <v>LWS-LTI</v>
      </c>
    </row>
    <row r="2519" spans="5:32" x14ac:dyDescent="0.3">
      <c r="E2519" s="12">
        <v>40991.75</v>
      </c>
      <c r="F2519" s="16">
        <v>7.71</v>
      </c>
      <c r="G2519" s="16">
        <v>756.74998092651367</v>
      </c>
      <c r="H2519" s="29">
        <v>1.1981781113646093</v>
      </c>
      <c r="I2519" s="26">
        <v>279.7</v>
      </c>
      <c r="J2519" s="30">
        <v>8.3009079118028531E-2</v>
      </c>
      <c r="K2519" s="31">
        <v>0.25669855780550138</v>
      </c>
      <c r="L2519" s="108">
        <f ca="1">REWS!R2519</f>
        <v>7.7331904843646742</v>
      </c>
      <c r="M2519" s="22">
        <f t="shared" si="663"/>
        <v>7.6533130085272107</v>
      </c>
      <c r="N2519" s="22">
        <f t="shared" ca="1" si="664"/>
        <v>7.676332987212322</v>
      </c>
      <c r="O2519" s="22">
        <f t="shared" si="665"/>
        <v>0.54089417264353734</v>
      </c>
      <c r="P2519" s="81">
        <f t="shared" ca="1" si="666"/>
        <v>8</v>
      </c>
      <c r="Q2519" s="22">
        <f t="shared" ca="1" si="667"/>
        <v>0.66549325899356349</v>
      </c>
      <c r="R2519" s="3">
        <f ca="1">IF(N2519&gt;'Power Curve'!$C$37,0,INDEX(Ci,$P2519,1)*POWER(1-Q2519,3)+INDEX(Ci,$P2519,2)*3*Q2519*POWER(1-Q2519,2)+INDEX(Ci,$P2519,3)*3*POWER(Q2519,2)*(1-Q2519)+INDEX(Ci,$P2519,4)*POWER(Q2519,3))</f>
        <v>782.60179281643116</v>
      </c>
      <c r="S2519" s="3">
        <f t="shared" si="668"/>
        <v>756.74998092651367</v>
      </c>
      <c r="T2519" s="3">
        <f t="shared" ca="1" si="669"/>
        <v>25.851811889917485</v>
      </c>
      <c r="U2519" s="3">
        <f t="shared" ca="1" si="677"/>
        <v>25.851811889917485</v>
      </c>
      <c r="W2519" s="34">
        <f t="shared" si="670"/>
        <v>8</v>
      </c>
      <c r="X2519" s="73" t="b">
        <f>COUNTIF('Power Curve'!$D$2:$D$31,W2519)&gt;0</f>
        <v>1</v>
      </c>
      <c r="Y2519" s="73" t="b">
        <f t="shared" si="671"/>
        <v>0</v>
      </c>
      <c r="Z2519" s="73" t="b">
        <f t="shared" si="678"/>
        <v>1</v>
      </c>
      <c r="AA2519" s="34" t="str">
        <f t="shared" si="672"/>
        <v>Outer</v>
      </c>
      <c r="AB2519" s="35" t="str">
        <f t="shared" si="679"/>
        <v>0.5-0.6</v>
      </c>
      <c r="AC2519" s="36" t="str">
        <f t="shared" si="673"/>
        <v>18-19</v>
      </c>
      <c r="AD2519" s="36" t="str">
        <f t="shared" si="674"/>
        <v>Mar</v>
      </c>
      <c r="AE2519" s="35" t="str">
        <f t="shared" si="675"/>
        <v>275-285</v>
      </c>
      <c r="AF2519" s="36" t="str">
        <f t="shared" si="676"/>
        <v>HWS-LTI</v>
      </c>
    </row>
    <row r="2520" spans="5:32" x14ac:dyDescent="0.3">
      <c r="E2520" s="12">
        <v>40991.756944444445</v>
      </c>
      <c r="F2520" s="16">
        <v>7.47</v>
      </c>
      <c r="G2520" s="16">
        <v>597.89999961853027</v>
      </c>
      <c r="H2520" s="29">
        <v>1.1978731652192747</v>
      </c>
      <c r="I2520" s="26">
        <v>277</v>
      </c>
      <c r="J2520" s="30">
        <v>9.5046854082998664E-2</v>
      </c>
      <c r="K2520" s="31">
        <v>0.27990298199013164</v>
      </c>
      <c r="L2520" s="108">
        <f ca="1">REWS!R2520</f>
        <v>7.505811649722701</v>
      </c>
      <c r="M2520" s="22">
        <f t="shared" si="663"/>
        <v>7.4144484647646678</v>
      </c>
      <c r="N2520" s="22">
        <f t="shared" ca="1" si="664"/>
        <v>7.4499937969343026</v>
      </c>
      <c r="O2520" s="22">
        <f t="shared" si="665"/>
        <v>0.503976887406138</v>
      </c>
      <c r="P2520" s="81">
        <f t="shared" ca="1" si="666"/>
        <v>8</v>
      </c>
      <c r="Q2520" s="22">
        <f t="shared" ca="1" si="667"/>
        <v>0.43768712742524507</v>
      </c>
      <c r="R2520" s="3">
        <f ca="1">IF(N2520&gt;'Power Curve'!$C$37,0,INDEX(Ci,$P2520,1)*POWER(1-Q2520,3)+INDEX(Ci,$P2520,2)*3*Q2520*POWER(1-Q2520,2)+INDEX(Ci,$P2520,3)*3*POWER(Q2520,2)*(1-Q2520)+INDEX(Ci,$P2520,4)*POWER(Q2520,3))</f>
        <v>717.74888805448552</v>
      </c>
      <c r="S2520" s="3">
        <f t="shared" si="668"/>
        <v>597.89999961853027</v>
      </c>
      <c r="T2520" s="3">
        <f t="shared" ca="1" si="669"/>
        <v>119.84888843595525</v>
      </c>
      <c r="U2520" s="3">
        <f t="shared" ca="1" si="677"/>
        <v>119.84888843595525</v>
      </c>
      <c r="W2520" s="34">
        <f t="shared" si="670"/>
        <v>7</v>
      </c>
      <c r="X2520" s="73" t="b">
        <f>COUNTIF('Power Curve'!$D$2:$D$31,W2520)&gt;0</f>
        <v>1</v>
      </c>
      <c r="Y2520" s="73" t="b">
        <f t="shared" si="671"/>
        <v>0</v>
      </c>
      <c r="Z2520" s="73" t="b">
        <f t="shared" si="678"/>
        <v>1</v>
      </c>
      <c r="AA2520" s="34" t="str">
        <f t="shared" si="672"/>
        <v>Outer</v>
      </c>
      <c r="AB2520" s="35" t="str">
        <f t="shared" si="679"/>
        <v>0.5-0.6</v>
      </c>
      <c r="AC2520" s="36" t="str">
        <f t="shared" si="673"/>
        <v>18-19</v>
      </c>
      <c r="AD2520" s="36" t="str">
        <f t="shared" si="674"/>
        <v>Mar</v>
      </c>
      <c r="AE2520" s="35" t="str">
        <f t="shared" si="675"/>
        <v>275-285</v>
      </c>
      <c r="AF2520" s="36" t="str">
        <f t="shared" si="676"/>
        <v>HWS-LTI</v>
      </c>
    </row>
    <row r="2521" spans="5:32" x14ac:dyDescent="0.3">
      <c r="E2521" s="12">
        <v>40991.763888888891</v>
      </c>
      <c r="F2521" s="16">
        <v>7</v>
      </c>
      <c r="G2521" s="16">
        <v>639.79002189636208</v>
      </c>
      <c r="H2521" s="29">
        <v>1.1980474011498543</v>
      </c>
      <c r="I2521" s="26">
        <v>278.7</v>
      </c>
      <c r="J2521" s="30">
        <v>0.12571428571428572</v>
      </c>
      <c r="K2521" s="31">
        <v>0.28269534566430338</v>
      </c>
      <c r="L2521" s="108">
        <f ca="1">REWS!R2521</f>
        <v>6.9785021286554354</v>
      </c>
      <c r="M2521" s="22">
        <f t="shared" si="663"/>
        <v>6.9482805284909519</v>
      </c>
      <c r="N2521" s="22">
        <f t="shared" ca="1" si="664"/>
        <v>6.9269414940813174</v>
      </c>
      <c r="O2521" s="22">
        <f t="shared" si="665"/>
        <v>0.4319291301255313</v>
      </c>
      <c r="P2521" s="81">
        <f t="shared" ca="1" si="666"/>
        <v>7</v>
      </c>
      <c r="Q2521" s="22">
        <f t="shared" ca="1" si="667"/>
        <v>0.91035726136855433</v>
      </c>
      <c r="R2521" s="3">
        <f ca="1">IF(N2521&gt;'Power Curve'!$C$37,0,INDEX(Ci,$P2521,1)*POWER(1-Q2521,3)+INDEX(Ci,$P2521,2)*3*Q2521*POWER(1-Q2521,2)+INDEX(Ci,$P2521,3)*3*POWER(Q2521,2)*(1-Q2521)+INDEX(Ci,$P2521,4)*POWER(Q2521,3))</f>
        <v>577.69145822012422</v>
      </c>
      <c r="S2521" s="3">
        <f t="shared" si="668"/>
        <v>639.79002189636208</v>
      </c>
      <c r="T2521" s="3">
        <f t="shared" ca="1" si="669"/>
        <v>-62.098563676237859</v>
      </c>
      <c r="U2521" s="3">
        <f t="shared" ca="1" si="677"/>
        <v>62.098563676237859</v>
      </c>
      <c r="W2521" s="34">
        <f t="shared" si="670"/>
        <v>7</v>
      </c>
      <c r="X2521" s="73" t="b">
        <f>COUNTIF('Power Curve'!$D$2:$D$31,W2521)&gt;0</f>
        <v>1</v>
      </c>
      <c r="Y2521" s="73" t="b">
        <f t="shared" si="671"/>
        <v>0</v>
      </c>
      <c r="Z2521" s="73" t="b">
        <f t="shared" si="678"/>
        <v>1</v>
      </c>
      <c r="AA2521" s="34" t="str">
        <f t="shared" si="672"/>
        <v>Inner</v>
      </c>
      <c r="AB2521" s="35" t="str">
        <f t="shared" si="679"/>
        <v>0.4-0.5</v>
      </c>
      <c r="AC2521" s="36" t="str">
        <f t="shared" si="673"/>
        <v>18-19</v>
      </c>
      <c r="AD2521" s="36" t="str">
        <f t="shared" si="674"/>
        <v>Mar</v>
      </c>
      <c r="AE2521" s="35" t="str">
        <f t="shared" si="675"/>
        <v>275-285</v>
      </c>
      <c r="AF2521" s="36" t="str">
        <f t="shared" si="676"/>
        <v>Inner-TI</v>
      </c>
    </row>
    <row r="2522" spans="5:32" x14ac:dyDescent="0.3">
      <c r="E2522" s="12">
        <v>40991.770833333336</v>
      </c>
      <c r="F2522" s="16">
        <v>7.25</v>
      </c>
      <c r="G2522" s="16">
        <v>662.05998802185081</v>
      </c>
      <c r="H2522" s="29">
        <v>1.1984396178975039</v>
      </c>
      <c r="I2522" s="26">
        <v>279.2</v>
      </c>
      <c r="J2522" s="30">
        <v>0.11172413793103449</v>
      </c>
      <c r="K2522" s="31">
        <v>0.21358238125562448</v>
      </c>
      <c r="L2522" s="108">
        <f ca="1">REWS!R2522</f>
        <v>7.1922602389502233</v>
      </c>
      <c r="M2522" s="22">
        <f t="shared" si="663"/>
        <v>7.1972186415926362</v>
      </c>
      <c r="N2522" s="22">
        <f t="shared" ca="1" si="664"/>
        <v>7.1398992368218011</v>
      </c>
      <c r="O2522" s="22">
        <f t="shared" si="665"/>
        <v>0.47040331797724871</v>
      </c>
      <c r="P2522" s="81">
        <f t="shared" ca="1" si="666"/>
        <v>8</v>
      </c>
      <c r="Q2522" s="22">
        <f t="shared" ca="1" si="667"/>
        <v>0.12558279377963424</v>
      </c>
      <c r="R2522" s="3">
        <f ca="1">IF(N2522&gt;'Power Curve'!$C$37,0,INDEX(Ci,$P2522,1)*POWER(1-Q2522,3)+INDEX(Ci,$P2522,2)*3*Q2522*POWER(1-Q2522,2)+INDEX(Ci,$P2522,3)*3*POWER(Q2522,2)*(1-Q2522)+INDEX(Ci,$P2522,4)*POWER(Q2522,3))</f>
        <v>632.8556304169515</v>
      </c>
      <c r="S2522" s="3">
        <f t="shared" si="668"/>
        <v>662.05998802185081</v>
      </c>
      <c r="T2522" s="3">
        <f t="shared" ca="1" si="669"/>
        <v>-29.204357604899315</v>
      </c>
      <c r="U2522" s="3">
        <f t="shared" ca="1" si="677"/>
        <v>29.204357604899315</v>
      </c>
      <c r="W2522" s="34">
        <f t="shared" si="670"/>
        <v>7</v>
      </c>
      <c r="X2522" s="73" t="b">
        <f>COUNTIF('Power Curve'!$D$2:$D$31,W2522)&gt;0</f>
        <v>1</v>
      </c>
      <c r="Y2522" s="73" t="b">
        <f t="shared" si="671"/>
        <v>0</v>
      </c>
      <c r="Z2522" s="73" t="b">
        <f t="shared" si="678"/>
        <v>1</v>
      </c>
      <c r="AA2522" s="34" t="str">
        <f t="shared" si="672"/>
        <v>Inner</v>
      </c>
      <c r="AB2522" s="35" t="str">
        <f t="shared" si="679"/>
        <v>0.4-0.5</v>
      </c>
      <c r="AC2522" s="36" t="str">
        <f t="shared" si="673"/>
        <v>18-19</v>
      </c>
      <c r="AD2522" s="36" t="str">
        <f t="shared" si="674"/>
        <v>Mar</v>
      </c>
      <c r="AE2522" s="35" t="str">
        <f t="shared" si="675"/>
        <v>275-285</v>
      </c>
      <c r="AF2522" s="36" t="str">
        <f t="shared" si="676"/>
        <v>Inner-TI</v>
      </c>
    </row>
    <row r="2523" spans="5:32" x14ac:dyDescent="0.3">
      <c r="E2523" s="12">
        <v>40991.777777777781</v>
      </c>
      <c r="F2523" s="16">
        <v>7.36</v>
      </c>
      <c r="G2523" s="16">
        <v>785.59002685546898</v>
      </c>
      <c r="H2523" s="29">
        <v>1.198526811936933</v>
      </c>
      <c r="I2523" s="26">
        <v>280.3</v>
      </c>
      <c r="J2523" s="30">
        <v>0.12228260869565218</v>
      </c>
      <c r="K2523" s="31">
        <v>0.17468392494342899</v>
      </c>
      <c r="L2523" s="108">
        <f ca="1">REWS!R2523</f>
        <v>7.3038745967767635</v>
      </c>
      <c r="M2523" s="22">
        <f t="shared" si="663"/>
        <v>7.3065950126750954</v>
      </c>
      <c r="N2523" s="22">
        <f t="shared" ca="1" si="664"/>
        <v>7.2508768616866055</v>
      </c>
      <c r="O2523" s="22">
        <f t="shared" si="665"/>
        <v>0.48730778871149405</v>
      </c>
      <c r="P2523" s="81">
        <f t="shared" ca="1" si="666"/>
        <v>8</v>
      </c>
      <c r="Q2523" s="22">
        <f t="shared" ca="1" si="667"/>
        <v>0.23727968277193481</v>
      </c>
      <c r="R2523" s="3">
        <f ca="1">IF(N2523&gt;'Power Curve'!$C$37,0,INDEX(Ci,$P2523,1)*POWER(1-Q2523,3)+INDEX(Ci,$P2523,2)*3*Q2523*POWER(1-Q2523,2)+INDEX(Ci,$P2523,3)*3*POWER(Q2523,2)*(1-Q2523)+INDEX(Ci,$P2523,4)*POWER(Q2523,3))</f>
        <v>662.62396933541925</v>
      </c>
      <c r="S2523" s="3">
        <f t="shared" si="668"/>
        <v>785.59002685546898</v>
      </c>
      <c r="T2523" s="3">
        <f t="shared" ca="1" si="669"/>
        <v>-122.96605752004973</v>
      </c>
      <c r="U2523" s="3">
        <f t="shared" ca="1" si="677"/>
        <v>122.96605752004973</v>
      </c>
      <c r="W2523" s="34">
        <f t="shared" si="670"/>
        <v>7</v>
      </c>
      <c r="X2523" s="73" t="b">
        <f>COUNTIF('Power Curve'!$D$2:$D$31,W2523)&gt;0</f>
        <v>1</v>
      </c>
      <c r="Y2523" s="73" t="b">
        <f t="shared" si="671"/>
        <v>0</v>
      </c>
      <c r="Z2523" s="73" t="b">
        <f t="shared" si="678"/>
        <v>1</v>
      </c>
      <c r="AA2523" s="34" t="str">
        <f t="shared" si="672"/>
        <v>Inner</v>
      </c>
      <c r="AB2523" s="35" t="str">
        <f t="shared" si="679"/>
        <v>0.4-0.5</v>
      </c>
      <c r="AC2523" s="36" t="str">
        <f t="shared" si="673"/>
        <v>18-19</v>
      </c>
      <c r="AD2523" s="36" t="str">
        <f t="shared" si="674"/>
        <v>Mar</v>
      </c>
      <c r="AE2523" s="35" t="str">
        <f t="shared" si="675"/>
        <v>275-285</v>
      </c>
      <c r="AF2523" s="36" t="str">
        <f t="shared" si="676"/>
        <v>Inner-TI</v>
      </c>
    </row>
    <row r="2524" spans="5:32" x14ac:dyDescent="0.3">
      <c r="E2524" s="12">
        <v>40991.784722222219</v>
      </c>
      <c r="F2524" s="16">
        <v>8.11</v>
      </c>
      <c r="G2524" s="16">
        <v>921.46000671386764</v>
      </c>
      <c r="H2524" s="29">
        <v>1.1979485178691116</v>
      </c>
      <c r="I2524" s="26">
        <v>280.39999999999998</v>
      </c>
      <c r="J2524" s="30">
        <v>0.11837237977805179</v>
      </c>
      <c r="K2524" s="31">
        <v>0.26010161714355551</v>
      </c>
      <c r="L2524" s="108">
        <f ca="1">REWS!R2524</f>
        <v>8.0875237715409423</v>
      </c>
      <c r="M2524" s="22">
        <f t="shared" si="663"/>
        <v>8.0498578153552227</v>
      </c>
      <c r="N2524" s="22">
        <f t="shared" ca="1" si="664"/>
        <v>8.027548266240446</v>
      </c>
      <c r="O2524" s="22">
        <f t="shared" si="665"/>
        <v>0.60218145083260255</v>
      </c>
      <c r="P2524" s="81">
        <f t="shared" ca="1" si="666"/>
        <v>9</v>
      </c>
      <c r="Q2524" s="22">
        <f t="shared" ca="1" si="667"/>
        <v>1.8854051284402946E-2</v>
      </c>
      <c r="R2524" s="3">
        <f ca="1">IF(N2524&gt;'Power Curve'!$C$37,0,INDEX(Ci,$P2524,1)*POWER(1-Q2524,3)+INDEX(Ci,$P2524,2)*3*Q2524*POWER(1-Q2524,2)+INDEX(Ci,$P2524,3)*3*POWER(Q2524,2)*(1-Q2524)+INDEX(Ci,$P2524,4)*POWER(Q2524,3))</f>
        <v>886.38824396911639</v>
      </c>
      <c r="S2524" s="3">
        <f t="shared" si="668"/>
        <v>921.46000671386764</v>
      </c>
      <c r="T2524" s="3">
        <f t="shared" ca="1" si="669"/>
        <v>-35.071762744751254</v>
      </c>
      <c r="U2524" s="3">
        <f t="shared" ca="1" si="677"/>
        <v>35.071762744751254</v>
      </c>
      <c r="W2524" s="34">
        <f t="shared" si="670"/>
        <v>8</v>
      </c>
      <c r="X2524" s="73" t="b">
        <f>COUNTIF('Power Curve'!$D$2:$D$31,W2524)&gt;0</f>
        <v>1</v>
      </c>
      <c r="Y2524" s="73" t="b">
        <f t="shared" si="671"/>
        <v>0</v>
      </c>
      <c r="Z2524" s="73" t="b">
        <f t="shared" si="678"/>
        <v>1</v>
      </c>
      <c r="AA2524" s="34" t="str">
        <f t="shared" si="672"/>
        <v>Inner</v>
      </c>
      <c r="AB2524" s="35" t="str">
        <f t="shared" si="679"/>
        <v>0.6-0.7</v>
      </c>
      <c r="AC2524" s="36" t="str">
        <f t="shared" si="673"/>
        <v>18-19</v>
      </c>
      <c r="AD2524" s="36" t="str">
        <f t="shared" si="674"/>
        <v>Mar</v>
      </c>
      <c r="AE2524" s="35" t="str">
        <f t="shared" si="675"/>
        <v>275-285</v>
      </c>
      <c r="AF2524" s="36" t="str">
        <f t="shared" si="676"/>
        <v>Inner-TI</v>
      </c>
    </row>
    <row r="2525" spans="5:32" x14ac:dyDescent="0.3">
      <c r="E2525" s="12">
        <v>40991.791666666664</v>
      </c>
      <c r="F2525" s="16">
        <v>8.07</v>
      </c>
      <c r="G2525" s="16">
        <v>959.17997360229469</v>
      </c>
      <c r="H2525" s="29">
        <v>1.197544657433145</v>
      </c>
      <c r="I2525" s="26">
        <v>279</v>
      </c>
      <c r="J2525" s="30">
        <v>0.13630731102850063</v>
      </c>
      <c r="K2525" s="31">
        <v>0.18330228015012293</v>
      </c>
      <c r="L2525" s="108">
        <f ca="1">REWS!R2525</f>
        <v>8.0788701081692817</v>
      </c>
      <c r="M2525" s="22">
        <f t="shared" si="663"/>
        <v>8.0092542007548566</v>
      </c>
      <c r="N2525" s="22">
        <f t="shared" ca="1" si="664"/>
        <v>8.018057540422264</v>
      </c>
      <c r="O2525" s="22">
        <f t="shared" si="665"/>
        <v>0.59590603130712749</v>
      </c>
      <c r="P2525" s="81">
        <f t="shared" ca="1" si="666"/>
        <v>9</v>
      </c>
      <c r="Q2525" s="22">
        <f t="shared" ca="1" si="667"/>
        <v>9.3676117967591288E-3</v>
      </c>
      <c r="R2525" s="3">
        <f ca="1">IF(N2525&gt;'Power Curve'!$C$37,0,INDEX(Ci,$P2525,1)*POWER(1-Q2525,3)+INDEX(Ci,$P2525,2)*3*Q2525*POWER(1-Q2525,2)+INDEX(Ci,$P2525,3)*3*POWER(Q2525,2)*(1-Q2525)+INDEX(Ci,$P2525,4)*POWER(Q2525,3))</f>
        <v>883.54577194842182</v>
      </c>
      <c r="S2525" s="3">
        <f t="shared" si="668"/>
        <v>959.17997360229469</v>
      </c>
      <c r="T2525" s="3">
        <f t="shared" ca="1" si="669"/>
        <v>-75.634201653872879</v>
      </c>
      <c r="U2525" s="3">
        <f t="shared" ca="1" si="677"/>
        <v>75.634201653872879</v>
      </c>
      <c r="W2525" s="34">
        <f t="shared" si="670"/>
        <v>8</v>
      </c>
      <c r="X2525" s="73" t="b">
        <f>COUNTIF('Power Curve'!$D$2:$D$31,W2525)&gt;0</f>
        <v>1</v>
      </c>
      <c r="Y2525" s="73" t="b">
        <f t="shared" si="671"/>
        <v>0</v>
      </c>
      <c r="Z2525" s="73" t="b">
        <f t="shared" si="678"/>
        <v>1</v>
      </c>
      <c r="AA2525" s="34" t="str">
        <f t="shared" si="672"/>
        <v>Inner</v>
      </c>
      <c r="AB2525" s="35" t="str">
        <f t="shared" si="679"/>
        <v>0.5-0.6</v>
      </c>
      <c r="AC2525" s="36" t="str">
        <f t="shared" si="673"/>
        <v>19-20</v>
      </c>
      <c r="AD2525" s="36" t="str">
        <f t="shared" si="674"/>
        <v>Mar</v>
      </c>
      <c r="AE2525" s="35" t="str">
        <f t="shared" si="675"/>
        <v>275-285</v>
      </c>
      <c r="AF2525" s="36" t="str">
        <f t="shared" si="676"/>
        <v>Inner-TI</v>
      </c>
    </row>
    <row r="2526" spans="5:32" x14ac:dyDescent="0.3">
      <c r="E2526" s="12">
        <v>40992.097222222219</v>
      </c>
      <c r="F2526" s="16">
        <v>14.47</v>
      </c>
      <c r="G2526" s="16">
        <v>1977.7099914550811</v>
      </c>
      <c r="H2526" s="29">
        <v>1.1902556824161403</v>
      </c>
      <c r="I2526" s="26">
        <v>265.5</v>
      </c>
      <c r="J2526" s="30">
        <v>8.4312370421561852E-2</v>
      </c>
      <c r="K2526" s="31">
        <v>0.20811300542175265</v>
      </c>
      <c r="L2526" s="108">
        <f ca="1">REWS!R2526</f>
        <v>14.48302721378942</v>
      </c>
      <c r="M2526" s="22">
        <f t="shared" si="663"/>
        <v>14.33188306484395</v>
      </c>
      <c r="N2526" s="22">
        <f t="shared" ca="1" si="664"/>
        <v>14.344785933170881</v>
      </c>
      <c r="O2526" s="22">
        <f t="shared" si="665"/>
        <v>1.5730887037502588</v>
      </c>
      <c r="P2526" s="81">
        <f t="shared" ca="1" si="666"/>
        <v>15</v>
      </c>
      <c r="Q2526" s="22">
        <f t="shared" ca="1" si="667"/>
        <v>0.37367108132851051</v>
      </c>
      <c r="R2526" s="3">
        <f ca="1">IF(N2526&gt;'Power Curve'!$C$37,0,INDEX(Ci,$P2526,1)*POWER(1-Q2526,3)+INDEX(Ci,$P2526,2)*3*Q2526*POWER(1-Q2526,2)+INDEX(Ci,$P2526,3)*3*POWER(Q2526,2)*(1-Q2526)+INDEX(Ci,$P2526,4)*POWER(Q2526,3))</f>
        <v>1976.8896223882348</v>
      </c>
      <c r="S2526" s="3">
        <f t="shared" si="668"/>
        <v>1977.7099914550811</v>
      </c>
      <c r="T2526" s="3">
        <f t="shared" ca="1" si="669"/>
        <v>-0.82036906684629685</v>
      </c>
      <c r="U2526" s="3">
        <f t="shared" ca="1" si="677"/>
        <v>0.82036906684629685</v>
      </c>
      <c r="W2526" s="34">
        <f t="shared" si="670"/>
        <v>14</v>
      </c>
      <c r="X2526" s="73" t="b">
        <f>COUNTIF('Power Curve'!$D$2:$D$31,W2526)&gt;0</f>
        <v>1</v>
      </c>
      <c r="Y2526" s="73" t="b">
        <f t="shared" si="671"/>
        <v>0</v>
      </c>
      <c r="Z2526" s="73" t="b">
        <f t="shared" si="678"/>
        <v>1</v>
      </c>
      <c r="AA2526" s="34" t="str">
        <f t="shared" si="672"/>
        <v>Outer</v>
      </c>
      <c r="AB2526" s="35" t="str">
        <f t="shared" si="679"/>
        <v>1.5-1.6</v>
      </c>
      <c r="AC2526" s="36" t="str">
        <f t="shared" si="673"/>
        <v>2-3</v>
      </c>
      <c r="AD2526" s="36" t="str">
        <f t="shared" si="674"/>
        <v>Mar</v>
      </c>
      <c r="AE2526" s="35" t="str">
        <f t="shared" si="675"/>
        <v>265-275</v>
      </c>
      <c r="AF2526" s="36" t="str">
        <f t="shared" si="676"/>
        <v>HWS-LTI</v>
      </c>
    </row>
    <row r="2527" spans="5:32" x14ac:dyDescent="0.3">
      <c r="E2527" s="12">
        <v>40992.569444444445</v>
      </c>
      <c r="F2527" s="16">
        <v>10.41</v>
      </c>
      <c r="G2527" s="16">
        <v>1568.000000000003</v>
      </c>
      <c r="H2527" s="29">
        <v>1.1815970708668806</v>
      </c>
      <c r="I2527" s="26">
        <v>270.2</v>
      </c>
      <c r="J2527" s="30">
        <v>0.13448607108549471</v>
      </c>
      <c r="K2527" s="31">
        <v>0.12490369030711597</v>
      </c>
      <c r="L2527" s="108">
        <f ca="1">REWS!R2527</f>
        <v>10.275351941114776</v>
      </c>
      <c r="M2527" s="22">
        <f t="shared" si="663"/>
        <v>10.285573260208288</v>
      </c>
      <c r="N2527" s="22">
        <f t="shared" ca="1" si="664"/>
        <v>10.152534597959603</v>
      </c>
      <c r="O2527" s="22">
        <f t="shared" si="665"/>
        <v>0.94771847984160384</v>
      </c>
      <c r="P2527" s="81">
        <f t="shared" ca="1" si="666"/>
        <v>11</v>
      </c>
      <c r="Q2527" s="22">
        <f t="shared" ca="1" si="667"/>
        <v>0.19663023053302539</v>
      </c>
      <c r="R2527" s="3">
        <f ca="1">IF(N2527&gt;'Power Curve'!$C$37,0,INDEX(Ci,$P2527,1)*POWER(1-Q2527,3)+INDEX(Ci,$P2527,2)*3*Q2527*POWER(1-Q2527,2)+INDEX(Ci,$P2527,3)*3*POWER(Q2527,2)*(1-Q2527)+INDEX(Ci,$P2527,4)*POWER(Q2527,3))</f>
        <v>1576.9983410559187</v>
      </c>
      <c r="S2527" s="3">
        <f t="shared" si="668"/>
        <v>1568.000000000003</v>
      </c>
      <c r="T2527" s="3">
        <f t="shared" ca="1" si="669"/>
        <v>8.9983410559157164</v>
      </c>
      <c r="U2527" s="3">
        <f t="shared" ca="1" si="677"/>
        <v>8.9983410559157164</v>
      </c>
      <c r="W2527" s="34">
        <f t="shared" si="670"/>
        <v>10</v>
      </c>
      <c r="X2527" s="73" t="b">
        <f>COUNTIF('Power Curve'!$D$2:$D$31,W2527)&gt;0</f>
        <v>1</v>
      </c>
      <c r="Y2527" s="73" t="b">
        <f t="shared" si="671"/>
        <v>0</v>
      </c>
      <c r="Z2527" s="73" t="b">
        <f t="shared" si="678"/>
        <v>1</v>
      </c>
      <c r="AA2527" s="34" t="str">
        <f t="shared" si="672"/>
        <v>Inner</v>
      </c>
      <c r="AB2527" s="35" t="str">
        <f t="shared" si="679"/>
        <v>0.9-1.0</v>
      </c>
      <c r="AC2527" s="36" t="str">
        <f t="shared" si="673"/>
        <v>13-14</v>
      </c>
      <c r="AD2527" s="36" t="str">
        <f t="shared" si="674"/>
        <v>Mar</v>
      </c>
      <c r="AE2527" s="35" t="str">
        <f t="shared" si="675"/>
        <v>265-275</v>
      </c>
      <c r="AF2527" s="36" t="str">
        <f t="shared" si="676"/>
        <v>Inner-TI</v>
      </c>
    </row>
    <row r="2528" spans="5:32" x14ac:dyDescent="0.3">
      <c r="E2528" s="12">
        <v>40992.576388888891</v>
      </c>
      <c r="F2528" s="16">
        <v>9.6199999999999992</v>
      </c>
      <c r="G2528" s="16">
        <v>1470.6199493408251</v>
      </c>
      <c r="H2528" s="29">
        <v>1.1830948213452042</v>
      </c>
      <c r="I2528" s="26">
        <v>270</v>
      </c>
      <c r="J2528" s="30">
        <v>0.13097713097713098</v>
      </c>
      <c r="K2528" s="31">
        <v>8.6698708759087834E-2</v>
      </c>
      <c r="L2528" s="108">
        <f ca="1">REWS!R2528</f>
        <v>9.6897781231396376</v>
      </c>
      <c r="M2528" s="22">
        <f t="shared" si="663"/>
        <v>9.5090302051995543</v>
      </c>
      <c r="N2528" s="22">
        <f t="shared" ca="1" si="664"/>
        <v>9.5780034152408184</v>
      </c>
      <c r="O2528" s="22">
        <f t="shared" si="665"/>
        <v>0.82770124744156293</v>
      </c>
      <c r="P2528" s="81">
        <f t="shared" ca="1" si="666"/>
        <v>10</v>
      </c>
      <c r="Q2528" s="22">
        <f t="shared" ca="1" si="667"/>
        <v>0.60466756810136557</v>
      </c>
      <c r="R2528" s="3">
        <f ca="1">IF(N2528&gt;'Power Curve'!$C$37,0,INDEX(Ci,$P2528,1)*POWER(1-Q2528,3)+INDEX(Ci,$P2528,2)*3*Q2528*POWER(1-Q2528,2)+INDEX(Ci,$P2528,3)*3*POWER(Q2528,2)*(1-Q2528)+INDEX(Ci,$P2528,4)*POWER(Q2528,3))</f>
        <v>1398.1869456117315</v>
      </c>
      <c r="S2528" s="3">
        <f t="shared" si="668"/>
        <v>1470.6199493408251</v>
      </c>
      <c r="T2528" s="3">
        <f t="shared" ca="1" si="669"/>
        <v>-72.433003729093571</v>
      </c>
      <c r="U2528" s="3">
        <f t="shared" ca="1" si="677"/>
        <v>72.433003729093571</v>
      </c>
      <c r="W2528" s="34">
        <f t="shared" si="670"/>
        <v>10</v>
      </c>
      <c r="X2528" s="73" t="b">
        <f>COUNTIF('Power Curve'!$D$2:$D$31,W2528)&gt;0</f>
        <v>1</v>
      </c>
      <c r="Y2528" s="73" t="b">
        <f t="shared" si="671"/>
        <v>0</v>
      </c>
      <c r="Z2528" s="73" t="b">
        <f t="shared" si="678"/>
        <v>1</v>
      </c>
      <c r="AA2528" s="34" t="str">
        <f t="shared" si="672"/>
        <v>Outer</v>
      </c>
      <c r="AB2528" s="35" t="str">
        <f t="shared" si="679"/>
        <v>0.8-0.9</v>
      </c>
      <c r="AC2528" s="36" t="str">
        <f t="shared" si="673"/>
        <v>13-14</v>
      </c>
      <c r="AD2528" s="36" t="str">
        <f t="shared" si="674"/>
        <v>Mar</v>
      </c>
      <c r="AE2528" s="35" t="str">
        <f t="shared" si="675"/>
        <v>265-275</v>
      </c>
      <c r="AF2528" s="36" t="str">
        <f t="shared" si="676"/>
        <v>Inner-TI</v>
      </c>
    </row>
    <row r="2529" spans="5:32" x14ac:dyDescent="0.3">
      <c r="E2529" s="12">
        <v>40992.583333333336</v>
      </c>
      <c r="F2529" s="16">
        <v>11.27</v>
      </c>
      <c r="G2529" s="16">
        <v>1924.429992675784</v>
      </c>
      <c r="H2529" s="29">
        <v>1.1845812540674199</v>
      </c>
      <c r="I2529" s="26">
        <v>267.89999999999998</v>
      </c>
      <c r="J2529" s="30">
        <v>0.11268855368234251</v>
      </c>
      <c r="K2529" s="31">
        <v>0.14914427952500198</v>
      </c>
      <c r="L2529" s="108">
        <f ca="1">REWS!R2529</f>
        <v>11.405757328416129</v>
      </c>
      <c r="M2529" s="22">
        <f t="shared" si="663"/>
        <v>11.144660378709444</v>
      </c>
      <c r="N2529" s="22">
        <f t="shared" ca="1" si="664"/>
        <v>11.278907878187589</v>
      </c>
      <c r="O2529" s="22">
        <f t="shared" si="665"/>
        <v>1.0804931633417676</v>
      </c>
      <c r="P2529" s="81">
        <f t="shared" ca="1" si="666"/>
        <v>12</v>
      </c>
      <c r="Q2529" s="22">
        <f t="shared" ca="1" si="667"/>
        <v>0.28760187470127341</v>
      </c>
      <c r="R2529" s="3">
        <f ca="1">IF(N2529&gt;'Power Curve'!$C$37,0,INDEX(Ci,$P2529,1)*POWER(1-Q2529,3)+INDEX(Ci,$P2529,2)*3*Q2529*POWER(1-Q2529,2)+INDEX(Ci,$P2529,3)*3*POWER(Q2529,2)*(1-Q2529)+INDEX(Ci,$P2529,4)*POWER(Q2529,3))</f>
        <v>1827.5241201402312</v>
      </c>
      <c r="S2529" s="3">
        <f t="shared" si="668"/>
        <v>1924.429992675784</v>
      </c>
      <c r="T2529" s="3">
        <f t="shared" ca="1" si="669"/>
        <v>-96.905872535552817</v>
      </c>
      <c r="U2529" s="3">
        <f t="shared" ca="1" si="677"/>
        <v>96.905872535552817</v>
      </c>
      <c r="W2529" s="34">
        <f t="shared" si="670"/>
        <v>11</v>
      </c>
      <c r="X2529" s="73" t="b">
        <f>COUNTIF('Power Curve'!$D$2:$D$31,W2529)&gt;0</f>
        <v>1</v>
      </c>
      <c r="Y2529" s="73" t="b">
        <f t="shared" si="671"/>
        <v>0</v>
      </c>
      <c r="Z2529" s="73" t="b">
        <f t="shared" si="678"/>
        <v>1</v>
      </c>
      <c r="AA2529" s="34" t="str">
        <f t="shared" si="672"/>
        <v>Inner</v>
      </c>
      <c r="AB2529" s="35" t="str">
        <f t="shared" si="679"/>
        <v>1.0-1.1</v>
      </c>
      <c r="AC2529" s="36" t="str">
        <f t="shared" si="673"/>
        <v>14-15</v>
      </c>
      <c r="AD2529" s="36" t="str">
        <f t="shared" si="674"/>
        <v>Mar</v>
      </c>
      <c r="AE2529" s="35" t="str">
        <f t="shared" si="675"/>
        <v>265-275</v>
      </c>
      <c r="AF2529" s="36" t="str">
        <f t="shared" si="676"/>
        <v>Inner-TI</v>
      </c>
    </row>
    <row r="2530" spans="5:32" x14ac:dyDescent="0.3">
      <c r="E2530" s="12">
        <v>40992.673611111109</v>
      </c>
      <c r="F2530" s="16">
        <v>12.8</v>
      </c>
      <c r="G2530" s="16">
        <v>1941.220031738281</v>
      </c>
      <c r="H2530" s="29">
        <v>1.1815779130979656</v>
      </c>
      <c r="I2530" s="26">
        <v>268.8</v>
      </c>
      <c r="J2530" s="30">
        <v>0.1046875</v>
      </c>
      <c r="K2530" s="31">
        <v>0.19776045667397199</v>
      </c>
      <c r="L2530" s="108">
        <f ca="1">REWS!R2530</f>
        <v>12.744242746560026</v>
      </c>
      <c r="M2530" s="22">
        <f t="shared" si="663"/>
        <v>12.646938155388833</v>
      </c>
      <c r="N2530" s="22">
        <f t="shared" ca="1" si="664"/>
        <v>12.591847644766201</v>
      </c>
      <c r="O2530" s="22">
        <f t="shared" si="665"/>
        <v>1.3126750364397364</v>
      </c>
      <c r="P2530" s="81">
        <f t="shared" ca="1" si="666"/>
        <v>13</v>
      </c>
      <c r="Q2530" s="22">
        <f t="shared" ca="1" si="667"/>
        <v>0.59023149381055329</v>
      </c>
      <c r="R2530" s="3">
        <f ca="1">IF(N2530&gt;'Power Curve'!$C$37,0,INDEX(Ci,$P2530,1)*POWER(1-Q2530,3)+INDEX(Ci,$P2530,2)*3*Q2530*POWER(1-Q2530,2)+INDEX(Ci,$P2530,3)*3*POWER(Q2530,2)*(1-Q2530)+INDEX(Ci,$P2530,4)*POWER(Q2530,3))</f>
        <v>1941.6792618706011</v>
      </c>
      <c r="S2530" s="3">
        <f t="shared" si="668"/>
        <v>1941.220031738281</v>
      </c>
      <c r="T2530" s="3">
        <f t="shared" ca="1" si="669"/>
        <v>0.4592301323200445</v>
      </c>
      <c r="U2530" s="3">
        <f t="shared" ca="1" si="677"/>
        <v>0.4592301323200445</v>
      </c>
      <c r="W2530" s="34">
        <f t="shared" si="670"/>
        <v>13</v>
      </c>
      <c r="X2530" s="73" t="b">
        <f>COUNTIF('Power Curve'!$D$2:$D$31,W2530)&gt;0</f>
        <v>1</v>
      </c>
      <c r="Y2530" s="73" t="b">
        <f t="shared" si="671"/>
        <v>0</v>
      </c>
      <c r="Z2530" s="73" t="b">
        <f t="shared" si="678"/>
        <v>1</v>
      </c>
      <c r="AA2530" s="34" t="str">
        <f t="shared" si="672"/>
        <v>Inner</v>
      </c>
      <c r="AB2530" s="35" t="str">
        <f t="shared" si="679"/>
        <v>1.3-1.4</v>
      </c>
      <c r="AC2530" s="36" t="str">
        <f t="shared" si="673"/>
        <v>16-17</v>
      </c>
      <c r="AD2530" s="36" t="str">
        <f t="shared" si="674"/>
        <v>Mar</v>
      </c>
      <c r="AE2530" s="35" t="str">
        <f t="shared" si="675"/>
        <v>265-275</v>
      </c>
      <c r="AF2530" s="36" t="str">
        <f t="shared" si="676"/>
        <v>Inner-TI</v>
      </c>
    </row>
    <row r="2531" spans="5:32" x14ac:dyDescent="0.3">
      <c r="E2531" s="12">
        <v>40992.680555555555</v>
      </c>
      <c r="F2531" s="16">
        <v>12.04</v>
      </c>
      <c r="G2531" s="16">
        <v>1941.709960937498</v>
      </c>
      <c r="H2531" s="29">
        <v>1.1820497213171988</v>
      </c>
      <c r="I2531" s="26">
        <v>271.8</v>
      </c>
      <c r="J2531" s="30">
        <v>0.10465116279069768</v>
      </c>
      <c r="K2531" s="31">
        <v>0.20421903691117371</v>
      </c>
      <c r="L2531" s="108">
        <f ca="1">REWS!R2531</f>
        <v>11.977318575058293</v>
      </c>
      <c r="M2531" s="22">
        <f t="shared" si="663"/>
        <v>11.897609366753745</v>
      </c>
      <c r="N2531" s="22">
        <f t="shared" ca="1" si="664"/>
        <v>11.835669241462389</v>
      </c>
      <c r="O2531" s="22">
        <f t="shared" si="665"/>
        <v>1.1968638566350995</v>
      </c>
      <c r="P2531" s="81">
        <f t="shared" ca="1" si="666"/>
        <v>12</v>
      </c>
      <c r="Q2531" s="22">
        <f t="shared" ca="1" si="667"/>
        <v>0.82387685752918616</v>
      </c>
      <c r="R2531" s="3">
        <f ca="1">IF(N2531&gt;'Power Curve'!$C$37,0,INDEX(Ci,$P2531,1)*POWER(1-Q2531,3)+INDEX(Ci,$P2531,2)*3*Q2531*POWER(1-Q2531,2)+INDEX(Ci,$P2531,3)*3*POWER(Q2531,2)*(1-Q2531)+INDEX(Ci,$P2531,4)*POWER(Q2531,3))</f>
        <v>1903.0395229531653</v>
      </c>
      <c r="S2531" s="3">
        <f t="shared" si="668"/>
        <v>1941.709960937498</v>
      </c>
      <c r="T2531" s="3">
        <f t="shared" ca="1" si="669"/>
        <v>-38.670437984332693</v>
      </c>
      <c r="U2531" s="3">
        <f t="shared" ca="1" si="677"/>
        <v>38.670437984332693</v>
      </c>
      <c r="W2531" s="34">
        <f t="shared" si="670"/>
        <v>12</v>
      </c>
      <c r="X2531" s="73" t="b">
        <f>COUNTIF('Power Curve'!$D$2:$D$31,W2531)&gt;0</f>
        <v>1</v>
      </c>
      <c r="Y2531" s="73" t="b">
        <f t="shared" si="671"/>
        <v>0</v>
      </c>
      <c r="Z2531" s="73" t="b">
        <f t="shared" si="678"/>
        <v>1</v>
      </c>
      <c r="AA2531" s="34" t="str">
        <f t="shared" si="672"/>
        <v>Inner</v>
      </c>
      <c r="AB2531" s="35" t="str">
        <f t="shared" si="679"/>
        <v>1.1-1.2</v>
      </c>
      <c r="AC2531" s="36" t="str">
        <f t="shared" si="673"/>
        <v>16-17</v>
      </c>
      <c r="AD2531" s="36" t="str">
        <f t="shared" si="674"/>
        <v>Mar</v>
      </c>
      <c r="AE2531" s="35" t="str">
        <f t="shared" si="675"/>
        <v>265-275</v>
      </c>
      <c r="AF2531" s="36" t="str">
        <f t="shared" si="676"/>
        <v>Inner-TI</v>
      </c>
    </row>
    <row r="2532" spans="5:32" x14ac:dyDescent="0.3">
      <c r="E2532" s="12">
        <v>40992.6875</v>
      </c>
      <c r="F2532" s="16">
        <v>12.08</v>
      </c>
      <c r="G2532" s="16">
        <v>1947.5399627685549</v>
      </c>
      <c r="H2532" s="29">
        <v>1.1821355449281965</v>
      </c>
      <c r="I2532" s="26">
        <v>274.2</v>
      </c>
      <c r="J2532" s="30">
        <v>9.1887417218543058E-2</v>
      </c>
      <c r="K2532" s="31">
        <v>0.18004209474753702</v>
      </c>
      <c r="L2532" s="108">
        <f ca="1">REWS!R2532</f>
        <v>12.062642829649358</v>
      </c>
      <c r="M2532" s="22">
        <f t="shared" si="663"/>
        <v>11.937425202772969</v>
      </c>
      <c r="N2532" s="22">
        <f t="shared" ca="1" si="664"/>
        <v>11.920272891283517</v>
      </c>
      <c r="O2532" s="22">
        <f t="shared" si="665"/>
        <v>1.2030175224413922</v>
      </c>
      <c r="P2532" s="81">
        <f t="shared" ca="1" si="666"/>
        <v>12</v>
      </c>
      <c r="Q2532" s="22">
        <f t="shared" ca="1" si="667"/>
        <v>0.90536746346516328</v>
      </c>
      <c r="R2532" s="3">
        <f ca="1">IF(N2532&gt;'Power Curve'!$C$37,0,INDEX(Ci,$P2532,1)*POWER(1-Q2532,3)+INDEX(Ci,$P2532,2)*3*Q2532*POWER(1-Q2532,2)+INDEX(Ci,$P2532,3)*3*POWER(Q2532,2)*(1-Q2532)+INDEX(Ci,$P2532,4)*POWER(Q2532,3))</f>
        <v>1910.4086365423684</v>
      </c>
      <c r="S2532" s="3">
        <f t="shared" si="668"/>
        <v>1947.5399627685549</v>
      </c>
      <c r="T2532" s="3">
        <f t="shared" ca="1" si="669"/>
        <v>-37.131326226186502</v>
      </c>
      <c r="U2532" s="3">
        <f t="shared" ca="1" si="677"/>
        <v>37.131326226186502</v>
      </c>
      <c r="W2532" s="34">
        <f t="shared" si="670"/>
        <v>12</v>
      </c>
      <c r="X2532" s="73" t="b">
        <f>COUNTIF('Power Curve'!$D$2:$D$31,W2532)&gt;0</f>
        <v>1</v>
      </c>
      <c r="Y2532" s="73" t="b">
        <f t="shared" si="671"/>
        <v>0</v>
      </c>
      <c r="Z2532" s="73" t="b">
        <f t="shared" si="678"/>
        <v>1</v>
      </c>
      <c r="AA2532" s="34" t="str">
        <f t="shared" si="672"/>
        <v>Outer</v>
      </c>
      <c r="AB2532" s="35" t="str">
        <f t="shared" si="679"/>
        <v>1.2-1.3</v>
      </c>
      <c r="AC2532" s="36" t="str">
        <f t="shared" si="673"/>
        <v>16-17</v>
      </c>
      <c r="AD2532" s="36" t="str">
        <f t="shared" si="674"/>
        <v>Mar</v>
      </c>
      <c r="AE2532" s="35" t="str">
        <f t="shared" si="675"/>
        <v>265-275</v>
      </c>
      <c r="AF2532" s="36" t="str">
        <f t="shared" si="676"/>
        <v>HWS-LTI</v>
      </c>
    </row>
    <row r="2533" spans="5:32" x14ac:dyDescent="0.3">
      <c r="E2533" s="12">
        <v>40992.694444444445</v>
      </c>
      <c r="F2533" s="16">
        <v>11.57</v>
      </c>
      <c r="G2533" s="16">
        <v>1881.60998535156</v>
      </c>
      <c r="H2533" s="29">
        <v>1.1824789640341518</v>
      </c>
      <c r="I2533" s="26">
        <v>281</v>
      </c>
      <c r="J2533" s="30">
        <v>0.10976663785652549</v>
      </c>
      <c r="K2533" s="31">
        <v>0.18636033201864699</v>
      </c>
      <c r="L2533" s="108">
        <f ca="1">REWS!R2533</f>
        <v>11.580908919984306</v>
      </c>
      <c r="M2533" s="22">
        <f t="shared" si="663"/>
        <v>11.43455156247926</v>
      </c>
      <c r="N2533" s="22">
        <f t="shared" ca="1" si="664"/>
        <v>11.445332773201084</v>
      </c>
      <c r="O2533" s="22">
        <f t="shared" si="665"/>
        <v>1.1252967802807325</v>
      </c>
      <c r="P2533" s="81">
        <f t="shared" ca="1" si="666"/>
        <v>12</v>
      </c>
      <c r="Q2533" s="22">
        <f t="shared" ca="1" si="667"/>
        <v>0.44790306225233673</v>
      </c>
      <c r="R2533" s="3">
        <f ca="1">IF(N2533&gt;'Power Curve'!$C$37,0,INDEX(Ci,$P2533,1)*POWER(1-Q2533,3)+INDEX(Ci,$P2533,2)*3*Q2533*POWER(1-Q2533,2)+INDEX(Ci,$P2533,3)*3*POWER(Q2533,2)*(1-Q2533)+INDEX(Ci,$P2533,4)*POWER(Q2533,3))</f>
        <v>1853.9313520334099</v>
      </c>
      <c r="S2533" s="3">
        <f t="shared" si="668"/>
        <v>1881.60998535156</v>
      </c>
      <c r="T2533" s="3">
        <f t="shared" ca="1" si="669"/>
        <v>-27.678633318150105</v>
      </c>
      <c r="U2533" s="3">
        <f t="shared" ca="1" si="677"/>
        <v>27.678633318150105</v>
      </c>
      <c r="W2533" s="34">
        <f t="shared" si="670"/>
        <v>11</v>
      </c>
      <c r="X2533" s="73" t="b">
        <f>COUNTIF('Power Curve'!$D$2:$D$31,W2533)&gt;0</f>
        <v>1</v>
      </c>
      <c r="Y2533" s="73" t="b">
        <f t="shared" si="671"/>
        <v>0</v>
      </c>
      <c r="Z2533" s="73" t="b">
        <f t="shared" si="678"/>
        <v>1</v>
      </c>
      <c r="AA2533" s="34" t="str">
        <f t="shared" si="672"/>
        <v>Inner</v>
      </c>
      <c r="AB2533" s="35" t="str">
        <f t="shared" si="679"/>
        <v>1.1-1.2</v>
      </c>
      <c r="AC2533" s="36" t="str">
        <f t="shared" si="673"/>
        <v>16-17</v>
      </c>
      <c r="AD2533" s="36" t="str">
        <f t="shared" si="674"/>
        <v>Mar</v>
      </c>
      <c r="AE2533" s="35" t="str">
        <f t="shared" si="675"/>
        <v>275-285</v>
      </c>
      <c r="AF2533" s="36" t="str">
        <f t="shared" si="676"/>
        <v>Inner-TI</v>
      </c>
    </row>
    <row r="2534" spans="5:32" x14ac:dyDescent="0.3">
      <c r="E2534" s="12">
        <v>40992.701388888891</v>
      </c>
      <c r="F2534" s="16">
        <v>12.12</v>
      </c>
      <c r="G2534" s="16">
        <v>1833.790023803708</v>
      </c>
      <c r="H2534" s="29">
        <v>1.1821627086278843</v>
      </c>
      <c r="I2534" s="26">
        <v>286.5</v>
      </c>
      <c r="J2534" s="30">
        <v>0.18069306930693069</v>
      </c>
      <c r="K2534" s="31">
        <v>0.20489220301095454</v>
      </c>
      <c r="L2534" s="108">
        <f ca="1">REWS!R2534</f>
        <v>12.08485231030218</v>
      </c>
      <c r="M2534" s="22">
        <f t="shared" si="663"/>
        <v>11.977044837558495</v>
      </c>
      <c r="N2534" s="22">
        <f t="shared" ca="1" si="664"/>
        <v>11.942311714171748</v>
      </c>
      <c r="O2534" s="22">
        <f t="shared" si="665"/>
        <v>1.2091408647145463</v>
      </c>
      <c r="P2534" s="81">
        <f t="shared" ca="1" si="666"/>
        <v>12</v>
      </c>
      <c r="Q2534" s="22">
        <f t="shared" ca="1" si="667"/>
        <v>0.92659535416579697</v>
      </c>
      <c r="R2534" s="3">
        <f ca="1">IF(N2534&gt;'Power Curve'!$C$37,0,INDEX(Ci,$P2534,1)*POWER(1-Q2534,3)+INDEX(Ci,$P2534,2)*3*Q2534*POWER(1-Q2534,2)+INDEX(Ci,$P2534,3)*3*POWER(Q2534,2)*(1-Q2534)+INDEX(Ci,$P2534,4)*POWER(Q2534,3))</f>
        <v>1912.0957725307599</v>
      </c>
      <c r="S2534" s="3">
        <f t="shared" si="668"/>
        <v>1833.790023803708</v>
      </c>
      <c r="T2534" s="3">
        <f t="shared" ca="1" si="669"/>
        <v>78.305748727051878</v>
      </c>
      <c r="U2534" s="3">
        <f t="shared" ca="1" si="677"/>
        <v>78.305748727051878</v>
      </c>
      <c r="W2534" s="34">
        <f t="shared" si="670"/>
        <v>12</v>
      </c>
      <c r="X2534" s="73" t="b">
        <f>COUNTIF('Power Curve'!$D$2:$D$31,W2534)&gt;0</f>
        <v>1</v>
      </c>
      <c r="Y2534" s="73" t="b">
        <f t="shared" si="671"/>
        <v>0</v>
      </c>
      <c r="Z2534" s="73" t="b">
        <f t="shared" si="678"/>
        <v>1</v>
      </c>
      <c r="AA2534" s="34" t="str">
        <f t="shared" si="672"/>
        <v>Outer</v>
      </c>
      <c r="AB2534" s="35" t="str">
        <f t="shared" si="679"/>
        <v>1.2-1.3</v>
      </c>
      <c r="AC2534" s="36" t="str">
        <f t="shared" si="673"/>
        <v>16-17</v>
      </c>
      <c r="AD2534" s="36" t="str">
        <f t="shared" si="674"/>
        <v>Mar</v>
      </c>
      <c r="AE2534" s="35" t="str">
        <f t="shared" si="675"/>
        <v>285-295</v>
      </c>
      <c r="AF2534" s="36" t="str">
        <f t="shared" si="676"/>
        <v>HWS-HTI</v>
      </c>
    </row>
    <row r="2535" spans="5:32" x14ac:dyDescent="0.3">
      <c r="E2535" s="12">
        <v>40992.708333333336</v>
      </c>
      <c r="F2535" s="16">
        <v>13.11</v>
      </c>
      <c r="G2535" s="16">
        <v>1968.5699615478541</v>
      </c>
      <c r="H2535" s="29">
        <v>1.1815620167672538</v>
      </c>
      <c r="I2535" s="26">
        <v>286.7</v>
      </c>
      <c r="J2535" s="30">
        <v>0.15560640732265446</v>
      </c>
      <c r="K2535" s="31">
        <v>0.19345100209153729</v>
      </c>
      <c r="L2535" s="108">
        <f ca="1">REWS!R2535</f>
        <v>13.083130796099805</v>
      </c>
      <c r="M2535" s="22">
        <f t="shared" si="663"/>
        <v>12.953173099915265</v>
      </c>
      <c r="N2535" s="22">
        <f t="shared" ca="1" si="664"/>
        <v>12.926625315843859</v>
      </c>
      <c r="O2535" s="22">
        <f t="shared" si="665"/>
        <v>1.3600046342890524</v>
      </c>
      <c r="P2535" s="81">
        <f t="shared" ca="1" si="666"/>
        <v>13</v>
      </c>
      <c r="Q2535" s="22">
        <f t="shared" ca="1" si="667"/>
        <v>0.93487997269752476</v>
      </c>
      <c r="R2535" s="3">
        <f ca="1">IF(N2535&gt;'Power Curve'!$C$37,0,INDEX(Ci,$P2535,1)*POWER(1-Q2535,3)+INDEX(Ci,$P2535,2)*3*Q2535*POWER(1-Q2535,2)+INDEX(Ci,$P2535,3)*3*POWER(Q2535,2)*(1-Q2535)+INDEX(Ci,$P2535,4)*POWER(Q2535,3))</f>
        <v>1951.416168427965</v>
      </c>
      <c r="S2535" s="3">
        <f t="shared" si="668"/>
        <v>1968.5699615478541</v>
      </c>
      <c r="T2535" s="3">
        <f t="shared" ca="1" si="669"/>
        <v>-17.153793119889087</v>
      </c>
      <c r="U2535" s="3">
        <f t="shared" ca="1" si="677"/>
        <v>17.153793119889087</v>
      </c>
      <c r="W2535" s="34">
        <f t="shared" si="670"/>
        <v>13</v>
      </c>
      <c r="X2535" s="73" t="b">
        <f>COUNTIF('Power Curve'!$D$2:$D$31,W2535)&gt;0</f>
        <v>1</v>
      </c>
      <c r="Y2535" s="73" t="b">
        <f t="shared" si="671"/>
        <v>0</v>
      </c>
      <c r="Z2535" s="73" t="b">
        <f t="shared" si="678"/>
        <v>1</v>
      </c>
      <c r="AA2535" s="34" t="str">
        <f t="shared" si="672"/>
        <v>Outer</v>
      </c>
      <c r="AB2535" s="35" t="str">
        <f t="shared" si="679"/>
        <v>1.3-1.4</v>
      </c>
      <c r="AC2535" s="36" t="str">
        <f t="shared" si="673"/>
        <v>17-18</v>
      </c>
      <c r="AD2535" s="36" t="str">
        <f t="shared" si="674"/>
        <v>Mar</v>
      </c>
      <c r="AE2535" s="35" t="str">
        <f t="shared" si="675"/>
        <v>285-295</v>
      </c>
      <c r="AF2535" s="36" t="str">
        <f t="shared" si="676"/>
        <v>HWS-HTI</v>
      </c>
    </row>
    <row r="2536" spans="5:32" x14ac:dyDescent="0.3">
      <c r="E2536" s="12">
        <v>40992.715277777781</v>
      </c>
      <c r="F2536" s="16">
        <v>14.41</v>
      </c>
      <c r="G2536" s="16">
        <v>1978.6999664306691</v>
      </c>
      <c r="H2536" s="29">
        <v>1.1808012548877402</v>
      </c>
      <c r="I2536" s="26">
        <v>289.7</v>
      </c>
      <c r="J2536" s="30">
        <v>0.14642609299097847</v>
      </c>
      <c r="K2536" s="31">
        <v>0.10586373286681426</v>
      </c>
      <c r="L2536" s="108">
        <f ca="1">REWS!R2536</f>
        <v>14.336938268621706</v>
      </c>
      <c r="M2536" s="22">
        <f t="shared" si="663"/>
        <v>14.234565656229535</v>
      </c>
      <c r="N2536" s="22">
        <f t="shared" ca="1" si="664"/>
        <v>14.162393413879631</v>
      </c>
      <c r="O2536" s="22">
        <f t="shared" si="665"/>
        <v>1.5580479845384763</v>
      </c>
      <c r="P2536" s="81">
        <f t="shared" ca="1" si="666"/>
        <v>15</v>
      </c>
      <c r="Q2536" s="22">
        <f t="shared" ca="1" si="667"/>
        <v>0.19942426092238968</v>
      </c>
      <c r="R2536" s="3">
        <f ca="1">IF(N2536&gt;'Power Curve'!$C$37,0,INDEX(Ci,$P2536,1)*POWER(1-Q2536,3)+INDEX(Ci,$P2536,2)*3*Q2536*POWER(1-Q2536,2)+INDEX(Ci,$P2536,3)*3*POWER(Q2536,2)*(1-Q2536)+INDEX(Ci,$P2536,4)*POWER(Q2536,3))</f>
        <v>1976.0795507286402</v>
      </c>
      <c r="S2536" s="3">
        <f t="shared" si="668"/>
        <v>1978.6999664306691</v>
      </c>
      <c r="T2536" s="3">
        <f t="shared" ca="1" si="669"/>
        <v>-2.6204157020288221</v>
      </c>
      <c r="U2536" s="3">
        <f t="shared" ca="1" si="677"/>
        <v>2.6204157020288221</v>
      </c>
      <c r="W2536" s="34">
        <f t="shared" si="670"/>
        <v>14</v>
      </c>
      <c r="X2536" s="73" t="b">
        <f>COUNTIF('Power Curve'!$D$2:$D$31,W2536)&gt;0</f>
        <v>1</v>
      </c>
      <c r="Y2536" s="73" t="b">
        <f t="shared" si="671"/>
        <v>0</v>
      </c>
      <c r="Z2536" s="73" t="b">
        <f t="shared" si="678"/>
        <v>1</v>
      </c>
      <c r="AA2536" s="34" t="str">
        <f t="shared" si="672"/>
        <v>Outer</v>
      </c>
      <c r="AB2536" s="35" t="str">
        <f t="shared" si="679"/>
        <v>1.5-1.6</v>
      </c>
      <c r="AC2536" s="36" t="str">
        <f t="shared" si="673"/>
        <v>17-18</v>
      </c>
      <c r="AD2536" s="36" t="str">
        <f t="shared" si="674"/>
        <v>Mar</v>
      </c>
      <c r="AE2536" s="35" t="str">
        <f t="shared" si="675"/>
        <v>285-295</v>
      </c>
      <c r="AF2536" s="36" t="str">
        <f t="shared" si="676"/>
        <v>HWS-HTI</v>
      </c>
    </row>
    <row r="2537" spans="5:32" x14ac:dyDescent="0.3">
      <c r="E2537" s="12">
        <v>40992.729166666664</v>
      </c>
      <c r="F2537" s="16">
        <v>16.829999999999998</v>
      </c>
      <c r="G2537" s="16">
        <v>1987.0299377441411</v>
      </c>
      <c r="H2537" s="29">
        <v>1.1807261821649822</v>
      </c>
      <c r="I2537" s="26">
        <v>290.39999999999998</v>
      </c>
      <c r="J2537" s="30">
        <v>0.12596553773024363</v>
      </c>
      <c r="K2537" s="31">
        <v>0.14278805270348</v>
      </c>
      <c r="L2537" s="108">
        <f ca="1">REWS!R2537</f>
        <v>16.786282898941852</v>
      </c>
      <c r="M2537" s="22">
        <f t="shared" si="663"/>
        <v>16.624751063499648</v>
      </c>
      <c r="N2537" s="22">
        <f t="shared" ca="1" si="664"/>
        <v>16.581567110896586</v>
      </c>
      <c r="O2537" s="22">
        <f t="shared" si="665"/>
        <v>1.92745884418527</v>
      </c>
      <c r="P2537" s="81">
        <f t="shared" ca="1" si="666"/>
        <v>17</v>
      </c>
      <c r="Q2537" s="22">
        <f t="shared" ca="1" si="667"/>
        <v>0.59016539714055671</v>
      </c>
      <c r="R2537" s="3">
        <f ca="1">IF(N2537&gt;'Power Curve'!$C$37,0,INDEX(Ci,$P2537,1)*POWER(1-Q2537,3)+INDEX(Ci,$P2537,2)*3*Q2537*POWER(1-Q2537,2)+INDEX(Ci,$P2537,3)*3*POWER(Q2537,2)*(1-Q2537)+INDEX(Ci,$P2537,4)*POWER(Q2537,3))</f>
        <v>1984.4560654077252</v>
      </c>
      <c r="S2537" s="3">
        <f t="shared" si="668"/>
        <v>1987.0299377441411</v>
      </c>
      <c r="T2537" s="3">
        <f t="shared" ca="1" si="669"/>
        <v>-2.5738723364158886</v>
      </c>
      <c r="U2537" s="3">
        <f t="shared" ca="1" si="677"/>
        <v>2.5738723364158886</v>
      </c>
      <c r="W2537" s="34">
        <f t="shared" si="670"/>
        <v>17</v>
      </c>
      <c r="X2537" s="73" t="b">
        <f>COUNTIF('Power Curve'!$D$2:$D$31,W2537)&gt;0</f>
        <v>1</v>
      </c>
      <c r="Y2537" s="73" t="b">
        <f t="shared" si="671"/>
        <v>0</v>
      </c>
      <c r="Z2537" s="73" t="b">
        <f t="shared" si="678"/>
        <v>1</v>
      </c>
      <c r="AA2537" s="34" t="str">
        <f t="shared" si="672"/>
        <v>Inner</v>
      </c>
      <c r="AB2537" s="35" t="str">
        <f t="shared" si="679"/>
        <v>1.9-2.0</v>
      </c>
      <c r="AC2537" s="36" t="str">
        <f t="shared" si="673"/>
        <v>17-18</v>
      </c>
      <c r="AD2537" s="36" t="str">
        <f t="shared" si="674"/>
        <v>Mar</v>
      </c>
      <c r="AE2537" s="35" t="str">
        <f t="shared" si="675"/>
        <v>285-295</v>
      </c>
      <c r="AF2537" s="36" t="str">
        <f t="shared" si="676"/>
        <v>Inner-TI</v>
      </c>
    </row>
    <row r="2538" spans="5:32" x14ac:dyDescent="0.3">
      <c r="E2538" s="12">
        <v>40992.736111111109</v>
      </c>
      <c r="F2538" s="16">
        <v>16.670000000000002</v>
      </c>
      <c r="G2538" s="16">
        <v>1975.279968261721</v>
      </c>
      <c r="H2538" s="29">
        <v>1.1814983475176852</v>
      </c>
      <c r="I2538" s="26">
        <v>292.89999999999998</v>
      </c>
      <c r="J2538" s="30">
        <v>0.11397720455908816</v>
      </c>
      <c r="K2538" s="31">
        <v>0.11976334926327926</v>
      </c>
      <c r="L2538" s="108">
        <f ca="1">REWS!R2538</f>
        <v>16.633522006001854</v>
      </c>
      <c r="M2538" s="22">
        <f t="shared" si="663"/>
        <v>16.470291152292955</v>
      </c>
      <c r="N2538" s="22">
        <f t="shared" ca="1" si="664"/>
        <v>16.434250169581432</v>
      </c>
      <c r="O2538" s="22">
        <f t="shared" si="665"/>
        <v>1.903586566994439</v>
      </c>
      <c r="P2538" s="81">
        <f t="shared" ca="1" si="666"/>
        <v>17</v>
      </c>
      <c r="Q2538" s="22">
        <f t="shared" ca="1" si="667"/>
        <v>0.44119899955081188</v>
      </c>
      <c r="R2538" s="3">
        <f ca="1">IF(N2538&gt;'Power Curve'!$C$37,0,INDEX(Ci,$P2538,1)*POWER(1-Q2538,3)+INDEX(Ci,$P2538,2)*3*Q2538*POWER(1-Q2538,2)+INDEX(Ci,$P2538,3)*3*POWER(Q2538,2)*(1-Q2538)+INDEX(Ci,$P2538,4)*POWER(Q2538,3))</f>
        <v>1983.9595861432667</v>
      </c>
      <c r="S2538" s="3">
        <f t="shared" si="668"/>
        <v>1975.279968261721</v>
      </c>
      <c r="T2538" s="3">
        <f t="shared" ca="1" si="669"/>
        <v>8.6796178815457097</v>
      </c>
      <c r="U2538" s="3">
        <f t="shared" ca="1" si="677"/>
        <v>8.6796178815457097</v>
      </c>
      <c r="W2538" s="34">
        <f t="shared" si="670"/>
        <v>16</v>
      </c>
      <c r="X2538" s="73" t="b">
        <f>COUNTIF('Power Curve'!$D$2:$D$31,W2538)&gt;0</f>
        <v>1</v>
      </c>
      <c r="Y2538" s="73" t="b">
        <f t="shared" si="671"/>
        <v>0</v>
      </c>
      <c r="Z2538" s="73" t="b">
        <f t="shared" si="678"/>
        <v>1</v>
      </c>
      <c r="AA2538" s="34" t="str">
        <f t="shared" si="672"/>
        <v>Inner</v>
      </c>
      <c r="AB2538" s="35" t="str">
        <f t="shared" si="679"/>
        <v>1.9-2.0</v>
      </c>
      <c r="AC2538" s="36" t="str">
        <f t="shared" si="673"/>
        <v>17-18</v>
      </c>
      <c r="AD2538" s="36" t="str">
        <f t="shared" si="674"/>
        <v>Mar</v>
      </c>
      <c r="AE2538" s="35" t="str">
        <f t="shared" si="675"/>
        <v>285-295</v>
      </c>
      <c r="AF2538" s="36" t="str">
        <f t="shared" si="676"/>
        <v>Inner-TI</v>
      </c>
    </row>
    <row r="2539" spans="5:32" x14ac:dyDescent="0.3">
      <c r="E2539" s="12">
        <v>40992.75</v>
      </c>
      <c r="F2539" s="16">
        <v>16.75</v>
      </c>
      <c r="G2539" s="16">
        <v>1973.730041503911</v>
      </c>
      <c r="H2539" s="29">
        <v>1.1837070433455772</v>
      </c>
      <c r="I2539" s="26">
        <v>299.39999999999998</v>
      </c>
      <c r="J2539" s="30">
        <v>0.12477611940298507</v>
      </c>
      <c r="K2539" s="31">
        <v>0.12778935346963044</v>
      </c>
      <c r="L2539" s="108">
        <f ca="1">REWS!R2539</f>
        <v>16.690182647626614</v>
      </c>
      <c r="M2539" s="22">
        <f t="shared" si="663"/>
        <v>16.559638776158067</v>
      </c>
      <c r="N2539" s="22">
        <f t="shared" ca="1" si="664"/>
        <v>16.500501238973026</v>
      </c>
      <c r="O2539" s="22">
        <f t="shared" si="665"/>
        <v>1.9173955302819801</v>
      </c>
      <c r="P2539" s="81">
        <f t="shared" ca="1" si="666"/>
        <v>17</v>
      </c>
      <c r="Q2539" s="22">
        <f t="shared" ca="1" si="667"/>
        <v>0.50819185899812369</v>
      </c>
      <c r="R2539" s="3">
        <f ca="1">IF(N2539&gt;'Power Curve'!$C$37,0,INDEX(Ci,$P2539,1)*POWER(1-Q2539,3)+INDEX(Ci,$P2539,2)*3*Q2539*POWER(1-Q2539,2)+INDEX(Ci,$P2539,3)*3*POWER(Q2539,2)*(1-Q2539)+INDEX(Ci,$P2539,4)*POWER(Q2539,3))</f>
        <v>1984.1916987861</v>
      </c>
      <c r="S2539" s="3">
        <f t="shared" si="668"/>
        <v>1973.730041503911</v>
      </c>
      <c r="T2539" s="3">
        <f t="shared" ca="1" si="669"/>
        <v>10.46165728218898</v>
      </c>
      <c r="U2539" s="3">
        <f t="shared" ca="1" si="677"/>
        <v>10.46165728218898</v>
      </c>
      <c r="W2539" s="34">
        <f t="shared" si="670"/>
        <v>17</v>
      </c>
      <c r="X2539" s="73" t="b">
        <f>COUNTIF('Power Curve'!$D$2:$D$31,W2539)&gt;0</f>
        <v>1</v>
      </c>
      <c r="Y2539" s="73" t="b">
        <f t="shared" si="671"/>
        <v>0</v>
      </c>
      <c r="Z2539" s="73" t="b">
        <f t="shared" si="678"/>
        <v>1</v>
      </c>
      <c r="AA2539" s="34" t="str">
        <f t="shared" si="672"/>
        <v>Inner</v>
      </c>
      <c r="AB2539" s="35" t="str">
        <f t="shared" si="679"/>
        <v>1.9-2.0</v>
      </c>
      <c r="AC2539" s="36" t="str">
        <f t="shared" si="673"/>
        <v>18-19</v>
      </c>
      <c r="AD2539" s="36" t="str">
        <f t="shared" si="674"/>
        <v>Mar</v>
      </c>
      <c r="AE2539" s="35" t="str">
        <f t="shared" si="675"/>
        <v>295-305</v>
      </c>
      <c r="AF2539" s="36" t="str">
        <f t="shared" si="676"/>
        <v>Inner-TI</v>
      </c>
    </row>
    <row r="2540" spans="5:32" x14ac:dyDescent="0.3">
      <c r="E2540" s="12">
        <v>40993.069444444445</v>
      </c>
      <c r="F2540" s="16">
        <v>9.83</v>
      </c>
      <c r="G2540" s="16">
        <v>1531.539962768557</v>
      </c>
      <c r="H2540" s="29">
        <v>1.2099099264129098</v>
      </c>
      <c r="I2540" s="26">
        <v>319.60000000000002</v>
      </c>
      <c r="J2540" s="30">
        <v>0.10071210579857579</v>
      </c>
      <c r="K2540" s="31">
        <v>0.36361495686890788</v>
      </c>
      <c r="L2540" s="108">
        <f ca="1">REWS!R2540</f>
        <v>9.7503301722290683</v>
      </c>
      <c r="M2540" s="22">
        <f t="shared" si="663"/>
        <v>9.7894697380645894</v>
      </c>
      <c r="N2540" s="22">
        <f t="shared" ca="1" si="664"/>
        <v>9.7101283984918165</v>
      </c>
      <c r="O2540" s="22">
        <f t="shared" si="665"/>
        <v>0.87104408126504396</v>
      </c>
      <c r="P2540" s="81">
        <f t="shared" ca="1" si="666"/>
        <v>10</v>
      </c>
      <c r="Q2540" s="22">
        <f t="shared" ca="1" si="667"/>
        <v>0.74510786324193534</v>
      </c>
      <c r="R2540" s="3">
        <f ca="1">IF(N2540&gt;'Power Curve'!$C$37,0,INDEX(Ci,$P2540,1)*POWER(1-Q2540,3)+INDEX(Ci,$P2540,2)*3*Q2540*POWER(1-Q2540,2)+INDEX(Ci,$P2540,3)*3*POWER(Q2540,2)*(1-Q2540)+INDEX(Ci,$P2540,4)*POWER(Q2540,3))</f>
        <v>1443.5903437330498</v>
      </c>
      <c r="S2540" s="3">
        <f t="shared" si="668"/>
        <v>1531.539962768557</v>
      </c>
      <c r="T2540" s="3">
        <f t="shared" ca="1" si="669"/>
        <v>-87.949619035507112</v>
      </c>
      <c r="U2540" s="3">
        <f t="shared" ca="1" si="677"/>
        <v>87.949619035507112</v>
      </c>
      <c r="W2540" s="34">
        <f t="shared" si="670"/>
        <v>10</v>
      </c>
      <c r="X2540" s="73" t="b">
        <f>COUNTIF('Power Curve'!$D$2:$D$31,W2540)&gt;0</f>
        <v>1</v>
      </c>
      <c r="Y2540" s="73" t="b">
        <f t="shared" si="671"/>
        <v>0</v>
      </c>
      <c r="Z2540" s="73" t="b">
        <f t="shared" si="678"/>
        <v>1</v>
      </c>
      <c r="AA2540" s="34" t="str">
        <f t="shared" si="672"/>
        <v>Outer</v>
      </c>
      <c r="AB2540" s="35" t="str">
        <f t="shared" si="679"/>
        <v>0.8-0.9</v>
      </c>
      <c r="AC2540" s="36" t="str">
        <f t="shared" si="673"/>
        <v>1-2</v>
      </c>
      <c r="AD2540" s="36" t="str">
        <f t="shared" si="674"/>
        <v>Mar</v>
      </c>
      <c r="AE2540" s="35" t="str">
        <f t="shared" si="675"/>
        <v>315-325</v>
      </c>
      <c r="AF2540" s="36" t="str">
        <f t="shared" si="676"/>
        <v>Inner-TI</v>
      </c>
    </row>
    <row r="2541" spans="5:32" x14ac:dyDescent="0.3">
      <c r="E2541" s="12">
        <v>40993.076388888891</v>
      </c>
      <c r="F2541" s="16">
        <v>9.0399999999999991</v>
      </c>
      <c r="G2541" s="16">
        <v>1355.2800445556641</v>
      </c>
      <c r="H2541" s="29">
        <v>1.2107660358436911</v>
      </c>
      <c r="I2541" s="26">
        <v>317.10000000000002</v>
      </c>
      <c r="J2541" s="30">
        <v>0.11725663716814161</v>
      </c>
      <c r="K2541" s="31">
        <v>0.35680399901260901</v>
      </c>
      <c r="L2541" s="108">
        <f ca="1">REWS!R2541</f>
        <v>8.9855472269162924</v>
      </c>
      <c r="M2541" s="22">
        <f t="shared" si="663"/>
        <v>9.0048498881990877</v>
      </c>
      <c r="N2541" s="22">
        <f t="shared" ca="1" si="664"/>
        <v>8.9506088431089399</v>
      </c>
      <c r="O2541" s="22">
        <f t="shared" si="665"/>
        <v>0.74977855418369743</v>
      </c>
      <c r="P2541" s="81">
        <f t="shared" ca="1" si="666"/>
        <v>9</v>
      </c>
      <c r="Q2541" s="22">
        <f t="shared" ca="1" si="667"/>
        <v>0.94149774299416156</v>
      </c>
      <c r="R2541" s="3">
        <f ca="1">IF(N2541&gt;'Power Curve'!$C$37,0,INDEX(Ci,$P2541,1)*POWER(1-Q2541,3)+INDEX(Ci,$P2541,2)*3*Q2541*POWER(1-Q2541,2)+INDEX(Ci,$P2541,3)*3*POWER(Q2541,2)*(1-Q2541)+INDEX(Ci,$P2541,4)*POWER(Q2541,3))</f>
        <v>1179.0712556883689</v>
      </c>
      <c r="S2541" s="3">
        <f t="shared" si="668"/>
        <v>1355.2800445556641</v>
      </c>
      <c r="T2541" s="3">
        <f t="shared" ca="1" si="669"/>
        <v>-176.2087888672952</v>
      </c>
      <c r="U2541" s="3">
        <f t="shared" ca="1" si="677"/>
        <v>176.2087888672952</v>
      </c>
      <c r="W2541" s="34">
        <f t="shared" si="670"/>
        <v>9</v>
      </c>
      <c r="X2541" s="73" t="b">
        <f>COUNTIF('Power Curve'!$D$2:$D$31,W2541)&gt;0</f>
        <v>1</v>
      </c>
      <c r="Y2541" s="73" t="b">
        <f t="shared" si="671"/>
        <v>0</v>
      </c>
      <c r="Z2541" s="73" t="b">
        <f t="shared" si="678"/>
        <v>1</v>
      </c>
      <c r="AA2541" s="34" t="str">
        <f t="shared" si="672"/>
        <v>Outer</v>
      </c>
      <c r="AB2541" s="35" t="str">
        <f t="shared" si="679"/>
        <v>0.7-0.8</v>
      </c>
      <c r="AC2541" s="36" t="str">
        <f t="shared" si="673"/>
        <v>1-2</v>
      </c>
      <c r="AD2541" s="36" t="str">
        <f t="shared" si="674"/>
        <v>Mar</v>
      </c>
      <c r="AE2541" s="35" t="str">
        <f t="shared" si="675"/>
        <v>315-325</v>
      </c>
      <c r="AF2541" s="36" t="str">
        <f t="shared" si="676"/>
        <v>Inner-TI</v>
      </c>
    </row>
    <row r="2542" spans="5:32" x14ac:dyDescent="0.3">
      <c r="E2542" s="12">
        <v>40993.083333333336</v>
      </c>
      <c r="F2542" s="16">
        <v>8.7899999999999991</v>
      </c>
      <c r="G2542" s="16">
        <v>1127.80004119873</v>
      </c>
      <c r="H2542" s="29">
        <v>1.2109892018556252</v>
      </c>
      <c r="I2542" s="26">
        <v>316.7</v>
      </c>
      <c r="J2542" s="30">
        <v>0.10238907849829353</v>
      </c>
      <c r="K2542" s="31">
        <v>0.37620950386023788</v>
      </c>
      <c r="L2542" s="108">
        <f ca="1">REWS!R2542</f>
        <v>8.7046927526855988</v>
      </c>
      <c r="M2542" s="22">
        <f t="shared" si="663"/>
        <v>8.7563598787819394</v>
      </c>
      <c r="N2542" s="22">
        <f t="shared" ca="1" si="664"/>
        <v>8.6713791099818103</v>
      </c>
      <c r="O2542" s="22">
        <f t="shared" si="665"/>
        <v>0.71137362220092304</v>
      </c>
      <c r="P2542" s="81">
        <f t="shared" ca="1" si="666"/>
        <v>9</v>
      </c>
      <c r="Q2542" s="22">
        <f t="shared" ca="1" si="667"/>
        <v>0.66239411939281545</v>
      </c>
      <c r="R2542" s="3">
        <f ca="1">IF(N2542&gt;'Power Curve'!$C$37,0,INDEX(Ci,$P2542,1)*POWER(1-Q2542,3)+INDEX(Ci,$P2542,2)*3*Q2542*POWER(1-Q2542,2)+INDEX(Ci,$P2542,3)*3*POWER(Q2542,2)*(1-Q2542)+INDEX(Ci,$P2542,4)*POWER(Q2542,3))</f>
        <v>1087.9931922921128</v>
      </c>
      <c r="S2542" s="3">
        <f t="shared" si="668"/>
        <v>1127.80004119873</v>
      </c>
      <c r="T2542" s="3">
        <f t="shared" ca="1" si="669"/>
        <v>-39.806848906617233</v>
      </c>
      <c r="U2542" s="3">
        <f t="shared" ca="1" si="677"/>
        <v>39.806848906617233</v>
      </c>
      <c r="W2542" s="34">
        <f t="shared" si="670"/>
        <v>9</v>
      </c>
      <c r="X2542" s="73" t="b">
        <f>COUNTIF('Power Curve'!$D$2:$D$31,W2542)&gt;0</f>
        <v>1</v>
      </c>
      <c r="Y2542" s="73" t="b">
        <f t="shared" si="671"/>
        <v>0</v>
      </c>
      <c r="Z2542" s="73" t="b">
        <f t="shared" si="678"/>
        <v>1</v>
      </c>
      <c r="AA2542" s="34" t="str">
        <f t="shared" si="672"/>
        <v>Outer</v>
      </c>
      <c r="AB2542" s="35" t="str">
        <f t="shared" si="679"/>
        <v>0.7-0.8</v>
      </c>
      <c r="AC2542" s="36" t="str">
        <f t="shared" si="673"/>
        <v>2-3</v>
      </c>
      <c r="AD2542" s="36" t="str">
        <f t="shared" si="674"/>
        <v>Mar</v>
      </c>
      <c r="AE2542" s="35" t="str">
        <f t="shared" si="675"/>
        <v>315-325</v>
      </c>
      <c r="AF2542" s="36" t="str">
        <f t="shared" si="676"/>
        <v>Inner-TI</v>
      </c>
    </row>
    <row r="2543" spans="5:32" x14ac:dyDescent="0.3">
      <c r="E2543" s="12">
        <v>40993.090277777781</v>
      </c>
      <c r="F2543" s="16">
        <v>8.84</v>
      </c>
      <c r="G2543" s="16">
        <v>1006.2899780273438</v>
      </c>
      <c r="H2543" s="29">
        <v>1.211176303854812</v>
      </c>
      <c r="I2543" s="26">
        <v>319</v>
      </c>
      <c r="J2543" s="30">
        <v>0.14705882352941177</v>
      </c>
      <c r="K2543" s="31">
        <v>0.39836194824622789</v>
      </c>
      <c r="L2543" s="108">
        <f ca="1">REWS!R2543</f>
        <v>8.7528610374803542</v>
      </c>
      <c r="M2543" s="22">
        <f t="shared" si="663"/>
        <v>8.8066220287069275</v>
      </c>
      <c r="N2543" s="22">
        <f t="shared" ca="1" si="664"/>
        <v>8.7198120844892593</v>
      </c>
      <c r="O2543" s="22">
        <f t="shared" si="665"/>
        <v>0.71914179949587687</v>
      </c>
      <c r="P2543" s="81">
        <f t="shared" ca="1" si="666"/>
        <v>9</v>
      </c>
      <c r="Q2543" s="22">
        <f t="shared" ca="1" si="667"/>
        <v>0.71080521994229073</v>
      </c>
      <c r="R2543" s="3">
        <f ca="1">IF(N2543&gt;'Power Curve'!$C$37,0,INDEX(Ci,$P2543,1)*POWER(1-Q2543,3)+INDEX(Ci,$P2543,2)*3*Q2543*POWER(1-Q2543,2)+INDEX(Ci,$P2543,3)*3*POWER(Q2543,2)*(1-Q2543)+INDEX(Ci,$P2543,4)*POWER(Q2543,3))</f>
        <v>1103.6888371816406</v>
      </c>
      <c r="S2543" s="3">
        <f t="shared" si="668"/>
        <v>1006.2899780273438</v>
      </c>
      <c r="T2543" s="3">
        <f t="shared" ca="1" si="669"/>
        <v>97.398859154296815</v>
      </c>
      <c r="U2543" s="3">
        <f t="shared" ca="1" si="677"/>
        <v>97.398859154296815</v>
      </c>
      <c r="W2543" s="34">
        <f t="shared" si="670"/>
        <v>9</v>
      </c>
      <c r="X2543" s="73" t="b">
        <f>COUNTIF('Power Curve'!$D$2:$D$31,W2543)&gt;0</f>
        <v>1</v>
      </c>
      <c r="Y2543" s="73" t="b">
        <f t="shared" si="671"/>
        <v>0</v>
      </c>
      <c r="Z2543" s="73" t="b">
        <f t="shared" si="678"/>
        <v>1</v>
      </c>
      <c r="AA2543" s="34" t="str">
        <f t="shared" si="672"/>
        <v>Outer</v>
      </c>
      <c r="AB2543" s="35" t="str">
        <f t="shared" si="679"/>
        <v>0.7-0.8</v>
      </c>
      <c r="AC2543" s="36" t="str">
        <f t="shared" si="673"/>
        <v>2-3</v>
      </c>
      <c r="AD2543" s="36" t="str">
        <f t="shared" si="674"/>
        <v>Mar</v>
      </c>
      <c r="AE2543" s="35" t="str">
        <f t="shared" si="675"/>
        <v>315-325</v>
      </c>
      <c r="AF2543" s="36" t="str">
        <f t="shared" si="676"/>
        <v>HWS-HTI</v>
      </c>
    </row>
    <row r="2544" spans="5:32" x14ac:dyDescent="0.3">
      <c r="E2544" s="12">
        <v>40993.097222222219</v>
      </c>
      <c r="F2544" s="16">
        <v>6.76</v>
      </c>
      <c r="G2544" s="16">
        <v>551.71001052856445</v>
      </c>
      <c r="H2544" s="29">
        <v>1.212256930614819</v>
      </c>
      <c r="I2544" s="26">
        <v>318.3</v>
      </c>
      <c r="J2544" s="30">
        <v>0.1227810650887574</v>
      </c>
      <c r="K2544" s="31">
        <v>0.3630792298069645</v>
      </c>
      <c r="L2544" s="108">
        <f ca="1">REWS!R2544</f>
        <v>6.7635133121720603</v>
      </c>
      <c r="M2544" s="22">
        <f t="shared" si="663"/>
        <v>6.736477934997283</v>
      </c>
      <c r="N2544" s="22">
        <f t="shared" ca="1" si="664"/>
        <v>6.7399790222644196</v>
      </c>
      <c r="O2544" s="22">
        <f t="shared" si="665"/>
        <v>0.39919435653854046</v>
      </c>
      <c r="P2544" s="81">
        <f t="shared" ca="1" si="666"/>
        <v>7</v>
      </c>
      <c r="Q2544" s="22">
        <f t="shared" ca="1" si="667"/>
        <v>0.72030126205286904</v>
      </c>
      <c r="R2544" s="3">
        <f ca="1">IF(N2544&gt;'Power Curve'!$C$37,0,INDEX(Ci,$P2544,1)*POWER(1-Q2544,3)+INDEX(Ci,$P2544,2)*3*Q2544*POWER(1-Q2544,2)+INDEX(Ci,$P2544,3)*3*POWER(Q2544,2)*(1-Q2544)+INDEX(Ci,$P2544,4)*POWER(Q2544,3))</f>
        <v>529.99388741569931</v>
      </c>
      <c r="S2544" s="3">
        <f t="shared" si="668"/>
        <v>551.71001052856445</v>
      </c>
      <c r="T2544" s="3">
        <f t="shared" ca="1" si="669"/>
        <v>-21.716123112865148</v>
      </c>
      <c r="U2544" s="3">
        <f t="shared" ca="1" si="677"/>
        <v>21.716123112865148</v>
      </c>
      <c r="W2544" s="34">
        <f t="shared" si="670"/>
        <v>7</v>
      </c>
      <c r="X2544" s="73" t="b">
        <f>COUNTIF('Power Curve'!$D$2:$D$31,W2544)&gt;0</f>
        <v>1</v>
      </c>
      <c r="Y2544" s="73" t="b">
        <f t="shared" si="671"/>
        <v>0</v>
      </c>
      <c r="Z2544" s="73" t="b">
        <f t="shared" si="678"/>
        <v>1</v>
      </c>
      <c r="AA2544" s="34" t="str">
        <f t="shared" si="672"/>
        <v>Outer</v>
      </c>
      <c r="AB2544" s="35" t="str">
        <f t="shared" si="679"/>
        <v>0.3-0.4</v>
      </c>
      <c r="AC2544" s="36" t="str">
        <f t="shared" si="673"/>
        <v>2-3</v>
      </c>
      <c r="AD2544" s="36" t="str">
        <f t="shared" si="674"/>
        <v>Mar</v>
      </c>
      <c r="AE2544" s="35" t="str">
        <f t="shared" si="675"/>
        <v>315-325</v>
      </c>
      <c r="AF2544" s="36" t="str">
        <f t="shared" si="676"/>
        <v>Inner-TI</v>
      </c>
    </row>
    <row r="2545" spans="5:32" x14ac:dyDescent="0.3">
      <c r="E2545" s="12">
        <v>40993.104166666664</v>
      </c>
      <c r="F2545" s="16">
        <v>7.58</v>
      </c>
      <c r="G2545" s="16">
        <v>819.78998565673874</v>
      </c>
      <c r="H2545" s="29">
        <v>1.2121228117431682</v>
      </c>
      <c r="I2545" s="26">
        <v>315.8</v>
      </c>
      <c r="J2545" s="30">
        <v>0.12401055408970975</v>
      </c>
      <c r="K2545" s="31">
        <v>0.34937803535932282</v>
      </c>
      <c r="L2545" s="108">
        <f ca="1">REWS!R2545</f>
        <v>7.6129703382239642</v>
      </c>
      <c r="M2545" s="22">
        <f t="shared" si="663"/>
        <v>7.5533460896793096</v>
      </c>
      <c r="N2545" s="22">
        <f t="shared" ca="1" si="664"/>
        <v>7.5862004927531075</v>
      </c>
      <c r="O2545" s="22">
        <f t="shared" si="665"/>
        <v>0.52544396308426222</v>
      </c>
      <c r="P2545" s="81">
        <f t="shared" ca="1" si="666"/>
        <v>8</v>
      </c>
      <c r="Q2545" s="22">
        <f t="shared" ca="1" si="667"/>
        <v>0.57477660110442119</v>
      </c>
      <c r="R2545" s="3">
        <f ca="1">IF(N2545&gt;'Power Curve'!$C$37,0,INDEX(Ci,$P2545,1)*POWER(1-Q2545,3)+INDEX(Ci,$P2545,2)*3*Q2545*POWER(1-Q2545,2)+INDEX(Ci,$P2545,3)*3*POWER(Q2545,2)*(1-Q2545)+INDEX(Ci,$P2545,4)*POWER(Q2545,3))</f>
        <v>756.5351731854804</v>
      </c>
      <c r="S2545" s="3">
        <f t="shared" si="668"/>
        <v>819.78998565673874</v>
      </c>
      <c r="T2545" s="3">
        <f t="shared" ca="1" si="669"/>
        <v>-63.254812471258333</v>
      </c>
      <c r="U2545" s="3">
        <f t="shared" ca="1" si="677"/>
        <v>63.254812471258333</v>
      </c>
      <c r="W2545" s="34">
        <f t="shared" si="670"/>
        <v>8</v>
      </c>
      <c r="X2545" s="73" t="b">
        <f>COUNTIF('Power Curve'!$D$2:$D$31,W2545)&gt;0</f>
        <v>1</v>
      </c>
      <c r="Y2545" s="73" t="b">
        <f t="shared" si="671"/>
        <v>0</v>
      </c>
      <c r="Z2545" s="73" t="b">
        <f t="shared" si="678"/>
        <v>1</v>
      </c>
      <c r="AA2545" s="34" t="str">
        <f t="shared" si="672"/>
        <v>Outer</v>
      </c>
      <c r="AB2545" s="35" t="str">
        <f t="shared" si="679"/>
        <v>0.5-0.6</v>
      </c>
      <c r="AC2545" s="36" t="str">
        <f t="shared" si="673"/>
        <v>2-3</v>
      </c>
      <c r="AD2545" s="36" t="str">
        <f t="shared" si="674"/>
        <v>Mar</v>
      </c>
      <c r="AE2545" s="35" t="str">
        <f t="shared" si="675"/>
        <v>315-325</v>
      </c>
      <c r="AF2545" s="36" t="str">
        <f t="shared" si="676"/>
        <v>Inner-TI</v>
      </c>
    </row>
    <row r="2546" spans="5:32" x14ac:dyDescent="0.3">
      <c r="E2546" s="12">
        <v>40993.111111111109</v>
      </c>
      <c r="F2546" s="16">
        <v>8.11</v>
      </c>
      <c r="G2546" s="16">
        <v>844.42999649047874</v>
      </c>
      <c r="H2546" s="29">
        <v>1.2120334156478882</v>
      </c>
      <c r="I2546" s="26">
        <v>318.10000000000002</v>
      </c>
      <c r="J2546" s="30">
        <v>0.10850801479654748</v>
      </c>
      <c r="K2546" s="31">
        <v>0.34537512311248825</v>
      </c>
      <c r="L2546" s="108">
        <f ca="1">REWS!R2546</f>
        <v>8.0336925985116618</v>
      </c>
      <c r="M2546" s="22">
        <f t="shared" si="663"/>
        <v>8.0812837465753091</v>
      </c>
      <c r="N2546" s="22">
        <f t="shared" ca="1" si="664"/>
        <v>8.0052465377724609</v>
      </c>
      <c r="O2546" s="22">
        <f t="shared" si="665"/>
        <v>0.60703842980666134</v>
      </c>
      <c r="P2546" s="81">
        <f t="shared" ca="1" si="666"/>
        <v>8</v>
      </c>
      <c r="Q2546" s="22">
        <f t="shared" ca="1" si="667"/>
        <v>0.99653855204011332</v>
      </c>
      <c r="R2546" s="3">
        <f ca="1">IF(N2546&gt;'Power Curve'!$C$37,0,INDEX(Ci,$P2546,1)*POWER(1-Q2546,3)+INDEX(Ci,$P2546,2)*3*Q2546*POWER(1-Q2546,2)+INDEX(Ci,$P2546,3)*3*POWER(Q2546,2)*(1-Q2546)+INDEX(Ci,$P2546,4)*POWER(Q2546,3))</f>
        <v>879.71599579623523</v>
      </c>
      <c r="S2546" s="3">
        <f t="shared" si="668"/>
        <v>844.42999649047874</v>
      </c>
      <c r="T2546" s="3">
        <f t="shared" ca="1" si="669"/>
        <v>35.285999305756491</v>
      </c>
      <c r="U2546" s="3">
        <f t="shared" ca="1" si="677"/>
        <v>35.285999305756491</v>
      </c>
      <c r="W2546" s="34">
        <f t="shared" si="670"/>
        <v>8</v>
      </c>
      <c r="X2546" s="73" t="b">
        <f>COUNTIF('Power Curve'!$D$2:$D$31,W2546)&gt;0</f>
        <v>1</v>
      </c>
      <c r="Y2546" s="73" t="b">
        <f t="shared" si="671"/>
        <v>0</v>
      </c>
      <c r="Z2546" s="73" t="b">
        <f t="shared" si="678"/>
        <v>1</v>
      </c>
      <c r="AA2546" s="34" t="str">
        <f t="shared" si="672"/>
        <v>Outer</v>
      </c>
      <c r="AB2546" s="35" t="str">
        <f t="shared" si="679"/>
        <v>0.6-0.7</v>
      </c>
      <c r="AC2546" s="36" t="str">
        <f t="shared" si="673"/>
        <v>2-3</v>
      </c>
      <c r="AD2546" s="36" t="str">
        <f t="shared" si="674"/>
        <v>Mar</v>
      </c>
      <c r="AE2546" s="35" t="str">
        <f t="shared" si="675"/>
        <v>315-325</v>
      </c>
      <c r="AF2546" s="36" t="str">
        <f t="shared" si="676"/>
        <v>Inner-TI</v>
      </c>
    </row>
    <row r="2547" spans="5:32" x14ac:dyDescent="0.3">
      <c r="E2547" s="12">
        <v>40993.118055555555</v>
      </c>
      <c r="F2547" s="16">
        <v>8.17</v>
      </c>
      <c r="G2547" s="16">
        <v>902.51999664306663</v>
      </c>
      <c r="H2547" s="29">
        <v>1.2123098642307892</v>
      </c>
      <c r="I2547" s="26">
        <v>320.39999999999998</v>
      </c>
      <c r="J2547" s="30">
        <v>9.9143206854345176E-2</v>
      </c>
      <c r="K2547" s="31">
        <v>0.36932221948212907</v>
      </c>
      <c r="L2547" s="108">
        <f ca="1">REWS!R2547</f>
        <v>8.1056435599937338</v>
      </c>
      <c r="M2547" s="22">
        <f t="shared" si="663"/>
        <v>8.1416902052478477</v>
      </c>
      <c r="N2547" s="22">
        <f t="shared" ca="1" si="664"/>
        <v>8.077556766172739</v>
      </c>
      <c r="O2547" s="22">
        <f t="shared" si="665"/>
        <v>0.61637444271953712</v>
      </c>
      <c r="P2547" s="81">
        <f t="shared" ca="1" si="666"/>
        <v>9</v>
      </c>
      <c r="Q2547" s="22">
        <f t="shared" ca="1" si="667"/>
        <v>6.8839965698524255E-2</v>
      </c>
      <c r="R2547" s="3">
        <f ca="1">IF(N2547&gt;'Power Curve'!$C$37,0,INDEX(Ci,$P2547,1)*POWER(1-Q2547,3)+INDEX(Ci,$P2547,2)*3*Q2547*POWER(1-Q2547,2)+INDEX(Ci,$P2547,3)*3*POWER(Q2547,2)*(1-Q2547)+INDEX(Ci,$P2547,4)*POWER(Q2547,3))</f>
        <v>901.44064613310354</v>
      </c>
      <c r="S2547" s="3">
        <f t="shared" si="668"/>
        <v>902.51999664306663</v>
      </c>
      <c r="T2547" s="3">
        <f t="shared" ca="1" si="669"/>
        <v>-1.079350509963092</v>
      </c>
      <c r="U2547" s="3">
        <f t="shared" ca="1" si="677"/>
        <v>1.079350509963092</v>
      </c>
      <c r="W2547" s="34">
        <f t="shared" si="670"/>
        <v>8</v>
      </c>
      <c r="X2547" s="73" t="b">
        <f>COUNTIF('Power Curve'!$D$2:$D$31,W2547)&gt;0</f>
        <v>1</v>
      </c>
      <c r="Y2547" s="73" t="b">
        <f t="shared" si="671"/>
        <v>0</v>
      </c>
      <c r="Z2547" s="73" t="b">
        <f t="shared" si="678"/>
        <v>1</v>
      </c>
      <c r="AA2547" s="34" t="str">
        <f t="shared" si="672"/>
        <v>Outer</v>
      </c>
      <c r="AB2547" s="35" t="str">
        <f t="shared" si="679"/>
        <v>0.6-0.7</v>
      </c>
      <c r="AC2547" s="36" t="str">
        <f t="shared" si="673"/>
        <v>2-3</v>
      </c>
      <c r="AD2547" s="36" t="str">
        <f t="shared" si="674"/>
        <v>Mar</v>
      </c>
      <c r="AE2547" s="35" t="str">
        <f t="shared" si="675"/>
        <v>315-325</v>
      </c>
      <c r="AF2547" s="36" t="str">
        <f t="shared" si="676"/>
        <v>HWS-LTI</v>
      </c>
    </row>
    <row r="2548" spans="5:32" x14ac:dyDescent="0.3">
      <c r="E2548" s="12">
        <v>40993.125</v>
      </c>
      <c r="F2548" s="16">
        <v>7.69</v>
      </c>
      <c r="G2548" s="16">
        <v>738.99001502990768</v>
      </c>
      <c r="H2548" s="29">
        <v>1.2126675961353037</v>
      </c>
      <c r="I2548" s="26">
        <v>316.3</v>
      </c>
      <c r="J2548" s="30">
        <v>0.11053315994798439</v>
      </c>
      <c r="K2548" s="31">
        <v>0.38556775526140563</v>
      </c>
      <c r="L2548" s="108">
        <f ca="1">REWS!R2548</f>
        <v>7.6576910433312424</v>
      </c>
      <c r="M2548" s="22">
        <f t="shared" si="663"/>
        <v>7.664107149713983</v>
      </c>
      <c r="N2548" s="22">
        <f t="shared" ca="1" si="664"/>
        <v>7.6319069799084138</v>
      </c>
      <c r="O2548" s="22">
        <f t="shared" si="665"/>
        <v>0.54256244195972747</v>
      </c>
      <c r="P2548" s="81">
        <f t="shared" ca="1" si="666"/>
        <v>8</v>
      </c>
      <c r="Q2548" s="22">
        <f t="shared" ca="1" si="667"/>
        <v>0.62077931947430542</v>
      </c>
      <c r="R2548" s="3">
        <f ca="1">IF(N2548&gt;'Power Curve'!$C$37,0,INDEX(Ci,$P2548,1)*POWER(1-Q2548,3)+INDEX(Ci,$P2548,2)*3*Q2548*POWER(1-Q2548,2)+INDEX(Ci,$P2548,3)*3*POWER(Q2548,2)*(1-Q2548)+INDEX(Ci,$P2548,4)*POWER(Q2548,3))</f>
        <v>769.7172314190218</v>
      </c>
      <c r="S2548" s="3">
        <f t="shared" si="668"/>
        <v>738.99001502990768</v>
      </c>
      <c r="T2548" s="3">
        <f t="shared" ca="1" si="669"/>
        <v>30.727216389114119</v>
      </c>
      <c r="U2548" s="3">
        <f t="shared" ca="1" si="677"/>
        <v>30.727216389114119</v>
      </c>
      <c r="W2548" s="34">
        <f t="shared" si="670"/>
        <v>8</v>
      </c>
      <c r="X2548" s="73" t="b">
        <f>COUNTIF('Power Curve'!$D$2:$D$31,W2548)&gt;0</f>
        <v>1</v>
      </c>
      <c r="Y2548" s="73" t="b">
        <f t="shared" si="671"/>
        <v>0</v>
      </c>
      <c r="Z2548" s="73" t="b">
        <f t="shared" si="678"/>
        <v>1</v>
      </c>
      <c r="AA2548" s="34" t="str">
        <f t="shared" si="672"/>
        <v>Outer</v>
      </c>
      <c r="AB2548" s="35" t="str">
        <f t="shared" si="679"/>
        <v>0.5-0.6</v>
      </c>
      <c r="AC2548" s="36" t="str">
        <f t="shared" si="673"/>
        <v>3-4</v>
      </c>
      <c r="AD2548" s="36" t="str">
        <f t="shared" si="674"/>
        <v>Mar</v>
      </c>
      <c r="AE2548" s="35" t="str">
        <f t="shared" si="675"/>
        <v>315-325</v>
      </c>
      <c r="AF2548" s="36" t="str">
        <f t="shared" si="676"/>
        <v>Inner-TI</v>
      </c>
    </row>
    <row r="2549" spans="5:32" x14ac:dyDescent="0.3">
      <c r="E2549" s="12">
        <v>40993.131944444445</v>
      </c>
      <c r="F2549" s="16">
        <v>7.76</v>
      </c>
      <c r="G2549" s="16">
        <v>878.38002777099632</v>
      </c>
      <c r="H2549" s="29">
        <v>1.2133916411598678</v>
      </c>
      <c r="I2549" s="26">
        <v>309.60000000000002</v>
      </c>
      <c r="J2549" s="30">
        <v>0.11211340206185567</v>
      </c>
      <c r="K2549" s="31">
        <v>0.29098362699885416</v>
      </c>
      <c r="L2549" s="108">
        <f ca="1">REWS!R2549</f>
        <v>7.7817392879891241</v>
      </c>
      <c r="M2549" s="22">
        <f t="shared" si="663"/>
        <v>7.7354103635684712</v>
      </c>
      <c r="N2549" s="22">
        <f t="shared" ca="1" si="664"/>
        <v>7.7570807648065738</v>
      </c>
      <c r="O2549" s="22">
        <f t="shared" si="665"/>
        <v>0.55358258351253264</v>
      </c>
      <c r="P2549" s="81">
        <f t="shared" ca="1" si="666"/>
        <v>8</v>
      </c>
      <c r="Q2549" s="22">
        <f t="shared" ca="1" si="667"/>
        <v>0.74676437613368618</v>
      </c>
      <c r="R2549" s="3">
        <f ca="1">IF(N2549&gt;'Power Curve'!$C$37,0,INDEX(Ci,$P2549,1)*POWER(1-Q2549,3)+INDEX(Ci,$P2549,2)*3*Q2549*POWER(1-Q2549,2)+INDEX(Ci,$P2549,3)*3*POWER(Q2549,2)*(1-Q2549)+INDEX(Ci,$P2549,4)*POWER(Q2549,3))</f>
        <v>806.18562632680585</v>
      </c>
      <c r="S2549" s="3">
        <f t="shared" si="668"/>
        <v>878.38002777099632</v>
      </c>
      <c r="T2549" s="3">
        <f t="shared" ca="1" si="669"/>
        <v>-72.194401444190476</v>
      </c>
      <c r="U2549" s="3">
        <f t="shared" ca="1" si="677"/>
        <v>72.194401444190476</v>
      </c>
      <c r="W2549" s="34">
        <f t="shared" si="670"/>
        <v>8</v>
      </c>
      <c r="X2549" s="73" t="b">
        <f>COUNTIF('Power Curve'!$D$2:$D$31,W2549)&gt;0</f>
        <v>1</v>
      </c>
      <c r="Y2549" s="73" t="b">
        <f t="shared" si="671"/>
        <v>0</v>
      </c>
      <c r="Z2549" s="73" t="b">
        <f t="shared" si="678"/>
        <v>1</v>
      </c>
      <c r="AA2549" s="34" t="str">
        <f t="shared" si="672"/>
        <v>Inner</v>
      </c>
      <c r="AB2549" s="35" t="str">
        <f t="shared" si="679"/>
        <v>0.5-0.6</v>
      </c>
      <c r="AC2549" s="36" t="str">
        <f t="shared" si="673"/>
        <v>3-4</v>
      </c>
      <c r="AD2549" s="36" t="str">
        <f t="shared" si="674"/>
        <v>Mar</v>
      </c>
      <c r="AE2549" s="35" t="str">
        <f t="shared" si="675"/>
        <v>305-315</v>
      </c>
      <c r="AF2549" s="36" t="str">
        <f t="shared" si="676"/>
        <v>Inner-TI</v>
      </c>
    </row>
    <row r="2550" spans="5:32" x14ac:dyDescent="0.3">
      <c r="E2550" s="12">
        <v>40993.138888888891</v>
      </c>
      <c r="F2550" s="16">
        <v>8.9700000000000006</v>
      </c>
      <c r="G2550" s="16">
        <v>1229.930061340332</v>
      </c>
      <c r="H2550" s="29">
        <v>1.212541582233944</v>
      </c>
      <c r="I2550" s="26">
        <v>310.7</v>
      </c>
      <c r="J2550" s="30">
        <v>0.10033444816053511</v>
      </c>
      <c r="K2550" s="31">
        <v>0.28623328192219422</v>
      </c>
      <c r="L2550" s="108">
        <f ca="1">REWS!R2550</f>
        <v>8.9905715783824842</v>
      </c>
      <c r="M2550" s="22">
        <f t="shared" si="663"/>
        <v>8.9394876171728903</v>
      </c>
      <c r="N2550" s="22">
        <f t="shared" ca="1" si="664"/>
        <v>8.9599892192036492</v>
      </c>
      <c r="O2550" s="22">
        <f t="shared" si="665"/>
        <v>0.7396766044961075</v>
      </c>
      <c r="P2550" s="81">
        <f t="shared" ca="1" si="666"/>
        <v>9</v>
      </c>
      <c r="Q2550" s="22">
        <f t="shared" ca="1" si="667"/>
        <v>0.95087388259597405</v>
      </c>
      <c r="R2550" s="3">
        <f ca="1">IF(N2550&gt;'Power Curve'!$C$37,0,INDEX(Ci,$P2550,1)*POWER(1-Q2550,3)+INDEX(Ci,$P2550,2)*3*Q2550*POWER(1-Q2550,2)+INDEX(Ci,$P2550,3)*3*POWER(Q2550,2)*(1-Q2550)+INDEX(Ci,$P2550,4)*POWER(Q2550,3))</f>
        <v>1182.1509237295411</v>
      </c>
      <c r="S2550" s="3">
        <f t="shared" si="668"/>
        <v>1229.930061340332</v>
      </c>
      <c r="T2550" s="3">
        <f t="shared" ca="1" si="669"/>
        <v>-47.77913761079094</v>
      </c>
      <c r="U2550" s="3">
        <f t="shared" ca="1" si="677"/>
        <v>47.77913761079094</v>
      </c>
      <c r="W2550" s="34">
        <f t="shared" si="670"/>
        <v>9</v>
      </c>
      <c r="X2550" s="73" t="b">
        <f>COUNTIF('Power Curve'!$D$2:$D$31,W2550)&gt;0</f>
        <v>1</v>
      </c>
      <c r="Y2550" s="73" t="b">
        <f t="shared" si="671"/>
        <v>0</v>
      </c>
      <c r="Z2550" s="73" t="b">
        <f t="shared" si="678"/>
        <v>1</v>
      </c>
      <c r="AA2550" s="34" t="str">
        <f t="shared" si="672"/>
        <v>Inner</v>
      </c>
      <c r="AB2550" s="35" t="str">
        <f t="shared" si="679"/>
        <v>0.7-0.8</v>
      </c>
      <c r="AC2550" s="36" t="str">
        <f t="shared" si="673"/>
        <v>3-4</v>
      </c>
      <c r="AD2550" s="36" t="str">
        <f t="shared" si="674"/>
        <v>Mar</v>
      </c>
      <c r="AE2550" s="35" t="str">
        <f t="shared" si="675"/>
        <v>305-315</v>
      </c>
      <c r="AF2550" s="36" t="str">
        <f t="shared" si="676"/>
        <v>Inner-TI</v>
      </c>
    </row>
    <row r="2551" spans="5:32" x14ac:dyDescent="0.3">
      <c r="E2551" s="12">
        <v>40993.145833333336</v>
      </c>
      <c r="F2551" s="16">
        <v>7.63</v>
      </c>
      <c r="G2551" s="16">
        <v>685.38001203536965</v>
      </c>
      <c r="H2551" s="29">
        <v>1.2133100690339185</v>
      </c>
      <c r="I2551" s="26">
        <v>306</v>
      </c>
      <c r="J2551" s="30">
        <v>8.7811271297509833E-2</v>
      </c>
      <c r="K2551" s="31">
        <v>0.24685380922172831</v>
      </c>
      <c r="L2551" s="108">
        <f ca="1">REWS!R2551</f>
        <v>7.6603049301533437</v>
      </c>
      <c r="M2551" s="22">
        <f t="shared" si="663"/>
        <v>7.6056518618199478</v>
      </c>
      <c r="N2551" s="22">
        <f t="shared" ca="1" si="664"/>
        <v>7.6358600857312329</v>
      </c>
      <c r="O2551" s="22">
        <f t="shared" si="665"/>
        <v>0.53352798878042396</v>
      </c>
      <c r="P2551" s="81">
        <f t="shared" ca="1" si="666"/>
        <v>8</v>
      </c>
      <c r="Q2551" s="22">
        <f t="shared" ca="1" si="667"/>
        <v>0.62475804602214913</v>
      </c>
      <c r="R2551" s="3">
        <f ca="1">IF(N2551&gt;'Power Curve'!$C$37,0,INDEX(Ci,$P2551,1)*POWER(1-Q2551,3)+INDEX(Ci,$P2551,2)*3*Q2551*POWER(1-Q2551,2)+INDEX(Ci,$P2551,3)*3*POWER(Q2551,2)*(1-Q2551)+INDEX(Ci,$P2551,4)*POWER(Q2551,3))</f>
        <v>770.86092800994879</v>
      </c>
      <c r="S2551" s="3">
        <f t="shared" si="668"/>
        <v>685.38001203536965</v>
      </c>
      <c r="T2551" s="3">
        <f t="shared" ca="1" si="669"/>
        <v>85.480915974579148</v>
      </c>
      <c r="U2551" s="3">
        <f t="shared" ca="1" si="677"/>
        <v>85.480915974579148</v>
      </c>
      <c r="W2551" s="34">
        <f t="shared" si="670"/>
        <v>8</v>
      </c>
      <c r="X2551" s="73" t="b">
        <f>COUNTIF('Power Curve'!$D$2:$D$31,W2551)&gt;0</f>
        <v>1</v>
      </c>
      <c r="Y2551" s="73" t="b">
        <f t="shared" si="671"/>
        <v>0</v>
      </c>
      <c r="Z2551" s="73" t="b">
        <f t="shared" si="678"/>
        <v>1</v>
      </c>
      <c r="AA2551" s="34" t="str">
        <f t="shared" si="672"/>
        <v>Outer</v>
      </c>
      <c r="AB2551" s="35" t="str">
        <f t="shared" si="679"/>
        <v>0.5-0.6</v>
      </c>
      <c r="AC2551" s="36" t="str">
        <f t="shared" si="673"/>
        <v>3-4</v>
      </c>
      <c r="AD2551" s="36" t="str">
        <f t="shared" si="674"/>
        <v>Mar</v>
      </c>
      <c r="AE2551" s="35" t="str">
        <f t="shared" si="675"/>
        <v>305-315</v>
      </c>
      <c r="AF2551" s="36" t="str">
        <f t="shared" si="676"/>
        <v>HWS-LTI</v>
      </c>
    </row>
    <row r="2552" spans="5:32" x14ac:dyDescent="0.3">
      <c r="E2552" s="12">
        <v>40993.152777777781</v>
      </c>
      <c r="F2552" s="16">
        <v>8.73</v>
      </c>
      <c r="G2552" s="16">
        <v>1090.1900253295901</v>
      </c>
      <c r="H2552" s="29">
        <v>1.2129968762326639</v>
      </c>
      <c r="I2552" s="26">
        <v>305.8</v>
      </c>
      <c r="J2552" s="30">
        <v>7.903780068728522E-2</v>
      </c>
      <c r="K2552" s="31">
        <v>0.3184561747552126</v>
      </c>
      <c r="L2552" s="108">
        <f ca="1">REWS!R2552</f>
        <v>8.7492935711857154</v>
      </c>
      <c r="M2552" s="22">
        <f t="shared" si="663"/>
        <v>8.7013928170309516</v>
      </c>
      <c r="N2552" s="22">
        <f t="shared" ca="1" si="664"/>
        <v>8.7206231654536612</v>
      </c>
      <c r="O2552" s="22">
        <f t="shared" si="665"/>
        <v>0.70287828561660248</v>
      </c>
      <c r="P2552" s="81">
        <f t="shared" ca="1" si="666"/>
        <v>9</v>
      </c>
      <c r="Q2552" s="22">
        <f t="shared" ca="1" si="667"/>
        <v>0.71161593459528794</v>
      </c>
      <c r="R2552" s="3">
        <f ca="1">IF(N2552&gt;'Power Curve'!$C$37,0,INDEX(Ci,$P2552,1)*POWER(1-Q2552,3)+INDEX(Ci,$P2552,2)*3*Q2552*POWER(1-Q2552,2)+INDEX(Ci,$P2552,3)*3*POWER(Q2552,2)*(1-Q2552)+INDEX(Ci,$P2552,4)*POWER(Q2552,3))</f>
        <v>1103.9521146506409</v>
      </c>
      <c r="S2552" s="3">
        <f t="shared" si="668"/>
        <v>1090.1900253295901</v>
      </c>
      <c r="T2552" s="3">
        <f t="shared" ca="1" si="669"/>
        <v>13.76208932105078</v>
      </c>
      <c r="U2552" s="3">
        <f t="shared" ca="1" si="677"/>
        <v>13.76208932105078</v>
      </c>
      <c r="W2552" s="34">
        <f t="shared" si="670"/>
        <v>9</v>
      </c>
      <c r="X2552" s="73" t="b">
        <f>COUNTIF('Power Curve'!$D$2:$D$31,W2552)&gt;0</f>
        <v>1</v>
      </c>
      <c r="Y2552" s="73" t="b">
        <f t="shared" si="671"/>
        <v>0</v>
      </c>
      <c r="Z2552" s="73" t="b">
        <f t="shared" si="678"/>
        <v>1</v>
      </c>
      <c r="AA2552" s="34" t="str">
        <f t="shared" si="672"/>
        <v>Outer</v>
      </c>
      <c r="AB2552" s="35" t="str">
        <f t="shared" si="679"/>
        <v>0.7-0.8</v>
      </c>
      <c r="AC2552" s="36" t="str">
        <f t="shared" si="673"/>
        <v>3-4</v>
      </c>
      <c r="AD2552" s="36" t="str">
        <f t="shared" si="674"/>
        <v>Mar</v>
      </c>
      <c r="AE2552" s="35" t="str">
        <f t="shared" si="675"/>
        <v>305-315</v>
      </c>
      <c r="AF2552" s="36" t="str">
        <f t="shared" si="676"/>
        <v>HWS-LTI</v>
      </c>
    </row>
    <row r="2553" spans="5:32" x14ac:dyDescent="0.3">
      <c r="E2553" s="12">
        <v>40993.159722222219</v>
      </c>
      <c r="F2553" s="16">
        <v>8.5500000000000007</v>
      </c>
      <c r="G2553" s="16">
        <v>1062.6800079345703</v>
      </c>
      <c r="H2553" s="29">
        <v>1.2133100690339185</v>
      </c>
      <c r="I2553" s="26">
        <v>305.2</v>
      </c>
      <c r="J2553" s="30">
        <v>7.9532163742690051E-2</v>
      </c>
      <c r="K2553" s="31">
        <v>0.22101793570231412</v>
      </c>
      <c r="L2553" s="108">
        <f ca="1">REWS!R2553</f>
        <v>8.5649013676148709</v>
      </c>
      <c r="M2553" s="22">
        <f t="shared" si="663"/>
        <v>8.522716044372288</v>
      </c>
      <c r="N2553" s="22">
        <f t="shared" ca="1" si="664"/>
        <v>8.5375698601447265</v>
      </c>
      <c r="O2553" s="22">
        <f t="shared" si="665"/>
        <v>0.67526321442338588</v>
      </c>
      <c r="P2553" s="81">
        <f t="shared" ca="1" si="666"/>
        <v>9</v>
      </c>
      <c r="Q2553" s="22">
        <f t="shared" ca="1" si="667"/>
        <v>0.52864530230712037</v>
      </c>
      <c r="R2553" s="3">
        <f ca="1">IF(N2553&gt;'Power Curve'!$C$37,0,INDEX(Ci,$P2553,1)*POWER(1-Q2553,3)+INDEX(Ci,$P2553,2)*3*Q2553*POWER(1-Q2553,2)+INDEX(Ci,$P2553,3)*3*POWER(Q2553,2)*(1-Q2553)+INDEX(Ci,$P2553,4)*POWER(Q2553,3))</f>
        <v>1044.9250762248062</v>
      </c>
      <c r="S2553" s="3">
        <f t="shared" si="668"/>
        <v>1062.6800079345703</v>
      </c>
      <c r="T2553" s="3">
        <f t="shared" ca="1" si="669"/>
        <v>-17.754931709764151</v>
      </c>
      <c r="U2553" s="3">
        <f t="shared" ca="1" si="677"/>
        <v>17.754931709764151</v>
      </c>
      <c r="W2553" s="34">
        <f t="shared" si="670"/>
        <v>9</v>
      </c>
      <c r="X2553" s="73" t="b">
        <f>COUNTIF('Power Curve'!$D$2:$D$31,W2553)&gt;0</f>
        <v>1</v>
      </c>
      <c r="Y2553" s="73" t="b">
        <f t="shared" si="671"/>
        <v>0</v>
      </c>
      <c r="Z2553" s="73" t="b">
        <f t="shared" si="678"/>
        <v>1</v>
      </c>
      <c r="AA2553" s="34" t="str">
        <f t="shared" si="672"/>
        <v>Outer</v>
      </c>
      <c r="AB2553" s="35" t="str">
        <f t="shared" si="679"/>
        <v>0.6-0.7</v>
      </c>
      <c r="AC2553" s="36" t="str">
        <f t="shared" si="673"/>
        <v>3-4</v>
      </c>
      <c r="AD2553" s="36" t="str">
        <f t="shared" si="674"/>
        <v>Mar</v>
      </c>
      <c r="AE2553" s="35" t="str">
        <f t="shared" si="675"/>
        <v>305-315</v>
      </c>
      <c r="AF2553" s="36" t="str">
        <f t="shared" si="676"/>
        <v>HWS-LTI</v>
      </c>
    </row>
    <row r="2554" spans="5:32" x14ac:dyDescent="0.3">
      <c r="E2554" s="12">
        <v>40993.166666666664</v>
      </c>
      <c r="F2554" s="16">
        <v>8.1999999999999993</v>
      </c>
      <c r="G2554" s="16">
        <v>966.44000244140625</v>
      </c>
      <c r="H2554" s="29">
        <v>1.213892143164375</v>
      </c>
      <c r="I2554" s="26">
        <v>303.7</v>
      </c>
      <c r="J2554" s="30">
        <v>9.2682926829268306E-2</v>
      </c>
      <c r="K2554" s="31">
        <v>0.29714486102654492</v>
      </c>
      <c r="L2554" s="108">
        <f ca="1">REWS!R2554</f>
        <v>8.1413345255329315</v>
      </c>
      <c r="M2554" s="22">
        <f t="shared" si="663"/>
        <v>8.1751398290486215</v>
      </c>
      <c r="N2554" s="22">
        <f t="shared" ca="1" si="664"/>
        <v>8.1166522123527969</v>
      </c>
      <c r="O2554" s="22">
        <f t="shared" si="665"/>
        <v>0.62154418990547555</v>
      </c>
      <c r="P2554" s="81">
        <f t="shared" ca="1" si="666"/>
        <v>9</v>
      </c>
      <c r="Q2554" s="22">
        <f t="shared" ca="1" si="667"/>
        <v>0.10791775506201449</v>
      </c>
      <c r="R2554" s="3">
        <f ca="1">IF(N2554&gt;'Power Curve'!$C$37,0,INDEX(Ci,$P2554,1)*POWER(1-Q2554,3)+INDEX(Ci,$P2554,2)*3*Q2554*POWER(1-Q2554,2)+INDEX(Ci,$P2554,3)*3*POWER(Q2554,2)*(1-Q2554)+INDEX(Ci,$P2554,4)*POWER(Q2554,3))</f>
        <v>913.29341275349316</v>
      </c>
      <c r="S2554" s="3">
        <f t="shared" si="668"/>
        <v>966.44000244140625</v>
      </c>
      <c r="T2554" s="3">
        <f t="shared" ca="1" si="669"/>
        <v>-53.146589687913092</v>
      </c>
      <c r="U2554" s="3">
        <f t="shared" ca="1" si="677"/>
        <v>53.146589687913092</v>
      </c>
      <c r="W2554" s="34">
        <f t="shared" si="670"/>
        <v>8</v>
      </c>
      <c r="X2554" s="73" t="b">
        <f>COUNTIF('Power Curve'!$D$2:$D$31,W2554)&gt;0</f>
        <v>1</v>
      </c>
      <c r="Y2554" s="73" t="b">
        <f t="shared" si="671"/>
        <v>0</v>
      </c>
      <c r="Z2554" s="73" t="b">
        <f t="shared" si="678"/>
        <v>1</v>
      </c>
      <c r="AA2554" s="34" t="str">
        <f t="shared" si="672"/>
        <v>Outer</v>
      </c>
      <c r="AB2554" s="35" t="str">
        <f t="shared" si="679"/>
        <v>0.6-0.7</v>
      </c>
      <c r="AC2554" s="36" t="str">
        <f t="shared" si="673"/>
        <v>4-5</v>
      </c>
      <c r="AD2554" s="36" t="str">
        <f t="shared" si="674"/>
        <v>Mar</v>
      </c>
      <c r="AE2554" s="35" t="str">
        <f t="shared" si="675"/>
        <v>295-305</v>
      </c>
      <c r="AF2554" s="36" t="str">
        <f t="shared" si="676"/>
        <v>HWS-LTI</v>
      </c>
    </row>
    <row r="2555" spans="5:32" x14ac:dyDescent="0.3">
      <c r="E2555" s="12">
        <v>40993.173611111109</v>
      </c>
      <c r="F2555" s="16">
        <v>8.74</v>
      </c>
      <c r="G2555" s="16">
        <v>1031.5100250244145</v>
      </c>
      <c r="H2555" s="29">
        <v>1.2138999563183441</v>
      </c>
      <c r="I2555" s="26">
        <v>306.89999999999998</v>
      </c>
      <c r="J2555" s="30">
        <v>9.6109839816933634E-2</v>
      </c>
      <c r="K2555" s="31">
        <v>0.36813694642427014</v>
      </c>
      <c r="L2555" s="108">
        <f ca="1">REWS!R2555</f>
        <v>8.7271544214479437</v>
      </c>
      <c r="M2555" s="22">
        <f t="shared" si="663"/>
        <v>8.7135213904692659</v>
      </c>
      <c r="N2555" s="22">
        <f t="shared" ca="1" si="664"/>
        <v>8.7007147287431454</v>
      </c>
      <c r="O2555" s="22">
        <f t="shared" si="665"/>
        <v>0.70475279573891725</v>
      </c>
      <c r="P2555" s="81">
        <f t="shared" ca="1" si="666"/>
        <v>9</v>
      </c>
      <c r="Q2555" s="22">
        <f t="shared" ca="1" si="667"/>
        <v>0.69171648920344209</v>
      </c>
      <c r="R2555" s="3">
        <f ca="1">IF(N2555&gt;'Power Curve'!$C$37,0,INDEX(Ci,$P2555,1)*POWER(1-Q2555,3)+INDEX(Ci,$P2555,2)*3*Q2555*POWER(1-Q2555,2)+INDEX(Ci,$P2555,3)*3*POWER(Q2555,2)*(1-Q2555)+INDEX(Ci,$P2555,4)*POWER(Q2555,3))</f>
        <v>1097.493843290121</v>
      </c>
      <c r="S2555" s="3">
        <f t="shared" si="668"/>
        <v>1031.5100250244145</v>
      </c>
      <c r="T2555" s="3">
        <f t="shared" ca="1" si="669"/>
        <v>65.983818265706532</v>
      </c>
      <c r="U2555" s="3">
        <f t="shared" ca="1" si="677"/>
        <v>65.983818265706532</v>
      </c>
      <c r="W2555" s="34">
        <f t="shared" si="670"/>
        <v>9</v>
      </c>
      <c r="X2555" s="73" t="b">
        <f>COUNTIF('Power Curve'!$D$2:$D$31,W2555)&gt;0</f>
        <v>1</v>
      </c>
      <c r="Y2555" s="73" t="b">
        <f t="shared" si="671"/>
        <v>0</v>
      </c>
      <c r="Z2555" s="73" t="b">
        <f t="shared" si="678"/>
        <v>1</v>
      </c>
      <c r="AA2555" s="34" t="str">
        <f t="shared" si="672"/>
        <v>Outer</v>
      </c>
      <c r="AB2555" s="35" t="str">
        <f t="shared" si="679"/>
        <v>0.7-0.8</v>
      </c>
      <c r="AC2555" s="36" t="str">
        <f t="shared" si="673"/>
        <v>4-5</v>
      </c>
      <c r="AD2555" s="36" t="str">
        <f t="shared" si="674"/>
        <v>Mar</v>
      </c>
      <c r="AE2555" s="35" t="str">
        <f t="shared" si="675"/>
        <v>305-315</v>
      </c>
      <c r="AF2555" s="36" t="str">
        <f t="shared" si="676"/>
        <v>HWS-LTI</v>
      </c>
    </row>
    <row r="2556" spans="5:32" x14ac:dyDescent="0.3">
      <c r="E2556" s="12">
        <v>40993.180555555555</v>
      </c>
      <c r="F2556" s="16">
        <v>8.41</v>
      </c>
      <c r="G2556" s="16">
        <v>949.35001373291038</v>
      </c>
      <c r="H2556" s="29">
        <v>1.2136313054832257</v>
      </c>
      <c r="I2556" s="26">
        <v>304.89999999999998</v>
      </c>
      <c r="J2556" s="30">
        <v>6.6587395957193818E-2</v>
      </c>
      <c r="K2556" s="31">
        <v>0.46340872823060481</v>
      </c>
      <c r="L2556" s="108">
        <f ca="1">REWS!R2556</f>
        <v>8.3373522436419822</v>
      </c>
      <c r="M2556" s="22">
        <f t="shared" si="663"/>
        <v>8.3839025770730338</v>
      </c>
      <c r="N2556" s="22">
        <f t="shared" ca="1" si="664"/>
        <v>8.3114802570078066</v>
      </c>
      <c r="O2556" s="22">
        <f t="shared" si="665"/>
        <v>0.65380914557600855</v>
      </c>
      <c r="P2556" s="81">
        <f t="shared" ca="1" si="666"/>
        <v>9</v>
      </c>
      <c r="Q2556" s="22">
        <f t="shared" ca="1" si="667"/>
        <v>0.30265780882849808</v>
      </c>
      <c r="R2556" s="3">
        <f ca="1">IF(N2556&gt;'Power Curve'!$C$37,0,INDEX(Ci,$P2556,1)*POWER(1-Q2556,3)+INDEX(Ci,$P2556,2)*3*Q2556*POWER(1-Q2556,2)+INDEX(Ci,$P2556,3)*3*POWER(Q2556,2)*(1-Q2556)+INDEX(Ci,$P2556,4)*POWER(Q2556,3))</f>
        <v>973.38105945778398</v>
      </c>
      <c r="S2556" s="3">
        <f t="shared" si="668"/>
        <v>949.35001373291038</v>
      </c>
      <c r="T2556" s="3">
        <f t="shared" ca="1" si="669"/>
        <v>24.031045724873593</v>
      </c>
      <c r="U2556" s="3">
        <f t="shared" ca="1" si="677"/>
        <v>24.031045724873593</v>
      </c>
      <c r="W2556" s="34">
        <f t="shared" si="670"/>
        <v>8</v>
      </c>
      <c r="X2556" s="73" t="b">
        <f>COUNTIF('Power Curve'!$D$2:$D$31,W2556)&gt;0</f>
        <v>1</v>
      </c>
      <c r="Y2556" s="73" t="b">
        <f t="shared" si="671"/>
        <v>0</v>
      </c>
      <c r="Z2556" s="73" t="b">
        <f t="shared" si="678"/>
        <v>1</v>
      </c>
      <c r="AA2556" s="34" t="str">
        <f t="shared" si="672"/>
        <v>Outer</v>
      </c>
      <c r="AB2556" s="35" t="str">
        <f t="shared" si="679"/>
        <v>0.6-0.7</v>
      </c>
      <c r="AC2556" s="36" t="str">
        <f t="shared" si="673"/>
        <v>4-5</v>
      </c>
      <c r="AD2556" s="36" t="str">
        <f t="shared" si="674"/>
        <v>Mar</v>
      </c>
      <c r="AE2556" s="35" t="str">
        <f t="shared" si="675"/>
        <v>295-305</v>
      </c>
      <c r="AF2556" s="36" t="str">
        <f t="shared" si="676"/>
        <v>HWS-LTI</v>
      </c>
    </row>
    <row r="2557" spans="5:32" x14ac:dyDescent="0.3">
      <c r="E2557" s="12">
        <v>40993.1875</v>
      </c>
      <c r="F2557" s="16">
        <v>7.86</v>
      </c>
      <c r="G2557" s="16">
        <v>826.8399734497068</v>
      </c>
      <c r="H2557" s="29">
        <v>1.2137286978212594</v>
      </c>
      <c r="I2557" s="26">
        <v>305.60000000000002</v>
      </c>
      <c r="J2557" s="30">
        <v>5.4707379134860047E-2</v>
      </c>
      <c r="K2557" s="31">
        <v>0.39275554967813509</v>
      </c>
      <c r="L2557" s="108">
        <f ca="1">REWS!R2557</f>
        <v>7.75629214159685</v>
      </c>
      <c r="M2557" s="22">
        <f t="shared" si="663"/>
        <v>7.8358188986430246</v>
      </c>
      <c r="N2557" s="22">
        <f t="shared" ca="1" si="664"/>
        <v>7.7324300949772233</v>
      </c>
      <c r="O2557" s="22">
        <f t="shared" si="665"/>
        <v>0.56910104628322189</v>
      </c>
      <c r="P2557" s="81">
        <f t="shared" ca="1" si="666"/>
        <v>8</v>
      </c>
      <c r="Q2557" s="22">
        <f t="shared" ca="1" si="667"/>
        <v>0.72195394128369661</v>
      </c>
      <c r="R2557" s="3">
        <f ca="1">IF(N2557&gt;'Power Curve'!$C$37,0,INDEX(Ci,$P2557,1)*POWER(1-Q2557,3)+INDEX(Ci,$P2557,2)*3*Q2557*POWER(1-Q2557,2)+INDEX(Ci,$P2557,3)*3*POWER(Q2557,2)*(1-Q2557)+INDEX(Ci,$P2557,4)*POWER(Q2557,3))</f>
        <v>798.96466309757147</v>
      </c>
      <c r="S2557" s="3">
        <f t="shared" si="668"/>
        <v>826.8399734497068</v>
      </c>
      <c r="T2557" s="3">
        <f t="shared" ca="1" si="669"/>
        <v>-27.87531035213533</v>
      </c>
      <c r="U2557" s="3">
        <f t="shared" ca="1" si="677"/>
        <v>27.87531035213533</v>
      </c>
      <c r="W2557" s="34">
        <f t="shared" si="670"/>
        <v>8</v>
      </c>
      <c r="X2557" s="73" t="b">
        <f>COUNTIF('Power Curve'!$D$2:$D$31,W2557)&gt;0</f>
        <v>1</v>
      </c>
      <c r="Y2557" s="73" t="b">
        <f t="shared" si="671"/>
        <v>0</v>
      </c>
      <c r="Z2557" s="73" t="b">
        <f t="shared" si="678"/>
        <v>1</v>
      </c>
      <c r="AA2557" s="34" t="str">
        <f t="shared" si="672"/>
        <v>Outer</v>
      </c>
      <c r="AB2557" s="35" t="str">
        <f t="shared" si="679"/>
        <v>0.5-0.6</v>
      </c>
      <c r="AC2557" s="36" t="str">
        <f t="shared" si="673"/>
        <v>4-5</v>
      </c>
      <c r="AD2557" s="36" t="str">
        <f t="shared" si="674"/>
        <v>Mar</v>
      </c>
      <c r="AE2557" s="35" t="str">
        <f t="shared" si="675"/>
        <v>305-315</v>
      </c>
      <c r="AF2557" s="36" t="str">
        <f t="shared" si="676"/>
        <v>HWS-LTI</v>
      </c>
    </row>
    <row r="2558" spans="5:32" x14ac:dyDescent="0.3">
      <c r="E2558" s="12">
        <v>40993.194444444445</v>
      </c>
      <c r="F2558" s="16">
        <v>8.8000000000000007</v>
      </c>
      <c r="G2558" s="16">
        <v>1036.6899719238281</v>
      </c>
      <c r="H2558" s="29">
        <v>1.2137734600392318</v>
      </c>
      <c r="I2558" s="26">
        <v>303.60000000000002</v>
      </c>
      <c r="J2558" s="30">
        <v>6.9318181818181807E-2</v>
      </c>
      <c r="K2558" s="31">
        <v>0.28898510226533997</v>
      </c>
      <c r="L2558" s="108">
        <f ca="1">REWS!R2558</f>
        <v>8.8270297949046572</v>
      </c>
      <c r="M2558" s="22">
        <f t="shared" si="663"/>
        <v>8.7730348581613899</v>
      </c>
      <c r="N2558" s="22">
        <f t="shared" ca="1" si="664"/>
        <v>8.7999818278099688</v>
      </c>
      <c r="O2558" s="22">
        <f t="shared" si="665"/>
        <v>0.71395079401714234</v>
      </c>
      <c r="P2558" s="81">
        <f t="shared" ca="1" si="666"/>
        <v>9</v>
      </c>
      <c r="Q2558" s="22">
        <f t="shared" ca="1" si="667"/>
        <v>0.79093875591430884</v>
      </c>
      <c r="R2558" s="3">
        <f ca="1">IF(N2558&gt;'Power Curve'!$C$37,0,INDEX(Ci,$P2558,1)*POWER(1-Q2558,3)+INDEX(Ci,$P2558,2)*3*Q2558*POWER(1-Q2558,2)+INDEX(Ci,$P2558,3)*3*POWER(Q2558,2)*(1-Q2558)+INDEX(Ci,$P2558,4)*POWER(Q2558,3))</f>
        <v>1129.7747278243396</v>
      </c>
      <c r="S2558" s="3">
        <f t="shared" si="668"/>
        <v>1036.6899719238281</v>
      </c>
      <c r="T2558" s="3">
        <f t="shared" ca="1" si="669"/>
        <v>93.084755900511482</v>
      </c>
      <c r="U2558" s="3">
        <f t="shared" ca="1" si="677"/>
        <v>93.084755900511482</v>
      </c>
      <c r="W2558" s="34">
        <f t="shared" si="670"/>
        <v>9</v>
      </c>
      <c r="X2558" s="73" t="b">
        <f>COUNTIF('Power Curve'!$D$2:$D$31,W2558)&gt;0</f>
        <v>1</v>
      </c>
      <c r="Y2558" s="73" t="b">
        <f t="shared" si="671"/>
        <v>0</v>
      </c>
      <c r="Z2558" s="73" t="b">
        <f t="shared" si="678"/>
        <v>1</v>
      </c>
      <c r="AA2558" s="34" t="str">
        <f t="shared" si="672"/>
        <v>Outer</v>
      </c>
      <c r="AB2558" s="35" t="str">
        <f t="shared" si="679"/>
        <v>0.7-0.8</v>
      </c>
      <c r="AC2558" s="36" t="str">
        <f t="shared" si="673"/>
        <v>4-5</v>
      </c>
      <c r="AD2558" s="36" t="str">
        <f t="shared" si="674"/>
        <v>Mar</v>
      </c>
      <c r="AE2558" s="35" t="str">
        <f t="shared" si="675"/>
        <v>295-305</v>
      </c>
      <c r="AF2558" s="36" t="str">
        <f t="shared" si="676"/>
        <v>HWS-LTI</v>
      </c>
    </row>
    <row r="2559" spans="5:32" x14ac:dyDescent="0.3">
      <c r="E2559" s="12">
        <v>40993.201388888891</v>
      </c>
      <c r="F2559" s="16">
        <v>7.46</v>
      </c>
      <c r="G2559" s="16">
        <v>662.42001247405983</v>
      </c>
      <c r="H2559" s="29">
        <v>1.2144977643295967</v>
      </c>
      <c r="I2559" s="26">
        <v>308.89999999999998</v>
      </c>
      <c r="J2559" s="30">
        <v>8.0428954423592491E-2</v>
      </c>
      <c r="K2559" s="31">
        <v>0.29620957775649948</v>
      </c>
      <c r="L2559" s="108">
        <f ca="1">REWS!R2559</f>
        <v>7.4334457167245702</v>
      </c>
      <c r="M2559" s="22">
        <f t="shared" si="663"/>
        <v>7.4386199602874763</v>
      </c>
      <c r="N2559" s="22">
        <f t="shared" ca="1" si="664"/>
        <v>7.4121417804478336</v>
      </c>
      <c r="O2559" s="22">
        <f t="shared" si="665"/>
        <v>0.50771266995793074</v>
      </c>
      <c r="P2559" s="81">
        <f t="shared" ca="1" si="666"/>
        <v>8</v>
      </c>
      <c r="Q2559" s="22">
        <f t="shared" ca="1" si="667"/>
        <v>0.39958978583251897</v>
      </c>
      <c r="R2559" s="3">
        <f ca="1">IF(N2559&gt;'Power Curve'!$C$37,0,INDEX(Ci,$P2559,1)*POWER(1-Q2559,3)+INDEX(Ci,$P2559,2)*3*Q2559*POWER(1-Q2559,2)+INDEX(Ci,$P2559,3)*3*POWER(Q2559,2)*(1-Q2559)+INDEX(Ci,$P2559,4)*POWER(Q2559,3))</f>
        <v>707.11569980522995</v>
      </c>
      <c r="S2559" s="3">
        <f t="shared" si="668"/>
        <v>662.42001247405983</v>
      </c>
      <c r="T2559" s="3">
        <f t="shared" ca="1" si="669"/>
        <v>44.69568733117012</v>
      </c>
      <c r="U2559" s="3">
        <f t="shared" ca="1" si="677"/>
        <v>44.69568733117012</v>
      </c>
      <c r="W2559" s="34">
        <f t="shared" si="670"/>
        <v>7</v>
      </c>
      <c r="X2559" s="73" t="b">
        <f>COUNTIF('Power Curve'!$D$2:$D$31,W2559)&gt;0</f>
        <v>1</v>
      </c>
      <c r="Y2559" s="73" t="b">
        <f t="shared" si="671"/>
        <v>0</v>
      </c>
      <c r="Z2559" s="73" t="b">
        <f t="shared" si="678"/>
        <v>1</v>
      </c>
      <c r="AA2559" s="34" t="str">
        <f t="shared" si="672"/>
        <v>Outer</v>
      </c>
      <c r="AB2559" s="35" t="str">
        <f t="shared" si="679"/>
        <v>0.5-0.6</v>
      </c>
      <c r="AC2559" s="36" t="str">
        <f t="shared" si="673"/>
        <v>4-5</v>
      </c>
      <c r="AD2559" s="36" t="str">
        <f t="shared" si="674"/>
        <v>Mar</v>
      </c>
      <c r="AE2559" s="35" t="str">
        <f t="shared" si="675"/>
        <v>305-315</v>
      </c>
      <c r="AF2559" s="36" t="str">
        <f t="shared" si="676"/>
        <v>HWS-LTI</v>
      </c>
    </row>
    <row r="2560" spans="5:32" x14ac:dyDescent="0.3">
      <c r="E2560" s="12">
        <v>40993.208333333336</v>
      </c>
      <c r="F2560" s="16">
        <v>7.5</v>
      </c>
      <c r="G2560" s="16">
        <v>640.38997805118584</v>
      </c>
      <c r="H2560" s="29">
        <v>1.2151702193164167</v>
      </c>
      <c r="I2560" s="26">
        <v>300.7</v>
      </c>
      <c r="J2560" s="30">
        <v>5.7333333333333333E-2</v>
      </c>
      <c r="K2560" s="31">
        <v>0.25756639705913548</v>
      </c>
      <c r="L2560" s="108">
        <f ca="1">REWS!R2560</f>
        <v>7.5254336295482913</v>
      </c>
      <c r="M2560" s="22">
        <f t="shared" si="663"/>
        <v>7.4798853246336092</v>
      </c>
      <c r="N2560" s="22">
        <f t="shared" ca="1" si="664"/>
        <v>7.5052507422883341</v>
      </c>
      <c r="O2560" s="22">
        <f t="shared" si="665"/>
        <v>0.51409036503981709</v>
      </c>
      <c r="P2560" s="81">
        <f t="shared" ca="1" si="666"/>
        <v>8</v>
      </c>
      <c r="Q2560" s="22">
        <f t="shared" ca="1" si="667"/>
        <v>0.49330220207458797</v>
      </c>
      <c r="R2560" s="3">
        <f ca="1">IF(N2560&gt;'Power Curve'!$C$37,0,INDEX(Ci,$P2560,1)*POWER(1-Q2560,3)+INDEX(Ci,$P2560,2)*3*Q2560*POWER(1-Q2560,2)+INDEX(Ci,$P2560,3)*3*POWER(Q2560,2)*(1-Q2560)+INDEX(Ci,$P2560,4)*POWER(Q2560,3))</f>
        <v>733.38893897578043</v>
      </c>
      <c r="S2560" s="3">
        <f t="shared" si="668"/>
        <v>640.38997805118584</v>
      </c>
      <c r="T2560" s="3">
        <f t="shared" ca="1" si="669"/>
        <v>92.998960924594599</v>
      </c>
      <c r="U2560" s="3">
        <f t="shared" ca="1" si="677"/>
        <v>92.998960924594599</v>
      </c>
      <c r="W2560" s="34">
        <f t="shared" si="670"/>
        <v>7</v>
      </c>
      <c r="X2560" s="73" t="b">
        <f>COUNTIF('Power Curve'!$D$2:$D$31,W2560)&gt;0</f>
        <v>1</v>
      </c>
      <c r="Y2560" s="73" t="b">
        <f t="shared" si="671"/>
        <v>0</v>
      </c>
      <c r="Z2560" s="73" t="b">
        <f t="shared" si="678"/>
        <v>1</v>
      </c>
      <c r="AA2560" s="34" t="str">
        <f t="shared" si="672"/>
        <v>Outer</v>
      </c>
      <c r="AB2560" s="35" t="str">
        <f t="shared" si="679"/>
        <v>0.5-0.6</v>
      </c>
      <c r="AC2560" s="36" t="str">
        <f t="shared" si="673"/>
        <v>5-6</v>
      </c>
      <c r="AD2560" s="36" t="str">
        <f t="shared" si="674"/>
        <v>Mar</v>
      </c>
      <c r="AE2560" s="35" t="str">
        <f t="shared" si="675"/>
        <v>295-305</v>
      </c>
      <c r="AF2560" s="36" t="str">
        <f t="shared" si="676"/>
        <v>HWS-LTI</v>
      </c>
    </row>
    <row r="2561" spans="5:32" x14ac:dyDescent="0.3">
      <c r="E2561" s="12">
        <v>40993.215277777781</v>
      </c>
      <c r="F2561" s="16">
        <v>7.83</v>
      </c>
      <c r="G2561" s="16">
        <v>792.2699890136721</v>
      </c>
      <c r="H2561" s="29">
        <v>1.2149983567864036</v>
      </c>
      <c r="I2561" s="26">
        <v>305.10000000000002</v>
      </c>
      <c r="J2561" s="30">
        <v>5.6194125159642401E-2</v>
      </c>
      <c r="K2561" s="31">
        <v>0.34328023859900725</v>
      </c>
      <c r="L2561" s="108">
        <f ca="1">REWS!R2561</f>
        <v>7.7997194243066961</v>
      </c>
      <c r="M2561" s="22">
        <f t="shared" si="663"/>
        <v>7.8086321171026025</v>
      </c>
      <c r="N2561" s="22">
        <f t="shared" ca="1" si="664"/>
        <v>7.778434176376793</v>
      </c>
      <c r="O2561" s="22">
        <f t="shared" si="665"/>
        <v>0.56489924155739213</v>
      </c>
      <c r="P2561" s="81">
        <f t="shared" ca="1" si="666"/>
        <v>8</v>
      </c>
      <c r="Q2561" s="22">
        <f t="shared" ca="1" si="667"/>
        <v>0.7682561826547869</v>
      </c>
      <c r="R2561" s="3">
        <f ca="1">IF(N2561&gt;'Power Curve'!$C$37,0,INDEX(Ci,$P2561,1)*POWER(1-Q2561,3)+INDEX(Ci,$P2561,2)*3*Q2561*POWER(1-Q2561,2)+INDEX(Ci,$P2561,3)*3*POWER(Q2561,2)*(1-Q2561)+INDEX(Ci,$P2561,4)*POWER(Q2561,3))</f>
        <v>812.45490893511226</v>
      </c>
      <c r="S2561" s="3">
        <f t="shared" si="668"/>
        <v>792.2699890136721</v>
      </c>
      <c r="T2561" s="3">
        <f t="shared" ca="1" si="669"/>
        <v>20.184919921440155</v>
      </c>
      <c r="U2561" s="3">
        <f t="shared" ca="1" si="677"/>
        <v>20.184919921440155</v>
      </c>
      <c r="W2561" s="34">
        <f t="shared" si="670"/>
        <v>8</v>
      </c>
      <c r="X2561" s="73" t="b">
        <f>COUNTIF('Power Curve'!$D$2:$D$31,W2561)&gt;0</f>
        <v>1</v>
      </c>
      <c r="Y2561" s="73" t="b">
        <f t="shared" si="671"/>
        <v>0</v>
      </c>
      <c r="Z2561" s="73" t="b">
        <f t="shared" si="678"/>
        <v>1</v>
      </c>
      <c r="AA2561" s="34" t="str">
        <f t="shared" si="672"/>
        <v>Outer</v>
      </c>
      <c r="AB2561" s="35" t="str">
        <f t="shared" si="679"/>
        <v>0.5-0.6</v>
      </c>
      <c r="AC2561" s="36" t="str">
        <f t="shared" si="673"/>
        <v>5-6</v>
      </c>
      <c r="AD2561" s="36" t="str">
        <f t="shared" si="674"/>
        <v>Mar</v>
      </c>
      <c r="AE2561" s="35" t="str">
        <f t="shared" si="675"/>
        <v>305-315</v>
      </c>
      <c r="AF2561" s="36" t="str">
        <f t="shared" si="676"/>
        <v>HWS-LTI</v>
      </c>
    </row>
    <row r="2562" spans="5:32" x14ac:dyDescent="0.3">
      <c r="E2562" s="12">
        <v>40993.222222222219</v>
      </c>
      <c r="F2562" s="16">
        <v>7.42</v>
      </c>
      <c r="G2562" s="16">
        <v>667.9600172042849</v>
      </c>
      <c r="H2562" s="29">
        <v>1.2149087012609083</v>
      </c>
      <c r="I2562" s="26">
        <v>307.39999999999998</v>
      </c>
      <c r="J2562" s="30">
        <v>6.8733153638814021E-2</v>
      </c>
      <c r="K2562" s="31">
        <v>0.28822450642042918</v>
      </c>
      <c r="L2562" s="108">
        <f ca="1">REWS!R2562</f>
        <v>7.3428397478358773</v>
      </c>
      <c r="M2562" s="22">
        <f t="shared" si="663"/>
        <v>7.3995689820021351</v>
      </c>
      <c r="N2562" s="22">
        <f t="shared" ca="1" si="664"/>
        <v>7.322621191091474</v>
      </c>
      <c r="O2562" s="22">
        <f t="shared" si="665"/>
        <v>0.50167721537998977</v>
      </c>
      <c r="P2562" s="81">
        <f t="shared" ca="1" si="666"/>
        <v>8</v>
      </c>
      <c r="Q2562" s="22">
        <f t="shared" ca="1" si="667"/>
        <v>0.30948899890322723</v>
      </c>
      <c r="R2562" s="3">
        <f ca="1">IF(N2562&gt;'Power Curve'!$C$37,0,INDEX(Ci,$P2562,1)*POWER(1-Q2562,3)+INDEX(Ci,$P2562,2)*3*Q2562*POWER(1-Q2562,2)+INDEX(Ci,$P2562,3)*3*POWER(Q2562,2)*(1-Q2562)+INDEX(Ci,$P2562,4)*POWER(Q2562,3))</f>
        <v>682.24803110362632</v>
      </c>
      <c r="S2562" s="3">
        <f t="shared" si="668"/>
        <v>667.9600172042849</v>
      </c>
      <c r="T2562" s="3">
        <f t="shared" ca="1" si="669"/>
        <v>14.288013899341422</v>
      </c>
      <c r="U2562" s="3">
        <f t="shared" ca="1" si="677"/>
        <v>14.288013899341422</v>
      </c>
      <c r="W2562" s="34">
        <f t="shared" si="670"/>
        <v>7</v>
      </c>
      <c r="X2562" s="73" t="b">
        <f>COUNTIF('Power Curve'!$D$2:$D$31,W2562)&gt;0</f>
        <v>1</v>
      </c>
      <c r="Y2562" s="73" t="b">
        <f t="shared" si="671"/>
        <v>0</v>
      </c>
      <c r="Z2562" s="73" t="b">
        <f t="shared" si="678"/>
        <v>1</v>
      </c>
      <c r="AA2562" s="34" t="str">
        <f t="shared" si="672"/>
        <v>Outer</v>
      </c>
      <c r="AB2562" s="35" t="str">
        <f t="shared" si="679"/>
        <v>0.5-0.6</v>
      </c>
      <c r="AC2562" s="36" t="str">
        <f t="shared" si="673"/>
        <v>5-6</v>
      </c>
      <c r="AD2562" s="36" t="str">
        <f t="shared" si="674"/>
        <v>Mar</v>
      </c>
      <c r="AE2562" s="35" t="str">
        <f t="shared" si="675"/>
        <v>305-315</v>
      </c>
      <c r="AF2562" s="36" t="str">
        <f t="shared" si="676"/>
        <v>HWS-LTI</v>
      </c>
    </row>
    <row r="2563" spans="5:32" x14ac:dyDescent="0.3">
      <c r="E2563" s="12">
        <v>40993.229166666664</v>
      </c>
      <c r="F2563" s="16">
        <v>7.49</v>
      </c>
      <c r="G2563" s="16">
        <v>703.2700266838076</v>
      </c>
      <c r="H2563" s="29">
        <v>1.2151403557392948</v>
      </c>
      <c r="I2563" s="26">
        <v>304.8</v>
      </c>
      <c r="J2563" s="30">
        <v>8.2777036048064079E-2</v>
      </c>
      <c r="K2563" s="31">
        <v>0.26764413068926474</v>
      </c>
      <c r="L2563" s="108">
        <f ca="1">REWS!R2563</f>
        <v>7.4825078634422617</v>
      </c>
      <c r="M2563" s="22">
        <f t="shared" ref="M2563:M2626" si="680">F2563*(H2563/Ref_Density)^(1/3)</f>
        <v>7.4698509510934619</v>
      </c>
      <c r="N2563" s="22">
        <f t="shared" ref="N2563:N2626" ca="1" si="681">L2563*(H2563/Ref_Density)^(1/3)</f>
        <v>7.4623789693322404</v>
      </c>
      <c r="O2563" s="22">
        <f t="shared" ref="O2563:O2626" si="682">(M2563-CutInWindSpeed)/(RatedWindSpeed-CutInWindSpeed)</f>
        <v>0.51253952026258431</v>
      </c>
      <c r="P2563" s="81">
        <f t="shared" ref="P2563:P2626" ca="1" si="683">COUNTIF(xa,"&lt;"&amp;N2563)</f>
        <v>8</v>
      </c>
      <c r="Q2563" s="22">
        <f t="shared" ref="Q2563:Q2626" ca="1" si="684">(N2563-INDEX(xa,$P2563))/(INDEX(xb,$P2563)-INDEX(xa,$P2563))</f>
        <v>0.45015257015001264</v>
      </c>
      <c r="R2563" s="3">
        <f ca="1">IF(N2563&gt;'Power Curve'!$C$37,0,INDEX(Ci,$P2563,1)*POWER(1-Q2563,3)+INDEX(Ci,$P2563,2)*3*Q2563*POWER(1-Q2563,2)+INDEX(Ci,$P2563,3)*3*POWER(Q2563,2)*(1-Q2563)+INDEX(Ci,$P2563,4)*POWER(Q2563,3))</f>
        <v>721.242531381611</v>
      </c>
      <c r="S2563" s="3">
        <f t="shared" ref="S2563:S2626" si="685">IF(Z2563,G2563,"")</f>
        <v>703.2700266838076</v>
      </c>
      <c r="T2563" s="3">
        <f t="shared" ref="T2563:T2626" ca="1" si="686">IF(Z2563,R2563-S2563,"")</f>
        <v>17.972504697803402</v>
      </c>
      <c r="U2563" s="3">
        <f t="shared" ca="1" si="677"/>
        <v>17.972504697803402</v>
      </c>
      <c r="W2563" s="34">
        <f t="shared" ref="W2563:W2626" si="687">MROUND(M2563-Centre_First_Bin,Bin_Width)+Centre_First_Bin</f>
        <v>7</v>
      </c>
      <c r="X2563" s="73" t="b">
        <f>COUNTIF('Power Curve'!$D$2:$D$31,W2563)&gt;0</f>
        <v>1</v>
      </c>
      <c r="Y2563" s="73" t="b">
        <f t="shared" ref="Y2563:Y2626" si="688">(G2563&lt;0)</f>
        <v>0</v>
      </c>
      <c r="Z2563" s="73" t="b">
        <f t="shared" si="678"/>
        <v>1</v>
      </c>
      <c r="AA2563" s="34" t="str">
        <f t="shared" ref="AA2563:AA2626" si="689">IF(Z2563,IF(AND(J2563&gt;=LowerTurbLimit,J2563&lt;=UpperTurbLimit,K2563&gt;=LowerShearLimit,K2563&lt;=UpperShearLimit),"Inner","Outer"),"")</f>
        <v>Outer</v>
      </c>
      <c r="AB2563" s="35" t="str">
        <f t="shared" si="679"/>
        <v>0.5-0.6</v>
      </c>
      <c r="AC2563" s="36" t="str">
        <f t="shared" ref="AC2563:AC2626" si="690">IF(Z2563,HOUR(E2563)&amp;"-"&amp;HOUR(E2563)+1,"")</f>
        <v>5-6</v>
      </c>
      <c r="AD2563" s="36" t="str">
        <f t="shared" ref="AD2563:AD2626" si="691">IF(Z2563,TEXT(E2563,"mmm"),"")</f>
        <v>Mar</v>
      </c>
      <c r="AE2563" s="35" t="str">
        <f t="shared" ref="AE2563:AE2626" si="692">IF(Z2563,IF(OR(I2563&lt;5,I2563&gt;=355),"355-5",MROUND(I2563,10)-5&amp;"-"&amp;MROUND(I2563,10)+5),"")</f>
        <v>295-305</v>
      </c>
      <c r="AF2563" s="36" t="str">
        <f t="shared" ref="AF2563:AF2626" si="693">IF(Z2563,IF(O2563&lt;0.5,IF(J2563&lt;=LowerTurbLimit,"LWS-LTI",IF(J2563&gt;=UpperTurbLimit,"LWS-HTI","Inner-TI")),IF(J2563&lt;=LowerTurbLimit,"HWS-LTI",IF(J2563&gt;=UpperTurbLimit,"HWS-HTI","Inner-TI"))),"")</f>
        <v>HWS-LTI</v>
      </c>
    </row>
    <row r="2564" spans="5:32" x14ac:dyDescent="0.3">
      <c r="E2564" s="12">
        <v>40993.236111111109</v>
      </c>
      <c r="F2564" s="16">
        <v>7.26</v>
      </c>
      <c r="G2564" s="16">
        <v>570.3499813079834</v>
      </c>
      <c r="H2564" s="29">
        <v>1.2146474350192027</v>
      </c>
      <c r="I2564" s="26">
        <v>305.8</v>
      </c>
      <c r="J2564" s="30">
        <v>9.9173553719008267E-2</v>
      </c>
      <c r="K2564" s="31">
        <v>0.26767965905636187</v>
      </c>
      <c r="L2564" s="108">
        <f ca="1">REWS!R2564</f>
        <v>7.2524501087162676</v>
      </c>
      <c r="M2564" s="22">
        <f t="shared" si="680"/>
        <v>7.2394905175631505</v>
      </c>
      <c r="N2564" s="22">
        <f t="shared" ca="1" si="681"/>
        <v>7.2319619547040306</v>
      </c>
      <c r="O2564" s="22">
        <f t="shared" si="682"/>
        <v>0.47693657267525363</v>
      </c>
      <c r="P2564" s="81">
        <f t="shared" ca="1" si="683"/>
        <v>8</v>
      </c>
      <c r="Q2564" s="22">
        <f t="shared" ca="1" si="684"/>
        <v>0.21824218518531635</v>
      </c>
      <c r="R2564" s="3">
        <f ca="1">IF(N2564&gt;'Power Curve'!$C$37,0,INDEX(Ci,$P2564,1)*POWER(1-Q2564,3)+INDEX(Ci,$P2564,2)*3*Q2564*POWER(1-Q2564,2)+INDEX(Ci,$P2564,3)*3*POWER(Q2564,2)*(1-Q2564)+INDEX(Ci,$P2564,4)*POWER(Q2564,3))</f>
        <v>657.49839437972958</v>
      </c>
      <c r="S2564" s="3">
        <f t="shared" si="685"/>
        <v>570.3499813079834</v>
      </c>
      <c r="T2564" s="3">
        <f t="shared" ca="1" si="686"/>
        <v>87.148413071746177</v>
      </c>
      <c r="U2564" s="3">
        <f t="shared" ref="U2564:U2627" ca="1" si="694">IF(Z2564,ABS(T2564),"")</f>
        <v>87.148413071746177</v>
      </c>
      <c r="W2564" s="34">
        <f t="shared" si="687"/>
        <v>7</v>
      </c>
      <c r="X2564" s="73" t="b">
        <f>COUNTIF('Power Curve'!$D$2:$D$31,W2564)&gt;0</f>
        <v>1</v>
      </c>
      <c r="Y2564" s="73" t="b">
        <f t="shared" si="688"/>
        <v>0</v>
      </c>
      <c r="Z2564" s="73" t="b">
        <f t="shared" ref="Z2564:Z2627" si="695">AND(X2564,NOT(Y2564))</f>
        <v>1</v>
      </c>
      <c r="AA2564" s="34" t="str">
        <f t="shared" si="689"/>
        <v>Outer</v>
      </c>
      <c r="AB2564" s="35" t="str">
        <f t="shared" ref="AB2564:AB2627" si="696">IF(Z2564,TEXT(ROUND(O2564+0.05,1)-0.1,"0.0")&amp;"-"&amp;TEXT(ROUND(O2564+0.05,1),"0.0"),"")</f>
        <v>0.4-0.5</v>
      </c>
      <c r="AC2564" s="36" t="str">
        <f t="shared" si="690"/>
        <v>5-6</v>
      </c>
      <c r="AD2564" s="36" t="str">
        <f t="shared" si="691"/>
        <v>Mar</v>
      </c>
      <c r="AE2564" s="35" t="str">
        <f t="shared" si="692"/>
        <v>305-315</v>
      </c>
      <c r="AF2564" s="36" t="str">
        <f t="shared" si="693"/>
        <v>LWS-LTI</v>
      </c>
    </row>
    <row r="2565" spans="5:32" x14ac:dyDescent="0.3">
      <c r="E2565" s="12">
        <v>40993.243055555555</v>
      </c>
      <c r="F2565" s="16">
        <v>7.38</v>
      </c>
      <c r="G2565" s="16">
        <v>640.78001451492355</v>
      </c>
      <c r="H2565" s="29">
        <v>1.2151478453937097</v>
      </c>
      <c r="I2565" s="26">
        <v>301.5</v>
      </c>
      <c r="J2565" s="30">
        <v>9.6205962059620592E-2</v>
      </c>
      <c r="K2565" s="31">
        <v>0.29889764784382533</v>
      </c>
      <c r="L2565" s="108">
        <f ca="1">REWS!R2565</f>
        <v>7.3477762818588177</v>
      </c>
      <c r="M2565" s="22">
        <f t="shared" si="680"/>
        <v>7.3601619866962702</v>
      </c>
      <c r="N2565" s="22">
        <f t="shared" ca="1" si="681"/>
        <v>7.3280248884127008</v>
      </c>
      <c r="O2565" s="22">
        <f t="shared" si="682"/>
        <v>0.49558673722387758</v>
      </c>
      <c r="P2565" s="81">
        <f t="shared" ca="1" si="683"/>
        <v>8</v>
      </c>
      <c r="Q2565" s="22">
        <f t="shared" ca="1" si="684"/>
        <v>0.31492771847009804</v>
      </c>
      <c r="R2565" s="3">
        <f ca="1">IF(N2565&gt;'Power Curve'!$C$37,0,INDEX(Ci,$P2565,1)*POWER(1-Q2565,3)+INDEX(Ci,$P2565,2)*3*Q2565*POWER(1-Q2565,2)+INDEX(Ci,$P2565,3)*3*POWER(Q2565,2)*(1-Q2565)+INDEX(Ci,$P2565,4)*POWER(Q2565,3))</f>
        <v>683.7374303175967</v>
      </c>
      <c r="S2565" s="3">
        <f t="shared" si="685"/>
        <v>640.78001451492355</v>
      </c>
      <c r="T2565" s="3">
        <f t="shared" ca="1" si="686"/>
        <v>42.957415802673154</v>
      </c>
      <c r="U2565" s="3">
        <f t="shared" ca="1" si="694"/>
        <v>42.957415802673154</v>
      </c>
      <c r="W2565" s="34">
        <f t="shared" si="687"/>
        <v>7</v>
      </c>
      <c r="X2565" s="73" t="b">
        <f>COUNTIF('Power Curve'!$D$2:$D$31,W2565)&gt;0</f>
        <v>1</v>
      </c>
      <c r="Y2565" s="73" t="b">
        <f t="shared" si="688"/>
        <v>0</v>
      </c>
      <c r="Z2565" s="73" t="b">
        <f t="shared" si="695"/>
        <v>1</v>
      </c>
      <c r="AA2565" s="34" t="str">
        <f t="shared" si="689"/>
        <v>Outer</v>
      </c>
      <c r="AB2565" s="35" t="str">
        <f t="shared" si="696"/>
        <v>0.4-0.5</v>
      </c>
      <c r="AC2565" s="36" t="str">
        <f t="shared" si="690"/>
        <v>5-6</v>
      </c>
      <c r="AD2565" s="36" t="str">
        <f t="shared" si="691"/>
        <v>Mar</v>
      </c>
      <c r="AE2565" s="35" t="str">
        <f t="shared" si="692"/>
        <v>295-305</v>
      </c>
      <c r="AF2565" s="36" t="str">
        <f t="shared" si="693"/>
        <v>LWS-LTI</v>
      </c>
    </row>
    <row r="2566" spans="5:32" x14ac:dyDescent="0.3">
      <c r="E2566" s="12">
        <v>40993.25</v>
      </c>
      <c r="F2566" s="16">
        <v>8.4700000000000006</v>
      </c>
      <c r="G2566" s="16">
        <v>975.26000213623024</v>
      </c>
      <c r="H2566" s="29">
        <v>1.2145207186160736</v>
      </c>
      <c r="I2566" s="26">
        <v>303.2</v>
      </c>
      <c r="J2566" s="30">
        <v>7.4380165289256187E-2</v>
      </c>
      <c r="K2566" s="31">
        <v>0.26135887074743114</v>
      </c>
      <c r="L2566" s="108">
        <f ca="1">REWS!R2566</f>
        <v>8.4137214376255276</v>
      </c>
      <c r="M2566" s="22">
        <f t="shared" si="680"/>
        <v>8.4457785520313529</v>
      </c>
      <c r="N2566" s="22">
        <f t="shared" ca="1" si="681"/>
        <v>8.3896609280595129</v>
      </c>
      <c r="O2566" s="22">
        <f t="shared" si="682"/>
        <v>0.66337227696795453</v>
      </c>
      <c r="P2566" s="81">
        <f t="shared" ca="1" si="683"/>
        <v>9</v>
      </c>
      <c r="Q2566" s="22">
        <f t="shared" ca="1" si="684"/>
        <v>0.3808031708633553</v>
      </c>
      <c r="R2566" s="3">
        <f ca="1">IF(N2566&gt;'Power Curve'!$C$37,0,INDEX(Ci,$P2566,1)*POWER(1-Q2566,3)+INDEX(Ci,$P2566,2)*3*Q2566*POWER(1-Q2566,2)+INDEX(Ci,$P2566,3)*3*POWER(Q2566,2)*(1-Q2566)+INDEX(Ci,$P2566,4)*POWER(Q2566,3))</f>
        <v>997.92291085876388</v>
      </c>
      <c r="S2566" s="3">
        <f t="shared" si="685"/>
        <v>975.26000213623024</v>
      </c>
      <c r="T2566" s="3">
        <f t="shared" ca="1" si="686"/>
        <v>22.662908722533643</v>
      </c>
      <c r="U2566" s="3">
        <f t="shared" ca="1" si="694"/>
        <v>22.662908722533643</v>
      </c>
      <c r="W2566" s="34">
        <f t="shared" si="687"/>
        <v>8</v>
      </c>
      <c r="X2566" s="73" t="b">
        <f>COUNTIF('Power Curve'!$D$2:$D$31,W2566)&gt;0</f>
        <v>1</v>
      </c>
      <c r="Y2566" s="73" t="b">
        <f t="shared" si="688"/>
        <v>0</v>
      </c>
      <c r="Z2566" s="73" t="b">
        <f t="shared" si="695"/>
        <v>1</v>
      </c>
      <c r="AA2566" s="34" t="str">
        <f t="shared" si="689"/>
        <v>Outer</v>
      </c>
      <c r="AB2566" s="35" t="str">
        <f t="shared" si="696"/>
        <v>0.6-0.7</v>
      </c>
      <c r="AC2566" s="36" t="str">
        <f t="shared" si="690"/>
        <v>6-7</v>
      </c>
      <c r="AD2566" s="36" t="str">
        <f t="shared" si="691"/>
        <v>Mar</v>
      </c>
      <c r="AE2566" s="35" t="str">
        <f t="shared" si="692"/>
        <v>295-305</v>
      </c>
      <c r="AF2566" s="36" t="str">
        <f t="shared" si="693"/>
        <v>HWS-LTI</v>
      </c>
    </row>
    <row r="2567" spans="5:32" x14ac:dyDescent="0.3">
      <c r="E2567" s="12">
        <v>40993.256944444445</v>
      </c>
      <c r="F2567" s="16">
        <v>7.96</v>
      </c>
      <c r="G2567" s="16">
        <v>817.51002502441429</v>
      </c>
      <c r="H2567" s="29">
        <v>1.2141179072024566</v>
      </c>
      <c r="I2567" s="26">
        <v>304.39999999999998</v>
      </c>
      <c r="J2567" s="30">
        <v>9.4221105527638196E-2</v>
      </c>
      <c r="K2567" s="31">
        <v>0.30009917478157622</v>
      </c>
      <c r="L2567" s="108">
        <f ca="1">REWS!R2567</f>
        <v>8.004567346692772</v>
      </c>
      <c r="M2567" s="22">
        <f t="shared" si="680"/>
        <v>7.9363593937258754</v>
      </c>
      <c r="N2567" s="22">
        <f t="shared" ca="1" si="681"/>
        <v>7.9807943787231901</v>
      </c>
      <c r="O2567" s="22">
        <f t="shared" si="682"/>
        <v>0.58463990389857712</v>
      </c>
      <c r="P2567" s="81">
        <f t="shared" ca="1" si="683"/>
        <v>8</v>
      </c>
      <c r="Q2567" s="22">
        <f t="shared" ca="1" si="684"/>
        <v>0.97192791455101835</v>
      </c>
      <c r="R2567" s="3">
        <f ca="1">IF(N2567&gt;'Power Curve'!$C$37,0,INDEX(Ci,$P2567,1)*POWER(1-Q2567,3)+INDEX(Ci,$P2567,2)*3*Q2567*POWER(1-Q2567,2)+INDEX(Ci,$P2567,3)*3*POWER(Q2567,2)*(1-Q2567)+INDEX(Ci,$P2567,4)*POWER(Q2567,3))</f>
        <v>872.41616826051381</v>
      </c>
      <c r="S2567" s="3">
        <f t="shared" si="685"/>
        <v>817.51002502441429</v>
      </c>
      <c r="T2567" s="3">
        <f t="shared" ca="1" si="686"/>
        <v>54.906143236099524</v>
      </c>
      <c r="U2567" s="3">
        <f t="shared" ca="1" si="694"/>
        <v>54.906143236099524</v>
      </c>
      <c r="W2567" s="34">
        <f t="shared" si="687"/>
        <v>8</v>
      </c>
      <c r="X2567" s="73" t="b">
        <f>COUNTIF('Power Curve'!$D$2:$D$31,W2567)&gt;0</f>
        <v>1</v>
      </c>
      <c r="Y2567" s="73" t="b">
        <f t="shared" si="688"/>
        <v>0</v>
      </c>
      <c r="Z2567" s="73" t="b">
        <f t="shared" si="695"/>
        <v>1</v>
      </c>
      <c r="AA2567" s="34" t="str">
        <f t="shared" si="689"/>
        <v>Outer</v>
      </c>
      <c r="AB2567" s="35" t="str">
        <f t="shared" si="696"/>
        <v>0.5-0.6</v>
      </c>
      <c r="AC2567" s="36" t="str">
        <f t="shared" si="690"/>
        <v>6-7</v>
      </c>
      <c r="AD2567" s="36" t="str">
        <f t="shared" si="691"/>
        <v>Mar</v>
      </c>
      <c r="AE2567" s="35" t="str">
        <f t="shared" si="692"/>
        <v>295-305</v>
      </c>
      <c r="AF2567" s="36" t="str">
        <f t="shared" si="693"/>
        <v>HWS-LTI</v>
      </c>
    </row>
    <row r="2568" spans="5:32" x14ac:dyDescent="0.3">
      <c r="E2568" s="12">
        <v>40993.263888888891</v>
      </c>
      <c r="F2568" s="16">
        <v>7.97</v>
      </c>
      <c r="G2568" s="16">
        <v>817.98000335693337</v>
      </c>
      <c r="H2568" s="29">
        <v>1.213313085962032</v>
      </c>
      <c r="I2568" s="26">
        <v>307.3</v>
      </c>
      <c r="J2568" s="30">
        <v>5.520702634880803E-2</v>
      </c>
      <c r="K2568" s="31">
        <v>0.28550696101556994</v>
      </c>
      <c r="L2568" s="108">
        <f ca="1">REWS!R2568</f>
        <v>7.9158011518404949</v>
      </c>
      <c r="M2568" s="22">
        <f t="shared" si="680"/>
        <v>7.9445734705942899</v>
      </c>
      <c r="N2568" s="22">
        <f t="shared" ca="1" si="681"/>
        <v>7.8905475319211691</v>
      </c>
      <c r="O2568" s="22">
        <f t="shared" si="682"/>
        <v>0.58590941595732215</v>
      </c>
      <c r="P2568" s="81">
        <f t="shared" ca="1" si="683"/>
        <v>8</v>
      </c>
      <c r="Q2568" s="22">
        <f t="shared" ca="1" si="684"/>
        <v>0.88109616318284345</v>
      </c>
      <c r="R2568" s="3">
        <f ca="1">IF(N2568&gt;'Power Curve'!$C$37,0,INDEX(Ci,$P2568,1)*POWER(1-Q2568,3)+INDEX(Ci,$P2568,2)*3*Q2568*POWER(1-Q2568,2)+INDEX(Ci,$P2568,3)*3*POWER(Q2568,2)*(1-Q2568)+INDEX(Ci,$P2568,4)*POWER(Q2568,3))</f>
        <v>845.56505666625253</v>
      </c>
      <c r="S2568" s="3">
        <f t="shared" si="685"/>
        <v>817.98000335693337</v>
      </c>
      <c r="T2568" s="3">
        <f t="shared" ca="1" si="686"/>
        <v>27.585053309319164</v>
      </c>
      <c r="U2568" s="3">
        <f t="shared" ca="1" si="694"/>
        <v>27.585053309319164</v>
      </c>
      <c r="W2568" s="34">
        <f t="shared" si="687"/>
        <v>8</v>
      </c>
      <c r="X2568" s="73" t="b">
        <f>COUNTIF('Power Curve'!$D$2:$D$31,W2568)&gt;0</f>
        <v>1</v>
      </c>
      <c r="Y2568" s="73" t="b">
        <f t="shared" si="688"/>
        <v>0</v>
      </c>
      <c r="Z2568" s="73" t="b">
        <f t="shared" si="695"/>
        <v>1</v>
      </c>
      <c r="AA2568" s="34" t="str">
        <f t="shared" si="689"/>
        <v>Outer</v>
      </c>
      <c r="AB2568" s="35" t="str">
        <f t="shared" si="696"/>
        <v>0.5-0.6</v>
      </c>
      <c r="AC2568" s="36" t="str">
        <f t="shared" si="690"/>
        <v>6-7</v>
      </c>
      <c r="AD2568" s="36" t="str">
        <f t="shared" si="691"/>
        <v>Mar</v>
      </c>
      <c r="AE2568" s="35" t="str">
        <f t="shared" si="692"/>
        <v>305-315</v>
      </c>
      <c r="AF2568" s="36" t="str">
        <f t="shared" si="693"/>
        <v>HWS-LTI</v>
      </c>
    </row>
    <row r="2569" spans="5:32" x14ac:dyDescent="0.3">
      <c r="E2569" s="12">
        <v>40993.270833333336</v>
      </c>
      <c r="F2569" s="16">
        <v>7.51</v>
      </c>
      <c r="G2569" s="16">
        <v>693.90998744964622</v>
      </c>
      <c r="H2569" s="29">
        <v>1.2139467554237429</v>
      </c>
      <c r="I2569" s="26">
        <v>300.5</v>
      </c>
      <c r="J2569" s="30">
        <v>6.5246338215712379E-2</v>
      </c>
      <c r="K2569" s="31">
        <v>0.24733169469594826</v>
      </c>
      <c r="L2569" s="108">
        <f ca="1">REWS!R2569</f>
        <v>7.4800511694506771</v>
      </c>
      <c r="M2569" s="22">
        <f t="shared" si="680"/>
        <v>7.4873440017787365</v>
      </c>
      <c r="N2569" s="22">
        <f t="shared" ca="1" si="681"/>
        <v>7.4574855201843615</v>
      </c>
      <c r="O2569" s="22">
        <f t="shared" si="682"/>
        <v>0.51524312763623681</v>
      </c>
      <c r="P2569" s="81">
        <f t="shared" ca="1" si="683"/>
        <v>8</v>
      </c>
      <c r="Q2569" s="22">
        <f t="shared" ca="1" si="684"/>
        <v>0.44522740575830788</v>
      </c>
      <c r="R2569" s="3">
        <f ca="1">IF(N2569&gt;'Power Curve'!$C$37,0,INDEX(Ci,$P2569,1)*POWER(1-Q2569,3)+INDEX(Ci,$P2569,2)*3*Q2569*POWER(1-Q2569,2)+INDEX(Ci,$P2569,3)*3*POWER(Q2569,2)*(1-Q2569)+INDEX(Ci,$P2569,4)*POWER(Q2569,3))</f>
        <v>719.86133700388291</v>
      </c>
      <c r="S2569" s="3">
        <f t="shared" si="685"/>
        <v>693.90998744964622</v>
      </c>
      <c r="T2569" s="3">
        <f t="shared" ca="1" si="686"/>
        <v>25.951349554236685</v>
      </c>
      <c r="U2569" s="3">
        <f t="shared" ca="1" si="694"/>
        <v>25.951349554236685</v>
      </c>
      <c r="W2569" s="34">
        <f t="shared" si="687"/>
        <v>7</v>
      </c>
      <c r="X2569" s="73" t="b">
        <f>COUNTIF('Power Curve'!$D$2:$D$31,W2569)&gt;0</f>
        <v>1</v>
      </c>
      <c r="Y2569" s="73" t="b">
        <f t="shared" si="688"/>
        <v>0</v>
      </c>
      <c r="Z2569" s="73" t="b">
        <f t="shared" si="695"/>
        <v>1</v>
      </c>
      <c r="AA2569" s="34" t="str">
        <f t="shared" si="689"/>
        <v>Outer</v>
      </c>
      <c r="AB2569" s="35" t="str">
        <f t="shared" si="696"/>
        <v>0.5-0.6</v>
      </c>
      <c r="AC2569" s="36" t="str">
        <f t="shared" si="690"/>
        <v>6-7</v>
      </c>
      <c r="AD2569" s="36" t="str">
        <f t="shared" si="691"/>
        <v>Mar</v>
      </c>
      <c r="AE2569" s="35" t="str">
        <f t="shared" si="692"/>
        <v>295-305</v>
      </c>
      <c r="AF2569" s="36" t="str">
        <f t="shared" si="693"/>
        <v>HWS-LTI</v>
      </c>
    </row>
    <row r="2570" spans="5:32" x14ac:dyDescent="0.3">
      <c r="E2570" s="12">
        <v>40993.277777777781</v>
      </c>
      <c r="F2570" s="16">
        <v>7.4</v>
      </c>
      <c r="G2570" s="16">
        <v>685.13001728057884</v>
      </c>
      <c r="H2570" s="29">
        <v>1.214267565877079</v>
      </c>
      <c r="I2570" s="26">
        <v>299.3</v>
      </c>
      <c r="J2570" s="30">
        <v>7.0270270270270274E-2</v>
      </c>
      <c r="K2570" s="31">
        <v>0.22696569310099074</v>
      </c>
      <c r="L2570" s="108">
        <f ca="1">REWS!R2570</f>
        <v>7.3700580153676478</v>
      </c>
      <c r="M2570" s="22">
        <f t="shared" si="680"/>
        <v>7.3783256910236172</v>
      </c>
      <c r="N2570" s="22">
        <f t="shared" ca="1" si="681"/>
        <v>7.3484714052867091</v>
      </c>
      <c r="O2570" s="22">
        <f t="shared" si="682"/>
        <v>0.4983939962798179</v>
      </c>
      <c r="P2570" s="81">
        <f t="shared" ca="1" si="683"/>
        <v>8</v>
      </c>
      <c r="Q2570" s="22">
        <f t="shared" ca="1" si="684"/>
        <v>0.3355067525622179</v>
      </c>
      <c r="R2570" s="3">
        <f ca="1">IF(N2570&gt;'Power Curve'!$C$37,0,INDEX(Ci,$P2570,1)*POWER(1-Q2570,3)+INDEX(Ci,$P2570,2)*3*Q2570*POWER(1-Q2570,2)+INDEX(Ci,$P2570,3)*3*POWER(Q2570,2)*(1-Q2570)+INDEX(Ci,$P2570,4)*POWER(Q2570,3))</f>
        <v>689.38691483495109</v>
      </c>
      <c r="S2570" s="3">
        <f t="shared" si="685"/>
        <v>685.13001728057884</v>
      </c>
      <c r="T2570" s="3">
        <f t="shared" ca="1" si="686"/>
        <v>4.2568975543722445</v>
      </c>
      <c r="U2570" s="3">
        <f t="shared" ca="1" si="694"/>
        <v>4.2568975543722445</v>
      </c>
      <c r="W2570" s="34">
        <f t="shared" si="687"/>
        <v>7</v>
      </c>
      <c r="X2570" s="73" t="b">
        <f>COUNTIF('Power Curve'!$D$2:$D$31,W2570)&gt;0</f>
        <v>1</v>
      </c>
      <c r="Y2570" s="73" t="b">
        <f t="shared" si="688"/>
        <v>0</v>
      </c>
      <c r="Z2570" s="73" t="b">
        <f t="shared" si="695"/>
        <v>1</v>
      </c>
      <c r="AA2570" s="34" t="str">
        <f t="shared" si="689"/>
        <v>Outer</v>
      </c>
      <c r="AB2570" s="35" t="str">
        <f t="shared" si="696"/>
        <v>0.4-0.5</v>
      </c>
      <c r="AC2570" s="36" t="str">
        <f t="shared" si="690"/>
        <v>6-7</v>
      </c>
      <c r="AD2570" s="36" t="str">
        <f t="shared" si="691"/>
        <v>Mar</v>
      </c>
      <c r="AE2570" s="35" t="str">
        <f t="shared" si="692"/>
        <v>295-305</v>
      </c>
      <c r="AF2570" s="36" t="str">
        <f t="shared" si="693"/>
        <v>LWS-LTI</v>
      </c>
    </row>
    <row r="2571" spans="5:32" x14ac:dyDescent="0.3">
      <c r="E2571" s="12">
        <v>40993.284722222219</v>
      </c>
      <c r="F2571" s="16">
        <v>7.04</v>
      </c>
      <c r="G2571" s="16">
        <v>635.85000228881813</v>
      </c>
      <c r="H2571" s="29">
        <v>1.214141129867919</v>
      </c>
      <c r="I2571" s="26">
        <v>297.3</v>
      </c>
      <c r="J2571" s="30">
        <v>7.8125E-2</v>
      </c>
      <c r="K2571" s="31">
        <v>0.11093668825075491</v>
      </c>
      <c r="L2571" s="108">
        <f ca="1">REWS!R2571</f>
        <v>7.0669456062775318</v>
      </c>
      <c r="M2571" s="22">
        <f t="shared" si="680"/>
        <v>7.0191364766556772</v>
      </c>
      <c r="N2571" s="22">
        <f t="shared" ca="1" si="681"/>
        <v>7.0460022277790051</v>
      </c>
      <c r="O2571" s="22">
        <f t="shared" si="682"/>
        <v>0.4428801453241869</v>
      </c>
      <c r="P2571" s="81">
        <f t="shared" ca="1" si="683"/>
        <v>8</v>
      </c>
      <c r="Q2571" s="22">
        <f t="shared" ca="1" si="684"/>
        <v>3.1077222872535133E-2</v>
      </c>
      <c r="R2571" s="3">
        <f ca="1">IF(N2571&gt;'Power Curve'!$C$37,0,INDEX(Ci,$P2571,1)*POWER(1-Q2571,3)+INDEX(Ci,$P2571,2)*3*Q2571*POWER(1-Q2571,2)+INDEX(Ci,$P2571,3)*3*POWER(Q2571,2)*(1-Q2571)+INDEX(Ci,$P2571,4)*POWER(Q2571,3))</f>
        <v>608.27558726071413</v>
      </c>
      <c r="S2571" s="3">
        <f t="shared" si="685"/>
        <v>635.85000228881813</v>
      </c>
      <c r="T2571" s="3">
        <f t="shared" ca="1" si="686"/>
        <v>-27.574415028103999</v>
      </c>
      <c r="U2571" s="3">
        <f t="shared" ca="1" si="694"/>
        <v>27.574415028103999</v>
      </c>
      <c r="W2571" s="34">
        <f t="shared" si="687"/>
        <v>7</v>
      </c>
      <c r="X2571" s="73" t="b">
        <f>COUNTIF('Power Curve'!$D$2:$D$31,W2571)&gt;0</f>
        <v>1</v>
      </c>
      <c r="Y2571" s="73" t="b">
        <f t="shared" si="688"/>
        <v>0</v>
      </c>
      <c r="Z2571" s="73" t="b">
        <f t="shared" si="695"/>
        <v>1</v>
      </c>
      <c r="AA2571" s="34" t="str">
        <f t="shared" si="689"/>
        <v>Outer</v>
      </c>
      <c r="AB2571" s="35" t="str">
        <f t="shared" si="696"/>
        <v>0.4-0.5</v>
      </c>
      <c r="AC2571" s="36" t="str">
        <f t="shared" si="690"/>
        <v>6-7</v>
      </c>
      <c r="AD2571" s="36" t="str">
        <f t="shared" si="691"/>
        <v>Mar</v>
      </c>
      <c r="AE2571" s="35" t="str">
        <f t="shared" si="692"/>
        <v>295-305</v>
      </c>
      <c r="AF2571" s="36" t="str">
        <f t="shared" si="693"/>
        <v>LWS-LTI</v>
      </c>
    </row>
    <row r="2572" spans="5:32" x14ac:dyDescent="0.3">
      <c r="E2572" s="12">
        <v>40993.291666666664</v>
      </c>
      <c r="F2572" s="16">
        <v>7.3</v>
      </c>
      <c r="G2572" s="16">
        <v>502.56997680664108</v>
      </c>
      <c r="H2572" s="29">
        <v>1.2142305528082304</v>
      </c>
      <c r="I2572" s="26">
        <v>298.5</v>
      </c>
      <c r="J2572" s="30">
        <v>9.452054794520548E-2</v>
      </c>
      <c r="K2572" s="31">
        <v>0.11987303465059462</v>
      </c>
      <c r="L2572" s="108">
        <f ca="1">REWS!R2572</f>
        <v>7.2619110919818102</v>
      </c>
      <c r="M2572" s="22">
        <f t="shared" si="680"/>
        <v>7.2785446311919042</v>
      </c>
      <c r="N2572" s="22">
        <f t="shared" ca="1" si="681"/>
        <v>7.2405676699639923</v>
      </c>
      <c r="O2572" s="22">
        <f t="shared" si="682"/>
        <v>0.48297251183062606</v>
      </c>
      <c r="P2572" s="81">
        <f t="shared" ca="1" si="683"/>
        <v>8</v>
      </c>
      <c r="Q2572" s="22">
        <f t="shared" ca="1" si="684"/>
        <v>0.2269036754925948</v>
      </c>
      <c r="R2572" s="3">
        <f ca="1">IF(N2572&gt;'Power Curve'!$C$37,0,INDEX(Ci,$P2572,1)*POWER(1-Q2572,3)+INDEX(Ci,$P2572,2)*3*Q2572*POWER(1-Q2572,2)+INDEX(Ci,$P2572,3)*3*POWER(Q2572,2)*(1-Q2572)+INDEX(Ci,$P2572,4)*POWER(Q2572,3))</f>
        <v>659.82781683577787</v>
      </c>
      <c r="S2572" s="3">
        <f t="shared" si="685"/>
        <v>502.56997680664108</v>
      </c>
      <c r="T2572" s="3">
        <f t="shared" ca="1" si="686"/>
        <v>157.25784002913679</v>
      </c>
      <c r="U2572" s="3">
        <f t="shared" ca="1" si="694"/>
        <v>157.25784002913679</v>
      </c>
      <c r="W2572" s="34">
        <f t="shared" si="687"/>
        <v>7</v>
      </c>
      <c r="X2572" s="73" t="b">
        <f>COUNTIF('Power Curve'!$D$2:$D$31,W2572)&gt;0</f>
        <v>1</v>
      </c>
      <c r="Y2572" s="73" t="b">
        <f t="shared" si="688"/>
        <v>0</v>
      </c>
      <c r="Z2572" s="73" t="b">
        <f t="shared" si="695"/>
        <v>1</v>
      </c>
      <c r="AA2572" s="34" t="str">
        <f t="shared" si="689"/>
        <v>Outer</v>
      </c>
      <c r="AB2572" s="35" t="str">
        <f t="shared" si="696"/>
        <v>0.4-0.5</v>
      </c>
      <c r="AC2572" s="36" t="str">
        <f t="shared" si="690"/>
        <v>7-8</v>
      </c>
      <c r="AD2572" s="36" t="str">
        <f t="shared" si="691"/>
        <v>Mar</v>
      </c>
      <c r="AE2572" s="35" t="str">
        <f t="shared" si="692"/>
        <v>295-305</v>
      </c>
      <c r="AF2572" s="36" t="str">
        <f t="shared" si="693"/>
        <v>LWS-LTI</v>
      </c>
    </row>
    <row r="2573" spans="5:32" x14ac:dyDescent="0.3">
      <c r="E2573" s="12">
        <v>40993.298611111109</v>
      </c>
      <c r="F2573" s="16">
        <v>6.53</v>
      </c>
      <c r="G2573" s="16">
        <v>514.93998718261741</v>
      </c>
      <c r="H2573" s="29">
        <v>1.213925418845806</v>
      </c>
      <c r="I2573" s="26">
        <v>298</v>
      </c>
      <c r="J2573" s="30">
        <v>7.9632465543644712E-2</v>
      </c>
      <c r="K2573" s="31">
        <v>0.17034242220333723</v>
      </c>
      <c r="L2573" s="108">
        <f ca="1">REWS!R2573</f>
        <v>6.5267331773393185</v>
      </c>
      <c r="M2573" s="22">
        <f t="shared" si="680"/>
        <v>6.510262301273702</v>
      </c>
      <c r="N2573" s="22">
        <f t="shared" ca="1" si="681"/>
        <v>6.507005352971591</v>
      </c>
      <c r="O2573" s="22">
        <f t="shared" si="682"/>
        <v>0.36423200112243259</v>
      </c>
      <c r="P2573" s="81">
        <f t="shared" ca="1" si="683"/>
        <v>7</v>
      </c>
      <c r="Q2573" s="22">
        <f t="shared" ca="1" si="684"/>
        <v>0.48347275255897254</v>
      </c>
      <c r="R2573" s="3">
        <f ca="1">IF(N2573&gt;'Power Curve'!$C$37,0,INDEX(Ci,$P2573,1)*POWER(1-Q2573,3)+INDEX(Ci,$P2573,2)*3*Q2573*POWER(1-Q2573,2)+INDEX(Ci,$P2573,3)*3*POWER(Q2573,2)*(1-Q2573)+INDEX(Ci,$P2573,4)*POWER(Q2573,3))</f>
        <v>472.39708370797439</v>
      </c>
      <c r="S2573" s="3">
        <f t="shared" si="685"/>
        <v>514.93998718261741</v>
      </c>
      <c r="T2573" s="3">
        <f t="shared" ca="1" si="686"/>
        <v>-42.542903474643026</v>
      </c>
      <c r="U2573" s="3">
        <f t="shared" ca="1" si="694"/>
        <v>42.542903474643026</v>
      </c>
      <c r="W2573" s="34">
        <f t="shared" si="687"/>
        <v>7</v>
      </c>
      <c r="X2573" s="73" t="b">
        <f>COUNTIF('Power Curve'!$D$2:$D$31,W2573)&gt;0</f>
        <v>1</v>
      </c>
      <c r="Y2573" s="73" t="b">
        <f t="shared" si="688"/>
        <v>0</v>
      </c>
      <c r="Z2573" s="73" t="b">
        <f t="shared" si="695"/>
        <v>1</v>
      </c>
      <c r="AA2573" s="34" t="str">
        <f t="shared" si="689"/>
        <v>Outer</v>
      </c>
      <c r="AB2573" s="35" t="str">
        <f t="shared" si="696"/>
        <v>0.3-0.4</v>
      </c>
      <c r="AC2573" s="36" t="str">
        <f t="shared" si="690"/>
        <v>7-8</v>
      </c>
      <c r="AD2573" s="36" t="str">
        <f t="shared" si="691"/>
        <v>Mar</v>
      </c>
      <c r="AE2573" s="35" t="str">
        <f t="shared" si="692"/>
        <v>295-305</v>
      </c>
      <c r="AF2573" s="36" t="str">
        <f t="shared" si="693"/>
        <v>LWS-LTI</v>
      </c>
    </row>
    <row r="2574" spans="5:32" x14ac:dyDescent="0.3">
      <c r="E2574" s="12">
        <v>40993.305555555555</v>
      </c>
      <c r="F2574" s="16">
        <v>6.85</v>
      </c>
      <c r="G2574" s="16">
        <v>532.76001930236816</v>
      </c>
      <c r="H2574" s="29">
        <v>1.2135234270575319</v>
      </c>
      <c r="I2574" s="26">
        <v>296.8</v>
      </c>
      <c r="J2574" s="30">
        <v>9.7810218978102201E-2</v>
      </c>
      <c r="K2574" s="31">
        <v>0.15961616048085975</v>
      </c>
      <c r="L2574" s="108">
        <f ca="1">REWS!R2574</f>
        <v>6.7968894635197703</v>
      </c>
      <c r="M2574" s="22">
        <f t="shared" si="680"/>
        <v>6.828541139053744</v>
      </c>
      <c r="N2574" s="22">
        <f t="shared" ca="1" si="681"/>
        <v>6.7755969809117795</v>
      </c>
      <c r="O2574" s="22">
        <f t="shared" si="682"/>
        <v>0.41342302149854376</v>
      </c>
      <c r="P2574" s="81">
        <f t="shared" ca="1" si="683"/>
        <v>7</v>
      </c>
      <c r="Q2574" s="22">
        <f t="shared" ca="1" si="684"/>
        <v>0.75650856429124758</v>
      </c>
      <c r="R2574" s="3">
        <f ca="1">IF(N2574&gt;'Power Curve'!$C$37,0,INDEX(Ci,$P2574,1)*POWER(1-Q2574,3)+INDEX(Ci,$P2574,2)*3*Q2574*POWER(1-Q2574,2)+INDEX(Ci,$P2574,3)*3*POWER(Q2574,2)*(1-Q2574)+INDEX(Ci,$P2574,4)*POWER(Q2574,3))</f>
        <v>539.01718912893261</v>
      </c>
      <c r="S2574" s="3">
        <f t="shared" si="685"/>
        <v>532.76001930236816</v>
      </c>
      <c r="T2574" s="3">
        <f t="shared" ca="1" si="686"/>
        <v>6.25716982656445</v>
      </c>
      <c r="U2574" s="3">
        <f t="shared" ca="1" si="694"/>
        <v>6.25716982656445</v>
      </c>
      <c r="W2574" s="34">
        <f t="shared" si="687"/>
        <v>7</v>
      </c>
      <c r="X2574" s="73" t="b">
        <f>COUNTIF('Power Curve'!$D$2:$D$31,W2574)&gt;0</f>
        <v>1</v>
      </c>
      <c r="Y2574" s="73" t="b">
        <f t="shared" si="688"/>
        <v>0</v>
      </c>
      <c r="Z2574" s="73" t="b">
        <f t="shared" si="695"/>
        <v>1</v>
      </c>
      <c r="AA2574" s="34" t="str">
        <f t="shared" si="689"/>
        <v>Outer</v>
      </c>
      <c r="AB2574" s="35" t="str">
        <f t="shared" si="696"/>
        <v>0.4-0.5</v>
      </c>
      <c r="AC2574" s="36" t="str">
        <f t="shared" si="690"/>
        <v>7-8</v>
      </c>
      <c r="AD2574" s="36" t="str">
        <f t="shared" si="691"/>
        <v>Mar</v>
      </c>
      <c r="AE2574" s="35" t="str">
        <f t="shared" si="692"/>
        <v>295-305</v>
      </c>
      <c r="AF2574" s="36" t="str">
        <f t="shared" si="693"/>
        <v>LWS-LTI</v>
      </c>
    </row>
    <row r="2575" spans="5:32" x14ac:dyDescent="0.3">
      <c r="E2575" s="12">
        <v>40993.3125</v>
      </c>
      <c r="F2575" s="16">
        <v>6.49</v>
      </c>
      <c r="G2575" s="16">
        <v>445.04999542236288</v>
      </c>
      <c r="H2575" s="29">
        <v>1.2137913916393479</v>
      </c>
      <c r="I2575" s="26">
        <v>297.10000000000002</v>
      </c>
      <c r="J2575" s="30">
        <v>0.13251155624036978</v>
      </c>
      <c r="K2575" s="31">
        <v>0.10685560819310116</v>
      </c>
      <c r="L2575" s="108">
        <f ca="1">REWS!R2575</f>
        <v>6.4861743356773172</v>
      </c>
      <c r="M2575" s="22">
        <f t="shared" si="680"/>
        <v>6.4701450696637419</v>
      </c>
      <c r="N2575" s="22">
        <f t="shared" ca="1" si="681"/>
        <v>6.4663311092391513</v>
      </c>
      <c r="O2575" s="22">
        <f t="shared" si="682"/>
        <v>0.35803175365601914</v>
      </c>
      <c r="P2575" s="81">
        <f t="shared" ca="1" si="683"/>
        <v>7</v>
      </c>
      <c r="Q2575" s="22">
        <f t="shared" ca="1" si="684"/>
        <v>0.44212550268655243</v>
      </c>
      <c r="R2575" s="3">
        <f ca="1">IF(N2575&gt;'Power Curve'!$C$37,0,INDEX(Ci,$P2575,1)*POWER(1-Q2575,3)+INDEX(Ci,$P2575,2)*3*Q2575*POWER(1-Q2575,2)+INDEX(Ci,$P2575,3)*3*POWER(Q2575,2)*(1-Q2575)+INDEX(Ci,$P2575,4)*POWER(Q2575,3))</f>
        <v>462.6846150530705</v>
      </c>
      <c r="S2575" s="3">
        <f t="shared" si="685"/>
        <v>445.04999542236288</v>
      </c>
      <c r="T2575" s="3">
        <f t="shared" ca="1" si="686"/>
        <v>17.634619630707618</v>
      </c>
      <c r="U2575" s="3">
        <f t="shared" ca="1" si="694"/>
        <v>17.634619630707618</v>
      </c>
      <c r="W2575" s="34">
        <f t="shared" si="687"/>
        <v>6</v>
      </c>
      <c r="X2575" s="73" t="b">
        <f>COUNTIF('Power Curve'!$D$2:$D$31,W2575)&gt;0</f>
        <v>1</v>
      </c>
      <c r="Y2575" s="73" t="b">
        <f t="shared" si="688"/>
        <v>0</v>
      </c>
      <c r="Z2575" s="73" t="b">
        <f t="shared" si="695"/>
        <v>1</v>
      </c>
      <c r="AA2575" s="34" t="str">
        <f t="shared" si="689"/>
        <v>Inner</v>
      </c>
      <c r="AB2575" s="35" t="str">
        <f t="shared" si="696"/>
        <v>0.3-0.4</v>
      </c>
      <c r="AC2575" s="36" t="str">
        <f t="shared" si="690"/>
        <v>7-8</v>
      </c>
      <c r="AD2575" s="36" t="str">
        <f t="shared" si="691"/>
        <v>Mar</v>
      </c>
      <c r="AE2575" s="35" t="str">
        <f t="shared" si="692"/>
        <v>295-305</v>
      </c>
      <c r="AF2575" s="36" t="str">
        <f t="shared" si="693"/>
        <v>Inner-TI</v>
      </c>
    </row>
    <row r="2576" spans="5:32" x14ac:dyDescent="0.3">
      <c r="E2576" s="12">
        <v>40993.319444444445</v>
      </c>
      <c r="F2576" s="16">
        <v>6.82</v>
      </c>
      <c r="G2576" s="16">
        <v>502.2599983215332</v>
      </c>
      <c r="H2576" s="29">
        <v>1.2137545527690641</v>
      </c>
      <c r="I2576" s="26">
        <v>295</v>
      </c>
      <c r="J2576" s="30">
        <v>9.5307917888563048E-2</v>
      </c>
      <c r="K2576" s="31">
        <v>0.19371047519619161</v>
      </c>
      <c r="L2576" s="108">
        <f ca="1">REWS!R2576</f>
        <v>6.8084798968233775</v>
      </c>
      <c r="M2576" s="22">
        <f t="shared" si="680"/>
        <v>6.7990667110883951</v>
      </c>
      <c r="N2576" s="22">
        <f t="shared" ca="1" si="681"/>
        <v>6.7875819676842193</v>
      </c>
      <c r="O2576" s="22">
        <f t="shared" si="682"/>
        <v>0.40886765364333094</v>
      </c>
      <c r="P2576" s="81">
        <f t="shared" ca="1" si="683"/>
        <v>7</v>
      </c>
      <c r="Q2576" s="22">
        <f t="shared" ca="1" si="684"/>
        <v>0.76869185763180681</v>
      </c>
      <c r="R2576" s="3">
        <f ca="1">IF(N2576&gt;'Power Curve'!$C$37,0,INDEX(Ci,$P2576,1)*POWER(1-Q2576,3)+INDEX(Ci,$P2576,2)*3*Q2576*POWER(1-Q2576,2)+INDEX(Ci,$P2576,3)*3*POWER(Q2576,2)*(1-Q2576)+INDEX(Ci,$P2576,4)*POWER(Q2576,3))</f>
        <v>542.06221241658716</v>
      </c>
      <c r="S2576" s="3">
        <f t="shared" si="685"/>
        <v>502.2599983215332</v>
      </c>
      <c r="T2576" s="3">
        <f t="shared" ca="1" si="686"/>
        <v>39.802214095053955</v>
      </c>
      <c r="U2576" s="3">
        <f t="shared" ca="1" si="694"/>
        <v>39.802214095053955</v>
      </c>
      <c r="W2576" s="34">
        <f t="shared" si="687"/>
        <v>7</v>
      </c>
      <c r="X2576" s="73" t="b">
        <f>COUNTIF('Power Curve'!$D$2:$D$31,W2576)&gt;0</f>
        <v>1</v>
      </c>
      <c r="Y2576" s="73" t="b">
        <f t="shared" si="688"/>
        <v>0</v>
      </c>
      <c r="Z2576" s="73" t="b">
        <f t="shared" si="695"/>
        <v>1</v>
      </c>
      <c r="AA2576" s="34" t="str">
        <f t="shared" si="689"/>
        <v>Outer</v>
      </c>
      <c r="AB2576" s="35" t="str">
        <f t="shared" si="696"/>
        <v>0.4-0.5</v>
      </c>
      <c r="AC2576" s="36" t="str">
        <f t="shared" si="690"/>
        <v>7-8</v>
      </c>
      <c r="AD2576" s="36" t="str">
        <f t="shared" si="691"/>
        <v>Mar</v>
      </c>
      <c r="AE2576" s="35" t="str">
        <f t="shared" si="692"/>
        <v>295-305</v>
      </c>
      <c r="AF2576" s="36" t="str">
        <f t="shared" si="693"/>
        <v>LWS-LTI</v>
      </c>
    </row>
    <row r="2577" spans="5:32" x14ac:dyDescent="0.3">
      <c r="E2577" s="12">
        <v>40993.326388888891</v>
      </c>
      <c r="F2577" s="16">
        <v>6.67</v>
      </c>
      <c r="G2577" s="16">
        <v>531.41997909545921</v>
      </c>
      <c r="H2577" s="29">
        <v>1.2125500329537635</v>
      </c>
      <c r="I2577" s="26">
        <v>293.10000000000002</v>
      </c>
      <c r="J2577" s="30">
        <v>0.12593703148425786</v>
      </c>
      <c r="K2577" s="31">
        <v>0.2390546261075899</v>
      </c>
      <c r="L2577" s="108">
        <f ca="1">REWS!R2577</f>
        <v>6.630640213010401</v>
      </c>
      <c r="M2577" s="22">
        <f t="shared" si="680"/>
        <v>6.6473267476912898</v>
      </c>
      <c r="N2577" s="22">
        <f t="shared" ca="1" si="681"/>
        <v>6.6081007559612459</v>
      </c>
      <c r="O2577" s="22">
        <f t="shared" si="682"/>
        <v>0.38541575315444015</v>
      </c>
      <c r="P2577" s="81">
        <f t="shared" ca="1" si="683"/>
        <v>7</v>
      </c>
      <c r="Q2577" s="22">
        <f t="shared" ca="1" si="684"/>
        <v>0.58624090519784999</v>
      </c>
      <c r="R2577" s="3">
        <f ca="1">IF(N2577&gt;'Power Curve'!$C$37,0,INDEX(Ci,$P2577,1)*POWER(1-Q2577,3)+INDEX(Ci,$P2577,2)*3*Q2577*POWER(1-Q2577,2)+INDEX(Ci,$P2577,3)*3*POWER(Q2577,2)*(1-Q2577)+INDEX(Ci,$P2577,4)*POWER(Q2577,3))</f>
        <v>497.02864354694111</v>
      </c>
      <c r="S2577" s="3">
        <f t="shared" si="685"/>
        <v>531.41997909545921</v>
      </c>
      <c r="T2577" s="3">
        <f t="shared" ca="1" si="686"/>
        <v>-34.3913355485181</v>
      </c>
      <c r="U2577" s="3">
        <f t="shared" ca="1" si="694"/>
        <v>34.3913355485181</v>
      </c>
      <c r="W2577" s="34">
        <f t="shared" si="687"/>
        <v>7</v>
      </c>
      <c r="X2577" s="73" t="b">
        <f>COUNTIF('Power Curve'!$D$2:$D$31,W2577)&gt;0</f>
        <v>1</v>
      </c>
      <c r="Y2577" s="73" t="b">
        <f t="shared" si="688"/>
        <v>0</v>
      </c>
      <c r="Z2577" s="73" t="b">
        <f t="shared" si="695"/>
        <v>1</v>
      </c>
      <c r="AA2577" s="34" t="str">
        <f t="shared" si="689"/>
        <v>Inner</v>
      </c>
      <c r="AB2577" s="35" t="str">
        <f t="shared" si="696"/>
        <v>0.3-0.4</v>
      </c>
      <c r="AC2577" s="36" t="str">
        <f t="shared" si="690"/>
        <v>7-8</v>
      </c>
      <c r="AD2577" s="36" t="str">
        <f t="shared" si="691"/>
        <v>Mar</v>
      </c>
      <c r="AE2577" s="35" t="str">
        <f t="shared" si="692"/>
        <v>285-295</v>
      </c>
      <c r="AF2577" s="36" t="str">
        <f t="shared" si="693"/>
        <v>Inner-TI</v>
      </c>
    </row>
    <row r="2578" spans="5:32" x14ac:dyDescent="0.3">
      <c r="E2578" s="12">
        <v>40993.333333333336</v>
      </c>
      <c r="F2578" s="16">
        <v>6.01</v>
      </c>
      <c r="G2578" s="16">
        <v>380.74998855590832</v>
      </c>
      <c r="H2578" s="29">
        <v>1.2115342284128765</v>
      </c>
      <c r="I2578" s="26">
        <v>294.7</v>
      </c>
      <c r="J2578" s="30">
        <v>0.13810316139767054</v>
      </c>
      <c r="K2578" s="31">
        <v>0.17964521573321665</v>
      </c>
      <c r="L2578" s="108">
        <f ca="1">REWS!R2578</f>
        <v>5.9469550836900789</v>
      </c>
      <c r="M2578" s="22">
        <f t="shared" si="680"/>
        <v>5.9878972383548863</v>
      </c>
      <c r="N2578" s="22">
        <f t="shared" ca="1" si="681"/>
        <v>5.925084180074605</v>
      </c>
      <c r="O2578" s="22">
        <f t="shared" si="682"/>
        <v>0.28349879676290818</v>
      </c>
      <c r="P2578" s="81">
        <f t="shared" ca="1" si="683"/>
        <v>6</v>
      </c>
      <c r="Q2578" s="22">
        <f t="shared" ca="1" si="684"/>
        <v>0.89403109081893228</v>
      </c>
      <c r="R2578" s="3">
        <f ca="1">IF(N2578&gt;'Power Curve'!$C$37,0,INDEX(Ci,$P2578,1)*POWER(1-Q2578,3)+INDEX(Ci,$P2578,2)*3*Q2578*POWER(1-Q2578,2)+INDEX(Ci,$P2578,3)*3*POWER(Q2578,2)*(1-Q2578)+INDEX(Ci,$P2578,4)*POWER(Q2578,3))</f>
        <v>349.65254081563285</v>
      </c>
      <c r="S2578" s="3">
        <f t="shared" si="685"/>
        <v>380.74998855590832</v>
      </c>
      <c r="T2578" s="3">
        <f t="shared" ca="1" si="686"/>
        <v>-31.09744774027547</v>
      </c>
      <c r="U2578" s="3">
        <f t="shared" ca="1" si="694"/>
        <v>31.09744774027547</v>
      </c>
      <c r="W2578" s="34">
        <f t="shared" si="687"/>
        <v>6</v>
      </c>
      <c r="X2578" s="73" t="b">
        <f>COUNTIF('Power Curve'!$D$2:$D$31,W2578)&gt;0</f>
        <v>1</v>
      </c>
      <c r="Y2578" s="73" t="b">
        <f t="shared" si="688"/>
        <v>0</v>
      </c>
      <c r="Z2578" s="73" t="b">
        <f t="shared" si="695"/>
        <v>1</v>
      </c>
      <c r="AA2578" s="34" t="str">
        <f t="shared" si="689"/>
        <v>Inner</v>
      </c>
      <c r="AB2578" s="35" t="str">
        <f t="shared" si="696"/>
        <v>0.2-0.3</v>
      </c>
      <c r="AC2578" s="36" t="str">
        <f t="shared" si="690"/>
        <v>8-9</v>
      </c>
      <c r="AD2578" s="36" t="str">
        <f t="shared" si="691"/>
        <v>Mar</v>
      </c>
      <c r="AE2578" s="35" t="str">
        <f t="shared" si="692"/>
        <v>285-295</v>
      </c>
      <c r="AF2578" s="36" t="str">
        <f t="shared" si="693"/>
        <v>Inner-TI</v>
      </c>
    </row>
    <row r="2579" spans="5:32" x14ac:dyDescent="0.3">
      <c r="E2579" s="12">
        <v>40993.340277777781</v>
      </c>
      <c r="F2579" s="16">
        <v>6.26</v>
      </c>
      <c r="G2579" s="16">
        <v>485.280029296875</v>
      </c>
      <c r="H2579" s="29">
        <v>1.2100681254604044</v>
      </c>
      <c r="I2579" s="26">
        <v>296.5</v>
      </c>
      <c r="J2579" s="30">
        <v>0.16293929712460065</v>
      </c>
      <c r="K2579" s="31">
        <v>9.8464921951334411E-2</v>
      </c>
      <c r="L2579" s="108">
        <f ca="1">REWS!R2579</f>
        <v>6.3009933489153074</v>
      </c>
      <c r="M2579" s="22">
        <f t="shared" si="680"/>
        <v>6.23446097429881</v>
      </c>
      <c r="N2579" s="22">
        <f t="shared" ca="1" si="681"/>
        <v>6.2752870819694646</v>
      </c>
      <c r="O2579" s="22">
        <f t="shared" si="682"/>
        <v>0.32160601697089958</v>
      </c>
      <c r="P2579" s="81">
        <f t="shared" ca="1" si="683"/>
        <v>7</v>
      </c>
      <c r="Q2579" s="22">
        <f t="shared" ca="1" si="684"/>
        <v>0.24792041348772795</v>
      </c>
      <c r="R2579" s="3">
        <f ca="1">IF(N2579&gt;'Power Curve'!$C$37,0,INDEX(Ci,$P2579,1)*POWER(1-Q2579,3)+INDEX(Ci,$P2579,2)*3*Q2579*POWER(1-Q2579,2)+INDEX(Ci,$P2579,3)*3*POWER(Q2579,2)*(1-Q2579)+INDEX(Ci,$P2579,4)*POWER(Q2579,3))</f>
        <v>418.9684052236953</v>
      </c>
      <c r="S2579" s="3">
        <f t="shared" si="685"/>
        <v>485.280029296875</v>
      </c>
      <c r="T2579" s="3">
        <f t="shared" ca="1" si="686"/>
        <v>-66.311624073179701</v>
      </c>
      <c r="U2579" s="3">
        <f t="shared" ca="1" si="694"/>
        <v>66.311624073179701</v>
      </c>
      <c r="W2579" s="34">
        <f t="shared" si="687"/>
        <v>6</v>
      </c>
      <c r="X2579" s="73" t="b">
        <f>COUNTIF('Power Curve'!$D$2:$D$31,W2579)&gt;0</f>
        <v>1</v>
      </c>
      <c r="Y2579" s="73" t="b">
        <f t="shared" si="688"/>
        <v>0</v>
      </c>
      <c r="Z2579" s="73" t="b">
        <f t="shared" si="695"/>
        <v>1</v>
      </c>
      <c r="AA2579" s="34" t="str">
        <f t="shared" si="689"/>
        <v>Outer</v>
      </c>
      <c r="AB2579" s="35" t="str">
        <f t="shared" si="696"/>
        <v>0.3-0.4</v>
      </c>
      <c r="AC2579" s="36" t="str">
        <f t="shared" si="690"/>
        <v>8-9</v>
      </c>
      <c r="AD2579" s="36" t="str">
        <f t="shared" si="691"/>
        <v>Mar</v>
      </c>
      <c r="AE2579" s="35" t="str">
        <f t="shared" si="692"/>
        <v>295-305</v>
      </c>
      <c r="AF2579" s="36" t="str">
        <f t="shared" si="693"/>
        <v>LWS-HTI</v>
      </c>
    </row>
    <row r="2580" spans="5:32" x14ac:dyDescent="0.3">
      <c r="E2580" s="12">
        <v>40993.347222222219</v>
      </c>
      <c r="F2580" s="16">
        <v>8.27</v>
      </c>
      <c r="G2580" s="16">
        <v>957.92002868652366</v>
      </c>
      <c r="H2580" s="29">
        <v>1.2094915435209708</v>
      </c>
      <c r="I2580" s="26">
        <v>307.7</v>
      </c>
      <c r="J2580" s="30">
        <v>0.17291414752116083</v>
      </c>
      <c r="K2580" s="31">
        <v>0.10878401398793489</v>
      </c>
      <c r="L2580" s="108">
        <f ca="1">REWS!R2580</f>
        <v>8.2126023678046192</v>
      </c>
      <c r="M2580" s="22">
        <f t="shared" si="680"/>
        <v>8.234952378642495</v>
      </c>
      <c r="N2580" s="22">
        <f t="shared" ca="1" si="681"/>
        <v>8.1777979931798832</v>
      </c>
      <c r="O2580" s="22">
        <f t="shared" si="682"/>
        <v>0.63078841225573035</v>
      </c>
      <c r="P2580" s="81">
        <f t="shared" ca="1" si="683"/>
        <v>9</v>
      </c>
      <c r="Q2580" s="22">
        <f t="shared" ca="1" si="684"/>
        <v>0.16903592040081666</v>
      </c>
      <c r="R2580" s="3">
        <f ca="1">IF(N2580&gt;'Power Curve'!$C$37,0,INDEX(Ci,$P2580,1)*POWER(1-Q2580,3)+INDEX(Ci,$P2580,2)*3*Q2580*POWER(1-Q2580,2)+INDEX(Ci,$P2580,3)*3*POWER(Q2580,2)*(1-Q2580)+INDEX(Ci,$P2580,4)*POWER(Q2580,3))</f>
        <v>931.97447648732339</v>
      </c>
      <c r="S2580" s="3">
        <f t="shared" si="685"/>
        <v>957.92002868652366</v>
      </c>
      <c r="T2580" s="3">
        <f t="shared" ca="1" si="686"/>
        <v>-25.945552199200279</v>
      </c>
      <c r="U2580" s="3">
        <f t="shared" ca="1" si="694"/>
        <v>25.945552199200279</v>
      </c>
      <c r="W2580" s="34">
        <f t="shared" si="687"/>
        <v>8</v>
      </c>
      <c r="X2580" s="73" t="b">
        <f>COUNTIF('Power Curve'!$D$2:$D$31,W2580)&gt;0</f>
        <v>1</v>
      </c>
      <c r="Y2580" s="73" t="b">
        <f t="shared" si="688"/>
        <v>0</v>
      </c>
      <c r="Z2580" s="73" t="b">
        <f t="shared" si="695"/>
        <v>1</v>
      </c>
      <c r="AA2580" s="34" t="str">
        <f t="shared" si="689"/>
        <v>Outer</v>
      </c>
      <c r="AB2580" s="35" t="str">
        <f t="shared" si="696"/>
        <v>0.6-0.7</v>
      </c>
      <c r="AC2580" s="36" t="str">
        <f t="shared" si="690"/>
        <v>8-9</v>
      </c>
      <c r="AD2580" s="36" t="str">
        <f t="shared" si="691"/>
        <v>Mar</v>
      </c>
      <c r="AE2580" s="35" t="str">
        <f t="shared" si="692"/>
        <v>305-315</v>
      </c>
      <c r="AF2580" s="36" t="str">
        <f t="shared" si="693"/>
        <v>HWS-HTI</v>
      </c>
    </row>
    <row r="2581" spans="5:32" x14ac:dyDescent="0.3">
      <c r="E2581" s="12">
        <v>40993.354166666664</v>
      </c>
      <c r="F2581" s="16">
        <v>8.1199999999999992</v>
      </c>
      <c r="G2581" s="16">
        <v>902.91001892089866</v>
      </c>
      <c r="H2581" s="29">
        <v>1.2095447551384304</v>
      </c>
      <c r="I2581" s="26">
        <v>311.3</v>
      </c>
      <c r="J2581" s="30">
        <v>0.12561576354679804</v>
      </c>
      <c r="K2581" s="31">
        <v>4.1097753091515858E-2</v>
      </c>
      <c r="L2581" s="108">
        <f ca="1">REWS!R2581</f>
        <v>8.0825123285536176</v>
      </c>
      <c r="M2581" s="22">
        <f t="shared" si="680"/>
        <v>8.0857066405514875</v>
      </c>
      <c r="N2581" s="22">
        <f t="shared" ca="1" si="681"/>
        <v>8.0483772915425202</v>
      </c>
      <c r="O2581" s="22">
        <f t="shared" si="682"/>
        <v>0.60772200232823104</v>
      </c>
      <c r="P2581" s="81">
        <f t="shared" ca="1" si="683"/>
        <v>9</v>
      </c>
      <c r="Q2581" s="22">
        <f t="shared" ca="1" si="684"/>
        <v>3.9673669499080112E-2</v>
      </c>
      <c r="R2581" s="3">
        <f ca="1">IF(N2581&gt;'Power Curve'!$C$37,0,INDEX(Ci,$P2581,1)*POWER(1-Q2581,3)+INDEX(Ci,$P2581,2)*3*Q2581*POWER(1-Q2581,2)+INDEX(Ci,$P2581,3)*3*POWER(Q2581,2)*(1-Q2581)+INDEX(Ci,$P2581,4)*POWER(Q2581,3))</f>
        <v>892.64255778178631</v>
      </c>
      <c r="S2581" s="3">
        <f t="shared" si="685"/>
        <v>902.91001892089866</v>
      </c>
      <c r="T2581" s="3">
        <f t="shared" ca="1" si="686"/>
        <v>-10.267461139112356</v>
      </c>
      <c r="U2581" s="3">
        <f t="shared" ca="1" si="694"/>
        <v>10.267461139112356</v>
      </c>
      <c r="W2581" s="34">
        <f t="shared" si="687"/>
        <v>8</v>
      </c>
      <c r="X2581" s="73" t="b">
        <f>COUNTIF('Power Curve'!$D$2:$D$31,W2581)&gt;0</f>
        <v>1</v>
      </c>
      <c r="Y2581" s="73" t="b">
        <f t="shared" si="688"/>
        <v>0</v>
      </c>
      <c r="Z2581" s="73" t="b">
        <f t="shared" si="695"/>
        <v>1</v>
      </c>
      <c r="AA2581" s="34" t="str">
        <f t="shared" si="689"/>
        <v>Outer</v>
      </c>
      <c r="AB2581" s="35" t="str">
        <f t="shared" si="696"/>
        <v>0.6-0.7</v>
      </c>
      <c r="AC2581" s="36" t="str">
        <f t="shared" si="690"/>
        <v>8-9</v>
      </c>
      <c r="AD2581" s="36" t="str">
        <f t="shared" si="691"/>
        <v>Mar</v>
      </c>
      <c r="AE2581" s="35" t="str">
        <f t="shared" si="692"/>
        <v>305-315</v>
      </c>
      <c r="AF2581" s="36" t="str">
        <f t="shared" si="693"/>
        <v>Inner-TI</v>
      </c>
    </row>
    <row r="2582" spans="5:32" x14ac:dyDescent="0.3">
      <c r="E2582" s="12">
        <v>40993.361111111109</v>
      </c>
      <c r="F2582" s="16">
        <v>8.41</v>
      </c>
      <c r="G2582" s="16">
        <v>985.55998229980514</v>
      </c>
      <c r="H2582" s="29">
        <v>1.2102987248823633</v>
      </c>
      <c r="I2582" s="26">
        <v>293.60000000000002</v>
      </c>
      <c r="J2582" s="30">
        <v>0.10225921521997622</v>
      </c>
      <c r="K2582" s="31">
        <v>7.293323704168013E-2</v>
      </c>
      <c r="L2582" s="108">
        <f ca="1">REWS!R2582</f>
        <v>8.4164214059058011</v>
      </c>
      <c r="M2582" s="22">
        <f t="shared" si="680"/>
        <v>8.3762215940875571</v>
      </c>
      <c r="N2582" s="22">
        <f t="shared" ca="1" si="681"/>
        <v>8.3826172086907178</v>
      </c>
      <c r="O2582" s="22">
        <f t="shared" si="682"/>
        <v>0.65262202489534216</v>
      </c>
      <c r="P2582" s="81">
        <f t="shared" ca="1" si="683"/>
        <v>9</v>
      </c>
      <c r="Q2582" s="22">
        <f t="shared" ca="1" si="684"/>
        <v>0.37376263267479987</v>
      </c>
      <c r="R2582" s="3">
        <f ca="1">IF(N2582&gt;'Power Curve'!$C$37,0,INDEX(Ci,$P2582,1)*POWER(1-Q2582,3)+INDEX(Ci,$P2582,2)*3*Q2582*POWER(1-Q2582,2)+INDEX(Ci,$P2582,3)*3*POWER(Q2582,2)*(1-Q2582)+INDEX(Ci,$P2582,4)*POWER(Q2582,3))</f>
        <v>995.70267439805423</v>
      </c>
      <c r="S2582" s="3">
        <f t="shared" si="685"/>
        <v>985.55998229980514</v>
      </c>
      <c r="T2582" s="3">
        <f t="shared" ca="1" si="686"/>
        <v>10.142692098249086</v>
      </c>
      <c r="U2582" s="3">
        <f t="shared" ca="1" si="694"/>
        <v>10.142692098249086</v>
      </c>
      <c r="W2582" s="34">
        <f t="shared" si="687"/>
        <v>8</v>
      </c>
      <c r="X2582" s="73" t="b">
        <f>COUNTIF('Power Curve'!$D$2:$D$31,W2582)&gt;0</f>
        <v>1</v>
      </c>
      <c r="Y2582" s="73" t="b">
        <f t="shared" si="688"/>
        <v>0</v>
      </c>
      <c r="Z2582" s="73" t="b">
        <f t="shared" si="695"/>
        <v>1</v>
      </c>
      <c r="AA2582" s="34" t="str">
        <f t="shared" si="689"/>
        <v>Outer</v>
      </c>
      <c r="AB2582" s="35" t="str">
        <f t="shared" si="696"/>
        <v>0.6-0.7</v>
      </c>
      <c r="AC2582" s="36" t="str">
        <f t="shared" si="690"/>
        <v>8-9</v>
      </c>
      <c r="AD2582" s="36" t="str">
        <f t="shared" si="691"/>
        <v>Mar</v>
      </c>
      <c r="AE2582" s="35" t="str">
        <f t="shared" si="692"/>
        <v>285-295</v>
      </c>
      <c r="AF2582" s="36" t="str">
        <f t="shared" si="693"/>
        <v>Inner-TI</v>
      </c>
    </row>
    <row r="2583" spans="5:32" x14ac:dyDescent="0.3">
      <c r="E2583" s="12">
        <v>40993.368055555555</v>
      </c>
      <c r="F2583" s="16">
        <v>8.4499999999999993</v>
      </c>
      <c r="G2583" s="16">
        <v>854.26001358032204</v>
      </c>
      <c r="H2583" s="29">
        <v>1.2102543476162919</v>
      </c>
      <c r="I2583" s="26">
        <v>301.8</v>
      </c>
      <c r="J2583" s="30">
        <v>8.0473372781065103E-2</v>
      </c>
      <c r="K2583" s="31">
        <v>7.801675133400307E-2</v>
      </c>
      <c r="L2583" s="108">
        <f ca="1">REWS!R2583</f>
        <v>8.409146596178612</v>
      </c>
      <c r="M2583" s="22">
        <f t="shared" si="680"/>
        <v>8.4159580723914207</v>
      </c>
      <c r="N2583" s="22">
        <f t="shared" ca="1" si="681"/>
        <v>8.3752692518381338</v>
      </c>
      <c r="O2583" s="22">
        <f t="shared" si="682"/>
        <v>0.65876342571090973</v>
      </c>
      <c r="P2583" s="81">
        <f t="shared" ca="1" si="683"/>
        <v>9</v>
      </c>
      <c r="Q2583" s="22">
        <f t="shared" ca="1" si="684"/>
        <v>0.36641799440632139</v>
      </c>
      <c r="R2583" s="3">
        <f ca="1">IF(N2583&gt;'Power Curve'!$C$37,0,INDEX(Ci,$P2583,1)*POWER(1-Q2583,3)+INDEX(Ci,$P2583,2)*3*Q2583*POWER(1-Q2583,2)+INDEX(Ci,$P2583,3)*3*POWER(Q2583,2)*(1-Q2583)+INDEX(Ci,$P2583,4)*POWER(Q2583,3))</f>
        <v>993.38841764089375</v>
      </c>
      <c r="S2583" s="3">
        <f t="shared" si="685"/>
        <v>854.26001358032204</v>
      </c>
      <c r="T2583" s="3">
        <f t="shared" ca="1" si="686"/>
        <v>139.12840406057171</v>
      </c>
      <c r="U2583" s="3">
        <f t="shared" ca="1" si="694"/>
        <v>139.12840406057171</v>
      </c>
      <c r="W2583" s="34">
        <f t="shared" si="687"/>
        <v>8</v>
      </c>
      <c r="X2583" s="73" t="b">
        <f>COUNTIF('Power Curve'!$D$2:$D$31,W2583)&gt;0</f>
        <v>1</v>
      </c>
      <c r="Y2583" s="73" t="b">
        <f t="shared" si="688"/>
        <v>0</v>
      </c>
      <c r="Z2583" s="73" t="b">
        <f t="shared" si="695"/>
        <v>1</v>
      </c>
      <c r="AA2583" s="34" t="str">
        <f t="shared" si="689"/>
        <v>Outer</v>
      </c>
      <c r="AB2583" s="35" t="str">
        <f t="shared" si="696"/>
        <v>0.6-0.7</v>
      </c>
      <c r="AC2583" s="36" t="str">
        <f t="shared" si="690"/>
        <v>8-9</v>
      </c>
      <c r="AD2583" s="36" t="str">
        <f t="shared" si="691"/>
        <v>Mar</v>
      </c>
      <c r="AE2583" s="35" t="str">
        <f t="shared" si="692"/>
        <v>295-305</v>
      </c>
      <c r="AF2583" s="36" t="str">
        <f t="shared" si="693"/>
        <v>HWS-LTI</v>
      </c>
    </row>
    <row r="2584" spans="5:32" x14ac:dyDescent="0.3">
      <c r="E2584" s="12">
        <v>40993.375</v>
      </c>
      <c r="F2584" s="16">
        <v>8.26</v>
      </c>
      <c r="G2584" s="16">
        <v>877.50999450683639</v>
      </c>
      <c r="H2584" s="29">
        <v>1.2101743225236947</v>
      </c>
      <c r="I2584" s="26">
        <v>304.5</v>
      </c>
      <c r="J2584" s="30">
        <v>0.13438256658595643</v>
      </c>
      <c r="K2584" s="31">
        <v>0.10754316076827795</v>
      </c>
      <c r="L2584" s="108">
        <f ca="1">REWS!R2584</f>
        <v>8.1723696873305034</v>
      </c>
      <c r="M2584" s="22">
        <f t="shared" si="680"/>
        <v>8.2265421842331605</v>
      </c>
      <c r="N2584" s="22">
        <f t="shared" ca="1" si="681"/>
        <v>8.1392668254204299</v>
      </c>
      <c r="O2584" s="22">
        <f t="shared" si="682"/>
        <v>0.62948858959883558</v>
      </c>
      <c r="P2584" s="81">
        <f t="shared" ca="1" si="683"/>
        <v>9</v>
      </c>
      <c r="Q2584" s="22">
        <f t="shared" ca="1" si="684"/>
        <v>0.13052215461084421</v>
      </c>
      <c r="R2584" s="3">
        <f ca="1">IF(N2584&gt;'Power Curve'!$C$37,0,INDEX(Ci,$P2584,1)*POWER(1-Q2584,3)+INDEX(Ci,$P2584,2)*3*Q2584*POWER(1-Q2584,2)+INDEX(Ci,$P2584,3)*3*POWER(Q2584,2)*(1-Q2584)+INDEX(Ci,$P2584,4)*POWER(Q2584,3))</f>
        <v>920.18259007140546</v>
      </c>
      <c r="S2584" s="3">
        <f t="shared" si="685"/>
        <v>877.50999450683639</v>
      </c>
      <c r="T2584" s="3">
        <f t="shared" ca="1" si="686"/>
        <v>42.672595564569065</v>
      </c>
      <c r="U2584" s="3">
        <f t="shared" ca="1" si="694"/>
        <v>42.672595564569065</v>
      </c>
      <c r="W2584" s="34">
        <f t="shared" si="687"/>
        <v>8</v>
      </c>
      <c r="X2584" s="73" t="b">
        <f>COUNTIF('Power Curve'!$D$2:$D$31,W2584)&gt;0</f>
        <v>1</v>
      </c>
      <c r="Y2584" s="73" t="b">
        <f t="shared" si="688"/>
        <v>0</v>
      </c>
      <c r="Z2584" s="73" t="b">
        <f t="shared" si="695"/>
        <v>1</v>
      </c>
      <c r="AA2584" s="34" t="str">
        <f t="shared" si="689"/>
        <v>Inner</v>
      </c>
      <c r="AB2584" s="35" t="str">
        <f t="shared" si="696"/>
        <v>0.6-0.7</v>
      </c>
      <c r="AC2584" s="36" t="str">
        <f t="shared" si="690"/>
        <v>9-10</v>
      </c>
      <c r="AD2584" s="36" t="str">
        <f t="shared" si="691"/>
        <v>Mar</v>
      </c>
      <c r="AE2584" s="35" t="str">
        <f t="shared" si="692"/>
        <v>295-305</v>
      </c>
      <c r="AF2584" s="36" t="str">
        <f t="shared" si="693"/>
        <v>Inner-TI</v>
      </c>
    </row>
    <row r="2585" spans="5:32" x14ac:dyDescent="0.3">
      <c r="E2585" s="12">
        <v>40993.381944444445</v>
      </c>
      <c r="F2585" s="16">
        <v>8.75</v>
      </c>
      <c r="G2585" s="16">
        <v>1151.79003143311</v>
      </c>
      <c r="H2585" s="29">
        <v>1.2096865813710596</v>
      </c>
      <c r="I2585" s="26">
        <v>307.7</v>
      </c>
      <c r="J2585" s="30">
        <v>0.128</v>
      </c>
      <c r="K2585" s="31">
        <v>0.10642610696746282</v>
      </c>
      <c r="L2585" s="108">
        <f ca="1">REWS!R2585</f>
        <v>8.6792341633910848</v>
      </c>
      <c r="M2585" s="22">
        <f t="shared" si="680"/>
        <v>8.7133864875122882</v>
      </c>
      <c r="N2585" s="22">
        <f t="shared" ca="1" si="681"/>
        <v>8.6429167635710726</v>
      </c>
      <c r="O2585" s="22">
        <f t="shared" si="682"/>
        <v>0.70473194605204592</v>
      </c>
      <c r="P2585" s="81">
        <f t="shared" ca="1" si="683"/>
        <v>9</v>
      </c>
      <c r="Q2585" s="22">
        <f t="shared" ca="1" si="684"/>
        <v>0.63394462753366276</v>
      </c>
      <c r="R2585" s="3">
        <f ca="1">IF(N2585&gt;'Power Curve'!$C$37,0,INDEX(Ci,$P2585,1)*POWER(1-Q2585,3)+INDEX(Ci,$P2585,2)*3*Q2585*POWER(1-Q2585,2)+INDEX(Ci,$P2585,3)*3*POWER(Q2585,2)*(1-Q2585)+INDEX(Ci,$P2585,4)*POWER(Q2585,3))</f>
        <v>1078.7942601477882</v>
      </c>
      <c r="S2585" s="3">
        <f t="shared" si="685"/>
        <v>1151.79003143311</v>
      </c>
      <c r="T2585" s="3">
        <f t="shared" ca="1" si="686"/>
        <v>-72.99577128532178</v>
      </c>
      <c r="U2585" s="3">
        <f t="shared" ca="1" si="694"/>
        <v>72.99577128532178</v>
      </c>
      <c r="W2585" s="34">
        <f t="shared" si="687"/>
        <v>9</v>
      </c>
      <c r="X2585" s="73" t="b">
        <f>COUNTIF('Power Curve'!$D$2:$D$31,W2585)&gt;0</f>
        <v>1</v>
      </c>
      <c r="Y2585" s="73" t="b">
        <f t="shared" si="688"/>
        <v>0</v>
      </c>
      <c r="Z2585" s="73" t="b">
        <f t="shared" si="695"/>
        <v>1</v>
      </c>
      <c r="AA2585" s="34" t="str">
        <f t="shared" si="689"/>
        <v>Inner</v>
      </c>
      <c r="AB2585" s="35" t="str">
        <f t="shared" si="696"/>
        <v>0.7-0.8</v>
      </c>
      <c r="AC2585" s="36" t="str">
        <f t="shared" si="690"/>
        <v>9-10</v>
      </c>
      <c r="AD2585" s="36" t="str">
        <f t="shared" si="691"/>
        <v>Mar</v>
      </c>
      <c r="AE2585" s="35" t="str">
        <f t="shared" si="692"/>
        <v>305-315</v>
      </c>
      <c r="AF2585" s="36" t="str">
        <f t="shared" si="693"/>
        <v>Inner-TI</v>
      </c>
    </row>
    <row r="2586" spans="5:32" x14ac:dyDescent="0.3">
      <c r="E2586" s="12">
        <v>40993.388888888891</v>
      </c>
      <c r="F2586" s="16">
        <v>9.58</v>
      </c>
      <c r="G2586" s="16">
        <v>1537.2599945068359</v>
      </c>
      <c r="H2586" s="29">
        <v>1.2092878127949565</v>
      </c>
      <c r="I2586" s="26">
        <v>302.7</v>
      </c>
      <c r="J2586" s="30">
        <v>0.10438413361169102</v>
      </c>
      <c r="K2586" s="31">
        <v>7.3984447475718612E-2</v>
      </c>
      <c r="L2586" s="108">
        <f ca="1">REWS!R2586</f>
        <v>9.5587060780063329</v>
      </c>
      <c r="M2586" s="22">
        <f t="shared" si="680"/>
        <v>9.5388650537397943</v>
      </c>
      <c r="N2586" s="22">
        <f t="shared" ca="1" si="681"/>
        <v>9.5176625643491413</v>
      </c>
      <c r="O2586" s="22">
        <f t="shared" si="682"/>
        <v>0.83231231945846962</v>
      </c>
      <c r="P2586" s="81">
        <f t="shared" ca="1" si="683"/>
        <v>10</v>
      </c>
      <c r="Q2586" s="22">
        <f t="shared" ca="1" si="684"/>
        <v>0.54052915385338318</v>
      </c>
      <c r="R2586" s="3">
        <f ca="1">IF(N2586&gt;'Power Curve'!$C$37,0,INDEX(Ci,$P2586,1)*POWER(1-Q2586,3)+INDEX(Ci,$P2586,2)*3*Q2586*POWER(1-Q2586,2)+INDEX(Ci,$P2586,3)*3*POWER(Q2586,2)*(1-Q2586)+INDEX(Ci,$P2586,4)*POWER(Q2586,3))</f>
        <v>1376.8962520896116</v>
      </c>
      <c r="S2586" s="3">
        <f t="shared" si="685"/>
        <v>1537.2599945068359</v>
      </c>
      <c r="T2586" s="3">
        <f t="shared" ca="1" si="686"/>
        <v>-160.36374241722433</v>
      </c>
      <c r="U2586" s="3">
        <f t="shared" ca="1" si="694"/>
        <v>160.36374241722433</v>
      </c>
      <c r="W2586" s="34">
        <f t="shared" si="687"/>
        <v>10</v>
      </c>
      <c r="X2586" s="73" t="b">
        <f>COUNTIF('Power Curve'!$D$2:$D$31,W2586)&gt;0</f>
        <v>1</v>
      </c>
      <c r="Y2586" s="73" t="b">
        <f t="shared" si="688"/>
        <v>0</v>
      </c>
      <c r="Z2586" s="73" t="b">
        <f t="shared" si="695"/>
        <v>1</v>
      </c>
      <c r="AA2586" s="34" t="str">
        <f t="shared" si="689"/>
        <v>Outer</v>
      </c>
      <c r="AB2586" s="35" t="str">
        <f t="shared" si="696"/>
        <v>0.8-0.9</v>
      </c>
      <c r="AC2586" s="36" t="str">
        <f t="shared" si="690"/>
        <v>9-10</v>
      </c>
      <c r="AD2586" s="36" t="str">
        <f t="shared" si="691"/>
        <v>Mar</v>
      </c>
      <c r="AE2586" s="35" t="str">
        <f t="shared" si="692"/>
        <v>295-305</v>
      </c>
      <c r="AF2586" s="36" t="str">
        <f t="shared" si="693"/>
        <v>Inner-TI</v>
      </c>
    </row>
    <row r="2587" spans="5:32" x14ac:dyDescent="0.3">
      <c r="E2587" s="12">
        <v>40993.395833333336</v>
      </c>
      <c r="F2587" s="16">
        <v>8.75</v>
      </c>
      <c r="G2587" s="16">
        <v>1173.1699523925829</v>
      </c>
      <c r="H2587" s="29">
        <v>1.2093410321854026</v>
      </c>
      <c r="I2587" s="26">
        <v>296</v>
      </c>
      <c r="J2587" s="30">
        <v>0.14057142857142857</v>
      </c>
      <c r="K2587" s="31">
        <v>6.7509775930169963E-2</v>
      </c>
      <c r="L2587" s="108">
        <f ca="1">REWS!R2587</f>
        <v>8.701971845901701</v>
      </c>
      <c r="M2587" s="22">
        <f t="shared" si="680"/>
        <v>8.7125567435695199</v>
      </c>
      <c r="N2587" s="22">
        <f t="shared" ca="1" si="681"/>
        <v>8.6647341129557667</v>
      </c>
      <c r="O2587" s="22">
        <f t="shared" si="682"/>
        <v>0.70460370645094539</v>
      </c>
      <c r="P2587" s="81">
        <f t="shared" ca="1" si="683"/>
        <v>9</v>
      </c>
      <c r="Q2587" s="22">
        <f t="shared" ca="1" si="684"/>
        <v>0.65575212347060985</v>
      </c>
      <c r="R2587" s="3">
        <f ca="1">IF(N2587&gt;'Power Curve'!$C$37,0,INDEX(Ci,$P2587,1)*POWER(1-Q2587,3)+INDEX(Ci,$P2587,2)*3*Q2587*POWER(1-Q2587,2)+INDEX(Ci,$P2587,3)*3*POWER(Q2587,2)*(1-Q2587)+INDEX(Ci,$P2587,4)*POWER(Q2587,3))</f>
        <v>1085.8438488446232</v>
      </c>
      <c r="S2587" s="3">
        <f t="shared" si="685"/>
        <v>1173.1699523925829</v>
      </c>
      <c r="T2587" s="3">
        <f t="shared" ca="1" si="686"/>
        <v>-87.326103547959747</v>
      </c>
      <c r="U2587" s="3">
        <f t="shared" ca="1" si="694"/>
        <v>87.326103547959747</v>
      </c>
      <c r="W2587" s="34">
        <f t="shared" si="687"/>
        <v>9</v>
      </c>
      <c r="X2587" s="73" t="b">
        <f>COUNTIF('Power Curve'!$D$2:$D$31,W2587)&gt;0</f>
        <v>1</v>
      </c>
      <c r="Y2587" s="73" t="b">
        <f t="shared" si="688"/>
        <v>0</v>
      </c>
      <c r="Z2587" s="73" t="b">
        <f t="shared" si="695"/>
        <v>1</v>
      </c>
      <c r="AA2587" s="34" t="str">
        <f t="shared" si="689"/>
        <v>Outer</v>
      </c>
      <c r="AB2587" s="35" t="str">
        <f t="shared" si="696"/>
        <v>0.7-0.8</v>
      </c>
      <c r="AC2587" s="36" t="str">
        <f t="shared" si="690"/>
        <v>9-10</v>
      </c>
      <c r="AD2587" s="36" t="str">
        <f t="shared" si="691"/>
        <v>Mar</v>
      </c>
      <c r="AE2587" s="35" t="str">
        <f t="shared" si="692"/>
        <v>295-305</v>
      </c>
      <c r="AF2587" s="36" t="str">
        <f t="shared" si="693"/>
        <v>HWS-HTI</v>
      </c>
    </row>
    <row r="2588" spans="5:32" x14ac:dyDescent="0.3">
      <c r="E2588" s="12">
        <v>40993.402777777781</v>
      </c>
      <c r="F2588" s="16">
        <v>10.47</v>
      </c>
      <c r="G2588" s="16">
        <v>1578.839965820313</v>
      </c>
      <c r="H2588" s="29">
        <v>1.2101299660828715</v>
      </c>
      <c r="I2588" s="26">
        <v>295.60000000000002</v>
      </c>
      <c r="J2588" s="30">
        <v>0.10124164278892073</v>
      </c>
      <c r="K2588" s="31">
        <v>8.5040496109881306E-2</v>
      </c>
      <c r="L2588" s="108">
        <f ca="1">REWS!R2588</f>
        <v>10.415760687295306</v>
      </c>
      <c r="M2588" s="22">
        <f t="shared" si="680"/>
        <v>10.427462993598825</v>
      </c>
      <c r="N2588" s="22">
        <f t="shared" ca="1" si="681"/>
        <v>10.373444041733835</v>
      </c>
      <c r="O2588" s="22">
        <f t="shared" si="682"/>
        <v>0.96964799552997782</v>
      </c>
      <c r="P2588" s="81">
        <f t="shared" ca="1" si="683"/>
        <v>11</v>
      </c>
      <c r="Q2588" s="22">
        <f t="shared" ca="1" si="684"/>
        <v>0.41102411743889466</v>
      </c>
      <c r="R2588" s="3">
        <f ca="1">IF(N2588&gt;'Power Curve'!$C$37,0,INDEX(Ci,$P2588,1)*POWER(1-Q2588,3)+INDEX(Ci,$P2588,2)*3*Q2588*POWER(1-Q2588,2)+INDEX(Ci,$P2588,3)*3*POWER(Q2588,2)*(1-Q2588)+INDEX(Ci,$P2588,4)*POWER(Q2588,3))</f>
        <v>1637.9570528172098</v>
      </c>
      <c r="S2588" s="3">
        <f t="shared" si="685"/>
        <v>1578.839965820313</v>
      </c>
      <c r="T2588" s="3">
        <f t="shared" ca="1" si="686"/>
        <v>59.117086996896887</v>
      </c>
      <c r="U2588" s="3">
        <f t="shared" ca="1" si="694"/>
        <v>59.117086996896887</v>
      </c>
      <c r="W2588" s="34">
        <f t="shared" si="687"/>
        <v>10</v>
      </c>
      <c r="X2588" s="73" t="b">
        <f>COUNTIF('Power Curve'!$D$2:$D$31,W2588)&gt;0</f>
        <v>1</v>
      </c>
      <c r="Y2588" s="73" t="b">
        <f t="shared" si="688"/>
        <v>0</v>
      </c>
      <c r="Z2588" s="73" t="b">
        <f t="shared" si="695"/>
        <v>1</v>
      </c>
      <c r="AA2588" s="34" t="str">
        <f t="shared" si="689"/>
        <v>Outer</v>
      </c>
      <c r="AB2588" s="35" t="str">
        <f t="shared" si="696"/>
        <v>0.9-1.0</v>
      </c>
      <c r="AC2588" s="36" t="str">
        <f t="shared" si="690"/>
        <v>9-10</v>
      </c>
      <c r="AD2588" s="36" t="str">
        <f t="shared" si="691"/>
        <v>Mar</v>
      </c>
      <c r="AE2588" s="35" t="str">
        <f t="shared" si="692"/>
        <v>295-305</v>
      </c>
      <c r="AF2588" s="36" t="str">
        <f t="shared" si="693"/>
        <v>Inner-TI</v>
      </c>
    </row>
    <row r="2589" spans="5:32" x14ac:dyDescent="0.3">
      <c r="E2589" s="12">
        <v>40993.409722222219</v>
      </c>
      <c r="F2589" s="16">
        <v>10.07</v>
      </c>
      <c r="G2589" s="16">
        <v>1603.879943847661</v>
      </c>
      <c r="H2589" s="29">
        <v>1.210449177363822</v>
      </c>
      <c r="I2589" s="26">
        <v>296.7</v>
      </c>
      <c r="J2589" s="30">
        <v>9.1360476663356505E-2</v>
      </c>
      <c r="K2589" s="31">
        <v>7.0562654461665514E-2</v>
      </c>
      <c r="L2589" s="108">
        <f ca="1">REWS!R2589</f>
        <v>10.058338024767162</v>
      </c>
      <c r="M2589" s="22">
        <f t="shared" si="680"/>
        <v>10.029969849725639</v>
      </c>
      <c r="N2589" s="22">
        <f t="shared" ca="1" si="681"/>
        <v>10.018354233045041</v>
      </c>
      <c r="O2589" s="22">
        <f t="shared" si="682"/>
        <v>0.9082141487935409</v>
      </c>
      <c r="P2589" s="81">
        <f t="shared" ca="1" si="683"/>
        <v>11</v>
      </c>
      <c r="Q2589" s="22">
        <f t="shared" ca="1" si="684"/>
        <v>6.6407413939087195E-2</v>
      </c>
      <c r="R2589" s="3">
        <f ca="1">IF(N2589&gt;'Power Curve'!$C$37,0,INDEX(Ci,$P2589,1)*POWER(1-Q2589,3)+INDEX(Ci,$P2589,2)*3*Q2589*POWER(1-Q2589,2)+INDEX(Ci,$P2589,3)*3*POWER(Q2589,2)*(1-Q2589)+INDEX(Ci,$P2589,4)*POWER(Q2589,3))</f>
        <v>1538.6748567761736</v>
      </c>
      <c r="S2589" s="3">
        <f t="shared" si="685"/>
        <v>1603.879943847661</v>
      </c>
      <c r="T2589" s="3">
        <f t="shared" ca="1" si="686"/>
        <v>-65.205087071487469</v>
      </c>
      <c r="U2589" s="3">
        <f t="shared" ca="1" si="694"/>
        <v>65.205087071487469</v>
      </c>
      <c r="W2589" s="34">
        <f t="shared" si="687"/>
        <v>10</v>
      </c>
      <c r="X2589" s="73" t="b">
        <f>COUNTIF('Power Curve'!$D$2:$D$31,W2589)&gt;0</f>
        <v>1</v>
      </c>
      <c r="Y2589" s="73" t="b">
        <f t="shared" si="688"/>
        <v>0</v>
      </c>
      <c r="Z2589" s="73" t="b">
        <f t="shared" si="695"/>
        <v>1</v>
      </c>
      <c r="AA2589" s="34" t="str">
        <f t="shared" si="689"/>
        <v>Outer</v>
      </c>
      <c r="AB2589" s="35" t="str">
        <f t="shared" si="696"/>
        <v>0.9-1.0</v>
      </c>
      <c r="AC2589" s="36" t="str">
        <f t="shared" si="690"/>
        <v>9-10</v>
      </c>
      <c r="AD2589" s="36" t="str">
        <f t="shared" si="691"/>
        <v>Mar</v>
      </c>
      <c r="AE2589" s="35" t="str">
        <f t="shared" si="692"/>
        <v>295-305</v>
      </c>
      <c r="AF2589" s="36" t="str">
        <f t="shared" si="693"/>
        <v>HWS-LTI</v>
      </c>
    </row>
    <row r="2590" spans="5:32" x14ac:dyDescent="0.3">
      <c r="E2590" s="12">
        <v>40993.416666666664</v>
      </c>
      <c r="F2590" s="16">
        <v>8.67</v>
      </c>
      <c r="G2590" s="16">
        <v>1209.809944152832</v>
      </c>
      <c r="H2590" s="29">
        <v>1.2102360853131344</v>
      </c>
      <c r="I2590" s="26">
        <v>295.5</v>
      </c>
      <c r="J2590" s="30">
        <v>0.14071510957324107</v>
      </c>
      <c r="K2590" s="31">
        <v>0.12073424139293579</v>
      </c>
      <c r="L2590" s="108">
        <f ca="1">REWS!R2590</f>
        <v>8.5804387983806443</v>
      </c>
      <c r="M2590" s="22">
        <f t="shared" si="680"/>
        <v>8.6350283400894039</v>
      </c>
      <c r="N2590" s="22">
        <f t="shared" ca="1" si="681"/>
        <v>8.5458283961268204</v>
      </c>
      <c r="O2590" s="22">
        <f t="shared" si="682"/>
        <v>0.69262144177410456</v>
      </c>
      <c r="P2590" s="81">
        <f t="shared" ca="1" si="683"/>
        <v>9</v>
      </c>
      <c r="Q2590" s="22">
        <f t="shared" ca="1" si="684"/>
        <v>0.53690010845699077</v>
      </c>
      <c r="R2590" s="3">
        <f ca="1">IF(N2590&gt;'Power Curve'!$C$37,0,INDEX(Ci,$P2590,1)*POWER(1-Q2590,3)+INDEX(Ci,$P2590,2)*3*Q2590*POWER(1-Q2590,2)+INDEX(Ci,$P2590,3)*3*POWER(Q2590,2)*(1-Q2590)+INDEX(Ci,$P2590,4)*POWER(Q2590,3))</f>
        <v>1047.5693230617032</v>
      </c>
      <c r="S2590" s="3">
        <f t="shared" si="685"/>
        <v>1209.809944152832</v>
      </c>
      <c r="T2590" s="3">
        <f t="shared" ca="1" si="686"/>
        <v>-162.24062109112879</v>
      </c>
      <c r="U2590" s="3">
        <f t="shared" ca="1" si="694"/>
        <v>162.24062109112879</v>
      </c>
      <c r="W2590" s="34">
        <f t="shared" si="687"/>
        <v>9</v>
      </c>
      <c r="X2590" s="73" t="b">
        <f>COUNTIF('Power Curve'!$D$2:$D$31,W2590)&gt;0</f>
        <v>1</v>
      </c>
      <c r="Y2590" s="73" t="b">
        <f t="shared" si="688"/>
        <v>0</v>
      </c>
      <c r="Z2590" s="73" t="b">
        <f t="shared" si="695"/>
        <v>1</v>
      </c>
      <c r="AA2590" s="34" t="str">
        <f t="shared" si="689"/>
        <v>Outer</v>
      </c>
      <c r="AB2590" s="35" t="str">
        <f t="shared" si="696"/>
        <v>0.6-0.7</v>
      </c>
      <c r="AC2590" s="36" t="str">
        <f t="shared" si="690"/>
        <v>10-11</v>
      </c>
      <c r="AD2590" s="36" t="str">
        <f t="shared" si="691"/>
        <v>Mar</v>
      </c>
      <c r="AE2590" s="35" t="str">
        <f t="shared" si="692"/>
        <v>295-305</v>
      </c>
      <c r="AF2590" s="36" t="str">
        <f t="shared" si="693"/>
        <v>HWS-HTI</v>
      </c>
    </row>
    <row r="2591" spans="5:32" x14ac:dyDescent="0.3">
      <c r="E2591" s="12">
        <v>40993.423611111109</v>
      </c>
      <c r="F2591" s="16">
        <v>9.0500000000000007</v>
      </c>
      <c r="G2591" s="16">
        <v>1374.6500396728541</v>
      </c>
      <c r="H2591" s="29">
        <v>1.2102804260081998</v>
      </c>
      <c r="I2591" s="26">
        <v>294.60000000000002</v>
      </c>
      <c r="J2591" s="30">
        <v>0.12707182320441987</v>
      </c>
      <c r="K2591" s="31">
        <v>8.1043490069159618E-2</v>
      </c>
      <c r="L2591" s="108">
        <f ca="1">REWS!R2591</f>
        <v>8.8972101224948066</v>
      </c>
      <c r="M2591" s="22">
        <f t="shared" si="680"/>
        <v>9.0136056344754234</v>
      </c>
      <c r="N2591" s="22">
        <f t="shared" ca="1" si="681"/>
        <v>8.8614301979260723</v>
      </c>
      <c r="O2591" s="22">
        <f t="shared" si="682"/>
        <v>0.75113178299555117</v>
      </c>
      <c r="P2591" s="81">
        <f t="shared" ca="1" si="683"/>
        <v>9</v>
      </c>
      <c r="Q2591" s="22">
        <f t="shared" ca="1" si="684"/>
        <v>0.85235937388264238</v>
      </c>
      <c r="R2591" s="3">
        <f ca="1">IF(N2591&gt;'Power Curve'!$C$37,0,INDEX(Ci,$P2591,1)*POWER(1-Q2591,3)+INDEX(Ci,$P2591,2)*3*Q2591*POWER(1-Q2591,2)+INDEX(Ci,$P2591,3)*3*POWER(Q2591,2)*(1-Q2591)+INDEX(Ci,$P2591,4)*POWER(Q2591,3))</f>
        <v>1149.8459516011994</v>
      </c>
      <c r="S2591" s="3">
        <f t="shared" si="685"/>
        <v>1374.6500396728541</v>
      </c>
      <c r="T2591" s="3">
        <f t="shared" ca="1" si="686"/>
        <v>-224.80408807165463</v>
      </c>
      <c r="U2591" s="3">
        <f t="shared" ca="1" si="694"/>
        <v>224.80408807165463</v>
      </c>
      <c r="W2591" s="34">
        <f t="shared" si="687"/>
        <v>9</v>
      </c>
      <c r="X2591" s="73" t="b">
        <f>COUNTIF('Power Curve'!$D$2:$D$31,W2591)&gt;0</f>
        <v>1</v>
      </c>
      <c r="Y2591" s="73" t="b">
        <f t="shared" si="688"/>
        <v>0</v>
      </c>
      <c r="Z2591" s="73" t="b">
        <f t="shared" si="695"/>
        <v>1</v>
      </c>
      <c r="AA2591" s="34" t="str">
        <f t="shared" si="689"/>
        <v>Outer</v>
      </c>
      <c r="AB2591" s="35" t="str">
        <f t="shared" si="696"/>
        <v>0.7-0.8</v>
      </c>
      <c r="AC2591" s="36" t="str">
        <f t="shared" si="690"/>
        <v>10-11</v>
      </c>
      <c r="AD2591" s="36" t="str">
        <f t="shared" si="691"/>
        <v>Mar</v>
      </c>
      <c r="AE2591" s="35" t="str">
        <f t="shared" si="692"/>
        <v>285-295</v>
      </c>
      <c r="AF2591" s="36" t="str">
        <f t="shared" si="693"/>
        <v>Inner-TI</v>
      </c>
    </row>
    <row r="2592" spans="5:32" x14ac:dyDescent="0.3">
      <c r="E2592" s="12">
        <v>40993.430555555555</v>
      </c>
      <c r="F2592" s="16">
        <v>8.84</v>
      </c>
      <c r="G2592" s="16">
        <v>912.33998489379928</v>
      </c>
      <c r="H2592" s="29">
        <v>1.2106438643423372</v>
      </c>
      <c r="I2592" s="26">
        <v>299</v>
      </c>
      <c r="J2592" s="30">
        <v>0.16968325791855204</v>
      </c>
      <c r="K2592" s="31">
        <v>8.0964677817336253E-2</v>
      </c>
      <c r="L2592" s="108">
        <f ca="1">REWS!R2592</f>
        <v>8.8624468737730915</v>
      </c>
      <c r="M2592" s="22">
        <f t="shared" si="680"/>
        <v>8.8053313603446721</v>
      </c>
      <c r="N2592" s="22">
        <f t="shared" ca="1" si="681"/>
        <v>8.827690202151901</v>
      </c>
      <c r="O2592" s="22">
        <f t="shared" si="682"/>
        <v>0.71894232253991797</v>
      </c>
      <c r="P2592" s="81">
        <f t="shared" ca="1" si="683"/>
        <v>9</v>
      </c>
      <c r="Q2592" s="22">
        <f t="shared" ca="1" si="684"/>
        <v>0.81863461622376554</v>
      </c>
      <c r="R2592" s="3">
        <f ca="1">IF(N2592&gt;'Power Curve'!$C$37,0,INDEX(Ci,$P2592,1)*POWER(1-Q2592,3)+INDEX(Ci,$P2592,2)*3*Q2592*POWER(1-Q2592,2)+INDEX(Ci,$P2592,3)*3*POWER(Q2592,2)*(1-Q2592)+INDEX(Ci,$P2592,4)*POWER(Q2592,3))</f>
        <v>1138.8177301379383</v>
      </c>
      <c r="S2592" s="3">
        <f t="shared" si="685"/>
        <v>912.33998489379928</v>
      </c>
      <c r="T2592" s="3">
        <f t="shared" ca="1" si="686"/>
        <v>226.47774524413899</v>
      </c>
      <c r="U2592" s="3">
        <f t="shared" ca="1" si="694"/>
        <v>226.47774524413899</v>
      </c>
      <c r="W2592" s="34">
        <f t="shared" si="687"/>
        <v>9</v>
      </c>
      <c r="X2592" s="73" t="b">
        <f>COUNTIF('Power Curve'!$D$2:$D$31,W2592)&gt;0</f>
        <v>1</v>
      </c>
      <c r="Y2592" s="73" t="b">
        <f t="shared" si="688"/>
        <v>0</v>
      </c>
      <c r="Z2592" s="73" t="b">
        <f t="shared" si="695"/>
        <v>1</v>
      </c>
      <c r="AA2592" s="34" t="str">
        <f t="shared" si="689"/>
        <v>Outer</v>
      </c>
      <c r="AB2592" s="35" t="str">
        <f t="shared" si="696"/>
        <v>0.7-0.8</v>
      </c>
      <c r="AC2592" s="36" t="str">
        <f t="shared" si="690"/>
        <v>10-11</v>
      </c>
      <c r="AD2592" s="36" t="str">
        <f t="shared" si="691"/>
        <v>Mar</v>
      </c>
      <c r="AE2592" s="35" t="str">
        <f t="shared" si="692"/>
        <v>295-305</v>
      </c>
      <c r="AF2592" s="36" t="str">
        <f t="shared" si="693"/>
        <v>HWS-HTI</v>
      </c>
    </row>
    <row r="2593" spans="5:32" x14ac:dyDescent="0.3">
      <c r="E2593" s="12">
        <v>40993.4375</v>
      </c>
      <c r="F2593" s="16">
        <v>9.67</v>
      </c>
      <c r="G2593" s="16">
        <v>1709.069946289063</v>
      </c>
      <c r="H2593" s="29">
        <v>1.2102891099121595</v>
      </c>
      <c r="I2593" s="26">
        <v>301.10000000000002</v>
      </c>
      <c r="J2593" s="30">
        <v>0.14064115822130302</v>
      </c>
      <c r="K2593" s="31">
        <v>6.6787400036512248E-2</v>
      </c>
      <c r="L2593" s="108">
        <f ca="1">REWS!R2593</f>
        <v>9.7119517412754561</v>
      </c>
      <c r="M2593" s="22">
        <f t="shared" si="680"/>
        <v>9.6311353535578395</v>
      </c>
      <c r="N2593" s="22">
        <f t="shared" ca="1" si="681"/>
        <v>9.6729184868092712</v>
      </c>
      <c r="O2593" s="22">
        <f t="shared" si="682"/>
        <v>0.84657299173601541</v>
      </c>
      <c r="P2593" s="81">
        <f t="shared" ca="1" si="683"/>
        <v>10</v>
      </c>
      <c r="Q2593" s="22">
        <f t="shared" ca="1" si="684"/>
        <v>0.70555613842601772</v>
      </c>
      <c r="R2593" s="3">
        <f ca="1">IF(N2593&gt;'Power Curve'!$C$37,0,INDEX(Ci,$P2593,1)*POWER(1-Q2593,3)+INDEX(Ci,$P2593,2)*3*Q2593*POWER(1-Q2593,2)+INDEX(Ci,$P2593,3)*3*POWER(Q2593,2)*(1-Q2593)+INDEX(Ci,$P2593,4)*POWER(Q2593,3))</f>
        <v>1431.0120187326486</v>
      </c>
      <c r="S2593" s="3">
        <f t="shared" si="685"/>
        <v>1709.069946289063</v>
      </c>
      <c r="T2593" s="3">
        <f t="shared" ca="1" si="686"/>
        <v>-278.05792755641437</v>
      </c>
      <c r="U2593" s="3">
        <f t="shared" ca="1" si="694"/>
        <v>278.05792755641437</v>
      </c>
      <c r="W2593" s="34">
        <f t="shared" si="687"/>
        <v>10</v>
      </c>
      <c r="X2593" s="73" t="b">
        <f>COUNTIF('Power Curve'!$D$2:$D$31,W2593)&gt;0</f>
        <v>1</v>
      </c>
      <c r="Y2593" s="73" t="b">
        <f t="shared" si="688"/>
        <v>0</v>
      </c>
      <c r="Z2593" s="73" t="b">
        <f t="shared" si="695"/>
        <v>1</v>
      </c>
      <c r="AA2593" s="34" t="str">
        <f t="shared" si="689"/>
        <v>Outer</v>
      </c>
      <c r="AB2593" s="35" t="str">
        <f t="shared" si="696"/>
        <v>0.8-0.9</v>
      </c>
      <c r="AC2593" s="36" t="str">
        <f t="shared" si="690"/>
        <v>10-11</v>
      </c>
      <c r="AD2593" s="36" t="str">
        <f t="shared" si="691"/>
        <v>Mar</v>
      </c>
      <c r="AE2593" s="35" t="str">
        <f t="shared" si="692"/>
        <v>295-305</v>
      </c>
      <c r="AF2593" s="36" t="str">
        <f t="shared" si="693"/>
        <v>HWS-HTI</v>
      </c>
    </row>
    <row r="2594" spans="5:32" x14ac:dyDescent="0.3">
      <c r="E2594" s="12">
        <v>40993.444444444445</v>
      </c>
      <c r="F2594" s="16">
        <v>10.29</v>
      </c>
      <c r="G2594" s="16">
        <v>1610.669998168943</v>
      </c>
      <c r="H2594" s="29">
        <v>1.2106438643423372</v>
      </c>
      <c r="I2594" s="26">
        <v>299.89999999999998</v>
      </c>
      <c r="J2594" s="30">
        <v>0.12244897959183675</v>
      </c>
      <c r="K2594" s="31">
        <v>0.13851895380133031</v>
      </c>
      <c r="L2594" s="108">
        <f ca="1">REWS!R2594</f>
        <v>10.291450402912821</v>
      </c>
      <c r="M2594" s="22">
        <f t="shared" si="680"/>
        <v>10.249644762211162</v>
      </c>
      <c r="N2594" s="22">
        <f t="shared" ca="1" si="681"/>
        <v>10.25108947694571</v>
      </c>
      <c r="O2594" s="22">
        <f t="shared" si="682"/>
        <v>0.9421656146577706</v>
      </c>
      <c r="P2594" s="81">
        <f t="shared" ca="1" si="683"/>
        <v>11</v>
      </c>
      <c r="Q2594" s="22">
        <f t="shared" ca="1" si="684"/>
        <v>0.29227830794597348</v>
      </c>
      <c r="R2594" s="3">
        <f ca="1">IF(N2594&gt;'Power Curve'!$C$37,0,INDEX(Ci,$P2594,1)*POWER(1-Q2594,3)+INDEX(Ci,$P2594,2)*3*Q2594*POWER(1-Q2594,2)+INDEX(Ci,$P2594,3)*3*POWER(Q2594,2)*(1-Q2594)+INDEX(Ci,$P2594,4)*POWER(Q2594,3))</f>
        <v>1604.6130823662527</v>
      </c>
      <c r="S2594" s="3">
        <f t="shared" si="685"/>
        <v>1610.669998168943</v>
      </c>
      <c r="T2594" s="3">
        <f t="shared" ca="1" si="686"/>
        <v>-6.0569158026903551</v>
      </c>
      <c r="U2594" s="3">
        <f t="shared" ca="1" si="694"/>
        <v>6.0569158026903551</v>
      </c>
      <c r="W2594" s="34">
        <f t="shared" si="687"/>
        <v>10</v>
      </c>
      <c r="X2594" s="73" t="b">
        <f>COUNTIF('Power Curve'!$D$2:$D$31,W2594)&gt;0</f>
        <v>1</v>
      </c>
      <c r="Y2594" s="73" t="b">
        <f t="shared" si="688"/>
        <v>0</v>
      </c>
      <c r="Z2594" s="73" t="b">
        <f t="shared" si="695"/>
        <v>1</v>
      </c>
      <c r="AA2594" s="34" t="str">
        <f t="shared" si="689"/>
        <v>Inner</v>
      </c>
      <c r="AB2594" s="35" t="str">
        <f t="shared" si="696"/>
        <v>0.9-1.0</v>
      </c>
      <c r="AC2594" s="36" t="str">
        <f t="shared" si="690"/>
        <v>10-11</v>
      </c>
      <c r="AD2594" s="36" t="str">
        <f t="shared" si="691"/>
        <v>Mar</v>
      </c>
      <c r="AE2594" s="35" t="str">
        <f t="shared" si="692"/>
        <v>295-305</v>
      </c>
      <c r="AF2594" s="36" t="str">
        <f t="shared" si="693"/>
        <v>Inner-TI</v>
      </c>
    </row>
    <row r="2595" spans="5:32" x14ac:dyDescent="0.3">
      <c r="E2595" s="12">
        <v>40993.451388888891</v>
      </c>
      <c r="F2595" s="16">
        <v>7.89</v>
      </c>
      <c r="G2595" s="16">
        <v>1091.8800201416016</v>
      </c>
      <c r="H2595" s="29">
        <v>1.2107411543422457</v>
      </c>
      <c r="I2595" s="26">
        <v>302.10000000000002</v>
      </c>
      <c r="J2595" s="30">
        <v>0.155893536121673</v>
      </c>
      <c r="K2595" s="31">
        <v>7.56975213173912E-2</v>
      </c>
      <c r="L2595" s="108">
        <f ca="1">REWS!R2595</f>
        <v>7.889038562125231</v>
      </c>
      <c r="M2595" s="22">
        <f t="shared" si="680"/>
        <v>7.8592675806264793</v>
      </c>
      <c r="N2595" s="22">
        <f t="shared" ca="1" si="681"/>
        <v>7.8583098876581712</v>
      </c>
      <c r="O2595" s="22">
        <f t="shared" si="682"/>
        <v>0.57272511567246043</v>
      </c>
      <c r="P2595" s="81">
        <f t="shared" ca="1" si="683"/>
        <v>8</v>
      </c>
      <c r="Q2595" s="22">
        <f t="shared" ca="1" si="684"/>
        <v>0.84864958147771163</v>
      </c>
      <c r="R2595" s="3">
        <f ca="1">IF(N2595&gt;'Power Curve'!$C$37,0,INDEX(Ci,$P2595,1)*POWER(1-Q2595,3)+INDEX(Ci,$P2595,2)*3*Q2595*POWER(1-Q2595,2)+INDEX(Ci,$P2595,3)*3*POWER(Q2595,2)*(1-Q2595)+INDEX(Ci,$P2595,4)*POWER(Q2595,3))</f>
        <v>836.01343016335568</v>
      </c>
      <c r="S2595" s="3">
        <f t="shared" si="685"/>
        <v>1091.8800201416016</v>
      </c>
      <c r="T2595" s="3">
        <f t="shared" ca="1" si="686"/>
        <v>-255.86658997824588</v>
      </c>
      <c r="U2595" s="3">
        <f t="shared" ca="1" si="694"/>
        <v>255.86658997824588</v>
      </c>
      <c r="W2595" s="34">
        <f t="shared" si="687"/>
        <v>8</v>
      </c>
      <c r="X2595" s="73" t="b">
        <f>COUNTIF('Power Curve'!$D$2:$D$31,W2595)&gt;0</f>
        <v>1</v>
      </c>
      <c r="Y2595" s="73" t="b">
        <f t="shared" si="688"/>
        <v>0</v>
      </c>
      <c r="Z2595" s="73" t="b">
        <f t="shared" si="695"/>
        <v>1</v>
      </c>
      <c r="AA2595" s="34" t="str">
        <f t="shared" si="689"/>
        <v>Outer</v>
      </c>
      <c r="AB2595" s="35" t="str">
        <f t="shared" si="696"/>
        <v>0.5-0.6</v>
      </c>
      <c r="AC2595" s="36" t="str">
        <f t="shared" si="690"/>
        <v>10-11</v>
      </c>
      <c r="AD2595" s="36" t="str">
        <f t="shared" si="691"/>
        <v>Mar</v>
      </c>
      <c r="AE2595" s="35" t="str">
        <f t="shared" si="692"/>
        <v>295-305</v>
      </c>
      <c r="AF2595" s="36" t="str">
        <f t="shared" si="693"/>
        <v>HWS-HTI</v>
      </c>
    </row>
    <row r="2596" spans="5:32" x14ac:dyDescent="0.3">
      <c r="E2596" s="12">
        <v>40993.458333333336</v>
      </c>
      <c r="F2596" s="16">
        <v>8.01</v>
      </c>
      <c r="G2596" s="16">
        <v>1345.289993286138</v>
      </c>
      <c r="H2596" s="29">
        <v>1.2107855087329797</v>
      </c>
      <c r="I2596" s="26">
        <v>305.8</v>
      </c>
      <c r="J2596" s="30">
        <v>0.16853932584269665</v>
      </c>
      <c r="K2596" s="31">
        <v>0.10178412477419083</v>
      </c>
      <c r="L2596" s="108">
        <f ca="1">REWS!R2596</f>
        <v>7.9804853413070544</v>
      </c>
      <c r="M2596" s="22">
        <f t="shared" si="680"/>
        <v>7.9788975982208585</v>
      </c>
      <c r="N2596" s="22">
        <f t="shared" ca="1" si="681"/>
        <v>7.9494975433697412</v>
      </c>
      <c r="O2596" s="22">
        <f t="shared" si="682"/>
        <v>0.59121432052856993</v>
      </c>
      <c r="P2596" s="81">
        <f t="shared" ca="1" si="683"/>
        <v>8</v>
      </c>
      <c r="Q2596" s="22">
        <f t="shared" ca="1" si="684"/>
        <v>0.94042823929176578</v>
      </c>
      <c r="R2596" s="3">
        <f ca="1">IF(N2596&gt;'Power Curve'!$C$37,0,INDEX(Ci,$P2596,1)*POWER(1-Q2596,3)+INDEX(Ci,$P2596,2)*3*Q2596*POWER(1-Q2596,2)+INDEX(Ci,$P2596,3)*3*POWER(Q2596,2)*(1-Q2596)+INDEX(Ci,$P2596,4)*POWER(Q2596,3))</f>
        <v>863.08729947578627</v>
      </c>
      <c r="S2596" s="3">
        <f t="shared" si="685"/>
        <v>1345.289993286138</v>
      </c>
      <c r="T2596" s="3">
        <f t="shared" ca="1" si="686"/>
        <v>-482.20269381035178</v>
      </c>
      <c r="U2596" s="3">
        <f t="shared" ca="1" si="694"/>
        <v>482.20269381035178</v>
      </c>
      <c r="W2596" s="34">
        <f t="shared" si="687"/>
        <v>8</v>
      </c>
      <c r="X2596" s="73" t="b">
        <f>COUNTIF('Power Curve'!$D$2:$D$31,W2596)&gt;0</f>
        <v>1</v>
      </c>
      <c r="Y2596" s="73" t="b">
        <f t="shared" si="688"/>
        <v>0</v>
      </c>
      <c r="Z2596" s="73" t="b">
        <f t="shared" si="695"/>
        <v>1</v>
      </c>
      <c r="AA2596" s="34" t="str">
        <f t="shared" si="689"/>
        <v>Outer</v>
      </c>
      <c r="AB2596" s="35" t="str">
        <f t="shared" si="696"/>
        <v>0.5-0.6</v>
      </c>
      <c r="AC2596" s="36" t="str">
        <f t="shared" si="690"/>
        <v>11-12</v>
      </c>
      <c r="AD2596" s="36" t="str">
        <f t="shared" si="691"/>
        <v>Mar</v>
      </c>
      <c r="AE2596" s="35" t="str">
        <f t="shared" si="692"/>
        <v>305-315</v>
      </c>
      <c r="AF2596" s="36" t="str">
        <f t="shared" si="693"/>
        <v>HWS-HTI</v>
      </c>
    </row>
    <row r="2597" spans="5:32" x14ac:dyDescent="0.3">
      <c r="E2597" s="12">
        <v>40993.465277777781</v>
      </c>
      <c r="F2597" s="16">
        <v>7.43</v>
      </c>
      <c r="G2597" s="16">
        <v>793.54001426696823</v>
      </c>
      <c r="H2597" s="29">
        <v>1.210874227198351</v>
      </c>
      <c r="I2597" s="26">
        <v>305.39999999999998</v>
      </c>
      <c r="J2597" s="30">
        <v>0.16689098250336473</v>
      </c>
      <c r="K2597" s="31">
        <v>0.11032186311893559</v>
      </c>
      <c r="L2597" s="108">
        <f ca="1">REWS!R2597</f>
        <v>7.3503786167066316</v>
      </c>
      <c r="M2597" s="22">
        <f t="shared" si="680"/>
        <v>7.4013304721254052</v>
      </c>
      <c r="N2597" s="22">
        <f t="shared" ca="1" si="681"/>
        <v>7.3220163172933752</v>
      </c>
      <c r="O2597" s="22">
        <f t="shared" si="682"/>
        <v>0.50194945935684498</v>
      </c>
      <c r="P2597" s="81">
        <f t="shared" ca="1" si="683"/>
        <v>8</v>
      </c>
      <c r="Q2597" s="22">
        <f t="shared" ca="1" si="684"/>
        <v>0.30888020481916839</v>
      </c>
      <c r="R2597" s="3">
        <f ca="1">IF(N2597&gt;'Power Curve'!$C$37,0,INDEX(Ci,$P2597,1)*POWER(1-Q2597,3)+INDEX(Ci,$P2597,2)*3*Q2597*POWER(1-Q2597,2)+INDEX(Ci,$P2597,3)*3*POWER(Q2597,2)*(1-Q2597)+INDEX(Ci,$P2597,4)*POWER(Q2597,3))</f>
        <v>682.08140862278151</v>
      </c>
      <c r="S2597" s="3">
        <f t="shared" si="685"/>
        <v>793.54001426696823</v>
      </c>
      <c r="T2597" s="3">
        <f t="shared" ca="1" si="686"/>
        <v>-111.45860564418672</v>
      </c>
      <c r="U2597" s="3">
        <f t="shared" ca="1" si="694"/>
        <v>111.45860564418672</v>
      </c>
      <c r="W2597" s="34">
        <f t="shared" si="687"/>
        <v>7</v>
      </c>
      <c r="X2597" s="73" t="b">
        <f>COUNTIF('Power Curve'!$D$2:$D$31,W2597)&gt;0</f>
        <v>1</v>
      </c>
      <c r="Y2597" s="73" t="b">
        <f t="shared" si="688"/>
        <v>0</v>
      </c>
      <c r="Z2597" s="73" t="b">
        <f t="shared" si="695"/>
        <v>1</v>
      </c>
      <c r="AA2597" s="34" t="str">
        <f t="shared" si="689"/>
        <v>Outer</v>
      </c>
      <c r="AB2597" s="35" t="str">
        <f t="shared" si="696"/>
        <v>0.5-0.6</v>
      </c>
      <c r="AC2597" s="36" t="str">
        <f t="shared" si="690"/>
        <v>11-12</v>
      </c>
      <c r="AD2597" s="36" t="str">
        <f t="shared" si="691"/>
        <v>Mar</v>
      </c>
      <c r="AE2597" s="35" t="str">
        <f t="shared" si="692"/>
        <v>305-315</v>
      </c>
      <c r="AF2597" s="36" t="str">
        <f t="shared" si="693"/>
        <v>HWS-HTI</v>
      </c>
    </row>
    <row r="2598" spans="5:32" x14ac:dyDescent="0.3">
      <c r="E2598" s="12">
        <v>40993.472222222219</v>
      </c>
      <c r="F2598" s="16">
        <v>9.06</v>
      </c>
      <c r="G2598" s="16">
        <v>1094.3800125122068</v>
      </c>
      <c r="H2598" s="29">
        <v>1.2109629586660964</v>
      </c>
      <c r="I2598" s="26">
        <v>308.3</v>
      </c>
      <c r="J2598" s="30">
        <v>0.16225165562913907</v>
      </c>
      <c r="K2598" s="31">
        <v>0.11983310176575568</v>
      </c>
      <c r="L2598" s="108">
        <f ca="1">REWS!R2598</f>
        <v>8.9748029918674774</v>
      </c>
      <c r="M2598" s="22">
        <f t="shared" si="680"/>
        <v>9.0252613684478877</v>
      </c>
      <c r="N2598" s="22">
        <f t="shared" ca="1" si="681"/>
        <v>8.9403910300145775</v>
      </c>
      <c r="O2598" s="22">
        <f t="shared" si="682"/>
        <v>0.75293321425418314</v>
      </c>
      <c r="P2598" s="81">
        <f t="shared" ca="1" si="683"/>
        <v>9</v>
      </c>
      <c r="Q2598" s="22">
        <f t="shared" ca="1" si="684"/>
        <v>0.93128454460737142</v>
      </c>
      <c r="R2598" s="3">
        <f ca="1">IF(N2598&gt;'Power Curve'!$C$37,0,INDEX(Ci,$P2598,1)*POWER(1-Q2598,3)+INDEX(Ci,$P2598,2)*3*Q2598*POWER(1-Q2598,2)+INDEX(Ci,$P2598,3)*3*POWER(Q2598,2)*(1-Q2598)+INDEX(Ci,$P2598,4)*POWER(Q2598,3))</f>
        <v>1175.7177401235492</v>
      </c>
      <c r="S2598" s="3">
        <f t="shared" si="685"/>
        <v>1094.3800125122068</v>
      </c>
      <c r="T2598" s="3">
        <f t="shared" ca="1" si="686"/>
        <v>81.337727611342416</v>
      </c>
      <c r="U2598" s="3">
        <f t="shared" ca="1" si="694"/>
        <v>81.337727611342416</v>
      </c>
      <c r="W2598" s="34">
        <f t="shared" si="687"/>
        <v>9</v>
      </c>
      <c r="X2598" s="73" t="b">
        <f>COUNTIF('Power Curve'!$D$2:$D$31,W2598)&gt;0</f>
        <v>1</v>
      </c>
      <c r="Y2598" s="73" t="b">
        <f t="shared" si="688"/>
        <v>0</v>
      </c>
      <c r="Z2598" s="73" t="b">
        <f t="shared" si="695"/>
        <v>1</v>
      </c>
      <c r="AA2598" s="34" t="str">
        <f t="shared" si="689"/>
        <v>Outer</v>
      </c>
      <c r="AB2598" s="35" t="str">
        <f t="shared" si="696"/>
        <v>0.7-0.8</v>
      </c>
      <c r="AC2598" s="36" t="str">
        <f t="shared" si="690"/>
        <v>11-12</v>
      </c>
      <c r="AD2598" s="36" t="str">
        <f t="shared" si="691"/>
        <v>Mar</v>
      </c>
      <c r="AE2598" s="35" t="str">
        <f t="shared" si="692"/>
        <v>305-315</v>
      </c>
      <c r="AF2598" s="36" t="str">
        <f t="shared" si="693"/>
        <v>HWS-HTI</v>
      </c>
    </row>
    <row r="2599" spans="5:32" x14ac:dyDescent="0.3">
      <c r="E2599" s="12">
        <v>40993.479166666664</v>
      </c>
      <c r="F2599" s="16">
        <v>7.79</v>
      </c>
      <c r="G2599" s="16">
        <v>965.78997802734398</v>
      </c>
      <c r="H2599" s="29">
        <v>1.2109271115515439</v>
      </c>
      <c r="I2599" s="26">
        <v>304</v>
      </c>
      <c r="J2599" s="30">
        <v>0.11296534017971759</v>
      </c>
      <c r="K2599" s="31">
        <v>2.9190005370682257E-2</v>
      </c>
      <c r="L2599" s="108">
        <f ca="1">REWS!R2599</f>
        <v>7.8395409487394065</v>
      </c>
      <c r="M2599" s="22">
        <f t="shared" si="680"/>
        <v>7.7600543387650305</v>
      </c>
      <c r="N2599" s="22">
        <f t="shared" ca="1" si="681"/>
        <v>7.8094048463660277</v>
      </c>
      <c r="O2599" s="22">
        <f t="shared" si="682"/>
        <v>0.55739138932097942</v>
      </c>
      <c r="P2599" s="81">
        <f t="shared" ca="1" si="683"/>
        <v>8</v>
      </c>
      <c r="Q2599" s="22">
        <f t="shared" ca="1" si="684"/>
        <v>0.79942757861878377</v>
      </c>
      <c r="R2599" s="3">
        <f ca="1">IF(N2599&gt;'Power Curve'!$C$37,0,INDEX(Ci,$P2599,1)*POWER(1-Q2599,3)+INDEX(Ci,$P2599,2)*3*Q2599*POWER(1-Q2599,2)+INDEX(Ci,$P2599,3)*3*POWER(Q2599,2)*(1-Q2599)+INDEX(Ci,$P2599,4)*POWER(Q2599,3))</f>
        <v>821.57002883130053</v>
      </c>
      <c r="S2599" s="3">
        <f t="shared" si="685"/>
        <v>965.78997802734398</v>
      </c>
      <c r="T2599" s="3">
        <f t="shared" ca="1" si="686"/>
        <v>-144.21994919604344</v>
      </c>
      <c r="U2599" s="3">
        <f t="shared" ca="1" si="694"/>
        <v>144.21994919604344</v>
      </c>
      <c r="W2599" s="34">
        <f t="shared" si="687"/>
        <v>8</v>
      </c>
      <c r="X2599" s="73" t="b">
        <f>COUNTIF('Power Curve'!$D$2:$D$31,W2599)&gt;0</f>
        <v>1</v>
      </c>
      <c r="Y2599" s="73" t="b">
        <f t="shared" si="688"/>
        <v>0</v>
      </c>
      <c r="Z2599" s="73" t="b">
        <f t="shared" si="695"/>
        <v>1</v>
      </c>
      <c r="AA2599" s="34" t="str">
        <f t="shared" si="689"/>
        <v>Outer</v>
      </c>
      <c r="AB2599" s="35" t="str">
        <f t="shared" si="696"/>
        <v>0.5-0.6</v>
      </c>
      <c r="AC2599" s="36" t="str">
        <f t="shared" si="690"/>
        <v>11-12</v>
      </c>
      <c r="AD2599" s="36" t="str">
        <f t="shared" si="691"/>
        <v>Mar</v>
      </c>
      <c r="AE2599" s="35" t="str">
        <f t="shared" si="692"/>
        <v>295-305</v>
      </c>
      <c r="AF2599" s="36" t="str">
        <f t="shared" si="693"/>
        <v>Inner-TI</v>
      </c>
    </row>
    <row r="2600" spans="5:32" x14ac:dyDescent="0.3">
      <c r="E2600" s="12">
        <v>40993.486111111109</v>
      </c>
      <c r="F2600" s="16">
        <v>8.65</v>
      </c>
      <c r="G2600" s="16">
        <v>1254.509948730474</v>
      </c>
      <c r="H2600" s="29">
        <v>1.210874227198351</v>
      </c>
      <c r="I2600" s="26">
        <v>295.2</v>
      </c>
      <c r="J2600" s="30">
        <v>0.12369942196531793</v>
      </c>
      <c r="K2600" s="31">
        <v>0.10054436972455884</v>
      </c>
      <c r="L2600" s="108">
        <f ca="1">REWS!R2600</f>
        <v>8.6228972374372574</v>
      </c>
      <c r="M2600" s="22">
        <f t="shared" si="680"/>
        <v>8.616622958800102</v>
      </c>
      <c r="N2600" s="22">
        <f t="shared" ca="1" si="681"/>
        <v>8.5896247754307335</v>
      </c>
      <c r="O2600" s="22">
        <f t="shared" si="682"/>
        <v>0.68977683076462915</v>
      </c>
      <c r="P2600" s="81">
        <f t="shared" ca="1" si="683"/>
        <v>9</v>
      </c>
      <c r="Q2600" s="22">
        <f t="shared" ca="1" si="684"/>
        <v>0.58067670784505043</v>
      </c>
      <c r="R2600" s="3">
        <f ca="1">IF(N2600&gt;'Power Curve'!$C$37,0,INDEX(Ci,$P2600,1)*POWER(1-Q2600,3)+INDEX(Ci,$P2600,2)*3*Q2600*POWER(1-Q2600,2)+INDEX(Ci,$P2600,3)*3*POWER(Q2600,2)*(1-Q2600)+INDEX(Ci,$P2600,4)*POWER(Q2600,3))</f>
        <v>1061.6240269612611</v>
      </c>
      <c r="S2600" s="3">
        <f t="shared" si="685"/>
        <v>1254.509948730474</v>
      </c>
      <c r="T2600" s="3">
        <f t="shared" ca="1" si="686"/>
        <v>-192.88592176921293</v>
      </c>
      <c r="U2600" s="3">
        <f t="shared" ca="1" si="694"/>
        <v>192.88592176921293</v>
      </c>
      <c r="W2600" s="34">
        <f t="shared" si="687"/>
        <v>9</v>
      </c>
      <c r="X2600" s="73" t="b">
        <f>COUNTIF('Power Curve'!$D$2:$D$31,W2600)&gt;0</f>
        <v>1</v>
      </c>
      <c r="Y2600" s="73" t="b">
        <f t="shared" si="688"/>
        <v>0</v>
      </c>
      <c r="Z2600" s="73" t="b">
        <f t="shared" si="695"/>
        <v>1</v>
      </c>
      <c r="AA2600" s="34" t="str">
        <f t="shared" si="689"/>
        <v>Inner</v>
      </c>
      <c r="AB2600" s="35" t="str">
        <f t="shared" si="696"/>
        <v>0.6-0.7</v>
      </c>
      <c r="AC2600" s="36" t="str">
        <f t="shared" si="690"/>
        <v>11-12</v>
      </c>
      <c r="AD2600" s="36" t="str">
        <f t="shared" si="691"/>
        <v>Mar</v>
      </c>
      <c r="AE2600" s="35" t="str">
        <f t="shared" si="692"/>
        <v>295-305</v>
      </c>
      <c r="AF2600" s="36" t="str">
        <f t="shared" si="693"/>
        <v>Inner-TI</v>
      </c>
    </row>
    <row r="2601" spans="5:32" x14ac:dyDescent="0.3">
      <c r="E2601" s="12">
        <v>40993.493055555555</v>
      </c>
      <c r="F2601" s="16">
        <v>7.9</v>
      </c>
      <c r="G2601" s="16">
        <v>933.04003143310547</v>
      </c>
      <c r="H2601" s="29">
        <v>1.2104307647390036</v>
      </c>
      <c r="I2601" s="26">
        <v>301.89999999999998</v>
      </c>
      <c r="J2601" s="30">
        <v>0.10253164556962026</v>
      </c>
      <c r="K2601" s="31">
        <v>0.10720869972097953</v>
      </c>
      <c r="L2601" s="108">
        <f ca="1">REWS!R2601</f>
        <v>7.8165684594512008</v>
      </c>
      <c r="M2601" s="22">
        <f t="shared" si="680"/>
        <v>7.8685561115665417</v>
      </c>
      <c r="N2601" s="22">
        <f t="shared" ca="1" si="681"/>
        <v>7.7854566484927856</v>
      </c>
      <c r="O2601" s="22">
        <f t="shared" si="682"/>
        <v>0.57416068807156695</v>
      </c>
      <c r="P2601" s="81">
        <f t="shared" ca="1" si="683"/>
        <v>8</v>
      </c>
      <c r="Q2601" s="22">
        <f t="shared" ca="1" si="684"/>
        <v>0.77532416856047837</v>
      </c>
      <c r="R2601" s="3">
        <f ca="1">IF(N2601&gt;'Power Curve'!$C$37,0,INDEX(Ci,$P2601,1)*POWER(1-Q2601,3)+INDEX(Ci,$P2601,2)*3*Q2601*POWER(1-Q2601,2)+INDEX(Ci,$P2601,3)*3*POWER(Q2601,2)*(1-Q2601)+INDEX(Ci,$P2601,4)*POWER(Q2601,3))</f>
        <v>814.51946078439607</v>
      </c>
      <c r="S2601" s="3">
        <f t="shared" si="685"/>
        <v>933.04003143310547</v>
      </c>
      <c r="T2601" s="3">
        <f t="shared" ca="1" si="686"/>
        <v>-118.52057064870939</v>
      </c>
      <c r="U2601" s="3">
        <f t="shared" ca="1" si="694"/>
        <v>118.52057064870939</v>
      </c>
      <c r="W2601" s="34">
        <f t="shared" si="687"/>
        <v>8</v>
      </c>
      <c r="X2601" s="73" t="b">
        <f>COUNTIF('Power Curve'!$D$2:$D$31,W2601)&gt;0</f>
        <v>1</v>
      </c>
      <c r="Y2601" s="73" t="b">
        <f t="shared" si="688"/>
        <v>0</v>
      </c>
      <c r="Z2601" s="73" t="b">
        <f t="shared" si="695"/>
        <v>1</v>
      </c>
      <c r="AA2601" s="34" t="str">
        <f t="shared" si="689"/>
        <v>Inner</v>
      </c>
      <c r="AB2601" s="35" t="str">
        <f t="shared" si="696"/>
        <v>0.5-0.6</v>
      </c>
      <c r="AC2601" s="36" t="str">
        <f t="shared" si="690"/>
        <v>11-12</v>
      </c>
      <c r="AD2601" s="36" t="str">
        <f t="shared" si="691"/>
        <v>Mar</v>
      </c>
      <c r="AE2601" s="35" t="str">
        <f t="shared" si="692"/>
        <v>295-305</v>
      </c>
      <c r="AF2601" s="36" t="str">
        <f t="shared" si="693"/>
        <v>Inner-TI</v>
      </c>
    </row>
    <row r="2602" spans="5:32" x14ac:dyDescent="0.3">
      <c r="E2602" s="12">
        <v>40993.5</v>
      </c>
      <c r="F2602" s="16">
        <v>10.039999999999999</v>
      </c>
      <c r="G2602" s="16">
        <v>1448.9500274658251</v>
      </c>
      <c r="H2602" s="29">
        <v>1.2104750963575293</v>
      </c>
      <c r="I2602" s="26">
        <v>302.39999999999998</v>
      </c>
      <c r="J2602" s="30">
        <v>0.15239043824701196</v>
      </c>
      <c r="K2602" s="31">
        <v>7.7179663574315188E-2</v>
      </c>
      <c r="L2602" s="108">
        <f ca="1">REWS!R2602</f>
        <v>10.038188589215055</v>
      </c>
      <c r="M2602" s="22">
        <f t="shared" si="680"/>
        <v>10.00016048120375</v>
      </c>
      <c r="N2602" s="22">
        <f t="shared" ca="1" si="681"/>
        <v>9.9983562582409178</v>
      </c>
      <c r="O2602" s="22">
        <f t="shared" si="682"/>
        <v>0.90360701479560723</v>
      </c>
      <c r="P2602" s="81">
        <f t="shared" ca="1" si="683"/>
        <v>11</v>
      </c>
      <c r="Q2602" s="22">
        <f t="shared" ca="1" si="684"/>
        <v>4.6999264268114092E-2</v>
      </c>
      <c r="R2602" s="3">
        <f ca="1">IF(N2602&gt;'Power Curve'!$C$37,0,INDEX(Ci,$P2602,1)*POWER(1-Q2602,3)+INDEX(Ci,$P2602,2)*3*Q2602*POWER(1-Q2602,2)+INDEX(Ci,$P2602,3)*3*POWER(Q2602,2)*(1-Q2602)+INDEX(Ci,$P2602,4)*POWER(Q2602,3))</f>
        <v>1532.9166681337822</v>
      </c>
      <c r="S2602" s="3">
        <f t="shared" si="685"/>
        <v>1448.9500274658251</v>
      </c>
      <c r="T2602" s="3">
        <f t="shared" ca="1" si="686"/>
        <v>83.966640667957108</v>
      </c>
      <c r="U2602" s="3">
        <f t="shared" ca="1" si="694"/>
        <v>83.966640667957108</v>
      </c>
      <c r="W2602" s="34">
        <f t="shared" si="687"/>
        <v>10</v>
      </c>
      <c r="X2602" s="73" t="b">
        <f>COUNTIF('Power Curve'!$D$2:$D$31,W2602)&gt;0</f>
        <v>1</v>
      </c>
      <c r="Y2602" s="73" t="b">
        <f t="shared" si="688"/>
        <v>0</v>
      </c>
      <c r="Z2602" s="73" t="b">
        <f t="shared" si="695"/>
        <v>1</v>
      </c>
      <c r="AA2602" s="34" t="str">
        <f t="shared" si="689"/>
        <v>Outer</v>
      </c>
      <c r="AB2602" s="35" t="str">
        <f t="shared" si="696"/>
        <v>0.9-1.0</v>
      </c>
      <c r="AC2602" s="36" t="str">
        <f t="shared" si="690"/>
        <v>12-13</v>
      </c>
      <c r="AD2602" s="36" t="str">
        <f t="shared" si="691"/>
        <v>Mar</v>
      </c>
      <c r="AE2602" s="35" t="str">
        <f t="shared" si="692"/>
        <v>295-305</v>
      </c>
      <c r="AF2602" s="36" t="str">
        <f t="shared" si="693"/>
        <v>HWS-HTI</v>
      </c>
    </row>
    <row r="2603" spans="5:32" x14ac:dyDescent="0.3">
      <c r="E2603" s="12">
        <v>40993.506944444445</v>
      </c>
      <c r="F2603" s="16">
        <v>9.89</v>
      </c>
      <c r="G2603" s="16">
        <v>844.36997604370163</v>
      </c>
      <c r="H2603" s="29">
        <v>1.2103421112096422</v>
      </c>
      <c r="I2603" s="26">
        <v>308.5</v>
      </c>
      <c r="J2603" s="30">
        <v>0.11830131445904953</v>
      </c>
      <c r="K2603" s="31">
        <v>0.10225320655280086</v>
      </c>
      <c r="L2603" s="108">
        <f ca="1">REWS!R2603</f>
        <v>9.8070335894532565</v>
      </c>
      <c r="M2603" s="22">
        <f t="shared" si="680"/>
        <v>9.850394938868078</v>
      </c>
      <c r="N2603" s="22">
        <f t="shared" ca="1" si="681"/>
        <v>9.7677607719777146</v>
      </c>
      <c r="O2603" s="22">
        <f t="shared" si="682"/>
        <v>0.88046026744646466</v>
      </c>
      <c r="P2603" s="81">
        <f t="shared" ca="1" si="683"/>
        <v>10</v>
      </c>
      <c r="Q2603" s="22">
        <f t="shared" ca="1" si="684"/>
        <v>0.80636734152421496</v>
      </c>
      <c r="R2603" s="3">
        <f ca="1">IF(N2603&gt;'Power Curve'!$C$37,0,INDEX(Ci,$P2603,1)*POWER(1-Q2603,3)+INDEX(Ci,$P2603,2)*3*Q2603*POWER(1-Q2603,2)+INDEX(Ci,$P2603,3)*3*POWER(Q2603,2)*(1-Q2603)+INDEX(Ci,$P2603,4)*POWER(Q2603,3))</f>
        <v>1462.6745658937048</v>
      </c>
      <c r="S2603" s="3">
        <f t="shared" si="685"/>
        <v>844.36997604370163</v>
      </c>
      <c r="T2603" s="3">
        <f t="shared" ca="1" si="686"/>
        <v>618.30458985000314</v>
      </c>
      <c r="U2603" s="3">
        <f t="shared" ca="1" si="694"/>
        <v>618.30458985000314</v>
      </c>
      <c r="W2603" s="34">
        <f t="shared" si="687"/>
        <v>10</v>
      </c>
      <c r="X2603" s="73" t="b">
        <f>COUNTIF('Power Curve'!$D$2:$D$31,W2603)&gt;0</f>
        <v>1</v>
      </c>
      <c r="Y2603" s="73" t="b">
        <f t="shared" si="688"/>
        <v>0</v>
      </c>
      <c r="Z2603" s="73" t="b">
        <f t="shared" si="695"/>
        <v>1</v>
      </c>
      <c r="AA2603" s="34" t="str">
        <f t="shared" si="689"/>
        <v>Inner</v>
      </c>
      <c r="AB2603" s="35" t="str">
        <f t="shared" si="696"/>
        <v>0.8-0.9</v>
      </c>
      <c r="AC2603" s="36" t="str">
        <f t="shared" si="690"/>
        <v>12-13</v>
      </c>
      <c r="AD2603" s="36" t="str">
        <f t="shared" si="691"/>
        <v>Mar</v>
      </c>
      <c r="AE2603" s="35" t="str">
        <f t="shared" si="692"/>
        <v>305-315</v>
      </c>
      <c r="AF2603" s="36" t="str">
        <f t="shared" si="693"/>
        <v>Inner-TI</v>
      </c>
    </row>
    <row r="2604" spans="5:32" x14ac:dyDescent="0.3">
      <c r="E2604" s="12">
        <v>40993.513888888891</v>
      </c>
      <c r="F2604" s="16">
        <v>9.65</v>
      </c>
      <c r="G2604" s="16">
        <v>1540.210021972656</v>
      </c>
      <c r="H2604" s="29">
        <v>1.2103777790104715</v>
      </c>
      <c r="I2604" s="26">
        <v>302.2</v>
      </c>
      <c r="J2604" s="30">
        <v>0.14196891191709846</v>
      </c>
      <c r="K2604" s="31">
        <v>0.10450882951227115</v>
      </c>
      <c r="L2604" s="108">
        <f ca="1">REWS!R2604</f>
        <v>9.5974790342424559</v>
      </c>
      <c r="M2604" s="22">
        <f t="shared" si="680"/>
        <v>9.6114504443931654</v>
      </c>
      <c r="N2604" s="22">
        <f t="shared" ca="1" si="681"/>
        <v>9.5591392879506465</v>
      </c>
      <c r="O2604" s="22">
        <f t="shared" si="682"/>
        <v>0.84353062556874114</v>
      </c>
      <c r="P2604" s="81">
        <f t="shared" ca="1" si="683"/>
        <v>10</v>
      </c>
      <c r="Q2604" s="22">
        <f t="shared" ca="1" si="684"/>
        <v>0.5846162232382357</v>
      </c>
      <c r="R2604" s="3">
        <f ca="1">IF(N2604&gt;'Power Curve'!$C$37,0,INDEX(Ci,$P2604,1)*POWER(1-Q2604,3)+INDEX(Ci,$P2604,2)*3*Q2604*POWER(1-Q2604,2)+INDEX(Ci,$P2604,3)*3*POWER(Q2604,2)*(1-Q2604)+INDEX(Ci,$P2604,4)*POWER(Q2604,3))</f>
        <v>1391.5597797409582</v>
      </c>
      <c r="S2604" s="3">
        <f t="shared" si="685"/>
        <v>1540.210021972656</v>
      </c>
      <c r="T2604" s="3">
        <f t="shared" ca="1" si="686"/>
        <v>-148.6502422316978</v>
      </c>
      <c r="U2604" s="3">
        <f t="shared" ca="1" si="694"/>
        <v>148.6502422316978</v>
      </c>
      <c r="W2604" s="34">
        <f t="shared" si="687"/>
        <v>10</v>
      </c>
      <c r="X2604" s="73" t="b">
        <f>COUNTIF('Power Curve'!$D$2:$D$31,W2604)&gt;0</f>
        <v>1</v>
      </c>
      <c r="Y2604" s="73" t="b">
        <f t="shared" si="688"/>
        <v>0</v>
      </c>
      <c r="Z2604" s="73" t="b">
        <f t="shared" si="695"/>
        <v>1</v>
      </c>
      <c r="AA2604" s="34" t="str">
        <f t="shared" si="689"/>
        <v>Outer</v>
      </c>
      <c r="AB2604" s="35" t="str">
        <f t="shared" si="696"/>
        <v>0.8-0.9</v>
      </c>
      <c r="AC2604" s="36" t="str">
        <f t="shared" si="690"/>
        <v>12-13</v>
      </c>
      <c r="AD2604" s="36" t="str">
        <f t="shared" si="691"/>
        <v>Mar</v>
      </c>
      <c r="AE2604" s="35" t="str">
        <f t="shared" si="692"/>
        <v>295-305</v>
      </c>
      <c r="AF2604" s="36" t="str">
        <f t="shared" si="693"/>
        <v>HWS-HTI</v>
      </c>
    </row>
    <row r="2605" spans="5:32" x14ac:dyDescent="0.3">
      <c r="E2605" s="12">
        <v>40993.520833333336</v>
      </c>
      <c r="F2605" s="16">
        <v>9.52</v>
      </c>
      <c r="G2605" s="16">
        <v>1273.340011596682</v>
      </c>
      <c r="H2605" s="29">
        <v>1.2101648431368288</v>
      </c>
      <c r="I2605" s="26">
        <v>305.7</v>
      </c>
      <c r="J2605" s="30">
        <v>0.16806722689075632</v>
      </c>
      <c r="K2605" s="31">
        <v>0.11371603602721342</v>
      </c>
      <c r="L2605" s="108">
        <f ca="1">REWS!R2605</f>
        <v>9.4802020587999785</v>
      </c>
      <c r="M2605" s="22">
        <f t="shared" si="680"/>
        <v>9.4814136932855337</v>
      </c>
      <c r="N2605" s="22">
        <f t="shared" ca="1" si="681"/>
        <v>9.4417770604432594</v>
      </c>
      <c r="O2605" s="22">
        <f t="shared" si="682"/>
        <v>0.8234330265012233</v>
      </c>
      <c r="P2605" s="81">
        <f t="shared" ca="1" si="683"/>
        <v>10</v>
      </c>
      <c r="Q2605" s="22">
        <f t="shared" ca="1" si="684"/>
        <v>0.45986778078673868</v>
      </c>
      <c r="R2605" s="3">
        <f ca="1">IF(N2605&gt;'Power Curve'!$C$37,0,INDEX(Ci,$P2605,1)*POWER(1-Q2605,3)+INDEX(Ci,$P2605,2)*3*Q2605*POWER(1-Q2605,2)+INDEX(Ci,$P2605,3)*3*POWER(Q2605,2)*(1-Q2605)+INDEX(Ci,$P2605,4)*POWER(Q2605,3))</f>
        <v>1349.8271707754589</v>
      </c>
      <c r="S2605" s="3">
        <f t="shared" si="685"/>
        <v>1273.340011596682</v>
      </c>
      <c r="T2605" s="3">
        <f t="shared" ca="1" si="686"/>
        <v>76.487159178776892</v>
      </c>
      <c r="U2605" s="3">
        <f t="shared" ca="1" si="694"/>
        <v>76.487159178776892</v>
      </c>
      <c r="W2605" s="34">
        <f t="shared" si="687"/>
        <v>9</v>
      </c>
      <c r="X2605" s="73" t="b">
        <f>COUNTIF('Power Curve'!$D$2:$D$31,W2605)&gt;0</f>
        <v>1</v>
      </c>
      <c r="Y2605" s="73" t="b">
        <f t="shared" si="688"/>
        <v>0</v>
      </c>
      <c r="Z2605" s="73" t="b">
        <f t="shared" si="695"/>
        <v>1</v>
      </c>
      <c r="AA2605" s="34" t="str">
        <f t="shared" si="689"/>
        <v>Outer</v>
      </c>
      <c r="AB2605" s="35" t="str">
        <f t="shared" si="696"/>
        <v>0.8-0.9</v>
      </c>
      <c r="AC2605" s="36" t="str">
        <f t="shared" si="690"/>
        <v>12-13</v>
      </c>
      <c r="AD2605" s="36" t="str">
        <f t="shared" si="691"/>
        <v>Mar</v>
      </c>
      <c r="AE2605" s="35" t="str">
        <f t="shared" si="692"/>
        <v>305-315</v>
      </c>
      <c r="AF2605" s="36" t="str">
        <f t="shared" si="693"/>
        <v>HWS-HTI</v>
      </c>
    </row>
    <row r="2606" spans="5:32" x14ac:dyDescent="0.3">
      <c r="E2606" s="12">
        <v>40993.527777777781</v>
      </c>
      <c r="F2606" s="16">
        <v>11.07</v>
      </c>
      <c r="G2606" s="16">
        <v>1735.9200592041041</v>
      </c>
      <c r="H2606" s="29">
        <v>1.2098016618906928</v>
      </c>
      <c r="I2606" s="26">
        <v>303.60000000000002</v>
      </c>
      <c r="J2606" s="30">
        <v>0.13279132791327913</v>
      </c>
      <c r="K2606" s="31">
        <v>0.14077095169924025</v>
      </c>
      <c r="L2606" s="108">
        <f ca="1">REWS!R2606</f>
        <v>11.107285153611535</v>
      </c>
      <c r="M2606" s="22">
        <f t="shared" si="680"/>
        <v>11.024028235187112</v>
      </c>
      <c r="N2606" s="22">
        <f t="shared" ca="1" si="681"/>
        <v>11.061158550107333</v>
      </c>
      <c r="O2606" s="22">
        <f t="shared" si="682"/>
        <v>1.0618490766930599</v>
      </c>
      <c r="P2606" s="81">
        <f t="shared" ca="1" si="683"/>
        <v>12</v>
      </c>
      <c r="Q2606" s="22">
        <f t="shared" ca="1" si="684"/>
        <v>7.786476850162341E-2</v>
      </c>
      <c r="R2606" s="3">
        <f ca="1">IF(N2606&gt;'Power Curve'!$C$37,0,INDEX(Ci,$P2606,1)*POWER(1-Q2606,3)+INDEX(Ci,$P2606,2)*3*Q2606*POWER(1-Q2606,2)+INDEX(Ci,$P2606,3)*3*POWER(Q2606,2)*(1-Q2606)+INDEX(Ci,$P2606,4)*POWER(Q2606,3))</f>
        <v>1790.3056621904295</v>
      </c>
      <c r="S2606" s="3">
        <f t="shared" si="685"/>
        <v>1735.9200592041041</v>
      </c>
      <c r="T2606" s="3">
        <f t="shared" ca="1" si="686"/>
        <v>54.385602986325466</v>
      </c>
      <c r="U2606" s="3">
        <f t="shared" ca="1" si="694"/>
        <v>54.385602986325466</v>
      </c>
      <c r="W2606" s="34">
        <f t="shared" si="687"/>
        <v>11</v>
      </c>
      <c r="X2606" s="73" t="b">
        <f>COUNTIF('Power Curve'!$D$2:$D$31,W2606)&gt;0</f>
        <v>1</v>
      </c>
      <c r="Y2606" s="73" t="b">
        <f t="shared" si="688"/>
        <v>0</v>
      </c>
      <c r="Z2606" s="73" t="b">
        <f t="shared" si="695"/>
        <v>1</v>
      </c>
      <c r="AA2606" s="34" t="str">
        <f t="shared" si="689"/>
        <v>Inner</v>
      </c>
      <c r="AB2606" s="35" t="str">
        <f t="shared" si="696"/>
        <v>1.0-1.1</v>
      </c>
      <c r="AC2606" s="36" t="str">
        <f t="shared" si="690"/>
        <v>12-13</v>
      </c>
      <c r="AD2606" s="36" t="str">
        <f t="shared" si="691"/>
        <v>Mar</v>
      </c>
      <c r="AE2606" s="35" t="str">
        <f t="shared" si="692"/>
        <v>295-305</v>
      </c>
      <c r="AF2606" s="36" t="str">
        <f t="shared" si="693"/>
        <v>Inner-TI</v>
      </c>
    </row>
    <row r="2607" spans="5:32" x14ac:dyDescent="0.3">
      <c r="E2607" s="12">
        <v>40993.534722222219</v>
      </c>
      <c r="F2607" s="16">
        <v>10.68</v>
      </c>
      <c r="G2607" s="16">
        <v>1804.550048828128</v>
      </c>
      <c r="H2607" s="29">
        <v>1.2098902596019727</v>
      </c>
      <c r="I2607" s="26">
        <v>300.7</v>
      </c>
      <c r="J2607" s="30">
        <v>0.14325842696629215</v>
      </c>
      <c r="K2607" s="31">
        <v>0.12515305988850289</v>
      </c>
      <c r="L2607" s="108">
        <f ca="1">REWS!R2607</f>
        <v>10.778221174170209</v>
      </c>
      <c r="M2607" s="22">
        <f t="shared" si="680"/>
        <v>10.635907458016506</v>
      </c>
      <c r="N2607" s="22">
        <f t="shared" ca="1" si="681"/>
        <v>10.733723124579434</v>
      </c>
      <c r="O2607" s="22">
        <f t="shared" si="682"/>
        <v>1.0018637594430779</v>
      </c>
      <c r="P2607" s="81">
        <f t="shared" ca="1" si="683"/>
        <v>11</v>
      </c>
      <c r="Q2607" s="22">
        <f t="shared" ca="1" si="684"/>
        <v>0.76067704138129533</v>
      </c>
      <c r="R2607" s="3">
        <f ca="1">IF(N2607&gt;'Power Curve'!$C$37,0,INDEX(Ci,$P2607,1)*POWER(1-Q2607,3)+INDEX(Ci,$P2607,2)*3*Q2607*POWER(1-Q2607,2)+INDEX(Ci,$P2607,3)*3*POWER(Q2607,2)*(1-Q2607)+INDEX(Ci,$P2607,4)*POWER(Q2607,3))</f>
        <v>1726.8280222186931</v>
      </c>
      <c r="S2607" s="3">
        <f t="shared" si="685"/>
        <v>1804.550048828128</v>
      </c>
      <c r="T2607" s="3">
        <f t="shared" ca="1" si="686"/>
        <v>-77.722026609434806</v>
      </c>
      <c r="U2607" s="3">
        <f t="shared" ca="1" si="694"/>
        <v>77.722026609434806</v>
      </c>
      <c r="W2607" s="34">
        <f t="shared" si="687"/>
        <v>11</v>
      </c>
      <c r="X2607" s="73" t="b">
        <f>COUNTIF('Power Curve'!$D$2:$D$31,W2607)&gt;0</f>
        <v>1</v>
      </c>
      <c r="Y2607" s="73" t="b">
        <f t="shared" si="688"/>
        <v>0</v>
      </c>
      <c r="Z2607" s="73" t="b">
        <f t="shared" si="695"/>
        <v>1</v>
      </c>
      <c r="AA2607" s="34" t="str">
        <f t="shared" si="689"/>
        <v>Outer</v>
      </c>
      <c r="AB2607" s="35" t="str">
        <f t="shared" si="696"/>
        <v>1.0-1.1</v>
      </c>
      <c r="AC2607" s="36" t="str">
        <f t="shared" si="690"/>
        <v>12-13</v>
      </c>
      <c r="AD2607" s="36" t="str">
        <f t="shared" si="691"/>
        <v>Mar</v>
      </c>
      <c r="AE2607" s="35" t="str">
        <f t="shared" si="692"/>
        <v>295-305</v>
      </c>
      <c r="AF2607" s="36" t="str">
        <f t="shared" si="693"/>
        <v>HWS-HTI</v>
      </c>
    </row>
    <row r="2608" spans="5:32" x14ac:dyDescent="0.3">
      <c r="E2608" s="12">
        <v>40993.541666666664</v>
      </c>
      <c r="F2608" s="16">
        <v>9.9499999999999993</v>
      </c>
      <c r="G2608" s="16">
        <v>1669.660049438482</v>
      </c>
      <c r="H2608" s="29">
        <v>1.2106081107318518</v>
      </c>
      <c r="I2608" s="26">
        <v>298.10000000000002</v>
      </c>
      <c r="J2608" s="30">
        <v>0.17386934673366836</v>
      </c>
      <c r="K2608" s="31">
        <v>8.192785220339005E-2</v>
      </c>
      <c r="L2608" s="108">
        <f ca="1">REWS!R2608</f>
        <v>9.9134563987627757</v>
      </c>
      <c r="M2608" s="22">
        <f t="shared" si="680"/>
        <v>9.9108806044089253</v>
      </c>
      <c r="N2608" s="22">
        <f t="shared" ca="1" si="681"/>
        <v>9.8744806779046783</v>
      </c>
      <c r="O2608" s="22">
        <f t="shared" si="682"/>
        <v>0.88980852203616712</v>
      </c>
      <c r="P2608" s="81">
        <f t="shared" ca="1" si="683"/>
        <v>10</v>
      </c>
      <c r="Q2608" s="22">
        <f t="shared" ca="1" si="684"/>
        <v>0.91980368578686145</v>
      </c>
      <c r="R2608" s="3">
        <f ca="1">IF(N2608&gt;'Power Curve'!$C$37,0,INDEX(Ci,$P2608,1)*POWER(1-Q2608,3)+INDEX(Ci,$P2608,2)*3*Q2608*POWER(1-Q2608,2)+INDEX(Ci,$P2608,3)*3*POWER(Q2608,2)*(1-Q2608)+INDEX(Ci,$P2608,4)*POWER(Q2608,3))</f>
        <v>1496.4818730359682</v>
      </c>
      <c r="S2608" s="3">
        <f t="shared" si="685"/>
        <v>1669.660049438482</v>
      </c>
      <c r="T2608" s="3">
        <f t="shared" ca="1" si="686"/>
        <v>-173.17817640251383</v>
      </c>
      <c r="U2608" s="3">
        <f t="shared" ca="1" si="694"/>
        <v>173.17817640251383</v>
      </c>
      <c r="W2608" s="34">
        <f t="shared" si="687"/>
        <v>10</v>
      </c>
      <c r="X2608" s="73" t="b">
        <f>COUNTIF('Power Curve'!$D$2:$D$31,W2608)&gt;0</f>
        <v>1</v>
      </c>
      <c r="Y2608" s="73" t="b">
        <f t="shared" si="688"/>
        <v>0</v>
      </c>
      <c r="Z2608" s="73" t="b">
        <f t="shared" si="695"/>
        <v>1</v>
      </c>
      <c r="AA2608" s="34" t="str">
        <f t="shared" si="689"/>
        <v>Outer</v>
      </c>
      <c r="AB2608" s="35" t="str">
        <f t="shared" si="696"/>
        <v>0.8-0.9</v>
      </c>
      <c r="AC2608" s="36" t="str">
        <f t="shared" si="690"/>
        <v>13-14</v>
      </c>
      <c r="AD2608" s="36" t="str">
        <f t="shared" si="691"/>
        <v>Mar</v>
      </c>
      <c r="AE2608" s="35" t="str">
        <f t="shared" si="692"/>
        <v>295-305</v>
      </c>
      <c r="AF2608" s="36" t="str">
        <f t="shared" si="693"/>
        <v>HWS-HTI</v>
      </c>
    </row>
    <row r="2609" spans="5:32" x14ac:dyDescent="0.3">
      <c r="E2609" s="12">
        <v>40993.548611111109</v>
      </c>
      <c r="F2609" s="16">
        <v>9.57</v>
      </c>
      <c r="G2609" s="16">
        <v>1012.0699691772461</v>
      </c>
      <c r="H2609" s="29">
        <v>1.2108384086756676</v>
      </c>
      <c r="I2609" s="26">
        <v>304.8</v>
      </c>
      <c r="J2609" s="30">
        <v>0.20271682340647856</v>
      </c>
      <c r="K2609" s="31">
        <v>0.1603898014305046</v>
      </c>
      <c r="L2609" s="108">
        <f ca="1">REWS!R2609</f>
        <v>9.4650657092513946</v>
      </c>
      <c r="M2609" s="22">
        <f t="shared" si="680"/>
        <v>9.5329790314269029</v>
      </c>
      <c r="N2609" s="22">
        <f t="shared" ca="1" si="681"/>
        <v>9.4284506726615813</v>
      </c>
      <c r="O2609" s="22">
        <f t="shared" si="682"/>
        <v>0.83140261573595009</v>
      </c>
      <c r="P2609" s="81">
        <f t="shared" ca="1" si="683"/>
        <v>10</v>
      </c>
      <c r="Q2609" s="22">
        <f t="shared" ca="1" si="684"/>
        <v>0.44570269416068298</v>
      </c>
      <c r="R2609" s="3">
        <f ca="1">IF(N2609&gt;'Power Curve'!$C$37,0,INDEX(Ci,$P2609,1)*POWER(1-Q2609,3)+INDEX(Ci,$P2609,2)*3*Q2609*POWER(1-Q2609,2)+INDEX(Ci,$P2609,3)*3*POWER(Q2609,2)*(1-Q2609)+INDEX(Ci,$P2609,4)*POWER(Q2609,3))</f>
        <v>1345.0526109115885</v>
      </c>
      <c r="S2609" s="3">
        <f t="shared" si="685"/>
        <v>1012.0699691772461</v>
      </c>
      <c r="T2609" s="3">
        <f t="shared" ca="1" si="686"/>
        <v>332.98264173434245</v>
      </c>
      <c r="U2609" s="3">
        <f t="shared" ca="1" si="694"/>
        <v>332.98264173434245</v>
      </c>
      <c r="W2609" s="34">
        <f t="shared" si="687"/>
        <v>10</v>
      </c>
      <c r="X2609" s="73" t="b">
        <f>COUNTIF('Power Curve'!$D$2:$D$31,W2609)&gt;0</f>
        <v>1</v>
      </c>
      <c r="Y2609" s="73" t="b">
        <f t="shared" si="688"/>
        <v>0</v>
      </c>
      <c r="Z2609" s="73" t="b">
        <f t="shared" si="695"/>
        <v>1</v>
      </c>
      <c r="AA2609" s="34" t="str">
        <f t="shared" si="689"/>
        <v>Outer</v>
      </c>
      <c r="AB2609" s="35" t="str">
        <f t="shared" si="696"/>
        <v>0.8-0.9</v>
      </c>
      <c r="AC2609" s="36" t="str">
        <f t="shared" si="690"/>
        <v>13-14</v>
      </c>
      <c r="AD2609" s="36" t="str">
        <f t="shared" si="691"/>
        <v>Mar</v>
      </c>
      <c r="AE2609" s="35" t="str">
        <f t="shared" si="692"/>
        <v>295-305</v>
      </c>
      <c r="AF2609" s="36" t="str">
        <f t="shared" si="693"/>
        <v>HWS-HTI</v>
      </c>
    </row>
    <row r="2610" spans="5:32" x14ac:dyDescent="0.3">
      <c r="E2610" s="12">
        <v>40993.555555555555</v>
      </c>
      <c r="F2610" s="16">
        <v>9.6999999999999993</v>
      </c>
      <c r="G2610" s="16">
        <v>1343.939987182622</v>
      </c>
      <c r="H2610" s="29">
        <v>1.2107053787749764</v>
      </c>
      <c r="I2610" s="26">
        <v>299.10000000000002</v>
      </c>
      <c r="J2610" s="30">
        <v>0.15876288659793816</v>
      </c>
      <c r="K2610" s="31">
        <v>0.14722929695215636</v>
      </c>
      <c r="L2610" s="108">
        <f ca="1">REWS!R2610</f>
        <v>9.6618592267934655</v>
      </c>
      <c r="M2610" s="22">
        <f t="shared" si="680"/>
        <v>9.6621222622876513</v>
      </c>
      <c r="N2610" s="22">
        <f t="shared" ca="1" si="681"/>
        <v>9.6241304258031448</v>
      </c>
      <c r="O2610" s="22">
        <f t="shared" si="682"/>
        <v>0.85136211836897824</v>
      </c>
      <c r="P2610" s="81">
        <f t="shared" ca="1" si="683"/>
        <v>10</v>
      </c>
      <c r="Q2610" s="22">
        <f t="shared" ca="1" si="684"/>
        <v>0.6536975911744346</v>
      </c>
      <c r="R2610" s="3">
        <f ca="1">IF(N2610&gt;'Power Curve'!$C$37,0,INDEX(Ci,$P2610,1)*POWER(1-Q2610,3)+INDEX(Ci,$P2610,2)*3*Q2610*POWER(1-Q2610,2)+INDEX(Ci,$P2610,3)*3*POWER(Q2610,2)*(1-Q2610)+INDEX(Ci,$P2610,4)*POWER(Q2610,3))</f>
        <v>1414.2581886293772</v>
      </c>
      <c r="S2610" s="3">
        <f t="shared" si="685"/>
        <v>1343.939987182622</v>
      </c>
      <c r="T2610" s="3">
        <f t="shared" ca="1" si="686"/>
        <v>70.318201446755211</v>
      </c>
      <c r="U2610" s="3">
        <f t="shared" ca="1" si="694"/>
        <v>70.318201446755211</v>
      </c>
      <c r="W2610" s="34">
        <f t="shared" si="687"/>
        <v>10</v>
      </c>
      <c r="X2610" s="73" t="b">
        <f>COUNTIF('Power Curve'!$D$2:$D$31,W2610)&gt;0</f>
        <v>1</v>
      </c>
      <c r="Y2610" s="73" t="b">
        <f t="shared" si="688"/>
        <v>0</v>
      </c>
      <c r="Z2610" s="73" t="b">
        <f t="shared" si="695"/>
        <v>1</v>
      </c>
      <c r="AA2610" s="34" t="str">
        <f t="shared" si="689"/>
        <v>Outer</v>
      </c>
      <c r="AB2610" s="35" t="str">
        <f t="shared" si="696"/>
        <v>0.8-0.9</v>
      </c>
      <c r="AC2610" s="36" t="str">
        <f t="shared" si="690"/>
        <v>13-14</v>
      </c>
      <c r="AD2610" s="36" t="str">
        <f t="shared" si="691"/>
        <v>Mar</v>
      </c>
      <c r="AE2610" s="35" t="str">
        <f t="shared" si="692"/>
        <v>295-305</v>
      </c>
      <c r="AF2610" s="36" t="str">
        <f t="shared" si="693"/>
        <v>HWS-HTI</v>
      </c>
    </row>
    <row r="2611" spans="5:32" x14ac:dyDescent="0.3">
      <c r="E2611" s="12">
        <v>40993.5625</v>
      </c>
      <c r="F2611" s="16">
        <v>10.45</v>
      </c>
      <c r="G2611" s="16">
        <v>1579.9099578857449</v>
      </c>
      <c r="H2611" s="29">
        <v>1.2107497188272087</v>
      </c>
      <c r="I2611" s="26">
        <v>301.5</v>
      </c>
      <c r="J2611" s="30">
        <v>0.12631578947368421</v>
      </c>
      <c r="K2611" s="31">
        <v>6.9524015272217674E-2</v>
      </c>
      <c r="L2611" s="108">
        <f ca="1">REWS!R2611</f>
        <v>10.369646831313608</v>
      </c>
      <c r="M2611" s="22">
        <f t="shared" si="680"/>
        <v>10.4093206427568</v>
      </c>
      <c r="N2611" s="22">
        <f t="shared" ca="1" si="681"/>
        <v>10.329280269788553</v>
      </c>
      <c r="O2611" s="22">
        <f t="shared" si="682"/>
        <v>0.96684403672402874</v>
      </c>
      <c r="P2611" s="81">
        <f t="shared" ca="1" si="683"/>
        <v>11</v>
      </c>
      <c r="Q2611" s="22">
        <f t="shared" ca="1" si="684"/>
        <v>0.36816292252569716</v>
      </c>
      <c r="R2611" s="3">
        <f ca="1">IF(N2611&gt;'Power Curve'!$C$37,0,INDEX(Ci,$P2611,1)*POWER(1-Q2611,3)+INDEX(Ci,$P2611,2)*3*Q2611*POWER(1-Q2611,2)+INDEX(Ci,$P2611,3)*3*POWER(Q2611,2)*(1-Q2611)+INDEX(Ci,$P2611,4)*POWER(Q2611,3))</f>
        <v>1626.0613296947545</v>
      </c>
      <c r="S2611" s="3">
        <f t="shared" si="685"/>
        <v>1579.9099578857449</v>
      </c>
      <c r="T2611" s="3">
        <f t="shared" ca="1" si="686"/>
        <v>46.151371809009561</v>
      </c>
      <c r="U2611" s="3">
        <f t="shared" ca="1" si="694"/>
        <v>46.151371809009561</v>
      </c>
      <c r="W2611" s="34">
        <f t="shared" si="687"/>
        <v>10</v>
      </c>
      <c r="X2611" s="73" t="b">
        <f>COUNTIF('Power Curve'!$D$2:$D$31,W2611)&gt;0</f>
        <v>1</v>
      </c>
      <c r="Y2611" s="73" t="b">
        <f t="shared" si="688"/>
        <v>0</v>
      </c>
      <c r="Z2611" s="73" t="b">
        <f t="shared" si="695"/>
        <v>1</v>
      </c>
      <c r="AA2611" s="34" t="str">
        <f t="shared" si="689"/>
        <v>Outer</v>
      </c>
      <c r="AB2611" s="35" t="str">
        <f t="shared" si="696"/>
        <v>0.9-1.0</v>
      </c>
      <c r="AC2611" s="36" t="str">
        <f t="shared" si="690"/>
        <v>13-14</v>
      </c>
      <c r="AD2611" s="36" t="str">
        <f t="shared" si="691"/>
        <v>Mar</v>
      </c>
      <c r="AE2611" s="35" t="str">
        <f t="shared" si="692"/>
        <v>295-305</v>
      </c>
      <c r="AF2611" s="36" t="str">
        <f t="shared" si="693"/>
        <v>Inner-TI</v>
      </c>
    </row>
    <row r="2612" spans="5:32" x14ac:dyDescent="0.3">
      <c r="E2612" s="12">
        <v>40993.569444444445</v>
      </c>
      <c r="F2612" s="16">
        <v>9.83</v>
      </c>
      <c r="G2612" s="16">
        <v>1225.740051269534</v>
      </c>
      <c r="H2612" s="29">
        <v>1.2107497188272087</v>
      </c>
      <c r="I2612" s="26">
        <v>303.5</v>
      </c>
      <c r="J2612" s="30">
        <v>0.12004069175991861</v>
      </c>
      <c r="K2612" s="31">
        <v>9.8242335176400991E-2</v>
      </c>
      <c r="L2612" s="108">
        <f ca="1">REWS!R2612</f>
        <v>9.8841965703169361</v>
      </c>
      <c r="M2612" s="22">
        <f t="shared" si="680"/>
        <v>9.7917341548611816</v>
      </c>
      <c r="N2612" s="22">
        <f t="shared" ca="1" si="681"/>
        <v>9.8457197508579952</v>
      </c>
      <c r="O2612" s="22">
        <f t="shared" si="682"/>
        <v>0.87139405418048532</v>
      </c>
      <c r="P2612" s="81">
        <f t="shared" ca="1" si="683"/>
        <v>10</v>
      </c>
      <c r="Q2612" s="22">
        <f t="shared" ca="1" si="684"/>
        <v>0.88923268412187495</v>
      </c>
      <c r="R2612" s="3">
        <f ca="1">IF(N2612&gt;'Power Curve'!$C$37,0,INDEX(Ci,$P2612,1)*POWER(1-Q2612,3)+INDEX(Ci,$P2612,2)*3*Q2612*POWER(1-Q2612,2)+INDEX(Ci,$P2612,3)*3*POWER(Q2612,2)*(1-Q2612)+INDEX(Ci,$P2612,4)*POWER(Q2612,3))</f>
        <v>1487.5886071372938</v>
      </c>
      <c r="S2612" s="3">
        <f t="shared" si="685"/>
        <v>1225.740051269534</v>
      </c>
      <c r="T2612" s="3">
        <f t="shared" ca="1" si="686"/>
        <v>261.84855586775984</v>
      </c>
      <c r="U2612" s="3">
        <f t="shared" ca="1" si="694"/>
        <v>261.84855586775984</v>
      </c>
      <c r="W2612" s="34">
        <f t="shared" si="687"/>
        <v>10</v>
      </c>
      <c r="X2612" s="73" t="b">
        <f>COUNTIF('Power Curve'!$D$2:$D$31,W2612)&gt;0</f>
        <v>1</v>
      </c>
      <c r="Y2612" s="73" t="b">
        <f t="shared" si="688"/>
        <v>0</v>
      </c>
      <c r="Z2612" s="73" t="b">
        <f t="shared" si="695"/>
        <v>1</v>
      </c>
      <c r="AA2612" s="34" t="str">
        <f t="shared" si="689"/>
        <v>Outer</v>
      </c>
      <c r="AB2612" s="35" t="str">
        <f t="shared" si="696"/>
        <v>0.8-0.9</v>
      </c>
      <c r="AC2612" s="36" t="str">
        <f t="shared" si="690"/>
        <v>13-14</v>
      </c>
      <c r="AD2612" s="36" t="str">
        <f t="shared" si="691"/>
        <v>Mar</v>
      </c>
      <c r="AE2612" s="35" t="str">
        <f t="shared" si="692"/>
        <v>295-305</v>
      </c>
      <c r="AF2612" s="36" t="str">
        <f t="shared" si="693"/>
        <v>Inner-TI</v>
      </c>
    </row>
    <row r="2613" spans="5:32" x14ac:dyDescent="0.3">
      <c r="E2613" s="12">
        <v>40993.576388888891</v>
      </c>
      <c r="F2613" s="16">
        <v>9.3800000000000008</v>
      </c>
      <c r="G2613" s="16">
        <v>1174.739974975588</v>
      </c>
      <c r="H2613" s="29">
        <v>1.2110686729154141</v>
      </c>
      <c r="I2613" s="26">
        <v>302</v>
      </c>
      <c r="J2613" s="30">
        <v>0.10127931769722813</v>
      </c>
      <c r="K2613" s="31">
        <v>0.10016629151528506</v>
      </c>
      <c r="L2613" s="108">
        <f ca="1">REWS!R2613</f>
        <v>9.4106752342766207</v>
      </c>
      <c r="M2613" s="22">
        <f t="shared" si="680"/>
        <v>9.344306293157727</v>
      </c>
      <c r="N2613" s="22">
        <f t="shared" ca="1" si="681"/>
        <v>9.3748647989887619</v>
      </c>
      <c r="O2613" s="22">
        <f t="shared" si="682"/>
        <v>0.80224263583483679</v>
      </c>
      <c r="P2613" s="81">
        <f t="shared" ca="1" si="683"/>
        <v>10</v>
      </c>
      <c r="Q2613" s="22">
        <f t="shared" ca="1" si="684"/>
        <v>0.38874438295560515</v>
      </c>
      <c r="R2613" s="3">
        <f ca="1">IF(N2613&gt;'Power Curve'!$C$37,0,INDEX(Ci,$P2613,1)*POWER(1-Q2613,3)+INDEX(Ci,$P2613,2)*3*Q2613*POWER(1-Q2613,2)+INDEX(Ci,$P2613,3)*3*POWER(Q2613,2)*(1-Q2613)+INDEX(Ci,$P2613,4)*POWER(Q2613,3))</f>
        <v>1325.8278930365564</v>
      </c>
      <c r="S2613" s="3">
        <f t="shared" si="685"/>
        <v>1174.739974975588</v>
      </c>
      <c r="T2613" s="3">
        <f t="shared" ca="1" si="686"/>
        <v>151.08791806096838</v>
      </c>
      <c r="U2613" s="3">
        <f t="shared" ca="1" si="694"/>
        <v>151.08791806096838</v>
      </c>
      <c r="W2613" s="34">
        <f t="shared" si="687"/>
        <v>9</v>
      </c>
      <c r="X2613" s="73" t="b">
        <f>COUNTIF('Power Curve'!$D$2:$D$31,W2613)&gt;0</f>
        <v>1</v>
      </c>
      <c r="Y2613" s="73" t="b">
        <f t="shared" si="688"/>
        <v>0</v>
      </c>
      <c r="Z2613" s="73" t="b">
        <f t="shared" si="695"/>
        <v>1</v>
      </c>
      <c r="AA2613" s="34" t="str">
        <f t="shared" si="689"/>
        <v>Inner</v>
      </c>
      <c r="AB2613" s="35" t="str">
        <f t="shared" si="696"/>
        <v>0.8-0.9</v>
      </c>
      <c r="AC2613" s="36" t="str">
        <f t="shared" si="690"/>
        <v>13-14</v>
      </c>
      <c r="AD2613" s="36" t="str">
        <f t="shared" si="691"/>
        <v>Mar</v>
      </c>
      <c r="AE2613" s="35" t="str">
        <f t="shared" si="692"/>
        <v>295-305</v>
      </c>
      <c r="AF2613" s="36" t="str">
        <f t="shared" si="693"/>
        <v>Inner-TI</v>
      </c>
    </row>
    <row r="2614" spans="5:32" x14ac:dyDescent="0.3">
      <c r="E2614" s="12">
        <v>40993.583333333336</v>
      </c>
      <c r="F2614" s="16">
        <v>8.1</v>
      </c>
      <c r="G2614" s="16">
        <v>951.40998077392601</v>
      </c>
      <c r="H2614" s="29">
        <v>1.2108912854228469</v>
      </c>
      <c r="I2614" s="26">
        <v>304.2</v>
      </c>
      <c r="J2614" s="30">
        <v>0.15555555555555556</v>
      </c>
      <c r="K2614" s="31">
        <v>0.11732064072315865</v>
      </c>
      <c r="L2614" s="108">
        <f ca="1">REWS!R2614</f>
        <v>8.0865617413001516</v>
      </c>
      <c r="M2614" s="22">
        <f t="shared" si="680"/>
        <v>8.0687830877938271</v>
      </c>
      <c r="N2614" s="22">
        <f t="shared" ca="1" si="681"/>
        <v>8.0553966193337381</v>
      </c>
      <c r="O2614" s="22">
        <f t="shared" si="682"/>
        <v>0.60510641269511323</v>
      </c>
      <c r="P2614" s="81">
        <f t="shared" ca="1" si="683"/>
        <v>9</v>
      </c>
      <c r="Q2614" s="22">
        <f t="shared" ca="1" si="684"/>
        <v>4.6689827126113942E-2</v>
      </c>
      <c r="R2614" s="3">
        <f ca="1">IF(N2614&gt;'Power Curve'!$C$37,0,INDEX(Ci,$P2614,1)*POWER(1-Q2614,3)+INDEX(Ci,$P2614,2)*3*Q2614*POWER(1-Q2614,2)+INDEX(Ci,$P2614,3)*3*POWER(Q2614,2)*(1-Q2614)+INDEX(Ci,$P2614,4)*POWER(Q2614,3))</f>
        <v>894.75515178143712</v>
      </c>
      <c r="S2614" s="3">
        <f t="shared" si="685"/>
        <v>951.40998077392601</v>
      </c>
      <c r="T2614" s="3">
        <f t="shared" ca="1" si="686"/>
        <v>-56.654828992488888</v>
      </c>
      <c r="U2614" s="3">
        <f t="shared" ca="1" si="694"/>
        <v>56.654828992488888</v>
      </c>
      <c r="W2614" s="34">
        <f t="shared" si="687"/>
        <v>8</v>
      </c>
      <c r="X2614" s="73" t="b">
        <f>COUNTIF('Power Curve'!$D$2:$D$31,W2614)&gt;0</f>
        <v>1</v>
      </c>
      <c r="Y2614" s="73" t="b">
        <f t="shared" si="688"/>
        <v>0</v>
      </c>
      <c r="Z2614" s="73" t="b">
        <f t="shared" si="695"/>
        <v>1</v>
      </c>
      <c r="AA2614" s="34" t="str">
        <f t="shared" si="689"/>
        <v>Outer</v>
      </c>
      <c r="AB2614" s="35" t="str">
        <f t="shared" si="696"/>
        <v>0.6-0.7</v>
      </c>
      <c r="AC2614" s="36" t="str">
        <f t="shared" si="690"/>
        <v>14-15</v>
      </c>
      <c r="AD2614" s="36" t="str">
        <f t="shared" si="691"/>
        <v>Mar</v>
      </c>
      <c r="AE2614" s="35" t="str">
        <f t="shared" si="692"/>
        <v>295-305</v>
      </c>
      <c r="AF2614" s="36" t="str">
        <f t="shared" si="693"/>
        <v>HWS-HTI</v>
      </c>
    </row>
    <row r="2615" spans="5:32" x14ac:dyDescent="0.3">
      <c r="E2615" s="12">
        <v>40993.590277777781</v>
      </c>
      <c r="F2615" s="16">
        <v>9.33</v>
      </c>
      <c r="G2615" s="16">
        <v>985.28000640869186</v>
      </c>
      <c r="H2615" s="29">
        <v>1.2108026111701025</v>
      </c>
      <c r="I2615" s="26">
        <v>305.60000000000002</v>
      </c>
      <c r="J2615" s="30">
        <v>9.8606645230439452E-2</v>
      </c>
      <c r="K2615" s="31">
        <v>8.6435007710038508E-2</v>
      </c>
      <c r="L2615" s="108">
        <f ca="1">REWS!R2615</f>
        <v>9.2997412745299766</v>
      </c>
      <c r="M2615" s="22">
        <f t="shared" si="680"/>
        <v>9.2938158669949846</v>
      </c>
      <c r="N2615" s="22">
        <f t="shared" ca="1" si="681"/>
        <v>9.2636744926232435</v>
      </c>
      <c r="O2615" s="22">
        <f t="shared" si="682"/>
        <v>0.79443917771147132</v>
      </c>
      <c r="P2615" s="81">
        <f t="shared" ca="1" si="683"/>
        <v>10</v>
      </c>
      <c r="Q2615" s="22">
        <f t="shared" ca="1" si="684"/>
        <v>0.27055629272077963</v>
      </c>
      <c r="R2615" s="3">
        <f ca="1">IF(N2615&gt;'Power Curve'!$C$37,0,INDEX(Ci,$P2615,1)*POWER(1-Q2615,3)+INDEX(Ci,$P2615,2)*3*Q2615*POWER(1-Q2615,2)+INDEX(Ci,$P2615,3)*3*POWER(Q2615,2)*(1-Q2615)+INDEX(Ci,$P2615,4)*POWER(Q2615,3))</f>
        <v>1286.0395887359521</v>
      </c>
      <c r="S2615" s="3">
        <f t="shared" si="685"/>
        <v>985.28000640869186</v>
      </c>
      <c r="T2615" s="3">
        <f t="shared" ca="1" si="686"/>
        <v>300.7595823272602</v>
      </c>
      <c r="U2615" s="3">
        <f t="shared" ca="1" si="694"/>
        <v>300.7595823272602</v>
      </c>
      <c r="W2615" s="34">
        <f t="shared" si="687"/>
        <v>9</v>
      </c>
      <c r="X2615" s="73" t="b">
        <f>COUNTIF('Power Curve'!$D$2:$D$31,W2615)&gt;0</f>
        <v>1</v>
      </c>
      <c r="Y2615" s="73" t="b">
        <f t="shared" si="688"/>
        <v>0</v>
      </c>
      <c r="Z2615" s="73" t="b">
        <f t="shared" si="695"/>
        <v>1</v>
      </c>
      <c r="AA2615" s="34" t="str">
        <f t="shared" si="689"/>
        <v>Outer</v>
      </c>
      <c r="AB2615" s="35" t="str">
        <f t="shared" si="696"/>
        <v>0.7-0.8</v>
      </c>
      <c r="AC2615" s="36" t="str">
        <f t="shared" si="690"/>
        <v>14-15</v>
      </c>
      <c r="AD2615" s="36" t="str">
        <f t="shared" si="691"/>
        <v>Mar</v>
      </c>
      <c r="AE2615" s="35" t="str">
        <f t="shared" si="692"/>
        <v>305-315</v>
      </c>
      <c r="AF2615" s="36" t="str">
        <f t="shared" si="693"/>
        <v>HWS-LTI</v>
      </c>
    </row>
    <row r="2616" spans="5:32" x14ac:dyDescent="0.3">
      <c r="E2616" s="12">
        <v>40993.597222222219</v>
      </c>
      <c r="F2616" s="16">
        <v>10.1</v>
      </c>
      <c r="G2616" s="16">
        <v>1521.7299652099609</v>
      </c>
      <c r="H2616" s="29">
        <v>1.210395089237448</v>
      </c>
      <c r="I2616" s="26">
        <v>306.8</v>
      </c>
      <c r="J2616" s="30">
        <v>7.6237623762376236E-2</v>
      </c>
      <c r="K2616" s="31">
        <v>0.12919257684853261</v>
      </c>
      <c r="L2616" s="108">
        <f ca="1">REWS!R2616</f>
        <v>10.084546460056554</v>
      </c>
      <c r="M2616" s="22">
        <f t="shared" si="680"/>
        <v>10.059700752560662</v>
      </c>
      <c r="N2616" s="22">
        <f t="shared" ca="1" si="681"/>
        <v>10.044308872620185</v>
      </c>
      <c r="O2616" s="22">
        <f t="shared" si="682"/>
        <v>0.91280915566662912</v>
      </c>
      <c r="P2616" s="81">
        <f t="shared" ca="1" si="683"/>
        <v>11</v>
      </c>
      <c r="Q2616" s="22">
        <f t="shared" ca="1" si="684"/>
        <v>9.159654106143339E-2</v>
      </c>
      <c r="R2616" s="3">
        <f ca="1">IF(N2616&gt;'Power Curve'!$C$37,0,INDEX(Ci,$P2616,1)*POWER(1-Q2616,3)+INDEX(Ci,$P2616,2)*3*Q2616*POWER(1-Q2616,2)+INDEX(Ci,$P2616,3)*3*POWER(Q2616,2)*(1-Q2616)+INDEX(Ci,$P2616,4)*POWER(Q2616,3))</f>
        <v>1546.1343743360349</v>
      </c>
      <c r="S2616" s="3">
        <f t="shared" si="685"/>
        <v>1521.7299652099609</v>
      </c>
      <c r="T2616" s="3">
        <f t="shared" ca="1" si="686"/>
        <v>24.404409126073915</v>
      </c>
      <c r="U2616" s="3">
        <f t="shared" ca="1" si="694"/>
        <v>24.404409126073915</v>
      </c>
      <c r="W2616" s="34">
        <f t="shared" si="687"/>
        <v>10</v>
      </c>
      <c r="X2616" s="73" t="b">
        <f>COUNTIF('Power Curve'!$D$2:$D$31,W2616)&gt;0</f>
        <v>1</v>
      </c>
      <c r="Y2616" s="73" t="b">
        <f t="shared" si="688"/>
        <v>0</v>
      </c>
      <c r="Z2616" s="73" t="b">
        <f t="shared" si="695"/>
        <v>1</v>
      </c>
      <c r="AA2616" s="34" t="str">
        <f t="shared" si="689"/>
        <v>Outer</v>
      </c>
      <c r="AB2616" s="35" t="str">
        <f t="shared" si="696"/>
        <v>0.9-1.0</v>
      </c>
      <c r="AC2616" s="36" t="str">
        <f t="shared" si="690"/>
        <v>14-15</v>
      </c>
      <c r="AD2616" s="36" t="str">
        <f t="shared" si="691"/>
        <v>Mar</v>
      </c>
      <c r="AE2616" s="35" t="str">
        <f t="shared" si="692"/>
        <v>305-315</v>
      </c>
      <c r="AF2616" s="36" t="str">
        <f t="shared" si="693"/>
        <v>HWS-LTI</v>
      </c>
    </row>
    <row r="2617" spans="5:32" x14ac:dyDescent="0.3">
      <c r="E2617" s="12">
        <v>40993.604166666664</v>
      </c>
      <c r="F2617" s="16">
        <v>9.64</v>
      </c>
      <c r="G2617" s="16">
        <v>1513.720016479497</v>
      </c>
      <c r="H2617" s="29">
        <v>1.210395089237448</v>
      </c>
      <c r="I2617" s="26">
        <v>304.60000000000002</v>
      </c>
      <c r="J2617" s="30">
        <v>0.11307053941908714</v>
      </c>
      <c r="K2617" s="31">
        <v>9.5050078469088403E-2</v>
      </c>
      <c r="L2617" s="108">
        <f ca="1">REWS!R2617</f>
        <v>9.6041504163003033</v>
      </c>
      <c r="M2617" s="22">
        <f t="shared" si="680"/>
        <v>9.6015361638301773</v>
      </c>
      <c r="N2617" s="22">
        <f t="shared" ca="1" si="681"/>
        <v>9.5658296208477189</v>
      </c>
      <c r="O2617" s="22">
        <f t="shared" si="682"/>
        <v>0.84199834154825759</v>
      </c>
      <c r="P2617" s="81">
        <f t="shared" ca="1" si="683"/>
        <v>10</v>
      </c>
      <c r="Q2617" s="22">
        <f t="shared" ca="1" si="684"/>
        <v>0.59172761355620884</v>
      </c>
      <c r="R2617" s="3">
        <f ca="1">IF(N2617&gt;'Power Curve'!$C$37,0,INDEX(Ci,$P2617,1)*POWER(1-Q2617,3)+INDEX(Ci,$P2617,2)*3*Q2617*POWER(1-Q2617,2)+INDEX(Ci,$P2617,3)*3*POWER(Q2617,2)*(1-Q2617)+INDEX(Ci,$P2617,4)*POWER(Q2617,3))</f>
        <v>1393.9134518944179</v>
      </c>
      <c r="S2617" s="3">
        <f t="shared" si="685"/>
        <v>1513.720016479497</v>
      </c>
      <c r="T2617" s="3">
        <f t="shared" ca="1" si="686"/>
        <v>-119.80656458507906</v>
      </c>
      <c r="U2617" s="3">
        <f t="shared" ca="1" si="694"/>
        <v>119.80656458507906</v>
      </c>
      <c r="W2617" s="34">
        <f t="shared" si="687"/>
        <v>10</v>
      </c>
      <c r="X2617" s="73" t="b">
        <f>COUNTIF('Power Curve'!$D$2:$D$31,W2617)&gt;0</f>
        <v>1</v>
      </c>
      <c r="Y2617" s="73" t="b">
        <f t="shared" si="688"/>
        <v>0</v>
      </c>
      <c r="Z2617" s="73" t="b">
        <f t="shared" si="695"/>
        <v>1</v>
      </c>
      <c r="AA2617" s="34" t="str">
        <f t="shared" si="689"/>
        <v>Outer</v>
      </c>
      <c r="AB2617" s="35" t="str">
        <f t="shared" si="696"/>
        <v>0.8-0.9</v>
      </c>
      <c r="AC2617" s="36" t="str">
        <f t="shared" si="690"/>
        <v>14-15</v>
      </c>
      <c r="AD2617" s="36" t="str">
        <f t="shared" si="691"/>
        <v>Mar</v>
      </c>
      <c r="AE2617" s="35" t="str">
        <f t="shared" si="692"/>
        <v>295-305</v>
      </c>
      <c r="AF2617" s="36" t="str">
        <f t="shared" si="693"/>
        <v>Inner-TI</v>
      </c>
    </row>
    <row r="2618" spans="5:32" x14ac:dyDescent="0.3">
      <c r="E2618" s="12">
        <v>40993.611111111109</v>
      </c>
      <c r="F2618" s="16">
        <v>8.59</v>
      </c>
      <c r="G2618" s="16">
        <v>1253.000022888184</v>
      </c>
      <c r="H2618" s="29">
        <v>1.210395089237448</v>
      </c>
      <c r="I2618" s="26">
        <v>302.5</v>
      </c>
      <c r="J2618" s="30">
        <v>0.12107101280558789</v>
      </c>
      <c r="K2618" s="31">
        <v>7.4611601523744117E-2</v>
      </c>
      <c r="L2618" s="108">
        <f ca="1">REWS!R2618</f>
        <v>8.6443041698279224</v>
      </c>
      <c r="M2618" s="22">
        <f t="shared" si="680"/>
        <v>8.5557256895540679</v>
      </c>
      <c r="N2618" s="22">
        <f t="shared" ca="1" si="681"/>
        <v>8.6098131844139818</v>
      </c>
      <c r="O2618" s="22">
        <f t="shared" si="682"/>
        <v>0.68036496149545256</v>
      </c>
      <c r="P2618" s="81">
        <f t="shared" ca="1" si="683"/>
        <v>9</v>
      </c>
      <c r="Q2618" s="22">
        <f t="shared" ca="1" si="684"/>
        <v>0.60085599906474718</v>
      </c>
      <c r="R2618" s="3">
        <f ca="1">IF(N2618&gt;'Power Curve'!$C$37,0,INDEX(Ci,$P2618,1)*POWER(1-Q2618,3)+INDEX(Ci,$P2618,2)*3*Q2618*POWER(1-Q2618,2)+INDEX(Ci,$P2618,3)*3*POWER(Q2618,2)*(1-Q2618)+INDEX(Ci,$P2618,4)*POWER(Q2618,3))</f>
        <v>1068.1200516121467</v>
      </c>
      <c r="S2618" s="3">
        <f t="shared" si="685"/>
        <v>1253.000022888184</v>
      </c>
      <c r="T2618" s="3">
        <f t="shared" ca="1" si="686"/>
        <v>-184.8799712760374</v>
      </c>
      <c r="U2618" s="3">
        <f t="shared" ca="1" si="694"/>
        <v>184.8799712760374</v>
      </c>
      <c r="W2618" s="34">
        <f t="shared" si="687"/>
        <v>9</v>
      </c>
      <c r="X2618" s="73" t="b">
        <f>COUNTIF('Power Curve'!$D$2:$D$31,W2618)&gt;0</f>
        <v>1</v>
      </c>
      <c r="Y2618" s="73" t="b">
        <f t="shared" si="688"/>
        <v>0</v>
      </c>
      <c r="Z2618" s="73" t="b">
        <f t="shared" si="695"/>
        <v>1</v>
      </c>
      <c r="AA2618" s="34" t="str">
        <f t="shared" si="689"/>
        <v>Outer</v>
      </c>
      <c r="AB2618" s="35" t="str">
        <f t="shared" si="696"/>
        <v>0.6-0.7</v>
      </c>
      <c r="AC2618" s="36" t="str">
        <f t="shared" si="690"/>
        <v>14-15</v>
      </c>
      <c r="AD2618" s="36" t="str">
        <f t="shared" si="691"/>
        <v>Mar</v>
      </c>
      <c r="AE2618" s="35" t="str">
        <f t="shared" si="692"/>
        <v>295-305</v>
      </c>
      <c r="AF2618" s="36" t="str">
        <f t="shared" si="693"/>
        <v>Inner-TI</v>
      </c>
    </row>
    <row r="2619" spans="5:32" x14ac:dyDescent="0.3">
      <c r="E2619" s="12">
        <v>40993.618055555555</v>
      </c>
      <c r="F2619" s="16">
        <v>8.4499999999999993</v>
      </c>
      <c r="G2619" s="16">
        <v>953.53998947143555</v>
      </c>
      <c r="H2619" s="29">
        <v>1.2103507751471578</v>
      </c>
      <c r="I2619" s="26">
        <v>303.89999999999998</v>
      </c>
      <c r="J2619" s="30">
        <v>0.11005917159763315</v>
      </c>
      <c r="K2619" s="31">
        <v>0.11273456717528894</v>
      </c>
      <c r="L2619" s="108">
        <f ca="1">REWS!R2619</f>
        <v>8.3603228884772438</v>
      </c>
      <c r="M2619" s="22">
        <f t="shared" si="680"/>
        <v>8.4161815814706884</v>
      </c>
      <c r="N2619" s="22">
        <f t="shared" ca="1" si="681"/>
        <v>8.3268633738639064</v>
      </c>
      <c r="O2619" s="22">
        <f t="shared" si="682"/>
        <v>0.65879796975960991</v>
      </c>
      <c r="P2619" s="81">
        <f t="shared" ca="1" si="683"/>
        <v>9</v>
      </c>
      <c r="Q2619" s="22">
        <f t="shared" ca="1" si="684"/>
        <v>0.31803397815236317</v>
      </c>
      <c r="R2619" s="3">
        <f ca="1">IF(N2619&gt;'Power Curve'!$C$37,0,INDEX(Ci,$P2619,1)*POWER(1-Q2619,3)+INDEX(Ci,$P2619,2)*3*Q2619*POWER(1-Q2619,2)+INDEX(Ci,$P2619,3)*3*POWER(Q2619,2)*(1-Q2619)+INDEX(Ci,$P2619,4)*POWER(Q2619,3))</f>
        <v>978.19201659115072</v>
      </c>
      <c r="S2619" s="3">
        <f t="shared" si="685"/>
        <v>953.53998947143555</v>
      </c>
      <c r="T2619" s="3">
        <f t="shared" ca="1" si="686"/>
        <v>24.652027119715171</v>
      </c>
      <c r="U2619" s="3">
        <f t="shared" ca="1" si="694"/>
        <v>24.652027119715171</v>
      </c>
      <c r="W2619" s="34">
        <f t="shared" si="687"/>
        <v>8</v>
      </c>
      <c r="X2619" s="73" t="b">
        <f>COUNTIF('Power Curve'!$D$2:$D$31,W2619)&gt;0</f>
        <v>1</v>
      </c>
      <c r="Y2619" s="73" t="b">
        <f t="shared" si="688"/>
        <v>0</v>
      </c>
      <c r="Z2619" s="73" t="b">
        <f t="shared" si="695"/>
        <v>1</v>
      </c>
      <c r="AA2619" s="34" t="str">
        <f t="shared" si="689"/>
        <v>Inner</v>
      </c>
      <c r="AB2619" s="35" t="str">
        <f t="shared" si="696"/>
        <v>0.6-0.7</v>
      </c>
      <c r="AC2619" s="36" t="str">
        <f t="shared" si="690"/>
        <v>14-15</v>
      </c>
      <c r="AD2619" s="36" t="str">
        <f t="shared" si="691"/>
        <v>Mar</v>
      </c>
      <c r="AE2619" s="35" t="str">
        <f t="shared" si="692"/>
        <v>295-305</v>
      </c>
      <c r="AF2619" s="36" t="str">
        <f t="shared" si="693"/>
        <v>Inner-TI</v>
      </c>
    </row>
    <row r="2620" spans="5:32" x14ac:dyDescent="0.3">
      <c r="E2620" s="12">
        <v>40993.625</v>
      </c>
      <c r="F2620" s="16">
        <v>7.69</v>
      </c>
      <c r="G2620" s="16">
        <v>808.11998367309616</v>
      </c>
      <c r="H2620" s="29">
        <v>1.2103507751471578</v>
      </c>
      <c r="I2620" s="26">
        <v>307.7</v>
      </c>
      <c r="J2620" s="30">
        <v>0.12093628088426528</v>
      </c>
      <c r="K2620" s="31">
        <v>0.18426737617420955</v>
      </c>
      <c r="L2620" s="108">
        <f ca="1">REWS!R2620</f>
        <v>7.6356734857299742</v>
      </c>
      <c r="M2620" s="22">
        <f t="shared" si="680"/>
        <v>7.6592232380484733</v>
      </c>
      <c r="N2620" s="22">
        <f t="shared" ca="1" si="681"/>
        <v>7.6051141482514435</v>
      </c>
      <c r="O2620" s="22">
        <f t="shared" si="682"/>
        <v>0.54180761766814445</v>
      </c>
      <c r="P2620" s="81">
        <f t="shared" ca="1" si="683"/>
        <v>8</v>
      </c>
      <c r="Q2620" s="22">
        <f t="shared" ca="1" si="684"/>
        <v>0.5938128390957268</v>
      </c>
      <c r="R2620" s="3">
        <f ca="1">IF(N2620&gt;'Power Curve'!$C$37,0,INDEX(Ci,$P2620,1)*POWER(1-Q2620,3)+INDEX(Ci,$P2620,2)*3*Q2620*POWER(1-Q2620,2)+INDEX(Ci,$P2620,3)*3*POWER(Q2620,2)*(1-Q2620)+INDEX(Ci,$P2620,4)*POWER(Q2620,3))</f>
        <v>761.98057496887213</v>
      </c>
      <c r="S2620" s="3">
        <f t="shared" si="685"/>
        <v>808.11998367309616</v>
      </c>
      <c r="T2620" s="3">
        <f t="shared" ca="1" si="686"/>
        <v>-46.139408704224024</v>
      </c>
      <c r="U2620" s="3">
        <f t="shared" ca="1" si="694"/>
        <v>46.139408704224024</v>
      </c>
      <c r="W2620" s="34">
        <f t="shared" si="687"/>
        <v>8</v>
      </c>
      <c r="X2620" s="73" t="b">
        <f>COUNTIF('Power Curve'!$D$2:$D$31,W2620)&gt;0</f>
        <v>1</v>
      </c>
      <c r="Y2620" s="73" t="b">
        <f t="shared" si="688"/>
        <v>0</v>
      </c>
      <c r="Z2620" s="73" t="b">
        <f t="shared" si="695"/>
        <v>1</v>
      </c>
      <c r="AA2620" s="34" t="str">
        <f t="shared" si="689"/>
        <v>Inner</v>
      </c>
      <c r="AB2620" s="35" t="str">
        <f t="shared" si="696"/>
        <v>0.5-0.6</v>
      </c>
      <c r="AC2620" s="36" t="str">
        <f t="shared" si="690"/>
        <v>15-16</v>
      </c>
      <c r="AD2620" s="36" t="str">
        <f t="shared" si="691"/>
        <v>Mar</v>
      </c>
      <c r="AE2620" s="35" t="str">
        <f t="shared" si="692"/>
        <v>305-315</v>
      </c>
      <c r="AF2620" s="36" t="str">
        <f t="shared" si="693"/>
        <v>Inner-TI</v>
      </c>
    </row>
    <row r="2621" spans="5:32" x14ac:dyDescent="0.3">
      <c r="E2621" s="12">
        <v>40993.631944444445</v>
      </c>
      <c r="F2621" s="16">
        <v>7.2</v>
      </c>
      <c r="G2621" s="16">
        <v>887.87002563476585</v>
      </c>
      <c r="H2621" s="29">
        <v>1.210395089237448</v>
      </c>
      <c r="I2621" s="26">
        <v>302.39999999999998</v>
      </c>
      <c r="J2621" s="30">
        <v>0.16805555555555554</v>
      </c>
      <c r="K2621" s="31">
        <v>0.11847711995957098</v>
      </c>
      <c r="L2621" s="108">
        <f ca="1">REWS!R2621</f>
        <v>7.2407923695265231</v>
      </c>
      <c r="M2621" s="22">
        <f t="shared" si="680"/>
        <v>7.1712718236076007</v>
      </c>
      <c r="N2621" s="22">
        <f t="shared" ca="1" si="681"/>
        <v>7.2119014305803431</v>
      </c>
      <c r="O2621" s="22">
        <f t="shared" si="682"/>
        <v>0.46639315361602529</v>
      </c>
      <c r="P2621" s="81">
        <f t="shared" ca="1" si="683"/>
        <v>8</v>
      </c>
      <c r="Q2621" s="22">
        <f t="shared" ca="1" si="684"/>
        <v>0.19805164552562762</v>
      </c>
      <c r="R2621" s="3">
        <f ca="1">IF(N2621&gt;'Power Curve'!$C$37,0,INDEX(Ci,$P2621,1)*POWER(1-Q2621,3)+INDEX(Ci,$P2621,2)*3*Q2621*POWER(1-Q2621,2)+INDEX(Ci,$P2621,3)*3*POWER(Q2621,2)*(1-Q2621)+INDEX(Ci,$P2621,4)*POWER(Q2621,3))</f>
        <v>652.08515304199784</v>
      </c>
      <c r="S2621" s="3">
        <f t="shared" si="685"/>
        <v>887.87002563476585</v>
      </c>
      <c r="T2621" s="3">
        <f t="shared" ca="1" si="686"/>
        <v>-235.78487259276801</v>
      </c>
      <c r="U2621" s="3">
        <f t="shared" ca="1" si="694"/>
        <v>235.78487259276801</v>
      </c>
      <c r="W2621" s="34">
        <f t="shared" si="687"/>
        <v>7</v>
      </c>
      <c r="X2621" s="73" t="b">
        <f>COUNTIF('Power Curve'!$D$2:$D$31,W2621)&gt;0</f>
        <v>1</v>
      </c>
      <c r="Y2621" s="73" t="b">
        <f t="shared" si="688"/>
        <v>0</v>
      </c>
      <c r="Z2621" s="73" t="b">
        <f t="shared" si="695"/>
        <v>1</v>
      </c>
      <c r="AA2621" s="34" t="str">
        <f t="shared" si="689"/>
        <v>Outer</v>
      </c>
      <c r="AB2621" s="35" t="str">
        <f t="shared" si="696"/>
        <v>0.4-0.5</v>
      </c>
      <c r="AC2621" s="36" t="str">
        <f t="shared" si="690"/>
        <v>15-16</v>
      </c>
      <c r="AD2621" s="36" t="str">
        <f t="shared" si="691"/>
        <v>Mar</v>
      </c>
      <c r="AE2621" s="35" t="str">
        <f t="shared" si="692"/>
        <v>295-305</v>
      </c>
      <c r="AF2621" s="36" t="str">
        <f t="shared" si="693"/>
        <v>LWS-HTI</v>
      </c>
    </row>
    <row r="2622" spans="5:32" x14ac:dyDescent="0.3">
      <c r="E2622" s="12">
        <v>40993.638888888891</v>
      </c>
      <c r="F2622" s="16">
        <v>7.6</v>
      </c>
      <c r="G2622" s="16">
        <v>717.21002006530762</v>
      </c>
      <c r="H2622" s="29">
        <v>1.2104394065727648</v>
      </c>
      <c r="I2622" s="26">
        <v>300.60000000000002</v>
      </c>
      <c r="J2622" s="30">
        <v>0.12763157894736843</v>
      </c>
      <c r="K2622" s="31">
        <v>0.16721175015986356</v>
      </c>
      <c r="L2622" s="108">
        <f ca="1">REWS!R2622</f>
        <v>7.5763696764094144</v>
      </c>
      <c r="M2622" s="22">
        <f t="shared" si="680"/>
        <v>7.5697681979036728</v>
      </c>
      <c r="N2622" s="22">
        <f t="shared" ca="1" si="681"/>
        <v>7.5462318726375957</v>
      </c>
      <c r="O2622" s="22">
        <f t="shared" si="682"/>
        <v>0.52798205284831257</v>
      </c>
      <c r="P2622" s="81">
        <f t="shared" ca="1" si="683"/>
        <v>8</v>
      </c>
      <c r="Q2622" s="22">
        <f t="shared" ca="1" si="684"/>
        <v>0.53454893782854596</v>
      </c>
      <c r="R2622" s="3">
        <f ca="1">IF(N2622&gt;'Power Curve'!$C$37,0,INDEX(Ci,$P2622,1)*POWER(1-Q2622,3)+INDEX(Ci,$P2622,2)*3*Q2622*POWER(1-Q2622,2)+INDEX(Ci,$P2622,3)*3*POWER(Q2622,2)*(1-Q2622)+INDEX(Ci,$P2622,4)*POWER(Q2622,3))</f>
        <v>745.07351537222723</v>
      </c>
      <c r="S2622" s="3">
        <f t="shared" si="685"/>
        <v>717.21002006530762</v>
      </c>
      <c r="T2622" s="3">
        <f t="shared" ca="1" si="686"/>
        <v>27.863495306919617</v>
      </c>
      <c r="U2622" s="3">
        <f t="shared" ca="1" si="694"/>
        <v>27.863495306919617</v>
      </c>
      <c r="W2622" s="34">
        <f t="shared" si="687"/>
        <v>8</v>
      </c>
      <c r="X2622" s="73" t="b">
        <f>COUNTIF('Power Curve'!$D$2:$D$31,W2622)&gt;0</f>
        <v>1</v>
      </c>
      <c r="Y2622" s="73" t="b">
        <f t="shared" si="688"/>
        <v>0</v>
      </c>
      <c r="Z2622" s="73" t="b">
        <f t="shared" si="695"/>
        <v>1</v>
      </c>
      <c r="AA2622" s="34" t="str">
        <f t="shared" si="689"/>
        <v>Inner</v>
      </c>
      <c r="AB2622" s="35" t="str">
        <f t="shared" si="696"/>
        <v>0.5-0.6</v>
      </c>
      <c r="AC2622" s="36" t="str">
        <f t="shared" si="690"/>
        <v>15-16</v>
      </c>
      <c r="AD2622" s="36" t="str">
        <f t="shared" si="691"/>
        <v>Mar</v>
      </c>
      <c r="AE2622" s="35" t="str">
        <f t="shared" si="692"/>
        <v>295-305</v>
      </c>
      <c r="AF2622" s="36" t="str">
        <f t="shared" si="693"/>
        <v>Inner-TI</v>
      </c>
    </row>
    <row r="2623" spans="5:32" x14ac:dyDescent="0.3">
      <c r="E2623" s="12">
        <v>40993.645833333336</v>
      </c>
      <c r="F2623" s="16">
        <v>7.91</v>
      </c>
      <c r="G2623" s="16">
        <v>688.02998781204246</v>
      </c>
      <c r="H2623" s="29">
        <v>1.2102178523428861</v>
      </c>
      <c r="I2623" s="26">
        <v>301.2</v>
      </c>
      <c r="J2623" s="30">
        <v>0.10366624525916561</v>
      </c>
      <c r="K2623" s="31">
        <v>0.12925466232297395</v>
      </c>
      <c r="L2623" s="108">
        <f ca="1">REWS!R2623</f>
        <v>7.8581596894853591</v>
      </c>
      <c r="M2623" s="22">
        <f t="shared" si="680"/>
        <v>7.8780543435695609</v>
      </c>
      <c r="N2623" s="22">
        <f t="shared" ca="1" si="681"/>
        <v>7.8264233974985293</v>
      </c>
      <c r="O2623" s="22">
        <f t="shared" si="682"/>
        <v>0.57562867044594157</v>
      </c>
      <c r="P2623" s="81">
        <f t="shared" ca="1" si="683"/>
        <v>8</v>
      </c>
      <c r="Q2623" s="22">
        <f t="shared" ca="1" si="684"/>
        <v>0.8165564297630804</v>
      </c>
      <c r="R2623" s="3">
        <f ca="1">IF(N2623&gt;'Power Curve'!$C$37,0,INDEX(Ci,$P2623,1)*POWER(1-Q2623,3)+INDEX(Ci,$P2623,2)*3*Q2623*POWER(1-Q2623,2)+INDEX(Ci,$P2623,3)*3*POWER(Q2623,2)*(1-Q2623)+INDEX(Ci,$P2623,4)*POWER(Q2623,3))</f>
        <v>826.58951960910167</v>
      </c>
      <c r="S2623" s="3">
        <f t="shared" si="685"/>
        <v>688.02998781204246</v>
      </c>
      <c r="T2623" s="3">
        <f t="shared" ca="1" si="686"/>
        <v>138.55953179705921</v>
      </c>
      <c r="U2623" s="3">
        <f t="shared" ca="1" si="694"/>
        <v>138.55953179705921</v>
      </c>
      <c r="W2623" s="34">
        <f t="shared" si="687"/>
        <v>8</v>
      </c>
      <c r="X2623" s="73" t="b">
        <f>COUNTIF('Power Curve'!$D$2:$D$31,W2623)&gt;0</f>
        <v>1</v>
      </c>
      <c r="Y2623" s="73" t="b">
        <f t="shared" si="688"/>
        <v>0</v>
      </c>
      <c r="Z2623" s="73" t="b">
        <f t="shared" si="695"/>
        <v>1</v>
      </c>
      <c r="AA2623" s="34" t="str">
        <f t="shared" si="689"/>
        <v>Inner</v>
      </c>
      <c r="AB2623" s="35" t="str">
        <f t="shared" si="696"/>
        <v>0.5-0.6</v>
      </c>
      <c r="AC2623" s="36" t="str">
        <f t="shared" si="690"/>
        <v>15-16</v>
      </c>
      <c r="AD2623" s="36" t="str">
        <f t="shared" si="691"/>
        <v>Mar</v>
      </c>
      <c r="AE2623" s="35" t="str">
        <f t="shared" si="692"/>
        <v>295-305</v>
      </c>
      <c r="AF2623" s="36" t="str">
        <f t="shared" si="693"/>
        <v>Inner-TI</v>
      </c>
    </row>
    <row r="2624" spans="5:32" x14ac:dyDescent="0.3">
      <c r="E2624" s="12">
        <v>40993.652777777781</v>
      </c>
      <c r="F2624" s="16">
        <v>8.5299999999999994</v>
      </c>
      <c r="G2624" s="16">
        <v>854.48003005981445</v>
      </c>
      <c r="H2624" s="29">
        <v>1.2099433310530521</v>
      </c>
      <c r="I2624" s="26">
        <v>303.10000000000002</v>
      </c>
      <c r="J2624" s="30">
        <v>8.4407971864009376E-2</v>
      </c>
      <c r="K2624" s="31">
        <v>0.10217514542949958</v>
      </c>
      <c r="L2624" s="108">
        <f ca="1">REWS!R2624</f>
        <v>8.6149506561682276</v>
      </c>
      <c r="M2624" s="22">
        <f t="shared" si="680"/>
        <v>8.4949079708047002</v>
      </c>
      <c r="N2624" s="22">
        <f t="shared" ca="1" si="681"/>
        <v>8.5795091438654936</v>
      </c>
      <c r="O2624" s="22">
        <f t="shared" si="682"/>
        <v>0.67096538701197328</v>
      </c>
      <c r="P2624" s="81">
        <f t="shared" ca="1" si="683"/>
        <v>9</v>
      </c>
      <c r="Q2624" s="22">
        <f t="shared" ca="1" si="684"/>
        <v>0.57056564483877226</v>
      </c>
      <c r="R2624" s="3">
        <f ca="1">IF(N2624&gt;'Power Curve'!$C$37,0,INDEX(Ci,$P2624,1)*POWER(1-Q2624,3)+INDEX(Ci,$P2624,2)*3*Q2624*POWER(1-Q2624,2)+INDEX(Ci,$P2624,3)*3*POWER(Q2624,2)*(1-Q2624)+INDEX(Ci,$P2624,4)*POWER(Q2624,3))</f>
        <v>1058.3731648314688</v>
      </c>
      <c r="S2624" s="3">
        <f t="shared" si="685"/>
        <v>854.48003005981445</v>
      </c>
      <c r="T2624" s="3">
        <f t="shared" ca="1" si="686"/>
        <v>203.89313477165433</v>
      </c>
      <c r="U2624" s="3">
        <f t="shared" ca="1" si="694"/>
        <v>203.89313477165433</v>
      </c>
      <c r="W2624" s="34">
        <f t="shared" si="687"/>
        <v>8</v>
      </c>
      <c r="X2624" s="73" t="b">
        <f>COUNTIF('Power Curve'!$D$2:$D$31,W2624)&gt;0</f>
        <v>1</v>
      </c>
      <c r="Y2624" s="73" t="b">
        <f t="shared" si="688"/>
        <v>0</v>
      </c>
      <c r="Z2624" s="73" t="b">
        <f t="shared" si="695"/>
        <v>1</v>
      </c>
      <c r="AA2624" s="34" t="str">
        <f t="shared" si="689"/>
        <v>Outer</v>
      </c>
      <c r="AB2624" s="35" t="str">
        <f t="shared" si="696"/>
        <v>0.6-0.7</v>
      </c>
      <c r="AC2624" s="36" t="str">
        <f t="shared" si="690"/>
        <v>15-16</v>
      </c>
      <c r="AD2624" s="36" t="str">
        <f t="shared" si="691"/>
        <v>Mar</v>
      </c>
      <c r="AE2624" s="35" t="str">
        <f t="shared" si="692"/>
        <v>295-305</v>
      </c>
      <c r="AF2624" s="36" t="str">
        <f t="shared" si="693"/>
        <v>HWS-LTI</v>
      </c>
    </row>
    <row r="2625" spans="5:32" x14ac:dyDescent="0.3">
      <c r="E2625" s="12">
        <v>40993.659722222219</v>
      </c>
      <c r="F2625" s="16">
        <v>7.18</v>
      </c>
      <c r="G2625" s="16">
        <v>554.39997291564919</v>
      </c>
      <c r="H2625" s="29">
        <v>1.210395089237448</v>
      </c>
      <c r="I2625" s="26">
        <v>301.8</v>
      </c>
      <c r="J2625" s="30">
        <v>0.15041782729805014</v>
      </c>
      <c r="K2625" s="31">
        <v>0.1099207904254514</v>
      </c>
      <c r="L2625" s="108">
        <f ca="1">REWS!R2625</f>
        <v>7.1767428883379347</v>
      </c>
      <c r="M2625" s="22">
        <f t="shared" si="680"/>
        <v>7.151351624097579</v>
      </c>
      <c r="N2625" s="22">
        <f t="shared" ca="1" si="681"/>
        <v>7.1481075083908419</v>
      </c>
      <c r="O2625" s="22">
        <f t="shared" si="682"/>
        <v>0.46331442256740035</v>
      </c>
      <c r="P2625" s="81">
        <f t="shared" ca="1" si="683"/>
        <v>8</v>
      </c>
      <c r="Q2625" s="22">
        <f t="shared" ca="1" si="684"/>
        <v>0.13384426449846357</v>
      </c>
      <c r="R2625" s="3">
        <f ca="1">IF(N2625&gt;'Power Curve'!$C$37,0,INDEX(Ci,$P2625,1)*POWER(1-Q2625,3)+INDEX(Ci,$P2625,2)*3*Q2625*POWER(1-Q2625,2)+INDEX(Ci,$P2625,3)*3*POWER(Q2625,2)*(1-Q2625)+INDEX(Ci,$P2625,4)*POWER(Q2625,3))</f>
        <v>635.03159744533457</v>
      </c>
      <c r="S2625" s="3">
        <f t="shared" si="685"/>
        <v>554.39997291564919</v>
      </c>
      <c r="T2625" s="3">
        <f t="shared" ca="1" si="686"/>
        <v>80.631624529685382</v>
      </c>
      <c r="U2625" s="3">
        <f t="shared" ca="1" si="694"/>
        <v>80.631624529685382</v>
      </c>
      <c r="W2625" s="34">
        <f t="shared" si="687"/>
        <v>7</v>
      </c>
      <c r="X2625" s="73" t="b">
        <f>COUNTIF('Power Curve'!$D$2:$D$31,W2625)&gt;0</f>
        <v>1</v>
      </c>
      <c r="Y2625" s="73" t="b">
        <f t="shared" si="688"/>
        <v>0</v>
      </c>
      <c r="Z2625" s="73" t="b">
        <f t="shared" si="695"/>
        <v>1</v>
      </c>
      <c r="AA2625" s="34" t="str">
        <f t="shared" si="689"/>
        <v>Outer</v>
      </c>
      <c r="AB2625" s="35" t="str">
        <f t="shared" si="696"/>
        <v>0.4-0.5</v>
      </c>
      <c r="AC2625" s="36" t="str">
        <f t="shared" si="690"/>
        <v>15-16</v>
      </c>
      <c r="AD2625" s="36" t="str">
        <f t="shared" si="691"/>
        <v>Mar</v>
      </c>
      <c r="AE2625" s="35" t="str">
        <f t="shared" si="692"/>
        <v>295-305</v>
      </c>
      <c r="AF2625" s="36" t="str">
        <f t="shared" si="693"/>
        <v>LWS-HTI</v>
      </c>
    </row>
    <row r="2626" spans="5:32" x14ac:dyDescent="0.3">
      <c r="E2626" s="12">
        <v>40993.666666666664</v>
      </c>
      <c r="F2626" s="16">
        <v>5.71</v>
      </c>
      <c r="G2626" s="16">
        <v>260.71000289916981</v>
      </c>
      <c r="H2626" s="29">
        <v>1.2109799726648252</v>
      </c>
      <c r="I2626" s="26">
        <v>296</v>
      </c>
      <c r="J2626" s="30">
        <v>0.17513134851138354</v>
      </c>
      <c r="K2626" s="31">
        <v>0.14843450182687939</v>
      </c>
      <c r="L2626" s="108">
        <f ca="1">REWS!R2626</f>
        <v>5.6862206736753249</v>
      </c>
      <c r="M2626" s="22">
        <f t="shared" si="680"/>
        <v>5.6881328658173214</v>
      </c>
      <c r="N2626" s="22">
        <f t="shared" ca="1" si="681"/>
        <v>5.6644446052929123</v>
      </c>
      <c r="O2626" s="22">
        <f t="shared" si="682"/>
        <v>0.23716924667287642</v>
      </c>
      <c r="P2626" s="81">
        <f t="shared" ca="1" si="683"/>
        <v>6</v>
      </c>
      <c r="Q2626" s="22">
        <f t="shared" ca="1" si="684"/>
        <v>0.63424699954639585</v>
      </c>
      <c r="R2626" s="3">
        <f ca="1">IF(N2626&gt;'Power Curve'!$C$37,0,INDEX(Ci,$P2626,1)*POWER(1-Q2626,3)+INDEX(Ci,$P2626,2)*3*Q2626*POWER(1-Q2626,2)+INDEX(Ci,$P2626,3)*3*POWER(Q2626,2)*(1-Q2626)+INDEX(Ci,$P2626,4)*POWER(Q2626,3))</f>
        <v>306.60225060989853</v>
      </c>
      <c r="S2626" s="3">
        <f t="shared" si="685"/>
        <v>260.71000289916981</v>
      </c>
      <c r="T2626" s="3">
        <f t="shared" ca="1" si="686"/>
        <v>45.892247710728725</v>
      </c>
      <c r="U2626" s="3">
        <f t="shared" ca="1" si="694"/>
        <v>45.892247710728725</v>
      </c>
      <c r="W2626" s="34">
        <f t="shared" si="687"/>
        <v>6</v>
      </c>
      <c r="X2626" s="73" t="b">
        <f>COUNTIF('Power Curve'!$D$2:$D$31,W2626)&gt;0</f>
        <v>1</v>
      </c>
      <c r="Y2626" s="73" t="b">
        <f t="shared" si="688"/>
        <v>0</v>
      </c>
      <c r="Z2626" s="73" t="b">
        <f t="shared" si="695"/>
        <v>1</v>
      </c>
      <c r="AA2626" s="34" t="str">
        <f t="shared" si="689"/>
        <v>Outer</v>
      </c>
      <c r="AB2626" s="35" t="str">
        <f t="shared" si="696"/>
        <v>0.2-0.3</v>
      </c>
      <c r="AC2626" s="36" t="str">
        <f t="shared" si="690"/>
        <v>16-17</v>
      </c>
      <c r="AD2626" s="36" t="str">
        <f t="shared" si="691"/>
        <v>Mar</v>
      </c>
      <c r="AE2626" s="35" t="str">
        <f t="shared" si="692"/>
        <v>295-305</v>
      </c>
      <c r="AF2626" s="36" t="str">
        <f t="shared" si="693"/>
        <v>LWS-HTI</v>
      </c>
    </row>
    <row r="2627" spans="5:32" x14ac:dyDescent="0.3">
      <c r="E2627" s="12">
        <v>40993.673611111109</v>
      </c>
      <c r="F2627" s="16">
        <v>5.92</v>
      </c>
      <c r="G2627" s="16">
        <v>408.0300102233885</v>
      </c>
      <c r="H2627" s="29">
        <v>1.210971467879792</v>
      </c>
      <c r="I2627" s="26">
        <v>280.60000000000002</v>
      </c>
      <c r="J2627" s="30">
        <v>0.12331081081081081</v>
      </c>
      <c r="K2627" s="31">
        <v>8.2404574314499185E-2</v>
      </c>
      <c r="L2627" s="108">
        <f ca="1">REWS!R2627</f>
        <v>5.9112601854563627</v>
      </c>
      <c r="M2627" s="22">
        <f t="shared" ref="M2627:M2690" si="697">F2627*(H2627/Ref_Density)^(1/3)</f>
        <v>5.8973148396741806</v>
      </c>
      <c r="N2627" s="22">
        <f t="shared" ref="N2627:N2690" ca="1" si="698">L2627*(H2627/Ref_Density)^(1/3)</f>
        <v>5.8886085156869861</v>
      </c>
      <c r="O2627" s="22">
        <f t="shared" ref="O2627:O2690" si="699">(M2627-CutInWindSpeed)/(RatedWindSpeed-CutInWindSpeed)</f>
        <v>0.26949899504722202</v>
      </c>
      <c r="P2627" s="81">
        <f t="shared" ref="P2627:P2690" ca="1" si="700">COUNTIF(xa,"&lt;"&amp;N2627)</f>
        <v>6</v>
      </c>
      <c r="Q2627" s="22">
        <f t="shared" ref="Q2627:Q2690" ca="1" si="701">(N2627-INDEX(xa,$P2627))/(INDEX(xb,$P2627)-INDEX(xa,$P2627))</f>
        <v>0.85767514857786475</v>
      </c>
      <c r="R2627" s="3">
        <f ca="1">IF(N2627&gt;'Power Curve'!$C$37,0,INDEX(Ci,$P2627,1)*POWER(1-Q2627,3)+INDEX(Ci,$P2627,2)*3*Q2627*POWER(1-Q2627,2)+INDEX(Ci,$P2627,3)*3*POWER(Q2627,2)*(1-Q2627)+INDEX(Ci,$P2627,4)*POWER(Q2627,3))</f>
        <v>343.2795238078142</v>
      </c>
      <c r="S2627" s="3">
        <f t="shared" ref="S2627:S2690" si="702">IF(Z2627,G2627,"")</f>
        <v>408.0300102233885</v>
      </c>
      <c r="T2627" s="3">
        <f t="shared" ref="T2627:T2690" ca="1" si="703">IF(Z2627,R2627-S2627,"")</f>
        <v>-64.750486415574301</v>
      </c>
      <c r="U2627" s="3">
        <f t="shared" ca="1" si="694"/>
        <v>64.750486415574301</v>
      </c>
      <c r="W2627" s="34">
        <f t="shared" ref="W2627:W2690" si="704">MROUND(M2627-Centre_First_Bin,Bin_Width)+Centre_First_Bin</f>
        <v>6</v>
      </c>
      <c r="X2627" s="73" t="b">
        <f>COUNTIF('Power Curve'!$D$2:$D$31,W2627)&gt;0</f>
        <v>1</v>
      </c>
      <c r="Y2627" s="73" t="b">
        <f t="shared" ref="Y2627:Y2690" si="705">(G2627&lt;0)</f>
        <v>0</v>
      </c>
      <c r="Z2627" s="73" t="b">
        <f t="shared" si="695"/>
        <v>1</v>
      </c>
      <c r="AA2627" s="34" t="str">
        <f t="shared" ref="AA2627:AA2690" si="706">IF(Z2627,IF(AND(J2627&gt;=LowerTurbLimit,J2627&lt;=UpperTurbLimit,K2627&gt;=LowerShearLimit,K2627&lt;=UpperShearLimit),"Inner","Outer"),"")</f>
        <v>Outer</v>
      </c>
      <c r="AB2627" s="35" t="str">
        <f t="shared" si="696"/>
        <v>0.2-0.3</v>
      </c>
      <c r="AC2627" s="36" t="str">
        <f t="shared" ref="AC2627:AC2690" si="707">IF(Z2627,HOUR(E2627)&amp;"-"&amp;HOUR(E2627)+1,"")</f>
        <v>16-17</v>
      </c>
      <c r="AD2627" s="36" t="str">
        <f t="shared" ref="AD2627:AD2690" si="708">IF(Z2627,TEXT(E2627,"mmm"),"")</f>
        <v>Mar</v>
      </c>
      <c r="AE2627" s="35" t="str">
        <f t="shared" ref="AE2627:AE2690" si="709">IF(Z2627,IF(OR(I2627&lt;5,I2627&gt;=355),"355-5",MROUND(I2627,10)-5&amp;"-"&amp;MROUND(I2627,10)+5),"")</f>
        <v>275-285</v>
      </c>
      <c r="AF2627" s="36" t="str">
        <f t="shared" ref="AF2627:AF2690" si="710">IF(Z2627,IF(O2627&lt;0.5,IF(J2627&lt;=LowerTurbLimit,"LWS-LTI",IF(J2627&gt;=UpperTurbLimit,"LWS-HTI","Inner-TI")),IF(J2627&lt;=LowerTurbLimit,"HWS-LTI",IF(J2627&gt;=UpperTurbLimit,"HWS-HTI","Inner-TI"))),"")</f>
        <v>Inner-TI</v>
      </c>
    </row>
    <row r="2628" spans="5:32" x14ac:dyDescent="0.3">
      <c r="E2628" s="12">
        <v>40993.680555555555</v>
      </c>
      <c r="F2628" s="16">
        <v>6.94</v>
      </c>
      <c r="G2628" s="16">
        <v>578.94997596740768</v>
      </c>
      <c r="H2628" s="29">
        <v>1.2112820529898556</v>
      </c>
      <c r="I2628" s="26">
        <v>291.3</v>
      </c>
      <c r="J2628" s="30">
        <v>0.10374639769452448</v>
      </c>
      <c r="K2628" s="31">
        <v>0.14121655560724236</v>
      </c>
      <c r="L2628" s="108">
        <f ca="1">REWS!R2628</f>
        <v>6.9210183079195744</v>
      </c>
      <c r="M2628" s="22">
        <f t="shared" si="697"/>
        <v>6.9139972382506834</v>
      </c>
      <c r="N2628" s="22">
        <f t="shared" ca="1" si="698"/>
        <v>6.8950866666914052</v>
      </c>
      <c r="O2628" s="22">
        <f t="shared" si="699"/>
        <v>0.42663053710397875</v>
      </c>
      <c r="P2628" s="81">
        <f t="shared" ca="1" si="700"/>
        <v>7</v>
      </c>
      <c r="Q2628" s="22">
        <f t="shared" ca="1" si="701"/>
        <v>0.8779753560921435</v>
      </c>
      <c r="R2628" s="3">
        <f ca="1">IF(N2628&gt;'Power Curve'!$C$37,0,INDEX(Ci,$P2628,1)*POWER(1-Q2628,3)+INDEX(Ci,$P2628,2)*3*Q2628*POWER(1-Q2628,2)+INDEX(Ci,$P2628,3)*3*POWER(Q2628,2)*(1-Q2628)+INDEX(Ci,$P2628,4)*POWER(Q2628,3))</f>
        <v>569.52193382990527</v>
      </c>
      <c r="S2628" s="3">
        <f t="shared" si="702"/>
        <v>578.94997596740768</v>
      </c>
      <c r="T2628" s="3">
        <f t="shared" ca="1" si="703"/>
        <v>-9.4280421375024162</v>
      </c>
      <c r="U2628" s="3">
        <f t="shared" ref="U2628:U2691" ca="1" si="711">IF(Z2628,ABS(T2628),"")</f>
        <v>9.4280421375024162</v>
      </c>
      <c r="W2628" s="34">
        <f t="shared" si="704"/>
        <v>7</v>
      </c>
      <c r="X2628" s="73" t="b">
        <f>COUNTIF('Power Curve'!$D$2:$D$31,W2628)&gt;0</f>
        <v>1</v>
      </c>
      <c r="Y2628" s="73" t="b">
        <f t="shared" si="705"/>
        <v>0</v>
      </c>
      <c r="Z2628" s="73" t="b">
        <f t="shared" ref="Z2628:Z2691" si="712">AND(X2628,NOT(Y2628))</f>
        <v>1</v>
      </c>
      <c r="AA2628" s="34" t="str">
        <f t="shared" si="706"/>
        <v>Inner</v>
      </c>
      <c r="AB2628" s="35" t="str">
        <f t="shared" ref="AB2628:AB2691" si="713">IF(Z2628,TEXT(ROUND(O2628+0.05,1)-0.1,"0.0")&amp;"-"&amp;TEXT(ROUND(O2628+0.05,1),"0.0"),"")</f>
        <v>0.4-0.5</v>
      </c>
      <c r="AC2628" s="36" t="str">
        <f t="shared" si="707"/>
        <v>16-17</v>
      </c>
      <c r="AD2628" s="36" t="str">
        <f t="shared" si="708"/>
        <v>Mar</v>
      </c>
      <c r="AE2628" s="35" t="str">
        <f t="shared" si="709"/>
        <v>285-295</v>
      </c>
      <c r="AF2628" s="36" t="str">
        <f t="shared" si="710"/>
        <v>Inner-TI</v>
      </c>
    </row>
    <row r="2629" spans="5:32" x14ac:dyDescent="0.3">
      <c r="E2629" s="12">
        <v>40993.6875</v>
      </c>
      <c r="F2629" s="16">
        <v>7.02</v>
      </c>
      <c r="G2629" s="16">
        <v>572.8900222778318</v>
      </c>
      <c r="H2629" s="29">
        <v>1.2115039971304722</v>
      </c>
      <c r="I2629" s="26">
        <v>297.5</v>
      </c>
      <c r="J2629" s="30">
        <v>9.2592592592592601E-2</v>
      </c>
      <c r="K2629" s="31">
        <v>0.19157997435558885</v>
      </c>
      <c r="L2629" s="108">
        <f ca="1">REWS!R2629</f>
        <v>7.0017607991414206</v>
      </c>
      <c r="M2629" s="22">
        <f t="shared" si="697"/>
        <v>6.9941246220334392</v>
      </c>
      <c r="N2629" s="22">
        <f t="shared" ca="1" si="698"/>
        <v>6.9759526499805622</v>
      </c>
      <c r="O2629" s="22">
        <f t="shared" si="699"/>
        <v>0.43901448256461278</v>
      </c>
      <c r="P2629" s="81">
        <f t="shared" ca="1" si="700"/>
        <v>7</v>
      </c>
      <c r="Q2629" s="22">
        <f t="shared" ca="1" si="701"/>
        <v>0.96017936802731929</v>
      </c>
      <c r="R2629" s="3">
        <f ca="1">IF(N2629&gt;'Power Curve'!$C$37,0,INDEX(Ci,$P2629,1)*POWER(1-Q2629,3)+INDEX(Ci,$P2629,2)*3*Q2629*POWER(1-Q2629,2)+INDEX(Ci,$P2629,3)*3*POWER(Q2629,2)*(1-Q2629)+INDEX(Ci,$P2629,4)*POWER(Q2629,3))</f>
        <v>590.27078240447202</v>
      </c>
      <c r="S2629" s="3">
        <f t="shared" si="702"/>
        <v>572.8900222778318</v>
      </c>
      <c r="T2629" s="3">
        <f t="shared" ca="1" si="703"/>
        <v>17.380760126640212</v>
      </c>
      <c r="U2629" s="3">
        <f t="shared" ca="1" si="711"/>
        <v>17.380760126640212</v>
      </c>
      <c r="W2629" s="34">
        <f t="shared" si="704"/>
        <v>7</v>
      </c>
      <c r="X2629" s="73" t="b">
        <f>COUNTIF('Power Curve'!$D$2:$D$31,W2629)&gt;0</f>
        <v>1</v>
      </c>
      <c r="Y2629" s="73" t="b">
        <f t="shared" si="705"/>
        <v>0</v>
      </c>
      <c r="Z2629" s="73" t="b">
        <f t="shared" si="712"/>
        <v>1</v>
      </c>
      <c r="AA2629" s="34" t="str">
        <f t="shared" si="706"/>
        <v>Outer</v>
      </c>
      <c r="AB2629" s="35" t="str">
        <f t="shared" si="713"/>
        <v>0.4-0.5</v>
      </c>
      <c r="AC2629" s="36" t="str">
        <f t="shared" si="707"/>
        <v>16-17</v>
      </c>
      <c r="AD2629" s="36" t="str">
        <f t="shared" si="708"/>
        <v>Mar</v>
      </c>
      <c r="AE2629" s="35" t="str">
        <f t="shared" si="709"/>
        <v>295-305</v>
      </c>
      <c r="AF2629" s="36" t="str">
        <f t="shared" si="710"/>
        <v>LWS-LTI</v>
      </c>
    </row>
    <row r="2630" spans="5:32" x14ac:dyDescent="0.3">
      <c r="E2630" s="12">
        <v>40993.694444444445</v>
      </c>
      <c r="F2630" s="16">
        <v>6.44</v>
      </c>
      <c r="G2630" s="16">
        <v>438.6300125122068</v>
      </c>
      <c r="H2630" s="29">
        <v>1.2120008105139968</v>
      </c>
      <c r="I2630" s="26">
        <v>293.8</v>
      </c>
      <c r="J2630" s="30">
        <v>9.6273291925465826E-2</v>
      </c>
      <c r="K2630" s="31">
        <v>0.13574043624217383</v>
      </c>
      <c r="L2630" s="108">
        <f ca="1">REWS!R2630</f>
        <v>6.4214174801416375</v>
      </c>
      <c r="M2630" s="22">
        <f t="shared" si="697"/>
        <v>6.4171394139084112</v>
      </c>
      <c r="N2630" s="22">
        <f t="shared" ca="1" si="698"/>
        <v>6.3986228579157345</v>
      </c>
      <c r="O2630" s="22">
        <f t="shared" si="699"/>
        <v>0.34983955869107602</v>
      </c>
      <c r="P2630" s="81">
        <f t="shared" ca="1" si="700"/>
        <v>7</v>
      </c>
      <c r="Q2630" s="22">
        <f t="shared" ca="1" si="701"/>
        <v>0.37329693381850593</v>
      </c>
      <c r="R2630" s="3">
        <f ca="1">IF(N2630&gt;'Power Curve'!$C$37,0,INDEX(Ci,$P2630,1)*POWER(1-Q2630,3)+INDEX(Ci,$P2630,2)*3*Q2630*POWER(1-Q2630,2)+INDEX(Ci,$P2630,3)*3*POWER(Q2630,2)*(1-Q2630)+INDEX(Ci,$P2630,4)*POWER(Q2630,3))</f>
        <v>446.80852182502662</v>
      </c>
      <c r="S2630" s="3">
        <f t="shared" si="702"/>
        <v>438.6300125122068</v>
      </c>
      <c r="T2630" s="3">
        <f t="shared" ca="1" si="703"/>
        <v>8.1785093128198127</v>
      </c>
      <c r="U2630" s="3">
        <f t="shared" ca="1" si="711"/>
        <v>8.1785093128198127</v>
      </c>
      <c r="W2630" s="34">
        <f t="shared" si="704"/>
        <v>6</v>
      </c>
      <c r="X2630" s="73" t="b">
        <f>COUNTIF('Power Curve'!$D$2:$D$31,W2630)&gt;0</f>
        <v>1</v>
      </c>
      <c r="Y2630" s="73" t="b">
        <f t="shared" si="705"/>
        <v>0</v>
      </c>
      <c r="Z2630" s="73" t="b">
        <f t="shared" si="712"/>
        <v>1</v>
      </c>
      <c r="AA2630" s="34" t="str">
        <f t="shared" si="706"/>
        <v>Outer</v>
      </c>
      <c r="AB2630" s="35" t="str">
        <f t="shared" si="713"/>
        <v>0.3-0.4</v>
      </c>
      <c r="AC2630" s="36" t="str">
        <f t="shared" si="707"/>
        <v>16-17</v>
      </c>
      <c r="AD2630" s="36" t="str">
        <f t="shared" si="708"/>
        <v>Mar</v>
      </c>
      <c r="AE2630" s="35" t="str">
        <f t="shared" si="709"/>
        <v>285-295</v>
      </c>
      <c r="AF2630" s="36" t="str">
        <f t="shared" si="710"/>
        <v>LWS-LTI</v>
      </c>
    </row>
    <row r="2631" spans="5:32" x14ac:dyDescent="0.3">
      <c r="E2631" s="12">
        <v>40993.708333333336</v>
      </c>
      <c r="F2631" s="16">
        <v>7.77</v>
      </c>
      <c r="G2631" s="16">
        <v>889.24000167846657</v>
      </c>
      <c r="H2631" s="29">
        <v>1.2119563905156563</v>
      </c>
      <c r="I2631" s="26">
        <v>293</v>
      </c>
      <c r="J2631" s="30">
        <v>9.6525096525096526E-2</v>
      </c>
      <c r="K2631" s="31">
        <v>0.22765156331728098</v>
      </c>
      <c r="L2631" s="108">
        <f ca="1">REWS!R2631</f>
        <v>7.8196403391076936</v>
      </c>
      <c r="M2631" s="22">
        <f t="shared" si="697"/>
        <v>7.7423236178541659</v>
      </c>
      <c r="N2631" s="22">
        <f t="shared" ca="1" si="698"/>
        <v>7.7917871403601877</v>
      </c>
      <c r="O2631" s="22">
        <f t="shared" si="699"/>
        <v>0.55465104924781294</v>
      </c>
      <c r="P2631" s="81">
        <f t="shared" ca="1" si="700"/>
        <v>8</v>
      </c>
      <c r="Q2631" s="22">
        <f t="shared" ca="1" si="701"/>
        <v>0.78169568938047496</v>
      </c>
      <c r="R2631" s="3">
        <f ca="1">IF(N2631&gt;'Power Curve'!$C$37,0,INDEX(Ci,$P2631,1)*POWER(1-Q2631,3)+INDEX(Ci,$P2631,2)*3*Q2631*POWER(1-Q2631,2)+INDEX(Ci,$P2631,3)*3*POWER(Q2631,2)*(1-Q2631)+INDEX(Ci,$P2631,4)*POWER(Q2631,3))</f>
        <v>816.38172777799446</v>
      </c>
      <c r="S2631" s="3">
        <f t="shared" si="702"/>
        <v>889.24000167846657</v>
      </c>
      <c r="T2631" s="3">
        <f t="shared" ca="1" si="703"/>
        <v>-72.858273900472113</v>
      </c>
      <c r="U2631" s="3">
        <f t="shared" ca="1" si="711"/>
        <v>72.858273900472113</v>
      </c>
      <c r="W2631" s="34">
        <f t="shared" si="704"/>
        <v>8</v>
      </c>
      <c r="X2631" s="73" t="b">
        <f>COUNTIF('Power Curve'!$D$2:$D$31,W2631)&gt;0</f>
        <v>1</v>
      </c>
      <c r="Y2631" s="73" t="b">
        <f t="shared" si="705"/>
        <v>0</v>
      </c>
      <c r="Z2631" s="73" t="b">
        <f t="shared" si="712"/>
        <v>1</v>
      </c>
      <c r="AA2631" s="34" t="str">
        <f t="shared" si="706"/>
        <v>Outer</v>
      </c>
      <c r="AB2631" s="35" t="str">
        <f t="shared" si="713"/>
        <v>0.5-0.6</v>
      </c>
      <c r="AC2631" s="36" t="str">
        <f t="shared" si="707"/>
        <v>17-18</v>
      </c>
      <c r="AD2631" s="36" t="str">
        <f t="shared" si="708"/>
        <v>Mar</v>
      </c>
      <c r="AE2631" s="35" t="str">
        <f t="shared" si="709"/>
        <v>285-295</v>
      </c>
      <c r="AF2631" s="36" t="str">
        <f t="shared" si="710"/>
        <v>HWS-LTI</v>
      </c>
    </row>
    <row r="2632" spans="5:32" x14ac:dyDescent="0.3">
      <c r="E2632" s="12">
        <v>40993.715277777781</v>
      </c>
      <c r="F2632" s="16">
        <v>6.95</v>
      </c>
      <c r="G2632" s="16">
        <v>551.28000259399391</v>
      </c>
      <c r="H2632" s="29">
        <v>1.2123644450495241</v>
      </c>
      <c r="I2632" s="26">
        <v>291.10000000000002</v>
      </c>
      <c r="J2632" s="30">
        <v>0.13093525179856116</v>
      </c>
      <c r="K2632" s="31">
        <v>0.17115262534102021</v>
      </c>
      <c r="L2632" s="108">
        <f ca="1">REWS!R2632</f>
        <v>7.0048834645750828</v>
      </c>
      <c r="M2632" s="22">
        <f t="shared" si="697"/>
        <v>6.9260215548423245</v>
      </c>
      <c r="N2632" s="22">
        <f t="shared" ca="1" si="698"/>
        <v>6.9807156640008063</v>
      </c>
      <c r="O2632" s="22">
        <f t="shared" si="699"/>
        <v>0.42848893399456001</v>
      </c>
      <c r="P2632" s="81">
        <f t="shared" ca="1" si="700"/>
        <v>7</v>
      </c>
      <c r="Q2632" s="22">
        <f t="shared" ca="1" si="701"/>
        <v>0.96502119206064008</v>
      </c>
      <c r="R2632" s="3">
        <f ca="1">IF(N2632&gt;'Power Curve'!$C$37,0,INDEX(Ci,$P2632,1)*POWER(1-Q2632,3)+INDEX(Ci,$P2632,2)*3*Q2632*POWER(1-Q2632,2)+INDEX(Ci,$P2632,3)*3*POWER(Q2632,2)*(1-Q2632)+INDEX(Ci,$P2632,4)*POWER(Q2632,3))</f>
        <v>591.49333396589532</v>
      </c>
      <c r="S2632" s="3">
        <f t="shared" si="702"/>
        <v>551.28000259399391</v>
      </c>
      <c r="T2632" s="3">
        <f t="shared" ca="1" si="703"/>
        <v>40.213331371901404</v>
      </c>
      <c r="U2632" s="3">
        <f t="shared" ca="1" si="711"/>
        <v>40.213331371901404</v>
      </c>
      <c r="W2632" s="34">
        <f t="shared" si="704"/>
        <v>7</v>
      </c>
      <c r="X2632" s="73" t="b">
        <f>COUNTIF('Power Curve'!$D$2:$D$31,W2632)&gt;0</f>
        <v>1</v>
      </c>
      <c r="Y2632" s="73" t="b">
        <f t="shared" si="705"/>
        <v>0</v>
      </c>
      <c r="Z2632" s="73" t="b">
        <f t="shared" si="712"/>
        <v>1</v>
      </c>
      <c r="AA2632" s="34" t="str">
        <f t="shared" si="706"/>
        <v>Inner</v>
      </c>
      <c r="AB2632" s="35" t="str">
        <f t="shared" si="713"/>
        <v>0.4-0.5</v>
      </c>
      <c r="AC2632" s="36" t="str">
        <f t="shared" si="707"/>
        <v>17-18</v>
      </c>
      <c r="AD2632" s="36" t="str">
        <f t="shared" si="708"/>
        <v>Mar</v>
      </c>
      <c r="AE2632" s="35" t="str">
        <f t="shared" si="709"/>
        <v>285-295</v>
      </c>
      <c r="AF2632" s="36" t="str">
        <f t="shared" si="710"/>
        <v>Inner-TI</v>
      </c>
    </row>
    <row r="2633" spans="5:32" x14ac:dyDescent="0.3">
      <c r="E2633" s="12">
        <v>40993.722222222219</v>
      </c>
      <c r="F2633" s="16">
        <v>6.86</v>
      </c>
      <c r="G2633" s="16">
        <v>616.09998774528526</v>
      </c>
      <c r="H2633" s="29">
        <v>1.2124088833935618</v>
      </c>
      <c r="I2633" s="26">
        <v>291.39999999999998</v>
      </c>
      <c r="J2633" s="30">
        <v>0.1326530612244898</v>
      </c>
      <c r="K2633" s="31">
        <v>0.20521943929251718</v>
      </c>
      <c r="L2633" s="108">
        <f ca="1">REWS!R2633</f>
        <v>6.9563263451659845</v>
      </c>
      <c r="M2633" s="22">
        <f t="shared" si="697"/>
        <v>6.8364155930011403</v>
      </c>
      <c r="N2633" s="22">
        <f t="shared" ca="1" si="698"/>
        <v>6.9324107720258548</v>
      </c>
      <c r="O2633" s="22">
        <f t="shared" si="699"/>
        <v>0.41464004374004387</v>
      </c>
      <c r="P2633" s="81">
        <f t="shared" ca="1" si="700"/>
        <v>7</v>
      </c>
      <c r="Q2633" s="22">
        <f t="shared" ca="1" si="701"/>
        <v>0.91591703534449054</v>
      </c>
      <c r="R2633" s="3">
        <f ca="1">IF(N2633&gt;'Power Curve'!$C$37,0,INDEX(Ci,$P2633,1)*POWER(1-Q2633,3)+INDEX(Ci,$P2633,2)*3*Q2633*POWER(1-Q2633,2)+INDEX(Ci,$P2633,3)*3*POWER(Q2633,2)*(1-Q2633)+INDEX(Ci,$P2633,4)*POWER(Q2633,3))</f>
        <v>579.09485588674454</v>
      </c>
      <c r="S2633" s="3">
        <f t="shared" si="702"/>
        <v>616.09998774528526</v>
      </c>
      <c r="T2633" s="3">
        <f t="shared" ca="1" si="703"/>
        <v>-37.005131858540722</v>
      </c>
      <c r="U2633" s="3">
        <f t="shared" ca="1" si="711"/>
        <v>37.005131858540722</v>
      </c>
      <c r="W2633" s="34">
        <f t="shared" si="704"/>
        <v>7</v>
      </c>
      <c r="X2633" s="73" t="b">
        <f>COUNTIF('Power Curve'!$D$2:$D$31,W2633)&gt;0</f>
        <v>1</v>
      </c>
      <c r="Y2633" s="73" t="b">
        <f t="shared" si="705"/>
        <v>0</v>
      </c>
      <c r="Z2633" s="73" t="b">
        <f t="shared" si="712"/>
        <v>1</v>
      </c>
      <c r="AA2633" s="34" t="str">
        <f t="shared" si="706"/>
        <v>Inner</v>
      </c>
      <c r="AB2633" s="35" t="str">
        <f t="shared" si="713"/>
        <v>0.4-0.5</v>
      </c>
      <c r="AC2633" s="36" t="str">
        <f t="shared" si="707"/>
        <v>17-18</v>
      </c>
      <c r="AD2633" s="36" t="str">
        <f t="shared" si="708"/>
        <v>Mar</v>
      </c>
      <c r="AE2633" s="35" t="str">
        <f t="shared" si="709"/>
        <v>285-295</v>
      </c>
      <c r="AF2633" s="36" t="str">
        <f t="shared" si="710"/>
        <v>Inner-TI</v>
      </c>
    </row>
    <row r="2634" spans="5:32" x14ac:dyDescent="0.3">
      <c r="E2634" s="12">
        <v>40993.736111111109</v>
      </c>
      <c r="F2634" s="16">
        <v>8.17</v>
      </c>
      <c r="G2634" s="16">
        <v>855.88000106811523</v>
      </c>
      <c r="H2634" s="29">
        <v>1.2120978839091712</v>
      </c>
      <c r="I2634" s="26">
        <v>288.7</v>
      </c>
      <c r="J2634" s="30">
        <v>0.10893512851897186</v>
      </c>
      <c r="K2634" s="31">
        <v>0.1623015321933631</v>
      </c>
      <c r="L2634" s="108">
        <f ca="1">REWS!R2634</f>
        <v>8.2553966576723603</v>
      </c>
      <c r="M2634" s="22">
        <f t="shared" si="697"/>
        <v>8.1412156349632969</v>
      </c>
      <c r="N2634" s="22">
        <f t="shared" ca="1" si="698"/>
        <v>8.2263114250019527</v>
      </c>
      <c r="O2634" s="22">
        <f t="shared" si="699"/>
        <v>0.61630109635224462</v>
      </c>
      <c r="P2634" s="81">
        <f t="shared" ca="1" si="700"/>
        <v>9</v>
      </c>
      <c r="Q2634" s="22">
        <f t="shared" ca="1" si="701"/>
        <v>0.21752744192768692</v>
      </c>
      <c r="R2634" s="3">
        <f ca="1">IF(N2634&gt;'Power Curve'!$C$37,0,INDEX(Ci,$P2634,1)*POWER(1-Q2634,3)+INDEX(Ci,$P2634,2)*3*Q2634*POWER(1-Q2634,2)+INDEX(Ci,$P2634,3)*3*POWER(Q2634,2)*(1-Q2634)+INDEX(Ci,$P2634,4)*POWER(Q2634,3))</f>
        <v>946.91470395921863</v>
      </c>
      <c r="S2634" s="3">
        <f t="shared" si="702"/>
        <v>855.88000106811523</v>
      </c>
      <c r="T2634" s="3">
        <f t="shared" ca="1" si="703"/>
        <v>91.034702891103393</v>
      </c>
      <c r="U2634" s="3">
        <f t="shared" ca="1" si="711"/>
        <v>91.034702891103393</v>
      </c>
      <c r="W2634" s="34">
        <f t="shared" si="704"/>
        <v>8</v>
      </c>
      <c r="X2634" s="73" t="b">
        <f>COUNTIF('Power Curve'!$D$2:$D$31,W2634)&gt;0</f>
        <v>1</v>
      </c>
      <c r="Y2634" s="73" t="b">
        <f t="shared" si="705"/>
        <v>0</v>
      </c>
      <c r="Z2634" s="73" t="b">
        <f t="shared" si="712"/>
        <v>1</v>
      </c>
      <c r="AA2634" s="34" t="str">
        <f t="shared" si="706"/>
        <v>Inner</v>
      </c>
      <c r="AB2634" s="35" t="str">
        <f t="shared" si="713"/>
        <v>0.6-0.7</v>
      </c>
      <c r="AC2634" s="36" t="str">
        <f t="shared" si="707"/>
        <v>17-18</v>
      </c>
      <c r="AD2634" s="36" t="str">
        <f t="shared" si="708"/>
        <v>Mar</v>
      </c>
      <c r="AE2634" s="35" t="str">
        <f t="shared" si="709"/>
        <v>285-295</v>
      </c>
      <c r="AF2634" s="36" t="str">
        <f t="shared" si="710"/>
        <v>Inner-TI</v>
      </c>
    </row>
    <row r="2635" spans="5:32" x14ac:dyDescent="0.3">
      <c r="E2635" s="12">
        <v>40993.743055555555</v>
      </c>
      <c r="F2635" s="16">
        <v>6.75</v>
      </c>
      <c r="G2635" s="16">
        <v>503.38997268676735</v>
      </c>
      <c r="H2635" s="29">
        <v>1.2124088833935618</v>
      </c>
      <c r="I2635" s="26">
        <v>292.2</v>
      </c>
      <c r="J2635" s="30">
        <v>0.15851851851851853</v>
      </c>
      <c r="K2635" s="31">
        <v>0.20103218088943728</v>
      </c>
      <c r="L2635" s="108">
        <f ca="1">REWS!R2635</f>
        <v>6.7609797056819225</v>
      </c>
      <c r="M2635" s="22">
        <f t="shared" si="697"/>
        <v>6.7267937686235699</v>
      </c>
      <c r="N2635" s="22">
        <f t="shared" ca="1" si="698"/>
        <v>6.7377357265143081</v>
      </c>
      <c r="O2635" s="22">
        <f t="shared" si="699"/>
        <v>0.39769763740780084</v>
      </c>
      <c r="P2635" s="81">
        <f t="shared" ca="1" si="700"/>
        <v>7</v>
      </c>
      <c r="Q2635" s="22">
        <f t="shared" ca="1" si="701"/>
        <v>0.71802084817405798</v>
      </c>
      <c r="R2635" s="3">
        <f ca="1">IF(N2635&gt;'Power Curve'!$C$37,0,INDEX(Ci,$P2635,1)*POWER(1-Q2635,3)+INDEX(Ci,$P2635,2)*3*Q2635*POWER(1-Q2635,2)+INDEX(Ci,$P2635,3)*3*POWER(Q2635,2)*(1-Q2635)+INDEX(Ci,$P2635,4)*POWER(Q2635,3))</f>
        <v>529.42700081964131</v>
      </c>
      <c r="S2635" s="3">
        <f t="shared" si="702"/>
        <v>503.38997268676735</v>
      </c>
      <c r="T2635" s="3">
        <f t="shared" ca="1" si="703"/>
        <v>26.037028132873957</v>
      </c>
      <c r="U2635" s="3">
        <f t="shared" ca="1" si="711"/>
        <v>26.037028132873957</v>
      </c>
      <c r="W2635" s="34">
        <f t="shared" si="704"/>
        <v>7</v>
      </c>
      <c r="X2635" s="73" t="b">
        <f>COUNTIF('Power Curve'!$D$2:$D$31,W2635)&gt;0</f>
        <v>1</v>
      </c>
      <c r="Y2635" s="73" t="b">
        <f t="shared" si="705"/>
        <v>0</v>
      </c>
      <c r="Z2635" s="73" t="b">
        <f t="shared" si="712"/>
        <v>1</v>
      </c>
      <c r="AA2635" s="34" t="str">
        <f t="shared" si="706"/>
        <v>Outer</v>
      </c>
      <c r="AB2635" s="35" t="str">
        <f t="shared" si="713"/>
        <v>0.3-0.4</v>
      </c>
      <c r="AC2635" s="36" t="str">
        <f t="shared" si="707"/>
        <v>17-18</v>
      </c>
      <c r="AD2635" s="36" t="str">
        <f t="shared" si="708"/>
        <v>Mar</v>
      </c>
      <c r="AE2635" s="35" t="str">
        <f t="shared" si="709"/>
        <v>285-295</v>
      </c>
      <c r="AF2635" s="36" t="str">
        <f t="shared" si="710"/>
        <v>LWS-HTI</v>
      </c>
    </row>
    <row r="2636" spans="5:32" x14ac:dyDescent="0.3">
      <c r="E2636" s="12">
        <v>40993.75</v>
      </c>
      <c r="F2636" s="16">
        <v>7.75</v>
      </c>
      <c r="G2636" s="16">
        <v>852.48002624511764</v>
      </c>
      <c r="H2636" s="29">
        <v>1.212497769590565</v>
      </c>
      <c r="I2636" s="26">
        <v>291.39999999999998</v>
      </c>
      <c r="J2636" s="30">
        <v>0.16903225806451613</v>
      </c>
      <c r="K2636" s="31">
        <v>0.17893099420176614</v>
      </c>
      <c r="L2636" s="108">
        <f ca="1">REWS!R2636</f>
        <v>7.7742216157020021</v>
      </c>
      <c r="M2636" s="22">
        <f t="shared" si="697"/>
        <v>7.7235445464379326</v>
      </c>
      <c r="N2636" s="22">
        <f t="shared" ca="1" si="698"/>
        <v>7.7476834790651727</v>
      </c>
      <c r="O2636" s="22">
        <f t="shared" si="699"/>
        <v>0.55174868322460047</v>
      </c>
      <c r="P2636" s="81">
        <f t="shared" ca="1" si="700"/>
        <v>8</v>
      </c>
      <c r="Q2636" s="22">
        <f t="shared" ca="1" si="701"/>
        <v>0.73730618504728551</v>
      </c>
      <c r="R2636" s="3">
        <f ca="1">IF(N2636&gt;'Power Curve'!$C$37,0,INDEX(Ci,$P2636,1)*POWER(1-Q2636,3)+INDEX(Ci,$P2636,2)*3*Q2636*POWER(1-Q2636,2)+INDEX(Ci,$P2636,3)*3*POWER(Q2636,2)*(1-Q2636)+INDEX(Ci,$P2636,4)*POWER(Q2636,3))</f>
        <v>803.43075137877531</v>
      </c>
      <c r="S2636" s="3">
        <f t="shared" si="702"/>
        <v>852.48002624511764</v>
      </c>
      <c r="T2636" s="3">
        <f t="shared" ca="1" si="703"/>
        <v>-49.04927486634233</v>
      </c>
      <c r="U2636" s="3">
        <f t="shared" ca="1" si="711"/>
        <v>49.04927486634233</v>
      </c>
      <c r="W2636" s="34">
        <f t="shared" si="704"/>
        <v>8</v>
      </c>
      <c r="X2636" s="73" t="b">
        <f>COUNTIF('Power Curve'!$D$2:$D$31,W2636)&gt;0</f>
        <v>1</v>
      </c>
      <c r="Y2636" s="73" t="b">
        <f t="shared" si="705"/>
        <v>0</v>
      </c>
      <c r="Z2636" s="73" t="b">
        <f t="shared" si="712"/>
        <v>1</v>
      </c>
      <c r="AA2636" s="34" t="str">
        <f t="shared" si="706"/>
        <v>Outer</v>
      </c>
      <c r="AB2636" s="35" t="str">
        <f t="shared" si="713"/>
        <v>0.5-0.6</v>
      </c>
      <c r="AC2636" s="36" t="str">
        <f t="shared" si="707"/>
        <v>18-19</v>
      </c>
      <c r="AD2636" s="36" t="str">
        <f t="shared" si="708"/>
        <v>Mar</v>
      </c>
      <c r="AE2636" s="35" t="str">
        <f t="shared" si="709"/>
        <v>285-295</v>
      </c>
      <c r="AF2636" s="36" t="str">
        <f t="shared" si="710"/>
        <v>HWS-HTI</v>
      </c>
    </row>
    <row r="2637" spans="5:32" x14ac:dyDescent="0.3">
      <c r="E2637" s="12">
        <v>40993.756944444445</v>
      </c>
      <c r="F2637" s="16">
        <v>8.75</v>
      </c>
      <c r="G2637" s="16">
        <v>1163.7399749755884</v>
      </c>
      <c r="H2637" s="29">
        <v>1.212586668954158</v>
      </c>
      <c r="I2637" s="26">
        <v>290.2</v>
      </c>
      <c r="J2637" s="30">
        <v>0.1462857142857143</v>
      </c>
      <c r="K2637" s="31">
        <v>0.25531073473970162</v>
      </c>
      <c r="L2637" s="108">
        <f ca="1">REWS!R2637</f>
        <v>8.7526574794147702</v>
      </c>
      <c r="M2637" s="22">
        <f t="shared" si="697"/>
        <v>8.720344051986272</v>
      </c>
      <c r="N2637" s="22">
        <f t="shared" ca="1" si="698"/>
        <v>8.7229925245357425</v>
      </c>
      <c r="O2637" s="22">
        <f t="shared" si="699"/>
        <v>0.70580726006976391</v>
      </c>
      <c r="P2637" s="81">
        <f t="shared" ca="1" si="700"/>
        <v>9</v>
      </c>
      <c r="Q2637" s="22">
        <f t="shared" ca="1" si="701"/>
        <v>0.71398422359522962</v>
      </c>
      <c r="R2637" s="3">
        <f ca="1">IF(N2637&gt;'Power Curve'!$C$37,0,INDEX(Ci,$P2637,1)*POWER(1-Q2637,3)+INDEX(Ci,$P2637,2)*3*Q2637*POWER(1-Q2637,2)+INDEX(Ci,$P2637,3)*3*POWER(Q2637,2)*(1-Q2637)+INDEX(Ci,$P2637,4)*POWER(Q2637,3))</f>
        <v>1104.7212888226591</v>
      </c>
      <c r="S2637" s="3">
        <f t="shared" si="702"/>
        <v>1163.7399749755884</v>
      </c>
      <c r="T2637" s="3">
        <f t="shared" ca="1" si="703"/>
        <v>-59.018686152929376</v>
      </c>
      <c r="U2637" s="3">
        <f t="shared" ca="1" si="711"/>
        <v>59.018686152929376</v>
      </c>
      <c r="W2637" s="34">
        <f t="shared" si="704"/>
        <v>9</v>
      </c>
      <c r="X2637" s="73" t="b">
        <f>COUNTIF('Power Curve'!$D$2:$D$31,W2637)&gt;0</f>
        <v>1</v>
      </c>
      <c r="Y2637" s="73" t="b">
        <f t="shared" si="705"/>
        <v>0</v>
      </c>
      <c r="Z2637" s="73" t="b">
        <f t="shared" si="712"/>
        <v>1</v>
      </c>
      <c r="AA2637" s="34" t="str">
        <f t="shared" si="706"/>
        <v>Outer</v>
      </c>
      <c r="AB2637" s="35" t="str">
        <f t="shared" si="713"/>
        <v>0.7-0.8</v>
      </c>
      <c r="AC2637" s="36" t="str">
        <f t="shared" si="707"/>
        <v>18-19</v>
      </c>
      <c r="AD2637" s="36" t="str">
        <f t="shared" si="708"/>
        <v>Mar</v>
      </c>
      <c r="AE2637" s="35" t="str">
        <f t="shared" si="709"/>
        <v>285-295</v>
      </c>
      <c r="AF2637" s="36" t="str">
        <f t="shared" si="710"/>
        <v>HWS-HTI</v>
      </c>
    </row>
    <row r="2638" spans="5:32" x14ac:dyDescent="0.3">
      <c r="E2638" s="12">
        <v>40993.763888888891</v>
      </c>
      <c r="F2638" s="16">
        <v>10.7</v>
      </c>
      <c r="G2638" s="16">
        <v>1688.8399963378929</v>
      </c>
      <c r="H2638" s="29">
        <v>1.212089660412152</v>
      </c>
      <c r="I2638" s="26">
        <v>286.60000000000002</v>
      </c>
      <c r="J2638" s="30">
        <v>0.1280373831775701</v>
      </c>
      <c r="K2638" s="31">
        <v>0.19227997366264668</v>
      </c>
      <c r="L2638" s="108">
        <f ca="1">REWS!R2638</f>
        <v>10.744055921811709</v>
      </c>
      <c r="M2638" s="22">
        <f t="shared" si="697"/>
        <v>10.662277881476788</v>
      </c>
      <c r="N2638" s="22">
        <f t="shared" ca="1" si="698"/>
        <v>10.706178487147916</v>
      </c>
      <c r="O2638" s="22">
        <f t="shared" si="699"/>
        <v>1.0059393933960268</v>
      </c>
      <c r="P2638" s="81">
        <f t="shared" ca="1" si="700"/>
        <v>11</v>
      </c>
      <c r="Q2638" s="22">
        <f t="shared" ca="1" si="701"/>
        <v>0.7339448121860993</v>
      </c>
      <c r="R2638" s="3">
        <f ca="1">IF(N2638&gt;'Power Curve'!$C$37,0,INDEX(Ci,$P2638,1)*POWER(1-Q2638,3)+INDEX(Ci,$P2638,2)*3*Q2638*POWER(1-Q2638,2)+INDEX(Ci,$P2638,3)*3*POWER(Q2638,2)*(1-Q2638)+INDEX(Ci,$P2638,4)*POWER(Q2638,3))</f>
        <v>1720.6592521359266</v>
      </c>
      <c r="S2638" s="3">
        <f t="shared" si="702"/>
        <v>1688.8399963378929</v>
      </c>
      <c r="T2638" s="3">
        <f t="shared" ca="1" si="703"/>
        <v>31.819255798033737</v>
      </c>
      <c r="U2638" s="3">
        <f t="shared" ca="1" si="711"/>
        <v>31.819255798033737</v>
      </c>
      <c r="W2638" s="34">
        <f t="shared" si="704"/>
        <v>11</v>
      </c>
      <c r="X2638" s="73" t="b">
        <f>COUNTIF('Power Curve'!$D$2:$D$31,W2638)&gt;0</f>
        <v>1</v>
      </c>
      <c r="Y2638" s="73" t="b">
        <f t="shared" si="705"/>
        <v>0</v>
      </c>
      <c r="Z2638" s="73" t="b">
        <f t="shared" si="712"/>
        <v>1</v>
      </c>
      <c r="AA2638" s="34" t="str">
        <f t="shared" si="706"/>
        <v>Inner</v>
      </c>
      <c r="AB2638" s="35" t="str">
        <f t="shared" si="713"/>
        <v>1.0-1.1</v>
      </c>
      <c r="AC2638" s="36" t="str">
        <f t="shared" si="707"/>
        <v>18-19</v>
      </c>
      <c r="AD2638" s="36" t="str">
        <f t="shared" si="708"/>
        <v>Mar</v>
      </c>
      <c r="AE2638" s="35" t="str">
        <f t="shared" si="709"/>
        <v>285-295</v>
      </c>
      <c r="AF2638" s="36" t="str">
        <f t="shared" si="710"/>
        <v>Inner-TI</v>
      </c>
    </row>
    <row r="2639" spans="5:32" x14ac:dyDescent="0.3">
      <c r="E2639" s="12">
        <v>40993.770833333336</v>
      </c>
      <c r="F2639" s="16">
        <v>9.93</v>
      </c>
      <c r="G2639" s="16">
        <v>1428.520034790042</v>
      </c>
      <c r="H2639" s="29">
        <v>1.2118592768209016</v>
      </c>
      <c r="I2639" s="26">
        <v>285.10000000000002</v>
      </c>
      <c r="J2639" s="30">
        <v>0.12688821752265861</v>
      </c>
      <c r="K2639" s="31">
        <v>0.1692661452719853</v>
      </c>
      <c r="L2639" s="108">
        <f ca="1">REWS!R2639</f>
        <v>9.9800685085718133</v>
      </c>
      <c r="M2639" s="22">
        <f t="shared" si="697"/>
        <v>9.8943655057227868</v>
      </c>
      <c r="N2639" s="22">
        <f t="shared" ca="1" si="698"/>
        <v>9.9442543399761547</v>
      </c>
      <c r="O2639" s="22">
        <f t="shared" si="699"/>
        <v>0.88725606029648729</v>
      </c>
      <c r="P2639" s="81">
        <f t="shared" ca="1" si="700"/>
        <v>10</v>
      </c>
      <c r="Q2639" s="22">
        <f t="shared" ca="1" si="701"/>
        <v>0.99396856704736669</v>
      </c>
      <c r="R2639" s="3">
        <f ca="1">IF(N2639&gt;'Power Curve'!$C$37,0,INDEX(Ci,$P2639,1)*POWER(1-Q2639,3)+INDEX(Ci,$P2639,2)*3*Q2639*POWER(1-Q2639,2)+INDEX(Ci,$P2639,3)*3*POWER(Q2639,2)*(1-Q2639)+INDEX(Ci,$P2639,4)*POWER(Q2639,3))</f>
        <v>1517.3013351232535</v>
      </c>
      <c r="S2639" s="3">
        <f t="shared" si="702"/>
        <v>1428.520034790042</v>
      </c>
      <c r="T2639" s="3">
        <f t="shared" ca="1" si="703"/>
        <v>88.781300333211448</v>
      </c>
      <c r="U2639" s="3">
        <f t="shared" ca="1" si="711"/>
        <v>88.781300333211448</v>
      </c>
      <c r="W2639" s="34">
        <f t="shared" si="704"/>
        <v>10</v>
      </c>
      <c r="X2639" s="73" t="b">
        <f>COUNTIF('Power Curve'!$D$2:$D$31,W2639)&gt;0</f>
        <v>1</v>
      </c>
      <c r="Y2639" s="73" t="b">
        <f t="shared" si="705"/>
        <v>0</v>
      </c>
      <c r="Z2639" s="73" t="b">
        <f t="shared" si="712"/>
        <v>1</v>
      </c>
      <c r="AA2639" s="34" t="str">
        <f t="shared" si="706"/>
        <v>Inner</v>
      </c>
      <c r="AB2639" s="35" t="str">
        <f t="shared" si="713"/>
        <v>0.8-0.9</v>
      </c>
      <c r="AC2639" s="36" t="str">
        <f t="shared" si="707"/>
        <v>18-19</v>
      </c>
      <c r="AD2639" s="36" t="str">
        <f t="shared" si="708"/>
        <v>Mar</v>
      </c>
      <c r="AE2639" s="35" t="str">
        <f t="shared" si="709"/>
        <v>285-295</v>
      </c>
      <c r="AF2639" s="36" t="str">
        <f t="shared" si="710"/>
        <v>Inner-TI</v>
      </c>
    </row>
    <row r="2640" spans="5:32" x14ac:dyDescent="0.3">
      <c r="E2640" s="12">
        <v>40993.777777777781</v>
      </c>
      <c r="F2640" s="16">
        <v>9.3800000000000008</v>
      </c>
      <c r="G2640" s="16">
        <v>1581.0100402832031</v>
      </c>
      <c r="H2640" s="29">
        <v>1.2122229596212846</v>
      </c>
      <c r="I2640" s="26">
        <v>288.60000000000002</v>
      </c>
      <c r="J2640" s="30">
        <v>0.1417910447761194</v>
      </c>
      <c r="K2640" s="31">
        <v>0.24473958540500548</v>
      </c>
      <c r="L2640" s="108">
        <f ca="1">REWS!R2640</f>
        <v>9.3289571512625304</v>
      </c>
      <c r="M2640" s="22">
        <f t="shared" si="697"/>
        <v>9.3472740807044978</v>
      </c>
      <c r="N2640" s="22">
        <f t="shared" ca="1" si="698"/>
        <v>9.2964093155649365</v>
      </c>
      <c r="O2640" s="22">
        <f t="shared" si="699"/>
        <v>0.80270131696708991</v>
      </c>
      <c r="P2640" s="81">
        <f t="shared" ca="1" si="700"/>
        <v>10</v>
      </c>
      <c r="Q2640" s="22">
        <f t="shared" ca="1" si="701"/>
        <v>0.30535128820299046</v>
      </c>
      <c r="R2640" s="3">
        <f ca="1">IF(N2640&gt;'Power Curve'!$C$37,0,INDEX(Ci,$P2640,1)*POWER(1-Q2640,3)+INDEX(Ci,$P2640,2)*3*Q2640*POWER(1-Q2640,2)+INDEX(Ci,$P2640,3)*3*POWER(Q2640,2)*(1-Q2640)+INDEX(Ci,$P2640,4)*POWER(Q2640,3))</f>
        <v>1297.7144718231486</v>
      </c>
      <c r="S2640" s="3">
        <f t="shared" si="702"/>
        <v>1581.0100402832031</v>
      </c>
      <c r="T2640" s="3">
        <f t="shared" ca="1" si="703"/>
        <v>-283.29556846005448</v>
      </c>
      <c r="U2640" s="3">
        <f t="shared" ca="1" si="711"/>
        <v>283.29556846005448</v>
      </c>
      <c r="W2640" s="34">
        <f t="shared" si="704"/>
        <v>9</v>
      </c>
      <c r="X2640" s="73" t="b">
        <f>COUNTIF('Power Curve'!$D$2:$D$31,W2640)&gt;0</f>
        <v>1</v>
      </c>
      <c r="Y2640" s="73" t="b">
        <f t="shared" si="705"/>
        <v>0</v>
      </c>
      <c r="Z2640" s="73" t="b">
        <f t="shared" si="712"/>
        <v>1</v>
      </c>
      <c r="AA2640" s="34" t="str">
        <f t="shared" si="706"/>
        <v>Outer</v>
      </c>
      <c r="AB2640" s="35" t="str">
        <f t="shared" si="713"/>
        <v>0.8-0.9</v>
      </c>
      <c r="AC2640" s="36" t="str">
        <f t="shared" si="707"/>
        <v>18-19</v>
      </c>
      <c r="AD2640" s="36" t="str">
        <f t="shared" si="708"/>
        <v>Mar</v>
      </c>
      <c r="AE2640" s="35" t="str">
        <f t="shared" si="709"/>
        <v>285-295</v>
      </c>
      <c r="AF2640" s="36" t="str">
        <f t="shared" si="710"/>
        <v>HWS-HTI</v>
      </c>
    </row>
    <row r="2641" spans="5:32" x14ac:dyDescent="0.3">
      <c r="E2641" s="12">
        <v>40993.784722222219</v>
      </c>
      <c r="F2641" s="16">
        <v>8.9700000000000006</v>
      </c>
      <c r="G2641" s="16">
        <v>1170.1300430297829</v>
      </c>
      <c r="H2641" s="29">
        <v>1.2122229596212846</v>
      </c>
      <c r="I2641" s="26">
        <v>288.3</v>
      </c>
      <c r="J2641" s="30">
        <v>0.1382385730211817</v>
      </c>
      <c r="K2641" s="31">
        <v>0.19977927436954829</v>
      </c>
      <c r="L2641" s="108">
        <f ca="1">REWS!R2641</f>
        <v>8.9315624142865335</v>
      </c>
      <c r="M2641" s="22">
        <f t="shared" si="697"/>
        <v>8.9387045313346842</v>
      </c>
      <c r="N2641" s="22">
        <f t="shared" ca="1" si="698"/>
        <v>8.9004010506668436</v>
      </c>
      <c r="O2641" s="22">
        <f t="shared" si="699"/>
        <v>0.73955557605547306</v>
      </c>
      <c r="P2641" s="81">
        <f t="shared" ca="1" si="700"/>
        <v>9</v>
      </c>
      <c r="Q2641" s="22">
        <f t="shared" ca="1" si="701"/>
        <v>0.89131262607742789</v>
      </c>
      <c r="R2641" s="3">
        <f ca="1">IF(N2641&gt;'Power Curve'!$C$37,0,INDEX(Ci,$P2641,1)*POWER(1-Q2641,3)+INDEX(Ci,$P2641,2)*3*Q2641*POWER(1-Q2641,2)+INDEX(Ci,$P2641,3)*3*POWER(Q2641,2)*(1-Q2641)+INDEX(Ci,$P2641,4)*POWER(Q2641,3))</f>
        <v>1162.6047188422499</v>
      </c>
      <c r="S2641" s="3">
        <f t="shared" si="702"/>
        <v>1170.1300430297829</v>
      </c>
      <c r="T2641" s="3">
        <f t="shared" ca="1" si="703"/>
        <v>-7.5253241875329877</v>
      </c>
      <c r="U2641" s="3">
        <f t="shared" ca="1" si="711"/>
        <v>7.5253241875329877</v>
      </c>
      <c r="W2641" s="34">
        <f t="shared" si="704"/>
        <v>9</v>
      </c>
      <c r="X2641" s="73" t="b">
        <f>COUNTIF('Power Curve'!$D$2:$D$31,W2641)&gt;0</f>
        <v>1</v>
      </c>
      <c r="Y2641" s="73" t="b">
        <f t="shared" si="705"/>
        <v>0</v>
      </c>
      <c r="Z2641" s="73" t="b">
        <f t="shared" si="712"/>
        <v>1</v>
      </c>
      <c r="AA2641" s="34" t="str">
        <f t="shared" si="706"/>
        <v>Inner</v>
      </c>
      <c r="AB2641" s="35" t="str">
        <f t="shared" si="713"/>
        <v>0.7-0.8</v>
      </c>
      <c r="AC2641" s="36" t="str">
        <f t="shared" si="707"/>
        <v>18-19</v>
      </c>
      <c r="AD2641" s="36" t="str">
        <f t="shared" si="708"/>
        <v>Mar</v>
      </c>
      <c r="AE2641" s="35" t="str">
        <f t="shared" si="709"/>
        <v>285-295</v>
      </c>
      <c r="AF2641" s="36" t="str">
        <f t="shared" si="710"/>
        <v>Inner-TI</v>
      </c>
    </row>
    <row r="2642" spans="5:32" x14ac:dyDescent="0.3">
      <c r="E2642" s="12">
        <v>40993.791666666664</v>
      </c>
      <c r="F2642" s="16">
        <v>7.19</v>
      </c>
      <c r="G2642" s="16">
        <v>684.71001243591286</v>
      </c>
      <c r="H2642" s="29">
        <v>1.2128979192132352</v>
      </c>
      <c r="I2642" s="26">
        <v>285.3</v>
      </c>
      <c r="J2642" s="30">
        <v>0.14047287899860916</v>
      </c>
      <c r="K2642" s="31">
        <v>0.18426197529442315</v>
      </c>
      <c r="L2642" s="108">
        <f ca="1">REWS!R2642</f>
        <v>7.2092763612579134</v>
      </c>
      <c r="M2642" s="22">
        <f t="shared" si="697"/>
        <v>7.1662443297432237</v>
      </c>
      <c r="N2642" s="22">
        <f t="shared" ca="1" si="698"/>
        <v>7.1854570021441422</v>
      </c>
      <c r="O2642" s="22">
        <f t="shared" si="699"/>
        <v>0.4656161382327586</v>
      </c>
      <c r="P2642" s="81">
        <f t="shared" ca="1" si="700"/>
        <v>8</v>
      </c>
      <c r="Q2642" s="22">
        <f t="shared" ca="1" si="701"/>
        <v>0.1714358264260433</v>
      </c>
      <c r="R2642" s="3">
        <f ca="1">IF(N2642&gt;'Power Curve'!$C$37,0,INDEX(Ci,$P2642,1)*POWER(1-Q2642,3)+INDEX(Ci,$P2642,2)*3*Q2642*POWER(1-Q2642,2)+INDEX(Ci,$P2642,3)*3*POWER(Q2642,2)*(1-Q2642)+INDEX(Ci,$P2642,4)*POWER(Q2642,3))</f>
        <v>644.98581569822829</v>
      </c>
      <c r="S2642" s="3">
        <f t="shared" si="702"/>
        <v>684.71001243591286</v>
      </c>
      <c r="T2642" s="3">
        <f t="shared" ca="1" si="703"/>
        <v>-39.724196737684565</v>
      </c>
      <c r="U2642" s="3">
        <f t="shared" ca="1" si="711"/>
        <v>39.724196737684565</v>
      </c>
      <c r="W2642" s="34">
        <f t="shared" si="704"/>
        <v>7</v>
      </c>
      <c r="X2642" s="73" t="b">
        <f>COUNTIF('Power Curve'!$D$2:$D$31,W2642)&gt;0</f>
        <v>1</v>
      </c>
      <c r="Y2642" s="73" t="b">
        <f t="shared" si="705"/>
        <v>0</v>
      </c>
      <c r="Z2642" s="73" t="b">
        <f t="shared" si="712"/>
        <v>1</v>
      </c>
      <c r="AA2642" s="34" t="str">
        <f t="shared" si="706"/>
        <v>Outer</v>
      </c>
      <c r="AB2642" s="35" t="str">
        <f t="shared" si="713"/>
        <v>0.4-0.5</v>
      </c>
      <c r="AC2642" s="36" t="str">
        <f t="shared" si="707"/>
        <v>19-20</v>
      </c>
      <c r="AD2642" s="36" t="str">
        <f t="shared" si="708"/>
        <v>Mar</v>
      </c>
      <c r="AE2642" s="35" t="str">
        <f t="shared" si="709"/>
        <v>285-295</v>
      </c>
      <c r="AF2642" s="36" t="str">
        <f t="shared" si="710"/>
        <v>LWS-HTI</v>
      </c>
    </row>
    <row r="2643" spans="5:32" x14ac:dyDescent="0.3">
      <c r="E2643" s="12">
        <v>40993.798611111109</v>
      </c>
      <c r="F2643" s="16">
        <v>7.5</v>
      </c>
      <c r="G2643" s="16">
        <v>568.18999290466286</v>
      </c>
      <c r="H2643" s="29">
        <v>1.2125341051130167</v>
      </c>
      <c r="I2643" s="26">
        <v>286.2</v>
      </c>
      <c r="J2643" s="30">
        <v>0.12266666666666667</v>
      </c>
      <c r="K2643" s="31">
        <v>0.25131804358282051</v>
      </c>
      <c r="L2643" s="108">
        <f ca="1">REWS!R2643</f>
        <v>7.5038215541326503</v>
      </c>
      <c r="M2643" s="22">
        <f t="shared" si="697"/>
        <v>7.4744726104176085</v>
      </c>
      <c r="N2643" s="22">
        <f t="shared" ca="1" si="698"/>
        <v>7.4782811573101045</v>
      </c>
      <c r="O2643" s="22">
        <f t="shared" si="699"/>
        <v>0.51325381260941838</v>
      </c>
      <c r="P2643" s="81">
        <f t="shared" ca="1" si="700"/>
        <v>8</v>
      </c>
      <c r="Q2643" s="22">
        <f t="shared" ca="1" si="701"/>
        <v>0.46615782280758222</v>
      </c>
      <c r="R2643" s="3">
        <f ca="1">IF(N2643&gt;'Power Curve'!$C$37,0,INDEX(Ci,$P2643,1)*POWER(1-Q2643,3)+INDEX(Ci,$P2643,2)*3*Q2643*POWER(1-Q2643,2)+INDEX(Ci,$P2643,3)*3*POWER(Q2643,2)*(1-Q2643)+INDEX(Ci,$P2643,4)*POWER(Q2643,3))</f>
        <v>725.73844511819743</v>
      </c>
      <c r="S2643" s="3">
        <f t="shared" si="702"/>
        <v>568.18999290466286</v>
      </c>
      <c r="T2643" s="3">
        <f t="shared" ca="1" si="703"/>
        <v>157.54845221353457</v>
      </c>
      <c r="U2643" s="3">
        <f t="shared" ca="1" si="711"/>
        <v>157.54845221353457</v>
      </c>
      <c r="W2643" s="34">
        <f t="shared" si="704"/>
        <v>7</v>
      </c>
      <c r="X2643" s="73" t="b">
        <f>COUNTIF('Power Curve'!$D$2:$D$31,W2643)&gt;0</f>
        <v>1</v>
      </c>
      <c r="Y2643" s="73" t="b">
        <f t="shared" si="705"/>
        <v>0</v>
      </c>
      <c r="Z2643" s="73" t="b">
        <f t="shared" si="712"/>
        <v>1</v>
      </c>
      <c r="AA2643" s="34" t="str">
        <f t="shared" si="706"/>
        <v>Inner</v>
      </c>
      <c r="AB2643" s="35" t="str">
        <f t="shared" si="713"/>
        <v>0.5-0.6</v>
      </c>
      <c r="AC2643" s="36" t="str">
        <f t="shared" si="707"/>
        <v>19-20</v>
      </c>
      <c r="AD2643" s="36" t="str">
        <f t="shared" si="708"/>
        <v>Mar</v>
      </c>
      <c r="AE2643" s="35" t="str">
        <f t="shared" si="709"/>
        <v>285-295</v>
      </c>
      <c r="AF2643" s="36" t="str">
        <f t="shared" si="710"/>
        <v>Inner-TI</v>
      </c>
    </row>
    <row r="2644" spans="5:32" x14ac:dyDescent="0.3">
      <c r="E2644" s="12">
        <v>40993.805555555555</v>
      </c>
      <c r="F2644" s="16">
        <v>8.19</v>
      </c>
      <c r="G2644" s="16">
        <v>1033.0999832153318</v>
      </c>
      <c r="H2644" s="29">
        <v>1.2125785674704197</v>
      </c>
      <c r="I2644" s="26">
        <v>292.5</v>
      </c>
      <c r="J2644" s="30">
        <v>0.15750915750915753</v>
      </c>
      <c r="K2644" s="31">
        <v>0.24109627766185987</v>
      </c>
      <c r="L2644" s="108">
        <f ca="1">REWS!R2644</f>
        <v>8.1745584915159792</v>
      </c>
      <c r="M2644" s="22">
        <f t="shared" si="697"/>
        <v>8.162223854874405</v>
      </c>
      <c r="N2644" s="22">
        <f t="shared" ca="1" si="698"/>
        <v>8.1468347158141459</v>
      </c>
      <c r="O2644" s="22">
        <f t="shared" si="699"/>
        <v>0.61954798446117798</v>
      </c>
      <c r="P2644" s="81">
        <f t="shared" ca="1" si="700"/>
        <v>9</v>
      </c>
      <c r="Q2644" s="22">
        <f t="shared" ca="1" si="701"/>
        <v>0.13808662709108069</v>
      </c>
      <c r="R2644" s="3">
        <f ca="1">IF(N2644&gt;'Power Curve'!$C$37,0,INDEX(Ci,$P2644,1)*POWER(1-Q2644,3)+INDEX(Ci,$P2644,2)*3*Q2644*POWER(1-Q2644,2)+INDEX(Ci,$P2644,3)*3*POWER(Q2644,2)*(1-Q2644)+INDEX(Ci,$P2644,4)*POWER(Q2644,3))</f>
        <v>922.49331109717309</v>
      </c>
      <c r="S2644" s="3">
        <f t="shared" si="702"/>
        <v>1033.0999832153318</v>
      </c>
      <c r="T2644" s="3">
        <f t="shared" ca="1" si="703"/>
        <v>-110.60667211815871</v>
      </c>
      <c r="U2644" s="3">
        <f t="shared" ca="1" si="711"/>
        <v>110.60667211815871</v>
      </c>
      <c r="W2644" s="34">
        <f t="shared" si="704"/>
        <v>8</v>
      </c>
      <c r="X2644" s="73" t="b">
        <f>COUNTIF('Power Curve'!$D$2:$D$31,W2644)&gt;0</f>
        <v>1</v>
      </c>
      <c r="Y2644" s="73" t="b">
        <f t="shared" si="705"/>
        <v>0</v>
      </c>
      <c r="Z2644" s="73" t="b">
        <f t="shared" si="712"/>
        <v>1</v>
      </c>
      <c r="AA2644" s="34" t="str">
        <f t="shared" si="706"/>
        <v>Outer</v>
      </c>
      <c r="AB2644" s="35" t="str">
        <f t="shared" si="713"/>
        <v>0.6-0.7</v>
      </c>
      <c r="AC2644" s="36" t="str">
        <f t="shared" si="707"/>
        <v>19-20</v>
      </c>
      <c r="AD2644" s="36" t="str">
        <f t="shared" si="708"/>
        <v>Mar</v>
      </c>
      <c r="AE2644" s="35" t="str">
        <f t="shared" si="709"/>
        <v>285-295</v>
      </c>
      <c r="AF2644" s="36" t="str">
        <f t="shared" si="710"/>
        <v>HWS-HTI</v>
      </c>
    </row>
    <row r="2645" spans="5:32" x14ac:dyDescent="0.3">
      <c r="E2645" s="12">
        <v>40993.8125</v>
      </c>
      <c r="F2645" s="16">
        <v>8.7899999999999991</v>
      </c>
      <c r="G2645" s="16">
        <v>932.22998809814476</v>
      </c>
      <c r="H2645" s="29">
        <v>1.2121703175597478</v>
      </c>
      <c r="I2645" s="26">
        <v>294.60000000000002</v>
      </c>
      <c r="J2645" s="30">
        <v>0.13083048919226395</v>
      </c>
      <c r="K2645" s="31">
        <v>0.18497155601220164</v>
      </c>
      <c r="L2645" s="108">
        <f ca="1">REWS!R2645</f>
        <v>8.9688644213247812</v>
      </c>
      <c r="M2645" s="22">
        <f t="shared" si="697"/>
        <v>8.7592057377946482</v>
      </c>
      <c r="N2645" s="22">
        <f t="shared" ca="1" si="698"/>
        <v>8.9374435381991244</v>
      </c>
      <c r="O2645" s="22">
        <f t="shared" si="699"/>
        <v>0.71181345888519054</v>
      </c>
      <c r="P2645" s="81">
        <f t="shared" ca="1" si="700"/>
        <v>9</v>
      </c>
      <c r="Q2645" s="22">
        <f t="shared" ca="1" si="701"/>
        <v>0.92833838397821766</v>
      </c>
      <c r="R2645" s="3">
        <f ca="1">IF(N2645&gt;'Power Curve'!$C$37,0,INDEX(Ci,$P2645,1)*POWER(1-Q2645,3)+INDEX(Ci,$P2645,2)*3*Q2645*POWER(1-Q2645,2)+INDEX(Ci,$P2645,3)*3*POWER(Q2645,2)*(1-Q2645)+INDEX(Ci,$P2645,4)*POWER(Q2645,3))</f>
        <v>1174.7505826162251</v>
      </c>
      <c r="S2645" s="3">
        <f t="shared" si="702"/>
        <v>932.22998809814476</v>
      </c>
      <c r="T2645" s="3">
        <f t="shared" ca="1" si="703"/>
        <v>242.52059451808032</v>
      </c>
      <c r="U2645" s="3">
        <f t="shared" ca="1" si="711"/>
        <v>242.52059451808032</v>
      </c>
      <c r="W2645" s="34">
        <f t="shared" si="704"/>
        <v>9</v>
      </c>
      <c r="X2645" s="73" t="b">
        <f>COUNTIF('Power Curve'!$D$2:$D$31,W2645)&gt;0</f>
        <v>1</v>
      </c>
      <c r="Y2645" s="73" t="b">
        <f t="shared" si="705"/>
        <v>0</v>
      </c>
      <c r="Z2645" s="73" t="b">
        <f t="shared" si="712"/>
        <v>1</v>
      </c>
      <c r="AA2645" s="34" t="str">
        <f t="shared" si="706"/>
        <v>Inner</v>
      </c>
      <c r="AB2645" s="35" t="str">
        <f t="shared" si="713"/>
        <v>0.7-0.8</v>
      </c>
      <c r="AC2645" s="36" t="str">
        <f t="shared" si="707"/>
        <v>19-20</v>
      </c>
      <c r="AD2645" s="36" t="str">
        <f t="shared" si="708"/>
        <v>Mar</v>
      </c>
      <c r="AE2645" s="35" t="str">
        <f t="shared" si="709"/>
        <v>285-295</v>
      </c>
      <c r="AF2645" s="36" t="str">
        <f t="shared" si="710"/>
        <v>Inner-TI</v>
      </c>
    </row>
    <row r="2646" spans="5:32" x14ac:dyDescent="0.3">
      <c r="E2646" s="12">
        <v>40993.819444444445</v>
      </c>
      <c r="F2646" s="16">
        <v>7.94</v>
      </c>
      <c r="G2646" s="16">
        <v>736.39002609252952</v>
      </c>
      <c r="H2646" s="29">
        <v>1.2121703175597478</v>
      </c>
      <c r="I2646" s="26">
        <v>294.39999999999998</v>
      </c>
      <c r="J2646" s="30">
        <v>0.14105793450881612</v>
      </c>
      <c r="K2646" s="31">
        <v>0.20083953041041544</v>
      </c>
      <c r="L2646" s="108">
        <f ca="1">REWS!R2646</f>
        <v>8.0016813535819988</v>
      </c>
      <c r="M2646" s="22">
        <f t="shared" si="697"/>
        <v>7.9121835674732095</v>
      </c>
      <c r="N2646" s="22">
        <f t="shared" ca="1" si="698"/>
        <v>7.9736488309783722</v>
      </c>
      <c r="O2646" s="22">
        <f t="shared" si="699"/>
        <v>0.58090345201852445</v>
      </c>
      <c r="P2646" s="81">
        <f t="shared" ca="1" si="700"/>
        <v>8</v>
      </c>
      <c r="Q2646" s="22">
        <f t="shared" ca="1" si="701"/>
        <v>0.96473605534323281</v>
      </c>
      <c r="R2646" s="3">
        <f ca="1">IF(N2646&gt;'Power Curve'!$C$37,0,INDEX(Ci,$P2646,1)*POWER(1-Q2646,3)+INDEX(Ci,$P2646,2)*3*Q2646*POWER(1-Q2646,2)+INDEX(Ci,$P2646,3)*3*POWER(Q2646,2)*(1-Q2646)+INDEX(Ci,$P2646,4)*POWER(Q2646,3))</f>
        <v>870.2847756318148</v>
      </c>
      <c r="S2646" s="3">
        <f t="shared" si="702"/>
        <v>736.39002609252952</v>
      </c>
      <c r="T2646" s="3">
        <f t="shared" ca="1" si="703"/>
        <v>133.89474953928527</v>
      </c>
      <c r="U2646" s="3">
        <f t="shared" ca="1" si="711"/>
        <v>133.89474953928527</v>
      </c>
      <c r="W2646" s="34">
        <f t="shared" si="704"/>
        <v>8</v>
      </c>
      <c r="X2646" s="73" t="b">
        <f>COUNTIF('Power Curve'!$D$2:$D$31,W2646)&gt;0</f>
        <v>1</v>
      </c>
      <c r="Y2646" s="73" t="b">
        <f t="shared" si="705"/>
        <v>0</v>
      </c>
      <c r="Z2646" s="73" t="b">
        <f t="shared" si="712"/>
        <v>1</v>
      </c>
      <c r="AA2646" s="34" t="str">
        <f t="shared" si="706"/>
        <v>Outer</v>
      </c>
      <c r="AB2646" s="35" t="str">
        <f t="shared" si="713"/>
        <v>0.5-0.6</v>
      </c>
      <c r="AC2646" s="36" t="str">
        <f t="shared" si="707"/>
        <v>19-20</v>
      </c>
      <c r="AD2646" s="36" t="str">
        <f t="shared" si="708"/>
        <v>Mar</v>
      </c>
      <c r="AE2646" s="35" t="str">
        <f t="shared" si="709"/>
        <v>285-295</v>
      </c>
      <c r="AF2646" s="36" t="str">
        <f t="shared" si="710"/>
        <v>HWS-HTI</v>
      </c>
    </row>
    <row r="2647" spans="5:32" x14ac:dyDescent="0.3">
      <c r="E2647" s="12">
        <v>40993.826388888891</v>
      </c>
      <c r="F2647" s="16">
        <v>7.77</v>
      </c>
      <c r="G2647" s="16">
        <v>904.76002120971657</v>
      </c>
      <c r="H2647" s="29">
        <v>1.2120814325616491</v>
      </c>
      <c r="I2647" s="26">
        <v>293.3</v>
      </c>
      <c r="J2647" s="30">
        <v>0.12097812097812098</v>
      </c>
      <c r="K2647" s="31">
        <v>0.19872455459902125</v>
      </c>
      <c r="L2647" s="108">
        <f ca="1">REWS!R2647</f>
        <v>7.8429898400992366</v>
      </c>
      <c r="M2647" s="22">
        <f t="shared" si="697"/>
        <v>7.7425898768000847</v>
      </c>
      <c r="N2647" s="22">
        <f t="shared" ca="1" si="698"/>
        <v>7.8153222316342692</v>
      </c>
      <c r="O2647" s="22">
        <f t="shared" si="699"/>
        <v>0.5546922004262117</v>
      </c>
      <c r="P2647" s="81">
        <f t="shared" ca="1" si="700"/>
        <v>8</v>
      </c>
      <c r="Q2647" s="22">
        <f t="shared" ca="1" si="701"/>
        <v>0.80538331542822295</v>
      </c>
      <c r="R2647" s="3">
        <f ca="1">IF(N2647&gt;'Power Curve'!$C$37,0,INDEX(Ci,$P2647,1)*POWER(1-Q2647,3)+INDEX(Ci,$P2647,2)*3*Q2647*POWER(1-Q2647,2)+INDEX(Ci,$P2647,3)*3*POWER(Q2647,2)*(1-Q2647)+INDEX(Ci,$P2647,4)*POWER(Q2647,3))</f>
        <v>823.31447946464698</v>
      </c>
      <c r="S2647" s="3">
        <f t="shared" si="702"/>
        <v>904.76002120971657</v>
      </c>
      <c r="T2647" s="3">
        <f t="shared" ca="1" si="703"/>
        <v>-81.44554174506959</v>
      </c>
      <c r="U2647" s="3">
        <f t="shared" ca="1" si="711"/>
        <v>81.44554174506959</v>
      </c>
      <c r="W2647" s="34">
        <f t="shared" si="704"/>
        <v>8</v>
      </c>
      <c r="X2647" s="73" t="b">
        <f>COUNTIF('Power Curve'!$D$2:$D$31,W2647)&gt;0</f>
        <v>1</v>
      </c>
      <c r="Y2647" s="73" t="b">
        <f t="shared" si="705"/>
        <v>0</v>
      </c>
      <c r="Z2647" s="73" t="b">
        <f t="shared" si="712"/>
        <v>1</v>
      </c>
      <c r="AA2647" s="34" t="str">
        <f t="shared" si="706"/>
        <v>Inner</v>
      </c>
      <c r="AB2647" s="35" t="str">
        <f t="shared" si="713"/>
        <v>0.5-0.6</v>
      </c>
      <c r="AC2647" s="36" t="str">
        <f t="shared" si="707"/>
        <v>19-20</v>
      </c>
      <c r="AD2647" s="36" t="str">
        <f t="shared" si="708"/>
        <v>Mar</v>
      </c>
      <c r="AE2647" s="35" t="str">
        <f t="shared" si="709"/>
        <v>285-295</v>
      </c>
      <c r="AF2647" s="36" t="str">
        <f t="shared" si="710"/>
        <v>Inner-TI</v>
      </c>
    </row>
    <row r="2648" spans="5:32" x14ac:dyDescent="0.3">
      <c r="E2648" s="12">
        <v>40993.833333333336</v>
      </c>
      <c r="F2648" s="16">
        <v>7.41</v>
      </c>
      <c r="G2648" s="16">
        <v>800.63999176025391</v>
      </c>
      <c r="H2648" s="29">
        <v>1.2123925873643828</v>
      </c>
      <c r="I2648" s="26">
        <v>292.8</v>
      </c>
      <c r="J2648" s="30">
        <v>0.14439946018893388</v>
      </c>
      <c r="K2648" s="31">
        <v>0.21030215966823274</v>
      </c>
      <c r="L2648" s="108">
        <f ca="1">REWS!R2648</f>
        <v>7.4401312541369151</v>
      </c>
      <c r="M2648" s="22">
        <f t="shared" si="697"/>
        <v>7.384491629524514</v>
      </c>
      <c r="N2648" s="22">
        <f t="shared" ca="1" si="698"/>
        <v>7.4145191590739232</v>
      </c>
      <c r="O2648" s="22">
        <f t="shared" si="699"/>
        <v>0.49934696195152578</v>
      </c>
      <c r="P2648" s="81">
        <f t="shared" ca="1" si="700"/>
        <v>8</v>
      </c>
      <c r="Q2648" s="22">
        <f t="shared" ca="1" si="701"/>
        <v>0.401982572638098</v>
      </c>
      <c r="R2648" s="3">
        <f ca="1">IF(N2648&gt;'Power Curve'!$C$37,0,INDEX(Ci,$P2648,1)*POWER(1-Q2648,3)+INDEX(Ci,$P2648,2)*3*Q2648*POWER(1-Q2648,2)+INDEX(Ci,$P2648,3)*3*POWER(Q2648,2)*(1-Q2648)+INDEX(Ci,$P2648,4)*POWER(Q2648,3))</f>
        <v>707.78154191877491</v>
      </c>
      <c r="S2648" s="3">
        <f t="shared" si="702"/>
        <v>800.63999176025391</v>
      </c>
      <c r="T2648" s="3">
        <f t="shared" ca="1" si="703"/>
        <v>-92.858449841479</v>
      </c>
      <c r="U2648" s="3">
        <f t="shared" ca="1" si="711"/>
        <v>92.858449841479</v>
      </c>
      <c r="W2648" s="34">
        <f t="shared" si="704"/>
        <v>7</v>
      </c>
      <c r="X2648" s="73" t="b">
        <f>COUNTIF('Power Curve'!$D$2:$D$31,W2648)&gt;0</f>
        <v>1</v>
      </c>
      <c r="Y2648" s="73" t="b">
        <f t="shared" si="705"/>
        <v>0</v>
      </c>
      <c r="Z2648" s="73" t="b">
        <f t="shared" si="712"/>
        <v>1</v>
      </c>
      <c r="AA2648" s="34" t="str">
        <f t="shared" si="706"/>
        <v>Outer</v>
      </c>
      <c r="AB2648" s="35" t="str">
        <f t="shared" si="713"/>
        <v>0.4-0.5</v>
      </c>
      <c r="AC2648" s="36" t="str">
        <f t="shared" si="707"/>
        <v>20-21</v>
      </c>
      <c r="AD2648" s="36" t="str">
        <f t="shared" si="708"/>
        <v>Mar</v>
      </c>
      <c r="AE2648" s="35" t="str">
        <f t="shared" si="709"/>
        <v>285-295</v>
      </c>
      <c r="AF2648" s="36" t="str">
        <f t="shared" si="710"/>
        <v>LWS-HTI</v>
      </c>
    </row>
    <row r="2649" spans="5:32" x14ac:dyDescent="0.3">
      <c r="E2649" s="12">
        <v>40993.840277777781</v>
      </c>
      <c r="F2649" s="16">
        <v>7.04</v>
      </c>
      <c r="G2649" s="16">
        <v>625.58001470565841</v>
      </c>
      <c r="H2649" s="29">
        <v>1.213148914559506</v>
      </c>
      <c r="I2649" s="26">
        <v>293.2</v>
      </c>
      <c r="J2649" s="30">
        <v>0.12926136363636365</v>
      </c>
      <c r="K2649" s="31">
        <v>0.27016674959557735</v>
      </c>
      <c r="L2649" s="108">
        <f ca="1">REWS!R2649</f>
        <v>7.1272814972382159</v>
      </c>
      <c r="M2649" s="22">
        <f t="shared" si="697"/>
        <v>7.0172239058351975</v>
      </c>
      <c r="N2649" s="22">
        <f t="shared" ca="1" si="698"/>
        <v>7.1042230264256947</v>
      </c>
      <c r="O2649" s="22">
        <f t="shared" si="699"/>
        <v>0.44258455133855729</v>
      </c>
      <c r="P2649" s="81">
        <f t="shared" ca="1" si="700"/>
        <v>8</v>
      </c>
      <c r="Q2649" s="22">
        <f t="shared" ca="1" si="701"/>
        <v>8.9675360032206539E-2</v>
      </c>
      <c r="R2649" s="3">
        <f ca="1">IF(N2649&gt;'Power Curve'!$C$37,0,INDEX(Ci,$P2649,1)*POWER(1-Q2649,3)+INDEX(Ci,$P2649,2)*3*Q2649*POWER(1-Q2649,2)+INDEX(Ci,$P2649,3)*3*POWER(Q2649,2)*(1-Q2649)+INDEX(Ci,$P2649,4)*POWER(Q2649,3))</f>
        <v>623.44808863575281</v>
      </c>
      <c r="S2649" s="3">
        <f t="shared" si="702"/>
        <v>625.58001470565841</v>
      </c>
      <c r="T2649" s="3">
        <f t="shared" ca="1" si="703"/>
        <v>-2.1319260699056031</v>
      </c>
      <c r="U2649" s="3">
        <f t="shared" ca="1" si="711"/>
        <v>2.1319260699056031</v>
      </c>
      <c r="W2649" s="34">
        <f t="shared" si="704"/>
        <v>7</v>
      </c>
      <c r="X2649" s="73" t="b">
        <f>COUNTIF('Power Curve'!$D$2:$D$31,W2649)&gt;0</f>
        <v>1</v>
      </c>
      <c r="Y2649" s="73" t="b">
        <f t="shared" si="705"/>
        <v>0</v>
      </c>
      <c r="Z2649" s="73" t="b">
        <f t="shared" si="712"/>
        <v>1</v>
      </c>
      <c r="AA2649" s="34" t="str">
        <f t="shared" si="706"/>
        <v>Inner</v>
      </c>
      <c r="AB2649" s="35" t="str">
        <f t="shared" si="713"/>
        <v>0.4-0.5</v>
      </c>
      <c r="AC2649" s="36" t="str">
        <f t="shared" si="707"/>
        <v>20-21</v>
      </c>
      <c r="AD2649" s="36" t="str">
        <f t="shared" si="708"/>
        <v>Mar</v>
      </c>
      <c r="AE2649" s="35" t="str">
        <f t="shared" si="709"/>
        <v>285-295</v>
      </c>
      <c r="AF2649" s="36" t="str">
        <f t="shared" si="710"/>
        <v>Inner-TI</v>
      </c>
    </row>
    <row r="2650" spans="5:32" x14ac:dyDescent="0.3">
      <c r="E2650" s="12">
        <v>40993.847222222219</v>
      </c>
      <c r="F2650" s="16">
        <v>7.03</v>
      </c>
      <c r="G2650" s="16">
        <v>564.8699893951416</v>
      </c>
      <c r="H2650" s="29">
        <v>1.2125259883512387</v>
      </c>
      <c r="I2650" s="26">
        <v>292.8</v>
      </c>
      <c r="J2650" s="30">
        <v>0.14366998577524892</v>
      </c>
      <c r="K2650" s="31">
        <v>0.25398561561998773</v>
      </c>
      <c r="L2650" s="108">
        <f ca="1">REWS!R2650</f>
        <v>7.054191553419682</v>
      </c>
      <c r="M2650" s="22">
        <f t="shared" si="697"/>
        <v>7.0060566938012068</v>
      </c>
      <c r="N2650" s="22">
        <f t="shared" ca="1" si="698"/>
        <v>7.0301658537968557</v>
      </c>
      <c r="O2650" s="22">
        <f t="shared" si="699"/>
        <v>0.44085862272030579</v>
      </c>
      <c r="P2650" s="81">
        <f t="shared" ca="1" si="700"/>
        <v>8</v>
      </c>
      <c r="Q2650" s="22">
        <f t="shared" ca="1" si="701"/>
        <v>1.5138210761944503E-2</v>
      </c>
      <c r="R2650" s="3">
        <f ca="1">IF(N2650&gt;'Power Curve'!$C$37,0,INDEX(Ci,$P2650,1)*POWER(1-Q2650,3)+INDEX(Ci,$P2650,2)*3*Q2650*POWER(1-Q2650,2)+INDEX(Ci,$P2650,3)*3*POWER(Q2650,2)*(1-Q2650)+INDEX(Ci,$P2650,4)*POWER(Q2650,3))</f>
        <v>604.18837428225424</v>
      </c>
      <c r="S2650" s="3">
        <f t="shared" si="702"/>
        <v>564.8699893951416</v>
      </c>
      <c r="T2650" s="3">
        <f t="shared" ca="1" si="703"/>
        <v>39.318384887112643</v>
      </c>
      <c r="U2650" s="3">
        <f t="shared" ca="1" si="711"/>
        <v>39.318384887112643</v>
      </c>
      <c r="W2650" s="34">
        <f t="shared" si="704"/>
        <v>7</v>
      </c>
      <c r="X2650" s="73" t="b">
        <f>COUNTIF('Power Curve'!$D$2:$D$31,W2650)&gt;0</f>
        <v>1</v>
      </c>
      <c r="Y2650" s="73" t="b">
        <f t="shared" si="705"/>
        <v>0</v>
      </c>
      <c r="Z2650" s="73" t="b">
        <f t="shared" si="712"/>
        <v>1</v>
      </c>
      <c r="AA2650" s="34" t="str">
        <f t="shared" si="706"/>
        <v>Outer</v>
      </c>
      <c r="AB2650" s="35" t="str">
        <f t="shared" si="713"/>
        <v>0.4-0.5</v>
      </c>
      <c r="AC2650" s="36" t="str">
        <f t="shared" si="707"/>
        <v>20-21</v>
      </c>
      <c r="AD2650" s="36" t="str">
        <f t="shared" si="708"/>
        <v>Mar</v>
      </c>
      <c r="AE2650" s="35" t="str">
        <f t="shared" si="709"/>
        <v>285-295</v>
      </c>
      <c r="AF2650" s="36" t="str">
        <f t="shared" si="710"/>
        <v>LWS-HTI</v>
      </c>
    </row>
    <row r="2651" spans="5:32" x14ac:dyDescent="0.3">
      <c r="E2651" s="12">
        <v>40993.854166666664</v>
      </c>
      <c r="F2651" s="16">
        <v>6.62</v>
      </c>
      <c r="G2651" s="16">
        <v>419.83999252319296</v>
      </c>
      <c r="H2651" s="29">
        <v>1.2123925873643828</v>
      </c>
      <c r="I2651" s="26">
        <v>292.10000000000002</v>
      </c>
      <c r="J2651" s="30">
        <v>0.12990936555891239</v>
      </c>
      <c r="K2651" s="31">
        <v>0.30552882338554749</v>
      </c>
      <c r="L2651" s="108">
        <f ca="1">REWS!R2651</f>
        <v>6.5845084716791407</v>
      </c>
      <c r="M2651" s="22">
        <f t="shared" si="697"/>
        <v>6.5972111454051667</v>
      </c>
      <c r="N2651" s="22">
        <f t="shared" ca="1" si="698"/>
        <v>6.5618417940145566</v>
      </c>
      <c r="O2651" s="22">
        <f t="shared" si="699"/>
        <v>0.3776702252694808</v>
      </c>
      <c r="P2651" s="81">
        <f t="shared" ca="1" si="700"/>
        <v>7</v>
      </c>
      <c r="Q2651" s="22">
        <f t="shared" ca="1" si="701"/>
        <v>0.53921653097640432</v>
      </c>
      <c r="R2651" s="3">
        <f ca="1">IF(N2651&gt;'Power Curve'!$C$37,0,INDEX(Ci,$P2651,1)*POWER(1-Q2651,3)+INDEX(Ci,$P2651,2)*3*Q2651*POWER(1-Q2651,2)+INDEX(Ci,$P2651,3)*3*POWER(Q2651,2)*(1-Q2651)+INDEX(Ci,$P2651,4)*POWER(Q2651,3))</f>
        <v>485.67717271014902</v>
      </c>
      <c r="S2651" s="3">
        <f t="shared" si="702"/>
        <v>419.83999252319296</v>
      </c>
      <c r="T2651" s="3">
        <f t="shared" ca="1" si="703"/>
        <v>65.837180186956061</v>
      </c>
      <c r="U2651" s="3">
        <f t="shared" ca="1" si="711"/>
        <v>65.837180186956061</v>
      </c>
      <c r="W2651" s="34">
        <f t="shared" si="704"/>
        <v>7</v>
      </c>
      <c r="X2651" s="73" t="b">
        <f>COUNTIF('Power Curve'!$D$2:$D$31,W2651)&gt;0</f>
        <v>1</v>
      </c>
      <c r="Y2651" s="73" t="b">
        <f t="shared" si="705"/>
        <v>0</v>
      </c>
      <c r="Z2651" s="73" t="b">
        <f t="shared" si="712"/>
        <v>1</v>
      </c>
      <c r="AA2651" s="34" t="str">
        <f t="shared" si="706"/>
        <v>Outer</v>
      </c>
      <c r="AB2651" s="35" t="str">
        <f t="shared" si="713"/>
        <v>0.3-0.4</v>
      </c>
      <c r="AC2651" s="36" t="str">
        <f t="shared" si="707"/>
        <v>20-21</v>
      </c>
      <c r="AD2651" s="36" t="str">
        <f t="shared" si="708"/>
        <v>Mar</v>
      </c>
      <c r="AE2651" s="35" t="str">
        <f t="shared" si="709"/>
        <v>285-295</v>
      </c>
      <c r="AF2651" s="36" t="str">
        <f t="shared" si="710"/>
        <v>Inner-TI</v>
      </c>
    </row>
    <row r="2652" spans="5:32" x14ac:dyDescent="0.3">
      <c r="E2652" s="12">
        <v>40993.861111111109</v>
      </c>
      <c r="F2652" s="16">
        <v>6.42</v>
      </c>
      <c r="G2652" s="16">
        <v>433.32000732421898</v>
      </c>
      <c r="H2652" s="29">
        <v>1.2123036696351797</v>
      </c>
      <c r="I2652" s="26">
        <v>291.39999999999998</v>
      </c>
      <c r="J2652" s="30">
        <v>0.11682242990654206</v>
      </c>
      <c r="K2652" s="31">
        <v>0.32477872390781326</v>
      </c>
      <c r="L2652" s="108">
        <f ca="1">REWS!R2652</f>
        <v>6.3894001031578069</v>
      </c>
      <c r="M2652" s="22">
        <f t="shared" si="697"/>
        <v>6.3977432177875277</v>
      </c>
      <c r="N2652" s="22">
        <f t="shared" ca="1" si="698"/>
        <v>6.3672494043160111</v>
      </c>
      <c r="O2652" s="22">
        <f t="shared" si="699"/>
        <v>0.34684181405540909</v>
      </c>
      <c r="P2652" s="81">
        <f t="shared" ca="1" si="700"/>
        <v>7</v>
      </c>
      <c r="Q2652" s="22">
        <f t="shared" ca="1" si="701"/>
        <v>0.34140436726258594</v>
      </c>
      <c r="R2652" s="3">
        <f ca="1">IF(N2652&gt;'Power Curve'!$C$37,0,INDEX(Ci,$P2652,1)*POWER(1-Q2652,3)+INDEX(Ci,$P2652,2)*3*Q2652*POWER(1-Q2652,2)+INDEX(Ci,$P2652,3)*3*POWER(Q2652,2)*(1-Q2652)+INDEX(Ci,$P2652,4)*POWER(Q2652,3))</f>
        <v>439.58707043276797</v>
      </c>
      <c r="S2652" s="3">
        <f t="shared" si="702"/>
        <v>433.32000732421898</v>
      </c>
      <c r="T2652" s="3">
        <f t="shared" ca="1" si="703"/>
        <v>6.2670631085489958</v>
      </c>
      <c r="U2652" s="3">
        <f t="shared" ca="1" si="711"/>
        <v>6.2670631085489958</v>
      </c>
      <c r="W2652" s="34">
        <f t="shared" si="704"/>
        <v>6</v>
      </c>
      <c r="X2652" s="73" t="b">
        <f>COUNTIF('Power Curve'!$D$2:$D$31,W2652)&gt;0</f>
        <v>1</v>
      </c>
      <c r="Y2652" s="73" t="b">
        <f t="shared" si="705"/>
        <v>0</v>
      </c>
      <c r="Z2652" s="73" t="b">
        <f t="shared" si="712"/>
        <v>1</v>
      </c>
      <c r="AA2652" s="34" t="str">
        <f t="shared" si="706"/>
        <v>Outer</v>
      </c>
      <c r="AB2652" s="35" t="str">
        <f t="shared" si="713"/>
        <v>0.3-0.4</v>
      </c>
      <c r="AC2652" s="36" t="str">
        <f t="shared" si="707"/>
        <v>20-21</v>
      </c>
      <c r="AD2652" s="36" t="str">
        <f t="shared" si="708"/>
        <v>Mar</v>
      </c>
      <c r="AE2652" s="35" t="str">
        <f t="shared" si="709"/>
        <v>285-295</v>
      </c>
      <c r="AF2652" s="36" t="str">
        <f t="shared" si="710"/>
        <v>Inner-TI</v>
      </c>
    </row>
    <row r="2653" spans="5:32" x14ac:dyDescent="0.3">
      <c r="E2653" s="12">
        <v>40993.868055555555</v>
      </c>
      <c r="F2653" s="16">
        <v>6.52</v>
      </c>
      <c r="G2653" s="16">
        <v>392.0200080871582</v>
      </c>
      <c r="H2653" s="29">
        <v>1.2121703175597478</v>
      </c>
      <c r="I2653" s="26">
        <v>294</v>
      </c>
      <c r="J2653" s="30">
        <v>0.10889570552147239</v>
      </c>
      <c r="K2653" s="31">
        <v>0.32483649879326409</v>
      </c>
      <c r="L2653" s="108">
        <f ca="1">REWS!R2653</f>
        <v>6.4988252340019947</v>
      </c>
      <c r="M2653" s="22">
        <f t="shared" si="697"/>
        <v>6.4971582947009221</v>
      </c>
      <c r="N2653" s="22">
        <f t="shared" ca="1" si="698"/>
        <v>6.476057710875418</v>
      </c>
      <c r="O2653" s="22">
        <f t="shared" si="699"/>
        <v>0.36220673466479969</v>
      </c>
      <c r="P2653" s="81">
        <f t="shared" ca="1" si="700"/>
        <v>7</v>
      </c>
      <c r="Q2653" s="22">
        <f t="shared" ca="1" si="701"/>
        <v>0.45201304308950924</v>
      </c>
      <c r="R2653" s="3">
        <f ca="1">IF(N2653&gt;'Power Curve'!$C$37,0,INDEX(Ci,$P2653,1)*POWER(1-Q2653,3)+INDEX(Ci,$P2653,2)*3*Q2653*POWER(1-Q2653,2)+INDEX(Ci,$P2653,3)*3*POWER(Q2653,2)*(1-Q2653)+INDEX(Ci,$P2653,4)*POWER(Q2653,3))</f>
        <v>464.99584048631851</v>
      </c>
      <c r="S2653" s="3">
        <f t="shared" si="702"/>
        <v>392.0200080871582</v>
      </c>
      <c r="T2653" s="3">
        <f t="shared" ca="1" si="703"/>
        <v>72.975832399160311</v>
      </c>
      <c r="U2653" s="3">
        <f t="shared" ca="1" si="711"/>
        <v>72.975832399160311</v>
      </c>
      <c r="W2653" s="34">
        <f t="shared" si="704"/>
        <v>6</v>
      </c>
      <c r="X2653" s="73" t="b">
        <f>COUNTIF('Power Curve'!$D$2:$D$31,W2653)&gt;0</f>
        <v>1</v>
      </c>
      <c r="Y2653" s="73" t="b">
        <f t="shared" si="705"/>
        <v>0</v>
      </c>
      <c r="Z2653" s="73" t="b">
        <f t="shared" si="712"/>
        <v>1</v>
      </c>
      <c r="AA2653" s="34" t="str">
        <f t="shared" si="706"/>
        <v>Outer</v>
      </c>
      <c r="AB2653" s="35" t="str">
        <f t="shared" si="713"/>
        <v>0.3-0.4</v>
      </c>
      <c r="AC2653" s="36" t="str">
        <f t="shared" si="707"/>
        <v>20-21</v>
      </c>
      <c r="AD2653" s="36" t="str">
        <f t="shared" si="708"/>
        <v>Mar</v>
      </c>
      <c r="AE2653" s="35" t="str">
        <f t="shared" si="709"/>
        <v>285-295</v>
      </c>
      <c r="AF2653" s="36" t="str">
        <f t="shared" si="710"/>
        <v>Inner-TI</v>
      </c>
    </row>
    <row r="2654" spans="5:32" x14ac:dyDescent="0.3">
      <c r="E2654" s="12">
        <v>40993.875</v>
      </c>
      <c r="F2654" s="16">
        <v>6</v>
      </c>
      <c r="G2654" s="16">
        <v>244.2099952697759</v>
      </c>
      <c r="H2654" s="29">
        <v>1.2127119742419814</v>
      </c>
      <c r="I2654" s="26">
        <v>291.8</v>
      </c>
      <c r="J2654" s="30">
        <v>0.13333333333333333</v>
      </c>
      <c r="K2654" s="31">
        <v>0.35422012742635062</v>
      </c>
      <c r="L2654" s="108">
        <f ca="1">REWS!R2654</f>
        <v>6.0701816325838269</v>
      </c>
      <c r="M2654" s="22">
        <f t="shared" si="697"/>
        <v>5.9798704595863086</v>
      </c>
      <c r="N2654" s="22">
        <f t="shared" ca="1" si="698"/>
        <v>6.0498166381685703</v>
      </c>
      <c r="O2654" s="22">
        <f t="shared" si="699"/>
        <v>0.28225823222926322</v>
      </c>
      <c r="P2654" s="81">
        <f t="shared" ca="1" si="700"/>
        <v>7</v>
      </c>
      <c r="Q2654" s="22">
        <f t="shared" ca="1" si="701"/>
        <v>1.8719279718501441E-2</v>
      </c>
      <c r="R2654" s="3">
        <f ca="1">IF(N2654&gt;'Power Curve'!$C$37,0,INDEX(Ci,$P2654,1)*POWER(1-Q2654,3)+INDEX(Ci,$P2654,2)*3*Q2654*POWER(1-Q2654,2)+INDEX(Ci,$P2654,3)*3*POWER(Q2654,2)*(1-Q2654)+INDEX(Ci,$P2654,4)*POWER(Q2654,3))</f>
        <v>372.5325911000445</v>
      </c>
      <c r="S2654" s="3">
        <f t="shared" si="702"/>
        <v>244.2099952697759</v>
      </c>
      <c r="T2654" s="3">
        <f t="shared" ca="1" si="703"/>
        <v>128.3225958302686</v>
      </c>
      <c r="U2654" s="3">
        <f t="shared" ca="1" si="711"/>
        <v>128.3225958302686</v>
      </c>
      <c r="W2654" s="34">
        <f t="shared" si="704"/>
        <v>6</v>
      </c>
      <c r="X2654" s="73" t="b">
        <f>COUNTIF('Power Curve'!$D$2:$D$31,W2654)&gt;0</f>
        <v>1</v>
      </c>
      <c r="Y2654" s="73" t="b">
        <f t="shared" si="705"/>
        <v>0</v>
      </c>
      <c r="Z2654" s="73" t="b">
        <f t="shared" si="712"/>
        <v>1</v>
      </c>
      <c r="AA2654" s="34" t="str">
        <f t="shared" si="706"/>
        <v>Outer</v>
      </c>
      <c r="AB2654" s="35" t="str">
        <f t="shared" si="713"/>
        <v>0.2-0.3</v>
      </c>
      <c r="AC2654" s="36" t="str">
        <f t="shared" si="707"/>
        <v>21-22</v>
      </c>
      <c r="AD2654" s="36" t="str">
        <f t="shared" si="708"/>
        <v>Mar</v>
      </c>
      <c r="AE2654" s="35" t="str">
        <f t="shared" si="709"/>
        <v>285-295</v>
      </c>
      <c r="AF2654" s="36" t="str">
        <f t="shared" si="710"/>
        <v>Inner-TI</v>
      </c>
    </row>
    <row r="2655" spans="5:32" x14ac:dyDescent="0.3">
      <c r="E2655" s="12">
        <v>40993.881944444445</v>
      </c>
      <c r="F2655" s="16">
        <v>5.81</v>
      </c>
      <c r="G2655" s="16">
        <v>253.65999984741211</v>
      </c>
      <c r="H2655" s="29">
        <v>1.2123925873643828</v>
      </c>
      <c r="I2655" s="26">
        <v>286.7</v>
      </c>
      <c r="J2655" s="30">
        <v>0.14629948364888123</v>
      </c>
      <c r="K2655" s="31">
        <v>0.34092568580338883</v>
      </c>
      <c r="L2655" s="108">
        <f ca="1">REWS!R2655</f>
        <v>5.75574924138916</v>
      </c>
      <c r="M2655" s="22">
        <f t="shared" si="697"/>
        <v>5.7899995097891264</v>
      </c>
      <c r="N2655" s="22">
        <f t="shared" ca="1" si="698"/>
        <v>5.735935505354969</v>
      </c>
      <c r="O2655" s="22">
        <f t="shared" si="699"/>
        <v>0.2529130648739662</v>
      </c>
      <c r="P2655" s="81">
        <f t="shared" ca="1" si="700"/>
        <v>6</v>
      </c>
      <c r="Q2655" s="22">
        <f t="shared" ca="1" si="701"/>
        <v>0.70550324880337412</v>
      </c>
      <c r="R2655" s="3">
        <f ca="1">IF(N2655&gt;'Power Curve'!$C$37,0,INDEX(Ci,$P2655,1)*POWER(1-Q2655,3)+INDEX(Ci,$P2655,2)*3*Q2655*POWER(1-Q2655,2)+INDEX(Ci,$P2655,3)*3*POWER(Q2655,2)*(1-Q2655)+INDEX(Ci,$P2655,4)*POWER(Q2655,3))</f>
        <v>317.89489002758114</v>
      </c>
      <c r="S2655" s="3">
        <f t="shared" si="702"/>
        <v>253.65999984741211</v>
      </c>
      <c r="T2655" s="3">
        <f t="shared" ca="1" si="703"/>
        <v>64.234890180169032</v>
      </c>
      <c r="U2655" s="3">
        <f t="shared" ca="1" si="711"/>
        <v>64.234890180169032</v>
      </c>
      <c r="W2655" s="34">
        <f t="shared" si="704"/>
        <v>6</v>
      </c>
      <c r="X2655" s="73" t="b">
        <f>COUNTIF('Power Curve'!$D$2:$D$31,W2655)&gt;0</f>
        <v>1</v>
      </c>
      <c r="Y2655" s="73" t="b">
        <f t="shared" si="705"/>
        <v>0</v>
      </c>
      <c r="Z2655" s="73" t="b">
        <f t="shared" si="712"/>
        <v>1</v>
      </c>
      <c r="AA2655" s="34" t="str">
        <f t="shared" si="706"/>
        <v>Outer</v>
      </c>
      <c r="AB2655" s="35" t="str">
        <f t="shared" si="713"/>
        <v>0.2-0.3</v>
      </c>
      <c r="AC2655" s="36" t="str">
        <f t="shared" si="707"/>
        <v>21-22</v>
      </c>
      <c r="AD2655" s="36" t="str">
        <f t="shared" si="708"/>
        <v>Mar</v>
      </c>
      <c r="AE2655" s="35" t="str">
        <f t="shared" si="709"/>
        <v>285-295</v>
      </c>
      <c r="AF2655" s="36" t="str">
        <f t="shared" si="710"/>
        <v>LWS-HTI</v>
      </c>
    </row>
    <row r="2656" spans="5:32" x14ac:dyDescent="0.3">
      <c r="E2656" s="12">
        <v>40993.888888888891</v>
      </c>
      <c r="F2656" s="16">
        <v>5.57</v>
      </c>
      <c r="G2656" s="16">
        <v>257.53001022338879</v>
      </c>
      <c r="H2656" s="29">
        <v>1.2121258734312177</v>
      </c>
      <c r="I2656" s="26">
        <v>293</v>
      </c>
      <c r="J2656" s="30">
        <v>0.16696588868940754</v>
      </c>
      <c r="K2656" s="31">
        <v>0.30091001956956964</v>
      </c>
      <c r="L2656" s="108">
        <f ca="1">REWS!R2656</f>
        <v>5.619676006786694</v>
      </c>
      <c r="M2656" s="22">
        <f t="shared" si="697"/>
        <v>5.5504186204052166</v>
      </c>
      <c r="N2656" s="22">
        <f t="shared" ca="1" si="698"/>
        <v>5.5999199907923334</v>
      </c>
      <c r="O2656" s="22">
        <f t="shared" si="699"/>
        <v>0.21588506611158745</v>
      </c>
      <c r="P2656" s="81">
        <f t="shared" ca="1" si="700"/>
        <v>6</v>
      </c>
      <c r="Q2656" s="22">
        <f t="shared" ca="1" si="701"/>
        <v>0.56993417077976072</v>
      </c>
      <c r="R2656" s="3">
        <f ca="1">IF(N2656&gt;'Power Curve'!$C$37,0,INDEX(Ci,$P2656,1)*POWER(1-Q2656,3)+INDEX(Ci,$P2656,2)*3*Q2656*POWER(1-Q2656,2)+INDEX(Ci,$P2656,3)*3*POWER(Q2656,2)*(1-Q2656)+INDEX(Ci,$P2656,4)*POWER(Q2656,3))</f>
        <v>296.66126182934278</v>
      </c>
      <c r="S2656" s="3">
        <f t="shared" si="702"/>
        <v>257.53001022338879</v>
      </c>
      <c r="T2656" s="3">
        <f t="shared" ca="1" si="703"/>
        <v>39.131251605953992</v>
      </c>
      <c r="U2656" s="3">
        <f t="shared" ca="1" si="711"/>
        <v>39.131251605953992</v>
      </c>
      <c r="W2656" s="34">
        <f t="shared" si="704"/>
        <v>6</v>
      </c>
      <c r="X2656" s="73" t="b">
        <f>COUNTIF('Power Curve'!$D$2:$D$31,W2656)&gt;0</f>
        <v>1</v>
      </c>
      <c r="Y2656" s="73" t="b">
        <f t="shared" si="705"/>
        <v>0</v>
      </c>
      <c r="Z2656" s="73" t="b">
        <f t="shared" si="712"/>
        <v>1</v>
      </c>
      <c r="AA2656" s="34" t="str">
        <f t="shared" si="706"/>
        <v>Outer</v>
      </c>
      <c r="AB2656" s="35" t="str">
        <f t="shared" si="713"/>
        <v>0.2-0.3</v>
      </c>
      <c r="AC2656" s="36" t="str">
        <f t="shared" si="707"/>
        <v>21-22</v>
      </c>
      <c r="AD2656" s="36" t="str">
        <f t="shared" si="708"/>
        <v>Mar</v>
      </c>
      <c r="AE2656" s="35" t="str">
        <f t="shared" si="709"/>
        <v>285-295</v>
      </c>
      <c r="AF2656" s="36" t="str">
        <f t="shared" si="710"/>
        <v>LWS-HTI</v>
      </c>
    </row>
    <row r="2657" spans="5:32" x14ac:dyDescent="0.3">
      <c r="E2657" s="12">
        <v>40993.895833333336</v>
      </c>
      <c r="F2657" s="16">
        <v>5.85</v>
      </c>
      <c r="G2657" s="16">
        <v>281.16000747680681</v>
      </c>
      <c r="H2657" s="29">
        <v>1.2123036696351797</v>
      </c>
      <c r="I2657" s="26">
        <v>291.60000000000002</v>
      </c>
      <c r="J2657" s="30">
        <v>0.13162393162393163</v>
      </c>
      <c r="K2657" s="31">
        <v>0.30717387473857094</v>
      </c>
      <c r="L2657" s="108">
        <f ca="1">REWS!R2657</f>
        <v>5.83105626565313</v>
      </c>
      <c r="M2657" s="22">
        <f t="shared" si="697"/>
        <v>5.8297192872362977</v>
      </c>
      <c r="N2657" s="22">
        <f t="shared" ca="1" si="698"/>
        <v>5.8108412268099343</v>
      </c>
      <c r="O2657" s="22">
        <f t="shared" si="699"/>
        <v>0.25905188451829547</v>
      </c>
      <c r="P2657" s="81">
        <f t="shared" ca="1" si="700"/>
        <v>6</v>
      </c>
      <c r="Q2657" s="22">
        <f t="shared" ca="1" si="701"/>
        <v>0.78016311116537607</v>
      </c>
      <c r="R2657" s="3">
        <f ca="1">IF(N2657&gt;'Power Curve'!$C$37,0,INDEX(Ci,$P2657,1)*POWER(1-Q2657,3)+INDEX(Ci,$P2657,2)*3*Q2657*POWER(1-Q2657,2)+INDEX(Ci,$P2657,3)*3*POWER(Q2657,2)*(1-Q2657)+INDEX(Ci,$P2657,4)*POWER(Q2657,3))</f>
        <v>330.10847398939609</v>
      </c>
      <c r="S2657" s="3">
        <f t="shared" si="702"/>
        <v>281.16000747680681</v>
      </c>
      <c r="T2657" s="3">
        <f t="shared" ca="1" si="703"/>
        <v>48.948466512589277</v>
      </c>
      <c r="U2657" s="3">
        <f t="shared" ca="1" si="711"/>
        <v>48.948466512589277</v>
      </c>
      <c r="W2657" s="34">
        <f t="shared" si="704"/>
        <v>6</v>
      </c>
      <c r="X2657" s="73" t="b">
        <f>COUNTIF('Power Curve'!$D$2:$D$31,W2657)&gt;0</f>
        <v>1</v>
      </c>
      <c r="Y2657" s="73" t="b">
        <f t="shared" si="705"/>
        <v>0</v>
      </c>
      <c r="Z2657" s="73" t="b">
        <f t="shared" si="712"/>
        <v>1</v>
      </c>
      <c r="AA2657" s="34" t="str">
        <f t="shared" si="706"/>
        <v>Outer</v>
      </c>
      <c r="AB2657" s="35" t="str">
        <f t="shared" si="713"/>
        <v>0.2-0.3</v>
      </c>
      <c r="AC2657" s="36" t="str">
        <f t="shared" si="707"/>
        <v>21-22</v>
      </c>
      <c r="AD2657" s="36" t="str">
        <f t="shared" si="708"/>
        <v>Mar</v>
      </c>
      <c r="AE2657" s="35" t="str">
        <f t="shared" si="709"/>
        <v>285-295</v>
      </c>
      <c r="AF2657" s="36" t="str">
        <f t="shared" si="710"/>
        <v>Inner-TI</v>
      </c>
    </row>
    <row r="2658" spans="5:32" x14ac:dyDescent="0.3">
      <c r="E2658" s="12">
        <v>40993.902777777781</v>
      </c>
      <c r="F2658" s="16">
        <v>6.24</v>
      </c>
      <c r="G2658" s="16">
        <v>396.10998535156301</v>
      </c>
      <c r="H2658" s="29">
        <v>1.2121258734312177</v>
      </c>
      <c r="I2658" s="26">
        <v>292.2</v>
      </c>
      <c r="J2658" s="30">
        <v>0.125</v>
      </c>
      <c r="K2658" s="31">
        <v>0.22025592453504711</v>
      </c>
      <c r="L2658" s="108">
        <f ca="1">REWS!R2658</f>
        <v>6.2511088838912157</v>
      </c>
      <c r="M2658" s="22">
        <f t="shared" si="697"/>
        <v>6.2180632300410323</v>
      </c>
      <c r="N2658" s="22">
        <f t="shared" ca="1" si="698"/>
        <v>6.2291330605619875</v>
      </c>
      <c r="O2658" s="22">
        <f t="shared" si="699"/>
        <v>0.31907169273642427</v>
      </c>
      <c r="P2658" s="81">
        <f t="shared" ca="1" si="700"/>
        <v>7</v>
      </c>
      <c r="Q2658" s="22">
        <f t="shared" ca="1" si="701"/>
        <v>0.2010027161777227</v>
      </c>
      <c r="R2658" s="3">
        <f ca="1">IF(N2658&gt;'Power Curve'!$C$37,0,INDEX(Ci,$P2658,1)*POWER(1-Q2658,3)+INDEX(Ci,$P2658,2)*3*Q2658*POWER(1-Q2658,2)+INDEX(Ci,$P2658,3)*3*POWER(Q2658,2)*(1-Q2658)+INDEX(Ci,$P2658,4)*POWER(Q2658,3))</f>
        <v>408.95707803799831</v>
      </c>
      <c r="S2658" s="3">
        <f t="shared" si="702"/>
        <v>396.10998535156301</v>
      </c>
      <c r="T2658" s="3">
        <f t="shared" ca="1" si="703"/>
        <v>12.847092686435303</v>
      </c>
      <c r="U2658" s="3">
        <f t="shared" ca="1" si="711"/>
        <v>12.847092686435303</v>
      </c>
      <c r="W2658" s="34">
        <f t="shared" si="704"/>
        <v>6</v>
      </c>
      <c r="X2658" s="73" t="b">
        <f>COUNTIF('Power Curve'!$D$2:$D$31,W2658)&gt;0</f>
        <v>1</v>
      </c>
      <c r="Y2658" s="73" t="b">
        <f t="shared" si="705"/>
        <v>0</v>
      </c>
      <c r="Z2658" s="73" t="b">
        <f t="shared" si="712"/>
        <v>1</v>
      </c>
      <c r="AA2658" s="34" t="str">
        <f t="shared" si="706"/>
        <v>Inner</v>
      </c>
      <c r="AB2658" s="35" t="str">
        <f t="shared" si="713"/>
        <v>0.3-0.4</v>
      </c>
      <c r="AC2658" s="36" t="str">
        <f t="shared" si="707"/>
        <v>21-22</v>
      </c>
      <c r="AD2658" s="36" t="str">
        <f t="shared" si="708"/>
        <v>Mar</v>
      </c>
      <c r="AE2658" s="35" t="str">
        <f t="shared" si="709"/>
        <v>285-295</v>
      </c>
      <c r="AF2658" s="36" t="str">
        <f t="shared" si="710"/>
        <v>Inner-TI</v>
      </c>
    </row>
    <row r="2659" spans="5:32" x14ac:dyDescent="0.3">
      <c r="E2659" s="12">
        <v>40993.909722222219</v>
      </c>
      <c r="F2659" s="16">
        <v>6.61</v>
      </c>
      <c r="G2659" s="16">
        <v>534.07001495361374</v>
      </c>
      <c r="H2659" s="29">
        <v>1.2116288595789968</v>
      </c>
      <c r="I2659" s="26">
        <v>291.39999999999998</v>
      </c>
      <c r="J2659" s="30">
        <v>0.11195158850226929</v>
      </c>
      <c r="K2659" s="31">
        <v>0.26566384754176553</v>
      </c>
      <c r="L2659" s="108">
        <f ca="1">REWS!R2659</f>
        <v>6.6273078025094456</v>
      </c>
      <c r="M2659" s="22">
        <f t="shared" si="697"/>
        <v>6.5858621016107737</v>
      </c>
      <c r="N2659" s="22">
        <f t="shared" ca="1" si="698"/>
        <v>6.6031067007952089</v>
      </c>
      <c r="O2659" s="22">
        <f t="shared" si="699"/>
        <v>0.37591619396650994</v>
      </c>
      <c r="P2659" s="81">
        <f t="shared" ca="1" si="700"/>
        <v>7</v>
      </c>
      <c r="Q2659" s="22">
        <f t="shared" ca="1" si="701"/>
        <v>0.58116421715454913</v>
      </c>
      <c r="R2659" s="3">
        <f ca="1">IF(N2659&gt;'Power Curve'!$C$37,0,INDEX(Ci,$P2659,1)*POWER(1-Q2659,3)+INDEX(Ci,$P2659,2)*3*Q2659*POWER(1-Q2659,2)+INDEX(Ci,$P2659,3)*3*POWER(Q2659,2)*(1-Q2659)+INDEX(Ci,$P2659,4)*POWER(Q2659,3))</f>
        <v>495.79712137847105</v>
      </c>
      <c r="S2659" s="3">
        <f t="shared" si="702"/>
        <v>534.07001495361374</v>
      </c>
      <c r="T2659" s="3">
        <f t="shared" ca="1" si="703"/>
        <v>-38.272893575142689</v>
      </c>
      <c r="U2659" s="3">
        <f t="shared" ca="1" si="711"/>
        <v>38.272893575142689</v>
      </c>
      <c r="W2659" s="34">
        <f t="shared" si="704"/>
        <v>7</v>
      </c>
      <c r="X2659" s="73" t="b">
        <f>COUNTIF('Power Curve'!$D$2:$D$31,W2659)&gt;0</f>
        <v>1</v>
      </c>
      <c r="Y2659" s="73" t="b">
        <f t="shared" si="705"/>
        <v>0</v>
      </c>
      <c r="Z2659" s="73" t="b">
        <f t="shared" si="712"/>
        <v>1</v>
      </c>
      <c r="AA2659" s="34" t="str">
        <f t="shared" si="706"/>
        <v>Inner</v>
      </c>
      <c r="AB2659" s="35" t="str">
        <f t="shared" si="713"/>
        <v>0.3-0.4</v>
      </c>
      <c r="AC2659" s="36" t="str">
        <f t="shared" si="707"/>
        <v>21-22</v>
      </c>
      <c r="AD2659" s="36" t="str">
        <f t="shared" si="708"/>
        <v>Mar</v>
      </c>
      <c r="AE2659" s="35" t="str">
        <f t="shared" si="709"/>
        <v>285-295</v>
      </c>
      <c r="AF2659" s="36" t="str">
        <f t="shared" si="710"/>
        <v>Inner-TI</v>
      </c>
    </row>
    <row r="2660" spans="5:32" x14ac:dyDescent="0.3">
      <c r="E2660" s="12">
        <v>40993.916666666664</v>
      </c>
      <c r="F2660" s="16">
        <v>6.13</v>
      </c>
      <c r="G2660" s="16">
        <v>431.80999374389609</v>
      </c>
      <c r="H2660" s="29">
        <v>1.2114068112066729</v>
      </c>
      <c r="I2660" s="26">
        <v>291.39999999999998</v>
      </c>
      <c r="J2660" s="30">
        <v>0.11745513866231648</v>
      </c>
      <c r="K2660" s="31">
        <v>0.30419303647306134</v>
      </c>
      <c r="L2660" s="108">
        <f ca="1">REWS!R2660</f>
        <v>6.175274119925966</v>
      </c>
      <c r="M2660" s="22">
        <f t="shared" si="697"/>
        <v>6.1072418038477503</v>
      </c>
      <c r="N2660" s="22">
        <f t="shared" ca="1" si="698"/>
        <v>6.1523478393851532</v>
      </c>
      <c r="O2660" s="22">
        <f t="shared" si="699"/>
        <v>0.30194388407655087</v>
      </c>
      <c r="P2660" s="81">
        <f t="shared" ca="1" si="700"/>
        <v>7</v>
      </c>
      <c r="Q2660" s="22">
        <f t="shared" ca="1" si="701"/>
        <v>0.12294698765841139</v>
      </c>
      <c r="R2660" s="3">
        <f ca="1">IF(N2660&gt;'Power Curve'!$C$37,0,INDEX(Ci,$P2660,1)*POWER(1-Q2660,3)+INDEX(Ci,$P2660,2)*3*Q2660*POWER(1-Q2660,2)+INDEX(Ci,$P2660,3)*3*POWER(Q2660,2)*(1-Q2660)+INDEX(Ci,$P2660,4)*POWER(Q2660,3))</f>
        <v>392.85320835901456</v>
      </c>
      <c r="S2660" s="3">
        <f t="shared" si="702"/>
        <v>431.80999374389609</v>
      </c>
      <c r="T2660" s="3">
        <f t="shared" ca="1" si="703"/>
        <v>-38.956785384881528</v>
      </c>
      <c r="U2660" s="3">
        <f t="shared" ca="1" si="711"/>
        <v>38.956785384881528</v>
      </c>
      <c r="W2660" s="34">
        <f t="shared" si="704"/>
        <v>6</v>
      </c>
      <c r="X2660" s="73" t="b">
        <f>COUNTIF('Power Curve'!$D$2:$D$31,W2660)&gt;0</f>
        <v>1</v>
      </c>
      <c r="Y2660" s="73" t="b">
        <f t="shared" si="705"/>
        <v>0</v>
      </c>
      <c r="Z2660" s="73" t="b">
        <f t="shared" si="712"/>
        <v>1</v>
      </c>
      <c r="AA2660" s="34" t="str">
        <f t="shared" si="706"/>
        <v>Outer</v>
      </c>
      <c r="AB2660" s="35" t="str">
        <f t="shared" si="713"/>
        <v>0.3-0.4</v>
      </c>
      <c r="AC2660" s="36" t="str">
        <f t="shared" si="707"/>
        <v>22-23</v>
      </c>
      <c r="AD2660" s="36" t="str">
        <f t="shared" si="708"/>
        <v>Mar</v>
      </c>
      <c r="AE2660" s="35" t="str">
        <f t="shared" si="709"/>
        <v>285-295</v>
      </c>
      <c r="AF2660" s="36" t="str">
        <f t="shared" si="710"/>
        <v>Inner-TI</v>
      </c>
    </row>
    <row r="2661" spans="5:32" x14ac:dyDescent="0.3">
      <c r="E2661" s="12">
        <v>40993.923611111109</v>
      </c>
      <c r="F2661" s="16">
        <v>5.44</v>
      </c>
      <c r="G2661" s="16">
        <v>279.50000381469783</v>
      </c>
      <c r="H2661" s="29">
        <v>1.2119037015334202</v>
      </c>
      <c r="I2661" s="26">
        <v>288.89999999999998</v>
      </c>
      <c r="J2661" s="30">
        <v>0.15257352941176469</v>
      </c>
      <c r="K2661" s="31">
        <v>0.34515153233955148</v>
      </c>
      <c r="L2661" s="108">
        <f ca="1">REWS!R2661</f>
        <v>5.3744792033348672</v>
      </c>
      <c r="M2661" s="22">
        <f t="shared" si="697"/>
        <v>5.4205444167696513</v>
      </c>
      <c r="N2661" s="22">
        <f t="shared" ca="1" si="698"/>
        <v>5.3552579482870257</v>
      </c>
      <c r="O2661" s="22">
        <f t="shared" si="699"/>
        <v>0.19581258927986228</v>
      </c>
      <c r="P2661" s="81">
        <f t="shared" ca="1" si="700"/>
        <v>6</v>
      </c>
      <c r="Q2661" s="22">
        <f t="shared" ca="1" si="701"/>
        <v>0.32607516957336213</v>
      </c>
      <c r="R2661" s="3">
        <f ca="1">IF(N2661&gt;'Power Curve'!$C$37,0,INDEX(Ci,$P2661,1)*POWER(1-Q2661,3)+INDEX(Ci,$P2661,2)*3*Q2661*POWER(1-Q2661,2)+INDEX(Ci,$P2661,3)*3*POWER(Q2661,2)*(1-Q2661)+INDEX(Ci,$P2661,4)*POWER(Q2661,3))</f>
        <v>260.29155086734772</v>
      </c>
      <c r="S2661" s="3">
        <f t="shared" si="702"/>
        <v>279.50000381469783</v>
      </c>
      <c r="T2661" s="3">
        <f t="shared" ca="1" si="703"/>
        <v>-19.208452947350111</v>
      </c>
      <c r="U2661" s="3">
        <f t="shared" ca="1" si="711"/>
        <v>19.208452947350111</v>
      </c>
      <c r="W2661" s="34">
        <f t="shared" si="704"/>
        <v>5</v>
      </c>
      <c r="X2661" s="73" t="b">
        <f>COUNTIF('Power Curve'!$D$2:$D$31,W2661)&gt;0</f>
        <v>1</v>
      </c>
      <c r="Y2661" s="73" t="b">
        <f t="shared" si="705"/>
        <v>0</v>
      </c>
      <c r="Z2661" s="73" t="b">
        <f t="shared" si="712"/>
        <v>1</v>
      </c>
      <c r="AA2661" s="34" t="str">
        <f t="shared" si="706"/>
        <v>Outer</v>
      </c>
      <c r="AB2661" s="35" t="str">
        <f t="shared" si="713"/>
        <v>0.1-0.2</v>
      </c>
      <c r="AC2661" s="36" t="str">
        <f t="shared" si="707"/>
        <v>22-23</v>
      </c>
      <c r="AD2661" s="36" t="str">
        <f t="shared" si="708"/>
        <v>Mar</v>
      </c>
      <c r="AE2661" s="35" t="str">
        <f t="shared" si="709"/>
        <v>285-295</v>
      </c>
      <c r="AF2661" s="36" t="str">
        <f t="shared" si="710"/>
        <v>LWS-HTI</v>
      </c>
    </row>
    <row r="2662" spans="5:32" x14ac:dyDescent="0.3">
      <c r="E2662" s="12">
        <v>40993.930555555555</v>
      </c>
      <c r="F2662" s="16">
        <v>5.26</v>
      </c>
      <c r="G2662" s="16">
        <v>190.28000259399403</v>
      </c>
      <c r="H2662" s="29">
        <v>1.2113624113512294</v>
      </c>
      <c r="I2662" s="26">
        <v>286.7</v>
      </c>
      <c r="J2662" s="30">
        <v>0.10836501901140684</v>
      </c>
      <c r="K2662" s="31">
        <v>0.31660459685231207</v>
      </c>
      <c r="L2662" s="108">
        <f ca="1">REWS!R2662</f>
        <v>5.2297497143468776</v>
      </c>
      <c r="M2662" s="22">
        <f t="shared" si="697"/>
        <v>5.2404077354401135</v>
      </c>
      <c r="N2662" s="22">
        <f t="shared" ca="1" si="698"/>
        <v>5.2102701249960273</v>
      </c>
      <c r="O2662" s="22">
        <f t="shared" si="699"/>
        <v>0.16797188449543007</v>
      </c>
      <c r="P2662" s="81">
        <f t="shared" ca="1" si="700"/>
        <v>6</v>
      </c>
      <c r="Q2662" s="22">
        <f t="shared" ca="1" si="701"/>
        <v>0.18156323215640188</v>
      </c>
      <c r="R2662" s="3">
        <f ca="1">IF(N2662&gt;'Power Curve'!$C$37,0,INDEX(Ci,$P2662,1)*POWER(1-Q2662,3)+INDEX(Ci,$P2662,2)*3*Q2662*POWER(1-Q2662,2)+INDEX(Ci,$P2662,3)*3*POWER(Q2662,2)*(1-Q2662)+INDEX(Ci,$P2662,4)*POWER(Q2662,3))</f>
        <v>238.97778117492811</v>
      </c>
      <c r="S2662" s="3">
        <f t="shared" si="702"/>
        <v>190.28000259399403</v>
      </c>
      <c r="T2662" s="3">
        <f t="shared" ca="1" si="703"/>
        <v>48.697778580934084</v>
      </c>
      <c r="U2662" s="3">
        <f t="shared" ca="1" si="711"/>
        <v>48.697778580934084</v>
      </c>
      <c r="W2662" s="34">
        <f t="shared" si="704"/>
        <v>5</v>
      </c>
      <c r="X2662" s="73" t="b">
        <f>COUNTIF('Power Curve'!$D$2:$D$31,W2662)&gt;0</f>
        <v>1</v>
      </c>
      <c r="Y2662" s="73" t="b">
        <f t="shared" si="705"/>
        <v>0</v>
      </c>
      <c r="Z2662" s="73" t="b">
        <f t="shared" si="712"/>
        <v>1</v>
      </c>
      <c r="AA2662" s="34" t="str">
        <f t="shared" si="706"/>
        <v>Outer</v>
      </c>
      <c r="AB2662" s="35" t="str">
        <f t="shared" si="713"/>
        <v>0.1-0.2</v>
      </c>
      <c r="AC2662" s="36" t="str">
        <f t="shared" si="707"/>
        <v>22-23</v>
      </c>
      <c r="AD2662" s="36" t="str">
        <f t="shared" si="708"/>
        <v>Mar</v>
      </c>
      <c r="AE2662" s="35" t="str">
        <f t="shared" si="709"/>
        <v>285-295</v>
      </c>
      <c r="AF2662" s="36" t="str">
        <f t="shared" si="710"/>
        <v>Inner-TI</v>
      </c>
    </row>
    <row r="2663" spans="5:32" x14ac:dyDescent="0.3">
      <c r="E2663" s="12">
        <v>40993.9375</v>
      </c>
      <c r="F2663" s="16">
        <v>5.5</v>
      </c>
      <c r="G2663" s="16">
        <v>195.80999755859409</v>
      </c>
      <c r="H2663" s="29">
        <v>1.2109629586660964</v>
      </c>
      <c r="I2663" s="26">
        <v>286.60000000000002</v>
      </c>
      <c r="J2663" s="30">
        <v>0.16363636363636364</v>
      </c>
      <c r="K2663" s="31">
        <v>0.26802638285736913</v>
      </c>
      <c r="L2663" s="108">
        <f ca="1">REWS!R2663</f>
        <v>5.5444262062246272</v>
      </c>
      <c r="M2663" s="22">
        <f t="shared" si="697"/>
        <v>5.4789114267619627</v>
      </c>
      <c r="N2663" s="22">
        <f t="shared" ca="1" si="698"/>
        <v>5.5231672902041069</v>
      </c>
      <c r="O2663" s="22">
        <f t="shared" si="699"/>
        <v>0.20483339882488355</v>
      </c>
      <c r="P2663" s="81">
        <f t="shared" ca="1" si="700"/>
        <v>6</v>
      </c>
      <c r="Q2663" s="22">
        <f t="shared" ca="1" si="701"/>
        <v>0.49343339152654808</v>
      </c>
      <c r="R2663" s="3">
        <f ca="1">IF(N2663&gt;'Power Curve'!$C$37,0,INDEX(Ci,$P2663,1)*POWER(1-Q2663,3)+INDEX(Ci,$P2663,2)*3*Q2663*POWER(1-Q2663,2)+INDEX(Ci,$P2663,3)*3*POWER(Q2663,2)*(1-Q2663)+INDEX(Ci,$P2663,4)*POWER(Q2663,3))</f>
        <v>285.07937050374295</v>
      </c>
      <c r="S2663" s="3">
        <f t="shared" si="702"/>
        <v>195.80999755859409</v>
      </c>
      <c r="T2663" s="3">
        <f t="shared" ca="1" si="703"/>
        <v>89.269372945148859</v>
      </c>
      <c r="U2663" s="3">
        <f t="shared" ca="1" si="711"/>
        <v>89.269372945148859</v>
      </c>
      <c r="W2663" s="34">
        <f t="shared" si="704"/>
        <v>5</v>
      </c>
      <c r="X2663" s="73" t="b">
        <f>COUNTIF('Power Curve'!$D$2:$D$31,W2663)&gt;0</f>
        <v>1</v>
      </c>
      <c r="Y2663" s="73" t="b">
        <f t="shared" si="705"/>
        <v>0</v>
      </c>
      <c r="Z2663" s="73" t="b">
        <f t="shared" si="712"/>
        <v>1</v>
      </c>
      <c r="AA2663" s="34" t="str">
        <f t="shared" si="706"/>
        <v>Outer</v>
      </c>
      <c r="AB2663" s="35" t="str">
        <f t="shared" si="713"/>
        <v>0.2-0.3</v>
      </c>
      <c r="AC2663" s="36" t="str">
        <f t="shared" si="707"/>
        <v>22-23</v>
      </c>
      <c r="AD2663" s="36" t="str">
        <f t="shared" si="708"/>
        <v>Mar</v>
      </c>
      <c r="AE2663" s="35" t="str">
        <f t="shared" si="709"/>
        <v>285-295</v>
      </c>
      <c r="AF2663" s="36" t="str">
        <f t="shared" si="710"/>
        <v>LWS-HTI</v>
      </c>
    </row>
    <row r="2664" spans="5:32" x14ac:dyDescent="0.3">
      <c r="E2664" s="12">
        <v>40993.944444444445</v>
      </c>
      <c r="F2664" s="16">
        <v>5.52</v>
      </c>
      <c r="G2664" s="16">
        <v>254.7299880981447</v>
      </c>
      <c r="H2664" s="29">
        <v>1.2107411543422457</v>
      </c>
      <c r="I2664" s="26">
        <v>280.60000000000002</v>
      </c>
      <c r="J2664" s="30">
        <v>0.19021739130434784</v>
      </c>
      <c r="K2664" s="31">
        <v>0.37729817201927551</v>
      </c>
      <c r="L2664" s="108">
        <f ca="1">REWS!R2664</f>
        <v>5.5035493814240244</v>
      </c>
      <c r="M2664" s="22">
        <f t="shared" si="697"/>
        <v>5.4984989917690958</v>
      </c>
      <c r="N2664" s="22">
        <f t="shared" ca="1" si="698"/>
        <v>5.4821124501651148</v>
      </c>
      <c r="O2664" s="22">
        <f t="shared" si="699"/>
        <v>0.20786072013881321</v>
      </c>
      <c r="P2664" s="81">
        <f t="shared" ca="1" si="700"/>
        <v>6</v>
      </c>
      <c r="Q2664" s="22">
        <f t="shared" ca="1" si="701"/>
        <v>0.45251330362047298</v>
      </c>
      <c r="R2664" s="3">
        <f ca="1">IF(N2664&gt;'Power Curve'!$C$37,0,INDEX(Ci,$P2664,1)*POWER(1-Q2664,3)+INDEX(Ci,$P2664,2)*3*Q2664*POWER(1-Q2664,2)+INDEX(Ci,$P2664,3)*3*POWER(Q2664,2)*(1-Q2664)+INDEX(Ci,$P2664,4)*POWER(Q2664,3))</f>
        <v>278.96686788862962</v>
      </c>
      <c r="S2664" s="3">
        <f t="shared" si="702"/>
        <v>254.7299880981447</v>
      </c>
      <c r="T2664" s="3">
        <f t="shared" ca="1" si="703"/>
        <v>24.23687979048492</v>
      </c>
      <c r="U2664" s="3">
        <f t="shared" ca="1" si="711"/>
        <v>24.23687979048492</v>
      </c>
      <c r="W2664" s="34">
        <f t="shared" si="704"/>
        <v>5</v>
      </c>
      <c r="X2664" s="73" t="b">
        <f>COUNTIF('Power Curve'!$D$2:$D$31,W2664)&gt;0</f>
        <v>1</v>
      </c>
      <c r="Y2664" s="73" t="b">
        <f t="shared" si="705"/>
        <v>0</v>
      </c>
      <c r="Z2664" s="73" t="b">
        <f t="shared" si="712"/>
        <v>1</v>
      </c>
      <c r="AA2664" s="34" t="str">
        <f t="shared" si="706"/>
        <v>Outer</v>
      </c>
      <c r="AB2664" s="35" t="str">
        <f t="shared" si="713"/>
        <v>0.2-0.3</v>
      </c>
      <c r="AC2664" s="36" t="str">
        <f t="shared" si="707"/>
        <v>22-23</v>
      </c>
      <c r="AD2664" s="36" t="str">
        <f t="shared" si="708"/>
        <v>Mar</v>
      </c>
      <c r="AE2664" s="35" t="str">
        <f t="shared" si="709"/>
        <v>275-285</v>
      </c>
      <c r="AF2664" s="36" t="str">
        <f t="shared" si="710"/>
        <v>LWS-HTI</v>
      </c>
    </row>
    <row r="2665" spans="5:32" x14ac:dyDescent="0.3">
      <c r="E2665" s="12">
        <v>40993.972222222219</v>
      </c>
      <c r="F2665" s="16">
        <v>7.75</v>
      </c>
      <c r="G2665" s="16">
        <v>770.0399951934819</v>
      </c>
      <c r="H2665" s="29">
        <v>1.2081207674720227</v>
      </c>
      <c r="I2665" s="26">
        <v>287.89999999999998</v>
      </c>
      <c r="J2665" s="30">
        <v>0.1367741935483871</v>
      </c>
      <c r="K2665" s="31">
        <v>0.30036788139428128</v>
      </c>
      <c r="L2665" s="108">
        <f ca="1">REWS!R2665</f>
        <v>7.8629935745507247</v>
      </c>
      <c r="M2665" s="22">
        <f t="shared" si="697"/>
        <v>7.7142395859797359</v>
      </c>
      <c r="N2665" s="22">
        <f t="shared" ca="1" si="698"/>
        <v>7.8267117802714203</v>
      </c>
      <c r="O2665" s="22">
        <f t="shared" si="699"/>
        <v>0.55031057159050434</v>
      </c>
      <c r="P2665" s="81">
        <f t="shared" ca="1" si="700"/>
        <v>8</v>
      </c>
      <c r="Q2665" s="22">
        <f t="shared" ca="1" si="701"/>
        <v>0.81684668159186247</v>
      </c>
      <c r="R2665" s="3">
        <f ca="1">IF(N2665&gt;'Power Curve'!$C$37,0,INDEX(Ci,$P2665,1)*POWER(1-Q2665,3)+INDEX(Ci,$P2665,2)*3*Q2665*POWER(1-Q2665,2)+INDEX(Ci,$P2665,3)*3*POWER(Q2665,2)*(1-Q2665)+INDEX(Ci,$P2665,4)*POWER(Q2665,3))</f>
        <v>826.67463892676165</v>
      </c>
      <c r="S2665" s="3">
        <f t="shared" si="702"/>
        <v>770.0399951934819</v>
      </c>
      <c r="T2665" s="3">
        <f t="shared" ca="1" si="703"/>
        <v>56.634643733279745</v>
      </c>
      <c r="U2665" s="3">
        <f t="shared" ca="1" si="711"/>
        <v>56.634643733279745</v>
      </c>
      <c r="W2665" s="34">
        <f t="shared" si="704"/>
        <v>8</v>
      </c>
      <c r="X2665" s="73" t="b">
        <f>COUNTIF('Power Curve'!$D$2:$D$31,W2665)&gt;0</f>
        <v>1</v>
      </c>
      <c r="Y2665" s="73" t="b">
        <f t="shared" si="705"/>
        <v>0</v>
      </c>
      <c r="Z2665" s="73" t="b">
        <f t="shared" si="712"/>
        <v>1</v>
      </c>
      <c r="AA2665" s="34" t="str">
        <f t="shared" si="706"/>
        <v>Outer</v>
      </c>
      <c r="AB2665" s="35" t="str">
        <f t="shared" si="713"/>
        <v>0.5-0.6</v>
      </c>
      <c r="AC2665" s="36" t="str">
        <f t="shared" si="707"/>
        <v>23-24</v>
      </c>
      <c r="AD2665" s="36" t="str">
        <f t="shared" si="708"/>
        <v>Mar</v>
      </c>
      <c r="AE2665" s="35" t="str">
        <f t="shared" si="709"/>
        <v>285-295</v>
      </c>
      <c r="AF2665" s="36" t="str">
        <f t="shared" si="710"/>
        <v>Inner-TI</v>
      </c>
    </row>
    <row r="2666" spans="5:32" x14ac:dyDescent="0.3">
      <c r="E2666" s="12">
        <v>40993.979166666664</v>
      </c>
      <c r="F2666" s="16">
        <v>7.75</v>
      </c>
      <c r="G2666" s="16">
        <v>785.9000186920166</v>
      </c>
      <c r="H2666" s="29">
        <v>1.2079441029234375</v>
      </c>
      <c r="I2666" s="26">
        <v>287.5</v>
      </c>
      <c r="J2666" s="30">
        <v>0.12516129032258064</v>
      </c>
      <c r="K2666" s="31">
        <v>0.2882070285654677</v>
      </c>
      <c r="L2666" s="108">
        <f ca="1">REWS!R2666</f>
        <v>7.9136787048734165</v>
      </c>
      <c r="M2666" s="22">
        <f t="shared" si="697"/>
        <v>7.7138635476659001</v>
      </c>
      <c r="N2666" s="22">
        <f t="shared" ca="1" si="698"/>
        <v>7.876779056704895</v>
      </c>
      <c r="O2666" s="22">
        <f t="shared" si="699"/>
        <v>0.55025245365691156</v>
      </c>
      <c r="P2666" s="81">
        <f t="shared" ca="1" si="700"/>
        <v>8</v>
      </c>
      <c r="Q2666" s="22">
        <f t="shared" ca="1" si="701"/>
        <v>0.86723845222805496</v>
      </c>
      <c r="R2666" s="3">
        <f ca="1">IF(N2666&gt;'Power Curve'!$C$37,0,INDEX(Ci,$P2666,1)*POWER(1-Q2666,3)+INDEX(Ci,$P2666,2)*3*Q2666*POWER(1-Q2666,2)+INDEX(Ci,$P2666,3)*3*POWER(Q2666,2)*(1-Q2666)+INDEX(Ci,$P2666,4)*POWER(Q2666,3))</f>
        <v>841.48279828919317</v>
      </c>
      <c r="S2666" s="3">
        <f t="shared" si="702"/>
        <v>785.9000186920166</v>
      </c>
      <c r="T2666" s="3">
        <f t="shared" ca="1" si="703"/>
        <v>55.582779597176568</v>
      </c>
      <c r="U2666" s="3">
        <f t="shared" ca="1" si="711"/>
        <v>55.582779597176568</v>
      </c>
      <c r="W2666" s="34">
        <f t="shared" si="704"/>
        <v>8</v>
      </c>
      <c r="X2666" s="73" t="b">
        <f>COUNTIF('Power Curve'!$D$2:$D$31,W2666)&gt;0</f>
        <v>1</v>
      </c>
      <c r="Y2666" s="73" t="b">
        <f t="shared" si="705"/>
        <v>0</v>
      </c>
      <c r="Z2666" s="73" t="b">
        <f t="shared" si="712"/>
        <v>1</v>
      </c>
      <c r="AA2666" s="34" t="str">
        <f t="shared" si="706"/>
        <v>Inner</v>
      </c>
      <c r="AB2666" s="35" t="str">
        <f t="shared" si="713"/>
        <v>0.5-0.6</v>
      </c>
      <c r="AC2666" s="36" t="str">
        <f t="shared" si="707"/>
        <v>23-24</v>
      </c>
      <c r="AD2666" s="36" t="str">
        <f t="shared" si="708"/>
        <v>Mar</v>
      </c>
      <c r="AE2666" s="35" t="str">
        <f t="shared" si="709"/>
        <v>285-295</v>
      </c>
      <c r="AF2666" s="36" t="str">
        <f t="shared" si="710"/>
        <v>Inner-TI</v>
      </c>
    </row>
    <row r="2667" spans="5:32" x14ac:dyDescent="0.3">
      <c r="E2667" s="12">
        <v>40993.986111111109</v>
      </c>
      <c r="F2667" s="16">
        <v>6.82</v>
      </c>
      <c r="G2667" s="16">
        <v>537.12001991271973</v>
      </c>
      <c r="H2667" s="29">
        <v>1.2078116383822617</v>
      </c>
      <c r="I2667" s="26">
        <v>286.5</v>
      </c>
      <c r="J2667" s="30">
        <v>0.16568914956011727</v>
      </c>
      <c r="K2667" s="31">
        <v>0.26406843041164751</v>
      </c>
      <c r="L2667" s="108">
        <f ca="1">REWS!R2667</f>
        <v>6.849255269302752</v>
      </c>
      <c r="M2667" s="22">
        <f t="shared" si="697"/>
        <v>6.7879517789353887</v>
      </c>
      <c r="N2667" s="22">
        <f t="shared" ca="1" si="698"/>
        <v>6.8170695732619055</v>
      </c>
      <c r="O2667" s="22">
        <f t="shared" si="699"/>
        <v>0.40714980504921394</v>
      </c>
      <c r="P2667" s="81">
        <f t="shared" ca="1" si="700"/>
        <v>7</v>
      </c>
      <c r="Q2667" s="22">
        <f t="shared" ca="1" si="701"/>
        <v>0.79866737245588615</v>
      </c>
      <c r="R2667" s="3">
        <f ca="1">IF(N2667&gt;'Power Curve'!$C$37,0,INDEX(Ci,$P2667,1)*POWER(1-Q2667,3)+INDEX(Ci,$P2667,2)*3*Q2667*POWER(1-Q2667,2)+INDEX(Ci,$P2667,3)*3*POWER(Q2667,2)*(1-Q2667)+INDEX(Ci,$P2667,4)*POWER(Q2667,3))</f>
        <v>549.57051753971484</v>
      </c>
      <c r="S2667" s="3">
        <f t="shared" si="702"/>
        <v>537.12001991271973</v>
      </c>
      <c r="T2667" s="3">
        <f t="shared" ca="1" si="703"/>
        <v>12.450497626995116</v>
      </c>
      <c r="U2667" s="3">
        <f t="shared" ca="1" si="711"/>
        <v>12.450497626995116</v>
      </c>
      <c r="W2667" s="34">
        <f t="shared" si="704"/>
        <v>7</v>
      </c>
      <c r="X2667" s="73" t="b">
        <f>COUNTIF('Power Curve'!$D$2:$D$31,W2667)&gt;0</f>
        <v>1</v>
      </c>
      <c r="Y2667" s="73" t="b">
        <f t="shared" si="705"/>
        <v>0</v>
      </c>
      <c r="Z2667" s="73" t="b">
        <f t="shared" si="712"/>
        <v>1</v>
      </c>
      <c r="AA2667" s="34" t="str">
        <f t="shared" si="706"/>
        <v>Outer</v>
      </c>
      <c r="AB2667" s="35" t="str">
        <f t="shared" si="713"/>
        <v>0.4-0.5</v>
      </c>
      <c r="AC2667" s="36" t="str">
        <f t="shared" si="707"/>
        <v>23-24</v>
      </c>
      <c r="AD2667" s="36" t="str">
        <f t="shared" si="708"/>
        <v>Mar</v>
      </c>
      <c r="AE2667" s="35" t="str">
        <f t="shared" si="709"/>
        <v>285-295</v>
      </c>
      <c r="AF2667" s="36" t="str">
        <f t="shared" si="710"/>
        <v>LWS-HTI</v>
      </c>
    </row>
    <row r="2668" spans="5:32" x14ac:dyDescent="0.3">
      <c r="E2668" s="12">
        <v>40993.993055555555</v>
      </c>
      <c r="F2668" s="16">
        <v>7.41</v>
      </c>
      <c r="G2668" s="16">
        <v>589.6299991607666</v>
      </c>
      <c r="H2668" s="29">
        <v>1.2070961758902474</v>
      </c>
      <c r="I2668" s="26">
        <v>283.10000000000002</v>
      </c>
      <c r="J2668" s="30">
        <v>0.12280701754385966</v>
      </c>
      <c r="K2668" s="31">
        <v>0.30879739050174826</v>
      </c>
      <c r="L2668" s="108">
        <f ca="1">REWS!R2668</f>
        <v>7.4560564442232691</v>
      </c>
      <c r="M2668" s="22">
        <f t="shared" si="697"/>
        <v>7.3737227310079243</v>
      </c>
      <c r="N2668" s="22">
        <f t="shared" ca="1" si="698"/>
        <v>7.4195536958768198</v>
      </c>
      <c r="O2668" s="22">
        <f t="shared" si="699"/>
        <v>0.49768259397138398</v>
      </c>
      <c r="P2668" s="81">
        <f t="shared" ca="1" si="700"/>
        <v>8</v>
      </c>
      <c r="Q2668" s="22">
        <f t="shared" ca="1" si="701"/>
        <v>0.40704973909697517</v>
      </c>
      <c r="R2668" s="3">
        <f ca="1">IF(N2668&gt;'Power Curve'!$C$37,0,INDEX(Ci,$P2668,1)*POWER(1-Q2668,3)+INDEX(Ci,$P2668,2)*3*Q2668*POWER(1-Q2668,2)+INDEX(Ci,$P2668,3)*3*POWER(Q2668,2)*(1-Q2668)+INDEX(Ci,$P2668,4)*POWER(Q2668,3))</f>
        <v>709.19248000640664</v>
      </c>
      <c r="S2668" s="3">
        <f t="shared" si="702"/>
        <v>589.6299991607666</v>
      </c>
      <c r="T2668" s="3">
        <f t="shared" ca="1" si="703"/>
        <v>119.56248084564004</v>
      </c>
      <c r="U2668" s="3">
        <f t="shared" ca="1" si="711"/>
        <v>119.56248084564004</v>
      </c>
      <c r="W2668" s="34">
        <f t="shared" si="704"/>
        <v>7</v>
      </c>
      <c r="X2668" s="73" t="b">
        <f>COUNTIF('Power Curve'!$D$2:$D$31,W2668)&gt;0</f>
        <v>1</v>
      </c>
      <c r="Y2668" s="73" t="b">
        <f t="shared" si="705"/>
        <v>0</v>
      </c>
      <c r="Z2668" s="73" t="b">
        <f t="shared" si="712"/>
        <v>1</v>
      </c>
      <c r="AA2668" s="34" t="str">
        <f t="shared" si="706"/>
        <v>Outer</v>
      </c>
      <c r="AB2668" s="35" t="str">
        <f t="shared" si="713"/>
        <v>0.4-0.5</v>
      </c>
      <c r="AC2668" s="36" t="str">
        <f t="shared" si="707"/>
        <v>23-24</v>
      </c>
      <c r="AD2668" s="36" t="str">
        <f t="shared" si="708"/>
        <v>Mar</v>
      </c>
      <c r="AE2668" s="35" t="str">
        <f t="shared" si="709"/>
        <v>275-285</v>
      </c>
      <c r="AF2668" s="36" t="str">
        <f t="shared" si="710"/>
        <v>Inner-TI</v>
      </c>
    </row>
    <row r="2669" spans="5:32" x14ac:dyDescent="0.3">
      <c r="E2669" s="12">
        <v>40994</v>
      </c>
      <c r="F2669" s="16">
        <v>7.03</v>
      </c>
      <c r="G2669" s="16">
        <v>586.54997301101662</v>
      </c>
      <c r="H2669" s="29">
        <v>1.2066993222058204</v>
      </c>
      <c r="I2669" s="26">
        <v>280.60000000000002</v>
      </c>
      <c r="J2669" s="30">
        <v>0.15078236130867709</v>
      </c>
      <c r="K2669" s="31">
        <v>0.28275524428580429</v>
      </c>
      <c r="L2669" s="108">
        <f ca="1">REWS!R2669</f>
        <v>7.1052167428547719</v>
      </c>
      <c r="M2669" s="22">
        <f t="shared" si="697"/>
        <v>6.9948163802175687</v>
      </c>
      <c r="N2669" s="22">
        <f t="shared" ca="1" si="698"/>
        <v>7.0696566796467541</v>
      </c>
      <c r="O2669" s="22">
        <f t="shared" si="699"/>
        <v>0.43912139602190764</v>
      </c>
      <c r="P2669" s="81">
        <f t="shared" ca="1" si="700"/>
        <v>8</v>
      </c>
      <c r="Q2669" s="22">
        <f t="shared" ca="1" si="701"/>
        <v>5.4884983109469258E-2</v>
      </c>
      <c r="R2669" s="3">
        <f ca="1">IF(N2669&gt;'Power Curve'!$C$37,0,INDEX(Ci,$P2669,1)*POWER(1-Q2669,3)+INDEX(Ci,$P2669,2)*3*Q2669*POWER(1-Q2669,2)+INDEX(Ci,$P2669,3)*3*POWER(Q2669,2)*(1-Q2669)+INDEX(Ci,$P2669,4)*POWER(Q2669,3))</f>
        <v>614.41256360206785</v>
      </c>
      <c r="S2669" s="3">
        <f t="shared" si="702"/>
        <v>586.54997301101662</v>
      </c>
      <c r="T2669" s="3">
        <f t="shared" ca="1" si="703"/>
        <v>27.86259059105123</v>
      </c>
      <c r="U2669" s="3">
        <f t="shared" ca="1" si="711"/>
        <v>27.86259059105123</v>
      </c>
      <c r="W2669" s="34">
        <f t="shared" si="704"/>
        <v>7</v>
      </c>
      <c r="X2669" s="73" t="b">
        <f>COUNTIF('Power Curve'!$D$2:$D$31,W2669)&gt;0</f>
        <v>1</v>
      </c>
      <c r="Y2669" s="73" t="b">
        <f t="shared" si="705"/>
        <v>0</v>
      </c>
      <c r="Z2669" s="73" t="b">
        <f t="shared" si="712"/>
        <v>1</v>
      </c>
      <c r="AA2669" s="34" t="str">
        <f t="shared" si="706"/>
        <v>Outer</v>
      </c>
      <c r="AB2669" s="35" t="str">
        <f t="shared" si="713"/>
        <v>0.4-0.5</v>
      </c>
      <c r="AC2669" s="36" t="str">
        <f t="shared" si="707"/>
        <v>0-1</v>
      </c>
      <c r="AD2669" s="36" t="str">
        <f t="shared" si="708"/>
        <v>Mar</v>
      </c>
      <c r="AE2669" s="35" t="str">
        <f t="shared" si="709"/>
        <v>275-285</v>
      </c>
      <c r="AF2669" s="36" t="str">
        <f t="shared" si="710"/>
        <v>LWS-HTI</v>
      </c>
    </row>
    <row r="2670" spans="5:32" x14ac:dyDescent="0.3">
      <c r="E2670" s="12">
        <v>40994.006944444445</v>
      </c>
      <c r="F2670" s="16">
        <v>6.56</v>
      </c>
      <c r="G2670" s="16">
        <v>494.96001625061058</v>
      </c>
      <c r="H2670" s="29">
        <v>1.2063027296431834</v>
      </c>
      <c r="I2670" s="26">
        <v>282.3</v>
      </c>
      <c r="J2670" s="30">
        <v>0.18140243902439024</v>
      </c>
      <c r="K2670" s="31">
        <v>0.23783809428340741</v>
      </c>
      <c r="L2670" s="108">
        <f ca="1">REWS!R2670</f>
        <v>6.6842369422461312</v>
      </c>
      <c r="M2670" s="22">
        <f t="shared" si="697"/>
        <v>6.5264534787095965</v>
      </c>
      <c r="N2670" s="22">
        <f t="shared" ca="1" si="698"/>
        <v>6.6500550982075399</v>
      </c>
      <c r="O2670" s="22">
        <f t="shared" si="699"/>
        <v>0.36673439978870126</v>
      </c>
      <c r="P2670" s="81">
        <f t="shared" ca="1" si="700"/>
        <v>7</v>
      </c>
      <c r="Q2670" s="22">
        <f t="shared" ca="1" si="701"/>
        <v>0.62888943441210177</v>
      </c>
      <c r="R2670" s="3">
        <f ca="1">IF(N2670&gt;'Power Curve'!$C$37,0,INDEX(Ci,$P2670,1)*POWER(1-Q2670,3)+INDEX(Ci,$P2670,2)*3*Q2670*POWER(1-Q2670,2)+INDEX(Ci,$P2670,3)*3*POWER(Q2670,2)*(1-Q2670)+INDEX(Ci,$P2670,4)*POWER(Q2670,3))</f>
        <v>507.42760428864835</v>
      </c>
      <c r="S2670" s="3">
        <f t="shared" si="702"/>
        <v>494.96001625061058</v>
      </c>
      <c r="T2670" s="3">
        <f t="shared" ca="1" si="703"/>
        <v>12.467588038037775</v>
      </c>
      <c r="U2670" s="3">
        <f t="shared" ca="1" si="711"/>
        <v>12.467588038037775</v>
      </c>
      <c r="W2670" s="34">
        <f t="shared" si="704"/>
        <v>7</v>
      </c>
      <c r="X2670" s="73" t="b">
        <f>COUNTIF('Power Curve'!$D$2:$D$31,W2670)&gt;0</f>
        <v>1</v>
      </c>
      <c r="Y2670" s="73" t="b">
        <f t="shared" si="705"/>
        <v>0</v>
      </c>
      <c r="Z2670" s="73" t="b">
        <f t="shared" si="712"/>
        <v>1</v>
      </c>
      <c r="AA2670" s="34" t="str">
        <f t="shared" si="706"/>
        <v>Outer</v>
      </c>
      <c r="AB2670" s="35" t="str">
        <f t="shared" si="713"/>
        <v>0.3-0.4</v>
      </c>
      <c r="AC2670" s="36" t="str">
        <f t="shared" si="707"/>
        <v>0-1</v>
      </c>
      <c r="AD2670" s="36" t="str">
        <f t="shared" si="708"/>
        <v>Mar</v>
      </c>
      <c r="AE2670" s="35" t="str">
        <f t="shared" si="709"/>
        <v>275-285</v>
      </c>
      <c r="AF2670" s="36" t="str">
        <f t="shared" si="710"/>
        <v>LWS-HTI</v>
      </c>
    </row>
    <row r="2671" spans="5:32" x14ac:dyDescent="0.3">
      <c r="E2671" s="12">
        <v>40994.013888888891</v>
      </c>
      <c r="F2671" s="16">
        <v>6.52</v>
      </c>
      <c r="G2671" s="16">
        <v>590.76000022888184</v>
      </c>
      <c r="H2671" s="29">
        <v>1.2062146334203456</v>
      </c>
      <c r="I2671" s="26">
        <v>278.8</v>
      </c>
      <c r="J2671" s="30">
        <v>0.16104294478527609</v>
      </c>
      <c r="K2671" s="31">
        <v>0.21518856080870566</v>
      </c>
      <c r="L2671" s="108">
        <f ca="1">REWS!R2671</f>
        <v>6.667591414767549</v>
      </c>
      <c r="M2671" s="22">
        <f t="shared" si="697"/>
        <v>6.4865001200633134</v>
      </c>
      <c r="N2671" s="22">
        <f t="shared" ca="1" si="698"/>
        <v>6.6333332074268139</v>
      </c>
      <c r="O2671" s="22">
        <f t="shared" si="699"/>
        <v>0.36055947941708166</v>
      </c>
      <c r="P2671" s="81">
        <f t="shared" ca="1" si="700"/>
        <v>7</v>
      </c>
      <c r="Q2671" s="22">
        <f t="shared" ca="1" si="701"/>
        <v>0.61189085907292295</v>
      </c>
      <c r="R2671" s="3">
        <f ca="1">IF(N2671&gt;'Power Curve'!$C$37,0,INDEX(Ci,$P2671,1)*POWER(1-Q2671,3)+INDEX(Ci,$P2671,2)*3*Q2671*POWER(1-Q2671,2)+INDEX(Ci,$P2671,3)*3*POWER(Q2671,2)*(1-Q2671)+INDEX(Ci,$P2671,4)*POWER(Q2671,3))</f>
        <v>503.27180805890185</v>
      </c>
      <c r="S2671" s="3">
        <f t="shared" si="702"/>
        <v>590.76000022888184</v>
      </c>
      <c r="T2671" s="3">
        <f t="shared" ca="1" si="703"/>
        <v>-87.488192169979982</v>
      </c>
      <c r="U2671" s="3">
        <f t="shared" ca="1" si="711"/>
        <v>87.488192169979982</v>
      </c>
      <c r="W2671" s="34">
        <f t="shared" si="704"/>
        <v>6</v>
      </c>
      <c r="X2671" s="73" t="b">
        <f>COUNTIF('Power Curve'!$D$2:$D$31,W2671)&gt;0</f>
        <v>1</v>
      </c>
      <c r="Y2671" s="73" t="b">
        <f t="shared" si="705"/>
        <v>0</v>
      </c>
      <c r="Z2671" s="73" t="b">
        <f t="shared" si="712"/>
        <v>1</v>
      </c>
      <c r="AA2671" s="34" t="str">
        <f t="shared" si="706"/>
        <v>Outer</v>
      </c>
      <c r="AB2671" s="35" t="str">
        <f t="shared" si="713"/>
        <v>0.3-0.4</v>
      </c>
      <c r="AC2671" s="36" t="str">
        <f t="shared" si="707"/>
        <v>0-1</v>
      </c>
      <c r="AD2671" s="36" t="str">
        <f t="shared" si="708"/>
        <v>Mar</v>
      </c>
      <c r="AE2671" s="35" t="str">
        <f t="shared" si="709"/>
        <v>275-285</v>
      </c>
      <c r="AF2671" s="36" t="str">
        <f t="shared" si="710"/>
        <v>LWS-HTI</v>
      </c>
    </row>
    <row r="2672" spans="5:32" x14ac:dyDescent="0.3">
      <c r="E2672" s="12">
        <v>40994.020833333336</v>
      </c>
      <c r="F2672" s="16">
        <v>8.16</v>
      </c>
      <c r="G2672" s="16">
        <v>929.02001571655296</v>
      </c>
      <c r="H2672" s="29">
        <v>1.2051485205071559</v>
      </c>
      <c r="I2672" s="26">
        <v>282.7</v>
      </c>
      <c r="J2672" s="30">
        <v>0.14460784313725489</v>
      </c>
      <c r="K2672" s="31">
        <v>0.24309998867485946</v>
      </c>
      <c r="L2672" s="108">
        <f ca="1">REWS!R2672</f>
        <v>8.1915197502350274</v>
      </c>
      <c r="M2672" s="22">
        <f t="shared" si="697"/>
        <v>8.1156813448289569</v>
      </c>
      <c r="N2672" s="22">
        <f t="shared" ca="1" si="698"/>
        <v>8.1470299047524968</v>
      </c>
      <c r="O2672" s="22">
        <f t="shared" si="699"/>
        <v>0.61235468950016259</v>
      </c>
      <c r="P2672" s="81">
        <f t="shared" ca="1" si="700"/>
        <v>9</v>
      </c>
      <c r="Q2672" s="22">
        <f t="shared" ca="1" si="701"/>
        <v>0.13828172787555135</v>
      </c>
      <c r="R2672" s="3">
        <f ca="1">IF(N2672&gt;'Power Curve'!$C$37,0,INDEX(Ci,$P2672,1)*POWER(1-Q2672,3)+INDEX(Ci,$P2672,2)*3*Q2672*POWER(1-Q2672,2)+INDEX(Ci,$P2672,3)*3*POWER(Q2672,2)*(1-Q2672)+INDEX(Ci,$P2672,4)*POWER(Q2672,3))</f>
        <v>922.55294330371612</v>
      </c>
      <c r="S2672" s="3">
        <f t="shared" si="702"/>
        <v>929.02001571655296</v>
      </c>
      <c r="T2672" s="3">
        <f t="shared" ca="1" si="703"/>
        <v>-6.467072412836842</v>
      </c>
      <c r="U2672" s="3">
        <f t="shared" ca="1" si="711"/>
        <v>6.467072412836842</v>
      </c>
      <c r="W2672" s="34">
        <f t="shared" si="704"/>
        <v>8</v>
      </c>
      <c r="X2672" s="73" t="b">
        <f>COUNTIF('Power Curve'!$D$2:$D$31,W2672)&gt;0</f>
        <v>1</v>
      </c>
      <c r="Y2672" s="73" t="b">
        <f t="shared" si="705"/>
        <v>0</v>
      </c>
      <c r="Z2672" s="73" t="b">
        <f t="shared" si="712"/>
        <v>1</v>
      </c>
      <c r="AA2672" s="34" t="str">
        <f t="shared" si="706"/>
        <v>Outer</v>
      </c>
      <c r="AB2672" s="35" t="str">
        <f t="shared" si="713"/>
        <v>0.6-0.7</v>
      </c>
      <c r="AC2672" s="36" t="str">
        <f t="shared" si="707"/>
        <v>0-1</v>
      </c>
      <c r="AD2672" s="36" t="str">
        <f t="shared" si="708"/>
        <v>Mar</v>
      </c>
      <c r="AE2672" s="35" t="str">
        <f t="shared" si="709"/>
        <v>275-285</v>
      </c>
      <c r="AF2672" s="36" t="str">
        <f t="shared" si="710"/>
        <v>HWS-HTI</v>
      </c>
    </row>
    <row r="2673" spans="5:32" x14ac:dyDescent="0.3">
      <c r="E2673" s="12">
        <v>40994.027777777781</v>
      </c>
      <c r="F2673" s="16">
        <v>8.5500000000000007</v>
      </c>
      <c r="G2673" s="16">
        <v>976.54999923706077</v>
      </c>
      <c r="H2673" s="29">
        <v>1.2046988200519992</v>
      </c>
      <c r="I2673" s="26">
        <v>281.89999999999998</v>
      </c>
      <c r="J2673" s="30">
        <v>0.12163742690058479</v>
      </c>
      <c r="K2673" s="31">
        <v>0.23511498480534687</v>
      </c>
      <c r="L2673" s="108">
        <f ca="1">REWS!R2673</f>
        <v>8.4595081834426828</v>
      </c>
      <c r="M2673" s="22">
        <f t="shared" si="697"/>
        <v>8.5025053423720038</v>
      </c>
      <c r="N2673" s="22">
        <f t="shared" ca="1" si="698"/>
        <v>8.4125162015860919</v>
      </c>
      <c r="O2673" s="22">
        <f t="shared" si="699"/>
        <v>0.67213958527843287</v>
      </c>
      <c r="P2673" s="81">
        <f t="shared" ca="1" si="700"/>
        <v>9</v>
      </c>
      <c r="Q2673" s="22">
        <f t="shared" ca="1" si="701"/>
        <v>0.40364812218078483</v>
      </c>
      <c r="R2673" s="3">
        <f ca="1">IF(N2673&gt;'Power Curve'!$C$37,0,INDEX(Ci,$P2673,1)*POWER(1-Q2673,3)+INDEX(Ci,$P2673,2)*3*Q2673*POWER(1-Q2673,2)+INDEX(Ci,$P2673,3)*3*POWER(Q2673,2)*(1-Q2673)+INDEX(Ci,$P2673,4)*POWER(Q2673,3))</f>
        <v>1005.1390254248385</v>
      </c>
      <c r="S2673" s="3">
        <f t="shared" si="702"/>
        <v>976.54999923706077</v>
      </c>
      <c r="T2673" s="3">
        <f t="shared" ca="1" si="703"/>
        <v>28.589026187777677</v>
      </c>
      <c r="U2673" s="3">
        <f t="shared" ca="1" si="711"/>
        <v>28.589026187777677</v>
      </c>
      <c r="W2673" s="34">
        <f t="shared" si="704"/>
        <v>9</v>
      </c>
      <c r="X2673" s="73" t="b">
        <f>COUNTIF('Power Curve'!$D$2:$D$31,W2673)&gt;0</f>
        <v>1</v>
      </c>
      <c r="Y2673" s="73" t="b">
        <f t="shared" si="705"/>
        <v>0</v>
      </c>
      <c r="Z2673" s="73" t="b">
        <f t="shared" si="712"/>
        <v>1</v>
      </c>
      <c r="AA2673" s="34" t="str">
        <f t="shared" si="706"/>
        <v>Inner</v>
      </c>
      <c r="AB2673" s="35" t="str">
        <f t="shared" si="713"/>
        <v>0.6-0.7</v>
      </c>
      <c r="AC2673" s="36" t="str">
        <f t="shared" si="707"/>
        <v>0-1</v>
      </c>
      <c r="AD2673" s="36" t="str">
        <f t="shared" si="708"/>
        <v>Mar</v>
      </c>
      <c r="AE2673" s="35" t="str">
        <f t="shared" si="709"/>
        <v>275-285</v>
      </c>
      <c r="AF2673" s="36" t="str">
        <f t="shared" si="710"/>
        <v>Inner-TI</v>
      </c>
    </row>
    <row r="2674" spans="5:32" x14ac:dyDescent="0.3">
      <c r="E2674" s="12">
        <v>40994.034722222219</v>
      </c>
      <c r="F2674" s="16">
        <v>7.84</v>
      </c>
      <c r="G2674" s="16">
        <v>763.32997512817428</v>
      </c>
      <c r="H2674" s="29">
        <v>1.2047528419464506</v>
      </c>
      <c r="I2674" s="26">
        <v>282.5</v>
      </c>
      <c r="J2674" s="30">
        <v>0.14668367346938774</v>
      </c>
      <c r="K2674" s="31">
        <v>0.23347267734464214</v>
      </c>
      <c r="L2674" s="108">
        <f ca="1">REWS!R2674</f>
        <v>7.860722931451102</v>
      </c>
      <c r="M2674" s="22">
        <f t="shared" si="697"/>
        <v>7.7965658792702488</v>
      </c>
      <c r="N2674" s="22">
        <f t="shared" ca="1" si="698"/>
        <v>7.8171740043047029</v>
      </c>
      <c r="O2674" s="22">
        <f t="shared" si="699"/>
        <v>0.56303436560392228</v>
      </c>
      <c r="P2674" s="81">
        <f t="shared" ca="1" si="700"/>
        <v>8</v>
      </c>
      <c r="Q2674" s="22">
        <f t="shared" ca="1" si="701"/>
        <v>0.80724708974003023</v>
      </c>
      <c r="R2674" s="3">
        <f ca="1">IF(N2674&gt;'Power Curve'!$C$37,0,INDEX(Ci,$P2674,1)*POWER(1-Q2674,3)+INDEX(Ci,$P2674,2)*3*Q2674*POWER(1-Q2674,2)+INDEX(Ci,$P2674,3)*3*POWER(Q2674,2)*(1-Q2674)+INDEX(Ci,$P2674,4)*POWER(Q2674,3))</f>
        <v>823.8605682304169</v>
      </c>
      <c r="S2674" s="3">
        <f t="shared" si="702"/>
        <v>763.32997512817428</v>
      </c>
      <c r="T2674" s="3">
        <f t="shared" ca="1" si="703"/>
        <v>60.530593102242619</v>
      </c>
      <c r="U2674" s="3">
        <f t="shared" ca="1" si="711"/>
        <v>60.530593102242619</v>
      </c>
      <c r="W2674" s="34">
        <f t="shared" si="704"/>
        <v>8</v>
      </c>
      <c r="X2674" s="73" t="b">
        <f>COUNTIF('Power Curve'!$D$2:$D$31,W2674)&gt;0</f>
        <v>1</v>
      </c>
      <c r="Y2674" s="73" t="b">
        <f t="shared" si="705"/>
        <v>0</v>
      </c>
      <c r="Z2674" s="73" t="b">
        <f t="shared" si="712"/>
        <v>1</v>
      </c>
      <c r="AA2674" s="34" t="str">
        <f t="shared" si="706"/>
        <v>Outer</v>
      </c>
      <c r="AB2674" s="35" t="str">
        <f t="shared" si="713"/>
        <v>0.5-0.6</v>
      </c>
      <c r="AC2674" s="36" t="str">
        <f t="shared" si="707"/>
        <v>0-1</v>
      </c>
      <c r="AD2674" s="36" t="str">
        <f t="shared" si="708"/>
        <v>Mar</v>
      </c>
      <c r="AE2674" s="35" t="str">
        <f t="shared" si="709"/>
        <v>275-285</v>
      </c>
      <c r="AF2674" s="36" t="str">
        <f t="shared" si="710"/>
        <v>HWS-HTI</v>
      </c>
    </row>
    <row r="2675" spans="5:32" x14ac:dyDescent="0.3">
      <c r="E2675" s="12">
        <v>40994.041666666664</v>
      </c>
      <c r="F2675" s="16">
        <v>7.28</v>
      </c>
      <c r="G2675" s="16">
        <v>503.99001693725609</v>
      </c>
      <c r="H2675" s="29">
        <v>1.2047088937578936</v>
      </c>
      <c r="I2675" s="26">
        <v>283.3</v>
      </c>
      <c r="J2675" s="30">
        <v>0.14972527472527472</v>
      </c>
      <c r="K2675" s="31">
        <v>0.26384617574794883</v>
      </c>
      <c r="L2675" s="108">
        <f ca="1">REWS!R2675</f>
        <v>7.4359395427764561</v>
      </c>
      <c r="M2675" s="22">
        <f t="shared" si="697"/>
        <v>7.2395802834219634</v>
      </c>
      <c r="N2675" s="22">
        <f t="shared" ca="1" si="698"/>
        <v>7.3946540250827146</v>
      </c>
      <c r="O2675" s="22">
        <f t="shared" si="699"/>
        <v>0.47695044627810057</v>
      </c>
      <c r="P2675" s="81">
        <f t="shared" ca="1" si="700"/>
        <v>8</v>
      </c>
      <c r="Q2675" s="22">
        <f t="shared" ca="1" si="701"/>
        <v>0.3819886894662759</v>
      </c>
      <c r="R2675" s="3">
        <f ca="1">IF(N2675&gt;'Power Curve'!$C$37,0,INDEX(Ci,$P2675,1)*POWER(1-Q2675,3)+INDEX(Ci,$P2675,2)*3*Q2675*POWER(1-Q2675,2)+INDEX(Ci,$P2675,3)*3*POWER(Q2675,2)*(1-Q2675)+INDEX(Ci,$P2675,4)*POWER(Q2675,3))</f>
        <v>702.22624456464359</v>
      </c>
      <c r="S2675" s="3">
        <f t="shared" si="702"/>
        <v>503.99001693725609</v>
      </c>
      <c r="T2675" s="3">
        <f t="shared" ca="1" si="703"/>
        <v>198.23622762738751</v>
      </c>
      <c r="U2675" s="3">
        <f t="shared" ca="1" si="711"/>
        <v>198.23622762738751</v>
      </c>
      <c r="W2675" s="34">
        <f t="shared" si="704"/>
        <v>7</v>
      </c>
      <c r="X2675" s="73" t="b">
        <f>COUNTIF('Power Curve'!$D$2:$D$31,W2675)&gt;0</f>
        <v>1</v>
      </c>
      <c r="Y2675" s="73" t="b">
        <f t="shared" si="705"/>
        <v>0</v>
      </c>
      <c r="Z2675" s="73" t="b">
        <f t="shared" si="712"/>
        <v>1</v>
      </c>
      <c r="AA2675" s="34" t="str">
        <f t="shared" si="706"/>
        <v>Outer</v>
      </c>
      <c r="AB2675" s="35" t="str">
        <f t="shared" si="713"/>
        <v>0.4-0.5</v>
      </c>
      <c r="AC2675" s="36" t="str">
        <f t="shared" si="707"/>
        <v>1-2</v>
      </c>
      <c r="AD2675" s="36" t="str">
        <f t="shared" si="708"/>
        <v>Mar</v>
      </c>
      <c r="AE2675" s="35" t="str">
        <f t="shared" si="709"/>
        <v>275-285</v>
      </c>
      <c r="AF2675" s="36" t="str">
        <f t="shared" si="710"/>
        <v>LWS-HTI</v>
      </c>
    </row>
    <row r="2676" spans="5:32" x14ac:dyDescent="0.3">
      <c r="E2676" s="12">
        <v>40994.048611111109</v>
      </c>
      <c r="F2676" s="16">
        <v>6.22</v>
      </c>
      <c r="G2676" s="16">
        <v>361.4900054931644</v>
      </c>
      <c r="H2676" s="29">
        <v>1.204796793603595</v>
      </c>
      <c r="I2676" s="26">
        <v>276.7</v>
      </c>
      <c r="J2676" s="30">
        <v>0.15755627009646303</v>
      </c>
      <c r="K2676" s="31">
        <v>0.28698903483491439</v>
      </c>
      <c r="L2676" s="108">
        <f ca="1">REWS!R2676</f>
        <v>6.2926487935020727</v>
      </c>
      <c r="M2676" s="22">
        <f t="shared" si="697"/>
        <v>6.1856160060221619</v>
      </c>
      <c r="N2676" s="22">
        <f t="shared" ca="1" si="698"/>
        <v>6.2578631989328724</v>
      </c>
      <c r="O2676" s="22">
        <f t="shared" si="699"/>
        <v>0.31405686966809465</v>
      </c>
      <c r="P2676" s="81">
        <f t="shared" ca="1" si="700"/>
        <v>7</v>
      </c>
      <c r="Q2676" s="22">
        <f t="shared" ca="1" si="701"/>
        <v>0.23020823055444764</v>
      </c>
      <c r="R2676" s="3">
        <f ca="1">IF(N2676&gt;'Power Curve'!$C$37,0,INDEX(Ci,$P2676,1)*POWER(1-Q2676,3)+INDEX(Ci,$P2676,2)*3*Q2676*POWER(1-Q2676,2)+INDEX(Ci,$P2676,3)*3*POWER(Q2676,2)*(1-Q2676)+INDEX(Ci,$P2676,4)*POWER(Q2676,3))</f>
        <v>415.16109231217911</v>
      </c>
      <c r="S2676" s="3">
        <f t="shared" si="702"/>
        <v>361.4900054931644</v>
      </c>
      <c r="T2676" s="3">
        <f t="shared" ca="1" si="703"/>
        <v>53.671086819014704</v>
      </c>
      <c r="U2676" s="3">
        <f t="shared" ca="1" si="711"/>
        <v>53.671086819014704</v>
      </c>
      <c r="W2676" s="34">
        <f t="shared" si="704"/>
        <v>6</v>
      </c>
      <c r="X2676" s="73" t="b">
        <f>COUNTIF('Power Curve'!$D$2:$D$31,W2676)&gt;0</f>
        <v>1</v>
      </c>
      <c r="Y2676" s="73" t="b">
        <f t="shared" si="705"/>
        <v>0</v>
      </c>
      <c r="Z2676" s="73" t="b">
        <f t="shared" si="712"/>
        <v>1</v>
      </c>
      <c r="AA2676" s="34" t="str">
        <f t="shared" si="706"/>
        <v>Outer</v>
      </c>
      <c r="AB2676" s="35" t="str">
        <f t="shared" si="713"/>
        <v>0.3-0.4</v>
      </c>
      <c r="AC2676" s="36" t="str">
        <f t="shared" si="707"/>
        <v>1-2</v>
      </c>
      <c r="AD2676" s="36" t="str">
        <f t="shared" si="708"/>
        <v>Mar</v>
      </c>
      <c r="AE2676" s="35" t="str">
        <f t="shared" si="709"/>
        <v>275-285</v>
      </c>
      <c r="AF2676" s="36" t="str">
        <f t="shared" si="710"/>
        <v>LWS-HTI</v>
      </c>
    </row>
    <row r="2677" spans="5:32" x14ac:dyDescent="0.3">
      <c r="E2677" s="12">
        <v>40994.055555555555</v>
      </c>
      <c r="F2677" s="16">
        <v>6.87</v>
      </c>
      <c r="G2677" s="16">
        <v>692.52999508380935</v>
      </c>
      <c r="H2677" s="29">
        <v>1.2042154819200277</v>
      </c>
      <c r="I2677" s="26">
        <v>279.3</v>
      </c>
      <c r="J2677" s="30">
        <v>0.13682678311499272</v>
      </c>
      <c r="K2677" s="31">
        <v>0.22874254346301892</v>
      </c>
      <c r="L2677" s="108">
        <f ca="1">REWS!R2677</f>
        <v>6.9855364785397667</v>
      </c>
      <c r="M2677" s="22">
        <f t="shared" si="697"/>
        <v>6.8309238348302443</v>
      </c>
      <c r="N2677" s="22">
        <f t="shared" ca="1" si="698"/>
        <v>6.9458031485201488</v>
      </c>
      <c r="O2677" s="22">
        <f t="shared" si="699"/>
        <v>0.41379127481161165</v>
      </c>
      <c r="P2677" s="81">
        <f t="shared" ca="1" si="700"/>
        <v>7</v>
      </c>
      <c r="Q2677" s="22">
        <f t="shared" ca="1" si="701"/>
        <v>0.92953100542682709</v>
      </c>
      <c r="R2677" s="3">
        <f ca="1">IF(N2677&gt;'Power Curve'!$C$37,0,INDEX(Ci,$P2677,1)*POWER(1-Q2677,3)+INDEX(Ci,$P2677,2)*3*Q2677*POWER(1-Q2677,2)+INDEX(Ci,$P2677,3)*3*POWER(Q2677,2)*(1-Q2677)+INDEX(Ci,$P2677,4)*POWER(Q2677,3))</f>
        <v>582.53187466115116</v>
      </c>
      <c r="S2677" s="3">
        <f t="shared" si="702"/>
        <v>692.52999508380935</v>
      </c>
      <c r="T2677" s="3">
        <f t="shared" ca="1" si="703"/>
        <v>-109.99812042265819</v>
      </c>
      <c r="U2677" s="3">
        <f t="shared" ca="1" si="711"/>
        <v>109.99812042265819</v>
      </c>
      <c r="W2677" s="34">
        <f t="shared" si="704"/>
        <v>7</v>
      </c>
      <c r="X2677" s="73" t="b">
        <f>COUNTIF('Power Curve'!$D$2:$D$31,W2677)&gt;0</f>
        <v>1</v>
      </c>
      <c r="Y2677" s="73" t="b">
        <f t="shared" si="705"/>
        <v>0</v>
      </c>
      <c r="Z2677" s="73" t="b">
        <f t="shared" si="712"/>
        <v>1</v>
      </c>
      <c r="AA2677" s="34" t="str">
        <f t="shared" si="706"/>
        <v>Inner</v>
      </c>
      <c r="AB2677" s="35" t="str">
        <f t="shared" si="713"/>
        <v>0.4-0.5</v>
      </c>
      <c r="AC2677" s="36" t="str">
        <f t="shared" si="707"/>
        <v>1-2</v>
      </c>
      <c r="AD2677" s="36" t="str">
        <f t="shared" si="708"/>
        <v>Mar</v>
      </c>
      <c r="AE2677" s="35" t="str">
        <f t="shared" si="709"/>
        <v>275-285</v>
      </c>
      <c r="AF2677" s="36" t="str">
        <f t="shared" si="710"/>
        <v>Inner-TI</v>
      </c>
    </row>
    <row r="2678" spans="5:32" x14ac:dyDescent="0.3">
      <c r="E2678" s="12">
        <v>40994.0625</v>
      </c>
      <c r="F2678" s="16">
        <v>6.9</v>
      </c>
      <c r="G2678" s="16">
        <v>628.7500071525576</v>
      </c>
      <c r="H2678" s="29">
        <v>1.2039081046341182</v>
      </c>
      <c r="I2678" s="26">
        <v>279.3</v>
      </c>
      <c r="J2678" s="30">
        <v>0.15217391304347827</v>
      </c>
      <c r="K2678" s="31">
        <v>0.25645878081269319</v>
      </c>
      <c r="L2678" s="108">
        <f ca="1">REWS!R2678</f>
        <v>6.9507574548566726</v>
      </c>
      <c r="M2678" s="22">
        <f t="shared" si="697"/>
        <v>6.8601694086908918</v>
      </c>
      <c r="N2678" s="22">
        <f t="shared" ca="1" si="698"/>
        <v>6.9106338636286821</v>
      </c>
      <c r="O2678" s="22">
        <f t="shared" si="699"/>
        <v>0.41831127252721345</v>
      </c>
      <c r="P2678" s="81">
        <f t="shared" ca="1" si="700"/>
        <v>7</v>
      </c>
      <c r="Q2678" s="22">
        <f t="shared" ca="1" si="701"/>
        <v>0.89377980081175412</v>
      </c>
      <c r="R2678" s="3">
        <f ca="1">IF(N2678&gt;'Power Curve'!$C$37,0,INDEX(Ci,$P2678,1)*POWER(1-Q2678,3)+INDEX(Ci,$P2678,2)*3*Q2678*POWER(1-Q2678,2)+INDEX(Ci,$P2678,3)*3*POWER(Q2678,2)*(1-Q2678)+INDEX(Ci,$P2678,4)*POWER(Q2678,3))</f>
        <v>573.50812113361212</v>
      </c>
      <c r="S2678" s="3">
        <f t="shared" si="702"/>
        <v>628.7500071525576</v>
      </c>
      <c r="T2678" s="3">
        <f t="shared" ca="1" si="703"/>
        <v>-55.241886018945479</v>
      </c>
      <c r="U2678" s="3">
        <f t="shared" ca="1" si="711"/>
        <v>55.241886018945479</v>
      </c>
      <c r="W2678" s="34">
        <f t="shared" si="704"/>
        <v>7</v>
      </c>
      <c r="X2678" s="73" t="b">
        <f>COUNTIF('Power Curve'!$D$2:$D$31,W2678)&gt;0</f>
        <v>1</v>
      </c>
      <c r="Y2678" s="73" t="b">
        <f t="shared" si="705"/>
        <v>0</v>
      </c>
      <c r="Z2678" s="73" t="b">
        <f t="shared" si="712"/>
        <v>1</v>
      </c>
      <c r="AA2678" s="34" t="str">
        <f t="shared" si="706"/>
        <v>Outer</v>
      </c>
      <c r="AB2678" s="35" t="str">
        <f t="shared" si="713"/>
        <v>0.4-0.5</v>
      </c>
      <c r="AC2678" s="36" t="str">
        <f t="shared" si="707"/>
        <v>1-2</v>
      </c>
      <c r="AD2678" s="36" t="str">
        <f t="shared" si="708"/>
        <v>Mar</v>
      </c>
      <c r="AE2678" s="35" t="str">
        <f t="shared" si="709"/>
        <v>275-285</v>
      </c>
      <c r="AF2678" s="36" t="str">
        <f t="shared" si="710"/>
        <v>LWS-HTI</v>
      </c>
    </row>
    <row r="2679" spans="5:32" x14ac:dyDescent="0.3">
      <c r="E2679" s="12">
        <v>40994.069444444445</v>
      </c>
      <c r="F2679" s="16">
        <v>7.5</v>
      </c>
      <c r="G2679" s="16">
        <v>542.09001922607422</v>
      </c>
      <c r="H2679" s="29">
        <v>1.2033272631059093</v>
      </c>
      <c r="I2679" s="26">
        <v>285.39999999999998</v>
      </c>
      <c r="J2679" s="30">
        <v>0.13866666666666666</v>
      </c>
      <c r="K2679" s="31">
        <v>0.3534877318613121</v>
      </c>
      <c r="L2679" s="108">
        <f ca="1">REWS!R2679</f>
        <v>7.452569828486947</v>
      </c>
      <c r="M2679" s="22">
        <f t="shared" si="697"/>
        <v>7.4555064903566892</v>
      </c>
      <c r="N2679" s="22">
        <f t="shared" ca="1" si="698"/>
        <v>7.4083576968161164</v>
      </c>
      <c r="O2679" s="22">
        <f t="shared" si="699"/>
        <v>0.51032253761520341</v>
      </c>
      <c r="P2679" s="81">
        <f t="shared" ca="1" si="700"/>
        <v>8</v>
      </c>
      <c r="Q2679" s="22">
        <f t="shared" ca="1" si="701"/>
        <v>0.39578117693622661</v>
      </c>
      <c r="R2679" s="3">
        <f ca="1">IF(N2679&gt;'Power Curve'!$C$37,0,INDEX(Ci,$P2679,1)*POWER(1-Q2679,3)+INDEX(Ci,$P2679,2)*3*Q2679*POWER(1-Q2679,2)+INDEX(Ci,$P2679,3)*3*POWER(Q2679,2)*(1-Q2679)+INDEX(Ci,$P2679,4)*POWER(Q2679,3))</f>
        <v>706.05643765553407</v>
      </c>
      <c r="S2679" s="3">
        <f t="shared" si="702"/>
        <v>542.09001922607422</v>
      </c>
      <c r="T2679" s="3">
        <f t="shared" ca="1" si="703"/>
        <v>163.96641842945985</v>
      </c>
      <c r="U2679" s="3">
        <f t="shared" ca="1" si="711"/>
        <v>163.96641842945985</v>
      </c>
      <c r="W2679" s="34">
        <f t="shared" si="704"/>
        <v>7</v>
      </c>
      <c r="X2679" s="73" t="b">
        <f>COUNTIF('Power Curve'!$D$2:$D$31,W2679)&gt;0</f>
        <v>1</v>
      </c>
      <c r="Y2679" s="73" t="b">
        <f t="shared" si="705"/>
        <v>0</v>
      </c>
      <c r="Z2679" s="73" t="b">
        <f t="shared" si="712"/>
        <v>1</v>
      </c>
      <c r="AA2679" s="34" t="str">
        <f t="shared" si="706"/>
        <v>Outer</v>
      </c>
      <c r="AB2679" s="35" t="str">
        <f t="shared" si="713"/>
        <v>0.5-0.6</v>
      </c>
      <c r="AC2679" s="36" t="str">
        <f t="shared" si="707"/>
        <v>1-2</v>
      </c>
      <c r="AD2679" s="36" t="str">
        <f t="shared" si="708"/>
        <v>Mar</v>
      </c>
      <c r="AE2679" s="35" t="str">
        <f t="shared" si="709"/>
        <v>285-295</v>
      </c>
      <c r="AF2679" s="36" t="str">
        <f t="shared" si="710"/>
        <v>Inner-TI</v>
      </c>
    </row>
    <row r="2680" spans="5:32" x14ac:dyDescent="0.3">
      <c r="E2680" s="12">
        <v>40994.076388888891</v>
      </c>
      <c r="F2680" s="16">
        <v>6.97</v>
      </c>
      <c r="G2680" s="16">
        <v>569.76997375488327</v>
      </c>
      <c r="H2680" s="29">
        <v>1.2031956705587123</v>
      </c>
      <c r="I2680" s="26">
        <v>290.89999999999998</v>
      </c>
      <c r="J2680" s="30">
        <v>0.1291248206599713</v>
      </c>
      <c r="K2680" s="31">
        <v>0.2030346151176422</v>
      </c>
      <c r="L2680" s="108">
        <f ca="1">REWS!R2680</f>
        <v>7.0603958085647989</v>
      </c>
      <c r="M2680" s="22">
        <f t="shared" si="697"/>
        <v>6.9283981231273195</v>
      </c>
      <c r="N2680" s="22">
        <f t="shared" ca="1" si="698"/>
        <v>7.0182543857383575</v>
      </c>
      <c r="O2680" s="22">
        <f t="shared" si="699"/>
        <v>0.42885624028406327</v>
      </c>
      <c r="P2680" s="81">
        <f t="shared" ca="1" si="700"/>
        <v>8</v>
      </c>
      <c r="Q2680" s="22">
        <f t="shared" ca="1" si="701"/>
        <v>3.1495425318736176E-3</v>
      </c>
      <c r="R2680" s="3">
        <f ca="1">IF(N2680&gt;'Power Curve'!$C$37,0,INDEX(Ci,$P2680,1)*POWER(1-Q2680,3)+INDEX(Ci,$P2680,2)*3*Q2680*POWER(1-Q2680,2)+INDEX(Ci,$P2680,3)*3*POWER(Q2680,2)*(1-Q2680)+INDEX(Ci,$P2680,4)*POWER(Q2680,3))</f>
        <v>601.12561983317437</v>
      </c>
      <c r="S2680" s="3">
        <f t="shared" si="702"/>
        <v>569.76997375488327</v>
      </c>
      <c r="T2680" s="3">
        <f t="shared" ca="1" si="703"/>
        <v>31.355646078291102</v>
      </c>
      <c r="U2680" s="3">
        <f t="shared" ca="1" si="711"/>
        <v>31.355646078291102</v>
      </c>
      <c r="W2680" s="34">
        <f t="shared" si="704"/>
        <v>7</v>
      </c>
      <c r="X2680" s="73" t="b">
        <f>COUNTIF('Power Curve'!$D$2:$D$31,W2680)&gt;0</f>
        <v>1</v>
      </c>
      <c r="Y2680" s="73" t="b">
        <f t="shared" si="705"/>
        <v>0</v>
      </c>
      <c r="Z2680" s="73" t="b">
        <f t="shared" si="712"/>
        <v>1</v>
      </c>
      <c r="AA2680" s="34" t="str">
        <f t="shared" si="706"/>
        <v>Inner</v>
      </c>
      <c r="AB2680" s="35" t="str">
        <f t="shared" si="713"/>
        <v>0.4-0.5</v>
      </c>
      <c r="AC2680" s="36" t="str">
        <f t="shared" si="707"/>
        <v>1-2</v>
      </c>
      <c r="AD2680" s="36" t="str">
        <f t="shared" si="708"/>
        <v>Mar</v>
      </c>
      <c r="AE2680" s="35" t="str">
        <f t="shared" si="709"/>
        <v>285-295</v>
      </c>
      <c r="AF2680" s="36" t="str">
        <f t="shared" si="710"/>
        <v>Inner-TI</v>
      </c>
    </row>
    <row r="2681" spans="5:32" x14ac:dyDescent="0.3">
      <c r="E2681" s="12">
        <v>40994.083333333336</v>
      </c>
      <c r="F2681" s="16">
        <v>6.3</v>
      </c>
      <c r="G2681" s="16">
        <v>573.13999938964844</v>
      </c>
      <c r="H2681" s="29">
        <v>1.2029764130706189</v>
      </c>
      <c r="I2681" s="26">
        <v>290.60000000000002</v>
      </c>
      <c r="J2681" s="30">
        <v>0.16666666666666669</v>
      </c>
      <c r="K2681" s="31">
        <v>0.27553615414692206</v>
      </c>
      <c r="L2681" s="108">
        <f ca="1">REWS!R2681</f>
        <v>6.3093346406619739</v>
      </c>
      <c r="M2681" s="22">
        <f t="shared" si="697"/>
        <v>6.2620167352713523</v>
      </c>
      <c r="N2681" s="22">
        <f t="shared" ca="1" si="698"/>
        <v>6.2712950965480232</v>
      </c>
      <c r="O2681" s="22">
        <f t="shared" si="699"/>
        <v>0.32586484865739818</v>
      </c>
      <c r="P2681" s="81">
        <f t="shared" ca="1" si="700"/>
        <v>7</v>
      </c>
      <c r="Q2681" s="22">
        <f t="shared" ca="1" si="701"/>
        <v>0.24386237568392352</v>
      </c>
      <c r="R2681" s="3">
        <f ca="1">IF(N2681&gt;'Power Curve'!$C$37,0,INDEX(Ci,$P2681,1)*POWER(1-Q2681,3)+INDEX(Ci,$P2681,2)*3*Q2681*POWER(1-Q2681,2)+INDEX(Ci,$P2681,3)*3*POWER(Q2681,2)*(1-Q2681)+INDEX(Ci,$P2681,4)*POWER(Q2681,3))</f>
        <v>418.09318499767267</v>
      </c>
      <c r="S2681" s="3">
        <f t="shared" si="702"/>
        <v>573.13999938964844</v>
      </c>
      <c r="T2681" s="3">
        <f t="shared" ca="1" si="703"/>
        <v>-155.04681439197577</v>
      </c>
      <c r="U2681" s="3">
        <f t="shared" ca="1" si="711"/>
        <v>155.04681439197577</v>
      </c>
      <c r="W2681" s="34">
        <f t="shared" si="704"/>
        <v>6</v>
      </c>
      <c r="X2681" s="73" t="b">
        <f>COUNTIF('Power Curve'!$D$2:$D$31,W2681)&gt;0</f>
        <v>1</v>
      </c>
      <c r="Y2681" s="73" t="b">
        <f t="shared" si="705"/>
        <v>0</v>
      </c>
      <c r="Z2681" s="73" t="b">
        <f t="shared" si="712"/>
        <v>1</v>
      </c>
      <c r="AA2681" s="34" t="str">
        <f t="shared" si="706"/>
        <v>Outer</v>
      </c>
      <c r="AB2681" s="35" t="str">
        <f t="shared" si="713"/>
        <v>0.3-0.4</v>
      </c>
      <c r="AC2681" s="36" t="str">
        <f t="shared" si="707"/>
        <v>2-3</v>
      </c>
      <c r="AD2681" s="36" t="str">
        <f t="shared" si="708"/>
        <v>Mar</v>
      </c>
      <c r="AE2681" s="35" t="str">
        <f t="shared" si="709"/>
        <v>285-295</v>
      </c>
      <c r="AF2681" s="36" t="str">
        <f t="shared" si="710"/>
        <v>LWS-HTI</v>
      </c>
    </row>
    <row r="2682" spans="5:32" x14ac:dyDescent="0.3">
      <c r="E2682" s="12">
        <v>40994.090277777781</v>
      </c>
      <c r="F2682" s="16">
        <v>5.56</v>
      </c>
      <c r="G2682" s="16">
        <v>333.99001312255911</v>
      </c>
      <c r="H2682" s="29">
        <v>1.2029764130706189</v>
      </c>
      <c r="I2682" s="26">
        <v>290</v>
      </c>
      <c r="J2682" s="30">
        <v>0.22122302158273383</v>
      </c>
      <c r="K2682" s="31">
        <v>0.3154723405288547</v>
      </c>
      <c r="L2682" s="108">
        <f ca="1">REWS!R2682</f>
        <v>5.5585413396948802</v>
      </c>
      <c r="M2682" s="22">
        <f t="shared" si="697"/>
        <v>5.5264782616045585</v>
      </c>
      <c r="N2682" s="22">
        <f t="shared" ca="1" si="698"/>
        <v>5.5250283956931714</v>
      </c>
      <c r="O2682" s="22">
        <f t="shared" si="699"/>
        <v>0.21218500648529071</v>
      </c>
      <c r="P2682" s="81">
        <f t="shared" ca="1" si="700"/>
        <v>6</v>
      </c>
      <c r="Q2682" s="22">
        <f t="shared" ca="1" si="701"/>
        <v>0.49528838840737061</v>
      </c>
      <c r="R2682" s="3">
        <f ca="1">IF(N2682&gt;'Power Curve'!$C$37,0,INDEX(Ci,$P2682,1)*POWER(1-Q2682,3)+INDEX(Ci,$P2682,2)*3*Q2682*POWER(1-Q2682,2)+INDEX(Ci,$P2682,3)*3*POWER(Q2682,2)*(1-Q2682)+INDEX(Ci,$P2682,4)*POWER(Q2682,3))</f>
        <v>285.35765323118937</v>
      </c>
      <c r="S2682" s="3">
        <f t="shared" si="702"/>
        <v>333.99001312255911</v>
      </c>
      <c r="T2682" s="3">
        <f t="shared" ca="1" si="703"/>
        <v>-48.632359891369731</v>
      </c>
      <c r="U2682" s="3">
        <f t="shared" ca="1" si="711"/>
        <v>48.632359891369731</v>
      </c>
      <c r="W2682" s="34">
        <f t="shared" si="704"/>
        <v>6</v>
      </c>
      <c r="X2682" s="73" t="b">
        <f>COUNTIF('Power Curve'!$D$2:$D$31,W2682)&gt;0</f>
        <v>1</v>
      </c>
      <c r="Y2682" s="73" t="b">
        <f t="shared" si="705"/>
        <v>0</v>
      </c>
      <c r="Z2682" s="73" t="b">
        <f t="shared" si="712"/>
        <v>1</v>
      </c>
      <c r="AA2682" s="34" t="str">
        <f t="shared" si="706"/>
        <v>Outer</v>
      </c>
      <c r="AB2682" s="35" t="str">
        <f t="shared" si="713"/>
        <v>0.2-0.3</v>
      </c>
      <c r="AC2682" s="36" t="str">
        <f t="shared" si="707"/>
        <v>2-3</v>
      </c>
      <c r="AD2682" s="36" t="str">
        <f t="shared" si="708"/>
        <v>Mar</v>
      </c>
      <c r="AE2682" s="35" t="str">
        <f t="shared" si="709"/>
        <v>285-295</v>
      </c>
      <c r="AF2682" s="36" t="str">
        <f t="shared" si="710"/>
        <v>LWS-HTI</v>
      </c>
    </row>
    <row r="2683" spans="5:32" x14ac:dyDescent="0.3">
      <c r="E2683" s="12">
        <v>40994.097222222219</v>
      </c>
      <c r="F2683" s="16">
        <v>5.7</v>
      </c>
      <c r="G2683" s="16">
        <v>344.36000442504928</v>
      </c>
      <c r="H2683" s="29">
        <v>1.2026257680903454</v>
      </c>
      <c r="I2683" s="26">
        <v>289.60000000000002</v>
      </c>
      <c r="J2683" s="30">
        <v>0.19122807017543861</v>
      </c>
      <c r="K2683" s="31">
        <v>0.26186265396885511</v>
      </c>
      <c r="L2683" s="108">
        <f ca="1">REWS!R2683</f>
        <v>5.7352297827634429</v>
      </c>
      <c r="M2683" s="22">
        <f t="shared" si="697"/>
        <v>5.6650836603221579</v>
      </c>
      <c r="N2683" s="22">
        <f t="shared" ca="1" si="698"/>
        <v>5.7000976369344167</v>
      </c>
      <c r="O2683" s="22">
        <f t="shared" si="699"/>
        <v>0.2336069176626476</v>
      </c>
      <c r="P2683" s="81">
        <f t="shared" ca="1" si="700"/>
        <v>6</v>
      </c>
      <c r="Q2683" s="22">
        <f t="shared" ca="1" si="701"/>
        <v>0.66978300912535949</v>
      </c>
      <c r="R2683" s="3">
        <f ca="1">IF(N2683&gt;'Power Curve'!$C$37,0,INDEX(Ci,$P2683,1)*POWER(1-Q2683,3)+INDEX(Ci,$P2683,2)*3*Q2683*POWER(1-Q2683,2)+INDEX(Ci,$P2683,3)*3*POWER(Q2683,2)*(1-Q2683)+INDEX(Ci,$P2683,4)*POWER(Q2683,3))</f>
        <v>312.1936506473088</v>
      </c>
      <c r="S2683" s="3">
        <f t="shared" si="702"/>
        <v>344.36000442504928</v>
      </c>
      <c r="T2683" s="3">
        <f t="shared" ca="1" si="703"/>
        <v>-32.166353777740483</v>
      </c>
      <c r="U2683" s="3">
        <f t="shared" ca="1" si="711"/>
        <v>32.166353777740483</v>
      </c>
      <c r="W2683" s="34">
        <f t="shared" si="704"/>
        <v>6</v>
      </c>
      <c r="X2683" s="73" t="b">
        <f>COUNTIF('Power Curve'!$D$2:$D$31,W2683)&gt;0</f>
        <v>1</v>
      </c>
      <c r="Y2683" s="73" t="b">
        <f t="shared" si="705"/>
        <v>0</v>
      </c>
      <c r="Z2683" s="73" t="b">
        <f t="shared" si="712"/>
        <v>1</v>
      </c>
      <c r="AA2683" s="34" t="str">
        <f t="shared" si="706"/>
        <v>Outer</v>
      </c>
      <c r="AB2683" s="35" t="str">
        <f t="shared" si="713"/>
        <v>0.2-0.3</v>
      </c>
      <c r="AC2683" s="36" t="str">
        <f t="shared" si="707"/>
        <v>2-3</v>
      </c>
      <c r="AD2683" s="36" t="str">
        <f t="shared" si="708"/>
        <v>Mar</v>
      </c>
      <c r="AE2683" s="35" t="str">
        <f t="shared" si="709"/>
        <v>285-295</v>
      </c>
      <c r="AF2683" s="36" t="str">
        <f t="shared" si="710"/>
        <v>LWS-HTI</v>
      </c>
    </row>
    <row r="2684" spans="5:32" x14ac:dyDescent="0.3">
      <c r="E2684" s="12">
        <v>40994.104166666664</v>
      </c>
      <c r="F2684" s="16">
        <v>5.32</v>
      </c>
      <c r="G2684" s="16">
        <v>377.67000579834024</v>
      </c>
      <c r="H2684" s="29">
        <v>1.2026695875336462</v>
      </c>
      <c r="I2684" s="26">
        <v>284.7</v>
      </c>
      <c r="J2684" s="30">
        <v>0.19548872180451127</v>
      </c>
      <c r="K2684" s="31">
        <v>0.17792938254701238</v>
      </c>
      <c r="L2684" s="108">
        <f ca="1">REWS!R2684</f>
        <v>5.519392014317595</v>
      </c>
      <c r="M2684" s="22">
        <f t="shared" si="697"/>
        <v>5.2874756337313951</v>
      </c>
      <c r="N2684" s="22">
        <f t="shared" ca="1" si="698"/>
        <v>5.4856486444954751</v>
      </c>
      <c r="O2684" s="22">
        <f t="shared" si="699"/>
        <v>0.17524637990346986</v>
      </c>
      <c r="P2684" s="81">
        <f t="shared" ca="1" si="700"/>
        <v>6</v>
      </c>
      <c r="Q2684" s="22">
        <f t="shared" ca="1" si="701"/>
        <v>0.45603789128696676</v>
      </c>
      <c r="R2684" s="3">
        <f ca="1">IF(N2684&gt;'Power Curve'!$C$37,0,INDEX(Ci,$P2684,1)*POWER(1-Q2684,3)+INDEX(Ci,$P2684,2)*3*Q2684*POWER(1-Q2684,2)+INDEX(Ci,$P2684,3)*3*POWER(Q2684,2)*(1-Q2684)+INDEX(Ci,$P2684,4)*POWER(Q2684,3))</f>
        <v>279.49153529931203</v>
      </c>
      <c r="S2684" s="3">
        <f t="shared" si="702"/>
        <v>377.67000579834024</v>
      </c>
      <c r="T2684" s="3">
        <f t="shared" ca="1" si="703"/>
        <v>-98.178470499028208</v>
      </c>
      <c r="U2684" s="3">
        <f t="shared" ca="1" si="711"/>
        <v>98.178470499028208</v>
      </c>
      <c r="W2684" s="34">
        <f t="shared" si="704"/>
        <v>5</v>
      </c>
      <c r="X2684" s="73" t="b">
        <f>COUNTIF('Power Curve'!$D$2:$D$31,W2684)&gt;0</f>
        <v>1</v>
      </c>
      <c r="Y2684" s="73" t="b">
        <f t="shared" si="705"/>
        <v>0</v>
      </c>
      <c r="Z2684" s="73" t="b">
        <f t="shared" si="712"/>
        <v>1</v>
      </c>
      <c r="AA2684" s="34" t="str">
        <f t="shared" si="706"/>
        <v>Outer</v>
      </c>
      <c r="AB2684" s="35" t="str">
        <f t="shared" si="713"/>
        <v>0.1-0.2</v>
      </c>
      <c r="AC2684" s="36" t="str">
        <f t="shared" si="707"/>
        <v>2-3</v>
      </c>
      <c r="AD2684" s="36" t="str">
        <f t="shared" si="708"/>
        <v>Mar</v>
      </c>
      <c r="AE2684" s="35" t="str">
        <f t="shared" si="709"/>
        <v>275-285</v>
      </c>
      <c r="AF2684" s="36" t="str">
        <f t="shared" si="710"/>
        <v>LWS-HTI</v>
      </c>
    </row>
    <row r="2685" spans="5:32" x14ac:dyDescent="0.3">
      <c r="E2685" s="12">
        <v>40994.111111111109</v>
      </c>
      <c r="F2685" s="16">
        <v>5.59</v>
      </c>
      <c r="G2685" s="16">
        <v>230.47998809814493</v>
      </c>
      <c r="H2685" s="29">
        <v>1.202177047569494</v>
      </c>
      <c r="I2685" s="26">
        <v>283.5</v>
      </c>
      <c r="J2685" s="30">
        <v>0.15384615384615385</v>
      </c>
      <c r="K2685" s="31">
        <v>0.32014885047996633</v>
      </c>
      <c r="L2685" s="108">
        <f ca="1">REWS!R2685</f>
        <v>5.6831360778659255</v>
      </c>
      <c r="M2685" s="22">
        <f t="shared" si="697"/>
        <v>5.5550664153230986</v>
      </c>
      <c r="N2685" s="22">
        <f t="shared" ca="1" si="698"/>
        <v>5.6476204579363216</v>
      </c>
      <c r="O2685" s="22">
        <f t="shared" si="699"/>
        <v>0.21660339779868354</v>
      </c>
      <c r="P2685" s="81">
        <f t="shared" ca="1" si="700"/>
        <v>6</v>
      </c>
      <c r="Q2685" s="22">
        <f t="shared" ca="1" si="701"/>
        <v>0.61747807320001147</v>
      </c>
      <c r="R2685" s="3">
        <f ca="1">IF(N2685&gt;'Power Curve'!$C$37,0,INDEX(Ci,$P2685,1)*POWER(1-Q2685,3)+INDEX(Ci,$P2685,2)*3*Q2685*POWER(1-Q2685,2)+INDEX(Ci,$P2685,3)*3*POWER(Q2685,2)*(1-Q2685)+INDEX(Ci,$P2685,4)*POWER(Q2685,3))</f>
        <v>303.98933278767839</v>
      </c>
      <c r="S2685" s="3">
        <f t="shared" si="702"/>
        <v>230.47998809814493</v>
      </c>
      <c r="T2685" s="3">
        <f t="shared" ca="1" si="703"/>
        <v>73.509344689533464</v>
      </c>
      <c r="U2685" s="3">
        <f t="shared" ca="1" si="711"/>
        <v>73.509344689533464</v>
      </c>
      <c r="W2685" s="34">
        <f t="shared" si="704"/>
        <v>6</v>
      </c>
      <c r="X2685" s="73" t="b">
        <f>COUNTIF('Power Curve'!$D$2:$D$31,W2685)&gt;0</f>
        <v>1</v>
      </c>
      <c r="Y2685" s="73" t="b">
        <f t="shared" si="705"/>
        <v>0</v>
      </c>
      <c r="Z2685" s="73" t="b">
        <f t="shared" si="712"/>
        <v>1</v>
      </c>
      <c r="AA2685" s="34" t="str">
        <f t="shared" si="706"/>
        <v>Outer</v>
      </c>
      <c r="AB2685" s="35" t="str">
        <f t="shared" si="713"/>
        <v>0.2-0.3</v>
      </c>
      <c r="AC2685" s="36" t="str">
        <f t="shared" si="707"/>
        <v>2-3</v>
      </c>
      <c r="AD2685" s="36" t="str">
        <f t="shared" si="708"/>
        <v>Mar</v>
      </c>
      <c r="AE2685" s="35" t="str">
        <f t="shared" si="709"/>
        <v>275-285</v>
      </c>
      <c r="AF2685" s="36" t="str">
        <f t="shared" si="710"/>
        <v>LWS-HTI</v>
      </c>
    </row>
    <row r="2686" spans="5:32" x14ac:dyDescent="0.3">
      <c r="E2686" s="12">
        <v>40994.118055555555</v>
      </c>
      <c r="F2686" s="16">
        <v>6.04</v>
      </c>
      <c r="G2686" s="16">
        <v>400.0699920654294</v>
      </c>
      <c r="H2686" s="29">
        <v>1.2019581038998746</v>
      </c>
      <c r="I2686" s="26">
        <v>290.3</v>
      </c>
      <c r="J2686" s="30">
        <v>0.17384105960264901</v>
      </c>
      <c r="K2686" s="31">
        <v>0.28506476404527475</v>
      </c>
      <c r="L2686" s="108">
        <f ca="1">REWS!R2686</f>
        <v>6.0946765963129002</v>
      </c>
      <c r="M2686" s="22">
        <f t="shared" si="697"/>
        <v>6.0018898262384015</v>
      </c>
      <c r="N2686" s="22">
        <f t="shared" ca="1" si="698"/>
        <v>6.0562214333814044</v>
      </c>
      <c r="O2686" s="22">
        <f t="shared" si="699"/>
        <v>0.28566139632652793</v>
      </c>
      <c r="P2686" s="81">
        <f t="shared" ca="1" si="700"/>
        <v>7</v>
      </c>
      <c r="Q2686" s="22">
        <f t="shared" ca="1" si="701"/>
        <v>2.5230050263831197E-2</v>
      </c>
      <c r="R2686" s="3">
        <f ca="1">IF(N2686&gt;'Power Curve'!$C$37,0,INDEX(Ci,$P2686,1)*POWER(1-Q2686,3)+INDEX(Ci,$P2686,2)*3*Q2686*POWER(1-Q2686,2)+INDEX(Ci,$P2686,3)*3*POWER(Q2686,2)*(1-Q2686)+INDEX(Ci,$P2686,4)*POWER(Q2686,3))</f>
        <v>373.75956297697479</v>
      </c>
      <c r="S2686" s="3">
        <f t="shared" si="702"/>
        <v>400.0699920654294</v>
      </c>
      <c r="T2686" s="3">
        <f t="shared" ca="1" si="703"/>
        <v>-26.310429088454612</v>
      </c>
      <c r="U2686" s="3">
        <f t="shared" ca="1" si="711"/>
        <v>26.310429088454612</v>
      </c>
      <c r="W2686" s="34">
        <f t="shared" si="704"/>
        <v>6</v>
      </c>
      <c r="X2686" s="73" t="b">
        <f>COUNTIF('Power Curve'!$D$2:$D$31,W2686)&gt;0</f>
        <v>1</v>
      </c>
      <c r="Y2686" s="73" t="b">
        <f t="shared" si="705"/>
        <v>0</v>
      </c>
      <c r="Z2686" s="73" t="b">
        <f t="shared" si="712"/>
        <v>1</v>
      </c>
      <c r="AA2686" s="34" t="str">
        <f t="shared" si="706"/>
        <v>Outer</v>
      </c>
      <c r="AB2686" s="35" t="str">
        <f t="shared" si="713"/>
        <v>0.2-0.3</v>
      </c>
      <c r="AC2686" s="36" t="str">
        <f t="shared" si="707"/>
        <v>2-3</v>
      </c>
      <c r="AD2686" s="36" t="str">
        <f t="shared" si="708"/>
        <v>Mar</v>
      </c>
      <c r="AE2686" s="35" t="str">
        <f t="shared" si="709"/>
        <v>285-295</v>
      </c>
      <c r="AF2686" s="36" t="str">
        <f t="shared" si="710"/>
        <v>LWS-HTI</v>
      </c>
    </row>
    <row r="2687" spans="5:32" x14ac:dyDescent="0.3">
      <c r="E2687" s="12">
        <v>40994.125</v>
      </c>
      <c r="F2687" s="16">
        <v>5.77</v>
      </c>
      <c r="G2687" s="16">
        <v>352.15000915527338</v>
      </c>
      <c r="H2687" s="29">
        <v>1.2018267759735375</v>
      </c>
      <c r="I2687" s="26">
        <v>285.60000000000002</v>
      </c>
      <c r="J2687" s="30">
        <v>0.19410745233968807</v>
      </c>
      <c r="K2687" s="31">
        <v>0.22056210951041413</v>
      </c>
      <c r="L2687" s="108">
        <f ca="1">REWS!R2687</f>
        <v>5.7241346029805467</v>
      </c>
      <c r="M2687" s="22">
        <f t="shared" si="697"/>
        <v>5.733384598488148</v>
      </c>
      <c r="N2687" s="22">
        <f t="shared" ca="1" si="698"/>
        <v>5.6878102551822769</v>
      </c>
      <c r="O2687" s="22">
        <f t="shared" si="699"/>
        <v>0.24416304782972026</v>
      </c>
      <c r="P2687" s="81">
        <f t="shared" ca="1" si="700"/>
        <v>6</v>
      </c>
      <c r="Q2687" s="22">
        <f t="shared" ca="1" si="701"/>
        <v>0.65753595759731731</v>
      </c>
      <c r="R2687" s="3">
        <f ca="1">IF(N2687&gt;'Power Curve'!$C$37,0,INDEX(Ci,$P2687,1)*POWER(1-Q2687,3)+INDEX(Ci,$P2687,2)*3*Q2687*POWER(1-Q2687,2)+INDEX(Ci,$P2687,3)*3*POWER(Q2687,2)*(1-Q2687)+INDEX(Ci,$P2687,4)*POWER(Q2687,3))</f>
        <v>310.25798660792714</v>
      </c>
      <c r="S2687" s="3">
        <f t="shared" si="702"/>
        <v>352.15000915527338</v>
      </c>
      <c r="T2687" s="3">
        <f t="shared" ca="1" si="703"/>
        <v>-41.892022547346244</v>
      </c>
      <c r="U2687" s="3">
        <f t="shared" ca="1" si="711"/>
        <v>41.892022547346244</v>
      </c>
      <c r="W2687" s="34">
        <f t="shared" si="704"/>
        <v>6</v>
      </c>
      <c r="X2687" s="73" t="b">
        <f>COUNTIF('Power Curve'!$D$2:$D$31,W2687)&gt;0</f>
        <v>1</v>
      </c>
      <c r="Y2687" s="73" t="b">
        <f t="shared" si="705"/>
        <v>0</v>
      </c>
      <c r="Z2687" s="73" t="b">
        <f t="shared" si="712"/>
        <v>1</v>
      </c>
      <c r="AA2687" s="34" t="str">
        <f t="shared" si="706"/>
        <v>Outer</v>
      </c>
      <c r="AB2687" s="35" t="str">
        <f t="shared" si="713"/>
        <v>0.2-0.3</v>
      </c>
      <c r="AC2687" s="36" t="str">
        <f t="shared" si="707"/>
        <v>3-4</v>
      </c>
      <c r="AD2687" s="36" t="str">
        <f t="shared" si="708"/>
        <v>Mar</v>
      </c>
      <c r="AE2687" s="35" t="str">
        <f t="shared" si="709"/>
        <v>285-295</v>
      </c>
      <c r="AF2687" s="36" t="str">
        <f t="shared" si="710"/>
        <v>LWS-HTI</v>
      </c>
    </row>
    <row r="2688" spans="5:32" x14ac:dyDescent="0.3">
      <c r="E2688" s="12">
        <v>40994.131944444445</v>
      </c>
      <c r="F2688" s="16">
        <v>7.06</v>
      </c>
      <c r="G2688" s="16">
        <v>677.23001956939697</v>
      </c>
      <c r="H2688" s="29">
        <v>1.2012470865920746</v>
      </c>
      <c r="I2688" s="26">
        <v>281.39999999999998</v>
      </c>
      <c r="J2688" s="30">
        <v>0.19546742209631729</v>
      </c>
      <c r="K2688" s="31">
        <v>0.22479265720886782</v>
      </c>
      <c r="L2688" s="108">
        <f ca="1">REWS!R2688</f>
        <v>7.0898523265256097</v>
      </c>
      <c r="M2688" s="22">
        <f t="shared" si="697"/>
        <v>7.0140704006911454</v>
      </c>
      <c r="N2688" s="22">
        <f t="shared" ca="1" si="698"/>
        <v>7.0437285196536168</v>
      </c>
      <c r="O2688" s="22">
        <f t="shared" si="699"/>
        <v>0.4420971669529688</v>
      </c>
      <c r="P2688" s="81">
        <f t="shared" ca="1" si="700"/>
        <v>8</v>
      </c>
      <c r="Q2688" s="22">
        <f t="shared" ca="1" si="701"/>
        <v>2.8788778473118802E-2</v>
      </c>
      <c r="R2688" s="3">
        <f ca="1">IF(N2688&gt;'Power Curve'!$C$37,0,INDEX(Ci,$P2688,1)*POWER(1-Q2688,3)+INDEX(Ci,$P2688,2)*3*Q2688*POWER(1-Q2688,2)+INDEX(Ci,$P2688,3)*3*POWER(Q2688,2)*(1-Q2688)+INDEX(Ci,$P2688,4)*POWER(Q2688,3))</f>
        <v>607.68770182221351</v>
      </c>
      <c r="S2688" s="3">
        <f t="shared" si="702"/>
        <v>677.23001956939697</v>
      </c>
      <c r="T2688" s="3">
        <f t="shared" ca="1" si="703"/>
        <v>-69.542317747183461</v>
      </c>
      <c r="U2688" s="3">
        <f t="shared" ca="1" si="711"/>
        <v>69.542317747183461</v>
      </c>
      <c r="W2688" s="34">
        <f t="shared" si="704"/>
        <v>7</v>
      </c>
      <c r="X2688" s="73" t="b">
        <f>COUNTIF('Power Curve'!$D$2:$D$31,W2688)&gt;0</f>
        <v>1</v>
      </c>
      <c r="Y2688" s="73" t="b">
        <f t="shared" si="705"/>
        <v>0</v>
      </c>
      <c r="Z2688" s="73" t="b">
        <f t="shared" si="712"/>
        <v>1</v>
      </c>
      <c r="AA2688" s="34" t="str">
        <f t="shared" si="706"/>
        <v>Outer</v>
      </c>
      <c r="AB2688" s="35" t="str">
        <f t="shared" si="713"/>
        <v>0.4-0.5</v>
      </c>
      <c r="AC2688" s="36" t="str">
        <f t="shared" si="707"/>
        <v>3-4</v>
      </c>
      <c r="AD2688" s="36" t="str">
        <f t="shared" si="708"/>
        <v>Mar</v>
      </c>
      <c r="AE2688" s="35" t="str">
        <f t="shared" si="709"/>
        <v>275-285</v>
      </c>
      <c r="AF2688" s="36" t="str">
        <f t="shared" si="710"/>
        <v>LWS-HTI</v>
      </c>
    </row>
    <row r="2689" spans="5:32" x14ac:dyDescent="0.3">
      <c r="E2689" s="12">
        <v>40994.138888888891</v>
      </c>
      <c r="F2689" s="16">
        <v>7.48</v>
      </c>
      <c r="G2689" s="16">
        <v>782.22002029418945</v>
      </c>
      <c r="H2689" s="29">
        <v>1.200984700788188</v>
      </c>
      <c r="I2689" s="26">
        <v>283.2</v>
      </c>
      <c r="J2689" s="30">
        <v>0.16176470588235292</v>
      </c>
      <c r="K2689" s="31">
        <v>0.10345419535205998</v>
      </c>
      <c r="L2689" s="108">
        <f ca="1">REWS!R2689</f>
        <v>7.6447609400972594</v>
      </c>
      <c r="M2689" s="22">
        <f t="shared" si="697"/>
        <v>7.4307969351579315</v>
      </c>
      <c r="N2689" s="22">
        <f t="shared" ca="1" si="698"/>
        <v>7.5944740860547828</v>
      </c>
      <c r="O2689" s="22">
        <f t="shared" si="699"/>
        <v>0.50650359620601448</v>
      </c>
      <c r="P2689" s="81">
        <f t="shared" ca="1" si="700"/>
        <v>8</v>
      </c>
      <c r="Q2689" s="22">
        <f t="shared" ca="1" si="701"/>
        <v>0.58310381691671198</v>
      </c>
      <c r="R2689" s="3">
        <f ca="1">IF(N2689&gt;'Power Curve'!$C$37,0,INDEX(Ci,$P2689,1)*POWER(1-Q2689,3)+INDEX(Ci,$P2689,2)*3*Q2689*POWER(1-Q2689,2)+INDEX(Ci,$P2689,3)*3*POWER(Q2689,2)*(1-Q2689)+INDEX(Ci,$P2689,4)*POWER(Q2689,3))</f>
        <v>758.91554304137492</v>
      </c>
      <c r="S2689" s="3">
        <f t="shared" si="702"/>
        <v>782.22002029418945</v>
      </c>
      <c r="T2689" s="3">
        <f t="shared" ca="1" si="703"/>
        <v>-23.304477252814536</v>
      </c>
      <c r="U2689" s="3">
        <f t="shared" ca="1" si="711"/>
        <v>23.304477252814536</v>
      </c>
      <c r="W2689" s="34">
        <f t="shared" si="704"/>
        <v>7</v>
      </c>
      <c r="X2689" s="73" t="b">
        <f>COUNTIF('Power Curve'!$D$2:$D$31,W2689)&gt;0</f>
        <v>1</v>
      </c>
      <c r="Y2689" s="73" t="b">
        <f t="shared" si="705"/>
        <v>0</v>
      </c>
      <c r="Z2689" s="73" t="b">
        <f t="shared" si="712"/>
        <v>1</v>
      </c>
      <c r="AA2689" s="34" t="str">
        <f t="shared" si="706"/>
        <v>Outer</v>
      </c>
      <c r="AB2689" s="35" t="str">
        <f t="shared" si="713"/>
        <v>0.5-0.6</v>
      </c>
      <c r="AC2689" s="36" t="str">
        <f t="shared" si="707"/>
        <v>3-4</v>
      </c>
      <c r="AD2689" s="36" t="str">
        <f t="shared" si="708"/>
        <v>Mar</v>
      </c>
      <c r="AE2689" s="35" t="str">
        <f t="shared" si="709"/>
        <v>275-285</v>
      </c>
      <c r="AF2689" s="36" t="str">
        <f t="shared" si="710"/>
        <v>HWS-HTI</v>
      </c>
    </row>
    <row r="2690" spans="5:32" x14ac:dyDescent="0.3">
      <c r="E2690" s="12">
        <v>40994.145833333336</v>
      </c>
      <c r="F2690" s="16">
        <v>7.54</v>
      </c>
      <c r="G2690" s="16">
        <v>644.64999294280983</v>
      </c>
      <c r="H2690" s="29">
        <v>1.2008972643238662</v>
      </c>
      <c r="I2690" s="26">
        <v>286.7</v>
      </c>
      <c r="J2690" s="30">
        <v>0.14986737400530503</v>
      </c>
      <c r="K2690" s="31">
        <v>0.18938285974520541</v>
      </c>
      <c r="L2690" s="108">
        <f ca="1">REWS!R2690</f>
        <v>7.4946921756112994</v>
      </c>
      <c r="M2690" s="22">
        <f t="shared" si="697"/>
        <v>7.4902204767273846</v>
      </c>
      <c r="N2690" s="22">
        <f t="shared" ca="1" si="698"/>
        <v>7.4452117772589217</v>
      </c>
      <c r="O2690" s="22">
        <f t="shared" si="699"/>
        <v>0.51568769611209675</v>
      </c>
      <c r="P2690" s="81">
        <f t="shared" ca="1" si="700"/>
        <v>8</v>
      </c>
      <c r="Q2690" s="22">
        <f t="shared" ca="1" si="701"/>
        <v>0.43287411469866416</v>
      </c>
      <c r="R2690" s="3">
        <f ca="1">IF(N2690&gt;'Power Curve'!$C$37,0,INDEX(Ci,$P2690,1)*POWER(1-Q2690,3)+INDEX(Ci,$P2690,2)*3*Q2690*POWER(1-Q2690,2)+INDEX(Ci,$P2690,3)*3*POWER(Q2690,2)*(1-Q2690)+INDEX(Ci,$P2690,4)*POWER(Q2690,3))</f>
        <v>716.40184622253764</v>
      </c>
      <c r="S2690" s="3">
        <f t="shared" si="702"/>
        <v>644.64999294280983</v>
      </c>
      <c r="T2690" s="3">
        <f t="shared" ca="1" si="703"/>
        <v>71.751853279727811</v>
      </c>
      <c r="U2690" s="3">
        <f t="shared" ca="1" si="711"/>
        <v>71.751853279727811</v>
      </c>
      <c r="W2690" s="34">
        <f t="shared" si="704"/>
        <v>7</v>
      </c>
      <c r="X2690" s="73" t="b">
        <f>COUNTIF('Power Curve'!$D$2:$D$31,W2690)&gt;0</f>
        <v>1</v>
      </c>
      <c r="Y2690" s="73" t="b">
        <f t="shared" si="705"/>
        <v>0</v>
      </c>
      <c r="Z2690" s="73" t="b">
        <f t="shared" si="712"/>
        <v>1</v>
      </c>
      <c r="AA2690" s="34" t="str">
        <f t="shared" si="706"/>
        <v>Outer</v>
      </c>
      <c r="AB2690" s="35" t="str">
        <f t="shared" si="713"/>
        <v>0.5-0.6</v>
      </c>
      <c r="AC2690" s="36" t="str">
        <f t="shared" si="707"/>
        <v>3-4</v>
      </c>
      <c r="AD2690" s="36" t="str">
        <f t="shared" si="708"/>
        <v>Mar</v>
      </c>
      <c r="AE2690" s="35" t="str">
        <f t="shared" si="709"/>
        <v>285-295</v>
      </c>
      <c r="AF2690" s="36" t="str">
        <f t="shared" si="710"/>
        <v>HWS-HTI</v>
      </c>
    </row>
    <row r="2691" spans="5:32" x14ac:dyDescent="0.3">
      <c r="E2691" s="12">
        <v>40994.152777777781</v>
      </c>
      <c r="F2691" s="16">
        <v>7.06</v>
      </c>
      <c r="G2691" s="16">
        <v>643.71999752521538</v>
      </c>
      <c r="H2691" s="29">
        <v>1.2011158793604755</v>
      </c>
      <c r="I2691" s="26">
        <v>282.5</v>
      </c>
      <c r="J2691" s="30">
        <v>0.1501416430594901</v>
      </c>
      <c r="K2691" s="31">
        <v>0.20875152662147611</v>
      </c>
      <c r="L2691" s="108">
        <f ca="1">REWS!R2691</f>
        <v>7.0653371251635777</v>
      </c>
      <c r="M2691" s="22">
        <f t="shared" ref="M2691:M2754" si="714">F2691*(H2691/Ref_Density)^(1/3)</f>
        <v>7.0138150187971808</v>
      </c>
      <c r="N2691" s="22">
        <f t="shared" ref="N2691:N2754" ca="1" si="715">L2691*(H2691/Ref_Density)^(1/3)</f>
        <v>7.0191172296512185</v>
      </c>
      <c r="O2691" s="22">
        <f t="shared" ref="O2691:O2754" si="716">(M2691-CutInWindSpeed)/(RatedWindSpeed-CutInWindSpeed)</f>
        <v>0.44205769685801266</v>
      </c>
      <c r="P2691" s="81">
        <f t="shared" ref="P2691:P2754" ca="1" si="717">COUNTIF(xa,"&lt;"&amp;N2691)</f>
        <v>8</v>
      </c>
      <c r="Q2691" s="22">
        <f t="shared" ref="Q2691:Q2754" ca="1" si="718">(N2691-INDEX(xa,$P2691))/(INDEX(xb,$P2691)-INDEX(xa,$P2691))</f>
        <v>4.0179786771770837E-3</v>
      </c>
      <c r="R2691" s="3">
        <f ca="1">IF(N2691&gt;'Power Curve'!$C$37,0,INDEX(Ci,$P2691,1)*POWER(1-Q2691,3)+INDEX(Ci,$P2691,2)*3*Q2691*POWER(1-Q2691,2)+INDEX(Ci,$P2691,3)*3*POWER(Q2691,2)*(1-Q2691)+INDEX(Ci,$P2691,4)*POWER(Q2691,3))</f>
        <v>601.34714641644109</v>
      </c>
      <c r="S2691" s="3">
        <f t="shared" ref="S2691:S2754" si="719">IF(Z2691,G2691,"")</f>
        <v>643.71999752521538</v>
      </c>
      <c r="T2691" s="3">
        <f t="shared" ref="T2691:T2754" ca="1" si="720">IF(Z2691,R2691-S2691,"")</f>
        <v>-42.372851108774285</v>
      </c>
      <c r="U2691" s="3">
        <f t="shared" ca="1" si="711"/>
        <v>42.372851108774285</v>
      </c>
      <c r="W2691" s="34">
        <f t="shared" ref="W2691:W2754" si="721">MROUND(M2691-Centre_First_Bin,Bin_Width)+Centre_First_Bin</f>
        <v>7</v>
      </c>
      <c r="X2691" s="73" t="b">
        <f>COUNTIF('Power Curve'!$D$2:$D$31,W2691)&gt;0</f>
        <v>1</v>
      </c>
      <c r="Y2691" s="73" t="b">
        <f t="shared" ref="Y2691:Y2754" si="722">(G2691&lt;0)</f>
        <v>0</v>
      </c>
      <c r="Z2691" s="73" t="b">
        <f t="shared" si="712"/>
        <v>1</v>
      </c>
      <c r="AA2691" s="34" t="str">
        <f t="shared" ref="AA2691:AA2754" si="723">IF(Z2691,IF(AND(J2691&gt;=LowerTurbLimit,J2691&lt;=UpperTurbLimit,K2691&gt;=LowerShearLimit,K2691&lt;=UpperShearLimit),"Inner","Outer"),"")</f>
        <v>Outer</v>
      </c>
      <c r="AB2691" s="35" t="str">
        <f t="shared" si="713"/>
        <v>0.4-0.5</v>
      </c>
      <c r="AC2691" s="36" t="str">
        <f t="shared" ref="AC2691:AC2754" si="724">IF(Z2691,HOUR(E2691)&amp;"-"&amp;HOUR(E2691)+1,"")</f>
        <v>3-4</v>
      </c>
      <c r="AD2691" s="36" t="str">
        <f t="shared" ref="AD2691:AD2754" si="725">IF(Z2691,TEXT(E2691,"mmm"),"")</f>
        <v>Mar</v>
      </c>
      <c r="AE2691" s="35" t="str">
        <f t="shared" ref="AE2691:AE2754" si="726">IF(Z2691,IF(OR(I2691&lt;5,I2691&gt;=355),"355-5",MROUND(I2691,10)-5&amp;"-"&amp;MROUND(I2691,10)+5),"")</f>
        <v>275-285</v>
      </c>
      <c r="AF2691" s="36" t="str">
        <f t="shared" ref="AF2691:AF2754" si="727">IF(Z2691,IF(O2691&lt;0.5,IF(J2691&lt;=LowerTurbLimit,"LWS-LTI",IF(J2691&gt;=UpperTurbLimit,"LWS-HTI","Inner-TI")),IF(J2691&lt;=LowerTurbLimit,"HWS-LTI",IF(J2691&gt;=UpperTurbLimit,"HWS-HTI","Inner-TI"))),"")</f>
        <v>LWS-HTI</v>
      </c>
    </row>
    <row r="2692" spans="5:32" x14ac:dyDescent="0.3">
      <c r="E2692" s="12">
        <v>40994.159722222219</v>
      </c>
      <c r="F2692" s="16">
        <v>6.78</v>
      </c>
      <c r="G2692" s="16">
        <v>451.44998741149925</v>
      </c>
      <c r="H2692" s="29">
        <v>1.2013783224923789</v>
      </c>
      <c r="I2692" s="26">
        <v>282.5</v>
      </c>
      <c r="J2692" s="30">
        <v>0.21828908554572271</v>
      </c>
      <c r="K2692" s="31">
        <v>0.23895142955417292</v>
      </c>
      <c r="L2692" s="108">
        <f ca="1">REWS!R2692</f>
        <v>6.7699956299862656</v>
      </c>
      <c r="M2692" s="22">
        <f t="shared" si="714"/>
        <v>6.7361372603594161</v>
      </c>
      <c r="N2692" s="22">
        <f t="shared" ca="1" si="715"/>
        <v>6.7261976129234364</v>
      </c>
      <c r="O2692" s="22">
        <f t="shared" si="716"/>
        <v>0.39914170417506628</v>
      </c>
      <c r="P2692" s="81">
        <f t="shared" ca="1" si="717"/>
        <v>7</v>
      </c>
      <c r="Q2692" s="22">
        <f t="shared" ca="1" si="718"/>
        <v>0.70629182208972907</v>
      </c>
      <c r="R2692" s="3">
        <f ca="1">IF(N2692&gt;'Power Curve'!$C$37,0,INDEX(Ci,$P2692,1)*POWER(1-Q2692,3)+INDEX(Ci,$P2692,2)*3*Q2692*POWER(1-Q2692,2)+INDEX(Ci,$P2692,3)*3*POWER(Q2692,2)*(1-Q2692)+INDEX(Ci,$P2692,4)*POWER(Q2692,3))</f>
        <v>526.51415436203524</v>
      </c>
      <c r="S2692" s="3">
        <f t="shared" si="719"/>
        <v>451.44998741149925</v>
      </c>
      <c r="T2692" s="3">
        <f t="shared" ca="1" si="720"/>
        <v>75.064166950535991</v>
      </c>
      <c r="U2692" s="3">
        <f t="shared" ref="U2692:U2755" ca="1" si="728">IF(Z2692,ABS(T2692),"")</f>
        <v>75.064166950535991</v>
      </c>
      <c r="W2692" s="34">
        <f t="shared" si="721"/>
        <v>7</v>
      </c>
      <c r="X2692" s="73" t="b">
        <f>COUNTIF('Power Curve'!$D$2:$D$31,W2692)&gt;0</f>
        <v>1</v>
      </c>
      <c r="Y2692" s="73" t="b">
        <f t="shared" si="722"/>
        <v>0</v>
      </c>
      <c r="Z2692" s="73" t="b">
        <f t="shared" ref="Z2692:Z2755" si="729">AND(X2692,NOT(Y2692))</f>
        <v>1</v>
      </c>
      <c r="AA2692" s="34" t="str">
        <f t="shared" si="723"/>
        <v>Outer</v>
      </c>
      <c r="AB2692" s="35" t="str">
        <f t="shared" ref="AB2692:AB2755" si="730">IF(Z2692,TEXT(ROUND(O2692+0.05,1)-0.1,"0.0")&amp;"-"&amp;TEXT(ROUND(O2692+0.05,1),"0.0"),"")</f>
        <v>0.3-0.4</v>
      </c>
      <c r="AC2692" s="36" t="str">
        <f t="shared" si="724"/>
        <v>3-4</v>
      </c>
      <c r="AD2692" s="36" t="str">
        <f t="shared" si="725"/>
        <v>Mar</v>
      </c>
      <c r="AE2692" s="35" t="str">
        <f t="shared" si="726"/>
        <v>275-285</v>
      </c>
      <c r="AF2692" s="36" t="str">
        <f t="shared" si="727"/>
        <v>LWS-HTI</v>
      </c>
    </row>
    <row r="2693" spans="5:32" x14ac:dyDescent="0.3">
      <c r="E2693" s="12">
        <v>40994.166666666664</v>
      </c>
      <c r="F2693" s="16">
        <v>8.17</v>
      </c>
      <c r="G2693" s="16">
        <v>1010.9399719238281</v>
      </c>
      <c r="H2693" s="29">
        <v>1.2010611687641604</v>
      </c>
      <c r="I2693" s="26">
        <v>286.89999999999998</v>
      </c>
      <c r="J2693" s="30">
        <v>0.13708690330477358</v>
      </c>
      <c r="K2693" s="31">
        <v>0.17295843925159846</v>
      </c>
      <c r="L2693" s="108">
        <f ca="1">REWS!R2693</f>
        <v>8.2412246061869023</v>
      </c>
      <c r="M2693" s="22">
        <f t="shared" si="714"/>
        <v>8.1164304030446583</v>
      </c>
      <c r="N2693" s="22">
        <f t="shared" ca="1" si="715"/>
        <v>8.1871879990177625</v>
      </c>
      <c r="O2693" s="22">
        <f t="shared" si="716"/>
        <v>0.61247045886204821</v>
      </c>
      <c r="P2693" s="81">
        <f t="shared" ca="1" si="717"/>
        <v>9</v>
      </c>
      <c r="Q2693" s="22">
        <f t="shared" ca="1" si="718"/>
        <v>0.17842168539668368</v>
      </c>
      <c r="R2693" s="3">
        <f ca="1">IF(N2693&gt;'Power Curve'!$C$37,0,INDEX(Ci,$P2693,1)*POWER(1-Q2693,3)+INDEX(Ci,$P2693,2)*3*Q2693*POWER(1-Q2693,2)+INDEX(Ci,$P2693,3)*3*POWER(Q2693,2)*(1-Q2693)+INDEX(Ci,$P2693,4)*POWER(Q2693,3))</f>
        <v>934.85822883848402</v>
      </c>
      <c r="S2693" s="3">
        <f t="shared" si="719"/>
        <v>1010.9399719238281</v>
      </c>
      <c r="T2693" s="3">
        <f t="shared" ca="1" si="720"/>
        <v>-76.081743085344101</v>
      </c>
      <c r="U2693" s="3">
        <f t="shared" ca="1" si="728"/>
        <v>76.081743085344101</v>
      </c>
      <c r="W2693" s="34">
        <f t="shared" si="721"/>
        <v>8</v>
      </c>
      <c r="X2693" s="73" t="b">
        <f>COUNTIF('Power Curve'!$D$2:$D$31,W2693)&gt;0</f>
        <v>1</v>
      </c>
      <c r="Y2693" s="73" t="b">
        <f t="shared" si="722"/>
        <v>0</v>
      </c>
      <c r="Z2693" s="73" t="b">
        <f t="shared" si="729"/>
        <v>1</v>
      </c>
      <c r="AA2693" s="34" t="str">
        <f t="shared" si="723"/>
        <v>Inner</v>
      </c>
      <c r="AB2693" s="35" t="str">
        <f t="shared" si="730"/>
        <v>0.6-0.7</v>
      </c>
      <c r="AC2693" s="36" t="str">
        <f t="shared" si="724"/>
        <v>4-5</v>
      </c>
      <c r="AD2693" s="36" t="str">
        <f t="shared" si="725"/>
        <v>Mar</v>
      </c>
      <c r="AE2693" s="35" t="str">
        <f t="shared" si="726"/>
        <v>285-295</v>
      </c>
      <c r="AF2693" s="36" t="str">
        <f t="shared" si="727"/>
        <v>Inner-TI</v>
      </c>
    </row>
    <row r="2694" spans="5:32" x14ac:dyDescent="0.3">
      <c r="E2694" s="12">
        <v>40994.173611111109</v>
      </c>
      <c r="F2694" s="16">
        <v>9.01</v>
      </c>
      <c r="G2694" s="16">
        <v>1097.4599914550806</v>
      </c>
      <c r="H2694" s="29">
        <v>1.2011923992113451</v>
      </c>
      <c r="I2694" s="26">
        <v>292.8</v>
      </c>
      <c r="J2694" s="30">
        <v>0.13096559378468367</v>
      </c>
      <c r="K2694" s="31">
        <v>0.14636259896315221</v>
      </c>
      <c r="L2694" s="108">
        <f ca="1">REWS!R2694</f>
        <v>9.0483960811949729</v>
      </c>
      <c r="M2694" s="22">
        <f t="shared" si="714"/>
        <v>8.9512486223763172</v>
      </c>
      <c r="N2694" s="22">
        <f t="shared" ca="1" si="715"/>
        <v>8.9893943347959784</v>
      </c>
      <c r="O2694" s="22">
        <f t="shared" si="716"/>
        <v>0.74149430576283493</v>
      </c>
      <c r="P2694" s="81">
        <f t="shared" ca="1" si="717"/>
        <v>9</v>
      </c>
      <c r="Q2694" s="22">
        <f t="shared" ca="1" si="718"/>
        <v>0.98026571785049166</v>
      </c>
      <c r="R2694" s="3">
        <f ca="1">IF(N2694&gt;'Power Curve'!$C$37,0,INDEX(Ci,$P2694,1)*POWER(1-Q2694,3)+INDEX(Ci,$P2694,2)*3*Q2694*POWER(1-Q2694,2)+INDEX(Ci,$P2694,3)*3*POWER(Q2694,2)*(1-Q2694)+INDEX(Ci,$P2694,4)*POWER(Q2694,3))</f>
        <v>1191.8107176076876</v>
      </c>
      <c r="S2694" s="3">
        <f t="shared" si="719"/>
        <v>1097.4599914550806</v>
      </c>
      <c r="T2694" s="3">
        <f t="shared" ca="1" si="720"/>
        <v>94.350726152606967</v>
      </c>
      <c r="U2694" s="3">
        <f t="shared" ca="1" si="728"/>
        <v>94.350726152606967</v>
      </c>
      <c r="W2694" s="34">
        <f t="shared" si="721"/>
        <v>9</v>
      </c>
      <c r="X2694" s="73" t="b">
        <f>COUNTIF('Power Curve'!$D$2:$D$31,W2694)&gt;0</f>
        <v>1</v>
      </c>
      <c r="Y2694" s="73" t="b">
        <f t="shared" si="722"/>
        <v>0</v>
      </c>
      <c r="Z2694" s="73" t="b">
        <f t="shared" si="729"/>
        <v>1</v>
      </c>
      <c r="AA2694" s="34" t="str">
        <f t="shared" si="723"/>
        <v>Inner</v>
      </c>
      <c r="AB2694" s="35" t="str">
        <f t="shared" si="730"/>
        <v>0.7-0.8</v>
      </c>
      <c r="AC2694" s="36" t="str">
        <f t="shared" si="724"/>
        <v>4-5</v>
      </c>
      <c r="AD2694" s="36" t="str">
        <f t="shared" si="725"/>
        <v>Mar</v>
      </c>
      <c r="AE2694" s="35" t="str">
        <f t="shared" si="726"/>
        <v>285-295</v>
      </c>
      <c r="AF2694" s="36" t="str">
        <f t="shared" si="727"/>
        <v>Inner-TI</v>
      </c>
    </row>
    <row r="2695" spans="5:32" x14ac:dyDescent="0.3">
      <c r="E2695" s="12">
        <v>40994.180555555555</v>
      </c>
      <c r="F2695" s="16">
        <v>8.2899999999999991</v>
      </c>
      <c r="G2695" s="16">
        <v>761.26000404357956</v>
      </c>
      <c r="H2695" s="29">
        <v>1.2010939333396409</v>
      </c>
      <c r="I2695" s="26">
        <v>291.3</v>
      </c>
      <c r="J2695" s="30">
        <v>0.14837153196622438</v>
      </c>
      <c r="K2695" s="31">
        <v>0.18967447135854867</v>
      </c>
      <c r="L2695" s="108">
        <f ca="1">REWS!R2695</f>
        <v>8.2320742350023632</v>
      </c>
      <c r="M2695" s="22">
        <f t="shared" si="714"/>
        <v>8.235718467017465</v>
      </c>
      <c r="N2695" s="22">
        <f t="shared" ca="1" si="715"/>
        <v>8.1781719902373506</v>
      </c>
      <c r="O2695" s="22">
        <f t="shared" si="716"/>
        <v>0.63090681368362889</v>
      </c>
      <c r="P2695" s="81">
        <f t="shared" ca="1" si="717"/>
        <v>9</v>
      </c>
      <c r="Q2695" s="22">
        <f t="shared" ca="1" si="718"/>
        <v>0.16940974854865173</v>
      </c>
      <c r="R2695" s="3">
        <f ca="1">IF(N2695&gt;'Power Curve'!$C$37,0,INDEX(Ci,$P2695,1)*POWER(1-Q2695,3)+INDEX(Ci,$P2695,2)*3*Q2695*POWER(1-Q2695,2)+INDEX(Ci,$P2695,3)*3*POWER(Q2695,2)*(1-Q2695)+INDEX(Ci,$P2695,4)*POWER(Q2695,3))</f>
        <v>932.08925963124807</v>
      </c>
      <c r="S2695" s="3">
        <f t="shared" si="719"/>
        <v>761.26000404357956</v>
      </c>
      <c r="T2695" s="3">
        <f t="shared" ca="1" si="720"/>
        <v>170.82925558766851</v>
      </c>
      <c r="U2695" s="3">
        <f t="shared" ca="1" si="728"/>
        <v>170.82925558766851</v>
      </c>
      <c r="W2695" s="34">
        <f t="shared" si="721"/>
        <v>8</v>
      </c>
      <c r="X2695" s="73" t="b">
        <f>COUNTIF('Power Curve'!$D$2:$D$31,W2695)&gt;0</f>
        <v>1</v>
      </c>
      <c r="Y2695" s="73" t="b">
        <f t="shared" si="722"/>
        <v>0</v>
      </c>
      <c r="Z2695" s="73" t="b">
        <f t="shared" si="729"/>
        <v>1</v>
      </c>
      <c r="AA2695" s="34" t="str">
        <f t="shared" si="723"/>
        <v>Outer</v>
      </c>
      <c r="AB2695" s="35" t="str">
        <f t="shared" si="730"/>
        <v>0.6-0.7</v>
      </c>
      <c r="AC2695" s="36" t="str">
        <f t="shared" si="724"/>
        <v>4-5</v>
      </c>
      <c r="AD2695" s="36" t="str">
        <f t="shared" si="725"/>
        <v>Mar</v>
      </c>
      <c r="AE2695" s="35" t="str">
        <f t="shared" si="726"/>
        <v>285-295</v>
      </c>
      <c r="AF2695" s="36" t="str">
        <f t="shared" si="727"/>
        <v>HWS-HTI</v>
      </c>
    </row>
    <row r="2696" spans="5:32" x14ac:dyDescent="0.3">
      <c r="E2696" s="12">
        <v>40994.1875</v>
      </c>
      <c r="F2696" s="16">
        <v>7.04</v>
      </c>
      <c r="G2696" s="16">
        <v>493.2999725341794</v>
      </c>
      <c r="H2696" s="29">
        <v>1.2017613942783596</v>
      </c>
      <c r="I2696" s="26">
        <v>291.2</v>
      </c>
      <c r="J2696" s="30">
        <v>0.17329545454545453</v>
      </c>
      <c r="K2696" s="31">
        <v>0.19848834952724981</v>
      </c>
      <c r="L2696" s="108">
        <f ca="1">REWS!R2696</f>
        <v>7.0531447509977916</v>
      </c>
      <c r="M2696" s="22">
        <f t="shared" si="714"/>
        <v>6.9951985472952662</v>
      </c>
      <c r="N2696" s="22">
        <f t="shared" ca="1" si="715"/>
        <v>7.0082596471651968</v>
      </c>
      <c r="O2696" s="22">
        <f t="shared" si="716"/>
        <v>0.43918046117571186</v>
      </c>
      <c r="P2696" s="81">
        <f t="shared" ca="1" si="717"/>
        <v>7</v>
      </c>
      <c r="Q2696" s="22">
        <f t="shared" ca="1" si="718"/>
        <v>0.99302092481219173</v>
      </c>
      <c r="R2696" s="3">
        <f ca="1">IF(N2696&gt;'Power Curve'!$C$37,0,INDEX(Ci,$P2696,1)*POWER(1-Q2696,3)+INDEX(Ci,$P2696,2)*3*Q2696*POWER(1-Q2696,2)+INDEX(Ci,$P2696,3)*3*POWER(Q2696,2)*(1-Q2696)+INDEX(Ci,$P2696,4)*POWER(Q2696,3))</f>
        <v>598.56154798171326</v>
      </c>
      <c r="S2696" s="3">
        <f t="shared" si="719"/>
        <v>493.2999725341794</v>
      </c>
      <c r="T2696" s="3">
        <f t="shared" ca="1" si="720"/>
        <v>105.26157544753386</v>
      </c>
      <c r="U2696" s="3">
        <f t="shared" ca="1" si="728"/>
        <v>105.26157544753386</v>
      </c>
      <c r="W2696" s="34">
        <f t="shared" si="721"/>
        <v>7</v>
      </c>
      <c r="X2696" s="73" t="b">
        <f>COUNTIF('Power Curve'!$D$2:$D$31,W2696)&gt;0</f>
        <v>1</v>
      </c>
      <c r="Y2696" s="73" t="b">
        <f t="shared" si="722"/>
        <v>0</v>
      </c>
      <c r="Z2696" s="73" t="b">
        <f t="shared" si="729"/>
        <v>1</v>
      </c>
      <c r="AA2696" s="34" t="str">
        <f t="shared" si="723"/>
        <v>Outer</v>
      </c>
      <c r="AB2696" s="35" t="str">
        <f t="shared" si="730"/>
        <v>0.4-0.5</v>
      </c>
      <c r="AC2696" s="36" t="str">
        <f t="shared" si="724"/>
        <v>4-5</v>
      </c>
      <c r="AD2696" s="36" t="str">
        <f t="shared" si="725"/>
        <v>Mar</v>
      </c>
      <c r="AE2696" s="35" t="str">
        <f t="shared" si="726"/>
        <v>285-295</v>
      </c>
      <c r="AF2696" s="36" t="str">
        <f t="shared" si="727"/>
        <v>LWS-HTI</v>
      </c>
    </row>
    <row r="2697" spans="5:32" x14ac:dyDescent="0.3">
      <c r="E2697" s="12">
        <v>40994.194444444445</v>
      </c>
      <c r="F2697" s="16">
        <v>5.51</v>
      </c>
      <c r="G2697" s="16">
        <v>237.87999725341808</v>
      </c>
      <c r="H2697" s="29">
        <v>1.2021556294608573</v>
      </c>
      <c r="I2697" s="26">
        <v>280.5</v>
      </c>
      <c r="J2697" s="30">
        <v>0.1397459165154265</v>
      </c>
      <c r="K2697" s="31">
        <v>0.20457093021943276</v>
      </c>
      <c r="L2697" s="108">
        <f ca="1">REWS!R2697</f>
        <v>5.5071041172401065</v>
      </c>
      <c r="M2697" s="22">
        <f t="shared" si="714"/>
        <v>5.4755338413475512</v>
      </c>
      <c r="N2697" s="22">
        <f t="shared" ca="1" si="715"/>
        <v>5.4726560729169931</v>
      </c>
      <c r="O2697" s="22">
        <f t="shared" si="716"/>
        <v>0.20431138211117039</v>
      </c>
      <c r="P2697" s="81">
        <f t="shared" ca="1" si="717"/>
        <v>6</v>
      </c>
      <c r="Q2697" s="22">
        <f t="shared" ca="1" si="718"/>
        <v>0.44308796453990085</v>
      </c>
      <c r="R2697" s="3">
        <f ca="1">IF(N2697&gt;'Power Curve'!$C$37,0,INDEX(Ci,$P2697,1)*POWER(1-Q2697,3)+INDEX(Ci,$P2697,2)*3*Q2697*POWER(1-Q2697,2)+INDEX(Ci,$P2697,3)*3*POWER(Q2697,2)*(1-Q2697)+INDEX(Ci,$P2697,4)*POWER(Q2697,3))</f>
        <v>277.56532638995338</v>
      </c>
      <c r="S2697" s="3">
        <f t="shared" si="719"/>
        <v>237.87999725341808</v>
      </c>
      <c r="T2697" s="3">
        <f t="shared" ca="1" si="720"/>
        <v>39.685329136535302</v>
      </c>
      <c r="U2697" s="3">
        <f t="shared" ca="1" si="728"/>
        <v>39.685329136535302</v>
      </c>
      <c r="W2697" s="34">
        <f t="shared" si="721"/>
        <v>5</v>
      </c>
      <c r="X2697" s="73" t="b">
        <f>COUNTIF('Power Curve'!$D$2:$D$31,W2697)&gt;0</f>
        <v>1</v>
      </c>
      <c r="Y2697" s="73" t="b">
        <f t="shared" si="722"/>
        <v>0</v>
      </c>
      <c r="Z2697" s="73" t="b">
        <f t="shared" si="729"/>
        <v>1</v>
      </c>
      <c r="AA2697" s="34" t="str">
        <f t="shared" si="723"/>
        <v>Inner</v>
      </c>
      <c r="AB2697" s="35" t="str">
        <f t="shared" si="730"/>
        <v>0.2-0.3</v>
      </c>
      <c r="AC2697" s="36" t="str">
        <f t="shared" si="724"/>
        <v>4-5</v>
      </c>
      <c r="AD2697" s="36" t="str">
        <f t="shared" si="725"/>
        <v>Mar</v>
      </c>
      <c r="AE2697" s="35" t="str">
        <f t="shared" si="726"/>
        <v>275-285</v>
      </c>
      <c r="AF2697" s="36" t="str">
        <f t="shared" si="727"/>
        <v>Inner-TI</v>
      </c>
    </row>
    <row r="2698" spans="5:32" x14ac:dyDescent="0.3">
      <c r="E2698" s="12">
        <v>40994.201388888891</v>
      </c>
      <c r="F2698" s="16">
        <v>5.99</v>
      </c>
      <c r="G2698" s="16">
        <v>394.42998886108398</v>
      </c>
      <c r="H2698" s="29">
        <v>1.2020679992911689</v>
      </c>
      <c r="I2698" s="26">
        <v>279.7</v>
      </c>
      <c r="J2698" s="30">
        <v>0.21368948247078465</v>
      </c>
      <c r="K2698" s="31">
        <v>0.23060290248690773</v>
      </c>
      <c r="L2698" s="108">
        <f ca="1">REWS!R2698</f>
        <v>5.9622509694258756</v>
      </c>
      <c r="M2698" s="22">
        <f t="shared" si="714"/>
        <v>5.9523867062553597</v>
      </c>
      <c r="N2698" s="22">
        <f t="shared" ca="1" si="715"/>
        <v>5.9248119214972812</v>
      </c>
      <c r="O2698" s="22">
        <f t="shared" si="716"/>
        <v>0.27801052955589534</v>
      </c>
      <c r="P2698" s="81">
        <f t="shared" ca="1" si="717"/>
        <v>6</v>
      </c>
      <c r="Q2698" s="22">
        <f t="shared" ca="1" si="718"/>
        <v>0.89375972586155594</v>
      </c>
      <c r="R2698" s="3">
        <f ca="1">IF(N2698&gt;'Power Curve'!$C$37,0,INDEX(Ci,$P2698,1)*POWER(1-Q2698,3)+INDEX(Ci,$P2698,2)*3*Q2698*POWER(1-Q2698,2)+INDEX(Ci,$P2698,3)*3*POWER(Q2698,2)*(1-Q2698)+INDEX(Ci,$P2698,4)*POWER(Q2698,3))</f>
        <v>349.60447704855528</v>
      </c>
      <c r="S2698" s="3">
        <f t="shared" si="719"/>
        <v>394.42998886108398</v>
      </c>
      <c r="T2698" s="3">
        <f t="shared" ca="1" si="720"/>
        <v>-44.825511812528703</v>
      </c>
      <c r="U2698" s="3">
        <f t="shared" ca="1" si="728"/>
        <v>44.825511812528703</v>
      </c>
      <c r="W2698" s="34">
        <f t="shared" si="721"/>
        <v>6</v>
      </c>
      <c r="X2698" s="73" t="b">
        <f>COUNTIF('Power Curve'!$D$2:$D$31,W2698)&gt;0</f>
        <v>1</v>
      </c>
      <c r="Y2698" s="73" t="b">
        <f t="shared" si="722"/>
        <v>0</v>
      </c>
      <c r="Z2698" s="73" t="b">
        <f t="shared" si="729"/>
        <v>1</v>
      </c>
      <c r="AA2698" s="34" t="str">
        <f t="shared" si="723"/>
        <v>Outer</v>
      </c>
      <c r="AB2698" s="35" t="str">
        <f t="shared" si="730"/>
        <v>0.2-0.3</v>
      </c>
      <c r="AC2698" s="36" t="str">
        <f t="shared" si="724"/>
        <v>4-5</v>
      </c>
      <c r="AD2698" s="36" t="str">
        <f t="shared" si="725"/>
        <v>Mar</v>
      </c>
      <c r="AE2698" s="35" t="str">
        <f t="shared" si="726"/>
        <v>275-285</v>
      </c>
      <c r="AF2698" s="36" t="str">
        <f t="shared" si="727"/>
        <v>LWS-HTI</v>
      </c>
    </row>
    <row r="2699" spans="5:32" x14ac:dyDescent="0.3">
      <c r="E2699" s="12">
        <v>40994.208333333336</v>
      </c>
      <c r="F2699" s="16">
        <v>6.76</v>
      </c>
      <c r="G2699" s="16">
        <v>456.66000747680687</v>
      </c>
      <c r="H2699" s="29">
        <v>1.2018819950330002</v>
      </c>
      <c r="I2699" s="26">
        <v>281.2</v>
      </c>
      <c r="J2699" s="30">
        <v>0.21153846153846154</v>
      </c>
      <c r="K2699" s="31">
        <v>0.21824212393257728</v>
      </c>
      <c r="L2699" s="108">
        <f ca="1">REWS!R2699</f>
        <v>6.7714440505058011</v>
      </c>
      <c r="M2699" s="22">
        <f t="shared" si="714"/>
        <v>6.7172051061845428</v>
      </c>
      <c r="N2699" s="22">
        <f t="shared" ca="1" si="715"/>
        <v>6.728576708920194</v>
      </c>
      <c r="O2699" s="22">
        <f t="shared" si="716"/>
        <v>0.39621567871803143</v>
      </c>
      <c r="P2699" s="81">
        <f t="shared" ca="1" si="717"/>
        <v>7</v>
      </c>
      <c r="Q2699" s="22">
        <f t="shared" ca="1" si="718"/>
        <v>0.7087102831997989</v>
      </c>
      <c r="R2699" s="3">
        <f ca="1">IF(N2699&gt;'Power Curve'!$C$37,0,INDEX(Ci,$P2699,1)*POWER(1-Q2699,3)+INDEX(Ci,$P2699,2)*3*Q2699*POWER(1-Q2699,2)+INDEX(Ci,$P2699,3)*3*POWER(Q2699,2)*(1-Q2699)+INDEX(Ci,$P2699,4)*POWER(Q2699,3))</f>
        <v>527.11436836391454</v>
      </c>
      <c r="S2699" s="3">
        <f t="shared" si="719"/>
        <v>456.66000747680687</v>
      </c>
      <c r="T2699" s="3">
        <f t="shared" ca="1" si="720"/>
        <v>70.454360887107669</v>
      </c>
      <c r="U2699" s="3">
        <f t="shared" ca="1" si="728"/>
        <v>70.454360887107669</v>
      </c>
      <c r="W2699" s="34">
        <f t="shared" si="721"/>
        <v>7</v>
      </c>
      <c r="X2699" s="73" t="b">
        <f>COUNTIF('Power Curve'!$D$2:$D$31,W2699)&gt;0</f>
        <v>1</v>
      </c>
      <c r="Y2699" s="73" t="b">
        <f t="shared" si="722"/>
        <v>0</v>
      </c>
      <c r="Z2699" s="73" t="b">
        <f t="shared" si="729"/>
        <v>1</v>
      </c>
      <c r="AA2699" s="34" t="str">
        <f t="shared" si="723"/>
        <v>Outer</v>
      </c>
      <c r="AB2699" s="35" t="str">
        <f t="shared" si="730"/>
        <v>0.3-0.4</v>
      </c>
      <c r="AC2699" s="36" t="str">
        <f t="shared" si="724"/>
        <v>5-6</v>
      </c>
      <c r="AD2699" s="36" t="str">
        <f t="shared" si="725"/>
        <v>Mar</v>
      </c>
      <c r="AE2699" s="35" t="str">
        <f t="shared" si="726"/>
        <v>275-285</v>
      </c>
      <c r="AF2699" s="36" t="str">
        <f t="shared" si="727"/>
        <v>LWS-HTI</v>
      </c>
    </row>
    <row r="2700" spans="5:32" x14ac:dyDescent="0.3">
      <c r="E2700" s="12">
        <v>40994.215277777781</v>
      </c>
      <c r="F2700" s="16">
        <v>5.66</v>
      </c>
      <c r="G2700" s="16">
        <v>336.94999313354469</v>
      </c>
      <c r="H2700" s="29">
        <v>1.2021010849951574</v>
      </c>
      <c r="I2700" s="26">
        <v>287.5</v>
      </c>
      <c r="J2700" s="30">
        <v>0.1519434628975265</v>
      </c>
      <c r="K2700" s="31">
        <v>0.17587835101161758</v>
      </c>
      <c r="L2700" s="108">
        <f ca="1">REWS!R2700</f>
        <v>5.7068105103641953</v>
      </c>
      <c r="M2700" s="22">
        <f t="shared" si="714"/>
        <v>5.6245104930903533</v>
      </c>
      <c r="N2700" s="22">
        <f t="shared" ca="1" si="715"/>
        <v>5.6710274907458889</v>
      </c>
      <c r="O2700" s="22">
        <f t="shared" si="716"/>
        <v>0.22733620387613329</v>
      </c>
      <c r="P2700" s="81">
        <f t="shared" ca="1" si="717"/>
        <v>6</v>
      </c>
      <c r="Q2700" s="22">
        <f t="shared" ca="1" si="718"/>
        <v>0.64080827834216236</v>
      </c>
      <c r="R2700" s="3">
        <f ca="1">IF(N2700&gt;'Power Curve'!$C$37,0,INDEX(Ci,$P2700,1)*POWER(1-Q2700,3)+INDEX(Ci,$P2700,2)*3*Q2700*POWER(1-Q2700,2)+INDEX(Ci,$P2700,3)*3*POWER(Q2700,2)*(1-Q2700)+INDEX(Ci,$P2700,4)*POWER(Q2700,3))</f>
        <v>307.62895661375302</v>
      </c>
      <c r="S2700" s="3">
        <f t="shared" si="719"/>
        <v>336.94999313354469</v>
      </c>
      <c r="T2700" s="3">
        <f t="shared" ca="1" si="720"/>
        <v>-29.321036519791676</v>
      </c>
      <c r="U2700" s="3">
        <f t="shared" ca="1" si="728"/>
        <v>29.321036519791676</v>
      </c>
      <c r="W2700" s="34">
        <f t="shared" si="721"/>
        <v>6</v>
      </c>
      <c r="X2700" s="73" t="b">
        <f>COUNTIF('Power Curve'!$D$2:$D$31,W2700)&gt;0</f>
        <v>1</v>
      </c>
      <c r="Y2700" s="73" t="b">
        <f t="shared" si="722"/>
        <v>0</v>
      </c>
      <c r="Z2700" s="73" t="b">
        <f t="shared" si="729"/>
        <v>1</v>
      </c>
      <c r="AA2700" s="34" t="str">
        <f t="shared" si="723"/>
        <v>Outer</v>
      </c>
      <c r="AB2700" s="35" t="str">
        <f t="shared" si="730"/>
        <v>0.2-0.3</v>
      </c>
      <c r="AC2700" s="36" t="str">
        <f t="shared" si="724"/>
        <v>5-6</v>
      </c>
      <c r="AD2700" s="36" t="str">
        <f t="shared" si="725"/>
        <v>Mar</v>
      </c>
      <c r="AE2700" s="35" t="str">
        <f t="shared" si="726"/>
        <v>285-295</v>
      </c>
      <c r="AF2700" s="36" t="str">
        <f t="shared" si="727"/>
        <v>LWS-HTI</v>
      </c>
    </row>
    <row r="2701" spans="5:32" x14ac:dyDescent="0.3">
      <c r="E2701" s="12">
        <v>40994.222222222219</v>
      </c>
      <c r="F2701" s="16">
        <v>6.17</v>
      </c>
      <c r="G2701" s="16">
        <v>202.4999961853031</v>
      </c>
      <c r="H2701" s="29">
        <v>1.2018273887198201</v>
      </c>
      <c r="I2701" s="26">
        <v>281.2</v>
      </c>
      <c r="J2701" s="30">
        <v>0.15721231766612642</v>
      </c>
      <c r="K2701" s="31">
        <v>0.26179420043426588</v>
      </c>
      <c r="L2701" s="108">
        <f ca="1">REWS!R2701</f>
        <v>6.2279725459276563</v>
      </c>
      <c r="M2701" s="22">
        <f t="shared" si="714"/>
        <v>6.1308473110223884</v>
      </c>
      <c r="N2701" s="22">
        <f t="shared" ca="1" si="715"/>
        <v>6.1884519831964067</v>
      </c>
      <c r="O2701" s="22">
        <f t="shared" si="716"/>
        <v>0.30559219130462534</v>
      </c>
      <c r="P2701" s="81">
        <f t="shared" ca="1" si="717"/>
        <v>7</v>
      </c>
      <c r="Q2701" s="22">
        <f t="shared" ca="1" si="718"/>
        <v>0.1596485196011701</v>
      </c>
      <c r="R2701" s="3">
        <f ca="1">IF(N2701&gt;'Power Curve'!$C$37,0,INDEX(Ci,$P2701,1)*POWER(1-Q2701,3)+INDEX(Ci,$P2701,2)*3*Q2701*POWER(1-Q2701,2)+INDEX(Ci,$P2701,3)*3*POWER(Q2701,2)*(1-Q2701)+INDEX(Ci,$P2701,4)*POWER(Q2701,3))</f>
        <v>400.33601851478392</v>
      </c>
      <c r="S2701" s="3">
        <f t="shared" si="719"/>
        <v>202.4999961853031</v>
      </c>
      <c r="T2701" s="3">
        <f t="shared" ca="1" si="720"/>
        <v>197.83602232948081</v>
      </c>
      <c r="U2701" s="3">
        <f t="shared" ca="1" si="728"/>
        <v>197.83602232948081</v>
      </c>
      <c r="W2701" s="34">
        <f t="shared" si="721"/>
        <v>6</v>
      </c>
      <c r="X2701" s="73" t="b">
        <f>COUNTIF('Power Curve'!$D$2:$D$31,W2701)&gt;0</f>
        <v>1</v>
      </c>
      <c r="Y2701" s="73" t="b">
        <f t="shared" si="722"/>
        <v>0</v>
      </c>
      <c r="Z2701" s="73" t="b">
        <f t="shared" si="729"/>
        <v>1</v>
      </c>
      <c r="AA2701" s="34" t="str">
        <f t="shared" si="723"/>
        <v>Outer</v>
      </c>
      <c r="AB2701" s="35" t="str">
        <f t="shared" si="730"/>
        <v>0.3-0.4</v>
      </c>
      <c r="AC2701" s="36" t="str">
        <f t="shared" si="724"/>
        <v>5-6</v>
      </c>
      <c r="AD2701" s="36" t="str">
        <f t="shared" si="725"/>
        <v>Mar</v>
      </c>
      <c r="AE2701" s="35" t="str">
        <f t="shared" si="726"/>
        <v>275-285</v>
      </c>
      <c r="AF2701" s="36" t="str">
        <f t="shared" si="727"/>
        <v>LWS-HTI</v>
      </c>
    </row>
    <row r="2702" spans="5:32" x14ac:dyDescent="0.3">
      <c r="E2702" s="12">
        <v>40994.229166666664</v>
      </c>
      <c r="F2702" s="16">
        <v>5.68</v>
      </c>
      <c r="G2702" s="16">
        <v>253.86999130249021</v>
      </c>
      <c r="H2702" s="29">
        <v>1.2013784615896537</v>
      </c>
      <c r="I2702" s="26">
        <v>275.5</v>
      </c>
      <c r="J2702" s="30">
        <v>0.12852112676056338</v>
      </c>
      <c r="K2702" s="31">
        <v>0.20818285753237278</v>
      </c>
      <c r="L2702" s="108">
        <f ca="1">REWS!R2702</f>
        <v>5.6927122445408322</v>
      </c>
      <c r="M2702" s="22">
        <f t="shared" si="714"/>
        <v>5.6432538518420259</v>
      </c>
      <c r="N2702" s="22">
        <f t="shared" ca="1" si="715"/>
        <v>5.6558838558861479</v>
      </c>
      <c r="O2702" s="22">
        <f t="shared" si="716"/>
        <v>0.23023305039191536</v>
      </c>
      <c r="P2702" s="81">
        <f t="shared" ca="1" si="717"/>
        <v>6</v>
      </c>
      <c r="Q2702" s="22">
        <f t="shared" ca="1" si="718"/>
        <v>0.62571434863522513</v>
      </c>
      <c r="R2702" s="3">
        <f ca="1">IF(N2702&gt;'Power Curve'!$C$37,0,INDEX(Ci,$P2702,1)*POWER(1-Q2702,3)+INDEX(Ci,$P2702,2)*3*Q2702*POWER(1-Q2702,2)+INDEX(Ci,$P2702,3)*3*POWER(Q2702,2)*(1-Q2702)+INDEX(Ci,$P2702,4)*POWER(Q2702,3))</f>
        <v>305.2707428345467</v>
      </c>
      <c r="S2702" s="3">
        <f t="shared" si="719"/>
        <v>253.86999130249021</v>
      </c>
      <c r="T2702" s="3">
        <f t="shared" ca="1" si="720"/>
        <v>51.400751532056489</v>
      </c>
      <c r="U2702" s="3">
        <f t="shared" ca="1" si="728"/>
        <v>51.400751532056489</v>
      </c>
      <c r="W2702" s="34">
        <f t="shared" si="721"/>
        <v>6</v>
      </c>
      <c r="X2702" s="73" t="b">
        <f>COUNTIF('Power Curve'!$D$2:$D$31,W2702)&gt;0</f>
        <v>1</v>
      </c>
      <c r="Y2702" s="73" t="b">
        <f t="shared" si="722"/>
        <v>0</v>
      </c>
      <c r="Z2702" s="73" t="b">
        <f t="shared" si="729"/>
        <v>1</v>
      </c>
      <c r="AA2702" s="34" t="str">
        <f t="shared" si="723"/>
        <v>Inner</v>
      </c>
      <c r="AB2702" s="35" t="str">
        <f t="shared" si="730"/>
        <v>0.2-0.3</v>
      </c>
      <c r="AC2702" s="36" t="str">
        <f t="shared" si="724"/>
        <v>5-6</v>
      </c>
      <c r="AD2702" s="36" t="str">
        <f t="shared" si="725"/>
        <v>Mar</v>
      </c>
      <c r="AE2702" s="35" t="str">
        <f t="shared" si="726"/>
        <v>275-285</v>
      </c>
      <c r="AF2702" s="36" t="str">
        <f t="shared" si="727"/>
        <v>Inner-TI</v>
      </c>
    </row>
    <row r="2703" spans="5:32" x14ac:dyDescent="0.3">
      <c r="E2703" s="12">
        <v>40994.236111111109</v>
      </c>
      <c r="F2703" s="16">
        <v>5.18</v>
      </c>
      <c r="G2703" s="16">
        <v>246.4499893188478</v>
      </c>
      <c r="H2703" s="29">
        <v>1.2010719649232775</v>
      </c>
      <c r="I2703" s="26">
        <v>267.39999999999998</v>
      </c>
      <c r="J2703" s="30">
        <v>0.22200772200772201</v>
      </c>
      <c r="K2703" s="31">
        <v>0.20306865712253425</v>
      </c>
      <c r="L2703" s="108">
        <f ca="1">REWS!R2703</f>
        <v>5.2400394287001637</v>
      </c>
      <c r="M2703" s="22">
        <f t="shared" si="714"/>
        <v>5.146050851954362</v>
      </c>
      <c r="N2703" s="22">
        <f t="shared" ca="1" si="715"/>
        <v>5.2056967888681323</v>
      </c>
      <c r="O2703" s="22">
        <f t="shared" si="716"/>
        <v>0.15338872398577144</v>
      </c>
      <c r="P2703" s="81">
        <f t="shared" ca="1" si="717"/>
        <v>6</v>
      </c>
      <c r="Q2703" s="22">
        <f t="shared" ca="1" si="718"/>
        <v>0.1770049068481129</v>
      </c>
      <c r="R2703" s="3">
        <f ca="1">IF(N2703&gt;'Power Curve'!$C$37,0,INDEX(Ci,$P2703,1)*POWER(1-Q2703,3)+INDEX(Ci,$P2703,2)*3*Q2703*POWER(1-Q2703,2)+INDEX(Ci,$P2703,3)*3*POWER(Q2703,2)*(1-Q2703)+INDEX(Ci,$P2703,4)*POWER(Q2703,3))</f>
        <v>238.30049769839346</v>
      </c>
      <c r="S2703" s="3">
        <f t="shared" si="719"/>
        <v>246.4499893188478</v>
      </c>
      <c r="T2703" s="3">
        <f t="shared" ca="1" si="720"/>
        <v>-8.1494916204543415</v>
      </c>
      <c r="U2703" s="3">
        <f t="shared" ca="1" si="728"/>
        <v>8.1494916204543415</v>
      </c>
      <c r="W2703" s="34">
        <f t="shared" si="721"/>
        <v>5</v>
      </c>
      <c r="X2703" s="73" t="b">
        <f>COUNTIF('Power Curve'!$D$2:$D$31,W2703)&gt;0</f>
        <v>1</v>
      </c>
      <c r="Y2703" s="73" t="b">
        <f t="shared" si="722"/>
        <v>0</v>
      </c>
      <c r="Z2703" s="73" t="b">
        <f t="shared" si="729"/>
        <v>1</v>
      </c>
      <c r="AA2703" s="34" t="str">
        <f t="shared" si="723"/>
        <v>Outer</v>
      </c>
      <c r="AB2703" s="35" t="str">
        <f t="shared" si="730"/>
        <v>0.1-0.2</v>
      </c>
      <c r="AC2703" s="36" t="str">
        <f t="shared" si="724"/>
        <v>5-6</v>
      </c>
      <c r="AD2703" s="36" t="str">
        <f t="shared" si="725"/>
        <v>Mar</v>
      </c>
      <c r="AE2703" s="35" t="str">
        <f t="shared" si="726"/>
        <v>265-275</v>
      </c>
      <c r="AF2703" s="36" t="str">
        <f t="shared" si="727"/>
        <v>LWS-HTI</v>
      </c>
    </row>
    <row r="2704" spans="5:32" x14ac:dyDescent="0.3">
      <c r="E2704" s="12">
        <v>40994.597222222219</v>
      </c>
      <c r="F2704" s="16">
        <v>15.34</v>
      </c>
      <c r="G2704" s="16">
        <v>1585.9600524902371</v>
      </c>
      <c r="H2704" s="29">
        <v>1.1780254862905775</v>
      </c>
      <c r="I2704" s="26">
        <v>299.39999999999998</v>
      </c>
      <c r="J2704" s="30">
        <v>0.22359843546284225</v>
      </c>
      <c r="K2704" s="31">
        <v>8.8555967327215462E-2</v>
      </c>
      <c r="L2704" s="108">
        <f ca="1">REWS!R2704</f>
        <v>15.397129192733699</v>
      </c>
      <c r="M2704" s="22">
        <f t="shared" si="714"/>
        <v>15.141360238747906</v>
      </c>
      <c r="N2704" s="22">
        <f t="shared" ca="1" si="715"/>
        <v>15.197749657739418</v>
      </c>
      <c r="O2704" s="22">
        <f t="shared" si="716"/>
        <v>1.6981960103913136</v>
      </c>
      <c r="P2704" s="81">
        <f t="shared" ca="1" si="717"/>
        <v>16</v>
      </c>
      <c r="Q2704" s="22">
        <f t="shared" ca="1" si="718"/>
        <v>0.19784146195592195</v>
      </c>
      <c r="R2704" s="3">
        <f ca="1">IF(N2704&gt;'Power Curve'!$C$37,0,INDEX(Ci,$P2704,1)*POWER(1-Q2704,3)+INDEX(Ci,$P2704,2)*3*Q2704*POWER(1-Q2704,2)+INDEX(Ci,$P2704,3)*3*POWER(Q2704,2)*(1-Q2704)+INDEX(Ci,$P2704,4)*POWER(Q2704,3))</f>
        <v>1979.7614094754197</v>
      </c>
      <c r="S2704" s="3">
        <f t="shared" si="719"/>
        <v>1585.9600524902371</v>
      </c>
      <c r="T2704" s="3">
        <f t="shared" ca="1" si="720"/>
        <v>393.80135698518257</v>
      </c>
      <c r="U2704" s="3">
        <f t="shared" ca="1" si="728"/>
        <v>393.80135698518257</v>
      </c>
      <c r="W2704" s="34">
        <f t="shared" si="721"/>
        <v>15</v>
      </c>
      <c r="X2704" s="73" t="b">
        <f>COUNTIF('Power Curve'!$D$2:$D$31,W2704)&gt;0</f>
        <v>1</v>
      </c>
      <c r="Y2704" s="73" t="b">
        <f t="shared" si="722"/>
        <v>0</v>
      </c>
      <c r="Z2704" s="73" t="b">
        <f t="shared" si="729"/>
        <v>1</v>
      </c>
      <c r="AA2704" s="34" t="str">
        <f t="shared" si="723"/>
        <v>Outer</v>
      </c>
      <c r="AB2704" s="35" t="str">
        <f t="shared" si="730"/>
        <v>1.6-1.7</v>
      </c>
      <c r="AC2704" s="36" t="str">
        <f t="shared" si="724"/>
        <v>14-15</v>
      </c>
      <c r="AD2704" s="36" t="str">
        <f t="shared" si="725"/>
        <v>Mar</v>
      </c>
      <c r="AE2704" s="35" t="str">
        <f t="shared" si="726"/>
        <v>295-305</v>
      </c>
      <c r="AF2704" s="36" t="str">
        <f t="shared" si="727"/>
        <v>HWS-HTI</v>
      </c>
    </row>
    <row r="2705" spans="5:32" x14ac:dyDescent="0.3">
      <c r="E2705" s="12">
        <v>40994.604166666664</v>
      </c>
      <c r="F2705" s="16">
        <v>16.59</v>
      </c>
      <c r="G2705" s="16">
        <v>1983.9499969482449</v>
      </c>
      <c r="H2705" s="29">
        <v>1.178077055069549</v>
      </c>
      <c r="I2705" s="26">
        <v>296.3</v>
      </c>
      <c r="J2705" s="30">
        <v>0.18444846292947559</v>
      </c>
      <c r="K2705" s="31">
        <v>0.11908255756630418</v>
      </c>
      <c r="L2705" s="108">
        <f ca="1">REWS!R2705</f>
        <v>16.46663092018753</v>
      </c>
      <c r="M2705" s="22">
        <f t="shared" si="714"/>
        <v>16.375412758421145</v>
      </c>
      <c r="N2705" s="22">
        <f t="shared" ca="1" si="715"/>
        <v>16.253639424873477</v>
      </c>
      <c r="O2705" s="22">
        <f t="shared" si="716"/>
        <v>1.8889228053734848</v>
      </c>
      <c r="P2705" s="81">
        <f t="shared" ca="1" si="717"/>
        <v>17</v>
      </c>
      <c r="Q2705" s="22">
        <f t="shared" ca="1" si="718"/>
        <v>0.25856601949465041</v>
      </c>
      <c r="R2705" s="3">
        <f ca="1">IF(N2705&gt;'Power Curve'!$C$37,0,INDEX(Ci,$P2705,1)*POWER(1-Q2705,3)+INDEX(Ci,$P2705,2)*3*Q2705*POWER(1-Q2705,2)+INDEX(Ci,$P2705,3)*3*POWER(Q2705,2)*(1-Q2705)+INDEX(Ci,$P2705,4)*POWER(Q2705,3))</f>
        <v>1983.2914703759357</v>
      </c>
      <c r="S2705" s="3">
        <f t="shared" si="719"/>
        <v>1983.9499969482449</v>
      </c>
      <c r="T2705" s="3">
        <f t="shared" ca="1" si="720"/>
        <v>-0.65852657230925615</v>
      </c>
      <c r="U2705" s="3">
        <f t="shared" ca="1" si="728"/>
        <v>0.65852657230925615</v>
      </c>
      <c r="W2705" s="34">
        <f t="shared" si="721"/>
        <v>16</v>
      </c>
      <c r="X2705" s="73" t="b">
        <f>COUNTIF('Power Curve'!$D$2:$D$31,W2705)&gt;0</f>
        <v>1</v>
      </c>
      <c r="Y2705" s="73" t="b">
        <f t="shared" si="722"/>
        <v>0</v>
      </c>
      <c r="Z2705" s="73" t="b">
        <f t="shared" si="729"/>
        <v>1</v>
      </c>
      <c r="AA2705" s="34" t="str">
        <f t="shared" si="723"/>
        <v>Outer</v>
      </c>
      <c r="AB2705" s="35" t="str">
        <f t="shared" si="730"/>
        <v>1.8-1.9</v>
      </c>
      <c r="AC2705" s="36" t="str">
        <f t="shared" si="724"/>
        <v>14-15</v>
      </c>
      <c r="AD2705" s="36" t="str">
        <f t="shared" si="725"/>
        <v>Mar</v>
      </c>
      <c r="AE2705" s="35" t="str">
        <f t="shared" si="726"/>
        <v>295-305</v>
      </c>
      <c r="AF2705" s="36" t="str">
        <f t="shared" si="727"/>
        <v>HWS-HTI</v>
      </c>
    </row>
    <row r="2706" spans="5:32" x14ac:dyDescent="0.3">
      <c r="E2706" s="12">
        <v>40994.638888888891</v>
      </c>
      <c r="F2706" s="16">
        <v>20.13</v>
      </c>
      <c r="G2706" s="16">
        <v>1974.5700225830051</v>
      </c>
      <c r="H2706" s="29">
        <v>1.1765749058717478</v>
      </c>
      <c r="I2706" s="26">
        <v>298.60000000000002</v>
      </c>
      <c r="J2706" s="30">
        <v>0.14157973174366617</v>
      </c>
      <c r="K2706" s="31">
        <v>0.14013042648946611</v>
      </c>
      <c r="L2706" s="108">
        <f ca="1">REWS!R2706</f>
        <v>20.058846889450276</v>
      </c>
      <c r="M2706" s="22">
        <f t="shared" si="714"/>
        <v>19.861175049443712</v>
      </c>
      <c r="N2706" s="22">
        <f t="shared" ca="1" si="715"/>
        <v>19.790972149098931</v>
      </c>
      <c r="O2706" s="22">
        <f t="shared" si="716"/>
        <v>2.4276586040836405</v>
      </c>
      <c r="P2706" s="81">
        <f t="shared" ca="1" si="717"/>
        <v>21</v>
      </c>
      <c r="Q2706" s="22">
        <f t="shared" ca="1" si="718"/>
        <v>0.81955189219032121</v>
      </c>
      <c r="R2706" s="3">
        <f ca="1">IF(N2706&gt;'Power Curve'!$C$37,0,INDEX(Ci,$P2706,1)*POWER(1-Q2706,3)+INDEX(Ci,$P2706,2)*3*Q2706*POWER(1-Q2706,2)+INDEX(Ci,$P2706,3)*3*POWER(Q2706,2)*(1-Q2706)+INDEX(Ci,$P2706,4)*POWER(Q2706,3))</f>
        <v>1983.4384076786528</v>
      </c>
      <c r="S2706" s="3">
        <f t="shared" si="719"/>
        <v>1974.5700225830051</v>
      </c>
      <c r="T2706" s="3">
        <f t="shared" ca="1" si="720"/>
        <v>8.8683850956476817</v>
      </c>
      <c r="U2706" s="3">
        <f t="shared" ca="1" si="728"/>
        <v>8.8683850956476817</v>
      </c>
      <c r="W2706" s="34">
        <f t="shared" si="721"/>
        <v>20</v>
      </c>
      <c r="X2706" s="73" t="b">
        <f>COUNTIF('Power Curve'!$D$2:$D$31,W2706)&gt;0</f>
        <v>1</v>
      </c>
      <c r="Y2706" s="73" t="b">
        <f t="shared" si="722"/>
        <v>0</v>
      </c>
      <c r="Z2706" s="73" t="b">
        <f t="shared" si="729"/>
        <v>1</v>
      </c>
      <c r="AA2706" s="34" t="str">
        <f t="shared" si="723"/>
        <v>Outer</v>
      </c>
      <c r="AB2706" s="35" t="str">
        <f t="shared" si="730"/>
        <v>2.4-2.5</v>
      </c>
      <c r="AC2706" s="36" t="str">
        <f t="shared" si="724"/>
        <v>15-16</v>
      </c>
      <c r="AD2706" s="36" t="str">
        <f t="shared" si="725"/>
        <v>Mar</v>
      </c>
      <c r="AE2706" s="35" t="str">
        <f t="shared" si="726"/>
        <v>295-305</v>
      </c>
      <c r="AF2706" s="36" t="str">
        <f t="shared" si="727"/>
        <v>HWS-HTI</v>
      </c>
    </row>
    <row r="2707" spans="5:32" x14ac:dyDescent="0.3">
      <c r="E2707" s="12">
        <v>40994.715277777781</v>
      </c>
      <c r="F2707" s="16">
        <v>18.27</v>
      </c>
      <c r="G2707" s="16">
        <v>1988.0200347900391</v>
      </c>
      <c r="H2707" s="29">
        <v>1.1824837123929357</v>
      </c>
      <c r="I2707" s="26">
        <v>303.8</v>
      </c>
      <c r="J2707" s="30">
        <v>0.12588943623426382</v>
      </c>
      <c r="K2707" s="31">
        <v>0.13417055657946075</v>
      </c>
      <c r="L2707" s="108">
        <f ca="1">REWS!R2707</f>
        <v>18.177323496538502</v>
      </c>
      <c r="M2707" s="22">
        <f t="shared" si="714"/>
        <v>18.056139730156051</v>
      </c>
      <c r="N2707" s="22">
        <f t="shared" ca="1" si="715"/>
        <v>17.964548055487025</v>
      </c>
      <c r="O2707" s="22">
        <f t="shared" si="716"/>
        <v>2.1486845768124896</v>
      </c>
      <c r="P2707" s="81">
        <f t="shared" ca="1" si="717"/>
        <v>19</v>
      </c>
      <c r="Q2707" s="22">
        <f t="shared" ca="1" si="718"/>
        <v>8.4156108895498585E-2</v>
      </c>
      <c r="R2707" s="3">
        <f ca="1">IF(N2707&gt;'Power Curve'!$C$37,0,INDEX(Ci,$P2707,1)*POWER(1-Q2707,3)+INDEX(Ci,$P2707,2)*3*Q2707*POWER(1-Q2707,2)+INDEX(Ci,$P2707,3)*3*POWER(Q2707,2)*(1-Q2707)+INDEX(Ci,$P2707,4)*POWER(Q2707,3))</f>
        <v>1980.1426779908129</v>
      </c>
      <c r="S2707" s="3">
        <f t="shared" si="719"/>
        <v>1988.0200347900391</v>
      </c>
      <c r="T2707" s="3">
        <f t="shared" ca="1" si="720"/>
        <v>-7.8773567992261633</v>
      </c>
      <c r="U2707" s="3">
        <f t="shared" ca="1" si="728"/>
        <v>7.8773567992261633</v>
      </c>
      <c r="W2707" s="34">
        <f t="shared" si="721"/>
        <v>18</v>
      </c>
      <c r="X2707" s="73" t="b">
        <f>COUNTIF('Power Curve'!$D$2:$D$31,W2707)&gt;0</f>
        <v>1</v>
      </c>
      <c r="Y2707" s="73" t="b">
        <f t="shared" si="722"/>
        <v>0</v>
      </c>
      <c r="Z2707" s="73" t="b">
        <f t="shared" si="729"/>
        <v>1</v>
      </c>
      <c r="AA2707" s="34" t="str">
        <f t="shared" si="723"/>
        <v>Inner</v>
      </c>
      <c r="AB2707" s="35" t="str">
        <f t="shared" si="730"/>
        <v>2.1-2.2</v>
      </c>
      <c r="AC2707" s="36" t="str">
        <f t="shared" si="724"/>
        <v>17-18</v>
      </c>
      <c r="AD2707" s="36" t="str">
        <f t="shared" si="725"/>
        <v>Mar</v>
      </c>
      <c r="AE2707" s="35" t="str">
        <f t="shared" si="726"/>
        <v>295-305</v>
      </c>
      <c r="AF2707" s="36" t="str">
        <f t="shared" si="727"/>
        <v>Inner-TI</v>
      </c>
    </row>
    <row r="2708" spans="5:32" x14ac:dyDescent="0.3">
      <c r="E2708" s="12">
        <v>40994.722222222219</v>
      </c>
      <c r="F2708" s="16">
        <v>18.329999999999998</v>
      </c>
      <c r="G2708" s="16">
        <v>1988.209960937498</v>
      </c>
      <c r="H2708" s="29">
        <v>1.1830829372231781</v>
      </c>
      <c r="I2708" s="26">
        <v>302.3</v>
      </c>
      <c r="J2708" s="30">
        <v>0.11947626841243864</v>
      </c>
      <c r="K2708" s="31">
        <v>0.16207937184127247</v>
      </c>
      <c r="L2708" s="108">
        <f ca="1">REWS!R2708</f>
        <v>18.286023856540002</v>
      </c>
      <c r="M2708" s="22">
        <f t="shared" si="714"/>
        <v>18.118496886311299</v>
      </c>
      <c r="N2708" s="22">
        <f t="shared" ca="1" si="715"/>
        <v>18.075028167361381</v>
      </c>
      <c r="O2708" s="22">
        <f t="shared" si="716"/>
        <v>2.1583220763095468</v>
      </c>
      <c r="P2708" s="81">
        <f t="shared" ca="1" si="717"/>
        <v>19</v>
      </c>
      <c r="Q2708" s="22">
        <f t="shared" ca="1" si="718"/>
        <v>0.27690030253430625</v>
      </c>
      <c r="R2708" s="3">
        <f ca="1">IF(N2708&gt;'Power Curve'!$C$37,0,INDEX(Ci,$P2708,1)*POWER(1-Q2708,3)+INDEX(Ci,$P2708,2)*3*Q2708*POWER(1-Q2708,2)+INDEX(Ci,$P2708,3)*3*POWER(Q2708,2)*(1-Q2708)+INDEX(Ci,$P2708,4)*POWER(Q2708,3))</f>
        <v>1981.7372491641911</v>
      </c>
      <c r="S2708" s="3">
        <f t="shared" si="719"/>
        <v>1988.209960937498</v>
      </c>
      <c r="T2708" s="3">
        <f t="shared" ca="1" si="720"/>
        <v>-6.4727117733068553</v>
      </c>
      <c r="U2708" s="3">
        <f t="shared" ca="1" si="728"/>
        <v>6.4727117733068553</v>
      </c>
      <c r="W2708" s="34">
        <f t="shared" si="721"/>
        <v>18</v>
      </c>
      <c r="X2708" s="73" t="b">
        <f>COUNTIF('Power Curve'!$D$2:$D$31,W2708)&gt;0</f>
        <v>1</v>
      </c>
      <c r="Y2708" s="73" t="b">
        <f t="shared" si="722"/>
        <v>0</v>
      </c>
      <c r="Z2708" s="73" t="b">
        <f t="shared" si="729"/>
        <v>1</v>
      </c>
      <c r="AA2708" s="34" t="str">
        <f t="shared" si="723"/>
        <v>Inner</v>
      </c>
      <c r="AB2708" s="35" t="str">
        <f t="shared" si="730"/>
        <v>2.1-2.2</v>
      </c>
      <c r="AC2708" s="36" t="str">
        <f t="shared" si="724"/>
        <v>17-18</v>
      </c>
      <c r="AD2708" s="36" t="str">
        <f t="shared" si="725"/>
        <v>Mar</v>
      </c>
      <c r="AE2708" s="35" t="str">
        <f t="shared" si="726"/>
        <v>295-305</v>
      </c>
      <c r="AF2708" s="36" t="str">
        <f t="shared" si="727"/>
        <v>Inner-TI</v>
      </c>
    </row>
    <row r="2709" spans="5:32" x14ac:dyDescent="0.3">
      <c r="E2709" s="12">
        <v>40994.729166666664</v>
      </c>
      <c r="F2709" s="16">
        <v>15.3</v>
      </c>
      <c r="G2709" s="16">
        <v>1983.7000427246071</v>
      </c>
      <c r="H2709" s="29">
        <v>1.1848864204086158</v>
      </c>
      <c r="I2709" s="26">
        <v>303.7</v>
      </c>
      <c r="J2709" s="30">
        <v>0.13660130718954247</v>
      </c>
      <c r="K2709" s="31">
        <v>0.11983511148045257</v>
      </c>
      <c r="L2709" s="108">
        <f ca="1">REWS!R2709</f>
        <v>15.314539389146136</v>
      </c>
      <c r="M2709" s="22">
        <f t="shared" si="714"/>
        <v>15.131139735567116</v>
      </c>
      <c r="N2709" s="22">
        <f t="shared" ca="1" si="715"/>
        <v>15.145518659020707</v>
      </c>
      <c r="O2709" s="22">
        <f t="shared" si="716"/>
        <v>1.6966163986781158</v>
      </c>
      <c r="P2709" s="81">
        <f t="shared" ca="1" si="717"/>
        <v>16</v>
      </c>
      <c r="Q2709" s="22">
        <f t="shared" ca="1" si="718"/>
        <v>0.14548175867270263</v>
      </c>
      <c r="R2709" s="3">
        <f ca="1">IF(N2709&gt;'Power Curve'!$C$37,0,INDEX(Ci,$P2709,1)*POWER(1-Q2709,3)+INDEX(Ci,$P2709,2)*3*Q2709*POWER(1-Q2709,2)+INDEX(Ci,$P2709,3)*3*POWER(Q2709,2)*(1-Q2709)+INDEX(Ci,$P2709,4)*POWER(Q2709,3))</f>
        <v>1979.5755832982807</v>
      </c>
      <c r="S2709" s="3">
        <f t="shared" si="719"/>
        <v>1983.7000427246071</v>
      </c>
      <c r="T2709" s="3">
        <f t="shared" ca="1" si="720"/>
        <v>-4.1244594263264389</v>
      </c>
      <c r="U2709" s="3">
        <f t="shared" ca="1" si="728"/>
        <v>4.1244594263264389</v>
      </c>
      <c r="W2709" s="34">
        <f t="shared" si="721"/>
        <v>15</v>
      </c>
      <c r="X2709" s="73" t="b">
        <f>COUNTIF('Power Curve'!$D$2:$D$31,W2709)&gt;0</f>
        <v>1</v>
      </c>
      <c r="Y2709" s="73" t="b">
        <f t="shared" si="722"/>
        <v>0</v>
      </c>
      <c r="Z2709" s="73" t="b">
        <f t="shared" si="729"/>
        <v>1</v>
      </c>
      <c r="AA2709" s="34" t="str">
        <f t="shared" si="723"/>
        <v>Inner</v>
      </c>
      <c r="AB2709" s="35" t="str">
        <f t="shared" si="730"/>
        <v>1.6-1.7</v>
      </c>
      <c r="AC2709" s="36" t="str">
        <f t="shared" si="724"/>
        <v>17-18</v>
      </c>
      <c r="AD2709" s="36" t="str">
        <f t="shared" si="725"/>
        <v>Mar</v>
      </c>
      <c r="AE2709" s="35" t="str">
        <f t="shared" si="726"/>
        <v>295-305</v>
      </c>
      <c r="AF2709" s="36" t="str">
        <f t="shared" si="727"/>
        <v>Inner-TI</v>
      </c>
    </row>
    <row r="2710" spans="5:32" x14ac:dyDescent="0.3">
      <c r="E2710" s="12">
        <v>40994.736111111109</v>
      </c>
      <c r="F2710" s="16">
        <v>15.36</v>
      </c>
      <c r="G2710" s="16">
        <v>1981.529968261721</v>
      </c>
      <c r="H2710" s="29">
        <v>1.1852728250707856</v>
      </c>
      <c r="I2710" s="26">
        <v>304.10000000000002</v>
      </c>
      <c r="J2710" s="30">
        <v>0.13541666666666669</v>
      </c>
      <c r="K2710" s="31">
        <v>0.13446481061785148</v>
      </c>
      <c r="L2710" s="108">
        <f ca="1">REWS!R2710</f>
        <v>15.456991112582983</v>
      </c>
      <c r="M2710" s="22">
        <f t="shared" si="714"/>
        <v>15.192128620305292</v>
      </c>
      <c r="N2710" s="22">
        <f t="shared" ca="1" si="715"/>
        <v>15.288059704770603</v>
      </c>
      <c r="O2710" s="22">
        <f t="shared" si="716"/>
        <v>1.7060424274169328</v>
      </c>
      <c r="P2710" s="81">
        <f t="shared" ca="1" si="717"/>
        <v>16</v>
      </c>
      <c r="Q2710" s="22">
        <f t="shared" ca="1" si="718"/>
        <v>0.28837404570972364</v>
      </c>
      <c r="R2710" s="3">
        <f ca="1">IF(N2710&gt;'Power Curve'!$C$37,0,INDEX(Ci,$P2710,1)*POWER(1-Q2710,3)+INDEX(Ci,$P2710,2)*3*Q2710*POWER(1-Q2710,2)+INDEX(Ci,$P2710,3)*3*POWER(Q2710,2)*(1-Q2710)+INDEX(Ci,$P2710,4)*POWER(Q2710,3))</f>
        <v>1980.0789316972898</v>
      </c>
      <c r="S2710" s="3">
        <f t="shared" si="719"/>
        <v>1981.529968261721</v>
      </c>
      <c r="T2710" s="3">
        <f t="shared" ca="1" si="720"/>
        <v>-1.451036564431206</v>
      </c>
      <c r="U2710" s="3">
        <f t="shared" ca="1" si="728"/>
        <v>1.451036564431206</v>
      </c>
      <c r="W2710" s="34">
        <f t="shared" si="721"/>
        <v>15</v>
      </c>
      <c r="X2710" s="73" t="b">
        <f>COUNTIF('Power Curve'!$D$2:$D$31,W2710)&gt;0</f>
        <v>1</v>
      </c>
      <c r="Y2710" s="73" t="b">
        <f t="shared" si="722"/>
        <v>0</v>
      </c>
      <c r="Z2710" s="73" t="b">
        <f t="shared" si="729"/>
        <v>1</v>
      </c>
      <c r="AA2710" s="34" t="str">
        <f t="shared" si="723"/>
        <v>Inner</v>
      </c>
      <c r="AB2710" s="35" t="str">
        <f t="shared" si="730"/>
        <v>1.7-1.8</v>
      </c>
      <c r="AC2710" s="36" t="str">
        <f t="shared" si="724"/>
        <v>17-18</v>
      </c>
      <c r="AD2710" s="36" t="str">
        <f t="shared" si="725"/>
        <v>Mar</v>
      </c>
      <c r="AE2710" s="35" t="str">
        <f t="shared" si="726"/>
        <v>295-305</v>
      </c>
      <c r="AF2710" s="36" t="str">
        <f t="shared" si="727"/>
        <v>Inner-TI</v>
      </c>
    </row>
    <row r="2711" spans="5:32" x14ac:dyDescent="0.3">
      <c r="E2711" s="12">
        <v>40994.743055555555</v>
      </c>
      <c r="F2711" s="16">
        <v>15.54</v>
      </c>
      <c r="G2711" s="16">
        <v>1986.7699890136769</v>
      </c>
      <c r="H2711" s="29">
        <v>1.1856165066060393</v>
      </c>
      <c r="I2711" s="26">
        <v>304.8</v>
      </c>
      <c r="J2711" s="30">
        <v>0.12612612612612614</v>
      </c>
      <c r="K2711" s="31">
        <v>0.15639093051577643</v>
      </c>
      <c r="L2711" s="108">
        <f ca="1">REWS!R2711</f>
        <v>15.523086404731245</v>
      </c>
      <c r="M2711" s="22">
        <f t="shared" si="714"/>
        <v>15.37164681059453</v>
      </c>
      <c r="N2711" s="22">
        <f t="shared" ca="1" si="715"/>
        <v>15.354916449412508</v>
      </c>
      <c r="O2711" s="22">
        <f t="shared" si="716"/>
        <v>1.7337875424173317</v>
      </c>
      <c r="P2711" s="81">
        <f t="shared" ca="1" si="717"/>
        <v>16</v>
      </c>
      <c r="Q2711" s="22">
        <f t="shared" ca="1" si="718"/>
        <v>0.35539553482166875</v>
      </c>
      <c r="R2711" s="3">
        <f ca="1">IF(N2711&gt;'Power Curve'!$C$37,0,INDEX(Ci,$P2711,1)*POWER(1-Q2711,3)+INDEX(Ci,$P2711,2)*3*Q2711*POWER(1-Q2711,2)+INDEX(Ci,$P2711,3)*3*POWER(Q2711,2)*(1-Q2711)+INDEX(Ci,$P2711,4)*POWER(Q2711,3))</f>
        <v>1980.3108853326128</v>
      </c>
      <c r="S2711" s="3">
        <f t="shared" si="719"/>
        <v>1986.7699890136769</v>
      </c>
      <c r="T2711" s="3">
        <f t="shared" ca="1" si="720"/>
        <v>-6.4591036810641071</v>
      </c>
      <c r="U2711" s="3">
        <f t="shared" ca="1" si="728"/>
        <v>6.4591036810641071</v>
      </c>
      <c r="W2711" s="34">
        <f t="shared" si="721"/>
        <v>15</v>
      </c>
      <c r="X2711" s="73" t="b">
        <f>COUNTIF('Power Curve'!$D$2:$D$31,W2711)&gt;0</f>
        <v>1</v>
      </c>
      <c r="Y2711" s="73" t="b">
        <f t="shared" si="722"/>
        <v>0</v>
      </c>
      <c r="Z2711" s="73" t="b">
        <f t="shared" si="729"/>
        <v>1</v>
      </c>
      <c r="AA2711" s="34" t="str">
        <f t="shared" si="723"/>
        <v>Inner</v>
      </c>
      <c r="AB2711" s="35" t="str">
        <f t="shared" si="730"/>
        <v>1.7-1.8</v>
      </c>
      <c r="AC2711" s="36" t="str">
        <f t="shared" si="724"/>
        <v>17-18</v>
      </c>
      <c r="AD2711" s="36" t="str">
        <f t="shared" si="725"/>
        <v>Mar</v>
      </c>
      <c r="AE2711" s="35" t="str">
        <f t="shared" si="726"/>
        <v>295-305</v>
      </c>
      <c r="AF2711" s="36" t="str">
        <f t="shared" si="727"/>
        <v>Inner-TI</v>
      </c>
    </row>
    <row r="2712" spans="5:32" x14ac:dyDescent="0.3">
      <c r="E2712" s="12">
        <v>40994.75</v>
      </c>
      <c r="F2712" s="16">
        <v>15.48</v>
      </c>
      <c r="G2712" s="16">
        <v>1982.960021972656</v>
      </c>
      <c r="H2712" s="29">
        <v>1.1856446366049047</v>
      </c>
      <c r="I2712" s="26">
        <v>301.60000000000002</v>
      </c>
      <c r="J2712" s="30">
        <v>0.1479328165374677</v>
      </c>
      <c r="K2712" s="31">
        <v>0.11778568413232234</v>
      </c>
      <c r="L2712" s="108">
        <f ca="1">REWS!R2712</f>
        <v>15.426004623755183</v>
      </c>
      <c r="M2712" s="22">
        <f t="shared" si="714"/>
        <v>15.312417922067899</v>
      </c>
      <c r="N2712" s="22">
        <f t="shared" ca="1" si="715"/>
        <v>15.259007084411571</v>
      </c>
      <c r="O2712" s="22">
        <f t="shared" si="716"/>
        <v>1.7246335267664969</v>
      </c>
      <c r="P2712" s="81">
        <f t="shared" ca="1" si="717"/>
        <v>16</v>
      </c>
      <c r="Q2712" s="22">
        <f t="shared" ca="1" si="718"/>
        <v>0.25924983558708675</v>
      </c>
      <c r="R2712" s="3">
        <f ca="1">IF(N2712&gt;'Power Curve'!$C$37,0,INDEX(Ci,$P2712,1)*POWER(1-Q2712,3)+INDEX(Ci,$P2712,2)*3*Q2712*POWER(1-Q2712,2)+INDEX(Ci,$P2712,3)*3*POWER(Q2712,2)*(1-Q2712)+INDEX(Ci,$P2712,4)*POWER(Q2712,3))</f>
        <v>1979.9773100012283</v>
      </c>
      <c r="S2712" s="3">
        <f t="shared" si="719"/>
        <v>1982.960021972656</v>
      </c>
      <c r="T2712" s="3">
        <f t="shared" ca="1" si="720"/>
        <v>-2.9827119714277615</v>
      </c>
      <c r="U2712" s="3">
        <f t="shared" ca="1" si="728"/>
        <v>2.9827119714277615</v>
      </c>
      <c r="W2712" s="34">
        <f t="shared" si="721"/>
        <v>15</v>
      </c>
      <c r="X2712" s="73" t="b">
        <f>COUNTIF('Power Curve'!$D$2:$D$31,W2712)&gt;0</f>
        <v>1</v>
      </c>
      <c r="Y2712" s="73" t="b">
        <f t="shared" si="722"/>
        <v>0</v>
      </c>
      <c r="Z2712" s="73" t="b">
        <f t="shared" si="729"/>
        <v>1</v>
      </c>
      <c r="AA2712" s="34" t="str">
        <f t="shared" si="723"/>
        <v>Outer</v>
      </c>
      <c r="AB2712" s="35" t="str">
        <f t="shared" si="730"/>
        <v>1.7-1.8</v>
      </c>
      <c r="AC2712" s="36" t="str">
        <f t="shared" si="724"/>
        <v>18-19</v>
      </c>
      <c r="AD2712" s="36" t="str">
        <f t="shared" si="725"/>
        <v>Mar</v>
      </c>
      <c r="AE2712" s="35" t="str">
        <f t="shared" si="726"/>
        <v>295-305</v>
      </c>
      <c r="AF2712" s="36" t="str">
        <f t="shared" si="727"/>
        <v>HWS-HTI</v>
      </c>
    </row>
    <row r="2713" spans="5:32" x14ac:dyDescent="0.3">
      <c r="E2713" s="12">
        <v>40994.756944444445</v>
      </c>
      <c r="F2713" s="16">
        <v>16.82</v>
      </c>
      <c r="G2713" s="16">
        <v>1977.05004882813</v>
      </c>
      <c r="H2713" s="29">
        <v>1.1853288857030124</v>
      </c>
      <c r="I2713" s="26">
        <v>300.10000000000002</v>
      </c>
      <c r="J2713" s="30">
        <v>0.12722948870392389</v>
      </c>
      <c r="K2713" s="31">
        <v>0.13163908086939693</v>
      </c>
      <c r="L2713" s="108">
        <f ca="1">REWS!R2713</f>
        <v>16.734490771334976</v>
      </c>
      <c r="M2713" s="22">
        <f t="shared" si="714"/>
        <v>16.636434375807401</v>
      </c>
      <c r="N2713" s="22">
        <f t="shared" ca="1" si="715"/>
        <v>16.551858354926807</v>
      </c>
      <c r="O2713" s="22">
        <f t="shared" si="716"/>
        <v>1.9292645377645219</v>
      </c>
      <c r="P2713" s="81">
        <f t="shared" ca="1" si="717"/>
        <v>17</v>
      </c>
      <c r="Q2713" s="22">
        <f t="shared" ca="1" si="718"/>
        <v>0.5601240026194535</v>
      </c>
      <c r="R2713" s="3">
        <f ca="1">IF(N2713&gt;'Power Curve'!$C$37,0,INDEX(Ci,$P2713,1)*POWER(1-Q2713,3)+INDEX(Ci,$P2713,2)*3*Q2713*POWER(1-Q2713,2)+INDEX(Ci,$P2713,3)*3*POWER(Q2713,2)*(1-Q2713)+INDEX(Ci,$P2713,4)*POWER(Q2713,3))</f>
        <v>1984.3621583255876</v>
      </c>
      <c r="S2713" s="3">
        <f t="shared" si="719"/>
        <v>1977.05004882813</v>
      </c>
      <c r="T2713" s="3">
        <f t="shared" ca="1" si="720"/>
        <v>7.3121094974576408</v>
      </c>
      <c r="U2713" s="3">
        <f t="shared" ca="1" si="728"/>
        <v>7.3121094974576408</v>
      </c>
      <c r="W2713" s="34">
        <f t="shared" si="721"/>
        <v>17</v>
      </c>
      <c r="X2713" s="73" t="b">
        <f>COUNTIF('Power Curve'!$D$2:$D$31,W2713)&gt;0</f>
        <v>1</v>
      </c>
      <c r="Y2713" s="73" t="b">
        <f t="shared" si="722"/>
        <v>0</v>
      </c>
      <c r="Z2713" s="73" t="b">
        <f t="shared" si="729"/>
        <v>1</v>
      </c>
      <c r="AA2713" s="34" t="str">
        <f t="shared" si="723"/>
        <v>Inner</v>
      </c>
      <c r="AB2713" s="35" t="str">
        <f t="shared" si="730"/>
        <v>1.9-2.0</v>
      </c>
      <c r="AC2713" s="36" t="str">
        <f t="shared" si="724"/>
        <v>18-19</v>
      </c>
      <c r="AD2713" s="36" t="str">
        <f t="shared" si="725"/>
        <v>Mar</v>
      </c>
      <c r="AE2713" s="35" t="str">
        <f t="shared" si="726"/>
        <v>295-305</v>
      </c>
      <c r="AF2713" s="36" t="str">
        <f t="shared" si="727"/>
        <v>Inner-TI</v>
      </c>
    </row>
    <row r="2714" spans="5:32" x14ac:dyDescent="0.3">
      <c r="E2714" s="12">
        <v>40994.763888888891</v>
      </c>
      <c r="F2714" s="16">
        <v>18.28</v>
      </c>
      <c r="G2714" s="16">
        <v>1986.560043334958</v>
      </c>
      <c r="H2714" s="29">
        <v>1.1850560995958817</v>
      </c>
      <c r="I2714" s="26">
        <v>301.89999999999998</v>
      </c>
      <c r="J2714" s="30">
        <v>0.14824945295404812</v>
      </c>
      <c r="K2714" s="31">
        <v>0.13741444159100422</v>
      </c>
      <c r="L2714" s="108">
        <f ca="1">REWS!R2714</f>
        <v>18.222174283547318</v>
      </c>
      <c r="M2714" s="22">
        <f t="shared" si="714"/>
        <v>18.079113523696606</v>
      </c>
      <c r="N2714" s="22">
        <f t="shared" ca="1" si="715"/>
        <v>18.02192327794512</v>
      </c>
      <c r="O2714" s="22">
        <f t="shared" si="716"/>
        <v>2.152235250662037</v>
      </c>
      <c r="P2714" s="81">
        <f t="shared" ca="1" si="717"/>
        <v>19</v>
      </c>
      <c r="Q2714" s="22">
        <f t="shared" ca="1" si="718"/>
        <v>0.18425322863872751</v>
      </c>
      <c r="R2714" s="3">
        <f ca="1">IF(N2714&gt;'Power Curve'!$C$37,0,INDEX(Ci,$P2714,1)*POWER(1-Q2714,3)+INDEX(Ci,$P2714,2)*3*Q2714*POWER(1-Q2714,2)+INDEX(Ci,$P2714,3)*3*POWER(Q2714,2)*(1-Q2714)+INDEX(Ci,$P2714,4)*POWER(Q2714,3))</f>
        <v>1980.8022174009332</v>
      </c>
      <c r="S2714" s="3">
        <f t="shared" si="719"/>
        <v>1986.560043334958</v>
      </c>
      <c r="T2714" s="3">
        <f t="shared" ca="1" si="720"/>
        <v>-5.7578259340248223</v>
      </c>
      <c r="U2714" s="3">
        <f t="shared" ca="1" si="728"/>
        <v>5.7578259340248223</v>
      </c>
      <c r="W2714" s="34">
        <f t="shared" si="721"/>
        <v>18</v>
      </c>
      <c r="X2714" s="73" t="b">
        <f>COUNTIF('Power Curve'!$D$2:$D$31,W2714)&gt;0</f>
        <v>1</v>
      </c>
      <c r="Y2714" s="73" t="b">
        <f t="shared" si="722"/>
        <v>0</v>
      </c>
      <c r="Z2714" s="73" t="b">
        <f t="shared" si="729"/>
        <v>1</v>
      </c>
      <c r="AA2714" s="34" t="str">
        <f t="shared" si="723"/>
        <v>Outer</v>
      </c>
      <c r="AB2714" s="35" t="str">
        <f t="shared" si="730"/>
        <v>2.1-2.2</v>
      </c>
      <c r="AC2714" s="36" t="str">
        <f t="shared" si="724"/>
        <v>18-19</v>
      </c>
      <c r="AD2714" s="36" t="str">
        <f t="shared" si="725"/>
        <v>Mar</v>
      </c>
      <c r="AE2714" s="35" t="str">
        <f t="shared" si="726"/>
        <v>295-305</v>
      </c>
      <c r="AF2714" s="36" t="str">
        <f t="shared" si="727"/>
        <v>HWS-HTI</v>
      </c>
    </row>
    <row r="2715" spans="5:32" x14ac:dyDescent="0.3">
      <c r="E2715" s="12">
        <v>40994.770833333336</v>
      </c>
      <c r="F2715" s="16">
        <v>19.03</v>
      </c>
      <c r="G2715" s="16">
        <v>1985.819946289063</v>
      </c>
      <c r="H2715" s="29">
        <v>1.1852709713359233</v>
      </c>
      <c r="I2715" s="26">
        <v>301.7</v>
      </c>
      <c r="J2715" s="30">
        <v>0.13767735155018393</v>
      </c>
      <c r="K2715" s="31">
        <v>0.16493230133672993</v>
      </c>
      <c r="L2715" s="108">
        <f ca="1">REWS!R2715</f>
        <v>19.185722692797935</v>
      </c>
      <c r="M2715" s="22">
        <f t="shared" si="714"/>
        <v>18.822008914467233</v>
      </c>
      <c r="N2715" s="22">
        <f t="shared" ca="1" si="715"/>
        <v>18.976029613995742</v>
      </c>
      <c r="O2715" s="22">
        <f t="shared" si="716"/>
        <v>2.2670521280881508</v>
      </c>
      <c r="P2715" s="81">
        <f t="shared" ca="1" si="717"/>
        <v>20</v>
      </c>
      <c r="Q2715" s="22">
        <f t="shared" ca="1" si="718"/>
        <v>0.84879224174991796</v>
      </c>
      <c r="R2715" s="3">
        <f ca="1">IF(N2715&gt;'Power Curve'!$C$37,0,INDEX(Ci,$P2715,1)*POWER(1-Q2715,3)+INDEX(Ci,$P2715,2)*3*Q2715*POWER(1-Q2715,2)+INDEX(Ci,$P2715,3)*3*POWER(Q2715,2)*(1-Q2715)+INDEX(Ci,$P2715,4)*POWER(Q2715,3))</f>
        <v>1989.4713307698573</v>
      </c>
      <c r="S2715" s="3">
        <f t="shared" si="719"/>
        <v>1985.819946289063</v>
      </c>
      <c r="T2715" s="3">
        <f t="shared" ca="1" si="720"/>
        <v>3.6513844807943769</v>
      </c>
      <c r="U2715" s="3">
        <f t="shared" ca="1" si="728"/>
        <v>3.6513844807943769</v>
      </c>
      <c r="W2715" s="34">
        <f t="shared" si="721"/>
        <v>19</v>
      </c>
      <c r="X2715" s="73" t="b">
        <f>COUNTIF('Power Curve'!$D$2:$D$31,W2715)&gt;0</f>
        <v>1</v>
      </c>
      <c r="Y2715" s="73" t="b">
        <f t="shared" si="722"/>
        <v>0</v>
      </c>
      <c r="Z2715" s="73" t="b">
        <f t="shared" si="729"/>
        <v>1</v>
      </c>
      <c r="AA2715" s="34" t="str">
        <f t="shared" si="723"/>
        <v>Inner</v>
      </c>
      <c r="AB2715" s="35" t="str">
        <f t="shared" si="730"/>
        <v>2.2-2.3</v>
      </c>
      <c r="AC2715" s="36" t="str">
        <f t="shared" si="724"/>
        <v>18-19</v>
      </c>
      <c r="AD2715" s="36" t="str">
        <f t="shared" si="725"/>
        <v>Mar</v>
      </c>
      <c r="AE2715" s="35" t="str">
        <f t="shared" si="726"/>
        <v>295-305</v>
      </c>
      <c r="AF2715" s="36" t="str">
        <f t="shared" si="727"/>
        <v>Inner-TI</v>
      </c>
    </row>
    <row r="2716" spans="5:32" x14ac:dyDescent="0.3">
      <c r="E2716" s="12">
        <v>40994.777777777781</v>
      </c>
      <c r="F2716" s="16">
        <v>17.649999999999999</v>
      </c>
      <c r="G2716" s="16">
        <v>1986.640014648438</v>
      </c>
      <c r="H2716" s="29">
        <v>1.186016880781938</v>
      </c>
      <c r="I2716" s="26">
        <v>302</v>
      </c>
      <c r="J2716" s="30">
        <v>0.13994334277620399</v>
      </c>
      <c r="K2716" s="31">
        <v>0.12813799544477389</v>
      </c>
      <c r="L2716" s="108">
        <f ca="1">REWS!R2716</f>
        <v>17.581276227567358</v>
      </c>
      <c r="M2716" s="22">
        <f t="shared" si="714"/>
        <v>17.460753058795948</v>
      </c>
      <c r="N2716" s="22">
        <f t="shared" ca="1" si="715"/>
        <v>17.392766156829079</v>
      </c>
      <c r="O2716" s="22">
        <f t="shared" si="716"/>
        <v>2.0566656474773883</v>
      </c>
      <c r="P2716" s="81">
        <f t="shared" ca="1" si="717"/>
        <v>18</v>
      </c>
      <c r="Q2716" s="22">
        <f t="shared" ca="1" si="718"/>
        <v>0.43671416411746589</v>
      </c>
      <c r="R2716" s="3">
        <f ca="1">IF(N2716&gt;'Power Curve'!$C$37,0,INDEX(Ci,$P2716,1)*POWER(1-Q2716,3)+INDEX(Ci,$P2716,2)*3*Q2716*POWER(1-Q2716,2)+INDEX(Ci,$P2716,3)*3*POWER(Q2716,2)*(1-Q2716)+INDEX(Ci,$P2716,4)*POWER(Q2716,3))</f>
        <v>1983.0536991138647</v>
      </c>
      <c r="S2716" s="3">
        <f t="shared" si="719"/>
        <v>1986.640014648438</v>
      </c>
      <c r="T2716" s="3">
        <f t="shared" ca="1" si="720"/>
        <v>-3.5863155345732594</v>
      </c>
      <c r="U2716" s="3">
        <f t="shared" ca="1" si="728"/>
        <v>3.5863155345732594</v>
      </c>
      <c r="W2716" s="34">
        <f t="shared" si="721"/>
        <v>17</v>
      </c>
      <c r="X2716" s="73" t="b">
        <f>COUNTIF('Power Curve'!$D$2:$D$31,W2716)&gt;0</f>
        <v>1</v>
      </c>
      <c r="Y2716" s="73" t="b">
        <f t="shared" si="722"/>
        <v>0</v>
      </c>
      <c r="Z2716" s="73" t="b">
        <f t="shared" si="729"/>
        <v>1</v>
      </c>
      <c r="AA2716" s="34" t="str">
        <f t="shared" si="723"/>
        <v>Inner</v>
      </c>
      <c r="AB2716" s="35" t="str">
        <f t="shared" si="730"/>
        <v>2.0-2.1</v>
      </c>
      <c r="AC2716" s="36" t="str">
        <f t="shared" si="724"/>
        <v>18-19</v>
      </c>
      <c r="AD2716" s="36" t="str">
        <f t="shared" si="725"/>
        <v>Mar</v>
      </c>
      <c r="AE2716" s="35" t="str">
        <f t="shared" si="726"/>
        <v>295-305</v>
      </c>
      <c r="AF2716" s="36" t="str">
        <f t="shared" si="727"/>
        <v>Inner-TI</v>
      </c>
    </row>
    <row r="2717" spans="5:32" x14ac:dyDescent="0.3">
      <c r="E2717" s="12">
        <v>40994.784722222219</v>
      </c>
      <c r="F2717" s="16">
        <v>17.89</v>
      </c>
      <c r="G2717" s="16">
        <v>1979.2399444580051</v>
      </c>
      <c r="H2717" s="29">
        <v>1.1864619371483234</v>
      </c>
      <c r="I2717" s="26">
        <v>303.7</v>
      </c>
      <c r="J2717" s="30">
        <v>0.13247624371157071</v>
      </c>
      <c r="K2717" s="31">
        <v>0.16774592295371882</v>
      </c>
      <c r="L2717" s="108">
        <f ca="1">REWS!R2717</f>
        <v>17.936448486534847</v>
      </c>
      <c r="M2717" s="22">
        <f t="shared" si="714"/>
        <v>17.700393217316687</v>
      </c>
      <c r="N2717" s="22">
        <f t="shared" ca="1" si="715"/>
        <v>17.746349420559618</v>
      </c>
      <c r="O2717" s="22">
        <f t="shared" si="716"/>
        <v>2.0937028064759229</v>
      </c>
      <c r="P2717" s="81">
        <f t="shared" ca="1" si="717"/>
        <v>18</v>
      </c>
      <c r="Q2717" s="22">
        <f t="shared" ca="1" si="718"/>
        <v>0.8171376760259017</v>
      </c>
      <c r="R2717" s="3">
        <f ca="1">IF(N2717&gt;'Power Curve'!$C$37,0,INDEX(Ci,$P2717,1)*POWER(1-Q2717,3)+INDEX(Ci,$P2717,2)*3*Q2717*POWER(1-Q2717,2)+INDEX(Ci,$P2717,3)*3*POWER(Q2717,2)*(1-Q2717)+INDEX(Ci,$P2717,4)*POWER(Q2717,3))</f>
        <v>1980.4114370204309</v>
      </c>
      <c r="S2717" s="3">
        <f t="shared" si="719"/>
        <v>1979.2399444580051</v>
      </c>
      <c r="T2717" s="3">
        <f t="shared" ca="1" si="720"/>
        <v>1.171492562425783</v>
      </c>
      <c r="U2717" s="3">
        <f t="shared" ca="1" si="728"/>
        <v>1.171492562425783</v>
      </c>
      <c r="W2717" s="34">
        <f t="shared" si="721"/>
        <v>18</v>
      </c>
      <c r="X2717" s="73" t="b">
        <f>COUNTIF('Power Curve'!$D$2:$D$31,W2717)&gt;0</f>
        <v>1</v>
      </c>
      <c r="Y2717" s="73" t="b">
        <f t="shared" si="722"/>
        <v>0</v>
      </c>
      <c r="Z2717" s="73" t="b">
        <f t="shared" si="729"/>
        <v>1</v>
      </c>
      <c r="AA2717" s="34" t="str">
        <f t="shared" si="723"/>
        <v>Inner</v>
      </c>
      <c r="AB2717" s="35" t="str">
        <f t="shared" si="730"/>
        <v>2.0-2.1</v>
      </c>
      <c r="AC2717" s="36" t="str">
        <f t="shared" si="724"/>
        <v>18-19</v>
      </c>
      <c r="AD2717" s="36" t="str">
        <f t="shared" si="725"/>
        <v>Mar</v>
      </c>
      <c r="AE2717" s="35" t="str">
        <f t="shared" si="726"/>
        <v>295-305</v>
      </c>
      <c r="AF2717" s="36" t="str">
        <f t="shared" si="727"/>
        <v>Inner-TI</v>
      </c>
    </row>
    <row r="2718" spans="5:32" x14ac:dyDescent="0.3">
      <c r="E2718" s="12">
        <v>40994.791666666664</v>
      </c>
      <c r="F2718" s="16">
        <v>17.48</v>
      </c>
      <c r="G2718" s="16">
        <v>1979.200012207031</v>
      </c>
      <c r="H2718" s="29">
        <v>1.1864188932938169</v>
      </c>
      <c r="I2718" s="26">
        <v>302.10000000000002</v>
      </c>
      <c r="J2718" s="30">
        <v>0.12757437070938216</v>
      </c>
      <c r="K2718" s="31">
        <v>0.13646025883492877</v>
      </c>
      <c r="L2718" s="108">
        <f ca="1">REWS!R2718</f>
        <v>17.448722856298978</v>
      </c>
      <c r="M2718" s="22">
        <f t="shared" si="714"/>
        <v>17.294529444770781</v>
      </c>
      <c r="N2718" s="22">
        <f t="shared" ca="1" si="715"/>
        <v>17.263584165440935</v>
      </c>
      <c r="O2718" s="22">
        <f t="shared" si="716"/>
        <v>2.030975252094728</v>
      </c>
      <c r="P2718" s="81">
        <f t="shared" ca="1" si="717"/>
        <v>18</v>
      </c>
      <c r="Q2718" s="22">
        <f t="shared" ca="1" si="718"/>
        <v>0.29772606179411887</v>
      </c>
      <c r="R2718" s="3">
        <f ca="1">IF(N2718&gt;'Power Curve'!$C$37,0,INDEX(Ci,$P2718,1)*POWER(1-Q2718,3)+INDEX(Ci,$P2718,2)*3*Q2718*POWER(1-Q2718,2)+INDEX(Ci,$P2718,3)*3*POWER(Q2718,2)*(1-Q2718)+INDEX(Ci,$P2718,4)*POWER(Q2718,3))</f>
        <v>1984.0579137543727</v>
      </c>
      <c r="S2718" s="3">
        <f t="shared" si="719"/>
        <v>1979.200012207031</v>
      </c>
      <c r="T2718" s="3">
        <f t="shared" ca="1" si="720"/>
        <v>4.8579015473417257</v>
      </c>
      <c r="U2718" s="3">
        <f t="shared" ca="1" si="728"/>
        <v>4.8579015473417257</v>
      </c>
      <c r="W2718" s="34">
        <f t="shared" si="721"/>
        <v>17</v>
      </c>
      <c r="X2718" s="73" t="b">
        <f>COUNTIF('Power Curve'!$D$2:$D$31,W2718)&gt;0</f>
        <v>1</v>
      </c>
      <c r="Y2718" s="73" t="b">
        <f t="shared" si="722"/>
        <v>0</v>
      </c>
      <c r="Z2718" s="73" t="b">
        <f t="shared" si="729"/>
        <v>1</v>
      </c>
      <c r="AA2718" s="34" t="str">
        <f t="shared" si="723"/>
        <v>Inner</v>
      </c>
      <c r="AB2718" s="35" t="str">
        <f t="shared" si="730"/>
        <v>2.0-2.1</v>
      </c>
      <c r="AC2718" s="36" t="str">
        <f t="shared" si="724"/>
        <v>19-20</v>
      </c>
      <c r="AD2718" s="36" t="str">
        <f t="shared" si="725"/>
        <v>Mar</v>
      </c>
      <c r="AE2718" s="35" t="str">
        <f t="shared" si="726"/>
        <v>295-305</v>
      </c>
      <c r="AF2718" s="36" t="str">
        <f t="shared" si="727"/>
        <v>Inner-TI</v>
      </c>
    </row>
    <row r="2719" spans="5:32" x14ac:dyDescent="0.3">
      <c r="E2719" s="12">
        <v>40994.798611111109</v>
      </c>
      <c r="F2719" s="16">
        <v>17.54</v>
      </c>
      <c r="G2719" s="16">
        <v>1982.249938964841</v>
      </c>
      <c r="H2719" s="29">
        <v>1.1865049841262467</v>
      </c>
      <c r="I2719" s="26">
        <v>301.3</v>
      </c>
      <c r="J2719" s="30">
        <v>0.11117445838084379</v>
      </c>
      <c r="K2719" s="31">
        <v>0.10674667134737913</v>
      </c>
      <c r="L2719" s="108">
        <f ca="1">REWS!R2719</f>
        <v>17.744302477536134</v>
      </c>
      <c r="M2719" s="22">
        <f t="shared" si="714"/>
        <v>17.354312561675417</v>
      </c>
      <c r="N2719" s="22">
        <f t="shared" ca="1" si="715"/>
        <v>17.556452188373637</v>
      </c>
      <c r="O2719" s="22">
        <f t="shared" si="716"/>
        <v>2.0402149255279829</v>
      </c>
      <c r="P2719" s="81">
        <f t="shared" ca="1" si="717"/>
        <v>18</v>
      </c>
      <c r="Q2719" s="22">
        <f t="shared" ca="1" si="718"/>
        <v>0.61282548317014252</v>
      </c>
      <c r="R2719" s="3">
        <f ca="1">IF(N2719&gt;'Power Curve'!$C$37,0,INDEX(Ci,$P2719,1)*POWER(1-Q2719,3)+INDEX(Ci,$P2719,2)*3*Q2719*POWER(1-Q2719,2)+INDEX(Ci,$P2719,3)*3*POWER(Q2719,2)*(1-Q2719)+INDEX(Ci,$P2719,4)*POWER(Q2719,3))</f>
        <v>1981.6928039815991</v>
      </c>
      <c r="S2719" s="3">
        <f t="shared" si="719"/>
        <v>1982.249938964841</v>
      </c>
      <c r="T2719" s="3">
        <f t="shared" ca="1" si="720"/>
        <v>-0.55713498324189459</v>
      </c>
      <c r="U2719" s="3">
        <f t="shared" ca="1" si="728"/>
        <v>0.55713498324189459</v>
      </c>
      <c r="W2719" s="34">
        <f t="shared" si="721"/>
        <v>17</v>
      </c>
      <c r="X2719" s="73" t="b">
        <f>COUNTIF('Power Curve'!$D$2:$D$31,W2719)&gt;0</f>
        <v>1</v>
      </c>
      <c r="Y2719" s="73" t="b">
        <f t="shared" si="722"/>
        <v>0</v>
      </c>
      <c r="Z2719" s="73" t="b">
        <f t="shared" si="729"/>
        <v>1</v>
      </c>
      <c r="AA2719" s="34" t="str">
        <f t="shared" si="723"/>
        <v>Inner</v>
      </c>
      <c r="AB2719" s="35" t="str">
        <f t="shared" si="730"/>
        <v>2.0-2.1</v>
      </c>
      <c r="AC2719" s="36" t="str">
        <f t="shared" si="724"/>
        <v>19-20</v>
      </c>
      <c r="AD2719" s="36" t="str">
        <f t="shared" si="725"/>
        <v>Mar</v>
      </c>
      <c r="AE2719" s="35" t="str">
        <f t="shared" si="726"/>
        <v>295-305</v>
      </c>
      <c r="AF2719" s="36" t="str">
        <f t="shared" si="727"/>
        <v>Inner-TI</v>
      </c>
    </row>
    <row r="2720" spans="5:32" x14ac:dyDescent="0.3">
      <c r="E2720" s="12">
        <v>40994.805555555555</v>
      </c>
      <c r="F2720" s="16">
        <v>19.510000000000002</v>
      </c>
      <c r="G2720" s="16">
        <v>1974.310012817383</v>
      </c>
      <c r="H2720" s="29">
        <v>1.1855289190706737</v>
      </c>
      <c r="I2720" s="26">
        <v>300.8</v>
      </c>
      <c r="J2720" s="30">
        <v>0.11840082009226037</v>
      </c>
      <c r="K2720" s="31">
        <v>0.1378484630567676</v>
      </c>
      <c r="L2720" s="108">
        <f ca="1">REWS!R2720</f>
        <v>19.69067488724243</v>
      </c>
      <c r="M2720" s="22">
        <f t="shared" si="714"/>
        <v>19.298162421180038</v>
      </c>
      <c r="N2720" s="22">
        <f t="shared" ca="1" si="715"/>
        <v>19.476875559028976</v>
      </c>
      <c r="O2720" s="22">
        <f t="shared" si="716"/>
        <v>2.3406431874694009</v>
      </c>
      <c r="P2720" s="81">
        <f t="shared" ca="1" si="717"/>
        <v>21</v>
      </c>
      <c r="Q2720" s="22">
        <f t="shared" ca="1" si="718"/>
        <v>0.46608665459054199</v>
      </c>
      <c r="R2720" s="3">
        <f ca="1">IF(N2720&gt;'Power Curve'!$C$37,0,INDEX(Ci,$P2720,1)*POWER(1-Q2720,3)+INDEX(Ci,$P2720,2)*3*Q2720*POWER(1-Q2720,2)+INDEX(Ci,$P2720,3)*3*POWER(Q2720,2)*(1-Q2720)+INDEX(Ci,$P2720,4)*POWER(Q2720,3))</f>
        <v>1986.5065175354466</v>
      </c>
      <c r="S2720" s="3">
        <f t="shared" si="719"/>
        <v>1974.310012817383</v>
      </c>
      <c r="T2720" s="3">
        <f t="shared" ca="1" si="720"/>
        <v>12.196504718063579</v>
      </c>
      <c r="U2720" s="3">
        <f t="shared" ca="1" si="728"/>
        <v>12.196504718063579</v>
      </c>
      <c r="W2720" s="34">
        <f t="shared" si="721"/>
        <v>19</v>
      </c>
      <c r="X2720" s="73" t="b">
        <f>COUNTIF('Power Curve'!$D$2:$D$31,W2720)&gt;0</f>
        <v>1</v>
      </c>
      <c r="Y2720" s="73" t="b">
        <f t="shared" si="722"/>
        <v>0</v>
      </c>
      <c r="Z2720" s="73" t="b">
        <f t="shared" si="729"/>
        <v>1</v>
      </c>
      <c r="AA2720" s="34" t="str">
        <f t="shared" si="723"/>
        <v>Inner</v>
      </c>
      <c r="AB2720" s="35" t="str">
        <f t="shared" si="730"/>
        <v>2.3-2.4</v>
      </c>
      <c r="AC2720" s="36" t="str">
        <f t="shared" si="724"/>
        <v>19-20</v>
      </c>
      <c r="AD2720" s="36" t="str">
        <f t="shared" si="725"/>
        <v>Mar</v>
      </c>
      <c r="AE2720" s="35" t="str">
        <f t="shared" si="726"/>
        <v>295-305</v>
      </c>
      <c r="AF2720" s="36" t="str">
        <f t="shared" si="727"/>
        <v>Inner-TI</v>
      </c>
    </row>
    <row r="2721" spans="5:32" x14ac:dyDescent="0.3">
      <c r="E2721" s="12">
        <v>40994.8125</v>
      </c>
      <c r="F2721" s="16">
        <v>17.96</v>
      </c>
      <c r="G2721" s="16">
        <v>1978.620056152349</v>
      </c>
      <c r="H2721" s="29">
        <v>1.186189004103843</v>
      </c>
      <c r="I2721" s="26">
        <v>302</v>
      </c>
      <c r="J2721" s="30">
        <v>0.12639198218262807</v>
      </c>
      <c r="K2721" s="31">
        <v>0.12952655335579785</v>
      </c>
      <c r="L2721" s="108">
        <f ca="1">REWS!R2721</f>
        <v>17.956914481557927</v>
      </c>
      <c r="M2721" s="22">
        <f t="shared" si="714"/>
        <v>17.768288645746512</v>
      </c>
      <c r="N2721" s="22">
        <f t="shared" ca="1" si="715"/>
        <v>17.765236063213077</v>
      </c>
      <c r="O2721" s="22">
        <f t="shared" si="716"/>
        <v>2.1041962638060783</v>
      </c>
      <c r="P2721" s="81">
        <f t="shared" ca="1" si="717"/>
        <v>18</v>
      </c>
      <c r="Q2721" s="22">
        <f t="shared" ca="1" si="718"/>
        <v>0.83745798997567134</v>
      </c>
      <c r="R2721" s="3">
        <f ca="1">IF(N2721&gt;'Power Curve'!$C$37,0,INDEX(Ci,$P2721,1)*POWER(1-Q2721,3)+INDEX(Ci,$P2721,2)*3*Q2721*POWER(1-Q2721,2)+INDEX(Ci,$P2721,3)*3*POWER(Q2721,2)*(1-Q2721)+INDEX(Ci,$P2721,4)*POWER(Q2721,3))</f>
        <v>1980.3205557372241</v>
      </c>
      <c r="S2721" s="3">
        <f t="shared" si="719"/>
        <v>1978.620056152349</v>
      </c>
      <c r="T2721" s="3">
        <f t="shared" ca="1" si="720"/>
        <v>1.7004995848751605</v>
      </c>
      <c r="U2721" s="3">
        <f t="shared" ca="1" si="728"/>
        <v>1.7004995848751605</v>
      </c>
      <c r="W2721" s="34">
        <f t="shared" si="721"/>
        <v>18</v>
      </c>
      <c r="X2721" s="73" t="b">
        <f>COUNTIF('Power Curve'!$D$2:$D$31,W2721)&gt;0</f>
        <v>1</v>
      </c>
      <c r="Y2721" s="73" t="b">
        <f t="shared" si="722"/>
        <v>0</v>
      </c>
      <c r="Z2721" s="73" t="b">
        <f t="shared" si="729"/>
        <v>1</v>
      </c>
      <c r="AA2721" s="34" t="str">
        <f t="shared" si="723"/>
        <v>Inner</v>
      </c>
      <c r="AB2721" s="35" t="str">
        <f t="shared" si="730"/>
        <v>2.1-2.2</v>
      </c>
      <c r="AC2721" s="36" t="str">
        <f t="shared" si="724"/>
        <v>19-20</v>
      </c>
      <c r="AD2721" s="36" t="str">
        <f t="shared" si="725"/>
        <v>Mar</v>
      </c>
      <c r="AE2721" s="35" t="str">
        <f t="shared" si="726"/>
        <v>295-305</v>
      </c>
      <c r="AF2721" s="36" t="str">
        <f t="shared" si="727"/>
        <v>Inner-TI</v>
      </c>
    </row>
    <row r="2722" spans="5:32" x14ac:dyDescent="0.3">
      <c r="E2722" s="12">
        <v>40994.819444444445</v>
      </c>
      <c r="F2722" s="16">
        <v>18.64</v>
      </c>
      <c r="G2722" s="16">
        <v>1979.929992675781</v>
      </c>
      <c r="H2722" s="29">
        <v>1.1861029361983992</v>
      </c>
      <c r="I2722" s="26">
        <v>301.10000000000002</v>
      </c>
      <c r="J2722" s="30">
        <v>0.11909871244635194</v>
      </c>
      <c r="K2722" s="31">
        <v>0.16673086176672094</v>
      </c>
      <c r="L2722" s="108">
        <f ca="1">REWS!R2722</f>
        <v>18.558798763231202</v>
      </c>
      <c r="M2722" s="22">
        <f t="shared" si="714"/>
        <v>18.440584059043307</v>
      </c>
      <c r="N2722" s="22">
        <f t="shared" ca="1" si="715"/>
        <v>18.360251535849461</v>
      </c>
      <c r="O2722" s="22">
        <f t="shared" si="716"/>
        <v>2.2081016871289556</v>
      </c>
      <c r="P2722" s="81">
        <f t="shared" ca="1" si="717"/>
        <v>19</v>
      </c>
      <c r="Q2722" s="22">
        <f t="shared" ca="1" si="718"/>
        <v>0.77450251557967453</v>
      </c>
      <c r="R2722" s="3">
        <f ca="1">IF(N2722&gt;'Power Curve'!$C$37,0,INDEX(Ci,$P2722,1)*POWER(1-Q2722,3)+INDEX(Ci,$P2722,2)*3*Q2722*POWER(1-Q2722,2)+INDEX(Ci,$P2722,3)*3*POWER(Q2722,2)*(1-Q2722)+INDEX(Ci,$P2722,4)*POWER(Q2722,3))</f>
        <v>1988.2374556709178</v>
      </c>
      <c r="S2722" s="3">
        <f t="shared" si="719"/>
        <v>1979.929992675781</v>
      </c>
      <c r="T2722" s="3">
        <f t="shared" ca="1" si="720"/>
        <v>8.3074629951368024</v>
      </c>
      <c r="U2722" s="3">
        <f t="shared" ca="1" si="728"/>
        <v>8.3074629951368024</v>
      </c>
      <c r="W2722" s="34">
        <f t="shared" si="721"/>
        <v>18</v>
      </c>
      <c r="X2722" s="73" t="b">
        <f>COUNTIF('Power Curve'!$D$2:$D$31,W2722)&gt;0</f>
        <v>1</v>
      </c>
      <c r="Y2722" s="73" t="b">
        <f t="shared" si="722"/>
        <v>0</v>
      </c>
      <c r="Z2722" s="73" t="b">
        <f t="shared" si="729"/>
        <v>1</v>
      </c>
      <c r="AA2722" s="34" t="str">
        <f t="shared" si="723"/>
        <v>Inner</v>
      </c>
      <c r="AB2722" s="35" t="str">
        <f t="shared" si="730"/>
        <v>2.2-2.3</v>
      </c>
      <c r="AC2722" s="36" t="str">
        <f t="shared" si="724"/>
        <v>19-20</v>
      </c>
      <c r="AD2722" s="36" t="str">
        <f t="shared" si="725"/>
        <v>Mar</v>
      </c>
      <c r="AE2722" s="35" t="str">
        <f t="shared" si="726"/>
        <v>295-305</v>
      </c>
      <c r="AF2722" s="36" t="str">
        <f t="shared" si="727"/>
        <v>Inner-TI</v>
      </c>
    </row>
    <row r="2723" spans="5:32" x14ac:dyDescent="0.3">
      <c r="E2723" s="12">
        <v>40994.826388888891</v>
      </c>
      <c r="F2723" s="16">
        <v>19.46</v>
      </c>
      <c r="G2723" s="16">
        <v>1977.820007324219</v>
      </c>
      <c r="H2723" s="29">
        <v>1.1858448074050918</v>
      </c>
      <c r="I2723" s="26">
        <v>299.60000000000002</v>
      </c>
      <c r="J2723" s="30">
        <v>9.9691675231243573E-2</v>
      </c>
      <c r="K2723" s="31">
        <v>0.15575916630888659</v>
      </c>
      <c r="L2723" s="108">
        <f ca="1">REWS!R2723</f>
        <v>19.484321409612519</v>
      </c>
      <c r="M2723" s="22">
        <f t="shared" si="714"/>
        <v>19.250414792553855</v>
      </c>
      <c r="N2723" s="22">
        <f t="shared" ca="1" si="715"/>
        <v>19.274474259325725</v>
      </c>
      <c r="O2723" s="22">
        <f t="shared" si="716"/>
        <v>2.3332636375469371</v>
      </c>
      <c r="P2723" s="81">
        <f t="shared" ca="1" si="717"/>
        <v>21</v>
      </c>
      <c r="Q2723" s="22">
        <f t="shared" ca="1" si="718"/>
        <v>0.23831651714912627</v>
      </c>
      <c r="R2723" s="3">
        <f ca="1">IF(N2723&gt;'Power Curve'!$C$37,0,INDEX(Ci,$P2723,1)*POWER(1-Q2723,3)+INDEX(Ci,$P2723,2)*3*Q2723*POWER(1-Q2723,2)+INDEX(Ci,$P2723,3)*3*POWER(Q2723,2)*(1-Q2723)+INDEX(Ci,$P2723,4)*POWER(Q2723,3))</f>
        <v>1988.5254452704714</v>
      </c>
      <c r="S2723" s="3">
        <f t="shared" si="719"/>
        <v>1977.820007324219</v>
      </c>
      <c r="T2723" s="3">
        <f t="shared" ca="1" si="720"/>
        <v>10.705437946252459</v>
      </c>
      <c r="U2723" s="3">
        <f t="shared" ca="1" si="728"/>
        <v>10.705437946252459</v>
      </c>
      <c r="W2723" s="34">
        <f t="shared" si="721"/>
        <v>19</v>
      </c>
      <c r="X2723" s="73" t="b">
        <f>COUNTIF('Power Curve'!$D$2:$D$31,W2723)&gt;0</f>
        <v>1</v>
      </c>
      <c r="Y2723" s="73" t="b">
        <f t="shared" si="722"/>
        <v>0</v>
      </c>
      <c r="Z2723" s="73" t="b">
        <f t="shared" si="729"/>
        <v>1</v>
      </c>
      <c r="AA2723" s="34" t="str">
        <f t="shared" si="723"/>
        <v>Outer</v>
      </c>
      <c r="AB2723" s="35" t="str">
        <f t="shared" si="730"/>
        <v>2.3-2.4</v>
      </c>
      <c r="AC2723" s="36" t="str">
        <f t="shared" si="724"/>
        <v>19-20</v>
      </c>
      <c r="AD2723" s="36" t="str">
        <f t="shared" si="725"/>
        <v>Mar</v>
      </c>
      <c r="AE2723" s="35" t="str">
        <f t="shared" si="726"/>
        <v>295-305</v>
      </c>
      <c r="AF2723" s="36" t="str">
        <f t="shared" si="727"/>
        <v>HWS-LTI</v>
      </c>
    </row>
    <row r="2724" spans="5:32" x14ac:dyDescent="0.3">
      <c r="E2724" s="12">
        <v>40994.833333333336</v>
      </c>
      <c r="F2724" s="16">
        <v>18.11</v>
      </c>
      <c r="G2724" s="16">
        <v>1984.619934082031</v>
      </c>
      <c r="H2724" s="29">
        <v>1.1868209641486505</v>
      </c>
      <c r="I2724" s="26">
        <v>300.5</v>
      </c>
      <c r="J2724" s="30">
        <v>0.11374930977360576</v>
      </c>
      <c r="K2724" s="31">
        <v>0.11677913293121171</v>
      </c>
      <c r="L2724" s="108">
        <f ca="1">REWS!R2724</f>
        <v>17.994450101487228</v>
      </c>
      <c r="M2724" s="22">
        <f t="shared" si="714"/>
        <v>17.919868723101015</v>
      </c>
      <c r="N2724" s="22">
        <f t="shared" ca="1" si="715"/>
        <v>17.805531947158634</v>
      </c>
      <c r="O2724" s="22">
        <f t="shared" si="716"/>
        <v>2.1276234533916796</v>
      </c>
      <c r="P2724" s="81">
        <f t="shared" ca="1" si="717"/>
        <v>18</v>
      </c>
      <c r="Q2724" s="22">
        <f t="shared" ca="1" si="718"/>
        <v>0.88081270514031795</v>
      </c>
      <c r="R2724" s="3">
        <f ca="1">IF(N2724&gt;'Power Curve'!$C$37,0,INDEX(Ci,$P2724,1)*POWER(1-Q2724,3)+INDEX(Ci,$P2724,2)*3*Q2724*POWER(1-Q2724,2)+INDEX(Ci,$P2724,3)*3*POWER(Q2724,2)*(1-Q2724)+INDEX(Ci,$P2724,4)*POWER(Q2724,3))</f>
        <v>1980.156486764055</v>
      </c>
      <c r="S2724" s="3">
        <f t="shared" si="719"/>
        <v>1984.619934082031</v>
      </c>
      <c r="T2724" s="3">
        <f t="shared" ca="1" si="720"/>
        <v>-4.4634473179760334</v>
      </c>
      <c r="U2724" s="3">
        <f t="shared" ca="1" si="728"/>
        <v>4.4634473179760334</v>
      </c>
      <c r="W2724" s="34">
        <f t="shared" si="721"/>
        <v>18</v>
      </c>
      <c r="X2724" s="73" t="b">
        <f>COUNTIF('Power Curve'!$D$2:$D$31,W2724)&gt;0</f>
        <v>1</v>
      </c>
      <c r="Y2724" s="73" t="b">
        <f t="shared" si="722"/>
        <v>0</v>
      </c>
      <c r="Z2724" s="73" t="b">
        <f t="shared" si="729"/>
        <v>1</v>
      </c>
      <c r="AA2724" s="34" t="str">
        <f t="shared" si="723"/>
        <v>Inner</v>
      </c>
      <c r="AB2724" s="35" t="str">
        <f t="shared" si="730"/>
        <v>2.1-2.2</v>
      </c>
      <c r="AC2724" s="36" t="str">
        <f t="shared" si="724"/>
        <v>20-21</v>
      </c>
      <c r="AD2724" s="36" t="str">
        <f t="shared" si="725"/>
        <v>Mar</v>
      </c>
      <c r="AE2724" s="35" t="str">
        <f t="shared" si="726"/>
        <v>295-305</v>
      </c>
      <c r="AF2724" s="36" t="str">
        <f t="shared" si="727"/>
        <v>Inner-TI</v>
      </c>
    </row>
    <row r="2725" spans="5:32" x14ac:dyDescent="0.3">
      <c r="E2725" s="12">
        <v>40994.840277777781</v>
      </c>
      <c r="F2725" s="16">
        <v>17.8</v>
      </c>
      <c r="G2725" s="16">
        <v>1974.239990234378</v>
      </c>
      <c r="H2725" s="29">
        <v>1.1866917981955607</v>
      </c>
      <c r="I2725" s="26">
        <v>302.8</v>
      </c>
      <c r="J2725" s="30">
        <v>0.13033707865168537</v>
      </c>
      <c r="K2725" s="31">
        <v>0.15187871234481226</v>
      </c>
      <c r="L2725" s="108">
        <f ca="1">REWS!R2725</f>
        <v>17.708261784914249</v>
      </c>
      <c r="M2725" s="22">
        <f t="shared" si="714"/>
        <v>17.612484327519692</v>
      </c>
      <c r="N2725" s="22">
        <f t="shared" ca="1" si="715"/>
        <v>17.521712536765058</v>
      </c>
      <c r="O2725" s="22">
        <f t="shared" si="716"/>
        <v>2.0801162041764831</v>
      </c>
      <c r="P2725" s="81">
        <f t="shared" ca="1" si="717"/>
        <v>18</v>
      </c>
      <c r="Q2725" s="22">
        <f t="shared" ca="1" si="718"/>
        <v>0.57544876989481442</v>
      </c>
      <c r="R2725" s="3">
        <f ca="1">IF(N2725&gt;'Power Curve'!$C$37,0,INDEX(Ci,$P2725,1)*POWER(1-Q2725,3)+INDEX(Ci,$P2725,2)*3*Q2725*POWER(1-Q2725,2)+INDEX(Ci,$P2725,3)*3*POWER(Q2725,2)*(1-Q2725)+INDEX(Ci,$P2725,4)*POWER(Q2725,3))</f>
        <v>1981.9748671457317</v>
      </c>
      <c r="S2725" s="3">
        <f t="shared" si="719"/>
        <v>1974.239990234378</v>
      </c>
      <c r="T2725" s="3">
        <f t="shared" ca="1" si="720"/>
        <v>7.7348769113536946</v>
      </c>
      <c r="U2725" s="3">
        <f t="shared" ca="1" si="728"/>
        <v>7.7348769113536946</v>
      </c>
      <c r="W2725" s="34">
        <f t="shared" si="721"/>
        <v>18</v>
      </c>
      <c r="X2725" s="73" t="b">
        <f>COUNTIF('Power Curve'!$D$2:$D$31,W2725)&gt;0</f>
        <v>1</v>
      </c>
      <c r="Y2725" s="73" t="b">
        <f t="shared" si="722"/>
        <v>0</v>
      </c>
      <c r="Z2725" s="73" t="b">
        <f t="shared" si="729"/>
        <v>1</v>
      </c>
      <c r="AA2725" s="34" t="str">
        <f t="shared" si="723"/>
        <v>Inner</v>
      </c>
      <c r="AB2725" s="35" t="str">
        <f t="shared" si="730"/>
        <v>2.0-2.1</v>
      </c>
      <c r="AC2725" s="36" t="str">
        <f t="shared" si="724"/>
        <v>20-21</v>
      </c>
      <c r="AD2725" s="36" t="str">
        <f t="shared" si="725"/>
        <v>Mar</v>
      </c>
      <c r="AE2725" s="35" t="str">
        <f t="shared" si="726"/>
        <v>295-305</v>
      </c>
      <c r="AF2725" s="36" t="str">
        <f t="shared" si="727"/>
        <v>Inner-TI</v>
      </c>
    </row>
    <row r="2726" spans="5:32" x14ac:dyDescent="0.3">
      <c r="E2726" s="12">
        <v>40994.847222222219</v>
      </c>
      <c r="F2726" s="16">
        <v>15.87</v>
      </c>
      <c r="G2726" s="16">
        <v>1974.529968261721</v>
      </c>
      <c r="H2726" s="29">
        <v>1.1874385210420879</v>
      </c>
      <c r="I2726" s="26">
        <v>301.39999999999998</v>
      </c>
      <c r="J2726" s="30">
        <v>0.11846250787649654</v>
      </c>
      <c r="K2726" s="31">
        <v>0.14706704281673741</v>
      </c>
      <c r="L2726" s="108">
        <f ca="1">REWS!R2726</f>
        <v>15.995110348626612</v>
      </c>
      <c r="M2726" s="22">
        <f t="shared" si="714"/>
        <v>15.706109045003869</v>
      </c>
      <c r="N2726" s="22">
        <f t="shared" ca="1" si="715"/>
        <v>15.829927367510992</v>
      </c>
      <c r="O2726" s="22">
        <f t="shared" si="716"/>
        <v>1.7854797589109694</v>
      </c>
      <c r="P2726" s="81">
        <f t="shared" ca="1" si="717"/>
        <v>16</v>
      </c>
      <c r="Q2726" s="22">
        <f t="shared" ca="1" si="718"/>
        <v>0.83157694697254025</v>
      </c>
      <c r="R2726" s="3">
        <f ca="1">IF(N2726&gt;'Power Curve'!$C$37,0,INDEX(Ci,$P2726,1)*POWER(1-Q2726,3)+INDEX(Ci,$P2726,2)*3*Q2726*POWER(1-Q2726,2)+INDEX(Ci,$P2726,3)*3*POWER(Q2726,2)*(1-Q2726)+INDEX(Ci,$P2726,4)*POWER(Q2726,3))</f>
        <v>1981.8810542809356</v>
      </c>
      <c r="S2726" s="3">
        <f t="shared" si="719"/>
        <v>1974.529968261721</v>
      </c>
      <c r="T2726" s="3">
        <f t="shared" ca="1" si="720"/>
        <v>7.3510860192145628</v>
      </c>
      <c r="U2726" s="3">
        <f t="shared" ca="1" si="728"/>
        <v>7.3510860192145628</v>
      </c>
      <c r="W2726" s="34">
        <f t="shared" si="721"/>
        <v>16</v>
      </c>
      <c r="X2726" s="73" t="b">
        <f>COUNTIF('Power Curve'!$D$2:$D$31,W2726)&gt;0</f>
        <v>1</v>
      </c>
      <c r="Y2726" s="73" t="b">
        <f t="shared" si="722"/>
        <v>0</v>
      </c>
      <c r="Z2726" s="73" t="b">
        <f t="shared" si="729"/>
        <v>1</v>
      </c>
      <c r="AA2726" s="34" t="str">
        <f t="shared" si="723"/>
        <v>Inner</v>
      </c>
      <c r="AB2726" s="35" t="str">
        <f t="shared" si="730"/>
        <v>1.7-1.8</v>
      </c>
      <c r="AC2726" s="36" t="str">
        <f t="shared" si="724"/>
        <v>20-21</v>
      </c>
      <c r="AD2726" s="36" t="str">
        <f t="shared" si="725"/>
        <v>Mar</v>
      </c>
      <c r="AE2726" s="35" t="str">
        <f t="shared" si="726"/>
        <v>295-305</v>
      </c>
      <c r="AF2726" s="36" t="str">
        <f t="shared" si="727"/>
        <v>Inner-TI</v>
      </c>
    </row>
    <row r="2727" spans="5:32" x14ac:dyDescent="0.3">
      <c r="E2727" s="12">
        <v>40994.854166666664</v>
      </c>
      <c r="F2727" s="16">
        <v>16.21</v>
      </c>
      <c r="G2727" s="16">
        <v>1979.950012207031</v>
      </c>
      <c r="H2727" s="29">
        <v>1.187481615960726</v>
      </c>
      <c r="I2727" s="26">
        <v>301.2</v>
      </c>
      <c r="J2727" s="30">
        <v>0.12214682294879703</v>
      </c>
      <c r="K2727" s="31">
        <v>0.12877039282025357</v>
      </c>
      <c r="L2727" s="108">
        <f ca="1">REWS!R2727</f>
        <v>16.12837996923653</v>
      </c>
      <c r="M2727" s="22">
        <f t="shared" si="714"/>
        <v>16.042791905724069</v>
      </c>
      <c r="N2727" s="22">
        <f t="shared" ca="1" si="715"/>
        <v>15.962013795367676</v>
      </c>
      <c r="O2727" s="22">
        <f t="shared" si="716"/>
        <v>1.8375151803593175</v>
      </c>
      <c r="P2727" s="81">
        <f t="shared" ca="1" si="717"/>
        <v>16</v>
      </c>
      <c r="Q2727" s="22">
        <f t="shared" ca="1" si="718"/>
        <v>0.96398885445993787</v>
      </c>
      <c r="R2727" s="3">
        <f ca="1">IF(N2727&gt;'Power Curve'!$C$37,0,INDEX(Ci,$P2727,1)*POWER(1-Q2727,3)+INDEX(Ci,$P2727,2)*3*Q2727*POWER(1-Q2727,2)+INDEX(Ci,$P2727,3)*3*POWER(Q2727,2)*(1-Q2727)+INDEX(Ci,$P2727,4)*POWER(Q2727,3))</f>
        <v>1982.2928607875685</v>
      </c>
      <c r="S2727" s="3">
        <f t="shared" si="719"/>
        <v>1979.950012207031</v>
      </c>
      <c r="T2727" s="3">
        <f t="shared" ca="1" si="720"/>
        <v>2.3428485805375203</v>
      </c>
      <c r="U2727" s="3">
        <f t="shared" ca="1" si="728"/>
        <v>2.3428485805375203</v>
      </c>
      <c r="W2727" s="34">
        <f t="shared" si="721"/>
        <v>16</v>
      </c>
      <c r="X2727" s="73" t="b">
        <f>COUNTIF('Power Curve'!$D$2:$D$31,W2727)&gt;0</f>
        <v>1</v>
      </c>
      <c r="Y2727" s="73" t="b">
        <f t="shared" si="722"/>
        <v>0</v>
      </c>
      <c r="Z2727" s="73" t="b">
        <f t="shared" si="729"/>
        <v>1</v>
      </c>
      <c r="AA2727" s="34" t="str">
        <f t="shared" si="723"/>
        <v>Inner</v>
      </c>
      <c r="AB2727" s="35" t="str">
        <f t="shared" si="730"/>
        <v>1.8-1.9</v>
      </c>
      <c r="AC2727" s="36" t="str">
        <f t="shared" si="724"/>
        <v>20-21</v>
      </c>
      <c r="AD2727" s="36" t="str">
        <f t="shared" si="725"/>
        <v>Mar</v>
      </c>
      <c r="AE2727" s="35" t="str">
        <f t="shared" si="726"/>
        <v>295-305</v>
      </c>
      <c r="AF2727" s="36" t="str">
        <f t="shared" si="727"/>
        <v>Inner-TI</v>
      </c>
    </row>
    <row r="2728" spans="5:32" x14ac:dyDescent="0.3">
      <c r="E2728" s="12">
        <v>40994.861111111109</v>
      </c>
      <c r="F2728" s="16">
        <v>16.66</v>
      </c>
      <c r="G2728" s="16">
        <v>1974.740051269529</v>
      </c>
      <c r="H2728" s="29">
        <v>1.187395429251253</v>
      </c>
      <c r="I2728" s="26">
        <v>301.5</v>
      </c>
      <c r="J2728" s="30">
        <v>9.963985594237694E-2</v>
      </c>
      <c r="K2728" s="31">
        <v>0.12817671735438921</v>
      </c>
      <c r="L2728" s="108">
        <f ca="1">REWS!R2728</f>
        <v>16.564340196502641</v>
      </c>
      <c r="M2728" s="22">
        <f t="shared" si="714"/>
        <v>16.487751192055814</v>
      </c>
      <c r="N2728" s="22">
        <f t="shared" ca="1" si="715"/>
        <v>16.393080421398825</v>
      </c>
      <c r="O2728" s="22">
        <f t="shared" si="716"/>
        <v>1.9062850724236189</v>
      </c>
      <c r="P2728" s="81">
        <f t="shared" ca="1" si="717"/>
        <v>17</v>
      </c>
      <c r="Q2728" s="22">
        <f t="shared" ca="1" si="718"/>
        <v>0.39956828809502692</v>
      </c>
      <c r="R2728" s="3">
        <f ca="1">IF(N2728&gt;'Power Curve'!$C$37,0,INDEX(Ci,$P2728,1)*POWER(1-Q2728,3)+INDEX(Ci,$P2728,2)*3*Q2728*POWER(1-Q2728,2)+INDEX(Ci,$P2728,3)*3*POWER(Q2728,2)*(1-Q2728)+INDEX(Ci,$P2728,4)*POWER(Q2728,3))</f>
        <v>1983.8102375769392</v>
      </c>
      <c r="S2728" s="3">
        <f t="shared" si="719"/>
        <v>1974.740051269529</v>
      </c>
      <c r="T2728" s="3">
        <f t="shared" ca="1" si="720"/>
        <v>9.0701863074102675</v>
      </c>
      <c r="U2728" s="3">
        <f t="shared" ca="1" si="728"/>
        <v>9.0701863074102675</v>
      </c>
      <c r="W2728" s="34">
        <f t="shared" si="721"/>
        <v>16</v>
      </c>
      <c r="X2728" s="73" t="b">
        <f>COUNTIF('Power Curve'!$D$2:$D$31,W2728)&gt;0</f>
        <v>1</v>
      </c>
      <c r="Y2728" s="73" t="b">
        <f t="shared" si="722"/>
        <v>0</v>
      </c>
      <c r="Z2728" s="73" t="b">
        <f t="shared" si="729"/>
        <v>1</v>
      </c>
      <c r="AA2728" s="34" t="str">
        <f t="shared" si="723"/>
        <v>Outer</v>
      </c>
      <c r="AB2728" s="35" t="str">
        <f t="shared" si="730"/>
        <v>1.9-2.0</v>
      </c>
      <c r="AC2728" s="36" t="str">
        <f t="shared" si="724"/>
        <v>20-21</v>
      </c>
      <c r="AD2728" s="36" t="str">
        <f t="shared" si="725"/>
        <v>Mar</v>
      </c>
      <c r="AE2728" s="35" t="str">
        <f t="shared" si="726"/>
        <v>295-305</v>
      </c>
      <c r="AF2728" s="36" t="str">
        <f t="shared" si="727"/>
        <v>HWS-LTI</v>
      </c>
    </row>
    <row r="2729" spans="5:32" x14ac:dyDescent="0.3">
      <c r="E2729" s="12">
        <v>40994.868055555555</v>
      </c>
      <c r="F2729" s="16">
        <v>14.72</v>
      </c>
      <c r="G2729" s="16">
        <v>1974.0899963378929</v>
      </c>
      <c r="H2729" s="29">
        <v>1.1884588160965741</v>
      </c>
      <c r="I2729" s="26">
        <v>303.7</v>
      </c>
      <c r="J2729" s="30">
        <v>0.11752717391304347</v>
      </c>
      <c r="K2729" s="31">
        <v>9.8297471290426472E-2</v>
      </c>
      <c r="L2729" s="108">
        <f ca="1">REWS!R2729</f>
        <v>14.733446368131746</v>
      </c>
      <c r="M2729" s="22">
        <f t="shared" si="714"/>
        <v>14.572156473436641</v>
      </c>
      <c r="N2729" s="22">
        <f t="shared" ca="1" si="715"/>
        <v>14.585467790040935</v>
      </c>
      <c r="O2729" s="22">
        <f t="shared" si="716"/>
        <v>1.6102237335887453</v>
      </c>
      <c r="P2729" s="81">
        <f t="shared" ca="1" si="717"/>
        <v>15</v>
      </c>
      <c r="Q2729" s="22">
        <f t="shared" ca="1" si="718"/>
        <v>0.60360402184609852</v>
      </c>
      <c r="R2729" s="3">
        <f ca="1">IF(N2729&gt;'Power Curve'!$C$37,0,INDEX(Ci,$P2729,1)*POWER(1-Q2729,3)+INDEX(Ci,$P2729,2)*3*Q2729*POWER(1-Q2729,2)+INDEX(Ci,$P2729,3)*3*POWER(Q2729,2)*(1-Q2729)+INDEX(Ci,$P2729,4)*POWER(Q2729,3))</f>
        <v>1977.7228976798431</v>
      </c>
      <c r="S2729" s="3">
        <f t="shared" si="719"/>
        <v>1974.0899963378929</v>
      </c>
      <c r="T2729" s="3">
        <f t="shared" ca="1" si="720"/>
        <v>3.6329013419501734</v>
      </c>
      <c r="U2729" s="3">
        <f t="shared" ca="1" si="728"/>
        <v>3.6329013419501734</v>
      </c>
      <c r="W2729" s="34">
        <f t="shared" si="721"/>
        <v>15</v>
      </c>
      <c r="X2729" s="73" t="b">
        <f>COUNTIF('Power Curve'!$D$2:$D$31,W2729)&gt;0</f>
        <v>1</v>
      </c>
      <c r="Y2729" s="73" t="b">
        <f t="shared" si="722"/>
        <v>0</v>
      </c>
      <c r="Z2729" s="73" t="b">
        <f t="shared" si="729"/>
        <v>1</v>
      </c>
      <c r="AA2729" s="34" t="str">
        <f t="shared" si="723"/>
        <v>Outer</v>
      </c>
      <c r="AB2729" s="35" t="str">
        <f t="shared" si="730"/>
        <v>1.6-1.7</v>
      </c>
      <c r="AC2729" s="36" t="str">
        <f t="shared" si="724"/>
        <v>20-21</v>
      </c>
      <c r="AD2729" s="36" t="str">
        <f t="shared" si="725"/>
        <v>Mar</v>
      </c>
      <c r="AE2729" s="35" t="str">
        <f t="shared" si="726"/>
        <v>295-305</v>
      </c>
      <c r="AF2729" s="36" t="str">
        <f t="shared" si="727"/>
        <v>Inner-TI</v>
      </c>
    </row>
    <row r="2730" spans="5:32" x14ac:dyDescent="0.3">
      <c r="E2730" s="12">
        <v>40994.875</v>
      </c>
      <c r="F2730" s="16">
        <v>14.71</v>
      </c>
      <c r="G2730" s="16">
        <v>1974.009948730474</v>
      </c>
      <c r="H2730" s="29">
        <v>1.1884588160965741</v>
      </c>
      <c r="I2730" s="26">
        <v>302.8</v>
      </c>
      <c r="J2730" s="30">
        <v>0.15839564921821889</v>
      </c>
      <c r="K2730" s="31">
        <v>0.14212538377441489</v>
      </c>
      <c r="L2730" s="108">
        <f ca="1">REWS!R2730</f>
        <v>14.555308202430329</v>
      </c>
      <c r="M2730" s="22">
        <f t="shared" si="714"/>
        <v>14.562256910615012</v>
      </c>
      <c r="N2730" s="22">
        <f t="shared" ca="1" si="715"/>
        <v>14.409118793811857</v>
      </c>
      <c r="O2730" s="22">
        <f t="shared" si="716"/>
        <v>1.6086937242426329</v>
      </c>
      <c r="P2730" s="81">
        <f t="shared" ca="1" si="717"/>
        <v>15</v>
      </c>
      <c r="Q2730" s="22">
        <f t="shared" ca="1" si="718"/>
        <v>0.43513081913946716</v>
      </c>
      <c r="R2730" s="3">
        <f ca="1">IF(N2730&gt;'Power Curve'!$C$37,0,INDEX(Ci,$P2730,1)*POWER(1-Q2730,3)+INDEX(Ci,$P2730,2)*3*Q2730*POWER(1-Q2730,2)+INDEX(Ci,$P2730,3)*3*POWER(Q2730,2)*(1-Q2730)+INDEX(Ci,$P2730,4)*POWER(Q2730,3))</f>
        <v>1977.132211659231</v>
      </c>
      <c r="S2730" s="3">
        <f t="shared" si="719"/>
        <v>1974.009948730474</v>
      </c>
      <c r="T2730" s="3">
        <f t="shared" ca="1" si="720"/>
        <v>3.1222629287569816</v>
      </c>
      <c r="U2730" s="3">
        <f t="shared" ca="1" si="728"/>
        <v>3.1222629287569816</v>
      </c>
      <c r="W2730" s="34">
        <f t="shared" si="721"/>
        <v>15</v>
      </c>
      <c r="X2730" s="73" t="b">
        <f>COUNTIF('Power Curve'!$D$2:$D$31,W2730)&gt;0</f>
        <v>1</v>
      </c>
      <c r="Y2730" s="73" t="b">
        <f t="shared" si="722"/>
        <v>0</v>
      </c>
      <c r="Z2730" s="73" t="b">
        <f t="shared" si="729"/>
        <v>1</v>
      </c>
      <c r="AA2730" s="34" t="str">
        <f t="shared" si="723"/>
        <v>Outer</v>
      </c>
      <c r="AB2730" s="35" t="str">
        <f t="shared" si="730"/>
        <v>1.6-1.7</v>
      </c>
      <c r="AC2730" s="36" t="str">
        <f t="shared" si="724"/>
        <v>21-22</v>
      </c>
      <c r="AD2730" s="36" t="str">
        <f t="shared" si="725"/>
        <v>Mar</v>
      </c>
      <c r="AE2730" s="35" t="str">
        <f t="shared" si="726"/>
        <v>295-305</v>
      </c>
      <c r="AF2730" s="36" t="str">
        <f t="shared" si="727"/>
        <v>HWS-HTI</v>
      </c>
    </row>
    <row r="2731" spans="5:32" x14ac:dyDescent="0.3">
      <c r="E2731" s="12">
        <v>40994.881944444445</v>
      </c>
      <c r="F2731" s="16">
        <v>16.059999999999999</v>
      </c>
      <c r="G2731" s="16">
        <v>1972.8899993896509</v>
      </c>
      <c r="H2731" s="29">
        <v>1.1879270266951933</v>
      </c>
      <c r="I2731" s="26">
        <v>302.39999999999998</v>
      </c>
      <c r="J2731" s="30">
        <v>0.14694894146948942</v>
      </c>
      <c r="K2731" s="31">
        <v>0.13534461227393241</v>
      </c>
      <c r="L2731" s="108">
        <f ca="1">REWS!R2731</f>
        <v>15.960507257368407</v>
      </c>
      <c r="M2731" s="22">
        <f t="shared" si="714"/>
        <v>15.896326186742897</v>
      </c>
      <c r="N2731" s="22">
        <f t="shared" ca="1" si="715"/>
        <v>15.797847414010304</v>
      </c>
      <c r="O2731" s="22">
        <f t="shared" si="716"/>
        <v>1.8148784313468564</v>
      </c>
      <c r="P2731" s="81">
        <f t="shared" ca="1" si="717"/>
        <v>16</v>
      </c>
      <c r="Q2731" s="22">
        <f t="shared" ca="1" si="718"/>
        <v>0.79941794393142562</v>
      </c>
      <c r="R2731" s="3">
        <f ca="1">IF(N2731&gt;'Power Curve'!$C$37,0,INDEX(Ci,$P2731,1)*POWER(1-Q2731,3)+INDEX(Ci,$P2731,2)*3*Q2731*POWER(1-Q2731,2)+INDEX(Ci,$P2731,3)*3*POWER(Q2731,2)*(1-Q2731)+INDEX(Ci,$P2731,4)*POWER(Q2731,3))</f>
        <v>1981.7793848126421</v>
      </c>
      <c r="S2731" s="3">
        <f t="shared" si="719"/>
        <v>1972.8899993896509</v>
      </c>
      <c r="T2731" s="3">
        <f t="shared" ca="1" si="720"/>
        <v>8.889385422991154</v>
      </c>
      <c r="U2731" s="3">
        <f t="shared" ca="1" si="728"/>
        <v>8.889385422991154</v>
      </c>
      <c r="W2731" s="34">
        <f t="shared" si="721"/>
        <v>16</v>
      </c>
      <c r="X2731" s="73" t="b">
        <f>COUNTIF('Power Curve'!$D$2:$D$31,W2731)&gt;0</f>
        <v>1</v>
      </c>
      <c r="Y2731" s="73" t="b">
        <f t="shared" si="722"/>
        <v>0</v>
      </c>
      <c r="Z2731" s="73" t="b">
        <f t="shared" si="729"/>
        <v>1</v>
      </c>
      <c r="AA2731" s="34" t="str">
        <f t="shared" si="723"/>
        <v>Outer</v>
      </c>
      <c r="AB2731" s="35" t="str">
        <f t="shared" si="730"/>
        <v>1.8-1.9</v>
      </c>
      <c r="AC2731" s="36" t="str">
        <f t="shared" si="724"/>
        <v>21-22</v>
      </c>
      <c r="AD2731" s="36" t="str">
        <f t="shared" si="725"/>
        <v>Mar</v>
      </c>
      <c r="AE2731" s="35" t="str">
        <f t="shared" si="726"/>
        <v>295-305</v>
      </c>
      <c r="AF2731" s="36" t="str">
        <f t="shared" si="727"/>
        <v>HWS-HTI</v>
      </c>
    </row>
    <row r="2732" spans="5:32" x14ac:dyDescent="0.3">
      <c r="E2732" s="12">
        <v>40994.888888888891</v>
      </c>
      <c r="F2732" s="16">
        <v>15.42</v>
      </c>
      <c r="G2732" s="16">
        <v>1971.3399505615209</v>
      </c>
      <c r="H2732" s="29">
        <v>1.1883293967692232</v>
      </c>
      <c r="I2732" s="26">
        <v>303.2</v>
      </c>
      <c r="J2732" s="30">
        <v>0.14591439688715954</v>
      </c>
      <c r="K2732" s="31">
        <v>0.157756701168693</v>
      </c>
      <c r="L2732" s="108">
        <f ca="1">REWS!R2732</f>
        <v>15.440163964024428</v>
      </c>
      <c r="M2732" s="22">
        <f t="shared" si="714"/>
        <v>15.264571743197937</v>
      </c>
      <c r="N2732" s="22">
        <f t="shared" ca="1" si="715"/>
        <v>15.284532461452033</v>
      </c>
      <c r="O2732" s="22">
        <f t="shared" si="716"/>
        <v>1.7172387455861728</v>
      </c>
      <c r="P2732" s="81">
        <f t="shared" ca="1" si="717"/>
        <v>16</v>
      </c>
      <c r="Q2732" s="22">
        <f t="shared" ca="1" si="718"/>
        <v>0.28483811076498522</v>
      </c>
      <c r="R2732" s="3">
        <f ca="1">IF(N2732&gt;'Power Curve'!$C$37,0,INDEX(Ci,$P2732,1)*POWER(1-Q2732,3)+INDEX(Ci,$P2732,2)*3*Q2732*POWER(1-Q2732,2)+INDEX(Ci,$P2732,3)*3*POWER(Q2732,2)*(1-Q2732)+INDEX(Ci,$P2732,4)*POWER(Q2732,3))</f>
        <v>1980.0666205599878</v>
      </c>
      <c r="S2732" s="3">
        <f t="shared" si="719"/>
        <v>1971.3399505615209</v>
      </c>
      <c r="T2732" s="3">
        <f t="shared" ca="1" si="720"/>
        <v>8.7266699984668321</v>
      </c>
      <c r="U2732" s="3">
        <f t="shared" ca="1" si="728"/>
        <v>8.7266699984668321</v>
      </c>
      <c r="W2732" s="34">
        <f t="shared" si="721"/>
        <v>15</v>
      </c>
      <c r="X2732" s="73" t="b">
        <f>COUNTIF('Power Curve'!$D$2:$D$31,W2732)&gt;0</f>
        <v>1</v>
      </c>
      <c r="Y2732" s="73" t="b">
        <f t="shared" si="722"/>
        <v>0</v>
      </c>
      <c r="Z2732" s="73" t="b">
        <f t="shared" si="729"/>
        <v>1</v>
      </c>
      <c r="AA2732" s="34" t="str">
        <f t="shared" si="723"/>
        <v>Outer</v>
      </c>
      <c r="AB2732" s="35" t="str">
        <f t="shared" si="730"/>
        <v>1.7-1.8</v>
      </c>
      <c r="AC2732" s="36" t="str">
        <f t="shared" si="724"/>
        <v>21-22</v>
      </c>
      <c r="AD2732" s="36" t="str">
        <f t="shared" si="725"/>
        <v>Mar</v>
      </c>
      <c r="AE2732" s="35" t="str">
        <f t="shared" si="726"/>
        <v>295-305</v>
      </c>
      <c r="AF2732" s="36" t="str">
        <f t="shared" si="727"/>
        <v>HWS-HTI</v>
      </c>
    </row>
    <row r="2733" spans="5:32" x14ac:dyDescent="0.3">
      <c r="E2733" s="12">
        <v>40994.895833333336</v>
      </c>
      <c r="F2733" s="16">
        <v>16.14</v>
      </c>
      <c r="G2733" s="16">
        <v>1975.539978027349</v>
      </c>
      <c r="H2733" s="29">
        <v>1.1885019621369772</v>
      </c>
      <c r="I2733" s="26">
        <v>304.10000000000002</v>
      </c>
      <c r="J2733" s="30">
        <v>0.1406443618339529</v>
      </c>
      <c r="K2733" s="31">
        <v>0.14055605689907949</v>
      </c>
      <c r="L2733" s="108">
        <f ca="1">REWS!R2733</f>
        <v>16.17150904276205</v>
      </c>
      <c r="M2733" s="22">
        <f t="shared" si="714"/>
        <v>15.978087746631688</v>
      </c>
      <c r="N2733" s="22">
        <f t="shared" ca="1" si="715"/>
        <v>16.009280698928119</v>
      </c>
      <c r="O2733" s="22">
        <f t="shared" si="716"/>
        <v>1.8275149439925751</v>
      </c>
      <c r="P2733" s="81">
        <f t="shared" ca="1" si="717"/>
        <v>17</v>
      </c>
      <c r="Q2733" s="22">
        <f t="shared" ca="1" si="718"/>
        <v>1.1471294348092105E-2</v>
      </c>
      <c r="R2733" s="3">
        <f ca="1">IF(N2733&gt;'Power Curve'!$C$37,0,INDEX(Ci,$P2733,1)*POWER(1-Q2733,3)+INDEX(Ci,$P2733,2)*3*Q2733*POWER(1-Q2733,2)+INDEX(Ci,$P2733,3)*3*POWER(Q2733,2)*(1-Q2733)+INDEX(Ci,$P2733,4)*POWER(Q2733,3))</f>
        <v>1982.437879521583</v>
      </c>
      <c r="S2733" s="3">
        <f t="shared" si="719"/>
        <v>1975.539978027349</v>
      </c>
      <c r="T2733" s="3">
        <f t="shared" ca="1" si="720"/>
        <v>6.89790149423402</v>
      </c>
      <c r="U2733" s="3">
        <f t="shared" ca="1" si="728"/>
        <v>6.89790149423402</v>
      </c>
      <c r="W2733" s="34">
        <f t="shared" si="721"/>
        <v>16</v>
      </c>
      <c r="X2733" s="73" t="b">
        <f>COUNTIF('Power Curve'!$D$2:$D$31,W2733)&gt;0</f>
        <v>1</v>
      </c>
      <c r="Y2733" s="73" t="b">
        <f t="shared" si="722"/>
        <v>0</v>
      </c>
      <c r="Z2733" s="73" t="b">
        <f t="shared" si="729"/>
        <v>1</v>
      </c>
      <c r="AA2733" s="34" t="str">
        <f t="shared" si="723"/>
        <v>Outer</v>
      </c>
      <c r="AB2733" s="35" t="str">
        <f t="shared" si="730"/>
        <v>1.8-1.9</v>
      </c>
      <c r="AC2733" s="36" t="str">
        <f t="shared" si="724"/>
        <v>21-22</v>
      </c>
      <c r="AD2733" s="36" t="str">
        <f t="shared" si="725"/>
        <v>Mar</v>
      </c>
      <c r="AE2733" s="35" t="str">
        <f t="shared" si="726"/>
        <v>295-305</v>
      </c>
      <c r="AF2733" s="36" t="str">
        <f t="shared" si="727"/>
        <v>HWS-HTI</v>
      </c>
    </row>
    <row r="2734" spans="5:32" x14ac:dyDescent="0.3">
      <c r="E2734" s="12">
        <v>40994.902777777781</v>
      </c>
      <c r="F2734" s="16">
        <v>14.6</v>
      </c>
      <c r="G2734" s="16">
        <v>1974.270019531248</v>
      </c>
      <c r="H2734" s="29">
        <v>1.1893070195449267</v>
      </c>
      <c r="I2734" s="26">
        <v>305.2</v>
      </c>
      <c r="J2734" s="30">
        <v>0.15479452054794521</v>
      </c>
      <c r="K2734" s="31">
        <v>0.14042220894146948</v>
      </c>
      <c r="L2734" s="108">
        <f ca="1">REWS!R2734</f>
        <v>14.583149404565003</v>
      </c>
      <c r="M2734" s="22">
        <f t="shared" si="714"/>
        <v>14.45679935823151</v>
      </c>
      <c r="N2734" s="22">
        <f t="shared" ca="1" si="715"/>
        <v>14.440114037870517</v>
      </c>
      <c r="O2734" s="22">
        <f t="shared" si="716"/>
        <v>1.5923949195709359</v>
      </c>
      <c r="P2734" s="81">
        <f t="shared" ca="1" si="717"/>
        <v>15</v>
      </c>
      <c r="Q2734" s="22">
        <f t="shared" ca="1" si="718"/>
        <v>0.46474180727604231</v>
      </c>
      <c r="R2734" s="3">
        <f ca="1">IF(N2734&gt;'Power Curve'!$C$37,0,INDEX(Ci,$P2734,1)*POWER(1-Q2734,3)+INDEX(Ci,$P2734,2)*3*Q2734*POWER(1-Q2734,2)+INDEX(Ci,$P2734,3)*3*POWER(Q2734,2)*(1-Q2734)+INDEX(Ci,$P2734,4)*POWER(Q2734,3))</f>
        <v>1977.2429358577056</v>
      </c>
      <c r="S2734" s="3">
        <f t="shared" si="719"/>
        <v>1974.270019531248</v>
      </c>
      <c r="T2734" s="3">
        <f t="shared" ca="1" si="720"/>
        <v>2.9729163264576073</v>
      </c>
      <c r="U2734" s="3">
        <f t="shared" ca="1" si="728"/>
        <v>2.9729163264576073</v>
      </c>
      <c r="W2734" s="34">
        <f t="shared" si="721"/>
        <v>14</v>
      </c>
      <c r="X2734" s="73" t="b">
        <f>COUNTIF('Power Curve'!$D$2:$D$31,W2734)&gt;0</f>
        <v>1</v>
      </c>
      <c r="Y2734" s="73" t="b">
        <f t="shared" si="722"/>
        <v>0</v>
      </c>
      <c r="Z2734" s="73" t="b">
        <f t="shared" si="729"/>
        <v>1</v>
      </c>
      <c r="AA2734" s="34" t="str">
        <f t="shared" si="723"/>
        <v>Outer</v>
      </c>
      <c r="AB2734" s="35" t="str">
        <f t="shared" si="730"/>
        <v>1.5-1.6</v>
      </c>
      <c r="AC2734" s="36" t="str">
        <f t="shared" si="724"/>
        <v>21-22</v>
      </c>
      <c r="AD2734" s="36" t="str">
        <f t="shared" si="725"/>
        <v>Mar</v>
      </c>
      <c r="AE2734" s="35" t="str">
        <f t="shared" si="726"/>
        <v>305-315</v>
      </c>
      <c r="AF2734" s="36" t="str">
        <f t="shared" si="727"/>
        <v>HWS-HTI</v>
      </c>
    </row>
    <row r="2735" spans="5:32" x14ac:dyDescent="0.3">
      <c r="E2735" s="12">
        <v>40994.909722222219</v>
      </c>
      <c r="F2735" s="16">
        <v>14.98</v>
      </c>
      <c r="G2735" s="16">
        <v>1976.100036621091</v>
      </c>
      <c r="H2735" s="29">
        <v>1.1888612978256374</v>
      </c>
      <c r="I2735" s="26">
        <v>306.10000000000002</v>
      </c>
      <c r="J2735" s="30">
        <v>0.12416555407209613</v>
      </c>
      <c r="K2735" s="31">
        <v>0.13843182334599441</v>
      </c>
      <c r="L2735" s="108">
        <f ca="1">REWS!R2735</f>
        <v>15.037978698103636</v>
      </c>
      <c r="M2735" s="22">
        <f t="shared" si="714"/>
        <v>14.831218968562036</v>
      </c>
      <c r="N2735" s="22">
        <f t="shared" ca="1" si="715"/>
        <v>14.888621823507775</v>
      </c>
      <c r="O2735" s="22">
        <f t="shared" si="716"/>
        <v>1.6502626773189797</v>
      </c>
      <c r="P2735" s="81">
        <f t="shared" ca="1" si="717"/>
        <v>15</v>
      </c>
      <c r="Q2735" s="22">
        <f t="shared" ca="1" si="718"/>
        <v>0.8932191147794718</v>
      </c>
      <c r="R2735" s="3">
        <f ca="1">IF(N2735&gt;'Power Curve'!$C$37,0,INDEX(Ci,$P2735,1)*POWER(1-Q2735,3)+INDEX(Ci,$P2735,2)*3*Q2735*POWER(1-Q2735,2)+INDEX(Ci,$P2735,3)*3*POWER(Q2735,2)*(1-Q2735)+INDEX(Ci,$P2735,4)*POWER(Q2735,3))</f>
        <v>1978.6645798188906</v>
      </c>
      <c r="S2735" s="3">
        <f t="shared" si="719"/>
        <v>1976.100036621091</v>
      </c>
      <c r="T2735" s="3">
        <f t="shared" ca="1" si="720"/>
        <v>2.5645431977995941</v>
      </c>
      <c r="U2735" s="3">
        <f t="shared" ca="1" si="728"/>
        <v>2.5645431977995941</v>
      </c>
      <c r="W2735" s="34">
        <f t="shared" si="721"/>
        <v>15</v>
      </c>
      <c r="X2735" s="73" t="b">
        <f>COUNTIF('Power Curve'!$D$2:$D$31,W2735)&gt;0</f>
        <v>1</v>
      </c>
      <c r="Y2735" s="73" t="b">
        <f t="shared" si="722"/>
        <v>0</v>
      </c>
      <c r="Z2735" s="73" t="b">
        <f t="shared" si="729"/>
        <v>1</v>
      </c>
      <c r="AA2735" s="34" t="str">
        <f t="shared" si="723"/>
        <v>Inner</v>
      </c>
      <c r="AB2735" s="35" t="str">
        <f t="shared" si="730"/>
        <v>1.6-1.7</v>
      </c>
      <c r="AC2735" s="36" t="str">
        <f t="shared" si="724"/>
        <v>21-22</v>
      </c>
      <c r="AD2735" s="36" t="str">
        <f t="shared" si="725"/>
        <v>Mar</v>
      </c>
      <c r="AE2735" s="35" t="str">
        <f t="shared" si="726"/>
        <v>305-315</v>
      </c>
      <c r="AF2735" s="36" t="str">
        <f t="shared" si="727"/>
        <v>Inner-TI</v>
      </c>
    </row>
    <row r="2736" spans="5:32" x14ac:dyDescent="0.3">
      <c r="E2736" s="12">
        <v>40994.916666666664</v>
      </c>
      <c r="F2736" s="16">
        <v>16.309999999999999</v>
      </c>
      <c r="G2736" s="16">
        <v>1978.099975585943</v>
      </c>
      <c r="H2736" s="29">
        <v>1.1883867019212804</v>
      </c>
      <c r="I2736" s="26">
        <v>304.5</v>
      </c>
      <c r="J2736" s="30">
        <v>9.9938687921520539E-2</v>
      </c>
      <c r="K2736" s="31">
        <v>0.17281283529861946</v>
      </c>
      <c r="L2736" s="108">
        <f ca="1">REWS!R2736</f>
        <v>16.303328719783018</v>
      </c>
      <c r="M2736" s="22">
        <f t="shared" si="714"/>
        <v>16.145860378746825</v>
      </c>
      <c r="N2736" s="22">
        <f t="shared" ca="1" si="715"/>
        <v>16.139256236568354</v>
      </c>
      <c r="O2736" s="22">
        <f t="shared" si="716"/>
        <v>1.8534447451144234</v>
      </c>
      <c r="P2736" s="81">
        <f t="shared" ca="1" si="717"/>
        <v>17</v>
      </c>
      <c r="Q2736" s="22">
        <f t="shared" ca="1" si="718"/>
        <v>0.14290212263032676</v>
      </c>
      <c r="R2736" s="3">
        <f ca="1">IF(N2736&gt;'Power Curve'!$C$37,0,INDEX(Ci,$P2736,1)*POWER(1-Q2736,3)+INDEX(Ci,$P2736,2)*3*Q2736*POWER(1-Q2736,2)+INDEX(Ci,$P2736,3)*3*POWER(Q2736,2)*(1-Q2736)+INDEX(Ci,$P2736,4)*POWER(Q2736,3))</f>
        <v>1982.8732963399998</v>
      </c>
      <c r="S2736" s="3">
        <f t="shared" si="719"/>
        <v>1978.099975585943</v>
      </c>
      <c r="T2736" s="3">
        <f t="shared" ca="1" si="720"/>
        <v>4.7733207540568401</v>
      </c>
      <c r="U2736" s="3">
        <f t="shared" ca="1" si="728"/>
        <v>4.7733207540568401</v>
      </c>
      <c r="W2736" s="34">
        <f t="shared" si="721"/>
        <v>16</v>
      </c>
      <c r="X2736" s="73" t="b">
        <f>COUNTIF('Power Curve'!$D$2:$D$31,W2736)&gt;0</f>
        <v>1</v>
      </c>
      <c r="Y2736" s="73" t="b">
        <f t="shared" si="722"/>
        <v>0</v>
      </c>
      <c r="Z2736" s="73" t="b">
        <f t="shared" si="729"/>
        <v>1</v>
      </c>
      <c r="AA2736" s="34" t="str">
        <f t="shared" si="723"/>
        <v>Outer</v>
      </c>
      <c r="AB2736" s="35" t="str">
        <f t="shared" si="730"/>
        <v>1.8-1.9</v>
      </c>
      <c r="AC2736" s="36" t="str">
        <f t="shared" si="724"/>
        <v>22-23</v>
      </c>
      <c r="AD2736" s="36" t="str">
        <f t="shared" si="725"/>
        <v>Mar</v>
      </c>
      <c r="AE2736" s="35" t="str">
        <f t="shared" si="726"/>
        <v>295-305</v>
      </c>
      <c r="AF2736" s="36" t="str">
        <f t="shared" si="727"/>
        <v>HWS-LTI</v>
      </c>
    </row>
    <row r="2737" spans="5:32" x14ac:dyDescent="0.3">
      <c r="E2737" s="12">
        <v>40994.923611111109</v>
      </c>
      <c r="F2737" s="16">
        <v>15.14</v>
      </c>
      <c r="G2737" s="16">
        <v>1967.6200256347711</v>
      </c>
      <c r="H2737" s="29">
        <v>1.1886596245445735</v>
      </c>
      <c r="I2737" s="26">
        <v>304.2</v>
      </c>
      <c r="J2737" s="30">
        <v>0.11822985468956407</v>
      </c>
      <c r="K2737" s="31">
        <v>0.13359513267335391</v>
      </c>
      <c r="L2737" s="108">
        <f ca="1">REWS!R2737</f>
        <v>15.162114789261338</v>
      </c>
      <c r="M2737" s="22">
        <f t="shared" si="714"/>
        <v>14.988782212179183</v>
      </c>
      <c r="N2737" s="22">
        <f t="shared" ca="1" si="715"/>
        <v>15.010676119702726</v>
      </c>
      <c r="O2737" s="22">
        <f t="shared" si="716"/>
        <v>1.6746145845376859</v>
      </c>
      <c r="P2737" s="81">
        <f t="shared" ca="1" si="717"/>
        <v>16</v>
      </c>
      <c r="Q2737" s="22">
        <f t="shared" ca="1" si="718"/>
        <v>1.0306948275748247E-2</v>
      </c>
      <c r="R2737" s="3">
        <f ca="1">IF(N2737&gt;'Power Curve'!$C$37,0,INDEX(Ci,$P2737,1)*POWER(1-Q2737,3)+INDEX(Ci,$P2737,2)*3*Q2737*POWER(1-Q2737,2)+INDEX(Ci,$P2737,3)*3*POWER(Q2737,2)*(1-Q2737)+INDEX(Ci,$P2737,4)*POWER(Q2737,3))</f>
        <v>1979.0885078033591</v>
      </c>
      <c r="S2737" s="3">
        <f t="shared" si="719"/>
        <v>1967.6200256347711</v>
      </c>
      <c r="T2737" s="3">
        <f t="shared" ca="1" si="720"/>
        <v>11.468482168588025</v>
      </c>
      <c r="U2737" s="3">
        <f t="shared" ca="1" si="728"/>
        <v>11.468482168588025</v>
      </c>
      <c r="W2737" s="34">
        <f t="shared" si="721"/>
        <v>15</v>
      </c>
      <c r="X2737" s="73" t="b">
        <f>COUNTIF('Power Curve'!$D$2:$D$31,W2737)&gt;0</f>
        <v>1</v>
      </c>
      <c r="Y2737" s="73" t="b">
        <f t="shared" si="722"/>
        <v>0</v>
      </c>
      <c r="Z2737" s="73" t="b">
        <f t="shared" si="729"/>
        <v>1</v>
      </c>
      <c r="AA2737" s="34" t="str">
        <f t="shared" si="723"/>
        <v>Inner</v>
      </c>
      <c r="AB2737" s="35" t="str">
        <f t="shared" si="730"/>
        <v>1.6-1.7</v>
      </c>
      <c r="AC2737" s="36" t="str">
        <f t="shared" si="724"/>
        <v>22-23</v>
      </c>
      <c r="AD2737" s="36" t="str">
        <f t="shared" si="725"/>
        <v>Mar</v>
      </c>
      <c r="AE2737" s="35" t="str">
        <f t="shared" si="726"/>
        <v>295-305</v>
      </c>
      <c r="AF2737" s="36" t="str">
        <f t="shared" si="727"/>
        <v>Inner-TI</v>
      </c>
    </row>
    <row r="2738" spans="5:32" x14ac:dyDescent="0.3">
      <c r="E2738" s="12">
        <v>40994.930555555555</v>
      </c>
      <c r="F2738" s="16">
        <v>14.66</v>
      </c>
      <c r="G2738" s="16">
        <v>1957.8199768066429</v>
      </c>
      <c r="H2738" s="29">
        <v>1.188573358597069</v>
      </c>
      <c r="I2738" s="26">
        <v>300.8</v>
      </c>
      <c r="J2738" s="30">
        <v>0.1534788540245566</v>
      </c>
      <c r="K2738" s="31">
        <v>0.14288187786570661</v>
      </c>
      <c r="L2738" s="108">
        <f ca="1">REWS!R2738</f>
        <v>14.7004389589139</v>
      </c>
      <c r="M2738" s="22">
        <f t="shared" si="714"/>
        <v>14.513225323380373</v>
      </c>
      <c r="N2738" s="22">
        <f t="shared" ca="1" si="715"/>
        <v>14.553259410867435</v>
      </c>
      <c r="O2738" s="22">
        <f t="shared" si="716"/>
        <v>1.6011157343782891</v>
      </c>
      <c r="P2738" s="81">
        <f t="shared" ca="1" si="717"/>
        <v>15</v>
      </c>
      <c r="Q2738" s="22">
        <f t="shared" ca="1" si="718"/>
        <v>0.57283407753464677</v>
      </c>
      <c r="R2738" s="3">
        <f ca="1">IF(N2738&gt;'Power Curve'!$C$37,0,INDEX(Ci,$P2738,1)*POWER(1-Q2738,3)+INDEX(Ci,$P2738,2)*3*Q2738*POWER(1-Q2738,2)+INDEX(Ci,$P2738,3)*3*POWER(Q2738,2)*(1-Q2738)+INDEX(Ci,$P2738,4)*POWER(Q2738,3))</f>
        <v>1977.6209290845868</v>
      </c>
      <c r="S2738" s="3">
        <f t="shared" si="719"/>
        <v>1957.8199768066429</v>
      </c>
      <c r="T2738" s="3">
        <f t="shared" ca="1" si="720"/>
        <v>19.800952277943907</v>
      </c>
      <c r="U2738" s="3">
        <f t="shared" ca="1" si="728"/>
        <v>19.800952277943907</v>
      </c>
      <c r="W2738" s="34">
        <f t="shared" si="721"/>
        <v>15</v>
      </c>
      <c r="X2738" s="73" t="b">
        <f>COUNTIF('Power Curve'!$D$2:$D$31,W2738)&gt;0</f>
        <v>1</v>
      </c>
      <c r="Y2738" s="73" t="b">
        <f t="shared" si="722"/>
        <v>0</v>
      </c>
      <c r="Z2738" s="73" t="b">
        <f t="shared" si="729"/>
        <v>1</v>
      </c>
      <c r="AA2738" s="34" t="str">
        <f t="shared" si="723"/>
        <v>Outer</v>
      </c>
      <c r="AB2738" s="35" t="str">
        <f t="shared" si="730"/>
        <v>1.6-1.7</v>
      </c>
      <c r="AC2738" s="36" t="str">
        <f t="shared" si="724"/>
        <v>22-23</v>
      </c>
      <c r="AD2738" s="36" t="str">
        <f t="shared" si="725"/>
        <v>Mar</v>
      </c>
      <c r="AE2738" s="35" t="str">
        <f t="shared" si="726"/>
        <v>295-305</v>
      </c>
      <c r="AF2738" s="36" t="str">
        <f t="shared" si="727"/>
        <v>HWS-HTI</v>
      </c>
    </row>
    <row r="2739" spans="5:32" x14ac:dyDescent="0.3">
      <c r="E2739" s="12">
        <v>40994.9375</v>
      </c>
      <c r="F2739" s="16">
        <v>13.54</v>
      </c>
      <c r="G2739" s="16">
        <v>1970.290023803708</v>
      </c>
      <c r="H2739" s="29">
        <v>1.1891482897481029</v>
      </c>
      <c r="I2739" s="26">
        <v>296.8</v>
      </c>
      <c r="J2739" s="30">
        <v>0.12481536189069424</v>
      </c>
      <c r="K2739" s="31">
        <v>0.14987610293820811</v>
      </c>
      <c r="L2739" s="108">
        <f ca="1">REWS!R2739</f>
        <v>13.424842480808252</v>
      </c>
      <c r="M2739" s="22">
        <f t="shared" si="714"/>
        <v>13.406599630807435</v>
      </c>
      <c r="N2739" s="22">
        <f t="shared" ca="1" si="715"/>
        <v>13.292576679974291</v>
      </c>
      <c r="O2739" s="22">
        <f t="shared" si="716"/>
        <v>1.4300831662950053</v>
      </c>
      <c r="P2739" s="81">
        <f t="shared" ca="1" si="717"/>
        <v>14</v>
      </c>
      <c r="Q2739" s="22">
        <f t="shared" ca="1" si="718"/>
        <v>0.31407658741736239</v>
      </c>
      <c r="R2739" s="3">
        <f ca="1">IF(N2739&gt;'Power Curve'!$C$37,0,INDEX(Ci,$P2739,1)*POWER(1-Q2739,3)+INDEX(Ci,$P2739,2)*3*Q2739*POWER(1-Q2739,2)+INDEX(Ci,$P2739,3)*3*POWER(Q2739,2)*(1-Q2739)+INDEX(Ci,$P2739,4)*POWER(Q2739,3))</f>
        <v>1961.7854326574791</v>
      </c>
      <c r="S2739" s="3">
        <f t="shared" si="719"/>
        <v>1970.290023803708</v>
      </c>
      <c r="T2739" s="3">
        <f t="shared" ca="1" si="720"/>
        <v>-8.5045911462289041</v>
      </c>
      <c r="U2739" s="3">
        <f t="shared" ca="1" si="728"/>
        <v>8.5045911462289041</v>
      </c>
      <c r="W2739" s="34">
        <f t="shared" si="721"/>
        <v>13</v>
      </c>
      <c r="X2739" s="73" t="b">
        <f>COUNTIF('Power Curve'!$D$2:$D$31,W2739)&gt;0</f>
        <v>1</v>
      </c>
      <c r="Y2739" s="73" t="b">
        <f t="shared" si="722"/>
        <v>0</v>
      </c>
      <c r="Z2739" s="73" t="b">
        <f t="shared" si="729"/>
        <v>1</v>
      </c>
      <c r="AA2739" s="34" t="str">
        <f t="shared" si="723"/>
        <v>Inner</v>
      </c>
      <c r="AB2739" s="35" t="str">
        <f t="shared" si="730"/>
        <v>1.4-1.5</v>
      </c>
      <c r="AC2739" s="36" t="str">
        <f t="shared" si="724"/>
        <v>22-23</v>
      </c>
      <c r="AD2739" s="36" t="str">
        <f t="shared" si="725"/>
        <v>Mar</v>
      </c>
      <c r="AE2739" s="35" t="str">
        <f t="shared" si="726"/>
        <v>295-305</v>
      </c>
      <c r="AF2739" s="36" t="str">
        <f t="shared" si="727"/>
        <v>Inner-TI</v>
      </c>
    </row>
    <row r="2740" spans="5:32" x14ac:dyDescent="0.3">
      <c r="E2740" s="12">
        <v>40994.944444444445</v>
      </c>
      <c r="F2740" s="16">
        <v>13.47</v>
      </c>
      <c r="G2740" s="16">
        <v>1973.8999481201149</v>
      </c>
      <c r="H2740" s="29">
        <v>1.1893780465425106</v>
      </c>
      <c r="I2740" s="26">
        <v>293.8</v>
      </c>
      <c r="J2740" s="30">
        <v>0.13659985152190052</v>
      </c>
      <c r="K2740" s="31">
        <v>0.15177706989310055</v>
      </c>
      <c r="L2740" s="108">
        <f ca="1">REWS!R2740</f>
        <v>13.522509838202398</v>
      </c>
      <c r="M2740" s="22">
        <f t="shared" si="714"/>
        <v>13.338148208988557</v>
      </c>
      <c r="N2740" s="22">
        <f t="shared" ca="1" si="715"/>
        <v>13.390144051926461</v>
      </c>
      <c r="O2740" s="22">
        <f t="shared" si="716"/>
        <v>1.4195037783942828</v>
      </c>
      <c r="P2740" s="81">
        <f t="shared" ca="1" si="717"/>
        <v>14</v>
      </c>
      <c r="Q2740" s="22">
        <f t="shared" ca="1" si="718"/>
        <v>0.41531211045260957</v>
      </c>
      <c r="R2740" s="3">
        <f ca="1">IF(N2740&gt;'Power Curve'!$C$37,0,INDEX(Ci,$P2740,1)*POWER(1-Q2740,3)+INDEX(Ci,$P2740,2)*3*Q2740*POWER(1-Q2740,2)+INDEX(Ci,$P2740,3)*3*POWER(Q2740,2)*(1-Q2740)+INDEX(Ci,$P2740,4)*POWER(Q2740,3))</f>
        <v>1964.4470119334146</v>
      </c>
      <c r="S2740" s="3">
        <f t="shared" si="719"/>
        <v>1973.8999481201149</v>
      </c>
      <c r="T2740" s="3">
        <f t="shared" ca="1" si="720"/>
        <v>-9.452936186700299</v>
      </c>
      <c r="U2740" s="3">
        <f t="shared" ca="1" si="728"/>
        <v>9.452936186700299</v>
      </c>
      <c r="W2740" s="34">
        <f t="shared" si="721"/>
        <v>13</v>
      </c>
      <c r="X2740" s="73" t="b">
        <f>COUNTIF('Power Curve'!$D$2:$D$31,W2740)&gt;0</f>
        <v>1</v>
      </c>
      <c r="Y2740" s="73" t="b">
        <f t="shared" si="722"/>
        <v>0</v>
      </c>
      <c r="Z2740" s="73" t="b">
        <f t="shared" si="729"/>
        <v>1</v>
      </c>
      <c r="AA2740" s="34" t="str">
        <f t="shared" si="723"/>
        <v>Inner</v>
      </c>
      <c r="AB2740" s="35" t="str">
        <f t="shared" si="730"/>
        <v>1.4-1.5</v>
      </c>
      <c r="AC2740" s="36" t="str">
        <f t="shared" si="724"/>
        <v>22-23</v>
      </c>
      <c r="AD2740" s="36" t="str">
        <f t="shared" si="725"/>
        <v>Mar</v>
      </c>
      <c r="AE2740" s="35" t="str">
        <f t="shared" si="726"/>
        <v>285-295</v>
      </c>
      <c r="AF2740" s="36" t="str">
        <f t="shared" si="727"/>
        <v>Inner-TI</v>
      </c>
    </row>
    <row r="2741" spans="5:32" x14ac:dyDescent="0.3">
      <c r="E2741" s="12">
        <v>40994.951388888891</v>
      </c>
      <c r="F2741" s="16">
        <v>12.01</v>
      </c>
      <c r="G2741" s="16">
        <v>1934.1800384521509</v>
      </c>
      <c r="H2741" s="29">
        <v>1.1899532364369982</v>
      </c>
      <c r="I2741" s="26">
        <v>291.10000000000002</v>
      </c>
      <c r="J2741" s="30">
        <v>0.13155703580349709</v>
      </c>
      <c r="K2741" s="31">
        <v>0.21321641182385284</v>
      </c>
      <c r="L2741" s="108">
        <f ca="1">REWS!R2741</f>
        <v>12.07879522423006</v>
      </c>
      <c r="M2741" s="22">
        <f t="shared" si="714"/>
        <v>11.894356268955368</v>
      </c>
      <c r="N2741" s="22">
        <f t="shared" ca="1" si="715"/>
        <v>11.962489067173104</v>
      </c>
      <c r="O2741" s="22">
        <f t="shared" si="716"/>
        <v>1.1963610798837405</v>
      </c>
      <c r="P2741" s="81">
        <f t="shared" ca="1" si="717"/>
        <v>12</v>
      </c>
      <c r="Q2741" s="22">
        <f t="shared" ca="1" si="718"/>
        <v>0.94603026892114161</v>
      </c>
      <c r="R2741" s="3">
        <f ca="1">IF(N2741&gt;'Power Curve'!$C$37,0,INDEX(Ci,$P2741,1)*POWER(1-Q2741,3)+INDEX(Ci,$P2741,2)*3*Q2741*POWER(1-Q2741,2)+INDEX(Ci,$P2741,3)*3*POWER(Q2741,2)*(1-Q2741)+INDEX(Ci,$P2741,4)*POWER(Q2741,3))</f>
        <v>1913.5523640251859</v>
      </c>
      <c r="S2741" s="3">
        <f t="shared" si="719"/>
        <v>1934.1800384521509</v>
      </c>
      <c r="T2741" s="3">
        <f t="shared" ca="1" si="720"/>
        <v>-20.627674426965086</v>
      </c>
      <c r="U2741" s="3">
        <f t="shared" ca="1" si="728"/>
        <v>20.627674426965086</v>
      </c>
      <c r="W2741" s="34">
        <f t="shared" si="721"/>
        <v>12</v>
      </c>
      <c r="X2741" s="73" t="b">
        <f>COUNTIF('Power Curve'!$D$2:$D$31,W2741)&gt;0</f>
        <v>1</v>
      </c>
      <c r="Y2741" s="73" t="b">
        <f t="shared" si="722"/>
        <v>0</v>
      </c>
      <c r="Z2741" s="73" t="b">
        <f t="shared" si="729"/>
        <v>1</v>
      </c>
      <c r="AA2741" s="34" t="str">
        <f t="shared" si="723"/>
        <v>Inner</v>
      </c>
      <c r="AB2741" s="35" t="str">
        <f t="shared" si="730"/>
        <v>1.1-1.2</v>
      </c>
      <c r="AC2741" s="36" t="str">
        <f t="shared" si="724"/>
        <v>22-23</v>
      </c>
      <c r="AD2741" s="36" t="str">
        <f t="shared" si="725"/>
        <v>Mar</v>
      </c>
      <c r="AE2741" s="35" t="str">
        <f t="shared" si="726"/>
        <v>285-295</v>
      </c>
      <c r="AF2741" s="36" t="str">
        <f t="shared" si="727"/>
        <v>Inner-TI</v>
      </c>
    </row>
    <row r="2742" spans="5:32" x14ac:dyDescent="0.3">
      <c r="E2742" s="12">
        <v>40994.958333333336</v>
      </c>
      <c r="F2742" s="16">
        <v>11.6</v>
      </c>
      <c r="G2742" s="16">
        <v>1890.9699859619141</v>
      </c>
      <c r="H2742" s="29">
        <v>1.1900101900697722</v>
      </c>
      <c r="I2742" s="26">
        <v>294.8</v>
      </c>
      <c r="J2742" s="30">
        <v>0.13362068965517243</v>
      </c>
      <c r="K2742" s="31">
        <v>0.25681236764324794</v>
      </c>
      <c r="L2742" s="108">
        <f ca="1">REWS!R2742</f>
        <v>11.507324197522001</v>
      </c>
      <c r="M2742" s="22">
        <f t="shared" si="714"/>
        <v>11.488487421646584</v>
      </c>
      <c r="N2742" s="22">
        <f t="shared" ca="1" si="715"/>
        <v>11.396702525865594</v>
      </c>
      <c r="O2742" s="22">
        <f t="shared" si="716"/>
        <v>1.1336327411815841</v>
      </c>
      <c r="P2742" s="81">
        <f t="shared" ca="1" si="717"/>
        <v>12</v>
      </c>
      <c r="Q2742" s="22">
        <f t="shared" ca="1" si="718"/>
        <v>0.40106219509632107</v>
      </c>
      <c r="R2742" s="3">
        <f ca="1">IF(N2742&gt;'Power Curve'!$C$37,0,INDEX(Ci,$P2742,1)*POWER(1-Q2742,3)+INDEX(Ci,$P2742,2)*3*Q2742*POWER(1-Q2742,2)+INDEX(Ci,$P2742,3)*3*POWER(Q2742,2)*(1-Q2742)+INDEX(Ci,$P2742,4)*POWER(Q2742,3))</f>
        <v>1846.4650284654394</v>
      </c>
      <c r="S2742" s="3">
        <f t="shared" si="719"/>
        <v>1890.9699859619141</v>
      </c>
      <c r="T2742" s="3">
        <f t="shared" ca="1" si="720"/>
        <v>-44.504957496474617</v>
      </c>
      <c r="U2742" s="3">
        <f t="shared" ca="1" si="728"/>
        <v>44.504957496474617</v>
      </c>
      <c r="W2742" s="34">
        <f t="shared" si="721"/>
        <v>11</v>
      </c>
      <c r="X2742" s="73" t="b">
        <f>COUNTIF('Power Curve'!$D$2:$D$31,W2742)&gt;0</f>
        <v>1</v>
      </c>
      <c r="Y2742" s="73" t="b">
        <f t="shared" si="722"/>
        <v>0</v>
      </c>
      <c r="Z2742" s="73" t="b">
        <f t="shared" si="729"/>
        <v>1</v>
      </c>
      <c r="AA2742" s="34" t="str">
        <f t="shared" si="723"/>
        <v>Inner</v>
      </c>
      <c r="AB2742" s="35" t="str">
        <f t="shared" si="730"/>
        <v>1.1-1.2</v>
      </c>
      <c r="AC2742" s="36" t="str">
        <f t="shared" si="724"/>
        <v>23-24</v>
      </c>
      <c r="AD2742" s="36" t="str">
        <f t="shared" si="725"/>
        <v>Mar</v>
      </c>
      <c r="AE2742" s="35" t="str">
        <f t="shared" si="726"/>
        <v>285-295</v>
      </c>
      <c r="AF2742" s="36" t="str">
        <f t="shared" si="727"/>
        <v>Inner-TI</v>
      </c>
    </row>
    <row r="2743" spans="5:32" x14ac:dyDescent="0.3">
      <c r="E2743" s="12">
        <v>40994.965277777781</v>
      </c>
      <c r="F2743" s="16">
        <v>11.62</v>
      </c>
      <c r="G2743" s="16">
        <v>1752.630050659182</v>
      </c>
      <c r="H2743" s="29">
        <v>1.1901397699593941</v>
      </c>
      <c r="I2743" s="26">
        <v>290.10000000000002</v>
      </c>
      <c r="J2743" s="30">
        <v>0.15232358003442342</v>
      </c>
      <c r="K2743" s="31">
        <v>0.1696839853502802</v>
      </c>
      <c r="L2743" s="108">
        <f ca="1">REWS!R2743</f>
        <v>11.565107736170777</v>
      </c>
      <c r="M2743" s="22">
        <f t="shared" si="714"/>
        <v>11.508712855141676</v>
      </c>
      <c r="N2743" s="22">
        <f t="shared" ca="1" si="715"/>
        <v>11.454346305883568</v>
      </c>
      <c r="O2743" s="22">
        <f t="shared" si="716"/>
        <v>1.1367586471265476</v>
      </c>
      <c r="P2743" s="81">
        <f t="shared" ca="1" si="717"/>
        <v>12</v>
      </c>
      <c r="Q2743" s="22">
        <f t="shared" ca="1" si="718"/>
        <v>0.45658493639691938</v>
      </c>
      <c r="R2743" s="3">
        <f ca="1">IF(N2743&gt;'Power Curve'!$C$37,0,INDEX(Ci,$P2743,1)*POWER(1-Q2743,3)+INDEX(Ci,$P2743,2)*3*Q2743*POWER(1-Q2743,2)+INDEX(Ci,$P2743,3)*3*POWER(Q2743,2)*(1-Q2743)+INDEX(Ci,$P2743,4)*POWER(Q2743,3))</f>
        <v>1855.2893516173187</v>
      </c>
      <c r="S2743" s="3">
        <f t="shared" si="719"/>
        <v>1752.630050659182</v>
      </c>
      <c r="T2743" s="3">
        <f t="shared" ca="1" si="720"/>
        <v>102.65930095813678</v>
      </c>
      <c r="U2743" s="3">
        <f t="shared" ca="1" si="728"/>
        <v>102.65930095813678</v>
      </c>
      <c r="W2743" s="34">
        <f t="shared" si="721"/>
        <v>12</v>
      </c>
      <c r="X2743" s="73" t="b">
        <f>COUNTIF('Power Curve'!$D$2:$D$31,W2743)&gt;0</f>
        <v>1</v>
      </c>
      <c r="Y2743" s="73" t="b">
        <f t="shared" si="722"/>
        <v>0</v>
      </c>
      <c r="Z2743" s="73" t="b">
        <f t="shared" si="729"/>
        <v>1</v>
      </c>
      <c r="AA2743" s="34" t="str">
        <f t="shared" si="723"/>
        <v>Outer</v>
      </c>
      <c r="AB2743" s="35" t="str">
        <f t="shared" si="730"/>
        <v>1.1-1.2</v>
      </c>
      <c r="AC2743" s="36" t="str">
        <f t="shared" si="724"/>
        <v>23-24</v>
      </c>
      <c r="AD2743" s="36" t="str">
        <f t="shared" si="725"/>
        <v>Mar</v>
      </c>
      <c r="AE2743" s="35" t="str">
        <f t="shared" si="726"/>
        <v>285-295</v>
      </c>
      <c r="AF2743" s="36" t="str">
        <f t="shared" si="727"/>
        <v>HWS-HTI</v>
      </c>
    </row>
    <row r="2744" spans="5:32" x14ac:dyDescent="0.3">
      <c r="E2744" s="12">
        <v>40994.972222222219</v>
      </c>
      <c r="F2744" s="16">
        <v>11.11</v>
      </c>
      <c r="G2744" s="16">
        <v>1800.7800140380909</v>
      </c>
      <c r="H2744" s="29">
        <v>1.1903557974470875</v>
      </c>
      <c r="I2744" s="26">
        <v>285.8</v>
      </c>
      <c r="J2744" s="30">
        <v>0.10621062106210621</v>
      </c>
      <c r="K2744" s="31">
        <v>0.16544824563199576</v>
      </c>
      <c r="L2744" s="108">
        <f ca="1">REWS!R2744</f>
        <v>11.037015039256479</v>
      </c>
      <c r="M2744" s="22">
        <f t="shared" si="714"/>
        <v>11.004262960804798</v>
      </c>
      <c r="N2744" s="22">
        <f t="shared" ca="1" si="715"/>
        <v>10.931972618752079</v>
      </c>
      <c r="O2744" s="22">
        <f t="shared" si="716"/>
        <v>1.0587942898223359</v>
      </c>
      <c r="P2744" s="81">
        <f t="shared" ca="1" si="717"/>
        <v>11</v>
      </c>
      <c r="Q2744" s="22">
        <f t="shared" ca="1" si="718"/>
        <v>0.95307931675089885</v>
      </c>
      <c r="R2744" s="3">
        <f ca="1">IF(N2744&gt;'Power Curve'!$C$37,0,INDEX(Ci,$P2744,1)*POWER(1-Q2744,3)+INDEX(Ci,$P2744,2)*3*Q2744*POWER(1-Q2744,2)+INDEX(Ci,$P2744,3)*3*POWER(Q2744,2)*(1-Q2744)+INDEX(Ci,$P2744,4)*POWER(Q2744,3))</f>
        <v>1767.3621303022917</v>
      </c>
      <c r="S2744" s="3">
        <f t="shared" si="719"/>
        <v>1800.7800140380909</v>
      </c>
      <c r="T2744" s="3">
        <f t="shared" ca="1" si="720"/>
        <v>-33.417883735799251</v>
      </c>
      <c r="U2744" s="3">
        <f t="shared" ca="1" si="728"/>
        <v>33.417883735799251</v>
      </c>
      <c r="W2744" s="34">
        <f t="shared" si="721"/>
        <v>11</v>
      </c>
      <c r="X2744" s="73" t="b">
        <f>COUNTIF('Power Curve'!$D$2:$D$31,W2744)&gt;0</f>
        <v>1</v>
      </c>
      <c r="Y2744" s="73" t="b">
        <f t="shared" si="722"/>
        <v>0</v>
      </c>
      <c r="Z2744" s="73" t="b">
        <f t="shared" si="729"/>
        <v>1</v>
      </c>
      <c r="AA2744" s="34" t="str">
        <f t="shared" si="723"/>
        <v>Inner</v>
      </c>
      <c r="AB2744" s="35" t="str">
        <f t="shared" si="730"/>
        <v>1.0-1.1</v>
      </c>
      <c r="AC2744" s="36" t="str">
        <f t="shared" si="724"/>
        <v>23-24</v>
      </c>
      <c r="AD2744" s="36" t="str">
        <f t="shared" si="725"/>
        <v>Mar</v>
      </c>
      <c r="AE2744" s="35" t="str">
        <f t="shared" si="726"/>
        <v>285-295</v>
      </c>
      <c r="AF2744" s="36" t="str">
        <f t="shared" si="727"/>
        <v>Inner-TI</v>
      </c>
    </row>
    <row r="2745" spans="5:32" x14ac:dyDescent="0.3">
      <c r="E2745" s="12">
        <v>40994.979166666664</v>
      </c>
      <c r="F2745" s="16">
        <v>11.2</v>
      </c>
      <c r="G2745" s="16">
        <v>1869.4100036621139</v>
      </c>
      <c r="H2745" s="29">
        <v>1.1907151873923534</v>
      </c>
      <c r="I2745" s="26">
        <v>282.89999999999998</v>
      </c>
      <c r="J2745" s="30">
        <v>0.13125000000000001</v>
      </c>
      <c r="K2745" s="31">
        <v>0.18707093195538485</v>
      </c>
      <c r="L2745" s="108">
        <f ca="1">REWS!R2745</f>
        <v>11.140317362542699</v>
      </c>
      <c r="M2745" s="22">
        <f t="shared" si="714"/>
        <v>11.094522726140328</v>
      </c>
      <c r="N2745" s="22">
        <f t="shared" ca="1" si="715"/>
        <v>11.035402156709434</v>
      </c>
      <c r="O2745" s="22">
        <f t="shared" si="716"/>
        <v>1.0727442275144907</v>
      </c>
      <c r="P2745" s="81">
        <f t="shared" ca="1" si="717"/>
        <v>12</v>
      </c>
      <c r="Q2745" s="22">
        <f t="shared" ca="1" si="718"/>
        <v>5.3056097609082323E-2</v>
      </c>
      <c r="R2745" s="3">
        <f ca="1">IF(N2745&gt;'Power Curve'!$C$37,0,INDEX(Ci,$P2745,1)*POWER(1-Q2745,3)+INDEX(Ci,$P2745,2)*3*Q2745*POWER(1-Q2745,2)+INDEX(Ci,$P2745,3)*3*POWER(Q2745,2)*(1-Q2745)+INDEX(Ci,$P2745,4)*POWER(Q2745,3))</f>
        <v>1785.7934005313309</v>
      </c>
      <c r="S2745" s="3">
        <f t="shared" si="719"/>
        <v>1869.4100036621139</v>
      </c>
      <c r="T2745" s="3">
        <f t="shared" ca="1" si="720"/>
        <v>-83.616603130783005</v>
      </c>
      <c r="U2745" s="3">
        <f t="shared" ca="1" si="728"/>
        <v>83.616603130783005</v>
      </c>
      <c r="W2745" s="34">
        <f t="shared" si="721"/>
        <v>11</v>
      </c>
      <c r="X2745" s="73" t="b">
        <f>COUNTIF('Power Curve'!$D$2:$D$31,W2745)&gt;0</f>
        <v>1</v>
      </c>
      <c r="Y2745" s="73" t="b">
        <f t="shared" si="722"/>
        <v>0</v>
      </c>
      <c r="Z2745" s="73" t="b">
        <f t="shared" si="729"/>
        <v>1</v>
      </c>
      <c r="AA2745" s="34" t="str">
        <f t="shared" si="723"/>
        <v>Inner</v>
      </c>
      <c r="AB2745" s="35" t="str">
        <f t="shared" si="730"/>
        <v>1.0-1.1</v>
      </c>
      <c r="AC2745" s="36" t="str">
        <f t="shared" si="724"/>
        <v>23-24</v>
      </c>
      <c r="AD2745" s="36" t="str">
        <f t="shared" si="725"/>
        <v>Mar</v>
      </c>
      <c r="AE2745" s="35" t="str">
        <f t="shared" si="726"/>
        <v>275-285</v>
      </c>
      <c r="AF2745" s="36" t="str">
        <f t="shared" si="727"/>
        <v>Inner-TI</v>
      </c>
    </row>
    <row r="2746" spans="5:32" x14ac:dyDescent="0.3">
      <c r="E2746" s="12">
        <v>40994.986111111109</v>
      </c>
      <c r="F2746" s="16">
        <v>11.19</v>
      </c>
      <c r="G2746" s="16">
        <v>1795.8800354003929</v>
      </c>
      <c r="H2746" s="29">
        <v>1.1907584169179124</v>
      </c>
      <c r="I2746" s="26">
        <v>282.7</v>
      </c>
      <c r="J2746" s="30">
        <v>0.13315460232350312</v>
      </c>
      <c r="K2746" s="31">
        <v>0.15200707462736318</v>
      </c>
      <c r="L2746" s="108">
        <f ca="1">REWS!R2746</f>
        <v>11.085442516761338</v>
      </c>
      <c r="M2746" s="22">
        <f t="shared" si="714"/>
        <v>11.084751044888208</v>
      </c>
      <c r="N2746" s="22">
        <f t="shared" ca="1" si="715"/>
        <v>10.981176990233996</v>
      </c>
      <c r="O2746" s="22">
        <f t="shared" si="716"/>
        <v>1.071233982677182</v>
      </c>
      <c r="P2746" s="81">
        <f t="shared" ca="1" si="717"/>
        <v>12</v>
      </c>
      <c r="Q2746" s="22">
        <f t="shared" ca="1" si="718"/>
        <v>8.2617984069777769E-4</v>
      </c>
      <c r="R2746" s="3">
        <f ca="1">IF(N2746&gt;'Power Curve'!$C$37,0,INDEX(Ci,$P2746,1)*POWER(1-Q2746,3)+INDEX(Ci,$P2746,2)*3*Q2746*POWER(1-Q2746,2)+INDEX(Ci,$P2746,3)*3*POWER(Q2746,2)*(1-Q2746)+INDEX(Ci,$P2746,4)*POWER(Q2746,3))</f>
        <v>1776.2629535539747</v>
      </c>
      <c r="S2746" s="3">
        <f t="shared" si="719"/>
        <v>1795.8800354003929</v>
      </c>
      <c r="T2746" s="3">
        <f t="shared" ca="1" si="720"/>
        <v>-19.617081846418159</v>
      </c>
      <c r="U2746" s="3">
        <f t="shared" ca="1" si="728"/>
        <v>19.617081846418159</v>
      </c>
      <c r="W2746" s="34">
        <f t="shared" si="721"/>
        <v>11</v>
      </c>
      <c r="X2746" s="73" t="b">
        <f>COUNTIF('Power Curve'!$D$2:$D$31,W2746)&gt;0</f>
        <v>1</v>
      </c>
      <c r="Y2746" s="73" t="b">
        <f t="shared" si="722"/>
        <v>0</v>
      </c>
      <c r="Z2746" s="73" t="b">
        <f t="shared" si="729"/>
        <v>1</v>
      </c>
      <c r="AA2746" s="34" t="str">
        <f t="shared" si="723"/>
        <v>Inner</v>
      </c>
      <c r="AB2746" s="35" t="str">
        <f t="shared" si="730"/>
        <v>1.0-1.1</v>
      </c>
      <c r="AC2746" s="36" t="str">
        <f t="shared" si="724"/>
        <v>23-24</v>
      </c>
      <c r="AD2746" s="36" t="str">
        <f t="shared" si="725"/>
        <v>Mar</v>
      </c>
      <c r="AE2746" s="35" t="str">
        <f t="shared" si="726"/>
        <v>275-285</v>
      </c>
      <c r="AF2746" s="36" t="str">
        <f t="shared" si="727"/>
        <v>Inner-TI</v>
      </c>
    </row>
    <row r="2747" spans="5:32" x14ac:dyDescent="0.3">
      <c r="E2747" s="12">
        <v>40994.993055555555</v>
      </c>
      <c r="F2747" s="16">
        <v>10.35</v>
      </c>
      <c r="G2747" s="16">
        <v>1739.200057983398</v>
      </c>
      <c r="H2747" s="29">
        <v>1.1912908555607282</v>
      </c>
      <c r="I2747" s="26">
        <v>281.3</v>
      </c>
      <c r="J2747" s="30">
        <v>0.12173913043478261</v>
      </c>
      <c r="K2747" s="31">
        <v>0.135603368551095</v>
      </c>
      <c r="L2747" s="108">
        <f ca="1">REWS!R2747</f>
        <v>10.224070208333293</v>
      </c>
      <c r="M2747" s="22">
        <f t="shared" si="714"/>
        <v>10.254179674997214</v>
      </c>
      <c r="N2747" s="22">
        <f t="shared" ca="1" si="715"/>
        <v>10.129415741645969</v>
      </c>
      <c r="O2747" s="22">
        <f t="shared" si="716"/>
        <v>0.94286650004750783</v>
      </c>
      <c r="P2747" s="81">
        <f t="shared" ca="1" si="717"/>
        <v>11</v>
      </c>
      <c r="Q2747" s="22">
        <f t="shared" ca="1" si="718"/>
        <v>0.17419324739090253</v>
      </c>
      <c r="R2747" s="3">
        <f ca="1">IF(N2747&gt;'Power Curve'!$C$37,0,INDEX(Ci,$P2747,1)*POWER(1-Q2747,3)+INDEX(Ci,$P2747,2)*3*Q2747*POWER(1-Q2747,2)+INDEX(Ci,$P2747,3)*3*POWER(Q2747,2)*(1-Q2747)+INDEX(Ci,$P2747,4)*POWER(Q2747,3))</f>
        <v>1570.4449606806272</v>
      </c>
      <c r="S2747" s="3">
        <f t="shared" si="719"/>
        <v>1739.200057983398</v>
      </c>
      <c r="T2747" s="3">
        <f t="shared" ca="1" si="720"/>
        <v>-168.75509730277076</v>
      </c>
      <c r="U2747" s="3">
        <f t="shared" ca="1" si="728"/>
        <v>168.75509730277076</v>
      </c>
      <c r="W2747" s="34">
        <f t="shared" si="721"/>
        <v>10</v>
      </c>
      <c r="X2747" s="73" t="b">
        <f>COUNTIF('Power Curve'!$D$2:$D$31,W2747)&gt;0</f>
        <v>1</v>
      </c>
      <c r="Y2747" s="73" t="b">
        <f t="shared" si="722"/>
        <v>0</v>
      </c>
      <c r="Z2747" s="73" t="b">
        <f t="shared" si="729"/>
        <v>1</v>
      </c>
      <c r="AA2747" s="34" t="str">
        <f t="shared" si="723"/>
        <v>Inner</v>
      </c>
      <c r="AB2747" s="35" t="str">
        <f t="shared" si="730"/>
        <v>0.9-1.0</v>
      </c>
      <c r="AC2747" s="36" t="str">
        <f t="shared" si="724"/>
        <v>23-24</v>
      </c>
      <c r="AD2747" s="36" t="str">
        <f t="shared" si="725"/>
        <v>Mar</v>
      </c>
      <c r="AE2747" s="35" t="str">
        <f t="shared" si="726"/>
        <v>275-285</v>
      </c>
      <c r="AF2747" s="36" t="str">
        <f t="shared" si="727"/>
        <v>Inner-TI</v>
      </c>
    </row>
    <row r="2748" spans="5:32" x14ac:dyDescent="0.3">
      <c r="E2748" s="12">
        <v>40995</v>
      </c>
      <c r="F2748" s="16">
        <v>10.59</v>
      </c>
      <c r="G2748" s="16">
        <v>1713.240051269531</v>
      </c>
      <c r="H2748" s="29">
        <v>1.1910746034332917</v>
      </c>
      <c r="I2748" s="26">
        <v>278.8</v>
      </c>
      <c r="J2748" s="30">
        <v>9.9150141643059492E-2</v>
      </c>
      <c r="K2748" s="31">
        <v>0.17931758810232284</v>
      </c>
      <c r="L2748" s="108">
        <f ca="1">REWS!R2748</f>
        <v>10.532324135162236</v>
      </c>
      <c r="M2748" s="22">
        <f t="shared" si="714"/>
        <v>10.491322856153255</v>
      </c>
      <c r="N2748" s="22">
        <f t="shared" ca="1" si="715"/>
        <v>10.434184412430795</v>
      </c>
      <c r="O2748" s="22">
        <f t="shared" si="716"/>
        <v>0.97951774314512274</v>
      </c>
      <c r="P2748" s="81">
        <f t="shared" ca="1" si="717"/>
        <v>11</v>
      </c>
      <c r="Q2748" s="22">
        <f t="shared" ca="1" si="718"/>
        <v>0.469972996868121</v>
      </c>
      <c r="R2748" s="3">
        <f ca="1">IF(N2748&gt;'Power Curve'!$C$37,0,INDEX(Ci,$P2748,1)*POWER(1-Q2748,3)+INDEX(Ci,$P2748,2)*3*Q2748*POWER(1-Q2748,2)+INDEX(Ci,$P2748,3)*3*POWER(Q2748,2)*(1-Q2748)+INDEX(Ci,$P2748,4)*POWER(Q2748,3))</f>
        <v>1654.0221475621956</v>
      </c>
      <c r="S2748" s="3">
        <f t="shared" si="719"/>
        <v>1713.240051269531</v>
      </c>
      <c r="T2748" s="3">
        <f t="shared" ca="1" si="720"/>
        <v>-59.217903707335381</v>
      </c>
      <c r="U2748" s="3">
        <f t="shared" ca="1" si="728"/>
        <v>59.217903707335381</v>
      </c>
      <c r="W2748" s="34">
        <f t="shared" si="721"/>
        <v>10</v>
      </c>
      <c r="X2748" s="73" t="b">
        <f>COUNTIF('Power Curve'!$D$2:$D$31,W2748)&gt;0</f>
        <v>1</v>
      </c>
      <c r="Y2748" s="73" t="b">
        <f t="shared" si="722"/>
        <v>0</v>
      </c>
      <c r="Z2748" s="73" t="b">
        <f t="shared" si="729"/>
        <v>1</v>
      </c>
      <c r="AA2748" s="34" t="str">
        <f t="shared" si="723"/>
        <v>Outer</v>
      </c>
      <c r="AB2748" s="35" t="str">
        <f t="shared" si="730"/>
        <v>0.9-1.0</v>
      </c>
      <c r="AC2748" s="36" t="str">
        <f t="shared" si="724"/>
        <v>0-1</v>
      </c>
      <c r="AD2748" s="36" t="str">
        <f t="shared" si="725"/>
        <v>Mar</v>
      </c>
      <c r="AE2748" s="35" t="str">
        <f t="shared" si="726"/>
        <v>275-285</v>
      </c>
      <c r="AF2748" s="36" t="str">
        <f t="shared" si="727"/>
        <v>HWS-LTI</v>
      </c>
    </row>
    <row r="2749" spans="5:32" x14ac:dyDescent="0.3">
      <c r="E2749" s="12">
        <v>40995.006944444445</v>
      </c>
      <c r="F2749" s="16">
        <v>11.03</v>
      </c>
      <c r="G2749" s="16">
        <v>1755.1000061035161</v>
      </c>
      <c r="H2749" s="29">
        <v>1.1909448898382189</v>
      </c>
      <c r="I2749" s="26">
        <v>279</v>
      </c>
      <c r="J2749" s="30">
        <v>0.13236627379873073</v>
      </c>
      <c r="K2749" s="31">
        <v>0.19665330210555418</v>
      </c>
      <c r="L2749" s="108">
        <f ca="1">REWS!R2749</f>
        <v>11.010128475105608</v>
      </c>
      <c r="M2749" s="22">
        <f t="shared" si="714"/>
        <v>10.926826266306813</v>
      </c>
      <c r="N2749" s="22">
        <f t="shared" ca="1" si="715"/>
        <v>10.907140618059524</v>
      </c>
      <c r="O2749" s="22">
        <f t="shared" si="716"/>
        <v>1.0468261990643146</v>
      </c>
      <c r="P2749" s="81">
        <f t="shared" ca="1" si="717"/>
        <v>11</v>
      </c>
      <c r="Q2749" s="22">
        <f t="shared" ca="1" si="718"/>
        <v>0.92897971712686878</v>
      </c>
      <c r="R2749" s="3">
        <f ca="1">IF(N2749&gt;'Power Curve'!$C$37,0,INDEX(Ci,$P2749,1)*POWER(1-Q2749,3)+INDEX(Ci,$P2749,2)*3*Q2749*POWER(1-Q2749,2)+INDEX(Ci,$P2749,3)*3*POWER(Q2749,2)*(1-Q2749)+INDEX(Ci,$P2749,4)*POWER(Q2749,3))</f>
        <v>1762.684781686206</v>
      </c>
      <c r="S2749" s="3">
        <f t="shared" si="719"/>
        <v>1755.1000061035161</v>
      </c>
      <c r="T2749" s="3">
        <f t="shared" ca="1" si="720"/>
        <v>7.584775582689872</v>
      </c>
      <c r="U2749" s="3">
        <f t="shared" ca="1" si="728"/>
        <v>7.584775582689872</v>
      </c>
      <c r="W2749" s="34">
        <f t="shared" si="721"/>
        <v>11</v>
      </c>
      <c r="X2749" s="73" t="b">
        <f>COUNTIF('Power Curve'!$D$2:$D$31,W2749)&gt;0</f>
        <v>1</v>
      </c>
      <c r="Y2749" s="73" t="b">
        <f t="shared" si="722"/>
        <v>0</v>
      </c>
      <c r="Z2749" s="73" t="b">
        <f t="shared" si="729"/>
        <v>1</v>
      </c>
      <c r="AA2749" s="34" t="str">
        <f t="shared" si="723"/>
        <v>Inner</v>
      </c>
      <c r="AB2749" s="35" t="str">
        <f t="shared" si="730"/>
        <v>1.0-1.1</v>
      </c>
      <c r="AC2749" s="36" t="str">
        <f t="shared" si="724"/>
        <v>0-1</v>
      </c>
      <c r="AD2749" s="36" t="str">
        <f t="shared" si="725"/>
        <v>Mar</v>
      </c>
      <c r="AE2749" s="35" t="str">
        <f t="shared" si="726"/>
        <v>275-285</v>
      </c>
      <c r="AF2749" s="36" t="str">
        <f t="shared" si="727"/>
        <v>Inner-TI</v>
      </c>
    </row>
    <row r="2750" spans="5:32" x14ac:dyDescent="0.3">
      <c r="E2750" s="12">
        <v>40995.013888888891</v>
      </c>
      <c r="F2750" s="16">
        <v>11.62</v>
      </c>
      <c r="G2750" s="16">
        <v>1933.3200378417969</v>
      </c>
      <c r="H2750" s="29">
        <v>1.1909448898382189</v>
      </c>
      <c r="I2750" s="26">
        <v>283.10000000000002</v>
      </c>
      <c r="J2750" s="30">
        <v>8.0895008605851984E-2</v>
      </c>
      <c r="K2750" s="31">
        <v>0.17229819339605076</v>
      </c>
      <c r="L2750" s="108">
        <f ca="1">REWS!R2750</f>
        <v>11.483280789611474</v>
      </c>
      <c r="M2750" s="22">
        <f t="shared" si="714"/>
        <v>11.511307453715791</v>
      </c>
      <c r="N2750" s="22">
        <f t="shared" ca="1" si="715"/>
        <v>11.375867103835276</v>
      </c>
      <c r="O2750" s="22">
        <f t="shared" si="716"/>
        <v>1.1371596507000725</v>
      </c>
      <c r="P2750" s="81">
        <f t="shared" ca="1" si="717"/>
        <v>12</v>
      </c>
      <c r="Q2750" s="22">
        <f t="shared" ca="1" si="718"/>
        <v>0.3809934253709939</v>
      </c>
      <c r="R2750" s="3">
        <f ca="1">IF(N2750&gt;'Power Curve'!$C$37,0,INDEX(Ci,$P2750,1)*POWER(1-Q2750,3)+INDEX(Ci,$P2750,2)*3*Q2750*POWER(1-Q2750,2)+INDEX(Ci,$P2750,3)*3*POWER(Q2750,2)*(1-Q2750)+INDEX(Ci,$P2750,4)*POWER(Q2750,3))</f>
        <v>1843.1980279750455</v>
      </c>
      <c r="S2750" s="3">
        <f t="shared" si="719"/>
        <v>1933.3200378417969</v>
      </c>
      <c r="T2750" s="3">
        <f t="shared" ca="1" si="720"/>
        <v>-90.122009866751341</v>
      </c>
      <c r="U2750" s="3">
        <f t="shared" ca="1" si="728"/>
        <v>90.122009866751341</v>
      </c>
      <c r="W2750" s="34">
        <f t="shared" si="721"/>
        <v>12</v>
      </c>
      <c r="X2750" s="73" t="b">
        <f>COUNTIF('Power Curve'!$D$2:$D$31,W2750)&gt;0</f>
        <v>1</v>
      </c>
      <c r="Y2750" s="73" t="b">
        <f t="shared" si="722"/>
        <v>0</v>
      </c>
      <c r="Z2750" s="73" t="b">
        <f t="shared" si="729"/>
        <v>1</v>
      </c>
      <c r="AA2750" s="34" t="str">
        <f t="shared" si="723"/>
        <v>Outer</v>
      </c>
      <c r="AB2750" s="35" t="str">
        <f t="shared" si="730"/>
        <v>1.1-1.2</v>
      </c>
      <c r="AC2750" s="36" t="str">
        <f t="shared" si="724"/>
        <v>0-1</v>
      </c>
      <c r="AD2750" s="36" t="str">
        <f t="shared" si="725"/>
        <v>Mar</v>
      </c>
      <c r="AE2750" s="35" t="str">
        <f t="shared" si="726"/>
        <v>275-285</v>
      </c>
      <c r="AF2750" s="36" t="str">
        <f t="shared" si="727"/>
        <v>HWS-LTI</v>
      </c>
    </row>
    <row r="2751" spans="5:32" x14ac:dyDescent="0.3">
      <c r="E2751" s="12">
        <v>40995.020833333336</v>
      </c>
      <c r="F2751" s="16">
        <v>11.54</v>
      </c>
      <c r="G2751" s="16">
        <v>1922.339965820318</v>
      </c>
      <c r="H2751" s="29">
        <v>1.1911745589322782</v>
      </c>
      <c r="I2751" s="26">
        <v>284.2</v>
      </c>
      <c r="J2751" s="30">
        <v>8.058925476603121E-2</v>
      </c>
      <c r="K2751" s="31">
        <v>0.22568676873820187</v>
      </c>
      <c r="L2751" s="108">
        <f ca="1">REWS!R2751</f>
        <v>11.440888558061951</v>
      </c>
      <c r="M2751" s="22">
        <f t="shared" si="714"/>
        <v>11.432790595896659</v>
      </c>
      <c r="N2751" s="22">
        <f t="shared" ca="1" si="715"/>
        <v>11.334599923337295</v>
      </c>
      <c r="O2751" s="22">
        <f t="shared" si="716"/>
        <v>1.1250246172187754</v>
      </c>
      <c r="P2751" s="81">
        <f t="shared" ca="1" si="717"/>
        <v>12</v>
      </c>
      <c r="Q2751" s="22">
        <f t="shared" ca="1" si="718"/>
        <v>0.34124469643128857</v>
      </c>
      <c r="R2751" s="3">
        <f ca="1">IF(N2751&gt;'Power Curve'!$C$37,0,INDEX(Ci,$P2751,1)*POWER(1-Q2751,3)+INDEX(Ci,$P2751,2)*3*Q2751*POWER(1-Q2751,2)+INDEX(Ci,$P2751,3)*3*POWER(Q2751,2)*(1-Q2751)+INDEX(Ci,$P2751,4)*POWER(Q2751,3))</f>
        <v>1836.6167069178873</v>
      </c>
      <c r="S2751" s="3">
        <f t="shared" si="719"/>
        <v>1922.339965820318</v>
      </c>
      <c r="T2751" s="3">
        <f t="shared" ca="1" si="720"/>
        <v>-85.723258902430644</v>
      </c>
      <c r="U2751" s="3">
        <f t="shared" ca="1" si="728"/>
        <v>85.723258902430644</v>
      </c>
      <c r="W2751" s="34">
        <f t="shared" si="721"/>
        <v>11</v>
      </c>
      <c r="X2751" s="73" t="b">
        <f>COUNTIF('Power Curve'!$D$2:$D$31,W2751)&gt;0</f>
        <v>1</v>
      </c>
      <c r="Y2751" s="73" t="b">
        <f t="shared" si="722"/>
        <v>0</v>
      </c>
      <c r="Z2751" s="73" t="b">
        <f t="shared" si="729"/>
        <v>1</v>
      </c>
      <c r="AA2751" s="34" t="str">
        <f t="shared" si="723"/>
        <v>Outer</v>
      </c>
      <c r="AB2751" s="35" t="str">
        <f t="shared" si="730"/>
        <v>1.1-1.2</v>
      </c>
      <c r="AC2751" s="36" t="str">
        <f t="shared" si="724"/>
        <v>0-1</v>
      </c>
      <c r="AD2751" s="36" t="str">
        <f t="shared" si="725"/>
        <v>Mar</v>
      </c>
      <c r="AE2751" s="35" t="str">
        <f t="shared" si="726"/>
        <v>275-285</v>
      </c>
      <c r="AF2751" s="36" t="str">
        <f t="shared" si="727"/>
        <v>HWS-LTI</v>
      </c>
    </row>
    <row r="2752" spans="5:32" x14ac:dyDescent="0.3">
      <c r="E2752" s="12">
        <v>40995.027777777781</v>
      </c>
      <c r="F2752" s="16">
        <v>11.44</v>
      </c>
      <c r="G2752" s="16">
        <v>1939.1899566650391</v>
      </c>
      <c r="H2752" s="29">
        <v>1.1908584298030498</v>
      </c>
      <c r="I2752" s="26">
        <v>283.89999999999998</v>
      </c>
      <c r="J2752" s="30">
        <v>8.6538461538461536E-2</v>
      </c>
      <c r="K2752" s="31">
        <v>0.19521787751724223</v>
      </c>
      <c r="L2752" s="108">
        <f ca="1">REWS!R2752</f>
        <v>11.412468719270127</v>
      </c>
      <c r="M2752" s="22">
        <f t="shared" si="714"/>
        <v>11.332716902361504</v>
      </c>
      <c r="N2752" s="22">
        <f t="shared" ca="1" si="715"/>
        <v>11.305443807040604</v>
      </c>
      <c r="O2752" s="22">
        <f t="shared" si="716"/>
        <v>1.1095579052873885</v>
      </c>
      <c r="P2752" s="81">
        <f t="shared" ca="1" si="717"/>
        <v>12</v>
      </c>
      <c r="Q2752" s="22">
        <f t="shared" ca="1" si="718"/>
        <v>0.31316139755729733</v>
      </c>
      <c r="R2752" s="3">
        <f ca="1">IF(N2752&gt;'Power Curve'!$C$37,0,INDEX(Ci,$P2752,1)*POWER(1-Q2752,3)+INDEX(Ci,$P2752,2)*3*Q2752*POWER(1-Q2752,2)+INDEX(Ci,$P2752,3)*3*POWER(Q2752,2)*(1-Q2752)+INDEX(Ci,$P2752,4)*POWER(Q2752,3))</f>
        <v>1831.884811128042</v>
      </c>
      <c r="S2752" s="3">
        <f t="shared" si="719"/>
        <v>1939.1899566650391</v>
      </c>
      <c r="T2752" s="3">
        <f t="shared" ca="1" si="720"/>
        <v>-107.30514553699709</v>
      </c>
      <c r="U2752" s="3">
        <f t="shared" ca="1" si="728"/>
        <v>107.30514553699709</v>
      </c>
      <c r="W2752" s="34">
        <f t="shared" si="721"/>
        <v>11</v>
      </c>
      <c r="X2752" s="73" t="b">
        <f>COUNTIF('Power Curve'!$D$2:$D$31,W2752)&gt;0</f>
        <v>1</v>
      </c>
      <c r="Y2752" s="73" t="b">
        <f t="shared" si="722"/>
        <v>0</v>
      </c>
      <c r="Z2752" s="73" t="b">
        <f t="shared" si="729"/>
        <v>1</v>
      </c>
      <c r="AA2752" s="34" t="str">
        <f t="shared" si="723"/>
        <v>Outer</v>
      </c>
      <c r="AB2752" s="35" t="str">
        <f t="shared" si="730"/>
        <v>1.1-1.2</v>
      </c>
      <c r="AC2752" s="36" t="str">
        <f t="shared" si="724"/>
        <v>0-1</v>
      </c>
      <c r="AD2752" s="36" t="str">
        <f t="shared" si="725"/>
        <v>Mar</v>
      </c>
      <c r="AE2752" s="35" t="str">
        <f t="shared" si="726"/>
        <v>275-285</v>
      </c>
      <c r="AF2752" s="36" t="str">
        <f t="shared" si="727"/>
        <v>HWS-LTI</v>
      </c>
    </row>
    <row r="2753" spans="5:32" x14ac:dyDescent="0.3">
      <c r="E2753" s="12">
        <v>40995.034722222219</v>
      </c>
      <c r="F2753" s="16">
        <v>11.91</v>
      </c>
      <c r="G2753" s="16">
        <v>1941.5200347900391</v>
      </c>
      <c r="H2753" s="29">
        <v>1.1909448898382189</v>
      </c>
      <c r="I2753" s="26">
        <v>282.39999999999998</v>
      </c>
      <c r="J2753" s="30">
        <v>0.10243492863140218</v>
      </c>
      <c r="K2753" s="31">
        <v>0.25730542376999221</v>
      </c>
      <c r="L2753" s="108">
        <f ca="1">REWS!R2753</f>
        <v>11.837436909127272</v>
      </c>
      <c r="M2753" s="22">
        <f t="shared" si="714"/>
        <v>11.798594817018509</v>
      </c>
      <c r="N2753" s="22">
        <f t="shared" ca="1" si="715"/>
        <v>11.726710475467055</v>
      </c>
      <c r="O2753" s="22">
        <f t="shared" si="716"/>
        <v>1.1815608387922247</v>
      </c>
      <c r="P2753" s="81">
        <f t="shared" ca="1" si="717"/>
        <v>12</v>
      </c>
      <c r="Q2753" s="22">
        <f t="shared" ca="1" si="718"/>
        <v>0.71892729705787484</v>
      </c>
      <c r="R2753" s="3">
        <f ca="1">IF(N2753&gt;'Power Curve'!$C$37,0,INDEX(Ci,$P2753,1)*POWER(1-Q2753,3)+INDEX(Ci,$P2753,2)*3*Q2753*POWER(1-Q2753,2)+INDEX(Ci,$P2753,3)*3*POWER(Q2753,2)*(1-Q2753)+INDEX(Ci,$P2753,4)*POWER(Q2753,3))</f>
        <v>1891.6221993226955</v>
      </c>
      <c r="S2753" s="3">
        <f t="shared" si="719"/>
        <v>1941.5200347900391</v>
      </c>
      <c r="T2753" s="3">
        <f t="shared" ca="1" si="720"/>
        <v>-49.897835467343612</v>
      </c>
      <c r="U2753" s="3">
        <f t="shared" ca="1" si="728"/>
        <v>49.897835467343612</v>
      </c>
      <c r="W2753" s="34">
        <f t="shared" si="721"/>
        <v>12</v>
      </c>
      <c r="X2753" s="73" t="b">
        <f>COUNTIF('Power Curve'!$D$2:$D$31,W2753)&gt;0</f>
        <v>1</v>
      </c>
      <c r="Y2753" s="73" t="b">
        <f t="shared" si="722"/>
        <v>0</v>
      </c>
      <c r="Z2753" s="73" t="b">
        <f t="shared" si="729"/>
        <v>1</v>
      </c>
      <c r="AA2753" s="34" t="str">
        <f t="shared" si="723"/>
        <v>Inner</v>
      </c>
      <c r="AB2753" s="35" t="str">
        <f t="shared" si="730"/>
        <v>1.1-1.2</v>
      </c>
      <c r="AC2753" s="36" t="str">
        <f t="shared" si="724"/>
        <v>0-1</v>
      </c>
      <c r="AD2753" s="36" t="str">
        <f t="shared" si="725"/>
        <v>Mar</v>
      </c>
      <c r="AE2753" s="35" t="str">
        <f t="shared" si="726"/>
        <v>275-285</v>
      </c>
      <c r="AF2753" s="36" t="str">
        <f t="shared" si="727"/>
        <v>Inner-TI</v>
      </c>
    </row>
    <row r="2754" spans="5:32" x14ac:dyDescent="0.3">
      <c r="E2754" s="12">
        <v>40995.041666666664</v>
      </c>
      <c r="F2754" s="16">
        <v>12.48</v>
      </c>
      <c r="G2754" s="16">
        <v>1973.389999389648</v>
      </c>
      <c r="H2754" s="29">
        <v>1.1908584298030498</v>
      </c>
      <c r="I2754" s="26">
        <v>284.10000000000002</v>
      </c>
      <c r="J2754" s="30">
        <v>8.6538461538461536E-2</v>
      </c>
      <c r="K2754" s="31">
        <v>0.18926616364435903</v>
      </c>
      <c r="L2754" s="108">
        <f ca="1">REWS!R2754</f>
        <v>12.448637078474327</v>
      </c>
      <c r="M2754" s="22">
        <f t="shared" si="714"/>
        <v>12.362963893485277</v>
      </c>
      <c r="N2754" s="22">
        <f t="shared" ca="1" si="715"/>
        <v>12.331895090086551</v>
      </c>
      <c r="O2754" s="22">
        <f t="shared" si="716"/>
        <v>1.2687858988488712</v>
      </c>
      <c r="P2754" s="81">
        <f t="shared" ca="1" si="717"/>
        <v>13</v>
      </c>
      <c r="Q2754" s="22">
        <f t="shared" ca="1" si="718"/>
        <v>0.32261432488550579</v>
      </c>
      <c r="R2754" s="3">
        <f ca="1">IF(N2754&gt;'Power Curve'!$C$37,0,INDEX(Ci,$P2754,1)*POWER(1-Q2754,3)+INDEX(Ci,$P2754,2)*3*Q2754*POWER(1-Q2754,2)+INDEX(Ci,$P2754,3)*3*POWER(Q2754,2)*(1-Q2754)+INDEX(Ci,$P2754,4)*POWER(Q2754,3))</f>
        <v>1932.384676671446</v>
      </c>
      <c r="S2754" s="3">
        <f t="shared" si="719"/>
        <v>1973.389999389648</v>
      </c>
      <c r="T2754" s="3">
        <f t="shared" ca="1" si="720"/>
        <v>-41.005322718202024</v>
      </c>
      <c r="U2754" s="3">
        <f t="shared" ca="1" si="728"/>
        <v>41.005322718202024</v>
      </c>
      <c r="W2754" s="34">
        <f t="shared" si="721"/>
        <v>12</v>
      </c>
      <c r="X2754" s="73" t="b">
        <f>COUNTIF('Power Curve'!$D$2:$D$31,W2754)&gt;0</f>
        <v>1</v>
      </c>
      <c r="Y2754" s="73" t="b">
        <f t="shared" si="722"/>
        <v>0</v>
      </c>
      <c r="Z2754" s="73" t="b">
        <f t="shared" si="729"/>
        <v>1</v>
      </c>
      <c r="AA2754" s="34" t="str">
        <f t="shared" si="723"/>
        <v>Outer</v>
      </c>
      <c r="AB2754" s="35" t="str">
        <f t="shared" si="730"/>
        <v>1.2-1.3</v>
      </c>
      <c r="AC2754" s="36" t="str">
        <f t="shared" si="724"/>
        <v>1-2</v>
      </c>
      <c r="AD2754" s="36" t="str">
        <f t="shared" si="725"/>
        <v>Mar</v>
      </c>
      <c r="AE2754" s="35" t="str">
        <f t="shared" si="726"/>
        <v>275-285</v>
      </c>
      <c r="AF2754" s="36" t="str">
        <f t="shared" si="727"/>
        <v>HWS-LTI</v>
      </c>
    </row>
    <row r="2755" spans="5:32" x14ac:dyDescent="0.3">
      <c r="E2755" s="12">
        <v>40995.048611111109</v>
      </c>
      <c r="F2755" s="16">
        <v>12.24</v>
      </c>
      <c r="G2755" s="16">
        <v>1977.300048828123</v>
      </c>
      <c r="H2755" s="29">
        <v>1.1911178475776356</v>
      </c>
      <c r="I2755" s="26">
        <v>286.10000000000002</v>
      </c>
      <c r="J2755" s="30">
        <v>7.7614379084967322E-2</v>
      </c>
      <c r="K2755" s="31">
        <v>0.30355480614388813</v>
      </c>
      <c r="L2755" s="108">
        <f ca="1">REWS!R2755</f>
        <v>12.099149242996738</v>
      </c>
      <c r="M2755" s="22">
        <f t="shared" ref="M2755:M2818" si="731">F2755*(H2755/Ref_Density)^(1/3)</f>
        <v>12.126094980149848</v>
      </c>
      <c r="N2755" s="22">
        <f t="shared" ref="N2755:N2818" ca="1" si="732">L2755*(H2755/Ref_Density)^(1/3)</f>
        <v>11.98655497545642</v>
      </c>
      <c r="O2755" s="22">
        <f t="shared" ref="O2755:O2818" si="733">(M2755-CutInWindSpeed)/(RatedWindSpeed-CutInWindSpeed)</f>
        <v>1.2321770447270561</v>
      </c>
      <c r="P2755" s="81">
        <f t="shared" ref="P2755:P2818" ca="1" si="734">COUNTIF(xa,"&lt;"&amp;N2755)</f>
        <v>12</v>
      </c>
      <c r="Q2755" s="22">
        <f t="shared" ref="Q2755:Q2818" ca="1" si="735">(N2755-INDEX(xa,$P2755))/(INDEX(xb,$P2755)-INDEX(xa,$P2755))</f>
        <v>0.96921065714970323</v>
      </c>
      <c r="R2755" s="3">
        <f ca="1">IF(N2755&gt;'Power Curve'!$C$37,0,INDEX(Ci,$P2755,1)*POWER(1-Q2755,3)+INDEX(Ci,$P2755,2)*3*Q2755*POWER(1-Q2755,2)+INDEX(Ci,$P2755,3)*3*POWER(Q2755,2)*(1-Q2755)+INDEX(Ci,$P2755,4)*POWER(Q2755,3))</f>
        <v>1915.1771415148444</v>
      </c>
      <c r="S2755" s="3">
        <f t="shared" ref="S2755:S2818" si="736">IF(Z2755,G2755,"")</f>
        <v>1977.300048828123</v>
      </c>
      <c r="T2755" s="3">
        <f t="shared" ref="T2755:T2818" ca="1" si="737">IF(Z2755,R2755-S2755,"")</f>
        <v>-62.122907313278574</v>
      </c>
      <c r="U2755" s="3">
        <f t="shared" ca="1" si="728"/>
        <v>62.122907313278574</v>
      </c>
      <c r="W2755" s="34">
        <f t="shared" ref="W2755:W2818" si="738">MROUND(M2755-Centre_First_Bin,Bin_Width)+Centre_First_Bin</f>
        <v>12</v>
      </c>
      <c r="X2755" s="73" t="b">
        <f>COUNTIF('Power Curve'!$D$2:$D$31,W2755)&gt;0</f>
        <v>1</v>
      </c>
      <c r="Y2755" s="73" t="b">
        <f t="shared" ref="Y2755:Y2818" si="739">(G2755&lt;0)</f>
        <v>0</v>
      </c>
      <c r="Z2755" s="73" t="b">
        <f t="shared" si="729"/>
        <v>1</v>
      </c>
      <c r="AA2755" s="34" t="str">
        <f t="shared" ref="AA2755:AA2818" si="740">IF(Z2755,IF(AND(J2755&gt;=LowerTurbLimit,J2755&lt;=UpperTurbLimit,K2755&gt;=LowerShearLimit,K2755&lt;=UpperShearLimit),"Inner","Outer"),"")</f>
        <v>Outer</v>
      </c>
      <c r="AB2755" s="35" t="str">
        <f t="shared" si="730"/>
        <v>1.2-1.3</v>
      </c>
      <c r="AC2755" s="36" t="str">
        <f t="shared" ref="AC2755:AC2818" si="741">IF(Z2755,HOUR(E2755)&amp;"-"&amp;HOUR(E2755)+1,"")</f>
        <v>1-2</v>
      </c>
      <c r="AD2755" s="36" t="str">
        <f t="shared" ref="AD2755:AD2818" si="742">IF(Z2755,TEXT(E2755,"mmm"),"")</f>
        <v>Mar</v>
      </c>
      <c r="AE2755" s="35" t="str">
        <f t="shared" ref="AE2755:AE2818" si="743">IF(Z2755,IF(OR(I2755&lt;5,I2755&gt;=355),"355-5",MROUND(I2755,10)-5&amp;"-"&amp;MROUND(I2755,10)+5),"")</f>
        <v>285-295</v>
      </c>
      <c r="AF2755" s="36" t="str">
        <f t="shared" ref="AF2755:AF2818" si="744">IF(Z2755,IF(O2755&lt;0.5,IF(J2755&lt;=LowerTurbLimit,"LWS-LTI",IF(J2755&gt;=UpperTurbLimit,"LWS-HTI","Inner-TI")),IF(J2755&lt;=LowerTurbLimit,"HWS-LTI",IF(J2755&gt;=UpperTurbLimit,"HWS-HTI","Inner-TI"))),"")</f>
        <v>HWS-LTI</v>
      </c>
    </row>
    <row r="2756" spans="5:32" x14ac:dyDescent="0.3">
      <c r="E2756" s="12">
        <v>40995.055555555555</v>
      </c>
      <c r="F2756" s="16">
        <v>12.43</v>
      </c>
      <c r="G2756" s="16">
        <v>1975.4499969482449</v>
      </c>
      <c r="H2756" s="29">
        <v>1.1915205662444255</v>
      </c>
      <c r="I2756" s="26">
        <v>284.7</v>
      </c>
      <c r="J2756" s="30">
        <v>8.1255028157683026E-2</v>
      </c>
      <c r="K2756" s="31">
        <v>0.1965240701016549</v>
      </c>
      <c r="L2756" s="108">
        <f ca="1">REWS!R2756</f>
        <v>12.41180540483912</v>
      </c>
      <c r="M2756" s="22">
        <f t="shared" si="731"/>
        <v>12.315714520863681</v>
      </c>
      <c r="N2756" s="22">
        <f t="shared" ca="1" si="732"/>
        <v>12.297687212752331</v>
      </c>
      <c r="O2756" s="22">
        <f t="shared" si="733"/>
        <v>1.2614833559980843</v>
      </c>
      <c r="P2756" s="81">
        <f t="shared" ca="1" si="734"/>
        <v>13</v>
      </c>
      <c r="Q2756" s="22">
        <f t="shared" ca="1" si="735"/>
        <v>0.28739783971419902</v>
      </c>
      <c r="R2756" s="3">
        <f ca="1">IF(N2756&gt;'Power Curve'!$C$37,0,INDEX(Ci,$P2756,1)*POWER(1-Q2756,3)+INDEX(Ci,$P2756,2)*3*Q2756*POWER(1-Q2756,2)+INDEX(Ci,$P2756,3)*3*POWER(Q2756,2)*(1-Q2756)+INDEX(Ci,$P2756,4)*POWER(Q2756,3))</f>
        <v>1930.970218022054</v>
      </c>
      <c r="S2756" s="3">
        <f t="shared" si="736"/>
        <v>1975.4499969482449</v>
      </c>
      <c r="T2756" s="3">
        <f t="shared" ca="1" si="737"/>
        <v>-44.479778926190875</v>
      </c>
      <c r="U2756" s="3">
        <f t="shared" ref="U2756:U2819" ca="1" si="745">IF(Z2756,ABS(T2756),"")</f>
        <v>44.479778926190875</v>
      </c>
      <c r="W2756" s="34">
        <f t="shared" si="738"/>
        <v>12</v>
      </c>
      <c r="X2756" s="73" t="b">
        <f>COUNTIF('Power Curve'!$D$2:$D$31,W2756)&gt;0</f>
        <v>1</v>
      </c>
      <c r="Y2756" s="73" t="b">
        <f t="shared" si="739"/>
        <v>0</v>
      </c>
      <c r="Z2756" s="73" t="b">
        <f t="shared" ref="Z2756:Z2819" si="746">AND(X2756,NOT(Y2756))</f>
        <v>1</v>
      </c>
      <c r="AA2756" s="34" t="str">
        <f t="shared" si="740"/>
        <v>Outer</v>
      </c>
      <c r="AB2756" s="35" t="str">
        <f t="shared" ref="AB2756:AB2819" si="747">IF(Z2756,TEXT(ROUND(O2756+0.05,1)-0.1,"0.0")&amp;"-"&amp;TEXT(ROUND(O2756+0.05,1),"0.0"),"")</f>
        <v>1.2-1.3</v>
      </c>
      <c r="AC2756" s="36" t="str">
        <f t="shared" si="741"/>
        <v>1-2</v>
      </c>
      <c r="AD2756" s="36" t="str">
        <f t="shared" si="742"/>
        <v>Mar</v>
      </c>
      <c r="AE2756" s="35" t="str">
        <f t="shared" si="743"/>
        <v>275-285</v>
      </c>
      <c r="AF2756" s="36" t="str">
        <f t="shared" si="744"/>
        <v>HWS-LTI</v>
      </c>
    </row>
    <row r="2757" spans="5:32" x14ac:dyDescent="0.3">
      <c r="E2757" s="12">
        <v>40995.0625</v>
      </c>
      <c r="F2757" s="16">
        <v>11.53</v>
      </c>
      <c r="G2757" s="16">
        <v>1972.0299987792969</v>
      </c>
      <c r="H2757" s="29">
        <v>1.1918234875783296</v>
      </c>
      <c r="I2757" s="26">
        <v>287.89999999999998</v>
      </c>
      <c r="J2757" s="30">
        <v>0.10841283607979185</v>
      </c>
      <c r="K2757" s="31">
        <v>0.17310102360701932</v>
      </c>
      <c r="L2757" s="108">
        <f ca="1">REWS!R2757</f>
        <v>11.457754283109495</v>
      </c>
      <c r="M2757" s="22">
        <f t="shared" si="731"/>
        <v>11.424957443069511</v>
      </c>
      <c r="N2757" s="22">
        <f t="shared" ca="1" si="732"/>
        <v>11.353369911333338</v>
      </c>
      <c r="O2757" s="22">
        <f t="shared" si="733"/>
        <v>1.123813978198547</v>
      </c>
      <c r="P2757" s="81">
        <f t="shared" ca="1" si="734"/>
        <v>12</v>
      </c>
      <c r="Q2757" s="22">
        <f t="shared" ca="1" si="735"/>
        <v>0.35932403105151417</v>
      </c>
      <c r="R2757" s="3">
        <f ca="1">IF(N2757&gt;'Power Curve'!$C$37,0,INDEX(Ci,$P2757,1)*POWER(1-Q2757,3)+INDEX(Ci,$P2757,2)*3*Q2757*POWER(1-Q2757,2)+INDEX(Ci,$P2757,3)*3*POWER(Q2757,2)*(1-Q2757)+INDEX(Ci,$P2757,4)*POWER(Q2757,3))</f>
        <v>1839.6277435074962</v>
      </c>
      <c r="S2757" s="3">
        <f t="shared" si="736"/>
        <v>1972.0299987792969</v>
      </c>
      <c r="T2757" s="3">
        <f t="shared" ca="1" si="737"/>
        <v>-132.40225527180064</v>
      </c>
      <c r="U2757" s="3">
        <f t="shared" ca="1" si="745"/>
        <v>132.40225527180064</v>
      </c>
      <c r="W2757" s="34">
        <f t="shared" si="738"/>
        <v>11</v>
      </c>
      <c r="X2757" s="73" t="b">
        <f>COUNTIF('Power Curve'!$D$2:$D$31,W2757)&gt;0</f>
        <v>1</v>
      </c>
      <c r="Y2757" s="73" t="b">
        <f t="shared" si="739"/>
        <v>0</v>
      </c>
      <c r="Z2757" s="73" t="b">
        <f t="shared" si="746"/>
        <v>1</v>
      </c>
      <c r="AA2757" s="34" t="str">
        <f t="shared" si="740"/>
        <v>Inner</v>
      </c>
      <c r="AB2757" s="35" t="str">
        <f t="shared" si="747"/>
        <v>1.1-1.2</v>
      </c>
      <c r="AC2757" s="36" t="str">
        <f t="shared" si="741"/>
        <v>1-2</v>
      </c>
      <c r="AD2757" s="36" t="str">
        <f t="shared" si="742"/>
        <v>Mar</v>
      </c>
      <c r="AE2757" s="35" t="str">
        <f t="shared" si="743"/>
        <v>285-295</v>
      </c>
      <c r="AF2757" s="36" t="str">
        <f t="shared" si="744"/>
        <v>Inner-TI</v>
      </c>
    </row>
    <row r="2758" spans="5:32" x14ac:dyDescent="0.3">
      <c r="E2758" s="12">
        <v>40995.069444444445</v>
      </c>
      <c r="F2758" s="16">
        <v>10.77</v>
      </c>
      <c r="G2758" s="16">
        <v>1756.0599517822241</v>
      </c>
      <c r="H2758" s="29">
        <v>1.1920964935353344</v>
      </c>
      <c r="I2758" s="26">
        <v>290.3</v>
      </c>
      <c r="J2758" s="30">
        <v>0.11234911792014857</v>
      </c>
      <c r="K2758" s="31">
        <v>0.18219184748552261</v>
      </c>
      <c r="L2758" s="108">
        <f ca="1">REWS!R2758</f>
        <v>10.718947135093517</v>
      </c>
      <c r="M2758" s="22">
        <f t="shared" si="731"/>
        <v>10.672696115668678</v>
      </c>
      <c r="N2758" s="22">
        <f t="shared" ca="1" si="732"/>
        <v>10.622104498864484</v>
      </c>
      <c r="O2758" s="22">
        <f t="shared" si="733"/>
        <v>1.0075495650743918</v>
      </c>
      <c r="P2758" s="81">
        <f t="shared" ca="1" si="734"/>
        <v>11</v>
      </c>
      <c r="Q2758" s="22">
        <f t="shared" ca="1" si="735"/>
        <v>0.6523505225631312</v>
      </c>
      <c r="R2758" s="3">
        <f ca="1">IF(N2758&gt;'Power Curve'!$C$37,0,INDEX(Ci,$P2758,1)*POWER(1-Q2758,3)+INDEX(Ci,$P2758,2)*3*Q2758*POWER(1-Q2758,2)+INDEX(Ci,$P2758,3)*3*POWER(Q2758,2)*(1-Q2758)+INDEX(Ci,$P2758,4)*POWER(Q2758,3))</f>
        <v>1701.1142468030605</v>
      </c>
      <c r="S2758" s="3">
        <f t="shared" si="736"/>
        <v>1756.0599517822241</v>
      </c>
      <c r="T2758" s="3">
        <f t="shared" ca="1" si="737"/>
        <v>-54.945704979163565</v>
      </c>
      <c r="U2758" s="3">
        <f t="shared" ca="1" si="745"/>
        <v>54.945704979163565</v>
      </c>
      <c r="W2758" s="34">
        <f t="shared" si="738"/>
        <v>11</v>
      </c>
      <c r="X2758" s="73" t="b">
        <f>COUNTIF('Power Curve'!$D$2:$D$31,W2758)&gt;0</f>
        <v>1</v>
      </c>
      <c r="Y2758" s="73" t="b">
        <f t="shared" si="739"/>
        <v>0</v>
      </c>
      <c r="Z2758" s="73" t="b">
        <f t="shared" si="746"/>
        <v>1</v>
      </c>
      <c r="AA2758" s="34" t="str">
        <f t="shared" si="740"/>
        <v>Inner</v>
      </c>
      <c r="AB2758" s="35" t="str">
        <f t="shared" si="747"/>
        <v>1.0-1.1</v>
      </c>
      <c r="AC2758" s="36" t="str">
        <f t="shared" si="741"/>
        <v>1-2</v>
      </c>
      <c r="AD2758" s="36" t="str">
        <f t="shared" si="742"/>
        <v>Mar</v>
      </c>
      <c r="AE2758" s="35" t="str">
        <f t="shared" si="743"/>
        <v>285-295</v>
      </c>
      <c r="AF2758" s="36" t="str">
        <f t="shared" si="744"/>
        <v>Inner-TI</v>
      </c>
    </row>
    <row r="2759" spans="5:32" x14ac:dyDescent="0.3">
      <c r="E2759" s="12">
        <v>40995.076388888891</v>
      </c>
      <c r="F2759" s="16">
        <v>10.33</v>
      </c>
      <c r="G2759" s="16">
        <v>1624.9299621582011</v>
      </c>
      <c r="H2759" s="29">
        <v>1.1923694796633375</v>
      </c>
      <c r="I2759" s="26">
        <v>289.39999999999998</v>
      </c>
      <c r="J2759" s="30">
        <v>0.10551790900290417</v>
      </c>
      <c r="K2759" s="31">
        <v>0.17896040808501568</v>
      </c>
      <c r="L2759" s="108">
        <f ca="1">REWS!R2759</f>
        <v>10.305801532094332</v>
      </c>
      <c r="M2759" s="22">
        <f t="shared" si="731"/>
        <v>10.237452718674341</v>
      </c>
      <c r="N2759" s="22">
        <f t="shared" ca="1" si="732"/>
        <v>10.213471046743205</v>
      </c>
      <c r="O2759" s="22">
        <f t="shared" si="733"/>
        <v>0.94028129502713065</v>
      </c>
      <c r="P2759" s="81">
        <f t="shared" ca="1" si="734"/>
        <v>11</v>
      </c>
      <c r="Q2759" s="22">
        <f t="shared" ca="1" si="735"/>
        <v>0.25576940487411248</v>
      </c>
      <c r="R2759" s="3">
        <f ca="1">IF(N2759&gt;'Power Curve'!$C$37,0,INDEX(Ci,$P2759,1)*POWER(1-Q2759,3)+INDEX(Ci,$P2759,2)*3*Q2759*POWER(1-Q2759,2)+INDEX(Ci,$P2759,3)*3*POWER(Q2759,2)*(1-Q2759)+INDEX(Ci,$P2759,4)*POWER(Q2759,3))</f>
        <v>1594.1403308720671</v>
      </c>
      <c r="S2759" s="3">
        <f t="shared" si="736"/>
        <v>1624.9299621582011</v>
      </c>
      <c r="T2759" s="3">
        <f t="shared" ca="1" si="737"/>
        <v>-30.789631286133954</v>
      </c>
      <c r="U2759" s="3">
        <f t="shared" ca="1" si="745"/>
        <v>30.789631286133954</v>
      </c>
      <c r="W2759" s="34">
        <f t="shared" si="738"/>
        <v>10</v>
      </c>
      <c r="X2759" s="73" t="b">
        <f>COUNTIF('Power Curve'!$D$2:$D$31,W2759)&gt;0</f>
        <v>1</v>
      </c>
      <c r="Y2759" s="73" t="b">
        <f t="shared" si="739"/>
        <v>0</v>
      </c>
      <c r="Z2759" s="73" t="b">
        <f t="shared" si="746"/>
        <v>1</v>
      </c>
      <c r="AA2759" s="34" t="str">
        <f t="shared" si="740"/>
        <v>Inner</v>
      </c>
      <c r="AB2759" s="35" t="str">
        <f t="shared" si="747"/>
        <v>0.9-1.0</v>
      </c>
      <c r="AC2759" s="36" t="str">
        <f t="shared" si="741"/>
        <v>1-2</v>
      </c>
      <c r="AD2759" s="36" t="str">
        <f t="shared" si="742"/>
        <v>Mar</v>
      </c>
      <c r="AE2759" s="35" t="str">
        <f t="shared" si="743"/>
        <v>285-295</v>
      </c>
      <c r="AF2759" s="36" t="str">
        <f t="shared" si="744"/>
        <v>Inner-TI</v>
      </c>
    </row>
    <row r="2760" spans="5:32" x14ac:dyDescent="0.3">
      <c r="E2760" s="12">
        <v>40995.083333333336</v>
      </c>
      <c r="F2760" s="16">
        <v>11.21</v>
      </c>
      <c r="G2760" s="16">
        <v>1891.350021362302</v>
      </c>
      <c r="H2760" s="29">
        <v>1.1918800637320186</v>
      </c>
      <c r="I2760" s="26">
        <v>290.7</v>
      </c>
      <c r="J2760" s="30">
        <v>9.9018733273862625E-2</v>
      </c>
      <c r="K2760" s="31">
        <v>0.188900273232703</v>
      </c>
      <c r="L2760" s="108">
        <f ca="1">REWS!R2760</f>
        <v>11.162992350185073</v>
      </c>
      <c r="M2760" s="22">
        <f t="shared" si="731"/>
        <v>11.108048522916659</v>
      </c>
      <c r="N2760" s="22">
        <f t="shared" ca="1" si="732"/>
        <v>11.061468393113582</v>
      </c>
      <c r="O2760" s="22">
        <f t="shared" si="733"/>
        <v>1.0748346830077569</v>
      </c>
      <c r="P2760" s="81">
        <f t="shared" ca="1" si="734"/>
        <v>12</v>
      </c>
      <c r="Q2760" s="22">
        <f t="shared" ca="1" si="735"/>
        <v>7.8163210641858119E-2</v>
      </c>
      <c r="R2760" s="3">
        <f ca="1">IF(N2760&gt;'Power Curve'!$C$37,0,INDEX(Ci,$P2760,1)*POWER(1-Q2760,3)+INDEX(Ci,$P2760,2)*3*Q2760*POWER(1-Q2760,2)+INDEX(Ci,$P2760,3)*3*POWER(Q2760,2)*(1-Q2760)+INDEX(Ci,$P2760,4)*POWER(Q2760,3))</f>
        <v>1790.3598636041463</v>
      </c>
      <c r="S2760" s="3">
        <f t="shared" si="736"/>
        <v>1891.350021362302</v>
      </c>
      <c r="T2760" s="3">
        <f t="shared" ca="1" si="737"/>
        <v>-100.99015775815565</v>
      </c>
      <c r="U2760" s="3">
        <f t="shared" ca="1" si="745"/>
        <v>100.99015775815565</v>
      </c>
      <c r="W2760" s="34">
        <f t="shared" si="738"/>
        <v>11</v>
      </c>
      <c r="X2760" s="73" t="b">
        <f>COUNTIF('Power Curve'!$D$2:$D$31,W2760)&gt;0</f>
        <v>1</v>
      </c>
      <c r="Y2760" s="73" t="b">
        <f t="shared" si="739"/>
        <v>0</v>
      </c>
      <c r="Z2760" s="73" t="b">
        <f t="shared" si="746"/>
        <v>1</v>
      </c>
      <c r="AA2760" s="34" t="str">
        <f t="shared" si="740"/>
        <v>Outer</v>
      </c>
      <c r="AB2760" s="35" t="str">
        <f t="shared" si="747"/>
        <v>1.0-1.1</v>
      </c>
      <c r="AC2760" s="36" t="str">
        <f t="shared" si="741"/>
        <v>2-3</v>
      </c>
      <c r="AD2760" s="36" t="str">
        <f t="shared" si="742"/>
        <v>Mar</v>
      </c>
      <c r="AE2760" s="35" t="str">
        <f t="shared" si="743"/>
        <v>285-295</v>
      </c>
      <c r="AF2760" s="36" t="str">
        <f t="shared" si="744"/>
        <v>HWS-LTI</v>
      </c>
    </row>
    <row r="2761" spans="5:32" x14ac:dyDescent="0.3">
      <c r="E2761" s="12">
        <v>40995.090277777781</v>
      </c>
      <c r="F2761" s="16">
        <v>13.47</v>
      </c>
      <c r="G2761" s="16">
        <v>1982.230041503911</v>
      </c>
      <c r="H2761" s="29">
        <v>1.1907719823205942</v>
      </c>
      <c r="I2761" s="26">
        <v>291.89999999999998</v>
      </c>
      <c r="J2761" s="30">
        <v>7.3496659242761692E-2</v>
      </c>
      <c r="K2761" s="31">
        <v>0.15953107228720109</v>
      </c>
      <c r="L2761" s="108">
        <f ca="1">REWS!R2761</f>
        <v>13.387207303349765</v>
      </c>
      <c r="M2761" s="22">
        <f t="shared" si="731"/>
        <v>13.343356887418581</v>
      </c>
      <c r="N2761" s="22">
        <f t="shared" ca="1" si="732"/>
        <v>13.261342596470111</v>
      </c>
      <c r="O2761" s="22">
        <f t="shared" si="733"/>
        <v>1.4203087964362329</v>
      </c>
      <c r="P2761" s="81">
        <f t="shared" ca="1" si="734"/>
        <v>14</v>
      </c>
      <c r="Q2761" s="22">
        <f t="shared" ca="1" si="735"/>
        <v>0.28166822469521952</v>
      </c>
      <c r="R2761" s="3">
        <f ca="1">IF(N2761&gt;'Power Curve'!$C$37,0,INDEX(Ci,$P2761,1)*POWER(1-Q2761,3)+INDEX(Ci,$P2761,2)*3*Q2761*POWER(1-Q2761,2)+INDEX(Ci,$P2761,3)*3*POWER(Q2761,2)*(1-Q2761)+INDEX(Ci,$P2761,4)*POWER(Q2761,3))</f>
        <v>1960.9099317615614</v>
      </c>
      <c r="S2761" s="3">
        <f t="shared" si="736"/>
        <v>1982.230041503911</v>
      </c>
      <c r="T2761" s="3">
        <f t="shared" ca="1" si="737"/>
        <v>-21.320109742349587</v>
      </c>
      <c r="U2761" s="3">
        <f t="shared" ca="1" si="745"/>
        <v>21.320109742349587</v>
      </c>
      <c r="W2761" s="34">
        <f t="shared" si="738"/>
        <v>13</v>
      </c>
      <c r="X2761" s="73" t="b">
        <f>COUNTIF('Power Curve'!$D$2:$D$31,W2761)&gt;0</f>
        <v>1</v>
      </c>
      <c r="Y2761" s="73" t="b">
        <f t="shared" si="739"/>
        <v>0</v>
      </c>
      <c r="Z2761" s="73" t="b">
        <f t="shared" si="746"/>
        <v>1</v>
      </c>
      <c r="AA2761" s="34" t="str">
        <f t="shared" si="740"/>
        <v>Outer</v>
      </c>
      <c r="AB2761" s="35" t="str">
        <f t="shared" si="747"/>
        <v>1.4-1.5</v>
      </c>
      <c r="AC2761" s="36" t="str">
        <f t="shared" si="741"/>
        <v>2-3</v>
      </c>
      <c r="AD2761" s="36" t="str">
        <f t="shared" si="742"/>
        <v>Mar</v>
      </c>
      <c r="AE2761" s="35" t="str">
        <f t="shared" si="743"/>
        <v>285-295</v>
      </c>
      <c r="AF2761" s="36" t="str">
        <f t="shared" si="744"/>
        <v>HWS-LTI</v>
      </c>
    </row>
    <row r="2762" spans="5:32" x14ac:dyDescent="0.3">
      <c r="E2762" s="12">
        <v>40995.097222222219</v>
      </c>
      <c r="F2762" s="16">
        <v>15.49</v>
      </c>
      <c r="G2762" s="16">
        <v>1982.8999938964871</v>
      </c>
      <c r="H2762" s="29">
        <v>1.1896509430935371</v>
      </c>
      <c r="I2762" s="26">
        <v>289.89999999999998</v>
      </c>
      <c r="J2762" s="30">
        <v>5.8747579083279537E-2</v>
      </c>
      <c r="K2762" s="31">
        <v>0.16719668034976226</v>
      </c>
      <c r="L2762" s="108">
        <f ca="1">REWS!R2762</f>
        <v>15.418488243710518</v>
      </c>
      <c r="M2762" s="22">
        <f t="shared" si="731"/>
        <v>15.339548348145337</v>
      </c>
      <c r="N2762" s="22">
        <f t="shared" ca="1" si="732"/>
        <v>15.268731172995995</v>
      </c>
      <c r="O2762" s="22">
        <f t="shared" si="733"/>
        <v>1.7288266215738561</v>
      </c>
      <c r="P2762" s="81">
        <f t="shared" ca="1" si="734"/>
        <v>16</v>
      </c>
      <c r="Q2762" s="22">
        <f t="shared" ca="1" si="735"/>
        <v>0.26899788570043381</v>
      </c>
      <c r="R2762" s="3">
        <f ca="1">IF(N2762&gt;'Power Curve'!$C$37,0,INDEX(Ci,$P2762,1)*POWER(1-Q2762,3)+INDEX(Ci,$P2762,2)*3*Q2762*POWER(1-Q2762,2)+INDEX(Ci,$P2762,3)*3*POWER(Q2762,2)*(1-Q2762)+INDEX(Ci,$P2762,4)*POWER(Q2762,3))</f>
        <v>1980.0113789600234</v>
      </c>
      <c r="S2762" s="3">
        <f t="shared" si="736"/>
        <v>1982.8999938964871</v>
      </c>
      <c r="T2762" s="3">
        <f t="shared" ca="1" si="737"/>
        <v>-2.8886149364636822</v>
      </c>
      <c r="U2762" s="3">
        <f t="shared" ca="1" si="745"/>
        <v>2.8886149364636822</v>
      </c>
      <c r="W2762" s="34">
        <f t="shared" si="738"/>
        <v>15</v>
      </c>
      <c r="X2762" s="73" t="b">
        <f>COUNTIF('Power Curve'!$D$2:$D$31,W2762)&gt;0</f>
        <v>1</v>
      </c>
      <c r="Y2762" s="73" t="b">
        <f t="shared" si="739"/>
        <v>0</v>
      </c>
      <c r="Z2762" s="73" t="b">
        <f t="shared" si="746"/>
        <v>1</v>
      </c>
      <c r="AA2762" s="34" t="str">
        <f t="shared" si="740"/>
        <v>Outer</v>
      </c>
      <c r="AB2762" s="35" t="str">
        <f t="shared" si="747"/>
        <v>1.7-1.8</v>
      </c>
      <c r="AC2762" s="36" t="str">
        <f t="shared" si="741"/>
        <v>2-3</v>
      </c>
      <c r="AD2762" s="36" t="str">
        <f t="shared" si="742"/>
        <v>Mar</v>
      </c>
      <c r="AE2762" s="35" t="str">
        <f t="shared" si="743"/>
        <v>285-295</v>
      </c>
      <c r="AF2762" s="36" t="str">
        <f t="shared" si="744"/>
        <v>HWS-LTI</v>
      </c>
    </row>
    <row r="2763" spans="5:32" x14ac:dyDescent="0.3">
      <c r="E2763" s="12">
        <v>40995.104166666664</v>
      </c>
      <c r="F2763" s="16">
        <v>15.86</v>
      </c>
      <c r="G2763" s="16">
        <v>1981.3499450683571</v>
      </c>
      <c r="H2763" s="29">
        <v>1.1896370958322062</v>
      </c>
      <c r="I2763" s="26">
        <v>291.10000000000002</v>
      </c>
      <c r="J2763" s="30">
        <v>7.7553593947036578E-2</v>
      </c>
      <c r="K2763" s="31">
        <v>0.23665998876840241</v>
      </c>
      <c r="L2763" s="108">
        <f ca="1">REWS!R2763</f>
        <v>15.650007779472238</v>
      </c>
      <c r="M2763" s="22">
        <f t="shared" si="731"/>
        <v>15.70589366494473</v>
      </c>
      <c r="N2763" s="22">
        <f t="shared" ca="1" si="732"/>
        <v>15.49794186884923</v>
      </c>
      <c r="O2763" s="22">
        <f t="shared" si="733"/>
        <v>1.7854464712285349</v>
      </c>
      <c r="P2763" s="81">
        <f t="shared" ca="1" si="734"/>
        <v>16</v>
      </c>
      <c r="Q2763" s="22">
        <f t="shared" ca="1" si="735"/>
        <v>0.49877338911075353</v>
      </c>
      <c r="R2763" s="3">
        <f ca="1">IF(N2763&gt;'Power Curve'!$C$37,0,INDEX(Ci,$P2763,1)*POWER(1-Q2763,3)+INDEX(Ci,$P2763,2)*3*Q2763*POWER(1-Q2763,2)+INDEX(Ci,$P2763,3)*3*POWER(Q2763,2)*(1-Q2763)+INDEX(Ci,$P2763,4)*POWER(Q2763,3))</f>
        <v>1980.7981247546104</v>
      </c>
      <c r="S2763" s="3">
        <f t="shared" si="736"/>
        <v>1981.3499450683571</v>
      </c>
      <c r="T2763" s="3">
        <f t="shared" ca="1" si="737"/>
        <v>-0.5518203137467026</v>
      </c>
      <c r="U2763" s="3">
        <f t="shared" ca="1" si="745"/>
        <v>0.5518203137467026</v>
      </c>
      <c r="W2763" s="34">
        <f t="shared" si="738"/>
        <v>16</v>
      </c>
      <c r="X2763" s="73" t="b">
        <f>COUNTIF('Power Curve'!$D$2:$D$31,W2763)&gt;0</f>
        <v>1</v>
      </c>
      <c r="Y2763" s="73" t="b">
        <f t="shared" si="739"/>
        <v>0</v>
      </c>
      <c r="Z2763" s="73" t="b">
        <f t="shared" si="746"/>
        <v>1</v>
      </c>
      <c r="AA2763" s="34" t="str">
        <f t="shared" si="740"/>
        <v>Outer</v>
      </c>
      <c r="AB2763" s="35" t="str">
        <f t="shared" si="747"/>
        <v>1.7-1.8</v>
      </c>
      <c r="AC2763" s="36" t="str">
        <f t="shared" si="741"/>
        <v>2-3</v>
      </c>
      <c r="AD2763" s="36" t="str">
        <f t="shared" si="742"/>
        <v>Mar</v>
      </c>
      <c r="AE2763" s="35" t="str">
        <f t="shared" si="743"/>
        <v>285-295</v>
      </c>
      <c r="AF2763" s="36" t="str">
        <f t="shared" si="744"/>
        <v>HWS-LTI</v>
      </c>
    </row>
    <row r="2764" spans="5:32" x14ac:dyDescent="0.3">
      <c r="E2764" s="12">
        <v>40995.111111111109</v>
      </c>
      <c r="F2764" s="16">
        <v>15</v>
      </c>
      <c r="G2764" s="16">
        <v>1985.800048828123</v>
      </c>
      <c r="H2764" s="29">
        <v>1.1899394614590693</v>
      </c>
      <c r="I2764" s="26">
        <v>292.2</v>
      </c>
      <c r="J2764" s="30">
        <v>8.533333333333333E-2</v>
      </c>
      <c r="K2764" s="31">
        <v>0.22242117561130806</v>
      </c>
      <c r="L2764" s="108">
        <f ca="1">REWS!R2764</f>
        <v>14.932233260565187</v>
      </c>
      <c r="M2764" s="22">
        <f t="shared" si="731"/>
        <v>14.855508374885236</v>
      </c>
      <c r="N2764" s="22">
        <f t="shared" ca="1" si="732"/>
        <v>14.788394417204401</v>
      </c>
      <c r="O2764" s="22">
        <f t="shared" si="733"/>
        <v>1.654016683365068</v>
      </c>
      <c r="P2764" s="81">
        <f t="shared" ca="1" si="734"/>
        <v>15</v>
      </c>
      <c r="Q2764" s="22">
        <f t="shared" ca="1" si="735"/>
        <v>0.79746789135331986</v>
      </c>
      <c r="R2764" s="3">
        <f ca="1">IF(N2764&gt;'Power Curve'!$C$37,0,INDEX(Ci,$P2764,1)*POWER(1-Q2764,3)+INDEX(Ci,$P2764,2)*3*Q2764*POWER(1-Q2764,2)+INDEX(Ci,$P2764,3)*3*POWER(Q2764,2)*(1-Q2764)+INDEX(Ci,$P2764,4)*POWER(Q2764,3))</f>
        <v>1978.3459283121599</v>
      </c>
      <c r="S2764" s="3">
        <f t="shared" si="736"/>
        <v>1985.800048828123</v>
      </c>
      <c r="T2764" s="3">
        <f t="shared" ca="1" si="737"/>
        <v>-7.4541205159630408</v>
      </c>
      <c r="U2764" s="3">
        <f t="shared" ca="1" si="745"/>
        <v>7.4541205159630408</v>
      </c>
      <c r="W2764" s="34">
        <f t="shared" si="738"/>
        <v>15</v>
      </c>
      <c r="X2764" s="73" t="b">
        <f>COUNTIF('Power Curve'!$D$2:$D$31,W2764)&gt;0</f>
        <v>1</v>
      </c>
      <c r="Y2764" s="73" t="b">
        <f t="shared" si="739"/>
        <v>0</v>
      </c>
      <c r="Z2764" s="73" t="b">
        <f t="shared" si="746"/>
        <v>1</v>
      </c>
      <c r="AA2764" s="34" t="str">
        <f t="shared" si="740"/>
        <v>Outer</v>
      </c>
      <c r="AB2764" s="35" t="str">
        <f t="shared" si="747"/>
        <v>1.6-1.7</v>
      </c>
      <c r="AC2764" s="36" t="str">
        <f t="shared" si="741"/>
        <v>2-3</v>
      </c>
      <c r="AD2764" s="36" t="str">
        <f t="shared" si="742"/>
        <v>Mar</v>
      </c>
      <c r="AE2764" s="35" t="str">
        <f t="shared" si="743"/>
        <v>285-295</v>
      </c>
      <c r="AF2764" s="36" t="str">
        <f t="shared" si="744"/>
        <v>HWS-LTI</v>
      </c>
    </row>
    <row r="2765" spans="5:32" x14ac:dyDescent="0.3">
      <c r="E2765" s="12">
        <v>40995.118055555555</v>
      </c>
      <c r="F2765" s="16">
        <v>14.24</v>
      </c>
      <c r="G2765" s="16">
        <v>1977.7500457763649</v>
      </c>
      <c r="H2765" s="29">
        <v>1.1901123108364917</v>
      </c>
      <c r="I2765" s="26">
        <v>292.8</v>
      </c>
      <c r="J2765" s="30">
        <v>0.10674157303370786</v>
      </c>
      <c r="K2765" s="31">
        <v>0.21217362448686669</v>
      </c>
      <c r="L2765" s="108">
        <f ca="1">REWS!R2765</f>
        <v>14.155187699654499</v>
      </c>
      <c r="M2765" s="22">
        <f t="shared" si="731"/>
        <v>14.10351210496982</v>
      </c>
      <c r="N2765" s="22">
        <f t="shared" ca="1" si="732"/>
        <v>14.019512715603732</v>
      </c>
      <c r="O2765" s="22">
        <f t="shared" si="733"/>
        <v>1.5377932357297177</v>
      </c>
      <c r="P2765" s="81">
        <f t="shared" ca="1" si="734"/>
        <v>15</v>
      </c>
      <c r="Q2765" s="22">
        <f t="shared" ca="1" si="735"/>
        <v>6.2924652995892325E-2</v>
      </c>
      <c r="R2765" s="3">
        <f ca="1">IF(N2765&gt;'Power Curve'!$C$37,0,INDEX(Ci,$P2765,1)*POWER(1-Q2765,3)+INDEX(Ci,$P2765,2)*3*Q2765*POWER(1-Q2765,2)+INDEX(Ci,$P2765,3)*3*POWER(Q2765,2)*(1-Q2765)+INDEX(Ci,$P2765,4)*POWER(Q2765,3))</f>
        <v>1975.2772676031384</v>
      </c>
      <c r="S2765" s="3">
        <f t="shared" si="736"/>
        <v>1977.7500457763649</v>
      </c>
      <c r="T2765" s="3">
        <f t="shared" ca="1" si="737"/>
        <v>-2.4727781732265157</v>
      </c>
      <c r="U2765" s="3">
        <f t="shared" ca="1" si="745"/>
        <v>2.4727781732265157</v>
      </c>
      <c r="W2765" s="34">
        <f t="shared" si="738"/>
        <v>14</v>
      </c>
      <c r="X2765" s="73" t="b">
        <f>COUNTIF('Power Curve'!$D$2:$D$31,W2765)&gt;0</f>
        <v>1</v>
      </c>
      <c r="Y2765" s="73" t="b">
        <f t="shared" si="739"/>
        <v>0</v>
      </c>
      <c r="Z2765" s="73" t="b">
        <f t="shared" si="746"/>
        <v>1</v>
      </c>
      <c r="AA2765" s="34" t="str">
        <f t="shared" si="740"/>
        <v>Inner</v>
      </c>
      <c r="AB2765" s="35" t="str">
        <f t="shared" si="747"/>
        <v>1.5-1.6</v>
      </c>
      <c r="AC2765" s="36" t="str">
        <f t="shared" si="741"/>
        <v>2-3</v>
      </c>
      <c r="AD2765" s="36" t="str">
        <f t="shared" si="742"/>
        <v>Mar</v>
      </c>
      <c r="AE2765" s="35" t="str">
        <f t="shared" si="743"/>
        <v>285-295</v>
      </c>
      <c r="AF2765" s="36" t="str">
        <f t="shared" si="744"/>
        <v>Inner-TI</v>
      </c>
    </row>
    <row r="2766" spans="5:32" x14ac:dyDescent="0.3">
      <c r="E2766" s="12">
        <v>40995.125</v>
      </c>
      <c r="F2766" s="16">
        <v>14.02</v>
      </c>
      <c r="G2766" s="16">
        <v>1972.650024414063</v>
      </c>
      <c r="H2766" s="29">
        <v>1.1902556824161403</v>
      </c>
      <c r="I2766" s="26">
        <v>294.60000000000002</v>
      </c>
      <c r="J2766" s="30">
        <v>0.10556348074179743</v>
      </c>
      <c r="K2766" s="31">
        <v>0.28454390650583938</v>
      </c>
      <c r="L2766" s="108">
        <f ca="1">REWS!R2766</f>
        <v>14.018193010166872</v>
      </c>
      <c r="M2766" s="22">
        <f t="shared" si="731"/>
        <v>13.886178339261379</v>
      </c>
      <c r="N2766" s="22">
        <f t="shared" ca="1" si="732"/>
        <v>13.884388597244259</v>
      </c>
      <c r="O2766" s="22">
        <f t="shared" si="733"/>
        <v>1.5042036016467593</v>
      </c>
      <c r="P2766" s="81">
        <f t="shared" ca="1" si="734"/>
        <v>14</v>
      </c>
      <c r="Q2766" s="22">
        <f t="shared" ca="1" si="735"/>
        <v>0.92813831506836619</v>
      </c>
      <c r="R2766" s="3">
        <f ca="1">IF(N2766&gt;'Power Curve'!$C$37,0,INDEX(Ci,$P2766,1)*POWER(1-Q2766,3)+INDEX(Ci,$P2766,2)*3*Q2766*POWER(1-Q2766,2)+INDEX(Ci,$P2766,3)*3*POWER(Q2766,2)*(1-Q2766)+INDEX(Ci,$P2766,4)*POWER(Q2766,3))</f>
        <v>1974.2445762113075</v>
      </c>
      <c r="S2766" s="3">
        <f t="shared" si="736"/>
        <v>1972.650024414063</v>
      </c>
      <c r="T2766" s="3">
        <f t="shared" ca="1" si="737"/>
        <v>1.5945517972445487</v>
      </c>
      <c r="U2766" s="3">
        <f t="shared" ca="1" si="745"/>
        <v>1.5945517972445487</v>
      </c>
      <c r="W2766" s="34">
        <f t="shared" si="738"/>
        <v>14</v>
      </c>
      <c r="X2766" s="73" t="b">
        <f>COUNTIF('Power Curve'!$D$2:$D$31,W2766)&gt;0</f>
        <v>1</v>
      </c>
      <c r="Y2766" s="73" t="b">
        <f t="shared" si="739"/>
        <v>0</v>
      </c>
      <c r="Z2766" s="73" t="b">
        <f t="shared" si="746"/>
        <v>1</v>
      </c>
      <c r="AA2766" s="34" t="str">
        <f t="shared" si="740"/>
        <v>Inner</v>
      </c>
      <c r="AB2766" s="35" t="str">
        <f t="shared" si="747"/>
        <v>1.5-1.6</v>
      </c>
      <c r="AC2766" s="36" t="str">
        <f t="shared" si="741"/>
        <v>3-4</v>
      </c>
      <c r="AD2766" s="36" t="str">
        <f t="shared" si="742"/>
        <v>Mar</v>
      </c>
      <c r="AE2766" s="35" t="str">
        <f t="shared" si="743"/>
        <v>285-295</v>
      </c>
      <c r="AF2766" s="36" t="str">
        <f t="shared" si="744"/>
        <v>Inner-TI</v>
      </c>
    </row>
    <row r="2767" spans="5:32" x14ac:dyDescent="0.3">
      <c r="E2767" s="12">
        <v>40995.131944444445</v>
      </c>
      <c r="F2767" s="16">
        <v>15.38</v>
      </c>
      <c r="G2767" s="16">
        <v>1980.0599670410211</v>
      </c>
      <c r="H2767" s="29">
        <v>1.1895075575981939</v>
      </c>
      <c r="I2767" s="26">
        <v>299.2</v>
      </c>
      <c r="J2767" s="30">
        <v>9.6879063719115727E-2</v>
      </c>
      <c r="K2767" s="31">
        <v>0.18681644282081966</v>
      </c>
      <c r="L2767" s="108">
        <f ca="1">REWS!R2767</f>
        <v>15.441779289331377</v>
      </c>
      <c r="M2767" s="22">
        <f t="shared" si="731"/>
        <v>15.230004832214318</v>
      </c>
      <c r="N2767" s="22">
        <f t="shared" ca="1" si="732"/>
        <v>15.291181612126389</v>
      </c>
      <c r="O2767" s="22">
        <f t="shared" si="733"/>
        <v>1.7118963180644611</v>
      </c>
      <c r="P2767" s="81">
        <f t="shared" ca="1" si="734"/>
        <v>16</v>
      </c>
      <c r="Q2767" s="22">
        <f t="shared" ca="1" si="735"/>
        <v>0.29150364588656386</v>
      </c>
      <c r="R2767" s="3">
        <f ca="1">IF(N2767&gt;'Power Curve'!$C$37,0,INDEX(Ci,$P2767,1)*POWER(1-Q2767,3)+INDEX(Ci,$P2767,2)*3*Q2767*POWER(1-Q2767,2)+INDEX(Ci,$P2767,3)*3*POWER(Q2767,2)*(1-Q2767)+INDEX(Ci,$P2767,4)*POWER(Q2767,3))</f>
        <v>1980.0898219439941</v>
      </c>
      <c r="S2767" s="3">
        <f t="shared" si="736"/>
        <v>1980.0599670410211</v>
      </c>
      <c r="T2767" s="3">
        <f t="shared" ca="1" si="737"/>
        <v>2.9854902973056596E-2</v>
      </c>
      <c r="U2767" s="3">
        <f t="shared" ca="1" si="745"/>
        <v>2.9854902973056596E-2</v>
      </c>
      <c r="W2767" s="34">
        <f t="shared" si="738"/>
        <v>15</v>
      </c>
      <c r="X2767" s="73" t="b">
        <f>COUNTIF('Power Curve'!$D$2:$D$31,W2767)&gt;0</f>
        <v>1</v>
      </c>
      <c r="Y2767" s="73" t="b">
        <f t="shared" si="739"/>
        <v>0</v>
      </c>
      <c r="Z2767" s="73" t="b">
        <f t="shared" si="746"/>
        <v>1</v>
      </c>
      <c r="AA2767" s="34" t="str">
        <f t="shared" si="740"/>
        <v>Outer</v>
      </c>
      <c r="AB2767" s="35" t="str">
        <f t="shared" si="747"/>
        <v>1.7-1.8</v>
      </c>
      <c r="AC2767" s="36" t="str">
        <f t="shared" si="741"/>
        <v>3-4</v>
      </c>
      <c r="AD2767" s="36" t="str">
        <f t="shared" si="742"/>
        <v>Mar</v>
      </c>
      <c r="AE2767" s="35" t="str">
        <f t="shared" si="743"/>
        <v>295-305</v>
      </c>
      <c r="AF2767" s="36" t="str">
        <f t="shared" si="744"/>
        <v>HWS-LTI</v>
      </c>
    </row>
    <row r="2768" spans="5:32" x14ac:dyDescent="0.3">
      <c r="E2768" s="12">
        <v>40995.138888888891</v>
      </c>
      <c r="F2768" s="16">
        <v>16.170000000000002</v>
      </c>
      <c r="G2768" s="16">
        <v>1971.9999694824269</v>
      </c>
      <c r="H2768" s="29">
        <v>1.1893641294322748</v>
      </c>
      <c r="I2768" s="26">
        <v>297</v>
      </c>
      <c r="J2768" s="30">
        <v>8.2251082251082241E-2</v>
      </c>
      <c r="K2768" s="31">
        <v>0.16763207198077051</v>
      </c>
      <c r="L2768" s="108">
        <f ca="1">REWS!R2768</f>
        <v>16.192901549860647</v>
      </c>
      <c r="M2768" s="22">
        <f t="shared" si="731"/>
        <v>16.011656667303622</v>
      </c>
      <c r="N2768" s="22">
        <f t="shared" ca="1" si="732"/>
        <v>16.034333955709176</v>
      </c>
      <c r="O2768" s="22">
        <f t="shared" si="733"/>
        <v>1.8327031288945144</v>
      </c>
      <c r="P2768" s="81">
        <f t="shared" ca="1" si="734"/>
        <v>17</v>
      </c>
      <c r="Q2768" s="22">
        <f t="shared" ca="1" si="735"/>
        <v>3.6805063684103634E-2</v>
      </c>
      <c r="R2768" s="3">
        <f ca="1">IF(N2768&gt;'Power Curve'!$C$37,0,INDEX(Ci,$P2768,1)*POWER(1-Q2768,3)+INDEX(Ci,$P2768,2)*3*Q2768*POWER(1-Q2768,2)+INDEX(Ci,$P2768,3)*3*POWER(Q2768,2)*(1-Q2768)+INDEX(Ci,$P2768,4)*POWER(Q2768,3))</f>
        <v>1982.5170177555101</v>
      </c>
      <c r="S2768" s="3">
        <f t="shared" si="736"/>
        <v>1971.9999694824269</v>
      </c>
      <c r="T2768" s="3">
        <f t="shared" ca="1" si="737"/>
        <v>10.517048273083219</v>
      </c>
      <c r="U2768" s="3">
        <f t="shared" ca="1" si="745"/>
        <v>10.517048273083219</v>
      </c>
      <c r="W2768" s="34">
        <f t="shared" si="738"/>
        <v>16</v>
      </c>
      <c r="X2768" s="73" t="b">
        <f>COUNTIF('Power Curve'!$D$2:$D$31,W2768)&gt;0</f>
        <v>1</v>
      </c>
      <c r="Y2768" s="73" t="b">
        <f t="shared" si="739"/>
        <v>0</v>
      </c>
      <c r="Z2768" s="73" t="b">
        <f t="shared" si="746"/>
        <v>1</v>
      </c>
      <c r="AA2768" s="34" t="str">
        <f t="shared" si="740"/>
        <v>Outer</v>
      </c>
      <c r="AB2768" s="35" t="str">
        <f t="shared" si="747"/>
        <v>1.8-1.9</v>
      </c>
      <c r="AC2768" s="36" t="str">
        <f t="shared" si="741"/>
        <v>3-4</v>
      </c>
      <c r="AD2768" s="36" t="str">
        <f t="shared" si="742"/>
        <v>Mar</v>
      </c>
      <c r="AE2768" s="35" t="str">
        <f t="shared" si="743"/>
        <v>295-305</v>
      </c>
      <c r="AF2768" s="36" t="str">
        <f t="shared" si="744"/>
        <v>HWS-LTI</v>
      </c>
    </row>
    <row r="2769" spans="5:32" x14ac:dyDescent="0.3">
      <c r="E2769" s="12">
        <v>40995.145833333336</v>
      </c>
      <c r="F2769" s="16">
        <v>15.12</v>
      </c>
      <c r="G2769" s="16">
        <v>1973.8600158691411</v>
      </c>
      <c r="H2769" s="29">
        <v>1.1901555310273577</v>
      </c>
      <c r="I2769" s="26">
        <v>295</v>
      </c>
      <c r="J2769" s="30">
        <v>0.11441798941798942</v>
      </c>
      <c r="K2769" s="31">
        <v>0.17790674917233734</v>
      </c>
      <c r="L2769" s="108">
        <f ca="1">REWS!R2769</f>
        <v>15.2810519250091</v>
      </c>
      <c r="M2769" s="22">
        <f t="shared" si="731"/>
        <v>14.975258736184038</v>
      </c>
      <c r="N2769" s="22">
        <f t="shared" ca="1" si="732"/>
        <v>15.134768937703337</v>
      </c>
      <c r="O2769" s="22">
        <f t="shared" si="733"/>
        <v>1.6725244877286336</v>
      </c>
      <c r="P2769" s="81">
        <f t="shared" ca="1" si="734"/>
        <v>16</v>
      </c>
      <c r="Q2769" s="22">
        <f t="shared" ca="1" si="735"/>
        <v>0.13470554852236521</v>
      </c>
      <c r="R2769" s="3">
        <f ca="1">IF(N2769&gt;'Power Curve'!$C$37,0,INDEX(Ci,$P2769,1)*POWER(1-Q2769,3)+INDEX(Ci,$P2769,2)*3*Q2769*POWER(1-Q2769,2)+INDEX(Ci,$P2769,3)*3*POWER(Q2769,2)*(1-Q2769)+INDEX(Ci,$P2769,4)*POWER(Q2769,3))</f>
        <v>1979.5371404400171</v>
      </c>
      <c r="S2769" s="3">
        <f t="shared" si="736"/>
        <v>1973.8600158691411</v>
      </c>
      <c r="T2769" s="3">
        <f t="shared" ca="1" si="737"/>
        <v>5.6771245708760034</v>
      </c>
      <c r="U2769" s="3">
        <f t="shared" ca="1" si="745"/>
        <v>5.6771245708760034</v>
      </c>
      <c r="W2769" s="34">
        <f t="shared" si="738"/>
        <v>15</v>
      </c>
      <c r="X2769" s="73" t="b">
        <f>COUNTIF('Power Curve'!$D$2:$D$31,W2769)&gt;0</f>
        <v>1</v>
      </c>
      <c r="Y2769" s="73" t="b">
        <f t="shared" si="739"/>
        <v>0</v>
      </c>
      <c r="Z2769" s="73" t="b">
        <f t="shared" si="746"/>
        <v>1</v>
      </c>
      <c r="AA2769" s="34" t="str">
        <f t="shared" si="740"/>
        <v>Inner</v>
      </c>
      <c r="AB2769" s="35" t="str">
        <f t="shared" si="747"/>
        <v>1.6-1.7</v>
      </c>
      <c r="AC2769" s="36" t="str">
        <f t="shared" si="741"/>
        <v>3-4</v>
      </c>
      <c r="AD2769" s="36" t="str">
        <f t="shared" si="742"/>
        <v>Mar</v>
      </c>
      <c r="AE2769" s="35" t="str">
        <f t="shared" si="743"/>
        <v>295-305</v>
      </c>
      <c r="AF2769" s="36" t="str">
        <f t="shared" si="744"/>
        <v>Inner-TI</v>
      </c>
    </row>
    <row r="2770" spans="5:32" x14ac:dyDescent="0.3">
      <c r="E2770" s="12">
        <v>40995.152777777781</v>
      </c>
      <c r="F2770" s="16">
        <v>13.27</v>
      </c>
      <c r="G2770" s="16">
        <v>1973.509963989263</v>
      </c>
      <c r="H2770" s="29">
        <v>1.1914804068076899</v>
      </c>
      <c r="I2770" s="26">
        <v>291.7</v>
      </c>
      <c r="J2770" s="30">
        <v>0.12660135644310475</v>
      </c>
      <c r="K2770" s="31">
        <v>0.20337616061172445</v>
      </c>
      <c r="L2770" s="108">
        <f ca="1">REWS!R2770</f>
        <v>13.25003418224407</v>
      </c>
      <c r="M2770" s="22">
        <f t="shared" si="731"/>
        <v>13.147843570021871</v>
      </c>
      <c r="N2770" s="22">
        <f t="shared" ca="1" si="732"/>
        <v>13.128061546766217</v>
      </c>
      <c r="O2770" s="22">
        <f t="shared" si="733"/>
        <v>1.3900915829798071</v>
      </c>
      <c r="P2770" s="81">
        <f t="shared" ca="1" si="734"/>
        <v>14</v>
      </c>
      <c r="Q2770" s="22">
        <f t="shared" ca="1" si="735"/>
        <v>0.14337632948997583</v>
      </c>
      <c r="R2770" s="3">
        <f ca="1">IF(N2770&gt;'Power Curve'!$C$37,0,INDEX(Ci,$P2770,1)*POWER(1-Q2770,3)+INDEX(Ci,$P2770,2)*3*Q2770*POWER(1-Q2770,2)+INDEX(Ci,$P2770,3)*3*POWER(Q2770,2)*(1-Q2770)+INDEX(Ci,$P2770,4)*POWER(Q2770,3))</f>
        <v>1957.1086228019478</v>
      </c>
      <c r="S2770" s="3">
        <f t="shared" si="736"/>
        <v>1973.509963989263</v>
      </c>
      <c r="T2770" s="3">
        <f t="shared" ca="1" si="737"/>
        <v>-16.401341187315211</v>
      </c>
      <c r="U2770" s="3">
        <f t="shared" ca="1" si="745"/>
        <v>16.401341187315211</v>
      </c>
      <c r="W2770" s="34">
        <f t="shared" si="738"/>
        <v>13</v>
      </c>
      <c r="X2770" s="73" t="b">
        <f>COUNTIF('Power Curve'!$D$2:$D$31,W2770)&gt;0</f>
        <v>1</v>
      </c>
      <c r="Y2770" s="73" t="b">
        <f t="shared" si="739"/>
        <v>0</v>
      </c>
      <c r="Z2770" s="73" t="b">
        <f t="shared" si="746"/>
        <v>1</v>
      </c>
      <c r="AA2770" s="34" t="str">
        <f t="shared" si="740"/>
        <v>Inner</v>
      </c>
      <c r="AB2770" s="35" t="str">
        <f t="shared" si="747"/>
        <v>1.3-1.4</v>
      </c>
      <c r="AC2770" s="36" t="str">
        <f t="shared" si="741"/>
        <v>3-4</v>
      </c>
      <c r="AD2770" s="36" t="str">
        <f t="shared" si="742"/>
        <v>Mar</v>
      </c>
      <c r="AE2770" s="35" t="str">
        <f t="shared" si="743"/>
        <v>285-295</v>
      </c>
      <c r="AF2770" s="36" t="str">
        <f t="shared" si="744"/>
        <v>Inner-TI</v>
      </c>
    </row>
    <row r="2771" spans="5:32" x14ac:dyDescent="0.3">
      <c r="E2771" s="12">
        <v>40995.159722222219</v>
      </c>
      <c r="F2771" s="16">
        <v>11.29</v>
      </c>
      <c r="G2771" s="16">
        <v>1867.429992675786</v>
      </c>
      <c r="H2771" s="29">
        <v>1.1921133313265786</v>
      </c>
      <c r="I2771" s="26">
        <v>290.60000000000002</v>
      </c>
      <c r="J2771" s="30">
        <v>0.15854738706820196</v>
      </c>
      <c r="K2771" s="31">
        <v>0.20338833261778833</v>
      </c>
      <c r="L2771" s="108">
        <f ca="1">REWS!R2771</f>
        <v>11.410387049309758</v>
      </c>
      <c r="M2771" s="22">
        <f t="shared" si="731"/>
        <v>11.188050738473741</v>
      </c>
      <c r="N2771" s="22">
        <f t="shared" ca="1" si="732"/>
        <v>11.307350686740591</v>
      </c>
      <c r="O2771" s="22">
        <f t="shared" si="733"/>
        <v>1.0871992833156232</v>
      </c>
      <c r="P2771" s="81">
        <f t="shared" ca="1" si="734"/>
        <v>12</v>
      </c>
      <c r="Q2771" s="22">
        <f t="shared" ca="1" si="735"/>
        <v>0.31499811243339937</v>
      </c>
      <c r="R2771" s="3">
        <f ca="1">IF(N2771&gt;'Power Curve'!$C$37,0,INDEX(Ci,$P2771,1)*POWER(1-Q2771,3)+INDEX(Ci,$P2771,2)*3*Q2771*POWER(1-Q2771,2)+INDEX(Ci,$P2771,3)*3*POWER(Q2771,2)*(1-Q2771)+INDEX(Ci,$P2771,4)*POWER(Q2771,3))</f>
        <v>1832.1962402252941</v>
      </c>
      <c r="S2771" s="3">
        <f t="shared" si="736"/>
        <v>1867.429992675786</v>
      </c>
      <c r="T2771" s="3">
        <f t="shared" ca="1" si="737"/>
        <v>-35.23375245049192</v>
      </c>
      <c r="U2771" s="3">
        <f t="shared" ca="1" si="745"/>
        <v>35.23375245049192</v>
      </c>
      <c r="W2771" s="34">
        <f t="shared" si="738"/>
        <v>11</v>
      </c>
      <c r="X2771" s="73" t="b">
        <f>COUNTIF('Power Curve'!$D$2:$D$31,W2771)&gt;0</f>
        <v>1</v>
      </c>
      <c r="Y2771" s="73" t="b">
        <f t="shared" si="739"/>
        <v>0</v>
      </c>
      <c r="Z2771" s="73" t="b">
        <f t="shared" si="746"/>
        <v>1</v>
      </c>
      <c r="AA2771" s="34" t="str">
        <f t="shared" si="740"/>
        <v>Outer</v>
      </c>
      <c r="AB2771" s="35" t="str">
        <f t="shared" si="747"/>
        <v>1.0-1.1</v>
      </c>
      <c r="AC2771" s="36" t="str">
        <f t="shared" si="741"/>
        <v>3-4</v>
      </c>
      <c r="AD2771" s="36" t="str">
        <f t="shared" si="742"/>
        <v>Mar</v>
      </c>
      <c r="AE2771" s="35" t="str">
        <f t="shared" si="743"/>
        <v>285-295</v>
      </c>
      <c r="AF2771" s="36" t="str">
        <f t="shared" si="744"/>
        <v>HWS-HTI</v>
      </c>
    </row>
    <row r="2772" spans="5:32" x14ac:dyDescent="0.3">
      <c r="E2772" s="12">
        <v>40995.166666666664</v>
      </c>
      <c r="F2772" s="16">
        <v>9.9499999999999993</v>
      </c>
      <c r="G2772" s="16">
        <v>1587.7899627685549</v>
      </c>
      <c r="H2772" s="29">
        <v>1.1924731246902256</v>
      </c>
      <c r="I2772" s="26">
        <v>288.5</v>
      </c>
      <c r="J2772" s="30">
        <v>0.13467336683417086</v>
      </c>
      <c r="K2772" s="31">
        <v>0.167272056616208</v>
      </c>
      <c r="L2772" s="108">
        <f ca="1">REWS!R2772</f>
        <v>9.9216234971356627</v>
      </c>
      <c r="M2772" s="22">
        <f t="shared" si="731"/>
        <v>9.8611428739191407</v>
      </c>
      <c r="N2772" s="22">
        <f t="shared" ca="1" si="732"/>
        <v>9.8330197835666393</v>
      </c>
      <c r="O2772" s="22">
        <f t="shared" si="733"/>
        <v>0.88212139545543178</v>
      </c>
      <c r="P2772" s="81">
        <f t="shared" ca="1" si="734"/>
        <v>10</v>
      </c>
      <c r="Q2772" s="22">
        <f t="shared" ca="1" si="735"/>
        <v>0.87573344188329449</v>
      </c>
      <c r="R2772" s="3">
        <f ca="1">IF(N2772&gt;'Power Curve'!$C$37,0,INDEX(Ci,$P2772,1)*POWER(1-Q2772,3)+INDEX(Ci,$P2772,2)*3*Q2772*POWER(1-Q2772,2)+INDEX(Ci,$P2772,3)*3*POWER(Q2772,2)*(1-Q2772)+INDEX(Ci,$P2772,4)*POWER(Q2772,3))</f>
        <v>1483.6079793043855</v>
      </c>
      <c r="S2772" s="3">
        <f t="shared" si="736"/>
        <v>1587.7899627685549</v>
      </c>
      <c r="T2772" s="3">
        <f t="shared" ca="1" si="737"/>
        <v>-104.18198346416943</v>
      </c>
      <c r="U2772" s="3">
        <f t="shared" ca="1" si="745"/>
        <v>104.18198346416943</v>
      </c>
      <c r="W2772" s="34">
        <f t="shared" si="738"/>
        <v>10</v>
      </c>
      <c r="X2772" s="73" t="b">
        <f>COUNTIF('Power Curve'!$D$2:$D$31,W2772)&gt;0</f>
        <v>1</v>
      </c>
      <c r="Y2772" s="73" t="b">
        <f t="shared" si="739"/>
        <v>0</v>
      </c>
      <c r="Z2772" s="73" t="b">
        <f t="shared" si="746"/>
        <v>1</v>
      </c>
      <c r="AA2772" s="34" t="str">
        <f t="shared" si="740"/>
        <v>Inner</v>
      </c>
      <c r="AB2772" s="35" t="str">
        <f t="shared" si="747"/>
        <v>0.8-0.9</v>
      </c>
      <c r="AC2772" s="36" t="str">
        <f t="shared" si="741"/>
        <v>4-5</v>
      </c>
      <c r="AD2772" s="36" t="str">
        <f t="shared" si="742"/>
        <v>Mar</v>
      </c>
      <c r="AE2772" s="35" t="str">
        <f t="shared" si="743"/>
        <v>285-295</v>
      </c>
      <c r="AF2772" s="36" t="str">
        <f t="shared" si="744"/>
        <v>Inner-TI</v>
      </c>
    </row>
    <row r="2773" spans="5:32" x14ac:dyDescent="0.3">
      <c r="E2773" s="12">
        <v>40995.173611111109</v>
      </c>
      <c r="F2773" s="16">
        <v>9.68</v>
      </c>
      <c r="G2773" s="16">
        <v>1394.940048217778</v>
      </c>
      <c r="H2773" s="29">
        <v>1.1927462558454671</v>
      </c>
      <c r="I2773" s="26">
        <v>286.39999999999998</v>
      </c>
      <c r="J2773" s="30">
        <v>0.15289256198347106</v>
      </c>
      <c r="K2773" s="31">
        <v>0.25026982041542423</v>
      </c>
      <c r="L2773" s="108">
        <f ca="1">REWS!R2773</f>
        <v>9.6187992293635975</v>
      </c>
      <c r="M2773" s="22">
        <f t="shared" si="731"/>
        <v>9.5942864713442884</v>
      </c>
      <c r="N2773" s="22">
        <f t="shared" ca="1" si="732"/>
        <v>9.5336276153781032</v>
      </c>
      <c r="O2773" s="22">
        <f t="shared" si="733"/>
        <v>0.8408778782046018</v>
      </c>
      <c r="P2773" s="81">
        <f t="shared" ca="1" si="734"/>
        <v>10</v>
      </c>
      <c r="Q2773" s="22">
        <f t="shared" ca="1" si="735"/>
        <v>0.55749896851880709</v>
      </c>
      <c r="R2773" s="3">
        <f ca="1">IF(N2773&gt;'Power Curve'!$C$37,0,INDEX(Ci,$P2773,1)*POWER(1-Q2773,3)+INDEX(Ci,$P2773,2)*3*Q2773*POWER(1-Q2773,2)+INDEX(Ci,$P2773,3)*3*POWER(Q2773,2)*(1-Q2773)+INDEX(Ci,$P2773,4)*POWER(Q2773,3))</f>
        <v>1382.5541944756542</v>
      </c>
      <c r="S2773" s="3">
        <f t="shared" si="736"/>
        <v>1394.940048217778</v>
      </c>
      <c r="T2773" s="3">
        <f t="shared" ca="1" si="737"/>
        <v>-12.3858537421238</v>
      </c>
      <c r="U2773" s="3">
        <f t="shared" ca="1" si="745"/>
        <v>12.3858537421238</v>
      </c>
      <c r="W2773" s="34">
        <f t="shared" si="738"/>
        <v>10</v>
      </c>
      <c r="X2773" s="73" t="b">
        <f>COUNTIF('Power Curve'!$D$2:$D$31,W2773)&gt;0</f>
        <v>1</v>
      </c>
      <c r="Y2773" s="73" t="b">
        <f t="shared" si="739"/>
        <v>0</v>
      </c>
      <c r="Z2773" s="73" t="b">
        <f t="shared" si="746"/>
        <v>1</v>
      </c>
      <c r="AA2773" s="34" t="str">
        <f t="shared" si="740"/>
        <v>Outer</v>
      </c>
      <c r="AB2773" s="35" t="str">
        <f t="shared" si="747"/>
        <v>0.8-0.9</v>
      </c>
      <c r="AC2773" s="36" t="str">
        <f t="shared" si="741"/>
        <v>4-5</v>
      </c>
      <c r="AD2773" s="36" t="str">
        <f t="shared" si="742"/>
        <v>Mar</v>
      </c>
      <c r="AE2773" s="35" t="str">
        <f t="shared" si="743"/>
        <v>285-295</v>
      </c>
      <c r="AF2773" s="36" t="str">
        <f t="shared" si="744"/>
        <v>HWS-HTI</v>
      </c>
    </row>
    <row r="2774" spans="5:32" x14ac:dyDescent="0.3">
      <c r="E2774" s="12">
        <v>40995.180555555555</v>
      </c>
      <c r="F2774" s="16">
        <v>10.78</v>
      </c>
      <c r="G2774" s="16">
        <v>1730.200012207036</v>
      </c>
      <c r="H2774" s="29">
        <v>1.1922131852923243</v>
      </c>
      <c r="I2774" s="26">
        <v>288.7</v>
      </c>
      <c r="J2774" s="30">
        <v>0.12430426716141003</v>
      </c>
      <c r="K2774" s="31">
        <v>0.19404380437257066</v>
      </c>
      <c r="L2774" s="108">
        <f ca="1">REWS!R2774</f>
        <v>10.783107444714231</v>
      </c>
      <c r="M2774" s="22">
        <f t="shared" si="731"/>
        <v>10.682954322895505</v>
      </c>
      <c r="N2774" s="22">
        <f t="shared" ca="1" si="732"/>
        <v>10.68603379320562</v>
      </c>
      <c r="O2774" s="22">
        <f t="shared" si="733"/>
        <v>1.0091350040694467</v>
      </c>
      <c r="P2774" s="81">
        <f t="shared" ca="1" si="734"/>
        <v>11</v>
      </c>
      <c r="Q2774" s="22">
        <f t="shared" ca="1" si="735"/>
        <v>0.71439427074690309</v>
      </c>
      <c r="R2774" s="3">
        <f ca="1">IF(N2774&gt;'Power Curve'!$C$37,0,INDEX(Ci,$P2774,1)*POWER(1-Q2774,3)+INDEX(Ci,$P2774,2)*3*Q2774*POWER(1-Q2774,2)+INDEX(Ci,$P2774,3)*3*POWER(Q2774,2)*(1-Q2774)+INDEX(Ci,$P2774,4)*POWER(Q2774,3))</f>
        <v>1716.0724352411589</v>
      </c>
      <c r="S2774" s="3">
        <f t="shared" si="736"/>
        <v>1730.200012207036</v>
      </c>
      <c r="T2774" s="3">
        <f t="shared" ca="1" si="737"/>
        <v>-14.127576965877097</v>
      </c>
      <c r="U2774" s="3">
        <f t="shared" ca="1" si="745"/>
        <v>14.127576965877097</v>
      </c>
      <c r="W2774" s="34">
        <f t="shared" si="738"/>
        <v>11</v>
      </c>
      <c r="X2774" s="73" t="b">
        <f>COUNTIF('Power Curve'!$D$2:$D$31,W2774)&gt;0</f>
        <v>1</v>
      </c>
      <c r="Y2774" s="73" t="b">
        <f t="shared" si="739"/>
        <v>0</v>
      </c>
      <c r="Z2774" s="73" t="b">
        <f t="shared" si="746"/>
        <v>1</v>
      </c>
      <c r="AA2774" s="34" t="str">
        <f t="shared" si="740"/>
        <v>Inner</v>
      </c>
      <c r="AB2774" s="35" t="str">
        <f t="shared" si="747"/>
        <v>1.0-1.1</v>
      </c>
      <c r="AC2774" s="36" t="str">
        <f t="shared" si="741"/>
        <v>4-5</v>
      </c>
      <c r="AD2774" s="36" t="str">
        <f t="shared" si="742"/>
        <v>Mar</v>
      </c>
      <c r="AE2774" s="35" t="str">
        <f t="shared" si="743"/>
        <v>285-295</v>
      </c>
      <c r="AF2774" s="36" t="str">
        <f t="shared" si="744"/>
        <v>Inner-TI</v>
      </c>
    </row>
    <row r="2775" spans="5:32" x14ac:dyDescent="0.3">
      <c r="E2775" s="12">
        <v>40995.1875</v>
      </c>
      <c r="F2775" s="16">
        <v>10.61</v>
      </c>
      <c r="G2775" s="16">
        <v>1645.2900085449239</v>
      </c>
      <c r="H2775" s="29">
        <v>1.1918967805191576</v>
      </c>
      <c r="I2775" s="26">
        <v>284.3</v>
      </c>
      <c r="J2775" s="30">
        <v>0.14326107445805844</v>
      </c>
      <c r="K2775" s="31">
        <v>0.23460104373124768</v>
      </c>
      <c r="L2775" s="108">
        <f ca="1">REWS!R2775</f>
        <v>10.566310595958242</v>
      </c>
      <c r="M2775" s="22">
        <f t="shared" si="731"/>
        <v>10.513554489408964</v>
      </c>
      <c r="N2775" s="22">
        <f t="shared" ca="1" si="732"/>
        <v>10.470262224564213</v>
      </c>
      <c r="O2775" s="22">
        <f t="shared" si="733"/>
        <v>0.98295371373023455</v>
      </c>
      <c r="P2775" s="81">
        <f t="shared" ca="1" si="734"/>
        <v>11</v>
      </c>
      <c r="Q2775" s="22">
        <f t="shared" ca="1" si="735"/>
        <v>0.50498672123496158</v>
      </c>
      <c r="R2775" s="3">
        <f ca="1">IF(N2775&gt;'Power Curve'!$C$37,0,INDEX(Ci,$P2775,1)*POWER(1-Q2775,3)+INDEX(Ci,$P2775,2)*3*Q2775*POWER(1-Q2775,2)+INDEX(Ci,$P2775,3)*3*POWER(Q2775,2)*(1-Q2775)+INDEX(Ci,$P2775,4)*POWER(Q2775,3))</f>
        <v>1663.3863125661153</v>
      </c>
      <c r="S2775" s="3">
        <f t="shared" si="736"/>
        <v>1645.2900085449239</v>
      </c>
      <c r="T2775" s="3">
        <f t="shared" ca="1" si="737"/>
        <v>18.096304021191372</v>
      </c>
      <c r="U2775" s="3">
        <f t="shared" ca="1" si="745"/>
        <v>18.096304021191372</v>
      </c>
      <c r="W2775" s="34">
        <f t="shared" si="738"/>
        <v>11</v>
      </c>
      <c r="X2775" s="73" t="b">
        <f>COUNTIF('Power Curve'!$D$2:$D$31,W2775)&gt;0</f>
        <v>1</v>
      </c>
      <c r="Y2775" s="73" t="b">
        <f t="shared" si="739"/>
        <v>0</v>
      </c>
      <c r="Z2775" s="73" t="b">
        <f t="shared" si="746"/>
        <v>1</v>
      </c>
      <c r="AA2775" s="34" t="str">
        <f t="shared" si="740"/>
        <v>Outer</v>
      </c>
      <c r="AB2775" s="35" t="str">
        <f t="shared" si="747"/>
        <v>0.9-1.0</v>
      </c>
      <c r="AC2775" s="36" t="str">
        <f t="shared" si="741"/>
        <v>4-5</v>
      </c>
      <c r="AD2775" s="36" t="str">
        <f t="shared" si="742"/>
        <v>Mar</v>
      </c>
      <c r="AE2775" s="35" t="str">
        <f t="shared" si="743"/>
        <v>275-285</v>
      </c>
      <c r="AF2775" s="36" t="str">
        <f t="shared" si="744"/>
        <v>HWS-HTI</v>
      </c>
    </row>
    <row r="2776" spans="5:32" x14ac:dyDescent="0.3">
      <c r="E2776" s="12">
        <v>40995.194444444445</v>
      </c>
      <c r="F2776" s="16">
        <v>11.02</v>
      </c>
      <c r="G2776" s="16">
        <v>1797.9200134277389</v>
      </c>
      <c r="H2776" s="29">
        <v>1.1919100648230365</v>
      </c>
      <c r="I2776" s="26">
        <v>293.89999999999998</v>
      </c>
      <c r="J2776" s="30">
        <v>0.14700544464609802</v>
      </c>
      <c r="K2776" s="31">
        <v>0.23300598823535551</v>
      </c>
      <c r="L2776" s="108">
        <f ca="1">REWS!R2776</f>
        <v>11.055057039351201</v>
      </c>
      <c r="M2776" s="22">
        <f t="shared" si="731"/>
        <v>10.919868134698605</v>
      </c>
      <c r="N2776" s="22">
        <f t="shared" ca="1" si="732"/>
        <v>10.954606632603147</v>
      </c>
      <c r="O2776" s="22">
        <f t="shared" si="733"/>
        <v>1.0457507973941742</v>
      </c>
      <c r="P2776" s="81">
        <f t="shared" ca="1" si="734"/>
        <v>11</v>
      </c>
      <c r="Q2776" s="22">
        <f t="shared" ca="1" si="735"/>
        <v>0.9750457574919793</v>
      </c>
      <c r="R2776" s="3">
        <f ca="1">IF(N2776&gt;'Power Curve'!$C$37,0,INDEX(Ci,$P2776,1)*POWER(1-Q2776,3)+INDEX(Ci,$P2776,2)*3*Q2776*POWER(1-Q2776,2)+INDEX(Ci,$P2776,3)*3*POWER(Q2776,2)*(1-Q2776)+INDEX(Ci,$P2776,4)*POWER(Q2776,3))</f>
        <v>1771.5180464652042</v>
      </c>
      <c r="S2776" s="3">
        <f t="shared" si="736"/>
        <v>1797.9200134277389</v>
      </c>
      <c r="T2776" s="3">
        <f t="shared" ca="1" si="737"/>
        <v>-26.401966962534743</v>
      </c>
      <c r="U2776" s="3">
        <f t="shared" ca="1" si="745"/>
        <v>26.401966962534743</v>
      </c>
      <c r="W2776" s="34">
        <f t="shared" si="738"/>
        <v>11</v>
      </c>
      <c r="X2776" s="73" t="b">
        <f>COUNTIF('Power Curve'!$D$2:$D$31,W2776)&gt;0</f>
        <v>1</v>
      </c>
      <c r="Y2776" s="73" t="b">
        <f t="shared" si="739"/>
        <v>0</v>
      </c>
      <c r="Z2776" s="73" t="b">
        <f t="shared" si="746"/>
        <v>1</v>
      </c>
      <c r="AA2776" s="34" t="str">
        <f t="shared" si="740"/>
        <v>Outer</v>
      </c>
      <c r="AB2776" s="35" t="str">
        <f t="shared" si="747"/>
        <v>1.0-1.1</v>
      </c>
      <c r="AC2776" s="36" t="str">
        <f t="shared" si="741"/>
        <v>4-5</v>
      </c>
      <c r="AD2776" s="36" t="str">
        <f t="shared" si="742"/>
        <v>Mar</v>
      </c>
      <c r="AE2776" s="35" t="str">
        <f t="shared" si="743"/>
        <v>285-295</v>
      </c>
      <c r="AF2776" s="36" t="str">
        <f t="shared" si="744"/>
        <v>HWS-HTI</v>
      </c>
    </row>
    <row r="2777" spans="5:32" x14ac:dyDescent="0.3">
      <c r="E2777" s="12">
        <v>40995.201388888891</v>
      </c>
      <c r="F2777" s="16">
        <v>7.62</v>
      </c>
      <c r="G2777" s="16">
        <v>659.98997306823708</v>
      </c>
      <c r="H2777" s="29">
        <v>1.1927029163912828</v>
      </c>
      <c r="I2777" s="26">
        <v>291</v>
      </c>
      <c r="J2777" s="30">
        <v>0.24278215223097113</v>
      </c>
      <c r="K2777" s="31">
        <v>0.18617805244200933</v>
      </c>
      <c r="L2777" s="108">
        <f ca="1">REWS!R2777</f>
        <v>7.5845383998537788</v>
      </c>
      <c r="M2777" s="22">
        <f t="shared" si="731"/>
        <v>7.5524356833435782</v>
      </c>
      <c r="N2777" s="22">
        <f t="shared" ca="1" si="732"/>
        <v>7.5172885108589602</v>
      </c>
      <c r="O2777" s="22">
        <f t="shared" si="733"/>
        <v>0.52530325685030754</v>
      </c>
      <c r="P2777" s="81">
        <f t="shared" ca="1" si="734"/>
        <v>8</v>
      </c>
      <c r="Q2777" s="22">
        <f t="shared" ca="1" si="735"/>
        <v>0.50541798939105131</v>
      </c>
      <c r="R2777" s="3">
        <f ca="1">IF(N2777&gt;'Power Curve'!$C$37,0,INDEX(Ci,$P2777,1)*POWER(1-Q2777,3)+INDEX(Ci,$P2777,2)*3*Q2777*POWER(1-Q2777,2)+INDEX(Ci,$P2777,3)*3*POWER(Q2777,2)*(1-Q2777)+INDEX(Ci,$P2777,4)*POWER(Q2777,3))</f>
        <v>736.81385176823608</v>
      </c>
      <c r="S2777" s="3">
        <f t="shared" si="736"/>
        <v>659.98997306823708</v>
      </c>
      <c r="T2777" s="3">
        <f t="shared" ca="1" si="737"/>
        <v>76.823878699999</v>
      </c>
      <c r="U2777" s="3">
        <f t="shared" ca="1" si="745"/>
        <v>76.823878699999</v>
      </c>
      <c r="W2777" s="34">
        <f t="shared" si="738"/>
        <v>8</v>
      </c>
      <c r="X2777" s="73" t="b">
        <f>COUNTIF('Power Curve'!$D$2:$D$31,W2777)&gt;0</f>
        <v>1</v>
      </c>
      <c r="Y2777" s="73" t="b">
        <f t="shared" si="739"/>
        <v>0</v>
      </c>
      <c r="Z2777" s="73" t="b">
        <f t="shared" si="746"/>
        <v>1</v>
      </c>
      <c r="AA2777" s="34" t="str">
        <f t="shared" si="740"/>
        <v>Outer</v>
      </c>
      <c r="AB2777" s="35" t="str">
        <f t="shared" si="747"/>
        <v>0.5-0.6</v>
      </c>
      <c r="AC2777" s="36" t="str">
        <f t="shared" si="741"/>
        <v>4-5</v>
      </c>
      <c r="AD2777" s="36" t="str">
        <f t="shared" si="742"/>
        <v>Mar</v>
      </c>
      <c r="AE2777" s="35" t="str">
        <f t="shared" si="743"/>
        <v>285-295</v>
      </c>
      <c r="AF2777" s="36" t="str">
        <f t="shared" si="744"/>
        <v>HWS-HTI</v>
      </c>
    </row>
    <row r="2778" spans="5:32" x14ac:dyDescent="0.3">
      <c r="E2778" s="12">
        <v>40995.208333333336</v>
      </c>
      <c r="F2778" s="16">
        <v>8.1199999999999992</v>
      </c>
      <c r="G2778" s="16">
        <v>973.38000488281295</v>
      </c>
      <c r="H2778" s="29">
        <v>1.1929630003699725</v>
      </c>
      <c r="I2778" s="26">
        <v>291.5</v>
      </c>
      <c r="J2778" s="30">
        <v>0.1576354679802956</v>
      </c>
      <c r="K2778" s="31">
        <v>0.2286014505425219</v>
      </c>
      <c r="L2778" s="108">
        <f ca="1">REWS!R2778</f>
        <v>8.1070227515802564</v>
      </c>
      <c r="M2778" s="22">
        <f t="shared" si="731"/>
        <v>8.0485872763328175</v>
      </c>
      <c r="N2778" s="22">
        <f t="shared" ca="1" si="732"/>
        <v>8.0357241585356558</v>
      </c>
      <c r="O2778" s="22">
        <f t="shared" si="733"/>
        <v>0.601985084931006</v>
      </c>
      <c r="P2778" s="81">
        <f t="shared" ca="1" si="734"/>
        <v>9</v>
      </c>
      <c r="Q2778" s="22">
        <f t="shared" ca="1" si="735"/>
        <v>2.7026251072053937E-2</v>
      </c>
      <c r="R2778" s="3">
        <f ca="1">IF(N2778&gt;'Power Curve'!$C$37,0,INDEX(Ci,$P2778,1)*POWER(1-Q2778,3)+INDEX(Ci,$P2778,2)*3*Q2778*POWER(1-Q2778,2)+INDEX(Ci,$P2778,3)*3*POWER(Q2778,2)*(1-Q2778)+INDEX(Ci,$P2778,4)*POWER(Q2778,3))</f>
        <v>888.84060096369092</v>
      </c>
      <c r="S2778" s="3">
        <f t="shared" si="736"/>
        <v>973.38000488281295</v>
      </c>
      <c r="T2778" s="3">
        <f t="shared" ca="1" si="737"/>
        <v>-84.539403919122037</v>
      </c>
      <c r="U2778" s="3">
        <f t="shared" ca="1" si="745"/>
        <v>84.539403919122037</v>
      </c>
      <c r="W2778" s="34">
        <f t="shared" si="738"/>
        <v>8</v>
      </c>
      <c r="X2778" s="73" t="b">
        <f>COUNTIF('Power Curve'!$D$2:$D$31,W2778)&gt;0</f>
        <v>1</v>
      </c>
      <c r="Y2778" s="73" t="b">
        <f t="shared" si="739"/>
        <v>0</v>
      </c>
      <c r="Z2778" s="73" t="b">
        <f t="shared" si="746"/>
        <v>1</v>
      </c>
      <c r="AA2778" s="34" t="str">
        <f t="shared" si="740"/>
        <v>Outer</v>
      </c>
      <c r="AB2778" s="35" t="str">
        <f t="shared" si="747"/>
        <v>0.6-0.7</v>
      </c>
      <c r="AC2778" s="36" t="str">
        <f t="shared" si="741"/>
        <v>5-6</v>
      </c>
      <c r="AD2778" s="36" t="str">
        <f t="shared" si="742"/>
        <v>Mar</v>
      </c>
      <c r="AE2778" s="35" t="str">
        <f t="shared" si="743"/>
        <v>285-295</v>
      </c>
      <c r="AF2778" s="36" t="str">
        <f t="shared" si="744"/>
        <v>HWS-HTI</v>
      </c>
    </row>
    <row r="2779" spans="5:32" x14ac:dyDescent="0.3">
      <c r="E2779" s="12">
        <v>40995.215277777781</v>
      </c>
      <c r="F2779" s="16">
        <v>8.25</v>
      </c>
      <c r="G2779" s="16">
        <v>640.51998519897506</v>
      </c>
      <c r="H2779" s="29">
        <v>1.1927462558454671</v>
      </c>
      <c r="I2779" s="26">
        <v>289</v>
      </c>
      <c r="J2779" s="30">
        <v>0.13454545454545455</v>
      </c>
      <c r="K2779" s="31">
        <v>0.20128625869301503</v>
      </c>
      <c r="L2779" s="108">
        <f ca="1">REWS!R2779</f>
        <v>8.2940192058160118</v>
      </c>
      <c r="M2779" s="22">
        <f t="shared" si="731"/>
        <v>8.1769486971684273</v>
      </c>
      <c r="N2779" s="22">
        <f t="shared" ca="1" si="732"/>
        <v>8.2205781259742015</v>
      </c>
      <c r="O2779" s="22">
        <f t="shared" si="733"/>
        <v>0.6218237563044221</v>
      </c>
      <c r="P2779" s="81">
        <f t="shared" ca="1" si="734"/>
        <v>9</v>
      </c>
      <c r="Q2779" s="22">
        <f t="shared" ca="1" si="735"/>
        <v>0.21179673225033713</v>
      </c>
      <c r="R2779" s="3">
        <f ca="1">IF(N2779&gt;'Power Curve'!$C$37,0,INDEX(Ci,$P2779,1)*POWER(1-Q2779,3)+INDEX(Ci,$P2779,2)*3*Q2779*POWER(1-Q2779,2)+INDEX(Ci,$P2779,3)*3*POWER(Q2779,2)*(1-Q2779)+INDEX(Ci,$P2779,4)*POWER(Q2779,3))</f>
        <v>945.14379166086098</v>
      </c>
      <c r="S2779" s="3">
        <f t="shared" si="736"/>
        <v>640.51998519897506</v>
      </c>
      <c r="T2779" s="3">
        <f t="shared" ca="1" si="737"/>
        <v>304.62380646188592</v>
      </c>
      <c r="U2779" s="3">
        <f t="shared" ca="1" si="745"/>
        <v>304.62380646188592</v>
      </c>
      <c r="W2779" s="34">
        <f t="shared" si="738"/>
        <v>8</v>
      </c>
      <c r="X2779" s="73" t="b">
        <f>COUNTIF('Power Curve'!$D$2:$D$31,W2779)&gt;0</f>
        <v>1</v>
      </c>
      <c r="Y2779" s="73" t="b">
        <f t="shared" si="739"/>
        <v>0</v>
      </c>
      <c r="Z2779" s="73" t="b">
        <f t="shared" si="746"/>
        <v>1</v>
      </c>
      <c r="AA2779" s="34" t="str">
        <f t="shared" si="740"/>
        <v>Inner</v>
      </c>
      <c r="AB2779" s="35" t="str">
        <f t="shared" si="747"/>
        <v>0.6-0.7</v>
      </c>
      <c r="AC2779" s="36" t="str">
        <f t="shared" si="741"/>
        <v>5-6</v>
      </c>
      <c r="AD2779" s="36" t="str">
        <f t="shared" si="742"/>
        <v>Mar</v>
      </c>
      <c r="AE2779" s="35" t="str">
        <f t="shared" si="743"/>
        <v>285-295</v>
      </c>
      <c r="AF2779" s="36" t="str">
        <f t="shared" si="744"/>
        <v>Inner-TI</v>
      </c>
    </row>
    <row r="2780" spans="5:32" x14ac:dyDescent="0.3">
      <c r="E2780" s="12">
        <v>40995.222222222219</v>
      </c>
      <c r="F2780" s="16">
        <v>9.43</v>
      </c>
      <c r="G2780" s="16">
        <v>1240.600051879888</v>
      </c>
      <c r="H2780" s="29">
        <v>1.1929630003699725</v>
      </c>
      <c r="I2780" s="26">
        <v>288.60000000000002</v>
      </c>
      <c r="J2780" s="30">
        <v>0.10922587486744434</v>
      </c>
      <c r="K2780" s="31">
        <v>0.14723398267892338</v>
      </c>
      <c r="L2780" s="108">
        <f ca="1">REWS!R2780</f>
        <v>9.3877659394205484</v>
      </c>
      <c r="M2780" s="22">
        <f t="shared" si="731"/>
        <v>9.3470662581057233</v>
      </c>
      <c r="N2780" s="22">
        <f t="shared" ca="1" si="732"/>
        <v>9.305203632168821</v>
      </c>
      <c r="O2780" s="22">
        <f t="shared" si="733"/>
        <v>0.80266919731451658</v>
      </c>
      <c r="P2780" s="81">
        <f t="shared" ca="1" si="734"/>
        <v>10</v>
      </c>
      <c r="Q2780" s="22">
        <f t="shared" ca="1" si="735"/>
        <v>0.31469907685748638</v>
      </c>
      <c r="R2780" s="3">
        <f ca="1">IF(N2780&gt;'Power Curve'!$C$37,0,INDEX(Ci,$P2780,1)*POWER(1-Q2780,3)+INDEX(Ci,$P2780,2)*3*Q2780*POWER(1-Q2780,2)+INDEX(Ci,$P2780,3)*3*POWER(Q2780,2)*(1-Q2780)+INDEX(Ci,$P2780,4)*POWER(Q2780,3))</f>
        <v>1300.8583435657733</v>
      </c>
      <c r="S2780" s="3">
        <f t="shared" si="736"/>
        <v>1240.600051879888</v>
      </c>
      <c r="T2780" s="3">
        <f t="shared" ca="1" si="737"/>
        <v>60.258291685885297</v>
      </c>
      <c r="U2780" s="3">
        <f t="shared" ca="1" si="745"/>
        <v>60.258291685885297</v>
      </c>
      <c r="W2780" s="34">
        <f t="shared" si="738"/>
        <v>9</v>
      </c>
      <c r="X2780" s="73" t="b">
        <f>COUNTIF('Power Curve'!$D$2:$D$31,W2780)&gt;0</f>
        <v>1</v>
      </c>
      <c r="Y2780" s="73" t="b">
        <f t="shared" si="739"/>
        <v>0</v>
      </c>
      <c r="Z2780" s="73" t="b">
        <f t="shared" si="746"/>
        <v>1</v>
      </c>
      <c r="AA2780" s="34" t="str">
        <f t="shared" si="740"/>
        <v>Inner</v>
      </c>
      <c r="AB2780" s="35" t="str">
        <f t="shared" si="747"/>
        <v>0.8-0.9</v>
      </c>
      <c r="AC2780" s="36" t="str">
        <f t="shared" si="741"/>
        <v>5-6</v>
      </c>
      <c r="AD2780" s="36" t="str">
        <f t="shared" si="742"/>
        <v>Mar</v>
      </c>
      <c r="AE2780" s="35" t="str">
        <f t="shared" si="743"/>
        <v>285-295</v>
      </c>
      <c r="AF2780" s="36" t="str">
        <f t="shared" si="744"/>
        <v>Inner-TI</v>
      </c>
    </row>
    <row r="2781" spans="5:32" x14ac:dyDescent="0.3">
      <c r="E2781" s="12">
        <v>40995.229166666664</v>
      </c>
      <c r="F2781" s="16">
        <v>9.02</v>
      </c>
      <c r="G2781" s="16">
        <v>1108.4799880981495</v>
      </c>
      <c r="H2781" s="29">
        <v>1.1942651245946914</v>
      </c>
      <c r="I2781" s="26">
        <v>284.5</v>
      </c>
      <c r="J2781" s="30">
        <v>0.1352549889135255</v>
      </c>
      <c r="K2781" s="31">
        <v>0.18275966593004345</v>
      </c>
      <c r="L2781" s="108">
        <f ca="1">REWS!R2781</f>
        <v>9.0494580133068503</v>
      </c>
      <c r="M2781" s="22">
        <f t="shared" si="731"/>
        <v>8.9439238174475619</v>
      </c>
      <c r="N2781" s="22">
        <f t="shared" ca="1" si="732"/>
        <v>8.9731333769630641</v>
      </c>
      <c r="O2781" s="22">
        <f t="shared" si="733"/>
        <v>0.74036223354900321</v>
      </c>
      <c r="P2781" s="81">
        <f t="shared" ca="1" si="734"/>
        <v>9</v>
      </c>
      <c r="Q2781" s="22">
        <f t="shared" ca="1" si="735"/>
        <v>0.96401210401228077</v>
      </c>
      <c r="R2781" s="3">
        <f ca="1">IF(N2781&gt;'Power Curve'!$C$37,0,INDEX(Ci,$P2781,1)*POWER(1-Q2781,3)+INDEX(Ci,$P2781,2)*3*Q2781*POWER(1-Q2781,2)+INDEX(Ci,$P2781,3)*3*POWER(Q2781,2)*(1-Q2781)+INDEX(Ci,$P2781,4)*POWER(Q2781,3))</f>
        <v>1186.4678207981776</v>
      </c>
      <c r="S2781" s="3">
        <f t="shared" si="736"/>
        <v>1108.4799880981495</v>
      </c>
      <c r="T2781" s="3">
        <f t="shared" ca="1" si="737"/>
        <v>77.987832700028093</v>
      </c>
      <c r="U2781" s="3">
        <f t="shared" ca="1" si="745"/>
        <v>77.987832700028093</v>
      </c>
      <c r="W2781" s="34">
        <f t="shared" si="738"/>
        <v>9</v>
      </c>
      <c r="X2781" s="73" t="b">
        <f>COUNTIF('Power Curve'!$D$2:$D$31,W2781)&gt;0</f>
        <v>1</v>
      </c>
      <c r="Y2781" s="73" t="b">
        <f t="shared" si="739"/>
        <v>0</v>
      </c>
      <c r="Z2781" s="73" t="b">
        <f t="shared" si="746"/>
        <v>1</v>
      </c>
      <c r="AA2781" s="34" t="str">
        <f t="shared" si="740"/>
        <v>Inner</v>
      </c>
      <c r="AB2781" s="35" t="str">
        <f t="shared" si="747"/>
        <v>0.7-0.8</v>
      </c>
      <c r="AC2781" s="36" t="str">
        <f t="shared" si="741"/>
        <v>5-6</v>
      </c>
      <c r="AD2781" s="36" t="str">
        <f t="shared" si="742"/>
        <v>Mar</v>
      </c>
      <c r="AE2781" s="35" t="str">
        <f t="shared" si="743"/>
        <v>275-285</v>
      </c>
      <c r="AF2781" s="36" t="str">
        <f t="shared" si="744"/>
        <v>Inner-TI</v>
      </c>
    </row>
    <row r="2782" spans="5:32" x14ac:dyDescent="0.3">
      <c r="E2782" s="12">
        <v>40995.236111111109</v>
      </c>
      <c r="F2782" s="16">
        <v>8.7200000000000006</v>
      </c>
      <c r="G2782" s="16">
        <v>900.97998428344772</v>
      </c>
      <c r="H2782" s="29">
        <v>1.195626014784503</v>
      </c>
      <c r="I2782" s="26">
        <v>291.2</v>
      </c>
      <c r="J2782" s="30">
        <v>9.5183486238532095E-2</v>
      </c>
      <c r="K2782" s="31">
        <v>0.17721829699128308</v>
      </c>
      <c r="L2782" s="108">
        <f ca="1">REWS!R2782</f>
        <v>8.7162475256994405</v>
      </c>
      <c r="M2782" s="22">
        <f t="shared" si="731"/>
        <v>8.6497370927087456</v>
      </c>
      <c r="N2782" s="22">
        <f t="shared" ca="1" si="732"/>
        <v>8.6460148546184943</v>
      </c>
      <c r="O2782" s="22">
        <f t="shared" si="733"/>
        <v>0.69489472690626042</v>
      </c>
      <c r="P2782" s="81">
        <f t="shared" ca="1" si="734"/>
        <v>9</v>
      </c>
      <c r="Q2782" s="22">
        <f t="shared" ca="1" si="735"/>
        <v>0.6370413193791139</v>
      </c>
      <c r="R2782" s="3">
        <f ca="1">IF(N2782&gt;'Power Curve'!$C$37,0,INDEX(Ci,$P2782,1)*POWER(1-Q2782,3)+INDEX(Ci,$P2782,2)*3*Q2782*POWER(1-Q2782,2)+INDEX(Ci,$P2782,3)*3*POWER(Q2782,2)*(1-Q2782)+INDEX(Ci,$P2782,4)*POWER(Q2782,3))</f>
        <v>1079.7946186026747</v>
      </c>
      <c r="S2782" s="3">
        <f t="shared" si="736"/>
        <v>900.97998428344772</v>
      </c>
      <c r="T2782" s="3">
        <f t="shared" ca="1" si="737"/>
        <v>178.81463431922703</v>
      </c>
      <c r="U2782" s="3">
        <f t="shared" ca="1" si="745"/>
        <v>178.81463431922703</v>
      </c>
      <c r="W2782" s="34">
        <f t="shared" si="738"/>
        <v>9</v>
      </c>
      <c r="X2782" s="73" t="b">
        <f>COUNTIF('Power Curve'!$D$2:$D$31,W2782)&gt;0</f>
        <v>1</v>
      </c>
      <c r="Y2782" s="73" t="b">
        <f t="shared" si="739"/>
        <v>0</v>
      </c>
      <c r="Z2782" s="73" t="b">
        <f t="shared" si="746"/>
        <v>1</v>
      </c>
      <c r="AA2782" s="34" t="str">
        <f t="shared" si="740"/>
        <v>Outer</v>
      </c>
      <c r="AB2782" s="35" t="str">
        <f t="shared" si="747"/>
        <v>0.6-0.7</v>
      </c>
      <c r="AC2782" s="36" t="str">
        <f t="shared" si="741"/>
        <v>5-6</v>
      </c>
      <c r="AD2782" s="36" t="str">
        <f t="shared" si="742"/>
        <v>Mar</v>
      </c>
      <c r="AE2782" s="35" t="str">
        <f t="shared" si="743"/>
        <v>285-295</v>
      </c>
      <c r="AF2782" s="36" t="str">
        <f t="shared" si="744"/>
        <v>HWS-LTI</v>
      </c>
    </row>
    <row r="2783" spans="5:32" x14ac:dyDescent="0.3">
      <c r="E2783" s="12">
        <v>40995.243055555555</v>
      </c>
      <c r="F2783" s="16">
        <v>7.81</v>
      </c>
      <c r="G2783" s="16">
        <v>829.66999816894554</v>
      </c>
      <c r="H2783" s="29">
        <v>1.195843750020023</v>
      </c>
      <c r="I2783" s="26">
        <v>289.89999999999998</v>
      </c>
      <c r="J2783" s="30">
        <v>0.12548015364916773</v>
      </c>
      <c r="K2783" s="31">
        <v>0.22410295127342877</v>
      </c>
      <c r="L2783" s="108">
        <f ca="1">REWS!R2783</f>
        <v>7.8788134889893602</v>
      </c>
      <c r="M2783" s="22">
        <f t="shared" si="731"/>
        <v>7.7475398189380051</v>
      </c>
      <c r="N2783" s="22">
        <f t="shared" ca="1" si="732"/>
        <v>7.8158029746390447</v>
      </c>
      <c r="O2783" s="22">
        <f t="shared" si="733"/>
        <v>0.55545722994016034</v>
      </c>
      <c r="P2783" s="81">
        <f t="shared" ca="1" si="734"/>
        <v>8</v>
      </c>
      <c r="Q2783" s="22">
        <f t="shared" ca="1" si="735"/>
        <v>0.80586717420699616</v>
      </c>
      <c r="R2783" s="3">
        <f ca="1">IF(N2783&gt;'Power Curve'!$C$37,0,INDEX(Ci,$P2783,1)*POWER(1-Q2783,3)+INDEX(Ci,$P2783,2)*3*Q2783*POWER(1-Q2783,2)+INDEX(Ci,$P2783,3)*3*POWER(Q2783,2)*(1-Q2783)+INDEX(Ci,$P2783,4)*POWER(Q2783,3))</f>
        <v>823.45624242554754</v>
      </c>
      <c r="S2783" s="3">
        <f t="shared" si="736"/>
        <v>829.66999816894554</v>
      </c>
      <c r="T2783" s="3">
        <f t="shared" ca="1" si="737"/>
        <v>-6.2137557433979964</v>
      </c>
      <c r="U2783" s="3">
        <f t="shared" ca="1" si="745"/>
        <v>6.2137557433979964</v>
      </c>
      <c r="W2783" s="34">
        <f t="shared" si="738"/>
        <v>8</v>
      </c>
      <c r="X2783" s="73" t="b">
        <f>COUNTIF('Power Curve'!$D$2:$D$31,W2783)&gt;0</f>
        <v>1</v>
      </c>
      <c r="Y2783" s="73" t="b">
        <f t="shared" si="739"/>
        <v>0</v>
      </c>
      <c r="Z2783" s="73" t="b">
        <f t="shared" si="746"/>
        <v>1</v>
      </c>
      <c r="AA2783" s="34" t="str">
        <f t="shared" si="740"/>
        <v>Inner</v>
      </c>
      <c r="AB2783" s="35" t="str">
        <f t="shared" si="747"/>
        <v>0.5-0.6</v>
      </c>
      <c r="AC2783" s="36" t="str">
        <f t="shared" si="741"/>
        <v>5-6</v>
      </c>
      <c r="AD2783" s="36" t="str">
        <f t="shared" si="742"/>
        <v>Mar</v>
      </c>
      <c r="AE2783" s="35" t="str">
        <f t="shared" si="743"/>
        <v>285-295</v>
      </c>
      <c r="AF2783" s="36" t="str">
        <f t="shared" si="744"/>
        <v>Inner-TI</v>
      </c>
    </row>
    <row r="2784" spans="5:32" x14ac:dyDescent="0.3">
      <c r="E2784" s="12">
        <v>40995.25</v>
      </c>
      <c r="F2784" s="16">
        <v>6.69</v>
      </c>
      <c r="G2784" s="16">
        <v>507.63002777099609</v>
      </c>
      <c r="H2784" s="29">
        <v>1.1962045179671665</v>
      </c>
      <c r="I2784" s="26">
        <v>292.3</v>
      </c>
      <c r="J2784" s="30">
        <v>0.14947683109118085</v>
      </c>
      <c r="K2784" s="31">
        <v>0.29516133924745114</v>
      </c>
      <c r="L2784" s="108">
        <f ca="1">REWS!R2784</f>
        <v>6.7604991492641568</v>
      </c>
      <c r="M2784" s="22">
        <f t="shared" si="731"/>
        <v>6.6371642865581721</v>
      </c>
      <c r="N2784" s="22">
        <f t="shared" ca="1" si="732"/>
        <v>6.7071066536327306</v>
      </c>
      <c r="O2784" s="22">
        <f t="shared" si="733"/>
        <v>0.38384511202681321</v>
      </c>
      <c r="P2784" s="81">
        <f t="shared" ca="1" si="734"/>
        <v>7</v>
      </c>
      <c r="Q2784" s="22">
        <f t="shared" ca="1" si="735"/>
        <v>0.68688497904454515</v>
      </c>
      <c r="R2784" s="3">
        <f ca="1">IF(N2784&gt;'Power Curve'!$C$37,0,INDEX(Ci,$P2784,1)*POWER(1-Q2784,3)+INDEX(Ci,$P2784,2)*3*Q2784*POWER(1-Q2784,2)+INDEX(Ci,$P2784,3)*3*POWER(Q2784,2)*(1-Q2784)+INDEX(Ci,$P2784,4)*POWER(Q2784,3))</f>
        <v>521.70559541463115</v>
      </c>
      <c r="S2784" s="3">
        <f t="shared" si="736"/>
        <v>507.63002777099609</v>
      </c>
      <c r="T2784" s="3">
        <f t="shared" ca="1" si="737"/>
        <v>14.075567643635054</v>
      </c>
      <c r="U2784" s="3">
        <f t="shared" ca="1" si="745"/>
        <v>14.075567643635054</v>
      </c>
      <c r="W2784" s="34">
        <f t="shared" si="738"/>
        <v>7</v>
      </c>
      <c r="X2784" s="73" t="b">
        <f>COUNTIF('Power Curve'!$D$2:$D$31,W2784)&gt;0</f>
        <v>1</v>
      </c>
      <c r="Y2784" s="73" t="b">
        <f t="shared" si="739"/>
        <v>0</v>
      </c>
      <c r="Z2784" s="73" t="b">
        <f t="shared" si="746"/>
        <v>1</v>
      </c>
      <c r="AA2784" s="34" t="str">
        <f t="shared" si="740"/>
        <v>Outer</v>
      </c>
      <c r="AB2784" s="35" t="str">
        <f t="shared" si="747"/>
        <v>0.3-0.4</v>
      </c>
      <c r="AC2784" s="36" t="str">
        <f t="shared" si="741"/>
        <v>6-7</v>
      </c>
      <c r="AD2784" s="36" t="str">
        <f t="shared" si="742"/>
        <v>Mar</v>
      </c>
      <c r="AE2784" s="35" t="str">
        <f t="shared" si="743"/>
        <v>285-295</v>
      </c>
      <c r="AF2784" s="36" t="str">
        <f t="shared" si="744"/>
        <v>LWS-HTI</v>
      </c>
    </row>
    <row r="2785" spans="5:32" x14ac:dyDescent="0.3">
      <c r="E2785" s="12">
        <v>40995.256944444445</v>
      </c>
      <c r="F2785" s="16">
        <v>5.81</v>
      </c>
      <c r="G2785" s="16">
        <v>284.64998626709024</v>
      </c>
      <c r="H2785" s="29">
        <v>1.1961173851138058</v>
      </c>
      <c r="I2785" s="26">
        <v>290.7</v>
      </c>
      <c r="J2785" s="30">
        <v>0.12908777969018934</v>
      </c>
      <c r="K2785" s="31">
        <v>0.33702883881869683</v>
      </c>
      <c r="L2785" s="108">
        <f ca="1">REWS!R2785</f>
        <v>5.8608036507695331</v>
      </c>
      <c r="M2785" s="22">
        <f t="shared" si="731"/>
        <v>5.7639743175631164</v>
      </c>
      <c r="N2785" s="22">
        <f t="shared" ca="1" si="732"/>
        <v>5.8143755117583034</v>
      </c>
      <c r="O2785" s="22">
        <f t="shared" si="733"/>
        <v>0.24889078752115457</v>
      </c>
      <c r="P2785" s="81">
        <f t="shared" ca="1" si="734"/>
        <v>6</v>
      </c>
      <c r="Q2785" s="22">
        <f t="shared" ca="1" si="735"/>
        <v>0.7836857957169423</v>
      </c>
      <c r="R2785" s="3">
        <f ca="1">IF(N2785&gt;'Power Curve'!$C$37,0,INDEX(Ci,$P2785,1)*POWER(1-Q2785,3)+INDEX(Ci,$P2785,2)*3*Q2785*POWER(1-Q2785,2)+INDEX(Ci,$P2785,3)*3*POWER(Q2785,2)*(1-Q2785)+INDEX(Ci,$P2785,4)*POWER(Q2785,3))</f>
        <v>330.69560931333501</v>
      </c>
      <c r="S2785" s="3">
        <f t="shared" si="736"/>
        <v>284.64998626709024</v>
      </c>
      <c r="T2785" s="3">
        <f t="shared" ca="1" si="737"/>
        <v>46.045623046244771</v>
      </c>
      <c r="U2785" s="3">
        <f t="shared" ca="1" si="745"/>
        <v>46.045623046244771</v>
      </c>
      <c r="W2785" s="34">
        <f t="shared" si="738"/>
        <v>6</v>
      </c>
      <c r="X2785" s="73" t="b">
        <f>COUNTIF('Power Curve'!$D$2:$D$31,W2785)&gt;0</f>
        <v>1</v>
      </c>
      <c r="Y2785" s="73" t="b">
        <f t="shared" si="739"/>
        <v>0</v>
      </c>
      <c r="Z2785" s="73" t="b">
        <f t="shared" si="746"/>
        <v>1</v>
      </c>
      <c r="AA2785" s="34" t="str">
        <f t="shared" si="740"/>
        <v>Outer</v>
      </c>
      <c r="AB2785" s="35" t="str">
        <f t="shared" si="747"/>
        <v>0.2-0.3</v>
      </c>
      <c r="AC2785" s="36" t="str">
        <f t="shared" si="741"/>
        <v>6-7</v>
      </c>
      <c r="AD2785" s="36" t="str">
        <f t="shared" si="742"/>
        <v>Mar</v>
      </c>
      <c r="AE2785" s="35" t="str">
        <f t="shared" si="743"/>
        <v>285-295</v>
      </c>
      <c r="AF2785" s="36" t="str">
        <f t="shared" si="744"/>
        <v>Inner-TI</v>
      </c>
    </row>
    <row r="2786" spans="5:32" x14ac:dyDescent="0.3">
      <c r="E2786" s="12">
        <v>40995.263888888891</v>
      </c>
      <c r="F2786" s="16">
        <v>4.96</v>
      </c>
      <c r="G2786" s="16">
        <v>140.50000381469721</v>
      </c>
      <c r="H2786" s="29">
        <v>1.1960302644339869</v>
      </c>
      <c r="I2786" s="26">
        <v>284.10000000000002</v>
      </c>
      <c r="J2786" s="30">
        <v>0.15120967741935484</v>
      </c>
      <c r="K2786" s="31">
        <v>0.17230592697759609</v>
      </c>
      <c r="L2786" s="108">
        <f ca="1">REWS!R2786</f>
        <v>4.9321481154888538</v>
      </c>
      <c r="M2786" s="22">
        <f t="shared" si="731"/>
        <v>4.9205883796361967</v>
      </c>
      <c r="N2786" s="22">
        <f t="shared" ca="1" si="732"/>
        <v>4.892957803169157</v>
      </c>
      <c r="O2786" s="22">
        <f t="shared" si="733"/>
        <v>0.11854277209274638</v>
      </c>
      <c r="P2786" s="81">
        <f t="shared" ca="1" si="734"/>
        <v>5</v>
      </c>
      <c r="Q2786" s="22">
        <f t="shared" ca="1" si="735"/>
        <v>0.8454573344200661</v>
      </c>
      <c r="R2786" s="3">
        <f ca="1">IF(N2786&gt;'Power Curve'!$C$37,0,INDEX(Ci,$P2786,1)*POWER(1-Q2786,3)+INDEX(Ci,$P2786,2)*3*Q2786*POWER(1-Q2786,2)+INDEX(Ci,$P2786,3)*3*POWER(Q2786,2)*(1-Q2786)+INDEX(Ci,$P2786,4)*POWER(Q2786,3))</f>
        <v>189.34438161912911</v>
      </c>
      <c r="S2786" s="3">
        <f t="shared" si="736"/>
        <v>140.50000381469721</v>
      </c>
      <c r="T2786" s="3">
        <f t="shared" ca="1" si="737"/>
        <v>48.8443778044319</v>
      </c>
      <c r="U2786" s="3">
        <f t="shared" ca="1" si="745"/>
        <v>48.8443778044319</v>
      </c>
      <c r="W2786" s="34">
        <f t="shared" si="738"/>
        <v>5</v>
      </c>
      <c r="X2786" s="73" t="b">
        <f>COUNTIF('Power Curve'!$D$2:$D$31,W2786)&gt;0</f>
        <v>1</v>
      </c>
      <c r="Y2786" s="73" t="b">
        <f t="shared" si="739"/>
        <v>0</v>
      </c>
      <c r="Z2786" s="73" t="b">
        <f t="shared" si="746"/>
        <v>1</v>
      </c>
      <c r="AA2786" s="34" t="str">
        <f t="shared" si="740"/>
        <v>Outer</v>
      </c>
      <c r="AB2786" s="35" t="str">
        <f t="shared" si="747"/>
        <v>0.1-0.2</v>
      </c>
      <c r="AC2786" s="36" t="str">
        <f t="shared" si="741"/>
        <v>6-7</v>
      </c>
      <c r="AD2786" s="36" t="str">
        <f t="shared" si="742"/>
        <v>Mar</v>
      </c>
      <c r="AE2786" s="35" t="str">
        <f t="shared" si="743"/>
        <v>275-285</v>
      </c>
      <c r="AF2786" s="36" t="str">
        <f t="shared" si="744"/>
        <v>LWS-HTI</v>
      </c>
    </row>
    <row r="2787" spans="5:32" x14ac:dyDescent="0.3">
      <c r="E2787" s="12">
        <v>40995.270833333336</v>
      </c>
      <c r="F2787" s="16">
        <v>5.31</v>
      </c>
      <c r="G2787" s="16">
        <v>123.28999328613259</v>
      </c>
      <c r="H2787" s="29">
        <v>1.195998983565594</v>
      </c>
      <c r="I2787" s="26">
        <v>277.89999999999998</v>
      </c>
      <c r="J2787" s="30">
        <v>0.13935969868173259</v>
      </c>
      <c r="K2787" s="31">
        <v>0.33533247318353737</v>
      </c>
      <c r="L2787" s="108">
        <f ca="1">REWS!R2787</f>
        <v>5.3648780413305133</v>
      </c>
      <c r="M2787" s="22">
        <f t="shared" si="731"/>
        <v>5.2677613927280929</v>
      </c>
      <c r="N2787" s="22">
        <f t="shared" ca="1" si="732"/>
        <v>5.3222029044850458</v>
      </c>
      <c r="O2787" s="22">
        <f t="shared" si="733"/>
        <v>0.1721994804059821</v>
      </c>
      <c r="P2787" s="81">
        <f t="shared" ca="1" si="734"/>
        <v>6</v>
      </c>
      <c r="Q2787" s="22">
        <f t="shared" ca="1" si="735"/>
        <v>0.29312862059566486</v>
      </c>
      <c r="R2787" s="3">
        <f ca="1">IF(N2787&gt;'Power Curve'!$C$37,0,INDEX(Ci,$P2787,1)*POWER(1-Q2787,3)+INDEX(Ci,$P2787,2)*3*Q2787*POWER(1-Q2787,2)+INDEX(Ci,$P2787,3)*3*POWER(Q2787,2)*(1-Q2787)+INDEX(Ci,$P2787,4)*POWER(Q2787,3))</f>
        <v>255.44670219016822</v>
      </c>
      <c r="S2787" s="3">
        <f t="shared" si="736"/>
        <v>123.28999328613259</v>
      </c>
      <c r="T2787" s="3">
        <f t="shared" ca="1" si="737"/>
        <v>132.15670890403564</v>
      </c>
      <c r="U2787" s="3">
        <f t="shared" ca="1" si="745"/>
        <v>132.15670890403564</v>
      </c>
      <c r="W2787" s="34">
        <f t="shared" si="738"/>
        <v>5</v>
      </c>
      <c r="X2787" s="73" t="b">
        <f>COUNTIF('Power Curve'!$D$2:$D$31,W2787)&gt;0</f>
        <v>1</v>
      </c>
      <c r="Y2787" s="73" t="b">
        <f t="shared" si="739"/>
        <v>0</v>
      </c>
      <c r="Z2787" s="73" t="b">
        <f t="shared" si="746"/>
        <v>1</v>
      </c>
      <c r="AA2787" s="34" t="str">
        <f t="shared" si="740"/>
        <v>Outer</v>
      </c>
      <c r="AB2787" s="35" t="str">
        <f t="shared" si="747"/>
        <v>0.1-0.2</v>
      </c>
      <c r="AC2787" s="36" t="str">
        <f t="shared" si="741"/>
        <v>6-7</v>
      </c>
      <c r="AD2787" s="36" t="str">
        <f t="shared" si="742"/>
        <v>Mar</v>
      </c>
      <c r="AE2787" s="35" t="str">
        <f t="shared" si="743"/>
        <v>275-285</v>
      </c>
      <c r="AF2787" s="36" t="str">
        <f t="shared" si="744"/>
        <v>Inner-TI</v>
      </c>
    </row>
    <row r="2788" spans="5:32" x14ac:dyDescent="0.3">
      <c r="E2788" s="12">
        <v>40995.298611111109</v>
      </c>
      <c r="F2788" s="16">
        <v>6.1</v>
      </c>
      <c r="G2788" s="16">
        <v>317.25000381469704</v>
      </c>
      <c r="H2788" s="29">
        <v>1.1963596126787417</v>
      </c>
      <c r="I2788" s="26">
        <v>271.2</v>
      </c>
      <c r="J2788" s="30">
        <v>0.13770491803278689</v>
      </c>
      <c r="K2788" s="31">
        <v>0.2503315819730651</v>
      </c>
      <c r="L2788" s="108">
        <f ca="1">REWS!R2788</f>
        <v>6.0714195809042106</v>
      </c>
      <c r="M2788" s="22">
        <f t="shared" si="731"/>
        <v>6.0520854782315388</v>
      </c>
      <c r="N2788" s="22">
        <f t="shared" ca="1" si="732"/>
        <v>6.0237295537444249</v>
      </c>
      <c r="O2788" s="22">
        <f t="shared" si="733"/>
        <v>0.29341929615175288</v>
      </c>
      <c r="P2788" s="81">
        <f t="shared" ca="1" si="734"/>
        <v>6</v>
      </c>
      <c r="Q2788" s="22">
        <f t="shared" ca="1" si="735"/>
        <v>0.99235268598926762</v>
      </c>
      <c r="R2788" s="3">
        <f ca="1">IF(N2788&gt;'Power Curve'!$C$37,0,INDEX(Ci,$P2788,1)*POWER(1-Q2788,3)+INDEX(Ci,$P2788,2)*3*Q2788*POWER(1-Q2788,2)+INDEX(Ci,$P2788,3)*3*POWER(Q2788,2)*(1-Q2788)+INDEX(Ci,$P2788,4)*POWER(Q2788,3))</f>
        <v>367.59551484801653</v>
      </c>
      <c r="S2788" s="3">
        <f t="shared" si="736"/>
        <v>317.25000381469704</v>
      </c>
      <c r="T2788" s="3">
        <f t="shared" ca="1" si="737"/>
        <v>50.345511033319497</v>
      </c>
      <c r="U2788" s="3">
        <f t="shared" ca="1" si="745"/>
        <v>50.345511033319497</v>
      </c>
      <c r="W2788" s="34">
        <f t="shared" si="738"/>
        <v>6</v>
      </c>
      <c r="X2788" s="73" t="b">
        <f>COUNTIF('Power Curve'!$D$2:$D$31,W2788)&gt;0</f>
        <v>1</v>
      </c>
      <c r="Y2788" s="73" t="b">
        <f t="shared" si="739"/>
        <v>0</v>
      </c>
      <c r="Z2788" s="73" t="b">
        <f t="shared" si="746"/>
        <v>1</v>
      </c>
      <c r="AA2788" s="34" t="str">
        <f t="shared" si="740"/>
        <v>Inner</v>
      </c>
      <c r="AB2788" s="35" t="str">
        <f t="shared" si="747"/>
        <v>0.2-0.3</v>
      </c>
      <c r="AC2788" s="36" t="str">
        <f t="shared" si="741"/>
        <v>7-8</v>
      </c>
      <c r="AD2788" s="36" t="str">
        <f t="shared" si="742"/>
        <v>Mar</v>
      </c>
      <c r="AE2788" s="35" t="str">
        <f t="shared" si="743"/>
        <v>265-275</v>
      </c>
      <c r="AF2788" s="36" t="str">
        <f t="shared" si="744"/>
        <v>Inner-TI</v>
      </c>
    </row>
    <row r="2789" spans="5:32" x14ac:dyDescent="0.3">
      <c r="E2789" s="12">
        <v>40995.486111111109</v>
      </c>
      <c r="F2789" s="16">
        <v>10.85</v>
      </c>
      <c r="G2789" s="16">
        <v>1758.910049438482</v>
      </c>
      <c r="H2789" s="29">
        <v>1.185936137578306</v>
      </c>
      <c r="I2789" s="26">
        <v>277.89999999999998</v>
      </c>
      <c r="J2789" s="30">
        <v>7.7419354838709681E-2</v>
      </c>
      <c r="K2789" s="31">
        <v>0.12576185089790765</v>
      </c>
      <c r="L2789" s="108">
        <f ca="1">REWS!R2789</f>
        <v>10.705450090655649</v>
      </c>
      <c r="M2789" s="22">
        <f t="shared" si="731"/>
        <v>10.733420475985843</v>
      </c>
      <c r="N2789" s="22">
        <f t="shared" ca="1" si="732"/>
        <v>10.590423705777683</v>
      </c>
      <c r="O2789" s="22">
        <f t="shared" si="733"/>
        <v>1.0169347107112259</v>
      </c>
      <c r="P2789" s="81">
        <f t="shared" ca="1" si="734"/>
        <v>11</v>
      </c>
      <c r="Q2789" s="22">
        <f t="shared" ca="1" si="735"/>
        <v>0.62160413049362118</v>
      </c>
      <c r="R2789" s="3">
        <f ca="1">IF(N2789&gt;'Power Curve'!$C$37,0,INDEX(Ci,$P2789,1)*POWER(1-Q2789,3)+INDEX(Ci,$P2789,2)*3*Q2789*POWER(1-Q2789,2)+INDEX(Ci,$P2789,3)*3*POWER(Q2789,2)*(1-Q2789)+INDEX(Ci,$P2789,4)*POWER(Q2789,3))</f>
        <v>1693.4864164916658</v>
      </c>
      <c r="S2789" s="3">
        <f t="shared" si="736"/>
        <v>1758.910049438482</v>
      </c>
      <c r="T2789" s="3">
        <f t="shared" ca="1" si="737"/>
        <v>-65.423632946816269</v>
      </c>
      <c r="U2789" s="3">
        <f t="shared" ca="1" si="745"/>
        <v>65.423632946816269</v>
      </c>
      <c r="W2789" s="34">
        <f t="shared" si="738"/>
        <v>11</v>
      </c>
      <c r="X2789" s="73" t="b">
        <f>COUNTIF('Power Curve'!$D$2:$D$31,W2789)&gt;0</f>
        <v>1</v>
      </c>
      <c r="Y2789" s="73" t="b">
        <f t="shared" si="739"/>
        <v>0</v>
      </c>
      <c r="Z2789" s="73" t="b">
        <f t="shared" si="746"/>
        <v>1</v>
      </c>
      <c r="AA2789" s="34" t="str">
        <f t="shared" si="740"/>
        <v>Outer</v>
      </c>
      <c r="AB2789" s="35" t="str">
        <f t="shared" si="747"/>
        <v>1.0-1.1</v>
      </c>
      <c r="AC2789" s="36" t="str">
        <f t="shared" si="741"/>
        <v>11-12</v>
      </c>
      <c r="AD2789" s="36" t="str">
        <f t="shared" si="742"/>
        <v>Mar</v>
      </c>
      <c r="AE2789" s="35" t="str">
        <f t="shared" si="743"/>
        <v>275-285</v>
      </c>
      <c r="AF2789" s="36" t="str">
        <f t="shared" si="744"/>
        <v>HWS-LTI</v>
      </c>
    </row>
    <row r="2790" spans="5:32" x14ac:dyDescent="0.3">
      <c r="E2790" s="12">
        <v>40995.493055555555</v>
      </c>
      <c r="F2790" s="16">
        <v>9.58</v>
      </c>
      <c r="G2790" s="16">
        <v>1321.7499542236351</v>
      </c>
      <c r="H2790" s="29">
        <v>1.1866655750900144</v>
      </c>
      <c r="I2790" s="26">
        <v>270.8</v>
      </c>
      <c r="J2790" s="30">
        <v>0.10647181628392484</v>
      </c>
      <c r="K2790" s="31">
        <v>0.19029944934237297</v>
      </c>
      <c r="L2790" s="108">
        <f ca="1">REWS!R2790</f>
        <v>9.5398327624496506</v>
      </c>
      <c r="M2790" s="22">
        <f t="shared" si="731"/>
        <v>9.4790088213711297</v>
      </c>
      <c r="N2790" s="22">
        <f t="shared" ca="1" si="732"/>
        <v>9.4392650218857579</v>
      </c>
      <c r="O2790" s="22">
        <f t="shared" si="733"/>
        <v>0.82306134579455592</v>
      </c>
      <c r="P2790" s="81">
        <f t="shared" ca="1" si="734"/>
        <v>10</v>
      </c>
      <c r="Q2790" s="22">
        <f t="shared" ca="1" si="735"/>
        <v>0.4571976465869878</v>
      </c>
      <c r="R2790" s="3">
        <f ca="1">IF(N2790&gt;'Power Curve'!$C$37,0,INDEX(Ci,$P2790,1)*POWER(1-Q2790,3)+INDEX(Ci,$P2790,2)*3*Q2790*POWER(1-Q2790,2)+INDEX(Ci,$P2790,3)*3*POWER(Q2790,2)*(1-Q2790)+INDEX(Ci,$P2790,4)*POWER(Q2790,3))</f>
        <v>1348.9274848841285</v>
      </c>
      <c r="S2790" s="3">
        <f t="shared" si="736"/>
        <v>1321.7499542236351</v>
      </c>
      <c r="T2790" s="3">
        <f t="shared" ca="1" si="737"/>
        <v>27.177530660493403</v>
      </c>
      <c r="U2790" s="3">
        <f t="shared" ca="1" si="745"/>
        <v>27.177530660493403</v>
      </c>
      <c r="W2790" s="34">
        <f t="shared" si="738"/>
        <v>9</v>
      </c>
      <c r="X2790" s="73" t="b">
        <f>COUNTIF('Power Curve'!$D$2:$D$31,W2790)&gt;0</f>
        <v>1</v>
      </c>
      <c r="Y2790" s="73" t="b">
        <f t="shared" si="739"/>
        <v>0</v>
      </c>
      <c r="Z2790" s="73" t="b">
        <f t="shared" si="746"/>
        <v>1</v>
      </c>
      <c r="AA2790" s="34" t="str">
        <f t="shared" si="740"/>
        <v>Inner</v>
      </c>
      <c r="AB2790" s="35" t="str">
        <f t="shared" si="747"/>
        <v>0.8-0.9</v>
      </c>
      <c r="AC2790" s="36" t="str">
        <f t="shared" si="741"/>
        <v>11-12</v>
      </c>
      <c r="AD2790" s="36" t="str">
        <f t="shared" si="742"/>
        <v>Mar</v>
      </c>
      <c r="AE2790" s="35" t="str">
        <f t="shared" si="743"/>
        <v>265-275</v>
      </c>
      <c r="AF2790" s="36" t="str">
        <f t="shared" si="744"/>
        <v>Inner-TI</v>
      </c>
    </row>
    <row r="2791" spans="5:32" x14ac:dyDescent="0.3">
      <c r="E2791" s="12">
        <v>40995.5</v>
      </c>
      <c r="F2791" s="16">
        <v>9.5500000000000007</v>
      </c>
      <c r="G2791" s="16">
        <v>1202.33996582031</v>
      </c>
      <c r="H2791" s="29">
        <v>1.1860794962677992</v>
      </c>
      <c r="I2791" s="26">
        <v>277.89999999999998</v>
      </c>
      <c r="J2791" s="30">
        <v>0.11518324607329843</v>
      </c>
      <c r="K2791" s="31">
        <v>0.21051974093126849</v>
      </c>
      <c r="L2791" s="108">
        <f ca="1">REWS!R2791</f>
        <v>9.4205163720560723</v>
      </c>
      <c r="M2791" s="22">
        <f t="shared" si="731"/>
        <v>9.4477691882386843</v>
      </c>
      <c r="N2791" s="22">
        <f t="shared" ca="1" si="732"/>
        <v>9.3196716562522965</v>
      </c>
      <c r="O2791" s="22">
        <f t="shared" si="733"/>
        <v>0.81823315979048872</v>
      </c>
      <c r="P2791" s="81">
        <f t="shared" ca="1" si="734"/>
        <v>10</v>
      </c>
      <c r="Q2791" s="22">
        <f t="shared" ca="1" si="735"/>
        <v>0.33007764889124164</v>
      </c>
      <c r="R2791" s="3">
        <f ca="1">IF(N2791&gt;'Power Curve'!$C$37,0,INDEX(Ci,$P2791,1)*POWER(1-Q2791,3)+INDEX(Ci,$P2791,2)*3*Q2791*POWER(1-Q2791,2)+INDEX(Ci,$P2791,3)*3*POWER(Q2791,2)*(1-Q2791)+INDEX(Ci,$P2791,4)*POWER(Q2791,3))</f>
        <v>1306.0359384451092</v>
      </c>
      <c r="S2791" s="3">
        <f t="shared" si="736"/>
        <v>1202.33996582031</v>
      </c>
      <c r="T2791" s="3">
        <f t="shared" ca="1" si="737"/>
        <v>103.6959726247992</v>
      </c>
      <c r="U2791" s="3">
        <f t="shared" ca="1" si="745"/>
        <v>103.6959726247992</v>
      </c>
      <c r="W2791" s="34">
        <f t="shared" si="738"/>
        <v>9</v>
      </c>
      <c r="X2791" s="73" t="b">
        <f>COUNTIF('Power Curve'!$D$2:$D$31,W2791)&gt;0</f>
        <v>1</v>
      </c>
      <c r="Y2791" s="73" t="b">
        <f t="shared" si="739"/>
        <v>0</v>
      </c>
      <c r="Z2791" s="73" t="b">
        <f t="shared" si="746"/>
        <v>1</v>
      </c>
      <c r="AA2791" s="34" t="str">
        <f t="shared" si="740"/>
        <v>Inner</v>
      </c>
      <c r="AB2791" s="35" t="str">
        <f t="shared" si="747"/>
        <v>0.8-0.9</v>
      </c>
      <c r="AC2791" s="36" t="str">
        <f t="shared" si="741"/>
        <v>12-13</v>
      </c>
      <c r="AD2791" s="36" t="str">
        <f t="shared" si="742"/>
        <v>Mar</v>
      </c>
      <c r="AE2791" s="35" t="str">
        <f t="shared" si="743"/>
        <v>275-285</v>
      </c>
      <c r="AF2791" s="36" t="str">
        <f t="shared" si="744"/>
        <v>Inner-TI</v>
      </c>
    </row>
    <row r="2792" spans="5:32" x14ac:dyDescent="0.3">
      <c r="E2792" s="12">
        <v>40995.506944444445</v>
      </c>
      <c r="F2792" s="16">
        <v>8.74</v>
      </c>
      <c r="G2792" s="16">
        <v>942.65000152587891</v>
      </c>
      <c r="H2792" s="29">
        <v>1.1857365503764425</v>
      </c>
      <c r="I2792" s="26">
        <v>280.39999999999998</v>
      </c>
      <c r="J2792" s="30">
        <v>0.14073226544622425</v>
      </c>
      <c r="K2792" s="31">
        <v>0.15258997792790779</v>
      </c>
      <c r="L2792" s="108">
        <f ca="1">REWS!R2792</f>
        <v>8.7358640344040612</v>
      </c>
      <c r="M2792" s="22">
        <f t="shared" si="731"/>
        <v>8.6456066426534779</v>
      </c>
      <c r="N2792" s="22">
        <f t="shared" ca="1" si="732"/>
        <v>8.641515346128303</v>
      </c>
      <c r="O2792" s="22">
        <f t="shared" si="733"/>
        <v>0.69425635253538376</v>
      </c>
      <c r="P2792" s="81">
        <f t="shared" ca="1" si="734"/>
        <v>9</v>
      </c>
      <c r="Q2792" s="22">
        <f t="shared" ca="1" si="735"/>
        <v>0.63254384301807876</v>
      </c>
      <c r="R2792" s="3">
        <f ca="1">IF(N2792&gt;'Power Curve'!$C$37,0,INDEX(Ci,$P2792,1)*POWER(1-Q2792,3)+INDEX(Ci,$P2792,2)*3*Q2792*POWER(1-Q2792,2)+INDEX(Ci,$P2792,3)*3*POWER(Q2792,2)*(1-Q2792)+INDEX(Ci,$P2792,4)*POWER(Q2792,3))</f>
        <v>1078.3418256056552</v>
      </c>
      <c r="S2792" s="3">
        <f t="shared" si="736"/>
        <v>942.65000152587891</v>
      </c>
      <c r="T2792" s="3">
        <f t="shared" ca="1" si="737"/>
        <v>135.69182407977632</v>
      </c>
      <c r="U2792" s="3">
        <f t="shared" ca="1" si="745"/>
        <v>135.69182407977632</v>
      </c>
      <c r="W2792" s="34">
        <f t="shared" si="738"/>
        <v>9</v>
      </c>
      <c r="X2792" s="73" t="b">
        <f>COUNTIF('Power Curve'!$D$2:$D$31,W2792)&gt;0</f>
        <v>1</v>
      </c>
      <c r="Y2792" s="73" t="b">
        <f t="shared" si="739"/>
        <v>0</v>
      </c>
      <c r="Z2792" s="73" t="b">
        <f t="shared" si="746"/>
        <v>1</v>
      </c>
      <c r="AA2792" s="34" t="str">
        <f t="shared" si="740"/>
        <v>Outer</v>
      </c>
      <c r="AB2792" s="35" t="str">
        <f t="shared" si="747"/>
        <v>0.6-0.7</v>
      </c>
      <c r="AC2792" s="36" t="str">
        <f t="shared" si="741"/>
        <v>12-13</v>
      </c>
      <c r="AD2792" s="36" t="str">
        <f t="shared" si="742"/>
        <v>Mar</v>
      </c>
      <c r="AE2792" s="35" t="str">
        <f t="shared" si="743"/>
        <v>275-285</v>
      </c>
      <c r="AF2792" s="36" t="str">
        <f t="shared" si="744"/>
        <v>HWS-HTI</v>
      </c>
    </row>
    <row r="2793" spans="5:32" x14ac:dyDescent="0.3">
      <c r="E2793" s="12">
        <v>40995.513888888891</v>
      </c>
      <c r="F2793" s="16">
        <v>8.6199999999999992</v>
      </c>
      <c r="G2793" s="16">
        <v>1147.4699554443384</v>
      </c>
      <c r="H2793" s="29">
        <v>1.1860366171829879</v>
      </c>
      <c r="I2793" s="26">
        <v>282.60000000000002</v>
      </c>
      <c r="J2793" s="30">
        <v>0.1751740139211137</v>
      </c>
      <c r="K2793" s="31">
        <v>0.14615994019975476</v>
      </c>
      <c r="L2793" s="108">
        <f ca="1">REWS!R2793</f>
        <v>8.6143347624980358</v>
      </c>
      <c r="M2793" s="22">
        <f t="shared" si="731"/>
        <v>8.5276218836296795</v>
      </c>
      <c r="N2793" s="22">
        <f t="shared" ca="1" si="732"/>
        <v>8.5220173588851669</v>
      </c>
      <c r="O2793" s="22">
        <f t="shared" si="733"/>
        <v>0.67602142769497964</v>
      </c>
      <c r="P2793" s="81">
        <f t="shared" ca="1" si="734"/>
        <v>9</v>
      </c>
      <c r="Q2793" s="22">
        <f t="shared" ca="1" si="735"/>
        <v>0.51309982507948104</v>
      </c>
      <c r="R2793" s="3">
        <f ca="1">IF(N2793&gt;'Power Curve'!$C$37,0,INDEX(Ci,$P2793,1)*POWER(1-Q2793,3)+INDEX(Ci,$P2793,2)*3*Q2793*POWER(1-Q2793,2)+INDEX(Ci,$P2793,3)*3*POWER(Q2793,2)*(1-Q2793)+INDEX(Ci,$P2793,4)*POWER(Q2793,3))</f>
        <v>1039.950772788573</v>
      </c>
      <c r="S2793" s="3">
        <f t="shared" si="736"/>
        <v>1147.4699554443384</v>
      </c>
      <c r="T2793" s="3">
        <f t="shared" ca="1" si="737"/>
        <v>-107.51918265576546</v>
      </c>
      <c r="U2793" s="3">
        <f t="shared" ca="1" si="745"/>
        <v>107.51918265576546</v>
      </c>
      <c r="W2793" s="34">
        <f t="shared" si="738"/>
        <v>9</v>
      </c>
      <c r="X2793" s="73" t="b">
        <f>COUNTIF('Power Curve'!$D$2:$D$31,W2793)&gt;0</f>
        <v>1</v>
      </c>
      <c r="Y2793" s="73" t="b">
        <f t="shared" si="739"/>
        <v>0</v>
      </c>
      <c r="Z2793" s="73" t="b">
        <f t="shared" si="746"/>
        <v>1</v>
      </c>
      <c r="AA2793" s="34" t="str">
        <f t="shared" si="740"/>
        <v>Outer</v>
      </c>
      <c r="AB2793" s="35" t="str">
        <f t="shared" si="747"/>
        <v>0.6-0.7</v>
      </c>
      <c r="AC2793" s="36" t="str">
        <f t="shared" si="741"/>
        <v>12-13</v>
      </c>
      <c r="AD2793" s="36" t="str">
        <f t="shared" si="742"/>
        <v>Mar</v>
      </c>
      <c r="AE2793" s="35" t="str">
        <f t="shared" si="743"/>
        <v>275-285</v>
      </c>
      <c r="AF2793" s="36" t="str">
        <f t="shared" si="744"/>
        <v>HWS-HTI</v>
      </c>
    </row>
    <row r="2794" spans="5:32" x14ac:dyDescent="0.3">
      <c r="E2794" s="12">
        <v>40995.520833333336</v>
      </c>
      <c r="F2794" s="16">
        <v>9.32</v>
      </c>
      <c r="G2794" s="16">
        <v>1295.200012207036</v>
      </c>
      <c r="H2794" s="29">
        <v>1.1851219455229198</v>
      </c>
      <c r="I2794" s="26">
        <v>293.7</v>
      </c>
      <c r="J2794" s="30">
        <v>0.13412017167381973</v>
      </c>
      <c r="K2794" s="31">
        <v>0.11096843797501051</v>
      </c>
      <c r="L2794" s="108">
        <f ca="1">REWS!R2794</f>
        <v>9.4044423105996522</v>
      </c>
      <c r="M2794" s="22">
        <f t="shared" si="731"/>
        <v>9.2177493847535157</v>
      </c>
      <c r="N2794" s="22">
        <f t="shared" ca="1" si="732"/>
        <v>9.3012652706523458</v>
      </c>
      <c r="O2794" s="22">
        <f t="shared" si="733"/>
        <v>0.78268285767468304</v>
      </c>
      <c r="P2794" s="81">
        <f t="shared" ca="1" si="734"/>
        <v>10</v>
      </c>
      <c r="Q2794" s="22">
        <f t="shared" ca="1" si="735"/>
        <v>0.31051285378192084</v>
      </c>
      <c r="R2794" s="3">
        <f ca="1">IF(N2794&gt;'Power Curve'!$C$37,0,INDEX(Ci,$P2794,1)*POWER(1-Q2794,3)+INDEX(Ci,$P2794,2)*3*Q2794*POWER(1-Q2794,2)+INDEX(Ci,$P2794,3)*3*POWER(Q2794,2)*(1-Q2794)+INDEX(Ci,$P2794,4)*POWER(Q2794,3))</f>
        <v>1299.4500882305342</v>
      </c>
      <c r="S2794" s="3">
        <f t="shared" si="736"/>
        <v>1295.200012207036</v>
      </c>
      <c r="T2794" s="3">
        <f t="shared" ca="1" si="737"/>
        <v>4.2500760234981954</v>
      </c>
      <c r="U2794" s="3">
        <f t="shared" ca="1" si="745"/>
        <v>4.2500760234981954</v>
      </c>
      <c r="W2794" s="34">
        <f t="shared" si="738"/>
        <v>9</v>
      </c>
      <c r="X2794" s="73" t="b">
        <f>COUNTIF('Power Curve'!$D$2:$D$31,W2794)&gt;0</f>
        <v>1</v>
      </c>
      <c r="Y2794" s="73" t="b">
        <f t="shared" si="739"/>
        <v>0</v>
      </c>
      <c r="Z2794" s="73" t="b">
        <f t="shared" si="746"/>
        <v>1</v>
      </c>
      <c r="AA2794" s="34" t="str">
        <f t="shared" si="740"/>
        <v>Inner</v>
      </c>
      <c r="AB2794" s="35" t="str">
        <f t="shared" si="747"/>
        <v>0.7-0.8</v>
      </c>
      <c r="AC2794" s="36" t="str">
        <f t="shared" si="741"/>
        <v>12-13</v>
      </c>
      <c r="AD2794" s="36" t="str">
        <f t="shared" si="742"/>
        <v>Mar</v>
      </c>
      <c r="AE2794" s="35" t="str">
        <f t="shared" si="743"/>
        <v>285-295</v>
      </c>
      <c r="AF2794" s="36" t="str">
        <f t="shared" si="744"/>
        <v>Inner-TI</v>
      </c>
    </row>
    <row r="2795" spans="5:32" x14ac:dyDescent="0.3">
      <c r="E2795" s="12">
        <v>40995.527777777781</v>
      </c>
      <c r="F2795" s="16">
        <v>9.76</v>
      </c>
      <c r="G2795" s="16">
        <v>1272.5800399780269</v>
      </c>
      <c r="H2795" s="29">
        <v>1.1848650634324924</v>
      </c>
      <c r="I2795" s="26">
        <v>291.60000000000002</v>
      </c>
      <c r="J2795" s="30">
        <v>0.14139344262295081</v>
      </c>
      <c r="K2795" s="31">
        <v>0.20399483094979068</v>
      </c>
      <c r="L2795" s="108">
        <f ca="1">REWS!R2795</f>
        <v>9.6345803599529649</v>
      </c>
      <c r="M2795" s="22">
        <f t="shared" si="731"/>
        <v>9.6522246097117002</v>
      </c>
      <c r="N2795" s="22">
        <f t="shared" ca="1" si="732"/>
        <v>9.5281899236253089</v>
      </c>
      <c r="O2795" s="22">
        <f t="shared" si="733"/>
        <v>0.84983240425749296</v>
      </c>
      <c r="P2795" s="81">
        <f t="shared" ca="1" si="734"/>
        <v>10</v>
      </c>
      <c r="Q2795" s="22">
        <f t="shared" ca="1" si="735"/>
        <v>0.55171905456267711</v>
      </c>
      <c r="R2795" s="3">
        <f ca="1">IF(N2795&gt;'Power Curve'!$C$37,0,INDEX(Ci,$P2795,1)*POWER(1-Q2795,3)+INDEX(Ci,$P2795,2)*3*Q2795*POWER(1-Q2795,2)+INDEX(Ci,$P2795,3)*3*POWER(Q2795,2)*(1-Q2795)+INDEX(Ci,$P2795,4)*POWER(Q2795,3))</f>
        <v>1380.6289007690793</v>
      </c>
      <c r="S2795" s="3">
        <f t="shared" si="736"/>
        <v>1272.5800399780269</v>
      </c>
      <c r="T2795" s="3">
        <f t="shared" ca="1" si="737"/>
        <v>108.04886079105245</v>
      </c>
      <c r="U2795" s="3">
        <f t="shared" ca="1" si="745"/>
        <v>108.04886079105245</v>
      </c>
      <c r="W2795" s="34">
        <f t="shared" si="738"/>
        <v>10</v>
      </c>
      <c r="X2795" s="73" t="b">
        <f>COUNTIF('Power Curve'!$D$2:$D$31,W2795)&gt;0</f>
        <v>1</v>
      </c>
      <c r="Y2795" s="73" t="b">
        <f t="shared" si="739"/>
        <v>0</v>
      </c>
      <c r="Z2795" s="73" t="b">
        <f t="shared" si="746"/>
        <v>1</v>
      </c>
      <c r="AA2795" s="34" t="str">
        <f t="shared" si="740"/>
        <v>Outer</v>
      </c>
      <c r="AB2795" s="35" t="str">
        <f t="shared" si="747"/>
        <v>0.8-0.9</v>
      </c>
      <c r="AC2795" s="36" t="str">
        <f t="shared" si="741"/>
        <v>12-13</v>
      </c>
      <c r="AD2795" s="36" t="str">
        <f t="shared" si="742"/>
        <v>Mar</v>
      </c>
      <c r="AE2795" s="35" t="str">
        <f t="shared" si="743"/>
        <v>285-295</v>
      </c>
      <c r="AF2795" s="36" t="str">
        <f t="shared" si="744"/>
        <v>HWS-HTI</v>
      </c>
    </row>
    <row r="2796" spans="5:32" x14ac:dyDescent="0.3">
      <c r="E2796" s="12">
        <v>40995.534722222219</v>
      </c>
      <c r="F2796" s="16">
        <v>11.12</v>
      </c>
      <c r="G2796" s="16">
        <v>1594.0699615478541</v>
      </c>
      <c r="H2796" s="29">
        <v>1.1841654311905454</v>
      </c>
      <c r="I2796" s="26">
        <v>289.3</v>
      </c>
      <c r="J2796" s="30">
        <v>0.13938848920863312</v>
      </c>
      <c r="K2796" s="31">
        <v>0.15416879496883851</v>
      </c>
      <c r="L2796" s="108">
        <f ca="1">REWS!R2796</f>
        <v>11.075391316304732</v>
      </c>
      <c r="M2796" s="22">
        <f t="shared" si="731"/>
        <v>10.995041779031817</v>
      </c>
      <c r="N2796" s="22">
        <f t="shared" ca="1" si="732"/>
        <v>10.950934374271288</v>
      </c>
      <c r="O2796" s="22">
        <f t="shared" si="733"/>
        <v>1.0573691264541072</v>
      </c>
      <c r="P2796" s="81">
        <f t="shared" ca="1" si="734"/>
        <v>11</v>
      </c>
      <c r="Q2796" s="22">
        <f t="shared" ca="1" si="735"/>
        <v>0.97148180964059494</v>
      </c>
      <c r="R2796" s="3">
        <f ca="1">IF(N2796&gt;'Power Curve'!$C$37,0,INDEX(Ci,$P2796,1)*POWER(1-Q2796,3)+INDEX(Ci,$P2796,2)*3*Q2796*POWER(1-Q2796,2)+INDEX(Ci,$P2796,3)*3*POWER(Q2796,2)*(1-Q2796)+INDEX(Ci,$P2796,4)*POWER(Q2796,3))</f>
        <v>1770.8508302986254</v>
      </c>
      <c r="S2796" s="3">
        <f t="shared" si="736"/>
        <v>1594.0699615478541</v>
      </c>
      <c r="T2796" s="3">
        <f t="shared" ca="1" si="737"/>
        <v>176.78086875077133</v>
      </c>
      <c r="U2796" s="3">
        <f t="shared" ca="1" si="745"/>
        <v>176.78086875077133</v>
      </c>
      <c r="W2796" s="34">
        <f t="shared" si="738"/>
        <v>11</v>
      </c>
      <c r="X2796" s="73" t="b">
        <f>COUNTIF('Power Curve'!$D$2:$D$31,W2796)&gt;0</f>
        <v>1</v>
      </c>
      <c r="Y2796" s="73" t="b">
        <f t="shared" si="739"/>
        <v>0</v>
      </c>
      <c r="Z2796" s="73" t="b">
        <f t="shared" si="746"/>
        <v>1</v>
      </c>
      <c r="AA2796" s="34" t="str">
        <f t="shared" si="740"/>
        <v>Inner</v>
      </c>
      <c r="AB2796" s="35" t="str">
        <f t="shared" si="747"/>
        <v>1.0-1.1</v>
      </c>
      <c r="AC2796" s="36" t="str">
        <f t="shared" si="741"/>
        <v>12-13</v>
      </c>
      <c r="AD2796" s="36" t="str">
        <f t="shared" si="742"/>
        <v>Mar</v>
      </c>
      <c r="AE2796" s="35" t="str">
        <f t="shared" si="743"/>
        <v>285-295</v>
      </c>
      <c r="AF2796" s="36" t="str">
        <f t="shared" si="744"/>
        <v>Inner-TI</v>
      </c>
    </row>
    <row r="2797" spans="5:32" x14ac:dyDescent="0.3">
      <c r="E2797" s="12">
        <v>40995.541666666664</v>
      </c>
      <c r="F2797" s="16">
        <v>11.65</v>
      </c>
      <c r="G2797" s="16">
        <v>1920.580017089844</v>
      </c>
      <c r="H2797" s="29">
        <v>1.1845504418012041</v>
      </c>
      <c r="I2797" s="26">
        <v>290.89999999999998</v>
      </c>
      <c r="J2797" s="30">
        <v>0.11244635193133047</v>
      </c>
      <c r="K2797" s="31">
        <v>0.1157901049662278</v>
      </c>
      <c r="L2797" s="108">
        <f ca="1">REWS!R2797</f>
        <v>11.541192517574132</v>
      </c>
      <c r="M2797" s="22">
        <f t="shared" si="731"/>
        <v>11.520334310774665</v>
      </c>
      <c r="N2797" s="22">
        <f t="shared" ca="1" si="732"/>
        <v>11.412737866735203</v>
      </c>
      <c r="O2797" s="22">
        <f t="shared" si="733"/>
        <v>1.1385547805573148</v>
      </c>
      <c r="P2797" s="81">
        <f t="shared" ca="1" si="734"/>
        <v>12</v>
      </c>
      <c r="Q2797" s="22">
        <f t="shared" ca="1" si="735"/>
        <v>0.41650750563099748</v>
      </c>
      <c r="R2797" s="3">
        <f ca="1">IF(N2797&gt;'Power Curve'!$C$37,0,INDEX(Ci,$P2797,1)*POWER(1-Q2797,3)+INDEX(Ci,$P2797,2)*3*Q2797*POWER(1-Q2797,2)+INDEX(Ci,$P2797,3)*3*POWER(Q2797,2)*(1-Q2797)+INDEX(Ci,$P2797,4)*POWER(Q2797,3))</f>
        <v>1848.9522372181361</v>
      </c>
      <c r="S2797" s="3">
        <f t="shared" si="736"/>
        <v>1920.580017089844</v>
      </c>
      <c r="T2797" s="3">
        <f t="shared" ca="1" si="737"/>
        <v>-71.627779871707844</v>
      </c>
      <c r="U2797" s="3">
        <f t="shared" ca="1" si="745"/>
        <v>71.627779871707844</v>
      </c>
      <c r="W2797" s="34">
        <f t="shared" si="738"/>
        <v>12</v>
      </c>
      <c r="X2797" s="73" t="b">
        <f>COUNTIF('Power Curve'!$D$2:$D$31,W2797)&gt;0</f>
        <v>1</v>
      </c>
      <c r="Y2797" s="73" t="b">
        <f t="shared" si="739"/>
        <v>0</v>
      </c>
      <c r="Z2797" s="73" t="b">
        <f t="shared" si="746"/>
        <v>1</v>
      </c>
      <c r="AA2797" s="34" t="str">
        <f t="shared" si="740"/>
        <v>Inner</v>
      </c>
      <c r="AB2797" s="35" t="str">
        <f t="shared" si="747"/>
        <v>1.1-1.2</v>
      </c>
      <c r="AC2797" s="36" t="str">
        <f t="shared" si="741"/>
        <v>13-14</v>
      </c>
      <c r="AD2797" s="36" t="str">
        <f t="shared" si="742"/>
        <v>Mar</v>
      </c>
      <c r="AE2797" s="35" t="str">
        <f t="shared" si="743"/>
        <v>285-295</v>
      </c>
      <c r="AF2797" s="36" t="str">
        <f t="shared" si="744"/>
        <v>Inner-TI</v>
      </c>
    </row>
    <row r="2798" spans="5:32" x14ac:dyDescent="0.3">
      <c r="E2798" s="12">
        <v>40995.548611111109</v>
      </c>
      <c r="F2798" s="16">
        <v>11.79</v>
      </c>
      <c r="G2798" s="16">
        <v>1869.730041503906</v>
      </c>
      <c r="H2798" s="29">
        <v>1.1853360981820282</v>
      </c>
      <c r="I2798" s="26">
        <v>293.39999999999998</v>
      </c>
      <c r="J2798" s="30">
        <v>0.17217981340118743</v>
      </c>
      <c r="K2798" s="31">
        <v>0.11058993306587024</v>
      </c>
      <c r="L2798" s="108">
        <f ca="1">REWS!R2798</f>
        <v>11.836630068631962</v>
      </c>
      <c r="M2798" s="22">
        <f t="shared" si="731"/>
        <v>11.661353098742428</v>
      </c>
      <c r="N2798" s="22">
        <f t="shared" ca="1" si="732"/>
        <v>11.707474362129698</v>
      </c>
      <c r="O2798" s="22">
        <f t="shared" si="733"/>
        <v>1.1603496888230371</v>
      </c>
      <c r="P2798" s="81">
        <f t="shared" ca="1" si="734"/>
        <v>12</v>
      </c>
      <c r="Q2798" s="22">
        <f t="shared" ca="1" si="735"/>
        <v>0.70039898846801463</v>
      </c>
      <c r="R2798" s="3">
        <f ca="1">IF(N2798&gt;'Power Curve'!$C$37,0,INDEX(Ci,$P2798,1)*POWER(1-Q2798,3)+INDEX(Ci,$P2798,2)*3*Q2798*POWER(1-Q2798,2)+INDEX(Ci,$P2798,3)*3*POWER(Q2798,2)*(1-Q2798)+INDEX(Ci,$P2798,4)*POWER(Q2798,3))</f>
        <v>1889.3996231879414</v>
      </c>
      <c r="S2798" s="3">
        <f t="shared" si="736"/>
        <v>1869.730041503906</v>
      </c>
      <c r="T2798" s="3">
        <f t="shared" ca="1" si="737"/>
        <v>19.669581684035393</v>
      </c>
      <c r="U2798" s="3">
        <f t="shared" ca="1" si="745"/>
        <v>19.669581684035393</v>
      </c>
      <c r="W2798" s="34">
        <f t="shared" si="738"/>
        <v>12</v>
      </c>
      <c r="X2798" s="73" t="b">
        <f>COUNTIF('Power Curve'!$D$2:$D$31,W2798)&gt;0</f>
        <v>1</v>
      </c>
      <c r="Y2798" s="73" t="b">
        <f t="shared" si="739"/>
        <v>0</v>
      </c>
      <c r="Z2798" s="73" t="b">
        <f t="shared" si="746"/>
        <v>1</v>
      </c>
      <c r="AA2798" s="34" t="str">
        <f t="shared" si="740"/>
        <v>Outer</v>
      </c>
      <c r="AB2798" s="35" t="str">
        <f t="shared" si="747"/>
        <v>1.1-1.2</v>
      </c>
      <c r="AC2798" s="36" t="str">
        <f t="shared" si="741"/>
        <v>13-14</v>
      </c>
      <c r="AD2798" s="36" t="str">
        <f t="shared" si="742"/>
        <v>Mar</v>
      </c>
      <c r="AE2798" s="35" t="str">
        <f t="shared" si="743"/>
        <v>285-295</v>
      </c>
      <c r="AF2798" s="36" t="str">
        <f t="shared" si="744"/>
        <v>HWS-HTI</v>
      </c>
    </row>
    <row r="2799" spans="5:32" x14ac:dyDescent="0.3">
      <c r="E2799" s="12">
        <v>40995.555555555555</v>
      </c>
      <c r="F2799" s="16">
        <v>14.42</v>
      </c>
      <c r="G2799" s="16">
        <v>1984.239974975588</v>
      </c>
      <c r="H2799" s="29">
        <v>1.1855503282503019</v>
      </c>
      <c r="I2799" s="26">
        <v>291.8</v>
      </c>
      <c r="J2799" s="30">
        <v>0.10887656033287102</v>
      </c>
      <c r="K2799" s="31">
        <v>0.15997542582569513</v>
      </c>
      <c r="L2799" s="108">
        <f ca="1">REWS!R2799</f>
        <v>14.368362546351987</v>
      </c>
      <c r="M2799" s="22">
        <f t="shared" si="731"/>
        <v>14.263514978508978</v>
      </c>
      <c r="N2799" s="22">
        <f t="shared" ca="1" si="732"/>
        <v>14.212437891576906</v>
      </c>
      <c r="O2799" s="22">
        <f t="shared" si="733"/>
        <v>1.5625221956172122</v>
      </c>
      <c r="P2799" s="81">
        <f t="shared" ca="1" si="734"/>
        <v>15</v>
      </c>
      <c r="Q2799" s="22">
        <f t="shared" ca="1" si="735"/>
        <v>0.24723373880843569</v>
      </c>
      <c r="R2799" s="3">
        <f ca="1">IF(N2799&gt;'Power Curve'!$C$37,0,INDEX(Ci,$P2799,1)*POWER(1-Q2799,3)+INDEX(Ci,$P2799,2)*3*Q2799*POWER(1-Q2799,2)+INDEX(Ci,$P2799,3)*3*POWER(Q2799,2)*(1-Q2799)+INDEX(Ci,$P2799,4)*POWER(Q2799,3))</f>
        <v>1976.3227943863653</v>
      </c>
      <c r="S2799" s="3">
        <f t="shared" si="736"/>
        <v>1984.239974975588</v>
      </c>
      <c r="T2799" s="3">
        <f t="shared" ca="1" si="737"/>
        <v>-7.917180589222653</v>
      </c>
      <c r="U2799" s="3">
        <f t="shared" ca="1" si="745"/>
        <v>7.917180589222653</v>
      </c>
      <c r="W2799" s="34">
        <f t="shared" si="738"/>
        <v>14</v>
      </c>
      <c r="X2799" s="73" t="b">
        <f>COUNTIF('Power Curve'!$D$2:$D$31,W2799)&gt;0</f>
        <v>1</v>
      </c>
      <c r="Y2799" s="73" t="b">
        <f t="shared" si="739"/>
        <v>0</v>
      </c>
      <c r="Z2799" s="73" t="b">
        <f t="shared" si="746"/>
        <v>1</v>
      </c>
      <c r="AA2799" s="34" t="str">
        <f t="shared" si="740"/>
        <v>Inner</v>
      </c>
      <c r="AB2799" s="35" t="str">
        <f t="shared" si="747"/>
        <v>1.5-1.6</v>
      </c>
      <c r="AC2799" s="36" t="str">
        <f t="shared" si="741"/>
        <v>13-14</v>
      </c>
      <c r="AD2799" s="36" t="str">
        <f t="shared" si="742"/>
        <v>Mar</v>
      </c>
      <c r="AE2799" s="35" t="str">
        <f t="shared" si="743"/>
        <v>285-295</v>
      </c>
      <c r="AF2799" s="36" t="str">
        <f t="shared" si="744"/>
        <v>Inner-TI</v>
      </c>
    </row>
    <row r="2800" spans="5:32" x14ac:dyDescent="0.3">
      <c r="E2800" s="12">
        <v>40995.5625</v>
      </c>
      <c r="F2800" s="16">
        <v>14.77</v>
      </c>
      <c r="G2800" s="16">
        <v>1985.4800109863311</v>
      </c>
      <c r="H2800" s="29">
        <v>1.1857498562939419</v>
      </c>
      <c r="I2800" s="26">
        <v>290.7</v>
      </c>
      <c r="J2800" s="30">
        <v>9.0724441435341918E-2</v>
      </c>
      <c r="K2800" s="31">
        <v>0.20506066144825255</v>
      </c>
      <c r="L2800" s="108">
        <f ca="1">REWS!R2800</f>
        <v>14.816018425131473</v>
      </c>
      <c r="M2800" s="22">
        <f t="shared" si="731"/>
        <v>14.610536357197907</v>
      </c>
      <c r="N2800" s="22">
        <f t="shared" ca="1" si="732"/>
        <v>14.656057946465637</v>
      </c>
      <c r="O2800" s="22">
        <f t="shared" si="733"/>
        <v>1.6161554683446637</v>
      </c>
      <c r="P2800" s="81">
        <f t="shared" ca="1" si="734"/>
        <v>15</v>
      </c>
      <c r="Q2800" s="22">
        <f t="shared" ca="1" si="735"/>
        <v>0.67104160293095538</v>
      </c>
      <c r="R2800" s="3">
        <f ca="1">IF(N2800&gt;'Power Curve'!$C$37,0,INDEX(Ci,$P2800,1)*POWER(1-Q2800,3)+INDEX(Ci,$P2800,2)*3*Q2800*POWER(1-Q2800,2)+INDEX(Ci,$P2800,3)*3*POWER(Q2800,2)*(1-Q2800)+INDEX(Ci,$P2800,4)*POWER(Q2800,3))</f>
        <v>1977.9412312533825</v>
      </c>
      <c r="S2800" s="3">
        <f t="shared" si="736"/>
        <v>1985.4800109863311</v>
      </c>
      <c r="T2800" s="3">
        <f t="shared" ca="1" si="737"/>
        <v>-7.5387797329485693</v>
      </c>
      <c r="U2800" s="3">
        <f t="shared" ca="1" si="745"/>
        <v>7.5387797329485693</v>
      </c>
      <c r="W2800" s="34">
        <f t="shared" si="738"/>
        <v>15</v>
      </c>
      <c r="X2800" s="73" t="b">
        <f>COUNTIF('Power Curve'!$D$2:$D$31,W2800)&gt;0</f>
        <v>1</v>
      </c>
      <c r="Y2800" s="73" t="b">
        <f t="shared" si="739"/>
        <v>0</v>
      </c>
      <c r="Z2800" s="73" t="b">
        <f t="shared" si="746"/>
        <v>1</v>
      </c>
      <c r="AA2800" s="34" t="str">
        <f t="shared" si="740"/>
        <v>Outer</v>
      </c>
      <c r="AB2800" s="35" t="str">
        <f t="shared" si="747"/>
        <v>1.6-1.7</v>
      </c>
      <c r="AC2800" s="36" t="str">
        <f t="shared" si="741"/>
        <v>13-14</v>
      </c>
      <c r="AD2800" s="36" t="str">
        <f t="shared" si="742"/>
        <v>Mar</v>
      </c>
      <c r="AE2800" s="35" t="str">
        <f t="shared" si="743"/>
        <v>285-295</v>
      </c>
      <c r="AF2800" s="36" t="str">
        <f t="shared" si="744"/>
        <v>HWS-LTI</v>
      </c>
    </row>
    <row r="2801" spans="5:32" x14ac:dyDescent="0.3">
      <c r="E2801" s="12">
        <v>40995.569444444445</v>
      </c>
      <c r="F2801" s="16">
        <v>13.34</v>
      </c>
      <c r="G2801" s="16">
        <v>1975.0999450683571</v>
      </c>
      <c r="H2801" s="29">
        <v>1.1860071905661973</v>
      </c>
      <c r="I2801" s="26">
        <v>285.89999999999998</v>
      </c>
      <c r="J2801" s="30">
        <v>0.12743628185907047</v>
      </c>
      <c r="K2801" s="31">
        <v>0.12466955085010077</v>
      </c>
      <c r="L2801" s="108">
        <f ca="1">REWS!R2801</f>
        <v>13.297107846002831</v>
      </c>
      <c r="M2801" s="22">
        <f t="shared" si="731"/>
        <v>13.196929826418407</v>
      </c>
      <c r="N2801" s="22">
        <f t="shared" ca="1" si="732"/>
        <v>13.154497686508019</v>
      </c>
      <c r="O2801" s="22">
        <f t="shared" si="733"/>
        <v>1.3976780221393521</v>
      </c>
      <c r="P2801" s="81">
        <f t="shared" ca="1" si="734"/>
        <v>14</v>
      </c>
      <c r="Q2801" s="22">
        <f t="shared" ca="1" si="735"/>
        <v>0.1708063645544258</v>
      </c>
      <c r="R2801" s="3">
        <f ca="1">IF(N2801&gt;'Power Curve'!$C$37,0,INDEX(Ci,$P2801,1)*POWER(1-Q2801,3)+INDEX(Ci,$P2801,2)*3*Q2801*POWER(1-Q2801,2)+INDEX(Ci,$P2801,3)*3*POWER(Q2801,2)*(1-Q2801)+INDEX(Ci,$P2801,4)*POWER(Q2801,3))</f>
        <v>1957.8667956294703</v>
      </c>
      <c r="S2801" s="3">
        <f t="shared" si="736"/>
        <v>1975.0999450683571</v>
      </c>
      <c r="T2801" s="3">
        <f t="shared" ca="1" si="737"/>
        <v>-17.233149438886812</v>
      </c>
      <c r="U2801" s="3">
        <f t="shared" ca="1" si="745"/>
        <v>17.233149438886812</v>
      </c>
      <c r="W2801" s="34">
        <f t="shared" si="738"/>
        <v>13</v>
      </c>
      <c r="X2801" s="73" t="b">
        <f>COUNTIF('Power Curve'!$D$2:$D$31,W2801)&gt;0</f>
        <v>1</v>
      </c>
      <c r="Y2801" s="73" t="b">
        <f t="shared" si="739"/>
        <v>0</v>
      </c>
      <c r="Z2801" s="73" t="b">
        <f t="shared" si="746"/>
        <v>1</v>
      </c>
      <c r="AA2801" s="34" t="str">
        <f t="shared" si="740"/>
        <v>Inner</v>
      </c>
      <c r="AB2801" s="35" t="str">
        <f t="shared" si="747"/>
        <v>1.3-1.4</v>
      </c>
      <c r="AC2801" s="36" t="str">
        <f t="shared" si="741"/>
        <v>13-14</v>
      </c>
      <c r="AD2801" s="36" t="str">
        <f t="shared" si="742"/>
        <v>Mar</v>
      </c>
      <c r="AE2801" s="35" t="str">
        <f t="shared" si="743"/>
        <v>285-295</v>
      </c>
      <c r="AF2801" s="36" t="str">
        <f t="shared" si="744"/>
        <v>Inner-TI</v>
      </c>
    </row>
    <row r="2802" spans="5:32" x14ac:dyDescent="0.3">
      <c r="E2802" s="12">
        <v>40995.576388888891</v>
      </c>
      <c r="F2802" s="16">
        <v>12.03</v>
      </c>
      <c r="G2802" s="16">
        <v>1943.779968261719</v>
      </c>
      <c r="H2802" s="29">
        <v>1.1858785099810352</v>
      </c>
      <c r="I2802" s="26">
        <v>287.5</v>
      </c>
      <c r="J2802" s="30">
        <v>0.13050706566916045</v>
      </c>
      <c r="K2802" s="31">
        <v>0.16358438375384907</v>
      </c>
      <c r="L2802" s="108">
        <f ca="1">REWS!R2802</f>
        <v>11.98383350997786</v>
      </c>
      <c r="M2802" s="22">
        <f t="shared" si="731"/>
        <v>11.900549015835949</v>
      </c>
      <c r="N2802" s="22">
        <f t="shared" ca="1" si="732"/>
        <v>11.854879308654107</v>
      </c>
      <c r="O2802" s="22">
        <f t="shared" si="733"/>
        <v>1.1973181888769475</v>
      </c>
      <c r="P2802" s="81">
        <f t="shared" ca="1" si="734"/>
        <v>12</v>
      </c>
      <c r="Q2802" s="22">
        <f t="shared" ca="1" si="735"/>
        <v>0.84238007835752693</v>
      </c>
      <c r="R2802" s="3">
        <f ca="1">IF(N2802&gt;'Power Curve'!$C$37,0,INDEX(Ci,$P2802,1)*POWER(1-Q2802,3)+INDEX(Ci,$P2802,2)*3*Q2802*POWER(1-Q2802,2)+INDEX(Ci,$P2802,3)*3*POWER(Q2802,2)*(1-Q2802)+INDEX(Ci,$P2802,4)*POWER(Q2802,3))</f>
        <v>1904.833162160895</v>
      </c>
      <c r="S2802" s="3">
        <f t="shared" si="736"/>
        <v>1943.779968261719</v>
      </c>
      <c r="T2802" s="3">
        <f t="shared" ca="1" si="737"/>
        <v>-38.946806100824006</v>
      </c>
      <c r="U2802" s="3">
        <f t="shared" ca="1" si="745"/>
        <v>38.946806100824006</v>
      </c>
      <c r="W2802" s="34">
        <f t="shared" si="738"/>
        <v>12</v>
      </c>
      <c r="X2802" s="73" t="b">
        <f>COUNTIF('Power Curve'!$D$2:$D$31,W2802)&gt;0</f>
        <v>1</v>
      </c>
      <c r="Y2802" s="73" t="b">
        <f t="shared" si="739"/>
        <v>0</v>
      </c>
      <c r="Z2802" s="73" t="b">
        <f t="shared" si="746"/>
        <v>1</v>
      </c>
      <c r="AA2802" s="34" t="str">
        <f t="shared" si="740"/>
        <v>Inner</v>
      </c>
      <c r="AB2802" s="35" t="str">
        <f t="shared" si="747"/>
        <v>1.1-1.2</v>
      </c>
      <c r="AC2802" s="36" t="str">
        <f t="shared" si="741"/>
        <v>13-14</v>
      </c>
      <c r="AD2802" s="36" t="str">
        <f t="shared" si="742"/>
        <v>Mar</v>
      </c>
      <c r="AE2802" s="35" t="str">
        <f t="shared" si="743"/>
        <v>285-295</v>
      </c>
      <c r="AF2802" s="36" t="str">
        <f t="shared" si="744"/>
        <v>Inner-TI</v>
      </c>
    </row>
    <row r="2803" spans="5:32" x14ac:dyDescent="0.3">
      <c r="E2803" s="12">
        <v>40995.583333333336</v>
      </c>
      <c r="F2803" s="16">
        <v>11</v>
      </c>
      <c r="G2803" s="16">
        <v>1818.149963378909</v>
      </c>
      <c r="H2803" s="29">
        <v>1.1860929931387931</v>
      </c>
      <c r="I2803" s="26">
        <v>286</v>
      </c>
      <c r="J2803" s="30">
        <v>0.14363636363636365</v>
      </c>
      <c r="K2803" s="31">
        <v>0.13841027931976366</v>
      </c>
      <c r="L2803" s="108">
        <f ca="1">REWS!R2803</f>
        <v>10.952251749494527</v>
      </c>
      <c r="M2803" s="22">
        <f t="shared" si="731"/>
        <v>10.882288510178185</v>
      </c>
      <c r="N2803" s="22">
        <f t="shared" ca="1" si="732"/>
        <v>10.835051215827566</v>
      </c>
      <c r="O2803" s="22">
        <f t="shared" si="733"/>
        <v>1.0399427452836278</v>
      </c>
      <c r="P2803" s="81">
        <f t="shared" ca="1" si="734"/>
        <v>11</v>
      </c>
      <c r="Q2803" s="22">
        <f t="shared" ca="1" si="735"/>
        <v>0.85901653725925953</v>
      </c>
      <c r="R2803" s="3">
        <f ca="1">IF(N2803&gt;'Power Curve'!$C$37,0,INDEX(Ci,$P2803,1)*POWER(1-Q2803,3)+INDEX(Ci,$P2803,2)*3*Q2803*POWER(1-Q2803,2)+INDEX(Ci,$P2803,3)*3*POWER(Q2803,2)*(1-Q2803)+INDEX(Ci,$P2803,4)*POWER(Q2803,3))</f>
        <v>1748.4344559205169</v>
      </c>
      <c r="S2803" s="3">
        <f t="shared" si="736"/>
        <v>1818.149963378909</v>
      </c>
      <c r="T2803" s="3">
        <f t="shared" ca="1" si="737"/>
        <v>-69.71550745839204</v>
      </c>
      <c r="U2803" s="3">
        <f t="shared" ca="1" si="745"/>
        <v>69.71550745839204</v>
      </c>
      <c r="W2803" s="34">
        <f t="shared" si="738"/>
        <v>11</v>
      </c>
      <c r="X2803" s="73" t="b">
        <f>COUNTIF('Power Curve'!$D$2:$D$31,W2803)&gt;0</f>
        <v>1</v>
      </c>
      <c r="Y2803" s="73" t="b">
        <f t="shared" si="739"/>
        <v>0</v>
      </c>
      <c r="Z2803" s="73" t="b">
        <f t="shared" si="746"/>
        <v>1</v>
      </c>
      <c r="AA2803" s="34" t="str">
        <f t="shared" si="740"/>
        <v>Outer</v>
      </c>
      <c r="AB2803" s="35" t="str">
        <f t="shared" si="747"/>
        <v>1.0-1.1</v>
      </c>
      <c r="AC2803" s="36" t="str">
        <f t="shared" si="741"/>
        <v>14-15</v>
      </c>
      <c r="AD2803" s="36" t="str">
        <f t="shared" si="742"/>
        <v>Mar</v>
      </c>
      <c r="AE2803" s="35" t="str">
        <f t="shared" si="743"/>
        <v>285-295</v>
      </c>
      <c r="AF2803" s="36" t="str">
        <f t="shared" si="744"/>
        <v>HWS-HTI</v>
      </c>
    </row>
    <row r="2804" spans="5:32" x14ac:dyDescent="0.3">
      <c r="E2804" s="12">
        <v>40995.590277777781</v>
      </c>
      <c r="F2804" s="16">
        <v>11.22</v>
      </c>
      <c r="G2804" s="16">
        <v>1594.9399566650391</v>
      </c>
      <c r="H2804" s="29">
        <v>1.1858785099810352</v>
      </c>
      <c r="I2804" s="26">
        <v>283.60000000000002</v>
      </c>
      <c r="J2804" s="30">
        <v>0.17736185383244205</v>
      </c>
      <c r="K2804" s="31">
        <v>0.11178771460595539</v>
      </c>
      <c r="L2804" s="108">
        <f ca="1">REWS!R2804</f>
        <v>11.113428077838437</v>
      </c>
      <c r="M2804" s="22">
        <f t="shared" si="731"/>
        <v>11.09926516688939</v>
      </c>
      <c r="N2804" s="22">
        <f t="shared" ca="1" si="732"/>
        <v>10.993840031112537</v>
      </c>
      <c r="O2804" s="22">
        <f t="shared" si="733"/>
        <v>1.073477187019894</v>
      </c>
      <c r="P2804" s="81">
        <f t="shared" ca="1" si="734"/>
        <v>12</v>
      </c>
      <c r="Q2804" s="22">
        <f t="shared" ca="1" si="735"/>
        <v>1.3023276258714004E-2</v>
      </c>
      <c r="R2804" s="3">
        <f ca="1">IF(N2804&gt;'Power Curve'!$C$37,0,INDEX(Ci,$P2804,1)*POWER(1-Q2804,3)+INDEX(Ci,$P2804,2)*3*Q2804*POWER(1-Q2804,2)+INDEX(Ci,$P2804,3)*3*POWER(Q2804,2)*(1-Q2804)+INDEX(Ci,$P2804,4)*POWER(Q2804,3))</f>
        <v>1778.4910593653442</v>
      </c>
      <c r="S2804" s="3">
        <f t="shared" si="736"/>
        <v>1594.9399566650391</v>
      </c>
      <c r="T2804" s="3">
        <f t="shared" ca="1" si="737"/>
        <v>183.55110270030514</v>
      </c>
      <c r="U2804" s="3">
        <f t="shared" ca="1" si="745"/>
        <v>183.55110270030514</v>
      </c>
      <c r="W2804" s="34">
        <f t="shared" si="738"/>
        <v>11</v>
      </c>
      <c r="X2804" s="73" t="b">
        <f>COUNTIF('Power Curve'!$D$2:$D$31,W2804)&gt;0</f>
        <v>1</v>
      </c>
      <c r="Y2804" s="73" t="b">
        <f t="shared" si="739"/>
        <v>0</v>
      </c>
      <c r="Z2804" s="73" t="b">
        <f t="shared" si="746"/>
        <v>1</v>
      </c>
      <c r="AA2804" s="34" t="str">
        <f t="shared" si="740"/>
        <v>Outer</v>
      </c>
      <c r="AB2804" s="35" t="str">
        <f t="shared" si="747"/>
        <v>1.0-1.1</v>
      </c>
      <c r="AC2804" s="36" t="str">
        <f t="shared" si="741"/>
        <v>14-15</v>
      </c>
      <c r="AD2804" s="36" t="str">
        <f t="shared" si="742"/>
        <v>Mar</v>
      </c>
      <c r="AE2804" s="35" t="str">
        <f t="shared" si="743"/>
        <v>275-285</v>
      </c>
      <c r="AF2804" s="36" t="str">
        <f t="shared" si="744"/>
        <v>HWS-HTI</v>
      </c>
    </row>
    <row r="2805" spans="5:32" x14ac:dyDescent="0.3">
      <c r="E2805" s="12">
        <v>40995.597222222219</v>
      </c>
      <c r="F2805" s="16">
        <v>10.039999999999999</v>
      </c>
      <c r="G2805" s="16">
        <v>1665.560012817388</v>
      </c>
      <c r="H2805" s="29">
        <v>1.1854926346897126</v>
      </c>
      <c r="I2805" s="26">
        <v>284.89999999999998</v>
      </c>
      <c r="J2805" s="30">
        <v>0.14741035856573706</v>
      </c>
      <c r="K2805" s="31">
        <v>0.12655143017748327</v>
      </c>
      <c r="L2805" s="108">
        <f ca="1">REWS!R2805</f>
        <v>10.126255981500391</v>
      </c>
      <c r="M2805" s="22">
        <f t="shared" si="731"/>
        <v>9.9308853926316001</v>
      </c>
      <c r="N2805" s="22">
        <f t="shared" ca="1" si="732"/>
        <v>10.016203945092689</v>
      </c>
      <c r="O2805" s="22">
        <f t="shared" si="733"/>
        <v>0.8929003265430111</v>
      </c>
      <c r="P2805" s="81">
        <f t="shared" ca="1" si="734"/>
        <v>11</v>
      </c>
      <c r="Q2805" s="22">
        <f t="shared" ca="1" si="735"/>
        <v>6.432054710263467E-2</v>
      </c>
      <c r="R2805" s="3">
        <f ca="1">IF(N2805&gt;'Power Curve'!$C$37,0,INDEX(Ci,$P2805,1)*POWER(1-Q2805,3)+INDEX(Ci,$P2805,2)*3*Q2805*POWER(1-Q2805,2)+INDEX(Ci,$P2805,3)*3*POWER(Q2805,2)*(1-Q2805)+INDEX(Ci,$P2805,4)*POWER(Q2805,3))</f>
        <v>1538.0561158543494</v>
      </c>
      <c r="S2805" s="3">
        <f t="shared" si="736"/>
        <v>1665.560012817388</v>
      </c>
      <c r="T2805" s="3">
        <f t="shared" ca="1" si="737"/>
        <v>-127.50389696303864</v>
      </c>
      <c r="U2805" s="3">
        <f t="shared" ca="1" si="745"/>
        <v>127.50389696303864</v>
      </c>
      <c r="W2805" s="34">
        <f t="shared" si="738"/>
        <v>10</v>
      </c>
      <c r="X2805" s="73" t="b">
        <f>COUNTIF('Power Curve'!$D$2:$D$31,W2805)&gt;0</f>
        <v>1</v>
      </c>
      <c r="Y2805" s="73" t="b">
        <f t="shared" si="739"/>
        <v>0</v>
      </c>
      <c r="Z2805" s="73" t="b">
        <f t="shared" si="746"/>
        <v>1</v>
      </c>
      <c r="AA2805" s="34" t="str">
        <f t="shared" si="740"/>
        <v>Outer</v>
      </c>
      <c r="AB2805" s="35" t="str">
        <f t="shared" si="747"/>
        <v>0.8-0.9</v>
      </c>
      <c r="AC2805" s="36" t="str">
        <f t="shared" si="741"/>
        <v>14-15</v>
      </c>
      <c r="AD2805" s="36" t="str">
        <f t="shared" si="742"/>
        <v>Mar</v>
      </c>
      <c r="AE2805" s="35" t="str">
        <f t="shared" si="743"/>
        <v>275-285</v>
      </c>
      <c r="AF2805" s="36" t="str">
        <f t="shared" si="744"/>
        <v>HWS-HTI</v>
      </c>
    </row>
    <row r="2806" spans="5:32" x14ac:dyDescent="0.3">
      <c r="E2806" s="12">
        <v>40995.604166666664</v>
      </c>
      <c r="F2806" s="16">
        <v>12.6</v>
      </c>
      <c r="G2806" s="16">
        <v>1871.4499816894511</v>
      </c>
      <c r="H2806" s="29">
        <v>1.1844925658386272</v>
      </c>
      <c r="I2806" s="26">
        <v>287.3</v>
      </c>
      <c r="J2806" s="30">
        <v>0.18095238095238095</v>
      </c>
      <c r="K2806" s="31">
        <v>0.21426294360451884</v>
      </c>
      <c r="L2806" s="108">
        <f ca="1">REWS!R2806</f>
        <v>12.55404366114046</v>
      </c>
      <c r="M2806" s="22">
        <f t="shared" si="731"/>
        <v>12.459557786634022</v>
      </c>
      <c r="N2806" s="22">
        <f t="shared" ca="1" si="732"/>
        <v>12.414113686659215</v>
      </c>
      <c r="O2806" s="22">
        <f t="shared" si="733"/>
        <v>1.2837147964131248</v>
      </c>
      <c r="P2806" s="81">
        <f t="shared" ca="1" si="734"/>
        <v>13</v>
      </c>
      <c r="Q2806" s="22">
        <f t="shared" ca="1" si="735"/>
        <v>0.40725710931546588</v>
      </c>
      <c r="R2806" s="3">
        <f ca="1">IF(N2806&gt;'Power Curve'!$C$37,0,INDEX(Ci,$P2806,1)*POWER(1-Q2806,3)+INDEX(Ci,$P2806,2)*3*Q2806*POWER(1-Q2806,2)+INDEX(Ci,$P2806,3)*3*POWER(Q2806,2)*(1-Q2806)+INDEX(Ci,$P2806,4)*POWER(Q2806,3))</f>
        <v>1935.5811866609861</v>
      </c>
      <c r="S2806" s="3">
        <f t="shared" si="736"/>
        <v>1871.4499816894511</v>
      </c>
      <c r="T2806" s="3">
        <f t="shared" ca="1" si="737"/>
        <v>64.131204971534999</v>
      </c>
      <c r="U2806" s="3">
        <f t="shared" ca="1" si="745"/>
        <v>64.131204971534999</v>
      </c>
      <c r="W2806" s="34">
        <f t="shared" si="738"/>
        <v>12</v>
      </c>
      <c r="X2806" s="73" t="b">
        <f>COUNTIF('Power Curve'!$D$2:$D$31,W2806)&gt;0</f>
        <v>1</v>
      </c>
      <c r="Y2806" s="73" t="b">
        <f t="shared" si="739"/>
        <v>0</v>
      </c>
      <c r="Z2806" s="73" t="b">
        <f t="shared" si="746"/>
        <v>1</v>
      </c>
      <c r="AA2806" s="34" t="str">
        <f t="shared" si="740"/>
        <v>Outer</v>
      </c>
      <c r="AB2806" s="35" t="str">
        <f t="shared" si="747"/>
        <v>1.2-1.3</v>
      </c>
      <c r="AC2806" s="36" t="str">
        <f t="shared" si="741"/>
        <v>14-15</v>
      </c>
      <c r="AD2806" s="36" t="str">
        <f t="shared" si="742"/>
        <v>Mar</v>
      </c>
      <c r="AE2806" s="35" t="str">
        <f t="shared" si="743"/>
        <v>285-295</v>
      </c>
      <c r="AF2806" s="36" t="str">
        <f t="shared" si="744"/>
        <v>HWS-HTI</v>
      </c>
    </row>
    <row r="2807" spans="5:32" x14ac:dyDescent="0.3">
      <c r="E2807" s="12">
        <v>40995.611111111109</v>
      </c>
      <c r="F2807" s="16">
        <v>13.3</v>
      </c>
      <c r="G2807" s="16">
        <v>1940.0599670410129</v>
      </c>
      <c r="H2807" s="29">
        <v>1.1833928216794309</v>
      </c>
      <c r="I2807" s="26">
        <v>288.2</v>
      </c>
      <c r="J2807" s="30">
        <v>0.14285714285714285</v>
      </c>
      <c r="K2807" s="31">
        <v>0.14742425257381828</v>
      </c>
      <c r="L2807" s="108">
        <f ca="1">REWS!R2807</f>
        <v>13.325451026482529</v>
      </c>
      <c r="M2807" s="22">
        <f t="shared" si="731"/>
        <v>13.147683924467671</v>
      </c>
      <c r="N2807" s="22">
        <f t="shared" ca="1" si="732"/>
        <v>13.172843477230494</v>
      </c>
      <c r="O2807" s="22">
        <f t="shared" si="733"/>
        <v>1.3900669092447755</v>
      </c>
      <c r="P2807" s="81">
        <f t="shared" ca="1" si="734"/>
        <v>14</v>
      </c>
      <c r="Q2807" s="22">
        <f t="shared" ca="1" si="735"/>
        <v>0.18984188516059042</v>
      </c>
      <c r="R2807" s="3">
        <f ca="1">IF(N2807&gt;'Power Curve'!$C$37,0,INDEX(Ci,$P2807,1)*POWER(1-Q2807,3)+INDEX(Ci,$P2807,2)*3*Q2807*POWER(1-Q2807,2)+INDEX(Ci,$P2807,3)*3*POWER(Q2807,2)*(1-Q2807)+INDEX(Ci,$P2807,4)*POWER(Q2807,3))</f>
        <v>1958.3925139027779</v>
      </c>
      <c r="S2807" s="3">
        <f t="shared" si="736"/>
        <v>1940.0599670410129</v>
      </c>
      <c r="T2807" s="3">
        <f t="shared" ca="1" si="737"/>
        <v>18.332546861764968</v>
      </c>
      <c r="U2807" s="3">
        <f t="shared" ca="1" si="745"/>
        <v>18.332546861764968</v>
      </c>
      <c r="W2807" s="34">
        <f t="shared" si="738"/>
        <v>13</v>
      </c>
      <c r="X2807" s="73" t="b">
        <f>COUNTIF('Power Curve'!$D$2:$D$31,W2807)&gt;0</f>
        <v>1</v>
      </c>
      <c r="Y2807" s="73" t="b">
        <f t="shared" si="739"/>
        <v>0</v>
      </c>
      <c r="Z2807" s="73" t="b">
        <f t="shared" si="746"/>
        <v>1</v>
      </c>
      <c r="AA2807" s="34" t="str">
        <f t="shared" si="740"/>
        <v>Outer</v>
      </c>
      <c r="AB2807" s="35" t="str">
        <f t="shared" si="747"/>
        <v>1.3-1.4</v>
      </c>
      <c r="AC2807" s="36" t="str">
        <f t="shared" si="741"/>
        <v>14-15</v>
      </c>
      <c r="AD2807" s="36" t="str">
        <f t="shared" si="742"/>
        <v>Mar</v>
      </c>
      <c r="AE2807" s="35" t="str">
        <f t="shared" si="743"/>
        <v>285-295</v>
      </c>
      <c r="AF2807" s="36" t="str">
        <f t="shared" si="744"/>
        <v>HWS-HTI</v>
      </c>
    </row>
    <row r="2808" spans="5:32" x14ac:dyDescent="0.3">
      <c r="E2808" s="12">
        <v>40995.618055555555</v>
      </c>
      <c r="F2808" s="16">
        <v>14.36</v>
      </c>
      <c r="G2808" s="16">
        <v>1976.9800262451149</v>
      </c>
      <c r="H2808" s="29">
        <v>1.1835210655503434</v>
      </c>
      <c r="I2808" s="26">
        <v>286.8</v>
      </c>
      <c r="J2808" s="30">
        <v>0.11350974930362116</v>
      </c>
      <c r="K2808" s="31">
        <v>0.16212084926538703</v>
      </c>
      <c r="L2808" s="108">
        <f ca="1">REWS!R2808</f>
        <v>14.311163084617641</v>
      </c>
      <c r="M2808" s="22">
        <f t="shared" si="731"/>
        <v>14.196057217996485</v>
      </c>
      <c r="N2808" s="22">
        <f t="shared" ca="1" si="732"/>
        <v>14.147777855523056</v>
      </c>
      <c r="O2808" s="22">
        <f t="shared" si="733"/>
        <v>1.5520963812745379</v>
      </c>
      <c r="P2808" s="81">
        <f t="shared" ca="1" si="734"/>
        <v>15</v>
      </c>
      <c r="Q2808" s="22">
        <f t="shared" ca="1" si="735"/>
        <v>0.18546143732639278</v>
      </c>
      <c r="R2808" s="3">
        <f ca="1">IF(N2808&gt;'Power Curve'!$C$37,0,INDEX(Ci,$P2808,1)*POWER(1-Q2808,3)+INDEX(Ci,$P2808,2)*3*Q2808*POWER(1-Q2808,2)+INDEX(Ci,$P2808,3)*3*POWER(Q2808,2)*(1-Q2808)+INDEX(Ci,$P2808,4)*POWER(Q2808,3))</f>
        <v>1976.0050922433486</v>
      </c>
      <c r="S2808" s="3">
        <f t="shared" si="736"/>
        <v>1976.9800262451149</v>
      </c>
      <c r="T2808" s="3">
        <f t="shared" ca="1" si="737"/>
        <v>-0.9749340017663144</v>
      </c>
      <c r="U2808" s="3">
        <f t="shared" ca="1" si="745"/>
        <v>0.9749340017663144</v>
      </c>
      <c r="W2808" s="34">
        <f t="shared" si="738"/>
        <v>14</v>
      </c>
      <c r="X2808" s="73" t="b">
        <f>COUNTIF('Power Curve'!$D$2:$D$31,W2808)&gt;0</f>
        <v>1</v>
      </c>
      <c r="Y2808" s="73" t="b">
        <f t="shared" si="739"/>
        <v>0</v>
      </c>
      <c r="Z2808" s="73" t="b">
        <f t="shared" si="746"/>
        <v>1</v>
      </c>
      <c r="AA2808" s="34" t="str">
        <f t="shared" si="740"/>
        <v>Inner</v>
      </c>
      <c r="AB2808" s="35" t="str">
        <f t="shared" si="747"/>
        <v>1.5-1.6</v>
      </c>
      <c r="AC2808" s="36" t="str">
        <f t="shared" si="741"/>
        <v>14-15</v>
      </c>
      <c r="AD2808" s="36" t="str">
        <f t="shared" si="742"/>
        <v>Mar</v>
      </c>
      <c r="AE2808" s="35" t="str">
        <f t="shared" si="743"/>
        <v>285-295</v>
      </c>
      <c r="AF2808" s="36" t="str">
        <f t="shared" si="744"/>
        <v>Inner-TI</v>
      </c>
    </row>
    <row r="2809" spans="5:32" x14ac:dyDescent="0.3">
      <c r="E2809" s="12">
        <v>40995.625</v>
      </c>
      <c r="F2809" s="16">
        <v>13.15</v>
      </c>
      <c r="G2809" s="16">
        <v>1864.839965820313</v>
      </c>
      <c r="H2809" s="29">
        <v>1.1832492094185803</v>
      </c>
      <c r="I2809" s="26">
        <v>287</v>
      </c>
      <c r="J2809" s="30">
        <v>0.1596958174904943</v>
      </c>
      <c r="K2809" s="31">
        <v>0.1434923862173231</v>
      </c>
      <c r="L2809" s="108">
        <f ca="1">REWS!R2809</f>
        <v>13.096138664945238</v>
      </c>
      <c r="M2809" s="22">
        <f t="shared" si="731"/>
        <v>12.998875900252768</v>
      </c>
      <c r="N2809" s="22">
        <f t="shared" ca="1" si="732"/>
        <v>12.945633557271872</v>
      </c>
      <c r="O2809" s="22">
        <f t="shared" si="733"/>
        <v>1.3670681494078336</v>
      </c>
      <c r="P2809" s="81">
        <f t="shared" ca="1" si="734"/>
        <v>13</v>
      </c>
      <c r="Q2809" s="22">
        <f t="shared" ca="1" si="735"/>
        <v>0.95444866577491139</v>
      </c>
      <c r="R2809" s="3">
        <f ca="1">IF(N2809&gt;'Power Curve'!$C$37,0,INDEX(Ci,$P2809,1)*POWER(1-Q2809,3)+INDEX(Ci,$P2809,2)*3*Q2809*POWER(1-Q2809,2)+INDEX(Ci,$P2809,3)*3*POWER(Q2809,2)*(1-Q2809)+INDEX(Ci,$P2809,4)*POWER(Q2809,3))</f>
        <v>1951.9447885904815</v>
      </c>
      <c r="S2809" s="3">
        <f t="shared" si="736"/>
        <v>1864.839965820313</v>
      </c>
      <c r="T2809" s="3">
        <f t="shared" ca="1" si="737"/>
        <v>87.104822770168539</v>
      </c>
      <c r="U2809" s="3">
        <f t="shared" ca="1" si="745"/>
        <v>87.104822770168539</v>
      </c>
      <c r="W2809" s="34">
        <f t="shared" si="738"/>
        <v>13</v>
      </c>
      <c r="X2809" s="73" t="b">
        <f>COUNTIF('Power Curve'!$D$2:$D$31,W2809)&gt;0</f>
        <v>1</v>
      </c>
      <c r="Y2809" s="73" t="b">
        <f t="shared" si="739"/>
        <v>0</v>
      </c>
      <c r="Z2809" s="73" t="b">
        <f t="shared" si="746"/>
        <v>1</v>
      </c>
      <c r="AA2809" s="34" t="str">
        <f t="shared" si="740"/>
        <v>Outer</v>
      </c>
      <c r="AB2809" s="35" t="str">
        <f t="shared" si="747"/>
        <v>1.3-1.4</v>
      </c>
      <c r="AC2809" s="36" t="str">
        <f t="shared" si="741"/>
        <v>15-16</v>
      </c>
      <c r="AD2809" s="36" t="str">
        <f t="shared" si="742"/>
        <v>Mar</v>
      </c>
      <c r="AE2809" s="35" t="str">
        <f t="shared" si="743"/>
        <v>285-295</v>
      </c>
      <c r="AF2809" s="36" t="str">
        <f t="shared" si="744"/>
        <v>HWS-HTI</v>
      </c>
    </row>
    <row r="2810" spans="5:32" x14ac:dyDescent="0.3">
      <c r="E2810" s="12">
        <v>40995.631944444445</v>
      </c>
      <c r="F2810" s="16">
        <v>13.85</v>
      </c>
      <c r="G2810" s="16">
        <v>1924.1500091552759</v>
      </c>
      <c r="H2810" s="29">
        <v>1.1832919552760499</v>
      </c>
      <c r="I2810" s="26">
        <v>286.10000000000002</v>
      </c>
      <c r="J2810" s="30">
        <v>0.13646209386281588</v>
      </c>
      <c r="K2810" s="31">
        <v>0.15343992349874877</v>
      </c>
      <c r="L2810" s="108">
        <f ca="1">REWS!R2810</f>
        <v>13.698142186978087</v>
      </c>
      <c r="M2810" s="22">
        <f t="shared" si="731"/>
        <v>13.690996133589058</v>
      </c>
      <c r="N2810" s="22">
        <f t="shared" ca="1" si="732"/>
        <v>13.540881712582683</v>
      </c>
      <c r="O2810" s="22">
        <f t="shared" si="733"/>
        <v>1.4740375625747026</v>
      </c>
      <c r="P2810" s="81">
        <f t="shared" ca="1" si="734"/>
        <v>14</v>
      </c>
      <c r="Q2810" s="22">
        <f t="shared" ca="1" si="735"/>
        <v>0.57171691681680181</v>
      </c>
      <c r="R2810" s="3">
        <f ca="1">IF(N2810&gt;'Power Curve'!$C$37,0,INDEX(Ci,$P2810,1)*POWER(1-Q2810,3)+INDEX(Ci,$P2810,2)*3*Q2810*POWER(1-Q2810,2)+INDEX(Ci,$P2810,3)*3*POWER(Q2810,2)*(1-Q2810)+INDEX(Ci,$P2810,4)*POWER(Q2810,3))</f>
        <v>1968.227167250684</v>
      </c>
      <c r="S2810" s="3">
        <f t="shared" si="736"/>
        <v>1924.1500091552759</v>
      </c>
      <c r="T2810" s="3">
        <f t="shared" ca="1" si="737"/>
        <v>44.077158095408095</v>
      </c>
      <c r="U2810" s="3">
        <f t="shared" ca="1" si="745"/>
        <v>44.077158095408095</v>
      </c>
      <c r="W2810" s="34">
        <f t="shared" si="738"/>
        <v>14</v>
      </c>
      <c r="X2810" s="73" t="b">
        <f>COUNTIF('Power Curve'!$D$2:$D$31,W2810)&gt;0</f>
        <v>1</v>
      </c>
      <c r="Y2810" s="73" t="b">
        <f t="shared" si="739"/>
        <v>0</v>
      </c>
      <c r="Z2810" s="73" t="b">
        <f t="shared" si="746"/>
        <v>1</v>
      </c>
      <c r="AA2810" s="34" t="str">
        <f t="shared" si="740"/>
        <v>Inner</v>
      </c>
      <c r="AB2810" s="35" t="str">
        <f t="shared" si="747"/>
        <v>1.4-1.5</v>
      </c>
      <c r="AC2810" s="36" t="str">
        <f t="shared" si="741"/>
        <v>15-16</v>
      </c>
      <c r="AD2810" s="36" t="str">
        <f t="shared" si="742"/>
        <v>Mar</v>
      </c>
      <c r="AE2810" s="35" t="str">
        <f t="shared" si="743"/>
        <v>285-295</v>
      </c>
      <c r="AF2810" s="36" t="str">
        <f t="shared" si="744"/>
        <v>Inner-TI</v>
      </c>
    </row>
    <row r="2811" spans="5:32" x14ac:dyDescent="0.3">
      <c r="E2811" s="12">
        <v>40995.638888888891</v>
      </c>
      <c r="F2811" s="16">
        <v>15.63</v>
      </c>
      <c r="G2811" s="16">
        <v>1983.559936523438</v>
      </c>
      <c r="H2811" s="29">
        <v>1.1829773336447615</v>
      </c>
      <c r="I2811" s="26">
        <v>290</v>
      </c>
      <c r="J2811" s="30">
        <v>8.8931541906589875E-2</v>
      </c>
      <c r="K2811" s="31">
        <v>0.12763393528979994</v>
      </c>
      <c r="L2811" s="108">
        <f ca="1">REWS!R2811</f>
        <v>15.633110921425882</v>
      </c>
      <c r="M2811" s="22">
        <f t="shared" si="731"/>
        <v>15.449191491865278</v>
      </c>
      <c r="N2811" s="22">
        <f t="shared" ca="1" si="732"/>
        <v>15.452266426019122</v>
      </c>
      <c r="O2811" s="22">
        <f t="shared" si="733"/>
        <v>1.7457723228791875</v>
      </c>
      <c r="P2811" s="81">
        <f t="shared" ca="1" si="734"/>
        <v>16</v>
      </c>
      <c r="Q2811" s="22">
        <f t="shared" ca="1" si="735"/>
        <v>0.45298539553257694</v>
      </c>
      <c r="R2811" s="3">
        <f ca="1">IF(N2811&gt;'Power Curve'!$C$37,0,INDEX(Ci,$P2811,1)*POWER(1-Q2811,3)+INDEX(Ci,$P2811,2)*3*Q2811*POWER(1-Q2811,2)+INDEX(Ci,$P2811,3)*3*POWER(Q2811,2)*(1-Q2811)+INDEX(Ci,$P2811,4)*POWER(Q2811,3))</f>
        <v>1980.6438608705239</v>
      </c>
      <c r="S2811" s="3">
        <f t="shared" si="736"/>
        <v>1983.559936523438</v>
      </c>
      <c r="T2811" s="3">
        <f t="shared" ca="1" si="737"/>
        <v>-2.9160756529140599</v>
      </c>
      <c r="U2811" s="3">
        <f t="shared" ca="1" si="745"/>
        <v>2.9160756529140599</v>
      </c>
      <c r="W2811" s="34">
        <f t="shared" si="738"/>
        <v>15</v>
      </c>
      <c r="X2811" s="73" t="b">
        <f>COUNTIF('Power Curve'!$D$2:$D$31,W2811)&gt;0</f>
        <v>1</v>
      </c>
      <c r="Y2811" s="73" t="b">
        <f t="shared" si="739"/>
        <v>0</v>
      </c>
      <c r="Z2811" s="73" t="b">
        <f t="shared" si="746"/>
        <v>1</v>
      </c>
      <c r="AA2811" s="34" t="str">
        <f t="shared" si="740"/>
        <v>Outer</v>
      </c>
      <c r="AB2811" s="35" t="str">
        <f t="shared" si="747"/>
        <v>1.7-1.8</v>
      </c>
      <c r="AC2811" s="36" t="str">
        <f t="shared" si="741"/>
        <v>15-16</v>
      </c>
      <c r="AD2811" s="36" t="str">
        <f t="shared" si="742"/>
        <v>Mar</v>
      </c>
      <c r="AE2811" s="35" t="str">
        <f t="shared" si="743"/>
        <v>285-295</v>
      </c>
      <c r="AF2811" s="36" t="str">
        <f t="shared" si="744"/>
        <v>HWS-LTI</v>
      </c>
    </row>
    <row r="2812" spans="5:32" x14ac:dyDescent="0.3">
      <c r="E2812" s="12">
        <v>40995.645833333336</v>
      </c>
      <c r="F2812" s="16">
        <v>16.25</v>
      </c>
      <c r="G2812" s="16">
        <v>1984.7099914550811</v>
      </c>
      <c r="H2812" s="29">
        <v>1.1826627120134729</v>
      </c>
      <c r="I2812" s="26">
        <v>291</v>
      </c>
      <c r="J2812" s="30">
        <v>9.7846153846153847E-2</v>
      </c>
      <c r="K2812" s="31">
        <v>0.15095806091522718</v>
      </c>
      <c r="L2812" s="108">
        <f ca="1">REWS!R2812</f>
        <v>16.276434766123437</v>
      </c>
      <c r="M2812" s="22">
        <f t="shared" si="731"/>
        <v>16.06059524122621</v>
      </c>
      <c r="N2812" s="22">
        <f t="shared" ca="1" si="732"/>
        <v>16.086721892241901</v>
      </c>
      <c r="O2812" s="22">
        <f t="shared" si="733"/>
        <v>1.8402667432516446</v>
      </c>
      <c r="P2812" s="81">
        <f t="shared" ca="1" si="734"/>
        <v>17</v>
      </c>
      <c r="Q2812" s="22">
        <f t="shared" ca="1" si="735"/>
        <v>8.9779569621917424E-2</v>
      </c>
      <c r="R2812" s="3">
        <f ca="1">IF(N2812&gt;'Power Curve'!$C$37,0,INDEX(Ci,$P2812,1)*POWER(1-Q2812,3)+INDEX(Ci,$P2812,2)*3*Q2812*POWER(1-Q2812,2)+INDEX(Ci,$P2812,3)*3*POWER(Q2812,2)*(1-Q2812)+INDEX(Ci,$P2812,4)*POWER(Q2812,3))</f>
        <v>1982.6904476993191</v>
      </c>
      <c r="S2812" s="3">
        <f t="shared" si="736"/>
        <v>1984.7099914550811</v>
      </c>
      <c r="T2812" s="3">
        <f t="shared" ca="1" si="737"/>
        <v>-2.0195437557620153</v>
      </c>
      <c r="U2812" s="3">
        <f t="shared" ca="1" si="745"/>
        <v>2.0195437557620153</v>
      </c>
      <c r="W2812" s="34">
        <f t="shared" si="738"/>
        <v>16</v>
      </c>
      <c r="X2812" s="73" t="b">
        <f>COUNTIF('Power Curve'!$D$2:$D$31,W2812)&gt;0</f>
        <v>1</v>
      </c>
      <c r="Y2812" s="73" t="b">
        <f t="shared" si="739"/>
        <v>0</v>
      </c>
      <c r="Z2812" s="73" t="b">
        <f t="shared" si="746"/>
        <v>1</v>
      </c>
      <c r="AA2812" s="34" t="str">
        <f t="shared" si="740"/>
        <v>Outer</v>
      </c>
      <c r="AB2812" s="35" t="str">
        <f t="shared" si="747"/>
        <v>1.8-1.9</v>
      </c>
      <c r="AC2812" s="36" t="str">
        <f t="shared" si="741"/>
        <v>15-16</v>
      </c>
      <c r="AD2812" s="36" t="str">
        <f t="shared" si="742"/>
        <v>Mar</v>
      </c>
      <c r="AE2812" s="35" t="str">
        <f t="shared" si="743"/>
        <v>285-295</v>
      </c>
      <c r="AF2812" s="36" t="str">
        <f t="shared" si="744"/>
        <v>HWS-LTI</v>
      </c>
    </row>
    <row r="2813" spans="5:32" x14ac:dyDescent="0.3">
      <c r="E2813" s="12">
        <v>40995.652777777781</v>
      </c>
      <c r="F2813" s="16">
        <v>16.11</v>
      </c>
      <c r="G2813" s="16">
        <v>1981.3499450683571</v>
      </c>
      <c r="H2813" s="29">
        <v>1.183004609201078</v>
      </c>
      <c r="I2813" s="26">
        <v>290.8</v>
      </c>
      <c r="J2813" s="30">
        <v>0.11421477343265053</v>
      </c>
      <c r="K2813" s="31">
        <v>0.14913015832955467</v>
      </c>
      <c r="L2813" s="108">
        <f ca="1">REWS!R2813</f>
        <v>16.002404422577513</v>
      </c>
      <c r="M2813" s="22">
        <f t="shared" si="731"/>
        <v>15.923761212606681</v>
      </c>
      <c r="N2813" s="22">
        <f t="shared" ca="1" si="732"/>
        <v>15.81740948806241</v>
      </c>
      <c r="O2813" s="22">
        <f t="shared" si="733"/>
        <v>1.8191186030330972</v>
      </c>
      <c r="P2813" s="81">
        <f t="shared" ca="1" si="734"/>
        <v>16</v>
      </c>
      <c r="Q2813" s="22">
        <f t="shared" ca="1" si="735"/>
        <v>0.81902822169939937</v>
      </c>
      <c r="R2813" s="3">
        <f ca="1">IF(N2813&gt;'Power Curve'!$C$37,0,INDEX(Ci,$P2813,1)*POWER(1-Q2813,3)+INDEX(Ci,$P2813,2)*3*Q2813*POWER(1-Q2813,2)+INDEX(Ci,$P2813,3)*3*POWER(Q2813,2)*(1-Q2813)+INDEX(Ci,$P2813,4)*POWER(Q2813,3))</f>
        <v>1981.8414584846396</v>
      </c>
      <c r="S2813" s="3">
        <f t="shared" si="736"/>
        <v>1981.3499450683571</v>
      </c>
      <c r="T2813" s="3">
        <f t="shared" ca="1" si="737"/>
        <v>0.49151341628248701</v>
      </c>
      <c r="U2813" s="3">
        <f t="shared" ca="1" si="745"/>
        <v>0.49151341628248701</v>
      </c>
      <c r="W2813" s="34">
        <f t="shared" si="738"/>
        <v>16</v>
      </c>
      <c r="X2813" s="73" t="b">
        <f>COUNTIF('Power Curve'!$D$2:$D$31,W2813)&gt;0</f>
        <v>1</v>
      </c>
      <c r="Y2813" s="73" t="b">
        <f t="shared" si="739"/>
        <v>0</v>
      </c>
      <c r="Z2813" s="73" t="b">
        <f t="shared" si="746"/>
        <v>1</v>
      </c>
      <c r="AA2813" s="34" t="str">
        <f t="shared" si="740"/>
        <v>Inner</v>
      </c>
      <c r="AB2813" s="35" t="str">
        <f t="shared" si="747"/>
        <v>1.8-1.9</v>
      </c>
      <c r="AC2813" s="36" t="str">
        <f t="shared" si="741"/>
        <v>15-16</v>
      </c>
      <c r="AD2813" s="36" t="str">
        <f t="shared" si="742"/>
        <v>Mar</v>
      </c>
      <c r="AE2813" s="35" t="str">
        <f t="shared" si="743"/>
        <v>285-295</v>
      </c>
      <c r="AF2813" s="36" t="str">
        <f t="shared" si="744"/>
        <v>Inner-TI</v>
      </c>
    </row>
    <row r="2814" spans="5:32" x14ac:dyDescent="0.3">
      <c r="E2814" s="12">
        <v>40995.659722222219</v>
      </c>
      <c r="F2814" s="16">
        <v>14.23</v>
      </c>
      <c r="G2814" s="16">
        <v>1980.0800018310549</v>
      </c>
      <c r="H2814" s="29">
        <v>1.1839182752810942</v>
      </c>
      <c r="I2814" s="26">
        <v>292.5</v>
      </c>
      <c r="J2814" s="30">
        <v>0.13211524947294448</v>
      </c>
      <c r="K2814" s="31">
        <v>0.15845596833947542</v>
      </c>
      <c r="L2814" s="108">
        <f ca="1">REWS!R2814</f>
        <v>14.376544491449092</v>
      </c>
      <c r="M2814" s="22">
        <f t="shared" si="731"/>
        <v>14.069114972089512</v>
      </c>
      <c r="N2814" s="22">
        <f t="shared" ca="1" si="732"/>
        <v>14.214002624845918</v>
      </c>
      <c r="O2814" s="22">
        <f t="shared" si="733"/>
        <v>1.5324770479611665</v>
      </c>
      <c r="P2814" s="81">
        <f t="shared" ca="1" si="734"/>
        <v>15</v>
      </c>
      <c r="Q2814" s="22">
        <f t="shared" ca="1" si="735"/>
        <v>0.24872859066951239</v>
      </c>
      <c r="R2814" s="3">
        <f ca="1">IF(N2814&gt;'Power Curve'!$C$37,0,INDEX(Ci,$P2814,1)*POWER(1-Q2814,3)+INDEX(Ci,$P2814,2)*3*Q2814*POWER(1-Q2814,2)+INDEX(Ci,$P2814,3)*3*POWER(Q2814,2)*(1-Q2814)+INDEX(Ci,$P2814,4)*POWER(Q2814,3))</f>
        <v>1976.3301199325983</v>
      </c>
      <c r="S2814" s="3">
        <f t="shared" si="736"/>
        <v>1980.0800018310549</v>
      </c>
      <c r="T2814" s="3">
        <f t="shared" ca="1" si="737"/>
        <v>-3.7498818984565787</v>
      </c>
      <c r="U2814" s="3">
        <f t="shared" ca="1" si="745"/>
        <v>3.7498818984565787</v>
      </c>
      <c r="W2814" s="34">
        <f t="shared" si="738"/>
        <v>14</v>
      </c>
      <c r="X2814" s="73" t="b">
        <f>COUNTIF('Power Curve'!$D$2:$D$31,W2814)&gt;0</f>
        <v>1</v>
      </c>
      <c r="Y2814" s="73" t="b">
        <f t="shared" si="739"/>
        <v>0</v>
      </c>
      <c r="Z2814" s="73" t="b">
        <f t="shared" si="746"/>
        <v>1</v>
      </c>
      <c r="AA2814" s="34" t="str">
        <f t="shared" si="740"/>
        <v>Inner</v>
      </c>
      <c r="AB2814" s="35" t="str">
        <f t="shared" si="747"/>
        <v>1.5-1.6</v>
      </c>
      <c r="AC2814" s="36" t="str">
        <f t="shared" si="741"/>
        <v>15-16</v>
      </c>
      <c r="AD2814" s="36" t="str">
        <f t="shared" si="742"/>
        <v>Mar</v>
      </c>
      <c r="AE2814" s="35" t="str">
        <f t="shared" si="743"/>
        <v>285-295</v>
      </c>
      <c r="AF2814" s="36" t="str">
        <f t="shared" si="744"/>
        <v>Inner-TI</v>
      </c>
    </row>
    <row r="2815" spans="5:32" x14ac:dyDescent="0.3">
      <c r="E2815" s="12">
        <v>40995.666666666664</v>
      </c>
      <c r="F2815" s="16">
        <v>14.45</v>
      </c>
      <c r="G2815" s="16">
        <v>1977.300048828123</v>
      </c>
      <c r="H2815" s="29">
        <v>1.1840467013527429</v>
      </c>
      <c r="I2815" s="26">
        <v>293</v>
      </c>
      <c r="J2815" s="30">
        <v>0.11972318339100346</v>
      </c>
      <c r="K2815" s="31">
        <v>0.13484512386558697</v>
      </c>
      <c r="L2815" s="108">
        <f ca="1">REWS!R2815</f>
        <v>14.34395782792601</v>
      </c>
      <c r="M2815" s="22">
        <f t="shared" si="731"/>
        <v>14.28714420619837</v>
      </c>
      <c r="N2815" s="22">
        <f t="shared" ca="1" si="732"/>
        <v>14.182297160913969</v>
      </c>
      <c r="O2815" s="22">
        <f t="shared" si="733"/>
        <v>1.566174168927307</v>
      </c>
      <c r="P2815" s="81">
        <f t="shared" ca="1" si="734"/>
        <v>15</v>
      </c>
      <c r="Q2815" s="22">
        <f t="shared" ca="1" si="735"/>
        <v>0.21843910126988789</v>
      </c>
      <c r="R2815" s="3">
        <f ca="1">IF(N2815&gt;'Power Curve'!$C$37,0,INDEX(Ci,$P2815,1)*POWER(1-Q2815,3)+INDEX(Ci,$P2815,2)*3*Q2815*POWER(1-Q2815,2)+INDEX(Ci,$P2815,3)*3*POWER(Q2815,2)*(1-Q2815)+INDEX(Ci,$P2815,4)*POWER(Q2815,3))</f>
        <v>1976.1784168167933</v>
      </c>
      <c r="S2815" s="3">
        <f t="shared" si="736"/>
        <v>1977.300048828123</v>
      </c>
      <c r="T2815" s="3">
        <f t="shared" ca="1" si="737"/>
        <v>-1.1216320113296661</v>
      </c>
      <c r="U2815" s="3">
        <f t="shared" ca="1" si="745"/>
        <v>1.1216320113296661</v>
      </c>
      <c r="W2815" s="34">
        <f t="shared" si="738"/>
        <v>14</v>
      </c>
      <c r="X2815" s="73" t="b">
        <f>COUNTIF('Power Curve'!$D$2:$D$31,W2815)&gt;0</f>
        <v>1</v>
      </c>
      <c r="Y2815" s="73" t="b">
        <f t="shared" si="739"/>
        <v>0</v>
      </c>
      <c r="Z2815" s="73" t="b">
        <f t="shared" si="746"/>
        <v>1</v>
      </c>
      <c r="AA2815" s="34" t="str">
        <f t="shared" si="740"/>
        <v>Inner</v>
      </c>
      <c r="AB2815" s="35" t="str">
        <f t="shared" si="747"/>
        <v>1.5-1.6</v>
      </c>
      <c r="AC2815" s="36" t="str">
        <f t="shared" si="741"/>
        <v>16-17</v>
      </c>
      <c r="AD2815" s="36" t="str">
        <f t="shared" si="742"/>
        <v>Mar</v>
      </c>
      <c r="AE2815" s="35" t="str">
        <f t="shared" si="743"/>
        <v>285-295</v>
      </c>
      <c r="AF2815" s="36" t="str">
        <f t="shared" si="744"/>
        <v>Inner-TI</v>
      </c>
    </row>
    <row r="2816" spans="5:32" x14ac:dyDescent="0.3">
      <c r="E2816" s="12">
        <v>40995.673611111109</v>
      </c>
      <c r="F2816" s="16">
        <v>14.25</v>
      </c>
      <c r="G2816" s="16">
        <v>1978.140014648438</v>
      </c>
      <c r="H2816" s="29">
        <v>1.1846186124936715</v>
      </c>
      <c r="I2816" s="26">
        <v>292</v>
      </c>
      <c r="J2816" s="30">
        <v>0.10245614035087719</v>
      </c>
      <c r="K2816" s="31">
        <v>0.13429074317851838</v>
      </c>
      <c r="L2816" s="108">
        <f ca="1">REWS!R2816</f>
        <v>14.26473567996109</v>
      </c>
      <c r="M2816" s="22">
        <f t="shared" si="731"/>
        <v>14.091666359394777</v>
      </c>
      <c r="N2816" s="22">
        <f t="shared" ca="1" si="732"/>
        <v>14.106238309260776</v>
      </c>
      <c r="O2816" s="22">
        <f t="shared" si="733"/>
        <v>1.5359624375653895</v>
      </c>
      <c r="P2816" s="81">
        <f t="shared" ca="1" si="734"/>
        <v>15</v>
      </c>
      <c r="Q2816" s="22">
        <f t="shared" ca="1" si="735"/>
        <v>0.14577705835382546</v>
      </c>
      <c r="R2816" s="3">
        <f ca="1">IF(N2816&gt;'Power Curve'!$C$37,0,INDEX(Ci,$P2816,1)*POWER(1-Q2816,3)+INDEX(Ci,$P2816,2)*3*Q2816*POWER(1-Q2816,2)+INDEX(Ci,$P2816,3)*3*POWER(Q2816,2)*(1-Q2816)+INDEX(Ci,$P2816,4)*POWER(Q2816,3))</f>
        <v>1975.7844653087832</v>
      </c>
      <c r="S2816" s="3">
        <f t="shared" si="736"/>
        <v>1978.140014648438</v>
      </c>
      <c r="T2816" s="3">
        <f t="shared" ca="1" si="737"/>
        <v>-2.3555493396547718</v>
      </c>
      <c r="U2816" s="3">
        <f t="shared" ca="1" si="745"/>
        <v>2.3555493396547718</v>
      </c>
      <c r="W2816" s="34">
        <f t="shared" si="738"/>
        <v>14</v>
      </c>
      <c r="X2816" s="73" t="b">
        <f>COUNTIF('Power Curve'!$D$2:$D$31,W2816)&gt;0</f>
        <v>1</v>
      </c>
      <c r="Y2816" s="73" t="b">
        <f t="shared" si="739"/>
        <v>0</v>
      </c>
      <c r="Z2816" s="73" t="b">
        <f t="shared" si="746"/>
        <v>1</v>
      </c>
      <c r="AA2816" s="34" t="str">
        <f t="shared" si="740"/>
        <v>Inner</v>
      </c>
      <c r="AB2816" s="35" t="str">
        <f t="shared" si="747"/>
        <v>1.5-1.6</v>
      </c>
      <c r="AC2816" s="36" t="str">
        <f t="shared" si="741"/>
        <v>16-17</v>
      </c>
      <c r="AD2816" s="36" t="str">
        <f t="shared" si="742"/>
        <v>Mar</v>
      </c>
      <c r="AE2816" s="35" t="str">
        <f t="shared" si="743"/>
        <v>285-295</v>
      </c>
      <c r="AF2816" s="36" t="str">
        <f t="shared" si="744"/>
        <v>Inner-TI</v>
      </c>
    </row>
    <row r="2817" spans="5:32" x14ac:dyDescent="0.3">
      <c r="E2817" s="12">
        <v>40995.680555555555</v>
      </c>
      <c r="F2817" s="16">
        <v>14.3</v>
      </c>
      <c r="G2817" s="16">
        <v>1978.4400177001951</v>
      </c>
      <c r="H2817" s="29">
        <v>1.1847900105234768</v>
      </c>
      <c r="I2817" s="26">
        <v>291.3</v>
      </c>
      <c r="J2817" s="30">
        <v>0.13916083916083916</v>
      </c>
      <c r="K2817" s="31">
        <v>0.14027565356438718</v>
      </c>
      <c r="L2817" s="108">
        <f ca="1">REWS!R2817</f>
        <v>14.319941208067139</v>
      </c>
      <c r="M2817" s="22">
        <f t="shared" si="731"/>
        <v>14.141792777989174</v>
      </c>
      <c r="N2817" s="22">
        <f t="shared" ca="1" si="732"/>
        <v>14.161513367655484</v>
      </c>
      <c r="O2817" s="22">
        <f t="shared" si="733"/>
        <v>1.54370963714566</v>
      </c>
      <c r="P2817" s="81">
        <f t="shared" ca="1" si="734"/>
        <v>15</v>
      </c>
      <c r="Q2817" s="22">
        <f t="shared" ca="1" si="735"/>
        <v>0.19858351779891151</v>
      </c>
      <c r="R2817" s="3">
        <f ca="1">IF(N2817&gt;'Power Curve'!$C$37,0,INDEX(Ci,$P2817,1)*POWER(1-Q2817,3)+INDEX(Ci,$P2817,2)*3*Q2817*POWER(1-Q2817,2)+INDEX(Ci,$P2817,3)*3*POWER(Q2817,2)*(1-Q2817)+INDEX(Ci,$P2817,4)*POWER(Q2817,3))</f>
        <v>1976.0751124989154</v>
      </c>
      <c r="S2817" s="3">
        <f t="shared" si="736"/>
        <v>1978.4400177001951</v>
      </c>
      <c r="T2817" s="3">
        <f t="shared" ca="1" si="737"/>
        <v>-2.3649052012797256</v>
      </c>
      <c r="U2817" s="3">
        <f t="shared" ca="1" si="745"/>
        <v>2.3649052012797256</v>
      </c>
      <c r="W2817" s="34">
        <f t="shared" si="738"/>
        <v>14</v>
      </c>
      <c r="X2817" s="73" t="b">
        <f>COUNTIF('Power Curve'!$D$2:$D$31,W2817)&gt;0</f>
        <v>1</v>
      </c>
      <c r="Y2817" s="73" t="b">
        <f t="shared" si="739"/>
        <v>0</v>
      </c>
      <c r="Z2817" s="73" t="b">
        <f t="shared" si="746"/>
        <v>1</v>
      </c>
      <c r="AA2817" s="34" t="str">
        <f t="shared" si="740"/>
        <v>Inner</v>
      </c>
      <c r="AB2817" s="35" t="str">
        <f t="shared" si="747"/>
        <v>1.5-1.6</v>
      </c>
      <c r="AC2817" s="36" t="str">
        <f t="shared" si="741"/>
        <v>16-17</v>
      </c>
      <c r="AD2817" s="36" t="str">
        <f t="shared" si="742"/>
        <v>Mar</v>
      </c>
      <c r="AE2817" s="35" t="str">
        <f t="shared" si="743"/>
        <v>285-295</v>
      </c>
      <c r="AF2817" s="36" t="str">
        <f t="shared" si="744"/>
        <v>Inner-TI</v>
      </c>
    </row>
    <row r="2818" spans="5:32" x14ac:dyDescent="0.3">
      <c r="E2818" s="12">
        <v>40995.6875</v>
      </c>
      <c r="F2818" s="16">
        <v>13.96</v>
      </c>
      <c r="G2818" s="16">
        <v>1978.5499725341849</v>
      </c>
      <c r="H2818" s="29">
        <v>1.18513295541979</v>
      </c>
      <c r="I2818" s="26">
        <v>290.8</v>
      </c>
      <c r="J2818" s="30">
        <v>0.11246418338108882</v>
      </c>
      <c r="K2818" s="31">
        <v>0.13850705718990219</v>
      </c>
      <c r="L2818" s="108">
        <f ca="1">REWS!R2818</f>
        <v>13.894775801551907</v>
      </c>
      <c r="M2818" s="22">
        <f t="shared" si="731"/>
        <v>13.80688625455373</v>
      </c>
      <c r="N2818" s="22">
        <f t="shared" ca="1" si="732"/>
        <v>13.742377437288882</v>
      </c>
      <c r="O2818" s="22">
        <f t="shared" si="733"/>
        <v>1.4919487543508361</v>
      </c>
      <c r="P2818" s="81">
        <f t="shared" ca="1" si="734"/>
        <v>14</v>
      </c>
      <c r="Q2818" s="22">
        <f t="shared" ca="1" si="735"/>
        <v>0.78078809165584573</v>
      </c>
      <c r="R2818" s="3">
        <f ca="1">IF(N2818&gt;'Power Curve'!$C$37,0,INDEX(Ci,$P2818,1)*POWER(1-Q2818,3)+INDEX(Ci,$P2818,2)*3*Q2818*POWER(1-Q2818,2)+INDEX(Ci,$P2818,3)*3*POWER(Q2818,2)*(1-Q2818)+INDEX(Ci,$P2818,4)*POWER(Q2818,3))</f>
        <v>1972.304082624114</v>
      </c>
      <c r="S2818" s="3">
        <f t="shared" si="736"/>
        <v>1978.5499725341849</v>
      </c>
      <c r="T2818" s="3">
        <f t="shared" ca="1" si="737"/>
        <v>-6.2458899100709004</v>
      </c>
      <c r="U2818" s="3">
        <f t="shared" ca="1" si="745"/>
        <v>6.2458899100709004</v>
      </c>
      <c r="W2818" s="34">
        <f t="shared" si="738"/>
        <v>14</v>
      </c>
      <c r="X2818" s="73" t="b">
        <f>COUNTIF('Power Curve'!$D$2:$D$31,W2818)&gt;0</f>
        <v>1</v>
      </c>
      <c r="Y2818" s="73" t="b">
        <f t="shared" si="739"/>
        <v>0</v>
      </c>
      <c r="Z2818" s="73" t="b">
        <f t="shared" si="746"/>
        <v>1</v>
      </c>
      <c r="AA2818" s="34" t="str">
        <f t="shared" si="740"/>
        <v>Inner</v>
      </c>
      <c r="AB2818" s="35" t="str">
        <f t="shared" si="747"/>
        <v>1.4-1.5</v>
      </c>
      <c r="AC2818" s="36" t="str">
        <f t="shared" si="741"/>
        <v>16-17</v>
      </c>
      <c r="AD2818" s="36" t="str">
        <f t="shared" si="742"/>
        <v>Mar</v>
      </c>
      <c r="AE2818" s="35" t="str">
        <f t="shared" si="743"/>
        <v>285-295</v>
      </c>
      <c r="AF2818" s="36" t="str">
        <f t="shared" si="744"/>
        <v>Inner-TI</v>
      </c>
    </row>
    <row r="2819" spans="5:32" x14ac:dyDescent="0.3">
      <c r="E2819" s="12">
        <v>40995.694444444445</v>
      </c>
      <c r="F2819" s="16">
        <v>14.27</v>
      </c>
      <c r="G2819" s="16">
        <v>1983.1799774169949</v>
      </c>
      <c r="H2819" s="29">
        <v>1.1850751148571517</v>
      </c>
      <c r="I2819" s="26">
        <v>292.60000000000002</v>
      </c>
      <c r="J2819" s="30">
        <v>0.11843027330063069</v>
      </c>
      <c r="K2819" s="31">
        <v>0.15082297838441064</v>
      </c>
      <c r="L2819" s="108">
        <f ca="1">REWS!R2819</f>
        <v>14.276711401884814</v>
      </c>
      <c r="M2819" s="22">
        <f t="shared" ref="M2819:M2882" si="748">F2819*(H2819/Ref_Density)^(1/3)</f>
        <v>14.113256556994623</v>
      </c>
      <c r="N2819" s="22">
        <f t="shared" ref="N2819:N2882" ca="1" si="749">L2819*(H2819/Ref_Density)^(1/3)</f>
        <v>14.119894240011964</v>
      </c>
      <c r="O2819" s="22">
        <f t="shared" ref="O2819:O2882" si="750">(M2819-CutInWindSpeed)/(RatedWindSpeed-CutInWindSpeed)</f>
        <v>1.5392992722021688</v>
      </c>
      <c r="P2819" s="81">
        <f t="shared" ref="P2819:P2882" ca="1" si="751">COUNTIF(xa,"&lt;"&amp;N2819)</f>
        <v>15</v>
      </c>
      <c r="Q2819" s="22">
        <f t="shared" ref="Q2819:Q2882" ca="1" si="752">(N2819-INDEX(xa,$P2819))/(INDEX(xb,$P2819)-INDEX(xa,$P2819))</f>
        <v>0.15882311157095896</v>
      </c>
      <c r="R2819" s="3">
        <f ca="1">IF(N2819&gt;'Power Curve'!$C$37,0,INDEX(Ci,$P2819,1)*POWER(1-Q2819,3)+INDEX(Ci,$P2819,2)*3*Q2819*POWER(1-Q2819,2)+INDEX(Ci,$P2819,3)*3*POWER(Q2819,2)*(1-Q2819)+INDEX(Ci,$P2819,4)*POWER(Q2819,3))</f>
        <v>1975.8585023350211</v>
      </c>
      <c r="S2819" s="3">
        <f t="shared" ref="S2819:S2882" si="753">IF(Z2819,G2819,"")</f>
        <v>1983.1799774169949</v>
      </c>
      <c r="T2819" s="3">
        <f t="shared" ref="T2819:T2882" ca="1" si="754">IF(Z2819,R2819-S2819,"")</f>
        <v>-7.3214750819738583</v>
      </c>
      <c r="U2819" s="3">
        <f t="shared" ca="1" si="745"/>
        <v>7.3214750819738583</v>
      </c>
      <c r="W2819" s="34">
        <f t="shared" ref="W2819:W2882" si="755">MROUND(M2819-Centre_First_Bin,Bin_Width)+Centre_First_Bin</f>
        <v>14</v>
      </c>
      <c r="X2819" s="73" t="b">
        <f>COUNTIF('Power Curve'!$D$2:$D$31,W2819)&gt;0</f>
        <v>1</v>
      </c>
      <c r="Y2819" s="73" t="b">
        <f t="shared" ref="Y2819:Y2882" si="756">(G2819&lt;0)</f>
        <v>0</v>
      </c>
      <c r="Z2819" s="73" t="b">
        <f t="shared" si="746"/>
        <v>1</v>
      </c>
      <c r="AA2819" s="34" t="str">
        <f t="shared" ref="AA2819:AA2882" si="757">IF(Z2819,IF(AND(J2819&gt;=LowerTurbLimit,J2819&lt;=UpperTurbLimit,K2819&gt;=LowerShearLimit,K2819&lt;=UpperShearLimit),"Inner","Outer"),"")</f>
        <v>Inner</v>
      </c>
      <c r="AB2819" s="35" t="str">
        <f t="shared" si="747"/>
        <v>1.5-1.6</v>
      </c>
      <c r="AC2819" s="36" t="str">
        <f t="shared" ref="AC2819:AC2882" si="758">IF(Z2819,HOUR(E2819)&amp;"-"&amp;HOUR(E2819)+1,"")</f>
        <v>16-17</v>
      </c>
      <c r="AD2819" s="36" t="str">
        <f t="shared" ref="AD2819:AD2882" si="759">IF(Z2819,TEXT(E2819,"mmm"),"")</f>
        <v>Mar</v>
      </c>
      <c r="AE2819" s="35" t="str">
        <f t="shared" ref="AE2819:AE2882" si="760">IF(Z2819,IF(OR(I2819&lt;5,I2819&gt;=355),"355-5",MROUND(I2819,10)-5&amp;"-"&amp;MROUND(I2819,10)+5),"")</f>
        <v>285-295</v>
      </c>
      <c r="AF2819" s="36" t="str">
        <f t="shared" ref="AF2819:AF2882" si="761">IF(Z2819,IF(O2819&lt;0.5,IF(J2819&lt;=LowerTurbLimit,"LWS-LTI",IF(J2819&gt;=UpperTurbLimit,"LWS-HTI","Inner-TI")),IF(J2819&lt;=LowerTurbLimit,"HWS-LTI",IF(J2819&gt;=UpperTurbLimit,"HWS-HTI","Inner-TI"))),"")</f>
        <v>Inner-TI</v>
      </c>
    </row>
    <row r="2820" spans="5:32" x14ac:dyDescent="0.3">
      <c r="E2820" s="12">
        <v>40995.701388888891</v>
      </c>
      <c r="F2820" s="16">
        <v>14.22</v>
      </c>
      <c r="G2820" s="16">
        <v>1987.669982910161</v>
      </c>
      <c r="H2820" s="29">
        <v>1.1849743567870841</v>
      </c>
      <c r="I2820" s="26">
        <v>292.3</v>
      </c>
      <c r="J2820" s="30">
        <v>0.11603375527426159</v>
      </c>
      <c r="K2820" s="31">
        <v>0.12910718412074385</v>
      </c>
      <c r="L2820" s="108">
        <f ca="1">REWS!R2820</f>
        <v>14.250719890021603</v>
      </c>
      <c r="M2820" s="22">
        <f t="shared" si="748"/>
        <v>14.063407171816618</v>
      </c>
      <c r="N2820" s="22">
        <f t="shared" ca="1" si="749"/>
        <v>14.093788769682105</v>
      </c>
      <c r="O2820" s="22">
        <f t="shared" si="750"/>
        <v>1.5315948890294413</v>
      </c>
      <c r="P2820" s="81">
        <f t="shared" ca="1" si="751"/>
        <v>15</v>
      </c>
      <c r="Q2820" s="22">
        <f t="shared" ca="1" si="752"/>
        <v>0.13388351855551991</v>
      </c>
      <c r="R2820" s="3">
        <f ca="1">IF(N2820&gt;'Power Curve'!$C$37,0,INDEX(Ci,$P2820,1)*POWER(1-Q2820,3)+INDEX(Ci,$P2820,2)*3*Q2820*POWER(1-Q2820,2)+INDEX(Ci,$P2820,3)*3*POWER(Q2820,2)*(1-Q2820)+INDEX(Ci,$P2820,4)*POWER(Q2820,3))</f>
        <v>1975.7156425232954</v>
      </c>
      <c r="S2820" s="3">
        <f t="shared" si="753"/>
        <v>1987.669982910161</v>
      </c>
      <c r="T2820" s="3">
        <f t="shared" ca="1" si="754"/>
        <v>-11.954340386865624</v>
      </c>
      <c r="U2820" s="3">
        <f t="shared" ref="U2820:U2883" ca="1" si="762">IF(Z2820,ABS(T2820),"")</f>
        <v>11.954340386865624</v>
      </c>
      <c r="W2820" s="34">
        <f t="shared" si="755"/>
        <v>14</v>
      </c>
      <c r="X2820" s="73" t="b">
        <f>COUNTIF('Power Curve'!$D$2:$D$31,W2820)&gt;0</f>
        <v>1</v>
      </c>
      <c r="Y2820" s="73" t="b">
        <f t="shared" si="756"/>
        <v>0</v>
      </c>
      <c r="Z2820" s="73" t="b">
        <f t="shared" ref="Z2820:Z2883" si="763">AND(X2820,NOT(Y2820))</f>
        <v>1</v>
      </c>
      <c r="AA2820" s="34" t="str">
        <f t="shared" si="757"/>
        <v>Inner</v>
      </c>
      <c r="AB2820" s="35" t="str">
        <f t="shared" ref="AB2820:AB2883" si="764">IF(Z2820,TEXT(ROUND(O2820+0.05,1)-0.1,"0.0")&amp;"-"&amp;TEXT(ROUND(O2820+0.05,1),"0.0"),"")</f>
        <v>1.5-1.6</v>
      </c>
      <c r="AC2820" s="36" t="str">
        <f t="shared" si="758"/>
        <v>16-17</v>
      </c>
      <c r="AD2820" s="36" t="str">
        <f t="shared" si="759"/>
        <v>Mar</v>
      </c>
      <c r="AE2820" s="35" t="str">
        <f t="shared" si="760"/>
        <v>285-295</v>
      </c>
      <c r="AF2820" s="36" t="str">
        <f t="shared" si="761"/>
        <v>Inner-TI</v>
      </c>
    </row>
    <row r="2821" spans="5:32" x14ac:dyDescent="0.3">
      <c r="E2821" s="12">
        <v>40995.708333333336</v>
      </c>
      <c r="F2821" s="16">
        <v>15.95</v>
      </c>
      <c r="G2821" s="16">
        <v>1992.6200103759791</v>
      </c>
      <c r="H2821" s="29">
        <v>1.1843438835991154</v>
      </c>
      <c r="I2821" s="26">
        <v>288.5</v>
      </c>
      <c r="J2821" s="30">
        <v>0.11598746081504703</v>
      </c>
      <c r="K2821" s="31">
        <v>0.15528269859182436</v>
      </c>
      <c r="L2821" s="108">
        <f ca="1">REWS!R2821</f>
        <v>15.919718098072648</v>
      </c>
      <c r="M2821" s="22">
        <f t="shared" si="748"/>
        <v>15.77155803358945</v>
      </c>
      <c r="N2821" s="22">
        <f t="shared" ca="1" si="749"/>
        <v>15.741614912986648</v>
      </c>
      <c r="O2821" s="22">
        <f t="shared" si="750"/>
        <v>1.7955951110769035</v>
      </c>
      <c r="P2821" s="81">
        <f t="shared" ca="1" si="751"/>
        <v>16</v>
      </c>
      <c r="Q2821" s="22">
        <f t="shared" ca="1" si="752"/>
        <v>0.74304687807590741</v>
      </c>
      <c r="R2821" s="3">
        <f ca="1">IF(N2821&gt;'Power Curve'!$C$37,0,INDEX(Ci,$P2821,1)*POWER(1-Q2821,3)+INDEX(Ci,$P2821,2)*3*Q2821*POWER(1-Q2821,2)+INDEX(Ci,$P2821,3)*3*POWER(Q2821,2)*(1-Q2821)+INDEX(Ci,$P2821,4)*POWER(Q2821,3))</f>
        <v>1981.5996218636351</v>
      </c>
      <c r="S2821" s="3">
        <f t="shared" si="753"/>
        <v>1992.6200103759791</v>
      </c>
      <c r="T2821" s="3">
        <f t="shared" ca="1" si="754"/>
        <v>-11.02038851234397</v>
      </c>
      <c r="U2821" s="3">
        <f t="shared" ca="1" si="762"/>
        <v>11.02038851234397</v>
      </c>
      <c r="W2821" s="34">
        <f t="shared" si="755"/>
        <v>16</v>
      </c>
      <c r="X2821" s="73" t="b">
        <f>COUNTIF('Power Curve'!$D$2:$D$31,W2821)&gt;0</f>
        <v>1</v>
      </c>
      <c r="Y2821" s="73" t="b">
        <f t="shared" si="756"/>
        <v>0</v>
      </c>
      <c r="Z2821" s="73" t="b">
        <f t="shared" si="763"/>
        <v>1</v>
      </c>
      <c r="AA2821" s="34" t="str">
        <f t="shared" si="757"/>
        <v>Inner</v>
      </c>
      <c r="AB2821" s="35" t="str">
        <f t="shared" si="764"/>
        <v>1.7-1.8</v>
      </c>
      <c r="AC2821" s="36" t="str">
        <f t="shared" si="758"/>
        <v>17-18</v>
      </c>
      <c r="AD2821" s="36" t="str">
        <f t="shared" si="759"/>
        <v>Mar</v>
      </c>
      <c r="AE2821" s="35" t="str">
        <f t="shared" si="760"/>
        <v>285-295</v>
      </c>
      <c r="AF2821" s="36" t="str">
        <f t="shared" si="761"/>
        <v>Inner-TI</v>
      </c>
    </row>
    <row r="2822" spans="5:32" x14ac:dyDescent="0.3">
      <c r="E2822" s="12">
        <v>40995.715277777781</v>
      </c>
      <c r="F2822" s="16">
        <v>17.149999999999999</v>
      </c>
      <c r="G2822" s="16">
        <v>1985.050048828123</v>
      </c>
      <c r="H2822" s="29">
        <v>1.1838848200743783</v>
      </c>
      <c r="I2822" s="26">
        <v>283.39999999999998</v>
      </c>
      <c r="J2822" s="30">
        <v>0.11486880466472305</v>
      </c>
      <c r="K2822" s="31">
        <v>0.17063992176048573</v>
      </c>
      <c r="L2822" s="108">
        <f ca="1">REWS!R2822</f>
        <v>17.110965695259527</v>
      </c>
      <c r="M2822" s="22">
        <f t="shared" si="748"/>
        <v>16.9559416022528</v>
      </c>
      <c r="N2822" s="22">
        <f t="shared" ca="1" si="749"/>
        <v>16.917348984663061</v>
      </c>
      <c r="O2822" s="22">
        <f t="shared" si="750"/>
        <v>1.9786454095686727</v>
      </c>
      <c r="P2822" s="81">
        <f t="shared" ca="1" si="751"/>
        <v>17</v>
      </c>
      <c r="Q2822" s="22">
        <f t="shared" ca="1" si="752"/>
        <v>0.92970690312335091</v>
      </c>
      <c r="R2822" s="3">
        <f ca="1">IF(N2822&gt;'Power Curve'!$C$37,0,INDEX(Ci,$P2822,1)*POWER(1-Q2822,3)+INDEX(Ci,$P2822,2)*3*Q2822*POWER(1-Q2822,2)+INDEX(Ci,$P2822,3)*3*POWER(Q2822,2)*(1-Q2822)+INDEX(Ci,$P2822,4)*POWER(Q2822,3))</f>
        <v>1985.144943156205</v>
      </c>
      <c r="S2822" s="3">
        <f t="shared" si="753"/>
        <v>1985.050048828123</v>
      </c>
      <c r="T2822" s="3">
        <f t="shared" ca="1" si="754"/>
        <v>9.4894328082091306E-2</v>
      </c>
      <c r="U2822" s="3">
        <f t="shared" ca="1" si="762"/>
        <v>9.4894328082091306E-2</v>
      </c>
      <c r="W2822" s="34">
        <f t="shared" si="755"/>
        <v>17</v>
      </c>
      <c r="X2822" s="73" t="b">
        <f>COUNTIF('Power Curve'!$D$2:$D$31,W2822)&gt;0</f>
        <v>1</v>
      </c>
      <c r="Y2822" s="73" t="b">
        <f t="shared" si="756"/>
        <v>0</v>
      </c>
      <c r="Z2822" s="73" t="b">
        <f t="shared" si="763"/>
        <v>1</v>
      </c>
      <c r="AA2822" s="34" t="str">
        <f t="shared" si="757"/>
        <v>Inner</v>
      </c>
      <c r="AB2822" s="35" t="str">
        <f t="shared" si="764"/>
        <v>1.9-2.0</v>
      </c>
      <c r="AC2822" s="36" t="str">
        <f t="shared" si="758"/>
        <v>17-18</v>
      </c>
      <c r="AD2822" s="36" t="str">
        <f t="shared" si="759"/>
        <v>Mar</v>
      </c>
      <c r="AE2822" s="35" t="str">
        <f t="shared" si="760"/>
        <v>275-285</v>
      </c>
      <c r="AF2822" s="36" t="str">
        <f t="shared" si="761"/>
        <v>Inner-TI</v>
      </c>
    </row>
    <row r="2823" spans="5:32" x14ac:dyDescent="0.3">
      <c r="E2823" s="12">
        <v>40995.722222222219</v>
      </c>
      <c r="F2823" s="16">
        <v>16.7</v>
      </c>
      <c r="G2823" s="16">
        <v>1985.5199432373049</v>
      </c>
      <c r="H2823" s="29">
        <v>1.1839552883817892</v>
      </c>
      <c r="I2823" s="26">
        <v>278.5</v>
      </c>
      <c r="J2823" s="30">
        <v>0.12694610778443116</v>
      </c>
      <c r="K2823" s="31">
        <v>0.1559797474943761</v>
      </c>
      <c r="L2823" s="108">
        <f ca="1">REWS!R2823</f>
        <v>16.611718659590373</v>
      </c>
      <c r="M2823" s="22">
        <f t="shared" si="748"/>
        <v>16.511361102160766</v>
      </c>
      <c r="N2823" s="22">
        <f t="shared" ca="1" si="749"/>
        <v>16.424076965029862</v>
      </c>
      <c r="O2823" s="22">
        <f t="shared" si="750"/>
        <v>1.9099340601387664</v>
      </c>
      <c r="P2823" s="81">
        <f t="shared" ca="1" si="751"/>
        <v>17</v>
      </c>
      <c r="Q2823" s="22">
        <f t="shared" ca="1" si="752"/>
        <v>0.43091188918548734</v>
      </c>
      <c r="R2823" s="3">
        <f ca="1">IF(N2823&gt;'Power Curve'!$C$37,0,INDEX(Ci,$P2823,1)*POWER(1-Q2823,3)+INDEX(Ci,$P2823,2)*3*Q2823*POWER(1-Q2823,2)+INDEX(Ci,$P2823,3)*3*POWER(Q2823,2)*(1-Q2823)+INDEX(Ci,$P2823,4)*POWER(Q2823,3))</f>
        <v>1983.922983154278</v>
      </c>
      <c r="S2823" s="3">
        <f t="shared" si="753"/>
        <v>1985.5199432373049</v>
      </c>
      <c r="T2823" s="3">
        <f t="shared" ca="1" si="754"/>
        <v>-1.5969600830269428</v>
      </c>
      <c r="U2823" s="3">
        <f t="shared" ca="1" si="762"/>
        <v>1.5969600830269428</v>
      </c>
      <c r="W2823" s="34">
        <f t="shared" si="755"/>
        <v>17</v>
      </c>
      <c r="X2823" s="73" t="b">
        <f>COUNTIF('Power Curve'!$D$2:$D$31,W2823)&gt;0</f>
        <v>1</v>
      </c>
      <c r="Y2823" s="73" t="b">
        <f t="shared" si="756"/>
        <v>0</v>
      </c>
      <c r="Z2823" s="73" t="b">
        <f t="shared" si="763"/>
        <v>1</v>
      </c>
      <c r="AA2823" s="34" t="str">
        <f t="shared" si="757"/>
        <v>Inner</v>
      </c>
      <c r="AB2823" s="35" t="str">
        <f t="shared" si="764"/>
        <v>1.9-2.0</v>
      </c>
      <c r="AC2823" s="36" t="str">
        <f t="shared" si="758"/>
        <v>17-18</v>
      </c>
      <c r="AD2823" s="36" t="str">
        <f t="shared" si="759"/>
        <v>Mar</v>
      </c>
      <c r="AE2823" s="35" t="str">
        <f t="shared" si="760"/>
        <v>275-285</v>
      </c>
      <c r="AF2823" s="36" t="str">
        <f t="shared" si="761"/>
        <v>Inner-TI</v>
      </c>
    </row>
    <row r="2824" spans="5:32" x14ac:dyDescent="0.3">
      <c r="E2824" s="12">
        <v>40995.729166666664</v>
      </c>
      <c r="F2824" s="16">
        <v>16.510000000000002</v>
      </c>
      <c r="G2824" s="16">
        <v>1987.5199890136769</v>
      </c>
      <c r="H2824" s="29">
        <v>1.1843412904622015</v>
      </c>
      <c r="I2824" s="26">
        <v>280.60000000000002</v>
      </c>
      <c r="J2824" s="30">
        <v>8.6008479709267102E-2</v>
      </c>
      <c r="K2824" s="31">
        <v>0.12836102707773003</v>
      </c>
      <c r="L2824" s="108">
        <f ca="1">REWS!R2824</f>
        <v>16.433256751618007</v>
      </c>
      <c r="M2824" s="22">
        <f t="shared" si="748"/>
        <v>16.325281071667785</v>
      </c>
      <c r="N2824" s="22">
        <f t="shared" ca="1" si="749"/>
        <v>16.249396450214796</v>
      </c>
      <c r="O2824" s="22">
        <f t="shared" si="750"/>
        <v>1.8811747915822643</v>
      </c>
      <c r="P2824" s="81">
        <f t="shared" ca="1" si="751"/>
        <v>17</v>
      </c>
      <c r="Q2824" s="22">
        <f t="shared" ca="1" si="752"/>
        <v>0.25427553773250161</v>
      </c>
      <c r="R2824" s="3">
        <f ca="1">IF(N2824&gt;'Power Curve'!$C$37,0,INDEX(Ci,$P2824,1)*POWER(1-Q2824,3)+INDEX(Ci,$P2824,2)*3*Q2824*POWER(1-Q2824,2)+INDEX(Ci,$P2824,3)*3*POWER(Q2824,2)*(1-Q2824)+INDEX(Ci,$P2824,4)*POWER(Q2824,3))</f>
        <v>1983.2756652264238</v>
      </c>
      <c r="S2824" s="3">
        <f t="shared" si="753"/>
        <v>1987.5199890136769</v>
      </c>
      <c r="T2824" s="3">
        <f t="shared" ca="1" si="754"/>
        <v>-4.2443237872530517</v>
      </c>
      <c r="U2824" s="3">
        <f t="shared" ca="1" si="762"/>
        <v>4.2443237872530517</v>
      </c>
      <c r="W2824" s="34">
        <f t="shared" si="755"/>
        <v>16</v>
      </c>
      <c r="X2824" s="73" t="b">
        <f>COUNTIF('Power Curve'!$D$2:$D$31,W2824)&gt;0</f>
        <v>1</v>
      </c>
      <c r="Y2824" s="73" t="b">
        <f t="shared" si="756"/>
        <v>0</v>
      </c>
      <c r="Z2824" s="73" t="b">
        <f t="shared" si="763"/>
        <v>1</v>
      </c>
      <c r="AA2824" s="34" t="str">
        <f t="shared" si="757"/>
        <v>Outer</v>
      </c>
      <c r="AB2824" s="35" t="str">
        <f t="shared" si="764"/>
        <v>1.8-1.9</v>
      </c>
      <c r="AC2824" s="36" t="str">
        <f t="shared" si="758"/>
        <v>17-18</v>
      </c>
      <c r="AD2824" s="36" t="str">
        <f t="shared" si="759"/>
        <v>Mar</v>
      </c>
      <c r="AE2824" s="35" t="str">
        <f t="shared" si="760"/>
        <v>275-285</v>
      </c>
      <c r="AF2824" s="36" t="str">
        <f t="shared" si="761"/>
        <v>HWS-LTI</v>
      </c>
    </row>
    <row r="2825" spans="5:32" x14ac:dyDescent="0.3">
      <c r="E2825" s="12">
        <v>40995.736111111109</v>
      </c>
      <c r="F2825" s="16">
        <v>14.52</v>
      </c>
      <c r="G2825" s="16">
        <v>1982.039993286133</v>
      </c>
      <c r="H2825" s="29">
        <v>1.1852578876087339</v>
      </c>
      <c r="I2825" s="26">
        <v>282.39999999999998</v>
      </c>
      <c r="J2825" s="30">
        <v>0.13429752066115702</v>
      </c>
      <c r="K2825" s="31">
        <v>0.10377371881915047</v>
      </c>
      <c r="L2825" s="108">
        <f ca="1">REWS!R2825</f>
        <v>14.496060381890626</v>
      </c>
      <c r="M2825" s="22">
        <f t="shared" si="748"/>
        <v>14.361248756415515</v>
      </c>
      <c r="N2825" s="22">
        <f t="shared" ca="1" si="749"/>
        <v>14.337570876883674</v>
      </c>
      <c r="O2825" s="22">
        <f t="shared" si="750"/>
        <v>1.5776272660452915</v>
      </c>
      <c r="P2825" s="81">
        <f t="shared" ca="1" si="751"/>
        <v>15</v>
      </c>
      <c r="Q2825" s="22">
        <f t="shared" ca="1" si="752"/>
        <v>0.36677825139238041</v>
      </c>
      <c r="R2825" s="3">
        <f ca="1">IF(N2825&gt;'Power Curve'!$C$37,0,INDEX(Ci,$P2825,1)*POWER(1-Q2825,3)+INDEX(Ci,$P2825,2)*3*Q2825*POWER(1-Q2825,2)+INDEX(Ci,$P2825,3)*3*POWER(Q2825,2)*(1-Q2825)+INDEX(Ci,$P2825,4)*POWER(Q2825,3))</f>
        <v>1976.8612193296785</v>
      </c>
      <c r="S2825" s="3">
        <f t="shared" si="753"/>
        <v>1982.039993286133</v>
      </c>
      <c r="T2825" s="3">
        <f t="shared" ca="1" si="754"/>
        <v>-5.1787739564545063</v>
      </c>
      <c r="U2825" s="3">
        <f t="shared" ca="1" si="762"/>
        <v>5.1787739564545063</v>
      </c>
      <c r="W2825" s="34">
        <f t="shared" si="755"/>
        <v>14</v>
      </c>
      <c r="X2825" s="73" t="b">
        <f>COUNTIF('Power Curve'!$D$2:$D$31,W2825)&gt;0</f>
        <v>1</v>
      </c>
      <c r="Y2825" s="73" t="b">
        <f t="shared" si="756"/>
        <v>0</v>
      </c>
      <c r="Z2825" s="73" t="b">
        <f t="shared" si="763"/>
        <v>1</v>
      </c>
      <c r="AA2825" s="34" t="str">
        <f t="shared" si="757"/>
        <v>Inner</v>
      </c>
      <c r="AB2825" s="35" t="str">
        <f t="shared" si="764"/>
        <v>1.5-1.6</v>
      </c>
      <c r="AC2825" s="36" t="str">
        <f t="shared" si="758"/>
        <v>17-18</v>
      </c>
      <c r="AD2825" s="36" t="str">
        <f t="shared" si="759"/>
        <v>Mar</v>
      </c>
      <c r="AE2825" s="35" t="str">
        <f t="shared" si="760"/>
        <v>275-285</v>
      </c>
      <c r="AF2825" s="36" t="str">
        <f t="shared" si="761"/>
        <v>Inner-TI</v>
      </c>
    </row>
    <row r="2826" spans="5:32" x14ac:dyDescent="0.3">
      <c r="E2826" s="12">
        <v>40995.743055555555</v>
      </c>
      <c r="F2826" s="16">
        <v>13.7</v>
      </c>
      <c r="G2826" s="16">
        <v>1977.629943847661</v>
      </c>
      <c r="H2826" s="29">
        <v>1.1859603875067968</v>
      </c>
      <c r="I2826" s="26">
        <v>287</v>
      </c>
      <c r="J2826" s="30">
        <v>0.11313868613138688</v>
      </c>
      <c r="K2826" s="31">
        <v>0.11324034148500298</v>
      </c>
      <c r="L2826" s="108">
        <f ca="1">REWS!R2826</f>
        <v>13.654858187971906</v>
      </c>
      <c r="M2826" s="22">
        <f t="shared" si="748"/>
        <v>13.552890579587217</v>
      </c>
      <c r="N2826" s="22">
        <f t="shared" ca="1" si="749"/>
        <v>13.508233496449915</v>
      </c>
      <c r="O2826" s="22">
        <f t="shared" si="750"/>
        <v>1.4526929040094558</v>
      </c>
      <c r="P2826" s="81">
        <f t="shared" ca="1" si="751"/>
        <v>14</v>
      </c>
      <c r="Q2826" s="22">
        <f t="shared" ca="1" si="752"/>
        <v>0.53784125561739093</v>
      </c>
      <c r="R2826" s="3">
        <f ca="1">IF(N2826&gt;'Power Curve'!$C$37,0,INDEX(Ci,$P2826,1)*POWER(1-Q2826,3)+INDEX(Ci,$P2826,2)*3*Q2826*POWER(1-Q2826,2)+INDEX(Ci,$P2826,3)*3*POWER(Q2826,2)*(1-Q2826)+INDEX(Ci,$P2826,4)*POWER(Q2826,3))</f>
        <v>1967.4516430372505</v>
      </c>
      <c r="S2826" s="3">
        <f t="shared" si="753"/>
        <v>1977.629943847661</v>
      </c>
      <c r="T2826" s="3">
        <f t="shared" ca="1" si="754"/>
        <v>-10.178300810410519</v>
      </c>
      <c r="U2826" s="3">
        <f t="shared" ca="1" si="762"/>
        <v>10.178300810410519</v>
      </c>
      <c r="W2826" s="34">
        <f t="shared" si="755"/>
        <v>14</v>
      </c>
      <c r="X2826" s="73" t="b">
        <f>COUNTIF('Power Curve'!$D$2:$D$31,W2826)&gt;0</f>
        <v>1</v>
      </c>
      <c r="Y2826" s="73" t="b">
        <f t="shared" si="756"/>
        <v>0</v>
      </c>
      <c r="Z2826" s="73" t="b">
        <f t="shared" si="763"/>
        <v>1</v>
      </c>
      <c r="AA2826" s="34" t="str">
        <f t="shared" si="757"/>
        <v>Inner</v>
      </c>
      <c r="AB2826" s="35" t="str">
        <f t="shared" si="764"/>
        <v>1.4-1.5</v>
      </c>
      <c r="AC2826" s="36" t="str">
        <f t="shared" si="758"/>
        <v>17-18</v>
      </c>
      <c r="AD2826" s="36" t="str">
        <f t="shared" si="759"/>
        <v>Mar</v>
      </c>
      <c r="AE2826" s="35" t="str">
        <f t="shared" si="760"/>
        <v>285-295</v>
      </c>
      <c r="AF2826" s="36" t="str">
        <f t="shared" si="761"/>
        <v>Inner-TI</v>
      </c>
    </row>
    <row r="2827" spans="5:32" x14ac:dyDescent="0.3">
      <c r="E2827" s="12">
        <v>40995.75</v>
      </c>
      <c r="F2827" s="16">
        <v>12.54</v>
      </c>
      <c r="G2827" s="16">
        <v>1972.950012207031</v>
      </c>
      <c r="H2827" s="29">
        <v>1.1867924724083456</v>
      </c>
      <c r="I2827" s="26">
        <v>284.2</v>
      </c>
      <c r="J2827" s="30">
        <v>0.11403508771929825</v>
      </c>
      <c r="K2827" s="31">
        <v>0.15273489956369771</v>
      </c>
      <c r="L2827" s="108">
        <f ca="1">REWS!R2827</f>
        <v>12.452085094943225</v>
      </c>
      <c r="M2827" s="22">
        <f t="shared" si="748"/>
        <v>12.408247131132439</v>
      </c>
      <c r="N2827" s="22">
        <f t="shared" ca="1" si="749"/>
        <v>12.321255913552335</v>
      </c>
      <c r="O2827" s="22">
        <f t="shared" si="750"/>
        <v>1.2757845692013665</v>
      </c>
      <c r="P2827" s="81">
        <f t="shared" ca="1" si="751"/>
        <v>13</v>
      </c>
      <c r="Q2827" s="22">
        <f t="shared" ca="1" si="752"/>
        <v>0.31166145578487536</v>
      </c>
      <c r="R2827" s="3">
        <f ca="1">IF(N2827&gt;'Power Curve'!$C$37,0,INDEX(Ci,$P2827,1)*POWER(1-Q2827,3)+INDEX(Ci,$P2827,2)*3*Q2827*POWER(1-Q2827,2)+INDEX(Ci,$P2827,3)*3*POWER(Q2827,2)*(1-Q2827)+INDEX(Ci,$P2827,4)*POWER(Q2827,3))</f>
        <v>1931.9503683577614</v>
      </c>
      <c r="S2827" s="3">
        <f t="shared" si="753"/>
        <v>1972.950012207031</v>
      </c>
      <c r="T2827" s="3">
        <f t="shared" ca="1" si="754"/>
        <v>-40.99964384926966</v>
      </c>
      <c r="U2827" s="3">
        <f t="shared" ca="1" si="762"/>
        <v>40.99964384926966</v>
      </c>
      <c r="W2827" s="34">
        <f t="shared" si="755"/>
        <v>12</v>
      </c>
      <c r="X2827" s="73" t="b">
        <f>COUNTIF('Power Curve'!$D$2:$D$31,W2827)&gt;0</f>
        <v>1</v>
      </c>
      <c r="Y2827" s="73" t="b">
        <f t="shared" si="756"/>
        <v>0</v>
      </c>
      <c r="Z2827" s="73" t="b">
        <f t="shared" si="763"/>
        <v>1</v>
      </c>
      <c r="AA2827" s="34" t="str">
        <f t="shared" si="757"/>
        <v>Inner</v>
      </c>
      <c r="AB2827" s="35" t="str">
        <f t="shared" si="764"/>
        <v>1.2-1.3</v>
      </c>
      <c r="AC2827" s="36" t="str">
        <f t="shared" si="758"/>
        <v>18-19</v>
      </c>
      <c r="AD2827" s="36" t="str">
        <f t="shared" si="759"/>
        <v>Mar</v>
      </c>
      <c r="AE2827" s="35" t="str">
        <f t="shared" si="760"/>
        <v>275-285</v>
      </c>
      <c r="AF2827" s="36" t="str">
        <f t="shared" si="761"/>
        <v>Inner-TI</v>
      </c>
    </row>
    <row r="2828" spans="5:32" x14ac:dyDescent="0.3">
      <c r="E2828" s="12">
        <v>40995.756944444445</v>
      </c>
      <c r="F2828" s="16">
        <v>13.24</v>
      </c>
      <c r="G2828" s="16">
        <v>1950.999999999998</v>
      </c>
      <c r="H2828" s="29">
        <v>1.1865626603545927</v>
      </c>
      <c r="I2828" s="26">
        <v>285.39999999999998</v>
      </c>
      <c r="J2828" s="30">
        <v>0.12084592145015106</v>
      </c>
      <c r="K2828" s="31">
        <v>0.14884596703466607</v>
      </c>
      <c r="L2828" s="108">
        <f ca="1">REWS!R2828</f>
        <v>13.17366472949459</v>
      </c>
      <c r="M2828" s="22">
        <f t="shared" si="748"/>
        <v>13.100046826010509</v>
      </c>
      <c r="N2828" s="22">
        <f t="shared" ca="1" si="749"/>
        <v>13.034412751249411</v>
      </c>
      <c r="O2828" s="22">
        <f t="shared" si="750"/>
        <v>1.3827044421162367</v>
      </c>
      <c r="P2828" s="81">
        <f t="shared" ca="1" si="751"/>
        <v>14</v>
      </c>
      <c r="Q2828" s="22">
        <f t="shared" ca="1" si="752"/>
        <v>4.6206706017772506E-2</v>
      </c>
      <c r="R2828" s="3">
        <f ca="1">IF(N2828&gt;'Power Curve'!$C$37,0,INDEX(Ci,$P2828,1)*POWER(1-Q2828,3)+INDEX(Ci,$P2828,2)*3*Q2828*POWER(1-Q2828,2)+INDEX(Ci,$P2828,3)*3*POWER(Q2828,2)*(1-Q2828)+INDEX(Ci,$P2828,4)*POWER(Q2828,3))</f>
        <v>1954.4338830800564</v>
      </c>
      <c r="S2828" s="3">
        <f t="shared" si="753"/>
        <v>1950.999999999998</v>
      </c>
      <c r="T2828" s="3">
        <f t="shared" ca="1" si="754"/>
        <v>3.4338830800584219</v>
      </c>
      <c r="U2828" s="3">
        <f t="shared" ca="1" si="762"/>
        <v>3.4338830800584219</v>
      </c>
      <c r="W2828" s="34">
        <f t="shared" si="755"/>
        <v>13</v>
      </c>
      <c r="X2828" s="73" t="b">
        <f>COUNTIF('Power Curve'!$D$2:$D$31,W2828)&gt;0</f>
        <v>1</v>
      </c>
      <c r="Y2828" s="73" t="b">
        <f t="shared" si="756"/>
        <v>0</v>
      </c>
      <c r="Z2828" s="73" t="b">
        <f t="shared" si="763"/>
        <v>1</v>
      </c>
      <c r="AA2828" s="34" t="str">
        <f t="shared" si="757"/>
        <v>Inner</v>
      </c>
      <c r="AB2828" s="35" t="str">
        <f t="shared" si="764"/>
        <v>1.3-1.4</v>
      </c>
      <c r="AC2828" s="36" t="str">
        <f t="shared" si="758"/>
        <v>18-19</v>
      </c>
      <c r="AD2828" s="36" t="str">
        <f t="shared" si="759"/>
        <v>Mar</v>
      </c>
      <c r="AE2828" s="35" t="str">
        <f t="shared" si="760"/>
        <v>285-295</v>
      </c>
      <c r="AF2828" s="36" t="str">
        <f t="shared" si="761"/>
        <v>Inner-TI</v>
      </c>
    </row>
    <row r="2829" spans="5:32" x14ac:dyDescent="0.3">
      <c r="E2829" s="12">
        <v>40995.763888888891</v>
      </c>
      <c r="F2829" s="16">
        <v>11.6</v>
      </c>
      <c r="G2829" s="16">
        <v>1790.650039672852</v>
      </c>
      <c r="H2829" s="29">
        <v>1.1870793804279229</v>
      </c>
      <c r="I2829" s="26">
        <v>282.5</v>
      </c>
      <c r="J2829" s="30">
        <v>0.12413793103448276</v>
      </c>
      <c r="K2829" s="31">
        <v>0.12052518610810686</v>
      </c>
      <c r="L2829" s="108">
        <f ca="1">REWS!R2829</f>
        <v>11.628670591883482</v>
      </c>
      <c r="M2829" s="22">
        <f t="shared" si="748"/>
        <v>11.479048216935444</v>
      </c>
      <c r="N2829" s="22">
        <f t="shared" ca="1" si="749"/>
        <v>11.507419864059461</v>
      </c>
      <c r="O2829" s="22">
        <f t="shared" si="750"/>
        <v>1.1321738816654485</v>
      </c>
      <c r="P2829" s="81">
        <f t="shared" ca="1" si="751"/>
        <v>12</v>
      </c>
      <c r="Q2829" s="22">
        <f t="shared" ca="1" si="752"/>
        <v>0.50770562000898423</v>
      </c>
      <c r="R2829" s="3">
        <f ca="1">IF(N2829&gt;'Power Curve'!$C$37,0,INDEX(Ci,$P2829,1)*POWER(1-Q2829,3)+INDEX(Ci,$P2829,2)*3*Q2829*POWER(1-Q2829,2)+INDEX(Ci,$P2829,3)*3*POWER(Q2829,2)*(1-Q2829)+INDEX(Ci,$P2829,4)*POWER(Q2829,3))</f>
        <v>1863.1086777411003</v>
      </c>
      <c r="S2829" s="3">
        <f t="shared" si="753"/>
        <v>1790.650039672852</v>
      </c>
      <c r="T2829" s="3">
        <f t="shared" ca="1" si="754"/>
        <v>72.45863806824832</v>
      </c>
      <c r="U2829" s="3">
        <f t="shared" ca="1" si="762"/>
        <v>72.45863806824832</v>
      </c>
      <c r="W2829" s="34">
        <f t="shared" si="755"/>
        <v>11</v>
      </c>
      <c r="X2829" s="73" t="b">
        <f>COUNTIF('Power Curve'!$D$2:$D$31,W2829)&gt;0</f>
        <v>1</v>
      </c>
      <c r="Y2829" s="73" t="b">
        <f t="shared" si="756"/>
        <v>0</v>
      </c>
      <c r="Z2829" s="73" t="b">
        <f t="shared" si="763"/>
        <v>1</v>
      </c>
      <c r="AA2829" s="34" t="str">
        <f t="shared" si="757"/>
        <v>Inner</v>
      </c>
      <c r="AB2829" s="35" t="str">
        <f t="shared" si="764"/>
        <v>1.1-1.2</v>
      </c>
      <c r="AC2829" s="36" t="str">
        <f t="shared" si="758"/>
        <v>18-19</v>
      </c>
      <c r="AD2829" s="36" t="str">
        <f t="shared" si="759"/>
        <v>Mar</v>
      </c>
      <c r="AE2829" s="35" t="str">
        <f t="shared" si="760"/>
        <v>275-285</v>
      </c>
      <c r="AF2829" s="36" t="str">
        <f t="shared" si="761"/>
        <v>Inner-TI</v>
      </c>
    </row>
    <row r="2830" spans="5:32" x14ac:dyDescent="0.3">
      <c r="E2830" s="12">
        <v>40995.770833333336</v>
      </c>
      <c r="F2830" s="16">
        <v>12.28</v>
      </c>
      <c r="G2830" s="16">
        <v>1861.3800354003911</v>
      </c>
      <c r="H2830" s="29">
        <v>1.1868925475374488</v>
      </c>
      <c r="I2830" s="26">
        <v>283.39999999999998</v>
      </c>
      <c r="J2830" s="30">
        <v>0.11482084690553745</v>
      </c>
      <c r="K2830" s="31">
        <v>0.14158696788224748</v>
      </c>
      <c r="L2830" s="108">
        <f ca="1">REWS!R2830</f>
        <v>12.435660949324978</v>
      </c>
      <c r="M2830" s="22">
        <f t="shared" si="748"/>
        <v>12.151320379559433</v>
      </c>
      <c r="N2830" s="22">
        <f t="shared" ca="1" si="749"/>
        <v>12.305350189480782</v>
      </c>
      <c r="O2830" s="22">
        <f t="shared" si="750"/>
        <v>1.2360757115218934</v>
      </c>
      <c r="P2830" s="81">
        <f t="shared" ca="1" si="751"/>
        <v>13</v>
      </c>
      <c r="Q2830" s="22">
        <f t="shared" ca="1" si="752"/>
        <v>0.29528675675190136</v>
      </c>
      <c r="R2830" s="3">
        <f ca="1">IF(N2830&gt;'Power Curve'!$C$37,0,INDEX(Ci,$P2830,1)*POWER(1-Q2830,3)+INDEX(Ci,$P2830,2)*3*Q2830*POWER(1-Q2830,2)+INDEX(Ci,$P2830,3)*3*POWER(Q2830,2)*(1-Q2830)+INDEX(Ci,$P2830,4)*POWER(Q2830,3))</f>
        <v>1931.2916649252929</v>
      </c>
      <c r="S2830" s="3">
        <f t="shared" si="753"/>
        <v>1861.3800354003911</v>
      </c>
      <c r="T2830" s="3">
        <f t="shared" ca="1" si="754"/>
        <v>69.911629524901855</v>
      </c>
      <c r="U2830" s="3">
        <f t="shared" ca="1" si="762"/>
        <v>69.911629524901855</v>
      </c>
      <c r="W2830" s="34">
        <f t="shared" si="755"/>
        <v>12</v>
      </c>
      <c r="X2830" s="73" t="b">
        <f>COUNTIF('Power Curve'!$D$2:$D$31,W2830)&gt;0</f>
        <v>1</v>
      </c>
      <c r="Y2830" s="73" t="b">
        <f t="shared" si="756"/>
        <v>0</v>
      </c>
      <c r="Z2830" s="73" t="b">
        <f t="shared" si="763"/>
        <v>1</v>
      </c>
      <c r="AA2830" s="34" t="str">
        <f t="shared" si="757"/>
        <v>Inner</v>
      </c>
      <c r="AB2830" s="35" t="str">
        <f t="shared" si="764"/>
        <v>1.2-1.3</v>
      </c>
      <c r="AC2830" s="36" t="str">
        <f t="shared" si="758"/>
        <v>18-19</v>
      </c>
      <c r="AD2830" s="36" t="str">
        <f t="shared" si="759"/>
        <v>Mar</v>
      </c>
      <c r="AE2830" s="35" t="str">
        <f t="shared" si="760"/>
        <v>275-285</v>
      </c>
      <c r="AF2830" s="36" t="str">
        <f t="shared" si="761"/>
        <v>Inner-TI</v>
      </c>
    </row>
    <row r="2831" spans="5:32" x14ac:dyDescent="0.3">
      <c r="E2831" s="12">
        <v>40995.777777777781</v>
      </c>
      <c r="F2831" s="16">
        <v>12.86</v>
      </c>
      <c r="G2831" s="16">
        <v>1950.959960937503</v>
      </c>
      <c r="H2831" s="29">
        <v>1.1867918303890785</v>
      </c>
      <c r="I2831" s="26">
        <v>285.3</v>
      </c>
      <c r="J2831" s="30">
        <v>0.11430793157076205</v>
      </c>
      <c r="K2831" s="31">
        <v>8.6077259039964785E-2</v>
      </c>
      <c r="L2831" s="108">
        <f ca="1">REWS!R2831</f>
        <v>12.883969050802238</v>
      </c>
      <c r="M2831" s="22">
        <f t="shared" si="748"/>
        <v>12.724882721861785</v>
      </c>
      <c r="N2831" s="22">
        <f t="shared" ca="1" si="749"/>
        <v>12.748599934957651</v>
      </c>
      <c r="O2831" s="22">
        <f t="shared" si="750"/>
        <v>1.3247216204486549</v>
      </c>
      <c r="P2831" s="81">
        <f t="shared" ca="1" si="751"/>
        <v>13</v>
      </c>
      <c r="Q2831" s="22">
        <f t="shared" ca="1" si="752"/>
        <v>0.75160557291991092</v>
      </c>
      <c r="R2831" s="3">
        <f ca="1">IF(N2831&gt;'Power Curve'!$C$37,0,INDEX(Ci,$P2831,1)*POWER(1-Q2831,3)+INDEX(Ci,$P2831,2)*3*Q2831*POWER(1-Q2831,2)+INDEX(Ci,$P2831,3)*3*POWER(Q2831,2)*(1-Q2831)+INDEX(Ci,$P2831,4)*POWER(Q2831,3))</f>
        <v>1946.4070967885759</v>
      </c>
      <c r="S2831" s="3">
        <f t="shared" si="753"/>
        <v>1950.959960937503</v>
      </c>
      <c r="T2831" s="3">
        <f t="shared" ca="1" si="754"/>
        <v>-4.5528641489270285</v>
      </c>
      <c r="U2831" s="3">
        <f t="shared" ca="1" si="762"/>
        <v>4.5528641489270285</v>
      </c>
      <c r="W2831" s="34">
        <f t="shared" si="755"/>
        <v>13</v>
      </c>
      <c r="X2831" s="73" t="b">
        <f>COUNTIF('Power Curve'!$D$2:$D$31,W2831)&gt;0</f>
        <v>1</v>
      </c>
      <c r="Y2831" s="73" t="b">
        <f t="shared" si="756"/>
        <v>0</v>
      </c>
      <c r="Z2831" s="73" t="b">
        <f t="shared" si="763"/>
        <v>1</v>
      </c>
      <c r="AA2831" s="34" t="str">
        <f t="shared" si="757"/>
        <v>Outer</v>
      </c>
      <c r="AB2831" s="35" t="str">
        <f t="shared" si="764"/>
        <v>1.3-1.4</v>
      </c>
      <c r="AC2831" s="36" t="str">
        <f t="shared" si="758"/>
        <v>18-19</v>
      </c>
      <c r="AD2831" s="36" t="str">
        <f t="shared" si="759"/>
        <v>Mar</v>
      </c>
      <c r="AE2831" s="35" t="str">
        <f t="shared" si="760"/>
        <v>285-295</v>
      </c>
      <c r="AF2831" s="36" t="str">
        <f t="shared" si="761"/>
        <v>Inner-TI</v>
      </c>
    </row>
    <row r="2832" spans="5:32" x14ac:dyDescent="0.3">
      <c r="E2832" s="12">
        <v>40995.784722222219</v>
      </c>
      <c r="F2832" s="16">
        <v>14.57</v>
      </c>
      <c r="G2832" s="16">
        <v>1984.239974975588</v>
      </c>
      <c r="H2832" s="29">
        <v>1.1857721538157389</v>
      </c>
      <c r="I2832" s="26">
        <v>283.2</v>
      </c>
      <c r="J2832" s="30">
        <v>0.10569663692518874</v>
      </c>
      <c r="K2832" s="31">
        <v>0.13078968897509247</v>
      </c>
      <c r="L2832" s="108">
        <f ca="1">REWS!R2832</f>
        <v>14.429084174063737</v>
      </c>
      <c r="M2832" s="22">
        <f t="shared" si="748"/>
        <v>14.412785989202353</v>
      </c>
      <c r="N2832" s="22">
        <f t="shared" ca="1" si="749"/>
        <v>14.27339068091745</v>
      </c>
      <c r="O2832" s="22">
        <f t="shared" si="750"/>
        <v>1.5855925115068756</v>
      </c>
      <c r="P2832" s="81">
        <f t="shared" ca="1" si="751"/>
        <v>15</v>
      </c>
      <c r="Q2832" s="22">
        <f t="shared" ca="1" si="752"/>
        <v>0.30546436021080869</v>
      </c>
      <c r="R2832" s="3">
        <f ca="1">IF(N2832&gt;'Power Curve'!$C$37,0,INDEX(Ci,$P2832,1)*POWER(1-Q2832,3)+INDEX(Ci,$P2832,2)*3*Q2832*POWER(1-Q2832,2)+INDEX(Ci,$P2832,3)*3*POWER(Q2832,2)*(1-Q2832)+INDEX(Ci,$P2832,4)*POWER(Q2832,3))</f>
        <v>1976.5965255971082</v>
      </c>
      <c r="S2832" s="3">
        <f t="shared" si="753"/>
        <v>1984.239974975588</v>
      </c>
      <c r="T2832" s="3">
        <f t="shared" ca="1" si="754"/>
        <v>-7.6434493784797723</v>
      </c>
      <c r="U2832" s="3">
        <f t="shared" ca="1" si="762"/>
        <v>7.6434493784797723</v>
      </c>
      <c r="W2832" s="34">
        <f t="shared" si="755"/>
        <v>14</v>
      </c>
      <c r="X2832" s="73" t="b">
        <f>COUNTIF('Power Curve'!$D$2:$D$31,W2832)&gt;0</f>
        <v>1</v>
      </c>
      <c r="Y2832" s="73" t="b">
        <f t="shared" si="756"/>
        <v>0</v>
      </c>
      <c r="Z2832" s="73" t="b">
        <f t="shared" si="763"/>
        <v>1</v>
      </c>
      <c r="AA2832" s="34" t="str">
        <f t="shared" si="757"/>
        <v>Inner</v>
      </c>
      <c r="AB2832" s="35" t="str">
        <f t="shared" si="764"/>
        <v>1.5-1.6</v>
      </c>
      <c r="AC2832" s="36" t="str">
        <f t="shared" si="758"/>
        <v>18-19</v>
      </c>
      <c r="AD2832" s="36" t="str">
        <f t="shared" si="759"/>
        <v>Mar</v>
      </c>
      <c r="AE2832" s="35" t="str">
        <f t="shared" si="760"/>
        <v>275-285</v>
      </c>
      <c r="AF2832" s="36" t="str">
        <f t="shared" si="761"/>
        <v>Inner-TI</v>
      </c>
    </row>
    <row r="2833" spans="5:32" x14ac:dyDescent="0.3">
      <c r="E2833" s="12">
        <v>40995.791666666664</v>
      </c>
      <c r="F2833" s="16">
        <v>13.92</v>
      </c>
      <c r="G2833" s="16">
        <v>1984.7200164794949</v>
      </c>
      <c r="H2833" s="29">
        <v>1.1860021149656765</v>
      </c>
      <c r="I2833" s="26">
        <v>285.7</v>
      </c>
      <c r="J2833" s="30">
        <v>0.10201149425287356</v>
      </c>
      <c r="K2833" s="31">
        <v>0.13887929742951616</v>
      </c>
      <c r="L2833" s="108">
        <f ca="1">REWS!R2833</f>
        <v>13.903551150375081</v>
      </c>
      <c r="M2833" s="22">
        <f t="shared" si="748"/>
        <v>13.770689739823549</v>
      </c>
      <c r="N2833" s="22">
        <f t="shared" ca="1" si="749"/>
        <v>13.754417325688365</v>
      </c>
      <c r="O2833" s="22">
        <f t="shared" si="750"/>
        <v>1.4863544663169361</v>
      </c>
      <c r="P2833" s="81">
        <f t="shared" ca="1" si="751"/>
        <v>14</v>
      </c>
      <c r="Q2833" s="22">
        <f t="shared" ca="1" si="752"/>
        <v>0.79328063270743032</v>
      </c>
      <c r="R2833" s="3">
        <f ca="1">IF(N2833&gt;'Power Curve'!$C$37,0,INDEX(Ci,$P2833,1)*POWER(1-Q2833,3)+INDEX(Ci,$P2833,2)*3*Q2833*POWER(1-Q2833,2)+INDEX(Ci,$P2833,3)*3*POWER(Q2833,2)*(1-Q2833)+INDEX(Ci,$P2833,4)*POWER(Q2833,3))</f>
        <v>1972.5021548115055</v>
      </c>
      <c r="S2833" s="3">
        <f t="shared" si="753"/>
        <v>1984.7200164794949</v>
      </c>
      <c r="T2833" s="3">
        <f t="shared" ca="1" si="754"/>
        <v>-12.217861667989382</v>
      </c>
      <c r="U2833" s="3">
        <f t="shared" ca="1" si="762"/>
        <v>12.217861667989382</v>
      </c>
      <c r="W2833" s="34">
        <f t="shared" si="755"/>
        <v>14</v>
      </c>
      <c r="X2833" s="73" t="b">
        <f>COUNTIF('Power Curve'!$D$2:$D$31,W2833)&gt;0</f>
        <v>1</v>
      </c>
      <c r="Y2833" s="73" t="b">
        <f t="shared" si="756"/>
        <v>0</v>
      </c>
      <c r="Z2833" s="73" t="b">
        <f t="shared" si="763"/>
        <v>1</v>
      </c>
      <c r="AA2833" s="34" t="str">
        <f t="shared" si="757"/>
        <v>Inner</v>
      </c>
      <c r="AB2833" s="35" t="str">
        <f t="shared" si="764"/>
        <v>1.4-1.5</v>
      </c>
      <c r="AC2833" s="36" t="str">
        <f t="shared" si="758"/>
        <v>19-20</v>
      </c>
      <c r="AD2833" s="36" t="str">
        <f t="shared" si="759"/>
        <v>Mar</v>
      </c>
      <c r="AE2833" s="35" t="str">
        <f t="shared" si="760"/>
        <v>285-295</v>
      </c>
      <c r="AF2833" s="36" t="str">
        <f t="shared" si="761"/>
        <v>Inner-TI</v>
      </c>
    </row>
    <row r="2834" spans="5:32" x14ac:dyDescent="0.3">
      <c r="E2834" s="12">
        <v>40995.798611111109</v>
      </c>
      <c r="F2834" s="16">
        <v>14.15</v>
      </c>
      <c r="G2834" s="16">
        <v>1975.4299774169949</v>
      </c>
      <c r="H2834" s="29">
        <v>1.1854280156628709</v>
      </c>
      <c r="I2834" s="26">
        <v>287.39999999999998</v>
      </c>
      <c r="J2834" s="30">
        <v>0.12226148409893993</v>
      </c>
      <c r="K2834" s="31">
        <v>0.12566619320501893</v>
      </c>
      <c r="L2834" s="108">
        <f ca="1">REWS!R2834</f>
        <v>14.086892445777348</v>
      </c>
      <c r="M2834" s="22">
        <f t="shared" si="748"/>
        <v>13.995963651403908</v>
      </c>
      <c r="N2834" s="22">
        <f t="shared" ca="1" si="749"/>
        <v>13.93354308355732</v>
      </c>
      <c r="O2834" s="22">
        <f t="shared" si="750"/>
        <v>1.5211712755400928</v>
      </c>
      <c r="P2834" s="81">
        <f t="shared" ca="1" si="751"/>
        <v>14</v>
      </c>
      <c r="Q2834" s="22">
        <f t="shared" ca="1" si="752"/>
        <v>0.97914081756347315</v>
      </c>
      <c r="R2834" s="3">
        <f ca="1">IF(N2834&gt;'Power Curve'!$C$37,0,INDEX(Ci,$P2834,1)*POWER(1-Q2834,3)+INDEX(Ci,$P2834,2)*3*Q2834*POWER(1-Q2834,2)+INDEX(Ci,$P2834,3)*3*POWER(Q2834,2)*(1-Q2834)+INDEX(Ci,$P2834,4)*POWER(Q2834,3))</f>
        <v>1974.6964642329322</v>
      </c>
      <c r="S2834" s="3">
        <f t="shared" si="753"/>
        <v>1975.4299774169949</v>
      </c>
      <c r="T2834" s="3">
        <f t="shared" ca="1" si="754"/>
        <v>-0.73351318406275823</v>
      </c>
      <c r="U2834" s="3">
        <f t="shared" ca="1" si="762"/>
        <v>0.73351318406275823</v>
      </c>
      <c r="W2834" s="34">
        <f t="shared" si="755"/>
        <v>14</v>
      </c>
      <c r="X2834" s="73" t="b">
        <f>COUNTIF('Power Curve'!$D$2:$D$31,W2834)&gt;0</f>
        <v>1</v>
      </c>
      <c r="Y2834" s="73" t="b">
        <f t="shared" si="756"/>
        <v>0</v>
      </c>
      <c r="Z2834" s="73" t="b">
        <f t="shared" si="763"/>
        <v>1</v>
      </c>
      <c r="AA2834" s="34" t="str">
        <f t="shared" si="757"/>
        <v>Inner</v>
      </c>
      <c r="AB2834" s="35" t="str">
        <f t="shared" si="764"/>
        <v>1.5-1.6</v>
      </c>
      <c r="AC2834" s="36" t="str">
        <f t="shared" si="758"/>
        <v>19-20</v>
      </c>
      <c r="AD2834" s="36" t="str">
        <f t="shared" si="759"/>
        <v>Mar</v>
      </c>
      <c r="AE2834" s="35" t="str">
        <f t="shared" si="760"/>
        <v>285-295</v>
      </c>
      <c r="AF2834" s="36" t="str">
        <f t="shared" si="761"/>
        <v>Inner-TI</v>
      </c>
    </row>
    <row r="2835" spans="5:32" x14ac:dyDescent="0.3">
      <c r="E2835" s="12">
        <v>40995.805555555555</v>
      </c>
      <c r="F2835" s="16">
        <v>13.7</v>
      </c>
      <c r="G2835" s="16">
        <v>1980.1600494384741</v>
      </c>
      <c r="H2835" s="29">
        <v>1.1855570440590353</v>
      </c>
      <c r="I2835" s="26">
        <v>289.2</v>
      </c>
      <c r="J2835" s="30">
        <v>8.7591240875912413E-2</v>
      </c>
      <c r="K2835" s="31">
        <v>0.15659061137278843</v>
      </c>
      <c r="L2835" s="108">
        <f ca="1">REWS!R2835</f>
        <v>13.751678771537931</v>
      </c>
      <c r="M2835" s="22">
        <f t="shared" si="748"/>
        <v>13.551353965744948</v>
      </c>
      <c r="N2835" s="22">
        <f t="shared" ca="1" si="749"/>
        <v>13.602472018710303</v>
      </c>
      <c r="O2835" s="22">
        <f t="shared" si="750"/>
        <v>1.4524554153867359</v>
      </c>
      <c r="P2835" s="81">
        <f t="shared" ca="1" si="751"/>
        <v>14</v>
      </c>
      <c r="Q2835" s="22">
        <f t="shared" ca="1" si="752"/>
        <v>0.63562277724919314</v>
      </c>
      <c r="R2835" s="3">
        <f ca="1">IF(N2835&gt;'Power Curve'!$C$37,0,INDEX(Ci,$P2835,1)*POWER(1-Q2835,3)+INDEX(Ci,$P2835,2)*3*Q2835*POWER(1-Q2835,2)+INDEX(Ci,$P2835,3)*3*POWER(Q2835,2)*(1-Q2835)+INDEX(Ci,$P2835,4)*POWER(Q2835,3))</f>
        <v>1969.611728259752</v>
      </c>
      <c r="S2835" s="3">
        <f t="shared" si="753"/>
        <v>1980.1600494384741</v>
      </c>
      <c r="T2835" s="3">
        <f t="shared" ca="1" si="754"/>
        <v>-10.548321178722063</v>
      </c>
      <c r="U2835" s="3">
        <f t="shared" ca="1" si="762"/>
        <v>10.548321178722063</v>
      </c>
      <c r="W2835" s="34">
        <f t="shared" si="755"/>
        <v>14</v>
      </c>
      <c r="X2835" s="73" t="b">
        <f>COUNTIF('Power Curve'!$D$2:$D$31,W2835)&gt;0</f>
        <v>1</v>
      </c>
      <c r="Y2835" s="73" t="b">
        <f t="shared" si="756"/>
        <v>0</v>
      </c>
      <c r="Z2835" s="73" t="b">
        <f t="shared" si="763"/>
        <v>1</v>
      </c>
      <c r="AA2835" s="34" t="str">
        <f t="shared" si="757"/>
        <v>Outer</v>
      </c>
      <c r="AB2835" s="35" t="str">
        <f t="shared" si="764"/>
        <v>1.4-1.5</v>
      </c>
      <c r="AC2835" s="36" t="str">
        <f t="shared" si="758"/>
        <v>19-20</v>
      </c>
      <c r="AD2835" s="36" t="str">
        <f t="shared" si="759"/>
        <v>Mar</v>
      </c>
      <c r="AE2835" s="35" t="str">
        <f t="shared" si="760"/>
        <v>285-295</v>
      </c>
      <c r="AF2835" s="36" t="str">
        <f t="shared" si="761"/>
        <v>HWS-LTI</v>
      </c>
    </row>
    <row r="2836" spans="5:32" x14ac:dyDescent="0.3">
      <c r="E2836" s="12">
        <v>40995.8125</v>
      </c>
      <c r="F2836" s="16">
        <v>14.96</v>
      </c>
      <c r="G2836" s="16">
        <v>1983.759948730466</v>
      </c>
      <c r="H2836" s="29">
        <v>1.1851550649121458</v>
      </c>
      <c r="I2836" s="26">
        <v>292.2</v>
      </c>
      <c r="J2836" s="30">
        <v>0.13368983957219249</v>
      </c>
      <c r="K2836" s="31">
        <v>0.13202316568660369</v>
      </c>
      <c r="L2836" s="108">
        <f ca="1">REWS!R2836</f>
        <v>14.948239864213361</v>
      </c>
      <c r="M2836" s="22">
        <f t="shared" si="748"/>
        <v>14.796010230075124</v>
      </c>
      <c r="N2836" s="22">
        <f t="shared" ca="1" si="749"/>
        <v>14.784379007521235</v>
      </c>
      <c r="O2836" s="22">
        <f t="shared" si="750"/>
        <v>1.6448210532876522</v>
      </c>
      <c r="P2836" s="81">
        <f t="shared" ca="1" si="751"/>
        <v>15</v>
      </c>
      <c r="Q2836" s="22">
        <f t="shared" ca="1" si="752"/>
        <v>0.79363181094476742</v>
      </c>
      <c r="R2836" s="3">
        <f ca="1">IF(N2836&gt;'Power Curve'!$C$37,0,INDEX(Ci,$P2836,1)*POWER(1-Q2836,3)+INDEX(Ci,$P2836,2)*3*Q2836*POWER(1-Q2836,2)+INDEX(Ci,$P2836,3)*3*POWER(Q2836,2)*(1-Q2836)+INDEX(Ci,$P2836,4)*POWER(Q2836,3))</f>
        <v>1978.3335030965266</v>
      </c>
      <c r="S2836" s="3">
        <f t="shared" si="753"/>
        <v>1983.759948730466</v>
      </c>
      <c r="T2836" s="3">
        <f t="shared" ca="1" si="754"/>
        <v>-5.4264456339394656</v>
      </c>
      <c r="U2836" s="3">
        <f t="shared" ca="1" si="762"/>
        <v>5.4264456339394656</v>
      </c>
      <c r="W2836" s="34">
        <f t="shared" si="755"/>
        <v>15</v>
      </c>
      <c r="X2836" s="73" t="b">
        <f>COUNTIF('Power Curve'!$D$2:$D$31,W2836)&gt;0</f>
        <v>1</v>
      </c>
      <c r="Y2836" s="73" t="b">
        <f t="shared" si="756"/>
        <v>0</v>
      </c>
      <c r="Z2836" s="73" t="b">
        <f t="shared" si="763"/>
        <v>1</v>
      </c>
      <c r="AA2836" s="34" t="str">
        <f t="shared" si="757"/>
        <v>Inner</v>
      </c>
      <c r="AB2836" s="35" t="str">
        <f t="shared" si="764"/>
        <v>1.6-1.7</v>
      </c>
      <c r="AC2836" s="36" t="str">
        <f t="shared" si="758"/>
        <v>19-20</v>
      </c>
      <c r="AD2836" s="36" t="str">
        <f t="shared" si="759"/>
        <v>Mar</v>
      </c>
      <c r="AE2836" s="35" t="str">
        <f t="shared" si="760"/>
        <v>285-295</v>
      </c>
      <c r="AF2836" s="36" t="str">
        <f t="shared" si="761"/>
        <v>Inner-TI</v>
      </c>
    </row>
    <row r="2837" spans="5:32" x14ac:dyDescent="0.3">
      <c r="E2837" s="12">
        <v>40995.819444444445</v>
      </c>
      <c r="F2837" s="16">
        <v>13.22</v>
      </c>
      <c r="G2837" s="16">
        <v>1985.159988403323</v>
      </c>
      <c r="H2837" s="29">
        <v>1.1857142834309926</v>
      </c>
      <c r="I2837" s="26">
        <v>291.7</v>
      </c>
      <c r="J2837" s="30">
        <v>0.16263237518910739</v>
      </c>
      <c r="K2837" s="31">
        <v>0.11748736213894048</v>
      </c>
      <c r="L2837" s="108">
        <f ca="1">REWS!R2837</f>
        <v>13.072111675850763</v>
      </c>
      <c r="M2837" s="22">
        <f t="shared" si="748"/>
        <v>13.0771400873387</v>
      </c>
      <c r="N2837" s="22">
        <f t="shared" ca="1" si="749"/>
        <v>12.930849895796996</v>
      </c>
      <c r="O2837" s="22">
        <f t="shared" si="750"/>
        <v>1.3791641318128103</v>
      </c>
      <c r="P2837" s="81">
        <f t="shared" ca="1" si="751"/>
        <v>13</v>
      </c>
      <c r="Q2837" s="22">
        <f t="shared" ca="1" si="752"/>
        <v>0.93922911297948597</v>
      </c>
      <c r="R2837" s="3">
        <f ca="1">IF(N2837&gt;'Power Curve'!$C$37,0,INDEX(Ci,$P2837,1)*POWER(1-Q2837,3)+INDEX(Ci,$P2837,2)*3*Q2837*POWER(1-Q2837,2)+INDEX(Ci,$P2837,3)*3*POWER(Q2837,2)*(1-Q2837)+INDEX(Ci,$P2837,4)*POWER(Q2837,3))</f>
        <v>1951.5336166108532</v>
      </c>
      <c r="S2837" s="3">
        <f t="shared" si="753"/>
        <v>1985.159988403323</v>
      </c>
      <c r="T2837" s="3">
        <f t="shared" ca="1" si="754"/>
        <v>-33.626371792469854</v>
      </c>
      <c r="U2837" s="3">
        <f t="shared" ca="1" si="762"/>
        <v>33.626371792469854</v>
      </c>
      <c r="W2837" s="34">
        <f t="shared" si="755"/>
        <v>13</v>
      </c>
      <c r="X2837" s="73" t="b">
        <f>COUNTIF('Power Curve'!$D$2:$D$31,W2837)&gt;0</f>
        <v>1</v>
      </c>
      <c r="Y2837" s="73" t="b">
        <f t="shared" si="756"/>
        <v>0</v>
      </c>
      <c r="Z2837" s="73" t="b">
        <f t="shared" si="763"/>
        <v>1</v>
      </c>
      <c r="AA2837" s="34" t="str">
        <f t="shared" si="757"/>
        <v>Outer</v>
      </c>
      <c r="AB2837" s="35" t="str">
        <f t="shared" si="764"/>
        <v>1.3-1.4</v>
      </c>
      <c r="AC2837" s="36" t="str">
        <f t="shared" si="758"/>
        <v>19-20</v>
      </c>
      <c r="AD2837" s="36" t="str">
        <f t="shared" si="759"/>
        <v>Mar</v>
      </c>
      <c r="AE2837" s="35" t="str">
        <f t="shared" si="760"/>
        <v>285-295</v>
      </c>
      <c r="AF2837" s="36" t="str">
        <f t="shared" si="761"/>
        <v>HWS-HTI</v>
      </c>
    </row>
    <row r="2838" spans="5:32" x14ac:dyDescent="0.3">
      <c r="E2838" s="12">
        <v>40995.826388888891</v>
      </c>
      <c r="F2838" s="16">
        <v>14.42</v>
      </c>
      <c r="G2838" s="16">
        <v>1984.8700103759791</v>
      </c>
      <c r="H2838" s="29">
        <v>1.1854412043664424</v>
      </c>
      <c r="I2838" s="26">
        <v>293.8</v>
      </c>
      <c r="J2838" s="30">
        <v>0.10124826629680998</v>
      </c>
      <c r="K2838" s="31">
        <v>0.15156265202811561</v>
      </c>
      <c r="L2838" s="108">
        <f ca="1">REWS!R2838</f>
        <v>14.354293414648037</v>
      </c>
      <c r="M2838" s="22">
        <f t="shared" si="748"/>
        <v>14.263077337054497</v>
      </c>
      <c r="N2838" s="22">
        <f t="shared" ca="1" si="749"/>
        <v>14.198085790006727</v>
      </c>
      <c r="O2838" s="22">
        <f t="shared" si="750"/>
        <v>1.5624545567196504</v>
      </c>
      <c r="P2838" s="81">
        <f t="shared" ca="1" si="751"/>
        <v>15</v>
      </c>
      <c r="Q2838" s="22">
        <f t="shared" ca="1" si="752"/>
        <v>0.23352260594801422</v>
      </c>
      <c r="R2838" s="3">
        <f ca="1">IF(N2838&gt;'Power Curve'!$C$37,0,INDEX(Ci,$P2838,1)*POWER(1-Q2838,3)+INDEX(Ci,$P2838,2)*3*Q2838*POWER(1-Q2838,2)+INDEX(Ci,$P2838,3)*3*POWER(Q2838,2)*(1-Q2838)+INDEX(Ci,$P2838,4)*POWER(Q2838,3))</f>
        <v>1976.2548295585198</v>
      </c>
      <c r="S2838" s="3">
        <f t="shared" si="753"/>
        <v>1984.8700103759791</v>
      </c>
      <c r="T2838" s="3">
        <f t="shared" ca="1" si="754"/>
        <v>-8.6151808174593043</v>
      </c>
      <c r="U2838" s="3">
        <f t="shared" ca="1" si="762"/>
        <v>8.6151808174593043</v>
      </c>
      <c r="W2838" s="34">
        <f t="shared" si="755"/>
        <v>14</v>
      </c>
      <c r="X2838" s="73" t="b">
        <f>COUNTIF('Power Curve'!$D$2:$D$31,W2838)&gt;0</f>
        <v>1</v>
      </c>
      <c r="Y2838" s="73" t="b">
        <f t="shared" si="756"/>
        <v>0</v>
      </c>
      <c r="Z2838" s="73" t="b">
        <f t="shared" si="763"/>
        <v>1</v>
      </c>
      <c r="AA2838" s="34" t="str">
        <f t="shared" si="757"/>
        <v>Inner</v>
      </c>
      <c r="AB2838" s="35" t="str">
        <f t="shared" si="764"/>
        <v>1.5-1.6</v>
      </c>
      <c r="AC2838" s="36" t="str">
        <f t="shared" si="758"/>
        <v>19-20</v>
      </c>
      <c r="AD2838" s="36" t="str">
        <f t="shared" si="759"/>
        <v>Mar</v>
      </c>
      <c r="AE2838" s="35" t="str">
        <f t="shared" si="760"/>
        <v>285-295</v>
      </c>
      <c r="AF2838" s="36" t="str">
        <f t="shared" si="761"/>
        <v>Inner-TI</v>
      </c>
    </row>
    <row r="2839" spans="5:32" x14ac:dyDescent="0.3">
      <c r="E2839" s="12">
        <v>40995.833333333336</v>
      </c>
      <c r="F2839" s="16">
        <v>14.39</v>
      </c>
      <c r="G2839" s="16">
        <v>1986.2999725341849</v>
      </c>
      <c r="H2839" s="29">
        <v>1.1857424816607733</v>
      </c>
      <c r="I2839" s="26">
        <v>296.60000000000002</v>
      </c>
      <c r="J2839" s="30">
        <v>0.1271716469770674</v>
      </c>
      <c r="K2839" s="31">
        <v>0.17652603242530124</v>
      </c>
      <c r="L2839" s="108">
        <f ca="1">REWS!R2839</f>
        <v>14.302492036311005</v>
      </c>
      <c r="M2839" s="22">
        <f t="shared" si="748"/>
        <v>14.234609499873178</v>
      </c>
      <c r="N2839" s="22">
        <f t="shared" ca="1" si="749"/>
        <v>14.148046491447749</v>
      </c>
      <c r="O2839" s="22">
        <f t="shared" si="750"/>
        <v>1.5580547607149347</v>
      </c>
      <c r="P2839" s="81">
        <f t="shared" ca="1" si="751"/>
        <v>15</v>
      </c>
      <c r="Q2839" s="22">
        <f t="shared" ca="1" si="752"/>
        <v>0.18571807589855813</v>
      </c>
      <c r="R2839" s="3">
        <f ca="1">IF(N2839&gt;'Power Curve'!$C$37,0,INDEX(Ci,$P2839,1)*POWER(1-Q2839,3)+INDEX(Ci,$P2839,2)*3*Q2839*POWER(1-Q2839,2)+INDEX(Ci,$P2839,3)*3*POWER(Q2839,2)*(1-Q2839)+INDEX(Ci,$P2839,4)*POWER(Q2839,3))</f>
        <v>1976.0064753104441</v>
      </c>
      <c r="S2839" s="3">
        <f t="shared" si="753"/>
        <v>1986.2999725341849</v>
      </c>
      <c r="T2839" s="3">
        <f t="shared" ca="1" si="754"/>
        <v>-10.293497223740815</v>
      </c>
      <c r="U2839" s="3">
        <f t="shared" ca="1" si="762"/>
        <v>10.293497223740815</v>
      </c>
      <c r="W2839" s="34">
        <f t="shared" si="755"/>
        <v>14</v>
      </c>
      <c r="X2839" s="73" t="b">
        <f>COUNTIF('Power Curve'!$D$2:$D$31,W2839)&gt;0</f>
        <v>1</v>
      </c>
      <c r="Y2839" s="73" t="b">
        <f t="shared" si="756"/>
        <v>0</v>
      </c>
      <c r="Z2839" s="73" t="b">
        <f t="shared" si="763"/>
        <v>1</v>
      </c>
      <c r="AA2839" s="34" t="str">
        <f t="shared" si="757"/>
        <v>Inner</v>
      </c>
      <c r="AB2839" s="35" t="str">
        <f t="shared" si="764"/>
        <v>1.5-1.6</v>
      </c>
      <c r="AC2839" s="36" t="str">
        <f t="shared" si="758"/>
        <v>20-21</v>
      </c>
      <c r="AD2839" s="36" t="str">
        <f t="shared" si="759"/>
        <v>Mar</v>
      </c>
      <c r="AE2839" s="35" t="str">
        <f t="shared" si="760"/>
        <v>295-305</v>
      </c>
      <c r="AF2839" s="36" t="str">
        <f t="shared" si="761"/>
        <v>Inner-TI</v>
      </c>
    </row>
    <row r="2840" spans="5:32" x14ac:dyDescent="0.3">
      <c r="E2840" s="12">
        <v>40995.840277777781</v>
      </c>
      <c r="F2840" s="16">
        <v>13.02</v>
      </c>
      <c r="G2840" s="16">
        <v>1989.670043945313</v>
      </c>
      <c r="H2840" s="29">
        <v>1.1861300632746115</v>
      </c>
      <c r="I2840" s="26">
        <v>300.89999999999998</v>
      </c>
      <c r="J2840" s="30">
        <v>0.14285714285714288</v>
      </c>
      <c r="K2840" s="31">
        <v>0.11562105458184024</v>
      </c>
      <c r="L2840" s="108">
        <f ca="1">REWS!R2840</f>
        <v>13.048574412578313</v>
      </c>
      <c r="M2840" s="22">
        <f t="shared" si="748"/>
        <v>12.880806589623367</v>
      </c>
      <c r="N2840" s="22">
        <f t="shared" ca="1" si="749"/>
        <v>12.909075520639755</v>
      </c>
      <c r="O2840" s="22">
        <f t="shared" si="750"/>
        <v>1.3488201568442246</v>
      </c>
      <c r="P2840" s="81">
        <f t="shared" ca="1" si="751"/>
        <v>13</v>
      </c>
      <c r="Q2840" s="22">
        <f t="shared" ca="1" si="752"/>
        <v>0.91681272764380883</v>
      </c>
      <c r="R2840" s="3">
        <f ca="1">IF(N2840&gt;'Power Curve'!$C$37,0,INDEX(Ci,$P2840,1)*POWER(1-Q2840,3)+INDEX(Ci,$P2840,2)*3*Q2840*POWER(1-Q2840,2)+INDEX(Ci,$P2840,3)*3*POWER(Q2840,2)*(1-Q2840)+INDEX(Ci,$P2840,4)*POWER(Q2840,3))</f>
        <v>1950.9283207127303</v>
      </c>
      <c r="S2840" s="3">
        <f t="shared" si="753"/>
        <v>1989.670043945313</v>
      </c>
      <c r="T2840" s="3">
        <f t="shared" ca="1" si="754"/>
        <v>-38.741723232582672</v>
      </c>
      <c r="U2840" s="3">
        <f t="shared" ca="1" si="762"/>
        <v>38.741723232582672</v>
      </c>
      <c r="W2840" s="34">
        <f t="shared" si="755"/>
        <v>13</v>
      </c>
      <c r="X2840" s="73" t="b">
        <f>COUNTIF('Power Curve'!$D$2:$D$31,W2840)&gt;0</f>
        <v>1</v>
      </c>
      <c r="Y2840" s="73" t="b">
        <f t="shared" si="756"/>
        <v>0</v>
      </c>
      <c r="Z2840" s="73" t="b">
        <f t="shared" si="763"/>
        <v>1</v>
      </c>
      <c r="AA2840" s="34" t="str">
        <f t="shared" si="757"/>
        <v>Outer</v>
      </c>
      <c r="AB2840" s="35" t="str">
        <f t="shared" si="764"/>
        <v>1.3-1.4</v>
      </c>
      <c r="AC2840" s="36" t="str">
        <f t="shared" si="758"/>
        <v>20-21</v>
      </c>
      <c r="AD2840" s="36" t="str">
        <f t="shared" si="759"/>
        <v>Mar</v>
      </c>
      <c r="AE2840" s="35" t="str">
        <f t="shared" si="760"/>
        <v>295-305</v>
      </c>
      <c r="AF2840" s="36" t="str">
        <f t="shared" si="761"/>
        <v>HWS-HTI</v>
      </c>
    </row>
    <row r="2841" spans="5:32" x14ac:dyDescent="0.3">
      <c r="E2841" s="12">
        <v>40995.847222222219</v>
      </c>
      <c r="F2841" s="16">
        <v>12.98</v>
      </c>
      <c r="G2841" s="16">
        <v>1965.1099548339871</v>
      </c>
      <c r="H2841" s="29">
        <v>1.1865756492747876</v>
      </c>
      <c r="I2841" s="26">
        <v>301</v>
      </c>
      <c r="J2841" s="30">
        <v>0.15177195685670261</v>
      </c>
      <c r="K2841" s="31">
        <v>0.18524380897655474</v>
      </c>
      <c r="L2841" s="108">
        <f ca="1">REWS!R2841</f>
        <v>13.009712453674798</v>
      </c>
      <c r="M2841" s="22">
        <f t="shared" si="748"/>
        <v>12.842842012992518</v>
      </c>
      <c r="N2841" s="22">
        <f t="shared" ca="1" si="749"/>
        <v>12.872240498998972</v>
      </c>
      <c r="O2841" s="22">
        <f t="shared" si="750"/>
        <v>1.3429526091440878</v>
      </c>
      <c r="P2841" s="81">
        <f t="shared" ca="1" si="751"/>
        <v>13</v>
      </c>
      <c r="Q2841" s="22">
        <f t="shared" ca="1" si="752"/>
        <v>0.87889163769357803</v>
      </c>
      <c r="R2841" s="3">
        <f ca="1">IF(N2841&gt;'Power Curve'!$C$37,0,INDEX(Ci,$P2841,1)*POWER(1-Q2841,3)+INDEX(Ci,$P2841,2)*3*Q2841*POWER(1-Q2841,2)+INDEX(Ci,$P2841,3)*3*POWER(Q2841,2)*(1-Q2841)+INDEX(Ci,$P2841,4)*POWER(Q2841,3))</f>
        <v>1949.9032252448842</v>
      </c>
      <c r="S2841" s="3">
        <f t="shared" si="753"/>
        <v>1965.1099548339871</v>
      </c>
      <c r="T2841" s="3">
        <f t="shared" ca="1" si="754"/>
        <v>-15.206729589102906</v>
      </c>
      <c r="U2841" s="3">
        <f t="shared" ca="1" si="762"/>
        <v>15.206729589102906</v>
      </c>
      <c r="W2841" s="34">
        <f t="shared" si="755"/>
        <v>13</v>
      </c>
      <c r="X2841" s="73" t="b">
        <f>COUNTIF('Power Curve'!$D$2:$D$31,W2841)&gt;0</f>
        <v>1</v>
      </c>
      <c r="Y2841" s="73" t="b">
        <f t="shared" si="756"/>
        <v>0</v>
      </c>
      <c r="Z2841" s="73" t="b">
        <f t="shared" si="763"/>
        <v>1</v>
      </c>
      <c r="AA2841" s="34" t="str">
        <f t="shared" si="757"/>
        <v>Outer</v>
      </c>
      <c r="AB2841" s="35" t="str">
        <f t="shared" si="764"/>
        <v>1.3-1.4</v>
      </c>
      <c r="AC2841" s="36" t="str">
        <f t="shared" si="758"/>
        <v>20-21</v>
      </c>
      <c r="AD2841" s="36" t="str">
        <f t="shared" si="759"/>
        <v>Mar</v>
      </c>
      <c r="AE2841" s="35" t="str">
        <f t="shared" si="760"/>
        <v>295-305</v>
      </c>
      <c r="AF2841" s="36" t="str">
        <f t="shared" si="761"/>
        <v>HWS-HTI</v>
      </c>
    </row>
    <row r="2842" spans="5:32" x14ac:dyDescent="0.3">
      <c r="E2842" s="12">
        <v>40995.854166666664</v>
      </c>
      <c r="F2842" s="16">
        <v>12.28</v>
      </c>
      <c r="G2842" s="16">
        <v>1825.3199768066429</v>
      </c>
      <c r="H2842" s="29">
        <v>1.1866618546957777</v>
      </c>
      <c r="I2842" s="26">
        <v>301.60000000000002</v>
      </c>
      <c r="J2842" s="30">
        <v>0.13925081433224756</v>
      </c>
      <c r="K2842" s="31">
        <v>8.8652884453686631E-2</v>
      </c>
      <c r="L2842" s="108">
        <f ca="1">REWS!R2842</f>
        <v>12.307189083952318</v>
      </c>
      <c r="M2842" s="22">
        <f t="shared" si="748"/>
        <v>12.150533056317206</v>
      </c>
      <c r="N2842" s="22">
        <f t="shared" ca="1" si="749"/>
        <v>12.177435488184766</v>
      </c>
      <c r="O2842" s="22">
        <f t="shared" si="750"/>
        <v>1.2359540281768082</v>
      </c>
      <c r="P2842" s="81">
        <f t="shared" ca="1" si="751"/>
        <v>13</v>
      </c>
      <c r="Q2842" s="22">
        <f t="shared" ca="1" si="752"/>
        <v>0.16360053321423126</v>
      </c>
      <c r="R2842" s="3">
        <f ca="1">IF(N2842&gt;'Power Curve'!$C$37,0,INDEX(Ci,$P2842,1)*POWER(1-Q2842,3)+INDEX(Ci,$P2842,2)*3*Q2842*POWER(1-Q2842,2)+INDEX(Ci,$P2842,3)*3*POWER(Q2842,2)*(1-Q2842)+INDEX(Ci,$P2842,4)*POWER(Q2842,3))</f>
        <v>1925.5492451936766</v>
      </c>
      <c r="S2842" s="3">
        <f t="shared" si="753"/>
        <v>1825.3199768066429</v>
      </c>
      <c r="T2842" s="3">
        <f t="shared" ca="1" si="754"/>
        <v>100.2292683870337</v>
      </c>
      <c r="U2842" s="3">
        <f t="shared" ca="1" si="762"/>
        <v>100.2292683870337</v>
      </c>
      <c r="W2842" s="34">
        <f t="shared" si="755"/>
        <v>12</v>
      </c>
      <c r="X2842" s="73" t="b">
        <f>COUNTIF('Power Curve'!$D$2:$D$31,W2842)&gt;0</f>
        <v>1</v>
      </c>
      <c r="Y2842" s="73" t="b">
        <f t="shared" si="756"/>
        <v>0</v>
      </c>
      <c r="Z2842" s="73" t="b">
        <f t="shared" si="763"/>
        <v>1</v>
      </c>
      <c r="AA2842" s="34" t="str">
        <f t="shared" si="757"/>
        <v>Outer</v>
      </c>
      <c r="AB2842" s="35" t="str">
        <f t="shared" si="764"/>
        <v>1.2-1.3</v>
      </c>
      <c r="AC2842" s="36" t="str">
        <f t="shared" si="758"/>
        <v>20-21</v>
      </c>
      <c r="AD2842" s="36" t="str">
        <f t="shared" si="759"/>
        <v>Mar</v>
      </c>
      <c r="AE2842" s="35" t="str">
        <f t="shared" si="760"/>
        <v>295-305</v>
      </c>
      <c r="AF2842" s="36" t="str">
        <f t="shared" si="761"/>
        <v>Inner-TI</v>
      </c>
    </row>
    <row r="2843" spans="5:32" x14ac:dyDescent="0.3">
      <c r="E2843" s="12">
        <v>40995.861111111109</v>
      </c>
      <c r="F2843" s="16">
        <v>13.67</v>
      </c>
      <c r="G2843" s="16">
        <v>1932.8599548339839</v>
      </c>
      <c r="H2843" s="29">
        <v>1.1861731435394502</v>
      </c>
      <c r="I2843" s="26">
        <v>300</v>
      </c>
      <c r="J2843" s="30">
        <v>0.13606437454279444</v>
      </c>
      <c r="K2843" s="31">
        <v>0.10738131959784918</v>
      </c>
      <c r="L2843" s="108">
        <f ca="1">REWS!R2843</f>
        <v>13.630086884704067</v>
      </c>
      <c r="M2843" s="22">
        <f t="shared" si="748"/>
        <v>13.524021336776203</v>
      </c>
      <c r="N2843" s="22">
        <f t="shared" ca="1" si="749"/>
        <v>13.484534444100314</v>
      </c>
      <c r="O2843" s="22">
        <f t="shared" si="750"/>
        <v>1.4482310694707077</v>
      </c>
      <c r="P2843" s="81">
        <f t="shared" ca="1" si="751"/>
        <v>14</v>
      </c>
      <c r="Q2843" s="22">
        <f t="shared" ca="1" si="752"/>
        <v>0.51325121171185573</v>
      </c>
      <c r="R2843" s="3">
        <f ca="1">IF(N2843&gt;'Power Curve'!$C$37,0,INDEX(Ci,$P2843,1)*POWER(1-Q2843,3)+INDEX(Ci,$P2843,2)*3*Q2843*POWER(1-Q2843,2)+INDEX(Ci,$P2843,3)*3*POWER(Q2843,2)*(1-Q2843)+INDEX(Ci,$P2843,4)*POWER(Q2843,3))</f>
        <v>1966.8723581947952</v>
      </c>
      <c r="S2843" s="3">
        <f t="shared" si="753"/>
        <v>1932.8599548339839</v>
      </c>
      <c r="T2843" s="3">
        <f t="shared" ca="1" si="754"/>
        <v>34.012403360811277</v>
      </c>
      <c r="U2843" s="3">
        <f t="shared" ca="1" si="762"/>
        <v>34.012403360811277</v>
      </c>
      <c r="W2843" s="34">
        <f t="shared" si="755"/>
        <v>14</v>
      </c>
      <c r="X2843" s="73" t="b">
        <f>COUNTIF('Power Curve'!$D$2:$D$31,W2843)&gt;0</f>
        <v>1</v>
      </c>
      <c r="Y2843" s="73" t="b">
        <f t="shared" si="756"/>
        <v>0</v>
      </c>
      <c r="Z2843" s="73" t="b">
        <f t="shared" si="763"/>
        <v>1</v>
      </c>
      <c r="AA2843" s="34" t="str">
        <f t="shared" si="757"/>
        <v>Inner</v>
      </c>
      <c r="AB2843" s="35" t="str">
        <f t="shared" si="764"/>
        <v>1.4-1.5</v>
      </c>
      <c r="AC2843" s="36" t="str">
        <f t="shared" si="758"/>
        <v>20-21</v>
      </c>
      <c r="AD2843" s="36" t="str">
        <f t="shared" si="759"/>
        <v>Mar</v>
      </c>
      <c r="AE2843" s="35" t="str">
        <f t="shared" si="760"/>
        <v>295-305</v>
      </c>
      <c r="AF2843" s="36" t="str">
        <f t="shared" si="761"/>
        <v>Inner-TI</v>
      </c>
    </row>
    <row r="2844" spans="5:32" x14ac:dyDescent="0.3">
      <c r="E2844" s="12">
        <v>40995.868055555555</v>
      </c>
      <c r="F2844" s="16">
        <v>12.98</v>
      </c>
      <c r="G2844" s="16">
        <v>1956.2999572753929</v>
      </c>
      <c r="H2844" s="29">
        <v>1.1863454958968718</v>
      </c>
      <c r="I2844" s="26">
        <v>297.7</v>
      </c>
      <c r="J2844" s="30">
        <v>0.12788906009244991</v>
      </c>
      <c r="K2844" s="31">
        <v>0.16659162265898139</v>
      </c>
      <c r="L2844" s="108">
        <f ca="1">REWS!R2844</f>
        <v>13.074630128102813</v>
      </c>
      <c r="M2844" s="22">
        <f t="shared" si="748"/>
        <v>12.842011608120632</v>
      </c>
      <c r="N2844" s="22">
        <f t="shared" ca="1" si="749"/>
        <v>12.935635737825891</v>
      </c>
      <c r="O2844" s="22">
        <f t="shared" si="750"/>
        <v>1.3428242673942619</v>
      </c>
      <c r="P2844" s="81">
        <f t="shared" ca="1" si="751"/>
        <v>13</v>
      </c>
      <c r="Q2844" s="22">
        <f t="shared" ca="1" si="752"/>
        <v>0.944156063962036</v>
      </c>
      <c r="R2844" s="3">
        <f ca="1">IF(N2844&gt;'Power Curve'!$C$37,0,INDEX(Ci,$P2844,1)*POWER(1-Q2844,3)+INDEX(Ci,$P2844,2)*3*Q2844*POWER(1-Q2844,2)+INDEX(Ci,$P2844,3)*3*POWER(Q2844,2)*(1-Q2844)+INDEX(Ci,$P2844,4)*POWER(Q2844,3))</f>
        <v>1951.6666891393338</v>
      </c>
      <c r="S2844" s="3">
        <f t="shared" si="753"/>
        <v>1956.2999572753929</v>
      </c>
      <c r="T2844" s="3">
        <f t="shared" ca="1" si="754"/>
        <v>-4.6332681360590868</v>
      </c>
      <c r="U2844" s="3">
        <f t="shared" ca="1" si="762"/>
        <v>4.6332681360590868</v>
      </c>
      <c r="W2844" s="34">
        <f t="shared" si="755"/>
        <v>13</v>
      </c>
      <c r="X2844" s="73" t="b">
        <f>COUNTIF('Power Curve'!$D$2:$D$31,W2844)&gt;0</f>
        <v>1</v>
      </c>
      <c r="Y2844" s="73" t="b">
        <f t="shared" si="756"/>
        <v>0</v>
      </c>
      <c r="Z2844" s="73" t="b">
        <f t="shared" si="763"/>
        <v>1</v>
      </c>
      <c r="AA2844" s="34" t="str">
        <f t="shared" si="757"/>
        <v>Inner</v>
      </c>
      <c r="AB2844" s="35" t="str">
        <f t="shared" si="764"/>
        <v>1.3-1.4</v>
      </c>
      <c r="AC2844" s="36" t="str">
        <f t="shared" si="758"/>
        <v>20-21</v>
      </c>
      <c r="AD2844" s="36" t="str">
        <f t="shared" si="759"/>
        <v>Mar</v>
      </c>
      <c r="AE2844" s="35" t="str">
        <f t="shared" si="760"/>
        <v>295-305</v>
      </c>
      <c r="AF2844" s="36" t="str">
        <f t="shared" si="761"/>
        <v>Inner-TI</v>
      </c>
    </row>
    <row r="2845" spans="5:32" x14ac:dyDescent="0.3">
      <c r="E2845" s="12">
        <v>40995.875</v>
      </c>
      <c r="F2845" s="16">
        <v>13.8</v>
      </c>
      <c r="G2845" s="16">
        <v>1988.3499450683571</v>
      </c>
      <c r="H2845" s="29">
        <v>1.1860722215212991</v>
      </c>
      <c r="I2845" s="26">
        <v>297.89999999999998</v>
      </c>
      <c r="J2845" s="30">
        <v>0.10942028985507246</v>
      </c>
      <c r="K2845" s="31">
        <v>0.10889422907295319</v>
      </c>
      <c r="L2845" s="108">
        <f ca="1">REWS!R2845</f>
        <v>13.871167176029356</v>
      </c>
      <c r="M2845" s="22">
        <f t="shared" si="748"/>
        <v>13.652245888951384</v>
      </c>
      <c r="N2845" s="22">
        <f t="shared" ca="1" si="749"/>
        <v>13.72265109086262</v>
      </c>
      <c r="O2845" s="22">
        <f t="shared" si="750"/>
        <v>1.4680485873514479</v>
      </c>
      <c r="P2845" s="81">
        <f t="shared" ca="1" si="751"/>
        <v>14</v>
      </c>
      <c r="Q2845" s="22">
        <f t="shared" ca="1" si="752"/>
        <v>0.76032011185809001</v>
      </c>
      <c r="R2845" s="3">
        <f ca="1">IF(N2845&gt;'Power Curve'!$C$37,0,INDEX(Ci,$P2845,1)*POWER(1-Q2845,3)+INDEX(Ci,$P2845,2)*3*Q2845*POWER(1-Q2845,2)+INDEX(Ci,$P2845,3)*3*POWER(Q2845,2)*(1-Q2845)+INDEX(Ci,$P2845,4)*POWER(Q2845,3))</f>
        <v>1971.9672222581917</v>
      </c>
      <c r="S2845" s="3">
        <f t="shared" si="753"/>
        <v>1988.3499450683571</v>
      </c>
      <c r="T2845" s="3">
        <f t="shared" ca="1" si="754"/>
        <v>-16.382722810165433</v>
      </c>
      <c r="U2845" s="3">
        <f t="shared" ca="1" si="762"/>
        <v>16.382722810165433</v>
      </c>
      <c r="W2845" s="34">
        <f t="shared" si="755"/>
        <v>14</v>
      </c>
      <c r="X2845" s="73" t="b">
        <f>COUNTIF('Power Curve'!$D$2:$D$31,W2845)&gt;0</f>
        <v>1</v>
      </c>
      <c r="Y2845" s="73" t="b">
        <f t="shared" si="756"/>
        <v>0</v>
      </c>
      <c r="Z2845" s="73" t="b">
        <f t="shared" si="763"/>
        <v>1</v>
      </c>
      <c r="AA2845" s="34" t="str">
        <f t="shared" si="757"/>
        <v>Inner</v>
      </c>
      <c r="AB2845" s="35" t="str">
        <f t="shared" si="764"/>
        <v>1.4-1.5</v>
      </c>
      <c r="AC2845" s="36" t="str">
        <f t="shared" si="758"/>
        <v>21-22</v>
      </c>
      <c r="AD2845" s="36" t="str">
        <f t="shared" si="759"/>
        <v>Mar</v>
      </c>
      <c r="AE2845" s="35" t="str">
        <f t="shared" si="760"/>
        <v>295-305</v>
      </c>
      <c r="AF2845" s="36" t="str">
        <f t="shared" si="761"/>
        <v>Inner-TI</v>
      </c>
    </row>
    <row r="2846" spans="5:32" x14ac:dyDescent="0.3">
      <c r="E2846" s="12">
        <v>40995.881944444445</v>
      </c>
      <c r="F2846" s="16">
        <v>14.94</v>
      </c>
      <c r="G2846" s="16">
        <v>1980.2500152587891</v>
      </c>
      <c r="H2846" s="29">
        <v>1.1855256142298813</v>
      </c>
      <c r="I2846" s="26">
        <v>297.5</v>
      </c>
      <c r="J2846" s="30">
        <v>0.13922356091030791</v>
      </c>
      <c r="K2846" s="31">
        <v>0.12002446076046801</v>
      </c>
      <c r="L2846" s="108">
        <f ca="1">REWS!R2846</f>
        <v>14.993476832647072</v>
      </c>
      <c r="M2846" s="22">
        <f t="shared" si="748"/>
        <v>14.777769280646314</v>
      </c>
      <c r="N2846" s="22">
        <f t="shared" ca="1" si="749"/>
        <v>14.83066541817765</v>
      </c>
      <c r="O2846" s="22">
        <f t="shared" si="750"/>
        <v>1.6420018557522753</v>
      </c>
      <c r="P2846" s="81">
        <f t="shared" ca="1" si="751"/>
        <v>15</v>
      </c>
      <c r="Q2846" s="22">
        <f t="shared" ca="1" si="752"/>
        <v>0.83785105807306426</v>
      </c>
      <c r="R2846" s="3">
        <f ca="1">IF(N2846&gt;'Power Curve'!$C$37,0,INDEX(Ci,$P2846,1)*POWER(1-Q2846,3)+INDEX(Ci,$P2846,2)*3*Q2846*POWER(1-Q2846,2)+INDEX(Ci,$P2846,3)*3*POWER(Q2846,2)*(1-Q2846)+INDEX(Ci,$P2846,4)*POWER(Q2846,3))</f>
        <v>1978.4780653144705</v>
      </c>
      <c r="S2846" s="3">
        <f t="shared" si="753"/>
        <v>1980.2500152587891</v>
      </c>
      <c r="T2846" s="3">
        <f t="shared" ca="1" si="754"/>
        <v>-1.7719499443185214</v>
      </c>
      <c r="U2846" s="3">
        <f t="shared" ca="1" si="762"/>
        <v>1.7719499443185214</v>
      </c>
      <c r="W2846" s="34">
        <f t="shared" si="755"/>
        <v>15</v>
      </c>
      <c r="X2846" s="73" t="b">
        <f>COUNTIF('Power Curve'!$D$2:$D$31,W2846)&gt;0</f>
        <v>1</v>
      </c>
      <c r="Y2846" s="73" t="b">
        <f t="shared" si="756"/>
        <v>0</v>
      </c>
      <c r="Z2846" s="73" t="b">
        <f t="shared" si="763"/>
        <v>1</v>
      </c>
      <c r="AA2846" s="34" t="str">
        <f t="shared" si="757"/>
        <v>Inner</v>
      </c>
      <c r="AB2846" s="35" t="str">
        <f t="shared" si="764"/>
        <v>1.6-1.7</v>
      </c>
      <c r="AC2846" s="36" t="str">
        <f t="shared" si="758"/>
        <v>21-22</v>
      </c>
      <c r="AD2846" s="36" t="str">
        <f t="shared" si="759"/>
        <v>Mar</v>
      </c>
      <c r="AE2846" s="35" t="str">
        <f t="shared" si="760"/>
        <v>295-305</v>
      </c>
      <c r="AF2846" s="36" t="str">
        <f t="shared" si="761"/>
        <v>Inner-TI</v>
      </c>
    </row>
    <row r="2847" spans="5:32" x14ac:dyDescent="0.3">
      <c r="E2847" s="12">
        <v>40995.888888888891</v>
      </c>
      <c r="F2847" s="16">
        <v>14.44</v>
      </c>
      <c r="G2847" s="16">
        <v>1983.240051269529</v>
      </c>
      <c r="H2847" s="29">
        <v>1.1857409996598929</v>
      </c>
      <c r="I2847" s="26">
        <v>294</v>
      </c>
      <c r="J2847" s="30">
        <v>0.10457063711911357</v>
      </c>
      <c r="K2847" s="31">
        <v>0.13106925353095264</v>
      </c>
      <c r="L2847" s="108">
        <f ca="1">REWS!R2847</f>
        <v>14.451684889962021</v>
      </c>
      <c r="M2847" s="22">
        <f t="shared" si="748"/>
        <v>14.284063623590891</v>
      </c>
      <c r="N2847" s="22">
        <f t="shared" ca="1" si="749"/>
        <v>14.295622329383978</v>
      </c>
      <c r="O2847" s="22">
        <f t="shared" si="750"/>
        <v>1.5656980549548172</v>
      </c>
      <c r="P2847" s="81">
        <f t="shared" ca="1" si="751"/>
        <v>15</v>
      </c>
      <c r="Q2847" s="22">
        <f t="shared" ca="1" si="752"/>
        <v>0.32670313728747896</v>
      </c>
      <c r="R2847" s="3">
        <f ca="1">IF(N2847&gt;'Power Curve'!$C$37,0,INDEX(Ci,$P2847,1)*POWER(1-Q2847,3)+INDEX(Ci,$P2847,2)*3*Q2847*POWER(1-Q2847,2)+INDEX(Ci,$P2847,3)*3*POWER(Q2847,2)*(1-Q2847)+INDEX(Ci,$P2847,4)*POWER(Q2847,3))</f>
        <v>1976.690769147086</v>
      </c>
      <c r="S2847" s="3">
        <f t="shared" si="753"/>
        <v>1983.240051269529</v>
      </c>
      <c r="T2847" s="3">
        <f t="shared" ca="1" si="754"/>
        <v>-6.5492821224429463</v>
      </c>
      <c r="U2847" s="3">
        <f t="shared" ca="1" si="762"/>
        <v>6.5492821224429463</v>
      </c>
      <c r="W2847" s="34">
        <f t="shared" si="755"/>
        <v>14</v>
      </c>
      <c r="X2847" s="73" t="b">
        <f>COUNTIF('Power Curve'!$D$2:$D$31,W2847)&gt;0</f>
        <v>1</v>
      </c>
      <c r="Y2847" s="73" t="b">
        <f t="shared" si="756"/>
        <v>0</v>
      </c>
      <c r="Z2847" s="73" t="b">
        <f t="shared" si="763"/>
        <v>1</v>
      </c>
      <c r="AA2847" s="34" t="str">
        <f t="shared" si="757"/>
        <v>Inner</v>
      </c>
      <c r="AB2847" s="35" t="str">
        <f t="shared" si="764"/>
        <v>1.5-1.6</v>
      </c>
      <c r="AC2847" s="36" t="str">
        <f t="shared" si="758"/>
        <v>21-22</v>
      </c>
      <c r="AD2847" s="36" t="str">
        <f t="shared" si="759"/>
        <v>Mar</v>
      </c>
      <c r="AE2847" s="35" t="str">
        <f t="shared" si="760"/>
        <v>285-295</v>
      </c>
      <c r="AF2847" s="36" t="str">
        <f t="shared" si="761"/>
        <v>Inner-TI</v>
      </c>
    </row>
    <row r="2848" spans="5:32" x14ac:dyDescent="0.3">
      <c r="E2848" s="12">
        <v>40995.895833333336</v>
      </c>
      <c r="F2848" s="16">
        <v>15.31</v>
      </c>
      <c r="G2848" s="16">
        <v>1983.8599395751951</v>
      </c>
      <c r="H2848" s="29">
        <v>1.1856399551027534</v>
      </c>
      <c r="I2848" s="26">
        <v>293.8</v>
      </c>
      <c r="J2848" s="30">
        <v>7.5767472240365771E-2</v>
      </c>
      <c r="K2848" s="31">
        <v>0.14675801504697275</v>
      </c>
      <c r="L2848" s="108">
        <f ca="1">REWS!R2848</f>
        <v>15.250291011876477</v>
      </c>
      <c r="M2848" s="22">
        <f t="shared" si="748"/>
        <v>15.144238361397413</v>
      </c>
      <c r="N2848" s="22">
        <f t="shared" ca="1" si="749"/>
        <v>15.085175843535852</v>
      </c>
      <c r="O2848" s="22">
        <f t="shared" si="750"/>
        <v>1.698640833524653</v>
      </c>
      <c r="P2848" s="81">
        <f t="shared" ca="1" si="751"/>
        <v>16</v>
      </c>
      <c r="Q2848" s="22">
        <f t="shared" ca="1" si="752"/>
        <v>8.4990249960095826E-2</v>
      </c>
      <c r="R2848" s="3">
        <f ca="1">IF(N2848&gt;'Power Curve'!$C$37,0,INDEX(Ci,$P2848,1)*POWER(1-Q2848,3)+INDEX(Ci,$P2848,2)*3*Q2848*POWER(1-Q2848,2)+INDEX(Ci,$P2848,3)*3*POWER(Q2848,2)*(1-Q2848)+INDEX(Ci,$P2848,4)*POWER(Q2848,3))</f>
        <v>1979.3589163265985</v>
      </c>
      <c r="S2848" s="3">
        <f t="shared" si="753"/>
        <v>1983.8599395751951</v>
      </c>
      <c r="T2848" s="3">
        <f t="shared" ca="1" si="754"/>
        <v>-4.5010232485965389</v>
      </c>
      <c r="U2848" s="3">
        <f t="shared" ca="1" si="762"/>
        <v>4.5010232485965389</v>
      </c>
      <c r="W2848" s="34">
        <f t="shared" si="755"/>
        <v>15</v>
      </c>
      <c r="X2848" s="73" t="b">
        <f>COUNTIF('Power Curve'!$D$2:$D$31,W2848)&gt;0</f>
        <v>1</v>
      </c>
      <c r="Y2848" s="73" t="b">
        <f t="shared" si="756"/>
        <v>0</v>
      </c>
      <c r="Z2848" s="73" t="b">
        <f t="shared" si="763"/>
        <v>1</v>
      </c>
      <c r="AA2848" s="34" t="str">
        <f t="shared" si="757"/>
        <v>Outer</v>
      </c>
      <c r="AB2848" s="35" t="str">
        <f t="shared" si="764"/>
        <v>1.6-1.7</v>
      </c>
      <c r="AC2848" s="36" t="str">
        <f t="shared" si="758"/>
        <v>21-22</v>
      </c>
      <c r="AD2848" s="36" t="str">
        <f t="shared" si="759"/>
        <v>Mar</v>
      </c>
      <c r="AE2848" s="35" t="str">
        <f t="shared" si="760"/>
        <v>285-295</v>
      </c>
      <c r="AF2848" s="36" t="str">
        <f t="shared" si="761"/>
        <v>HWS-LTI</v>
      </c>
    </row>
    <row r="2849" spans="5:32" x14ac:dyDescent="0.3">
      <c r="E2849" s="12">
        <v>40995.902777777781</v>
      </c>
      <c r="F2849" s="16">
        <v>15.58</v>
      </c>
      <c r="G2849" s="16">
        <v>1990.8899688720751</v>
      </c>
      <c r="H2849" s="29">
        <v>1.1856250665350996</v>
      </c>
      <c r="I2849" s="26">
        <v>294</v>
      </c>
      <c r="J2849" s="30">
        <v>9.0500641848523744E-2</v>
      </c>
      <c r="K2849" s="31">
        <v>0.13290363409963676</v>
      </c>
      <c r="L2849" s="108">
        <f ca="1">REWS!R2849</f>
        <v>15.539687767523656</v>
      </c>
      <c r="M2849" s="22">
        <f t="shared" si="748"/>
        <v>15.411250557653753</v>
      </c>
      <c r="N2849" s="22">
        <f t="shared" ca="1" si="749"/>
        <v>15.37137495333852</v>
      </c>
      <c r="O2849" s="22">
        <f t="shared" si="750"/>
        <v>1.7399084291911702</v>
      </c>
      <c r="P2849" s="81">
        <f t="shared" ca="1" si="751"/>
        <v>16</v>
      </c>
      <c r="Q2849" s="22">
        <f t="shared" ca="1" si="752"/>
        <v>0.37189459482802051</v>
      </c>
      <c r="R2849" s="3">
        <f ca="1">IF(N2849&gt;'Power Curve'!$C$37,0,INDEX(Ci,$P2849,1)*POWER(1-Q2849,3)+INDEX(Ci,$P2849,2)*3*Q2849*POWER(1-Q2849,2)+INDEX(Ci,$P2849,3)*3*POWER(Q2849,2)*(1-Q2849)+INDEX(Ci,$P2849,4)*POWER(Q2849,3))</f>
        <v>1980.3675785056553</v>
      </c>
      <c r="S2849" s="3">
        <f t="shared" si="753"/>
        <v>1990.8899688720751</v>
      </c>
      <c r="T2849" s="3">
        <f t="shared" ca="1" si="754"/>
        <v>-10.522390366419813</v>
      </c>
      <c r="U2849" s="3">
        <f t="shared" ca="1" si="762"/>
        <v>10.522390366419813</v>
      </c>
      <c r="W2849" s="34">
        <f t="shared" si="755"/>
        <v>15</v>
      </c>
      <c r="X2849" s="73" t="b">
        <f>COUNTIF('Power Curve'!$D$2:$D$31,W2849)&gt;0</f>
        <v>1</v>
      </c>
      <c r="Y2849" s="73" t="b">
        <f t="shared" si="756"/>
        <v>0</v>
      </c>
      <c r="Z2849" s="73" t="b">
        <f t="shared" si="763"/>
        <v>1</v>
      </c>
      <c r="AA2849" s="34" t="str">
        <f t="shared" si="757"/>
        <v>Outer</v>
      </c>
      <c r="AB2849" s="35" t="str">
        <f t="shared" si="764"/>
        <v>1.7-1.8</v>
      </c>
      <c r="AC2849" s="36" t="str">
        <f t="shared" si="758"/>
        <v>21-22</v>
      </c>
      <c r="AD2849" s="36" t="str">
        <f t="shared" si="759"/>
        <v>Mar</v>
      </c>
      <c r="AE2849" s="35" t="str">
        <f t="shared" si="760"/>
        <v>285-295</v>
      </c>
      <c r="AF2849" s="36" t="str">
        <f t="shared" si="761"/>
        <v>HWS-LTI</v>
      </c>
    </row>
    <row r="2850" spans="5:32" x14ac:dyDescent="0.3">
      <c r="E2850" s="12">
        <v>40995.909722222219</v>
      </c>
      <c r="F2850" s="16">
        <v>15.24</v>
      </c>
      <c r="G2850" s="16">
        <v>1977.4999694824269</v>
      </c>
      <c r="H2850" s="29">
        <v>1.18596996328867</v>
      </c>
      <c r="I2850" s="26">
        <v>292.5</v>
      </c>
      <c r="J2850" s="30">
        <v>0.13779527559055119</v>
      </c>
      <c r="K2850" s="31">
        <v>0.18668255244846776</v>
      </c>
      <c r="L2850" s="108">
        <f ca="1">REWS!R2850</f>
        <v>15.18507863209331</v>
      </c>
      <c r="M2850" s="22">
        <f t="shared" si="748"/>
        <v>15.076394768999533</v>
      </c>
      <c r="N2850" s="22">
        <f t="shared" ca="1" si="749"/>
        <v>15.022062995783344</v>
      </c>
      <c r="O2850" s="22">
        <f t="shared" si="750"/>
        <v>1.6881553876203321</v>
      </c>
      <c r="P2850" s="81">
        <f t="shared" ca="1" si="751"/>
        <v>16</v>
      </c>
      <c r="Q2850" s="22">
        <f t="shared" ca="1" si="752"/>
        <v>2.172188322874094E-2</v>
      </c>
      <c r="R2850" s="3">
        <f ca="1">IF(N2850&gt;'Power Curve'!$C$37,0,INDEX(Ci,$P2850,1)*POWER(1-Q2850,3)+INDEX(Ci,$P2850,2)*3*Q2850*POWER(1-Q2850,2)+INDEX(Ci,$P2850,3)*3*POWER(Q2850,2)*(1-Q2850)+INDEX(Ci,$P2850,4)*POWER(Q2850,3))</f>
        <v>1979.1300455092562</v>
      </c>
      <c r="S2850" s="3">
        <f t="shared" si="753"/>
        <v>1977.4999694824269</v>
      </c>
      <c r="T2850" s="3">
        <f t="shared" ca="1" si="754"/>
        <v>1.6300760268293288</v>
      </c>
      <c r="U2850" s="3">
        <f t="shared" ca="1" si="762"/>
        <v>1.6300760268293288</v>
      </c>
      <c r="W2850" s="34">
        <f t="shared" si="755"/>
        <v>15</v>
      </c>
      <c r="X2850" s="73" t="b">
        <f>COUNTIF('Power Curve'!$D$2:$D$31,W2850)&gt;0</f>
        <v>1</v>
      </c>
      <c r="Y2850" s="73" t="b">
        <f t="shared" si="756"/>
        <v>0</v>
      </c>
      <c r="Z2850" s="73" t="b">
        <f t="shared" si="763"/>
        <v>1</v>
      </c>
      <c r="AA2850" s="34" t="str">
        <f t="shared" si="757"/>
        <v>Inner</v>
      </c>
      <c r="AB2850" s="35" t="str">
        <f t="shared" si="764"/>
        <v>1.6-1.7</v>
      </c>
      <c r="AC2850" s="36" t="str">
        <f t="shared" si="758"/>
        <v>21-22</v>
      </c>
      <c r="AD2850" s="36" t="str">
        <f t="shared" si="759"/>
        <v>Mar</v>
      </c>
      <c r="AE2850" s="35" t="str">
        <f t="shared" si="760"/>
        <v>285-295</v>
      </c>
      <c r="AF2850" s="36" t="str">
        <f t="shared" si="761"/>
        <v>Inner-TI</v>
      </c>
    </row>
    <row r="2851" spans="5:32" x14ac:dyDescent="0.3">
      <c r="E2851" s="12">
        <v>40995.916666666664</v>
      </c>
      <c r="F2851" s="16">
        <v>15.63</v>
      </c>
      <c r="G2851" s="16">
        <v>1977.7500457763649</v>
      </c>
      <c r="H2851" s="29">
        <v>1.1858406036865408</v>
      </c>
      <c r="I2851" s="26">
        <v>294.10000000000002</v>
      </c>
      <c r="J2851" s="30">
        <v>0.10940499040307101</v>
      </c>
      <c r="K2851" s="31">
        <v>0.12878609019910756</v>
      </c>
      <c r="L2851" s="108">
        <f ca="1">REWS!R2851</f>
        <v>15.540268791321088</v>
      </c>
      <c r="M2851" s="22">
        <f t="shared" si="748"/>
        <v>15.461645820718914</v>
      </c>
      <c r="N2851" s="22">
        <f t="shared" ca="1" si="749"/>
        <v>15.372881126690867</v>
      </c>
      <c r="O2851" s="22">
        <f t="shared" si="750"/>
        <v>1.7476971795510388</v>
      </c>
      <c r="P2851" s="81">
        <f t="shared" ca="1" si="751"/>
        <v>16</v>
      </c>
      <c r="Q2851" s="22">
        <f t="shared" ca="1" si="752"/>
        <v>0.37340447960442846</v>
      </c>
      <c r="R2851" s="3">
        <f ca="1">IF(N2851&gt;'Power Curve'!$C$37,0,INDEX(Ci,$P2851,1)*POWER(1-Q2851,3)+INDEX(Ci,$P2851,2)*3*Q2851*POWER(1-Q2851,2)+INDEX(Ci,$P2851,3)*3*POWER(Q2851,2)*(1-Q2851)+INDEX(Ci,$P2851,4)*POWER(Q2851,3))</f>
        <v>1980.3727586117097</v>
      </c>
      <c r="S2851" s="3">
        <f t="shared" si="753"/>
        <v>1977.7500457763649</v>
      </c>
      <c r="T2851" s="3">
        <f t="shared" ca="1" si="754"/>
        <v>2.6227128353448279</v>
      </c>
      <c r="U2851" s="3">
        <f t="shared" ca="1" si="762"/>
        <v>2.6227128353448279</v>
      </c>
      <c r="W2851" s="34">
        <f t="shared" si="755"/>
        <v>15</v>
      </c>
      <c r="X2851" s="73" t="b">
        <f>COUNTIF('Power Curve'!$D$2:$D$31,W2851)&gt;0</f>
        <v>1</v>
      </c>
      <c r="Y2851" s="73" t="b">
        <f t="shared" si="756"/>
        <v>0</v>
      </c>
      <c r="Z2851" s="73" t="b">
        <f t="shared" si="763"/>
        <v>1</v>
      </c>
      <c r="AA2851" s="34" t="str">
        <f t="shared" si="757"/>
        <v>Inner</v>
      </c>
      <c r="AB2851" s="35" t="str">
        <f t="shared" si="764"/>
        <v>1.7-1.8</v>
      </c>
      <c r="AC2851" s="36" t="str">
        <f t="shared" si="758"/>
        <v>22-23</v>
      </c>
      <c r="AD2851" s="36" t="str">
        <f t="shared" si="759"/>
        <v>Mar</v>
      </c>
      <c r="AE2851" s="35" t="str">
        <f t="shared" si="760"/>
        <v>285-295</v>
      </c>
      <c r="AF2851" s="36" t="str">
        <f t="shared" si="761"/>
        <v>Inner-TI</v>
      </c>
    </row>
    <row r="2852" spans="5:32" x14ac:dyDescent="0.3">
      <c r="E2852" s="12">
        <v>40995.923611111109</v>
      </c>
      <c r="F2852" s="16">
        <v>15.5</v>
      </c>
      <c r="G2852" s="16">
        <v>1973.690002441406</v>
      </c>
      <c r="H2852" s="29">
        <v>1.1857826356691772</v>
      </c>
      <c r="I2852" s="26">
        <v>296.2</v>
      </c>
      <c r="J2852" s="30">
        <v>9.8064516129032261E-2</v>
      </c>
      <c r="K2852" s="31">
        <v>0.15514152019084188</v>
      </c>
      <c r="L2852" s="108">
        <f ca="1">REWS!R2852</f>
        <v>15.446918813315026</v>
      </c>
      <c r="M2852" s="22">
        <f t="shared" si="748"/>
        <v>15.332796231111114</v>
      </c>
      <c r="N2852" s="22">
        <f t="shared" ca="1" si="749"/>
        <v>15.28028764923071</v>
      </c>
      <c r="O2852" s="22">
        <f t="shared" si="750"/>
        <v>1.7277830601202298</v>
      </c>
      <c r="P2852" s="81">
        <f t="shared" ca="1" si="751"/>
        <v>16</v>
      </c>
      <c r="Q2852" s="22">
        <f t="shared" ca="1" si="752"/>
        <v>0.28058283872627854</v>
      </c>
      <c r="R2852" s="3">
        <f ca="1">IF(N2852&gt;'Power Curve'!$C$37,0,INDEX(Ci,$P2852,1)*POWER(1-Q2852,3)+INDEX(Ci,$P2852,2)*3*Q2852*POWER(1-Q2852,2)+INDEX(Ci,$P2852,3)*3*POWER(Q2852,2)*(1-Q2852)+INDEX(Ci,$P2852,4)*POWER(Q2852,3))</f>
        <v>1980.051795127006</v>
      </c>
      <c r="S2852" s="3">
        <f t="shared" si="753"/>
        <v>1973.690002441406</v>
      </c>
      <c r="T2852" s="3">
        <f t="shared" ca="1" si="754"/>
        <v>6.361792685599994</v>
      </c>
      <c r="U2852" s="3">
        <f t="shared" ca="1" si="762"/>
        <v>6.361792685599994</v>
      </c>
      <c r="W2852" s="34">
        <f t="shared" si="755"/>
        <v>15</v>
      </c>
      <c r="X2852" s="73" t="b">
        <f>COUNTIF('Power Curve'!$D$2:$D$31,W2852)&gt;0</f>
        <v>1</v>
      </c>
      <c r="Y2852" s="73" t="b">
        <f t="shared" si="756"/>
        <v>0</v>
      </c>
      <c r="Z2852" s="73" t="b">
        <f t="shared" si="763"/>
        <v>1</v>
      </c>
      <c r="AA2852" s="34" t="str">
        <f t="shared" si="757"/>
        <v>Outer</v>
      </c>
      <c r="AB2852" s="35" t="str">
        <f t="shared" si="764"/>
        <v>1.7-1.8</v>
      </c>
      <c r="AC2852" s="36" t="str">
        <f t="shared" si="758"/>
        <v>22-23</v>
      </c>
      <c r="AD2852" s="36" t="str">
        <f t="shared" si="759"/>
        <v>Mar</v>
      </c>
      <c r="AE2852" s="35" t="str">
        <f t="shared" si="760"/>
        <v>295-305</v>
      </c>
      <c r="AF2852" s="36" t="str">
        <f t="shared" si="761"/>
        <v>HWS-LTI</v>
      </c>
    </row>
    <row r="2853" spans="5:32" x14ac:dyDescent="0.3">
      <c r="E2853" s="12">
        <v>40995.930555555555</v>
      </c>
      <c r="F2853" s="16">
        <v>16.23</v>
      </c>
      <c r="G2853" s="16">
        <v>1978.790023803708</v>
      </c>
      <c r="H2853" s="29">
        <v>1.185465920221616</v>
      </c>
      <c r="I2853" s="26">
        <v>292.7</v>
      </c>
      <c r="J2853" s="30">
        <v>0.10412815773259396</v>
      </c>
      <c r="K2853" s="31">
        <v>0.17568162910946522</v>
      </c>
      <c r="L2853" s="108">
        <f ca="1">REWS!R2853</f>
        <v>16.220026718649372</v>
      </c>
      <c r="M2853" s="22">
        <f t="shared" si="748"/>
        <v>16.053491954527171</v>
      </c>
      <c r="N2853" s="22">
        <f t="shared" ca="1" si="749"/>
        <v>16.043627136787023</v>
      </c>
      <c r="O2853" s="22">
        <f t="shared" si="750"/>
        <v>1.8391689073942972</v>
      </c>
      <c r="P2853" s="81">
        <f t="shared" ca="1" si="751"/>
        <v>17</v>
      </c>
      <c r="Q2853" s="22">
        <f t="shared" ca="1" si="752"/>
        <v>4.6202297260617635E-2</v>
      </c>
      <c r="R2853" s="3">
        <f ca="1">IF(N2853&gt;'Power Curve'!$C$37,0,INDEX(Ci,$P2853,1)*POWER(1-Q2853,3)+INDEX(Ci,$P2853,2)*3*Q2853*POWER(1-Q2853,2)+INDEX(Ci,$P2853,3)*3*POWER(Q2853,2)*(1-Q2853)+INDEX(Ci,$P2853,4)*POWER(Q2853,3))</f>
        <v>1982.5470340611926</v>
      </c>
      <c r="S2853" s="3">
        <f t="shared" si="753"/>
        <v>1978.790023803708</v>
      </c>
      <c r="T2853" s="3">
        <f t="shared" ca="1" si="754"/>
        <v>3.7570102574845805</v>
      </c>
      <c r="U2853" s="3">
        <f t="shared" ca="1" si="762"/>
        <v>3.7570102574845805</v>
      </c>
      <c r="W2853" s="34">
        <f t="shared" si="755"/>
        <v>16</v>
      </c>
      <c r="X2853" s="73" t="b">
        <f>COUNTIF('Power Curve'!$D$2:$D$31,W2853)&gt;0</f>
        <v>1</v>
      </c>
      <c r="Y2853" s="73" t="b">
        <f t="shared" si="756"/>
        <v>0</v>
      </c>
      <c r="Z2853" s="73" t="b">
        <f t="shared" si="763"/>
        <v>1</v>
      </c>
      <c r="AA2853" s="34" t="str">
        <f t="shared" si="757"/>
        <v>Inner</v>
      </c>
      <c r="AB2853" s="35" t="str">
        <f t="shared" si="764"/>
        <v>1.8-1.9</v>
      </c>
      <c r="AC2853" s="36" t="str">
        <f t="shared" si="758"/>
        <v>22-23</v>
      </c>
      <c r="AD2853" s="36" t="str">
        <f t="shared" si="759"/>
        <v>Mar</v>
      </c>
      <c r="AE2853" s="35" t="str">
        <f t="shared" si="760"/>
        <v>285-295</v>
      </c>
      <c r="AF2853" s="36" t="str">
        <f t="shared" si="761"/>
        <v>Inner-TI</v>
      </c>
    </row>
    <row r="2854" spans="5:32" x14ac:dyDescent="0.3">
      <c r="E2854" s="12">
        <v>40995.9375</v>
      </c>
      <c r="F2854" s="16">
        <v>16.34</v>
      </c>
      <c r="G2854" s="16">
        <v>1986.860046386716</v>
      </c>
      <c r="H2854" s="29">
        <v>1.1851923057695923</v>
      </c>
      <c r="I2854" s="26">
        <v>290.2</v>
      </c>
      <c r="J2854" s="30">
        <v>0.102203182374541</v>
      </c>
      <c r="K2854" s="31">
        <v>0.16551951152213665</v>
      </c>
      <c r="L2854" s="108">
        <f ca="1">REWS!R2854</f>
        <v>16.253529755727676</v>
      </c>
      <c r="M2854" s="22">
        <f t="shared" si="748"/>
        <v>16.161052102985323</v>
      </c>
      <c r="N2854" s="22">
        <f t="shared" ca="1" si="749"/>
        <v>16.075528839641205</v>
      </c>
      <c r="O2854" s="22">
        <f t="shared" si="750"/>
        <v>1.8557926750672176</v>
      </c>
      <c r="P2854" s="81">
        <f t="shared" ca="1" si="751"/>
        <v>17</v>
      </c>
      <c r="Q2854" s="22">
        <f t="shared" ca="1" si="752"/>
        <v>7.8461192325506218E-2</v>
      </c>
      <c r="R2854" s="3">
        <f ca="1">IF(N2854&gt;'Power Curve'!$C$37,0,INDEX(Ci,$P2854,1)*POWER(1-Q2854,3)+INDEX(Ci,$P2854,2)*3*Q2854*POWER(1-Q2854,2)+INDEX(Ci,$P2854,3)*3*POWER(Q2854,2)*(1-Q2854)+INDEX(Ci,$P2854,4)*POWER(Q2854,3))</f>
        <v>1982.65256939707</v>
      </c>
      <c r="S2854" s="3">
        <f t="shared" si="753"/>
        <v>1986.860046386716</v>
      </c>
      <c r="T2854" s="3">
        <f t="shared" ca="1" si="754"/>
        <v>-4.2074769896460111</v>
      </c>
      <c r="U2854" s="3">
        <f t="shared" ca="1" si="762"/>
        <v>4.2074769896460111</v>
      </c>
      <c r="W2854" s="34">
        <f t="shared" si="755"/>
        <v>16</v>
      </c>
      <c r="X2854" s="73" t="b">
        <f>COUNTIF('Power Curve'!$D$2:$D$31,W2854)&gt;0</f>
        <v>1</v>
      </c>
      <c r="Y2854" s="73" t="b">
        <f t="shared" si="756"/>
        <v>0</v>
      </c>
      <c r="Z2854" s="73" t="b">
        <f t="shared" si="763"/>
        <v>1</v>
      </c>
      <c r="AA2854" s="34" t="str">
        <f t="shared" si="757"/>
        <v>Inner</v>
      </c>
      <c r="AB2854" s="35" t="str">
        <f t="shared" si="764"/>
        <v>1.8-1.9</v>
      </c>
      <c r="AC2854" s="36" t="str">
        <f t="shared" si="758"/>
        <v>22-23</v>
      </c>
      <c r="AD2854" s="36" t="str">
        <f t="shared" si="759"/>
        <v>Mar</v>
      </c>
      <c r="AE2854" s="35" t="str">
        <f t="shared" si="760"/>
        <v>285-295</v>
      </c>
      <c r="AF2854" s="36" t="str">
        <f t="shared" si="761"/>
        <v>Inner-TI</v>
      </c>
    </row>
    <row r="2855" spans="5:32" x14ac:dyDescent="0.3">
      <c r="E2855" s="12">
        <v>40995.944444444445</v>
      </c>
      <c r="F2855" s="16">
        <v>14.21</v>
      </c>
      <c r="G2855" s="16">
        <v>1977.1100006103541</v>
      </c>
      <c r="H2855" s="29">
        <v>1.1857960500739662</v>
      </c>
      <c r="I2855" s="26">
        <v>291.3</v>
      </c>
      <c r="J2855" s="30">
        <v>0.10344827586206896</v>
      </c>
      <c r="K2855" s="31">
        <v>0.14374357346743319</v>
      </c>
      <c r="L2855" s="108">
        <f ca="1">REWS!R2855</f>
        <v>14.272976138963193</v>
      </c>
      <c r="M2855" s="22">
        <f t="shared" si="748"/>
        <v>14.056764905879854</v>
      </c>
      <c r="N2855" s="22">
        <f t="shared" ca="1" si="749"/>
        <v>14.119061934738799</v>
      </c>
      <c r="O2855" s="22">
        <f t="shared" si="750"/>
        <v>1.5305683054170405</v>
      </c>
      <c r="P2855" s="81">
        <f t="shared" ca="1" si="751"/>
        <v>15</v>
      </c>
      <c r="Q2855" s="22">
        <f t="shared" ca="1" si="752"/>
        <v>0.15802797727477214</v>
      </c>
      <c r="R2855" s="3">
        <f ca="1">IF(N2855&gt;'Power Curve'!$C$37,0,INDEX(Ci,$P2855,1)*POWER(1-Q2855,3)+INDEX(Ci,$P2855,2)*3*Q2855*POWER(1-Q2855,2)+INDEX(Ci,$P2855,3)*3*POWER(Q2855,2)*(1-Q2855)+INDEX(Ci,$P2855,4)*POWER(Q2855,3))</f>
        <v>1975.854032847463</v>
      </c>
      <c r="S2855" s="3">
        <f t="shared" si="753"/>
        <v>1977.1100006103541</v>
      </c>
      <c r="T2855" s="3">
        <f t="shared" ca="1" si="754"/>
        <v>-1.2559677628910322</v>
      </c>
      <c r="U2855" s="3">
        <f t="shared" ca="1" si="762"/>
        <v>1.2559677628910322</v>
      </c>
      <c r="W2855" s="34">
        <f t="shared" si="755"/>
        <v>14</v>
      </c>
      <c r="X2855" s="73" t="b">
        <f>COUNTIF('Power Curve'!$D$2:$D$31,W2855)&gt;0</f>
        <v>1</v>
      </c>
      <c r="Y2855" s="73" t="b">
        <f t="shared" si="756"/>
        <v>0</v>
      </c>
      <c r="Z2855" s="73" t="b">
        <f t="shared" si="763"/>
        <v>1</v>
      </c>
      <c r="AA2855" s="34" t="str">
        <f t="shared" si="757"/>
        <v>Inner</v>
      </c>
      <c r="AB2855" s="35" t="str">
        <f t="shared" si="764"/>
        <v>1.5-1.6</v>
      </c>
      <c r="AC2855" s="36" t="str">
        <f t="shared" si="758"/>
        <v>22-23</v>
      </c>
      <c r="AD2855" s="36" t="str">
        <f t="shared" si="759"/>
        <v>Mar</v>
      </c>
      <c r="AE2855" s="35" t="str">
        <f t="shared" si="760"/>
        <v>285-295</v>
      </c>
      <c r="AF2855" s="36" t="str">
        <f t="shared" si="761"/>
        <v>Inner-TI</v>
      </c>
    </row>
    <row r="2856" spans="5:32" x14ac:dyDescent="0.3">
      <c r="E2856" s="12">
        <v>40995.951388888891</v>
      </c>
      <c r="F2856" s="16">
        <v>15.21</v>
      </c>
      <c r="G2856" s="16">
        <v>1978.6600494384741</v>
      </c>
      <c r="H2856" s="29">
        <v>1.1854791617655551</v>
      </c>
      <c r="I2856" s="26">
        <v>287.10000000000002</v>
      </c>
      <c r="J2856" s="30">
        <v>0.14069690992767916</v>
      </c>
      <c r="K2856" s="31">
        <v>0.18568798752086216</v>
      </c>
      <c r="L2856" s="108">
        <f ca="1">REWS!R2856</f>
        <v>15.050388566069913</v>
      </c>
      <c r="M2856" s="22">
        <f t="shared" si="748"/>
        <v>15.044640896928232</v>
      </c>
      <c r="N2856" s="22">
        <f t="shared" ca="1" si="749"/>
        <v>14.886764716354795</v>
      </c>
      <c r="O2856" s="22">
        <f t="shared" si="750"/>
        <v>1.683247724330575</v>
      </c>
      <c r="P2856" s="81">
        <f t="shared" ca="1" si="751"/>
        <v>15</v>
      </c>
      <c r="Q2856" s="22">
        <f t="shared" ca="1" si="752"/>
        <v>0.89144494653059003</v>
      </c>
      <c r="R2856" s="3">
        <f ca="1">IF(N2856&gt;'Power Curve'!$C$37,0,INDEX(Ci,$P2856,1)*POWER(1-Q2856,3)+INDEX(Ci,$P2856,2)*3*Q2856*POWER(1-Q2856,2)+INDEX(Ci,$P2856,3)*3*POWER(Q2856,2)*(1-Q2856)+INDEX(Ci,$P2856,4)*POWER(Q2856,3))</f>
        <v>1978.6584839972891</v>
      </c>
      <c r="S2856" s="3">
        <f t="shared" si="753"/>
        <v>1978.6600494384741</v>
      </c>
      <c r="T2856" s="3">
        <f t="shared" ca="1" si="754"/>
        <v>-1.5654411849936878E-3</v>
      </c>
      <c r="U2856" s="3">
        <f t="shared" ca="1" si="762"/>
        <v>1.5654411849936878E-3</v>
      </c>
      <c r="W2856" s="34">
        <f t="shared" si="755"/>
        <v>15</v>
      </c>
      <c r="X2856" s="73" t="b">
        <f>COUNTIF('Power Curve'!$D$2:$D$31,W2856)&gt;0</f>
        <v>1</v>
      </c>
      <c r="Y2856" s="73" t="b">
        <f t="shared" si="756"/>
        <v>0</v>
      </c>
      <c r="Z2856" s="73" t="b">
        <f t="shared" si="763"/>
        <v>1</v>
      </c>
      <c r="AA2856" s="34" t="str">
        <f t="shared" si="757"/>
        <v>Outer</v>
      </c>
      <c r="AB2856" s="35" t="str">
        <f t="shared" si="764"/>
        <v>1.6-1.7</v>
      </c>
      <c r="AC2856" s="36" t="str">
        <f t="shared" si="758"/>
        <v>22-23</v>
      </c>
      <c r="AD2856" s="36" t="str">
        <f t="shared" si="759"/>
        <v>Mar</v>
      </c>
      <c r="AE2856" s="35" t="str">
        <f t="shared" si="760"/>
        <v>285-295</v>
      </c>
      <c r="AF2856" s="36" t="str">
        <f t="shared" si="761"/>
        <v>HWS-HTI</v>
      </c>
    </row>
    <row r="2857" spans="5:32" x14ac:dyDescent="0.3">
      <c r="E2857" s="12">
        <v>40995.958333333336</v>
      </c>
      <c r="F2857" s="16">
        <v>15.23</v>
      </c>
      <c r="G2857" s="16">
        <v>1985.369934082031</v>
      </c>
      <c r="H2857" s="29">
        <v>1.1854360278635405</v>
      </c>
      <c r="I2857" s="26">
        <v>286.3</v>
      </c>
      <c r="J2857" s="30">
        <v>0.13263296126066973</v>
      </c>
      <c r="K2857" s="31">
        <v>0.15694505879746432</v>
      </c>
      <c r="L2857" s="108">
        <f ca="1">REWS!R2857</f>
        <v>15.239420197684533</v>
      </c>
      <c r="M2857" s="22">
        <f t="shared" si="748"/>
        <v>15.064240752616881</v>
      </c>
      <c r="N2857" s="22">
        <f t="shared" ca="1" si="749"/>
        <v>15.073558423388846</v>
      </c>
      <c r="O2857" s="22">
        <f t="shared" si="750"/>
        <v>1.6862769452089525</v>
      </c>
      <c r="P2857" s="81">
        <f t="shared" ca="1" si="751"/>
        <v>16</v>
      </c>
      <c r="Q2857" s="22">
        <f t="shared" ca="1" si="752"/>
        <v>7.3344202847543991E-2</v>
      </c>
      <c r="R2857" s="3">
        <f ca="1">IF(N2857&gt;'Power Curve'!$C$37,0,INDEX(Ci,$P2857,1)*POWER(1-Q2857,3)+INDEX(Ci,$P2857,2)*3*Q2857*POWER(1-Q2857,2)+INDEX(Ci,$P2857,3)*3*POWER(Q2857,2)*(1-Q2857)+INDEX(Ci,$P2857,4)*POWER(Q2857,3))</f>
        <v>1979.3169601167308</v>
      </c>
      <c r="S2857" s="3">
        <f t="shared" si="753"/>
        <v>1985.369934082031</v>
      </c>
      <c r="T2857" s="3">
        <f t="shared" ca="1" si="754"/>
        <v>-6.0529739653002252</v>
      </c>
      <c r="U2857" s="3">
        <f t="shared" ca="1" si="762"/>
        <v>6.0529739653002252</v>
      </c>
      <c r="W2857" s="34">
        <f t="shared" si="755"/>
        <v>15</v>
      </c>
      <c r="X2857" s="73" t="b">
        <f>COUNTIF('Power Curve'!$D$2:$D$31,W2857)&gt;0</f>
        <v>1</v>
      </c>
      <c r="Y2857" s="73" t="b">
        <f t="shared" si="756"/>
        <v>0</v>
      </c>
      <c r="Z2857" s="73" t="b">
        <f t="shared" si="763"/>
        <v>1</v>
      </c>
      <c r="AA2857" s="34" t="str">
        <f t="shared" si="757"/>
        <v>Inner</v>
      </c>
      <c r="AB2857" s="35" t="str">
        <f t="shared" si="764"/>
        <v>1.6-1.7</v>
      </c>
      <c r="AC2857" s="36" t="str">
        <f t="shared" si="758"/>
        <v>23-24</v>
      </c>
      <c r="AD2857" s="36" t="str">
        <f t="shared" si="759"/>
        <v>Mar</v>
      </c>
      <c r="AE2857" s="35" t="str">
        <f t="shared" si="760"/>
        <v>285-295</v>
      </c>
      <c r="AF2857" s="36" t="str">
        <f t="shared" si="761"/>
        <v>Inner-TI</v>
      </c>
    </row>
    <row r="2858" spans="5:32" x14ac:dyDescent="0.3">
      <c r="E2858" s="12">
        <v>40995.965277777781</v>
      </c>
      <c r="F2858" s="16">
        <v>13.38</v>
      </c>
      <c r="G2858" s="16">
        <v>1983.479980468753</v>
      </c>
      <c r="H2858" s="29">
        <v>1.1861413224798938</v>
      </c>
      <c r="I2858" s="26">
        <v>286.7</v>
      </c>
      <c r="J2858" s="30">
        <v>0.1210762331838565</v>
      </c>
      <c r="K2858" s="31">
        <v>0.21175718631642501</v>
      </c>
      <c r="L2858" s="108">
        <f ca="1">REWS!R2858</f>
        <v>13.303184444442888</v>
      </c>
      <c r="M2858" s="22">
        <f t="shared" si="748"/>
        <v>13.236999807207429</v>
      </c>
      <c r="N2858" s="22">
        <f t="shared" ca="1" si="749"/>
        <v>13.161005226183509</v>
      </c>
      <c r="O2858" s="22">
        <f t="shared" si="750"/>
        <v>1.403870966839073</v>
      </c>
      <c r="P2858" s="81">
        <f t="shared" ca="1" si="751"/>
        <v>14</v>
      </c>
      <c r="Q2858" s="22">
        <f t="shared" ca="1" si="752"/>
        <v>0.17755856223628744</v>
      </c>
      <c r="R2858" s="3">
        <f ca="1">IF(N2858&gt;'Power Curve'!$C$37,0,INDEX(Ci,$P2858,1)*POWER(1-Q2858,3)+INDEX(Ci,$P2858,2)*3*Q2858*POWER(1-Q2858,2)+INDEX(Ci,$P2858,3)*3*POWER(Q2858,2)*(1-Q2858)+INDEX(Ci,$P2858,4)*POWER(Q2858,3))</f>
        <v>1958.0533438640034</v>
      </c>
      <c r="S2858" s="3">
        <f t="shared" si="753"/>
        <v>1983.479980468753</v>
      </c>
      <c r="T2858" s="3">
        <f t="shared" ca="1" si="754"/>
        <v>-25.426636604749547</v>
      </c>
      <c r="U2858" s="3">
        <f t="shared" ca="1" si="762"/>
        <v>25.426636604749547</v>
      </c>
      <c r="W2858" s="34">
        <f t="shared" si="755"/>
        <v>13</v>
      </c>
      <c r="X2858" s="73" t="b">
        <f>COUNTIF('Power Curve'!$D$2:$D$31,W2858)&gt;0</f>
        <v>1</v>
      </c>
      <c r="Y2858" s="73" t="b">
        <f t="shared" si="756"/>
        <v>0</v>
      </c>
      <c r="Z2858" s="73" t="b">
        <f t="shared" si="763"/>
        <v>1</v>
      </c>
      <c r="AA2858" s="34" t="str">
        <f t="shared" si="757"/>
        <v>Inner</v>
      </c>
      <c r="AB2858" s="35" t="str">
        <f t="shared" si="764"/>
        <v>1.4-1.5</v>
      </c>
      <c r="AC2858" s="36" t="str">
        <f t="shared" si="758"/>
        <v>23-24</v>
      </c>
      <c r="AD2858" s="36" t="str">
        <f t="shared" si="759"/>
        <v>Mar</v>
      </c>
      <c r="AE2858" s="35" t="str">
        <f t="shared" si="760"/>
        <v>285-295</v>
      </c>
      <c r="AF2858" s="36" t="str">
        <f t="shared" si="761"/>
        <v>Inner-TI</v>
      </c>
    </row>
    <row r="2859" spans="5:32" x14ac:dyDescent="0.3">
      <c r="E2859" s="12">
        <v>40995.972222222219</v>
      </c>
      <c r="F2859" s="16">
        <v>12.71</v>
      </c>
      <c r="G2859" s="16">
        <v>1962.7599792480469</v>
      </c>
      <c r="H2859" s="29">
        <v>1.1858391981315819</v>
      </c>
      <c r="I2859" s="26">
        <v>287</v>
      </c>
      <c r="J2859" s="30">
        <v>0.1117230527143981</v>
      </c>
      <c r="K2859" s="31">
        <v>0.21254267217045203</v>
      </c>
      <c r="L2859" s="108">
        <f ca="1">REWS!R2859</f>
        <v>12.655573725494818</v>
      </c>
      <c r="M2859" s="22">
        <f t="shared" si="748"/>
        <v>12.573092817558889</v>
      </c>
      <c r="N2859" s="22">
        <f t="shared" ca="1" si="749"/>
        <v>12.519252801739251</v>
      </c>
      <c r="O2859" s="22">
        <f t="shared" si="750"/>
        <v>1.3012620014317855</v>
      </c>
      <c r="P2859" s="81">
        <f t="shared" ca="1" si="751"/>
        <v>13</v>
      </c>
      <c r="Q2859" s="22">
        <f t="shared" ca="1" si="752"/>
        <v>0.51549621608507734</v>
      </c>
      <c r="R2859" s="3">
        <f ca="1">IF(N2859&gt;'Power Curve'!$C$37,0,INDEX(Ci,$P2859,1)*POWER(1-Q2859,3)+INDEX(Ci,$P2859,2)*3*Q2859*POWER(1-Q2859,2)+INDEX(Ci,$P2859,3)*3*POWER(Q2859,2)*(1-Q2859)+INDEX(Ci,$P2859,4)*POWER(Q2859,3))</f>
        <v>1939.3049100148314</v>
      </c>
      <c r="S2859" s="3">
        <f t="shared" si="753"/>
        <v>1962.7599792480469</v>
      </c>
      <c r="T2859" s="3">
        <f t="shared" ca="1" si="754"/>
        <v>-23.455069233215454</v>
      </c>
      <c r="U2859" s="3">
        <f t="shared" ca="1" si="762"/>
        <v>23.455069233215454</v>
      </c>
      <c r="W2859" s="34">
        <f t="shared" si="755"/>
        <v>13</v>
      </c>
      <c r="X2859" s="73" t="b">
        <f>COUNTIF('Power Curve'!$D$2:$D$31,W2859)&gt;0</f>
        <v>1</v>
      </c>
      <c r="Y2859" s="73" t="b">
        <f t="shared" si="756"/>
        <v>0</v>
      </c>
      <c r="Z2859" s="73" t="b">
        <f t="shared" si="763"/>
        <v>1</v>
      </c>
      <c r="AA2859" s="34" t="str">
        <f t="shared" si="757"/>
        <v>Inner</v>
      </c>
      <c r="AB2859" s="35" t="str">
        <f t="shared" si="764"/>
        <v>1.3-1.4</v>
      </c>
      <c r="AC2859" s="36" t="str">
        <f t="shared" si="758"/>
        <v>23-24</v>
      </c>
      <c r="AD2859" s="36" t="str">
        <f t="shared" si="759"/>
        <v>Mar</v>
      </c>
      <c r="AE2859" s="35" t="str">
        <f t="shared" si="760"/>
        <v>285-295</v>
      </c>
      <c r="AF2859" s="36" t="str">
        <f t="shared" si="761"/>
        <v>Inner-TI</v>
      </c>
    </row>
    <row r="2860" spans="5:32" x14ac:dyDescent="0.3">
      <c r="E2860" s="12">
        <v>40995.979166666664</v>
      </c>
      <c r="F2860" s="16">
        <v>12.08</v>
      </c>
      <c r="G2860" s="16">
        <v>1949.8600311279349</v>
      </c>
      <c r="H2860" s="29">
        <v>1.1859686611470432</v>
      </c>
      <c r="I2860" s="26">
        <v>285.3</v>
      </c>
      <c r="J2860" s="30">
        <v>0.1183774834437086</v>
      </c>
      <c r="K2860" s="31">
        <v>0.24077507033326107</v>
      </c>
      <c r="L2860" s="108">
        <f ca="1">REWS!R2860</f>
        <v>11.938104897475723</v>
      </c>
      <c r="M2860" s="22">
        <f t="shared" si="748"/>
        <v>11.950313789715249</v>
      </c>
      <c r="N2860" s="22">
        <f t="shared" ca="1" si="749"/>
        <v>11.809942018159873</v>
      </c>
      <c r="O2860" s="22">
        <f t="shared" si="750"/>
        <v>1.2050094951007089</v>
      </c>
      <c r="P2860" s="81">
        <f t="shared" ca="1" si="751"/>
        <v>12</v>
      </c>
      <c r="Q2860" s="22">
        <f t="shared" ca="1" si="752"/>
        <v>0.79909628340023586</v>
      </c>
      <c r="R2860" s="3">
        <f ca="1">IF(N2860&gt;'Power Curve'!$C$37,0,INDEX(Ci,$P2860,1)*POWER(1-Q2860,3)+INDEX(Ci,$P2860,2)*3*Q2860*POWER(1-Q2860,2)+INDEX(Ci,$P2860,3)*3*POWER(Q2860,2)*(1-Q2860)+INDEX(Ci,$P2860,4)*POWER(Q2860,3))</f>
        <v>1900.5310319057303</v>
      </c>
      <c r="S2860" s="3">
        <f t="shared" si="753"/>
        <v>1949.8600311279349</v>
      </c>
      <c r="T2860" s="3">
        <f t="shared" ca="1" si="754"/>
        <v>-49.328999222204629</v>
      </c>
      <c r="U2860" s="3">
        <f t="shared" ca="1" si="762"/>
        <v>49.328999222204629</v>
      </c>
      <c r="W2860" s="34">
        <f t="shared" si="755"/>
        <v>12</v>
      </c>
      <c r="X2860" s="73" t="b">
        <f>COUNTIF('Power Curve'!$D$2:$D$31,W2860)&gt;0</f>
        <v>1</v>
      </c>
      <c r="Y2860" s="73" t="b">
        <f t="shared" si="756"/>
        <v>0</v>
      </c>
      <c r="Z2860" s="73" t="b">
        <f t="shared" si="763"/>
        <v>1</v>
      </c>
      <c r="AA2860" s="34" t="str">
        <f t="shared" si="757"/>
        <v>Inner</v>
      </c>
      <c r="AB2860" s="35" t="str">
        <f t="shared" si="764"/>
        <v>1.2-1.3</v>
      </c>
      <c r="AC2860" s="36" t="str">
        <f t="shared" si="758"/>
        <v>23-24</v>
      </c>
      <c r="AD2860" s="36" t="str">
        <f t="shared" si="759"/>
        <v>Mar</v>
      </c>
      <c r="AE2860" s="35" t="str">
        <f t="shared" si="760"/>
        <v>285-295</v>
      </c>
      <c r="AF2860" s="36" t="str">
        <f t="shared" si="761"/>
        <v>Inner-TI</v>
      </c>
    </row>
    <row r="2861" spans="5:32" x14ac:dyDescent="0.3">
      <c r="E2861" s="12">
        <v>40995.986111111109</v>
      </c>
      <c r="F2861" s="16">
        <v>15.78</v>
      </c>
      <c r="G2861" s="16">
        <v>1982.5499420165991</v>
      </c>
      <c r="H2861" s="29">
        <v>1.1846450176706709</v>
      </c>
      <c r="I2861" s="26">
        <v>287.8</v>
      </c>
      <c r="J2861" s="30">
        <v>9.7591888466413187E-2</v>
      </c>
      <c r="K2861" s="31">
        <v>0.17173356147325339</v>
      </c>
      <c r="L2861" s="108">
        <f ca="1">REWS!R2861</f>
        <v>15.668564925746344</v>
      </c>
      <c r="M2861" s="22">
        <f t="shared" si="748"/>
        <v>15.604782268336342</v>
      </c>
      <c r="N2861" s="22">
        <f t="shared" ca="1" si="749"/>
        <v>15.494584545219473</v>
      </c>
      <c r="O2861" s="22">
        <f t="shared" si="750"/>
        <v>1.7698193789420613</v>
      </c>
      <c r="P2861" s="81">
        <f t="shared" ca="1" si="751"/>
        <v>16</v>
      </c>
      <c r="Q2861" s="22">
        <f t="shared" ca="1" si="752"/>
        <v>0.49540779256096273</v>
      </c>
      <c r="R2861" s="3">
        <f ca="1">IF(N2861&gt;'Power Curve'!$C$37,0,INDEX(Ci,$P2861,1)*POWER(1-Q2861,3)+INDEX(Ci,$P2861,2)*3*Q2861*POWER(1-Q2861,2)+INDEX(Ci,$P2861,3)*3*POWER(Q2861,2)*(1-Q2861)+INDEX(Ci,$P2861,4)*POWER(Q2861,3))</f>
        <v>1980.7868286806151</v>
      </c>
      <c r="S2861" s="3">
        <f t="shared" si="753"/>
        <v>1982.5499420165991</v>
      </c>
      <c r="T2861" s="3">
        <f t="shared" ca="1" si="754"/>
        <v>-1.7631133359839168</v>
      </c>
      <c r="U2861" s="3">
        <f t="shared" ca="1" si="762"/>
        <v>1.7631133359839168</v>
      </c>
      <c r="W2861" s="34">
        <f t="shared" si="755"/>
        <v>16</v>
      </c>
      <c r="X2861" s="73" t="b">
        <f>COUNTIF('Power Curve'!$D$2:$D$31,W2861)&gt;0</f>
        <v>1</v>
      </c>
      <c r="Y2861" s="73" t="b">
        <f t="shared" si="756"/>
        <v>0</v>
      </c>
      <c r="Z2861" s="73" t="b">
        <f t="shared" si="763"/>
        <v>1</v>
      </c>
      <c r="AA2861" s="34" t="str">
        <f t="shared" si="757"/>
        <v>Outer</v>
      </c>
      <c r="AB2861" s="35" t="str">
        <f t="shared" si="764"/>
        <v>1.7-1.8</v>
      </c>
      <c r="AC2861" s="36" t="str">
        <f t="shared" si="758"/>
        <v>23-24</v>
      </c>
      <c r="AD2861" s="36" t="str">
        <f t="shared" si="759"/>
        <v>Mar</v>
      </c>
      <c r="AE2861" s="35" t="str">
        <f t="shared" si="760"/>
        <v>285-295</v>
      </c>
      <c r="AF2861" s="36" t="str">
        <f t="shared" si="761"/>
        <v>HWS-LTI</v>
      </c>
    </row>
    <row r="2862" spans="5:32" x14ac:dyDescent="0.3">
      <c r="E2862" s="12">
        <v>40995.993055555555</v>
      </c>
      <c r="F2862" s="16">
        <v>15.27</v>
      </c>
      <c r="G2862" s="16">
        <v>1980.659973144536</v>
      </c>
      <c r="H2862" s="29">
        <v>1.1848453851487331</v>
      </c>
      <c r="I2862" s="26">
        <v>288.10000000000002</v>
      </c>
      <c r="J2862" s="30">
        <v>9.7576948264571056E-2</v>
      </c>
      <c r="K2862" s="31">
        <v>0.1646119510524611</v>
      </c>
      <c r="L2862" s="108">
        <f ca="1">REWS!R2862</f>
        <v>15.255625333100273</v>
      </c>
      <c r="M2862" s="22">
        <f t="shared" si="748"/>
        <v>15.101296499571591</v>
      </c>
      <c r="N2862" s="22">
        <f t="shared" ca="1" si="749"/>
        <v>15.087080644500514</v>
      </c>
      <c r="O2862" s="22">
        <f t="shared" si="750"/>
        <v>1.6920040303529571</v>
      </c>
      <c r="P2862" s="81">
        <f t="shared" ca="1" si="751"/>
        <v>16</v>
      </c>
      <c r="Q2862" s="22">
        <f t="shared" ca="1" si="752"/>
        <v>8.6899744623607431E-2</v>
      </c>
      <c r="R2862" s="3">
        <f ca="1">IF(N2862&gt;'Power Curve'!$C$37,0,INDEX(Ci,$P2862,1)*POWER(1-Q2862,3)+INDEX(Ci,$P2862,2)*3*Q2862*POWER(1-Q2862,2)+INDEX(Ci,$P2862,3)*3*POWER(Q2862,2)*(1-Q2862)+INDEX(Ci,$P2862,4)*POWER(Q2862,3))</f>
        <v>1979.3657880366627</v>
      </c>
      <c r="S2862" s="3">
        <f t="shared" si="753"/>
        <v>1980.659973144536</v>
      </c>
      <c r="T2862" s="3">
        <f t="shared" ca="1" si="754"/>
        <v>-1.294185107873318</v>
      </c>
      <c r="U2862" s="3">
        <f t="shared" ca="1" si="762"/>
        <v>1.294185107873318</v>
      </c>
      <c r="W2862" s="34">
        <f t="shared" si="755"/>
        <v>15</v>
      </c>
      <c r="X2862" s="73" t="b">
        <f>COUNTIF('Power Curve'!$D$2:$D$31,W2862)&gt;0</f>
        <v>1</v>
      </c>
      <c r="Y2862" s="73" t="b">
        <f t="shared" si="756"/>
        <v>0</v>
      </c>
      <c r="Z2862" s="73" t="b">
        <f t="shared" si="763"/>
        <v>1</v>
      </c>
      <c r="AA2862" s="34" t="str">
        <f t="shared" si="757"/>
        <v>Outer</v>
      </c>
      <c r="AB2862" s="35" t="str">
        <f t="shared" si="764"/>
        <v>1.6-1.7</v>
      </c>
      <c r="AC2862" s="36" t="str">
        <f t="shared" si="758"/>
        <v>23-24</v>
      </c>
      <c r="AD2862" s="36" t="str">
        <f t="shared" si="759"/>
        <v>Mar</v>
      </c>
      <c r="AE2862" s="35" t="str">
        <f t="shared" si="760"/>
        <v>285-295</v>
      </c>
      <c r="AF2862" s="36" t="str">
        <f t="shared" si="761"/>
        <v>HWS-LTI</v>
      </c>
    </row>
    <row r="2863" spans="5:32" x14ac:dyDescent="0.3">
      <c r="E2863" s="12">
        <v>40996</v>
      </c>
      <c r="F2863" s="16">
        <v>16.86</v>
      </c>
      <c r="G2863" s="16">
        <v>1980.9599761962941</v>
      </c>
      <c r="H2863" s="29">
        <v>1.1843992093404407</v>
      </c>
      <c r="I2863" s="26">
        <v>286.39999999999998</v>
      </c>
      <c r="J2863" s="30">
        <v>7.354685646500593E-2</v>
      </c>
      <c r="K2863" s="31">
        <v>0.19497590787998104</v>
      </c>
      <c r="L2863" s="108">
        <f ca="1">REWS!R2863</f>
        <v>16.759432120315505</v>
      </c>
      <c r="M2863" s="22">
        <f t="shared" si="748"/>
        <v>16.671636925001966</v>
      </c>
      <c r="N2863" s="22">
        <f t="shared" ca="1" si="749"/>
        <v>16.572192608488493</v>
      </c>
      <c r="O2863" s="22">
        <f t="shared" si="750"/>
        <v>1.9347052052207654</v>
      </c>
      <c r="P2863" s="81">
        <f t="shared" ca="1" si="751"/>
        <v>17</v>
      </c>
      <c r="Q2863" s="22">
        <f t="shared" ca="1" si="752"/>
        <v>0.58068593170730065</v>
      </c>
      <c r="R2863" s="3">
        <f ca="1">IF(N2863&gt;'Power Curve'!$C$37,0,INDEX(Ci,$P2863,1)*POWER(1-Q2863,3)+INDEX(Ci,$P2863,2)*3*Q2863*POWER(1-Q2863,2)+INDEX(Ci,$P2863,3)*3*POWER(Q2863,2)*(1-Q2863)+INDEX(Ci,$P2863,4)*POWER(Q2863,3))</f>
        <v>1984.4268408228638</v>
      </c>
      <c r="S2863" s="3">
        <f t="shared" si="753"/>
        <v>1980.9599761962941</v>
      </c>
      <c r="T2863" s="3">
        <f t="shared" ca="1" si="754"/>
        <v>3.4668646265697589</v>
      </c>
      <c r="U2863" s="3">
        <f t="shared" ca="1" si="762"/>
        <v>3.4668646265697589</v>
      </c>
      <c r="W2863" s="34">
        <f t="shared" si="755"/>
        <v>17</v>
      </c>
      <c r="X2863" s="73" t="b">
        <f>COUNTIF('Power Curve'!$D$2:$D$31,W2863)&gt;0</f>
        <v>1</v>
      </c>
      <c r="Y2863" s="73" t="b">
        <f t="shared" si="756"/>
        <v>0</v>
      </c>
      <c r="Z2863" s="73" t="b">
        <f t="shared" si="763"/>
        <v>1</v>
      </c>
      <c r="AA2863" s="34" t="str">
        <f t="shared" si="757"/>
        <v>Outer</v>
      </c>
      <c r="AB2863" s="35" t="str">
        <f t="shared" si="764"/>
        <v>1.9-2.0</v>
      </c>
      <c r="AC2863" s="36" t="str">
        <f t="shared" si="758"/>
        <v>0-1</v>
      </c>
      <c r="AD2863" s="36" t="str">
        <f t="shared" si="759"/>
        <v>Mar</v>
      </c>
      <c r="AE2863" s="35" t="str">
        <f t="shared" si="760"/>
        <v>285-295</v>
      </c>
      <c r="AF2863" s="36" t="str">
        <f t="shared" si="761"/>
        <v>HWS-LTI</v>
      </c>
    </row>
    <row r="2864" spans="5:32" x14ac:dyDescent="0.3">
      <c r="E2864" s="12">
        <v>40996.006944444445</v>
      </c>
      <c r="F2864" s="16">
        <v>15.41</v>
      </c>
      <c r="G2864" s="16">
        <v>1981.6100158691411</v>
      </c>
      <c r="H2864" s="29">
        <v>1.1847289009446378</v>
      </c>
      <c r="I2864" s="26">
        <v>289.60000000000002</v>
      </c>
      <c r="J2864" s="30">
        <v>0.11550940947436729</v>
      </c>
      <c r="K2864" s="31">
        <v>0.18318298005797232</v>
      </c>
      <c r="L2864" s="108">
        <f ca="1">REWS!R2864</f>
        <v>15.415300949005015</v>
      </c>
      <c r="M2864" s="22">
        <f t="shared" si="748"/>
        <v>15.239250342842094</v>
      </c>
      <c r="N2864" s="22">
        <f t="shared" ca="1" si="749"/>
        <v>15.244492554973313</v>
      </c>
      <c r="O2864" s="22">
        <f t="shared" si="750"/>
        <v>1.7133252415356248</v>
      </c>
      <c r="P2864" s="81">
        <f t="shared" ca="1" si="751"/>
        <v>16</v>
      </c>
      <c r="Q2864" s="22">
        <f t="shared" ca="1" si="752"/>
        <v>0.24469954029643731</v>
      </c>
      <c r="R2864" s="3">
        <f ca="1">IF(N2864&gt;'Power Curve'!$C$37,0,INDEX(Ci,$P2864,1)*POWER(1-Q2864,3)+INDEX(Ci,$P2864,2)*3*Q2864*POWER(1-Q2864,2)+INDEX(Ci,$P2864,3)*3*POWER(Q2864,2)*(1-Q2864)+INDEX(Ci,$P2864,4)*POWER(Q2864,3))</f>
        <v>1979.9263535918199</v>
      </c>
      <c r="S2864" s="3">
        <f t="shared" si="753"/>
        <v>1981.6100158691411</v>
      </c>
      <c r="T2864" s="3">
        <f t="shared" ca="1" si="754"/>
        <v>-1.6836622773212184</v>
      </c>
      <c r="U2864" s="3">
        <f t="shared" ca="1" si="762"/>
        <v>1.6836622773212184</v>
      </c>
      <c r="W2864" s="34">
        <f t="shared" si="755"/>
        <v>15</v>
      </c>
      <c r="X2864" s="73" t="b">
        <f>COUNTIF('Power Curve'!$D$2:$D$31,W2864)&gt;0</f>
        <v>1</v>
      </c>
      <c r="Y2864" s="73" t="b">
        <f t="shared" si="756"/>
        <v>0</v>
      </c>
      <c r="Z2864" s="73" t="b">
        <f t="shared" si="763"/>
        <v>1</v>
      </c>
      <c r="AA2864" s="34" t="str">
        <f t="shared" si="757"/>
        <v>Inner</v>
      </c>
      <c r="AB2864" s="35" t="str">
        <f t="shared" si="764"/>
        <v>1.7-1.8</v>
      </c>
      <c r="AC2864" s="36" t="str">
        <f t="shared" si="758"/>
        <v>0-1</v>
      </c>
      <c r="AD2864" s="36" t="str">
        <f t="shared" si="759"/>
        <v>Mar</v>
      </c>
      <c r="AE2864" s="35" t="str">
        <f t="shared" si="760"/>
        <v>285-295</v>
      </c>
      <c r="AF2864" s="36" t="str">
        <f t="shared" si="761"/>
        <v>Inner-TI</v>
      </c>
    </row>
    <row r="2865" spans="5:32" x14ac:dyDescent="0.3">
      <c r="E2865" s="12">
        <v>40996.013888888891</v>
      </c>
      <c r="F2865" s="16">
        <v>14.97</v>
      </c>
      <c r="G2865" s="16">
        <v>1979.589950561528</v>
      </c>
      <c r="H2865" s="29">
        <v>1.1846426537322876</v>
      </c>
      <c r="I2865" s="26">
        <v>289.10000000000002</v>
      </c>
      <c r="J2865" s="30">
        <v>0.12491649966599866</v>
      </c>
      <c r="K2865" s="31">
        <v>0.16794488879222033</v>
      </c>
      <c r="L2865" s="108">
        <f ca="1">REWS!R2865</f>
        <v>14.937062119728076</v>
      </c>
      <c r="M2865" s="22">
        <f t="shared" si="748"/>
        <v>14.803766487511655</v>
      </c>
      <c r="N2865" s="22">
        <f t="shared" ca="1" si="749"/>
        <v>14.771194364055464</v>
      </c>
      <c r="O2865" s="22">
        <f t="shared" si="750"/>
        <v>1.6460198078773824</v>
      </c>
      <c r="P2865" s="81">
        <f t="shared" ca="1" si="751"/>
        <v>15</v>
      </c>
      <c r="Q2865" s="22">
        <f t="shared" ca="1" si="752"/>
        <v>0.7810359971963412</v>
      </c>
      <c r="R2865" s="3">
        <f ca="1">IF(N2865&gt;'Power Curve'!$C$37,0,INDEX(Ci,$P2865,1)*POWER(1-Q2865,3)+INDEX(Ci,$P2865,2)*3*Q2865*POWER(1-Q2865,2)+INDEX(Ci,$P2865,3)*3*POWER(Q2865,2)*(1-Q2865)+INDEX(Ci,$P2865,4)*POWER(Q2865,3))</f>
        <v>1978.2928285844264</v>
      </c>
      <c r="S2865" s="3">
        <f t="shared" si="753"/>
        <v>1979.589950561528</v>
      </c>
      <c r="T2865" s="3">
        <f t="shared" ca="1" si="754"/>
        <v>-1.2971219771015967</v>
      </c>
      <c r="U2865" s="3">
        <f t="shared" ca="1" si="762"/>
        <v>1.2971219771015967</v>
      </c>
      <c r="W2865" s="34">
        <f t="shared" si="755"/>
        <v>15</v>
      </c>
      <c r="X2865" s="73" t="b">
        <f>COUNTIF('Power Curve'!$D$2:$D$31,W2865)&gt;0</f>
        <v>1</v>
      </c>
      <c r="Y2865" s="73" t="b">
        <f t="shared" si="756"/>
        <v>0</v>
      </c>
      <c r="Z2865" s="73" t="b">
        <f t="shared" si="763"/>
        <v>1</v>
      </c>
      <c r="AA2865" s="34" t="str">
        <f t="shared" si="757"/>
        <v>Inner</v>
      </c>
      <c r="AB2865" s="35" t="str">
        <f t="shared" si="764"/>
        <v>1.6-1.7</v>
      </c>
      <c r="AC2865" s="36" t="str">
        <f t="shared" si="758"/>
        <v>0-1</v>
      </c>
      <c r="AD2865" s="36" t="str">
        <f t="shared" si="759"/>
        <v>Mar</v>
      </c>
      <c r="AE2865" s="35" t="str">
        <f t="shared" si="760"/>
        <v>285-295</v>
      </c>
      <c r="AF2865" s="36" t="str">
        <f t="shared" si="761"/>
        <v>Inner-TI</v>
      </c>
    </row>
    <row r="2866" spans="5:32" x14ac:dyDescent="0.3">
      <c r="E2866" s="12">
        <v>40996.020833333336</v>
      </c>
      <c r="F2866" s="16">
        <v>13.39</v>
      </c>
      <c r="G2866" s="16">
        <v>1974.889999389648</v>
      </c>
      <c r="H2866" s="29">
        <v>1.1852616570880299</v>
      </c>
      <c r="I2866" s="26">
        <v>289.7</v>
      </c>
      <c r="J2866" s="30">
        <v>0.13069454817027631</v>
      </c>
      <c r="K2866" s="31">
        <v>0.22085937958386792</v>
      </c>
      <c r="L2866" s="108">
        <f ca="1">REWS!R2866</f>
        <v>13.294985222603913</v>
      </c>
      <c r="M2866" s="22">
        <f t="shared" si="748"/>
        <v>13.243617403757719</v>
      </c>
      <c r="N2866" s="22">
        <f t="shared" ca="1" si="749"/>
        <v>13.149641350020827</v>
      </c>
      <c r="O2866" s="22">
        <f t="shared" si="750"/>
        <v>1.4048937377182702</v>
      </c>
      <c r="P2866" s="81">
        <f t="shared" ca="1" si="751"/>
        <v>14</v>
      </c>
      <c r="Q2866" s="22">
        <f t="shared" ca="1" si="752"/>
        <v>0.16576744883414735</v>
      </c>
      <c r="R2866" s="3">
        <f ca="1">IF(N2866&gt;'Power Curve'!$C$37,0,INDEX(Ci,$P2866,1)*POWER(1-Q2866,3)+INDEX(Ci,$P2866,2)*3*Q2866*POWER(1-Q2866,2)+INDEX(Ci,$P2866,3)*3*POWER(Q2866,2)*(1-Q2866)+INDEX(Ci,$P2866,4)*POWER(Q2866,3))</f>
        <v>1957.7275469727897</v>
      </c>
      <c r="S2866" s="3">
        <f t="shared" si="753"/>
        <v>1974.889999389648</v>
      </c>
      <c r="T2866" s="3">
        <f t="shared" ca="1" si="754"/>
        <v>-17.162452416858287</v>
      </c>
      <c r="U2866" s="3">
        <f t="shared" ca="1" si="762"/>
        <v>17.162452416858287</v>
      </c>
      <c r="W2866" s="34">
        <f t="shared" si="755"/>
        <v>13</v>
      </c>
      <c r="X2866" s="73" t="b">
        <f>COUNTIF('Power Curve'!$D$2:$D$31,W2866)&gt;0</f>
        <v>1</v>
      </c>
      <c r="Y2866" s="73" t="b">
        <f t="shared" si="756"/>
        <v>0</v>
      </c>
      <c r="Z2866" s="73" t="b">
        <f t="shared" si="763"/>
        <v>1</v>
      </c>
      <c r="AA2866" s="34" t="str">
        <f t="shared" si="757"/>
        <v>Inner</v>
      </c>
      <c r="AB2866" s="35" t="str">
        <f t="shared" si="764"/>
        <v>1.4-1.5</v>
      </c>
      <c r="AC2866" s="36" t="str">
        <f t="shared" si="758"/>
        <v>0-1</v>
      </c>
      <c r="AD2866" s="36" t="str">
        <f t="shared" si="759"/>
        <v>Mar</v>
      </c>
      <c r="AE2866" s="35" t="str">
        <f t="shared" si="760"/>
        <v>285-295</v>
      </c>
      <c r="AF2866" s="36" t="str">
        <f t="shared" si="761"/>
        <v>Inner-TI</v>
      </c>
    </row>
    <row r="2867" spans="5:32" x14ac:dyDescent="0.3">
      <c r="E2867" s="12">
        <v>40996.027777777781</v>
      </c>
      <c r="F2867" s="16">
        <v>12.61</v>
      </c>
      <c r="G2867" s="16">
        <v>1969.639968872073</v>
      </c>
      <c r="H2867" s="29">
        <v>1.185218504922638</v>
      </c>
      <c r="I2867" s="26">
        <v>290.7</v>
      </c>
      <c r="J2867" s="30">
        <v>0.14908802537668517</v>
      </c>
      <c r="K2867" s="31">
        <v>0.1872931948301958</v>
      </c>
      <c r="L2867" s="108">
        <f ca="1">REWS!R2867</f>
        <v>12.581869508611399</v>
      </c>
      <c r="M2867" s="22">
        <f t="shared" si="748"/>
        <v>12.471993184453231</v>
      </c>
      <c r="N2867" s="22">
        <f t="shared" ca="1" si="749"/>
        <v>12.444170559800261</v>
      </c>
      <c r="O2867" s="22">
        <f t="shared" si="750"/>
        <v>1.2856367272325793</v>
      </c>
      <c r="P2867" s="81">
        <f t="shared" ca="1" si="751"/>
        <v>13</v>
      </c>
      <c r="Q2867" s="22">
        <f t="shared" ca="1" si="752"/>
        <v>0.43820019932148097</v>
      </c>
      <c r="R2867" s="3">
        <f ca="1">IF(N2867&gt;'Power Curve'!$C$37,0,INDEX(Ci,$P2867,1)*POWER(1-Q2867,3)+INDEX(Ci,$P2867,2)*3*Q2867*POWER(1-Q2867,2)+INDEX(Ci,$P2867,3)*3*POWER(Q2867,2)*(1-Q2867)+INDEX(Ci,$P2867,4)*POWER(Q2867,3))</f>
        <v>1936.6842602999841</v>
      </c>
      <c r="S2867" s="3">
        <f t="shared" si="753"/>
        <v>1969.639968872073</v>
      </c>
      <c r="T2867" s="3">
        <f t="shared" ca="1" si="754"/>
        <v>-32.955708572088952</v>
      </c>
      <c r="U2867" s="3">
        <f t="shared" ca="1" si="762"/>
        <v>32.955708572088952</v>
      </c>
      <c r="W2867" s="34">
        <f t="shared" si="755"/>
        <v>12</v>
      </c>
      <c r="X2867" s="73" t="b">
        <f>COUNTIF('Power Curve'!$D$2:$D$31,W2867)&gt;0</f>
        <v>1</v>
      </c>
      <c r="Y2867" s="73" t="b">
        <f t="shared" si="756"/>
        <v>0</v>
      </c>
      <c r="Z2867" s="73" t="b">
        <f t="shared" si="763"/>
        <v>1</v>
      </c>
      <c r="AA2867" s="34" t="str">
        <f t="shared" si="757"/>
        <v>Outer</v>
      </c>
      <c r="AB2867" s="35" t="str">
        <f t="shared" si="764"/>
        <v>1.2-1.3</v>
      </c>
      <c r="AC2867" s="36" t="str">
        <f t="shared" si="758"/>
        <v>0-1</v>
      </c>
      <c r="AD2867" s="36" t="str">
        <f t="shared" si="759"/>
        <v>Mar</v>
      </c>
      <c r="AE2867" s="35" t="str">
        <f t="shared" si="760"/>
        <v>285-295</v>
      </c>
      <c r="AF2867" s="36" t="str">
        <f t="shared" si="761"/>
        <v>HWS-HTI</v>
      </c>
    </row>
    <row r="2868" spans="5:32" x14ac:dyDescent="0.3">
      <c r="E2868" s="12">
        <v>40996.034722222219</v>
      </c>
      <c r="F2868" s="16">
        <v>11.64</v>
      </c>
      <c r="G2868" s="16">
        <v>1966.1200256347711</v>
      </c>
      <c r="H2868" s="29">
        <v>1.1852616570880299</v>
      </c>
      <c r="I2868" s="26">
        <v>294</v>
      </c>
      <c r="J2868" s="30">
        <v>0.15549828178694158</v>
      </c>
      <c r="K2868" s="31">
        <v>0.13456251975957206</v>
      </c>
      <c r="L2868" s="108">
        <f ca="1">REWS!R2868</f>
        <v>11.594208361540392</v>
      </c>
      <c r="M2868" s="22">
        <f t="shared" si="748"/>
        <v>11.512748811033596</v>
      </c>
      <c r="N2868" s="22">
        <f t="shared" ca="1" si="749"/>
        <v>11.467457777422675</v>
      </c>
      <c r="O2868" s="22">
        <f t="shared" si="750"/>
        <v>1.1373824171198694</v>
      </c>
      <c r="P2868" s="81">
        <f t="shared" ca="1" si="751"/>
        <v>12</v>
      </c>
      <c r="Q2868" s="22">
        <f t="shared" ca="1" si="752"/>
        <v>0.46921396319059916</v>
      </c>
      <c r="R2868" s="3">
        <f ca="1">IF(N2868&gt;'Power Curve'!$C$37,0,INDEX(Ci,$P2868,1)*POWER(1-Q2868,3)+INDEX(Ci,$P2868,2)*3*Q2868*POWER(1-Q2868,2)+INDEX(Ci,$P2868,3)*3*POWER(Q2868,2)*(1-Q2868)+INDEX(Ci,$P2868,4)*POWER(Q2868,3))</f>
        <v>1857.2495926131639</v>
      </c>
      <c r="S2868" s="3">
        <f t="shared" si="753"/>
        <v>1966.1200256347711</v>
      </c>
      <c r="T2868" s="3">
        <f t="shared" ca="1" si="754"/>
        <v>-108.87043302160714</v>
      </c>
      <c r="U2868" s="3">
        <f t="shared" ca="1" si="762"/>
        <v>108.87043302160714</v>
      </c>
      <c r="W2868" s="34">
        <f t="shared" si="755"/>
        <v>12</v>
      </c>
      <c r="X2868" s="73" t="b">
        <f>COUNTIF('Power Curve'!$D$2:$D$31,W2868)&gt;0</f>
        <v>1</v>
      </c>
      <c r="Y2868" s="73" t="b">
        <f t="shared" si="756"/>
        <v>0</v>
      </c>
      <c r="Z2868" s="73" t="b">
        <f t="shared" si="763"/>
        <v>1</v>
      </c>
      <c r="AA2868" s="34" t="str">
        <f t="shared" si="757"/>
        <v>Outer</v>
      </c>
      <c r="AB2868" s="35" t="str">
        <f t="shared" si="764"/>
        <v>1.1-1.2</v>
      </c>
      <c r="AC2868" s="36" t="str">
        <f t="shared" si="758"/>
        <v>0-1</v>
      </c>
      <c r="AD2868" s="36" t="str">
        <f t="shared" si="759"/>
        <v>Mar</v>
      </c>
      <c r="AE2868" s="35" t="str">
        <f t="shared" si="760"/>
        <v>285-295</v>
      </c>
      <c r="AF2868" s="36" t="str">
        <f t="shared" si="761"/>
        <v>HWS-HTI</v>
      </c>
    </row>
    <row r="2869" spans="5:32" x14ac:dyDescent="0.3">
      <c r="E2869" s="12">
        <v>40996.041666666664</v>
      </c>
      <c r="F2869" s="16">
        <v>12.47</v>
      </c>
      <c r="G2869" s="16">
        <v>1971.9999694824269</v>
      </c>
      <c r="H2869" s="29">
        <v>1.1845995350919798</v>
      </c>
      <c r="I2869" s="26">
        <v>291.7</v>
      </c>
      <c r="J2869" s="30">
        <v>0.18043303929430632</v>
      </c>
      <c r="K2869" s="31">
        <v>0.14106401828586138</v>
      </c>
      <c r="L2869" s="108">
        <f ca="1">REWS!R2869</f>
        <v>12.48390910648375</v>
      </c>
      <c r="M2869" s="22">
        <f t="shared" si="748"/>
        <v>12.331377978953601</v>
      </c>
      <c r="N2869" s="22">
        <f t="shared" ca="1" si="749"/>
        <v>12.34513246567378</v>
      </c>
      <c r="O2869" s="22">
        <f t="shared" si="750"/>
        <v>1.2639041939382876</v>
      </c>
      <c r="P2869" s="81">
        <f t="shared" ca="1" si="751"/>
        <v>13</v>
      </c>
      <c r="Q2869" s="22">
        <f t="shared" ca="1" si="752"/>
        <v>0.33624200007037713</v>
      </c>
      <c r="R2869" s="3">
        <f ca="1">IF(N2869&gt;'Power Curve'!$C$37,0,INDEX(Ci,$P2869,1)*POWER(1-Q2869,3)+INDEX(Ci,$P2869,2)*3*Q2869*POWER(1-Q2869,2)+INDEX(Ci,$P2869,3)*3*POWER(Q2869,2)*(1-Q2869)+INDEX(Ci,$P2869,4)*POWER(Q2869,3))</f>
        <v>1932.918162332335</v>
      </c>
      <c r="S2869" s="3">
        <f t="shared" si="753"/>
        <v>1971.9999694824269</v>
      </c>
      <c r="T2869" s="3">
        <f t="shared" ca="1" si="754"/>
        <v>-39.08180715009189</v>
      </c>
      <c r="U2869" s="3">
        <f t="shared" ca="1" si="762"/>
        <v>39.08180715009189</v>
      </c>
      <c r="W2869" s="34">
        <f t="shared" si="755"/>
        <v>12</v>
      </c>
      <c r="X2869" s="73" t="b">
        <f>COUNTIF('Power Curve'!$D$2:$D$31,W2869)&gt;0</f>
        <v>1</v>
      </c>
      <c r="Y2869" s="73" t="b">
        <f t="shared" si="756"/>
        <v>0</v>
      </c>
      <c r="Z2869" s="73" t="b">
        <f t="shared" si="763"/>
        <v>1</v>
      </c>
      <c r="AA2869" s="34" t="str">
        <f t="shared" si="757"/>
        <v>Outer</v>
      </c>
      <c r="AB2869" s="35" t="str">
        <f t="shared" si="764"/>
        <v>1.2-1.3</v>
      </c>
      <c r="AC2869" s="36" t="str">
        <f t="shared" si="758"/>
        <v>1-2</v>
      </c>
      <c r="AD2869" s="36" t="str">
        <f t="shared" si="759"/>
        <v>Mar</v>
      </c>
      <c r="AE2869" s="35" t="str">
        <f t="shared" si="760"/>
        <v>285-295</v>
      </c>
      <c r="AF2869" s="36" t="str">
        <f t="shared" si="761"/>
        <v>HWS-HTI</v>
      </c>
    </row>
    <row r="2870" spans="5:32" x14ac:dyDescent="0.3">
      <c r="E2870" s="12">
        <v>40996.048611111109</v>
      </c>
      <c r="F2870" s="16">
        <v>13.02</v>
      </c>
      <c r="G2870" s="16">
        <v>1900.519973754888</v>
      </c>
      <c r="H2870" s="29">
        <v>1.184196338186005</v>
      </c>
      <c r="I2870" s="26">
        <v>290.89999999999998</v>
      </c>
      <c r="J2870" s="30">
        <v>0.16129032258064518</v>
      </c>
      <c r="K2870" s="31">
        <v>0.19312867864846398</v>
      </c>
      <c r="L2870" s="108">
        <f ca="1">REWS!R2870</f>
        <v>12.901839019298524</v>
      </c>
      <c r="M2870" s="22">
        <f t="shared" si="748"/>
        <v>12.873803005010073</v>
      </c>
      <c r="N2870" s="22">
        <f t="shared" ca="1" si="749"/>
        <v>12.756968812350349</v>
      </c>
      <c r="O2870" s="22">
        <f t="shared" si="750"/>
        <v>1.3477377302656268</v>
      </c>
      <c r="P2870" s="81">
        <f t="shared" ca="1" si="751"/>
        <v>13</v>
      </c>
      <c r="Q2870" s="22">
        <f t="shared" ca="1" si="752"/>
        <v>0.76022120386716086</v>
      </c>
      <c r="R2870" s="3">
        <f ca="1">IF(N2870&gt;'Power Curve'!$C$37,0,INDEX(Ci,$P2870,1)*POWER(1-Q2870,3)+INDEX(Ci,$P2870,2)*3*Q2870*POWER(1-Q2870,2)+INDEX(Ci,$P2870,3)*3*POWER(Q2870,2)*(1-Q2870)+INDEX(Ci,$P2870,4)*POWER(Q2870,3))</f>
        <v>1946.6482480512184</v>
      </c>
      <c r="S2870" s="3">
        <f t="shared" si="753"/>
        <v>1900.519973754888</v>
      </c>
      <c r="T2870" s="3">
        <f t="shared" ca="1" si="754"/>
        <v>46.128274296330346</v>
      </c>
      <c r="U2870" s="3">
        <f t="shared" ca="1" si="762"/>
        <v>46.128274296330346</v>
      </c>
      <c r="W2870" s="34">
        <f t="shared" si="755"/>
        <v>13</v>
      </c>
      <c r="X2870" s="73" t="b">
        <f>COUNTIF('Power Curve'!$D$2:$D$31,W2870)&gt;0</f>
        <v>1</v>
      </c>
      <c r="Y2870" s="73" t="b">
        <f t="shared" si="756"/>
        <v>0</v>
      </c>
      <c r="Z2870" s="73" t="b">
        <f t="shared" si="763"/>
        <v>1</v>
      </c>
      <c r="AA2870" s="34" t="str">
        <f t="shared" si="757"/>
        <v>Outer</v>
      </c>
      <c r="AB2870" s="35" t="str">
        <f t="shared" si="764"/>
        <v>1.3-1.4</v>
      </c>
      <c r="AC2870" s="36" t="str">
        <f t="shared" si="758"/>
        <v>1-2</v>
      </c>
      <c r="AD2870" s="36" t="str">
        <f t="shared" si="759"/>
        <v>Mar</v>
      </c>
      <c r="AE2870" s="35" t="str">
        <f t="shared" si="760"/>
        <v>285-295</v>
      </c>
      <c r="AF2870" s="36" t="str">
        <f t="shared" si="761"/>
        <v>HWS-HTI</v>
      </c>
    </row>
    <row r="2871" spans="5:32" x14ac:dyDescent="0.3">
      <c r="E2871" s="12">
        <v>40996.055555555555</v>
      </c>
      <c r="F2871" s="16">
        <v>13.63</v>
      </c>
      <c r="G2871" s="16">
        <v>1963.6199798584009</v>
      </c>
      <c r="H2871" s="29">
        <v>1.1836639697341866</v>
      </c>
      <c r="I2871" s="26">
        <v>289.3</v>
      </c>
      <c r="J2871" s="30">
        <v>0.12839325018341893</v>
      </c>
      <c r="K2871" s="31">
        <v>0.22746507587053591</v>
      </c>
      <c r="L2871" s="108">
        <f ca="1">REWS!R2871</f>
        <v>13.705403336070058</v>
      </c>
      <c r="M2871" s="22">
        <f t="shared" si="748"/>
        <v>13.474933656349576</v>
      </c>
      <c r="N2871" s="22">
        <f t="shared" ca="1" si="749"/>
        <v>13.549479140649755</v>
      </c>
      <c r="O2871" s="22">
        <f t="shared" si="750"/>
        <v>1.4406444102227216</v>
      </c>
      <c r="P2871" s="81">
        <f t="shared" ca="1" si="751"/>
        <v>14</v>
      </c>
      <c r="Q2871" s="22">
        <f t="shared" ca="1" si="752"/>
        <v>0.58063757450915587</v>
      </c>
      <c r="R2871" s="3">
        <f ca="1">IF(N2871&gt;'Power Curve'!$C$37,0,INDEX(Ci,$P2871,1)*POWER(1-Q2871,3)+INDEX(Ci,$P2871,2)*3*Q2871*POWER(1-Q2871,2)+INDEX(Ci,$P2871,3)*3*POWER(Q2871,2)*(1-Q2871)+INDEX(Ci,$P2871,4)*POWER(Q2871,3))</f>
        <v>1968.4268012684315</v>
      </c>
      <c r="S2871" s="3">
        <f t="shared" si="753"/>
        <v>1963.6199798584009</v>
      </c>
      <c r="T2871" s="3">
        <f t="shared" ca="1" si="754"/>
        <v>4.8068214100305795</v>
      </c>
      <c r="U2871" s="3">
        <f t="shared" ca="1" si="762"/>
        <v>4.8068214100305795</v>
      </c>
      <c r="W2871" s="34">
        <f t="shared" si="755"/>
        <v>13</v>
      </c>
      <c r="X2871" s="73" t="b">
        <f>COUNTIF('Power Curve'!$D$2:$D$31,W2871)&gt;0</f>
        <v>1</v>
      </c>
      <c r="Y2871" s="73" t="b">
        <f t="shared" si="756"/>
        <v>0</v>
      </c>
      <c r="Z2871" s="73" t="b">
        <f t="shared" si="763"/>
        <v>1</v>
      </c>
      <c r="AA2871" s="34" t="str">
        <f t="shared" si="757"/>
        <v>Inner</v>
      </c>
      <c r="AB2871" s="35" t="str">
        <f t="shared" si="764"/>
        <v>1.4-1.5</v>
      </c>
      <c r="AC2871" s="36" t="str">
        <f t="shared" si="758"/>
        <v>1-2</v>
      </c>
      <c r="AD2871" s="36" t="str">
        <f t="shared" si="759"/>
        <v>Mar</v>
      </c>
      <c r="AE2871" s="35" t="str">
        <f t="shared" si="760"/>
        <v>285-295</v>
      </c>
      <c r="AF2871" s="36" t="str">
        <f t="shared" si="761"/>
        <v>Inner-TI</v>
      </c>
    </row>
    <row r="2872" spans="5:32" x14ac:dyDescent="0.3">
      <c r="E2872" s="12">
        <v>40996.0625</v>
      </c>
      <c r="F2872" s="16">
        <v>13.93</v>
      </c>
      <c r="G2872" s="16">
        <v>1981.0300445556691</v>
      </c>
      <c r="H2872" s="29">
        <v>1.1831317944561812</v>
      </c>
      <c r="I2872" s="26">
        <v>285.7</v>
      </c>
      <c r="J2872" s="30">
        <v>9.2605886575735832E-2</v>
      </c>
      <c r="K2872" s="31">
        <v>0.17243118030825652</v>
      </c>
      <c r="L2872" s="108">
        <f ca="1">REWS!R2872</f>
        <v>13.91148139350738</v>
      </c>
      <c r="M2872" s="22">
        <f t="shared" si="748"/>
        <v>13.769456402923765</v>
      </c>
      <c r="N2872" s="22">
        <f t="shared" ca="1" si="749"/>
        <v>13.751151223832379</v>
      </c>
      <c r="O2872" s="22">
        <f t="shared" si="750"/>
        <v>1.4861638501233148</v>
      </c>
      <c r="P2872" s="81">
        <f t="shared" ca="1" si="751"/>
        <v>14</v>
      </c>
      <c r="Q2872" s="22">
        <f t="shared" ca="1" si="752"/>
        <v>0.78989173821266734</v>
      </c>
      <c r="R2872" s="3">
        <f ca="1">IF(N2872&gt;'Power Curve'!$C$37,0,INDEX(Ci,$P2872,1)*POWER(1-Q2872,3)+INDEX(Ci,$P2872,2)*3*Q2872*POWER(1-Q2872,2)+INDEX(Ci,$P2872,3)*3*POWER(Q2872,2)*(1-Q2872)+INDEX(Ci,$P2872,4)*POWER(Q2872,3))</f>
        <v>1972.4489960783458</v>
      </c>
      <c r="S2872" s="3">
        <f t="shared" si="753"/>
        <v>1981.0300445556691</v>
      </c>
      <c r="T2872" s="3">
        <f t="shared" ca="1" si="754"/>
        <v>-8.5810484773232929</v>
      </c>
      <c r="U2872" s="3">
        <f t="shared" ca="1" si="762"/>
        <v>8.5810484773232929</v>
      </c>
      <c r="W2872" s="34">
        <f t="shared" si="755"/>
        <v>14</v>
      </c>
      <c r="X2872" s="73" t="b">
        <f>COUNTIF('Power Curve'!$D$2:$D$31,W2872)&gt;0</f>
        <v>1</v>
      </c>
      <c r="Y2872" s="73" t="b">
        <f t="shared" si="756"/>
        <v>0</v>
      </c>
      <c r="Z2872" s="73" t="b">
        <f t="shared" si="763"/>
        <v>1</v>
      </c>
      <c r="AA2872" s="34" t="str">
        <f t="shared" si="757"/>
        <v>Outer</v>
      </c>
      <c r="AB2872" s="35" t="str">
        <f t="shared" si="764"/>
        <v>1.4-1.5</v>
      </c>
      <c r="AC2872" s="36" t="str">
        <f t="shared" si="758"/>
        <v>1-2</v>
      </c>
      <c r="AD2872" s="36" t="str">
        <f t="shared" si="759"/>
        <v>Mar</v>
      </c>
      <c r="AE2872" s="35" t="str">
        <f t="shared" si="760"/>
        <v>285-295</v>
      </c>
      <c r="AF2872" s="36" t="str">
        <f t="shared" si="761"/>
        <v>HWS-LTI</v>
      </c>
    </row>
    <row r="2873" spans="5:32" x14ac:dyDescent="0.3">
      <c r="E2873" s="12">
        <v>40996.069444444445</v>
      </c>
      <c r="F2873" s="16">
        <v>12.35</v>
      </c>
      <c r="G2873" s="16">
        <v>1919.830017089844</v>
      </c>
      <c r="H2873" s="29">
        <v>1.1834055933688119</v>
      </c>
      <c r="I2873" s="26">
        <v>288.8</v>
      </c>
      <c r="J2873" s="30">
        <v>0.11659919028340081</v>
      </c>
      <c r="K2873" s="31">
        <v>0.14195599721381194</v>
      </c>
      <c r="L2873" s="108">
        <f ca="1">REWS!R2873</f>
        <v>12.328465134654069</v>
      </c>
      <c r="M2873" s="22">
        <f t="shared" si="748"/>
        <v>12.208607564031244</v>
      </c>
      <c r="N2873" s="22">
        <f t="shared" ca="1" si="749"/>
        <v>12.187319246626165</v>
      </c>
      <c r="O2873" s="22">
        <f t="shared" si="750"/>
        <v>1.2449296305518178</v>
      </c>
      <c r="P2873" s="81">
        <f t="shared" ca="1" si="751"/>
        <v>13</v>
      </c>
      <c r="Q2873" s="22">
        <f t="shared" ca="1" si="752"/>
        <v>0.17377571097190259</v>
      </c>
      <c r="R2873" s="3">
        <f ca="1">IF(N2873&gt;'Power Curve'!$C$37,0,INDEX(Ci,$P2873,1)*POWER(1-Q2873,3)+INDEX(Ci,$P2873,2)*3*Q2873*POWER(1-Q2873,2)+INDEX(Ci,$P2873,3)*3*POWER(Q2873,2)*(1-Q2873)+INDEX(Ci,$P2873,4)*POWER(Q2873,3))</f>
        <v>1926.0231150530637</v>
      </c>
      <c r="S2873" s="3">
        <f t="shared" si="753"/>
        <v>1919.830017089844</v>
      </c>
      <c r="T2873" s="3">
        <f t="shared" ca="1" si="754"/>
        <v>6.1930979632197705</v>
      </c>
      <c r="U2873" s="3">
        <f t="shared" ca="1" si="762"/>
        <v>6.1930979632197705</v>
      </c>
      <c r="W2873" s="34">
        <f t="shared" si="755"/>
        <v>12</v>
      </c>
      <c r="X2873" s="73" t="b">
        <f>COUNTIF('Power Curve'!$D$2:$D$31,W2873)&gt;0</f>
        <v>1</v>
      </c>
      <c r="Y2873" s="73" t="b">
        <f t="shared" si="756"/>
        <v>0</v>
      </c>
      <c r="Z2873" s="73" t="b">
        <f t="shared" si="763"/>
        <v>1</v>
      </c>
      <c r="AA2873" s="34" t="str">
        <f t="shared" si="757"/>
        <v>Inner</v>
      </c>
      <c r="AB2873" s="35" t="str">
        <f t="shared" si="764"/>
        <v>1.2-1.3</v>
      </c>
      <c r="AC2873" s="36" t="str">
        <f t="shared" si="758"/>
        <v>1-2</v>
      </c>
      <c r="AD2873" s="36" t="str">
        <f t="shared" si="759"/>
        <v>Mar</v>
      </c>
      <c r="AE2873" s="35" t="str">
        <f t="shared" si="760"/>
        <v>285-295</v>
      </c>
      <c r="AF2873" s="36" t="str">
        <f t="shared" si="761"/>
        <v>Inner-TI</v>
      </c>
    </row>
    <row r="2874" spans="5:32" x14ac:dyDescent="0.3">
      <c r="E2874" s="12">
        <v>40996.076388888891</v>
      </c>
      <c r="F2874" s="16">
        <v>10.93</v>
      </c>
      <c r="G2874" s="16">
        <v>1659.6799621582061</v>
      </c>
      <c r="H2874" s="29">
        <v>1.1837501200919847</v>
      </c>
      <c r="I2874" s="26">
        <v>283.39999999999998</v>
      </c>
      <c r="J2874" s="30">
        <v>0.12717291857273558</v>
      </c>
      <c r="K2874" s="31">
        <v>0.20911236058394761</v>
      </c>
      <c r="L2874" s="108">
        <f ca="1">REWS!R2874</f>
        <v>10.899275676787621</v>
      </c>
      <c r="M2874" s="22">
        <f t="shared" si="748"/>
        <v>10.805913275972442</v>
      </c>
      <c r="N2874" s="22">
        <f t="shared" ca="1" si="749"/>
        <v>10.775537761599532</v>
      </c>
      <c r="O2874" s="22">
        <f t="shared" si="750"/>
        <v>1.0281387066354744</v>
      </c>
      <c r="P2874" s="81">
        <f t="shared" ca="1" si="751"/>
        <v>11</v>
      </c>
      <c r="Q2874" s="22">
        <f t="shared" ca="1" si="752"/>
        <v>0.80125838732619181</v>
      </c>
      <c r="R2874" s="3">
        <f ca="1">IF(N2874&gt;'Power Curve'!$C$37,0,INDEX(Ci,$P2874,1)*POWER(1-Q2874,3)+INDEX(Ci,$P2874,2)*3*Q2874*POWER(1-Q2874,2)+INDEX(Ci,$P2874,3)*3*POWER(Q2874,2)*(1-Q2874)+INDEX(Ci,$P2874,4)*POWER(Q2874,3))</f>
        <v>1735.9569022863616</v>
      </c>
      <c r="S2874" s="3">
        <f t="shared" si="753"/>
        <v>1659.6799621582061</v>
      </c>
      <c r="T2874" s="3">
        <f t="shared" ca="1" si="754"/>
        <v>76.276940128155502</v>
      </c>
      <c r="U2874" s="3">
        <f t="shared" ca="1" si="762"/>
        <v>76.276940128155502</v>
      </c>
      <c r="W2874" s="34">
        <f t="shared" si="755"/>
        <v>11</v>
      </c>
      <c r="X2874" s="73" t="b">
        <f>COUNTIF('Power Curve'!$D$2:$D$31,W2874)&gt;0</f>
        <v>1</v>
      </c>
      <c r="Y2874" s="73" t="b">
        <f t="shared" si="756"/>
        <v>0</v>
      </c>
      <c r="Z2874" s="73" t="b">
        <f t="shared" si="763"/>
        <v>1</v>
      </c>
      <c r="AA2874" s="34" t="str">
        <f t="shared" si="757"/>
        <v>Inner</v>
      </c>
      <c r="AB2874" s="35" t="str">
        <f t="shared" si="764"/>
        <v>1.0-1.1</v>
      </c>
      <c r="AC2874" s="36" t="str">
        <f t="shared" si="758"/>
        <v>1-2</v>
      </c>
      <c r="AD2874" s="36" t="str">
        <f t="shared" si="759"/>
        <v>Mar</v>
      </c>
      <c r="AE2874" s="35" t="str">
        <f t="shared" si="760"/>
        <v>275-285</v>
      </c>
      <c r="AF2874" s="36" t="str">
        <f t="shared" si="761"/>
        <v>Inner-TI</v>
      </c>
    </row>
    <row r="2875" spans="5:32" x14ac:dyDescent="0.3">
      <c r="E2875" s="12">
        <v>40996.083333333336</v>
      </c>
      <c r="F2875" s="16">
        <v>10.58</v>
      </c>
      <c r="G2875" s="16">
        <v>1783.0300140380859</v>
      </c>
      <c r="H2875" s="29">
        <v>1.1836485587459065</v>
      </c>
      <c r="I2875" s="26">
        <v>276.60000000000002</v>
      </c>
      <c r="J2875" s="30">
        <v>9.5463137996219277E-2</v>
      </c>
      <c r="K2875" s="31">
        <v>0.25122487306343172</v>
      </c>
      <c r="L2875" s="108">
        <f ca="1">REWS!R2875</f>
        <v>10.652365738848355</v>
      </c>
      <c r="M2875" s="22">
        <f t="shared" si="748"/>
        <v>10.45958762751142</v>
      </c>
      <c r="N2875" s="22">
        <f t="shared" ca="1" si="749"/>
        <v>10.531129762361511</v>
      </c>
      <c r="O2875" s="22">
        <f t="shared" si="750"/>
        <v>0.97461296125748764</v>
      </c>
      <c r="P2875" s="81">
        <f t="shared" ca="1" si="751"/>
        <v>11</v>
      </c>
      <c r="Q2875" s="22">
        <f t="shared" ca="1" si="752"/>
        <v>0.56405901706713657</v>
      </c>
      <c r="R2875" s="3">
        <f ca="1">IF(N2875&gt;'Power Curve'!$C$37,0,INDEX(Ci,$P2875,1)*POWER(1-Q2875,3)+INDEX(Ci,$P2875,2)*3*Q2875*POWER(1-Q2875,2)+INDEX(Ci,$P2875,3)*3*POWER(Q2875,2)*(1-Q2875)+INDEX(Ci,$P2875,4)*POWER(Q2875,3))</f>
        <v>1678.853999586021</v>
      </c>
      <c r="S2875" s="3">
        <f t="shared" si="753"/>
        <v>1783.0300140380859</v>
      </c>
      <c r="T2875" s="3">
        <f t="shared" ca="1" si="754"/>
        <v>-104.17601445206492</v>
      </c>
      <c r="U2875" s="3">
        <f t="shared" ca="1" si="762"/>
        <v>104.17601445206492</v>
      </c>
      <c r="W2875" s="34">
        <f t="shared" si="755"/>
        <v>10</v>
      </c>
      <c r="X2875" s="73" t="b">
        <f>COUNTIF('Power Curve'!$D$2:$D$31,W2875)&gt;0</f>
        <v>1</v>
      </c>
      <c r="Y2875" s="73" t="b">
        <f t="shared" si="756"/>
        <v>0</v>
      </c>
      <c r="Z2875" s="73" t="b">
        <f t="shared" si="763"/>
        <v>1</v>
      </c>
      <c r="AA2875" s="34" t="str">
        <f t="shared" si="757"/>
        <v>Outer</v>
      </c>
      <c r="AB2875" s="35" t="str">
        <f t="shared" si="764"/>
        <v>0.9-1.0</v>
      </c>
      <c r="AC2875" s="36" t="str">
        <f t="shared" si="758"/>
        <v>2-3</v>
      </c>
      <c r="AD2875" s="36" t="str">
        <f t="shared" si="759"/>
        <v>Mar</v>
      </c>
      <c r="AE2875" s="35" t="str">
        <f t="shared" si="760"/>
        <v>275-285</v>
      </c>
      <c r="AF2875" s="36" t="str">
        <f t="shared" si="761"/>
        <v>HWS-LTI</v>
      </c>
    </row>
    <row r="2876" spans="5:32" x14ac:dyDescent="0.3">
      <c r="E2876" s="12">
        <v>40996.090277777781</v>
      </c>
      <c r="F2876" s="16">
        <v>11.22</v>
      </c>
      <c r="G2876" s="16">
        <v>1823.2700042724609</v>
      </c>
      <c r="H2876" s="29">
        <v>1.1829440552982671</v>
      </c>
      <c r="I2876" s="26">
        <v>277.89999999999998</v>
      </c>
      <c r="J2876" s="30">
        <v>0.12655971479500891</v>
      </c>
      <c r="K2876" s="31">
        <v>0.26205116860609107</v>
      </c>
      <c r="L2876" s="108">
        <f ca="1">REWS!R2876</f>
        <v>11.158768505737589</v>
      </c>
      <c r="M2876" s="22">
        <f t="shared" si="748"/>
        <v>11.09010256650247</v>
      </c>
      <c r="N2876" s="22">
        <f t="shared" ca="1" si="749"/>
        <v>11.029579968314382</v>
      </c>
      <c r="O2876" s="22">
        <f t="shared" si="750"/>
        <v>1.0720610775937227</v>
      </c>
      <c r="P2876" s="81">
        <f t="shared" ca="1" si="751"/>
        <v>12</v>
      </c>
      <c r="Q2876" s="22">
        <f t="shared" ca="1" si="752"/>
        <v>4.744814025512227E-2</v>
      </c>
      <c r="R2876" s="3">
        <f ca="1">IF(N2876&gt;'Power Curve'!$C$37,0,INDEX(Ci,$P2876,1)*POWER(1-Q2876,3)+INDEX(Ci,$P2876,2)*3*Q2876*POWER(1-Q2876,2)+INDEX(Ci,$P2876,3)*3*POWER(Q2876,2)*(1-Q2876)+INDEX(Ci,$P2876,4)*POWER(Q2876,3))</f>
        <v>1784.7717964782753</v>
      </c>
      <c r="S2876" s="3">
        <f t="shared" si="753"/>
        <v>1823.2700042724609</v>
      </c>
      <c r="T2876" s="3">
        <f t="shared" ca="1" si="754"/>
        <v>-38.498207794185646</v>
      </c>
      <c r="U2876" s="3">
        <f t="shared" ca="1" si="762"/>
        <v>38.498207794185646</v>
      </c>
      <c r="W2876" s="34">
        <f t="shared" si="755"/>
        <v>11</v>
      </c>
      <c r="X2876" s="73" t="b">
        <f>COUNTIF('Power Curve'!$D$2:$D$31,W2876)&gt;0</f>
        <v>1</v>
      </c>
      <c r="Y2876" s="73" t="b">
        <f t="shared" si="756"/>
        <v>0</v>
      </c>
      <c r="Z2876" s="73" t="b">
        <f t="shared" si="763"/>
        <v>1</v>
      </c>
      <c r="AA2876" s="34" t="str">
        <f t="shared" si="757"/>
        <v>Inner</v>
      </c>
      <c r="AB2876" s="35" t="str">
        <f t="shared" si="764"/>
        <v>1.0-1.1</v>
      </c>
      <c r="AC2876" s="36" t="str">
        <f t="shared" si="758"/>
        <v>2-3</v>
      </c>
      <c r="AD2876" s="36" t="str">
        <f t="shared" si="759"/>
        <v>Mar</v>
      </c>
      <c r="AE2876" s="35" t="str">
        <f t="shared" si="760"/>
        <v>275-285</v>
      </c>
      <c r="AF2876" s="36" t="str">
        <f t="shared" si="761"/>
        <v>Inner-TI</v>
      </c>
    </row>
    <row r="2877" spans="5:32" x14ac:dyDescent="0.3">
      <c r="E2877" s="12">
        <v>40996.097222222219</v>
      </c>
      <c r="F2877" s="16">
        <v>11.27</v>
      </c>
      <c r="G2877" s="16">
        <v>1873.9200592041041</v>
      </c>
      <c r="H2877" s="29">
        <v>1.1823417630780033</v>
      </c>
      <c r="I2877" s="26">
        <v>280.5</v>
      </c>
      <c r="J2877" s="30">
        <v>0.13664596273291926</v>
      </c>
      <c r="K2877" s="31">
        <v>0.13664960630601625</v>
      </c>
      <c r="L2877" s="108">
        <f ca="1">REWS!R2877</f>
        <v>11.396590090115071</v>
      </c>
      <c r="M2877" s="22">
        <f t="shared" si="748"/>
        <v>11.137632828913524</v>
      </c>
      <c r="N2877" s="22">
        <f t="shared" ca="1" si="749"/>
        <v>11.262736106950856</v>
      </c>
      <c r="O2877" s="22">
        <f t="shared" si="750"/>
        <v>1.0794070328669412</v>
      </c>
      <c r="P2877" s="81">
        <f t="shared" ca="1" si="751"/>
        <v>12</v>
      </c>
      <c r="Q2877" s="22">
        <f t="shared" ca="1" si="752"/>
        <v>0.27202515383963655</v>
      </c>
      <c r="R2877" s="3">
        <f ca="1">IF(N2877&gt;'Power Curve'!$C$37,0,INDEX(Ci,$P2877,1)*POWER(1-Q2877,3)+INDEX(Ci,$P2877,2)*3*Q2877*POWER(1-Q2877,2)+INDEX(Ci,$P2877,3)*3*POWER(Q2877,2)*(1-Q2877)+INDEX(Ci,$P2877,4)*POWER(Q2877,3))</f>
        <v>1824.8430720333454</v>
      </c>
      <c r="S2877" s="3">
        <f t="shared" si="753"/>
        <v>1873.9200592041041</v>
      </c>
      <c r="T2877" s="3">
        <f t="shared" ca="1" si="754"/>
        <v>-49.076987170758684</v>
      </c>
      <c r="U2877" s="3">
        <f t="shared" ca="1" si="762"/>
        <v>49.076987170758684</v>
      </c>
      <c r="W2877" s="34">
        <f t="shared" si="755"/>
        <v>11</v>
      </c>
      <c r="X2877" s="73" t="b">
        <f>COUNTIF('Power Curve'!$D$2:$D$31,W2877)&gt;0</f>
        <v>1</v>
      </c>
      <c r="Y2877" s="73" t="b">
        <f t="shared" si="756"/>
        <v>0</v>
      </c>
      <c r="Z2877" s="73" t="b">
        <f t="shared" si="763"/>
        <v>1</v>
      </c>
      <c r="AA2877" s="34" t="str">
        <f t="shared" si="757"/>
        <v>Inner</v>
      </c>
      <c r="AB2877" s="35" t="str">
        <f t="shared" si="764"/>
        <v>1.0-1.1</v>
      </c>
      <c r="AC2877" s="36" t="str">
        <f t="shared" si="758"/>
        <v>2-3</v>
      </c>
      <c r="AD2877" s="36" t="str">
        <f t="shared" si="759"/>
        <v>Mar</v>
      </c>
      <c r="AE2877" s="35" t="str">
        <f t="shared" si="760"/>
        <v>275-285</v>
      </c>
      <c r="AF2877" s="36" t="str">
        <f t="shared" si="761"/>
        <v>Inner-TI</v>
      </c>
    </row>
    <row r="2878" spans="5:32" x14ac:dyDescent="0.3">
      <c r="E2878" s="12">
        <v>40996.104166666664</v>
      </c>
      <c r="F2878" s="16">
        <v>10.56</v>
      </c>
      <c r="G2878" s="16">
        <v>1499.020034790042</v>
      </c>
      <c r="H2878" s="29">
        <v>1.1822557715411937</v>
      </c>
      <c r="I2878" s="26">
        <v>280.2</v>
      </c>
      <c r="J2878" s="30">
        <v>0.14488636363636362</v>
      </c>
      <c r="K2878" s="31">
        <v>0.23435433008917184</v>
      </c>
      <c r="L2878" s="108">
        <f ca="1">REWS!R2878</f>
        <v>10.4256599570144</v>
      </c>
      <c r="M2878" s="22">
        <f t="shared" si="748"/>
        <v>10.435718834891633</v>
      </c>
      <c r="N2878" s="22">
        <f t="shared" ca="1" si="749"/>
        <v>10.302959846552145</v>
      </c>
      <c r="O2878" s="22">
        <f t="shared" si="750"/>
        <v>0.97092396241514389</v>
      </c>
      <c r="P2878" s="81">
        <f t="shared" ca="1" si="751"/>
        <v>11</v>
      </c>
      <c r="Q2878" s="22">
        <f t="shared" ca="1" si="752"/>
        <v>0.3426188002543647</v>
      </c>
      <c r="R2878" s="3">
        <f ca="1">IF(N2878&gt;'Power Curve'!$C$37,0,INDEX(Ci,$P2878,1)*POWER(1-Q2878,3)+INDEX(Ci,$P2878,2)*3*Q2878*POWER(1-Q2878,2)+INDEX(Ci,$P2878,3)*3*POWER(Q2878,2)*(1-Q2878)+INDEX(Ci,$P2878,4)*POWER(Q2878,3))</f>
        <v>1618.8936048974024</v>
      </c>
      <c r="S2878" s="3">
        <f t="shared" si="753"/>
        <v>1499.020034790042</v>
      </c>
      <c r="T2878" s="3">
        <f t="shared" ca="1" si="754"/>
        <v>119.87357010736037</v>
      </c>
      <c r="U2878" s="3">
        <f t="shared" ca="1" si="762"/>
        <v>119.87357010736037</v>
      </c>
      <c r="W2878" s="34">
        <f t="shared" si="755"/>
        <v>10</v>
      </c>
      <c r="X2878" s="73" t="b">
        <f>COUNTIF('Power Curve'!$D$2:$D$31,W2878)&gt;0</f>
        <v>1</v>
      </c>
      <c r="Y2878" s="73" t="b">
        <f t="shared" si="756"/>
        <v>0</v>
      </c>
      <c r="Z2878" s="73" t="b">
        <f t="shared" si="763"/>
        <v>1</v>
      </c>
      <c r="AA2878" s="34" t="str">
        <f t="shared" si="757"/>
        <v>Outer</v>
      </c>
      <c r="AB2878" s="35" t="str">
        <f t="shared" si="764"/>
        <v>0.9-1.0</v>
      </c>
      <c r="AC2878" s="36" t="str">
        <f t="shared" si="758"/>
        <v>2-3</v>
      </c>
      <c r="AD2878" s="36" t="str">
        <f t="shared" si="759"/>
        <v>Mar</v>
      </c>
      <c r="AE2878" s="35" t="str">
        <f t="shared" si="760"/>
        <v>275-285</v>
      </c>
      <c r="AF2878" s="36" t="str">
        <f t="shared" si="761"/>
        <v>HWS-HTI</v>
      </c>
    </row>
    <row r="2879" spans="5:32" x14ac:dyDescent="0.3">
      <c r="E2879" s="12">
        <v>40996.111111111109</v>
      </c>
      <c r="F2879" s="16">
        <v>9.9700000000000006</v>
      </c>
      <c r="G2879" s="16">
        <v>1576.520019531253</v>
      </c>
      <c r="H2879" s="29">
        <v>1.1820250361122713</v>
      </c>
      <c r="I2879" s="26">
        <v>281.39999999999998</v>
      </c>
      <c r="J2879" s="30">
        <v>0.1424272818455366</v>
      </c>
      <c r="K2879" s="31">
        <v>0.1685194692883791</v>
      </c>
      <c r="L2879" s="108">
        <f ca="1">REWS!R2879</f>
        <v>9.8679828944586632</v>
      </c>
      <c r="M2879" s="22">
        <f t="shared" si="748"/>
        <v>9.8520215662267052</v>
      </c>
      <c r="N2879" s="22">
        <f t="shared" ca="1" si="749"/>
        <v>9.7512116641286823</v>
      </c>
      <c r="O2879" s="22">
        <f t="shared" si="750"/>
        <v>0.88071166794830347</v>
      </c>
      <c r="P2879" s="81">
        <f t="shared" ca="1" si="751"/>
        <v>10</v>
      </c>
      <c r="Q2879" s="22">
        <f t="shared" ca="1" si="752"/>
        <v>0.78877671230751334</v>
      </c>
      <c r="R2879" s="3">
        <f ca="1">IF(N2879&gt;'Power Curve'!$C$37,0,INDEX(Ci,$P2879,1)*POWER(1-Q2879,3)+INDEX(Ci,$P2879,2)*3*Q2879*POWER(1-Q2879,2)+INDEX(Ci,$P2879,3)*3*POWER(Q2879,2)*(1-Q2879)+INDEX(Ci,$P2879,4)*POWER(Q2879,3))</f>
        <v>1457.2478515702833</v>
      </c>
      <c r="S2879" s="3">
        <f t="shared" si="753"/>
        <v>1576.520019531253</v>
      </c>
      <c r="T2879" s="3">
        <f t="shared" ca="1" si="754"/>
        <v>-119.27216796096968</v>
      </c>
      <c r="U2879" s="3">
        <f t="shared" ca="1" si="762"/>
        <v>119.27216796096968</v>
      </c>
      <c r="W2879" s="34">
        <f t="shared" si="755"/>
        <v>10</v>
      </c>
      <c r="X2879" s="73" t="b">
        <f>COUNTIF('Power Curve'!$D$2:$D$31,W2879)&gt;0</f>
        <v>1</v>
      </c>
      <c r="Y2879" s="73" t="b">
        <f t="shared" si="756"/>
        <v>0</v>
      </c>
      <c r="Z2879" s="73" t="b">
        <f t="shared" si="763"/>
        <v>1</v>
      </c>
      <c r="AA2879" s="34" t="str">
        <f t="shared" si="757"/>
        <v>Outer</v>
      </c>
      <c r="AB2879" s="35" t="str">
        <f t="shared" si="764"/>
        <v>0.8-0.9</v>
      </c>
      <c r="AC2879" s="36" t="str">
        <f t="shared" si="758"/>
        <v>2-3</v>
      </c>
      <c r="AD2879" s="36" t="str">
        <f t="shared" si="759"/>
        <v>Mar</v>
      </c>
      <c r="AE2879" s="35" t="str">
        <f t="shared" si="760"/>
        <v>275-285</v>
      </c>
      <c r="AF2879" s="36" t="str">
        <f t="shared" si="761"/>
        <v>HWS-HTI</v>
      </c>
    </row>
    <row r="2880" spans="5:32" x14ac:dyDescent="0.3">
      <c r="E2880" s="12">
        <v>40996.118055555555</v>
      </c>
      <c r="F2880" s="16">
        <v>9.76</v>
      </c>
      <c r="G2880" s="16">
        <v>1477.8299713134791</v>
      </c>
      <c r="H2880" s="29">
        <v>1.1819820502984426</v>
      </c>
      <c r="I2880" s="26">
        <v>278.7</v>
      </c>
      <c r="J2880" s="30">
        <v>0.10553278688524591</v>
      </c>
      <c r="K2880" s="31">
        <v>0.21368293997579282</v>
      </c>
      <c r="L2880" s="108">
        <f ca="1">REWS!R2880</f>
        <v>9.6296423479981605</v>
      </c>
      <c r="M2880" s="22">
        <f t="shared" si="748"/>
        <v>9.6443896554239821</v>
      </c>
      <c r="N2880" s="22">
        <f t="shared" ca="1" si="749"/>
        <v>9.5155761318100573</v>
      </c>
      <c r="O2880" s="22">
        <f t="shared" si="750"/>
        <v>0.84862148681572636</v>
      </c>
      <c r="P2880" s="81">
        <f t="shared" ca="1" si="751"/>
        <v>10</v>
      </c>
      <c r="Q2880" s="22">
        <f t="shared" ca="1" si="752"/>
        <v>0.53831141127079241</v>
      </c>
      <c r="R2880" s="3">
        <f ca="1">IF(N2880&gt;'Power Curve'!$C$37,0,INDEX(Ci,$P2880,1)*POWER(1-Q2880,3)+INDEX(Ci,$P2880,2)*3*Q2880*POWER(1-Q2880,2)+INDEX(Ci,$P2880,3)*3*POWER(Q2880,2)*(1-Q2880)+INDEX(Ci,$P2880,4)*POWER(Q2880,3))</f>
        <v>1376.1556799454881</v>
      </c>
      <c r="S2880" s="3">
        <f t="shared" si="753"/>
        <v>1477.8299713134791</v>
      </c>
      <c r="T2880" s="3">
        <f t="shared" ca="1" si="754"/>
        <v>-101.67429136799092</v>
      </c>
      <c r="U2880" s="3">
        <f t="shared" ca="1" si="762"/>
        <v>101.67429136799092</v>
      </c>
      <c r="W2880" s="34">
        <f t="shared" si="755"/>
        <v>10</v>
      </c>
      <c r="X2880" s="73" t="b">
        <f>COUNTIF('Power Curve'!$D$2:$D$31,W2880)&gt;0</f>
        <v>1</v>
      </c>
      <c r="Y2880" s="73" t="b">
        <f t="shared" si="756"/>
        <v>0</v>
      </c>
      <c r="Z2880" s="73" t="b">
        <f t="shared" si="763"/>
        <v>1</v>
      </c>
      <c r="AA2880" s="34" t="str">
        <f t="shared" si="757"/>
        <v>Inner</v>
      </c>
      <c r="AB2880" s="35" t="str">
        <f t="shared" si="764"/>
        <v>0.8-0.9</v>
      </c>
      <c r="AC2880" s="36" t="str">
        <f t="shared" si="758"/>
        <v>2-3</v>
      </c>
      <c r="AD2880" s="36" t="str">
        <f t="shared" si="759"/>
        <v>Mar</v>
      </c>
      <c r="AE2880" s="35" t="str">
        <f t="shared" si="760"/>
        <v>275-285</v>
      </c>
      <c r="AF2880" s="36" t="str">
        <f t="shared" si="761"/>
        <v>Inner-TI</v>
      </c>
    </row>
    <row r="2881" spans="5:32" x14ac:dyDescent="0.3">
      <c r="E2881" s="12">
        <v>40996.125</v>
      </c>
      <c r="F2881" s="16">
        <v>10.71</v>
      </c>
      <c r="G2881" s="16">
        <v>1692.069946289068</v>
      </c>
      <c r="H2881" s="29">
        <v>1.1813216529754882</v>
      </c>
      <c r="I2881" s="26">
        <v>279.3</v>
      </c>
      <c r="J2881" s="30">
        <v>9.8972922502334262E-2</v>
      </c>
      <c r="K2881" s="31">
        <v>0.19759640501586417</v>
      </c>
      <c r="L2881" s="108">
        <f ca="1">REWS!R2881</f>
        <v>10.759513686490683</v>
      </c>
      <c r="M2881" s="22">
        <f t="shared" si="748"/>
        <v>10.581165227858442</v>
      </c>
      <c r="N2881" s="22">
        <f t="shared" ca="1" si="749"/>
        <v>10.630083294879757</v>
      </c>
      <c r="O2881" s="22">
        <f t="shared" si="750"/>
        <v>0.99340317130620637</v>
      </c>
      <c r="P2881" s="81">
        <f t="shared" ca="1" si="751"/>
        <v>11</v>
      </c>
      <c r="Q2881" s="22">
        <f t="shared" ca="1" si="752"/>
        <v>0.66009399002797897</v>
      </c>
      <c r="R2881" s="3">
        <f ca="1">IF(N2881&gt;'Power Curve'!$C$37,0,INDEX(Ci,$P2881,1)*POWER(1-Q2881,3)+INDEX(Ci,$P2881,2)*3*Q2881*POWER(1-Q2881,2)+INDEX(Ci,$P2881,3)*3*POWER(Q2881,2)*(1-Q2881)+INDEX(Ci,$P2881,4)*POWER(Q2881,3))</f>
        <v>1703.0134090797844</v>
      </c>
      <c r="S2881" s="3">
        <f t="shared" si="753"/>
        <v>1692.069946289068</v>
      </c>
      <c r="T2881" s="3">
        <f t="shared" ca="1" si="754"/>
        <v>10.943462790716467</v>
      </c>
      <c r="U2881" s="3">
        <f t="shared" ca="1" si="762"/>
        <v>10.943462790716467</v>
      </c>
      <c r="W2881" s="34">
        <f t="shared" si="755"/>
        <v>11</v>
      </c>
      <c r="X2881" s="73" t="b">
        <f>COUNTIF('Power Curve'!$D$2:$D$31,W2881)&gt;0</f>
        <v>1</v>
      </c>
      <c r="Y2881" s="73" t="b">
        <f t="shared" si="756"/>
        <v>0</v>
      </c>
      <c r="Z2881" s="73" t="b">
        <f t="shared" si="763"/>
        <v>1</v>
      </c>
      <c r="AA2881" s="34" t="str">
        <f t="shared" si="757"/>
        <v>Outer</v>
      </c>
      <c r="AB2881" s="35" t="str">
        <f t="shared" si="764"/>
        <v>0.9-1.0</v>
      </c>
      <c r="AC2881" s="36" t="str">
        <f t="shared" si="758"/>
        <v>3-4</v>
      </c>
      <c r="AD2881" s="36" t="str">
        <f t="shared" si="759"/>
        <v>Mar</v>
      </c>
      <c r="AE2881" s="35" t="str">
        <f t="shared" si="760"/>
        <v>275-285</v>
      </c>
      <c r="AF2881" s="36" t="str">
        <f t="shared" si="761"/>
        <v>HWS-LTI</v>
      </c>
    </row>
    <row r="2882" spans="5:32" x14ac:dyDescent="0.3">
      <c r="E2882" s="12">
        <v>40996.131944444445</v>
      </c>
      <c r="F2882" s="16">
        <v>10.35</v>
      </c>
      <c r="G2882" s="16">
        <v>1682.9799652099659</v>
      </c>
      <c r="H2882" s="29">
        <v>1.1808333091890817</v>
      </c>
      <c r="I2882" s="26">
        <v>280.7</v>
      </c>
      <c r="J2882" s="30">
        <v>0.15072463768115943</v>
      </c>
      <c r="K2882" s="31">
        <v>0.21137070820693049</v>
      </c>
      <c r="L2882" s="108">
        <f ca="1">REWS!R2882</f>
        <v>10.350947632096</v>
      </c>
      <c r="M2882" s="22">
        <f t="shared" si="748"/>
        <v>10.224086582991211</v>
      </c>
      <c r="N2882" s="22">
        <f t="shared" ca="1" si="749"/>
        <v>10.2250226866239</v>
      </c>
      <c r="O2882" s="22">
        <f t="shared" si="750"/>
        <v>0.93821551567049899</v>
      </c>
      <c r="P2882" s="81">
        <f t="shared" ca="1" si="751"/>
        <v>11</v>
      </c>
      <c r="Q2882" s="22">
        <f t="shared" ca="1" si="752"/>
        <v>0.26698033787836245</v>
      </c>
      <c r="R2882" s="3">
        <f ca="1">IF(N2882&gt;'Power Curve'!$C$37,0,INDEX(Ci,$P2882,1)*POWER(1-Q2882,3)+INDEX(Ci,$P2882,2)*3*Q2882*POWER(1-Q2882,2)+INDEX(Ci,$P2882,3)*3*POWER(Q2882,2)*(1-Q2882)+INDEX(Ci,$P2882,4)*POWER(Q2882,3))</f>
        <v>1597.3658526662598</v>
      </c>
      <c r="S2882" s="3">
        <f t="shared" si="753"/>
        <v>1682.9799652099659</v>
      </c>
      <c r="T2882" s="3">
        <f t="shared" ca="1" si="754"/>
        <v>-85.614112543706142</v>
      </c>
      <c r="U2882" s="3">
        <f t="shared" ca="1" si="762"/>
        <v>85.614112543706142</v>
      </c>
      <c r="W2882" s="34">
        <f t="shared" si="755"/>
        <v>10</v>
      </c>
      <c r="X2882" s="73" t="b">
        <f>COUNTIF('Power Curve'!$D$2:$D$31,W2882)&gt;0</f>
        <v>1</v>
      </c>
      <c r="Y2882" s="73" t="b">
        <f t="shared" si="756"/>
        <v>0</v>
      </c>
      <c r="Z2882" s="73" t="b">
        <f t="shared" si="763"/>
        <v>1</v>
      </c>
      <c r="AA2882" s="34" t="str">
        <f t="shared" si="757"/>
        <v>Outer</v>
      </c>
      <c r="AB2882" s="35" t="str">
        <f t="shared" si="764"/>
        <v>0.9-1.0</v>
      </c>
      <c r="AC2882" s="36" t="str">
        <f t="shared" si="758"/>
        <v>3-4</v>
      </c>
      <c r="AD2882" s="36" t="str">
        <f t="shared" si="759"/>
        <v>Mar</v>
      </c>
      <c r="AE2882" s="35" t="str">
        <f t="shared" si="760"/>
        <v>275-285</v>
      </c>
      <c r="AF2882" s="36" t="str">
        <f t="shared" si="761"/>
        <v>HWS-HTI</v>
      </c>
    </row>
    <row r="2883" spans="5:32" x14ac:dyDescent="0.3">
      <c r="E2883" s="12">
        <v>40996.138888888891</v>
      </c>
      <c r="F2883" s="16">
        <v>9.92</v>
      </c>
      <c r="G2883" s="16">
        <v>1743.65002441406</v>
      </c>
      <c r="H2883" s="29">
        <v>1.1810909083446721</v>
      </c>
      <c r="I2883" s="26">
        <v>282.39999999999998</v>
      </c>
      <c r="J2883" s="30">
        <v>0.11290322580645162</v>
      </c>
      <c r="K2883" s="31">
        <v>0.22739650730631122</v>
      </c>
      <c r="L2883" s="108">
        <f ca="1">REWS!R2883</f>
        <v>9.9637148073255997</v>
      </c>
      <c r="M2883" s="22">
        <f t="shared" ref="M2883:M2946" si="765">F2883*(H2883/Ref_Density)^(1/3)</f>
        <v>9.800030291367289</v>
      </c>
      <c r="N2883" s="22">
        <f t="shared" ref="N2883:N2946" ca="1" si="766">L2883*(H2883/Ref_Density)^(1/3)</f>
        <v>9.8432164240257745</v>
      </c>
      <c r="O2883" s="22">
        <f t="shared" ref="O2883:O2946" si="767">(M2883-CutInWindSpeed)/(RatedWindSpeed-CutInWindSpeed)</f>
        <v>0.87267624882076156</v>
      </c>
      <c r="P2883" s="81">
        <f t="shared" ref="P2883:P2946" ca="1" si="768">COUNTIF(xa,"&lt;"&amp;N2883)</f>
        <v>10</v>
      </c>
      <c r="Q2883" s="22">
        <f t="shared" ref="Q2883:Q2946" ca="1" si="769">(N2883-INDEX(xa,$P2883))/(INDEX(xb,$P2883)-INDEX(xa,$P2883))</f>
        <v>0.88657180992155427</v>
      </c>
      <c r="R2883" s="3">
        <f ca="1">IF(N2883&gt;'Power Curve'!$C$37,0,INDEX(Ci,$P2883,1)*POWER(1-Q2883,3)+INDEX(Ci,$P2883,2)*3*Q2883*POWER(1-Q2883,2)+INDEX(Ci,$P2883,3)*3*POWER(Q2883,2)*(1-Q2883)+INDEX(Ci,$P2883,4)*POWER(Q2883,3))</f>
        <v>1486.8065161728018</v>
      </c>
      <c r="S2883" s="3">
        <f t="shared" ref="S2883:S2946" si="770">IF(Z2883,G2883,"")</f>
        <v>1743.65002441406</v>
      </c>
      <c r="T2883" s="3">
        <f t="shared" ref="T2883:T2946" ca="1" si="771">IF(Z2883,R2883-S2883,"")</f>
        <v>-256.84350824125818</v>
      </c>
      <c r="U2883" s="3">
        <f t="shared" ca="1" si="762"/>
        <v>256.84350824125818</v>
      </c>
      <c r="W2883" s="34">
        <f t="shared" ref="W2883:W2946" si="772">MROUND(M2883-Centre_First_Bin,Bin_Width)+Centre_First_Bin</f>
        <v>10</v>
      </c>
      <c r="X2883" s="73" t="b">
        <f>COUNTIF('Power Curve'!$D$2:$D$31,W2883)&gt;0</f>
        <v>1</v>
      </c>
      <c r="Y2883" s="73" t="b">
        <f t="shared" ref="Y2883:Y2946" si="773">(G2883&lt;0)</f>
        <v>0</v>
      </c>
      <c r="Z2883" s="73" t="b">
        <f t="shared" si="763"/>
        <v>1</v>
      </c>
      <c r="AA2883" s="34" t="str">
        <f t="shared" ref="AA2883:AA2946" si="774">IF(Z2883,IF(AND(J2883&gt;=LowerTurbLimit,J2883&lt;=UpperTurbLimit,K2883&gt;=LowerShearLimit,K2883&lt;=UpperShearLimit),"Inner","Outer"),"")</f>
        <v>Inner</v>
      </c>
      <c r="AB2883" s="35" t="str">
        <f t="shared" si="764"/>
        <v>0.8-0.9</v>
      </c>
      <c r="AC2883" s="36" t="str">
        <f t="shared" ref="AC2883:AC2946" si="775">IF(Z2883,HOUR(E2883)&amp;"-"&amp;HOUR(E2883)+1,"")</f>
        <v>3-4</v>
      </c>
      <c r="AD2883" s="36" t="str">
        <f t="shared" ref="AD2883:AD2946" si="776">IF(Z2883,TEXT(E2883,"mmm"),"")</f>
        <v>Mar</v>
      </c>
      <c r="AE2883" s="35" t="str">
        <f t="shared" ref="AE2883:AE2946" si="777">IF(Z2883,IF(OR(I2883&lt;5,I2883&gt;=355),"355-5",MROUND(I2883,10)-5&amp;"-"&amp;MROUND(I2883,10)+5),"")</f>
        <v>275-285</v>
      </c>
      <c r="AF2883" s="36" t="str">
        <f t="shared" ref="AF2883:AF2946" si="778">IF(Z2883,IF(O2883&lt;0.5,IF(J2883&lt;=LowerTurbLimit,"LWS-LTI",IF(J2883&gt;=UpperTurbLimit,"LWS-HTI","Inner-TI")),IF(J2883&lt;=LowerTurbLimit,"HWS-LTI",IF(J2883&gt;=UpperTurbLimit,"HWS-HTI","Inner-TI"))),"")</f>
        <v>Inner-TI</v>
      </c>
    </row>
    <row r="2884" spans="5:32" x14ac:dyDescent="0.3">
      <c r="E2884" s="12">
        <v>40996.145833333336</v>
      </c>
      <c r="F2884" s="16">
        <v>12.45</v>
      </c>
      <c r="G2884" s="16">
        <v>1977.6599426269511</v>
      </c>
      <c r="H2884" s="29">
        <v>1.1797284352100563</v>
      </c>
      <c r="I2884" s="26">
        <v>283.89999999999998</v>
      </c>
      <c r="J2884" s="30">
        <v>0.11485943775100402</v>
      </c>
      <c r="K2884" s="31">
        <v>0.2412734502258552</v>
      </c>
      <c r="L2884" s="108">
        <f ca="1">REWS!R2884</f>
        <v>12.379680685473977</v>
      </c>
      <c r="M2884" s="22">
        <f t="shared" si="765"/>
        <v>12.294701932116135</v>
      </c>
      <c r="N2884" s="22">
        <f t="shared" ca="1" si="766"/>
        <v>12.225259762464074</v>
      </c>
      <c r="O2884" s="22">
        <f t="shared" si="767"/>
        <v>1.2582357926713963</v>
      </c>
      <c r="P2884" s="81">
        <f t="shared" ca="1" si="768"/>
        <v>13</v>
      </c>
      <c r="Q2884" s="22">
        <f t="shared" ca="1" si="769"/>
        <v>0.21283489024640342</v>
      </c>
      <c r="R2884" s="3">
        <f ca="1">IF(N2884&gt;'Power Curve'!$C$37,0,INDEX(Ci,$P2884,1)*POWER(1-Q2884,3)+INDEX(Ci,$P2884,2)*3*Q2884*POWER(1-Q2884,2)+INDEX(Ci,$P2884,3)*3*POWER(Q2884,2)*(1-Q2884)+INDEX(Ci,$P2884,4)*POWER(Q2884,3))</f>
        <v>1927.7934300024974</v>
      </c>
      <c r="S2884" s="3">
        <f t="shared" si="770"/>
        <v>1977.6599426269511</v>
      </c>
      <c r="T2884" s="3">
        <f t="shared" ca="1" si="771"/>
        <v>-49.866512624453662</v>
      </c>
      <c r="U2884" s="3">
        <f t="shared" ref="U2884:U2947" ca="1" si="779">IF(Z2884,ABS(T2884),"")</f>
        <v>49.866512624453662</v>
      </c>
      <c r="W2884" s="34">
        <f t="shared" si="772"/>
        <v>12</v>
      </c>
      <c r="X2884" s="73" t="b">
        <f>COUNTIF('Power Curve'!$D$2:$D$31,W2884)&gt;0</f>
        <v>1</v>
      </c>
      <c r="Y2884" s="73" t="b">
        <f t="shared" si="773"/>
        <v>0</v>
      </c>
      <c r="Z2884" s="73" t="b">
        <f t="shared" ref="Z2884:Z2947" si="780">AND(X2884,NOT(Y2884))</f>
        <v>1</v>
      </c>
      <c r="AA2884" s="34" t="str">
        <f t="shared" si="774"/>
        <v>Inner</v>
      </c>
      <c r="AB2884" s="35" t="str">
        <f t="shared" ref="AB2884:AB2947" si="781">IF(Z2884,TEXT(ROUND(O2884+0.05,1)-0.1,"0.0")&amp;"-"&amp;TEXT(ROUND(O2884+0.05,1),"0.0"),"")</f>
        <v>1.2-1.3</v>
      </c>
      <c r="AC2884" s="36" t="str">
        <f t="shared" si="775"/>
        <v>3-4</v>
      </c>
      <c r="AD2884" s="36" t="str">
        <f t="shared" si="776"/>
        <v>Mar</v>
      </c>
      <c r="AE2884" s="35" t="str">
        <f t="shared" si="777"/>
        <v>275-285</v>
      </c>
      <c r="AF2884" s="36" t="str">
        <f t="shared" si="778"/>
        <v>Inner-TI</v>
      </c>
    </row>
    <row r="2885" spans="5:32" x14ac:dyDescent="0.3">
      <c r="E2885" s="12">
        <v>40996.152777777781</v>
      </c>
      <c r="F2885" s="16">
        <v>13.88</v>
      </c>
      <c r="G2885" s="16">
        <v>1981.239944458013</v>
      </c>
      <c r="H2885" s="29">
        <v>1.1788813553831166</v>
      </c>
      <c r="I2885" s="26">
        <v>282.7</v>
      </c>
      <c r="J2885" s="30">
        <v>9.0057636887608067E-2</v>
      </c>
      <c r="K2885" s="31">
        <v>0.22728545080993423</v>
      </c>
      <c r="L2885" s="108">
        <f ca="1">REWS!R2885</f>
        <v>13.794902524076345</v>
      </c>
      <c r="M2885" s="22">
        <f t="shared" si="765"/>
        <v>13.703583053458665</v>
      </c>
      <c r="N2885" s="22">
        <f t="shared" ca="1" si="766"/>
        <v>13.61956717961432</v>
      </c>
      <c r="O2885" s="22">
        <f t="shared" si="767"/>
        <v>1.4759829116154903</v>
      </c>
      <c r="P2885" s="81">
        <f t="shared" ca="1" si="768"/>
        <v>14</v>
      </c>
      <c r="Q2885" s="22">
        <f t="shared" ca="1" si="769"/>
        <v>0.65336064925355775</v>
      </c>
      <c r="R2885" s="3">
        <f ca="1">IF(N2885&gt;'Power Curve'!$C$37,0,INDEX(Ci,$P2885,1)*POWER(1-Q2885,3)+INDEX(Ci,$P2885,2)*3*Q2885*POWER(1-Q2885,2)+INDEX(Ci,$P2885,3)*3*POWER(Q2885,2)*(1-Q2885)+INDEX(Ci,$P2885,4)*POWER(Q2885,3))</f>
        <v>1969.976221905652</v>
      </c>
      <c r="S2885" s="3">
        <f t="shared" si="770"/>
        <v>1981.239944458013</v>
      </c>
      <c r="T2885" s="3">
        <f t="shared" ca="1" si="771"/>
        <v>-11.26372255236106</v>
      </c>
      <c r="U2885" s="3">
        <f t="shared" ca="1" si="779"/>
        <v>11.26372255236106</v>
      </c>
      <c r="W2885" s="34">
        <f t="shared" si="772"/>
        <v>14</v>
      </c>
      <c r="X2885" s="73" t="b">
        <f>COUNTIF('Power Curve'!$D$2:$D$31,W2885)&gt;0</f>
        <v>1</v>
      </c>
      <c r="Y2885" s="73" t="b">
        <f t="shared" si="773"/>
        <v>0</v>
      </c>
      <c r="Z2885" s="73" t="b">
        <f t="shared" si="780"/>
        <v>1</v>
      </c>
      <c r="AA2885" s="34" t="str">
        <f t="shared" si="774"/>
        <v>Outer</v>
      </c>
      <c r="AB2885" s="35" t="str">
        <f t="shared" si="781"/>
        <v>1.4-1.5</v>
      </c>
      <c r="AC2885" s="36" t="str">
        <f t="shared" si="775"/>
        <v>3-4</v>
      </c>
      <c r="AD2885" s="36" t="str">
        <f t="shared" si="776"/>
        <v>Mar</v>
      </c>
      <c r="AE2885" s="35" t="str">
        <f t="shared" si="777"/>
        <v>275-285</v>
      </c>
      <c r="AF2885" s="36" t="str">
        <f t="shared" si="778"/>
        <v>HWS-LTI</v>
      </c>
    </row>
    <row r="2886" spans="5:32" x14ac:dyDescent="0.3">
      <c r="E2886" s="12">
        <v>40996.159722222219</v>
      </c>
      <c r="F2886" s="16">
        <v>12.06</v>
      </c>
      <c r="G2886" s="16">
        <v>1947.2399597167969</v>
      </c>
      <c r="H2886" s="29">
        <v>1.1789670173676741</v>
      </c>
      <c r="I2886" s="26">
        <v>285.5</v>
      </c>
      <c r="J2886" s="30">
        <v>0.14262023217247097</v>
      </c>
      <c r="K2886" s="31">
        <v>0.13365272346341536</v>
      </c>
      <c r="L2886" s="108">
        <f ca="1">REWS!R2886</f>
        <v>12.105355934577727</v>
      </c>
      <c r="M2886" s="22">
        <f t="shared" si="765"/>
        <v>11.90700392361992</v>
      </c>
      <c r="N2886" s="22">
        <f t="shared" ca="1" si="766"/>
        <v>11.951784461843504</v>
      </c>
      <c r="O2886" s="22">
        <f t="shared" si="767"/>
        <v>1.1983158156828699</v>
      </c>
      <c r="P2886" s="81">
        <f t="shared" ca="1" si="768"/>
        <v>12</v>
      </c>
      <c r="Q2886" s="22">
        <f t="shared" ca="1" si="769"/>
        <v>0.93571954619867137</v>
      </c>
      <c r="R2886" s="3">
        <f ca="1">IF(N2886&gt;'Power Curve'!$C$37,0,INDEX(Ci,$P2886,1)*POWER(1-Q2886,3)+INDEX(Ci,$P2886,2)*3*Q2886*POWER(1-Q2886,2)+INDEX(Ci,$P2886,3)*3*POWER(Q2886,2)*(1-Q2886)+INDEX(Ci,$P2886,4)*POWER(Q2886,3))</f>
        <v>1912.7901976634575</v>
      </c>
      <c r="S2886" s="3">
        <f t="shared" si="770"/>
        <v>1947.2399597167969</v>
      </c>
      <c r="T2886" s="3">
        <f t="shared" ca="1" si="771"/>
        <v>-34.449762053339327</v>
      </c>
      <c r="U2886" s="3">
        <f t="shared" ca="1" si="779"/>
        <v>34.449762053339327</v>
      </c>
      <c r="W2886" s="34">
        <f t="shared" si="772"/>
        <v>12</v>
      </c>
      <c r="X2886" s="73" t="b">
        <f>COUNTIF('Power Curve'!$D$2:$D$31,W2886)&gt;0</f>
        <v>1</v>
      </c>
      <c r="Y2886" s="73" t="b">
        <f t="shared" si="773"/>
        <v>0</v>
      </c>
      <c r="Z2886" s="73" t="b">
        <f t="shared" si="780"/>
        <v>1</v>
      </c>
      <c r="AA2886" s="34" t="str">
        <f t="shared" si="774"/>
        <v>Outer</v>
      </c>
      <c r="AB2886" s="35" t="str">
        <f t="shared" si="781"/>
        <v>1.1-1.2</v>
      </c>
      <c r="AC2886" s="36" t="str">
        <f t="shared" si="775"/>
        <v>3-4</v>
      </c>
      <c r="AD2886" s="36" t="str">
        <f t="shared" si="776"/>
        <v>Mar</v>
      </c>
      <c r="AE2886" s="35" t="str">
        <f t="shared" si="777"/>
        <v>285-295</v>
      </c>
      <c r="AF2886" s="36" t="str">
        <f t="shared" si="778"/>
        <v>HWS-HTI</v>
      </c>
    </row>
    <row r="2887" spans="5:32" x14ac:dyDescent="0.3">
      <c r="E2887" s="12">
        <v>40996.166666666664</v>
      </c>
      <c r="F2887" s="16">
        <v>11.55</v>
      </c>
      <c r="G2887" s="16">
        <v>1859.679992675786</v>
      </c>
      <c r="H2887" s="29">
        <v>1.1790098530285156</v>
      </c>
      <c r="I2887" s="26">
        <v>284.3</v>
      </c>
      <c r="J2887" s="30">
        <v>0.13852813852813853</v>
      </c>
      <c r="K2887" s="31">
        <v>0.24172570116616138</v>
      </c>
      <c r="L2887" s="108">
        <f ca="1">REWS!R2887</f>
        <v>11.543946063466754</v>
      </c>
      <c r="M2887" s="22">
        <f t="shared" si="765"/>
        <v>11.403612013562434</v>
      </c>
      <c r="N2887" s="22">
        <f t="shared" ca="1" si="766"/>
        <v>11.397634806343397</v>
      </c>
      <c r="O2887" s="22">
        <f t="shared" si="767"/>
        <v>1.1205149732595348</v>
      </c>
      <c r="P2887" s="81">
        <f t="shared" ca="1" si="768"/>
        <v>12</v>
      </c>
      <c r="Q2887" s="22">
        <f t="shared" ca="1" si="769"/>
        <v>0.40196017173443427</v>
      </c>
      <c r="R2887" s="3">
        <f ca="1">IF(N2887&gt;'Power Curve'!$C$37,0,INDEX(Ci,$P2887,1)*POWER(1-Q2887,3)+INDEX(Ci,$P2887,2)*3*Q2887*POWER(1-Q2887,2)+INDEX(Ci,$P2887,3)*3*POWER(Q2887,2)*(1-Q2887)+INDEX(Ci,$P2887,4)*POWER(Q2887,3))</f>
        <v>1846.610289595619</v>
      </c>
      <c r="S2887" s="3">
        <f t="shared" si="770"/>
        <v>1859.679992675786</v>
      </c>
      <c r="T2887" s="3">
        <f t="shared" ca="1" si="771"/>
        <v>-13.069703080167073</v>
      </c>
      <c r="U2887" s="3">
        <f t="shared" ca="1" si="779"/>
        <v>13.069703080167073</v>
      </c>
      <c r="W2887" s="34">
        <f t="shared" si="772"/>
        <v>11</v>
      </c>
      <c r="X2887" s="73" t="b">
        <f>COUNTIF('Power Curve'!$D$2:$D$31,W2887)&gt;0</f>
        <v>1</v>
      </c>
      <c r="Y2887" s="73" t="b">
        <f t="shared" si="773"/>
        <v>0</v>
      </c>
      <c r="Z2887" s="73" t="b">
        <f t="shared" si="780"/>
        <v>1</v>
      </c>
      <c r="AA2887" s="34" t="str">
        <f t="shared" si="774"/>
        <v>Inner</v>
      </c>
      <c r="AB2887" s="35" t="str">
        <f t="shared" si="781"/>
        <v>1.1-1.2</v>
      </c>
      <c r="AC2887" s="36" t="str">
        <f t="shared" si="775"/>
        <v>4-5</v>
      </c>
      <c r="AD2887" s="36" t="str">
        <f t="shared" si="776"/>
        <v>Mar</v>
      </c>
      <c r="AE2887" s="35" t="str">
        <f t="shared" si="777"/>
        <v>275-285</v>
      </c>
      <c r="AF2887" s="36" t="str">
        <f t="shared" si="778"/>
        <v>Inner-TI</v>
      </c>
    </row>
    <row r="2888" spans="5:32" x14ac:dyDescent="0.3">
      <c r="E2888" s="12">
        <v>40996.173611111109</v>
      </c>
      <c r="F2888" s="16">
        <v>8.61</v>
      </c>
      <c r="G2888" s="16">
        <v>1136.4999694824189</v>
      </c>
      <c r="H2888" s="29">
        <v>1.1800551596461122</v>
      </c>
      <c r="I2888" s="26">
        <v>272.8</v>
      </c>
      <c r="J2888" s="30">
        <v>0.15447154471544716</v>
      </c>
      <c r="K2888" s="31">
        <v>9.1642111875857829E-2</v>
      </c>
      <c r="L2888" s="108">
        <f ca="1">REWS!R2888</f>
        <v>8.5866612143216798</v>
      </c>
      <c r="M2888" s="22">
        <f t="shared" si="765"/>
        <v>8.5033859513099976</v>
      </c>
      <c r="N2888" s="22">
        <f t="shared" ca="1" si="766"/>
        <v>8.4803361601070186</v>
      </c>
      <c r="O2888" s="22">
        <f t="shared" si="767"/>
        <v>0.67227568622851297</v>
      </c>
      <c r="P2888" s="81">
        <f t="shared" ca="1" si="768"/>
        <v>9</v>
      </c>
      <c r="Q2888" s="22">
        <f t="shared" ca="1" si="769"/>
        <v>0.47143745093061967</v>
      </c>
      <c r="R2888" s="3">
        <f ca="1">IF(N2888&gt;'Power Curve'!$C$37,0,INDEX(Ci,$P2888,1)*POWER(1-Q2888,3)+INDEX(Ci,$P2888,2)*3*Q2888*POWER(1-Q2888,2)+INDEX(Ci,$P2888,3)*3*POWER(Q2888,2)*(1-Q2888)+INDEX(Ci,$P2888,4)*POWER(Q2888,3))</f>
        <v>1026.6550781680451</v>
      </c>
      <c r="S2888" s="3">
        <f t="shared" si="770"/>
        <v>1136.4999694824189</v>
      </c>
      <c r="T2888" s="3">
        <f t="shared" ca="1" si="771"/>
        <v>-109.84489131437385</v>
      </c>
      <c r="U2888" s="3">
        <f t="shared" ca="1" si="779"/>
        <v>109.84489131437385</v>
      </c>
      <c r="W2888" s="34">
        <f t="shared" si="772"/>
        <v>9</v>
      </c>
      <c r="X2888" s="73" t="b">
        <f>COUNTIF('Power Curve'!$D$2:$D$31,W2888)&gt;0</f>
        <v>1</v>
      </c>
      <c r="Y2888" s="73" t="b">
        <f t="shared" si="773"/>
        <v>0</v>
      </c>
      <c r="Z2888" s="73" t="b">
        <f t="shared" si="780"/>
        <v>1</v>
      </c>
      <c r="AA2888" s="34" t="str">
        <f t="shared" si="774"/>
        <v>Outer</v>
      </c>
      <c r="AB2888" s="35" t="str">
        <f t="shared" si="781"/>
        <v>0.6-0.7</v>
      </c>
      <c r="AC2888" s="36" t="str">
        <f t="shared" si="775"/>
        <v>4-5</v>
      </c>
      <c r="AD2888" s="36" t="str">
        <f t="shared" si="776"/>
        <v>Mar</v>
      </c>
      <c r="AE2888" s="35" t="str">
        <f t="shared" si="777"/>
        <v>265-275</v>
      </c>
      <c r="AF2888" s="36" t="str">
        <f t="shared" si="778"/>
        <v>HWS-HTI</v>
      </c>
    </row>
    <row r="2889" spans="5:32" x14ac:dyDescent="0.3">
      <c r="E2889" s="12">
        <v>40996.180555555555</v>
      </c>
      <c r="F2889" s="16">
        <v>8.6999999999999993</v>
      </c>
      <c r="G2889" s="16">
        <v>1104.0900115966783</v>
      </c>
      <c r="H2889" s="29">
        <v>1.1800388440295975</v>
      </c>
      <c r="I2889" s="26">
        <v>267.10000000000002</v>
      </c>
      <c r="J2889" s="30">
        <v>0.1367816091954023</v>
      </c>
      <c r="K2889" s="31">
        <v>0.16775056512871075</v>
      </c>
      <c r="L2889" s="108">
        <f ca="1">REWS!R2889</f>
        <v>8.663257954660919</v>
      </c>
      <c r="M2889" s="22">
        <f t="shared" si="765"/>
        <v>8.5922319192254353</v>
      </c>
      <c r="N2889" s="22">
        <f t="shared" ca="1" si="766"/>
        <v>8.5559450025886452</v>
      </c>
      <c r="O2889" s="22">
        <f t="shared" si="767"/>
        <v>0.68600711697190397</v>
      </c>
      <c r="P2889" s="81">
        <f t="shared" ca="1" si="768"/>
        <v>9</v>
      </c>
      <c r="Q2889" s="22">
        <f t="shared" ca="1" si="769"/>
        <v>0.54701214591955771</v>
      </c>
      <c r="R2889" s="3">
        <f ca="1">IF(N2889&gt;'Power Curve'!$C$37,0,INDEX(Ci,$P2889,1)*POWER(1-Q2889,3)+INDEX(Ci,$P2889,2)*3*Q2889*POWER(1-Q2889,2)+INDEX(Ci,$P2889,3)*3*POWER(Q2889,2)*(1-Q2889)+INDEX(Ci,$P2889,4)*POWER(Q2889,3))</f>
        <v>1050.8111337225082</v>
      </c>
      <c r="S2889" s="3">
        <f t="shared" si="770"/>
        <v>1104.0900115966783</v>
      </c>
      <c r="T2889" s="3">
        <f t="shared" ca="1" si="771"/>
        <v>-53.278877874170121</v>
      </c>
      <c r="U2889" s="3">
        <f t="shared" ca="1" si="779"/>
        <v>53.278877874170121</v>
      </c>
      <c r="W2889" s="34">
        <f t="shared" si="772"/>
        <v>9</v>
      </c>
      <c r="X2889" s="73" t="b">
        <f>COUNTIF('Power Curve'!$D$2:$D$31,W2889)&gt;0</f>
        <v>1</v>
      </c>
      <c r="Y2889" s="73" t="b">
        <f t="shared" si="773"/>
        <v>0</v>
      </c>
      <c r="Z2889" s="73" t="b">
        <f t="shared" si="780"/>
        <v>1</v>
      </c>
      <c r="AA2889" s="34" t="str">
        <f t="shared" si="774"/>
        <v>Inner</v>
      </c>
      <c r="AB2889" s="35" t="str">
        <f t="shared" si="781"/>
        <v>0.6-0.7</v>
      </c>
      <c r="AC2889" s="36" t="str">
        <f t="shared" si="775"/>
        <v>4-5</v>
      </c>
      <c r="AD2889" s="36" t="str">
        <f t="shared" si="776"/>
        <v>Mar</v>
      </c>
      <c r="AE2889" s="35" t="str">
        <f t="shared" si="777"/>
        <v>265-275</v>
      </c>
      <c r="AF2889" s="36" t="str">
        <f t="shared" si="778"/>
        <v>Inner-TI</v>
      </c>
    </row>
    <row r="2890" spans="5:32" x14ac:dyDescent="0.3">
      <c r="E2890" s="12">
        <v>40996.1875</v>
      </c>
      <c r="F2890" s="16">
        <v>9.42</v>
      </c>
      <c r="G2890" s="16">
        <v>1504.360061645508</v>
      </c>
      <c r="H2890" s="29">
        <v>1.1800817576130753</v>
      </c>
      <c r="I2890" s="26">
        <v>271.3</v>
      </c>
      <c r="J2890" s="30">
        <v>0.13906581740976645</v>
      </c>
      <c r="K2890" s="31">
        <v>0.19091293870626896</v>
      </c>
      <c r="L2890" s="108">
        <f ca="1">REWS!R2890</f>
        <v>9.4336496967687982</v>
      </c>
      <c r="M2890" s="22">
        <f t="shared" si="765"/>
        <v>9.3034259556659151</v>
      </c>
      <c r="N2890" s="22">
        <f t="shared" ca="1" si="766"/>
        <v>9.3169067351994403</v>
      </c>
      <c r="O2890" s="22">
        <f t="shared" si="767"/>
        <v>0.79592444789445049</v>
      </c>
      <c r="P2890" s="81">
        <f t="shared" ca="1" si="768"/>
        <v>10</v>
      </c>
      <c r="Q2890" s="22">
        <f t="shared" ca="1" si="769"/>
        <v>0.32713871698639641</v>
      </c>
      <c r="R2890" s="3">
        <f ca="1">IF(N2890&gt;'Power Curve'!$C$37,0,INDEX(Ci,$P2890,1)*POWER(1-Q2890,3)+INDEX(Ci,$P2890,2)*3*Q2890*POWER(1-Q2890,2)+INDEX(Ci,$P2890,3)*3*POWER(Q2890,2)*(1-Q2890)+INDEX(Ci,$P2890,4)*POWER(Q2890,3))</f>
        <v>1305.0459962644866</v>
      </c>
      <c r="S2890" s="3">
        <f t="shared" si="770"/>
        <v>1504.360061645508</v>
      </c>
      <c r="T2890" s="3">
        <f t="shared" ca="1" si="771"/>
        <v>-199.31406538102146</v>
      </c>
      <c r="U2890" s="3">
        <f t="shared" ca="1" si="779"/>
        <v>199.31406538102146</v>
      </c>
      <c r="W2890" s="34">
        <f t="shared" si="772"/>
        <v>9</v>
      </c>
      <c r="X2890" s="73" t="b">
        <f>COUNTIF('Power Curve'!$D$2:$D$31,W2890)&gt;0</f>
        <v>1</v>
      </c>
      <c r="Y2890" s="73" t="b">
        <f t="shared" si="773"/>
        <v>0</v>
      </c>
      <c r="Z2890" s="73" t="b">
        <f t="shared" si="780"/>
        <v>1</v>
      </c>
      <c r="AA2890" s="34" t="str">
        <f t="shared" si="774"/>
        <v>Inner</v>
      </c>
      <c r="AB2890" s="35" t="str">
        <f t="shared" si="781"/>
        <v>0.7-0.8</v>
      </c>
      <c r="AC2890" s="36" t="str">
        <f t="shared" si="775"/>
        <v>4-5</v>
      </c>
      <c r="AD2890" s="36" t="str">
        <f t="shared" si="776"/>
        <v>Mar</v>
      </c>
      <c r="AE2890" s="35" t="str">
        <f t="shared" si="777"/>
        <v>265-275</v>
      </c>
      <c r="AF2890" s="36" t="str">
        <f t="shared" si="778"/>
        <v>Inner-TI</v>
      </c>
    </row>
    <row r="2891" spans="5:32" x14ac:dyDescent="0.3">
      <c r="E2891" s="12">
        <v>40996.194444444445</v>
      </c>
      <c r="F2891" s="16">
        <v>9.15</v>
      </c>
      <c r="G2891" s="16">
        <v>1275.4200210571289</v>
      </c>
      <c r="H2891" s="29">
        <v>1.1796792411533723</v>
      </c>
      <c r="I2891" s="26">
        <v>268.39999999999998</v>
      </c>
      <c r="J2891" s="30">
        <v>0.17158469945355193</v>
      </c>
      <c r="K2891" s="31">
        <v>0.13887929742951591</v>
      </c>
      <c r="L2891" s="108">
        <f ca="1">REWS!R2891</f>
        <v>9.0966303352917315</v>
      </c>
      <c r="M2891" s="22">
        <f t="shared" si="765"/>
        <v>9.0357396767180393</v>
      </c>
      <c r="N2891" s="22">
        <f t="shared" ca="1" si="766"/>
        <v>8.9830364639379692</v>
      </c>
      <c r="O2891" s="22">
        <f t="shared" si="767"/>
        <v>0.75455267057499709</v>
      </c>
      <c r="P2891" s="81">
        <f t="shared" ca="1" si="768"/>
        <v>9</v>
      </c>
      <c r="Q2891" s="22">
        <f t="shared" ca="1" si="769"/>
        <v>0.97391071842049959</v>
      </c>
      <c r="R2891" s="3">
        <f ca="1">IF(N2891&gt;'Power Curve'!$C$37,0,INDEX(Ci,$P2891,1)*POWER(1-Q2891,3)+INDEX(Ci,$P2891,2)*3*Q2891*POWER(1-Q2891,2)+INDEX(Ci,$P2891,3)*3*POWER(Q2891,2)*(1-Q2891)+INDEX(Ci,$P2891,4)*POWER(Q2891,3))</f>
        <v>1189.7213986812983</v>
      </c>
      <c r="S2891" s="3">
        <f t="shared" si="770"/>
        <v>1275.4200210571289</v>
      </c>
      <c r="T2891" s="3">
        <f t="shared" ca="1" si="771"/>
        <v>-85.69862237583061</v>
      </c>
      <c r="U2891" s="3">
        <f t="shared" ca="1" si="779"/>
        <v>85.69862237583061</v>
      </c>
      <c r="W2891" s="34">
        <f t="shared" si="772"/>
        <v>9</v>
      </c>
      <c r="X2891" s="73" t="b">
        <f>COUNTIF('Power Curve'!$D$2:$D$31,W2891)&gt;0</f>
        <v>1</v>
      </c>
      <c r="Y2891" s="73" t="b">
        <f t="shared" si="773"/>
        <v>0</v>
      </c>
      <c r="Z2891" s="73" t="b">
        <f t="shared" si="780"/>
        <v>1</v>
      </c>
      <c r="AA2891" s="34" t="str">
        <f t="shared" si="774"/>
        <v>Outer</v>
      </c>
      <c r="AB2891" s="35" t="str">
        <f t="shared" si="781"/>
        <v>0.7-0.8</v>
      </c>
      <c r="AC2891" s="36" t="str">
        <f t="shared" si="775"/>
        <v>4-5</v>
      </c>
      <c r="AD2891" s="36" t="str">
        <f t="shared" si="776"/>
        <v>Mar</v>
      </c>
      <c r="AE2891" s="35" t="str">
        <f t="shared" si="777"/>
        <v>265-275</v>
      </c>
      <c r="AF2891" s="36" t="str">
        <f t="shared" si="778"/>
        <v>HWS-HTI</v>
      </c>
    </row>
    <row r="2892" spans="5:32" x14ac:dyDescent="0.3">
      <c r="E2892" s="12">
        <v>40996.201388888891</v>
      </c>
      <c r="F2892" s="16">
        <v>8.7899999999999991</v>
      </c>
      <c r="G2892" s="16">
        <v>1027.0600051879885</v>
      </c>
      <c r="H2892" s="29">
        <v>1.1798079473521463</v>
      </c>
      <c r="I2892" s="26">
        <v>269.89999999999998</v>
      </c>
      <c r="J2892" s="30">
        <v>0.15585893060295794</v>
      </c>
      <c r="K2892" s="31">
        <v>0.19128533014586302</v>
      </c>
      <c r="L2892" s="108">
        <f ca="1">REWS!R2892</f>
        <v>8.7111839187144682</v>
      </c>
      <c r="M2892" s="22">
        <f t="shared" si="765"/>
        <v>8.6805508324190956</v>
      </c>
      <c r="N2892" s="22">
        <f t="shared" ca="1" si="766"/>
        <v>8.6027161338967844</v>
      </c>
      <c r="O2892" s="22">
        <f t="shared" si="767"/>
        <v>0.69965708970904128</v>
      </c>
      <c r="P2892" s="81">
        <f t="shared" ca="1" si="768"/>
        <v>9</v>
      </c>
      <c r="Q2892" s="22">
        <f t="shared" ca="1" si="769"/>
        <v>0.59376215381392716</v>
      </c>
      <c r="R2892" s="3">
        <f ca="1">IF(N2892&gt;'Power Curve'!$C$37,0,INDEX(Ci,$P2892,1)*POWER(1-Q2892,3)+INDEX(Ci,$P2892,2)*3*Q2892*POWER(1-Q2892,2)+INDEX(Ci,$P2892,3)*3*POWER(Q2892,2)*(1-Q2892)+INDEX(Ci,$P2892,4)*POWER(Q2892,3))</f>
        <v>1065.8352232167863</v>
      </c>
      <c r="S2892" s="3">
        <f t="shared" si="770"/>
        <v>1027.0600051879885</v>
      </c>
      <c r="T2892" s="3">
        <f t="shared" ca="1" si="771"/>
        <v>38.775218028797781</v>
      </c>
      <c r="U2892" s="3">
        <f t="shared" ca="1" si="779"/>
        <v>38.775218028797781</v>
      </c>
      <c r="W2892" s="34">
        <f t="shared" si="772"/>
        <v>9</v>
      </c>
      <c r="X2892" s="73" t="b">
        <f>COUNTIF('Power Curve'!$D$2:$D$31,W2892)&gt;0</f>
        <v>1</v>
      </c>
      <c r="Y2892" s="73" t="b">
        <f t="shared" si="773"/>
        <v>0</v>
      </c>
      <c r="Z2892" s="73" t="b">
        <f t="shared" si="780"/>
        <v>1</v>
      </c>
      <c r="AA2892" s="34" t="str">
        <f t="shared" si="774"/>
        <v>Outer</v>
      </c>
      <c r="AB2892" s="35" t="str">
        <f t="shared" si="781"/>
        <v>0.6-0.7</v>
      </c>
      <c r="AC2892" s="36" t="str">
        <f t="shared" si="775"/>
        <v>4-5</v>
      </c>
      <c r="AD2892" s="36" t="str">
        <f t="shared" si="776"/>
        <v>Mar</v>
      </c>
      <c r="AE2892" s="35" t="str">
        <f t="shared" si="777"/>
        <v>265-275</v>
      </c>
      <c r="AF2892" s="36" t="str">
        <f t="shared" si="778"/>
        <v>HWS-HTI</v>
      </c>
    </row>
    <row r="2893" spans="5:32" x14ac:dyDescent="0.3">
      <c r="E2893" s="12">
        <v>40996.333333333336</v>
      </c>
      <c r="F2893" s="16">
        <v>5.68</v>
      </c>
      <c r="G2893" s="16">
        <v>360.9199867248538</v>
      </c>
      <c r="H2893" s="29">
        <v>1.1788700574373339</v>
      </c>
      <c r="I2893" s="26">
        <v>277.3</v>
      </c>
      <c r="J2893" s="30">
        <v>0.20070422535211266</v>
      </c>
      <c r="K2893" s="31">
        <v>-2.1435656721414077E-3</v>
      </c>
      <c r="L2893" s="108">
        <f ca="1">REWS!R2893</f>
        <v>5.6925361048946508</v>
      </c>
      <c r="M2893" s="22">
        <f t="shared" si="765"/>
        <v>5.6077884071776065</v>
      </c>
      <c r="N2893" s="22">
        <f t="shared" ca="1" si="766"/>
        <v>5.6201651367021466</v>
      </c>
      <c r="O2893" s="22">
        <f t="shared" si="767"/>
        <v>0.22475175159334129</v>
      </c>
      <c r="P2893" s="81">
        <f t="shared" ca="1" si="768"/>
        <v>6</v>
      </c>
      <c r="Q2893" s="22">
        <f t="shared" ca="1" si="769"/>
        <v>0.59011286711651567</v>
      </c>
      <c r="R2893" s="3">
        <f ca="1">IF(N2893&gt;'Power Curve'!$C$37,0,INDEX(Ci,$P2893,1)*POWER(1-Q2893,3)+INDEX(Ci,$P2893,2)*3*Q2893*POWER(1-Q2893,2)+INDEX(Ci,$P2893,3)*3*POWER(Q2893,2)*(1-Q2893)+INDEX(Ci,$P2893,4)*POWER(Q2893,3))</f>
        <v>299.75769965535255</v>
      </c>
      <c r="S2893" s="3">
        <f t="shared" si="770"/>
        <v>360.9199867248538</v>
      </c>
      <c r="T2893" s="3">
        <f t="shared" ca="1" si="771"/>
        <v>-61.162287069501247</v>
      </c>
      <c r="U2893" s="3">
        <f t="shared" ca="1" si="779"/>
        <v>61.162287069501247</v>
      </c>
      <c r="W2893" s="34">
        <f t="shared" si="772"/>
        <v>6</v>
      </c>
      <c r="X2893" s="73" t="b">
        <f>COUNTIF('Power Curve'!$D$2:$D$31,W2893)&gt;0</f>
        <v>1</v>
      </c>
      <c r="Y2893" s="73" t="b">
        <f t="shared" si="773"/>
        <v>0</v>
      </c>
      <c r="Z2893" s="73" t="b">
        <f t="shared" si="780"/>
        <v>1</v>
      </c>
      <c r="AA2893" s="34" t="str">
        <f t="shared" si="774"/>
        <v>Outer</v>
      </c>
      <c r="AB2893" s="35" t="str">
        <f t="shared" si="781"/>
        <v>0.2-0.3</v>
      </c>
      <c r="AC2893" s="36" t="str">
        <f t="shared" si="775"/>
        <v>8-9</v>
      </c>
      <c r="AD2893" s="36" t="str">
        <f t="shared" si="776"/>
        <v>Mar</v>
      </c>
      <c r="AE2893" s="35" t="str">
        <f t="shared" si="777"/>
        <v>275-285</v>
      </c>
      <c r="AF2893" s="36" t="str">
        <f t="shared" si="778"/>
        <v>LWS-HTI</v>
      </c>
    </row>
    <row r="2894" spans="5:32" x14ac:dyDescent="0.3">
      <c r="E2894" s="12">
        <v>40996.340277777781</v>
      </c>
      <c r="F2894" s="16">
        <v>6.22</v>
      </c>
      <c r="G2894" s="16">
        <v>214.18000030517589</v>
      </c>
      <c r="H2894" s="29">
        <v>1.1793857298484476</v>
      </c>
      <c r="I2894" s="26">
        <v>280.89999999999998</v>
      </c>
      <c r="J2894" s="30">
        <v>9.4855305466237938E-2</v>
      </c>
      <c r="K2894" s="31">
        <v>0.25194630775978516</v>
      </c>
      <c r="L2894" s="108">
        <f ca="1">REWS!R2894</f>
        <v>6.2054789445300527</v>
      </c>
      <c r="M2894" s="22">
        <f t="shared" si="765"/>
        <v>6.1418184967765486</v>
      </c>
      <c r="N2894" s="22">
        <f t="shared" ca="1" si="766"/>
        <v>6.1274799618765421</v>
      </c>
      <c r="O2894" s="22">
        <f t="shared" si="767"/>
        <v>0.30728782342942268</v>
      </c>
      <c r="P2894" s="81">
        <f t="shared" ca="1" si="768"/>
        <v>7</v>
      </c>
      <c r="Q2894" s="22">
        <f t="shared" ca="1" si="769"/>
        <v>9.7667640071544673E-2</v>
      </c>
      <c r="R2894" s="3">
        <f ca="1">IF(N2894&gt;'Power Curve'!$C$37,0,INDEX(Ci,$P2894,1)*POWER(1-Q2894,3)+INDEX(Ci,$P2894,2)*3*Q2894*POWER(1-Q2894,2)+INDEX(Ci,$P2894,3)*3*POWER(Q2894,2)*(1-Q2894)+INDEX(Ci,$P2894,4)*POWER(Q2894,3))</f>
        <v>387.79526917560298</v>
      </c>
      <c r="S2894" s="3">
        <f t="shared" si="770"/>
        <v>214.18000030517589</v>
      </c>
      <c r="T2894" s="3">
        <f t="shared" ca="1" si="771"/>
        <v>173.61526887042709</v>
      </c>
      <c r="U2894" s="3">
        <f t="shared" ca="1" si="779"/>
        <v>173.61526887042709</v>
      </c>
      <c r="W2894" s="34">
        <f t="shared" si="772"/>
        <v>6</v>
      </c>
      <c r="X2894" s="73" t="b">
        <f>COUNTIF('Power Curve'!$D$2:$D$31,W2894)&gt;0</f>
        <v>1</v>
      </c>
      <c r="Y2894" s="73" t="b">
        <f t="shared" si="773"/>
        <v>0</v>
      </c>
      <c r="Z2894" s="73" t="b">
        <f t="shared" si="780"/>
        <v>1</v>
      </c>
      <c r="AA2894" s="34" t="str">
        <f t="shared" si="774"/>
        <v>Outer</v>
      </c>
      <c r="AB2894" s="35" t="str">
        <f t="shared" si="781"/>
        <v>0.3-0.4</v>
      </c>
      <c r="AC2894" s="36" t="str">
        <f t="shared" si="775"/>
        <v>8-9</v>
      </c>
      <c r="AD2894" s="36" t="str">
        <f t="shared" si="776"/>
        <v>Mar</v>
      </c>
      <c r="AE2894" s="35" t="str">
        <f t="shared" si="777"/>
        <v>275-285</v>
      </c>
      <c r="AF2894" s="36" t="str">
        <f t="shared" si="778"/>
        <v>LWS-LTI</v>
      </c>
    </row>
    <row r="2895" spans="5:32" x14ac:dyDescent="0.3">
      <c r="E2895" s="12">
        <v>40996.347222222219</v>
      </c>
      <c r="F2895" s="16">
        <v>4.4000000000000004</v>
      </c>
      <c r="G2895" s="16">
        <v>59.200000762939496</v>
      </c>
      <c r="H2895" s="29">
        <v>1.1791112454224311</v>
      </c>
      <c r="I2895" s="26">
        <v>274</v>
      </c>
      <c r="J2895" s="30">
        <v>0.25681818181818178</v>
      </c>
      <c r="K2895" s="31">
        <v>0.17174207931864716</v>
      </c>
      <c r="L2895" s="108">
        <f ca="1">REWS!R2895</f>
        <v>4.4108152222756321</v>
      </c>
      <c r="M2895" s="22">
        <f t="shared" si="765"/>
        <v>4.3443576761243525</v>
      </c>
      <c r="N2895" s="22">
        <f t="shared" ca="1" si="766"/>
        <v>4.3550361292862005</v>
      </c>
      <c r="O2895" s="22">
        <f t="shared" si="767"/>
        <v>2.9484459339382967E-2</v>
      </c>
      <c r="P2895" s="81">
        <f t="shared" ca="1" si="768"/>
        <v>5</v>
      </c>
      <c r="Q2895" s="22">
        <f t="shared" ca="1" si="769"/>
        <v>0.23035473533457723</v>
      </c>
      <c r="R2895" s="3">
        <f ca="1">IF(N2895&gt;'Power Curve'!$C$37,0,INDEX(Ci,$P2895,1)*POWER(1-Q2895,3)+INDEX(Ci,$P2895,2)*3*Q2895*POWER(1-Q2895,2)+INDEX(Ci,$P2895,3)*3*POWER(Q2895,2)*(1-Q2895)+INDEX(Ci,$P2895,4)*POWER(Q2895,3))</f>
        <v>99.985104401407426</v>
      </c>
      <c r="S2895" s="3">
        <f t="shared" si="770"/>
        <v>59.200000762939496</v>
      </c>
      <c r="T2895" s="3">
        <f t="shared" ca="1" si="771"/>
        <v>40.78510363846793</v>
      </c>
      <c r="U2895" s="3">
        <f t="shared" ca="1" si="779"/>
        <v>40.78510363846793</v>
      </c>
      <c r="W2895" s="34">
        <f t="shared" si="772"/>
        <v>4</v>
      </c>
      <c r="X2895" s="73" t="b">
        <f>COUNTIF('Power Curve'!$D$2:$D$31,W2895)&gt;0</f>
        <v>1</v>
      </c>
      <c r="Y2895" s="73" t="b">
        <f t="shared" si="773"/>
        <v>0</v>
      </c>
      <c r="Z2895" s="73" t="b">
        <f t="shared" si="780"/>
        <v>1</v>
      </c>
      <c r="AA2895" s="34" t="str">
        <f t="shared" si="774"/>
        <v>Outer</v>
      </c>
      <c r="AB2895" s="35" t="str">
        <f t="shared" si="781"/>
        <v>0.0-0.1</v>
      </c>
      <c r="AC2895" s="36" t="str">
        <f t="shared" si="775"/>
        <v>8-9</v>
      </c>
      <c r="AD2895" s="36" t="str">
        <f t="shared" si="776"/>
        <v>Mar</v>
      </c>
      <c r="AE2895" s="35" t="str">
        <f t="shared" si="777"/>
        <v>265-275</v>
      </c>
      <c r="AF2895" s="36" t="str">
        <f t="shared" si="778"/>
        <v>LWS-HTI</v>
      </c>
    </row>
    <row r="2896" spans="5:32" x14ac:dyDescent="0.3">
      <c r="E2896" s="12">
        <v>40996.354166666664</v>
      </c>
      <c r="F2896" s="16">
        <v>5.95</v>
      </c>
      <c r="G2896" s="16">
        <v>336.20000839233415</v>
      </c>
      <c r="H2896" s="29">
        <v>1.1787674810265283</v>
      </c>
      <c r="I2896" s="26">
        <v>283</v>
      </c>
      <c r="J2896" s="30">
        <v>0.26218487394957984</v>
      </c>
      <c r="K2896" s="31">
        <v>0.283426438188559</v>
      </c>
      <c r="L2896" s="108">
        <f ca="1">REWS!R2896</f>
        <v>5.9471934692626123</v>
      </c>
      <c r="M2896" s="22">
        <f t="shared" si="765"/>
        <v>5.8741854281530816</v>
      </c>
      <c r="N2896" s="22">
        <f t="shared" ca="1" si="766"/>
        <v>5.8714146580755644</v>
      </c>
      <c r="O2896" s="22">
        <f t="shared" si="767"/>
        <v>0.26592426993713436</v>
      </c>
      <c r="P2896" s="81">
        <f t="shared" ca="1" si="768"/>
        <v>6</v>
      </c>
      <c r="Q2896" s="22">
        <f t="shared" ca="1" si="769"/>
        <v>0.84053772545709049</v>
      </c>
      <c r="R2896" s="3">
        <f ca="1">IF(N2896&gt;'Power Curve'!$C$37,0,INDEX(Ci,$P2896,1)*POWER(1-Q2896,3)+INDEX(Ci,$P2896,2)*3*Q2896*POWER(1-Q2896,2)+INDEX(Ci,$P2896,3)*3*POWER(Q2896,2)*(1-Q2896)+INDEX(Ci,$P2896,4)*POWER(Q2896,3))</f>
        <v>340.32030448757371</v>
      </c>
      <c r="S2896" s="3">
        <f t="shared" si="770"/>
        <v>336.20000839233415</v>
      </c>
      <c r="T2896" s="3">
        <f t="shared" ca="1" si="771"/>
        <v>4.1202960952395529</v>
      </c>
      <c r="U2896" s="3">
        <f t="shared" ca="1" si="779"/>
        <v>4.1202960952395529</v>
      </c>
      <c r="W2896" s="34">
        <f t="shared" si="772"/>
        <v>6</v>
      </c>
      <c r="X2896" s="73" t="b">
        <f>COUNTIF('Power Curve'!$D$2:$D$31,W2896)&gt;0</f>
        <v>1</v>
      </c>
      <c r="Y2896" s="73" t="b">
        <f t="shared" si="773"/>
        <v>0</v>
      </c>
      <c r="Z2896" s="73" t="b">
        <f t="shared" si="780"/>
        <v>1</v>
      </c>
      <c r="AA2896" s="34" t="str">
        <f t="shared" si="774"/>
        <v>Outer</v>
      </c>
      <c r="AB2896" s="35" t="str">
        <f t="shared" si="781"/>
        <v>0.2-0.3</v>
      </c>
      <c r="AC2896" s="36" t="str">
        <f t="shared" si="775"/>
        <v>8-9</v>
      </c>
      <c r="AD2896" s="36" t="str">
        <f t="shared" si="776"/>
        <v>Mar</v>
      </c>
      <c r="AE2896" s="35" t="str">
        <f t="shared" si="777"/>
        <v>275-285</v>
      </c>
      <c r="AF2896" s="36" t="str">
        <f t="shared" si="778"/>
        <v>LWS-HTI</v>
      </c>
    </row>
    <row r="2897" spans="5:32" x14ac:dyDescent="0.3">
      <c r="E2897" s="12">
        <v>40996.5</v>
      </c>
      <c r="F2897" s="16">
        <v>8.6999999999999993</v>
      </c>
      <c r="G2897" s="16">
        <v>1213.390037536624</v>
      </c>
      <c r="H2897" s="29">
        <v>1.1726693655695446</v>
      </c>
      <c r="I2897" s="26">
        <v>282</v>
      </c>
      <c r="J2897" s="30">
        <v>0.14712643678160922</v>
      </c>
      <c r="K2897" s="31">
        <v>0.11324614801126408</v>
      </c>
      <c r="L2897" s="108">
        <f ca="1">REWS!R2897</f>
        <v>8.6364754221190214</v>
      </c>
      <c r="M2897" s="22">
        <f t="shared" si="765"/>
        <v>8.5743080625269048</v>
      </c>
      <c r="N2897" s="22">
        <f t="shared" ca="1" si="766"/>
        <v>8.5117012464012163</v>
      </c>
      <c r="O2897" s="22">
        <f t="shared" si="767"/>
        <v>0.68323692714016515</v>
      </c>
      <c r="P2897" s="81">
        <f t="shared" ca="1" si="768"/>
        <v>9</v>
      </c>
      <c r="Q2897" s="22">
        <f t="shared" ca="1" si="769"/>
        <v>0.50278837169840862</v>
      </c>
      <c r="R2897" s="3">
        <f ca="1">IF(N2897&gt;'Power Curve'!$C$37,0,INDEX(Ci,$P2897,1)*POWER(1-Q2897,3)+INDEX(Ci,$P2897,2)*3*Q2897*POWER(1-Q2897,2)+INDEX(Ci,$P2897,3)*3*POWER(Q2897,2)*(1-Q2897)+INDEX(Ci,$P2897,4)*POWER(Q2897,3))</f>
        <v>1036.655194665711</v>
      </c>
      <c r="S2897" s="3">
        <f t="shared" si="770"/>
        <v>1213.390037536624</v>
      </c>
      <c r="T2897" s="3">
        <f t="shared" ca="1" si="771"/>
        <v>-176.7348428709131</v>
      </c>
      <c r="U2897" s="3">
        <f t="shared" ca="1" si="779"/>
        <v>176.7348428709131</v>
      </c>
      <c r="W2897" s="34">
        <f t="shared" si="772"/>
        <v>9</v>
      </c>
      <c r="X2897" s="73" t="b">
        <f>COUNTIF('Power Curve'!$D$2:$D$31,W2897)&gt;0</f>
        <v>1</v>
      </c>
      <c r="Y2897" s="73" t="b">
        <f t="shared" si="773"/>
        <v>0</v>
      </c>
      <c r="Z2897" s="73" t="b">
        <f t="shared" si="780"/>
        <v>1</v>
      </c>
      <c r="AA2897" s="34" t="str">
        <f t="shared" si="774"/>
        <v>Outer</v>
      </c>
      <c r="AB2897" s="35" t="str">
        <f t="shared" si="781"/>
        <v>0.6-0.7</v>
      </c>
      <c r="AC2897" s="36" t="str">
        <f t="shared" si="775"/>
        <v>12-13</v>
      </c>
      <c r="AD2897" s="36" t="str">
        <f t="shared" si="776"/>
        <v>Mar</v>
      </c>
      <c r="AE2897" s="35" t="str">
        <f t="shared" si="777"/>
        <v>275-285</v>
      </c>
      <c r="AF2897" s="36" t="str">
        <f t="shared" si="778"/>
        <v>HWS-HTI</v>
      </c>
    </row>
    <row r="2898" spans="5:32" x14ac:dyDescent="0.3">
      <c r="E2898" s="12">
        <v>40996.534722222219</v>
      </c>
      <c r="F2898" s="16">
        <v>13.11</v>
      </c>
      <c r="G2898" s="16">
        <v>1972.2700500488311</v>
      </c>
      <c r="H2898" s="29">
        <v>1.1713174584318258</v>
      </c>
      <c r="I2898" s="26">
        <v>293.7</v>
      </c>
      <c r="J2898" s="30">
        <v>0.11060259344012205</v>
      </c>
      <c r="K2898" s="31">
        <v>9.2607021147971258E-2</v>
      </c>
      <c r="L2898" s="108">
        <f ca="1">REWS!R2898</f>
        <v>13.087007713748852</v>
      </c>
      <c r="M2898" s="22">
        <f t="shared" si="765"/>
        <v>12.91562819159841</v>
      </c>
      <c r="N2898" s="22">
        <f t="shared" ca="1" si="766"/>
        <v>12.892976794154121</v>
      </c>
      <c r="O2898" s="22">
        <f t="shared" si="767"/>
        <v>1.3542019476796774</v>
      </c>
      <c r="P2898" s="81">
        <f t="shared" ca="1" si="768"/>
        <v>13</v>
      </c>
      <c r="Q2898" s="22">
        <f t="shared" ca="1" si="769"/>
        <v>0.90023933558504143</v>
      </c>
      <c r="R2898" s="3">
        <f ca="1">IF(N2898&gt;'Power Curve'!$C$37,0,INDEX(Ci,$P2898,1)*POWER(1-Q2898,3)+INDEX(Ci,$P2898,2)*3*Q2898*POWER(1-Q2898,2)+INDEX(Ci,$P2898,3)*3*POWER(Q2898,2)*(1-Q2898)+INDEX(Ci,$P2898,4)*POWER(Q2898,3))</f>
        <v>1950.4806356995578</v>
      </c>
      <c r="S2898" s="3">
        <f t="shared" si="770"/>
        <v>1972.2700500488311</v>
      </c>
      <c r="T2898" s="3">
        <f t="shared" ca="1" si="771"/>
        <v>-21.789414349273329</v>
      </c>
      <c r="U2898" s="3">
        <f t="shared" ca="1" si="779"/>
        <v>21.789414349273329</v>
      </c>
      <c r="W2898" s="34">
        <f t="shared" si="772"/>
        <v>13</v>
      </c>
      <c r="X2898" s="73" t="b">
        <f>COUNTIF('Power Curve'!$D$2:$D$31,W2898)&gt;0</f>
        <v>1</v>
      </c>
      <c r="Y2898" s="73" t="b">
        <f t="shared" si="773"/>
        <v>0</v>
      </c>
      <c r="Z2898" s="73" t="b">
        <f t="shared" si="780"/>
        <v>1</v>
      </c>
      <c r="AA2898" s="34" t="str">
        <f t="shared" si="774"/>
        <v>Outer</v>
      </c>
      <c r="AB2898" s="35" t="str">
        <f t="shared" si="781"/>
        <v>1.3-1.4</v>
      </c>
      <c r="AC2898" s="36" t="str">
        <f t="shared" si="775"/>
        <v>12-13</v>
      </c>
      <c r="AD2898" s="36" t="str">
        <f t="shared" si="776"/>
        <v>Mar</v>
      </c>
      <c r="AE2898" s="35" t="str">
        <f t="shared" si="777"/>
        <v>285-295</v>
      </c>
      <c r="AF2898" s="36" t="str">
        <f t="shared" si="778"/>
        <v>Inner-TI</v>
      </c>
    </row>
    <row r="2899" spans="5:32" x14ac:dyDescent="0.3">
      <c r="E2899" s="12">
        <v>40996.541666666664</v>
      </c>
      <c r="F2899" s="16">
        <v>11.89</v>
      </c>
      <c r="G2899" s="16">
        <v>1948.8400573730469</v>
      </c>
      <c r="H2899" s="29">
        <v>1.171487837913441</v>
      </c>
      <c r="I2899" s="26">
        <v>290.10000000000002</v>
      </c>
      <c r="J2899" s="30">
        <v>0.12111017661900755</v>
      </c>
      <c r="K2899" s="31">
        <v>0.13931361316256025</v>
      </c>
      <c r="L2899" s="108">
        <f ca="1">REWS!R2899</f>
        <v>11.837601214702623</v>
      </c>
      <c r="M2899" s="22">
        <f t="shared" si="765"/>
        <v>11.714284116302617</v>
      </c>
      <c r="N2899" s="22">
        <f t="shared" ca="1" si="766"/>
        <v>11.662659704332674</v>
      </c>
      <c r="O2899" s="22">
        <f t="shared" si="767"/>
        <v>1.1685303482143188</v>
      </c>
      <c r="P2899" s="81">
        <f t="shared" ca="1" si="768"/>
        <v>12</v>
      </c>
      <c r="Q2899" s="22">
        <f t="shared" ca="1" si="769"/>
        <v>0.65723331386161032</v>
      </c>
      <c r="R2899" s="3">
        <f ca="1">IF(N2899&gt;'Power Curve'!$C$37,0,INDEX(Ci,$P2899,1)*POWER(1-Q2899,3)+INDEX(Ci,$P2899,2)*3*Q2899*POWER(1-Q2899,2)+INDEX(Ci,$P2899,3)*3*POWER(Q2899,2)*(1-Q2899)+INDEX(Ci,$P2899,4)*POWER(Q2899,3))</f>
        <v>1883.9982163723485</v>
      </c>
      <c r="S2899" s="3">
        <f t="shared" si="770"/>
        <v>1948.8400573730469</v>
      </c>
      <c r="T2899" s="3">
        <f t="shared" ca="1" si="771"/>
        <v>-64.841841000698423</v>
      </c>
      <c r="U2899" s="3">
        <f t="shared" ca="1" si="779"/>
        <v>64.841841000698423</v>
      </c>
      <c r="W2899" s="34">
        <f t="shared" si="772"/>
        <v>12</v>
      </c>
      <c r="X2899" s="73" t="b">
        <f>COUNTIF('Power Curve'!$D$2:$D$31,W2899)&gt;0</f>
        <v>1</v>
      </c>
      <c r="Y2899" s="73" t="b">
        <f t="shared" si="773"/>
        <v>0</v>
      </c>
      <c r="Z2899" s="73" t="b">
        <f t="shared" si="780"/>
        <v>1</v>
      </c>
      <c r="AA2899" s="34" t="str">
        <f t="shared" si="774"/>
        <v>Inner</v>
      </c>
      <c r="AB2899" s="35" t="str">
        <f t="shared" si="781"/>
        <v>1.1-1.2</v>
      </c>
      <c r="AC2899" s="36" t="str">
        <f t="shared" si="775"/>
        <v>13-14</v>
      </c>
      <c r="AD2899" s="36" t="str">
        <f t="shared" si="776"/>
        <v>Mar</v>
      </c>
      <c r="AE2899" s="35" t="str">
        <f t="shared" si="777"/>
        <v>285-295</v>
      </c>
      <c r="AF2899" s="36" t="str">
        <f t="shared" si="778"/>
        <v>Inner-TI</v>
      </c>
    </row>
    <row r="2900" spans="5:32" x14ac:dyDescent="0.3">
      <c r="E2900" s="12">
        <v>40996.555555555555</v>
      </c>
      <c r="F2900" s="16">
        <v>13.06</v>
      </c>
      <c r="G2900" s="16">
        <v>1957.969970703128</v>
      </c>
      <c r="H2900" s="29">
        <v>1.1705139048590716</v>
      </c>
      <c r="I2900" s="26">
        <v>290.10000000000002</v>
      </c>
      <c r="J2900" s="30">
        <v>0.111791730474732</v>
      </c>
      <c r="K2900" s="31">
        <v>0.14285581893493457</v>
      </c>
      <c r="L2900" s="108">
        <f ca="1">REWS!R2900</f>
        <v>12.991551350849871</v>
      </c>
      <c r="M2900" s="22">
        <f t="shared" si="765"/>
        <v>12.863426610848745</v>
      </c>
      <c r="N2900" s="22">
        <f t="shared" ca="1" si="766"/>
        <v>12.796008220729723</v>
      </c>
      <c r="O2900" s="22">
        <f t="shared" si="767"/>
        <v>1.34613402509886</v>
      </c>
      <c r="P2900" s="81">
        <f t="shared" ca="1" si="768"/>
        <v>13</v>
      </c>
      <c r="Q2900" s="22">
        <f t="shared" ca="1" si="769"/>
        <v>0.80041167616266018</v>
      </c>
      <c r="R2900" s="3">
        <f ca="1">IF(N2900&gt;'Power Curve'!$C$37,0,INDEX(Ci,$P2900,1)*POWER(1-Q2900,3)+INDEX(Ci,$P2900,2)*3*Q2900*POWER(1-Q2900,2)+INDEX(Ci,$P2900,3)*3*POWER(Q2900,2)*(1-Q2900)+INDEX(Ci,$P2900,4)*POWER(Q2900,3))</f>
        <v>1947.7627788885916</v>
      </c>
      <c r="S2900" s="3">
        <f t="shared" si="770"/>
        <v>1957.969970703128</v>
      </c>
      <c r="T2900" s="3">
        <f t="shared" ca="1" si="771"/>
        <v>-10.207191814536372</v>
      </c>
      <c r="U2900" s="3">
        <f t="shared" ca="1" si="779"/>
        <v>10.207191814536372</v>
      </c>
      <c r="W2900" s="34">
        <f t="shared" si="772"/>
        <v>13</v>
      </c>
      <c r="X2900" s="73" t="b">
        <f>COUNTIF('Power Curve'!$D$2:$D$31,W2900)&gt;0</f>
        <v>1</v>
      </c>
      <c r="Y2900" s="73" t="b">
        <f t="shared" si="773"/>
        <v>0</v>
      </c>
      <c r="Z2900" s="73" t="b">
        <f t="shared" si="780"/>
        <v>1</v>
      </c>
      <c r="AA2900" s="34" t="str">
        <f t="shared" si="774"/>
        <v>Inner</v>
      </c>
      <c r="AB2900" s="35" t="str">
        <f t="shared" si="781"/>
        <v>1.3-1.4</v>
      </c>
      <c r="AC2900" s="36" t="str">
        <f t="shared" si="775"/>
        <v>13-14</v>
      </c>
      <c r="AD2900" s="36" t="str">
        <f t="shared" si="776"/>
        <v>Mar</v>
      </c>
      <c r="AE2900" s="35" t="str">
        <f t="shared" si="777"/>
        <v>285-295</v>
      </c>
      <c r="AF2900" s="36" t="str">
        <f t="shared" si="778"/>
        <v>Inner-TI</v>
      </c>
    </row>
    <row r="2901" spans="5:32" x14ac:dyDescent="0.3">
      <c r="E2901" s="12">
        <v>40996.5625</v>
      </c>
      <c r="F2901" s="16">
        <v>14.04</v>
      </c>
      <c r="G2901" s="16">
        <v>1967.3599548339871</v>
      </c>
      <c r="H2901" s="29">
        <v>1.1697720295376657</v>
      </c>
      <c r="I2901" s="26">
        <v>291.89999999999998</v>
      </c>
      <c r="J2901" s="30">
        <v>0.10185185185185186</v>
      </c>
      <c r="K2901" s="31">
        <v>0.11002483010164622</v>
      </c>
      <c r="L2901" s="108">
        <f ca="1">REWS!R2901</f>
        <v>14.017958283535561</v>
      </c>
      <c r="M2901" s="22">
        <f t="shared" si="765"/>
        <v>13.825753910924165</v>
      </c>
      <c r="N2901" s="22">
        <f t="shared" ca="1" si="766"/>
        <v>13.804048544285157</v>
      </c>
      <c r="O2901" s="22">
        <f t="shared" si="767"/>
        <v>1.4948648114642811</v>
      </c>
      <c r="P2901" s="81">
        <f t="shared" ca="1" si="768"/>
        <v>14</v>
      </c>
      <c r="Q2901" s="22">
        <f t="shared" ca="1" si="769"/>
        <v>0.84477779075311421</v>
      </c>
      <c r="R2901" s="3">
        <f ca="1">IF(N2901&gt;'Power Curve'!$C$37,0,INDEX(Ci,$P2901,1)*POWER(1-Q2901,3)+INDEX(Ci,$P2901,2)*3*Q2901*POWER(1-Q2901,2)+INDEX(Ci,$P2901,3)*3*POWER(Q2901,2)*(1-Q2901)+INDEX(Ci,$P2901,4)*POWER(Q2901,3))</f>
        <v>1973.2556933426108</v>
      </c>
      <c r="S2901" s="3">
        <f t="shared" si="770"/>
        <v>1967.3599548339871</v>
      </c>
      <c r="T2901" s="3">
        <f t="shared" ca="1" si="771"/>
        <v>5.8957385086237082</v>
      </c>
      <c r="U2901" s="3">
        <f t="shared" ca="1" si="779"/>
        <v>5.8957385086237082</v>
      </c>
      <c r="W2901" s="34">
        <f t="shared" si="772"/>
        <v>14</v>
      </c>
      <c r="X2901" s="73" t="b">
        <f>COUNTIF('Power Curve'!$D$2:$D$31,W2901)&gt;0</f>
        <v>1</v>
      </c>
      <c r="Y2901" s="73" t="b">
        <f t="shared" si="773"/>
        <v>0</v>
      </c>
      <c r="Z2901" s="73" t="b">
        <f t="shared" si="780"/>
        <v>1</v>
      </c>
      <c r="AA2901" s="34" t="str">
        <f t="shared" si="774"/>
        <v>Inner</v>
      </c>
      <c r="AB2901" s="35" t="str">
        <f t="shared" si="781"/>
        <v>1.4-1.5</v>
      </c>
      <c r="AC2901" s="36" t="str">
        <f t="shared" si="775"/>
        <v>13-14</v>
      </c>
      <c r="AD2901" s="36" t="str">
        <f t="shared" si="776"/>
        <v>Mar</v>
      </c>
      <c r="AE2901" s="35" t="str">
        <f t="shared" si="777"/>
        <v>285-295</v>
      </c>
      <c r="AF2901" s="36" t="str">
        <f t="shared" si="778"/>
        <v>Inner-TI</v>
      </c>
    </row>
    <row r="2902" spans="5:32" x14ac:dyDescent="0.3">
      <c r="E2902" s="12">
        <v>40996.569444444445</v>
      </c>
      <c r="F2902" s="16">
        <v>13.55</v>
      </c>
      <c r="G2902" s="16">
        <v>1962.2200012207011</v>
      </c>
      <c r="H2902" s="29">
        <v>1.1693470755236277</v>
      </c>
      <c r="I2902" s="26">
        <v>292.7</v>
      </c>
      <c r="J2902" s="30">
        <v>9.1512915129151287E-2</v>
      </c>
      <c r="K2902" s="31">
        <v>0.17717295997746785</v>
      </c>
      <c r="L2902" s="108">
        <f ca="1">REWS!R2902</f>
        <v>13.57286837017076</v>
      </c>
      <c r="M2902" s="22">
        <f t="shared" si="765"/>
        <v>13.34161519135785</v>
      </c>
      <c r="N2902" s="22">
        <f t="shared" ca="1" si="766"/>
        <v>13.364131869946172</v>
      </c>
      <c r="O2902" s="22">
        <f t="shared" si="767"/>
        <v>1.4200396116955509</v>
      </c>
      <c r="P2902" s="81">
        <f t="shared" ca="1" si="768"/>
        <v>14</v>
      </c>
      <c r="Q2902" s="22">
        <f t="shared" ca="1" si="769"/>
        <v>0.38832197230116428</v>
      </c>
      <c r="R2902" s="3">
        <f ca="1">IF(N2902&gt;'Power Curve'!$C$37,0,INDEX(Ci,$P2902,1)*POWER(1-Q2902,3)+INDEX(Ci,$P2902,2)*3*Q2902*POWER(1-Q2902,2)+INDEX(Ci,$P2902,3)*3*POWER(Q2902,2)*(1-Q2902)+INDEX(Ci,$P2902,4)*POWER(Q2902,3))</f>
        <v>1963.7503450995418</v>
      </c>
      <c r="S2902" s="3">
        <f t="shared" si="770"/>
        <v>1962.2200012207011</v>
      </c>
      <c r="T2902" s="3">
        <f t="shared" ca="1" si="771"/>
        <v>1.5303438788407675</v>
      </c>
      <c r="U2902" s="3">
        <f t="shared" ca="1" si="779"/>
        <v>1.5303438788407675</v>
      </c>
      <c r="W2902" s="34">
        <f t="shared" si="772"/>
        <v>13</v>
      </c>
      <c r="X2902" s="73" t="b">
        <f>COUNTIF('Power Curve'!$D$2:$D$31,W2902)&gt;0</f>
        <v>1</v>
      </c>
      <c r="Y2902" s="73" t="b">
        <f t="shared" si="773"/>
        <v>0</v>
      </c>
      <c r="Z2902" s="73" t="b">
        <f t="shared" si="780"/>
        <v>1</v>
      </c>
      <c r="AA2902" s="34" t="str">
        <f t="shared" si="774"/>
        <v>Outer</v>
      </c>
      <c r="AB2902" s="35" t="str">
        <f t="shared" si="781"/>
        <v>1.4-1.5</v>
      </c>
      <c r="AC2902" s="36" t="str">
        <f t="shared" si="775"/>
        <v>13-14</v>
      </c>
      <c r="AD2902" s="36" t="str">
        <f t="shared" si="776"/>
        <v>Mar</v>
      </c>
      <c r="AE2902" s="35" t="str">
        <f t="shared" si="777"/>
        <v>285-295</v>
      </c>
      <c r="AF2902" s="36" t="str">
        <f t="shared" si="778"/>
        <v>HWS-LTI</v>
      </c>
    </row>
    <row r="2903" spans="5:32" x14ac:dyDescent="0.3">
      <c r="E2903" s="12">
        <v>40996.590277777781</v>
      </c>
      <c r="F2903" s="16">
        <v>14.94</v>
      </c>
      <c r="G2903" s="16">
        <v>1973.0899963378911</v>
      </c>
      <c r="H2903" s="29">
        <v>1.1684171876630438</v>
      </c>
      <c r="I2903" s="26">
        <v>293.10000000000002</v>
      </c>
      <c r="J2903" s="30">
        <v>9.2369477911646583E-2</v>
      </c>
      <c r="K2903" s="31">
        <v>0.13136999295425433</v>
      </c>
      <c r="L2903" s="108">
        <f ca="1">REWS!R2903</f>
        <v>14.956245756786169</v>
      </c>
      <c r="M2903" s="22">
        <f t="shared" si="765"/>
        <v>14.706338122501755</v>
      </c>
      <c r="N2903" s="22">
        <f t="shared" ca="1" si="766"/>
        <v>14.722329795350038</v>
      </c>
      <c r="O2903" s="22">
        <f t="shared" si="767"/>
        <v>1.6309619399970012</v>
      </c>
      <c r="P2903" s="81">
        <f t="shared" ca="1" si="768"/>
        <v>15</v>
      </c>
      <c r="Q2903" s="22">
        <f t="shared" ca="1" si="769"/>
        <v>0.73435373324975539</v>
      </c>
      <c r="R2903" s="3">
        <f ca="1">IF(N2903&gt;'Power Curve'!$C$37,0,INDEX(Ci,$P2903,1)*POWER(1-Q2903,3)+INDEX(Ci,$P2903,2)*3*Q2903*POWER(1-Q2903,2)+INDEX(Ci,$P2903,3)*3*POWER(Q2903,2)*(1-Q2903)+INDEX(Ci,$P2903,4)*POWER(Q2903,3))</f>
        <v>1978.1432794415186</v>
      </c>
      <c r="S2903" s="3">
        <f t="shared" si="770"/>
        <v>1973.0899963378911</v>
      </c>
      <c r="T2903" s="3">
        <f t="shared" ca="1" si="771"/>
        <v>5.0532831036275638</v>
      </c>
      <c r="U2903" s="3">
        <f t="shared" ca="1" si="779"/>
        <v>5.0532831036275638</v>
      </c>
      <c r="W2903" s="34">
        <f t="shared" si="772"/>
        <v>15</v>
      </c>
      <c r="X2903" s="73" t="b">
        <f>COUNTIF('Power Curve'!$D$2:$D$31,W2903)&gt;0</f>
        <v>1</v>
      </c>
      <c r="Y2903" s="73" t="b">
        <f t="shared" si="773"/>
        <v>0</v>
      </c>
      <c r="Z2903" s="73" t="b">
        <f t="shared" si="780"/>
        <v>1</v>
      </c>
      <c r="AA2903" s="34" t="str">
        <f t="shared" si="774"/>
        <v>Outer</v>
      </c>
      <c r="AB2903" s="35" t="str">
        <f t="shared" si="781"/>
        <v>1.6-1.7</v>
      </c>
      <c r="AC2903" s="36" t="str">
        <f t="shared" si="775"/>
        <v>14-15</v>
      </c>
      <c r="AD2903" s="36" t="str">
        <f t="shared" si="776"/>
        <v>Mar</v>
      </c>
      <c r="AE2903" s="35" t="str">
        <f t="shared" si="777"/>
        <v>285-295</v>
      </c>
      <c r="AF2903" s="36" t="str">
        <f t="shared" si="778"/>
        <v>HWS-LTI</v>
      </c>
    </row>
    <row r="2904" spans="5:32" x14ac:dyDescent="0.3">
      <c r="E2904" s="12">
        <v>40996.597222222219</v>
      </c>
      <c r="F2904" s="16">
        <v>13.52</v>
      </c>
      <c r="G2904" s="16">
        <v>1960.280029296873</v>
      </c>
      <c r="H2904" s="29">
        <v>1.1696680681096225</v>
      </c>
      <c r="I2904" s="26">
        <v>295.8</v>
      </c>
      <c r="J2904" s="30">
        <v>9.9112426035502965E-2</v>
      </c>
      <c r="K2904" s="31">
        <v>0.15609513564329353</v>
      </c>
      <c r="L2904" s="108">
        <f ca="1">REWS!R2904</f>
        <v>13.588669763717986</v>
      </c>
      <c r="M2904" s="22">
        <f t="shared" si="765"/>
        <v>13.313294529359739</v>
      </c>
      <c r="N2904" s="22">
        <f t="shared" ca="1" si="766"/>
        <v>13.380914410250204</v>
      </c>
      <c r="O2904" s="22">
        <f t="shared" si="767"/>
        <v>1.4156625620898311</v>
      </c>
      <c r="P2904" s="81">
        <f t="shared" ca="1" si="768"/>
        <v>14</v>
      </c>
      <c r="Q2904" s="22">
        <f t="shared" ca="1" si="769"/>
        <v>0.40573547039529828</v>
      </c>
      <c r="R2904" s="3">
        <f ca="1">IF(N2904&gt;'Power Curve'!$C$37,0,INDEX(Ci,$P2904,1)*POWER(1-Q2904,3)+INDEX(Ci,$P2904,2)*3*Q2904*POWER(1-Q2904,2)+INDEX(Ci,$P2904,3)*3*POWER(Q2904,2)*(1-Q2904)+INDEX(Ci,$P2904,4)*POWER(Q2904,3))</f>
        <v>1964.2010452973827</v>
      </c>
      <c r="S2904" s="3">
        <f t="shared" si="770"/>
        <v>1960.280029296873</v>
      </c>
      <c r="T2904" s="3">
        <f t="shared" ca="1" si="771"/>
        <v>3.9210160005097805</v>
      </c>
      <c r="U2904" s="3">
        <f t="shared" ca="1" si="779"/>
        <v>3.9210160005097805</v>
      </c>
      <c r="W2904" s="34">
        <f t="shared" si="772"/>
        <v>13</v>
      </c>
      <c r="X2904" s="73" t="b">
        <f>COUNTIF('Power Curve'!$D$2:$D$31,W2904)&gt;0</f>
        <v>1</v>
      </c>
      <c r="Y2904" s="73" t="b">
        <f t="shared" si="773"/>
        <v>0</v>
      </c>
      <c r="Z2904" s="73" t="b">
        <f t="shared" si="780"/>
        <v>1</v>
      </c>
      <c r="AA2904" s="34" t="str">
        <f t="shared" si="774"/>
        <v>Outer</v>
      </c>
      <c r="AB2904" s="35" t="str">
        <f t="shared" si="781"/>
        <v>1.4-1.5</v>
      </c>
      <c r="AC2904" s="36" t="str">
        <f t="shared" si="775"/>
        <v>14-15</v>
      </c>
      <c r="AD2904" s="36" t="str">
        <f t="shared" si="776"/>
        <v>Mar</v>
      </c>
      <c r="AE2904" s="35" t="str">
        <f t="shared" si="777"/>
        <v>295-305</v>
      </c>
      <c r="AF2904" s="36" t="str">
        <f t="shared" si="778"/>
        <v>HWS-LTI</v>
      </c>
    </row>
    <row r="2905" spans="5:32" x14ac:dyDescent="0.3">
      <c r="E2905" s="12">
        <v>40996.604166666664</v>
      </c>
      <c r="F2905" s="16">
        <v>14.53</v>
      </c>
      <c r="G2905" s="16">
        <v>1967.229980468753</v>
      </c>
      <c r="H2905" s="29">
        <v>1.1706280058519678</v>
      </c>
      <c r="I2905" s="26">
        <v>293.39999999999998</v>
      </c>
      <c r="J2905" s="30">
        <v>0.12112869924294564</v>
      </c>
      <c r="K2905" s="31">
        <v>0.13943738824033372</v>
      </c>
      <c r="L2905" s="108">
        <f ca="1">REWS!R2905</f>
        <v>14.482709923341153</v>
      </c>
      <c r="M2905" s="22">
        <f t="shared" si="765"/>
        <v>14.311765819793829</v>
      </c>
      <c r="N2905" s="22">
        <f t="shared" ca="1" si="766"/>
        <v>14.26518601919221</v>
      </c>
      <c r="O2905" s="22">
        <f t="shared" si="767"/>
        <v>1.5699795186782191</v>
      </c>
      <c r="P2905" s="81">
        <f t="shared" ca="1" si="768"/>
        <v>15</v>
      </c>
      <c r="Q2905" s="22">
        <f t="shared" ca="1" si="769"/>
        <v>0.29762612088122398</v>
      </c>
      <c r="R2905" s="3">
        <f ca="1">IF(N2905&gt;'Power Curve'!$C$37,0,INDEX(Ci,$P2905,1)*POWER(1-Q2905,3)+INDEX(Ci,$P2905,2)*3*Q2905*POWER(1-Q2905,2)+INDEX(Ci,$P2905,3)*3*POWER(Q2905,2)*(1-Q2905)+INDEX(Ci,$P2905,4)*POWER(Q2905,3))</f>
        <v>1976.5610191862245</v>
      </c>
      <c r="S2905" s="3">
        <f t="shared" si="770"/>
        <v>1967.229980468753</v>
      </c>
      <c r="T2905" s="3">
        <f t="shared" ca="1" si="771"/>
        <v>9.3310387174715288</v>
      </c>
      <c r="U2905" s="3">
        <f t="shared" ca="1" si="779"/>
        <v>9.3310387174715288</v>
      </c>
      <c r="W2905" s="34">
        <f t="shared" si="772"/>
        <v>14</v>
      </c>
      <c r="X2905" s="73" t="b">
        <f>COUNTIF('Power Curve'!$D$2:$D$31,W2905)&gt;0</f>
        <v>1</v>
      </c>
      <c r="Y2905" s="73" t="b">
        <f t="shared" si="773"/>
        <v>0</v>
      </c>
      <c r="Z2905" s="73" t="b">
        <f t="shared" si="780"/>
        <v>1</v>
      </c>
      <c r="AA2905" s="34" t="str">
        <f t="shared" si="774"/>
        <v>Inner</v>
      </c>
      <c r="AB2905" s="35" t="str">
        <f t="shared" si="781"/>
        <v>1.5-1.6</v>
      </c>
      <c r="AC2905" s="36" t="str">
        <f t="shared" si="775"/>
        <v>14-15</v>
      </c>
      <c r="AD2905" s="36" t="str">
        <f t="shared" si="776"/>
        <v>Mar</v>
      </c>
      <c r="AE2905" s="35" t="str">
        <f t="shared" si="777"/>
        <v>285-295</v>
      </c>
      <c r="AF2905" s="36" t="str">
        <f t="shared" si="778"/>
        <v>Inner-TI</v>
      </c>
    </row>
    <row r="2906" spans="5:32" x14ac:dyDescent="0.3">
      <c r="E2906" s="12">
        <v>40996.611111111109</v>
      </c>
      <c r="F2906" s="16">
        <v>14.43</v>
      </c>
      <c r="G2906" s="16">
        <v>1974.0799713134791</v>
      </c>
      <c r="H2906" s="29">
        <v>1.1728044495539589</v>
      </c>
      <c r="I2906" s="26">
        <v>293.89999999999998</v>
      </c>
      <c r="J2906" s="30">
        <v>9.0783090783090784E-2</v>
      </c>
      <c r="K2906" s="31">
        <v>0.17285373700028081</v>
      </c>
      <c r="L2906" s="108">
        <f ca="1">REWS!R2906</f>
        <v>14.471778008468519</v>
      </c>
      <c r="M2906" s="22">
        <f t="shared" si="765"/>
        <v>14.222070807142119</v>
      </c>
      <c r="N2906" s="22">
        <f t="shared" ca="1" si="766"/>
        <v>14.263246815085338</v>
      </c>
      <c r="O2906" s="22">
        <f t="shared" si="767"/>
        <v>1.5561168653338739</v>
      </c>
      <c r="P2906" s="81">
        <f t="shared" ca="1" si="768"/>
        <v>15</v>
      </c>
      <c r="Q2906" s="22">
        <f t="shared" ca="1" si="769"/>
        <v>0.29577352215045383</v>
      </c>
      <c r="R2906" s="3">
        <f ca="1">IF(N2906&gt;'Power Curve'!$C$37,0,INDEX(Ci,$P2906,1)*POWER(1-Q2906,3)+INDEX(Ci,$P2906,2)*3*Q2906*POWER(1-Q2906,2)+INDEX(Ci,$P2906,3)*3*POWER(Q2906,2)*(1-Q2906)+INDEX(Ci,$P2906,4)*POWER(Q2906,3))</f>
        <v>1976.5525684990034</v>
      </c>
      <c r="S2906" s="3">
        <f t="shared" si="770"/>
        <v>1974.0799713134791</v>
      </c>
      <c r="T2906" s="3">
        <f t="shared" ca="1" si="771"/>
        <v>2.4725971855243642</v>
      </c>
      <c r="U2906" s="3">
        <f t="shared" ca="1" si="779"/>
        <v>2.4725971855243642</v>
      </c>
      <c r="W2906" s="34">
        <f t="shared" si="772"/>
        <v>14</v>
      </c>
      <c r="X2906" s="73" t="b">
        <f>COUNTIF('Power Curve'!$D$2:$D$31,W2906)&gt;0</f>
        <v>1</v>
      </c>
      <c r="Y2906" s="73" t="b">
        <f t="shared" si="773"/>
        <v>0</v>
      </c>
      <c r="Z2906" s="73" t="b">
        <f t="shared" si="780"/>
        <v>1</v>
      </c>
      <c r="AA2906" s="34" t="str">
        <f t="shared" si="774"/>
        <v>Outer</v>
      </c>
      <c r="AB2906" s="35" t="str">
        <f t="shared" si="781"/>
        <v>1.5-1.6</v>
      </c>
      <c r="AC2906" s="36" t="str">
        <f t="shared" si="775"/>
        <v>14-15</v>
      </c>
      <c r="AD2906" s="36" t="str">
        <f t="shared" si="776"/>
        <v>Mar</v>
      </c>
      <c r="AE2906" s="35" t="str">
        <f t="shared" si="777"/>
        <v>285-295</v>
      </c>
      <c r="AF2906" s="36" t="str">
        <f t="shared" si="778"/>
        <v>HWS-LTI</v>
      </c>
    </row>
    <row r="2907" spans="5:32" x14ac:dyDescent="0.3">
      <c r="E2907" s="12">
        <v>40996.618055555555</v>
      </c>
      <c r="F2907" s="16">
        <v>11.93</v>
      </c>
      <c r="G2907" s="16">
        <v>1921.8000335693359</v>
      </c>
      <c r="H2907" s="29">
        <v>1.1728653967205886</v>
      </c>
      <c r="I2907" s="26">
        <v>295.10000000000002</v>
      </c>
      <c r="J2907" s="30">
        <v>0.13076278290025148</v>
      </c>
      <c r="K2907" s="31">
        <v>0.14706704281673716</v>
      </c>
      <c r="L2907" s="108">
        <f ca="1">REWS!R2907</f>
        <v>11.880198223804722</v>
      </c>
      <c r="M2907" s="22">
        <f t="shared" si="765"/>
        <v>11.758298250060372</v>
      </c>
      <c r="N2907" s="22">
        <f t="shared" ca="1" si="766"/>
        <v>11.709213242693496</v>
      </c>
      <c r="O2907" s="22">
        <f t="shared" si="767"/>
        <v>1.175332874469649</v>
      </c>
      <c r="P2907" s="81">
        <f t="shared" ca="1" si="768"/>
        <v>12</v>
      </c>
      <c r="Q2907" s="22">
        <f t="shared" ca="1" si="769"/>
        <v>0.70207388584057173</v>
      </c>
      <c r="R2907" s="3">
        <f ca="1">IF(N2907&gt;'Power Curve'!$C$37,0,INDEX(Ci,$P2907,1)*POWER(1-Q2907,3)+INDEX(Ci,$P2907,2)*3*Q2907*POWER(1-Q2907,2)+INDEX(Ci,$P2907,3)*3*POWER(Q2907,2)*(1-Q2907)+INDEX(Ci,$P2907,4)*POWER(Q2907,3))</f>
        <v>1889.6029546857035</v>
      </c>
      <c r="S2907" s="3">
        <f t="shared" si="770"/>
        <v>1921.8000335693359</v>
      </c>
      <c r="T2907" s="3">
        <f t="shared" ca="1" si="771"/>
        <v>-32.197078883632457</v>
      </c>
      <c r="U2907" s="3">
        <f t="shared" ca="1" si="779"/>
        <v>32.197078883632457</v>
      </c>
      <c r="W2907" s="34">
        <f t="shared" si="772"/>
        <v>12</v>
      </c>
      <c r="X2907" s="73" t="b">
        <f>COUNTIF('Power Curve'!$D$2:$D$31,W2907)&gt;0</f>
        <v>1</v>
      </c>
      <c r="Y2907" s="73" t="b">
        <f t="shared" si="773"/>
        <v>0</v>
      </c>
      <c r="Z2907" s="73" t="b">
        <f t="shared" si="780"/>
        <v>1</v>
      </c>
      <c r="AA2907" s="34" t="str">
        <f t="shared" si="774"/>
        <v>Inner</v>
      </c>
      <c r="AB2907" s="35" t="str">
        <f t="shared" si="781"/>
        <v>1.1-1.2</v>
      </c>
      <c r="AC2907" s="36" t="str">
        <f t="shared" si="775"/>
        <v>14-15</v>
      </c>
      <c r="AD2907" s="36" t="str">
        <f t="shared" si="776"/>
        <v>Mar</v>
      </c>
      <c r="AE2907" s="35" t="str">
        <f t="shared" si="777"/>
        <v>295-305</v>
      </c>
      <c r="AF2907" s="36" t="str">
        <f t="shared" si="778"/>
        <v>Inner-TI</v>
      </c>
    </row>
    <row r="2908" spans="5:32" x14ac:dyDescent="0.3">
      <c r="E2908" s="12">
        <v>40996.625</v>
      </c>
      <c r="F2908" s="16">
        <v>13.03</v>
      </c>
      <c r="G2908" s="16">
        <v>1941.429992675779</v>
      </c>
      <c r="H2908" s="29">
        <v>1.1723343362012988</v>
      </c>
      <c r="I2908" s="26">
        <v>294.10000000000002</v>
      </c>
      <c r="J2908" s="30">
        <v>0.13123561013046817</v>
      </c>
      <c r="K2908" s="31">
        <v>0.12298165842177014</v>
      </c>
      <c r="L2908" s="108">
        <f ca="1">REWS!R2908</f>
        <v>13.032983855026348</v>
      </c>
      <c r="M2908" s="22">
        <f t="shared" si="765"/>
        <v>12.840527969816199</v>
      </c>
      <c r="N2908" s="22">
        <f t="shared" ca="1" si="766"/>
        <v>12.84346843596537</v>
      </c>
      <c r="O2908" s="22">
        <f t="shared" si="767"/>
        <v>1.342594966311685</v>
      </c>
      <c r="P2908" s="81">
        <f t="shared" ca="1" si="768"/>
        <v>13</v>
      </c>
      <c r="Q2908" s="22">
        <f t="shared" ca="1" si="769"/>
        <v>0.84927123999187304</v>
      </c>
      <c r="R2908" s="3">
        <f ca="1">IF(N2908&gt;'Power Curve'!$C$37,0,INDEX(Ci,$P2908,1)*POWER(1-Q2908,3)+INDEX(Ci,$P2908,2)*3*Q2908*POWER(1-Q2908,2)+INDEX(Ci,$P2908,3)*3*POWER(Q2908,2)*(1-Q2908)+INDEX(Ci,$P2908,4)*POWER(Q2908,3))</f>
        <v>1949.0994780028009</v>
      </c>
      <c r="S2908" s="3">
        <f t="shared" si="770"/>
        <v>1941.429992675779</v>
      </c>
      <c r="T2908" s="3">
        <f t="shared" ca="1" si="771"/>
        <v>7.6694853270219028</v>
      </c>
      <c r="U2908" s="3">
        <f t="shared" ca="1" si="779"/>
        <v>7.6694853270219028</v>
      </c>
      <c r="W2908" s="34">
        <f t="shared" si="772"/>
        <v>13</v>
      </c>
      <c r="X2908" s="73" t="b">
        <f>COUNTIF('Power Curve'!$D$2:$D$31,W2908)&gt;0</f>
        <v>1</v>
      </c>
      <c r="Y2908" s="73" t="b">
        <f t="shared" si="773"/>
        <v>0</v>
      </c>
      <c r="Z2908" s="73" t="b">
        <f t="shared" si="780"/>
        <v>1</v>
      </c>
      <c r="AA2908" s="34" t="str">
        <f t="shared" si="774"/>
        <v>Inner</v>
      </c>
      <c r="AB2908" s="35" t="str">
        <f t="shared" si="781"/>
        <v>1.3-1.4</v>
      </c>
      <c r="AC2908" s="36" t="str">
        <f t="shared" si="775"/>
        <v>15-16</v>
      </c>
      <c r="AD2908" s="36" t="str">
        <f t="shared" si="776"/>
        <v>Mar</v>
      </c>
      <c r="AE2908" s="35" t="str">
        <f t="shared" si="777"/>
        <v>285-295</v>
      </c>
      <c r="AF2908" s="36" t="str">
        <f t="shared" si="778"/>
        <v>Inner-TI</v>
      </c>
    </row>
    <row r="2909" spans="5:32" x14ac:dyDescent="0.3">
      <c r="E2909" s="12">
        <v>40996.631944444445</v>
      </c>
      <c r="F2909" s="16">
        <v>13.12</v>
      </c>
      <c r="G2909" s="16">
        <v>1943.7100524902339</v>
      </c>
      <c r="H2909" s="29">
        <v>1.1731038086305547</v>
      </c>
      <c r="I2909" s="26">
        <v>293.8</v>
      </c>
      <c r="J2909" s="30">
        <v>8.6128048780487798E-2</v>
      </c>
      <c r="K2909" s="31">
        <v>0.13697299675792429</v>
      </c>
      <c r="L2909" s="108">
        <f ca="1">REWS!R2909</f>
        <v>13.171648157197525</v>
      </c>
      <c r="M2909" s="22">
        <f t="shared" si="765"/>
        <v>12.932047379156208</v>
      </c>
      <c r="N2909" s="22">
        <f t="shared" ca="1" si="766"/>
        <v>12.982955642565088</v>
      </c>
      <c r="O2909" s="22">
        <f t="shared" si="767"/>
        <v>1.3567395860452949</v>
      </c>
      <c r="P2909" s="81">
        <f t="shared" ca="1" si="768"/>
        <v>13</v>
      </c>
      <c r="Q2909" s="22">
        <f t="shared" ca="1" si="769"/>
        <v>0.99287118028667753</v>
      </c>
      <c r="R2909" s="3">
        <f ca="1">IF(N2909&gt;'Power Curve'!$C$37,0,INDEX(Ci,$P2909,1)*POWER(1-Q2909,3)+INDEX(Ci,$P2909,2)*3*Q2909*POWER(1-Q2909,2)+INDEX(Ci,$P2909,3)*3*POWER(Q2909,2)*(1-Q2909)+INDEX(Ci,$P2909,4)*POWER(Q2909,3))</f>
        <v>1952.9853421900198</v>
      </c>
      <c r="S2909" s="3">
        <f t="shared" si="770"/>
        <v>1943.7100524902339</v>
      </c>
      <c r="T2909" s="3">
        <f t="shared" ca="1" si="771"/>
        <v>9.2752896997858443</v>
      </c>
      <c r="U2909" s="3">
        <f t="shared" ca="1" si="779"/>
        <v>9.2752896997858443</v>
      </c>
      <c r="W2909" s="34">
        <f t="shared" si="772"/>
        <v>13</v>
      </c>
      <c r="X2909" s="73" t="b">
        <f>COUNTIF('Power Curve'!$D$2:$D$31,W2909)&gt;0</f>
        <v>1</v>
      </c>
      <c r="Y2909" s="73" t="b">
        <f t="shared" si="773"/>
        <v>0</v>
      </c>
      <c r="Z2909" s="73" t="b">
        <f t="shared" si="780"/>
        <v>1</v>
      </c>
      <c r="AA2909" s="34" t="str">
        <f t="shared" si="774"/>
        <v>Outer</v>
      </c>
      <c r="AB2909" s="35" t="str">
        <f t="shared" si="781"/>
        <v>1.3-1.4</v>
      </c>
      <c r="AC2909" s="36" t="str">
        <f t="shared" si="775"/>
        <v>15-16</v>
      </c>
      <c r="AD2909" s="36" t="str">
        <f t="shared" si="776"/>
        <v>Mar</v>
      </c>
      <c r="AE2909" s="35" t="str">
        <f t="shared" si="777"/>
        <v>285-295</v>
      </c>
      <c r="AF2909" s="36" t="str">
        <f t="shared" si="778"/>
        <v>HWS-LTI</v>
      </c>
    </row>
    <row r="2910" spans="5:32" x14ac:dyDescent="0.3">
      <c r="E2910" s="12">
        <v>40996.638888888891</v>
      </c>
      <c r="F2910" s="16">
        <v>11.86</v>
      </c>
      <c r="G2910" s="16">
        <v>1924.9599609375</v>
      </c>
      <c r="H2910" s="29">
        <v>1.1732321526754415</v>
      </c>
      <c r="I2910" s="26">
        <v>295.2</v>
      </c>
      <c r="J2910" s="30">
        <v>9.1905564924114683E-2</v>
      </c>
      <c r="K2910" s="31">
        <v>0.14840290118461932</v>
      </c>
      <c r="L2910" s="108">
        <f ca="1">REWS!R2910</f>
        <v>11.891940787408368</v>
      </c>
      <c r="M2910" s="22">
        <f t="shared" si="765"/>
        <v>11.690524011974595</v>
      </c>
      <c r="N2910" s="22">
        <f t="shared" ca="1" si="766"/>
        <v>11.722008374719866</v>
      </c>
      <c r="O2910" s="22">
        <f t="shared" si="767"/>
        <v>1.1648581474978328</v>
      </c>
      <c r="P2910" s="81">
        <f t="shared" ca="1" si="768"/>
        <v>12</v>
      </c>
      <c r="Q2910" s="22">
        <f t="shared" ca="1" si="769"/>
        <v>0.71439821303052475</v>
      </c>
      <c r="R2910" s="3">
        <f ca="1">IF(N2910&gt;'Power Curve'!$C$37,0,INDEX(Ci,$P2910,1)*POWER(1-Q2910,3)+INDEX(Ci,$P2910,2)*3*Q2910*POWER(1-Q2910,2)+INDEX(Ci,$P2910,3)*3*POWER(Q2910,2)*(1-Q2910)+INDEX(Ci,$P2910,4)*POWER(Q2910,3))</f>
        <v>1891.0843717708049</v>
      </c>
      <c r="S2910" s="3">
        <f t="shared" si="770"/>
        <v>1924.9599609375</v>
      </c>
      <c r="T2910" s="3">
        <f t="shared" ca="1" si="771"/>
        <v>-33.875589166695136</v>
      </c>
      <c r="U2910" s="3">
        <f t="shared" ca="1" si="779"/>
        <v>33.875589166695136</v>
      </c>
      <c r="W2910" s="34">
        <f t="shared" si="772"/>
        <v>12</v>
      </c>
      <c r="X2910" s="73" t="b">
        <f>COUNTIF('Power Curve'!$D$2:$D$31,W2910)&gt;0</f>
        <v>1</v>
      </c>
      <c r="Y2910" s="73" t="b">
        <f t="shared" si="773"/>
        <v>0</v>
      </c>
      <c r="Z2910" s="73" t="b">
        <f t="shared" si="780"/>
        <v>1</v>
      </c>
      <c r="AA2910" s="34" t="str">
        <f t="shared" si="774"/>
        <v>Outer</v>
      </c>
      <c r="AB2910" s="35" t="str">
        <f t="shared" si="781"/>
        <v>1.1-1.2</v>
      </c>
      <c r="AC2910" s="36" t="str">
        <f t="shared" si="775"/>
        <v>15-16</v>
      </c>
      <c r="AD2910" s="36" t="str">
        <f t="shared" si="776"/>
        <v>Mar</v>
      </c>
      <c r="AE2910" s="35" t="str">
        <f t="shared" si="777"/>
        <v>295-305</v>
      </c>
      <c r="AF2910" s="36" t="str">
        <f t="shared" si="778"/>
        <v>HWS-LTI</v>
      </c>
    </row>
    <row r="2911" spans="5:32" x14ac:dyDescent="0.3">
      <c r="E2911" s="12">
        <v>40996.645833333336</v>
      </c>
      <c r="F2911" s="16">
        <v>11.81</v>
      </c>
      <c r="G2911" s="16">
        <v>1795.299942016602</v>
      </c>
      <c r="H2911" s="29">
        <v>1.1725724529548642</v>
      </c>
      <c r="I2911" s="26">
        <v>289.89999999999998</v>
      </c>
      <c r="J2911" s="30">
        <v>9.7375105842506332E-2</v>
      </c>
      <c r="K2911" s="31">
        <v>0.19872292388981969</v>
      </c>
      <c r="L2911" s="108">
        <f ca="1">REWS!R2911</f>
        <v>11.826696812820694</v>
      </c>
      <c r="M2911" s="22">
        <f t="shared" si="765"/>
        <v>11.639056161203465</v>
      </c>
      <c r="N2911" s="22">
        <f t="shared" ca="1" si="766"/>
        <v>11.655511296015757</v>
      </c>
      <c r="O2911" s="22">
        <f t="shared" si="767"/>
        <v>1.1569036252504348</v>
      </c>
      <c r="P2911" s="81">
        <f t="shared" ca="1" si="768"/>
        <v>12</v>
      </c>
      <c r="Q2911" s="22">
        <f t="shared" ca="1" si="769"/>
        <v>0.65034793567219462</v>
      </c>
      <c r="R2911" s="3">
        <f ca="1">IF(N2911&gt;'Power Curve'!$C$37,0,INDEX(Ci,$P2911,1)*POWER(1-Q2911,3)+INDEX(Ci,$P2911,2)*3*Q2911*POWER(1-Q2911,2)+INDEX(Ci,$P2911,3)*3*POWER(Q2911,2)*(1-Q2911)+INDEX(Ci,$P2911,4)*POWER(Q2911,3))</f>
        <v>1883.1086474423078</v>
      </c>
      <c r="S2911" s="3">
        <f t="shared" si="770"/>
        <v>1795.299942016602</v>
      </c>
      <c r="T2911" s="3">
        <f t="shared" ca="1" si="771"/>
        <v>87.808705425705739</v>
      </c>
      <c r="U2911" s="3">
        <f t="shared" ca="1" si="779"/>
        <v>87.808705425705739</v>
      </c>
      <c r="W2911" s="34">
        <f t="shared" si="772"/>
        <v>12</v>
      </c>
      <c r="X2911" s="73" t="b">
        <f>COUNTIF('Power Curve'!$D$2:$D$31,W2911)&gt;0</f>
        <v>1</v>
      </c>
      <c r="Y2911" s="73" t="b">
        <f t="shared" si="773"/>
        <v>0</v>
      </c>
      <c r="Z2911" s="73" t="b">
        <f t="shared" si="780"/>
        <v>1</v>
      </c>
      <c r="AA2911" s="34" t="str">
        <f t="shared" si="774"/>
        <v>Outer</v>
      </c>
      <c r="AB2911" s="35" t="str">
        <f t="shared" si="781"/>
        <v>1.1-1.2</v>
      </c>
      <c r="AC2911" s="36" t="str">
        <f t="shared" si="775"/>
        <v>15-16</v>
      </c>
      <c r="AD2911" s="36" t="str">
        <f t="shared" si="776"/>
        <v>Mar</v>
      </c>
      <c r="AE2911" s="35" t="str">
        <f t="shared" si="777"/>
        <v>285-295</v>
      </c>
      <c r="AF2911" s="36" t="str">
        <f t="shared" si="778"/>
        <v>HWS-LTI</v>
      </c>
    </row>
    <row r="2912" spans="5:32" x14ac:dyDescent="0.3">
      <c r="E2912" s="12">
        <v>40996.652777777781</v>
      </c>
      <c r="F2912" s="16">
        <v>12.65</v>
      </c>
      <c r="G2912" s="16">
        <v>1912.980026245117</v>
      </c>
      <c r="H2912" s="29">
        <v>1.1718888619424155</v>
      </c>
      <c r="I2912" s="26">
        <v>285.60000000000002</v>
      </c>
      <c r="J2912" s="30">
        <v>0.14229249011857709</v>
      </c>
      <c r="K2912" s="31">
        <v>0.1530413446323465</v>
      </c>
      <c r="L2912" s="108">
        <f ca="1">REWS!R2912</f>
        <v>12.613548558553292</v>
      </c>
      <c r="M2912" s="22">
        <f t="shared" si="765"/>
        <v>12.464474443307925</v>
      </c>
      <c r="N2912" s="22">
        <f t="shared" ca="1" si="766"/>
        <v>12.428557600593757</v>
      </c>
      <c r="O2912" s="22">
        <f t="shared" si="767"/>
        <v>1.2844746815513111</v>
      </c>
      <c r="P2912" s="81">
        <f t="shared" ca="1" si="768"/>
        <v>13</v>
      </c>
      <c r="Q2912" s="22">
        <f t="shared" ca="1" si="769"/>
        <v>0.4221268972278131</v>
      </c>
      <c r="R2912" s="3">
        <f ca="1">IF(N2912&gt;'Power Curve'!$C$37,0,INDEX(Ci,$P2912,1)*POWER(1-Q2912,3)+INDEX(Ci,$P2912,2)*3*Q2912*POWER(1-Q2912,2)+INDEX(Ci,$P2912,3)*3*POWER(Q2912,2)*(1-Q2912)+INDEX(Ci,$P2912,4)*POWER(Q2912,3))</f>
        <v>1936.1153773121462</v>
      </c>
      <c r="S2912" s="3">
        <f t="shared" si="770"/>
        <v>1912.980026245117</v>
      </c>
      <c r="T2912" s="3">
        <f t="shared" ca="1" si="771"/>
        <v>23.135351067029205</v>
      </c>
      <c r="U2912" s="3">
        <f t="shared" ca="1" si="779"/>
        <v>23.135351067029205</v>
      </c>
      <c r="W2912" s="34">
        <f t="shared" si="772"/>
        <v>12</v>
      </c>
      <c r="X2912" s="73" t="b">
        <f>COUNTIF('Power Curve'!$D$2:$D$31,W2912)&gt;0</f>
        <v>1</v>
      </c>
      <c r="Y2912" s="73" t="b">
        <f t="shared" si="773"/>
        <v>0</v>
      </c>
      <c r="Z2912" s="73" t="b">
        <f t="shared" si="780"/>
        <v>1</v>
      </c>
      <c r="AA2912" s="34" t="str">
        <f t="shared" si="774"/>
        <v>Outer</v>
      </c>
      <c r="AB2912" s="35" t="str">
        <f t="shared" si="781"/>
        <v>1.2-1.3</v>
      </c>
      <c r="AC2912" s="36" t="str">
        <f t="shared" si="775"/>
        <v>15-16</v>
      </c>
      <c r="AD2912" s="36" t="str">
        <f t="shared" si="776"/>
        <v>Mar</v>
      </c>
      <c r="AE2912" s="35" t="str">
        <f t="shared" si="777"/>
        <v>285-295</v>
      </c>
      <c r="AF2912" s="36" t="str">
        <f t="shared" si="778"/>
        <v>HWS-HTI</v>
      </c>
    </row>
    <row r="2913" spans="5:32" x14ac:dyDescent="0.3">
      <c r="E2913" s="12">
        <v>40996.659722222219</v>
      </c>
      <c r="F2913" s="16">
        <v>14.04</v>
      </c>
      <c r="G2913" s="16">
        <v>1907.7700500488261</v>
      </c>
      <c r="H2913" s="29">
        <v>1.1720596848343485</v>
      </c>
      <c r="I2913" s="26">
        <v>292.10000000000002</v>
      </c>
      <c r="J2913" s="30">
        <v>0.1396011396011396</v>
      </c>
      <c r="K2913" s="31">
        <v>6.7956751663370021E-2</v>
      </c>
      <c r="L2913" s="108">
        <f ca="1">REWS!R2913</f>
        <v>14.082566570579768</v>
      </c>
      <c r="M2913" s="22">
        <f t="shared" si="765"/>
        <v>13.834760783685811</v>
      </c>
      <c r="N2913" s="22">
        <f t="shared" ca="1" si="766"/>
        <v>13.876705108568503</v>
      </c>
      <c r="O2913" s="22">
        <f t="shared" si="767"/>
        <v>1.4962568526839659</v>
      </c>
      <c r="P2913" s="81">
        <f t="shared" ca="1" si="768"/>
        <v>14</v>
      </c>
      <c r="Q2913" s="22">
        <f t="shared" ca="1" si="769"/>
        <v>0.92016595730918749</v>
      </c>
      <c r="R2913" s="3">
        <f ca="1">IF(N2913&gt;'Power Curve'!$C$37,0,INDEX(Ci,$P2913,1)*POWER(1-Q2913,3)+INDEX(Ci,$P2913,2)*3*Q2913*POWER(1-Q2913,2)+INDEX(Ci,$P2913,3)*3*POWER(Q2913,2)*(1-Q2913)+INDEX(Ci,$P2913,4)*POWER(Q2913,3))</f>
        <v>1974.1630886357943</v>
      </c>
      <c r="S2913" s="3">
        <f t="shared" si="770"/>
        <v>1907.7700500488261</v>
      </c>
      <c r="T2913" s="3">
        <f t="shared" ca="1" si="771"/>
        <v>66.39303858696826</v>
      </c>
      <c r="U2913" s="3">
        <f t="shared" ca="1" si="779"/>
        <v>66.39303858696826</v>
      </c>
      <c r="W2913" s="34">
        <f t="shared" si="772"/>
        <v>14</v>
      </c>
      <c r="X2913" s="73" t="b">
        <f>COUNTIF('Power Curve'!$D$2:$D$31,W2913)&gt;0</f>
        <v>1</v>
      </c>
      <c r="Y2913" s="73" t="b">
        <f t="shared" si="773"/>
        <v>0</v>
      </c>
      <c r="Z2913" s="73" t="b">
        <f t="shared" si="780"/>
        <v>1</v>
      </c>
      <c r="AA2913" s="34" t="str">
        <f t="shared" si="774"/>
        <v>Outer</v>
      </c>
      <c r="AB2913" s="35" t="str">
        <f t="shared" si="781"/>
        <v>1.4-1.5</v>
      </c>
      <c r="AC2913" s="36" t="str">
        <f t="shared" si="775"/>
        <v>15-16</v>
      </c>
      <c r="AD2913" s="36" t="str">
        <f t="shared" si="776"/>
        <v>Mar</v>
      </c>
      <c r="AE2913" s="35" t="str">
        <f t="shared" si="777"/>
        <v>285-295</v>
      </c>
      <c r="AF2913" s="36" t="str">
        <f t="shared" si="778"/>
        <v>Inner-TI</v>
      </c>
    </row>
    <row r="2914" spans="5:32" x14ac:dyDescent="0.3">
      <c r="E2914" s="12">
        <v>40996.666666666664</v>
      </c>
      <c r="F2914" s="16">
        <v>13.81</v>
      </c>
      <c r="G2914" s="16">
        <v>1973.5999450683571</v>
      </c>
      <c r="H2914" s="29">
        <v>1.1728717746433386</v>
      </c>
      <c r="I2914" s="26">
        <v>293.89999999999998</v>
      </c>
      <c r="J2914" s="30">
        <v>0.14047791455467051</v>
      </c>
      <c r="K2914" s="31">
        <v>0.11572289384341092</v>
      </c>
      <c r="L2914" s="108">
        <f ca="1">REWS!R2914</f>
        <v>13.854187362292002</v>
      </c>
      <c r="M2914" s="22">
        <f t="shared" si="765"/>
        <v>13.611265144334736</v>
      </c>
      <c r="N2914" s="22">
        <f t="shared" ca="1" si="766"/>
        <v>13.654816621828235</v>
      </c>
      <c r="O2914" s="22">
        <f t="shared" si="767"/>
        <v>1.4617148811662475</v>
      </c>
      <c r="P2914" s="81">
        <f t="shared" ca="1" si="768"/>
        <v>14</v>
      </c>
      <c r="Q2914" s="22">
        <f t="shared" ca="1" si="769"/>
        <v>0.68993533244760574</v>
      </c>
      <c r="R2914" s="3">
        <f ca="1">IF(N2914&gt;'Power Curve'!$C$37,0,INDEX(Ci,$P2914,1)*POWER(1-Q2914,3)+INDEX(Ci,$P2914,2)*3*Q2914*POWER(1-Q2914,2)+INDEX(Ci,$P2914,3)*3*POWER(Q2914,2)*(1-Q2914)+INDEX(Ci,$P2914,4)*POWER(Q2914,3))</f>
        <v>1970.6983360150425</v>
      </c>
      <c r="S2914" s="3">
        <f t="shared" si="770"/>
        <v>1973.5999450683571</v>
      </c>
      <c r="T2914" s="3">
        <f t="shared" ca="1" si="771"/>
        <v>-2.9016090533145871</v>
      </c>
      <c r="U2914" s="3">
        <f t="shared" ca="1" si="779"/>
        <v>2.9016090533145871</v>
      </c>
      <c r="W2914" s="34">
        <f t="shared" si="772"/>
        <v>14</v>
      </c>
      <c r="X2914" s="73" t="b">
        <f>COUNTIF('Power Curve'!$D$2:$D$31,W2914)&gt;0</f>
        <v>1</v>
      </c>
      <c r="Y2914" s="73" t="b">
        <f t="shared" si="773"/>
        <v>0</v>
      </c>
      <c r="Z2914" s="73" t="b">
        <f t="shared" si="780"/>
        <v>1</v>
      </c>
      <c r="AA2914" s="34" t="str">
        <f t="shared" si="774"/>
        <v>Outer</v>
      </c>
      <c r="AB2914" s="35" t="str">
        <f t="shared" si="781"/>
        <v>1.4-1.5</v>
      </c>
      <c r="AC2914" s="36" t="str">
        <f t="shared" si="775"/>
        <v>16-17</v>
      </c>
      <c r="AD2914" s="36" t="str">
        <f t="shared" si="776"/>
        <v>Mar</v>
      </c>
      <c r="AE2914" s="35" t="str">
        <f t="shared" si="777"/>
        <v>285-295</v>
      </c>
      <c r="AF2914" s="36" t="str">
        <f t="shared" si="778"/>
        <v>HWS-HTI</v>
      </c>
    </row>
    <row r="2915" spans="5:32" x14ac:dyDescent="0.3">
      <c r="E2915" s="12">
        <v>40996.673611111109</v>
      </c>
      <c r="F2915" s="16">
        <v>13.34</v>
      </c>
      <c r="G2915" s="16">
        <v>1970.610046386721</v>
      </c>
      <c r="H2915" s="29">
        <v>1.1731531220156193</v>
      </c>
      <c r="I2915" s="26">
        <v>290.3</v>
      </c>
      <c r="J2915" s="30">
        <v>0.13118440779610194</v>
      </c>
      <c r="K2915" s="31">
        <v>0.13302160003351415</v>
      </c>
      <c r="L2915" s="108">
        <f ca="1">REWS!R2915</f>
        <v>13.324598965038204</v>
      </c>
      <c r="M2915" s="22">
        <f t="shared" si="765"/>
        <v>13.149079977308963</v>
      </c>
      <c r="N2915" s="22">
        <f t="shared" ca="1" si="766"/>
        <v>13.133899359584376</v>
      </c>
      <c r="O2915" s="22">
        <f t="shared" si="767"/>
        <v>1.3902826737116845</v>
      </c>
      <c r="P2915" s="81">
        <f t="shared" ca="1" si="768"/>
        <v>14</v>
      </c>
      <c r="Q2915" s="22">
        <f t="shared" ca="1" si="769"/>
        <v>0.14943362120751769</v>
      </c>
      <c r="R2915" s="3">
        <f ca="1">IF(N2915&gt;'Power Curve'!$C$37,0,INDEX(Ci,$P2915,1)*POWER(1-Q2915,3)+INDEX(Ci,$P2915,2)*3*Q2915*POWER(1-Q2915,2)+INDEX(Ci,$P2915,3)*3*POWER(Q2915,2)*(1-Q2915)+INDEX(Ci,$P2915,4)*POWER(Q2915,3))</f>
        <v>1957.2760596041931</v>
      </c>
      <c r="S2915" s="3">
        <f t="shared" si="770"/>
        <v>1970.610046386721</v>
      </c>
      <c r="T2915" s="3">
        <f t="shared" ca="1" si="771"/>
        <v>-13.333986782527973</v>
      </c>
      <c r="U2915" s="3">
        <f t="shared" ca="1" si="779"/>
        <v>13.333986782527973</v>
      </c>
      <c r="W2915" s="34">
        <f t="shared" si="772"/>
        <v>13</v>
      </c>
      <c r="X2915" s="73" t="b">
        <f>COUNTIF('Power Curve'!$D$2:$D$31,W2915)&gt;0</f>
        <v>1</v>
      </c>
      <c r="Y2915" s="73" t="b">
        <f t="shared" si="773"/>
        <v>0</v>
      </c>
      <c r="Z2915" s="73" t="b">
        <f t="shared" si="780"/>
        <v>1</v>
      </c>
      <c r="AA2915" s="34" t="str">
        <f t="shared" si="774"/>
        <v>Inner</v>
      </c>
      <c r="AB2915" s="35" t="str">
        <f t="shared" si="781"/>
        <v>1.3-1.4</v>
      </c>
      <c r="AC2915" s="36" t="str">
        <f t="shared" si="775"/>
        <v>16-17</v>
      </c>
      <c r="AD2915" s="36" t="str">
        <f t="shared" si="776"/>
        <v>Mar</v>
      </c>
      <c r="AE2915" s="35" t="str">
        <f t="shared" si="777"/>
        <v>285-295</v>
      </c>
      <c r="AF2915" s="36" t="str">
        <f t="shared" si="778"/>
        <v>Inner-TI</v>
      </c>
    </row>
    <row r="2916" spans="5:32" x14ac:dyDescent="0.3">
      <c r="E2916" s="12">
        <v>40996.680555555555</v>
      </c>
      <c r="F2916" s="16">
        <v>11.15</v>
      </c>
      <c r="G2916" s="16">
        <v>1713.9100189209009</v>
      </c>
      <c r="H2916" s="29">
        <v>1.1738563383152725</v>
      </c>
      <c r="I2916" s="26">
        <v>285.5</v>
      </c>
      <c r="J2916" s="30">
        <v>0.14080717488789238</v>
      </c>
      <c r="K2916" s="31">
        <v>0.12361079677612961</v>
      </c>
      <c r="L2916" s="108">
        <f ca="1">REWS!R2916</f>
        <v>11.155497276528628</v>
      </c>
      <c r="M2916" s="22">
        <f t="shared" si="765"/>
        <v>10.992618455868042</v>
      </c>
      <c r="N2916" s="22">
        <f t="shared" ca="1" si="766"/>
        <v>10.998038138686482</v>
      </c>
      <c r="O2916" s="22">
        <f t="shared" si="767"/>
        <v>1.0569945940473702</v>
      </c>
      <c r="P2916" s="81">
        <f t="shared" ca="1" si="768"/>
        <v>12</v>
      </c>
      <c r="Q2916" s="22">
        <f t="shared" ca="1" si="769"/>
        <v>1.7066911854914484E-2</v>
      </c>
      <c r="R2916" s="3">
        <f ca="1">IF(N2916&gt;'Power Curve'!$C$37,0,INDEX(Ci,$P2916,1)*POWER(1-Q2916,3)+INDEX(Ci,$P2916,2)*3*Q2916*POWER(1-Q2916,2)+INDEX(Ci,$P2916,3)*3*POWER(Q2916,2)*(1-Q2916)+INDEX(Ci,$P2916,4)*POWER(Q2916,3))</f>
        <v>1779.229488819647</v>
      </c>
      <c r="S2916" s="3">
        <f t="shared" si="770"/>
        <v>1713.9100189209009</v>
      </c>
      <c r="T2916" s="3">
        <f t="shared" ca="1" si="771"/>
        <v>65.319469898746092</v>
      </c>
      <c r="U2916" s="3">
        <f t="shared" ca="1" si="779"/>
        <v>65.319469898746092</v>
      </c>
      <c r="W2916" s="34">
        <f t="shared" si="772"/>
        <v>11</v>
      </c>
      <c r="X2916" s="73" t="b">
        <f>COUNTIF('Power Curve'!$D$2:$D$31,W2916)&gt;0</f>
        <v>1</v>
      </c>
      <c r="Y2916" s="73" t="b">
        <f t="shared" si="773"/>
        <v>0</v>
      </c>
      <c r="Z2916" s="73" t="b">
        <f t="shared" si="780"/>
        <v>1</v>
      </c>
      <c r="AA2916" s="34" t="str">
        <f t="shared" si="774"/>
        <v>Outer</v>
      </c>
      <c r="AB2916" s="35" t="str">
        <f t="shared" si="781"/>
        <v>1.0-1.1</v>
      </c>
      <c r="AC2916" s="36" t="str">
        <f t="shared" si="775"/>
        <v>16-17</v>
      </c>
      <c r="AD2916" s="36" t="str">
        <f t="shared" si="776"/>
        <v>Mar</v>
      </c>
      <c r="AE2916" s="35" t="str">
        <f t="shared" si="777"/>
        <v>285-295</v>
      </c>
      <c r="AF2916" s="36" t="str">
        <f t="shared" si="778"/>
        <v>HWS-HTI</v>
      </c>
    </row>
    <row r="2917" spans="5:32" x14ac:dyDescent="0.3">
      <c r="E2917" s="12">
        <v>40996.6875</v>
      </c>
      <c r="F2917" s="16">
        <v>12.81</v>
      </c>
      <c r="G2917" s="16">
        <v>1883.0499572753911</v>
      </c>
      <c r="H2917" s="29">
        <v>1.1736061236825408</v>
      </c>
      <c r="I2917" s="26">
        <v>289.60000000000002</v>
      </c>
      <c r="J2917" s="30">
        <v>0.16315378610460576</v>
      </c>
      <c r="K2917" s="31">
        <v>0.14375063529640741</v>
      </c>
      <c r="L2917" s="108">
        <f ca="1">REWS!R2917</f>
        <v>12.737544958146211</v>
      </c>
      <c r="M2917" s="22">
        <f t="shared" si="765"/>
        <v>12.628290267752233</v>
      </c>
      <c r="N2917" s="22">
        <f t="shared" ca="1" si="766"/>
        <v>12.556863000001117</v>
      </c>
      <c r="O2917" s="22">
        <f t="shared" si="767"/>
        <v>1.3097929452925476</v>
      </c>
      <c r="P2917" s="81">
        <f t="shared" ca="1" si="768"/>
        <v>13</v>
      </c>
      <c r="Q2917" s="22">
        <f t="shared" ca="1" si="769"/>
        <v>0.55421533848013937</v>
      </c>
      <c r="R2917" s="3">
        <f ca="1">IF(N2917&gt;'Power Curve'!$C$37,0,INDEX(Ci,$P2917,1)*POWER(1-Q2917,3)+INDEX(Ci,$P2917,2)*3*Q2917*POWER(1-Q2917,2)+INDEX(Ci,$P2917,3)*3*POWER(Q2917,2)*(1-Q2917)+INDEX(Ci,$P2917,4)*POWER(Q2917,3))</f>
        <v>1940.5527569652236</v>
      </c>
      <c r="S2917" s="3">
        <f t="shared" si="770"/>
        <v>1883.0499572753911</v>
      </c>
      <c r="T2917" s="3">
        <f t="shared" ca="1" si="771"/>
        <v>57.5027996898325</v>
      </c>
      <c r="U2917" s="3">
        <f t="shared" ca="1" si="779"/>
        <v>57.5027996898325</v>
      </c>
      <c r="W2917" s="34">
        <f t="shared" si="772"/>
        <v>13</v>
      </c>
      <c r="X2917" s="73" t="b">
        <f>COUNTIF('Power Curve'!$D$2:$D$31,W2917)&gt;0</f>
        <v>1</v>
      </c>
      <c r="Y2917" s="73" t="b">
        <f t="shared" si="773"/>
        <v>0</v>
      </c>
      <c r="Z2917" s="73" t="b">
        <f t="shared" si="780"/>
        <v>1</v>
      </c>
      <c r="AA2917" s="34" t="str">
        <f t="shared" si="774"/>
        <v>Outer</v>
      </c>
      <c r="AB2917" s="35" t="str">
        <f t="shared" si="781"/>
        <v>1.3-1.4</v>
      </c>
      <c r="AC2917" s="36" t="str">
        <f t="shared" si="775"/>
        <v>16-17</v>
      </c>
      <c r="AD2917" s="36" t="str">
        <f t="shared" si="776"/>
        <v>Mar</v>
      </c>
      <c r="AE2917" s="35" t="str">
        <f t="shared" si="777"/>
        <v>285-295</v>
      </c>
      <c r="AF2917" s="36" t="str">
        <f t="shared" si="778"/>
        <v>HWS-HTI</v>
      </c>
    </row>
    <row r="2918" spans="5:32" x14ac:dyDescent="0.3">
      <c r="E2918" s="12">
        <v>40996.694444444445</v>
      </c>
      <c r="F2918" s="16">
        <v>13.35</v>
      </c>
      <c r="G2918" s="16">
        <v>1959.2100067138649</v>
      </c>
      <c r="H2918" s="29">
        <v>1.1741634118824162</v>
      </c>
      <c r="I2918" s="26">
        <v>289.60000000000002</v>
      </c>
      <c r="J2918" s="30">
        <v>0.10187265917602997</v>
      </c>
      <c r="K2918" s="31">
        <v>0.11086572456789308</v>
      </c>
      <c r="L2918" s="108">
        <f ca="1">REWS!R2918</f>
        <v>13.302151485717284</v>
      </c>
      <c r="M2918" s="22">
        <f t="shared" si="765"/>
        <v>13.162713156503331</v>
      </c>
      <c r="N2918" s="22">
        <f t="shared" ca="1" si="766"/>
        <v>13.11553590792893</v>
      </c>
      <c r="O2918" s="22">
        <f t="shared" si="767"/>
        <v>1.392389725503814</v>
      </c>
      <c r="P2918" s="81">
        <f t="shared" ca="1" si="768"/>
        <v>14</v>
      </c>
      <c r="Q2918" s="22">
        <f t="shared" ca="1" si="769"/>
        <v>0.13037977568646664</v>
      </c>
      <c r="R2918" s="3">
        <f ca="1">IF(N2918&gt;'Power Curve'!$C$37,0,INDEX(Ci,$P2918,1)*POWER(1-Q2918,3)+INDEX(Ci,$P2918,2)*3*Q2918*POWER(1-Q2918,2)+INDEX(Ci,$P2918,3)*3*POWER(Q2918,2)*(1-Q2918)+INDEX(Ci,$P2918,4)*POWER(Q2918,3))</f>
        <v>1956.7494444168381</v>
      </c>
      <c r="S2918" s="3">
        <f t="shared" si="770"/>
        <v>1959.2100067138649</v>
      </c>
      <c r="T2918" s="3">
        <f t="shared" ca="1" si="771"/>
        <v>-2.4605622970268541</v>
      </c>
      <c r="U2918" s="3">
        <f t="shared" ca="1" si="779"/>
        <v>2.4605622970268541</v>
      </c>
      <c r="W2918" s="34">
        <f t="shared" si="772"/>
        <v>13</v>
      </c>
      <c r="X2918" s="73" t="b">
        <f>COUNTIF('Power Curve'!$D$2:$D$31,W2918)&gt;0</f>
        <v>1</v>
      </c>
      <c r="Y2918" s="73" t="b">
        <f t="shared" si="773"/>
        <v>0</v>
      </c>
      <c r="Z2918" s="73" t="b">
        <f t="shared" si="780"/>
        <v>1</v>
      </c>
      <c r="AA2918" s="34" t="str">
        <f t="shared" si="774"/>
        <v>Inner</v>
      </c>
      <c r="AB2918" s="35" t="str">
        <f t="shared" si="781"/>
        <v>1.3-1.4</v>
      </c>
      <c r="AC2918" s="36" t="str">
        <f t="shared" si="775"/>
        <v>16-17</v>
      </c>
      <c r="AD2918" s="36" t="str">
        <f t="shared" si="776"/>
        <v>Mar</v>
      </c>
      <c r="AE2918" s="35" t="str">
        <f t="shared" si="777"/>
        <v>285-295</v>
      </c>
      <c r="AF2918" s="36" t="str">
        <f t="shared" si="778"/>
        <v>Inner-TI</v>
      </c>
    </row>
    <row r="2919" spans="5:32" x14ac:dyDescent="0.3">
      <c r="E2919" s="12">
        <v>40996.701388888891</v>
      </c>
      <c r="F2919" s="16">
        <v>13.13</v>
      </c>
      <c r="G2919" s="16">
        <v>1938.5100402832031</v>
      </c>
      <c r="H2919" s="29">
        <v>1.1736738133453239</v>
      </c>
      <c r="I2919" s="26">
        <v>287.89999999999998</v>
      </c>
      <c r="J2919" s="30">
        <v>0.17974105102817972</v>
      </c>
      <c r="K2919" s="31">
        <v>0.1262313105250798</v>
      </c>
      <c r="L2919" s="108">
        <f ca="1">REWS!R2919</f>
        <v>13.003688624092604</v>
      </c>
      <c r="M2919" s="22">
        <f t="shared" si="765"/>
        <v>12.943999916617816</v>
      </c>
      <c r="N2919" s="22">
        <f t="shared" ca="1" si="766"/>
        <v>12.819477872504089</v>
      </c>
      <c r="O2919" s="22">
        <f t="shared" si="767"/>
        <v>1.3585868892399442</v>
      </c>
      <c r="P2919" s="81">
        <f t="shared" ca="1" si="768"/>
        <v>13</v>
      </c>
      <c r="Q2919" s="22">
        <f t="shared" ca="1" si="769"/>
        <v>0.82457332278026263</v>
      </c>
      <c r="R2919" s="3">
        <f ca="1">IF(N2919&gt;'Power Curve'!$C$37,0,INDEX(Ci,$P2919,1)*POWER(1-Q2919,3)+INDEX(Ci,$P2919,2)*3*Q2919*POWER(1-Q2919,2)+INDEX(Ci,$P2919,3)*3*POWER(Q2919,2)*(1-Q2919)+INDEX(Ci,$P2919,4)*POWER(Q2919,3))</f>
        <v>1948.425857382221</v>
      </c>
      <c r="S2919" s="3">
        <f t="shared" si="770"/>
        <v>1938.5100402832031</v>
      </c>
      <c r="T2919" s="3">
        <f t="shared" ca="1" si="771"/>
        <v>9.915817099017886</v>
      </c>
      <c r="U2919" s="3">
        <f t="shared" ca="1" si="779"/>
        <v>9.915817099017886</v>
      </c>
      <c r="W2919" s="34">
        <f t="shared" si="772"/>
        <v>13</v>
      </c>
      <c r="X2919" s="73" t="b">
        <f>COUNTIF('Power Curve'!$D$2:$D$31,W2919)&gt;0</f>
        <v>1</v>
      </c>
      <c r="Y2919" s="73" t="b">
        <f t="shared" si="773"/>
        <v>0</v>
      </c>
      <c r="Z2919" s="73" t="b">
        <f t="shared" si="780"/>
        <v>1</v>
      </c>
      <c r="AA2919" s="34" t="str">
        <f t="shared" si="774"/>
        <v>Outer</v>
      </c>
      <c r="AB2919" s="35" t="str">
        <f t="shared" si="781"/>
        <v>1.3-1.4</v>
      </c>
      <c r="AC2919" s="36" t="str">
        <f t="shared" si="775"/>
        <v>16-17</v>
      </c>
      <c r="AD2919" s="36" t="str">
        <f t="shared" si="776"/>
        <v>Mar</v>
      </c>
      <c r="AE2919" s="35" t="str">
        <f t="shared" si="777"/>
        <v>285-295</v>
      </c>
      <c r="AF2919" s="36" t="str">
        <f t="shared" si="778"/>
        <v>HWS-HTI</v>
      </c>
    </row>
    <row r="2920" spans="5:32" x14ac:dyDescent="0.3">
      <c r="E2920" s="12">
        <v>40996.708333333336</v>
      </c>
      <c r="F2920" s="16">
        <v>14.96</v>
      </c>
      <c r="G2920" s="16">
        <v>1965.8599548339871</v>
      </c>
      <c r="H2920" s="29">
        <v>1.1725666108997552</v>
      </c>
      <c r="I2920" s="26">
        <v>288.5</v>
      </c>
      <c r="J2920" s="30">
        <v>0.13435828877005346</v>
      </c>
      <c r="K2920" s="31">
        <v>0.12425566337724693</v>
      </c>
      <c r="L2920" s="108">
        <f ca="1">REWS!R2920</f>
        <v>14.976475419417479</v>
      </c>
      <c r="M2920" s="22">
        <f t="shared" si="765"/>
        <v>14.743437002588573</v>
      </c>
      <c r="N2920" s="22">
        <f t="shared" ca="1" si="766"/>
        <v>14.759673921590766</v>
      </c>
      <c r="O2920" s="22">
        <f t="shared" si="767"/>
        <v>1.6366956915056159</v>
      </c>
      <c r="P2920" s="81">
        <f t="shared" ca="1" si="768"/>
        <v>15</v>
      </c>
      <c r="Q2920" s="22">
        <f t="shared" ca="1" si="769"/>
        <v>0.77003006078543002</v>
      </c>
      <c r="R2920" s="3">
        <f ca="1">IF(N2920&gt;'Power Curve'!$C$37,0,INDEX(Ci,$P2920,1)*POWER(1-Q2920,3)+INDEX(Ci,$P2920,2)*3*Q2920*POWER(1-Q2920,2)+INDEX(Ci,$P2920,3)*3*POWER(Q2920,2)*(1-Q2920)+INDEX(Ci,$P2920,4)*POWER(Q2920,3))</f>
        <v>1978.2574248369199</v>
      </c>
      <c r="S2920" s="3">
        <f t="shared" si="770"/>
        <v>1965.8599548339871</v>
      </c>
      <c r="T2920" s="3">
        <f t="shared" ca="1" si="771"/>
        <v>12.397470002932778</v>
      </c>
      <c r="U2920" s="3">
        <f t="shared" ca="1" si="779"/>
        <v>12.397470002932778</v>
      </c>
      <c r="W2920" s="34">
        <f t="shared" si="772"/>
        <v>15</v>
      </c>
      <c r="X2920" s="73" t="b">
        <f>COUNTIF('Power Curve'!$D$2:$D$31,W2920)&gt;0</f>
        <v>1</v>
      </c>
      <c r="Y2920" s="73" t="b">
        <f t="shared" si="773"/>
        <v>0</v>
      </c>
      <c r="Z2920" s="73" t="b">
        <f t="shared" si="780"/>
        <v>1</v>
      </c>
      <c r="AA2920" s="34" t="str">
        <f t="shared" si="774"/>
        <v>Inner</v>
      </c>
      <c r="AB2920" s="35" t="str">
        <f t="shared" si="781"/>
        <v>1.6-1.7</v>
      </c>
      <c r="AC2920" s="36" t="str">
        <f t="shared" si="775"/>
        <v>17-18</v>
      </c>
      <c r="AD2920" s="36" t="str">
        <f t="shared" si="776"/>
        <v>Mar</v>
      </c>
      <c r="AE2920" s="35" t="str">
        <f t="shared" si="777"/>
        <v>285-295</v>
      </c>
      <c r="AF2920" s="36" t="str">
        <f t="shared" si="778"/>
        <v>Inner-TI</v>
      </c>
    </row>
    <row r="2921" spans="5:32" x14ac:dyDescent="0.3">
      <c r="E2921" s="12">
        <v>40996.715277777781</v>
      </c>
      <c r="F2921" s="16">
        <v>13.58</v>
      </c>
      <c r="G2921" s="16">
        <v>1967.7100067138649</v>
      </c>
      <c r="H2921" s="29">
        <v>1.17301302142427</v>
      </c>
      <c r="I2921" s="26">
        <v>285.3</v>
      </c>
      <c r="J2921" s="30">
        <v>0.1362297496318115</v>
      </c>
      <c r="K2921" s="31">
        <v>0.16114415581414532</v>
      </c>
      <c r="L2921" s="108">
        <f ca="1">REWS!R2921</f>
        <v>13.58054902360411</v>
      </c>
      <c r="M2921" s="22">
        <f t="shared" si="765"/>
        <v>13.385112265133564</v>
      </c>
      <c r="N2921" s="22">
        <f t="shared" ca="1" si="766"/>
        <v>13.385653409653242</v>
      </c>
      <c r="O2921" s="22">
        <f t="shared" si="767"/>
        <v>1.4267622246638725</v>
      </c>
      <c r="P2921" s="81">
        <f t="shared" ca="1" si="768"/>
        <v>14</v>
      </c>
      <c r="Q2921" s="22">
        <f t="shared" ca="1" si="769"/>
        <v>0.41065263761658499</v>
      </c>
      <c r="R2921" s="3">
        <f ca="1">IF(N2921&gt;'Power Curve'!$C$37,0,INDEX(Ci,$P2921,1)*POWER(1-Q2921,3)+INDEX(Ci,$P2921,2)*3*Q2921*POWER(1-Q2921,2)+INDEX(Ci,$P2921,3)*3*POWER(Q2921,2)*(1-Q2921)+INDEX(Ci,$P2921,4)*POWER(Q2921,3))</f>
        <v>1964.3275111617838</v>
      </c>
      <c r="S2921" s="3">
        <f t="shared" si="770"/>
        <v>1967.7100067138649</v>
      </c>
      <c r="T2921" s="3">
        <f t="shared" ca="1" si="771"/>
        <v>-3.3824955520810818</v>
      </c>
      <c r="U2921" s="3">
        <f t="shared" ca="1" si="779"/>
        <v>3.3824955520810818</v>
      </c>
      <c r="W2921" s="34">
        <f t="shared" si="772"/>
        <v>13</v>
      </c>
      <c r="X2921" s="73" t="b">
        <f>COUNTIF('Power Curve'!$D$2:$D$31,W2921)&gt;0</f>
        <v>1</v>
      </c>
      <c r="Y2921" s="73" t="b">
        <f t="shared" si="773"/>
        <v>0</v>
      </c>
      <c r="Z2921" s="73" t="b">
        <f t="shared" si="780"/>
        <v>1</v>
      </c>
      <c r="AA2921" s="34" t="str">
        <f t="shared" si="774"/>
        <v>Inner</v>
      </c>
      <c r="AB2921" s="35" t="str">
        <f t="shared" si="781"/>
        <v>1.4-1.5</v>
      </c>
      <c r="AC2921" s="36" t="str">
        <f t="shared" si="775"/>
        <v>17-18</v>
      </c>
      <c r="AD2921" s="36" t="str">
        <f t="shared" si="776"/>
        <v>Mar</v>
      </c>
      <c r="AE2921" s="35" t="str">
        <f t="shared" si="777"/>
        <v>285-295</v>
      </c>
      <c r="AF2921" s="36" t="str">
        <f t="shared" si="778"/>
        <v>Inner-TI</v>
      </c>
    </row>
    <row r="2922" spans="5:32" x14ac:dyDescent="0.3">
      <c r="E2922" s="12">
        <v>40996.722222222219</v>
      </c>
      <c r="F2922" s="16">
        <v>14.42</v>
      </c>
      <c r="G2922" s="16">
        <v>1962.4299468994191</v>
      </c>
      <c r="H2922" s="29">
        <v>1.1726522308700109</v>
      </c>
      <c r="I2922" s="26">
        <v>283.60000000000002</v>
      </c>
      <c r="J2922" s="30">
        <v>0.11789181692094314</v>
      </c>
      <c r="K2922" s="31">
        <v>0.16238780800596342</v>
      </c>
      <c r="L2922" s="108">
        <f ca="1">REWS!R2922</f>
        <v>14.443857937278484</v>
      </c>
      <c r="M2922" s="22">
        <f t="shared" si="765"/>
        <v>14.211600006229565</v>
      </c>
      <c r="N2922" s="22">
        <f t="shared" ca="1" si="766"/>
        <v>14.235113145035079</v>
      </c>
      <c r="O2922" s="22">
        <f t="shared" si="767"/>
        <v>1.5544985692993774</v>
      </c>
      <c r="P2922" s="81">
        <f t="shared" ca="1" si="768"/>
        <v>15</v>
      </c>
      <c r="Q2922" s="22">
        <f t="shared" ca="1" si="769"/>
        <v>0.26889630935871323</v>
      </c>
      <c r="R2922" s="3">
        <f ca="1">IF(N2922&gt;'Power Curve'!$C$37,0,INDEX(Ci,$P2922,1)*POWER(1-Q2922,3)+INDEX(Ci,$P2922,2)*3*Q2922*POWER(1-Q2922,2)+INDEX(Ci,$P2922,3)*3*POWER(Q2922,2)*(1-Q2922)+INDEX(Ci,$P2922,4)*POWER(Q2922,3))</f>
        <v>1976.4273724928694</v>
      </c>
      <c r="S2922" s="3">
        <f t="shared" si="770"/>
        <v>1962.4299468994191</v>
      </c>
      <c r="T2922" s="3">
        <f t="shared" ca="1" si="771"/>
        <v>13.997425593450316</v>
      </c>
      <c r="U2922" s="3">
        <f t="shared" ca="1" si="779"/>
        <v>13.997425593450316</v>
      </c>
      <c r="W2922" s="34">
        <f t="shared" si="772"/>
        <v>14</v>
      </c>
      <c r="X2922" s="73" t="b">
        <f>COUNTIF('Power Curve'!$D$2:$D$31,W2922)&gt;0</f>
        <v>1</v>
      </c>
      <c r="Y2922" s="73" t="b">
        <f t="shared" si="773"/>
        <v>0</v>
      </c>
      <c r="Z2922" s="73" t="b">
        <f t="shared" si="780"/>
        <v>1</v>
      </c>
      <c r="AA2922" s="34" t="str">
        <f t="shared" si="774"/>
        <v>Inner</v>
      </c>
      <c r="AB2922" s="35" t="str">
        <f t="shared" si="781"/>
        <v>1.5-1.6</v>
      </c>
      <c r="AC2922" s="36" t="str">
        <f t="shared" si="775"/>
        <v>17-18</v>
      </c>
      <c r="AD2922" s="36" t="str">
        <f t="shared" si="776"/>
        <v>Mar</v>
      </c>
      <c r="AE2922" s="35" t="str">
        <f t="shared" si="777"/>
        <v>275-285</v>
      </c>
      <c r="AF2922" s="36" t="str">
        <f t="shared" si="778"/>
        <v>Inner-TI</v>
      </c>
    </row>
    <row r="2923" spans="5:32" x14ac:dyDescent="0.3">
      <c r="E2923" s="12">
        <v>40996.729166666664</v>
      </c>
      <c r="F2923" s="16">
        <v>12.96</v>
      </c>
      <c r="G2923" s="16">
        <v>1948.0600280761769</v>
      </c>
      <c r="H2923" s="29">
        <v>1.1733128932492085</v>
      </c>
      <c r="I2923" s="26">
        <v>282.8</v>
      </c>
      <c r="J2923" s="30">
        <v>0.13194444444444442</v>
      </c>
      <c r="K2923" s="31">
        <v>0.14500550164478179</v>
      </c>
      <c r="L2923" s="108">
        <f ca="1">REWS!R2923</f>
        <v>12.901003282663668</v>
      </c>
      <c r="M2923" s="22">
        <f t="shared" si="765"/>
        <v>12.775098371158958</v>
      </c>
      <c r="N2923" s="22">
        <f t="shared" ca="1" si="766"/>
        <v>12.716943365946989</v>
      </c>
      <c r="O2923" s="22">
        <f t="shared" si="767"/>
        <v>1.3324826109216816</v>
      </c>
      <c r="P2923" s="81">
        <f t="shared" ca="1" si="768"/>
        <v>13</v>
      </c>
      <c r="Q2923" s="22">
        <f t="shared" ca="1" si="769"/>
        <v>0.71901562054589374</v>
      </c>
      <c r="R2923" s="3">
        <f ca="1">IF(N2923&gt;'Power Curve'!$C$37,0,INDEX(Ci,$P2923,1)*POWER(1-Q2923,3)+INDEX(Ci,$P2923,2)*3*Q2923*POWER(1-Q2923,2)+INDEX(Ci,$P2923,3)*3*POWER(Q2923,2)*(1-Q2923)+INDEX(Ci,$P2923,4)*POWER(Q2923,3))</f>
        <v>1945.4865428655271</v>
      </c>
      <c r="S2923" s="3">
        <f t="shared" si="770"/>
        <v>1948.0600280761769</v>
      </c>
      <c r="T2923" s="3">
        <f t="shared" ca="1" si="771"/>
        <v>-2.5734852106497783</v>
      </c>
      <c r="U2923" s="3">
        <f t="shared" ca="1" si="779"/>
        <v>2.5734852106497783</v>
      </c>
      <c r="W2923" s="34">
        <f t="shared" si="772"/>
        <v>13</v>
      </c>
      <c r="X2923" s="73" t="b">
        <f>COUNTIF('Power Curve'!$D$2:$D$31,W2923)&gt;0</f>
        <v>1</v>
      </c>
      <c r="Y2923" s="73" t="b">
        <f t="shared" si="773"/>
        <v>0</v>
      </c>
      <c r="Z2923" s="73" t="b">
        <f t="shared" si="780"/>
        <v>1</v>
      </c>
      <c r="AA2923" s="34" t="str">
        <f t="shared" si="774"/>
        <v>Inner</v>
      </c>
      <c r="AB2923" s="35" t="str">
        <f t="shared" si="781"/>
        <v>1.3-1.4</v>
      </c>
      <c r="AC2923" s="36" t="str">
        <f t="shared" si="775"/>
        <v>17-18</v>
      </c>
      <c r="AD2923" s="36" t="str">
        <f t="shared" si="776"/>
        <v>Mar</v>
      </c>
      <c r="AE2923" s="35" t="str">
        <f t="shared" si="777"/>
        <v>275-285</v>
      </c>
      <c r="AF2923" s="36" t="str">
        <f t="shared" si="778"/>
        <v>Inner-TI</v>
      </c>
    </row>
    <row r="2924" spans="5:32" x14ac:dyDescent="0.3">
      <c r="E2924" s="12">
        <v>40996.736111111109</v>
      </c>
      <c r="F2924" s="16">
        <v>14.58</v>
      </c>
      <c r="G2924" s="16">
        <v>1963.9200592041041</v>
      </c>
      <c r="H2924" s="29">
        <v>1.1735091195517235</v>
      </c>
      <c r="I2924" s="26">
        <v>289</v>
      </c>
      <c r="J2924" s="30">
        <v>0.11796982167352538</v>
      </c>
      <c r="K2924" s="31">
        <v>0.14588437654922037</v>
      </c>
      <c r="L2924" s="108">
        <f ca="1">REWS!R2924</f>
        <v>14.557114864138311</v>
      </c>
      <c r="M2924" s="22">
        <f t="shared" si="765"/>
        <v>14.3727868191257</v>
      </c>
      <c r="N2924" s="22">
        <f t="shared" ca="1" si="766"/>
        <v>14.350226930300819</v>
      </c>
      <c r="O2924" s="22">
        <f t="shared" si="767"/>
        <v>1.5794105108310159</v>
      </c>
      <c r="P2924" s="81">
        <f t="shared" ca="1" si="768"/>
        <v>15</v>
      </c>
      <c r="Q2924" s="22">
        <f t="shared" ca="1" si="769"/>
        <v>0.37886908206568209</v>
      </c>
      <c r="R2924" s="3">
        <f ca="1">IF(N2924&gt;'Power Curve'!$C$37,0,INDEX(Ci,$P2924,1)*POWER(1-Q2924,3)+INDEX(Ci,$P2924,2)*3*Q2924*POWER(1-Q2924,2)+INDEX(Ci,$P2924,3)*3*POWER(Q2924,2)*(1-Q2924)+INDEX(Ci,$P2924,4)*POWER(Q2924,3))</f>
        <v>1976.9108727820201</v>
      </c>
      <c r="S2924" s="3">
        <f t="shared" si="770"/>
        <v>1963.9200592041041</v>
      </c>
      <c r="T2924" s="3">
        <f t="shared" ca="1" si="771"/>
        <v>12.990813577916015</v>
      </c>
      <c r="U2924" s="3">
        <f t="shared" ca="1" si="779"/>
        <v>12.990813577916015</v>
      </c>
      <c r="W2924" s="34">
        <f t="shared" si="772"/>
        <v>14</v>
      </c>
      <c r="X2924" s="73" t="b">
        <f>COUNTIF('Power Curve'!$D$2:$D$31,W2924)&gt;0</f>
        <v>1</v>
      </c>
      <c r="Y2924" s="73" t="b">
        <f t="shared" si="773"/>
        <v>0</v>
      </c>
      <c r="Z2924" s="73" t="b">
        <f t="shared" si="780"/>
        <v>1</v>
      </c>
      <c r="AA2924" s="34" t="str">
        <f t="shared" si="774"/>
        <v>Inner</v>
      </c>
      <c r="AB2924" s="35" t="str">
        <f t="shared" si="781"/>
        <v>1.5-1.6</v>
      </c>
      <c r="AC2924" s="36" t="str">
        <f t="shared" si="775"/>
        <v>17-18</v>
      </c>
      <c r="AD2924" s="36" t="str">
        <f t="shared" si="776"/>
        <v>Mar</v>
      </c>
      <c r="AE2924" s="35" t="str">
        <f t="shared" si="777"/>
        <v>285-295</v>
      </c>
      <c r="AF2924" s="36" t="str">
        <f t="shared" si="778"/>
        <v>Inner-TI</v>
      </c>
    </row>
    <row r="2925" spans="5:32" x14ac:dyDescent="0.3">
      <c r="E2925" s="12">
        <v>40996.743055555555</v>
      </c>
      <c r="F2925" s="16">
        <v>12.76</v>
      </c>
      <c r="G2925" s="16">
        <v>1858.1899719238261</v>
      </c>
      <c r="H2925" s="29">
        <v>1.1745819931296178</v>
      </c>
      <c r="I2925" s="26">
        <v>287.89999999999998</v>
      </c>
      <c r="J2925" s="30">
        <v>0.13636363636363635</v>
      </c>
      <c r="K2925" s="31">
        <v>0.14020913080933664</v>
      </c>
      <c r="L2925" s="108">
        <f ca="1">REWS!R2925</f>
        <v>12.77483799479951</v>
      </c>
      <c r="M2925" s="22">
        <f t="shared" si="765"/>
        <v>12.582485087741583</v>
      </c>
      <c r="N2925" s="22">
        <f t="shared" ca="1" si="766"/>
        <v>12.597116658924719</v>
      </c>
      <c r="O2925" s="22">
        <f t="shared" si="767"/>
        <v>1.3027136070652525</v>
      </c>
      <c r="P2925" s="81">
        <f t="shared" ca="1" si="768"/>
        <v>13</v>
      </c>
      <c r="Q2925" s="22">
        <f t="shared" ca="1" si="769"/>
        <v>0.59565586309157958</v>
      </c>
      <c r="R2925" s="3">
        <f ca="1">IF(N2925&gt;'Power Curve'!$C$37,0,INDEX(Ci,$P2925,1)*POWER(1-Q2925,3)+INDEX(Ci,$P2925,2)*3*Q2925*POWER(1-Q2925,2)+INDEX(Ci,$P2925,3)*3*POWER(Q2925,2)*(1-Q2925)+INDEX(Ci,$P2925,4)*POWER(Q2925,3))</f>
        <v>1941.8462702124698</v>
      </c>
      <c r="S2925" s="3">
        <f t="shared" si="770"/>
        <v>1858.1899719238261</v>
      </c>
      <c r="T2925" s="3">
        <f t="shared" ca="1" si="771"/>
        <v>83.656298288643711</v>
      </c>
      <c r="U2925" s="3">
        <f t="shared" ca="1" si="779"/>
        <v>83.656298288643711</v>
      </c>
      <c r="W2925" s="34">
        <f t="shared" si="772"/>
        <v>13</v>
      </c>
      <c r="X2925" s="73" t="b">
        <f>COUNTIF('Power Curve'!$D$2:$D$31,W2925)&gt;0</f>
        <v>1</v>
      </c>
      <c r="Y2925" s="73" t="b">
        <f t="shared" si="773"/>
        <v>0</v>
      </c>
      <c r="Z2925" s="73" t="b">
        <f t="shared" si="780"/>
        <v>1</v>
      </c>
      <c r="AA2925" s="34" t="str">
        <f t="shared" si="774"/>
        <v>Inner</v>
      </c>
      <c r="AB2925" s="35" t="str">
        <f t="shared" si="781"/>
        <v>1.3-1.4</v>
      </c>
      <c r="AC2925" s="36" t="str">
        <f t="shared" si="775"/>
        <v>17-18</v>
      </c>
      <c r="AD2925" s="36" t="str">
        <f t="shared" si="776"/>
        <v>Mar</v>
      </c>
      <c r="AE2925" s="35" t="str">
        <f t="shared" si="777"/>
        <v>285-295</v>
      </c>
      <c r="AF2925" s="36" t="str">
        <f t="shared" si="778"/>
        <v>Inner-TI</v>
      </c>
    </row>
    <row r="2926" spans="5:32" x14ac:dyDescent="0.3">
      <c r="E2926" s="12">
        <v>40996.75</v>
      </c>
      <c r="F2926" s="16">
        <v>12.86</v>
      </c>
      <c r="G2926" s="16">
        <v>1970.8900299072241</v>
      </c>
      <c r="H2926" s="29">
        <v>1.1755531964909831</v>
      </c>
      <c r="I2926" s="26">
        <v>287.39999999999998</v>
      </c>
      <c r="J2926" s="30">
        <v>0.11119751166407466</v>
      </c>
      <c r="K2926" s="31">
        <v>0.18398478418251854</v>
      </c>
      <c r="L2926" s="108">
        <f ca="1">REWS!R2926</f>
        <v>12.785113373979828</v>
      </c>
      <c r="M2926" s="22">
        <f t="shared" si="765"/>
        <v>12.684588063868608</v>
      </c>
      <c r="N2926" s="22">
        <f t="shared" ca="1" si="766"/>
        <v>12.610722900372584</v>
      </c>
      <c r="O2926" s="22">
        <f t="shared" si="767"/>
        <v>1.3184939511627669</v>
      </c>
      <c r="P2926" s="81">
        <f t="shared" ca="1" si="768"/>
        <v>13</v>
      </c>
      <c r="Q2926" s="22">
        <f t="shared" ca="1" si="769"/>
        <v>0.60966328002377967</v>
      </c>
      <c r="R2926" s="3">
        <f ca="1">IF(N2926&gt;'Power Curve'!$C$37,0,INDEX(Ci,$P2926,1)*POWER(1-Q2926,3)+INDEX(Ci,$P2926,2)*3*Q2926*POWER(1-Q2926,2)+INDEX(Ci,$P2926,3)*3*POWER(Q2926,2)*(1-Q2926)+INDEX(Ci,$P2926,4)*POWER(Q2926,3))</f>
        <v>1942.2744961094434</v>
      </c>
      <c r="S2926" s="3">
        <f t="shared" si="770"/>
        <v>1970.8900299072241</v>
      </c>
      <c r="T2926" s="3">
        <f t="shared" ca="1" si="771"/>
        <v>-28.615533797780699</v>
      </c>
      <c r="U2926" s="3">
        <f t="shared" ca="1" si="779"/>
        <v>28.615533797780699</v>
      </c>
      <c r="W2926" s="34">
        <f t="shared" si="772"/>
        <v>13</v>
      </c>
      <c r="X2926" s="73" t="b">
        <f>COUNTIF('Power Curve'!$D$2:$D$31,W2926)&gt;0</f>
        <v>1</v>
      </c>
      <c r="Y2926" s="73" t="b">
        <f t="shared" si="773"/>
        <v>0</v>
      </c>
      <c r="Z2926" s="73" t="b">
        <f t="shared" si="780"/>
        <v>1</v>
      </c>
      <c r="AA2926" s="34" t="str">
        <f t="shared" si="774"/>
        <v>Inner</v>
      </c>
      <c r="AB2926" s="35" t="str">
        <f t="shared" si="781"/>
        <v>1.3-1.4</v>
      </c>
      <c r="AC2926" s="36" t="str">
        <f t="shared" si="775"/>
        <v>18-19</v>
      </c>
      <c r="AD2926" s="36" t="str">
        <f t="shared" si="776"/>
        <v>Mar</v>
      </c>
      <c r="AE2926" s="35" t="str">
        <f t="shared" si="777"/>
        <v>285-295</v>
      </c>
      <c r="AF2926" s="36" t="str">
        <f t="shared" si="778"/>
        <v>Inner-TI</v>
      </c>
    </row>
    <row r="2927" spans="5:32" x14ac:dyDescent="0.3">
      <c r="E2927" s="12">
        <v>40996.756944444445</v>
      </c>
      <c r="F2927" s="16">
        <v>13.13</v>
      </c>
      <c r="G2927" s="16">
        <v>1886.839981079102</v>
      </c>
      <c r="H2927" s="29">
        <v>1.1757253693400493</v>
      </c>
      <c r="I2927" s="26">
        <v>288.3</v>
      </c>
      <c r="J2927" s="30">
        <v>0.11271896420411272</v>
      </c>
      <c r="K2927" s="31">
        <v>0.1456359518894646</v>
      </c>
      <c r="L2927" s="108">
        <f ca="1">REWS!R2927</f>
        <v>13.28645130692259</v>
      </c>
      <c r="M2927" s="22">
        <f t="shared" si="765"/>
        <v>12.951537468821831</v>
      </c>
      <c r="N2927" s="22">
        <f t="shared" ca="1" si="766"/>
        <v>13.105862294690381</v>
      </c>
      <c r="O2927" s="22">
        <f t="shared" si="767"/>
        <v>1.3597518422309749</v>
      </c>
      <c r="P2927" s="81">
        <f t="shared" ca="1" si="768"/>
        <v>14</v>
      </c>
      <c r="Q2927" s="22">
        <f t="shared" ca="1" si="769"/>
        <v>0.12034247247484285</v>
      </c>
      <c r="R2927" s="3">
        <f ca="1">IF(N2927&gt;'Power Curve'!$C$37,0,INDEX(Ci,$P2927,1)*POWER(1-Q2927,3)+INDEX(Ci,$P2927,2)*3*Q2927*POWER(1-Q2927,2)+INDEX(Ci,$P2927,3)*3*POWER(Q2927,2)*(1-Q2927)+INDEX(Ci,$P2927,4)*POWER(Q2927,3))</f>
        <v>1956.4721844181126</v>
      </c>
      <c r="S2927" s="3">
        <f t="shared" si="770"/>
        <v>1886.839981079102</v>
      </c>
      <c r="T2927" s="3">
        <f t="shared" ca="1" si="771"/>
        <v>69.63220333901063</v>
      </c>
      <c r="U2927" s="3">
        <f t="shared" ca="1" si="779"/>
        <v>69.63220333901063</v>
      </c>
      <c r="W2927" s="34">
        <f t="shared" si="772"/>
        <v>13</v>
      </c>
      <c r="X2927" s="73" t="b">
        <f>COUNTIF('Power Curve'!$D$2:$D$31,W2927)&gt;0</f>
        <v>1</v>
      </c>
      <c r="Y2927" s="73" t="b">
        <f t="shared" si="773"/>
        <v>0</v>
      </c>
      <c r="Z2927" s="73" t="b">
        <f t="shared" si="780"/>
        <v>1</v>
      </c>
      <c r="AA2927" s="34" t="str">
        <f t="shared" si="774"/>
        <v>Inner</v>
      </c>
      <c r="AB2927" s="35" t="str">
        <f t="shared" si="781"/>
        <v>1.3-1.4</v>
      </c>
      <c r="AC2927" s="36" t="str">
        <f t="shared" si="775"/>
        <v>18-19</v>
      </c>
      <c r="AD2927" s="36" t="str">
        <f t="shared" si="776"/>
        <v>Mar</v>
      </c>
      <c r="AE2927" s="35" t="str">
        <f t="shared" si="777"/>
        <v>285-295</v>
      </c>
      <c r="AF2927" s="36" t="str">
        <f t="shared" si="778"/>
        <v>Inner-TI</v>
      </c>
    </row>
    <row r="2928" spans="5:32" x14ac:dyDescent="0.3">
      <c r="E2928" s="12">
        <v>40996.763888888891</v>
      </c>
      <c r="F2928" s="16">
        <v>13.11</v>
      </c>
      <c r="G2928" s="16">
        <v>1978.829956054693</v>
      </c>
      <c r="H2928" s="29">
        <v>1.176242190619823</v>
      </c>
      <c r="I2928" s="26">
        <v>291.7</v>
      </c>
      <c r="J2928" s="30">
        <v>0.15102974828375287</v>
      </c>
      <c r="K2928" s="31">
        <v>0.10899297168189766</v>
      </c>
      <c r="L2928" s="108">
        <f ca="1">REWS!R2928</f>
        <v>13.129067161064494</v>
      </c>
      <c r="M2928" s="22">
        <f t="shared" si="765"/>
        <v>12.933703870554311</v>
      </c>
      <c r="N2928" s="22">
        <f t="shared" ca="1" si="766"/>
        <v>12.952514626836564</v>
      </c>
      <c r="O2928" s="22">
        <f t="shared" si="767"/>
        <v>1.3569956021307041</v>
      </c>
      <c r="P2928" s="81">
        <f t="shared" ca="1" si="768"/>
        <v>13</v>
      </c>
      <c r="Q2928" s="22">
        <f t="shared" ca="1" si="769"/>
        <v>0.96153262137730378</v>
      </c>
      <c r="R2928" s="3">
        <f ca="1">IF(N2928&gt;'Power Curve'!$C$37,0,INDEX(Ci,$P2928,1)*POWER(1-Q2928,3)+INDEX(Ci,$P2928,2)*3*Q2928*POWER(1-Q2928,2)+INDEX(Ci,$P2928,3)*3*POWER(Q2928,2)*(1-Q2928)+INDEX(Ci,$P2928,4)*POWER(Q2928,3))</f>
        <v>1952.1363066107308</v>
      </c>
      <c r="S2928" s="3">
        <f t="shared" si="770"/>
        <v>1978.829956054693</v>
      </c>
      <c r="T2928" s="3">
        <f t="shared" ca="1" si="771"/>
        <v>-26.693649443962158</v>
      </c>
      <c r="U2928" s="3">
        <f t="shared" ca="1" si="779"/>
        <v>26.693649443962158</v>
      </c>
      <c r="W2928" s="34">
        <f t="shared" si="772"/>
        <v>13</v>
      </c>
      <c r="X2928" s="73" t="b">
        <f>COUNTIF('Power Curve'!$D$2:$D$31,W2928)&gt;0</f>
        <v>1</v>
      </c>
      <c r="Y2928" s="73" t="b">
        <f t="shared" si="773"/>
        <v>0</v>
      </c>
      <c r="Z2928" s="73" t="b">
        <f t="shared" si="780"/>
        <v>1</v>
      </c>
      <c r="AA2928" s="34" t="str">
        <f t="shared" si="774"/>
        <v>Outer</v>
      </c>
      <c r="AB2928" s="35" t="str">
        <f t="shared" si="781"/>
        <v>1.3-1.4</v>
      </c>
      <c r="AC2928" s="36" t="str">
        <f t="shared" si="775"/>
        <v>18-19</v>
      </c>
      <c r="AD2928" s="36" t="str">
        <f t="shared" si="776"/>
        <v>Mar</v>
      </c>
      <c r="AE2928" s="35" t="str">
        <f t="shared" si="777"/>
        <v>285-295</v>
      </c>
      <c r="AF2928" s="36" t="str">
        <f t="shared" si="778"/>
        <v>HWS-HTI</v>
      </c>
    </row>
    <row r="2929" spans="5:32" x14ac:dyDescent="0.3">
      <c r="E2929" s="12">
        <v>40996.770833333336</v>
      </c>
      <c r="F2929" s="16">
        <v>12.97</v>
      </c>
      <c r="G2929" s="16">
        <v>1968.4600067138649</v>
      </c>
      <c r="H2929" s="29">
        <v>1.1764834171293366</v>
      </c>
      <c r="I2929" s="26">
        <v>291.5</v>
      </c>
      <c r="J2929" s="30">
        <v>0.1218195836545875</v>
      </c>
      <c r="K2929" s="31">
        <v>0.12822899833657525</v>
      </c>
      <c r="L2929" s="108">
        <f ca="1">REWS!R2929</f>
        <v>12.891550274378545</v>
      </c>
      <c r="M2929" s="22">
        <f t="shared" si="765"/>
        <v>12.796461170711034</v>
      </c>
      <c r="N2929" s="22">
        <f t="shared" ca="1" si="766"/>
        <v>12.719061103805259</v>
      </c>
      <c r="O2929" s="22">
        <f t="shared" si="767"/>
        <v>1.3357843004571421</v>
      </c>
      <c r="P2929" s="81">
        <f t="shared" ca="1" si="768"/>
        <v>13</v>
      </c>
      <c r="Q2929" s="22">
        <f t="shared" ca="1" si="769"/>
        <v>0.72119579919754884</v>
      </c>
      <c r="R2929" s="3">
        <f ca="1">IF(N2929&gt;'Power Curve'!$C$37,0,INDEX(Ci,$P2929,1)*POWER(1-Q2929,3)+INDEX(Ci,$P2929,2)*3*Q2929*POWER(1-Q2929,2)+INDEX(Ci,$P2929,3)*3*POWER(Q2929,2)*(1-Q2929)+INDEX(Ci,$P2929,4)*POWER(Q2929,3))</f>
        <v>1945.5485676567901</v>
      </c>
      <c r="S2929" s="3">
        <f t="shared" si="770"/>
        <v>1968.4600067138649</v>
      </c>
      <c r="T2929" s="3">
        <f t="shared" ca="1" si="771"/>
        <v>-22.911439057074858</v>
      </c>
      <c r="U2929" s="3">
        <f t="shared" ca="1" si="779"/>
        <v>22.911439057074858</v>
      </c>
      <c r="W2929" s="34">
        <f t="shared" si="772"/>
        <v>13</v>
      </c>
      <c r="X2929" s="73" t="b">
        <f>COUNTIF('Power Curve'!$D$2:$D$31,W2929)&gt;0</f>
        <v>1</v>
      </c>
      <c r="Y2929" s="73" t="b">
        <f t="shared" si="773"/>
        <v>0</v>
      </c>
      <c r="Z2929" s="73" t="b">
        <f t="shared" si="780"/>
        <v>1</v>
      </c>
      <c r="AA2929" s="34" t="str">
        <f t="shared" si="774"/>
        <v>Inner</v>
      </c>
      <c r="AB2929" s="35" t="str">
        <f t="shared" si="781"/>
        <v>1.3-1.4</v>
      </c>
      <c r="AC2929" s="36" t="str">
        <f t="shared" si="775"/>
        <v>18-19</v>
      </c>
      <c r="AD2929" s="36" t="str">
        <f t="shared" si="776"/>
        <v>Mar</v>
      </c>
      <c r="AE2929" s="35" t="str">
        <f t="shared" si="777"/>
        <v>285-295</v>
      </c>
      <c r="AF2929" s="36" t="str">
        <f t="shared" si="778"/>
        <v>Inner-TI</v>
      </c>
    </row>
    <row r="2930" spans="5:32" x14ac:dyDescent="0.3">
      <c r="E2930" s="12">
        <v>40996.777777777781</v>
      </c>
      <c r="F2930" s="16">
        <v>13.42</v>
      </c>
      <c r="G2930" s="16">
        <v>1972.689941406248</v>
      </c>
      <c r="H2930" s="29">
        <v>1.176612781583082</v>
      </c>
      <c r="I2930" s="26">
        <v>293.7</v>
      </c>
      <c r="J2930" s="30">
        <v>0.10506706408345752</v>
      </c>
      <c r="K2930" s="31">
        <v>7.8155103126235539E-2</v>
      </c>
      <c r="L2930" s="108">
        <f ca="1">REWS!R2930</f>
        <v>13.44058666051782</v>
      </c>
      <c r="M2930" s="22">
        <f t="shared" si="765"/>
        <v>13.240925444998103</v>
      </c>
      <c r="N2930" s="22">
        <f t="shared" ca="1" si="766"/>
        <v>13.261237400070975</v>
      </c>
      <c r="O2930" s="22">
        <f t="shared" si="767"/>
        <v>1.4044776868142279</v>
      </c>
      <c r="P2930" s="81">
        <f t="shared" ca="1" si="768"/>
        <v>14</v>
      </c>
      <c r="Q2930" s="22">
        <f t="shared" ca="1" si="769"/>
        <v>0.28155907332345526</v>
      </c>
      <c r="R2930" s="3">
        <f ca="1">IF(N2930&gt;'Power Curve'!$C$37,0,INDEX(Ci,$P2930,1)*POWER(1-Q2930,3)+INDEX(Ci,$P2930,2)*3*Q2930*POWER(1-Q2930,2)+INDEX(Ci,$P2930,3)*3*POWER(Q2930,2)*(1-Q2930)+INDEX(Ci,$P2930,4)*POWER(Q2930,3))</f>
        <v>1960.9069684712777</v>
      </c>
      <c r="S2930" s="3">
        <f t="shared" si="770"/>
        <v>1972.689941406248</v>
      </c>
      <c r="T2930" s="3">
        <f t="shared" ca="1" si="771"/>
        <v>-11.782972934970303</v>
      </c>
      <c r="U2930" s="3">
        <f t="shared" ca="1" si="779"/>
        <v>11.782972934970303</v>
      </c>
      <c r="W2930" s="34">
        <f t="shared" si="772"/>
        <v>13</v>
      </c>
      <c r="X2930" s="73" t="b">
        <f>COUNTIF('Power Curve'!$D$2:$D$31,W2930)&gt;0</f>
        <v>1</v>
      </c>
      <c r="Y2930" s="73" t="b">
        <f t="shared" si="773"/>
        <v>0</v>
      </c>
      <c r="Z2930" s="73" t="b">
        <f t="shared" si="780"/>
        <v>1</v>
      </c>
      <c r="AA2930" s="34" t="str">
        <f t="shared" si="774"/>
        <v>Outer</v>
      </c>
      <c r="AB2930" s="35" t="str">
        <f t="shared" si="781"/>
        <v>1.4-1.5</v>
      </c>
      <c r="AC2930" s="36" t="str">
        <f t="shared" si="775"/>
        <v>18-19</v>
      </c>
      <c r="AD2930" s="36" t="str">
        <f t="shared" si="776"/>
        <v>Mar</v>
      </c>
      <c r="AE2930" s="35" t="str">
        <f t="shared" si="777"/>
        <v>285-295</v>
      </c>
      <c r="AF2930" s="36" t="str">
        <f t="shared" si="778"/>
        <v>Inner-TI</v>
      </c>
    </row>
    <row r="2931" spans="5:32" x14ac:dyDescent="0.3">
      <c r="E2931" s="12">
        <v>40996.784722222219</v>
      </c>
      <c r="F2931" s="16">
        <v>12.64</v>
      </c>
      <c r="G2931" s="16">
        <v>1940.5299835205051</v>
      </c>
      <c r="H2931" s="29">
        <v>1.1777783430321385</v>
      </c>
      <c r="I2931" s="26">
        <v>293.7</v>
      </c>
      <c r="J2931" s="30">
        <v>0.11708860759493671</v>
      </c>
      <c r="K2931" s="31">
        <v>0.15734799146957831</v>
      </c>
      <c r="L2931" s="108">
        <f ca="1">REWS!R2931</f>
        <v>12.55799849362954</v>
      </c>
      <c r="M2931" s="22">
        <f t="shared" si="765"/>
        <v>12.475450359626551</v>
      </c>
      <c r="N2931" s="22">
        <f t="shared" ca="1" si="766"/>
        <v>12.394516362621863</v>
      </c>
      <c r="O2931" s="22">
        <f t="shared" si="767"/>
        <v>1.2861710448000958</v>
      </c>
      <c r="P2931" s="81">
        <f t="shared" ca="1" si="768"/>
        <v>13</v>
      </c>
      <c r="Q2931" s="22">
        <f t="shared" ca="1" si="769"/>
        <v>0.38708196472476858</v>
      </c>
      <c r="R2931" s="3">
        <f ca="1">IF(N2931&gt;'Power Curve'!$C$37,0,INDEX(Ci,$P2931,1)*POWER(1-Q2931,3)+INDEX(Ci,$P2931,2)*3*Q2931*POWER(1-Q2931,2)+INDEX(Ci,$P2931,3)*3*POWER(Q2931,2)*(1-Q2931)+INDEX(Ci,$P2931,4)*POWER(Q2931,3))</f>
        <v>1934.84384734828</v>
      </c>
      <c r="S2931" s="3">
        <f t="shared" si="770"/>
        <v>1940.5299835205051</v>
      </c>
      <c r="T2931" s="3">
        <f t="shared" ca="1" si="771"/>
        <v>-5.6861361722251331</v>
      </c>
      <c r="U2931" s="3">
        <f t="shared" ca="1" si="779"/>
        <v>5.6861361722251331</v>
      </c>
      <c r="W2931" s="34">
        <f t="shared" si="772"/>
        <v>12</v>
      </c>
      <c r="X2931" s="73" t="b">
        <f>COUNTIF('Power Curve'!$D$2:$D$31,W2931)&gt;0</f>
        <v>1</v>
      </c>
      <c r="Y2931" s="73" t="b">
        <f t="shared" si="773"/>
        <v>0</v>
      </c>
      <c r="Z2931" s="73" t="b">
        <f t="shared" si="780"/>
        <v>1</v>
      </c>
      <c r="AA2931" s="34" t="str">
        <f t="shared" si="774"/>
        <v>Inner</v>
      </c>
      <c r="AB2931" s="35" t="str">
        <f t="shared" si="781"/>
        <v>1.2-1.3</v>
      </c>
      <c r="AC2931" s="36" t="str">
        <f t="shared" si="775"/>
        <v>18-19</v>
      </c>
      <c r="AD2931" s="36" t="str">
        <f t="shared" si="776"/>
        <v>Mar</v>
      </c>
      <c r="AE2931" s="35" t="str">
        <f t="shared" si="777"/>
        <v>285-295</v>
      </c>
      <c r="AF2931" s="36" t="str">
        <f t="shared" si="778"/>
        <v>Inner-TI</v>
      </c>
    </row>
    <row r="2932" spans="5:32" x14ac:dyDescent="0.3">
      <c r="E2932" s="12">
        <v>40996.791666666664</v>
      </c>
      <c r="F2932" s="16">
        <v>11.3</v>
      </c>
      <c r="G2932" s="16">
        <v>1950.730041503909</v>
      </c>
      <c r="H2932" s="29">
        <v>1.1781673770182222</v>
      </c>
      <c r="I2932" s="26">
        <v>296.39999999999998</v>
      </c>
      <c r="J2932" s="30">
        <v>0.12654867256637167</v>
      </c>
      <c r="K2932" s="31">
        <v>0.10294136640531493</v>
      </c>
      <c r="L2932" s="108">
        <f ca="1">REWS!R2932</f>
        <v>11.413303981788822</v>
      </c>
      <c r="M2932" s="22">
        <f t="shared" si="765"/>
        <v>11.154122546497087</v>
      </c>
      <c r="N2932" s="22">
        <f t="shared" ca="1" si="766"/>
        <v>11.265963829495192</v>
      </c>
      <c r="O2932" s="22">
        <f t="shared" si="767"/>
        <v>1.0819555718753999</v>
      </c>
      <c r="P2932" s="81">
        <f t="shared" ca="1" si="768"/>
        <v>12</v>
      </c>
      <c r="Q2932" s="22">
        <f t="shared" ca="1" si="769"/>
        <v>0.27513411032658813</v>
      </c>
      <c r="R2932" s="3">
        <f ca="1">IF(N2932&gt;'Power Curve'!$C$37,0,INDEX(Ci,$P2932,1)*POWER(1-Q2932,3)+INDEX(Ci,$P2932,2)*3*Q2932*POWER(1-Q2932,2)+INDEX(Ci,$P2932,3)*3*POWER(Q2932,2)*(1-Q2932)+INDEX(Ci,$P2932,4)*POWER(Q2932,3))</f>
        <v>1825.3795469253989</v>
      </c>
      <c r="S2932" s="3">
        <f t="shared" si="770"/>
        <v>1950.730041503909</v>
      </c>
      <c r="T2932" s="3">
        <f t="shared" ca="1" si="771"/>
        <v>-125.35049457851005</v>
      </c>
      <c r="U2932" s="3">
        <f t="shared" ca="1" si="779"/>
        <v>125.35049457851005</v>
      </c>
      <c r="W2932" s="34">
        <f t="shared" si="772"/>
        <v>11</v>
      </c>
      <c r="X2932" s="73" t="b">
        <f>COUNTIF('Power Curve'!$D$2:$D$31,W2932)&gt;0</f>
        <v>1</v>
      </c>
      <c r="Y2932" s="73" t="b">
        <f t="shared" si="773"/>
        <v>0</v>
      </c>
      <c r="Z2932" s="73" t="b">
        <f t="shared" si="780"/>
        <v>1</v>
      </c>
      <c r="AA2932" s="34" t="str">
        <f t="shared" si="774"/>
        <v>Inner</v>
      </c>
      <c r="AB2932" s="35" t="str">
        <f t="shared" si="781"/>
        <v>1.0-1.1</v>
      </c>
      <c r="AC2932" s="36" t="str">
        <f t="shared" si="775"/>
        <v>19-20</v>
      </c>
      <c r="AD2932" s="36" t="str">
        <f t="shared" si="776"/>
        <v>Mar</v>
      </c>
      <c r="AE2932" s="35" t="str">
        <f t="shared" si="777"/>
        <v>295-305</v>
      </c>
      <c r="AF2932" s="36" t="str">
        <f t="shared" si="778"/>
        <v>Inner-TI</v>
      </c>
    </row>
    <row r="2933" spans="5:32" x14ac:dyDescent="0.3">
      <c r="E2933" s="12">
        <v>40996.798611111109</v>
      </c>
      <c r="F2933" s="16">
        <v>12.17</v>
      </c>
      <c r="G2933" s="16">
        <v>1971.5499725341849</v>
      </c>
      <c r="H2933" s="29">
        <v>1.1773292299671707</v>
      </c>
      <c r="I2933" s="26">
        <v>293.3</v>
      </c>
      <c r="J2933" s="30">
        <v>0.10764174198849631</v>
      </c>
      <c r="K2933" s="31">
        <v>0.1695465898900895</v>
      </c>
      <c r="L2933" s="108">
        <f ca="1">REWS!R2933</f>
        <v>12.236927288006809</v>
      </c>
      <c r="M2933" s="22">
        <f t="shared" si="765"/>
        <v>12.010041944950698</v>
      </c>
      <c r="N2933" s="22">
        <f t="shared" ca="1" si="766"/>
        <v>12.076089565018371</v>
      </c>
      <c r="O2933" s="22">
        <f t="shared" si="767"/>
        <v>1.2142406740308174</v>
      </c>
      <c r="P2933" s="81">
        <f t="shared" ca="1" si="768"/>
        <v>13</v>
      </c>
      <c r="Q2933" s="22">
        <f t="shared" ca="1" si="769"/>
        <v>5.9266459354832303E-2</v>
      </c>
      <c r="R2933" s="3">
        <f ca="1">IF(N2933&gt;'Power Curve'!$C$37,0,INDEX(Ci,$P2933,1)*POWER(1-Q2933,3)+INDEX(Ci,$P2933,2)*3*Q2933*POWER(1-Q2933,2)+INDEX(Ci,$P2933,3)*3*POWER(Q2933,2)*(1-Q2933)+INDEX(Ci,$P2933,4)*POWER(Q2933,3))</f>
        <v>1920.3667713152199</v>
      </c>
      <c r="S2933" s="3">
        <f t="shared" si="770"/>
        <v>1971.5499725341849</v>
      </c>
      <c r="T2933" s="3">
        <f t="shared" ca="1" si="771"/>
        <v>-51.183201218964996</v>
      </c>
      <c r="U2933" s="3">
        <f t="shared" ca="1" si="779"/>
        <v>51.183201218964996</v>
      </c>
      <c r="W2933" s="34">
        <f t="shared" si="772"/>
        <v>12</v>
      </c>
      <c r="X2933" s="73" t="b">
        <f>COUNTIF('Power Curve'!$D$2:$D$31,W2933)&gt;0</f>
        <v>1</v>
      </c>
      <c r="Y2933" s="73" t="b">
        <f t="shared" si="773"/>
        <v>0</v>
      </c>
      <c r="Z2933" s="73" t="b">
        <f t="shared" si="780"/>
        <v>1</v>
      </c>
      <c r="AA2933" s="34" t="str">
        <f t="shared" si="774"/>
        <v>Inner</v>
      </c>
      <c r="AB2933" s="35" t="str">
        <f t="shared" si="781"/>
        <v>1.2-1.3</v>
      </c>
      <c r="AC2933" s="36" t="str">
        <f t="shared" si="775"/>
        <v>19-20</v>
      </c>
      <c r="AD2933" s="36" t="str">
        <f t="shared" si="776"/>
        <v>Mar</v>
      </c>
      <c r="AE2933" s="35" t="str">
        <f t="shared" si="777"/>
        <v>285-295</v>
      </c>
      <c r="AF2933" s="36" t="str">
        <f t="shared" si="778"/>
        <v>Inner-TI</v>
      </c>
    </row>
    <row r="2934" spans="5:32" x14ac:dyDescent="0.3">
      <c r="E2934" s="12">
        <v>40996.805555555555</v>
      </c>
      <c r="F2934" s="16">
        <v>12.31</v>
      </c>
      <c r="G2934" s="16">
        <v>1947.109985351563</v>
      </c>
      <c r="H2934" s="29">
        <v>1.1773292299671707</v>
      </c>
      <c r="I2934" s="26">
        <v>291.2</v>
      </c>
      <c r="J2934" s="30">
        <v>0.12835093419983754</v>
      </c>
      <c r="K2934" s="31">
        <v>0.14350462471589326</v>
      </c>
      <c r="L2934" s="108">
        <f ca="1">REWS!R2934</f>
        <v>12.403537954495983</v>
      </c>
      <c r="M2934" s="22">
        <f t="shared" si="765"/>
        <v>12.148201835853994</v>
      </c>
      <c r="N2934" s="22">
        <f t="shared" ca="1" si="766"/>
        <v>12.24051036148601</v>
      </c>
      <c r="O2934" s="22">
        <f t="shared" si="767"/>
        <v>1.2355937305393436</v>
      </c>
      <c r="P2934" s="81">
        <f t="shared" ca="1" si="768"/>
        <v>13</v>
      </c>
      <c r="Q2934" s="22">
        <f t="shared" ca="1" si="769"/>
        <v>0.22853514808649736</v>
      </c>
      <c r="R2934" s="3">
        <f ca="1">IF(N2934&gt;'Power Curve'!$C$37,0,INDEX(Ci,$P2934,1)*POWER(1-Q2934,3)+INDEX(Ci,$P2934,2)*3*Q2934*POWER(1-Q2934,2)+INDEX(Ci,$P2934,3)*3*POWER(Q2934,2)*(1-Q2934)+INDEX(Ci,$P2934,4)*POWER(Q2934,3))</f>
        <v>1928.4838822165716</v>
      </c>
      <c r="S2934" s="3">
        <f t="shared" si="770"/>
        <v>1947.109985351563</v>
      </c>
      <c r="T2934" s="3">
        <f t="shared" ca="1" si="771"/>
        <v>-18.626103134991354</v>
      </c>
      <c r="U2934" s="3">
        <f t="shared" ca="1" si="779"/>
        <v>18.626103134991354</v>
      </c>
      <c r="W2934" s="34">
        <f t="shared" si="772"/>
        <v>12</v>
      </c>
      <c r="X2934" s="73" t="b">
        <f>COUNTIF('Power Curve'!$D$2:$D$31,W2934)&gt;0</f>
        <v>1</v>
      </c>
      <c r="Y2934" s="73" t="b">
        <f t="shared" si="773"/>
        <v>0</v>
      </c>
      <c r="Z2934" s="73" t="b">
        <f t="shared" si="780"/>
        <v>1</v>
      </c>
      <c r="AA2934" s="34" t="str">
        <f t="shared" si="774"/>
        <v>Inner</v>
      </c>
      <c r="AB2934" s="35" t="str">
        <f t="shared" si="781"/>
        <v>1.2-1.3</v>
      </c>
      <c r="AC2934" s="36" t="str">
        <f t="shared" si="775"/>
        <v>19-20</v>
      </c>
      <c r="AD2934" s="36" t="str">
        <f t="shared" si="776"/>
        <v>Mar</v>
      </c>
      <c r="AE2934" s="35" t="str">
        <f t="shared" si="777"/>
        <v>285-295</v>
      </c>
      <c r="AF2934" s="36" t="str">
        <f t="shared" si="778"/>
        <v>Inner-TI</v>
      </c>
    </row>
    <row r="2935" spans="5:32" x14ac:dyDescent="0.3">
      <c r="E2935" s="12">
        <v>40996.8125</v>
      </c>
      <c r="F2935" s="16">
        <v>12.56</v>
      </c>
      <c r="G2935" s="16">
        <v>1905.429946899412</v>
      </c>
      <c r="H2935" s="29">
        <v>1.176664408873495</v>
      </c>
      <c r="I2935" s="26">
        <v>295.3</v>
      </c>
      <c r="J2935" s="30">
        <v>0.11544585987261145</v>
      </c>
      <c r="K2935" s="31">
        <v>0.13758312464563766</v>
      </c>
      <c r="L2935" s="108">
        <f ca="1">REWS!R2935</f>
        <v>12.510276126887074</v>
      </c>
      <c r="M2935" s="22">
        <f t="shared" si="765"/>
        <v>12.392582409806449</v>
      </c>
      <c r="N2935" s="22">
        <f t="shared" ca="1" si="766"/>
        <v>12.343521327379163</v>
      </c>
      <c r="O2935" s="22">
        <f t="shared" si="767"/>
        <v>1.2733635360239568</v>
      </c>
      <c r="P2935" s="81">
        <f t="shared" ca="1" si="768"/>
        <v>13</v>
      </c>
      <c r="Q2935" s="22">
        <f t="shared" ca="1" si="769"/>
        <v>0.33458335790129551</v>
      </c>
      <c r="R2935" s="3">
        <f ca="1">IF(N2935&gt;'Power Curve'!$C$37,0,INDEX(Ci,$P2935,1)*POWER(1-Q2935,3)+INDEX(Ci,$P2935,2)*3*Q2935*POWER(1-Q2935,2)+INDEX(Ci,$P2935,3)*3*POWER(Q2935,2)*(1-Q2935)+INDEX(Ci,$P2935,4)*POWER(Q2935,3))</f>
        <v>1932.8536339804102</v>
      </c>
      <c r="S2935" s="3">
        <f t="shared" si="770"/>
        <v>1905.429946899412</v>
      </c>
      <c r="T2935" s="3">
        <f t="shared" ca="1" si="771"/>
        <v>27.423687080998207</v>
      </c>
      <c r="U2935" s="3">
        <f t="shared" ca="1" si="779"/>
        <v>27.423687080998207</v>
      </c>
      <c r="W2935" s="34">
        <f t="shared" si="772"/>
        <v>12</v>
      </c>
      <c r="X2935" s="73" t="b">
        <f>COUNTIF('Power Curve'!$D$2:$D$31,W2935)&gt;0</f>
        <v>1</v>
      </c>
      <c r="Y2935" s="73" t="b">
        <f t="shared" si="773"/>
        <v>0</v>
      </c>
      <c r="Z2935" s="73" t="b">
        <f t="shared" si="780"/>
        <v>1</v>
      </c>
      <c r="AA2935" s="34" t="str">
        <f t="shared" si="774"/>
        <v>Inner</v>
      </c>
      <c r="AB2935" s="35" t="str">
        <f t="shared" si="781"/>
        <v>1.2-1.3</v>
      </c>
      <c r="AC2935" s="36" t="str">
        <f t="shared" si="775"/>
        <v>19-20</v>
      </c>
      <c r="AD2935" s="36" t="str">
        <f t="shared" si="776"/>
        <v>Mar</v>
      </c>
      <c r="AE2935" s="35" t="str">
        <f t="shared" si="777"/>
        <v>295-305</v>
      </c>
      <c r="AF2935" s="36" t="str">
        <f t="shared" si="778"/>
        <v>Inner-TI</v>
      </c>
    </row>
    <row r="2936" spans="5:32" x14ac:dyDescent="0.3">
      <c r="E2936" s="12">
        <v>40996.819444444445</v>
      </c>
      <c r="F2936" s="16">
        <v>13.58</v>
      </c>
      <c r="G2936" s="16">
        <v>1914.1699981689451</v>
      </c>
      <c r="H2936" s="29">
        <v>1.1764744496594646</v>
      </c>
      <c r="I2936" s="26">
        <v>294.2</v>
      </c>
      <c r="J2936" s="30">
        <v>0.11929307805596466</v>
      </c>
      <c r="K2936" s="31">
        <v>0.21037504238465315</v>
      </c>
      <c r="L2936" s="108">
        <f ca="1">REWS!R2936</f>
        <v>13.532380537326823</v>
      </c>
      <c r="M2936" s="22">
        <f t="shared" si="765"/>
        <v>13.398265318038934</v>
      </c>
      <c r="N2936" s="22">
        <f t="shared" ca="1" si="766"/>
        <v>13.351283123989031</v>
      </c>
      <c r="O2936" s="22">
        <f t="shared" si="767"/>
        <v>1.4287950713903119</v>
      </c>
      <c r="P2936" s="81">
        <f t="shared" ca="1" si="768"/>
        <v>14</v>
      </c>
      <c r="Q2936" s="22">
        <f t="shared" ca="1" si="769"/>
        <v>0.37499016381547623</v>
      </c>
      <c r="R2936" s="3">
        <f ca="1">IF(N2936&gt;'Power Curve'!$C$37,0,INDEX(Ci,$P2936,1)*POWER(1-Q2936,3)+INDEX(Ci,$P2936,2)*3*Q2936*POWER(1-Q2936,2)+INDEX(Ci,$P2936,3)*3*POWER(Q2936,2)*(1-Q2936)+INDEX(Ci,$P2936,4)*POWER(Q2936,3))</f>
        <v>1963.4024387276863</v>
      </c>
      <c r="S2936" s="3">
        <f t="shared" si="770"/>
        <v>1914.1699981689451</v>
      </c>
      <c r="T2936" s="3">
        <f t="shared" ca="1" si="771"/>
        <v>49.232440558741246</v>
      </c>
      <c r="U2936" s="3">
        <f t="shared" ca="1" si="779"/>
        <v>49.232440558741246</v>
      </c>
      <c r="W2936" s="34">
        <f t="shared" si="772"/>
        <v>13</v>
      </c>
      <c r="X2936" s="73" t="b">
        <f>COUNTIF('Power Curve'!$D$2:$D$31,W2936)&gt;0</f>
        <v>1</v>
      </c>
      <c r="Y2936" s="73" t="b">
        <f t="shared" si="773"/>
        <v>0</v>
      </c>
      <c r="Z2936" s="73" t="b">
        <f t="shared" si="780"/>
        <v>1</v>
      </c>
      <c r="AA2936" s="34" t="str">
        <f t="shared" si="774"/>
        <v>Inner</v>
      </c>
      <c r="AB2936" s="35" t="str">
        <f t="shared" si="781"/>
        <v>1.4-1.5</v>
      </c>
      <c r="AC2936" s="36" t="str">
        <f t="shared" si="775"/>
        <v>19-20</v>
      </c>
      <c r="AD2936" s="36" t="str">
        <f t="shared" si="776"/>
        <v>Mar</v>
      </c>
      <c r="AE2936" s="35" t="str">
        <f t="shared" si="777"/>
        <v>285-295</v>
      </c>
      <c r="AF2936" s="36" t="str">
        <f t="shared" si="778"/>
        <v>Inner-TI</v>
      </c>
    </row>
    <row r="2937" spans="5:32" x14ac:dyDescent="0.3">
      <c r="E2937" s="12">
        <v>40996.826388888891</v>
      </c>
      <c r="F2937" s="16">
        <v>13.79</v>
      </c>
      <c r="G2937" s="16">
        <v>1970.290023803708</v>
      </c>
      <c r="H2937" s="29">
        <v>1.1768197605500179</v>
      </c>
      <c r="I2937" s="26">
        <v>294.7</v>
      </c>
      <c r="J2937" s="30">
        <v>0.10369833212472807</v>
      </c>
      <c r="K2937" s="31">
        <v>0.15177083802371791</v>
      </c>
      <c r="L2937" s="108">
        <f ca="1">REWS!R2937</f>
        <v>13.836333677167946</v>
      </c>
      <c r="M2937" s="22">
        <f t="shared" si="765"/>
        <v>13.606785984993692</v>
      </c>
      <c r="N2937" s="22">
        <f t="shared" ca="1" si="766"/>
        <v>13.65250407267477</v>
      </c>
      <c r="O2937" s="22">
        <f t="shared" si="767"/>
        <v>1.4610226126511623</v>
      </c>
      <c r="P2937" s="81">
        <f t="shared" ca="1" si="768"/>
        <v>14</v>
      </c>
      <c r="Q2937" s="22">
        <f t="shared" ca="1" si="769"/>
        <v>0.68753584050258765</v>
      </c>
      <c r="R2937" s="3">
        <f ca="1">IF(N2937&gt;'Power Curve'!$C$37,0,INDEX(Ci,$P2937,1)*POWER(1-Q2937,3)+INDEX(Ci,$P2937,2)*3*Q2937*POWER(1-Q2937,2)+INDEX(Ci,$P2937,3)*3*POWER(Q2937,2)*(1-Q2937)+INDEX(Ci,$P2937,4)*POWER(Q2937,3))</f>
        <v>1970.6522188621402</v>
      </c>
      <c r="S2937" s="3">
        <f t="shared" si="770"/>
        <v>1970.290023803708</v>
      </c>
      <c r="T2937" s="3">
        <f t="shared" ca="1" si="771"/>
        <v>0.36219505843223487</v>
      </c>
      <c r="U2937" s="3">
        <f t="shared" ca="1" si="779"/>
        <v>0.36219505843223487</v>
      </c>
      <c r="W2937" s="34">
        <f t="shared" si="772"/>
        <v>14</v>
      </c>
      <c r="X2937" s="73" t="b">
        <f>COUNTIF('Power Curve'!$D$2:$D$31,W2937)&gt;0</f>
        <v>1</v>
      </c>
      <c r="Y2937" s="73" t="b">
        <f t="shared" si="773"/>
        <v>0</v>
      </c>
      <c r="Z2937" s="73" t="b">
        <f t="shared" si="780"/>
        <v>1</v>
      </c>
      <c r="AA2937" s="34" t="str">
        <f t="shared" si="774"/>
        <v>Inner</v>
      </c>
      <c r="AB2937" s="35" t="str">
        <f t="shared" si="781"/>
        <v>1.4-1.5</v>
      </c>
      <c r="AC2937" s="36" t="str">
        <f t="shared" si="775"/>
        <v>19-20</v>
      </c>
      <c r="AD2937" s="36" t="str">
        <f t="shared" si="776"/>
        <v>Mar</v>
      </c>
      <c r="AE2937" s="35" t="str">
        <f t="shared" si="777"/>
        <v>285-295</v>
      </c>
      <c r="AF2937" s="36" t="str">
        <f t="shared" si="778"/>
        <v>Inner-TI</v>
      </c>
    </row>
    <row r="2938" spans="5:32" x14ac:dyDescent="0.3">
      <c r="E2938" s="12">
        <v>40996.833333333336</v>
      </c>
      <c r="F2938" s="16">
        <v>14.38</v>
      </c>
      <c r="G2938" s="16">
        <v>1969.860046386721</v>
      </c>
      <c r="H2938" s="29">
        <v>1.1761807055619375</v>
      </c>
      <c r="I2938" s="26">
        <v>300.7</v>
      </c>
      <c r="J2938" s="30">
        <v>0.10431154381084839</v>
      </c>
      <c r="K2938" s="31">
        <v>0.16179632211268549</v>
      </c>
      <c r="L2938" s="108">
        <f ca="1">REWS!R2938</f>
        <v>14.333851596494553</v>
      </c>
      <c r="M2938" s="22">
        <f t="shared" si="765"/>
        <v>14.186378409060424</v>
      </c>
      <c r="N2938" s="22">
        <f t="shared" ca="1" si="766"/>
        <v>14.140851377412142</v>
      </c>
      <c r="O2938" s="22">
        <f t="shared" si="767"/>
        <v>1.5506004901530577</v>
      </c>
      <c r="P2938" s="81">
        <f t="shared" ca="1" si="768"/>
        <v>15</v>
      </c>
      <c r="Q2938" s="22">
        <f t="shared" ca="1" si="769"/>
        <v>0.17884429758771639</v>
      </c>
      <c r="R2938" s="3">
        <f ca="1">IF(N2938&gt;'Power Curve'!$C$37,0,INDEX(Ci,$P2938,1)*POWER(1-Q2938,3)+INDEX(Ci,$P2938,2)*3*Q2938*POWER(1-Q2938,2)+INDEX(Ci,$P2938,3)*3*POWER(Q2938,2)*(1-Q2938)+INDEX(Ci,$P2938,4)*POWER(Q2938,3))</f>
        <v>1975.9692413159487</v>
      </c>
      <c r="S2938" s="3">
        <f t="shared" si="770"/>
        <v>1969.860046386721</v>
      </c>
      <c r="T2938" s="3">
        <f t="shared" ca="1" si="771"/>
        <v>6.1091949292276695</v>
      </c>
      <c r="U2938" s="3">
        <f t="shared" ca="1" si="779"/>
        <v>6.1091949292276695</v>
      </c>
      <c r="W2938" s="34">
        <f t="shared" si="772"/>
        <v>14</v>
      </c>
      <c r="X2938" s="73" t="b">
        <f>COUNTIF('Power Curve'!$D$2:$D$31,W2938)&gt;0</f>
        <v>1</v>
      </c>
      <c r="Y2938" s="73" t="b">
        <f t="shared" si="773"/>
        <v>0</v>
      </c>
      <c r="Z2938" s="73" t="b">
        <f t="shared" si="780"/>
        <v>1</v>
      </c>
      <c r="AA2938" s="34" t="str">
        <f t="shared" si="774"/>
        <v>Inner</v>
      </c>
      <c r="AB2938" s="35" t="str">
        <f t="shared" si="781"/>
        <v>1.5-1.6</v>
      </c>
      <c r="AC2938" s="36" t="str">
        <f t="shared" si="775"/>
        <v>20-21</v>
      </c>
      <c r="AD2938" s="36" t="str">
        <f t="shared" si="776"/>
        <v>Mar</v>
      </c>
      <c r="AE2938" s="35" t="str">
        <f t="shared" si="777"/>
        <v>295-305</v>
      </c>
      <c r="AF2938" s="36" t="str">
        <f t="shared" si="778"/>
        <v>Inner-TI</v>
      </c>
    </row>
    <row r="2939" spans="5:32" x14ac:dyDescent="0.3">
      <c r="E2939" s="12">
        <v>40996.840277777781</v>
      </c>
      <c r="F2939" s="16">
        <v>14.86</v>
      </c>
      <c r="G2939" s="16">
        <v>1977.9499664306691</v>
      </c>
      <c r="H2939" s="29">
        <v>1.1765260318498372</v>
      </c>
      <c r="I2939" s="26">
        <v>302.2</v>
      </c>
      <c r="J2939" s="30">
        <v>0.10565275908479139</v>
      </c>
      <c r="K2939" s="31">
        <v>0.10701421095781967</v>
      </c>
      <c r="L2939" s="108">
        <f ca="1">REWS!R2939</f>
        <v>14.747544580285886</v>
      </c>
      <c r="M2939" s="22">
        <f t="shared" si="765"/>
        <v>14.661349954737521</v>
      </c>
      <c r="N2939" s="22">
        <f t="shared" ca="1" si="766"/>
        <v>14.550397850919518</v>
      </c>
      <c r="O2939" s="22">
        <f t="shared" si="767"/>
        <v>1.6240088736460936</v>
      </c>
      <c r="P2939" s="81">
        <f t="shared" ca="1" si="768"/>
        <v>15</v>
      </c>
      <c r="Q2939" s="22">
        <f t="shared" ca="1" si="769"/>
        <v>0.57010031562235153</v>
      </c>
      <c r="R2939" s="3">
        <f ca="1">IF(N2939&gt;'Power Curve'!$C$37,0,INDEX(Ci,$P2939,1)*POWER(1-Q2939,3)+INDEX(Ci,$P2939,2)*3*Q2939*POWER(1-Q2939,2)+INDEX(Ci,$P2939,3)*3*POWER(Q2939,2)*(1-Q2939)+INDEX(Ci,$P2939,4)*POWER(Q2939,3))</f>
        <v>1977.6117742300166</v>
      </c>
      <c r="S2939" s="3">
        <f t="shared" si="770"/>
        <v>1977.9499664306691</v>
      </c>
      <c r="T2939" s="3">
        <f t="shared" ca="1" si="771"/>
        <v>-0.33819220065242916</v>
      </c>
      <c r="U2939" s="3">
        <f t="shared" ca="1" si="779"/>
        <v>0.33819220065242916</v>
      </c>
      <c r="W2939" s="34">
        <f t="shared" si="772"/>
        <v>15</v>
      </c>
      <c r="X2939" s="73" t="b">
        <f>COUNTIF('Power Curve'!$D$2:$D$31,W2939)&gt;0</f>
        <v>1</v>
      </c>
      <c r="Y2939" s="73" t="b">
        <f t="shared" si="773"/>
        <v>0</v>
      </c>
      <c r="Z2939" s="73" t="b">
        <f t="shared" si="780"/>
        <v>1</v>
      </c>
      <c r="AA2939" s="34" t="str">
        <f t="shared" si="774"/>
        <v>Inner</v>
      </c>
      <c r="AB2939" s="35" t="str">
        <f t="shared" si="781"/>
        <v>1.6-1.7</v>
      </c>
      <c r="AC2939" s="36" t="str">
        <f t="shared" si="775"/>
        <v>20-21</v>
      </c>
      <c r="AD2939" s="36" t="str">
        <f t="shared" si="776"/>
        <v>Mar</v>
      </c>
      <c r="AE2939" s="35" t="str">
        <f t="shared" si="777"/>
        <v>295-305</v>
      </c>
      <c r="AF2939" s="36" t="str">
        <f t="shared" si="778"/>
        <v>Inner-TI</v>
      </c>
    </row>
    <row r="2940" spans="5:32" x14ac:dyDescent="0.3">
      <c r="E2940" s="12">
        <v>40996.847222222219</v>
      </c>
      <c r="F2940" s="16">
        <v>12.64</v>
      </c>
      <c r="G2940" s="16">
        <v>1969.669998168943</v>
      </c>
      <c r="H2940" s="29">
        <v>1.1776064840703144</v>
      </c>
      <c r="I2940" s="26">
        <v>293</v>
      </c>
      <c r="J2940" s="30">
        <v>0.10363924050632911</v>
      </c>
      <c r="K2940" s="31">
        <v>0.14246300274037796</v>
      </c>
      <c r="L2940" s="108">
        <f ca="1">REWS!R2940</f>
        <v>12.739978973372065</v>
      </c>
      <c r="M2940" s="22">
        <f t="shared" si="765"/>
        <v>12.474843532868988</v>
      </c>
      <c r="N2940" s="22">
        <f t="shared" ca="1" si="766"/>
        <v>12.57351616335897</v>
      </c>
      <c r="O2940" s="22">
        <f t="shared" si="767"/>
        <v>1.2860772577685602</v>
      </c>
      <c r="P2940" s="81">
        <f t="shared" ca="1" si="768"/>
        <v>13</v>
      </c>
      <c r="Q2940" s="22">
        <f t="shared" ca="1" si="769"/>
        <v>0.57135951479711067</v>
      </c>
      <c r="R2940" s="3">
        <f ca="1">IF(N2940&gt;'Power Curve'!$C$37,0,INDEX(Ci,$P2940,1)*POWER(1-Q2940,3)+INDEX(Ci,$P2940,2)*3*Q2940*POWER(1-Q2940,2)+INDEX(Ci,$P2940,3)*3*POWER(Q2940,2)*(1-Q2940)+INDEX(Ci,$P2940,4)*POWER(Q2940,3))</f>
        <v>1941.0928975874904</v>
      </c>
      <c r="S2940" s="3">
        <f t="shared" si="770"/>
        <v>1969.669998168943</v>
      </c>
      <c r="T2940" s="3">
        <f t="shared" ca="1" si="771"/>
        <v>-28.577100581452669</v>
      </c>
      <c r="U2940" s="3">
        <f t="shared" ca="1" si="779"/>
        <v>28.577100581452669</v>
      </c>
      <c r="W2940" s="34">
        <f t="shared" si="772"/>
        <v>12</v>
      </c>
      <c r="X2940" s="73" t="b">
        <f>COUNTIF('Power Curve'!$D$2:$D$31,W2940)&gt;0</f>
        <v>1</v>
      </c>
      <c r="Y2940" s="73" t="b">
        <f t="shared" si="773"/>
        <v>0</v>
      </c>
      <c r="Z2940" s="73" t="b">
        <f t="shared" si="780"/>
        <v>1</v>
      </c>
      <c r="AA2940" s="34" t="str">
        <f t="shared" si="774"/>
        <v>Inner</v>
      </c>
      <c r="AB2940" s="35" t="str">
        <f t="shared" si="781"/>
        <v>1.2-1.3</v>
      </c>
      <c r="AC2940" s="36" t="str">
        <f t="shared" si="775"/>
        <v>20-21</v>
      </c>
      <c r="AD2940" s="36" t="str">
        <f t="shared" si="776"/>
        <v>Mar</v>
      </c>
      <c r="AE2940" s="35" t="str">
        <f t="shared" si="777"/>
        <v>285-295</v>
      </c>
      <c r="AF2940" s="36" t="str">
        <f t="shared" si="778"/>
        <v>Inner-TI</v>
      </c>
    </row>
    <row r="2941" spans="5:32" x14ac:dyDescent="0.3">
      <c r="E2941" s="12">
        <v>40996.854166666664</v>
      </c>
      <c r="F2941" s="16">
        <v>13.31</v>
      </c>
      <c r="G2941" s="16">
        <v>1968.4399719238311</v>
      </c>
      <c r="H2941" s="29">
        <v>1.1775028391458333</v>
      </c>
      <c r="I2941" s="26">
        <v>291.5</v>
      </c>
      <c r="J2941" s="30">
        <v>0.12772351615326821</v>
      </c>
      <c r="K2941" s="31">
        <v>0.18300296162852842</v>
      </c>
      <c r="L2941" s="108">
        <f ca="1">REWS!R2941</f>
        <v>13.26978417722861</v>
      </c>
      <c r="M2941" s="22">
        <f t="shared" si="765"/>
        <v>13.135703800393047</v>
      </c>
      <c r="N2941" s="22">
        <f t="shared" ca="1" si="766"/>
        <v>13.096014609107241</v>
      </c>
      <c r="O2941" s="22">
        <f t="shared" si="767"/>
        <v>1.3882153424501571</v>
      </c>
      <c r="P2941" s="81">
        <f t="shared" ca="1" si="768"/>
        <v>14</v>
      </c>
      <c r="Q2941" s="22">
        <f t="shared" ca="1" si="769"/>
        <v>0.1101245524801904</v>
      </c>
      <c r="R2941" s="3">
        <f ca="1">IF(N2941&gt;'Power Curve'!$C$37,0,INDEX(Ci,$P2941,1)*POWER(1-Q2941,3)+INDEX(Ci,$P2941,2)*3*Q2941*POWER(1-Q2941,2)+INDEX(Ci,$P2941,3)*3*POWER(Q2941,2)*(1-Q2941)+INDEX(Ci,$P2941,4)*POWER(Q2941,3))</f>
        <v>1956.1901232599971</v>
      </c>
      <c r="S2941" s="3">
        <f t="shared" si="770"/>
        <v>1968.4399719238311</v>
      </c>
      <c r="T2941" s="3">
        <f t="shared" ca="1" si="771"/>
        <v>-12.249848663833973</v>
      </c>
      <c r="U2941" s="3">
        <f t="shared" ca="1" si="779"/>
        <v>12.249848663833973</v>
      </c>
      <c r="W2941" s="34">
        <f t="shared" si="772"/>
        <v>13</v>
      </c>
      <c r="X2941" s="73" t="b">
        <f>COUNTIF('Power Curve'!$D$2:$D$31,W2941)&gt;0</f>
        <v>1</v>
      </c>
      <c r="Y2941" s="73" t="b">
        <f t="shared" si="773"/>
        <v>0</v>
      </c>
      <c r="Z2941" s="73" t="b">
        <f t="shared" si="780"/>
        <v>1</v>
      </c>
      <c r="AA2941" s="34" t="str">
        <f t="shared" si="774"/>
        <v>Inner</v>
      </c>
      <c r="AB2941" s="35" t="str">
        <f t="shared" si="781"/>
        <v>1.3-1.4</v>
      </c>
      <c r="AC2941" s="36" t="str">
        <f t="shared" si="775"/>
        <v>20-21</v>
      </c>
      <c r="AD2941" s="36" t="str">
        <f t="shared" si="776"/>
        <v>Mar</v>
      </c>
      <c r="AE2941" s="35" t="str">
        <f t="shared" si="777"/>
        <v>285-295</v>
      </c>
      <c r="AF2941" s="36" t="str">
        <f t="shared" si="778"/>
        <v>Inner-TI</v>
      </c>
    </row>
    <row r="2942" spans="5:32" x14ac:dyDescent="0.3">
      <c r="E2942" s="12">
        <v>40996.861111111109</v>
      </c>
      <c r="F2942" s="16">
        <v>14.07</v>
      </c>
      <c r="G2942" s="16">
        <v>1973.5999450683571</v>
      </c>
      <c r="H2942" s="29">
        <v>1.177329816815242</v>
      </c>
      <c r="I2942" s="26">
        <v>293.5</v>
      </c>
      <c r="J2942" s="30">
        <v>0.12722103766879886</v>
      </c>
      <c r="K2942" s="31">
        <v>0.15831398156230472</v>
      </c>
      <c r="L2942" s="108">
        <f ca="1">REWS!R2942</f>
        <v>14.004092040396856</v>
      </c>
      <c r="M2942" s="22">
        <f t="shared" si="765"/>
        <v>13.88507134281766</v>
      </c>
      <c r="N2942" s="22">
        <f t="shared" ca="1" si="766"/>
        <v>13.82002964266491</v>
      </c>
      <c r="O2942" s="22">
        <f t="shared" si="767"/>
        <v>1.5040325117778914</v>
      </c>
      <c r="P2942" s="81">
        <f t="shared" ca="1" si="768"/>
        <v>14</v>
      </c>
      <c r="Q2942" s="22">
        <f t="shared" ca="1" si="769"/>
        <v>0.86135971584529647</v>
      </c>
      <c r="R2942" s="3">
        <f ca="1">IF(N2942&gt;'Power Curve'!$C$37,0,INDEX(Ci,$P2942,1)*POWER(1-Q2942,3)+INDEX(Ci,$P2942,2)*3*Q2942*POWER(1-Q2942,2)+INDEX(Ci,$P2942,3)*3*POWER(Q2942,2)*(1-Q2942)+INDEX(Ci,$P2942,4)*POWER(Q2942,3))</f>
        <v>1973.4758769620521</v>
      </c>
      <c r="S2942" s="3">
        <f t="shared" si="770"/>
        <v>1973.5999450683571</v>
      </c>
      <c r="T2942" s="3">
        <f t="shared" ca="1" si="771"/>
        <v>-0.12406810630500331</v>
      </c>
      <c r="U2942" s="3">
        <f t="shared" ca="1" si="779"/>
        <v>0.12406810630500331</v>
      </c>
      <c r="W2942" s="34">
        <f t="shared" si="772"/>
        <v>14</v>
      </c>
      <c r="X2942" s="73" t="b">
        <f>COUNTIF('Power Curve'!$D$2:$D$31,W2942)&gt;0</f>
        <v>1</v>
      </c>
      <c r="Y2942" s="73" t="b">
        <f t="shared" si="773"/>
        <v>0</v>
      </c>
      <c r="Z2942" s="73" t="b">
        <f t="shared" si="780"/>
        <v>1</v>
      </c>
      <c r="AA2942" s="34" t="str">
        <f t="shared" si="774"/>
        <v>Inner</v>
      </c>
      <c r="AB2942" s="35" t="str">
        <f t="shared" si="781"/>
        <v>1.5-1.6</v>
      </c>
      <c r="AC2942" s="36" t="str">
        <f t="shared" si="775"/>
        <v>20-21</v>
      </c>
      <c r="AD2942" s="36" t="str">
        <f t="shared" si="776"/>
        <v>Mar</v>
      </c>
      <c r="AE2942" s="35" t="str">
        <f t="shared" si="777"/>
        <v>285-295</v>
      </c>
      <c r="AF2942" s="36" t="str">
        <f t="shared" si="778"/>
        <v>Inner-TI</v>
      </c>
    </row>
    <row r="2943" spans="5:32" x14ac:dyDescent="0.3">
      <c r="E2943" s="12">
        <v>40996.868055555555</v>
      </c>
      <c r="F2943" s="16">
        <v>13.42</v>
      </c>
      <c r="G2943" s="16">
        <v>1977.629943847661</v>
      </c>
      <c r="H2943" s="29">
        <v>1.177286569241716</v>
      </c>
      <c r="I2943" s="26">
        <v>292</v>
      </c>
      <c r="J2943" s="30">
        <v>0.13040238450074515</v>
      </c>
      <c r="K2943" s="31">
        <v>0.18652707377562691</v>
      </c>
      <c r="L2943" s="108">
        <f ca="1">REWS!R2943</f>
        <v>13.400847734133738</v>
      </c>
      <c r="M2943" s="22">
        <f t="shared" si="765"/>
        <v>13.243452435994239</v>
      </c>
      <c r="N2943" s="22">
        <f t="shared" ca="1" si="766"/>
        <v>13.224552128837654</v>
      </c>
      <c r="O2943" s="22">
        <f t="shared" si="767"/>
        <v>1.404868241418638</v>
      </c>
      <c r="P2943" s="81">
        <f t="shared" ca="1" si="768"/>
        <v>14</v>
      </c>
      <c r="Q2943" s="22">
        <f t="shared" ca="1" si="769"/>
        <v>0.24349457956199846</v>
      </c>
      <c r="R2943" s="3">
        <f ca="1">IF(N2943&gt;'Power Curve'!$C$37,0,INDEX(Ci,$P2943,1)*POWER(1-Q2943,3)+INDEX(Ci,$P2943,2)*3*Q2943*POWER(1-Q2943,2)+INDEX(Ci,$P2943,3)*3*POWER(Q2943,2)*(1-Q2943)+INDEX(Ci,$P2943,4)*POWER(Q2943,3))</f>
        <v>1959.8685956314114</v>
      </c>
      <c r="S2943" s="3">
        <f t="shared" si="770"/>
        <v>1977.629943847661</v>
      </c>
      <c r="T2943" s="3">
        <f t="shared" ca="1" si="771"/>
        <v>-17.761348216249644</v>
      </c>
      <c r="U2943" s="3">
        <f t="shared" ca="1" si="779"/>
        <v>17.761348216249644</v>
      </c>
      <c r="W2943" s="34">
        <f t="shared" si="772"/>
        <v>13</v>
      </c>
      <c r="X2943" s="73" t="b">
        <f>COUNTIF('Power Curve'!$D$2:$D$31,W2943)&gt;0</f>
        <v>1</v>
      </c>
      <c r="Y2943" s="73" t="b">
        <f t="shared" si="773"/>
        <v>0</v>
      </c>
      <c r="Z2943" s="73" t="b">
        <f t="shared" si="780"/>
        <v>1</v>
      </c>
      <c r="AA2943" s="34" t="str">
        <f t="shared" si="774"/>
        <v>Inner</v>
      </c>
      <c r="AB2943" s="35" t="str">
        <f t="shared" si="781"/>
        <v>1.4-1.5</v>
      </c>
      <c r="AC2943" s="36" t="str">
        <f t="shared" si="775"/>
        <v>20-21</v>
      </c>
      <c r="AD2943" s="36" t="str">
        <f t="shared" si="776"/>
        <v>Mar</v>
      </c>
      <c r="AE2943" s="35" t="str">
        <f t="shared" si="777"/>
        <v>285-295</v>
      </c>
      <c r="AF2943" s="36" t="str">
        <f t="shared" si="778"/>
        <v>Inner-TI</v>
      </c>
    </row>
    <row r="2944" spans="5:32" x14ac:dyDescent="0.3">
      <c r="E2944" s="12">
        <v>40996.875</v>
      </c>
      <c r="F2944" s="16">
        <v>11.69</v>
      </c>
      <c r="G2944" s="16">
        <v>1746.440002441406</v>
      </c>
      <c r="H2944" s="29">
        <v>1.1783423258771581</v>
      </c>
      <c r="I2944" s="26">
        <v>290.60000000000002</v>
      </c>
      <c r="J2944" s="30">
        <v>9.5808383233532954E-2</v>
      </c>
      <c r="K2944" s="31">
        <v>0.18562496709201878</v>
      </c>
      <c r="L2944" s="108">
        <f ca="1">REWS!R2944</f>
        <v>11.567819699655036</v>
      </c>
      <c r="M2944" s="22">
        <f t="shared" si="765"/>
        <v>11.539658965133391</v>
      </c>
      <c r="N2944" s="22">
        <f t="shared" ca="1" si="766"/>
        <v>11.419049983248152</v>
      </c>
      <c r="O2944" s="22">
        <f t="shared" si="767"/>
        <v>1.1415414681830198</v>
      </c>
      <c r="P2944" s="81">
        <f t="shared" ca="1" si="768"/>
        <v>12</v>
      </c>
      <c r="Q2944" s="22">
        <f t="shared" ca="1" si="769"/>
        <v>0.42258736389321533</v>
      </c>
      <c r="R2944" s="3">
        <f ca="1">IF(N2944&gt;'Power Curve'!$C$37,0,INDEX(Ci,$P2944,1)*POWER(1-Q2944,3)+INDEX(Ci,$P2944,2)*3*Q2944*POWER(1-Q2944,2)+INDEX(Ci,$P2944,3)*3*POWER(Q2944,2)*(1-Q2944)+INDEX(Ci,$P2944,4)*POWER(Q2944,3))</f>
        <v>1849.9246085696016</v>
      </c>
      <c r="S2944" s="3">
        <f t="shared" si="770"/>
        <v>1746.440002441406</v>
      </c>
      <c r="T2944" s="3">
        <f t="shared" ca="1" si="771"/>
        <v>103.48460612819554</v>
      </c>
      <c r="U2944" s="3">
        <f t="shared" ca="1" si="779"/>
        <v>103.48460612819554</v>
      </c>
      <c r="W2944" s="34">
        <f t="shared" si="772"/>
        <v>12</v>
      </c>
      <c r="X2944" s="73" t="b">
        <f>COUNTIF('Power Curve'!$D$2:$D$31,W2944)&gt;0</f>
        <v>1</v>
      </c>
      <c r="Y2944" s="73" t="b">
        <f t="shared" si="773"/>
        <v>0</v>
      </c>
      <c r="Z2944" s="73" t="b">
        <f t="shared" si="780"/>
        <v>1</v>
      </c>
      <c r="AA2944" s="34" t="str">
        <f t="shared" si="774"/>
        <v>Outer</v>
      </c>
      <c r="AB2944" s="35" t="str">
        <f t="shared" si="781"/>
        <v>1.1-1.2</v>
      </c>
      <c r="AC2944" s="36" t="str">
        <f t="shared" si="775"/>
        <v>21-22</v>
      </c>
      <c r="AD2944" s="36" t="str">
        <f t="shared" si="776"/>
        <v>Mar</v>
      </c>
      <c r="AE2944" s="35" t="str">
        <f t="shared" si="777"/>
        <v>285-295</v>
      </c>
      <c r="AF2944" s="36" t="str">
        <f t="shared" si="778"/>
        <v>HWS-LTI</v>
      </c>
    </row>
    <row r="2945" spans="5:32" x14ac:dyDescent="0.3">
      <c r="E2945" s="12">
        <v>40996.881944444445</v>
      </c>
      <c r="F2945" s="16">
        <v>12.24</v>
      </c>
      <c r="G2945" s="16">
        <v>1892.690002441404</v>
      </c>
      <c r="H2945" s="29">
        <v>1.1784722756476405</v>
      </c>
      <c r="I2945" s="26">
        <v>291.5</v>
      </c>
      <c r="J2945" s="30">
        <v>0.10294117647058823</v>
      </c>
      <c r="K2945" s="31">
        <v>0.16673086176672094</v>
      </c>
      <c r="L2945" s="108">
        <f ca="1">REWS!R2945</f>
        <v>12.224291299258962</v>
      </c>
      <c r="M2945" s="22">
        <f t="shared" si="765"/>
        <v>12.083029752889548</v>
      </c>
      <c r="N2945" s="22">
        <f t="shared" ca="1" si="766"/>
        <v>12.067522506285528</v>
      </c>
      <c r="O2945" s="22">
        <f t="shared" si="767"/>
        <v>1.2255211750297839</v>
      </c>
      <c r="P2945" s="81">
        <f t="shared" ca="1" si="768"/>
        <v>13</v>
      </c>
      <c r="Q2945" s="22">
        <f t="shared" ca="1" si="769"/>
        <v>5.0446803756819002E-2</v>
      </c>
      <c r="R2945" s="3">
        <f ca="1">IF(N2945&gt;'Power Curve'!$C$37,0,INDEX(Ci,$P2945,1)*POWER(1-Q2945,3)+INDEX(Ci,$P2945,2)*3*Q2945*POWER(1-Q2945,2)+INDEX(Ci,$P2945,3)*3*POWER(Q2945,2)*(1-Q2945)+INDEX(Ci,$P2945,4)*POWER(Q2945,3))</f>
        <v>1919.9002589875715</v>
      </c>
      <c r="S2945" s="3">
        <f t="shared" si="770"/>
        <v>1892.690002441404</v>
      </c>
      <c r="T2945" s="3">
        <f t="shared" ca="1" si="771"/>
        <v>27.210256546167557</v>
      </c>
      <c r="U2945" s="3">
        <f t="shared" ca="1" si="779"/>
        <v>27.210256546167557</v>
      </c>
      <c r="W2945" s="34">
        <f t="shared" si="772"/>
        <v>12</v>
      </c>
      <c r="X2945" s="73" t="b">
        <f>COUNTIF('Power Curve'!$D$2:$D$31,W2945)&gt;0</f>
        <v>1</v>
      </c>
      <c r="Y2945" s="73" t="b">
        <f t="shared" si="773"/>
        <v>0</v>
      </c>
      <c r="Z2945" s="73" t="b">
        <f t="shared" si="780"/>
        <v>1</v>
      </c>
      <c r="AA2945" s="34" t="str">
        <f t="shared" si="774"/>
        <v>Inner</v>
      </c>
      <c r="AB2945" s="35" t="str">
        <f t="shared" si="781"/>
        <v>1.2-1.3</v>
      </c>
      <c r="AC2945" s="36" t="str">
        <f t="shared" si="775"/>
        <v>21-22</v>
      </c>
      <c r="AD2945" s="36" t="str">
        <f t="shared" si="776"/>
        <v>Mar</v>
      </c>
      <c r="AE2945" s="35" t="str">
        <f t="shared" si="777"/>
        <v>285-295</v>
      </c>
      <c r="AF2945" s="36" t="str">
        <f t="shared" si="778"/>
        <v>Inner-TI</v>
      </c>
    </row>
    <row r="2946" spans="5:32" x14ac:dyDescent="0.3">
      <c r="E2946" s="12">
        <v>40996.888888888891</v>
      </c>
      <c r="F2946" s="16">
        <v>11.56</v>
      </c>
      <c r="G2946" s="16">
        <v>1835.8999481201149</v>
      </c>
      <c r="H2946" s="29">
        <v>1.1783856392828638</v>
      </c>
      <c r="I2946" s="26">
        <v>291</v>
      </c>
      <c r="J2946" s="30">
        <v>0.13321799307958476</v>
      </c>
      <c r="K2946" s="31">
        <v>0.23334007747223359</v>
      </c>
      <c r="L2946" s="108">
        <f ca="1">REWS!R2946</f>
        <v>11.588962398782154</v>
      </c>
      <c r="M2946" s="22">
        <f t="shared" si="765"/>
        <v>11.411470667230146</v>
      </c>
      <c r="N2946" s="22">
        <f t="shared" ca="1" si="766"/>
        <v>11.440060940945992</v>
      </c>
      <c r="O2946" s="22">
        <f t="shared" si="767"/>
        <v>1.1217295535168763</v>
      </c>
      <c r="P2946" s="81">
        <f t="shared" ca="1" si="768"/>
        <v>12</v>
      </c>
      <c r="Q2946" s="22">
        <f t="shared" ca="1" si="769"/>
        <v>0.44282521034206379</v>
      </c>
      <c r="R2946" s="3">
        <f ca="1">IF(N2946&gt;'Power Curve'!$C$37,0,INDEX(Ci,$P2946,1)*POWER(1-Q2946,3)+INDEX(Ci,$P2946,2)*3*Q2946*POWER(1-Q2946,2)+INDEX(Ci,$P2946,3)*3*POWER(Q2946,2)*(1-Q2946)+INDEX(Ci,$P2946,4)*POWER(Q2946,3))</f>
        <v>1853.1332213865264</v>
      </c>
      <c r="S2946" s="3">
        <f t="shared" si="770"/>
        <v>1835.8999481201149</v>
      </c>
      <c r="T2946" s="3">
        <f t="shared" ca="1" si="771"/>
        <v>17.233273266411516</v>
      </c>
      <c r="U2946" s="3">
        <f t="shared" ca="1" si="779"/>
        <v>17.233273266411516</v>
      </c>
      <c r="W2946" s="34">
        <f t="shared" si="772"/>
        <v>11</v>
      </c>
      <c r="X2946" s="73" t="b">
        <f>COUNTIF('Power Curve'!$D$2:$D$31,W2946)&gt;0</f>
        <v>1</v>
      </c>
      <c r="Y2946" s="73" t="b">
        <f t="shared" si="773"/>
        <v>0</v>
      </c>
      <c r="Z2946" s="73" t="b">
        <f t="shared" si="780"/>
        <v>1</v>
      </c>
      <c r="AA2946" s="34" t="str">
        <f t="shared" si="774"/>
        <v>Inner</v>
      </c>
      <c r="AB2946" s="35" t="str">
        <f t="shared" si="781"/>
        <v>1.1-1.2</v>
      </c>
      <c r="AC2946" s="36" t="str">
        <f t="shared" si="775"/>
        <v>21-22</v>
      </c>
      <c r="AD2946" s="36" t="str">
        <f t="shared" si="776"/>
        <v>Mar</v>
      </c>
      <c r="AE2946" s="35" t="str">
        <f t="shared" si="777"/>
        <v>285-295</v>
      </c>
      <c r="AF2946" s="36" t="str">
        <f t="shared" si="778"/>
        <v>Inner-TI</v>
      </c>
    </row>
    <row r="2947" spans="5:32" x14ac:dyDescent="0.3">
      <c r="E2947" s="12">
        <v>40996.895833333336</v>
      </c>
      <c r="F2947" s="16">
        <v>10.73</v>
      </c>
      <c r="G2947" s="16">
        <v>1806.829956054688</v>
      </c>
      <c r="H2947" s="29">
        <v>1.1783856392828638</v>
      </c>
      <c r="I2947" s="26">
        <v>291.8</v>
      </c>
      <c r="J2947" s="30">
        <v>0.12674743709226469</v>
      </c>
      <c r="K2947" s="31">
        <v>0.15769371714903921</v>
      </c>
      <c r="L2947" s="108">
        <f ca="1">REWS!R2947</f>
        <v>10.682005591146631</v>
      </c>
      <c r="M2947" s="22">
        <f t="shared" ref="M2947:M3010" si="782">F2947*(H2947/Ref_Density)^(1/3)</f>
        <v>10.592134970534556</v>
      </c>
      <c r="N2947" s="22">
        <f t="shared" ref="N2947:N3010" ca="1" si="783">L2947*(H2947/Ref_Density)^(1/3)</f>
        <v>10.544757220636521</v>
      </c>
      <c r="O2947" s="22">
        <f t="shared" ref="O2947:O3010" si="784">(M2947-CutInWindSpeed)/(RatedWindSpeed-CutInWindSpeed)</f>
        <v>0.99509858039863974</v>
      </c>
      <c r="P2947" s="81">
        <f t="shared" ref="P2947:P3010" ca="1" si="785">COUNTIF(xa,"&lt;"&amp;N2947)</f>
        <v>11</v>
      </c>
      <c r="Q2947" s="22">
        <f t="shared" ref="Q2947:Q3010" ca="1" si="786">(N2947-INDEX(xa,$P2947))/(INDEX(xb,$P2947)-INDEX(xa,$P2947))</f>
        <v>0.57728454377306104</v>
      </c>
      <c r="R2947" s="3">
        <f ca="1">IF(N2947&gt;'Power Curve'!$C$37,0,INDEX(Ci,$P2947,1)*POWER(1-Q2947,3)+INDEX(Ci,$P2947,2)*3*Q2947*POWER(1-Q2947,2)+INDEX(Ci,$P2947,3)*3*POWER(Q2947,2)*(1-Q2947)+INDEX(Ci,$P2947,4)*POWER(Q2947,3))</f>
        <v>1682.2564794270265</v>
      </c>
      <c r="S2947" s="3">
        <f t="shared" ref="S2947:S3010" si="787">IF(Z2947,G2947,"")</f>
        <v>1806.829956054688</v>
      </c>
      <c r="T2947" s="3">
        <f t="shared" ref="T2947:T3010" ca="1" si="788">IF(Z2947,R2947-S2947,"")</f>
        <v>-124.57347662766142</v>
      </c>
      <c r="U2947" s="3">
        <f t="shared" ca="1" si="779"/>
        <v>124.57347662766142</v>
      </c>
      <c r="W2947" s="34">
        <f t="shared" ref="W2947:W3010" si="789">MROUND(M2947-Centre_First_Bin,Bin_Width)+Centre_First_Bin</f>
        <v>11</v>
      </c>
      <c r="X2947" s="73" t="b">
        <f>COUNTIF('Power Curve'!$D$2:$D$31,W2947)&gt;0</f>
        <v>1</v>
      </c>
      <c r="Y2947" s="73" t="b">
        <f t="shared" ref="Y2947:Y3010" si="790">(G2947&lt;0)</f>
        <v>0</v>
      </c>
      <c r="Z2947" s="73" t="b">
        <f t="shared" si="780"/>
        <v>1</v>
      </c>
      <c r="AA2947" s="34" t="str">
        <f t="shared" ref="AA2947:AA3010" si="791">IF(Z2947,IF(AND(J2947&gt;=LowerTurbLimit,J2947&lt;=UpperTurbLimit,K2947&gt;=LowerShearLimit,K2947&lt;=UpperShearLimit),"Inner","Outer"),"")</f>
        <v>Inner</v>
      </c>
      <c r="AB2947" s="35" t="str">
        <f t="shared" si="781"/>
        <v>0.9-1.0</v>
      </c>
      <c r="AC2947" s="36" t="str">
        <f t="shared" ref="AC2947:AC3010" si="792">IF(Z2947,HOUR(E2947)&amp;"-"&amp;HOUR(E2947)+1,"")</f>
        <v>21-22</v>
      </c>
      <c r="AD2947" s="36" t="str">
        <f t="shared" ref="AD2947:AD3010" si="793">IF(Z2947,TEXT(E2947,"mmm"),"")</f>
        <v>Mar</v>
      </c>
      <c r="AE2947" s="35" t="str">
        <f t="shared" ref="AE2947:AE3010" si="794">IF(Z2947,IF(OR(I2947&lt;5,I2947&gt;=355),"355-5",MROUND(I2947,10)-5&amp;"-"&amp;MROUND(I2947,10)+5),"")</f>
        <v>285-295</v>
      </c>
      <c r="AF2947" s="36" t="str">
        <f t="shared" ref="AF2947:AF3010" si="795">IF(Z2947,IF(O2947&lt;0.5,IF(J2947&lt;=LowerTurbLimit,"LWS-LTI",IF(J2947&gt;=UpperTurbLimit,"LWS-HTI","Inner-TI")),IF(J2947&lt;=LowerTurbLimit,"HWS-LTI",IF(J2947&gt;=UpperTurbLimit,"HWS-HTI","Inner-TI"))),"")</f>
        <v>Inner-TI</v>
      </c>
    </row>
    <row r="2948" spans="5:32" x14ac:dyDescent="0.3">
      <c r="E2948" s="12">
        <v>40996.902777777781</v>
      </c>
      <c r="F2948" s="16">
        <v>11.82</v>
      </c>
      <c r="G2948" s="16">
        <v>1845.3199615478491</v>
      </c>
      <c r="H2948" s="29">
        <v>1.1778057501749091</v>
      </c>
      <c r="I2948" s="26">
        <v>291.60000000000002</v>
      </c>
      <c r="J2948" s="30">
        <v>0.11505922165820644</v>
      </c>
      <c r="K2948" s="31">
        <v>0.16977852424477341</v>
      </c>
      <c r="L2948" s="108">
        <f ca="1">REWS!R2948</f>
        <v>11.84100796599694</v>
      </c>
      <c r="M2948" s="22">
        <f t="shared" si="782"/>
        <v>11.666215747520248</v>
      </c>
      <c r="N2948" s="22">
        <f t="shared" ca="1" si="783"/>
        <v>11.686950389122353</v>
      </c>
      <c r="O2948" s="22">
        <f t="shared" si="784"/>
        <v>1.1611012268667851</v>
      </c>
      <c r="P2948" s="81">
        <f t="shared" ca="1" si="785"/>
        <v>12</v>
      </c>
      <c r="Q2948" s="22">
        <f t="shared" ca="1" si="786"/>
        <v>0.68063020780526262</v>
      </c>
      <c r="R2948" s="3">
        <f ca="1">IF(N2948&gt;'Power Curve'!$C$37,0,INDEX(Ci,$P2948,1)*POWER(1-Q2948,3)+INDEX(Ci,$P2948,2)*3*Q2948*POWER(1-Q2948,2)+INDEX(Ci,$P2948,3)*3*POWER(Q2948,2)*(1-Q2948)+INDEX(Ci,$P2948,4)*POWER(Q2948,3))</f>
        <v>1886.9640290816938</v>
      </c>
      <c r="S2948" s="3">
        <f t="shared" si="787"/>
        <v>1845.3199615478491</v>
      </c>
      <c r="T2948" s="3">
        <f t="shared" ca="1" si="788"/>
        <v>41.644067533844691</v>
      </c>
      <c r="U2948" s="3">
        <f t="shared" ref="U2948:U3011" ca="1" si="796">IF(Z2948,ABS(T2948),"")</f>
        <v>41.644067533844691</v>
      </c>
      <c r="W2948" s="34">
        <f t="shared" si="789"/>
        <v>12</v>
      </c>
      <c r="X2948" s="73" t="b">
        <f>COUNTIF('Power Curve'!$D$2:$D$31,W2948)&gt;0</f>
        <v>1</v>
      </c>
      <c r="Y2948" s="73" t="b">
        <f t="shared" si="790"/>
        <v>0</v>
      </c>
      <c r="Z2948" s="73" t="b">
        <f t="shared" ref="Z2948:Z3011" si="797">AND(X2948,NOT(Y2948))</f>
        <v>1</v>
      </c>
      <c r="AA2948" s="34" t="str">
        <f t="shared" si="791"/>
        <v>Inner</v>
      </c>
      <c r="AB2948" s="35" t="str">
        <f t="shared" ref="AB2948:AB3011" si="798">IF(Z2948,TEXT(ROUND(O2948+0.05,1)-0.1,"0.0")&amp;"-"&amp;TEXT(ROUND(O2948+0.05,1),"0.0"),"")</f>
        <v>1.1-1.2</v>
      </c>
      <c r="AC2948" s="36" t="str">
        <f t="shared" si="792"/>
        <v>21-22</v>
      </c>
      <c r="AD2948" s="36" t="str">
        <f t="shared" si="793"/>
        <v>Mar</v>
      </c>
      <c r="AE2948" s="35" t="str">
        <f t="shared" si="794"/>
        <v>285-295</v>
      </c>
      <c r="AF2948" s="36" t="str">
        <f t="shared" si="795"/>
        <v>Inner-TI</v>
      </c>
    </row>
    <row r="2949" spans="5:32" x14ac:dyDescent="0.3">
      <c r="E2949" s="12">
        <v>40996.909722222219</v>
      </c>
      <c r="F2949" s="16">
        <v>12.23</v>
      </c>
      <c r="G2949" s="16">
        <v>1956.899963378909</v>
      </c>
      <c r="H2949" s="29">
        <v>1.1777886793415995</v>
      </c>
      <c r="I2949" s="26">
        <v>286.89999999999998</v>
      </c>
      <c r="J2949" s="30">
        <v>0.11038430089942763</v>
      </c>
      <c r="K2949" s="31">
        <v>0.17860002621045046</v>
      </c>
      <c r="L2949" s="108">
        <f ca="1">REWS!R2949</f>
        <v>12.261048561631192</v>
      </c>
      <c r="M2949" s="22">
        <f t="shared" si="782"/>
        <v>12.07082311981204</v>
      </c>
      <c r="N2949" s="22">
        <f t="shared" ca="1" si="783"/>
        <v>12.101467575705311</v>
      </c>
      <c r="O2949" s="22">
        <f t="shared" si="784"/>
        <v>1.2236346005386001</v>
      </c>
      <c r="P2949" s="81">
        <f t="shared" ca="1" si="785"/>
        <v>13</v>
      </c>
      <c r="Q2949" s="22">
        <f t="shared" ca="1" si="786"/>
        <v>8.53927322101148E-2</v>
      </c>
      <c r="R2949" s="3">
        <f ca="1">IF(N2949&gt;'Power Curve'!$C$37,0,INDEX(Ci,$P2949,1)*POWER(1-Q2949,3)+INDEX(Ci,$P2949,2)*3*Q2949*POWER(1-Q2949,2)+INDEX(Ci,$P2949,3)*3*POWER(Q2949,2)*(1-Q2949)+INDEX(Ci,$P2949,4)*POWER(Q2949,3))</f>
        <v>1921.7218957506329</v>
      </c>
      <c r="S2949" s="3">
        <f t="shared" si="787"/>
        <v>1956.899963378909</v>
      </c>
      <c r="T2949" s="3">
        <f t="shared" ca="1" si="788"/>
        <v>-35.17806762827604</v>
      </c>
      <c r="U2949" s="3">
        <f t="shared" ca="1" si="796"/>
        <v>35.17806762827604</v>
      </c>
      <c r="W2949" s="34">
        <f t="shared" si="789"/>
        <v>12</v>
      </c>
      <c r="X2949" s="73" t="b">
        <f>COUNTIF('Power Curve'!$D$2:$D$31,W2949)&gt;0</f>
        <v>1</v>
      </c>
      <c r="Y2949" s="73" t="b">
        <f t="shared" si="790"/>
        <v>0</v>
      </c>
      <c r="Z2949" s="73" t="b">
        <f t="shared" si="797"/>
        <v>1</v>
      </c>
      <c r="AA2949" s="34" t="str">
        <f t="shared" si="791"/>
        <v>Inner</v>
      </c>
      <c r="AB2949" s="35" t="str">
        <f t="shared" si="798"/>
        <v>1.2-1.3</v>
      </c>
      <c r="AC2949" s="36" t="str">
        <f t="shared" si="792"/>
        <v>21-22</v>
      </c>
      <c r="AD2949" s="36" t="str">
        <f t="shared" si="793"/>
        <v>Mar</v>
      </c>
      <c r="AE2949" s="35" t="str">
        <f t="shared" si="794"/>
        <v>285-295</v>
      </c>
      <c r="AF2949" s="36" t="str">
        <f t="shared" si="795"/>
        <v>Inner-TI</v>
      </c>
    </row>
    <row r="2950" spans="5:32" x14ac:dyDescent="0.3">
      <c r="E2950" s="12">
        <v>40996.916666666664</v>
      </c>
      <c r="F2950" s="16">
        <v>12.9</v>
      </c>
      <c r="G2950" s="16">
        <v>1904.81994628906</v>
      </c>
      <c r="H2950" s="29">
        <v>1.1776416980491882</v>
      </c>
      <c r="I2950" s="26">
        <v>287.60000000000002</v>
      </c>
      <c r="J2950" s="30">
        <v>0.10542635658914729</v>
      </c>
      <c r="K2950" s="31">
        <v>0.15608771815442524</v>
      </c>
      <c r="L2950" s="108">
        <f ca="1">REWS!R2950</f>
        <v>12.889719369574712</v>
      </c>
      <c r="M2950" s="22">
        <f t="shared" si="782"/>
        <v>12.731573228649911</v>
      </c>
      <c r="N2950" s="22">
        <f t="shared" ca="1" si="783"/>
        <v>12.721426825619194</v>
      </c>
      <c r="O2950" s="22">
        <f t="shared" si="784"/>
        <v>1.3257556598401417</v>
      </c>
      <c r="P2950" s="81">
        <f t="shared" ca="1" si="785"/>
        <v>13</v>
      </c>
      <c r="Q2950" s="22">
        <f t="shared" ca="1" si="786"/>
        <v>0.72363127352896861</v>
      </c>
      <c r="R2950" s="3">
        <f ca="1">IF(N2950&gt;'Power Curve'!$C$37,0,INDEX(Ci,$P2950,1)*POWER(1-Q2950,3)+INDEX(Ci,$P2950,2)*3*Q2950*POWER(1-Q2950,2)+INDEX(Ci,$P2950,3)*3*POWER(Q2950,2)*(1-Q2950)+INDEX(Ci,$P2950,4)*POWER(Q2950,3))</f>
        <v>1945.617776897725</v>
      </c>
      <c r="S2950" s="3">
        <f t="shared" si="787"/>
        <v>1904.81994628906</v>
      </c>
      <c r="T2950" s="3">
        <f t="shared" ca="1" si="788"/>
        <v>40.797830608664981</v>
      </c>
      <c r="U2950" s="3">
        <f t="shared" ca="1" si="796"/>
        <v>40.797830608664981</v>
      </c>
      <c r="W2950" s="34">
        <f t="shared" si="789"/>
        <v>13</v>
      </c>
      <c r="X2950" s="73" t="b">
        <f>COUNTIF('Power Curve'!$D$2:$D$31,W2950)&gt;0</f>
        <v>1</v>
      </c>
      <c r="Y2950" s="73" t="b">
        <f t="shared" si="790"/>
        <v>0</v>
      </c>
      <c r="Z2950" s="73" t="b">
        <f t="shared" si="797"/>
        <v>1</v>
      </c>
      <c r="AA2950" s="34" t="str">
        <f t="shared" si="791"/>
        <v>Inner</v>
      </c>
      <c r="AB2950" s="35" t="str">
        <f t="shared" si="798"/>
        <v>1.3-1.4</v>
      </c>
      <c r="AC2950" s="36" t="str">
        <f t="shared" si="792"/>
        <v>22-23</v>
      </c>
      <c r="AD2950" s="36" t="str">
        <f t="shared" si="793"/>
        <v>Mar</v>
      </c>
      <c r="AE2950" s="35" t="str">
        <f t="shared" si="794"/>
        <v>285-295</v>
      </c>
      <c r="AF2950" s="36" t="str">
        <f t="shared" si="795"/>
        <v>Inner-TI</v>
      </c>
    </row>
    <row r="2951" spans="5:32" x14ac:dyDescent="0.3">
      <c r="E2951" s="12">
        <v>40996.923611111109</v>
      </c>
      <c r="F2951" s="16">
        <v>11.78</v>
      </c>
      <c r="G2951" s="16">
        <v>1791.7699432373049</v>
      </c>
      <c r="H2951" s="29">
        <v>1.1775984040315084</v>
      </c>
      <c r="I2951" s="26">
        <v>288.39999999999998</v>
      </c>
      <c r="J2951" s="30">
        <v>0.11629881154499153</v>
      </c>
      <c r="K2951" s="31">
        <v>0.16063701513057205</v>
      </c>
      <c r="L2951" s="108">
        <f ca="1">REWS!R2951</f>
        <v>11.807291781259726</v>
      </c>
      <c r="M2951" s="22">
        <f t="shared" si="782"/>
        <v>11.62605385390969</v>
      </c>
      <c r="N2951" s="22">
        <f t="shared" ca="1" si="783"/>
        <v>11.652988974342179</v>
      </c>
      <c r="O2951" s="22">
        <f t="shared" si="784"/>
        <v>1.154894076744208</v>
      </c>
      <c r="P2951" s="81">
        <f t="shared" ca="1" si="785"/>
        <v>12</v>
      </c>
      <c r="Q2951" s="22">
        <f t="shared" ca="1" si="786"/>
        <v>0.64791842439248215</v>
      </c>
      <c r="R2951" s="3">
        <f ca="1">IF(N2951&gt;'Power Curve'!$C$37,0,INDEX(Ci,$P2951,1)*POWER(1-Q2951,3)+INDEX(Ci,$P2951,2)*3*Q2951*POWER(1-Q2951,2)+INDEX(Ci,$P2951,3)*3*POWER(Q2951,2)*(1-Q2951)+INDEX(Ci,$P2951,4)*POWER(Q2951,3))</f>
        <v>1882.7929709825019</v>
      </c>
      <c r="S2951" s="3">
        <f t="shared" si="787"/>
        <v>1791.7699432373049</v>
      </c>
      <c r="T2951" s="3">
        <f t="shared" ca="1" si="788"/>
        <v>91.023027745196941</v>
      </c>
      <c r="U2951" s="3">
        <f t="shared" ca="1" si="796"/>
        <v>91.023027745196941</v>
      </c>
      <c r="W2951" s="34">
        <f t="shared" si="789"/>
        <v>12</v>
      </c>
      <c r="X2951" s="73" t="b">
        <f>COUNTIF('Power Curve'!$D$2:$D$31,W2951)&gt;0</f>
        <v>1</v>
      </c>
      <c r="Y2951" s="73" t="b">
        <f t="shared" si="790"/>
        <v>0</v>
      </c>
      <c r="Z2951" s="73" t="b">
        <f t="shared" si="797"/>
        <v>1</v>
      </c>
      <c r="AA2951" s="34" t="str">
        <f t="shared" si="791"/>
        <v>Inner</v>
      </c>
      <c r="AB2951" s="35" t="str">
        <f t="shared" si="798"/>
        <v>1.1-1.2</v>
      </c>
      <c r="AC2951" s="36" t="str">
        <f t="shared" si="792"/>
        <v>22-23</v>
      </c>
      <c r="AD2951" s="36" t="str">
        <f t="shared" si="793"/>
        <v>Mar</v>
      </c>
      <c r="AE2951" s="35" t="str">
        <f t="shared" si="794"/>
        <v>285-295</v>
      </c>
      <c r="AF2951" s="36" t="str">
        <f t="shared" si="795"/>
        <v>Inner-TI</v>
      </c>
    </row>
    <row r="2952" spans="5:32" x14ac:dyDescent="0.3">
      <c r="E2952" s="12">
        <v>40996.930555555555</v>
      </c>
      <c r="F2952" s="16">
        <v>10.33</v>
      </c>
      <c r="G2952" s="16">
        <v>1706.5499420165991</v>
      </c>
      <c r="H2952" s="29">
        <v>1.1782217855269026</v>
      </c>
      <c r="I2952" s="26">
        <v>291.5</v>
      </c>
      <c r="J2952" s="30">
        <v>0.14133591481122942</v>
      </c>
      <c r="K2952" s="31">
        <v>0.18434224960075171</v>
      </c>
      <c r="L2952" s="108">
        <f ca="1">REWS!R2952</f>
        <v>10.421933999552305</v>
      </c>
      <c r="M2952" s="22">
        <f t="shared" si="782"/>
        <v>10.196801730450073</v>
      </c>
      <c r="N2952" s="22">
        <f t="shared" ca="1" si="783"/>
        <v>10.2875503040921</v>
      </c>
      <c r="O2952" s="22">
        <f t="shared" si="784"/>
        <v>0.93399855375536889</v>
      </c>
      <c r="P2952" s="81">
        <f t="shared" ca="1" si="785"/>
        <v>11</v>
      </c>
      <c r="Q2952" s="22">
        <f t="shared" ca="1" si="786"/>
        <v>0.32766375058783065</v>
      </c>
      <c r="R2952" s="3">
        <f ca="1">IF(N2952&gt;'Power Curve'!$C$37,0,INDEX(Ci,$P2952,1)*POWER(1-Q2952,3)+INDEX(Ci,$P2952,2)*3*Q2952*POWER(1-Q2952,2)+INDEX(Ci,$P2952,3)*3*POWER(Q2952,2)*(1-Q2952)+INDEX(Ci,$P2952,4)*POWER(Q2952,3))</f>
        <v>1614.6718755725706</v>
      </c>
      <c r="S2952" s="3">
        <f t="shared" si="787"/>
        <v>1706.5499420165991</v>
      </c>
      <c r="T2952" s="3">
        <f t="shared" ca="1" si="788"/>
        <v>-91.878066444028491</v>
      </c>
      <c r="U2952" s="3">
        <f t="shared" ca="1" si="796"/>
        <v>91.878066444028491</v>
      </c>
      <c r="W2952" s="34">
        <f t="shared" si="789"/>
        <v>10</v>
      </c>
      <c r="X2952" s="73" t="b">
        <f>COUNTIF('Power Curve'!$D$2:$D$31,W2952)&gt;0</f>
        <v>1</v>
      </c>
      <c r="Y2952" s="73" t="b">
        <f t="shared" si="790"/>
        <v>0</v>
      </c>
      <c r="Z2952" s="73" t="b">
        <f t="shared" si="797"/>
        <v>1</v>
      </c>
      <c r="AA2952" s="34" t="str">
        <f t="shared" si="791"/>
        <v>Outer</v>
      </c>
      <c r="AB2952" s="35" t="str">
        <f t="shared" si="798"/>
        <v>0.9-1.0</v>
      </c>
      <c r="AC2952" s="36" t="str">
        <f t="shared" si="792"/>
        <v>22-23</v>
      </c>
      <c r="AD2952" s="36" t="str">
        <f t="shared" si="793"/>
        <v>Mar</v>
      </c>
      <c r="AE2952" s="35" t="str">
        <f t="shared" si="794"/>
        <v>285-295</v>
      </c>
      <c r="AF2952" s="36" t="str">
        <f t="shared" si="795"/>
        <v>HWS-HTI</v>
      </c>
    </row>
    <row r="2953" spans="5:32" x14ac:dyDescent="0.3">
      <c r="E2953" s="12">
        <v>40996.9375</v>
      </c>
      <c r="F2953" s="16">
        <v>10.14</v>
      </c>
      <c r="G2953" s="16">
        <v>1420.049942016602</v>
      </c>
      <c r="H2953" s="29">
        <v>1.1784384578322182</v>
      </c>
      <c r="I2953" s="26">
        <v>288.89999999999998</v>
      </c>
      <c r="J2953" s="30">
        <v>0.13412228796844181</v>
      </c>
      <c r="K2953" s="31">
        <v>0.16425096681577078</v>
      </c>
      <c r="L2953" s="108">
        <f ca="1">REWS!R2953</f>
        <v>10.122815338806852</v>
      </c>
      <c r="M2953" s="22">
        <f t="shared" si="782"/>
        <v>10.009865172146394</v>
      </c>
      <c r="N2953" s="22">
        <f t="shared" ca="1" si="783"/>
        <v>9.9929010556205125</v>
      </c>
      <c r="O2953" s="22">
        <f t="shared" si="784"/>
        <v>0.90510690606463784</v>
      </c>
      <c r="P2953" s="81">
        <f t="shared" ca="1" si="785"/>
        <v>11</v>
      </c>
      <c r="Q2953" s="22">
        <f t="shared" ca="1" si="786"/>
        <v>4.1704958720710401E-2</v>
      </c>
      <c r="R2953" s="3">
        <f ca="1">IF(N2953&gt;'Power Curve'!$C$37,0,INDEX(Ci,$P2953,1)*POWER(1-Q2953,3)+INDEX(Ci,$P2953,2)*3*Q2953*POWER(1-Q2953,2)+INDEX(Ci,$P2953,3)*3*POWER(Q2953,2)*(1-Q2953)+INDEX(Ci,$P2953,4)*POWER(Q2953,3))</f>
        <v>1531.3445262123232</v>
      </c>
      <c r="S2953" s="3">
        <f t="shared" si="787"/>
        <v>1420.049942016602</v>
      </c>
      <c r="T2953" s="3">
        <f t="shared" ca="1" si="788"/>
        <v>111.2945841957212</v>
      </c>
      <c r="U2953" s="3">
        <f t="shared" ca="1" si="796"/>
        <v>111.2945841957212</v>
      </c>
      <c r="W2953" s="34">
        <f t="shared" si="789"/>
        <v>10</v>
      </c>
      <c r="X2953" s="73" t="b">
        <f>COUNTIF('Power Curve'!$D$2:$D$31,W2953)&gt;0</f>
        <v>1</v>
      </c>
      <c r="Y2953" s="73" t="b">
        <f t="shared" si="790"/>
        <v>0</v>
      </c>
      <c r="Z2953" s="73" t="b">
        <f t="shared" si="797"/>
        <v>1</v>
      </c>
      <c r="AA2953" s="34" t="str">
        <f t="shared" si="791"/>
        <v>Inner</v>
      </c>
      <c r="AB2953" s="35" t="str">
        <f t="shared" si="798"/>
        <v>0.9-1.0</v>
      </c>
      <c r="AC2953" s="36" t="str">
        <f t="shared" si="792"/>
        <v>22-23</v>
      </c>
      <c r="AD2953" s="36" t="str">
        <f t="shared" si="793"/>
        <v>Mar</v>
      </c>
      <c r="AE2953" s="35" t="str">
        <f t="shared" si="794"/>
        <v>285-295</v>
      </c>
      <c r="AF2953" s="36" t="str">
        <f t="shared" si="795"/>
        <v>Inner-TI</v>
      </c>
    </row>
    <row r="2954" spans="5:32" x14ac:dyDescent="0.3">
      <c r="E2954" s="12">
        <v>40996.944444444445</v>
      </c>
      <c r="F2954" s="16">
        <v>9.5</v>
      </c>
      <c r="G2954" s="16">
        <v>1394.910018920898</v>
      </c>
      <c r="H2954" s="29">
        <v>1.1786985703309623</v>
      </c>
      <c r="I2954" s="26">
        <v>291.8</v>
      </c>
      <c r="J2954" s="30">
        <v>0.10947368421052632</v>
      </c>
      <c r="K2954" s="31">
        <v>0.17244889968225025</v>
      </c>
      <c r="L2954" s="108">
        <f ca="1">REWS!R2954</f>
        <v>9.4272986741682754</v>
      </c>
      <c r="M2954" s="22">
        <f t="shared" si="782"/>
        <v>9.378768756014539</v>
      </c>
      <c r="N2954" s="22">
        <f t="shared" ca="1" si="783"/>
        <v>9.3069951851480752</v>
      </c>
      <c r="O2954" s="22">
        <f t="shared" si="784"/>
        <v>0.80756892056185325</v>
      </c>
      <c r="P2954" s="81">
        <f t="shared" ca="1" si="785"/>
        <v>10</v>
      </c>
      <c r="Q2954" s="22">
        <f t="shared" ca="1" si="786"/>
        <v>0.31660338157696899</v>
      </c>
      <c r="R2954" s="3">
        <f ca="1">IF(N2954&gt;'Power Curve'!$C$37,0,INDEX(Ci,$P2954,1)*POWER(1-Q2954,3)+INDEX(Ci,$P2954,2)*3*Q2954*POWER(1-Q2954,2)+INDEX(Ci,$P2954,3)*3*POWER(Q2954,2)*(1-Q2954)+INDEX(Ci,$P2954,4)*POWER(Q2954,3))</f>
        <v>1301.4991277494373</v>
      </c>
      <c r="S2954" s="3">
        <f t="shared" si="787"/>
        <v>1394.910018920898</v>
      </c>
      <c r="T2954" s="3">
        <f t="shared" ca="1" si="788"/>
        <v>-93.410891171460662</v>
      </c>
      <c r="U2954" s="3">
        <f t="shared" ca="1" si="796"/>
        <v>93.410891171460662</v>
      </c>
      <c r="W2954" s="34">
        <f t="shared" si="789"/>
        <v>9</v>
      </c>
      <c r="X2954" s="73" t="b">
        <f>COUNTIF('Power Curve'!$D$2:$D$31,W2954)&gt;0</f>
        <v>1</v>
      </c>
      <c r="Y2954" s="73" t="b">
        <f t="shared" si="790"/>
        <v>0</v>
      </c>
      <c r="Z2954" s="73" t="b">
        <f t="shared" si="797"/>
        <v>1</v>
      </c>
      <c r="AA2954" s="34" t="str">
        <f t="shared" si="791"/>
        <v>Inner</v>
      </c>
      <c r="AB2954" s="35" t="str">
        <f t="shared" si="798"/>
        <v>0.8-0.9</v>
      </c>
      <c r="AC2954" s="36" t="str">
        <f t="shared" si="792"/>
        <v>22-23</v>
      </c>
      <c r="AD2954" s="36" t="str">
        <f t="shared" si="793"/>
        <v>Mar</v>
      </c>
      <c r="AE2954" s="35" t="str">
        <f t="shared" si="794"/>
        <v>285-295</v>
      </c>
      <c r="AF2954" s="36" t="str">
        <f t="shared" si="795"/>
        <v>Inner-TI</v>
      </c>
    </row>
    <row r="2955" spans="5:32" x14ac:dyDescent="0.3">
      <c r="E2955" s="12">
        <v>40996.951388888891</v>
      </c>
      <c r="F2955" s="16">
        <v>10.220000000000001</v>
      </c>
      <c r="G2955" s="16">
        <v>1368.8100280761769</v>
      </c>
      <c r="H2955" s="29">
        <v>1.1788286693868497</v>
      </c>
      <c r="I2955" s="26">
        <v>295</v>
      </c>
      <c r="J2955" s="30">
        <v>0.14481409001956946</v>
      </c>
      <c r="K2955" s="31">
        <v>0.20466855502587489</v>
      </c>
      <c r="L2955" s="108">
        <f ca="1">REWS!R2955</f>
        <v>10.226453955239746</v>
      </c>
      <c r="M2955" s="22">
        <f t="shared" si="782"/>
        <v>10.089951903246179</v>
      </c>
      <c r="N2955" s="22">
        <f t="shared" ca="1" si="783"/>
        <v>10.096323732791653</v>
      </c>
      <c r="O2955" s="22">
        <f t="shared" si="784"/>
        <v>0.9174845685220715</v>
      </c>
      <c r="P2955" s="81">
        <f t="shared" ca="1" si="785"/>
        <v>11</v>
      </c>
      <c r="Q2955" s="22">
        <f t="shared" ca="1" si="786"/>
        <v>0.14207726229498666</v>
      </c>
      <c r="R2955" s="3">
        <f ca="1">IF(N2955&gt;'Power Curve'!$C$37,0,INDEX(Ci,$P2955,1)*POWER(1-Q2955,3)+INDEX(Ci,$P2955,2)*3*Q2955*POWER(1-Q2955,2)+INDEX(Ci,$P2955,3)*3*POWER(Q2955,2)*(1-Q2955)+INDEX(Ci,$P2955,4)*POWER(Q2955,3))</f>
        <v>1561.0238927643254</v>
      </c>
      <c r="S2955" s="3">
        <f t="shared" si="787"/>
        <v>1368.8100280761769</v>
      </c>
      <c r="T2955" s="3">
        <f t="shared" ca="1" si="788"/>
        <v>192.21386468814853</v>
      </c>
      <c r="U2955" s="3">
        <f t="shared" ca="1" si="796"/>
        <v>192.21386468814853</v>
      </c>
      <c r="W2955" s="34">
        <f t="shared" si="789"/>
        <v>10</v>
      </c>
      <c r="X2955" s="73" t="b">
        <f>COUNTIF('Power Curve'!$D$2:$D$31,W2955)&gt;0</f>
        <v>1</v>
      </c>
      <c r="Y2955" s="73" t="b">
        <f t="shared" si="790"/>
        <v>0</v>
      </c>
      <c r="Z2955" s="73" t="b">
        <f t="shared" si="797"/>
        <v>1</v>
      </c>
      <c r="AA2955" s="34" t="str">
        <f t="shared" si="791"/>
        <v>Outer</v>
      </c>
      <c r="AB2955" s="35" t="str">
        <f t="shared" si="798"/>
        <v>0.9-1.0</v>
      </c>
      <c r="AC2955" s="36" t="str">
        <f t="shared" si="792"/>
        <v>22-23</v>
      </c>
      <c r="AD2955" s="36" t="str">
        <f t="shared" si="793"/>
        <v>Mar</v>
      </c>
      <c r="AE2955" s="35" t="str">
        <f t="shared" si="794"/>
        <v>295-305</v>
      </c>
      <c r="AF2955" s="36" t="str">
        <f t="shared" si="795"/>
        <v>HWS-HTI</v>
      </c>
    </row>
    <row r="2956" spans="5:32" x14ac:dyDescent="0.3">
      <c r="E2956" s="12">
        <v>40996.993055555555</v>
      </c>
      <c r="F2956" s="16">
        <v>11.41</v>
      </c>
      <c r="G2956" s="16">
        <v>1910.9799652099659</v>
      </c>
      <c r="H2956" s="29">
        <v>1.1790554176268431</v>
      </c>
      <c r="I2956" s="26">
        <v>288</v>
      </c>
      <c r="J2956" s="30">
        <v>0.11481156879929887</v>
      </c>
      <c r="K2956" s="31">
        <v>0.1683048273064916</v>
      </c>
      <c r="L2956" s="108">
        <f ca="1">REWS!R2956</f>
        <v>11.418256900436139</v>
      </c>
      <c r="M2956" s="22">
        <f t="shared" si="782"/>
        <v>11.265531534094954</v>
      </c>
      <c r="N2956" s="22">
        <f t="shared" ca="1" si="783"/>
        <v>11.273683889242827</v>
      </c>
      <c r="O2956" s="22">
        <f t="shared" si="784"/>
        <v>1.099174190044403</v>
      </c>
      <c r="P2956" s="81">
        <f t="shared" ca="1" si="785"/>
        <v>12</v>
      </c>
      <c r="Q2956" s="22">
        <f t="shared" ca="1" si="786"/>
        <v>0.2825701056769877</v>
      </c>
      <c r="R2956" s="3">
        <f ca="1">IF(N2956&gt;'Power Curve'!$C$37,0,INDEX(Ci,$P2956,1)*POWER(1-Q2956,3)+INDEX(Ci,$P2956,2)*3*Q2956*POWER(1-Q2956,2)+INDEX(Ci,$P2956,3)*3*POWER(Q2956,2)*(1-Q2956)+INDEX(Ci,$P2956,4)*POWER(Q2956,3))</f>
        <v>1826.6599411602051</v>
      </c>
      <c r="S2956" s="3">
        <f t="shared" si="787"/>
        <v>1910.9799652099659</v>
      </c>
      <c r="T2956" s="3">
        <f t="shared" ca="1" si="788"/>
        <v>-84.320024049760832</v>
      </c>
      <c r="U2956" s="3">
        <f t="shared" ca="1" si="796"/>
        <v>84.320024049760832</v>
      </c>
      <c r="W2956" s="34">
        <f t="shared" si="789"/>
        <v>11</v>
      </c>
      <c r="X2956" s="73" t="b">
        <f>COUNTIF('Power Curve'!$D$2:$D$31,W2956)&gt;0</f>
        <v>1</v>
      </c>
      <c r="Y2956" s="73" t="b">
        <f t="shared" si="790"/>
        <v>0</v>
      </c>
      <c r="Z2956" s="73" t="b">
        <f t="shared" si="797"/>
        <v>1</v>
      </c>
      <c r="AA2956" s="34" t="str">
        <f t="shared" si="791"/>
        <v>Inner</v>
      </c>
      <c r="AB2956" s="35" t="str">
        <f t="shared" si="798"/>
        <v>1.0-1.1</v>
      </c>
      <c r="AC2956" s="36" t="str">
        <f t="shared" si="792"/>
        <v>23-24</v>
      </c>
      <c r="AD2956" s="36" t="str">
        <f t="shared" si="793"/>
        <v>Mar</v>
      </c>
      <c r="AE2956" s="35" t="str">
        <f t="shared" si="794"/>
        <v>285-295</v>
      </c>
      <c r="AF2956" s="36" t="str">
        <f t="shared" si="795"/>
        <v>Inner-TI</v>
      </c>
    </row>
    <row r="2957" spans="5:32" x14ac:dyDescent="0.3">
      <c r="E2957" s="12">
        <v>40997</v>
      </c>
      <c r="F2957" s="16">
        <v>10.75</v>
      </c>
      <c r="G2957" s="16">
        <v>1779.1200256347661</v>
      </c>
      <c r="H2957" s="29">
        <v>1.1796801160206292</v>
      </c>
      <c r="I2957" s="26">
        <v>288.2</v>
      </c>
      <c r="J2957" s="30">
        <v>0.11534883720930232</v>
      </c>
      <c r="K2957" s="31">
        <v>0.21310246895066948</v>
      </c>
      <c r="L2957" s="108">
        <f ca="1">REWS!R2957</f>
        <v>10.723985119878142</v>
      </c>
      <c r="M2957" s="22">
        <f t="shared" si="782"/>
        <v>10.615762353744021</v>
      </c>
      <c r="N2957" s="22">
        <f t="shared" ca="1" si="783"/>
        <v>10.590072327229157</v>
      </c>
      <c r="O2957" s="22">
        <f t="shared" si="784"/>
        <v>0.99875026863841587</v>
      </c>
      <c r="P2957" s="81">
        <f t="shared" ca="1" si="785"/>
        <v>11</v>
      </c>
      <c r="Q2957" s="22">
        <f t="shared" ca="1" si="786"/>
        <v>0.62126311558947411</v>
      </c>
      <c r="R2957" s="3">
        <f ca="1">IF(N2957&gt;'Power Curve'!$C$37,0,INDEX(Ci,$P2957,1)*POWER(1-Q2957,3)+INDEX(Ci,$P2957,2)*3*Q2957*POWER(1-Q2957,2)+INDEX(Ci,$P2957,3)*3*POWER(Q2957,2)*(1-Q2957)+INDEX(Ci,$P2957,4)*POWER(Q2957,3))</f>
        <v>1693.4010500282645</v>
      </c>
      <c r="S2957" s="3">
        <f t="shared" si="787"/>
        <v>1779.1200256347661</v>
      </c>
      <c r="T2957" s="3">
        <f t="shared" ca="1" si="788"/>
        <v>-85.718975606501544</v>
      </c>
      <c r="U2957" s="3">
        <f t="shared" ca="1" si="796"/>
        <v>85.718975606501544</v>
      </c>
      <c r="W2957" s="34">
        <f t="shared" si="789"/>
        <v>11</v>
      </c>
      <c r="X2957" s="73" t="b">
        <f>COUNTIF('Power Curve'!$D$2:$D$31,W2957)&gt;0</f>
        <v>1</v>
      </c>
      <c r="Y2957" s="73" t="b">
        <f t="shared" si="790"/>
        <v>0</v>
      </c>
      <c r="Z2957" s="73" t="b">
        <f t="shared" si="797"/>
        <v>1</v>
      </c>
      <c r="AA2957" s="34" t="str">
        <f t="shared" si="791"/>
        <v>Inner</v>
      </c>
      <c r="AB2957" s="35" t="str">
        <f t="shared" si="798"/>
        <v>0.9-1.0</v>
      </c>
      <c r="AC2957" s="36" t="str">
        <f t="shared" si="792"/>
        <v>0-1</v>
      </c>
      <c r="AD2957" s="36" t="str">
        <f t="shared" si="793"/>
        <v>Mar</v>
      </c>
      <c r="AE2957" s="35" t="str">
        <f t="shared" si="794"/>
        <v>285-295</v>
      </c>
      <c r="AF2957" s="36" t="str">
        <f t="shared" si="795"/>
        <v>Inner-TI</v>
      </c>
    </row>
    <row r="2958" spans="5:32" x14ac:dyDescent="0.3">
      <c r="E2958" s="12">
        <v>40997.006944444445</v>
      </c>
      <c r="F2958" s="16">
        <v>9.06</v>
      </c>
      <c r="G2958" s="16">
        <v>1412.019973754888</v>
      </c>
      <c r="H2958" s="29">
        <v>1.1803486180420839</v>
      </c>
      <c r="I2958" s="26">
        <v>297.10000000000002</v>
      </c>
      <c r="J2958" s="30">
        <v>0.1335540838852097</v>
      </c>
      <c r="K2958" s="31">
        <v>0.19436779690070574</v>
      </c>
      <c r="L2958" s="108">
        <f ca="1">REWS!R2958</f>
        <v>9.043035762469108</v>
      </c>
      <c r="M2958" s="22">
        <f t="shared" si="782"/>
        <v>8.948555446881711</v>
      </c>
      <c r="N2958" s="22">
        <f t="shared" ca="1" si="783"/>
        <v>8.9317998817427195</v>
      </c>
      <c r="O2958" s="22">
        <f t="shared" si="784"/>
        <v>0.74107806680847765</v>
      </c>
      <c r="P2958" s="81">
        <f t="shared" ca="1" si="785"/>
        <v>9</v>
      </c>
      <c r="Q2958" s="22">
        <f t="shared" ca="1" si="786"/>
        <v>0.92269727638661825</v>
      </c>
      <c r="R2958" s="3">
        <f ca="1">IF(N2958&gt;'Power Curve'!$C$37,0,INDEX(Ci,$P2958,1)*POWER(1-Q2958,3)+INDEX(Ci,$P2958,2)*3*Q2958*POWER(1-Q2958,2)+INDEX(Ci,$P2958,3)*3*POWER(Q2958,2)*(1-Q2958)+INDEX(Ci,$P2958,4)*POWER(Q2958,3))</f>
        <v>1172.8990140092985</v>
      </c>
      <c r="S2958" s="3">
        <f t="shared" si="787"/>
        <v>1412.019973754888</v>
      </c>
      <c r="T2958" s="3">
        <f t="shared" ca="1" si="788"/>
        <v>-239.12095974558952</v>
      </c>
      <c r="U2958" s="3">
        <f t="shared" ca="1" si="796"/>
        <v>239.12095974558952</v>
      </c>
      <c r="W2958" s="34">
        <f t="shared" si="789"/>
        <v>9</v>
      </c>
      <c r="X2958" s="73" t="b">
        <f>COUNTIF('Power Curve'!$D$2:$D$31,W2958)&gt;0</f>
        <v>1</v>
      </c>
      <c r="Y2958" s="73" t="b">
        <f t="shared" si="790"/>
        <v>0</v>
      </c>
      <c r="Z2958" s="73" t="b">
        <f t="shared" si="797"/>
        <v>1</v>
      </c>
      <c r="AA2958" s="34" t="str">
        <f t="shared" si="791"/>
        <v>Inner</v>
      </c>
      <c r="AB2958" s="35" t="str">
        <f t="shared" si="798"/>
        <v>0.7-0.8</v>
      </c>
      <c r="AC2958" s="36" t="str">
        <f t="shared" si="792"/>
        <v>0-1</v>
      </c>
      <c r="AD2958" s="36" t="str">
        <f t="shared" si="793"/>
        <v>Mar</v>
      </c>
      <c r="AE2958" s="35" t="str">
        <f t="shared" si="794"/>
        <v>295-305</v>
      </c>
      <c r="AF2958" s="36" t="str">
        <f t="shared" si="795"/>
        <v>Inner-TI</v>
      </c>
    </row>
    <row r="2959" spans="5:32" x14ac:dyDescent="0.3">
      <c r="E2959" s="12">
        <v>40997.131944444445</v>
      </c>
      <c r="F2959" s="16">
        <v>10.58</v>
      </c>
      <c r="G2959" s="16">
        <v>1425.1300354003929</v>
      </c>
      <c r="H2959" s="29">
        <v>1.1795331372953004</v>
      </c>
      <c r="I2959" s="26">
        <v>296.5</v>
      </c>
      <c r="J2959" s="30">
        <v>0.13610586011342155</v>
      </c>
      <c r="K2959" s="31">
        <v>0.15485040394197469</v>
      </c>
      <c r="L2959" s="108">
        <f ca="1">REWS!R2959</f>
        <v>10.59056926216067</v>
      </c>
      <c r="M2959" s="22">
        <f t="shared" si="782"/>
        <v>10.447451255919756</v>
      </c>
      <c r="N2959" s="22">
        <f t="shared" ca="1" si="783"/>
        <v>10.457888103862539</v>
      </c>
      <c r="O2959" s="22">
        <f t="shared" si="784"/>
        <v>0.97273724590543476</v>
      </c>
      <c r="P2959" s="81">
        <f t="shared" ca="1" si="785"/>
        <v>11</v>
      </c>
      <c r="Q2959" s="22">
        <f t="shared" ca="1" si="786"/>
        <v>0.49297756585912561</v>
      </c>
      <c r="R2959" s="3">
        <f ca="1">IF(N2959&gt;'Power Curve'!$C$37,0,INDEX(Ci,$P2959,1)*POWER(1-Q2959,3)+INDEX(Ci,$P2959,2)*3*Q2959*POWER(1-Q2959,2)+INDEX(Ci,$P2959,3)*3*POWER(Q2959,2)*(1-Q2959)+INDEX(Ci,$P2959,4)*POWER(Q2959,3))</f>
        <v>1660.1902981674839</v>
      </c>
      <c r="S2959" s="3">
        <f t="shared" si="787"/>
        <v>1425.1300354003929</v>
      </c>
      <c r="T2959" s="3">
        <f t="shared" ca="1" si="788"/>
        <v>235.06026276709099</v>
      </c>
      <c r="U2959" s="3">
        <f t="shared" ca="1" si="796"/>
        <v>235.06026276709099</v>
      </c>
      <c r="W2959" s="34">
        <f t="shared" si="789"/>
        <v>10</v>
      </c>
      <c r="X2959" s="73" t="b">
        <f>COUNTIF('Power Curve'!$D$2:$D$31,W2959)&gt;0</f>
        <v>1</v>
      </c>
      <c r="Y2959" s="73" t="b">
        <f t="shared" si="790"/>
        <v>0</v>
      </c>
      <c r="Z2959" s="73" t="b">
        <f t="shared" si="797"/>
        <v>1</v>
      </c>
      <c r="AA2959" s="34" t="str">
        <f t="shared" si="791"/>
        <v>Inner</v>
      </c>
      <c r="AB2959" s="35" t="str">
        <f t="shared" si="798"/>
        <v>0.9-1.0</v>
      </c>
      <c r="AC2959" s="36" t="str">
        <f t="shared" si="792"/>
        <v>3-4</v>
      </c>
      <c r="AD2959" s="36" t="str">
        <f t="shared" si="793"/>
        <v>Mar</v>
      </c>
      <c r="AE2959" s="35" t="str">
        <f t="shared" si="794"/>
        <v>295-305</v>
      </c>
      <c r="AF2959" s="36" t="str">
        <f t="shared" si="795"/>
        <v>Inner-TI</v>
      </c>
    </row>
    <row r="2960" spans="5:32" x14ac:dyDescent="0.3">
      <c r="E2960" s="12">
        <v>40997.138888888891</v>
      </c>
      <c r="F2960" s="16">
        <v>10.32</v>
      </c>
      <c r="G2960" s="16">
        <v>1239.6999740600641</v>
      </c>
      <c r="H2960" s="29">
        <v>1.1794896922856395</v>
      </c>
      <c r="I2960" s="26">
        <v>296.10000000000002</v>
      </c>
      <c r="J2960" s="30">
        <v>0.13178294573643412</v>
      </c>
      <c r="K2960" s="31">
        <v>0.16778263217625877</v>
      </c>
      <c r="L2960" s="108">
        <f ca="1">REWS!R2960</f>
        <v>10.368284825741998</v>
      </c>
      <c r="M2960" s="22">
        <f t="shared" si="782"/>
        <v>10.19058347991224</v>
      </c>
      <c r="N2960" s="22">
        <f t="shared" ca="1" si="783"/>
        <v>10.238262796534027</v>
      </c>
      <c r="O2960" s="22">
        <f t="shared" si="784"/>
        <v>0.93303750308972055</v>
      </c>
      <c r="P2960" s="81">
        <f t="shared" ca="1" si="785"/>
        <v>11</v>
      </c>
      <c r="Q2960" s="22">
        <f t="shared" ca="1" si="786"/>
        <v>0.27982994076629536</v>
      </c>
      <c r="R2960" s="3">
        <f ca="1">IF(N2960&gt;'Power Curve'!$C$37,0,INDEX(Ci,$P2960,1)*POWER(1-Q2960,3)+INDEX(Ci,$P2960,2)*3*Q2960*POWER(1-Q2960,2)+INDEX(Ci,$P2960,3)*3*POWER(Q2960,2)*(1-Q2960)+INDEX(Ci,$P2960,4)*POWER(Q2960,3))</f>
        <v>1601.0524971349212</v>
      </c>
      <c r="S2960" s="3">
        <f t="shared" si="787"/>
        <v>1239.6999740600641</v>
      </c>
      <c r="T2960" s="3">
        <f t="shared" ca="1" si="788"/>
        <v>361.35252307485712</v>
      </c>
      <c r="U2960" s="3">
        <f t="shared" ca="1" si="796"/>
        <v>361.35252307485712</v>
      </c>
      <c r="W2960" s="34">
        <f t="shared" si="789"/>
        <v>10</v>
      </c>
      <c r="X2960" s="73" t="b">
        <f>COUNTIF('Power Curve'!$D$2:$D$31,W2960)&gt;0</f>
        <v>1</v>
      </c>
      <c r="Y2960" s="73" t="b">
        <f t="shared" si="790"/>
        <v>0</v>
      </c>
      <c r="Z2960" s="73" t="b">
        <f t="shared" si="797"/>
        <v>1</v>
      </c>
      <c r="AA2960" s="34" t="str">
        <f t="shared" si="791"/>
        <v>Inner</v>
      </c>
      <c r="AB2960" s="35" t="str">
        <f t="shared" si="798"/>
        <v>0.9-1.0</v>
      </c>
      <c r="AC2960" s="36" t="str">
        <f t="shared" si="792"/>
        <v>3-4</v>
      </c>
      <c r="AD2960" s="36" t="str">
        <f t="shared" si="793"/>
        <v>Mar</v>
      </c>
      <c r="AE2960" s="35" t="str">
        <f t="shared" si="794"/>
        <v>295-305</v>
      </c>
      <c r="AF2960" s="36" t="str">
        <f t="shared" si="795"/>
        <v>Inner-TI</v>
      </c>
    </row>
    <row r="2961" spans="5:32" x14ac:dyDescent="0.3">
      <c r="E2961" s="12">
        <v>40997.145833333336</v>
      </c>
      <c r="F2961" s="16">
        <v>9.5</v>
      </c>
      <c r="G2961" s="16">
        <v>1417.0999603271459</v>
      </c>
      <c r="H2961" s="29">
        <v>1.1795331372953004</v>
      </c>
      <c r="I2961" s="26">
        <v>296.39999999999998</v>
      </c>
      <c r="J2961" s="30">
        <v>0.14210526315789473</v>
      </c>
      <c r="K2961" s="31">
        <v>0.18847677886643391</v>
      </c>
      <c r="L2961" s="108">
        <f ca="1">REWS!R2961</f>
        <v>9.4761438716371345</v>
      </c>
      <c r="M2961" s="22">
        <f t="shared" si="782"/>
        <v>9.3809817515347529</v>
      </c>
      <c r="N2961" s="22">
        <f t="shared" ca="1" si="783"/>
        <v>9.3574244983942982</v>
      </c>
      <c r="O2961" s="22">
        <f t="shared" si="784"/>
        <v>0.80791094615326986</v>
      </c>
      <c r="P2961" s="81">
        <f t="shared" ca="1" si="785"/>
        <v>10</v>
      </c>
      <c r="Q2961" s="22">
        <f t="shared" ca="1" si="786"/>
        <v>0.37020647360220338</v>
      </c>
      <c r="R2961" s="3">
        <f ca="1">IF(N2961&gt;'Power Curve'!$C$37,0,INDEX(Ci,$P2961,1)*POWER(1-Q2961,3)+INDEX(Ci,$P2961,2)*3*Q2961*POWER(1-Q2961,2)+INDEX(Ci,$P2961,3)*3*POWER(Q2961,2)*(1-Q2961)+INDEX(Ci,$P2961,4)*POWER(Q2961,3))</f>
        <v>1319.569486523415</v>
      </c>
      <c r="S2961" s="3">
        <f t="shared" si="787"/>
        <v>1417.0999603271459</v>
      </c>
      <c r="T2961" s="3">
        <f t="shared" ca="1" si="788"/>
        <v>-97.530473803730956</v>
      </c>
      <c r="U2961" s="3">
        <f t="shared" ca="1" si="796"/>
        <v>97.530473803730956</v>
      </c>
      <c r="W2961" s="34">
        <f t="shared" si="789"/>
        <v>9</v>
      </c>
      <c r="X2961" s="73" t="b">
        <f>COUNTIF('Power Curve'!$D$2:$D$31,W2961)&gt;0</f>
        <v>1</v>
      </c>
      <c r="Y2961" s="73" t="b">
        <f t="shared" si="790"/>
        <v>0</v>
      </c>
      <c r="Z2961" s="73" t="b">
        <f t="shared" si="797"/>
        <v>1</v>
      </c>
      <c r="AA2961" s="34" t="str">
        <f t="shared" si="791"/>
        <v>Outer</v>
      </c>
      <c r="AB2961" s="35" t="str">
        <f t="shared" si="798"/>
        <v>0.8-0.9</v>
      </c>
      <c r="AC2961" s="36" t="str">
        <f t="shared" si="792"/>
        <v>3-4</v>
      </c>
      <c r="AD2961" s="36" t="str">
        <f t="shared" si="793"/>
        <v>Mar</v>
      </c>
      <c r="AE2961" s="35" t="str">
        <f t="shared" si="794"/>
        <v>295-305</v>
      </c>
      <c r="AF2961" s="36" t="str">
        <f t="shared" si="795"/>
        <v>HWS-HTI</v>
      </c>
    </row>
    <row r="2962" spans="5:32" x14ac:dyDescent="0.3">
      <c r="E2962" s="12">
        <v>40997.152777777781</v>
      </c>
      <c r="F2962" s="16">
        <v>10.119999999999999</v>
      </c>
      <c r="G2962" s="16">
        <v>1763.1199645996139</v>
      </c>
      <c r="H2962" s="29">
        <v>1.1792290894205086</v>
      </c>
      <c r="I2962" s="26">
        <v>295.39999999999998</v>
      </c>
      <c r="J2962" s="30">
        <v>0.12154150197628459</v>
      </c>
      <c r="K2962" s="31">
        <v>0.12960344769133131</v>
      </c>
      <c r="L2962" s="108">
        <f ca="1">REWS!R2962</f>
        <v>10.037302241450581</v>
      </c>
      <c r="M2962" s="22">
        <f t="shared" si="782"/>
        <v>9.992355521804523</v>
      </c>
      <c r="N2962" s="22">
        <f t="shared" ca="1" si="783"/>
        <v>9.9107008375869192</v>
      </c>
      <c r="O2962" s="22">
        <f t="shared" si="784"/>
        <v>0.90240073316054792</v>
      </c>
      <c r="P2962" s="81">
        <f t="shared" ca="1" si="785"/>
        <v>10</v>
      </c>
      <c r="Q2962" s="22">
        <f t="shared" ca="1" si="786"/>
        <v>0.95830336836505425</v>
      </c>
      <c r="R2962" s="3">
        <f ca="1">IF(N2962&gt;'Power Curve'!$C$37,0,INDEX(Ci,$P2962,1)*POWER(1-Q2962,3)+INDEX(Ci,$P2962,2)*3*Q2962*POWER(1-Q2962,2)+INDEX(Ci,$P2962,3)*3*POWER(Q2962,2)*(1-Q2962)+INDEX(Ci,$P2962,4)*POWER(Q2962,3))</f>
        <v>1507.4287086562256</v>
      </c>
      <c r="S2962" s="3">
        <f t="shared" si="787"/>
        <v>1763.1199645996139</v>
      </c>
      <c r="T2962" s="3">
        <f t="shared" ca="1" si="788"/>
        <v>-255.69125594338834</v>
      </c>
      <c r="U2962" s="3">
        <f t="shared" ca="1" si="796"/>
        <v>255.69125594338834</v>
      </c>
      <c r="W2962" s="34">
        <f t="shared" si="789"/>
        <v>10</v>
      </c>
      <c r="X2962" s="73" t="b">
        <f>COUNTIF('Power Curve'!$D$2:$D$31,W2962)&gt;0</f>
        <v>1</v>
      </c>
      <c r="Y2962" s="73" t="b">
        <f t="shared" si="790"/>
        <v>0</v>
      </c>
      <c r="Z2962" s="73" t="b">
        <f t="shared" si="797"/>
        <v>1</v>
      </c>
      <c r="AA2962" s="34" t="str">
        <f t="shared" si="791"/>
        <v>Inner</v>
      </c>
      <c r="AB2962" s="35" t="str">
        <f t="shared" si="798"/>
        <v>0.9-1.0</v>
      </c>
      <c r="AC2962" s="36" t="str">
        <f t="shared" si="792"/>
        <v>3-4</v>
      </c>
      <c r="AD2962" s="36" t="str">
        <f t="shared" si="793"/>
        <v>Mar</v>
      </c>
      <c r="AE2962" s="35" t="str">
        <f t="shared" si="794"/>
        <v>295-305</v>
      </c>
      <c r="AF2962" s="36" t="str">
        <f t="shared" si="795"/>
        <v>Inner-TI</v>
      </c>
    </row>
    <row r="2963" spans="5:32" x14ac:dyDescent="0.3">
      <c r="E2963" s="12">
        <v>40997.173611111109</v>
      </c>
      <c r="F2963" s="16">
        <v>9.42</v>
      </c>
      <c r="G2963" s="16">
        <v>1636.139968872068</v>
      </c>
      <c r="H2963" s="29">
        <v>1.1789251977365758</v>
      </c>
      <c r="I2963" s="26">
        <v>295.7</v>
      </c>
      <c r="J2963" s="30">
        <v>0.12951167728237792</v>
      </c>
      <c r="K2963" s="31">
        <v>0.16246337472595265</v>
      </c>
      <c r="L2963" s="108">
        <f ca="1">REWS!R2963</f>
        <v>9.4798530889334653</v>
      </c>
      <c r="M2963" s="22">
        <f t="shared" si="782"/>
        <v>9.3003856334775783</v>
      </c>
      <c r="N2963" s="22">
        <f t="shared" ca="1" si="783"/>
        <v>9.3594787129293895</v>
      </c>
      <c r="O2963" s="22">
        <f t="shared" si="784"/>
        <v>0.79545455629952211</v>
      </c>
      <c r="P2963" s="81">
        <f t="shared" ca="1" si="785"/>
        <v>10</v>
      </c>
      <c r="Q2963" s="22">
        <f t="shared" ca="1" si="786"/>
        <v>0.37238997053436351</v>
      </c>
      <c r="R2963" s="3">
        <f ca="1">IF(N2963&gt;'Power Curve'!$C$37,0,INDEX(Ci,$P2963,1)*POWER(1-Q2963,3)+INDEX(Ci,$P2963,2)*3*Q2963*POWER(1-Q2963,2)+INDEX(Ci,$P2963,3)*3*POWER(Q2963,2)*(1-Q2963)+INDEX(Ci,$P2963,4)*POWER(Q2963,3))</f>
        <v>1320.3065152676681</v>
      </c>
      <c r="S2963" s="3">
        <f t="shared" si="787"/>
        <v>1636.139968872068</v>
      </c>
      <c r="T2963" s="3">
        <f t="shared" ca="1" si="788"/>
        <v>-315.83345360439989</v>
      </c>
      <c r="U2963" s="3">
        <f t="shared" ca="1" si="796"/>
        <v>315.83345360439989</v>
      </c>
      <c r="W2963" s="34">
        <f t="shared" si="789"/>
        <v>9</v>
      </c>
      <c r="X2963" s="73" t="b">
        <f>COUNTIF('Power Curve'!$D$2:$D$31,W2963)&gt;0</f>
        <v>1</v>
      </c>
      <c r="Y2963" s="73" t="b">
        <f t="shared" si="790"/>
        <v>0</v>
      </c>
      <c r="Z2963" s="73" t="b">
        <f t="shared" si="797"/>
        <v>1</v>
      </c>
      <c r="AA2963" s="34" t="str">
        <f t="shared" si="791"/>
        <v>Inner</v>
      </c>
      <c r="AB2963" s="35" t="str">
        <f t="shared" si="798"/>
        <v>0.7-0.8</v>
      </c>
      <c r="AC2963" s="36" t="str">
        <f t="shared" si="792"/>
        <v>4-5</v>
      </c>
      <c r="AD2963" s="36" t="str">
        <f t="shared" si="793"/>
        <v>Mar</v>
      </c>
      <c r="AE2963" s="35" t="str">
        <f t="shared" si="794"/>
        <v>295-305</v>
      </c>
      <c r="AF2963" s="36" t="str">
        <f t="shared" si="795"/>
        <v>Inner-TI</v>
      </c>
    </row>
    <row r="2964" spans="5:32" x14ac:dyDescent="0.3">
      <c r="E2964" s="12">
        <v>40997.618055555555</v>
      </c>
      <c r="F2964" s="16">
        <v>13.01</v>
      </c>
      <c r="G2964" s="16">
        <v>1974.6400451660211</v>
      </c>
      <c r="H2964" s="29">
        <v>1.1675439752838304</v>
      </c>
      <c r="I2964" s="26">
        <v>297.7</v>
      </c>
      <c r="J2964" s="30">
        <v>0.11606456571867795</v>
      </c>
      <c r="K2964" s="31">
        <v>0.12619012279281502</v>
      </c>
      <c r="L2964" s="108">
        <f ca="1">REWS!R2964</f>
        <v>13.050762769370563</v>
      </c>
      <c r="M2964" s="22">
        <f t="shared" si="782"/>
        <v>12.803332260222005</v>
      </c>
      <c r="N2964" s="22">
        <f t="shared" ca="1" si="783"/>
        <v>12.843447500813713</v>
      </c>
      <c r="O2964" s="22">
        <f t="shared" si="784"/>
        <v>1.3368462494905673</v>
      </c>
      <c r="P2964" s="81">
        <f t="shared" ca="1" si="785"/>
        <v>13</v>
      </c>
      <c r="Q2964" s="22">
        <f t="shared" ca="1" si="786"/>
        <v>0.84924968757426256</v>
      </c>
      <c r="R2964" s="3">
        <f ca="1">IF(N2964&gt;'Power Curve'!$C$37,0,INDEX(Ci,$P2964,1)*POWER(1-Q2964,3)+INDEX(Ci,$P2964,2)*3*Q2964*POWER(1-Q2964,2)+INDEX(Ci,$P2964,3)*3*POWER(Q2964,2)*(1-Q2964)+INDEX(Ci,$P2964,4)*POWER(Q2964,3))</f>
        <v>1949.0988917185</v>
      </c>
      <c r="S2964" s="3">
        <f t="shared" si="787"/>
        <v>1974.6400451660211</v>
      </c>
      <c r="T2964" s="3">
        <f t="shared" ca="1" si="788"/>
        <v>-25.541153447521083</v>
      </c>
      <c r="U2964" s="3">
        <f t="shared" ca="1" si="796"/>
        <v>25.541153447521083</v>
      </c>
      <c r="W2964" s="34">
        <f t="shared" si="789"/>
        <v>13</v>
      </c>
      <c r="X2964" s="73" t="b">
        <f>COUNTIF('Power Curve'!$D$2:$D$31,W2964)&gt;0</f>
        <v>1</v>
      </c>
      <c r="Y2964" s="73" t="b">
        <f t="shared" si="790"/>
        <v>0</v>
      </c>
      <c r="Z2964" s="73" t="b">
        <f t="shared" si="797"/>
        <v>1</v>
      </c>
      <c r="AA2964" s="34" t="str">
        <f t="shared" si="791"/>
        <v>Inner</v>
      </c>
      <c r="AB2964" s="35" t="str">
        <f t="shared" si="798"/>
        <v>1.3-1.4</v>
      </c>
      <c r="AC2964" s="36" t="str">
        <f t="shared" si="792"/>
        <v>14-15</v>
      </c>
      <c r="AD2964" s="36" t="str">
        <f t="shared" si="793"/>
        <v>Mar</v>
      </c>
      <c r="AE2964" s="35" t="str">
        <f t="shared" si="794"/>
        <v>295-305</v>
      </c>
      <c r="AF2964" s="36" t="str">
        <f t="shared" si="795"/>
        <v>Inner-TI</v>
      </c>
    </row>
    <row r="2965" spans="5:32" x14ac:dyDescent="0.3">
      <c r="E2965" s="12">
        <v>40997.645833333336</v>
      </c>
      <c r="F2965" s="16">
        <v>12.74</v>
      </c>
      <c r="G2965" s="16">
        <v>1924.450012207034</v>
      </c>
      <c r="H2965" s="29">
        <v>1.1700987762069832</v>
      </c>
      <c r="I2965" s="26">
        <v>294.2</v>
      </c>
      <c r="J2965" s="30">
        <v>0.11773940345368916</v>
      </c>
      <c r="K2965" s="31">
        <v>0.13812768732807273</v>
      </c>
      <c r="L2965" s="108">
        <f ca="1">REWS!R2965</f>
        <v>12.726297473496011</v>
      </c>
      <c r="M2965" s="22">
        <f t="shared" si="782"/>
        <v>12.546759502485276</v>
      </c>
      <c r="N2965" s="22">
        <f t="shared" ca="1" si="783"/>
        <v>12.533264816094226</v>
      </c>
      <c r="O2965" s="22">
        <f t="shared" si="784"/>
        <v>1.2971921026996185</v>
      </c>
      <c r="P2965" s="81">
        <f t="shared" ca="1" si="785"/>
        <v>13</v>
      </c>
      <c r="Q2965" s="22">
        <f t="shared" ca="1" si="786"/>
        <v>0.52992137000301698</v>
      </c>
      <c r="R2965" s="3">
        <f ca="1">IF(N2965&gt;'Power Curve'!$C$37,0,INDEX(Ci,$P2965,1)*POWER(1-Q2965,3)+INDEX(Ci,$P2965,2)*3*Q2965*POWER(1-Q2965,2)+INDEX(Ci,$P2965,3)*3*POWER(Q2965,2)*(1-Q2965)+INDEX(Ci,$P2965,4)*POWER(Q2965,3))</f>
        <v>1939.7745034176071</v>
      </c>
      <c r="S2965" s="3">
        <f t="shared" si="787"/>
        <v>1924.450012207034</v>
      </c>
      <c r="T2965" s="3">
        <f t="shared" ca="1" si="788"/>
        <v>15.324491210573115</v>
      </c>
      <c r="U2965" s="3">
        <f t="shared" ca="1" si="796"/>
        <v>15.324491210573115</v>
      </c>
      <c r="W2965" s="34">
        <f t="shared" si="789"/>
        <v>13</v>
      </c>
      <c r="X2965" s="73" t="b">
        <f>COUNTIF('Power Curve'!$D$2:$D$31,W2965)&gt;0</f>
        <v>1</v>
      </c>
      <c r="Y2965" s="73" t="b">
        <f t="shared" si="790"/>
        <v>0</v>
      </c>
      <c r="Z2965" s="73" t="b">
        <f t="shared" si="797"/>
        <v>1</v>
      </c>
      <c r="AA2965" s="34" t="str">
        <f t="shared" si="791"/>
        <v>Inner</v>
      </c>
      <c r="AB2965" s="35" t="str">
        <f t="shared" si="798"/>
        <v>1.2-1.3</v>
      </c>
      <c r="AC2965" s="36" t="str">
        <f t="shared" si="792"/>
        <v>15-16</v>
      </c>
      <c r="AD2965" s="36" t="str">
        <f t="shared" si="793"/>
        <v>Mar</v>
      </c>
      <c r="AE2965" s="35" t="str">
        <f t="shared" si="794"/>
        <v>285-295</v>
      </c>
      <c r="AF2965" s="36" t="str">
        <f t="shared" si="795"/>
        <v>Inner-TI</v>
      </c>
    </row>
    <row r="2966" spans="5:32" x14ac:dyDescent="0.3">
      <c r="E2966" s="12">
        <v>40997.666666666664</v>
      </c>
      <c r="F2966" s="16">
        <v>10.59</v>
      </c>
      <c r="G2966" s="16">
        <v>1778.749938964844</v>
      </c>
      <c r="H2966" s="29">
        <v>1.1712520878095496</v>
      </c>
      <c r="I2966" s="26">
        <v>298.3</v>
      </c>
      <c r="J2966" s="30">
        <v>0.12370160528800755</v>
      </c>
      <c r="K2966" s="31">
        <v>9.6381043629364518E-2</v>
      </c>
      <c r="L2966" s="108">
        <f ca="1">REWS!R2966</f>
        <v>10.656215076315879</v>
      </c>
      <c r="M2966" s="22">
        <f t="shared" si="782"/>
        <v>10.432796188129162</v>
      </c>
      <c r="N2966" s="22">
        <f t="shared" ca="1" si="783"/>
        <v>10.498028331262777</v>
      </c>
      <c r="O2966" s="22">
        <f t="shared" si="784"/>
        <v>0.97047225793661918</v>
      </c>
      <c r="P2966" s="81">
        <f t="shared" ca="1" si="785"/>
        <v>11</v>
      </c>
      <c r="Q2966" s="22">
        <f t="shared" ca="1" si="786"/>
        <v>0.53193388762877181</v>
      </c>
      <c r="R2966" s="3">
        <f ca="1">IF(N2966&gt;'Power Curve'!$C$37,0,INDEX(Ci,$P2966,1)*POWER(1-Q2966,3)+INDEX(Ci,$P2966,2)*3*Q2966*POWER(1-Q2966,2)+INDEX(Ci,$P2966,3)*3*POWER(Q2966,2)*(1-Q2966)+INDEX(Ci,$P2966,4)*POWER(Q2966,3))</f>
        <v>1670.4956661129827</v>
      </c>
      <c r="S2966" s="3">
        <f t="shared" si="787"/>
        <v>1778.749938964844</v>
      </c>
      <c r="T2966" s="3">
        <f t="shared" ca="1" si="788"/>
        <v>-108.25427285186129</v>
      </c>
      <c r="U2966" s="3">
        <f t="shared" ca="1" si="796"/>
        <v>108.25427285186129</v>
      </c>
      <c r="W2966" s="34">
        <f t="shared" si="789"/>
        <v>10</v>
      </c>
      <c r="X2966" s="73" t="b">
        <f>COUNTIF('Power Curve'!$D$2:$D$31,W2966)&gt;0</f>
        <v>1</v>
      </c>
      <c r="Y2966" s="73" t="b">
        <f t="shared" si="790"/>
        <v>0</v>
      </c>
      <c r="Z2966" s="73" t="b">
        <f t="shared" si="797"/>
        <v>1</v>
      </c>
      <c r="AA2966" s="34" t="str">
        <f t="shared" si="791"/>
        <v>Outer</v>
      </c>
      <c r="AB2966" s="35" t="str">
        <f t="shared" si="798"/>
        <v>0.9-1.0</v>
      </c>
      <c r="AC2966" s="36" t="str">
        <f t="shared" si="792"/>
        <v>16-17</v>
      </c>
      <c r="AD2966" s="36" t="str">
        <f t="shared" si="793"/>
        <v>Mar</v>
      </c>
      <c r="AE2966" s="35" t="str">
        <f t="shared" si="794"/>
        <v>295-305</v>
      </c>
      <c r="AF2966" s="36" t="str">
        <f t="shared" si="795"/>
        <v>Inner-TI</v>
      </c>
    </row>
    <row r="2967" spans="5:32" x14ac:dyDescent="0.3">
      <c r="E2967" s="12">
        <v>40997.680555555555</v>
      </c>
      <c r="F2967" s="16">
        <v>9.1</v>
      </c>
      <c r="G2967" s="16">
        <v>1409.5400085449239</v>
      </c>
      <c r="H2967" s="29">
        <v>1.1717226074085345</v>
      </c>
      <c r="I2967" s="26">
        <v>293.10000000000002</v>
      </c>
      <c r="J2967" s="30">
        <v>0.14725274725274726</v>
      </c>
      <c r="K2967" s="31">
        <v>0.12925857082203218</v>
      </c>
      <c r="L2967" s="108">
        <f ca="1">REWS!R2967</f>
        <v>9.123882939607995</v>
      </c>
      <c r="M2967" s="22">
        <f t="shared" si="782"/>
        <v>8.9661148833325548</v>
      </c>
      <c r="N2967" s="22">
        <f t="shared" ca="1" si="783"/>
        <v>8.9896464416047515</v>
      </c>
      <c r="O2967" s="22">
        <f t="shared" si="784"/>
        <v>0.74379193431619872</v>
      </c>
      <c r="P2967" s="81">
        <f t="shared" ca="1" si="785"/>
        <v>9</v>
      </c>
      <c r="Q2967" s="22">
        <f t="shared" ca="1" si="786"/>
        <v>0.98051771079936256</v>
      </c>
      <c r="R2967" s="3">
        <f ca="1">IF(N2967&gt;'Power Curve'!$C$37,0,INDEX(Ci,$P2967,1)*POWER(1-Q2967,3)+INDEX(Ci,$P2967,2)*3*Q2967*POWER(1-Q2967,2)+INDEX(Ci,$P2967,3)*3*POWER(Q2967,2)*(1-Q2967)+INDEX(Ci,$P2967,4)*POWER(Q2967,3))</f>
        <v>1191.8935725074352</v>
      </c>
      <c r="S2967" s="3">
        <f t="shared" si="787"/>
        <v>1409.5400085449239</v>
      </c>
      <c r="T2967" s="3">
        <f t="shared" ca="1" si="788"/>
        <v>-217.64643603748868</v>
      </c>
      <c r="U2967" s="3">
        <f t="shared" ca="1" si="796"/>
        <v>217.64643603748868</v>
      </c>
      <c r="W2967" s="34">
        <f t="shared" si="789"/>
        <v>9</v>
      </c>
      <c r="X2967" s="73" t="b">
        <f>COUNTIF('Power Curve'!$D$2:$D$31,W2967)&gt;0</f>
        <v>1</v>
      </c>
      <c r="Y2967" s="73" t="b">
        <f t="shared" si="790"/>
        <v>0</v>
      </c>
      <c r="Z2967" s="73" t="b">
        <f t="shared" si="797"/>
        <v>1</v>
      </c>
      <c r="AA2967" s="34" t="str">
        <f t="shared" si="791"/>
        <v>Outer</v>
      </c>
      <c r="AB2967" s="35" t="str">
        <f t="shared" si="798"/>
        <v>0.7-0.8</v>
      </c>
      <c r="AC2967" s="36" t="str">
        <f t="shared" si="792"/>
        <v>16-17</v>
      </c>
      <c r="AD2967" s="36" t="str">
        <f t="shared" si="793"/>
        <v>Mar</v>
      </c>
      <c r="AE2967" s="35" t="str">
        <f t="shared" si="794"/>
        <v>285-295</v>
      </c>
      <c r="AF2967" s="36" t="str">
        <f t="shared" si="795"/>
        <v>HWS-HTI</v>
      </c>
    </row>
    <row r="2968" spans="5:32" x14ac:dyDescent="0.3">
      <c r="E2968" s="12">
        <v>40997.6875</v>
      </c>
      <c r="F2968" s="16">
        <v>10.45</v>
      </c>
      <c r="G2968" s="16">
        <v>1364.0200576782231</v>
      </c>
      <c r="H2968" s="29">
        <v>1.1716798173019012</v>
      </c>
      <c r="I2968" s="26">
        <v>295.7</v>
      </c>
      <c r="J2968" s="30">
        <v>0.11578947368421053</v>
      </c>
      <c r="K2968" s="31">
        <v>0.16655952362616264</v>
      </c>
      <c r="L2968" s="108">
        <f ca="1">REWS!R2968</f>
        <v>10.512818037361175</v>
      </c>
      <c r="M2968" s="22">
        <f t="shared" si="782"/>
        <v>10.29612746786562</v>
      </c>
      <c r="N2968" s="22">
        <f t="shared" ca="1" si="783"/>
        <v>10.358020531975841</v>
      </c>
      <c r="O2968" s="22">
        <f t="shared" si="784"/>
        <v>0.9493496666573743</v>
      </c>
      <c r="P2968" s="81">
        <f t="shared" ca="1" si="785"/>
        <v>11</v>
      </c>
      <c r="Q2968" s="22">
        <f t="shared" ca="1" si="786"/>
        <v>0.39605551242929438</v>
      </c>
      <c r="R2968" s="3">
        <f ca="1">IF(N2968&gt;'Power Curve'!$C$37,0,INDEX(Ci,$P2968,1)*POWER(1-Q2968,3)+INDEX(Ci,$P2968,2)*3*Q2968*POWER(1-Q2968,2)+INDEX(Ci,$P2968,3)*3*POWER(Q2968,2)*(1-Q2968)+INDEX(Ci,$P2968,4)*POWER(Q2968,3))</f>
        <v>1633.8221296705578</v>
      </c>
      <c r="S2968" s="3">
        <f t="shared" si="787"/>
        <v>1364.0200576782231</v>
      </c>
      <c r="T2968" s="3">
        <f t="shared" ca="1" si="788"/>
        <v>269.80207199233473</v>
      </c>
      <c r="U2968" s="3">
        <f t="shared" ca="1" si="796"/>
        <v>269.80207199233473</v>
      </c>
      <c r="W2968" s="34">
        <f t="shared" si="789"/>
        <v>10</v>
      </c>
      <c r="X2968" s="73" t="b">
        <f>COUNTIF('Power Curve'!$D$2:$D$31,W2968)&gt;0</f>
        <v>1</v>
      </c>
      <c r="Y2968" s="73" t="b">
        <f t="shared" si="790"/>
        <v>0</v>
      </c>
      <c r="Z2968" s="73" t="b">
        <f t="shared" si="797"/>
        <v>1</v>
      </c>
      <c r="AA2968" s="34" t="str">
        <f t="shared" si="791"/>
        <v>Inner</v>
      </c>
      <c r="AB2968" s="35" t="str">
        <f t="shared" si="798"/>
        <v>0.9-1.0</v>
      </c>
      <c r="AC2968" s="36" t="str">
        <f t="shared" si="792"/>
        <v>16-17</v>
      </c>
      <c r="AD2968" s="36" t="str">
        <f t="shared" si="793"/>
        <v>Mar</v>
      </c>
      <c r="AE2968" s="35" t="str">
        <f t="shared" si="794"/>
        <v>295-305</v>
      </c>
      <c r="AF2968" s="36" t="str">
        <f t="shared" si="795"/>
        <v>Inner-TI</v>
      </c>
    </row>
    <row r="2969" spans="5:32" x14ac:dyDescent="0.3">
      <c r="E2969" s="12">
        <v>40997.694444444445</v>
      </c>
      <c r="F2969" s="16">
        <v>10.220000000000001</v>
      </c>
      <c r="G2969" s="16">
        <v>1658.9699554443359</v>
      </c>
      <c r="H2969" s="29">
        <v>1.1724076751857821</v>
      </c>
      <c r="I2969" s="26">
        <v>291.89999999999998</v>
      </c>
      <c r="J2969" s="30">
        <v>0.12915851272015655</v>
      </c>
      <c r="K2969" s="31">
        <v>0.1188835808314255</v>
      </c>
      <c r="L2969" s="108">
        <f ca="1">REWS!R2969</f>
        <v>10.249722384206471</v>
      </c>
      <c r="M2969" s="22">
        <f t="shared" si="782"/>
        <v>10.071598794893619</v>
      </c>
      <c r="N2969" s="22">
        <f t="shared" ca="1" si="783"/>
        <v>10.100889590290414</v>
      </c>
      <c r="O2969" s="22">
        <f t="shared" si="784"/>
        <v>0.91464803646347548</v>
      </c>
      <c r="P2969" s="81">
        <f t="shared" ca="1" si="785"/>
        <v>11</v>
      </c>
      <c r="Q2969" s="22">
        <f t="shared" ca="1" si="786"/>
        <v>0.14650845328208703</v>
      </c>
      <c r="R2969" s="3">
        <f ca="1">IF(N2969&gt;'Power Curve'!$C$37,0,INDEX(Ci,$P2969,1)*POWER(1-Q2969,3)+INDEX(Ci,$P2969,2)*3*Q2969*POWER(1-Q2969,2)+INDEX(Ci,$P2969,3)*3*POWER(Q2969,2)*(1-Q2969)+INDEX(Ci,$P2969,4)*POWER(Q2969,3))</f>
        <v>1562.3263898384434</v>
      </c>
      <c r="S2969" s="3">
        <f t="shared" si="787"/>
        <v>1658.9699554443359</v>
      </c>
      <c r="T2969" s="3">
        <f t="shared" ca="1" si="788"/>
        <v>-96.643565605892491</v>
      </c>
      <c r="U2969" s="3">
        <f t="shared" ca="1" si="796"/>
        <v>96.643565605892491</v>
      </c>
      <c r="W2969" s="34">
        <f t="shared" si="789"/>
        <v>10</v>
      </c>
      <c r="X2969" s="73" t="b">
        <f>COUNTIF('Power Curve'!$D$2:$D$31,W2969)&gt;0</f>
        <v>1</v>
      </c>
      <c r="Y2969" s="73" t="b">
        <f t="shared" si="790"/>
        <v>0</v>
      </c>
      <c r="Z2969" s="73" t="b">
        <f t="shared" si="797"/>
        <v>1</v>
      </c>
      <c r="AA2969" s="34" t="str">
        <f t="shared" si="791"/>
        <v>Inner</v>
      </c>
      <c r="AB2969" s="35" t="str">
        <f t="shared" si="798"/>
        <v>0.9-1.0</v>
      </c>
      <c r="AC2969" s="36" t="str">
        <f t="shared" si="792"/>
        <v>16-17</v>
      </c>
      <c r="AD2969" s="36" t="str">
        <f t="shared" si="793"/>
        <v>Mar</v>
      </c>
      <c r="AE2969" s="35" t="str">
        <f t="shared" si="794"/>
        <v>285-295</v>
      </c>
      <c r="AF2969" s="36" t="str">
        <f t="shared" si="795"/>
        <v>Inner-TI</v>
      </c>
    </row>
    <row r="2970" spans="5:32" x14ac:dyDescent="0.3">
      <c r="E2970" s="12">
        <v>40997.701388888891</v>
      </c>
      <c r="F2970" s="16">
        <v>10.79</v>
      </c>
      <c r="G2970" s="16">
        <v>1687.5299987792969</v>
      </c>
      <c r="H2970" s="29">
        <v>1.1729220018898112</v>
      </c>
      <c r="I2970" s="26">
        <v>292.7</v>
      </c>
      <c r="J2970" s="30">
        <v>0.13994439295644115</v>
      </c>
      <c r="K2970" s="31">
        <v>0.17462773997267422</v>
      </c>
      <c r="L2970" s="108">
        <f ca="1">REWS!R2970</f>
        <v>10.683718516028941</v>
      </c>
      <c r="M2970" s="22">
        <f t="shared" si="782"/>
        <v>10.634876708325615</v>
      </c>
      <c r="N2970" s="22">
        <f t="shared" ca="1" si="783"/>
        <v>10.530123188547108</v>
      </c>
      <c r="O2970" s="22">
        <f t="shared" si="784"/>
        <v>1.001704453755647</v>
      </c>
      <c r="P2970" s="81">
        <f t="shared" ca="1" si="785"/>
        <v>11</v>
      </c>
      <c r="Q2970" s="22">
        <f t="shared" ca="1" si="786"/>
        <v>0.56308213138565355</v>
      </c>
      <c r="R2970" s="3">
        <f ca="1">IF(N2970&gt;'Power Curve'!$C$37,0,INDEX(Ci,$P2970,1)*POWER(1-Q2970,3)+INDEX(Ci,$P2970,2)*3*Q2970*POWER(1-Q2970,2)+INDEX(Ci,$P2970,3)*3*POWER(Q2970,2)*(1-Q2970)+INDEX(Ci,$P2970,4)*POWER(Q2970,3))</f>
        <v>1678.6017731010038</v>
      </c>
      <c r="S2970" s="3">
        <f t="shared" si="787"/>
        <v>1687.5299987792969</v>
      </c>
      <c r="T2970" s="3">
        <f t="shared" ca="1" si="788"/>
        <v>-8.9282256782930745</v>
      </c>
      <c r="U2970" s="3">
        <f t="shared" ca="1" si="796"/>
        <v>8.9282256782930745</v>
      </c>
      <c r="W2970" s="34">
        <f t="shared" si="789"/>
        <v>11</v>
      </c>
      <c r="X2970" s="73" t="b">
        <f>COUNTIF('Power Curve'!$D$2:$D$31,W2970)&gt;0</f>
        <v>1</v>
      </c>
      <c r="Y2970" s="73" t="b">
        <f t="shared" si="790"/>
        <v>0</v>
      </c>
      <c r="Z2970" s="73" t="b">
        <f t="shared" si="797"/>
        <v>1</v>
      </c>
      <c r="AA2970" s="34" t="str">
        <f t="shared" si="791"/>
        <v>Inner</v>
      </c>
      <c r="AB2970" s="35" t="str">
        <f t="shared" si="798"/>
        <v>1.0-1.1</v>
      </c>
      <c r="AC2970" s="36" t="str">
        <f t="shared" si="792"/>
        <v>16-17</v>
      </c>
      <c r="AD2970" s="36" t="str">
        <f t="shared" si="793"/>
        <v>Mar</v>
      </c>
      <c r="AE2970" s="35" t="str">
        <f t="shared" si="794"/>
        <v>285-295</v>
      </c>
      <c r="AF2970" s="36" t="str">
        <f t="shared" si="795"/>
        <v>Inner-TI</v>
      </c>
    </row>
    <row r="2971" spans="5:32" x14ac:dyDescent="0.3">
      <c r="E2971" s="12">
        <v>40997.708333333336</v>
      </c>
      <c r="F2971" s="16">
        <v>11.28</v>
      </c>
      <c r="G2971" s="16">
        <v>1643.860061645508</v>
      </c>
      <c r="H2971" s="29">
        <v>1.1731182574566235</v>
      </c>
      <c r="I2971" s="26">
        <v>297.8</v>
      </c>
      <c r="J2971" s="30">
        <v>0.13741134751773051</v>
      </c>
      <c r="K2971" s="31">
        <v>0.15941311524139135</v>
      </c>
      <c r="L2971" s="108">
        <f ca="1">REWS!R2971</f>
        <v>11.215570776703258</v>
      </c>
      <c r="M2971" s="22">
        <f t="shared" si="782"/>
        <v>11.118452235533516</v>
      </c>
      <c r="N2971" s="22">
        <f t="shared" ca="1" si="783"/>
        <v>11.054945742466375</v>
      </c>
      <c r="O2971" s="22">
        <f t="shared" si="784"/>
        <v>1.076442610329889</v>
      </c>
      <c r="P2971" s="81">
        <f t="shared" ca="1" si="785"/>
        <v>12</v>
      </c>
      <c r="Q2971" s="22">
        <f t="shared" ca="1" si="786"/>
        <v>7.1880564979721451E-2</v>
      </c>
      <c r="R2971" s="3">
        <f ca="1">IF(N2971&gt;'Power Curve'!$C$37,0,INDEX(Ci,$P2971,1)*POWER(1-Q2971,3)+INDEX(Ci,$P2971,2)*3*Q2971*POWER(1-Q2971,2)+INDEX(Ci,$P2971,3)*3*POWER(Q2971,2)*(1-Q2971)+INDEX(Ci,$P2971,4)*POWER(Q2971,3))</f>
        <v>1789.2184151723677</v>
      </c>
      <c r="S2971" s="3">
        <f t="shared" si="787"/>
        <v>1643.860061645508</v>
      </c>
      <c r="T2971" s="3">
        <f t="shared" ca="1" si="788"/>
        <v>145.35835352685967</v>
      </c>
      <c r="U2971" s="3">
        <f t="shared" ca="1" si="796"/>
        <v>145.35835352685967</v>
      </c>
      <c r="W2971" s="34">
        <f t="shared" si="789"/>
        <v>11</v>
      </c>
      <c r="X2971" s="73" t="b">
        <f>COUNTIF('Power Curve'!$D$2:$D$31,W2971)&gt;0</f>
        <v>1</v>
      </c>
      <c r="Y2971" s="73" t="b">
        <f t="shared" si="790"/>
        <v>0</v>
      </c>
      <c r="Z2971" s="73" t="b">
        <f t="shared" si="797"/>
        <v>1</v>
      </c>
      <c r="AA2971" s="34" t="str">
        <f t="shared" si="791"/>
        <v>Inner</v>
      </c>
      <c r="AB2971" s="35" t="str">
        <f t="shared" si="798"/>
        <v>1.0-1.1</v>
      </c>
      <c r="AC2971" s="36" t="str">
        <f t="shared" si="792"/>
        <v>17-18</v>
      </c>
      <c r="AD2971" s="36" t="str">
        <f t="shared" si="793"/>
        <v>Mar</v>
      </c>
      <c r="AE2971" s="35" t="str">
        <f t="shared" si="794"/>
        <v>295-305</v>
      </c>
      <c r="AF2971" s="36" t="str">
        <f t="shared" si="795"/>
        <v>Inner-TI</v>
      </c>
    </row>
    <row r="2972" spans="5:32" x14ac:dyDescent="0.3">
      <c r="E2972" s="12">
        <v>40997.715277777781</v>
      </c>
      <c r="F2972" s="16">
        <v>10.78</v>
      </c>
      <c r="G2972" s="16">
        <v>1875.2600402832061</v>
      </c>
      <c r="H2972" s="29">
        <v>1.1737621911279117</v>
      </c>
      <c r="I2972" s="26">
        <v>295.8</v>
      </c>
      <c r="J2972" s="30">
        <v>0.13636363636363638</v>
      </c>
      <c r="K2972" s="31">
        <v>0.15651743190202538</v>
      </c>
      <c r="L2972" s="108">
        <f ca="1">REWS!R2972</f>
        <v>10.799433396859843</v>
      </c>
      <c r="M2972" s="22">
        <f t="shared" si="782"/>
        <v>10.627556845435475</v>
      </c>
      <c r="N2972" s="22">
        <f t="shared" ca="1" si="783"/>
        <v>10.64671542890745</v>
      </c>
      <c r="O2972" s="22">
        <f t="shared" si="784"/>
        <v>1.0005731453498143</v>
      </c>
      <c r="P2972" s="81">
        <f t="shared" ca="1" si="785"/>
        <v>11</v>
      </c>
      <c r="Q2972" s="22">
        <f t="shared" ca="1" si="786"/>
        <v>0.67623557184908401</v>
      </c>
      <c r="R2972" s="3">
        <f ca="1">IF(N2972&gt;'Power Curve'!$C$37,0,INDEX(Ci,$P2972,1)*POWER(1-Q2972,3)+INDEX(Ci,$P2972,2)*3*Q2972*POWER(1-Q2972,2)+INDEX(Ci,$P2972,3)*3*POWER(Q2972,2)*(1-Q2972)+INDEX(Ci,$P2972,4)*POWER(Q2972,3))</f>
        <v>1706.9432125934493</v>
      </c>
      <c r="S2972" s="3">
        <f t="shared" si="787"/>
        <v>1875.2600402832061</v>
      </c>
      <c r="T2972" s="3">
        <f t="shared" ca="1" si="788"/>
        <v>-168.31682768975679</v>
      </c>
      <c r="U2972" s="3">
        <f t="shared" ca="1" si="796"/>
        <v>168.31682768975679</v>
      </c>
      <c r="W2972" s="34">
        <f t="shared" si="789"/>
        <v>11</v>
      </c>
      <c r="X2972" s="73" t="b">
        <f>COUNTIF('Power Curve'!$D$2:$D$31,W2972)&gt;0</f>
        <v>1</v>
      </c>
      <c r="Y2972" s="73" t="b">
        <f t="shared" si="790"/>
        <v>0</v>
      </c>
      <c r="Z2972" s="73" t="b">
        <f t="shared" si="797"/>
        <v>1</v>
      </c>
      <c r="AA2972" s="34" t="str">
        <f t="shared" si="791"/>
        <v>Inner</v>
      </c>
      <c r="AB2972" s="35" t="str">
        <f t="shared" si="798"/>
        <v>1.0-1.1</v>
      </c>
      <c r="AC2972" s="36" t="str">
        <f t="shared" si="792"/>
        <v>17-18</v>
      </c>
      <c r="AD2972" s="36" t="str">
        <f t="shared" si="793"/>
        <v>Mar</v>
      </c>
      <c r="AE2972" s="35" t="str">
        <f t="shared" si="794"/>
        <v>295-305</v>
      </c>
      <c r="AF2972" s="36" t="str">
        <f t="shared" si="795"/>
        <v>Inner-TI</v>
      </c>
    </row>
    <row r="2973" spans="5:32" x14ac:dyDescent="0.3">
      <c r="E2973" s="12">
        <v>40997.722222222219</v>
      </c>
      <c r="F2973" s="16">
        <v>10.52</v>
      </c>
      <c r="G2973" s="16">
        <v>1422.830017089844</v>
      </c>
      <c r="H2973" s="29">
        <v>1.1744247021531176</v>
      </c>
      <c r="I2973" s="26">
        <v>296.8</v>
      </c>
      <c r="J2973" s="30">
        <v>0.14258555133079848</v>
      </c>
      <c r="K2973" s="31">
        <v>0.20485044222239701</v>
      </c>
      <c r="L2973" s="108">
        <f ca="1">REWS!R2973</f>
        <v>10.695966075889395</v>
      </c>
      <c r="M2973" s="22">
        <f t="shared" si="782"/>
        <v>10.373184506501572</v>
      </c>
      <c r="N2973" s="22">
        <f t="shared" ca="1" si="783"/>
        <v>10.546694827042042</v>
      </c>
      <c r="O2973" s="22">
        <f t="shared" si="784"/>
        <v>0.96125908037806729</v>
      </c>
      <c r="P2973" s="81">
        <f t="shared" ca="1" si="785"/>
        <v>11</v>
      </c>
      <c r="Q2973" s="22">
        <f t="shared" ca="1" si="786"/>
        <v>0.57916500194395737</v>
      </c>
      <c r="R2973" s="3">
        <f ca="1">IF(N2973&gt;'Power Curve'!$C$37,0,INDEX(Ci,$P2973,1)*POWER(1-Q2973,3)+INDEX(Ci,$P2973,2)*3*Q2973*POWER(1-Q2973,2)+INDEX(Ci,$P2973,3)*3*POWER(Q2973,2)*(1-Q2973)+INDEX(Ci,$P2973,4)*POWER(Q2973,3))</f>
        <v>1682.738384611853</v>
      </c>
      <c r="S2973" s="3">
        <f t="shared" si="787"/>
        <v>1422.830017089844</v>
      </c>
      <c r="T2973" s="3">
        <f t="shared" ca="1" si="788"/>
        <v>259.90836752200903</v>
      </c>
      <c r="U2973" s="3">
        <f t="shared" ca="1" si="796"/>
        <v>259.90836752200903</v>
      </c>
      <c r="W2973" s="34">
        <f t="shared" si="789"/>
        <v>10</v>
      </c>
      <c r="X2973" s="73" t="b">
        <f>COUNTIF('Power Curve'!$D$2:$D$31,W2973)&gt;0</f>
        <v>1</v>
      </c>
      <c r="Y2973" s="73" t="b">
        <f t="shared" si="790"/>
        <v>0</v>
      </c>
      <c r="Z2973" s="73" t="b">
        <f t="shared" si="797"/>
        <v>1</v>
      </c>
      <c r="AA2973" s="34" t="str">
        <f t="shared" si="791"/>
        <v>Outer</v>
      </c>
      <c r="AB2973" s="35" t="str">
        <f t="shared" si="798"/>
        <v>0.9-1.0</v>
      </c>
      <c r="AC2973" s="36" t="str">
        <f t="shared" si="792"/>
        <v>17-18</v>
      </c>
      <c r="AD2973" s="36" t="str">
        <f t="shared" si="793"/>
        <v>Mar</v>
      </c>
      <c r="AE2973" s="35" t="str">
        <f t="shared" si="794"/>
        <v>295-305</v>
      </c>
      <c r="AF2973" s="36" t="str">
        <f t="shared" si="795"/>
        <v>HWS-HTI</v>
      </c>
    </row>
    <row r="2974" spans="5:32" x14ac:dyDescent="0.3">
      <c r="E2974" s="12">
        <v>40997.729166666664</v>
      </c>
      <c r="F2974" s="16">
        <v>9.1</v>
      </c>
      <c r="G2974" s="16">
        <v>1339.8499908447291</v>
      </c>
      <c r="H2974" s="29">
        <v>1.1751129340255952</v>
      </c>
      <c r="I2974" s="26">
        <v>294.5</v>
      </c>
      <c r="J2974" s="30">
        <v>0.12637362637362637</v>
      </c>
      <c r="K2974" s="31">
        <v>0.12358335829061082</v>
      </c>
      <c r="L2974" s="108">
        <f ca="1">REWS!R2974</f>
        <v>9.3068222946768735</v>
      </c>
      <c r="M2974" s="22">
        <f t="shared" si="782"/>
        <v>8.9747542394155921</v>
      </c>
      <c r="N2974" s="22">
        <f t="shared" ca="1" si="783"/>
        <v>9.1787299829273419</v>
      </c>
      <c r="O2974" s="22">
        <f t="shared" si="784"/>
        <v>0.74512717464848521</v>
      </c>
      <c r="P2974" s="81">
        <f t="shared" ca="1" si="785"/>
        <v>10</v>
      </c>
      <c r="Q2974" s="22">
        <f t="shared" ca="1" si="786"/>
        <v>0.18026578354735048</v>
      </c>
      <c r="R2974" s="3">
        <f ca="1">IF(N2974&gt;'Power Curve'!$C$37,0,INDEX(Ci,$P2974,1)*POWER(1-Q2974,3)+INDEX(Ci,$P2974,2)*3*Q2974*POWER(1-Q2974,2)+INDEX(Ci,$P2974,3)*3*POWER(Q2974,2)*(1-Q2974)+INDEX(Ci,$P2974,4)*POWER(Q2974,3))</f>
        <v>1256.0374130256964</v>
      </c>
      <c r="S2974" s="3">
        <f t="shared" si="787"/>
        <v>1339.8499908447291</v>
      </c>
      <c r="T2974" s="3">
        <f t="shared" ca="1" si="788"/>
        <v>-83.81257781903264</v>
      </c>
      <c r="U2974" s="3">
        <f t="shared" ca="1" si="796"/>
        <v>83.81257781903264</v>
      </c>
      <c r="W2974" s="34">
        <f t="shared" si="789"/>
        <v>9</v>
      </c>
      <c r="X2974" s="73" t="b">
        <f>COUNTIF('Power Curve'!$D$2:$D$31,W2974)&gt;0</f>
        <v>1</v>
      </c>
      <c r="Y2974" s="73" t="b">
        <f t="shared" si="790"/>
        <v>0</v>
      </c>
      <c r="Z2974" s="73" t="b">
        <f t="shared" si="797"/>
        <v>1</v>
      </c>
      <c r="AA2974" s="34" t="str">
        <f t="shared" si="791"/>
        <v>Inner</v>
      </c>
      <c r="AB2974" s="35" t="str">
        <f t="shared" si="798"/>
        <v>0.7-0.8</v>
      </c>
      <c r="AC2974" s="36" t="str">
        <f t="shared" si="792"/>
        <v>17-18</v>
      </c>
      <c r="AD2974" s="36" t="str">
        <f t="shared" si="793"/>
        <v>Mar</v>
      </c>
      <c r="AE2974" s="35" t="str">
        <f t="shared" si="794"/>
        <v>285-295</v>
      </c>
      <c r="AF2974" s="36" t="str">
        <f t="shared" si="795"/>
        <v>Inner-TI</v>
      </c>
    </row>
    <row r="2975" spans="5:32" x14ac:dyDescent="0.3">
      <c r="E2975" s="12">
        <v>40997.736111111109</v>
      </c>
      <c r="F2975" s="16">
        <v>8.84</v>
      </c>
      <c r="G2975" s="16">
        <v>1183.600044250486</v>
      </c>
      <c r="H2975" s="29">
        <v>1.1754573525688341</v>
      </c>
      <c r="I2975" s="26">
        <v>293.2</v>
      </c>
      <c r="J2975" s="30">
        <v>0.12104072398190047</v>
      </c>
      <c r="K2975" s="31">
        <v>0.13862488237161266</v>
      </c>
      <c r="L2975" s="108">
        <f ca="1">REWS!R2975</f>
        <v>8.9114423427581784</v>
      </c>
      <c r="M2975" s="22">
        <f t="shared" si="782"/>
        <v>8.7191843701656406</v>
      </c>
      <c r="N2975" s="22">
        <f t="shared" ca="1" si="783"/>
        <v>8.7896503156797952</v>
      </c>
      <c r="O2975" s="22">
        <f t="shared" si="784"/>
        <v>0.70562802750605846</v>
      </c>
      <c r="P2975" s="81">
        <f t="shared" ca="1" si="785"/>
        <v>9</v>
      </c>
      <c r="Q2975" s="22">
        <f t="shared" ca="1" si="786"/>
        <v>0.78061190984201079</v>
      </c>
      <c r="R2975" s="3">
        <f ca="1">IF(N2975&gt;'Power Curve'!$C$37,0,INDEX(Ci,$P2975,1)*POWER(1-Q2975,3)+INDEX(Ci,$P2975,2)*3*Q2975*POWER(1-Q2975,2)+INDEX(Ci,$P2975,3)*3*POWER(Q2975,2)*(1-Q2975)+INDEX(Ci,$P2975,4)*POWER(Q2975,3))</f>
        <v>1126.4062721625066</v>
      </c>
      <c r="S2975" s="3">
        <f t="shared" si="787"/>
        <v>1183.600044250486</v>
      </c>
      <c r="T2975" s="3">
        <f t="shared" ca="1" si="788"/>
        <v>-57.193772087979369</v>
      </c>
      <c r="U2975" s="3">
        <f t="shared" ca="1" si="796"/>
        <v>57.193772087979369</v>
      </c>
      <c r="W2975" s="34">
        <f t="shared" si="789"/>
        <v>9</v>
      </c>
      <c r="X2975" s="73" t="b">
        <f>COUNTIF('Power Curve'!$D$2:$D$31,W2975)&gt;0</f>
        <v>1</v>
      </c>
      <c r="Y2975" s="73" t="b">
        <f t="shared" si="790"/>
        <v>0</v>
      </c>
      <c r="Z2975" s="73" t="b">
        <f t="shared" si="797"/>
        <v>1</v>
      </c>
      <c r="AA2975" s="34" t="str">
        <f t="shared" si="791"/>
        <v>Inner</v>
      </c>
      <c r="AB2975" s="35" t="str">
        <f t="shared" si="798"/>
        <v>0.7-0.8</v>
      </c>
      <c r="AC2975" s="36" t="str">
        <f t="shared" si="792"/>
        <v>17-18</v>
      </c>
      <c r="AD2975" s="36" t="str">
        <f t="shared" si="793"/>
        <v>Mar</v>
      </c>
      <c r="AE2975" s="35" t="str">
        <f t="shared" si="794"/>
        <v>285-295</v>
      </c>
      <c r="AF2975" s="36" t="str">
        <f t="shared" si="795"/>
        <v>Inner-TI</v>
      </c>
    </row>
    <row r="2976" spans="5:32" x14ac:dyDescent="0.3">
      <c r="E2976" s="12">
        <v>40997.743055555555</v>
      </c>
      <c r="F2976" s="16">
        <v>8.19</v>
      </c>
      <c r="G2976" s="16">
        <v>1161.7599792480471</v>
      </c>
      <c r="H2976" s="29">
        <v>1.1758019730331726</v>
      </c>
      <c r="I2976" s="26">
        <v>295</v>
      </c>
      <c r="J2976" s="30">
        <v>0.17094017094017094</v>
      </c>
      <c r="K2976" s="31">
        <v>0.13393850402242458</v>
      </c>
      <c r="L2976" s="108">
        <f ca="1">REWS!R2976</f>
        <v>8.2849842816016324</v>
      </c>
      <c r="M2976" s="22">
        <f t="shared" si="782"/>
        <v>8.0788572375885046</v>
      </c>
      <c r="N2976" s="22">
        <f t="shared" ca="1" si="783"/>
        <v>8.1725525307355742</v>
      </c>
      <c r="O2976" s="22">
        <f t="shared" si="784"/>
        <v>0.60666340502070559</v>
      </c>
      <c r="P2976" s="81">
        <f t="shared" ca="1" si="785"/>
        <v>9</v>
      </c>
      <c r="Q2976" s="22">
        <f t="shared" ca="1" si="786"/>
        <v>0.16379282698352335</v>
      </c>
      <c r="R2976" s="3">
        <f ca="1">IF(N2976&gt;'Power Curve'!$C$37,0,INDEX(Ci,$P2976,1)*POWER(1-Q2976,3)+INDEX(Ci,$P2976,2)*3*Q2976*POWER(1-Q2976,2)+INDEX(Ci,$P2976,3)*3*POWER(Q2976,2)*(1-Q2976)+INDEX(Ci,$P2976,4)*POWER(Q2976,3))</f>
        <v>930.36525097280139</v>
      </c>
      <c r="S2976" s="3">
        <f t="shared" si="787"/>
        <v>1161.7599792480471</v>
      </c>
      <c r="T2976" s="3">
        <f t="shared" ca="1" si="788"/>
        <v>-231.39472827524571</v>
      </c>
      <c r="U2976" s="3">
        <f t="shared" ca="1" si="796"/>
        <v>231.39472827524571</v>
      </c>
      <c r="W2976" s="34">
        <f t="shared" si="789"/>
        <v>8</v>
      </c>
      <c r="X2976" s="73" t="b">
        <f>COUNTIF('Power Curve'!$D$2:$D$31,W2976)&gt;0</f>
        <v>1</v>
      </c>
      <c r="Y2976" s="73" t="b">
        <f t="shared" si="790"/>
        <v>0</v>
      </c>
      <c r="Z2976" s="73" t="b">
        <f t="shared" si="797"/>
        <v>1</v>
      </c>
      <c r="AA2976" s="34" t="str">
        <f t="shared" si="791"/>
        <v>Outer</v>
      </c>
      <c r="AB2976" s="35" t="str">
        <f t="shared" si="798"/>
        <v>0.6-0.7</v>
      </c>
      <c r="AC2976" s="36" t="str">
        <f t="shared" si="792"/>
        <v>17-18</v>
      </c>
      <c r="AD2976" s="36" t="str">
        <f t="shared" si="793"/>
        <v>Mar</v>
      </c>
      <c r="AE2976" s="35" t="str">
        <f t="shared" si="794"/>
        <v>295-305</v>
      </c>
      <c r="AF2976" s="36" t="str">
        <f t="shared" si="795"/>
        <v>HWS-HTI</v>
      </c>
    </row>
    <row r="2977" spans="5:32" x14ac:dyDescent="0.3">
      <c r="E2977" s="12">
        <v>40997.75</v>
      </c>
      <c r="F2977" s="16">
        <v>9.31</v>
      </c>
      <c r="G2977" s="16">
        <v>1159.519996643066</v>
      </c>
      <c r="H2977" s="29">
        <v>1.1756551477402311</v>
      </c>
      <c r="I2977" s="26">
        <v>297.2</v>
      </c>
      <c r="J2977" s="30">
        <v>0.12244897959183672</v>
      </c>
      <c r="K2977" s="31">
        <v>0.16770597052175384</v>
      </c>
      <c r="L2977" s="108">
        <f ca="1">REWS!R2977</f>
        <v>9.5237059784966736</v>
      </c>
      <c r="M2977" s="22">
        <f t="shared" si="782"/>
        <v>9.1832759494124669</v>
      </c>
      <c r="N2977" s="22">
        <f t="shared" ca="1" si="783"/>
        <v>9.3940730463592086</v>
      </c>
      <c r="O2977" s="22">
        <f t="shared" si="784"/>
        <v>0.77735487711485696</v>
      </c>
      <c r="P2977" s="81">
        <f t="shared" ca="1" si="785"/>
        <v>10</v>
      </c>
      <c r="Q2977" s="22">
        <f t="shared" ca="1" si="786"/>
        <v>0.40916150516415783</v>
      </c>
      <c r="R2977" s="3">
        <f ca="1">IF(N2977&gt;'Power Curve'!$C$37,0,INDEX(Ci,$P2977,1)*POWER(1-Q2977,3)+INDEX(Ci,$P2977,2)*3*Q2977*POWER(1-Q2977,2)+INDEX(Ci,$P2977,3)*3*POWER(Q2977,2)*(1-Q2977)+INDEX(Ci,$P2977,4)*POWER(Q2977,3))</f>
        <v>1332.7216523841123</v>
      </c>
      <c r="S2977" s="3">
        <f t="shared" si="787"/>
        <v>1159.519996643066</v>
      </c>
      <c r="T2977" s="3">
        <f t="shared" ca="1" si="788"/>
        <v>173.20165574104635</v>
      </c>
      <c r="U2977" s="3">
        <f t="shared" ca="1" si="796"/>
        <v>173.20165574104635</v>
      </c>
      <c r="W2977" s="34">
        <f t="shared" si="789"/>
        <v>9</v>
      </c>
      <c r="X2977" s="73" t="b">
        <f>COUNTIF('Power Curve'!$D$2:$D$31,W2977)&gt;0</f>
        <v>1</v>
      </c>
      <c r="Y2977" s="73" t="b">
        <f t="shared" si="790"/>
        <v>0</v>
      </c>
      <c r="Z2977" s="73" t="b">
        <f t="shared" si="797"/>
        <v>1</v>
      </c>
      <c r="AA2977" s="34" t="str">
        <f t="shared" si="791"/>
        <v>Inner</v>
      </c>
      <c r="AB2977" s="35" t="str">
        <f t="shared" si="798"/>
        <v>0.7-0.8</v>
      </c>
      <c r="AC2977" s="36" t="str">
        <f t="shared" si="792"/>
        <v>18-19</v>
      </c>
      <c r="AD2977" s="36" t="str">
        <f t="shared" si="793"/>
        <v>Mar</v>
      </c>
      <c r="AE2977" s="35" t="str">
        <f t="shared" si="794"/>
        <v>295-305</v>
      </c>
      <c r="AF2977" s="36" t="str">
        <f t="shared" si="795"/>
        <v>Inner-TI</v>
      </c>
    </row>
    <row r="2978" spans="5:32" x14ac:dyDescent="0.3">
      <c r="E2978" s="12">
        <v>40997.909722222219</v>
      </c>
      <c r="F2978" s="16">
        <v>6.68</v>
      </c>
      <c r="G2978" s="16">
        <v>546.1699943542485</v>
      </c>
      <c r="H2978" s="29">
        <v>1.1788986123621266</v>
      </c>
      <c r="I2978" s="26">
        <v>289.89999999999998</v>
      </c>
      <c r="J2978" s="30">
        <v>0.13023952095808383</v>
      </c>
      <c r="K2978" s="31">
        <v>0.22460984026041309</v>
      </c>
      <c r="L2978" s="108">
        <f ca="1">REWS!R2978</f>
        <v>6.6516540946458589</v>
      </c>
      <c r="M2978" s="22">
        <f t="shared" si="782"/>
        <v>6.5951283474118583</v>
      </c>
      <c r="N2978" s="22">
        <f t="shared" ca="1" si="783"/>
        <v>6.5671425863438717</v>
      </c>
      <c r="O2978" s="22">
        <f t="shared" si="784"/>
        <v>0.37734832212554958</v>
      </c>
      <c r="P2978" s="81">
        <f t="shared" ca="1" si="785"/>
        <v>7</v>
      </c>
      <c r="Q2978" s="22">
        <f t="shared" ca="1" si="786"/>
        <v>0.54460503153227824</v>
      </c>
      <c r="R2978" s="3">
        <f ca="1">IF(N2978&gt;'Power Curve'!$C$37,0,INDEX(Ci,$P2978,1)*POWER(1-Q2978,3)+INDEX(Ci,$P2978,2)*3*Q2978*POWER(1-Q2978,2)+INDEX(Ci,$P2978,3)*3*POWER(Q2978,2)*(1-Q2978)+INDEX(Ci,$P2978,4)*POWER(Q2978,3))</f>
        <v>486.97137266744255</v>
      </c>
      <c r="S2978" s="3">
        <f t="shared" si="787"/>
        <v>546.1699943542485</v>
      </c>
      <c r="T2978" s="3">
        <f t="shared" ca="1" si="788"/>
        <v>-59.19862168680595</v>
      </c>
      <c r="U2978" s="3">
        <f t="shared" ca="1" si="796"/>
        <v>59.19862168680595</v>
      </c>
      <c r="W2978" s="34">
        <f t="shared" si="789"/>
        <v>7</v>
      </c>
      <c r="X2978" s="73" t="b">
        <f>COUNTIF('Power Curve'!$D$2:$D$31,W2978)&gt;0</f>
        <v>1</v>
      </c>
      <c r="Y2978" s="73" t="b">
        <f t="shared" si="790"/>
        <v>0</v>
      </c>
      <c r="Z2978" s="73" t="b">
        <f t="shared" si="797"/>
        <v>1</v>
      </c>
      <c r="AA2978" s="34" t="str">
        <f t="shared" si="791"/>
        <v>Inner</v>
      </c>
      <c r="AB2978" s="35" t="str">
        <f t="shared" si="798"/>
        <v>0.3-0.4</v>
      </c>
      <c r="AC2978" s="36" t="str">
        <f t="shared" si="792"/>
        <v>21-22</v>
      </c>
      <c r="AD2978" s="36" t="str">
        <f t="shared" si="793"/>
        <v>Mar</v>
      </c>
      <c r="AE2978" s="35" t="str">
        <f t="shared" si="794"/>
        <v>285-295</v>
      </c>
      <c r="AF2978" s="36" t="str">
        <f t="shared" si="795"/>
        <v>Inner-TI</v>
      </c>
    </row>
    <row r="2979" spans="5:32" x14ac:dyDescent="0.3">
      <c r="E2979" s="12">
        <v>40997.916666666664</v>
      </c>
      <c r="F2979" s="16">
        <v>6.81</v>
      </c>
      <c r="G2979" s="16">
        <v>513.47000122070313</v>
      </c>
      <c r="H2979" s="29">
        <v>1.1791155926846102</v>
      </c>
      <c r="I2979" s="26">
        <v>291.2</v>
      </c>
      <c r="J2979" s="30">
        <v>0.15418502202643172</v>
      </c>
      <c r="K2979" s="31">
        <v>0.21947843465825104</v>
      </c>
      <c r="L2979" s="108">
        <f ca="1">REWS!R2979</f>
        <v>6.8116556140183624</v>
      </c>
      <c r="M2979" s="22">
        <f t="shared" si="782"/>
        <v>6.7238891212291856</v>
      </c>
      <c r="N2979" s="22">
        <f t="shared" ca="1" si="783"/>
        <v>6.7255238003902758</v>
      </c>
      <c r="O2979" s="22">
        <f t="shared" si="784"/>
        <v>0.3972487147896363</v>
      </c>
      <c r="P2979" s="81">
        <f t="shared" ca="1" si="785"/>
        <v>7</v>
      </c>
      <c r="Q2979" s="22">
        <f t="shared" ca="1" si="786"/>
        <v>0.70560686048702459</v>
      </c>
      <c r="R2979" s="3">
        <f ca="1">IF(N2979&gt;'Power Curve'!$C$37,0,INDEX(Ci,$P2979,1)*POWER(1-Q2979,3)+INDEX(Ci,$P2979,2)*3*Q2979*POWER(1-Q2979,2)+INDEX(Ci,$P2979,3)*3*POWER(Q2979,2)*(1-Q2979)+INDEX(Ci,$P2979,4)*POWER(Q2979,3))</f>
        <v>526.34419882614009</v>
      </c>
      <c r="S2979" s="3">
        <f t="shared" si="787"/>
        <v>513.47000122070313</v>
      </c>
      <c r="T2979" s="3">
        <f t="shared" ca="1" si="788"/>
        <v>12.874197605436962</v>
      </c>
      <c r="U2979" s="3">
        <f t="shared" ca="1" si="796"/>
        <v>12.874197605436962</v>
      </c>
      <c r="W2979" s="34">
        <f t="shared" si="789"/>
        <v>7</v>
      </c>
      <c r="X2979" s="73" t="b">
        <f>COUNTIF('Power Curve'!$D$2:$D$31,W2979)&gt;0</f>
        <v>1</v>
      </c>
      <c r="Y2979" s="73" t="b">
        <f t="shared" si="790"/>
        <v>0</v>
      </c>
      <c r="Z2979" s="73" t="b">
        <f t="shared" si="797"/>
        <v>1</v>
      </c>
      <c r="AA2979" s="34" t="str">
        <f t="shared" si="791"/>
        <v>Outer</v>
      </c>
      <c r="AB2979" s="35" t="str">
        <f t="shared" si="798"/>
        <v>0.3-0.4</v>
      </c>
      <c r="AC2979" s="36" t="str">
        <f t="shared" si="792"/>
        <v>22-23</v>
      </c>
      <c r="AD2979" s="36" t="str">
        <f t="shared" si="793"/>
        <v>Mar</v>
      </c>
      <c r="AE2979" s="35" t="str">
        <f t="shared" si="794"/>
        <v>285-295</v>
      </c>
      <c r="AF2979" s="36" t="str">
        <f t="shared" si="795"/>
        <v>LWS-HTI</v>
      </c>
    </row>
    <row r="2980" spans="5:32" x14ac:dyDescent="0.3">
      <c r="E2980" s="12">
        <v>40997.923611111109</v>
      </c>
      <c r="F2980" s="16">
        <v>7.64</v>
      </c>
      <c r="G2980" s="16">
        <v>506.47997283935524</v>
      </c>
      <c r="H2980" s="29">
        <v>1.1794028118667077</v>
      </c>
      <c r="I2980" s="26">
        <v>294.39999999999998</v>
      </c>
      <c r="J2980" s="30">
        <v>0.12041884816753928</v>
      </c>
      <c r="K2980" s="31">
        <v>0.1776608702996724</v>
      </c>
      <c r="L2980" s="108">
        <f ca="1">REWS!R2980</f>
        <v>7.6262023686887019</v>
      </c>
      <c r="M2980" s="22">
        <f t="shared" si="782"/>
        <v>7.5440064080692473</v>
      </c>
      <c r="N2980" s="22">
        <f t="shared" ca="1" si="783"/>
        <v>7.5303821385628851</v>
      </c>
      <c r="O2980" s="22">
        <f t="shared" si="784"/>
        <v>0.52400048518421893</v>
      </c>
      <c r="P2980" s="81">
        <f t="shared" ca="1" si="785"/>
        <v>8</v>
      </c>
      <c r="Q2980" s="22">
        <f t="shared" ca="1" si="786"/>
        <v>0.51859647903645034</v>
      </c>
      <c r="R2980" s="3">
        <f ca="1">IF(N2980&gt;'Power Curve'!$C$37,0,INDEX(Ci,$P2980,1)*POWER(1-Q2980,3)+INDEX(Ci,$P2980,2)*3*Q2980*POWER(1-Q2980,2)+INDEX(Ci,$P2980,3)*3*POWER(Q2980,2)*(1-Q2980)+INDEX(Ci,$P2980,4)*POWER(Q2980,3))</f>
        <v>740.54612053307631</v>
      </c>
      <c r="S2980" s="3">
        <f t="shared" si="787"/>
        <v>506.47997283935524</v>
      </c>
      <c r="T2980" s="3">
        <f t="shared" ca="1" si="788"/>
        <v>234.06614769372106</v>
      </c>
      <c r="U2980" s="3">
        <f t="shared" ca="1" si="796"/>
        <v>234.06614769372106</v>
      </c>
      <c r="W2980" s="34">
        <f t="shared" si="789"/>
        <v>8</v>
      </c>
      <c r="X2980" s="73" t="b">
        <f>COUNTIF('Power Curve'!$D$2:$D$31,W2980)&gt;0</f>
        <v>1</v>
      </c>
      <c r="Y2980" s="73" t="b">
        <f t="shared" si="790"/>
        <v>0</v>
      </c>
      <c r="Z2980" s="73" t="b">
        <f t="shared" si="797"/>
        <v>1</v>
      </c>
      <c r="AA2980" s="34" t="str">
        <f t="shared" si="791"/>
        <v>Inner</v>
      </c>
      <c r="AB2980" s="35" t="str">
        <f t="shared" si="798"/>
        <v>0.5-0.6</v>
      </c>
      <c r="AC2980" s="36" t="str">
        <f t="shared" si="792"/>
        <v>22-23</v>
      </c>
      <c r="AD2980" s="36" t="str">
        <f t="shared" si="793"/>
        <v>Mar</v>
      </c>
      <c r="AE2980" s="35" t="str">
        <f t="shared" si="794"/>
        <v>285-295</v>
      </c>
      <c r="AF2980" s="36" t="str">
        <f t="shared" si="795"/>
        <v>Inner-TI</v>
      </c>
    </row>
    <row r="2981" spans="5:32" x14ac:dyDescent="0.3">
      <c r="E2981" s="12">
        <v>40997.930555555555</v>
      </c>
      <c r="F2981" s="16">
        <v>6.72</v>
      </c>
      <c r="G2981" s="16">
        <v>539.66000747680687</v>
      </c>
      <c r="H2981" s="29">
        <v>1.1804626564996037</v>
      </c>
      <c r="I2981" s="26">
        <v>293.5</v>
      </c>
      <c r="J2981" s="30">
        <v>0.18005952380952381</v>
      </c>
      <c r="K2981" s="31">
        <v>0.19598179720907971</v>
      </c>
      <c r="L2981" s="108">
        <f ca="1">REWS!R2981</f>
        <v>6.8230332147517885</v>
      </c>
      <c r="M2981" s="22">
        <f t="shared" si="782"/>
        <v>6.6375528863000754</v>
      </c>
      <c r="N2981" s="22">
        <f t="shared" ca="1" si="783"/>
        <v>6.7393219952227712</v>
      </c>
      <c r="O2981" s="22">
        <f t="shared" si="784"/>
        <v>0.38390517136960661</v>
      </c>
      <c r="P2981" s="81">
        <f t="shared" ca="1" si="785"/>
        <v>7</v>
      </c>
      <c r="Q2981" s="22">
        <f t="shared" ca="1" si="786"/>
        <v>0.71963336367858877</v>
      </c>
      <c r="R2981" s="3">
        <f ca="1">IF(N2981&gt;'Power Curve'!$C$37,0,INDEX(Ci,$P2981,1)*POWER(1-Q2981,3)+INDEX(Ci,$P2981,2)*3*Q2981*POWER(1-Q2981,2)+INDEX(Ci,$P2981,3)*3*POWER(Q2981,2)*(1-Q2981)+INDEX(Ci,$P2981,4)*POWER(Q2981,3))</f>
        <v>529.82783657786547</v>
      </c>
      <c r="S2981" s="3">
        <f t="shared" si="787"/>
        <v>539.66000747680687</v>
      </c>
      <c r="T2981" s="3">
        <f t="shared" ca="1" si="788"/>
        <v>-9.8321708989413992</v>
      </c>
      <c r="U2981" s="3">
        <f t="shared" ca="1" si="796"/>
        <v>9.8321708989413992</v>
      </c>
      <c r="W2981" s="34">
        <f t="shared" si="789"/>
        <v>7</v>
      </c>
      <c r="X2981" s="73" t="b">
        <f>COUNTIF('Power Curve'!$D$2:$D$31,W2981)&gt;0</f>
        <v>1</v>
      </c>
      <c r="Y2981" s="73" t="b">
        <f t="shared" si="790"/>
        <v>0</v>
      </c>
      <c r="Z2981" s="73" t="b">
        <f t="shared" si="797"/>
        <v>1</v>
      </c>
      <c r="AA2981" s="34" t="str">
        <f t="shared" si="791"/>
        <v>Outer</v>
      </c>
      <c r="AB2981" s="35" t="str">
        <f t="shared" si="798"/>
        <v>0.3-0.4</v>
      </c>
      <c r="AC2981" s="36" t="str">
        <f t="shared" si="792"/>
        <v>22-23</v>
      </c>
      <c r="AD2981" s="36" t="str">
        <f t="shared" si="793"/>
        <v>Mar</v>
      </c>
      <c r="AE2981" s="35" t="str">
        <f t="shared" si="794"/>
        <v>285-295</v>
      </c>
      <c r="AF2981" s="36" t="str">
        <f t="shared" si="795"/>
        <v>LWS-HTI</v>
      </c>
    </row>
    <row r="2982" spans="5:32" x14ac:dyDescent="0.3">
      <c r="E2982" s="12">
        <v>40997.9375</v>
      </c>
      <c r="F2982" s="16">
        <v>7.31</v>
      </c>
      <c r="G2982" s="16">
        <v>593.670022010803</v>
      </c>
      <c r="H2982" s="29">
        <v>1.1804462234197182</v>
      </c>
      <c r="I2982" s="26">
        <v>291.8</v>
      </c>
      <c r="J2982" s="30">
        <v>0.13406292749658003</v>
      </c>
      <c r="K2982" s="31">
        <v>0.14706704281673741</v>
      </c>
      <c r="L2982" s="108">
        <f ca="1">REWS!R2982</f>
        <v>7.3935853452144435</v>
      </c>
      <c r="M2982" s="22">
        <f t="shared" si="782"/>
        <v>7.2202807214866009</v>
      </c>
      <c r="N2982" s="22">
        <f t="shared" ca="1" si="783"/>
        <v>7.3028401820407254</v>
      </c>
      <c r="O2982" s="22">
        <f t="shared" si="784"/>
        <v>0.4739676367673139</v>
      </c>
      <c r="P2982" s="81">
        <f t="shared" ca="1" si="785"/>
        <v>8</v>
      </c>
      <c r="Q2982" s="22">
        <f t="shared" ca="1" si="786"/>
        <v>0.28957978589935551</v>
      </c>
      <c r="R2982" s="3">
        <f ca="1">IF(N2982&gt;'Power Curve'!$C$37,0,INDEX(Ci,$P2982,1)*POWER(1-Q2982,3)+INDEX(Ci,$P2982,2)*3*Q2982*POWER(1-Q2982,2)+INDEX(Ci,$P2982,3)*3*POWER(Q2982,2)*(1-Q2982)+INDEX(Ci,$P2982,4)*POWER(Q2982,3))</f>
        <v>676.80917938979292</v>
      </c>
      <c r="S2982" s="3">
        <f t="shared" si="787"/>
        <v>593.670022010803</v>
      </c>
      <c r="T2982" s="3">
        <f t="shared" ca="1" si="788"/>
        <v>83.139157378989921</v>
      </c>
      <c r="U2982" s="3">
        <f t="shared" ca="1" si="796"/>
        <v>83.139157378989921</v>
      </c>
      <c r="W2982" s="34">
        <f t="shared" si="789"/>
        <v>7</v>
      </c>
      <c r="X2982" s="73" t="b">
        <f>COUNTIF('Power Curve'!$D$2:$D$31,W2982)&gt;0</f>
        <v>1</v>
      </c>
      <c r="Y2982" s="73" t="b">
        <f t="shared" si="790"/>
        <v>0</v>
      </c>
      <c r="Z2982" s="73" t="b">
        <f t="shared" si="797"/>
        <v>1</v>
      </c>
      <c r="AA2982" s="34" t="str">
        <f t="shared" si="791"/>
        <v>Inner</v>
      </c>
      <c r="AB2982" s="35" t="str">
        <f t="shared" si="798"/>
        <v>0.4-0.5</v>
      </c>
      <c r="AC2982" s="36" t="str">
        <f t="shared" si="792"/>
        <v>22-23</v>
      </c>
      <c r="AD2982" s="36" t="str">
        <f t="shared" si="793"/>
        <v>Mar</v>
      </c>
      <c r="AE2982" s="35" t="str">
        <f t="shared" si="794"/>
        <v>285-295</v>
      </c>
      <c r="AF2982" s="36" t="str">
        <f t="shared" si="795"/>
        <v>Inner-TI</v>
      </c>
    </row>
    <row r="2983" spans="5:32" x14ac:dyDescent="0.3">
      <c r="E2983" s="12">
        <v>40997.944444444445</v>
      </c>
      <c r="F2983" s="16">
        <v>6.94</v>
      </c>
      <c r="G2983" s="16">
        <v>511.72999763488787</v>
      </c>
      <c r="H2983" s="29">
        <v>1.1805767795595399</v>
      </c>
      <c r="I2983" s="26">
        <v>291.7</v>
      </c>
      <c r="J2983" s="30">
        <v>0.15273775216138327</v>
      </c>
      <c r="K2983" s="31">
        <v>0.23613937907808008</v>
      </c>
      <c r="L2983" s="108">
        <f ca="1">REWS!R2983</f>
        <v>6.8948892551017078</v>
      </c>
      <c r="M2983" s="22">
        <f t="shared" si="782"/>
        <v>6.8550746189299634</v>
      </c>
      <c r="N2983" s="22">
        <f t="shared" ca="1" si="783"/>
        <v>6.8105158981240113</v>
      </c>
      <c r="O2983" s="22">
        <f t="shared" si="784"/>
        <v>0.41752385634620104</v>
      </c>
      <c r="P2983" s="81">
        <f t="shared" ca="1" si="785"/>
        <v>7</v>
      </c>
      <c r="Q2983" s="22">
        <f t="shared" ca="1" si="786"/>
        <v>0.79200525858127546</v>
      </c>
      <c r="R2983" s="3">
        <f ca="1">IF(N2983&gt;'Power Curve'!$C$37,0,INDEX(Ci,$P2983,1)*POWER(1-Q2983,3)+INDEX(Ci,$P2983,2)*3*Q2983*POWER(1-Q2983,2)+INDEX(Ci,$P2983,3)*3*POWER(Q2983,2)*(1-Q2983)+INDEX(Ci,$P2983,4)*POWER(Q2983,3))</f>
        <v>547.89990494809899</v>
      </c>
      <c r="S2983" s="3">
        <f t="shared" si="787"/>
        <v>511.72999763488787</v>
      </c>
      <c r="T2983" s="3">
        <f t="shared" ca="1" si="788"/>
        <v>36.169907313211127</v>
      </c>
      <c r="U2983" s="3">
        <f t="shared" ca="1" si="796"/>
        <v>36.169907313211127</v>
      </c>
      <c r="W2983" s="34">
        <f t="shared" si="789"/>
        <v>7</v>
      </c>
      <c r="X2983" s="73" t="b">
        <f>COUNTIF('Power Curve'!$D$2:$D$31,W2983)&gt;0</f>
        <v>1</v>
      </c>
      <c r="Y2983" s="73" t="b">
        <f t="shared" si="790"/>
        <v>0</v>
      </c>
      <c r="Z2983" s="73" t="b">
        <f t="shared" si="797"/>
        <v>1</v>
      </c>
      <c r="AA2983" s="34" t="str">
        <f t="shared" si="791"/>
        <v>Outer</v>
      </c>
      <c r="AB2983" s="35" t="str">
        <f t="shared" si="798"/>
        <v>0.4-0.5</v>
      </c>
      <c r="AC2983" s="36" t="str">
        <f t="shared" si="792"/>
        <v>22-23</v>
      </c>
      <c r="AD2983" s="36" t="str">
        <f t="shared" si="793"/>
        <v>Mar</v>
      </c>
      <c r="AE2983" s="35" t="str">
        <f t="shared" si="794"/>
        <v>285-295</v>
      </c>
      <c r="AF2983" s="36" t="str">
        <f t="shared" si="795"/>
        <v>LWS-HTI</v>
      </c>
    </row>
    <row r="2984" spans="5:32" x14ac:dyDescent="0.3">
      <c r="E2984" s="12">
        <v>40997.951388888891</v>
      </c>
      <c r="F2984" s="16">
        <v>6.76</v>
      </c>
      <c r="G2984" s="16">
        <v>555.70002746582054</v>
      </c>
      <c r="H2984" s="29">
        <v>1.1804462234197182</v>
      </c>
      <c r="I2984" s="26">
        <v>289.39999999999998</v>
      </c>
      <c r="J2984" s="30">
        <v>0.13313609467455623</v>
      </c>
      <c r="K2984" s="31">
        <v>0.2795721606668044</v>
      </c>
      <c r="L2984" s="108">
        <f ca="1">REWS!R2984</f>
        <v>6.7059672628260216</v>
      </c>
      <c r="M2984" s="22">
        <f t="shared" si="782"/>
        <v>6.6770311459985532</v>
      </c>
      <c r="N2984" s="22">
        <f t="shared" ca="1" si="783"/>
        <v>6.6236615795763329</v>
      </c>
      <c r="O2984" s="22">
        <f t="shared" si="784"/>
        <v>0.39000666366732356</v>
      </c>
      <c r="P2984" s="81">
        <f t="shared" ca="1" si="785"/>
        <v>7</v>
      </c>
      <c r="Q2984" s="22">
        <f t="shared" ca="1" si="786"/>
        <v>0.60205920206566665</v>
      </c>
      <c r="R2984" s="3">
        <f ca="1">IF(N2984&gt;'Power Curve'!$C$37,0,INDEX(Ci,$P2984,1)*POWER(1-Q2984,3)+INDEX(Ci,$P2984,2)*3*Q2984*POWER(1-Q2984,2)+INDEX(Ci,$P2984,3)*3*POWER(Q2984,2)*(1-Q2984)+INDEX(Ci,$P2984,4)*POWER(Q2984,3))</f>
        <v>500.87475224604202</v>
      </c>
      <c r="S2984" s="3">
        <f t="shared" si="787"/>
        <v>555.70002746582054</v>
      </c>
      <c r="T2984" s="3">
        <f t="shared" ca="1" si="788"/>
        <v>-54.825275219778518</v>
      </c>
      <c r="U2984" s="3">
        <f t="shared" ca="1" si="796"/>
        <v>54.825275219778518</v>
      </c>
      <c r="W2984" s="34">
        <f t="shared" si="789"/>
        <v>7</v>
      </c>
      <c r="X2984" s="73" t="b">
        <f>COUNTIF('Power Curve'!$D$2:$D$31,W2984)&gt;0</f>
        <v>1</v>
      </c>
      <c r="Y2984" s="73" t="b">
        <f t="shared" si="790"/>
        <v>0</v>
      </c>
      <c r="Z2984" s="73" t="b">
        <f t="shared" si="797"/>
        <v>1</v>
      </c>
      <c r="AA2984" s="34" t="str">
        <f t="shared" si="791"/>
        <v>Inner</v>
      </c>
      <c r="AB2984" s="35" t="str">
        <f t="shared" si="798"/>
        <v>0.3-0.4</v>
      </c>
      <c r="AC2984" s="36" t="str">
        <f t="shared" si="792"/>
        <v>22-23</v>
      </c>
      <c r="AD2984" s="36" t="str">
        <f t="shared" si="793"/>
        <v>Mar</v>
      </c>
      <c r="AE2984" s="35" t="str">
        <f t="shared" si="794"/>
        <v>285-295</v>
      </c>
      <c r="AF2984" s="36" t="str">
        <f t="shared" si="795"/>
        <v>Inner-TI</v>
      </c>
    </row>
    <row r="2985" spans="5:32" x14ac:dyDescent="0.3">
      <c r="E2985" s="12">
        <v>40997.958333333336</v>
      </c>
      <c r="F2985" s="16">
        <v>6.97</v>
      </c>
      <c r="G2985" s="16">
        <v>444.14999389648398</v>
      </c>
      <c r="H2985" s="29">
        <v>1.180402711122998</v>
      </c>
      <c r="I2985" s="26">
        <v>291.2</v>
      </c>
      <c r="J2985" s="30">
        <v>0.11764705882352941</v>
      </c>
      <c r="K2985" s="31">
        <v>0.33200324391519703</v>
      </c>
      <c r="L2985" s="108">
        <f ca="1">REWS!R2985</f>
        <v>6.9526679743315647</v>
      </c>
      <c r="M2985" s="22">
        <f t="shared" si="782"/>
        <v>6.8843691211184668</v>
      </c>
      <c r="N2985" s="22">
        <f t="shared" ca="1" si="783"/>
        <v>6.8672500303984938</v>
      </c>
      <c r="O2985" s="22">
        <f t="shared" si="784"/>
        <v>0.42205141609259728</v>
      </c>
      <c r="P2985" s="81">
        <f t="shared" ca="1" si="785"/>
        <v>7</v>
      </c>
      <c r="Q2985" s="22">
        <f t="shared" ca="1" si="786"/>
        <v>0.84967812790071351</v>
      </c>
      <c r="R2985" s="3">
        <f ca="1">IF(N2985&gt;'Power Curve'!$C$37,0,INDEX(Ci,$P2985,1)*POWER(1-Q2985,3)+INDEX(Ci,$P2985,2)*3*Q2985*POWER(1-Q2985,2)+INDEX(Ci,$P2985,3)*3*POWER(Q2985,2)*(1-Q2985)+INDEX(Ci,$P2985,4)*POWER(Q2985,3))</f>
        <v>562.39177662192355</v>
      </c>
      <c r="S2985" s="3">
        <f t="shared" si="787"/>
        <v>444.14999389648398</v>
      </c>
      <c r="T2985" s="3">
        <f t="shared" ca="1" si="788"/>
        <v>118.24178272543958</v>
      </c>
      <c r="U2985" s="3">
        <f t="shared" ca="1" si="796"/>
        <v>118.24178272543958</v>
      </c>
      <c r="W2985" s="34">
        <f t="shared" si="789"/>
        <v>7</v>
      </c>
      <c r="X2985" s="73" t="b">
        <f>COUNTIF('Power Curve'!$D$2:$D$31,W2985)&gt;0</f>
        <v>1</v>
      </c>
      <c r="Y2985" s="73" t="b">
        <f t="shared" si="790"/>
        <v>0</v>
      </c>
      <c r="Z2985" s="73" t="b">
        <f t="shared" si="797"/>
        <v>1</v>
      </c>
      <c r="AA2985" s="34" t="str">
        <f t="shared" si="791"/>
        <v>Outer</v>
      </c>
      <c r="AB2985" s="35" t="str">
        <f t="shared" si="798"/>
        <v>0.4-0.5</v>
      </c>
      <c r="AC2985" s="36" t="str">
        <f t="shared" si="792"/>
        <v>23-24</v>
      </c>
      <c r="AD2985" s="36" t="str">
        <f t="shared" si="793"/>
        <v>Mar</v>
      </c>
      <c r="AE2985" s="35" t="str">
        <f t="shared" si="794"/>
        <v>285-295</v>
      </c>
      <c r="AF2985" s="36" t="str">
        <f t="shared" si="795"/>
        <v>Inner-TI</v>
      </c>
    </row>
    <row r="2986" spans="5:32" x14ac:dyDescent="0.3">
      <c r="E2986" s="12">
        <v>40997.965277777781</v>
      </c>
      <c r="F2986" s="16">
        <v>6.32</v>
      </c>
      <c r="G2986" s="16">
        <v>378.27999114990212</v>
      </c>
      <c r="H2986" s="29">
        <v>1.1805332576376342</v>
      </c>
      <c r="I2986" s="26">
        <v>291.39999999999998</v>
      </c>
      <c r="J2986" s="30">
        <v>0.14240506329113925</v>
      </c>
      <c r="K2986" s="31">
        <v>0.26455947293807608</v>
      </c>
      <c r="L2986" s="108">
        <f ca="1">REWS!R2986</f>
        <v>6.2781149367327718</v>
      </c>
      <c r="M2986" s="22">
        <f t="shared" si="782"/>
        <v>6.2425848998507965</v>
      </c>
      <c r="N2986" s="22">
        <f t="shared" ca="1" si="783"/>
        <v>6.2012128961354014</v>
      </c>
      <c r="O2986" s="22">
        <f t="shared" si="784"/>
        <v>0.32286159585308072</v>
      </c>
      <c r="P2986" s="81">
        <f t="shared" ca="1" si="785"/>
        <v>7</v>
      </c>
      <c r="Q2986" s="22">
        <f t="shared" ca="1" si="786"/>
        <v>0.17262057777537049</v>
      </c>
      <c r="R2986" s="3">
        <f ca="1">IF(N2986&gt;'Power Curve'!$C$37,0,INDEX(Ci,$P2986,1)*POWER(1-Q2986,3)+INDEX(Ci,$P2986,2)*3*Q2986*POWER(1-Q2986,2)+INDEX(Ci,$P2986,3)*3*POWER(Q2986,2)*(1-Q2986)+INDEX(Ci,$P2986,4)*POWER(Q2986,3))</f>
        <v>403.01911137906853</v>
      </c>
      <c r="S2986" s="3">
        <f t="shared" si="787"/>
        <v>378.27999114990212</v>
      </c>
      <c r="T2986" s="3">
        <f t="shared" ca="1" si="788"/>
        <v>24.739120229166417</v>
      </c>
      <c r="U2986" s="3">
        <f t="shared" ca="1" si="796"/>
        <v>24.739120229166417</v>
      </c>
      <c r="W2986" s="34">
        <f t="shared" si="789"/>
        <v>6</v>
      </c>
      <c r="X2986" s="73" t="b">
        <f>COUNTIF('Power Curve'!$D$2:$D$31,W2986)&gt;0</f>
        <v>1</v>
      </c>
      <c r="Y2986" s="73" t="b">
        <f t="shared" si="790"/>
        <v>0</v>
      </c>
      <c r="Z2986" s="73" t="b">
        <f t="shared" si="797"/>
        <v>1</v>
      </c>
      <c r="AA2986" s="34" t="str">
        <f t="shared" si="791"/>
        <v>Outer</v>
      </c>
      <c r="AB2986" s="35" t="str">
        <f t="shared" si="798"/>
        <v>0.3-0.4</v>
      </c>
      <c r="AC2986" s="36" t="str">
        <f t="shared" si="792"/>
        <v>23-24</v>
      </c>
      <c r="AD2986" s="36" t="str">
        <f t="shared" si="793"/>
        <v>Mar</v>
      </c>
      <c r="AE2986" s="35" t="str">
        <f t="shared" si="794"/>
        <v>285-295</v>
      </c>
      <c r="AF2986" s="36" t="str">
        <f t="shared" si="795"/>
        <v>LWS-HTI</v>
      </c>
    </row>
    <row r="2987" spans="5:32" x14ac:dyDescent="0.3">
      <c r="E2987" s="12">
        <v>40997.972222222219</v>
      </c>
      <c r="F2987" s="16">
        <v>6.42</v>
      </c>
      <c r="G2987" s="16">
        <v>499.20001220703102</v>
      </c>
      <c r="H2987" s="29">
        <v>1.1807073645813058</v>
      </c>
      <c r="I2987" s="26">
        <v>296.2</v>
      </c>
      <c r="J2987" s="30">
        <v>0.16043613707165111</v>
      </c>
      <c r="K2987" s="31">
        <v>0.2402620069163075</v>
      </c>
      <c r="L2987" s="108">
        <f ca="1">REWS!R2987</f>
        <v>6.4036397646257992</v>
      </c>
      <c r="M2987" s="22">
        <f t="shared" si="782"/>
        <v>6.341671706712221</v>
      </c>
      <c r="N2987" s="22">
        <f t="shared" ca="1" si="783"/>
        <v>6.3255110771502707</v>
      </c>
      <c r="O2987" s="22">
        <f t="shared" si="784"/>
        <v>0.33817578126773468</v>
      </c>
      <c r="P2987" s="81">
        <f t="shared" ca="1" si="785"/>
        <v>7</v>
      </c>
      <c r="Q2987" s="22">
        <f t="shared" ca="1" si="786"/>
        <v>0.29897542736806731</v>
      </c>
      <c r="R2987" s="3">
        <f ca="1">IF(N2987&gt;'Power Curve'!$C$37,0,INDEX(Ci,$P2987,1)*POWER(1-Q2987,3)+INDEX(Ci,$P2987,2)*3*Q2987*POWER(1-Q2987,2)+INDEX(Ci,$P2987,3)*3*POWER(Q2987,2)*(1-Q2987)+INDEX(Ci,$P2987,4)*POWER(Q2987,3))</f>
        <v>430.12355103528824</v>
      </c>
      <c r="S2987" s="3">
        <f t="shared" si="787"/>
        <v>499.20001220703102</v>
      </c>
      <c r="T2987" s="3">
        <f t="shared" ca="1" si="788"/>
        <v>-69.076461171742778</v>
      </c>
      <c r="U2987" s="3">
        <f t="shared" ca="1" si="796"/>
        <v>69.076461171742778</v>
      </c>
      <c r="W2987" s="34">
        <f t="shared" si="789"/>
        <v>6</v>
      </c>
      <c r="X2987" s="73" t="b">
        <f>COUNTIF('Power Curve'!$D$2:$D$31,W2987)&gt;0</f>
        <v>1</v>
      </c>
      <c r="Y2987" s="73" t="b">
        <f t="shared" si="790"/>
        <v>0</v>
      </c>
      <c r="Z2987" s="73" t="b">
        <f t="shared" si="797"/>
        <v>1</v>
      </c>
      <c r="AA2987" s="34" t="str">
        <f t="shared" si="791"/>
        <v>Outer</v>
      </c>
      <c r="AB2987" s="35" t="str">
        <f t="shared" si="798"/>
        <v>0.3-0.4</v>
      </c>
      <c r="AC2987" s="36" t="str">
        <f t="shared" si="792"/>
        <v>23-24</v>
      </c>
      <c r="AD2987" s="36" t="str">
        <f t="shared" si="793"/>
        <v>Mar</v>
      </c>
      <c r="AE2987" s="35" t="str">
        <f t="shared" si="794"/>
        <v>295-305</v>
      </c>
      <c r="AF2987" s="36" t="str">
        <f t="shared" si="795"/>
        <v>LWS-HTI</v>
      </c>
    </row>
    <row r="2988" spans="5:32" x14ac:dyDescent="0.3">
      <c r="E2988" s="12">
        <v>40997.979166666664</v>
      </c>
      <c r="F2988" s="16">
        <v>6.75</v>
      </c>
      <c r="G2988" s="16">
        <v>446.36000061035162</v>
      </c>
      <c r="H2988" s="29">
        <v>1.1804297818569858</v>
      </c>
      <c r="I2988" s="26">
        <v>294.7</v>
      </c>
      <c r="J2988" s="30">
        <v>0.15111111111111111</v>
      </c>
      <c r="K2988" s="31">
        <v>0.24405349398253307</v>
      </c>
      <c r="L2988" s="108">
        <f ca="1">REWS!R2988</f>
        <v>6.7824777881835479</v>
      </c>
      <c r="M2988" s="22">
        <f t="shared" si="782"/>
        <v>6.6671229268935246</v>
      </c>
      <c r="N2988" s="22">
        <f t="shared" ca="1" si="783"/>
        <v>6.6992019500362394</v>
      </c>
      <c r="O2988" s="22">
        <f t="shared" si="784"/>
        <v>0.38847531646470723</v>
      </c>
      <c r="P2988" s="81">
        <f t="shared" ca="1" si="785"/>
        <v>7</v>
      </c>
      <c r="Q2988" s="22">
        <f t="shared" ca="1" si="786"/>
        <v>0.67884948225887609</v>
      </c>
      <c r="R2988" s="3">
        <f ca="1">IF(N2988&gt;'Power Curve'!$C$37,0,INDEX(Ci,$P2988,1)*POWER(1-Q2988,3)+INDEX(Ci,$P2988,2)*3*Q2988*POWER(1-Q2988,2)+INDEX(Ci,$P2988,3)*3*POWER(Q2988,2)*(1-Q2988)+INDEX(Ci,$P2988,4)*POWER(Q2988,3))</f>
        <v>519.71883073354275</v>
      </c>
      <c r="S2988" s="3">
        <f t="shared" si="787"/>
        <v>446.36000061035162</v>
      </c>
      <c r="T2988" s="3">
        <f t="shared" ca="1" si="788"/>
        <v>73.358830123191126</v>
      </c>
      <c r="U2988" s="3">
        <f t="shared" ca="1" si="796"/>
        <v>73.358830123191126</v>
      </c>
      <c r="W2988" s="34">
        <f t="shared" si="789"/>
        <v>7</v>
      </c>
      <c r="X2988" s="73" t="b">
        <f>COUNTIF('Power Curve'!$D$2:$D$31,W2988)&gt;0</f>
        <v>1</v>
      </c>
      <c r="Y2988" s="73" t="b">
        <f t="shared" si="790"/>
        <v>0</v>
      </c>
      <c r="Z2988" s="73" t="b">
        <f t="shared" si="797"/>
        <v>1</v>
      </c>
      <c r="AA2988" s="34" t="str">
        <f t="shared" si="791"/>
        <v>Outer</v>
      </c>
      <c r="AB2988" s="35" t="str">
        <f t="shared" si="798"/>
        <v>0.3-0.4</v>
      </c>
      <c r="AC2988" s="36" t="str">
        <f t="shared" si="792"/>
        <v>23-24</v>
      </c>
      <c r="AD2988" s="36" t="str">
        <f t="shared" si="793"/>
        <v>Mar</v>
      </c>
      <c r="AE2988" s="35" t="str">
        <f t="shared" si="794"/>
        <v>285-295</v>
      </c>
      <c r="AF2988" s="36" t="str">
        <f t="shared" si="795"/>
        <v>LWS-HTI</v>
      </c>
    </row>
    <row r="2989" spans="5:32" x14ac:dyDescent="0.3">
      <c r="E2989" s="12">
        <v>40997.986111111109</v>
      </c>
      <c r="F2989" s="16">
        <v>6.89</v>
      </c>
      <c r="G2989" s="16">
        <v>565.49002647399925</v>
      </c>
      <c r="H2989" s="29">
        <v>1.1805603698785472</v>
      </c>
      <c r="I2989" s="26">
        <v>297.7</v>
      </c>
      <c r="J2989" s="30">
        <v>0.14804063860667635</v>
      </c>
      <c r="K2989" s="31">
        <v>0.21387501449572296</v>
      </c>
      <c r="L2989" s="108">
        <f ca="1">REWS!R2989</f>
        <v>6.9703623219995983</v>
      </c>
      <c r="M2989" s="22">
        <f t="shared" si="782"/>
        <v>6.8056549407464635</v>
      </c>
      <c r="N2989" s="22">
        <f t="shared" ca="1" si="783"/>
        <v>6.8850334942684404</v>
      </c>
      <c r="O2989" s="22">
        <f t="shared" si="784"/>
        <v>0.40988588577466889</v>
      </c>
      <c r="P2989" s="81">
        <f t="shared" ca="1" si="785"/>
        <v>7</v>
      </c>
      <c r="Q2989" s="22">
        <f t="shared" ca="1" si="786"/>
        <v>0.86775584138113404</v>
      </c>
      <c r="R2989" s="3">
        <f ca="1">IF(N2989&gt;'Power Curve'!$C$37,0,INDEX(Ci,$P2989,1)*POWER(1-Q2989,3)+INDEX(Ci,$P2989,2)*3*Q2989*POWER(1-Q2989,2)+INDEX(Ci,$P2989,3)*3*POWER(Q2989,2)*(1-Q2989)+INDEX(Ci,$P2989,4)*POWER(Q2989,3))</f>
        <v>566.9457361225451</v>
      </c>
      <c r="S2989" s="3">
        <f t="shared" si="787"/>
        <v>565.49002647399925</v>
      </c>
      <c r="T2989" s="3">
        <f t="shared" ca="1" si="788"/>
        <v>1.4557096485458487</v>
      </c>
      <c r="U2989" s="3">
        <f t="shared" ca="1" si="796"/>
        <v>1.4557096485458487</v>
      </c>
      <c r="W2989" s="34">
        <f t="shared" si="789"/>
        <v>7</v>
      </c>
      <c r="X2989" s="73" t="b">
        <f>COUNTIF('Power Curve'!$D$2:$D$31,W2989)&gt;0</f>
        <v>1</v>
      </c>
      <c r="Y2989" s="73" t="b">
        <f t="shared" si="790"/>
        <v>0</v>
      </c>
      <c r="Z2989" s="73" t="b">
        <f t="shared" si="797"/>
        <v>1</v>
      </c>
      <c r="AA2989" s="34" t="str">
        <f t="shared" si="791"/>
        <v>Outer</v>
      </c>
      <c r="AB2989" s="35" t="str">
        <f t="shared" si="798"/>
        <v>0.4-0.5</v>
      </c>
      <c r="AC2989" s="36" t="str">
        <f t="shared" si="792"/>
        <v>23-24</v>
      </c>
      <c r="AD2989" s="36" t="str">
        <f t="shared" si="793"/>
        <v>Mar</v>
      </c>
      <c r="AE2989" s="35" t="str">
        <f t="shared" si="794"/>
        <v>295-305</v>
      </c>
      <c r="AF2989" s="36" t="str">
        <f t="shared" si="795"/>
        <v>LWS-HTI</v>
      </c>
    </row>
    <row r="2990" spans="5:32" x14ac:dyDescent="0.3">
      <c r="E2990" s="12">
        <v>40997.993055555555</v>
      </c>
      <c r="F2990" s="16">
        <v>7.3</v>
      </c>
      <c r="G2990" s="16">
        <v>735.1400222778318</v>
      </c>
      <c r="H2990" s="29">
        <v>1.180690986796564</v>
      </c>
      <c r="I2990" s="26">
        <v>297.60000000000002</v>
      </c>
      <c r="J2990" s="30">
        <v>0.11369863013698629</v>
      </c>
      <c r="K2990" s="31">
        <v>0.19101610115498791</v>
      </c>
      <c r="L2990" s="108">
        <f ca="1">REWS!R2990</f>
        <v>7.3845654523540887</v>
      </c>
      <c r="M2990" s="22">
        <f t="shared" si="782"/>
        <v>7.2109017767169989</v>
      </c>
      <c r="N2990" s="22">
        <f t="shared" ca="1" si="783"/>
        <v>7.2944350877620643</v>
      </c>
      <c r="O2990" s="22">
        <f t="shared" si="784"/>
        <v>0.47251809061939581</v>
      </c>
      <c r="P2990" s="81">
        <f t="shared" ca="1" si="785"/>
        <v>8</v>
      </c>
      <c r="Q2990" s="22">
        <f t="shared" ca="1" si="786"/>
        <v>0.28112021683075156</v>
      </c>
      <c r="R2990" s="3">
        <f ca="1">IF(N2990&gt;'Power Curve'!$C$37,0,INDEX(Ci,$P2990,1)*POWER(1-Q2990,3)+INDEX(Ci,$P2990,2)*3*Q2990*POWER(1-Q2990,2)+INDEX(Ci,$P2990,3)*3*POWER(Q2990,2)*(1-Q2990)+INDEX(Ci,$P2990,4)*POWER(Q2990,3))</f>
        <v>674.5045745238142</v>
      </c>
      <c r="S2990" s="3">
        <f t="shared" si="787"/>
        <v>735.1400222778318</v>
      </c>
      <c r="T2990" s="3">
        <f t="shared" ca="1" si="788"/>
        <v>-60.635447754017605</v>
      </c>
      <c r="U2990" s="3">
        <f t="shared" ca="1" si="796"/>
        <v>60.635447754017605</v>
      </c>
      <c r="W2990" s="34">
        <f t="shared" si="789"/>
        <v>7</v>
      </c>
      <c r="X2990" s="73" t="b">
        <f>COUNTIF('Power Curve'!$D$2:$D$31,W2990)&gt;0</f>
        <v>1</v>
      </c>
      <c r="Y2990" s="73" t="b">
        <f t="shared" si="790"/>
        <v>0</v>
      </c>
      <c r="Z2990" s="73" t="b">
        <f t="shared" si="797"/>
        <v>1</v>
      </c>
      <c r="AA2990" s="34" t="str">
        <f t="shared" si="791"/>
        <v>Inner</v>
      </c>
      <c r="AB2990" s="35" t="str">
        <f t="shared" si="798"/>
        <v>0.4-0.5</v>
      </c>
      <c r="AC2990" s="36" t="str">
        <f t="shared" si="792"/>
        <v>23-24</v>
      </c>
      <c r="AD2990" s="36" t="str">
        <f t="shared" si="793"/>
        <v>Mar</v>
      </c>
      <c r="AE2990" s="35" t="str">
        <f t="shared" si="794"/>
        <v>295-305</v>
      </c>
      <c r="AF2990" s="36" t="str">
        <f t="shared" si="795"/>
        <v>Inner-TI</v>
      </c>
    </row>
    <row r="2991" spans="5:32" x14ac:dyDescent="0.3">
      <c r="E2991" s="12">
        <v>40998</v>
      </c>
      <c r="F2991" s="16">
        <v>7.55</v>
      </c>
      <c r="G2991" s="16">
        <v>728.07997131347656</v>
      </c>
      <c r="H2991" s="29">
        <v>1.1803697977359557</v>
      </c>
      <c r="I2991" s="26">
        <v>296.89999999999998</v>
      </c>
      <c r="J2991" s="30">
        <v>9.6688741721854307E-2</v>
      </c>
      <c r="K2991" s="31">
        <v>0.14347204433787314</v>
      </c>
      <c r="L2991" s="108">
        <f ca="1">REWS!R2991</f>
        <v>7.578006630313797</v>
      </c>
      <c r="M2991" s="22">
        <f t="shared" si="782"/>
        <v>7.4571741413643196</v>
      </c>
      <c r="N2991" s="22">
        <f t="shared" ca="1" si="783"/>
        <v>7.4848364353196573</v>
      </c>
      <c r="O2991" s="22">
        <f t="shared" si="784"/>
        <v>0.51058027845423859</v>
      </c>
      <c r="P2991" s="81">
        <f t="shared" ca="1" si="785"/>
        <v>8</v>
      </c>
      <c r="Q2991" s="22">
        <f t="shared" ca="1" si="786"/>
        <v>0.47275558664546108</v>
      </c>
      <c r="R2991" s="3">
        <f ca="1">IF(N2991&gt;'Power Curve'!$C$37,0,INDEX(Ci,$P2991,1)*POWER(1-Q2991,3)+INDEX(Ci,$P2991,2)*3*Q2991*POWER(1-Q2991,2)+INDEX(Ci,$P2991,3)*3*POWER(Q2991,2)*(1-Q2991)+INDEX(Ci,$P2991,4)*POWER(Q2991,3))</f>
        <v>727.5950568034873</v>
      </c>
      <c r="S2991" s="3">
        <f t="shared" si="787"/>
        <v>728.07997131347656</v>
      </c>
      <c r="T2991" s="3">
        <f t="shared" ca="1" si="788"/>
        <v>-0.48491450998926666</v>
      </c>
      <c r="U2991" s="3">
        <f t="shared" ca="1" si="796"/>
        <v>0.48491450998926666</v>
      </c>
      <c r="W2991" s="34">
        <f t="shared" si="789"/>
        <v>7</v>
      </c>
      <c r="X2991" s="73" t="b">
        <f>COUNTIF('Power Curve'!$D$2:$D$31,W2991)&gt;0</f>
        <v>1</v>
      </c>
      <c r="Y2991" s="73" t="b">
        <f t="shared" si="790"/>
        <v>0</v>
      </c>
      <c r="Z2991" s="73" t="b">
        <f t="shared" si="797"/>
        <v>1</v>
      </c>
      <c r="AA2991" s="34" t="str">
        <f t="shared" si="791"/>
        <v>Outer</v>
      </c>
      <c r="AB2991" s="35" t="str">
        <f t="shared" si="798"/>
        <v>0.5-0.6</v>
      </c>
      <c r="AC2991" s="36" t="str">
        <f t="shared" si="792"/>
        <v>0-1</v>
      </c>
      <c r="AD2991" s="36" t="str">
        <f t="shared" si="793"/>
        <v>Mar</v>
      </c>
      <c r="AE2991" s="35" t="str">
        <f t="shared" si="794"/>
        <v>295-305</v>
      </c>
      <c r="AF2991" s="36" t="str">
        <f t="shared" si="795"/>
        <v>HWS-LTI</v>
      </c>
    </row>
    <row r="2992" spans="5:32" x14ac:dyDescent="0.3">
      <c r="E2992" s="12">
        <v>40998.006944444445</v>
      </c>
      <c r="F2992" s="16">
        <v>7.55</v>
      </c>
      <c r="G2992" s="16">
        <v>619.83999538421676</v>
      </c>
      <c r="H2992" s="29">
        <v>1.1804133312858562</v>
      </c>
      <c r="I2992" s="26">
        <v>295.89999999999998</v>
      </c>
      <c r="J2992" s="30">
        <v>0.12317880794701988</v>
      </c>
      <c r="K2992" s="31">
        <v>0.17686861729983036</v>
      </c>
      <c r="L2992" s="108">
        <f ca="1">REWS!R2992</f>
        <v>7.503622505305052</v>
      </c>
      <c r="M2992" s="22">
        <f t="shared" si="782"/>
        <v>7.4572658169483308</v>
      </c>
      <c r="N2992" s="22">
        <f t="shared" ca="1" si="783"/>
        <v>7.4114579618669616</v>
      </c>
      <c r="O2992" s="22">
        <f t="shared" si="784"/>
        <v>0.51059444721127112</v>
      </c>
      <c r="P2992" s="81">
        <f t="shared" ca="1" si="785"/>
        <v>8</v>
      </c>
      <c r="Q2992" s="22">
        <f t="shared" ca="1" si="786"/>
        <v>0.39890153531164524</v>
      </c>
      <c r="R2992" s="3">
        <f ca="1">IF(N2992&gt;'Power Curve'!$C$37,0,INDEX(Ci,$P2992,1)*POWER(1-Q2992,3)+INDEX(Ci,$P2992,2)*3*Q2992*POWER(1-Q2992,2)+INDEX(Ci,$P2992,3)*3*POWER(Q2992,2)*(1-Q2992)+INDEX(Ci,$P2992,4)*POWER(Q2992,3))</f>
        <v>706.92423030801979</v>
      </c>
      <c r="S2992" s="3">
        <f t="shared" si="787"/>
        <v>619.83999538421676</v>
      </c>
      <c r="T2992" s="3">
        <f t="shared" ca="1" si="788"/>
        <v>87.084234923803024</v>
      </c>
      <c r="U2992" s="3">
        <f t="shared" ca="1" si="796"/>
        <v>87.084234923803024</v>
      </c>
      <c r="W2992" s="34">
        <f t="shared" si="789"/>
        <v>7</v>
      </c>
      <c r="X2992" s="73" t="b">
        <f>COUNTIF('Power Curve'!$D$2:$D$31,W2992)&gt;0</f>
        <v>1</v>
      </c>
      <c r="Y2992" s="73" t="b">
        <f t="shared" si="790"/>
        <v>0</v>
      </c>
      <c r="Z2992" s="73" t="b">
        <f t="shared" si="797"/>
        <v>1</v>
      </c>
      <c r="AA2992" s="34" t="str">
        <f t="shared" si="791"/>
        <v>Inner</v>
      </c>
      <c r="AB2992" s="35" t="str">
        <f t="shared" si="798"/>
        <v>0.5-0.6</v>
      </c>
      <c r="AC2992" s="36" t="str">
        <f t="shared" si="792"/>
        <v>0-1</v>
      </c>
      <c r="AD2992" s="36" t="str">
        <f t="shared" si="793"/>
        <v>Mar</v>
      </c>
      <c r="AE2992" s="35" t="str">
        <f t="shared" si="794"/>
        <v>295-305</v>
      </c>
      <c r="AF2992" s="36" t="str">
        <f t="shared" si="795"/>
        <v>Inner-TI</v>
      </c>
    </row>
    <row r="2993" spans="5:32" x14ac:dyDescent="0.3">
      <c r="E2993" s="12">
        <v>40998.013888888891</v>
      </c>
      <c r="F2993" s="16">
        <v>7.5</v>
      </c>
      <c r="G2993" s="16">
        <v>716.08997821807884</v>
      </c>
      <c r="H2993" s="29">
        <v>1.1803697977359557</v>
      </c>
      <c r="I2993" s="26">
        <v>296.89999999999998</v>
      </c>
      <c r="J2993" s="30">
        <v>0.14533333333333334</v>
      </c>
      <c r="K2993" s="31">
        <v>0.2876476985928233</v>
      </c>
      <c r="L2993" s="108">
        <f ca="1">REWS!R2993</f>
        <v>7.4927523763772319</v>
      </c>
      <c r="M2993" s="22">
        <f t="shared" si="782"/>
        <v>7.4077888821499869</v>
      </c>
      <c r="N2993" s="22">
        <f t="shared" ca="1" si="783"/>
        <v>7.4006303667240196</v>
      </c>
      <c r="O2993" s="22">
        <f t="shared" si="784"/>
        <v>0.5029476274453436</v>
      </c>
      <c r="P2993" s="81">
        <f t="shared" ca="1" si="785"/>
        <v>8</v>
      </c>
      <c r="Q2993" s="22">
        <f t="shared" ca="1" si="786"/>
        <v>0.38800376475466958</v>
      </c>
      <c r="R2993" s="3">
        <f ca="1">IF(N2993&gt;'Power Curve'!$C$37,0,INDEX(Ci,$P2993,1)*POWER(1-Q2993,3)+INDEX(Ci,$P2993,2)*3*Q2993*POWER(1-Q2993,2)+INDEX(Ci,$P2993,3)*3*POWER(Q2993,2)*(1-Q2993)+INDEX(Ci,$P2993,4)*POWER(Q2993,3))</f>
        <v>703.89551358269637</v>
      </c>
      <c r="S2993" s="3">
        <f t="shared" si="787"/>
        <v>716.08997821807884</v>
      </c>
      <c r="T2993" s="3">
        <f t="shared" ca="1" si="788"/>
        <v>-12.194464635382474</v>
      </c>
      <c r="U2993" s="3">
        <f t="shared" ca="1" si="796"/>
        <v>12.194464635382474</v>
      </c>
      <c r="W2993" s="34">
        <f t="shared" si="789"/>
        <v>7</v>
      </c>
      <c r="X2993" s="73" t="b">
        <f>COUNTIF('Power Curve'!$D$2:$D$31,W2993)&gt;0</f>
        <v>1</v>
      </c>
      <c r="Y2993" s="73" t="b">
        <f t="shared" si="790"/>
        <v>0</v>
      </c>
      <c r="Z2993" s="73" t="b">
        <f t="shared" si="797"/>
        <v>1</v>
      </c>
      <c r="AA2993" s="34" t="str">
        <f t="shared" si="791"/>
        <v>Outer</v>
      </c>
      <c r="AB2993" s="35" t="str">
        <f t="shared" si="798"/>
        <v>0.5-0.6</v>
      </c>
      <c r="AC2993" s="36" t="str">
        <f t="shared" si="792"/>
        <v>0-1</v>
      </c>
      <c r="AD2993" s="36" t="str">
        <f t="shared" si="793"/>
        <v>Mar</v>
      </c>
      <c r="AE2993" s="35" t="str">
        <f t="shared" si="794"/>
        <v>295-305</v>
      </c>
      <c r="AF2993" s="36" t="str">
        <f t="shared" si="795"/>
        <v>HWS-HTI</v>
      </c>
    </row>
    <row r="2994" spans="5:32" x14ac:dyDescent="0.3">
      <c r="E2994" s="12">
        <v>40998.020833333336</v>
      </c>
      <c r="F2994" s="16">
        <v>7</v>
      </c>
      <c r="G2994" s="16">
        <v>490.73001480102585</v>
      </c>
      <c r="H2994" s="29">
        <v>1.1802827402685272</v>
      </c>
      <c r="I2994" s="26">
        <v>296.7</v>
      </c>
      <c r="J2994" s="30">
        <v>0.1142857142857143</v>
      </c>
      <c r="K2994" s="31">
        <v>0.28322199407449888</v>
      </c>
      <c r="L2994" s="108">
        <f ca="1">REWS!R2994</f>
        <v>7.0345972493121858</v>
      </c>
      <c r="M2994" s="22">
        <f t="shared" si="782"/>
        <v>6.913766308084333</v>
      </c>
      <c r="N2994" s="22">
        <f t="shared" ca="1" si="783"/>
        <v>6.9479373504624737</v>
      </c>
      <c r="O2994" s="22">
        <f t="shared" si="784"/>
        <v>0.42659484610234755</v>
      </c>
      <c r="P2994" s="81">
        <f t="shared" ca="1" si="785"/>
        <v>7</v>
      </c>
      <c r="Q2994" s="22">
        <f t="shared" ca="1" si="786"/>
        <v>0.93170052040460982</v>
      </c>
      <c r="R2994" s="3">
        <f ca="1">IF(N2994&gt;'Power Curve'!$C$37,0,INDEX(Ci,$P2994,1)*POWER(1-Q2994,3)+INDEX(Ci,$P2994,2)*3*Q2994*POWER(1-Q2994,2)+INDEX(Ci,$P2994,3)*3*POWER(Q2994,2)*(1-Q2994)+INDEX(Ci,$P2994,4)*POWER(Q2994,3))</f>
        <v>583.07965424873214</v>
      </c>
      <c r="S2994" s="3">
        <f t="shared" si="787"/>
        <v>490.73001480102585</v>
      </c>
      <c r="T2994" s="3">
        <f t="shared" ca="1" si="788"/>
        <v>92.349639447706295</v>
      </c>
      <c r="U2994" s="3">
        <f t="shared" ca="1" si="796"/>
        <v>92.349639447706295</v>
      </c>
      <c r="W2994" s="34">
        <f t="shared" si="789"/>
        <v>7</v>
      </c>
      <c r="X2994" s="73" t="b">
        <f>COUNTIF('Power Curve'!$D$2:$D$31,W2994)&gt;0</f>
        <v>1</v>
      </c>
      <c r="Y2994" s="73" t="b">
        <f t="shared" si="790"/>
        <v>0</v>
      </c>
      <c r="Z2994" s="73" t="b">
        <f t="shared" si="797"/>
        <v>1</v>
      </c>
      <c r="AA2994" s="34" t="str">
        <f t="shared" si="791"/>
        <v>Inner</v>
      </c>
      <c r="AB2994" s="35" t="str">
        <f t="shared" si="798"/>
        <v>0.4-0.5</v>
      </c>
      <c r="AC2994" s="36" t="str">
        <f t="shared" si="792"/>
        <v>0-1</v>
      </c>
      <c r="AD2994" s="36" t="str">
        <f t="shared" si="793"/>
        <v>Mar</v>
      </c>
      <c r="AE2994" s="35" t="str">
        <f t="shared" si="794"/>
        <v>295-305</v>
      </c>
      <c r="AF2994" s="36" t="str">
        <f t="shared" si="795"/>
        <v>Inner-TI</v>
      </c>
    </row>
    <row r="2995" spans="5:32" x14ac:dyDescent="0.3">
      <c r="E2995" s="12">
        <v>40998.027777777781</v>
      </c>
      <c r="F2995" s="16">
        <v>6.9</v>
      </c>
      <c r="G2995" s="16">
        <v>559.48000335693337</v>
      </c>
      <c r="H2995" s="29">
        <v>1.1802827402685272</v>
      </c>
      <c r="I2995" s="26">
        <v>295.5</v>
      </c>
      <c r="J2995" s="30">
        <v>0.10579710144927536</v>
      </c>
      <c r="K2995" s="31">
        <v>0.24456324438188881</v>
      </c>
      <c r="L2995" s="108">
        <f ca="1">REWS!R2995</f>
        <v>6.9216141611312025</v>
      </c>
      <c r="M2995" s="22">
        <f t="shared" si="782"/>
        <v>6.8149982179688431</v>
      </c>
      <c r="N2995" s="22">
        <f t="shared" ca="1" si="783"/>
        <v>6.8363461121126159</v>
      </c>
      <c r="O2995" s="22">
        <f t="shared" si="784"/>
        <v>0.41132991938818664</v>
      </c>
      <c r="P2995" s="81">
        <f t="shared" ca="1" si="785"/>
        <v>7</v>
      </c>
      <c r="Q2995" s="22">
        <f t="shared" ca="1" si="786"/>
        <v>0.81826286570657103</v>
      </c>
      <c r="R2995" s="3">
        <f ca="1">IF(N2995&gt;'Power Curve'!$C$37,0,INDEX(Ci,$P2995,1)*POWER(1-Q2995,3)+INDEX(Ci,$P2995,2)*3*Q2995*POWER(1-Q2995,2)+INDEX(Ci,$P2995,3)*3*POWER(Q2995,2)*(1-Q2995)+INDEX(Ci,$P2995,4)*POWER(Q2995,3))</f>
        <v>554.48993128562381</v>
      </c>
      <c r="S2995" s="3">
        <f t="shared" si="787"/>
        <v>559.48000335693337</v>
      </c>
      <c r="T2995" s="3">
        <f t="shared" ca="1" si="788"/>
        <v>-4.9900720713095552</v>
      </c>
      <c r="U2995" s="3">
        <f t="shared" ca="1" si="796"/>
        <v>4.9900720713095552</v>
      </c>
      <c r="W2995" s="34">
        <f t="shared" si="789"/>
        <v>7</v>
      </c>
      <c r="X2995" s="73" t="b">
        <f>COUNTIF('Power Curve'!$D$2:$D$31,W2995)&gt;0</f>
        <v>1</v>
      </c>
      <c r="Y2995" s="73" t="b">
        <f t="shared" si="790"/>
        <v>0</v>
      </c>
      <c r="Z2995" s="73" t="b">
        <f t="shared" si="797"/>
        <v>1</v>
      </c>
      <c r="AA2995" s="34" t="str">
        <f t="shared" si="791"/>
        <v>Inner</v>
      </c>
      <c r="AB2995" s="35" t="str">
        <f t="shared" si="798"/>
        <v>0.4-0.5</v>
      </c>
      <c r="AC2995" s="36" t="str">
        <f t="shared" si="792"/>
        <v>0-1</v>
      </c>
      <c r="AD2995" s="36" t="str">
        <f t="shared" si="793"/>
        <v>Mar</v>
      </c>
      <c r="AE2995" s="35" t="str">
        <f t="shared" si="794"/>
        <v>295-305</v>
      </c>
      <c r="AF2995" s="36" t="str">
        <f t="shared" si="795"/>
        <v>Inner-TI</v>
      </c>
    </row>
    <row r="2996" spans="5:32" x14ac:dyDescent="0.3">
      <c r="E2996" s="12">
        <v>40998.034722222219</v>
      </c>
      <c r="F2996" s="16">
        <v>6.91</v>
      </c>
      <c r="G2996" s="16">
        <v>650.4500093460083</v>
      </c>
      <c r="H2996" s="29">
        <v>1.1802827402685272</v>
      </c>
      <c r="I2996" s="26">
        <v>295</v>
      </c>
      <c r="J2996" s="30">
        <v>0.11722141823444285</v>
      </c>
      <c r="K2996" s="31">
        <v>0.1986764023252478</v>
      </c>
      <c r="L2996" s="108">
        <f ca="1">REWS!R2996</f>
        <v>6.9227273043378261</v>
      </c>
      <c r="M2996" s="22">
        <f t="shared" si="782"/>
        <v>6.8248750269803917</v>
      </c>
      <c r="N2996" s="22">
        <f t="shared" ca="1" si="783"/>
        <v>6.837445542398048</v>
      </c>
      <c r="O2996" s="22">
        <f t="shared" si="784"/>
        <v>0.41285641205960266</v>
      </c>
      <c r="P2996" s="81">
        <f t="shared" ca="1" si="785"/>
        <v>7</v>
      </c>
      <c r="Q2996" s="22">
        <f t="shared" ca="1" si="786"/>
        <v>0.81938048743859637</v>
      </c>
      <c r="R2996" s="3">
        <f ca="1">IF(N2996&gt;'Power Curve'!$C$37,0,INDEX(Ci,$P2996,1)*POWER(1-Q2996,3)+INDEX(Ci,$P2996,2)*3*Q2996*POWER(1-Q2996,2)+INDEX(Ci,$P2996,3)*3*POWER(Q2996,2)*(1-Q2996)+INDEX(Ci,$P2996,4)*POWER(Q2996,3))</f>
        <v>554.77074380653153</v>
      </c>
      <c r="S2996" s="3">
        <f t="shared" si="787"/>
        <v>650.4500093460083</v>
      </c>
      <c r="T2996" s="3">
        <f t="shared" ca="1" si="788"/>
        <v>-95.679265539476773</v>
      </c>
      <c r="U2996" s="3">
        <f t="shared" ca="1" si="796"/>
        <v>95.679265539476773</v>
      </c>
      <c r="W2996" s="34">
        <f t="shared" si="789"/>
        <v>7</v>
      </c>
      <c r="X2996" s="73" t="b">
        <f>COUNTIF('Power Curve'!$D$2:$D$31,W2996)&gt;0</f>
        <v>1</v>
      </c>
      <c r="Y2996" s="73" t="b">
        <f t="shared" si="790"/>
        <v>0</v>
      </c>
      <c r="Z2996" s="73" t="b">
        <f t="shared" si="797"/>
        <v>1</v>
      </c>
      <c r="AA2996" s="34" t="str">
        <f t="shared" si="791"/>
        <v>Inner</v>
      </c>
      <c r="AB2996" s="35" t="str">
        <f t="shared" si="798"/>
        <v>0.4-0.5</v>
      </c>
      <c r="AC2996" s="36" t="str">
        <f t="shared" si="792"/>
        <v>0-1</v>
      </c>
      <c r="AD2996" s="36" t="str">
        <f t="shared" si="793"/>
        <v>Mar</v>
      </c>
      <c r="AE2996" s="35" t="str">
        <f t="shared" si="794"/>
        <v>295-305</v>
      </c>
      <c r="AF2996" s="36" t="str">
        <f t="shared" si="795"/>
        <v>Inner-TI</v>
      </c>
    </row>
    <row r="2997" spans="5:32" x14ac:dyDescent="0.3">
      <c r="E2997" s="12">
        <v>40998.041666666664</v>
      </c>
      <c r="F2997" s="16">
        <v>7.35</v>
      </c>
      <c r="G2997" s="16">
        <v>557.28001022338867</v>
      </c>
      <c r="H2997" s="29">
        <v>1.1803262673969643</v>
      </c>
      <c r="I2997" s="26">
        <v>295.60000000000002</v>
      </c>
      <c r="J2997" s="30">
        <v>0.10204081632653061</v>
      </c>
      <c r="K2997" s="31">
        <v>0.22729939106918118</v>
      </c>
      <c r="L2997" s="108">
        <f ca="1">REWS!R2997</f>
        <v>7.3261342057445287</v>
      </c>
      <c r="M2997" s="22">
        <f t="shared" si="782"/>
        <v>7.2595438618037269</v>
      </c>
      <c r="N2997" s="22">
        <f t="shared" ca="1" si="783"/>
        <v>7.2359717828657173</v>
      </c>
      <c r="O2997" s="22">
        <f t="shared" si="784"/>
        <v>0.48003588167118849</v>
      </c>
      <c r="P2997" s="81">
        <f t="shared" ca="1" si="785"/>
        <v>8</v>
      </c>
      <c r="Q2997" s="22">
        <f t="shared" ca="1" si="786"/>
        <v>0.22227800169877793</v>
      </c>
      <c r="R2997" s="3">
        <f ca="1">IF(N2997&gt;'Power Curve'!$C$37,0,INDEX(Ci,$P2997,1)*POWER(1-Q2997,3)+INDEX(Ci,$P2997,2)*3*Q2997*POWER(1-Q2997,2)+INDEX(Ci,$P2997,3)*3*POWER(Q2997,2)*(1-Q2997)+INDEX(Ci,$P2997,4)*POWER(Q2997,3))</f>
        <v>658.58325304270284</v>
      </c>
      <c r="S2997" s="3">
        <f t="shared" si="787"/>
        <v>557.28001022338867</v>
      </c>
      <c r="T2997" s="3">
        <f t="shared" ca="1" si="788"/>
        <v>101.30324281931416</v>
      </c>
      <c r="U2997" s="3">
        <f t="shared" ca="1" si="796"/>
        <v>101.30324281931416</v>
      </c>
      <c r="W2997" s="34">
        <f t="shared" si="789"/>
        <v>7</v>
      </c>
      <c r="X2997" s="73" t="b">
        <f>COUNTIF('Power Curve'!$D$2:$D$31,W2997)&gt;0</f>
        <v>1</v>
      </c>
      <c r="Y2997" s="73" t="b">
        <f t="shared" si="790"/>
        <v>0</v>
      </c>
      <c r="Z2997" s="73" t="b">
        <f t="shared" si="797"/>
        <v>1</v>
      </c>
      <c r="AA2997" s="34" t="str">
        <f t="shared" si="791"/>
        <v>Inner</v>
      </c>
      <c r="AB2997" s="35" t="str">
        <f t="shared" si="798"/>
        <v>0.4-0.5</v>
      </c>
      <c r="AC2997" s="36" t="str">
        <f t="shared" si="792"/>
        <v>1-2</v>
      </c>
      <c r="AD2997" s="36" t="str">
        <f t="shared" si="793"/>
        <v>Mar</v>
      </c>
      <c r="AE2997" s="35" t="str">
        <f t="shared" si="794"/>
        <v>295-305</v>
      </c>
      <c r="AF2997" s="36" t="str">
        <f t="shared" si="795"/>
        <v>Inner-TI</v>
      </c>
    </row>
    <row r="2998" spans="5:32" x14ac:dyDescent="0.3">
      <c r="E2998" s="12">
        <v>40998.048611111109</v>
      </c>
      <c r="F2998" s="16">
        <v>6.75</v>
      </c>
      <c r="G2998" s="16">
        <v>651.62001466751144</v>
      </c>
      <c r="H2998" s="29">
        <v>1.1803697977359557</v>
      </c>
      <c r="I2998" s="26">
        <v>294.39999999999998</v>
      </c>
      <c r="J2998" s="30">
        <v>0.12740740740740741</v>
      </c>
      <c r="K2998" s="31">
        <v>0.20689007102837617</v>
      </c>
      <c r="L2998" s="108">
        <f ca="1">REWS!R2998</f>
        <v>6.7499419052024798</v>
      </c>
      <c r="M2998" s="22">
        <f t="shared" si="782"/>
        <v>6.6670099939349878</v>
      </c>
      <c r="N2998" s="22">
        <f t="shared" ca="1" si="783"/>
        <v>6.6669526134022972</v>
      </c>
      <c r="O2998" s="22">
        <f t="shared" si="784"/>
        <v>0.38845786231191698</v>
      </c>
      <c r="P2998" s="81">
        <f t="shared" ca="1" si="785"/>
        <v>7</v>
      </c>
      <c r="Q2998" s="22">
        <f t="shared" ca="1" si="786"/>
        <v>0.64606654009049014</v>
      </c>
      <c r="R2998" s="3">
        <f ca="1">IF(N2998&gt;'Power Curve'!$C$37,0,INDEX(Ci,$P2998,1)*POWER(1-Q2998,3)+INDEX(Ci,$P2998,2)*3*Q2998*POWER(1-Q2998,2)+INDEX(Ci,$P2998,3)*3*POWER(Q2998,2)*(1-Q2998)+INDEX(Ci,$P2998,4)*POWER(Q2998,3))</f>
        <v>511.64104539489017</v>
      </c>
      <c r="S2998" s="3">
        <f t="shared" si="787"/>
        <v>651.62001466751144</v>
      </c>
      <c r="T2998" s="3">
        <f t="shared" ca="1" si="788"/>
        <v>-139.97896927262127</v>
      </c>
      <c r="U2998" s="3">
        <f t="shared" ca="1" si="796"/>
        <v>139.97896927262127</v>
      </c>
      <c r="W2998" s="34">
        <f t="shared" si="789"/>
        <v>7</v>
      </c>
      <c r="X2998" s="73" t="b">
        <f>COUNTIF('Power Curve'!$D$2:$D$31,W2998)&gt;0</f>
        <v>1</v>
      </c>
      <c r="Y2998" s="73" t="b">
        <f t="shared" si="790"/>
        <v>0</v>
      </c>
      <c r="Z2998" s="73" t="b">
        <f t="shared" si="797"/>
        <v>1</v>
      </c>
      <c r="AA2998" s="34" t="str">
        <f t="shared" si="791"/>
        <v>Inner</v>
      </c>
      <c r="AB2998" s="35" t="str">
        <f t="shared" si="798"/>
        <v>0.3-0.4</v>
      </c>
      <c r="AC2998" s="36" t="str">
        <f t="shared" si="792"/>
        <v>1-2</v>
      </c>
      <c r="AD2998" s="36" t="str">
        <f t="shared" si="793"/>
        <v>Mar</v>
      </c>
      <c r="AE2998" s="35" t="str">
        <f t="shared" si="794"/>
        <v>285-295</v>
      </c>
      <c r="AF2998" s="36" t="str">
        <f t="shared" si="795"/>
        <v>Inner-TI</v>
      </c>
    </row>
    <row r="2999" spans="5:32" x14ac:dyDescent="0.3">
      <c r="E2999" s="12">
        <v>40998.055555555555</v>
      </c>
      <c r="F2999" s="16">
        <v>7.34</v>
      </c>
      <c r="G2999" s="16">
        <v>805.50002288818337</v>
      </c>
      <c r="H2999" s="29">
        <v>1.1800921303793839</v>
      </c>
      <c r="I2999" s="26">
        <v>295</v>
      </c>
      <c r="J2999" s="30">
        <v>0.13079019073569481</v>
      </c>
      <c r="K2999" s="31">
        <v>0.26741674351525124</v>
      </c>
      <c r="L2999" s="108">
        <f ca="1">REWS!R2999</f>
        <v>7.3402737008177352</v>
      </c>
      <c r="M2999" s="22">
        <f t="shared" si="782"/>
        <v>7.249187536348451</v>
      </c>
      <c r="N2999" s="22">
        <f t="shared" ca="1" si="783"/>
        <v>7.249457850865701</v>
      </c>
      <c r="O2999" s="22">
        <f t="shared" si="784"/>
        <v>0.47843527818763493</v>
      </c>
      <c r="P2999" s="81">
        <f t="shared" ca="1" si="785"/>
        <v>8</v>
      </c>
      <c r="Q2999" s="22">
        <f t="shared" ca="1" si="786"/>
        <v>0.23585147510994414</v>
      </c>
      <c r="R2999" s="3">
        <f ca="1">IF(N2999&gt;'Power Curve'!$C$37,0,INDEX(Ci,$P2999,1)*POWER(1-Q2999,3)+INDEX(Ci,$P2999,2)*3*Q2999*POWER(1-Q2999,2)+INDEX(Ci,$P2999,3)*3*POWER(Q2999,2)*(1-Q2999)+INDEX(Ci,$P2999,4)*POWER(Q2999,3))</f>
        <v>662.23873033271786</v>
      </c>
      <c r="S2999" s="3">
        <f t="shared" si="787"/>
        <v>805.50002288818337</v>
      </c>
      <c r="T2999" s="3">
        <f t="shared" ca="1" si="788"/>
        <v>-143.2612925554655</v>
      </c>
      <c r="U2999" s="3">
        <f t="shared" ca="1" si="796"/>
        <v>143.2612925554655</v>
      </c>
      <c r="W2999" s="34">
        <f t="shared" si="789"/>
        <v>7</v>
      </c>
      <c r="X2999" s="73" t="b">
        <f>COUNTIF('Power Curve'!$D$2:$D$31,W2999)&gt;0</f>
        <v>1</v>
      </c>
      <c r="Y2999" s="73" t="b">
        <f t="shared" si="790"/>
        <v>0</v>
      </c>
      <c r="Z2999" s="73" t="b">
        <f t="shared" si="797"/>
        <v>1</v>
      </c>
      <c r="AA2999" s="34" t="str">
        <f t="shared" si="791"/>
        <v>Inner</v>
      </c>
      <c r="AB2999" s="35" t="str">
        <f t="shared" si="798"/>
        <v>0.4-0.5</v>
      </c>
      <c r="AC2999" s="36" t="str">
        <f t="shared" si="792"/>
        <v>1-2</v>
      </c>
      <c r="AD2999" s="36" t="str">
        <f t="shared" si="793"/>
        <v>Mar</v>
      </c>
      <c r="AE2999" s="35" t="str">
        <f t="shared" si="794"/>
        <v>295-305</v>
      </c>
      <c r="AF2999" s="36" t="str">
        <f t="shared" si="795"/>
        <v>Inner-TI</v>
      </c>
    </row>
    <row r="3000" spans="5:32" x14ac:dyDescent="0.3">
      <c r="E3000" s="12">
        <v>40998.0625</v>
      </c>
      <c r="F3000" s="16">
        <v>7.96</v>
      </c>
      <c r="G3000" s="16">
        <v>715.2799711227417</v>
      </c>
      <c r="H3000" s="29">
        <v>1.1800921303793839</v>
      </c>
      <c r="I3000" s="26">
        <v>295.10000000000002</v>
      </c>
      <c r="J3000" s="30">
        <v>0.12060301507537688</v>
      </c>
      <c r="K3000" s="31">
        <v>0.19639945577037543</v>
      </c>
      <c r="L3000" s="108">
        <f ca="1">REWS!R3000</f>
        <v>7.9535007613425144</v>
      </c>
      <c r="M3000" s="22">
        <f t="shared" si="782"/>
        <v>7.8615167287920533</v>
      </c>
      <c r="N3000" s="22">
        <f t="shared" ca="1" si="783"/>
        <v>7.8550979004716721</v>
      </c>
      <c r="O3000" s="22">
        <f t="shared" si="784"/>
        <v>0.5730727287717583</v>
      </c>
      <c r="P3000" s="81">
        <f t="shared" ca="1" si="785"/>
        <v>8</v>
      </c>
      <c r="Q3000" s="22">
        <f t="shared" ca="1" si="786"/>
        <v>0.84541677687721539</v>
      </c>
      <c r="R3000" s="3">
        <f ca="1">IF(N3000&gt;'Power Curve'!$C$37,0,INDEX(Ci,$P3000,1)*POWER(1-Q3000,3)+INDEX(Ci,$P3000,2)*3*Q3000*POWER(1-Q3000,2)+INDEX(Ci,$P3000,3)*3*POWER(Q3000,2)*(1-Q3000)+INDEX(Ci,$P3000,4)*POWER(Q3000,3))</f>
        <v>835.06304479876621</v>
      </c>
      <c r="S3000" s="3">
        <f t="shared" si="787"/>
        <v>715.2799711227417</v>
      </c>
      <c r="T3000" s="3">
        <f t="shared" ca="1" si="788"/>
        <v>119.78307367602451</v>
      </c>
      <c r="U3000" s="3">
        <f t="shared" ca="1" si="796"/>
        <v>119.78307367602451</v>
      </c>
      <c r="W3000" s="34">
        <f t="shared" si="789"/>
        <v>8</v>
      </c>
      <c r="X3000" s="73" t="b">
        <f>COUNTIF('Power Curve'!$D$2:$D$31,W3000)&gt;0</f>
        <v>1</v>
      </c>
      <c r="Y3000" s="73" t="b">
        <f t="shared" si="790"/>
        <v>0</v>
      </c>
      <c r="Z3000" s="73" t="b">
        <f t="shared" si="797"/>
        <v>1</v>
      </c>
      <c r="AA3000" s="34" t="str">
        <f t="shared" si="791"/>
        <v>Inner</v>
      </c>
      <c r="AB3000" s="35" t="str">
        <f t="shared" si="798"/>
        <v>0.5-0.6</v>
      </c>
      <c r="AC3000" s="36" t="str">
        <f t="shared" si="792"/>
        <v>1-2</v>
      </c>
      <c r="AD3000" s="36" t="str">
        <f t="shared" si="793"/>
        <v>Mar</v>
      </c>
      <c r="AE3000" s="35" t="str">
        <f t="shared" si="794"/>
        <v>295-305</v>
      </c>
      <c r="AF3000" s="36" t="str">
        <f t="shared" si="795"/>
        <v>Inner-TI</v>
      </c>
    </row>
    <row r="3001" spans="5:32" x14ac:dyDescent="0.3">
      <c r="E3001" s="12">
        <v>40998.069444444445</v>
      </c>
      <c r="F3001" s="16">
        <v>7.91</v>
      </c>
      <c r="G3001" s="16">
        <v>767.01001739501976</v>
      </c>
      <c r="H3001" s="29">
        <v>1.1801356552938116</v>
      </c>
      <c r="I3001" s="26">
        <v>297.8</v>
      </c>
      <c r="J3001" s="30">
        <v>0.12768647281921619</v>
      </c>
      <c r="K3001" s="31">
        <v>0.20302049544452291</v>
      </c>
      <c r="L3001" s="108">
        <f ca="1">REWS!R3001</f>
        <v>7.8785182169400709</v>
      </c>
      <c r="M3001" s="22">
        <f t="shared" si="782"/>
        <v>7.8122313851850738</v>
      </c>
      <c r="N3001" s="22">
        <f t="shared" ca="1" si="783"/>
        <v>7.7811387210027263</v>
      </c>
      <c r="O3001" s="22">
        <f t="shared" si="784"/>
        <v>0.56545552004206556</v>
      </c>
      <c r="P3001" s="81">
        <f t="shared" ca="1" si="785"/>
        <v>8</v>
      </c>
      <c r="Q3001" s="22">
        <f t="shared" ca="1" si="786"/>
        <v>0.77097825587653412</v>
      </c>
      <c r="R3001" s="3">
        <f ca="1">IF(N3001&gt;'Power Curve'!$C$37,0,INDEX(Ci,$P3001,1)*POWER(1-Q3001,3)+INDEX(Ci,$P3001,2)*3*Q3001*POWER(1-Q3001,2)+INDEX(Ci,$P3001,3)*3*POWER(Q3001,2)*(1-Q3001)+INDEX(Ci,$P3001,4)*POWER(Q3001,3))</f>
        <v>813.24986359147488</v>
      </c>
      <c r="S3001" s="3">
        <f t="shared" si="787"/>
        <v>767.01001739501976</v>
      </c>
      <c r="T3001" s="3">
        <f t="shared" ca="1" si="788"/>
        <v>46.239846196455119</v>
      </c>
      <c r="U3001" s="3">
        <f t="shared" ca="1" si="796"/>
        <v>46.239846196455119</v>
      </c>
      <c r="W3001" s="34">
        <f t="shared" si="789"/>
        <v>8</v>
      </c>
      <c r="X3001" s="73" t="b">
        <f>COUNTIF('Power Curve'!$D$2:$D$31,W3001)&gt;0</f>
        <v>1</v>
      </c>
      <c r="Y3001" s="73" t="b">
        <f t="shared" si="790"/>
        <v>0</v>
      </c>
      <c r="Z3001" s="73" t="b">
        <f t="shared" si="797"/>
        <v>1</v>
      </c>
      <c r="AA3001" s="34" t="str">
        <f t="shared" si="791"/>
        <v>Inner</v>
      </c>
      <c r="AB3001" s="35" t="str">
        <f t="shared" si="798"/>
        <v>0.5-0.6</v>
      </c>
      <c r="AC3001" s="36" t="str">
        <f t="shared" si="792"/>
        <v>1-2</v>
      </c>
      <c r="AD3001" s="36" t="str">
        <f t="shared" si="793"/>
        <v>Mar</v>
      </c>
      <c r="AE3001" s="35" t="str">
        <f t="shared" si="794"/>
        <v>295-305</v>
      </c>
      <c r="AF3001" s="36" t="str">
        <f t="shared" si="795"/>
        <v>Inner-TI</v>
      </c>
    </row>
    <row r="3002" spans="5:32" x14ac:dyDescent="0.3">
      <c r="E3002" s="12">
        <v>40998.076388888891</v>
      </c>
      <c r="F3002" s="16">
        <v>7.54</v>
      </c>
      <c r="G3002" s="16">
        <v>770.97002410888717</v>
      </c>
      <c r="H3002" s="29">
        <v>1.1802662493029912</v>
      </c>
      <c r="I3002" s="26">
        <v>295.39999999999998</v>
      </c>
      <c r="J3002" s="30">
        <v>0.1286472148541114</v>
      </c>
      <c r="K3002" s="31">
        <v>0.21300865171695288</v>
      </c>
      <c r="L3002" s="108">
        <f ca="1">REWS!R3002</f>
        <v>7.5621473709406466</v>
      </c>
      <c r="M3002" s="22">
        <f t="shared" si="782"/>
        <v>7.4470793107383377</v>
      </c>
      <c r="N3002" s="22">
        <f t="shared" ca="1" si="783"/>
        <v>7.4689537441493901</v>
      </c>
      <c r="O3002" s="22">
        <f t="shared" si="784"/>
        <v>0.50902008983950187</v>
      </c>
      <c r="P3002" s="81">
        <f t="shared" ca="1" si="785"/>
        <v>8</v>
      </c>
      <c r="Q3002" s="22">
        <f t="shared" ca="1" si="786"/>
        <v>0.45676995715748531</v>
      </c>
      <c r="R3002" s="3">
        <f ca="1">IF(N3002&gt;'Power Curve'!$C$37,0,INDEX(Ci,$P3002,1)*POWER(1-Q3002,3)+INDEX(Ci,$P3002,2)*3*Q3002*POWER(1-Q3002,2)+INDEX(Ci,$P3002,3)*3*POWER(Q3002,2)*(1-Q3002)+INDEX(Ci,$P3002,4)*POWER(Q3002,3))</f>
        <v>723.09999407953433</v>
      </c>
      <c r="S3002" s="3">
        <f t="shared" si="787"/>
        <v>770.97002410888717</v>
      </c>
      <c r="T3002" s="3">
        <f t="shared" ca="1" si="788"/>
        <v>-47.870030029352847</v>
      </c>
      <c r="U3002" s="3">
        <f t="shared" ca="1" si="796"/>
        <v>47.870030029352847</v>
      </c>
      <c r="W3002" s="34">
        <f t="shared" si="789"/>
        <v>7</v>
      </c>
      <c r="X3002" s="73" t="b">
        <f>COUNTIF('Power Curve'!$D$2:$D$31,W3002)&gt;0</f>
        <v>1</v>
      </c>
      <c r="Y3002" s="73" t="b">
        <f t="shared" si="790"/>
        <v>0</v>
      </c>
      <c r="Z3002" s="73" t="b">
        <f t="shared" si="797"/>
        <v>1</v>
      </c>
      <c r="AA3002" s="34" t="str">
        <f t="shared" si="791"/>
        <v>Inner</v>
      </c>
      <c r="AB3002" s="35" t="str">
        <f t="shared" si="798"/>
        <v>0.5-0.6</v>
      </c>
      <c r="AC3002" s="36" t="str">
        <f t="shared" si="792"/>
        <v>1-2</v>
      </c>
      <c r="AD3002" s="36" t="str">
        <f t="shared" si="793"/>
        <v>Mar</v>
      </c>
      <c r="AE3002" s="35" t="str">
        <f t="shared" si="794"/>
        <v>295-305</v>
      </c>
      <c r="AF3002" s="36" t="str">
        <f t="shared" si="795"/>
        <v>Inner-TI</v>
      </c>
    </row>
    <row r="3003" spans="5:32" x14ac:dyDescent="0.3">
      <c r="E3003" s="12">
        <v>40998.083333333336</v>
      </c>
      <c r="F3003" s="16">
        <v>7.6</v>
      </c>
      <c r="G3003" s="16">
        <v>716.71998786926292</v>
      </c>
      <c r="H3003" s="29">
        <v>1.1803533280342455</v>
      </c>
      <c r="I3003" s="26">
        <v>297.10000000000002</v>
      </c>
      <c r="J3003" s="30">
        <v>0.12368421052631579</v>
      </c>
      <c r="K3003" s="31">
        <v>0.20020811360941956</v>
      </c>
      <c r="L3003" s="108">
        <f ca="1">REWS!R3003</f>
        <v>7.5739512703156997</v>
      </c>
      <c r="M3003" s="22">
        <f t="shared" si="782"/>
        <v>7.5065244874044241</v>
      </c>
      <c r="N3003" s="22">
        <f t="shared" ca="1" si="783"/>
        <v>7.4807961417148219</v>
      </c>
      <c r="O3003" s="22">
        <f t="shared" si="784"/>
        <v>0.51820753351951132</v>
      </c>
      <c r="P3003" s="81">
        <f t="shared" ca="1" si="785"/>
        <v>8</v>
      </c>
      <c r="Q3003" s="22">
        <f t="shared" ca="1" si="786"/>
        <v>0.46868910723733381</v>
      </c>
      <c r="R3003" s="3">
        <f ca="1">IF(N3003&gt;'Power Curve'!$C$37,0,INDEX(Ci,$P3003,1)*POWER(1-Q3003,3)+INDEX(Ci,$P3003,2)*3*Q3003*POWER(1-Q3003,2)+INDEX(Ci,$P3003,3)*3*POWER(Q3003,2)*(1-Q3003)+INDEX(Ci,$P3003,4)*POWER(Q3003,3))</f>
        <v>726.45052398805024</v>
      </c>
      <c r="S3003" s="3">
        <f t="shared" si="787"/>
        <v>716.71998786926292</v>
      </c>
      <c r="T3003" s="3">
        <f t="shared" ca="1" si="788"/>
        <v>9.7305361187873132</v>
      </c>
      <c r="U3003" s="3">
        <f t="shared" ca="1" si="796"/>
        <v>9.7305361187873132</v>
      </c>
      <c r="W3003" s="34">
        <f t="shared" si="789"/>
        <v>8</v>
      </c>
      <c r="X3003" s="73" t="b">
        <f>COUNTIF('Power Curve'!$D$2:$D$31,W3003)&gt;0</f>
        <v>1</v>
      </c>
      <c r="Y3003" s="73" t="b">
        <f t="shared" si="790"/>
        <v>0</v>
      </c>
      <c r="Z3003" s="73" t="b">
        <f t="shared" si="797"/>
        <v>1</v>
      </c>
      <c r="AA3003" s="34" t="str">
        <f t="shared" si="791"/>
        <v>Inner</v>
      </c>
      <c r="AB3003" s="35" t="str">
        <f t="shared" si="798"/>
        <v>0.5-0.6</v>
      </c>
      <c r="AC3003" s="36" t="str">
        <f t="shared" si="792"/>
        <v>2-3</v>
      </c>
      <c r="AD3003" s="36" t="str">
        <f t="shared" si="793"/>
        <v>Mar</v>
      </c>
      <c r="AE3003" s="35" t="str">
        <f t="shared" si="794"/>
        <v>295-305</v>
      </c>
      <c r="AF3003" s="36" t="str">
        <f t="shared" si="795"/>
        <v>Inner-TI</v>
      </c>
    </row>
    <row r="3004" spans="5:32" x14ac:dyDescent="0.3">
      <c r="E3004" s="12">
        <v>40998.090277777781</v>
      </c>
      <c r="F3004" s="16">
        <v>7.5</v>
      </c>
      <c r="G3004" s="16">
        <v>916.80000305175827</v>
      </c>
      <c r="H3004" s="29">
        <v>1.180440419615592</v>
      </c>
      <c r="I3004" s="26">
        <v>296</v>
      </c>
      <c r="J3004" s="30">
        <v>0.15733333333333333</v>
      </c>
      <c r="K3004" s="31">
        <v>0.1727471916939419</v>
      </c>
      <c r="L3004" s="108">
        <f ca="1">REWS!R3004</f>
        <v>7.5515098673395498</v>
      </c>
      <c r="M3004" s="22">
        <f t="shared" si="782"/>
        <v>7.4079366159485271</v>
      </c>
      <c r="N3004" s="22">
        <f t="shared" ca="1" si="783"/>
        <v>7.4588141935948338</v>
      </c>
      <c r="O3004" s="22">
        <f t="shared" si="784"/>
        <v>0.50297046018013969</v>
      </c>
      <c r="P3004" s="81">
        <f t="shared" ca="1" si="785"/>
        <v>8</v>
      </c>
      <c r="Q3004" s="22">
        <f t="shared" ca="1" si="786"/>
        <v>0.44656469051834252</v>
      </c>
      <c r="R3004" s="3">
        <f ca="1">IF(N3004&gt;'Power Curve'!$C$37,0,INDEX(Ci,$P3004,1)*POWER(1-Q3004,3)+INDEX(Ci,$P3004,2)*3*Q3004*POWER(1-Q3004,2)+INDEX(Ci,$P3004,3)*3*POWER(Q3004,2)*(1-Q3004)+INDEX(Ci,$P3004,4)*POWER(Q3004,3))</f>
        <v>720.23625232912036</v>
      </c>
      <c r="S3004" s="3">
        <f t="shared" si="787"/>
        <v>916.80000305175827</v>
      </c>
      <c r="T3004" s="3">
        <f t="shared" ca="1" si="788"/>
        <v>-196.56375072263791</v>
      </c>
      <c r="U3004" s="3">
        <f t="shared" ca="1" si="796"/>
        <v>196.56375072263791</v>
      </c>
      <c r="W3004" s="34">
        <f t="shared" si="789"/>
        <v>7</v>
      </c>
      <c r="X3004" s="73" t="b">
        <f>COUNTIF('Power Curve'!$D$2:$D$31,W3004)&gt;0</f>
        <v>1</v>
      </c>
      <c r="Y3004" s="73" t="b">
        <f t="shared" si="790"/>
        <v>0</v>
      </c>
      <c r="Z3004" s="73" t="b">
        <f t="shared" si="797"/>
        <v>1</v>
      </c>
      <c r="AA3004" s="34" t="str">
        <f t="shared" si="791"/>
        <v>Outer</v>
      </c>
      <c r="AB3004" s="35" t="str">
        <f t="shared" si="798"/>
        <v>0.5-0.6</v>
      </c>
      <c r="AC3004" s="36" t="str">
        <f t="shared" si="792"/>
        <v>2-3</v>
      </c>
      <c r="AD3004" s="36" t="str">
        <f t="shared" si="793"/>
        <v>Mar</v>
      </c>
      <c r="AE3004" s="35" t="str">
        <f t="shared" si="794"/>
        <v>295-305</v>
      </c>
      <c r="AF3004" s="36" t="str">
        <f t="shared" si="795"/>
        <v>HWS-HTI</v>
      </c>
    </row>
    <row r="3005" spans="5:32" x14ac:dyDescent="0.3">
      <c r="E3005" s="12">
        <v>40998.097222222219</v>
      </c>
      <c r="F3005" s="16">
        <v>8.74</v>
      </c>
      <c r="G3005" s="16">
        <v>820.09000396728493</v>
      </c>
      <c r="H3005" s="29">
        <v>1.180571081087757</v>
      </c>
      <c r="I3005" s="26">
        <v>296.2</v>
      </c>
      <c r="J3005" s="30">
        <v>0.13501144164759724</v>
      </c>
      <c r="K3005" s="31">
        <v>0.18957286992276623</v>
      </c>
      <c r="L3005" s="108">
        <f ca="1">REWS!R3005</f>
        <v>8.6486953247168934</v>
      </c>
      <c r="M3005" s="22">
        <f t="shared" si="782"/>
        <v>8.6330339728565395</v>
      </c>
      <c r="N3005" s="22">
        <f t="shared" ca="1" si="783"/>
        <v>8.5428467459000519</v>
      </c>
      <c r="O3005" s="22">
        <f t="shared" si="784"/>
        <v>0.69231320588926359</v>
      </c>
      <c r="P3005" s="81">
        <f t="shared" ca="1" si="785"/>
        <v>9</v>
      </c>
      <c r="Q3005" s="22">
        <f t="shared" ca="1" si="786"/>
        <v>0.53391980484360735</v>
      </c>
      <c r="R3005" s="3">
        <f ca="1">IF(N3005&gt;'Power Curve'!$C$37,0,INDEX(Ci,$P3005,1)*POWER(1-Q3005,3)+INDEX(Ci,$P3005,2)*3*Q3005*POWER(1-Q3005,2)+INDEX(Ci,$P3005,3)*3*POWER(Q3005,2)*(1-Q3005)+INDEX(Ci,$P3005,4)*POWER(Q3005,3))</f>
        <v>1046.6144229351703</v>
      </c>
      <c r="S3005" s="3">
        <f t="shared" si="787"/>
        <v>820.09000396728493</v>
      </c>
      <c r="T3005" s="3">
        <f t="shared" ca="1" si="788"/>
        <v>226.52441896788537</v>
      </c>
      <c r="U3005" s="3">
        <f t="shared" ca="1" si="796"/>
        <v>226.52441896788537</v>
      </c>
      <c r="W3005" s="34">
        <f t="shared" si="789"/>
        <v>9</v>
      </c>
      <c r="X3005" s="73" t="b">
        <f>COUNTIF('Power Curve'!$D$2:$D$31,W3005)&gt;0</f>
        <v>1</v>
      </c>
      <c r="Y3005" s="73" t="b">
        <f t="shared" si="790"/>
        <v>0</v>
      </c>
      <c r="Z3005" s="73" t="b">
        <f t="shared" si="797"/>
        <v>1</v>
      </c>
      <c r="AA3005" s="34" t="str">
        <f t="shared" si="791"/>
        <v>Inner</v>
      </c>
      <c r="AB3005" s="35" t="str">
        <f t="shared" si="798"/>
        <v>0.6-0.7</v>
      </c>
      <c r="AC3005" s="36" t="str">
        <f t="shared" si="792"/>
        <v>2-3</v>
      </c>
      <c r="AD3005" s="36" t="str">
        <f t="shared" si="793"/>
        <v>Mar</v>
      </c>
      <c r="AE3005" s="35" t="str">
        <f t="shared" si="794"/>
        <v>295-305</v>
      </c>
      <c r="AF3005" s="36" t="str">
        <f t="shared" si="795"/>
        <v>Inner-TI</v>
      </c>
    </row>
    <row r="3006" spans="5:32" x14ac:dyDescent="0.3">
      <c r="E3006" s="12">
        <v>40998.104166666664</v>
      </c>
      <c r="F3006" s="16">
        <v>7.99</v>
      </c>
      <c r="G3006" s="16">
        <v>905.06002044677712</v>
      </c>
      <c r="H3006" s="29">
        <v>1.1807017725273834</v>
      </c>
      <c r="I3006" s="26">
        <v>295</v>
      </c>
      <c r="J3006" s="30">
        <v>0.14893617021276595</v>
      </c>
      <c r="K3006" s="31">
        <v>0.22701790347249109</v>
      </c>
      <c r="L3006" s="108">
        <f ca="1">REWS!R3006</f>
        <v>7.9575565425546326</v>
      </c>
      <c r="M3006" s="22">
        <f t="shared" si="782"/>
        <v>7.8925041966246514</v>
      </c>
      <c r="N3006" s="22">
        <f t="shared" ca="1" si="783"/>
        <v>7.8604566216508625</v>
      </c>
      <c r="O3006" s="22">
        <f t="shared" si="784"/>
        <v>0.57786194181585904</v>
      </c>
      <c r="P3006" s="81">
        <f t="shared" ca="1" si="785"/>
        <v>8</v>
      </c>
      <c r="Q3006" s="22">
        <f t="shared" ca="1" si="786"/>
        <v>0.85081022880432133</v>
      </c>
      <c r="R3006" s="3">
        <f ca="1">IF(N3006&gt;'Power Curve'!$C$37,0,INDEX(Ci,$P3006,1)*POWER(1-Q3006,3)+INDEX(Ci,$P3006,2)*3*Q3006*POWER(1-Q3006,2)+INDEX(Ci,$P3006,3)*3*POWER(Q3006,2)*(1-Q3006)+INDEX(Ci,$P3006,4)*POWER(Q3006,3))</f>
        <v>836.64875426010099</v>
      </c>
      <c r="S3006" s="3">
        <f t="shared" si="787"/>
        <v>905.06002044677712</v>
      </c>
      <c r="T3006" s="3">
        <f t="shared" ca="1" si="788"/>
        <v>-68.41126618667613</v>
      </c>
      <c r="U3006" s="3">
        <f t="shared" ca="1" si="796"/>
        <v>68.41126618667613</v>
      </c>
      <c r="W3006" s="34">
        <f t="shared" si="789"/>
        <v>8</v>
      </c>
      <c r="X3006" s="73" t="b">
        <f>COUNTIF('Power Curve'!$D$2:$D$31,W3006)&gt;0</f>
        <v>1</v>
      </c>
      <c r="Y3006" s="73" t="b">
        <f t="shared" si="790"/>
        <v>0</v>
      </c>
      <c r="Z3006" s="73" t="b">
        <f t="shared" si="797"/>
        <v>1</v>
      </c>
      <c r="AA3006" s="34" t="str">
        <f t="shared" si="791"/>
        <v>Outer</v>
      </c>
      <c r="AB3006" s="35" t="str">
        <f t="shared" si="798"/>
        <v>0.5-0.6</v>
      </c>
      <c r="AC3006" s="36" t="str">
        <f t="shared" si="792"/>
        <v>2-3</v>
      </c>
      <c r="AD3006" s="36" t="str">
        <f t="shared" si="793"/>
        <v>Mar</v>
      </c>
      <c r="AE3006" s="35" t="str">
        <f t="shared" si="794"/>
        <v>295-305</v>
      </c>
      <c r="AF3006" s="36" t="str">
        <f t="shared" si="795"/>
        <v>HWS-HTI</v>
      </c>
    </row>
    <row r="3007" spans="5:32" x14ac:dyDescent="0.3">
      <c r="E3007" s="12">
        <v>40998.111111111109</v>
      </c>
      <c r="F3007" s="16">
        <v>7.8</v>
      </c>
      <c r="G3007" s="16">
        <v>775.24998855590843</v>
      </c>
      <c r="H3007" s="29">
        <v>1.1807453424246821</v>
      </c>
      <c r="I3007" s="26">
        <v>294.8</v>
      </c>
      <c r="J3007" s="30">
        <v>0.15128205128205127</v>
      </c>
      <c r="K3007" s="31">
        <v>0.20034931305516124</v>
      </c>
      <c r="L3007" s="108">
        <f ca="1">REWS!R3007</f>
        <v>7.7965842016514904</v>
      </c>
      <c r="M3007" s="22">
        <f t="shared" si="782"/>
        <v>7.7049173924910308</v>
      </c>
      <c r="N3007" s="22">
        <f t="shared" ca="1" si="783"/>
        <v>7.7015432329904323</v>
      </c>
      <c r="O3007" s="22">
        <f t="shared" si="784"/>
        <v>0.54886979653599111</v>
      </c>
      <c r="P3007" s="81">
        <f t="shared" ca="1" si="785"/>
        <v>8</v>
      </c>
      <c r="Q3007" s="22">
        <f t="shared" ca="1" si="786"/>
        <v>0.6908668964955067</v>
      </c>
      <c r="R3007" s="3">
        <f ca="1">IF(N3007&gt;'Power Curve'!$C$37,0,INDEX(Ci,$P3007,1)*POWER(1-Q3007,3)+INDEX(Ci,$P3007,2)*3*Q3007*POWER(1-Q3007,2)+INDEX(Ci,$P3007,3)*3*POWER(Q3007,2)*(1-Q3007)+INDEX(Ci,$P3007,4)*POWER(Q3007,3))</f>
        <v>789.9429325853298</v>
      </c>
      <c r="S3007" s="3">
        <f t="shared" si="787"/>
        <v>775.24998855590843</v>
      </c>
      <c r="T3007" s="3">
        <f t="shared" ca="1" si="788"/>
        <v>14.692944029421369</v>
      </c>
      <c r="U3007" s="3">
        <f t="shared" ca="1" si="796"/>
        <v>14.692944029421369</v>
      </c>
      <c r="W3007" s="34">
        <f t="shared" si="789"/>
        <v>8</v>
      </c>
      <c r="X3007" s="73" t="b">
        <f>COUNTIF('Power Curve'!$D$2:$D$31,W3007)&gt;0</f>
        <v>1</v>
      </c>
      <c r="Y3007" s="73" t="b">
        <f t="shared" si="790"/>
        <v>0</v>
      </c>
      <c r="Z3007" s="73" t="b">
        <f t="shared" si="797"/>
        <v>1</v>
      </c>
      <c r="AA3007" s="34" t="str">
        <f t="shared" si="791"/>
        <v>Outer</v>
      </c>
      <c r="AB3007" s="35" t="str">
        <f t="shared" si="798"/>
        <v>0.5-0.6</v>
      </c>
      <c r="AC3007" s="36" t="str">
        <f t="shared" si="792"/>
        <v>2-3</v>
      </c>
      <c r="AD3007" s="36" t="str">
        <f t="shared" si="793"/>
        <v>Mar</v>
      </c>
      <c r="AE3007" s="35" t="str">
        <f t="shared" si="794"/>
        <v>285-295</v>
      </c>
      <c r="AF3007" s="36" t="str">
        <f t="shared" si="795"/>
        <v>HWS-HTI</v>
      </c>
    </row>
    <row r="3008" spans="5:32" x14ac:dyDescent="0.3">
      <c r="E3008" s="12">
        <v>40998.256944444445</v>
      </c>
      <c r="F3008" s="16">
        <v>9.08</v>
      </c>
      <c r="G3008" s="16">
        <v>1283.059989929204</v>
      </c>
      <c r="H3008" s="29">
        <v>1.1782764062709163</v>
      </c>
      <c r="I3008" s="26">
        <v>295.7</v>
      </c>
      <c r="J3008" s="30">
        <v>0.17180616740088106</v>
      </c>
      <c r="K3008" s="31">
        <v>0.15961616048086</v>
      </c>
      <c r="L3008" s="108">
        <f ca="1">REWS!R3008</f>
        <v>8.9970631112007009</v>
      </c>
      <c r="M3008" s="22">
        <f t="shared" si="782"/>
        <v>8.9630581244093044</v>
      </c>
      <c r="N3008" s="22">
        <f t="shared" ca="1" si="783"/>
        <v>8.8811893848756274</v>
      </c>
      <c r="O3008" s="22">
        <f t="shared" si="784"/>
        <v>0.74331950237090427</v>
      </c>
      <c r="P3008" s="81">
        <f t="shared" ca="1" si="785"/>
        <v>9</v>
      </c>
      <c r="Q3008" s="22">
        <f t="shared" ca="1" si="786"/>
        <v>0.87210963691973242</v>
      </c>
      <c r="R3008" s="3">
        <f ca="1">IF(N3008&gt;'Power Curve'!$C$37,0,INDEX(Ci,$P3008,1)*POWER(1-Q3008,3)+INDEX(Ci,$P3008,2)*3*Q3008*POWER(1-Q3008,2)+INDEX(Ci,$P3008,3)*3*POWER(Q3008,2)*(1-Q3008)+INDEX(Ci,$P3008,4)*POWER(Q3008,3))</f>
        <v>1156.3123235700809</v>
      </c>
      <c r="S3008" s="3">
        <f t="shared" si="787"/>
        <v>1283.059989929204</v>
      </c>
      <c r="T3008" s="3">
        <f t="shared" ca="1" si="788"/>
        <v>-126.74766635912306</v>
      </c>
      <c r="U3008" s="3">
        <f t="shared" ca="1" si="796"/>
        <v>126.74766635912306</v>
      </c>
      <c r="W3008" s="34">
        <f t="shared" si="789"/>
        <v>9</v>
      </c>
      <c r="X3008" s="73" t="b">
        <f>COUNTIF('Power Curve'!$D$2:$D$31,W3008)&gt;0</f>
        <v>1</v>
      </c>
      <c r="Y3008" s="73" t="b">
        <f t="shared" si="790"/>
        <v>0</v>
      </c>
      <c r="Z3008" s="73" t="b">
        <f t="shared" si="797"/>
        <v>1</v>
      </c>
      <c r="AA3008" s="34" t="str">
        <f t="shared" si="791"/>
        <v>Outer</v>
      </c>
      <c r="AB3008" s="35" t="str">
        <f t="shared" si="798"/>
        <v>0.7-0.8</v>
      </c>
      <c r="AC3008" s="36" t="str">
        <f t="shared" si="792"/>
        <v>6-7</v>
      </c>
      <c r="AD3008" s="36" t="str">
        <f t="shared" si="793"/>
        <v>Mar</v>
      </c>
      <c r="AE3008" s="35" t="str">
        <f t="shared" si="794"/>
        <v>295-305</v>
      </c>
      <c r="AF3008" s="36" t="str">
        <f t="shared" si="795"/>
        <v>HWS-HTI</v>
      </c>
    </row>
    <row r="3009" spans="5:32" x14ac:dyDescent="0.3">
      <c r="E3009" s="12">
        <v>40998.263888888891</v>
      </c>
      <c r="F3009" s="16">
        <v>8.9499999999999993</v>
      </c>
      <c r="G3009" s="16">
        <v>1192.6800155639671</v>
      </c>
      <c r="H3009" s="29">
        <v>1.1784066600054393</v>
      </c>
      <c r="I3009" s="26">
        <v>295</v>
      </c>
      <c r="J3009" s="30">
        <v>0.13184357541899441</v>
      </c>
      <c r="K3009" s="31">
        <v>0.10736421673911398</v>
      </c>
      <c r="L3009" s="108">
        <f ca="1">REWS!R3009</f>
        <v>9.0300961146156009</v>
      </c>
      <c r="M3009" s="22">
        <f t="shared" si="782"/>
        <v>8.8350579384551988</v>
      </c>
      <c r="N3009" s="22">
        <f t="shared" ca="1" si="783"/>
        <v>8.9141254036254782</v>
      </c>
      <c r="O3009" s="22">
        <f t="shared" si="784"/>
        <v>0.72353666101289416</v>
      </c>
      <c r="P3009" s="81">
        <f t="shared" ca="1" si="785"/>
        <v>9</v>
      </c>
      <c r="Q3009" s="22">
        <f t="shared" ca="1" si="786"/>
        <v>0.90503078065731568</v>
      </c>
      <c r="R3009" s="3">
        <f ca="1">IF(N3009&gt;'Power Curve'!$C$37,0,INDEX(Ci,$P3009,1)*POWER(1-Q3009,3)+INDEX(Ci,$P3009,2)*3*Q3009*POWER(1-Q3009,2)+INDEX(Ci,$P3009,3)*3*POWER(Q3009,2)*(1-Q3009)+INDEX(Ci,$P3009,4)*POWER(Q3009,3))</f>
        <v>1167.1028251448122</v>
      </c>
      <c r="S3009" s="3">
        <f t="shared" si="787"/>
        <v>1192.6800155639671</v>
      </c>
      <c r="T3009" s="3">
        <f t="shared" ca="1" si="788"/>
        <v>-25.577190419154931</v>
      </c>
      <c r="U3009" s="3">
        <f t="shared" ca="1" si="796"/>
        <v>25.577190419154931</v>
      </c>
      <c r="W3009" s="34">
        <f t="shared" si="789"/>
        <v>9</v>
      </c>
      <c r="X3009" s="73" t="b">
        <f>COUNTIF('Power Curve'!$D$2:$D$31,W3009)&gt;0</f>
        <v>1</v>
      </c>
      <c r="Y3009" s="73" t="b">
        <f t="shared" si="790"/>
        <v>0</v>
      </c>
      <c r="Z3009" s="73" t="b">
        <f t="shared" si="797"/>
        <v>1</v>
      </c>
      <c r="AA3009" s="34" t="str">
        <f t="shared" si="791"/>
        <v>Inner</v>
      </c>
      <c r="AB3009" s="35" t="str">
        <f t="shared" si="798"/>
        <v>0.7-0.8</v>
      </c>
      <c r="AC3009" s="36" t="str">
        <f t="shared" si="792"/>
        <v>6-7</v>
      </c>
      <c r="AD3009" s="36" t="str">
        <f t="shared" si="793"/>
        <v>Mar</v>
      </c>
      <c r="AE3009" s="35" t="str">
        <f t="shared" si="794"/>
        <v>295-305</v>
      </c>
      <c r="AF3009" s="36" t="str">
        <f t="shared" si="795"/>
        <v>Inner-TI</v>
      </c>
    </row>
    <row r="3010" spans="5:32" x14ac:dyDescent="0.3">
      <c r="E3010" s="12">
        <v>40998.270833333336</v>
      </c>
      <c r="F3010" s="16">
        <v>9.26</v>
      </c>
      <c r="G3010" s="16">
        <v>1299.98998260498</v>
      </c>
      <c r="H3010" s="29">
        <v>1.1788410477011708</v>
      </c>
      <c r="I3010" s="26">
        <v>295.39999999999998</v>
      </c>
      <c r="J3010" s="30">
        <v>0.1187904967602592</v>
      </c>
      <c r="K3010" s="31">
        <v>0.18608980299638606</v>
      </c>
      <c r="L3010" s="108">
        <f ca="1">REWS!R3010</f>
        <v>9.2209928700507788</v>
      </c>
      <c r="M3010" s="22">
        <f t="shared" si="782"/>
        <v>9.1421997704950257</v>
      </c>
      <c r="N3010" s="22">
        <f t="shared" ca="1" si="783"/>
        <v>9.103688866124676</v>
      </c>
      <c r="O3010" s="22">
        <f t="shared" si="784"/>
        <v>0.7710064212508293</v>
      </c>
      <c r="P3010" s="81">
        <f t="shared" ca="1" si="785"/>
        <v>10</v>
      </c>
      <c r="Q3010" s="22">
        <f t="shared" ca="1" si="786"/>
        <v>0.1005019392528631</v>
      </c>
      <c r="R3010" s="3">
        <f ca="1">IF(N3010&gt;'Power Curve'!$C$37,0,INDEX(Ci,$P3010,1)*POWER(1-Q3010,3)+INDEX(Ci,$P3010,2)*3*Q3010*POWER(1-Q3010,2)+INDEX(Ci,$P3010,3)*3*POWER(Q3010,2)*(1-Q3010)+INDEX(Ci,$P3010,4)*POWER(Q3010,3))</f>
        <v>1230.0526390030325</v>
      </c>
      <c r="S3010" s="3">
        <f t="shared" si="787"/>
        <v>1299.98998260498</v>
      </c>
      <c r="T3010" s="3">
        <f t="shared" ca="1" si="788"/>
        <v>-69.937343601947532</v>
      </c>
      <c r="U3010" s="3">
        <f t="shared" ca="1" si="796"/>
        <v>69.937343601947532</v>
      </c>
      <c r="W3010" s="34">
        <f t="shared" si="789"/>
        <v>9</v>
      </c>
      <c r="X3010" s="73" t="b">
        <f>COUNTIF('Power Curve'!$D$2:$D$31,W3010)&gt;0</f>
        <v>1</v>
      </c>
      <c r="Y3010" s="73" t="b">
        <f t="shared" si="790"/>
        <v>0</v>
      </c>
      <c r="Z3010" s="73" t="b">
        <f t="shared" si="797"/>
        <v>1</v>
      </c>
      <c r="AA3010" s="34" t="str">
        <f t="shared" si="791"/>
        <v>Inner</v>
      </c>
      <c r="AB3010" s="35" t="str">
        <f t="shared" si="798"/>
        <v>0.7-0.8</v>
      </c>
      <c r="AC3010" s="36" t="str">
        <f t="shared" si="792"/>
        <v>6-7</v>
      </c>
      <c r="AD3010" s="36" t="str">
        <f t="shared" si="793"/>
        <v>Mar</v>
      </c>
      <c r="AE3010" s="35" t="str">
        <f t="shared" si="794"/>
        <v>295-305</v>
      </c>
      <c r="AF3010" s="36" t="str">
        <f t="shared" si="795"/>
        <v>Inner-TI</v>
      </c>
    </row>
    <row r="3011" spans="5:32" x14ac:dyDescent="0.3">
      <c r="E3011" s="12">
        <v>40998.277777777781</v>
      </c>
      <c r="F3011" s="16">
        <v>9.06</v>
      </c>
      <c r="G3011" s="16">
        <v>1373.9399566650391</v>
      </c>
      <c r="H3011" s="29">
        <v>1.1786238140882828</v>
      </c>
      <c r="I3011" s="26">
        <v>296.8</v>
      </c>
      <c r="J3011" s="30">
        <v>0.1269315673289183</v>
      </c>
      <c r="K3011" s="31">
        <v>0.11093228928477727</v>
      </c>
      <c r="L3011" s="108">
        <f ca="1">REWS!R3011</f>
        <v>9.1260125958410274</v>
      </c>
      <c r="M3011" s="22">
        <f t="shared" ref="M3011:M3074" si="799">F3011*(H3011/Ref_Density)^(1/3)</f>
        <v>8.9441945804779426</v>
      </c>
      <c r="N3011" s="22">
        <f t="shared" ref="N3011:N3074" ca="1" si="800">L3011*(H3011/Ref_Density)^(1/3)</f>
        <v>9.0093633996793336</v>
      </c>
      <c r="O3011" s="22">
        <f t="shared" ref="O3011:O3074" si="801">(M3011-CutInWindSpeed)/(RatedWindSpeed-CutInWindSpeed)</f>
        <v>0.74040408084817477</v>
      </c>
      <c r="P3011" s="81">
        <f t="shared" ref="P3011:P3074" ca="1" si="802">COUNTIF(xa,"&lt;"&amp;N3011)</f>
        <v>10</v>
      </c>
      <c r="Q3011" s="22">
        <f t="shared" ref="Q3011:Q3074" ca="1" si="803">(N3011-INDEX(xa,$P3011))/(INDEX(xb,$P3011)-INDEX(xa,$P3011))</f>
        <v>2.4008096607527492E-4</v>
      </c>
      <c r="R3011" s="3">
        <f ca="1">IF(N3011&gt;'Power Curve'!$C$37,0,INDEX(Ci,$P3011,1)*POWER(1-Q3011,3)+INDEX(Ci,$P3011,2)*3*Q3011*POWER(1-Q3011,2)+INDEX(Ci,$P3011,3)*3*POWER(Q3011,2)*(1-Q3011)+INDEX(Ci,$P3011,4)*POWER(Q3011,3))</f>
        <v>1198.3753088862409</v>
      </c>
      <c r="S3011" s="3">
        <f t="shared" ref="S3011:S3074" si="804">IF(Z3011,G3011,"")</f>
        <v>1373.9399566650391</v>
      </c>
      <c r="T3011" s="3">
        <f t="shared" ref="T3011:T3074" ca="1" si="805">IF(Z3011,R3011-S3011,"")</f>
        <v>-175.56464777879819</v>
      </c>
      <c r="U3011" s="3">
        <f t="shared" ca="1" si="796"/>
        <v>175.56464777879819</v>
      </c>
      <c r="W3011" s="34">
        <f t="shared" ref="W3011:W3074" si="806">MROUND(M3011-Centre_First_Bin,Bin_Width)+Centre_First_Bin</f>
        <v>9</v>
      </c>
      <c r="X3011" s="73" t="b">
        <f>COUNTIF('Power Curve'!$D$2:$D$31,W3011)&gt;0</f>
        <v>1</v>
      </c>
      <c r="Y3011" s="73" t="b">
        <f t="shared" ref="Y3011:Y3074" si="807">(G3011&lt;0)</f>
        <v>0</v>
      </c>
      <c r="Z3011" s="73" t="b">
        <f t="shared" si="797"/>
        <v>1</v>
      </c>
      <c r="AA3011" s="34" t="str">
        <f t="shared" ref="AA3011:AA3074" si="808">IF(Z3011,IF(AND(J3011&gt;=LowerTurbLimit,J3011&lt;=UpperTurbLimit,K3011&gt;=LowerShearLimit,K3011&lt;=UpperShearLimit),"Inner","Outer"),"")</f>
        <v>Inner</v>
      </c>
      <c r="AB3011" s="35" t="str">
        <f t="shared" si="798"/>
        <v>0.7-0.8</v>
      </c>
      <c r="AC3011" s="36" t="str">
        <f t="shared" ref="AC3011:AC3074" si="809">IF(Z3011,HOUR(E3011)&amp;"-"&amp;HOUR(E3011)+1,"")</f>
        <v>6-7</v>
      </c>
      <c r="AD3011" s="36" t="str">
        <f t="shared" ref="AD3011:AD3074" si="810">IF(Z3011,TEXT(E3011,"mmm"),"")</f>
        <v>Mar</v>
      </c>
      <c r="AE3011" s="35" t="str">
        <f t="shared" ref="AE3011:AE3074" si="811">IF(Z3011,IF(OR(I3011&lt;5,I3011&gt;=355),"355-5",MROUND(I3011,10)-5&amp;"-"&amp;MROUND(I3011,10)+5),"")</f>
        <v>295-305</v>
      </c>
      <c r="AF3011" s="36" t="str">
        <f t="shared" ref="AF3011:AF3074" si="812">IF(Z3011,IF(O3011&lt;0.5,IF(J3011&lt;=LowerTurbLimit,"LWS-LTI",IF(J3011&gt;=UpperTurbLimit,"LWS-HTI","Inner-TI")),IF(J3011&lt;=LowerTurbLimit,"HWS-LTI",IF(J3011&gt;=UpperTurbLimit,"HWS-HTI","Inner-TI"))),"")</f>
        <v>Inner-TI</v>
      </c>
    </row>
    <row r="3012" spans="5:32" x14ac:dyDescent="0.3">
      <c r="E3012" s="12">
        <v>40998.284722222219</v>
      </c>
      <c r="F3012" s="16">
        <v>8.99</v>
      </c>
      <c r="G3012" s="16">
        <v>1185.4999771118189</v>
      </c>
      <c r="H3012" s="29">
        <v>1.178754144647461</v>
      </c>
      <c r="I3012" s="26">
        <v>295.8</v>
      </c>
      <c r="J3012" s="30">
        <v>0.10344827586206896</v>
      </c>
      <c r="K3012" s="31">
        <v>0.17176849749282627</v>
      </c>
      <c r="L3012" s="108">
        <f ca="1">REWS!R3012</f>
        <v>9.0026101276557657</v>
      </c>
      <c r="M3012" s="22">
        <f t="shared" si="799"/>
        <v>8.8754164439005976</v>
      </c>
      <c r="N3012" s="22">
        <f t="shared" ca="1" si="800"/>
        <v>8.8878658470547318</v>
      </c>
      <c r="O3012" s="22">
        <f t="shared" si="801"/>
        <v>0.7297741981283401</v>
      </c>
      <c r="P3012" s="81">
        <f t="shared" ca="1" si="802"/>
        <v>9</v>
      </c>
      <c r="Q3012" s="22">
        <f t="shared" ca="1" si="803"/>
        <v>0.87878308378427883</v>
      </c>
      <c r="R3012" s="3">
        <f ca="1">IF(N3012&gt;'Power Curve'!$C$37,0,INDEX(Ci,$P3012,1)*POWER(1-Q3012,3)+INDEX(Ci,$P3012,2)*3*Q3012*POWER(1-Q3012,2)+INDEX(Ci,$P3012,3)*3*POWER(Q3012,2)*(1-Q3012)+INDEX(Ci,$P3012,4)*POWER(Q3012,3))</f>
        <v>1158.4984988740291</v>
      </c>
      <c r="S3012" s="3">
        <f t="shared" si="804"/>
        <v>1185.4999771118189</v>
      </c>
      <c r="T3012" s="3">
        <f t="shared" ca="1" si="805"/>
        <v>-27.001478237789797</v>
      </c>
      <c r="U3012" s="3">
        <f t="shared" ref="U3012:U3075" ca="1" si="813">IF(Z3012,ABS(T3012),"")</f>
        <v>27.001478237789797</v>
      </c>
      <c r="W3012" s="34">
        <f t="shared" si="806"/>
        <v>9</v>
      </c>
      <c r="X3012" s="73" t="b">
        <f>COUNTIF('Power Curve'!$D$2:$D$31,W3012)&gt;0</f>
        <v>1</v>
      </c>
      <c r="Y3012" s="73" t="b">
        <f t="shared" si="807"/>
        <v>0</v>
      </c>
      <c r="Z3012" s="73" t="b">
        <f t="shared" ref="Z3012:Z3075" si="814">AND(X3012,NOT(Y3012))</f>
        <v>1</v>
      </c>
      <c r="AA3012" s="34" t="str">
        <f t="shared" si="808"/>
        <v>Inner</v>
      </c>
      <c r="AB3012" s="35" t="str">
        <f t="shared" ref="AB3012:AB3075" si="815">IF(Z3012,TEXT(ROUND(O3012+0.05,1)-0.1,"0.0")&amp;"-"&amp;TEXT(ROUND(O3012+0.05,1),"0.0"),"")</f>
        <v>0.7-0.8</v>
      </c>
      <c r="AC3012" s="36" t="str">
        <f t="shared" si="809"/>
        <v>6-7</v>
      </c>
      <c r="AD3012" s="36" t="str">
        <f t="shared" si="810"/>
        <v>Mar</v>
      </c>
      <c r="AE3012" s="35" t="str">
        <f t="shared" si="811"/>
        <v>295-305</v>
      </c>
      <c r="AF3012" s="36" t="str">
        <f t="shared" si="812"/>
        <v>Inner-TI</v>
      </c>
    </row>
    <row r="3013" spans="5:32" x14ac:dyDescent="0.3">
      <c r="E3013" s="12">
        <v>40998.291666666664</v>
      </c>
      <c r="F3013" s="16">
        <v>8.9</v>
      </c>
      <c r="G3013" s="16">
        <v>1039.4100036621096</v>
      </c>
      <c r="H3013" s="29">
        <v>1.1787975945726541</v>
      </c>
      <c r="I3013" s="26">
        <v>295.89999999999998</v>
      </c>
      <c r="J3013" s="30">
        <v>8.98876404494382E-2</v>
      </c>
      <c r="K3013" s="31">
        <v>0.14582612741943202</v>
      </c>
      <c r="L3013" s="108">
        <f ca="1">REWS!R3013</f>
        <v>8.8381236916758468</v>
      </c>
      <c r="M3013" s="22">
        <f t="shared" si="799"/>
        <v>8.7866715128819894</v>
      </c>
      <c r="N3013" s="22">
        <f t="shared" ca="1" si="800"/>
        <v>8.7255831088736588</v>
      </c>
      <c r="O3013" s="22">
        <f t="shared" si="801"/>
        <v>0.71605838296305457</v>
      </c>
      <c r="P3013" s="81">
        <f t="shared" ca="1" si="802"/>
        <v>9</v>
      </c>
      <c r="Q3013" s="22">
        <f t="shared" ca="1" si="803"/>
        <v>0.7165736379382508</v>
      </c>
      <c r="R3013" s="3">
        <f ca="1">IF(N3013&gt;'Power Curve'!$C$37,0,INDEX(Ci,$P3013,1)*POWER(1-Q3013,3)+INDEX(Ci,$P3013,2)*3*Q3013*POWER(1-Q3013,2)+INDEX(Ci,$P3013,3)*3*POWER(Q3013,2)*(1-Q3013)+INDEX(Ci,$P3013,4)*POWER(Q3013,3))</f>
        <v>1105.5624135127025</v>
      </c>
      <c r="S3013" s="3">
        <f t="shared" si="804"/>
        <v>1039.4100036621096</v>
      </c>
      <c r="T3013" s="3">
        <f t="shared" ca="1" si="805"/>
        <v>66.152409850592903</v>
      </c>
      <c r="U3013" s="3">
        <f t="shared" ca="1" si="813"/>
        <v>66.152409850592903</v>
      </c>
      <c r="W3013" s="34">
        <f t="shared" si="806"/>
        <v>9</v>
      </c>
      <c r="X3013" s="73" t="b">
        <f>COUNTIF('Power Curve'!$D$2:$D$31,W3013)&gt;0</f>
        <v>1</v>
      </c>
      <c r="Y3013" s="73" t="b">
        <f t="shared" si="807"/>
        <v>0</v>
      </c>
      <c r="Z3013" s="73" t="b">
        <f t="shared" si="814"/>
        <v>1</v>
      </c>
      <c r="AA3013" s="34" t="str">
        <f t="shared" si="808"/>
        <v>Outer</v>
      </c>
      <c r="AB3013" s="35" t="str">
        <f t="shared" si="815"/>
        <v>0.7-0.8</v>
      </c>
      <c r="AC3013" s="36" t="str">
        <f t="shared" si="809"/>
        <v>7-8</v>
      </c>
      <c r="AD3013" s="36" t="str">
        <f t="shared" si="810"/>
        <v>Mar</v>
      </c>
      <c r="AE3013" s="35" t="str">
        <f t="shared" si="811"/>
        <v>295-305</v>
      </c>
      <c r="AF3013" s="36" t="str">
        <f t="shared" si="812"/>
        <v>HWS-LTI</v>
      </c>
    </row>
    <row r="3014" spans="5:32" x14ac:dyDescent="0.3">
      <c r="E3014" s="12">
        <v>40998.298611111109</v>
      </c>
      <c r="F3014" s="16">
        <v>7.71</v>
      </c>
      <c r="G3014" s="16">
        <v>817.21002578735374</v>
      </c>
      <c r="H3014" s="29">
        <v>1.1792055510115882</v>
      </c>
      <c r="I3014" s="26">
        <v>296.10000000000002</v>
      </c>
      <c r="J3014" s="30">
        <v>0.11543450064850844</v>
      </c>
      <c r="K3014" s="31">
        <v>0.19935009832235989</v>
      </c>
      <c r="L3014" s="108">
        <f ca="1">REWS!R3014</f>
        <v>7.6656774331554525</v>
      </c>
      <c r="M3014" s="22">
        <f t="shared" si="799"/>
        <v>7.6127024178009828</v>
      </c>
      <c r="N3014" s="22">
        <f t="shared" ca="1" si="800"/>
        <v>7.5689391867010301</v>
      </c>
      <c r="O3014" s="22">
        <f t="shared" si="801"/>
        <v>0.5346176749353222</v>
      </c>
      <c r="P3014" s="81">
        <f t="shared" ca="1" si="802"/>
        <v>8</v>
      </c>
      <c r="Q3014" s="22">
        <f t="shared" ca="1" si="803"/>
        <v>0.55740342170623358</v>
      </c>
      <c r="R3014" s="3">
        <f ca="1">IF(N3014&gt;'Power Curve'!$C$37,0,INDEX(Ci,$P3014,1)*POWER(1-Q3014,3)+INDEX(Ci,$P3014,2)*3*Q3014*POWER(1-Q3014,2)+INDEX(Ci,$P3014,3)*3*POWER(Q3014,2)*(1-Q3014)+INDEX(Ci,$P3014,4)*POWER(Q3014,3))</f>
        <v>751.57747572960034</v>
      </c>
      <c r="S3014" s="3">
        <f t="shared" si="804"/>
        <v>817.21002578735374</v>
      </c>
      <c r="T3014" s="3">
        <f t="shared" ca="1" si="805"/>
        <v>-65.632550057753406</v>
      </c>
      <c r="U3014" s="3">
        <f t="shared" ca="1" si="813"/>
        <v>65.632550057753406</v>
      </c>
      <c r="W3014" s="34">
        <f t="shared" si="806"/>
        <v>8</v>
      </c>
      <c r="X3014" s="73" t="b">
        <f>COUNTIF('Power Curve'!$D$2:$D$31,W3014)&gt;0</f>
        <v>1</v>
      </c>
      <c r="Y3014" s="73" t="b">
        <f t="shared" si="807"/>
        <v>0</v>
      </c>
      <c r="Z3014" s="73" t="b">
        <f t="shared" si="814"/>
        <v>1</v>
      </c>
      <c r="AA3014" s="34" t="str">
        <f t="shared" si="808"/>
        <v>Inner</v>
      </c>
      <c r="AB3014" s="35" t="str">
        <f t="shared" si="815"/>
        <v>0.5-0.6</v>
      </c>
      <c r="AC3014" s="36" t="str">
        <f t="shared" si="809"/>
        <v>7-8</v>
      </c>
      <c r="AD3014" s="36" t="str">
        <f t="shared" si="810"/>
        <v>Mar</v>
      </c>
      <c r="AE3014" s="35" t="str">
        <f t="shared" si="811"/>
        <v>295-305</v>
      </c>
      <c r="AF3014" s="36" t="str">
        <f t="shared" si="812"/>
        <v>Inner-TI</v>
      </c>
    </row>
    <row r="3015" spans="5:32" x14ac:dyDescent="0.3">
      <c r="E3015" s="12">
        <v>40998.305555555555</v>
      </c>
      <c r="F3015" s="16">
        <v>8.1199999999999992</v>
      </c>
      <c r="G3015" s="16">
        <v>1027.4599990844727</v>
      </c>
      <c r="H3015" s="29">
        <v>1.1790316975706421</v>
      </c>
      <c r="I3015" s="26">
        <v>297.7</v>
      </c>
      <c r="J3015" s="30">
        <v>0.16748768472906406</v>
      </c>
      <c r="K3015" s="31">
        <v>0.14051660228658244</v>
      </c>
      <c r="L3015" s="108">
        <f ca="1">REWS!R3015</f>
        <v>8.1351418065414212</v>
      </c>
      <c r="M3015" s="22">
        <f t="shared" si="799"/>
        <v>8.0171343223992952</v>
      </c>
      <c r="N3015" s="22">
        <f t="shared" ca="1" si="800"/>
        <v>8.0320843097054979</v>
      </c>
      <c r="O3015" s="22">
        <f t="shared" si="801"/>
        <v>0.59712392950947579</v>
      </c>
      <c r="P3015" s="81">
        <f t="shared" ca="1" si="802"/>
        <v>9</v>
      </c>
      <c r="Q3015" s="22">
        <f t="shared" ca="1" si="803"/>
        <v>2.3388046119876927E-2</v>
      </c>
      <c r="R3015" s="3">
        <f ca="1">IF(N3015&gt;'Power Curve'!$C$37,0,INDEX(Ci,$P3015,1)*POWER(1-Q3015,3)+INDEX(Ci,$P3015,2)*3*Q3015*POWER(1-Q3015,2)+INDEX(Ci,$P3015,3)*3*POWER(Q3015,2)*(1-Q3015)+INDEX(Ci,$P3015,4)*POWER(Q3015,3))</f>
        <v>887.74841045553615</v>
      </c>
      <c r="S3015" s="3">
        <f t="shared" si="804"/>
        <v>1027.4599990844727</v>
      </c>
      <c r="T3015" s="3">
        <f t="shared" ca="1" si="805"/>
        <v>-139.71158862893651</v>
      </c>
      <c r="U3015" s="3">
        <f t="shared" ca="1" si="813"/>
        <v>139.71158862893651</v>
      </c>
      <c r="W3015" s="34">
        <f t="shared" si="806"/>
        <v>8</v>
      </c>
      <c r="X3015" s="73" t="b">
        <f>COUNTIF('Power Curve'!$D$2:$D$31,W3015)&gt;0</f>
        <v>1</v>
      </c>
      <c r="Y3015" s="73" t="b">
        <f t="shared" si="807"/>
        <v>0</v>
      </c>
      <c r="Z3015" s="73" t="b">
        <f t="shared" si="814"/>
        <v>1</v>
      </c>
      <c r="AA3015" s="34" t="str">
        <f t="shared" si="808"/>
        <v>Outer</v>
      </c>
      <c r="AB3015" s="35" t="str">
        <f t="shared" si="815"/>
        <v>0.5-0.6</v>
      </c>
      <c r="AC3015" s="36" t="str">
        <f t="shared" si="809"/>
        <v>7-8</v>
      </c>
      <c r="AD3015" s="36" t="str">
        <f t="shared" si="810"/>
        <v>Mar</v>
      </c>
      <c r="AE3015" s="35" t="str">
        <f t="shared" si="811"/>
        <v>295-305</v>
      </c>
      <c r="AF3015" s="36" t="str">
        <f t="shared" si="812"/>
        <v>HWS-HTI</v>
      </c>
    </row>
    <row r="3016" spans="5:32" x14ac:dyDescent="0.3">
      <c r="E3016" s="12">
        <v>40998.3125</v>
      </c>
      <c r="F3016" s="16">
        <v>7.79</v>
      </c>
      <c r="G3016" s="16">
        <v>809.9100265502932</v>
      </c>
      <c r="H3016" s="29">
        <v>1.1791620828448801</v>
      </c>
      <c r="I3016" s="26">
        <v>297</v>
      </c>
      <c r="J3016" s="30">
        <v>0.14377406931964057</v>
      </c>
      <c r="K3016" s="31">
        <v>0.13029042201973337</v>
      </c>
      <c r="L3016" s="108">
        <f ca="1">REWS!R3016</f>
        <v>7.8263285736748536</v>
      </c>
      <c r="M3016" s="22">
        <f t="shared" si="799"/>
        <v>7.691598332774233</v>
      </c>
      <c r="N3016" s="22">
        <f t="shared" ca="1" si="800"/>
        <v>7.7274680114275789</v>
      </c>
      <c r="O3016" s="22">
        <f t="shared" si="801"/>
        <v>0.54681129292170927</v>
      </c>
      <c r="P3016" s="81">
        <f t="shared" ca="1" si="802"/>
        <v>8</v>
      </c>
      <c r="Q3016" s="22">
        <f t="shared" ca="1" si="803"/>
        <v>0.71695969765944934</v>
      </c>
      <c r="R3016" s="3">
        <f ca="1">IF(N3016&gt;'Power Curve'!$C$37,0,INDEX(Ci,$P3016,1)*POWER(1-Q3016,3)+INDEX(Ci,$P3016,2)*3*Q3016*POWER(1-Q3016,2)+INDEX(Ci,$P3016,3)*3*POWER(Q3016,2)*(1-Q3016)+INDEX(Ci,$P3016,4)*POWER(Q3016,3))</f>
        <v>797.51330400065035</v>
      </c>
      <c r="S3016" s="3">
        <f t="shared" si="804"/>
        <v>809.9100265502932</v>
      </c>
      <c r="T3016" s="3">
        <f t="shared" ca="1" si="805"/>
        <v>-12.396722549642845</v>
      </c>
      <c r="U3016" s="3">
        <f t="shared" ca="1" si="813"/>
        <v>12.396722549642845</v>
      </c>
      <c r="W3016" s="34">
        <f t="shared" si="806"/>
        <v>8</v>
      </c>
      <c r="X3016" s="73" t="b">
        <f>COUNTIF('Power Curve'!$D$2:$D$31,W3016)&gt;0</f>
        <v>1</v>
      </c>
      <c r="Y3016" s="73" t="b">
        <f t="shared" si="807"/>
        <v>0</v>
      </c>
      <c r="Z3016" s="73" t="b">
        <f t="shared" si="814"/>
        <v>1</v>
      </c>
      <c r="AA3016" s="34" t="str">
        <f t="shared" si="808"/>
        <v>Outer</v>
      </c>
      <c r="AB3016" s="35" t="str">
        <f t="shared" si="815"/>
        <v>0.5-0.6</v>
      </c>
      <c r="AC3016" s="36" t="str">
        <f t="shared" si="809"/>
        <v>7-8</v>
      </c>
      <c r="AD3016" s="36" t="str">
        <f t="shared" si="810"/>
        <v>Mar</v>
      </c>
      <c r="AE3016" s="35" t="str">
        <f t="shared" si="811"/>
        <v>295-305</v>
      </c>
      <c r="AF3016" s="36" t="str">
        <f t="shared" si="812"/>
        <v>HWS-HTI</v>
      </c>
    </row>
    <row r="3017" spans="5:32" x14ac:dyDescent="0.3">
      <c r="E3017" s="12">
        <v>40998.319444444445</v>
      </c>
      <c r="F3017" s="16">
        <v>7.99</v>
      </c>
      <c r="G3017" s="16">
        <v>1054.2099761962893</v>
      </c>
      <c r="H3017" s="29">
        <v>1.1789714263102069</v>
      </c>
      <c r="I3017" s="26">
        <v>296.2</v>
      </c>
      <c r="J3017" s="30">
        <v>0.10638297872340426</v>
      </c>
      <c r="K3017" s="31">
        <v>0.16763664831160138</v>
      </c>
      <c r="L3017" s="108">
        <f ca="1">REWS!R3017</f>
        <v>8.0195260887449127</v>
      </c>
      <c r="M3017" s="22">
        <f t="shared" si="799"/>
        <v>7.8886467614471654</v>
      </c>
      <c r="N3017" s="22">
        <f t="shared" ca="1" si="800"/>
        <v>7.9177983114291122</v>
      </c>
      <c r="O3017" s="22">
        <f t="shared" si="801"/>
        <v>0.57726576277442876</v>
      </c>
      <c r="P3017" s="81">
        <f t="shared" ca="1" si="802"/>
        <v>8</v>
      </c>
      <c r="Q3017" s="22">
        <f t="shared" ca="1" si="803"/>
        <v>0.90852355944727459</v>
      </c>
      <c r="R3017" s="3">
        <f ca="1">IF(N3017&gt;'Power Curve'!$C$37,0,INDEX(Ci,$P3017,1)*POWER(1-Q3017,3)+INDEX(Ci,$P3017,2)*3*Q3017*POWER(1-Q3017,2)+INDEX(Ci,$P3017,3)*3*POWER(Q3017,2)*(1-Q3017)+INDEX(Ci,$P3017,4)*POWER(Q3017,3))</f>
        <v>853.65652168775068</v>
      </c>
      <c r="S3017" s="3">
        <f t="shared" si="804"/>
        <v>1054.2099761962893</v>
      </c>
      <c r="T3017" s="3">
        <f t="shared" ca="1" si="805"/>
        <v>-200.55345450853861</v>
      </c>
      <c r="U3017" s="3">
        <f t="shared" ca="1" si="813"/>
        <v>200.55345450853861</v>
      </c>
      <c r="W3017" s="34">
        <f t="shared" si="806"/>
        <v>8</v>
      </c>
      <c r="X3017" s="73" t="b">
        <f>COUNTIF('Power Curve'!$D$2:$D$31,W3017)&gt;0</f>
        <v>1</v>
      </c>
      <c r="Y3017" s="73" t="b">
        <f t="shared" si="807"/>
        <v>0</v>
      </c>
      <c r="Z3017" s="73" t="b">
        <f t="shared" si="814"/>
        <v>1</v>
      </c>
      <c r="AA3017" s="34" t="str">
        <f t="shared" si="808"/>
        <v>Inner</v>
      </c>
      <c r="AB3017" s="35" t="str">
        <f t="shared" si="815"/>
        <v>0.5-0.6</v>
      </c>
      <c r="AC3017" s="36" t="str">
        <f t="shared" si="809"/>
        <v>7-8</v>
      </c>
      <c r="AD3017" s="36" t="str">
        <f t="shared" si="810"/>
        <v>Mar</v>
      </c>
      <c r="AE3017" s="35" t="str">
        <f t="shared" si="811"/>
        <v>295-305</v>
      </c>
      <c r="AF3017" s="36" t="str">
        <f t="shared" si="812"/>
        <v>Inner-TI</v>
      </c>
    </row>
    <row r="3018" spans="5:32" x14ac:dyDescent="0.3">
      <c r="E3018" s="12">
        <v>40998.326388888891</v>
      </c>
      <c r="F3018" s="16">
        <v>7.72</v>
      </c>
      <c r="G3018" s="16">
        <v>790.25000762939476</v>
      </c>
      <c r="H3018" s="29">
        <v>1.1787975945726541</v>
      </c>
      <c r="I3018" s="26">
        <v>297.60000000000002</v>
      </c>
      <c r="J3018" s="30">
        <v>0.13212435233160622</v>
      </c>
      <c r="K3018" s="31">
        <v>0.10475725129196541</v>
      </c>
      <c r="L3018" s="108">
        <f ca="1">REWS!R3018</f>
        <v>7.7535009754815807</v>
      </c>
      <c r="M3018" s="22">
        <f t="shared" si="799"/>
        <v>7.6216970875785348</v>
      </c>
      <c r="N3018" s="22">
        <f t="shared" ca="1" si="800"/>
        <v>7.6547714771198567</v>
      </c>
      <c r="O3018" s="22">
        <f t="shared" si="801"/>
        <v>0.53600783014447795</v>
      </c>
      <c r="P3018" s="81">
        <f t="shared" ca="1" si="802"/>
        <v>8</v>
      </c>
      <c r="Q3018" s="22">
        <f t="shared" ca="1" si="803"/>
        <v>0.6437920052296775</v>
      </c>
      <c r="R3018" s="3">
        <f ca="1">IF(N3018&gt;'Power Curve'!$C$37,0,INDEX(Ci,$P3018,1)*POWER(1-Q3018,3)+INDEX(Ci,$P3018,2)*3*Q3018*POWER(1-Q3018,2)+INDEX(Ci,$P3018,3)*3*POWER(Q3018,2)*(1-Q3018)+INDEX(Ci,$P3018,4)*POWER(Q3018,3))</f>
        <v>776.33993552050163</v>
      </c>
      <c r="S3018" s="3">
        <f t="shared" si="804"/>
        <v>790.25000762939476</v>
      </c>
      <c r="T3018" s="3">
        <f t="shared" ca="1" si="805"/>
        <v>-13.910072108893132</v>
      </c>
      <c r="U3018" s="3">
        <f t="shared" ca="1" si="813"/>
        <v>13.910072108893132</v>
      </c>
      <c r="W3018" s="34">
        <f t="shared" si="806"/>
        <v>8</v>
      </c>
      <c r="X3018" s="73" t="b">
        <f>COUNTIF('Power Curve'!$D$2:$D$31,W3018)&gt;0</f>
        <v>1</v>
      </c>
      <c r="Y3018" s="73" t="b">
        <f t="shared" si="807"/>
        <v>0</v>
      </c>
      <c r="Z3018" s="73" t="b">
        <f t="shared" si="814"/>
        <v>1</v>
      </c>
      <c r="AA3018" s="34" t="str">
        <f t="shared" si="808"/>
        <v>Inner</v>
      </c>
      <c r="AB3018" s="35" t="str">
        <f t="shared" si="815"/>
        <v>0.5-0.6</v>
      </c>
      <c r="AC3018" s="36" t="str">
        <f t="shared" si="809"/>
        <v>7-8</v>
      </c>
      <c r="AD3018" s="36" t="str">
        <f t="shared" si="810"/>
        <v>Mar</v>
      </c>
      <c r="AE3018" s="35" t="str">
        <f t="shared" si="811"/>
        <v>295-305</v>
      </c>
      <c r="AF3018" s="36" t="str">
        <f t="shared" si="812"/>
        <v>Inner-TI</v>
      </c>
    </row>
    <row r="3019" spans="5:32" x14ac:dyDescent="0.3">
      <c r="E3019" s="12">
        <v>40998.333333333336</v>
      </c>
      <c r="F3019" s="16">
        <v>8.5500000000000007</v>
      </c>
      <c r="G3019" s="16">
        <v>1100.1300277709936</v>
      </c>
      <c r="H3019" s="29">
        <v>1.1787975945726541</v>
      </c>
      <c r="I3019" s="26">
        <v>299.39999999999998</v>
      </c>
      <c r="J3019" s="30">
        <v>0.1134502923976608</v>
      </c>
      <c r="K3019" s="31">
        <v>0.10623192232027635</v>
      </c>
      <c r="L3019" s="108">
        <f ca="1">REWS!R3019</f>
        <v>8.5206924673240749</v>
      </c>
      <c r="M3019" s="22">
        <f t="shared" si="799"/>
        <v>8.4411282511394408</v>
      </c>
      <c r="N3019" s="22">
        <f t="shared" ca="1" si="800"/>
        <v>8.412193907040967</v>
      </c>
      <c r="O3019" s="22">
        <f t="shared" si="801"/>
        <v>0.66265355797449388</v>
      </c>
      <c r="P3019" s="81">
        <f t="shared" ca="1" si="802"/>
        <v>9</v>
      </c>
      <c r="Q3019" s="22">
        <f t="shared" ca="1" si="803"/>
        <v>0.4033259731947012</v>
      </c>
      <c r="R3019" s="3">
        <f ca="1">IF(N3019&gt;'Power Curve'!$C$37,0,INDEX(Ci,$P3019,1)*POWER(1-Q3019,3)+INDEX(Ci,$P3019,2)*3*Q3019*POWER(1-Q3019,2)+INDEX(Ci,$P3019,3)*3*POWER(Q3019,2)*(1-Q3019)+INDEX(Ci,$P3019,4)*POWER(Q3019,3))</f>
        <v>1005.0371416506366</v>
      </c>
      <c r="S3019" s="3">
        <f t="shared" si="804"/>
        <v>1100.1300277709936</v>
      </c>
      <c r="T3019" s="3">
        <f t="shared" ca="1" si="805"/>
        <v>-95.09288612035698</v>
      </c>
      <c r="U3019" s="3">
        <f t="shared" ca="1" si="813"/>
        <v>95.09288612035698</v>
      </c>
      <c r="W3019" s="34">
        <f t="shared" si="806"/>
        <v>8</v>
      </c>
      <c r="X3019" s="73" t="b">
        <f>COUNTIF('Power Curve'!$D$2:$D$31,W3019)&gt;0</f>
        <v>1</v>
      </c>
      <c r="Y3019" s="73" t="b">
        <f t="shared" si="807"/>
        <v>0</v>
      </c>
      <c r="Z3019" s="73" t="b">
        <f t="shared" si="814"/>
        <v>1</v>
      </c>
      <c r="AA3019" s="34" t="str">
        <f t="shared" si="808"/>
        <v>Inner</v>
      </c>
      <c r="AB3019" s="35" t="str">
        <f t="shared" si="815"/>
        <v>0.6-0.7</v>
      </c>
      <c r="AC3019" s="36" t="str">
        <f t="shared" si="809"/>
        <v>8-9</v>
      </c>
      <c r="AD3019" s="36" t="str">
        <f t="shared" si="810"/>
        <v>Mar</v>
      </c>
      <c r="AE3019" s="35" t="str">
        <f t="shared" si="811"/>
        <v>295-305</v>
      </c>
      <c r="AF3019" s="36" t="str">
        <f t="shared" si="812"/>
        <v>Inner-TI</v>
      </c>
    </row>
    <row r="3020" spans="5:32" x14ac:dyDescent="0.3">
      <c r="E3020" s="12">
        <v>40998.340277777781</v>
      </c>
      <c r="F3020" s="16">
        <v>7.68</v>
      </c>
      <c r="G3020" s="16">
        <v>951.39000320434548</v>
      </c>
      <c r="H3020" s="29">
        <v>1.1785369425412031</v>
      </c>
      <c r="I3020" s="26">
        <v>301.39999999999998</v>
      </c>
      <c r="J3020" s="30">
        <v>0.15364583333333334</v>
      </c>
      <c r="K3020" s="31">
        <v>8.6146341266177623E-2</v>
      </c>
      <c r="L3020" s="108">
        <f ca="1">REWS!R3020</f>
        <v>7.6999683910856227</v>
      </c>
      <c r="M3020" s="22">
        <f t="shared" si="799"/>
        <v>7.5816475366535183</v>
      </c>
      <c r="N3020" s="22">
        <f t="shared" ca="1" si="800"/>
        <v>7.6013602063260768</v>
      </c>
      <c r="O3020" s="22">
        <f t="shared" si="801"/>
        <v>0.52981804294609658</v>
      </c>
      <c r="P3020" s="81">
        <f t="shared" ca="1" si="802"/>
        <v>8</v>
      </c>
      <c r="Q3020" s="22">
        <f t="shared" ca="1" si="803"/>
        <v>0.59003456725911074</v>
      </c>
      <c r="R3020" s="3">
        <f ca="1">IF(N3020&gt;'Power Curve'!$C$37,0,INDEX(Ci,$P3020,1)*POWER(1-Q3020,3)+INDEX(Ci,$P3020,2)*3*Q3020*POWER(1-Q3020,2)+INDEX(Ci,$P3020,3)*3*POWER(Q3020,2)*(1-Q3020)+INDEX(Ci,$P3020,4)*POWER(Q3020,3))</f>
        <v>760.89870875042959</v>
      </c>
      <c r="S3020" s="3">
        <f t="shared" si="804"/>
        <v>951.39000320434548</v>
      </c>
      <c r="T3020" s="3">
        <f t="shared" ca="1" si="805"/>
        <v>-190.49129445391588</v>
      </c>
      <c r="U3020" s="3">
        <f t="shared" ca="1" si="813"/>
        <v>190.49129445391588</v>
      </c>
      <c r="W3020" s="34">
        <f t="shared" si="806"/>
        <v>8</v>
      </c>
      <c r="X3020" s="73" t="b">
        <f>COUNTIF('Power Curve'!$D$2:$D$31,W3020)&gt;0</f>
        <v>1</v>
      </c>
      <c r="Y3020" s="73" t="b">
        <f t="shared" si="807"/>
        <v>0</v>
      </c>
      <c r="Z3020" s="73" t="b">
        <f t="shared" si="814"/>
        <v>1</v>
      </c>
      <c r="AA3020" s="34" t="str">
        <f t="shared" si="808"/>
        <v>Outer</v>
      </c>
      <c r="AB3020" s="35" t="str">
        <f t="shared" si="815"/>
        <v>0.5-0.6</v>
      </c>
      <c r="AC3020" s="36" t="str">
        <f t="shared" si="809"/>
        <v>8-9</v>
      </c>
      <c r="AD3020" s="36" t="str">
        <f t="shared" si="810"/>
        <v>Mar</v>
      </c>
      <c r="AE3020" s="35" t="str">
        <f t="shared" si="811"/>
        <v>295-305</v>
      </c>
      <c r="AF3020" s="36" t="str">
        <f t="shared" si="812"/>
        <v>HWS-HTI</v>
      </c>
    </row>
    <row r="3021" spans="5:32" x14ac:dyDescent="0.3">
      <c r="E3021" s="12">
        <v>40998.347222222219</v>
      </c>
      <c r="F3021" s="16">
        <v>7.89</v>
      </c>
      <c r="G3021" s="16">
        <v>1040.0499954223637</v>
      </c>
      <c r="H3021" s="29">
        <v>1.1787106979252375</v>
      </c>
      <c r="I3021" s="26">
        <v>299</v>
      </c>
      <c r="J3021" s="30">
        <v>0.14575411913814956</v>
      </c>
      <c r="K3021" s="31">
        <v>0.1077785286666865</v>
      </c>
      <c r="L3021" s="108">
        <f ca="1">REWS!R3021</f>
        <v>8.0284708846767874</v>
      </c>
      <c r="M3021" s="22">
        <f t="shared" si="799"/>
        <v>7.7893409761562458</v>
      </c>
      <c r="N3021" s="22">
        <f t="shared" ca="1" si="800"/>
        <v>7.9260452772991492</v>
      </c>
      <c r="O3021" s="22">
        <f t="shared" si="801"/>
        <v>0.56191773353760199</v>
      </c>
      <c r="P3021" s="81">
        <f t="shared" ca="1" si="802"/>
        <v>8</v>
      </c>
      <c r="Q3021" s="22">
        <f t="shared" ca="1" si="803"/>
        <v>0.91682397525118997</v>
      </c>
      <c r="R3021" s="3">
        <f ca="1">IF(N3021&gt;'Power Curve'!$C$37,0,INDEX(Ci,$P3021,1)*POWER(1-Q3021,3)+INDEX(Ci,$P3021,2)*3*Q3021*POWER(1-Q3021,2)+INDEX(Ci,$P3021,3)*3*POWER(Q3021,2)*(1-Q3021)+INDEX(Ci,$P3021,4)*POWER(Q3021,3))</f>
        <v>856.10821501737246</v>
      </c>
      <c r="S3021" s="3">
        <f t="shared" si="804"/>
        <v>1040.0499954223637</v>
      </c>
      <c r="T3021" s="3">
        <f t="shared" ca="1" si="805"/>
        <v>-183.94178040499128</v>
      </c>
      <c r="U3021" s="3">
        <f t="shared" ca="1" si="813"/>
        <v>183.94178040499128</v>
      </c>
      <c r="W3021" s="34">
        <f t="shared" si="806"/>
        <v>8</v>
      </c>
      <c r="X3021" s="73" t="b">
        <f>COUNTIF('Power Curve'!$D$2:$D$31,W3021)&gt;0</f>
        <v>1</v>
      </c>
      <c r="Y3021" s="73" t="b">
        <f t="shared" si="807"/>
        <v>0</v>
      </c>
      <c r="Z3021" s="73" t="b">
        <f t="shared" si="814"/>
        <v>1</v>
      </c>
      <c r="AA3021" s="34" t="str">
        <f t="shared" si="808"/>
        <v>Outer</v>
      </c>
      <c r="AB3021" s="35" t="str">
        <f t="shared" si="815"/>
        <v>0.5-0.6</v>
      </c>
      <c r="AC3021" s="36" t="str">
        <f t="shared" si="809"/>
        <v>8-9</v>
      </c>
      <c r="AD3021" s="36" t="str">
        <f t="shared" si="810"/>
        <v>Mar</v>
      </c>
      <c r="AE3021" s="35" t="str">
        <f t="shared" si="811"/>
        <v>295-305</v>
      </c>
      <c r="AF3021" s="36" t="str">
        <f t="shared" si="812"/>
        <v>HWS-HTI</v>
      </c>
    </row>
    <row r="3022" spans="5:32" x14ac:dyDescent="0.3">
      <c r="E3022" s="12">
        <v>40998.354166666664</v>
      </c>
      <c r="F3022" s="16">
        <v>7.78</v>
      </c>
      <c r="G3022" s="16">
        <v>693.59001207351662</v>
      </c>
      <c r="H3022" s="29">
        <v>1.1788845040333658</v>
      </c>
      <c r="I3022" s="26">
        <v>303.60000000000002</v>
      </c>
      <c r="J3022" s="30">
        <v>0.18123393316195371</v>
      </c>
      <c r="K3022" s="31">
        <v>6.6080323344328215E-2</v>
      </c>
      <c r="L3022" s="108">
        <f ca="1">REWS!R3022</f>
        <v>7.8088269906181331</v>
      </c>
      <c r="M3022" s="22">
        <f t="shared" si="799"/>
        <v>7.6811218352619219</v>
      </c>
      <c r="N3022" s="22">
        <f t="shared" ca="1" si="800"/>
        <v>7.7095824557094579</v>
      </c>
      <c r="O3022" s="22">
        <f t="shared" si="801"/>
        <v>0.54519211645935672</v>
      </c>
      <c r="P3022" s="81">
        <f t="shared" ca="1" si="802"/>
        <v>8</v>
      </c>
      <c r="Q3022" s="22">
        <f t="shared" ca="1" si="803"/>
        <v>0.69895822273109065</v>
      </c>
      <c r="R3022" s="3">
        <f ca="1">IF(N3022&gt;'Power Curve'!$C$37,0,INDEX(Ci,$P3022,1)*POWER(1-Q3022,3)+INDEX(Ci,$P3022,2)*3*Q3022*POWER(1-Q3022,2)+INDEX(Ci,$P3022,3)*3*POWER(Q3022,2)*(1-Q3022)+INDEX(Ci,$P3022,4)*POWER(Q3022,3))</f>
        <v>792.28823914884083</v>
      </c>
      <c r="S3022" s="3">
        <f t="shared" si="804"/>
        <v>693.59001207351662</v>
      </c>
      <c r="T3022" s="3">
        <f t="shared" ca="1" si="805"/>
        <v>98.698227075324212</v>
      </c>
      <c r="U3022" s="3">
        <f t="shared" ca="1" si="813"/>
        <v>98.698227075324212</v>
      </c>
      <c r="W3022" s="34">
        <f t="shared" si="806"/>
        <v>8</v>
      </c>
      <c r="X3022" s="73" t="b">
        <f>COUNTIF('Power Curve'!$D$2:$D$31,W3022)&gt;0</f>
        <v>1</v>
      </c>
      <c r="Y3022" s="73" t="b">
        <f t="shared" si="807"/>
        <v>0</v>
      </c>
      <c r="Z3022" s="73" t="b">
        <f t="shared" si="814"/>
        <v>1</v>
      </c>
      <c r="AA3022" s="34" t="str">
        <f t="shared" si="808"/>
        <v>Outer</v>
      </c>
      <c r="AB3022" s="35" t="str">
        <f t="shared" si="815"/>
        <v>0.5-0.6</v>
      </c>
      <c r="AC3022" s="36" t="str">
        <f t="shared" si="809"/>
        <v>8-9</v>
      </c>
      <c r="AD3022" s="36" t="str">
        <f t="shared" si="810"/>
        <v>Mar</v>
      </c>
      <c r="AE3022" s="35" t="str">
        <f t="shared" si="811"/>
        <v>295-305</v>
      </c>
      <c r="AF3022" s="36" t="str">
        <f t="shared" si="812"/>
        <v>HWS-HTI</v>
      </c>
    </row>
    <row r="3023" spans="5:32" x14ac:dyDescent="0.3">
      <c r="E3023" s="12">
        <v>40998.361111111109</v>
      </c>
      <c r="F3023" s="16">
        <v>7.24</v>
      </c>
      <c r="G3023" s="16">
        <v>733.41002273559548</v>
      </c>
      <c r="H3023" s="29">
        <v>1.1788845040333658</v>
      </c>
      <c r="I3023" s="26">
        <v>301.39999999999998</v>
      </c>
      <c r="J3023" s="30">
        <v>0.1546961325966851</v>
      </c>
      <c r="K3023" s="31">
        <v>0.11584974941427249</v>
      </c>
      <c r="L3023" s="108">
        <f ca="1">REWS!R3023</f>
        <v>7.2242632263636768</v>
      </c>
      <c r="M3023" s="22">
        <f t="shared" si="799"/>
        <v>7.1479848441254905</v>
      </c>
      <c r="N3023" s="22">
        <f t="shared" ca="1" si="800"/>
        <v>7.1324480734835189</v>
      </c>
      <c r="O3023" s="22">
        <f t="shared" si="801"/>
        <v>0.46279407586963045</v>
      </c>
      <c r="P3023" s="81">
        <f t="shared" ca="1" si="802"/>
        <v>8</v>
      </c>
      <c r="Q3023" s="22">
        <f t="shared" ca="1" si="803"/>
        <v>0.11808333823376642</v>
      </c>
      <c r="R3023" s="3">
        <f ca="1">IF(N3023&gt;'Power Curve'!$C$37,0,INDEX(Ci,$P3023,1)*POWER(1-Q3023,3)+INDEX(Ci,$P3023,2)*3*Q3023*POWER(1-Q3023,2)+INDEX(Ci,$P3023,3)*3*POWER(Q3023,2)*(1-Q3023)+INDEX(Ci,$P3023,4)*POWER(Q3023,3))</f>
        <v>630.8840658389588</v>
      </c>
      <c r="S3023" s="3">
        <f t="shared" si="804"/>
        <v>733.41002273559548</v>
      </c>
      <c r="T3023" s="3">
        <f t="shared" ca="1" si="805"/>
        <v>-102.52595689663667</v>
      </c>
      <c r="U3023" s="3">
        <f t="shared" ca="1" si="813"/>
        <v>102.52595689663667</v>
      </c>
      <c r="W3023" s="34">
        <f t="shared" si="806"/>
        <v>7</v>
      </c>
      <c r="X3023" s="73" t="b">
        <f>COUNTIF('Power Curve'!$D$2:$D$31,W3023)&gt;0</f>
        <v>1</v>
      </c>
      <c r="Y3023" s="73" t="b">
        <f t="shared" si="807"/>
        <v>0</v>
      </c>
      <c r="Z3023" s="73" t="b">
        <f t="shared" si="814"/>
        <v>1</v>
      </c>
      <c r="AA3023" s="34" t="str">
        <f t="shared" si="808"/>
        <v>Outer</v>
      </c>
      <c r="AB3023" s="35" t="str">
        <f t="shared" si="815"/>
        <v>0.4-0.5</v>
      </c>
      <c r="AC3023" s="36" t="str">
        <f t="shared" si="809"/>
        <v>8-9</v>
      </c>
      <c r="AD3023" s="36" t="str">
        <f t="shared" si="810"/>
        <v>Mar</v>
      </c>
      <c r="AE3023" s="35" t="str">
        <f t="shared" si="811"/>
        <v>295-305</v>
      </c>
      <c r="AF3023" s="36" t="str">
        <f t="shared" si="812"/>
        <v>LWS-HTI</v>
      </c>
    </row>
    <row r="3024" spans="5:32" x14ac:dyDescent="0.3">
      <c r="E3024" s="12">
        <v>40998.423611111109</v>
      </c>
      <c r="F3024" s="16">
        <v>9.01</v>
      </c>
      <c r="G3024" s="16">
        <v>1128.749984741215</v>
      </c>
      <c r="H3024" s="29">
        <v>1.1776689355287433</v>
      </c>
      <c r="I3024" s="26">
        <v>324.3</v>
      </c>
      <c r="J3024" s="30">
        <v>0.11098779134295228</v>
      </c>
      <c r="K3024" s="31">
        <v>0.13187202071576906</v>
      </c>
      <c r="L3024" s="108">
        <f ca="1">REWS!R3024</f>
        <v>8.8484031637922858</v>
      </c>
      <c r="M3024" s="22">
        <f t="shared" si="799"/>
        <v>8.8924309429620525</v>
      </c>
      <c r="N3024" s="22">
        <f t="shared" ca="1" si="800"/>
        <v>8.7329427402341668</v>
      </c>
      <c r="O3024" s="22">
        <f t="shared" si="801"/>
        <v>0.73240384380588197</v>
      </c>
      <c r="P3024" s="81">
        <f t="shared" ca="1" si="802"/>
        <v>9</v>
      </c>
      <c r="Q3024" s="22">
        <f t="shared" ca="1" si="803"/>
        <v>0.72392994544205336</v>
      </c>
      <c r="R3024" s="3">
        <f ca="1">IF(N3024&gt;'Power Curve'!$C$37,0,INDEX(Ci,$P3024,1)*POWER(1-Q3024,3)+INDEX(Ci,$P3024,2)*3*Q3024*POWER(1-Q3024,2)+INDEX(Ci,$P3024,3)*3*POWER(Q3024,2)*(1-Q3024)+INDEX(Ci,$P3024,4)*POWER(Q3024,3))</f>
        <v>1107.9527309791554</v>
      </c>
      <c r="S3024" s="3">
        <f t="shared" si="804"/>
        <v>1128.749984741215</v>
      </c>
      <c r="T3024" s="3">
        <f t="shared" ca="1" si="805"/>
        <v>-20.797253762059654</v>
      </c>
      <c r="U3024" s="3">
        <f t="shared" ca="1" si="813"/>
        <v>20.797253762059654</v>
      </c>
      <c r="W3024" s="34">
        <f t="shared" si="806"/>
        <v>9</v>
      </c>
      <c r="X3024" s="73" t="b">
        <f>COUNTIF('Power Curve'!$D$2:$D$31,W3024)&gt;0</f>
        <v>1</v>
      </c>
      <c r="Y3024" s="73" t="b">
        <f t="shared" si="807"/>
        <v>0</v>
      </c>
      <c r="Z3024" s="73" t="b">
        <f t="shared" si="814"/>
        <v>1</v>
      </c>
      <c r="AA3024" s="34" t="str">
        <f t="shared" si="808"/>
        <v>Inner</v>
      </c>
      <c r="AB3024" s="35" t="str">
        <f t="shared" si="815"/>
        <v>0.7-0.8</v>
      </c>
      <c r="AC3024" s="36" t="str">
        <f t="shared" si="809"/>
        <v>10-11</v>
      </c>
      <c r="AD3024" s="36" t="str">
        <f t="shared" si="810"/>
        <v>Mar</v>
      </c>
      <c r="AE3024" s="35" t="str">
        <f t="shared" si="811"/>
        <v>315-325</v>
      </c>
      <c r="AF3024" s="36" t="str">
        <f t="shared" si="812"/>
        <v>Inner-TI</v>
      </c>
    </row>
    <row r="3025" spans="5:32" x14ac:dyDescent="0.3">
      <c r="E3025" s="12">
        <v>40998.430555555555</v>
      </c>
      <c r="F3025" s="16">
        <v>9.1</v>
      </c>
      <c r="G3025" s="16">
        <v>1032.6400070190432</v>
      </c>
      <c r="H3025" s="29">
        <v>1.1794932297873915</v>
      </c>
      <c r="I3025" s="26">
        <v>325.39999999999998</v>
      </c>
      <c r="J3025" s="30">
        <v>0.1142857142857143</v>
      </c>
      <c r="K3025" s="31">
        <v>9.5983631183500062E-2</v>
      </c>
      <c r="L3025" s="108">
        <f ca="1">REWS!R3025</f>
        <v>9.0968435758852024</v>
      </c>
      <c r="M3025" s="22">
        <f t="shared" si="799"/>
        <v>8.9858917031072885</v>
      </c>
      <c r="N3025" s="22">
        <f t="shared" ca="1" si="800"/>
        <v>8.9827748585727125</v>
      </c>
      <c r="O3025" s="22">
        <f t="shared" si="801"/>
        <v>0.74684850556453886</v>
      </c>
      <c r="P3025" s="81">
        <f t="shared" ca="1" si="802"/>
        <v>9</v>
      </c>
      <c r="Q3025" s="22">
        <f t="shared" ca="1" si="803"/>
        <v>0.97364923120501223</v>
      </c>
      <c r="R3025" s="3">
        <f ca="1">IF(N3025&gt;'Power Curve'!$C$37,0,INDEX(Ci,$P3025,1)*POWER(1-Q3025,3)+INDEX(Ci,$P3025,2)*3*Q3025*POWER(1-Q3025,2)+INDEX(Ci,$P3025,3)*3*POWER(Q3025,2)*(1-Q3025)+INDEX(Ci,$P3025,4)*POWER(Q3025,3))</f>
        <v>1189.6354382469208</v>
      </c>
      <c r="S3025" s="3">
        <f t="shared" si="804"/>
        <v>1032.6400070190432</v>
      </c>
      <c r="T3025" s="3">
        <f t="shared" ca="1" si="805"/>
        <v>156.99543122787759</v>
      </c>
      <c r="U3025" s="3">
        <f t="shared" ca="1" si="813"/>
        <v>156.99543122787759</v>
      </c>
      <c r="W3025" s="34">
        <f t="shared" si="806"/>
        <v>9</v>
      </c>
      <c r="X3025" s="73" t="b">
        <f>COUNTIF('Power Curve'!$D$2:$D$31,W3025)&gt;0</f>
        <v>1</v>
      </c>
      <c r="Y3025" s="73" t="b">
        <f t="shared" si="807"/>
        <v>0</v>
      </c>
      <c r="Z3025" s="73" t="b">
        <f t="shared" si="814"/>
        <v>1</v>
      </c>
      <c r="AA3025" s="34" t="str">
        <f t="shared" si="808"/>
        <v>Outer</v>
      </c>
      <c r="AB3025" s="35" t="str">
        <f t="shared" si="815"/>
        <v>0.7-0.8</v>
      </c>
      <c r="AC3025" s="36" t="str">
        <f t="shared" si="809"/>
        <v>10-11</v>
      </c>
      <c r="AD3025" s="36" t="str">
        <f t="shared" si="810"/>
        <v>Mar</v>
      </c>
      <c r="AE3025" s="35" t="str">
        <f t="shared" si="811"/>
        <v>325-335</v>
      </c>
      <c r="AF3025" s="36" t="str">
        <f t="shared" si="812"/>
        <v>Inner-TI</v>
      </c>
    </row>
    <row r="3026" spans="5:32" x14ac:dyDescent="0.3">
      <c r="E3026" s="12">
        <v>40998.4375</v>
      </c>
      <c r="F3026" s="16">
        <v>8.4</v>
      </c>
      <c r="G3026" s="16">
        <v>1110.369987487798</v>
      </c>
      <c r="H3026" s="29">
        <v>1.1794932297873915</v>
      </c>
      <c r="I3026" s="26">
        <v>327</v>
      </c>
      <c r="J3026" s="30">
        <v>0.12619047619047619</v>
      </c>
      <c r="K3026" s="31">
        <v>0.13692928728362794</v>
      </c>
      <c r="L3026" s="108">
        <f ca="1">REWS!R3026</f>
        <v>8.4221035464751584</v>
      </c>
      <c r="M3026" s="22">
        <f t="shared" si="799"/>
        <v>8.2946692644067284</v>
      </c>
      <c r="N3026" s="22">
        <f t="shared" ca="1" si="800"/>
        <v>8.3164956462617141</v>
      </c>
      <c r="O3026" s="22">
        <f t="shared" si="801"/>
        <v>0.64001784945273432</v>
      </c>
      <c r="P3026" s="81">
        <f t="shared" ca="1" si="802"/>
        <v>9</v>
      </c>
      <c r="Q3026" s="22">
        <f t="shared" ca="1" si="803"/>
        <v>0.30767093296417003</v>
      </c>
      <c r="R3026" s="3">
        <f ca="1">IF(N3026&gt;'Power Curve'!$C$37,0,INDEX(Ci,$P3026,1)*POWER(1-Q3026,3)+INDEX(Ci,$P3026,2)*3*Q3026*POWER(1-Q3026,2)+INDEX(Ci,$P3026,3)*3*POWER(Q3026,2)*(1-Q3026)+INDEX(Ci,$P3026,4)*POWER(Q3026,3))</f>
        <v>974.94858998604855</v>
      </c>
      <c r="S3026" s="3">
        <f t="shared" si="804"/>
        <v>1110.369987487798</v>
      </c>
      <c r="T3026" s="3">
        <f t="shared" ca="1" si="805"/>
        <v>-135.42139750174942</v>
      </c>
      <c r="U3026" s="3">
        <f t="shared" ca="1" si="813"/>
        <v>135.42139750174942</v>
      </c>
      <c r="W3026" s="34">
        <f t="shared" si="806"/>
        <v>8</v>
      </c>
      <c r="X3026" s="73" t="b">
        <f>COUNTIF('Power Curve'!$D$2:$D$31,W3026)&gt;0</f>
        <v>1</v>
      </c>
      <c r="Y3026" s="73" t="b">
        <f t="shared" si="807"/>
        <v>0</v>
      </c>
      <c r="Z3026" s="73" t="b">
        <f t="shared" si="814"/>
        <v>1</v>
      </c>
      <c r="AA3026" s="34" t="str">
        <f t="shared" si="808"/>
        <v>Inner</v>
      </c>
      <c r="AB3026" s="35" t="str">
        <f t="shared" si="815"/>
        <v>0.6-0.7</v>
      </c>
      <c r="AC3026" s="36" t="str">
        <f t="shared" si="809"/>
        <v>10-11</v>
      </c>
      <c r="AD3026" s="36" t="str">
        <f t="shared" si="810"/>
        <v>Mar</v>
      </c>
      <c r="AE3026" s="35" t="str">
        <f t="shared" si="811"/>
        <v>325-335</v>
      </c>
      <c r="AF3026" s="36" t="str">
        <f t="shared" si="812"/>
        <v>Inner-TI</v>
      </c>
    </row>
    <row r="3027" spans="5:32" x14ac:dyDescent="0.3">
      <c r="E3027" s="12">
        <v>40998.444444444445</v>
      </c>
      <c r="F3027" s="16">
        <v>9.3000000000000007</v>
      </c>
      <c r="G3027" s="16">
        <v>1111.7500228881836</v>
      </c>
      <c r="H3027" s="29">
        <v>1.1800154958803772</v>
      </c>
      <c r="I3027" s="26">
        <v>325.8</v>
      </c>
      <c r="J3027" s="30">
        <v>0.12150537634408599</v>
      </c>
      <c r="K3027" s="31">
        <v>0.11476515349951126</v>
      </c>
      <c r="L3027" s="108">
        <f ca="1">REWS!R3027</f>
        <v>9.3012041810882096</v>
      </c>
      <c r="M3027" s="22">
        <f t="shared" si="799"/>
        <v>9.1847390608357298</v>
      </c>
      <c r="N3027" s="22">
        <f t="shared" ca="1" si="800"/>
        <v>9.1859283177257502</v>
      </c>
      <c r="O3027" s="22">
        <f t="shared" si="801"/>
        <v>0.77758100570177857</v>
      </c>
      <c r="P3027" s="81">
        <f t="shared" ca="1" si="802"/>
        <v>10</v>
      </c>
      <c r="Q3027" s="22">
        <f t="shared" ca="1" si="803"/>
        <v>0.18791714696655054</v>
      </c>
      <c r="R3027" s="3">
        <f ca="1">IF(N3027&gt;'Power Curve'!$C$37,0,INDEX(Ci,$P3027,1)*POWER(1-Q3027,3)+INDEX(Ci,$P3027,2)*3*Q3027*POWER(1-Q3027,2)+INDEX(Ci,$P3027,3)*3*POWER(Q3027,2)*(1-Q3027)+INDEX(Ci,$P3027,4)*POWER(Q3027,3))</f>
        <v>1258.5589544408735</v>
      </c>
      <c r="S3027" s="3">
        <f t="shared" si="804"/>
        <v>1111.7500228881836</v>
      </c>
      <c r="T3027" s="3">
        <f t="shared" ca="1" si="805"/>
        <v>146.80893155268996</v>
      </c>
      <c r="U3027" s="3">
        <f t="shared" ca="1" si="813"/>
        <v>146.80893155268996</v>
      </c>
      <c r="W3027" s="34">
        <f t="shared" si="806"/>
        <v>9</v>
      </c>
      <c r="X3027" s="73" t="b">
        <f>COUNTIF('Power Curve'!$D$2:$D$31,W3027)&gt;0</f>
        <v>1</v>
      </c>
      <c r="Y3027" s="73" t="b">
        <f t="shared" si="807"/>
        <v>0</v>
      </c>
      <c r="Z3027" s="73" t="b">
        <f t="shared" si="814"/>
        <v>1</v>
      </c>
      <c r="AA3027" s="34" t="str">
        <f t="shared" si="808"/>
        <v>Inner</v>
      </c>
      <c r="AB3027" s="35" t="str">
        <f t="shared" si="815"/>
        <v>0.7-0.8</v>
      </c>
      <c r="AC3027" s="36" t="str">
        <f t="shared" si="809"/>
        <v>10-11</v>
      </c>
      <c r="AD3027" s="36" t="str">
        <f t="shared" si="810"/>
        <v>Mar</v>
      </c>
      <c r="AE3027" s="35" t="str">
        <f t="shared" si="811"/>
        <v>325-335</v>
      </c>
      <c r="AF3027" s="36" t="str">
        <f t="shared" si="812"/>
        <v>Inner-TI</v>
      </c>
    </row>
    <row r="3028" spans="5:32" x14ac:dyDescent="0.3">
      <c r="E3028" s="12">
        <v>40998.451388888891</v>
      </c>
      <c r="F3028" s="16">
        <v>9.0399999999999991</v>
      </c>
      <c r="G3028" s="16">
        <v>1108.109992980962</v>
      </c>
      <c r="H3028" s="29">
        <v>1.1801461344187409</v>
      </c>
      <c r="I3028" s="26">
        <v>326.60000000000002</v>
      </c>
      <c r="J3028" s="30">
        <v>0.11504424778761063</v>
      </c>
      <c r="K3028" s="31">
        <v>0.14004042496340979</v>
      </c>
      <c r="L3028" s="108">
        <f ca="1">REWS!R3028</f>
        <v>8.949629952080512</v>
      </c>
      <c r="M3028" s="22">
        <f t="shared" si="799"/>
        <v>8.9282908665863463</v>
      </c>
      <c r="N3028" s="22">
        <f t="shared" ca="1" si="800"/>
        <v>8.8390375398769958</v>
      </c>
      <c r="O3028" s="22">
        <f t="shared" si="801"/>
        <v>0.73794611059933901</v>
      </c>
      <c r="P3028" s="81">
        <f t="shared" ca="1" si="802"/>
        <v>9</v>
      </c>
      <c r="Q3028" s="22">
        <f t="shared" ca="1" si="803"/>
        <v>0.82997682911002812</v>
      </c>
      <c r="R3028" s="3">
        <f ca="1">IF(N3028&gt;'Power Curve'!$C$37,0,INDEX(Ci,$P3028,1)*POWER(1-Q3028,3)+INDEX(Ci,$P3028,2)*3*Q3028*POWER(1-Q3028,2)+INDEX(Ci,$P3028,3)*3*POWER(Q3028,2)*(1-Q3028)+INDEX(Ci,$P3028,4)*POWER(Q3028,3))</f>
        <v>1142.5247324285797</v>
      </c>
      <c r="S3028" s="3">
        <f t="shared" si="804"/>
        <v>1108.109992980962</v>
      </c>
      <c r="T3028" s="3">
        <f t="shared" ca="1" si="805"/>
        <v>34.414739447617649</v>
      </c>
      <c r="U3028" s="3">
        <f t="shared" ca="1" si="813"/>
        <v>34.414739447617649</v>
      </c>
      <c r="W3028" s="34">
        <f t="shared" si="806"/>
        <v>9</v>
      </c>
      <c r="X3028" s="73" t="b">
        <f>COUNTIF('Power Curve'!$D$2:$D$31,W3028)&gt;0</f>
        <v>1</v>
      </c>
      <c r="Y3028" s="73" t="b">
        <f t="shared" si="807"/>
        <v>0</v>
      </c>
      <c r="Z3028" s="73" t="b">
        <f t="shared" si="814"/>
        <v>1</v>
      </c>
      <c r="AA3028" s="34" t="str">
        <f t="shared" si="808"/>
        <v>Inner</v>
      </c>
      <c r="AB3028" s="35" t="str">
        <f t="shared" si="815"/>
        <v>0.7-0.8</v>
      </c>
      <c r="AC3028" s="36" t="str">
        <f t="shared" si="809"/>
        <v>10-11</v>
      </c>
      <c r="AD3028" s="36" t="str">
        <f t="shared" si="810"/>
        <v>Mar</v>
      </c>
      <c r="AE3028" s="35" t="str">
        <f t="shared" si="811"/>
        <v>325-335</v>
      </c>
      <c r="AF3028" s="36" t="str">
        <f t="shared" si="812"/>
        <v>Inner-TI</v>
      </c>
    </row>
    <row r="3029" spans="5:32" x14ac:dyDescent="0.3">
      <c r="E3029" s="12">
        <v>40998.458333333336</v>
      </c>
      <c r="F3029" s="16">
        <v>8.27</v>
      </c>
      <c r="G3029" s="16">
        <v>954.19001007080055</v>
      </c>
      <c r="H3029" s="29">
        <v>1.1809033144049486</v>
      </c>
      <c r="I3029" s="26">
        <v>333.9</v>
      </c>
      <c r="J3029" s="30">
        <v>0.11124546553808949</v>
      </c>
      <c r="K3029" s="31">
        <v>0.1806994851082091</v>
      </c>
      <c r="L3029" s="108">
        <f ca="1">REWS!R3029</f>
        <v>8.2036070745514635</v>
      </c>
      <c r="M3029" s="22">
        <f t="shared" si="799"/>
        <v>8.1695523583356469</v>
      </c>
      <c r="N3029" s="22">
        <f t="shared" ca="1" si="800"/>
        <v>8.1039658431391661</v>
      </c>
      <c r="O3029" s="22">
        <f t="shared" si="801"/>
        <v>0.62068062829512805</v>
      </c>
      <c r="P3029" s="81">
        <f t="shared" ca="1" si="802"/>
        <v>9</v>
      </c>
      <c r="Q3029" s="22">
        <f t="shared" ca="1" si="803"/>
        <v>9.5237115438809264E-2</v>
      </c>
      <c r="R3029" s="3">
        <f ca="1">IF(N3029&gt;'Power Curve'!$C$37,0,INDEX(Ci,$P3029,1)*POWER(1-Q3029,3)+INDEX(Ci,$P3029,2)*3*Q3029*POWER(1-Q3029,2)+INDEX(Ci,$P3029,3)*3*POWER(Q3029,2)*(1-Q3029)+INDEX(Ci,$P3029,4)*POWER(Q3029,3))</f>
        <v>909.43921590704713</v>
      </c>
      <c r="S3029" s="3">
        <f t="shared" si="804"/>
        <v>954.19001007080055</v>
      </c>
      <c r="T3029" s="3">
        <f t="shared" ca="1" si="805"/>
        <v>-44.750794163753426</v>
      </c>
      <c r="U3029" s="3">
        <f t="shared" ca="1" si="813"/>
        <v>44.750794163753426</v>
      </c>
      <c r="W3029" s="34">
        <f t="shared" si="806"/>
        <v>8</v>
      </c>
      <c r="X3029" s="73" t="b">
        <f>COUNTIF('Power Curve'!$D$2:$D$31,W3029)&gt;0</f>
        <v>1</v>
      </c>
      <c r="Y3029" s="73" t="b">
        <f t="shared" si="807"/>
        <v>0</v>
      </c>
      <c r="Z3029" s="73" t="b">
        <f t="shared" si="814"/>
        <v>1</v>
      </c>
      <c r="AA3029" s="34" t="str">
        <f t="shared" si="808"/>
        <v>Inner</v>
      </c>
      <c r="AB3029" s="35" t="str">
        <f t="shared" si="815"/>
        <v>0.6-0.7</v>
      </c>
      <c r="AC3029" s="36" t="str">
        <f t="shared" si="809"/>
        <v>11-12</v>
      </c>
      <c r="AD3029" s="36" t="str">
        <f t="shared" si="810"/>
        <v>Mar</v>
      </c>
      <c r="AE3029" s="35" t="str">
        <f t="shared" si="811"/>
        <v>325-335</v>
      </c>
      <c r="AF3029" s="36" t="str">
        <f t="shared" si="812"/>
        <v>Inner-TI</v>
      </c>
    </row>
    <row r="3030" spans="5:32" x14ac:dyDescent="0.3">
      <c r="E3030" s="12">
        <v>40998.465277777781</v>
      </c>
      <c r="F3030" s="16">
        <v>7.44</v>
      </c>
      <c r="G3030" s="16">
        <v>719.70997810363792</v>
      </c>
      <c r="H3030" s="29">
        <v>1.1812085584991414</v>
      </c>
      <c r="I3030" s="26">
        <v>339.2</v>
      </c>
      <c r="J3030" s="30">
        <v>0.11155913978494622</v>
      </c>
      <c r="K3030" s="31">
        <v>0.24998645414344303</v>
      </c>
      <c r="L3030" s="108">
        <f ca="1">REWS!R3030</f>
        <v>7.4337804821450701</v>
      </c>
      <c r="M3030" s="22">
        <f t="shared" si="799"/>
        <v>7.3502667591806761</v>
      </c>
      <c r="N3030" s="22">
        <f t="shared" ca="1" si="800"/>
        <v>7.3441222544297053</v>
      </c>
      <c r="O3030" s="22">
        <f t="shared" si="801"/>
        <v>0.49405739791328779</v>
      </c>
      <c r="P3030" s="81">
        <f t="shared" ca="1" si="802"/>
        <v>8</v>
      </c>
      <c r="Q3030" s="22">
        <f t="shared" ca="1" si="803"/>
        <v>0.33112941414758423</v>
      </c>
      <c r="R3030" s="3">
        <f ca="1">IF(N3030&gt;'Power Curve'!$C$37,0,INDEX(Ci,$P3030,1)*POWER(1-Q3030,3)+INDEX(Ci,$P3030,2)*3*Q3030*POWER(1-Q3030,2)+INDEX(Ci,$P3030,3)*3*POWER(Q3030,2)*(1-Q3030)+INDEX(Ci,$P3030,4)*POWER(Q3030,3))</f>
        <v>688.18339435530322</v>
      </c>
      <c r="S3030" s="3">
        <f t="shared" si="804"/>
        <v>719.70997810363792</v>
      </c>
      <c r="T3030" s="3">
        <f t="shared" ca="1" si="805"/>
        <v>-31.526583748334701</v>
      </c>
      <c r="U3030" s="3">
        <f t="shared" ca="1" si="813"/>
        <v>31.526583748334701</v>
      </c>
      <c r="W3030" s="34">
        <f t="shared" si="806"/>
        <v>7</v>
      </c>
      <c r="X3030" s="73" t="b">
        <f>COUNTIF('Power Curve'!$D$2:$D$31,W3030)&gt;0</f>
        <v>1</v>
      </c>
      <c r="Y3030" s="73" t="b">
        <f t="shared" si="807"/>
        <v>0</v>
      </c>
      <c r="Z3030" s="73" t="b">
        <f t="shared" si="814"/>
        <v>1</v>
      </c>
      <c r="AA3030" s="34" t="str">
        <f t="shared" si="808"/>
        <v>Inner</v>
      </c>
      <c r="AB3030" s="35" t="str">
        <f t="shared" si="815"/>
        <v>0.4-0.5</v>
      </c>
      <c r="AC3030" s="36" t="str">
        <f t="shared" si="809"/>
        <v>11-12</v>
      </c>
      <c r="AD3030" s="36" t="str">
        <f t="shared" si="810"/>
        <v>Mar</v>
      </c>
      <c r="AE3030" s="35" t="str">
        <f t="shared" si="811"/>
        <v>335-345</v>
      </c>
      <c r="AF3030" s="36" t="str">
        <f t="shared" si="812"/>
        <v>Inner-TI</v>
      </c>
    </row>
    <row r="3031" spans="5:32" x14ac:dyDescent="0.3">
      <c r="E3031" s="12">
        <v>40998.472222222219</v>
      </c>
      <c r="F3031" s="16">
        <v>6.84</v>
      </c>
      <c r="G3031" s="16">
        <v>699.70997047424316</v>
      </c>
      <c r="H3031" s="29">
        <v>1.1796839129657277</v>
      </c>
      <c r="I3031" s="26">
        <v>343</v>
      </c>
      <c r="J3031" s="30">
        <v>0.16666666666666666</v>
      </c>
      <c r="K3031" s="31">
        <v>0.30975048873040617</v>
      </c>
      <c r="L3031" s="108">
        <f ca="1">REWS!R3031</f>
        <v>6.8137543625575843</v>
      </c>
      <c r="M3031" s="22">
        <f t="shared" si="799"/>
        <v>6.7545946421272793</v>
      </c>
      <c r="N3031" s="22">
        <f t="shared" ca="1" si="800"/>
        <v>6.7286767120033382</v>
      </c>
      <c r="O3031" s="22">
        <f t="shared" si="801"/>
        <v>0.40199435202613104</v>
      </c>
      <c r="P3031" s="81">
        <f t="shared" ca="1" si="802"/>
        <v>7</v>
      </c>
      <c r="Q3031" s="22">
        <f t="shared" ca="1" si="803"/>
        <v>0.70881194095879685</v>
      </c>
      <c r="R3031" s="3">
        <f ca="1">IF(N3031&gt;'Power Curve'!$C$37,0,INDEX(Ci,$P3031,1)*POWER(1-Q3031,3)+INDEX(Ci,$P3031,2)*3*Q3031*POWER(1-Q3031,2)+INDEX(Ci,$P3031,3)*3*POWER(Q3031,2)*(1-Q3031)+INDEX(Ci,$P3031,4)*POWER(Q3031,3))</f>
        <v>527.13960239875428</v>
      </c>
      <c r="S3031" s="3">
        <f t="shared" si="804"/>
        <v>699.70997047424316</v>
      </c>
      <c r="T3031" s="3">
        <f t="shared" ca="1" si="805"/>
        <v>-172.57036807548889</v>
      </c>
      <c r="U3031" s="3">
        <f t="shared" ca="1" si="813"/>
        <v>172.57036807548889</v>
      </c>
      <c r="W3031" s="34">
        <f t="shared" si="806"/>
        <v>7</v>
      </c>
      <c r="X3031" s="73" t="b">
        <f>COUNTIF('Power Curve'!$D$2:$D$31,W3031)&gt;0</f>
        <v>1</v>
      </c>
      <c r="Y3031" s="73" t="b">
        <f t="shared" si="807"/>
        <v>0</v>
      </c>
      <c r="Z3031" s="73" t="b">
        <f t="shared" si="814"/>
        <v>1</v>
      </c>
      <c r="AA3031" s="34" t="str">
        <f t="shared" si="808"/>
        <v>Outer</v>
      </c>
      <c r="AB3031" s="35" t="str">
        <f t="shared" si="815"/>
        <v>0.4-0.5</v>
      </c>
      <c r="AC3031" s="36" t="str">
        <f t="shared" si="809"/>
        <v>11-12</v>
      </c>
      <c r="AD3031" s="36" t="str">
        <f t="shared" si="810"/>
        <v>Mar</v>
      </c>
      <c r="AE3031" s="35" t="str">
        <f t="shared" si="811"/>
        <v>335-345</v>
      </c>
      <c r="AF3031" s="36" t="str">
        <f t="shared" si="812"/>
        <v>LWS-HTI</v>
      </c>
    </row>
    <row r="3032" spans="5:32" x14ac:dyDescent="0.3">
      <c r="E3032" s="12">
        <v>40998.479166666664</v>
      </c>
      <c r="F3032" s="16">
        <v>6.5</v>
      </c>
      <c r="G3032" s="16">
        <v>771.20000457763717</v>
      </c>
      <c r="H3032" s="29">
        <v>1.1782065922668354</v>
      </c>
      <c r="I3032" s="26">
        <v>345.5</v>
      </c>
      <c r="J3032" s="30">
        <v>0.16</v>
      </c>
      <c r="K3032" s="31">
        <v>0.14387079275681733</v>
      </c>
      <c r="L3032" s="108">
        <f ca="1">REWS!R3032</f>
        <v>6.5387662318523629</v>
      </c>
      <c r="M3032" s="22">
        <f t="shared" si="799"/>
        <v>6.4161593760762443</v>
      </c>
      <c r="N3032" s="22">
        <f t="shared" ca="1" si="800"/>
        <v>6.4544255794569647</v>
      </c>
      <c r="O3032" s="22">
        <f t="shared" si="801"/>
        <v>0.34968809068488454</v>
      </c>
      <c r="P3032" s="81">
        <f t="shared" ca="1" si="802"/>
        <v>7</v>
      </c>
      <c r="Q3032" s="22">
        <f t="shared" ca="1" si="803"/>
        <v>0.43002298105134362</v>
      </c>
      <c r="R3032" s="3">
        <f ca="1">IF(N3032&gt;'Power Curve'!$C$37,0,INDEX(Ci,$P3032,1)*POWER(1-Q3032,3)+INDEX(Ci,$P3032,2)*3*Q3032*POWER(1-Q3032,2)+INDEX(Ci,$P3032,3)*3*POWER(Q3032,2)*(1-Q3032)+INDEX(Ci,$P3032,4)*POWER(Q3032,3))</f>
        <v>459.86570615714663</v>
      </c>
      <c r="S3032" s="3">
        <f t="shared" si="804"/>
        <v>771.20000457763717</v>
      </c>
      <c r="T3032" s="3">
        <f t="shared" ca="1" si="805"/>
        <v>-311.33429842049054</v>
      </c>
      <c r="U3032" s="3">
        <f t="shared" ca="1" si="813"/>
        <v>311.33429842049054</v>
      </c>
      <c r="W3032" s="34">
        <f t="shared" si="806"/>
        <v>6</v>
      </c>
      <c r="X3032" s="73" t="b">
        <f>COUNTIF('Power Curve'!$D$2:$D$31,W3032)&gt;0</f>
        <v>1</v>
      </c>
      <c r="Y3032" s="73" t="b">
        <f t="shared" si="807"/>
        <v>0</v>
      </c>
      <c r="Z3032" s="73" t="b">
        <f t="shared" si="814"/>
        <v>1</v>
      </c>
      <c r="AA3032" s="34" t="str">
        <f t="shared" si="808"/>
        <v>Outer</v>
      </c>
      <c r="AB3032" s="35" t="str">
        <f t="shared" si="815"/>
        <v>0.3-0.4</v>
      </c>
      <c r="AC3032" s="36" t="str">
        <f t="shared" si="809"/>
        <v>11-12</v>
      </c>
      <c r="AD3032" s="36" t="str">
        <f t="shared" si="810"/>
        <v>Mar</v>
      </c>
      <c r="AE3032" s="35" t="str">
        <f t="shared" si="811"/>
        <v>345-355</v>
      </c>
      <c r="AF3032" s="36" t="str">
        <f t="shared" si="812"/>
        <v>LWS-HTI</v>
      </c>
    </row>
    <row r="3033" spans="5:32" x14ac:dyDescent="0.3">
      <c r="E3033" s="12">
        <v>40998.486111111109</v>
      </c>
      <c r="F3033" s="16">
        <v>6.28</v>
      </c>
      <c r="G3033" s="16">
        <v>448.4699859619144</v>
      </c>
      <c r="H3033" s="29">
        <v>1.1784236135005639</v>
      </c>
      <c r="I3033" s="26">
        <v>352</v>
      </c>
      <c r="J3033" s="30">
        <v>0.12898089171974522</v>
      </c>
      <c r="K3033" s="31">
        <v>0.26444541110876185</v>
      </c>
      <c r="L3033" s="108">
        <f ca="1">REWS!R3033</f>
        <v>6.2659502754648884</v>
      </c>
      <c r="M3033" s="22">
        <f t="shared" si="799"/>
        <v>6.1993776460321364</v>
      </c>
      <c r="N3033" s="22">
        <f t="shared" ca="1" si="800"/>
        <v>6.1855082912206907</v>
      </c>
      <c r="O3033" s="22">
        <f t="shared" si="801"/>
        <v>0.31618377549337978</v>
      </c>
      <c r="P3033" s="81">
        <f t="shared" ca="1" si="802"/>
        <v>7</v>
      </c>
      <c r="Q3033" s="22">
        <f t="shared" ca="1" si="803"/>
        <v>0.15665612056683245</v>
      </c>
      <c r="R3033" s="3">
        <f ca="1">IF(N3033&gt;'Power Curve'!$C$37,0,INDEX(Ci,$P3033,1)*POWER(1-Q3033,3)+INDEX(Ci,$P3033,2)*3*Q3033*POWER(1-Q3033,2)+INDEX(Ci,$P3033,3)*3*POWER(Q3033,2)*(1-Q3033)+INDEX(Ci,$P3033,4)*POWER(Q3033,3))</f>
        <v>399.71988211682265</v>
      </c>
      <c r="S3033" s="3">
        <f t="shared" si="804"/>
        <v>448.4699859619144</v>
      </c>
      <c r="T3033" s="3">
        <f t="shared" ca="1" si="805"/>
        <v>-48.750103845091758</v>
      </c>
      <c r="U3033" s="3">
        <f t="shared" ca="1" si="813"/>
        <v>48.750103845091758</v>
      </c>
      <c r="W3033" s="34">
        <f t="shared" si="806"/>
        <v>6</v>
      </c>
      <c r="X3033" s="73" t="b">
        <f>COUNTIF('Power Curve'!$D$2:$D$31,W3033)&gt;0</f>
        <v>1</v>
      </c>
      <c r="Y3033" s="73" t="b">
        <f t="shared" si="807"/>
        <v>0</v>
      </c>
      <c r="Z3033" s="73" t="b">
        <f t="shared" si="814"/>
        <v>1</v>
      </c>
      <c r="AA3033" s="34" t="str">
        <f t="shared" si="808"/>
        <v>Inner</v>
      </c>
      <c r="AB3033" s="35" t="str">
        <f t="shared" si="815"/>
        <v>0.3-0.4</v>
      </c>
      <c r="AC3033" s="36" t="str">
        <f t="shared" si="809"/>
        <v>11-12</v>
      </c>
      <c r="AD3033" s="36" t="str">
        <f t="shared" si="810"/>
        <v>Mar</v>
      </c>
      <c r="AE3033" s="35" t="str">
        <f t="shared" si="811"/>
        <v>345-355</v>
      </c>
      <c r="AF3033" s="36" t="str">
        <f t="shared" si="812"/>
        <v>Inner-TI</v>
      </c>
    </row>
    <row r="3034" spans="5:32" x14ac:dyDescent="0.3">
      <c r="E3034" s="12">
        <v>40998.493055555555</v>
      </c>
      <c r="F3034" s="16">
        <v>6.36</v>
      </c>
      <c r="G3034" s="16">
        <v>452.58000564575252</v>
      </c>
      <c r="H3034" s="29">
        <v>1.1779462728967987</v>
      </c>
      <c r="I3034" s="26">
        <v>339.8</v>
      </c>
      <c r="J3034" s="30">
        <v>0.19182389937106917</v>
      </c>
      <c r="K3034" s="31">
        <v>0.2216340736111273</v>
      </c>
      <c r="L3034" s="108">
        <f ca="1">REWS!R3034</f>
        <v>6.3912268010482567</v>
      </c>
      <c r="M3034" s="22">
        <f t="shared" si="799"/>
        <v>6.2775027774878689</v>
      </c>
      <c r="N3034" s="22">
        <f t="shared" ca="1" si="800"/>
        <v>6.3083245275370032</v>
      </c>
      <c r="O3034" s="22">
        <f t="shared" si="801"/>
        <v>0.32825826640245237</v>
      </c>
      <c r="P3034" s="81">
        <f t="shared" ca="1" si="802"/>
        <v>7</v>
      </c>
      <c r="Q3034" s="22">
        <f t="shared" ca="1" si="803"/>
        <v>0.28150450483588596</v>
      </c>
      <c r="R3034" s="3">
        <f ca="1">IF(N3034&gt;'Power Curve'!$C$37,0,INDEX(Ci,$P3034,1)*POWER(1-Q3034,3)+INDEX(Ci,$P3034,2)*3*Q3034*POWER(1-Q3034,2)+INDEX(Ci,$P3034,3)*3*POWER(Q3034,2)*(1-Q3034)+INDEX(Ci,$P3034,4)*POWER(Q3034,3))</f>
        <v>426.27684239175636</v>
      </c>
      <c r="S3034" s="3">
        <f t="shared" si="804"/>
        <v>452.58000564575252</v>
      </c>
      <c r="T3034" s="3">
        <f t="shared" ca="1" si="805"/>
        <v>-26.303163253996161</v>
      </c>
      <c r="U3034" s="3">
        <f t="shared" ca="1" si="813"/>
        <v>26.303163253996161</v>
      </c>
      <c r="W3034" s="34">
        <f t="shared" si="806"/>
        <v>6</v>
      </c>
      <c r="X3034" s="73" t="b">
        <f>COUNTIF('Power Curve'!$D$2:$D$31,W3034)&gt;0</f>
        <v>1</v>
      </c>
      <c r="Y3034" s="73" t="b">
        <f t="shared" si="807"/>
        <v>0</v>
      </c>
      <c r="Z3034" s="73" t="b">
        <f t="shared" si="814"/>
        <v>1</v>
      </c>
      <c r="AA3034" s="34" t="str">
        <f t="shared" si="808"/>
        <v>Outer</v>
      </c>
      <c r="AB3034" s="35" t="str">
        <f t="shared" si="815"/>
        <v>0.3-0.4</v>
      </c>
      <c r="AC3034" s="36" t="str">
        <f t="shared" si="809"/>
        <v>11-12</v>
      </c>
      <c r="AD3034" s="36" t="str">
        <f t="shared" si="810"/>
        <v>Mar</v>
      </c>
      <c r="AE3034" s="35" t="str">
        <f t="shared" si="811"/>
        <v>335-345</v>
      </c>
      <c r="AF3034" s="36" t="str">
        <f t="shared" si="812"/>
        <v>LWS-HTI</v>
      </c>
    </row>
    <row r="3035" spans="5:32" x14ac:dyDescent="0.3">
      <c r="E3035" s="12">
        <v>40998.5</v>
      </c>
      <c r="F3035" s="16">
        <v>7.6</v>
      </c>
      <c r="G3035" s="16">
        <v>647.98001956939697</v>
      </c>
      <c r="H3035" s="29">
        <v>1.1765857227476249</v>
      </c>
      <c r="I3035" s="26">
        <v>338.9</v>
      </c>
      <c r="J3035" s="30">
        <v>9.6052631578947376E-2</v>
      </c>
      <c r="K3035" s="31">
        <v>0.16075941711256336</v>
      </c>
      <c r="L3035" s="108">
        <f ca="1">REWS!R3035</f>
        <v>7.6003624157426612</v>
      </c>
      <c r="M3035" s="22">
        <f t="shared" si="799"/>
        <v>7.4985292074797973</v>
      </c>
      <c r="N3035" s="22">
        <f t="shared" ca="1" si="800"/>
        <v>7.498886784457639</v>
      </c>
      <c r="O3035" s="22">
        <f t="shared" si="801"/>
        <v>0.51697183723373807</v>
      </c>
      <c r="P3035" s="81">
        <f t="shared" ca="1" si="802"/>
        <v>8</v>
      </c>
      <c r="Q3035" s="22">
        <f t="shared" ca="1" si="803"/>
        <v>0.48689699839291978</v>
      </c>
      <c r="R3035" s="3">
        <f ca="1">IF(N3035&gt;'Power Curve'!$C$37,0,INDEX(Ci,$P3035,1)*POWER(1-Q3035,3)+INDEX(Ci,$P3035,2)*3*Q3035*POWER(1-Q3035,2)+INDEX(Ci,$P3035,3)*3*POWER(Q3035,2)*(1-Q3035)+INDEX(Ci,$P3035,4)*POWER(Q3035,3))</f>
        <v>731.58081193618057</v>
      </c>
      <c r="S3035" s="3">
        <f t="shared" si="804"/>
        <v>647.98001956939697</v>
      </c>
      <c r="T3035" s="3">
        <f t="shared" ca="1" si="805"/>
        <v>83.600792366783594</v>
      </c>
      <c r="U3035" s="3">
        <f t="shared" ca="1" si="813"/>
        <v>83.600792366783594</v>
      </c>
      <c r="W3035" s="34">
        <f t="shared" si="806"/>
        <v>7</v>
      </c>
      <c r="X3035" s="73" t="b">
        <f>COUNTIF('Power Curve'!$D$2:$D$31,W3035)&gt;0</f>
        <v>1</v>
      </c>
      <c r="Y3035" s="73" t="b">
        <f t="shared" si="807"/>
        <v>0</v>
      </c>
      <c r="Z3035" s="73" t="b">
        <f t="shared" si="814"/>
        <v>1</v>
      </c>
      <c r="AA3035" s="34" t="str">
        <f t="shared" si="808"/>
        <v>Outer</v>
      </c>
      <c r="AB3035" s="35" t="str">
        <f t="shared" si="815"/>
        <v>0.5-0.6</v>
      </c>
      <c r="AC3035" s="36" t="str">
        <f t="shared" si="809"/>
        <v>12-13</v>
      </c>
      <c r="AD3035" s="36" t="str">
        <f t="shared" si="810"/>
        <v>Mar</v>
      </c>
      <c r="AE3035" s="35" t="str">
        <f t="shared" si="811"/>
        <v>335-345</v>
      </c>
      <c r="AF3035" s="36" t="str">
        <f t="shared" si="812"/>
        <v>HWS-LTI</v>
      </c>
    </row>
    <row r="3036" spans="5:32" x14ac:dyDescent="0.3">
      <c r="E3036" s="12">
        <v>40998.506944444445</v>
      </c>
      <c r="F3036" s="16">
        <v>7.98</v>
      </c>
      <c r="G3036" s="16">
        <v>716.28000640869163</v>
      </c>
      <c r="H3036" s="29">
        <v>1.1761097400830005</v>
      </c>
      <c r="I3036" s="26">
        <v>342</v>
      </c>
      <c r="J3036" s="30">
        <v>8.8972431077694231E-2</v>
      </c>
      <c r="K3036" s="31">
        <v>0.25161826260238651</v>
      </c>
      <c r="L3036" s="108">
        <f ca="1">REWS!R3036</f>
        <v>7.8545268080792487</v>
      </c>
      <c r="M3036" s="22">
        <f t="shared" si="799"/>
        <v>7.8723938005054608</v>
      </c>
      <c r="N3036" s="22">
        <f t="shared" ca="1" si="800"/>
        <v>7.748612550103636</v>
      </c>
      <c r="O3036" s="22">
        <f t="shared" si="801"/>
        <v>0.57475381526817315</v>
      </c>
      <c r="P3036" s="81">
        <f t="shared" ca="1" si="802"/>
        <v>8</v>
      </c>
      <c r="Q3036" s="22">
        <f t="shared" ca="1" si="803"/>
        <v>0.73824127754701796</v>
      </c>
      <c r="R3036" s="3">
        <f ca="1">IF(N3036&gt;'Power Curve'!$C$37,0,INDEX(Ci,$P3036,1)*POWER(1-Q3036,3)+INDEX(Ci,$P3036,2)*3*Q3036*POWER(1-Q3036,2)+INDEX(Ci,$P3036,3)*3*POWER(Q3036,2)*(1-Q3036)+INDEX(Ci,$P3036,4)*POWER(Q3036,3))</f>
        <v>803.7029998237665</v>
      </c>
      <c r="S3036" s="3">
        <f t="shared" si="804"/>
        <v>716.28000640869163</v>
      </c>
      <c r="T3036" s="3">
        <f t="shared" ca="1" si="805"/>
        <v>87.42299341507487</v>
      </c>
      <c r="U3036" s="3">
        <f t="shared" ca="1" si="813"/>
        <v>87.42299341507487</v>
      </c>
      <c r="W3036" s="34">
        <f t="shared" si="806"/>
        <v>8</v>
      </c>
      <c r="X3036" s="73" t="b">
        <f>COUNTIF('Power Curve'!$D$2:$D$31,W3036)&gt;0</f>
        <v>1</v>
      </c>
      <c r="Y3036" s="73" t="b">
        <f t="shared" si="807"/>
        <v>0</v>
      </c>
      <c r="Z3036" s="73" t="b">
        <f t="shared" si="814"/>
        <v>1</v>
      </c>
      <c r="AA3036" s="34" t="str">
        <f t="shared" si="808"/>
        <v>Outer</v>
      </c>
      <c r="AB3036" s="35" t="str">
        <f t="shared" si="815"/>
        <v>0.5-0.6</v>
      </c>
      <c r="AC3036" s="36" t="str">
        <f t="shared" si="809"/>
        <v>12-13</v>
      </c>
      <c r="AD3036" s="36" t="str">
        <f t="shared" si="810"/>
        <v>Mar</v>
      </c>
      <c r="AE3036" s="35" t="str">
        <f t="shared" si="811"/>
        <v>335-345</v>
      </c>
      <c r="AF3036" s="36" t="str">
        <f t="shared" si="812"/>
        <v>HWS-LTI</v>
      </c>
    </row>
    <row r="3037" spans="5:32" x14ac:dyDescent="0.3">
      <c r="E3037" s="12">
        <v>40998.513888888891</v>
      </c>
      <c r="F3037" s="16">
        <v>7.8</v>
      </c>
      <c r="G3037" s="16">
        <v>699.94997978210449</v>
      </c>
      <c r="H3037" s="29">
        <v>1.1764125932439582</v>
      </c>
      <c r="I3037" s="26">
        <v>336</v>
      </c>
      <c r="J3037" s="30">
        <v>0.13461538461538464</v>
      </c>
      <c r="K3037" s="31">
        <v>0.28315522080795946</v>
      </c>
      <c r="L3037" s="108">
        <f ca="1">REWS!R3037</f>
        <v>7.7427061860958091</v>
      </c>
      <c r="M3037" s="22">
        <f t="shared" si="799"/>
        <v>7.6954814341576734</v>
      </c>
      <c r="N3037" s="22">
        <f t="shared" ca="1" si="800"/>
        <v>7.6389553468253935</v>
      </c>
      <c r="O3037" s="22">
        <f t="shared" si="801"/>
        <v>0.5474114387580068</v>
      </c>
      <c r="P3037" s="81">
        <f t="shared" ca="1" si="802"/>
        <v>8</v>
      </c>
      <c r="Q3037" s="22">
        <f t="shared" ca="1" si="803"/>
        <v>0.62787336800942195</v>
      </c>
      <c r="R3037" s="3">
        <f ca="1">IF(N3037&gt;'Power Curve'!$C$37,0,INDEX(Ci,$P3037,1)*POWER(1-Q3037,3)+INDEX(Ci,$P3037,2)*3*Q3037*POWER(1-Q3037,2)+INDEX(Ci,$P3037,3)*3*POWER(Q3037,2)*(1-Q3037)+INDEX(Ci,$P3037,4)*POWER(Q3037,3))</f>
        <v>771.75682513764229</v>
      </c>
      <c r="S3037" s="3">
        <f t="shared" si="804"/>
        <v>699.94997978210449</v>
      </c>
      <c r="T3037" s="3">
        <f t="shared" ca="1" si="805"/>
        <v>71.806845355537803</v>
      </c>
      <c r="U3037" s="3">
        <f t="shared" ca="1" si="813"/>
        <v>71.806845355537803</v>
      </c>
      <c r="W3037" s="34">
        <f t="shared" si="806"/>
        <v>8</v>
      </c>
      <c r="X3037" s="73" t="b">
        <f>COUNTIF('Power Curve'!$D$2:$D$31,W3037)&gt;0</f>
        <v>1</v>
      </c>
      <c r="Y3037" s="73" t="b">
        <f t="shared" si="807"/>
        <v>0</v>
      </c>
      <c r="Z3037" s="73" t="b">
        <f t="shared" si="814"/>
        <v>1</v>
      </c>
      <c r="AA3037" s="34" t="str">
        <f t="shared" si="808"/>
        <v>Inner</v>
      </c>
      <c r="AB3037" s="35" t="str">
        <f t="shared" si="815"/>
        <v>0.5-0.6</v>
      </c>
      <c r="AC3037" s="36" t="str">
        <f t="shared" si="809"/>
        <v>12-13</v>
      </c>
      <c r="AD3037" s="36" t="str">
        <f t="shared" si="810"/>
        <v>Mar</v>
      </c>
      <c r="AE3037" s="35" t="str">
        <f t="shared" si="811"/>
        <v>335-345</v>
      </c>
      <c r="AF3037" s="36" t="str">
        <f t="shared" si="812"/>
        <v>Inner-TI</v>
      </c>
    </row>
    <row r="3038" spans="5:32" x14ac:dyDescent="0.3">
      <c r="E3038" s="12">
        <v>40999.159722222219</v>
      </c>
      <c r="F3038" s="16">
        <v>4.7300000000000004</v>
      </c>
      <c r="G3038" s="16">
        <v>121.31999969482419</v>
      </c>
      <c r="H3038" s="29">
        <v>1.2159111035618773</v>
      </c>
      <c r="I3038" s="26">
        <v>353.4</v>
      </c>
      <c r="J3038" s="30">
        <v>0.20507399577167015</v>
      </c>
      <c r="K3038" s="31">
        <v>0.4269265648358454</v>
      </c>
      <c r="L3038" s="108">
        <f ca="1">REWS!R3038</f>
        <v>4.7237141195037742</v>
      </c>
      <c r="M3038" s="22">
        <f t="shared" si="799"/>
        <v>4.7182728589616847</v>
      </c>
      <c r="N3038" s="22">
        <f t="shared" ca="1" si="800"/>
        <v>4.7120025631181282</v>
      </c>
      <c r="O3038" s="22">
        <f t="shared" si="801"/>
        <v>8.727425619229176E-2</v>
      </c>
      <c r="P3038" s="81">
        <f t="shared" ca="1" si="802"/>
        <v>5</v>
      </c>
      <c r="Q3038" s="22">
        <f t="shared" ca="1" si="803"/>
        <v>0.63853866228315403</v>
      </c>
      <c r="R3038" s="3">
        <f ca="1">IF(N3038&gt;'Power Curve'!$C$37,0,INDEX(Ci,$P3038,1)*POWER(1-Q3038,3)+INDEX(Ci,$P3038,2)*3*Q3038*POWER(1-Q3038,2)+INDEX(Ci,$P3038,3)*3*POWER(Q3038,2)*(1-Q3038)+INDEX(Ci,$P3038,4)*POWER(Q3038,3))</f>
        <v>157.73004989930769</v>
      </c>
      <c r="S3038" s="3">
        <f t="shared" si="804"/>
        <v>121.31999969482419</v>
      </c>
      <c r="T3038" s="3">
        <f t="shared" ca="1" si="805"/>
        <v>36.410050204483497</v>
      </c>
      <c r="U3038" s="3">
        <f t="shared" ca="1" si="813"/>
        <v>36.410050204483497</v>
      </c>
      <c r="W3038" s="34">
        <f t="shared" si="806"/>
        <v>5</v>
      </c>
      <c r="X3038" s="73" t="b">
        <f>COUNTIF('Power Curve'!$D$2:$D$31,W3038)&gt;0</f>
        <v>1</v>
      </c>
      <c r="Y3038" s="73" t="b">
        <f t="shared" si="807"/>
        <v>0</v>
      </c>
      <c r="Z3038" s="73" t="b">
        <f t="shared" si="814"/>
        <v>1</v>
      </c>
      <c r="AA3038" s="34" t="str">
        <f t="shared" si="808"/>
        <v>Outer</v>
      </c>
      <c r="AB3038" s="35" t="str">
        <f t="shared" si="815"/>
        <v>0.0-0.1</v>
      </c>
      <c r="AC3038" s="36" t="str">
        <f t="shared" si="809"/>
        <v>3-4</v>
      </c>
      <c r="AD3038" s="36" t="str">
        <f t="shared" si="810"/>
        <v>Mar</v>
      </c>
      <c r="AE3038" s="35" t="str">
        <f t="shared" si="811"/>
        <v>345-355</v>
      </c>
      <c r="AF3038" s="36" t="str">
        <f t="shared" si="812"/>
        <v>LWS-HTI</v>
      </c>
    </row>
    <row r="3039" spans="5:32" x14ac:dyDescent="0.3">
      <c r="E3039" s="12">
        <v>40999.166666666664</v>
      </c>
      <c r="F3039" s="16">
        <v>4.1399999999999997</v>
      </c>
      <c r="G3039" s="16">
        <v>121.00999450683591</v>
      </c>
      <c r="H3039" s="29">
        <v>1.2166462365395254</v>
      </c>
      <c r="I3039" s="26">
        <v>351.8</v>
      </c>
      <c r="J3039" s="30">
        <v>0.21497584541062803</v>
      </c>
      <c r="K3039" s="31">
        <v>0.55352553130750415</v>
      </c>
      <c r="L3039" s="108">
        <f ca="1">REWS!R3039</f>
        <v>4.2161087078794077</v>
      </c>
      <c r="M3039" s="22">
        <f t="shared" si="799"/>
        <v>4.1305677563878724</v>
      </c>
      <c r="N3039" s="22">
        <f t="shared" ca="1" si="800"/>
        <v>4.2065030642977819</v>
      </c>
      <c r="O3039" s="22">
        <f t="shared" si="801"/>
        <v>-3.5574619247389009E-3</v>
      </c>
      <c r="P3039" s="81">
        <f t="shared" ca="1" si="802"/>
        <v>5</v>
      </c>
      <c r="Q3039" s="22">
        <f t="shared" ca="1" si="803"/>
        <v>6.0510167323381284E-2</v>
      </c>
      <c r="R3039" s="3">
        <f ca="1">IF(N3039&gt;'Power Curve'!$C$37,0,INDEX(Ci,$P3039,1)*POWER(1-Q3039,3)+INDEX(Ci,$P3039,2)*3*Q3039*POWER(1-Q3039,2)+INDEX(Ci,$P3039,3)*3*POWER(Q3039,2)*(1-Q3039)+INDEX(Ci,$P3039,4)*POWER(Q3039,3))</f>
        <v>82.296189160770837</v>
      </c>
      <c r="S3039" s="3">
        <f t="shared" si="804"/>
        <v>121.00999450683591</v>
      </c>
      <c r="T3039" s="3">
        <f t="shared" ca="1" si="805"/>
        <v>-38.713805346065072</v>
      </c>
      <c r="U3039" s="3">
        <f t="shared" ca="1" si="813"/>
        <v>38.713805346065072</v>
      </c>
      <c r="W3039" s="34">
        <f t="shared" si="806"/>
        <v>4</v>
      </c>
      <c r="X3039" s="73" t="b">
        <f>COUNTIF('Power Curve'!$D$2:$D$31,W3039)&gt;0</f>
        <v>1</v>
      </c>
      <c r="Y3039" s="73" t="b">
        <f t="shared" si="807"/>
        <v>0</v>
      </c>
      <c r="Z3039" s="73" t="b">
        <f t="shared" si="814"/>
        <v>1</v>
      </c>
      <c r="AA3039" s="34" t="str">
        <f t="shared" si="808"/>
        <v>Outer</v>
      </c>
      <c r="AB3039" s="35" t="str">
        <f t="shared" si="815"/>
        <v>-0.1-0.0</v>
      </c>
      <c r="AC3039" s="36" t="str">
        <f t="shared" si="809"/>
        <v>4-5</v>
      </c>
      <c r="AD3039" s="36" t="str">
        <f t="shared" si="810"/>
        <v>Mar</v>
      </c>
      <c r="AE3039" s="35" t="str">
        <f t="shared" si="811"/>
        <v>345-355</v>
      </c>
      <c r="AF3039" s="36" t="str">
        <f t="shared" si="812"/>
        <v>LWS-HTI</v>
      </c>
    </row>
    <row r="3040" spans="5:32" x14ac:dyDescent="0.3">
      <c r="E3040" s="12">
        <v>40999.173611111109</v>
      </c>
      <c r="F3040" s="16">
        <v>5.08</v>
      </c>
      <c r="G3040" s="16">
        <v>277.09000396728572</v>
      </c>
      <c r="H3040" s="29">
        <v>1.2167841718488914</v>
      </c>
      <c r="I3040" s="26">
        <v>354.5</v>
      </c>
      <c r="J3040" s="30">
        <v>0.19488188976377951</v>
      </c>
      <c r="K3040" s="31">
        <v>0.62909882072048784</v>
      </c>
      <c r="L3040" s="108">
        <f ca="1">REWS!R3040</f>
        <v>5.0718179653548408</v>
      </c>
      <c r="M3040" s="22">
        <f t="shared" si="799"/>
        <v>5.0686176701719887</v>
      </c>
      <c r="N3040" s="22">
        <f t="shared" ca="1" si="800"/>
        <v>5.0604539683254499</v>
      </c>
      <c r="O3040" s="22">
        <f t="shared" si="801"/>
        <v>0.14142117612927149</v>
      </c>
      <c r="P3040" s="81">
        <f t="shared" ca="1" si="802"/>
        <v>6</v>
      </c>
      <c r="Q3040" s="22">
        <f t="shared" ca="1" si="803"/>
        <v>3.2238809143478833E-2</v>
      </c>
      <c r="R3040" s="3">
        <f ca="1">IF(N3040&gt;'Power Curve'!$C$37,0,INDEX(Ci,$P3040,1)*POWER(1-Q3040,3)+INDEX(Ci,$P3040,2)*3*Q3040*POWER(1-Q3040,2)+INDEX(Ci,$P3040,3)*3*POWER(Q3040,2)*(1-Q3040)+INDEX(Ci,$P3040,4)*POWER(Q3040,3))</f>
        <v>216.44484697324847</v>
      </c>
      <c r="S3040" s="3">
        <f t="shared" si="804"/>
        <v>277.09000396728572</v>
      </c>
      <c r="T3040" s="3">
        <f t="shared" ca="1" si="805"/>
        <v>-60.645156994037251</v>
      </c>
      <c r="U3040" s="3">
        <f t="shared" ca="1" si="813"/>
        <v>60.645156994037251</v>
      </c>
      <c r="W3040" s="34">
        <f t="shared" si="806"/>
        <v>5</v>
      </c>
      <c r="X3040" s="73" t="b">
        <f>COUNTIF('Power Curve'!$D$2:$D$31,W3040)&gt;0</f>
        <v>1</v>
      </c>
      <c r="Y3040" s="73" t="b">
        <f t="shared" si="807"/>
        <v>0</v>
      </c>
      <c r="Z3040" s="73" t="b">
        <f t="shared" si="814"/>
        <v>1</v>
      </c>
      <c r="AA3040" s="34" t="str">
        <f t="shared" si="808"/>
        <v>Outer</v>
      </c>
      <c r="AB3040" s="35" t="str">
        <f t="shared" si="815"/>
        <v>0.1-0.2</v>
      </c>
      <c r="AC3040" s="36" t="str">
        <f t="shared" si="809"/>
        <v>4-5</v>
      </c>
      <c r="AD3040" s="36" t="str">
        <f t="shared" si="810"/>
        <v>Mar</v>
      </c>
      <c r="AE3040" s="35" t="str">
        <f t="shared" si="811"/>
        <v>345-355</v>
      </c>
      <c r="AF3040" s="36" t="str">
        <f t="shared" si="812"/>
        <v>LWS-HTI</v>
      </c>
    </row>
    <row r="3041" spans="5:32" x14ac:dyDescent="0.3">
      <c r="E3041" s="12">
        <v>40999.180555555555</v>
      </c>
      <c r="F3041" s="16">
        <v>5.81</v>
      </c>
      <c r="G3041" s="16">
        <v>338.87001037597639</v>
      </c>
      <c r="H3041" s="29">
        <v>1.2172973129238513</v>
      </c>
      <c r="I3041" s="26">
        <v>356.3</v>
      </c>
      <c r="J3041" s="30">
        <v>0.15662650602409639</v>
      </c>
      <c r="K3041" s="31">
        <v>0.5841178560639656</v>
      </c>
      <c r="L3041" s="108">
        <f ca="1">REWS!R3041</f>
        <v>5.8921062890918554</v>
      </c>
      <c r="M3041" s="22">
        <f t="shared" si="799"/>
        <v>5.7977968051531965</v>
      </c>
      <c r="N3041" s="22">
        <f t="shared" ca="1" si="800"/>
        <v>5.8797306400206226</v>
      </c>
      <c r="O3041" s="22">
        <f t="shared" si="801"/>
        <v>0.25411816200768644</v>
      </c>
      <c r="P3041" s="81">
        <f t="shared" ca="1" si="802"/>
        <v>6</v>
      </c>
      <c r="Q3041" s="22">
        <f t="shared" ca="1" si="803"/>
        <v>0.84882641229386591</v>
      </c>
      <c r="R3041" s="3">
        <f ca="1">IF(N3041&gt;'Power Curve'!$C$37,0,INDEX(Ci,$P3041,1)*POWER(1-Q3041,3)+INDEX(Ci,$P3041,2)*3*Q3041*POWER(1-Q3041,2)+INDEX(Ci,$P3041,3)*3*POWER(Q3041,2)*(1-Q3041)+INDEX(Ci,$P3041,4)*POWER(Q3041,3))</f>
        <v>341.7480673270897</v>
      </c>
      <c r="S3041" s="3">
        <f t="shared" si="804"/>
        <v>338.87001037597639</v>
      </c>
      <c r="T3041" s="3">
        <f t="shared" ca="1" si="805"/>
        <v>2.8780569511133081</v>
      </c>
      <c r="U3041" s="3">
        <f t="shared" ca="1" si="813"/>
        <v>2.8780569511133081</v>
      </c>
      <c r="W3041" s="34">
        <f t="shared" si="806"/>
        <v>6</v>
      </c>
      <c r="X3041" s="73" t="b">
        <f>COUNTIF('Power Curve'!$D$2:$D$31,W3041)&gt;0</f>
        <v>1</v>
      </c>
      <c r="Y3041" s="73" t="b">
        <f t="shared" si="807"/>
        <v>0</v>
      </c>
      <c r="Z3041" s="73" t="b">
        <f t="shared" si="814"/>
        <v>1</v>
      </c>
      <c r="AA3041" s="34" t="str">
        <f t="shared" si="808"/>
        <v>Outer</v>
      </c>
      <c r="AB3041" s="35" t="str">
        <f t="shared" si="815"/>
        <v>0.2-0.3</v>
      </c>
      <c r="AC3041" s="36" t="str">
        <f t="shared" si="809"/>
        <v>4-5</v>
      </c>
      <c r="AD3041" s="36" t="str">
        <f t="shared" si="810"/>
        <v>Mar</v>
      </c>
      <c r="AE3041" s="35" t="str">
        <f t="shared" si="811"/>
        <v>355-5</v>
      </c>
      <c r="AF3041" s="36" t="str">
        <f t="shared" si="812"/>
        <v>LWS-HTI</v>
      </c>
    </row>
    <row r="3042" spans="5:32" x14ac:dyDescent="0.3">
      <c r="E3042" s="12">
        <v>40999.1875</v>
      </c>
      <c r="F3042" s="16">
        <v>5.62</v>
      </c>
      <c r="G3042" s="16">
        <v>363.32001495361379</v>
      </c>
      <c r="H3042" s="29">
        <v>1.2172513032037953</v>
      </c>
      <c r="I3042" s="26">
        <v>353.3</v>
      </c>
      <c r="J3042" s="30">
        <v>0.1494661921708185</v>
      </c>
      <c r="K3042" s="31">
        <v>0.61623988660114815</v>
      </c>
      <c r="L3042" s="108">
        <f ca="1">REWS!R3042</f>
        <v>5.6811938680629526</v>
      </c>
      <c r="M3042" s="22">
        <f t="shared" si="799"/>
        <v>5.6081252190959008</v>
      </c>
      <c r="N3042" s="22">
        <f t="shared" ca="1" si="800"/>
        <v>5.669189787554596</v>
      </c>
      <c r="O3042" s="22">
        <f t="shared" si="801"/>
        <v>0.22480380696105373</v>
      </c>
      <c r="P3042" s="81">
        <f t="shared" ca="1" si="802"/>
        <v>6</v>
      </c>
      <c r="Q3042" s="22">
        <f t="shared" ca="1" si="803"/>
        <v>0.63897660694698566</v>
      </c>
      <c r="R3042" s="3">
        <f ca="1">IF(N3042&gt;'Power Curve'!$C$37,0,INDEX(Ci,$P3042,1)*POWER(1-Q3042,3)+INDEX(Ci,$P3042,2)*3*Q3042*POWER(1-Q3042,2)+INDEX(Ci,$P3042,3)*3*POWER(Q3042,2)*(1-Q3042)+INDEX(Ci,$P3042,4)*POWER(Q3042,3))</f>
        <v>307.34208671658689</v>
      </c>
      <c r="S3042" s="3">
        <f t="shared" si="804"/>
        <v>363.32001495361379</v>
      </c>
      <c r="T3042" s="3">
        <f t="shared" ca="1" si="805"/>
        <v>-55.977928237026902</v>
      </c>
      <c r="U3042" s="3">
        <f t="shared" ca="1" si="813"/>
        <v>55.977928237026902</v>
      </c>
      <c r="W3042" s="34">
        <f t="shared" si="806"/>
        <v>6</v>
      </c>
      <c r="X3042" s="73" t="b">
        <f>COUNTIF('Power Curve'!$D$2:$D$31,W3042)&gt;0</f>
        <v>1</v>
      </c>
      <c r="Y3042" s="73" t="b">
        <f t="shared" si="807"/>
        <v>0</v>
      </c>
      <c r="Z3042" s="73" t="b">
        <f t="shared" si="814"/>
        <v>1</v>
      </c>
      <c r="AA3042" s="34" t="str">
        <f t="shared" si="808"/>
        <v>Outer</v>
      </c>
      <c r="AB3042" s="35" t="str">
        <f t="shared" si="815"/>
        <v>0.2-0.3</v>
      </c>
      <c r="AC3042" s="36" t="str">
        <f t="shared" si="809"/>
        <v>4-5</v>
      </c>
      <c r="AD3042" s="36" t="str">
        <f t="shared" si="810"/>
        <v>Mar</v>
      </c>
      <c r="AE3042" s="35" t="str">
        <f t="shared" si="811"/>
        <v>345-355</v>
      </c>
      <c r="AF3042" s="36" t="str">
        <f t="shared" si="812"/>
        <v>LWS-HTI</v>
      </c>
    </row>
    <row r="3043" spans="5:32" x14ac:dyDescent="0.3">
      <c r="E3043" s="12">
        <v>40999.194444444445</v>
      </c>
      <c r="F3043" s="16">
        <v>5.95</v>
      </c>
      <c r="G3043" s="16">
        <v>284.23999023437489</v>
      </c>
      <c r="H3043" s="29">
        <v>1.2166994708767236</v>
      </c>
      <c r="I3043" s="26">
        <v>350.7</v>
      </c>
      <c r="J3043" s="30">
        <v>0.11932773109243697</v>
      </c>
      <c r="K3043" s="31">
        <v>0.59001274757287892</v>
      </c>
      <c r="L3043" s="108">
        <f ca="1">REWS!R3043</f>
        <v>5.9332649596038767</v>
      </c>
      <c r="M3043" s="22">
        <f t="shared" si="799"/>
        <v>5.936530579449423</v>
      </c>
      <c r="N3043" s="22">
        <f t="shared" ca="1" si="800"/>
        <v>5.919833423304901</v>
      </c>
      <c r="O3043" s="22">
        <f t="shared" si="801"/>
        <v>0.27555991404454905</v>
      </c>
      <c r="P3043" s="81">
        <f t="shared" ca="1" si="802"/>
        <v>6</v>
      </c>
      <c r="Q3043" s="22">
        <f t="shared" ca="1" si="803"/>
        <v>0.88879756833082513</v>
      </c>
      <c r="R3043" s="3">
        <f ca="1">IF(N3043&gt;'Power Curve'!$C$37,0,INDEX(Ci,$P3043,1)*POWER(1-Q3043,3)+INDEX(Ci,$P3043,2)*3*Q3043*POWER(1-Q3043,2)+INDEX(Ci,$P3043,3)*3*POWER(Q3043,2)*(1-Q3043)+INDEX(Ci,$P3043,4)*POWER(Q3043,3))</f>
        <v>348.72692310794099</v>
      </c>
      <c r="S3043" s="3">
        <f t="shared" si="804"/>
        <v>284.23999023437489</v>
      </c>
      <c r="T3043" s="3">
        <f t="shared" ca="1" si="805"/>
        <v>64.486932873566104</v>
      </c>
      <c r="U3043" s="3">
        <f t="shared" ca="1" si="813"/>
        <v>64.486932873566104</v>
      </c>
      <c r="W3043" s="34">
        <f t="shared" si="806"/>
        <v>6</v>
      </c>
      <c r="X3043" s="73" t="b">
        <f>COUNTIF('Power Curve'!$D$2:$D$31,W3043)&gt;0</f>
        <v>1</v>
      </c>
      <c r="Y3043" s="73" t="b">
        <f t="shared" si="807"/>
        <v>0</v>
      </c>
      <c r="Z3043" s="73" t="b">
        <f t="shared" si="814"/>
        <v>1</v>
      </c>
      <c r="AA3043" s="34" t="str">
        <f t="shared" si="808"/>
        <v>Outer</v>
      </c>
      <c r="AB3043" s="35" t="str">
        <f t="shared" si="815"/>
        <v>0.2-0.3</v>
      </c>
      <c r="AC3043" s="36" t="str">
        <f t="shared" si="809"/>
        <v>4-5</v>
      </c>
      <c r="AD3043" s="36" t="str">
        <f t="shared" si="810"/>
        <v>Mar</v>
      </c>
      <c r="AE3043" s="35" t="str">
        <f t="shared" si="811"/>
        <v>345-355</v>
      </c>
      <c r="AF3043" s="36" t="str">
        <f t="shared" si="812"/>
        <v>Inner-TI</v>
      </c>
    </row>
    <row r="3044" spans="5:32" x14ac:dyDescent="0.3">
      <c r="E3044" s="12">
        <v>40999.201388888891</v>
      </c>
      <c r="F3044" s="16">
        <v>5</v>
      </c>
      <c r="G3044" s="16">
        <v>172.45999526977531</v>
      </c>
      <c r="H3044" s="29">
        <v>1.2160637209187455</v>
      </c>
      <c r="I3044" s="26">
        <v>344</v>
      </c>
      <c r="J3044" s="30">
        <v>0.16599999999999998</v>
      </c>
      <c r="K3044" s="31">
        <v>0.30064049413882099</v>
      </c>
      <c r="L3044" s="108">
        <f ca="1">REWS!R3044</f>
        <v>5.0570515739553983</v>
      </c>
      <c r="M3044" s="22">
        <f t="shared" si="799"/>
        <v>4.9878121123867327</v>
      </c>
      <c r="N3044" s="22">
        <f t="shared" ca="1" si="800"/>
        <v>5.044724618707825</v>
      </c>
      <c r="O3044" s="22">
        <f t="shared" si="801"/>
        <v>0.12893241669040309</v>
      </c>
      <c r="P3044" s="81">
        <f t="shared" ca="1" si="802"/>
        <v>6</v>
      </c>
      <c r="Q3044" s="22">
        <f t="shared" ca="1" si="803"/>
        <v>1.656108713926947E-2</v>
      </c>
      <c r="R3044" s="3">
        <f ca="1">IF(N3044&gt;'Power Curve'!$C$37,0,INDEX(Ci,$P3044,1)*POWER(1-Q3044,3)+INDEX(Ci,$P3044,2)*3*Q3044*POWER(1-Q3044,2)+INDEX(Ci,$P3044,3)*3*POWER(Q3044,2)*(1-Q3044)+INDEX(Ci,$P3044,4)*POWER(Q3044,3))</f>
        <v>214.02542937395626</v>
      </c>
      <c r="S3044" s="3">
        <f t="shared" si="804"/>
        <v>172.45999526977531</v>
      </c>
      <c r="T3044" s="3">
        <f t="shared" ca="1" si="805"/>
        <v>41.565434104180952</v>
      </c>
      <c r="U3044" s="3">
        <f t="shared" ca="1" si="813"/>
        <v>41.565434104180952</v>
      </c>
      <c r="W3044" s="34">
        <f t="shared" si="806"/>
        <v>5</v>
      </c>
      <c r="X3044" s="73" t="b">
        <f>COUNTIF('Power Curve'!$D$2:$D$31,W3044)&gt;0</f>
        <v>1</v>
      </c>
      <c r="Y3044" s="73" t="b">
        <f t="shared" si="807"/>
        <v>0</v>
      </c>
      <c r="Z3044" s="73" t="b">
        <f t="shared" si="814"/>
        <v>1</v>
      </c>
      <c r="AA3044" s="34" t="str">
        <f t="shared" si="808"/>
        <v>Outer</v>
      </c>
      <c r="AB3044" s="35" t="str">
        <f t="shared" si="815"/>
        <v>0.1-0.2</v>
      </c>
      <c r="AC3044" s="36" t="str">
        <f t="shared" si="809"/>
        <v>4-5</v>
      </c>
      <c r="AD3044" s="36" t="str">
        <f t="shared" si="810"/>
        <v>Mar</v>
      </c>
      <c r="AE3044" s="35" t="str">
        <f t="shared" si="811"/>
        <v>335-345</v>
      </c>
      <c r="AF3044" s="36" t="str">
        <f t="shared" si="812"/>
        <v>LWS-HTI</v>
      </c>
    </row>
    <row r="3045" spans="5:32" x14ac:dyDescent="0.3">
      <c r="E3045" s="12">
        <v>40999.208333333336</v>
      </c>
      <c r="F3045" s="16">
        <v>5.29</v>
      </c>
      <c r="G3045" s="16">
        <v>247.88999557495171</v>
      </c>
      <c r="H3045" s="29">
        <v>1.2156965938390851</v>
      </c>
      <c r="I3045" s="26">
        <v>341.4</v>
      </c>
      <c r="J3045" s="30">
        <v>0.10964083175803402</v>
      </c>
      <c r="K3045" s="31">
        <v>0.66612192507181911</v>
      </c>
      <c r="L3045" s="108">
        <f ca="1">REWS!R3045</f>
        <v>5.2709679650047638</v>
      </c>
      <c r="M3045" s="22">
        <f t="shared" si="799"/>
        <v>5.2765741124669026</v>
      </c>
      <c r="N3045" s="22">
        <f t="shared" ca="1" si="800"/>
        <v>5.2575903802999031</v>
      </c>
      <c r="O3045" s="22">
        <f t="shared" si="801"/>
        <v>0.17356151465011974</v>
      </c>
      <c r="P3045" s="81">
        <f t="shared" ca="1" si="802"/>
        <v>6</v>
      </c>
      <c r="Q3045" s="22">
        <f t="shared" ca="1" si="803"/>
        <v>0.22872817068578005</v>
      </c>
      <c r="R3045" s="3">
        <f ca="1">IF(N3045&gt;'Power Curve'!$C$37,0,INDEX(Ci,$P3045,1)*POWER(1-Q3045,3)+INDEX(Ci,$P3045,2)*3*Q3045*POWER(1-Q3045,2)+INDEX(Ci,$P3045,3)*3*POWER(Q3045,2)*(1-Q3045)+INDEX(Ci,$P3045,4)*POWER(Q3045,3))</f>
        <v>245.96071829164023</v>
      </c>
      <c r="S3045" s="3">
        <f t="shared" si="804"/>
        <v>247.88999557495171</v>
      </c>
      <c r="T3045" s="3">
        <f t="shared" ca="1" si="805"/>
        <v>-1.9292772833114782</v>
      </c>
      <c r="U3045" s="3">
        <f t="shared" ca="1" si="813"/>
        <v>1.9292772833114782</v>
      </c>
      <c r="W3045" s="34">
        <f t="shared" si="806"/>
        <v>5</v>
      </c>
      <c r="X3045" s="73" t="b">
        <f>COUNTIF('Power Curve'!$D$2:$D$31,W3045)&gt;0</f>
        <v>1</v>
      </c>
      <c r="Y3045" s="73" t="b">
        <f t="shared" si="807"/>
        <v>0</v>
      </c>
      <c r="Z3045" s="73" t="b">
        <f t="shared" si="814"/>
        <v>1</v>
      </c>
      <c r="AA3045" s="34" t="str">
        <f t="shared" si="808"/>
        <v>Outer</v>
      </c>
      <c r="AB3045" s="35" t="str">
        <f t="shared" si="815"/>
        <v>0.1-0.2</v>
      </c>
      <c r="AC3045" s="36" t="str">
        <f t="shared" si="809"/>
        <v>5-6</v>
      </c>
      <c r="AD3045" s="36" t="str">
        <f t="shared" si="810"/>
        <v>Mar</v>
      </c>
      <c r="AE3045" s="35" t="str">
        <f t="shared" si="811"/>
        <v>335-345</v>
      </c>
      <c r="AF3045" s="36" t="str">
        <f t="shared" si="812"/>
        <v>Inner-TI</v>
      </c>
    </row>
    <row r="3046" spans="5:32" x14ac:dyDescent="0.3">
      <c r="E3046" s="12">
        <v>40999.215277777781</v>
      </c>
      <c r="F3046" s="16">
        <v>6.2</v>
      </c>
      <c r="G3046" s="16">
        <v>403.34000396728572</v>
      </c>
      <c r="H3046" s="29">
        <v>1.2153372983287032</v>
      </c>
      <c r="I3046" s="26">
        <v>344.2</v>
      </c>
      <c r="J3046" s="30">
        <v>8.7096774193548387E-2</v>
      </c>
      <c r="K3046" s="31">
        <v>0.83332682069023489</v>
      </c>
      <c r="L3046" s="108">
        <f ca="1">REWS!R3046</f>
        <v>6.03038026780471</v>
      </c>
      <c r="M3046" s="22">
        <f t="shared" si="799"/>
        <v>6.1836552482290257</v>
      </c>
      <c r="N3046" s="22">
        <f t="shared" ca="1" si="800"/>
        <v>6.0144826761011858</v>
      </c>
      <c r="O3046" s="22">
        <f t="shared" si="801"/>
        <v>0.3137538282305064</v>
      </c>
      <c r="P3046" s="81">
        <f t="shared" ca="1" si="802"/>
        <v>6</v>
      </c>
      <c r="Q3046" s="22">
        <f t="shared" ca="1" si="803"/>
        <v>0.98313615888409089</v>
      </c>
      <c r="R3046" s="3">
        <f ca="1">IF(N3046&gt;'Power Curve'!$C$37,0,INDEX(Ci,$P3046,1)*POWER(1-Q3046,3)+INDEX(Ci,$P3046,2)*3*Q3046*POWER(1-Q3046,2)+INDEX(Ci,$P3046,3)*3*POWER(Q3046,2)*(1-Q3046)+INDEX(Ci,$P3046,4)*POWER(Q3046,3))</f>
        <v>365.8666350416886</v>
      </c>
      <c r="S3046" s="3">
        <f t="shared" si="804"/>
        <v>403.34000396728572</v>
      </c>
      <c r="T3046" s="3">
        <f t="shared" ca="1" si="805"/>
        <v>-37.473368925597129</v>
      </c>
      <c r="U3046" s="3">
        <f t="shared" ca="1" si="813"/>
        <v>37.473368925597129</v>
      </c>
      <c r="W3046" s="34">
        <f t="shared" si="806"/>
        <v>6</v>
      </c>
      <c r="X3046" s="73" t="b">
        <f>COUNTIF('Power Curve'!$D$2:$D$31,W3046)&gt;0</f>
        <v>1</v>
      </c>
      <c r="Y3046" s="73" t="b">
        <f t="shared" si="807"/>
        <v>0</v>
      </c>
      <c r="Z3046" s="73" t="b">
        <f t="shared" si="814"/>
        <v>1</v>
      </c>
      <c r="AA3046" s="34" t="str">
        <f t="shared" si="808"/>
        <v>Outer</v>
      </c>
      <c r="AB3046" s="35" t="str">
        <f t="shared" si="815"/>
        <v>0.3-0.4</v>
      </c>
      <c r="AC3046" s="36" t="str">
        <f t="shared" si="809"/>
        <v>5-6</v>
      </c>
      <c r="AD3046" s="36" t="str">
        <f t="shared" si="810"/>
        <v>Mar</v>
      </c>
      <c r="AE3046" s="35" t="str">
        <f t="shared" si="811"/>
        <v>335-345</v>
      </c>
      <c r="AF3046" s="36" t="str">
        <f t="shared" si="812"/>
        <v>LWS-LTI</v>
      </c>
    </row>
    <row r="3047" spans="5:32" x14ac:dyDescent="0.3">
      <c r="E3047" s="12">
        <v>40999.222222222219</v>
      </c>
      <c r="F3047" s="16">
        <v>5.56</v>
      </c>
      <c r="G3047" s="16">
        <v>336.9199981689456</v>
      </c>
      <c r="H3047" s="29">
        <v>1.2146501231214031</v>
      </c>
      <c r="I3047" s="26">
        <v>343.8</v>
      </c>
      <c r="J3047" s="30">
        <v>0.18165467625899281</v>
      </c>
      <c r="K3047" s="31">
        <v>0.51104942773833351</v>
      </c>
      <c r="L3047" s="108">
        <f ca="1">REWS!R3047</f>
        <v>5.5355300090518407</v>
      </c>
      <c r="M3047" s="22">
        <f t="shared" si="799"/>
        <v>5.5442971034207167</v>
      </c>
      <c r="N3047" s="22">
        <f t="shared" ca="1" si="800"/>
        <v>5.5198962221375139</v>
      </c>
      <c r="O3047" s="22">
        <f t="shared" si="801"/>
        <v>0.21493896592843501</v>
      </c>
      <c r="P3047" s="81">
        <f t="shared" ca="1" si="802"/>
        <v>6</v>
      </c>
      <c r="Q3047" s="22">
        <f t="shared" ca="1" si="803"/>
        <v>0.4901730599138901</v>
      </c>
      <c r="R3047" s="3">
        <f ca="1">IF(N3047&gt;'Power Curve'!$C$37,0,INDEX(Ci,$P3047,1)*POWER(1-Q3047,3)+INDEX(Ci,$P3047,2)*3*Q3047*POWER(1-Q3047,2)+INDEX(Ci,$P3047,3)*3*POWER(Q3047,2)*(1-Q3047)+INDEX(Ci,$P3047,4)*POWER(Q3047,3))</f>
        <v>284.59053099991206</v>
      </c>
      <c r="S3047" s="3">
        <f t="shared" si="804"/>
        <v>336.9199981689456</v>
      </c>
      <c r="T3047" s="3">
        <f t="shared" ca="1" si="805"/>
        <v>-52.329467169033535</v>
      </c>
      <c r="U3047" s="3">
        <f t="shared" ca="1" si="813"/>
        <v>52.329467169033535</v>
      </c>
      <c r="W3047" s="34">
        <f t="shared" si="806"/>
        <v>6</v>
      </c>
      <c r="X3047" s="73" t="b">
        <f>COUNTIF('Power Curve'!$D$2:$D$31,W3047)&gt;0</f>
        <v>1</v>
      </c>
      <c r="Y3047" s="73" t="b">
        <f t="shared" si="807"/>
        <v>0</v>
      </c>
      <c r="Z3047" s="73" t="b">
        <f t="shared" si="814"/>
        <v>1</v>
      </c>
      <c r="AA3047" s="34" t="str">
        <f t="shared" si="808"/>
        <v>Outer</v>
      </c>
      <c r="AB3047" s="35" t="str">
        <f t="shared" si="815"/>
        <v>0.2-0.3</v>
      </c>
      <c r="AC3047" s="36" t="str">
        <f t="shared" si="809"/>
        <v>5-6</v>
      </c>
      <c r="AD3047" s="36" t="str">
        <f t="shared" si="810"/>
        <v>Mar</v>
      </c>
      <c r="AE3047" s="35" t="str">
        <f t="shared" si="811"/>
        <v>335-345</v>
      </c>
      <c r="AF3047" s="36" t="str">
        <f t="shared" si="812"/>
        <v>LWS-HTI</v>
      </c>
    </row>
    <row r="3048" spans="5:32" x14ac:dyDescent="0.3">
      <c r="E3048" s="12">
        <v>40999.229166666664</v>
      </c>
      <c r="F3048" s="16">
        <v>6.08</v>
      </c>
      <c r="G3048" s="16">
        <v>355.570003509522</v>
      </c>
      <c r="H3048" s="29">
        <v>1.2137888205563236</v>
      </c>
      <c r="I3048" s="26">
        <v>338.5</v>
      </c>
      <c r="J3048" s="30">
        <v>0.13980263157894737</v>
      </c>
      <c r="K3048" s="31">
        <v>0.47164837607296617</v>
      </c>
      <c r="L3048" s="108">
        <f ca="1">REWS!R3048</f>
        <v>5.9630751626076659</v>
      </c>
      <c r="M3048" s="22">
        <f t="shared" si="799"/>
        <v>6.06139510749151</v>
      </c>
      <c r="N3048" s="22">
        <f t="shared" ca="1" si="800"/>
        <v>5.9448280618806324</v>
      </c>
      <c r="O3048" s="22">
        <f t="shared" si="801"/>
        <v>0.29485812936421352</v>
      </c>
      <c r="P3048" s="81">
        <f t="shared" ca="1" si="802"/>
        <v>6</v>
      </c>
      <c r="Q3048" s="22">
        <f t="shared" ca="1" si="803"/>
        <v>0.91371016832459218</v>
      </c>
      <c r="R3048" s="3">
        <f ca="1">IF(N3048&gt;'Power Curve'!$C$37,0,INDEX(Ci,$P3048,1)*POWER(1-Q3048,3)+INDEX(Ci,$P3048,2)*3*Q3048*POWER(1-Q3048,2)+INDEX(Ci,$P3048,3)*3*POWER(Q3048,2)*(1-Q3048)+INDEX(Ci,$P3048,4)*POWER(Q3048,3))</f>
        <v>353.15855959660473</v>
      </c>
      <c r="S3048" s="3">
        <f t="shared" si="804"/>
        <v>355.570003509522</v>
      </c>
      <c r="T3048" s="3">
        <f t="shared" ca="1" si="805"/>
        <v>-2.4114439129172638</v>
      </c>
      <c r="U3048" s="3">
        <f t="shared" ca="1" si="813"/>
        <v>2.4114439129172638</v>
      </c>
      <c r="W3048" s="34">
        <f t="shared" si="806"/>
        <v>6</v>
      </c>
      <c r="X3048" s="73" t="b">
        <f>COUNTIF('Power Curve'!$D$2:$D$31,W3048)&gt;0</f>
        <v>1</v>
      </c>
      <c r="Y3048" s="73" t="b">
        <f t="shared" si="807"/>
        <v>0</v>
      </c>
      <c r="Z3048" s="73" t="b">
        <f t="shared" si="814"/>
        <v>1</v>
      </c>
      <c r="AA3048" s="34" t="str">
        <f t="shared" si="808"/>
        <v>Outer</v>
      </c>
      <c r="AB3048" s="35" t="str">
        <f t="shared" si="815"/>
        <v>0.2-0.3</v>
      </c>
      <c r="AC3048" s="36" t="str">
        <f t="shared" si="809"/>
        <v>5-6</v>
      </c>
      <c r="AD3048" s="36" t="str">
        <f t="shared" si="810"/>
        <v>Mar</v>
      </c>
      <c r="AE3048" s="35" t="str">
        <f t="shared" si="811"/>
        <v>335-345</v>
      </c>
      <c r="AF3048" s="36" t="str">
        <f t="shared" si="812"/>
        <v>Inner-TI</v>
      </c>
    </row>
    <row r="3049" spans="5:32" x14ac:dyDescent="0.3">
      <c r="E3049" s="12">
        <v>40999.236111111109</v>
      </c>
      <c r="F3049" s="16">
        <v>6.06</v>
      </c>
      <c r="G3049" s="16">
        <v>345.31000900268549</v>
      </c>
      <c r="H3049" s="29">
        <v>1.2140631331848142</v>
      </c>
      <c r="I3049" s="26">
        <v>333.3</v>
      </c>
      <c r="J3049" s="30">
        <v>0.12211221122112212</v>
      </c>
      <c r="K3049" s="31">
        <v>0.74029900283135364</v>
      </c>
      <c r="L3049" s="108">
        <f ca="1">REWS!R3049</f>
        <v>5.9669963802366803</v>
      </c>
      <c r="M3049" s="22">
        <f t="shared" si="799"/>
        <v>6.0419113905095365</v>
      </c>
      <c r="N3049" s="22">
        <f t="shared" ca="1" si="800"/>
        <v>5.9491853790232962</v>
      </c>
      <c r="O3049" s="22">
        <f t="shared" si="801"/>
        <v>0.29184685809733463</v>
      </c>
      <c r="P3049" s="81">
        <f t="shared" ca="1" si="802"/>
        <v>6</v>
      </c>
      <c r="Q3049" s="22">
        <f t="shared" ca="1" si="803"/>
        <v>0.91805318367535493</v>
      </c>
      <c r="R3049" s="3">
        <f ca="1">IF(N3049&gt;'Power Curve'!$C$37,0,INDEX(Ci,$P3049,1)*POWER(1-Q3049,3)+INDEX(Ci,$P3049,2)*3*Q3049*POWER(1-Q3049,2)+INDEX(Ci,$P3049,3)*3*POWER(Q3049,2)*(1-Q3049)+INDEX(Ci,$P3049,4)*POWER(Q3049,3))</f>
        <v>353.93782940082764</v>
      </c>
      <c r="S3049" s="3">
        <f t="shared" si="804"/>
        <v>345.31000900268549</v>
      </c>
      <c r="T3049" s="3">
        <f t="shared" ca="1" si="805"/>
        <v>8.6278203981421484</v>
      </c>
      <c r="U3049" s="3">
        <f t="shared" ca="1" si="813"/>
        <v>8.6278203981421484</v>
      </c>
      <c r="W3049" s="34">
        <f t="shared" si="806"/>
        <v>6</v>
      </c>
      <c r="X3049" s="73" t="b">
        <f>COUNTIF('Power Curve'!$D$2:$D$31,W3049)&gt;0</f>
        <v>1</v>
      </c>
      <c r="Y3049" s="73" t="b">
        <f t="shared" si="807"/>
        <v>0</v>
      </c>
      <c r="Z3049" s="73" t="b">
        <f t="shared" si="814"/>
        <v>1</v>
      </c>
      <c r="AA3049" s="34" t="str">
        <f t="shared" si="808"/>
        <v>Outer</v>
      </c>
      <c r="AB3049" s="35" t="str">
        <f t="shared" si="815"/>
        <v>0.2-0.3</v>
      </c>
      <c r="AC3049" s="36" t="str">
        <f t="shared" si="809"/>
        <v>5-6</v>
      </c>
      <c r="AD3049" s="36" t="str">
        <f t="shared" si="810"/>
        <v>Mar</v>
      </c>
      <c r="AE3049" s="35" t="str">
        <f t="shared" si="811"/>
        <v>325-335</v>
      </c>
      <c r="AF3049" s="36" t="str">
        <f t="shared" si="812"/>
        <v>Inner-TI</v>
      </c>
    </row>
    <row r="3050" spans="5:32" x14ac:dyDescent="0.3">
      <c r="E3050" s="12">
        <v>40999.243055555555</v>
      </c>
      <c r="F3050" s="16">
        <v>6.02</v>
      </c>
      <c r="G3050" s="16">
        <v>350.72999191284151</v>
      </c>
      <c r="H3050" s="29">
        <v>1.2137511267745407</v>
      </c>
      <c r="I3050" s="26">
        <v>335.3</v>
      </c>
      <c r="J3050" s="30">
        <v>6.6445182724252497E-2</v>
      </c>
      <c r="K3050" s="31">
        <v>1.1407410089719965</v>
      </c>
      <c r="L3050" s="108">
        <f ca="1">REWS!R3050</f>
        <v>5.726736786950112</v>
      </c>
      <c r="M3050" s="22">
        <f t="shared" si="799"/>
        <v>6.0015165821278282</v>
      </c>
      <c r="N3050" s="22">
        <f t="shared" ca="1" si="800"/>
        <v>5.7091537854422825</v>
      </c>
      <c r="O3050" s="22">
        <f t="shared" si="801"/>
        <v>0.28560371024605669</v>
      </c>
      <c r="P3050" s="81">
        <f t="shared" ca="1" si="802"/>
        <v>6</v>
      </c>
      <c r="Q3050" s="22">
        <f t="shared" ca="1" si="803"/>
        <v>0.67880943311532937</v>
      </c>
      <c r="R3050" s="3">
        <f ca="1">IF(N3050&gt;'Power Curve'!$C$37,0,INDEX(Ci,$P3050,1)*POWER(1-Q3050,3)+INDEX(Ci,$P3050,2)*3*Q3050*POWER(1-Q3050,2)+INDEX(Ci,$P3050,3)*3*POWER(Q3050,2)*(1-Q3050)+INDEX(Ci,$P3050,4)*POWER(Q3050,3))</f>
        <v>313.62637026157711</v>
      </c>
      <c r="S3050" s="3">
        <f t="shared" si="804"/>
        <v>350.72999191284151</v>
      </c>
      <c r="T3050" s="3">
        <f t="shared" ca="1" si="805"/>
        <v>-37.103621651264405</v>
      </c>
      <c r="U3050" s="3">
        <f t="shared" ca="1" si="813"/>
        <v>37.103621651264405</v>
      </c>
      <c r="W3050" s="34">
        <f t="shared" si="806"/>
        <v>6</v>
      </c>
      <c r="X3050" s="73" t="b">
        <f>COUNTIF('Power Curve'!$D$2:$D$31,W3050)&gt;0</f>
        <v>1</v>
      </c>
      <c r="Y3050" s="73" t="b">
        <f t="shared" si="807"/>
        <v>0</v>
      </c>
      <c r="Z3050" s="73" t="b">
        <f t="shared" si="814"/>
        <v>1</v>
      </c>
      <c r="AA3050" s="34" t="str">
        <f t="shared" si="808"/>
        <v>Outer</v>
      </c>
      <c r="AB3050" s="35" t="str">
        <f t="shared" si="815"/>
        <v>0.2-0.3</v>
      </c>
      <c r="AC3050" s="36" t="str">
        <f t="shared" si="809"/>
        <v>5-6</v>
      </c>
      <c r="AD3050" s="36" t="str">
        <f t="shared" si="810"/>
        <v>Mar</v>
      </c>
      <c r="AE3050" s="35" t="str">
        <f t="shared" si="811"/>
        <v>335-345</v>
      </c>
      <c r="AF3050" s="36" t="str">
        <f t="shared" si="812"/>
        <v>LWS-LTI</v>
      </c>
    </row>
    <row r="3051" spans="5:32" x14ac:dyDescent="0.3">
      <c r="E3051" s="12">
        <v>40999.25</v>
      </c>
      <c r="F3051" s="16">
        <v>6.32</v>
      </c>
      <c r="G3051" s="16">
        <v>345.45999526977585</v>
      </c>
      <c r="H3051" s="29">
        <v>1.2123362859085456</v>
      </c>
      <c r="I3051" s="26">
        <v>336.1</v>
      </c>
      <c r="J3051" s="30">
        <v>3.9556962025316451E-2</v>
      </c>
      <c r="K3051" s="31">
        <v>0.98109590046362738</v>
      </c>
      <c r="L3051" s="108">
        <f ca="1">REWS!R3051</f>
        <v>5.9446347247127411</v>
      </c>
      <c r="M3051" s="22">
        <f t="shared" si="799"/>
        <v>6.2981463781905402</v>
      </c>
      <c r="N3051" s="22">
        <f t="shared" ca="1" si="800"/>
        <v>5.9240790603030486</v>
      </c>
      <c r="O3051" s="22">
        <f t="shared" si="801"/>
        <v>0.33144880143734273</v>
      </c>
      <c r="P3051" s="81">
        <f t="shared" ca="1" si="802"/>
        <v>6</v>
      </c>
      <c r="Q3051" s="22">
        <f t="shared" ca="1" si="803"/>
        <v>0.89302927009891098</v>
      </c>
      <c r="R3051" s="3">
        <f ca="1">IF(N3051&gt;'Power Curve'!$C$37,0,INDEX(Ci,$P3051,1)*POWER(1-Q3051,3)+INDEX(Ci,$P3051,2)*3*Q3051*POWER(1-Q3051,2)+INDEX(Ci,$P3051,3)*3*POWER(Q3051,2)*(1-Q3051)+INDEX(Ci,$P3051,4)*POWER(Q3051,3))</f>
        <v>349.47513752834686</v>
      </c>
      <c r="S3051" s="3">
        <f t="shared" si="804"/>
        <v>345.45999526977585</v>
      </c>
      <c r="T3051" s="3">
        <f t="shared" ca="1" si="805"/>
        <v>4.0151422585710179</v>
      </c>
      <c r="U3051" s="3">
        <f t="shared" ca="1" si="813"/>
        <v>4.0151422585710179</v>
      </c>
      <c r="W3051" s="34">
        <f t="shared" si="806"/>
        <v>6</v>
      </c>
      <c r="X3051" s="73" t="b">
        <f>COUNTIF('Power Curve'!$D$2:$D$31,W3051)&gt;0</f>
        <v>1</v>
      </c>
      <c r="Y3051" s="73" t="b">
        <f t="shared" si="807"/>
        <v>0</v>
      </c>
      <c r="Z3051" s="73" t="b">
        <f t="shared" si="814"/>
        <v>1</v>
      </c>
      <c r="AA3051" s="34" t="str">
        <f t="shared" si="808"/>
        <v>Outer</v>
      </c>
      <c r="AB3051" s="35" t="str">
        <f t="shared" si="815"/>
        <v>0.3-0.4</v>
      </c>
      <c r="AC3051" s="36" t="str">
        <f t="shared" si="809"/>
        <v>6-7</v>
      </c>
      <c r="AD3051" s="36" t="str">
        <f t="shared" si="810"/>
        <v>Mar</v>
      </c>
      <c r="AE3051" s="35" t="str">
        <f t="shared" si="811"/>
        <v>335-345</v>
      </c>
      <c r="AF3051" s="36" t="str">
        <f t="shared" si="812"/>
        <v>LWS-LTI</v>
      </c>
    </row>
    <row r="3052" spans="5:32" x14ac:dyDescent="0.3">
      <c r="E3052" s="12">
        <v>40999.256944444445</v>
      </c>
      <c r="F3052" s="16">
        <v>5.27</v>
      </c>
      <c r="G3052" s="16">
        <v>251.17999649047891</v>
      </c>
      <c r="H3052" s="29">
        <v>1.2137134556904328</v>
      </c>
      <c r="I3052" s="26">
        <v>329.5</v>
      </c>
      <c r="J3052" s="30">
        <v>8.5388994307400393E-2</v>
      </c>
      <c r="K3052" s="31">
        <v>0.68173711140839832</v>
      </c>
      <c r="L3052" s="108">
        <f ca="1">REWS!R3052</f>
        <v>5.2979762111783746</v>
      </c>
      <c r="M3052" s="22">
        <f t="shared" si="799"/>
        <v>5.2537649788561316</v>
      </c>
      <c r="N3052" s="22">
        <f t="shared" ca="1" si="800"/>
        <v>5.2816550051426647</v>
      </c>
      <c r="O3052" s="22">
        <f t="shared" si="801"/>
        <v>0.1700362895235146</v>
      </c>
      <c r="P3052" s="81">
        <f t="shared" ca="1" si="802"/>
        <v>6</v>
      </c>
      <c r="Q3052" s="22">
        <f t="shared" ca="1" si="803"/>
        <v>0.25271380948152922</v>
      </c>
      <c r="R3052" s="3">
        <f ca="1">IF(N3052&gt;'Power Curve'!$C$37,0,INDEX(Ci,$P3052,1)*POWER(1-Q3052,3)+INDEX(Ci,$P3052,2)*3*Q3052*POWER(1-Q3052,2)+INDEX(Ci,$P3052,3)*3*POWER(Q3052,2)*(1-Q3052)+INDEX(Ci,$P3052,4)*POWER(Q3052,3))</f>
        <v>249.49826681348958</v>
      </c>
      <c r="S3052" s="3">
        <f t="shared" si="804"/>
        <v>251.17999649047891</v>
      </c>
      <c r="T3052" s="3">
        <f t="shared" ca="1" si="805"/>
        <v>-1.6817296769893346</v>
      </c>
      <c r="U3052" s="3">
        <f t="shared" ca="1" si="813"/>
        <v>1.6817296769893346</v>
      </c>
      <c r="W3052" s="34">
        <f t="shared" si="806"/>
        <v>5</v>
      </c>
      <c r="X3052" s="73" t="b">
        <f>COUNTIF('Power Curve'!$D$2:$D$31,W3052)&gt;0</f>
        <v>1</v>
      </c>
      <c r="Y3052" s="73" t="b">
        <f t="shared" si="807"/>
        <v>0</v>
      </c>
      <c r="Z3052" s="73" t="b">
        <f t="shared" si="814"/>
        <v>1</v>
      </c>
      <c r="AA3052" s="34" t="str">
        <f t="shared" si="808"/>
        <v>Outer</v>
      </c>
      <c r="AB3052" s="35" t="str">
        <f t="shared" si="815"/>
        <v>0.1-0.2</v>
      </c>
      <c r="AC3052" s="36" t="str">
        <f t="shared" si="809"/>
        <v>6-7</v>
      </c>
      <c r="AD3052" s="36" t="str">
        <f t="shared" si="810"/>
        <v>Mar</v>
      </c>
      <c r="AE3052" s="35" t="str">
        <f t="shared" si="811"/>
        <v>325-335</v>
      </c>
      <c r="AF3052" s="36" t="str">
        <f t="shared" si="812"/>
        <v>LWS-LTI</v>
      </c>
    </row>
    <row r="3053" spans="5:32" x14ac:dyDescent="0.3">
      <c r="E3053" s="12">
        <v>40999.263888888891</v>
      </c>
      <c r="F3053" s="16">
        <v>5.97</v>
      </c>
      <c r="G3053" s="16">
        <v>366.9699859619144</v>
      </c>
      <c r="H3053" s="29">
        <v>1.2138961955253094</v>
      </c>
      <c r="I3053" s="26">
        <v>329.3</v>
      </c>
      <c r="J3053" s="30">
        <v>8.0402010050251257E-2</v>
      </c>
      <c r="K3053" s="31">
        <v>0.59499937638338907</v>
      </c>
      <c r="L3053" s="108">
        <f ca="1">REWS!R3053</f>
        <v>5.9434970300373511</v>
      </c>
      <c r="M3053" s="22">
        <f t="shared" si="799"/>
        <v>5.9519072059658535</v>
      </c>
      <c r="N3053" s="22">
        <f t="shared" ca="1" si="800"/>
        <v>5.925484556401333</v>
      </c>
      <c r="O3053" s="22">
        <f t="shared" si="801"/>
        <v>0.27793642124044471</v>
      </c>
      <c r="P3053" s="81">
        <f t="shared" ca="1" si="802"/>
        <v>6</v>
      </c>
      <c r="Q3053" s="22">
        <f t="shared" ca="1" si="803"/>
        <v>0.89443015301159112</v>
      </c>
      <c r="R3053" s="3">
        <f ca="1">IF(N3053&gt;'Power Curve'!$C$37,0,INDEX(Ci,$P3053,1)*POWER(1-Q3053,3)+INDEX(Ci,$P3053,2)*3*Q3053*POWER(1-Q3053,2)+INDEX(Ci,$P3053,3)*3*POWER(Q3053,2)*(1-Q3053)+INDEX(Ci,$P3053,4)*POWER(Q3053,3))</f>
        <v>349.72323594166596</v>
      </c>
      <c r="S3053" s="3">
        <f t="shared" si="804"/>
        <v>366.9699859619144</v>
      </c>
      <c r="T3053" s="3">
        <f t="shared" ca="1" si="805"/>
        <v>-17.246750020248442</v>
      </c>
      <c r="U3053" s="3">
        <f t="shared" ca="1" si="813"/>
        <v>17.246750020248442</v>
      </c>
      <c r="W3053" s="34">
        <f t="shared" si="806"/>
        <v>6</v>
      </c>
      <c r="X3053" s="73" t="b">
        <f>COUNTIF('Power Curve'!$D$2:$D$31,W3053)&gt;0</f>
        <v>1</v>
      </c>
      <c r="Y3053" s="73" t="b">
        <f t="shared" si="807"/>
        <v>0</v>
      </c>
      <c r="Z3053" s="73" t="b">
        <f t="shared" si="814"/>
        <v>1</v>
      </c>
      <c r="AA3053" s="34" t="str">
        <f t="shared" si="808"/>
        <v>Outer</v>
      </c>
      <c r="AB3053" s="35" t="str">
        <f t="shared" si="815"/>
        <v>0.2-0.3</v>
      </c>
      <c r="AC3053" s="36" t="str">
        <f t="shared" si="809"/>
        <v>6-7</v>
      </c>
      <c r="AD3053" s="36" t="str">
        <f t="shared" si="810"/>
        <v>Mar</v>
      </c>
      <c r="AE3053" s="35" t="str">
        <f t="shared" si="811"/>
        <v>325-335</v>
      </c>
      <c r="AF3053" s="36" t="str">
        <f t="shared" si="812"/>
        <v>LWS-LTI</v>
      </c>
    </row>
    <row r="3054" spans="5:32" x14ac:dyDescent="0.3">
      <c r="E3054" s="12">
        <v>40999.270833333336</v>
      </c>
      <c r="F3054" s="16">
        <v>5.22</v>
      </c>
      <c r="G3054" s="16">
        <v>229.3400115966796</v>
      </c>
      <c r="H3054" s="29">
        <v>1.2160090942275272</v>
      </c>
      <c r="I3054" s="26">
        <v>324.89999999999998</v>
      </c>
      <c r="J3054" s="30">
        <v>6.8965517241379309E-2</v>
      </c>
      <c r="K3054" s="31">
        <v>0.4728386844419325</v>
      </c>
      <c r="L3054" s="108">
        <f ca="1">REWS!R3054</f>
        <v>5.2980121872366093</v>
      </c>
      <c r="M3054" s="22">
        <f t="shared" si="799"/>
        <v>5.2071978723044445</v>
      </c>
      <c r="N3054" s="22">
        <f t="shared" ca="1" si="800"/>
        <v>5.2850187334907073</v>
      </c>
      <c r="O3054" s="22">
        <f t="shared" si="801"/>
        <v>0.16283919309317124</v>
      </c>
      <c r="P3054" s="81">
        <f t="shared" ca="1" si="802"/>
        <v>6</v>
      </c>
      <c r="Q3054" s="22">
        <f t="shared" ca="1" si="803"/>
        <v>0.25606649724168928</v>
      </c>
      <c r="R3054" s="3">
        <f ca="1">IF(N3054&gt;'Power Curve'!$C$37,0,INDEX(Ci,$P3054,1)*POWER(1-Q3054,3)+INDEX(Ci,$P3054,2)*3*Q3054*POWER(1-Q3054,2)+INDEX(Ci,$P3054,3)*3*POWER(Q3054,2)*(1-Q3054)+INDEX(Ci,$P3054,4)*POWER(Q3054,3))</f>
        <v>249.99221222439488</v>
      </c>
      <c r="S3054" s="3">
        <f t="shared" si="804"/>
        <v>229.3400115966796</v>
      </c>
      <c r="T3054" s="3">
        <f t="shared" ca="1" si="805"/>
        <v>20.652200627715274</v>
      </c>
      <c r="U3054" s="3">
        <f t="shared" ca="1" si="813"/>
        <v>20.652200627715274</v>
      </c>
      <c r="W3054" s="34">
        <f t="shared" si="806"/>
        <v>5</v>
      </c>
      <c r="X3054" s="73" t="b">
        <f>COUNTIF('Power Curve'!$D$2:$D$31,W3054)&gt;0</f>
        <v>1</v>
      </c>
      <c r="Y3054" s="73" t="b">
        <f t="shared" si="807"/>
        <v>0</v>
      </c>
      <c r="Z3054" s="73" t="b">
        <f t="shared" si="814"/>
        <v>1</v>
      </c>
      <c r="AA3054" s="34" t="str">
        <f t="shared" si="808"/>
        <v>Outer</v>
      </c>
      <c r="AB3054" s="35" t="str">
        <f t="shared" si="815"/>
        <v>0.1-0.2</v>
      </c>
      <c r="AC3054" s="36" t="str">
        <f t="shared" si="809"/>
        <v>6-7</v>
      </c>
      <c r="AD3054" s="36" t="str">
        <f t="shared" si="810"/>
        <v>Mar</v>
      </c>
      <c r="AE3054" s="35" t="str">
        <f t="shared" si="811"/>
        <v>315-325</v>
      </c>
      <c r="AF3054" s="36" t="str">
        <f t="shared" si="812"/>
        <v>LWS-LTI</v>
      </c>
    </row>
    <row r="3055" spans="5:32" x14ac:dyDescent="0.3">
      <c r="E3055" s="12">
        <v>40999.277777777781</v>
      </c>
      <c r="F3055" s="16">
        <v>5.94</v>
      </c>
      <c r="G3055" s="16">
        <v>337.07999801635765</v>
      </c>
      <c r="H3055" s="29">
        <v>1.2161007784568825</v>
      </c>
      <c r="I3055" s="26">
        <v>311.7</v>
      </c>
      <c r="J3055" s="30">
        <v>6.3973063973063973E-2</v>
      </c>
      <c r="K3055" s="31">
        <v>0.48348282594312797</v>
      </c>
      <c r="L3055" s="108">
        <f ca="1">REWS!R3055</f>
        <v>5.782874815940497</v>
      </c>
      <c r="M3055" s="22">
        <f t="shared" si="799"/>
        <v>5.9255809790648293</v>
      </c>
      <c r="N3055" s="22">
        <f t="shared" ca="1" si="800"/>
        <v>5.7688372076851904</v>
      </c>
      <c r="O3055" s="22">
        <f t="shared" si="801"/>
        <v>0.27386761800820036</v>
      </c>
      <c r="P3055" s="81">
        <f t="shared" ca="1" si="802"/>
        <v>6</v>
      </c>
      <c r="Q3055" s="22">
        <f t="shared" ca="1" si="803"/>
        <v>0.73829695961392605</v>
      </c>
      <c r="R3055" s="3">
        <f ca="1">IF(N3055&gt;'Power Curve'!$C$37,0,INDEX(Ci,$P3055,1)*POWER(1-Q3055,3)+INDEX(Ci,$P3055,2)*3*Q3055*POWER(1-Q3055,2)+INDEX(Ci,$P3055,3)*3*POWER(Q3055,2)*(1-Q3055)+INDEX(Ci,$P3055,4)*POWER(Q3055,3))</f>
        <v>323.2073023811609</v>
      </c>
      <c r="S3055" s="3">
        <f t="shared" si="804"/>
        <v>337.07999801635765</v>
      </c>
      <c r="T3055" s="3">
        <f t="shared" ca="1" si="805"/>
        <v>-13.872695635196749</v>
      </c>
      <c r="U3055" s="3">
        <f t="shared" ca="1" si="813"/>
        <v>13.872695635196749</v>
      </c>
      <c r="W3055" s="34">
        <f t="shared" si="806"/>
        <v>6</v>
      </c>
      <c r="X3055" s="73" t="b">
        <f>COUNTIF('Power Curve'!$D$2:$D$31,W3055)&gt;0</f>
        <v>1</v>
      </c>
      <c r="Y3055" s="73" t="b">
        <f t="shared" si="807"/>
        <v>0</v>
      </c>
      <c r="Z3055" s="73" t="b">
        <f t="shared" si="814"/>
        <v>1</v>
      </c>
      <c r="AA3055" s="34" t="str">
        <f t="shared" si="808"/>
        <v>Outer</v>
      </c>
      <c r="AB3055" s="35" t="str">
        <f t="shared" si="815"/>
        <v>0.2-0.3</v>
      </c>
      <c r="AC3055" s="36" t="str">
        <f t="shared" si="809"/>
        <v>6-7</v>
      </c>
      <c r="AD3055" s="36" t="str">
        <f t="shared" si="810"/>
        <v>Mar</v>
      </c>
      <c r="AE3055" s="35" t="str">
        <f t="shared" si="811"/>
        <v>305-315</v>
      </c>
      <c r="AF3055" s="36" t="str">
        <f t="shared" si="812"/>
        <v>LWS-LTI</v>
      </c>
    </row>
    <row r="3056" spans="5:32" x14ac:dyDescent="0.3">
      <c r="E3056" s="12">
        <v>40999.284722222219</v>
      </c>
      <c r="F3056" s="16">
        <v>6.41</v>
      </c>
      <c r="G3056" s="16">
        <v>424.38999176025374</v>
      </c>
      <c r="H3056" s="29">
        <v>1.214315425017277</v>
      </c>
      <c r="I3056" s="26">
        <v>315.5</v>
      </c>
      <c r="J3056" s="30">
        <v>3.1201248049921998E-2</v>
      </c>
      <c r="K3056" s="31">
        <v>0.47925530708899361</v>
      </c>
      <c r="L3056" s="108">
        <f ca="1">REWS!R3056</f>
        <v>6.2793039367592343</v>
      </c>
      <c r="M3056" s="22">
        <f t="shared" si="799"/>
        <v>6.3913093289021532</v>
      </c>
      <c r="N3056" s="22">
        <f t="shared" ca="1" si="800"/>
        <v>6.2609943572576148</v>
      </c>
      <c r="O3056" s="22">
        <f t="shared" si="801"/>
        <v>0.34584743578802074</v>
      </c>
      <c r="P3056" s="81">
        <f t="shared" ca="1" si="802"/>
        <v>7</v>
      </c>
      <c r="Q3056" s="22">
        <f t="shared" ca="1" si="803"/>
        <v>0.23339119780258799</v>
      </c>
      <c r="R3056" s="3">
        <f ca="1">IF(N3056&gt;'Power Curve'!$C$37,0,INDEX(Ci,$P3056,1)*POWER(1-Q3056,3)+INDEX(Ci,$P3056,2)*3*Q3056*POWER(1-Q3056,2)+INDEX(Ci,$P3056,3)*3*POWER(Q3056,2)*(1-Q3056)+INDEX(Ci,$P3056,4)*POWER(Q3056,3))</f>
        <v>415.84283046533494</v>
      </c>
      <c r="S3056" s="3">
        <f t="shared" si="804"/>
        <v>424.38999176025374</v>
      </c>
      <c r="T3056" s="3">
        <f t="shared" ca="1" si="805"/>
        <v>-8.5471612949187943</v>
      </c>
      <c r="U3056" s="3">
        <f t="shared" ca="1" si="813"/>
        <v>8.5471612949187943</v>
      </c>
      <c r="W3056" s="34">
        <f t="shared" si="806"/>
        <v>6</v>
      </c>
      <c r="X3056" s="73" t="b">
        <f>COUNTIF('Power Curve'!$D$2:$D$31,W3056)&gt;0</f>
        <v>1</v>
      </c>
      <c r="Y3056" s="73" t="b">
        <f t="shared" si="807"/>
        <v>0</v>
      </c>
      <c r="Z3056" s="73" t="b">
        <f t="shared" si="814"/>
        <v>1</v>
      </c>
      <c r="AA3056" s="34" t="str">
        <f t="shared" si="808"/>
        <v>Outer</v>
      </c>
      <c r="AB3056" s="35" t="str">
        <f t="shared" si="815"/>
        <v>0.3-0.4</v>
      </c>
      <c r="AC3056" s="36" t="str">
        <f t="shared" si="809"/>
        <v>6-7</v>
      </c>
      <c r="AD3056" s="36" t="str">
        <f t="shared" si="810"/>
        <v>Mar</v>
      </c>
      <c r="AE3056" s="35" t="str">
        <f t="shared" si="811"/>
        <v>315-325</v>
      </c>
      <c r="AF3056" s="36" t="str">
        <f t="shared" si="812"/>
        <v>LWS-LTI</v>
      </c>
    </row>
    <row r="3057" spans="5:32" x14ac:dyDescent="0.3">
      <c r="E3057" s="12">
        <v>40999.291666666664</v>
      </c>
      <c r="F3057" s="16">
        <v>6.7</v>
      </c>
      <c r="G3057" s="16">
        <v>499.58998489379928</v>
      </c>
      <c r="H3057" s="29">
        <v>1.2143611388864057</v>
      </c>
      <c r="I3057" s="26">
        <v>317.3</v>
      </c>
      <c r="J3057" s="30">
        <v>4.1791044776119404E-2</v>
      </c>
      <c r="K3057" s="31">
        <v>0.57625246503287419</v>
      </c>
      <c r="L3057" s="108">
        <f ca="1">REWS!R3057</f>
        <v>6.5299585597412371</v>
      </c>
      <c r="M3057" s="22">
        <f t="shared" si="799"/>
        <v>6.6805475585209972</v>
      </c>
      <c r="N3057" s="22">
        <f t="shared" ca="1" si="800"/>
        <v>6.5109998079884495</v>
      </c>
      <c r="O3057" s="22">
        <f t="shared" si="801"/>
        <v>0.39055013655810339</v>
      </c>
      <c r="P3057" s="81">
        <f t="shared" ca="1" si="802"/>
        <v>7</v>
      </c>
      <c r="Q3057" s="22">
        <f t="shared" ca="1" si="803"/>
        <v>0.48753330082073326</v>
      </c>
      <c r="R3057" s="3">
        <f ca="1">IF(N3057&gt;'Power Curve'!$C$37,0,INDEX(Ci,$P3057,1)*POWER(1-Q3057,3)+INDEX(Ci,$P3057,2)*3*Q3057*POWER(1-Q3057,2)+INDEX(Ci,$P3057,3)*3*POWER(Q3057,2)*(1-Q3057)+INDEX(Ci,$P3057,4)*POWER(Q3057,3))</f>
        <v>473.35747583884699</v>
      </c>
      <c r="S3057" s="3">
        <f t="shared" si="804"/>
        <v>499.58998489379928</v>
      </c>
      <c r="T3057" s="3">
        <f t="shared" ca="1" si="805"/>
        <v>-26.232509054952288</v>
      </c>
      <c r="U3057" s="3">
        <f t="shared" ca="1" si="813"/>
        <v>26.232509054952288</v>
      </c>
      <c r="W3057" s="34">
        <f t="shared" si="806"/>
        <v>7</v>
      </c>
      <c r="X3057" s="73" t="b">
        <f>COUNTIF('Power Curve'!$D$2:$D$31,W3057)&gt;0</f>
        <v>1</v>
      </c>
      <c r="Y3057" s="73" t="b">
        <f t="shared" si="807"/>
        <v>0</v>
      </c>
      <c r="Z3057" s="73" t="b">
        <f t="shared" si="814"/>
        <v>1</v>
      </c>
      <c r="AA3057" s="34" t="str">
        <f t="shared" si="808"/>
        <v>Outer</v>
      </c>
      <c r="AB3057" s="35" t="str">
        <f t="shared" si="815"/>
        <v>0.3-0.4</v>
      </c>
      <c r="AC3057" s="36" t="str">
        <f t="shared" si="809"/>
        <v>7-8</v>
      </c>
      <c r="AD3057" s="36" t="str">
        <f t="shared" si="810"/>
        <v>Mar</v>
      </c>
      <c r="AE3057" s="35" t="str">
        <f t="shared" si="811"/>
        <v>315-325</v>
      </c>
      <c r="AF3057" s="36" t="str">
        <f t="shared" si="812"/>
        <v>LWS-LTI</v>
      </c>
    </row>
    <row r="3058" spans="5:32" x14ac:dyDescent="0.3">
      <c r="E3058" s="12">
        <v>40999.298611111109</v>
      </c>
      <c r="F3058" s="16">
        <v>6.48</v>
      </c>
      <c r="G3058" s="16">
        <v>432.74999237060524</v>
      </c>
      <c r="H3058" s="29">
        <v>1.2152379602617374</v>
      </c>
      <c r="I3058" s="26">
        <v>317.5</v>
      </c>
      <c r="J3058" s="30">
        <v>5.4012345679012336E-2</v>
      </c>
      <c r="K3058" s="31">
        <v>0.51648415534925818</v>
      </c>
      <c r="L3058" s="108">
        <f ca="1">REWS!R3058</f>
        <v>6.370334490654221</v>
      </c>
      <c r="M3058" s="22">
        <f t="shared" si="799"/>
        <v>6.4627410067914539</v>
      </c>
      <c r="N3058" s="22">
        <f t="shared" ca="1" si="800"/>
        <v>6.3533675832915097</v>
      </c>
      <c r="O3058" s="22">
        <f t="shared" si="801"/>
        <v>0.35688743187152017</v>
      </c>
      <c r="P3058" s="81">
        <f t="shared" ca="1" si="802"/>
        <v>7</v>
      </c>
      <c r="Q3058" s="22">
        <f t="shared" ca="1" si="803"/>
        <v>0.32729285417927084</v>
      </c>
      <c r="R3058" s="3">
        <f ca="1">IF(N3058&gt;'Power Curve'!$C$37,0,INDEX(Ci,$P3058,1)*POWER(1-Q3058,3)+INDEX(Ci,$P3058,2)*3*Q3058*POWER(1-Q3058,2)+INDEX(Ci,$P3058,3)*3*POWER(Q3058,2)*(1-Q3058)+INDEX(Ci,$P3058,4)*POWER(Q3058,3))</f>
        <v>436.42091667238282</v>
      </c>
      <c r="S3058" s="3">
        <f t="shared" si="804"/>
        <v>432.74999237060524</v>
      </c>
      <c r="T3058" s="3">
        <f t="shared" ca="1" si="805"/>
        <v>3.6709243017775748</v>
      </c>
      <c r="U3058" s="3">
        <f t="shared" ca="1" si="813"/>
        <v>3.6709243017775748</v>
      </c>
      <c r="W3058" s="34">
        <f t="shared" si="806"/>
        <v>6</v>
      </c>
      <c r="X3058" s="73" t="b">
        <f>COUNTIF('Power Curve'!$D$2:$D$31,W3058)&gt;0</f>
        <v>1</v>
      </c>
      <c r="Y3058" s="73" t="b">
        <f t="shared" si="807"/>
        <v>0</v>
      </c>
      <c r="Z3058" s="73" t="b">
        <f t="shared" si="814"/>
        <v>1</v>
      </c>
      <c r="AA3058" s="34" t="str">
        <f t="shared" si="808"/>
        <v>Outer</v>
      </c>
      <c r="AB3058" s="35" t="str">
        <f t="shared" si="815"/>
        <v>0.3-0.4</v>
      </c>
      <c r="AC3058" s="36" t="str">
        <f t="shared" si="809"/>
        <v>7-8</v>
      </c>
      <c r="AD3058" s="36" t="str">
        <f t="shared" si="810"/>
        <v>Mar</v>
      </c>
      <c r="AE3058" s="35" t="str">
        <f t="shared" si="811"/>
        <v>315-325</v>
      </c>
      <c r="AF3058" s="36" t="str">
        <f t="shared" si="812"/>
        <v>LWS-LTI</v>
      </c>
    </row>
    <row r="3059" spans="5:32" x14ac:dyDescent="0.3">
      <c r="E3059" s="12">
        <v>40999.305555555555</v>
      </c>
      <c r="F3059" s="16">
        <v>5.6</v>
      </c>
      <c r="G3059" s="16">
        <v>244.6599960327153</v>
      </c>
      <c r="H3059" s="29">
        <v>1.2151464307895727</v>
      </c>
      <c r="I3059" s="26">
        <v>319.7</v>
      </c>
      <c r="J3059" s="30">
        <v>8.5714285714285715E-2</v>
      </c>
      <c r="K3059" s="31">
        <v>0.4382660802702551</v>
      </c>
      <c r="L3059" s="108">
        <f ca="1">REWS!R3059</f>
        <v>5.5091667431824058</v>
      </c>
      <c r="M3059" s="22">
        <f t="shared" si="799"/>
        <v>5.5849445977490149</v>
      </c>
      <c r="N3059" s="22">
        <f t="shared" ca="1" si="800"/>
        <v>5.4943555429348416</v>
      </c>
      <c r="O3059" s="22">
        <f t="shared" si="801"/>
        <v>0.22122116720731172</v>
      </c>
      <c r="P3059" s="81">
        <f t="shared" ca="1" si="802"/>
        <v>6</v>
      </c>
      <c r="Q3059" s="22">
        <f t="shared" ca="1" si="803"/>
        <v>0.46471621153348974</v>
      </c>
      <c r="R3059" s="3">
        <f ca="1">IF(N3059&gt;'Power Curve'!$C$37,0,INDEX(Ci,$P3059,1)*POWER(1-Q3059,3)+INDEX(Ci,$P3059,2)*3*Q3059*POWER(1-Q3059,2)+INDEX(Ci,$P3059,3)*3*POWER(Q3059,2)*(1-Q3059)+INDEX(Ci,$P3059,4)*POWER(Q3059,3))</f>
        <v>280.78475869885767</v>
      </c>
      <c r="S3059" s="3">
        <f t="shared" si="804"/>
        <v>244.6599960327153</v>
      </c>
      <c r="T3059" s="3">
        <f t="shared" ca="1" si="805"/>
        <v>36.124762666142374</v>
      </c>
      <c r="U3059" s="3">
        <f t="shared" ca="1" si="813"/>
        <v>36.124762666142374</v>
      </c>
      <c r="W3059" s="34">
        <f t="shared" si="806"/>
        <v>6</v>
      </c>
      <c r="X3059" s="73" t="b">
        <f>COUNTIF('Power Curve'!$D$2:$D$31,W3059)&gt;0</f>
        <v>1</v>
      </c>
      <c r="Y3059" s="73" t="b">
        <f t="shared" si="807"/>
        <v>0</v>
      </c>
      <c r="Z3059" s="73" t="b">
        <f t="shared" si="814"/>
        <v>1</v>
      </c>
      <c r="AA3059" s="34" t="str">
        <f t="shared" si="808"/>
        <v>Outer</v>
      </c>
      <c r="AB3059" s="35" t="str">
        <f t="shared" si="815"/>
        <v>0.2-0.3</v>
      </c>
      <c r="AC3059" s="36" t="str">
        <f t="shared" si="809"/>
        <v>7-8</v>
      </c>
      <c r="AD3059" s="36" t="str">
        <f t="shared" si="810"/>
        <v>Mar</v>
      </c>
      <c r="AE3059" s="35" t="str">
        <f t="shared" si="811"/>
        <v>315-325</v>
      </c>
      <c r="AF3059" s="36" t="str">
        <f t="shared" si="812"/>
        <v>LWS-LTI</v>
      </c>
    </row>
    <row r="3060" spans="5:32" x14ac:dyDescent="0.3">
      <c r="E3060" s="12">
        <v>40999.3125</v>
      </c>
      <c r="F3060" s="16">
        <v>4.74</v>
      </c>
      <c r="G3060" s="16">
        <v>174.30999755859389</v>
      </c>
      <c r="H3060" s="29">
        <v>1.2146510359585236</v>
      </c>
      <c r="I3060" s="26">
        <v>314</v>
      </c>
      <c r="J3060" s="30">
        <v>0.10548523206751054</v>
      </c>
      <c r="K3060" s="31">
        <v>0.32924993144926906</v>
      </c>
      <c r="L3060" s="108">
        <f ca="1">REWS!R3060</f>
        <v>4.76565214265334</v>
      </c>
      <c r="M3060" s="22">
        <f t="shared" si="799"/>
        <v>4.7266141822919625</v>
      </c>
      <c r="N3060" s="22">
        <f t="shared" ca="1" si="800"/>
        <v>4.7521938829821426</v>
      </c>
      <c r="O3060" s="22">
        <f t="shared" si="801"/>
        <v>8.8563434601906896E-2</v>
      </c>
      <c r="P3060" s="81">
        <f t="shared" ca="1" si="802"/>
        <v>5</v>
      </c>
      <c r="Q3060" s="22">
        <f t="shared" ca="1" si="803"/>
        <v>0.6844966270005427</v>
      </c>
      <c r="R3060" s="3">
        <f ca="1">IF(N3060&gt;'Power Curve'!$C$37,0,INDEX(Ci,$P3060,1)*POWER(1-Q3060,3)+INDEX(Ci,$P3060,2)*3*Q3060*POWER(1-Q3060,2)+INDEX(Ci,$P3060,3)*3*POWER(Q3060,2)*(1-Q3060)+INDEX(Ci,$P3060,4)*POWER(Q3060,3))</f>
        <v>164.81325496648017</v>
      </c>
      <c r="S3060" s="3">
        <f t="shared" si="804"/>
        <v>174.30999755859389</v>
      </c>
      <c r="T3060" s="3">
        <f t="shared" ca="1" si="805"/>
        <v>-9.4967425921137192</v>
      </c>
      <c r="U3060" s="3">
        <f t="shared" ca="1" si="813"/>
        <v>9.4967425921137192</v>
      </c>
      <c r="W3060" s="34">
        <f t="shared" si="806"/>
        <v>5</v>
      </c>
      <c r="X3060" s="73" t="b">
        <f>COUNTIF('Power Curve'!$D$2:$D$31,W3060)&gt;0</f>
        <v>1</v>
      </c>
      <c r="Y3060" s="73" t="b">
        <f t="shared" si="807"/>
        <v>0</v>
      </c>
      <c r="Z3060" s="73" t="b">
        <f t="shared" si="814"/>
        <v>1</v>
      </c>
      <c r="AA3060" s="34" t="str">
        <f t="shared" si="808"/>
        <v>Outer</v>
      </c>
      <c r="AB3060" s="35" t="str">
        <f t="shared" si="815"/>
        <v>0.0-0.1</v>
      </c>
      <c r="AC3060" s="36" t="str">
        <f t="shared" si="809"/>
        <v>7-8</v>
      </c>
      <c r="AD3060" s="36" t="str">
        <f t="shared" si="810"/>
        <v>Mar</v>
      </c>
      <c r="AE3060" s="35" t="str">
        <f t="shared" si="811"/>
        <v>305-315</v>
      </c>
      <c r="AF3060" s="36" t="str">
        <f t="shared" si="812"/>
        <v>Inner-TI</v>
      </c>
    </row>
    <row r="3061" spans="5:32" x14ac:dyDescent="0.3">
      <c r="E3061" s="12">
        <v>40999.319444444445</v>
      </c>
      <c r="F3061" s="16">
        <v>4.51</v>
      </c>
      <c r="G3061" s="16">
        <v>195.1900062561038</v>
      </c>
      <c r="H3061" s="29">
        <v>1.21396574919362</v>
      </c>
      <c r="I3061" s="26">
        <v>311.89999999999998</v>
      </c>
      <c r="J3061" s="30">
        <v>8.8691796008869186E-2</v>
      </c>
      <c r="K3061" s="31">
        <v>0.33496157560250628</v>
      </c>
      <c r="L3061" s="108">
        <f ca="1">REWS!R3061</f>
        <v>4.5144217221601632</v>
      </c>
      <c r="M3061" s="22">
        <f t="shared" si="799"/>
        <v>4.4964177844737829</v>
      </c>
      <c r="N3061" s="22">
        <f t="shared" ca="1" si="800"/>
        <v>4.5008261902739957</v>
      </c>
      <c r="O3061" s="22">
        <f t="shared" si="801"/>
        <v>5.2985839262668415E-2</v>
      </c>
      <c r="P3061" s="81">
        <f t="shared" ca="1" si="802"/>
        <v>5</v>
      </c>
      <c r="Q3061" s="22">
        <f t="shared" ca="1" si="803"/>
        <v>0.39706273352157129</v>
      </c>
      <c r="R3061" s="3">
        <f ca="1">IF(N3061&gt;'Power Curve'!$C$37,0,INDEX(Ci,$P3061,1)*POWER(1-Q3061,3)+INDEX(Ci,$P3061,2)*3*Q3061*POWER(1-Q3061,2)+INDEX(Ci,$P3061,3)*3*POWER(Q3061,2)*(1-Q3061)+INDEX(Ci,$P3061,4)*POWER(Q3061,3))</f>
        <v>121.7666217642678</v>
      </c>
      <c r="S3061" s="3">
        <f t="shared" si="804"/>
        <v>195.1900062561038</v>
      </c>
      <c r="T3061" s="3">
        <f t="shared" ca="1" si="805"/>
        <v>-73.423384491836003</v>
      </c>
      <c r="U3061" s="3">
        <f t="shared" ca="1" si="813"/>
        <v>73.423384491836003</v>
      </c>
      <c r="W3061" s="34">
        <f t="shared" si="806"/>
        <v>4</v>
      </c>
      <c r="X3061" s="73" t="b">
        <f>COUNTIF('Power Curve'!$D$2:$D$31,W3061)&gt;0</f>
        <v>1</v>
      </c>
      <c r="Y3061" s="73" t="b">
        <f t="shared" si="807"/>
        <v>0</v>
      </c>
      <c r="Z3061" s="73" t="b">
        <f t="shared" si="814"/>
        <v>1</v>
      </c>
      <c r="AA3061" s="34" t="str">
        <f t="shared" si="808"/>
        <v>Outer</v>
      </c>
      <c r="AB3061" s="35" t="str">
        <f t="shared" si="815"/>
        <v>0.0-0.1</v>
      </c>
      <c r="AC3061" s="36" t="str">
        <f t="shared" si="809"/>
        <v>7-8</v>
      </c>
      <c r="AD3061" s="36" t="str">
        <f t="shared" si="810"/>
        <v>Mar</v>
      </c>
      <c r="AE3061" s="35" t="str">
        <f t="shared" si="811"/>
        <v>305-315</v>
      </c>
      <c r="AF3061" s="36" t="str">
        <f t="shared" si="812"/>
        <v>LWS-LTI</v>
      </c>
    </row>
    <row r="3062" spans="5:32" x14ac:dyDescent="0.3">
      <c r="E3062" s="12">
        <v>40999.326388888891</v>
      </c>
      <c r="F3062" s="16">
        <v>4.83</v>
      </c>
      <c r="G3062" s="16">
        <v>200.63000488281259</v>
      </c>
      <c r="H3062" s="29">
        <v>1.2131900227235977</v>
      </c>
      <c r="I3062" s="26">
        <v>308.3</v>
      </c>
      <c r="J3062" s="30">
        <v>0.11180124223602485</v>
      </c>
      <c r="K3062" s="31">
        <v>0.25988655202830874</v>
      </c>
      <c r="L3062" s="108">
        <f ca="1">REWS!R3062</f>
        <v>4.818666460508183</v>
      </c>
      <c r="M3062" s="22">
        <f t="shared" si="799"/>
        <v>4.8144281662169606</v>
      </c>
      <c r="N3062" s="22">
        <f t="shared" ca="1" si="800"/>
        <v>4.8031311658541576</v>
      </c>
      <c r="O3062" s="22">
        <f t="shared" si="801"/>
        <v>0.10213536889289276</v>
      </c>
      <c r="P3062" s="81">
        <f t="shared" ca="1" si="802"/>
        <v>5</v>
      </c>
      <c r="Q3062" s="22">
        <f t="shared" ca="1" si="803"/>
        <v>0.74274238396877079</v>
      </c>
      <c r="R3062" s="3">
        <f ca="1">IF(N3062&gt;'Power Curve'!$C$37,0,INDEX(Ci,$P3062,1)*POWER(1-Q3062,3)+INDEX(Ci,$P3062,2)*3*Q3062*POWER(1-Q3062,2)+INDEX(Ci,$P3062,3)*3*POWER(Q3062,2)*(1-Q3062)+INDEX(Ci,$P3062,4)*POWER(Q3062,3))</f>
        <v>173.77653688013004</v>
      </c>
      <c r="S3062" s="3">
        <f t="shared" si="804"/>
        <v>200.63000488281259</v>
      </c>
      <c r="T3062" s="3">
        <f t="shared" ca="1" si="805"/>
        <v>-26.853468002682547</v>
      </c>
      <c r="U3062" s="3">
        <f t="shared" ca="1" si="813"/>
        <v>26.853468002682547</v>
      </c>
      <c r="W3062" s="34">
        <f t="shared" si="806"/>
        <v>5</v>
      </c>
      <c r="X3062" s="73" t="b">
        <f>COUNTIF('Power Curve'!$D$2:$D$31,W3062)&gt;0</f>
        <v>1</v>
      </c>
      <c r="Y3062" s="73" t="b">
        <f t="shared" si="807"/>
        <v>0</v>
      </c>
      <c r="Z3062" s="73" t="b">
        <f t="shared" si="814"/>
        <v>1</v>
      </c>
      <c r="AA3062" s="34" t="str">
        <f t="shared" si="808"/>
        <v>Inner</v>
      </c>
      <c r="AB3062" s="35" t="str">
        <f t="shared" si="815"/>
        <v>0.1-0.2</v>
      </c>
      <c r="AC3062" s="36" t="str">
        <f t="shared" si="809"/>
        <v>7-8</v>
      </c>
      <c r="AD3062" s="36" t="str">
        <f t="shared" si="810"/>
        <v>Mar</v>
      </c>
      <c r="AE3062" s="35" t="str">
        <f t="shared" si="811"/>
        <v>305-315</v>
      </c>
      <c r="AF3062" s="36" t="str">
        <f t="shared" si="812"/>
        <v>Inner-TI</v>
      </c>
    </row>
    <row r="3063" spans="5:32" x14ac:dyDescent="0.3">
      <c r="E3063" s="12">
        <v>40999.333333333336</v>
      </c>
      <c r="F3063" s="16">
        <v>5.14</v>
      </c>
      <c r="G3063" s="16">
        <v>196.84000778198271</v>
      </c>
      <c r="H3063" s="29">
        <v>1.2127424362968529</v>
      </c>
      <c r="I3063" s="26">
        <v>302.10000000000002</v>
      </c>
      <c r="J3063" s="30">
        <v>7.9766536964980539E-2</v>
      </c>
      <c r="K3063" s="31">
        <v>0.35074221784563164</v>
      </c>
      <c r="L3063" s="108">
        <f ca="1">REWS!R3063</f>
        <v>5.13497859254191</v>
      </c>
      <c r="M3063" s="22">
        <f t="shared" si="799"/>
        <v>5.1227985861060041</v>
      </c>
      <c r="N3063" s="22">
        <f t="shared" ca="1" si="800"/>
        <v>5.1177939831825485</v>
      </c>
      <c r="O3063" s="22">
        <f t="shared" si="801"/>
        <v>0.1497950113433752</v>
      </c>
      <c r="P3063" s="81">
        <f t="shared" ca="1" si="802"/>
        <v>6</v>
      </c>
      <c r="Q3063" s="22">
        <f t="shared" ca="1" si="803"/>
        <v>8.9390619898548365E-2</v>
      </c>
      <c r="R3063" s="3">
        <f ca="1">IF(N3063&gt;'Power Curve'!$C$37,0,INDEX(Ci,$P3063,1)*POWER(1-Q3063,3)+INDEX(Ci,$P3063,2)*3*Q3063*POWER(1-Q3063,2)+INDEX(Ci,$P3063,3)*3*POWER(Q3063,2)*(1-Q3063)+INDEX(Ci,$P3063,4)*POWER(Q3063,3))</f>
        <v>225.16696240523146</v>
      </c>
      <c r="S3063" s="3">
        <f t="shared" si="804"/>
        <v>196.84000778198271</v>
      </c>
      <c r="T3063" s="3">
        <f t="shared" ca="1" si="805"/>
        <v>28.326954623248753</v>
      </c>
      <c r="U3063" s="3">
        <f t="shared" ca="1" si="813"/>
        <v>28.326954623248753</v>
      </c>
      <c r="W3063" s="34">
        <f t="shared" si="806"/>
        <v>5</v>
      </c>
      <c r="X3063" s="73" t="b">
        <f>COUNTIF('Power Curve'!$D$2:$D$31,W3063)&gt;0</f>
        <v>1</v>
      </c>
      <c r="Y3063" s="73" t="b">
        <f t="shared" si="807"/>
        <v>0</v>
      </c>
      <c r="Z3063" s="73" t="b">
        <f t="shared" si="814"/>
        <v>1</v>
      </c>
      <c r="AA3063" s="34" t="str">
        <f t="shared" si="808"/>
        <v>Outer</v>
      </c>
      <c r="AB3063" s="35" t="str">
        <f t="shared" si="815"/>
        <v>0.1-0.2</v>
      </c>
      <c r="AC3063" s="36" t="str">
        <f t="shared" si="809"/>
        <v>8-9</v>
      </c>
      <c r="AD3063" s="36" t="str">
        <f t="shared" si="810"/>
        <v>Mar</v>
      </c>
      <c r="AE3063" s="35" t="str">
        <f t="shared" si="811"/>
        <v>295-305</v>
      </c>
      <c r="AF3063" s="36" t="str">
        <f t="shared" si="812"/>
        <v>LWS-LTI</v>
      </c>
    </row>
    <row r="3064" spans="5:32" x14ac:dyDescent="0.3">
      <c r="E3064" s="12">
        <v>40999.340277777781</v>
      </c>
      <c r="F3064" s="16">
        <v>4.97</v>
      </c>
      <c r="G3064" s="16">
        <v>168.34999465942388</v>
      </c>
      <c r="H3064" s="29">
        <v>1.2115591386993418</v>
      </c>
      <c r="I3064" s="26">
        <v>300.89999999999998</v>
      </c>
      <c r="J3064" s="30">
        <v>0.12474849094567406</v>
      </c>
      <c r="K3064" s="31">
        <v>0.23025016300102089</v>
      </c>
      <c r="L3064" s="108">
        <f ca="1">REWS!R3064</f>
        <v>4.9978744753198825</v>
      </c>
      <c r="M3064" s="22">
        <f t="shared" si="799"/>
        <v>4.9517559462145613</v>
      </c>
      <c r="N3064" s="22">
        <f t="shared" ca="1" si="800"/>
        <v>4.9795280989133222</v>
      </c>
      <c r="O3064" s="22">
        <f t="shared" si="801"/>
        <v>0.12335981997856807</v>
      </c>
      <c r="P3064" s="81">
        <f t="shared" ca="1" si="802"/>
        <v>5</v>
      </c>
      <c r="Q3064" s="22">
        <f t="shared" ca="1" si="803"/>
        <v>0.94444872387544199</v>
      </c>
      <c r="R3064" s="3">
        <f ca="1">IF(N3064&gt;'Power Curve'!$C$37,0,INDEX(Ci,$P3064,1)*POWER(1-Q3064,3)+INDEX(Ci,$P3064,2)*3*Q3064*POWER(1-Q3064,2)+INDEX(Ci,$P3064,3)*3*POWER(Q3064,2)*(1-Q3064)+INDEX(Ci,$P3064,4)*POWER(Q3064,3))</f>
        <v>203.75434913118121</v>
      </c>
      <c r="S3064" s="3">
        <f t="shared" si="804"/>
        <v>168.34999465942388</v>
      </c>
      <c r="T3064" s="3">
        <f t="shared" ca="1" si="805"/>
        <v>35.40435447175733</v>
      </c>
      <c r="U3064" s="3">
        <f t="shared" ca="1" si="813"/>
        <v>35.40435447175733</v>
      </c>
      <c r="W3064" s="34">
        <f t="shared" si="806"/>
        <v>5</v>
      </c>
      <c r="X3064" s="73" t="b">
        <f>COUNTIF('Power Curve'!$D$2:$D$31,W3064)&gt;0</f>
        <v>1</v>
      </c>
      <c r="Y3064" s="73" t="b">
        <f t="shared" si="807"/>
        <v>0</v>
      </c>
      <c r="Z3064" s="73" t="b">
        <f t="shared" si="814"/>
        <v>1</v>
      </c>
      <c r="AA3064" s="34" t="str">
        <f t="shared" si="808"/>
        <v>Inner</v>
      </c>
      <c r="AB3064" s="35" t="str">
        <f t="shared" si="815"/>
        <v>0.1-0.2</v>
      </c>
      <c r="AC3064" s="36" t="str">
        <f t="shared" si="809"/>
        <v>8-9</v>
      </c>
      <c r="AD3064" s="36" t="str">
        <f t="shared" si="810"/>
        <v>Mar</v>
      </c>
      <c r="AE3064" s="35" t="str">
        <f t="shared" si="811"/>
        <v>295-305</v>
      </c>
      <c r="AF3064" s="36" t="str">
        <f t="shared" si="812"/>
        <v>Inner-TI</v>
      </c>
    </row>
    <row r="3065" spans="5:32" x14ac:dyDescent="0.3">
      <c r="E3065" s="12">
        <v>40999.347222222219</v>
      </c>
      <c r="F3065" s="16">
        <v>4.58</v>
      </c>
      <c r="G3065" s="16">
        <v>107.3099956512451</v>
      </c>
      <c r="H3065" s="29">
        <v>1.2102420292982712</v>
      </c>
      <c r="I3065" s="26">
        <v>302</v>
      </c>
      <c r="J3065" s="30">
        <v>8.7336244541484725E-2</v>
      </c>
      <c r="K3065" s="31">
        <v>0.1920059184476039</v>
      </c>
      <c r="L3065" s="108">
        <f ca="1">REWS!R3065</f>
        <v>4.6199758235020374</v>
      </c>
      <c r="M3065" s="22">
        <f t="shared" si="799"/>
        <v>4.5615333960669764</v>
      </c>
      <c r="N3065" s="22">
        <f t="shared" ca="1" si="800"/>
        <v>4.6013480366651907</v>
      </c>
      <c r="O3065" s="22">
        <f t="shared" si="801"/>
        <v>6.3049666939761217E-2</v>
      </c>
      <c r="P3065" s="81">
        <f t="shared" ca="1" si="802"/>
        <v>5</v>
      </c>
      <c r="Q3065" s="22">
        <f t="shared" ca="1" si="803"/>
        <v>0.51200744012499</v>
      </c>
      <c r="R3065" s="3">
        <f ca="1">IF(N3065&gt;'Power Curve'!$C$37,0,INDEX(Ci,$P3065,1)*POWER(1-Q3065,3)+INDEX(Ci,$P3065,2)*3*Q3065*POWER(1-Q3065,2)+INDEX(Ci,$P3065,3)*3*POWER(Q3065,2)*(1-Q3065)+INDEX(Ci,$P3065,4)*POWER(Q3065,3))</f>
        <v>138.47528962974783</v>
      </c>
      <c r="S3065" s="3">
        <f t="shared" si="804"/>
        <v>107.3099956512451</v>
      </c>
      <c r="T3065" s="3">
        <f t="shared" ca="1" si="805"/>
        <v>31.165293978502731</v>
      </c>
      <c r="U3065" s="3">
        <f t="shared" ca="1" si="813"/>
        <v>31.165293978502731</v>
      </c>
      <c r="W3065" s="34">
        <f t="shared" si="806"/>
        <v>5</v>
      </c>
      <c r="X3065" s="73" t="b">
        <f>COUNTIF('Power Curve'!$D$2:$D$31,W3065)&gt;0</f>
        <v>1</v>
      </c>
      <c r="Y3065" s="73" t="b">
        <f t="shared" si="807"/>
        <v>0</v>
      </c>
      <c r="Z3065" s="73" t="b">
        <f t="shared" si="814"/>
        <v>1</v>
      </c>
      <c r="AA3065" s="34" t="str">
        <f t="shared" si="808"/>
        <v>Outer</v>
      </c>
      <c r="AB3065" s="35" t="str">
        <f t="shared" si="815"/>
        <v>0.0-0.1</v>
      </c>
      <c r="AC3065" s="36" t="str">
        <f t="shared" si="809"/>
        <v>8-9</v>
      </c>
      <c r="AD3065" s="36" t="str">
        <f t="shared" si="810"/>
        <v>Mar</v>
      </c>
      <c r="AE3065" s="35" t="str">
        <f t="shared" si="811"/>
        <v>295-305</v>
      </c>
      <c r="AF3065" s="36" t="str">
        <f t="shared" si="812"/>
        <v>LWS-LTI</v>
      </c>
    </row>
    <row r="3066" spans="5:32" x14ac:dyDescent="0.3">
      <c r="E3066" s="12">
        <v>40999.354166666664</v>
      </c>
      <c r="F3066" s="16">
        <v>4.87</v>
      </c>
      <c r="G3066" s="16">
        <v>152.94000244140599</v>
      </c>
      <c r="H3066" s="29">
        <v>1.2095618883531707</v>
      </c>
      <c r="I3066" s="26">
        <v>306</v>
      </c>
      <c r="J3066" s="30">
        <v>0.11293634496919919</v>
      </c>
      <c r="K3066" s="31">
        <v>0.14872151065832406</v>
      </c>
      <c r="L3066" s="108">
        <f ca="1">REWS!R3066</f>
        <v>4.8610295219204289</v>
      </c>
      <c r="M3066" s="22">
        <f t="shared" si="799"/>
        <v>4.849455328284253</v>
      </c>
      <c r="N3066" s="22">
        <f t="shared" ca="1" si="800"/>
        <v>4.8405226932287633</v>
      </c>
      <c r="O3066" s="22">
        <f t="shared" si="801"/>
        <v>0.10754892970324197</v>
      </c>
      <c r="P3066" s="81">
        <f t="shared" ca="1" si="802"/>
        <v>5</v>
      </c>
      <c r="Q3066" s="22">
        <f t="shared" ca="1" si="803"/>
        <v>0.78549884236888456</v>
      </c>
      <c r="R3066" s="3">
        <f ca="1">IF(N3066&gt;'Power Curve'!$C$37,0,INDEX(Ci,$P3066,1)*POWER(1-Q3066,3)+INDEX(Ci,$P3066,2)*3*Q3066*POWER(1-Q3066,2)+INDEX(Ci,$P3066,3)*3*POWER(Q3066,2)*(1-Q3066)+INDEX(Ci,$P3066,4)*POWER(Q3066,3))</f>
        <v>180.30909637856405</v>
      </c>
      <c r="S3066" s="3">
        <f t="shared" si="804"/>
        <v>152.94000244140599</v>
      </c>
      <c r="T3066" s="3">
        <f t="shared" ca="1" si="805"/>
        <v>27.369093937158055</v>
      </c>
      <c r="U3066" s="3">
        <f t="shared" ca="1" si="813"/>
        <v>27.369093937158055</v>
      </c>
      <c r="W3066" s="34">
        <f t="shared" si="806"/>
        <v>5</v>
      </c>
      <c r="X3066" s="73" t="b">
        <f>COUNTIF('Power Curve'!$D$2:$D$31,W3066)&gt;0</f>
        <v>1</v>
      </c>
      <c r="Y3066" s="73" t="b">
        <f t="shared" si="807"/>
        <v>0</v>
      </c>
      <c r="Z3066" s="73" t="b">
        <f t="shared" si="814"/>
        <v>1</v>
      </c>
      <c r="AA3066" s="34" t="str">
        <f t="shared" si="808"/>
        <v>Inner</v>
      </c>
      <c r="AB3066" s="35" t="str">
        <f t="shared" si="815"/>
        <v>0.1-0.2</v>
      </c>
      <c r="AC3066" s="36" t="str">
        <f t="shared" si="809"/>
        <v>8-9</v>
      </c>
      <c r="AD3066" s="36" t="str">
        <f t="shared" si="810"/>
        <v>Mar</v>
      </c>
      <c r="AE3066" s="35" t="str">
        <f t="shared" si="811"/>
        <v>305-315</v>
      </c>
      <c r="AF3066" s="36" t="str">
        <f t="shared" si="812"/>
        <v>Inner-TI</v>
      </c>
    </row>
    <row r="3067" spans="5:32" x14ac:dyDescent="0.3">
      <c r="E3067" s="12">
        <v>40999.361111111109</v>
      </c>
      <c r="F3067" s="16">
        <v>4.41</v>
      </c>
      <c r="G3067" s="16">
        <v>133.20999908447271</v>
      </c>
      <c r="H3067" s="29">
        <v>1.2086202865267439</v>
      </c>
      <c r="I3067" s="26">
        <v>300.10000000000002</v>
      </c>
      <c r="J3067" s="30">
        <v>0.17233560090702948</v>
      </c>
      <c r="K3067" s="31">
        <v>0.10575103823422026</v>
      </c>
      <c r="L3067" s="108">
        <f ca="1">REWS!R3067</f>
        <v>4.4842150428211669</v>
      </c>
      <c r="M3067" s="22">
        <f t="shared" si="799"/>
        <v>4.3902560806584452</v>
      </c>
      <c r="N3067" s="22">
        <f t="shared" ca="1" si="800"/>
        <v>4.4641388568539</v>
      </c>
      <c r="O3067" s="22">
        <f t="shared" si="801"/>
        <v>3.6578205717292867E-2</v>
      </c>
      <c r="P3067" s="81">
        <f t="shared" ca="1" si="802"/>
        <v>5</v>
      </c>
      <c r="Q3067" s="22">
        <f t="shared" ca="1" si="803"/>
        <v>0.35511150672432779</v>
      </c>
      <c r="R3067" s="3">
        <f ca="1">IF(N3067&gt;'Power Curve'!$C$37,0,INDEX(Ci,$P3067,1)*POWER(1-Q3067,3)+INDEX(Ci,$P3067,2)*3*Q3067*POWER(1-Q3067,2)+INDEX(Ci,$P3067,3)*3*POWER(Q3067,2)*(1-Q3067)+INDEX(Ci,$P3067,4)*POWER(Q3067,3))</f>
        <v>115.96385222321008</v>
      </c>
      <c r="S3067" s="3">
        <f t="shared" si="804"/>
        <v>133.20999908447271</v>
      </c>
      <c r="T3067" s="3">
        <f t="shared" ca="1" si="805"/>
        <v>-17.246146861262631</v>
      </c>
      <c r="U3067" s="3">
        <f t="shared" ca="1" si="813"/>
        <v>17.246146861262631</v>
      </c>
      <c r="W3067" s="34">
        <f t="shared" si="806"/>
        <v>4</v>
      </c>
      <c r="X3067" s="73" t="b">
        <f>COUNTIF('Power Curve'!$D$2:$D$31,W3067)&gt;0</f>
        <v>1</v>
      </c>
      <c r="Y3067" s="73" t="b">
        <f t="shared" si="807"/>
        <v>0</v>
      </c>
      <c r="Z3067" s="73" t="b">
        <f t="shared" si="814"/>
        <v>1</v>
      </c>
      <c r="AA3067" s="34" t="str">
        <f t="shared" si="808"/>
        <v>Outer</v>
      </c>
      <c r="AB3067" s="35" t="str">
        <f t="shared" si="815"/>
        <v>0.0-0.1</v>
      </c>
      <c r="AC3067" s="36" t="str">
        <f t="shared" si="809"/>
        <v>8-9</v>
      </c>
      <c r="AD3067" s="36" t="str">
        <f t="shared" si="810"/>
        <v>Mar</v>
      </c>
      <c r="AE3067" s="35" t="str">
        <f t="shared" si="811"/>
        <v>295-305</v>
      </c>
      <c r="AF3067" s="36" t="str">
        <f t="shared" si="812"/>
        <v>LWS-HTI</v>
      </c>
    </row>
    <row r="3068" spans="5:32" x14ac:dyDescent="0.3">
      <c r="E3068" s="12">
        <v>40999.368055555555</v>
      </c>
      <c r="F3068" s="16">
        <v>4.12</v>
      </c>
      <c r="G3068" s="16">
        <v>116.07000732421909</v>
      </c>
      <c r="H3068" s="29">
        <v>1.2075356319695787</v>
      </c>
      <c r="I3068" s="26">
        <v>294.3</v>
      </c>
      <c r="J3068" s="30">
        <v>0.11407766990291261</v>
      </c>
      <c r="K3068" s="31">
        <v>8.899834058495483E-2</v>
      </c>
      <c r="L3068" s="108">
        <f ca="1">REWS!R3068</f>
        <v>4.0725650927451742</v>
      </c>
      <c r="M3068" s="22">
        <f t="shared" si="799"/>
        <v>4.1003271109711159</v>
      </c>
      <c r="N3068" s="22">
        <f t="shared" ca="1" si="800"/>
        <v>4.0531187041207852</v>
      </c>
      <c r="O3068" s="22">
        <f t="shared" si="801"/>
        <v>-8.2312511570298043E-3</v>
      </c>
      <c r="P3068" s="81">
        <f t="shared" ca="1" si="802"/>
        <v>4</v>
      </c>
      <c r="Q3068" s="22">
        <f t="shared" ca="1" si="803"/>
        <v>0.92842132014609435</v>
      </c>
      <c r="R3068" s="3">
        <f ca="1">IF(N3068&gt;'Power Curve'!$C$37,0,INDEX(Ci,$P3068,1)*POWER(1-Q3068,3)+INDEX(Ci,$P3068,2)*3*Q3068*POWER(1-Q3068,2)+INDEX(Ci,$P3068,3)*3*POWER(Q3068,2)*(1-Q3068)+INDEX(Ci,$P3068,4)*POWER(Q3068,3))</f>
        <v>68.993757535940603</v>
      </c>
      <c r="S3068" s="3">
        <f t="shared" si="804"/>
        <v>116.07000732421909</v>
      </c>
      <c r="T3068" s="3">
        <f t="shared" ca="1" si="805"/>
        <v>-47.076249788278488</v>
      </c>
      <c r="U3068" s="3">
        <f t="shared" ca="1" si="813"/>
        <v>47.076249788278488</v>
      </c>
      <c r="W3068" s="34">
        <f t="shared" si="806"/>
        <v>4</v>
      </c>
      <c r="X3068" s="73" t="b">
        <f>COUNTIF('Power Curve'!$D$2:$D$31,W3068)&gt;0</f>
        <v>1</v>
      </c>
      <c r="Y3068" s="73" t="b">
        <f t="shared" si="807"/>
        <v>0</v>
      </c>
      <c r="Z3068" s="73" t="b">
        <f t="shared" si="814"/>
        <v>1</v>
      </c>
      <c r="AA3068" s="34" t="str">
        <f t="shared" si="808"/>
        <v>Outer</v>
      </c>
      <c r="AB3068" s="35" t="str">
        <f t="shared" si="815"/>
        <v>-0.1-0.0</v>
      </c>
      <c r="AC3068" s="36" t="str">
        <f t="shared" si="809"/>
        <v>8-9</v>
      </c>
      <c r="AD3068" s="36" t="str">
        <f t="shared" si="810"/>
        <v>Mar</v>
      </c>
      <c r="AE3068" s="35" t="str">
        <f t="shared" si="811"/>
        <v>285-295</v>
      </c>
      <c r="AF3068" s="36" t="str">
        <f t="shared" si="812"/>
        <v>Inner-TI</v>
      </c>
    </row>
    <row r="3069" spans="5:32" x14ac:dyDescent="0.3">
      <c r="E3069" s="12">
        <v>40999.375</v>
      </c>
      <c r="F3069" s="16">
        <v>4.6399999999999997</v>
      </c>
      <c r="G3069" s="16">
        <v>115.62000656127969</v>
      </c>
      <c r="H3069" s="29">
        <v>1.2070842678310307</v>
      </c>
      <c r="I3069" s="26">
        <v>288.5</v>
      </c>
      <c r="J3069" s="30">
        <v>9.9137931034482776E-2</v>
      </c>
      <c r="K3069" s="31">
        <v>5.2205419420791668E-2</v>
      </c>
      <c r="L3069" s="108">
        <f ca="1">REWS!R3069</f>
        <v>4.6339566402952492</v>
      </c>
      <c r="M3069" s="22">
        <f t="shared" si="799"/>
        <v>4.6172686860600161</v>
      </c>
      <c r="N3069" s="22">
        <f t="shared" ca="1" si="800"/>
        <v>4.6112549327144681</v>
      </c>
      <c r="O3069" s="22">
        <f t="shared" si="801"/>
        <v>7.1663735675335821E-2</v>
      </c>
      <c r="P3069" s="81">
        <f t="shared" ca="1" si="802"/>
        <v>5</v>
      </c>
      <c r="Q3069" s="22">
        <f t="shared" ca="1" si="803"/>
        <v>0.52333577620929916</v>
      </c>
      <c r="R3069" s="3">
        <f ca="1">IF(N3069&gt;'Power Curve'!$C$37,0,INDEX(Ci,$P3069,1)*POWER(1-Q3069,3)+INDEX(Ci,$P3069,2)*3*Q3069*POWER(1-Q3069,2)+INDEX(Ci,$P3069,3)*3*POWER(Q3069,2)*(1-Q3069)+INDEX(Ci,$P3069,4)*POWER(Q3069,3))</f>
        <v>140.172047629048</v>
      </c>
      <c r="S3069" s="3">
        <f t="shared" si="804"/>
        <v>115.62000656127969</v>
      </c>
      <c r="T3069" s="3">
        <f t="shared" ca="1" si="805"/>
        <v>24.5520410677683</v>
      </c>
      <c r="U3069" s="3">
        <f t="shared" ca="1" si="813"/>
        <v>24.5520410677683</v>
      </c>
      <c r="W3069" s="34">
        <f t="shared" si="806"/>
        <v>5</v>
      </c>
      <c r="X3069" s="73" t="b">
        <f>COUNTIF('Power Curve'!$D$2:$D$31,W3069)&gt;0</f>
        <v>1</v>
      </c>
      <c r="Y3069" s="73" t="b">
        <f t="shared" si="807"/>
        <v>0</v>
      </c>
      <c r="Z3069" s="73" t="b">
        <f t="shared" si="814"/>
        <v>1</v>
      </c>
      <c r="AA3069" s="34" t="str">
        <f t="shared" si="808"/>
        <v>Outer</v>
      </c>
      <c r="AB3069" s="35" t="str">
        <f t="shared" si="815"/>
        <v>0.0-0.1</v>
      </c>
      <c r="AC3069" s="36" t="str">
        <f t="shared" si="809"/>
        <v>9-10</v>
      </c>
      <c r="AD3069" s="36" t="str">
        <f t="shared" si="810"/>
        <v>Mar</v>
      </c>
      <c r="AE3069" s="35" t="str">
        <f t="shared" si="811"/>
        <v>285-295</v>
      </c>
      <c r="AF3069" s="36" t="str">
        <f t="shared" si="812"/>
        <v>LWS-LTI</v>
      </c>
    </row>
    <row r="3070" spans="5:32" x14ac:dyDescent="0.3">
      <c r="E3070" s="12">
        <v>40999.381944444445</v>
      </c>
      <c r="F3070" s="16">
        <v>4.55</v>
      </c>
      <c r="G3070" s="16">
        <v>131.20999526977519</v>
      </c>
      <c r="H3070" s="29">
        <v>1.2065881579253537</v>
      </c>
      <c r="I3070" s="26">
        <v>288.2</v>
      </c>
      <c r="J3070" s="30">
        <v>9.8901098901098911E-2</v>
      </c>
      <c r="K3070" s="31">
        <v>3.8506958582987923E-2</v>
      </c>
      <c r="L3070" s="108">
        <f ca="1">REWS!R3070</f>
        <v>4.5202367796645859</v>
      </c>
      <c r="M3070" s="22">
        <f t="shared" si="799"/>
        <v>4.5270892161137226</v>
      </c>
      <c r="N3070" s="22">
        <f t="shared" ca="1" si="800"/>
        <v>4.4974758636264101</v>
      </c>
      <c r="O3070" s="22">
        <f t="shared" si="801"/>
        <v>5.7726207894426E-2</v>
      </c>
      <c r="P3070" s="81">
        <f t="shared" ca="1" si="802"/>
        <v>5</v>
      </c>
      <c r="Q3070" s="22">
        <f t="shared" ca="1" si="803"/>
        <v>0.39323170248346578</v>
      </c>
      <c r="R3070" s="3">
        <f ca="1">IF(N3070&gt;'Power Curve'!$C$37,0,INDEX(Ci,$P3070,1)*POWER(1-Q3070,3)+INDEX(Ci,$P3070,2)*3*Q3070*POWER(1-Q3070,2)+INDEX(Ci,$P3070,3)*3*POWER(Q3070,2)*(1-Q3070)+INDEX(Ci,$P3070,4)*POWER(Q3070,3))</f>
        <v>121.229132815325</v>
      </c>
      <c r="S3070" s="3">
        <f t="shared" si="804"/>
        <v>131.20999526977519</v>
      </c>
      <c r="T3070" s="3">
        <f t="shared" ca="1" si="805"/>
        <v>-9.9808624544501896</v>
      </c>
      <c r="U3070" s="3">
        <f t="shared" ca="1" si="813"/>
        <v>9.9808624544501896</v>
      </c>
      <c r="W3070" s="34">
        <f t="shared" si="806"/>
        <v>5</v>
      </c>
      <c r="X3070" s="73" t="b">
        <f>COUNTIF('Power Curve'!$D$2:$D$31,W3070)&gt;0</f>
        <v>1</v>
      </c>
      <c r="Y3070" s="73" t="b">
        <f t="shared" si="807"/>
        <v>0</v>
      </c>
      <c r="Z3070" s="73" t="b">
        <f t="shared" si="814"/>
        <v>1</v>
      </c>
      <c r="AA3070" s="34" t="str">
        <f t="shared" si="808"/>
        <v>Outer</v>
      </c>
      <c r="AB3070" s="35" t="str">
        <f t="shared" si="815"/>
        <v>0.0-0.1</v>
      </c>
      <c r="AC3070" s="36" t="str">
        <f t="shared" si="809"/>
        <v>9-10</v>
      </c>
      <c r="AD3070" s="36" t="str">
        <f t="shared" si="810"/>
        <v>Mar</v>
      </c>
      <c r="AE3070" s="35" t="str">
        <f t="shared" si="811"/>
        <v>285-295</v>
      </c>
      <c r="AF3070" s="36" t="str">
        <f t="shared" si="812"/>
        <v>LWS-LTI</v>
      </c>
    </row>
    <row r="3071" spans="5:32" x14ac:dyDescent="0.3">
      <c r="E3071" s="12">
        <v>40999.388888888891</v>
      </c>
      <c r="F3071" s="16">
        <v>4.51</v>
      </c>
      <c r="G3071" s="16">
        <v>104.40999221801729</v>
      </c>
      <c r="H3071" s="29">
        <v>1.2060924535051258</v>
      </c>
      <c r="I3071" s="26">
        <v>285.39999999999998</v>
      </c>
      <c r="J3071" s="30">
        <v>7.3170731707317083E-2</v>
      </c>
      <c r="K3071" s="31">
        <v>-1.0928968655860622E-2</v>
      </c>
      <c r="L3071" s="108">
        <f ca="1">REWS!R3071</f>
        <v>4.5348288775669028</v>
      </c>
      <c r="M3071" s="22">
        <f t="shared" si="799"/>
        <v>4.4866760386494056</v>
      </c>
      <c r="N3071" s="22">
        <f t="shared" ca="1" si="800"/>
        <v>4.511376510943415</v>
      </c>
      <c r="O3071" s="22">
        <f t="shared" si="801"/>
        <v>5.1480221042216646E-2</v>
      </c>
      <c r="P3071" s="81">
        <f t="shared" ca="1" si="802"/>
        <v>5</v>
      </c>
      <c r="Q3071" s="22">
        <f t="shared" ca="1" si="803"/>
        <v>0.40912681269893714</v>
      </c>
      <c r="R3071" s="3">
        <f ca="1">IF(N3071&gt;'Power Curve'!$C$37,0,INDEX(Ci,$P3071,1)*POWER(1-Q3071,3)+INDEX(Ci,$P3071,2)*3*Q3071*POWER(1-Q3071,2)+INDEX(Ci,$P3071,3)*3*POWER(Q3071,2)*(1-Q3071)+INDEX(Ci,$P3071,4)*POWER(Q3071,3))</f>
        <v>123.46853300402469</v>
      </c>
      <c r="S3071" s="3">
        <f t="shared" si="804"/>
        <v>104.40999221801729</v>
      </c>
      <c r="T3071" s="3">
        <f t="shared" ca="1" si="805"/>
        <v>19.058540786007399</v>
      </c>
      <c r="U3071" s="3">
        <f t="shared" ca="1" si="813"/>
        <v>19.058540786007399</v>
      </c>
      <c r="W3071" s="34">
        <f t="shared" si="806"/>
        <v>4</v>
      </c>
      <c r="X3071" s="73" t="b">
        <f>COUNTIF('Power Curve'!$D$2:$D$31,W3071)&gt;0</f>
        <v>1</v>
      </c>
      <c r="Y3071" s="73" t="b">
        <f t="shared" si="807"/>
        <v>0</v>
      </c>
      <c r="Z3071" s="73" t="b">
        <f t="shared" si="814"/>
        <v>1</v>
      </c>
      <c r="AA3071" s="34" t="str">
        <f t="shared" si="808"/>
        <v>Outer</v>
      </c>
      <c r="AB3071" s="35" t="str">
        <f t="shared" si="815"/>
        <v>0.0-0.1</v>
      </c>
      <c r="AC3071" s="36" t="str">
        <f t="shared" si="809"/>
        <v>9-10</v>
      </c>
      <c r="AD3071" s="36" t="str">
        <f t="shared" si="810"/>
        <v>Mar</v>
      </c>
      <c r="AE3071" s="35" t="str">
        <f t="shared" si="811"/>
        <v>285-295</v>
      </c>
      <c r="AF3071" s="36" t="str">
        <f t="shared" si="812"/>
        <v>LWS-LTI</v>
      </c>
    </row>
    <row r="3072" spans="5:32" x14ac:dyDescent="0.3">
      <c r="E3072" s="12">
        <v>40999.395833333336</v>
      </c>
      <c r="F3072" s="16">
        <v>4.71</v>
      </c>
      <c r="G3072" s="16">
        <v>134.0100021362307</v>
      </c>
      <c r="H3072" s="29">
        <v>1.2054621471009888</v>
      </c>
      <c r="I3072" s="26">
        <v>292</v>
      </c>
      <c r="J3072" s="30">
        <v>8.4925690021231431E-2</v>
      </c>
      <c r="K3072" s="31">
        <v>8.6146341266177623E-2</v>
      </c>
      <c r="L3072" s="108">
        <f ca="1">REWS!R3072</f>
        <v>4.706665038738957</v>
      </c>
      <c r="M3072" s="22">
        <f t="shared" si="799"/>
        <v>4.6848253323981801</v>
      </c>
      <c r="N3072" s="22">
        <f t="shared" ca="1" si="800"/>
        <v>4.6815081963051233</v>
      </c>
      <c r="O3072" s="22">
        <f t="shared" si="801"/>
        <v>8.210483314113394E-2</v>
      </c>
      <c r="P3072" s="81">
        <f t="shared" ca="1" si="802"/>
        <v>5</v>
      </c>
      <c r="Q3072" s="22">
        <f t="shared" ca="1" si="803"/>
        <v>0.60366896806029802</v>
      </c>
      <c r="R3072" s="3">
        <f ca="1">IF(N3072&gt;'Power Curve'!$C$37,0,INDEX(Ci,$P3072,1)*POWER(1-Q3072,3)+INDEX(Ci,$P3072,2)*3*Q3072*POWER(1-Q3072,2)+INDEX(Ci,$P3072,3)*3*POWER(Q3072,2)*(1-Q3072)+INDEX(Ci,$P3072,4)*POWER(Q3072,3))</f>
        <v>152.37247060357015</v>
      </c>
      <c r="S3072" s="3">
        <f t="shared" si="804"/>
        <v>134.0100021362307</v>
      </c>
      <c r="T3072" s="3">
        <f t="shared" ca="1" si="805"/>
        <v>18.362468467339454</v>
      </c>
      <c r="U3072" s="3">
        <f t="shared" ca="1" si="813"/>
        <v>18.362468467339454</v>
      </c>
      <c r="W3072" s="34">
        <f t="shared" si="806"/>
        <v>5</v>
      </c>
      <c r="X3072" s="73" t="b">
        <f>COUNTIF('Power Curve'!$D$2:$D$31,W3072)&gt;0</f>
        <v>1</v>
      </c>
      <c r="Y3072" s="73" t="b">
        <f t="shared" si="807"/>
        <v>0</v>
      </c>
      <c r="Z3072" s="73" t="b">
        <f t="shared" si="814"/>
        <v>1</v>
      </c>
      <c r="AA3072" s="34" t="str">
        <f t="shared" si="808"/>
        <v>Outer</v>
      </c>
      <c r="AB3072" s="35" t="str">
        <f t="shared" si="815"/>
        <v>0.0-0.1</v>
      </c>
      <c r="AC3072" s="36" t="str">
        <f t="shared" si="809"/>
        <v>9-10</v>
      </c>
      <c r="AD3072" s="36" t="str">
        <f t="shared" si="810"/>
        <v>Mar</v>
      </c>
      <c r="AE3072" s="35" t="str">
        <f t="shared" si="811"/>
        <v>285-295</v>
      </c>
      <c r="AF3072" s="36" t="str">
        <f t="shared" si="812"/>
        <v>LWS-LTI</v>
      </c>
    </row>
    <row r="3073" spans="5:32" x14ac:dyDescent="0.3">
      <c r="E3073" s="12">
        <v>40999.402777777781</v>
      </c>
      <c r="F3073" s="16">
        <v>4.97</v>
      </c>
      <c r="G3073" s="16">
        <v>158.3199958801269</v>
      </c>
      <c r="H3073" s="29">
        <v>1.2051022655674368</v>
      </c>
      <c r="I3073" s="26">
        <v>293.10000000000002</v>
      </c>
      <c r="J3073" s="30">
        <v>5.6338028169014093E-2</v>
      </c>
      <c r="K3073" s="31">
        <v>7.8555882040721212E-2</v>
      </c>
      <c r="L3073" s="108">
        <f ca="1">REWS!R3073</f>
        <v>4.9375949258577752</v>
      </c>
      <c r="M3073" s="22">
        <f t="shared" si="799"/>
        <v>4.9429436573491516</v>
      </c>
      <c r="N3073" s="22">
        <f t="shared" ca="1" si="800"/>
        <v>4.9107149942309949</v>
      </c>
      <c r="O3073" s="22">
        <f t="shared" si="801"/>
        <v>0.12199785232730337</v>
      </c>
      <c r="P3073" s="81">
        <f t="shared" ca="1" si="802"/>
        <v>5</v>
      </c>
      <c r="Q3073" s="22">
        <f t="shared" ca="1" si="803"/>
        <v>0.86576232472795001</v>
      </c>
      <c r="R3073" s="3">
        <f ca="1">IF(N3073&gt;'Power Curve'!$C$37,0,INDEX(Ci,$P3073,1)*POWER(1-Q3073,3)+INDEX(Ci,$P3073,2)*3*Q3073*POWER(1-Q3073,2)+INDEX(Ci,$P3073,3)*3*POWER(Q3073,2)*(1-Q3073)+INDEX(Ci,$P3073,4)*POWER(Q3073,3))</f>
        <v>192.35918787902429</v>
      </c>
      <c r="S3073" s="3">
        <f t="shared" si="804"/>
        <v>158.3199958801269</v>
      </c>
      <c r="T3073" s="3">
        <f t="shared" ca="1" si="805"/>
        <v>34.039191998897394</v>
      </c>
      <c r="U3073" s="3">
        <f t="shared" ca="1" si="813"/>
        <v>34.039191998897394</v>
      </c>
      <c r="W3073" s="34">
        <f t="shared" si="806"/>
        <v>5</v>
      </c>
      <c r="X3073" s="73" t="b">
        <f>COUNTIF('Power Curve'!$D$2:$D$31,W3073)&gt;0</f>
        <v>1</v>
      </c>
      <c r="Y3073" s="73" t="b">
        <f t="shared" si="807"/>
        <v>0</v>
      </c>
      <c r="Z3073" s="73" t="b">
        <f t="shared" si="814"/>
        <v>1</v>
      </c>
      <c r="AA3073" s="34" t="str">
        <f t="shared" si="808"/>
        <v>Outer</v>
      </c>
      <c r="AB3073" s="35" t="str">
        <f t="shared" si="815"/>
        <v>0.1-0.2</v>
      </c>
      <c r="AC3073" s="36" t="str">
        <f t="shared" si="809"/>
        <v>9-10</v>
      </c>
      <c r="AD3073" s="36" t="str">
        <f t="shared" si="810"/>
        <v>Mar</v>
      </c>
      <c r="AE3073" s="35" t="str">
        <f t="shared" si="811"/>
        <v>285-295</v>
      </c>
      <c r="AF3073" s="36" t="str">
        <f t="shared" si="812"/>
        <v>LWS-LTI</v>
      </c>
    </row>
    <row r="3074" spans="5:32" x14ac:dyDescent="0.3">
      <c r="E3074" s="12">
        <v>40999.409722222219</v>
      </c>
      <c r="F3074" s="16">
        <v>4.8600000000000003</v>
      </c>
      <c r="G3074" s="16">
        <v>195.37999343872121</v>
      </c>
      <c r="H3074" s="29">
        <v>1.2040688071637495</v>
      </c>
      <c r="I3074" s="26">
        <v>282.39999999999998</v>
      </c>
      <c r="J3074" s="30">
        <v>0.11522633744855967</v>
      </c>
      <c r="K3074" s="31">
        <v>1.8266547049891543E-2</v>
      </c>
      <c r="L3074" s="108">
        <f ca="1">REWS!R3074</f>
        <v>4.8383974916485144</v>
      </c>
      <c r="M3074" s="22">
        <f t="shared" si="799"/>
        <v>4.8321603959150874</v>
      </c>
      <c r="N3074" s="22">
        <f t="shared" ca="1" si="800"/>
        <v>4.8106816335059364</v>
      </c>
      <c r="O3074" s="22">
        <f t="shared" si="801"/>
        <v>0.10487594215399425</v>
      </c>
      <c r="P3074" s="81">
        <f t="shared" ca="1" si="802"/>
        <v>5</v>
      </c>
      <c r="Q3074" s="22">
        <f t="shared" ca="1" si="803"/>
        <v>0.75137619164451541</v>
      </c>
      <c r="R3074" s="3">
        <f ca="1">IF(N3074&gt;'Power Curve'!$C$37,0,INDEX(Ci,$P3074,1)*POWER(1-Q3074,3)+INDEX(Ci,$P3074,2)*3*Q3074*POWER(1-Q3074,2)+INDEX(Ci,$P3074,3)*3*POWER(Q3074,2)*(1-Q3074)+INDEX(Ci,$P3074,4)*POWER(Q3074,3))</f>
        <v>175.10002906874081</v>
      </c>
      <c r="S3074" s="3">
        <f t="shared" si="804"/>
        <v>195.37999343872121</v>
      </c>
      <c r="T3074" s="3">
        <f t="shared" ca="1" si="805"/>
        <v>-20.279964369980405</v>
      </c>
      <c r="U3074" s="3">
        <f t="shared" ca="1" si="813"/>
        <v>20.279964369980405</v>
      </c>
      <c r="W3074" s="34">
        <f t="shared" si="806"/>
        <v>5</v>
      </c>
      <c r="X3074" s="73" t="b">
        <f>COUNTIF('Power Curve'!$D$2:$D$31,W3074)&gt;0</f>
        <v>1</v>
      </c>
      <c r="Y3074" s="73" t="b">
        <f t="shared" si="807"/>
        <v>0</v>
      </c>
      <c r="Z3074" s="73" t="b">
        <f t="shared" si="814"/>
        <v>1</v>
      </c>
      <c r="AA3074" s="34" t="str">
        <f t="shared" si="808"/>
        <v>Outer</v>
      </c>
      <c r="AB3074" s="35" t="str">
        <f t="shared" si="815"/>
        <v>0.1-0.2</v>
      </c>
      <c r="AC3074" s="36" t="str">
        <f t="shared" si="809"/>
        <v>9-10</v>
      </c>
      <c r="AD3074" s="36" t="str">
        <f t="shared" si="810"/>
        <v>Mar</v>
      </c>
      <c r="AE3074" s="35" t="str">
        <f t="shared" si="811"/>
        <v>275-285</v>
      </c>
      <c r="AF3074" s="36" t="str">
        <f t="shared" si="812"/>
        <v>Inner-TI</v>
      </c>
    </row>
    <row r="3075" spans="5:32" x14ac:dyDescent="0.3">
      <c r="E3075" s="12">
        <v>40999.416666666664</v>
      </c>
      <c r="F3075" s="16">
        <v>4.79</v>
      </c>
      <c r="G3075" s="16">
        <v>162.06000518798882</v>
      </c>
      <c r="H3075" s="29">
        <v>1.2033060869822976</v>
      </c>
      <c r="I3075" s="26">
        <v>279.3</v>
      </c>
      <c r="J3075" s="30">
        <v>7.9331941544885182E-2</v>
      </c>
      <c r="K3075" s="31">
        <v>7.2756114309648665E-2</v>
      </c>
      <c r="L3075" s="108">
        <f ca="1">REWS!R3075</f>
        <v>4.8390995891942836</v>
      </c>
      <c r="M3075" s="22">
        <f t="shared" ref="M3075:M3138" si="816">F3075*(H3075/Ref_Density)^(1/3)</f>
        <v>4.761555546934269</v>
      </c>
      <c r="N3075" s="22">
        <f t="shared" ref="N3075:N3138" ca="1" si="817">L3075*(H3075/Ref_Density)^(1/3)</f>
        <v>4.810363568078369</v>
      </c>
      <c r="O3075" s="22">
        <f t="shared" ref="O3075:O3138" si="818">(M3075-CutInWindSpeed)/(RatedWindSpeed-CutInWindSpeed)</f>
        <v>9.3963735143649696E-2</v>
      </c>
      <c r="P3075" s="81">
        <f t="shared" ref="P3075:P3138" ca="1" si="819">COUNTIF(xa,"&lt;"&amp;N3075)</f>
        <v>5</v>
      </c>
      <c r="Q3075" s="22">
        <f t="shared" ref="Q3075:Q3138" ca="1" si="820">(N3075-INDEX(xa,$P3075))/(INDEX(xb,$P3075)-INDEX(xa,$P3075))</f>
        <v>0.75101249023467309</v>
      </c>
      <c r="R3075" s="3">
        <f ca="1">IF(N3075&gt;'Power Curve'!$C$37,0,INDEX(Ci,$P3075,1)*POWER(1-Q3075,3)+INDEX(Ci,$P3075,2)*3*Q3075*POWER(1-Q3075,2)+INDEX(Ci,$P3075,3)*3*POWER(Q3075,2)*(1-Q3075)+INDEX(Ci,$P3075,4)*POWER(Q3075,3))</f>
        <v>175.04431516047495</v>
      </c>
      <c r="S3075" s="3">
        <f t="shared" ref="S3075:S3138" si="821">IF(Z3075,G3075,"")</f>
        <v>162.06000518798882</v>
      </c>
      <c r="T3075" s="3">
        <f t="shared" ref="T3075:T3138" ca="1" si="822">IF(Z3075,R3075-S3075,"")</f>
        <v>12.98430997248613</v>
      </c>
      <c r="U3075" s="3">
        <f t="shared" ca="1" si="813"/>
        <v>12.98430997248613</v>
      </c>
      <c r="W3075" s="34">
        <f t="shared" ref="W3075:W3138" si="823">MROUND(M3075-Centre_First_Bin,Bin_Width)+Centre_First_Bin</f>
        <v>5</v>
      </c>
      <c r="X3075" s="73" t="b">
        <f>COUNTIF('Power Curve'!$D$2:$D$31,W3075)&gt;0</f>
        <v>1</v>
      </c>
      <c r="Y3075" s="73" t="b">
        <f t="shared" ref="Y3075:Y3138" si="824">(G3075&lt;0)</f>
        <v>0</v>
      </c>
      <c r="Z3075" s="73" t="b">
        <f t="shared" si="814"/>
        <v>1</v>
      </c>
      <c r="AA3075" s="34" t="str">
        <f t="shared" ref="AA3075:AA3138" si="825">IF(Z3075,IF(AND(J3075&gt;=LowerTurbLimit,J3075&lt;=UpperTurbLimit,K3075&gt;=LowerShearLimit,K3075&lt;=UpperShearLimit),"Inner","Outer"),"")</f>
        <v>Outer</v>
      </c>
      <c r="AB3075" s="35" t="str">
        <f t="shared" si="815"/>
        <v>0.0-0.1</v>
      </c>
      <c r="AC3075" s="36" t="str">
        <f t="shared" ref="AC3075:AC3138" si="826">IF(Z3075,HOUR(E3075)&amp;"-"&amp;HOUR(E3075)+1,"")</f>
        <v>10-11</v>
      </c>
      <c r="AD3075" s="36" t="str">
        <f t="shared" ref="AD3075:AD3138" si="827">IF(Z3075,TEXT(E3075,"mmm"),"")</f>
        <v>Mar</v>
      </c>
      <c r="AE3075" s="35" t="str">
        <f t="shared" ref="AE3075:AE3138" si="828">IF(Z3075,IF(OR(I3075&lt;5,I3075&gt;=355),"355-5",MROUND(I3075,10)-5&amp;"-"&amp;MROUND(I3075,10)+5),"")</f>
        <v>275-285</v>
      </c>
      <c r="AF3075" s="36" t="str">
        <f t="shared" ref="AF3075:AF3138" si="829">IF(Z3075,IF(O3075&lt;0.5,IF(J3075&lt;=LowerTurbLimit,"LWS-LTI",IF(J3075&gt;=UpperTurbLimit,"LWS-HTI","Inner-TI")),IF(J3075&lt;=LowerTurbLimit,"HWS-LTI",IF(J3075&gt;=UpperTurbLimit,"HWS-HTI","Inner-TI"))),"")</f>
        <v>LWS-LTI</v>
      </c>
    </row>
    <row r="3076" spans="5:32" x14ac:dyDescent="0.3">
      <c r="E3076" s="12">
        <v>40999.423611111109</v>
      </c>
      <c r="F3076" s="16">
        <v>4.6500000000000004</v>
      </c>
      <c r="G3076" s="16">
        <v>131.3599967956541</v>
      </c>
      <c r="H3076" s="29">
        <v>1.202499550163084</v>
      </c>
      <c r="I3076" s="26">
        <v>278.8</v>
      </c>
      <c r="J3076" s="30">
        <v>0.1075268817204301</v>
      </c>
      <c r="K3076" s="31">
        <v>7.1843473563249383E-2</v>
      </c>
      <c r="L3076" s="108">
        <f ca="1">REWS!R3076</f>
        <v>4.6603380579560136</v>
      </c>
      <c r="M3076" s="22">
        <f t="shared" si="816"/>
        <v>4.6213539329394191</v>
      </c>
      <c r="N3076" s="22">
        <f t="shared" ca="1" si="817"/>
        <v>4.631628303862855</v>
      </c>
      <c r="O3076" s="22">
        <f t="shared" si="818"/>
        <v>7.229512374966654E-2</v>
      </c>
      <c r="P3076" s="81">
        <f t="shared" ca="1" si="819"/>
        <v>5</v>
      </c>
      <c r="Q3076" s="22">
        <f t="shared" ca="1" si="820"/>
        <v>0.54663231575017068</v>
      </c>
      <c r="R3076" s="3">
        <f ca="1">IF(N3076&gt;'Power Curve'!$C$37,0,INDEX(Ci,$P3076,1)*POWER(1-Q3076,3)+INDEX(Ci,$P3076,2)*3*Q3076*POWER(1-Q3076,2)+INDEX(Ci,$P3076,3)*3*POWER(Q3076,2)*(1-Q3076)+INDEX(Ci,$P3076,4)*POWER(Q3076,3))</f>
        <v>143.68252554583196</v>
      </c>
      <c r="S3076" s="3">
        <f t="shared" si="821"/>
        <v>131.3599967956541</v>
      </c>
      <c r="T3076" s="3">
        <f t="shared" ca="1" si="822"/>
        <v>12.322528750177867</v>
      </c>
      <c r="U3076" s="3">
        <f t="shared" ref="U3076:U3139" ca="1" si="830">IF(Z3076,ABS(T3076),"")</f>
        <v>12.322528750177867</v>
      </c>
      <c r="W3076" s="34">
        <f t="shared" si="823"/>
        <v>5</v>
      </c>
      <c r="X3076" s="73" t="b">
        <f>COUNTIF('Power Curve'!$D$2:$D$31,W3076)&gt;0</f>
        <v>1</v>
      </c>
      <c r="Y3076" s="73" t="b">
        <f t="shared" si="824"/>
        <v>0</v>
      </c>
      <c r="Z3076" s="73" t="b">
        <f t="shared" ref="Z3076:Z3139" si="831">AND(X3076,NOT(Y3076))</f>
        <v>1</v>
      </c>
      <c r="AA3076" s="34" t="str">
        <f t="shared" si="825"/>
        <v>Outer</v>
      </c>
      <c r="AB3076" s="35" t="str">
        <f t="shared" ref="AB3076:AB3139" si="832">IF(Z3076,TEXT(ROUND(O3076+0.05,1)-0.1,"0.0")&amp;"-"&amp;TEXT(ROUND(O3076+0.05,1),"0.0"),"")</f>
        <v>0.0-0.1</v>
      </c>
      <c r="AC3076" s="36" t="str">
        <f t="shared" si="826"/>
        <v>10-11</v>
      </c>
      <c r="AD3076" s="36" t="str">
        <f t="shared" si="827"/>
        <v>Mar</v>
      </c>
      <c r="AE3076" s="35" t="str">
        <f t="shared" si="828"/>
        <v>275-285</v>
      </c>
      <c r="AF3076" s="36" t="str">
        <f t="shared" si="829"/>
        <v>Inner-TI</v>
      </c>
    </row>
    <row r="3077" spans="5:32" x14ac:dyDescent="0.3">
      <c r="E3077" s="12">
        <v>40999.430555555555</v>
      </c>
      <c r="F3077" s="16">
        <v>3.96</v>
      </c>
      <c r="G3077" s="16">
        <v>30.229999542236296</v>
      </c>
      <c r="H3077" s="29">
        <v>1.2010237068137006</v>
      </c>
      <c r="I3077" s="26">
        <v>286.60000000000002</v>
      </c>
      <c r="J3077" s="30">
        <v>0.13383838383838384</v>
      </c>
      <c r="K3077" s="31">
        <v>1.9259405441230327E-2</v>
      </c>
      <c r="L3077" s="108">
        <f ca="1">REWS!R3077</f>
        <v>4.024454600286882</v>
      </c>
      <c r="M3077" s="22">
        <f t="shared" si="816"/>
        <v>3.9339939075941537</v>
      </c>
      <c r="N3077" s="22">
        <f t="shared" ca="1" si="817"/>
        <v>3.9980252219489545</v>
      </c>
      <c r="O3077" s="22">
        <f t="shared" si="818"/>
        <v>-3.3938583927279914E-2</v>
      </c>
      <c r="P3077" s="81">
        <f t="shared" ca="1" si="819"/>
        <v>4</v>
      </c>
      <c r="Q3077" s="22">
        <f t="shared" ca="1" si="820"/>
        <v>0.88916935999260449</v>
      </c>
      <c r="R3077" s="3">
        <f ca="1">IF(N3077&gt;'Power Curve'!$C$37,0,INDEX(Ci,$P3077,1)*POWER(1-Q3077,3)+INDEX(Ci,$P3077,2)*3*Q3077*POWER(1-Q3077,2)+INDEX(Ci,$P3077,3)*3*POWER(Q3077,2)*(1-Q3077)+INDEX(Ci,$P3077,4)*POWER(Q3077,3))</f>
        <v>64.421178227243828</v>
      </c>
      <c r="S3077" s="3">
        <f t="shared" si="821"/>
        <v>30.229999542236296</v>
      </c>
      <c r="T3077" s="3">
        <f t="shared" ca="1" si="822"/>
        <v>34.191178685007529</v>
      </c>
      <c r="U3077" s="3">
        <f t="shared" ca="1" si="830"/>
        <v>34.191178685007529</v>
      </c>
      <c r="W3077" s="34">
        <f t="shared" si="823"/>
        <v>4</v>
      </c>
      <c r="X3077" s="73" t="b">
        <f>COUNTIF('Power Curve'!$D$2:$D$31,W3077)&gt;0</f>
        <v>1</v>
      </c>
      <c r="Y3077" s="73" t="b">
        <f t="shared" si="824"/>
        <v>0</v>
      </c>
      <c r="Z3077" s="73" t="b">
        <f t="shared" si="831"/>
        <v>1</v>
      </c>
      <c r="AA3077" s="34" t="str">
        <f t="shared" si="825"/>
        <v>Outer</v>
      </c>
      <c r="AB3077" s="35" t="str">
        <f t="shared" si="832"/>
        <v>-0.1-0.0</v>
      </c>
      <c r="AC3077" s="36" t="str">
        <f t="shared" si="826"/>
        <v>10-11</v>
      </c>
      <c r="AD3077" s="36" t="str">
        <f t="shared" si="827"/>
        <v>Mar</v>
      </c>
      <c r="AE3077" s="35" t="str">
        <f t="shared" si="828"/>
        <v>285-295</v>
      </c>
      <c r="AF3077" s="36" t="str">
        <f t="shared" si="829"/>
        <v>Inner-TI</v>
      </c>
    </row>
    <row r="3078" spans="5:32" x14ac:dyDescent="0.3">
      <c r="E3078" s="12">
        <v>40999.4375</v>
      </c>
      <c r="F3078" s="16">
        <v>4.84</v>
      </c>
      <c r="G3078" s="16">
        <v>136.81999969482391</v>
      </c>
      <c r="H3078" s="29">
        <v>1.2006331582109029</v>
      </c>
      <c r="I3078" s="26">
        <v>283.8</v>
      </c>
      <c r="J3078" s="30">
        <v>8.2644628099173556E-2</v>
      </c>
      <c r="K3078" s="31">
        <v>7.9896761354892654E-2</v>
      </c>
      <c r="L3078" s="108">
        <f ca="1">REWS!R3078</f>
        <v>4.8145419437834027</v>
      </c>
      <c r="M3078" s="22">
        <f t="shared" si="816"/>
        <v>4.8076935414009769</v>
      </c>
      <c r="N3078" s="22">
        <f t="shared" ca="1" si="817"/>
        <v>4.7824054148618949</v>
      </c>
      <c r="O3078" s="22">
        <f t="shared" si="818"/>
        <v>0.10109451091798254</v>
      </c>
      <c r="P3078" s="81">
        <f t="shared" ca="1" si="819"/>
        <v>5</v>
      </c>
      <c r="Q3078" s="22">
        <f t="shared" ca="1" si="820"/>
        <v>0.7190429051741809</v>
      </c>
      <c r="R3078" s="3">
        <f ca="1">IF(N3078&gt;'Power Curve'!$C$37,0,INDEX(Ci,$P3078,1)*POWER(1-Q3078,3)+INDEX(Ci,$P3078,2)*3*Q3078*POWER(1-Q3078,2)+INDEX(Ci,$P3078,3)*3*POWER(Q3078,2)*(1-Q3078)+INDEX(Ci,$P3078,4)*POWER(Q3078,3))</f>
        <v>170.13522090574452</v>
      </c>
      <c r="S3078" s="3">
        <f t="shared" si="821"/>
        <v>136.81999969482391</v>
      </c>
      <c r="T3078" s="3">
        <f t="shared" ca="1" si="822"/>
        <v>33.315221210920612</v>
      </c>
      <c r="U3078" s="3">
        <f t="shared" ca="1" si="830"/>
        <v>33.315221210920612</v>
      </c>
      <c r="W3078" s="34">
        <f t="shared" si="823"/>
        <v>5</v>
      </c>
      <c r="X3078" s="73" t="b">
        <f>COUNTIF('Power Curve'!$D$2:$D$31,W3078)&gt;0</f>
        <v>1</v>
      </c>
      <c r="Y3078" s="73" t="b">
        <f t="shared" si="824"/>
        <v>0</v>
      </c>
      <c r="Z3078" s="73" t="b">
        <f t="shared" si="831"/>
        <v>1</v>
      </c>
      <c r="AA3078" s="34" t="str">
        <f t="shared" si="825"/>
        <v>Outer</v>
      </c>
      <c r="AB3078" s="35" t="str">
        <f t="shared" si="832"/>
        <v>0.1-0.2</v>
      </c>
      <c r="AC3078" s="36" t="str">
        <f t="shared" si="826"/>
        <v>10-11</v>
      </c>
      <c r="AD3078" s="36" t="str">
        <f t="shared" si="827"/>
        <v>Mar</v>
      </c>
      <c r="AE3078" s="35" t="str">
        <f t="shared" si="828"/>
        <v>275-285</v>
      </c>
      <c r="AF3078" s="36" t="str">
        <f t="shared" si="829"/>
        <v>LWS-LTI</v>
      </c>
    </row>
    <row r="3079" spans="5:32" x14ac:dyDescent="0.3">
      <c r="E3079" s="12">
        <v>40999.451388888891</v>
      </c>
      <c r="F3079" s="16">
        <v>3.81</v>
      </c>
      <c r="G3079" s="16">
        <v>25.049998283386202</v>
      </c>
      <c r="H3079" s="29">
        <v>1.1980948209601121</v>
      </c>
      <c r="I3079" s="26">
        <v>289.39999999999998</v>
      </c>
      <c r="J3079" s="30">
        <v>0.12860892388451442</v>
      </c>
      <c r="K3079" s="31">
        <v>5.7769905370397237E-2</v>
      </c>
      <c r="L3079" s="108">
        <f ca="1">REWS!R3079</f>
        <v>3.8661073461919147</v>
      </c>
      <c r="M3079" s="22">
        <f t="shared" si="816"/>
        <v>3.7818997262056104</v>
      </c>
      <c r="N3079" s="22">
        <f t="shared" ca="1" si="817"/>
        <v>3.8375932582794494</v>
      </c>
      <c r="O3079" s="22">
        <f t="shared" si="818"/>
        <v>-5.7445229948597409E-2</v>
      </c>
      <c r="P3079" s="81">
        <f t="shared" ca="1" si="819"/>
        <v>4</v>
      </c>
      <c r="Q3079" s="22">
        <f t="shared" ca="1" si="820"/>
        <v>0.77486783471124676</v>
      </c>
      <c r="R3079" s="3">
        <f ca="1">IF(N3079&gt;'Power Curve'!$C$37,0,INDEX(Ci,$P3079,1)*POWER(1-Q3079,3)+INDEX(Ci,$P3079,2)*3*Q3079*POWER(1-Q3079,2)+INDEX(Ci,$P3079,3)*3*POWER(Q3079,2)*(1-Q3079)+INDEX(Ci,$P3079,4)*POWER(Q3079,3))</f>
        <v>51.439748687433408</v>
      </c>
      <c r="S3079" s="3">
        <f t="shared" si="821"/>
        <v>25.049998283386202</v>
      </c>
      <c r="T3079" s="3">
        <f t="shared" ca="1" si="822"/>
        <v>26.389750404047206</v>
      </c>
      <c r="U3079" s="3">
        <f t="shared" ca="1" si="830"/>
        <v>26.389750404047206</v>
      </c>
      <c r="W3079" s="34">
        <f t="shared" si="823"/>
        <v>4</v>
      </c>
      <c r="X3079" s="73" t="b">
        <f>COUNTIF('Power Curve'!$D$2:$D$31,W3079)&gt;0</f>
        <v>1</v>
      </c>
      <c r="Y3079" s="73" t="b">
        <f t="shared" si="824"/>
        <v>0</v>
      </c>
      <c r="Z3079" s="73" t="b">
        <f t="shared" si="831"/>
        <v>1</v>
      </c>
      <c r="AA3079" s="34" t="str">
        <f t="shared" si="825"/>
        <v>Outer</v>
      </c>
      <c r="AB3079" s="35" t="str">
        <f t="shared" si="832"/>
        <v>-0.1-0.0</v>
      </c>
      <c r="AC3079" s="36" t="str">
        <f t="shared" si="826"/>
        <v>10-11</v>
      </c>
      <c r="AD3079" s="36" t="str">
        <f t="shared" si="827"/>
        <v>Mar</v>
      </c>
      <c r="AE3079" s="35" t="str">
        <f t="shared" si="828"/>
        <v>285-295</v>
      </c>
      <c r="AF3079" s="36" t="str">
        <f t="shared" si="829"/>
        <v>Inner-TI</v>
      </c>
    </row>
    <row r="3080" spans="5:32" x14ac:dyDescent="0.3">
      <c r="E3080" s="12">
        <v>40999.479166666664</v>
      </c>
      <c r="F3080" s="16">
        <v>4.9400000000000004</v>
      </c>
      <c r="G3080" s="16">
        <v>201.8599929809572</v>
      </c>
      <c r="H3080" s="29">
        <v>1.1961994561212546</v>
      </c>
      <c r="I3080" s="26">
        <v>280.10000000000002</v>
      </c>
      <c r="J3080" s="30">
        <v>0.14979757085020243</v>
      </c>
      <c r="K3080" s="31">
        <v>0.12028159440687992</v>
      </c>
      <c r="L3080" s="108">
        <f ca="1">REWS!R3080</f>
        <v>4.9105267226940175</v>
      </c>
      <c r="M3080" s="22">
        <f t="shared" si="816"/>
        <v>4.900978374837254</v>
      </c>
      <c r="N3080" s="22">
        <f t="shared" ca="1" si="817"/>
        <v>4.871737910320614</v>
      </c>
      <c r="O3080" s="22">
        <f t="shared" si="818"/>
        <v>0.11551198263665607</v>
      </c>
      <c r="P3080" s="81">
        <f t="shared" ca="1" si="819"/>
        <v>5</v>
      </c>
      <c r="Q3080" s="22">
        <f t="shared" ca="1" si="820"/>
        <v>0.82119281436599156</v>
      </c>
      <c r="R3080" s="3">
        <f ca="1">IF(N3080&gt;'Power Curve'!$C$37,0,INDEX(Ci,$P3080,1)*POWER(1-Q3080,3)+INDEX(Ci,$P3080,2)*3*Q3080*POWER(1-Q3080,2)+INDEX(Ci,$P3080,3)*3*POWER(Q3080,2)*(1-Q3080)+INDEX(Ci,$P3080,4)*POWER(Q3080,3))</f>
        <v>185.70954860688533</v>
      </c>
      <c r="S3080" s="3">
        <f t="shared" si="821"/>
        <v>201.8599929809572</v>
      </c>
      <c r="T3080" s="3">
        <f t="shared" ca="1" si="822"/>
        <v>-16.150444374071867</v>
      </c>
      <c r="U3080" s="3">
        <f t="shared" ca="1" si="830"/>
        <v>16.150444374071867</v>
      </c>
      <c r="W3080" s="34">
        <f t="shared" si="823"/>
        <v>5</v>
      </c>
      <c r="X3080" s="73" t="b">
        <f>COUNTIF('Power Curve'!$D$2:$D$31,W3080)&gt;0</f>
        <v>1</v>
      </c>
      <c r="Y3080" s="73" t="b">
        <f t="shared" si="824"/>
        <v>0</v>
      </c>
      <c r="Z3080" s="73" t="b">
        <f t="shared" si="831"/>
        <v>1</v>
      </c>
      <c r="AA3080" s="34" t="str">
        <f t="shared" si="825"/>
        <v>Outer</v>
      </c>
      <c r="AB3080" s="35" t="str">
        <f t="shared" si="832"/>
        <v>0.1-0.2</v>
      </c>
      <c r="AC3080" s="36" t="str">
        <f t="shared" si="826"/>
        <v>11-12</v>
      </c>
      <c r="AD3080" s="36" t="str">
        <f t="shared" si="827"/>
        <v>Mar</v>
      </c>
      <c r="AE3080" s="35" t="str">
        <f t="shared" si="828"/>
        <v>275-285</v>
      </c>
      <c r="AF3080" s="36" t="str">
        <f t="shared" si="829"/>
        <v>LWS-HTI</v>
      </c>
    </row>
    <row r="3081" spans="5:32" x14ac:dyDescent="0.3">
      <c r="E3081" s="12">
        <v>40999.548611111109</v>
      </c>
      <c r="F3081" s="16">
        <v>8.3699999999999992</v>
      </c>
      <c r="G3081" s="16">
        <v>825.31997299194313</v>
      </c>
      <c r="H3081" s="29">
        <v>1.1971623476147923</v>
      </c>
      <c r="I3081" s="26">
        <v>311.7</v>
      </c>
      <c r="J3081" s="30">
        <v>0.13978494623655915</v>
      </c>
      <c r="K3081" s="31">
        <v>0.14763472943590944</v>
      </c>
      <c r="L3081" s="108">
        <f ca="1">REWS!R3081</f>
        <v>8.3077566844318742</v>
      </c>
      <c r="M3081" s="22">
        <f t="shared" si="816"/>
        <v>8.3061119102930583</v>
      </c>
      <c r="N3081" s="22">
        <f t="shared" ca="1" si="817"/>
        <v>8.2443436970581079</v>
      </c>
      <c r="O3081" s="22">
        <f t="shared" si="818"/>
        <v>0.64178634726074779</v>
      </c>
      <c r="P3081" s="81">
        <f t="shared" ca="1" si="819"/>
        <v>9</v>
      </c>
      <c r="Q3081" s="22">
        <f t="shared" ca="1" si="820"/>
        <v>0.23555157000414365</v>
      </c>
      <c r="R3081" s="3">
        <f ca="1">IF(N3081&gt;'Power Curve'!$C$37,0,INDEX(Ci,$P3081,1)*POWER(1-Q3081,3)+INDEX(Ci,$P3081,2)*3*Q3081*POWER(1-Q3081,2)+INDEX(Ci,$P3081,3)*3*POWER(Q3081,2)*(1-Q3081)+INDEX(Ci,$P3081,4)*POWER(Q3081,3))</f>
        <v>952.49356903711373</v>
      </c>
      <c r="S3081" s="3">
        <f t="shared" si="821"/>
        <v>825.31997299194313</v>
      </c>
      <c r="T3081" s="3">
        <f t="shared" ca="1" si="822"/>
        <v>127.1735960451706</v>
      </c>
      <c r="U3081" s="3">
        <f t="shared" ca="1" si="830"/>
        <v>127.1735960451706</v>
      </c>
      <c r="W3081" s="34">
        <f t="shared" si="823"/>
        <v>8</v>
      </c>
      <c r="X3081" s="73" t="b">
        <f>COUNTIF('Power Curve'!$D$2:$D$31,W3081)&gt;0</f>
        <v>1</v>
      </c>
      <c r="Y3081" s="73" t="b">
        <f t="shared" si="824"/>
        <v>0</v>
      </c>
      <c r="Z3081" s="73" t="b">
        <f t="shared" si="831"/>
        <v>1</v>
      </c>
      <c r="AA3081" s="34" t="str">
        <f t="shared" si="825"/>
        <v>Inner</v>
      </c>
      <c r="AB3081" s="35" t="str">
        <f t="shared" si="832"/>
        <v>0.6-0.7</v>
      </c>
      <c r="AC3081" s="36" t="str">
        <f t="shared" si="826"/>
        <v>13-14</v>
      </c>
      <c r="AD3081" s="36" t="str">
        <f t="shared" si="827"/>
        <v>Mar</v>
      </c>
      <c r="AE3081" s="35" t="str">
        <f t="shared" si="828"/>
        <v>305-315</v>
      </c>
      <c r="AF3081" s="36" t="str">
        <f t="shared" si="829"/>
        <v>Inner-TI</v>
      </c>
    </row>
    <row r="3082" spans="5:32" x14ac:dyDescent="0.3">
      <c r="E3082" s="12">
        <v>40999.555555555555</v>
      </c>
      <c r="F3082" s="16">
        <v>7.21</v>
      </c>
      <c r="G3082" s="16">
        <v>672.93997383117653</v>
      </c>
      <c r="H3082" s="29">
        <v>1.1986283158100062</v>
      </c>
      <c r="I3082" s="26">
        <v>313.89999999999998</v>
      </c>
      <c r="J3082" s="30">
        <v>0.12066574202496533</v>
      </c>
      <c r="K3082" s="31">
        <v>0.10288625521437375</v>
      </c>
      <c r="L3082" s="108">
        <f ca="1">REWS!R3082</f>
        <v>7.1596832078081221</v>
      </c>
      <c r="M3082" s="22">
        <f t="shared" si="816"/>
        <v>7.1578854865043615</v>
      </c>
      <c r="N3082" s="22">
        <f t="shared" ca="1" si="817"/>
        <v>7.1079323885074546</v>
      </c>
      <c r="O3082" s="22">
        <f t="shared" si="818"/>
        <v>0.46432425206479494</v>
      </c>
      <c r="P3082" s="81">
        <f t="shared" ca="1" si="819"/>
        <v>8</v>
      </c>
      <c r="Q3082" s="22">
        <f t="shared" ca="1" si="820"/>
        <v>9.3408763095962147E-2</v>
      </c>
      <c r="R3082" s="3">
        <f ca="1">IF(N3082&gt;'Power Curve'!$C$37,0,INDEX(Ci,$P3082,1)*POWER(1-Q3082,3)+INDEX(Ci,$P3082,2)*3*Q3082*POWER(1-Q3082,2)+INDEX(Ci,$P3082,3)*3*POWER(Q3082,2)*(1-Q3082)+INDEX(Ci,$P3082,4)*POWER(Q3082,3))</f>
        <v>624.4223857985985</v>
      </c>
      <c r="S3082" s="3">
        <f t="shared" si="821"/>
        <v>672.93997383117653</v>
      </c>
      <c r="T3082" s="3">
        <f t="shared" ca="1" si="822"/>
        <v>-48.517588032578033</v>
      </c>
      <c r="U3082" s="3">
        <f t="shared" ca="1" si="830"/>
        <v>48.517588032578033</v>
      </c>
      <c r="W3082" s="34">
        <f t="shared" si="823"/>
        <v>7</v>
      </c>
      <c r="X3082" s="73" t="b">
        <f>COUNTIF('Power Curve'!$D$2:$D$31,W3082)&gt;0</f>
        <v>1</v>
      </c>
      <c r="Y3082" s="73" t="b">
        <f t="shared" si="824"/>
        <v>0</v>
      </c>
      <c r="Z3082" s="73" t="b">
        <f t="shared" si="831"/>
        <v>1</v>
      </c>
      <c r="AA3082" s="34" t="str">
        <f t="shared" si="825"/>
        <v>Inner</v>
      </c>
      <c r="AB3082" s="35" t="str">
        <f t="shared" si="832"/>
        <v>0.4-0.5</v>
      </c>
      <c r="AC3082" s="36" t="str">
        <f t="shared" si="826"/>
        <v>13-14</v>
      </c>
      <c r="AD3082" s="36" t="str">
        <f t="shared" si="827"/>
        <v>Mar</v>
      </c>
      <c r="AE3082" s="35" t="str">
        <f t="shared" si="828"/>
        <v>305-315</v>
      </c>
      <c r="AF3082" s="36" t="str">
        <f t="shared" si="829"/>
        <v>Inner-TI</v>
      </c>
    </row>
    <row r="3083" spans="5:32" x14ac:dyDescent="0.3">
      <c r="E3083" s="12">
        <v>40999.5625</v>
      </c>
      <c r="F3083" s="16">
        <v>5.95</v>
      </c>
      <c r="G3083" s="16">
        <v>386.86999511718801</v>
      </c>
      <c r="H3083" s="29">
        <v>1.1980503845800867</v>
      </c>
      <c r="I3083" s="26">
        <v>301.10000000000002</v>
      </c>
      <c r="J3083" s="30">
        <v>0.19495798319327728</v>
      </c>
      <c r="K3083" s="31">
        <v>9.4822151358052137E-2</v>
      </c>
      <c r="L3083" s="108">
        <f ca="1">REWS!R3083</f>
        <v>5.9827581386758348</v>
      </c>
      <c r="M3083" s="22">
        <f t="shared" si="816"/>
        <v>5.9060433517053132</v>
      </c>
      <c r="N3083" s="22">
        <f t="shared" ca="1" si="817"/>
        <v>5.9385594839978602</v>
      </c>
      <c r="O3083" s="22">
        <f t="shared" si="818"/>
        <v>0.27084801471868791</v>
      </c>
      <c r="P3083" s="81">
        <f t="shared" ca="1" si="819"/>
        <v>6</v>
      </c>
      <c r="Q3083" s="22">
        <f t="shared" ca="1" si="820"/>
        <v>0.90746216546389424</v>
      </c>
      <c r="R3083" s="3">
        <f ca="1">IF(N3083&gt;'Power Curve'!$C$37,0,INDEX(Ci,$P3083,1)*POWER(1-Q3083,3)+INDEX(Ci,$P3083,2)*3*Q3083*POWER(1-Q3083,2)+INDEX(Ci,$P3083,3)*3*POWER(Q3083,2)*(1-Q3083)+INDEX(Ci,$P3083,4)*POWER(Q3083,3))</f>
        <v>352.04100382717024</v>
      </c>
      <c r="S3083" s="3">
        <f t="shared" si="821"/>
        <v>386.86999511718801</v>
      </c>
      <c r="T3083" s="3">
        <f t="shared" ca="1" si="822"/>
        <v>-34.828991290017768</v>
      </c>
      <c r="U3083" s="3">
        <f t="shared" ca="1" si="830"/>
        <v>34.828991290017768</v>
      </c>
      <c r="W3083" s="34">
        <f t="shared" si="823"/>
        <v>6</v>
      </c>
      <c r="X3083" s="73" t="b">
        <f>COUNTIF('Power Curve'!$D$2:$D$31,W3083)&gt;0</f>
        <v>1</v>
      </c>
      <c r="Y3083" s="73" t="b">
        <f t="shared" si="824"/>
        <v>0</v>
      </c>
      <c r="Z3083" s="73" t="b">
        <f t="shared" si="831"/>
        <v>1</v>
      </c>
      <c r="AA3083" s="34" t="str">
        <f t="shared" si="825"/>
        <v>Outer</v>
      </c>
      <c r="AB3083" s="35" t="str">
        <f t="shared" si="832"/>
        <v>0.2-0.3</v>
      </c>
      <c r="AC3083" s="36" t="str">
        <f t="shared" si="826"/>
        <v>13-14</v>
      </c>
      <c r="AD3083" s="36" t="str">
        <f t="shared" si="827"/>
        <v>Mar</v>
      </c>
      <c r="AE3083" s="35" t="str">
        <f t="shared" si="828"/>
        <v>295-305</v>
      </c>
      <c r="AF3083" s="36" t="str">
        <f t="shared" si="829"/>
        <v>LWS-HTI</v>
      </c>
    </row>
    <row r="3084" spans="5:32" x14ac:dyDescent="0.3">
      <c r="E3084" s="12">
        <v>40999.569444444445</v>
      </c>
      <c r="F3084" s="16">
        <v>6.48</v>
      </c>
      <c r="G3084" s="16">
        <v>539.78997039794922</v>
      </c>
      <c r="H3084" s="29">
        <v>1.1961302852145825</v>
      </c>
      <c r="I3084" s="26">
        <v>289.7</v>
      </c>
      <c r="J3084" s="30">
        <v>0.10030864197530864</v>
      </c>
      <c r="K3084" s="31">
        <v>8.1742980485322608E-2</v>
      </c>
      <c r="L3084" s="108">
        <f ca="1">REWS!R3084</f>
        <v>6.4924823619599064</v>
      </c>
      <c r="M3084" s="22">
        <f t="shared" si="816"/>
        <v>6.4286898196736439</v>
      </c>
      <c r="N3084" s="22">
        <f t="shared" ca="1" si="817"/>
        <v>6.4410733433244349</v>
      </c>
      <c r="O3084" s="22">
        <f t="shared" si="818"/>
        <v>0.3516247111357465</v>
      </c>
      <c r="P3084" s="81">
        <f t="shared" ca="1" si="819"/>
        <v>7</v>
      </c>
      <c r="Q3084" s="22">
        <f t="shared" ca="1" si="820"/>
        <v>0.41644981550316756</v>
      </c>
      <c r="R3084" s="3">
        <f ca="1">IF(N3084&gt;'Power Curve'!$C$37,0,INDEX(Ci,$P3084,1)*POWER(1-Q3084,3)+INDEX(Ci,$P3084,2)*3*Q3084*POWER(1-Q3084,2)+INDEX(Ci,$P3084,3)*3*POWER(Q3084,2)*(1-Q3084)+INDEX(Ci,$P3084,4)*POWER(Q3084,3))</f>
        <v>456.71775267082006</v>
      </c>
      <c r="S3084" s="3">
        <f t="shared" si="821"/>
        <v>539.78997039794922</v>
      </c>
      <c r="T3084" s="3">
        <f t="shared" ca="1" si="822"/>
        <v>-83.072217727129157</v>
      </c>
      <c r="U3084" s="3">
        <f t="shared" ca="1" si="830"/>
        <v>83.072217727129157</v>
      </c>
      <c r="W3084" s="34">
        <f t="shared" si="823"/>
        <v>6</v>
      </c>
      <c r="X3084" s="73" t="b">
        <f>COUNTIF('Power Curve'!$D$2:$D$31,W3084)&gt;0</f>
        <v>1</v>
      </c>
      <c r="Y3084" s="73" t="b">
        <f t="shared" si="824"/>
        <v>0</v>
      </c>
      <c r="Z3084" s="73" t="b">
        <f t="shared" si="831"/>
        <v>1</v>
      </c>
      <c r="AA3084" s="34" t="str">
        <f t="shared" si="825"/>
        <v>Outer</v>
      </c>
      <c r="AB3084" s="35" t="str">
        <f t="shared" si="832"/>
        <v>0.3-0.4</v>
      </c>
      <c r="AC3084" s="36" t="str">
        <f t="shared" si="826"/>
        <v>13-14</v>
      </c>
      <c r="AD3084" s="36" t="str">
        <f t="shared" si="827"/>
        <v>Mar</v>
      </c>
      <c r="AE3084" s="35" t="str">
        <f t="shared" si="828"/>
        <v>285-295</v>
      </c>
      <c r="AF3084" s="36" t="str">
        <f t="shared" si="829"/>
        <v>Inner-TI</v>
      </c>
    </row>
    <row r="3085" spans="5:32" x14ac:dyDescent="0.3">
      <c r="E3085" s="12">
        <v>40999.576388888891</v>
      </c>
      <c r="F3085" s="16">
        <v>5.8</v>
      </c>
      <c r="G3085" s="16">
        <v>321.51000595092796</v>
      </c>
      <c r="H3085" s="29">
        <v>1.1949352615168674</v>
      </c>
      <c r="I3085" s="26">
        <v>288.89999999999998</v>
      </c>
      <c r="J3085" s="30">
        <v>7.7586206896551727E-2</v>
      </c>
      <c r="K3085" s="31">
        <v>0.10884215522619595</v>
      </c>
      <c r="L3085" s="108">
        <f ca="1">REWS!R3085</f>
        <v>5.8005512926726395</v>
      </c>
      <c r="M3085" s="22">
        <f t="shared" si="816"/>
        <v>5.7521573324994337</v>
      </c>
      <c r="N3085" s="22">
        <f t="shared" ca="1" si="817"/>
        <v>5.7527040777044807</v>
      </c>
      <c r="O3085" s="22">
        <f t="shared" si="818"/>
        <v>0.24706443438656905</v>
      </c>
      <c r="P3085" s="81">
        <f t="shared" ca="1" si="819"/>
        <v>6</v>
      </c>
      <c r="Q3085" s="22">
        <f t="shared" ca="1" si="820"/>
        <v>0.72221678255358979</v>
      </c>
      <c r="R3085" s="3">
        <f ca="1">IF(N3085&gt;'Power Curve'!$C$37,0,INDEX(Ci,$P3085,1)*POWER(1-Q3085,3)+INDEX(Ci,$P3085,2)*3*Q3085*POWER(1-Q3085,2)+INDEX(Ci,$P3085,3)*3*POWER(Q3085,2)*(1-Q3085)+INDEX(Ci,$P3085,4)*POWER(Q3085,3))</f>
        <v>320.59261813589558</v>
      </c>
      <c r="S3085" s="3">
        <f t="shared" si="821"/>
        <v>321.51000595092796</v>
      </c>
      <c r="T3085" s="3">
        <f t="shared" ca="1" si="822"/>
        <v>-0.91738781503238442</v>
      </c>
      <c r="U3085" s="3">
        <f t="shared" ca="1" si="830"/>
        <v>0.91738781503238442</v>
      </c>
      <c r="W3085" s="34">
        <f t="shared" si="823"/>
        <v>6</v>
      </c>
      <c r="X3085" s="73" t="b">
        <f>COUNTIF('Power Curve'!$D$2:$D$31,W3085)&gt;0</f>
        <v>1</v>
      </c>
      <c r="Y3085" s="73" t="b">
        <f t="shared" si="824"/>
        <v>0</v>
      </c>
      <c r="Z3085" s="73" t="b">
        <f t="shared" si="831"/>
        <v>1</v>
      </c>
      <c r="AA3085" s="34" t="str">
        <f t="shared" si="825"/>
        <v>Outer</v>
      </c>
      <c r="AB3085" s="35" t="str">
        <f t="shared" si="832"/>
        <v>0.2-0.3</v>
      </c>
      <c r="AC3085" s="36" t="str">
        <f t="shared" si="826"/>
        <v>13-14</v>
      </c>
      <c r="AD3085" s="36" t="str">
        <f t="shared" si="827"/>
        <v>Mar</v>
      </c>
      <c r="AE3085" s="35" t="str">
        <f t="shared" si="828"/>
        <v>285-295</v>
      </c>
      <c r="AF3085" s="36" t="str">
        <f t="shared" si="829"/>
        <v>LWS-LTI</v>
      </c>
    </row>
    <row r="3086" spans="5:32" x14ac:dyDescent="0.3">
      <c r="E3086" s="12">
        <v>40999.583333333336</v>
      </c>
      <c r="F3086" s="16">
        <v>5.63</v>
      </c>
      <c r="G3086" s="16">
        <v>360.16999053955072</v>
      </c>
      <c r="H3086" s="29">
        <v>1.1937867525644477</v>
      </c>
      <c r="I3086" s="26">
        <v>292</v>
      </c>
      <c r="J3086" s="30">
        <v>0.12255772646536411</v>
      </c>
      <c r="K3086" s="31">
        <v>0.10904874922115534</v>
      </c>
      <c r="L3086" s="108">
        <f ca="1">REWS!R3086</f>
        <v>5.6094491921918985</v>
      </c>
      <c r="M3086" s="22">
        <f t="shared" si="816"/>
        <v>5.5817701694971218</v>
      </c>
      <c r="N3086" s="22">
        <f t="shared" ca="1" si="817"/>
        <v>5.5613954117737947</v>
      </c>
      <c r="O3086" s="22">
        <f t="shared" si="818"/>
        <v>0.22073054908795914</v>
      </c>
      <c r="P3086" s="81">
        <f t="shared" ca="1" si="819"/>
        <v>6</v>
      </c>
      <c r="Q3086" s="22">
        <f t="shared" ca="1" si="820"/>
        <v>0.5315360389520416</v>
      </c>
      <c r="R3086" s="3">
        <f ca="1">IF(N3086&gt;'Power Curve'!$C$37,0,INDEX(Ci,$P3086,1)*POWER(1-Q3086,3)+INDEX(Ci,$P3086,2)*3*Q3086*POWER(1-Q3086,2)+INDEX(Ci,$P3086,3)*3*POWER(Q3086,2)*(1-Q3086)+INDEX(Ci,$P3086,4)*POWER(Q3086,3))</f>
        <v>290.81937764010564</v>
      </c>
      <c r="S3086" s="3">
        <f t="shared" si="821"/>
        <v>360.16999053955072</v>
      </c>
      <c r="T3086" s="3">
        <f t="shared" ca="1" si="822"/>
        <v>-69.350612899445082</v>
      </c>
      <c r="U3086" s="3">
        <f t="shared" ca="1" si="830"/>
        <v>69.350612899445082</v>
      </c>
      <c r="W3086" s="34">
        <f t="shared" si="823"/>
        <v>6</v>
      </c>
      <c r="X3086" s="73" t="b">
        <f>COUNTIF('Power Curve'!$D$2:$D$31,W3086)&gt;0</f>
        <v>1</v>
      </c>
      <c r="Y3086" s="73" t="b">
        <f t="shared" si="824"/>
        <v>0</v>
      </c>
      <c r="Z3086" s="73" t="b">
        <f t="shared" si="831"/>
        <v>1</v>
      </c>
      <c r="AA3086" s="34" t="str">
        <f t="shared" si="825"/>
        <v>Inner</v>
      </c>
      <c r="AB3086" s="35" t="str">
        <f t="shared" si="832"/>
        <v>0.2-0.3</v>
      </c>
      <c r="AC3086" s="36" t="str">
        <f t="shared" si="826"/>
        <v>14-15</v>
      </c>
      <c r="AD3086" s="36" t="str">
        <f t="shared" si="827"/>
        <v>Mar</v>
      </c>
      <c r="AE3086" s="35" t="str">
        <f t="shared" si="828"/>
        <v>285-295</v>
      </c>
      <c r="AF3086" s="36" t="str">
        <f t="shared" si="829"/>
        <v>Inner-TI</v>
      </c>
    </row>
    <row r="3087" spans="5:32" x14ac:dyDescent="0.3">
      <c r="E3087" s="12">
        <v>40999.590277777781</v>
      </c>
      <c r="F3087" s="16">
        <v>5.86</v>
      </c>
      <c r="G3087" s="16">
        <v>281.7099876403812</v>
      </c>
      <c r="H3087" s="29">
        <v>1.1930237753655863</v>
      </c>
      <c r="I3087" s="26">
        <v>300.3</v>
      </c>
      <c r="J3087" s="30">
        <v>0.15017064846416381</v>
      </c>
      <c r="K3087" s="31">
        <v>0.13032880105395026</v>
      </c>
      <c r="L3087" s="108">
        <f ca="1">REWS!R3087</f>
        <v>6.0212229519966449</v>
      </c>
      <c r="M3087" s="22">
        <f t="shared" si="816"/>
        <v>5.8085618663349514</v>
      </c>
      <c r="N3087" s="22">
        <f t="shared" ca="1" si="817"/>
        <v>5.9683696292949611</v>
      </c>
      <c r="O3087" s="22">
        <f t="shared" si="818"/>
        <v>0.2557819369153595</v>
      </c>
      <c r="P3087" s="81">
        <f t="shared" ca="1" si="819"/>
        <v>6</v>
      </c>
      <c r="Q3087" s="22">
        <f t="shared" ca="1" si="820"/>
        <v>0.93717446649567748</v>
      </c>
      <c r="R3087" s="3">
        <f ca="1">IF(N3087&gt;'Power Curve'!$C$37,0,INDEX(Ci,$P3087,1)*POWER(1-Q3087,3)+INDEX(Ci,$P3087,2)*3*Q3087*POWER(1-Q3087,2)+INDEX(Ci,$P3087,3)*3*POWER(Q3087,2)*(1-Q3087)+INDEX(Ci,$P3087,4)*POWER(Q3087,3))</f>
        <v>357.39308027913103</v>
      </c>
      <c r="S3087" s="3">
        <f t="shared" si="821"/>
        <v>281.7099876403812</v>
      </c>
      <c r="T3087" s="3">
        <f t="shared" ca="1" si="822"/>
        <v>75.683092638749827</v>
      </c>
      <c r="U3087" s="3">
        <f t="shared" ca="1" si="830"/>
        <v>75.683092638749827</v>
      </c>
      <c r="W3087" s="34">
        <f t="shared" si="823"/>
        <v>6</v>
      </c>
      <c r="X3087" s="73" t="b">
        <f>COUNTIF('Power Curve'!$D$2:$D$31,W3087)&gt;0</f>
        <v>1</v>
      </c>
      <c r="Y3087" s="73" t="b">
        <f t="shared" si="824"/>
        <v>0</v>
      </c>
      <c r="Z3087" s="73" t="b">
        <f t="shared" si="831"/>
        <v>1</v>
      </c>
      <c r="AA3087" s="34" t="str">
        <f t="shared" si="825"/>
        <v>Outer</v>
      </c>
      <c r="AB3087" s="35" t="str">
        <f t="shared" si="832"/>
        <v>0.2-0.3</v>
      </c>
      <c r="AC3087" s="36" t="str">
        <f t="shared" si="826"/>
        <v>14-15</v>
      </c>
      <c r="AD3087" s="36" t="str">
        <f t="shared" si="827"/>
        <v>Mar</v>
      </c>
      <c r="AE3087" s="35" t="str">
        <f t="shared" si="828"/>
        <v>295-305</v>
      </c>
      <c r="AF3087" s="36" t="str">
        <f t="shared" si="829"/>
        <v>LWS-HTI</v>
      </c>
    </row>
    <row r="3088" spans="5:32" x14ac:dyDescent="0.3">
      <c r="E3088" s="12">
        <v>40999.597222222219</v>
      </c>
      <c r="F3088" s="16">
        <v>5.94</v>
      </c>
      <c r="G3088" s="16">
        <v>457.21999359130911</v>
      </c>
      <c r="H3088" s="29">
        <v>1.1924068846201601</v>
      </c>
      <c r="I3088" s="26">
        <v>296.10000000000002</v>
      </c>
      <c r="J3088" s="30">
        <v>0.12794612794612795</v>
      </c>
      <c r="K3088" s="31">
        <v>0.15614024104583762</v>
      </c>
      <c r="L3088" s="108">
        <f ca="1">REWS!R3088</f>
        <v>5.9058185688418234</v>
      </c>
      <c r="M3088" s="22">
        <f t="shared" si="816"/>
        <v>5.8868446294896737</v>
      </c>
      <c r="N3088" s="22">
        <f t="shared" ca="1" si="817"/>
        <v>5.852969078236848</v>
      </c>
      <c r="O3088" s="22">
        <f t="shared" si="818"/>
        <v>0.2678807903116493</v>
      </c>
      <c r="P3088" s="81">
        <f t="shared" ca="1" si="819"/>
        <v>6</v>
      </c>
      <c r="Q3088" s="22">
        <f t="shared" ca="1" si="820"/>
        <v>0.82215268857077128</v>
      </c>
      <c r="R3088" s="3">
        <f ca="1">IF(N3088&gt;'Power Curve'!$C$37,0,INDEX(Ci,$P3088,1)*POWER(1-Q3088,3)+INDEX(Ci,$P3088,2)*3*Q3088*POWER(1-Q3088,2)+INDEX(Ci,$P3088,3)*3*POWER(Q3088,2)*(1-Q3088)+INDEX(Ci,$P3088,4)*POWER(Q3088,3))</f>
        <v>337.17624379198219</v>
      </c>
      <c r="S3088" s="3">
        <f t="shared" si="821"/>
        <v>457.21999359130911</v>
      </c>
      <c r="T3088" s="3">
        <f t="shared" ca="1" si="822"/>
        <v>-120.04374979932692</v>
      </c>
      <c r="U3088" s="3">
        <f t="shared" ca="1" si="830"/>
        <v>120.04374979932692</v>
      </c>
      <c r="W3088" s="34">
        <f t="shared" si="823"/>
        <v>6</v>
      </c>
      <c r="X3088" s="73" t="b">
        <f>COUNTIF('Power Curve'!$D$2:$D$31,W3088)&gt;0</f>
        <v>1</v>
      </c>
      <c r="Y3088" s="73" t="b">
        <f t="shared" si="824"/>
        <v>0</v>
      </c>
      <c r="Z3088" s="73" t="b">
        <f t="shared" si="831"/>
        <v>1</v>
      </c>
      <c r="AA3088" s="34" t="str">
        <f t="shared" si="825"/>
        <v>Inner</v>
      </c>
      <c r="AB3088" s="35" t="str">
        <f t="shared" si="832"/>
        <v>0.2-0.3</v>
      </c>
      <c r="AC3088" s="36" t="str">
        <f t="shared" si="826"/>
        <v>14-15</v>
      </c>
      <c r="AD3088" s="36" t="str">
        <f t="shared" si="827"/>
        <v>Mar</v>
      </c>
      <c r="AE3088" s="35" t="str">
        <f t="shared" si="828"/>
        <v>295-305</v>
      </c>
      <c r="AF3088" s="36" t="str">
        <f t="shared" si="829"/>
        <v>Inner-TI</v>
      </c>
    </row>
    <row r="3089" spans="5:32" x14ac:dyDescent="0.3">
      <c r="E3089" s="12">
        <v>40999.604166666664</v>
      </c>
      <c r="F3089" s="16">
        <v>7.14</v>
      </c>
      <c r="G3089" s="16">
        <v>749.47001647949241</v>
      </c>
      <c r="H3089" s="29">
        <v>1.1915131182098391</v>
      </c>
      <c r="I3089" s="26">
        <v>292.60000000000002</v>
      </c>
      <c r="J3089" s="30">
        <v>0.17647058823529413</v>
      </c>
      <c r="K3089" s="31">
        <v>0.21069202656413435</v>
      </c>
      <c r="L3089" s="108">
        <f ca="1">REWS!R3089</f>
        <v>7.0345055247129249</v>
      </c>
      <c r="M3089" s="22">
        <f t="shared" si="816"/>
        <v>7.0743377680585402</v>
      </c>
      <c r="N3089" s="22">
        <f t="shared" ca="1" si="817"/>
        <v>6.9698134612175222</v>
      </c>
      <c r="O3089" s="22">
        <f t="shared" si="818"/>
        <v>0.45141168285626271</v>
      </c>
      <c r="P3089" s="81">
        <f t="shared" ca="1" si="819"/>
        <v>7</v>
      </c>
      <c r="Q3089" s="22">
        <f t="shared" ca="1" si="820"/>
        <v>0.95393859872207665</v>
      </c>
      <c r="R3089" s="3">
        <f ca="1">IF(N3089&gt;'Power Curve'!$C$37,0,INDEX(Ci,$P3089,1)*POWER(1-Q3089,3)+INDEX(Ci,$P3089,2)*3*Q3089*POWER(1-Q3089,2)+INDEX(Ci,$P3089,3)*3*POWER(Q3089,2)*(1-Q3089)+INDEX(Ci,$P3089,4)*POWER(Q3089,3))</f>
        <v>588.69494166924767</v>
      </c>
      <c r="S3089" s="3">
        <f t="shared" si="821"/>
        <v>749.47001647949241</v>
      </c>
      <c r="T3089" s="3">
        <f t="shared" ca="1" si="822"/>
        <v>-160.77507481024475</v>
      </c>
      <c r="U3089" s="3">
        <f t="shared" ca="1" si="830"/>
        <v>160.77507481024475</v>
      </c>
      <c r="W3089" s="34">
        <f t="shared" si="823"/>
        <v>7</v>
      </c>
      <c r="X3089" s="73" t="b">
        <f>COUNTIF('Power Curve'!$D$2:$D$31,W3089)&gt;0</f>
        <v>1</v>
      </c>
      <c r="Y3089" s="73" t="b">
        <f t="shared" si="824"/>
        <v>0</v>
      </c>
      <c r="Z3089" s="73" t="b">
        <f t="shared" si="831"/>
        <v>1</v>
      </c>
      <c r="AA3089" s="34" t="str">
        <f t="shared" si="825"/>
        <v>Outer</v>
      </c>
      <c r="AB3089" s="35" t="str">
        <f t="shared" si="832"/>
        <v>0.4-0.5</v>
      </c>
      <c r="AC3089" s="36" t="str">
        <f t="shared" si="826"/>
        <v>14-15</v>
      </c>
      <c r="AD3089" s="36" t="str">
        <f t="shared" si="827"/>
        <v>Mar</v>
      </c>
      <c r="AE3089" s="35" t="str">
        <f t="shared" si="828"/>
        <v>285-295</v>
      </c>
      <c r="AF3089" s="36" t="str">
        <f t="shared" si="829"/>
        <v>LWS-HTI</v>
      </c>
    </row>
    <row r="3090" spans="5:32" x14ac:dyDescent="0.3">
      <c r="E3090" s="12">
        <v>40999.611111111109</v>
      </c>
      <c r="F3090" s="16">
        <v>9.68</v>
      </c>
      <c r="G3090" s="16">
        <v>1622.950027465818</v>
      </c>
      <c r="H3090" s="29">
        <v>1.192173285466565</v>
      </c>
      <c r="I3090" s="26">
        <v>297.3</v>
      </c>
      <c r="J3090" s="30">
        <v>0.11880165289256198</v>
      </c>
      <c r="K3090" s="31">
        <v>0.16785322291857055</v>
      </c>
      <c r="L3090" s="108">
        <f ca="1">REWS!R3090</f>
        <v>9.632806787804892</v>
      </c>
      <c r="M3090" s="22">
        <f t="shared" si="816"/>
        <v>9.5927499270272758</v>
      </c>
      <c r="N3090" s="22">
        <f t="shared" ca="1" si="817"/>
        <v>9.5459820878908292</v>
      </c>
      <c r="O3090" s="22">
        <f t="shared" si="818"/>
        <v>0.84064040032723442</v>
      </c>
      <c r="P3090" s="81">
        <f t="shared" ca="1" si="819"/>
        <v>10</v>
      </c>
      <c r="Q3090" s="22">
        <f t="shared" ca="1" si="820"/>
        <v>0.57063097219669734</v>
      </c>
      <c r="R3090" s="3">
        <f ca="1">IF(N3090&gt;'Power Curve'!$C$37,0,INDEX(Ci,$P3090,1)*POWER(1-Q3090,3)+INDEX(Ci,$P3090,2)*3*Q3090*POWER(1-Q3090,2)+INDEX(Ci,$P3090,3)*3*POWER(Q3090,2)*(1-Q3090)+INDEX(Ci,$P3090,4)*POWER(Q3090,3))</f>
        <v>1386.9211135858732</v>
      </c>
      <c r="S3090" s="3">
        <f t="shared" si="821"/>
        <v>1622.950027465818</v>
      </c>
      <c r="T3090" s="3">
        <f t="shared" ca="1" si="822"/>
        <v>-236.02891387994487</v>
      </c>
      <c r="U3090" s="3">
        <f t="shared" ca="1" si="830"/>
        <v>236.02891387994487</v>
      </c>
      <c r="W3090" s="34">
        <f t="shared" si="823"/>
        <v>10</v>
      </c>
      <c r="X3090" s="73" t="b">
        <f>COUNTIF('Power Curve'!$D$2:$D$31,W3090)&gt;0</f>
        <v>1</v>
      </c>
      <c r="Y3090" s="73" t="b">
        <f t="shared" si="824"/>
        <v>0</v>
      </c>
      <c r="Z3090" s="73" t="b">
        <f t="shared" si="831"/>
        <v>1</v>
      </c>
      <c r="AA3090" s="34" t="str">
        <f t="shared" si="825"/>
        <v>Inner</v>
      </c>
      <c r="AB3090" s="35" t="str">
        <f t="shared" si="832"/>
        <v>0.8-0.9</v>
      </c>
      <c r="AC3090" s="36" t="str">
        <f t="shared" si="826"/>
        <v>14-15</v>
      </c>
      <c r="AD3090" s="36" t="str">
        <f t="shared" si="827"/>
        <v>Mar</v>
      </c>
      <c r="AE3090" s="35" t="str">
        <f t="shared" si="828"/>
        <v>295-305</v>
      </c>
      <c r="AF3090" s="36" t="str">
        <f t="shared" si="829"/>
        <v>Inner-TI</v>
      </c>
    </row>
    <row r="3091" spans="5:32" x14ac:dyDescent="0.3">
      <c r="E3091" s="12">
        <v>40999.618055555555</v>
      </c>
      <c r="F3091" s="16">
        <v>10.199999999999999</v>
      </c>
      <c r="G3091" s="16">
        <v>1592.650009155278</v>
      </c>
      <c r="H3091" s="29">
        <v>1.192173285466565</v>
      </c>
      <c r="I3091" s="26">
        <v>302.8</v>
      </c>
      <c r="J3091" s="30">
        <v>0.13235294117647062</v>
      </c>
      <c r="K3091" s="31">
        <v>0.12975906889142841</v>
      </c>
      <c r="L3091" s="108">
        <f ca="1">REWS!R3091</f>
        <v>10.173900206786652</v>
      </c>
      <c r="M3091" s="22">
        <f t="shared" si="816"/>
        <v>10.108062939636179</v>
      </c>
      <c r="N3091" s="22">
        <f t="shared" ca="1" si="817"/>
        <v>10.082198395272258</v>
      </c>
      <c r="O3091" s="22">
        <f t="shared" si="818"/>
        <v>0.92028368757851553</v>
      </c>
      <c r="P3091" s="81">
        <f t="shared" ca="1" si="819"/>
        <v>11</v>
      </c>
      <c r="Q3091" s="22">
        <f t="shared" ca="1" si="820"/>
        <v>0.12836854091621439</v>
      </c>
      <c r="R3091" s="3">
        <f ca="1">IF(N3091&gt;'Power Curve'!$C$37,0,INDEX(Ci,$P3091,1)*POWER(1-Q3091,3)+INDEX(Ci,$P3091,2)*3*Q3091*POWER(1-Q3091,2)+INDEX(Ci,$P3091,3)*3*POWER(Q3091,2)*(1-Q3091)+INDEX(Ci,$P3091,4)*POWER(Q3091,3))</f>
        <v>1556.9894480308144</v>
      </c>
      <c r="S3091" s="3">
        <f t="shared" si="821"/>
        <v>1592.650009155278</v>
      </c>
      <c r="T3091" s="3">
        <f t="shared" ca="1" si="822"/>
        <v>-35.660561124463584</v>
      </c>
      <c r="U3091" s="3">
        <f t="shared" ca="1" si="830"/>
        <v>35.660561124463584</v>
      </c>
      <c r="W3091" s="34">
        <f t="shared" si="823"/>
        <v>10</v>
      </c>
      <c r="X3091" s="73" t="b">
        <f>COUNTIF('Power Curve'!$D$2:$D$31,W3091)&gt;0</f>
        <v>1</v>
      </c>
      <c r="Y3091" s="73" t="b">
        <f t="shared" si="824"/>
        <v>0</v>
      </c>
      <c r="Z3091" s="73" t="b">
        <f t="shared" si="831"/>
        <v>1</v>
      </c>
      <c r="AA3091" s="34" t="str">
        <f t="shared" si="825"/>
        <v>Inner</v>
      </c>
      <c r="AB3091" s="35" t="str">
        <f t="shared" si="832"/>
        <v>0.9-1.0</v>
      </c>
      <c r="AC3091" s="36" t="str">
        <f t="shared" si="826"/>
        <v>14-15</v>
      </c>
      <c r="AD3091" s="36" t="str">
        <f t="shared" si="827"/>
        <v>Mar</v>
      </c>
      <c r="AE3091" s="35" t="str">
        <f t="shared" si="828"/>
        <v>295-305</v>
      </c>
      <c r="AF3091" s="36" t="str">
        <f t="shared" si="829"/>
        <v>Inner-TI</v>
      </c>
    </row>
    <row r="3092" spans="5:32" x14ac:dyDescent="0.3">
      <c r="E3092" s="12">
        <v>40999.625</v>
      </c>
      <c r="F3092" s="16">
        <v>9.2200000000000006</v>
      </c>
      <c r="G3092" s="16">
        <v>1024.1299896240234</v>
      </c>
      <c r="H3092" s="29">
        <v>1.1924816134440996</v>
      </c>
      <c r="I3092" s="26">
        <v>298.8</v>
      </c>
      <c r="J3092" s="30">
        <v>0.12255965292841646</v>
      </c>
      <c r="K3092" s="31">
        <v>0.10346216117425473</v>
      </c>
      <c r="L3092" s="108">
        <f ca="1">REWS!R3092</f>
        <v>9.2082035448706616</v>
      </c>
      <c r="M3092" s="22">
        <f t="shared" si="816"/>
        <v>9.1376837223929499</v>
      </c>
      <c r="N3092" s="22">
        <f t="shared" ca="1" si="817"/>
        <v>9.1259925861654771</v>
      </c>
      <c r="O3092" s="22">
        <f t="shared" si="818"/>
        <v>0.77030845145881233</v>
      </c>
      <c r="P3092" s="81">
        <f t="shared" ca="1" si="819"/>
        <v>10</v>
      </c>
      <c r="Q3092" s="22">
        <f t="shared" ca="1" si="820"/>
        <v>0.12420934831502542</v>
      </c>
      <c r="R3092" s="3">
        <f ca="1">IF(N3092&gt;'Power Curve'!$C$37,0,INDEX(Ci,$P3092,1)*POWER(1-Q3092,3)+INDEX(Ci,$P3092,2)*3*Q3092*POWER(1-Q3092,2)+INDEX(Ci,$P3092,3)*3*POWER(Q3092,2)*(1-Q3092)+INDEX(Ci,$P3092,4)*POWER(Q3092,3))</f>
        <v>1237.7132211088547</v>
      </c>
      <c r="S3092" s="3">
        <f t="shared" si="821"/>
        <v>1024.1299896240234</v>
      </c>
      <c r="T3092" s="3">
        <f t="shared" ca="1" si="822"/>
        <v>213.58323148483123</v>
      </c>
      <c r="U3092" s="3">
        <f t="shared" ca="1" si="830"/>
        <v>213.58323148483123</v>
      </c>
      <c r="W3092" s="34">
        <f t="shared" si="823"/>
        <v>9</v>
      </c>
      <c r="X3092" s="73" t="b">
        <f>COUNTIF('Power Curve'!$D$2:$D$31,W3092)&gt;0</f>
        <v>1</v>
      </c>
      <c r="Y3092" s="73" t="b">
        <f t="shared" si="824"/>
        <v>0</v>
      </c>
      <c r="Z3092" s="73" t="b">
        <f t="shared" si="831"/>
        <v>1</v>
      </c>
      <c r="AA3092" s="34" t="str">
        <f t="shared" si="825"/>
        <v>Inner</v>
      </c>
      <c r="AB3092" s="35" t="str">
        <f t="shared" si="832"/>
        <v>0.7-0.8</v>
      </c>
      <c r="AC3092" s="36" t="str">
        <f t="shared" si="826"/>
        <v>15-16</v>
      </c>
      <c r="AD3092" s="36" t="str">
        <f t="shared" si="827"/>
        <v>Mar</v>
      </c>
      <c r="AE3092" s="35" t="str">
        <f t="shared" si="828"/>
        <v>295-305</v>
      </c>
      <c r="AF3092" s="36" t="str">
        <f t="shared" si="829"/>
        <v>Inner-TI</v>
      </c>
    </row>
    <row r="3093" spans="5:32" x14ac:dyDescent="0.3">
      <c r="E3093" s="12">
        <v>40999.631944444445</v>
      </c>
      <c r="F3093" s="16">
        <v>7.39</v>
      </c>
      <c r="G3093" s="16">
        <v>606.46000480651901</v>
      </c>
      <c r="H3093" s="29">
        <v>1.1931869633907533</v>
      </c>
      <c r="I3093" s="26">
        <v>297.39999999999998</v>
      </c>
      <c r="J3093" s="30">
        <v>0.15020297699594048</v>
      </c>
      <c r="K3093" s="31">
        <v>8.0358953397164326E-2</v>
      </c>
      <c r="L3093" s="108">
        <f ca="1">REWS!R3093</f>
        <v>7.3442049734157484</v>
      </c>
      <c r="M3093" s="22">
        <f t="shared" si="816"/>
        <v>7.3254657481202612</v>
      </c>
      <c r="N3093" s="22">
        <f t="shared" ca="1" si="817"/>
        <v>7.2800706332789629</v>
      </c>
      <c r="O3093" s="22">
        <f t="shared" si="818"/>
        <v>0.49022432170586444</v>
      </c>
      <c r="P3093" s="81">
        <f t="shared" ca="1" si="819"/>
        <v>8</v>
      </c>
      <c r="Q3093" s="22">
        <f t="shared" ca="1" si="820"/>
        <v>0.26666266397008681</v>
      </c>
      <c r="R3093" s="3">
        <f ca="1">IF(N3093&gt;'Power Curve'!$C$37,0,INDEX(Ci,$P3093,1)*POWER(1-Q3093,3)+INDEX(Ci,$P3093,2)*3*Q3093*POWER(1-Q3093,2)+INDEX(Ci,$P3093,3)*3*POWER(Q3093,2)*(1-Q3093)+INDEX(Ci,$P3093,4)*POWER(Q3093,3))</f>
        <v>670.57493352258666</v>
      </c>
      <c r="S3093" s="3">
        <f t="shared" si="821"/>
        <v>606.46000480651901</v>
      </c>
      <c r="T3093" s="3">
        <f t="shared" ca="1" si="822"/>
        <v>64.114928716067652</v>
      </c>
      <c r="U3093" s="3">
        <f t="shared" ca="1" si="830"/>
        <v>64.114928716067652</v>
      </c>
      <c r="W3093" s="34">
        <f t="shared" si="823"/>
        <v>7</v>
      </c>
      <c r="X3093" s="73" t="b">
        <f>COUNTIF('Power Curve'!$D$2:$D$31,W3093)&gt;0</f>
        <v>1</v>
      </c>
      <c r="Y3093" s="73" t="b">
        <f t="shared" si="824"/>
        <v>0</v>
      </c>
      <c r="Z3093" s="73" t="b">
        <f t="shared" si="831"/>
        <v>1</v>
      </c>
      <c r="AA3093" s="34" t="str">
        <f t="shared" si="825"/>
        <v>Outer</v>
      </c>
      <c r="AB3093" s="35" t="str">
        <f t="shared" si="832"/>
        <v>0.4-0.5</v>
      </c>
      <c r="AC3093" s="36" t="str">
        <f t="shared" si="826"/>
        <v>15-16</v>
      </c>
      <c r="AD3093" s="36" t="str">
        <f t="shared" si="827"/>
        <v>Mar</v>
      </c>
      <c r="AE3093" s="35" t="str">
        <f t="shared" si="828"/>
        <v>295-305</v>
      </c>
      <c r="AF3093" s="36" t="str">
        <f t="shared" si="829"/>
        <v>LWS-HTI</v>
      </c>
    </row>
    <row r="3094" spans="5:32" x14ac:dyDescent="0.3">
      <c r="E3094" s="12">
        <v>40999.638888888891</v>
      </c>
      <c r="F3094" s="16">
        <v>7.46</v>
      </c>
      <c r="G3094" s="16">
        <v>945.73999786376953</v>
      </c>
      <c r="H3094" s="29">
        <v>1.1938489862270405</v>
      </c>
      <c r="I3094" s="26">
        <v>293.60000000000002</v>
      </c>
      <c r="J3094" s="30">
        <v>0.13806970509383379</v>
      </c>
      <c r="K3094" s="31">
        <v>0.10756998036806315</v>
      </c>
      <c r="L3094" s="108">
        <f ca="1">REWS!R3094</f>
        <v>7.396181197813946</v>
      </c>
      <c r="M3094" s="22">
        <f t="shared" si="816"/>
        <v>7.3962218533745068</v>
      </c>
      <c r="N3094" s="22">
        <f t="shared" ca="1" si="817"/>
        <v>7.3329486604274994</v>
      </c>
      <c r="O3094" s="22">
        <f t="shared" si="818"/>
        <v>0.50115990586085379</v>
      </c>
      <c r="P3094" s="81">
        <f t="shared" ca="1" si="819"/>
        <v>8</v>
      </c>
      <c r="Q3094" s="22">
        <f t="shared" ca="1" si="820"/>
        <v>0.31988340225617956</v>
      </c>
      <c r="R3094" s="3">
        <f ca="1">IF(N3094&gt;'Power Curve'!$C$37,0,INDEX(Ci,$P3094,1)*POWER(1-Q3094,3)+INDEX(Ci,$P3094,2)*3*Q3094*POWER(1-Q3094,2)+INDEX(Ci,$P3094,3)*3*POWER(Q3094,2)*(1-Q3094)+INDEX(Ci,$P3094,4)*POWER(Q3094,3))</f>
        <v>685.09589372010373</v>
      </c>
      <c r="S3094" s="3">
        <f t="shared" si="821"/>
        <v>945.73999786376953</v>
      </c>
      <c r="T3094" s="3">
        <f t="shared" ca="1" si="822"/>
        <v>-260.6441041436658</v>
      </c>
      <c r="U3094" s="3">
        <f t="shared" ca="1" si="830"/>
        <v>260.6441041436658</v>
      </c>
      <c r="W3094" s="34">
        <f t="shared" si="823"/>
        <v>7</v>
      </c>
      <c r="X3094" s="73" t="b">
        <f>COUNTIF('Power Curve'!$D$2:$D$31,W3094)&gt;0</f>
        <v>1</v>
      </c>
      <c r="Y3094" s="73" t="b">
        <f t="shared" si="824"/>
        <v>0</v>
      </c>
      <c r="Z3094" s="73" t="b">
        <f t="shared" si="831"/>
        <v>1</v>
      </c>
      <c r="AA3094" s="34" t="str">
        <f t="shared" si="825"/>
        <v>Inner</v>
      </c>
      <c r="AB3094" s="35" t="str">
        <f t="shared" si="832"/>
        <v>0.5-0.6</v>
      </c>
      <c r="AC3094" s="36" t="str">
        <f t="shared" si="826"/>
        <v>15-16</v>
      </c>
      <c r="AD3094" s="36" t="str">
        <f t="shared" si="827"/>
        <v>Mar</v>
      </c>
      <c r="AE3094" s="35" t="str">
        <f t="shared" si="828"/>
        <v>285-295</v>
      </c>
      <c r="AF3094" s="36" t="str">
        <f t="shared" si="829"/>
        <v>Inner-TI</v>
      </c>
    </row>
    <row r="3095" spans="5:32" x14ac:dyDescent="0.3">
      <c r="E3095" s="12">
        <v>40999.645833333336</v>
      </c>
      <c r="F3095" s="16">
        <v>9.17</v>
      </c>
      <c r="G3095" s="16">
        <v>976.04998779296875</v>
      </c>
      <c r="H3095" s="29">
        <v>1.1939243069446874</v>
      </c>
      <c r="I3095" s="26">
        <v>301.39999999999998</v>
      </c>
      <c r="J3095" s="30">
        <v>0.12977099236641221</v>
      </c>
      <c r="K3095" s="31">
        <v>0.13587006700035295</v>
      </c>
      <c r="L3095" s="108">
        <f ca="1">REWS!R3095</f>
        <v>9.1550794893979877</v>
      </c>
      <c r="M3095" s="22">
        <f t="shared" si="816"/>
        <v>9.0917936602492553</v>
      </c>
      <c r="N3095" s="22">
        <f t="shared" ca="1" si="817"/>
        <v>9.0770003992133699</v>
      </c>
      <c r="O3095" s="22">
        <f t="shared" si="818"/>
        <v>0.76321599442423083</v>
      </c>
      <c r="P3095" s="81">
        <f t="shared" ca="1" si="819"/>
        <v>10</v>
      </c>
      <c r="Q3095" s="22">
        <f t="shared" ca="1" si="820"/>
        <v>7.2133828410776424E-2</v>
      </c>
      <c r="R3095" s="3">
        <f ca="1">IF(N3095&gt;'Power Curve'!$C$37,0,INDEX(Ci,$P3095,1)*POWER(1-Q3095,3)+INDEX(Ci,$P3095,2)*3*Q3095*POWER(1-Q3095,2)+INDEX(Ci,$P3095,3)*3*POWER(Q3095,2)*(1-Q3095)+INDEX(Ci,$P3095,4)*POWER(Q3095,3))</f>
        <v>1220.9652609392485</v>
      </c>
      <c r="S3095" s="3">
        <f t="shared" si="821"/>
        <v>976.04998779296875</v>
      </c>
      <c r="T3095" s="3">
        <f t="shared" ca="1" si="822"/>
        <v>244.91527314627979</v>
      </c>
      <c r="U3095" s="3">
        <f t="shared" ca="1" si="830"/>
        <v>244.91527314627979</v>
      </c>
      <c r="W3095" s="34">
        <f t="shared" si="823"/>
        <v>9</v>
      </c>
      <c r="X3095" s="73" t="b">
        <f>COUNTIF('Power Curve'!$D$2:$D$31,W3095)&gt;0</f>
        <v>1</v>
      </c>
      <c r="Y3095" s="73" t="b">
        <f t="shared" si="824"/>
        <v>0</v>
      </c>
      <c r="Z3095" s="73" t="b">
        <f t="shared" si="831"/>
        <v>1</v>
      </c>
      <c r="AA3095" s="34" t="str">
        <f t="shared" si="825"/>
        <v>Inner</v>
      </c>
      <c r="AB3095" s="35" t="str">
        <f t="shared" si="832"/>
        <v>0.7-0.8</v>
      </c>
      <c r="AC3095" s="36" t="str">
        <f t="shared" si="826"/>
        <v>15-16</v>
      </c>
      <c r="AD3095" s="36" t="str">
        <f t="shared" si="827"/>
        <v>Mar</v>
      </c>
      <c r="AE3095" s="35" t="str">
        <f t="shared" si="828"/>
        <v>295-305</v>
      </c>
      <c r="AF3095" s="36" t="str">
        <f t="shared" si="829"/>
        <v>Inner-TI</v>
      </c>
    </row>
    <row r="3096" spans="5:32" x14ac:dyDescent="0.3">
      <c r="E3096" s="12">
        <v>40999.652777777781</v>
      </c>
      <c r="F3096" s="16">
        <v>8.02</v>
      </c>
      <c r="G3096" s="16">
        <v>1128.3099822998022</v>
      </c>
      <c r="H3096" s="29">
        <v>1.1938801317432652</v>
      </c>
      <c r="I3096" s="26">
        <v>292.5</v>
      </c>
      <c r="J3096" s="30">
        <v>0.11221945137157108</v>
      </c>
      <c r="K3096" s="31">
        <v>7.8268544173301979E-2</v>
      </c>
      <c r="L3096" s="108">
        <f ca="1">REWS!R3096</f>
        <v>8.0342365604799344</v>
      </c>
      <c r="M3096" s="22">
        <f t="shared" si="816"/>
        <v>7.9515033636257879</v>
      </c>
      <c r="N3096" s="22">
        <f t="shared" ca="1" si="817"/>
        <v>7.9656183335188882</v>
      </c>
      <c r="O3096" s="22">
        <f t="shared" si="818"/>
        <v>0.58698045326440274</v>
      </c>
      <c r="P3096" s="81">
        <f t="shared" ca="1" si="819"/>
        <v>8</v>
      </c>
      <c r="Q3096" s="22">
        <f t="shared" ca="1" si="820"/>
        <v>0.95665351091702377</v>
      </c>
      <c r="R3096" s="3">
        <f ca="1">IF(N3096&gt;'Power Curve'!$C$37,0,INDEX(Ci,$P3096,1)*POWER(1-Q3096,3)+INDEX(Ci,$P3096,2)*3*Q3096*POWER(1-Q3096,2)+INDEX(Ci,$P3096,3)*3*POWER(Q3096,2)*(1-Q3096)+INDEX(Ci,$P3096,4)*POWER(Q3096,3))</f>
        <v>867.89043677552752</v>
      </c>
      <c r="S3096" s="3">
        <f t="shared" si="821"/>
        <v>1128.3099822998022</v>
      </c>
      <c r="T3096" s="3">
        <f t="shared" ca="1" si="822"/>
        <v>-260.41954552427467</v>
      </c>
      <c r="U3096" s="3">
        <f t="shared" ca="1" si="830"/>
        <v>260.41954552427467</v>
      </c>
      <c r="W3096" s="34">
        <f t="shared" si="823"/>
        <v>8</v>
      </c>
      <c r="X3096" s="73" t="b">
        <f>COUNTIF('Power Curve'!$D$2:$D$31,W3096)&gt;0</f>
        <v>1</v>
      </c>
      <c r="Y3096" s="73" t="b">
        <f t="shared" si="824"/>
        <v>0</v>
      </c>
      <c r="Z3096" s="73" t="b">
        <f t="shared" si="831"/>
        <v>1</v>
      </c>
      <c r="AA3096" s="34" t="str">
        <f t="shared" si="825"/>
        <v>Outer</v>
      </c>
      <c r="AB3096" s="35" t="str">
        <f t="shared" si="832"/>
        <v>0.5-0.6</v>
      </c>
      <c r="AC3096" s="36" t="str">
        <f t="shared" si="826"/>
        <v>15-16</v>
      </c>
      <c r="AD3096" s="36" t="str">
        <f t="shared" si="827"/>
        <v>Mar</v>
      </c>
      <c r="AE3096" s="35" t="str">
        <f t="shared" si="828"/>
        <v>285-295</v>
      </c>
      <c r="AF3096" s="36" t="str">
        <f t="shared" si="829"/>
        <v>Inner-TI</v>
      </c>
    </row>
    <row r="3097" spans="5:32" x14ac:dyDescent="0.3">
      <c r="E3097" s="12">
        <v>40999.659722222219</v>
      </c>
      <c r="F3097" s="16">
        <v>7.77</v>
      </c>
      <c r="G3097" s="16">
        <v>928.05997467041061</v>
      </c>
      <c r="H3097" s="29">
        <v>1.1940568521656474</v>
      </c>
      <c r="I3097" s="26">
        <v>292.5</v>
      </c>
      <c r="J3097" s="30">
        <v>0.12226512226512226</v>
      </c>
      <c r="K3097" s="31">
        <v>0.18348486830572147</v>
      </c>
      <c r="L3097" s="108">
        <f ca="1">REWS!R3097</f>
        <v>7.6568324344142003</v>
      </c>
      <c r="M3097" s="22">
        <f t="shared" si="816"/>
        <v>7.7040186292458754</v>
      </c>
      <c r="N3097" s="22">
        <f t="shared" ca="1" si="817"/>
        <v>7.5918120612279347</v>
      </c>
      <c r="O3097" s="22">
        <f t="shared" si="818"/>
        <v>0.54873088977921736</v>
      </c>
      <c r="P3097" s="81">
        <f t="shared" ca="1" si="819"/>
        <v>8</v>
      </c>
      <c r="Q3097" s="22">
        <f t="shared" ca="1" si="820"/>
        <v>0.58042453907181824</v>
      </c>
      <c r="R3097" s="3">
        <f ca="1">IF(N3097&gt;'Power Curve'!$C$37,0,INDEX(Ci,$P3097,1)*POWER(1-Q3097,3)+INDEX(Ci,$P3097,2)*3*Q3097*POWER(1-Q3097,2)+INDEX(Ci,$P3097,3)*3*POWER(Q3097,2)*(1-Q3097)+INDEX(Ci,$P3097,4)*POWER(Q3097,3))</f>
        <v>758.1493752731642</v>
      </c>
      <c r="S3097" s="3">
        <f t="shared" si="821"/>
        <v>928.05997467041061</v>
      </c>
      <c r="T3097" s="3">
        <f t="shared" ca="1" si="822"/>
        <v>-169.91059939724641</v>
      </c>
      <c r="U3097" s="3">
        <f t="shared" ca="1" si="830"/>
        <v>169.91059939724641</v>
      </c>
      <c r="W3097" s="34">
        <f t="shared" si="823"/>
        <v>8</v>
      </c>
      <c r="X3097" s="73" t="b">
        <f>COUNTIF('Power Curve'!$D$2:$D$31,W3097)&gt;0</f>
        <v>1</v>
      </c>
      <c r="Y3097" s="73" t="b">
        <f t="shared" si="824"/>
        <v>0</v>
      </c>
      <c r="Z3097" s="73" t="b">
        <f t="shared" si="831"/>
        <v>1</v>
      </c>
      <c r="AA3097" s="34" t="str">
        <f t="shared" si="825"/>
        <v>Inner</v>
      </c>
      <c r="AB3097" s="35" t="str">
        <f t="shared" si="832"/>
        <v>0.5-0.6</v>
      </c>
      <c r="AC3097" s="36" t="str">
        <f t="shared" si="826"/>
        <v>15-16</v>
      </c>
      <c r="AD3097" s="36" t="str">
        <f t="shared" si="827"/>
        <v>Mar</v>
      </c>
      <c r="AE3097" s="35" t="str">
        <f t="shared" si="828"/>
        <v>285-295</v>
      </c>
      <c r="AF3097" s="36" t="str">
        <f t="shared" si="829"/>
        <v>Inner-TI</v>
      </c>
    </row>
    <row r="3098" spans="5:32" x14ac:dyDescent="0.3">
      <c r="E3098" s="12">
        <v>40999.666666666664</v>
      </c>
      <c r="F3098" s="16">
        <v>7.53</v>
      </c>
      <c r="G3098" s="16">
        <v>606.79997539520309</v>
      </c>
      <c r="H3098" s="29">
        <v>1.1937917900935655</v>
      </c>
      <c r="I3098" s="26">
        <v>295.39999999999998</v>
      </c>
      <c r="J3098" s="30">
        <v>0.11288180610889774</v>
      </c>
      <c r="K3098" s="31">
        <v>9.1509098388924889E-2</v>
      </c>
      <c r="L3098" s="108">
        <f ca="1">REWS!R3098</f>
        <v>7.5027041962856611</v>
      </c>
      <c r="M3098" s="22">
        <f t="shared" si="816"/>
        <v>7.4655041734477248</v>
      </c>
      <c r="N3098" s="22">
        <f t="shared" ca="1" si="817"/>
        <v>7.4384421632821196</v>
      </c>
      <c r="O3098" s="22">
        <f t="shared" si="818"/>
        <v>0.51186771176525137</v>
      </c>
      <c r="P3098" s="81">
        <f t="shared" ca="1" si="819"/>
        <v>8</v>
      </c>
      <c r="Q3098" s="22">
        <f t="shared" ca="1" si="820"/>
        <v>0.4260606257470963</v>
      </c>
      <c r="R3098" s="3">
        <f ca="1">IF(N3098&gt;'Power Curve'!$C$37,0,INDEX(Ci,$P3098,1)*POWER(1-Q3098,3)+INDEX(Ci,$P3098,2)*3*Q3098*POWER(1-Q3098,2)+INDEX(Ci,$P3098,3)*3*POWER(Q3098,2)*(1-Q3098)+INDEX(Ci,$P3098,4)*POWER(Q3098,3))</f>
        <v>714.49673265635602</v>
      </c>
      <c r="S3098" s="3">
        <f t="shared" si="821"/>
        <v>606.79997539520309</v>
      </c>
      <c r="T3098" s="3">
        <f t="shared" ca="1" si="822"/>
        <v>107.69675726115292</v>
      </c>
      <c r="U3098" s="3">
        <f t="shared" ca="1" si="830"/>
        <v>107.69675726115292</v>
      </c>
      <c r="W3098" s="34">
        <f t="shared" si="823"/>
        <v>7</v>
      </c>
      <c r="X3098" s="73" t="b">
        <f>COUNTIF('Power Curve'!$D$2:$D$31,W3098)&gt;0</f>
        <v>1</v>
      </c>
      <c r="Y3098" s="73" t="b">
        <f t="shared" si="824"/>
        <v>0</v>
      </c>
      <c r="Z3098" s="73" t="b">
        <f t="shared" si="831"/>
        <v>1</v>
      </c>
      <c r="AA3098" s="34" t="str">
        <f t="shared" si="825"/>
        <v>Outer</v>
      </c>
      <c r="AB3098" s="35" t="str">
        <f t="shared" si="832"/>
        <v>0.5-0.6</v>
      </c>
      <c r="AC3098" s="36" t="str">
        <f t="shared" si="826"/>
        <v>16-17</v>
      </c>
      <c r="AD3098" s="36" t="str">
        <f t="shared" si="827"/>
        <v>Mar</v>
      </c>
      <c r="AE3098" s="35" t="str">
        <f t="shared" si="828"/>
        <v>295-305</v>
      </c>
      <c r="AF3098" s="36" t="str">
        <f t="shared" si="829"/>
        <v>Inner-TI</v>
      </c>
    </row>
    <row r="3099" spans="5:32" x14ac:dyDescent="0.3">
      <c r="E3099" s="12">
        <v>40999.673611111109</v>
      </c>
      <c r="F3099" s="16">
        <v>8.0500000000000007</v>
      </c>
      <c r="G3099" s="16">
        <v>763.11001968383789</v>
      </c>
      <c r="H3099" s="29">
        <v>1.1937917900935655</v>
      </c>
      <c r="I3099" s="26">
        <v>295.2</v>
      </c>
      <c r="J3099" s="30">
        <v>9.9378881987577633E-2</v>
      </c>
      <c r="K3099" s="31">
        <v>0.20672873070140249</v>
      </c>
      <c r="L3099" s="108">
        <f ca="1">REWS!R3099</f>
        <v>8.0769005110553778</v>
      </c>
      <c r="M3099" s="22">
        <f t="shared" si="816"/>
        <v>7.9810502783870101</v>
      </c>
      <c r="N3099" s="22">
        <f t="shared" ca="1" si="817"/>
        <v>8.0077203816475411</v>
      </c>
      <c r="O3099" s="22">
        <f t="shared" si="818"/>
        <v>0.59154702418758476</v>
      </c>
      <c r="P3099" s="81">
        <f t="shared" ca="1" si="819"/>
        <v>8</v>
      </c>
      <c r="Q3099" s="22">
        <f t="shared" ca="1" si="820"/>
        <v>0.99902842930173008</v>
      </c>
      <c r="R3099" s="3">
        <f ca="1">IF(N3099&gt;'Power Curve'!$C$37,0,INDEX(Ci,$P3099,1)*POWER(1-Q3099,3)+INDEX(Ci,$P3099,2)*3*Q3099*POWER(1-Q3099,2)+INDEX(Ci,$P3099,3)*3*POWER(Q3099,2)*(1-Q3099)+INDEX(Ci,$P3099,4)*POWER(Q3099,3))</f>
        <v>880.45503607736248</v>
      </c>
      <c r="S3099" s="3">
        <f t="shared" si="821"/>
        <v>763.11001968383789</v>
      </c>
      <c r="T3099" s="3">
        <f t="shared" ca="1" si="822"/>
        <v>117.34501639352459</v>
      </c>
      <c r="U3099" s="3">
        <f t="shared" ca="1" si="830"/>
        <v>117.34501639352459</v>
      </c>
      <c r="W3099" s="34">
        <f t="shared" si="823"/>
        <v>8</v>
      </c>
      <c r="X3099" s="73" t="b">
        <f>COUNTIF('Power Curve'!$D$2:$D$31,W3099)&gt;0</f>
        <v>1</v>
      </c>
      <c r="Y3099" s="73" t="b">
        <f t="shared" si="824"/>
        <v>0</v>
      </c>
      <c r="Z3099" s="73" t="b">
        <f t="shared" si="831"/>
        <v>1</v>
      </c>
      <c r="AA3099" s="34" t="str">
        <f t="shared" si="825"/>
        <v>Outer</v>
      </c>
      <c r="AB3099" s="35" t="str">
        <f t="shared" si="832"/>
        <v>0.5-0.6</v>
      </c>
      <c r="AC3099" s="36" t="str">
        <f t="shared" si="826"/>
        <v>16-17</v>
      </c>
      <c r="AD3099" s="36" t="str">
        <f t="shared" si="827"/>
        <v>Mar</v>
      </c>
      <c r="AE3099" s="35" t="str">
        <f t="shared" si="828"/>
        <v>295-305</v>
      </c>
      <c r="AF3099" s="36" t="str">
        <f t="shared" si="829"/>
        <v>HWS-LTI</v>
      </c>
    </row>
    <row r="3100" spans="5:32" x14ac:dyDescent="0.3">
      <c r="E3100" s="12">
        <v>40999.680555555555</v>
      </c>
      <c r="F3100" s="16">
        <v>9.2799999999999994</v>
      </c>
      <c r="G3100" s="16">
        <v>1364.960006713872</v>
      </c>
      <c r="H3100" s="29">
        <v>1.1946315550265054</v>
      </c>
      <c r="I3100" s="26">
        <v>294.39999999999998</v>
      </c>
      <c r="J3100" s="30">
        <v>9.9137931034482776E-2</v>
      </c>
      <c r="K3100" s="31">
        <v>0.12212213892683599</v>
      </c>
      <c r="L3100" s="108">
        <f ca="1">REWS!R3100</f>
        <v>9.2689128923838222</v>
      </c>
      <c r="M3100" s="22">
        <f t="shared" si="816"/>
        <v>9.2026719450224785</v>
      </c>
      <c r="N3100" s="22">
        <f t="shared" ca="1" si="817"/>
        <v>9.191677223663552</v>
      </c>
      <c r="O3100" s="22">
        <f t="shared" si="818"/>
        <v>0.78035259076092234</v>
      </c>
      <c r="P3100" s="81">
        <f t="shared" ca="1" si="819"/>
        <v>10</v>
      </c>
      <c r="Q3100" s="22">
        <f t="shared" ca="1" si="820"/>
        <v>0.19402786143382486</v>
      </c>
      <c r="R3100" s="3">
        <f ca="1">IF(N3100&gt;'Power Curve'!$C$37,0,INDEX(Ci,$P3100,1)*POWER(1-Q3100,3)+INDEX(Ci,$P3100,2)*3*Q3100*POWER(1-Q3100,2)+INDEX(Ci,$P3100,3)*3*POWER(Q3100,2)*(1-Q3100)+INDEX(Ci,$P3100,4)*POWER(Q3100,3))</f>
        <v>1260.5759340433174</v>
      </c>
      <c r="S3100" s="3">
        <f t="shared" si="821"/>
        <v>1364.960006713872</v>
      </c>
      <c r="T3100" s="3">
        <f t="shared" ca="1" si="822"/>
        <v>-104.38407267055459</v>
      </c>
      <c r="U3100" s="3">
        <f t="shared" ca="1" si="830"/>
        <v>104.38407267055459</v>
      </c>
      <c r="W3100" s="34">
        <f t="shared" si="823"/>
        <v>9</v>
      </c>
      <c r="X3100" s="73" t="b">
        <f>COUNTIF('Power Curve'!$D$2:$D$31,W3100)&gt;0</f>
        <v>1</v>
      </c>
      <c r="Y3100" s="73" t="b">
        <f t="shared" si="824"/>
        <v>0</v>
      </c>
      <c r="Z3100" s="73" t="b">
        <f t="shared" si="831"/>
        <v>1</v>
      </c>
      <c r="AA3100" s="34" t="str">
        <f t="shared" si="825"/>
        <v>Outer</v>
      </c>
      <c r="AB3100" s="35" t="str">
        <f t="shared" si="832"/>
        <v>0.7-0.8</v>
      </c>
      <c r="AC3100" s="36" t="str">
        <f t="shared" si="826"/>
        <v>16-17</v>
      </c>
      <c r="AD3100" s="36" t="str">
        <f t="shared" si="827"/>
        <v>Mar</v>
      </c>
      <c r="AE3100" s="35" t="str">
        <f t="shared" si="828"/>
        <v>285-295</v>
      </c>
      <c r="AF3100" s="36" t="str">
        <f t="shared" si="829"/>
        <v>HWS-LTI</v>
      </c>
    </row>
    <row r="3101" spans="5:32" x14ac:dyDescent="0.3">
      <c r="E3101" s="12">
        <v>40999.6875</v>
      </c>
      <c r="F3101" s="16">
        <v>8.31</v>
      </c>
      <c r="G3101" s="16">
        <v>1166.77002716065</v>
      </c>
      <c r="H3101" s="29">
        <v>1.1952068124214257</v>
      </c>
      <c r="I3101" s="26">
        <v>291.60000000000002</v>
      </c>
      <c r="J3101" s="30">
        <v>0.1263537906137184</v>
      </c>
      <c r="K3101" s="31">
        <v>0.145932443286273</v>
      </c>
      <c r="L3101" s="108">
        <f ca="1">REWS!R3101</f>
        <v>8.3308359524330182</v>
      </c>
      <c r="M3101" s="22">
        <f t="shared" si="816"/>
        <v>8.2420772527731003</v>
      </c>
      <c r="N3101" s="22">
        <f t="shared" ca="1" si="817"/>
        <v>8.2627429001362813</v>
      </c>
      <c r="O3101" s="22">
        <f t="shared" si="818"/>
        <v>0.63188958452021515</v>
      </c>
      <c r="P3101" s="81">
        <f t="shared" ca="1" si="819"/>
        <v>9</v>
      </c>
      <c r="Q3101" s="22">
        <f t="shared" ca="1" si="820"/>
        <v>0.2539424633842452</v>
      </c>
      <c r="R3101" s="3">
        <f ca="1">IF(N3101&gt;'Power Curve'!$C$37,0,INDEX(Ci,$P3101,1)*POWER(1-Q3101,3)+INDEX(Ci,$P3101,2)*3*Q3101*POWER(1-Q3101,2)+INDEX(Ci,$P3101,3)*3*POWER(Q3101,2)*(1-Q3101)+INDEX(Ci,$P3101,4)*POWER(Q3101,3))</f>
        <v>958.19986453507499</v>
      </c>
      <c r="S3101" s="3">
        <f t="shared" si="821"/>
        <v>1166.77002716065</v>
      </c>
      <c r="T3101" s="3">
        <f t="shared" ca="1" si="822"/>
        <v>-208.57016262557499</v>
      </c>
      <c r="U3101" s="3">
        <f t="shared" ca="1" si="830"/>
        <v>208.57016262557499</v>
      </c>
      <c r="W3101" s="34">
        <f t="shared" si="823"/>
        <v>8</v>
      </c>
      <c r="X3101" s="73" t="b">
        <f>COUNTIF('Power Curve'!$D$2:$D$31,W3101)&gt;0</f>
        <v>1</v>
      </c>
      <c r="Y3101" s="73" t="b">
        <f t="shared" si="824"/>
        <v>0</v>
      </c>
      <c r="Z3101" s="73" t="b">
        <f t="shared" si="831"/>
        <v>1</v>
      </c>
      <c r="AA3101" s="34" t="str">
        <f t="shared" si="825"/>
        <v>Inner</v>
      </c>
      <c r="AB3101" s="35" t="str">
        <f t="shared" si="832"/>
        <v>0.6-0.7</v>
      </c>
      <c r="AC3101" s="36" t="str">
        <f t="shared" si="826"/>
        <v>16-17</v>
      </c>
      <c r="AD3101" s="36" t="str">
        <f t="shared" si="827"/>
        <v>Mar</v>
      </c>
      <c r="AE3101" s="35" t="str">
        <f t="shared" si="828"/>
        <v>285-295</v>
      </c>
      <c r="AF3101" s="36" t="str">
        <f t="shared" si="829"/>
        <v>Inner-TI</v>
      </c>
    </row>
    <row r="3102" spans="5:32" x14ac:dyDescent="0.3">
      <c r="E3102" s="12">
        <v>40999.694444444445</v>
      </c>
      <c r="F3102" s="16">
        <v>6.71</v>
      </c>
      <c r="G3102" s="16">
        <v>429.45998573303274</v>
      </c>
      <c r="H3102" s="29">
        <v>1.1956496944284871</v>
      </c>
      <c r="I3102" s="26">
        <v>294.3</v>
      </c>
      <c r="J3102" s="30">
        <v>0.15648286140089421</v>
      </c>
      <c r="K3102" s="31">
        <v>0.12945565498270636</v>
      </c>
      <c r="L3102" s="108">
        <f ca="1">REWS!R3102</f>
        <v>6.6961787305363272</v>
      </c>
      <c r="M3102" s="22">
        <f t="shared" si="816"/>
        <v>6.6559769556097672</v>
      </c>
      <c r="N3102" s="22">
        <f t="shared" ca="1" si="817"/>
        <v>6.6422669629052251</v>
      </c>
      <c r="O3102" s="22">
        <f t="shared" si="818"/>
        <v>0.38675267067287561</v>
      </c>
      <c r="P3102" s="81">
        <f t="shared" ca="1" si="819"/>
        <v>7</v>
      </c>
      <c r="Q3102" s="22">
        <f t="shared" ca="1" si="820"/>
        <v>0.62097243468855923</v>
      </c>
      <c r="R3102" s="3">
        <f ca="1">IF(N3102&gt;'Power Curve'!$C$37,0,INDEX(Ci,$P3102,1)*POWER(1-Q3102,3)+INDEX(Ci,$P3102,2)*3*Q3102*POWER(1-Q3102,2)+INDEX(Ci,$P3102,3)*3*POWER(Q3102,2)*(1-Q3102)+INDEX(Ci,$P3102,4)*POWER(Q3102,3))</f>
        <v>505.49030409109031</v>
      </c>
      <c r="S3102" s="3">
        <f t="shared" si="821"/>
        <v>429.45998573303274</v>
      </c>
      <c r="T3102" s="3">
        <f t="shared" ca="1" si="822"/>
        <v>76.030318358057571</v>
      </c>
      <c r="U3102" s="3">
        <f t="shared" ca="1" si="830"/>
        <v>76.030318358057571</v>
      </c>
      <c r="W3102" s="34">
        <f t="shared" si="823"/>
        <v>7</v>
      </c>
      <c r="X3102" s="73" t="b">
        <f>COUNTIF('Power Curve'!$D$2:$D$31,W3102)&gt;0</f>
        <v>1</v>
      </c>
      <c r="Y3102" s="73" t="b">
        <f t="shared" si="824"/>
        <v>0</v>
      </c>
      <c r="Z3102" s="73" t="b">
        <f t="shared" si="831"/>
        <v>1</v>
      </c>
      <c r="AA3102" s="34" t="str">
        <f t="shared" si="825"/>
        <v>Outer</v>
      </c>
      <c r="AB3102" s="35" t="str">
        <f t="shared" si="832"/>
        <v>0.3-0.4</v>
      </c>
      <c r="AC3102" s="36" t="str">
        <f t="shared" si="826"/>
        <v>16-17</v>
      </c>
      <c r="AD3102" s="36" t="str">
        <f t="shared" si="827"/>
        <v>Mar</v>
      </c>
      <c r="AE3102" s="35" t="str">
        <f t="shared" si="828"/>
        <v>285-295</v>
      </c>
      <c r="AF3102" s="36" t="str">
        <f t="shared" si="829"/>
        <v>LWS-HTI</v>
      </c>
    </row>
    <row r="3103" spans="5:32" x14ac:dyDescent="0.3">
      <c r="E3103" s="12">
        <v>40999.701388888891</v>
      </c>
      <c r="F3103" s="16">
        <v>5.89</v>
      </c>
      <c r="G3103" s="16">
        <v>434.81999206542929</v>
      </c>
      <c r="H3103" s="29">
        <v>1.1961053713866212</v>
      </c>
      <c r="I3103" s="26">
        <v>290.7</v>
      </c>
      <c r="J3103" s="30">
        <v>0.14940577249575554</v>
      </c>
      <c r="K3103" s="31">
        <v>0.20002124939216551</v>
      </c>
      <c r="L3103" s="108">
        <f ca="1">REWS!R3103</f>
        <v>5.9293765041920832</v>
      </c>
      <c r="M3103" s="22">
        <f t="shared" si="816"/>
        <v>5.8433210097803849</v>
      </c>
      <c r="N3103" s="22">
        <f t="shared" ca="1" si="817"/>
        <v>5.8823854502281447</v>
      </c>
      <c r="O3103" s="22">
        <f t="shared" si="818"/>
        <v>0.26115407458372103</v>
      </c>
      <c r="P3103" s="81">
        <f t="shared" ca="1" si="819"/>
        <v>6</v>
      </c>
      <c r="Q3103" s="22">
        <f t="shared" ca="1" si="820"/>
        <v>0.85147250875807268</v>
      </c>
      <c r="R3103" s="3">
        <f ca="1">IF(N3103&gt;'Power Curve'!$C$37,0,INDEX(Ci,$P3103,1)*POWER(1-Q3103,3)+INDEX(Ci,$P3103,2)*3*Q3103*POWER(1-Q3103,2)+INDEX(Ci,$P3103,3)*3*POWER(Q3103,2)*(1-Q3103)+INDEX(Ci,$P3103,4)*POWER(Q3103,3))</f>
        <v>342.205241925449</v>
      </c>
      <c r="S3103" s="3">
        <f t="shared" si="821"/>
        <v>434.81999206542929</v>
      </c>
      <c r="T3103" s="3">
        <f t="shared" ca="1" si="822"/>
        <v>-92.614750139980288</v>
      </c>
      <c r="U3103" s="3">
        <f t="shared" ca="1" si="830"/>
        <v>92.614750139980288</v>
      </c>
      <c r="W3103" s="34">
        <f t="shared" si="823"/>
        <v>6</v>
      </c>
      <c r="X3103" s="73" t="b">
        <f>COUNTIF('Power Curve'!$D$2:$D$31,W3103)&gt;0</f>
        <v>1</v>
      </c>
      <c r="Y3103" s="73" t="b">
        <f t="shared" si="824"/>
        <v>0</v>
      </c>
      <c r="Z3103" s="73" t="b">
        <f t="shared" si="831"/>
        <v>1</v>
      </c>
      <c r="AA3103" s="34" t="str">
        <f t="shared" si="825"/>
        <v>Outer</v>
      </c>
      <c r="AB3103" s="35" t="str">
        <f t="shared" si="832"/>
        <v>0.2-0.3</v>
      </c>
      <c r="AC3103" s="36" t="str">
        <f t="shared" si="826"/>
        <v>16-17</v>
      </c>
      <c r="AD3103" s="36" t="str">
        <f t="shared" si="827"/>
        <v>Mar</v>
      </c>
      <c r="AE3103" s="35" t="str">
        <f t="shared" si="828"/>
        <v>285-295</v>
      </c>
      <c r="AF3103" s="36" t="str">
        <f t="shared" si="829"/>
        <v>LWS-HTI</v>
      </c>
    </row>
    <row r="3104" spans="5:32" x14ac:dyDescent="0.3">
      <c r="E3104" s="12">
        <v>40999.708333333336</v>
      </c>
      <c r="F3104" s="16">
        <v>5.95</v>
      </c>
      <c r="G3104" s="16">
        <v>337.99000549316366</v>
      </c>
      <c r="H3104" s="29">
        <v>1.1960610466050583</v>
      </c>
      <c r="I3104" s="26">
        <v>294.60000000000002</v>
      </c>
      <c r="J3104" s="30">
        <v>8.7394957983193272E-2</v>
      </c>
      <c r="K3104" s="31">
        <v>0.20761170861762182</v>
      </c>
      <c r="L3104" s="108">
        <f ca="1">REWS!R3104</f>
        <v>5.9230189275860976</v>
      </c>
      <c r="M3104" s="22">
        <f t="shared" si="816"/>
        <v>5.9027725862645504</v>
      </c>
      <c r="N3104" s="22">
        <f t="shared" ca="1" si="817"/>
        <v>5.8760056728876089</v>
      </c>
      <c r="O3104" s="22">
        <f t="shared" si="818"/>
        <v>0.27034250737624488</v>
      </c>
      <c r="P3104" s="81">
        <f t="shared" ca="1" si="819"/>
        <v>6</v>
      </c>
      <c r="Q3104" s="22">
        <f t="shared" ca="1" si="820"/>
        <v>0.84511367142371774</v>
      </c>
      <c r="R3104" s="3">
        <f ca="1">IF(N3104&gt;'Power Curve'!$C$37,0,INDEX(Ci,$P3104,1)*POWER(1-Q3104,3)+INDEX(Ci,$P3104,2)*3*Q3104*POWER(1-Q3104,2)+INDEX(Ci,$P3104,3)*3*POWER(Q3104,2)*(1-Q3104)+INDEX(Ci,$P3104,4)*POWER(Q3104,3))</f>
        <v>341.1077284660372</v>
      </c>
      <c r="S3104" s="3">
        <f t="shared" si="821"/>
        <v>337.99000549316366</v>
      </c>
      <c r="T3104" s="3">
        <f t="shared" ca="1" si="822"/>
        <v>3.1177229728735369</v>
      </c>
      <c r="U3104" s="3">
        <f t="shared" ca="1" si="830"/>
        <v>3.1177229728735369</v>
      </c>
      <c r="W3104" s="34">
        <f t="shared" si="823"/>
        <v>6</v>
      </c>
      <c r="X3104" s="73" t="b">
        <f>COUNTIF('Power Curve'!$D$2:$D$31,W3104)&gt;0</f>
        <v>1</v>
      </c>
      <c r="Y3104" s="73" t="b">
        <f t="shared" si="824"/>
        <v>0</v>
      </c>
      <c r="Z3104" s="73" t="b">
        <f t="shared" si="831"/>
        <v>1</v>
      </c>
      <c r="AA3104" s="34" t="str">
        <f t="shared" si="825"/>
        <v>Outer</v>
      </c>
      <c r="AB3104" s="35" t="str">
        <f t="shared" si="832"/>
        <v>0.2-0.3</v>
      </c>
      <c r="AC3104" s="36" t="str">
        <f t="shared" si="826"/>
        <v>17-18</v>
      </c>
      <c r="AD3104" s="36" t="str">
        <f t="shared" si="827"/>
        <v>Mar</v>
      </c>
      <c r="AE3104" s="35" t="str">
        <f t="shared" si="828"/>
        <v>285-295</v>
      </c>
      <c r="AF3104" s="36" t="str">
        <f t="shared" si="829"/>
        <v>LWS-LTI</v>
      </c>
    </row>
    <row r="3105" spans="5:32" x14ac:dyDescent="0.3">
      <c r="E3105" s="12">
        <v>40999.715277777781</v>
      </c>
      <c r="F3105" s="16">
        <v>5.85</v>
      </c>
      <c r="G3105" s="16">
        <v>307.65001296997121</v>
      </c>
      <c r="H3105" s="29">
        <v>1.1965044433642822</v>
      </c>
      <c r="I3105" s="26">
        <v>297.3</v>
      </c>
      <c r="J3105" s="30">
        <v>0.13333333333333336</v>
      </c>
      <c r="K3105" s="31">
        <v>0.3293642448934212</v>
      </c>
      <c r="L3105" s="108">
        <f ca="1">REWS!R3105</f>
        <v>5.8467603362977814</v>
      </c>
      <c r="M3105" s="22">
        <f t="shared" si="816"/>
        <v>5.8042833904359901</v>
      </c>
      <c r="N3105" s="22">
        <f t="shared" ca="1" si="817"/>
        <v>5.801069044074044</v>
      </c>
      <c r="O3105" s="22">
        <f t="shared" si="818"/>
        <v>0.2551206846731669</v>
      </c>
      <c r="P3105" s="81">
        <f t="shared" ca="1" si="819"/>
        <v>6</v>
      </c>
      <c r="Q3105" s="22">
        <f t="shared" ca="1" si="820"/>
        <v>0.77042300314870682</v>
      </c>
      <c r="R3105" s="3">
        <f ca="1">IF(N3105&gt;'Power Curve'!$C$37,0,INDEX(Ci,$P3105,1)*POWER(1-Q3105,3)+INDEX(Ci,$P3105,2)*3*Q3105*POWER(1-Q3105,2)+INDEX(Ci,$P3105,3)*3*POWER(Q3105,2)*(1-Q3105)+INDEX(Ci,$P3105,4)*POWER(Q3105,3))</f>
        <v>328.49040550139142</v>
      </c>
      <c r="S3105" s="3">
        <f t="shared" si="821"/>
        <v>307.65001296997121</v>
      </c>
      <c r="T3105" s="3">
        <f t="shared" ca="1" si="822"/>
        <v>20.840392531420207</v>
      </c>
      <c r="U3105" s="3">
        <f t="shared" ca="1" si="830"/>
        <v>20.840392531420207</v>
      </c>
      <c r="W3105" s="34">
        <f t="shared" si="823"/>
        <v>6</v>
      </c>
      <c r="X3105" s="73" t="b">
        <f>COUNTIF('Power Curve'!$D$2:$D$31,W3105)&gt;0</f>
        <v>1</v>
      </c>
      <c r="Y3105" s="73" t="b">
        <f t="shared" si="824"/>
        <v>0</v>
      </c>
      <c r="Z3105" s="73" t="b">
        <f t="shared" si="831"/>
        <v>1</v>
      </c>
      <c r="AA3105" s="34" t="str">
        <f t="shared" si="825"/>
        <v>Outer</v>
      </c>
      <c r="AB3105" s="35" t="str">
        <f t="shared" si="832"/>
        <v>0.2-0.3</v>
      </c>
      <c r="AC3105" s="36" t="str">
        <f t="shared" si="826"/>
        <v>17-18</v>
      </c>
      <c r="AD3105" s="36" t="str">
        <f t="shared" si="827"/>
        <v>Mar</v>
      </c>
      <c r="AE3105" s="35" t="str">
        <f t="shared" si="828"/>
        <v>295-305</v>
      </c>
      <c r="AF3105" s="36" t="str">
        <f t="shared" si="829"/>
        <v>Inner-TI</v>
      </c>
    </row>
    <row r="3106" spans="5:32" x14ac:dyDescent="0.3">
      <c r="E3106" s="12">
        <v>40999.722222222219</v>
      </c>
      <c r="F3106" s="16">
        <v>6.26</v>
      </c>
      <c r="G3106" s="16">
        <v>349.97000503540085</v>
      </c>
      <c r="H3106" s="29">
        <v>1.1964033486343069</v>
      </c>
      <c r="I3106" s="26">
        <v>296.8</v>
      </c>
      <c r="J3106" s="30">
        <v>0.12619808306709265</v>
      </c>
      <c r="K3106" s="31">
        <v>0.31496812650356665</v>
      </c>
      <c r="L3106" s="108">
        <f ca="1">REWS!R3106</f>
        <v>6.1978939948597311</v>
      </c>
      <c r="M3106" s="22">
        <f t="shared" si="816"/>
        <v>6.2109043871587932</v>
      </c>
      <c r="N3106" s="22">
        <f t="shared" ca="1" si="817"/>
        <v>6.1492854638689209</v>
      </c>
      <c r="O3106" s="22">
        <f t="shared" si="818"/>
        <v>0.31796527049187351</v>
      </c>
      <c r="P3106" s="81">
        <f t="shared" ca="1" si="819"/>
        <v>7</v>
      </c>
      <c r="Q3106" s="22">
        <f t="shared" ca="1" si="820"/>
        <v>0.119833941316216</v>
      </c>
      <c r="R3106" s="3">
        <f ca="1">IF(N3106&gt;'Power Curve'!$C$37,0,INDEX(Ci,$P3106,1)*POWER(1-Q3106,3)+INDEX(Ci,$P3106,2)*3*Q3106*POWER(1-Q3106,2)+INDEX(Ci,$P3106,3)*3*POWER(Q3106,2)*(1-Q3106)+INDEX(Ci,$P3106,4)*POWER(Q3106,3))</f>
        <v>392.22604424250784</v>
      </c>
      <c r="S3106" s="3">
        <f t="shared" si="821"/>
        <v>349.97000503540085</v>
      </c>
      <c r="T3106" s="3">
        <f t="shared" ca="1" si="822"/>
        <v>42.256039207106994</v>
      </c>
      <c r="U3106" s="3">
        <f t="shared" ca="1" si="830"/>
        <v>42.256039207106994</v>
      </c>
      <c r="W3106" s="34">
        <f t="shared" si="823"/>
        <v>6</v>
      </c>
      <c r="X3106" s="73" t="b">
        <f>COUNTIF('Power Curve'!$D$2:$D$31,W3106)&gt;0</f>
        <v>1</v>
      </c>
      <c r="Y3106" s="73" t="b">
        <f t="shared" si="824"/>
        <v>0</v>
      </c>
      <c r="Z3106" s="73" t="b">
        <f t="shared" si="831"/>
        <v>1</v>
      </c>
      <c r="AA3106" s="34" t="str">
        <f t="shared" si="825"/>
        <v>Outer</v>
      </c>
      <c r="AB3106" s="35" t="str">
        <f t="shared" si="832"/>
        <v>0.3-0.4</v>
      </c>
      <c r="AC3106" s="36" t="str">
        <f t="shared" si="826"/>
        <v>17-18</v>
      </c>
      <c r="AD3106" s="36" t="str">
        <f t="shared" si="827"/>
        <v>Mar</v>
      </c>
      <c r="AE3106" s="35" t="str">
        <f t="shared" si="828"/>
        <v>295-305</v>
      </c>
      <c r="AF3106" s="36" t="str">
        <f t="shared" si="829"/>
        <v>Inner-TI</v>
      </c>
    </row>
    <row r="3107" spans="5:32" x14ac:dyDescent="0.3">
      <c r="E3107" s="12">
        <v>40999.729166666664</v>
      </c>
      <c r="F3107" s="16">
        <v>6.37</v>
      </c>
      <c r="G3107" s="16">
        <v>422.82001113891585</v>
      </c>
      <c r="H3107" s="29">
        <v>1.1965808168843546</v>
      </c>
      <c r="I3107" s="26">
        <v>294.5</v>
      </c>
      <c r="J3107" s="30">
        <v>7.5353218210361061E-2</v>
      </c>
      <c r="K3107" s="31">
        <v>0.25056278773196305</v>
      </c>
      <c r="L3107" s="108">
        <f ca="1">REWS!R3107</f>
        <v>6.3535421729242954</v>
      </c>
      <c r="M3107" s="22">
        <f t="shared" si="816"/>
        <v>6.3203541632840672</v>
      </c>
      <c r="N3107" s="22">
        <f t="shared" ca="1" si="817"/>
        <v>6.3040246034918317</v>
      </c>
      <c r="O3107" s="22">
        <f t="shared" si="818"/>
        <v>0.33488108621211288</v>
      </c>
      <c r="P3107" s="81">
        <f t="shared" ca="1" si="819"/>
        <v>7</v>
      </c>
      <c r="Q3107" s="22">
        <f t="shared" ca="1" si="820"/>
        <v>0.27713343317939343</v>
      </c>
      <c r="R3107" s="3">
        <f ca="1">IF(N3107&gt;'Power Curve'!$C$37,0,INDEX(Ci,$P3107,1)*POWER(1-Q3107,3)+INDEX(Ci,$P3107,2)*3*Q3107*POWER(1-Q3107,2)+INDEX(Ci,$P3107,3)*3*POWER(Q3107,2)*(1-Q3107)+INDEX(Ci,$P3107,4)*POWER(Q3107,3))</f>
        <v>425.31915064279599</v>
      </c>
      <c r="S3107" s="3">
        <f t="shared" si="821"/>
        <v>422.82001113891585</v>
      </c>
      <c r="T3107" s="3">
        <f t="shared" ca="1" si="822"/>
        <v>2.4991395038801443</v>
      </c>
      <c r="U3107" s="3">
        <f t="shared" ca="1" si="830"/>
        <v>2.4991395038801443</v>
      </c>
      <c r="W3107" s="34">
        <f t="shared" si="823"/>
        <v>6</v>
      </c>
      <c r="X3107" s="73" t="b">
        <f>COUNTIF('Power Curve'!$D$2:$D$31,W3107)&gt;0</f>
        <v>1</v>
      </c>
      <c r="Y3107" s="73" t="b">
        <f t="shared" si="824"/>
        <v>0</v>
      </c>
      <c r="Z3107" s="73" t="b">
        <f t="shared" si="831"/>
        <v>1</v>
      </c>
      <c r="AA3107" s="34" t="str">
        <f t="shared" si="825"/>
        <v>Outer</v>
      </c>
      <c r="AB3107" s="35" t="str">
        <f t="shared" si="832"/>
        <v>0.3-0.4</v>
      </c>
      <c r="AC3107" s="36" t="str">
        <f t="shared" si="826"/>
        <v>17-18</v>
      </c>
      <c r="AD3107" s="36" t="str">
        <f t="shared" si="827"/>
        <v>Mar</v>
      </c>
      <c r="AE3107" s="35" t="str">
        <f t="shared" si="828"/>
        <v>285-295</v>
      </c>
      <c r="AF3107" s="36" t="str">
        <f t="shared" si="829"/>
        <v>LWS-LTI</v>
      </c>
    </row>
    <row r="3108" spans="5:32" x14ac:dyDescent="0.3">
      <c r="E3108" s="12">
        <v>40999.736111111109</v>
      </c>
      <c r="F3108" s="16">
        <v>6.19</v>
      </c>
      <c r="G3108" s="16">
        <v>374.62001037597679</v>
      </c>
      <c r="H3108" s="29">
        <v>1.1969803130107255</v>
      </c>
      <c r="I3108" s="26">
        <v>299.39999999999998</v>
      </c>
      <c r="J3108" s="30">
        <v>0.11470113085621969</v>
      </c>
      <c r="K3108" s="31">
        <v>0.17265134084085432</v>
      </c>
      <c r="L3108" s="108">
        <f ca="1">REWS!R3108</f>
        <v>6.2252835803881696</v>
      </c>
      <c r="M3108" s="22">
        <f t="shared" si="816"/>
        <v>6.1424404576619454</v>
      </c>
      <c r="N3108" s="22">
        <f t="shared" ca="1" si="817"/>
        <v>6.1774529441994988</v>
      </c>
      <c r="O3108" s="22">
        <f t="shared" si="818"/>
        <v>0.30738394948920122</v>
      </c>
      <c r="P3108" s="81">
        <f t="shared" ca="1" si="819"/>
        <v>7</v>
      </c>
      <c r="Q3108" s="22">
        <f t="shared" ca="1" si="820"/>
        <v>0.14846748777293883</v>
      </c>
      <c r="R3108" s="3">
        <f ca="1">IF(N3108&gt;'Power Curve'!$C$37,0,INDEX(Ci,$P3108,1)*POWER(1-Q3108,3)+INDEX(Ci,$P3108,2)*3*Q3108*POWER(1-Q3108,2)+INDEX(Ci,$P3108,3)*3*POWER(Q3108,2)*(1-Q3108)+INDEX(Ci,$P3108,4)*POWER(Q3108,3))</f>
        <v>398.03926085617337</v>
      </c>
      <c r="S3108" s="3">
        <f t="shared" si="821"/>
        <v>374.62001037597679</v>
      </c>
      <c r="T3108" s="3">
        <f t="shared" ca="1" si="822"/>
        <v>23.419250480196581</v>
      </c>
      <c r="U3108" s="3">
        <f t="shared" ca="1" si="830"/>
        <v>23.419250480196581</v>
      </c>
      <c r="W3108" s="34">
        <f t="shared" si="823"/>
        <v>6</v>
      </c>
      <c r="X3108" s="73" t="b">
        <f>COUNTIF('Power Curve'!$D$2:$D$31,W3108)&gt;0</f>
        <v>1</v>
      </c>
      <c r="Y3108" s="73" t="b">
        <f t="shared" si="824"/>
        <v>0</v>
      </c>
      <c r="Z3108" s="73" t="b">
        <f t="shared" si="831"/>
        <v>1</v>
      </c>
      <c r="AA3108" s="34" t="str">
        <f t="shared" si="825"/>
        <v>Inner</v>
      </c>
      <c r="AB3108" s="35" t="str">
        <f t="shared" si="832"/>
        <v>0.3-0.4</v>
      </c>
      <c r="AC3108" s="36" t="str">
        <f t="shared" si="826"/>
        <v>17-18</v>
      </c>
      <c r="AD3108" s="36" t="str">
        <f t="shared" si="827"/>
        <v>Mar</v>
      </c>
      <c r="AE3108" s="35" t="str">
        <f t="shared" si="828"/>
        <v>295-305</v>
      </c>
      <c r="AF3108" s="36" t="str">
        <f t="shared" si="829"/>
        <v>Inner-TI</v>
      </c>
    </row>
    <row r="3109" spans="5:32" x14ac:dyDescent="0.3">
      <c r="E3109" s="12">
        <v>40999.743055555555</v>
      </c>
      <c r="F3109" s="16">
        <v>6.21</v>
      </c>
      <c r="G3109" s="16">
        <v>433.059993743897</v>
      </c>
      <c r="H3109" s="29">
        <v>1.1975133907096882</v>
      </c>
      <c r="I3109" s="26">
        <v>301.5</v>
      </c>
      <c r="J3109" s="30">
        <v>0.14975845410628019</v>
      </c>
      <c r="K3109" s="31">
        <v>0.2166949307007375</v>
      </c>
      <c r="L3109" s="108">
        <f ca="1">REWS!R3109</f>
        <v>6.3233567101552843</v>
      </c>
      <c r="M3109" s="22">
        <f t="shared" si="816"/>
        <v>6.1632014519598508</v>
      </c>
      <c r="N3109" s="22">
        <f t="shared" ca="1" si="817"/>
        <v>6.2757039061657185</v>
      </c>
      <c r="O3109" s="22">
        <f t="shared" si="818"/>
        <v>0.31059262808266264</v>
      </c>
      <c r="P3109" s="81">
        <f t="shared" ca="1" si="819"/>
        <v>7</v>
      </c>
      <c r="Q3109" s="22">
        <f t="shared" ca="1" si="820"/>
        <v>0.24834413456066914</v>
      </c>
      <c r="R3109" s="3">
        <f ca="1">IF(N3109&gt;'Power Curve'!$C$37,0,INDEX(Ci,$P3109,1)*POWER(1-Q3109,3)+INDEX(Ci,$P3109,2)*3*Q3109*POWER(1-Q3109,2)+INDEX(Ci,$P3109,3)*3*POWER(Q3109,2)*(1-Q3109)+INDEX(Ci,$P3109,4)*POWER(Q3109,3))</f>
        <v>419.05989102571453</v>
      </c>
      <c r="S3109" s="3">
        <f t="shared" si="821"/>
        <v>433.059993743897</v>
      </c>
      <c r="T3109" s="3">
        <f t="shared" ca="1" si="822"/>
        <v>-14.000102718182461</v>
      </c>
      <c r="U3109" s="3">
        <f t="shared" ca="1" si="830"/>
        <v>14.000102718182461</v>
      </c>
      <c r="W3109" s="34">
        <f t="shared" si="823"/>
        <v>6</v>
      </c>
      <c r="X3109" s="73" t="b">
        <f>COUNTIF('Power Curve'!$D$2:$D$31,W3109)&gt;0</f>
        <v>1</v>
      </c>
      <c r="Y3109" s="73" t="b">
        <f t="shared" si="824"/>
        <v>0</v>
      </c>
      <c r="Z3109" s="73" t="b">
        <f t="shared" si="831"/>
        <v>1</v>
      </c>
      <c r="AA3109" s="34" t="str">
        <f t="shared" si="825"/>
        <v>Outer</v>
      </c>
      <c r="AB3109" s="35" t="str">
        <f t="shared" si="832"/>
        <v>0.3-0.4</v>
      </c>
      <c r="AC3109" s="36" t="str">
        <f t="shared" si="826"/>
        <v>17-18</v>
      </c>
      <c r="AD3109" s="36" t="str">
        <f t="shared" si="827"/>
        <v>Mar</v>
      </c>
      <c r="AE3109" s="35" t="str">
        <f t="shared" si="828"/>
        <v>295-305</v>
      </c>
      <c r="AF3109" s="36" t="str">
        <f t="shared" si="829"/>
        <v>LWS-HTI</v>
      </c>
    </row>
    <row r="3110" spans="5:32" x14ac:dyDescent="0.3">
      <c r="E3110" s="12">
        <v>40999.75</v>
      </c>
      <c r="F3110" s="16">
        <v>6.56</v>
      </c>
      <c r="G3110" s="16">
        <v>451.54999923706049</v>
      </c>
      <c r="H3110" s="29">
        <v>1.196968062226313</v>
      </c>
      <c r="I3110" s="26">
        <v>302.3</v>
      </c>
      <c r="J3110" s="30">
        <v>0.10823170731707317</v>
      </c>
      <c r="K3110" s="31">
        <v>0.31069221758471122</v>
      </c>
      <c r="L3110" s="108">
        <f ca="1">REWS!R3110</f>
        <v>6.5642561108636555</v>
      </c>
      <c r="M3110" s="22">
        <f t="shared" si="816"/>
        <v>6.5095754336297755</v>
      </c>
      <c r="N3110" s="22">
        <f t="shared" ca="1" si="817"/>
        <v>6.5137988291664923</v>
      </c>
      <c r="O3110" s="22">
        <f t="shared" si="818"/>
        <v>0.36412584351389116</v>
      </c>
      <c r="P3110" s="81">
        <f t="shared" ca="1" si="819"/>
        <v>7</v>
      </c>
      <c r="Q3110" s="22">
        <f t="shared" ca="1" si="820"/>
        <v>0.49037863529844433</v>
      </c>
      <c r="R3110" s="3">
        <f ca="1">IF(N3110&gt;'Power Curve'!$C$37,0,INDEX(Ci,$P3110,1)*POWER(1-Q3110,3)+INDEX(Ci,$P3110,2)*3*Q3110*POWER(1-Q3110,2)+INDEX(Ci,$P3110,3)*3*POWER(Q3110,2)*(1-Q3110)+INDEX(Ci,$P3110,4)*POWER(Q3110,3))</f>
        <v>474.0311247379824</v>
      </c>
      <c r="S3110" s="3">
        <f t="shared" si="821"/>
        <v>451.54999923706049</v>
      </c>
      <c r="T3110" s="3">
        <f t="shared" ca="1" si="822"/>
        <v>22.481125500921905</v>
      </c>
      <c r="U3110" s="3">
        <f t="shared" ca="1" si="830"/>
        <v>22.481125500921905</v>
      </c>
      <c r="W3110" s="34">
        <f t="shared" si="823"/>
        <v>7</v>
      </c>
      <c r="X3110" s="73" t="b">
        <f>COUNTIF('Power Curve'!$D$2:$D$31,W3110)&gt;0</f>
        <v>1</v>
      </c>
      <c r="Y3110" s="73" t="b">
        <f t="shared" si="824"/>
        <v>0</v>
      </c>
      <c r="Z3110" s="73" t="b">
        <f t="shared" si="831"/>
        <v>1</v>
      </c>
      <c r="AA3110" s="34" t="str">
        <f t="shared" si="825"/>
        <v>Outer</v>
      </c>
      <c r="AB3110" s="35" t="str">
        <f t="shared" si="832"/>
        <v>0.3-0.4</v>
      </c>
      <c r="AC3110" s="36" t="str">
        <f t="shared" si="826"/>
        <v>18-19</v>
      </c>
      <c r="AD3110" s="36" t="str">
        <f t="shared" si="827"/>
        <v>Mar</v>
      </c>
      <c r="AE3110" s="35" t="str">
        <f t="shared" si="828"/>
        <v>295-305</v>
      </c>
      <c r="AF3110" s="36" t="str">
        <f t="shared" si="829"/>
        <v>Inner-TI</v>
      </c>
    </row>
    <row r="3111" spans="5:32" x14ac:dyDescent="0.3">
      <c r="E3111" s="12">
        <v>40999.756944444445</v>
      </c>
      <c r="F3111" s="16">
        <v>5.27</v>
      </c>
      <c r="G3111" s="16">
        <v>230.61001205444322</v>
      </c>
      <c r="H3111" s="29">
        <v>1.1977356461381721</v>
      </c>
      <c r="I3111" s="26">
        <v>297.3</v>
      </c>
      <c r="J3111" s="30">
        <v>0.14800759013282735</v>
      </c>
      <c r="K3111" s="31">
        <v>0.31905528791844218</v>
      </c>
      <c r="L3111" s="108">
        <f ca="1">REWS!R3111</f>
        <v>5.3369634548535894</v>
      </c>
      <c r="M3111" s="22">
        <f t="shared" si="816"/>
        <v>5.2306088459995363</v>
      </c>
      <c r="N3111" s="22">
        <f t="shared" ca="1" si="817"/>
        <v>5.2970717756609931</v>
      </c>
      <c r="O3111" s="22">
        <f t="shared" si="818"/>
        <v>0.16645743454488762</v>
      </c>
      <c r="P3111" s="81">
        <f t="shared" ca="1" si="819"/>
        <v>6</v>
      </c>
      <c r="Q3111" s="22">
        <f t="shared" ca="1" si="820"/>
        <v>0.26807997834830893</v>
      </c>
      <c r="R3111" s="3">
        <f ca="1">IF(N3111&gt;'Power Curve'!$C$37,0,INDEX(Ci,$P3111,1)*POWER(1-Q3111,3)+INDEX(Ci,$P3111,2)*3*Q3111*POWER(1-Q3111,2)+INDEX(Ci,$P3111,3)*3*POWER(Q3111,2)*(1-Q3111)+INDEX(Ci,$P3111,4)*POWER(Q3111,3))</f>
        <v>251.7612846625012</v>
      </c>
      <c r="S3111" s="3">
        <f t="shared" si="821"/>
        <v>230.61001205444322</v>
      </c>
      <c r="T3111" s="3">
        <f t="shared" ca="1" si="822"/>
        <v>21.15127260805798</v>
      </c>
      <c r="U3111" s="3">
        <f t="shared" ca="1" si="830"/>
        <v>21.15127260805798</v>
      </c>
      <c r="W3111" s="34">
        <f t="shared" si="823"/>
        <v>5</v>
      </c>
      <c r="X3111" s="73" t="b">
        <f>COUNTIF('Power Curve'!$D$2:$D$31,W3111)&gt;0</f>
        <v>1</v>
      </c>
      <c r="Y3111" s="73" t="b">
        <f t="shared" si="824"/>
        <v>0</v>
      </c>
      <c r="Z3111" s="73" t="b">
        <f t="shared" si="831"/>
        <v>1</v>
      </c>
      <c r="AA3111" s="34" t="str">
        <f t="shared" si="825"/>
        <v>Outer</v>
      </c>
      <c r="AB3111" s="35" t="str">
        <f t="shared" si="832"/>
        <v>0.1-0.2</v>
      </c>
      <c r="AC3111" s="36" t="str">
        <f t="shared" si="826"/>
        <v>18-19</v>
      </c>
      <c r="AD3111" s="36" t="str">
        <f t="shared" si="827"/>
        <v>Mar</v>
      </c>
      <c r="AE3111" s="35" t="str">
        <f t="shared" si="828"/>
        <v>295-305</v>
      </c>
      <c r="AF3111" s="36" t="str">
        <f t="shared" si="829"/>
        <v>LWS-HTI</v>
      </c>
    </row>
    <row r="3112" spans="5:32" x14ac:dyDescent="0.3">
      <c r="E3112" s="12">
        <v>40999.763888888891</v>
      </c>
      <c r="F3112" s="16">
        <v>6.13</v>
      </c>
      <c r="G3112" s="16">
        <v>415.18001174926752</v>
      </c>
      <c r="H3112" s="29">
        <v>1.1976791140837151</v>
      </c>
      <c r="I3112" s="26">
        <v>297.3</v>
      </c>
      <c r="J3112" s="30">
        <v>0.17292006525285483</v>
      </c>
      <c r="K3112" s="31">
        <v>0.46033327751889891</v>
      </c>
      <c r="L3112" s="108">
        <f ca="1">REWS!R3112</f>
        <v>6.1527164936853511</v>
      </c>
      <c r="M3112" s="22">
        <f t="shared" si="816"/>
        <v>6.0840849639007901</v>
      </c>
      <c r="N3112" s="22">
        <f t="shared" ca="1" si="817"/>
        <v>6.1066313060971344</v>
      </c>
      <c r="O3112" s="22">
        <f t="shared" si="818"/>
        <v>0.29836491981482866</v>
      </c>
      <c r="P3112" s="81">
        <f t="shared" ca="1" si="819"/>
        <v>7</v>
      </c>
      <c r="Q3112" s="22">
        <f t="shared" ca="1" si="820"/>
        <v>7.6474017254957935E-2</v>
      </c>
      <c r="R3112" s="3">
        <f ca="1">IF(N3112&gt;'Power Curve'!$C$37,0,INDEX(Ci,$P3112,1)*POWER(1-Q3112,3)+INDEX(Ci,$P3112,2)*3*Q3112*POWER(1-Q3112,2)+INDEX(Ci,$P3112,3)*3*POWER(Q3112,2)*(1-Q3112)+INDEX(Ci,$P3112,4)*POWER(Q3112,3))</f>
        <v>383.61724705706149</v>
      </c>
      <c r="S3112" s="3">
        <f t="shared" si="821"/>
        <v>415.18001174926752</v>
      </c>
      <c r="T3112" s="3">
        <f t="shared" ca="1" si="822"/>
        <v>-31.562764692206031</v>
      </c>
      <c r="U3112" s="3">
        <f t="shared" ca="1" si="830"/>
        <v>31.562764692206031</v>
      </c>
      <c r="W3112" s="34">
        <f t="shared" si="823"/>
        <v>6</v>
      </c>
      <c r="X3112" s="73" t="b">
        <f>COUNTIF('Power Curve'!$D$2:$D$31,W3112)&gt;0</f>
        <v>1</v>
      </c>
      <c r="Y3112" s="73" t="b">
        <f t="shared" si="824"/>
        <v>0</v>
      </c>
      <c r="Z3112" s="73" t="b">
        <f t="shared" si="831"/>
        <v>1</v>
      </c>
      <c r="AA3112" s="34" t="str">
        <f t="shared" si="825"/>
        <v>Outer</v>
      </c>
      <c r="AB3112" s="35" t="str">
        <f t="shared" si="832"/>
        <v>0.2-0.3</v>
      </c>
      <c r="AC3112" s="36" t="str">
        <f t="shared" si="826"/>
        <v>18-19</v>
      </c>
      <c r="AD3112" s="36" t="str">
        <f t="shared" si="827"/>
        <v>Mar</v>
      </c>
      <c r="AE3112" s="35" t="str">
        <f t="shared" si="828"/>
        <v>295-305</v>
      </c>
      <c r="AF3112" s="36" t="str">
        <f t="shared" si="829"/>
        <v>LWS-HTI</v>
      </c>
    </row>
    <row r="3113" spans="5:32" x14ac:dyDescent="0.3">
      <c r="E3113" s="12">
        <v>40999.770833333336</v>
      </c>
      <c r="F3113" s="16">
        <v>7.17</v>
      </c>
      <c r="G3113" s="16">
        <v>633.70001506805465</v>
      </c>
      <c r="H3113" s="29">
        <v>1.1967781286300858</v>
      </c>
      <c r="I3113" s="26">
        <v>299.60000000000002</v>
      </c>
      <c r="J3113" s="30">
        <v>6.9735006973500699E-2</v>
      </c>
      <c r="K3113" s="31">
        <v>0.38065684562927549</v>
      </c>
      <c r="L3113" s="108">
        <f ca="1">REWS!R3113</f>
        <v>7.1421651414115628</v>
      </c>
      <c r="M3113" s="22">
        <f t="shared" si="816"/>
        <v>7.1145102164852165</v>
      </c>
      <c r="N3113" s="22">
        <f t="shared" ca="1" si="817"/>
        <v>7.0868907763454878</v>
      </c>
      <c r="O3113" s="22">
        <f t="shared" si="818"/>
        <v>0.45762046425969544</v>
      </c>
      <c r="P3113" s="81">
        <f t="shared" ca="1" si="819"/>
        <v>8</v>
      </c>
      <c r="Q3113" s="22">
        <f t="shared" ca="1" si="820"/>
        <v>7.2230776806046393E-2</v>
      </c>
      <c r="R3113" s="3">
        <f ca="1">IF(N3113&gt;'Power Curve'!$C$37,0,INDEX(Ci,$P3113,1)*POWER(1-Q3113,3)+INDEX(Ci,$P3113,2)*3*Q3113*POWER(1-Q3113,2)+INDEX(Ci,$P3113,3)*3*POWER(Q3113,2)*(1-Q3113)+INDEX(Ci,$P3113,4)*POWER(Q3113,3))</f>
        <v>618.90758739947955</v>
      </c>
      <c r="S3113" s="3">
        <f t="shared" si="821"/>
        <v>633.70001506805465</v>
      </c>
      <c r="T3113" s="3">
        <f t="shared" ca="1" si="822"/>
        <v>-14.792427668575101</v>
      </c>
      <c r="U3113" s="3">
        <f t="shared" ca="1" si="830"/>
        <v>14.792427668575101</v>
      </c>
      <c r="W3113" s="34">
        <f t="shared" si="823"/>
        <v>7</v>
      </c>
      <c r="X3113" s="73" t="b">
        <f>COUNTIF('Power Curve'!$D$2:$D$31,W3113)&gt;0</f>
        <v>1</v>
      </c>
      <c r="Y3113" s="73" t="b">
        <f t="shared" si="824"/>
        <v>0</v>
      </c>
      <c r="Z3113" s="73" t="b">
        <f t="shared" si="831"/>
        <v>1</v>
      </c>
      <c r="AA3113" s="34" t="str">
        <f t="shared" si="825"/>
        <v>Outer</v>
      </c>
      <c r="AB3113" s="35" t="str">
        <f t="shared" si="832"/>
        <v>0.4-0.5</v>
      </c>
      <c r="AC3113" s="36" t="str">
        <f t="shared" si="826"/>
        <v>18-19</v>
      </c>
      <c r="AD3113" s="36" t="str">
        <f t="shared" si="827"/>
        <v>Mar</v>
      </c>
      <c r="AE3113" s="35" t="str">
        <f t="shared" si="828"/>
        <v>295-305</v>
      </c>
      <c r="AF3113" s="36" t="str">
        <f t="shared" si="829"/>
        <v>LWS-LTI</v>
      </c>
    </row>
    <row r="3114" spans="5:32" x14ac:dyDescent="0.3">
      <c r="E3114" s="12">
        <v>40999.777777777781</v>
      </c>
      <c r="F3114" s="16">
        <v>7.15</v>
      </c>
      <c r="G3114" s="16">
        <v>664.84000492095993</v>
      </c>
      <c r="H3114" s="29">
        <v>1.196866959729548</v>
      </c>
      <c r="I3114" s="26">
        <v>301.89999999999998</v>
      </c>
      <c r="J3114" s="30">
        <v>7.8321678321678329E-2</v>
      </c>
      <c r="K3114" s="31">
        <v>0.35555121267834688</v>
      </c>
      <c r="L3114" s="108">
        <f ca="1">REWS!R3114</f>
        <v>7.1568557079045156</v>
      </c>
      <c r="M3114" s="22">
        <f t="shared" si="816"/>
        <v>7.094840529676433</v>
      </c>
      <c r="N3114" s="22">
        <f t="shared" ca="1" si="817"/>
        <v>7.1016433484597306</v>
      </c>
      <c r="O3114" s="22">
        <f t="shared" si="818"/>
        <v>0.45458045075659448</v>
      </c>
      <c r="P3114" s="81">
        <f t="shared" ca="1" si="819"/>
        <v>8</v>
      </c>
      <c r="Q3114" s="22">
        <f t="shared" ca="1" si="820"/>
        <v>8.7078962751662811E-2</v>
      </c>
      <c r="R3114" s="3">
        <f ca="1">IF(N3114&gt;'Power Curve'!$C$37,0,INDEX(Ci,$P3114,1)*POWER(1-Q3114,3)+INDEX(Ci,$P3114,2)*3*Q3114*POWER(1-Q3114,2)+INDEX(Ci,$P3114,3)*3*POWER(Q3114,2)*(1-Q3114)+INDEX(Ci,$P3114,4)*POWER(Q3114,3))</f>
        <v>622.7710433501137</v>
      </c>
      <c r="S3114" s="3">
        <f t="shared" si="821"/>
        <v>664.84000492095993</v>
      </c>
      <c r="T3114" s="3">
        <f t="shared" ca="1" si="822"/>
        <v>-42.068961570846227</v>
      </c>
      <c r="U3114" s="3">
        <f t="shared" ca="1" si="830"/>
        <v>42.068961570846227</v>
      </c>
      <c r="W3114" s="34">
        <f t="shared" si="823"/>
        <v>7</v>
      </c>
      <c r="X3114" s="73" t="b">
        <f>COUNTIF('Power Curve'!$D$2:$D$31,W3114)&gt;0</f>
        <v>1</v>
      </c>
      <c r="Y3114" s="73" t="b">
        <f t="shared" si="824"/>
        <v>0</v>
      </c>
      <c r="Z3114" s="73" t="b">
        <f t="shared" si="831"/>
        <v>1</v>
      </c>
      <c r="AA3114" s="34" t="str">
        <f t="shared" si="825"/>
        <v>Outer</v>
      </c>
      <c r="AB3114" s="35" t="str">
        <f t="shared" si="832"/>
        <v>0.4-0.5</v>
      </c>
      <c r="AC3114" s="36" t="str">
        <f t="shared" si="826"/>
        <v>18-19</v>
      </c>
      <c r="AD3114" s="36" t="str">
        <f t="shared" si="827"/>
        <v>Mar</v>
      </c>
      <c r="AE3114" s="35" t="str">
        <f t="shared" si="828"/>
        <v>295-305</v>
      </c>
      <c r="AF3114" s="36" t="str">
        <f t="shared" si="829"/>
        <v>LWS-LTI</v>
      </c>
    </row>
    <row r="3115" spans="5:32" x14ac:dyDescent="0.3">
      <c r="E3115" s="12">
        <v>40999.784722222219</v>
      </c>
      <c r="F3115" s="16">
        <v>6.56</v>
      </c>
      <c r="G3115" s="16">
        <v>486.57997894287109</v>
      </c>
      <c r="H3115" s="29">
        <v>1.1968546729729135</v>
      </c>
      <c r="I3115" s="26">
        <v>301.5</v>
      </c>
      <c r="J3115" s="30">
        <v>0.10975609756097561</v>
      </c>
      <c r="K3115" s="31">
        <v>0.45338363863570008</v>
      </c>
      <c r="L3115" s="108">
        <f ca="1">REWS!R3115</f>
        <v>6.4900757483767011</v>
      </c>
      <c r="M3115" s="22">
        <f t="shared" si="816"/>
        <v>6.5093698755952092</v>
      </c>
      <c r="N3115" s="22">
        <f t="shared" ca="1" si="817"/>
        <v>6.4399852998192584</v>
      </c>
      <c r="O3115" s="22">
        <f t="shared" si="818"/>
        <v>0.3640940738570162</v>
      </c>
      <c r="P3115" s="81">
        <f t="shared" ca="1" si="819"/>
        <v>7</v>
      </c>
      <c r="Q3115" s="22">
        <f t="shared" ca="1" si="820"/>
        <v>0.41534376895989233</v>
      </c>
      <c r="R3115" s="3">
        <f ca="1">IF(N3115&gt;'Power Curve'!$C$37,0,INDEX(Ci,$P3115,1)*POWER(1-Q3115,3)+INDEX(Ci,$P3115,2)*3*Q3115*POWER(1-Q3115,2)+INDEX(Ci,$P3115,3)*3*POWER(Q3115,2)*(1-Q3115)+INDEX(Ci,$P3115,4)*POWER(Q3115,3))</f>
        <v>456.46187265658153</v>
      </c>
      <c r="S3115" s="3">
        <f t="shared" si="821"/>
        <v>486.57997894287109</v>
      </c>
      <c r="T3115" s="3">
        <f t="shared" ca="1" si="822"/>
        <v>-30.11810628628956</v>
      </c>
      <c r="U3115" s="3">
        <f t="shared" ca="1" si="830"/>
        <v>30.11810628628956</v>
      </c>
      <c r="W3115" s="34">
        <f t="shared" si="823"/>
        <v>7</v>
      </c>
      <c r="X3115" s="73" t="b">
        <f>COUNTIF('Power Curve'!$D$2:$D$31,W3115)&gt;0</f>
        <v>1</v>
      </c>
      <c r="Y3115" s="73" t="b">
        <f t="shared" si="824"/>
        <v>0</v>
      </c>
      <c r="Z3115" s="73" t="b">
        <f t="shared" si="831"/>
        <v>1</v>
      </c>
      <c r="AA3115" s="34" t="str">
        <f t="shared" si="825"/>
        <v>Outer</v>
      </c>
      <c r="AB3115" s="35" t="str">
        <f t="shared" si="832"/>
        <v>0.3-0.4</v>
      </c>
      <c r="AC3115" s="36" t="str">
        <f t="shared" si="826"/>
        <v>18-19</v>
      </c>
      <c r="AD3115" s="36" t="str">
        <f t="shared" si="827"/>
        <v>Mar</v>
      </c>
      <c r="AE3115" s="35" t="str">
        <f t="shared" si="828"/>
        <v>295-305</v>
      </c>
      <c r="AF3115" s="36" t="str">
        <f t="shared" si="829"/>
        <v>Inner-TI</v>
      </c>
    </row>
    <row r="3116" spans="5:32" x14ac:dyDescent="0.3">
      <c r="E3116" s="12">
        <v>40999.791666666664</v>
      </c>
      <c r="F3116" s="16">
        <v>5.79</v>
      </c>
      <c r="G3116" s="16">
        <v>322.26000213623007</v>
      </c>
      <c r="H3116" s="29">
        <v>1.1974325420333063</v>
      </c>
      <c r="I3116" s="26">
        <v>291.7</v>
      </c>
      <c r="J3116" s="30">
        <v>0.11744386873920554</v>
      </c>
      <c r="K3116" s="31">
        <v>0.53371800853992246</v>
      </c>
      <c r="L3116" s="108">
        <f ca="1">REWS!R3116</f>
        <v>5.7026405700455927</v>
      </c>
      <c r="M3116" s="22">
        <f t="shared" si="816"/>
        <v>5.7462372485645172</v>
      </c>
      <c r="N3116" s="22">
        <f t="shared" ca="1" si="817"/>
        <v>5.6595381103231741</v>
      </c>
      <c r="O3116" s="22">
        <f t="shared" si="818"/>
        <v>0.24614946633056523</v>
      </c>
      <c r="P3116" s="81">
        <f t="shared" ca="1" si="819"/>
        <v>6</v>
      </c>
      <c r="Q3116" s="22">
        <f t="shared" ca="1" si="820"/>
        <v>0.6293566089059327</v>
      </c>
      <c r="R3116" s="3">
        <f ca="1">IF(N3116&gt;'Power Curve'!$C$37,0,INDEX(Ci,$P3116,1)*POWER(1-Q3116,3)+INDEX(Ci,$P3116,2)*3*Q3116*POWER(1-Q3116,2)+INDEX(Ci,$P3116,3)*3*POWER(Q3116,2)*(1-Q3116)+INDEX(Ci,$P3116,4)*POWER(Q3116,3))</f>
        <v>305.83860964889925</v>
      </c>
      <c r="S3116" s="3">
        <f t="shared" si="821"/>
        <v>322.26000213623007</v>
      </c>
      <c r="T3116" s="3">
        <f t="shared" ca="1" si="822"/>
        <v>-16.42139248733082</v>
      </c>
      <c r="U3116" s="3">
        <f t="shared" ca="1" si="830"/>
        <v>16.42139248733082</v>
      </c>
      <c r="W3116" s="34">
        <f t="shared" si="823"/>
        <v>6</v>
      </c>
      <c r="X3116" s="73" t="b">
        <f>COUNTIF('Power Curve'!$D$2:$D$31,W3116)&gt;0</f>
        <v>1</v>
      </c>
      <c r="Y3116" s="73" t="b">
        <f t="shared" si="824"/>
        <v>0</v>
      </c>
      <c r="Z3116" s="73" t="b">
        <f t="shared" si="831"/>
        <v>1</v>
      </c>
      <c r="AA3116" s="34" t="str">
        <f t="shared" si="825"/>
        <v>Outer</v>
      </c>
      <c r="AB3116" s="35" t="str">
        <f t="shared" si="832"/>
        <v>0.2-0.3</v>
      </c>
      <c r="AC3116" s="36" t="str">
        <f t="shared" si="826"/>
        <v>19-20</v>
      </c>
      <c r="AD3116" s="36" t="str">
        <f t="shared" si="827"/>
        <v>Mar</v>
      </c>
      <c r="AE3116" s="35" t="str">
        <f t="shared" si="828"/>
        <v>285-295</v>
      </c>
      <c r="AF3116" s="36" t="str">
        <f t="shared" si="829"/>
        <v>Inner-TI</v>
      </c>
    </row>
    <row r="3117" spans="5:32" x14ac:dyDescent="0.3">
      <c r="E3117" s="12">
        <v>40999.798611111109</v>
      </c>
      <c r="F3117" s="16">
        <v>6.65</v>
      </c>
      <c r="G3117" s="16">
        <v>438.02999496460012</v>
      </c>
      <c r="H3117" s="29">
        <v>1.197477016531912</v>
      </c>
      <c r="I3117" s="26">
        <v>290.60000000000002</v>
      </c>
      <c r="J3117" s="30">
        <v>9.7744360902255634E-2</v>
      </c>
      <c r="K3117" s="31">
        <v>0.47980091631653493</v>
      </c>
      <c r="L3117" s="108">
        <f ca="1">REWS!R3117</f>
        <v>6.7169816678924672</v>
      </c>
      <c r="M3117" s="22">
        <f t="shared" si="816"/>
        <v>6.5998187888242814</v>
      </c>
      <c r="N3117" s="22">
        <f t="shared" ca="1" si="817"/>
        <v>6.6662950099165359</v>
      </c>
      <c r="O3117" s="22">
        <f t="shared" si="818"/>
        <v>0.37807324496585137</v>
      </c>
      <c r="P3117" s="81">
        <f t="shared" ca="1" si="819"/>
        <v>7</v>
      </c>
      <c r="Q3117" s="22">
        <f t="shared" ca="1" si="820"/>
        <v>0.64539805573410958</v>
      </c>
      <c r="R3117" s="3">
        <f ca="1">IF(N3117&gt;'Power Curve'!$C$37,0,INDEX(Ci,$P3117,1)*POWER(1-Q3117,3)+INDEX(Ci,$P3117,2)*3*Q3117*POWER(1-Q3117,2)+INDEX(Ci,$P3117,3)*3*POWER(Q3117,2)*(1-Q3117)+INDEX(Ci,$P3117,4)*POWER(Q3117,3))</f>
        <v>511.47681623893669</v>
      </c>
      <c r="S3117" s="3">
        <f t="shared" si="821"/>
        <v>438.02999496460012</v>
      </c>
      <c r="T3117" s="3">
        <f t="shared" ca="1" si="822"/>
        <v>73.446821274336571</v>
      </c>
      <c r="U3117" s="3">
        <f t="shared" ca="1" si="830"/>
        <v>73.446821274336571</v>
      </c>
      <c r="W3117" s="34">
        <f t="shared" si="823"/>
        <v>7</v>
      </c>
      <c r="X3117" s="73" t="b">
        <f>COUNTIF('Power Curve'!$D$2:$D$31,W3117)&gt;0</f>
        <v>1</v>
      </c>
      <c r="Y3117" s="73" t="b">
        <f t="shared" si="824"/>
        <v>0</v>
      </c>
      <c r="Z3117" s="73" t="b">
        <f t="shared" si="831"/>
        <v>1</v>
      </c>
      <c r="AA3117" s="34" t="str">
        <f t="shared" si="825"/>
        <v>Outer</v>
      </c>
      <c r="AB3117" s="35" t="str">
        <f t="shared" si="832"/>
        <v>0.3-0.4</v>
      </c>
      <c r="AC3117" s="36" t="str">
        <f t="shared" si="826"/>
        <v>19-20</v>
      </c>
      <c r="AD3117" s="36" t="str">
        <f t="shared" si="827"/>
        <v>Mar</v>
      </c>
      <c r="AE3117" s="35" t="str">
        <f t="shared" si="828"/>
        <v>285-295</v>
      </c>
      <c r="AF3117" s="36" t="str">
        <f t="shared" si="829"/>
        <v>LWS-LTI</v>
      </c>
    </row>
    <row r="3118" spans="5:32" x14ac:dyDescent="0.3">
      <c r="E3118" s="12">
        <v>40999.805555555555</v>
      </c>
      <c r="F3118" s="16">
        <v>7.79</v>
      </c>
      <c r="G3118" s="16">
        <v>806.17997741699241</v>
      </c>
      <c r="H3118" s="29">
        <v>1.1971090864573923</v>
      </c>
      <c r="I3118" s="26">
        <v>289.10000000000002</v>
      </c>
      <c r="J3118" s="30">
        <v>0.10269576379974327</v>
      </c>
      <c r="K3118" s="31">
        <v>0.39031873740503653</v>
      </c>
      <c r="L3118" s="108">
        <f ca="1">REWS!R3118</f>
        <v>7.7233294803912189</v>
      </c>
      <c r="M3118" s="22">
        <f t="shared" si="816"/>
        <v>7.7304243976448479</v>
      </c>
      <c r="N3118" s="22">
        <f t="shared" ca="1" si="817"/>
        <v>7.6642637543345291</v>
      </c>
      <c r="O3118" s="22">
        <f t="shared" si="818"/>
        <v>0.55281198640637796</v>
      </c>
      <c r="P3118" s="81">
        <f t="shared" ca="1" si="819"/>
        <v>8</v>
      </c>
      <c r="Q3118" s="22">
        <f t="shared" ca="1" si="820"/>
        <v>0.65334580344461524</v>
      </c>
      <c r="R3118" s="3">
        <f ca="1">IF(N3118&gt;'Power Curve'!$C$37,0,INDEX(Ci,$P3118,1)*POWER(1-Q3118,3)+INDEX(Ci,$P3118,2)*3*Q3118*POWER(1-Q3118,2)+INDEX(Ci,$P3118,3)*3*POWER(Q3118,2)*(1-Q3118)+INDEX(Ci,$P3118,4)*POWER(Q3118,3))</f>
        <v>779.0947201971569</v>
      </c>
      <c r="S3118" s="3">
        <f t="shared" si="821"/>
        <v>806.17997741699241</v>
      </c>
      <c r="T3118" s="3">
        <f t="shared" ca="1" si="822"/>
        <v>-27.085257219835512</v>
      </c>
      <c r="U3118" s="3">
        <f t="shared" ca="1" si="830"/>
        <v>27.085257219835512</v>
      </c>
      <c r="W3118" s="34">
        <f t="shared" si="823"/>
        <v>8</v>
      </c>
      <c r="X3118" s="73" t="b">
        <f>COUNTIF('Power Curve'!$D$2:$D$31,W3118)&gt;0</f>
        <v>1</v>
      </c>
      <c r="Y3118" s="73" t="b">
        <f t="shared" si="824"/>
        <v>0</v>
      </c>
      <c r="Z3118" s="73" t="b">
        <f t="shared" si="831"/>
        <v>1</v>
      </c>
      <c r="AA3118" s="34" t="str">
        <f t="shared" si="825"/>
        <v>Outer</v>
      </c>
      <c r="AB3118" s="35" t="str">
        <f t="shared" si="832"/>
        <v>0.5-0.6</v>
      </c>
      <c r="AC3118" s="36" t="str">
        <f t="shared" si="826"/>
        <v>19-20</v>
      </c>
      <c r="AD3118" s="36" t="str">
        <f t="shared" si="827"/>
        <v>Mar</v>
      </c>
      <c r="AE3118" s="35" t="str">
        <f t="shared" si="828"/>
        <v>285-295</v>
      </c>
      <c r="AF3118" s="36" t="str">
        <f t="shared" si="829"/>
        <v>Inner-TI</v>
      </c>
    </row>
    <row r="3119" spans="5:32" x14ac:dyDescent="0.3">
      <c r="E3119" s="12">
        <v>40999.8125</v>
      </c>
      <c r="F3119" s="16">
        <v>8.6300000000000008</v>
      </c>
      <c r="G3119" s="16">
        <v>1019.2200317382813</v>
      </c>
      <c r="H3119" s="29">
        <v>1.196341306640645</v>
      </c>
      <c r="I3119" s="26">
        <v>288.60000000000002</v>
      </c>
      <c r="J3119" s="30">
        <v>6.1413673232908458E-2</v>
      </c>
      <c r="K3119" s="31">
        <v>0.45566249537998721</v>
      </c>
      <c r="L3119" s="108">
        <f ca="1">REWS!R3119</f>
        <v>8.5149971913299289</v>
      </c>
      <c r="M3119" s="22">
        <f t="shared" si="816"/>
        <v>8.5621690623078823</v>
      </c>
      <c r="N3119" s="22">
        <f t="shared" ca="1" si="817"/>
        <v>8.4480701642228979</v>
      </c>
      <c r="O3119" s="22">
        <f t="shared" si="818"/>
        <v>0.68136080552528033</v>
      </c>
      <c r="P3119" s="81">
        <f t="shared" ca="1" si="819"/>
        <v>9</v>
      </c>
      <c r="Q3119" s="22">
        <f t="shared" ca="1" si="820"/>
        <v>0.43918602745393676</v>
      </c>
      <c r="R3119" s="3">
        <f ca="1">IF(N3119&gt;'Power Curve'!$C$37,0,INDEX(Ci,$P3119,1)*POWER(1-Q3119,3)+INDEX(Ci,$P3119,2)*3*Q3119*POWER(1-Q3119,2)+INDEX(Ci,$P3119,3)*3*POWER(Q3119,2)*(1-Q3119)+INDEX(Ci,$P3119,4)*POWER(Q3119,3))</f>
        <v>1016.3998420942161</v>
      </c>
      <c r="S3119" s="3">
        <f t="shared" si="821"/>
        <v>1019.2200317382813</v>
      </c>
      <c r="T3119" s="3">
        <f t="shared" ca="1" si="822"/>
        <v>-2.8201896440651808</v>
      </c>
      <c r="U3119" s="3">
        <f t="shared" ca="1" si="830"/>
        <v>2.8201896440651808</v>
      </c>
      <c r="W3119" s="34">
        <f t="shared" si="823"/>
        <v>9</v>
      </c>
      <c r="X3119" s="73" t="b">
        <f>COUNTIF('Power Curve'!$D$2:$D$31,W3119)&gt;0</f>
        <v>1</v>
      </c>
      <c r="Y3119" s="73" t="b">
        <f t="shared" si="824"/>
        <v>0</v>
      </c>
      <c r="Z3119" s="73" t="b">
        <f t="shared" si="831"/>
        <v>1</v>
      </c>
      <c r="AA3119" s="34" t="str">
        <f t="shared" si="825"/>
        <v>Outer</v>
      </c>
      <c r="AB3119" s="35" t="str">
        <f t="shared" si="832"/>
        <v>0.6-0.7</v>
      </c>
      <c r="AC3119" s="36" t="str">
        <f t="shared" si="826"/>
        <v>19-20</v>
      </c>
      <c r="AD3119" s="36" t="str">
        <f t="shared" si="827"/>
        <v>Mar</v>
      </c>
      <c r="AE3119" s="35" t="str">
        <f t="shared" si="828"/>
        <v>285-295</v>
      </c>
      <c r="AF3119" s="36" t="str">
        <f t="shared" si="829"/>
        <v>HWS-LTI</v>
      </c>
    </row>
    <row r="3120" spans="5:32" x14ac:dyDescent="0.3">
      <c r="E3120" s="12">
        <v>40999.819444444445</v>
      </c>
      <c r="F3120" s="16">
        <v>8.58</v>
      </c>
      <c r="G3120" s="16">
        <v>1102.48999786377</v>
      </c>
      <c r="H3120" s="29">
        <v>1.1961636697327154</v>
      </c>
      <c r="I3120" s="26">
        <v>288.89999999999998</v>
      </c>
      <c r="J3120" s="30">
        <v>6.75990675990676E-2</v>
      </c>
      <c r="K3120" s="31">
        <v>0.3657042875527286</v>
      </c>
      <c r="L3120" s="108">
        <f ca="1">REWS!R3120</f>
        <v>8.484309760836835</v>
      </c>
      <c r="M3120" s="22">
        <f t="shared" si="816"/>
        <v>8.5121407115406758</v>
      </c>
      <c r="N3120" s="22">
        <f t="shared" ca="1" si="817"/>
        <v>8.4172072872425598</v>
      </c>
      <c r="O3120" s="22">
        <f t="shared" si="818"/>
        <v>0.67362876264383176</v>
      </c>
      <c r="P3120" s="81">
        <f t="shared" ca="1" si="819"/>
        <v>9</v>
      </c>
      <c r="Q3120" s="22">
        <f t="shared" ca="1" si="820"/>
        <v>0.40833708918541395</v>
      </c>
      <c r="R3120" s="3">
        <f ca="1">IF(N3120&gt;'Power Curve'!$C$37,0,INDEX(Ci,$P3120,1)*POWER(1-Q3120,3)+INDEX(Ci,$P3120,2)*3*Q3120*POWER(1-Q3120,2)+INDEX(Ci,$P3120,3)*3*POWER(Q3120,2)*(1-Q3120)+INDEX(Ci,$P3120,4)*POWER(Q3120,3))</f>
        <v>1006.6223733256245</v>
      </c>
      <c r="S3120" s="3">
        <f t="shared" si="821"/>
        <v>1102.48999786377</v>
      </c>
      <c r="T3120" s="3">
        <f t="shared" ca="1" si="822"/>
        <v>-95.867624538145492</v>
      </c>
      <c r="U3120" s="3">
        <f t="shared" ca="1" si="830"/>
        <v>95.867624538145492</v>
      </c>
      <c r="W3120" s="34">
        <f t="shared" si="823"/>
        <v>9</v>
      </c>
      <c r="X3120" s="73" t="b">
        <f>COUNTIF('Power Curve'!$D$2:$D$31,W3120)&gt;0</f>
        <v>1</v>
      </c>
      <c r="Y3120" s="73" t="b">
        <f t="shared" si="824"/>
        <v>0</v>
      </c>
      <c r="Z3120" s="73" t="b">
        <f t="shared" si="831"/>
        <v>1</v>
      </c>
      <c r="AA3120" s="34" t="str">
        <f t="shared" si="825"/>
        <v>Outer</v>
      </c>
      <c r="AB3120" s="35" t="str">
        <f t="shared" si="832"/>
        <v>0.6-0.7</v>
      </c>
      <c r="AC3120" s="36" t="str">
        <f t="shared" si="826"/>
        <v>19-20</v>
      </c>
      <c r="AD3120" s="36" t="str">
        <f t="shared" si="827"/>
        <v>Mar</v>
      </c>
      <c r="AE3120" s="35" t="str">
        <f t="shared" si="828"/>
        <v>285-295</v>
      </c>
      <c r="AF3120" s="36" t="str">
        <f t="shared" si="829"/>
        <v>HWS-LTI</v>
      </c>
    </row>
    <row r="3121" spans="5:32" x14ac:dyDescent="0.3">
      <c r="E3121" s="12">
        <v>40999.826388888891</v>
      </c>
      <c r="F3121" s="16">
        <v>7.92</v>
      </c>
      <c r="G3121" s="16">
        <v>811.15996932983398</v>
      </c>
      <c r="H3121" s="29">
        <v>1.1964745689492795</v>
      </c>
      <c r="I3121" s="26">
        <v>286.39999999999998</v>
      </c>
      <c r="J3121" s="30">
        <v>9.2171717171717168E-2</v>
      </c>
      <c r="K3121" s="31">
        <v>0.29461810378212311</v>
      </c>
      <c r="L3121" s="108">
        <f ca="1">REWS!R3121</f>
        <v>7.8725317688647838</v>
      </c>
      <c r="M3121" s="22">
        <f t="shared" si="816"/>
        <v>7.8580413428259641</v>
      </c>
      <c r="N3121" s="22">
        <f t="shared" ca="1" si="817"/>
        <v>7.8109444586427133</v>
      </c>
      <c r="O3121" s="22">
        <f t="shared" si="818"/>
        <v>0.57253559666751552</v>
      </c>
      <c r="P3121" s="81">
        <f t="shared" ca="1" si="819"/>
        <v>8</v>
      </c>
      <c r="Q3121" s="22">
        <f t="shared" ca="1" si="820"/>
        <v>0.8009771693743043</v>
      </c>
      <c r="R3121" s="3">
        <f ca="1">IF(N3121&gt;'Power Curve'!$C$37,0,INDEX(Ci,$P3121,1)*POWER(1-Q3121,3)+INDEX(Ci,$P3121,2)*3*Q3121*POWER(1-Q3121,2)+INDEX(Ci,$P3121,3)*3*POWER(Q3121,2)*(1-Q3121)+INDEX(Ci,$P3121,4)*POWER(Q3121,3))</f>
        <v>822.02382113302201</v>
      </c>
      <c r="S3121" s="3">
        <f t="shared" si="821"/>
        <v>811.15996932983398</v>
      </c>
      <c r="T3121" s="3">
        <f t="shared" ca="1" si="822"/>
        <v>10.863851803188027</v>
      </c>
      <c r="U3121" s="3">
        <f t="shared" ca="1" si="830"/>
        <v>10.863851803188027</v>
      </c>
      <c r="W3121" s="34">
        <f t="shared" si="823"/>
        <v>8</v>
      </c>
      <c r="X3121" s="73" t="b">
        <f>COUNTIF('Power Curve'!$D$2:$D$31,W3121)&gt;0</f>
        <v>1</v>
      </c>
      <c r="Y3121" s="73" t="b">
        <f t="shared" si="824"/>
        <v>0</v>
      </c>
      <c r="Z3121" s="73" t="b">
        <f t="shared" si="831"/>
        <v>1</v>
      </c>
      <c r="AA3121" s="34" t="str">
        <f t="shared" si="825"/>
        <v>Outer</v>
      </c>
      <c r="AB3121" s="35" t="str">
        <f t="shared" si="832"/>
        <v>0.5-0.6</v>
      </c>
      <c r="AC3121" s="36" t="str">
        <f t="shared" si="826"/>
        <v>19-20</v>
      </c>
      <c r="AD3121" s="36" t="str">
        <f t="shared" si="827"/>
        <v>Mar</v>
      </c>
      <c r="AE3121" s="35" t="str">
        <f t="shared" si="828"/>
        <v>285-295</v>
      </c>
      <c r="AF3121" s="36" t="str">
        <f t="shared" si="829"/>
        <v>HWS-LTI</v>
      </c>
    </row>
    <row r="3122" spans="5:32" x14ac:dyDescent="0.3">
      <c r="E3122" s="12">
        <v>40999.833333333336</v>
      </c>
      <c r="F3122" s="16">
        <v>6.98</v>
      </c>
      <c r="G3122" s="16">
        <v>604.0100169181826</v>
      </c>
      <c r="H3122" s="29">
        <v>1.1966967398434833</v>
      </c>
      <c r="I3122" s="26">
        <v>287.5</v>
      </c>
      <c r="J3122" s="30">
        <v>9.7421203438395415E-2</v>
      </c>
      <c r="K3122" s="31">
        <v>0.4474728678831762</v>
      </c>
      <c r="L3122" s="108">
        <f ca="1">REWS!R3122</f>
        <v>6.9970649596212393</v>
      </c>
      <c r="M3122" s="22">
        <f t="shared" si="816"/>
        <v>6.9258236494092609</v>
      </c>
      <c r="N3122" s="22">
        <f t="shared" ca="1" si="817"/>
        <v>6.9427561567045322</v>
      </c>
      <c r="O3122" s="22">
        <f t="shared" si="818"/>
        <v>0.42845834707191605</v>
      </c>
      <c r="P3122" s="81">
        <f t="shared" ca="1" si="819"/>
        <v>7</v>
      </c>
      <c r="Q3122" s="22">
        <f t="shared" ca="1" si="820"/>
        <v>0.92643359732777886</v>
      </c>
      <c r="R3122" s="3">
        <f ca="1">IF(N3122&gt;'Power Curve'!$C$37,0,INDEX(Ci,$P3122,1)*POWER(1-Q3122,3)+INDEX(Ci,$P3122,2)*3*Q3122*POWER(1-Q3122,2)+INDEX(Ci,$P3122,3)*3*POWER(Q3122,2)*(1-Q3122)+INDEX(Ci,$P3122,4)*POWER(Q3122,3))</f>
        <v>581.74983529389954</v>
      </c>
      <c r="S3122" s="3">
        <f t="shared" si="821"/>
        <v>604.0100169181826</v>
      </c>
      <c r="T3122" s="3">
        <f t="shared" ca="1" si="822"/>
        <v>-22.260181624283064</v>
      </c>
      <c r="U3122" s="3">
        <f t="shared" ca="1" si="830"/>
        <v>22.260181624283064</v>
      </c>
      <c r="W3122" s="34">
        <f t="shared" si="823"/>
        <v>7</v>
      </c>
      <c r="X3122" s="73" t="b">
        <f>COUNTIF('Power Curve'!$D$2:$D$31,W3122)&gt;0</f>
        <v>1</v>
      </c>
      <c r="Y3122" s="73" t="b">
        <f t="shared" si="824"/>
        <v>0</v>
      </c>
      <c r="Z3122" s="73" t="b">
        <f t="shared" si="831"/>
        <v>1</v>
      </c>
      <c r="AA3122" s="34" t="str">
        <f t="shared" si="825"/>
        <v>Outer</v>
      </c>
      <c r="AB3122" s="35" t="str">
        <f t="shared" si="832"/>
        <v>0.4-0.5</v>
      </c>
      <c r="AC3122" s="36" t="str">
        <f t="shared" si="826"/>
        <v>20-21</v>
      </c>
      <c r="AD3122" s="36" t="str">
        <f t="shared" si="827"/>
        <v>Mar</v>
      </c>
      <c r="AE3122" s="35" t="str">
        <f t="shared" si="828"/>
        <v>285-295</v>
      </c>
      <c r="AF3122" s="36" t="str">
        <f t="shared" si="829"/>
        <v>LWS-LTI</v>
      </c>
    </row>
    <row r="3123" spans="5:32" x14ac:dyDescent="0.3">
      <c r="E3123" s="12">
        <v>40999.840277777781</v>
      </c>
      <c r="F3123" s="16">
        <v>7.19</v>
      </c>
      <c r="G3123" s="16">
        <v>679.7999925613401</v>
      </c>
      <c r="H3123" s="29">
        <v>1.1963857241117026</v>
      </c>
      <c r="I3123" s="26">
        <v>289.3</v>
      </c>
      <c r="J3123" s="30">
        <v>7.0931849791376914E-2</v>
      </c>
      <c r="K3123" s="31">
        <v>0.39628311817940076</v>
      </c>
      <c r="L3123" s="108">
        <f ca="1">REWS!R3123</f>
        <v>7.1246438922767714</v>
      </c>
      <c r="M3123" s="22">
        <f t="shared" si="816"/>
        <v>7.133575600795492</v>
      </c>
      <c r="N3123" s="22">
        <f t="shared" ca="1" si="817"/>
        <v>7.0687323830740194</v>
      </c>
      <c r="O3123" s="22">
        <f t="shared" si="818"/>
        <v>0.46056708086363463</v>
      </c>
      <c r="P3123" s="81">
        <f t="shared" ca="1" si="819"/>
        <v>8</v>
      </c>
      <c r="Q3123" s="22">
        <f t="shared" ca="1" si="820"/>
        <v>5.3954696019558233E-2</v>
      </c>
      <c r="R3123" s="3">
        <f ca="1">IF(N3123&gt;'Power Curve'!$C$37,0,INDEX(Ci,$P3123,1)*POWER(1-Q3123,3)+INDEX(Ci,$P3123,2)*3*Q3123*POWER(1-Q3123,2)+INDEX(Ci,$P3123,3)*3*POWER(Q3123,2)*(1-Q3123)+INDEX(Ci,$P3123,4)*POWER(Q3123,3))</f>
        <v>614.17204953580449</v>
      </c>
      <c r="S3123" s="3">
        <f t="shared" si="821"/>
        <v>679.7999925613401</v>
      </c>
      <c r="T3123" s="3">
        <f t="shared" ca="1" si="822"/>
        <v>-65.627943025535615</v>
      </c>
      <c r="U3123" s="3">
        <f t="shared" ca="1" si="830"/>
        <v>65.627943025535615</v>
      </c>
      <c r="W3123" s="34">
        <f t="shared" si="823"/>
        <v>7</v>
      </c>
      <c r="X3123" s="73" t="b">
        <f>COUNTIF('Power Curve'!$D$2:$D$31,W3123)&gt;0</f>
        <v>1</v>
      </c>
      <c r="Y3123" s="73" t="b">
        <f t="shared" si="824"/>
        <v>0</v>
      </c>
      <c r="Z3123" s="73" t="b">
        <f t="shared" si="831"/>
        <v>1</v>
      </c>
      <c r="AA3123" s="34" t="str">
        <f t="shared" si="825"/>
        <v>Outer</v>
      </c>
      <c r="AB3123" s="35" t="str">
        <f t="shared" si="832"/>
        <v>0.4-0.5</v>
      </c>
      <c r="AC3123" s="36" t="str">
        <f t="shared" si="826"/>
        <v>20-21</v>
      </c>
      <c r="AD3123" s="36" t="str">
        <f t="shared" si="827"/>
        <v>Mar</v>
      </c>
      <c r="AE3123" s="35" t="str">
        <f t="shared" si="828"/>
        <v>285-295</v>
      </c>
      <c r="AF3123" s="36" t="str">
        <f t="shared" si="829"/>
        <v>LWS-LTI</v>
      </c>
    </row>
    <row r="3124" spans="5:32" x14ac:dyDescent="0.3">
      <c r="E3124" s="12">
        <v>40999.847222222219</v>
      </c>
      <c r="F3124" s="16">
        <v>6.9</v>
      </c>
      <c r="G3124" s="16">
        <v>500.96999740600609</v>
      </c>
      <c r="H3124" s="29">
        <v>1.1965066137632474</v>
      </c>
      <c r="I3124" s="26">
        <v>286.5</v>
      </c>
      <c r="J3124" s="30">
        <v>9.8550724637681164E-2</v>
      </c>
      <c r="K3124" s="31">
        <v>0.40390727060790871</v>
      </c>
      <c r="L3124" s="108">
        <f ca="1">REWS!R3124</f>
        <v>6.8292889280524927</v>
      </c>
      <c r="M3124" s="22">
        <f t="shared" si="816"/>
        <v>6.8460819846075811</v>
      </c>
      <c r="N3124" s="22">
        <f t="shared" ca="1" si="817"/>
        <v>6.7759234634811873</v>
      </c>
      <c r="O3124" s="22">
        <f t="shared" si="818"/>
        <v>0.41613401572320324</v>
      </c>
      <c r="P3124" s="81">
        <f t="shared" ca="1" si="819"/>
        <v>7</v>
      </c>
      <c r="Q3124" s="22">
        <f t="shared" ca="1" si="820"/>
        <v>0.7568404489223447</v>
      </c>
      <c r="R3124" s="3">
        <f ca="1">IF(N3124&gt;'Power Curve'!$C$37,0,INDEX(Ci,$P3124,1)*POWER(1-Q3124,3)+INDEX(Ci,$P3124,2)*3*Q3124*POWER(1-Q3124,2)+INDEX(Ci,$P3124,3)*3*POWER(Q3124,2)*(1-Q3124)+INDEX(Ci,$P3124,4)*POWER(Q3124,3))</f>
        <v>539.10008337190322</v>
      </c>
      <c r="S3124" s="3">
        <f t="shared" si="821"/>
        <v>500.96999740600609</v>
      </c>
      <c r="T3124" s="3">
        <f t="shared" ca="1" si="822"/>
        <v>38.130085965897138</v>
      </c>
      <c r="U3124" s="3">
        <f t="shared" ca="1" si="830"/>
        <v>38.130085965897138</v>
      </c>
      <c r="W3124" s="34">
        <f t="shared" si="823"/>
        <v>7</v>
      </c>
      <c r="X3124" s="73" t="b">
        <f>COUNTIF('Power Curve'!$D$2:$D$31,W3124)&gt;0</f>
        <v>1</v>
      </c>
      <c r="Y3124" s="73" t="b">
        <f t="shared" si="824"/>
        <v>0</v>
      </c>
      <c r="Z3124" s="73" t="b">
        <f t="shared" si="831"/>
        <v>1</v>
      </c>
      <c r="AA3124" s="34" t="str">
        <f t="shared" si="825"/>
        <v>Outer</v>
      </c>
      <c r="AB3124" s="35" t="str">
        <f t="shared" si="832"/>
        <v>0.4-0.5</v>
      </c>
      <c r="AC3124" s="36" t="str">
        <f t="shared" si="826"/>
        <v>20-21</v>
      </c>
      <c r="AD3124" s="36" t="str">
        <f t="shared" si="827"/>
        <v>Mar</v>
      </c>
      <c r="AE3124" s="35" t="str">
        <f t="shared" si="828"/>
        <v>285-295</v>
      </c>
      <c r="AF3124" s="36" t="str">
        <f t="shared" si="829"/>
        <v>LWS-LTI</v>
      </c>
    </row>
    <row r="3125" spans="5:32" x14ac:dyDescent="0.3">
      <c r="E3125" s="12">
        <v>40999.854166666664</v>
      </c>
      <c r="F3125" s="16">
        <v>6.49</v>
      </c>
      <c r="G3125" s="16">
        <v>417.43999481201126</v>
      </c>
      <c r="H3125" s="29">
        <v>1.1967288555762521</v>
      </c>
      <c r="I3125" s="26">
        <v>285.89999999999998</v>
      </c>
      <c r="J3125" s="30">
        <v>0.14637904468412941</v>
      </c>
      <c r="K3125" s="31">
        <v>0.49730235234134601</v>
      </c>
      <c r="L3125" s="108">
        <f ca="1">REWS!R3125</f>
        <v>6.4379940168680987</v>
      </c>
      <c r="M3125" s="22">
        <f t="shared" si="816"/>
        <v>6.4396844664757387</v>
      </c>
      <c r="N3125" s="22">
        <f t="shared" ca="1" si="817"/>
        <v>6.3880816742202216</v>
      </c>
      <c r="O3125" s="22">
        <f t="shared" si="818"/>
        <v>0.35332396924113069</v>
      </c>
      <c r="P3125" s="81">
        <f t="shared" ca="1" si="819"/>
        <v>7</v>
      </c>
      <c r="Q3125" s="22">
        <f t="shared" ca="1" si="820"/>
        <v>0.36258133307921436</v>
      </c>
      <c r="R3125" s="3">
        <f ca="1">IF(N3125&gt;'Power Curve'!$C$37,0,INDEX(Ci,$P3125,1)*POWER(1-Q3125,3)+INDEX(Ci,$P3125,2)*3*Q3125*POWER(1-Q3125,2)+INDEX(Ci,$P3125,3)*3*POWER(Q3125,2)*(1-Q3125)+INDEX(Ci,$P3125,4)*POWER(Q3125,3))</f>
        <v>444.37220137440619</v>
      </c>
      <c r="S3125" s="3">
        <f t="shared" si="821"/>
        <v>417.43999481201126</v>
      </c>
      <c r="T3125" s="3">
        <f t="shared" ca="1" si="822"/>
        <v>26.932206562394924</v>
      </c>
      <c r="U3125" s="3">
        <f t="shared" ca="1" si="830"/>
        <v>26.932206562394924</v>
      </c>
      <c r="W3125" s="34">
        <f t="shared" si="823"/>
        <v>6</v>
      </c>
      <c r="X3125" s="73" t="b">
        <f>COUNTIF('Power Curve'!$D$2:$D$31,W3125)&gt;0</f>
        <v>1</v>
      </c>
      <c r="Y3125" s="73" t="b">
        <f t="shared" si="824"/>
        <v>0</v>
      </c>
      <c r="Z3125" s="73" t="b">
        <f t="shared" si="831"/>
        <v>1</v>
      </c>
      <c r="AA3125" s="34" t="str">
        <f t="shared" si="825"/>
        <v>Outer</v>
      </c>
      <c r="AB3125" s="35" t="str">
        <f t="shared" si="832"/>
        <v>0.3-0.4</v>
      </c>
      <c r="AC3125" s="36" t="str">
        <f t="shared" si="826"/>
        <v>20-21</v>
      </c>
      <c r="AD3125" s="36" t="str">
        <f t="shared" si="827"/>
        <v>Mar</v>
      </c>
      <c r="AE3125" s="35" t="str">
        <f t="shared" si="828"/>
        <v>285-295</v>
      </c>
      <c r="AF3125" s="36" t="str">
        <f t="shared" si="829"/>
        <v>LWS-HTI</v>
      </c>
    </row>
    <row r="3126" spans="5:32" x14ac:dyDescent="0.3">
      <c r="E3126" s="12">
        <v>40999.861111111109</v>
      </c>
      <c r="F3126" s="16">
        <v>6.59</v>
      </c>
      <c r="G3126" s="16">
        <v>518.71998786926292</v>
      </c>
      <c r="H3126" s="29">
        <v>1.1964942237097638</v>
      </c>
      <c r="I3126" s="26">
        <v>280.3</v>
      </c>
      <c r="J3126" s="30">
        <v>0.13201820940819423</v>
      </c>
      <c r="K3126" s="31">
        <v>0.33735759782464042</v>
      </c>
      <c r="L3126" s="108">
        <f ca="1">REWS!R3126</f>
        <v>6.5722938835016222</v>
      </c>
      <c r="M3126" s="22">
        <f t="shared" si="816"/>
        <v>6.5384818189677256</v>
      </c>
      <c r="N3126" s="22">
        <f t="shared" ca="1" si="817"/>
        <v>6.5209141223350748</v>
      </c>
      <c r="O3126" s="22">
        <f t="shared" si="818"/>
        <v>0.36859341854990879</v>
      </c>
      <c r="P3126" s="81">
        <f t="shared" ca="1" si="819"/>
        <v>7</v>
      </c>
      <c r="Q3126" s="22">
        <f t="shared" ca="1" si="820"/>
        <v>0.49761165987518075</v>
      </c>
      <c r="R3126" s="3">
        <f ca="1">IF(N3126&gt;'Power Curve'!$C$37,0,INDEX(Ci,$P3126,1)*POWER(1-Q3126,3)+INDEX(Ci,$P3126,2)*3*Q3126*POWER(1-Q3126,2)+INDEX(Ci,$P3126,3)*3*POWER(Q3126,2)*(1-Q3126)+INDEX(Ci,$P3126,4)*POWER(Q3126,3))</f>
        <v>475.74606801840355</v>
      </c>
      <c r="S3126" s="3">
        <f t="shared" si="821"/>
        <v>518.71998786926292</v>
      </c>
      <c r="T3126" s="3">
        <f t="shared" ca="1" si="822"/>
        <v>-42.973919850859374</v>
      </c>
      <c r="U3126" s="3">
        <f t="shared" ca="1" si="830"/>
        <v>42.973919850859374</v>
      </c>
      <c r="W3126" s="34">
        <f t="shared" si="823"/>
        <v>7</v>
      </c>
      <c r="X3126" s="73" t="b">
        <f>COUNTIF('Power Curve'!$D$2:$D$31,W3126)&gt;0</f>
        <v>1</v>
      </c>
      <c r="Y3126" s="73" t="b">
        <f t="shared" si="824"/>
        <v>0</v>
      </c>
      <c r="Z3126" s="73" t="b">
        <f t="shared" si="831"/>
        <v>1</v>
      </c>
      <c r="AA3126" s="34" t="str">
        <f t="shared" si="825"/>
        <v>Outer</v>
      </c>
      <c r="AB3126" s="35" t="str">
        <f t="shared" si="832"/>
        <v>0.3-0.4</v>
      </c>
      <c r="AC3126" s="36" t="str">
        <f t="shared" si="826"/>
        <v>20-21</v>
      </c>
      <c r="AD3126" s="36" t="str">
        <f t="shared" si="827"/>
        <v>Mar</v>
      </c>
      <c r="AE3126" s="35" t="str">
        <f t="shared" si="828"/>
        <v>275-285</v>
      </c>
      <c r="AF3126" s="36" t="str">
        <f t="shared" si="829"/>
        <v>Inner-TI</v>
      </c>
    </row>
    <row r="3127" spans="5:32" x14ac:dyDescent="0.3">
      <c r="E3127" s="12">
        <v>40999.868055555555</v>
      </c>
      <c r="F3127" s="16">
        <v>6.91</v>
      </c>
      <c r="G3127" s="16">
        <v>608.43000698089622</v>
      </c>
      <c r="H3127" s="29">
        <v>1.1962720089629135</v>
      </c>
      <c r="I3127" s="26">
        <v>273.10000000000002</v>
      </c>
      <c r="J3127" s="30">
        <v>0.11866859623733718</v>
      </c>
      <c r="K3127" s="31">
        <v>0.29344366443957143</v>
      </c>
      <c r="L3127" s="108">
        <f ca="1">REWS!R3127</f>
        <v>6.9149465448487195</v>
      </c>
      <c r="M3127" s="22">
        <f t="shared" si="816"/>
        <v>6.8555557167286718</v>
      </c>
      <c r="N3127" s="22">
        <f t="shared" ca="1" si="817"/>
        <v>6.8604632874690035</v>
      </c>
      <c r="O3127" s="22">
        <f t="shared" si="818"/>
        <v>0.41759821156184851</v>
      </c>
      <c r="P3127" s="81">
        <f t="shared" ca="1" si="819"/>
        <v>7</v>
      </c>
      <c r="Q3127" s="22">
        <f t="shared" ca="1" si="820"/>
        <v>0.84277908983693472</v>
      </c>
      <c r="R3127" s="3">
        <f ca="1">IF(N3127&gt;'Power Curve'!$C$37,0,INDEX(Ci,$P3127,1)*POWER(1-Q3127,3)+INDEX(Ci,$P3127,2)*3*Q3127*POWER(1-Q3127,2)+INDEX(Ci,$P3127,3)*3*POWER(Q3127,2)*(1-Q3127)+INDEX(Ci,$P3127,4)*POWER(Q3127,3))</f>
        <v>560.65506129665869</v>
      </c>
      <c r="S3127" s="3">
        <f t="shared" si="821"/>
        <v>608.43000698089622</v>
      </c>
      <c r="T3127" s="3">
        <f t="shared" ca="1" si="822"/>
        <v>-47.774945684237537</v>
      </c>
      <c r="U3127" s="3">
        <f t="shared" ca="1" si="830"/>
        <v>47.774945684237537</v>
      </c>
      <c r="W3127" s="34">
        <f t="shared" si="823"/>
        <v>7</v>
      </c>
      <c r="X3127" s="73" t="b">
        <f>COUNTIF('Power Curve'!$D$2:$D$31,W3127)&gt;0</f>
        <v>1</v>
      </c>
      <c r="Y3127" s="73" t="b">
        <f t="shared" si="824"/>
        <v>0</v>
      </c>
      <c r="Z3127" s="73" t="b">
        <f t="shared" si="831"/>
        <v>1</v>
      </c>
      <c r="AA3127" s="34" t="str">
        <f t="shared" si="825"/>
        <v>Inner</v>
      </c>
      <c r="AB3127" s="35" t="str">
        <f t="shared" si="832"/>
        <v>0.4-0.5</v>
      </c>
      <c r="AC3127" s="36" t="str">
        <f t="shared" si="826"/>
        <v>20-21</v>
      </c>
      <c r="AD3127" s="36" t="str">
        <f t="shared" si="827"/>
        <v>Mar</v>
      </c>
      <c r="AE3127" s="35" t="str">
        <f t="shared" si="828"/>
        <v>265-275</v>
      </c>
      <c r="AF3127" s="36" t="str">
        <f t="shared" si="829"/>
        <v>Inner-TI</v>
      </c>
    </row>
    <row r="3128" spans="5:32" x14ac:dyDescent="0.3">
      <c r="E3128" s="12">
        <v>40999.875</v>
      </c>
      <c r="F3128" s="16">
        <v>7.31</v>
      </c>
      <c r="G3128" s="16">
        <v>720.89000225067116</v>
      </c>
      <c r="H3128" s="29">
        <v>1.1952381755755974</v>
      </c>
      <c r="I3128" s="26">
        <v>268.8</v>
      </c>
      <c r="J3128" s="30">
        <v>9.3023255813953501E-2</v>
      </c>
      <c r="K3128" s="31">
        <v>0.14597758572174099</v>
      </c>
      <c r="L3128" s="108">
        <f ca="1">REWS!R3128</f>
        <v>7.3205697749425349</v>
      </c>
      <c r="M3128" s="22">
        <f t="shared" si="816"/>
        <v>7.2503142854127045</v>
      </c>
      <c r="N3128" s="22">
        <f t="shared" ca="1" si="817"/>
        <v>7.2607977587724122</v>
      </c>
      <c r="O3128" s="22">
        <f t="shared" si="818"/>
        <v>0.47860942088768071</v>
      </c>
      <c r="P3128" s="81">
        <f t="shared" ca="1" si="819"/>
        <v>8</v>
      </c>
      <c r="Q3128" s="22">
        <f t="shared" ca="1" si="820"/>
        <v>0.24726487881345524</v>
      </c>
      <c r="R3128" s="3">
        <f ca="1">IF(N3128&gt;'Power Curve'!$C$37,0,INDEX(Ci,$P3128,1)*POWER(1-Q3128,3)+INDEX(Ci,$P3128,2)*3*Q3128*POWER(1-Q3128,2)+INDEX(Ci,$P3128,3)*3*POWER(Q3128,2)*(1-Q3128)+INDEX(Ci,$P3128,4)*POWER(Q3128,3))</f>
        <v>665.32054322812826</v>
      </c>
      <c r="S3128" s="3">
        <f t="shared" si="821"/>
        <v>720.89000225067116</v>
      </c>
      <c r="T3128" s="3">
        <f t="shared" ca="1" si="822"/>
        <v>-55.569459022542901</v>
      </c>
      <c r="U3128" s="3">
        <f t="shared" ca="1" si="830"/>
        <v>55.569459022542901</v>
      </c>
      <c r="W3128" s="34">
        <f t="shared" si="823"/>
        <v>7</v>
      </c>
      <c r="X3128" s="73" t="b">
        <f>COUNTIF('Power Curve'!$D$2:$D$31,W3128)&gt;0</f>
        <v>1</v>
      </c>
      <c r="Y3128" s="73" t="b">
        <f t="shared" si="824"/>
        <v>0</v>
      </c>
      <c r="Z3128" s="73" t="b">
        <f t="shared" si="831"/>
        <v>1</v>
      </c>
      <c r="AA3128" s="34" t="str">
        <f t="shared" si="825"/>
        <v>Outer</v>
      </c>
      <c r="AB3128" s="35" t="str">
        <f t="shared" si="832"/>
        <v>0.4-0.5</v>
      </c>
      <c r="AC3128" s="36" t="str">
        <f t="shared" si="826"/>
        <v>21-22</v>
      </c>
      <c r="AD3128" s="36" t="str">
        <f t="shared" si="827"/>
        <v>Mar</v>
      </c>
      <c r="AE3128" s="35" t="str">
        <f t="shared" si="828"/>
        <v>265-275</v>
      </c>
      <c r="AF3128" s="36" t="str">
        <f t="shared" si="829"/>
        <v>LWS-LTI</v>
      </c>
    </row>
    <row r="3129" spans="5:32" x14ac:dyDescent="0.3">
      <c r="E3129" s="12">
        <v>40999.881944444445</v>
      </c>
      <c r="F3129" s="16">
        <v>7.92</v>
      </c>
      <c r="G3129" s="16">
        <v>847.81998062133789</v>
      </c>
      <c r="H3129" s="29">
        <v>1.194705973555799</v>
      </c>
      <c r="I3129" s="26">
        <v>268.89999999999998</v>
      </c>
      <c r="J3129" s="30">
        <v>8.4595959595959599E-2</v>
      </c>
      <c r="K3129" s="31">
        <v>0.23208493692308943</v>
      </c>
      <c r="L3129" s="108">
        <f ca="1">REWS!R3129</f>
        <v>7.8512019056485114</v>
      </c>
      <c r="M3129" s="22">
        <f t="shared" si="816"/>
        <v>7.85416758753425</v>
      </c>
      <c r="N3129" s="22">
        <f t="shared" ca="1" si="817"/>
        <v>7.7859413548651109</v>
      </c>
      <c r="O3129" s="22">
        <f t="shared" si="818"/>
        <v>0.57193689529982206</v>
      </c>
      <c r="P3129" s="81">
        <f t="shared" ca="1" si="819"/>
        <v>8</v>
      </c>
      <c r="Q3129" s="22">
        <f t="shared" ca="1" si="820"/>
        <v>0.7758120163940343</v>
      </c>
      <c r="R3129" s="3">
        <f ca="1">IF(N3129&gt;'Power Curve'!$C$37,0,INDEX(Ci,$P3129,1)*POWER(1-Q3129,3)+INDEX(Ci,$P3129,2)*3*Q3129*POWER(1-Q3129,2)+INDEX(Ci,$P3129,3)*3*POWER(Q3129,2)*(1-Q3129)+INDEX(Ci,$P3129,4)*POWER(Q3129,3))</f>
        <v>814.66201044992022</v>
      </c>
      <c r="S3129" s="3">
        <f t="shared" si="821"/>
        <v>847.81998062133789</v>
      </c>
      <c r="T3129" s="3">
        <f t="shared" ca="1" si="822"/>
        <v>-33.157970171417674</v>
      </c>
      <c r="U3129" s="3">
        <f t="shared" ca="1" si="830"/>
        <v>33.157970171417674</v>
      </c>
      <c r="W3129" s="34">
        <f t="shared" si="823"/>
        <v>8</v>
      </c>
      <c r="X3129" s="73" t="b">
        <f>COUNTIF('Power Curve'!$D$2:$D$31,W3129)&gt;0</f>
        <v>1</v>
      </c>
      <c r="Y3129" s="73" t="b">
        <f t="shared" si="824"/>
        <v>0</v>
      </c>
      <c r="Z3129" s="73" t="b">
        <f t="shared" si="831"/>
        <v>1</v>
      </c>
      <c r="AA3129" s="34" t="str">
        <f t="shared" si="825"/>
        <v>Outer</v>
      </c>
      <c r="AB3129" s="35" t="str">
        <f t="shared" si="832"/>
        <v>0.5-0.6</v>
      </c>
      <c r="AC3129" s="36" t="str">
        <f t="shared" si="826"/>
        <v>21-22</v>
      </c>
      <c r="AD3129" s="36" t="str">
        <f t="shared" si="827"/>
        <v>Mar</v>
      </c>
      <c r="AE3129" s="35" t="str">
        <f t="shared" si="828"/>
        <v>265-275</v>
      </c>
      <c r="AF3129" s="36" t="str">
        <f t="shared" si="829"/>
        <v>HWS-LTI</v>
      </c>
    </row>
    <row r="3130" spans="5:32" x14ac:dyDescent="0.3">
      <c r="E3130" s="12">
        <v>40999.888888888891</v>
      </c>
      <c r="F3130" s="16">
        <v>7.08</v>
      </c>
      <c r="G3130" s="16">
        <v>638.20997810363792</v>
      </c>
      <c r="H3130" s="29">
        <v>1.1951050806233965</v>
      </c>
      <c r="I3130" s="26">
        <v>272.39999999999998</v>
      </c>
      <c r="J3130" s="30">
        <v>0.18502824858757064</v>
      </c>
      <c r="K3130" s="31">
        <v>0.21727460884362837</v>
      </c>
      <c r="L3130" s="108">
        <f ca="1">REWS!R3130</f>
        <v>7.0354268424607724</v>
      </c>
      <c r="M3130" s="22">
        <f t="shared" si="816"/>
        <v>7.0219315615225195</v>
      </c>
      <c r="N3130" s="22">
        <f t="shared" ca="1" si="817"/>
        <v>6.9777239821833366</v>
      </c>
      <c r="O3130" s="22">
        <f t="shared" si="818"/>
        <v>0.44331213470053626</v>
      </c>
      <c r="P3130" s="81">
        <f t="shared" ca="1" si="819"/>
        <v>7</v>
      </c>
      <c r="Q3130" s="22">
        <f t="shared" ca="1" si="820"/>
        <v>0.96198000913270665</v>
      </c>
      <c r="R3130" s="3">
        <f ca="1">IF(N3130&gt;'Power Curve'!$C$37,0,INDEX(Ci,$P3130,1)*POWER(1-Q3130,3)+INDEX(Ci,$P3130,2)*3*Q3130*POWER(1-Q3130,2)+INDEX(Ci,$P3130,3)*3*POWER(Q3130,2)*(1-Q3130)+INDEX(Ci,$P3130,4)*POWER(Q3130,3))</f>
        <v>590.72544662909513</v>
      </c>
      <c r="S3130" s="3">
        <f t="shared" si="821"/>
        <v>638.20997810363792</v>
      </c>
      <c r="T3130" s="3">
        <f t="shared" ca="1" si="822"/>
        <v>-47.484531474542791</v>
      </c>
      <c r="U3130" s="3">
        <f t="shared" ca="1" si="830"/>
        <v>47.484531474542791</v>
      </c>
      <c r="W3130" s="34">
        <f t="shared" si="823"/>
        <v>7</v>
      </c>
      <c r="X3130" s="73" t="b">
        <f>COUNTIF('Power Curve'!$D$2:$D$31,W3130)&gt;0</f>
        <v>1</v>
      </c>
      <c r="Y3130" s="73" t="b">
        <f t="shared" si="824"/>
        <v>0</v>
      </c>
      <c r="Z3130" s="73" t="b">
        <f t="shared" si="831"/>
        <v>1</v>
      </c>
      <c r="AA3130" s="34" t="str">
        <f t="shared" si="825"/>
        <v>Outer</v>
      </c>
      <c r="AB3130" s="35" t="str">
        <f t="shared" si="832"/>
        <v>0.4-0.5</v>
      </c>
      <c r="AC3130" s="36" t="str">
        <f t="shared" si="826"/>
        <v>21-22</v>
      </c>
      <c r="AD3130" s="36" t="str">
        <f t="shared" si="827"/>
        <v>Mar</v>
      </c>
      <c r="AE3130" s="35" t="str">
        <f t="shared" si="828"/>
        <v>265-275</v>
      </c>
      <c r="AF3130" s="36" t="str">
        <f t="shared" si="829"/>
        <v>LWS-HTI</v>
      </c>
    </row>
    <row r="3131" spans="5:32" x14ac:dyDescent="0.3">
      <c r="E3131" s="12">
        <v>40999.895833333336</v>
      </c>
      <c r="F3131" s="16">
        <v>6.12</v>
      </c>
      <c r="G3131" s="16">
        <v>539.01999282836891</v>
      </c>
      <c r="H3131" s="29">
        <v>1.1956820395963934</v>
      </c>
      <c r="I3131" s="26">
        <v>265.89999999999998</v>
      </c>
      <c r="J3131" s="30">
        <v>0.26307189542483661</v>
      </c>
      <c r="K3131" s="31">
        <v>0.13500044232341574</v>
      </c>
      <c r="L3131" s="108">
        <f ca="1">REWS!R3131</f>
        <v>6.0872586442163259</v>
      </c>
      <c r="M3131" s="22">
        <f t="shared" si="816"/>
        <v>6.0707818610184132</v>
      </c>
      <c r="N3131" s="22">
        <f t="shared" ca="1" si="817"/>
        <v>6.0383038170973871</v>
      </c>
      <c r="O3131" s="22">
        <f t="shared" si="818"/>
        <v>0.29630888238074465</v>
      </c>
      <c r="P3131" s="81">
        <f t="shared" ca="1" si="819"/>
        <v>7</v>
      </c>
      <c r="Q3131" s="22">
        <f t="shared" ca="1" si="820"/>
        <v>7.0159646501741944E-3</v>
      </c>
      <c r="R3131" s="3">
        <f ca="1">IF(N3131&gt;'Power Curve'!$C$37,0,INDEX(Ci,$P3131,1)*POWER(1-Q3131,3)+INDEX(Ci,$P3131,2)*3*Q3131*POWER(1-Q3131,2)+INDEX(Ci,$P3131,3)*3*POWER(Q3131,2)*(1-Q3131)+INDEX(Ci,$P3131,4)*POWER(Q3131,3))</f>
        <v>370.34188882816306</v>
      </c>
      <c r="S3131" s="3">
        <f t="shared" si="821"/>
        <v>539.01999282836891</v>
      </c>
      <c r="T3131" s="3">
        <f t="shared" ca="1" si="822"/>
        <v>-168.67810400020585</v>
      </c>
      <c r="U3131" s="3">
        <f t="shared" ca="1" si="830"/>
        <v>168.67810400020585</v>
      </c>
      <c r="W3131" s="34">
        <f t="shared" si="823"/>
        <v>6</v>
      </c>
      <c r="X3131" s="73" t="b">
        <f>COUNTIF('Power Curve'!$D$2:$D$31,W3131)&gt;0</f>
        <v>1</v>
      </c>
      <c r="Y3131" s="73" t="b">
        <f t="shared" si="824"/>
        <v>0</v>
      </c>
      <c r="Z3131" s="73" t="b">
        <f t="shared" si="831"/>
        <v>1</v>
      </c>
      <c r="AA3131" s="34" t="str">
        <f t="shared" si="825"/>
        <v>Outer</v>
      </c>
      <c r="AB3131" s="35" t="str">
        <f t="shared" si="832"/>
        <v>0.2-0.3</v>
      </c>
      <c r="AC3131" s="36" t="str">
        <f t="shared" si="826"/>
        <v>21-22</v>
      </c>
      <c r="AD3131" s="36" t="str">
        <f t="shared" si="827"/>
        <v>Mar</v>
      </c>
      <c r="AE3131" s="35" t="str">
        <f t="shared" si="828"/>
        <v>265-275</v>
      </c>
      <c r="AF3131" s="36" t="str">
        <f t="shared" si="829"/>
        <v>LWS-HTI</v>
      </c>
    </row>
    <row r="3132" spans="5:32" x14ac:dyDescent="0.3">
      <c r="E3132" s="12">
        <v>40999.902777777781</v>
      </c>
      <c r="F3132" s="16">
        <v>7.65</v>
      </c>
      <c r="G3132" s="16">
        <v>766.00000572204635</v>
      </c>
      <c r="H3132" s="29">
        <v>1.1941169655849382</v>
      </c>
      <c r="I3132" s="26">
        <v>271.60000000000002</v>
      </c>
      <c r="J3132" s="30">
        <v>5.7516339869281043E-2</v>
      </c>
      <c r="K3132" s="31">
        <v>0.27575870231001198</v>
      </c>
      <c r="L3132" s="108">
        <f ca="1">REWS!R3132</f>
        <v>7.6007927548042407</v>
      </c>
      <c r="M3132" s="22">
        <f t="shared" si="816"/>
        <v>7.5851649310851821</v>
      </c>
      <c r="N3132" s="22">
        <f t="shared" ca="1" si="817"/>
        <v>7.5363747257761382</v>
      </c>
      <c r="O3132" s="22">
        <f t="shared" si="818"/>
        <v>0.53036166759411163</v>
      </c>
      <c r="P3132" s="81">
        <f t="shared" ca="1" si="819"/>
        <v>8</v>
      </c>
      <c r="Q3132" s="22">
        <f t="shared" ca="1" si="820"/>
        <v>0.52462790518699953</v>
      </c>
      <c r="R3132" s="3">
        <f ca="1">IF(N3132&gt;'Power Curve'!$C$37,0,INDEX(Ci,$P3132,1)*POWER(1-Q3132,3)+INDEX(Ci,$P3132,2)*3*Q3132*POWER(1-Q3132,2)+INDEX(Ci,$P3132,3)*3*POWER(Q3132,2)*(1-Q3132)+INDEX(Ci,$P3132,4)*POWER(Q3132,3))</f>
        <v>742.25665781518262</v>
      </c>
      <c r="S3132" s="3">
        <f t="shared" si="821"/>
        <v>766.00000572204635</v>
      </c>
      <c r="T3132" s="3">
        <f t="shared" ca="1" si="822"/>
        <v>-23.743347906863733</v>
      </c>
      <c r="U3132" s="3">
        <f t="shared" ca="1" si="830"/>
        <v>23.743347906863733</v>
      </c>
      <c r="W3132" s="34">
        <f t="shared" si="823"/>
        <v>8</v>
      </c>
      <c r="X3132" s="73" t="b">
        <f>COUNTIF('Power Curve'!$D$2:$D$31,W3132)&gt;0</f>
        <v>1</v>
      </c>
      <c r="Y3132" s="73" t="b">
        <f t="shared" si="824"/>
        <v>0</v>
      </c>
      <c r="Z3132" s="73" t="b">
        <f t="shared" si="831"/>
        <v>1</v>
      </c>
      <c r="AA3132" s="34" t="str">
        <f t="shared" si="825"/>
        <v>Outer</v>
      </c>
      <c r="AB3132" s="35" t="str">
        <f t="shared" si="832"/>
        <v>0.5-0.6</v>
      </c>
      <c r="AC3132" s="36" t="str">
        <f t="shared" si="826"/>
        <v>21-22</v>
      </c>
      <c r="AD3132" s="36" t="str">
        <f t="shared" si="827"/>
        <v>Mar</v>
      </c>
      <c r="AE3132" s="35" t="str">
        <f t="shared" si="828"/>
        <v>265-275</v>
      </c>
      <c r="AF3132" s="36" t="str">
        <f t="shared" si="829"/>
        <v>HWS-LTI</v>
      </c>
    </row>
    <row r="3133" spans="5:32" x14ac:dyDescent="0.3">
      <c r="E3133" s="12">
        <v>40999.909722222219</v>
      </c>
      <c r="F3133" s="16">
        <v>7.44</v>
      </c>
      <c r="G3133" s="16">
        <v>707.55000686645531</v>
      </c>
      <c r="H3133" s="29">
        <v>1.1937495969162295</v>
      </c>
      <c r="I3133" s="26">
        <v>276.60000000000002</v>
      </c>
      <c r="J3133" s="30">
        <v>0.11021505376344085</v>
      </c>
      <c r="K3133" s="31">
        <v>0.20153291659562236</v>
      </c>
      <c r="L3133" s="108">
        <f ca="1">REWS!R3133</f>
        <v>7.4678494269170965</v>
      </c>
      <c r="M3133" s="22">
        <f t="shared" si="816"/>
        <v>7.3761881369329938</v>
      </c>
      <c r="N3133" s="22">
        <f t="shared" ca="1" si="817"/>
        <v>7.4037987031220078</v>
      </c>
      <c r="O3133" s="22">
        <f t="shared" si="818"/>
        <v>0.49806363040453605</v>
      </c>
      <c r="P3133" s="81">
        <f t="shared" ca="1" si="819"/>
        <v>8</v>
      </c>
      <c r="Q3133" s="22">
        <f t="shared" ca="1" si="820"/>
        <v>0.39119263565875922</v>
      </c>
      <c r="R3133" s="3">
        <f ca="1">IF(N3133&gt;'Power Curve'!$C$37,0,INDEX(Ci,$P3133,1)*POWER(1-Q3133,3)+INDEX(Ci,$P3133,2)*3*Q3133*POWER(1-Q3133,2)+INDEX(Ci,$P3133,3)*3*POWER(Q3133,2)*(1-Q3133)+INDEX(Ci,$P3133,4)*POWER(Q3133,3))</f>
        <v>704.78117820618036</v>
      </c>
      <c r="S3133" s="3">
        <f t="shared" si="821"/>
        <v>707.55000686645531</v>
      </c>
      <c r="T3133" s="3">
        <f t="shared" ca="1" si="822"/>
        <v>-2.7688286602749486</v>
      </c>
      <c r="U3133" s="3">
        <f t="shared" ca="1" si="830"/>
        <v>2.7688286602749486</v>
      </c>
      <c r="W3133" s="34">
        <f t="shared" si="823"/>
        <v>7</v>
      </c>
      <c r="X3133" s="73" t="b">
        <f>COUNTIF('Power Curve'!$D$2:$D$31,W3133)&gt;0</f>
        <v>1</v>
      </c>
      <c r="Y3133" s="73" t="b">
        <f t="shared" si="824"/>
        <v>0</v>
      </c>
      <c r="Z3133" s="73" t="b">
        <f t="shared" si="831"/>
        <v>1</v>
      </c>
      <c r="AA3133" s="34" t="str">
        <f t="shared" si="825"/>
        <v>Inner</v>
      </c>
      <c r="AB3133" s="35" t="str">
        <f t="shared" si="832"/>
        <v>0.4-0.5</v>
      </c>
      <c r="AC3133" s="36" t="str">
        <f t="shared" si="826"/>
        <v>21-22</v>
      </c>
      <c r="AD3133" s="36" t="str">
        <f t="shared" si="827"/>
        <v>Mar</v>
      </c>
      <c r="AE3133" s="35" t="str">
        <f t="shared" si="828"/>
        <v>275-285</v>
      </c>
      <c r="AF3133" s="36" t="str">
        <f t="shared" si="829"/>
        <v>Inner-TI</v>
      </c>
    </row>
    <row r="3134" spans="5:32" x14ac:dyDescent="0.3">
      <c r="E3134" s="12">
        <v>40999.916666666664</v>
      </c>
      <c r="F3134" s="16">
        <v>5.64</v>
      </c>
      <c r="G3134" s="16">
        <v>241.40999221801732</v>
      </c>
      <c r="H3134" s="29">
        <v>1.1949464493792235</v>
      </c>
      <c r="I3134" s="26">
        <v>274</v>
      </c>
      <c r="J3134" s="30">
        <v>0.200354609929078</v>
      </c>
      <c r="K3134" s="31">
        <v>0.21415276484663151</v>
      </c>
      <c r="L3134" s="108">
        <f ca="1">REWS!R3134</f>
        <v>5.6594033589598336</v>
      </c>
      <c r="M3134" s="22">
        <f t="shared" si="816"/>
        <v>5.5934945869173891</v>
      </c>
      <c r="N3134" s="22">
        <f t="shared" ca="1" si="817"/>
        <v>5.6127379527524681</v>
      </c>
      <c r="O3134" s="22">
        <f t="shared" si="818"/>
        <v>0.22254259559485562</v>
      </c>
      <c r="P3134" s="81">
        <f t="shared" ca="1" si="819"/>
        <v>6</v>
      </c>
      <c r="Q3134" s="22">
        <f t="shared" ca="1" si="820"/>
        <v>0.58271006102040668</v>
      </c>
      <c r="R3134" s="3">
        <f ca="1">IF(N3134&gt;'Power Curve'!$C$37,0,INDEX(Ci,$P3134,1)*POWER(1-Q3134,3)+INDEX(Ci,$P3134,2)*3*Q3134*POWER(1-Q3134,2)+INDEX(Ci,$P3134,3)*3*POWER(Q3134,2)*(1-Q3134)+INDEX(Ci,$P3134,4)*POWER(Q3134,3))</f>
        <v>298.61947324841719</v>
      </c>
      <c r="S3134" s="3">
        <f t="shared" si="821"/>
        <v>241.40999221801732</v>
      </c>
      <c r="T3134" s="3">
        <f t="shared" ca="1" si="822"/>
        <v>57.209481030399871</v>
      </c>
      <c r="U3134" s="3">
        <f t="shared" ca="1" si="830"/>
        <v>57.209481030399871</v>
      </c>
      <c r="W3134" s="34">
        <f t="shared" si="823"/>
        <v>6</v>
      </c>
      <c r="X3134" s="73" t="b">
        <f>COUNTIF('Power Curve'!$D$2:$D$31,W3134)&gt;0</f>
        <v>1</v>
      </c>
      <c r="Y3134" s="73" t="b">
        <f t="shared" si="824"/>
        <v>0</v>
      </c>
      <c r="Z3134" s="73" t="b">
        <f t="shared" si="831"/>
        <v>1</v>
      </c>
      <c r="AA3134" s="34" t="str">
        <f t="shared" si="825"/>
        <v>Outer</v>
      </c>
      <c r="AB3134" s="35" t="str">
        <f t="shared" si="832"/>
        <v>0.2-0.3</v>
      </c>
      <c r="AC3134" s="36" t="str">
        <f t="shared" si="826"/>
        <v>22-23</v>
      </c>
      <c r="AD3134" s="36" t="str">
        <f t="shared" si="827"/>
        <v>Mar</v>
      </c>
      <c r="AE3134" s="35" t="str">
        <f t="shared" si="828"/>
        <v>265-275</v>
      </c>
      <c r="AF3134" s="36" t="str">
        <f t="shared" si="829"/>
        <v>LWS-HTI</v>
      </c>
    </row>
    <row r="3135" spans="5:32" x14ac:dyDescent="0.3">
      <c r="E3135" s="12">
        <v>40999.923611111109</v>
      </c>
      <c r="F3135" s="16">
        <v>5.63</v>
      </c>
      <c r="G3135" s="16">
        <v>244.50999450683642</v>
      </c>
      <c r="H3135" s="29">
        <v>1.1955235685796584</v>
      </c>
      <c r="I3135" s="26">
        <v>273.89999999999998</v>
      </c>
      <c r="J3135" s="30">
        <v>0.15452930728241562</v>
      </c>
      <c r="K3135" s="31">
        <v>0.2582090253272375</v>
      </c>
      <c r="L3135" s="108">
        <f ca="1">REWS!R3135</f>
        <v>5.6307028617543375</v>
      </c>
      <c r="M3135" s="22">
        <f t="shared" si="816"/>
        <v>5.5844757923542057</v>
      </c>
      <c r="N3135" s="22">
        <f t="shared" ca="1" si="817"/>
        <v>5.5851729707649458</v>
      </c>
      <c r="O3135" s="22">
        <f t="shared" si="818"/>
        <v>0.22114871182231241</v>
      </c>
      <c r="P3135" s="81">
        <f t="shared" ca="1" si="819"/>
        <v>6</v>
      </c>
      <c r="Q3135" s="22">
        <f t="shared" ca="1" si="820"/>
        <v>0.55523555411726189</v>
      </c>
      <c r="R3135" s="3">
        <f ca="1">IF(N3135&gt;'Power Curve'!$C$37,0,INDEX(Ci,$P3135,1)*POWER(1-Q3135,3)+INDEX(Ci,$P3135,2)*3*Q3135*POWER(1-Q3135,2)+INDEX(Ci,$P3135,3)*3*POWER(Q3135,2)*(1-Q3135)+INDEX(Ci,$P3135,4)*POWER(Q3135,3))</f>
        <v>294.41757919132084</v>
      </c>
      <c r="S3135" s="3">
        <f t="shared" si="821"/>
        <v>244.50999450683642</v>
      </c>
      <c r="T3135" s="3">
        <f t="shared" ca="1" si="822"/>
        <v>49.907584684484419</v>
      </c>
      <c r="U3135" s="3">
        <f t="shared" ca="1" si="830"/>
        <v>49.907584684484419</v>
      </c>
      <c r="W3135" s="34">
        <f t="shared" si="823"/>
        <v>6</v>
      </c>
      <c r="X3135" s="73" t="b">
        <f>COUNTIF('Power Curve'!$D$2:$D$31,W3135)&gt;0</f>
        <v>1</v>
      </c>
      <c r="Y3135" s="73" t="b">
        <f t="shared" si="824"/>
        <v>0</v>
      </c>
      <c r="Z3135" s="73" t="b">
        <f t="shared" si="831"/>
        <v>1</v>
      </c>
      <c r="AA3135" s="34" t="str">
        <f t="shared" si="825"/>
        <v>Outer</v>
      </c>
      <c r="AB3135" s="35" t="str">
        <f t="shared" si="832"/>
        <v>0.2-0.3</v>
      </c>
      <c r="AC3135" s="36" t="str">
        <f t="shared" si="826"/>
        <v>22-23</v>
      </c>
      <c r="AD3135" s="36" t="str">
        <f t="shared" si="827"/>
        <v>Mar</v>
      </c>
      <c r="AE3135" s="35" t="str">
        <f t="shared" si="828"/>
        <v>265-275</v>
      </c>
      <c r="AF3135" s="36" t="str">
        <f t="shared" si="829"/>
        <v>LWS-HTI</v>
      </c>
    </row>
    <row r="3136" spans="5:32" x14ac:dyDescent="0.3">
      <c r="E3136" s="12">
        <v>40999.930555555555</v>
      </c>
      <c r="F3136" s="16">
        <v>5.41</v>
      </c>
      <c r="G3136" s="16">
        <v>286.51998901367222</v>
      </c>
      <c r="H3136" s="29">
        <v>1.1952888297157713</v>
      </c>
      <c r="I3136" s="26">
        <v>281</v>
      </c>
      <c r="J3136" s="30">
        <v>0.12014787430683918</v>
      </c>
      <c r="K3136" s="31">
        <v>0.20154041948258822</v>
      </c>
      <c r="L3136" s="108">
        <f ca="1">REWS!R3136</f>
        <v>5.4570346909072436</v>
      </c>
      <c r="M3136" s="22">
        <f t="shared" si="816"/>
        <v>5.3659034723488954</v>
      </c>
      <c r="N3136" s="22">
        <f t="shared" ca="1" si="817"/>
        <v>5.4125547868147059</v>
      </c>
      <c r="O3136" s="22">
        <f t="shared" si="818"/>
        <v>0.18736765518019433</v>
      </c>
      <c r="P3136" s="81">
        <f t="shared" ca="1" si="819"/>
        <v>6</v>
      </c>
      <c r="Q3136" s="22">
        <f t="shared" ca="1" si="820"/>
        <v>0.38318394571439873</v>
      </c>
      <c r="R3136" s="3">
        <f ca="1">IF(N3136&gt;'Power Curve'!$C$37,0,INDEX(Ci,$P3136,1)*POWER(1-Q3136,3)+INDEX(Ci,$P3136,2)*3*Q3136*POWER(1-Q3136,2)+INDEX(Ci,$P3136,3)*3*POWER(Q3136,2)*(1-Q3136)+INDEX(Ci,$P3136,4)*POWER(Q3136,3))</f>
        <v>268.69999455596388</v>
      </c>
      <c r="S3136" s="3">
        <f t="shared" si="821"/>
        <v>286.51998901367222</v>
      </c>
      <c r="T3136" s="3">
        <f t="shared" ca="1" si="822"/>
        <v>-17.819994457708333</v>
      </c>
      <c r="U3136" s="3">
        <f t="shared" ca="1" si="830"/>
        <v>17.819994457708333</v>
      </c>
      <c r="W3136" s="34">
        <f t="shared" si="823"/>
        <v>5</v>
      </c>
      <c r="X3136" s="73" t="b">
        <f>COUNTIF('Power Curve'!$D$2:$D$31,W3136)&gt;0</f>
        <v>1</v>
      </c>
      <c r="Y3136" s="73" t="b">
        <f t="shared" si="824"/>
        <v>0</v>
      </c>
      <c r="Z3136" s="73" t="b">
        <f t="shared" si="831"/>
        <v>1</v>
      </c>
      <c r="AA3136" s="34" t="str">
        <f t="shared" si="825"/>
        <v>Inner</v>
      </c>
      <c r="AB3136" s="35" t="str">
        <f t="shared" si="832"/>
        <v>0.1-0.2</v>
      </c>
      <c r="AC3136" s="36" t="str">
        <f t="shared" si="826"/>
        <v>22-23</v>
      </c>
      <c r="AD3136" s="36" t="str">
        <f t="shared" si="827"/>
        <v>Mar</v>
      </c>
      <c r="AE3136" s="35" t="str">
        <f t="shared" si="828"/>
        <v>275-285</v>
      </c>
      <c r="AF3136" s="36" t="str">
        <f t="shared" si="829"/>
        <v>Inner-TI</v>
      </c>
    </row>
    <row r="3137" spans="5:32" x14ac:dyDescent="0.3">
      <c r="E3137" s="12">
        <v>40999.9375</v>
      </c>
      <c r="F3137" s="16">
        <v>5.15</v>
      </c>
      <c r="G3137" s="16">
        <v>183.1099967956541</v>
      </c>
      <c r="H3137" s="29">
        <v>1.1948764651595882</v>
      </c>
      <c r="I3137" s="26">
        <v>284</v>
      </c>
      <c r="J3137" s="30">
        <v>0.11067961165048543</v>
      </c>
      <c r="K3137" s="31">
        <v>0.21876450304347372</v>
      </c>
      <c r="L3137" s="108">
        <f ca="1">REWS!R3137</f>
        <v>5.2134994895509861</v>
      </c>
      <c r="M3137" s="22">
        <f t="shared" si="816"/>
        <v>5.1074352381713606</v>
      </c>
      <c r="N3137" s="22">
        <f t="shared" ca="1" si="817"/>
        <v>5.1704099042953606</v>
      </c>
      <c r="O3137" s="22">
        <f t="shared" si="818"/>
        <v>0.14742055639509924</v>
      </c>
      <c r="P3137" s="81">
        <f t="shared" ca="1" si="819"/>
        <v>6</v>
      </c>
      <c r="Q3137" s="22">
        <f t="shared" ca="1" si="820"/>
        <v>0.1418338425526986</v>
      </c>
      <c r="R3137" s="3">
        <f ca="1">IF(N3137&gt;'Power Curve'!$C$37,0,INDEX(Ci,$P3137,1)*POWER(1-Q3137,3)+INDEX(Ci,$P3137,2)*3*Q3137*POWER(1-Q3137,2)+INDEX(Ci,$P3137,3)*3*POWER(Q3137,2)*(1-Q3137)+INDEX(Ci,$P3137,4)*POWER(Q3137,3))</f>
        <v>233.05687315732251</v>
      </c>
      <c r="S3137" s="3">
        <f t="shared" si="821"/>
        <v>183.1099967956541</v>
      </c>
      <c r="T3137" s="3">
        <f t="shared" ca="1" si="822"/>
        <v>49.946876361668416</v>
      </c>
      <c r="U3137" s="3">
        <f t="shared" ca="1" si="830"/>
        <v>49.946876361668416</v>
      </c>
      <c r="W3137" s="34">
        <f t="shared" si="823"/>
        <v>5</v>
      </c>
      <c r="X3137" s="73" t="b">
        <f>COUNTIF('Power Curve'!$D$2:$D$31,W3137)&gt;0</f>
        <v>1</v>
      </c>
      <c r="Y3137" s="73" t="b">
        <f t="shared" si="824"/>
        <v>0</v>
      </c>
      <c r="Z3137" s="73" t="b">
        <f t="shared" si="831"/>
        <v>1</v>
      </c>
      <c r="AA3137" s="34" t="str">
        <f t="shared" si="825"/>
        <v>Inner</v>
      </c>
      <c r="AB3137" s="35" t="str">
        <f t="shared" si="832"/>
        <v>0.1-0.2</v>
      </c>
      <c r="AC3137" s="36" t="str">
        <f t="shared" si="826"/>
        <v>22-23</v>
      </c>
      <c r="AD3137" s="36" t="str">
        <f t="shared" si="827"/>
        <v>Mar</v>
      </c>
      <c r="AE3137" s="35" t="str">
        <f t="shared" si="828"/>
        <v>275-285</v>
      </c>
      <c r="AF3137" s="36" t="str">
        <f t="shared" si="829"/>
        <v>Inner-TI</v>
      </c>
    </row>
    <row r="3138" spans="5:32" x14ac:dyDescent="0.3">
      <c r="E3138" s="12">
        <v>40999.944444444445</v>
      </c>
      <c r="F3138" s="16">
        <v>5.21</v>
      </c>
      <c r="G3138" s="16">
        <v>233.43000793457071</v>
      </c>
      <c r="H3138" s="29">
        <v>1.1950096543721926</v>
      </c>
      <c r="I3138" s="26">
        <v>281.3</v>
      </c>
      <c r="J3138" s="30">
        <v>8.6372360844529747E-2</v>
      </c>
      <c r="K3138" s="31">
        <v>0.11463335701669865</v>
      </c>
      <c r="L3138" s="108">
        <f ca="1">REWS!R3138</f>
        <v>5.2227720346857476</v>
      </c>
      <c r="M3138" s="22">
        <f t="shared" si="816"/>
        <v>5.1671313118578643</v>
      </c>
      <c r="N3138" s="22">
        <f t="shared" ca="1" si="817"/>
        <v>5.1797982562611011</v>
      </c>
      <c r="O3138" s="22">
        <f t="shared" si="818"/>
        <v>0.15664677701840071</v>
      </c>
      <c r="P3138" s="81">
        <f t="shared" ca="1" si="819"/>
        <v>6</v>
      </c>
      <c r="Q3138" s="22">
        <f t="shared" ca="1" si="820"/>
        <v>0.15119137962668072</v>
      </c>
      <c r="R3138" s="3">
        <f ca="1">IF(N3138&gt;'Power Curve'!$C$37,0,INDEX(Ci,$P3138,1)*POWER(1-Q3138,3)+INDEX(Ci,$P3138,2)*3*Q3138*POWER(1-Q3138,2)+INDEX(Ci,$P3138,3)*3*POWER(Q3138,2)*(1-Q3138)+INDEX(Ci,$P3138,4)*POWER(Q3138,3))</f>
        <v>234.45528270733541</v>
      </c>
      <c r="S3138" s="3">
        <f t="shared" si="821"/>
        <v>233.43000793457071</v>
      </c>
      <c r="T3138" s="3">
        <f t="shared" ca="1" si="822"/>
        <v>1.0252747727647034</v>
      </c>
      <c r="U3138" s="3">
        <f t="shared" ca="1" si="830"/>
        <v>1.0252747727647034</v>
      </c>
      <c r="W3138" s="34">
        <f t="shared" si="823"/>
        <v>5</v>
      </c>
      <c r="X3138" s="73" t="b">
        <f>COUNTIF('Power Curve'!$D$2:$D$31,W3138)&gt;0</f>
        <v>1</v>
      </c>
      <c r="Y3138" s="73" t="b">
        <f t="shared" si="824"/>
        <v>0</v>
      </c>
      <c r="Z3138" s="73" t="b">
        <f t="shared" si="831"/>
        <v>1</v>
      </c>
      <c r="AA3138" s="34" t="str">
        <f t="shared" si="825"/>
        <v>Outer</v>
      </c>
      <c r="AB3138" s="35" t="str">
        <f t="shared" si="832"/>
        <v>0.1-0.2</v>
      </c>
      <c r="AC3138" s="36" t="str">
        <f t="shared" si="826"/>
        <v>22-23</v>
      </c>
      <c r="AD3138" s="36" t="str">
        <f t="shared" si="827"/>
        <v>Mar</v>
      </c>
      <c r="AE3138" s="35" t="str">
        <f t="shared" si="828"/>
        <v>275-285</v>
      </c>
      <c r="AF3138" s="36" t="str">
        <f t="shared" si="829"/>
        <v>LWS-LTI</v>
      </c>
    </row>
    <row r="3139" spans="5:32" x14ac:dyDescent="0.3">
      <c r="E3139" s="12">
        <v>40999.951388888891</v>
      </c>
      <c r="F3139" s="16">
        <v>4.8899999999999997</v>
      </c>
      <c r="G3139" s="16">
        <v>140.0899925231935</v>
      </c>
      <c r="H3139" s="29">
        <v>1.1948636488975626</v>
      </c>
      <c r="I3139" s="26">
        <v>274.60000000000002</v>
      </c>
      <c r="J3139" s="30">
        <v>8.7934560327198374E-2</v>
      </c>
      <c r="K3139" s="31">
        <v>0.1128559521651633</v>
      </c>
      <c r="L3139" s="108">
        <f ca="1">REWS!R3139</f>
        <v>4.859592826540803</v>
      </c>
      <c r="M3139" s="22">
        <f t="shared" ref="M3139:M3202" si="833">F3139*(H3139/Ref_Density)^(1/3)</f>
        <v>4.849566799803636</v>
      </c>
      <c r="N3139" s="22">
        <f t="shared" ref="N3139:N3202" ca="1" si="834">L3139*(H3139/Ref_Density)^(1/3)</f>
        <v>4.819411049520693</v>
      </c>
      <c r="O3139" s="22">
        <f t="shared" ref="O3139:O3202" si="835">(M3139-CutInWindSpeed)/(RatedWindSpeed-CutInWindSpeed)</f>
        <v>0.10756615798589995</v>
      </c>
      <c r="P3139" s="81">
        <f t="shared" ref="P3139:P3202" ca="1" si="836">COUNTIF(xa,"&lt;"&amp;N3139)</f>
        <v>5</v>
      </c>
      <c r="Q3139" s="22">
        <f t="shared" ref="Q3139:Q3202" ca="1" si="837">(N3139-INDEX(xa,$P3139))/(INDEX(xb,$P3139)-INDEX(xa,$P3139))</f>
        <v>0.76135810302654983</v>
      </c>
      <c r="R3139" s="3">
        <f ca="1">IF(N3139&gt;'Power Curve'!$C$37,0,INDEX(Ci,$P3139,1)*POWER(1-Q3139,3)+INDEX(Ci,$P3139,2)*3*Q3139*POWER(1-Q3139,2)+INDEX(Ci,$P3139,3)*3*POWER(Q3139,2)*(1-Q3139)+INDEX(Ci,$P3139,4)*POWER(Q3139,3))</f>
        <v>176.6276801148482</v>
      </c>
      <c r="S3139" s="3">
        <f t="shared" ref="S3139:S3202" si="838">IF(Z3139,G3139,"")</f>
        <v>140.0899925231935</v>
      </c>
      <c r="T3139" s="3">
        <f t="shared" ref="T3139:T3202" ca="1" si="839">IF(Z3139,R3139-S3139,"")</f>
        <v>36.537687591654702</v>
      </c>
      <c r="U3139" s="3">
        <f t="shared" ca="1" si="830"/>
        <v>36.537687591654702</v>
      </c>
      <c r="W3139" s="34">
        <f t="shared" ref="W3139:W3202" si="840">MROUND(M3139-Centre_First_Bin,Bin_Width)+Centre_First_Bin</f>
        <v>5</v>
      </c>
      <c r="X3139" s="73" t="b">
        <f>COUNTIF('Power Curve'!$D$2:$D$31,W3139)&gt;0</f>
        <v>1</v>
      </c>
      <c r="Y3139" s="73" t="b">
        <f t="shared" ref="Y3139:Y3202" si="841">(G3139&lt;0)</f>
        <v>0</v>
      </c>
      <c r="Z3139" s="73" t="b">
        <f t="shared" si="831"/>
        <v>1</v>
      </c>
      <c r="AA3139" s="34" t="str">
        <f t="shared" ref="AA3139:AA3202" si="842">IF(Z3139,IF(AND(J3139&gt;=LowerTurbLimit,J3139&lt;=UpperTurbLimit,K3139&gt;=LowerShearLimit,K3139&lt;=UpperShearLimit),"Inner","Outer"),"")</f>
        <v>Outer</v>
      </c>
      <c r="AB3139" s="35" t="str">
        <f t="shared" si="832"/>
        <v>0.1-0.2</v>
      </c>
      <c r="AC3139" s="36" t="str">
        <f t="shared" ref="AC3139:AC3202" si="843">IF(Z3139,HOUR(E3139)&amp;"-"&amp;HOUR(E3139)+1,"")</f>
        <v>22-23</v>
      </c>
      <c r="AD3139" s="36" t="str">
        <f t="shared" ref="AD3139:AD3202" si="844">IF(Z3139,TEXT(E3139,"mmm"),"")</f>
        <v>Mar</v>
      </c>
      <c r="AE3139" s="35" t="str">
        <f t="shared" ref="AE3139:AE3202" si="845">IF(Z3139,IF(OR(I3139&lt;5,I3139&gt;=355),"355-5",MROUND(I3139,10)-5&amp;"-"&amp;MROUND(I3139,10)+5),"")</f>
        <v>265-275</v>
      </c>
      <c r="AF3139" s="36" t="str">
        <f t="shared" ref="AF3139:AF3202" si="846">IF(Z3139,IF(O3139&lt;0.5,IF(J3139&lt;=LowerTurbLimit,"LWS-LTI",IF(J3139&gt;=UpperTurbLimit,"LWS-HTI","Inner-TI")),IF(J3139&lt;=LowerTurbLimit,"HWS-LTI",IF(J3139&gt;=UpperTurbLimit,"HWS-HTI","Inner-TI"))),"")</f>
        <v>LWS-LTI</v>
      </c>
    </row>
    <row r="3140" spans="5:32" x14ac:dyDescent="0.3">
      <c r="E3140" s="12">
        <v>40999.958333333336</v>
      </c>
      <c r="F3140" s="16">
        <v>3.72</v>
      </c>
      <c r="G3140" s="16">
        <v>52.529998779296903</v>
      </c>
      <c r="H3140" s="29">
        <v>1.195485602910612</v>
      </c>
      <c r="I3140" s="26">
        <v>266.5</v>
      </c>
      <c r="J3140" s="30">
        <v>0.20430107526881719</v>
      </c>
      <c r="K3140" s="31">
        <v>-0.23594811674756366</v>
      </c>
      <c r="L3140" s="108">
        <f ca="1">REWS!R3140</f>
        <v>3.7521605927000059</v>
      </c>
      <c r="M3140" s="22">
        <f t="shared" si="833"/>
        <v>3.6898810016453081</v>
      </c>
      <c r="N3140" s="22">
        <f t="shared" ca="1" si="834"/>
        <v>3.7217812059478361</v>
      </c>
      <c r="O3140" s="22">
        <f t="shared" si="835"/>
        <v>-7.166702045908617E-2</v>
      </c>
      <c r="P3140" s="81">
        <f t="shared" ca="1" si="836"/>
        <v>4</v>
      </c>
      <c r="Q3140" s="22">
        <f t="shared" ca="1" si="837"/>
        <v>0.69235625831031522</v>
      </c>
      <c r="R3140" s="3">
        <f ca="1">IF(N3140&gt;'Power Curve'!$C$37,0,INDEX(Ci,$P3140,1)*POWER(1-Q3140,3)+INDEX(Ci,$P3140,2)*3*Q3140*POWER(1-Q3140,2)+INDEX(Ci,$P3140,3)*3*POWER(Q3140,2)*(1-Q3140)+INDEX(Ci,$P3140,4)*POWER(Q3140,3))</f>
        <v>42.518271813302277</v>
      </c>
      <c r="S3140" s="3">
        <f t="shared" si="838"/>
        <v>52.529998779296903</v>
      </c>
      <c r="T3140" s="3">
        <f t="shared" ca="1" si="839"/>
        <v>-10.011726965994626</v>
      </c>
      <c r="U3140" s="3">
        <f t="shared" ref="U3140:U3203" ca="1" si="847">IF(Z3140,ABS(T3140),"")</f>
        <v>10.011726965994626</v>
      </c>
      <c r="W3140" s="34">
        <f t="shared" si="840"/>
        <v>4</v>
      </c>
      <c r="X3140" s="73" t="b">
        <f>COUNTIF('Power Curve'!$D$2:$D$31,W3140)&gt;0</f>
        <v>1</v>
      </c>
      <c r="Y3140" s="73" t="b">
        <f t="shared" si="841"/>
        <v>0</v>
      </c>
      <c r="Z3140" s="73" t="b">
        <f t="shared" ref="Z3140:Z3203" si="848">AND(X3140,NOT(Y3140))</f>
        <v>1</v>
      </c>
      <c r="AA3140" s="34" t="str">
        <f t="shared" si="842"/>
        <v>Outer</v>
      </c>
      <c r="AB3140" s="35" t="str">
        <f t="shared" ref="AB3140:AB3203" si="849">IF(Z3140,TEXT(ROUND(O3140+0.05,1)-0.1,"0.0")&amp;"-"&amp;TEXT(ROUND(O3140+0.05,1),"0.0"),"")</f>
        <v>-0.1-0.0</v>
      </c>
      <c r="AC3140" s="36" t="str">
        <f t="shared" si="843"/>
        <v>23-24</v>
      </c>
      <c r="AD3140" s="36" t="str">
        <f t="shared" si="844"/>
        <v>Mar</v>
      </c>
      <c r="AE3140" s="35" t="str">
        <f t="shared" si="845"/>
        <v>265-275</v>
      </c>
      <c r="AF3140" s="36" t="str">
        <f t="shared" si="846"/>
        <v>LWS-HTI</v>
      </c>
    </row>
    <row r="3141" spans="5:32" x14ac:dyDescent="0.3">
      <c r="E3141" s="12">
        <v>41000.152777777781</v>
      </c>
      <c r="F3141" s="16">
        <v>8.1</v>
      </c>
      <c r="G3141" s="16">
        <v>908.86999130249001</v>
      </c>
      <c r="H3141" s="29">
        <v>1.1910049883798013</v>
      </c>
      <c r="I3141" s="26">
        <v>269.89999999999998</v>
      </c>
      <c r="J3141" s="30">
        <v>0.15308641975308643</v>
      </c>
      <c r="K3141" s="31">
        <v>0.26778549799169254</v>
      </c>
      <c r="L3141" s="108">
        <f ca="1">REWS!R3141</f>
        <v>7.9890858374670755</v>
      </c>
      <c r="M3141" s="22">
        <f t="shared" si="833"/>
        <v>8.0243682239782377</v>
      </c>
      <c r="N3141" s="22">
        <f t="shared" ca="1" si="834"/>
        <v>7.9144896954080703</v>
      </c>
      <c r="O3141" s="22">
        <f t="shared" si="835"/>
        <v>0.59824195231755972</v>
      </c>
      <c r="P3141" s="81">
        <f t="shared" ca="1" si="836"/>
        <v>8</v>
      </c>
      <c r="Q3141" s="22">
        <f t="shared" ca="1" si="837"/>
        <v>0.90519349974496377</v>
      </c>
      <c r="R3141" s="3">
        <f ca="1">IF(N3141&gt;'Power Curve'!$C$37,0,INDEX(Ci,$P3141,1)*POWER(1-Q3141,3)+INDEX(Ci,$P3141,2)*3*Q3141*POWER(1-Q3141,2)+INDEX(Ci,$P3141,3)*3*POWER(Q3141,2)*(1-Q3141)+INDEX(Ci,$P3141,4)*POWER(Q3141,3))</f>
        <v>852.67329949285113</v>
      </c>
      <c r="S3141" s="3">
        <f t="shared" si="838"/>
        <v>908.86999130249001</v>
      </c>
      <c r="T3141" s="3">
        <f t="shared" ca="1" si="839"/>
        <v>-56.196691809638878</v>
      </c>
      <c r="U3141" s="3">
        <f t="shared" ca="1" si="847"/>
        <v>56.196691809638878</v>
      </c>
      <c r="W3141" s="34">
        <f t="shared" si="840"/>
        <v>8</v>
      </c>
      <c r="X3141" s="73" t="b">
        <f>COUNTIF('Power Curve'!$D$2:$D$31,W3141)&gt;0</f>
        <v>1</v>
      </c>
      <c r="Y3141" s="73" t="b">
        <f t="shared" si="841"/>
        <v>0</v>
      </c>
      <c r="Z3141" s="73" t="b">
        <f t="shared" si="848"/>
        <v>1</v>
      </c>
      <c r="AA3141" s="34" t="str">
        <f t="shared" si="842"/>
        <v>Outer</v>
      </c>
      <c r="AB3141" s="35" t="str">
        <f t="shared" si="849"/>
        <v>0.5-0.6</v>
      </c>
      <c r="AC3141" s="36" t="str">
        <f t="shared" si="843"/>
        <v>3-4</v>
      </c>
      <c r="AD3141" s="36" t="str">
        <f t="shared" si="844"/>
        <v>Apr</v>
      </c>
      <c r="AE3141" s="35" t="str">
        <f t="shared" si="845"/>
        <v>265-275</v>
      </c>
      <c r="AF3141" s="36" t="str">
        <f t="shared" si="846"/>
        <v>HWS-HTI</v>
      </c>
    </row>
    <row r="3142" spans="5:32" x14ac:dyDescent="0.3">
      <c r="E3142" s="12">
        <v>41000.159722222219</v>
      </c>
      <c r="F3142" s="16">
        <v>8.2899999999999991</v>
      </c>
      <c r="G3142" s="16">
        <v>1063.8299865722661</v>
      </c>
      <c r="H3142" s="29">
        <v>1.1912575980271454</v>
      </c>
      <c r="I3142" s="26">
        <v>274</v>
      </c>
      <c r="J3142" s="30">
        <v>0.12183353437876962</v>
      </c>
      <c r="K3142" s="31">
        <v>0.29516133924745086</v>
      </c>
      <c r="L3142" s="108">
        <f ca="1">REWS!R3142</f>
        <v>8.2948459474500531</v>
      </c>
      <c r="M3142" s="22">
        <f t="shared" si="833"/>
        <v>8.2131747288717474</v>
      </c>
      <c r="N3142" s="22">
        <f t="shared" ca="1" si="834"/>
        <v>8.217975767850545</v>
      </c>
      <c r="O3142" s="22">
        <f t="shared" si="835"/>
        <v>0.62742260628167124</v>
      </c>
      <c r="P3142" s="81">
        <f t="shared" ca="1" si="836"/>
        <v>9</v>
      </c>
      <c r="Q3142" s="22">
        <f t="shared" ca="1" si="837"/>
        <v>0.20919554943901295</v>
      </c>
      <c r="R3142" s="3">
        <f ca="1">IF(N3142&gt;'Power Curve'!$C$37,0,INDEX(Ci,$P3142,1)*POWER(1-Q3142,3)+INDEX(Ci,$P3142,2)*3*Q3142*POWER(1-Q3142,2)+INDEX(Ci,$P3142,3)*3*POWER(Q3142,2)*(1-Q3142)+INDEX(Ci,$P3142,4)*POWER(Q3142,3))</f>
        <v>944.34043118166528</v>
      </c>
      <c r="S3142" s="3">
        <f t="shared" si="838"/>
        <v>1063.8299865722661</v>
      </c>
      <c r="T3142" s="3">
        <f t="shared" ca="1" si="839"/>
        <v>-119.4895553906008</v>
      </c>
      <c r="U3142" s="3">
        <f t="shared" ca="1" si="847"/>
        <v>119.4895553906008</v>
      </c>
      <c r="W3142" s="34">
        <f t="shared" si="840"/>
        <v>8</v>
      </c>
      <c r="X3142" s="73" t="b">
        <f>COUNTIF('Power Curve'!$D$2:$D$31,W3142)&gt;0</f>
        <v>1</v>
      </c>
      <c r="Y3142" s="73" t="b">
        <f t="shared" si="841"/>
        <v>0</v>
      </c>
      <c r="Z3142" s="73" t="b">
        <f t="shared" si="848"/>
        <v>1</v>
      </c>
      <c r="AA3142" s="34" t="str">
        <f t="shared" si="842"/>
        <v>Inner</v>
      </c>
      <c r="AB3142" s="35" t="str">
        <f t="shared" si="849"/>
        <v>0.6-0.7</v>
      </c>
      <c r="AC3142" s="36" t="str">
        <f t="shared" si="843"/>
        <v>3-4</v>
      </c>
      <c r="AD3142" s="36" t="str">
        <f t="shared" si="844"/>
        <v>Apr</v>
      </c>
      <c r="AE3142" s="35" t="str">
        <f t="shared" si="845"/>
        <v>265-275</v>
      </c>
      <c r="AF3142" s="36" t="str">
        <f t="shared" si="846"/>
        <v>Inner-TI</v>
      </c>
    </row>
    <row r="3143" spans="5:32" x14ac:dyDescent="0.3">
      <c r="E3143" s="12">
        <v>41000.166666666664</v>
      </c>
      <c r="F3143" s="16">
        <v>8.36</v>
      </c>
      <c r="G3143" s="16">
        <v>992.51998138427734</v>
      </c>
      <c r="H3143" s="29">
        <v>1.1913326640614061</v>
      </c>
      <c r="I3143" s="26">
        <v>280.5</v>
      </c>
      <c r="J3143" s="30">
        <v>0.12918660287081341</v>
      </c>
      <c r="K3143" s="31">
        <v>0.2748449995996296</v>
      </c>
      <c r="L3143" s="108">
        <f ca="1">REWS!R3143</f>
        <v>8.3696599391401048</v>
      </c>
      <c r="M3143" s="22">
        <f t="shared" si="833"/>
        <v>8.2826999916662079</v>
      </c>
      <c r="N3143" s="22">
        <f t="shared" ca="1" si="834"/>
        <v>8.2922706110244899</v>
      </c>
      <c r="O3143" s="22">
        <f t="shared" si="835"/>
        <v>0.63816795976678198</v>
      </c>
      <c r="P3143" s="81">
        <f t="shared" ca="1" si="836"/>
        <v>9</v>
      </c>
      <c r="Q3143" s="22">
        <f t="shared" ca="1" si="837"/>
        <v>0.28345683856648912</v>
      </c>
      <c r="R3143" s="3">
        <f ca="1">IF(N3143&gt;'Power Curve'!$C$37,0,INDEX(Ci,$P3143,1)*POWER(1-Q3143,3)+INDEX(Ci,$P3143,2)*3*Q3143*POWER(1-Q3143,2)+INDEX(Ci,$P3143,3)*3*POWER(Q3143,2)*(1-Q3143)+INDEX(Ci,$P3143,4)*POWER(Q3143,3))</f>
        <v>967.38622467185371</v>
      </c>
      <c r="S3143" s="3">
        <f t="shared" si="838"/>
        <v>992.51998138427734</v>
      </c>
      <c r="T3143" s="3">
        <f t="shared" ca="1" si="839"/>
        <v>-25.133756712423633</v>
      </c>
      <c r="U3143" s="3">
        <f t="shared" ca="1" si="847"/>
        <v>25.133756712423633</v>
      </c>
      <c r="W3143" s="34">
        <f t="shared" si="840"/>
        <v>8</v>
      </c>
      <c r="X3143" s="73" t="b">
        <f>COUNTIF('Power Curve'!$D$2:$D$31,W3143)&gt;0</f>
        <v>1</v>
      </c>
      <c r="Y3143" s="73" t="b">
        <f t="shared" si="841"/>
        <v>0</v>
      </c>
      <c r="Z3143" s="73" t="b">
        <f t="shared" si="848"/>
        <v>1</v>
      </c>
      <c r="AA3143" s="34" t="str">
        <f t="shared" si="842"/>
        <v>Inner</v>
      </c>
      <c r="AB3143" s="35" t="str">
        <f t="shared" si="849"/>
        <v>0.6-0.7</v>
      </c>
      <c r="AC3143" s="36" t="str">
        <f t="shared" si="843"/>
        <v>4-5</v>
      </c>
      <c r="AD3143" s="36" t="str">
        <f t="shared" si="844"/>
        <v>Apr</v>
      </c>
      <c r="AE3143" s="35" t="str">
        <f t="shared" si="845"/>
        <v>275-285</v>
      </c>
      <c r="AF3143" s="36" t="str">
        <f t="shared" si="846"/>
        <v>Inner-TI</v>
      </c>
    </row>
    <row r="3144" spans="5:32" x14ac:dyDescent="0.3">
      <c r="E3144" s="12">
        <v>41000.173611111109</v>
      </c>
      <c r="F3144" s="16">
        <v>7.97</v>
      </c>
      <c r="G3144" s="16">
        <v>890.52001953125</v>
      </c>
      <c r="H3144" s="29">
        <v>1.1917327690005022</v>
      </c>
      <c r="I3144" s="26">
        <v>282.10000000000002</v>
      </c>
      <c r="J3144" s="30">
        <v>0.15432873274780426</v>
      </c>
      <c r="K3144" s="31">
        <v>0.22185746151714594</v>
      </c>
      <c r="L3144" s="108">
        <f ca="1">REWS!R3144</f>
        <v>7.9509833680119062</v>
      </c>
      <c r="M3144" s="22">
        <f t="shared" si="833"/>
        <v>7.8971899759199093</v>
      </c>
      <c r="N3144" s="22">
        <f t="shared" ca="1" si="834"/>
        <v>7.8783470705858907</v>
      </c>
      <c r="O3144" s="22">
        <f t="shared" si="835"/>
        <v>0.57858614411092424</v>
      </c>
      <c r="P3144" s="81">
        <f t="shared" ca="1" si="836"/>
        <v>8</v>
      </c>
      <c r="Q3144" s="22">
        <f t="shared" ca="1" si="837"/>
        <v>0.86881662866332587</v>
      </c>
      <c r="R3144" s="3">
        <f ca="1">IF(N3144&gt;'Power Curve'!$C$37,0,INDEX(Ci,$P3144,1)*POWER(1-Q3144,3)+INDEX(Ci,$P3144,2)*3*Q3144*POWER(1-Q3144,2)+INDEX(Ci,$P3144,3)*3*POWER(Q3144,2)*(1-Q3144)+INDEX(Ci,$P3144,4)*POWER(Q3144,3))</f>
        <v>841.9474947167289</v>
      </c>
      <c r="S3144" s="3">
        <f t="shared" si="838"/>
        <v>890.52001953125</v>
      </c>
      <c r="T3144" s="3">
        <f t="shared" ca="1" si="839"/>
        <v>-48.572524814521103</v>
      </c>
      <c r="U3144" s="3">
        <f t="shared" ca="1" si="847"/>
        <v>48.572524814521103</v>
      </c>
      <c r="W3144" s="34">
        <f t="shared" si="840"/>
        <v>8</v>
      </c>
      <c r="X3144" s="73" t="b">
        <f>COUNTIF('Power Curve'!$D$2:$D$31,W3144)&gt;0</f>
        <v>1</v>
      </c>
      <c r="Y3144" s="73" t="b">
        <f t="shared" si="841"/>
        <v>0</v>
      </c>
      <c r="Z3144" s="73" t="b">
        <f t="shared" si="848"/>
        <v>1</v>
      </c>
      <c r="AA3144" s="34" t="str">
        <f t="shared" si="842"/>
        <v>Outer</v>
      </c>
      <c r="AB3144" s="35" t="str">
        <f t="shared" si="849"/>
        <v>0.5-0.6</v>
      </c>
      <c r="AC3144" s="36" t="str">
        <f t="shared" si="843"/>
        <v>4-5</v>
      </c>
      <c r="AD3144" s="36" t="str">
        <f t="shared" si="844"/>
        <v>Apr</v>
      </c>
      <c r="AE3144" s="35" t="str">
        <f t="shared" si="845"/>
        <v>275-285</v>
      </c>
      <c r="AF3144" s="36" t="str">
        <f t="shared" si="846"/>
        <v>HWS-HTI</v>
      </c>
    </row>
    <row r="3145" spans="5:32" x14ac:dyDescent="0.3">
      <c r="E3145" s="12">
        <v>41000.180555555555</v>
      </c>
      <c r="F3145" s="16">
        <v>7.78</v>
      </c>
      <c r="G3145" s="16">
        <v>716.56999015808105</v>
      </c>
      <c r="H3145" s="29">
        <v>1.1920750369140194</v>
      </c>
      <c r="I3145" s="26">
        <v>285.10000000000002</v>
      </c>
      <c r="J3145" s="30">
        <v>0.12596401028277635</v>
      </c>
      <c r="K3145" s="31">
        <v>0.28777658110832871</v>
      </c>
      <c r="L3145" s="108">
        <f ca="1">REWS!R3145</f>
        <v>7.8482616725097429</v>
      </c>
      <c r="M3145" s="22">
        <f t="shared" si="833"/>
        <v>7.7096636584363756</v>
      </c>
      <c r="N3145" s="22">
        <f t="shared" ca="1" si="834"/>
        <v>7.7773082003145824</v>
      </c>
      <c r="O3145" s="22">
        <f t="shared" si="835"/>
        <v>0.54960334723781079</v>
      </c>
      <c r="P3145" s="81">
        <f t="shared" ca="1" si="836"/>
        <v>8</v>
      </c>
      <c r="Q3145" s="22">
        <f t="shared" ca="1" si="837"/>
        <v>0.76712290895766155</v>
      </c>
      <c r="R3145" s="3">
        <f ca="1">IF(N3145&gt;'Power Curve'!$C$37,0,INDEX(Ci,$P3145,1)*POWER(1-Q3145,3)+INDEX(Ci,$P3145,2)*3*Q3145*POWER(1-Q3145,2)+INDEX(Ci,$P3145,3)*3*POWER(Q3145,2)*(1-Q3145)+INDEX(Ci,$P3145,4)*POWER(Q3145,3))</f>
        <v>812.12400705303003</v>
      </c>
      <c r="S3145" s="3">
        <f t="shared" si="838"/>
        <v>716.56999015808105</v>
      </c>
      <c r="T3145" s="3">
        <f t="shared" ca="1" si="839"/>
        <v>95.554016894948973</v>
      </c>
      <c r="U3145" s="3">
        <f t="shared" ca="1" si="847"/>
        <v>95.554016894948973</v>
      </c>
      <c r="W3145" s="34">
        <f t="shared" si="840"/>
        <v>8</v>
      </c>
      <c r="X3145" s="73" t="b">
        <f>COUNTIF('Power Curve'!$D$2:$D$31,W3145)&gt;0</f>
        <v>1</v>
      </c>
      <c r="Y3145" s="73" t="b">
        <f t="shared" si="841"/>
        <v>0</v>
      </c>
      <c r="Z3145" s="73" t="b">
        <f t="shared" si="848"/>
        <v>1</v>
      </c>
      <c r="AA3145" s="34" t="str">
        <f t="shared" si="842"/>
        <v>Inner</v>
      </c>
      <c r="AB3145" s="35" t="str">
        <f t="shared" si="849"/>
        <v>0.5-0.6</v>
      </c>
      <c r="AC3145" s="36" t="str">
        <f t="shared" si="843"/>
        <v>4-5</v>
      </c>
      <c r="AD3145" s="36" t="str">
        <f t="shared" si="844"/>
        <v>Apr</v>
      </c>
      <c r="AE3145" s="35" t="str">
        <f t="shared" si="845"/>
        <v>285-295</v>
      </c>
      <c r="AF3145" s="36" t="str">
        <f t="shared" si="846"/>
        <v>Inner-TI</v>
      </c>
    </row>
    <row r="3146" spans="5:32" x14ac:dyDescent="0.3">
      <c r="E3146" s="12">
        <v>41000.1875</v>
      </c>
      <c r="F3146" s="16">
        <v>8.1999999999999993</v>
      </c>
      <c r="G3146" s="16">
        <v>1001.7499885559084</v>
      </c>
      <c r="H3146" s="29">
        <v>1.1923731426790318</v>
      </c>
      <c r="I3146" s="26">
        <v>290.7</v>
      </c>
      <c r="J3146" s="30">
        <v>0.12560975609756098</v>
      </c>
      <c r="K3146" s="31">
        <v>0.28922960981451085</v>
      </c>
      <c r="L3146" s="108">
        <f ca="1">REWS!R3146</f>
        <v>8.1496714661220153</v>
      </c>
      <c r="M3146" s="22">
        <f t="shared" si="833"/>
        <v>8.1265438776586709</v>
      </c>
      <c r="N3146" s="22">
        <f t="shared" ca="1" si="834"/>
        <v>8.0766661899931016</v>
      </c>
      <c r="O3146" s="22">
        <f t="shared" si="835"/>
        <v>0.61403352896523544</v>
      </c>
      <c r="P3146" s="81">
        <f t="shared" ca="1" si="836"/>
        <v>9</v>
      </c>
      <c r="Q3146" s="22">
        <f t="shared" ca="1" si="837"/>
        <v>6.7949791733000781E-2</v>
      </c>
      <c r="R3146" s="3">
        <f ca="1">IF(N3146&gt;'Power Curve'!$C$37,0,INDEX(Ci,$P3146,1)*POWER(1-Q3146,3)+INDEX(Ci,$P3146,2)*3*Q3146*POWER(1-Q3146,2)+INDEX(Ci,$P3146,3)*3*POWER(Q3146,2)*(1-Q3146)+INDEX(Ci,$P3146,4)*POWER(Q3146,3))</f>
        <v>901.1715034954176</v>
      </c>
      <c r="S3146" s="3">
        <f t="shared" si="838"/>
        <v>1001.7499885559084</v>
      </c>
      <c r="T3146" s="3">
        <f t="shared" ca="1" si="839"/>
        <v>-100.57848506049083</v>
      </c>
      <c r="U3146" s="3">
        <f t="shared" ca="1" si="847"/>
        <v>100.57848506049083</v>
      </c>
      <c r="W3146" s="34">
        <f t="shared" si="840"/>
        <v>8</v>
      </c>
      <c r="X3146" s="73" t="b">
        <f>COUNTIF('Power Curve'!$D$2:$D$31,W3146)&gt;0</f>
        <v>1</v>
      </c>
      <c r="Y3146" s="73" t="b">
        <f t="shared" si="841"/>
        <v>0</v>
      </c>
      <c r="Z3146" s="73" t="b">
        <f t="shared" si="848"/>
        <v>1</v>
      </c>
      <c r="AA3146" s="34" t="str">
        <f t="shared" si="842"/>
        <v>Inner</v>
      </c>
      <c r="AB3146" s="35" t="str">
        <f t="shared" si="849"/>
        <v>0.6-0.7</v>
      </c>
      <c r="AC3146" s="36" t="str">
        <f t="shared" si="843"/>
        <v>4-5</v>
      </c>
      <c r="AD3146" s="36" t="str">
        <f t="shared" si="844"/>
        <v>Apr</v>
      </c>
      <c r="AE3146" s="35" t="str">
        <f t="shared" si="845"/>
        <v>285-295</v>
      </c>
      <c r="AF3146" s="36" t="str">
        <f t="shared" si="846"/>
        <v>Inner-TI</v>
      </c>
    </row>
    <row r="3147" spans="5:32" x14ac:dyDescent="0.3">
      <c r="E3147" s="12">
        <v>41000.194444444445</v>
      </c>
      <c r="F3147" s="16">
        <v>8.5500000000000007</v>
      </c>
      <c r="G3147" s="16">
        <v>1123.0900344848658</v>
      </c>
      <c r="H3147" s="29">
        <v>1.1927741657166229</v>
      </c>
      <c r="I3147" s="26">
        <v>295.89999999999998</v>
      </c>
      <c r="J3147" s="30">
        <v>0.1239766081871345</v>
      </c>
      <c r="K3147" s="31">
        <v>0.26596159632570815</v>
      </c>
      <c r="L3147" s="108">
        <f ca="1">REWS!R3147</f>
        <v>8.5445388221584775</v>
      </c>
      <c r="M3147" s="22">
        <f t="shared" si="833"/>
        <v>8.474358384194101</v>
      </c>
      <c r="N3147" s="22">
        <f t="shared" ca="1" si="834"/>
        <v>8.468945521243354</v>
      </c>
      <c r="O3147" s="22">
        <f t="shared" si="835"/>
        <v>0.6677893821580746</v>
      </c>
      <c r="P3147" s="81">
        <f t="shared" ca="1" si="836"/>
        <v>9</v>
      </c>
      <c r="Q3147" s="22">
        <f t="shared" ca="1" si="837"/>
        <v>0.46005195646203567</v>
      </c>
      <c r="R3147" s="3">
        <f ca="1">IF(N3147&gt;'Power Curve'!$C$37,0,INDEX(Ci,$P3147,1)*POWER(1-Q3147,3)+INDEX(Ci,$P3147,2)*3*Q3147*POWER(1-Q3147,2)+INDEX(Ci,$P3147,3)*3*POWER(Q3147,2)*(1-Q3147)+INDEX(Ci,$P3147,4)*POWER(Q3147,3))</f>
        <v>1023.0309507848405</v>
      </c>
      <c r="S3147" s="3">
        <f t="shared" si="838"/>
        <v>1123.0900344848658</v>
      </c>
      <c r="T3147" s="3">
        <f t="shared" ca="1" si="839"/>
        <v>-100.05908370002533</v>
      </c>
      <c r="U3147" s="3">
        <f t="shared" ca="1" si="847"/>
        <v>100.05908370002533</v>
      </c>
      <c r="W3147" s="34">
        <f t="shared" si="840"/>
        <v>8</v>
      </c>
      <c r="X3147" s="73" t="b">
        <f>COUNTIF('Power Curve'!$D$2:$D$31,W3147)&gt;0</f>
        <v>1</v>
      </c>
      <c r="Y3147" s="73" t="b">
        <f t="shared" si="841"/>
        <v>0</v>
      </c>
      <c r="Z3147" s="73" t="b">
        <f t="shared" si="848"/>
        <v>1</v>
      </c>
      <c r="AA3147" s="34" t="str">
        <f t="shared" si="842"/>
        <v>Inner</v>
      </c>
      <c r="AB3147" s="35" t="str">
        <f t="shared" si="849"/>
        <v>0.6-0.7</v>
      </c>
      <c r="AC3147" s="36" t="str">
        <f t="shared" si="843"/>
        <v>4-5</v>
      </c>
      <c r="AD3147" s="36" t="str">
        <f t="shared" si="844"/>
        <v>Apr</v>
      </c>
      <c r="AE3147" s="35" t="str">
        <f t="shared" si="845"/>
        <v>295-305</v>
      </c>
      <c r="AF3147" s="36" t="str">
        <f t="shared" si="846"/>
        <v>Inner-TI</v>
      </c>
    </row>
    <row r="3148" spans="5:32" x14ac:dyDescent="0.3">
      <c r="E3148" s="12">
        <v>41000.201388888891</v>
      </c>
      <c r="F3148" s="16">
        <v>8.84</v>
      </c>
      <c r="G3148" s="16">
        <v>1102.0900039672865</v>
      </c>
      <c r="H3148" s="29">
        <v>1.1927607220423131</v>
      </c>
      <c r="I3148" s="26">
        <v>293</v>
      </c>
      <c r="J3148" s="30">
        <v>0.12104072398190047</v>
      </c>
      <c r="K3148" s="31">
        <v>0.25440471906264567</v>
      </c>
      <c r="L3148" s="108">
        <f ca="1">REWS!R3148</f>
        <v>8.8453695080722117</v>
      </c>
      <c r="M3148" s="22">
        <f t="shared" si="833"/>
        <v>8.7617598441624427</v>
      </c>
      <c r="N3148" s="22">
        <f t="shared" ca="1" si="834"/>
        <v>8.7670818283490952</v>
      </c>
      <c r="O3148" s="22">
        <f t="shared" si="835"/>
        <v>0.7122082042576986</v>
      </c>
      <c r="P3148" s="81">
        <f t="shared" ca="1" si="836"/>
        <v>9</v>
      </c>
      <c r="Q3148" s="22">
        <f t="shared" ca="1" si="837"/>
        <v>0.75805361519818215</v>
      </c>
      <c r="R3148" s="3">
        <f ca="1">IF(N3148&gt;'Power Curve'!$C$37,0,INDEX(Ci,$P3148,1)*POWER(1-Q3148,3)+INDEX(Ci,$P3148,2)*3*Q3148*POWER(1-Q3148,2)+INDEX(Ci,$P3148,3)*3*POWER(Q3148,2)*(1-Q3148)+INDEX(Ci,$P3148,4)*POWER(Q3148,3))</f>
        <v>1119.0548067947925</v>
      </c>
      <c r="S3148" s="3">
        <f t="shared" si="838"/>
        <v>1102.0900039672865</v>
      </c>
      <c r="T3148" s="3">
        <f t="shared" ca="1" si="839"/>
        <v>16.964802827505991</v>
      </c>
      <c r="U3148" s="3">
        <f t="shared" ca="1" si="847"/>
        <v>16.964802827505991</v>
      </c>
      <c r="W3148" s="34">
        <f t="shared" si="840"/>
        <v>9</v>
      </c>
      <c r="X3148" s="73" t="b">
        <f>COUNTIF('Power Curve'!$D$2:$D$31,W3148)&gt;0</f>
        <v>1</v>
      </c>
      <c r="Y3148" s="73" t="b">
        <f t="shared" si="841"/>
        <v>0</v>
      </c>
      <c r="Z3148" s="73" t="b">
        <f t="shared" si="848"/>
        <v>1</v>
      </c>
      <c r="AA3148" s="34" t="str">
        <f t="shared" si="842"/>
        <v>Inner</v>
      </c>
      <c r="AB3148" s="35" t="str">
        <f t="shared" si="849"/>
        <v>0.7-0.8</v>
      </c>
      <c r="AC3148" s="36" t="str">
        <f t="shared" si="843"/>
        <v>4-5</v>
      </c>
      <c r="AD3148" s="36" t="str">
        <f t="shared" si="844"/>
        <v>Apr</v>
      </c>
      <c r="AE3148" s="35" t="str">
        <f t="shared" si="845"/>
        <v>285-295</v>
      </c>
      <c r="AF3148" s="36" t="str">
        <f t="shared" si="846"/>
        <v>Inner-TI</v>
      </c>
    </row>
    <row r="3149" spans="5:32" x14ac:dyDescent="0.3">
      <c r="E3149" s="12">
        <v>41000.208333333336</v>
      </c>
      <c r="F3149" s="16">
        <v>8.84</v>
      </c>
      <c r="G3149" s="16">
        <v>1221.260002136228</v>
      </c>
      <c r="H3149" s="29">
        <v>1.1918560315994264</v>
      </c>
      <c r="I3149" s="26">
        <v>291.5</v>
      </c>
      <c r="J3149" s="30">
        <v>0.13009049773755654</v>
      </c>
      <c r="K3149" s="31">
        <v>0.30125292076725613</v>
      </c>
      <c r="L3149" s="108">
        <f ca="1">REWS!R3149</f>
        <v>8.7883571218266052</v>
      </c>
      <c r="M3149" s="22">
        <f t="shared" si="833"/>
        <v>8.7595440643668319</v>
      </c>
      <c r="N3149" s="22">
        <f t="shared" ca="1" si="834"/>
        <v>8.7083712061122416</v>
      </c>
      <c r="O3149" s="22">
        <f t="shared" si="835"/>
        <v>0.71186574834754412</v>
      </c>
      <c r="P3149" s="81">
        <f t="shared" ca="1" si="836"/>
        <v>9</v>
      </c>
      <c r="Q3149" s="22">
        <f t="shared" ca="1" si="837"/>
        <v>0.69936950865020531</v>
      </c>
      <c r="R3149" s="3">
        <f ca="1">IF(N3149&gt;'Power Curve'!$C$37,0,INDEX(Ci,$P3149,1)*POWER(1-Q3149,3)+INDEX(Ci,$P3149,2)*3*Q3149*POWER(1-Q3149,2)+INDEX(Ci,$P3149,3)*3*POWER(Q3149,2)*(1-Q3149)+INDEX(Ci,$P3149,4)*POWER(Q3149,3))</f>
        <v>1099.9765947228261</v>
      </c>
      <c r="S3149" s="3">
        <f t="shared" si="838"/>
        <v>1221.260002136228</v>
      </c>
      <c r="T3149" s="3">
        <f t="shared" ca="1" si="839"/>
        <v>-121.28340741340185</v>
      </c>
      <c r="U3149" s="3">
        <f t="shared" ca="1" si="847"/>
        <v>121.28340741340185</v>
      </c>
      <c r="W3149" s="34">
        <f t="shared" si="840"/>
        <v>9</v>
      </c>
      <c r="X3149" s="73" t="b">
        <f>COUNTIF('Power Curve'!$D$2:$D$31,W3149)&gt;0</f>
        <v>1</v>
      </c>
      <c r="Y3149" s="73" t="b">
        <f t="shared" si="841"/>
        <v>0</v>
      </c>
      <c r="Z3149" s="73" t="b">
        <f t="shared" si="848"/>
        <v>1</v>
      </c>
      <c r="AA3149" s="34" t="str">
        <f t="shared" si="842"/>
        <v>Outer</v>
      </c>
      <c r="AB3149" s="35" t="str">
        <f t="shared" si="849"/>
        <v>0.7-0.8</v>
      </c>
      <c r="AC3149" s="36" t="str">
        <f t="shared" si="843"/>
        <v>5-6</v>
      </c>
      <c r="AD3149" s="36" t="str">
        <f t="shared" si="844"/>
        <v>Apr</v>
      </c>
      <c r="AE3149" s="35" t="str">
        <f t="shared" si="845"/>
        <v>285-295</v>
      </c>
      <c r="AF3149" s="36" t="str">
        <f t="shared" si="846"/>
        <v>Inner-TI</v>
      </c>
    </row>
    <row r="3150" spans="5:32" x14ac:dyDescent="0.3">
      <c r="E3150" s="12">
        <v>41000.215277777781</v>
      </c>
      <c r="F3150" s="16">
        <v>8.89</v>
      </c>
      <c r="G3150" s="16">
        <v>1047.2799758911135</v>
      </c>
      <c r="H3150" s="29">
        <v>1.1913664182956931</v>
      </c>
      <c r="I3150" s="26">
        <v>290</v>
      </c>
      <c r="J3150" s="30">
        <v>0.12373453318335208</v>
      </c>
      <c r="K3150" s="31">
        <v>0.2190699027508444</v>
      </c>
      <c r="L3150" s="108">
        <f ca="1">REWS!R3150</f>
        <v>8.8400156146975313</v>
      </c>
      <c r="M3150" s="22">
        <f t="shared" si="833"/>
        <v>8.8078825765669961</v>
      </c>
      <c r="N3150" s="22">
        <f t="shared" ca="1" si="834"/>
        <v>8.758359899805912</v>
      </c>
      <c r="O3150" s="22">
        <f t="shared" si="835"/>
        <v>0.71933662123112707</v>
      </c>
      <c r="P3150" s="81">
        <f t="shared" ca="1" si="836"/>
        <v>9</v>
      </c>
      <c r="Q3150" s="22">
        <f t="shared" ca="1" si="837"/>
        <v>0.74933562577086665</v>
      </c>
      <c r="R3150" s="3">
        <f ca="1">IF(N3150&gt;'Power Curve'!$C$37,0,INDEX(Ci,$P3150,1)*POWER(1-Q3150,3)+INDEX(Ci,$P3150,2)*3*Q3150*POWER(1-Q3150,2)+INDEX(Ci,$P3150,3)*3*POWER(Q3150,2)*(1-Q3150)+INDEX(Ci,$P3150,4)*POWER(Q3150,3))</f>
        <v>1116.2162671471474</v>
      </c>
      <c r="S3150" s="3">
        <f t="shared" si="838"/>
        <v>1047.2799758911135</v>
      </c>
      <c r="T3150" s="3">
        <f t="shared" ca="1" si="839"/>
        <v>68.936291256033883</v>
      </c>
      <c r="U3150" s="3">
        <f t="shared" ca="1" si="847"/>
        <v>68.936291256033883</v>
      </c>
      <c r="W3150" s="34">
        <f t="shared" si="840"/>
        <v>9</v>
      </c>
      <c r="X3150" s="73" t="b">
        <f>COUNTIF('Power Curve'!$D$2:$D$31,W3150)&gt;0</f>
        <v>1</v>
      </c>
      <c r="Y3150" s="73" t="b">
        <f t="shared" si="841"/>
        <v>0</v>
      </c>
      <c r="Z3150" s="73" t="b">
        <f t="shared" si="848"/>
        <v>1</v>
      </c>
      <c r="AA3150" s="34" t="str">
        <f t="shared" si="842"/>
        <v>Inner</v>
      </c>
      <c r="AB3150" s="35" t="str">
        <f t="shared" si="849"/>
        <v>0.7-0.8</v>
      </c>
      <c r="AC3150" s="36" t="str">
        <f t="shared" si="843"/>
        <v>5-6</v>
      </c>
      <c r="AD3150" s="36" t="str">
        <f t="shared" si="844"/>
        <v>Apr</v>
      </c>
      <c r="AE3150" s="35" t="str">
        <f t="shared" si="845"/>
        <v>285-295</v>
      </c>
      <c r="AF3150" s="36" t="str">
        <f t="shared" si="846"/>
        <v>Inner-TI</v>
      </c>
    </row>
    <row r="3151" spans="5:32" x14ac:dyDescent="0.3">
      <c r="E3151" s="12">
        <v>41000.222222222219</v>
      </c>
      <c r="F3151" s="16">
        <v>7.31</v>
      </c>
      <c r="G3151" s="16">
        <v>707.65999507904098</v>
      </c>
      <c r="H3151" s="29">
        <v>1.1912774407175375</v>
      </c>
      <c r="I3151" s="26">
        <v>290.60000000000002</v>
      </c>
      <c r="J3151" s="30">
        <v>0.12995896032831739</v>
      </c>
      <c r="K3151" s="31">
        <v>0.31934512439834267</v>
      </c>
      <c r="L3151" s="108">
        <f ca="1">REWS!R3151</f>
        <v>7.3506608890190686</v>
      </c>
      <c r="M3151" s="22">
        <f t="shared" si="833"/>
        <v>7.2422968175425506</v>
      </c>
      <c r="N3151" s="22">
        <f t="shared" ca="1" si="834"/>
        <v>7.2825811167410803</v>
      </c>
      <c r="O3151" s="22">
        <f t="shared" si="835"/>
        <v>0.47737029538340164</v>
      </c>
      <c r="P3151" s="81">
        <f t="shared" ca="1" si="836"/>
        <v>8</v>
      </c>
      <c r="Q3151" s="22">
        <f t="shared" ca="1" si="837"/>
        <v>0.26918941828589371</v>
      </c>
      <c r="R3151" s="3">
        <f ca="1">IF(N3151&gt;'Power Curve'!$C$37,0,INDEX(Ci,$P3151,1)*POWER(1-Q3151,3)+INDEX(Ci,$P3151,2)*3*Q3151*POWER(1-Q3151,2)+INDEX(Ci,$P3151,3)*3*POWER(Q3151,2)*(1-Q3151)+INDEX(Ci,$P3151,4)*POWER(Q3151,3))</f>
        <v>671.26089727969497</v>
      </c>
      <c r="S3151" s="3">
        <f t="shared" si="838"/>
        <v>707.65999507904098</v>
      </c>
      <c r="T3151" s="3">
        <f t="shared" ca="1" si="839"/>
        <v>-36.399097799346009</v>
      </c>
      <c r="U3151" s="3">
        <f t="shared" ca="1" si="847"/>
        <v>36.399097799346009</v>
      </c>
      <c r="W3151" s="34">
        <f t="shared" si="840"/>
        <v>7</v>
      </c>
      <c r="X3151" s="73" t="b">
        <f>COUNTIF('Power Curve'!$D$2:$D$31,W3151)&gt;0</f>
        <v>1</v>
      </c>
      <c r="Y3151" s="73" t="b">
        <f t="shared" si="841"/>
        <v>0</v>
      </c>
      <c r="Z3151" s="73" t="b">
        <f t="shared" si="848"/>
        <v>1</v>
      </c>
      <c r="AA3151" s="34" t="str">
        <f t="shared" si="842"/>
        <v>Outer</v>
      </c>
      <c r="AB3151" s="35" t="str">
        <f t="shared" si="849"/>
        <v>0.4-0.5</v>
      </c>
      <c r="AC3151" s="36" t="str">
        <f t="shared" si="843"/>
        <v>5-6</v>
      </c>
      <c r="AD3151" s="36" t="str">
        <f t="shared" si="844"/>
        <v>Apr</v>
      </c>
      <c r="AE3151" s="35" t="str">
        <f t="shared" si="845"/>
        <v>285-295</v>
      </c>
      <c r="AF3151" s="36" t="str">
        <f t="shared" si="846"/>
        <v>Inner-TI</v>
      </c>
    </row>
    <row r="3152" spans="5:32" x14ac:dyDescent="0.3">
      <c r="E3152" s="12">
        <v>41000.229166666664</v>
      </c>
      <c r="F3152" s="16">
        <v>6.7</v>
      </c>
      <c r="G3152" s="16">
        <v>680.07000732421898</v>
      </c>
      <c r="H3152" s="29">
        <v>1.1913219267845272</v>
      </c>
      <c r="I3152" s="26">
        <v>293</v>
      </c>
      <c r="J3152" s="30">
        <v>0.1417910447761194</v>
      </c>
      <c r="K3152" s="31">
        <v>0.26103306525023912</v>
      </c>
      <c r="L3152" s="108">
        <f ca="1">REWS!R3152</f>
        <v>6.6767667484587214</v>
      </c>
      <c r="M3152" s="22">
        <f t="shared" si="833"/>
        <v>6.6380290937909798</v>
      </c>
      <c r="N3152" s="22">
        <f t="shared" ca="1" si="834"/>
        <v>6.6150107356306256</v>
      </c>
      <c r="O3152" s="22">
        <f t="shared" si="835"/>
        <v>0.38397877077241871</v>
      </c>
      <c r="P3152" s="81">
        <f t="shared" ca="1" si="836"/>
        <v>7</v>
      </c>
      <c r="Q3152" s="22">
        <f t="shared" ca="1" si="837"/>
        <v>0.59326521910722751</v>
      </c>
      <c r="R3152" s="3">
        <f ca="1">IF(N3152&gt;'Power Curve'!$C$37,0,INDEX(Ci,$P3152,1)*POWER(1-Q3152,3)+INDEX(Ci,$P3152,2)*3*Q3152*POWER(1-Q3152,2)+INDEX(Ci,$P3152,3)*3*POWER(Q3152,2)*(1-Q3152)+INDEX(Ci,$P3152,4)*POWER(Q3152,3))</f>
        <v>498.73492181675982</v>
      </c>
      <c r="S3152" s="3">
        <f t="shared" si="838"/>
        <v>680.07000732421898</v>
      </c>
      <c r="T3152" s="3">
        <f t="shared" ca="1" si="839"/>
        <v>-181.33508550745915</v>
      </c>
      <c r="U3152" s="3">
        <f t="shared" ca="1" si="847"/>
        <v>181.33508550745915</v>
      </c>
      <c r="W3152" s="34">
        <f t="shared" si="840"/>
        <v>7</v>
      </c>
      <c r="X3152" s="73" t="b">
        <f>COUNTIF('Power Curve'!$D$2:$D$31,W3152)&gt;0</f>
        <v>1</v>
      </c>
      <c r="Y3152" s="73" t="b">
        <f t="shared" si="841"/>
        <v>0</v>
      </c>
      <c r="Z3152" s="73" t="b">
        <f t="shared" si="848"/>
        <v>1</v>
      </c>
      <c r="AA3152" s="34" t="str">
        <f t="shared" si="842"/>
        <v>Outer</v>
      </c>
      <c r="AB3152" s="35" t="str">
        <f t="shared" si="849"/>
        <v>0.3-0.4</v>
      </c>
      <c r="AC3152" s="36" t="str">
        <f t="shared" si="843"/>
        <v>5-6</v>
      </c>
      <c r="AD3152" s="36" t="str">
        <f t="shared" si="844"/>
        <v>Apr</v>
      </c>
      <c r="AE3152" s="35" t="str">
        <f t="shared" si="845"/>
        <v>285-295</v>
      </c>
      <c r="AF3152" s="36" t="str">
        <f t="shared" si="846"/>
        <v>LWS-HTI</v>
      </c>
    </row>
    <row r="3153" spans="5:32" x14ac:dyDescent="0.3">
      <c r="E3153" s="12">
        <v>41000.236111111109</v>
      </c>
      <c r="F3153" s="16">
        <v>5.93</v>
      </c>
      <c r="G3153" s="16">
        <v>418.80998611450229</v>
      </c>
      <c r="H3153" s="29">
        <v>1.1910550538476103</v>
      </c>
      <c r="I3153" s="26">
        <v>295.60000000000002</v>
      </c>
      <c r="J3153" s="30">
        <v>0.1703204047217538</v>
      </c>
      <c r="K3153" s="31">
        <v>0.19032570333363422</v>
      </c>
      <c r="L3153" s="108">
        <f ca="1">REWS!R3153</f>
        <v>5.9120809476851912</v>
      </c>
      <c r="M3153" s="22">
        <f t="shared" si="833"/>
        <v>5.8747123849384462</v>
      </c>
      <c r="N3153" s="22">
        <f t="shared" ca="1" si="834"/>
        <v>5.8569603986719763</v>
      </c>
      <c r="O3153" s="22">
        <f t="shared" si="835"/>
        <v>0.26600571280699964</v>
      </c>
      <c r="P3153" s="81">
        <f t="shared" ca="1" si="836"/>
        <v>6</v>
      </c>
      <c r="Q3153" s="22">
        <f t="shared" ca="1" si="837"/>
        <v>0.82613090850565951</v>
      </c>
      <c r="R3153" s="3">
        <f ca="1">IF(N3153&gt;'Power Curve'!$C$37,0,INDEX(Ci,$P3153,1)*POWER(1-Q3153,3)+INDEX(Ci,$P3153,2)*3*Q3153*POWER(1-Q3153,2)+INDEX(Ci,$P3153,3)*3*POWER(Q3153,2)*(1-Q3153)+INDEX(Ci,$P3153,4)*POWER(Q3153,3))</f>
        <v>337.85393557372072</v>
      </c>
      <c r="S3153" s="3">
        <f t="shared" si="838"/>
        <v>418.80998611450229</v>
      </c>
      <c r="T3153" s="3">
        <f t="shared" ca="1" si="839"/>
        <v>-80.956050540781575</v>
      </c>
      <c r="U3153" s="3">
        <f t="shared" ca="1" si="847"/>
        <v>80.956050540781575</v>
      </c>
      <c r="W3153" s="34">
        <f t="shared" si="840"/>
        <v>6</v>
      </c>
      <c r="X3153" s="73" t="b">
        <f>COUNTIF('Power Curve'!$D$2:$D$31,W3153)&gt;0</f>
        <v>1</v>
      </c>
      <c r="Y3153" s="73" t="b">
        <f t="shared" si="841"/>
        <v>0</v>
      </c>
      <c r="Z3153" s="73" t="b">
        <f t="shared" si="848"/>
        <v>1</v>
      </c>
      <c r="AA3153" s="34" t="str">
        <f t="shared" si="842"/>
        <v>Outer</v>
      </c>
      <c r="AB3153" s="35" t="str">
        <f t="shared" si="849"/>
        <v>0.2-0.3</v>
      </c>
      <c r="AC3153" s="36" t="str">
        <f t="shared" si="843"/>
        <v>5-6</v>
      </c>
      <c r="AD3153" s="36" t="str">
        <f t="shared" si="844"/>
        <v>Apr</v>
      </c>
      <c r="AE3153" s="35" t="str">
        <f t="shared" si="845"/>
        <v>295-305</v>
      </c>
      <c r="AF3153" s="36" t="str">
        <f t="shared" si="846"/>
        <v>LWS-HTI</v>
      </c>
    </row>
    <row r="3154" spans="5:32" x14ac:dyDescent="0.3">
      <c r="E3154" s="12">
        <v>41000.243055555555</v>
      </c>
      <c r="F3154" s="16">
        <v>6.62</v>
      </c>
      <c r="G3154" s="16">
        <v>448.329990386963</v>
      </c>
      <c r="H3154" s="29">
        <v>1.1904328150664956</v>
      </c>
      <c r="I3154" s="26">
        <v>295.39999999999998</v>
      </c>
      <c r="J3154" s="30">
        <v>0.17069486404833836</v>
      </c>
      <c r="K3154" s="31">
        <v>0.24106748191684604</v>
      </c>
      <c r="L3154" s="108">
        <f ca="1">REWS!R3154</f>
        <v>6.5992258201887362</v>
      </c>
      <c r="M3154" s="22">
        <f t="shared" si="833"/>
        <v>6.5571369840292437</v>
      </c>
      <c r="N3154" s="22">
        <f t="shared" ca="1" si="834"/>
        <v>6.5365600742477765</v>
      </c>
      <c r="O3154" s="22">
        <f t="shared" si="835"/>
        <v>0.37147663444657814</v>
      </c>
      <c r="P3154" s="81">
        <f t="shared" ca="1" si="836"/>
        <v>7</v>
      </c>
      <c r="Q3154" s="22">
        <f t="shared" ca="1" si="837"/>
        <v>0.51351649359456952</v>
      </c>
      <c r="R3154" s="3">
        <f ca="1">IF(N3154&gt;'Power Curve'!$C$37,0,INDEX(Ci,$P3154,1)*POWER(1-Q3154,3)+INDEX(Ci,$P3154,2)*3*Q3154*POWER(1-Q3154,2)+INDEX(Ci,$P3154,3)*3*POWER(Q3154,2)*(1-Q3154)+INDEX(Ci,$P3154,4)*POWER(Q3154,3))</f>
        <v>479.52939176003156</v>
      </c>
      <c r="S3154" s="3">
        <f t="shared" si="838"/>
        <v>448.329990386963</v>
      </c>
      <c r="T3154" s="3">
        <f t="shared" ca="1" si="839"/>
        <v>31.199401373068554</v>
      </c>
      <c r="U3154" s="3">
        <f t="shared" ca="1" si="847"/>
        <v>31.199401373068554</v>
      </c>
      <c r="W3154" s="34">
        <f t="shared" si="840"/>
        <v>7</v>
      </c>
      <c r="X3154" s="73" t="b">
        <f>COUNTIF('Power Curve'!$D$2:$D$31,W3154)&gt;0</f>
        <v>1</v>
      </c>
      <c r="Y3154" s="73" t="b">
        <f t="shared" si="841"/>
        <v>0</v>
      </c>
      <c r="Z3154" s="73" t="b">
        <f t="shared" si="848"/>
        <v>1</v>
      </c>
      <c r="AA3154" s="34" t="str">
        <f t="shared" si="842"/>
        <v>Outer</v>
      </c>
      <c r="AB3154" s="35" t="str">
        <f t="shared" si="849"/>
        <v>0.3-0.4</v>
      </c>
      <c r="AC3154" s="36" t="str">
        <f t="shared" si="843"/>
        <v>5-6</v>
      </c>
      <c r="AD3154" s="36" t="str">
        <f t="shared" si="844"/>
        <v>Apr</v>
      </c>
      <c r="AE3154" s="35" t="str">
        <f t="shared" si="845"/>
        <v>295-305</v>
      </c>
      <c r="AF3154" s="36" t="str">
        <f t="shared" si="846"/>
        <v>LWS-HTI</v>
      </c>
    </row>
    <row r="3155" spans="5:32" x14ac:dyDescent="0.3">
      <c r="E3155" s="12">
        <v>41000.25</v>
      </c>
      <c r="F3155" s="16">
        <v>7.26</v>
      </c>
      <c r="G3155" s="16">
        <v>721.46998977661133</v>
      </c>
      <c r="H3155" s="29">
        <v>1.1903299183636455</v>
      </c>
      <c r="I3155" s="26">
        <v>292.2</v>
      </c>
      <c r="J3155" s="30">
        <v>0.15013774104683197</v>
      </c>
      <c r="K3155" s="31">
        <v>0.14684785090932634</v>
      </c>
      <c r="L3155" s="108">
        <f ca="1">REWS!R3155</f>
        <v>7.2747300556337393</v>
      </c>
      <c r="M3155" s="22">
        <f t="shared" si="833"/>
        <v>7.1908523970680687</v>
      </c>
      <c r="N3155" s="22">
        <f t="shared" ca="1" si="834"/>
        <v>7.2054421568287879</v>
      </c>
      <c r="O3155" s="22">
        <f t="shared" si="835"/>
        <v>0.46941939436388008</v>
      </c>
      <c r="P3155" s="81">
        <f t="shared" ca="1" si="836"/>
        <v>8</v>
      </c>
      <c r="Q3155" s="22">
        <f t="shared" ca="1" si="837"/>
        <v>0.19155050816503563</v>
      </c>
      <c r="R3155" s="3">
        <f ca="1">IF(N3155&gt;'Power Curve'!$C$37,0,INDEX(Ci,$P3155,1)*POWER(1-Q3155,3)+INDEX(Ci,$P3155,2)*3*Q3155*POWER(1-Q3155,2)+INDEX(Ci,$P3155,3)*3*POWER(Q3155,2)*(1-Q3155)+INDEX(Ci,$P3155,4)*POWER(Q3155,3))</f>
        <v>650.34720946685161</v>
      </c>
      <c r="S3155" s="3">
        <f t="shared" si="838"/>
        <v>721.46998977661133</v>
      </c>
      <c r="T3155" s="3">
        <f t="shared" ca="1" si="839"/>
        <v>-71.122780309759719</v>
      </c>
      <c r="U3155" s="3">
        <f t="shared" ca="1" si="847"/>
        <v>71.122780309759719</v>
      </c>
      <c r="W3155" s="34">
        <f t="shared" si="840"/>
        <v>7</v>
      </c>
      <c r="X3155" s="73" t="b">
        <f>COUNTIF('Power Curve'!$D$2:$D$31,W3155)&gt;0</f>
        <v>1</v>
      </c>
      <c r="Y3155" s="73" t="b">
        <f t="shared" si="841"/>
        <v>0</v>
      </c>
      <c r="Z3155" s="73" t="b">
        <f t="shared" si="848"/>
        <v>1</v>
      </c>
      <c r="AA3155" s="34" t="str">
        <f t="shared" si="842"/>
        <v>Outer</v>
      </c>
      <c r="AB3155" s="35" t="str">
        <f t="shared" si="849"/>
        <v>0.4-0.5</v>
      </c>
      <c r="AC3155" s="36" t="str">
        <f t="shared" si="843"/>
        <v>6-7</v>
      </c>
      <c r="AD3155" s="36" t="str">
        <f t="shared" si="844"/>
        <v>Apr</v>
      </c>
      <c r="AE3155" s="35" t="str">
        <f t="shared" si="845"/>
        <v>285-295</v>
      </c>
      <c r="AF3155" s="36" t="str">
        <f t="shared" si="846"/>
        <v>LWS-HTI</v>
      </c>
    </row>
    <row r="3156" spans="5:32" x14ac:dyDescent="0.3">
      <c r="E3156" s="12">
        <v>41000.256944444445</v>
      </c>
      <c r="F3156" s="16">
        <v>7.52</v>
      </c>
      <c r="G3156" s="16">
        <v>726.31002616882347</v>
      </c>
      <c r="H3156" s="29">
        <v>1.1906409886936957</v>
      </c>
      <c r="I3156" s="26">
        <v>294.5</v>
      </c>
      <c r="J3156" s="30">
        <v>0.12101063829787236</v>
      </c>
      <c r="K3156" s="31">
        <v>0.12989000622360761</v>
      </c>
      <c r="L3156" s="108">
        <f ca="1">REWS!R3156</f>
        <v>7.4449271417681322</v>
      </c>
      <c r="M3156" s="22">
        <f t="shared" si="833"/>
        <v>7.4490248111034827</v>
      </c>
      <c r="N3156" s="22">
        <f t="shared" ca="1" si="834"/>
        <v>7.3746605047724145</v>
      </c>
      <c r="O3156" s="22">
        <f t="shared" si="835"/>
        <v>0.50932077319241054</v>
      </c>
      <c r="P3156" s="81">
        <f t="shared" ca="1" si="836"/>
        <v>8</v>
      </c>
      <c r="Q3156" s="22">
        <f t="shared" ca="1" si="837"/>
        <v>0.36186558788264178</v>
      </c>
      <c r="R3156" s="3">
        <f ca="1">IF(N3156&gt;'Power Curve'!$C$37,0,INDEX(Ci,$P3156,1)*POWER(1-Q3156,3)+INDEX(Ci,$P3156,2)*3*Q3156*POWER(1-Q3156,2)+INDEX(Ci,$P3156,3)*3*POWER(Q3156,2)*(1-Q3156)+INDEX(Ci,$P3156,4)*POWER(Q3156,3))</f>
        <v>696.65461858794606</v>
      </c>
      <c r="S3156" s="3">
        <f t="shared" si="838"/>
        <v>726.31002616882347</v>
      </c>
      <c r="T3156" s="3">
        <f t="shared" ca="1" si="839"/>
        <v>-29.655407580877409</v>
      </c>
      <c r="U3156" s="3">
        <f t="shared" ca="1" si="847"/>
        <v>29.655407580877409</v>
      </c>
      <c r="W3156" s="34">
        <f t="shared" si="840"/>
        <v>7</v>
      </c>
      <c r="X3156" s="73" t="b">
        <f>COUNTIF('Power Curve'!$D$2:$D$31,W3156)&gt;0</f>
        <v>1</v>
      </c>
      <c r="Y3156" s="73" t="b">
        <f t="shared" si="841"/>
        <v>0</v>
      </c>
      <c r="Z3156" s="73" t="b">
        <f t="shared" si="848"/>
        <v>1</v>
      </c>
      <c r="AA3156" s="34" t="str">
        <f t="shared" si="842"/>
        <v>Inner</v>
      </c>
      <c r="AB3156" s="35" t="str">
        <f t="shared" si="849"/>
        <v>0.5-0.6</v>
      </c>
      <c r="AC3156" s="36" t="str">
        <f t="shared" si="843"/>
        <v>6-7</v>
      </c>
      <c r="AD3156" s="36" t="str">
        <f t="shared" si="844"/>
        <v>Apr</v>
      </c>
      <c r="AE3156" s="35" t="str">
        <f t="shared" si="845"/>
        <v>285-295</v>
      </c>
      <c r="AF3156" s="36" t="str">
        <f t="shared" si="846"/>
        <v>Inner-TI</v>
      </c>
    </row>
    <row r="3157" spans="5:32" x14ac:dyDescent="0.3">
      <c r="E3157" s="12">
        <v>41000.263888888891</v>
      </c>
      <c r="F3157" s="16">
        <v>6.92</v>
      </c>
      <c r="G3157" s="16">
        <v>478.60000610351602</v>
      </c>
      <c r="H3157" s="29">
        <v>1.1902714193932042</v>
      </c>
      <c r="I3157" s="26">
        <v>291.8</v>
      </c>
      <c r="J3157" s="30">
        <v>0.1430635838150289</v>
      </c>
      <c r="K3157" s="31">
        <v>0.10930103668078955</v>
      </c>
      <c r="L3157" s="108">
        <f ca="1">REWS!R3157</f>
        <v>6.8679504651372731</v>
      </c>
      <c r="M3157" s="22">
        <f t="shared" si="833"/>
        <v>6.8539784308953884</v>
      </c>
      <c r="N3157" s="22">
        <f t="shared" ca="1" si="834"/>
        <v>6.8024254844665926</v>
      </c>
      <c r="O3157" s="22">
        <f t="shared" si="835"/>
        <v>0.41735443695180791</v>
      </c>
      <c r="P3157" s="81">
        <f t="shared" ca="1" si="836"/>
        <v>7</v>
      </c>
      <c r="Q3157" s="22">
        <f t="shared" ca="1" si="837"/>
        <v>0.78378097892988174</v>
      </c>
      <c r="R3157" s="3">
        <f ca="1">IF(N3157&gt;'Power Curve'!$C$37,0,INDEX(Ci,$P3157,1)*POWER(1-Q3157,3)+INDEX(Ci,$P3157,2)*3*Q3157*POWER(1-Q3157,2)+INDEX(Ci,$P3157,3)*3*POWER(Q3157,2)*(1-Q3157)+INDEX(Ci,$P3157,4)*POWER(Q3157,3))</f>
        <v>545.83899302048781</v>
      </c>
      <c r="S3157" s="3">
        <f t="shared" si="838"/>
        <v>478.60000610351602</v>
      </c>
      <c r="T3157" s="3">
        <f t="shared" ca="1" si="839"/>
        <v>67.238986916971783</v>
      </c>
      <c r="U3157" s="3">
        <f t="shared" ca="1" si="847"/>
        <v>67.238986916971783</v>
      </c>
      <c r="W3157" s="34">
        <f t="shared" si="840"/>
        <v>7</v>
      </c>
      <c r="X3157" s="73" t="b">
        <f>COUNTIF('Power Curve'!$D$2:$D$31,W3157)&gt;0</f>
        <v>1</v>
      </c>
      <c r="Y3157" s="73" t="b">
        <f t="shared" si="841"/>
        <v>0</v>
      </c>
      <c r="Z3157" s="73" t="b">
        <f t="shared" si="848"/>
        <v>1</v>
      </c>
      <c r="AA3157" s="34" t="str">
        <f t="shared" si="842"/>
        <v>Outer</v>
      </c>
      <c r="AB3157" s="35" t="str">
        <f t="shared" si="849"/>
        <v>0.4-0.5</v>
      </c>
      <c r="AC3157" s="36" t="str">
        <f t="shared" si="843"/>
        <v>6-7</v>
      </c>
      <c r="AD3157" s="36" t="str">
        <f t="shared" si="844"/>
        <v>Apr</v>
      </c>
      <c r="AE3157" s="35" t="str">
        <f t="shared" si="845"/>
        <v>285-295</v>
      </c>
      <c r="AF3157" s="36" t="str">
        <f t="shared" si="846"/>
        <v>LWS-HTI</v>
      </c>
    </row>
    <row r="3158" spans="5:32" x14ac:dyDescent="0.3">
      <c r="E3158" s="12">
        <v>41000.270833333336</v>
      </c>
      <c r="F3158" s="16">
        <v>6.04</v>
      </c>
      <c r="G3158" s="16">
        <v>578.01002216339089</v>
      </c>
      <c r="H3158" s="29">
        <v>1.1901381293883118</v>
      </c>
      <c r="I3158" s="26">
        <v>296.10000000000002</v>
      </c>
      <c r="J3158" s="30">
        <v>0.11920529801324503</v>
      </c>
      <c r="K3158" s="31">
        <v>6.8552470518830566E-2</v>
      </c>
      <c r="L3158" s="108">
        <f ca="1">REWS!R3158</f>
        <v>6.1026718504150415</v>
      </c>
      <c r="M3158" s="22">
        <f t="shared" si="833"/>
        <v>5.9821509212308044</v>
      </c>
      <c r="N3158" s="22">
        <f t="shared" ca="1" si="834"/>
        <v>6.0442225218426557</v>
      </c>
      <c r="O3158" s="22">
        <f t="shared" si="835"/>
        <v>0.28261068492766994</v>
      </c>
      <c r="P3158" s="81">
        <f t="shared" ca="1" si="836"/>
        <v>7</v>
      </c>
      <c r="Q3158" s="22">
        <f t="shared" ca="1" si="837"/>
        <v>1.3032601754320885E-2</v>
      </c>
      <c r="R3158" s="3">
        <f ca="1">IF(N3158&gt;'Power Curve'!$C$37,0,INDEX(Ci,$P3158,1)*POWER(1-Q3158,3)+INDEX(Ci,$P3158,2)*3*Q3158*POWER(1-Q3158,2)+INDEX(Ci,$P3158,3)*3*POWER(Q3158,2)*(1-Q3158)+INDEX(Ci,$P3158,4)*POWER(Q3158,3))</f>
        <v>371.46573307121781</v>
      </c>
      <c r="S3158" s="3">
        <f t="shared" si="838"/>
        <v>578.01002216339089</v>
      </c>
      <c r="T3158" s="3">
        <f t="shared" ca="1" si="839"/>
        <v>-206.54428909217307</v>
      </c>
      <c r="U3158" s="3">
        <f t="shared" ca="1" si="847"/>
        <v>206.54428909217307</v>
      </c>
      <c r="W3158" s="34">
        <f t="shared" si="840"/>
        <v>6</v>
      </c>
      <c r="X3158" s="73" t="b">
        <f>COUNTIF('Power Curve'!$D$2:$D$31,W3158)&gt;0</f>
        <v>1</v>
      </c>
      <c r="Y3158" s="73" t="b">
        <f t="shared" si="841"/>
        <v>0</v>
      </c>
      <c r="Z3158" s="73" t="b">
        <f t="shared" si="848"/>
        <v>1</v>
      </c>
      <c r="AA3158" s="34" t="str">
        <f t="shared" si="842"/>
        <v>Outer</v>
      </c>
      <c r="AB3158" s="35" t="str">
        <f t="shared" si="849"/>
        <v>0.2-0.3</v>
      </c>
      <c r="AC3158" s="36" t="str">
        <f t="shared" si="843"/>
        <v>6-7</v>
      </c>
      <c r="AD3158" s="36" t="str">
        <f t="shared" si="844"/>
        <v>Apr</v>
      </c>
      <c r="AE3158" s="35" t="str">
        <f t="shared" si="845"/>
        <v>295-305</v>
      </c>
      <c r="AF3158" s="36" t="str">
        <f t="shared" si="846"/>
        <v>Inner-TI</v>
      </c>
    </row>
    <row r="3159" spans="5:32" x14ac:dyDescent="0.3">
      <c r="E3159" s="12">
        <v>41000.277777777781</v>
      </c>
      <c r="F3159" s="16">
        <v>5.52</v>
      </c>
      <c r="G3159" s="16">
        <v>184.54999542236382</v>
      </c>
      <c r="H3159" s="29">
        <v>1.1901825567790507</v>
      </c>
      <c r="I3159" s="26">
        <v>301.10000000000002</v>
      </c>
      <c r="J3159" s="30">
        <v>0.10507246376811594</v>
      </c>
      <c r="K3159" s="31">
        <v>0.17671726555144485</v>
      </c>
      <c r="L3159" s="108">
        <f ca="1">REWS!R3159</f>
        <v>5.5557127006270388</v>
      </c>
      <c r="M3159" s="22">
        <f t="shared" si="833"/>
        <v>5.4671993332734479</v>
      </c>
      <c r="N3159" s="22">
        <f t="shared" ca="1" si="834"/>
        <v>5.5025704298418434</v>
      </c>
      <c r="O3159" s="22">
        <f t="shared" si="835"/>
        <v>0.20302325702136656</v>
      </c>
      <c r="P3159" s="81">
        <f t="shared" ca="1" si="836"/>
        <v>6</v>
      </c>
      <c r="Q3159" s="22">
        <f t="shared" ca="1" si="837"/>
        <v>0.47290413515111224</v>
      </c>
      <c r="R3159" s="3">
        <f ca="1">IF(N3159&gt;'Power Curve'!$C$37,0,INDEX(Ci,$P3159,1)*POWER(1-Q3159,3)+INDEX(Ci,$P3159,2)*3*Q3159*POWER(1-Q3159,2)+INDEX(Ci,$P3159,3)*3*POWER(Q3159,2)*(1-Q3159)+INDEX(Ci,$P3159,4)*POWER(Q3159,3))</f>
        <v>282.00678090480869</v>
      </c>
      <c r="S3159" s="3">
        <f t="shared" si="838"/>
        <v>184.54999542236382</v>
      </c>
      <c r="T3159" s="3">
        <f t="shared" ca="1" si="839"/>
        <v>97.456785482444872</v>
      </c>
      <c r="U3159" s="3">
        <f t="shared" ca="1" si="847"/>
        <v>97.456785482444872</v>
      </c>
      <c r="W3159" s="34">
        <f t="shared" si="840"/>
        <v>5</v>
      </c>
      <c r="X3159" s="73" t="b">
        <f>COUNTIF('Power Curve'!$D$2:$D$31,W3159)&gt;0</f>
        <v>1</v>
      </c>
      <c r="Y3159" s="73" t="b">
        <f t="shared" si="841"/>
        <v>0</v>
      </c>
      <c r="Z3159" s="73" t="b">
        <f t="shared" si="848"/>
        <v>1</v>
      </c>
      <c r="AA3159" s="34" t="str">
        <f t="shared" si="842"/>
        <v>Inner</v>
      </c>
      <c r="AB3159" s="35" t="str">
        <f t="shared" si="849"/>
        <v>0.2-0.3</v>
      </c>
      <c r="AC3159" s="36" t="str">
        <f t="shared" si="843"/>
        <v>6-7</v>
      </c>
      <c r="AD3159" s="36" t="str">
        <f t="shared" si="844"/>
        <v>Apr</v>
      </c>
      <c r="AE3159" s="35" t="str">
        <f t="shared" si="845"/>
        <v>295-305</v>
      </c>
      <c r="AF3159" s="36" t="str">
        <f t="shared" si="846"/>
        <v>Inner-TI</v>
      </c>
    </row>
    <row r="3160" spans="5:32" x14ac:dyDescent="0.3">
      <c r="E3160" s="12">
        <v>41000.284722222219</v>
      </c>
      <c r="F3160" s="16">
        <v>5.43</v>
      </c>
      <c r="G3160" s="16">
        <v>263.47000885009777</v>
      </c>
      <c r="H3160" s="29">
        <v>1.1896798201012952</v>
      </c>
      <c r="I3160" s="26">
        <v>301.10000000000002</v>
      </c>
      <c r="J3160" s="30">
        <v>0.11049723756906077</v>
      </c>
      <c r="K3160" s="31">
        <v>0.10949211664120552</v>
      </c>
      <c r="L3160" s="108">
        <f ca="1">REWS!R3160</f>
        <v>5.4068899793549567</v>
      </c>
      <c r="M3160" s="22">
        <f t="shared" si="833"/>
        <v>5.3773028708156021</v>
      </c>
      <c r="N3160" s="22">
        <f t="shared" ca="1" si="834"/>
        <v>5.3544171285763396</v>
      </c>
      <c r="O3160" s="22">
        <f t="shared" si="835"/>
        <v>0.18912946896009353</v>
      </c>
      <c r="P3160" s="81">
        <f t="shared" ca="1" si="836"/>
        <v>6</v>
      </c>
      <c r="Q3160" s="22">
        <f t="shared" ca="1" si="837"/>
        <v>0.32523710964079972</v>
      </c>
      <c r="R3160" s="3">
        <f ca="1">IF(N3160&gt;'Power Curve'!$C$37,0,INDEX(Ci,$P3160,1)*POWER(1-Q3160,3)+INDEX(Ci,$P3160,2)*3*Q3160*POWER(1-Q3160,2)+INDEX(Ci,$P3160,3)*3*POWER(Q3160,2)*(1-Q3160)+INDEX(Ci,$P3160,4)*POWER(Q3160,3))</f>
        <v>260.1683037625362</v>
      </c>
      <c r="S3160" s="3">
        <f t="shared" si="838"/>
        <v>263.47000885009777</v>
      </c>
      <c r="T3160" s="3">
        <f t="shared" ca="1" si="839"/>
        <v>-3.3017050875615723</v>
      </c>
      <c r="U3160" s="3">
        <f t="shared" ca="1" si="847"/>
        <v>3.3017050875615723</v>
      </c>
      <c r="W3160" s="34">
        <f t="shared" si="840"/>
        <v>5</v>
      </c>
      <c r="X3160" s="73" t="b">
        <f>COUNTIF('Power Curve'!$D$2:$D$31,W3160)&gt;0</f>
        <v>1</v>
      </c>
      <c r="Y3160" s="73" t="b">
        <f t="shared" si="841"/>
        <v>0</v>
      </c>
      <c r="Z3160" s="73" t="b">
        <f t="shared" si="848"/>
        <v>1</v>
      </c>
      <c r="AA3160" s="34" t="str">
        <f t="shared" si="842"/>
        <v>Inner</v>
      </c>
      <c r="AB3160" s="35" t="str">
        <f t="shared" si="849"/>
        <v>0.1-0.2</v>
      </c>
      <c r="AC3160" s="36" t="str">
        <f t="shared" si="843"/>
        <v>6-7</v>
      </c>
      <c r="AD3160" s="36" t="str">
        <f t="shared" si="844"/>
        <v>Apr</v>
      </c>
      <c r="AE3160" s="35" t="str">
        <f t="shared" si="845"/>
        <v>295-305</v>
      </c>
      <c r="AF3160" s="36" t="str">
        <f t="shared" si="846"/>
        <v>Inner-TI</v>
      </c>
    </row>
    <row r="3161" spans="5:32" x14ac:dyDescent="0.3">
      <c r="E3161" s="12">
        <v>41000.291666666664</v>
      </c>
      <c r="F3161" s="16">
        <v>6.09</v>
      </c>
      <c r="G3161" s="16">
        <v>306.89998626709007</v>
      </c>
      <c r="H3161" s="29">
        <v>1.18941346418842</v>
      </c>
      <c r="I3161" s="26">
        <v>300</v>
      </c>
      <c r="J3161" s="30">
        <v>0.12807881773399016</v>
      </c>
      <c r="K3161" s="31">
        <v>0.20500478641373138</v>
      </c>
      <c r="L3161" s="108">
        <f ca="1">REWS!R3161</f>
        <v>6.0641111138621868</v>
      </c>
      <c r="M3161" s="22">
        <f t="shared" si="833"/>
        <v>6.0304475779420885</v>
      </c>
      <c r="N3161" s="22">
        <f t="shared" ca="1" si="834"/>
        <v>6.0048118520462941</v>
      </c>
      <c r="O3161" s="22">
        <f t="shared" si="835"/>
        <v>0.29007508891052186</v>
      </c>
      <c r="P3161" s="81">
        <f t="shared" ca="1" si="836"/>
        <v>6</v>
      </c>
      <c r="Q3161" s="22">
        <f t="shared" ca="1" si="837"/>
        <v>0.97349707686417541</v>
      </c>
      <c r="R3161" s="3">
        <f ca="1">IF(N3161&gt;'Power Curve'!$C$37,0,INDEX(Ci,$P3161,1)*POWER(1-Q3161,3)+INDEX(Ci,$P3161,2)*3*Q3161*POWER(1-Q3161,2)+INDEX(Ci,$P3161,3)*3*POWER(Q3161,2)*(1-Q3161)+INDEX(Ci,$P3161,4)*POWER(Q3161,3))</f>
        <v>364.06930303811799</v>
      </c>
      <c r="S3161" s="3">
        <f t="shared" si="838"/>
        <v>306.89998626709007</v>
      </c>
      <c r="T3161" s="3">
        <f t="shared" ca="1" si="839"/>
        <v>57.169316771027923</v>
      </c>
      <c r="U3161" s="3">
        <f t="shared" ca="1" si="847"/>
        <v>57.169316771027923</v>
      </c>
      <c r="W3161" s="34">
        <f t="shared" si="840"/>
        <v>6</v>
      </c>
      <c r="X3161" s="73" t="b">
        <f>COUNTIF('Power Curve'!$D$2:$D$31,W3161)&gt;0</f>
        <v>1</v>
      </c>
      <c r="Y3161" s="73" t="b">
        <f t="shared" si="841"/>
        <v>0</v>
      </c>
      <c r="Z3161" s="73" t="b">
        <f t="shared" si="848"/>
        <v>1</v>
      </c>
      <c r="AA3161" s="34" t="str">
        <f t="shared" si="842"/>
        <v>Inner</v>
      </c>
      <c r="AB3161" s="35" t="str">
        <f t="shared" si="849"/>
        <v>0.2-0.3</v>
      </c>
      <c r="AC3161" s="36" t="str">
        <f t="shared" si="843"/>
        <v>7-8</v>
      </c>
      <c r="AD3161" s="36" t="str">
        <f t="shared" si="844"/>
        <v>Apr</v>
      </c>
      <c r="AE3161" s="35" t="str">
        <f t="shared" si="845"/>
        <v>295-305</v>
      </c>
      <c r="AF3161" s="36" t="str">
        <f t="shared" si="846"/>
        <v>Inner-TI</v>
      </c>
    </row>
    <row r="3162" spans="5:32" x14ac:dyDescent="0.3">
      <c r="E3162" s="12">
        <v>41000.298611111109</v>
      </c>
      <c r="F3162" s="16">
        <v>5.15</v>
      </c>
      <c r="G3162" s="16">
        <v>311.71001434326223</v>
      </c>
      <c r="H3162" s="29">
        <v>1.1889698026084949</v>
      </c>
      <c r="I3162" s="26">
        <v>298.7</v>
      </c>
      <c r="J3162" s="30">
        <v>0.13592233009708737</v>
      </c>
      <c r="K3162" s="31">
        <v>2.2100164498304431E-2</v>
      </c>
      <c r="L3162" s="108">
        <f ca="1">REWS!R3162</f>
        <v>5.1594049774915716</v>
      </c>
      <c r="M3162" s="22">
        <f t="shared" si="833"/>
        <v>5.0990054285611137</v>
      </c>
      <c r="N3162" s="22">
        <f t="shared" ca="1" si="834"/>
        <v>5.1083172792960685</v>
      </c>
      <c r="O3162" s="22">
        <f t="shared" si="835"/>
        <v>0.14611770214567232</v>
      </c>
      <c r="P3162" s="81">
        <f t="shared" ca="1" si="836"/>
        <v>6</v>
      </c>
      <c r="Q3162" s="22">
        <f t="shared" ca="1" si="837"/>
        <v>7.9945020896669342E-2</v>
      </c>
      <c r="R3162" s="3">
        <f ca="1">IF(N3162&gt;'Power Curve'!$C$37,0,INDEX(Ci,$P3162,1)*POWER(1-Q3162,3)+INDEX(Ci,$P3162,2)*3*Q3162*POWER(1-Q3162,2)+INDEX(Ci,$P3162,3)*3*POWER(Q3162,2)*(1-Q3162)+INDEX(Ci,$P3162,4)*POWER(Q3162,3))</f>
        <v>223.73517063885296</v>
      </c>
      <c r="S3162" s="3">
        <f t="shared" si="838"/>
        <v>311.71001434326223</v>
      </c>
      <c r="T3162" s="3">
        <f t="shared" ca="1" si="839"/>
        <v>-87.974843704409267</v>
      </c>
      <c r="U3162" s="3">
        <f t="shared" ca="1" si="847"/>
        <v>87.974843704409267</v>
      </c>
      <c r="W3162" s="34">
        <f t="shared" si="840"/>
        <v>5</v>
      </c>
      <c r="X3162" s="73" t="b">
        <f>COUNTIF('Power Curve'!$D$2:$D$31,W3162)&gt;0</f>
        <v>1</v>
      </c>
      <c r="Y3162" s="73" t="b">
        <f t="shared" si="841"/>
        <v>0</v>
      </c>
      <c r="Z3162" s="73" t="b">
        <f t="shared" si="848"/>
        <v>1</v>
      </c>
      <c r="AA3162" s="34" t="str">
        <f t="shared" si="842"/>
        <v>Outer</v>
      </c>
      <c r="AB3162" s="35" t="str">
        <f t="shared" si="849"/>
        <v>0.1-0.2</v>
      </c>
      <c r="AC3162" s="36" t="str">
        <f t="shared" si="843"/>
        <v>7-8</v>
      </c>
      <c r="AD3162" s="36" t="str">
        <f t="shared" si="844"/>
        <v>Apr</v>
      </c>
      <c r="AE3162" s="35" t="str">
        <f t="shared" si="845"/>
        <v>295-305</v>
      </c>
      <c r="AF3162" s="36" t="str">
        <f t="shared" si="846"/>
        <v>Inner-TI</v>
      </c>
    </row>
    <row r="3163" spans="5:32" x14ac:dyDescent="0.3">
      <c r="E3163" s="12">
        <v>41000.305555555555</v>
      </c>
      <c r="F3163" s="16">
        <v>5.42</v>
      </c>
      <c r="G3163" s="16">
        <v>267.8999862670903</v>
      </c>
      <c r="H3163" s="29">
        <v>1.1886892876738766</v>
      </c>
      <c r="I3163" s="26">
        <v>304.39999999999998</v>
      </c>
      <c r="J3163" s="30">
        <v>0.13468634686346864</v>
      </c>
      <c r="K3163" s="31">
        <v>8.7783884710540966E-2</v>
      </c>
      <c r="L3163" s="108">
        <f ca="1">REWS!R3163</f>
        <v>5.3941981547459976</v>
      </c>
      <c r="M3163" s="22">
        <f t="shared" si="833"/>
        <v>5.3659098653934185</v>
      </c>
      <c r="N3163" s="22">
        <f t="shared" ca="1" si="834"/>
        <v>5.3403655155790632</v>
      </c>
      <c r="O3163" s="22">
        <f t="shared" si="835"/>
        <v>0.18736864324583385</v>
      </c>
      <c r="P3163" s="81">
        <f t="shared" ca="1" si="836"/>
        <v>6</v>
      </c>
      <c r="Q3163" s="22">
        <f t="shared" ca="1" si="837"/>
        <v>0.31123161751064915</v>
      </c>
      <c r="R3163" s="3">
        <f ca="1">IF(N3163&gt;'Power Curve'!$C$37,0,INDEX(Ci,$P3163,1)*POWER(1-Q3163,3)+INDEX(Ci,$P3163,2)*3*Q3163*POWER(1-Q3163,2)+INDEX(Ci,$P3163,3)*3*POWER(Q3163,2)*(1-Q3163)+INDEX(Ci,$P3163,4)*POWER(Q3163,3))</f>
        <v>258.10880231071616</v>
      </c>
      <c r="S3163" s="3">
        <f t="shared" si="838"/>
        <v>267.8999862670903</v>
      </c>
      <c r="T3163" s="3">
        <f t="shared" ca="1" si="839"/>
        <v>-9.791183956374141</v>
      </c>
      <c r="U3163" s="3">
        <f t="shared" ca="1" si="847"/>
        <v>9.791183956374141</v>
      </c>
      <c r="W3163" s="34">
        <f t="shared" si="840"/>
        <v>5</v>
      </c>
      <c r="X3163" s="73" t="b">
        <f>COUNTIF('Power Curve'!$D$2:$D$31,W3163)&gt;0</f>
        <v>1</v>
      </c>
      <c r="Y3163" s="73" t="b">
        <f t="shared" si="841"/>
        <v>0</v>
      </c>
      <c r="Z3163" s="73" t="b">
        <f t="shared" si="848"/>
        <v>1</v>
      </c>
      <c r="AA3163" s="34" t="str">
        <f t="shared" si="842"/>
        <v>Outer</v>
      </c>
      <c r="AB3163" s="35" t="str">
        <f t="shared" si="849"/>
        <v>0.1-0.2</v>
      </c>
      <c r="AC3163" s="36" t="str">
        <f t="shared" si="843"/>
        <v>7-8</v>
      </c>
      <c r="AD3163" s="36" t="str">
        <f t="shared" si="844"/>
        <v>Apr</v>
      </c>
      <c r="AE3163" s="35" t="str">
        <f t="shared" si="845"/>
        <v>295-305</v>
      </c>
      <c r="AF3163" s="36" t="str">
        <f t="shared" si="846"/>
        <v>Inner-TI</v>
      </c>
    </row>
    <row r="3164" spans="5:32" x14ac:dyDescent="0.3">
      <c r="E3164" s="12">
        <v>41000.3125</v>
      </c>
      <c r="F3164" s="16">
        <v>7.04</v>
      </c>
      <c r="G3164" s="16">
        <v>442.61000442504923</v>
      </c>
      <c r="H3164" s="29">
        <v>1.1888666773402912</v>
      </c>
      <c r="I3164" s="26">
        <v>310.60000000000002</v>
      </c>
      <c r="J3164" s="30">
        <v>0.10653409090909091</v>
      </c>
      <c r="K3164" s="31">
        <v>0.14121655560724236</v>
      </c>
      <c r="L3164" s="108">
        <f ca="1">REWS!R3164</f>
        <v>7.0192209428468564</v>
      </c>
      <c r="M3164" s="22">
        <f t="shared" si="833"/>
        <v>6.9700893874357863</v>
      </c>
      <c r="N3164" s="22">
        <f t="shared" ca="1" si="834"/>
        <v>6.949516676392598</v>
      </c>
      <c r="O3164" s="22">
        <f t="shared" si="835"/>
        <v>0.43529975957805078</v>
      </c>
      <c r="P3164" s="81">
        <f t="shared" ca="1" si="836"/>
        <v>7</v>
      </c>
      <c r="Q3164" s="22">
        <f t="shared" ca="1" si="837"/>
        <v>0.93330597825386685</v>
      </c>
      <c r="R3164" s="3">
        <f ca="1">IF(N3164&gt;'Power Curve'!$C$37,0,INDEX(Ci,$P3164,1)*POWER(1-Q3164,3)+INDEX(Ci,$P3164,2)*3*Q3164*POWER(1-Q3164,2)+INDEX(Ci,$P3164,3)*3*POWER(Q3164,2)*(1-Q3164)+INDEX(Ci,$P3164,4)*POWER(Q3164,3))</f>
        <v>583.48502304117346</v>
      </c>
      <c r="S3164" s="3">
        <f t="shared" si="838"/>
        <v>442.61000442504923</v>
      </c>
      <c r="T3164" s="3">
        <f t="shared" ca="1" si="839"/>
        <v>140.87501861612424</v>
      </c>
      <c r="U3164" s="3">
        <f t="shared" ca="1" si="847"/>
        <v>140.87501861612424</v>
      </c>
      <c r="W3164" s="34">
        <f t="shared" si="840"/>
        <v>7</v>
      </c>
      <c r="X3164" s="73" t="b">
        <f>COUNTIF('Power Curve'!$D$2:$D$31,W3164)&gt;0</f>
        <v>1</v>
      </c>
      <c r="Y3164" s="73" t="b">
        <f t="shared" si="841"/>
        <v>0</v>
      </c>
      <c r="Z3164" s="73" t="b">
        <f t="shared" si="848"/>
        <v>1</v>
      </c>
      <c r="AA3164" s="34" t="str">
        <f t="shared" si="842"/>
        <v>Inner</v>
      </c>
      <c r="AB3164" s="35" t="str">
        <f t="shared" si="849"/>
        <v>0.4-0.5</v>
      </c>
      <c r="AC3164" s="36" t="str">
        <f t="shared" si="843"/>
        <v>7-8</v>
      </c>
      <c r="AD3164" s="36" t="str">
        <f t="shared" si="844"/>
        <v>Apr</v>
      </c>
      <c r="AE3164" s="35" t="str">
        <f t="shared" si="845"/>
        <v>305-315</v>
      </c>
      <c r="AF3164" s="36" t="str">
        <f t="shared" si="846"/>
        <v>Inner-TI</v>
      </c>
    </row>
    <row r="3165" spans="5:32" x14ac:dyDescent="0.3">
      <c r="E3165" s="12">
        <v>41000.319444444445</v>
      </c>
      <c r="F3165" s="16">
        <v>7.75</v>
      </c>
      <c r="G3165" s="16">
        <v>735.98999786376976</v>
      </c>
      <c r="H3165" s="29">
        <v>1.1886748011755965</v>
      </c>
      <c r="I3165" s="26">
        <v>306.2</v>
      </c>
      <c r="J3165" s="30">
        <v>0.12774193548387097</v>
      </c>
      <c r="K3165" s="31">
        <v>9.2533192518393981E-2</v>
      </c>
      <c r="L3165" s="108">
        <f ca="1">REWS!R3165</f>
        <v>7.7752622626812249</v>
      </c>
      <c r="M3165" s="22">
        <f t="shared" si="833"/>
        <v>7.6726259264580152</v>
      </c>
      <c r="N3165" s="22">
        <f t="shared" ca="1" si="834"/>
        <v>7.6976359769882032</v>
      </c>
      <c r="O3165" s="22">
        <f t="shared" si="835"/>
        <v>0.54387904636647366</v>
      </c>
      <c r="P3165" s="81">
        <f t="shared" ca="1" si="836"/>
        <v>8</v>
      </c>
      <c r="Q3165" s="22">
        <f t="shared" ca="1" si="837"/>
        <v>0.68693431692843498</v>
      </c>
      <c r="R3165" s="3">
        <f ca="1">IF(N3165&gt;'Power Curve'!$C$37,0,INDEX(Ci,$P3165,1)*POWER(1-Q3165,3)+INDEX(Ci,$P3165,2)*3*Q3165*POWER(1-Q3165,2)+INDEX(Ci,$P3165,3)*3*POWER(Q3165,2)*(1-Q3165)+INDEX(Ci,$P3165,4)*POWER(Q3165,3))</f>
        <v>788.80380071932586</v>
      </c>
      <c r="S3165" s="3">
        <f t="shared" si="838"/>
        <v>735.98999786376976</v>
      </c>
      <c r="T3165" s="3">
        <f t="shared" ca="1" si="839"/>
        <v>52.813802855556105</v>
      </c>
      <c r="U3165" s="3">
        <f t="shared" ca="1" si="847"/>
        <v>52.813802855556105</v>
      </c>
      <c r="W3165" s="34">
        <f t="shared" si="840"/>
        <v>8</v>
      </c>
      <c r="X3165" s="73" t="b">
        <f>COUNTIF('Power Curve'!$D$2:$D$31,W3165)&gt;0</f>
        <v>1</v>
      </c>
      <c r="Y3165" s="73" t="b">
        <f t="shared" si="841"/>
        <v>0</v>
      </c>
      <c r="Z3165" s="73" t="b">
        <f t="shared" si="848"/>
        <v>1</v>
      </c>
      <c r="AA3165" s="34" t="str">
        <f t="shared" si="842"/>
        <v>Outer</v>
      </c>
      <c r="AB3165" s="35" t="str">
        <f t="shared" si="849"/>
        <v>0.5-0.6</v>
      </c>
      <c r="AC3165" s="36" t="str">
        <f t="shared" si="843"/>
        <v>7-8</v>
      </c>
      <c r="AD3165" s="36" t="str">
        <f t="shared" si="844"/>
        <v>Apr</v>
      </c>
      <c r="AE3165" s="35" t="str">
        <f t="shared" si="845"/>
        <v>305-315</v>
      </c>
      <c r="AF3165" s="36" t="str">
        <f t="shared" si="846"/>
        <v>Inner-TI</v>
      </c>
    </row>
    <row r="3166" spans="5:32" x14ac:dyDescent="0.3">
      <c r="E3166" s="12">
        <v>41000.326388888891</v>
      </c>
      <c r="F3166" s="16">
        <v>8.0399999999999991</v>
      </c>
      <c r="G3166" s="16">
        <v>795.47002029418945</v>
      </c>
      <c r="H3166" s="29">
        <v>1.1884385351194131</v>
      </c>
      <c r="I3166" s="26">
        <v>298.39999999999998</v>
      </c>
      <c r="J3166" s="30">
        <v>0.12935323383084579</v>
      </c>
      <c r="K3166" s="31">
        <v>0.10949849016097311</v>
      </c>
      <c r="L3166" s="108">
        <f ca="1">REWS!R3166</f>
        <v>8.0106261189406975</v>
      </c>
      <c r="M3166" s="22">
        <f t="shared" si="833"/>
        <v>7.9592032336348213</v>
      </c>
      <c r="N3166" s="22">
        <f t="shared" ca="1" si="834"/>
        <v>7.93012454095925</v>
      </c>
      <c r="O3166" s="22">
        <f t="shared" si="835"/>
        <v>0.58817049299544366</v>
      </c>
      <c r="P3166" s="81">
        <f t="shared" ca="1" si="836"/>
        <v>8</v>
      </c>
      <c r="Q3166" s="22">
        <f t="shared" ca="1" si="837"/>
        <v>0.92092967728588104</v>
      </c>
      <c r="R3166" s="3">
        <f ca="1">IF(N3166&gt;'Power Curve'!$C$37,0,INDEX(Ci,$P3166,1)*POWER(1-Q3166,3)+INDEX(Ci,$P3166,2)*3*Q3166*POWER(1-Q3166,2)+INDEX(Ci,$P3166,3)*3*POWER(Q3166,2)*(1-Q3166)+INDEX(Ci,$P3166,4)*POWER(Q3166,3))</f>
        <v>857.32140491290977</v>
      </c>
      <c r="S3166" s="3">
        <f t="shared" si="838"/>
        <v>795.47002029418945</v>
      </c>
      <c r="T3166" s="3">
        <f t="shared" ca="1" si="839"/>
        <v>61.851384618720317</v>
      </c>
      <c r="U3166" s="3">
        <f t="shared" ca="1" si="847"/>
        <v>61.851384618720317</v>
      </c>
      <c r="W3166" s="34">
        <f t="shared" si="840"/>
        <v>8</v>
      </c>
      <c r="X3166" s="73" t="b">
        <f>COUNTIF('Power Curve'!$D$2:$D$31,W3166)&gt;0</f>
        <v>1</v>
      </c>
      <c r="Y3166" s="73" t="b">
        <f t="shared" si="841"/>
        <v>0</v>
      </c>
      <c r="Z3166" s="73" t="b">
        <f t="shared" si="848"/>
        <v>1</v>
      </c>
      <c r="AA3166" s="34" t="str">
        <f t="shared" si="842"/>
        <v>Inner</v>
      </c>
      <c r="AB3166" s="35" t="str">
        <f t="shared" si="849"/>
        <v>0.5-0.6</v>
      </c>
      <c r="AC3166" s="36" t="str">
        <f t="shared" si="843"/>
        <v>7-8</v>
      </c>
      <c r="AD3166" s="36" t="str">
        <f t="shared" si="844"/>
        <v>Apr</v>
      </c>
      <c r="AE3166" s="35" t="str">
        <f t="shared" si="845"/>
        <v>295-305</v>
      </c>
      <c r="AF3166" s="36" t="str">
        <f t="shared" si="846"/>
        <v>Inner-TI</v>
      </c>
    </row>
    <row r="3167" spans="5:32" x14ac:dyDescent="0.3">
      <c r="E3167" s="12">
        <v>41000.333333333336</v>
      </c>
      <c r="F3167" s="16">
        <v>7.02</v>
      </c>
      <c r="G3167" s="16">
        <v>543.4300246238713</v>
      </c>
      <c r="H3167" s="29">
        <v>1.1881281929019132</v>
      </c>
      <c r="I3167" s="26">
        <v>295.60000000000002</v>
      </c>
      <c r="J3167" s="30">
        <v>0.11965811965811966</v>
      </c>
      <c r="K3167" s="31">
        <v>0.10558061215092036</v>
      </c>
      <c r="L3167" s="108">
        <f ca="1">REWS!R3167</f>
        <v>7.0098446642800436</v>
      </c>
      <c r="M3167" s="22">
        <f t="shared" si="833"/>
        <v>6.9488486031422152</v>
      </c>
      <c r="N3167" s="22">
        <f t="shared" ca="1" si="834"/>
        <v>6.9387961970977621</v>
      </c>
      <c r="O3167" s="22">
        <f t="shared" si="835"/>
        <v>0.432016927894118</v>
      </c>
      <c r="P3167" s="81">
        <f t="shared" ca="1" si="836"/>
        <v>7</v>
      </c>
      <c r="Q3167" s="22">
        <f t="shared" ca="1" si="837"/>
        <v>0.9224081152457303</v>
      </c>
      <c r="R3167" s="3">
        <f ca="1">IF(N3167&gt;'Power Curve'!$C$37,0,INDEX(Ci,$P3167,1)*POWER(1-Q3167,3)+INDEX(Ci,$P3167,2)*3*Q3167*POWER(1-Q3167,2)+INDEX(Ci,$P3167,3)*3*POWER(Q3167,2)*(1-Q3167)+INDEX(Ci,$P3167,4)*POWER(Q3167,3))</f>
        <v>580.7335218699468</v>
      </c>
      <c r="S3167" s="3">
        <f t="shared" si="838"/>
        <v>543.4300246238713</v>
      </c>
      <c r="T3167" s="3">
        <f t="shared" ca="1" si="839"/>
        <v>37.303497246075494</v>
      </c>
      <c r="U3167" s="3">
        <f t="shared" ca="1" si="847"/>
        <v>37.303497246075494</v>
      </c>
      <c r="W3167" s="34">
        <f t="shared" si="840"/>
        <v>7</v>
      </c>
      <c r="X3167" s="73" t="b">
        <f>COUNTIF('Power Curve'!$D$2:$D$31,W3167)&gt;0</f>
        <v>1</v>
      </c>
      <c r="Y3167" s="73" t="b">
        <f t="shared" si="841"/>
        <v>0</v>
      </c>
      <c r="Z3167" s="73" t="b">
        <f t="shared" si="848"/>
        <v>1</v>
      </c>
      <c r="AA3167" s="34" t="str">
        <f t="shared" si="842"/>
        <v>Inner</v>
      </c>
      <c r="AB3167" s="35" t="str">
        <f t="shared" si="849"/>
        <v>0.4-0.5</v>
      </c>
      <c r="AC3167" s="36" t="str">
        <f t="shared" si="843"/>
        <v>8-9</v>
      </c>
      <c r="AD3167" s="36" t="str">
        <f t="shared" si="844"/>
        <v>Apr</v>
      </c>
      <c r="AE3167" s="35" t="str">
        <f t="shared" si="845"/>
        <v>295-305</v>
      </c>
      <c r="AF3167" s="36" t="str">
        <f t="shared" si="846"/>
        <v>Inner-TI</v>
      </c>
    </row>
    <row r="3168" spans="5:32" x14ac:dyDescent="0.3">
      <c r="E3168" s="12">
        <v>41000.340277777781</v>
      </c>
      <c r="F3168" s="16">
        <v>6.31</v>
      </c>
      <c r="G3168" s="16">
        <v>434.41999816894537</v>
      </c>
      <c r="H3168" s="29">
        <v>1.1872866479821857</v>
      </c>
      <c r="I3168" s="26">
        <v>297.3</v>
      </c>
      <c r="J3168" s="30">
        <v>0.15372424722662442</v>
      </c>
      <c r="K3168" s="31">
        <v>0.1093772755014159</v>
      </c>
      <c r="L3168" s="108">
        <f ca="1">REWS!R3168</f>
        <v>6.280147813157325</v>
      </c>
      <c r="M3168" s="22">
        <f t="shared" si="833"/>
        <v>6.2445697985543438</v>
      </c>
      <c r="N3168" s="22">
        <f t="shared" ca="1" si="834"/>
        <v>6.2150271576068681</v>
      </c>
      <c r="O3168" s="22">
        <f t="shared" si="835"/>
        <v>0.32316836834619317</v>
      </c>
      <c r="P3168" s="81">
        <f t="shared" ca="1" si="836"/>
        <v>7</v>
      </c>
      <c r="Q3168" s="22">
        <f t="shared" ca="1" si="837"/>
        <v>0.18666341344850518</v>
      </c>
      <c r="R3168" s="3">
        <f ca="1">IF(N3168&gt;'Power Curve'!$C$37,0,INDEX(Ci,$P3168,1)*POWER(1-Q3168,3)+INDEX(Ci,$P3168,2)*3*Q3168*POWER(1-Q3168,2)+INDEX(Ci,$P3168,3)*3*POWER(Q3168,2)*(1-Q3168)+INDEX(Ci,$P3168,4)*POWER(Q3168,3))</f>
        <v>405.94563539924906</v>
      </c>
      <c r="S3168" s="3">
        <f t="shared" si="838"/>
        <v>434.41999816894537</v>
      </c>
      <c r="T3168" s="3">
        <f t="shared" ca="1" si="839"/>
        <v>-28.474362769696313</v>
      </c>
      <c r="U3168" s="3">
        <f t="shared" ca="1" si="847"/>
        <v>28.474362769696313</v>
      </c>
      <c r="W3168" s="34">
        <f t="shared" si="840"/>
        <v>6</v>
      </c>
      <c r="X3168" s="73" t="b">
        <f>COUNTIF('Power Curve'!$D$2:$D$31,W3168)&gt;0</f>
        <v>1</v>
      </c>
      <c r="Y3168" s="73" t="b">
        <f t="shared" si="841"/>
        <v>0</v>
      </c>
      <c r="Z3168" s="73" t="b">
        <f t="shared" si="848"/>
        <v>1</v>
      </c>
      <c r="AA3168" s="34" t="str">
        <f t="shared" si="842"/>
        <v>Outer</v>
      </c>
      <c r="AB3168" s="35" t="str">
        <f t="shared" si="849"/>
        <v>0.3-0.4</v>
      </c>
      <c r="AC3168" s="36" t="str">
        <f t="shared" si="843"/>
        <v>8-9</v>
      </c>
      <c r="AD3168" s="36" t="str">
        <f t="shared" si="844"/>
        <v>Apr</v>
      </c>
      <c r="AE3168" s="35" t="str">
        <f t="shared" si="845"/>
        <v>295-305</v>
      </c>
      <c r="AF3168" s="36" t="str">
        <f t="shared" si="846"/>
        <v>LWS-HTI</v>
      </c>
    </row>
    <row r="3169" spans="5:32" x14ac:dyDescent="0.3">
      <c r="E3169" s="12">
        <v>41000.347222222219</v>
      </c>
      <c r="F3169" s="16">
        <v>6.32</v>
      </c>
      <c r="G3169" s="16">
        <v>358.49001312255831</v>
      </c>
      <c r="H3169" s="29">
        <v>1.1867557605432206</v>
      </c>
      <c r="I3169" s="26">
        <v>299.8</v>
      </c>
      <c r="J3169" s="30">
        <v>0.10759493670886076</v>
      </c>
      <c r="K3169" s="31">
        <v>0.10720869972097978</v>
      </c>
      <c r="L3169" s="108">
        <f ca="1">REWS!R3169</f>
        <v>6.3215008188320763</v>
      </c>
      <c r="M3169" s="22">
        <f t="shared" si="833"/>
        <v>6.2535337522027827</v>
      </c>
      <c r="N3169" s="22">
        <f t="shared" ca="1" si="834"/>
        <v>6.2550187872063159</v>
      </c>
      <c r="O3169" s="22">
        <f t="shared" si="835"/>
        <v>0.32455377627857857</v>
      </c>
      <c r="P3169" s="81">
        <f t="shared" ca="1" si="836"/>
        <v>7</v>
      </c>
      <c r="Q3169" s="22">
        <f t="shared" ca="1" si="837"/>
        <v>0.22731675448493258</v>
      </c>
      <c r="R3169" s="3">
        <f ca="1">IF(N3169&gt;'Power Curve'!$C$37,0,INDEX(Ci,$P3169,1)*POWER(1-Q3169,3)+INDEX(Ci,$P3169,2)*3*Q3169*POWER(1-Q3169,2)+INDEX(Ci,$P3169,3)*3*POWER(Q3169,2)*(1-Q3169)+INDEX(Ci,$P3169,4)*POWER(Q3169,3))</f>
        <v>414.54272803825239</v>
      </c>
      <c r="S3169" s="3">
        <f t="shared" si="838"/>
        <v>358.49001312255831</v>
      </c>
      <c r="T3169" s="3">
        <f t="shared" ca="1" si="839"/>
        <v>56.052714915694082</v>
      </c>
      <c r="U3169" s="3">
        <f t="shared" ca="1" si="847"/>
        <v>56.052714915694082</v>
      </c>
      <c r="W3169" s="34">
        <f t="shared" si="840"/>
        <v>6</v>
      </c>
      <c r="X3169" s="73" t="b">
        <f>COUNTIF('Power Curve'!$D$2:$D$31,W3169)&gt;0</f>
        <v>1</v>
      </c>
      <c r="Y3169" s="73" t="b">
        <f t="shared" si="841"/>
        <v>0</v>
      </c>
      <c r="Z3169" s="73" t="b">
        <f t="shared" si="848"/>
        <v>1</v>
      </c>
      <c r="AA3169" s="34" t="str">
        <f t="shared" si="842"/>
        <v>Inner</v>
      </c>
      <c r="AB3169" s="35" t="str">
        <f t="shared" si="849"/>
        <v>0.3-0.4</v>
      </c>
      <c r="AC3169" s="36" t="str">
        <f t="shared" si="843"/>
        <v>8-9</v>
      </c>
      <c r="AD3169" s="36" t="str">
        <f t="shared" si="844"/>
        <v>Apr</v>
      </c>
      <c r="AE3169" s="35" t="str">
        <f t="shared" si="845"/>
        <v>295-305</v>
      </c>
      <c r="AF3169" s="36" t="str">
        <f t="shared" si="846"/>
        <v>Inner-TI</v>
      </c>
    </row>
    <row r="3170" spans="5:32" x14ac:dyDescent="0.3">
      <c r="E3170" s="12">
        <v>41000.354166666664</v>
      </c>
      <c r="F3170" s="16">
        <v>7.07</v>
      </c>
      <c r="G3170" s="16">
        <v>496.1699733734128</v>
      </c>
      <c r="H3170" s="29">
        <v>1.1867850197646643</v>
      </c>
      <c r="I3170" s="26">
        <v>298.3</v>
      </c>
      <c r="J3170" s="30">
        <v>0.12729844413012731</v>
      </c>
      <c r="K3170" s="31">
        <v>9.0479642309292077E-2</v>
      </c>
      <c r="L3170" s="108">
        <f ca="1">REWS!R3170</f>
        <v>7.0755021775044806</v>
      </c>
      <c r="M3170" s="22">
        <f t="shared" si="833"/>
        <v>6.9957036352867741</v>
      </c>
      <c r="N3170" s="22">
        <f t="shared" ca="1" si="834"/>
        <v>7.0011479921708029</v>
      </c>
      <c r="O3170" s="22">
        <f t="shared" si="835"/>
        <v>0.43925852415299077</v>
      </c>
      <c r="P3170" s="81">
        <f t="shared" ca="1" si="836"/>
        <v>7</v>
      </c>
      <c r="Q3170" s="22">
        <f t="shared" ca="1" si="837"/>
        <v>0.98579159860777765</v>
      </c>
      <c r="R3170" s="3">
        <f ca="1">IF(N3170&gt;'Power Curve'!$C$37,0,INDEX(Ci,$P3170,1)*POWER(1-Q3170,3)+INDEX(Ci,$P3170,2)*3*Q3170*POWER(1-Q3170,2)+INDEX(Ci,$P3170,3)*3*POWER(Q3170,2)*(1-Q3170)+INDEX(Ci,$P3170,4)*POWER(Q3170,3))</f>
        <v>596.73695460461465</v>
      </c>
      <c r="S3170" s="3">
        <f t="shared" si="838"/>
        <v>496.1699733734128</v>
      </c>
      <c r="T3170" s="3">
        <f t="shared" ca="1" si="839"/>
        <v>100.56698123120185</v>
      </c>
      <c r="U3170" s="3">
        <f t="shared" ca="1" si="847"/>
        <v>100.56698123120185</v>
      </c>
      <c r="W3170" s="34">
        <f t="shared" si="840"/>
        <v>7</v>
      </c>
      <c r="X3170" s="73" t="b">
        <f>COUNTIF('Power Curve'!$D$2:$D$31,W3170)&gt;0</f>
        <v>1</v>
      </c>
      <c r="Y3170" s="73" t="b">
        <f t="shared" si="841"/>
        <v>0</v>
      </c>
      <c r="Z3170" s="73" t="b">
        <f t="shared" si="848"/>
        <v>1</v>
      </c>
      <c r="AA3170" s="34" t="str">
        <f t="shared" si="842"/>
        <v>Outer</v>
      </c>
      <c r="AB3170" s="35" t="str">
        <f t="shared" si="849"/>
        <v>0.4-0.5</v>
      </c>
      <c r="AC3170" s="36" t="str">
        <f t="shared" si="843"/>
        <v>8-9</v>
      </c>
      <c r="AD3170" s="36" t="str">
        <f t="shared" si="844"/>
        <v>Apr</v>
      </c>
      <c r="AE3170" s="35" t="str">
        <f t="shared" si="845"/>
        <v>295-305</v>
      </c>
      <c r="AF3170" s="36" t="str">
        <f t="shared" si="846"/>
        <v>Inner-TI</v>
      </c>
    </row>
    <row r="3171" spans="5:32" x14ac:dyDescent="0.3">
      <c r="E3171" s="12">
        <v>41000.361111111109</v>
      </c>
      <c r="F3171" s="16">
        <v>7.71</v>
      </c>
      <c r="G3171" s="16">
        <v>723.60002708435081</v>
      </c>
      <c r="H3171" s="29">
        <v>1.1864754536777031</v>
      </c>
      <c r="I3171" s="26">
        <v>300.60000000000002</v>
      </c>
      <c r="J3171" s="30">
        <v>8.0415045395590148E-2</v>
      </c>
      <c r="K3171" s="31">
        <v>8.5682512621408177E-2</v>
      </c>
      <c r="L3171" s="108">
        <f ca="1">REWS!R3171</f>
        <v>7.6767627069952633</v>
      </c>
      <c r="M3171" s="22">
        <f t="shared" si="833"/>
        <v>7.6283146975603575</v>
      </c>
      <c r="N3171" s="22">
        <f t="shared" ca="1" si="834"/>
        <v>7.5954295444170175</v>
      </c>
      <c r="O3171" s="22">
        <f t="shared" si="835"/>
        <v>0.53703060309956197</v>
      </c>
      <c r="P3171" s="81">
        <f t="shared" ca="1" si="836"/>
        <v>8</v>
      </c>
      <c r="Q3171" s="22">
        <f t="shared" ca="1" si="837"/>
        <v>0.58406546776077439</v>
      </c>
      <c r="R3171" s="3">
        <f ca="1">IF(N3171&gt;'Power Curve'!$C$37,0,INDEX(Ci,$P3171,1)*POWER(1-Q3171,3)+INDEX(Ci,$P3171,2)*3*Q3171*POWER(1-Q3171,2)+INDEX(Ci,$P3171,3)*3*POWER(Q3171,2)*(1-Q3171)+INDEX(Ci,$P3171,4)*POWER(Q3171,3))</f>
        <v>759.19060286030788</v>
      </c>
      <c r="S3171" s="3">
        <f t="shared" si="838"/>
        <v>723.60002708435081</v>
      </c>
      <c r="T3171" s="3">
        <f t="shared" ca="1" si="839"/>
        <v>35.590575775957063</v>
      </c>
      <c r="U3171" s="3">
        <f t="shared" ca="1" si="847"/>
        <v>35.590575775957063</v>
      </c>
      <c r="W3171" s="34">
        <f t="shared" si="840"/>
        <v>8</v>
      </c>
      <c r="X3171" s="73" t="b">
        <f>COUNTIF('Power Curve'!$D$2:$D$31,W3171)&gt;0</f>
        <v>1</v>
      </c>
      <c r="Y3171" s="73" t="b">
        <f t="shared" si="841"/>
        <v>0</v>
      </c>
      <c r="Z3171" s="73" t="b">
        <f t="shared" si="848"/>
        <v>1</v>
      </c>
      <c r="AA3171" s="34" t="str">
        <f t="shared" si="842"/>
        <v>Outer</v>
      </c>
      <c r="AB3171" s="35" t="str">
        <f t="shared" si="849"/>
        <v>0.5-0.6</v>
      </c>
      <c r="AC3171" s="36" t="str">
        <f t="shared" si="843"/>
        <v>8-9</v>
      </c>
      <c r="AD3171" s="36" t="str">
        <f t="shared" si="844"/>
        <v>Apr</v>
      </c>
      <c r="AE3171" s="35" t="str">
        <f t="shared" si="845"/>
        <v>295-305</v>
      </c>
      <c r="AF3171" s="36" t="str">
        <f t="shared" si="846"/>
        <v>HWS-LTI</v>
      </c>
    </row>
    <row r="3172" spans="5:32" x14ac:dyDescent="0.3">
      <c r="E3172" s="12">
        <v>41000.368055555555</v>
      </c>
      <c r="F3172" s="16">
        <v>5.76</v>
      </c>
      <c r="G3172" s="16">
        <v>563.1400070190432</v>
      </c>
      <c r="H3172" s="29">
        <v>1.1849741442805843</v>
      </c>
      <c r="I3172" s="26">
        <v>302.60000000000002</v>
      </c>
      <c r="J3172" s="30">
        <v>0.12326388888888888</v>
      </c>
      <c r="K3172" s="31">
        <v>4.9501594832522991E-2</v>
      </c>
      <c r="L3172" s="108">
        <f ca="1">REWS!R3172</f>
        <v>5.7007901157138354</v>
      </c>
      <c r="M3172" s="22">
        <f t="shared" si="833"/>
        <v>5.6965696531171615</v>
      </c>
      <c r="N3172" s="22">
        <f t="shared" ca="1" si="834"/>
        <v>5.6380118006884903</v>
      </c>
      <c r="O3172" s="22">
        <f t="shared" si="835"/>
        <v>0.23847317934672313</v>
      </c>
      <c r="P3172" s="81">
        <f t="shared" ca="1" si="836"/>
        <v>6</v>
      </c>
      <c r="Q3172" s="22">
        <f t="shared" ca="1" si="837"/>
        <v>0.60790095394032928</v>
      </c>
      <c r="R3172" s="3">
        <f ca="1">IF(N3172&gt;'Power Curve'!$C$37,0,INDEX(Ci,$P3172,1)*POWER(1-Q3172,3)+INDEX(Ci,$P3172,2)*3*Q3172*POWER(1-Q3172,2)+INDEX(Ci,$P3172,3)*3*POWER(Q3172,2)*(1-Q3172)+INDEX(Ci,$P3172,4)*POWER(Q3172,3))</f>
        <v>302.50393401221629</v>
      </c>
      <c r="S3172" s="3">
        <f t="shared" si="838"/>
        <v>563.1400070190432</v>
      </c>
      <c r="T3172" s="3">
        <f t="shared" ca="1" si="839"/>
        <v>-260.6360730068269</v>
      </c>
      <c r="U3172" s="3">
        <f t="shared" ca="1" si="847"/>
        <v>260.6360730068269</v>
      </c>
      <c r="W3172" s="34">
        <f t="shared" si="840"/>
        <v>6</v>
      </c>
      <c r="X3172" s="73" t="b">
        <f>COUNTIF('Power Curve'!$D$2:$D$31,W3172)&gt;0</f>
        <v>1</v>
      </c>
      <c r="Y3172" s="73" t="b">
        <f t="shared" si="841"/>
        <v>0</v>
      </c>
      <c r="Z3172" s="73" t="b">
        <f t="shared" si="848"/>
        <v>1</v>
      </c>
      <c r="AA3172" s="34" t="str">
        <f t="shared" si="842"/>
        <v>Outer</v>
      </c>
      <c r="AB3172" s="35" t="str">
        <f t="shared" si="849"/>
        <v>0.2-0.3</v>
      </c>
      <c r="AC3172" s="36" t="str">
        <f t="shared" si="843"/>
        <v>8-9</v>
      </c>
      <c r="AD3172" s="36" t="str">
        <f t="shared" si="844"/>
        <v>Apr</v>
      </c>
      <c r="AE3172" s="35" t="str">
        <f t="shared" si="845"/>
        <v>295-305</v>
      </c>
      <c r="AF3172" s="36" t="str">
        <f t="shared" si="846"/>
        <v>Inner-TI</v>
      </c>
    </row>
    <row r="3173" spans="5:32" x14ac:dyDescent="0.3">
      <c r="E3173" s="12">
        <v>41000.375</v>
      </c>
      <c r="F3173" s="16">
        <v>6.37</v>
      </c>
      <c r="G3173" s="16">
        <v>490.07997322082491</v>
      </c>
      <c r="H3173" s="29">
        <v>1.1853711803320446</v>
      </c>
      <c r="I3173" s="26">
        <v>298.2</v>
      </c>
      <c r="J3173" s="30">
        <v>0.12244897959183673</v>
      </c>
      <c r="K3173" s="31">
        <v>8.700420917856283E-2</v>
      </c>
      <c r="L3173" s="108">
        <f ca="1">REWS!R3173</f>
        <v>6.3255752561957737</v>
      </c>
      <c r="M3173" s="22">
        <f t="shared" si="833"/>
        <v>6.3005557316563046</v>
      </c>
      <c r="N3173" s="22">
        <f t="shared" ca="1" si="834"/>
        <v>6.2566152961456165</v>
      </c>
      <c r="O3173" s="22">
        <f t="shared" si="835"/>
        <v>0.33182117478221956</v>
      </c>
      <c r="P3173" s="81">
        <f t="shared" ca="1" si="836"/>
        <v>7</v>
      </c>
      <c r="Q3173" s="22">
        <f t="shared" ca="1" si="837"/>
        <v>0.22893967965770398</v>
      </c>
      <c r="R3173" s="3">
        <f ca="1">IF(N3173&gt;'Power Curve'!$C$37,0,INDEX(Ci,$P3173,1)*POWER(1-Q3173,3)+INDEX(Ci,$P3173,2)*3*Q3173*POWER(1-Q3173,2)+INDEX(Ci,$P3173,3)*3*POWER(Q3173,2)*(1-Q3173)+INDEX(Ci,$P3173,4)*POWER(Q3173,3))</f>
        <v>414.88969243096625</v>
      </c>
      <c r="S3173" s="3">
        <f t="shared" si="838"/>
        <v>490.07997322082491</v>
      </c>
      <c r="T3173" s="3">
        <f t="shared" ca="1" si="839"/>
        <v>-75.190280789858662</v>
      </c>
      <c r="U3173" s="3">
        <f t="shared" ca="1" si="847"/>
        <v>75.190280789858662</v>
      </c>
      <c r="W3173" s="34">
        <f t="shared" si="840"/>
        <v>6</v>
      </c>
      <c r="X3173" s="73" t="b">
        <f>COUNTIF('Power Curve'!$D$2:$D$31,W3173)&gt;0</f>
        <v>1</v>
      </c>
      <c r="Y3173" s="73" t="b">
        <f t="shared" si="841"/>
        <v>0</v>
      </c>
      <c r="Z3173" s="73" t="b">
        <f t="shared" si="848"/>
        <v>1</v>
      </c>
      <c r="AA3173" s="34" t="str">
        <f t="shared" si="842"/>
        <v>Outer</v>
      </c>
      <c r="AB3173" s="35" t="str">
        <f t="shared" si="849"/>
        <v>0.3-0.4</v>
      </c>
      <c r="AC3173" s="36" t="str">
        <f t="shared" si="843"/>
        <v>9-10</v>
      </c>
      <c r="AD3173" s="36" t="str">
        <f t="shared" si="844"/>
        <v>Apr</v>
      </c>
      <c r="AE3173" s="35" t="str">
        <f t="shared" si="845"/>
        <v>295-305</v>
      </c>
      <c r="AF3173" s="36" t="str">
        <f t="shared" si="846"/>
        <v>Inner-TI</v>
      </c>
    </row>
    <row r="3174" spans="5:32" x14ac:dyDescent="0.3">
      <c r="E3174" s="12">
        <v>41000.381944444445</v>
      </c>
      <c r="F3174" s="16">
        <v>5.66</v>
      </c>
      <c r="G3174" s="16">
        <v>313.26000213623024</v>
      </c>
      <c r="H3174" s="29">
        <v>1.1846941174796879</v>
      </c>
      <c r="I3174" s="26">
        <v>294</v>
      </c>
      <c r="J3174" s="30">
        <v>9.0106007067137811E-2</v>
      </c>
      <c r="K3174" s="31">
        <v>7.0717394938661249E-2</v>
      </c>
      <c r="L3174" s="108">
        <f ca="1">REWS!R3174</f>
        <v>5.6421898007692572</v>
      </c>
      <c r="M3174" s="22">
        <f t="shared" si="833"/>
        <v>5.5972299023882783</v>
      </c>
      <c r="N3174" s="22">
        <f t="shared" ca="1" si="834"/>
        <v>5.5796172204621639</v>
      </c>
      <c r="O3174" s="22">
        <f t="shared" si="835"/>
        <v>0.22311990064196874</v>
      </c>
      <c r="P3174" s="81">
        <f t="shared" ca="1" si="836"/>
        <v>6</v>
      </c>
      <c r="Q3174" s="22">
        <f t="shared" ca="1" si="837"/>
        <v>0.54969803916024063</v>
      </c>
      <c r="R3174" s="3">
        <f ca="1">IF(N3174&gt;'Power Curve'!$C$37,0,INDEX(Ci,$P3174,1)*POWER(1-Q3174,3)+INDEX(Ci,$P3174,2)*3*Q3174*POWER(1-Q3174,2)+INDEX(Ci,$P3174,3)*3*POWER(Q3174,2)*(1-Q3174)+INDEX(Ci,$P3174,4)*POWER(Q3174,3))</f>
        <v>293.57475332350441</v>
      </c>
      <c r="S3174" s="3">
        <f t="shared" si="838"/>
        <v>313.26000213623024</v>
      </c>
      <c r="T3174" s="3">
        <f t="shared" ca="1" si="839"/>
        <v>-19.685248812725831</v>
      </c>
      <c r="U3174" s="3">
        <f t="shared" ca="1" si="847"/>
        <v>19.685248812725831</v>
      </c>
      <c r="W3174" s="34">
        <f t="shared" si="840"/>
        <v>6</v>
      </c>
      <c r="X3174" s="73" t="b">
        <f>COUNTIF('Power Curve'!$D$2:$D$31,W3174)&gt;0</f>
        <v>1</v>
      </c>
      <c r="Y3174" s="73" t="b">
        <f t="shared" si="841"/>
        <v>0</v>
      </c>
      <c r="Z3174" s="73" t="b">
        <f t="shared" si="848"/>
        <v>1</v>
      </c>
      <c r="AA3174" s="34" t="str">
        <f t="shared" si="842"/>
        <v>Outer</v>
      </c>
      <c r="AB3174" s="35" t="str">
        <f t="shared" si="849"/>
        <v>0.2-0.3</v>
      </c>
      <c r="AC3174" s="36" t="str">
        <f t="shared" si="843"/>
        <v>9-10</v>
      </c>
      <c r="AD3174" s="36" t="str">
        <f t="shared" si="844"/>
        <v>Apr</v>
      </c>
      <c r="AE3174" s="35" t="str">
        <f t="shared" si="845"/>
        <v>285-295</v>
      </c>
      <c r="AF3174" s="36" t="str">
        <f t="shared" si="846"/>
        <v>LWS-LTI</v>
      </c>
    </row>
    <row r="3175" spans="5:32" x14ac:dyDescent="0.3">
      <c r="E3175" s="12">
        <v>41000.395833333336</v>
      </c>
      <c r="F3175" s="16">
        <v>5.92</v>
      </c>
      <c r="G3175" s="16">
        <v>385.68000030517572</v>
      </c>
      <c r="H3175" s="29">
        <v>1.1841055705286176</v>
      </c>
      <c r="I3175" s="26">
        <v>303.7</v>
      </c>
      <c r="J3175" s="30">
        <v>0.16891891891891891</v>
      </c>
      <c r="K3175" s="31">
        <v>0.11288455136344612</v>
      </c>
      <c r="L3175" s="108">
        <f ca="1">REWS!R3175</f>
        <v>5.8843959598667652</v>
      </c>
      <c r="M3175" s="22">
        <f t="shared" si="833"/>
        <v>5.8533768449492358</v>
      </c>
      <c r="N3175" s="22">
        <f t="shared" ca="1" si="834"/>
        <v>5.8181734895265125</v>
      </c>
      <c r="O3175" s="22">
        <f t="shared" si="835"/>
        <v>0.26270823632485324</v>
      </c>
      <c r="P3175" s="81">
        <f t="shared" ca="1" si="836"/>
        <v>6</v>
      </c>
      <c r="Q3175" s="22">
        <f t="shared" ca="1" si="837"/>
        <v>0.78747130758333439</v>
      </c>
      <c r="R3175" s="3">
        <f ca="1">IF(N3175&gt;'Power Curve'!$C$37,0,INDEX(Ci,$P3175,1)*POWER(1-Q3175,3)+INDEX(Ci,$P3175,2)*3*Q3175*POWER(1-Q3175,2)+INDEX(Ci,$P3175,3)*3*POWER(Q3175,2)*(1-Q3175)+INDEX(Ci,$P3175,4)*POWER(Q3175,3))</f>
        <v>331.32770863490123</v>
      </c>
      <c r="S3175" s="3">
        <f t="shared" si="838"/>
        <v>385.68000030517572</v>
      </c>
      <c r="T3175" s="3">
        <f t="shared" ca="1" si="839"/>
        <v>-54.352291670274496</v>
      </c>
      <c r="U3175" s="3">
        <f t="shared" ca="1" si="847"/>
        <v>54.352291670274496</v>
      </c>
      <c r="W3175" s="34">
        <f t="shared" si="840"/>
        <v>6</v>
      </c>
      <c r="X3175" s="73" t="b">
        <f>COUNTIF('Power Curve'!$D$2:$D$31,W3175)&gt;0</f>
        <v>1</v>
      </c>
      <c r="Y3175" s="73" t="b">
        <f t="shared" si="841"/>
        <v>0</v>
      </c>
      <c r="Z3175" s="73" t="b">
        <f t="shared" si="848"/>
        <v>1</v>
      </c>
      <c r="AA3175" s="34" t="str">
        <f t="shared" si="842"/>
        <v>Outer</v>
      </c>
      <c r="AB3175" s="35" t="str">
        <f t="shared" si="849"/>
        <v>0.2-0.3</v>
      </c>
      <c r="AC3175" s="36" t="str">
        <f t="shared" si="843"/>
        <v>9-10</v>
      </c>
      <c r="AD3175" s="36" t="str">
        <f t="shared" si="844"/>
        <v>Apr</v>
      </c>
      <c r="AE3175" s="35" t="str">
        <f t="shared" si="845"/>
        <v>295-305</v>
      </c>
      <c r="AF3175" s="36" t="str">
        <f t="shared" si="846"/>
        <v>LWS-HTI</v>
      </c>
    </row>
    <row r="3176" spans="5:32" x14ac:dyDescent="0.3">
      <c r="E3176" s="12">
        <v>41000.409722222219</v>
      </c>
      <c r="F3176" s="16">
        <v>7.06</v>
      </c>
      <c r="G3176" s="16">
        <v>474.34999465942423</v>
      </c>
      <c r="H3176" s="29">
        <v>1.1832971862966517</v>
      </c>
      <c r="I3176" s="26">
        <v>311.2</v>
      </c>
      <c r="J3176" s="30">
        <v>6.79886685552408E-2</v>
      </c>
      <c r="K3176" s="31">
        <v>6.6022075650087705E-2</v>
      </c>
      <c r="L3176" s="108">
        <f ca="1">REWS!R3176</f>
        <v>6.9916324509673515</v>
      </c>
      <c r="M3176" s="22">
        <f t="shared" si="833"/>
        <v>6.9789584936254876</v>
      </c>
      <c r="N3176" s="22">
        <f t="shared" ca="1" si="834"/>
        <v>6.9113757334258059</v>
      </c>
      <c r="O3176" s="22">
        <f t="shared" si="835"/>
        <v>0.43667050852993994</v>
      </c>
      <c r="P3176" s="81">
        <f t="shared" ca="1" si="836"/>
        <v>7</v>
      </c>
      <c r="Q3176" s="22">
        <f t="shared" ca="1" si="837"/>
        <v>0.89453394577081613</v>
      </c>
      <c r="R3176" s="3">
        <f ca="1">IF(N3176&gt;'Power Curve'!$C$37,0,INDEX(Ci,$P3176,1)*POWER(1-Q3176,3)+INDEX(Ci,$P3176,2)*3*Q3176*POWER(1-Q3176,2)+INDEX(Ci,$P3176,3)*3*POWER(Q3176,2)*(1-Q3176)+INDEX(Ci,$P3176,4)*POWER(Q3176,3))</f>
        <v>573.69838674293942</v>
      </c>
      <c r="S3176" s="3">
        <f t="shared" si="838"/>
        <v>474.34999465942423</v>
      </c>
      <c r="T3176" s="3">
        <f t="shared" ca="1" si="839"/>
        <v>99.348392083515193</v>
      </c>
      <c r="U3176" s="3">
        <f t="shared" ca="1" si="847"/>
        <v>99.348392083515193</v>
      </c>
      <c r="W3176" s="34">
        <f t="shared" si="840"/>
        <v>7</v>
      </c>
      <c r="X3176" s="73" t="b">
        <f>COUNTIF('Power Curve'!$D$2:$D$31,W3176)&gt;0</f>
        <v>1</v>
      </c>
      <c r="Y3176" s="73" t="b">
        <f t="shared" si="841"/>
        <v>0</v>
      </c>
      <c r="Z3176" s="73" t="b">
        <f t="shared" si="848"/>
        <v>1</v>
      </c>
      <c r="AA3176" s="34" t="str">
        <f t="shared" si="842"/>
        <v>Outer</v>
      </c>
      <c r="AB3176" s="35" t="str">
        <f t="shared" si="849"/>
        <v>0.4-0.5</v>
      </c>
      <c r="AC3176" s="36" t="str">
        <f t="shared" si="843"/>
        <v>9-10</v>
      </c>
      <c r="AD3176" s="36" t="str">
        <f t="shared" si="844"/>
        <v>Apr</v>
      </c>
      <c r="AE3176" s="35" t="str">
        <f t="shared" si="845"/>
        <v>305-315</v>
      </c>
      <c r="AF3176" s="36" t="str">
        <f t="shared" si="846"/>
        <v>LWS-LTI</v>
      </c>
    </row>
    <row r="3177" spans="5:32" x14ac:dyDescent="0.3">
      <c r="E3177" s="12">
        <v>41000.416666666664</v>
      </c>
      <c r="F3177" s="16">
        <v>6.95</v>
      </c>
      <c r="G3177" s="16">
        <v>708.68002319335983</v>
      </c>
      <c r="H3177" s="29">
        <v>1.1828132555668425</v>
      </c>
      <c r="I3177" s="26">
        <v>301.8</v>
      </c>
      <c r="J3177" s="30">
        <v>0.14388489208633093</v>
      </c>
      <c r="K3177" s="31">
        <v>9.4494900223336648E-2</v>
      </c>
      <c r="L3177" s="108">
        <f ca="1">REWS!R3177</f>
        <v>6.8964233001526587</v>
      </c>
      <c r="M3177" s="22">
        <f t="shared" si="833"/>
        <v>6.8692844853199864</v>
      </c>
      <c r="N3177" s="22">
        <f t="shared" ca="1" si="834"/>
        <v>6.8163300115018588</v>
      </c>
      <c r="O3177" s="22">
        <f t="shared" si="835"/>
        <v>0.41972003700341615</v>
      </c>
      <c r="P3177" s="81">
        <f t="shared" ca="1" si="836"/>
        <v>7</v>
      </c>
      <c r="Q3177" s="22">
        <f t="shared" ca="1" si="837"/>
        <v>0.79791557372325594</v>
      </c>
      <c r="R3177" s="3">
        <f ca="1">IF(N3177&gt;'Power Curve'!$C$37,0,INDEX(Ci,$P3177,1)*POWER(1-Q3177,3)+INDEX(Ci,$P3177,2)*3*Q3177*POWER(1-Q3177,2)+INDEX(Ci,$P3177,3)*3*POWER(Q3177,2)*(1-Q3177)+INDEX(Ci,$P3177,4)*POWER(Q3177,3))</f>
        <v>549.3819436377604</v>
      </c>
      <c r="S3177" s="3">
        <f t="shared" si="838"/>
        <v>708.68002319335983</v>
      </c>
      <c r="T3177" s="3">
        <f t="shared" ca="1" si="839"/>
        <v>-159.29807955559943</v>
      </c>
      <c r="U3177" s="3">
        <f t="shared" ca="1" si="847"/>
        <v>159.29807955559943</v>
      </c>
      <c r="W3177" s="34">
        <f t="shared" si="840"/>
        <v>7</v>
      </c>
      <c r="X3177" s="73" t="b">
        <f>COUNTIF('Power Curve'!$D$2:$D$31,W3177)&gt;0</f>
        <v>1</v>
      </c>
      <c r="Y3177" s="73" t="b">
        <f t="shared" si="841"/>
        <v>0</v>
      </c>
      <c r="Z3177" s="73" t="b">
        <f t="shared" si="848"/>
        <v>1</v>
      </c>
      <c r="AA3177" s="34" t="str">
        <f t="shared" si="842"/>
        <v>Outer</v>
      </c>
      <c r="AB3177" s="35" t="str">
        <f t="shared" si="849"/>
        <v>0.4-0.5</v>
      </c>
      <c r="AC3177" s="36" t="str">
        <f t="shared" si="843"/>
        <v>10-11</v>
      </c>
      <c r="AD3177" s="36" t="str">
        <f t="shared" si="844"/>
        <v>Apr</v>
      </c>
      <c r="AE3177" s="35" t="str">
        <f t="shared" si="845"/>
        <v>295-305</v>
      </c>
      <c r="AF3177" s="36" t="str">
        <f t="shared" si="846"/>
        <v>LWS-HTI</v>
      </c>
    </row>
    <row r="3178" spans="5:32" x14ac:dyDescent="0.3">
      <c r="E3178" s="12">
        <v>41000.423611111109</v>
      </c>
      <c r="F3178" s="16">
        <v>7.92</v>
      </c>
      <c r="G3178" s="16">
        <v>610.14998781681084</v>
      </c>
      <c r="H3178" s="29">
        <v>1.1835613148808919</v>
      </c>
      <c r="I3178" s="26">
        <v>307.10000000000002</v>
      </c>
      <c r="J3178" s="30">
        <v>9.7222222222222224E-2</v>
      </c>
      <c r="K3178" s="31">
        <v>2.7232194027235365E-2</v>
      </c>
      <c r="L3178" s="108">
        <f ca="1">REWS!R3178</f>
        <v>7.89300088054895</v>
      </c>
      <c r="M3178" s="22">
        <f t="shared" si="833"/>
        <v>7.8296690595145426</v>
      </c>
      <c r="N3178" s="22">
        <f t="shared" ca="1" si="834"/>
        <v>7.8029778764084794</v>
      </c>
      <c r="O3178" s="22">
        <f t="shared" si="835"/>
        <v>0.56815056882141823</v>
      </c>
      <c r="P3178" s="81">
        <f t="shared" ca="1" si="836"/>
        <v>8</v>
      </c>
      <c r="Q3178" s="22">
        <f t="shared" ca="1" si="837"/>
        <v>0.79295895441836817</v>
      </c>
      <c r="R3178" s="3">
        <f ca="1">IF(N3178&gt;'Power Curve'!$C$37,0,INDEX(Ci,$P3178,1)*POWER(1-Q3178,3)+INDEX(Ci,$P3178,2)*3*Q3178*POWER(1-Q3178,2)+INDEX(Ci,$P3178,3)*3*POWER(Q3178,2)*(1-Q3178)+INDEX(Ci,$P3178,4)*POWER(Q3178,3))</f>
        <v>819.67637997615577</v>
      </c>
      <c r="S3178" s="3">
        <f t="shared" si="838"/>
        <v>610.14998781681084</v>
      </c>
      <c r="T3178" s="3">
        <f t="shared" ca="1" si="839"/>
        <v>209.52639215934494</v>
      </c>
      <c r="U3178" s="3">
        <f t="shared" ca="1" si="847"/>
        <v>209.52639215934494</v>
      </c>
      <c r="W3178" s="34">
        <f t="shared" si="840"/>
        <v>8</v>
      </c>
      <c r="X3178" s="73" t="b">
        <f>COUNTIF('Power Curve'!$D$2:$D$31,W3178)&gt;0</f>
        <v>1</v>
      </c>
      <c r="Y3178" s="73" t="b">
        <f t="shared" si="841"/>
        <v>0</v>
      </c>
      <c r="Z3178" s="73" t="b">
        <f t="shared" si="848"/>
        <v>1</v>
      </c>
      <c r="AA3178" s="34" t="str">
        <f t="shared" si="842"/>
        <v>Outer</v>
      </c>
      <c r="AB3178" s="35" t="str">
        <f t="shared" si="849"/>
        <v>0.5-0.6</v>
      </c>
      <c r="AC3178" s="36" t="str">
        <f t="shared" si="843"/>
        <v>10-11</v>
      </c>
      <c r="AD3178" s="36" t="str">
        <f t="shared" si="844"/>
        <v>Apr</v>
      </c>
      <c r="AE3178" s="35" t="str">
        <f t="shared" si="845"/>
        <v>305-315</v>
      </c>
      <c r="AF3178" s="36" t="str">
        <f t="shared" si="846"/>
        <v>HWS-LTI</v>
      </c>
    </row>
    <row r="3179" spans="5:32" x14ac:dyDescent="0.3">
      <c r="E3179" s="12">
        <v>41000.430555555555</v>
      </c>
      <c r="F3179" s="16">
        <v>7.91</v>
      </c>
      <c r="G3179" s="16">
        <v>911.13002777099632</v>
      </c>
      <c r="H3179" s="29">
        <v>1.1830612671900673</v>
      </c>
      <c r="I3179" s="26">
        <v>303.39999999999998</v>
      </c>
      <c r="J3179" s="30">
        <v>0.13780025284450065</v>
      </c>
      <c r="K3179" s="31">
        <v>5.8540097021304256E-2</v>
      </c>
      <c r="L3179" s="108">
        <f ca="1">REWS!R3179</f>
        <v>7.9134796740328595</v>
      </c>
      <c r="M3179" s="22">
        <f t="shared" si="833"/>
        <v>7.8186816878191934</v>
      </c>
      <c r="N3179" s="22">
        <f t="shared" ca="1" si="834"/>
        <v>7.8221211901757419</v>
      </c>
      <c r="O3179" s="22">
        <f t="shared" si="835"/>
        <v>0.56645243510723353</v>
      </c>
      <c r="P3179" s="81">
        <f t="shared" ca="1" si="836"/>
        <v>8</v>
      </c>
      <c r="Q3179" s="22">
        <f t="shared" ca="1" si="837"/>
        <v>0.81222633913138187</v>
      </c>
      <c r="R3179" s="3">
        <f ca="1">IF(N3179&gt;'Power Curve'!$C$37,0,INDEX(Ci,$P3179,1)*POWER(1-Q3179,3)+INDEX(Ci,$P3179,2)*3*Q3179*POWER(1-Q3179,2)+INDEX(Ci,$P3179,3)*3*POWER(Q3179,2)*(1-Q3179)+INDEX(Ci,$P3179,4)*POWER(Q3179,3))</f>
        <v>825.31992333505423</v>
      </c>
      <c r="S3179" s="3">
        <f t="shared" si="838"/>
        <v>911.13002777099632</v>
      </c>
      <c r="T3179" s="3">
        <f t="shared" ca="1" si="839"/>
        <v>-85.810104435942094</v>
      </c>
      <c r="U3179" s="3">
        <f t="shared" ca="1" si="847"/>
        <v>85.810104435942094</v>
      </c>
      <c r="W3179" s="34">
        <f t="shared" si="840"/>
        <v>8</v>
      </c>
      <c r="X3179" s="73" t="b">
        <f>COUNTIF('Power Curve'!$D$2:$D$31,W3179)&gt;0</f>
        <v>1</v>
      </c>
      <c r="Y3179" s="73" t="b">
        <f t="shared" si="841"/>
        <v>0</v>
      </c>
      <c r="Z3179" s="73" t="b">
        <f t="shared" si="848"/>
        <v>1</v>
      </c>
      <c r="AA3179" s="34" t="str">
        <f t="shared" si="842"/>
        <v>Outer</v>
      </c>
      <c r="AB3179" s="35" t="str">
        <f t="shared" si="849"/>
        <v>0.5-0.6</v>
      </c>
      <c r="AC3179" s="36" t="str">
        <f t="shared" si="843"/>
        <v>10-11</v>
      </c>
      <c r="AD3179" s="36" t="str">
        <f t="shared" si="844"/>
        <v>Apr</v>
      </c>
      <c r="AE3179" s="35" t="str">
        <f t="shared" si="845"/>
        <v>295-305</v>
      </c>
      <c r="AF3179" s="36" t="str">
        <f t="shared" si="846"/>
        <v>Inner-TI</v>
      </c>
    </row>
    <row r="3180" spans="5:32" x14ac:dyDescent="0.3">
      <c r="E3180" s="12">
        <v>41000.4375</v>
      </c>
      <c r="F3180" s="16">
        <v>7.06</v>
      </c>
      <c r="G3180" s="16">
        <v>641.36001968383789</v>
      </c>
      <c r="H3180" s="29">
        <v>1.1826653437360648</v>
      </c>
      <c r="I3180" s="26">
        <v>301.7</v>
      </c>
      <c r="J3180" s="30">
        <v>0.1104815864022663</v>
      </c>
      <c r="K3180" s="31">
        <v>0.10069011408598666</v>
      </c>
      <c r="L3180" s="108">
        <f ca="1">REWS!R3180</f>
        <v>7.0350803407202971</v>
      </c>
      <c r="M3180" s="22">
        <f t="shared" si="833"/>
        <v>6.9777160928291391</v>
      </c>
      <c r="N3180" s="22">
        <f t="shared" ca="1" si="834"/>
        <v>6.9530868707917737</v>
      </c>
      <c r="O3180" s="22">
        <f t="shared" si="835"/>
        <v>0.43647849148188628</v>
      </c>
      <c r="P3180" s="81">
        <f t="shared" ca="1" si="836"/>
        <v>7</v>
      </c>
      <c r="Q3180" s="22">
        <f t="shared" ca="1" si="837"/>
        <v>0.93693524597638145</v>
      </c>
      <c r="R3180" s="3">
        <f ca="1">IF(N3180&gt;'Power Curve'!$C$37,0,INDEX(Ci,$P3180,1)*POWER(1-Q3180,3)+INDEX(Ci,$P3180,2)*3*Q3180*POWER(1-Q3180,2)+INDEX(Ci,$P3180,3)*3*POWER(Q3180,2)*(1-Q3180)+INDEX(Ci,$P3180,4)*POWER(Q3180,3))</f>
        <v>584.4014126116424</v>
      </c>
      <c r="S3180" s="3">
        <f t="shared" si="838"/>
        <v>641.36001968383789</v>
      </c>
      <c r="T3180" s="3">
        <f t="shared" ca="1" si="839"/>
        <v>-56.958607072195491</v>
      </c>
      <c r="U3180" s="3">
        <f t="shared" ca="1" si="847"/>
        <v>56.958607072195491</v>
      </c>
      <c r="W3180" s="34">
        <f t="shared" si="840"/>
        <v>7</v>
      </c>
      <c r="X3180" s="73" t="b">
        <f>COUNTIF('Power Curve'!$D$2:$D$31,W3180)&gt;0</f>
        <v>1</v>
      </c>
      <c r="Y3180" s="73" t="b">
        <f t="shared" si="841"/>
        <v>0</v>
      </c>
      <c r="Z3180" s="73" t="b">
        <f t="shared" si="848"/>
        <v>1</v>
      </c>
      <c r="AA3180" s="34" t="str">
        <f t="shared" si="842"/>
        <v>Inner</v>
      </c>
      <c r="AB3180" s="35" t="str">
        <f t="shared" si="849"/>
        <v>0.4-0.5</v>
      </c>
      <c r="AC3180" s="36" t="str">
        <f t="shared" si="843"/>
        <v>10-11</v>
      </c>
      <c r="AD3180" s="36" t="str">
        <f t="shared" si="844"/>
        <v>Apr</v>
      </c>
      <c r="AE3180" s="35" t="str">
        <f t="shared" si="845"/>
        <v>295-305</v>
      </c>
      <c r="AF3180" s="36" t="str">
        <f t="shared" si="846"/>
        <v>Inner-TI</v>
      </c>
    </row>
    <row r="3181" spans="5:32" x14ac:dyDescent="0.3">
      <c r="E3181" s="12">
        <v>41000.444444444445</v>
      </c>
      <c r="F3181" s="16">
        <v>9.1199999999999992</v>
      </c>
      <c r="G3181" s="16">
        <v>1254.480003356934</v>
      </c>
      <c r="H3181" s="29">
        <v>1.1841027095288392</v>
      </c>
      <c r="I3181" s="26">
        <v>297.7</v>
      </c>
      <c r="J3181" s="30">
        <v>0.11732456140350879</v>
      </c>
      <c r="K3181" s="31">
        <v>0.11516236888639222</v>
      </c>
      <c r="L3181" s="108">
        <f ca="1">REWS!R3181</f>
        <v>9.0678894839908946</v>
      </c>
      <c r="M3181" s="22">
        <f t="shared" si="833"/>
        <v>9.0173570662061397</v>
      </c>
      <c r="N3181" s="22">
        <f t="shared" ca="1" si="834"/>
        <v>8.9658330388203566</v>
      </c>
      <c r="O3181" s="22">
        <f t="shared" si="835"/>
        <v>0.75171157886257256</v>
      </c>
      <c r="P3181" s="81">
        <f t="shared" ca="1" si="836"/>
        <v>9</v>
      </c>
      <c r="Q3181" s="22">
        <f t="shared" ca="1" si="837"/>
        <v>0.95671506294747011</v>
      </c>
      <c r="R3181" s="3">
        <f ca="1">IF(N3181&gt;'Power Curve'!$C$37,0,INDEX(Ci,$P3181,1)*POWER(1-Q3181,3)+INDEX(Ci,$P3181,2)*3*Q3181*POWER(1-Q3181,2)+INDEX(Ci,$P3181,3)*3*POWER(Q3181,2)*(1-Q3181)+INDEX(Ci,$P3181,4)*POWER(Q3181,3))</f>
        <v>1184.0699745453744</v>
      </c>
      <c r="S3181" s="3">
        <f t="shared" si="838"/>
        <v>1254.480003356934</v>
      </c>
      <c r="T3181" s="3">
        <f t="shared" ca="1" si="839"/>
        <v>-70.410028811559641</v>
      </c>
      <c r="U3181" s="3">
        <f t="shared" ca="1" si="847"/>
        <v>70.410028811559641</v>
      </c>
      <c r="W3181" s="34">
        <f t="shared" si="840"/>
        <v>9</v>
      </c>
      <c r="X3181" s="73" t="b">
        <f>COUNTIF('Power Curve'!$D$2:$D$31,W3181)&gt;0</f>
        <v>1</v>
      </c>
      <c r="Y3181" s="73" t="b">
        <f t="shared" si="841"/>
        <v>0</v>
      </c>
      <c r="Z3181" s="73" t="b">
        <f t="shared" si="848"/>
        <v>1</v>
      </c>
      <c r="AA3181" s="34" t="str">
        <f t="shared" si="842"/>
        <v>Inner</v>
      </c>
      <c r="AB3181" s="35" t="str">
        <f t="shared" si="849"/>
        <v>0.7-0.8</v>
      </c>
      <c r="AC3181" s="36" t="str">
        <f t="shared" si="843"/>
        <v>10-11</v>
      </c>
      <c r="AD3181" s="36" t="str">
        <f t="shared" si="844"/>
        <v>Apr</v>
      </c>
      <c r="AE3181" s="35" t="str">
        <f t="shared" si="845"/>
        <v>295-305</v>
      </c>
      <c r="AF3181" s="36" t="str">
        <f t="shared" si="846"/>
        <v>Inner-TI</v>
      </c>
    </row>
    <row r="3182" spans="5:32" x14ac:dyDescent="0.3">
      <c r="E3182" s="12">
        <v>41000.451388888891</v>
      </c>
      <c r="F3182" s="16">
        <v>9.39</v>
      </c>
      <c r="G3182" s="16">
        <v>1349.4899749755909</v>
      </c>
      <c r="H3182" s="29">
        <v>1.1857807224511989</v>
      </c>
      <c r="I3182" s="26">
        <v>308.39999999999998</v>
      </c>
      <c r="J3182" s="30">
        <v>7.6677316293929709E-2</v>
      </c>
      <c r="K3182" s="31">
        <v>6.468162818118918E-2</v>
      </c>
      <c r="L3182" s="108">
        <f ca="1">REWS!R3182</f>
        <v>9.3668914780037067</v>
      </c>
      <c r="M3182" s="22">
        <f t="shared" si="833"/>
        <v>9.2887018824047143</v>
      </c>
      <c r="N3182" s="22">
        <f t="shared" ca="1" si="834"/>
        <v>9.2658426521846327</v>
      </c>
      <c r="O3182" s="22">
        <f t="shared" si="835"/>
        <v>0.79364879490770801</v>
      </c>
      <c r="P3182" s="81">
        <f t="shared" ca="1" si="836"/>
        <v>10</v>
      </c>
      <c r="Q3182" s="22">
        <f t="shared" ca="1" si="837"/>
        <v>0.27286090583194944</v>
      </c>
      <c r="R3182" s="3">
        <f ca="1">IF(N3182&gt;'Power Curve'!$C$37,0,INDEX(Ci,$P3182,1)*POWER(1-Q3182,3)+INDEX(Ci,$P3182,2)*3*Q3182*POWER(1-Q3182,2)+INDEX(Ci,$P3182,3)*3*POWER(Q3182,2)*(1-Q3182)+INDEX(Ci,$P3182,4)*POWER(Q3182,3))</f>
        <v>1286.8113362564786</v>
      </c>
      <c r="S3182" s="3">
        <f t="shared" si="838"/>
        <v>1349.4899749755909</v>
      </c>
      <c r="T3182" s="3">
        <f t="shared" ca="1" si="839"/>
        <v>-62.678638719112314</v>
      </c>
      <c r="U3182" s="3">
        <f t="shared" ca="1" si="847"/>
        <v>62.678638719112314</v>
      </c>
      <c r="W3182" s="34">
        <f t="shared" si="840"/>
        <v>9</v>
      </c>
      <c r="X3182" s="73" t="b">
        <f>COUNTIF('Power Curve'!$D$2:$D$31,W3182)&gt;0</f>
        <v>1</v>
      </c>
      <c r="Y3182" s="73" t="b">
        <f t="shared" si="841"/>
        <v>0</v>
      </c>
      <c r="Z3182" s="73" t="b">
        <f t="shared" si="848"/>
        <v>1</v>
      </c>
      <c r="AA3182" s="34" t="str">
        <f t="shared" si="842"/>
        <v>Outer</v>
      </c>
      <c r="AB3182" s="35" t="str">
        <f t="shared" si="849"/>
        <v>0.7-0.8</v>
      </c>
      <c r="AC3182" s="36" t="str">
        <f t="shared" si="843"/>
        <v>10-11</v>
      </c>
      <c r="AD3182" s="36" t="str">
        <f t="shared" si="844"/>
        <v>Apr</v>
      </c>
      <c r="AE3182" s="35" t="str">
        <f t="shared" si="845"/>
        <v>305-315</v>
      </c>
      <c r="AF3182" s="36" t="str">
        <f t="shared" si="846"/>
        <v>HWS-LTI</v>
      </c>
    </row>
    <row r="3183" spans="5:32" x14ac:dyDescent="0.3">
      <c r="E3183" s="12">
        <v>41000.458333333336</v>
      </c>
      <c r="F3183" s="16">
        <v>7.68</v>
      </c>
      <c r="G3183" s="16">
        <v>881.50001144409157</v>
      </c>
      <c r="H3183" s="29">
        <v>1.186267351453786</v>
      </c>
      <c r="I3183" s="26">
        <v>317.39999999999998</v>
      </c>
      <c r="J3183" s="30">
        <v>0.17057291666666669</v>
      </c>
      <c r="K3183" s="31">
        <v>0.19722800947382735</v>
      </c>
      <c r="L3183" s="108">
        <f ca="1">REWS!R3183</f>
        <v>7.6420231007874122</v>
      </c>
      <c r="M3183" s="22">
        <f t="shared" si="833"/>
        <v>7.5981882584045568</v>
      </c>
      <c r="N3183" s="22">
        <f t="shared" ca="1" si="834"/>
        <v>7.5606159107889717</v>
      </c>
      <c r="O3183" s="22">
        <f t="shared" si="835"/>
        <v>0.53237446481305473</v>
      </c>
      <c r="P3183" s="81">
        <f t="shared" ca="1" si="836"/>
        <v>8</v>
      </c>
      <c r="Q3183" s="22">
        <f t="shared" ca="1" si="837"/>
        <v>0.54902620128244062</v>
      </c>
      <c r="R3183" s="3">
        <f ca="1">IF(N3183&gt;'Power Curve'!$C$37,0,INDEX(Ci,$P3183,1)*POWER(1-Q3183,3)+INDEX(Ci,$P3183,2)*3*Q3183*POWER(1-Q3183,2)+INDEX(Ci,$P3183,3)*3*POWER(Q3183,2)*(1-Q3183)+INDEX(Ci,$P3183,4)*POWER(Q3183,3))</f>
        <v>749.19108374901055</v>
      </c>
      <c r="S3183" s="3">
        <f t="shared" si="838"/>
        <v>881.50001144409157</v>
      </c>
      <c r="T3183" s="3">
        <f t="shared" ca="1" si="839"/>
        <v>-132.30892769508102</v>
      </c>
      <c r="U3183" s="3">
        <f t="shared" ca="1" si="847"/>
        <v>132.30892769508102</v>
      </c>
      <c r="W3183" s="34">
        <f t="shared" si="840"/>
        <v>8</v>
      </c>
      <c r="X3183" s="73" t="b">
        <f>COUNTIF('Power Curve'!$D$2:$D$31,W3183)&gt;0</f>
        <v>1</v>
      </c>
      <c r="Y3183" s="73" t="b">
        <f t="shared" si="841"/>
        <v>0</v>
      </c>
      <c r="Z3183" s="73" t="b">
        <f t="shared" si="848"/>
        <v>1</v>
      </c>
      <c r="AA3183" s="34" t="str">
        <f t="shared" si="842"/>
        <v>Outer</v>
      </c>
      <c r="AB3183" s="35" t="str">
        <f t="shared" si="849"/>
        <v>0.5-0.6</v>
      </c>
      <c r="AC3183" s="36" t="str">
        <f t="shared" si="843"/>
        <v>11-12</v>
      </c>
      <c r="AD3183" s="36" t="str">
        <f t="shared" si="844"/>
        <v>Apr</v>
      </c>
      <c r="AE3183" s="35" t="str">
        <f t="shared" si="845"/>
        <v>315-325</v>
      </c>
      <c r="AF3183" s="36" t="str">
        <f t="shared" si="846"/>
        <v>HWS-HTI</v>
      </c>
    </row>
    <row r="3184" spans="5:32" x14ac:dyDescent="0.3">
      <c r="E3184" s="12">
        <v>41000.479166666664</v>
      </c>
      <c r="F3184" s="16">
        <v>7.99</v>
      </c>
      <c r="G3184" s="16">
        <v>733.85999679565475</v>
      </c>
      <c r="H3184" s="29">
        <v>1.1823254119854307</v>
      </c>
      <c r="I3184" s="26">
        <v>308.89999999999998</v>
      </c>
      <c r="J3184" s="30">
        <v>0.1276595744680851</v>
      </c>
      <c r="K3184" s="31">
        <v>4.5116582236800283E-2</v>
      </c>
      <c r="L3184" s="108">
        <f ca="1">REWS!R3184</f>
        <v>7.9211668124774546</v>
      </c>
      <c r="M3184" s="22">
        <f t="shared" si="833"/>
        <v>7.8961203261833059</v>
      </c>
      <c r="N3184" s="22">
        <f t="shared" ca="1" si="834"/>
        <v>7.8280959042668146</v>
      </c>
      <c r="O3184" s="22">
        <f t="shared" si="835"/>
        <v>0.57842082629603109</v>
      </c>
      <c r="P3184" s="81">
        <f t="shared" ca="1" si="836"/>
        <v>8</v>
      </c>
      <c r="Q3184" s="22">
        <f t="shared" ca="1" si="837"/>
        <v>0.81823977632112399</v>
      </c>
      <c r="R3184" s="3">
        <f ca="1">IF(N3184&gt;'Power Curve'!$C$37,0,INDEX(Ci,$P3184,1)*POWER(1-Q3184,3)+INDEX(Ci,$P3184,2)*3*Q3184*POWER(1-Q3184,2)+INDEX(Ci,$P3184,3)*3*POWER(Q3184,2)*(1-Q3184)+INDEX(Ci,$P3184,4)*POWER(Q3184,3))</f>
        <v>827.08320703961772</v>
      </c>
      <c r="S3184" s="3">
        <f t="shared" si="838"/>
        <v>733.85999679565475</v>
      </c>
      <c r="T3184" s="3">
        <f t="shared" ca="1" si="839"/>
        <v>93.223210243962967</v>
      </c>
      <c r="U3184" s="3">
        <f t="shared" ca="1" si="847"/>
        <v>93.223210243962967</v>
      </c>
      <c r="W3184" s="34">
        <f t="shared" si="840"/>
        <v>8</v>
      </c>
      <c r="X3184" s="73" t="b">
        <f>COUNTIF('Power Curve'!$D$2:$D$31,W3184)&gt;0</f>
        <v>1</v>
      </c>
      <c r="Y3184" s="73" t="b">
        <f t="shared" si="841"/>
        <v>0</v>
      </c>
      <c r="Z3184" s="73" t="b">
        <f t="shared" si="848"/>
        <v>1</v>
      </c>
      <c r="AA3184" s="34" t="str">
        <f t="shared" si="842"/>
        <v>Outer</v>
      </c>
      <c r="AB3184" s="35" t="str">
        <f t="shared" si="849"/>
        <v>0.5-0.6</v>
      </c>
      <c r="AC3184" s="36" t="str">
        <f t="shared" si="843"/>
        <v>11-12</v>
      </c>
      <c r="AD3184" s="36" t="str">
        <f t="shared" si="844"/>
        <v>Apr</v>
      </c>
      <c r="AE3184" s="35" t="str">
        <f t="shared" si="845"/>
        <v>305-315</v>
      </c>
      <c r="AF3184" s="36" t="str">
        <f t="shared" si="846"/>
        <v>Inner-TI</v>
      </c>
    </row>
    <row r="3185" spans="5:32" x14ac:dyDescent="0.3">
      <c r="E3185" s="12">
        <v>41000.486111111109</v>
      </c>
      <c r="F3185" s="16">
        <v>7.51</v>
      </c>
      <c r="G3185" s="16">
        <v>637.44001960754395</v>
      </c>
      <c r="H3185" s="29">
        <v>1.1825013400092528</v>
      </c>
      <c r="I3185" s="26">
        <v>321.8</v>
      </c>
      <c r="J3185" s="30">
        <v>0.16644474034620507</v>
      </c>
      <c r="K3185" s="31">
        <v>0.19303922542160715</v>
      </c>
      <c r="L3185" s="108">
        <f ca="1">REWS!R3185</f>
        <v>7.3566857241179671</v>
      </c>
      <c r="M3185" s="22">
        <f t="shared" si="833"/>
        <v>7.4221282532674735</v>
      </c>
      <c r="N3185" s="22">
        <f t="shared" ca="1" si="834"/>
        <v>7.2706078513163046</v>
      </c>
      <c r="O3185" s="22">
        <f t="shared" si="835"/>
        <v>0.50516382347565703</v>
      </c>
      <c r="P3185" s="81">
        <f t="shared" ca="1" si="836"/>
        <v>8</v>
      </c>
      <c r="Q3185" s="22">
        <f t="shared" ca="1" si="837"/>
        <v>0.25713855217071285</v>
      </c>
      <c r="R3185" s="3">
        <f ca="1">IF(N3185&gt;'Power Curve'!$C$37,0,INDEX(Ci,$P3185,1)*POWER(1-Q3185,3)+INDEX(Ci,$P3185,2)*3*Q3185*POWER(1-Q3185,2)+INDEX(Ci,$P3185,3)*3*POWER(Q3185,2)*(1-Q3185)+INDEX(Ci,$P3185,4)*POWER(Q3185,3))</f>
        <v>667.99247946753178</v>
      </c>
      <c r="S3185" s="3">
        <f t="shared" si="838"/>
        <v>637.44001960754395</v>
      </c>
      <c r="T3185" s="3">
        <f t="shared" ca="1" si="839"/>
        <v>30.552459859987835</v>
      </c>
      <c r="U3185" s="3">
        <f t="shared" ca="1" si="847"/>
        <v>30.552459859987835</v>
      </c>
      <c r="W3185" s="34">
        <f t="shared" si="840"/>
        <v>7</v>
      </c>
      <c r="X3185" s="73" t="b">
        <f>COUNTIF('Power Curve'!$D$2:$D$31,W3185)&gt;0</f>
        <v>1</v>
      </c>
      <c r="Y3185" s="73" t="b">
        <f t="shared" si="841"/>
        <v>0</v>
      </c>
      <c r="Z3185" s="73" t="b">
        <f t="shared" si="848"/>
        <v>1</v>
      </c>
      <c r="AA3185" s="34" t="str">
        <f t="shared" si="842"/>
        <v>Outer</v>
      </c>
      <c r="AB3185" s="35" t="str">
        <f t="shared" si="849"/>
        <v>0.5-0.6</v>
      </c>
      <c r="AC3185" s="36" t="str">
        <f t="shared" si="843"/>
        <v>11-12</v>
      </c>
      <c r="AD3185" s="36" t="str">
        <f t="shared" si="844"/>
        <v>Apr</v>
      </c>
      <c r="AE3185" s="35" t="str">
        <f t="shared" si="845"/>
        <v>315-325</v>
      </c>
      <c r="AF3185" s="36" t="str">
        <f t="shared" si="846"/>
        <v>HWS-HTI</v>
      </c>
    </row>
    <row r="3186" spans="5:32" x14ac:dyDescent="0.3">
      <c r="E3186" s="12">
        <v>41000.493055555555</v>
      </c>
      <c r="F3186" s="16">
        <v>5.43</v>
      </c>
      <c r="G3186" s="16">
        <v>277.4300079345706</v>
      </c>
      <c r="H3186" s="29">
        <v>1.1840429474736491</v>
      </c>
      <c r="I3186" s="26">
        <v>344.5</v>
      </c>
      <c r="J3186" s="30">
        <v>0.1952117863720074</v>
      </c>
      <c r="K3186" s="31">
        <v>0.30176285529067037</v>
      </c>
      <c r="L3186" s="108">
        <f ca="1">REWS!R3186</f>
        <v>5.3261267915060548</v>
      </c>
      <c r="M3186" s="22">
        <f t="shared" si="833"/>
        <v>5.3687966127593212</v>
      </c>
      <c r="N3186" s="22">
        <f t="shared" ca="1" si="834"/>
        <v>5.2660941947264055</v>
      </c>
      <c r="O3186" s="22">
        <f t="shared" si="835"/>
        <v>0.18781479935689438</v>
      </c>
      <c r="P3186" s="81">
        <f t="shared" ca="1" si="836"/>
        <v>6</v>
      </c>
      <c r="Q3186" s="22">
        <f t="shared" ca="1" si="837"/>
        <v>0.23720407349136727</v>
      </c>
      <c r="R3186" s="3">
        <f ca="1">IF(N3186&gt;'Power Curve'!$C$37,0,INDEX(Ci,$P3186,1)*POWER(1-Q3186,3)+INDEX(Ci,$P3186,2)*3*Q3186*POWER(1-Q3186,2)+INDEX(Ci,$P3186,3)*3*POWER(Q3186,2)*(1-Q3186)+INDEX(Ci,$P3186,4)*POWER(Q3186,3))</f>
        <v>247.21162877132562</v>
      </c>
      <c r="S3186" s="3">
        <f t="shared" si="838"/>
        <v>277.4300079345706</v>
      </c>
      <c r="T3186" s="3">
        <f t="shared" ca="1" si="839"/>
        <v>-30.218379163244975</v>
      </c>
      <c r="U3186" s="3">
        <f t="shared" ca="1" si="847"/>
        <v>30.218379163244975</v>
      </c>
      <c r="W3186" s="34">
        <f t="shared" si="840"/>
        <v>5</v>
      </c>
      <c r="X3186" s="73" t="b">
        <f>COUNTIF('Power Curve'!$D$2:$D$31,W3186)&gt;0</f>
        <v>1</v>
      </c>
      <c r="Y3186" s="73" t="b">
        <f t="shared" si="841"/>
        <v>0</v>
      </c>
      <c r="Z3186" s="73" t="b">
        <f t="shared" si="848"/>
        <v>1</v>
      </c>
      <c r="AA3186" s="34" t="str">
        <f t="shared" si="842"/>
        <v>Outer</v>
      </c>
      <c r="AB3186" s="35" t="str">
        <f t="shared" si="849"/>
        <v>0.1-0.2</v>
      </c>
      <c r="AC3186" s="36" t="str">
        <f t="shared" si="843"/>
        <v>11-12</v>
      </c>
      <c r="AD3186" s="36" t="str">
        <f t="shared" si="844"/>
        <v>Apr</v>
      </c>
      <c r="AE3186" s="35" t="str">
        <f t="shared" si="845"/>
        <v>335-345</v>
      </c>
      <c r="AF3186" s="36" t="str">
        <f t="shared" si="846"/>
        <v>LWS-HTI</v>
      </c>
    </row>
    <row r="3187" spans="5:32" x14ac:dyDescent="0.3">
      <c r="E3187" s="12">
        <v>41000.506944444445</v>
      </c>
      <c r="F3187" s="16">
        <v>4.0999999999999996</v>
      </c>
      <c r="G3187" s="16">
        <v>32.319999694824197</v>
      </c>
      <c r="H3187" s="29">
        <v>1.1826172956784435</v>
      </c>
      <c r="I3187" s="26">
        <v>354.8</v>
      </c>
      <c r="J3187" s="30">
        <v>0.14634146341463417</v>
      </c>
      <c r="K3187" s="31">
        <v>0.28182050480982396</v>
      </c>
      <c r="L3187" s="108">
        <f ca="1">REWS!R3187</f>
        <v>4.119751817256792</v>
      </c>
      <c r="M3187" s="22">
        <f t="shared" si="833"/>
        <v>4.0521598510441859</v>
      </c>
      <c r="N3187" s="22">
        <f t="shared" ca="1" si="834"/>
        <v>4.0716811975986094</v>
      </c>
      <c r="O3187" s="22">
        <f t="shared" si="835"/>
        <v>-1.5675656449738947E-2</v>
      </c>
      <c r="P3187" s="81">
        <f t="shared" ca="1" si="836"/>
        <v>4</v>
      </c>
      <c r="Q3187" s="22">
        <f t="shared" ca="1" si="837"/>
        <v>0.94164637373897675</v>
      </c>
      <c r="R3187" s="3">
        <f ca="1">IF(N3187&gt;'Power Curve'!$C$37,0,INDEX(Ci,$P3187,1)*POWER(1-Q3187,3)+INDEX(Ci,$P3187,2)*3*Q3187*POWER(1-Q3187,2)+INDEX(Ci,$P3187,3)*3*POWER(Q3187,2)*(1-Q3187)+INDEX(Ci,$P3187,4)*POWER(Q3187,3))</f>
        <v>70.543342639834677</v>
      </c>
      <c r="S3187" s="3">
        <f t="shared" si="838"/>
        <v>32.319999694824197</v>
      </c>
      <c r="T3187" s="3">
        <f t="shared" ca="1" si="839"/>
        <v>38.223342945010479</v>
      </c>
      <c r="U3187" s="3">
        <f t="shared" ca="1" si="847"/>
        <v>38.223342945010479</v>
      </c>
      <c r="W3187" s="34">
        <f t="shared" si="840"/>
        <v>4</v>
      </c>
      <c r="X3187" s="73" t="b">
        <f>COUNTIF('Power Curve'!$D$2:$D$31,W3187)&gt;0</f>
        <v>1</v>
      </c>
      <c r="Y3187" s="73" t="b">
        <f t="shared" si="841"/>
        <v>0</v>
      </c>
      <c r="Z3187" s="73" t="b">
        <f t="shared" si="848"/>
        <v>1</v>
      </c>
      <c r="AA3187" s="34" t="str">
        <f t="shared" si="842"/>
        <v>Outer</v>
      </c>
      <c r="AB3187" s="35" t="str">
        <f t="shared" si="849"/>
        <v>-0.1-0.0</v>
      </c>
      <c r="AC3187" s="36" t="str">
        <f t="shared" si="843"/>
        <v>12-13</v>
      </c>
      <c r="AD3187" s="36" t="str">
        <f t="shared" si="844"/>
        <v>Apr</v>
      </c>
      <c r="AE3187" s="35" t="str">
        <f t="shared" si="845"/>
        <v>345-355</v>
      </c>
      <c r="AF3187" s="36" t="str">
        <f t="shared" si="846"/>
        <v>LWS-HTI</v>
      </c>
    </row>
    <row r="3188" spans="5:32" x14ac:dyDescent="0.3">
      <c r="E3188" s="12">
        <v>41000.513888888891</v>
      </c>
      <c r="F3188" s="16">
        <v>4.1100000000000003</v>
      </c>
      <c r="G3188" s="16">
        <v>133.8899936676022</v>
      </c>
      <c r="H3188" s="29">
        <v>1.1805963293390973</v>
      </c>
      <c r="I3188" s="26">
        <v>310</v>
      </c>
      <c r="J3188" s="30">
        <v>0.27737226277372257</v>
      </c>
      <c r="K3188" s="31">
        <v>0.14398020144887952</v>
      </c>
      <c r="L3188" s="108">
        <f ca="1">REWS!R3188</f>
        <v>4.050047889216577</v>
      </c>
      <c r="M3188" s="22">
        <f t="shared" si="833"/>
        <v>4.0597279828304149</v>
      </c>
      <c r="N3188" s="22">
        <f t="shared" ca="1" si="834"/>
        <v>4.0005091843444749</v>
      </c>
      <c r="O3188" s="22">
        <f t="shared" si="835"/>
        <v>-1.4505977285701127E-2</v>
      </c>
      <c r="P3188" s="81">
        <f t="shared" ca="1" si="836"/>
        <v>4</v>
      </c>
      <c r="Q3188" s="22">
        <f t="shared" ca="1" si="837"/>
        <v>0.89093908644895081</v>
      </c>
      <c r="R3188" s="3">
        <f ca="1">IF(N3188&gt;'Power Curve'!$C$37,0,INDEX(Ci,$P3188,1)*POWER(1-Q3188,3)+INDEX(Ci,$P3188,2)*3*Q3188*POWER(1-Q3188,2)+INDEX(Ci,$P3188,3)*3*POWER(Q3188,2)*(1-Q3188)+INDEX(Ci,$P3188,4)*POWER(Q3188,3))</f>
        <v>64.626359397010091</v>
      </c>
      <c r="S3188" s="3">
        <f t="shared" si="838"/>
        <v>133.8899936676022</v>
      </c>
      <c r="T3188" s="3">
        <f t="shared" ca="1" si="839"/>
        <v>-69.263634270592107</v>
      </c>
      <c r="U3188" s="3">
        <f t="shared" ca="1" si="847"/>
        <v>69.263634270592107</v>
      </c>
      <c r="W3188" s="34">
        <f t="shared" si="840"/>
        <v>4</v>
      </c>
      <c r="X3188" s="73" t="b">
        <f>COUNTIF('Power Curve'!$D$2:$D$31,W3188)&gt;0</f>
        <v>1</v>
      </c>
      <c r="Y3188" s="73" t="b">
        <f t="shared" si="841"/>
        <v>0</v>
      </c>
      <c r="Z3188" s="73" t="b">
        <f t="shared" si="848"/>
        <v>1</v>
      </c>
      <c r="AA3188" s="34" t="str">
        <f t="shared" si="842"/>
        <v>Outer</v>
      </c>
      <c r="AB3188" s="35" t="str">
        <f t="shared" si="849"/>
        <v>-0.1-0.0</v>
      </c>
      <c r="AC3188" s="36" t="str">
        <f t="shared" si="843"/>
        <v>12-13</v>
      </c>
      <c r="AD3188" s="36" t="str">
        <f t="shared" si="844"/>
        <v>Apr</v>
      </c>
      <c r="AE3188" s="35" t="str">
        <f t="shared" si="845"/>
        <v>305-315</v>
      </c>
      <c r="AF3188" s="36" t="str">
        <f t="shared" si="846"/>
        <v>LWS-HTI</v>
      </c>
    </row>
    <row r="3189" spans="5:32" x14ac:dyDescent="0.3">
      <c r="E3189" s="12">
        <v>41000.520833333336</v>
      </c>
      <c r="F3189" s="16">
        <v>5.35</v>
      </c>
      <c r="G3189" s="16">
        <v>196.7399978637693</v>
      </c>
      <c r="H3189" s="29">
        <v>1.1792651701688261</v>
      </c>
      <c r="I3189" s="26">
        <v>300.89999999999998</v>
      </c>
      <c r="J3189" s="30">
        <v>0.14953271028037385</v>
      </c>
      <c r="K3189" s="31">
        <v>8.9581354979649072E-2</v>
      </c>
      <c r="L3189" s="108">
        <f ca="1">REWS!R3189</f>
        <v>5.2870906005629212</v>
      </c>
      <c r="M3189" s="22">
        <f t="shared" si="833"/>
        <v>5.2825738402766271</v>
      </c>
      <c r="N3189" s="22">
        <f t="shared" ca="1" si="834"/>
        <v>5.2204572892908656</v>
      </c>
      <c r="O3189" s="22">
        <f t="shared" si="835"/>
        <v>0.17448879192371353</v>
      </c>
      <c r="P3189" s="81">
        <f t="shared" ca="1" si="836"/>
        <v>6</v>
      </c>
      <c r="Q3189" s="22">
        <f t="shared" ca="1" si="837"/>
        <v>0.19171695965996782</v>
      </c>
      <c r="R3189" s="3">
        <f ca="1">IF(N3189&gt;'Power Curve'!$C$37,0,INDEX(Ci,$P3189,1)*POWER(1-Q3189,3)+INDEX(Ci,$P3189,2)*3*Q3189*POWER(1-Q3189,2)+INDEX(Ci,$P3189,3)*3*POWER(Q3189,2)*(1-Q3189)+INDEX(Ci,$P3189,4)*POWER(Q3189,3))</f>
        <v>240.4847503814205</v>
      </c>
      <c r="S3189" s="3">
        <f t="shared" si="838"/>
        <v>196.7399978637693</v>
      </c>
      <c r="T3189" s="3">
        <f t="shared" ca="1" si="839"/>
        <v>43.744752517651193</v>
      </c>
      <c r="U3189" s="3">
        <f t="shared" ca="1" si="847"/>
        <v>43.744752517651193</v>
      </c>
      <c r="W3189" s="34">
        <f t="shared" si="840"/>
        <v>5</v>
      </c>
      <c r="X3189" s="73" t="b">
        <f>COUNTIF('Power Curve'!$D$2:$D$31,W3189)&gt;0</f>
        <v>1</v>
      </c>
      <c r="Y3189" s="73" t="b">
        <f t="shared" si="841"/>
        <v>0</v>
      </c>
      <c r="Z3189" s="73" t="b">
        <f t="shared" si="848"/>
        <v>1</v>
      </c>
      <c r="AA3189" s="34" t="str">
        <f t="shared" si="842"/>
        <v>Outer</v>
      </c>
      <c r="AB3189" s="35" t="str">
        <f t="shared" si="849"/>
        <v>0.1-0.2</v>
      </c>
      <c r="AC3189" s="36" t="str">
        <f t="shared" si="843"/>
        <v>12-13</v>
      </c>
      <c r="AD3189" s="36" t="str">
        <f t="shared" si="844"/>
        <v>Apr</v>
      </c>
      <c r="AE3189" s="35" t="str">
        <f t="shared" si="845"/>
        <v>295-305</v>
      </c>
      <c r="AF3189" s="36" t="str">
        <f t="shared" si="846"/>
        <v>LWS-HTI</v>
      </c>
    </row>
    <row r="3190" spans="5:32" x14ac:dyDescent="0.3">
      <c r="E3190" s="12">
        <v>41000.527777777781</v>
      </c>
      <c r="F3190" s="16">
        <v>4.12</v>
      </c>
      <c r="G3190" s="16">
        <v>107.06000137329148</v>
      </c>
      <c r="H3190" s="29">
        <v>1.1797468599013279</v>
      </c>
      <c r="I3190" s="26">
        <v>349.6</v>
      </c>
      <c r="J3190" s="30">
        <v>0.21844660194174756</v>
      </c>
      <c r="K3190" s="31">
        <v>0.10098702777286872</v>
      </c>
      <c r="L3190" s="108">
        <f ca="1">REWS!R3190</f>
        <v>4.0815967746881112</v>
      </c>
      <c r="M3190" s="22">
        <f t="shared" si="833"/>
        <v>4.0686293702943663</v>
      </c>
      <c r="N3190" s="22">
        <f t="shared" ca="1" si="834"/>
        <v>4.0307049794162149</v>
      </c>
      <c r="O3190" s="22">
        <f t="shared" si="835"/>
        <v>-1.3130239158815359E-2</v>
      </c>
      <c r="P3190" s="81">
        <f t="shared" ca="1" si="836"/>
        <v>4</v>
      </c>
      <c r="Q3190" s="22">
        <f t="shared" ca="1" si="837"/>
        <v>0.91245241430980806</v>
      </c>
      <c r="R3190" s="3">
        <f ca="1">IF(N3190&gt;'Power Curve'!$C$37,0,INDEX(Ci,$P3190,1)*POWER(1-Q3190,3)+INDEX(Ci,$P3190,2)*3*Q3190*POWER(1-Q3190,2)+INDEX(Ci,$P3190,3)*3*POWER(Q3190,2)*(1-Q3190)+INDEX(Ci,$P3190,4)*POWER(Q3190,3))</f>
        <v>67.128294007949918</v>
      </c>
      <c r="S3190" s="3">
        <f t="shared" si="838"/>
        <v>107.06000137329148</v>
      </c>
      <c r="T3190" s="3">
        <f t="shared" ca="1" si="839"/>
        <v>-39.931707365341566</v>
      </c>
      <c r="U3190" s="3">
        <f t="shared" ca="1" si="847"/>
        <v>39.931707365341566</v>
      </c>
      <c r="W3190" s="34">
        <f t="shared" si="840"/>
        <v>4</v>
      </c>
      <c r="X3190" s="73" t="b">
        <f>COUNTIF('Power Curve'!$D$2:$D$31,W3190)&gt;0</f>
        <v>1</v>
      </c>
      <c r="Y3190" s="73" t="b">
        <f t="shared" si="841"/>
        <v>0</v>
      </c>
      <c r="Z3190" s="73" t="b">
        <f t="shared" si="848"/>
        <v>1</v>
      </c>
      <c r="AA3190" s="34" t="str">
        <f t="shared" si="842"/>
        <v>Outer</v>
      </c>
      <c r="AB3190" s="35" t="str">
        <f t="shared" si="849"/>
        <v>-0.1-0.0</v>
      </c>
      <c r="AC3190" s="36" t="str">
        <f t="shared" si="843"/>
        <v>12-13</v>
      </c>
      <c r="AD3190" s="36" t="str">
        <f t="shared" si="844"/>
        <v>Apr</v>
      </c>
      <c r="AE3190" s="35" t="str">
        <f t="shared" si="845"/>
        <v>345-355</v>
      </c>
      <c r="AF3190" s="36" t="str">
        <f t="shared" si="846"/>
        <v>LWS-HTI</v>
      </c>
    </row>
    <row r="3191" spans="5:32" x14ac:dyDescent="0.3">
      <c r="E3191" s="12">
        <v>41000.534722222219</v>
      </c>
      <c r="F3191" s="16">
        <v>3.65</v>
      </c>
      <c r="G3191" s="16">
        <v>0.94000005722045987</v>
      </c>
      <c r="H3191" s="29">
        <v>1.1796592506829653</v>
      </c>
      <c r="I3191" s="26">
        <v>305.7</v>
      </c>
      <c r="J3191" s="30">
        <v>0.26575342465753427</v>
      </c>
      <c r="K3191" s="31">
        <v>0.41190000527008969</v>
      </c>
      <c r="L3191" s="108">
        <f ca="1">REWS!R3191</f>
        <v>3.6306327378650414</v>
      </c>
      <c r="M3191" s="22">
        <f t="shared" si="833"/>
        <v>3.6044003854520703</v>
      </c>
      <c r="N3191" s="22">
        <f t="shared" ca="1" si="834"/>
        <v>3.5852750793960717</v>
      </c>
      <c r="O3191" s="22">
        <f t="shared" si="835"/>
        <v>-8.4878325245331593E-2</v>
      </c>
      <c r="P3191" s="81">
        <f t="shared" ca="1" si="836"/>
        <v>4</v>
      </c>
      <c r="Q3191" s="22">
        <f t="shared" ca="1" si="837"/>
        <v>0.59510096006277202</v>
      </c>
      <c r="R3191" s="3">
        <f ca="1">IF(N3191&gt;'Power Curve'!$C$37,0,INDEX(Ci,$P3191,1)*POWER(1-Q3191,3)+INDEX(Ci,$P3191,2)*3*Q3191*POWER(1-Q3191,2)+INDEX(Ci,$P3191,3)*3*POWER(Q3191,2)*(1-Q3191)+INDEX(Ci,$P3191,4)*POWER(Q3191,3))</f>
        <v>32.675113223452776</v>
      </c>
      <c r="S3191" s="3">
        <f t="shared" si="838"/>
        <v>0.94000005722045987</v>
      </c>
      <c r="T3191" s="3">
        <f t="shared" ca="1" si="839"/>
        <v>31.735113166232317</v>
      </c>
      <c r="U3191" s="3">
        <f t="shared" ca="1" si="847"/>
        <v>31.735113166232317</v>
      </c>
      <c r="W3191" s="34">
        <f t="shared" si="840"/>
        <v>4</v>
      </c>
      <c r="X3191" s="73" t="b">
        <f>COUNTIF('Power Curve'!$D$2:$D$31,W3191)&gt;0</f>
        <v>1</v>
      </c>
      <c r="Y3191" s="73" t="b">
        <f t="shared" si="841"/>
        <v>0</v>
      </c>
      <c r="Z3191" s="73" t="b">
        <f t="shared" si="848"/>
        <v>1</v>
      </c>
      <c r="AA3191" s="34" t="str">
        <f t="shared" si="842"/>
        <v>Outer</v>
      </c>
      <c r="AB3191" s="35" t="str">
        <f t="shared" si="849"/>
        <v>-0.1-0.0</v>
      </c>
      <c r="AC3191" s="36" t="str">
        <f t="shared" si="843"/>
        <v>12-13</v>
      </c>
      <c r="AD3191" s="36" t="str">
        <f t="shared" si="844"/>
        <v>Apr</v>
      </c>
      <c r="AE3191" s="35" t="str">
        <f t="shared" si="845"/>
        <v>305-315</v>
      </c>
      <c r="AF3191" s="36" t="str">
        <f t="shared" si="846"/>
        <v>LWS-HTI</v>
      </c>
    </row>
    <row r="3192" spans="5:32" x14ac:dyDescent="0.3">
      <c r="E3192" s="12">
        <v>41000.541666666664</v>
      </c>
      <c r="F3192" s="16">
        <v>5.38</v>
      </c>
      <c r="G3192" s="16">
        <v>401.3799991607666</v>
      </c>
      <c r="H3192" s="29">
        <v>1.1806071402261582</v>
      </c>
      <c r="I3192" s="26">
        <v>293.8</v>
      </c>
      <c r="J3192" s="30">
        <v>0.23048327137546468</v>
      </c>
      <c r="K3192" s="31">
        <v>7.7159784861208044E-2</v>
      </c>
      <c r="L3192" s="108">
        <f ca="1">REWS!R3192</f>
        <v>5.3895225827435356</v>
      </c>
      <c r="M3192" s="22">
        <f t="shared" si="833"/>
        <v>5.3142100280998346</v>
      </c>
      <c r="N3192" s="22">
        <f t="shared" ca="1" si="834"/>
        <v>5.3236161628041296</v>
      </c>
      <c r="O3192" s="22">
        <f t="shared" si="835"/>
        <v>0.17937826673356361</v>
      </c>
      <c r="P3192" s="81">
        <f t="shared" ca="1" si="836"/>
        <v>6</v>
      </c>
      <c r="Q3192" s="22">
        <f t="shared" ca="1" si="837"/>
        <v>0.29453724025161715</v>
      </c>
      <c r="R3192" s="3">
        <f ca="1">IF(N3192&gt;'Power Curve'!$C$37,0,INDEX(Ci,$P3192,1)*POWER(1-Q3192,3)+INDEX(Ci,$P3192,2)*3*Q3192*POWER(1-Q3192,2)+INDEX(Ci,$P3192,3)*3*POWER(Q3192,2)*(1-Q3192)+INDEX(Ci,$P3192,4)*POWER(Q3192,3))</f>
        <v>255.65386777654291</v>
      </c>
      <c r="S3192" s="3">
        <f t="shared" si="838"/>
        <v>401.3799991607666</v>
      </c>
      <c r="T3192" s="3">
        <f t="shared" ca="1" si="839"/>
        <v>-145.72613138422369</v>
      </c>
      <c r="U3192" s="3">
        <f t="shared" ca="1" si="847"/>
        <v>145.72613138422369</v>
      </c>
      <c r="W3192" s="34">
        <f t="shared" si="840"/>
        <v>5</v>
      </c>
      <c r="X3192" s="73" t="b">
        <f>COUNTIF('Power Curve'!$D$2:$D$31,W3192)&gt;0</f>
        <v>1</v>
      </c>
      <c r="Y3192" s="73" t="b">
        <f t="shared" si="841"/>
        <v>0</v>
      </c>
      <c r="Z3192" s="73" t="b">
        <f t="shared" si="848"/>
        <v>1</v>
      </c>
      <c r="AA3192" s="34" t="str">
        <f t="shared" si="842"/>
        <v>Outer</v>
      </c>
      <c r="AB3192" s="35" t="str">
        <f t="shared" si="849"/>
        <v>0.1-0.2</v>
      </c>
      <c r="AC3192" s="36" t="str">
        <f t="shared" si="843"/>
        <v>13-14</v>
      </c>
      <c r="AD3192" s="36" t="str">
        <f t="shared" si="844"/>
        <v>Apr</v>
      </c>
      <c r="AE3192" s="35" t="str">
        <f t="shared" si="845"/>
        <v>285-295</v>
      </c>
      <c r="AF3192" s="36" t="str">
        <f t="shared" si="846"/>
        <v>LWS-HTI</v>
      </c>
    </row>
    <row r="3193" spans="5:32" x14ac:dyDescent="0.3">
      <c r="E3193" s="12">
        <v>41000.548611111109</v>
      </c>
      <c r="F3193" s="16">
        <v>6.55</v>
      </c>
      <c r="G3193" s="16">
        <v>478.03000640869169</v>
      </c>
      <c r="H3193" s="29">
        <v>1.1829816339142776</v>
      </c>
      <c r="I3193" s="26">
        <v>278.39999999999998</v>
      </c>
      <c r="J3193" s="30">
        <v>0.11450381679389313</v>
      </c>
      <c r="K3193" s="31">
        <v>0.10121497578852082</v>
      </c>
      <c r="L3193" s="108">
        <f ca="1">REWS!R3193</f>
        <v>6.5071658016931044</v>
      </c>
      <c r="M3193" s="22">
        <f t="shared" si="833"/>
        <v>6.4742371648738768</v>
      </c>
      <c r="N3193" s="22">
        <f t="shared" ca="1" si="834"/>
        <v>6.4318984231019565</v>
      </c>
      <c r="O3193" s="22">
        <f t="shared" si="835"/>
        <v>0.35866420016194062</v>
      </c>
      <c r="P3193" s="81">
        <f t="shared" ca="1" si="836"/>
        <v>7</v>
      </c>
      <c r="Q3193" s="22">
        <f t="shared" ca="1" si="837"/>
        <v>0.40712308477170517</v>
      </c>
      <c r="R3193" s="3">
        <f ca="1">IF(N3193&gt;'Power Curve'!$C$37,0,INDEX(Ci,$P3193,1)*POWER(1-Q3193,3)+INDEX(Ci,$P3193,2)*3*Q3193*POWER(1-Q3193,2)+INDEX(Ci,$P3193,3)*3*POWER(Q3193,2)*(1-Q3193)+INDEX(Ci,$P3193,4)*POWER(Q3193,3))</f>
        <v>454.56311008447011</v>
      </c>
      <c r="S3193" s="3">
        <f t="shared" si="838"/>
        <v>478.03000640869169</v>
      </c>
      <c r="T3193" s="3">
        <f t="shared" ca="1" si="839"/>
        <v>-23.46689632422158</v>
      </c>
      <c r="U3193" s="3">
        <f t="shared" ca="1" si="847"/>
        <v>23.46689632422158</v>
      </c>
      <c r="W3193" s="34">
        <f t="shared" si="840"/>
        <v>6</v>
      </c>
      <c r="X3193" s="73" t="b">
        <f>COUNTIF('Power Curve'!$D$2:$D$31,W3193)&gt;0</f>
        <v>1</v>
      </c>
      <c r="Y3193" s="73" t="b">
        <f t="shared" si="841"/>
        <v>0</v>
      </c>
      <c r="Z3193" s="73" t="b">
        <f t="shared" si="848"/>
        <v>1</v>
      </c>
      <c r="AA3193" s="34" t="str">
        <f t="shared" si="842"/>
        <v>Inner</v>
      </c>
      <c r="AB3193" s="35" t="str">
        <f t="shared" si="849"/>
        <v>0.3-0.4</v>
      </c>
      <c r="AC3193" s="36" t="str">
        <f t="shared" si="843"/>
        <v>13-14</v>
      </c>
      <c r="AD3193" s="36" t="str">
        <f t="shared" si="844"/>
        <v>Apr</v>
      </c>
      <c r="AE3193" s="35" t="str">
        <f t="shared" si="845"/>
        <v>275-285</v>
      </c>
      <c r="AF3193" s="36" t="str">
        <f t="shared" si="846"/>
        <v>Inner-TI</v>
      </c>
    </row>
    <row r="3194" spans="5:32" x14ac:dyDescent="0.3">
      <c r="E3194" s="12">
        <v>41000.555555555555</v>
      </c>
      <c r="F3194" s="16">
        <v>5.26</v>
      </c>
      <c r="G3194" s="16">
        <v>267.71001434326223</v>
      </c>
      <c r="H3194" s="29">
        <v>1.18404003423326</v>
      </c>
      <c r="I3194" s="26">
        <v>272.5</v>
      </c>
      <c r="J3194" s="30">
        <v>0.14638783269961977</v>
      </c>
      <c r="K3194" s="31">
        <v>0.11301820630058257</v>
      </c>
      <c r="L3194" s="108">
        <f ca="1">REWS!R3194</f>
        <v>5.2824101990445858</v>
      </c>
      <c r="M3194" s="22">
        <f t="shared" si="833"/>
        <v>5.2007084755926805</v>
      </c>
      <c r="N3194" s="22">
        <f t="shared" ca="1" si="834"/>
        <v>5.222866063446463</v>
      </c>
      <c r="O3194" s="22">
        <f t="shared" si="835"/>
        <v>0.1618362359122805</v>
      </c>
      <c r="P3194" s="81">
        <f t="shared" ca="1" si="836"/>
        <v>6</v>
      </c>
      <c r="Q3194" s="22">
        <f t="shared" ca="1" si="837"/>
        <v>0.19411782762338728</v>
      </c>
      <c r="R3194" s="3">
        <f ca="1">IF(N3194&gt;'Power Curve'!$C$37,0,INDEX(Ci,$P3194,1)*POWER(1-Q3194,3)+INDEX(Ci,$P3194,2)*3*Q3194*POWER(1-Q3194,2)+INDEX(Ci,$P3194,3)*3*POWER(Q3194,2)*(1-Q3194)+INDEX(Ci,$P3194,4)*POWER(Q3194,3))</f>
        <v>240.84075063973373</v>
      </c>
      <c r="S3194" s="3">
        <f t="shared" si="838"/>
        <v>267.71001434326223</v>
      </c>
      <c r="T3194" s="3">
        <f t="shared" ca="1" si="839"/>
        <v>-26.869263703528503</v>
      </c>
      <c r="U3194" s="3">
        <f t="shared" ca="1" si="847"/>
        <v>26.869263703528503</v>
      </c>
      <c r="W3194" s="34">
        <f t="shared" si="840"/>
        <v>5</v>
      </c>
      <c r="X3194" s="73" t="b">
        <f>COUNTIF('Power Curve'!$D$2:$D$31,W3194)&gt;0</f>
        <v>1</v>
      </c>
      <c r="Y3194" s="73" t="b">
        <f t="shared" si="841"/>
        <v>0</v>
      </c>
      <c r="Z3194" s="73" t="b">
        <f t="shared" si="848"/>
        <v>1</v>
      </c>
      <c r="AA3194" s="34" t="str">
        <f t="shared" si="842"/>
        <v>Outer</v>
      </c>
      <c r="AB3194" s="35" t="str">
        <f t="shared" si="849"/>
        <v>0.1-0.2</v>
      </c>
      <c r="AC3194" s="36" t="str">
        <f t="shared" si="843"/>
        <v>13-14</v>
      </c>
      <c r="AD3194" s="36" t="str">
        <f t="shared" si="844"/>
        <v>Apr</v>
      </c>
      <c r="AE3194" s="35" t="str">
        <f t="shared" si="845"/>
        <v>265-275</v>
      </c>
      <c r="AF3194" s="36" t="str">
        <f t="shared" si="846"/>
        <v>LWS-HTI</v>
      </c>
    </row>
    <row r="3195" spans="5:32" x14ac:dyDescent="0.3">
      <c r="E3195" s="12">
        <v>41000.5625</v>
      </c>
      <c r="F3195" s="16">
        <v>4.42</v>
      </c>
      <c r="G3195" s="16">
        <v>59.330003738403306</v>
      </c>
      <c r="H3195" s="29">
        <v>1.180722301002654</v>
      </c>
      <c r="I3195" s="26">
        <v>277.2</v>
      </c>
      <c r="J3195" s="30">
        <v>0.14479638009049775</v>
      </c>
      <c r="K3195" s="31">
        <v>5.7817119866600639E-2</v>
      </c>
      <c r="L3195" s="108">
        <f ca="1">REWS!R3195</f>
        <v>4.392097864017801</v>
      </c>
      <c r="M3195" s="22">
        <f t="shared" si="833"/>
        <v>4.3660914549653418</v>
      </c>
      <c r="N3195" s="22">
        <f t="shared" ca="1" si="834"/>
        <v>4.3385296274795584</v>
      </c>
      <c r="O3195" s="22">
        <f t="shared" si="835"/>
        <v>3.2843484919826492E-2</v>
      </c>
      <c r="P3195" s="81">
        <f t="shared" ca="1" si="836"/>
        <v>5</v>
      </c>
      <c r="Q3195" s="22">
        <f t="shared" ca="1" si="837"/>
        <v>0.21147988299820514</v>
      </c>
      <c r="R3195" s="3">
        <f ca="1">IF(N3195&gt;'Power Curve'!$C$37,0,INDEX(Ci,$P3195,1)*POWER(1-Q3195,3)+INDEX(Ci,$P3195,2)*3*Q3195*POWER(1-Q3195,2)+INDEX(Ci,$P3195,3)*3*POWER(Q3195,2)*(1-Q3195)+INDEX(Ci,$P3195,4)*POWER(Q3195,3))</f>
        <v>97.763784201513218</v>
      </c>
      <c r="S3195" s="3">
        <f t="shared" si="838"/>
        <v>59.330003738403306</v>
      </c>
      <c r="T3195" s="3">
        <f t="shared" ca="1" si="839"/>
        <v>38.433780463109912</v>
      </c>
      <c r="U3195" s="3">
        <f t="shared" ca="1" si="847"/>
        <v>38.433780463109912</v>
      </c>
      <c r="W3195" s="34">
        <f t="shared" si="840"/>
        <v>4</v>
      </c>
      <c r="X3195" s="73" t="b">
        <f>COUNTIF('Power Curve'!$D$2:$D$31,W3195)&gt;0</f>
        <v>1</v>
      </c>
      <c r="Y3195" s="73" t="b">
        <f t="shared" si="841"/>
        <v>0</v>
      </c>
      <c r="Z3195" s="73" t="b">
        <f t="shared" si="848"/>
        <v>1</v>
      </c>
      <c r="AA3195" s="34" t="str">
        <f t="shared" si="842"/>
        <v>Outer</v>
      </c>
      <c r="AB3195" s="35" t="str">
        <f t="shared" si="849"/>
        <v>0.0-0.1</v>
      </c>
      <c r="AC3195" s="36" t="str">
        <f t="shared" si="843"/>
        <v>13-14</v>
      </c>
      <c r="AD3195" s="36" t="str">
        <f t="shared" si="844"/>
        <v>Apr</v>
      </c>
      <c r="AE3195" s="35" t="str">
        <f t="shared" si="845"/>
        <v>275-285</v>
      </c>
      <c r="AF3195" s="36" t="str">
        <f t="shared" si="846"/>
        <v>LWS-HTI</v>
      </c>
    </row>
    <row r="3196" spans="5:32" x14ac:dyDescent="0.3">
      <c r="E3196" s="12">
        <v>41000.569444444445</v>
      </c>
      <c r="F3196" s="16">
        <v>4.24</v>
      </c>
      <c r="G3196" s="16">
        <v>65.249998092651396</v>
      </c>
      <c r="H3196" s="29">
        <v>1.1795818890054111</v>
      </c>
      <c r="I3196" s="26">
        <v>287.10000000000002</v>
      </c>
      <c r="J3196" s="30">
        <v>0.10613207547169812</v>
      </c>
      <c r="K3196" s="31">
        <v>4.4545509876714427E-2</v>
      </c>
      <c r="L3196" s="108">
        <f ca="1">REWS!R3196</f>
        <v>4.2282912640879911</v>
      </c>
      <c r="M3196" s="22">
        <f t="shared" si="833"/>
        <v>4.1869379588333979</v>
      </c>
      <c r="N3196" s="22">
        <f t="shared" ca="1" si="834"/>
        <v>4.1753757534466178</v>
      </c>
      <c r="O3196" s="22">
        <f t="shared" si="835"/>
        <v>5.1547345770582851E-3</v>
      </c>
      <c r="P3196" s="81">
        <f t="shared" ca="1" si="836"/>
        <v>5</v>
      </c>
      <c r="Q3196" s="22">
        <f t="shared" ca="1" si="837"/>
        <v>2.4916714341862396E-2</v>
      </c>
      <c r="R3196" s="3">
        <f ca="1">IF(N3196&gt;'Power Curve'!$C$37,0,INDEX(Ci,$P3196,1)*POWER(1-Q3196,3)+INDEX(Ci,$P3196,2)*3*Q3196*POWER(1-Q3196,2)+INDEX(Ci,$P3196,3)*3*POWER(Q3196,2)*(1-Q3196)+INDEX(Ci,$P3196,4)*POWER(Q3196,3))</f>
        <v>79.325213597520829</v>
      </c>
      <c r="S3196" s="3">
        <f t="shared" si="838"/>
        <v>65.249998092651396</v>
      </c>
      <c r="T3196" s="3">
        <f t="shared" ca="1" si="839"/>
        <v>14.075215504869433</v>
      </c>
      <c r="U3196" s="3">
        <f t="shared" ca="1" si="847"/>
        <v>14.075215504869433</v>
      </c>
      <c r="W3196" s="34">
        <f t="shared" si="840"/>
        <v>4</v>
      </c>
      <c r="X3196" s="73" t="b">
        <f>COUNTIF('Power Curve'!$D$2:$D$31,W3196)&gt;0</f>
        <v>1</v>
      </c>
      <c r="Y3196" s="73" t="b">
        <f t="shared" si="841"/>
        <v>0</v>
      </c>
      <c r="Z3196" s="73" t="b">
        <f t="shared" si="848"/>
        <v>1</v>
      </c>
      <c r="AA3196" s="34" t="str">
        <f t="shared" si="842"/>
        <v>Outer</v>
      </c>
      <c r="AB3196" s="35" t="str">
        <f t="shared" si="849"/>
        <v>0.0-0.1</v>
      </c>
      <c r="AC3196" s="36" t="str">
        <f t="shared" si="843"/>
        <v>13-14</v>
      </c>
      <c r="AD3196" s="36" t="str">
        <f t="shared" si="844"/>
        <v>Apr</v>
      </c>
      <c r="AE3196" s="35" t="str">
        <f t="shared" si="845"/>
        <v>285-295</v>
      </c>
      <c r="AF3196" s="36" t="str">
        <f t="shared" si="846"/>
        <v>Inner-TI</v>
      </c>
    </row>
    <row r="3197" spans="5:32" x14ac:dyDescent="0.3">
      <c r="E3197" s="12">
        <v>41000.576388888891</v>
      </c>
      <c r="F3197" s="16">
        <v>4.43</v>
      </c>
      <c r="G3197" s="16">
        <v>89.540000915527003</v>
      </c>
      <c r="H3197" s="29">
        <v>1.1812493911558852</v>
      </c>
      <c r="I3197" s="26">
        <v>290.8</v>
      </c>
      <c r="J3197" s="30">
        <v>0.12415349887133184</v>
      </c>
      <c r="K3197" s="31">
        <v>0.11956314009875225</v>
      </c>
      <c r="L3197" s="108">
        <f ca="1">REWS!R3197</f>
        <v>4.4180554483258385</v>
      </c>
      <c r="M3197" s="22">
        <f t="shared" si="833"/>
        <v>4.3766205567373984</v>
      </c>
      <c r="N3197" s="22">
        <f t="shared" ca="1" si="834"/>
        <v>4.3648199313653562</v>
      </c>
      <c r="O3197" s="22">
        <f t="shared" si="835"/>
        <v>3.4470791540096746E-2</v>
      </c>
      <c r="P3197" s="81">
        <f t="shared" ca="1" si="836"/>
        <v>5</v>
      </c>
      <c r="Q3197" s="22">
        <f t="shared" ca="1" si="837"/>
        <v>0.24154231594345241</v>
      </c>
      <c r="R3197" s="3">
        <f ca="1">IF(N3197&gt;'Power Curve'!$C$37,0,INDEX(Ci,$P3197,1)*POWER(1-Q3197,3)+INDEX(Ci,$P3197,2)*3*Q3197*POWER(1-Q3197,2)+INDEX(Ci,$P3197,3)*3*POWER(Q3197,2)*(1-Q3197)+INDEX(Ci,$P3197,4)*POWER(Q3197,3))</f>
        <v>101.32831570086684</v>
      </c>
      <c r="S3197" s="3">
        <f t="shared" si="838"/>
        <v>89.540000915527003</v>
      </c>
      <c r="T3197" s="3">
        <f t="shared" ca="1" si="839"/>
        <v>11.788314785339836</v>
      </c>
      <c r="U3197" s="3">
        <f t="shared" ca="1" si="847"/>
        <v>11.788314785339836</v>
      </c>
      <c r="W3197" s="34">
        <f t="shared" si="840"/>
        <v>4</v>
      </c>
      <c r="X3197" s="73" t="b">
        <f>COUNTIF('Power Curve'!$D$2:$D$31,W3197)&gt;0</f>
        <v>1</v>
      </c>
      <c r="Y3197" s="73" t="b">
        <f t="shared" si="841"/>
        <v>0</v>
      </c>
      <c r="Z3197" s="73" t="b">
        <f t="shared" si="848"/>
        <v>1</v>
      </c>
      <c r="AA3197" s="34" t="str">
        <f t="shared" si="842"/>
        <v>Inner</v>
      </c>
      <c r="AB3197" s="35" t="str">
        <f t="shared" si="849"/>
        <v>0.0-0.1</v>
      </c>
      <c r="AC3197" s="36" t="str">
        <f t="shared" si="843"/>
        <v>13-14</v>
      </c>
      <c r="AD3197" s="36" t="str">
        <f t="shared" si="844"/>
        <v>Apr</v>
      </c>
      <c r="AE3197" s="35" t="str">
        <f t="shared" si="845"/>
        <v>285-295</v>
      </c>
      <c r="AF3197" s="36" t="str">
        <f t="shared" si="846"/>
        <v>Inner-TI</v>
      </c>
    </row>
    <row r="3198" spans="5:32" x14ac:dyDescent="0.3">
      <c r="E3198" s="12">
        <v>41000.583333333336</v>
      </c>
      <c r="F3198" s="16">
        <v>3.5</v>
      </c>
      <c r="G3198" s="16">
        <v>8.7300004959106818</v>
      </c>
      <c r="H3198" s="29">
        <v>1.1803272945931413</v>
      </c>
      <c r="I3198" s="26">
        <v>299.7</v>
      </c>
      <c r="J3198" s="30">
        <v>0.16</v>
      </c>
      <c r="K3198" s="31">
        <v>0.11324614801126381</v>
      </c>
      <c r="L3198" s="108">
        <f ca="1">REWS!R3198</f>
        <v>3.4939016248966448</v>
      </c>
      <c r="M3198" s="22">
        <f t="shared" si="833"/>
        <v>3.4569266512910231</v>
      </c>
      <c r="N3198" s="22">
        <f t="shared" ca="1" si="834"/>
        <v>3.4509033268840636</v>
      </c>
      <c r="O3198" s="22">
        <f t="shared" si="835"/>
        <v>-0.10767086625325961</v>
      </c>
      <c r="P3198" s="81">
        <f t="shared" ca="1" si="836"/>
        <v>4</v>
      </c>
      <c r="Q3198" s="22">
        <f t="shared" ca="1" si="837"/>
        <v>0.49936632018457761</v>
      </c>
      <c r="R3198" s="3">
        <f ca="1">IF(N3198&gt;'Power Curve'!$C$37,0,INDEX(Ci,$P3198,1)*POWER(1-Q3198,3)+INDEX(Ci,$P3198,2)*3*Q3198*POWER(1-Q3198,2)+INDEX(Ci,$P3198,3)*3*POWER(Q3198,2)*(1-Q3198)+INDEX(Ci,$P3198,4)*POWER(Q3198,3))</f>
        <v>23.883152117976607</v>
      </c>
      <c r="S3198" s="3" t="str">
        <f t="shared" si="838"/>
        <v/>
      </c>
      <c r="T3198" s="3" t="str">
        <f t="shared" si="839"/>
        <v/>
      </c>
      <c r="U3198" s="3" t="str">
        <f t="shared" si="847"/>
        <v/>
      </c>
      <c r="W3198" s="34">
        <f t="shared" si="840"/>
        <v>3</v>
      </c>
      <c r="X3198" s="73" t="b">
        <f>COUNTIF('Power Curve'!$D$2:$D$31,W3198)&gt;0</f>
        <v>0</v>
      </c>
      <c r="Y3198" s="73" t="b">
        <f t="shared" si="841"/>
        <v>0</v>
      </c>
      <c r="Z3198" s="73" t="b">
        <f t="shared" si="848"/>
        <v>0</v>
      </c>
      <c r="AA3198" s="34" t="str">
        <f t="shared" si="842"/>
        <v/>
      </c>
      <c r="AB3198" s="35" t="str">
        <f t="shared" si="849"/>
        <v/>
      </c>
      <c r="AC3198" s="36" t="str">
        <f t="shared" si="843"/>
        <v/>
      </c>
      <c r="AD3198" s="36" t="str">
        <f t="shared" si="844"/>
        <v/>
      </c>
      <c r="AE3198" s="35" t="str">
        <f t="shared" si="845"/>
        <v/>
      </c>
      <c r="AF3198" s="36" t="str">
        <f t="shared" si="846"/>
        <v/>
      </c>
    </row>
    <row r="3199" spans="5:32" x14ac:dyDescent="0.3">
      <c r="E3199" s="12">
        <v>41000.597222222219</v>
      </c>
      <c r="F3199" s="16">
        <v>3.99</v>
      </c>
      <c r="G3199" s="16">
        <v>97.479995727539389</v>
      </c>
      <c r="H3199" s="29">
        <v>1.1817606972322552</v>
      </c>
      <c r="I3199" s="26">
        <v>314.2</v>
      </c>
      <c r="J3199" s="30">
        <v>0.12280701754385964</v>
      </c>
      <c r="K3199" s="31">
        <v>-2.50988691487425E-2</v>
      </c>
      <c r="L3199" s="108">
        <f ca="1">REWS!R3199</f>
        <v>3.9449361987796667</v>
      </c>
      <c r="M3199" s="22">
        <f t="shared" si="833"/>
        <v>3.942491026643852</v>
      </c>
      <c r="N3199" s="22">
        <f t="shared" ca="1" si="834"/>
        <v>3.8979638005943213</v>
      </c>
      <c r="O3199" s="22">
        <f t="shared" si="835"/>
        <v>-3.2625326787008427E-2</v>
      </c>
      <c r="P3199" s="81">
        <f t="shared" ca="1" si="836"/>
        <v>4</v>
      </c>
      <c r="Q3199" s="22">
        <f t="shared" ca="1" si="837"/>
        <v>0.81787949467489185</v>
      </c>
      <c r="R3199" s="3">
        <f ca="1">IF(N3199&gt;'Power Curve'!$C$37,0,INDEX(Ci,$P3199,1)*POWER(1-Q3199,3)+INDEX(Ci,$P3199,2)*3*Q3199*POWER(1-Q3199,2)+INDEX(Ci,$P3199,3)*3*POWER(Q3199,2)*(1-Q3199)+INDEX(Ci,$P3199,4)*POWER(Q3199,3))</f>
        <v>56.253897538706092</v>
      </c>
      <c r="S3199" s="3">
        <f t="shared" si="838"/>
        <v>97.479995727539389</v>
      </c>
      <c r="T3199" s="3">
        <f t="shared" ca="1" si="839"/>
        <v>-41.226098188833298</v>
      </c>
      <c r="U3199" s="3">
        <f t="shared" ca="1" si="847"/>
        <v>41.226098188833298</v>
      </c>
      <c r="W3199" s="34">
        <f t="shared" si="840"/>
        <v>4</v>
      </c>
      <c r="X3199" s="73" t="b">
        <f>COUNTIF('Power Curve'!$D$2:$D$31,W3199)&gt;0</f>
        <v>1</v>
      </c>
      <c r="Y3199" s="73" t="b">
        <f t="shared" si="841"/>
        <v>0</v>
      </c>
      <c r="Z3199" s="73" t="b">
        <f t="shared" si="848"/>
        <v>1</v>
      </c>
      <c r="AA3199" s="34" t="str">
        <f t="shared" si="842"/>
        <v>Outer</v>
      </c>
      <c r="AB3199" s="35" t="str">
        <f t="shared" si="849"/>
        <v>-0.1-0.0</v>
      </c>
      <c r="AC3199" s="36" t="str">
        <f t="shared" si="843"/>
        <v>14-15</v>
      </c>
      <c r="AD3199" s="36" t="str">
        <f t="shared" si="844"/>
        <v>Apr</v>
      </c>
      <c r="AE3199" s="35" t="str">
        <f t="shared" si="845"/>
        <v>305-315</v>
      </c>
      <c r="AF3199" s="36" t="str">
        <f t="shared" si="846"/>
        <v>Inner-TI</v>
      </c>
    </row>
    <row r="3200" spans="5:32" x14ac:dyDescent="0.3">
      <c r="E3200" s="12">
        <v>41000.604166666664</v>
      </c>
      <c r="F3200" s="16">
        <v>3.77</v>
      </c>
      <c r="G3200" s="16">
        <v>32.319999694824197</v>
      </c>
      <c r="H3200" s="29">
        <v>1.1802667991899189</v>
      </c>
      <c r="I3200" s="26">
        <v>314.2</v>
      </c>
      <c r="J3200" s="30">
        <v>0.13262599469496023</v>
      </c>
      <c r="K3200" s="31">
        <v>1.6760341545925015E-2</v>
      </c>
      <c r="L3200" s="108">
        <f ca="1">REWS!R3200</f>
        <v>3.7724575204922068</v>
      </c>
      <c r="M3200" s="22">
        <f t="shared" si="833"/>
        <v>3.7235402336357151</v>
      </c>
      <c r="N3200" s="22">
        <f t="shared" ca="1" si="834"/>
        <v>3.7259674687624305</v>
      </c>
      <c r="O3200" s="22">
        <f t="shared" si="835"/>
        <v>-6.6464877651751256E-2</v>
      </c>
      <c r="P3200" s="81">
        <f t="shared" ca="1" si="836"/>
        <v>4</v>
      </c>
      <c r="Q3200" s="22">
        <f t="shared" ca="1" si="837"/>
        <v>0.69533880751056365</v>
      </c>
      <c r="R3200" s="3">
        <f ca="1">IF(N3200&gt;'Power Curve'!$C$37,0,INDEX(Ci,$P3200,1)*POWER(1-Q3200,3)+INDEX(Ci,$P3200,2)*3*Q3200*POWER(1-Q3200,2)+INDEX(Ci,$P3200,3)*3*POWER(Q3200,2)*(1-Q3200)+INDEX(Ci,$P3200,4)*POWER(Q3200,3))</f>
        <v>42.832505132837113</v>
      </c>
      <c r="S3200" s="3">
        <f t="shared" si="838"/>
        <v>32.319999694824197</v>
      </c>
      <c r="T3200" s="3">
        <f t="shared" ca="1" si="839"/>
        <v>10.512505438012916</v>
      </c>
      <c r="U3200" s="3">
        <f t="shared" ca="1" si="847"/>
        <v>10.512505438012916</v>
      </c>
      <c r="W3200" s="34">
        <f t="shared" si="840"/>
        <v>4</v>
      </c>
      <c r="X3200" s="73" t="b">
        <f>COUNTIF('Power Curve'!$D$2:$D$31,W3200)&gt;0</f>
        <v>1</v>
      </c>
      <c r="Y3200" s="73" t="b">
        <f t="shared" si="841"/>
        <v>0</v>
      </c>
      <c r="Z3200" s="73" t="b">
        <f t="shared" si="848"/>
        <v>1</v>
      </c>
      <c r="AA3200" s="34" t="str">
        <f t="shared" si="842"/>
        <v>Outer</v>
      </c>
      <c r="AB3200" s="35" t="str">
        <f t="shared" si="849"/>
        <v>-0.1-0.0</v>
      </c>
      <c r="AC3200" s="36" t="str">
        <f t="shared" si="843"/>
        <v>14-15</v>
      </c>
      <c r="AD3200" s="36" t="str">
        <f t="shared" si="844"/>
        <v>Apr</v>
      </c>
      <c r="AE3200" s="35" t="str">
        <f t="shared" si="845"/>
        <v>305-315</v>
      </c>
      <c r="AF3200" s="36" t="str">
        <f t="shared" si="846"/>
        <v>Inner-TI</v>
      </c>
    </row>
    <row r="3201" spans="5:32" x14ac:dyDescent="0.3">
      <c r="E3201" s="12">
        <v>41000.694444444445</v>
      </c>
      <c r="F3201" s="16">
        <v>4.41</v>
      </c>
      <c r="G3201" s="16">
        <v>96.039997100830504</v>
      </c>
      <c r="H3201" s="29">
        <v>1.1816889908227677</v>
      </c>
      <c r="I3201" s="26">
        <v>328.5</v>
      </c>
      <c r="J3201" s="30">
        <v>0.22675736961451246</v>
      </c>
      <c r="K3201" s="31">
        <v>0.23480703675280895</v>
      </c>
      <c r="L3201" s="108">
        <f ca="1">REWS!R3201</f>
        <v>4.4184801101411528</v>
      </c>
      <c r="M3201" s="22">
        <f t="shared" si="833"/>
        <v>4.3574019462758793</v>
      </c>
      <c r="N3201" s="22">
        <f t="shared" ca="1" si="834"/>
        <v>4.3657809141746764</v>
      </c>
      <c r="O3201" s="22">
        <f t="shared" si="835"/>
        <v>3.150049334054611E-2</v>
      </c>
      <c r="P3201" s="81">
        <f t="shared" ca="1" si="836"/>
        <v>5</v>
      </c>
      <c r="Q3201" s="22">
        <f t="shared" ca="1" si="837"/>
        <v>0.24264118042947042</v>
      </c>
      <c r="R3201" s="3">
        <f ca="1">IF(N3201&gt;'Power Curve'!$C$37,0,INDEX(Ci,$P3201,1)*POWER(1-Q3201,3)+INDEX(Ci,$P3201,2)*3*Q3201*POWER(1-Q3201,2)+INDEX(Ci,$P3201,3)*3*POWER(Q3201,2)*(1-Q3201)+INDEX(Ci,$P3201,4)*POWER(Q3201,3))</f>
        <v>101.46129066090296</v>
      </c>
      <c r="S3201" s="3">
        <f t="shared" si="838"/>
        <v>96.039997100830504</v>
      </c>
      <c r="T3201" s="3">
        <f t="shared" ca="1" si="839"/>
        <v>5.4212935600724563</v>
      </c>
      <c r="U3201" s="3">
        <f t="shared" ca="1" si="847"/>
        <v>5.4212935600724563</v>
      </c>
      <c r="W3201" s="34">
        <f t="shared" si="840"/>
        <v>4</v>
      </c>
      <c r="X3201" s="73" t="b">
        <f>COUNTIF('Power Curve'!$D$2:$D$31,W3201)&gt;0</f>
        <v>1</v>
      </c>
      <c r="Y3201" s="73" t="b">
        <f t="shared" si="841"/>
        <v>0</v>
      </c>
      <c r="Z3201" s="73" t="b">
        <f t="shared" si="848"/>
        <v>1</v>
      </c>
      <c r="AA3201" s="34" t="str">
        <f t="shared" si="842"/>
        <v>Outer</v>
      </c>
      <c r="AB3201" s="35" t="str">
        <f t="shared" si="849"/>
        <v>0.0-0.1</v>
      </c>
      <c r="AC3201" s="36" t="str">
        <f t="shared" si="843"/>
        <v>16-17</v>
      </c>
      <c r="AD3201" s="36" t="str">
        <f t="shared" si="844"/>
        <v>Apr</v>
      </c>
      <c r="AE3201" s="35" t="str">
        <f t="shared" si="845"/>
        <v>325-335</v>
      </c>
      <c r="AF3201" s="36" t="str">
        <f t="shared" si="846"/>
        <v>LWS-HTI</v>
      </c>
    </row>
    <row r="3202" spans="5:32" x14ac:dyDescent="0.3">
      <c r="E3202" s="12">
        <v>41000.701388888891</v>
      </c>
      <c r="F3202" s="16">
        <v>4.1500000000000004</v>
      </c>
      <c r="G3202" s="16">
        <v>101.3800048828124</v>
      </c>
      <c r="H3202" s="29">
        <v>1.1821289178037842</v>
      </c>
      <c r="I3202" s="26">
        <v>330.4</v>
      </c>
      <c r="J3202" s="30">
        <v>0.20240963855421684</v>
      </c>
      <c r="K3202" s="31">
        <v>0.31694702780973721</v>
      </c>
      <c r="L3202" s="108">
        <f ca="1">REWS!R3202</f>
        <v>4.1282911278919903</v>
      </c>
      <c r="M3202" s="22">
        <f t="shared" si="833"/>
        <v>4.1010117562903039</v>
      </c>
      <c r="N3202" s="22">
        <f t="shared" ca="1" si="834"/>
        <v>4.0795591443069901</v>
      </c>
      <c r="O3202" s="22">
        <f t="shared" si="835"/>
        <v>-8.1254370159405363E-3</v>
      </c>
      <c r="P3202" s="81">
        <f t="shared" ca="1" si="836"/>
        <v>4</v>
      </c>
      <c r="Q3202" s="22">
        <f t="shared" ca="1" si="837"/>
        <v>0.94725910392227197</v>
      </c>
      <c r="R3202" s="3">
        <f ca="1">IF(N3202&gt;'Power Curve'!$C$37,0,INDEX(Ci,$P3202,1)*POWER(1-Q3202,3)+INDEX(Ci,$P3202,2)*3*Q3202*POWER(1-Q3202,2)+INDEX(Ci,$P3202,3)*3*POWER(Q3202,2)*(1-Q3202)+INDEX(Ci,$P3202,4)*POWER(Q3202,3))</f>
        <v>71.202128226353707</v>
      </c>
      <c r="S3202" s="3">
        <f t="shared" si="838"/>
        <v>101.3800048828124</v>
      </c>
      <c r="T3202" s="3">
        <f t="shared" ca="1" si="839"/>
        <v>-30.177876656458693</v>
      </c>
      <c r="U3202" s="3">
        <f t="shared" ca="1" si="847"/>
        <v>30.177876656458693</v>
      </c>
      <c r="W3202" s="34">
        <f t="shared" si="840"/>
        <v>4</v>
      </c>
      <c r="X3202" s="73" t="b">
        <f>COUNTIF('Power Curve'!$D$2:$D$31,W3202)&gt;0</f>
        <v>1</v>
      </c>
      <c r="Y3202" s="73" t="b">
        <f t="shared" si="841"/>
        <v>0</v>
      </c>
      <c r="Z3202" s="73" t="b">
        <f t="shared" si="848"/>
        <v>1</v>
      </c>
      <c r="AA3202" s="34" t="str">
        <f t="shared" si="842"/>
        <v>Outer</v>
      </c>
      <c r="AB3202" s="35" t="str">
        <f t="shared" si="849"/>
        <v>-0.1-0.0</v>
      </c>
      <c r="AC3202" s="36" t="str">
        <f t="shared" si="843"/>
        <v>16-17</v>
      </c>
      <c r="AD3202" s="36" t="str">
        <f t="shared" si="844"/>
        <v>Apr</v>
      </c>
      <c r="AE3202" s="35" t="str">
        <f t="shared" si="845"/>
        <v>325-335</v>
      </c>
      <c r="AF3202" s="36" t="str">
        <f t="shared" si="846"/>
        <v>LWS-HTI</v>
      </c>
    </row>
    <row r="3203" spans="5:32" x14ac:dyDescent="0.3">
      <c r="E3203" s="12">
        <v>41000.826388888891</v>
      </c>
      <c r="F3203" s="16">
        <v>4.55</v>
      </c>
      <c r="G3203" s="16">
        <v>117.30000305175831</v>
      </c>
      <c r="H3203" s="29">
        <v>1.1902236823167123</v>
      </c>
      <c r="I3203" s="26">
        <v>295.5</v>
      </c>
      <c r="J3203" s="30">
        <v>0.12967032967032968</v>
      </c>
      <c r="K3203" s="31">
        <v>0.43801137269538448</v>
      </c>
      <c r="L3203" s="108">
        <f ca="1">REWS!R3203</f>
        <v>4.625206372203162</v>
      </c>
      <c r="M3203" s="22">
        <f t="shared" ref="M3203:M3266" si="850">F3203*(H3203/Ref_Density)^(1/3)</f>
        <v>4.506529616277362</v>
      </c>
      <c r="N3203" s="22">
        <f t="shared" ref="N3203:N3266" ca="1" si="851">L3203*(H3203/Ref_Density)^(1/3)</f>
        <v>4.5810174720282033</v>
      </c>
      <c r="O3203" s="22">
        <f t="shared" ref="O3203:O3266" si="852">(M3203-CutInWindSpeed)/(RatedWindSpeed-CutInWindSpeed)</f>
        <v>5.4548655464207459E-2</v>
      </c>
      <c r="P3203" s="81">
        <f t="shared" ref="P3203:P3266" ca="1" si="853">COUNTIF(xa,"&lt;"&amp;N3203)</f>
        <v>5</v>
      </c>
      <c r="Q3203" s="22">
        <f t="shared" ref="Q3203:Q3266" ca="1" si="854">(N3203-INDEX(xa,$P3203))/(INDEX(xb,$P3203)-INDEX(xa,$P3203))</f>
        <v>0.48875984896768071</v>
      </c>
      <c r="R3203" s="3">
        <f ca="1">IF(N3203&gt;'Power Curve'!$C$37,0,INDEX(Ci,$P3203,1)*POWER(1-Q3203,3)+INDEX(Ci,$P3203,2)*3*Q3203*POWER(1-Q3203,2)+INDEX(Ci,$P3203,3)*3*POWER(Q3203,2)*(1-Q3203)+INDEX(Ci,$P3203,4)*POWER(Q3203,3))</f>
        <v>135.01705003063981</v>
      </c>
      <c r="S3203" s="3">
        <f t="shared" ref="S3203:S3266" si="855">IF(Z3203,G3203,"")</f>
        <v>117.30000305175831</v>
      </c>
      <c r="T3203" s="3">
        <f t="shared" ref="T3203:T3266" ca="1" si="856">IF(Z3203,R3203-S3203,"")</f>
        <v>17.717046978881498</v>
      </c>
      <c r="U3203" s="3">
        <f t="shared" ca="1" si="847"/>
        <v>17.717046978881498</v>
      </c>
      <c r="W3203" s="34">
        <f t="shared" ref="W3203:W3266" si="857">MROUND(M3203-Centre_First_Bin,Bin_Width)+Centre_First_Bin</f>
        <v>5</v>
      </c>
      <c r="X3203" s="73" t="b">
        <f>COUNTIF('Power Curve'!$D$2:$D$31,W3203)&gt;0</f>
        <v>1</v>
      </c>
      <c r="Y3203" s="73" t="b">
        <f t="shared" ref="Y3203:Y3266" si="858">(G3203&lt;0)</f>
        <v>0</v>
      </c>
      <c r="Z3203" s="73" t="b">
        <f t="shared" si="848"/>
        <v>1</v>
      </c>
      <c r="AA3203" s="34" t="str">
        <f t="shared" ref="AA3203:AA3266" si="859">IF(Z3203,IF(AND(J3203&gt;=LowerTurbLimit,J3203&lt;=UpperTurbLimit,K3203&gt;=LowerShearLimit,K3203&lt;=UpperShearLimit),"Inner","Outer"),"")</f>
        <v>Outer</v>
      </c>
      <c r="AB3203" s="35" t="str">
        <f t="shared" si="849"/>
        <v>0.0-0.1</v>
      </c>
      <c r="AC3203" s="36" t="str">
        <f t="shared" ref="AC3203:AC3266" si="860">IF(Z3203,HOUR(E3203)&amp;"-"&amp;HOUR(E3203)+1,"")</f>
        <v>19-20</v>
      </c>
      <c r="AD3203" s="36" t="str">
        <f t="shared" ref="AD3203:AD3266" si="861">IF(Z3203,TEXT(E3203,"mmm"),"")</f>
        <v>Apr</v>
      </c>
      <c r="AE3203" s="35" t="str">
        <f t="shared" ref="AE3203:AE3266" si="862">IF(Z3203,IF(OR(I3203&lt;5,I3203&gt;=355),"355-5",MROUND(I3203,10)-5&amp;"-"&amp;MROUND(I3203,10)+5),"")</f>
        <v>295-305</v>
      </c>
      <c r="AF3203" s="36" t="str">
        <f t="shared" ref="AF3203:AF3266" si="863">IF(Z3203,IF(O3203&lt;0.5,IF(J3203&lt;=LowerTurbLimit,"LWS-LTI",IF(J3203&gt;=UpperTurbLimit,"LWS-HTI","Inner-TI")),IF(J3203&lt;=LowerTurbLimit,"HWS-LTI",IF(J3203&gt;=UpperTurbLimit,"HWS-HTI","Inner-TI"))),"")</f>
        <v>Inner-TI</v>
      </c>
    </row>
    <row r="3204" spans="5:32" x14ac:dyDescent="0.3">
      <c r="E3204" s="12">
        <v>41000.833333333336</v>
      </c>
      <c r="F3204" s="16">
        <v>4.91</v>
      </c>
      <c r="G3204" s="16">
        <v>181.34000778198271</v>
      </c>
      <c r="H3204" s="29">
        <v>1.1898221818932342</v>
      </c>
      <c r="I3204" s="26">
        <v>300.8</v>
      </c>
      <c r="J3204" s="30">
        <v>0.13441955193482688</v>
      </c>
      <c r="K3204" s="31">
        <v>0.35023100936464818</v>
      </c>
      <c r="L3204" s="108">
        <f ca="1">REWS!R3204</f>
        <v>5.0809319829480488</v>
      </c>
      <c r="M3204" s="22">
        <f t="shared" si="850"/>
        <v>4.8625433146403569</v>
      </c>
      <c r="N3204" s="22">
        <f t="shared" ca="1" si="851"/>
        <v>5.0318231865226899</v>
      </c>
      <c r="O3204" s="22">
        <f t="shared" si="852"/>
        <v>0.10957172018474519</v>
      </c>
      <c r="P3204" s="81">
        <f t="shared" ca="1" si="853"/>
        <v>6</v>
      </c>
      <c r="Q3204" s="22">
        <f t="shared" ca="1" si="854"/>
        <v>3.7020006435337489E-3</v>
      </c>
      <c r="R3204" s="3">
        <f ca="1">IF(N3204&gt;'Power Curve'!$C$37,0,INDEX(Ci,$P3204,1)*POWER(1-Q3204,3)+INDEX(Ci,$P3204,2)*3*Q3204*POWER(1-Q3204,2)+INDEX(Ci,$P3204,3)*3*POWER(Q3204,2)*(1-Q3204)+INDEX(Ci,$P3204,4)*POWER(Q3204,3))</f>
        <v>212.03145080767337</v>
      </c>
      <c r="S3204" s="3">
        <f t="shared" si="855"/>
        <v>181.34000778198271</v>
      </c>
      <c r="T3204" s="3">
        <f t="shared" ca="1" si="856"/>
        <v>30.69144302569066</v>
      </c>
      <c r="U3204" s="3">
        <f t="shared" ref="U3204:U3267" ca="1" si="864">IF(Z3204,ABS(T3204),"")</f>
        <v>30.69144302569066</v>
      </c>
      <c r="W3204" s="34">
        <f t="shared" si="857"/>
        <v>5</v>
      </c>
      <c r="X3204" s="73" t="b">
        <f>COUNTIF('Power Curve'!$D$2:$D$31,W3204)&gt;0</f>
        <v>1</v>
      </c>
      <c r="Y3204" s="73" t="b">
        <f t="shared" si="858"/>
        <v>0</v>
      </c>
      <c r="Z3204" s="73" t="b">
        <f t="shared" ref="Z3204:Z3267" si="865">AND(X3204,NOT(Y3204))</f>
        <v>1</v>
      </c>
      <c r="AA3204" s="34" t="str">
        <f t="shared" si="859"/>
        <v>Outer</v>
      </c>
      <c r="AB3204" s="35" t="str">
        <f t="shared" ref="AB3204:AB3267" si="866">IF(Z3204,TEXT(ROUND(O3204+0.05,1)-0.1,"0.0")&amp;"-"&amp;TEXT(ROUND(O3204+0.05,1),"0.0"),"")</f>
        <v>0.1-0.2</v>
      </c>
      <c r="AC3204" s="36" t="str">
        <f t="shared" si="860"/>
        <v>20-21</v>
      </c>
      <c r="AD3204" s="36" t="str">
        <f t="shared" si="861"/>
        <v>Apr</v>
      </c>
      <c r="AE3204" s="35" t="str">
        <f t="shared" si="862"/>
        <v>295-305</v>
      </c>
      <c r="AF3204" s="36" t="str">
        <f t="shared" si="863"/>
        <v>Inner-TI</v>
      </c>
    </row>
    <row r="3205" spans="5:32" x14ac:dyDescent="0.3">
      <c r="E3205" s="12">
        <v>41000.840277777781</v>
      </c>
      <c r="F3205" s="16">
        <v>5.07</v>
      </c>
      <c r="G3205" s="16">
        <v>189.77999877929659</v>
      </c>
      <c r="H3205" s="29">
        <v>1.1893318270966569</v>
      </c>
      <c r="I3205" s="26">
        <v>303.7</v>
      </c>
      <c r="J3205" s="30">
        <v>0.12031558185404338</v>
      </c>
      <c r="K3205" s="31">
        <v>0.55430458402181793</v>
      </c>
      <c r="L3205" s="108">
        <f ca="1">REWS!R3205</f>
        <v>5.1001225823388632</v>
      </c>
      <c r="M3205" s="22">
        <f t="shared" si="850"/>
        <v>5.0203070113294972</v>
      </c>
      <c r="N3205" s="22">
        <f t="shared" ca="1" si="851"/>
        <v>5.0501343508393877</v>
      </c>
      <c r="O3205" s="22">
        <f t="shared" si="852"/>
        <v>0.13395460807190449</v>
      </c>
      <c r="P3205" s="81">
        <f t="shared" ca="1" si="853"/>
        <v>6</v>
      </c>
      <c r="Q3205" s="22">
        <f t="shared" ca="1" si="854"/>
        <v>2.1953063192802269E-2</v>
      </c>
      <c r="R3205" s="3">
        <f ca="1">IF(N3205&gt;'Power Curve'!$C$37,0,INDEX(Ci,$P3205,1)*POWER(1-Q3205,3)+INDEX(Ci,$P3205,2)*3*Q3205*POWER(1-Q3205,2)+INDEX(Ci,$P3205,3)*3*POWER(Q3205,2)*(1-Q3205)+INDEX(Ci,$P3205,4)*POWER(Q3205,3))</f>
        <v>214.85894169906072</v>
      </c>
      <c r="S3205" s="3">
        <f t="shared" si="855"/>
        <v>189.77999877929659</v>
      </c>
      <c r="T3205" s="3">
        <f t="shared" ca="1" si="856"/>
        <v>25.078942919764131</v>
      </c>
      <c r="U3205" s="3">
        <f t="shared" ca="1" si="864"/>
        <v>25.078942919764131</v>
      </c>
      <c r="W3205" s="34">
        <f t="shared" si="857"/>
        <v>5</v>
      </c>
      <c r="X3205" s="73" t="b">
        <f>COUNTIF('Power Curve'!$D$2:$D$31,W3205)&gt;0</f>
        <v>1</v>
      </c>
      <c r="Y3205" s="73" t="b">
        <f t="shared" si="858"/>
        <v>0</v>
      </c>
      <c r="Z3205" s="73" t="b">
        <f t="shared" si="865"/>
        <v>1</v>
      </c>
      <c r="AA3205" s="34" t="str">
        <f t="shared" si="859"/>
        <v>Outer</v>
      </c>
      <c r="AB3205" s="35" t="str">
        <f t="shared" si="866"/>
        <v>0.1-0.2</v>
      </c>
      <c r="AC3205" s="36" t="str">
        <f t="shared" si="860"/>
        <v>20-21</v>
      </c>
      <c r="AD3205" s="36" t="str">
        <f t="shared" si="861"/>
        <v>Apr</v>
      </c>
      <c r="AE3205" s="35" t="str">
        <f t="shared" si="862"/>
        <v>295-305</v>
      </c>
      <c r="AF3205" s="36" t="str">
        <f t="shared" si="863"/>
        <v>Inner-TI</v>
      </c>
    </row>
    <row r="3206" spans="5:32" x14ac:dyDescent="0.3">
      <c r="E3206" s="12">
        <v>41000.847222222219</v>
      </c>
      <c r="F3206" s="16">
        <v>4.55</v>
      </c>
      <c r="G3206" s="16">
        <v>151.5900039672849</v>
      </c>
      <c r="H3206" s="29">
        <v>1.1888864015724192</v>
      </c>
      <c r="I3206" s="26">
        <v>303.3</v>
      </c>
      <c r="J3206" s="30">
        <v>7.4725274725274737E-2</v>
      </c>
      <c r="K3206" s="31">
        <v>0.48558677936165362</v>
      </c>
      <c r="L3206" s="108">
        <f ca="1">REWS!R3206</f>
        <v>4.3506445729582781</v>
      </c>
      <c r="M3206" s="22">
        <f t="shared" si="850"/>
        <v>4.5048412071124488</v>
      </c>
      <c r="N3206" s="22">
        <f t="shared" ca="1" si="851"/>
        <v>4.3074643845632083</v>
      </c>
      <c r="O3206" s="22">
        <f t="shared" si="852"/>
        <v>5.4287706385048588E-2</v>
      </c>
      <c r="P3206" s="81">
        <f t="shared" ca="1" si="853"/>
        <v>5</v>
      </c>
      <c r="Q3206" s="22">
        <f t="shared" ca="1" si="854"/>
        <v>0.17595740344995281</v>
      </c>
      <c r="R3206" s="3">
        <f ca="1">IF(N3206&gt;'Power Curve'!$C$37,0,INDEX(Ci,$P3206,1)*POWER(1-Q3206,3)+INDEX(Ci,$P3206,2)*3*Q3206*POWER(1-Q3206,2)+INDEX(Ci,$P3206,3)*3*POWER(Q3206,2)*(1-Q3206)+INDEX(Ci,$P3206,4)*POWER(Q3206,3))</f>
        <v>93.743431716943164</v>
      </c>
      <c r="S3206" s="3">
        <f t="shared" si="855"/>
        <v>151.5900039672849</v>
      </c>
      <c r="T3206" s="3">
        <f t="shared" ca="1" si="856"/>
        <v>-57.846572250341737</v>
      </c>
      <c r="U3206" s="3">
        <f t="shared" ca="1" si="864"/>
        <v>57.846572250341737</v>
      </c>
      <c r="W3206" s="34">
        <f t="shared" si="857"/>
        <v>5</v>
      </c>
      <c r="X3206" s="73" t="b">
        <f>COUNTIF('Power Curve'!$D$2:$D$31,W3206)&gt;0</f>
        <v>1</v>
      </c>
      <c r="Y3206" s="73" t="b">
        <f t="shared" si="858"/>
        <v>0</v>
      </c>
      <c r="Z3206" s="73" t="b">
        <f t="shared" si="865"/>
        <v>1</v>
      </c>
      <c r="AA3206" s="34" t="str">
        <f t="shared" si="859"/>
        <v>Outer</v>
      </c>
      <c r="AB3206" s="35" t="str">
        <f t="shared" si="866"/>
        <v>0.0-0.1</v>
      </c>
      <c r="AC3206" s="36" t="str">
        <f t="shared" si="860"/>
        <v>20-21</v>
      </c>
      <c r="AD3206" s="36" t="str">
        <f t="shared" si="861"/>
        <v>Apr</v>
      </c>
      <c r="AE3206" s="35" t="str">
        <f t="shared" si="862"/>
        <v>295-305</v>
      </c>
      <c r="AF3206" s="36" t="str">
        <f t="shared" si="863"/>
        <v>LWS-LTI</v>
      </c>
    </row>
    <row r="3207" spans="5:32" x14ac:dyDescent="0.3">
      <c r="E3207" s="12">
        <v>41000.854166666664</v>
      </c>
      <c r="F3207" s="16">
        <v>4.66</v>
      </c>
      <c r="G3207" s="16">
        <v>164.66999435424779</v>
      </c>
      <c r="H3207" s="29">
        <v>1.1882633660587127</v>
      </c>
      <c r="I3207" s="26">
        <v>303.3</v>
      </c>
      <c r="J3207" s="30">
        <v>0.12446351931330471</v>
      </c>
      <c r="K3207" s="31">
        <v>0.64448479974329942</v>
      </c>
      <c r="L3207" s="108">
        <f ca="1">REWS!R3207</f>
        <v>4.5788887562862817</v>
      </c>
      <c r="M3207" s="22">
        <f t="shared" si="850"/>
        <v>4.6129433706394005</v>
      </c>
      <c r="N3207" s="22">
        <f t="shared" ca="1" si="851"/>
        <v>4.5326511873832818</v>
      </c>
      <c r="O3207" s="22">
        <f t="shared" si="852"/>
        <v>7.0995244234080629E-2</v>
      </c>
      <c r="P3207" s="81">
        <f t="shared" ca="1" si="853"/>
        <v>5</v>
      </c>
      <c r="Q3207" s="22">
        <f t="shared" ca="1" si="854"/>
        <v>0.43345397668622099</v>
      </c>
      <c r="R3207" s="3">
        <f ca="1">IF(N3207&gt;'Power Curve'!$C$37,0,INDEX(Ci,$P3207,1)*POWER(1-Q3207,3)+INDEX(Ci,$P3207,2)*3*Q3207*POWER(1-Q3207,2)+INDEX(Ci,$P3207,3)*3*POWER(Q3207,2)*(1-Q3207)+INDEX(Ci,$P3207,4)*POWER(Q3207,3))</f>
        <v>126.9414357812141</v>
      </c>
      <c r="S3207" s="3">
        <f t="shared" si="855"/>
        <v>164.66999435424779</v>
      </c>
      <c r="T3207" s="3">
        <f t="shared" ca="1" si="856"/>
        <v>-37.728558573033695</v>
      </c>
      <c r="U3207" s="3">
        <f t="shared" ca="1" si="864"/>
        <v>37.728558573033695</v>
      </c>
      <c r="W3207" s="34">
        <f t="shared" si="857"/>
        <v>5</v>
      </c>
      <c r="X3207" s="73" t="b">
        <f>COUNTIF('Power Curve'!$D$2:$D$31,W3207)&gt;0</f>
        <v>1</v>
      </c>
      <c r="Y3207" s="73" t="b">
        <f t="shared" si="858"/>
        <v>0</v>
      </c>
      <c r="Z3207" s="73" t="b">
        <f t="shared" si="865"/>
        <v>1</v>
      </c>
      <c r="AA3207" s="34" t="str">
        <f t="shared" si="859"/>
        <v>Outer</v>
      </c>
      <c r="AB3207" s="35" t="str">
        <f t="shared" si="866"/>
        <v>0.0-0.1</v>
      </c>
      <c r="AC3207" s="36" t="str">
        <f t="shared" si="860"/>
        <v>20-21</v>
      </c>
      <c r="AD3207" s="36" t="str">
        <f t="shared" si="861"/>
        <v>Apr</v>
      </c>
      <c r="AE3207" s="35" t="str">
        <f t="shared" si="862"/>
        <v>295-305</v>
      </c>
      <c r="AF3207" s="36" t="str">
        <f t="shared" si="863"/>
        <v>Inner-TI</v>
      </c>
    </row>
    <row r="3208" spans="5:32" x14ac:dyDescent="0.3">
      <c r="E3208" s="12">
        <v>41000.861111111109</v>
      </c>
      <c r="F3208" s="16">
        <v>4.49</v>
      </c>
      <c r="G3208" s="16">
        <v>166.08999633789068</v>
      </c>
      <c r="H3208" s="29">
        <v>1.188218887448059</v>
      </c>
      <c r="I3208" s="26">
        <v>305.8</v>
      </c>
      <c r="J3208" s="30">
        <v>0.13140311804008908</v>
      </c>
      <c r="K3208" s="31">
        <v>0.58567610747968379</v>
      </c>
      <c r="L3208" s="108">
        <f ca="1">REWS!R3208</f>
        <v>4.3939844692368597</v>
      </c>
      <c r="M3208" s="22">
        <f t="shared" si="850"/>
        <v>4.4446045711734543</v>
      </c>
      <c r="N3208" s="22">
        <f t="shared" ca="1" si="851"/>
        <v>4.3495597901192227</v>
      </c>
      <c r="O3208" s="22">
        <f t="shared" si="852"/>
        <v>4.497794012307918E-2</v>
      </c>
      <c r="P3208" s="81">
        <f t="shared" ca="1" si="853"/>
        <v>5</v>
      </c>
      <c r="Q3208" s="22">
        <f t="shared" ca="1" si="854"/>
        <v>0.22409265180340743</v>
      </c>
      <c r="R3208" s="3">
        <f ca="1">IF(N3208&gt;'Power Curve'!$C$37,0,INDEX(Ci,$P3208,1)*POWER(1-Q3208,3)+INDEX(Ci,$P3208,2)*3*Q3208*POWER(1-Q3208,2)+INDEX(Ci,$P3208,3)*3*POWER(Q3208,2)*(1-Q3208)+INDEX(Ci,$P3208,4)*POWER(Q3208,3))</f>
        <v>99.241816746701019</v>
      </c>
      <c r="S3208" s="3">
        <f t="shared" si="855"/>
        <v>166.08999633789068</v>
      </c>
      <c r="T3208" s="3">
        <f t="shared" ca="1" si="856"/>
        <v>-66.848179591189663</v>
      </c>
      <c r="U3208" s="3">
        <f t="shared" ca="1" si="864"/>
        <v>66.848179591189663</v>
      </c>
      <c r="W3208" s="34">
        <f t="shared" si="857"/>
        <v>4</v>
      </c>
      <c r="X3208" s="73" t="b">
        <f>COUNTIF('Power Curve'!$D$2:$D$31,W3208)&gt;0</f>
        <v>1</v>
      </c>
      <c r="Y3208" s="73" t="b">
        <f t="shared" si="858"/>
        <v>0</v>
      </c>
      <c r="Z3208" s="73" t="b">
        <f t="shared" si="865"/>
        <v>1</v>
      </c>
      <c r="AA3208" s="34" t="str">
        <f t="shared" si="859"/>
        <v>Outer</v>
      </c>
      <c r="AB3208" s="35" t="str">
        <f t="shared" si="866"/>
        <v>0.0-0.1</v>
      </c>
      <c r="AC3208" s="36" t="str">
        <f t="shared" si="860"/>
        <v>20-21</v>
      </c>
      <c r="AD3208" s="36" t="str">
        <f t="shared" si="861"/>
        <v>Apr</v>
      </c>
      <c r="AE3208" s="35" t="str">
        <f t="shared" si="862"/>
        <v>305-315</v>
      </c>
      <c r="AF3208" s="36" t="str">
        <f t="shared" si="863"/>
        <v>Inner-TI</v>
      </c>
    </row>
    <row r="3209" spans="5:32" x14ac:dyDescent="0.3">
      <c r="E3209" s="12">
        <v>41000.868055555555</v>
      </c>
      <c r="F3209" s="16">
        <v>4.29</v>
      </c>
      <c r="G3209" s="16">
        <v>130.70999526977499</v>
      </c>
      <c r="H3209" s="29">
        <v>1.1883968197511259</v>
      </c>
      <c r="I3209" s="26">
        <v>308.3</v>
      </c>
      <c r="J3209" s="30">
        <v>0.15617715617715619</v>
      </c>
      <c r="K3209" s="31">
        <v>0.56347356851443797</v>
      </c>
      <c r="L3209" s="108">
        <f ca="1">REWS!R3209</f>
        <v>4.2363858044800002</v>
      </c>
      <c r="M3209" s="22">
        <f t="shared" si="850"/>
        <v>4.2468386019989195</v>
      </c>
      <c r="N3209" s="22">
        <f t="shared" ca="1" si="851"/>
        <v>4.1937638152507954</v>
      </c>
      <c r="O3209" s="22">
        <f t="shared" si="852"/>
        <v>1.4412572072787962E-2</v>
      </c>
      <c r="P3209" s="81">
        <f t="shared" ca="1" si="853"/>
        <v>5</v>
      </c>
      <c r="Q3209" s="22">
        <f t="shared" ca="1" si="854"/>
        <v>4.5943092636400611E-2</v>
      </c>
      <c r="R3209" s="3">
        <f ca="1">IF(N3209&gt;'Power Curve'!$C$37,0,INDEX(Ci,$P3209,1)*POWER(1-Q3209,3)+INDEX(Ci,$P3209,2)*3*Q3209*POWER(1-Q3209,2)+INDEX(Ci,$P3209,3)*3*POWER(Q3209,2)*(1-Q3209)+INDEX(Ci,$P3209,4)*POWER(Q3209,3))</f>
        <v>81.046128312500187</v>
      </c>
      <c r="S3209" s="3">
        <f t="shared" si="855"/>
        <v>130.70999526977499</v>
      </c>
      <c r="T3209" s="3">
        <f t="shared" ca="1" si="856"/>
        <v>-49.663866957274806</v>
      </c>
      <c r="U3209" s="3">
        <f t="shared" ca="1" si="864"/>
        <v>49.663866957274806</v>
      </c>
      <c r="W3209" s="34">
        <f t="shared" si="857"/>
        <v>4</v>
      </c>
      <c r="X3209" s="73" t="b">
        <f>COUNTIF('Power Curve'!$D$2:$D$31,W3209)&gt;0</f>
        <v>1</v>
      </c>
      <c r="Y3209" s="73" t="b">
        <f t="shared" si="858"/>
        <v>0</v>
      </c>
      <c r="Z3209" s="73" t="b">
        <f t="shared" si="865"/>
        <v>1</v>
      </c>
      <c r="AA3209" s="34" t="str">
        <f t="shared" si="859"/>
        <v>Outer</v>
      </c>
      <c r="AB3209" s="35" t="str">
        <f t="shared" si="866"/>
        <v>0.0-0.1</v>
      </c>
      <c r="AC3209" s="36" t="str">
        <f t="shared" si="860"/>
        <v>20-21</v>
      </c>
      <c r="AD3209" s="36" t="str">
        <f t="shared" si="861"/>
        <v>Apr</v>
      </c>
      <c r="AE3209" s="35" t="str">
        <f t="shared" si="862"/>
        <v>305-315</v>
      </c>
      <c r="AF3209" s="36" t="str">
        <f t="shared" si="863"/>
        <v>LWS-HTI</v>
      </c>
    </row>
    <row r="3210" spans="5:32" x14ac:dyDescent="0.3">
      <c r="E3210" s="12">
        <v>41000.888888888891</v>
      </c>
      <c r="F3210" s="16">
        <v>3.9</v>
      </c>
      <c r="G3210" s="16">
        <v>78.669998168945</v>
      </c>
      <c r="H3210" s="29">
        <v>1.1885303013013475</v>
      </c>
      <c r="I3210" s="26">
        <v>314.2</v>
      </c>
      <c r="J3210" s="30">
        <v>4.1025641025641026E-2</v>
      </c>
      <c r="K3210" s="31">
        <v>0.64819261828066366</v>
      </c>
      <c r="L3210" s="108">
        <f ca="1">REWS!R3210</f>
        <v>3.8834303873021527</v>
      </c>
      <c r="M3210" s="22">
        <f t="shared" si="850"/>
        <v>3.8609069078723208</v>
      </c>
      <c r="N3210" s="22">
        <f t="shared" ca="1" si="851"/>
        <v>3.844503386814401</v>
      </c>
      <c r="O3210" s="22">
        <f t="shared" si="852"/>
        <v>-4.5234415336059028E-2</v>
      </c>
      <c r="P3210" s="81">
        <f t="shared" ca="1" si="853"/>
        <v>4</v>
      </c>
      <c r="Q3210" s="22">
        <f t="shared" ca="1" si="854"/>
        <v>0.77979103214254097</v>
      </c>
      <c r="R3210" s="3">
        <f ca="1">IF(N3210&gt;'Power Curve'!$C$37,0,INDEX(Ci,$P3210,1)*POWER(1-Q3210,3)+INDEX(Ci,$P3210,2)*3*Q3210*POWER(1-Q3210,2)+INDEX(Ci,$P3210,3)*3*POWER(Q3210,2)*(1-Q3210)+INDEX(Ci,$P3210,4)*POWER(Q3210,3))</f>
        <v>51.985705912833744</v>
      </c>
      <c r="S3210" s="3">
        <f t="shared" si="855"/>
        <v>78.669998168945</v>
      </c>
      <c r="T3210" s="3">
        <f t="shared" ca="1" si="856"/>
        <v>-26.684292256111256</v>
      </c>
      <c r="U3210" s="3">
        <f t="shared" ca="1" si="864"/>
        <v>26.684292256111256</v>
      </c>
      <c r="W3210" s="34">
        <f t="shared" si="857"/>
        <v>4</v>
      </c>
      <c r="X3210" s="73" t="b">
        <f>COUNTIF('Power Curve'!$D$2:$D$31,W3210)&gt;0</f>
        <v>1</v>
      </c>
      <c r="Y3210" s="73" t="b">
        <f t="shared" si="858"/>
        <v>0</v>
      </c>
      <c r="Z3210" s="73" t="b">
        <f t="shared" si="865"/>
        <v>1</v>
      </c>
      <c r="AA3210" s="34" t="str">
        <f t="shared" si="859"/>
        <v>Outer</v>
      </c>
      <c r="AB3210" s="35" t="str">
        <f t="shared" si="866"/>
        <v>-0.1-0.0</v>
      </c>
      <c r="AC3210" s="36" t="str">
        <f t="shared" si="860"/>
        <v>21-22</v>
      </c>
      <c r="AD3210" s="36" t="str">
        <f t="shared" si="861"/>
        <v>Apr</v>
      </c>
      <c r="AE3210" s="35" t="str">
        <f t="shared" si="862"/>
        <v>305-315</v>
      </c>
      <c r="AF3210" s="36" t="str">
        <f t="shared" si="863"/>
        <v>LWS-LTI</v>
      </c>
    </row>
    <row r="3211" spans="5:32" x14ac:dyDescent="0.3">
      <c r="E3211" s="12">
        <v>41000.895833333336</v>
      </c>
      <c r="F3211" s="16">
        <v>3.63</v>
      </c>
      <c r="G3211" s="16">
        <v>23.430001258850098</v>
      </c>
      <c r="H3211" s="29">
        <v>1.1889899230052969</v>
      </c>
      <c r="I3211" s="26">
        <v>328.6</v>
      </c>
      <c r="J3211" s="30">
        <v>7.43801652892562E-2</v>
      </c>
      <c r="K3211" s="31">
        <v>0.42162000591222298</v>
      </c>
      <c r="L3211" s="108">
        <f ca="1">REWS!R3211</f>
        <v>3.5820536833520253</v>
      </c>
      <c r="M3211" s="22">
        <f t="shared" si="850"/>
        <v>3.59407652694318</v>
      </c>
      <c r="N3211" s="22">
        <f t="shared" ca="1" si="851"/>
        <v>3.5466047001613976</v>
      </c>
      <c r="O3211" s="22">
        <f t="shared" si="852"/>
        <v>-8.6473910857661471E-2</v>
      </c>
      <c r="P3211" s="81">
        <f t="shared" ca="1" si="853"/>
        <v>4</v>
      </c>
      <c r="Q3211" s="22">
        <f t="shared" ca="1" si="854"/>
        <v>0.56754982107130958</v>
      </c>
      <c r="R3211" s="3">
        <f ca="1">IF(N3211&gt;'Power Curve'!$C$37,0,INDEX(Ci,$P3211,1)*POWER(1-Q3211,3)+INDEX(Ci,$P3211,2)*3*Q3211*POWER(1-Q3211,2)+INDEX(Ci,$P3211,3)*3*POWER(Q3211,2)*(1-Q3211)+INDEX(Ci,$P3211,4)*POWER(Q3211,3))</f>
        <v>30.045075822810254</v>
      </c>
      <c r="S3211" s="3">
        <f t="shared" si="855"/>
        <v>23.430001258850098</v>
      </c>
      <c r="T3211" s="3">
        <f t="shared" ca="1" si="856"/>
        <v>6.6150745639601567</v>
      </c>
      <c r="U3211" s="3">
        <f t="shared" ca="1" si="864"/>
        <v>6.6150745639601567</v>
      </c>
      <c r="W3211" s="34">
        <f t="shared" si="857"/>
        <v>4</v>
      </c>
      <c r="X3211" s="73" t="b">
        <f>COUNTIF('Power Curve'!$D$2:$D$31,W3211)&gt;0</f>
        <v>1</v>
      </c>
      <c r="Y3211" s="73" t="b">
        <f t="shared" si="858"/>
        <v>0</v>
      </c>
      <c r="Z3211" s="73" t="b">
        <f t="shared" si="865"/>
        <v>1</v>
      </c>
      <c r="AA3211" s="34" t="str">
        <f t="shared" si="859"/>
        <v>Outer</v>
      </c>
      <c r="AB3211" s="35" t="str">
        <f t="shared" si="866"/>
        <v>-0.1-0.0</v>
      </c>
      <c r="AC3211" s="36" t="str">
        <f t="shared" si="860"/>
        <v>21-22</v>
      </c>
      <c r="AD3211" s="36" t="str">
        <f t="shared" si="861"/>
        <v>Apr</v>
      </c>
      <c r="AE3211" s="35" t="str">
        <f t="shared" si="862"/>
        <v>325-335</v>
      </c>
      <c r="AF3211" s="36" t="str">
        <f t="shared" si="863"/>
        <v>LWS-LTI</v>
      </c>
    </row>
    <row r="3212" spans="5:32" x14ac:dyDescent="0.3">
      <c r="E3212" s="12">
        <v>41001.527777777781</v>
      </c>
      <c r="F3212" s="16">
        <v>3.55</v>
      </c>
      <c r="G3212" s="16">
        <v>28.169999122619597</v>
      </c>
      <c r="H3212" s="29">
        <v>1.1950846612718342</v>
      </c>
      <c r="I3212" s="26">
        <v>359.9</v>
      </c>
      <c r="J3212" s="30">
        <v>0.15774647887323945</v>
      </c>
      <c r="K3212" s="31">
        <v>8.4554720021524449E-2</v>
      </c>
      <c r="L3212" s="108">
        <f ca="1">REWS!R3212</f>
        <v>3.5696447674653293</v>
      </c>
      <c r="M3212" s="22">
        <f t="shared" si="850"/>
        <v>3.5208637106819265</v>
      </c>
      <c r="N3212" s="22">
        <f t="shared" ca="1" si="851"/>
        <v>3.5403472455758598</v>
      </c>
      <c r="O3212" s="22">
        <f t="shared" si="852"/>
        <v>-9.7789187618187695E-2</v>
      </c>
      <c r="P3212" s="81">
        <f t="shared" ca="1" si="853"/>
        <v>4</v>
      </c>
      <c r="Q3212" s="22">
        <f t="shared" ca="1" si="854"/>
        <v>0.56309162840728899</v>
      </c>
      <c r="R3212" s="3">
        <f ca="1">IF(N3212&gt;'Power Curve'!$C$37,0,INDEX(Ci,$P3212,1)*POWER(1-Q3212,3)+INDEX(Ci,$P3212,2)*3*Q3212*POWER(1-Q3212,2)+INDEX(Ci,$P3212,3)*3*POWER(Q3212,2)*(1-Q3212)+INDEX(Ci,$P3212,4)*POWER(Q3212,3))</f>
        <v>29.626745974268466</v>
      </c>
      <c r="S3212" s="3">
        <f t="shared" si="855"/>
        <v>28.169999122619597</v>
      </c>
      <c r="T3212" s="3">
        <f t="shared" ca="1" si="856"/>
        <v>1.4567468516488695</v>
      </c>
      <c r="U3212" s="3">
        <f t="shared" ca="1" si="864"/>
        <v>1.4567468516488695</v>
      </c>
      <c r="W3212" s="34">
        <f t="shared" si="857"/>
        <v>4</v>
      </c>
      <c r="X3212" s="73" t="b">
        <f>COUNTIF('Power Curve'!$D$2:$D$31,W3212)&gt;0</f>
        <v>1</v>
      </c>
      <c r="Y3212" s="73" t="b">
        <f t="shared" si="858"/>
        <v>0</v>
      </c>
      <c r="Z3212" s="73" t="b">
        <f t="shared" si="865"/>
        <v>1</v>
      </c>
      <c r="AA3212" s="34" t="str">
        <f t="shared" si="859"/>
        <v>Outer</v>
      </c>
      <c r="AB3212" s="35" t="str">
        <f t="shared" si="866"/>
        <v>-0.1-0.0</v>
      </c>
      <c r="AC3212" s="36" t="str">
        <f t="shared" si="860"/>
        <v>12-13</v>
      </c>
      <c r="AD3212" s="36" t="str">
        <f t="shared" si="861"/>
        <v>Apr</v>
      </c>
      <c r="AE3212" s="35" t="str">
        <f t="shared" si="862"/>
        <v>355-5</v>
      </c>
      <c r="AF3212" s="36" t="str">
        <f t="shared" si="863"/>
        <v>LWS-HTI</v>
      </c>
    </row>
    <row r="3213" spans="5:32" x14ac:dyDescent="0.3">
      <c r="E3213" s="12">
        <v>41001.659722222219</v>
      </c>
      <c r="F3213" s="16">
        <v>4.6500000000000004</v>
      </c>
      <c r="G3213" s="16">
        <v>110.41000366210901</v>
      </c>
      <c r="H3213" s="29">
        <v>1.1953013158494503</v>
      </c>
      <c r="I3213" s="26">
        <v>321.60000000000002</v>
      </c>
      <c r="J3213" s="30">
        <v>0.19569892473118278</v>
      </c>
      <c r="K3213" s="31">
        <v>9.9488173959490639E-2</v>
      </c>
      <c r="L3213" s="108">
        <f ca="1">REWS!R3213</f>
        <v>4.7012391237057205</v>
      </c>
      <c r="M3213" s="22">
        <f t="shared" si="850"/>
        <v>4.612114238094744</v>
      </c>
      <c r="N3213" s="22">
        <f t="shared" ca="1" si="851"/>
        <v>4.6629358922862814</v>
      </c>
      <c r="O3213" s="22">
        <f t="shared" si="852"/>
        <v>7.0867099126529109E-2</v>
      </c>
      <c r="P3213" s="81">
        <f t="shared" ca="1" si="853"/>
        <v>5</v>
      </c>
      <c r="Q3213" s="22">
        <f t="shared" ca="1" si="854"/>
        <v>0.58243191250435999</v>
      </c>
      <c r="R3213" s="3">
        <f ca="1">IF(N3213&gt;'Power Curve'!$C$37,0,INDEX(Ci,$P3213,1)*POWER(1-Q3213,3)+INDEX(Ci,$P3213,2)*3*Q3213*POWER(1-Q3213,2)+INDEX(Ci,$P3213,3)*3*POWER(Q3213,2)*(1-Q3213)+INDEX(Ci,$P3213,4)*POWER(Q3213,3))</f>
        <v>149.1236844274836</v>
      </c>
      <c r="S3213" s="3">
        <f t="shared" si="855"/>
        <v>110.41000366210901</v>
      </c>
      <c r="T3213" s="3">
        <f t="shared" ca="1" si="856"/>
        <v>38.71368076537459</v>
      </c>
      <c r="U3213" s="3">
        <f t="shared" ca="1" si="864"/>
        <v>38.71368076537459</v>
      </c>
      <c r="W3213" s="34">
        <f t="shared" si="857"/>
        <v>5</v>
      </c>
      <c r="X3213" s="73" t="b">
        <f>COUNTIF('Power Curve'!$D$2:$D$31,W3213)&gt;0</f>
        <v>1</v>
      </c>
      <c r="Y3213" s="73" t="b">
        <f t="shared" si="858"/>
        <v>0</v>
      </c>
      <c r="Z3213" s="73" t="b">
        <f t="shared" si="865"/>
        <v>1</v>
      </c>
      <c r="AA3213" s="34" t="str">
        <f t="shared" si="859"/>
        <v>Outer</v>
      </c>
      <c r="AB3213" s="35" t="str">
        <f t="shared" si="866"/>
        <v>0.0-0.1</v>
      </c>
      <c r="AC3213" s="36" t="str">
        <f t="shared" si="860"/>
        <v>15-16</v>
      </c>
      <c r="AD3213" s="36" t="str">
        <f t="shared" si="861"/>
        <v>Apr</v>
      </c>
      <c r="AE3213" s="35" t="str">
        <f t="shared" si="862"/>
        <v>315-325</v>
      </c>
      <c r="AF3213" s="36" t="str">
        <f t="shared" si="863"/>
        <v>LWS-HTI</v>
      </c>
    </row>
    <row r="3214" spans="5:32" x14ac:dyDescent="0.3">
      <c r="E3214" s="12">
        <v>41001.666666666664</v>
      </c>
      <c r="F3214" s="16">
        <v>4.8600000000000003</v>
      </c>
      <c r="G3214" s="16">
        <v>160.69000244140599</v>
      </c>
      <c r="H3214" s="29">
        <v>1.197176088586908</v>
      </c>
      <c r="I3214" s="26">
        <v>306.89999999999998</v>
      </c>
      <c r="J3214" s="30">
        <v>0.13991769547325103</v>
      </c>
      <c r="K3214" s="31">
        <v>5.5977699522705066E-2</v>
      </c>
      <c r="L3214" s="108">
        <f ca="1">REWS!R3214</f>
        <v>4.8636841656162666</v>
      </c>
      <c r="M3214" s="22">
        <f t="shared" si="850"/>
        <v>4.8229221421295421</v>
      </c>
      <c r="N3214" s="22">
        <f t="shared" ca="1" si="851"/>
        <v>4.8265782005505224</v>
      </c>
      <c r="O3214" s="22">
        <f t="shared" si="852"/>
        <v>0.1034481402511907</v>
      </c>
      <c r="P3214" s="81">
        <f t="shared" ca="1" si="853"/>
        <v>5</v>
      </c>
      <c r="Q3214" s="22">
        <f t="shared" ca="1" si="854"/>
        <v>0.76955359586598793</v>
      </c>
      <c r="R3214" s="3">
        <f ca="1">IF(N3214&gt;'Power Curve'!$C$37,0,INDEX(Ci,$P3214,1)*POWER(1-Q3214,3)+INDEX(Ci,$P3214,2)*3*Q3214*POWER(1-Q3214,2)+INDEX(Ci,$P3214,3)*3*POWER(Q3214,2)*(1-Q3214)+INDEX(Ci,$P3214,4)*POWER(Q3214,3))</f>
        <v>177.87969951559603</v>
      </c>
      <c r="S3214" s="3">
        <f t="shared" si="855"/>
        <v>160.69000244140599</v>
      </c>
      <c r="T3214" s="3">
        <f t="shared" ca="1" si="856"/>
        <v>17.189697074190036</v>
      </c>
      <c r="U3214" s="3">
        <f t="shared" ca="1" si="864"/>
        <v>17.189697074190036</v>
      </c>
      <c r="W3214" s="34">
        <f t="shared" si="857"/>
        <v>5</v>
      </c>
      <c r="X3214" s="73" t="b">
        <f>COUNTIF('Power Curve'!$D$2:$D$31,W3214)&gt;0</f>
        <v>1</v>
      </c>
      <c r="Y3214" s="73" t="b">
        <f t="shared" si="858"/>
        <v>0</v>
      </c>
      <c r="Z3214" s="73" t="b">
        <f t="shared" si="865"/>
        <v>1</v>
      </c>
      <c r="AA3214" s="34" t="str">
        <f t="shared" si="859"/>
        <v>Outer</v>
      </c>
      <c r="AB3214" s="35" t="str">
        <f t="shared" si="866"/>
        <v>0.1-0.2</v>
      </c>
      <c r="AC3214" s="36" t="str">
        <f t="shared" si="860"/>
        <v>16-17</v>
      </c>
      <c r="AD3214" s="36" t="str">
        <f t="shared" si="861"/>
        <v>Apr</v>
      </c>
      <c r="AE3214" s="35" t="str">
        <f t="shared" si="862"/>
        <v>305-315</v>
      </c>
      <c r="AF3214" s="36" t="str">
        <f t="shared" si="863"/>
        <v>Inner-TI</v>
      </c>
    </row>
    <row r="3215" spans="5:32" x14ac:dyDescent="0.3">
      <c r="E3215" s="12">
        <v>41001.673611111109</v>
      </c>
      <c r="F3215" s="16">
        <v>5.0199999999999996</v>
      </c>
      <c r="G3215" s="16">
        <v>177.52000045776401</v>
      </c>
      <c r="H3215" s="29">
        <v>1.1993258998295233</v>
      </c>
      <c r="I3215" s="26">
        <v>300.39999999999998</v>
      </c>
      <c r="J3215" s="30">
        <v>0.12948207171314743</v>
      </c>
      <c r="K3215" s="31">
        <v>4.3279875735191549E-2</v>
      </c>
      <c r="L3215" s="108">
        <f ca="1">REWS!R3215</f>
        <v>4.9959576532752656</v>
      </c>
      <c r="M3215" s="22">
        <f t="shared" si="850"/>
        <v>4.9846816276619128</v>
      </c>
      <c r="N3215" s="22">
        <f t="shared" ca="1" si="851"/>
        <v>4.9608084316450487</v>
      </c>
      <c r="O3215" s="22">
        <f t="shared" si="852"/>
        <v>0.12844859018481511</v>
      </c>
      <c r="P3215" s="81">
        <f t="shared" ca="1" si="853"/>
        <v>5</v>
      </c>
      <c r="Q3215" s="22">
        <f t="shared" ca="1" si="854"/>
        <v>0.92304316141201925</v>
      </c>
      <c r="R3215" s="3">
        <f ca="1">IF(N3215&gt;'Power Curve'!$C$37,0,INDEX(Ci,$P3215,1)*POWER(1-Q3215,3)+INDEX(Ci,$P3215,2)*3*Q3215*POWER(1-Q3215,2)+INDEX(Ci,$P3215,3)*3*POWER(Q3215,2)*(1-Q3215)+INDEX(Ci,$P3215,4)*POWER(Q3215,3))</f>
        <v>200.70536309059091</v>
      </c>
      <c r="S3215" s="3">
        <f t="shared" si="855"/>
        <v>177.52000045776401</v>
      </c>
      <c r="T3215" s="3">
        <f t="shared" ca="1" si="856"/>
        <v>23.185362632826894</v>
      </c>
      <c r="U3215" s="3">
        <f t="shared" ca="1" si="864"/>
        <v>23.185362632826894</v>
      </c>
      <c r="W3215" s="34">
        <f t="shared" si="857"/>
        <v>5</v>
      </c>
      <c r="X3215" s="73" t="b">
        <f>COUNTIF('Power Curve'!$D$2:$D$31,W3215)&gt;0</f>
        <v>1</v>
      </c>
      <c r="Y3215" s="73" t="b">
        <f t="shared" si="858"/>
        <v>0</v>
      </c>
      <c r="Z3215" s="73" t="b">
        <f t="shared" si="865"/>
        <v>1</v>
      </c>
      <c r="AA3215" s="34" t="str">
        <f t="shared" si="859"/>
        <v>Outer</v>
      </c>
      <c r="AB3215" s="35" t="str">
        <f t="shared" si="866"/>
        <v>0.1-0.2</v>
      </c>
      <c r="AC3215" s="36" t="str">
        <f t="shared" si="860"/>
        <v>16-17</v>
      </c>
      <c r="AD3215" s="36" t="str">
        <f t="shared" si="861"/>
        <v>Apr</v>
      </c>
      <c r="AE3215" s="35" t="str">
        <f t="shared" si="862"/>
        <v>295-305</v>
      </c>
      <c r="AF3215" s="36" t="str">
        <f t="shared" si="863"/>
        <v>Inner-TI</v>
      </c>
    </row>
    <row r="3216" spans="5:32" x14ac:dyDescent="0.3">
      <c r="E3216" s="12">
        <v>41001.680555555555</v>
      </c>
      <c r="F3216" s="16">
        <v>4.66</v>
      </c>
      <c r="G3216" s="16">
        <v>152.61000442504852</v>
      </c>
      <c r="H3216" s="29">
        <v>1.2003138136320792</v>
      </c>
      <c r="I3216" s="26">
        <v>300</v>
      </c>
      <c r="J3216" s="30">
        <v>7.9399141630901282E-2</v>
      </c>
      <c r="K3216" s="31">
        <v>0.10129552109064813</v>
      </c>
      <c r="L3216" s="108">
        <f ca="1">REWS!R3216</f>
        <v>4.6342945524049322</v>
      </c>
      <c r="M3216" s="22">
        <f t="shared" si="850"/>
        <v>4.6284845868220819</v>
      </c>
      <c r="N3216" s="22">
        <f t="shared" ca="1" si="851"/>
        <v>4.6029529842488763</v>
      </c>
      <c r="O3216" s="22">
        <f t="shared" si="852"/>
        <v>7.3397189293463297E-2</v>
      </c>
      <c r="P3216" s="81">
        <f t="shared" ca="1" si="853"/>
        <v>5</v>
      </c>
      <c r="Q3216" s="22">
        <f t="shared" ca="1" si="854"/>
        <v>0.51384266535953937</v>
      </c>
      <c r="R3216" s="3">
        <f ca="1">IF(N3216&gt;'Power Curve'!$C$37,0,INDEX(Ci,$P3216,1)*POWER(1-Q3216,3)+INDEX(Ci,$P3216,2)*3*Q3216*POWER(1-Q3216,2)+INDEX(Ci,$P3216,3)*3*POWER(Q3216,2)*(1-Q3216)+INDEX(Ci,$P3216,4)*POWER(Q3216,3))</f>
        <v>138.74967982869626</v>
      </c>
      <c r="S3216" s="3">
        <f t="shared" si="855"/>
        <v>152.61000442504852</v>
      </c>
      <c r="T3216" s="3">
        <f t="shared" ca="1" si="856"/>
        <v>-13.860324596352257</v>
      </c>
      <c r="U3216" s="3">
        <f t="shared" ca="1" si="864"/>
        <v>13.860324596352257</v>
      </c>
      <c r="W3216" s="34">
        <f t="shared" si="857"/>
        <v>5</v>
      </c>
      <c r="X3216" s="73" t="b">
        <f>COUNTIF('Power Curve'!$D$2:$D$31,W3216)&gt;0</f>
        <v>1</v>
      </c>
      <c r="Y3216" s="73" t="b">
        <f t="shared" si="858"/>
        <v>0</v>
      </c>
      <c r="Z3216" s="73" t="b">
        <f t="shared" si="865"/>
        <v>1</v>
      </c>
      <c r="AA3216" s="34" t="str">
        <f t="shared" si="859"/>
        <v>Outer</v>
      </c>
      <c r="AB3216" s="35" t="str">
        <f t="shared" si="866"/>
        <v>0.0-0.1</v>
      </c>
      <c r="AC3216" s="36" t="str">
        <f t="shared" si="860"/>
        <v>16-17</v>
      </c>
      <c r="AD3216" s="36" t="str">
        <f t="shared" si="861"/>
        <v>Apr</v>
      </c>
      <c r="AE3216" s="35" t="str">
        <f t="shared" si="862"/>
        <v>295-305</v>
      </c>
      <c r="AF3216" s="36" t="str">
        <f t="shared" si="863"/>
        <v>LWS-LTI</v>
      </c>
    </row>
    <row r="3217" spans="5:32" x14ac:dyDescent="0.3">
      <c r="E3217" s="12">
        <v>41001.6875</v>
      </c>
      <c r="F3217" s="16">
        <v>4.45</v>
      </c>
      <c r="G3217" s="16">
        <v>131.4399948120122</v>
      </c>
      <c r="H3217" s="29">
        <v>1.2004936088192457</v>
      </c>
      <c r="I3217" s="26">
        <v>296.60000000000002</v>
      </c>
      <c r="J3217" s="30">
        <v>0.15280898876404495</v>
      </c>
      <c r="K3217" s="31">
        <v>6.7036900826104751E-2</v>
      </c>
      <c r="L3217" s="108">
        <f ca="1">REWS!R3217</f>
        <v>4.414035811737528</v>
      </c>
      <c r="M3217" s="22">
        <f t="shared" si="850"/>
        <v>4.4201254843557196</v>
      </c>
      <c r="N3217" s="22">
        <f t="shared" ca="1" si="851"/>
        <v>4.3844027371505243</v>
      </c>
      <c r="O3217" s="22">
        <f t="shared" si="852"/>
        <v>4.1194618345110533E-2</v>
      </c>
      <c r="P3217" s="81">
        <f t="shared" ca="1" si="853"/>
        <v>5</v>
      </c>
      <c r="Q3217" s="22">
        <f t="shared" ca="1" si="854"/>
        <v>0.26393485991531729</v>
      </c>
      <c r="R3217" s="3">
        <f ca="1">IF(N3217&gt;'Power Curve'!$C$37,0,INDEX(Ci,$P3217,1)*POWER(1-Q3217,3)+INDEX(Ci,$P3217,2)*3*Q3217*POWER(1-Q3217,2)+INDEX(Ci,$P3217,3)*3*POWER(Q3217,2)*(1-Q3217)+INDEX(Ci,$P3217,4)*POWER(Q3217,3))</f>
        <v>104.07393480436761</v>
      </c>
      <c r="S3217" s="3">
        <f t="shared" si="855"/>
        <v>131.4399948120122</v>
      </c>
      <c r="T3217" s="3">
        <f t="shared" ca="1" si="856"/>
        <v>-27.366060007644592</v>
      </c>
      <c r="U3217" s="3">
        <f t="shared" ca="1" si="864"/>
        <v>27.366060007644592</v>
      </c>
      <c r="W3217" s="34">
        <f t="shared" si="857"/>
        <v>4</v>
      </c>
      <c r="X3217" s="73" t="b">
        <f>COUNTIF('Power Curve'!$D$2:$D$31,W3217)&gt;0</f>
        <v>1</v>
      </c>
      <c r="Y3217" s="73" t="b">
        <f t="shared" si="858"/>
        <v>0</v>
      </c>
      <c r="Z3217" s="73" t="b">
        <f t="shared" si="865"/>
        <v>1</v>
      </c>
      <c r="AA3217" s="34" t="str">
        <f t="shared" si="859"/>
        <v>Outer</v>
      </c>
      <c r="AB3217" s="35" t="str">
        <f t="shared" si="866"/>
        <v>0.0-0.1</v>
      </c>
      <c r="AC3217" s="36" t="str">
        <f t="shared" si="860"/>
        <v>16-17</v>
      </c>
      <c r="AD3217" s="36" t="str">
        <f t="shared" si="861"/>
        <v>Apr</v>
      </c>
      <c r="AE3217" s="35" t="str">
        <f t="shared" si="862"/>
        <v>295-305</v>
      </c>
      <c r="AF3217" s="36" t="str">
        <f t="shared" si="863"/>
        <v>LWS-HTI</v>
      </c>
    </row>
    <row r="3218" spans="5:32" x14ac:dyDescent="0.3">
      <c r="E3218" s="12">
        <v>41001.694444444445</v>
      </c>
      <c r="F3218" s="16">
        <v>4.0599999999999996</v>
      </c>
      <c r="G3218" s="16">
        <v>60.809997558593793</v>
      </c>
      <c r="H3218" s="29">
        <v>1.2007634026159981</v>
      </c>
      <c r="I3218" s="26">
        <v>290.2</v>
      </c>
      <c r="J3218" s="30">
        <v>0.10837438423645321</v>
      </c>
      <c r="K3218" s="31">
        <v>0.14784186548966821</v>
      </c>
      <c r="L3218" s="108">
        <f ca="1">REWS!R3218</f>
        <v>4.0309399292043473</v>
      </c>
      <c r="M3218" s="22">
        <f t="shared" si="850"/>
        <v>4.0330457782264864</v>
      </c>
      <c r="N3218" s="22">
        <f t="shared" ca="1" si="851"/>
        <v>4.0041786363946228</v>
      </c>
      <c r="O3218" s="22">
        <f t="shared" si="852"/>
        <v>-1.8629798019451842E-2</v>
      </c>
      <c r="P3218" s="81">
        <f t="shared" ca="1" si="853"/>
        <v>4</v>
      </c>
      <c r="Q3218" s="22">
        <f t="shared" ca="1" si="854"/>
        <v>0.8935534281093368</v>
      </c>
      <c r="R3218" s="3">
        <f ca="1">IF(N3218&gt;'Power Curve'!$C$37,0,INDEX(Ci,$P3218,1)*POWER(1-Q3218,3)+INDEX(Ci,$P3218,2)*3*Q3218*POWER(1-Q3218,2)+INDEX(Ci,$P3218,3)*3*POWER(Q3218,2)*(1-Q3218)+INDEX(Ci,$P3218,4)*POWER(Q3218,3))</f>
        <v>64.929648732833584</v>
      </c>
      <c r="S3218" s="3">
        <f t="shared" si="855"/>
        <v>60.809997558593793</v>
      </c>
      <c r="T3218" s="3">
        <f t="shared" ca="1" si="856"/>
        <v>4.1196511742397917</v>
      </c>
      <c r="U3218" s="3">
        <f t="shared" ca="1" si="864"/>
        <v>4.1196511742397917</v>
      </c>
      <c r="W3218" s="34">
        <f t="shared" si="857"/>
        <v>4</v>
      </c>
      <c r="X3218" s="73" t="b">
        <f>COUNTIF('Power Curve'!$D$2:$D$31,W3218)&gt;0</f>
        <v>1</v>
      </c>
      <c r="Y3218" s="73" t="b">
        <f t="shared" si="858"/>
        <v>0</v>
      </c>
      <c r="Z3218" s="73" t="b">
        <f t="shared" si="865"/>
        <v>1</v>
      </c>
      <c r="AA3218" s="34" t="str">
        <f t="shared" si="859"/>
        <v>Inner</v>
      </c>
      <c r="AB3218" s="35" t="str">
        <f t="shared" si="866"/>
        <v>-0.1-0.0</v>
      </c>
      <c r="AC3218" s="36" t="str">
        <f t="shared" si="860"/>
        <v>16-17</v>
      </c>
      <c r="AD3218" s="36" t="str">
        <f t="shared" si="861"/>
        <v>Apr</v>
      </c>
      <c r="AE3218" s="35" t="str">
        <f t="shared" si="862"/>
        <v>285-295</v>
      </c>
      <c r="AF3218" s="36" t="str">
        <f t="shared" si="863"/>
        <v>Inner-TI</v>
      </c>
    </row>
    <row r="3219" spans="5:32" x14ac:dyDescent="0.3">
      <c r="E3219" s="12">
        <v>41001.722222222219</v>
      </c>
      <c r="F3219" s="16">
        <v>3.54</v>
      </c>
      <c r="G3219" s="16">
        <v>42.259998321533196</v>
      </c>
      <c r="H3219" s="29">
        <v>1.2018098473161734</v>
      </c>
      <c r="I3219" s="26">
        <v>290.8</v>
      </c>
      <c r="J3219" s="30">
        <v>0.14971751412429379</v>
      </c>
      <c r="K3219" s="31">
        <v>0.21254267217045203</v>
      </c>
      <c r="L3219" s="108">
        <f ca="1">REWS!R3219</f>
        <v>3.5219738395169911</v>
      </c>
      <c r="M3219" s="22">
        <f t="shared" si="850"/>
        <v>3.517519269048349</v>
      </c>
      <c r="N3219" s="22">
        <f t="shared" ca="1" si="851"/>
        <v>3.4996075834986478</v>
      </c>
      <c r="O3219" s="22">
        <f t="shared" si="852"/>
        <v>-9.8306081853731311E-2</v>
      </c>
      <c r="P3219" s="81">
        <f t="shared" ca="1" si="853"/>
        <v>4</v>
      </c>
      <c r="Q3219" s="22">
        <f t="shared" ca="1" si="854"/>
        <v>0.53406620598919052</v>
      </c>
      <c r="R3219" s="3">
        <f ca="1">IF(N3219&gt;'Power Curve'!$C$37,0,INDEX(Ci,$P3219,1)*POWER(1-Q3219,3)+INDEX(Ci,$P3219,2)*3*Q3219*POWER(1-Q3219,2)+INDEX(Ci,$P3219,3)*3*POWER(Q3219,2)*(1-Q3219)+INDEX(Ci,$P3219,4)*POWER(Q3219,3))</f>
        <v>26.954727609170561</v>
      </c>
      <c r="S3219" s="3">
        <f t="shared" si="855"/>
        <v>42.259998321533196</v>
      </c>
      <c r="T3219" s="3">
        <f t="shared" ca="1" si="856"/>
        <v>-15.305270712362635</v>
      </c>
      <c r="U3219" s="3">
        <f t="shared" ca="1" si="864"/>
        <v>15.305270712362635</v>
      </c>
      <c r="W3219" s="34">
        <f t="shared" si="857"/>
        <v>4</v>
      </c>
      <c r="X3219" s="73" t="b">
        <f>COUNTIF('Power Curve'!$D$2:$D$31,W3219)&gt;0</f>
        <v>1</v>
      </c>
      <c r="Y3219" s="73" t="b">
        <f t="shared" si="858"/>
        <v>0</v>
      </c>
      <c r="Z3219" s="73" t="b">
        <f t="shared" si="865"/>
        <v>1</v>
      </c>
      <c r="AA3219" s="34" t="str">
        <f t="shared" si="859"/>
        <v>Outer</v>
      </c>
      <c r="AB3219" s="35" t="str">
        <f t="shared" si="866"/>
        <v>-0.1-0.0</v>
      </c>
      <c r="AC3219" s="36" t="str">
        <f t="shared" si="860"/>
        <v>17-18</v>
      </c>
      <c r="AD3219" s="36" t="str">
        <f t="shared" si="861"/>
        <v>Apr</v>
      </c>
      <c r="AE3219" s="35" t="str">
        <f t="shared" si="862"/>
        <v>285-295</v>
      </c>
      <c r="AF3219" s="36" t="str">
        <f t="shared" si="863"/>
        <v>LWS-HTI</v>
      </c>
    </row>
    <row r="3220" spans="5:32" x14ac:dyDescent="0.3">
      <c r="E3220" s="12">
        <v>41001.729166666664</v>
      </c>
      <c r="F3220" s="16">
        <v>3.58</v>
      </c>
      <c r="G3220" s="16">
        <v>26.209999084472599</v>
      </c>
      <c r="H3220" s="29">
        <v>1.2023055139341932</v>
      </c>
      <c r="I3220" s="26">
        <v>293.8</v>
      </c>
      <c r="J3220" s="30">
        <v>0.15083798882681565</v>
      </c>
      <c r="K3220" s="31">
        <v>0.35201080043028649</v>
      </c>
      <c r="L3220" s="108">
        <f ca="1">REWS!R3220</f>
        <v>3.5357356404219082</v>
      </c>
      <c r="M3220" s="22">
        <f t="shared" si="850"/>
        <v>3.5577542273678819</v>
      </c>
      <c r="N3220" s="22">
        <f t="shared" ca="1" si="851"/>
        <v>3.5137649222252314</v>
      </c>
      <c r="O3220" s="22">
        <f t="shared" si="852"/>
        <v>-9.2087639344851965E-2</v>
      </c>
      <c r="P3220" s="81">
        <f t="shared" ca="1" si="853"/>
        <v>4</v>
      </c>
      <c r="Q3220" s="22">
        <f t="shared" ca="1" si="854"/>
        <v>0.54415275840281607</v>
      </c>
      <c r="R3220" s="3">
        <f ca="1">IF(N3220&gt;'Power Curve'!$C$37,0,INDEX(Ci,$P3220,1)*POWER(1-Q3220,3)+INDEX(Ci,$P3220,2)*3*Q3220*POWER(1-Q3220,2)+INDEX(Ci,$P3220,3)*3*POWER(Q3220,2)*(1-Q3220)+INDEX(Ci,$P3220,4)*POWER(Q3220,3))</f>
        <v>27.872977372130066</v>
      </c>
      <c r="S3220" s="3">
        <f t="shared" si="855"/>
        <v>26.209999084472599</v>
      </c>
      <c r="T3220" s="3">
        <f t="shared" ca="1" si="856"/>
        <v>1.6629782876574666</v>
      </c>
      <c r="U3220" s="3">
        <f t="shared" ca="1" si="864"/>
        <v>1.6629782876574666</v>
      </c>
      <c r="W3220" s="34">
        <f t="shared" si="857"/>
        <v>4</v>
      </c>
      <c r="X3220" s="73" t="b">
        <f>COUNTIF('Power Curve'!$D$2:$D$31,W3220)&gt;0</f>
        <v>1</v>
      </c>
      <c r="Y3220" s="73" t="b">
        <f t="shared" si="858"/>
        <v>0</v>
      </c>
      <c r="Z3220" s="73" t="b">
        <f t="shared" si="865"/>
        <v>1</v>
      </c>
      <c r="AA3220" s="34" t="str">
        <f t="shared" si="859"/>
        <v>Outer</v>
      </c>
      <c r="AB3220" s="35" t="str">
        <f t="shared" si="866"/>
        <v>-0.1-0.0</v>
      </c>
      <c r="AC3220" s="36" t="str">
        <f t="shared" si="860"/>
        <v>17-18</v>
      </c>
      <c r="AD3220" s="36" t="str">
        <f t="shared" si="861"/>
        <v>Apr</v>
      </c>
      <c r="AE3220" s="35" t="str">
        <f t="shared" si="862"/>
        <v>285-295</v>
      </c>
      <c r="AF3220" s="36" t="str">
        <f t="shared" si="863"/>
        <v>LWS-HTI</v>
      </c>
    </row>
    <row r="3221" spans="5:32" x14ac:dyDescent="0.3">
      <c r="E3221" s="12">
        <v>41001.75</v>
      </c>
      <c r="F3221" s="16">
        <v>3.77</v>
      </c>
      <c r="G3221" s="16">
        <v>58.989999771118207</v>
      </c>
      <c r="H3221" s="29">
        <v>1.2035345533214026</v>
      </c>
      <c r="I3221" s="26">
        <v>312.10000000000002</v>
      </c>
      <c r="J3221" s="30">
        <v>0.16976127320954906</v>
      </c>
      <c r="K3221" s="31">
        <v>0.19305007639294536</v>
      </c>
      <c r="L3221" s="108">
        <f ca="1">REWS!R3221</f>
        <v>3.7385149938152105</v>
      </c>
      <c r="M3221" s="22">
        <f t="shared" si="850"/>
        <v>3.7478497778963429</v>
      </c>
      <c r="N3221" s="22">
        <f t="shared" ca="1" si="851"/>
        <v>3.7165497584171043</v>
      </c>
      <c r="O3221" s="22">
        <f t="shared" si="852"/>
        <v>-6.2707759222517423E-2</v>
      </c>
      <c r="P3221" s="81">
        <f t="shared" ca="1" si="853"/>
        <v>4</v>
      </c>
      <c r="Q3221" s="22">
        <f t="shared" ca="1" si="854"/>
        <v>0.68862905570981692</v>
      </c>
      <c r="R3221" s="3">
        <f ca="1">IF(N3221&gt;'Power Curve'!$C$37,0,INDEX(Ci,$P3221,1)*POWER(1-Q3221,3)+INDEX(Ci,$P3221,2)*3*Q3221*POWER(1-Q3221,2)+INDEX(Ci,$P3221,3)*3*POWER(Q3221,2)*(1-Q3221)+INDEX(Ci,$P3221,4)*POWER(Q3221,3))</f>
        <v>42.126532904913589</v>
      </c>
      <c r="S3221" s="3">
        <f t="shared" si="855"/>
        <v>58.989999771118207</v>
      </c>
      <c r="T3221" s="3">
        <f t="shared" ca="1" si="856"/>
        <v>-16.863466866204618</v>
      </c>
      <c r="U3221" s="3">
        <f t="shared" ca="1" si="864"/>
        <v>16.863466866204618</v>
      </c>
      <c r="W3221" s="34">
        <f t="shared" si="857"/>
        <v>4</v>
      </c>
      <c r="X3221" s="73" t="b">
        <f>COUNTIF('Power Curve'!$D$2:$D$31,W3221)&gt;0</f>
        <v>1</v>
      </c>
      <c r="Y3221" s="73" t="b">
        <f t="shared" si="858"/>
        <v>0</v>
      </c>
      <c r="Z3221" s="73" t="b">
        <f t="shared" si="865"/>
        <v>1</v>
      </c>
      <c r="AA3221" s="34" t="str">
        <f t="shared" si="859"/>
        <v>Outer</v>
      </c>
      <c r="AB3221" s="35" t="str">
        <f t="shared" si="866"/>
        <v>-0.1-0.0</v>
      </c>
      <c r="AC3221" s="36" t="str">
        <f t="shared" si="860"/>
        <v>18-19</v>
      </c>
      <c r="AD3221" s="36" t="str">
        <f t="shared" si="861"/>
        <v>Apr</v>
      </c>
      <c r="AE3221" s="35" t="str">
        <f t="shared" si="862"/>
        <v>305-315</v>
      </c>
      <c r="AF3221" s="36" t="str">
        <f t="shared" si="863"/>
        <v>LWS-HTI</v>
      </c>
    </row>
    <row r="3222" spans="5:32" x14ac:dyDescent="0.3">
      <c r="E3222" s="12">
        <v>41001.756944444445</v>
      </c>
      <c r="F3222" s="16">
        <v>3.96</v>
      </c>
      <c r="G3222" s="16">
        <v>101.2300052642822</v>
      </c>
      <c r="H3222" s="29">
        <v>1.2038055685373183</v>
      </c>
      <c r="I3222" s="26">
        <v>314.2</v>
      </c>
      <c r="J3222" s="30">
        <v>0.12121212121212122</v>
      </c>
      <c r="K3222" s="31">
        <v>0.18426737617420955</v>
      </c>
      <c r="L3222" s="108">
        <f ca="1">REWS!R3222</f>
        <v>3.973061406495864</v>
      </c>
      <c r="M3222" s="22">
        <f t="shared" si="850"/>
        <v>3.9370289263448832</v>
      </c>
      <c r="N3222" s="22">
        <f t="shared" ca="1" si="851"/>
        <v>3.9500145665451272</v>
      </c>
      <c r="O3222" s="22">
        <f t="shared" si="852"/>
        <v>-3.3469511995729784E-2</v>
      </c>
      <c r="P3222" s="81">
        <f t="shared" ca="1" si="853"/>
        <v>4</v>
      </c>
      <c r="Q3222" s="22">
        <f t="shared" ca="1" si="854"/>
        <v>0.85496363803485331</v>
      </c>
      <c r="R3222" s="3">
        <f ca="1">IF(N3222&gt;'Power Curve'!$C$37,0,INDEX(Ci,$P3222,1)*POWER(1-Q3222,3)+INDEX(Ci,$P3222,2)*3*Q3222*POWER(1-Q3222,2)+INDEX(Ci,$P3222,3)*3*POWER(Q3222,2)*(1-Q3222)+INDEX(Ci,$P3222,4)*POWER(Q3222,3))</f>
        <v>60.476872108927033</v>
      </c>
      <c r="S3222" s="3">
        <f t="shared" si="855"/>
        <v>101.2300052642822</v>
      </c>
      <c r="T3222" s="3">
        <f t="shared" ca="1" si="856"/>
        <v>-40.753133155355165</v>
      </c>
      <c r="U3222" s="3">
        <f t="shared" ca="1" si="864"/>
        <v>40.753133155355165</v>
      </c>
      <c r="W3222" s="34">
        <f t="shared" si="857"/>
        <v>4</v>
      </c>
      <c r="X3222" s="73" t="b">
        <f>COUNTIF('Power Curve'!$D$2:$D$31,W3222)&gt;0</f>
        <v>1</v>
      </c>
      <c r="Y3222" s="73" t="b">
        <f t="shared" si="858"/>
        <v>0</v>
      </c>
      <c r="Z3222" s="73" t="b">
        <f t="shared" si="865"/>
        <v>1</v>
      </c>
      <c r="AA3222" s="34" t="str">
        <f t="shared" si="859"/>
        <v>Inner</v>
      </c>
      <c r="AB3222" s="35" t="str">
        <f t="shared" si="866"/>
        <v>-0.1-0.0</v>
      </c>
      <c r="AC3222" s="36" t="str">
        <f t="shared" si="860"/>
        <v>18-19</v>
      </c>
      <c r="AD3222" s="36" t="str">
        <f t="shared" si="861"/>
        <v>Apr</v>
      </c>
      <c r="AE3222" s="35" t="str">
        <f t="shared" si="862"/>
        <v>305-315</v>
      </c>
      <c r="AF3222" s="36" t="str">
        <f t="shared" si="863"/>
        <v>Inner-TI</v>
      </c>
    </row>
    <row r="3223" spans="5:32" x14ac:dyDescent="0.3">
      <c r="E3223" s="12">
        <v>41001.763888888891</v>
      </c>
      <c r="F3223" s="16">
        <v>3.39</v>
      </c>
      <c r="G3223" s="16">
        <v>20.759998321533203</v>
      </c>
      <c r="H3223" s="29">
        <v>1.2045392864326874</v>
      </c>
      <c r="I3223" s="26">
        <v>321.7</v>
      </c>
      <c r="J3223" s="30">
        <v>0.12684365781710913</v>
      </c>
      <c r="K3223" s="31">
        <v>0.34078697775888173</v>
      </c>
      <c r="L3223" s="108">
        <f ca="1">REWS!R3223</f>
        <v>3.3428096062155248</v>
      </c>
      <c r="M3223" s="22">
        <f t="shared" si="850"/>
        <v>3.3710199680068125</v>
      </c>
      <c r="N3223" s="22">
        <f t="shared" ca="1" si="851"/>
        <v>3.32409378519101</v>
      </c>
      <c r="O3223" s="22">
        <f t="shared" si="852"/>
        <v>-0.12094802108187611</v>
      </c>
      <c r="P3223" s="81">
        <f t="shared" ca="1" si="853"/>
        <v>4</v>
      </c>
      <c r="Q3223" s="22">
        <f t="shared" ca="1" si="854"/>
        <v>0.40901946096639119</v>
      </c>
      <c r="R3223" s="3">
        <f ca="1">IF(N3223&gt;'Power Curve'!$C$37,0,INDEX(Ci,$P3223,1)*POWER(1-Q3223,3)+INDEX(Ci,$P3223,2)*3*Q3223*POWER(1-Q3223,2)+INDEX(Ci,$P3223,3)*3*POWER(Q3223,2)*(1-Q3223)+INDEX(Ci,$P3223,4)*POWER(Q3223,3))</f>
        <v>16.57713802753689</v>
      </c>
      <c r="S3223" s="3" t="str">
        <f t="shared" si="855"/>
        <v/>
      </c>
      <c r="T3223" s="3" t="str">
        <f t="shared" si="856"/>
        <v/>
      </c>
      <c r="U3223" s="3" t="str">
        <f t="shared" si="864"/>
        <v/>
      </c>
      <c r="W3223" s="34">
        <f t="shared" si="857"/>
        <v>3</v>
      </c>
      <c r="X3223" s="73" t="b">
        <f>COUNTIF('Power Curve'!$D$2:$D$31,W3223)&gt;0</f>
        <v>0</v>
      </c>
      <c r="Y3223" s="73" t="b">
        <f t="shared" si="858"/>
        <v>0</v>
      </c>
      <c r="Z3223" s="73" t="b">
        <f t="shared" si="865"/>
        <v>0</v>
      </c>
      <c r="AA3223" s="34" t="str">
        <f t="shared" si="859"/>
        <v/>
      </c>
      <c r="AB3223" s="35" t="str">
        <f t="shared" si="866"/>
        <v/>
      </c>
      <c r="AC3223" s="36" t="str">
        <f t="shared" si="860"/>
        <v/>
      </c>
      <c r="AD3223" s="36" t="str">
        <f t="shared" si="861"/>
        <v/>
      </c>
      <c r="AE3223" s="35" t="str">
        <f t="shared" si="862"/>
        <v/>
      </c>
      <c r="AF3223" s="36" t="str">
        <f t="shared" si="863"/>
        <v/>
      </c>
    </row>
    <row r="3224" spans="5:32" x14ac:dyDescent="0.3">
      <c r="E3224" s="12">
        <v>41002.131944444445</v>
      </c>
      <c r="F3224" s="16">
        <v>4.04</v>
      </c>
      <c r="G3224" s="16">
        <v>38.309999465942397</v>
      </c>
      <c r="H3224" s="29">
        <v>1.2135791940326857</v>
      </c>
      <c r="I3224" s="26">
        <v>290.7</v>
      </c>
      <c r="J3224" s="30">
        <v>4.4554455445544552E-2</v>
      </c>
      <c r="K3224" s="31">
        <v>0.39565071030971549</v>
      </c>
      <c r="L3224" s="108">
        <f ca="1">REWS!R3224</f>
        <v>3.9214396586575377</v>
      </c>
      <c r="M3224" s="22">
        <f t="shared" si="850"/>
        <v>4.0274056617683582</v>
      </c>
      <c r="N3224" s="22">
        <f t="shared" ca="1" si="851"/>
        <v>3.9092149216733527</v>
      </c>
      <c r="O3224" s="22">
        <f t="shared" si="852"/>
        <v>-1.9501496199420557E-2</v>
      </c>
      <c r="P3224" s="81">
        <f t="shared" ca="1" si="853"/>
        <v>4</v>
      </c>
      <c r="Q3224" s="22">
        <f t="shared" ca="1" si="854"/>
        <v>0.82589548021196202</v>
      </c>
      <c r="R3224" s="3">
        <f ca="1">IF(N3224&gt;'Power Curve'!$C$37,0,INDEX(Ci,$P3224,1)*POWER(1-Q3224,3)+INDEX(Ci,$P3224,2)*3*Q3224*POWER(1-Q3224,2)+INDEX(Ci,$P3224,3)*3*POWER(Q3224,2)*(1-Q3224)+INDEX(Ci,$P3224,4)*POWER(Q3224,3))</f>
        <v>57.161488155371799</v>
      </c>
      <c r="S3224" s="3">
        <f t="shared" si="855"/>
        <v>38.309999465942397</v>
      </c>
      <c r="T3224" s="3">
        <f t="shared" ca="1" si="856"/>
        <v>18.851488689429402</v>
      </c>
      <c r="U3224" s="3">
        <f t="shared" ca="1" si="864"/>
        <v>18.851488689429402</v>
      </c>
      <c r="W3224" s="34">
        <f t="shared" si="857"/>
        <v>4</v>
      </c>
      <c r="X3224" s="73" t="b">
        <f>COUNTIF('Power Curve'!$D$2:$D$31,W3224)&gt;0</f>
        <v>1</v>
      </c>
      <c r="Y3224" s="73" t="b">
        <f t="shared" si="858"/>
        <v>0</v>
      </c>
      <c r="Z3224" s="73" t="b">
        <f t="shared" si="865"/>
        <v>1</v>
      </c>
      <c r="AA3224" s="34" t="str">
        <f t="shared" si="859"/>
        <v>Outer</v>
      </c>
      <c r="AB3224" s="35" t="str">
        <f t="shared" si="866"/>
        <v>-0.1-0.0</v>
      </c>
      <c r="AC3224" s="36" t="str">
        <f t="shared" si="860"/>
        <v>3-4</v>
      </c>
      <c r="AD3224" s="36" t="str">
        <f t="shared" si="861"/>
        <v>Apr</v>
      </c>
      <c r="AE3224" s="35" t="str">
        <f t="shared" si="862"/>
        <v>285-295</v>
      </c>
      <c r="AF3224" s="36" t="str">
        <f t="shared" si="863"/>
        <v>LWS-LTI</v>
      </c>
    </row>
    <row r="3225" spans="5:32" x14ac:dyDescent="0.3">
      <c r="E3225" s="12">
        <v>41002.145833333336</v>
      </c>
      <c r="F3225" s="16">
        <v>3.89</v>
      </c>
      <c r="G3225" s="16">
        <v>29.010001182556099</v>
      </c>
      <c r="H3225" s="29">
        <v>1.2146716957174435</v>
      </c>
      <c r="I3225" s="26">
        <v>278.3</v>
      </c>
      <c r="J3225" s="30">
        <v>8.7403598971722368E-2</v>
      </c>
      <c r="K3225" s="31">
        <v>0.39304770908586661</v>
      </c>
      <c r="L3225" s="108">
        <f ca="1">REWS!R3225</f>
        <v>3.9938386714772438</v>
      </c>
      <c r="M3225" s="22">
        <f t="shared" si="850"/>
        <v>3.8790365849794304</v>
      </c>
      <c r="N3225" s="22">
        <f t="shared" ca="1" si="851"/>
        <v>3.9825826018421266</v>
      </c>
      <c r="O3225" s="22">
        <f t="shared" si="852"/>
        <v>-4.2432415296695856E-2</v>
      </c>
      <c r="P3225" s="81">
        <f t="shared" ca="1" si="853"/>
        <v>4</v>
      </c>
      <c r="Q3225" s="22">
        <f t="shared" ca="1" si="854"/>
        <v>0.87816709465733023</v>
      </c>
      <c r="R3225" s="3">
        <f ca="1">IF(N3225&gt;'Power Curve'!$C$37,0,INDEX(Ci,$P3225,1)*POWER(1-Q3225,3)+INDEX(Ci,$P3225,2)*3*Q3225*POWER(1-Q3225,2)+INDEX(Ci,$P3225,3)*3*POWER(Q3225,2)*(1-Q3225)+INDEX(Ci,$P3225,4)*POWER(Q3225,3))</f>
        <v>63.147915426615818</v>
      </c>
      <c r="S3225" s="3">
        <f t="shared" si="855"/>
        <v>29.010001182556099</v>
      </c>
      <c r="T3225" s="3">
        <f t="shared" ca="1" si="856"/>
        <v>34.137914244059715</v>
      </c>
      <c r="U3225" s="3">
        <f t="shared" ca="1" si="864"/>
        <v>34.137914244059715</v>
      </c>
      <c r="W3225" s="34">
        <f t="shared" si="857"/>
        <v>4</v>
      </c>
      <c r="X3225" s="73" t="b">
        <f>COUNTIF('Power Curve'!$D$2:$D$31,W3225)&gt;0</f>
        <v>1</v>
      </c>
      <c r="Y3225" s="73" t="b">
        <f t="shared" si="858"/>
        <v>0</v>
      </c>
      <c r="Z3225" s="73" t="b">
        <f t="shared" si="865"/>
        <v>1</v>
      </c>
      <c r="AA3225" s="34" t="str">
        <f t="shared" si="859"/>
        <v>Outer</v>
      </c>
      <c r="AB3225" s="35" t="str">
        <f t="shared" si="866"/>
        <v>-0.1-0.0</v>
      </c>
      <c r="AC3225" s="36" t="str">
        <f t="shared" si="860"/>
        <v>3-4</v>
      </c>
      <c r="AD3225" s="36" t="str">
        <f t="shared" si="861"/>
        <v>Apr</v>
      </c>
      <c r="AE3225" s="35" t="str">
        <f t="shared" si="862"/>
        <v>275-285</v>
      </c>
      <c r="AF3225" s="36" t="str">
        <f t="shared" si="863"/>
        <v>LWS-LTI</v>
      </c>
    </row>
    <row r="3226" spans="5:32" x14ac:dyDescent="0.3">
      <c r="E3226" s="12">
        <v>41002.152777777781</v>
      </c>
      <c r="F3226" s="16">
        <v>4.28</v>
      </c>
      <c r="G3226" s="16">
        <v>58.230001449585004</v>
      </c>
      <c r="H3226" s="29">
        <v>1.2136169326559343</v>
      </c>
      <c r="I3226" s="26">
        <v>277.60000000000002</v>
      </c>
      <c r="J3226" s="30">
        <v>7.2429906542056069E-2</v>
      </c>
      <c r="K3226" s="31">
        <v>0.27495595412028395</v>
      </c>
      <c r="L3226" s="108">
        <f ca="1">REWS!R3226</f>
        <v>4.3395722147048339</v>
      </c>
      <c r="M3226" s="22">
        <f t="shared" si="850"/>
        <v>4.266701709493006</v>
      </c>
      <c r="N3226" s="22">
        <f t="shared" ca="1" si="851"/>
        <v>4.32608882872651</v>
      </c>
      <c r="O3226" s="22">
        <f t="shared" si="852"/>
        <v>1.7482479366309454E-2</v>
      </c>
      <c r="P3226" s="81">
        <f t="shared" ca="1" si="853"/>
        <v>5</v>
      </c>
      <c r="Q3226" s="22">
        <f t="shared" ca="1" si="854"/>
        <v>0.19725408021085619</v>
      </c>
      <c r="R3226" s="3">
        <f ca="1">IF(N3226&gt;'Power Curve'!$C$37,0,INDEX(Ci,$P3226,1)*POWER(1-Q3226,3)+INDEX(Ci,$P3226,2)*3*Q3226*POWER(1-Q3226,2)+INDEX(Ci,$P3226,3)*3*POWER(Q3226,2)*(1-Q3226)+INDEX(Ci,$P3226,4)*POWER(Q3226,3))</f>
        <v>96.128037889629226</v>
      </c>
      <c r="S3226" s="3">
        <f t="shared" si="855"/>
        <v>58.230001449585004</v>
      </c>
      <c r="T3226" s="3">
        <f t="shared" ca="1" si="856"/>
        <v>37.898036440044223</v>
      </c>
      <c r="U3226" s="3">
        <f t="shared" ca="1" si="864"/>
        <v>37.898036440044223</v>
      </c>
      <c r="W3226" s="34">
        <f t="shared" si="857"/>
        <v>4</v>
      </c>
      <c r="X3226" s="73" t="b">
        <f>COUNTIF('Power Curve'!$D$2:$D$31,W3226)&gt;0</f>
        <v>1</v>
      </c>
      <c r="Y3226" s="73" t="b">
        <f t="shared" si="858"/>
        <v>0</v>
      </c>
      <c r="Z3226" s="73" t="b">
        <f t="shared" si="865"/>
        <v>1</v>
      </c>
      <c r="AA3226" s="34" t="str">
        <f t="shared" si="859"/>
        <v>Outer</v>
      </c>
      <c r="AB3226" s="35" t="str">
        <f t="shared" si="866"/>
        <v>0.0-0.1</v>
      </c>
      <c r="AC3226" s="36" t="str">
        <f t="shared" si="860"/>
        <v>3-4</v>
      </c>
      <c r="AD3226" s="36" t="str">
        <f t="shared" si="861"/>
        <v>Apr</v>
      </c>
      <c r="AE3226" s="35" t="str">
        <f t="shared" si="862"/>
        <v>275-285</v>
      </c>
      <c r="AF3226" s="36" t="str">
        <f t="shared" si="863"/>
        <v>LWS-LTI</v>
      </c>
    </row>
    <row r="3227" spans="5:32" x14ac:dyDescent="0.3">
      <c r="E3227" s="12">
        <v>41002.159722222219</v>
      </c>
      <c r="F3227" s="16">
        <v>4.51</v>
      </c>
      <c r="G3227" s="16">
        <v>115.58999633789091</v>
      </c>
      <c r="H3227" s="29">
        <v>1.2141211576276001</v>
      </c>
      <c r="I3227" s="26">
        <v>274</v>
      </c>
      <c r="J3227" s="30">
        <v>0.10199556541019957</v>
      </c>
      <c r="K3227" s="31">
        <v>0.26451406915641779</v>
      </c>
      <c r="L3227" s="108">
        <f ca="1">REWS!R3227</f>
        <v>4.5801028592761019</v>
      </c>
      <c r="M3227" s="22">
        <f t="shared" si="850"/>
        <v>4.4966096491482537</v>
      </c>
      <c r="N3227" s="22">
        <f t="shared" ca="1" si="851"/>
        <v>4.566504370534906</v>
      </c>
      <c r="O3227" s="22">
        <f t="shared" si="852"/>
        <v>5.3015492566598939E-2</v>
      </c>
      <c r="P3227" s="81">
        <f t="shared" ca="1" si="853"/>
        <v>5</v>
      </c>
      <c r="Q3227" s="22">
        <f t="shared" ca="1" si="854"/>
        <v>0.47216440973787738</v>
      </c>
      <c r="R3227" s="3">
        <f ca="1">IF(N3227&gt;'Power Curve'!$C$37,0,INDEX(Ci,$P3227,1)*POWER(1-Q3227,3)+INDEX(Ci,$P3227,2)*3*Q3227*POWER(1-Q3227,2)+INDEX(Ci,$P3227,3)*3*POWER(Q3227,2)*(1-Q3227)+INDEX(Ci,$P3227,4)*POWER(Q3227,3))</f>
        <v>132.56991877656733</v>
      </c>
      <c r="S3227" s="3">
        <f t="shared" si="855"/>
        <v>115.58999633789091</v>
      </c>
      <c r="T3227" s="3">
        <f t="shared" ca="1" si="856"/>
        <v>16.979922438676425</v>
      </c>
      <c r="U3227" s="3">
        <f t="shared" ca="1" si="864"/>
        <v>16.979922438676425</v>
      </c>
      <c r="W3227" s="34">
        <f t="shared" si="857"/>
        <v>4</v>
      </c>
      <c r="X3227" s="73" t="b">
        <f>COUNTIF('Power Curve'!$D$2:$D$31,W3227)&gt;0</f>
        <v>1</v>
      </c>
      <c r="Y3227" s="73" t="b">
        <f t="shared" si="858"/>
        <v>0</v>
      </c>
      <c r="Z3227" s="73" t="b">
        <f t="shared" si="865"/>
        <v>1</v>
      </c>
      <c r="AA3227" s="34" t="str">
        <f t="shared" si="859"/>
        <v>Inner</v>
      </c>
      <c r="AB3227" s="35" t="str">
        <f t="shared" si="866"/>
        <v>0.0-0.1</v>
      </c>
      <c r="AC3227" s="36" t="str">
        <f t="shared" si="860"/>
        <v>3-4</v>
      </c>
      <c r="AD3227" s="36" t="str">
        <f t="shared" si="861"/>
        <v>Apr</v>
      </c>
      <c r="AE3227" s="35" t="str">
        <f t="shared" si="862"/>
        <v>265-275</v>
      </c>
      <c r="AF3227" s="36" t="str">
        <f t="shared" si="863"/>
        <v>Inner-TI</v>
      </c>
    </row>
    <row r="3228" spans="5:32" x14ac:dyDescent="0.3">
      <c r="E3228" s="12">
        <v>41002.166666666664</v>
      </c>
      <c r="F3228" s="16">
        <v>4.68</v>
      </c>
      <c r="G3228" s="16">
        <v>121.50000000000009</v>
      </c>
      <c r="H3228" s="29">
        <v>1.2132046979452258</v>
      </c>
      <c r="I3228" s="26">
        <v>285.2</v>
      </c>
      <c r="J3228" s="30">
        <v>9.401709401709403E-2</v>
      </c>
      <c r="K3228" s="31">
        <v>0.25395119333202232</v>
      </c>
      <c r="L3228" s="108">
        <f ca="1">REWS!R3228</f>
        <v>4.7364328438400012</v>
      </c>
      <c r="M3228" s="22">
        <f t="shared" si="850"/>
        <v>4.6649305729967656</v>
      </c>
      <c r="N3228" s="22">
        <f t="shared" ca="1" si="851"/>
        <v>4.7211817051656491</v>
      </c>
      <c r="O3228" s="22">
        <f t="shared" si="852"/>
        <v>7.903003394330245E-2</v>
      </c>
      <c r="P3228" s="81">
        <f t="shared" ca="1" si="853"/>
        <v>5</v>
      </c>
      <c r="Q3228" s="22">
        <f t="shared" ca="1" si="854"/>
        <v>0.64903482632512111</v>
      </c>
      <c r="R3228" s="3">
        <f ca="1">IF(N3228&gt;'Power Curve'!$C$37,0,INDEX(Ci,$P3228,1)*POWER(1-Q3228,3)+INDEX(Ci,$P3228,2)*3*Q3228*POWER(1-Q3228,2)+INDEX(Ci,$P3228,3)*3*POWER(Q3228,2)*(1-Q3228)+INDEX(Ci,$P3228,4)*POWER(Q3228,3))</f>
        <v>159.34654868060278</v>
      </c>
      <c r="S3228" s="3">
        <f t="shared" si="855"/>
        <v>121.50000000000009</v>
      </c>
      <c r="T3228" s="3">
        <f t="shared" ca="1" si="856"/>
        <v>37.846548680602695</v>
      </c>
      <c r="U3228" s="3">
        <f t="shared" ca="1" si="864"/>
        <v>37.846548680602695</v>
      </c>
      <c r="W3228" s="34">
        <f t="shared" si="857"/>
        <v>5</v>
      </c>
      <c r="X3228" s="73" t="b">
        <f>COUNTIF('Power Curve'!$D$2:$D$31,W3228)&gt;0</f>
        <v>1</v>
      </c>
      <c r="Y3228" s="73" t="b">
        <f t="shared" si="858"/>
        <v>0</v>
      </c>
      <c r="Z3228" s="73" t="b">
        <f t="shared" si="865"/>
        <v>1</v>
      </c>
      <c r="AA3228" s="34" t="str">
        <f t="shared" si="859"/>
        <v>Outer</v>
      </c>
      <c r="AB3228" s="35" t="str">
        <f t="shared" si="866"/>
        <v>0.0-0.1</v>
      </c>
      <c r="AC3228" s="36" t="str">
        <f t="shared" si="860"/>
        <v>4-5</v>
      </c>
      <c r="AD3228" s="36" t="str">
        <f t="shared" si="861"/>
        <v>Apr</v>
      </c>
      <c r="AE3228" s="35" t="str">
        <f t="shared" si="862"/>
        <v>285-295</v>
      </c>
      <c r="AF3228" s="36" t="str">
        <f t="shared" si="863"/>
        <v>LWS-LTI</v>
      </c>
    </row>
    <row r="3229" spans="5:32" x14ac:dyDescent="0.3">
      <c r="E3229" s="12">
        <v>41002.173611111109</v>
      </c>
      <c r="F3229" s="16">
        <v>3.91</v>
      </c>
      <c r="G3229" s="16">
        <v>36.110000610351605</v>
      </c>
      <c r="H3229" s="29">
        <v>1.2126097468236419</v>
      </c>
      <c r="I3229" s="26">
        <v>275.7</v>
      </c>
      <c r="J3229" s="30">
        <v>9.718670076726342E-2</v>
      </c>
      <c r="K3229" s="31">
        <v>0.22318876209892233</v>
      </c>
      <c r="L3229" s="108">
        <f ca="1">REWS!R3229</f>
        <v>3.9532645945121581</v>
      </c>
      <c r="M3229" s="22">
        <f t="shared" si="850"/>
        <v>3.8967727485288317</v>
      </c>
      <c r="N3229" s="22">
        <f t="shared" ca="1" si="851"/>
        <v>3.9398909819997083</v>
      </c>
      <c r="O3229" s="22">
        <f t="shared" si="852"/>
        <v>-3.9691234046198814E-2</v>
      </c>
      <c r="P3229" s="81">
        <f t="shared" ca="1" si="853"/>
        <v>4</v>
      </c>
      <c r="Q3229" s="22">
        <f t="shared" ca="1" si="854"/>
        <v>0.84775097836037661</v>
      </c>
      <c r="R3229" s="3">
        <f ca="1">IF(N3229&gt;'Power Curve'!$C$37,0,INDEX(Ci,$P3229,1)*POWER(1-Q3229,3)+INDEX(Ci,$P3229,2)*3*Q3229*POWER(1-Q3229,2)+INDEX(Ci,$P3229,3)*3*POWER(Q3229,2)*(1-Q3229)+INDEX(Ci,$P3229,4)*POWER(Q3229,3))</f>
        <v>59.650860476893037</v>
      </c>
      <c r="S3229" s="3">
        <f t="shared" si="855"/>
        <v>36.110000610351605</v>
      </c>
      <c r="T3229" s="3">
        <f t="shared" ca="1" si="856"/>
        <v>23.540859866541432</v>
      </c>
      <c r="U3229" s="3">
        <f t="shared" ca="1" si="864"/>
        <v>23.540859866541432</v>
      </c>
      <c r="W3229" s="34">
        <f t="shared" si="857"/>
        <v>4</v>
      </c>
      <c r="X3229" s="73" t="b">
        <f>COUNTIF('Power Curve'!$D$2:$D$31,W3229)&gt;0</f>
        <v>1</v>
      </c>
      <c r="Y3229" s="73" t="b">
        <f t="shared" si="858"/>
        <v>0</v>
      </c>
      <c r="Z3229" s="73" t="b">
        <f t="shared" si="865"/>
        <v>1</v>
      </c>
      <c r="AA3229" s="34" t="str">
        <f t="shared" si="859"/>
        <v>Outer</v>
      </c>
      <c r="AB3229" s="35" t="str">
        <f t="shared" si="866"/>
        <v>-0.1-0.0</v>
      </c>
      <c r="AC3229" s="36" t="str">
        <f t="shared" si="860"/>
        <v>4-5</v>
      </c>
      <c r="AD3229" s="36" t="str">
        <f t="shared" si="861"/>
        <v>Apr</v>
      </c>
      <c r="AE3229" s="35" t="str">
        <f t="shared" si="862"/>
        <v>275-285</v>
      </c>
      <c r="AF3229" s="36" t="str">
        <f t="shared" si="863"/>
        <v>LWS-LTI</v>
      </c>
    </row>
    <row r="3230" spans="5:32" x14ac:dyDescent="0.3">
      <c r="E3230" s="12">
        <v>41002.180555555555</v>
      </c>
      <c r="F3230" s="16">
        <v>4.3499999999999996</v>
      </c>
      <c r="G3230" s="16">
        <v>78.1800022125244</v>
      </c>
      <c r="H3230" s="29">
        <v>1.2115128989734216</v>
      </c>
      <c r="I3230" s="26">
        <v>276.10000000000002</v>
      </c>
      <c r="J3230" s="30">
        <v>9.8850574712643691E-2</v>
      </c>
      <c r="K3230" s="31">
        <v>0.22646859146435996</v>
      </c>
      <c r="L3230" s="108">
        <f ca="1">REWS!R3230</f>
        <v>4.3758130820587757</v>
      </c>
      <c r="M3230" s="22">
        <f t="shared" si="850"/>
        <v>4.3339767269015352</v>
      </c>
      <c r="N3230" s="22">
        <f t="shared" ca="1" si="851"/>
        <v>4.3596947261871293</v>
      </c>
      <c r="O3230" s="22">
        <f t="shared" si="852"/>
        <v>2.78800501731792E-2</v>
      </c>
      <c r="P3230" s="81">
        <f t="shared" ca="1" si="853"/>
        <v>5</v>
      </c>
      <c r="Q3230" s="22">
        <f t="shared" ca="1" si="854"/>
        <v>0.2356817470557602</v>
      </c>
      <c r="R3230" s="3">
        <f ca="1">IF(N3230&gt;'Power Curve'!$C$37,0,INDEX(Ci,$P3230,1)*POWER(1-Q3230,3)+INDEX(Ci,$P3230,2)*3*Q3230*POWER(1-Q3230,2)+INDEX(Ci,$P3230,3)*3*POWER(Q3230,2)*(1-Q3230)+INDEX(Ci,$P3230,4)*POWER(Q3230,3))</f>
        <v>100.62225693726396</v>
      </c>
      <c r="S3230" s="3">
        <f t="shared" si="855"/>
        <v>78.1800022125244</v>
      </c>
      <c r="T3230" s="3">
        <f t="shared" ca="1" si="856"/>
        <v>22.442254724739556</v>
      </c>
      <c r="U3230" s="3">
        <f t="shared" ca="1" si="864"/>
        <v>22.442254724739556</v>
      </c>
      <c r="W3230" s="34">
        <f t="shared" si="857"/>
        <v>4</v>
      </c>
      <c r="X3230" s="73" t="b">
        <f>COUNTIF('Power Curve'!$D$2:$D$31,W3230)&gt;0</f>
        <v>1</v>
      </c>
      <c r="Y3230" s="73" t="b">
        <f t="shared" si="858"/>
        <v>0</v>
      </c>
      <c r="Z3230" s="73" t="b">
        <f t="shared" si="865"/>
        <v>1</v>
      </c>
      <c r="AA3230" s="34" t="str">
        <f t="shared" si="859"/>
        <v>Outer</v>
      </c>
      <c r="AB3230" s="35" t="str">
        <f t="shared" si="866"/>
        <v>0.0-0.1</v>
      </c>
      <c r="AC3230" s="36" t="str">
        <f t="shared" si="860"/>
        <v>4-5</v>
      </c>
      <c r="AD3230" s="36" t="str">
        <f t="shared" si="861"/>
        <v>Apr</v>
      </c>
      <c r="AE3230" s="35" t="str">
        <f t="shared" si="862"/>
        <v>275-285</v>
      </c>
      <c r="AF3230" s="36" t="str">
        <f t="shared" si="863"/>
        <v>LWS-LTI</v>
      </c>
    </row>
    <row r="3231" spans="5:32" x14ac:dyDescent="0.3">
      <c r="E3231" s="12">
        <v>41002.222222222219</v>
      </c>
      <c r="F3231" s="16">
        <v>4.12</v>
      </c>
      <c r="G3231" s="16">
        <v>118.84999084472629</v>
      </c>
      <c r="H3231" s="29">
        <v>1.2085615770538414</v>
      </c>
      <c r="I3231" s="26">
        <v>267.60000000000002</v>
      </c>
      <c r="J3231" s="30">
        <v>0.18203883495145631</v>
      </c>
      <c r="K3231" s="31">
        <v>0.34755287588845885</v>
      </c>
      <c r="L3231" s="108">
        <f ca="1">REWS!R3231</f>
        <v>4.1094532856801607</v>
      </c>
      <c r="M3231" s="22">
        <f t="shared" si="850"/>
        <v>4.1014880207135596</v>
      </c>
      <c r="N3231" s="22">
        <f t="shared" ca="1" si="851"/>
        <v>4.090988694878436</v>
      </c>
      <c r="O3231" s="22">
        <f t="shared" si="852"/>
        <v>-8.0518288140500396E-3</v>
      </c>
      <c r="P3231" s="81">
        <f t="shared" ca="1" si="853"/>
        <v>4</v>
      </c>
      <c r="Q3231" s="22">
        <f t="shared" ca="1" si="854"/>
        <v>0.95540221352284971</v>
      </c>
      <c r="R3231" s="3">
        <f ca="1">IF(N3231&gt;'Power Curve'!$C$37,0,INDEX(Ci,$P3231,1)*POWER(1-Q3231,3)+INDEX(Ci,$P3231,2)*3*Q3231*POWER(1-Q3231,2)+INDEX(Ci,$P3231,3)*3*POWER(Q3231,2)*(1-Q3231)+INDEX(Ci,$P3231,4)*POWER(Q3231,3))</f>
        <v>72.159009744676268</v>
      </c>
      <c r="S3231" s="3">
        <f t="shared" si="855"/>
        <v>118.84999084472629</v>
      </c>
      <c r="T3231" s="3">
        <f t="shared" ca="1" si="856"/>
        <v>-46.690981100050024</v>
      </c>
      <c r="U3231" s="3">
        <f t="shared" ca="1" si="864"/>
        <v>46.690981100050024</v>
      </c>
      <c r="W3231" s="34">
        <f t="shared" si="857"/>
        <v>4</v>
      </c>
      <c r="X3231" s="73" t="b">
        <f>COUNTIF('Power Curve'!$D$2:$D$31,W3231)&gt;0</f>
        <v>1</v>
      </c>
      <c r="Y3231" s="73" t="b">
        <f t="shared" si="858"/>
        <v>0</v>
      </c>
      <c r="Z3231" s="73" t="b">
        <f t="shared" si="865"/>
        <v>1</v>
      </c>
      <c r="AA3231" s="34" t="str">
        <f t="shared" si="859"/>
        <v>Outer</v>
      </c>
      <c r="AB3231" s="35" t="str">
        <f t="shared" si="866"/>
        <v>-0.1-0.0</v>
      </c>
      <c r="AC3231" s="36" t="str">
        <f t="shared" si="860"/>
        <v>5-6</v>
      </c>
      <c r="AD3231" s="36" t="str">
        <f t="shared" si="861"/>
        <v>Apr</v>
      </c>
      <c r="AE3231" s="35" t="str">
        <f t="shared" si="862"/>
        <v>265-275</v>
      </c>
      <c r="AF3231" s="36" t="str">
        <f t="shared" si="863"/>
        <v>LWS-HTI</v>
      </c>
    </row>
    <row r="3232" spans="5:32" x14ac:dyDescent="0.3">
      <c r="E3232" s="12">
        <v>41002.229166666664</v>
      </c>
      <c r="F3232" s="16">
        <v>4.29</v>
      </c>
      <c r="G3232" s="16">
        <v>118.84999084472629</v>
      </c>
      <c r="H3232" s="29">
        <v>1.2086524360113995</v>
      </c>
      <c r="I3232" s="26">
        <v>266.60000000000002</v>
      </c>
      <c r="J3232" s="30">
        <v>0.14918414918414918</v>
      </c>
      <c r="K3232" s="31">
        <v>0.3199487874522155</v>
      </c>
      <c r="L3232" s="108">
        <f ca="1">REWS!R3232</f>
        <v>4.2053346690564908</v>
      </c>
      <c r="M3232" s="22">
        <f t="shared" si="850"/>
        <v>4.2708311977473858</v>
      </c>
      <c r="N3232" s="22">
        <f t="shared" ca="1" si="851"/>
        <v>4.1865441728613373</v>
      </c>
      <c r="O3232" s="22">
        <f t="shared" si="852"/>
        <v>1.812070508775844E-2</v>
      </c>
      <c r="P3232" s="81">
        <f t="shared" ca="1" si="853"/>
        <v>5</v>
      </c>
      <c r="Q3232" s="22">
        <f t="shared" ca="1" si="854"/>
        <v>3.7687576984525732E-2</v>
      </c>
      <c r="R3232" s="3">
        <f ca="1">IF(N3232&gt;'Power Curve'!$C$37,0,INDEX(Ci,$P3232,1)*POWER(1-Q3232,3)+INDEX(Ci,$P3232,2)*3*Q3232*POWER(1-Q3232,2)+INDEX(Ci,$P3232,3)*3*POWER(Q3232,2)*(1-Q3232)+INDEX(Ci,$P3232,4)*POWER(Q3232,3))</f>
        <v>80.358554591866437</v>
      </c>
      <c r="S3232" s="3">
        <f t="shared" si="855"/>
        <v>118.84999084472629</v>
      </c>
      <c r="T3232" s="3">
        <f t="shared" ca="1" si="856"/>
        <v>-38.491436252859856</v>
      </c>
      <c r="U3232" s="3">
        <f t="shared" ca="1" si="864"/>
        <v>38.491436252859856</v>
      </c>
      <c r="W3232" s="34">
        <f t="shared" si="857"/>
        <v>4</v>
      </c>
      <c r="X3232" s="73" t="b">
        <f>COUNTIF('Power Curve'!$D$2:$D$31,W3232)&gt;0</f>
        <v>1</v>
      </c>
      <c r="Y3232" s="73" t="b">
        <f t="shared" si="858"/>
        <v>0</v>
      </c>
      <c r="Z3232" s="73" t="b">
        <f t="shared" si="865"/>
        <v>1</v>
      </c>
      <c r="AA3232" s="34" t="str">
        <f t="shared" si="859"/>
        <v>Outer</v>
      </c>
      <c r="AB3232" s="35" t="str">
        <f t="shared" si="866"/>
        <v>0.0-0.1</v>
      </c>
      <c r="AC3232" s="36" t="str">
        <f t="shared" si="860"/>
        <v>5-6</v>
      </c>
      <c r="AD3232" s="36" t="str">
        <f t="shared" si="861"/>
        <v>Apr</v>
      </c>
      <c r="AE3232" s="35" t="str">
        <f t="shared" si="862"/>
        <v>265-275</v>
      </c>
      <c r="AF3232" s="36" t="str">
        <f t="shared" si="863"/>
        <v>LWS-HTI</v>
      </c>
    </row>
    <row r="3233" spans="5:32" x14ac:dyDescent="0.3">
      <c r="E3233" s="12">
        <v>41002.236111111109</v>
      </c>
      <c r="F3233" s="16">
        <v>3.73</v>
      </c>
      <c r="G3233" s="16">
        <v>53.860000610351591</v>
      </c>
      <c r="H3233" s="29">
        <v>1.2089250948712493</v>
      </c>
      <c r="I3233" s="26">
        <v>266.60000000000002</v>
      </c>
      <c r="J3233" s="30">
        <v>0.14745308310991959</v>
      </c>
      <c r="K3233" s="31">
        <v>0.46342111828877658</v>
      </c>
      <c r="L3233" s="108">
        <f ca="1">REWS!R3233</f>
        <v>3.7095810181234592</v>
      </c>
      <c r="M3233" s="22">
        <f t="shared" si="850"/>
        <v>3.7136126272530627</v>
      </c>
      <c r="N3233" s="22">
        <f t="shared" ca="1" si="851"/>
        <v>3.6932833540808447</v>
      </c>
      <c r="O3233" s="22">
        <f t="shared" si="852"/>
        <v>-6.7999221220620742E-2</v>
      </c>
      <c r="P3233" s="81">
        <f t="shared" ca="1" si="853"/>
        <v>4</v>
      </c>
      <c r="Q3233" s="22">
        <f t="shared" ca="1" si="854"/>
        <v>0.67205264884786708</v>
      </c>
      <c r="R3233" s="3">
        <f ca="1">IF(N3233&gt;'Power Curve'!$C$37,0,INDEX(Ci,$P3233,1)*POWER(1-Q3233,3)+INDEX(Ci,$P3233,2)*3*Q3233*POWER(1-Q3233,2)+INDEX(Ci,$P3233,3)*3*POWER(Q3233,2)*(1-Q3233)+INDEX(Ci,$P3233,4)*POWER(Q3233,3))</f>
        <v>40.397368360559931</v>
      </c>
      <c r="S3233" s="3">
        <f t="shared" si="855"/>
        <v>53.860000610351591</v>
      </c>
      <c r="T3233" s="3">
        <f t="shared" ca="1" si="856"/>
        <v>-13.46263224979166</v>
      </c>
      <c r="U3233" s="3">
        <f t="shared" ca="1" si="864"/>
        <v>13.46263224979166</v>
      </c>
      <c r="W3233" s="34">
        <f t="shared" si="857"/>
        <v>4</v>
      </c>
      <c r="X3233" s="73" t="b">
        <f>COUNTIF('Power Curve'!$D$2:$D$31,W3233)&gt;0</f>
        <v>1</v>
      </c>
      <c r="Y3233" s="73" t="b">
        <f t="shared" si="858"/>
        <v>0</v>
      </c>
      <c r="Z3233" s="73" t="b">
        <f t="shared" si="865"/>
        <v>1</v>
      </c>
      <c r="AA3233" s="34" t="str">
        <f t="shared" si="859"/>
        <v>Outer</v>
      </c>
      <c r="AB3233" s="35" t="str">
        <f t="shared" si="866"/>
        <v>-0.1-0.0</v>
      </c>
      <c r="AC3233" s="36" t="str">
        <f t="shared" si="860"/>
        <v>5-6</v>
      </c>
      <c r="AD3233" s="36" t="str">
        <f t="shared" si="861"/>
        <v>Apr</v>
      </c>
      <c r="AE3233" s="35" t="str">
        <f t="shared" si="862"/>
        <v>265-275</v>
      </c>
      <c r="AF3233" s="36" t="str">
        <f t="shared" si="863"/>
        <v>LWS-HTI</v>
      </c>
    </row>
    <row r="3234" spans="5:32" x14ac:dyDescent="0.3">
      <c r="E3234" s="12">
        <v>41002.243055555555</v>
      </c>
      <c r="F3234" s="16">
        <v>4.1399999999999997</v>
      </c>
      <c r="G3234" s="16">
        <v>83.639995574951499</v>
      </c>
      <c r="H3234" s="29">
        <v>1.2083799001138256</v>
      </c>
      <c r="I3234" s="26">
        <v>267.60000000000002</v>
      </c>
      <c r="J3234" s="30">
        <v>0.14492753623188406</v>
      </c>
      <c r="K3234" s="31">
        <v>0.52815343370686052</v>
      </c>
      <c r="L3234" s="108">
        <f ca="1">REWS!R3234</f>
        <v>4.0987791020065236</v>
      </c>
      <c r="M3234" s="22">
        <f t="shared" si="850"/>
        <v>4.1211916300846188</v>
      </c>
      <c r="N3234" s="22">
        <f t="shared" ca="1" si="851"/>
        <v>4.080158002114743</v>
      </c>
      <c r="O3234" s="22">
        <f t="shared" si="852"/>
        <v>-5.0065724695973297E-3</v>
      </c>
      <c r="P3234" s="81">
        <f t="shared" ca="1" si="853"/>
        <v>4</v>
      </c>
      <c r="Q3234" s="22">
        <f t="shared" ca="1" si="854"/>
        <v>0.9476857667847538</v>
      </c>
      <c r="R3234" s="3">
        <f ca="1">IF(N3234&gt;'Power Curve'!$C$37,0,INDEX(Ci,$P3234,1)*POWER(1-Q3234,3)+INDEX(Ci,$P3234,2)*3*Q3234*POWER(1-Q3234,2)+INDEX(Ci,$P3234,3)*3*POWER(Q3234,2)*(1-Q3234)+INDEX(Ci,$P3234,4)*POWER(Q3234,3))</f>
        <v>71.25223307827396</v>
      </c>
      <c r="S3234" s="3">
        <f t="shared" si="855"/>
        <v>83.639995574951499</v>
      </c>
      <c r="T3234" s="3">
        <f t="shared" ca="1" si="856"/>
        <v>-12.387762496677539</v>
      </c>
      <c r="U3234" s="3">
        <f t="shared" ca="1" si="864"/>
        <v>12.387762496677539</v>
      </c>
      <c r="W3234" s="34">
        <f t="shared" si="857"/>
        <v>4</v>
      </c>
      <c r="X3234" s="73" t="b">
        <f>COUNTIF('Power Curve'!$D$2:$D$31,W3234)&gt;0</f>
        <v>1</v>
      </c>
      <c r="Y3234" s="73" t="b">
        <f t="shared" si="858"/>
        <v>0</v>
      </c>
      <c r="Z3234" s="73" t="b">
        <f t="shared" si="865"/>
        <v>1</v>
      </c>
      <c r="AA3234" s="34" t="str">
        <f t="shared" si="859"/>
        <v>Outer</v>
      </c>
      <c r="AB3234" s="35" t="str">
        <f t="shared" si="866"/>
        <v>-0.1-0.0</v>
      </c>
      <c r="AC3234" s="36" t="str">
        <f t="shared" si="860"/>
        <v>5-6</v>
      </c>
      <c r="AD3234" s="36" t="str">
        <f t="shared" si="861"/>
        <v>Apr</v>
      </c>
      <c r="AE3234" s="35" t="str">
        <f t="shared" si="862"/>
        <v>265-275</v>
      </c>
      <c r="AF3234" s="36" t="str">
        <f t="shared" si="863"/>
        <v>LWS-HTI</v>
      </c>
    </row>
    <row r="3235" spans="5:32" x14ac:dyDescent="0.3">
      <c r="E3235" s="12">
        <v>41002.25</v>
      </c>
      <c r="F3235" s="16">
        <v>3.67</v>
      </c>
      <c r="G3235" s="16">
        <v>90.189996719360693</v>
      </c>
      <c r="H3235" s="29">
        <v>1.2085709392671884</v>
      </c>
      <c r="I3235" s="26">
        <v>266.89999999999998</v>
      </c>
      <c r="J3235" s="30">
        <v>0.19618528610354224</v>
      </c>
      <c r="K3235" s="31">
        <v>0.43271061374968045</v>
      </c>
      <c r="L3235" s="108">
        <f ca="1">REWS!R3235</f>
        <v>3.6443110809204189</v>
      </c>
      <c r="M3235" s="22">
        <f t="shared" si="850"/>
        <v>3.6535193942377933</v>
      </c>
      <c r="N3235" s="22">
        <f t="shared" ca="1" si="851"/>
        <v>3.6279458345445357</v>
      </c>
      <c r="O3235" s="22">
        <f t="shared" si="852"/>
        <v>-7.728682409845769E-2</v>
      </c>
      <c r="P3235" s="81">
        <f t="shared" ca="1" si="853"/>
        <v>4</v>
      </c>
      <c r="Q3235" s="22">
        <f t="shared" ca="1" si="854"/>
        <v>0.625502211077964</v>
      </c>
      <c r="R3235" s="3">
        <f ca="1">IF(N3235&gt;'Power Curve'!$C$37,0,INDEX(Ci,$P3235,1)*POWER(1-Q3235,3)+INDEX(Ci,$P3235,2)*3*Q3235*POWER(1-Q3235,2)+INDEX(Ci,$P3235,3)*3*POWER(Q3235,2)*(1-Q3235)+INDEX(Ci,$P3235,4)*POWER(Q3235,3))</f>
        <v>35.66270140269819</v>
      </c>
      <c r="S3235" s="3">
        <f t="shared" si="855"/>
        <v>90.189996719360693</v>
      </c>
      <c r="T3235" s="3">
        <f t="shared" ca="1" si="856"/>
        <v>-54.527295316662503</v>
      </c>
      <c r="U3235" s="3">
        <f t="shared" ca="1" si="864"/>
        <v>54.527295316662503</v>
      </c>
      <c r="W3235" s="34">
        <f t="shared" si="857"/>
        <v>4</v>
      </c>
      <c r="X3235" s="73" t="b">
        <f>COUNTIF('Power Curve'!$D$2:$D$31,W3235)&gt;0</f>
        <v>1</v>
      </c>
      <c r="Y3235" s="73" t="b">
        <f t="shared" si="858"/>
        <v>0</v>
      </c>
      <c r="Z3235" s="73" t="b">
        <f t="shared" si="865"/>
        <v>1</v>
      </c>
      <c r="AA3235" s="34" t="str">
        <f t="shared" si="859"/>
        <v>Outer</v>
      </c>
      <c r="AB3235" s="35" t="str">
        <f t="shared" si="866"/>
        <v>-0.1-0.0</v>
      </c>
      <c r="AC3235" s="36" t="str">
        <f t="shared" si="860"/>
        <v>6-7</v>
      </c>
      <c r="AD3235" s="36" t="str">
        <f t="shared" si="861"/>
        <v>Apr</v>
      </c>
      <c r="AE3235" s="35" t="str">
        <f t="shared" si="862"/>
        <v>265-275</v>
      </c>
      <c r="AF3235" s="36" t="str">
        <f t="shared" si="863"/>
        <v>LWS-HTI</v>
      </c>
    </row>
    <row r="3236" spans="5:32" x14ac:dyDescent="0.3">
      <c r="E3236" s="12">
        <v>41002.263888888891</v>
      </c>
      <c r="F3236" s="16">
        <v>4.6399999999999997</v>
      </c>
      <c r="G3236" s="16">
        <v>139.13000106811512</v>
      </c>
      <c r="H3236" s="29">
        <v>1.2071647256350362</v>
      </c>
      <c r="I3236" s="26">
        <v>274</v>
      </c>
      <c r="J3236" s="30">
        <v>0.12715517241379309</v>
      </c>
      <c r="K3236" s="31">
        <v>0.32566706902718795</v>
      </c>
      <c r="L3236" s="108">
        <f ca="1">REWS!R3236</f>
        <v>4.6039806046179805</v>
      </c>
      <c r="M3236" s="22">
        <f t="shared" si="850"/>
        <v>4.6173712712882455</v>
      </c>
      <c r="N3236" s="22">
        <f t="shared" ca="1" si="851"/>
        <v>4.5815275382179639</v>
      </c>
      <c r="O3236" s="22">
        <f t="shared" si="852"/>
        <v>7.1679590553050357E-2</v>
      </c>
      <c r="P3236" s="81">
        <f t="shared" ca="1" si="853"/>
        <v>5</v>
      </c>
      <c r="Q3236" s="22">
        <f t="shared" ca="1" si="854"/>
        <v>0.4893430993817468</v>
      </c>
      <c r="R3236" s="3">
        <f ca="1">IF(N3236&gt;'Power Curve'!$C$37,0,INDEX(Ci,$P3236,1)*POWER(1-Q3236,3)+INDEX(Ci,$P3236,2)*3*Q3236*POWER(1-Q3236,2)+INDEX(Ci,$P3236,3)*3*POWER(Q3236,2)*(1-Q3236)+INDEX(Ci,$P3236,4)*POWER(Q3236,3))</f>
        <v>135.10339498433683</v>
      </c>
      <c r="S3236" s="3">
        <f t="shared" si="855"/>
        <v>139.13000106811512</v>
      </c>
      <c r="T3236" s="3">
        <f t="shared" ca="1" si="856"/>
        <v>-4.0266060837782902</v>
      </c>
      <c r="U3236" s="3">
        <f t="shared" ca="1" si="864"/>
        <v>4.0266060837782902</v>
      </c>
      <c r="W3236" s="34">
        <f t="shared" si="857"/>
        <v>5</v>
      </c>
      <c r="X3236" s="73" t="b">
        <f>COUNTIF('Power Curve'!$D$2:$D$31,W3236)&gt;0</f>
        <v>1</v>
      </c>
      <c r="Y3236" s="73" t="b">
        <f t="shared" si="858"/>
        <v>0</v>
      </c>
      <c r="Z3236" s="73" t="b">
        <f t="shared" si="865"/>
        <v>1</v>
      </c>
      <c r="AA3236" s="34" t="str">
        <f t="shared" si="859"/>
        <v>Outer</v>
      </c>
      <c r="AB3236" s="35" t="str">
        <f t="shared" si="866"/>
        <v>0.0-0.1</v>
      </c>
      <c r="AC3236" s="36" t="str">
        <f t="shared" si="860"/>
        <v>6-7</v>
      </c>
      <c r="AD3236" s="36" t="str">
        <f t="shared" si="861"/>
        <v>Apr</v>
      </c>
      <c r="AE3236" s="35" t="str">
        <f t="shared" si="862"/>
        <v>265-275</v>
      </c>
      <c r="AF3236" s="36" t="str">
        <f t="shared" si="863"/>
        <v>Inner-TI</v>
      </c>
    </row>
    <row r="3237" spans="5:32" x14ac:dyDescent="0.3">
      <c r="E3237" s="12">
        <v>41002.270833333336</v>
      </c>
      <c r="F3237" s="16">
        <v>4.7699999999999996</v>
      </c>
      <c r="G3237" s="16">
        <v>154.99999618530302</v>
      </c>
      <c r="H3237" s="29">
        <v>1.207990344044148</v>
      </c>
      <c r="I3237" s="26">
        <v>269.2</v>
      </c>
      <c r="J3237" s="30">
        <v>9.4339622641509441E-2</v>
      </c>
      <c r="K3237" s="31">
        <v>0.29426077902279379</v>
      </c>
      <c r="L3237" s="108">
        <f ca="1">REWS!R3237</f>
        <v>4.8010328573370842</v>
      </c>
      <c r="M3237" s="22">
        <f t="shared" si="850"/>
        <v>4.747819178397962</v>
      </c>
      <c r="N3237" s="22">
        <f t="shared" ca="1" si="851"/>
        <v>4.7787077308561381</v>
      </c>
      <c r="O3237" s="22">
        <f t="shared" si="852"/>
        <v>9.1840735106084453E-2</v>
      </c>
      <c r="P3237" s="81">
        <f t="shared" ca="1" si="853"/>
        <v>5</v>
      </c>
      <c r="Q3237" s="22">
        <f t="shared" ca="1" si="854"/>
        <v>0.71481467799359566</v>
      </c>
      <c r="R3237" s="3">
        <f ca="1">IF(N3237&gt;'Power Curve'!$C$37,0,INDEX(Ci,$P3237,1)*POWER(1-Q3237,3)+INDEX(Ci,$P3237,2)*3*Q3237*POWER(1-Q3237,2)+INDEX(Ci,$P3237,3)*3*POWER(Q3237,2)*(1-Q3237)+INDEX(Ci,$P3237,4)*POWER(Q3237,3))</f>
        <v>169.48453586351434</v>
      </c>
      <c r="S3237" s="3">
        <f t="shared" si="855"/>
        <v>154.99999618530302</v>
      </c>
      <c r="T3237" s="3">
        <f t="shared" ca="1" si="856"/>
        <v>14.48453967821132</v>
      </c>
      <c r="U3237" s="3">
        <f t="shared" ca="1" si="864"/>
        <v>14.48453967821132</v>
      </c>
      <c r="W3237" s="34">
        <f t="shared" si="857"/>
        <v>5</v>
      </c>
      <c r="X3237" s="73" t="b">
        <f>COUNTIF('Power Curve'!$D$2:$D$31,W3237)&gt;0</f>
        <v>1</v>
      </c>
      <c r="Y3237" s="73" t="b">
        <f t="shared" si="858"/>
        <v>0</v>
      </c>
      <c r="Z3237" s="73" t="b">
        <f t="shared" si="865"/>
        <v>1</v>
      </c>
      <c r="AA3237" s="34" t="str">
        <f t="shared" si="859"/>
        <v>Outer</v>
      </c>
      <c r="AB3237" s="35" t="str">
        <f t="shared" si="866"/>
        <v>0.0-0.1</v>
      </c>
      <c r="AC3237" s="36" t="str">
        <f t="shared" si="860"/>
        <v>6-7</v>
      </c>
      <c r="AD3237" s="36" t="str">
        <f t="shared" si="861"/>
        <v>Apr</v>
      </c>
      <c r="AE3237" s="35" t="str">
        <f t="shared" si="862"/>
        <v>265-275</v>
      </c>
      <c r="AF3237" s="36" t="str">
        <f t="shared" si="863"/>
        <v>LWS-LTI</v>
      </c>
    </row>
    <row r="3238" spans="5:32" x14ac:dyDescent="0.3">
      <c r="E3238" s="12">
        <v>41002.277777777781</v>
      </c>
      <c r="F3238" s="16">
        <v>5.53</v>
      </c>
      <c r="G3238" s="16">
        <v>231.21001052856431</v>
      </c>
      <c r="H3238" s="29">
        <v>1.2078996337346373</v>
      </c>
      <c r="I3238" s="26">
        <v>273.10000000000002</v>
      </c>
      <c r="J3238" s="30">
        <v>6.1482820976491867E-2</v>
      </c>
      <c r="K3238" s="31">
        <v>0.28547732213650101</v>
      </c>
      <c r="L3238" s="108">
        <f ca="1">REWS!R3238</f>
        <v>5.5869984347080903</v>
      </c>
      <c r="M3238" s="22">
        <f t="shared" si="850"/>
        <v>5.5041473479363896</v>
      </c>
      <c r="N3238" s="22">
        <f t="shared" ca="1" si="851"/>
        <v>5.5608793159716621</v>
      </c>
      <c r="O3238" s="22">
        <f t="shared" si="852"/>
        <v>0.20873369179239484</v>
      </c>
      <c r="P3238" s="81">
        <f t="shared" ca="1" si="853"/>
        <v>6</v>
      </c>
      <c r="Q3238" s="22">
        <f t="shared" ca="1" si="854"/>
        <v>0.53102163710389982</v>
      </c>
      <c r="R3238" s="3">
        <f ca="1">IF(N3238&gt;'Power Curve'!$C$37,0,INDEX(Ci,$P3238,1)*POWER(1-Q3238,3)+INDEX(Ci,$P3238,2)*3*Q3238*POWER(1-Q3238,2)+INDEX(Ci,$P3238,3)*3*POWER(Q3238,2)*(1-Q3238)+INDEX(Ci,$P3238,4)*POWER(Q3238,3))</f>
        <v>290.7415297379377</v>
      </c>
      <c r="S3238" s="3">
        <f t="shared" si="855"/>
        <v>231.21001052856431</v>
      </c>
      <c r="T3238" s="3">
        <f t="shared" ca="1" si="856"/>
        <v>59.531519209373386</v>
      </c>
      <c r="U3238" s="3">
        <f t="shared" ca="1" si="864"/>
        <v>59.531519209373386</v>
      </c>
      <c r="W3238" s="34">
        <f t="shared" si="857"/>
        <v>6</v>
      </c>
      <c r="X3238" s="73" t="b">
        <f>COUNTIF('Power Curve'!$D$2:$D$31,W3238)&gt;0</f>
        <v>1</v>
      </c>
      <c r="Y3238" s="73" t="b">
        <f t="shared" si="858"/>
        <v>0</v>
      </c>
      <c r="Z3238" s="73" t="b">
        <f t="shared" si="865"/>
        <v>1</v>
      </c>
      <c r="AA3238" s="34" t="str">
        <f t="shared" si="859"/>
        <v>Outer</v>
      </c>
      <c r="AB3238" s="35" t="str">
        <f t="shared" si="866"/>
        <v>0.2-0.3</v>
      </c>
      <c r="AC3238" s="36" t="str">
        <f t="shared" si="860"/>
        <v>6-7</v>
      </c>
      <c r="AD3238" s="36" t="str">
        <f t="shared" si="861"/>
        <v>Apr</v>
      </c>
      <c r="AE3238" s="35" t="str">
        <f t="shared" si="862"/>
        <v>265-275</v>
      </c>
      <c r="AF3238" s="36" t="str">
        <f t="shared" si="863"/>
        <v>LWS-LTI</v>
      </c>
    </row>
    <row r="3239" spans="5:32" x14ac:dyDescent="0.3">
      <c r="E3239" s="12">
        <v>41002.284722222219</v>
      </c>
      <c r="F3239" s="16">
        <v>4.92</v>
      </c>
      <c r="G3239" s="16">
        <v>137.419998168945</v>
      </c>
      <c r="H3239" s="29">
        <v>1.2079449882677782</v>
      </c>
      <c r="I3239" s="26">
        <v>275.3</v>
      </c>
      <c r="J3239" s="30">
        <v>5.4878048780487812E-2</v>
      </c>
      <c r="K3239" s="31">
        <v>0.33415639956469939</v>
      </c>
      <c r="L3239" s="108">
        <f ca="1">REWS!R3239</f>
        <v>4.9879186387905978</v>
      </c>
      <c r="M3239" s="22">
        <f t="shared" si="850"/>
        <v>4.8970603776360679</v>
      </c>
      <c r="N3239" s="22">
        <f t="shared" ca="1" si="851"/>
        <v>4.9646623440841191</v>
      </c>
      <c r="O3239" s="22">
        <f t="shared" si="852"/>
        <v>0.11490644353923647</v>
      </c>
      <c r="P3239" s="81">
        <f t="shared" ca="1" si="853"/>
        <v>5</v>
      </c>
      <c r="Q3239" s="22">
        <f t="shared" ca="1" si="854"/>
        <v>0.92745003265929282</v>
      </c>
      <c r="R3239" s="3">
        <f ca="1">IF(N3239&gt;'Power Curve'!$C$37,0,INDEX(Ci,$P3239,1)*POWER(1-Q3239,3)+INDEX(Ci,$P3239,2)*3*Q3239*POWER(1-Q3239,2)+INDEX(Ci,$P3239,3)*3*POWER(Q3239,2)*(1-Q3239)+INDEX(Ci,$P3239,4)*POWER(Q3239,3))</f>
        <v>201.33645553439061</v>
      </c>
      <c r="S3239" s="3">
        <f t="shared" si="855"/>
        <v>137.419998168945</v>
      </c>
      <c r="T3239" s="3">
        <f t="shared" ca="1" si="856"/>
        <v>63.916457365445609</v>
      </c>
      <c r="U3239" s="3">
        <f t="shared" ca="1" si="864"/>
        <v>63.916457365445609</v>
      </c>
      <c r="W3239" s="34">
        <f t="shared" si="857"/>
        <v>5</v>
      </c>
      <c r="X3239" s="73" t="b">
        <f>COUNTIF('Power Curve'!$D$2:$D$31,W3239)&gt;0</f>
        <v>1</v>
      </c>
      <c r="Y3239" s="73" t="b">
        <f t="shared" si="858"/>
        <v>0</v>
      </c>
      <c r="Z3239" s="73" t="b">
        <f t="shared" si="865"/>
        <v>1</v>
      </c>
      <c r="AA3239" s="34" t="str">
        <f t="shared" si="859"/>
        <v>Outer</v>
      </c>
      <c r="AB3239" s="35" t="str">
        <f t="shared" si="866"/>
        <v>0.1-0.2</v>
      </c>
      <c r="AC3239" s="36" t="str">
        <f t="shared" si="860"/>
        <v>6-7</v>
      </c>
      <c r="AD3239" s="36" t="str">
        <f t="shared" si="861"/>
        <v>Apr</v>
      </c>
      <c r="AE3239" s="35" t="str">
        <f t="shared" si="862"/>
        <v>275-285</v>
      </c>
      <c r="AF3239" s="36" t="str">
        <f t="shared" si="863"/>
        <v>LWS-LTI</v>
      </c>
    </row>
    <row r="3240" spans="5:32" x14ac:dyDescent="0.3">
      <c r="E3240" s="12">
        <v>41002.291666666664</v>
      </c>
      <c r="F3240" s="16">
        <v>4.4800000000000004</v>
      </c>
      <c r="G3240" s="16">
        <v>111.8599929809568</v>
      </c>
      <c r="H3240" s="29">
        <v>1.2068121716751554</v>
      </c>
      <c r="I3240" s="26">
        <v>272.39999999999998</v>
      </c>
      <c r="J3240" s="30">
        <v>8.4821428571428562E-2</v>
      </c>
      <c r="K3240" s="31">
        <v>0.418961821687174</v>
      </c>
      <c r="L3240" s="108">
        <f ca="1">REWS!R3240</f>
        <v>4.5218994183995909</v>
      </c>
      <c r="M3240" s="22">
        <f t="shared" si="850"/>
        <v>4.4577175271168228</v>
      </c>
      <c r="N3240" s="22">
        <f t="shared" ca="1" si="851"/>
        <v>4.4994085476025045</v>
      </c>
      <c r="O3240" s="22">
        <f t="shared" si="852"/>
        <v>4.7004589734785579E-2</v>
      </c>
      <c r="P3240" s="81">
        <f t="shared" ca="1" si="853"/>
        <v>5</v>
      </c>
      <c r="Q3240" s="22">
        <f t="shared" ca="1" si="854"/>
        <v>0.39544168768135773</v>
      </c>
      <c r="R3240" s="3">
        <f ca="1">IF(N3240&gt;'Power Curve'!$C$37,0,INDEX(Ci,$P3240,1)*POWER(1-Q3240,3)+INDEX(Ci,$P3240,2)*3*Q3240*POWER(1-Q3240,2)+INDEX(Ci,$P3240,3)*3*POWER(Q3240,2)*(1-Q3240)+INDEX(Ci,$P3240,4)*POWER(Q3240,3))</f>
        <v>121.53901372877792</v>
      </c>
      <c r="S3240" s="3">
        <f t="shared" si="855"/>
        <v>111.8599929809568</v>
      </c>
      <c r="T3240" s="3">
        <f t="shared" ca="1" si="856"/>
        <v>9.679020747821113</v>
      </c>
      <c r="U3240" s="3">
        <f t="shared" ca="1" si="864"/>
        <v>9.679020747821113</v>
      </c>
      <c r="W3240" s="34">
        <f t="shared" si="857"/>
        <v>4</v>
      </c>
      <c r="X3240" s="73" t="b">
        <f>COUNTIF('Power Curve'!$D$2:$D$31,W3240)&gt;0</f>
        <v>1</v>
      </c>
      <c r="Y3240" s="73" t="b">
        <f t="shared" si="858"/>
        <v>0</v>
      </c>
      <c r="Z3240" s="73" t="b">
        <f t="shared" si="865"/>
        <v>1</v>
      </c>
      <c r="AA3240" s="34" t="str">
        <f t="shared" si="859"/>
        <v>Outer</v>
      </c>
      <c r="AB3240" s="35" t="str">
        <f t="shared" si="866"/>
        <v>0.0-0.1</v>
      </c>
      <c r="AC3240" s="36" t="str">
        <f t="shared" si="860"/>
        <v>7-8</v>
      </c>
      <c r="AD3240" s="36" t="str">
        <f t="shared" si="861"/>
        <v>Apr</v>
      </c>
      <c r="AE3240" s="35" t="str">
        <f t="shared" si="862"/>
        <v>265-275</v>
      </c>
      <c r="AF3240" s="36" t="str">
        <f t="shared" si="863"/>
        <v>LWS-LTI</v>
      </c>
    </row>
    <row r="3241" spans="5:32" x14ac:dyDescent="0.3">
      <c r="E3241" s="12">
        <v>41002.298611111109</v>
      </c>
      <c r="F3241" s="16">
        <v>5.04</v>
      </c>
      <c r="G3241" s="16">
        <v>159.66999435424799</v>
      </c>
      <c r="H3241" s="29">
        <v>1.2060530651366812</v>
      </c>
      <c r="I3241" s="26">
        <v>274.10000000000002</v>
      </c>
      <c r="J3241" s="30">
        <v>9.1269841269841279E-2</v>
      </c>
      <c r="K3241" s="31">
        <v>0.38424131287013519</v>
      </c>
      <c r="L3241" s="108">
        <f ca="1">REWS!R3241</f>
        <v>5.0026201973027433</v>
      </c>
      <c r="M3241" s="22">
        <f t="shared" si="850"/>
        <v>5.0138805033040601</v>
      </c>
      <c r="N3241" s="22">
        <f t="shared" ca="1" si="851"/>
        <v>4.9766944191847884</v>
      </c>
      <c r="O3241" s="22">
        <f t="shared" si="852"/>
        <v>0.13296137054021226</v>
      </c>
      <c r="P3241" s="81">
        <f t="shared" ca="1" si="853"/>
        <v>5</v>
      </c>
      <c r="Q3241" s="22">
        <f t="shared" ca="1" si="854"/>
        <v>0.94120846818279591</v>
      </c>
      <c r="R3241" s="3">
        <f ca="1">IF(N3241&gt;'Power Curve'!$C$37,0,INDEX(Ci,$P3241,1)*POWER(1-Q3241,3)+INDEX(Ci,$P3241,2)*3*Q3241*POWER(1-Q3241,2)+INDEX(Ci,$P3241,3)*3*POWER(Q3241,2)*(1-Q3241)+INDEX(Ci,$P3241,4)*POWER(Q3241,3))</f>
        <v>203.2955156933707</v>
      </c>
      <c r="S3241" s="3">
        <f t="shared" si="855"/>
        <v>159.66999435424799</v>
      </c>
      <c r="T3241" s="3">
        <f t="shared" ca="1" si="856"/>
        <v>43.625521339122713</v>
      </c>
      <c r="U3241" s="3">
        <f t="shared" ca="1" si="864"/>
        <v>43.625521339122713</v>
      </c>
      <c r="W3241" s="34">
        <f t="shared" si="857"/>
        <v>5</v>
      </c>
      <c r="X3241" s="73" t="b">
        <f>COUNTIF('Power Curve'!$D$2:$D$31,W3241)&gt;0</f>
        <v>1</v>
      </c>
      <c r="Y3241" s="73" t="b">
        <f t="shared" si="858"/>
        <v>0</v>
      </c>
      <c r="Z3241" s="73" t="b">
        <f t="shared" si="865"/>
        <v>1</v>
      </c>
      <c r="AA3241" s="34" t="str">
        <f t="shared" si="859"/>
        <v>Outer</v>
      </c>
      <c r="AB3241" s="35" t="str">
        <f t="shared" si="866"/>
        <v>0.1-0.2</v>
      </c>
      <c r="AC3241" s="36" t="str">
        <f t="shared" si="860"/>
        <v>7-8</v>
      </c>
      <c r="AD3241" s="36" t="str">
        <f t="shared" si="861"/>
        <v>Apr</v>
      </c>
      <c r="AE3241" s="35" t="str">
        <f t="shared" si="862"/>
        <v>265-275</v>
      </c>
      <c r="AF3241" s="36" t="str">
        <f t="shared" si="863"/>
        <v>LWS-LTI</v>
      </c>
    </row>
    <row r="3242" spans="5:32" x14ac:dyDescent="0.3">
      <c r="E3242" s="12">
        <v>41002.305555555555</v>
      </c>
      <c r="F3242" s="16">
        <v>4.72</v>
      </c>
      <c r="G3242" s="16">
        <v>162.17000198364289</v>
      </c>
      <c r="H3242" s="29">
        <v>1.2060982688648096</v>
      </c>
      <c r="I3242" s="26">
        <v>267</v>
      </c>
      <c r="J3242" s="30">
        <v>0.16313559322033899</v>
      </c>
      <c r="K3242" s="31">
        <v>0.26826088876422061</v>
      </c>
      <c r="L3242" s="108">
        <f ca="1">REWS!R3242</f>
        <v>4.7003392318439694</v>
      </c>
      <c r="M3242" s="22">
        <f t="shared" si="850"/>
        <v>4.6955975473613139</v>
      </c>
      <c r="N3242" s="22">
        <f t="shared" ca="1" si="851"/>
        <v>4.6760384255959124</v>
      </c>
      <c r="O3242" s="22">
        <f t="shared" si="852"/>
        <v>8.3769713688779918E-2</v>
      </c>
      <c r="P3242" s="81">
        <f t="shared" ca="1" si="853"/>
        <v>5</v>
      </c>
      <c r="Q3242" s="22">
        <f t="shared" ca="1" si="854"/>
        <v>0.59741439542828079</v>
      </c>
      <c r="R3242" s="3">
        <f ca="1">IF(N3242&gt;'Power Curve'!$C$37,0,INDEX(Ci,$P3242,1)*POWER(1-Q3242,3)+INDEX(Ci,$P3242,2)*3*Q3242*POWER(1-Q3242,2)+INDEX(Ci,$P3242,3)*3*POWER(Q3242,2)*(1-Q3242)+INDEX(Ci,$P3242,4)*POWER(Q3242,3))</f>
        <v>151.41432020377465</v>
      </c>
      <c r="S3242" s="3">
        <f t="shared" si="855"/>
        <v>162.17000198364289</v>
      </c>
      <c r="T3242" s="3">
        <f t="shared" ca="1" si="856"/>
        <v>-10.75568177986824</v>
      </c>
      <c r="U3242" s="3">
        <f t="shared" ca="1" si="864"/>
        <v>10.75568177986824</v>
      </c>
      <c r="W3242" s="34">
        <f t="shared" si="857"/>
        <v>5</v>
      </c>
      <c r="X3242" s="73" t="b">
        <f>COUNTIF('Power Curve'!$D$2:$D$31,W3242)&gt;0</f>
        <v>1</v>
      </c>
      <c r="Y3242" s="73" t="b">
        <f t="shared" si="858"/>
        <v>0</v>
      </c>
      <c r="Z3242" s="73" t="b">
        <f t="shared" si="865"/>
        <v>1</v>
      </c>
      <c r="AA3242" s="34" t="str">
        <f t="shared" si="859"/>
        <v>Outer</v>
      </c>
      <c r="AB3242" s="35" t="str">
        <f t="shared" si="866"/>
        <v>0.0-0.1</v>
      </c>
      <c r="AC3242" s="36" t="str">
        <f t="shared" si="860"/>
        <v>7-8</v>
      </c>
      <c r="AD3242" s="36" t="str">
        <f t="shared" si="861"/>
        <v>Apr</v>
      </c>
      <c r="AE3242" s="35" t="str">
        <f t="shared" si="862"/>
        <v>265-275</v>
      </c>
      <c r="AF3242" s="36" t="str">
        <f t="shared" si="863"/>
        <v>LWS-HTI</v>
      </c>
    </row>
    <row r="3243" spans="5:32" x14ac:dyDescent="0.3">
      <c r="E3243" s="12">
        <v>41002.3125</v>
      </c>
      <c r="F3243" s="16">
        <v>5.53</v>
      </c>
      <c r="G3243" s="16">
        <v>224.49001312255831</v>
      </c>
      <c r="H3243" s="29">
        <v>1.205465737785576</v>
      </c>
      <c r="I3243" s="26">
        <v>276.8</v>
      </c>
      <c r="J3243" s="30">
        <v>0.11934900542495479</v>
      </c>
      <c r="K3243" s="31">
        <v>0.33146744516404114</v>
      </c>
      <c r="L3243" s="108">
        <f ca="1">REWS!R3243</f>
        <v>5.5210694367371111</v>
      </c>
      <c r="M3243" s="22">
        <f t="shared" si="850"/>
        <v>5.5004479429081616</v>
      </c>
      <c r="N3243" s="22">
        <f t="shared" ca="1" si="851"/>
        <v>5.4915651041507711</v>
      </c>
      <c r="O3243" s="22">
        <f t="shared" si="852"/>
        <v>0.20816193681995521</v>
      </c>
      <c r="P3243" s="81">
        <f t="shared" ca="1" si="853"/>
        <v>6</v>
      </c>
      <c r="Q3243" s="22">
        <f t="shared" ca="1" si="854"/>
        <v>0.46193493165924743</v>
      </c>
      <c r="R3243" s="3">
        <f ca="1">IF(N3243&gt;'Power Curve'!$C$37,0,INDEX(Ci,$P3243,1)*POWER(1-Q3243,3)+INDEX(Ci,$P3243,2)*3*Q3243*POWER(1-Q3243,2)+INDEX(Ci,$P3243,3)*3*POWER(Q3243,2)*(1-Q3243)+INDEX(Ci,$P3243,4)*POWER(Q3243,3))</f>
        <v>280.37008118206148</v>
      </c>
      <c r="S3243" s="3">
        <f t="shared" si="855"/>
        <v>224.49001312255831</v>
      </c>
      <c r="T3243" s="3">
        <f t="shared" ca="1" si="856"/>
        <v>55.880068059503174</v>
      </c>
      <c r="U3243" s="3">
        <f t="shared" ca="1" si="864"/>
        <v>55.880068059503174</v>
      </c>
      <c r="W3243" s="34">
        <f t="shared" si="857"/>
        <v>6</v>
      </c>
      <c r="X3243" s="73" t="b">
        <f>COUNTIF('Power Curve'!$D$2:$D$31,W3243)&gt;0</f>
        <v>1</v>
      </c>
      <c r="Y3243" s="73" t="b">
        <f t="shared" si="858"/>
        <v>0</v>
      </c>
      <c r="Z3243" s="73" t="b">
        <f t="shared" si="865"/>
        <v>1</v>
      </c>
      <c r="AA3243" s="34" t="str">
        <f t="shared" si="859"/>
        <v>Outer</v>
      </c>
      <c r="AB3243" s="35" t="str">
        <f t="shared" si="866"/>
        <v>0.2-0.3</v>
      </c>
      <c r="AC3243" s="36" t="str">
        <f t="shared" si="860"/>
        <v>7-8</v>
      </c>
      <c r="AD3243" s="36" t="str">
        <f t="shared" si="861"/>
        <v>Apr</v>
      </c>
      <c r="AE3243" s="35" t="str">
        <f t="shared" si="862"/>
        <v>275-285</v>
      </c>
      <c r="AF3243" s="36" t="str">
        <f t="shared" si="863"/>
        <v>Inner-TI</v>
      </c>
    </row>
    <row r="3244" spans="5:32" x14ac:dyDescent="0.3">
      <c r="E3244" s="12">
        <v>41002.319444444445</v>
      </c>
      <c r="F3244" s="16">
        <v>5</v>
      </c>
      <c r="G3244" s="16">
        <v>191.94000244140611</v>
      </c>
      <c r="H3244" s="29">
        <v>1.2060530651366812</v>
      </c>
      <c r="I3244" s="26">
        <v>275.3</v>
      </c>
      <c r="J3244" s="30">
        <v>0.1</v>
      </c>
      <c r="K3244" s="31">
        <v>0.17438334760341978</v>
      </c>
      <c r="L3244" s="108">
        <f ca="1">REWS!R3244</f>
        <v>5.0209413311406088</v>
      </c>
      <c r="M3244" s="22">
        <f t="shared" si="850"/>
        <v>4.9740878008968847</v>
      </c>
      <c r="N3244" s="22">
        <f t="shared" ca="1" si="851"/>
        <v>4.9949206048490939</v>
      </c>
      <c r="O3244" s="22">
        <f t="shared" si="852"/>
        <v>0.12681128010823495</v>
      </c>
      <c r="P3244" s="81">
        <f t="shared" ca="1" si="853"/>
        <v>5</v>
      </c>
      <c r="Q3244" s="22">
        <f t="shared" ca="1" si="854"/>
        <v>0.96204974437195412</v>
      </c>
      <c r="R3244" s="3">
        <f ca="1">IF(N3244&gt;'Power Curve'!$C$37,0,INDEX(Ci,$P3244,1)*POWER(1-Q3244,3)+INDEX(Ci,$P3244,2)*3*Q3244*POWER(1-Q3244,2)+INDEX(Ci,$P3244,3)*3*POWER(Q3244,2)*(1-Q3244)+INDEX(Ci,$P3244,4)*POWER(Q3244,3))</f>
        <v>206.22902462159172</v>
      </c>
      <c r="S3244" s="3">
        <f t="shared" si="855"/>
        <v>191.94000244140611</v>
      </c>
      <c r="T3244" s="3">
        <f t="shared" ca="1" si="856"/>
        <v>14.289022180185611</v>
      </c>
      <c r="U3244" s="3">
        <f t="shared" ca="1" si="864"/>
        <v>14.289022180185611</v>
      </c>
      <c r="W3244" s="34">
        <f t="shared" si="857"/>
        <v>5</v>
      </c>
      <c r="X3244" s="73" t="b">
        <f>COUNTIF('Power Curve'!$D$2:$D$31,W3244)&gt;0</f>
        <v>1</v>
      </c>
      <c r="Y3244" s="73" t="b">
        <f t="shared" si="858"/>
        <v>0</v>
      </c>
      <c r="Z3244" s="73" t="b">
        <f t="shared" si="865"/>
        <v>1</v>
      </c>
      <c r="AA3244" s="34" t="str">
        <f t="shared" si="859"/>
        <v>Inner</v>
      </c>
      <c r="AB3244" s="35" t="str">
        <f t="shared" si="866"/>
        <v>0.1-0.2</v>
      </c>
      <c r="AC3244" s="36" t="str">
        <f t="shared" si="860"/>
        <v>7-8</v>
      </c>
      <c r="AD3244" s="36" t="str">
        <f t="shared" si="861"/>
        <v>Apr</v>
      </c>
      <c r="AE3244" s="35" t="str">
        <f t="shared" si="862"/>
        <v>275-285</v>
      </c>
      <c r="AF3244" s="36" t="str">
        <f t="shared" si="863"/>
        <v>LWS-LTI</v>
      </c>
    </row>
    <row r="3245" spans="5:32" x14ac:dyDescent="0.3">
      <c r="E3245" s="12">
        <v>41002.326388888891</v>
      </c>
      <c r="F3245" s="16">
        <v>5.08</v>
      </c>
      <c r="G3245" s="16">
        <v>215.30998611450252</v>
      </c>
      <c r="H3245" s="29">
        <v>1.2060178694101455</v>
      </c>
      <c r="I3245" s="26">
        <v>267.60000000000002</v>
      </c>
      <c r="J3245" s="30">
        <v>0.12204724409448818</v>
      </c>
      <c r="K3245" s="31">
        <v>0.21316443371901039</v>
      </c>
      <c r="L3245" s="108">
        <f ca="1">REWS!R3245</f>
        <v>5.0414993253057556</v>
      </c>
      <c r="M3245" s="22">
        <f t="shared" si="850"/>
        <v>5.0536240455110386</v>
      </c>
      <c r="N3245" s="22">
        <f t="shared" ca="1" si="851"/>
        <v>5.0153232708253626</v>
      </c>
      <c r="O3245" s="22">
        <f t="shared" si="852"/>
        <v>0.13910386310477729</v>
      </c>
      <c r="P3245" s="81">
        <f t="shared" ca="1" si="853"/>
        <v>5</v>
      </c>
      <c r="Q3245" s="22">
        <f t="shared" ca="1" si="854"/>
        <v>0.98537978195844211</v>
      </c>
      <c r="R3245" s="3">
        <f ca="1">IF(N3245&gt;'Power Curve'!$C$37,0,INDEX(Ci,$P3245,1)*POWER(1-Q3245,3)+INDEX(Ci,$P3245,2)*3*Q3245*POWER(1-Q3245,2)+INDEX(Ci,$P3245,3)*3*POWER(Q3245,2)*(1-Q3245)+INDEX(Ci,$P3245,4)*POWER(Q3245,3))</f>
        <v>209.46063130125611</v>
      </c>
      <c r="S3245" s="3">
        <f t="shared" si="855"/>
        <v>215.30998611450252</v>
      </c>
      <c r="T3245" s="3">
        <f t="shared" ca="1" si="856"/>
        <v>-5.849354813246407</v>
      </c>
      <c r="U3245" s="3">
        <f t="shared" ca="1" si="864"/>
        <v>5.849354813246407</v>
      </c>
      <c r="W3245" s="34">
        <f t="shared" si="857"/>
        <v>5</v>
      </c>
      <c r="X3245" s="73" t="b">
        <f>COUNTIF('Power Curve'!$D$2:$D$31,W3245)&gt;0</f>
        <v>1</v>
      </c>
      <c r="Y3245" s="73" t="b">
        <f t="shared" si="858"/>
        <v>0</v>
      </c>
      <c r="Z3245" s="73" t="b">
        <f t="shared" si="865"/>
        <v>1</v>
      </c>
      <c r="AA3245" s="34" t="str">
        <f t="shared" si="859"/>
        <v>Inner</v>
      </c>
      <c r="AB3245" s="35" t="str">
        <f t="shared" si="866"/>
        <v>0.1-0.2</v>
      </c>
      <c r="AC3245" s="36" t="str">
        <f t="shared" si="860"/>
        <v>7-8</v>
      </c>
      <c r="AD3245" s="36" t="str">
        <f t="shared" si="861"/>
        <v>Apr</v>
      </c>
      <c r="AE3245" s="35" t="str">
        <f t="shared" si="862"/>
        <v>265-275</v>
      </c>
      <c r="AF3245" s="36" t="str">
        <f t="shared" si="863"/>
        <v>Inner-TI</v>
      </c>
    </row>
    <row r="3246" spans="5:32" x14ac:dyDescent="0.3">
      <c r="E3246" s="12">
        <v>41002.333333333336</v>
      </c>
      <c r="F3246" s="16">
        <v>5.32</v>
      </c>
      <c r="G3246" s="16">
        <v>263.26001358032283</v>
      </c>
      <c r="H3246" s="29">
        <v>1.2050697064864588</v>
      </c>
      <c r="I3246" s="26">
        <v>266.8</v>
      </c>
      <c r="J3246" s="30">
        <v>0.16917293233082706</v>
      </c>
      <c r="K3246" s="31">
        <v>0.16463409100134815</v>
      </c>
      <c r="L3246" s="108">
        <f ca="1">REWS!R3246</f>
        <v>5.2665910463923806</v>
      </c>
      <c r="M3246" s="22">
        <f t="shared" si="850"/>
        <v>5.2909906301307066</v>
      </c>
      <c r="N3246" s="22">
        <f t="shared" ca="1" si="851"/>
        <v>5.2378729096226238</v>
      </c>
      <c r="O3246" s="22">
        <f t="shared" si="852"/>
        <v>0.17578963392785457</v>
      </c>
      <c r="P3246" s="81">
        <f t="shared" ca="1" si="853"/>
        <v>6</v>
      </c>
      <c r="Q3246" s="22">
        <f t="shared" ca="1" si="854"/>
        <v>0.20907541762101528</v>
      </c>
      <c r="R3246" s="3">
        <f ca="1">IF(N3246&gt;'Power Curve'!$C$37,0,INDEX(Ci,$P3246,1)*POWER(1-Q3246,3)+INDEX(Ci,$P3246,2)*3*Q3246*POWER(1-Q3246,2)+INDEX(Ci,$P3246,3)*3*POWER(Q3246,2)*(1-Q3246)+INDEX(Ci,$P3246,4)*POWER(Q3246,3))</f>
        <v>243.05606678565442</v>
      </c>
      <c r="S3246" s="3">
        <f t="shared" si="855"/>
        <v>263.26001358032283</v>
      </c>
      <c r="T3246" s="3">
        <f t="shared" ca="1" si="856"/>
        <v>-20.203946794668411</v>
      </c>
      <c r="U3246" s="3">
        <f t="shared" ca="1" si="864"/>
        <v>20.203946794668411</v>
      </c>
      <c r="W3246" s="34">
        <f t="shared" si="857"/>
        <v>5</v>
      </c>
      <c r="X3246" s="73" t="b">
        <f>COUNTIF('Power Curve'!$D$2:$D$31,W3246)&gt;0</f>
        <v>1</v>
      </c>
      <c r="Y3246" s="73" t="b">
        <f t="shared" si="858"/>
        <v>0</v>
      </c>
      <c r="Z3246" s="73" t="b">
        <f t="shared" si="865"/>
        <v>1</v>
      </c>
      <c r="AA3246" s="34" t="str">
        <f t="shared" si="859"/>
        <v>Outer</v>
      </c>
      <c r="AB3246" s="35" t="str">
        <f t="shared" si="866"/>
        <v>0.1-0.2</v>
      </c>
      <c r="AC3246" s="36" t="str">
        <f t="shared" si="860"/>
        <v>8-9</v>
      </c>
      <c r="AD3246" s="36" t="str">
        <f t="shared" si="861"/>
        <v>Apr</v>
      </c>
      <c r="AE3246" s="35" t="str">
        <f t="shared" si="862"/>
        <v>265-275</v>
      </c>
      <c r="AF3246" s="36" t="str">
        <f t="shared" si="863"/>
        <v>LWS-HTI</v>
      </c>
    </row>
    <row r="3247" spans="5:32" x14ac:dyDescent="0.3">
      <c r="E3247" s="12">
        <v>41002.888888888891</v>
      </c>
      <c r="F3247" s="16">
        <v>6.56</v>
      </c>
      <c r="G3247" s="16">
        <v>544.51000595092819</v>
      </c>
      <c r="H3247" s="29">
        <v>1.2110292288156939</v>
      </c>
      <c r="I3247" s="26">
        <v>292.3</v>
      </c>
      <c r="J3247" s="30">
        <v>0.11432926829268293</v>
      </c>
      <c r="K3247" s="31">
        <v>0.3003916182228441</v>
      </c>
      <c r="L3247" s="108">
        <f ca="1">REWS!R3247</f>
        <v>6.7037956105503884</v>
      </c>
      <c r="M3247" s="22">
        <f t="shared" si="850"/>
        <v>6.5349662882466193</v>
      </c>
      <c r="N3247" s="22">
        <f t="shared" ca="1" si="851"/>
        <v>6.678213158268667</v>
      </c>
      <c r="O3247" s="22">
        <f t="shared" si="852"/>
        <v>0.36805008194436828</v>
      </c>
      <c r="P3247" s="81">
        <f t="shared" ca="1" si="853"/>
        <v>7</v>
      </c>
      <c r="Q3247" s="22">
        <f t="shared" ca="1" si="854"/>
        <v>0.65751340472925568</v>
      </c>
      <c r="R3247" s="3">
        <f ca="1">IF(N3247&gt;'Power Curve'!$C$37,0,INDEX(Ci,$P3247,1)*POWER(1-Q3247,3)+INDEX(Ci,$P3247,2)*3*Q3247*POWER(1-Q3247,2)+INDEX(Ci,$P3247,3)*3*POWER(Q3247,2)*(1-Q3247)+INDEX(Ci,$P3247,4)*POWER(Q3247,3))</f>
        <v>514.45633376017349</v>
      </c>
      <c r="S3247" s="3">
        <f t="shared" si="855"/>
        <v>544.51000595092819</v>
      </c>
      <c r="T3247" s="3">
        <f t="shared" ca="1" si="856"/>
        <v>-30.053672190754696</v>
      </c>
      <c r="U3247" s="3">
        <f t="shared" ca="1" si="864"/>
        <v>30.053672190754696</v>
      </c>
      <c r="W3247" s="34">
        <f t="shared" si="857"/>
        <v>7</v>
      </c>
      <c r="X3247" s="73" t="b">
        <f>COUNTIF('Power Curve'!$D$2:$D$31,W3247)&gt;0</f>
        <v>1</v>
      </c>
      <c r="Y3247" s="73" t="b">
        <f t="shared" si="858"/>
        <v>0</v>
      </c>
      <c r="Z3247" s="73" t="b">
        <f t="shared" si="865"/>
        <v>1</v>
      </c>
      <c r="AA3247" s="34" t="str">
        <f t="shared" si="859"/>
        <v>Outer</v>
      </c>
      <c r="AB3247" s="35" t="str">
        <f t="shared" si="866"/>
        <v>0.3-0.4</v>
      </c>
      <c r="AC3247" s="36" t="str">
        <f t="shared" si="860"/>
        <v>21-22</v>
      </c>
      <c r="AD3247" s="36" t="str">
        <f t="shared" si="861"/>
        <v>Apr</v>
      </c>
      <c r="AE3247" s="35" t="str">
        <f t="shared" si="862"/>
        <v>285-295</v>
      </c>
      <c r="AF3247" s="36" t="str">
        <f t="shared" si="863"/>
        <v>Inner-TI</v>
      </c>
    </row>
    <row r="3248" spans="5:32" x14ac:dyDescent="0.3">
      <c r="E3248" s="12">
        <v>41002.895833333336</v>
      </c>
      <c r="F3248" s="16">
        <v>6.25</v>
      </c>
      <c r="G3248" s="16">
        <v>426.29998779296898</v>
      </c>
      <c r="H3248" s="29">
        <v>1.21111991875268</v>
      </c>
      <c r="I3248" s="26">
        <v>290.7</v>
      </c>
      <c r="J3248" s="30">
        <v>0.14080000000000001</v>
      </c>
      <c r="K3248" s="31">
        <v>0.35163797303617028</v>
      </c>
      <c r="L3248" s="108">
        <f ca="1">REWS!R3248</f>
        <v>6.3043198980922828</v>
      </c>
      <c r="M3248" s="22">
        <f t="shared" si="850"/>
        <v>6.2263046984052277</v>
      </c>
      <c r="N3248" s="22">
        <f t="shared" ca="1" si="851"/>
        <v>6.2804186562786466</v>
      </c>
      <c r="O3248" s="22">
        <f t="shared" si="852"/>
        <v>0.32034543823914091</v>
      </c>
      <c r="P3248" s="81">
        <f t="shared" ca="1" si="853"/>
        <v>7</v>
      </c>
      <c r="Q3248" s="22">
        <f t="shared" ca="1" si="854"/>
        <v>0.25313689610007506</v>
      </c>
      <c r="R3248" s="3">
        <f ca="1">IF(N3248&gt;'Power Curve'!$C$37,0,INDEX(Ci,$P3248,1)*POWER(1-Q3248,3)+INDEX(Ci,$P3248,2)*3*Q3248*POWER(1-Q3248,2)+INDEX(Ci,$P3248,3)*3*POWER(Q3248,2)*(1-Q3248)+INDEX(Ci,$P3248,4)*POWER(Q3248,3))</f>
        <v>420.09600185618615</v>
      </c>
      <c r="S3248" s="3">
        <f t="shared" si="855"/>
        <v>426.29998779296898</v>
      </c>
      <c r="T3248" s="3">
        <f t="shared" ca="1" si="856"/>
        <v>-6.2039859367828285</v>
      </c>
      <c r="U3248" s="3">
        <f t="shared" ca="1" si="864"/>
        <v>6.2039859367828285</v>
      </c>
      <c r="W3248" s="34">
        <f t="shared" si="857"/>
        <v>6</v>
      </c>
      <c r="X3248" s="73" t="b">
        <f>COUNTIF('Power Curve'!$D$2:$D$31,W3248)&gt;0</f>
        <v>1</v>
      </c>
      <c r="Y3248" s="73" t="b">
        <f t="shared" si="858"/>
        <v>0</v>
      </c>
      <c r="Z3248" s="73" t="b">
        <f t="shared" si="865"/>
        <v>1</v>
      </c>
      <c r="AA3248" s="34" t="str">
        <f t="shared" si="859"/>
        <v>Outer</v>
      </c>
      <c r="AB3248" s="35" t="str">
        <f t="shared" si="866"/>
        <v>0.3-0.4</v>
      </c>
      <c r="AC3248" s="36" t="str">
        <f t="shared" si="860"/>
        <v>21-22</v>
      </c>
      <c r="AD3248" s="36" t="str">
        <f t="shared" si="861"/>
        <v>Apr</v>
      </c>
      <c r="AE3248" s="35" t="str">
        <f t="shared" si="862"/>
        <v>285-295</v>
      </c>
      <c r="AF3248" s="36" t="str">
        <f t="shared" si="863"/>
        <v>LWS-HTI</v>
      </c>
    </row>
    <row r="3249" spans="5:32" x14ac:dyDescent="0.3">
      <c r="E3249" s="12">
        <v>41002.902777777781</v>
      </c>
      <c r="F3249" s="16">
        <v>6.22</v>
      </c>
      <c r="G3249" s="16">
        <v>422.21999740600597</v>
      </c>
      <c r="H3249" s="29">
        <v>1.2106212910385543</v>
      </c>
      <c r="I3249" s="26">
        <v>284.8</v>
      </c>
      <c r="J3249" s="30">
        <v>0.10771704180064309</v>
      </c>
      <c r="K3249" s="31">
        <v>0.35501044753461491</v>
      </c>
      <c r="L3249" s="108">
        <f ca="1">REWS!R3249</f>
        <v>6.2813399555433156</v>
      </c>
      <c r="M3249" s="22">
        <f t="shared" si="850"/>
        <v>6.1955679475215319</v>
      </c>
      <c r="N3249" s="22">
        <f t="shared" ca="1" si="851"/>
        <v>6.256666960779822</v>
      </c>
      <c r="O3249" s="22">
        <f t="shared" si="852"/>
        <v>0.31559497430769906</v>
      </c>
      <c r="P3249" s="81">
        <f t="shared" ca="1" si="853"/>
        <v>7</v>
      </c>
      <c r="Q3249" s="22">
        <f t="shared" ca="1" si="854"/>
        <v>0.22899219914778013</v>
      </c>
      <c r="R3249" s="3">
        <f ca="1">IF(N3249&gt;'Power Curve'!$C$37,0,INDEX(Ci,$P3249,1)*POWER(1-Q3249,3)+INDEX(Ci,$P3249,2)*3*Q3249*POWER(1-Q3249,2)+INDEX(Ci,$P3249,3)*3*POWER(Q3249,2)*(1-Q3249)+INDEX(Ci,$P3249,4)*POWER(Q3249,3))</f>
        <v>414.90092527599478</v>
      </c>
      <c r="S3249" s="3">
        <f t="shared" si="855"/>
        <v>422.21999740600597</v>
      </c>
      <c r="T3249" s="3">
        <f t="shared" ca="1" si="856"/>
        <v>-7.3190721300111932</v>
      </c>
      <c r="U3249" s="3">
        <f t="shared" ca="1" si="864"/>
        <v>7.3190721300111932</v>
      </c>
      <c r="W3249" s="34">
        <f t="shared" si="857"/>
        <v>6</v>
      </c>
      <c r="X3249" s="73" t="b">
        <f>COUNTIF('Power Curve'!$D$2:$D$31,W3249)&gt;0</f>
        <v>1</v>
      </c>
      <c r="Y3249" s="73" t="b">
        <f t="shared" si="858"/>
        <v>0</v>
      </c>
      <c r="Z3249" s="73" t="b">
        <f t="shared" si="865"/>
        <v>1</v>
      </c>
      <c r="AA3249" s="34" t="str">
        <f t="shared" si="859"/>
        <v>Outer</v>
      </c>
      <c r="AB3249" s="35" t="str">
        <f t="shared" si="866"/>
        <v>0.3-0.4</v>
      </c>
      <c r="AC3249" s="36" t="str">
        <f t="shared" si="860"/>
        <v>21-22</v>
      </c>
      <c r="AD3249" s="36" t="str">
        <f t="shared" si="861"/>
        <v>Apr</v>
      </c>
      <c r="AE3249" s="35" t="str">
        <f t="shared" si="862"/>
        <v>275-285</v>
      </c>
      <c r="AF3249" s="36" t="str">
        <f t="shared" si="863"/>
        <v>Inner-TI</v>
      </c>
    </row>
    <row r="3250" spans="5:32" x14ac:dyDescent="0.3">
      <c r="E3250" s="12">
        <v>41002.909722222219</v>
      </c>
      <c r="F3250" s="16">
        <v>6.42</v>
      </c>
      <c r="G3250" s="16">
        <v>504.97999000549322</v>
      </c>
      <c r="H3250" s="29">
        <v>1.2098514943872836</v>
      </c>
      <c r="I3250" s="26">
        <v>281</v>
      </c>
      <c r="J3250" s="30">
        <v>0.22429906542056074</v>
      </c>
      <c r="K3250" s="31">
        <v>0.36718598851219347</v>
      </c>
      <c r="L3250" s="108">
        <f ca="1">REWS!R3250</f>
        <v>6.3747973206506341</v>
      </c>
      <c r="M3250" s="22">
        <f t="shared" si="850"/>
        <v>6.3934266487900979</v>
      </c>
      <c r="N3250" s="22">
        <f t="shared" ca="1" si="851"/>
        <v>6.3484110701687664</v>
      </c>
      <c r="O3250" s="22">
        <f t="shared" si="852"/>
        <v>0.34617467440205207</v>
      </c>
      <c r="P3250" s="81">
        <f t="shared" ca="1" si="853"/>
        <v>7</v>
      </c>
      <c r="Q3250" s="22">
        <f t="shared" ca="1" si="854"/>
        <v>0.32225432935923709</v>
      </c>
      <c r="R3250" s="3">
        <f ca="1">IF(N3250&gt;'Power Curve'!$C$37,0,INDEX(Ci,$P3250,1)*POWER(1-Q3250,3)+INDEX(Ci,$P3250,2)*3*Q3250*POWER(1-Q3250,2)+INDEX(Ci,$P3250,3)*3*POWER(Q3250,2)*(1-Q3250)+INDEX(Ci,$P3250,4)*POWER(Q3250,3))</f>
        <v>435.29489060733601</v>
      </c>
      <c r="S3250" s="3">
        <f t="shared" si="855"/>
        <v>504.97999000549322</v>
      </c>
      <c r="T3250" s="3">
        <f t="shared" ca="1" si="856"/>
        <v>-69.685099398157206</v>
      </c>
      <c r="U3250" s="3">
        <f t="shared" ca="1" si="864"/>
        <v>69.685099398157206</v>
      </c>
      <c r="W3250" s="34">
        <f t="shared" si="857"/>
        <v>6</v>
      </c>
      <c r="X3250" s="73" t="b">
        <f>COUNTIF('Power Curve'!$D$2:$D$31,W3250)&gt;0</f>
        <v>1</v>
      </c>
      <c r="Y3250" s="73" t="b">
        <f t="shared" si="858"/>
        <v>0</v>
      </c>
      <c r="Z3250" s="73" t="b">
        <f t="shared" si="865"/>
        <v>1</v>
      </c>
      <c r="AA3250" s="34" t="str">
        <f t="shared" si="859"/>
        <v>Outer</v>
      </c>
      <c r="AB3250" s="35" t="str">
        <f t="shared" si="866"/>
        <v>0.3-0.4</v>
      </c>
      <c r="AC3250" s="36" t="str">
        <f t="shared" si="860"/>
        <v>21-22</v>
      </c>
      <c r="AD3250" s="36" t="str">
        <f t="shared" si="861"/>
        <v>Apr</v>
      </c>
      <c r="AE3250" s="35" t="str">
        <f t="shared" si="862"/>
        <v>275-285</v>
      </c>
      <c r="AF3250" s="36" t="str">
        <f t="shared" si="863"/>
        <v>LWS-HTI</v>
      </c>
    </row>
    <row r="3251" spans="5:32" x14ac:dyDescent="0.3">
      <c r="E3251" s="12">
        <v>41002.916666666664</v>
      </c>
      <c r="F3251" s="16">
        <v>7.2</v>
      </c>
      <c r="G3251" s="16">
        <v>495.58000946044922</v>
      </c>
      <c r="H3251" s="29">
        <v>1.2092182758576668</v>
      </c>
      <c r="I3251" s="26">
        <v>285.7</v>
      </c>
      <c r="J3251" s="30">
        <v>0.15694444444444441</v>
      </c>
      <c r="K3251" s="31">
        <v>0.32543477070697763</v>
      </c>
      <c r="L3251" s="108">
        <f ca="1">REWS!R3251</f>
        <v>7.25037278723652</v>
      </c>
      <c r="M3251" s="22">
        <f t="shared" si="850"/>
        <v>7.1689469669771988</v>
      </c>
      <c r="N3251" s="22">
        <f t="shared" ca="1" si="851"/>
        <v>7.2191025003490648</v>
      </c>
      <c r="O3251" s="22">
        <f t="shared" si="852"/>
        <v>0.466033839529436</v>
      </c>
      <c r="P3251" s="81">
        <f t="shared" ca="1" si="853"/>
        <v>8</v>
      </c>
      <c r="Q3251" s="22">
        <f t="shared" ca="1" si="854"/>
        <v>0.20529938660462965</v>
      </c>
      <c r="R3251" s="3">
        <f ca="1">IF(N3251&gt;'Power Curve'!$C$37,0,INDEX(Ci,$P3251,1)*POWER(1-Q3251,3)+INDEX(Ci,$P3251,2)*3*Q3251*POWER(1-Q3251,2)+INDEX(Ci,$P3251,3)*3*POWER(Q3251,2)*(1-Q3251)+INDEX(Ci,$P3251,4)*POWER(Q3251,3))</f>
        <v>654.02560430952849</v>
      </c>
      <c r="S3251" s="3">
        <f t="shared" si="855"/>
        <v>495.58000946044922</v>
      </c>
      <c r="T3251" s="3">
        <f t="shared" ca="1" si="856"/>
        <v>158.44559484907927</v>
      </c>
      <c r="U3251" s="3">
        <f t="shared" ca="1" si="864"/>
        <v>158.44559484907927</v>
      </c>
      <c r="W3251" s="34">
        <f t="shared" si="857"/>
        <v>7</v>
      </c>
      <c r="X3251" s="73" t="b">
        <f>COUNTIF('Power Curve'!$D$2:$D$31,W3251)&gt;0</f>
        <v>1</v>
      </c>
      <c r="Y3251" s="73" t="b">
        <f t="shared" si="858"/>
        <v>0</v>
      </c>
      <c r="Z3251" s="73" t="b">
        <f t="shared" si="865"/>
        <v>1</v>
      </c>
      <c r="AA3251" s="34" t="str">
        <f t="shared" si="859"/>
        <v>Outer</v>
      </c>
      <c r="AB3251" s="35" t="str">
        <f t="shared" si="866"/>
        <v>0.4-0.5</v>
      </c>
      <c r="AC3251" s="36" t="str">
        <f t="shared" si="860"/>
        <v>22-23</v>
      </c>
      <c r="AD3251" s="36" t="str">
        <f t="shared" si="861"/>
        <v>Apr</v>
      </c>
      <c r="AE3251" s="35" t="str">
        <f t="shared" si="862"/>
        <v>285-295</v>
      </c>
      <c r="AF3251" s="36" t="str">
        <f t="shared" si="863"/>
        <v>LWS-HTI</v>
      </c>
    </row>
    <row r="3252" spans="5:32" x14ac:dyDescent="0.3">
      <c r="E3252" s="12">
        <v>41002.923611111109</v>
      </c>
      <c r="F3252" s="16">
        <v>7.28</v>
      </c>
      <c r="G3252" s="16">
        <v>565.76999092102051</v>
      </c>
      <c r="H3252" s="29">
        <v>1.2084502597216134</v>
      </c>
      <c r="I3252" s="26">
        <v>287.5</v>
      </c>
      <c r="J3252" s="30">
        <v>0.125</v>
      </c>
      <c r="K3252" s="31">
        <v>0.29104724426561707</v>
      </c>
      <c r="L3252" s="108">
        <f ca="1">REWS!R3252</f>
        <v>7.282971311480674</v>
      </c>
      <c r="M3252" s="22">
        <f t="shared" si="850"/>
        <v>7.2470669960968088</v>
      </c>
      <c r="N3252" s="22">
        <f t="shared" ca="1" si="851"/>
        <v>7.2500248660647637</v>
      </c>
      <c r="O3252" s="22">
        <f t="shared" si="852"/>
        <v>0.47810754185601306</v>
      </c>
      <c r="P3252" s="81">
        <f t="shared" ca="1" si="853"/>
        <v>8</v>
      </c>
      <c r="Q3252" s="22">
        <f t="shared" ca="1" si="854"/>
        <v>0.236422165227198</v>
      </c>
      <c r="R3252" s="3">
        <f ca="1">IF(N3252&gt;'Power Curve'!$C$37,0,INDEX(Ci,$P3252,1)*POWER(1-Q3252,3)+INDEX(Ci,$P3252,2)*3*Q3252*POWER(1-Q3252,2)+INDEX(Ci,$P3252,3)*3*POWER(Q3252,2)*(1-Q3252)+INDEX(Ci,$P3252,4)*POWER(Q3252,3))</f>
        <v>662.39265217397406</v>
      </c>
      <c r="S3252" s="3">
        <f t="shared" si="855"/>
        <v>565.76999092102051</v>
      </c>
      <c r="T3252" s="3">
        <f t="shared" ca="1" si="856"/>
        <v>96.622661252953549</v>
      </c>
      <c r="U3252" s="3">
        <f t="shared" ca="1" si="864"/>
        <v>96.622661252953549</v>
      </c>
      <c r="W3252" s="34">
        <f t="shared" si="857"/>
        <v>7</v>
      </c>
      <c r="X3252" s="73" t="b">
        <f>COUNTIF('Power Curve'!$D$2:$D$31,W3252)&gt;0</f>
        <v>1</v>
      </c>
      <c r="Y3252" s="73" t="b">
        <f t="shared" si="858"/>
        <v>0</v>
      </c>
      <c r="Z3252" s="73" t="b">
        <f t="shared" si="865"/>
        <v>1</v>
      </c>
      <c r="AA3252" s="34" t="str">
        <f t="shared" si="859"/>
        <v>Inner</v>
      </c>
      <c r="AB3252" s="35" t="str">
        <f t="shared" si="866"/>
        <v>0.4-0.5</v>
      </c>
      <c r="AC3252" s="36" t="str">
        <f t="shared" si="860"/>
        <v>22-23</v>
      </c>
      <c r="AD3252" s="36" t="str">
        <f t="shared" si="861"/>
        <v>Apr</v>
      </c>
      <c r="AE3252" s="35" t="str">
        <f t="shared" si="862"/>
        <v>285-295</v>
      </c>
      <c r="AF3252" s="36" t="str">
        <f t="shared" si="863"/>
        <v>Inner-TI</v>
      </c>
    </row>
    <row r="3253" spans="5:32" x14ac:dyDescent="0.3">
      <c r="E3253" s="12">
        <v>41002.930555555555</v>
      </c>
      <c r="F3253" s="16">
        <v>7.06</v>
      </c>
      <c r="G3253" s="16">
        <v>596.84000778198265</v>
      </c>
      <c r="H3253" s="29">
        <v>1.2071874182269533</v>
      </c>
      <c r="I3253" s="26">
        <v>288.3</v>
      </c>
      <c r="J3253" s="30">
        <v>0.1246458923512748</v>
      </c>
      <c r="K3253" s="31">
        <v>0.41975885601982083</v>
      </c>
      <c r="L3253" s="108">
        <f ca="1">REWS!R3253</f>
        <v>6.9837831905005849</v>
      </c>
      <c r="M3253" s="22">
        <f t="shared" si="850"/>
        <v>7.0256132413546926</v>
      </c>
      <c r="N3253" s="22">
        <f t="shared" ca="1" si="851"/>
        <v>6.9497676569307689</v>
      </c>
      <c r="O3253" s="22">
        <f t="shared" si="852"/>
        <v>0.44388115018678703</v>
      </c>
      <c r="P3253" s="81">
        <f t="shared" ca="1" si="853"/>
        <v>7</v>
      </c>
      <c r="Q3253" s="22">
        <f t="shared" ca="1" si="854"/>
        <v>0.93356111157836408</v>
      </c>
      <c r="R3253" s="3">
        <f ca="1">IF(N3253&gt;'Power Curve'!$C$37,0,INDEX(Ci,$P3253,1)*POWER(1-Q3253,3)+INDEX(Ci,$P3253,2)*3*Q3253*POWER(1-Q3253,2)+INDEX(Ci,$P3253,3)*3*POWER(Q3253,2)*(1-Q3253)+INDEX(Ci,$P3253,4)*POWER(Q3253,3))</f>
        <v>583.54944327811961</v>
      </c>
      <c r="S3253" s="3">
        <f t="shared" si="855"/>
        <v>596.84000778198265</v>
      </c>
      <c r="T3253" s="3">
        <f t="shared" ca="1" si="856"/>
        <v>-13.290564503863038</v>
      </c>
      <c r="U3253" s="3">
        <f t="shared" ca="1" si="864"/>
        <v>13.290564503863038</v>
      </c>
      <c r="W3253" s="34">
        <f t="shared" si="857"/>
        <v>7</v>
      </c>
      <c r="X3253" s="73" t="b">
        <f>COUNTIF('Power Curve'!$D$2:$D$31,W3253)&gt;0</f>
        <v>1</v>
      </c>
      <c r="Y3253" s="73" t="b">
        <f t="shared" si="858"/>
        <v>0</v>
      </c>
      <c r="Z3253" s="73" t="b">
        <f t="shared" si="865"/>
        <v>1</v>
      </c>
      <c r="AA3253" s="34" t="str">
        <f t="shared" si="859"/>
        <v>Outer</v>
      </c>
      <c r="AB3253" s="35" t="str">
        <f t="shared" si="866"/>
        <v>0.4-0.5</v>
      </c>
      <c r="AC3253" s="36" t="str">
        <f t="shared" si="860"/>
        <v>22-23</v>
      </c>
      <c r="AD3253" s="36" t="str">
        <f t="shared" si="861"/>
        <v>Apr</v>
      </c>
      <c r="AE3253" s="35" t="str">
        <f t="shared" si="862"/>
        <v>285-295</v>
      </c>
      <c r="AF3253" s="36" t="str">
        <f t="shared" si="863"/>
        <v>Inner-TI</v>
      </c>
    </row>
    <row r="3254" spans="5:32" x14ac:dyDescent="0.3">
      <c r="E3254" s="12">
        <v>41002.9375</v>
      </c>
      <c r="F3254" s="16">
        <v>6.01</v>
      </c>
      <c r="G3254" s="16">
        <v>356.36999130249001</v>
      </c>
      <c r="H3254" s="29">
        <v>1.2080534953151225</v>
      </c>
      <c r="I3254" s="26">
        <v>291.10000000000002</v>
      </c>
      <c r="J3254" s="30">
        <v>0.11647254575707154</v>
      </c>
      <c r="K3254" s="31">
        <v>0.42056109214028714</v>
      </c>
      <c r="L3254" s="108">
        <f ca="1">REWS!R3254</f>
        <v>6.0835411442514333</v>
      </c>
      <c r="M3254" s="22">
        <f t="shared" si="850"/>
        <v>5.9821573361560443</v>
      </c>
      <c r="N3254" s="22">
        <f t="shared" ca="1" si="851"/>
        <v>6.0553577846740181</v>
      </c>
      <c r="O3254" s="22">
        <f t="shared" si="852"/>
        <v>0.28261167637504481</v>
      </c>
      <c r="P3254" s="81">
        <f t="shared" ca="1" si="853"/>
        <v>7</v>
      </c>
      <c r="Q3254" s="22">
        <f t="shared" ca="1" si="854"/>
        <v>2.4352111410408474E-2</v>
      </c>
      <c r="R3254" s="3">
        <f ca="1">IF(N3254&gt;'Power Curve'!$C$37,0,INDEX(Ci,$P3254,1)*POWER(1-Q3254,3)+INDEX(Ci,$P3254,2)*3*Q3254*POWER(1-Q3254,2)+INDEX(Ci,$P3254,3)*3*POWER(Q3254,2)*(1-Q3254)+INDEX(Ci,$P3254,4)*POWER(Q3254,3))</f>
        <v>373.59377144343665</v>
      </c>
      <c r="S3254" s="3">
        <f t="shared" si="855"/>
        <v>356.36999130249001</v>
      </c>
      <c r="T3254" s="3">
        <f t="shared" ca="1" si="856"/>
        <v>17.223780140946644</v>
      </c>
      <c r="U3254" s="3">
        <f t="shared" ca="1" si="864"/>
        <v>17.223780140946644</v>
      </c>
      <c r="W3254" s="34">
        <f t="shared" si="857"/>
        <v>6</v>
      </c>
      <c r="X3254" s="73" t="b">
        <f>COUNTIF('Power Curve'!$D$2:$D$31,W3254)&gt;0</f>
        <v>1</v>
      </c>
      <c r="Y3254" s="73" t="b">
        <f t="shared" si="858"/>
        <v>0</v>
      </c>
      <c r="Z3254" s="73" t="b">
        <f t="shared" si="865"/>
        <v>1</v>
      </c>
      <c r="AA3254" s="34" t="str">
        <f t="shared" si="859"/>
        <v>Outer</v>
      </c>
      <c r="AB3254" s="35" t="str">
        <f t="shared" si="866"/>
        <v>0.2-0.3</v>
      </c>
      <c r="AC3254" s="36" t="str">
        <f t="shared" si="860"/>
        <v>22-23</v>
      </c>
      <c r="AD3254" s="36" t="str">
        <f t="shared" si="861"/>
        <v>Apr</v>
      </c>
      <c r="AE3254" s="35" t="str">
        <f t="shared" si="862"/>
        <v>285-295</v>
      </c>
      <c r="AF3254" s="36" t="str">
        <f t="shared" si="863"/>
        <v>Inner-TI</v>
      </c>
    </row>
    <row r="3255" spans="5:32" x14ac:dyDescent="0.3">
      <c r="E3255" s="12">
        <v>41002.944444444445</v>
      </c>
      <c r="F3255" s="16">
        <v>6.48</v>
      </c>
      <c r="G3255" s="16">
        <v>418.34999847412109</v>
      </c>
      <c r="H3255" s="29">
        <v>1.2082339497691834</v>
      </c>
      <c r="I3255" s="26">
        <v>293.8</v>
      </c>
      <c r="J3255" s="30">
        <v>9.2592592592592587E-2</v>
      </c>
      <c r="K3255" s="31">
        <v>0.43961303476696062</v>
      </c>
      <c r="L3255" s="108">
        <f ca="1">REWS!R3255</f>
        <v>6.5117036584484715</v>
      </c>
      <c r="M3255" s="22">
        <f t="shared" si="850"/>
        <v>6.4503010983207281</v>
      </c>
      <c r="N3255" s="22">
        <f t="shared" ca="1" si="851"/>
        <v>6.4818594537082213</v>
      </c>
      <c r="O3255" s="22">
        <f t="shared" si="852"/>
        <v>0.35496480391633284</v>
      </c>
      <c r="P3255" s="81">
        <f t="shared" ca="1" si="853"/>
        <v>7</v>
      </c>
      <c r="Q3255" s="22">
        <f t="shared" ca="1" si="854"/>
        <v>0.45791078300033433</v>
      </c>
      <c r="R3255" s="3">
        <f ca="1">IF(N3255&gt;'Power Curve'!$C$37,0,INDEX(Ci,$P3255,1)*POWER(1-Q3255,3)+INDEX(Ci,$P3255,2)*3*Q3255*POWER(1-Q3255,2)+INDEX(Ci,$P3255,3)*3*POWER(Q3255,2)*(1-Q3255)+INDEX(Ci,$P3255,4)*POWER(Q3255,3))</f>
        <v>466.37790333926898</v>
      </c>
      <c r="S3255" s="3">
        <f t="shared" si="855"/>
        <v>418.34999847412109</v>
      </c>
      <c r="T3255" s="3">
        <f t="shared" ca="1" si="856"/>
        <v>48.027904865147889</v>
      </c>
      <c r="U3255" s="3">
        <f t="shared" ca="1" si="864"/>
        <v>48.027904865147889</v>
      </c>
      <c r="W3255" s="34">
        <f t="shared" si="857"/>
        <v>6</v>
      </c>
      <c r="X3255" s="73" t="b">
        <f>COUNTIF('Power Curve'!$D$2:$D$31,W3255)&gt;0</f>
        <v>1</v>
      </c>
      <c r="Y3255" s="73" t="b">
        <f t="shared" si="858"/>
        <v>0</v>
      </c>
      <c r="Z3255" s="73" t="b">
        <f t="shared" si="865"/>
        <v>1</v>
      </c>
      <c r="AA3255" s="34" t="str">
        <f t="shared" si="859"/>
        <v>Outer</v>
      </c>
      <c r="AB3255" s="35" t="str">
        <f t="shared" si="866"/>
        <v>0.3-0.4</v>
      </c>
      <c r="AC3255" s="36" t="str">
        <f t="shared" si="860"/>
        <v>22-23</v>
      </c>
      <c r="AD3255" s="36" t="str">
        <f t="shared" si="861"/>
        <v>Apr</v>
      </c>
      <c r="AE3255" s="35" t="str">
        <f t="shared" si="862"/>
        <v>285-295</v>
      </c>
      <c r="AF3255" s="36" t="str">
        <f t="shared" si="863"/>
        <v>LWS-LTI</v>
      </c>
    </row>
    <row r="3256" spans="5:32" x14ac:dyDescent="0.3">
      <c r="E3256" s="12">
        <v>41002.951388888891</v>
      </c>
      <c r="F3256" s="16">
        <v>5.96</v>
      </c>
      <c r="G3256" s="16">
        <v>304.9799880981447</v>
      </c>
      <c r="H3256" s="29">
        <v>1.2083693270689166</v>
      </c>
      <c r="I3256" s="26">
        <v>288.7</v>
      </c>
      <c r="J3256" s="30">
        <v>0.10570469798657718</v>
      </c>
      <c r="K3256" s="31">
        <v>0.30389303005706708</v>
      </c>
      <c r="L3256" s="108">
        <f ca="1">REWS!R3256</f>
        <v>5.9884272486086942</v>
      </c>
      <c r="M3256" s="22">
        <f t="shared" si="850"/>
        <v>5.9329059123042036</v>
      </c>
      <c r="N3256" s="22">
        <f t="shared" ca="1" si="851"/>
        <v>5.9612039309855902</v>
      </c>
      <c r="O3256" s="22">
        <f t="shared" si="852"/>
        <v>0.2749997100528519</v>
      </c>
      <c r="P3256" s="81">
        <f t="shared" ca="1" si="853"/>
        <v>6</v>
      </c>
      <c r="Q3256" s="22">
        <f t="shared" ca="1" si="854"/>
        <v>0.93003228777937075</v>
      </c>
      <c r="R3256" s="3">
        <f ca="1">IF(N3256&gt;'Power Curve'!$C$37,0,INDEX(Ci,$P3256,1)*POWER(1-Q3256,3)+INDEX(Ci,$P3256,2)*3*Q3256*POWER(1-Q3256,2)+INDEX(Ci,$P3256,3)*3*POWER(Q3256,2)*(1-Q3256)+INDEX(Ci,$P3256,4)*POWER(Q3256,3))</f>
        <v>356.09779898269653</v>
      </c>
      <c r="S3256" s="3">
        <f t="shared" si="855"/>
        <v>304.9799880981447</v>
      </c>
      <c r="T3256" s="3">
        <f t="shared" ca="1" si="856"/>
        <v>51.11781088455183</v>
      </c>
      <c r="U3256" s="3">
        <f t="shared" ca="1" si="864"/>
        <v>51.11781088455183</v>
      </c>
      <c r="W3256" s="34">
        <f t="shared" si="857"/>
        <v>6</v>
      </c>
      <c r="X3256" s="73" t="b">
        <f>COUNTIF('Power Curve'!$D$2:$D$31,W3256)&gt;0</f>
        <v>1</v>
      </c>
      <c r="Y3256" s="73" t="b">
        <f t="shared" si="858"/>
        <v>0</v>
      </c>
      <c r="Z3256" s="73" t="b">
        <f t="shared" si="865"/>
        <v>1</v>
      </c>
      <c r="AA3256" s="34" t="str">
        <f t="shared" si="859"/>
        <v>Outer</v>
      </c>
      <c r="AB3256" s="35" t="str">
        <f t="shared" si="866"/>
        <v>0.2-0.3</v>
      </c>
      <c r="AC3256" s="36" t="str">
        <f t="shared" si="860"/>
        <v>22-23</v>
      </c>
      <c r="AD3256" s="36" t="str">
        <f t="shared" si="861"/>
        <v>Apr</v>
      </c>
      <c r="AE3256" s="35" t="str">
        <f t="shared" si="862"/>
        <v>285-295</v>
      </c>
      <c r="AF3256" s="36" t="str">
        <f t="shared" si="863"/>
        <v>Inner-TI</v>
      </c>
    </row>
    <row r="3257" spans="5:32" x14ac:dyDescent="0.3">
      <c r="E3257" s="12">
        <v>41002.958333333336</v>
      </c>
      <c r="F3257" s="16">
        <v>5.73</v>
      </c>
      <c r="G3257" s="16">
        <v>312.62000274658192</v>
      </c>
      <c r="H3257" s="29">
        <v>1.2085498758978637</v>
      </c>
      <c r="I3257" s="26">
        <v>279.39999999999998</v>
      </c>
      <c r="J3257" s="30">
        <v>0.12041884816753926</v>
      </c>
      <c r="K3257" s="31">
        <v>0.23564706575430813</v>
      </c>
      <c r="L3257" s="108">
        <f ca="1">REWS!R3257</f>
        <v>5.7232451715929864</v>
      </c>
      <c r="M3257" s="22">
        <f t="shared" si="850"/>
        <v>5.7042355611829878</v>
      </c>
      <c r="N3257" s="22">
        <f t="shared" ca="1" si="851"/>
        <v>5.6975111052651908</v>
      </c>
      <c r="O3257" s="22">
        <f t="shared" si="852"/>
        <v>0.23965797014996235</v>
      </c>
      <c r="P3257" s="81">
        <f t="shared" ca="1" si="853"/>
        <v>6</v>
      </c>
      <c r="Q3257" s="22">
        <f t="shared" ca="1" si="854"/>
        <v>0.66720496709240906</v>
      </c>
      <c r="R3257" s="3">
        <f ca="1">IF(N3257&gt;'Power Curve'!$C$37,0,INDEX(Ci,$P3257,1)*POWER(1-Q3257,3)+INDEX(Ci,$P3257,2)*3*Q3257*POWER(1-Q3257,2)+INDEX(Ci,$P3257,3)*3*POWER(Q3257,2)*(1-Q3257)+INDEX(Ci,$P3257,4)*POWER(Q3257,3))</f>
        <v>311.78540663732923</v>
      </c>
      <c r="S3257" s="3">
        <f t="shared" si="855"/>
        <v>312.62000274658192</v>
      </c>
      <c r="T3257" s="3">
        <f t="shared" ca="1" si="856"/>
        <v>-0.83459610925268635</v>
      </c>
      <c r="U3257" s="3">
        <f t="shared" ca="1" si="864"/>
        <v>0.83459610925268635</v>
      </c>
      <c r="W3257" s="34">
        <f t="shared" si="857"/>
        <v>6</v>
      </c>
      <c r="X3257" s="73" t="b">
        <f>COUNTIF('Power Curve'!$D$2:$D$31,W3257)&gt;0</f>
        <v>1</v>
      </c>
      <c r="Y3257" s="73" t="b">
        <f t="shared" si="858"/>
        <v>0</v>
      </c>
      <c r="Z3257" s="73" t="b">
        <f t="shared" si="865"/>
        <v>1</v>
      </c>
      <c r="AA3257" s="34" t="str">
        <f t="shared" si="859"/>
        <v>Inner</v>
      </c>
      <c r="AB3257" s="35" t="str">
        <f t="shared" si="866"/>
        <v>0.2-0.3</v>
      </c>
      <c r="AC3257" s="36" t="str">
        <f t="shared" si="860"/>
        <v>23-24</v>
      </c>
      <c r="AD3257" s="36" t="str">
        <f t="shared" si="861"/>
        <v>Apr</v>
      </c>
      <c r="AE3257" s="35" t="str">
        <f t="shared" si="862"/>
        <v>275-285</v>
      </c>
      <c r="AF3257" s="36" t="str">
        <f t="shared" si="863"/>
        <v>Inner-TI</v>
      </c>
    </row>
    <row r="3258" spans="5:32" x14ac:dyDescent="0.3">
      <c r="E3258" s="12">
        <v>41002.965277777781</v>
      </c>
      <c r="F3258" s="16">
        <v>5.34</v>
      </c>
      <c r="G3258" s="16">
        <v>224.16000366210898</v>
      </c>
      <c r="H3258" s="29">
        <v>1.2089111354646533</v>
      </c>
      <c r="I3258" s="26">
        <v>280.2</v>
      </c>
      <c r="J3258" s="30">
        <v>0.10112359550561799</v>
      </c>
      <c r="K3258" s="31">
        <v>0.24157601995635711</v>
      </c>
      <c r="L3258" s="108">
        <f ca="1">REWS!R3258</f>
        <v>5.3269128115974267</v>
      </c>
      <c r="M3258" s="22">
        <f t="shared" si="850"/>
        <v>5.3165187938841045</v>
      </c>
      <c r="N3258" s="22">
        <f t="shared" ca="1" si="851"/>
        <v>5.3034891528538832</v>
      </c>
      <c r="O3258" s="22">
        <f t="shared" si="852"/>
        <v>0.1797350939280131</v>
      </c>
      <c r="P3258" s="81">
        <f t="shared" ca="1" si="853"/>
        <v>6</v>
      </c>
      <c r="Q3258" s="22">
        <f t="shared" ca="1" si="854"/>
        <v>0.27447629212300884</v>
      </c>
      <c r="R3258" s="3">
        <f ca="1">IF(N3258&gt;'Power Curve'!$C$37,0,INDEX(Ci,$P3258,1)*POWER(1-Q3258,3)+INDEX(Ci,$P3258,2)*3*Q3258*POWER(1-Q3258,2)+INDEX(Ci,$P3258,3)*3*POWER(Q3258,2)*(1-Q3258)+INDEX(Ci,$P3258,4)*POWER(Q3258,3))</f>
        <v>252.70272054895653</v>
      </c>
      <c r="S3258" s="3">
        <f t="shared" si="855"/>
        <v>224.16000366210898</v>
      </c>
      <c r="T3258" s="3">
        <f t="shared" ca="1" si="856"/>
        <v>28.542716886847558</v>
      </c>
      <c r="U3258" s="3">
        <f t="shared" ca="1" si="864"/>
        <v>28.542716886847558</v>
      </c>
      <c r="W3258" s="34">
        <f t="shared" si="857"/>
        <v>5</v>
      </c>
      <c r="X3258" s="73" t="b">
        <f>COUNTIF('Power Curve'!$D$2:$D$31,W3258)&gt;0</f>
        <v>1</v>
      </c>
      <c r="Y3258" s="73" t="b">
        <f t="shared" si="858"/>
        <v>0</v>
      </c>
      <c r="Z3258" s="73" t="b">
        <f t="shared" si="865"/>
        <v>1</v>
      </c>
      <c r="AA3258" s="34" t="str">
        <f t="shared" si="859"/>
        <v>Inner</v>
      </c>
      <c r="AB3258" s="35" t="str">
        <f t="shared" si="866"/>
        <v>0.1-0.2</v>
      </c>
      <c r="AC3258" s="36" t="str">
        <f t="shared" si="860"/>
        <v>23-24</v>
      </c>
      <c r="AD3258" s="36" t="str">
        <f t="shared" si="861"/>
        <v>Apr</v>
      </c>
      <c r="AE3258" s="35" t="str">
        <f t="shared" si="862"/>
        <v>275-285</v>
      </c>
      <c r="AF3258" s="36" t="str">
        <f t="shared" si="863"/>
        <v>Inner-TI</v>
      </c>
    </row>
    <row r="3259" spans="5:32" x14ac:dyDescent="0.3">
      <c r="E3259" s="12">
        <v>41002.972222222219</v>
      </c>
      <c r="F3259" s="16">
        <v>5.63</v>
      </c>
      <c r="G3259" s="16">
        <v>298.95001220703091</v>
      </c>
      <c r="H3259" s="29">
        <v>1.2094986441974209</v>
      </c>
      <c r="I3259" s="26">
        <v>284.39999999999998</v>
      </c>
      <c r="J3259" s="30">
        <v>0.12255772646536411</v>
      </c>
      <c r="K3259" s="31">
        <v>0.22397101032847685</v>
      </c>
      <c r="L3259" s="108">
        <f ca="1">REWS!R3259</f>
        <v>5.6110511080358929</v>
      </c>
      <c r="M3259" s="22">
        <f t="shared" si="850"/>
        <v>5.6061514655828182</v>
      </c>
      <c r="N3259" s="22">
        <f t="shared" ca="1" si="851"/>
        <v>5.5872828406350834</v>
      </c>
      <c r="O3259" s="22">
        <f t="shared" si="852"/>
        <v>0.22449875699305502</v>
      </c>
      <c r="P3259" s="81">
        <f t="shared" ca="1" si="853"/>
        <v>6</v>
      </c>
      <c r="Q3259" s="22">
        <f t="shared" ca="1" si="854"/>
        <v>0.55733849887296949</v>
      </c>
      <c r="R3259" s="3">
        <f ca="1">IF(N3259&gt;'Power Curve'!$C$37,0,INDEX(Ci,$P3259,1)*POWER(1-Q3259,3)+INDEX(Ci,$P3259,2)*3*Q3259*POWER(1-Q3259,2)+INDEX(Ci,$P3259,3)*3*POWER(Q3259,2)*(1-Q3259)+INDEX(Ci,$P3259,4)*POWER(Q3259,3))</f>
        <v>294.73799920761894</v>
      </c>
      <c r="S3259" s="3">
        <f t="shared" si="855"/>
        <v>298.95001220703091</v>
      </c>
      <c r="T3259" s="3">
        <f t="shared" ca="1" si="856"/>
        <v>-4.2120129994119679</v>
      </c>
      <c r="U3259" s="3">
        <f t="shared" ca="1" si="864"/>
        <v>4.2120129994119679</v>
      </c>
      <c r="W3259" s="34">
        <f t="shared" si="857"/>
        <v>6</v>
      </c>
      <c r="X3259" s="73" t="b">
        <f>COUNTIF('Power Curve'!$D$2:$D$31,W3259)&gt;0</f>
        <v>1</v>
      </c>
      <c r="Y3259" s="73" t="b">
        <f t="shared" si="858"/>
        <v>0</v>
      </c>
      <c r="Z3259" s="73" t="b">
        <f t="shared" si="865"/>
        <v>1</v>
      </c>
      <c r="AA3259" s="34" t="str">
        <f t="shared" si="859"/>
        <v>Inner</v>
      </c>
      <c r="AB3259" s="35" t="str">
        <f t="shared" si="866"/>
        <v>0.2-0.3</v>
      </c>
      <c r="AC3259" s="36" t="str">
        <f t="shared" si="860"/>
        <v>23-24</v>
      </c>
      <c r="AD3259" s="36" t="str">
        <f t="shared" si="861"/>
        <v>Apr</v>
      </c>
      <c r="AE3259" s="35" t="str">
        <f t="shared" si="862"/>
        <v>275-285</v>
      </c>
      <c r="AF3259" s="36" t="str">
        <f t="shared" si="863"/>
        <v>Inner-TI</v>
      </c>
    </row>
    <row r="3260" spans="5:32" x14ac:dyDescent="0.3">
      <c r="E3260" s="12">
        <v>41002.979166666664</v>
      </c>
      <c r="F3260" s="16">
        <v>6.28</v>
      </c>
      <c r="G3260" s="16">
        <v>354.51999282836903</v>
      </c>
      <c r="H3260" s="29">
        <v>1.2096795306837724</v>
      </c>
      <c r="I3260" s="26">
        <v>283.8</v>
      </c>
      <c r="J3260" s="30">
        <v>0.1464968152866242</v>
      </c>
      <c r="K3260" s="31">
        <v>0.33527144697706118</v>
      </c>
      <c r="L3260" s="108">
        <f ca="1">REWS!R3260</f>
        <v>6.2393967559371202</v>
      </c>
      <c r="M3260" s="22">
        <f t="shared" si="850"/>
        <v>6.25370980902425</v>
      </c>
      <c r="N3260" s="22">
        <f t="shared" ca="1" si="851"/>
        <v>6.2132765437894983</v>
      </c>
      <c r="O3260" s="22">
        <f t="shared" si="852"/>
        <v>0.32458098642786953</v>
      </c>
      <c r="P3260" s="81">
        <f t="shared" ca="1" si="853"/>
        <v>7</v>
      </c>
      <c r="Q3260" s="22">
        <f t="shared" ca="1" si="854"/>
        <v>0.18488383354007362</v>
      </c>
      <c r="R3260" s="3">
        <f ca="1">IF(N3260&gt;'Power Curve'!$C$37,0,INDEX(Ci,$P3260,1)*POWER(1-Q3260,3)+INDEX(Ci,$P3260,2)*3*Q3260*POWER(1-Q3260,2)+INDEX(Ci,$P3260,3)*3*POWER(Q3260,2)*(1-Q3260)+INDEX(Ci,$P3260,4)*POWER(Q3260,3))</f>
        <v>405.5735220048694</v>
      </c>
      <c r="S3260" s="3">
        <f t="shared" si="855"/>
        <v>354.51999282836903</v>
      </c>
      <c r="T3260" s="3">
        <f t="shared" ca="1" si="856"/>
        <v>51.053529176500376</v>
      </c>
      <c r="U3260" s="3">
        <f t="shared" ca="1" si="864"/>
        <v>51.053529176500376</v>
      </c>
      <c r="W3260" s="34">
        <f t="shared" si="857"/>
        <v>6</v>
      </c>
      <c r="X3260" s="73" t="b">
        <f>COUNTIF('Power Curve'!$D$2:$D$31,W3260)&gt;0</f>
        <v>1</v>
      </c>
      <c r="Y3260" s="73" t="b">
        <f t="shared" si="858"/>
        <v>0</v>
      </c>
      <c r="Z3260" s="73" t="b">
        <f t="shared" si="865"/>
        <v>1</v>
      </c>
      <c r="AA3260" s="34" t="str">
        <f t="shared" si="859"/>
        <v>Outer</v>
      </c>
      <c r="AB3260" s="35" t="str">
        <f t="shared" si="866"/>
        <v>0.3-0.4</v>
      </c>
      <c r="AC3260" s="36" t="str">
        <f t="shared" si="860"/>
        <v>23-24</v>
      </c>
      <c r="AD3260" s="36" t="str">
        <f t="shared" si="861"/>
        <v>Apr</v>
      </c>
      <c r="AE3260" s="35" t="str">
        <f t="shared" si="862"/>
        <v>275-285</v>
      </c>
      <c r="AF3260" s="36" t="str">
        <f t="shared" si="863"/>
        <v>LWS-HTI</v>
      </c>
    </row>
    <row r="3261" spans="5:32" x14ac:dyDescent="0.3">
      <c r="E3261" s="12">
        <v>41002.986111111109</v>
      </c>
      <c r="F3261" s="16">
        <v>5.88</v>
      </c>
      <c r="G3261" s="16">
        <v>323.36000823974621</v>
      </c>
      <c r="H3261" s="29">
        <v>1.2100956388999731</v>
      </c>
      <c r="I3261" s="26">
        <v>275.60000000000002</v>
      </c>
      <c r="J3261" s="30">
        <v>0.12414965986394558</v>
      </c>
      <c r="K3261" s="31">
        <v>0.23947452411455095</v>
      </c>
      <c r="L3261" s="108">
        <f ca="1">REWS!R3261</f>
        <v>5.938454933758198</v>
      </c>
      <c r="M3261" s="22">
        <f t="shared" si="850"/>
        <v>5.8560556491613287</v>
      </c>
      <c r="N3261" s="22">
        <f t="shared" ca="1" si="851"/>
        <v>5.9142725445790241</v>
      </c>
      <c r="O3261" s="22">
        <f t="shared" si="852"/>
        <v>0.26312225415117108</v>
      </c>
      <c r="P3261" s="81">
        <f t="shared" ca="1" si="853"/>
        <v>6</v>
      </c>
      <c r="Q3261" s="22">
        <f t="shared" ca="1" si="854"/>
        <v>0.88325494178346087</v>
      </c>
      <c r="R3261" s="3">
        <f ca="1">IF(N3261&gt;'Power Curve'!$C$37,0,INDEX(Ci,$P3261,1)*POWER(1-Q3261,3)+INDEX(Ci,$P3261,2)*3*Q3261*POWER(1-Q3261,2)+INDEX(Ci,$P3261,3)*3*POWER(Q3261,2)*(1-Q3261)+INDEX(Ci,$P3261,4)*POWER(Q3261,3))</f>
        <v>347.74969089027633</v>
      </c>
      <c r="S3261" s="3">
        <f t="shared" si="855"/>
        <v>323.36000823974621</v>
      </c>
      <c r="T3261" s="3">
        <f t="shared" ca="1" si="856"/>
        <v>24.389682650530119</v>
      </c>
      <c r="U3261" s="3">
        <f t="shared" ca="1" si="864"/>
        <v>24.389682650530119</v>
      </c>
      <c r="W3261" s="34">
        <f t="shared" si="857"/>
        <v>6</v>
      </c>
      <c r="X3261" s="73" t="b">
        <f>COUNTIF('Power Curve'!$D$2:$D$31,W3261)&gt;0</f>
        <v>1</v>
      </c>
      <c r="Y3261" s="73" t="b">
        <f t="shared" si="858"/>
        <v>0</v>
      </c>
      <c r="Z3261" s="73" t="b">
        <f t="shared" si="865"/>
        <v>1</v>
      </c>
      <c r="AA3261" s="34" t="str">
        <f t="shared" si="859"/>
        <v>Inner</v>
      </c>
      <c r="AB3261" s="35" t="str">
        <f t="shared" si="866"/>
        <v>0.2-0.3</v>
      </c>
      <c r="AC3261" s="36" t="str">
        <f t="shared" si="860"/>
        <v>23-24</v>
      </c>
      <c r="AD3261" s="36" t="str">
        <f t="shared" si="861"/>
        <v>Apr</v>
      </c>
      <c r="AE3261" s="35" t="str">
        <f t="shared" si="862"/>
        <v>275-285</v>
      </c>
      <c r="AF3261" s="36" t="str">
        <f t="shared" si="863"/>
        <v>Inner-TI</v>
      </c>
    </row>
    <row r="3262" spans="5:32" x14ac:dyDescent="0.3">
      <c r="E3262" s="12">
        <v>41002.993055555555</v>
      </c>
      <c r="F3262" s="16">
        <v>6.66</v>
      </c>
      <c r="G3262" s="16">
        <v>481.86001586914085</v>
      </c>
      <c r="H3262" s="29">
        <v>1.2096795306837724</v>
      </c>
      <c r="I3262" s="26">
        <v>273.89999999999998</v>
      </c>
      <c r="J3262" s="30">
        <v>0.14264264264264262</v>
      </c>
      <c r="K3262" s="31">
        <v>0.2268973339392526</v>
      </c>
      <c r="L3262" s="108">
        <f ca="1">REWS!R3262</f>
        <v>6.6705831734596046</v>
      </c>
      <c r="M3262" s="22">
        <f t="shared" si="850"/>
        <v>6.6321190012900484</v>
      </c>
      <c r="N3262" s="22">
        <f t="shared" ca="1" si="851"/>
        <v>6.6426578700280947</v>
      </c>
      <c r="O3262" s="22">
        <f t="shared" si="852"/>
        <v>0.38306534692474542</v>
      </c>
      <c r="P3262" s="81">
        <f t="shared" ca="1" si="853"/>
        <v>7</v>
      </c>
      <c r="Q3262" s="22">
        <f t="shared" ca="1" si="854"/>
        <v>0.62136980985778234</v>
      </c>
      <c r="R3262" s="3">
        <f ca="1">IF(N3262&gt;'Power Curve'!$C$37,0,INDEX(Ci,$P3262,1)*POWER(1-Q3262,3)+INDEX(Ci,$P3262,2)*3*Q3262*POWER(1-Q3262,2)+INDEX(Ci,$P3262,3)*3*POWER(Q3262,2)*(1-Q3262)+INDEX(Ci,$P3262,4)*POWER(Q3262,3))</f>
        <v>505.58746990303337</v>
      </c>
      <c r="S3262" s="3">
        <f t="shared" si="855"/>
        <v>481.86001586914085</v>
      </c>
      <c r="T3262" s="3">
        <f t="shared" ca="1" si="856"/>
        <v>23.727454033892514</v>
      </c>
      <c r="U3262" s="3">
        <f t="shared" ca="1" si="864"/>
        <v>23.727454033892514</v>
      </c>
      <c r="W3262" s="34">
        <f t="shared" si="857"/>
        <v>7</v>
      </c>
      <c r="X3262" s="73" t="b">
        <f>COUNTIF('Power Curve'!$D$2:$D$31,W3262)&gt;0</f>
        <v>1</v>
      </c>
      <c r="Y3262" s="73" t="b">
        <f t="shared" si="858"/>
        <v>0</v>
      </c>
      <c r="Z3262" s="73" t="b">
        <f t="shared" si="865"/>
        <v>1</v>
      </c>
      <c r="AA3262" s="34" t="str">
        <f t="shared" si="859"/>
        <v>Outer</v>
      </c>
      <c r="AB3262" s="35" t="str">
        <f t="shared" si="866"/>
        <v>0.3-0.4</v>
      </c>
      <c r="AC3262" s="36" t="str">
        <f t="shared" si="860"/>
        <v>23-24</v>
      </c>
      <c r="AD3262" s="36" t="str">
        <f t="shared" si="861"/>
        <v>Apr</v>
      </c>
      <c r="AE3262" s="35" t="str">
        <f t="shared" si="862"/>
        <v>265-275</v>
      </c>
      <c r="AF3262" s="36" t="str">
        <f t="shared" si="863"/>
        <v>LWS-HTI</v>
      </c>
    </row>
    <row r="3263" spans="5:32" x14ac:dyDescent="0.3">
      <c r="E3263" s="12">
        <v>41003</v>
      </c>
      <c r="F3263" s="16">
        <v>6.09</v>
      </c>
      <c r="G3263" s="16">
        <v>384.70001602172903</v>
      </c>
      <c r="H3263" s="29">
        <v>1.2107294332427354</v>
      </c>
      <c r="I3263" s="26">
        <v>273.3</v>
      </c>
      <c r="J3263" s="30">
        <v>0.17405582922824303</v>
      </c>
      <c r="K3263" s="31">
        <v>0.19631054244451804</v>
      </c>
      <c r="L3263" s="108">
        <f ca="1">REWS!R3263</f>
        <v>6.0551019795396854</v>
      </c>
      <c r="M3263" s="22">
        <f t="shared" si="850"/>
        <v>6.0662592031608256</v>
      </c>
      <c r="N3263" s="22">
        <f t="shared" ca="1" si="851"/>
        <v>6.0314972265123066</v>
      </c>
      <c r="O3263" s="22">
        <f t="shared" si="852"/>
        <v>0.29560989102970636</v>
      </c>
      <c r="P3263" s="81">
        <f t="shared" ca="1" si="853"/>
        <v>7</v>
      </c>
      <c r="Q3263" s="22">
        <f t="shared" ca="1" si="854"/>
        <v>9.6750526565846678E-5</v>
      </c>
      <c r="R3263" s="3">
        <f ca="1">IF(N3263&gt;'Power Curve'!$C$37,0,INDEX(Ci,$P3263,1)*POWER(1-Q3263,3)+INDEX(Ci,$P3263,2)*3*Q3263*POWER(1-Q3263,2)+INDEX(Ci,$P3263,3)*3*POWER(Q3263,2)*(1-Q3263)+INDEX(Ci,$P3263,4)*POWER(Q3263,3))</f>
        <v>369.05574341884119</v>
      </c>
      <c r="S3263" s="3">
        <f t="shared" si="855"/>
        <v>384.70001602172903</v>
      </c>
      <c r="T3263" s="3">
        <f t="shared" ca="1" si="856"/>
        <v>-15.644272602887838</v>
      </c>
      <c r="U3263" s="3">
        <f t="shared" ca="1" si="864"/>
        <v>15.644272602887838</v>
      </c>
      <c r="W3263" s="34">
        <f t="shared" si="857"/>
        <v>6</v>
      </c>
      <c r="X3263" s="73" t="b">
        <f>COUNTIF('Power Curve'!$D$2:$D$31,W3263)&gt;0</f>
        <v>1</v>
      </c>
      <c r="Y3263" s="73" t="b">
        <f t="shared" si="858"/>
        <v>0</v>
      </c>
      <c r="Z3263" s="73" t="b">
        <f t="shared" si="865"/>
        <v>1</v>
      </c>
      <c r="AA3263" s="34" t="str">
        <f t="shared" si="859"/>
        <v>Outer</v>
      </c>
      <c r="AB3263" s="35" t="str">
        <f t="shared" si="866"/>
        <v>0.2-0.3</v>
      </c>
      <c r="AC3263" s="36" t="str">
        <f t="shared" si="860"/>
        <v>0-1</v>
      </c>
      <c r="AD3263" s="36" t="str">
        <f t="shared" si="861"/>
        <v>Apr</v>
      </c>
      <c r="AE3263" s="35" t="str">
        <f t="shared" si="862"/>
        <v>265-275</v>
      </c>
      <c r="AF3263" s="36" t="str">
        <f t="shared" si="863"/>
        <v>LWS-HTI</v>
      </c>
    </row>
    <row r="3264" spans="5:32" x14ac:dyDescent="0.3">
      <c r="E3264" s="12">
        <v>41003.006944444445</v>
      </c>
      <c r="F3264" s="16">
        <v>6.07</v>
      </c>
      <c r="G3264" s="16">
        <v>451.61001205444296</v>
      </c>
      <c r="H3264" s="29">
        <v>1.2111372242451599</v>
      </c>
      <c r="I3264" s="26">
        <v>275.39999999999998</v>
      </c>
      <c r="J3264" s="30">
        <v>0.16639209225700163</v>
      </c>
      <c r="K3264" s="31">
        <v>0.12110713274925664</v>
      </c>
      <c r="L3264" s="108">
        <f ca="1">REWS!R3264</f>
        <v>6.2251192404704954</v>
      </c>
      <c r="M3264" s="22">
        <f t="shared" si="850"/>
        <v>6.0470159244207213</v>
      </c>
      <c r="N3264" s="22">
        <f t="shared" ca="1" si="851"/>
        <v>6.2015478053612698</v>
      </c>
      <c r="O3264" s="22">
        <f t="shared" si="852"/>
        <v>0.29263578026818021</v>
      </c>
      <c r="P3264" s="81">
        <f t="shared" ca="1" si="853"/>
        <v>7</v>
      </c>
      <c r="Q3264" s="22">
        <f t="shared" ca="1" si="854"/>
        <v>0.17296102849247913</v>
      </c>
      <c r="R3264" s="3">
        <f ca="1">IF(N3264&gt;'Power Curve'!$C$37,0,INDEX(Ci,$P3264,1)*POWER(1-Q3264,3)+INDEX(Ci,$P3264,2)*3*Q3264*POWER(1-Q3264,2)+INDEX(Ci,$P3264,3)*3*POWER(Q3264,2)*(1-Q3264)+INDEX(Ci,$P3264,4)*POWER(Q3264,3))</f>
        <v>403.08979280010902</v>
      </c>
      <c r="S3264" s="3">
        <f t="shared" si="855"/>
        <v>451.61001205444296</v>
      </c>
      <c r="T3264" s="3">
        <f t="shared" ca="1" si="856"/>
        <v>-48.520219254333938</v>
      </c>
      <c r="U3264" s="3">
        <f t="shared" ca="1" si="864"/>
        <v>48.520219254333938</v>
      </c>
      <c r="W3264" s="34">
        <f t="shared" si="857"/>
        <v>6</v>
      </c>
      <c r="X3264" s="73" t="b">
        <f>COUNTIF('Power Curve'!$D$2:$D$31,W3264)&gt;0</f>
        <v>1</v>
      </c>
      <c r="Y3264" s="73" t="b">
        <f t="shared" si="858"/>
        <v>0</v>
      </c>
      <c r="Z3264" s="73" t="b">
        <f t="shared" si="865"/>
        <v>1</v>
      </c>
      <c r="AA3264" s="34" t="str">
        <f t="shared" si="859"/>
        <v>Outer</v>
      </c>
      <c r="AB3264" s="35" t="str">
        <f t="shared" si="866"/>
        <v>0.2-0.3</v>
      </c>
      <c r="AC3264" s="36" t="str">
        <f t="shared" si="860"/>
        <v>0-1</v>
      </c>
      <c r="AD3264" s="36" t="str">
        <f t="shared" si="861"/>
        <v>Apr</v>
      </c>
      <c r="AE3264" s="35" t="str">
        <f t="shared" si="862"/>
        <v>275-285</v>
      </c>
      <c r="AF3264" s="36" t="str">
        <f t="shared" si="863"/>
        <v>LWS-HTI</v>
      </c>
    </row>
    <row r="3265" spans="5:32" x14ac:dyDescent="0.3">
      <c r="E3265" s="12">
        <v>41003.013888888891</v>
      </c>
      <c r="F3265" s="16">
        <v>7.32</v>
      </c>
      <c r="G3265" s="16">
        <v>530.25002670288109</v>
      </c>
      <c r="H3265" s="29">
        <v>1.2105482814093633</v>
      </c>
      <c r="I3265" s="26">
        <v>284.2</v>
      </c>
      <c r="J3265" s="30">
        <v>8.4699453551912565E-2</v>
      </c>
      <c r="K3265" s="31">
        <v>0.35102743352373467</v>
      </c>
      <c r="L3265" s="108">
        <f ca="1">REWS!R3265</f>
        <v>7.3694296346040202</v>
      </c>
      <c r="M3265" s="22">
        <f t="shared" si="850"/>
        <v>7.2911005911218405</v>
      </c>
      <c r="N3265" s="22">
        <f t="shared" ca="1" si="851"/>
        <v>7.3403350771983851</v>
      </c>
      <c r="O3265" s="22">
        <f t="shared" si="852"/>
        <v>0.48491307591293548</v>
      </c>
      <c r="P3265" s="81">
        <f t="shared" ca="1" si="853"/>
        <v>8</v>
      </c>
      <c r="Q3265" s="22">
        <f t="shared" ca="1" si="854"/>
        <v>0.32731769160156404</v>
      </c>
      <c r="R3265" s="3">
        <f ca="1">IF(N3265&gt;'Power Curve'!$C$37,0,INDEX(Ci,$P3265,1)*POWER(1-Q3265,3)+INDEX(Ci,$P3265,2)*3*Q3265*POWER(1-Q3265,2)+INDEX(Ci,$P3265,3)*3*POWER(Q3265,2)*(1-Q3265)+INDEX(Ci,$P3265,4)*POWER(Q3265,3))</f>
        <v>687.13618652226228</v>
      </c>
      <c r="S3265" s="3">
        <f t="shared" si="855"/>
        <v>530.25002670288109</v>
      </c>
      <c r="T3265" s="3">
        <f t="shared" ca="1" si="856"/>
        <v>156.88615981938119</v>
      </c>
      <c r="U3265" s="3">
        <f t="shared" ca="1" si="864"/>
        <v>156.88615981938119</v>
      </c>
      <c r="W3265" s="34">
        <f t="shared" si="857"/>
        <v>7</v>
      </c>
      <c r="X3265" s="73" t="b">
        <f>COUNTIF('Power Curve'!$D$2:$D$31,W3265)&gt;0</f>
        <v>1</v>
      </c>
      <c r="Y3265" s="73" t="b">
        <f t="shared" si="858"/>
        <v>0</v>
      </c>
      <c r="Z3265" s="73" t="b">
        <f t="shared" si="865"/>
        <v>1</v>
      </c>
      <c r="AA3265" s="34" t="str">
        <f t="shared" si="859"/>
        <v>Outer</v>
      </c>
      <c r="AB3265" s="35" t="str">
        <f t="shared" si="866"/>
        <v>0.4-0.5</v>
      </c>
      <c r="AC3265" s="36" t="str">
        <f t="shared" si="860"/>
        <v>0-1</v>
      </c>
      <c r="AD3265" s="36" t="str">
        <f t="shared" si="861"/>
        <v>Apr</v>
      </c>
      <c r="AE3265" s="35" t="str">
        <f t="shared" si="862"/>
        <v>275-285</v>
      </c>
      <c r="AF3265" s="36" t="str">
        <f t="shared" si="863"/>
        <v>LWS-LTI</v>
      </c>
    </row>
    <row r="3266" spans="5:32" x14ac:dyDescent="0.3">
      <c r="E3266" s="12">
        <v>41003.020833333336</v>
      </c>
      <c r="F3266" s="16">
        <v>6.88</v>
      </c>
      <c r="G3266" s="16">
        <v>639.76998519897506</v>
      </c>
      <c r="H3266" s="29">
        <v>1.2109559503713119</v>
      </c>
      <c r="I3266" s="26">
        <v>289</v>
      </c>
      <c r="J3266" s="30">
        <v>0.10319767441860465</v>
      </c>
      <c r="K3266" s="31">
        <v>0.2913042859469176</v>
      </c>
      <c r="L3266" s="108">
        <f ca="1">REWS!R3266</f>
        <v>6.9840914652692518</v>
      </c>
      <c r="M3266" s="22">
        <f t="shared" si="850"/>
        <v>6.8536068905105454</v>
      </c>
      <c r="N3266" s="22">
        <f t="shared" ca="1" si="851"/>
        <v>6.9572990392914589</v>
      </c>
      <c r="O3266" s="22">
        <f t="shared" si="852"/>
        <v>0.41729701418764042</v>
      </c>
      <c r="P3266" s="81">
        <f t="shared" ca="1" si="853"/>
        <v>7</v>
      </c>
      <c r="Q3266" s="22">
        <f t="shared" ca="1" si="854"/>
        <v>0.94121711006233411</v>
      </c>
      <c r="R3266" s="3">
        <f ca="1">IF(N3266&gt;'Power Curve'!$C$37,0,INDEX(Ci,$P3266,1)*POWER(1-Q3266,3)+INDEX(Ci,$P3266,2)*3*Q3266*POWER(1-Q3266,2)+INDEX(Ci,$P3266,3)*3*POWER(Q3266,2)*(1-Q3266)+INDEX(Ci,$P3266,4)*POWER(Q3266,3))</f>
        <v>585.48261124893895</v>
      </c>
      <c r="S3266" s="3">
        <f t="shared" si="855"/>
        <v>639.76998519897506</v>
      </c>
      <c r="T3266" s="3">
        <f t="shared" ca="1" si="856"/>
        <v>-54.287373950036113</v>
      </c>
      <c r="U3266" s="3">
        <f t="shared" ca="1" si="864"/>
        <v>54.287373950036113</v>
      </c>
      <c r="W3266" s="34">
        <f t="shared" si="857"/>
        <v>7</v>
      </c>
      <c r="X3266" s="73" t="b">
        <f>COUNTIF('Power Curve'!$D$2:$D$31,W3266)&gt;0</f>
        <v>1</v>
      </c>
      <c r="Y3266" s="73" t="b">
        <f t="shared" si="858"/>
        <v>0</v>
      </c>
      <c r="Z3266" s="73" t="b">
        <f t="shared" si="865"/>
        <v>1</v>
      </c>
      <c r="AA3266" s="34" t="str">
        <f t="shared" si="859"/>
        <v>Inner</v>
      </c>
      <c r="AB3266" s="35" t="str">
        <f t="shared" si="866"/>
        <v>0.4-0.5</v>
      </c>
      <c r="AC3266" s="36" t="str">
        <f t="shared" si="860"/>
        <v>0-1</v>
      </c>
      <c r="AD3266" s="36" t="str">
        <f t="shared" si="861"/>
        <v>Apr</v>
      </c>
      <c r="AE3266" s="35" t="str">
        <f t="shared" si="862"/>
        <v>285-295</v>
      </c>
      <c r="AF3266" s="36" t="str">
        <f t="shared" si="863"/>
        <v>Inner-TI</v>
      </c>
    </row>
    <row r="3267" spans="5:32" x14ac:dyDescent="0.3">
      <c r="E3267" s="12">
        <v>41003.027777777781</v>
      </c>
      <c r="F3267" s="16">
        <v>7</v>
      </c>
      <c r="G3267" s="16">
        <v>565.03998565673874</v>
      </c>
      <c r="H3267" s="29">
        <v>1.2107294332427354</v>
      </c>
      <c r="I3267" s="26">
        <v>289.39999999999998</v>
      </c>
      <c r="J3267" s="30">
        <v>0.10285714285714286</v>
      </c>
      <c r="K3267" s="31">
        <v>0.30112138253196347</v>
      </c>
      <c r="L3267" s="108">
        <f ca="1">REWS!R3267</f>
        <v>7.0930640411775592</v>
      </c>
      <c r="M3267" s="22">
        <f t="shared" ref="M3267:M3330" si="867">F3267*(H3267/Ref_Density)^(1/3)</f>
        <v>6.9727117277710633</v>
      </c>
      <c r="N3267" s="22">
        <f t="shared" ref="N3267:N3330" ca="1" si="868">L3267*(H3267/Ref_Density)^(1/3)</f>
        <v>7.0654129751071402</v>
      </c>
      <c r="O3267" s="22">
        <f t="shared" ref="O3267:O3330" si="869">(M3267-CutInWindSpeed)/(RatedWindSpeed-CutInWindSpeed)</f>
        <v>0.435705050730191</v>
      </c>
      <c r="P3267" s="81">
        <f t="shared" ref="P3267:P3330" ca="1" si="870">COUNTIF(xa,"&lt;"&amp;N3267)</f>
        <v>8</v>
      </c>
      <c r="Q3267" s="22">
        <f t="shared" ref="Q3267:Q3330" ca="1" si="871">(N3267-INDEX(xa,$P3267))/(INDEX(xb,$P3267)-INDEX(xa,$P3267))</f>
        <v>5.0613774427044914E-2</v>
      </c>
      <c r="R3267" s="3">
        <f ca="1">IF(N3267&gt;'Power Curve'!$C$37,0,INDEX(Ci,$P3267,1)*POWER(1-Q3267,3)+INDEX(Ci,$P3267,2)*3*Q3267*POWER(1-Q3267,2)+INDEX(Ci,$P3267,3)*3*POWER(Q3267,2)*(1-Q3267)+INDEX(Ci,$P3267,4)*POWER(Q3267,3))</f>
        <v>613.30877097890721</v>
      </c>
      <c r="S3267" s="3">
        <f t="shared" ref="S3267:S3330" si="872">IF(Z3267,G3267,"")</f>
        <v>565.03998565673874</v>
      </c>
      <c r="T3267" s="3">
        <f t="shared" ref="T3267:T3330" ca="1" si="873">IF(Z3267,R3267-S3267,"")</f>
        <v>48.268785322168469</v>
      </c>
      <c r="U3267" s="3">
        <f t="shared" ca="1" si="864"/>
        <v>48.268785322168469</v>
      </c>
      <c r="W3267" s="34">
        <f t="shared" ref="W3267:W3330" si="874">MROUND(M3267-Centre_First_Bin,Bin_Width)+Centre_First_Bin</f>
        <v>7</v>
      </c>
      <c r="X3267" s="73" t="b">
        <f>COUNTIF('Power Curve'!$D$2:$D$31,W3267)&gt;0</f>
        <v>1</v>
      </c>
      <c r="Y3267" s="73" t="b">
        <f t="shared" ref="Y3267:Y3330" si="875">(G3267&lt;0)</f>
        <v>0</v>
      </c>
      <c r="Z3267" s="73" t="b">
        <f t="shared" si="865"/>
        <v>1</v>
      </c>
      <c r="AA3267" s="34" t="str">
        <f t="shared" ref="AA3267:AA3330" si="876">IF(Z3267,IF(AND(J3267&gt;=LowerTurbLimit,J3267&lt;=UpperTurbLimit,K3267&gt;=LowerShearLimit,K3267&lt;=UpperShearLimit),"Inner","Outer"),"")</f>
        <v>Outer</v>
      </c>
      <c r="AB3267" s="35" t="str">
        <f t="shared" si="866"/>
        <v>0.4-0.5</v>
      </c>
      <c r="AC3267" s="36" t="str">
        <f t="shared" ref="AC3267:AC3330" si="877">IF(Z3267,HOUR(E3267)&amp;"-"&amp;HOUR(E3267)+1,"")</f>
        <v>0-1</v>
      </c>
      <c r="AD3267" s="36" t="str">
        <f t="shared" ref="AD3267:AD3330" si="878">IF(Z3267,TEXT(E3267,"mmm"),"")</f>
        <v>Apr</v>
      </c>
      <c r="AE3267" s="35" t="str">
        <f t="shared" ref="AE3267:AE3330" si="879">IF(Z3267,IF(OR(I3267&lt;5,I3267&gt;=355),"355-5",MROUND(I3267,10)-5&amp;"-"&amp;MROUND(I3267,10)+5),"")</f>
        <v>285-295</v>
      </c>
      <c r="AF3267" s="36" t="str">
        <f t="shared" ref="AF3267:AF3330" si="880">IF(Z3267,IF(O3267&lt;0.5,IF(J3267&lt;=LowerTurbLimit,"LWS-LTI",IF(J3267&gt;=UpperTurbLimit,"LWS-HTI","Inner-TI")),IF(J3267&lt;=LowerTurbLimit,"HWS-LTI",IF(J3267&gt;=UpperTurbLimit,"HWS-HTI","Inner-TI"))),"")</f>
        <v>Inner-TI</v>
      </c>
    </row>
    <row r="3268" spans="5:32" x14ac:dyDescent="0.3">
      <c r="E3268" s="12">
        <v>41003.034722222219</v>
      </c>
      <c r="F3268" s="16">
        <v>6.92</v>
      </c>
      <c r="G3268" s="16">
        <v>516.27001953125</v>
      </c>
      <c r="H3268" s="29">
        <v>1.2103219189134524</v>
      </c>
      <c r="I3268" s="26">
        <v>289.89999999999998</v>
      </c>
      <c r="J3268" s="30">
        <v>7.6589595375722547E-2</v>
      </c>
      <c r="K3268" s="31">
        <v>0.38117437280012328</v>
      </c>
      <c r="L3268" s="108">
        <f ca="1">REWS!R3268</f>
        <v>6.9702264711924951</v>
      </c>
      <c r="M3268" s="22">
        <f t="shared" si="867"/>
        <v>6.8922501423456843</v>
      </c>
      <c r="N3268" s="22">
        <f t="shared" ca="1" si="868"/>
        <v>6.9422752006153372</v>
      </c>
      <c r="O3268" s="22">
        <f t="shared" si="869"/>
        <v>0.42326945332836391</v>
      </c>
      <c r="P3268" s="81">
        <f t="shared" ca="1" si="870"/>
        <v>7</v>
      </c>
      <c r="Q3268" s="22">
        <f t="shared" ca="1" si="871"/>
        <v>0.92594468321966616</v>
      </c>
      <c r="R3268" s="3">
        <f ca="1">IF(N3268&gt;'Power Curve'!$C$37,0,INDEX(Ci,$P3268,1)*POWER(1-Q3268,3)+INDEX(Ci,$P3268,2)*3*Q3268*POWER(1-Q3268,2)+INDEX(Ci,$P3268,3)*3*POWER(Q3268,2)*(1-Q3268)+INDEX(Ci,$P3268,4)*POWER(Q3268,3))</f>
        <v>581.62639611731242</v>
      </c>
      <c r="S3268" s="3">
        <f t="shared" si="872"/>
        <v>516.27001953125</v>
      </c>
      <c r="T3268" s="3">
        <f t="shared" ca="1" si="873"/>
        <v>65.356376586062424</v>
      </c>
      <c r="U3268" s="3">
        <f t="shared" ref="U3268:U3331" ca="1" si="881">IF(Z3268,ABS(T3268),"")</f>
        <v>65.356376586062424</v>
      </c>
      <c r="W3268" s="34">
        <f t="shared" si="874"/>
        <v>7</v>
      </c>
      <c r="X3268" s="73" t="b">
        <f>COUNTIF('Power Curve'!$D$2:$D$31,W3268)&gt;0</f>
        <v>1</v>
      </c>
      <c r="Y3268" s="73" t="b">
        <f t="shared" si="875"/>
        <v>0</v>
      </c>
      <c r="Z3268" s="73" t="b">
        <f t="shared" ref="Z3268:Z3331" si="882">AND(X3268,NOT(Y3268))</f>
        <v>1</v>
      </c>
      <c r="AA3268" s="34" t="str">
        <f t="shared" si="876"/>
        <v>Outer</v>
      </c>
      <c r="AB3268" s="35" t="str">
        <f t="shared" ref="AB3268:AB3331" si="883">IF(Z3268,TEXT(ROUND(O3268+0.05,1)-0.1,"0.0")&amp;"-"&amp;TEXT(ROUND(O3268+0.05,1),"0.0"),"")</f>
        <v>0.4-0.5</v>
      </c>
      <c r="AC3268" s="36" t="str">
        <f t="shared" si="877"/>
        <v>0-1</v>
      </c>
      <c r="AD3268" s="36" t="str">
        <f t="shared" si="878"/>
        <v>Apr</v>
      </c>
      <c r="AE3268" s="35" t="str">
        <f t="shared" si="879"/>
        <v>285-295</v>
      </c>
      <c r="AF3268" s="36" t="str">
        <f t="shared" si="880"/>
        <v>LWS-LTI</v>
      </c>
    </row>
    <row r="3269" spans="5:32" x14ac:dyDescent="0.3">
      <c r="E3269" s="12">
        <v>41003.041666666664</v>
      </c>
      <c r="F3269" s="16">
        <v>7.58</v>
      </c>
      <c r="G3269" s="16">
        <v>743.6099929809568</v>
      </c>
      <c r="H3269" s="29">
        <v>1.2099509618828099</v>
      </c>
      <c r="I3269" s="26">
        <v>291.89999999999998</v>
      </c>
      <c r="J3269" s="30">
        <v>6.7282321899736153E-2</v>
      </c>
      <c r="K3269" s="31">
        <v>0.37344514687283242</v>
      </c>
      <c r="L3269" s="108">
        <f ca="1">REWS!R3269</f>
        <v>7.5365162279875602</v>
      </c>
      <c r="M3269" s="22">
        <f t="shared" si="867"/>
        <v>7.5488320967865716</v>
      </c>
      <c r="N3269" s="22">
        <f t="shared" ca="1" si="868"/>
        <v>7.5055271239822368</v>
      </c>
      <c r="O3269" s="22">
        <f t="shared" si="869"/>
        <v>0.52474631093147361</v>
      </c>
      <c r="P3269" s="81">
        <f t="shared" ca="1" si="870"/>
        <v>8</v>
      </c>
      <c r="Q3269" s="22">
        <f t="shared" ca="1" si="871"/>
        <v>0.493580375043427</v>
      </c>
      <c r="R3269" s="3">
        <f ca="1">IF(N3269&gt;'Power Curve'!$C$37,0,INDEX(Ci,$P3269,1)*POWER(1-Q3269,3)+INDEX(Ci,$P3269,2)*3*Q3269*POWER(1-Q3269,2)+INDEX(Ci,$P3269,3)*3*POWER(Q3269,2)*(1-Q3269)+INDEX(Ci,$P3269,4)*POWER(Q3269,3))</f>
        <v>733.4675040133709</v>
      </c>
      <c r="S3269" s="3">
        <f t="shared" si="872"/>
        <v>743.6099929809568</v>
      </c>
      <c r="T3269" s="3">
        <f t="shared" ca="1" si="873"/>
        <v>-10.142488967585905</v>
      </c>
      <c r="U3269" s="3">
        <f t="shared" ca="1" si="881"/>
        <v>10.142488967585905</v>
      </c>
      <c r="W3269" s="34">
        <f t="shared" si="874"/>
        <v>8</v>
      </c>
      <c r="X3269" s="73" t="b">
        <f>COUNTIF('Power Curve'!$D$2:$D$31,W3269)&gt;0</f>
        <v>1</v>
      </c>
      <c r="Y3269" s="73" t="b">
        <f t="shared" si="875"/>
        <v>0</v>
      </c>
      <c r="Z3269" s="73" t="b">
        <f t="shared" si="882"/>
        <v>1</v>
      </c>
      <c r="AA3269" s="34" t="str">
        <f t="shared" si="876"/>
        <v>Outer</v>
      </c>
      <c r="AB3269" s="35" t="str">
        <f t="shared" si="883"/>
        <v>0.5-0.6</v>
      </c>
      <c r="AC3269" s="36" t="str">
        <f t="shared" si="877"/>
        <v>1-2</v>
      </c>
      <c r="AD3269" s="36" t="str">
        <f t="shared" si="878"/>
        <v>Apr</v>
      </c>
      <c r="AE3269" s="35" t="str">
        <f t="shared" si="879"/>
        <v>285-295</v>
      </c>
      <c r="AF3269" s="36" t="str">
        <f t="shared" si="880"/>
        <v>HWS-LTI</v>
      </c>
    </row>
    <row r="3270" spans="5:32" x14ac:dyDescent="0.3">
      <c r="E3270" s="12">
        <v>41003.048611111109</v>
      </c>
      <c r="F3270" s="16">
        <v>7.69</v>
      </c>
      <c r="G3270" s="16">
        <v>748.34001731872581</v>
      </c>
      <c r="H3270" s="29">
        <v>1.2096343029117878</v>
      </c>
      <c r="I3270" s="26">
        <v>290.5</v>
      </c>
      <c r="J3270" s="30">
        <v>7.412223667100129E-2</v>
      </c>
      <c r="K3270" s="31">
        <v>0.34186908395110538</v>
      </c>
      <c r="L3270" s="108">
        <f ca="1">REWS!R3270</f>
        <v>7.6414511364614714</v>
      </c>
      <c r="M3270" s="22">
        <f t="shared" si="867"/>
        <v>7.6577116365991955</v>
      </c>
      <c r="N3270" s="22">
        <f t="shared" ca="1" si="868"/>
        <v>7.6093666174493046</v>
      </c>
      <c r="O3270" s="22">
        <f t="shared" si="869"/>
        <v>0.54157399479139079</v>
      </c>
      <c r="P3270" s="81">
        <f t="shared" ca="1" si="870"/>
        <v>8</v>
      </c>
      <c r="Q3270" s="22">
        <f t="shared" ca="1" si="871"/>
        <v>0.59809286924158112</v>
      </c>
      <c r="R3270" s="3">
        <f ca="1">IF(N3270&gt;'Power Curve'!$C$37,0,INDEX(Ci,$P3270,1)*POWER(1-Q3270,3)+INDEX(Ci,$P3270,2)*3*Q3270*POWER(1-Q3270,2)+INDEX(Ci,$P3270,3)*3*POWER(Q3270,2)*(1-Q3270)+INDEX(Ci,$P3270,4)*POWER(Q3270,3))</f>
        <v>763.20674960271322</v>
      </c>
      <c r="S3270" s="3">
        <f t="shared" si="872"/>
        <v>748.34001731872581</v>
      </c>
      <c r="T3270" s="3">
        <f t="shared" ca="1" si="873"/>
        <v>14.866732283987403</v>
      </c>
      <c r="U3270" s="3">
        <f t="shared" ca="1" si="881"/>
        <v>14.866732283987403</v>
      </c>
      <c r="W3270" s="34">
        <f t="shared" si="874"/>
        <v>8</v>
      </c>
      <c r="X3270" s="73" t="b">
        <f>COUNTIF('Power Curve'!$D$2:$D$31,W3270)&gt;0</f>
        <v>1</v>
      </c>
      <c r="Y3270" s="73" t="b">
        <f t="shared" si="875"/>
        <v>0</v>
      </c>
      <c r="Z3270" s="73" t="b">
        <f t="shared" si="882"/>
        <v>1</v>
      </c>
      <c r="AA3270" s="34" t="str">
        <f t="shared" si="876"/>
        <v>Outer</v>
      </c>
      <c r="AB3270" s="35" t="str">
        <f t="shared" si="883"/>
        <v>0.5-0.6</v>
      </c>
      <c r="AC3270" s="36" t="str">
        <f t="shared" si="877"/>
        <v>1-2</v>
      </c>
      <c r="AD3270" s="36" t="str">
        <f t="shared" si="878"/>
        <v>Apr</v>
      </c>
      <c r="AE3270" s="35" t="str">
        <f t="shared" si="879"/>
        <v>285-295</v>
      </c>
      <c r="AF3270" s="36" t="str">
        <f t="shared" si="880"/>
        <v>HWS-LTI</v>
      </c>
    </row>
    <row r="3271" spans="5:32" x14ac:dyDescent="0.3">
      <c r="E3271" s="12">
        <v>41003.055555555555</v>
      </c>
      <c r="F3271" s="16">
        <v>7.37</v>
      </c>
      <c r="G3271" s="16">
        <v>681.4399995803833</v>
      </c>
      <c r="H3271" s="29">
        <v>1.2100956388999731</v>
      </c>
      <c r="I3271" s="26">
        <v>288.8</v>
      </c>
      <c r="J3271" s="30">
        <v>9.2265943012211679E-2</v>
      </c>
      <c r="K3271" s="31">
        <v>0.36332354841294839</v>
      </c>
      <c r="L3271" s="108">
        <f ca="1">REWS!R3271</f>
        <v>7.3922483477744656</v>
      </c>
      <c r="M3271" s="22">
        <f t="shared" si="867"/>
        <v>7.3399881180814619</v>
      </c>
      <c r="N3271" s="22">
        <f t="shared" ca="1" si="868"/>
        <v>7.3621458668347213</v>
      </c>
      <c r="O3271" s="22">
        <f t="shared" si="869"/>
        <v>0.49246880079738525</v>
      </c>
      <c r="P3271" s="81">
        <f t="shared" ca="1" si="870"/>
        <v>8</v>
      </c>
      <c r="Q3271" s="22">
        <f t="shared" ca="1" si="871"/>
        <v>0.34926984053079274</v>
      </c>
      <c r="R3271" s="3">
        <f ca="1">IF(N3271&gt;'Power Curve'!$C$37,0,INDEX(Ci,$P3271,1)*POWER(1-Q3271,3)+INDEX(Ci,$P3271,2)*3*Q3271*POWER(1-Q3271,2)+INDEX(Ci,$P3271,3)*3*POWER(Q3271,2)*(1-Q3271)+INDEX(Ci,$P3271,4)*POWER(Q3271,3))</f>
        <v>693.17733639913536</v>
      </c>
      <c r="S3271" s="3">
        <f t="shared" si="872"/>
        <v>681.4399995803833</v>
      </c>
      <c r="T3271" s="3">
        <f t="shared" ca="1" si="873"/>
        <v>11.737336818752055</v>
      </c>
      <c r="U3271" s="3">
        <f t="shared" ca="1" si="881"/>
        <v>11.737336818752055</v>
      </c>
      <c r="W3271" s="34">
        <f t="shared" si="874"/>
        <v>7</v>
      </c>
      <c r="X3271" s="73" t="b">
        <f>COUNTIF('Power Curve'!$D$2:$D$31,W3271)&gt;0</f>
        <v>1</v>
      </c>
      <c r="Y3271" s="73" t="b">
        <f t="shared" si="875"/>
        <v>0</v>
      </c>
      <c r="Z3271" s="73" t="b">
        <f t="shared" si="882"/>
        <v>1</v>
      </c>
      <c r="AA3271" s="34" t="str">
        <f t="shared" si="876"/>
        <v>Outer</v>
      </c>
      <c r="AB3271" s="35" t="str">
        <f t="shared" si="883"/>
        <v>0.4-0.5</v>
      </c>
      <c r="AC3271" s="36" t="str">
        <f t="shared" si="877"/>
        <v>1-2</v>
      </c>
      <c r="AD3271" s="36" t="str">
        <f t="shared" si="878"/>
        <v>Apr</v>
      </c>
      <c r="AE3271" s="35" t="str">
        <f t="shared" si="879"/>
        <v>285-295</v>
      </c>
      <c r="AF3271" s="36" t="str">
        <f t="shared" si="880"/>
        <v>LWS-LTI</v>
      </c>
    </row>
    <row r="3272" spans="5:32" x14ac:dyDescent="0.3">
      <c r="E3272" s="12">
        <v>41003.0625</v>
      </c>
      <c r="F3272" s="16">
        <v>7.76</v>
      </c>
      <c r="G3272" s="16">
        <v>739.28999710083031</v>
      </c>
      <c r="H3272" s="29">
        <v>1.2092817348291036</v>
      </c>
      <c r="I3272" s="26">
        <v>284.8</v>
      </c>
      <c r="J3272" s="30">
        <v>0.14819587628865979</v>
      </c>
      <c r="K3272" s="31">
        <v>0.45323768353302324</v>
      </c>
      <c r="L3272" s="108">
        <f ca="1">REWS!R3272</f>
        <v>7.8106975911660443</v>
      </c>
      <c r="M3272" s="22">
        <f t="shared" si="867"/>
        <v>7.7266668897944317</v>
      </c>
      <c r="N3272" s="22">
        <f t="shared" ca="1" si="868"/>
        <v>7.7771467092602835</v>
      </c>
      <c r="O3272" s="22">
        <f t="shared" si="869"/>
        <v>0.55223125145547003</v>
      </c>
      <c r="P3272" s="81">
        <f t="shared" ca="1" si="870"/>
        <v>8</v>
      </c>
      <c r="Q3272" s="22">
        <f t="shared" ca="1" si="871"/>
        <v>0.76696037125344196</v>
      </c>
      <c r="R3272" s="3">
        <f ca="1">IF(N3272&gt;'Power Curve'!$C$37,0,INDEX(Ci,$P3272,1)*POWER(1-Q3272,3)+INDEX(Ci,$P3272,2)*3*Q3272*POWER(1-Q3272,2)+INDEX(Ci,$P3272,3)*3*POWER(Q3272,2)*(1-Q3272)+INDEX(Ci,$P3272,4)*POWER(Q3272,3))</f>
        <v>812.0765509342159</v>
      </c>
      <c r="S3272" s="3">
        <f t="shared" si="872"/>
        <v>739.28999710083031</v>
      </c>
      <c r="T3272" s="3">
        <f t="shared" ca="1" si="873"/>
        <v>72.786553833385597</v>
      </c>
      <c r="U3272" s="3">
        <f t="shared" ca="1" si="881"/>
        <v>72.786553833385597</v>
      </c>
      <c r="W3272" s="34">
        <f t="shared" si="874"/>
        <v>8</v>
      </c>
      <c r="X3272" s="73" t="b">
        <f>COUNTIF('Power Curve'!$D$2:$D$31,W3272)&gt;0</f>
        <v>1</v>
      </c>
      <c r="Y3272" s="73" t="b">
        <f t="shared" si="875"/>
        <v>0</v>
      </c>
      <c r="Z3272" s="73" t="b">
        <f t="shared" si="882"/>
        <v>1</v>
      </c>
      <c r="AA3272" s="34" t="str">
        <f t="shared" si="876"/>
        <v>Outer</v>
      </c>
      <c r="AB3272" s="35" t="str">
        <f t="shared" si="883"/>
        <v>0.5-0.6</v>
      </c>
      <c r="AC3272" s="36" t="str">
        <f t="shared" si="877"/>
        <v>1-2</v>
      </c>
      <c r="AD3272" s="36" t="str">
        <f t="shared" si="878"/>
        <v>Apr</v>
      </c>
      <c r="AE3272" s="35" t="str">
        <f t="shared" si="879"/>
        <v>275-285</v>
      </c>
      <c r="AF3272" s="36" t="str">
        <f t="shared" si="880"/>
        <v>HWS-HTI</v>
      </c>
    </row>
    <row r="3273" spans="5:32" x14ac:dyDescent="0.3">
      <c r="E3273" s="12">
        <v>41003.069444444445</v>
      </c>
      <c r="F3273" s="16">
        <v>7.84</v>
      </c>
      <c r="G3273" s="16">
        <v>717.98997116088867</v>
      </c>
      <c r="H3273" s="29">
        <v>1.2083693270689166</v>
      </c>
      <c r="I3273" s="26">
        <v>286.7</v>
      </c>
      <c r="J3273" s="30">
        <v>0.13903061224489796</v>
      </c>
      <c r="K3273" s="31">
        <v>0.46119288612758608</v>
      </c>
      <c r="L3273" s="108">
        <f ca="1">REWS!R3273</f>
        <v>7.7875770268265709</v>
      </c>
      <c r="M3273" s="22">
        <f t="shared" si="867"/>
        <v>7.8043594551115696</v>
      </c>
      <c r="N3273" s="22">
        <f t="shared" ca="1" si="868"/>
        <v>7.7521747961382141</v>
      </c>
      <c r="O3273" s="22">
        <f t="shared" si="869"/>
        <v>0.56423888787341137</v>
      </c>
      <c r="P3273" s="81">
        <f t="shared" ca="1" si="870"/>
        <v>8</v>
      </c>
      <c r="Q3273" s="22">
        <f t="shared" ca="1" si="871"/>
        <v>0.74182661108044201</v>
      </c>
      <c r="R3273" s="3">
        <f ca="1">IF(N3273&gt;'Power Curve'!$C$37,0,INDEX(Ci,$P3273,1)*POWER(1-Q3273,3)+INDEX(Ci,$P3273,2)*3*Q3273*POWER(1-Q3273,2)+INDEX(Ci,$P3273,3)*3*POWER(Q3273,2)*(1-Q3273)+INDEX(Ci,$P3273,4)*POWER(Q3273,3))</f>
        <v>804.74708938776939</v>
      </c>
      <c r="S3273" s="3">
        <f t="shared" si="872"/>
        <v>717.98997116088867</v>
      </c>
      <c r="T3273" s="3">
        <f t="shared" ca="1" si="873"/>
        <v>86.757118226880721</v>
      </c>
      <c r="U3273" s="3">
        <f t="shared" ca="1" si="881"/>
        <v>86.757118226880721</v>
      </c>
      <c r="W3273" s="34">
        <f t="shared" si="874"/>
        <v>8</v>
      </c>
      <c r="X3273" s="73" t="b">
        <f>COUNTIF('Power Curve'!$D$2:$D$31,W3273)&gt;0</f>
        <v>1</v>
      </c>
      <c r="Y3273" s="73" t="b">
        <f t="shared" si="875"/>
        <v>0</v>
      </c>
      <c r="Z3273" s="73" t="b">
        <f t="shared" si="882"/>
        <v>1</v>
      </c>
      <c r="AA3273" s="34" t="str">
        <f t="shared" si="876"/>
        <v>Outer</v>
      </c>
      <c r="AB3273" s="35" t="str">
        <f t="shared" si="883"/>
        <v>0.5-0.6</v>
      </c>
      <c r="AC3273" s="36" t="str">
        <f t="shared" si="877"/>
        <v>1-2</v>
      </c>
      <c r="AD3273" s="36" t="str">
        <f t="shared" si="878"/>
        <v>Apr</v>
      </c>
      <c r="AE3273" s="35" t="str">
        <f t="shared" si="879"/>
        <v>285-295</v>
      </c>
      <c r="AF3273" s="36" t="str">
        <f t="shared" si="880"/>
        <v>Inner-TI</v>
      </c>
    </row>
    <row r="3274" spans="5:32" x14ac:dyDescent="0.3">
      <c r="E3274" s="12">
        <v>41003.076388888891</v>
      </c>
      <c r="F3274" s="16">
        <v>7.66</v>
      </c>
      <c r="G3274" s="16">
        <v>872.02997207641602</v>
      </c>
      <c r="H3274" s="29">
        <v>1.2083693270689166</v>
      </c>
      <c r="I3274" s="26">
        <v>284.3</v>
      </c>
      <c r="J3274" s="30">
        <v>0.11488250652741515</v>
      </c>
      <c r="K3274" s="31">
        <v>0.40922906098758216</v>
      </c>
      <c r="L3274" s="108">
        <f ca="1">REWS!R3274</f>
        <v>7.7374713214100961</v>
      </c>
      <c r="M3274" s="22">
        <f t="shared" si="867"/>
        <v>7.6251777329278863</v>
      </c>
      <c r="N3274" s="22">
        <f t="shared" ca="1" si="868"/>
        <v>7.7022968706507013</v>
      </c>
      <c r="O3274" s="22">
        <f t="shared" si="869"/>
        <v>0.53654577510335799</v>
      </c>
      <c r="P3274" s="81">
        <f t="shared" ca="1" si="870"/>
        <v>8</v>
      </c>
      <c r="Q3274" s="22">
        <f t="shared" ca="1" si="871"/>
        <v>0.69162541860464399</v>
      </c>
      <c r="R3274" s="3">
        <f ca="1">IF(N3274&gt;'Power Curve'!$C$37,0,INDEX(Ci,$P3274,1)*POWER(1-Q3274,3)+INDEX(Ci,$P3274,2)*3*Q3274*POWER(1-Q3274,2)+INDEX(Ci,$P3274,3)*3*POWER(Q3274,2)*(1-Q3274)+INDEX(Ci,$P3274,4)*POWER(Q3274,3))</f>
        <v>790.16270632487954</v>
      </c>
      <c r="S3274" s="3">
        <f t="shared" si="872"/>
        <v>872.02997207641602</v>
      </c>
      <c r="T3274" s="3">
        <f t="shared" ca="1" si="873"/>
        <v>-81.867265751536479</v>
      </c>
      <c r="U3274" s="3">
        <f t="shared" ca="1" si="881"/>
        <v>81.867265751536479</v>
      </c>
      <c r="W3274" s="34">
        <f t="shared" si="874"/>
        <v>8</v>
      </c>
      <c r="X3274" s="73" t="b">
        <f>COUNTIF('Power Curve'!$D$2:$D$31,W3274)&gt;0</f>
        <v>1</v>
      </c>
      <c r="Y3274" s="73" t="b">
        <f t="shared" si="875"/>
        <v>0</v>
      </c>
      <c r="Z3274" s="73" t="b">
        <f t="shared" si="882"/>
        <v>1</v>
      </c>
      <c r="AA3274" s="34" t="str">
        <f t="shared" si="876"/>
        <v>Outer</v>
      </c>
      <c r="AB3274" s="35" t="str">
        <f t="shared" si="883"/>
        <v>0.5-0.6</v>
      </c>
      <c r="AC3274" s="36" t="str">
        <f t="shared" si="877"/>
        <v>1-2</v>
      </c>
      <c r="AD3274" s="36" t="str">
        <f t="shared" si="878"/>
        <v>Apr</v>
      </c>
      <c r="AE3274" s="35" t="str">
        <f t="shared" si="879"/>
        <v>275-285</v>
      </c>
      <c r="AF3274" s="36" t="str">
        <f t="shared" si="880"/>
        <v>Inner-TI</v>
      </c>
    </row>
    <row r="3275" spans="5:32" x14ac:dyDescent="0.3">
      <c r="E3275" s="12">
        <v>41003.083333333336</v>
      </c>
      <c r="F3275" s="16">
        <v>8.0500000000000007</v>
      </c>
      <c r="G3275" s="16">
        <v>857.12998962402366</v>
      </c>
      <c r="H3275" s="29">
        <v>1.2086401705464129</v>
      </c>
      <c r="I3275" s="26">
        <v>281.2</v>
      </c>
      <c r="J3275" s="30">
        <v>0.10310559006211178</v>
      </c>
      <c r="K3275" s="31">
        <v>0.31245240154662079</v>
      </c>
      <c r="L3275" s="108">
        <f ca="1">REWS!R3275</f>
        <v>7.9783359832749028</v>
      </c>
      <c r="M3275" s="22">
        <f t="shared" si="867"/>
        <v>8.0140034601811099</v>
      </c>
      <c r="N3275" s="22">
        <f t="shared" ca="1" si="868"/>
        <v>7.9426598976959655</v>
      </c>
      <c r="O3275" s="22">
        <f t="shared" si="869"/>
        <v>0.59664004466107134</v>
      </c>
      <c r="P3275" s="81">
        <f t="shared" ca="1" si="870"/>
        <v>8</v>
      </c>
      <c r="Q3275" s="22">
        <f t="shared" ca="1" si="871"/>
        <v>0.93354627771867549</v>
      </c>
      <c r="R3275" s="3">
        <f ca="1">IF(N3275&gt;'Power Curve'!$C$37,0,INDEX(Ci,$P3275,1)*POWER(1-Q3275,3)+INDEX(Ci,$P3275,2)*3*Q3275*POWER(1-Q3275,2)+INDEX(Ci,$P3275,3)*3*POWER(Q3275,2)*(1-Q3275)+INDEX(Ci,$P3275,4)*POWER(Q3275,3))</f>
        <v>861.05144872109645</v>
      </c>
      <c r="S3275" s="3">
        <f t="shared" si="872"/>
        <v>857.12998962402366</v>
      </c>
      <c r="T3275" s="3">
        <f t="shared" ca="1" si="873"/>
        <v>3.9214590970727841</v>
      </c>
      <c r="U3275" s="3">
        <f t="shared" ca="1" si="881"/>
        <v>3.9214590970727841</v>
      </c>
      <c r="W3275" s="34">
        <f t="shared" si="874"/>
        <v>8</v>
      </c>
      <c r="X3275" s="73" t="b">
        <f>COUNTIF('Power Curve'!$D$2:$D$31,W3275)&gt;0</f>
        <v>1</v>
      </c>
      <c r="Y3275" s="73" t="b">
        <f t="shared" si="875"/>
        <v>0</v>
      </c>
      <c r="Z3275" s="73" t="b">
        <f t="shared" si="882"/>
        <v>1</v>
      </c>
      <c r="AA3275" s="34" t="str">
        <f t="shared" si="876"/>
        <v>Outer</v>
      </c>
      <c r="AB3275" s="35" t="str">
        <f t="shared" si="883"/>
        <v>0.5-0.6</v>
      </c>
      <c r="AC3275" s="36" t="str">
        <f t="shared" si="877"/>
        <v>2-3</v>
      </c>
      <c r="AD3275" s="36" t="str">
        <f t="shared" si="878"/>
        <v>Apr</v>
      </c>
      <c r="AE3275" s="35" t="str">
        <f t="shared" si="879"/>
        <v>275-285</v>
      </c>
      <c r="AF3275" s="36" t="str">
        <f t="shared" si="880"/>
        <v>Inner-TI</v>
      </c>
    </row>
    <row r="3276" spans="5:32" x14ac:dyDescent="0.3">
      <c r="E3276" s="12">
        <v>41003.090277777781</v>
      </c>
      <c r="F3276" s="16">
        <v>8.0399999999999991</v>
      </c>
      <c r="G3276" s="16">
        <v>908.45999908447288</v>
      </c>
      <c r="H3276" s="29">
        <v>1.2084595947397059</v>
      </c>
      <c r="I3276" s="26">
        <v>277.8</v>
      </c>
      <c r="J3276" s="30">
        <v>9.5771144278606973E-2</v>
      </c>
      <c r="K3276" s="31">
        <v>0.36079913725997675</v>
      </c>
      <c r="L3276" s="108">
        <f ca="1">REWS!R3276</f>
        <v>8.0419709026948869</v>
      </c>
      <c r="M3276" s="22">
        <f t="shared" si="867"/>
        <v>8.0036495439668531</v>
      </c>
      <c r="N3276" s="22">
        <f t="shared" ca="1" si="868"/>
        <v>8.0056115358145075</v>
      </c>
      <c r="O3276" s="22">
        <f t="shared" si="869"/>
        <v>0.59503981353348367</v>
      </c>
      <c r="P3276" s="81">
        <f t="shared" ca="1" si="870"/>
        <v>8</v>
      </c>
      <c r="Q3276" s="22">
        <f t="shared" ca="1" si="871"/>
        <v>0.99690591569413411</v>
      </c>
      <c r="R3276" s="3">
        <f ca="1">IF(N3276&gt;'Power Curve'!$C$37,0,INDEX(Ci,$P3276,1)*POWER(1-Q3276,3)+INDEX(Ci,$P3276,2)*3*Q3276*POWER(1-Q3276,2)+INDEX(Ci,$P3276,3)*3*POWER(Q3276,2)*(1-Q3276)+INDEX(Ci,$P3276,4)*POWER(Q3276,3))</f>
        <v>879.82503019789192</v>
      </c>
      <c r="S3276" s="3">
        <f t="shared" si="872"/>
        <v>908.45999908447288</v>
      </c>
      <c r="T3276" s="3">
        <f t="shared" ca="1" si="873"/>
        <v>-28.634968886580964</v>
      </c>
      <c r="U3276" s="3">
        <f t="shared" ca="1" si="881"/>
        <v>28.634968886580964</v>
      </c>
      <c r="W3276" s="34">
        <f t="shared" si="874"/>
        <v>8</v>
      </c>
      <c r="X3276" s="73" t="b">
        <f>COUNTIF('Power Curve'!$D$2:$D$31,W3276)&gt;0</f>
        <v>1</v>
      </c>
      <c r="Y3276" s="73" t="b">
        <f t="shared" si="875"/>
        <v>0</v>
      </c>
      <c r="Z3276" s="73" t="b">
        <f t="shared" si="882"/>
        <v>1</v>
      </c>
      <c r="AA3276" s="34" t="str">
        <f t="shared" si="876"/>
        <v>Outer</v>
      </c>
      <c r="AB3276" s="35" t="str">
        <f t="shared" si="883"/>
        <v>0.5-0.6</v>
      </c>
      <c r="AC3276" s="36" t="str">
        <f t="shared" si="877"/>
        <v>2-3</v>
      </c>
      <c r="AD3276" s="36" t="str">
        <f t="shared" si="878"/>
        <v>Apr</v>
      </c>
      <c r="AE3276" s="35" t="str">
        <f t="shared" si="879"/>
        <v>275-285</v>
      </c>
      <c r="AF3276" s="36" t="str">
        <f t="shared" si="880"/>
        <v>HWS-LTI</v>
      </c>
    </row>
    <row r="3277" spans="5:32" x14ac:dyDescent="0.3">
      <c r="E3277" s="12">
        <v>41003.097222222219</v>
      </c>
      <c r="F3277" s="16">
        <v>9.26</v>
      </c>
      <c r="G3277" s="16">
        <v>1345.8100128173851</v>
      </c>
      <c r="H3277" s="29">
        <v>1.2077829146798069</v>
      </c>
      <c r="I3277" s="26">
        <v>274.60000000000002</v>
      </c>
      <c r="J3277" s="30">
        <v>7.4514038876889843E-2</v>
      </c>
      <c r="K3277" s="31">
        <v>0.26246265572012689</v>
      </c>
      <c r="L3277" s="108">
        <f ca="1">REWS!R3277</f>
        <v>9.2241392132307176</v>
      </c>
      <c r="M3277" s="22">
        <f t="shared" si="867"/>
        <v>9.2164127849432198</v>
      </c>
      <c r="N3277" s="22">
        <f t="shared" ca="1" si="868"/>
        <v>9.1807207964271793</v>
      </c>
      <c r="O3277" s="22">
        <f t="shared" si="869"/>
        <v>0.78247628186536577</v>
      </c>
      <c r="P3277" s="81">
        <f t="shared" ca="1" si="870"/>
        <v>10</v>
      </c>
      <c r="Q3277" s="22">
        <f t="shared" ca="1" si="871"/>
        <v>0.18238188928759388</v>
      </c>
      <c r="R3277" s="3">
        <f ca="1">IF(N3277&gt;'Power Curve'!$C$37,0,INDEX(Ci,$P3277,1)*POWER(1-Q3277,3)+INDEX(Ci,$P3277,2)*3*Q3277*POWER(1-Q3277,2)+INDEX(Ci,$P3277,3)*3*POWER(Q3277,2)*(1-Q3277)+INDEX(Ci,$P3277,4)*POWER(Q3277,3))</f>
        <v>1256.7343360555813</v>
      </c>
      <c r="S3277" s="3">
        <f t="shared" si="872"/>
        <v>1345.8100128173851</v>
      </c>
      <c r="T3277" s="3">
        <f t="shared" ca="1" si="873"/>
        <v>-89.075676761803834</v>
      </c>
      <c r="U3277" s="3">
        <f t="shared" ca="1" si="881"/>
        <v>89.075676761803834</v>
      </c>
      <c r="W3277" s="34">
        <f t="shared" si="874"/>
        <v>9</v>
      </c>
      <c r="X3277" s="73" t="b">
        <f>COUNTIF('Power Curve'!$D$2:$D$31,W3277)&gt;0</f>
        <v>1</v>
      </c>
      <c r="Y3277" s="73" t="b">
        <f t="shared" si="875"/>
        <v>0</v>
      </c>
      <c r="Z3277" s="73" t="b">
        <f t="shared" si="882"/>
        <v>1</v>
      </c>
      <c r="AA3277" s="34" t="str">
        <f t="shared" si="876"/>
        <v>Outer</v>
      </c>
      <c r="AB3277" s="35" t="str">
        <f t="shared" si="883"/>
        <v>0.7-0.8</v>
      </c>
      <c r="AC3277" s="36" t="str">
        <f t="shared" si="877"/>
        <v>2-3</v>
      </c>
      <c r="AD3277" s="36" t="str">
        <f t="shared" si="878"/>
        <v>Apr</v>
      </c>
      <c r="AE3277" s="35" t="str">
        <f t="shared" si="879"/>
        <v>265-275</v>
      </c>
      <c r="AF3277" s="36" t="str">
        <f t="shared" si="880"/>
        <v>HWS-LTI</v>
      </c>
    </row>
    <row r="3278" spans="5:32" x14ac:dyDescent="0.3">
      <c r="E3278" s="12">
        <v>41003.104166666664</v>
      </c>
      <c r="F3278" s="16">
        <v>9.3800000000000008</v>
      </c>
      <c r="G3278" s="16">
        <v>1396.3100280761689</v>
      </c>
      <c r="H3278" s="29">
        <v>1.2069621874305443</v>
      </c>
      <c r="I3278" s="26">
        <v>278.3</v>
      </c>
      <c r="J3278" s="30">
        <v>5.5437100213219612E-2</v>
      </c>
      <c r="K3278" s="31">
        <v>0.27086857230926381</v>
      </c>
      <c r="L3278" s="108">
        <f ca="1">REWS!R3278</f>
        <v>9.3877912759886808</v>
      </c>
      <c r="M3278" s="22">
        <f t="shared" si="867"/>
        <v>9.3337327912241808</v>
      </c>
      <c r="N3278" s="22">
        <f t="shared" ca="1" si="868"/>
        <v>9.3414856364460377</v>
      </c>
      <c r="O3278" s="22">
        <f t="shared" si="869"/>
        <v>0.80060846702648081</v>
      </c>
      <c r="P3278" s="81">
        <f t="shared" ca="1" si="870"/>
        <v>10</v>
      </c>
      <c r="Q3278" s="22">
        <f t="shared" ca="1" si="871"/>
        <v>0.35326449623244199</v>
      </c>
      <c r="R3278" s="3">
        <f ca="1">IF(N3278&gt;'Power Curve'!$C$37,0,INDEX(Ci,$P3278,1)*POWER(1-Q3278,3)+INDEX(Ci,$P3278,2)*3*Q3278*POWER(1-Q3278,2)+INDEX(Ci,$P3278,3)*3*POWER(Q3278,2)*(1-Q3278)+INDEX(Ci,$P3278,4)*POWER(Q3278,3))</f>
        <v>1313.8525929103091</v>
      </c>
      <c r="S3278" s="3">
        <f t="shared" si="872"/>
        <v>1396.3100280761689</v>
      </c>
      <c r="T3278" s="3">
        <f t="shared" ca="1" si="873"/>
        <v>-82.457435165859806</v>
      </c>
      <c r="U3278" s="3">
        <f t="shared" ca="1" si="881"/>
        <v>82.457435165859806</v>
      </c>
      <c r="W3278" s="34">
        <f t="shared" si="874"/>
        <v>9</v>
      </c>
      <c r="X3278" s="73" t="b">
        <f>COUNTIF('Power Curve'!$D$2:$D$31,W3278)&gt;0</f>
        <v>1</v>
      </c>
      <c r="Y3278" s="73" t="b">
        <f t="shared" si="875"/>
        <v>0</v>
      </c>
      <c r="Z3278" s="73" t="b">
        <f t="shared" si="882"/>
        <v>1</v>
      </c>
      <c r="AA3278" s="34" t="str">
        <f t="shared" si="876"/>
        <v>Outer</v>
      </c>
      <c r="AB3278" s="35" t="str">
        <f t="shared" si="883"/>
        <v>0.8-0.9</v>
      </c>
      <c r="AC3278" s="36" t="str">
        <f t="shared" si="877"/>
        <v>2-3</v>
      </c>
      <c r="AD3278" s="36" t="str">
        <f t="shared" si="878"/>
        <v>Apr</v>
      </c>
      <c r="AE3278" s="35" t="str">
        <f t="shared" si="879"/>
        <v>275-285</v>
      </c>
      <c r="AF3278" s="36" t="str">
        <f t="shared" si="880"/>
        <v>HWS-LTI</v>
      </c>
    </row>
    <row r="3279" spans="5:32" x14ac:dyDescent="0.3">
      <c r="E3279" s="12">
        <v>41003.111111111109</v>
      </c>
      <c r="F3279" s="16">
        <v>9.0500000000000007</v>
      </c>
      <c r="G3279" s="16">
        <v>1226.52002716065</v>
      </c>
      <c r="H3279" s="29">
        <v>1.2075575223159321</v>
      </c>
      <c r="I3279" s="26">
        <v>277.5</v>
      </c>
      <c r="J3279" s="30">
        <v>6.2983425414364635E-2</v>
      </c>
      <c r="K3279" s="31">
        <v>0.29318544036523603</v>
      </c>
      <c r="L3279" s="108">
        <f ca="1">REWS!R3279</f>
        <v>8.9924015586388659</v>
      </c>
      <c r="M3279" s="22">
        <f t="shared" si="867"/>
        <v>9.0068409187881304</v>
      </c>
      <c r="N3279" s="22">
        <f t="shared" ca="1" si="868"/>
        <v>8.9495171620467069</v>
      </c>
      <c r="O3279" s="22">
        <f t="shared" si="869"/>
        <v>0.75008627437947972</v>
      </c>
      <c r="P3279" s="81">
        <f t="shared" ca="1" si="870"/>
        <v>9</v>
      </c>
      <c r="Q3279" s="22">
        <f t="shared" ca="1" si="871"/>
        <v>0.94040655497176184</v>
      </c>
      <c r="R3279" s="3">
        <f ca="1">IF(N3279&gt;'Power Curve'!$C$37,0,INDEX(Ci,$P3279,1)*POWER(1-Q3279,3)+INDEX(Ci,$P3279,2)*3*Q3279*POWER(1-Q3279,2)+INDEX(Ci,$P3279,3)*3*POWER(Q3279,2)*(1-Q3279)+INDEX(Ci,$P3279,4)*POWER(Q3279,3))</f>
        <v>1178.7129077930836</v>
      </c>
      <c r="S3279" s="3">
        <f t="shared" si="872"/>
        <v>1226.52002716065</v>
      </c>
      <c r="T3279" s="3">
        <f t="shared" ca="1" si="873"/>
        <v>-47.807119367566429</v>
      </c>
      <c r="U3279" s="3">
        <f t="shared" ca="1" si="881"/>
        <v>47.807119367566429</v>
      </c>
      <c r="W3279" s="34">
        <f t="shared" si="874"/>
        <v>9</v>
      </c>
      <c r="X3279" s="73" t="b">
        <f>COUNTIF('Power Curve'!$D$2:$D$31,W3279)&gt;0</f>
        <v>1</v>
      </c>
      <c r="Y3279" s="73" t="b">
        <f t="shared" si="875"/>
        <v>0</v>
      </c>
      <c r="Z3279" s="73" t="b">
        <f t="shared" si="882"/>
        <v>1</v>
      </c>
      <c r="AA3279" s="34" t="str">
        <f t="shared" si="876"/>
        <v>Outer</v>
      </c>
      <c r="AB3279" s="35" t="str">
        <f t="shared" si="883"/>
        <v>0.7-0.8</v>
      </c>
      <c r="AC3279" s="36" t="str">
        <f t="shared" si="877"/>
        <v>2-3</v>
      </c>
      <c r="AD3279" s="36" t="str">
        <f t="shared" si="878"/>
        <v>Apr</v>
      </c>
      <c r="AE3279" s="35" t="str">
        <f t="shared" si="879"/>
        <v>275-285</v>
      </c>
      <c r="AF3279" s="36" t="str">
        <f t="shared" si="880"/>
        <v>HWS-LTI</v>
      </c>
    </row>
    <row r="3280" spans="5:32" x14ac:dyDescent="0.3">
      <c r="E3280" s="12">
        <v>41003.118055555555</v>
      </c>
      <c r="F3280" s="16">
        <v>8.7899999999999991</v>
      </c>
      <c r="G3280" s="16">
        <v>1236.59998321533</v>
      </c>
      <c r="H3280" s="29">
        <v>1.2074673893530778</v>
      </c>
      <c r="I3280" s="26">
        <v>278.2</v>
      </c>
      <c r="J3280" s="30">
        <v>6.2571103526734936E-2</v>
      </c>
      <c r="K3280" s="31">
        <v>0.3524346308452509</v>
      </c>
      <c r="L3280" s="108">
        <f ca="1">REWS!R3280</f>
        <v>8.7702154511509267</v>
      </c>
      <c r="M3280" s="22">
        <f t="shared" si="867"/>
        <v>8.7478631884266793</v>
      </c>
      <c r="N3280" s="22">
        <f t="shared" ca="1" si="868"/>
        <v>8.7281734811938652</v>
      </c>
      <c r="O3280" s="22">
        <f t="shared" si="869"/>
        <v>0.71006043131675889</v>
      </c>
      <c r="P3280" s="81">
        <f t="shared" ca="1" si="870"/>
        <v>9</v>
      </c>
      <c r="Q3280" s="22">
        <f t="shared" ca="1" si="871"/>
        <v>0.71916284035931621</v>
      </c>
      <c r="R3280" s="3">
        <f ca="1">IF(N3280&gt;'Power Curve'!$C$37,0,INDEX(Ci,$P3280,1)*POWER(1-Q3280,3)+INDEX(Ci,$P3280,2)*3*Q3280*POWER(1-Q3280,2)+INDEX(Ci,$P3280,3)*3*POWER(Q3280,2)*(1-Q3280)+INDEX(Ci,$P3280,4)*POWER(Q3280,3))</f>
        <v>1106.4036078708898</v>
      </c>
      <c r="S3280" s="3">
        <f t="shared" si="872"/>
        <v>1236.59998321533</v>
      </c>
      <c r="T3280" s="3">
        <f t="shared" ca="1" si="873"/>
        <v>-130.19637534444018</v>
      </c>
      <c r="U3280" s="3">
        <f t="shared" ca="1" si="881"/>
        <v>130.19637534444018</v>
      </c>
      <c r="W3280" s="34">
        <f t="shared" si="874"/>
        <v>9</v>
      </c>
      <c r="X3280" s="73" t="b">
        <f>COUNTIF('Power Curve'!$D$2:$D$31,W3280)&gt;0</f>
        <v>1</v>
      </c>
      <c r="Y3280" s="73" t="b">
        <f t="shared" si="875"/>
        <v>0</v>
      </c>
      <c r="Z3280" s="73" t="b">
        <f t="shared" si="882"/>
        <v>1</v>
      </c>
      <c r="AA3280" s="34" t="str">
        <f t="shared" si="876"/>
        <v>Outer</v>
      </c>
      <c r="AB3280" s="35" t="str">
        <f t="shared" si="883"/>
        <v>0.7-0.8</v>
      </c>
      <c r="AC3280" s="36" t="str">
        <f t="shared" si="877"/>
        <v>2-3</v>
      </c>
      <c r="AD3280" s="36" t="str">
        <f t="shared" si="878"/>
        <v>Apr</v>
      </c>
      <c r="AE3280" s="35" t="str">
        <f t="shared" si="879"/>
        <v>275-285</v>
      </c>
      <c r="AF3280" s="36" t="str">
        <f t="shared" si="880"/>
        <v>HWS-LTI</v>
      </c>
    </row>
    <row r="3281" spans="5:32" x14ac:dyDescent="0.3">
      <c r="E3281" s="12">
        <v>41003.125</v>
      </c>
      <c r="F3281" s="16">
        <v>8.94</v>
      </c>
      <c r="G3281" s="16">
        <v>1313.609985351563</v>
      </c>
      <c r="H3281" s="29">
        <v>1.2073322162085807</v>
      </c>
      <c r="I3281" s="26">
        <v>280.3</v>
      </c>
      <c r="J3281" s="30">
        <v>7.2706935123042507E-2</v>
      </c>
      <c r="K3281" s="31">
        <v>0.30320590170952705</v>
      </c>
      <c r="L3281" s="108">
        <f ca="1">REWS!R3281</f>
        <v>8.9262454742077608</v>
      </c>
      <c r="M3281" s="22">
        <f t="shared" si="867"/>
        <v>8.8968121130073428</v>
      </c>
      <c r="N3281" s="22">
        <f t="shared" ca="1" si="868"/>
        <v>8.8831240334014065</v>
      </c>
      <c r="O3281" s="22">
        <f t="shared" si="869"/>
        <v>0.73308096775943243</v>
      </c>
      <c r="P3281" s="81">
        <f t="shared" ca="1" si="870"/>
        <v>9</v>
      </c>
      <c r="Q3281" s="22">
        <f t="shared" ca="1" si="871"/>
        <v>0.87404341169325961</v>
      </c>
      <c r="R3281" s="3">
        <f ca="1">IF(N3281&gt;'Power Curve'!$C$37,0,INDEX(Ci,$P3281,1)*POWER(1-Q3281,3)+INDEX(Ci,$P3281,2)*3*Q3281*POWER(1-Q3281,2)+INDEX(Ci,$P3281,3)*3*POWER(Q3281,2)*(1-Q3281)+INDEX(Ci,$P3281,4)*POWER(Q3281,3))</f>
        <v>1156.945751724613</v>
      </c>
      <c r="S3281" s="3">
        <f t="shared" si="872"/>
        <v>1313.609985351563</v>
      </c>
      <c r="T3281" s="3">
        <f t="shared" ca="1" si="873"/>
        <v>-156.66423362694991</v>
      </c>
      <c r="U3281" s="3">
        <f t="shared" ca="1" si="881"/>
        <v>156.66423362694991</v>
      </c>
      <c r="W3281" s="34">
        <f t="shared" si="874"/>
        <v>9</v>
      </c>
      <c r="X3281" s="73" t="b">
        <f>COUNTIF('Power Curve'!$D$2:$D$31,W3281)&gt;0</f>
        <v>1</v>
      </c>
      <c r="Y3281" s="73" t="b">
        <f t="shared" si="875"/>
        <v>0</v>
      </c>
      <c r="Z3281" s="73" t="b">
        <f t="shared" si="882"/>
        <v>1</v>
      </c>
      <c r="AA3281" s="34" t="str">
        <f t="shared" si="876"/>
        <v>Outer</v>
      </c>
      <c r="AB3281" s="35" t="str">
        <f t="shared" si="883"/>
        <v>0.7-0.8</v>
      </c>
      <c r="AC3281" s="36" t="str">
        <f t="shared" si="877"/>
        <v>3-4</v>
      </c>
      <c r="AD3281" s="36" t="str">
        <f t="shared" si="878"/>
        <v>Apr</v>
      </c>
      <c r="AE3281" s="35" t="str">
        <f t="shared" si="879"/>
        <v>275-285</v>
      </c>
      <c r="AF3281" s="36" t="str">
        <f t="shared" si="880"/>
        <v>HWS-LTI</v>
      </c>
    </row>
    <row r="3282" spans="5:32" x14ac:dyDescent="0.3">
      <c r="E3282" s="12">
        <v>41003.131944444445</v>
      </c>
      <c r="F3282" s="16">
        <v>8.1300000000000008</v>
      </c>
      <c r="G3282" s="16">
        <v>1022.2100219726563</v>
      </c>
      <c r="H3282" s="29">
        <v>1.2075575223159321</v>
      </c>
      <c r="I3282" s="26">
        <v>282.10000000000002</v>
      </c>
      <c r="J3282" s="30">
        <v>0.10086100861008608</v>
      </c>
      <c r="K3282" s="31">
        <v>0.28412529392556174</v>
      </c>
      <c r="L3282" s="108">
        <f ca="1">REWS!R3282</f>
        <v>8.1270905491489209</v>
      </c>
      <c r="M3282" s="22">
        <f t="shared" si="867"/>
        <v>8.0912283612980662</v>
      </c>
      <c r="N3282" s="22">
        <f t="shared" ca="1" si="868"/>
        <v>8.088332785499535</v>
      </c>
      <c r="O3282" s="22">
        <f t="shared" si="869"/>
        <v>0.60857540206932181</v>
      </c>
      <c r="P3282" s="81">
        <f t="shared" ca="1" si="870"/>
        <v>9</v>
      </c>
      <c r="Q3282" s="22">
        <f t="shared" ca="1" si="871"/>
        <v>7.9611118213065352E-2</v>
      </c>
      <c r="R3282" s="3">
        <f ca="1">IF(N3282&gt;'Power Curve'!$C$37,0,INDEX(Ci,$P3282,1)*POWER(1-Q3282,3)+INDEX(Ci,$P3282,2)*3*Q3282*POWER(1-Q3282,2)+INDEX(Ci,$P3282,3)*3*POWER(Q3282,2)*(1-Q3282)+INDEX(Ci,$P3282,4)*POWER(Q3282,3))</f>
        <v>904.70034088157979</v>
      </c>
      <c r="S3282" s="3">
        <f t="shared" si="872"/>
        <v>1022.2100219726563</v>
      </c>
      <c r="T3282" s="3">
        <f t="shared" ca="1" si="873"/>
        <v>-117.50968109107646</v>
      </c>
      <c r="U3282" s="3">
        <f t="shared" ca="1" si="881"/>
        <v>117.50968109107646</v>
      </c>
      <c r="W3282" s="34">
        <f t="shared" si="874"/>
        <v>8</v>
      </c>
      <c r="X3282" s="73" t="b">
        <f>COUNTIF('Power Curve'!$D$2:$D$31,W3282)&gt;0</f>
        <v>1</v>
      </c>
      <c r="Y3282" s="73" t="b">
        <f t="shared" si="875"/>
        <v>0</v>
      </c>
      <c r="Z3282" s="73" t="b">
        <f t="shared" si="882"/>
        <v>1</v>
      </c>
      <c r="AA3282" s="34" t="str">
        <f t="shared" si="876"/>
        <v>Inner</v>
      </c>
      <c r="AB3282" s="35" t="str">
        <f t="shared" si="883"/>
        <v>0.6-0.7</v>
      </c>
      <c r="AC3282" s="36" t="str">
        <f t="shared" si="877"/>
        <v>3-4</v>
      </c>
      <c r="AD3282" s="36" t="str">
        <f t="shared" si="878"/>
        <v>Apr</v>
      </c>
      <c r="AE3282" s="35" t="str">
        <f t="shared" si="879"/>
        <v>275-285</v>
      </c>
      <c r="AF3282" s="36" t="str">
        <f t="shared" si="880"/>
        <v>Inner-TI</v>
      </c>
    </row>
    <row r="3283" spans="5:32" x14ac:dyDescent="0.3">
      <c r="E3283" s="12">
        <v>41003.138888888891</v>
      </c>
      <c r="F3283" s="16">
        <v>7.36</v>
      </c>
      <c r="G3283" s="16">
        <v>652.27000236511208</v>
      </c>
      <c r="H3283" s="29">
        <v>1.2085047325564386</v>
      </c>
      <c r="I3283" s="26">
        <v>273.8</v>
      </c>
      <c r="J3283" s="30">
        <v>7.3369565217391311E-2</v>
      </c>
      <c r="K3283" s="31">
        <v>0.2968895425646717</v>
      </c>
      <c r="L3283" s="108">
        <f ca="1">REWS!R3283</f>
        <v>7.3631209330397649</v>
      </c>
      <c r="M3283" s="22">
        <f t="shared" si="867"/>
        <v>7.3268151809643767</v>
      </c>
      <c r="N3283" s="22">
        <f t="shared" ca="1" si="868"/>
        <v>7.3299220423196108</v>
      </c>
      <c r="O3283" s="22">
        <f t="shared" si="869"/>
        <v>0.49043288090192683</v>
      </c>
      <c r="P3283" s="81">
        <f t="shared" ca="1" si="870"/>
        <v>8</v>
      </c>
      <c r="Q3283" s="22">
        <f t="shared" ca="1" si="871"/>
        <v>0.31683716814159335</v>
      </c>
      <c r="R3283" s="3">
        <f ca="1">IF(N3283&gt;'Power Curve'!$C$37,0,INDEX(Ci,$P3283,1)*POWER(1-Q3283,3)+INDEX(Ci,$P3283,2)*3*Q3283*POWER(1-Q3283,2)+INDEX(Ci,$P3283,3)*3*POWER(Q3283,2)*(1-Q3283)+INDEX(Ci,$P3283,4)*POWER(Q3283,3))</f>
        <v>684.26070166090733</v>
      </c>
      <c r="S3283" s="3">
        <f t="shared" si="872"/>
        <v>652.27000236511208</v>
      </c>
      <c r="T3283" s="3">
        <f t="shared" ca="1" si="873"/>
        <v>31.990699295795253</v>
      </c>
      <c r="U3283" s="3">
        <f t="shared" ca="1" si="881"/>
        <v>31.990699295795253</v>
      </c>
      <c r="W3283" s="34">
        <f t="shared" si="874"/>
        <v>7</v>
      </c>
      <c r="X3283" s="73" t="b">
        <f>COUNTIF('Power Curve'!$D$2:$D$31,W3283)&gt;0</f>
        <v>1</v>
      </c>
      <c r="Y3283" s="73" t="b">
        <f t="shared" si="875"/>
        <v>0</v>
      </c>
      <c r="Z3283" s="73" t="b">
        <f t="shared" si="882"/>
        <v>1</v>
      </c>
      <c r="AA3283" s="34" t="str">
        <f t="shared" si="876"/>
        <v>Outer</v>
      </c>
      <c r="AB3283" s="35" t="str">
        <f t="shared" si="883"/>
        <v>0.4-0.5</v>
      </c>
      <c r="AC3283" s="36" t="str">
        <f t="shared" si="877"/>
        <v>3-4</v>
      </c>
      <c r="AD3283" s="36" t="str">
        <f t="shared" si="878"/>
        <v>Apr</v>
      </c>
      <c r="AE3283" s="35" t="str">
        <f t="shared" si="879"/>
        <v>265-275</v>
      </c>
      <c r="AF3283" s="36" t="str">
        <f t="shared" si="880"/>
        <v>LWS-LTI</v>
      </c>
    </row>
    <row r="3284" spans="5:32" x14ac:dyDescent="0.3">
      <c r="E3284" s="12">
        <v>41003.145833333336</v>
      </c>
      <c r="F3284" s="16">
        <v>8.1999999999999993</v>
      </c>
      <c r="G3284" s="16">
        <v>943.01998138427734</v>
      </c>
      <c r="H3284" s="29">
        <v>1.2076927480681721</v>
      </c>
      <c r="I3284" s="26">
        <v>277.39999999999998</v>
      </c>
      <c r="J3284" s="30">
        <v>7.8048780487804892E-2</v>
      </c>
      <c r="K3284" s="31">
        <v>0.30311440242415888</v>
      </c>
      <c r="L3284" s="108">
        <f ca="1">REWS!R3284</f>
        <v>8.1522679825922442</v>
      </c>
      <c r="M3284" s="22">
        <f t="shared" si="867"/>
        <v>8.1611991495667073</v>
      </c>
      <c r="N3284" s="22">
        <f t="shared" ca="1" si="868"/>
        <v>8.1136929910453333</v>
      </c>
      <c r="O3284" s="22">
        <f t="shared" si="869"/>
        <v>0.61938961295265405</v>
      </c>
      <c r="P3284" s="81">
        <f t="shared" ca="1" si="870"/>
        <v>9</v>
      </c>
      <c r="Q3284" s="22">
        <f t="shared" ca="1" si="871"/>
        <v>0.10495987023828272</v>
      </c>
      <c r="R3284" s="3">
        <f ca="1">IF(N3284&gt;'Power Curve'!$C$37,0,INDEX(Ci,$P3284,1)*POWER(1-Q3284,3)+INDEX(Ci,$P3284,2)*3*Q3284*POWER(1-Q3284,2)+INDEX(Ci,$P3284,3)*3*POWER(Q3284,2)*(1-Q3284)+INDEX(Ci,$P3284,4)*POWER(Q3284,3))</f>
        <v>912.3937028867997</v>
      </c>
      <c r="S3284" s="3">
        <f t="shared" si="872"/>
        <v>943.01998138427734</v>
      </c>
      <c r="T3284" s="3">
        <f t="shared" ca="1" si="873"/>
        <v>-30.626278497477642</v>
      </c>
      <c r="U3284" s="3">
        <f t="shared" ca="1" si="881"/>
        <v>30.626278497477642</v>
      </c>
      <c r="W3284" s="34">
        <f t="shared" si="874"/>
        <v>8</v>
      </c>
      <c r="X3284" s="73" t="b">
        <f>COUNTIF('Power Curve'!$D$2:$D$31,W3284)&gt;0</f>
        <v>1</v>
      </c>
      <c r="Y3284" s="73" t="b">
        <f t="shared" si="875"/>
        <v>0</v>
      </c>
      <c r="Z3284" s="73" t="b">
        <f t="shared" si="882"/>
        <v>1</v>
      </c>
      <c r="AA3284" s="34" t="str">
        <f t="shared" si="876"/>
        <v>Outer</v>
      </c>
      <c r="AB3284" s="35" t="str">
        <f t="shared" si="883"/>
        <v>0.6-0.7</v>
      </c>
      <c r="AC3284" s="36" t="str">
        <f t="shared" si="877"/>
        <v>3-4</v>
      </c>
      <c r="AD3284" s="36" t="str">
        <f t="shared" si="878"/>
        <v>Apr</v>
      </c>
      <c r="AE3284" s="35" t="str">
        <f t="shared" si="879"/>
        <v>275-285</v>
      </c>
      <c r="AF3284" s="36" t="str">
        <f t="shared" si="880"/>
        <v>HWS-LTI</v>
      </c>
    </row>
    <row r="3285" spans="5:32" x14ac:dyDescent="0.3">
      <c r="E3285" s="12">
        <v>41003.152777777781</v>
      </c>
      <c r="F3285" s="16">
        <v>8.06</v>
      </c>
      <c r="G3285" s="16">
        <v>784.55997467041061</v>
      </c>
      <c r="H3285" s="29">
        <v>1.2074673893530778</v>
      </c>
      <c r="I3285" s="26">
        <v>272.60000000000002</v>
      </c>
      <c r="J3285" s="30">
        <v>8.8089330024813881E-2</v>
      </c>
      <c r="K3285" s="31">
        <v>0.34772820936113785</v>
      </c>
      <c r="L3285" s="108">
        <f ca="1">REWS!R3285</f>
        <v>8.0106677235936417</v>
      </c>
      <c r="M3285" s="22">
        <f t="shared" si="867"/>
        <v>8.0213626050874911</v>
      </c>
      <c r="N3285" s="22">
        <f t="shared" ca="1" si="868"/>
        <v>7.9722668138728752</v>
      </c>
      <c r="O3285" s="22">
        <f t="shared" si="869"/>
        <v>0.59777742422914282</v>
      </c>
      <c r="P3285" s="81">
        <f t="shared" ca="1" si="870"/>
        <v>8</v>
      </c>
      <c r="Q3285" s="22">
        <f t="shared" ca="1" si="871"/>
        <v>0.96334508115896622</v>
      </c>
      <c r="R3285" s="3">
        <f ca="1">IF(N3285&gt;'Power Curve'!$C$37,0,INDEX(Ci,$P3285,1)*POWER(1-Q3285,3)+INDEX(Ci,$P3285,2)*3*Q3285*POWER(1-Q3285,2)+INDEX(Ci,$P3285,3)*3*POWER(Q3285,2)*(1-Q3285)+INDEX(Ci,$P3285,4)*POWER(Q3285,3))</f>
        <v>869.87264176022927</v>
      </c>
      <c r="S3285" s="3">
        <f t="shared" si="872"/>
        <v>784.55997467041061</v>
      </c>
      <c r="T3285" s="3">
        <f t="shared" ca="1" si="873"/>
        <v>85.31266708981866</v>
      </c>
      <c r="U3285" s="3">
        <f t="shared" ca="1" si="881"/>
        <v>85.31266708981866</v>
      </c>
      <c r="W3285" s="34">
        <f t="shared" si="874"/>
        <v>8</v>
      </c>
      <c r="X3285" s="73" t="b">
        <f>COUNTIF('Power Curve'!$D$2:$D$31,W3285)&gt;0</f>
        <v>1</v>
      </c>
      <c r="Y3285" s="73" t="b">
        <f t="shared" si="875"/>
        <v>0</v>
      </c>
      <c r="Z3285" s="73" t="b">
        <f t="shared" si="882"/>
        <v>1</v>
      </c>
      <c r="AA3285" s="34" t="str">
        <f t="shared" si="876"/>
        <v>Outer</v>
      </c>
      <c r="AB3285" s="35" t="str">
        <f t="shared" si="883"/>
        <v>0.5-0.6</v>
      </c>
      <c r="AC3285" s="36" t="str">
        <f t="shared" si="877"/>
        <v>3-4</v>
      </c>
      <c r="AD3285" s="36" t="str">
        <f t="shared" si="878"/>
        <v>Apr</v>
      </c>
      <c r="AE3285" s="35" t="str">
        <f t="shared" si="879"/>
        <v>265-275</v>
      </c>
      <c r="AF3285" s="36" t="str">
        <f t="shared" si="880"/>
        <v>HWS-LTI</v>
      </c>
    </row>
    <row r="3286" spans="5:32" x14ac:dyDescent="0.3">
      <c r="E3286" s="12">
        <v>41003.159722222219</v>
      </c>
      <c r="F3286" s="16">
        <v>7.34</v>
      </c>
      <c r="G3286" s="16">
        <v>582.58998870849632</v>
      </c>
      <c r="H3286" s="29">
        <v>1.2074223289914636</v>
      </c>
      <c r="I3286" s="26">
        <v>271.60000000000002</v>
      </c>
      <c r="J3286" s="30">
        <v>7.3569482288828342E-2</v>
      </c>
      <c r="K3286" s="31">
        <v>0.30317543513889694</v>
      </c>
      <c r="L3286" s="108">
        <f ca="1">REWS!R3286</f>
        <v>7.3288906226464805</v>
      </c>
      <c r="M3286" s="22">
        <f t="shared" si="867"/>
        <v>7.3047232161973739</v>
      </c>
      <c r="N3286" s="22">
        <f t="shared" ca="1" si="868"/>
        <v>7.2936672316371896</v>
      </c>
      <c r="O3286" s="22">
        <f t="shared" si="869"/>
        <v>0.48701849653197704</v>
      </c>
      <c r="P3286" s="81">
        <f t="shared" ca="1" si="870"/>
        <v>8</v>
      </c>
      <c r="Q3286" s="22">
        <f t="shared" ca="1" si="871"/>
        <v>0.28034738410481541</v>
      </c>
      <c r="R3286" s="3">
        <f ca="1">IF(N3286&gt;'Power Curve'!$C$37,0,INDEX(Ci,$P3286,1)*POWER(1-Q3286,3)+INDEX(Ci,$P3286,2)*3*Q3286*POWER(1-Q3286,2)+INDEX(Ci,$P3286,3)*3*POWER(Q3286,2)*(1-Q3286)+INDEX(Ci,$P3286,4)*POWER(Q3286,3))</f>
        <v>674.29422721304365</v>
      </c>
      <c r="S3286" s="3">
        <f t="shared" si="872"/>
        <v>582.58998870849632</v>
      </c>
      <c r="T3286" s="3">
        <f t="shared" ca="1" si="873"/>
        <v>91.704238504547334</v>
      </c>
      <c r="U3286" s="3">
        <f t="shared" ca="1" si="881"/>
        <v>91.704238504547334</v>
      </c>
      <c r="W3286" s="34">
        <f t="shared" si="874"/>
        <v>7</v>
      </c>
      <c r="X3286" s="73" t="b">
        <f>COUNTIF('Power Curve'!$D$2:$D$31,W3286)&gt;0</f>
        <v>1</v>
      </c>
      <c r="Y3286" s="73" t="b">
        <f t="shared" si="875"/>
        <v>0</v>
      </c>
      <c r="Z3286" s="73" t="b">
        <f t="shared" si="882"/>
        <v>1</v>
      </c>
      <c r="AA3286" s="34" t="str">
        <f t="shared" si="876"/>
        <v>Outer</v>
      </c>
      <c r="AB3286" s="35" t="str">
        <f t="shared" si="883"/>
        <v>0.4-0.5</v>
      </c>
      <c r="AC3286" s="36" t="str">
        <f t="shared" si="877"/>
        <v>3-4</v>
      </c>
      <c r="AD3286" s="36" t="str">
        <f t="shared" si="878"/>
        <v>Apr</v>
      </c>
      <c r="AE3286" s="35" t="str">
        <f t="shared" si="879"/>
        <v>265-275</v>
      </c>
      <c r="AF3286" s="36" t="str">
        <f t="shared" si="880"/>
        <v>LWS-LTI</v>
      </c>
    </row>
    <row r="3287" spans="5:32" x14ac:dyDescent="0.3">
      <c r="E3287" s="12">
        <v>41003.166666666664</v>
      </c>
      <c r="F3287" s="16">
        <v>7.49</v>
      </c>
      <c r="G3287" s="16">
        <v>638.10000967979431</v>
      </c>
      <c r="H3287" s="29">
        <v>1.2071970711775126</v>
      </c>
      <c r="I3287" s="26">
        <v>272.89999999999998</v>
      </c>
      <c r="J3287" s="30">
        <v>6.1415220293724967E-2</v>
      </c>
      <c r="K3287" s="31">
        <v>0.26974796723983008</v>
      </c>
      <c r="L3287" s="108">
        <f ca="1">REWS!R3287</f>
        <v>7.3899015681825881</v>
      </c>
      <c r="M3287" s="22">
        <f t="shared" si="867"/>
        <v>7.453538730339007</v>
      </c>
      <c r="N3287" s="22">
        <f t="shared" ca="1" si="868"/>
        <v>7.3539275770149377</v>
      </c>
      <c r="O3287" s="22">
        <f t="shared" si="869"/>
        <v>0.51001841396123937</v>
      </c>
      <c r="P3287" s="81">
        <f t="shared" ca="1" si="870"/>
        <v>8</v>
      </c>
      <c r="Q3287" s="22">
        <f t="shared" ca="1" si="871"/>
        <v>0.3409982866313</v>
      </c>
      <c r="R3287" s="3">
        <f ca="1">IF(N3287&gt;'Power Curve'!$C$37,0,INDEX(Ci,$P3287,1)*POWER(1-Q3287,3)+INDEX(Ci,$P3287,2)*3*Q3287*POWER(1-Q3287,2)+INDEX(Ci,$P3287,3)*3*POWER(Q3287,2)*(1-Q3287)+INDEX(Ci,$P3287,4)*POWER(Q3287,3))</f>
        <v>690.89815876945329</v>
      </c>
      <c r="S3287" s="3">
        <f t="shared" si="872"/>
        <v>638.10000967979431</v>
      </c>
      <c r="T3287" s="3">
        <f t="shared" ca="1" si="873"/>
        <v>52.798149089658978</v>
      </c>
      <c r="U3287" s="3">
        <f t="shared" ca="1" si="881"/>
        <v>52.798149089658978</v>
      </c>
      <c r="W3287" s="34">
        <f t="shared" si="874"/>
        <v>7</v>
      </c>
      <c r="X3287" s="73" t="b">
        <f>COUNTIF('Power Curve'!$D$2:$D$31,W3287)&gt;0</f>
        <v>1</v>
      </c>
      <c r="Y3287" s="73" t="b">
        <f t="shared" si="875"/>
        <v>0</v>
      </c>
      <c r="Z3287" s="73" t="b">
        <f t="shared" si="882"/>
        <v>1</v>
      </c>
      <c r="AA3287" s="34" t="str">
        <f t="shared" si="876"/>
        <v>Outer</v>
      </c>
      <c r="AB3287" s="35" t="str">
        <f t="shared" si="883"/>
        <v>0.5-0.6</v>
      </c>
      <c r="AC3287" s="36" t="str">
        <f t="shared" si="877"/>
        <v>4-5</v>
      </c>
      <c r="AD3287" s="36" t="str">
        <f t="shared" si="878"/>
        <v>Apr</v>
      </c>
      <c r="AE3287" s="35" t="str">
        <f t="shared" si="879"/>
        <v>265-275</v>
      </c>
      <c r="AF3287" s="36" t="str">
        <f t="shared" si="880"/>
        <v>HWS-LTI</v>
      </c>
    </row>
    <row r="3288" spans="5:32" x14ac:dyDescent="0.3">
      <c r="E3288" s="12">
        <v>41003.173611111109</v>
      </c>
      <c r="F3288" s="16">
        <v>7.16</v>
      </c>
      <c r="G3288" s="16">
        <v>604.5399827957151</v>
      </c>
      <c r="H3288" s="29">
        <v>1.2074673893530778</v>
      </c>
      <c r="I3288" s="26">
        <v>265.5</v>
      </c>
      <c r="J3288" s="30">
        <v>0.12290502793296089</v>
      </c>
      <c r="K3288" s="31">
        <v>0.16906984471236788</v>
      </c>
      <c r="L3288" s="108">
        <f ca="1">REWS!R3288</f>
        <v>7.188513386785722</v>
      </c>
      <c r="M3288" s="22">
        <f t="shared" si="867"/>
        <v>7.1256769543953391</v>
      </c>
      <c r="N3288" s="22">
        <f t="shared" ca="1" si="868"/>
        <v>7.1540536559471244</v>
      </c>
      <c r="O3288" s="22">
        <f t="shared" si="869"/>
        <v>0.4593463196005747</v>
      </c>
      <c r="P3288" s="81">
        <f t="shared" ca="1" si="870"/>
        <v>8</v>
      </c>
      <c r="Q3288" s="22">
        <f t="shared" ca="1" si="871"/>
        <v>0.13982895000903411</v>
      </c>
      <c r="R3288" s="3">
        <f ca="1">IF(N3288&gt;'Power Curve'!$C$37,0,INDEX(Ci,$P3288,1)*POWER(1-Q3288,3)+INDEX(Ci,$P3288,2)*3*Q3288*POWER(1-Q3288,2)+INDEX(Ci,$P3288,3)*3*POWER(Q3288,2)*(1-Q3288)+INDEX(Ci,$P3288,4)*POWER(Q3288,3))</f>
        <v>636.61053795966006</v>
      </c>
      <c r="S3288" s="3">
        <f t="shared" si="872"/>
        <v>604.5399827957151</v>
      </c>
      <c r="T3288" s="3">
        <f t="shared" ca="1" si="873"/>
        <v>32.07055516394496</v>
      </c>
      <c r="U3288" s="3">
        <f t="shared" ca="1" si="881"/>
        <v>32.07055516394496</v>
      </c>
      <c r="W3288" s="34">
        <f t="shared" si="874"/>
        <v>7</v>
      </c>
      <c r="X3288" s="73" t="b">
        <f>COUNTIF('Power Curve'!$D$2:$D$31,W3288)&gt;0</f>
        <v>1</v>
      </c>
      <c r="Y3288" s="73" t="b">
        <f t="shared" si="875"/>
        <v>0</v>
      </c>
      <c r="Z3288" s="73" t="b">
        <f t="shared" si="882"/>
        <v>1</v>
      </c>
      <c r="AA3288" s="34" t="str">
        <f t="shared" si="876"/>
        <v>Inner</v>
      </c>
      <c r="AB3288" s="35" t="str">
        <f t="shared" si="883"/>
        <v>0.4-0.5</v>
      </c>
      <c r="AC3288" s="36" t="str">
        <f t="shared" si="877"/>
        <v>4-5</v>
      </c>
      <c r="AD3288" s="36" t="str">
        <f t="shared" si="878"/>
        <v>Apr</v>
      </c>
      <c r="AE3288" s="35" t="str">
        <f t="shared" si="879"/>
        <v>265-275</v>
      </c>
      <c r="AF3288" s="36" t="str">
        <f t="shared" si="880"/>
        <v>Inner-TI</v>
      </c>
    </row>
    <row r="3289" spans="5:32" x14ac:dyDescent="0.3">
      <c r="E3289" s="12">
        <v>41003.458333333336</v>
      </c>
      <c r="F3289" s="16">
        <v>9.5</v>
      </c>
      <c r="G3289" s="16">
        <v>1208.7800598144529</v>
      </c>
      <c r="H3289" s="29">
        <v>1.1885407832578512</v>
      </c>
      <c r="I3289" s="26">
        <v>276.10000000000002</v>
      </c>
      <c r="J3289" s="30">
        <v>0.14421052631578948</v>
      </c>
      <c r="K3289" s="31">
        <v>0.13941721705389423</v>
      </c>
      <c r="L3289" s="108">
        <f ca="1">REWS!R3289</f>
        <v>9.5292412340512431</v>
      </c>
      <c r="M3289" s="22">
        <f t="shared" si="867"/>
        <v>9.404800884753806</v>
      </c>
      <c r="N3289" s="22">
        <f t="shared" ca="1" si="868"/>
        <v>9.4337490935829038</v>
      </c>
      <c r="O3289" s="22">
        <f t="shared" si="869"/>
        <v>0.81159226997514922</v>
      </c>
      <c r="P3289" s="81">
        <f t="shared" ca="1" si="870"/>
        <v>10</v>
      </c>
      <c r="Q3289" s="22">
        <f t="shared" ca="1" si="871"/>
        <v>0.45133457224808382</v>
      </c>
      <c r="R3289" s="3">
        <f ca="1">IF(N3289&gt;'Power Curve'!$C$37,0,INDEX(Ci,$P3289,1)*POWER(1-Q3289,3)+INDEX(Ci,$P3289,2)*3*Q3289*POWER(1-Q3289,2)+INDEX(Ci,$P3289,3)*3*POWER(Q3289,2)*(1-Q3289)+INDEX(Ci,$P3289,4)*POWER(Q3289,3))</f>
        <v>1346.9514119301014</v>
      </c>
      <c r="S3289" s="3">
        <f t="shared" si="872"/>
        <v>1208.7800598144529</v>
      </c>
      <c r="T3289" s="3">
        <f t="shared" ca="1" si="873"/>
        <v>138.17135211564846</v>
      </c>
      <c r="U3289" s="3">
        <f t="shared" ca="1" si="881"/>
        <v>138.17135211564846</v>
      </c>
      <c r="W3289" s="34">
        <f t="shared" si="874"/>
        <v>9</v>
      </c>
      <c r="X3289" s="73" t="b">
        <f>COUNTIF('Power Curve'!$D$2:$D$31,W3289)&gt;0</f>
        <v>1</v>
      </c>
      <c r="Y3289" s="73" t="b">
        <f t="shared" si="875"/>
        <v>0</v>
      </c>
      <c r="Z3289" s="73" t="b">
        <f t="shared" si="882"/>
        <v>1</v>
      </c>
      <c r="AA3289" s="34" t="str">
        <f t="shared" si="876"/>
        <v>Outer</v>
      </c>
      <c r="AB3289" s="35" t="str">
        <f t="shared" si="883"/>
        <v>0.8-0.9</v>
      </c>
      <c r="AC3289" s="36" t="str">
        <f t="shared" si="877"/>
        <v>11-12</v>
      </c>
      <c r="AD3289" s="36" t="str">
        <f t="shared" si="878"/>
        <v>Apr</v>
      </c>
      <c r="AE3289" s="35" t="str">
        <f t="shared" si="879"/>
        <v>275-285</v>
      </c>
      <c r="AF3289" s="36" t="str">
        <f t="shared" si="880"/>
        <v>HWS-HTI</v>
      </c>
    </row>
    <row r="3290" spans="5:32" x14ac:dyDescent="0.3">
      <c r="E3290" s="12">
        <v>41003.479166666664</v>
      </c>
      <c r="F3290" s="16">
        <v>9.67</v>
      </c>
      <c r="G3290" s="16">
        <v>1584.559997558591</v>
      </c>
      <c r="H3290" s="29">
        <v>1.1883227503354648</v>
      </c>
      <c r="I3290" s="26">
        <v>276.10000000000002</v>
      </c>
      <c r="J3290" s="30">
        <v>0.16752843846949328</v>
      </c>
      <c r="K3290" s="31">
        <v>0.15542769577204057</v>
      </c>
      <c r="L3290" s="108">
        <f ca="1">REWS!R3290</f>
        <v>9.4674924079913243</v>
      </c>
      <c r="M3290" s="22">
        <f t="shared" si="867"/>
        <v>9.5725119040522451</v>
      </c>
      <c r="N3290" s="22">
        <f t="shared" ca="1" si="868"/>
        <v>9.3720458921428342</v>
      </c>
      <c r="O3290" s="22">
        <f t="shared" si="869"/>
        <v>0.83751254863756297</v>
      </c>
      <c r="P3290" s="81">
        <f t="shared" ca="1" si="870"/>
        <v>10</v>
      </c>
      <c r="Q3290" s="22">
        <f t="shared" ca="1" si="871"/>
        <v>0.38574806765114994</v>
      </c>
      <c r="R3290" s="3">
        <f ca="1">IF(N3290&gt;'Power Curve'!$C$37,0,INDEX(Ci,$P3290,1)*POWER(1-Q3290,3)+INDEX(Ci,$P3290,2)*3*Q3290*POWER(1-Q3290,2)+INDEX(Ci,$P3290,3)*3*POWER(Q3290,2)*(1-Q3290)+INDEX(Ci,$P3290,4)*POWER(Q3290,3))</f>
        <v>1324.8162155677571</v>
      </c>
      <c r="S3290" s="3">
        <f t="shared" si="872"/>
        <v>1584.559997558591</v>
      </c>
      <c r="T3290" s="3">
        <f t="shared" ca="1" si="873"/>
        <v>-259.7437819908339</v>
      </c>
      <c r="U3290" s="3">
        <f t="shared" ca="1" si="881"/>
        <v>259.7437819908339</v>
      </c>
      <c r="W3290" s="34">
        <f t="shared" si="874"/>
        <v>10</v>
      </c>
      <c r="X3290" s="73" t="b">
        <f>COUNTIF('Power Curve'!$D$2:$D$31,W3290)&gt;0</f>
        <v>1</v>
      </c>
      <c r="Y3290" s="73" t="b">
        <f t="shared" si="875"/>
        <v>0</v>
      </c>
      <c r="Z3290" s="73" t="b">
        <f t="shared" si="882"/>
        <v>1</v>
      </c>
      <c r="AA3290" s="34" t="str">
        <f t="shared" si="876"/>
        <v>Outer</v>
      </c>
      <c r="AB3290" s="35" t="str">
        <f t="shared" si="883"/>
        <v>0.8-0.9</v>
      </c>
      <c r="AC3290" s="36" t="str">
        <f t="shared" si="877"/>
        <v>11-12</v>
      </c>
      <c r="AD3290" s="36" t="str">
        <f t="shared" si="878"/>
        <v>Apr</v>
      </c>
      <c r="AE3290" s="35" t="str">
        <f t="shared" si="879"/>
        <v>275-285</v>
      </c>
      <c r="AF3290" s="36" t="str">
        <f t="shared" si="880"/>
        <v>HWS-HTI</v>
      </c>
    </row>
    <row r="3291" spans="5:32" x14ac:dyDescent="0.3">
      <c r="E3291" s="12">
        <v>41003.486111111109</v>
      </c>
      <c r="F3291" s="16">
        <v>10.57</v>
      </c>
      <c r="G3291" s="16">
        <v>1662.569992065427</v>
      </c>
      <c r="H3291" s="29">
        <v>1.1879740641551857</v>
      </c>
      <c r="I3291" s="26">
        <v>278.10000000000002</v>
      </c>
      <c r="J3291" s="30">
        <v>0.13434247871333962</v>
      </c>
      <c r="K3291" s="31">
        <v>4.707801825204877E-2</v>
      </c>
      <c r="L3291" s="108">
        <f ca="1">REWS!R3291</f>
        <v>10.515097219013038</v>
      </c>
      <c r="M3291" s="22">
        <f t="shared" si="867"/>
        <v>10.462415035728338</v>
      </c>
      <c r="N3291" s="22">
        <f t="shared" ca="1" si="868"/>
        <v>10.408071073448177</v>
      </c>
      <c r="O3291" s="22">
        <f t="shared" si="869"/>
        <v>0.9750499463117881</v>
      </c>
      <c r="P3291" s="81">
        <f t="shared" ca="1" si="870"/>
        <v>11</v>
      </c>
      <c r="Q3291" s="22">
        <f t="shared" ca="1" si="871"/>
        <v>0.44462985105722574</v>
      </c>
      <c r="R3291" s="3">
        <f ca="1">IF(N3291&gt;'Power Curve'!$C$37,0,INDEX(Ci,$P3291,1)*POWER(1-Q3291,3)+INDEX(Ci,$P3291,2)*3*Q3291*POWER(1-Q3291,2)+INDEX(Ci,$P3291,3)*3*POWER(Q3291,2)*(1-Q3291)+INDEX(Ci,$P3291,4)*POWER(Q3291,3))</f>
        <v>1647.1597393672262</v>
      </c>
      <c r="S3291" s="3">
        <f t="shared" si="872"/>
        <v>1662.569992065427</v>
      </c>
      <c r="T3291" s="3">
        <f t="shared" ca="1" si="873"/>
        <v>-15.410252698200793</v>
      </c>
      <c r="U3291" s="3">
        <f t="shared" ca="1" si="881"/>
        <v>15.410252698200793</v>
      </c>
      <c r="W3291" s="34">
        <f t="shared" si="874"/>
        <v>10</v>
      </c>
      <c r="X3291" s="73" t="b">
        <f>COUNTIF('Power Curve'!$D$2:$D$31,W3291)&gt;0</f>
        <v>1</v>
      </c>
      <c r="Y3291" s="73" t="b">
        <f t="shared" si="875"/>
        <v>0</v>
      </c>
      <c r="Z3291" s="73" t="b">
        <f t="shared" si="882"/>
        <v>1</v>
      </c>
      <c r="AA3291" s="34" t="str">
        <f t="shared" si="876"/>
        <v>Outer</v>
      </c>
      <c r="AB3291" s="35" t="str">
        <f t="shared" si="883"/>
        <v>0.9-1.0</v>
      </c>
      <c r="AC3291" s="36" t="str">
        <f t="shared" si="877"/>
        <v>11-12</v>
      </c>
      <c r="AD3291" s="36" t="str">
        <f t="shared" si="878"/>
        <v>Apr</v>
      </c>
      <c r="AE3291" s="35" t="str">
        <f t="shared" si="879"/>
        <v>275-285</v>
      </c>
      <c r="AF3291" s="36" t="str">
        <f t="shared" si="880"/>
        <v>Inner-TI</v>
      </c>
    </row>
    <row r="3292" spans="5:32" x14ac:dyDescent="0.3">
      <c r="E3292" s="12">
        <v>41003.5</v>
      </c>
      <c r="F3292" s="16">
        <v>13.74</v>
      </c>
      <c r="G3292" s="16">
        <v>1975.4499969482449</v>
      </c>
      <c r="H3292" s="29">
        <v>1.1887883046704637</v>
      </c>
      <c r="I3292" s="26">
        <v>284.2</v>
      </c>
      <c r="J3292" s="30">
        <v>9.0247452692867533E-2</v>
      </c>
      <c r="K3292" s="31">
        <v>0.19476729275079877</v>
      </c>
      <c r="L3292" s="108">
        <f ca="1">REWS!R3292</f>
        <v>13.65968528604818</v>
      </c>
      <c r="M3292" s="22">
        <f t="shared" si="867"/>
        <v>13.603256207827842</v>
      </c>
      <c r="N3292" s="22">
        <f t="shared" ca="1" si="868"/>
        <v>13.523740805269981</v>
      </c>
      <c r="O3292" s="22">
        <f t="shared" si="869"/>
        <v>1.4604770742116617</v>
      </c>
      <c r="P3292" s="81">
        <f t="shared" ca="1" si="870"/>
        <v>14</v>
      </c>
      <c r="Q3292" s="22">
        <f t="shared" ca="1" si="871"/>
        <v>0.55393157851794084</v>
      </c>
      <c r="R3292" s="3">
        <f ca="1">IF(N3292&gt;'Power Curve'!$C$37,0,INDEX(Ci,$P3292,1)*POWER(1-Q3292,3)+INDEX(Ci,$P3292,2)*3*Q3292*POWER(1-Q3292,2)+INDEX(Ci,$P3292,3)*3*POWER(Q3292,2)*(1-Q3292)+INDEX(Ci,$P3292,4)*POWER(Q3292,3))</f>
        <v>1967.8233683911262</v>
      </c>
      <c r="S3292" s="3">
        <f t="shared" si="872"/>
        <v>1975.4499969482449</v>
      </c>
      <c r="T3292" s="3">
        <f t="shared" ca="1" si="873"/>
        <v>-7.6266285571186927</v>
      </c>
      <c r="U3292" s="3">
        <f t="shared" ca="1" si="881"/>
        <v>7.6266285571186927</v>
      </c>
      <c r="W3292" s="34">
        <f t="shared" si="874"/>
        <v>14</v>
      </c>
      <c r="X3292" s="73" t="b">
        <f>COUNTIF('Power Curve'!$D$2:$D$31,W3292)&gt;0</f>
        <v>1</v>
      </c>
      <c r="Y3292" s="73" t="b">
        <f t="shared" si="875"/>
        <v>0</v>
      </c>
      <c r="Z3292" s="73" t="b">
        <f t="shared" si="882"/>
        <v>1</v>
      </c>
      <c r="AA3292" s="34" t="str">
        <f t="shared" si="876"/>
        <v>Outer</v>
      </c>
      <c r="AB3292" s="35" t="str">
        <f t="shared" si="883"/>
        <v>1.4-1.5</v>
      </c>
      <c r="AC3292" s="36" t="str">
        <f t="shared" si="877"/>
        <v>12-13</v>
      </c>
      <c r="AD3292" s="36" t="str">
        <f t="shared" si="878"/>
        <v>Apr</v>
      </c>
      <c r="AE3292" s="35" t="str">
        <f t="shared" si="879"/>
        <v>275-285</v>
      </c>
      <c r="AF3292" s="36" t="str">
        <f t="shared" si="880"/>
        <v>HWS-LTI</v>
      </c>
    </row>
    <row r="3293" spans="5:32" x14ac:dyDescent="0.3">
      <c r="E3293" s="12">
        <v>41003.506944444445</v>
      </c>
      <c r="F3293" s="16">
        <v>12.26</v>
      </c>
      <c r="G3293" s="16">
        <v>1839.4999694824269</v>
      </c>
      <c r="H3293" s="29">
        <v>1.1890207373810544</v>
      </c>
      <c r="I3293" s="26">
        <v>282.7</v>
      </c>
      <c r="J3293" s="30">
        <v>0.12479608482871125</v>
      </c>
      <c r="K3293" s="31">
        <v>0.15757592032535164</v>
      </c>
      <c r="L3293" s="108">
        <f ca="1">REWS!R3293</f>
        <v>12.236660078459625</v>
      </c>
      <c r="M3293" s="22">
        <f t="shared" si="867"/>
        <v>12.138776548817571</v>
      </c>
      <c r="N3293" s="22">
        <f t="shared" ca="1" si="868"/>
        <v>12.11566740589379</v>
      </c>
      <c r="O3293" s="22">
        <f t="shared" si="869"/>
        <v>1.2341370220447003</v>
      </c>
      <c r="P3293" s="81">
        <f t="shared" ca="1" si="870"/>
        <v>13</v>
      </c>
      <c r="Q3293" s="22">
        <f t="shared" ca="1" si="871"/>
        <v>0.10001123964867531</v>
      </c>
      <c r="R3293" s="3">
        <f ca="1">IF(N3293&gt;'Power Curve'!$C$37,0,INDEX(Ci,$P3293,1)*POWER(1-Q3293,3)+INDEX(Ci,$P3293,2)*3*Q3293*POWER(1-Q3293,2)+INDEX(Ci,$P3293,3)*3*POWER(Q3293,2)*(1-Q3293)+INDEX(Ci,$P3293,4)*POWER(Q3293,3))</f>
        <v>1922.4629745068939</v>
      </c>
      <c r="S3293" s="3">
        <f t="shared" si="872"/>
        <v>1839.4999694824269</v>
      </c>
      <c r="T3293" s="3">
        <f t="shared" ca="1" si="873"/>
        <v>82.963005024467066</v>
      </c>
      <c r="U3293" s="3">
        <f t="shared" ca="1" si="881"/>
        <v>82.963005024467066</v>
      </c>
      <c r="W3293" s="34">
        <f t="shared" si="874"/>
        <v>12</v>
      </c>
      <c r="X3293" s="73" t="b">
        <f>COUNTIF('Power Curve'!$D$2:$D$31,W3293)&gt;0</f>
        <v>1</v>
      </c>
      <c r="Y3293" s="73" t="b">
        <f t="shared" si="875"/>
        <v>0</v>
      </c>
      <c r="Z3293" s="73" t="b">
        <f t="shared" si="882"/>
        <v>1</v>
      </c>
      <c r="AA3293" s="34" t="str">
        <f t="shared" si="876"/>
        <v>Inner</v>
      </c>
      <c r="AB3293" s="35" t="str">
        <f t="shared" si="883"/>
        <v>1.2-1.3</v>
      </c>
      <c r="AC3293" s="36" t="str">
        <f t="shared" si="877"/>
        <v>12-13</v>
      </c>
      <c r="AD3293" s="36" t="str">
        <f t="shared" si="878"/>
        <v>Apr</v>
      </c>
      <c r="AE3293" s="35" t="str">
        <f t="shared" si="879"/>
        <v>275-285</v>
      </c>
      <c r="AF3293" s="36" t="str">
        <f t="shared" si="880"/>
        <v>Inner-TI</v>
      </c>
    </row>
    <row r="3294" spans="5:32" x14ac:dyDescent="0.3">
      <c r="E3294" s="12">
        <v>41003.534722222219</v>
      </c>
      <c r="F3294" s="16">
        <v>12.74</v>
      </c>
      <c r="G3294" s="16">
        <v>1920.3000335693359</v>
      </c>
      <c r="H3294" s="29">
        <v>1.1894137153663309</v>
      </c>
      <c r="I3294" s="26">
        <v>285.3</v>
      </c>
      <c r="J3294" s="30">
        <v>0.12794348508634221</v>
      </c>
      <c r="K3294" s="31">
        <v>0.11106220570330685</v>
      </c>
      <c r="L3294" s="108">
        <f ca="1">REWS!R3294</f>
        <v>12.659713754980379</v>
      </c>
      <c r="M3294" s="22">
        <f t="shared" si="867"/>
        <v>12.615419959130008</v>
      </c>
      <c r="N3294" s="22">
        <f t="shared" ca="1" si="868"/>
        <v>12.535918805451505</v>
      </c>
      <c r="O3294" s="22">
        <f t="shared" si="869"/>
        <v>1.3078037976065173</v>
      </c>
      <c r="P3294" s="81">
        <f t="shared" ca="1" si="870"/>
        <v>13</v>
      </c>
      <c r="Q3294" s="22">
        <f t="shared" ca="1" si="871"/>
        <v>0.53265361135001021</v>
      </c>
      <c r="R3294" s="3">
        <f ca="1">IF(N3294&gt;'Power Curve'!$C$37,0,INDEX(Ci,$P3294,1)*POWER(1-Q3294,3)+INDEX(Ci,$P3294,2)*3*Q3294*POWER(1-Q3294,2)+INDEX(Ci,$P3294,3)*3*POWER(Q3294,2)*(1-Q3294)+INDEX(Ci,$P3294,4)*POWER(Q3294,3))</f>
        <v>1939.8628084376846</v>
      </c>
      <c r="S3294" s="3">
        <f t="shared" si="872"/>
        <v>1920.3000335693359</v>
      </c>
      <c r="T3294" s="3">
        <f t="shared" ca="1" si="873"/>
        <v>19.562774868348697</v>
      </c>
      <c r="U3294" s="3">
        <f t="shared" ca="1" si="881"/>
        <v>19.562774868348697</v>
      </c>
      <c r="W3294" s="34">
        <f t="shared" si="874"/>
        <v>13</v>
      </c>
      <c r="X3294" s="73" t="b">
        <f>COUNTIF('Power Curve'!$D$2:$D$31,W3294)&gt;0</f>
        <v>1</v>
      </c>
      <c r="Y3294" s="73" t="b">
        <f t="shared" si="875"/>
        <v>0</v>
      </c>
      <c r="Z3294" s="73" t="b">
        <f t="shared" si="882"/>
        <v>1</v>
      </c>
      <c r="AA3294" s="34" t="str">
        <f t="shared" si="876"/>
        <v>Inner</v>
      </c>
      <c r="AB3294" s="35" t="str">
        <f t="shared" si="883"/>
        <v>1.3-1.4</v>
      </c>
      <c r="AC3294" s="36" t="str">
        <f t="shared" si="877"/>
        <v>12-13</v>
      </c>
      <c r="AD3294" s="36" t="str">
        <f t="shared" si="878"/>
        <v>Apr</v>
      </c>
      <c r="AE3294" s="35" t="str">
        <f t="shared" si="879"/>
        <v>285-295</v>
      </c>
      <c r="AF3294" s="36" t="str">
        <f t="shared" si="880"/>
        <v>Inner-TI</v>
      </c>
    </row>
    <row r="3295" spans="5:32" x14ac:dyDescent="0.3">
      <c r="E3295" s="12">
        <v>41003.541666666664</v>
      </c>
      <c r="F3295" s="16">
        <v>11.04</v>
      </c>
      <c r="G3295" s="16">
        <v>1723.819946289063</v>
      </c>
      <c r="H3295" s="29">
        <v>1.1891658319294762</v>
      </c>
      <c r="I3295" s="26">
        <v>276.8</v>
      </c>
      <c r="J3295" s="30">
        <v>0.12681159420289856</v>
      </c>
      <c r="K3295" s="31">
        <v>5.1674685776979805E-2</v>
      </c>
      <c r="L3295" s="108">
        <f ca="1">REWS!R3295</f>
        <v>11.036493667928813</v>
      </c>
      <c r="M3295" s="22">
        <f t="shared" si="867"/>
        <v>10.931284174584059</v>
      </c>
      <c r="N3295" s="22">
        <f t="shared" ca="1" si="868"/>
        <v>10.927812370935454</v>
      </c>
      <c r="O3295" s="22">
        <f t="shared" si="869"/>
        <v>1.0475151831589855</v>
      </c>
      <c r="P3295" s="81">
        <f t="shared" ca="1" si="870"/>
        <v>11</v>
      </c>
      <c r="Q3295" s="22">
        <f t="shared" ca="1" si="871"/>
        <v>0.94904177229531017</v>
      </c>
      <c r="R3295" s="3">
        <f ca="1">IF(N3295&gt;'Power Curve'!$C$37,0,INDEX(Ci,$P3295,1)*POWER(1-Q3295,3)+INDEX(Ci,$P3295,2)*3*Q3295*POWER(1-Q3295,2)+INDEX(Ci,$P3295,3)*3*POWER(Q3295,2)*(1-Q3295)+INDEX(Ci,$P3295,4)*POWER(Q3295,3))</f>
        <v>1766.5870314757024</v>
      </c>
      <c r="S3295" s="3">
        <f t="shared" si="872"/>
        <v>1723.819946289063</v>
      </c>
      <c r="T3295" s="3">
        <f t="shared" ca="1" si="873"/>
        <v>42.767085186639406</v>
      </c>
      <c r="U3295" s="3">
        <f t="shared" ca="1" si="881"/>
        <v>42.767085186639406</v>
      </c>
      <c r="W3295" s="34">
        <f t="shared" si="874"/>
        <v>11</v>
      </c>
      <c r="X3295" s="73" t="b">
        <f>COUNTIF('Power Curve'!$D$2:$D$31,W3295)&gt;0</f>
        <v>1</v>
      </c>
      <c r="Y3295" s="73" t="b">
        <f t="shared" si="875"/>
        <v>0</v>
      </c>
      <c r="Z3295" s="73" t="b">
        <f t="shared" si="882"/>
        <v>1</v>
      </c>
      <c r="AA3295" s="34" t="str">
        <f t="shared" si="876"/>
        <v>Outer</v>
      </c>
      <c r="AB3295" s="35" t="str">
        <f t="shared" si="883"/>
        <v>1.0-1.1</v>
      </c>
      <c r="AC3295" s="36" t="str">
        <f t="shared" si="877"/>
        <v>13-14</v>
      </c>
      <c r="AD3295" s="36" t="str">
        <f t="shared" si="878"/>
        <v>Apr</v>
      </c>
      <c r="AE3295" s="35" t="str">
        <f t="shared" si="879"/>
        <v>275-285</v>
      </c>
      <c r="AF3295" s="36" t="str">
        <f t="shared" si="880"/>
        <v>Inner-TI</v>
      </c>
    </row>
    <row r="3296" spans="5:32" x14ac:dyDescent="0.3">
      <c r="E3296" s="12">
        <v>41003.548611111109</v>
      </c>
      <c r="F3296" s="16">
        <v>12.06</v>
      </c>
      <c r="G3296" s="16">
        <v>1951.1600036621071</v>
      </c>
      <c r="H3296" s="29">
        <v>1.1902580522827548</v>
      </c>
      <c r="I3296" s="26">
        <v>282.5</v>
      </c>
      <c r="J3296" s="30">
        <v>6.4676616915422883E-2</v>
      </c>
      <c r="K3296" s="31">
        <v>9.6342887914305189E-2</v>
      </c>
      <c r="L3296" s="108">
        <f ca="1">REWS!R3296</f>
        <v>11.985368416327121</v>
      </c>
      <c r="M3296" s="22">
        <f t="shared" si="867"/>
        <v>11.944894573256668</v>
      </c>
      <c r="N3296" s="22">
        <f t="shared" ca="1" si="868"/>
        <v>11.870975303040439</v>
      </c>
      <c r="O3296" s="22">
        <f t="shared" si="869"/>
        <v>1.2041719377277591</v>
      </c>
      <c r="P3296" s="81">
        <f t="shared" ca="1" si="870"/>
        <v>12</v>
      </c>
      <c r="Q3296" s="22">
        <f t="shared" ca="1" si="871"/>
        <v>0.8578838106250759</v>
      </c>
      <c r="R3296" s="3">
        <f ca="1">IF(N3296&gt;'Power Curve'!$C$37,0,INDEX(Ci,$P3296,1)*POWER(1-Q3296,3)+INDEX(Ci,$P3296,2)*3*Q3296*POWER(1-Q3296,2)+INDEX(Ci,$P3296,3)*3*POWER(Q3296,2)*(1-Q3296)+INDEX(Ci,$P3296,4)*POWER(Q3296,3))</f>
        <v>1906.282551136112</v>
      </c>
      <c r="S3296" s="3">
        <f t="shared" si="872"/>
        <v>1951.1600036621071</v>
      </c>
      <c r="T3296" s="3">
        <f t="shared" ca="1" si="873"/>
        <v>-44.877452525995068</v>
      </c>
      <c r="U3296" s="3">
        <f t="shared" ca="1" si="881"/>
        <v>44.877452525995068</v>
      </c>
      <c r="W3296" s="34">
        <f t="shared" si="874"/>
        <v>12</v>
      </c>
      <c r="X3296" s="73" t="b">
        <f>COUNTIF('Power Curve'!$D$2:$D$31,W3296)&gt;0</f>
        <v>1</v>
      </c>
      <c r="Y3296" s="73" t="b">
        <f t="shared" si="875"/>
        <v>0</v>
      </c>
      <c r="Z3296" s="73" t="b">
        <f t="shared" si="882"/>
        <v>1</v>
      </c>
      <c r="AA3296" s="34" t="str">
        <f t="shared" si="876"/>
        <v>Outer</v>
      </c>
      <c r="AB3296" s="35" t="str">
        <f t="shared" si="883"/>
        <v>1.2-1.3</v>
      </c>
      <c r="AC3296" s="36" t="str">
        <f t="shared" si="877"/>
        <v>13-14</v>
      </c>
      <c r="AD3296" s="36" t="str">
        <f t="shared" si="878"/>
        <v>Apr</v>
      </c>
      <c r="AE3296" s="35" t="str">
        <f t="shared" si="879"/>
        <v>275-285</v>
      </c>
      <c r="AF3296" s="36" t="str">
        <f t="shared" si="880"/>
        <v>HWS-LTI</v>
      </c>
    </row>
    <row r="3297" spans="5:32" x14ac:dyDescent="0.3">
      <c r="E3297" s="12">
        <v>41003.555555555555</v>
      </c>
      <c r="F3297" s="16">
        <v>10.57</v>
      </c>
      <c r="G3297" s="16">
        <v>1703.2999725341849</v>
      </c>
      <c r="H3297" s="29">
        <v>1.1906517428137029</v>
      </c>
      <c r="I3297" s="26">
        <v>283</v>
      </c>
      <c r="J3297" s="30">
        <v>7.9470198675496678E-2</v>
      </c>
      <c r="K3297" s="31">
        <v>0.1284008614491976</v>
      </c>
      <c r="L3297" s="108">
        <f ca="1">REWS!R3297</f>
        <v>10.53490553077094</v>
      </c>
      <c r="M3297" s="22">
        <f t="shared" si="867"/>
        <v>10.470269854601533</v>
      </c>
      <c r="N3297" s="22">
        <f t="shared" ca="1" si="868"/>
        <v>10.435506508978802</v>
      </c>
      <c r="O3297" s="22">
        <f t="shared" si="869"/>
        <v>0.97626393388927524</v>
      </c>
      <c r="P3297" s="81">
        <f t="shared" ca="1" si="870"/>
        <v>11</v>
      </c>
      <c r="Q3297" s="22">
        <f t="shared" ca="1" si="871"/>
        <v>0.47125609917895628</v>
      </c>
      <c r="R3297" s="3">
        <f ca="1">IF(N3297&gt;'Power Curve'!$C$37,0,INDEX(Ci,$P3297,1)*POWER(1-Q3297,3)+INDEX(Ci,$P3297,2)*3*Q3297*POWER(1-Q3297,2)+INDEX(Ci,$P3297,3)*3*POWER(Q3297,2)*(1-Q3297)+INDEX(Ci,$P3297,4)*POWER(Q3297,3))</f>
        <v>1654.3677375015955</v>
      </c>
      <c r="S3297" s="3">
        <f t="shared" si="872"/>
        <v>1703.2999725341849</v>
      </c>
      <c r="T3297" s="3">
        <f t="shared" ca="1" si="873"/>
        <v>-48.93223503258946</v>
      </c>
      <c r="U3297" s="3">
        <f t="shared" ca="1" si="881"/>
        <v>48.93223503258946</v>
      </c>
      <c r="W3297" s="34">
        <f t="shared" si="874"/>
        <v>10</v>
      </c>
      <c r="X3297" s="73" t="b">
        <f>COUNTIF('Power Curve'!$D$2:$D$31,W3297)&gt;0</f>
        <v>1</v>
      </c>
      <c r="Y3297" s="73" t="b">
        <f t="shared" si="875"/>
        <v>0</v>
      </c>
      <c r="Z3297" s="73" t="b">
        <f t="shared" si="882"/>
        <v>1</v>
      </c>
      <c r="AA3297" s="34" t="str">
        <f t="shared" si="876"/>
        <v>Outer</v>
      </c>
      <c r="AB3297" s="35" t="str">
        <f t="shared" si="883"/>
        <v>0.9-1.0</v>
      </c>
      <c r="AC3297" s="36" t="str">
        <f t="shared" si="877"/>
        <v>13-14</v>
      </c>
      <c r="AD3297" s="36" t="str">
        <f t="shared" si="878"/>
        <v>Apr</v>
      </c>
      <c r="AE3297" s="35" t="str">
        <f t="shared" si="879"/>
        <v>275-285</v>
      </c>
      <c r="AF3297" s="36" t="str">
        <f t="shared" si="880"/>
        <v>HWS-LTI</v>
      </c>
    </row>
    <row r="3298" spans="5:32" x14ac:dyDescent="0.3">
      <c r="E3298" s="12">
        <v>41003.5625</v>
      </c>
      <c r="F3298" s="16">
        <v>9.75</v>
      </c>
      <c r="G3298" s="16">
        <v>1486.580032348633</v>
      </c>
      <c r="H3298" s="29">
        <v>1.1910456941264849</v>
      </c>
      <c r="I3298" s="26">
        <v>280.2</v>
      </c>
      <c r="J3298" s="30">
        <v>0.11487179487179489</v>
      </c>
      <c r="K3298" s="31">
        <v>0.12145247338599538</v>
      </c>
      <c r="L3298" s="108">
        <f ca="1">REWS!R3298</f>
        <v>9.7553218349554349</v>
      </c>
      <c r="M3298" s="22">
        <f t="shared" si="867"/>
        <v>9.6590717900225975</v>
      </c>
      <c r="N3298" s="22">
        <f t="shared" ca="1" si="868"/>
        <v>9.6643439937035414</v>
      </c>
      <c r="O3298" s="22">
        <f t="shared" si="869"/>
        <v>0.85089065804697372</v>
      </c>
      <c r="P3298" s="81">
        <f t="shared" ca="1" si="870"/>
        <v>10</v>
      </c>
      <c r="Q3298" s="22">
        <f t="shared" ca="1" si="871"/>
        <v>0.69644200790490463</v>
      </c>
      <c r="R3298" s="3">
        <f ca="1">IF(N3298&gt;'Power Curve'!$C$37,0,INDEX(Ci,$P3298,1)*POWER(1-Q3298,3)+INDEX(Ci,$P3298,2)*3*Q3298*POWER(1-Q3298,2)+INDEX(Ci,$P3298,3)*3*POWER(Q3298,2)*(1-Q3298)+INDEX(Ci,$P3298,4)*POWER(Q3298,3))</f>
        <v>1428.0878987078049</v>
      </c>
      <c r="S3298" s="3">
        <f t="shared" si="872"/>
        <v>1486.580032348633</v>
      </c>
      <c r="T3298" s="3">
        <f t="shared" ca="1" si="873"/>
        <v>-58.492133640828115</v>
      </c>
      <c r="U3298" s="3">
        <f t="shared" ca="1" si="881"/>
        <v>58.492133640828115</v>
      </c>
      <c r="W3298" s="34">
        <f t="shared" si="874"/>
        <v>10</v>
      </c>
      <c r="X3298" s="73" t="b">
        <f>COUNTIF('Power Curve'!$D$2:$D$31,W3298)&gt;0</f>
        <v>1</v>
      </c>
      <c r="Y3298" s="73" t="b">
        <f t="shared" si="875"/>
        <v>0</v>
      </c>
      <c r="Z3298" s="73" t="b">
        <f t="shared" si="882"/>
        <v>1</v>
      </c>
      <c r="AA3298" s="34" t="str">
        <f t="shared" si="876"/>
        <v>Inner</v>
      </c>
      <c r="AB3298" s="35" t="str">
        <f t="shared" si="883"/>
        <v>0.8-0.9</v>
      </c>
      <c r="AC3298" s="36" t="str">
        <f t="shared" si="877"/>
        <v>13-14</v>
      </c>
      <c r="AD3298" s="36" t="str">
        <f t="shared" si="878"/>
        <v>Apr</v>
      </c>
      <c r="AE3298" s="35" t="str">
        <f t="shared" si="879"/>
        <v>275-285</v>
      </c>
      <c r="AF3298" s="36" t="str">
        <f t="shared" si="880"/>
        <v>Inner-TI</v>
      </c>
    </row>
    <row r="3299" spans="5:32" x14ac:dyDescent="0.3">
      <c r="E3299" s="12">
        <v>41003.569444444445</v>
      </c>
      <c r="F3299" s="16">
        <v>10.02</v>
      </c>
      <c r="G3299" s="16">
        <v>1524.389999389648</v>
      </c>
      <c r="H3299" s="29">
        <v>1.190826800397454</v>
      </c>
      <c r="I3299" s="26">
        <v>279</v>
      </c>
      <c r="J3299" s="30">
        <v>9.4810379241516959E-2</v>
      </c>
      <c r="K3299" s="31">
        <v>0.15129251790634435</v>
      </c>
      <c r="L3299" s="108">
        <f ca="1">REWS!R3299</f>
        <v>9.9626482190776002</v>
      </c>
      <c r="M3299" s="22">
        <f t="shared" si="867"/>
        <v>9.9259456308019107</v>
      </c>
      <c r="N3299" s="22">
        <f t="shared" ca="1" si="868"/>
        <v>9.8691321917534687</v>
      </c>
      <c r="O3299" s="22">
        <f t="shared" si="869"/>
        <v>0.89213687042851653</v>
      </c>
      <c r="P3299" s="81">
        <f t="shared" ca="1" si="870"/>
        <v>10</v>
      </c>
      <c r="Q3299" s="22">
        <f t="shared" ca="1" si="871"/>
        <v>0.91411859160445241</v>
      </c>
      <c r="R3299" s="3">
        <f ca="1">IF(N3299&gt;'Power Curve'!$C$37,0,INDEX(Ci,$P3299,1)*POWER(1-Q3299,3)+INDEX(Ci,$P3299,2)*3*Q3299*POWER(1-Q3299,2)+INDEX(Ci,$P3299,3)*3*POWER(Q3299,2)*(1-Q3299)+INDEX(Ci,$P3299,4)*POWER(Q3299,3))</f>
        <v>1494.8411292653436</v>
      </c>
      <c r="S3299" s="3">
        <f t="shared" si="872"/>
        <v>1524.389999389648</v>
      </c>
      <c r="T3299" s="3">
        <f t="shared" ca="1" si="873"/>
        <v>-29.548870124304358</v>
      </c>
      <c r="U3299" s="3">
        <f t="shared" ca="1" si="881"/>
        <v>29.548870124304358</v>
      </c>
      <c r="W3299" s="34">
        <f t="shared" si="874"/>
        <v>10</v>
      </c>
      <c r="X3299" s="73" t="b">
        <f>COUNTIF('Power Curve'!$D$2:$D$31,W3299)&gt;0</f>
        <v>1</v>
      </c>
      <c r="Y3299" s="73" t="b">
        <f t="shared" si="875"/>
        <v>0</v>
      </c>
      <c r="Z3299" s="73" t="b">
        <f t="shared" si="882"/>
        <v>1</v>
      </c>
      <c r="AA3299" s="34" t="str">
        <f t="shared" si="876"/>
        <v>Outer</v>
      </c>
      <c r="AB3299" s="35" t="str">
        <f t="shared" si="883"/>
        <v>0.8-0.9</v>
      </c>
      <c r="AC3299" s="36" t="str">
        <f t="shared" si="877"/>
        <v>13-14</v>
      </c>
      <c r="AD3299" s="36" t="str">
        <f t="shared" si="878"/>
        <v>Apr</v>
      </c>
      <c r="AE3299" s="35" t="str">
        <f t="shared" si="879"/>
        <v>275-285</v>
      </c>
      <c r="AF3299" s="36" t="str">
        <f t="shared" si="880"/>
        <v>HWS-LTI</v>
      </c>
    </row>
    <row r="3300" spans="5:32" x14ac:dyDescent="0.3">
      <c r="E3300" s="12">
        <v>41003.576388888891</v>
      </c>
      <c r="F3300" s="16">
        <v>9.09</v>
      </c>
      <c r="G3300" s="16">
        <v>1290.080009460454</v>
      </c>
      <c r="H3300" s="29">
        <v>1.1908405161777595</v>
      </c>
      <c r="I3300" s="26">
        <v>283.10000000000002</v>
      </c>
      <c r="J3300" s="30">
        <v>0.13311331133113311</v>
      </c>
      <c r="K3300" s="31">
        <v>0.12475143069519791</v>
      </c>
      <c r="L3300" s="108">
        <f ca="1">REWS!R3300</f>
        <v>9.0162059201438893</v>
      </c>
      <c r="M3300" s="22">
        <f t="shared" si="867"/>
        <v>9.0047097993497793</v>
      </c>
      <c r="N3300" s="22">
        <f t="shared" ca="1" si="868"/>
        <v>8.9316081190401722</v>
      </c>
      <c r="O3300" s="22">
        <f t="shared" si="869"/>
        <v>0.74975690300044917</v>
      </c>
      <c r="P3300" s="81">
        <f t="shared" ca="1" si="870"/>
        <v>9</v>
      </c>
      <c r="Q3300" s="22">
        <f t="shared" ca="1" si="871"/>
        <v>0.92250560029054796</v>
      </c>
      <c r="R3300" s="3">
        <f ca="1">IF(N3300&gt;'Power Curve'!$C$37,0,INDEX(Ci,$P3300,1)*POWER(1-Q3300,3)+INDEX(Ci,$P3300,2)*3*Q3300*POWER(1-Q3300,2)+INDEX(Ci,$P3300,3)*3*POWER(Q3300,2)*(1-Q3300)+INDEX(Ci,$P3300,4)*POWER(Q3300,3))</f>
        <v>1172.8361070794031</v>
      </c>
      <c r="S3300" s="3">
        <f t="shared" si="872"/>
        <v>1290.080009460454</v>
      </c>
      <c r="T3300" s="3">
        <f t="shared" ca="1" si="873"/>
        <v>-117.24390238105093</v>
      </c>
      <c r="U3300" s="3">
        <f t="shared" ca="1" si="881"/>
        <v>117.24390238105093</v>
      </c>
      <c r="W3300" s="34">
        <f t="shared" si="874"/>
        <v>9</v>
      </c>
      <c r="X3300" s="73" t="b">
        <f>COUNTIF('Power Curve'!$D$2:$D$31,W3300)&gt;0</f>
        <v>1</v>
      </c>
      <c r="Y3300" s="73" t="b">
        <f t="shared" si="875"/>
        <v>0</v>
      </c>
      <c r="Z3300" s="73" t="b">
        <f t="shared" si="882"/>
        <v>1</v>
      </c>
      <c r="AA3300" s="34" t="str">
        <f t="shared" si="876"/>
        <v>Inner</v>
      </c>
      <c r="AB3300" s="35" t="str">
        <f t="shared" si="883"/>
        <v>0.7-0.8</v>
      </c>
      <c r="AC3300" s="36" t="str">
        <f t="shared" si="877"/>
        <v>13-14</v>
      </c>
      <c r="AD3300" s="36" t="str">
        <f t="shared" si="878"/>
        <v>Apr</v>
      </c>
      <c r="AE3300" s="35" t="str">
        <f t="shared" si="879"/>
        <v>275-285</v>
      </c>
      <c r="AF3300" s="36" t="str">
        <f t="shared" si="880"/>
        <v>Inner-TI</v>
      </c>
    </row>
    <row r="3301" spans="5:32" x14ac:dyDescent="0.3">
      <c r="E3301" s="12">
        <v>41003.583333333336</v>
      </c>
      <c r="F3301" s="16">
        <v>9.48</v>
      </c>
      <c r="G3301" s="16">
        <v>1624.9299621582011</v>
      </c>
      <c r="H3301" s="29">
        <v>1.1895728276663111</v>
      </c>
      <c r="I3301" s="26">
        <v>268.10000000000002</v>
      </c>
      <c r="J3301" s="30">
        <v>0.16350210970464135</v>
      </c>
      <c r="K3301" s="31">
        <v>8.7446317122655215E-2</v>
      </c>
      <c r="L3301" s="108">
        <f ca="1">REWS!R3301</f>
        <v>9.341546333320295</v>
      </c>
      <c r="M3301" s="22">
        <f t="shared" si="867"/>
        <v>9.387716940949586</v>
      </c>
      <c r="N3301" s="22">
        <f t="shared" ca="1" si="868"/>
        <v>9.2506110514743067</v>
      </c>
      <c r="O3301" s="22">
        <f t="shared" si="869"/>
        <v>0.80895189138875223</v>
      </c>
      <c r="P3301" s="81">
        <f t="shared" ca="1" si="870"/>
        <v>10</v>
      </c>
      <c r="Q3301" s="22">
        <f t="shared" ca="1" si="871"/>
        <v>0.25667070132567693</v>
      </c>
      <c r="R3301" s="3">
        <f ca="1">IF(N3301&gt;'Power Curve'!$C$37,0,INDEX(Ci,$P3301,1)*POWER(1-Q3301,3)+INDEX(Ci,$P3301,2)*3*Q3301*POWER(1-Q3301,2)+INDEX(Ci,$P3301,3)*3*POWER(Q3301,2)*(1-Q3301)+INDEX(Ci,$P3301,4)*POWER(Q3301,3))</f>
        <v>1281.3949542808916</v>
      </c>
      <c r="S3301" s="3">
        <f t="shared" si="872"/>
        <v>1624.9299621582011</v>
      </c>
      <c r="T3301" s="3">
        <f t="shared" ca="1" si="873"/>
        <v>-343.53500787730945</v>
      </c>
      <c r="U3301" s="3">
        <f t="shared" ca="1" si="881"/>
        <v>343.53500787730945</v>
      </c>
      <c r="W3301" s="34">
        <f t="shared" si="874"/>
        <v>9</v>
      </c>
      <c r="X3301" s="73" t="b">
        <f>COUNTIF('Power Curve'!$D$2:$D$31,W3301)&gt;0</f>
        <v>1</v>
      </c>
      <c r="Y3301" s="73" t="b">
        <f t="shared" si="875"/>
        <v>0</v>
      </c>
      <c r="Z3301" s="73" t="b">
        <f t="shared" si="882"/>
        <v>1</v>
      </c>
      <c r="AA3301" s="34" t="str">
        <f t="shared" si="876"/>
        <v>Outer</v>
      </c>
      <c r="AB3301" s="35" t="str">
        <f t="shared" si="883"/>
        <v>0.8-0.9</v>
      </c>
      <c r="AC3301" s="36" t="str">
        <f t="shared" si="877"/>
        <v>14-15</v>
      </c>
      <c r="AD3301" s="36" t="str">
        <f t="shared" si="878"/>
        <v>Apr</v>
      </c>
      <c r="AE3301" s="35" t="str">
        <f t="shared" si="879"/>
        <v>265-275</v>
      </c>
      <c r="AF3301" s="36" t="str">
        <f t="shared" si="880"/>
        <v>HWS-HTI</v>
      </c>
    </row>
    <row r="3302" spans="5:32" x14ac:dyDescent="0.3">
      <c r="E3302" s="12">
        <v>41003.590277777781</v>
      </c>
      <c r="F3302" s="16">
        <v>12.58</v>
      </c>
      <c r="G3302" s="16">
        <v>1873.2599792480439</v>
      </c>
      <c r="H3302" s="29">
        <v>1.1901567165842912</v>
      </c>
      <c r="I3302" s="26">
        <v>279.39999999999998</v>
      </c>
      <c r="J3302" s="30">
        <v>0.16057233704292528</v>
      </c>
      <c r="K3302" s="31">
        <v>0.18143335228150456</v>
      </c>
      <c r="L3302" s="108">
        <f ca="1">REWS!R3302</f>
        <v>12.397490675028024</v>
      </c>
      <c r="M3302" s="22">
        <f t="shared" si="867"/>
        <v>12.459577873994046</v>
      </c>
      <c r="N3302" s="22">
        <f t="shared" ca="1" si="868"/>
        <v>12.278815620638051</v>
      </c>
      <c r="O3302" s="22">
        <f t="shared" si="869"/>
        <v>1.2837179009793698</v>
      </c>
      <c r="P3302" s="81">
        <f t="shared" ca="1" si="870"/>
        <v>13</v>
      </c>
      <c r="Q3302" s="22">
        <f t="shared" ca="1" si="871"/>
        <v>0.26796982500991706</v>
      </c>
      <c r="R3302" s="3">
        <f ca="1">IF(N3302&gt;'Power Curve'!$C$37,0,INDEX(Ci,$P3302,1)*POWER(1-Q3302,3)+INDEX(Ci,$P3302,2)*3*Q3302*POWER(1-Q3302,2)+INDEX(Ci,$P3302,3)*3*POWER(Q3302,2)*(1-Q3302)+INDEX(Ci,$P3302,4)*POWER(Q3302,3))</f>
        <v>1930.1669597716123</v>
      </c>
      <c r="S3302" s="3">
        <f t="shared" si="872"/>
        <v>1873.2599792480439</v>
      </c>
      <c r="T3302" s="3">
        <f t="shared" ca="1" si="873"/>
        <v>56.906980523568336</v>
      </c>
      <c r="U3302" s="3">
        <f t="shared" ca="1" si="881"/>
        <v>56.906980523568336</v>
      </c>
      <c r="W3302" s="34">
        <f t="shared" si="874"/>
        <v>12</v>
      </c>
      <c r="X3302" s="73" t="b">
        <f>COUNTIF('Power Curve'!$D$2:$D$31,W3302)&gt;0</f>
        <v>1</v>
      </c>
      <c r="Y3302" s="73" t="b">
        <f t="shared" si="875"/>
        <v>0</v>
      </c>
      <c r="Z3302" s="73" t="b">
        <f t="shared" si="882"/>
        <v>1</v>
      </c>
      <c r="AA3302" s="34" t="str">
        <f t="shared" si="876"/>
        <v>Outer</v>
      </c>
      <c r="AB3302" s="35" t="str">
        <f t="shared" si="883"/>
        <v>1.2-1.3</v>
      </c>
      <c r="AC3302" s="36" t="str">
        <f t="shared" si="877"/>
        <v>14-15</v>
      </c>
      <c r="AD3302" s="36" t="str">
        <f t="shared" si="878"/>
        <v>Apr</v>
      </c>
      <c r="AE3302" s="35" t="str">
        <f t="shared" si="879"/>
        <v>275-285</v>
      </c>
      <c r="AF3302" s="36" t="str">
        <f t="shared" si="880"/>
        <v>HWS-HTI</v>
      </c>
    </row>
    <row r="3303" spans="5:32" x14ac:dyDescent="0.3">
      <c r="E3303" s="12">
        <v>41003.597222222219</v>
      </c>
      <c r="F3303" s="16">
        <v>12.86</v>
      </c>
      <c r="G3303" s="16">
        <v>1894.6300354003961</v>
      </c>
      <c r="H3303" s="29">
        <v>1.1908130770353746</v>
      </c>
      <c r="I3303" s="26">
        <v>284.7</v>
      </c>
      <c r="J3303" s="30">
        <v>0.1166407465007776</v>
      </c>
      <c r="K3303" s="31">
        <v>0.15295680230976152</v>
      </c>
      <c r="L3303" s="108">
        <f ca="1">REWS!R3303</f>
        <v>12.880112105909424</v>
      </c>
      <c r="M3303" s="22">
        <f t="shared" si="867"/>
        <v>12.739238569183948</v>
      </c>
      <c r="N3303" s="22">
        <f t="shared" ca="1" si="868"/>
        <v>12.759161812987124</v>
      </c>
      <c r="O3303" s="22">
        <f t="shared" si="869"/>
        <v>1.3269403629295133</v>
      </c>
      <c r="P3303" s="81">
        <f t="shared" ca="1" si="870"/>
        <v>13</v>
      </c>
      <c r="Q3303" s="22">
        <f t="shared" ca="1" si="871"/>
        <v>0.76247886439520451</v>
      </c>
      <c r="R3303" s="3">
        <f ca="1">IF(N3303&gt;'Power Curve'!$C$37,0,INDEX(Ci,$P3303,1)*POWER(1-Q3303,3)+INDEX(Ci,$P3303,2)*3*Q3303*POWER(1-Q3303,2)+INDEX(Ci,$P3303,3)*3*POWER(Q3303,2)*(1-Q3303)+INDEX(Ci,$P3303,4)*POWER(Q3303,3))</f>
        <v>1946.7112991735139</v>
      </c>
      <c r="S3303" s="3">
        <f t="shared" si="872"/>
        <v>1894.6300354003961</v>
      </c>
      <c r="T3303" s="3">
        <f t="shared" ca="1" si="873"/>
        <v>52.081263773117826</v>
      </c>
      <c r="U3303" s="3">
        <f t="shared" ca="1" si="881"/>
        <v>52.081263773117826</v>
      </c>
      <c r="W3303" s="34">
        <f t="shared" si="874"/>
        <v>13</v>
      </c>
      <c r="X3303" s="73" t="b">
        <f>COUNTIF('Power Curve'!$D$2:$D$31,W3303)&gt;0</f>
        <v>1</v>
      </c>
      <c r="Y3303" s="73" t="b">
        <f t="shared" si="875"/>
        <v>0</v>
      </c>
      <c r="Z3303" s="73" t="b">
        <f t="shared" si="882"/>
        <v>1</v>
      </c>
      <c r="AA3303" s="34" t="str">
        <f t="shared" si="876"/>
        <v>Inner</v>
      </c>
      <c r="AB3303" s="35" t="str">
        <f t="shared" si="883"/>
        <v>1.3-1.4</v>
      </c>
      <c r="AC3303" s="36" t="str">
        <f t="shared" si="877"/>
        <v>14-15</v>
      </c>
      <c r="AD3303" s="36" t="str">
        <f t="shared" si="878"/>
        <v>Apr</v>
      </c>
      <c r="AE3303" s="35" t="str">
        <f t="shared" si="879"/>
        <v>275-285</v>
      </c>
      <c r="AF3303" s="36" t="str">
        <f t="shared" si="880"/>
        <v>Inner-TI</v>
      </c>
    </row>
    <row r="3304" spans="5:32" x14ac:dyDescent="0.3">
      <c r="E3304" s="12">
        <v>41003.604166666664</v>
      </c>
      <c r="F3304" s="16">
        <v>11.38</v>
      </c>
      <c r="G3304" s="16">
        <v>1661.590026855474</v>
      </c>
      <c r="H3304" s="29">
        <v>1.1903754228177639</v>
      </c>
      <c r="I3304" s="26">
        <v>276.5</v>
      </c>
      <c r="J3304" s="30">
        <v>0.18980667838312829</v>
      </c>
      <c r="K3304" s="31">
        <v>0.14405335102547617</v>
      </c>
      <c r="L3304" s="108">
        <f ca="1">REWS!R3304</f>
        <v>11.36135879299475</v>
      </c>
      <c r="M3304" s="22">
        <f t="shared" si="867"/>
        <v>11.271755238834304</v>
      </c>
      <c r="N3304" s="22">
        <f t="shared" ca="1" si="868"/>
        <v>11.253291344043475</v>
      </c>
      <c r="O3304" s="22">
        <f t="shared" si="869"/>
        <v>1.1001360836744778</v>
      </c>
      <c r="P3304" s="81">
        <f t="shared" ca="1" si="870"/>
        <v>12</v>
      </c>
      <c r="Q3304" s="22">
        <f t="shared" ca="1" si="871"/>
        <v>0.26292791685433758</v>
      </c>
      <c r="R3304" s="3">
        <f ca="1">IF(N3304&gt;'Power Curve'!$C$37,0,INDEX(Ci,$P3304,1)*POWER(1-Q3304,3)+INDEX(Ci,$P3304,2)*3*Q3304*POWER(1-Q3304,2)+INDEX(Ci,$P3304,3)*3*POWER(Q3304,2)*(1-Q3304)+INDEX(Ci,$P3304,4)*POWER(Q3304,3))</f>
        <v>1823.2694701287569</v>
      </c>
      <c r="S3304" s="3">
        <f t="shared" si="872"/>
        <v>1661.590026855474</v>
      </c>
      <c r="T3304" s="3">
        <f t="shared" ca="1" si="873"/>
        <v>161.67944327328291</v>
      </c>
      <c r="U3304" s="3">
        <f t="shared" ca="1" si="881"/>
        <v>161.67944327328291</v>
      </c>
      <c r="W3304" s="34">
        <f t="shared" si="874"/>
        <v>11</v>
      </c>
      <c r="X3304" s="73" t="b">
        <f>COUNTIF('Power Curve'!$D$2:$D$31,W3304)&gt;0</f>
        <v>1</v>
      </c>
      <c r="Y3304" s="73" t="b">
        <f t="shared" si="875"/>
        <v>0</v>
      </c>
      <c r="Z3304" s="73" t="b">
        <f t="shared" si="882"/>
        <v>1</v>
      </c>
      <c r="AA3304" s="34" t="str">
        <f t="shared" si="876"/>
        <v>Outer</v>
      </c>
      <c r="AB3304" s="35" t="str">
        <f t="shared" si="883"/>
        <v>1.1-1.2</v>
      </c>
      <c r="AC3304" s="36" t="str">
        <f t="shared" si="877"/>
        <v>14-15</v>
      </c>
      <c r="AD3304" s="36" t="str">
        <f t="shared" si="878"/>
        <v>Apr</v>
      </c>
      <c r="AE3304" s="35" t="str">
        <f t="shared" si="879"/>
        <v>275-285</v>
      </c>
      <c r="AF3304" s="36" t="str">
        <f t="shared" si="880"/>
        <v>HWS-HTI</v>
      </c>
    </row>
    <row r="3305" spans="5:32" x14ac:dyDescent="0.3">
      <c r="E3305" s="12">
        <v>41003.611111111109</v>
      </c>
      <c r="F3305" s="16">
        <v>12.27</v>
      </c>
      <c r="G3305" s="16">
        <v>1956.0499572753911</v>
      </c>
      <c r="H3305" s="29">
        <v>1.1911634322899454</v>
      </c>
      <c r="I3305" s="26">
        <v>277</v>
      </c>
      <c r="J3305" s="30">
        <v>0.13202933985330076</v>
      </c>
      <c r="K3305" s="31">
        <v>0.10957094054848546</v>
      </c>
      <c r="L3305" s="108">
        <f ca="1">REWS!R3305</f>
        <v>12.186941107925479</v>
      </c>
      <c r="M3305" s="22">
        <f t="shared" si="867"/>
        <v>12.155970869042601</v>
      </c>
      <c r="N3305" s="22">
        <f t="shared" ca="1" si="868"/>
        <v>12.073683870471058</v>
      </c>
      <c r="O3305" s="22">
        <f t="shared" si="869"/>
        <v>1.2367944596627409</v>
      </c>
      <c r="P3305" s="81">
        <f t="shared" ca="1" si="870"/>
        <v>13</v>
      </c>
      <c r="Q3305" s="22">
        <f t="shared" ca="1" si="871"/>
        <v>5.6789833707341239E-2</v>
      </c>
      <c r="R3305" s="3">
        <f ca="1">IF(N3305&gt;'Power Curve'!$C$37,0,INDEX(Ci,$P3305,1)*POWER(1-Q3305,3)+INDEX(Ci,$P3305,2)*3*Q3305*POWER(1-Q3305,2)+INDEX(Ci,$P3305,3)*3*POWER(Q3305,2)*(1-Q3305)+INDEX(Ci,$P3305,4)*POWER(Q3305,3))</f>
        <v>1920.2362376312003</v>
      </c>
      <c r="S3305" s="3">
        <f t="shared" si="872"/>
        <v>1956.0499572753911</v>
      </c>
      <c r="T3305" s="3">
        <f t="shared" ca="1" si="873"/>
        <v>-35.813719644190769</v>
      </c>
      <c r="U3305" s="3">
        <f t="shared" ca="1" si="881"/>
        <v>35.813719644190769</v>
      </c>
      <c r="W3305" s="34">
        <f t="shared" si="874"/>
        <v>12</v>
      </c>
      <c r="X3305" s="73" t="b">
        <f>COUNTIF('Power Curve'!$D$2:$D$31,W3305)&gt;0</f>
        <v>1</v>
      </c>
      <c r="Y3305" s="73" t="b">
        <f t="shared" si="875"/>
        <v>0</v>
      </c>
      <c r="Z3305" s="73" t="b">
        <f t="shared" si="882"/>
        <v>1</v>
      </c>
      <c r="AA3305" s="34" t="str">
        <f t="shared" si="876"/>
        <v>Inner</v>
      </c>
      <c r="AB3305" s="35" t="str">
        <f t="shared" si="883"/>
        <v>1.2-1.3</v>
      </c>
      <c r="AC3305" s="36" t="str">
        <f t="shared" si="877"/>
        <v>14-15</v>
      </c>
      <c r="AD3305" s="36" t="str">
        <f t="shared" si="878"/>
        <v>Apr</v>
      </c>
      <c r="AE3305" s="35" t="str">
        <f t="shared" si="879"/>
        <v>275-285</v>
      </c>
      <c r="AF3305" s="36" t="str">
        <f t="shared" si="880"/>
        <v>Inner-TI</v>
      </c>
    </row>
    <row r="3306" spans="5:32" x14ac:dyDescent="0.3">
      <c r="E3306" s="12">
        <v>41003.618055555555</v>
      </c>
      <c r="F3306" s="16">
        <v>13.24</v>
      </c>
      <c r="G3306" s="16">
        <v>1769.3399353027339</v>
      </c>
      <c r="H3306" s="29">
        <v>1.1915004357954471</v>
      </c>
      <c r="I3306" s="26">
        <v>281.10000000000002</v>
      </c>
      <c r="J3306" s="30">
        <v>8.4592145015105744E-2</v>
      </c>
      <c r="K3306" s="31">
        <v>0.17341568605607147</v>
      </c>
      <c r="L3306" s="108">
        <f ca="1">REWS!R3306</f>
        <v>13.123460317886355</v>
      </c>
      <c r="M3306" s="22">
        <f t="shared" si="867"/>
        <v>13.11819323929458</v>
      </c>
      <c r="N3306" s="22">
        <f t="shared" ca="1" si="868"/>
        <v>13.002725711347997</v>
      </c>
      <c r="O3306" s="22">
        <f t="shared" si="869"/>
        <v>1.3855090287856997</v>
      </c>
      <c r="P3306" s="81">
        <f t="shared" ca="1" si="870"/>
        <v>14</v>
      </c>
      <c r="Q3306" s="22">
        <f t="shared" ca="1" si="871"/>
        <v>1.3328357511768741E-2</v>
      </c>
      <c r="R3306" s="3">
        <f ca="1">IF(N3306&gt;'Power Curve'!$C$37,0,INDEX(Ci,$P3306,1)*POWER(1-Q3306,3)+INDEX(Ci,$P3306,2)*3*Q3306*POWER(1-Q3306,2)+INDEX(Ci,$P3306,3)*3*POWER(Q3306,2)*(1-Q3306)+INDEX(Ci,$P3306,4)*POWER(Q3306,3))</f>
        <v>1953.539308825568</v>
      </c>
      <c r="S3306" s="3">
        <f t="shared" si="872"/>
        <v>1769.3399353027339</v>
      </c>
      <c r="T3306" s="3">
        <f t="shared" ca="1" si="873"/>
        <v>184.19937352283409</v>
      </c>
      <c r="U3306" s="3">
        <f t="shared" ca="1" si="881"/>
        <v>184.19937352283409</v>
      </c>
      <c r="W3306" s="34">
        <f t="shared" si="874"/>
        <v>13</v>
      </c>
      <c r="X3306" s="73" t="b">
        <f>COUNTIF('Power Curve'!$D$2:$D$31,W3306)&gt;0</f>
        <v>1</v>
      </c>
      <c r="Y3306" s="73" t="b">
        <f t="shared" si="875"/>
        <v>0</v>
      </c>
      <c r="Z3306" s="73" t="b">
        <f t="shared" si="882"/>
        <v>1</v>
      </c>
      <c r="AA3306" s="34" t="str">
        <f t="shared" si="876"/>
        <v>Outer</v>
      </c>
      <c r="AB3306" s="35" t="str">
        <f t="shared" si="883"/>
        <v>1.3-1.4</v>
      </c>
      <c r="AC3306" s="36" t="str">
        <f t="shared" si="877"/>
        <v>14-15</v>
      </c>
      <c r="AD3306" s="36" t="str">
        <f t="shared" si="878"/>
        <v>Apr</v>
      </c>
      <c r="AE3306" s="35" t="str">
        <f t="shared" si="879"/>
        <v>275-285</v>
      </c>
      <c r="AF3306" s="36" t="str">
        <f t="shared" si="880"/>
        <v>HWS-LTI</v>
      </c>
    </row>
    <row r="3307" spans="5:32" x14ac:dyDescent="0.3">
      <c r="E3307" s="12">
        <v>41003.625</v>
      </c>
      <c r="F3307" s="16">
        <v>8.9499999999999993</v>
      </c>
      <c r="G3307" s="16">
        <v>1106.3900299072277</v>
      </c>
      <c r="H3307" s="29">
        <v>1.1912646688650828</v>
      </c>
      <c r="I3307" s="26">
        <v>272.7</v>
      </c>
      <c r="J3307" s="30">
        <v>0.23798882681564246</v>
      </c>
      <c r="K3307" s="31">
        <v>5.5064254380217774E-2</v>
      </c>
      <c r="L3307" s="108">
        <f ca="1">REWS!R3307</f>
        <v>8.8650768900466979</v>
      </c>
      <c r="M3307" s="22">
        <f t="shared" si="867"/>
        <v>8.8670759060511735</v>
      </c>
      <c r="N3307" s="22">
        <f t="shared" ca="1" si="868"/>
        <v>8.7829396309524181</v>
      </c>
      <c r="O3307" s="22">
        <f t="shared" si="869"/>
        <v>0.72848514111732288</v>
      </c>
      <c r="P3307" s="81">
        <f t="shared" ca="1" si="870"/>
        <v>9</v>
      </c>
      <c r="Q3307" s="22">
        <f t="shared" ca="1" si="871"/>
        <v>0.77390425588524403</v>
      </c>
      <c r="R3307" s="3">
        <f ca="1">IF(N3307&gt;'Power Curve'!$C$37,0,INDEX(Ci,$P3307,1)*POWER(1-Q3307,3)+INDEX(Ci,$P3307,2)*3*Q3307*POWER(1-Q3307,2)+INDEX(Ci,$P3307,3)*3*POWER(Q3307,2)*(1-Q3307)+INDEX(Ci,$P3307,4)*POWER(Q3307,3))</f>
        <v>1124.2193588447508</v>
      </c>
      <c r="S3307" s="3">
        <f t="shared" si="872"/>
        <v>1106.3900299072277</v>
      </c>
      <c r="T3307" s="3">
        <f t="shared" ca="1" si="873"/>
        <v>17.829328937523087</v>
      </c>
      <c r="U3307" s="3">
        <f t="shared" ca="1" si="881"/>
        <v>17.829328937523087</v>
      </c>
      <c r="W3307" s="34">
        <f t="shared" si="874"/>
        <v>9</v>
      </c>
      <c r="X3307" s="73" t="b">
        <f>COUNTIF('Power Curve'!$D$2:$D$31,W3307)&gt;0</f>
        <v>1</v>
      </c>
      <c r="Y3307" s="73" t="b">
        <f t="shared" si="875"/>
        <v>0</v>
      </c>
      <c r="Z3307" s="73" t="b">
        <f t="shared" si="882"/>
        <v>1</v>
      </c>
      <c r="AA3307" s="34" t="str">
        <f t="shared" si="876"/>
        <v>Outer</v>
      </c>
      <c r="AB3307" s="35" t="str">
        <f t="shared" si="883"/>
        <v>0.7-0.8</v>
      </c>
      <c r="AC3307" s="36" t="str">
        <f t="shared" si="877"/>
        <v>15-16</v>
      </c>
      <c r="AD3307" s="36" t="str">
        <f t="shared" si="878"/>
        <v>Apr</v>
      </c>
      <c r="AE3307" s="35" t="str">
        <f t="shared" si="879"/>
        <v>265-275</v>
      </c>
      <c r="AF3307" s="36" t="str">
        <f t="shared" si="880"/>
        <v>HWS-HTI</v>
      </c>
    </row>
    <row r="3308" spans="5:32" x14ac:dyDescent="0.3">
      <c r="E3308" s="12">
        <v>41003.631944444445</v>
      </c>
      <c r="F3308" s="16">
        <v>10.9</v>
      </c>
      <c r="G3308" s="16">
        <v>1786.3200378417989</v>
      </c>
      <c r="H3308" s="29">
        <v>1.1906079865898538</v>
      </c>
      <c r="I3308" s="26">
        <v>266.3</v>
      </c>
      <c r="J3308" s="30">
        <v>0.1311926605504587</v>
      </c>
      <c r="K3308" s="31">
        <v>0.13308707085110325</v>
      </c>
      <c r="L3308" s="108">
        <f ca="1">REWS!R3308</f>
        <v>10.794411215853414</v>
      </c>
      <c r="M3308" s="22">
        <f t="shared" si="867"/>
        <v>10.797023969964361</v>
      </c>
      <c r="N3308" s="22">
        <f t="shared" ca="1" si="868"/>
        <v>10.692432719194628</v>
      </c>
      <c r="O3308" s="22">
        <f t="shared" si="869"/>
        <v>1.0267648357365389</v>
      </c>
      <c r="P3308" s="81">
        <f t="shared" ca="1" si="870"/>
        <v>11</v>
      </c>
      <c r="Q3308" s="22">
        <f t="shared" ca="1" si="871"/>
        <v>0.72060446525632516</v>
      </c>
      <c r="R3308" s="3">
        <f ca="1">IF(N3308&gt;'Power Curve'!$C$37,0,INDEX(Ci,$P3308,1)*POWER(1-Q3308,3)+INDEX(Ci,$P3308,2)*3*Q3308*POWER(1-Q3308,2)+INDEX(Ci,$P3308,3)*3*POWER(Q3308,2)*(1-Q3308)+INDEX(Ci,$P3308,4)*POWER(Q3308,3))</f>
        <v>1717.5362065972547</v>
      </c>
      <c r="S3308" s="3">
        <f t="shared" si="872"/>
        <v>1786.3200378417989</v>
      </c>
      <c r="T3308" s="3">
        <f t="shared" ca="1" si="873"/>
        <v>-68.783831244544217</v>
      </c>
      <c r="U3308" s="3">
        <f t="shared" ca="1" si="881"/>
        <v>68.783831244544217</v>
      </c>
      <c r="W3308" s="34">
        <f t="shared" si="874"/>
        <v>11</v>
      </c>
      <c r="X3308" s="73" t="b">
        <f>COUNTIF('Power Curve'!$D$2:$D$31,W3308)&gt;0</f>
        <v>1</v>
      </c>
      <c r="Y3308" s="73" t="b">
        <f t="shared" si="875"/>
        <v>0</v>
      </c>
      <c r="Z3308" s="73" t="b">
        <f t="shared" si="882"/>
        <v>1</v>
      </c>
      <c r="AA3308" s="34" t="str">
        <f t="shared" si="876"/>
        <v>Inner</v>
      </c>
      <c r="AB3308" s="35" t="str">
        <f t="shared" si="883"/>
        <v>1.0-1.1</v>
      </c>
      <c r="AC3308" s="36" t="str">
        <f t="shared" si="877"/>
        <v>15-16</v>
      </c>
      <c r="AD3308" s="36" t="str">
        <f t="shared" si="878"/>
        <v>Apr</v>
      </c>
      <c r="AE3308" s="35" t="str">
        <f t="shared" si="879"/>
        <v>265-275</v>
      </c>
      <c r="AF3308" s="36" t="str">
        <f t="shared" si="880"/>
        <v>Inner-TI</v>
      </c>
    </row>
    <row r="3309" spans="5:32" x14ac:dyDescent="0.3">
      <c r="E3309" s="12">
        <v>41003.638888888891</v>
      </c>
      <c r="F3309" s="16">
        <v>10.48</v>
      </c>
      <c r="G3309" s="16">
        <v>1780.999938964844</v>
      </c>
      <c r="H3309" s="29">
        <v>1.1906955022538537</v>
      </c>
      <c r="I3309" s="26">
        <v>268</v>
      </c>
      <c r="J3309" s="30">
        <v>0.16698473282442747</v>
      </c>
      <c r="K3309" s="31">
        <v>0.11258714635590106</v>
      </c>
      <c r="L3309" s="108">
        <f ca="1">REWS!R3309</f>
        <v>10.510402485749662</v>
      </c>
      <c r="M3309" s="22">
        <f t="shared" si="867"/>
        <v>10.381246199130381</v>
      </c>
      <c r="N3309" s="22">
        <f t="shared" ca="1" si="868"/>
        <v>10.41136220004954</v>
      </c>
      <c r="O3309" s="22">
        <f t="shared" si="869"/>
        <v>0.96250504096135858</v>
      </c>
      <c r="P3309" s="81">
        <f t="shared" ca="1" si="870"/>
        <v>11</v>
      </c>
      <c r="Q3309" s="22">
        <f t="shared" ca="1" si="871"/>
        <v>0.44782390837007952</v>
      </c>
      <c r="R3309" s="3">
        <f ca="1">IF(N3309&gt;'Power Curve'!$C$37,0,INDEX(Ci,$P3309,1)*POWER(1-Q3309,3)+INDEX(Ci,$P3309,2)*3*Q3309*POWER(1-Q3309,2)+INDEX(Ci,$P3309,3)*3*POWER(Q3309,2)*(1-Q3309)+INDEX(Ci,$P3309,4)*POWER(Q3309,3))</f>
        <v>1648.0283932937364</v>
      </c>
      <c r="S3309" s="3">
        <f t="shared" si="872"/>
        <v>1780.999938964844</v>
      </c>
      <c r="T3309" s="3">
        <f t="shared" ca="1" si="873"/>
        <v>-132.97154567110761</v>
      </c>
      <c r="U3309" s="3">
        <f t="shared" ca="1" si="881"/>
        <v>132.97154567110761</v>
      </c>
      <c r="W3309" s="34">
        <f t="shared" si="874"/>
        <v>10</v>
      </c>
      <c r="X3309" s="73" t="b">
        <f>COUNTIF('Power Curve'!$D$2:$D$31,W3309)&gt;0</f>
        <v>1</v>
      </c>
      <c r="Y3309" s="73" t="b">
        <f t="shared" si="875"/>
        <v>0</v>
      </c>
      <c r="Z3309" s="73" t="b">
        <f t="shared" si="882"/>
        <v>1</v>
      </c>
      <c r="AA3309" s="34" t="str">
        <f t="shared" si="876"/>
        <v>Outer</v>
      </c>
      <c r="AB3309" s="35" t="str">
        <f t="shared" si="883"/>
        <v>0.9-1.0</v>
      </c>
      <c r="AC3309" s="36" t="str">
        <f t="shared" si="877"/>
        <v>15-16</v>
      </c>
      <c r="AD3309" s="36" t="str">
        <f t="shared" si="878"/>
        <v>Apr</v>
      </c>
      <c r="AE3309" s="35" t="str">
        <f t="shared" si="879"/>
        <v>265-275</v>
      </c>
      <c r="AF3309" s="36" t="str">
        <f t="shared" si="880"/>
        <v>HWS-HTI</v>
      </c>
    </row>
    <row r="3310" spans="5:32" x14ac:dyDescent="0.3">
      <c r="E3310" s="12">
        <v>41003.645833333336</v>
      </c>
      <c r="F3310" s="16">
        <v>13.66</v>
      </c>
      <c r="G3310" s="16">
        <v>1920.3400421142551</v>
      </c>
      <c r="H3310" s="29">
        <v>1.1909307383039378</v>
      </c>
      <c r="I3310" s="26">
        <v>274</v>
      </c>
      <c r="J3310" s="30">
        <v>0.10395314787701317</v>
      </c>
      <c r="K3310" s="31">
        <v>0.14443799309373656</v>
      </c>
      <c r="L3310" s="108">
        <f ca="1">REWS!R3310</f>
        <v>13.522519717156145</v>
      </c>
      <c r="M3310" s="22">
        <f t="shared" si="867"/>
        <v>13.532171858037845</v>
      </c>
      <c r="N3310" s="22">
        <f t="shared" ca="1" si="868"/>
        <v>13.395978094162684</v>
      </c>
      <c r="O3310" s="22">
        <f t="shared" si="869"/>
        <v>1.4494907588055499</v>
      </c>
      <c r="P3310" s="81">
        <f t="shared" ca="1" si="870"/>
        <v>14</v>
      </c>
      <c r="Q3310" s="22">
        <f t="shared" ca="1" si="871"/>
        <v>0.42136548982910177</v>
      </c>
      <c r="R3310" s="3">
        <f ca="1">IF(N3310&gt;'Power Curve'!$C$37,0,INDEX(Ci,$P3310,1)*POWER(1-Q3310,3)+INDEX(Ci,$P3310,2)*3*Q3310*POWER(1-Q3310,2)+INDEX(Ci,$P3310,3)*3*POWER(Q3310,2)*(1-Q3310)+INDEX(Ci,$P3310,4)*POWER(Q3310,3))</f>
        <v>1964.6017618303415</v>
      </c>
      <c r="S3310" s="3">
        <f t="shared" si="872"/>
        <v>1920.3400421142551</v>
      </c>
      <c r="T3310" s="3">
        <f t="shared" ca="1" si="873"/>
        <v>44.261719716086418</v>
      </c>
      <c r="U3310" s="3">
        <f t="shared" ca="1" si="881"/>
        <v>44.261719716086418</v>
      </c>
      <c r="W3310" s="34">
        <f t="shared" si="874"/>
        <v>14</v>
      </c>
      <c r="X3310" s="73" t="b">
        <f>COUNTIF('Power Curve'!$D$2:$D$31,W3310)&gt;0</f>
        <v>1</v>
      </c>
      <c r="Y3310" s="73" t="b">
        <f t="shared" si="875"/>
        <v>0</v>
      </c>
      <c r="Z3310" s="73" t="b">
        <f t="shared" si="882"/>
        <v>1</v>
      </c>
      <c r="AA3310" s="34" t="str">
        <f t="shared" si="876"/>
        <v>Inner</v>
      </c>
      <c r="AB3310" s="35" t="str">
        <f t="shared" si="883"/>
        <v>1.4-1.5</v>
      </c>
      <c r="AC3310" s="36" t="str">
        <f t="shared" si="877"/>
        <v>15-16</v>
      </c>
      <c r="AD3310" s="36" t="str">
        <f t="shared" si="878"/>
        <v>Apr</v>
      </c>
      <c r="AE3310" s="35" t="str">
        <f t="shared" si="879"/>
        <v>265-275</v>
      </c>
      <c r="AF3310" s="36" t="str">
        <f t="shared" si="880"/>
        <v>Inner-TI</v>
      </c>
    </row>
    <row r="3311" spans="5:32" x14ac:dyDescent="0.3">
      <c r="E3311" s="12">
        <v>41003.652777777781</v>
      </c>
      <c r="F3311" s="16">
        <v>13.46</v>
      </c>
      <c r="G3311" s="16">
        <v>1949.440063476563</v>
      </c>
      <c r="H3311" s="29">
        <v>1.1920267944244118</v>
      </c>
      <c r="I3311" s="26">
        <v>274.10000000000002</v>
      </c>
      <c r="J3311" s="30">
        <v>0.13670133729569092</v>
      </c>
      <c r="K3311" s="31">
        <v>0.16726663808790487</v>
      </c>
      <c r="L3311" s="108">
        <f ca="1">REWS!R3311</f>
        <v>13.406391880614144</v>
      </c>
      <c r="M3311" s="22">
        <f t="shared" si="867"/>
        <v>13.338132771368537</v>
      </c>
      <c r="N3311" s="22">
        <f t="shared" ca="1" si="868"/>
        <v>13.28501002144343</v>
      </c>
      <c r="O3311" s="22">
        <f t="shared" si="869"/>
        <v>1.4195013924603439</v>
      </c>
      <c r="P3311" s="81">
        <f t="shared" ca="1" si="870"/>
        <v>14</v>
      </c>
      <c r="Q3311" s="22">
        <f t="shared" ca="1" si="871"/>
        <v>0.30622545215898606</v>
      </c>
      <c r="R3311" s="3">
        <f ca="1">IF(N3311&gt;'Power Curve'!$C$37,0,INDEX(Ci,$P3311,1)*POWER(1-Q3311,3)+INDEX(Ci,$P3311,2)*3*Q3311*POWER(1-Q3311,2)+INDEX(Ci,$P3311,3)*3*POWER(Q3311,2)*(1-Q3311)+INDEX(Ci,$P3311,4)*POWER(Q3311,3))</f>
        <v>1961.5741764106335</v>
      </c>
      <c r="S3311" s="3">
        <f t="shared" si="872"/>
        <v>1949.440063476563</v>
      </c>
      <c r="T3311" s="3">
        <f t="shared" ca="1" si="873"/>
        <v>12.134112934070572</v>
      </c>
      <c r="U3311" s="3">
        <f t="shared" ca="1" si="881"/>
        <v>12.134112934070572</v>
      </c>
      <c r="W3311" s="34">
        <f t="shared" si="874"/>
        <v>13</v>
      </c>
      <c r="X3311" s="73" t="b">
        <f>COUNTIF('Power Curve'!$D$2:$D$31,W3311)&gt;0</f>
        <v>1</v>
      </c>
      <c r="Y3311" s="73" t="b">
        <f t="shared" si="875"/>
        <v>0</v>
      </c>
      <c r="Z3311" s="73" t="b">
        <f t="shared" si="882"/>
        <v>1</v>
      </c>
      <c r="AA3311" s="34" t="str">
        <f t="shared" si="876"/>
        <v>Inner</v>
      </c>
      <c r="AB3311" s="35" t="str">
        <f t="shared" si="883"/>
        <v>1.4-1.5</v>
      </c>
      <c r="AC3311" s="36" t="str">
        <f t="shared" si="877"/>
        <v>15-16</v>
      </c>
      <c r="AD3311" s="36" t="str">
        <f t="shared" si="878"/>
        <v>Apr</v>
      </c>
      <c r="AE3311" s="35" t="str">
        <f t="shared" si="879"/>
        <v>265-275</v>
      </c>
      <c r="AF3311" s="36" t="str">
        <f t="shared" si="880"/>
        <v>Inner-TI</v>
      </c>
    </row>
    <row r="3312" spans="5:32" x14ac:dyDescent="0.3">
      <c r="E3312" s="12">
        <v>41003.659722222219</v>
      </c>
      <c r="F3312" s="16">
        <v>13.09</v>
      </c>
      <c r="G3312" s="16">
        <v>1936.0899810790991</v>
      </c>
      <c r="H3312" s="29">
        <v>1.1926414674783812</v>
      </c>
      <c r="I3312" s="26">
        <v>269.2</v>
      </c>
      <c r="J3312" s="30">
        <v>0.12223071046600459</v>
      </c>
      <c r="K3312" s="31">
        <v>0.15005604864243291</v>
      </c>
      <c r="L3312" s="108">
        <f ca="1">REWS!R3312</f>
        <v>12.992547820514016</v>
      </c>
      <c r="M3312" s="22">
        <f t="shared" si="867"/>
        <v>12.973711976719096</v>
      </c>
      <c r="N3312" s="22">
        <f t="shared" ca="1" si="868"/>
        <v>12.877125536065568</v>
      </c>
      <c r="O3312" s="22">
        <f t="shared" si="869"/>
        <v>1.363178983907791</v>
      </c>
      <c r="P3312" s="81">
        <f t="shared" ca="1" si="870"/>
        <v>13</v>
      </c>
      <c r="Q3312" s="22">
        <f t="shared" ca="1" si="871"/>
        <v>0.8839207084463836</v>
      </c>
      <c r="R3312" s="3">
        <f ca="1">IF(N3312&gt;'Power Curve'!$C$37,0,INDEX(Ci,$P3312,1)*POWER(1-Q3312,3)+INDEX(Ci,$P3312,2)*3*Q3312*POWER(1-Q3312,2)+INDEX(Ci,$P3312,3)*3*POWER(Q3312,2)*(1-Q3312)+INDEX(Ci,$P3312,4)*POWER(Q3312,3))</f>
        <v>1950.0393588538832</v>
      </c>
      <c r="S3312" s="3">
        <f t="shared" si="872"/>
        <v>1936.0899810790991</v>
      </c>
      <c r="T3312" s="3">
        <f t="shared" ca="1" si="873"/>
        <v>13.949377774784125</v>
      </c>
      <c r="U3312" s="3">
        <f t="shared" ca="1" si="881"/>
        <v>13.949377774784125</v>
      </c>
      <c r="W3312" s="34">
        <f t="shared" si="874"/>
        <v>13</v>
      </c>
      <c r="X3312" s="73" t="b">
        <f>COUNTIF('Power Curve'!$D$2:$D$31,W3312)&gt;0</f>
        <v>1</v>
      </c>
      <c r="Y3312" s="73" t="b">
        <f t="shared" si="875"/>
        <v>0</v>
      </c>
      <c r="Z3312" s="73" t="b">
        <f t="shared" si="882"/>
        <v>1</v>
      </c>
      <c r="AA3312" s="34" t="str">
        <f t="shared" si="876"/>
        <v>Inner</v>
      </c>
      <c r="AB3312" s="35" t="str">
        <f t="shared" si="883"/>
        <v>1.3-1.4</v>
      </c>
      <c r="AC3312" s="36" t="str">
        <f t="shared" si="877"/>
        <v>15-16</v>
      </c>
      <c r="AD3312" s="36" t="str">
        <f t="shared" si="878"/>
        <v>Apr</v>
      </c>
      <c r="AE3312" s="35" t="str">
        <f t="shared" si="879"/>
        <v>265-275</v>
      </c>
      <c r="AF3312" s="36" t="str">
        <f t="shared" si="880"/>
        <v>Inner-TI</v>
      </c>
    </row>
    <row r="3313" spans="5:32" x14ac:dyDescent="0.3">
      <c r="E3313" s="12">
        <v>41003.673611111109</v>
      </c>
      <c r="F3313" s="16">
        <v>12.4</v>
      </c>
      <c r="G3313" s="16">
        <v>1871.4100646972661</v>
      </c>
      <c r="H3313" s="29">
        <v>1.1927732655035612</v>
      </c>
      <c r="I3313" s="26">
        <v>269.39999999999998</v>
      </c>
      <c r="J3313" s="30">
        <v>0.14596774193548387</v>
      </c>
      <c r="K3313" s="31">
        <v>6.7676137491586005E-2</v>
      </c>
      <c r="L3313" s="108">
        <f ca="1">REWS!R3313</f>
        <v>12.342698561131268</v>
      </c>
      <c r="M3313" s="22">
        <f t="shared" si="867"/>
        <v>12.290294447729291</v>
      </c>
      <c r="N3313" s="22">
        <f t="shared" ca="1" si="868"/>
        <v>12.233499967408704</v>
      </c>
      <c r="O3313" s="22">
        <f t="shared" si="869"/>
        <v>1.2575546017515324</v>
      </c>
      <c r="P3313" s="81">
        <f t="shared" ca="1" si="870"/>
        <v>13</v>
      </c>
      <c r="Q3313" s="22">
        <f t="shared" ca="1" si="871"/>
        <v>0.22131805488143411</v>
      </c>
      <c r="R3313" s="3">
        <f ca="1">IF(N3313&gt;'Power Curve'!$C$37,0,INDEX(Ci,$P3313,1)*POWER(1-Q3313,3)+INDEX(Ci,$P3313,2)*3*Q3313*POWER(1-Q3313,2)+INDEX(Ci,$P3313,3)*3*POWER(Q3313,2)*(1-Q3313)+INDEX(Ci,$P3313,4)*POWER(Q3313,3))</f>
        <v>1928.1679678893543</v>
      </c>
      <c r="S3313" s="3">
        <f t="shared" si="872"/>
        <v>1871.4100646972661</v>
      </c>
      <c r="T3313" s="3">
        <f t="shared" ca="1" si="873"/>
        <v>56.757903192088179</v>
      </c>
      <c r="U3313" s="3">
        <f t="shared" ca="1" si="881"/>
        <v>56.757903192088179</v>
      </c>
      <c r="W3313" s="34">
        <f t="shared" si="874"/>
        <v>12</v>
      </c>
      <c r="X3313" s="73" t="b">
        <f>COUNTIF('Power Curve'!$D$2:$D$31,W3313)&gt;0</f>
        <v>1</v>
      </c>
      <c r="Y3313" s="73" t="b">
        <f t="shared" si="875"/>
        <v>0</v>
      </c>
      <c r="Z3313" s="73" t="b">
        <f t="shared" si="882"/>
        <v>1</v>
      </c>
      <c r="AA3313" s="34" t="str">
        <f t="shared" si="876"/>
        <v>Outer</v>
      </c>
      <c r="AB3313" s="35" t="str">
        <f t="shared" si="883"/>
        <v>1.2-1.3</v>
      </c>
      <c r="AC3313" s="36" t="str">
        <f t="shared" si="877"/>
        <v>16-17</v>
      </c>
      <c r="AD3313" s="36" t="str">
        <f t="shared" si="878"/>
        <v>Apr</v>
      </c>
      <c r="AE3313" s="35" t="str">
        <f t="shared" si="879"/>
        <v>265-275</v>
      </c>
      <c r="AF3313" s="36" t="str">
        <f t="shared" si="880"/>
        <v>HWS-HTI</v>
      </c>
    </row>
    <row r="3314" spans="5:32" x14ac:dyDescent="0.3">
      <c r="E3314" s="12">
        <v>41003.680555555555</v>
      </c>
      <c r="F3314" s="16">
        <v>10.94</v>
      </c>
      <c r="G3314" s="16">
        <v>1746.1299743652339</v>
      </c>
      <c r="H3314" s="29">
        <v>1.19281720517597</v>
      </c>
      <c r="I3314" s="26">
        <v>271.8</v>
      </c>
      <c r="J3314" s="30">
        <v>0.14625228519195613</v>
      </c>
      <c r="K3314" s="31">
        <v>0.12538552935248429</v>
      </c>
      <c r="L3314" s="108">
        <f ca="1">REWS!R3314</f>
        <v>10.851492458895418</v>
      </c>
      <c r="M3314" s="22">
        <f t="shared" si="867"/>
        <v>10.843344538440466</v>
      </c>
      <c r="N3314" s="22">
        <f t="shared" ca="1" si="868"/>
        <v>10.755618966004711</v>
      </c>
      <c r="O3314" s="22">
        <f t="shared" si="869"/>
        <v>1.0339238289125658</v>
      </c>
      <c r="P3314" s="81">
        <f t="shared" ca="1" si="870"/>
        <v>11</v>
      </c>
      <c r="Q3314" s="22">
        <f t="shared" ca="1" si="871"/>
        <v>0.78192708153366297</v>
      </c>
      <c r="R3314" s="3">
        <f ca="1">IF(N3314&gt;'Power Curve'!$C$37,0,INDEX(Ci,$P3314,1)*POWER(1-Q3314,3)+INDEX(Ci,$P3314,2)*3*Q3314*POWER(1-Q3314,2)+INDEX(Ci,$P3314,3)*3*POWER(Q3314,2)*(1-Q3314)+INDEX(Ci,$P3314,4)*POWER(Q3314,3))</f>
        <v>1731.6444216415932</v>
      </c>
      <c r="S3314" s="3">
        <f t="shared" si="872"/>
        <v>1746.1299743652339</v>
      </c>
      <c r="T3314" s="3">
        <f t="shared" ca="1" si="873"/>
        <v>-14.485552723640694</v>
      </c>
      <c r="U3314" s="3">
        <f t="shared" ca="1" si="881"/>
        <v>14.485552723640694</v>
      </c>
      <c r="W3314" s="34">
        <f t="shared" si="874"/>
        <v>11</v>
      </c>
      <c r="X3314" s="73" t="b">
        <f>COUNTIF('Power Curve'!$D$2:$D$31,W3314)&gt;0</f>
        <v>1</v>
      </c>
      <c r="Y3314" s="73" t="b">
        <f t="shared" si="875"/>
        <v>0</v>
      </c>
      <c r="Z3314" s="73" t="b">
        <f t="shared" si="882"/>
        <v>1</v>
      </c>
      <c r="AA3314" s="34" t="str">
        <f t="shared" si="876"/>
        <v>Outer</v>
      </c>
      <c r="AB3314" s="35" t="str">
        <f t="shared" si="883"/>
        <v>1.0-1.1</v>
      </c>
      <c r="AC3314" s="36" t="str">
        <f t="shared" si="877"/>
        <v>16-17</v>
      </c>
      <c r="AD3314" s="36" t="str">
        <f t="shared" si="878"/>
        <v>Apr</v>
      </c>
      <c r="AE3314" s="35" t="str">
        <f t="shared" si="879"/>
        <v>265-275</v>
      </c>
      <c r="AF3314" s="36" t="str">
        <f t="shared" si="880"/>
        <v>HWS-HTI</v>
      </c>
    </row>
    <row r="3315" spans="5:32" x14ac:dyDescent="0.3">
      <c r="E3315" s="12">
        <v>41003.6875</v>
      </c>
      <c r="F3315" s="16">
        <v>12.83</v>
      </c>
      <c r="G3315" s="16">
        <v>1899.209976196292</v>
      </c>
      <c r="H3315" s="29">
        <v>1.1921889590126913</v>
      </c>
      <c r="I3315" s="26">
        <v>275.7</v>
      </c>
      <c r="J3315" s="30">
        <v>0.15354637568199533</v>
      </c>
      <c r="K3315" s="31">
        <v>0.10196474409824782</v>
      </c>
      <c r="L3315" s="108">
        <f ca="1">REWS!R3315</f>
        <v>12.725644519312546</v>
      </c>
      <c r="M3315" s="22">
        <f t="shared" si="867"/>
        <v>12.714413318027136</v>
      </c>
      <c r="N3315" s="22">
        <f t="shared" ca="1" si="868"/>
        <v>12.61099798572303</v>
      </c>
      <c r="O3315" s="22">
        <f t="shared" si="869"/>
        <v>1.3231035403370519</v>
      </c>
      <c r="P3315" s="81">
        <f t="shared" ca="1" si="870"/>
        <v>13</v>
      </c>
      <c r="Q3315" s="22">
        <f t="shared" ca="1" si="871"/>
        <v>0.60994647617389874</v>
      </c>
      <c r="R3315" s="3">
        <f ca="1">IF(N3315&gt;'Power Curve'!$C$37,0,INDEX(Ci,$P3315,1)*POWER(1-Q3315,3)+INDEX(Ci,$P3315,2)*3*Q3315*POWER(1-Q3315,2)+INDEX(Ci,$P3315,3)*3*POWER(Q3315,2)*(1-Q3315)+INDEX(Ci,$P3315,4)*POWER(Q3315,3))</f>
        <v>1942.2831094825387</v>
      </c>
      <c r="S3315" s="3">
        <f t="shared" si="872"/>
        <v>1899.209976196292</v>
      </c>
      <c r="T3315" s="3">
        <f t="shared" ca="1" si="873"/>
        <v>43.07313328624673</v>
      </c>
      <c r="U3315" s="3">
        <f t="shared" ca="1" si="881"/>
        <v>43.07313328624673</v>
      </c>
      <c r="W3315" s="34">
        <f t="shared" si="874"/>
        <v>13</v>
      </c>
      <c r="X3315" s="73" t="b">
        <f>COUNTIF('Power Curve'!$D$2:$D$31,W3315)&gt;0</f>
        <v>1</v>
      </c>
      <c r="Y3315" s="73" t="b">
        <f t="shared" si="875"/>
        <v>0</v>
      </c>
      <c r="Z3315" s="73" t="b">
        <f t="shared" si="882"/>
        <v>1</v>
      </c>
      <c r="AA3315" s="34" t="str">
        <f t="shared" si="876"/>
        <v>Outer</v>
      </c>
      <c r="AB3315" s="35" t="str">
        <f t="shared" si="883"/>
        <v>1.3-1.4</v>
      </c>
      <c r="AC3315" s="36" t="str">
        <f t="shared" si="877"/>
        <v>16-17</v>
      </c>
      <c r="AD3315" s="36" t="str">
        <f t="shared" si="878"/>
        <v>Apr</v>
      </c>
      <c r="AE3315" s="35" t="str">
        <f t="shared" si="879"/>
        <v>275-285</v>
      </c>
      <c r="AF3315" s="36" t="str">
        <f t="shared" si="880"/>
        <v>HWS-HTI</v>
      </c>
    </row>
    <row r="3316" spans="5:32" x14ac:dyDescent="0.3">
      <c r="E3316" s="12">
        <v>41003.694444444445</v>
      </c>
      <c r="F3316" s="16">
        <v>11.77</v>
      </c>
      <c r="G3316" s="16">
        <v>1725.5099792480469</v>
      </c>
      <c r="H3316" s="29">
        <v>1.192979797229208</v>
      </c>
      <c r="I3316" s="26">
        <v>277.39999999999998</v>
      </c>
      <c r="J3316" s="30">
        <v>0.18011894647408669</v>
      </c>
      <c r="K3316" s="31">
        <v>0.11469414850128218</v>
      </c>
      <c r="L3316" s="108">
        <f ca="1">REWS!R3316</f>
        <v>11.644172456156836</v>
      </c>
      <c r="M3316" s="22">
        <f t="shared" si="867"/>
        <v>11.666541483623298</v>
      </c>
      <c r="N3316" s="22">
        <f t="shared" ca="1" si="868"/>
        <v>11.541819966203699</v>
      </c>
      <c r="O3316" s="22">
        <f t="shared" si="869"/>
        <v>1.1611515704315478</v>
      </c>
      <c r="P3316" s="81">
        <f t="shared" ca="1" si="870"/>
        <v>12</v>
      </c>
      <c r="Q3316" s="22">
        <f t="shared" ca="1" si="871"/>
        <v>0.54083994901157739</v>
      </c>
      <c r="R3316" s="3">
        <f ca="1">IF(N3316&gt;'Power Curve'!$C$37,0,INDEX(Ci,$P3316,1)*POWER(1-Q3316,3)+INDEX(Ci,$P3316,2)*3*Q3316*POWER(1-Q3316,2)+INDEX(Ci,$P3316,3)*3*POWER(Q3316,2)*(1-Q3316)+INDEX(Ci,$P3316,4)*POWER(Q3316,3))</f>
        <v>1868.0051660055924</v>
      </c>
      <c r="S3316" s="3">
        <f t="shared" si="872"/>
        <v>1725.5099792480469</v>
      </c>
      <c r="T3316" s="3">
        <f t="shared" ca="1" si="873"/>
        <v>142.49518675754553</v>
      </c>
      <c r="U3316" s="3">
        <f t="shared" ca="1" si="881"/>
        <v>142.49518675754553</v>
      </c>
      <c r="W3316" s="34">
        <f t="shared" si="874"/>
        <v>12</v>
      </c>
      <c r="X3316" s="73" t="b">
        <f>COUNTIF('Power Curve'!$D$2:$D$31,W3316)&gt;0</f>
        <v>1</v>
      </c>
      <c r="Y3316" s="73" t="b">
        <f t="shared" si="875"/>
        <v>0</v>
      </c>
      <c r="Z3316" s="73" t="b">
        <f t="shared" si="882"/>
        <v>1</v>
      </c>
      <c r="AA3316" s="34" t="str">
        <f t="shared" si="876"/>
        <v>Outer</v>
      </c>
      <c r="AB3316" s="35" t="str">
        <f t="shared" si="883"/>
        <v>1.1-1.2</v>
      </c>
      <c r="AC3316" s="36" t="str">
        <f t="shared" si="877"/>
        <v>16-17</v>
      </c>
      <c r="AD3316" s="36" t="str">
        <f t="shared" si="878"/>
        <v>Apr</v>
      </c>
      <c r="AE3316" s="35" t="str">
        <f t="shared" si="879"/>
        <v>275-285</v>
      </c>
      <c r="AF3316" s="36" t="str">
        <f t="shared" si="880"/>
        <v>HWS-HTI</v>
      </c>
    </row>
    <row r="3317" spans="5:32" x14ac:dyDescent="0.3">
      <c r="E3317" s="12">
        <v>41003.701388888891</v>
      </c>
      <c r="F3317" s="16">
        <v>10.53</v>
      </c>
      <c r="G3317" s="16">
        <v>1458.909973144531</v>
      </c>
      <c r="H3317" s="29">
        <v>1.1935206726032841</v>
      </c>
      <c r="I3317" s="26">
        <v>275.2</v>
      </c>
      <c r="J3317" s="30">
        <v>0.11396011396011396</v>
      </c>
      <c r="K3317" s="31">
        <v>0.10596285368096216</v>
      </c>
      <c r="L3317" s="108">
        <f ca="1">REWS!R3317</f>
        <v>10.478158483387725</v>
      </c>
      <c r="M3317" s="22">
        <f t="shared" si="867"/>
        <v>10.43901825017398</v>
      </c>
      <c r="N3317" s="22">
        <f t="shared" ca="1" si="868"/>
        <v>10.387624656818593</v>
      </c>
      <c r="O3317" s="22">
        <f t="shared" si="869"/>
        <v>0.97143389768295885</v>
      </c>
      <c r="P3317" s="81">
        <f t="shared" ca="1" si="870"/>
        <v>11</v>
      </c>
      <c r="Q3317" s="22">
        <f t="shared" ca="1" si="871"/>
        <v>0.4247864860130709</v>
      </c>
      <c r="R3317" s="3">
        <f ca="1">IF(N3317&gt;'Power Curve'!$C$37,0,INDEX(Ci,$P3317,1)*POWER(1-Q3317,3)+INDEX(Ci,$P3317,2)*3*Q3317*POWER(1-Q3317,2)+INDEX(Ci,$P3317,3)*3*POWER(Q3317,2)*(1-Q3317)+INDEX(Ci,$P3317,4)*POWER(Q3317,3))</f>
        <v>1641.7395313946749</v>
      </c>
      <c r="S3317" s="3">
        <f t="shared" si="872"/>
        <v>1458.909973144531</v>
      </c>
      <c r="T3317" s="3">
        <f t="shared" ca="1" si="873"/>
        <v>182.82955825014392</v>
      </c>
      <c r="U3317" s="3">
        <f t="shared" ca="1" si="881"/>
        <v>182.82955825014392</v>
      </c>
      <c r="W3317" s="34">
        <f t="shared" si="874"/>
        <v>10</v>
      </c>
      <c r="X3317" s="73" t="b">
        <f>COUNTIF('Power Curve'!$D$2:$D$31,W3317)&gt;0</f>
        <v>1</v>
      </c>
      <c r="Y3317" s="73" t="b">
        <f t="shared" si="875"/>
        <v>0</v>
      </c>
      <c r="Z3317" s="73" t="b">
        <f t="shared" si="882"/>
        <v>1</v>
      </c>
      <c r="AA3317" s="34" t="str">
        <f t="shared" si="876"/>
        <v>Inner</v>
      </c>
      <c r="AB3317" s="35" t="str">
        <f t="shared" si="883"/>
        <v>0.9-1.0</v>
      </c>
      <c r="AC3317" s="36" t="str">
        <f t="shared" si="877"/>
        <v>16-17</v>
      </c>
      <c r="AD3317" s="36" t="str">
        <f t="shared" si="878"/>
        <v>Apr</v>
      </c>
      <c r="AE3317" s="35" t="str">
        <f t="shared" si="879"/>
        <v>275-285</v>
      </c>
      <c r="AF3317" s="36" t="str">
        <f t="shared" si="880"/>
        <v>Inner-TI</v>
      </c>
    </row>
    <row r="3318" spans="5:32" x14ac:dyDescent="0.3">
      <c r="E3318" s="12">
        <v>41003.708333333336</v>
      </c>
      <c r="F3318" s="16">
        <v>10.17</v>
      </c>
      <c r="G3318" s="16">
        <v>1451.22998046875</v>
      </c>
      <c r="H3318" s="29">
        <v>1.1936086643118062</v>
      </c>
      <c r="I3318" s="26">
        <v>275.10000000000002</v>
      </c>
      <c r="J3318" s="30">
        <v>0.17010816125860373</v>
      </c>
      <c r="K3318" s="31">
        <v>0.15308453252289098</v>
      </c>
      <c r="L3318" s="108">
        <f ca="1">REWS!R3318</f>
        <v>10.076397357383827</v>
      </c>
      <c r="M3318" s="22">
        <f t="shared" si="867"/>
        <v>10.082376497874558</v>
      </c>
      <c r="N3318" s="22">
        <f t="shared" ca="1" si="868"/>
        <v>9.9895803244180925</v>
      </c>
      <c r="O3318" s="22">
        <f t="shared" si="869"/>
        <v>0.91631376520196428</v>
      </c>
      <c r="P3318" s="81">
        <f t="shared" ca="1" si="870"/>
        <v>11</v>
      </c>
      <c r="Q3318" s="22">
        <f t="shared" ca="1" si="871"/>
        <v>3.848216997210438E-2</v>
      </c>
      <c r="R3318" s="3">
        <f ca="1">IF(N3318&gt;'Power Curve'!$C$37,0,INDEX(Ci,$P3318,1)*POWER(1-Q3318,3)+INDEX(Ci,$P3318,2)*3*Q3318*POWER(1-Q3318,2)+INDEX(Ci,$P3318,3)*3*POWER(Q3318,2)*(1-Q3318)+INDEX(Ci,$P3318,4)*POWER(Q3318,3))</f>
        <v>1530.3872581649746</v>
      </c>
      <c r="S3318" s="3">
        <f t="shared" si="872"/>
        <v>1451.22998046875</v>
      </c>
      <c r="T3318" s="3">
        <f t="shared" ca="1" si="873"/>
        <v>79.157277696224583</v>
      </c>
      <c r="U3318" s="3">
        <f t="shared" ca="1" si="881"/>
        <v>79.157277696224583</v>
      </c>
      <c r="W3318" s="34">
        <f t="shared" si="874"/>
        <v>10</v>
      </c>
      <c r="X3318" s="73" t="b">
        <f>COUNTIF('Power Curve'!$D$2:$D$31,W3318)&gt;0</f>
        <v>1</v>
      </c>
      <c r="Y3318" s="73" t="b">
        <f t="shared" si="875"/>
        <v>0</v>
      </c>
      <c r="Z3318" s="73" t="b">
        <f t="shared" si="882"/>
        <v>1</v>
      </c>
      <c r="AA3318" s="34" t="str">
        <f t="shared" si="876"/>
        <v>Outer</v>
      </c>
      <c r="AB3318" s="35" t="str">
        <f t="shared" si="883"/>
        <v>0.9-1.0</v>
      </c>
      <c r="AC3318" s="36" t="str">
        <f t="shared" si="877"/>
        <v>17-18</v>
      </c>
      <c r="AD3318" s="36" t="str">
        <f t="shared" si="878"/>
        <v>Apr</v>
      </c>
      <c r="AE3318" s="35" t="str">
        <f t="shared" si="879"/>
        <v>275-285</v>
      </c>
      <c r="AF3318" s="36" t="str">
        <f t="shared" si="880"/>
        <v>HWS-HTI</v>
      </c>
    </row>
    <row r="3319" spans="5:32" x14ac:dyDescent="0.3">
      <c r="E3319" s="12">
        <v>41003.715277777781</v>
      </c>
      <c r="F3319" s="16">
        <v>9.7100000000000009</v>
      </c>
      <c r="G3319" s="16">
        <v>1502.51000976563</v>
      </c>
      <c r="H3319" s="29">
        <v>1.194004788135119</v>
      </c>
      <c r="I3319" s="26">
        <v>266.60000000000002</v>
      </c>
      <c r="J3319" s="30">
        <v>0.1658084449021627</v>
      </c>
      <c r="K3319" s="31">
        <v>0.15087964638159027</v>
      </c>
      <c r="L3319" s="108">
        <f ca="1">REWS!R3319</f>
        <v>9.6837769736310015</v>
      </c>
      <c r="M3319" s="22">
        <f t="shared" si="867"/>
        <v>9.6274045852663797</v>
      </c>
      <c r="N3319" s="22">
        <f t="shared" ca="1" si="868"/>
        <v>9.6014046177787922</v>
      </c>
      <c r="O3319" s="22">
        <f t="shared" si="869"/>
        <v>0.84599638947014133</v>
      </c>
      <c r="P3319" s="81">
        <f t="shared" ca="1" si="870"/>
        <v>10</v>
      </c>
      <c r="Q3319" s="22">
        <f t="shared" ca="1" si="871"/>
        <v>0.62954152993819668</v>
      </c>
      <c r="R3319" s="3">
        <f ca="1">IF(N3319&gt;'Power Curve'!$C$37,0,INDEX(Ci,$P3319,1)*POWER(1-Q3319,3)+INDEX(Ci,$P3319,2)*3*Q3319*POWER(1-Q3319,2)+INDEX(Ci,$P3319,3)*3*POWER(Q3319,2)*(1-Q3319)+INDEX(Ci,$P3319,4)*POWER(Q3319,3))</f>
        <v>1406.3655613031156</v>
      </c>
      <c r="S3319" s="3">
        <f t="shared" si="872"/>
        <v>1502.51000976563</v>
      </c>
      <c r="T3319" s="3">
        <f t="shared" ca="1" si="873"/>
        <v>-96.144448462514447</v>
      </c>
      <c r="U3319" s="3">
        <f t="shared" ca="1" si="881"/>
        <v>96.144448462514447</v>
      </c>
      <c r="W3319" s="34">
        <f t="shared" si="874"/>
        <v>10</v>
      </c>
      <c r="X3319" s="73" t="b">
        <f>COUNTIF('Power Curve'!$D$2:$D$31,W3319)&gt;0</f>
        <v>1</v>
      </c>
      <c r="Y3319" s="73" t="b">
        <f t="shared" si="875"/>
        <v>0</v>
      </c>
      <c r="Z3319" s="73" t="b">
        <f t="shared" si="882"/>
        <v>1</v>
      </c>
      <c r="AA3319" s="34" t="str">
        <f t="shared" si="876"/>
        <v>Outer</v>
      </c>
      <c r="AB3319" s="35" t="str">
        <f t="shared" si="883"/>
        <v>0.8-0.9</v>
      </c>
      <c r="AC3319" s="36" t="str">
        <f t="shared" si="877"/>
        <v>17-18</v>
      </c>
      <c r="AD3319" s="36" t="str">
        <f t="shared" si="878"/>
        <v>Apr</v>
      </c>
      <c r="AE3319" s="35" t="str">
        <f t="shared" si="879"/>
        <v>265-275</v>
      </c>
      <c r="AF3319" s="36" t="str">
        <f t="shared" si="880"/>
        <v>HWS-HTI</v>
      </c>
    </row>
    <row r="3320" spans="5:32" x14ac:dyDescent="0.3">
      <c r="E3320" s="12">
        <v>41003.729166666664</v>
      </c>
      <c r="F3320" s="16">
        <v>11</v>
      </c>
      <c r="G3320" s="16">
        <v>1915.129943847654</v>
      </c>
      <c r="H3320" s="29">
        <v>1.194432396766745</v>
      </c>
      <c r="I3320" s="26">
        <v>266</v>
      </c>
      <c r="J3320" s="30">
        <v>0.17909090909090908</v>
      </c>
      <c r="K3320" s="31">
        <v>0.12436795913131647</v>
      </c>
      <c r="L3320" s="108">
        <f ca="1">REWS!R3320</f>
        <v>10.976204670830764</v>
      </c>
      <c r="M3320" s="22">
        <f t="shared" si="867"/>
        <v>10.907733376131745</v>
      </c>
      <c r="N3320" s="22">
        <f t="shared" ca="1" si="868"/>
        <v>10.884137639206717</v>
      </c>
      <c r="O3320" s="22">
        <f t="shared" si="869"/>
        <v>1.0438753313403042</v>
      </c>
      <c r="P3320" s="81">
        <f t="shared" ca="1" si="870"/>
        <v>11</v>
      </c>
      <c r="Q3320" s="22">
        <f t="shared" ca="1" si="871"/>
        <v>0.90665519372755721</v>
      </c>
      <c r="R3320" s="3">
        <f ca="1">IF(N3320&gt;'Power Curve'!$C$37,0,INDEX(Ci,$P3320,1)*POWER(1-Q3320,3)+INDEX(Ci,$P3320,2)*3*Q3320*POWER(1-Q3320,2)+INDEX(Ci,$P3320,3)*3*POWER(Q3320,2)*(1-Q3320)+INDEX(Ci,$P3320,4)*POWER(Q3320,3))</f>
        <v>1758.2444353368355</v>
      </c>
      <c r="S3320" s="3">
        <f t="shared" si="872"/>
        <v>1915.129943847654</v>
      </c>
      <c r="T3320" s="3">
        <f t="shared" ca="1" si="873"/>
        <v>-156.88550851081845</v>
      </c>
      <c r="U3320" s="3">
        <f t="shared" ca="1" si="881"/>
        <v>156.88550851081845</v>
      </c>
      <c r="W3320" s="34">
        <f t="shared" si="874"/>
        <v>11</v>
      </c>
      <c r="X3320" s="73" t="b">
        <f>COUNTIF('Power Curve'!$D$2:$D$31,W3320)&gt;0</f>
        <v>1</v>
      </c>
      <c r="Y3320" s="73" t="b">
        <f t="shared" si="875"/>
        <v>0</v>
      </c>
      <c r="Z3320" s="73" t="b">
        <f t="shared" si="882"/>
        <v>1</v>
      </c>
      <c r="AA3320" s="34" t="str">
        <f t="shared" si="876"/>
        <v>Outer</v>
      </c>
      <c r="AB3320" s="35" t="str">
        <f t="shared" si="883"/>
        <v>1.0-1.1</v>
      </c>
      <c r="AC3320" s="36" t="str">
        <f t="shared" si="877"/>
        <v>17-18</v>
      </c>
      <c r="AD3320" s="36" t="str">
        <f t="shared" si="878"/>
        <v>Apr</v>
      </c>
      <c r="AE3320" s="35" t="str">
        <f t="shared" si="879"/>
        <v>265-275</v>
      </c>
      <c r="AF3320" s="36" t="str">
        <f t="shared" si="880"/>
        <v>HWS-HTI</v>
      </c>
    </row>
    <row r="3321" spans="5:32" x14ac:dyDescent="0.3">
      <c r="E3321" s="12">
        <v>41003.736111111109</v>
      </c>
      <c r="F3321" s="16">
        <v>10.119999999999999</v>
      </c>
      <c r="G3321" s="16">
        <v>1734.1799621582061</v>
      </c>
      <c r="H3321" s="29">
        <v>1.1950056038378487</v>
      </c>
      <c r="I3321" s="26">
        <v>268.2</v>
      </c>
      <c r="J3321" s="30">
        <v>0.12055335968379448</v>
      </c>
      <c r="K3321" s="31">
        <v>0.14296645884439152</v>
      </c>
      <c r="L3321" s="108">
        <f ca="1">REWS!R3321</f>
        <v>10.224250711358128</v>
      </c>
      <c r="M3321" s="22">
        <f t="shared" si="867"/>
        <v>10.036719730266173</v>
      </c>
      <c r="N3321" s="22">
        <f t="shared" ca="1" si="868"/>
        <v>10.14011253378222</v>
      </c>
      <c r="O3321" s="22">
        <f t="shared" si="869"/>
        <v>0.9092573645898584</v>
      </c>
      <c r="P3321" s="81">
        <f t="shared" ca="1" si="870"/>
        <v>11</v>
      </c>
      <c r="Q3321" s="22">
        <f t="shared" ca="1" si="871"/>
        <v>0.18457454573801516</v>
      </c>
      <c r="R3321" s="3">
        <f ca="1">IF(N3321&gt;'Power Curve'!$C$37,0,INDEX(Ci,$P3321,1)*POWER(1-Q3321,3)+INDEX(Ci,$P3321,2)*3*Q3321*POWER(1-Q3321,2)+INDEX(Ci,$P3321,3)*3*POWER(Q3321,2)*(1-Q3321)+INDEX(Ci,$P3321,4)*POWER(Q3321,3))</f>
        <v>1573.480216017263</v>
      </c>
      <c r="S3321" s="3">
        <f t="shared" si="872"/>
        <v>1734.1799621582061</v>
      </c>
      <c r="T3321" s="3">
        <f t="shared" ca="1" si="873"/>
        <v>-160.69974614094303</v>
      </c>
      <c r="U3321" s="3">
        <f t="shared" ca="1" si="881"/>
        <v>160.69974614094303</v>
      </c>
      <c r="W3321" s="34">
        <f t="shared" si="874"/>
        <v>10</v>
      </c>
      <c r="X3321" s="73" t="b">
        <f>COUNTIF('Power Curve'!$D$2:$D$31,W3321)&gt;0</f>
        <v>1</v>
      </c>
      <c r="Y3321" s="73" t="b">
        <f t="shared" si="875"/>
        <v>0</v>
      </c>
      <c r="Z3321" s="73" t="b">
        <f t="shared" si="882"/>
        <v>1</v>
      </c>
      <c r="AA3321" s="34" t="str">
        <f t="shared" si="876"/>
        <v>Inner</v>
      </c>
      <c r="AB3321" s="35" t="str">
        <f t="shared" si="883"/>
        <v>0.9-1.0</v>
      </c>
      <c r="AC3321" s="36" t="str">
        <f t="shared" si="877"/>
        <v>17-18</v>
      </c>
      <c r="AD3321" s="36" t="str">
        <f t="shared" si="878"/>
        <v>Apr</v>
      </c>
      <c r="AE3321" s="35" t="str">
        <f t="shared" si="879"/>
        <v>265-275</v>
      </c>
      <c r="AF3321" s="36" t="str">
        <f t="shared" si="880"/>
        <v>Inner-TI</v>
      </c>
    </row>
    <row r="3322" spans="5:32" x14ac:dyDescent="0.3">
      <c r="E3322" s="12">
        <v>41003.756944444445</v>
      </c>
      <c r="F3322" s="16">
        <v>10.17</v>
      </c>
      <c r="G3322" s="16">
        <v>1653.009948730469</v>
      </c>
      <c r="H3322" s="29">
        <v>1.1957876796107132</v>
      </c>
      <c r="I3322" s="26">
        <v>268.8</v>
      </c>
      <c r="J3322" s="30">
        <v>0.13667649950835792</v>
      </c>
      <c r="K3322" s="31">
        <v>0.14385779306709817</v>
      </c>
      <c r="L3322" s="108">
        <f ca="1">REWS!R3322</f>
        <v>10.200874957652793</v>
      </c>
      <c r="M3322" s="22">
        <f t="shared" si="867"/>
        <v>10.088508127052597</v>
      </c>
      <c r="N3322" s="22">
        <f t="shared" ca="1" si="868"/>
        <v>10.119135684692973</v>
      </c>
      <c r="O3322" s="22">
        <f t="shared" si="869"/>
        <v>0.91726142825722567</v>
      </c>
      <c r="P3322" s="81">
        <f t="shared" ca="1" si="870"/>
        <v>11</v>
      </c>
      <c r="Q3322" s="22">
        <f t="shared" ca="1" si="871"/>
        <v>0.16421639293818321</v>
      </c>
      <c r="R3322" s="3">
        <f ca="1">IF(N3322&gt;'Power Curve'!$C$37,0,INDEX(Ci,$P3322,1)*POWER(1-Q3322,3)+INDEX(Ci,$P3322,2)*3*Q3322*POWER(1-Q3322,2)+INDEX(Ci,$P3322,3)*3*POWER(Q3322,2)*(1-Q3322)+INDEX(Ci,$P3322,4)*POWER(Q3322,3))</f>
        <v>1567.5231704785051</v>
      </c>
      <c r="S3322" s="3">
        <f t="shared" si="872"/>
        <v>1653.009948730469</v>
      </c>
      <c r="T3322" s="3">
        <f t="shared" ca="1" si="873"/>
        <v>-85.486778251963869</v>
      </c>
      <c r="U3322" s="3">
        <f t="shared" ca="1" si="881"/>
        <v>85.486778251963869</v>
      </c>
      <c r="W3322" s="34">
        <f t="shared" si="874"/>
        <v>10</v>
      </c>
      <c r="X3322" s="73" t="b">
        <f>COUNTIF('Power Curve'!$D$2:$D$31,W3322)&gt;0</f>
        <v>1</v>
      </c>
      <c r="Y3322" s="73" t="b">
        <f t="shared" si="875"/>
        <v>0</v>
      </c>
      <c r="Z3322" s="73" t="b">
        <f t="shared" si="882"/>
        <v>1</v>
      </c>
      <c r="AA3322" s="34" t="str">
        <f t="shared" si="876"/>
        <v>Inner</v>
      </c>
      <c r="AB3322" s="35" t="str">
        <f t="shared" si="883"/>
        <v>0.9-1.0</v>
      </c>
      <c r="AC3322" s="36" t="str">
        <f t="shared" si="877"/>
        <v>18-19</v>
      </c>
      <c r="AD3322" s="36" t="str">
        <f t="shared" si="878"/>
        <v>Apr</v>
      </c>
      <c r="AE3322" s="35" t="str">
        <f t="shared" si="879"/>
        <v>265-275</v>
      </c>
      <c r="AF3322" s="36" t="str">
        <f t="shared" si="880"/>
        <v>Inner-TI</v>
      </c>
    </row>
    <row r="3323" spans="5:32" x14ac:dyDescent="0.3">
      <c r="E3323" s="12">
        <v>41003.763888888891</v>
      </c>
      <c r="F3323" s="16">
        <v>9.1199999999999992</v>
      </c>
      <c r="G3323" s="16">
        <v>1332.6199493408251</v>
      </c>
      <c r="H3323" s="29">
        <v>1.1961978715571939</v>
      </c>
      <c r="I3323" s="26">
        <v>266.89999999999998</v>
      </c>
      <c r="J3323" s="30">
        <v>0.19078947368421054</v>
      </c>
      <c r="K3323" s="31">
        <v>0.11533979363942422</v>
      </c>
      <c r="L3323" s="108">
        <f ca="1">REWS!R3323</f>
        <v>9.139720199588325</v>
      </c>
      <c r="M3323" s="22">
        <f t="shared" si="867"/>
        <v>9.0479560814475644</v>
      </c>
      <c r="N3323" s="22">
        <f t="shared" ca="1" si="868"/>
        <v>9.0675205002844681</v>
      </c>
      <c r="O3323" s="22">
        <f t="shared" si="869"/>
        <v>0.75644075530649968</v>
      </c>
      <c r="P3323" s="81">
        <f t="shared" ca="1" si="870"/>
        <v>10</v>
      </c>
      <c r="Q3323" s="22">
        <f t="shared" ca="1" si="871"/>
        <v>6.2057310172370685E-2</v>
      </c>
      <c r="R3323" s="3">
        <f ca="1">IF(N3323&gt;'Power Curve'!$C$37,0,INDEX(Ci,$P3323,1)*POWER(1-Q3323,3)+INDEX(Ci,$P3323,2)*3*Q3323*POWER(1-Q3323,2)+INDEX(Ci,$P3323,3)*3*POWER(Q3323,2)*(1-Q3323)+INDEX(Ci,$P3323,4)*POWER(Q3323,3))</f>
        <v>1217.7595941971674</v>
      </c>
      <c r="S3323" s="3">
        <f t="shared" si="872"/>
        <v>1332.6199493408251</v>
      </c>
      <c r="T3323" s="3">
        <f t="shared" ca="1" si="873"/>
        <v>-114.86035514365767</v>
      </c>
      <c r="U3323" s="3">
        <f t="shared" ca="1" si="881"/>
        <v>114.86035514365767</v>
      </c>
      <c r="W3323" s="34">
        <f t="shared" si="874"/>
        <v>9</v>
      </c>
      <c r="X3323" s="73" t="b">
        <f>COUNTIF('Power Curve'!$D$2:$D$31,W3323)&gt;0</f>
        <v>1</v>
      </c>
      <c r="Y3323" s="73" t="b">
        <f t="shared" si="875"/>
        <v>0</v>
      </c>
      <c r="Z3323" s="73" t="b">
        <f t="shared" si="882"/>
        <v>1</v>
      </c>
      <c r="AA3323" s="34" t="str">
        <f t="shared" si="876"/>
        <v>Outer</v>
      </c>
      <c r="AB3323" s="35" t="str">
        <f t="shared" si="883"/>
        <v>0.7-0.8</v>
      </c>
      <c r="AC3323" s="36" t="str">
        <f t="shared" si="877"/>
        <v>18-19</v>
      </c>
      <c r="AD3323" s="36" t="str">
        <f t="shared" si="878"/>
        <v>Apr</v>
      </c>
      <c r="AE3323" s="35" t="str">
        <f t="shared" si="879"/>
        <v>265-275</v>
      </c>
      <c r="AF3323" s="36" t="str">
        <f t="shared" si="880"/>
        <v>HWS-HTI</v>
      </c>
    </row>
    <row r="3324" spans="5:32" x14ac:dyDescent="0.3">
      <c r="E3324" s="12">
        <v>41004.027777777781</v>
      </c>
      <c r="F3324" s="16">
        <v>6.57</v>
      </c>
      <c r="G3324" s="16">
        <v>469.62001419067349</v>
      </c>
      <c r="H3324" s="29">
        <v>1.1994953144982037</v>
      </c>
      <c r="I3324" s="26">
        <v>289.10000000000002</v>
      </c>
      <c r="J3324" s="30">
        <v>0.12176560121765602</v>
      </c>
      <c r="K3324" s="31">
        <v>0.21797973573791149</v>
      </c>
      <c r="L3324" s="108">
        <f ca="1">REWS!R3324</f>
        <v>6.5651994019251125</v>
      </c>
      <c r="M3324" s="22">
        <f t="shared" si="867"/>
        <v>6.5240837171447641</v>
      </c>
      <c r="N3324" s="22">
        <f t="shared" ca="1" si="868"/>
        <v>6.5193166693924161</v>
      </c>
      <c r="O3324" s="22">
        <f t="shared" si="869"/>
        <v>0.36636814549974112</v>
      </c>
      <c r="P3324" s="81">
        <f t="shared" ca="1" si="870"/>
        <v>7</v>
      </c>
      <c r="Q3324" s="22">
        <f t="shared" ca="1" si="871"/>
        <v>0.49598777507933717</v>
      </c>
      <c r="R3324" s="3">
        <f ca="1">IF(N3324&gt;'Power Curve'!$C$37,0,INDEX(Ci,$P3324,1)*POWER(1-Q3324,3)+INDEX(Ci,$P3324,2)*3*Q3324*POWER(1-Q3324,2)+INDEX(Ci,$P3324,3)*3*POWER(Q3324,2)*(1-Q3324)+INDEX(Ci,$P3324,4)*POWER(Q3324,3))</f>
        <v>475.36073798941317</v>
      </c>
      <c r="S3324" s="3">
        <f t="shared" si="872"/>
        <v>469.62001419067349</v>
      </c>
      <c r="T3324" s="3">
        <f t="shared" ca="1" si="873"/>
        <v>5.7407237987396798</v>
      </c>
      <c r="U3324" s="3">
        <f t="shared" ca="1" si="881"/>
        <v>5.7407237987396798</v>
      </c>
      <c r="W3324" s="34">
        <f t="shared" si="874"/>
        <v>7</v>
      </c>
      <c r="X3324" s="73" t="b">
        <f>COUNTIF('Power Curve'!$D$2:$D$31,W3324)&gt;0</f>
        <v>1</v>
      </c>
      <c r="Y3324" s="73" t="b">
        <f t="shared" si="875"/>
        <v>0</v>
      </c>
      <c r="Z3324" s="73" t="b">
        <f t="shared" si="882"/>
        <v>1</v>
      </c>
      <c r="AA3324" s="34" t="str">
        <f t="shared" si="876"/>
        <v>Inner</v>
      </c>
      <c r="AB3324" s="35" t="str">
        <f t="shared" si="883"/>
        <v>0.3-0.4</v>
      </c>
      <c r="AC3324" s="36" t="str">
        <f t="shared" si="877"/>
        <v>0-1</v>
      </c>
      <c r="AD3324" s="36" t="str">
        <f t="shared" si="878"/>
        <v>Apr</v>
      </c>
      <c r="AE3324" s="35" t="str">
        <f t="shared" si="879"/>
        <v>285-295</v>
      </c>
      <c r="AF3324" s="36" t="str">
        <f t="shared" si="880"/>
        <v>Inner-TI</v>
      </c>
    </row>
    <row r="3325" spans="5:32" x14ac:dyDescent="0.3">
      <c r="E3325" s="12">
        <v>41004.069444444445</v>
      </c>
      <c r="F3325" s="16">
        <v>8.8699999999999992</v>
      </c>
      <c r="G3325" s="16">
        <v>1104.2099838256872</v>
      </c>
      <c r="H3325" s="29">
        <v>1.1987145519872171</v>
      </c>
      <c r="I3325" s="26">
        <v>270.39999999999998</v>
      </c>
      <c r="J3325" s="30">
        <v>9.1319052987598667E-2</v>
      </c>
      <c r="K3325" s="31">
        <v>0.18424572993175459</v>
      </c>
      <c r="L3325" s="108">
        <f ca="1">REWS!R3325</f>
        <v>8.843966178875009</v>
      </c>
      <c r="M3325" s="22">
        <f t="shared" si="867"/>
        <v>8.8060980375435047</v>
      </c>
      <c r="N3325" s="22">
        <f t="shared" ca="1" si="868"/>
        <v>8.7802517713520132</v>
      </c>
      <c r="O3325" s="22">
        <f t="shared" si="869"/>
        <v>0.71906081497244267</v>
      </c>
      <c r="P3325" s="81">
        <f t="shared" ca="1" si="870"/>
        <v>9</v>
      </c>
      <c r="Q3325" s="22">
        <f t="shared" ca="1" si="871"/>
        <v>0.7712176102125099</v>
      </c>
      <c r="R3325" s="3">
        <f ca="1">IF(N3325&gt;'Power Curve'!$C$37,0,INDEX(Ci,$P3325,1)*POWER(1-Q3325,3)+INDEX(Ci,$P3325,2)*3*Q3325*POWER(1-Q3325,2)+INDEX(Ci,$P3325,3)*3*POWER(Q3325,2)*(1-Q3325)+INDEX(Ci,$P3325,4)*POWER(Q3325,3))</f>
        <v>1123.3436535616215</v>
      </c>
      <c r="S3325" s="3">
        <f t="shared" si="872"/>
        <v>1104.2099838256872</v>
      </c>
      <c r="T3325" s="3">
        <f t="shared" ca="1" si="873"/>
        <v>19.133669735934291</v>
      </c>
      <c r="U3325" s="3">
        <f t="shared" ca="1" si="881"/>
        <v>19.133669735934291</v>
      </c>
      <c r="W3325" s="34">
        <f t="shared" si="874"/>
        <v>9</v>
      </c>
      <c r="X3325" s="73" t="b">
        <f>COUNTIF('Power Curve'!$D$2:$D$31,W3325)&gt;0</f>
        <v>1</v>
      </c>
      <c r="Y3325" s="73" t="b">
        <f t="shared" si="875"/>
        <v>0</v>
      </c>
      <c r="Z3325" s="73" t="b">
        <f t="shared" si="882"/>
        <v>1</v>
      </c>
      <c r="AA3325" s="34" t="str">
        <f t="shared" si="876"/>
        <v>Outer</v>
      </c>
      <c r="AB3325" s="35" t="str">
        <f t="shared" si="883"/>
        <v>0.7-0.8</v>
      </c>
      <c r="AC3325" s="36" t="str">
        <f t="shared" si="877"/>
        <v>1-2</v>
      </c>
      <c r="AD3325" s="36" t="str">
        <f t="shared" si="878"/>
        <v>Apr</v>
      </c>
      <c r="AE3325" s="35" t="str">
        <f t="shared" si="879"/>
        <v>265-275</v>
      </c>
      <c r="AF3325" s="36" t="str">
        <f t="shared" si="880"/>
        <v>HWS-LTI</v>
      </c>
    </row>
    <row r="3326" spans="5:32" x14ac:dyDescent="0.3">
      <c r="E3326" s="12">
        <v>41004.152777777781</v>
      </c>
      <c r="F3326" s="16">
        <v>8.4499999999999993</v>
      </c>
      <c r="G3326" s="16">
        <v>1001.7300109863281</v>
      </c>
      <c r="H3326" s="29">
        <v>1.1983791096441645</v>
      </c>
      <c r="I3326" s="26">
        <v>284.7</v>
      </c>
      <c r="J3326" s="30">
        <v>0.12781065088757398</v>
      </c>
      <c r="K3326" s="31">
        <v>0.27561062566439642</v>
      </c>
      <c r="L3326" s="108">
        <f ca="1">REWS!R3326</f>
        <v>8.4349991514913505</v>
      </c>
      <c r="M3326" s="22">
        <f t="shared" si="867"/>
        <v>8.38834123846447</v>
      </c>
      <c r="N3326" s="22">
        <f t="shared" ca="1" si="868"/>
        <v>8.373449849570143</v>
      </c>
      <c r="O3326" s="22">
        <f t="shared" si="869"/>
        <v>0.65449515500243383</v>
      </c>
      <c r="P3326" s="81">
        <f t="shared" ca="1" si="870"/>
        <v>9</v>
      </c>
      <c r="Q3326" s="22">
        <f t="shared" ca="1" si="871"/>
        <v>0.36459941384150191</v>
      </c>
      <c r="R3326" s="3">
        <f ca="1">IF(N3326&gt;'Power Curve'!$C$37,0,INDEX(Ci,$P3326,1)*POWER(1-Q3326,3)+INDEX(Ci,$P3326,2)*3*Q3326*POWER(1-Q3326,2)+INDEX(Ci,$P3326,3)*3*POWER(Q3326,2)*(1-Q3326)+INDEX(Ci,$P3326,4)*POWER(Q3326,3))</f>
        <v>992.81569062553831</v>
      </c>
      <c r="S3326" s="3">
        <f t="shared" si="872"/>
        <v>1001.7300109863281</v>
      </c>
      <c r="T3326" s="3">
        <f t="shared" ca="1" si="873"/>
        <v>-8.9143203607898158</v>
      </c>
      <c r="U3326" s="3">
        <f t="shared" ca="1" si="881"/>
        <v>8.9143203607898158</v>
      </c>
      <c r="W3326" s="34">
        <f t="shared" si="874"/>
        <v>8</v>
      </c>
      <c r="X3326" s="73" t="b">
        <f>COUNTIF('Power Curve'!$D$2:$D$31,W3326)&gt;0</f>
        <v>1</v>
      </c>
      <c r="Y3326" s="73" t="b">
        <f t="shared" si="875"/>
        <v>0</v>
      </c>
      <c r="Z3326" s="73" t="b">
        <f t="shared" si="882"/>
        <v>1</v>
      </c>
      <c r="AA3326" s="34" t="str">
        <f t="shared" si="876"/>
        <v>Inner</v>
      </c>
      <c r="AB3326" s="35" t="str">
        <f t="shared" si="883"/>
        <v>0.6-0.7</v>
      </c>
      <c r="AC3326" s="36" t="str">
        <f t="shared" si="877"/>
        <v>3-4</v>
      </c>
      <c r="AD3326" s="36" t="str">
        <f t="shared" si="878"/>
        <v>Apr</v>
      </c>
      <c r="AE3326" s="35" t="str">
        <f t="shared" si="879"/>
        <v>275-285</v>
      </c>
      <c r="AF3326" s="36" t="str">
        <f t="shared" si="880"/>
        <v>Inner-TI</v>
      </c>
    </row>
    <row r="3327" spans="5:32" x14ac:dyDescent="0.3">
      <c r="E3327" s="12">
        <v>41004.159722222219</v>
      </c>
      <c r="F3327" s="16">
        <v>7.03</v>
      </c>
      <c r="G3327" s="16">
        <v>668.63999748230003</v>
      </c>
      <c r="H3327" s="29">
        <v>1.1992258004794327</v>
      </c>
      <c r="I3327" s="26">
        <v>280.10000000000002</v>
      </c>
      <c r="J3327" s="30">
        <v>0.12944523470839261</v>
      </c>
      <c r="K3327" s="31">
        <v>0.16904289622553692</v>
      </c>
      <c r="L3327" s="108">
        <f ca="1">REWS!R3327</f>
        <v>6.9528685355440834</v>
      </c>
      <c r="M3327" s="22">
        <f t="shared" si="867"/>
        <v>6.9803459966253625</v>
      </c>
      <c r="N3327" s="22">
        <f t="shared" ca="1" si="868"/>
        <v>6.9037593239185755</v>
      </c>
      <c r="O3327" s="22">
        <f t="shared" si="869"/>
        <v>0.43688495159129714</v>
      </c>
      <c r="P3327" s="81">
        <f t="shared" ca="1" si="870"/>
        <v>7</v>
      </c>
      <c r="Q3327" s="22">
        <f t="shared" ca="1" si="871"/>
        <v>0.88679151326001882</v>
      </c>
      <c r="R3327" s="3">
        <f ca="1">IF(N3327&gt;'Power Curve'!$C$37,0,INDEX(Ci,$P3327,1)*POWER(1-Q3327,3)+INDEX(Ci,$P3327,2)*3*Q3327*POWER(1-Q3327,2)+INDEX(Ci,$P3327,3)*3*POWER(Q3327,2)*(1-Q3327)+INDEX(Ci,$P3327,4)*POWER(Q3327,3))</f>
        <v>571.74525321472333</v>
      </c>
      <c r="S3327" s="3">
        <f t="shared" si="872"/>
        <v>668.63999748230003</v>
      </c>
      <c r="T3327" s="3">
        <f t="shared" ca="1" si="873"/>
        <v>-96.894744267576698</v>
      </c>
      <c r="U3327" s="3">
        <f t="shared" ca="1" si="881"/>
        <v>96.894744267576698</v>
      </c>
      <c r="W3327" s="34">
        <f t="shared" si="874"/>
        <v>7</v>
      </c>
      <c r="X3327" s="73" t="b">
        <f>COUNTIF('Power Curve'!$D$2:$D$31,W3327)&gt;0</f>
        <v>1</v>
      </c>
      <c r="Y3327" s="73" t="b">
        <f t="shared" si="875"/>
        <v>0</v>
      </c>
      <c r="Z3327" s="73" t="b">
        <f t="shared" si="882"/>
        <v>1</v>
      </c>
      <c r="AA3327" s="34" t="str">
        <f t="shared" si="876"/>
        <v>Inner</v>
      </c>
      <c r="AB3327" s="35" t="str">
        <f t="shared" si="883"/>
        <v>0.4-0.5</v>
      </c>
      <c r="AC3327" s="36" t="str">
        <f t="shared" si="877"/>
        <v>3-4</v>
      </c>
      <c r="AD3327" s="36" t="str">
        <f t="shared" si="878"/>
        <v>Apr</v>
      </c>
      <c r="AE3327" s="35" t="str">
        <f t="shared" si="879"/>
        <v>275-285</v>
      </c>
      <c r="AF3327" s="36" t="str">
        <f t="shared" si="880"/>
        <v>Inner-TI</v>
      </c>
    </row>
    <row r="3328" spans="5:32" x14ac:dyDescent="0.3">
      <c r="E3328" s="12">
        <v>41004.166666666664</v>
      </c>
      <c r="F3328" s="16">
        <v>6.28</v>
      </c>
      <c r="G3328" s="16">
        <v>487.57001495361374</v>
      </c>
      <c r="H3328" s="29">
        <v>1.199314995321888</v>
      </c>
      <c r="I3328" s="26">
        <v>266.60000000000002</v>
      </c>
      <c r="J3328" s="30">
        <v>0.178343949044586</v>
      </c>
      <c r="K3328" s="31">
        <v>0.16934396358691209</v>
      </c>
      <c r="L3328" s="108">
        <f ca="1">REWS!R3328</f>
        <v>6.2836365697607057</v>
      </c>
      <c r="M3328" s="22">
        <f t="shared" si="867"/>
        <v>6.2357979577661524</v>
      </c>
      <c r="N3328" s="22">
        <f t="shared" ca="1" si="868"/>
        <v>6.2394089313787449</v>
      </c>
      <c r="O3328" s="22">
        <f t="shared" si="869"/>
        <v>0.32181265207565013</v>
      </c>
      <c r="P3328" s="81">
        <f t="shared" ca="1" si="870"/>
        <v>7</v>
      </c>
      <c r="Q3328" s="22">
        <f t="shared" ca="1" si="871"/>
        <v>0.211448614105465</v>
      </c>
      <c r="R3328" s="3">
        <f ca="1">IF(N3328&gt;'Power Curve'!$C$37,0,INDEX(Ci,$P3328,1)*POWER(1-Q3328,3)+INDEX(Ci,$P3328,2)*3*Q3328*POWER(1-Q3328,2)+INDEX(Ci,$P3328,3)*3*POWER(Q3328,2)*(1-Q3328)+INDEX(Ci,$P3328,4)*POWER(Q3328,3))</f>
        <v>411.16532173858718</v>
      </c>
      <c r="S3328" s="3">
        <f t="shared" si="872"/>
        <v>487.57001495361374</v>
      </c>
      <c r="T3328" s="3">
        <f t="shared" ca="1" si="873"/>
        <v>-76.404693215026555</v>
      </c>
      <c r="U3328" s="3">
        <f t="shared" ca="1" si="881"/>
        <v>76.404693215026555</v>
      </c>
      <c r="W3328" s="34">
        <f t="shared" si="874"/>
        <v>6</v>
      </c>
      <c r="X3328" s="73" t="b">
        <f>COUNTIF('Power Curve'!$D$2:$D$31,W3328)&gt;0</f>
        <v>1</v>
      </c>
      <c r="Y3328" s="73" t="b">
        <f t="shared" si="875"/>
        <v>0</v>
      </c>
      <c r="Z3328" s="73" t="b">
        <f t="shared" si="882"/>
        <v>1</v>
      </c>
      <c r="AA3328" s="34" t="str">
        <f t="shared" si="876"/>
        <v>Outer</v>
      </c>
      <c r="AB3328" s="35" t="str">
        <f t="shared" si="883"/>
        <v>0.3-0.4</v>
      </c>
      <c r="AC3328" s="36" t="str">
        <f t="shared" si="877"/>
        <v>4-5</v>
      </c>
      <c r="AD3328" s="36" t="str">
        <f t="shared" si="878"/>
        <v>Apr</v>
      </c>
      <c r="AE3328" s="35" t="str">
        <f t="shared" si="879"/>
        <v>265-275</v>
      </c>
      <c r="AF3328" s="36" t="str">
        <f t="shared" si="880"/>
        <v>LWS-HTI</v>
      </c>
    </row>
    <row r="3329" spans="5:32" x14ac:dyDescent="0.3">
      <c r="E3329" s="12">
        <v>41004.194444444445</v>
      </c>
      <c r="F3329" s="16">
        <v>7.27</v>
      </c>
      <c r="G3329" s="16">
        <v>667.16000938415527</v>
      </c>
      <c r="H3329" s="29">
        <v>1.1999843808613768</v>
      </c>
      <c r="I3329" s="26">
        <v>271.3</v>
      </c>
      <c r="J3329" s="30">
        <v>0.12242090784044017</v>
      </c>
      <c r="K3329" s="31">
        <v>0.18241514374329229</v>
      </c>
      <c r="L3329" s="108">
        <f ca="1">REWS!R3329</f>
        <v>7.3117789433437705</v>
      </c>
      <c r="M3329" s="22">
        <f t="shared" si="867"/>
        <v>7.2201725905932648</v>
      </c>
      <c r="N3329" s="22">
        <f t="shared" ca="1" si="868"/>
        <v>7.261665187786476</v>
      </c>
      <c r="O3329" s="22">
        <f t="shared" si="869"/>
        <v>0.47395092478918027</v>
      </c>
      <c r="P3329" s="81">
        <f t="shared" ca="1" si="870"/>
        <v>8</v>
      </c>
      <c r="Q3329" s="22">
        <f t="shared" ca="1" si="871"/>
        <v>0.24813792977675181</v>
      </c>
      <c r="R3329" s="3">
        <f ca="1">IF(N3329&gt;'Power Curve'!$C$37,0,INDEX(Ci,$P3329,1)*POWER(1-Q3329,3)+INDEX(Ci,$P3329,2)*3*Q3329*POWER(1-Q3329,2)+INDEX(Ci,$P3329,3)*3*POWER(Q3329,2)*(1-Q3329)+INDEX(Ci,$P3329,4)*POWER(Q3329,3))</f>
        <v>665.55658262304598</v>
      </c>
      <c r="S3329" s="3">
        <f t="shared" si="872"/>
        <v>667.16000938415527</v>
      </c>
      <c r="T3329" s="3">
        <f t="shared" ca="1" si="873"/>
        <v>-1.6034267611092901</v>
      </c>
      <c r="U3329" s="3">
        <f t="shared" ca="1" si="881"/>
        <v>1.6034267611092901</v>
      </c>
      <c r="W3329" s="34">
        <f t="shared" si="874"/>
        <v>7</v>
      </c>
      <c r="X3329" s="73" t="b">
        <f>COUNTIF('Power Curve'!$D$2:$D$31,W3329)&gt;0</f>
        <v>1</v>
      </c>
      <c r="Y3329" s="73" t="b">
        <f t="shared" si="875"/>
        <v>0</v>
      </c>
      <c r="Z3329" s="73" t="b">
        <f t="shared" si="882"/>
        <v>1</v>
      </c>
      <c r="AA3329" s="34" t="str">
        <f t="shared" si="876"/>
        <v>Inner</v>
      </c>
      <c r="AB3329" s="35" t="str">
        <f t="shared" si="883"/>
        <v>0.4-0.5</v>
      </c>
      <c r="AC3329" s="36" t="str">
        <f t="shared" si="877"/>
        <v>4-5</v>
      </c>
      <c r="AD3329" s="36" t="str">
        <f t="shared" si="878"/>
        <v>Apr</v>
      </c>
      <c r="AE3329" s="35" t="str">
        <f t="shared" si="879"/>
        <v>265-275</v>
      </c>
      <c r="AF3329" s="36" t="str">
        <f t="shared" si="880"/>
        <v>Inner-TI</v>
      </c>
    </row>
    <row r="3330" spans="5:32" x14ac:dyDescent="0.3">
      <c r="E3330" s="12">
        <v>41004.201388888891</v>
      </c>
      <c r="F3330" s="16">
        <v>9.24</v>
      </c>
      <c r="G3330" s="16">
        <v>1220.16003417969</v>
      </c>
      <c r="H3330" s="29">
        <v>1.1998058052838536</v>
      </c>
      <c r="I3330" s="26">
        <v>272.5</v>
      </c>
      <c r="J3330" s="30">
        <v>8.1168831168831168E-2</v>
      </c>
      <c r="K3330" s="31">
        <v>0.30697851735768911</v>
      </c>
      <c r="L3330" s="108">
        <f ca="1">REWS!R3330</f>
        <v>9.1888432611031554</v>
      </c>
      <c r="M3330" s="22">
        <f t="shared" si="867"/>
        <v>9.1762152967227681</v>
      </c>
      <c r="N3330" s="22">
        <f t="shared" ca="1" si="868"/>
        <v>9.1254116982383877</v>
      </c>
      <c r="O3330" s="22">
        <f t="shared" si="869"/>
        <v>0.77626363048108726</v>
      </c>
      <c r="P3330" s="81">
        <f t="shared" ca="1" si="870"/>
        <v>10</v>
      </c>
      <c r="Q3330" s="22">
        <f t="shared" ca="1" si="871"/>
        <v>0.12359190209163362</v>
      </c>
      <c r="R3330" s="3">
        <f ca="1">IF(N3330&gt;'Power Curve'!$C$37,0,INDEX(Ci,$P3330,1)*POWER(1-Q3330,3)+INDEX(Ci,$P3330,2)*3*Q3330*POWER(1-Q3330,2)+INDEX(Ci,$P3330,3)*3*POWER(Q3330,2)*(1-Q3330)+INDEX(Ci,$P3330,4)*POWER(Q3330,3))</f>
        <v>1237.5129851882398</v>
      </c>
      <c r="S3330" s="3">
        <f t="shared" si="872"/>
        <v>1220.16003417969</v>
      </c>
      <c r="T3330" s="3">
        <f t="shared" ca="1" si="873"/>
        <v>17.35295100854978</v>
      </c>
      <c r="U3330" s="3">
        <f t="shared" ca="1" si="881"/>
        <v>17.35295100854978</v>
      </c>
      <c r="W3330" s="34">
        <f t="shared" si="874"/>
        <v>9</v>
      </c>
      <c r="X3330" s="73" t="b">
        <f>COUNTIF('Power Curve'!$D$2:$D$31,W3330)&gt;0</f>
        <v>1</v>
      </c>
      <c r="Y3330" s="73" t="b">
        <f t="shared" si="875"/>
        <v>0</v>
      </c>
      <c r="Z3330" s="73" t="b">
        <f t="shared" si="882"/>
        <v>1</v>
      </c>
      <c r="AA3330" s="34" t="str">
        <f t="shared" si="876"/>
        <v>Outer</v>
      </c>
      <c r="AB3330" s="35" t="str">
        <f t="shared" si="883"/>
        <v>0.7-0.8</v>
      </c>
      <c r="AC3330" s="36" t="str">
        <f t="shared" si="877"/>
        <v>4-5</v>
      </c>
      <c r="AD3330" s="36" t="str">
        <f t="shared" si="878"/>
        <v>Apr</v>
      </c>
      <c r="AE3330" s="35" t="str">
        <f t="shared" si="879"/>
        <v>265-275</v>
      </c>
      <c r="AF3330" s="36" t="str">
        <f t="shared" si="880"/>
        <v>HWS-LTI</v>
      </c>
    </row>
    <row r="3331" spans="5:32" x14ac:dyDescent="0.3">
      <c r="E3331" s="12">
        <v>41004.208333333336</v>
      </c>
      <c r="F3331" s="16">
        <v>9.36</v>
      </c>
      <c r="G3331" s="16">
        <v>1296.0300140380909</v>
      </c>
      <c r="H3331" s="29">
        <v>1.1985899536985811</v>
      </c>
      <c r="I3331" s="26">
        <v>272.89999999999998</v>
      </c>
      <c r="J3331" s="30">
        <v>5.4487179487179495E-2</v>
      </c>
      <c r="K3331" s="31">
        <v>0.29525123641422452</v>
      </c>
      <c r="L3331" s="108">
        <f ca="1">REWS!R3331</f>
        <v>9.2650472343718224</v>
      </c>
      <c r="M3331" s="22">
        <f t="shared" ref="M3331:M3394" si="884">F3331*(H3331/Ref_Density)^(1/3)</f>
        <v>9.2922459626738636</v>
      </c>
      <c r="N3331" s="22">
        <f t="shared" ref="N3331:N3394" ca="1" si="885">L3331*(H3331/Ref_Density)^(1/3)</f>
        <v>9.1979805296553661</v>
      </c>
      <c r="O3331" s="22">
        <f t="shared" ref="O3331:O3394" si="886">(M3331-CutInWindSpeed)/(RatedWindSpeed-CutInWindSpeed)</f>
        <v>0.79419654393793027</v>
      </c>
      <c r="P3331" s="81">
        <f t="shared" ref="P3331:P3394" ca="1" si="887">COUNTIF(xa,"&lt;"&amp;N3331)</f>
        <v>10</v>
      </c>
      <c r="Q3331" s="22">
        <f t="shared" ref="Q3331:Q3394" ca="1" si="888">(N3331-INDEX(xa,$P3331))/(INDEX(xb,$P3331)-INDEX(xa,$P3331))</f>
        <v>0.20072786723189562</v>
      </c>
      <c r="R3331" s="3">
        <f ca="1">IF(N3331&gt;'Power Curve'!$C$37,0,INDEX(Ci,$P3331,1)*POWER(1-Q3331,3)+INDEX(Ci,$P3331,2)*3*Q3331*POWER(1-Q3331,2)+INDEX(Ci,$P3331,3)*3*POWER(Q3331,2)*(1-Q3331)+INDEX(Ci,$P3331,4)*POWER(Q3331,3))</f>
        <v>1262.7905482108665</v>
      </c>
      <c r="S3331" s="3">
        <f t="shared" ref="S3331:S3394" si="889">IF(Z3331,G3331,"")</f>
        <v>1296.0300140380909</v>
      </c>
      <c r="T3331" s="3">
        <f t="shared" ref="T3331:T3394" ca="1" si="890">IF(Z3331,R3331-S3331,"")</f>
        <v>-33.239465827224421</v>
      </c>
      <c r="U3331" s="3">
        <f t="shared" ca="1" si="881"/>
        <v>33.239465827224421</v>
      </c>
      <c r="W3331" s="34">
        <f t="shared" ref="W3331:W3394" si="891">MROUND(M3331-Centre_First_Bin,Bin_Width)+Centre_First_Bin</f>
        <v>9</v>
      </c>
      <c r="X3331" s="73" t="b">
        <f>COUNTIF('Power Curve'!$D$2:$D$31,W3331)&gt;0</f>
        <v>1</v>
      </c>
      <c r="Y3331" s="73" t="b">
        <f t="shared" ref="Y3331:Y3394" si="892">(G3331&lt;0)</f>
        <v>0</v>
      </c>
      <c r="Z3331" s="73" t="b">
        <f t="shared" si="882"/>
        <v>1</v>
      </c>
      <c r="AA3331" s="34" t="str">
        <f t="shared" ref="AA3331:AA3394" si="893">IF(Z3331,IF(AND(J3331&gt;=LowerTurbLimit,J3331&lt;=UpperTurbLimit,K3331&gt;=LowerShearLimit,K3331&lt;=UpperShearLimit),"Inner","Outer"),"")</f>
        <v>Outer</v>
      </c>
      <c r="AB3331" s="35" t="str">
        <f t="shared" si="883"/>
        <v>0.7-0.8</v>
      </c>
      <c r="AC3331" s="36" t="str">
        <f t="shared" ref="AC3331:AC3394" si="894">IF(Z3331,HOUR(E3331)&amp;"-"&amp;HOUR(E3331)+1,"")</f>
        <v>5-6</v>
      </c>
      <c r="AD3331" s="36" t="str">
        <f t="shared" ref="AD3331:AD3394" si="895">IF(Z3331,TEXT(E3331,"mmm"),"")</f>
        <v>Apr</v>
      </c>
      <c r="AE3331" s="35" t="str">
        <f t="shared" ref="AE3331:AE3394" si="896">IF(Z3331,IF(OR(I3331&lt;5,I3331&gt;=355),"355-5",MROUND(I3331,10)-5&amp;"-"&amp;MROUND(I3331,10)+5),"")</f>
        <v>265-275</v>
      </c>
      <c r="AF3331" s="36" t="str">
        <f t="shared" ref="AF3331:AF3394" si="897">IF(Z3331,IF(O3331&lt;0.5,IF(J3331&lt;=LowerTurbLimit,"LWS-LTI",IF(J3331&gt;=UpperTurbLimit,"LWS-HTI","Inner-TI")),IF(J3331&lt;=LowerTurbLimit,"HWS-LTI",IF(J3331&gt;=UpperTurbLimit,"HWS-HTI","Inner-TI"))),"")</f>
        <v>HWS-LTI</v>
      </c>
    </row>
    <row r="3332" spans="5:32" x14ac:dyDescent="0.3">
      <c r="E3332" s="12">
        <v>41004.215277777781</v>
      </c>
      <c r="F3332" s="16">
        <v>9.7899999999999991</v>
      </c>
      <c r="G3332" s="16">
        <v>1408.369995117188</v>
      </c>
      <c r="H3332" s="29">
        <v>1.1983672018594669</v>
      </c>
      <c r="I3332" s="26">
        <v>271.60000000000002</v>
      </c>
      <c r="J3332" s="30">
        <v>7.0480081716036772E-2</v>
      </c>
      <c r="K3332" s="31">
        <v>0.28573769680064132</v>
      </c>
      <c r="L3332" s="108">
        <f ca="1">REWS!R3332</f>
        <v>9.7065993453535544</v>
      </c>
      <c r="M3332" s="22">
        <f t="shared" si="884"/>
        <v>9.7185312095035847</v>
      </c>
      <c r="N3332" s="22">
        <f t="shared" ca="1" si="885"/>
        <v>9.6357393948892334</v>
      </c>
      <c r="O3332" s="22">
        <f t="shared" si="886"/>
        <v>0.86008030299993887</v>
      </c>
      <c r="P3332" s="81">
        <f t="shared" ca="1" si="887"/>
        <v>10</v>
      </c>
      <c r="Q3332" s="22">
        <f t="shared" ca="1" si="888"/>
        <v>0.66603717302044185</v>
      </c>
      <c r="R3332" s="3">
        <f ca="1">IF(N3332&gt;'Power Curve'!$C$37,0,INDEX(Ci,$P3332,1)*POWER(1-Q3332,3)+INDEX(Ci,$P3332,2)*3*Q3332*POWER(1-Q3332,2)+INDEX(Ci,$P3332,3)*3*POWER(Q3332,2)*(1-Q3332)+INDEX(Ci,$P3332,4)*POWER(Q3332,3))</f>
        <v>1418.2693069143756</v>
      </c>
      <c r="S3332" s="3">
        <f t="shared" si="889"/>
        <v>1408.369995117188</v>
      </c>
      <c r="T3332" s="3">
        <f t="shared" ca="1" si="890"/>
        <v>9.8993117971876927</v>
      </c>
      <c r="U3332" s="3">
        <f t="shared" ref="U3332:U3395" ca="1" si="898">IF(Z3332,ABS(T3332),"")</f>
        <v>9.8993117971876927</v>
      </c>
      <c r="W3332" s="34">
        <f t="shared" si="891"/>
        <v>10</v>
      </c>
      <c r="X3332" s="73" t="b">
        <f>COUNTIF('Power Curve'!$D$2:$D$31,W3332)&gt;0</f>
        <v>1</v>
      </c>
      <c r="Y3332" s="73" t="b">
        <f t="shared" si="892"/>
        <v>0</v>
      </c>
      <c r="Z3332" s="73" t="b">
        <f t="shared" ref="Z3332:Z3395" si="899">AND(X3332,NOT(Y3332))</f>
        <v>1</v>
      </c>
      <c r="AA3332" s="34" t="str">
        <f t="shared" si="893"/>
        <v>Outer</v>
      </c>
      <c r="AB3332" s="35" t="str">
        <f t="shared" ref="AB3332:AB3395" si="900">IF(Z3332,TEXT(ROUND(O3332+0.05,1)-0.1,"0.0")&amp;"-"&amp;TEXT(ROUND(O3332+0.05,1),"0.0"),"")</f>
        <v>0.8-0.9</v>
      </c>
      <c r="AC3332" s="36" t="str">
        <f t="shared" si="894"/>
        <v>5-6</v>
      </c>
      <c r="AD3332" s="36" t="str">
        <f t="shared" si="895"/>
        <v>Apr</v>
      </c>
      <c r="AE3332" s="35" t="str">
        <f t="shared" si="896"/>
        <v>265-275</v>
      </c>
      <c r="AF3332" s="36" t="str">
        <f t="shared" si="897"/>
        <v>HWS-LTI</v>
      </c>
    </row>
    <row r="3333" spans="5:32" x14ac:dyDescent="0.3">
      <c r="E3333" s="12">
        <v>41004.222222222219</v>
      </c>
      <c r="F3333" s="16">
        <v>9.4600000000000009</v>
      </c>
      <c r="G3333" s="16">
        <v>1288.199966430662</v>
      </c>
      <c r="H3333" s="29">
        <v>1.1983672018594669</v>
      </c>
      <c r="I3333" s="26">
        <v>274</v>
      </c>
      <c r="J3333" s="30">
        <v>9.4080338266384775E-2</v>
      </c>
      <c r="K3333" s="31">
        <v>0.28064070674947389</v>
      </c>
      <c r="L3333" s="108">
        <f ca="1">REWS!R3333</f>
        <v>9.4084656707674039</v>
      </c>
      <c r="M3333" s="22">
        <f t="shared" si="884"/>
        <v>9.3909402698573992</v>
      </c>
      <c r="N3333" s="22">
        <f t="shared" ca="1" si="885"/>
        <v>9.3397821506533312</v>
      </c>
      <c r="O3333" s="22">
        <f t="shared" si="886"/>
        <v>0.80945006726211255</v>
      </c>
      <c r="P3333" s="81">
        <f t="shared" ca="1" si="887"/>
        <v>10</v>
      </c>
      <c r="Q3333" s="22">
        <f t="shared" ca="1" si="888"/>
        <v>0.35145380122526848</v>
      </c>
      <c r="R3333" s="3">
        <f ca="1">IF(N3333&gt;'Power Curve'!$C$37,0,INDEX(Ci,$P3333,1)*POWER(1-Q3333,3)+INDEX(Ci,$P3333,2)*3*Q3333*POWER(1-Q3333,2)+INDEX(Ci,$P3333,3)*3*POWER(Q3333,2)*(1-Q3333)+INDEX(Ci,$P3333,4)*POWER(Q3333,3))</f>
        <v>1313.2418229558234</v>
      </c>
      <c r="S3333" s="3">
        <f t="shared" si="889"/>
        <v>1288.199966430662</v>
      </c>
      <c r="T3333" s="3">
        <f t="shared" ca="1" si="890"/>
        <v>25.041856525161393</v>
      </c>
      <c r="U3333" s="3">
        <f t="shared" ca="1" si="898"/>
        <v>25.041856525161393</v>
      </c>
      <c r="W3333" s="34">
        <f t="shared" si="891"/>
        <v>9</v>
      </c>
      <c r="X3333" s="73" t="b">
        <f>COUNTIF('Power Curve'!$D$2:$D$31,W3333)&gt;0</f>
        <v>1</v>
      </c>
      <c r="Y3333" s="73" t="b">
        <f t="shared" si="892"/>
        <v>0</v>
      </c>
      <c r="Z3333" s="73" t="b">
        <f t="shared" si="899"/>
        <v>1</v>
      </c>
      <c r="AA3333" s="34" t="str">
        <f t="shared" si="893"/>
        <v>Outer</v>
      </c>
      <c r="AB3333" s="35" t="str">
        <f t="shared" si="900"/>
        <v>0.8-0.9</v>
      </c>
      <c r="AC3333" s="36" t="str">
        <f t="shared" si="894"/>
        <v>5-6</v>
      </c>
      <c r="AD3333" s="36" t="str">
        <f t="shared" si="895"/>
        <v>Apr</v>
      </c>
      <c r="AE3333" s="35" t="str">
        <f t="shared" si="896"/>
        <v>265-275</v>
      </c>
      <c r="AF3333" s="36" t="str">
        <f t="shared" si="897"/>
        <v>HWS-LTI</v>
      </c>
    </row>
    <row r="3334" spans="5:32" x14ac:dyDescent="0.3">
      <c r="E3334" s="12">
        <v>41004.229166666664</v>
      </c>
      <c r="F3334" s="16">
        <v>8.8000000000000007</v>
      </c>
      <c r="G3334" s="16">
        <v>1167.779983520508</v>
      </c>
      <c r="H3334" s="29">
        <v>1.1985127190716292</v>
      </c>
      <c r="I3334" s="26">
        <v>271.60000000000002</v>
      </c>
      <c r="J3334" s="30">
        <v>8.8636363636363638E-2</v>
      </c>
      <c r="K3334" s="31">
        <v>0.27251722932675154</v>
      </c>
      <c r="L3334" s="108">
        <f ca="1">REWS!R3334</f>
        <v>8.779910519102744</v>
      </c>
      <c r="M3334" s="22">
        <f t="shared" si="884"/>
        <v>8.7361119693775731</v>
      </c>
      <c r="N3334" s="22">
        <f t="shared" ca="1" si="885"/>
        <v>8.7161683381815394</v>
      </c>
      <c r="O3334" s="22">
        <f t="shared" si="886"/>
        <v>0.70824424253172813</v>
      </c>
      <c r="P3334" s="81">
        <f t="shared" ca="1" si="887"/>
        <v>9</v>
      </c>
      <c r="Q3334" s="22">
        <f t="shared" ca="1" si="888"/>
        <v>0.70716311927278352</v>
      </c>
      <c r="R3334" s="3">
        <f ca="1">IF(N3334&gt;'Power Curve'!$C$37,0,INDEX(Ci,$P3334,1)*POWER(1-Q3334,3)+INDEX(Ci,$P3334,2)*3*Q3334*POWER(1-Q3334,2)+INDEX(Ci,$P3334,3)*3*POWER(Q3334,2)*(1-Q3334)+INDEX(Ci,$P3334,4)*POWER(Q3334,3))</f>
        <v>1102.5062443763711</v>
      </c>
      <c r="S3334" s="3">
        <f t="shared" si="889"/>
        <v>1167.779983520508</v>
      </c>
      <c r="T3334" s="3">
        <f t="shared" ca="1" si="890"/>
        <v>-65.273739144136925</v>
      </c>
      <c r="U3334" s="3">
        <f t="shared" ca="1" si="898"/>
        <v>65.273739144136925</v>
      </c>
      <c r="W3334" s="34">
        <f t="shared" si="891"/>
        <v>9</v>
      </c>
      <c r="X3334" s="73" t="b">
        <f>COUNTIF('Power Curve'!$D$2:$D$31,W3334)&gt;0</f>
        <v>1</v>
      </c>
      <c r="Y3334" s="73" t="b">
        <f t="shared" si="892"/>
        <v>0</v>
      </c>
      <c r="Z3334" s="73" t="b">
        <f t="shared" si="899"/>
        <v>1</v>
      </c>
      <c r="AA3334" s="34" t="str">
        <f t="shared" si="893"/>
        <v>Outer</v>
      </c>
      <c r="AB3334" s="35" t="str">
        <f t="shared" si="900"/>
        <v>0.7-0.8</v>
      </c>
      <c r="AC3334" s="36" t="str">
        <f t="shared" si="894"/>
        <v>5-6</v>
      </c>
      <c r="AD3334" s="36" t="str">
        <f t="shared" si="895"/>
        <v>Apr</v>
      </c>
      <c r="AE3334" s="35" t="str">
        <f t="shared" si="896"/>
        <v>265-275</v>
      </c>
      <c r="AF3334" s="36" t="str">
        <f t="shared" si="897"/>
        <v>HWS-LTI</v>
      </c>
    </row>
    <row r="3335" spans="5:32" x14ac:dyDescent="0.3">
      <c r="E3335" s="12">
        <v>41004.236111111109</v>
      </c>
      <c r="F3335" s="16">
        <v>9.0399999999999991</v>
      </c>
      <c r="G3335" s="16">
        <v>1170.7899475097629</v>
      </c>
      <c r="H3335" s="29">
        <v>1.1988691537412219</v>
      </c>
      <c r="I3335" s="26">
        <v>272.5</v>
      </c>
      <c r="J3335" s="30">
        <v>0.12389380530973454</v>
      </c>
      <c r="K3335" s="31">
        <v>0.29384818003964996</v>
      </c>
      <c r="L3335" s="108">
        <f ca="1">REWS!R3335</f>
        <v>9.0847534952656748</v>
      </c>
      <c r="M3335" s="22">
        <f t="shared" si="884"/>
        <v>8.9752591320129742</v>
      </c>
      <c r="N3335" s="22">
        <f t="shared" ca="1" si="885"/>
        <v>9.0196921206272158</v>
      </c>
      <c r="O3335" s="22">
        <f t="shared" si="886"/>
        <v>0.74520520742697205</v>
      </c>
      <c r="P3335" s="81">
        <f t="shared" ca="1" si="887"/>
        <v>10</v>
      </c>
      <c r="Q3335" s="22">
        <f t="shared" ca="1" si="888"/>
        <v>1.1218842004701178E-2</v>
      </c>
      <c r="R3335" s="3">
        <f ca="1">IF(N3335&gt;'Power Curve'!$C$37,0,INDEX(Ci,$P3335,1)*POWER(1-Q3335,3)+INDEX(Ci,$P3335,2)*3*Q3335*POWER(1-Q3335,2)+INDEX(Ci,$P3335,3)*3*POWER(Q3335,2)*(1-Q3335)+INDEX(Ci,$P3335,4)*POWER(Q3335,3))</f>
        <v>1201.7805300709922</v>
      </c>
      <c r="S3335" s="3">
        <f t="shared" si="889"/>
        <v>1170.7899475097629</v>
      </c>
      <c r="T3335" s="3">
        <f t="shared" ca="1" si="890"/>
        <v>30.990582561229303</v>
      </c>
      <c r="U3335" s="3">
        <f t="shared" ca="1" si="898"/>
        <v>30.990582561229303</v>
      </c>
      <c r="W3335" s="34">
        <f t="shared" si="891"/>
        <v>9</v>
      </c>
      <c r="X3335" s="73" t="b">
        <f>COUNTIF('Power Curve'!$D$2:$D$31,W3335)&gt;0</f>
        <v>1</v>
      </c>
      <c r="Y3335" s="73" t="b">
        <f t="shared" si="892"/>
        <v>0</v>
      </c>
      <c r="Z3335" s="73" t="b">
        <f t="shared" si="899"/>
        <v>1</v>
      </c>
      <c r="AA3335" s="34" t="str">
        <f t="shared" si="893"/>
        <v>Inner</v>
      </c>
      <c r="AB3335" s="35" t="str">
        <f t="shared" si="900"/>
        <v>0.7-0.8</v>
      </c>
      <c r="AC3335" s="36" t="str">
        <f t="shared" si="894"/>
        <v>5-6</v>
      </c>
      <c r="AD3335" s="36" t="str">
        <f t="shared" si="895"/>
        <v>Apr</v>
      </c>
      <c r="AE3335" s="35" t="str">
        <f t="shared" si="896"/>
        <v>265-275</v>
      </c>
      <c r="AF3335" s="36" t="str">
        <f t="shared" si="897"/>
        <v>Inner-TI</v>
      </c>
    </row>
    <row r="3336" spans="5:32" x14ac:dyDescent="0.3">
      <c r="E3336" s="12">
        <v>41004.243055555555</v>
      </c>
      <c r="F3336" s="16">
        <v>8.16</v>
      </c>
      <c r="G3336" s="16">
        <v>929.43998718261741</v>
      </c>
      <c r="H3336" s="29">
        <v>1.1996719074121269</v>
      </c>
      <c r="I3336" s="26">
        <v>273</v>
      </c>
      <c r="J3336" s="30">
        <v>0.14215686274509803</v>
      </c>
      <c r="K3336" s="31">
        <v>0.163419730955079</v>
      </c>
      <c r="L3336" s="108">
        <f ca="1">REWS!R3336</f>
        <v>8.121412360983884</v>
      </c>
      <c r="M3336" s="22">
        <f t="shared" si="884"/>
        <v>8.1033691849151843</v>
      </c>
      <c r="N3336" s="22">
        <f t="shared" ca="1" si="885"/>
        <v>8.0650493460767265</v>
      </c>
      <c r="O3336" s="22">
        <f t="shared" si="886"/>
        <v>0.6104518054962601</v>
      </c>
      <c r="P3336" s="81">
        <f t="shared" ca="1" si="887"/>
        <v>9</v>
      </c>
      <c r="Q3336" s="22">
        <f t="shared" ca="1" si="888"/>
        <v>5.6338194373505547E-2</v>
      </c>
      <c r="R3336" s="3">
        <f ca="1">IF(N3336&gt;'Power Curve'!$C$37,0,INDEX(Ci,$P3336,1)*POWER(1-Q3336,3)+INDEX(Ci,$P3336,2)*3*Q3336*POWER(1-Q3336,2)+INDEX(Ci,$P3336,3)*3*POWER(Q3336,2)*(1-Q3336)+INDEX(Ci,$P3336,4)*POWER(Q3336,3))</f>
        <v>897.66431064050414</v>
      </c>
      <c r="S3336" s="3">
        <f t="shared" si="889"/>
        <v>929.43998718261741</v>
      </c>
      <c r="T3336" s="3">
        <f t="shared" ca="1" si="890"/>
        <v>-31.775676542113274</v>
      </c>
      <c r="U3336" s="3">
        <f t="shared" ca="1" si="898"/>
        <v>31.775676542113274</v>
      </c>
      <c r="W3336" s="34">
        <f t="shared" si="891"/>
        <v>8</v>
      </c>
      <c r="X3336" s="73" t="b">
        <f>COUNTIF('Power Curve'!$D$2:$D$31,W3336)&gt;0</f>
        <v>1</v>
      </c>
      <c r="Y3336" s="73" t="b">
        <f t="shared" si="892"/>
        <v>0</v>
      </c>
      <c r="Z3336" s="73" t="b">
        <f t="shared" si="899"/>
        <v>1</v>
      </c>
      <c r="AA3336" s="34" t="str">
        <f t="shared" si="893"/>
        <v>Outer</v>
      </c>
      <c r="AB3336" s="35" t="str">
        <f t="shared" si="900"/>
        <v>0.6-0.7</v>
      </c>
      <c r="AC3336" s="36" t="str">
        <f t="shared" si="894"/>
        <v>5-6</v>
      </c>
      <c r="AD3336" s="36" t="str">
        <f t="shared" si="895"/>
        <v>Apr</v>
      </c>
      <c r="AE3336" s="35" t="str">
        <f t="shared" si="896"/>
        <v>265-275</v>
      </c>
      <c r="AF3336" s="36" t="str">
        <f t="shared" si="897"/>
        <v>HWS-HTI</v>
      </c>
    </row>
    <row r="3337" spans="5:32" x14ac:dyDescent="0.3">
      <c r="E3337" s="12">
        <v>41004.25</v>
      </c>
      <c r="F3337" s="16">
        <v>7.73</v>
      </c>
      <c r="G3337" s="16">
        <v>1052.5299987792966</v>
      </c>
      <c r="H3337" s="29">
        <v>1.1995826594755803</v>
      </c>
      <c r="I3337" s="26">
        <v>266.60000000000002</v>
      </c>
      <c r="J3337" s="30">
        <v>0.17723156532988357</v>
      </c>
      <c r="K3337" s="31">
        <v>4.4569068352422025E-2</v>
      </c>
      <c r="L3337" s="108">
        <f ca="1">REWS!R3337</f>
        <v>7.7542067526526006</v>
      </c>
      <c r="M3337" s="22">
        <f t="shared" si="884"/>
        <v>7.6761630448272786</v>
      </c>
      <c r="N3337" s="22">
        <f t="shared" ca="1" si="885"/>
        <v>7.7002012052602877</v>
      </c>
      <c r="O3337" s="22">
        <f t="shared" si="886"/>
        <v>0.5444257194126263</v>
      </c>
      <c r="P3337" s="81">
        <f t="shared" ca="1" si="887"/>
        <v>8</v>
      </c>
      <c r="Q3337" s="22">
        <f t="shared" ca="1" si="888"/>
        <v>0.68951617086427108</v>
      </c>
      <c r="R3337" s="3">
        <f ca="1">IF(N3337&gt;'Power Curve'!$C$37,0,INDEX(Ci,$P3337,1)*POWER(1-Q3337,3)+INDEX(Ci,$P3337,2)*3*Q3337*POWER(1-Q3337,2)+INDEX(Ci,$P3337,3)*3*POWER(Q3337,2)*(1-Q3337)+INDEX(Ci,$P3337,4)*POWER(Q3337,3))</f>
        <v>789.55161908390301</v>
      </c>
      <c r="S3337" s="3">
        <f t="shared" si="889"/>
        <v>1052.5299987792966</v>
      </c>
      <c r="T3337" s="3">
        <f t="shared" ca="1" si="890"/>
        <v>-262.97837969539364</v>
      </c>
      <c r="U3337" s="3">
        <f t="shared" ca="1" si="898"/>
        <v>262.97837969539364</v>
      </c>
      <c r="W3337" s="34">
        <f t="shared" si="891"/>
        <v>8</v>
      </c>
      <c r="X3337" s="73" t="b">
        <f>COUNTIF('Power Curve'!$D$2:$D$31,W3337)&gt;0</f>
        <v>1</v>
      </c>
      <c r="Y3337" s="73" t="b">
        <f t="shared" si="892"/>
        <v>0</v>
      </c>
      <c r="Z3337" s="73" t="b">
        <f t="shared" si="899"/>
        <v>1</v>
      </c>
      <c r="AA3337" s="34" t="str">
        <f t="shared" si="893"/>
        <v>Outer</v>
      </c>
      <c r="AB3337" s="35" t="str">
        <f t="shared" si="900"/>
        <v>0.5-0.6</v>
      </c>
      <c r="AC3337" s="36" t="str">
        <f t="shared" si="894"/>
        <v>6-7</v>
      </c>
      <c r="AD3337" s="36" t="str">
        <f t="shared" si="895"/>
        <v>Apr</v>
      </c>
      <c r="AE3337" s="35" t="str">
        <f t="shared" si="896"/>
        <v>265-275</v>
      </c>
      <c r="AF3337" s="36" t="str">
        <f t="shared" si="897"/>
        <v>HWS-HTI</v>
      </c>
    </row>
    <row r="3338" spans="5:32" x14ac:dyDescent="0.3">
      <c r="E3338" s="12">
        <v>41004.256944444445</v>
      </c>
      <c r="F3338" s="16">
        <v>8.6</v>
      </c>
      <c r="G3338" s="16">
        <v>1150.8500213623022</v>
      </c>
      <c r="H3338" s="29">
        <v>1.198768215652072</v>
      </c>
      <c r="I3338" s="26">
        <v>268.8</v>
      </c>
      <c r="J3338" s="30">
        <v>0.1127906976744186</v>
      </c>
      <c r="K3338" s="31">
        <v>0.17310250357752638</v>
      </c>
      <c r="L3338" s="108">
        <f ca="1">REWS!R3338</f>
        <v>8.6188199412449027</v>
      </c>
      <c r="M3338" s="22">
        <f t="shared" si="884"/>
        <v>8.5381706006583329</v>
      </c>
      <c r="N3338" s="22">
        <f t="shared" ca="1" si="885"/>
        <v>8.5568552365936057</v>
      </c>
      <c r="O3338" s="22">
        <f t="shared" si="886"/>
        <v>0.67765176591638832</v>
      </c>
      <c r="P3338" s="81">
        <f t="shared" ca="1" si="887"/>
        <v>9</v>
      </c>
      <c r="Q3338" s="22">
        <f t="shared" ca="1" si="888"/>
        <v>0.54792196883227007</v>
      </c>
      <c r="R3338" s="3">
        <f ca="1">IF(N3338&gt;'Power Curve'!$C$37,0,INDEX(Ci,$P3338,1)*POWER(1-Q3338,3)+INDEX(Ci,$P3338,2)*3*Q3338*POWER(1-Q3338,2)+INDEX(Ci,$P3338,3)*3*POWER(Q3338,2)*(1-Q3338)+INDEX(Ci,$P3338,4)*POWER(Q3338,3))</f>
        <v>1051.102954343349</v>
      </c>
      <c r="S3338" s="3">
        <f t="shared" si="889"/>
        <v>1150.8500213623022</v>
      </c>
      <c r="T3338" s="3">
        <f t="shared" ca="1" si="890"/>
        <v>-99.747067018953203</v>
      </c>
      <c r="U3338" s="3">
        <f t="shared" ca="1" si="898"/>
        <v>99.747067018953203</v>
      </c>
      <c r="W3338" s="34">
        <f t="shared" si="891"/>
        <v>9</v>
      </c>
      <c r="X3338" s="73" t="b">
        <f>COUNTIF('Power Curve'!$D$2:$D$31,W3338)&gt;0</f>
        <v>1</v>
      </c>
      <c r="Y3338" s="73" t="b">
        <f t="shared" si="892"/>
        <v>0</v>
      </c>
      <c r="Z3338" s="73" t="b">
        <f t="shared" si="899"/>
        <v>1</v>
      </c>
      <c r="AA3338" s="34" t="str">
        <f t="shared" si="893"/>
        <v>Inner</v>
      </c>
      <c r="AB3338" s="35" t="str">
        <f t="shared" si="900"/>
        <v>0.6-0.7</v>
      </c>
      <c r="AC3338" s="36" t="str">
        <f t="shared" si="894"/>
        <v>6-7</v>
      </c>
      <c r="AD3338" s="36" t="str">
        <f t="shared" si="895"/>
        <v>Apr</v>
      </c>
      <c r="AE3338" s="35" t="str">
        <f t="shared" si="896"/>
        <v>265-275</v>
      </c>
      <c r="AF3338" s="36" t="str">
        <f t="shared" si="897"/>
        <v>Inner-TI</v>
      </c>
    </row>
    <row r="3339" spans="5:32" x14ac:dyDescent="0.3">
      <c r="E3339" s="12">
        <v>41004.263888888891</v>
      </c>
      <c r="F3339" s="16">
        <v>9.06</v>
      </c>
      <c r="G3339" s="16">
        <v>1249.66004180908</v>
      </c>
      <c r="H3339" s="29">
        <v>1.1984117447538354</v>
      </c>
      <c r="I3339" s="26">
        <v>274.2</v>
      </c>
      <c r="J3339" s="30">
        <v>0.14679911699779249</v>
      </c>
      <c r="K3339" s="31">
        <v>0.24463994370912562</v>
      </c>
      <c r="L3339" s="108">
        <f ca="1">REWS!R3339</f>
        <v>9.0115454545643168</v>
      </c>
      <c r="M3339" s="22">
        <f t="shared" si="884"/>
        <v>8.9939717745255567</v>
      </c>
      <c r="N3339" s="22">
        <f t="shared" ca="1" si="885"/>
        <v>8.9458703601772118</v>
      </c>
      <c r="O3339" s="22">
        <f t="shared" si="886"/>
        <v>0.74809730664898655</v>
      </c>
      <c r="P3339" s="81">
        <f t="shared" ca="1" si="887"/>
        <v>9</v>
      </c>
      <c r="Q3339" s="22">
        <f t="shared" ca="1" si="888"/>
        <v>0.93676140012047371</v>
      </c>
      <c r="R3339" s="3">
        <f ca="1">IF(N3339&gt;'Power Curve'!$C$37,0,INDEX(Ci,$P3339,1)*POWER(1-Q3339,3)+INDEX(Ci,$P3339,2)*3*Q3339*POWER(1-Q3339,2)+INDEX(Ci,$P3339,3)*3*POWER(Q3339,2)*(1-Q3339)+INDEX(Ci,$P3339,4)*POWER(Q3339,3))</f>
        <v>1177.5159278788337</v>
      </c>
      <c r="S3339" s="3">
        <f t="shared" si="889"/>
        <v>1249.66004180908</v>
      </c>
      <c r="T3339" s="3">
        <f t="shared" ca="1" si="890"/>
        <v>-72.144113930246249</v>
      </c>
      <c r="U3339" s="3">
        <f t="shared" ca="1" si="898"/>
        <v>72.144113930246249</v>
      </c>
      <c r="W3339" s="34">
        <f t="shared" si="891"/>
        <v>9</v>
      </c>
      <c r="X3339" s="73" t="b">
        <f>COUNTIF('Power Curve'!$D$2:$D$31,W3339)&gt;0</f>
        <v>1</v>
      </c>
      <c r="Y3339" s="73" t="b">
        <f t="shared" si="892"/>
        <v>0</v>
      </c>
      <c r="Z3339" s="73" t="b">
        <f t="shared" si="899"/>
        <v>1</v>
      </c>
      <c r="AA3339" s="34" t="str">
        <f t="shared" si="893"/>
        <v>Outer</v>
      </c>
      <c r="AB3339" s="35" t="str">
        <f t="shared" si="900"/>
        <v>0.7-0.8</v>
      </c>
      <c r="AC3339" s="36" t="str">
        <f t="shared" si="894"/>
        <v>6-7</v>
      </c>
      <c r="AD3339" s="36" t="str">
        <f t="shared" si="895"/>
        <v>Apr</v>
      </c>
      <c r="AE3339" s="35" t="str">
        <f t="shared" si="896"/>
        <v>265-275</v>
      </c>
      <c r="AF3339" s="36" t="str">
        <f t="shared" si="897"/>
        <v>HWS-HTI</v>
      </c>
    </row>
    <row r="3340" spans="5:32" x14ac:dyDescent="0.3">
      <c r="E3340" s="12">
        <v>41004.270833333336</v>
      </c>
      <c r="F3340" s="16">
        <v>7.69</v>
      </c>
      <c r="G3340" s="16">
        <v>690.93999290466286</v>
      </c>
      <c r="H3340" s="29">
        <v>1.1975336135456736</v>
      </c>
      <c r="I3340" s="26">
        <v>275</v>
      </c>
      <c r="J3340" s="30">
        <v>0.14304291287386217</v>
      </c>
      <c r="K3340" s="31">
        <v>0.19657993331877996</v>
      </c>
      <c r="L3340" s="108">
        <f ca="1">REWS!R3340</f>
        <v>7.5638390634314332</v>
      </c>
      <c r="M3340" s="22">
        <f t="shared" si="884"/>
        <v>7.6320911362754105</v>
      </c>
      <c r="N3340" s="22">
        <f t="shared" ca="1" si="885"/>
        <v>7.506880243462775</v>
      </c>
      <c r="O3340" s="22">
        <f t="shared" si="886"/>
        <v>0.53761426387662459</v>
      </c>
      <c r="P3340" s="81">
        <f t="shared" ca="1" si="887"/>
        <v>8</v>
      </c>
      <c r="Q3340" s="22">
        <f t="shared" ca="1" si="888"/>
        <v>0.49494226431250377</v>
      </c>
      <c r="R3340" s="3">
        <f ca="1">IF(N3340&gt;'Power Curve'!$C$37,0,INDEX(Ci,$P3340,1)*POWER(1-Q3340,3)+INDEX(Ci,$P3340,2)*3*Q3340*POWER(1-Q3340,2)+INDEX(Ci,$P3340,3)*3*POWER(Q3340,2)*(1-Q3340)+INDEX(Ci,$P3340,4)*POWER(Q3340,3))</f>
        <v>733.85219285279004</v>
      </c>
      <c r="S3340" s="3">
        <f t="shared" si="889"/>
        <v>690.93999290466286</v>
      </c>
      <c r="T3340" s="3">
        <f t="shared" ca="1" si="890"/>
        <v>42.912199948127181</v>
      </c>
      <c r="U3340" s="3">
        <f t="shared" ca="1" si="898"/>
        <v>42.912199948127181</v>
      </c>
      <c r="W3340" s="34">
        <f t="shared" si="891"/>
        <v>8</v>
      </c>
      <c r="X3340" s="73" t="b">
        <f>COUNTIF('Power Curve'!$D$2:$D$31,W3340)&gt;0</f>
        <v>1</v>
      </c>
      <c r="Y3340" s="73" t="b">
        <f t="shared" si="892"/>
        <v>0</v>
      </c>
      <c r="Z3340" s="73" t="b">
        <f t="shared" si="899"/>
        <v>1</v>
      </c>
      <c r="AA3340" s="34" t="str">
        <f t="shared" si="893"/>
        <v>Outer</v>
      </c>
      <c r="AB3340" s="35" t="str">
        <f t="shared" si="900"/>
        <v>0.5-0.6</v>
      </c>
      <c r="AC3340" s="36" t="str">
        <f t="shared" si="894"/>
        <v>6-7</v>
      </c>
      <c r="AD3340" s="36" t="str">
        <f t="shared" si="895"/>
        <v>Apr</v>
      </c>
      <c r="AE3340" s="35" t="str">
        <f t="shared" si="896"/>
        <v>275-285</v>
      </c>
      <c r="AF3340" s="36" t="str">
        <f t="shared" si="897"/>
        <v>HWS-HTI</v>
      </c>
    </row>
    <row r="3341" spans="5:32" x14ac:dyDescent="0.3">
      <c r="E3341" s="12">
        <v>41004.277777777781</v>
      </c>
      <c r="F3341" s="16">
        <v>8.11</v>
      </c>
      <c r="G3341" s="16">
        <v>693.10998296737648</v>
      </c>
      <c r="H3341" s="29">
        <v>1.1972668629209366</v>
      </c>
      <c r="I3341" s="26">
        <v>275.8</v>
      </c>
      <c r="J3341" s="30">
        <v>0.13070283600493221</v>
      </c>
      <c r="K3341" s="31">
        <v>0.13842599312344436</v>
      </c>
      <c r="L3341" s="108">
        <f ca="1">REWS!R3341</f>
        <v>8.0828129249370999</v>
      </c>
      <c r="M3341" s="22">
        <f t="shared" si="884"/>
        <v>8.0483306861458779</v>
      </c>
      <c r="N3341" s="22">
        <f t="shared" ca="1" si="885"/>
        <v>8.0213503445311698</v>
      </c>
      <c r="O3341" s="22">
        <f t="shared" si="886"/>
        <v>0.60194542809047558</v>
      </c>
      <c r="P3341" s="81">
        <f t="shared" ca="1" si="887"/>
        <v>9</v>
      </c>
      <c r="Q3341" s="22">
        <f t="shared" ca="1" si="888"/>
        <v>1.2658928764736082E-2</v>
      </c>
      <c r="R3341" s="3">
        <f ca="1">IF(N3341&gt;'Power Curve'!$C$37,0,INDEX(Ci,$P3341,1)*POWER(1-Q3341,3)+INDEX(Ci,$P3341,2)*3*Q3341*POWER(1-Q3341,2)+INDEX(Ci,$P3341,3)*3*POWER(Q3341,2)*(1-Q3341)+INDEX(Ci,$P3341,4)*POWER(Q3341,3))</f>
        <v>884.5314449166018</v>
      </c>
      <c r="S3341" s="3">
        <f t="shared" si="889"/>
        <v>693.10998296737648</v>
      </c>
      <c r="T3341" s="3">
        <f t="shared" ca="1" si="890"/>
        <v>191.42146194922532</v>
      </c>
      <c r="U3341" s="3">
        <f t="shared" ca="1" si="898"/>
        <v>191.42146194922532</v>
      </c>
      <c r="W3341" s="34">
        <f t="shared" si="891"/>
        <v>8</v>
      </c>
      <c r="X3341" s="73" t="b">
        <f>COUNTIF('Power Curve'!$D$2:$D$31,W3341)&gt;0</f>
        <v>1</v>
      </c>
      <c r="Y3341" s="73" t="b">
        <f t="shared" si="892"/>
        <v>0</v>
      </c>
      <c r="Z3341" s="73" t="b">
        <f t="shared" si="899"/>
        <v>1</v>
      </c>
      <c r="AA3341" s="34" t="str">
        <f t="shared" si="893"/>
        <v>Inner</v>
      </c>
      <c r="AB3341" s="35" t="str">
        <f t="shared" si="900"/>
        <v>0.6-0.7</v>
      </c>
      <c r="AC3341" s="36" t="str">
        <f t="shared" si="894"/>
        <v>6-7</v>
      </c>
      <c r="AD3341" s="36" t="str">
        <f t="shared" si="895"/>
        <v>Apr</v>
      </c>
      <c r="AE3341" s="35" t="str">
        <f t="shared" si="896"/>
        <v>275-285</v>
      </c>
      <c r="AF3341" s="36" t="str">
        <f t="shared" si="897"/>
        <v>Inner-TI</v>
      </c>
    </row>
    <row r="3342" spans="5:32" x14ac:dyDescent="0.3">
      <c r="E3342" s="12">
        <v>41004.284722222219</v>
      </c>
      <c r="F3342" s="16">
        <v>8.35</v>
      </c>
      <c r="G3342" s="16">
        <v>880.14999389648483</v>
      </c>
      <c r="H3342" s="29">
        <v>1.1978004841214667</v>
      </c>
      <c r="I3342" s="26">
        <v>278.60000000000002</v>
      </c>
      <c r="J3342" s="30">
        <v>9.8203592814371257E-2</v>
      </c>
      <c r="K3342" s="31">
        <v>8.7524107145958208E-2</v>
      </c>
      <c r="L3342" s="108">
        <f ca="1">REWS!R3342</f>
        <v>8.3215147322830436</v>
      </c>
      <c r="M3342" s="22">
        <f t="shared" si="884"/>
        <v>8.2877366144843929</v>
      </c>
      <c r="N3342" s="22">
        <f t="shared" ca="1" si="885"/>
        <v>8.2594637526602952</v>
      </c>
      <c r="O3342" s="22">
        <f t="shared" si="886"/>
        <v>0.63894638605928766</v>
      </c>
      <c r="P3342" s="81">
        <f t="shared" ca="1" si="887"/>
        <v>9</v>
      </c>
      <c r="Q3342" s="22">
        <f t="shared" ca="1" si="888"/>
        <v>0.25066479688139376</v>
      </c>
      <c r="R3342" s="3">
        <f ca="1">IF(N3342&gt;'Power Curve'!$C$37,0,INDEX(Ci,$P3342,1)*POWER(1-Q3342,3)+INDEX(Ci,$P3342,2)*3*Q3342*POWER(1-Q3342,2)+INDEX(Ci,$P3342,3)*3*POWER(Q3342,2)*(1-Q3342)+INDEX(Ci,$P3342,4)*POWER(Q3342,3))</f>
        <v>957.1818587869983</v>
      </c>
      <c r="S3342" s="3">
        <f t="shared" si="889"/>
        <v>880.14999389648483</v>
      </c>
      <c r="T3342" s="3">
        <f t="shared" ca="1" si="890"/>
        <v>77.031864890513475</v>
      </c>
      <c r="U3342" s="3">
        <f t="shared" ca="1" si="898"/>
        <v>77.031864890513475</v>
      </c>
      <c r="W3342" s="34">
        <f t="shared" si="891"/>
        <v>8</v>
      </c>
      <c r="X3342" s="73" t="b">
        <f>COUNTIF('Power Curve'!$D$2:$D$31,W3342)&gt;0</f>
        <v>1</v>
      </c>
      <c r="Y3342" s="73" t="b">
        <f t="shared" si="892"/>
        <v>0</v>
      </c>
      <c r="Z3342" s="73" t="b">
        <f t="shared" si="899"/>
        <v>1</v>
      </c>
      <c r="AA3342" s="34" t="str">
        <f t="shared" si="893"/>
        <v>Outer</v>
      </c>
      <c r="AB3342" s="35" t="str">
        <f t="shared" si="900"/>
        <v>0.6-0.7</v>
      </c>
      <c r="AC3342" s="36" t="str">
        <f t="shared" si="894"/>
        <v>6-7</v>
      </c>
      <c r="AD3342" s="36" t="str">
        <f t="shared" si="895"/>
        <v>Apr</v>
      </c>
      <c r="AE3342" s="35" t="str">
        <f t="shared" si="896"/>
        <v>275-285</v>
      </c>
      <c r="AF3342" s="36" t="str">
        <f t="shared" si="897"/>
        <v>HWS-LTI</v>
      </c>
    </row>
    <row r="3343" spans="5:32" x14ac:dyDescent="0.3">
      <c r="E3343" s="12">
        <v>41004.291666666664</v>
      </c>
      <c r="F3343" s="16">
        <v>8.2200000000000006</v>
      </c>
      <c r="G3343" s="16">
        <v>844.34002304077126</v>
      </c>
      <c r="H3343" s="29">
        <v>1.1984355339699742</v>
      </c>
      <c r="I3343" s="26">
        <v>281.3</v>
      </c>
      <c r="J3343" s="30">
        <v>9.0024330900243296E-2</v>
      </c>
      <c r="K3343" s="31">
        <v>8.2493812832637528E-2</v>
      </c>
      <c r="L3343" s="108">
        <f ca="1">REWS!R3343</f>
        <v>8.2303259834843967</v>
      </c>
      <c r="M3343" s="22">
        <f t="shared" si="884"/>
        <v>8.1601475907034011</v>
      </c>
      <c r="N3343" s="22">
        <f t="shared" ca="1" si="885"/>
        <v>8.1703983874493655</v>
      </c>
      <c r="O3343" s="22">
        <f t="shared" si="886"/>
        <v>0.6192270911405463</v>
      </c>
      <c r="P3343" s="81">
        <f t="shared" ca="1" si="887"/>
        <v>9</v>
      </c>
      <c r="Q3343" s="22">
        <f t="shared" ca="1" si="888"/>
        <v>0.16163965658077251</v>
      </c>
      <c r="R3343" s="3">
        <f ca="1">IF(N3343&gt;'Power Curve'!$C$37,0,INDEX(Ci,$P3343,1)*POWER(1-Q3343,3)+INDEX(Ci,$P3343,2)*3*Q3343*POWER(1-Q3343,2)+INDEX(Ci,$P3343,3)*3*POWER(Q3343,2)*(1-Q3343)+INDEX(Ci,$P3343,4)*POWER(Q3343,3))</f>
        <v>929.70474886785325</v>
      </c>
      <c r="S3343" s="3">
        <f t="shared" si="889"/>
        <v>844.34002304077126</v>
      </c>
      <c r="T3343" s="3">
        <f t="shared" ca="1" si="890"/>
        <v>85.364725827081998</v>
      </c>
      <c r="U3343" s="3">
        <f t="shared" ca="1" si="898"/>
        <v>85.364725827081998</v>
      </c>
      <c r="W3343" s="34">
        <f t="shared" si="891"/>
        <v>8</v>
      </c>
      <c r="X3343" s="73" t="b">
        <f>COUNTIF('Power Curve'!$D$2:$D$31,W3343)&gt;0</f>
        <v>1</v>
      </c>
      <c r="Y3343" s="73" t="b">
        <f t="shared" si="892"/>
        <v>0</v>
      </c>
      <c r="Z3343" s="73" t="b">
        <f t="shared" si="899"/>
        <v>1</v>
      </c>
      <c r="AA3343" s="34" t="str">
        <f t="shared" si="893"/>
        <v>Outer</v>
      </c>
      <c r="AB3343" s="35" t="str">
        <f t="shared" si="900"/>
        <v>0.6-0.7</v>
      </c>
      <c r="AC3343" s="36" t="str">
        <f t="shared" si="894"/>
        <v>7-8</v>
      </c>
      <c r="AD3343" s="36" t="str">
        <f t="shared" si="895"/>
        <v>Apr</v>
      </c>
      <c r="AE3343" s="35" t="str">
        <f t="shared" si="896"/>
        <v>275-285</v>
      </c>
      <c r="AF3343" s="36" t="str">
        <f t="shared" si="897"/>
        <v>HWS-LTI</v>
      </c>
    </row>
    <row r="3344" spans="5:32" x14ac:dyDescent="0.3">
      <c r="E3344" s="12">
        <v>41004.298611111109</v>
      </c>
      <c r="F3344" s="16">
        <v>8.09</v>
      </c>
      <c r="G3344" s="16">
        <v>911.69002532958962</v>
      </c>
      <c r="H3344" s="29">
        <v>1.198880932710344</v>
      </c>
      <c r="I3344" s="26">
        <v>279</v>
      </c>
      <c r="J3344" s="30">
        <v>0.10506798516687268</v>
      </c>
      <c r="K3344" s="31">
        <v>0.10512449280434663</v>
      </c>
      <c r="L3344" s="108">
        <f ca="1">REWS!R3344</f>
        <v>8.0878506509001316</v>
      </c>
      <c r="M3344" s="22">
        <f t="shared" si="884"/>
        <v>8.0320889575289609</v>
      </c>
      <c r="N3344" s="22">
        <f t="shared" ca="1" si="885"/>
        <v>8.029954994219823</v>
      </c>
      <c r="O3344" s="22">
        <f t="shared" si="886"/>
        <v>0.59943521657622412</v>
      </c>
      <c r="P3344" s="81">
        <f t="shared" ca="1" si="887"/>
        <v>9</v>
      </c>
      <c r="Q3344" s="22">
        <f t="shared" ca="1" si="888"/>
        <v>2.1259692304591196E-2</v>
      </c>
      <c r="R3344" s="3">
        <f ca="1">IF(N3344&gt;'Power Curve'!$C$37,0,INDEX(Ci,$P3344,1)*POWER(1-Q3344,3)+INDEX(Ci,$P3344,2)*3*Q3344*POWER(1-Q3344,2)+INDEX(Ci,$P3344,3)*3*POWER(Q3344,2)*(1-Q3344)+INDEX(Ci,$P3344,4)*POWER(Q3344,3))</f>
        <v>887.10978914298846</v>
      </c>
      <c r="S3344" s="3">
        <f t="shared" si="889"/>
        <v>911.69002532958962</v>
      </c>
      <c r="T3344" s="3">
        <f t="shared" ca="1" si="890"/>
        <v>-24.580236186601155</v>
      </c>
      <c r="U3344" s="3">
        <f t="shared" ca="1" si="898"/>
        <v>24.580236186601155</v>
      </c>
      <c r="W3344" s="34">
        <f t="shared" si="891"/>
        <v>8</v>
      </c>
      <c r="X3344" s="73" t="b">
        <f>COUNTIF('Power Curve'!$D$2:$D$31,W3344)&gt;0</f>
        <v>1</v>
      </c>
      <c r="Y3344" s="73" t="b">
        <f t="shared" si="892"/>
        <v>0</v>
      </c>
      <c r="Z3344" s="73" t="b">
        <f t="shared" si="899"/>
        <v>1</v>
      </c>
      <c r="AA3344" s="34" t="str">
        <f t="shared" si="893"/>
        <v>Inner</v>
      </c>
      <c r="AB3344" s="35" t="str">
        <f t="shared" si="900"/>
        <v>0.5-0.6</v>
      </c>
      <c r="AC3344" s="36" t="str">
        <f t="shared" si="894"/>
        <v>7-8</v>
      </c>
      <c r="AD3344" s="36" t="str">
        <f t="shared" si="895"/>
        <v>Apr</v>
      </c>
      <c r="AE3344" s="35" t="str">
        <f t="shared" si="896"/>
        <v>275-285</v>
      </c>
      <c r="AF3344" s="36" t="str">
        <f t="shared" si="897"/>
        <v>Inner-TI</v>
      </c>
    </row>
    <row r="3345" spans="5:32" x14ac:dyDescent="0.3">
      <c r="E3345" s="12">
        <v>41004.305555555555</v>
      </c>
      <c r="F3345" s="16">
        <v>7.43</v>
      </c>
      <c r="G3345" s="16">
        <v>845.65000152587891</v>
      </c>
      <c r="H3345" s="29">
        <v>1.1995496529775369</v>
      </c>
      <c r="I3345" s="26">
        <v>280.39999999999998</v>
      </c>
      <c r="J3345" s="30">
        <v>0.12382234185733514</v>
      </c>
      <c r="K3345" s="31">
        <v>5.9754305671850125E-2</v>
      </c>
      <c r="L3345" s="108">
        <f ca="1">REWS!R3345</f>
        <v>7.4313237080157979</v>
      </c>
      <c r="M3345" s="22">
        <f t="shared" si="884"/>
        <v>7.3781847765493609</v>
      </c>
      <c r="N3345" s="22">
        <f t="shared" ca="1" si="885"/>
        <v>7.379499253309894</v>
      </c>
      <c r="O3345" s="22">
        <f t="shared" si="886"/>
        <v>0.49837221749357252</v>
      </c>
      <c r="P3345" s="81">
        <f t="shared" ca="1" si="887"/>
        <v>8</v>
      </c>
      <c r="Q3345" s="22">
        <f t="shared" ca="1" si="888"/>
        <v>0.36673569714034954</v>
      </c>
      <c r="R3345" s="3">
        <f ca="1">IF(N3345&gt;'Power Curve'!$C$37,0,INDEX(Ci,$P3345,1)*POWER(1-Q3345,3)+INDEX(Ci,$P3345,2)*3*Q3345*POWER(1-Q3345,2)+INDEX(Ci,$P3345,3)*3*POWER(Q3345,2)*(1-Q3345)+INDEX(Ci,$P3345,4)*POWER(Q3345,3))</f>
        <v>698.00121512798535</v>
      </c>
      <c r="S3345" s="3">
        <f t="shared" si="889"/>
        <v>845.65000152587891</v>
      </c>
      <c r="T3345" s="3">
        <f t="shared" ca="1" si="890"/>
        <v>-147.64878639789356</v>
      </c>
      <c r="U3345" s="3">
        <f t="shared" ca="1" si="898"/>
        <v>147.64878639789356</v>
      </c>
      <c r="W3345" s="34">
        <f t="shared" si="891"/>
        <v>7</v>
      </c>
      <c r="X3345" s="73" t="b">
        <f>COUNTIF('Power Curve'!$D$2:$D$31,W3345)&gt;0</f>
        <v>1</v>
      </c>
      <c r="Y3345" s="73" t="b">
        <f t="shared" si="892"/>
        <v>0</v>
      </c>
      <c r="Z3345" s="73" t="b">
        <f t="shared" si="899"/>
        <v>1</v>
      </c>
      <c r="AA3345" s="34" t="str">
        <f t="shared" si="893"/>
        <v>Outer</v>
      </c>
      <c r="AB3345" s="35" t="str">
        <f t="shared" si="900"/>
        <v>0.4-0.5</v>
      </c>
      <c r="AC3345" s="36" t="str">
        <f t="shared" si="894"/>
        <v>7-8</v>
      </c>
      <c r="AD3345" s="36" t="str">
        <f t="shared" si="895"/>
        <v>Apr</v>
      </c>
      <c r="AE3345" s="35" t="str">
        <f t="shared" si="896"/>
        <v>275-285</v>
      </c>
      <c r="AF3345" s="36" t="str">
        <f t="shared" si="897"/>
        <v>Inner-TI</v>
      </c>
    </row>
    <row r="3346" spans="5:32" x14ac:dyDescent="0.3">
      <c r="E3346" s="12">
        <v>41004.3125</v>
      </c>
      <c r="F3346" s="16">
        <v>7.35</v>
      </c>
      <c r="G3346" s="16">
        <v>651.44998550415085</v>
      </c>
      <c r="H3346" s="29">
        <v>1.1995050474256255</v>
      </c>
      <c r="I3346" s="26">
        <v>282.5</v>
      </c>
      <c r="J3346" s="30">
        <v>0.11836734693877551</v>
      </c>
      <c r="K3346" s="31">
        <v>0.16527360422255888</v>
      </c>
      <c r="L3346" s="108">
        <f ca="1">REWS!R3346</f>
        <v>7.336737598294282</v>
      </c>
      <c r="M3346" s="22">
        <f t="shared" si="884"/>
        <v>7.298652209717627</v>
      </c>
      <c r="N3346" s="22">
        <f t="shared" ca="1" si="885"/>
        <v>7.2854824603957766</v>
      </c>
      <c r="O3346" s="22">
        <f t="shared" si="886"/>
        <v>0.4860802029101588</v>
      </c>
      <c r="P3346" s="81">
        <f t="shared" ca="1" si="887"/>
        <v>8</v>
      </c>
      <c r="Q3346" s="22">
        <f t="shared" ca="1" si="888"/>
        <v>0.27210956602307873</v>
      </c>
      <c r="R3346" s="3">
        <f ca="1">IF(N3346&gt;'Power Curve'!$C$37,0,INDEX(Ci,$P3346,1)*POWER(1-Q3346,3)+INDEX(Ci,$P3346,2)*3*Q3346*POWER(1-Q3346,2)+INDEX(Ci,$P3346,3)*3*POWER(Q3346,2)*(1-Q3346)+INDEX(Ci,$P3346,4)*POWER(Q3346,3))</f>
        <v>672.05409442905602</v>
      </c>
      <c r="S3346" s="3">
        <f t="shared" si="889"/>
        <v>651.44998550415085</v>
      </c>
      <c r="T3346" s="3">
        <f t="shared" ca="1" si="890"/>
        <v>20.604108924905177</v>
      </c>
      <c r="U3346" s="3">
        <f t="shared" ca="1" si="898"/>
        <v>20.604108924905177</v>
      </c>
      <c r="W3346" s="34">
        <f t="shared" si="891"/>
        <v>7</v>
      </c>
      <c r="X3346" s="73" t="b">
        <f>COUNTIF('Power Curve'!$D$2:$D$31,W3346)&gt;0</f>
        <v>1</v>
      </c>
      <c r="Y3346" s="73" t="b">
        <f t="shared" si="892"/>
        <v>0</v>
      </c>
      <c r="Z3346" s="73" t="b">
        <f t="shared" si="899"/>
        <v>1</v>
      </c>
      <c r="AA3346" s="34" t="str">
        <f t="shared" si="893"/>
        <v>Inner</v>
      </c>
      <c r="AB3346" s="35" t="str">
        <f t="shared" si="900"/>
        <v>0.4-0.5</v>
      </c>
      <c r="AC3346" s="36" t="str">
        <f t="shared" si="894"/>
        <v>7-8</v>
      </c>
      <c r="AD3346" s="36" t="str">
        <f t="shared" si="895"/>
        <v>Apr</v>
      </c>
      <c r="AE3346" s="35" t="str">
        <f t="shared" si="896"/>
        <v>275-285</v>
      </c>
      <c r="AF3346" s="36" t="str">
        <f t="shared" si="897"/>
        <v>Inner-TI</v>
      </c>
    </row>
    <row r="3347" spans="5:32" x14ac:dyDescent="0.3">
      <c r="E3347" s="12">
        <v>41004.319444444445</v>
      </c>
      <c r="F3347" s="16">
        <v>5.44</v>
      </c>
      <c r="G3347" s="16">
        <v>318.45998764038097</v>
      </c>
      <c r="H3347" s="29">
        <v>1.1997842757321029</v>
      </c>
      <c r="I3347" s="26">
        <v>270.8</v>
      </c>
      <c r="J3347" s="30">
        <v>0.20772058823529407</v>
      </c>
      <c r="K3347" s="31">
        <v>1.5848602405480049E-2</v>
      </c>
      <c r="L3347" s="108">
        <f ca="1">REWS!R3347</f>
        <v>5.5101288984084356</v>
      </c>
      <c r="M3347" s="22">
        <f t="shared" si="884"/>
        <v>5.4024147867158492</v>
      </c>
      <c r="N3347" s="22">
        <f t="shared" ca="1" si="885"/>
        <v>5.4720591613000078</v>
      </c>
      <c r="O3347" s="22">
        <f t="shared" si="886"/>
        <v>0.19301059651273947</v>
      </c>
      <c r="P3347" s="81">
        <f t="shared" ca="1" si="887"/>
        <v>6</v>
      </c>
      <c r="Q3347" s="22">
        <f t="shared" ca="1" si="888"/>
        <v>0.44249301213438674</v>
      </c>
      <c r="R3347" s="3">
        <f ca="1">IF(N3347&gt;'Power Curve'!$C$37,0,INDEX(Ci,$P3347,1)*POWER(1-Q3347,3)+INDEX(Ci,$P3347,2)*3*Q3347*POWER(1-Q3347,2)+INDEX(Ci,$P3347,3)*3*POWER(Q3347,2)*(1-Q3347)+INDEX(Ci,$P3347,4)*POWER(Q3347,3))</f>
        <v>277.47692860651244</v>
      </c>
      <c r="S3347" s="3">
        <f t="shared" si="889"/>
        <v>318.45998764038097</v>
      </c>
      <c r="T3347" s="3">
        <f t="shared" ca="1" si="890"/>
        <v>-40.983059033868528</v>
      </c>
      <c r="U3347" s="3">
        <f t="shared" ca="1" si="898"/>
        <v>40.983059033868528</v>
      </c>
      <c r="W3347" s="34">
        <f t="shared" si="891"/>
        <v>5</v>
      </c>
      <c r="X3347" s="73" t="b">
        <f>COUNTIF('Power Curve'!$D$2:$D$31,W3347)&gt;0</f>
        <v>1</v>
      </c>
      <c r="Y3347" s="73" t="b">
        <f t="shared" si="892"/>
        <v>0</v>
      </c>
      <c r="Z3347" s="73" t="b">
        <f t="shared" si="899"/>
        <v>1</v>
      </c>
      <c r="AA3347" s="34" t="str">
        <f t="shared" si="893"/>
        <v>Outer</v>
      </c>
      <c r="AB3347" s="35" t="str">
        <f t="shared" si="900"/>
        <v>0.1-0.2</v>
      </c>
      <c r="AC3347" s="36" t="str">
        <f t="shared" si="894"/>
        <v>7-8</v>
      </c>
      <c r="AD3347" s="36" t="str">
        <f t="shared" si="895"/>
        <v>Apr</v>
      </c>
      <c r="AE3347" s="35" t="str">
        <f t="shared" si="896"/>
        <v>265-275</v>
      </c>
      <c r="AF3347" s="36" t="str">
        <f t="shared" si="897"/>
        <v>LWS-HTI</v>
      </c>
    </row>
    <row r="3348" spans="5:32" x14ac:dyDescent="0.3">
      <c r="E3348" s="12">
        <v>41004.340277777781</v>
      </c>
      <c r="F3348" s="16">
        <v>10.039999999999999</v>
      </c>
      <c r="G3348" s="16">
        <v>1527.080017089841</v>
      </c>
      <c r="H3348" s="29">
        <v>1.1954029287021004</v>
      </c>
      <c r="I3348" s="26">
        <v>270</v>
      </c>
      <c r="J3348" s="30">
        <v>0.15836653386454186</v>
      </c>
      <c r="K3348" s="31">
        <v>0.15870566790757568</v>
      </c>
      <c r="L3348" s="108">
        <f ca="1">REWS!R3348</f>
        <v>10.038470367181558</v>
      </c>
      <c r="M3348" s="22">
        <f t="shared" si="884"/>
        <v>9.9584815191662095</v>
      </c>
      <c r="N3348" s="22">
        <f t="shared" ca="1" si="885"/>
        <v>9.9569643060035062</v>
      </c>
      <c r="O3348" s="22">
        <f t="shared" si="886"/>
        <v>0.89716539685724872</v>
      </c>
      <c r="P3348" s="81">
        <f t="shared" ca="1" si="887"/>
        <v>11</v>
      </c>
      <c r="Q3348" s="22">
        <f t="shared" ca="1" si="888"/>
        <v>6.8281363381098989E-3</v>
      </c>
      <c r="R3348" s="3">
        <f ca="1">IF(N3348&gt;'Power Curve'!$C$37,0,INDEX(Ci,$P3348,1)*POWER(1-Q3348,3)+INDEX(Ci,$P3348,2)*3*Q3348*POWER(1-Q3348,2)+INDEX(Ci,$P3348,3)*3*POWER(Q3348,2)*(1-Q3348)+INDEX(Ci,$P3348,4)*POWER(Q3348,3))</f>
        <v>1520.9760531788017</v>
      </c>
      <c r="S3348" s="3">
        <f t="shared" si="889"/>
        <v>1527.080017089841</v>
      </c>
      <c r="T3348" s="3">
        <f t="shared" ca="1" si="890"/>
        <v>-6.1039639110392727</v>
      </c>
      <c r="U3348" s="3">
        <f t="shared" ca="1" si="898"/>
        <v>6.1039639110392727</v>
      </c>
      <c r="W3348" s="34">
        <f t="shared" si="891"/>
        <v>10</v>
      </c>
      <c r="X3348" s="73" t="b">
        <f>COUNTIF('Power Curve'!$D$2:$D$31,W3348)&gt;0</f>
        <v>1</v>
      </c>
      <c r="Y3348" s="73" t="b">
        <f t="shared" si="892"/>
        <v>0</v>
      </c>
      <c r="Z3348" s="73" t="b">
        <f t="shared" si="899"/>
        <v>1</v>
      </c>
      <c r="AA3348" s="34" t="str">
        <f t="shared" si="893"/>
        <v>Outer</v>
      </c>
      <c r="AB3348" s="35" t="str">
        <f t="shared" si="900"/>
        <v>0.8-0.9</v>
      </c>
      <c r="AC3348" s="36" t="str">
        <f t="shared" si="894"/>
        <v>8-9</v>
      </c>
      <c r="AD3348" s="36" t="str">
        <f t="shared" si="895"/>
        <v>Apr</v>
      </c>
      <c r="AE3348" s="35" t="str">
        <f t="shared" si="896"/>
        <v>265-275</v>
      </c>
      <c r="AF3348" s="36" t="str">
        <f t="shared" si="897"/>
        <v>HWS-HTI</v>
      </c>
    </row>
    <row r="3349" spans="5:32" x14ac:dyDescent="0.3">
      <c r="E3349" s="12">
        <v>41004.347222222219</v>
      </c>
      <c r="F3349" s="16">
        <v>9.73</v>
      </c>
      <c r="G3349" s="16">
        <v>1247.4699478149389</v>
      </c>
      <c r="H3349" s="29">
        <v>1.195092837446986</v>
      </c>
      <c r="I3349" s="26">
        <v>278</v>
      </c>
      <c r="J3349" s="30">
        <v>0.13566289825282632</v>
      </c>
      <c r="K3349" s="31">
        <v>8.8330210117358018E-2</v>
      </c>
      <c r="L3349" s="108">
        <f ca="1">REWS!R3349</f>
        <v>9.7002601911785717</v>
      </c>
      <c r="M3349" s="22">
        <f t="shared" si="884"/>
        <v>9.6501639521599358</v>
      </c>
      <c r="N3349" s="22">
        <f t="shared" ca="1" si="885"/>
        <v>9.6206681627423958</v>
      </c>
      <c r="O3349" s="22">
        <f t="shared" si="886"/>
        <v>0.84951392299017392</v>
      </c>
      <c r="P3349" s="81">
        <f t="shared" ca="1" si="887"/>
        <v>10</v>
      </c>
      <c r="Q3349" s="22">
        <f t="shared" ca="1" si="888"/>
        <v>0.65001742990484201</v>
      </c>
      <c r="R3349" s="3">
        <f ca="1">IF(N3349&gt;'Power Curve'!$C$37,0,INDEX(Ci,$P3349,1)*POWER(1-Q3349,3)+INDEX(Ci,$P3349,2)*3*Q3349*POWER(1-Q3349,2)+INDEX(Ci,$P3349,3)*3*POWER(Q3349,2)*(1-Q3349)+INDEX(Ci,$P3349,4)*POWER(Q3349,3))</f>
        <v>1413.059134838838</v>
      </c>
      <c r="S3349" s="3">
        <f t="shared" si="889"/>
        <v>1247.4699478149389</v>
      </c>
      <c r="T3349" s="3">
        <f t="shared" ca="1" si="890"/>
        <v>165.58918702389906</v>
      </c>
      <c r="U3349" s="3">
        <f t="shared" ca="1" si="898"/>
        <v>165.58918702389906</v>
      </c>
      <c r="W3349" s="34">
        <f t="shared" si="891"/>
        <v>10</v>
      </c>
      <c r="X3349" s="73" t="b">
        <f>COUNTIF('Power Curve'!$D$2:$D$31,W3349)&gt;0</f>
        <v>1</v>
      </c>
      <c r="Y3349" s="73" t="b">
        <f t="shared" si="892"/>
        <v>0</v>
      </c>
      <c r="Z3349" s="73" t="b">
        <f t="shared" si="899"/>
        <v>1</v>
      </c>
      <c r="AA3349" s="34" t="str">
        <f t="shared" si="893"/>
        <v>Outer</v>
      </c>
      <c r="AB3349" s="35" t="str">
        <f t="shared" si="900"/>
        <v>0.8-0.9</v>
      </c>
      <c r="AC3349" s="36" t="str">
        <f t="shared" si="894"/>
        <v>8-9</v>
      </c>
      <c r="AD3349" s="36" t="str">
        <f t="shared" si="895"/>
        <v>Apr</v>
      </c>
      <c r="AE3349" s="35" t="str">
        <f t="shared" si="896"/>
        <v>275-285</v>
      </c>
      <c r="AF3349" s="36" t="str">
        <f t="shared" si="897"/>
        <v>Inner-TI</v>
      </c>
    </row>
    <row r="3350" spans="5:32" x14ac:dyDescent="0.3">
      <c r="E3350" s="12">
        <v>41004.395833333336</v>
      </c>
      <c r="F3350" s="16">
        <v>7.74</v>
      </c>
      <c r="G3350" s="16">
        <v>872.72000885009788</v>
      </c>
      <c r="H3350" s="29">
        <v>1.192543041661994</v>
      </c>
      <c r="I3350" s="26">
        <v>276.60000000000002</v>
      </c>
      <c r="J3350" s="30">
        <v>0.289405684754522</v>
      </c>
      <c r="K3350" s="31">
        <v>0.1215839808350066</v>
      </c>
      <c r="L3350" s="108">
        <f ca="1">REWS!R3350</f>
        <v>7.7438582104908154</v>
      </c>
      <c r="M3350" s="22">
        <f t="shared" si="884"/>
        <v>7.6710288957976314</v>
      </c>
      <c r="N3350" s="22">
        <f t="shared" ca="1" si="885"/>
        <v>7.6748527257926069</v>
      </c>
      <c r="O3350" s="22">
        <f t="shared" si="886"/>
        <v>0.54363222012975565</v>
      </c>
      <c r="P3350" s="81">
        <f t="shared" ca="1" si="887"/>
        <v>8</v>
      </c>
      <c r="Q3350" s="22">
        <f t="shared" ca="1" si="888"/>
        <v>0.66400340375761902</v>
      </c>
      <c r="R3350" s="3">
        <f ca="1">IF(N3350&gt;'Power Curve'!$C$37,0,INDEX(Ci,$P3350,1)*POWER(1-Q3350,3)+INDEX(Ci,$P3350,2)*3*Q3350*POWER(1-Q3350,2)+INDEX(Ci,$P3350,3)*3*POWER(Q3350,2)*(1-Q3350)+INDEX(Ci,$P3350,4)*POWER(Q3350,3))</f>
        <v>782.17139570796508</v>
      </c>
      <c r="S3350" s="3">
        <f t="shared" si="889"/>
        <v>872.72000885009788</v>
      </c>
      <c r="T3350" s="3">
        <f t="shared" ca="1" si="890"/>
        <v>-90.548613142132808</v>
      </c>
      <c r="U3350" s="3">
        <f t="shared" ca="1" si="898"/>
        <v>90.548613142132808</v>
      </c>
      <c r="W3350" s="34">
        <f t="shared" si="891"/>
        <v>8</v>
      </c>
      <c r="X3350" s="73" t="b">
        <f>COUNTIF('Power Curve'!$D$2:$D$31,W3350)&gt;0</f>
        <v>1</v>
      </c>
      <c r="Y3350" s="73" t="b">
        <f t="shared" si="892"/>
        <v>0</v>
      </c>
      <c r="Z3350" s="73" t="b">
        <f t="shared" si="899"/>
        <v>1</v>
      </c>
      <c r="AA3350" s="34" t="str">
        <f t="shared" si="893"/>
        <v>Outer</v>
      </c>
      <c r="AB3350" s="35" t="str">
        <f t="shared" si="900"/>
        <v>0.5-0.6</v>
      </c>
      <c r="AC3350" s="36" t="str">
        <f t="shared" si="894"/>
        <v>9-10</v>
      </c>
      <c r="AD3350" s="36" t="str">
        <f t="shared" si="895"/>
        <v>Apr</v>
      </c>
      <c r="AE3350" s="35" t="str">
        <f t="shared" si="896"/>
        <v>275-285</v>
      </c>
      <c r="AF3350" s="36" t="str">
        <f t="shared" si="897"/>
        <v>HWS-HTI</v>
      </c>
    </row>
    <row r="3351" spans="5:32" x14ac:dyDescent="0.3">
      <c r="E3351" s="12">
        <v>41004.402777777781</v>
      </c>
      <c r="F3351" s="16">
        <v>10.52</v>
      </c>
      <c r="G3351" s="16">
        <v>1742.290023803708</v>
      </c>
      <c r="H3351" s="29">
        <v>1.1935889643864963</v>
      </c>
      <c r="I3351" s="26">
        <v>279.5</v>
      </c>
      <c r="J3351" s="30">
        <v>0.13783269961977188</v>
      </c>
      <c r="K3351" s="31">
        <v>0.1089681648082516</v>
      </c>
      <c r="L3351" s="108">
        <f ca="1">REWS!R3351</f>
        <v>10.425460859438822</v>
      </c>
      <c r="M3351" s="22">
        <f t="shared" si="884"/>
        <v>10.429303562310412</v>
      </c>
      <c r="N3351" s="22">
        <f t="shared" ca="1" si="885"/>
        <v>10.335579475292118</v>
      </c>
      <c r="O3351" s="22">
        <f t="shared" si="886"/>
        <v>0.96993246135757372</v>
      </c>
      <c r="P3351" s="81">
        <f t="shared" ca="1" si="887"/>
        <v>11</v>
      </c>
      <c r="Q3351" s="22">
        <f t="shared" ca="1" si="888"/>
        <v>0.3742763377299303</v>
      </c>
      <c r="R3351" s="3">
        <f ca="1">IF(N3351&gt;'Power Curve'!$C$37,0,INDEX(Ci,$P3351,1)*POWER(1-Q3351,3)+INDEX(Ci,$P3351,2)*3*Q3351*POWER(1-Q3351,2)+INDEX(Ci,$P3351,3)*3*POWER(Q3351,2)*(1-Q3351)+INDEX(Ci,$P3351,4)*POWER(Q3351,3))</f>
        <v>1627.7683556277268</v>
      </c>
      <c r="S3351" s="3">
        <f t="shared" si="889"/>
        <v>1742.290023803708</v>
      </c>
      <c r="T3351" s="3">
        <f t="shared" ca="1" si="890"/>
        <v>-114.52166817598118</v>
      </c>
      <c r="U3351" s="3">
        <f t="shared" ca="1" si="898"/>
        <v>114.52166817598118</v>
      </c>
      <c r="W3351" s="34">
        <f t="shared" si="891"/>
        <v>10</v>
      </c>
      <c r="X3351" s="73" t="b">
        <f>COUNTIF('Power Curve'!$D$2:$D$31,W3351)&gt;0</f>
        <v>1</v>
      </c>
      <c r="Y3351" s="73" t="b">
        <f t="shared" si="892"/>
        <v>0</v>
      </c>
      <c r="Z3351" s="73" t="b">
        <f t="shared" si="899"/>
        <v>1</v>
      </c>
      <c r="AA3351" s="34" t="str">
        <f t="shared" si="893"/>
        <v>Inner</v>
      </c>
      <c r="AB3351" s="35" t="str">
        <f t="shared" si="900"/>
        <v>0.9-1.0</v>
      </c>
      <c r="AC3351" s="36" t="str">
        <f t="shared" si="894"/>
        <v>9-10</v>
      </c>
      <c r="AD3351" s="36" t="str">
        <f t="shared" si="895"/>
        <v>Apr</v>
      </c>
      <c r="AE3351" s="35" t="str">
        <f t="shared" si="896"/>
        <v>275-285</v>
      </c>
      <c r="AF3351" s="36" t="str">
        <f t="shared" si="897"/>
        <v>Inner-TI</v>
      </c>
    </row>
    <row r="3352" spans="5:32" x14ac:dyDescent="0.3">
      <c r="E3352" s="12">
        <v>41004.409722222219</v>
      </c>
      <c r="F3352" s="16">
        <v>8.7200000000000006</v>
      </c>
      <c r="G3352" s="16">
        <v>1072.8899993896487</v>
      </c>
      <c r="H3352" s="29">
        <v>1.1936331418913531</v>
      </c>
      <c r="I3352" s="26">
        <v>288.10000000000002</v>
      </c>
      <c r="J3352" s="30">
        <v>0.12041284403669725</v>
      </c>
      <c r="K3352" s="31">
        <v>6.7748724681709893E-2</v>
      </c>
      <c r="L3352" s="108">
        <f ca="1">REWS!R3352</f>
        <v>8.6633453266979981</v>
      </c>
      <c r="M3352" s="22">
        <f t="shared" si="884"/>
        <v>8.6449286178726314</v>
      </c>
      <c r="N3352" s="22">
        <f t="shared" ca="1" si="885"/>
        <v>8.5887616905142945</v>
      </c>
      <c r="O3352" s="22">
        <f t="shared" si="886"/>
        <v>0.69415156161983693</v>
      </c>
      <c r="P3352" s="81">
        <f t="shared" ca="1" si="887"/>
        <v>9</v>
      </c>
      <c r="Q3352" s="22">
        <f t="shared" ca="1" si="888"/>
        <v>0.57981401272674749</v>
      </c>
      <c r="R3352" s="3">
        <f ca="1">IF(N3352&gt;'Power Curve'!$C$37,0,INDEX(Ci,$P3352,1)*POWER(1-Q3352,3)+INDEX(Ci,$P3352,2)*3*Q3352*POWER(1-Q3352,2)+INDEX(Ci,$P3352,3)*3*POWER(Q3352,2)*(1-Q3352)+INDEX(Ci,$P3352,4)*POWER(Q3352,3))</f>
        <v>1061.34655063936</v>
      </c>
      <c r="S3352" s="3">
        <f t="shared" si="889"/>
        <v>1072.8899993896487</v>
      </c>
      <c r="T3352" s="3">
        <f t="shared" ca="1" si="890"/>
        <v>-11.54344875028869</v>
      </c>
      <c r="U3352" s="3">
        <f t="shared" ca="1" si="898"/>
        <v>11.54344875028869</v>
      </c>
      <c r="W3352" s="34">
        <f t="shared" si="891"/>
        <v>9</v>
      </c>
      <c r="X3352" s="73" t="b">
        <f>COUNTIF('Power Curve'!$D$2:$D$31,W3352)&gt;0</f>
        <v>1</v>
      </c>
      <c r="Y3352" s="73" t="b">
        <f t="shared" si="892"/>
        <v>0</v>
      </c>
      <c r="Z3352" s="73" t="b">
        <f t="shared" si="899"/>
        <v>1</v>
      </c>
      <c r="AA3352" s="34" t="str">
        <f t="shared" si="893"/>
        <v>Outer</v>
      </c>
      <c r="AB3352" s="35" t="str">
        <f t="shared" si="900"/>
        <v>0.6-0.7</v>
      </c>
      <c r="AC3352" s="36" t="str">
        <f t="shared" si="894"/>
        <v>9-10</v>
      </c>
      <c r="AD3352" s="36" t="str">
        <f t="shared" si="895"/>
        <v>Apr</v>
      </c>
      <c r="AE3352" s="35" t="str">
        <f t="shared" si="896"/>
        <v>285-295</v>
      </c>
      <c r="AF3352" s="36" t="str">
        <f t="shared" si="897"/>
        <v>Inner-TI</v>
      </c>
    </row>
    <row r="3353" spans="5:32" x14ac:dyDescent="0.3">
      <c r="E3353" s="12">
        <v>41004.416666666664</v>
      </c>
      <c r="F3353" s="16">
        <v>7.53</v>
      </c>
      <c r="G3353" s="16">
        <v>732.82999801635765</v>
      </c>
      <c r="H3353" s="29">
        <v>1.1942519705109378</v>
      </c>
      <c r="I3353" s="26">
        <v>289.39999999999998</v>
      </c>
      <c r="J3353" s="30">
        <v>0.14741035856573706</v>
      </c>
      <c r="K3353" s="31">
        <v>9.444289469646E-2</v>
      </c>
      <c r="L3353" s="108">
        <f ca="1">REWS!R3353</f>
        <v>7.4747944750438009</v>
      </c>
      <c r="M3353" s="22">
        <f t="shared" si="884"/>
        <v>7.4664633126420306</v>
      </c>
      <c r="N3353" s="22">
        <f t="shared" ca="1" si="885"/>
        <v>7.4117236012554955</v>
      </c>
      <c r="O3353" s="22">
        <f t="shared" si="886"/>
        <v>0.51201594981959297</v>
      </c>
      <c r="P3353" s="81">
        <f t="shared" ca="1" si="887"/>
        <v>8</v>
      </c>
      <c r="Q3353" s="22">
        <f t="shared" ca="1" si="888"/>
        <v>0.39916889635247843</v>
      </c>
      <c r="R3353" s="3">
        <f ca="1">IF(N3353&gt;'Power Curve'!$C$37,0,INDEX(Ci,$P3353,1)*POWER(1-Q3353,3)+INDEX(Ci,$P3353,2)*3*Q3353*POWER(1-Q3353,2)+INDEX(Ci,$P3353,3)*3*POWER(Q3353,2)*(1-Q3353)+INDEX(Ci,$P3353,4)*POWER(Q3353,3))</f>
        <v>706.99860677602726</v>
      </c>
      <c r="S3353" s="3">
        <f t="shared" si="889"/>
        <v>732.82999801635765</v>
      </c>
      <c r="T3353" s="3">
        <f t="shared" ca="1" si="890"/>
        <v>-25.83139124033039</v>
      </c>
      <c r="U3353" s="3">
        <f t="shared" ca="1" si="898"/>
        <v>25.83139124033039</v>
      </c>
      <c r="W3353" s="34">
        <f t="shared" si="891"/>
        <v>7</v>
      </c>
      <c r="X3353" s="73" t="b">
        <f>COUNTIF('Power Curve'!$D$2:$D$31,W3353)&gt;0</f>
        <v>1</v>
      </c>
      <c r="Y3353" s="73" t="b">
        <f t="shared" si="892"/>
        <v>0</v>
      </c>
      <c r="Z3353" s="73" t="b">
        <f t="shared" si="899"/>
        <v>1</v>
      </c>
      <c r="AA3353" s="34" t="str">
        <f t="shared" si="893"/>
        <v>Outer</v>
      </c>
      <c r="AB3353" s="35" t="str">
        <f t="shared" si="900"/>
        <v>0.5-0.6</v>
      </c>
      <c r="AC3353" s="36" t="str">
        <f t="shared" si="894"/>
        <v>10-11</v>
      </c>
      <c r="AD3353" s="36" t="str">
        <f t="shared" si="895"/>
        <v>Apr</v>
      </c>
      <c r="AE3353" s="35" t="str">
        <f t="shared" si="896"/>
        <v>285-295</v>
      </c>
      <c r="AF3353" s="36" t="str">
        <f t="shared" si="897"/>
        <v>HWS-HTI</v>
      </c>
    </row>
    <row r="3354" spans="5:32" x14ac:dyDescent="0.3">
      <c r="E3354" s="12">
        <v>41004.423611111109</v>
      </c>
      <c r="F3354" s="16">
        <v>6.28</v>
      </c>
      <c r="G3354" s="16">
        <v>399.6900005340575</v>
      </c>
      <c r="H3354" s="29">
        <v>1.1949157146639744</v>
      </c>
      <c r="I3354" s="26">
        <v>280.89999999999998</v>
      </c>
      <c r="J3354" s="30">
        <v>0.15127388535031847</v>
      </c>
      <c r="K3354" s="31">
        <v>0.10540574670740752</v>
      </c>
      <c r="L3354" s="108">
        <f ca="1">REWS!R3354</f>
        <v>6.2619972282898475</v>
      </c>
      <c r="M3354" s="22">
        <f t="shared" si="884"/>
        <v>6.2281639786774843</v>
      </c>
      <c r="N3354" s="22">
        <f t="shared" ca="1" si="885"/>
        <v>6.2103098044288334</v>
      </c>
      <c r="O3354" s="22">
        <f t="shared" si="886"/>
        <v>0.32063279599875633</v>
      </c>
      <c r="P3354" s="81">
        <f t="shared" ca="1" si="887"/>
        <v>7</v>
      </c>
      <c r="Q3354" s="22">
        <f t="shared" ca="1" si="888"/>
        <v>0.18186800577303086</v>
      </c>
      <c r="R3354" s="3">
        <f ca="1">IF(N3354&gt;'Power Curve'!$C$37,0,INDEX(Ci,$P3354,1)*POWER(1-Q3354,3)+INDEX(Ci,$P3354,2)*3*Q3354*POWER(1-Q3354,2)+INDEX(Ci,$P3354,3)*3*POWER(Q3354,2)*(1-Q3354)+INDEX(Ci,$P3354,4)*POWER(Q3354,3))</f>
        <v>404.94373151295656</v>
      </c>
      <c r="S3354" s="3">
        <f t="shared" si="889"/>
        <v>399.6900005340575</v>
      </c>
      <c r="T3354" s="3">
        <f t="shared" ca="1" si="890"/>
        <v>5.2537309788990569</v>
      </c>
      <c r="U3354" s="3">
        <f t="shared" ca="1" si="898"/>
        <v>5.2537309788990569</v>
      </c>
      <c r="W3354" s="34">
        <f t="shared" si="891"/>
        <v>6</v>
      </c>
      <c r="X3354" s="73" t="b">
        <f>COUNTIF('Power Curve'!$D$2:$D$31,W3354)&gt;0</f>
        <v>1</v>
      </c>
      <c r="Y3354" s="73" t="b">
        <f t="shared" si="892"/>
        <v>0</v>
      </c>
      <c r="Z3354" s="73" t="b">
        <f t="shared" si="899"/>
        <v>1</v>
      </c>
      <c r="AA3354" s="34" t="str">
        <f t="shared" si="893"/>
        <v>Outer</v>
      </c>
      <c r="AB3354" s="35" t="str">
        <f t="shared" si="900"/>
        <v>0.3-0.4</v>
      </c>
      <c r="AC3354" s="36" t="str">
        <f t="shared" si="894"/>
        <v>10-11</v>
      </c>
      <c r="AD3354" s="36" t="str">
        <f t="shared" si="895"/>
        <v>Apr</v>
      </c>
      <c r="AE3354" s="35" t="str">
        <f t="shared" si="896"/>
        <v>275-285</v>
      </c>
      <c r="AF3354" s="36" t="str">
        <f t="shared" si="897"/>
        <v>LWS-HTI</v>
      </c>
    </row>
    <row r="3355" spans="5:32" x14ac:dyDescent="0.3">
      <c r="E3355" s="12">
        <v>41004.430555555555</v>
      </c>
      <c r="F3355" s="16">
        <v>6.43</v>
      </c>
      <c r="G3355" s="16">
        <v>370.07000732421909</v>
      </c>
      <c r="H3355" s="29">
        <v>1.1956245220526993</v>
      </c>
      <c r="I3355" s="26">
        <v>289.3</v>
      </c>
      <c r="J3355" s="30">
        <v>9.6423017107309494E-2</v>
      </c>
      <c r="K3355" s="31">
        <v>7.3528301531142815E-2</v>
      </c>
      <c r="L3355" s="108">
        <f ca="1">REWS!R3355</f>
        <v>6.4884905838320419</v>
      </c>
      <c r="M3355" s="22">
        <f t="shared" si="884"/>
        <v>6.3781865091676631</v>
      </c>
      <c r="N3355" s="22">
        <f t="shared" ca="1" si="885"/>
        <v>6.4362057708645333</v>
      </c>
      <c r="O3355" s="22">
        <f t="shared" si="886"/>
        <v>0.34381926169559979</v>
      </c>
      <c r="P3355" s="81">
        <f t="shared" ca="1" si="887"/>
        <v>7</v>
      </c>
      <c r="Q3355" s="22">
        <f t="shared" ca="1" si="888"/>
        <v>0.41150170298027511</v>
      </c>
      <c r="R3355" s="3">
        <f ca="1">IF(N3355&gt;'Power Curve'!$C$37,0,INDEX(Ci,$P3355,1)*POWER(1-Q3355,3)+INDEX(Ci,$P3355,2)*3*Q3355*POWER(1-Q3355,2)+INDEX(Ci,$P3355,3)*3*POWER(Q3355,2)*(1-Q3355)+INDEX(Ci,$P3355,4)*POWER(Q3355,3))</f>
        <v>455.57378174946876</v>
      </c>
      <c r="S3355" s="3">
        <f t="shared" si="889"/>
        <v>370.07000732421909</v>
      </c>
      <c r="T3355" s="3">
        <f t="shared" ca="1" si="890"/>
        <v>85.503774425249674</v>
      </c>
      <c r="U3355" s="3">
        <f t="shared" ca="1" si="898"/>
        <v>85.503774425249674</v>
      </c>
      <c r="W3355" s="34">
        <f t="shared" si="891"/>
        <v>6</v>
      </c>
      <c r="X3355" s="73" t="b">
        <f>COUNTIF('Power Curve'!$D$2:$D$31,W3355)&gt;0</f>
        <v>1</v>
      </c>
      <c r="Y3355" s="73" t="b">
        <f t="shared" si="892"/>
        <v>0</v>
      </c>
      <c r="Z3355" s="73" t="b">
        <f t="shared" si="899"/>
        <v>1</v>
      </c>
      <c r="AA3355" s="34" t="str">
        <f t="shared" si="893"/>
        <v>Outer</v>
      </c>
      <c r="AB3355" s="35" t="str">
        <f t="shared" si="900"/>
        <v>0.3-0.4</v>
      </c>
      <c r="AC3355" s="36" t="str">
        <f t="shared" si="894"/>
        <v>10-11</v>
      </c>
      <c r="AD3355" s="36" t="str">
        <f t="shared" si="895"/>
        <v>Apr</v>
      </c>
      <c r="AE3355" s="35" t="str">
        <f t="shared" si="896"/>
        <v>285-295</v>
      </c>
      <c r="AF3355" s="36" t="str">
        <f t="shared" si="897"/>
        <v>LWS-LTI</v>
      </c>
    </row>
    <row r="3356" spans="5:32" x14ac:dyDescent="0.3">
      <c r="E3356" s="12">
        <v>41004.4375</v>
      </c>
      <c r="F3356" s="16">
        <v>6.16</v>
      </c>
      <c r="G3356" s="16">
        <v>357.65999603271524</v>
      </c>
      <c r="H3356" s="29">
        <v>1.1953586200995499</v>
      </c>
      <c r="I3356" s="26">
        <v>280.89999999999998</v>
      </c>
      <c r="J3356" s="30">
        <v>0.1396103896103896</v>
      </c>
      <c r="K3356" s="31">
        <v>9.5199691095397429E-2</v>
      </c>
      <c r="L3356" s="108">
        <f ca="1">REWS!R3356</f>
        <v>6.1411379408631932</v>
      </c>
      <c r="M3356" s="22">
        <f t="shared" si="884"/>
        <v>6.109909185612767</v>
      </c>
      <c r="N3356" s="22">
        <f t="shared" ca="1" si="885"/>
        <v>6.0912005056810221</v>
      </c>
      <c r="O3356" s="22">
        <f t="shared" si="886"/>
        <v>0.30235613652685195</v>
      </c>
      <c r="P3356" s="81">
        <f t="shared" ca="1" si="887"/>
        <v>7</v>
      </c>
      <c r="Q3356" s="22">
        <f t="shared" ca="1" si="888"/>
        <v>6.0787894982263099E-2</v>
      </c>
      <c r="R3356" s="3">
        <f ca="1">IF(N3356&gt;'Power Curve'!$C$37,0,INDEX(Ci,$P3356,1)*POWER(1-Q3356,3)+INDEX(Ci,$P3356,2)*3*Q3356*POWER(1-Q3356,2)+INDEX(Ci,$P3356,3)*3*POWER(Q3356,2)*(1-Q3356)+INDEX(Ci,$P3356,4)*POWER(Q3356,3))</f>
        <v>380.5625178952327</v>
      </c>
      <c r="S3356" s="3">
        <f t="shared" si="889"/>
        <v>357.65999603271524</v>
      </c>
      <c r="T3356" s="3">
        <f t="shared" ca="1" si="890"/>
        <v>22.90252186251746</v>
      </c>
      <c r="U3356" s="3">
        <f t="shared" ca="1" si="898"/>
        <v>22.90252186251746</v>
      </c>
      <c r="W3356" s="34">
        <f t="shared" si="891"/>
        <v>6</v>
      </c>
      <c r="X3356" s="73" t="b">
        <f>COUNTIF('Power Curve'!$D$2:$D$31,W3356)&gt;0</f>
        <v>1</v>
      </c>
      <c r="Y3356" s="73" t="b">
        <f t="shared" si="892"/>
        <v>0</v>
      </c>
      <c r="Z3356" s="73" t="b">
        <f t="shared" si="899"/>
        <v>1</v>
      </c>
      <c r="AA3356" s="34" t="str">
        <f t="shared" si="893"/>
        <v>Outer</v>
      </c>
      <c r="AB3356" s="35" t="str">
        <f t="shared" si="900"/>
        <v>0.3-0.4</v>
      </c>
      <c r="AC3356" s="36" t="str">
        <f t="shared" si="894"/>
        <v>10-11</v>
      </c>
      <c r="AD3356" s="36" t="str">
        <f t="shared" si="895"/>
        <v>Apr</v>
      </c>
      <c r="AE3356" s="35" t="str">
        <f t="shared" si="896"/>
        <v>275-285</v>
      </c>
      <c r="AF3356" s="36" t="str">
        <f t="shared" si="897"/>
        <v>Inner-TI</v>
      </c>
    </row>
    <row r="3357" spans="5:32" x14ac:dyDescent="0.3">
      <c r="E3357" s="12">
        <v>41004.444444444445</v>
      </c>
      <c r="F3357" s="16">
        <v>6.38</v>
      </c>
      <c r="G3357" s="16">
        <v>427.91998672485391</v>
      </c>
      <c r="H3357" s="29">
        <v>1.1944160036396259</v>
      </c>
      <c r="I3357" s="26">
        <v>283.8</v>
      </c>
      <c r="J3357" s="30">
        <v>0.11912225705329153</v>
      </c>
      <c r="K3357" s="31">
        <v>0.10060115292126995</v>
      </c>
      <c r="L3357" s="108">
        <f ca="1">REWS!R3357</f>
        <v>6.3349591339194573</v>
      </c>
      <c r="M3357" s="22">
        <f t="shared" si="884"/>
        <v>6.3264564151612728</v>
      </c>
      <c r="N3357" s="22">
        <f t="shared" ca="1" si="885"/>
        <v>6.2817935505594438</v>
      </c>
      <c r="O3357" s="22">
        <f t="shared" si="886"/>
        <v>0.33582420891083042</v>
      </c>
      <c r="P3357" s="81">
        <f t="shared" ca="1" si="887"/>
        <v>7</v>
      </c>
      <c r="Q3357" s="22">
        <f t="shared" ca="1" si="888"/>
        <v>0.25453453972315593</v>
      </c>
      <c r="R3357" s="3">
        <f ca="1">IF(N3357&gt;'Power Curve'!$C$37,0,INDEX(Ci,$P3357,1)*POWER(1-Q3357,3)+INDEX(Ci,$P3357,2)*3*Q3357*POWER(1-Q3357,2)+INDEX(Ci,$P3357,3)*3*POWER(Q3357,2)*(1-Q3357)+INDEX(Ci,$P3357,4)*POWER(Q3357,3))</f>
        <v>420.39859754735443</v>
      </c>
      <c r="S3357" s="3">
        <f t="shared" si="889"/>
        <v>427.91998672485391</v>
      </c>
      <c r="T3357" s="3">
        <f t="shared" ca="1" si="890"/>
        <v>-7.5213891774994863</v>
      </c>
      <c r="U3357" s="3">
        <f t="shared" ca="1" si="898"/>
        <v>7.5213891774994863</v>
      </c>
      <c r="W3357" s="34">
        <f t="shared" si="891"/>
        <v>6</v>
      </c>
      <c r="X3357" s="73" t="b">
        <f>COUNTIF('Power Curve'!$D$2:$D$31,W3357)&gt;0</f>
        <v>1</v>
      </c>
      <c r="Y3357" s="73" t="b">
        <f t="shared" si="892"/>
        <v>0</v>
      </c>
      <c r="Z3357" s="73" t="b">
        <f t="shared" si="899"/>
        <v>1</v>
      </c>
      <c r="AA3357" s="34" t="str">
        <f t="shared" si="893"/>
        <v>Inner</v>
      </c>
      <c r="AB3357" s="35" t="str">
        <f t="shared" si="900"/>
        <v>0.3-0.4</v>
      </c>
      <c r="AC3357" s="36" t="str">
        <f t="shared" si="894"/>
        <v>10-11</v>
      </c>
      <c r="AD3357" s="36" t="str">
        <f t="shared" si="895"/>
        <v>Apr</v>
      </c>
      <c r="AE3357" s="35" t="str">
        <f t="shared" si="896"/>
        <v>275-285</v>
      </c>
      <c r="AF3357" s="36" t="str">
        <f t="shared" si="897"/>
        <v>Inner-TI</v>
      </c>
    </row>
    <row r="3358" spans="5:32" x14ac:dyDescent="0.3">
      <c r="E3358" s="12">
        <v>41004.451388888891</v>
      </c>
      <c r="F3358" s="16">
        <v>6.7</v>
      </c>
      <c r="G3358" s="16">
        <v>526.81997489929245</v>
      </c>
      <c r="H3358" s="29">
        <v>1.1945487655734408</v>
      </c>
      <c r="I3358" s="26">
        <v>286.89999999999998</v>
      </c>
      <c r="J3358" s="30">
        <v>0.13582089552238807</v>
      </c>
      <c r="K3358" s="31">
        <v>0.121055443692583</v>
      </c>
      <c r="L3358" s="108">
        <f ca="1">REWS!R3358</f>
        <v>6.6775088484179417</v>
      </c>
      <c r="M3358" s="22">
        <f t="shared" si="884"/>
        <v>6.6440169909094173</v>
      </c>
      <c r="N3358" s="22">
        <f t="shared" ca="1" si="885"/>
        <v>6.6217137680353408</v>
      </c>
      <c r="O3358" s="22">
        <f t="shared" si="886"/>
        <v>0.38490421957453691</v>
      </c>
      <c r="P3358" s="81">
        <f t="shared" ca="1" si="887"/>
        <v>7</v>
      </c>
      <c r="Q3358" s="22">
        <f t="shared" ca="1" si="888"/>
        <v>0.6000791615510952</v>
      </c>
      <c r="R3358" s="3">
        <f ca="1">IF(N3358&gt;'Power Curve'!$C$37,0,INDEX(Ci,$P3358,1)*POWER(1-Q3358,3)+INDEX(Ci,$P3358,2)*3*Q3358*POWER(1-Q3358,2)+INDEX(Ci,$P3358,3)*3*POWER(Q3358,2)*(1-Q3358)+INDEX(Ci,$P3358,4)*POWER(Q3358,3))</f>
        <v>500.39259870893</v>
      </c>
      <c r="S3358" s="3">
        <f t="shared" si="889"/>
        <v>526.81997489929245</v>
      </c>
      <c r="T3358" s="3">
        <f t="shared" ca="1" si="890"/>
        <v>-26.427376190362452</v>
      </c>
      <c r="U3358" s="3">
        <f t="shared" ca="1" si="898"/>
        <v>26.427376190362452</v>
      </c>
      <c r="W3358" s="34">
        <f t="shared" si="891"/>
        <v>7</v>
      </c>
      <c r="X3358" s="73" t="b">
        <f>COUNTIF('Power Curve'!$D$2:$D$31,W3358)&gt;0</f>
        <v>1</v>
      </c>
      <c r="Y3358" s="73" t="b">
        <f t="shared" si="892"/>
        <v>0</v>
      </c>
      <c r="Z3358" s="73" t="b">
        <f t="shared" si="899"/>
        <v>1</v>
      </c>
      <c r="AA3358" s="34" t="str">
        <f t="shared" si="893"/>
        <v>Inner</v>
      </c>
      <c r="AB3358" s="35" t="str">
        <f t="shared" si="900"/>
        <v>0.3-0.4</v>
      </c>
      <c r="AC3358" s="36" t="str">
        <f t="shared" si="894"/>
        <v>10-11</v>
      </c>
      <c r="AD3358" s="36" t="str">
        <f t="shared" si="895"/>
        <v>Apr</v>
      </c>
      <c r="AE3358" s="35" t="str">
        <f t="shared" si="896"/>
        <v>285-295</v>
      </c>
      <c r="AF3358" s="36" t="str">
        <f t="shared" si="897"/>
        <v>Inner-TI</v>
      </c>
    </row>
    <row r="3359" spans="5:32" x14ac:dyDescent="0.3">
      <c r="E3359" s="12">
        <v>41004.458333333336</v>
      </c>
      <c r="F3359" s="16">
        <v>6.64</v>
      </c>
      <c r="G3359" s="16">
        <v>535.10001945495605</v>
      </c>
      <c r="H3359" s="29">
        <v>1.1954789271900166</v>
      </c>
      <c r="I3359" s="26">
        <v>295.89999999999998</v>
      </c>
      <c r="J3359" s="30">
        <v>0.12349397590361445</v>
      </c>
      <c r="K3359" s="31">
        <v>-2.4137773331937215E-2</v>
      </c>
      <c r="L3359" s="108">
        <f ca="1">REWS!R3359</f>
        <v>6.6900439081842267</v>
      </c>
      <c r="M3359" s="22">
        <f t="shared" si="884"/>
        <v>6.5862269477915865</v>
      </c>
      <c r="N3359" s="22">
        <f t="shared" ca="1" si="885"/>
        <v>6.635865582830105</v>
      </c>
      <c r="O3359" s="22">
        <f t="shared" si="886"/>
        <v>0.37597258211986534</v>
      </c>
      <c r="P3359" s="81">
        <f t="shared" ca="1" si="887"/>
        <v>7</v>
      </c>
      <c r="Q3359" s="22">
        <f t="shared" ca="1" si="888"/>
        <v>0.61446513578866035</v>
      </c>
      <c r="R3359" s="3">
        <f ca="1">IF(N3359&gt;'Power Curve'!$C$37,0,INDEX(Ci,$P3359,1)*POWER(1-Q3359,3)+INDEX(Ci,$P3359,2)*3*Q3359*POWER(1-Q3359,2)+INDEX(Ci,$P3359,3)*3*POWER(Q3359,2)*(1-Q3359)+INDEX(Ci,$P3359,4)*POWER(Q3359,3))</f>
        <v>503.90025028156549</v>
      </c>
      <c r="S3359" s="3">
        <f t="shared" si="889"/>
        <v>535.10001945495605</v>
      </c>
      <c r="T3359" s="3">
        <f t="shared" ca="1" si="890"/>
        <v>-31.199769173390564</v>
      </c>
      <c r="U3359" s="3">
        <f t="shared" ca="1" si="898"/>
        <v>31.199769173390564</v>
      </c>
      <c r="W3359" s="34">
        <f t="shared" si="891"/>
        <v>7</v>
      </c>
      <c r="X3359" s="73" t="b">
        <f>COUNTIF('Power Curve'!$D$2:$D$31,W3359)&gt;0</f>
        <v>1</v>
      </c>
      <c r="Y3359" s="73" t="b">
        <f t="shared" si="892"/>
        <v>0</v>
      </c>
      <c r="Z3359" s="73" t="b">
        <f t="shared" si="899"/>
        <v>1</v>
      </c>
      <c r="AA3359" s="34" t="str">
        <f t="shared" si="893"/>
        <v>Outer</v>
      </c>
      <c r="AB3359" s="35" t="str">
        <f t="shared" si="900"/>
        <v>0.3-0.4</v>
      </c>
      <c r="AC3359" s="36" t="str">
        <f t="shared" si="894"/>
        <v>11-12</v>
      </c>
      <c r="AD3359" s="36" t="str">
        <f t="shared" si="895"/>
        <v>Apr</v>
      </c>
      <c r="AE3359" s="35" t="str">
        <f t="shared" si="896"/>
        <v>295-305</v>
      </c>
      <c r="AF3359" s="36" t="str">
        <f t="shared" si="897"/>
        <v>Inner-TI</v>
      </c>
    </row>
    <row r="3360" spans="5:32" x14ac:dyDescent="0.3">
      <c r="E3360" s="12">
        <v>41004.465277777781</v>
      </c>
      <c r="F3360" s="16">
        <v>6.86</v>
      </c>
      <c r="G3360" s="16">
        <v>594.80999755859398</v>
      </c>
      <c r="H3360" s="29">
        <v>1.1974325420333063</v>
      </c>
      <c r="I3360" s="26">
        <v>282.7</v>
      </c>
      <c r="J3360" s="30">
        <v>0.13556851311953352</v>
      </c>
      <c r="K3360" s="31">
        <v>4.4665031480222862E-2</v>
      </c>
      <c r="L3360" s="108">
        <f ca="1">REWS!R3360</f>
        <v>6.8141068255180643</v>
      </c>
      <c r="M3360" s="22">
        <f t="shared" si="884"/>
        <v>6.8081498316325719</v>
      </c>
      <c r="N3360" s="22">
        <f t="shared" ca="1" si="885"/>
        <v>6.7626035330724736</v>
      </c>
      <c r="O3360" s="22">
        <f t="shared" si="886"/>
        <v>0.41027147920359663</v>
      </c>
      <c r="P3360" s="81">
        <f t="shared" ca="1" si="887"/>
        <v>7</v>
      </c>
      <c r="Q3360" s="22">
        <f t="shared" ca="1" si="888"/>
        <v>0.74330012363651543</v>
      </c>
      <c r="R3360" s="3">
        <f ca="1">IF(N3360&gt;'Power Curve'!$C$37,0,INDEX(Ci,$P3360,1)*POWER(1-Q3360,3)+INDEX(Ci,$P3360,2)*3*Q3360*POWER(1-Q3360,2)+INDEX(Ci,$P3360,3)*3*POWER(Q3360,2)*(1-Q3360)+INDEX(Ci,$P3360,4)*POWER(Q3360,3))</f>
        <v>535.72075934535735</v>
      </c>
      <c r="S3360" s="3">
        <f t="shared" si="889"/>
        <v>594.80999755859398</v>
      </c>
      <c r="T3360" s="3">
        <f t="shared" ca="1" si="890"/>
        <v>-59.089238213236627</v>
      </c>
      <c r="U3360" s="3">
        <f t="shared" ca="1" si="898"/>
        <v>59.089238213236627</v>
      </c>
      <c r="W3360" s="34">
        <f t="shared" si="891"/>
        <v>7</v>
      </c>
      <c r="X3360" s="73" t="b">
        <f>COUNTIF('Power Curve'!$D$2:$D$31,W3360)&gt;0</f>
        <v>1</v>
      </c>
      <c r="Y3360" s="73" t="b">
        <f t="shared" si="892"/>
        <v>0</v>
      </c>
      <c r="Z3360" s="73" t="b">
        <f t="shared" si="899"/>
        <v>1</v>
      </c>
      <c r="AA3360" s="34" t="str">
        <f t="shared" si="893"/>
        <v>Outer</v>
      </c>
      <c r="AB3360" s="35" t="str">
        <f t="shared" si="900"/>
        <v>0.4-0.5</v>
      </c>
      <c r="AC3360" s="36" t="str">
        <f t="shared" si="894"/>
        <v>11-12</v>
      </c>
      <c r="AD3360" s="36" t="str">
        <f t="shared" si="895"/>
        <v>Apr</v>
      </c>
      <c r="AE3360" s="35" t="str">
        <f t="shared" si="896"/>
        <v>275-285</v>
      </c>
      <c r="AF3360" s="36" t="str">
        <f t="shared" si="897"/>
        <v>Inner-TI</v>
      </c>
    </row>
    <row r="3361" spans="5:32" x14ac:dyDescent="0.3">
      <c r="E3361" s="12">
        <v>41004.472222222219</v>
      </c>
      <c r="F3361" s="16">
        <v>6.08</v>
      </c>
      <c r="G3361" s="16">
        <v>338.84998703002981</v>
      </c>
      <c r="H3361" s="29">
        <v>1.1989019479813288</v>
      </c>
      <c r="I3361" s="26">
        <v>278.5</v>
      </c>
      <c r="J3361" s="30">
        <v>7.8947368421052627E-2</v>
      </c>
      <c r="K3361" s="31">
        <v>0.10527764301412185</v>
      </c>
      <c r="L3361" s="108">
        <f ca="1">REWS!R3361</f>
        <v>6.0732424278558019</v>
      </c>
      <c r="M3361" s="22">
        <f t="shared" si="884"/>
        <v>6.0365125098623</v>
      </c>
      <c r="N3361" s="22">
        <f t="shared" ca="1" si="885"/>
        <v>6.029803271575334</v>
      </c>
      <c r="O3361" s="22">
        <f t="shared" si="886"/>
        <v>0.29101244368958207</v>
      </c>
      <c r="P3361" s="81">
        <f t="shared" ca="1" si="887"/>
        <v>6</v>
      </c>
      <c r="Q3361" s="22">
        <f t="shared" ca="1" si="888"/>
        <v>0.99840646837695801</v>
      </c>
      <c r="R3361" s="3">
        <f ca="1">IF(N3361&gt;'Power Curve'!$C$37,0,INDEX(Ci,$P3361,1)*POWER(1-Q3361,3)+INDEX(Ci,$P3361,2)*3*Q3361*POWER(1-Q3361,2)+INDEX(Ci,$P3361,3)*3*POWER(Q3361,2)*(1-Q3361)+INDEX(Ci,$P3361,4)*POWER(Q3361,3))</f>
        <v>368.73667957668749</v>
      </c>
      <c r="S3361" s="3">
        <f t="shared" si="889"/>
        <v>338.84998703002981</v>
      </c>
      <c r="T3361" s="3">
        <f t="shared" ca="1" si="890"/>
        <v>29.886692546657684</v>
      </c>
      <c r="U3361" s="3">
        <f t="shared" ca="1" si="898"/>
        <v>29.886692546657684</v>
      </c>
      <c r="W3361" s="34">
        <f t="shared" si="891"/>
        <v>6</v>
      </c>
      <c r="X3361" s="73" t="b">
        <f>COUNTIF('Power Curve'!$D$2:$D$31,W3361)&gt;0</f>
        <v>1</v>
      </c>
      <c r="Y3361" s="73" t="b">
        <f t="shared" si="892"/>
        <v>0</v>
      </c>
      <c r="Z3361" s="73" t="b">
        <f t="shared" si="899"/>
        <v>1</v>
      </c>
      <c r="AA3361" s="34" t="str">
        <f t="shared" si="893"/>
        <v>Outer</v>
      </c>
      <c r="AB3361" s="35" t="str">
        <f t="shared" si="900"/>
        <v>0.2-0.3</v>
      </c>
      <c r="AC3361" s="36" t="str">
        <f t="shared" si="894"/>
        <v>11-12</v>
      </c>
      <c r="AD3361" s="36" t="str">
        <f t="shared" si="895"/>
        <v>Apr</v>
      </c>
      <c r="AE3361" s="35" t="str">
        <f t="shared" si="896"/>
        <v>275-285</v>
      </c>
      <c r="AF3361" s="36" t="str">
        <f t="shared" si="897"/>
        <v>LWS-LTI</v>
      </c>
    </row>
    <row r="3362" spans="5:32" x14ac:dyDescent="0.3">
      <c r="E3362" s="12">
        <v>41004.479166666664</v>
      </c>
      <c r="F3362" s="16">
        <v>5.65</v>
      </c>
      <c r="G3362" s="16">
        <v>322.88001251220669</v>
      </c>
      <c r="H3362" s="29">
        <v>1.1989019479813288</v>
      </c>
      <c r="I3362" s="26">
        <v>270.60000000000002</v>
      </c>
      <c r="J3362" s="30">
        <v>0.15221238938053097</v>
      </c>
      <c r="K3362" s="31">
        <v>0.20186910637011579</v>
      </c>
      <c r="L3362" s="108">
        <f ca="1">REWS!R3362</f>
        <v>5.6223265356591803</v>
      </c>
      <c r="M3362" s="22">
        <f t="shared" si="884"/>
        <v>5.6095881053819072</v>
      </c>
      <c r="N3362" s="22">
        <f t="shared" ca="1" si="885"/>
        <v>5.582112576815363</v>
      </c>
      <c r="O3362" s="22">
        <f t="shared" si="886"/>
        <v>0.2250299007522866</v>
      </c>
      <c r="P3362" s="81">
        <f t="shared" ca="1" si="887"/>
        <v>6</v>
      </c>
      <c r="Q3362" s="22">
        <f t="shared" ca="1" si="888"/>
        <v>0.55218520513708791</v>
      </c>
      <c r="R3362" s="3">
        <f ca="1">IF(N3362&gt;'Power Curve'!$C$37,0,INDEX(Ci,$P3362,1)*POWER(1-Q3362,3)+INDEX(Ci,$P3362,2)*3*Q3362*POWER(1-Q3362,2)+INDEX(Ci,$P3362,3)*3*POWER(Q3362,2)*(1-Q3362)+INDEX(Ci,$P3362,4)*POWER(Q3362,3))</f>
        <v>293.95314512766964</v>
      </c>
      <c r="S3362" s="3">
        <f t="shared" si="889"/>
        <v>322.88001251220669</v>
      </c>
      <c r="T3362" s="3">
        <f t="shared" ca="1" si="890"/>
        <v>-28.926867384537047</v>
      </c>
      <c r="U3362" s="3">
        <f t="shared" ca="1" si="898"/>
        <v>28.926867384537047</v>
      </c>
      <c r="W3362" s="34">
        <f t="shared" si="891"/>
        <v>6</v>
      </c>
      <c r="X3362" s="73" t="b">
        <f>COUNTIF('Power Curve'!$D$2:$D$31,W3362)&gt;0</f>
        <v>1</v>
      </c>
      <c r="Y3362" s="73" t="b">
        <f t="shared" si="892"/>
        <v>0</v>
      </c>
      <c r="Z3362" s="73" t="b">
        <f t="shared" si="899"/>
        <v>1</v>
      </c>
      <c r="AA3362" s="34" t="str">
        <f t="shared" si="893"/>
        <v>Outer</v>
      </c>
      <c r="AB3362" s="35" t="str">
        <f t="shared" si="900"/>
        <v>0.2-0.3</v>
      </c>
      <c r="AC3362" s="36" t="str">
        <f t="shared" si="894"/>
        <v>11-12</v>
      </c>
      <c r="AD3362" s="36" t="str">
        <f t="shared" si="895"/>
        <v>Apr</v>
      </c>
      <c r="AE3362" s="35" t="str">
        <f t="shared" si="896"/>
        <v>265-275</v>
      </c>
      <c r="AF3362" s="36" t="str">
        <f t="shared" si="897"/>
        <v>LWS-HTI</v>
      </c>
    </row>
    <row r="3363" spans="5:32" x14ac:dyDescent="0.3">
      <c r="E3363" s="12">
        <v>41004.486111111109</v>
      </c>
      <c r="F3363" s="16">
        <v>6.56</v>
      </c>
      <c r="G3363" s="16">
        <v>451.63000106811518</v>
      </c>
      <c r="H3363" s="29">
        <v>1.1979099168361185</v>
      </c>
      <c r="I3363" s="26">
        <v>267.89999999999998</v>
      </c>
      <c r="J3363" s="30">
        <v>0.14786585365853658</v>
      </c>
      <c r="K3363" s="31">
        <v>0.18486305323598165</v>
      </c>
      <c r="L3363" s="108">
        <f ca="1">REWS!R3363</f>
        <v>6.577416708749185</v>
      </c>
      <c r="M3363" s="22">
        <f t="shared" si="884"/>
        <v>6.5112823759208904</v>
      </c>
      <c r="N3363" s="22">
        <f t="shared" ca="1" si="885"/>
        <v>6.5285697400558167</v>
      </c>
      <c r="O3363" s="22">
        <f t="shared" si="886"/>
        <v>0.36438965694744752</v>
      </c>
      <c r="P3363" s="81">
        <f t="shared" ca="1" si="887"/>
        <v>7</v>
      </c>
      <c r="Q3363" s="22">
        <f t="shared" ca="1" si="888"/>
        <v>0.50539394934832926</v>
      </c>
      <c r="R3363" s="3">
        <f ca="1">IF(N3363&gt;'Power Curve'!$C$37,0,INDEX(Ci,$P3363,1)*POWER(1-Q3363,3)+INDEX(Ci,$P3363,2)*3*Q3363*POWER(1-Q3363,2)+INDEX(Ci,$P3363,3)*3*POWER(Q3363,2)*(1-Q3363)+INDEX(Ci,$P3363,4)*POWER(Q3363,3))</f>
        <v>477.59517162355689</v>
      </c>
      <c r="S3363" s="3">
        <f t="shared" si="889"/>
        <v>451.63000106811518</v>
      </c>
      <c r="T3363" s="3">
        <f t="shared" ca="1" si="890"/>
        <v>25.965170555441716</v>
      </c>
      <c r="U3363" s="3">
        <f t="shared" ca="1" si="898"/>
        <v>25.965170555441716</v>
      </c>
      <c r="W3363" s="34">
        <f t="shared" si="891"/>
        <v>7</v>
      </c>
      <c r="X3363" s="73" t="b">
        <f>COUNTIF('Power Curve'!$D$2:$D$31,W3363)&gt;0</f>
        <v>1</v>
      </c>
      <c r="Y3363" s="73" t="b">
        <f t="shared" si="892"/>
        <v>0</v>
      </c>
      <c r="Z3363" s="73" t="b">
        <f t="shared" si="899"/>
        <v>1</v>
      </c>
      <c r="AA3363" s="34" t="str">
        <f t="shared" si="893"/>
        <v>Outer</v>
      </c>
      <c r="AB3363" s="35" t="str">
        <f t="shared" si="900"/>
        <v>0.3-0.4</v>
      </c>
      <c r="AC3363" s="36" t="str">
        <f t="shared" si="894"/>
        <v>11-12</v>
      </c>
      <c r="AD3363" s="36" t="str">
        <f t="shared" si="895"/>
        <v>Apr</v>
      </c>
      <c r="AE3363" s="35" t="str">
        <f t="shared" si="896"/>
        <v>265-275</v>
      </c>
      <c r="AF3363" s="36" t="str">
        <f t="shared" si="897"/>
        <v>LWS-HTI</v>
      </c>
    </row>
    <row r="3364" spans="5:32" x14ac:dyDescent="0.3">
      <c r="E3364" s="12">
        <v>41004.493055555555</v>
      </c>
      <c r="F3364" s="16">
        <v>6.31</v>
      </c>
      <c r="G3364" s="16">
        <v>396.00000381469687</v>
      </c>
      <c r="H3364" s="29">
        <v>1.1975538599832349</v>
      </c>
      <c r="I3364" s="26">
        <v>269.5</v>
      </c>
      <c r="J3364" s="30">
        <v>9.6671949286846276E-2</v>
      </c>
      <c r="K3364" s="31">
        <v>0.14328446889287422</v>
      </c>
      <c r="L3364" s="108">
        <f ca="1">REWS!R3364</f>
        <v>6.2412961061089121</v>
      </c>
      <c r="M3364" s="22">
        <f t="shared" si="884"/>
        <v>6.262518396627434</v>
      </c>
      <c r="N3364" s="22">
        <f t="shared" ca="1" si="885"/>
        <v>6.1943314870532857</v>
      </c>
      <c r="O3364" s="22">
        <f t="shared" si="886"/>
        <v>0.32594238203712594</v>
      </c>
      <c r="P3364" s="81">
        <f t="shared" ca="1" si="887"/>
        <v>7</v>
      </c>
      <c r="Q3364" s="22">
        <f t="shared" ca="1" si="888"/>
        <v>0.16562530718929067</v>
      </c>
      <c r="R3364" s="3">
        <f ca="1">IF(N3364&gt;'Power Curve'!$C$37,0,INDEX(Ci,$P3364,1)*POWER(1-Q3364,3)+INDEX(Ci,$P3364,2)*3*Q3364*POWER(1-Q3364,2)+INDEX(Ci,$P3364,3)*3*POWER(Q3364,2)*(1-Q3364)+INDEX(Ci,$P3364,4)*POWER(Q3364,3))</f>
        <v>401.56979374967153</v>
      </c>
      <c r="S3364" s="3">
        <f t="shared" si="889"/>
        <v>396.00000381469687</v>
      </c>
      <c r="T3364" s="3">
        <f t="shared" ca="1" si="890"/>
        <v>5.5697899349746649</v>
      </c>
      <c r="U3364" s="3">
        <f t="shared" ca="1" si="898"/>
        <v>5.5697899349746649</v>
      </c>
      <c r="W3364" s="34">
        <f t="shared" si="891"/>
        <v>6</v>
      </c>
      <c r="X3364" s="73" t="b">
        <f>COUNTIF('Power Curve'!$D$2:$D$31,W3364)&gt;0</f>
        <v>1</v>
      </c>
      <c r="Y3364" s="73" t="b">
        <f t="shared" si="892"/>
        <v>0</v>
      </c>
      <c r="Z3364" s="73" t="b">
        <f t="shared" si="899"/>
        <v>1</v>
      </c>
      <c r="AA3364" s="34" t="str">
        <f t="shared" si="893"/>
        <v>Outer</v>
      </c>
      <c r="AB3364" s="35" t="str">
        <f t="shared" si="900"/>
        <v>0.3-0.4</v>
      </c>
      <c r="AC3364" s="36" t="str">
        <f t="shared" si="894"/>
        <v>11-12</v>
      </c>
      <c r="AD3364" s="36" t="str">
        <f t="shared" si="895"/>
        <v>Apr</v>
      </c>
      <c r="AE3364" s="35" t="str">
        <f t="shared" si="896"/>
        <v>265-275</v>
      </c>
      <c r="AF3364" s="36" t="str">
        <f t="shared" si="897"/>
        <v>LWS-LTI</v>
      </c>
    </row>
    <row r="3365" spans="5:32" x14ac:dyDescent="0.3">
      <c r="E3365" s="12">
        <v>41004.5</v>
      </c>
      <c r="F3365" s="16">
        <v>5.58</v>
      </c>
      <c r="G3365" s="16">
        <v>256.45000076293923</v>
      </c>
      <c r="H3365" s="29">
        <v>1.1971980147302554</v>
      </c>
      <c r="I3365" s="26">
        <v>278.7</v>
      </c>
      <c r="J3365" s="30">
        <v>8.6021505376344079E-2</v>
      </c>
      <c r="K3365" s="31">
        <v>0.22306944185444724</v>
      </c>
      <c r="L3365" s="108">
        <f ca="1">REWS!R3365</f>
        <v>5.5546788328436536</v>
      </c>
      <c r="M3365" s="22">
        <f t="shared" si="884"/>
        <v>5.5374629317363793</v>
      </c>
      <c r="N3365" s="22">
        <f t="shared" ca="1" si="885"/>
        <v>5.5123347911420124</v>
      </c>
      <c r="O3365" s="22">
        <f t="shared" si="886"/>
        <v>0.21388272266412342</v>
      </c>
      <c r="P3365" s="81">
        <f t="shared" ca="1" si="887"/>
        <v>6</v>
      </c>
      <c r="Q3365" s="22">
        <f t="shared" ca="1" si="888"/>
        <v>0.48263644740394551</v>
      </c>
      <c r="R3365" s="3">
        <f ca="1">IF(N3365&gt;'Power Curve'!$C$37,0,INDEX(Ci,$P3365,1)*POWER(1-Q3365,3)+INDEX(Ci,$P3365,2)*3*Q3365*POWER(1-Q3365,2)+INDEX(Ci,$P3365,3)*3*POWER(Q3365,2)*(1-Q3365)+INDEX(Ci,$P3365,4)*POWER(Q3365,3))</f>
        <v>283.46180517147576</v>
      </c>
      <c r="S3365" s="3">
        <f t="shared" si="889"/>
        <v>256.45000076293923</v>
      </c>
      <c r="T3365" s="3">
        <f t="shared" ca="1" si="890"/>
        <v>27.011804408536534</v>
      </c>
      <c r="U3365" s="3">
        <f t="shared" ca="1" si="898"/>
        <v>27.011804408536534</v>
      </c>
      <c r="W3365" s="34">
        <f t="shared" si="891"/>
        <v>6</v>
      </c>
      <c r="X3365" s="73" t="b">
        <f>COUNTIF('Power Curve'!$D$2:$D$31,W3365)&gt;0</f>
        <v>1</v>
      </c>
      <c r="Y3365" s="73" t="b">
        <f t="shared" si="892"/>
        <v>0</v>
      </c>
      <c r="Z3365" s="73" t="b">
        <f t="shared" si="899"/>
        <v>1</v>
      </c>
      <c r="AA3365" s="34" t="str">
        <f t="shared" si="893"/>
        <v>Outer</v>
      </c>
      <c r="AB3365" s="35" t="str">
        <f t="shared" si="900"/>
        <v>0.2-0.3</v>
      </c>
      <c r="AC3365" s="36" t="str">
        <f t="shared" si="894"/>
        <v>12-13</v>
      </c>
      <c r="AD3365" s="36" t="str">
        <f t="shared" si="895"/>
        <v>Apr</v>
      </c>
      <c r="AE3365" s="35" t="str">
        <f t="shared" si="896"/>
        <v>275-285</v>
      </c>
      <c r="AF3365" s="36" t="str">
        <f t="shared" si="897"/>
        <v>LWS-LTI</v>
      </c>
    </row>
    <row r="3366" spans="5:32" x14ac:dyDescent="0.3">
      <c r="E3366" s="12">
        <v>41004.625</v>
      </c>
      <c r="F3366" s="16">
        <v>5.41</v>
      </c>
      <c r="G3366" s="16">
        <v>243.47999572753866</v>
      </c>
      <c r="H3366" s="29">
        <v>1.1968129980249795</v>
      </c>
      <c r="I3366" s="26">
        <v>312.10000000000002</v>
      </c>
      <c r="J3366" s="30">
        <v>0.11275415896487985</v>
      </c>
      <c r="K3366" s="31">
        <v>2.1223627644223707E-2</v>
      </c>
      <c r="L3366" s="108">
        <f ca="1">REWS!R3366</f>
        <v>5.4482396266860817</v>
      </c>
      <c r="M3366" s="22">
        <f t="shared" si="884"/>
        <v>5.3681832745192661</v>
      </c>
      <c r="N3366" s="22">
        <f t="shared" ca="1" si="885"/>
        <v>5.4061273270885977</v>
      </c>
      <c r="O3366" s="22">
        <f t="shared" si="886"/>
        <v>0.18772000595474916</v>
      </c>
      <c r="P3366" s="81">
        <f t="shared" ca="1" si="887"/>
        <v>6</v>
      </c>
      <c r="Q3366" s="22">
        <f t="shared" ca="1" si="888"/>
        <v>0.37677758249984689</v>
      </c>
      <c r="R3366" s="3">
        <f ca="1">IF(N3366&gt;'Power Curve'!$C$37,0,INDEX(Ci,$P3366,1)*POWER(1-Q3366,3)+INDEX(Ci,$P3366,2)*3*Q3366*POWER(1-Q3366,2)+INDEX(Ci,$P3366,3)*3*POWER(Q3366,2)*(1-Q3366)+INDEX(Ci,$P3366,4)*POWER(Q3366,3))</f>
        <v>267.7552851261525</v>
      </c>
      <c r="S3366" s="3">
        <f t="shared" si="889"/>
        <v>243.47999572753866</v>
      </c>
      <c r="T3366" s="3">
        <f t="shared" ca="1" si="890"/>
        <v>24.275289398613836</v>
      </c>
      <c r="U3366" s="3">
        <f t="shared" ca="1" si="898"/>
        <v>24.275289398613836</v>
      </c>
      <c r="W3366" s="34">
        <f t="shared" si="891"/>
        <v>5</v>
      </c>
      <c r="X3366" s="73" t="b">
        <f>COUNTIF('Power Curve'!$D$2:$D$31,W3366)&gt;0</f>
        <v>1</v>
      </c>
      <c r="Y3366" s="73" t="b">
        <f t="shared" si="892"/>
        <v>0</v>
      </c>
      <c r="Z3366" s="73" t="b">
        <f t="shared" si="899"/>
        <v>1</v>
      </c>
      <c r="AA3366" s="34" t="str">
        <f t="shared" si="893"/>
        <v>Outer</v>
      </c>
      <c r="AB3366" s="35" t="str">
        <f t="shared" si="900"/>
        <v>0.1-0.2</v>
      </c>
      <c r="AC3366" s="36" t="str">
        <f t="shared" si="894"/>
        <v>15-16</v>
      </c>
      <c r="AD3366" s="36" t="str">
        <f t="shared" si="895"/>
        <v>Apr</v>
      </c>
      <c r="AE3366" s="35" t="str">
        <f t="shared" si="896"/>
        <v>305-315</v>
      </c>
      <c r="AF3366" s="36" t="str">
        <f t="shared" si="897"/>
        <v>Inner-TI</v>
      </c>
    </row>
    <row r="3367" spans="5:32" x14ac:dyDescent="0.3">
      <c r="E3367" s="12">
        <v>41004.631944444445</v>
      </c>
      <c r="F3367" s="16">
        <v>5.42</v>
      </c>
      <c r="G3367" s="16">
        <v>240.34999084472668</v>
      </c>
      <c r="H3367" s="29">
        <v>1.197525598117799</v>
      </c>
      <c r="I3367" s="26">
        <v>308.7</v>
      </c>
      <c r="J3367" s="30">
        <v>8.6715867158671578E-2</v>
      </c>
      <c r="K3367" s="31">
        <v>9.2662888899828072E-3</v>
      </c>
      <c r="L3367" s="108">
        <f ca="1">REWS!R3367</f>
        <v>5.4357370969725531</v>
      </c>
      <c r="M3367" s="22">
        <f t="shared" si="884"/>
        <v>5.379173168679622</v>
      </c>
      <c r="N3367" s="22">
        <f t="shared" ca="1" si="885"/>
        <v>5.3947917239909993</v>
      </c>
      <c r="O3367" s="22">
        <f t="shared" si="886"/>
        <v>0.18941852952403207</v>
      </c>
      <c r="P3367" s="81">
        <f t="shared" ca="1" si="887"/>
        <v>6</v>
      </c>
      <c r="Q3367" s="22">
        <f t="shared" ca="1" si="888"/>
        <v>0.36547918565354193</v>
      </c>
      <c r="R3367" s="3">
        <f ca="1">IF(N3367&gt;'Power Curve'!$C$37,0,INDEX(Ci,$P3367,1)*POWER(1-Q3367,3)+INDEX(Ci,$P3367,2)*3*Q3367*POWER(1-Q3367,2)+INDEX(Ci,$P3367,3)*3*POWER(Q3367,2)*(1-Q3367)+INDEX(Ci,$P3367,4)*POWER(Q3367,3))</f>
        <v>266.09031044775355</v>
      </c>
      <c r="S3367" s="3">
        <f t="shared" si="889"/>
        <v>240.34999084472668</v>
      </c>
      <c r="T3367" s="3">
        <f t="shared" ca="1" si="890"/>
        <v>25.740319603026876</v>
      </c>
      <c r="U3367" s="3">
        <f t="shared" ca="1" si="898"/>
        <v>25.740319603026876</v>
      </c>
      <c r="W3367" s="34">
        <f t="shared" si="891"/>
        <v>5</v>
      </c>
      <c r="X3367" s="73" t="b">
        <f>COUNTIF('Power Curve'!$D$2:$D$31,W3367)&gt;0</f>
        <v>1</v>
      </c>
      <c r="Y3367" s="73" t="b">
        <f t="shared" si="892"/>
        <v>0</v>
      </c>
      <c r="Z3367" s="73" t="b">
        <f t="shared" si="899"/>
        <v>1</v>
      </c>
      <c r="AA3367" s="34" t="str">
        <f t="shared" si="893"/>
        <v>Outer</v>
      </c>
      <c r="AB3367" s="35" t="str">
        <f t="shared" si="900"/>
        <v>0.1-0.2</v>
      </c>
      <c r="AC3367" s="36" t="str">
        <f t="shared" si="894"/>
        <v>15-16</v>
      </c>
      <c r="AD3367" s="36" t="str">
        <f t="shared" si="895"/>
        <v>Apr</v>
      </c>
      <c r="AE3367" s="35" t="str">
        <f t="shared" si="896"/>
        <v>305-315</v>
      </c>
      <c r="AF3367" s="36" t="str">
        <f t="shared" si="897"/>
        <v>LWS-LTI</v>
      </c>
    </row>
    <row r="3368" spans="5:32" x14ac:dyDescent="0.3">
      <c r="E3368" s="12">
        <v>41004.680555555555</v>
      </c>
      <c r="F3368" s="16">
        <v>5.82</v>
      </c>
      <c r="G3368" s="16">
        <v>334.92999649047891</v>
      </c>
      <c r="H3368" s="29">
        <v>1.196184710928849</v>
      </c>
      <c r="I3368" s="26">
        <v>283.7</v>
      </c>
      <c r="J3368" s="30">
        <v>0.12371134020618556</v>
      </c>
      <c r="K3368" s="31">
        <v>0.10825201662817793</v>
      </c>
      <c r="L3368" s="108">
        <f ca="1">REWS!R3368</f>
        <v>5.8247186368663151</v>
      </c>
      <c r="M3368" s="22">
        <f t="shared" si="884"/>
        <v>5.7740034291619153</v>
      </c>
      <c r="N3368" s="22">
        <f t="shared" ca="1" si="885"/>
        <v>5.7786847737404496</v>
      </c>
      <c r="O3368" s="22">
        <f t="shared" si="886"/>
        <v>0.25044081904838966</v>
      </c>
      <c r="P3368" s="81">
        <f t="shared" ca="1" si="887"/>
        <v>6</v>
      </c>
      <c r="Q3368" s="22">
        <f t="shared" ca="1" si="888"/>
        <v>0.7481122035232769</v>
      </c>
      <c r="R3368" s="3">
        <f ca="1">IF(N3368&gt;'Power Curve'!$C$37,0,INDEX(Ci,$P3368,1)*POWER(1-Q3368,3)+INDEX(Ci,$P3368,2)*3*Q3368*POWER(1-Q3368,2)+INDEX(Ci,$P3368,3)*3*POWER(Q3368,2)*(1-Q3368)+INDEX(Ci,$P3368,4)*POWER(Q3368,3))</f>
        <v>324.81285724810448</v>
      </c>
      <c r="S3368" s="3">
        <f t="shared" si="889"/>
        <v>334.92999649047891</v>
      </c>
      <c r="T3368" s="3">
        <f t="shared" ca="1" si="890"/>
        <v>-10.117139242374435</v>
      </c>
      <c r="U3368" s="3">
        <f t="shared" ca="1" si="898"/>
        <v>10.117139242374435</v>
      </c>
      <c r="W3368" s="34">
        <f t="shared" si="891"/>
        <v>6</v>
      </c>
      <c r="X3368" s="73" t="b">
        <f>COUNTIF('Power Curve'!$D$2:$D$31,W3368)&gt;0</f>
        <v>1</v>
      </c>
      <c r="Y3368" s="73" t="b">
        <f t="shared" si="892"/>
        <v>0</v>
      </c>
      <c r="Z3368" s="73" t="b">
        <f t="shared" si="899"/>
        <v>1</v>
      </c>
      <c r="AA3368" s="34" t="str">
        <f t="shared" si="893"/>
        <v>Inner</v>
      </c>
      <c r="AB3368" s="35" t="str">
        <f t="shared" si="900"/>
        <v>0.2-0.3</v>
      </c>
      <c r="AC3368" s="36" t="str">
        <f t="shared" si="894"/>
        <v>16-17</v>
      </c>
      <c r="AD3368" s="36" t="str">
        <f t="shared" si="895"/>
        <v>Apr</v>
      </c>
      <c r="AE3368" s="35" t="str">
        <f t="shared" si="896"/>
        <v>275-285</v>
      </c>
      <c r="AF3368" s="36" t="str">
        <f t="shared" si="897"/>
        <v>Inner-TI</v>
      </c>
    </row>
    <row r="3369" spans="5:32" x14ac:dyDescent="0.3">
      <c r="E3369" s="12">
        <v>41004.6875</v>
      </c>
      <c r="F3369" s="16">
        <v>6.78</v>
      </c>
      <c r="G3369" s="16">
        <v>478.62997436523415</v>
      </c>
      <c r="H3369" s="29">
        <v>1.1963627873098572</v>
      </c>
      <c r="I3369" s="26">
        <v>290.5</v>
      </c>
      <c r="J3369" s="30">
        <v>8.7020648967551614E-2</v>
      </c>
      <c r="K3369" s="31">
        <v>0.16539842465664736</v>
      </c>
      <c r="L3369" s="108">
        <f ca="1">REWS!R3369</f>
        <v>6.7879764554117381</v>
      </c>
      <c r="M3369" s="22">
        <f t="shared" si="884"/>
        <v>6.7267501372506082</v>
      </c>
      <c r="N3369" s="22">
        <f t="shared" ca="1" si="885"/>
        <v>6.734663945884189</v>
      </c>
      <c r="O3369" s="22">
        <f t="shared" si="886"/>
        <v>0.39769089403846036</v>
      </c>
      <c r="P3369" s="81">
        <f t="shared" ca="1" si="887"/>
        <v>7</v>
      </c>
      <c r="Q3369" s="22">
        <f t="shared" ca="1" si="888"/>
        <v>0.71489824109862521</v>
      </c>
      <c r="R3369" s="3">
        <f ca="1">IF(N3369&gt;'Power Curve'!$C$37,0,INDEX(Ci,$P3369,1)*POWER(1-Q3369,3)+INDEX(Ci,$P3369,2)*3*Q3369*POWER(1-Q3369,2)+INDEX(Ci,$P3369,3)*3*POWER(Q3369,2)*(1-Q3369)+INDEX(Ci,$P3369,4)*POWER(Q3369,3))</f>
        <v>528.65104446913722</v>
      </c>
      <c r="S3369" s="3">
        <f t="shared" si="889"/>
        <v>478.62997436523415</v>
      </c>
      <c r="T3369" s="3">
        <f t="shared" ca="1" si="890"/>
        <v>50.021070103903071</v>
      </c>
      <c r="U3369" s="3">
        <f t="shared" ca="1" si="898"/>
        <v>50.021070103903071</v>
      </c>
      <c r="W3369" s="34">
        <f t="shared" si="891"/>
        <v>7</v>
      </c>
      <c r="X3369" s="73" t="b">
        <f>COUNTIF('Power Curve'!$D$2:$D$31,W3369)&gt;0</f>
        <v>1</v>
      </c>
      <c r="Y3369" s="73" t="b">
        <f t="shared" si="892"/>
        <v>0</v>
      </c>
      <c r="Z3369" s="73" t="b">
        <f t="shared" si="899"/>
        <v>1</v>
      </c>
      <c r="AA3369" s="34" t="str">
        <f t="shared" si="893"/>
        <v>Outer</v>
      </c>
      <c r="AB3369" s="35" t="str">
        <f t="shared" si="900"/>
        <v>0.3-0.4</v>
      </c>
      <c r="AC3369" s="36" t="str">
        <f t="shared" si="894"/>
        <v>16-17</v>
      </c>
      <c r="AD3369" s="36" t="str">
        <f t="shared" si="895"/>
        <v>Apr</v>
      </c>
      <c r="AE3369" s="35" t="str">
        <f t="shared" si="896"/>
        <v>285-295</v>
      </c>
      <c r="AF3369" s="36" t="str">
        <f t="shared" si="897"/>
        <v>LWS-LTI</v>
      </c>
    </row>
    <row r="3370" spans="5:32" x14ac:dyDescent="0.3">
      <c r="E3370" s="12">
        <v>41004.694444444445</v>
      </c>
      <c r="F3370" s="16">
        <v>6.32</v>
      </c>
      <c r="G3370" s="16">
        <v>373.04999542236288</v>
      </c>
      <c r="H3370" s="29">
        <v>1.1967636541508284</v>
      </c>
      <c r="I3370" s="26">
        <v>300.60000000000002</v>
      </c>
      <c r="J3370" s="30">
        <v>0.11234177215189872</v>
      </c>
      <c r="K3370" s="31">
        <v>4.4816861979783996E-2</v>
      </c>
      <c r="L3370" s="108">
        <f ca="1">REWS!R3370</f>
        <v>6.2646579236750277</v>
      </c>
      <c r="M3370" s="22">
        <f t="shared" si="884"/>
        <v>6.2710632211579433</v>
      </c>
      <c r="N3370" s="22">
        <f t="shared" ca="1" si="885"/>
        <v>6.2161496674516057</v>
      </c>
      <c r="O3370" s="22">
        <f t="shared" si="886"/>
        <v>0.32726301221323922</v>
      </c>
      <c r="P3370" s="81">
        <f t="shared" ca="1" si="887"/>
        <v>7</v>
      </c>
      <c r="Q3370" s="22">
        <f t="shared" ca="1" si="888"/>
        <v>0.18780449661995702</v>
      </c>
      <c r="R3370" s="3">
        <f ca="1">IF(N3370&gt;'Power Curve'!$C$37,0,INDEX(Ci,$P3370,1)*POWER(1-Q3370,3)+INDEX(Ci,$P3370,2)*3*Q3370*POWER(1-Q3370,2)+INDEX(Ci,$P3370,3)*3*POWER(Q3370,2)*(1-Q3370)+INDEX(Ci,$P3370,4)*POWER(Q3370,3))</f>
        <v>406.18442749234418</v>
      </c>
      <c r="S3370" s="3">
        <f t="shared" si="889"/>
        <v>373.04999542236288</v>
      </c>
      <c r="T3370" s="3">
        <f t="shared" ca="1" si="890"/>
        <v>33.134432069981301</v>
      </c>
      <c r="U3370" s="3">
        <f t="shared" ca="1" si="898"/>
        <v>33.134432069981301</v>
      </c>
      <c r="W3370" s="34">
        <f t="shared" si="891"/>
        <v>6</v>
      </c>
      <c r="X3370" s="73" t="b">
        <f>COUNTIF('Power Curve'!$D$2:$D$31,W3370)&gt;0</f>
        <v>1</v>
      </c>
      <c r="Y3370" s="73" t="b">
        <f t="shared" si="892"/>
        <v>0</v>
      </c>
      <c r="Z3370" s="73" t="b">
        <f t="shared" si="899"/>
        <v>1</v>
      </c>
      <c r="AA3370" s="34" t="str">
        <f t="shared" si="893"/>
        <v>Outer</v>
      </c>
      <c r="AB3370" s="35" t="str">
        <f t="shared" si="900"/>
        <v>0.3-0.4</v>
      </c>
      <c r="AC3370" s="36" t="str">
        <f t="shared" si="894"/>
        <v>16-17</v>
      </c>
      <c r="AD3370" s="36" t="str">
        <f t="shared" si="895"/>
        <v>Apr</v>
      </c>
      <c r="AE3370" s="35" t="str">
        <f t="shared" si="896"/>
        <v>295-305</v>
      </c>
      <c r="AF3370" s="36" t="str">
        <f t="shared" si="897"/>
        <v>Inner-TI</v>
      </c>
    </row>
    <row r="3371" spans="5:32" x14ac:dyDescent="0.3">
      <c r="E3371" s="12">
        <v>41004.701388888891</v>
      </c>
      <c r="F3371" s="16">
        <v>4.0999999999999996</v>
      </c>
      <c r="G3371" s="16">
        <v>64.009998321533189</v>
      </c>
      <c r="H3371" s="29">
        <v>1.1977000542150593</v>
      </c>
      <c r="I3371" s="26">
        <v>317.60000000000002</v>
      </c>
      <c r="J3371" s="30">
        <v>0.15853658536585369</v>
      </c>
      <c r="K3371" s="31">
        <v>8.991427771122032E-2</v>
      </c>
      <c r="L3371" s="108">
        <f ca="1">REWS!R3371</f>
        <v>4.0928741369933368</v>
      </c>
      <c r="M3371" s="22">
        <f t="shared" si="884"/>
        <v>4.0693138219433225</v>
      </c>
      <c r="N3371" s="22">
        <f t="shared" ca="1" si="885"/>
        <v>4.0622412919856918</v>
      </c>
      <c r="O3371" s="22">
        <f t="shared" si="886"/>
        <v>-1.3024454950084734E-2</v>
      </c>
      <c r="P3371" s="81">
        <f t="shared" ca="1" si="887"/>
        <v>4</v>
      </c>
      <c r="Q3371" s="22">
        <f t="shared" ca="1" si="888"/>
        <v>0.93492080867457794</v>
      </c>
      <c r="R3371" s="3">
        <f ca="1">IF(N3371&gt;'Power Curve'!$C$37,0,INDEX(Ci,$P3371,1)*POWER(1-Q3371,3)+INDEX(Ci,$P3371,2)*3*Q3371*POWER(1-Q3371,2)+INDEX(Ci,$P3371,3)*3*POWER(Q3371,2)*(1-Q3371)+INDEX(Ci,$P3371,4)*POWER(Q3371,3))</f>
        <v>69.754814412040048</v>
      </c>
      <c r="S3371" s="3">
        <f t="shared" si="889"/>
        <v>64.009998321533189</v>
      </c>
      <c r="T3371" s="3">
        <f t="shared" ca="1" si="890"/>
        <v>5.744816090506859</v>
      </c>
      <c r="U3371" s="3">
        <f t="shared" ca="1" si="898"/>
        <v>5.744816090506859</v>
      </c>
      <c r="W3371" s="34">
        <f t="shared" si="891"/>
        <v>4</v>
      </c>
      <c r="X3371" s="73" t="b">
        <f>COUNTIF('Power Curve'!$D$2:$D$31,W3371)&gt;0</f>
        <v>1</v>
      </c>
      <c r="Y3371" s="73" t="b">
        <f t="shared" si="892"/>
        <v>0</v>
      </c>
      <c r="Z3371" s="73" t="b">
        <f t="shared" si="899"/>
        <v>1</v>
      </c>
      <c r="AA3371" s="34" t="str">
        <f t="shared" si="893"/>
        <v>Outer</v>
      </c>
      <c r="AB3371" s="35" t="str">
        <f t="shared" si="900"/>
        <v>-0.1-0.0</v>
      </c>
      <c r="AC3371" s="36" t="str">
        <f t="shared" si="894"/>
        <v>16-17</v>
      </c>
      <c r="AD3371" s="36" t="str">
        <f t="shared" si="895"/>
        <v>Apr</v>
      </c>
      <c r="AE3371" s="35" t="str">
        <f t="shared" si="896"/>
        <v>315-325</v>
      </c>
      <c r="AF3371" s="36" t="str">
        <f t="shared" si="897"/>
        <v>LWS-HTI</v>
      </c>
    </row>
    <row r="3372" spans="5:32" x14ac:dyDescent="0.3">
      <c r="E3372" s="12">
        <v>41004.756944444445</v>
      </c>
      <c r="F3372" s="16">
        <v>5.49</v>
      </c>
      <c r="G3372" s="16">
        <v>356.04998779296909</v>
      </c>
      <c r="H3372" s="29">
        <v>1.1979763753295174</v>
      </c>
      <c r="I3372" s="26">
        <v>267.7</v>
      </c>
      <c r="J3372" s="30">
        <v>0.13296903460837886</v>
      </c>
      <c r="K3372" s="31">
        <v>0.27578842744758059</v>
      </c>
      <c r="L3372" s="108">
        <f ca="1">REWS!R3372</f>
        <v>5.427420096958584</v>
      </c>
      <c r="M3372" s="22">
        <f t="shared" si="884"/>
        <v>5.4493294658928058</v>
      </c>
      <c r="N3372" s="22">
        <f t="shared" ca="1" si="885"/>
        <v>5.3872131617732606</v>
      </c>
      <c r="O3372" s="22">
        <f t="shared" si="886"/>
        <v>0.20026141141274631</v>
      </c>
      <c r="P3372" s="81">
        <f t="shared" ca="1" si="887"/>
        <v>6</v>
      </c>
      <c r="Q3372" s="22">
        <f t="shared" ca="1" si="888"/>
        <v>0.35792549815026603</v>
      </c>
      <c r="R3372" s="3">
        <f ca="1">IF(N3372&gt;'Power Curve'!$C$37,0,INDEX(Ci,$P3372,1)*POWER(1-Q3372,3)+INDEX(Ci,$P3372,2)*3*Q3372*POWER(1-Q3372,2)+INDEX(Ci,$P3372,3)*3*POWER(Q3372,2)*(1-Q3372)+INDEX(Ci,$P3372,4)*POWER(Q3372,3))</f>
        <v>264.97787200951501</v>
      </c>
      <c r="S3372" s="3">
        <f t="shared" si="889"/>
        <v>356.04998779296909</v>
      </c>
      <c r="T3372" s="3">
        <f t="shared" ca="1" si="890"/>
        <v>-91.07211578345408</v>
      </c>
      <c r="U3372" s="3">
        <f t="shared" ca="1" si="898"/>
        <v>91.07211578345408</v>
      </c>
      <c r="W3372" s="34">
        <f t="shared" si="891"/>
        <v>5</v>
      </c>
      <c r="X3372" s="73" t="b">
        <f>COUNTIF('Power Curve'!$D$2:$D$31,W3372)&gt;0</f>
        <v>1</v>
      </c>
      <c r="Y3372" s="73" t="b">
        <f t="shared" si="892"/>
        <v>0</v>
      </c>
      <c r="Z3372" s="73" t="b">
        <f t="shared" si="899"/>
        <v>1</v>
      </c>
      <c r="AA3372" s="34" t="str">
        <f t="shared" si="893"/>
        <v>Inner</v>
      </c>
      <c r="AB3372" s="35" t="str">
        <f t="shared" si="900"/>
        <v>0.2-0.3</v>
      </c>
      <c r="AC3372" s="36" t="str">
        <f t="shared" si="894"/>
        <v>18-19</v>
      </c>
      <c r="AD3372" s="36" t="str">
        <f t="shared" si="895"/>
        <v>Apr</v>
      </c>
      <c r="AE3372" s="35" t="str">
        <f t="shared" si="896"/>
        <v>265-275</v>
      </c>
      <c r="AF3372" s="36" t="str">
        <f t="shared" si="897"/>
        <v>Inner-TI</v>
      </c>
    </row>
    <row r="3373" spans="5:32" x14ac:dyDescent="0.3">
      <c r="E3373" s="12">
        <v>41004.770833333336</v>
      </c>
      <c r="F3373" s="16">
        <v>5.92</v>
      </c>
      <c r="G3373" s="16">
        <v>414.88001251220692</v>
      </c>
      <c r="H3373" s="29">
        <v>1.1979196250970698</v>
      </c>
      <c r="I3373" s="26">
        <v>268.3</v>
      </c>
      <c r="J3373" s="30">
        <v>0.13344594594594594</v>
      </c>
      <c r="K3373" s="31">
        <v>0.14680475383407768</v>
      </c>
      <c r="L3373" s="108">
        <f ca="1">REWS!R3373</f>
        <v>5.8937328128205744</v>
      </c>
      <c r="M3373" s="22">
        <f t="shared" si="884"/>
        <v>5.8760511885949933</v>
      </c>
      <c r="N3373" s="22">
        <f t="shared" ca="1" si="885"/>
        <v>5.8499790033843997</v>
      </c>
      <c r="O3373" s="22">
        <f t="shared" si="886"/>
        <v>0.26621262922785932</v>
      </c>
      <c r="P3373" s="81">
        <f t="shared" ca="1" si="887"/>
        <v>6</v>
      </c>
      <c r="Q3373" s="22">
        <f t="shared" ca="1" si="888"/>
        <v>0.81917242788307354</v>
      </c>
      <c r="R3373" s="3">
        <f ca="1">IF(N3373&gt;'Power Curve'!$C$37,0,INDEX(Ci,$P3373,1)*POWER(1-Q3373,3)+INDEX(Ci,$P3373,2)*3*Q3373*POWER(1-Q3373,2)+INDEX(Ci,$P3373,3)*3*POWER(Q3373,2)*(1-Q3373)+INDEX(Ci,$P3373,4)*POWER(Q3373,3))</f>
        <v>336.66949389593105</v>
      </c>
      <c r="S3373" s="3">
        <f t="shared" si="889"/>
        <v>414.88001251220692</v>
      </c>
      <c r="T3373" s="3">
        <f t="shared" ca="1" si="890"/>
        <v>-78.210518616275863</v>
      </c>
      <c r="U3373" s="3">
        <f t="shared" ca="1" si="898"/>
        <v>78.210518616275863</v>
      </c>
      <c r="W3373" s="34">
        <f t="shared" si="891"/>
        <v>6</v>
      </c>
      <c r="X3373" s="73" t="b">
        <f>COUNTIF('Power Curve'!$D$2:$D$31,W3373)&gt;0</f>
        <v>1</v>
      </c>
      <c r="Y3373" s="73" t="b">
        <f t="shared" si="892"/>
        <v>0</v>
      </c>
      <c r="Z3373" s="73" t="b">
        <f t="shared" si="899"/>
        <v>1</v>
      </c>
      <c r="AA3373" s="34" t="str">
        <f t="shared" si="893"/>
        <v>Inner</v>
      </c>
      <c r="AB3373" s="35" t="str">
        <f t="shared" si="900"/>
        <v>0.2-0.3</v>
      </c>
      <c r="AC3373" s="36" t="str">
        <f t="shared" si="894"/>
        <v>18-19</v>
      </c>
      <c r="AD3373" s="36" t="str">
        <f t="shared" si="895"/>
        <v>Apr</v>
      </c>
      <c r="AE3373" s="35" t="str">
        <f t="shared" si="896"/>
        <v>265-275</v>
      </c>
      <c r="AF3373" s="36" t="str">
        <f t="shared" si="897"/>
        <v>Inner-TI</v>
      </c>
    </row>
    <row r="3374" spans="5:32" x14ac:dyDescent="0.3">
      <c r="E3374" s="12">
        <v>41004.791666666664</v>
      </c>
      <c r="F3374" s="16">
        <v>8.34</v>
      </c>
      <c r="G3374" s="16">
        <v>1033.7800292968752</v>
      </c>
      <c r="H3374" s="29">
        <v>1.197192755581949</v>
      </c>
      <c r="I3374" s="26">
        <v>274.39999999999998</v>
      </c>
      <c r="J3374" s="30">
        <v>0.10191846522781775</v>
      </c>
      <c r="K3374" s="31">
        <v>0.23099379518774837</v>
      </c>
      <c r="L3374" s="108">
        <f ca="1">REWS!R3374</f>
        <v>8.3218262680302679</v>
      </c>
      <c r="M3374" s="22">
        <f t="shared" si="884"/>
        <v>8.2764109723885468</v>
      </c>
      <c r="N3374" s="22">
        <f t="shared" ca="1" si="885"/>
        <v>8.2583758075583873</v>
      </c>
      <c r="O3374" s="22">
        <f t="shared" si="886"/>
        <v>0.63719597156426455</v>
      </c>
      <c r="P3374" s="81">
        <f t="shared" ca="1" si="887"/>
        <v>9</v>
      </c>
      <c r="Q3374" s="22">
        <f t="shared" ca="1" si="888"/>
        <v>0.24957734313203397</v>
      </c>
      <c r="R3374" s="3">
        <f ca="1">IF(N3374&gt;'Power Curve'!$C$37,0,INDEX(Ci,$P3374,1)*POWER(1-Q3374,3)+INDEX(Ci,$P3374,2)*3*Q3374*POWER(1-Q3374,2)+INDEX(Ci,$P3374,3)*3*POWER(Q3374,2)*(1-Q3374)+INDEX(Ci,$P3374,4)*POWER(Q3374,3))</f>
        <v>956.84420504678621</v>
      </c>
      <c r="S3374" s="3">
        <f t="shared" si="889"/>
        <v>1033.7800292968752</v>
      </c>
      <c r="T3374" s="3">
        <f t="shared" ca="1" si="890"/>
        <v>-76.935824250089013</v>
      </c>
      <c r="U3374" s="3">
        <f t="shared" ca="1" si="898"/>
        <v>76.935824250089013</v>
      </c>
      <c r="W3374" s="34">
        <f t="shared" si="891"/>
        <v>8</v>
      </c>
      <c r="X3374" s="73" t="b">
        <f>COUNTIF('Power Curve'!$D$2:$D$31,W3374)&gt;0</f>
        <v>1</v>
      </c>
      <c r="Y3374" s="73" t="b">
        <f t="shared" si="892"/>
        <v>0</v>
      </c>
      <c r="Z3374" s="73" t="b">
        <f t="shared" si="899"/>
        <v>1</v>
      </c>
      <c r="AA3374" s="34" t="str">
        <f t="shared" si="893"/>
        <v>Inner</v>
      </c>
      <c r="AB3374" s="35" t="str">
        <f t="shared" si="900"/>
        <v>0.6-0.7</v>
      </c>
      <c r="AC3374" s="36" t="str">
        <f t="shared" si="894"/>
        <v>19-20</v>
      </c>
      <c r="AD3374" s="36" t="str">
        <f t="shared" si="895"/>
        <v>Apr</v>
      </c>
      <c r="AE3374" s="35" t="str">
        <f t="shared" si="896"/>
        <v>265-275</v>
      </c>
      <c r="AF3374" s="36" t="str">
        <f t="shared" si="897"/>
        <v>Inner-TI</v>
      </c>
    </row>
    <row r="3375" spans="5:32" x14ac:dyDescent="0.3">
      <c r="E3375" s="12">
        <v>41004.798611111109</v>
      </c>
      <c r="F3375" s="16">
        <v>9.35</v>
      </c>
      <c r="G3375" s="16">
        <v>1364.5899810790991</v>
      </c>
      <c r="H3375" s="29">
        <v>1.1979969595323108</v>
      </c>
      <c r="I3375" s="26">
        <v>289.7</v>
      </c>
      <c r="J3375" s="30">
        <v>0.16042780748663102</v>
      </c>
      <c r="K3375" s="31">
        <v>0.15127429357056912</v>
      </c>
      <c r="L3375" s="108">
        <f ca="1">REWS!R3375</f>
        <v>9.3468690971377146</v>
      </c>
      <c r="M3375" s="22">
        <f t="shared" si="884"/>
        <v>9.2807873091487334</v>
      </c>
      <c r="N3375" s="22">
        <f t="shared" ca="1" si="885"/>
        <v>9.2776795825657956</v>
      </c>
      <c r="O3375" s="22">
        <f t="shared" si="886"/>
        <v>0.79242557209773834</v>
      </c>
      <c r="P3375" s="81">
        <f t="shared" ca="1" si="887"/>
        <v>10</v>
      </c>
      <c r="Q3375" s="22">
        <f t="shared" ca="1" si="888"/>
        <v>0.28544279576211407</v>
      </c>
      <c r="R3375" s="3">
        <f ca="1">IF(N3375&gt;'Power Curve'!$C$37,0,INDEX(Ci,$P3375,1)*POWER(1-Q3375,3)+INDEX(Ci,$P3375,2)*3*Q3375*POWER(1-Q3375,2)+INDEX(Ci,$P3375,3)*3*POWER(Q3375,2)*(1-Q3375)+INDEX(Ci,$P3375,4)*POWER(Q3375,3))</f>
        <v>1291.0286877029691</v>
      </c>
      <c r="S3375" s="3">
        <f t="shared" si="889"/>
        <v>1364.5899810790991</v>
      </c>
      <c r="T3375" s="3">
        <f t="shared" ca="1" si="890"/>
        <v>-73.561293376129925</v>
      </c>
      <c r="U3375" s="3">
        <f t="shared" ca="1" si="898"/>
        <v>73.561293376129925</v>
      </c>
      <c r="W3375" s="34">
        <f t="shared" si="891"/>
        <v>9</v>
      </c>
      <c r="X3375" s="73" t="b">
        <f>COUNTIF('Power Curve'!$D$2:$D$31,W3375)&gt;0</f>
        <v>1</v>
      </c>
      <c r="Y3375" s="73" t="b">
        <f t="shared" si="892"/>
        <v>0</v>
      </c>
      <c r="Z3375" s="73" t="b">
        <f t="shared" si="899"/>
        <v>1</v>
      </c>
      <c r="AA3375" s="34" t="str">
        <f t="shared" si="893"/>
        <v>Outer</v>
      </c>
      <c r="AB3375" s="35" t="str">
        <f t="shared" si="900"/>
        <v>0.7-0.8</v>
      </c>
      <c r="AC3375" s="36" t="str">
        <f t="shared" si="894"/>
        <v>19-20</v>
      </c>
      <c r="AD3375" s="36" t="str">
        <f t="shared" si="895"/>
        <v>Apr</v>
      </c>
      <c r="AE3375" s="35" t="str">
        <f t="shared" si="896"/>
        <v>285-295</v>
      </c>
      <c r="AF3375" s="36" t="str">
        <f t="shared" si="897"/>
        <v>HWS-HTI</v>
      </c>
    </row>
    <row r="3376" spans="5:32" x14ac:dyDescent="0.3">
      <c r="E3376" s="12">
        <v>41004.861111111109</v>
      </c>
      <c r="F3376" s="16">
        <v>11.17</v>
      </c>
      <c r="G3376" s="16">
        <v>1933.229980468748</v>
      </c>
      <c r="H3376" s="29">
        <v>1.2056458538524637</v>
      </c>
      <c r="I3376" s="26">
        <v>297.7</v>
      </c>
      <c r="J3376" s="30">
        <v>9.1316025067144133E-2</v>
      </c>
      <c r="K3376" s="31">
        <v>0.24177095161052714</v>
      </c>
      <c r="L3376" s="108">
        <f ca="1">REWS!R3376</f>
        <v>11.071498854104219</v>
      </c>
      <c r="M3376" s="22">
        <f t="shared" si="884"/>
        <v>11.110861376693139</v>
      </c>
      <c r="N3376" s="22">
        <f t="shared" ca="1" si="885"/>
        <v>11.012881736810108</v>
      </c>
      <c r="O3376" s="22">
        <f t="shared" si="886"/>
        <v>1.0752694186263703</v>
      </c>
      <c r="P3376" s="81">
        <f t="shared" ca="1" si="887"/>
        <v>12</v>
      </c>
      <c r="Q3376" s="22">
        <f t="shared" ca="1" si="888"/>
        <v>3.1364330558739127E-2</v>
      </c>
      <c r="R3376" s="3">
        <f ca="1">IF(N3376&gt;'Power Curve'!$C$37,0,INDEX(Ci,$P3376,1)*POWER(1-Q3376,3)+INDEX(Ci,$P3376,2)*3*Q3376*POWER(1-Q3376,2)+INDEX(Ci,$P3376,3)*3*POWER(Q3376,2)*(1-Q3376)+INDEX(Ci,$P3376,4)*POWER(Q3376,3))</f>
        <v>1781.8391345871198</v>
      </c>
      <c r="S3376" s="3">
        <f t="shared" si="889"/>
        <v>1933.229980468748</v>
      </c>
      <c r="T3376" s="3">
        <f t="shared" ca="1" si="890"/>
        <v>-151.39084588162814</v>
      </c>
      <c r="U3376" s="3">
        <f t="shared" ca="1" si="898"/>
        <v>151.39084588162814</v>
      </c>
      <c r="W3376" s="34">
        <f t="shared" si="891"/>
        <v>11</v>
      </c>
      <c r="X3376" s="73" t="b">
        <f>COUNTIF('Power Curve'!$D$2:$D$31,W3376)&gt;0</f>
        <v>1</v>
      </c>
      <c r="Y3376" s="73" t="b">
        <f t="shared" si="892"/>
        <v>0</v>
      </c>
      <c r="Z3376" s="73" t="b">
        <f t="shared" si="899"/>
        <v>1</v>
      </c>
      <c r="AA3376" s="34" t="str">
        <f t="shared" si="893"/>
        <v>Outer</v>
      </c>
      <c r="AB3376" s="35" t="str">
        <f t="shared" si="900"/>
        <v>1.0-1.1</v>
      </c>
      <c r="AC3376" s="36" t="str">
        <f t="shared" si="894"/>
        <v>20-21</v>
      </c>
      <c r="AD3376" s="36" t="str">
        <f t="shared" si="895"/>
        <v>Apr</v>
      </c>
      <c r="AE3376" s="35" t="str">
        <f t="shared" si="896"/>
        <v>295-305</v>
      </c>
      <c r="AF3376" s="36" t="str">
        <f t="shared" si="897"/>
        <v>HWS-LTI</v>
      </c>
    </row>
    <row r="3377" spans="5:32" x14ac:dyDescent="0.3">
      <c r="E3377" s="12">
        <v>41004.868055555555</v>
      </c>
      <c r="F3377" s="16">
        <v>11.5</v>
      </c>
      <c r="G3377" s="16">
        <v>1988.419982910161</v>
      </c>
      <c r="H3377" s="29">
        <v>1.2059175994655054</v>
      </c>
      <c r="I3377" s="26">
        <v>298.5</v>
      </c>
      <c r="J3377" s="30">
        <v>7.91304347826087E-2</v>
      </c>
      <c r="K3377" s="31">
        <v>0.22564466221977322</v>
      </c>
      <c r="L3377" s="108">
        <f ca="1">REWS!R3377</f>
        <v>11.440035179452009</v>
      </c>
      <c r="M3377" s="22">
        <f t="shared" si="884"/>
        <v>11.439973591713358</v>
      </c>
      <c r="N3377" s="22">
        <f t="shared" ca="1" si="885"/>
        <v>11.38032176880024</v>
      </c>
      <c r="O3377" s="22">
        <f t="shared" si="886"/>
        <v>1.1261347723772057</v>
      </c>
      <c r="P3377" s="81">
        <f t="shared" ca="1" si="887"/>
        <v>12</v>
      </c>
      <c r="Q3377" s="22">
        <f t="shared" ca="1" si="888"/>
        <v>0.38528417816953364</v>
      </c>
      <c r="R3377" s="3">
        <f ca="1">IF(N3377&gt;'Power Curve'!$C$37,0,INDEX(Ci,$P3377,1)*POWER(1-Q3377,3)+INDEX(Ci,$P3377,2)*3*Q3377*POWER(1-Q3377,2)+INDEX(Ci,$P3377,3)*3*POWER(Q3377,2)*(1-Q3377)+INDEX(Ci,$P3377,4)*POWER(Q3377,3))</f>
        <v>1843.8997872441175</v>
      </c>
      <c r="S3377" s="3">
        <f t="shared" si="889"/>
        <v>1988.419982910161</v>
      </c>
      <c r="T3377" s="3">
        <f t="shared" ca="1" si="890"/>
        <v>-144.52019566604349</v>
      </c>
      <c r="U3377" s="3">
        <f t="shared" ca="1" si="898"/>
        <v>144.52019566604349</v>
      </c>
      <c r="W3377" s="34">
        <f t="shared" si="891"/>
        <v>11</v>
      </c>
      <c r="X3377" s="73" t="b">
        <f>COUNTIF('Power Curve'!$D$2:$D$31,W3377)&gt;0</f>
        <v>1</v>
      </c>
      <c r="Y3377" s="73" t="b">
        <f t="shared" si="892"/>
        <v>0</v>
      </c>
      <c r="Z3377" s="73" t="b">
        <f t="shared" si="899"/>
        <v>1</v>
      </c>
      <c r="AA3377" s="34" t="str">
        <f t="shared" si="893"/>
        <v>Outer</v>
      </c>
      <c r="AB3377" s="35" t="str">
        <f t="shared" si="900"/>
        <v>1.1-1.2</v>
      </c>
      <c r="AC3377" s="36" t="str">
        <f t="shared" si="894"/>
        <v>20-21</v>
      </c>
      <c r="AD3377" s="36" t="str">
        <f t="shared" si="895"/>
        <v>Apr</v>
      </c>
      <c r="AE3377" s="35" t="str">
        <f t="shared" si="896"/>
        <v>295-305</v>
      </c>
      <c r="AF3377" s="36" t="str">
        <f t="shared" si="897"/>
        <v>HWS-LTI</v>
      </c>
    </row>
    <row r="3378" spans="5:32" x14ac:dyDescent="0.3">
      <c r="E3378" s="12">
        <v>41004.875</v>
      </c>
      <c r="F3378" s="16">
        <v>11.62</v>
      </c>
      <c r="G3378" s="16">
        <v>1972.609970092778</v>
      </c>
      <c r="H3378" s="29">
        <v>1.2059528597886784</v>
      </c>
      <c r="I3378" s="26">
        <v>298</v>
      </c>
      <c r="J3378" s="30">
        <v>6.0240963855421686E-2</v>
      </c>
      <c r="K3378" s="31">
        <v>0.29560380087410798</v>
      </c>
      <c r="L3378" s="108">
        <f ca="1">REWS!R3378</f>
        <v>11.57728788648507</v>
      </c>
      <c r="M3378" s="22">
        <f t="shared" si="884"/>
        <v>11.559459890938006</v>
      </c>
      <c r="N3378" s="22">
        <f t="shared" ca="1" si="885"/>
        <v>11.516970307200225</v>
      </c>
      <c r="O3378" s="22">
        <f t="shared" si="886"/>
        <v>1.1446017650959859</v>
      </c>
      <c r="P3378" s="81">
        <f t="shared" ca="1" si="887"/>
        <v>12</v>
      </c>
      <c r="Q3378" s="22">
        <f t="shared" ca="1" si="888"/>
        <v>0.51690464865778851</v>
      </c>
      <c r="R3378" s="3">
        <f ca="1">IF(N3378&gt;'Power Curve'!$C$37,0,INDEX(Ci,$P3378,1)*POWER(1-Q3378,3)+INDEX(Ci,$P3378,2)*3*Q3378*POWER(1-Q3378,2)+INDEX(Ci,$P3378,3)*3*POWER(Q3378,2)*(1-Q3378)+INDEX(Ci,$P3378,4)*POWER(Q3378,3))</f>
        <v>1864.4821425281671</v>
      </c>
      <c r="S3378" s="3">
        <f t="shared" si="889"/>
        <v>1972.609970092778</v>
      </c>
      <c r="T3378" s="3">
        <f t="shared" ca="1" si="890"/>
        <v>-108.12782756461093</v>
      </c>
      <c r="U3378" s="3">
        <f t="shared" ca="1" si="898"/>
        <v>108.12782756461093</v>
      </c>
      <c r="W3378" s="34">
        <f t="shared" si="891"/>
        <v>12</v>
      </c>
      <c r="X3378" s="73" t="b">
        <f>COUNTIF('Power Curve'!$D$2:$D$31,W3378)&gt;0</f>
        <v>1</v>
      </c>
      <c r="Y3378" s="73" t="b">
        <f t="shared" si="892"/>
        <v>0</v>
      </c>
      <c r="Z3378" s="73" t="b">
        <f t="shared" si="899"/>
        <v>1</v>
      </c>
      <c r="AA3378" s="34" t="str">
        <f t="shared" si="893"/>
        <v>Outer</v>
      </c>
      <c r="AB3378" s="35" t="str">
        <f t="shared" si="900"/>
        <v>1.1-1.2</v>
      </c>
      <c r="AC3378" s="36" t="str">
        <f t="shared" si="894"/>
        <v>21-22</v>
      </c>
      <c r="AD3378" s="36" t="str">
        <f t="shared" si="895"/>
        <v>Apr</v>
      </c>
      <c r="AE3378" s="35" t="str">
        <f t="shared" si="896"/>
        <v>295-305</v>
      </c>
      <c r="AF3378" s="36" t="str">
        <f t="shared" si="897"/>
        <v>HWS-LTI</v>
      </c>
    </row>
    <row r="3379" spans="5:32" x14ac:dyDescent="0.3">
      <c r="E3379" s="12">
        <v>41004.881944444445</v>
      </c>
      <c r="F3379" s="16">
        <v>11.76</v>
      </c>
      <c r="G3379" s="16">
        <v>1968.5699615478541</v>
      </c>
      <c r="H3379" s="29">
        <v>1.206778937057275</v>
      </c>
      <c r="I3379" s="26">
        <v>296</v>
      </c>
      <c r="J3379" s="30">
        <v>6.4625850340136057E-2</v>
      </c>
      <c r="K3379" s="31">
        <v>0.27322935128618581</v>
      </c>
      <c r="L3379" s="108">
        <f ca="1">REWS!R3379</f>
        <v>11.740882236886202</v>
      </c>
      <c r="M3379" s="22">
        <f t="shared" si="884"/>
        <v>11.701401091045055</v>
      </c>
      <c r="N3379" s="22">
        <f t="shared" ca="1" si="885"/>
        <v>11.682378589841132</v>
      </c>
      <c r="O3379" s="22">
        <f t="shared" si="886"/>
        <v>1.1665392351313038</v>
      </c>
      <c r="P3379" s="81">
        <f t="shared" ca="1" si="887"/>
        <v>12</v>
      </c>
      <c r="Q3379" s="22">
        <f t="shared" ca="1" si="888"/>
        <v>0.67622663072044353</v>
      </c>
      <c r="R3379" s="3">
        <f ca="1">IF(N3379&gt;'Power Curve'!$C$37,0,INDEX(Ci,$P3379,1)*POWER(1-Q3379,3)+INDEX(Ci,$P3379,2)*3*Q3379*POWER(1-Q3379,2)+INDEX(Ci,$P3379,3)*3*POWER(Q3379,2)*(1-Q3379)+INDEX(Ci,$P3379,4)*POWER(Q3379,3))</f>
        <v>1886.4126400492225</v>
      </c>
      <c r="S3379" s="3">
        <f t="shared" si="889"/>
        <v>1968.5699615478541</v>
      </c>
      <c r="T3379" s="3">
        <f t="shared" ca="1" si="890"/>
        <v>-82.157321498631518</v>
      </c>
      <c r="U3379" s="3">
        <f t="shared" ca="1" si="898"/>
        <v>82.157321498631518</v>
      </c>
      <c r="W3379" s="34">
        <f t="shared" si="891"/>
        <v>12</v>
      </c>
      <c r="X3379" s="73" t="b">
        <f>COUNTIF('Power Curve'!$D$2:$D$31,W3379)&gt;0</f>
        <v>1</v>
      </c>
      <c r="Y3379" s="73" t="b">
        <f t="shared" si="892"/>
        <v>0</v>
      </c>
      <c r="Z3379" s="73" t="b">
        <f t="shared" si="899"/>
        <v>1</v>
      </c>
      <c r="AA3379" s="34" t="str">
        <f t="shared" si="893"/>
        <v>Outer</v>
      </c>
      <c r="AB3379" s="35" t="str">
        <f t="shared" si="900"/>
        <v>1.1-1.2</v>
      </c>
      <c r="AC3379" s="36" t="str">
        <f t="shared" si="894"/>
        <v>21-22</v>
      </c>
      <c r="AD3379" s="36" t="str">
        <f t="shared" si="895"/>
        <v>Apr</v>
      </c>
      <c r="AE3379" s="35" t="str">
        <f t="shared" si="896"/>
        <v>295-305</v>
      </c>
      <c r="AF3379" s="36" t="str">
        <f t="shared" si="897"/>
        <v>HWS-LTI</v>
      </c>
    </row>
    <row r="3380" spans="5:32" x14ac:dyDescent="0.3">
      <c r="E3380" s="12">
        <v>41004.888888888891</v>
      </c>
      <c r="F3380" s="16">
        <v>11.08</v>
      </c>
      <c r="G3380" s="16">
        <v>1843.150024414063</v>
      </c>
      <c r="H3380" s="29">
        <v>1.2073235754788165</v>
      </c>
      <c r="I3380" s="26">
        <v>297</v>
      </c>
      <c r="J3380" s="30">
        <v>7.9422382671480149E-2</v>
      </c>
      <c r="K3380" s="31">
        <v>0.1940134257624222</v>
      </c>
      <c r="L3380" s="108">
        <f ca="1">REWS!R3380</f>
        <v>11.093851651430036</v>
      </c>
      <c r="M3380" s="22">
        <f t="shared" si="884"/>
        <v>11.026447767837054</v>
      </c>
      <c r="N3380" s="22">
        <f t="shared" ca="1" si="885"/>
        <v>11.040232470995138</v>
      </c>
      <c r="O3380" s="22">
        <f t="shared" si="886"/>
        <v>1.0622230232636649</v>
      </c>
      <c r="P3380" s="81">
        <f t="shared" ca="1" si="887"/>
        <v>12</v>
      </c>
      <c r="Q3380" s="22">
        <f t="shared" ca="1" si="888"/>
        <v>5.7708677478099664E-2</v>
      </c>
      <c r="R3380" s="3">
        <f ca="1">IF(N3380&gt;'Power Curve'!$C$37,0,INDEX(Ci,$P3380,1)*POWER(1-Q3380,3)+INDEX(Ci,$P3380,2)*3*Q3380*POWER(1-Q3380,2)+INDEX(Ci,$P3380,3)*3*POWER(Q3380,2)*(1-Q3380)+INDEX(Ci,$P3380,4)*POWER(Q3380,3))</f>
        <v>1786.64054877846</v>
      </c>
      <c r="S3380" s="3">
        <f t="shared" si="889"/>
        <v>1843.150024414063</v>
      </c>
      <c r="T3380" s="3">
        <f t="shared" ca="1" si="890"/>
        <v>-56.509475635602939</v>
      </c>
      <c r="U3380" s="3">
        <f t="shared" ca="1" si="898"/>
        <v>56.509475635602939</v>
      </c>
      <c r="W3380" s="34">
        <f t="shared" si="891"/>
        <v>11</v>
      </c>
      <c r="X3380" s="73" t="b">
        <f>COUNTIF('Power Curve'!$D$2:$D$31,W3380)&gt;0</f>
        <v>1</v>
      </c>
      <c r="Y3380" s="73" t="b">
        <f t="shared" si="892"/>
        <v>0</v>
      </c>
      <c r="Z3380" s="73" t="b">
        <f t="shared" si="899"/>
        <v>1</v>
      </c>
      <c r="AA3380" s="34" t="str">
        <f t="shared" si="893"/>
        <v>Outer</v>
      </c>
      <c r="AB3380" s="35" t="str">
        <f t="shared" si="900"/>
        <v>1.0-1.1</v>
      </c>
      <c r="AC3380" s="36" t="str">
        <f t="shared" si="894"/>
        <v>21-22</v>
      </c>
      <c r="AD3380" s="36" t="str">
        <f t="shared" si="895"/>
        <v>Apr</v>
      </c>
      <c r="AE3380" s="35" t="str">
        <f t="shared" si="896"/>
        <v>295-305</v>
      </c>
      <c r="AF3380" s="36" t="str">
        <f t="shared" si="897"/>
        <v>HWS-LTI</v>
      </c>
    </row>
    <row r="3381" spans="5:32" x14ac:dyDescent="0.3">
      <c r="E3381" s="12">
        <v>41004.895833333336</v>
      </c>
      <c r="F3381" s="16">
        <v>10.43</v>
      </c>
      <c r="G3381" s="16">
        <v>1788.4699554443359</v>
      </c>
      <c r="H3381" s="29">
        <v>1.2080505223343057</v>
      </c>
      <c r="I3381" s="26">
        <v>302.8</v>
      </c>
      <c r="J3381" s="30">
        <v>7.861936720997123E-2</v>
      </c>
      <c r="K3381" s="31">
        <v>0.29169774008515381</v>
      </c>
      <c r="L3381" s="108">
        <f ca="1">REWS!R3381</f>
        <v>10.362755716640839</v>
      </c>
      <c r="M3381" s="22">
        <f t="shared" si="884"/>
        <v>10.381672185180923</v>
      </c>
      <c r="N3381" s="22">
        <f t="shared" ca="1" si="885"/>
        <v>10.314739480850891</v>
      </c>
      <c r="O3381" s="22">
        <f t="shared" si="886"/>
        <v>0.96257087847866996</v>
      </c>
      <c r="P3381" s="81">
        <f t="shared" ca="1" si="887"/>
        <v>11</v>
      </c>
      <c r="Q3381" s="22">
        <f t="shared" ca="1" si="888"/>
        <v>0.35405100315384247</v>
      </c>
      <c r="R3381" s="3">
        <f ca="1">IF(N3381&gt;'Power Curve'!$C$37,0,INDEX(Ci,$P3381,1)*POWER(1-Q3381,3)+INDEX(Ci,$P3381,2)*3*Q3381*POWER(1-Q3381,2)+INDEX(Ci,$P3381,3)*3*POWER(Q3381,2)*(1-Q3381)+INDEX(Ci,$P3381,4)*POWER(Q3381,3))</f>
        <v>1622.1083949321624</v>
      </c>
      <c r="S3381" s="3">
        <f t="shared" si="889"/>
        <v>1788.4699554443359</v>
      </c>
      <c r="T3381" s="3">
        <f t="shared" ca="1" si="890"/>
        <v>-166.36156051217358</v>
      </c>
      <c r="U3381" s="3">
        <f t="shared" ca="1" si="898"/>
        <v>166.36156051217358</v>
      </c>
      <c r="W3381" s="34">
        <f t="shared" si="891"/>
        <v>10</v>
      </c>
      <c r="X3381" s="73" t="b">
        <f>COUNTIF('Power Curve'!$D$2:$D$31,W3381)&gt;0</f>
        <v>1</v>
      </c>
      <c r="Y3381" s="73" t="b">
        <f t="shared" si="892"/>
        <v>0</v>
      </c>
      <c r="Z3381" s="73" t="b">
        <f t="shared" si="899"/>
        <v>1</v>
      </c>
      <c r="AA3381" s="34" t="str">
        <f t="shared" si="893"/>
        <v>Outer</v>
      </c>
      <c r="AB3381" s="35" t="str">
        <f t="shared" si="900"/>
        <v>0.9-1.0</v>
      </c>
      <c r="AC3381" s="36" t="str">
        <f t="shared" si="894"/>
        <v>21-22</v>
      </c>
      <c r="AD3381" s="36" t="str">
        <f t="shared" si="895"/>
        <v>Apr</v>
      </c>
      <c r="AE3381" s="35" t="str">
        <f t="shared" si="896"/>
        <v>295-305</v>
      </c>
      <c r="AF3381" s="36" t="str">
        <f t="shared" si="897"/>
        <v>HWS-LTI</v>
      </c>
    </row>
    <row r="3382" spans="5:32" x14ac:dyDescent="0.3">
      <c r="E3382" s="12">
        <v>41004.902777777781</v>
      </c>
      <c r="F3382" s="16">
        <v>10.93</v>
      </c>
      <c r="G3382" s="16">
        <v>1835.449951171873</v>
      </c>
      <c r="H3382" s="29">
        <v>1.2080959844962542</v>
      </c>
      <c r="I3382" s="26">
        <v>301.5</v>
      </c>
      <c r="J3382" s="30">
        <v>7.3193046660567251E-2</v>
      </c>
      <c r="K3382" s="31">
        <v>0.29673441246006532</v>
      </c>
      <c r="L3382" s="108">
        <f ca="1">REWS!R3382</f>
        <v>10.843465671577903</v>
      </c>
      <c r="M3382" s="22">
        <f t="shared" si="884"/>
        <v>10.879491886872783</v>
      </c>
      <c r="N3382" s="22">
        <f t="shared" ca="1" si="885"/>
        <v>10.793357438199024</v>
      </c>
      <c r="O3382" s="22">
        <f t="shared" si="886"/>
        <v>1.0395105181366397</v>
      </c>
      <c r="P3382" s="81">
        <f t="shared" ca="1" si="887"/>
        <v>11</v>
      </c>
      <c r="Q3382" s="22">
        <f t="shared" ca="1" si="888"/>
        <v>0.81855248604962694</v>
      </c>
      <c r="R3382" s="3">
        <f ca="1">IF(N3382&gt;'Power Curve'!$C$37,0,INDEX(Ci,$P3382,1)*POWER(1-Q3382,3)+INDEX(Ci,$P3382,2)*3*Q3382*POWER(1-Q3382,2)+INDEX(Ci,$P3382,3)*3*POWER(Q3382,2)*(1-Q3382)+INDEX(Ci,$P3382,4)*POWER(Q3382,3))</f>
        <v>1739.7578841417314</v>
      </c>
      <c r="S3382" s="3">
        <f t="shared" si="889"/>
        <v>1835.449951171873</v>
      </c>
      <c r="T3382" s="3">
        <f t="shared" ca="1" si="890"/>
        <v>-95.692067030141516</v>
      </c>
      <c r="U3382" s="3">
        <f t="shared" ca="1" si="898"/>
        <v>95.692067030141516</v>
      </c>
      <c r="W3382" s="34">
        <f t="shared" si="891"/>
        <v>11</v>
      </c>
      <c r="X3382" s="73" t="b">
        <f>COUNTIF('Power Curve'!$D$2:$D$31,W3382)&gt;0</f>
        <v>1</v>
      </c>
      <c r="Y3382" s="73" t="b">
        <f t="shared" si="892"/>
        <v>0</v>
      </c>
      <c r="Z3382" s="73" t="b">
        <f t="shared" si="899"/>
        <v>1</v>
      </c>
      <c r="AA3382" s="34" t="str">
        <f t="shared" si="893"/>
        <v>Outer</v>
      </c>
      <c r="AB3382" s="35" t="str">
        <f t="shared" si="900"/>
        <v>1.0-1.1</v>
      </c>
      <c r="AC3382" s="36" t="str">
        <f t="shared" si="894"/>
        <v>21-22</v>
      </c>
      <c r="AD3382" s="36" t="str">
        <f t="shared" si="895"/>
        <v>Apr</v>
      </c>
      <c r="AE3382" s="35" t="str">
        <f t="shared" si="896"/>
        <v>295-305</v>
      </c>
      <c r="AF3382" s="36" t="str">
        <f t="shared" si="897"/>
        <v>HWS-LTI</v>
      </c>
    </row>
    <row r="3383" spans="5:32" x14ac:dyDescent="0.3">
      <c r="E3383" s="12">
        <v>41004.909722222219</v>
      </c>
      <c r="F3383" s="16">
        <v>10.92</v>
      </c>
      <c r="G3383" s="16">
        <v>1850.450012207031</v>
      </c>
      <c r="H3383" s="29">
        <v>1.2086873193213841</v>
      </c>
      <c r="I3383" s="26">
        <v>299.10000000000002</v>
      </c>
      <c r="J3383" s="30">
        <v>7.6007326007326001E-2</v>
      </c>
      <c r="K3383" s="31">
        <v>0.29281208794792618</v>
      </c>
      <c r="L3383" s="108">
        <f ca="1">REWS!R3383</f>
        <v>10.864211517195388</v>
      </c>
      <c r="M3383" s="22">
        <f t="shared" si="884"/>
        <v>10.871311269976431</v>
      </c>
      <c r="N3383" s="22">
        <f t="shared" ca="1" si="885"/>
        <v>10.815771529880399</v>
      </c>
      <c r="O3383" s="22">
        <f t="shared" si="886"/>
        <v>1.0382461774244378</v>
      </c>
      <c r="P3383" s="81">
        <f t="shared" ca="1" si="887"/>
        <v>11</v>
      </c>
      <c r="Q3383" s="22">
        <f t="shared" ca="1" si="888"/>
        <v>0.84030549105898089</v>
      </c>
      <c r="R3383" s="3">
        <f ca="1">IF(N3383&gt;'Power Curve'!$C$37,0,INDEX(Ci,$P3383,1)*POWER(1-Q3383,3)+INDEX(Ci,$P3383,2)*3*Q3383*POWER(1-Q3383,2)+INDEX(Ci,$P3383,3)*3*POWER(Q3383,2)*(1-Q3383)+INDEX(Ci,$P3383,4)*POWER(Q3383,3))</f>
        <v>1744.4606304494414</v>
      </c>
      <c r="S3383" s="3">
        <f t="shared" si="889"/>
        <v>1850.450012207031</v>
      </c>
      <c r="T3383" s="3">
        <f t="shared" ca="1" si="890"/>
        <v>-105.98938175758963</v>
      </c>
      <c r="U3383" s="3">
        <f t="shared" ca="1" si="898"/>
        <v>105.98938175758963</v>
      </c>
      <c r="W3383" s="34">
        <f t="shared" si="891"/>
        <v>11</v>
      </c>
      <c r="X3383" s="73" t="b">
        <f>COUNTIF('Power Curve'!$D$2:$D$31,W3383)&gt;0</f>
        <v>1</v>
      </c>
      <c r="Y3383" s="73" t="b">
        <f t="shared" si="892"/>
        <v>0</v>
      </c>
      <c r="Z3383" s="73" t="b">
        <f t="shared" si="899"/>
        <v>1</v>
      </c>
      <c r="AA3383" s="34" t="str">
        <f t="shared" si="893"/>
        <v>Outer</v>
      </c>
      <c r="AB3383" s="35" t="str">
        <f t="shared" si="900"/>
        <v>1.0-1.1</v>
      </c>
      <c r="AC3383" s="36" t="str">
        <f t="shared" si="894"/>
        <v>21-22</v>
      </c>
      <c r="AD3383" s="36" t="str">
        <f t="shared" si="895"/>
        <v>Apr</v>
      </c>
      <c r="AE3383" s="35" t="str">
        <f t="shared" si="896"/>
        <v>295-305</v>
      </c>
      <c r="AF3383" s="36" t="str">
        <f t="shared" si="897"/>
        <v>HWS-LTI</v>
      </c>
    </row>
    <row r="3384" spans="5:32" x14ac:dyDescent="0.3">
      <c r="E3384" s="12">
        <v>41004.916666666664</v>
      </c>
      <c r="F3384" s="16">
        <v>11.06</v>
      </c>
      <c r="G3384" s="16">
        <v>1905.61999511719</v>
      </c>
      <c r="H3384" s="29">
        <v>1.209097044531211</v>
      </c>
      <c r="I3384" s="26">
        <v>297.8</v>
      </c>
      <c r="J3384" s="30">
        <v>6.9620253164556958E-2</v>
      </c>
      <c r="K3384" s="31">
        <v>0.25261792934989402</v>
      </c>
      <c r="L3384" s="108">
        <f ca="1">REWS!R3384</f>
        <v>11.10792934255584</v>
      </c>
      <c r="M3384" s="22">
        <f t="shared" si="884"/>
        <v>11.011931062473334</v>
      </c>
      <c r="N3384" s="22">
        <f t="shared" ca="1" si="885"/>
        <v>11.05965209466995</v>
      </c>
      <c r="O3384" s="22">
        <f t="shared" si="886"/>
        <v>1.0599794196539449</v>
      </c>
      <c r="P3384" s="81">
        <f t="shared" ca="1" si="887"/>
        <v>12</v>
      </c>
      <c r="Q3384" s="22">
        <f t="shared" ca="1" si="888"/>
        <v>7.641374402847799E-2</v>
      </c>
      <c r="R3384" s="3">
        <f ca="1">IF(N3384&gt;'Power Curve'!$C$37,0,INDEX(Ci,$P3384,1)*POWER(1-Q3384,3)+INDEX(Ci,$P3384,2)*3*Q3384*POWER(1-Q3384,2)+INDEX(Ci,$P3384,3)*3*POWER(Q3384,2)*(1-Q3384)+INDEX(Ci,$P3384,4)*POWER(Q3384,3))</f>
        <v>1790.0421057188919</v>
      </c>
      <c r="S3384" s="3">
        <f t="shared" si="889"/>
        <v>1905.61999511719</v>
      </c>
      <c r="T3384" s="3">
        <f t="shared" ca="1" si="890"/>
        <v>-115.57788939829811</v>
      </c>
      <c r="U3384" s="3">
        <f t="shared" ca="1" si="898"/>
        <v>115.57788939829811</v>
      </c>
      <c r="W3384" s="34">
        <f t="shared" si="891"/>
        <v>11</v>
      </c>
      <c r="X3384" s="73" t="b">
        <f>COUNTIF('Power Curve'!$D$2:$D$31,W3384)&gt;0</f>
        <v>1</v>
      </c>
      <c r="Y3384" s="73" t="b">
        <f t="shared" si="892"/>
        <v>0</v>
      </c>
      <c r="Z3384" s="73" t="b">
        <f t="shared" si="899"/>
        <v>1</v>
      </c>
      <c r="AA3384" s="34" t="str">
        <f t="shared" si="893"/>
        <v>Outer</v>
      </c>
      <c r="AB3384" s="35" t="str">
        <f t="shared" si="900"/>
        <v>1.0-1.1</v>
      </c>
      <c r="AC3384" s="36" t="str">
        <f t="shared" si="894"/>
        <v>22-23</v>
      </c>
      <c r="AD3384" s="36" t="str">
        <f t="shared" si="895"/>
        <v>Apr</v>
      </c>
      <c r="AE3384" s="35" t="str">
        <f t="shared" si="896"/>
        <v>295-305</v>
      </c>
      <c r="AF3384" s="36" t="str">
        <f t="shared" si="897"/>
        <v>HWS-LTI</v>
      </c>
    </row>
    <row r="3385" spans="5:32" x14ac:dyDescent="0.3">
      <c r="E3385" s="12">
        <v>41004.923611111109</v>
      </c>
      <c r="F3385" s="16">
        <v>10.49</v>
      </c>
      <c r="G3385" s="16">
        <v>1670.350021362302</v>
      </c>
      <c r="H3385" s="29">
        <v>1.2103824334996252</v>
      </c>
      <c r="I3385" s="26">
        <v>299.5</v>
      </c>
      <c r="J3385" s="30">
        <v>7.7216396568160151E-2</v>
      </c>
      <c r="K3385" s="31">
        <v>0.25151061479927606</v>
      </c>
      <c r="L3385" s="108">
        <f ca="1">REWS!R3385</f>
        <v>10.468530904633861</v>
      </c>
      <c r="M3385" s="22">
        <f t="shared" si="884"/>
        <v>10.448108228053256</v>
      </c>
      <c r="N3385" s="22">
        <f t="shared" ca="1" si="885"/>
        <v>10.426724869431347</v>
      </c>
      <c r="O3385" s="22">
        <f t="shared" si="886"/>
        <v>0.9728387830664692</v>
      </c>
      <c r="P3385" s="81">
        <f t="shared" ca="1" si="887"/>
        <v>11</v>
      </c>
      <c r="Q3385" s="22">
        <f t="shared" ca="1" si="888"/>
        <v>0.46273346744434612</v>
      </c>
      <c r="R3385" s="3">
        <f ca="1">IF(N3385&gt;'Power Curve'!$C$37,0,INDEX(Ci,$P3385,1)*POWER(1-Q3385,3)+INDEX(Ci,$P3385,2)*3*Q3385*POWER(1-Q3385,2)+INDEX(Ci,$P3385,3)*3*POWER(Q3385,2)*(1-Q3385)+INDEX(Ci,$P3385,4)*POWER(Q3385,3))</f>
        <v>1652.0688803492362</v>
      </c>
      <c r="S3385" s="3">
        <f t="shared" si="889"/>
        <v>1670.350021362302</v>
      </c>
      <c r="T3385" s="3">
        <f t="shared" ca="1" si="890"/>
        <v>-18.281141013065735</v>
      </c>
      <c r="U3385" s="3">
        <f t="shared" ca="1" si="898"/>
        <v>18.281141013065735</v>
      </c>
      <c r="W3385" s="34">
        <f t="shared" si="891"/>
        <v>10</v>
      </c>
      <c r="X3385" s="73" t="b">
        <f>COUNTIF('Power Curve'!$D$2:$D$31,W3385)&gt;0</f>
        <v>1</v>
      </c>
      <c r="Y3385" s="73" t="b">
        <f t="shared" si="892"/>
        <v>0</v>
      </c>
      <c r="Z3385" s="73" t="b">
        <f t="shared" si="899"/>
        <v>1</v>
      </c>
      <c r="AA3385" s="34" t="str">
        <f t="shared" si="893"/>
        <v>Outer</v>
      </c>
      <c r="AB3385" s="35" t="str">
        <f t="shared" si="900"/>
        <v>0.9-1.0</v>
      </c>
      <c r="AC3385" s="36" t="str">
        <f t="shared" si="894"/>
        <v>22-23</v>
      </c>
      <c r="AD3385" s="36" t="str">
        <f t="shared" si="895"/>
        <v>Apr</v>
      </c>
      <c r="AE3385" s="35" t="str">
        <f t="shared" si="896"/>
        <v>295-305</v>
      </c>
      <c r="AF3385" s="36" t="str">
        <f t="shared" si="897"/>
        <v>HWS-LTI</v>
      </c>
    </row>
    <row r="3386" spans="5:32" x14ac:dyDescent="0.3">
      <c r="E3386" s="12">
        <v>41004.930555555555</v>
      </c>
      <c r="F3386" s="16">
        <v>10.029999999999999</v>
      </c>
      <c r="G3386" s="16">
        <v>1712.190063476563</v>
      </c>
      <c r="H3386" s="29">
        <v>1.2117527281656413</v>
      </c>
      <c r="I3386" s="26">
        <v>296.5</v>
      </c>
      <c r="J3386" s="30">
        <v>8.773678963110669E-2</v>
      </c>
      <c r="K3386" s="31">
        <v>0.2882649484258859</v>
      </c>
      <c r="L3386" s="108">
        <f ca="1">REWS!R3386</f>
        <v>9.9551218133391082</v>
      </c>
      <c r="M3386" s="22">
        <f t="shared" si="884"/>
        <v>9.9937137437115844</v>
      </c>
      <c r="N3386" s="22">
        <f t="shared" ca="1" si="885"/>
        <v>9.9191064492811591</v>
      </c>
      <c r="O3386" s="22">
        <f t="shared" si="886"/>
        <v>0.90261065073462088</v>
      </c>
      <c r="P3386" s="81">
        <f t="shared" ca="1" si="887"/>
        <v>10</v>
      </c>
      <c r="Q3386" s="22">
        <f t="shared" ca="1" si="888"/>
        <v>0.96723798888972456</v>
      </c>
      <c r="R3386" s="3">
        <f ca="1">IF(N3386&gt;'Power Curve'!$C$37,0,INDEX(Ci,$P3386,1)*POWER(1-Q3386,3)+INDEX(Ci,$P3386,2)*3*Q3386*POWER(1-Q3386,2)+INDEX(Ci,$P3386,3)*3*POWER(Q3386,2)*(1-Q3386)+INDEX(Ci,$P3386,4)*POWER(Q3386,3))</f>
        <v>1509.9268404554523</v>
      </c>
      <c r="S3386" s="3">
        <f t="shared" si="889"/>
        <v>1712.190063476563</v>
      </c>
      <c r="T3386" s="3">
        <f t="shared" ca="1" si="890"/>
        <v>-202.26322302111066</v>
      </c>
      <c r="U3386" s="3">
        <f t="shared" ca="1" si="898"/>
        <v>202.26322302111066</v>
      </c>
      <c r="W3386" s="34">
        <f t="shared" si="891"/>
        <v>10</v>
      </c>
      <c r="X3386" s="73" t="b">
        <f>COUNTIF('Power Curve'!$D$2:$D$31,W3386)&gt;0</f>
        <v>1</v>
      </c>
      <c r="Y3386" s="73" t="b">
        <f t="shared" si="892"/>
        <v>0</v>
      </c>
      <c r="Z3386" s="73" t="b">
        <f t="shared" si="899"/>
        <v>1</v>
      </c>
      <c r="AA3386" s="34" t="str">
        <f t="shared" si="893"/>
        <v>Outer</v>
      </c>
      <c r="AB3386" s="35" t="str">
        <f t="shared" si="900"/>
        <v>0.9-1.0</v>
      </c>
      <c r="AC3386" s="36" t="str">
        <f t="shared" si="894"/>
        <v>22-23</v>
      </c>
      <c r="AD3386" s="36" t="str">
        <f t="shared" si="895"/>
        <v>Apr</v>
      </c>
      <c r="AE3386" s="35" t="str">
        <f t="shared" si="896"/>
        <v>295-305</v>
      </c>
      <c r="AF3386" s="36" t="str">
        <f t="shared" si="897"/>
        <v>HWS-LTI</v>
      </c>
    </row>
    <row r="3387" spans="5:32" x14ac:dyDescent="0.3">
      <c r="E3387" s="12">
        <v>41004.9375</v>
      </c>
      <c r="F3387" s="16">
        <v>10.41</v>
      </c>
      <c r="G3387" s="16">
        <v>1720.0199890136769</v>
      </c>
      <c r="H3387" s="29">
        <v>1.211835655748313</v>
      </c>
      <c r="I3387" s="26">
        <v>295.60000000000002</v>
      </c>
      <c r="J3387" s="30">
        <v>0.10182516810758886</v>
      </c>
      <c r="K3387" s="31">
        <v>0.25277568454043542</v>
      </c>
      <c r="L3387" s="108">
        <f ca="1">REWS!R3387</f>
        <v>10.453562733940254</v>
      </c>
      <c r="M3387" s="22">
        <f t="shared" si="884"/>
        <v>10.372575598840861</v>
      </c>
      <c r="N3387" s="22">
        <f t="shared" ca="1" si="885"/>
        <v>10.415981722864634</v>
      </c>
      <c r="O3387" s="22">
        <f t="shared" si="886"/>
        <v>0.96116497173624205</v>
      </c>
      <c r="P3387" s="81">
        <f t="shared" ca="1" si="887"/>
        <v>11</v>
      </c>
      <c r="Q3387" s="22">
        <f t="shared" ca="1" si="888"/>
        <v>0.45230718185561952</v>
      </c>
      <c r="R3387" s="3">
        <f ca="1">IF(N3387&gt;'Power Curve'!$C$37,0,INDEX(Ci,$P3387,1)*POWER(1-Q3387,3)+INDEX(Ci,$P3387,2)*3*Q3387*POWER(1-Q3387,2)+INDEX(Ci,$P3387,3)*3*POWER(Q3387,2)*(1-Q3387)+INDEX(Ci,$P3387,4)*POWER(Q3387,3))</f>
        <v>1649.2458498696794</v>
      </c>
      <c r="S3387" s="3">
        <f t="shared" si="889"/>
        <v>1720.0199890136769</v>
      </c>
      <c r="T3387" s="3">
        <f t="shared" ca="1" si="890"/>
        <v>-70.774139143997445</v>
      </c>
      <c r="U3387" s="3">
        <f t="shared" ca="1" si="898"/>
        <v>70.774139143997445</v>
      </c>
      <c r="W3387" s="34">
        <f t="shared" si="891"/>
        <v>10</v>
      </c>
      <c r="X3387" s="73" t="b">
        <f>COUNTIF('Power Curve'!$D$2:$D$31,W3387)&gt;0</f>
        <v>1</v>
      </c>
      <c r="Y3387" s="73" t="b">
        <f t="shared" si="892"/>
        <v>0</v>
      </c>
      <c r="Z3387" s="73" t="b">
        <f t="shared" si="899"/>
        <v>1</v>
      </c>
      <c r="AA3387" s="34" t="str">
        <f t="shared" si="893"/>
        <v>Inner</v>
      </c>
      <c r="AB3387" s="35" t="str">
        <f t="shared" si="900"/>
        <v>0.9-1.0</v>
      </c>
      <c r="AC3387" s="36" t="str">
        <f t="shared" si="894"/>
        <v>22-23</v>
      </c>
      <c r="AD3387" s="36" t="str">
        <f t="shared" si="895"/>
        <v>Apr</v>
      </c>
      <c r="AE3387" s="35" t="str">
        <f t="shared" si="896"/>
        <v>295-305</v>
      </c>
      <c r="AF3387" s="36" t="str">
        <f t="shared" si="897"/>
        <v>Inner-TI</v>
      </c>
    </row>
    <row r="3388" spans="5:32" x14ac:dyDescent="0.3">
      <c r="E3388" s="12">
        <v>41004.944444444445</v>
      </c>
      <c r="F3388" s="16">
        <v>10.31</v>
      </c>
      <c r="G3388" s="16">
        <v>1710.8000183105469</v>
      </c>
      <c r="H3388" s="29">
        <v>1.2117441667410374</v>
      </c>
      <c r="I3388" s="26">
        <v>297.5</v>
      </c>
      <c r="J3388" s="30">
        <v>9.2143549951503381E-2</v>
      </c>
      <c r="K3388" s="31">
        <v>0.29300753428619974</v>
      </c>
      <c r="L3388" s="108">
        <f ca="1">REWS!R3388</f>
        <v>10.26804773603145</v>
      </c>
      <c r="M3388" s="22">
        <f t="shared" si="884"/>
        <v>10.27267657409042</v>
      </c>
      <c r="N3388" s="22">
        <f t="shared" ca="1" si="885"/>
        <v>10.230876182305767</v>
      </c>
      <c r="O3388" s="22">
        <f t="shared" si="886"/>
        <v>0.94572525542859165</v>
      </c>
      <c r="P3388" s="81">
        <f t="shared" ca="1" si="887"/>
        <v>11</v>
      </c>
      <c r="Q3388" s="22">
        <f t="shared" ca="1" si="888"/>
        <v>0.27266118913479304</v>
      </c>
      <c r="R3388" s="3">
        <f ca="1">IF(N3388&gt;'Power Curve'!$C$37,0,INDEX(Ci,$P3388,1)*POWER(1-Q3388,3)+INDEX(Ci,$P3388,2)*3*Q3388*POWER(1-Q3388,2)+INDEX(Ci,$P3388,3)*3*POWER(Q3388,2)*(1-Q3388)+INDEX(Ci,$P3388,4)*POWER(Q3388,3))</f>
        <v>1598.9971168845129</v>
      </c>
      <c r="S3388" s="3">
        <f t="shared" si="889"/>
        <v>1710.8000183105469</v>
      </c>
      <c r="T3388" s="3">
        <f t="shared" ca="1" si="890"/>
        <v>-111.80290142603394</v>
      </c>
      <c r="U3388" s="3">
        <f t="shared" ca="1" si="898"/>
        <v>111.80290142603394</v>
      </c>
      <c r="W3388" s="34">
        <f t="shared" si="891"/>
        <v>10</v>
      </c>
      <c r="X3388" s="73" t="b">
        <f>COUNTIF('Power Curve'!$D$2:$D$31,W3388)&gt;0</f>
        <v>1</v>
      </c>
      <c r="Y3388" s="73" t="b">
        <f t="shared" si="892"/>
        <v>0</v>
      </c>
      <c r="Z3388" s="73" t="b">
        <f t="shared" si="899"/>
        <v>1</v>
      </c>
      <c r="AA3388" s="34" t="str">
        <f t="shared" si="893"/>
        <v>Outer</v>
      </c>
      <c r="AB3388" s="35" t="str">
        <f t="shared" si="900"/>
        <v>0.9-1.0</v>
      </c>
      <c r="AC3388" s="36" t="str">
        <f t="shared" si="894"/>
        <v>22-23</v>
      </c>
      <c r="AD3388" s="36" t="str">
        <f t="shared" si="895"/>
        <v>Apr</v>
      </c>
      <c r="AE3388" s="35" t="str">
        <f t="shared" si="896"/>
        <v>295-305</v>
      </c>
      <c r="AF3388" s="36" t="str">
        <f t="shared" si="897"/>
        <v>HWS-LTI</v>
      </c>
    </row>
    <row r="3389" spans="5:32" x14ac:dyDescent="0.3">
      <c r="E3389" s="12">
        <v>41004.951388888891</v>
      </c>
      <c r="F3389" s="16">
        <v>9.9600000000000009</v>
      </c>
      <c r="G3389" s="16">
        <v>1668.2700042724659</v>
      </c>
      <c r="H3389" s="29">
        <v>1.2123848669422979</v>
      </c>
      <c r="I3389" s="26">
        <v>294.39999999999998</v>
      </c>
      <c r="J3389" s="30">
        <v>0.12851405622489959</v>
      </c>
      <c r="K3389" s="31">
        <v>0.2955053609323276</v>
      </c>
      <c r="L3389" s="108">
        <f ca="1">REWS!R3389</f>
        <v>9.9591728759635156</v>
      </c>
      <c r="M3389" s="22">
        <f t="shared" si="884"/>
        <v>9.9256923765832745</v>
      </c>
      <c r="N3389" s="22">
        <f t="shared" ca="1" si="885"/>
        <v>9.9248681016090341</v>
      </c>
      <c r="O3389" s="22">
        <f t="shared" si="886"/>
        <v>0.89209772917264119</v>
      </c>
      <c r="P3389" s="81">
        <f t="shared" ca="1" si="887"/>
        <v>10</v>
      </c>
      <c r="Q3389" s="22">
        <f t="shared" ca="1" si="888"/>
        <v>0.97336225194364623</v>
      </c>
      <c r="R3389" s="3">
        <f ca="1">IF(N3389&gt;'Power Curve'!$C$37,0,INDEX(Ci,$P3389,1)*POWER(1-Q3389,3)+INDEX(Ci,$P3389,2)*3*Q3389*POWER(1-Q3389,2)+INDEX(Ci,$P3389,3)*3*POWER(Q3389,2)*(1-Q3389)+INDEX(Ci,$P3389,4)*POWER(Q3389,3))</f>
        <v>1511.6296902734505</v>
      </c>
      <c r="S3389" s="3">
        <f t="shared" si="889"/>
        <v>1668.2700042724659</v>
      </c>
      <c r="T3389" s="3">
        <f t="shared" ca="1" si="890"/>
        <v>-156.64031399901546</v>
      </c>
      <c r="U3389" s="3">
        <f t="shared" ca="1" si="898"/>
        <v>156.64031399901546</v>
      </c>
      <c r="W3389" s="34">
        <f t="shared" si="891"/>
        <v>10</v>
      </c>
      <c r="X3389" s="73" t="b">
        <f>COUNTIF('Power Curve'!$D$2:$D$31,W3389)&gt;0</f>
        <v>1</v>
      </c>
      <c r="Y3389" s="73" t="b">
        <f t="shared" si="892"/>
        <v>0</v>
      </c>
      <c r="Z3389" s="73" t="b">
        <f t="shared" si="899"/>
        <v>1</v>
      </c>
      <c r="AA3389" s="34" t="str">
        <f t="shared" si="893"/>
        <v>Inner</v>
      </c>
      <c r="AB3389" s="35" t="str">
        <f t="shared" si="900"/>
        <v>0.8-0.9</v>
      </c>
      <c r="AC3389" s="36" t="str">
        <f t="shared" si="894"/>
        <v>22-23</v>
      </c>
      <c r="AD3389" s="36" t="str">
        <f t="shared" si="895"/>
        <v>Apr</v>
      </c>
      <c r="AE3389" s="35" t="str">
        <f t="shared" si="896"/>
        <v>285-295</v>
      </c>
      <c r="AF3389" s="36" t="str">
        <f t="shared" si="897"/>
        <v>Inner-TI</v>
      </c>
    </row>
    <row r="3390" spans="5:32" x14ac:dyDescent="0.3">
      <c r="E3390" s="12">
        <v>41004.958333333336</v>
      </c>
      <c r="F3390" s="16">
        <v>9.51</v>
      </c>
      <c r="G3390" s="16">
        <v>1420.9300384521459</v>
      </c>
      <c r="H3390" s="29">
        <v>1.2132177997738507</v>
      </c>
      <c r="I3390" s="26">
        <v>298.2</v>
      </c>
      <c r="J3390" s="30">
        <v>0.10830704521556257</v>
      </c>
      <c r="K3390" s="31">
        <v>0.29020020081860171</v>
      </c>
      <c r="L3390" s="108">
        <f ca="1">REWS!R3390</f>
        <v>9.4197781573348038</v>
      </c>
      <c r="M3390" s="22">
        <f t="shared" si="884"/>
        <v>9.4794122751397953</v>
      </c>
      <c r="N3390" s="22">
        <f t="shared" ca="1" si="885"/>
        <v>9.3894806197406169</v>
      </c>
      <c r="O3390" s="22">
        <f t="shared" si="886"/>
        <v>0.82312370087506859</v>
      </c>
      <c r="P3390" s="81">
        <f t="shared" ca="1" si="887"/>
        <v>10</v>
      </c>
      <c r="Q3390" s="22">
        <f t="shared" ca="1" si="888"/>
        <v>0.40428005327022498</v>
      </c>
      <c r="R3390" s="3">
        <f ca="1">IF(N3390&gt;'Power Curve'!$C$37,0,INDEX(Ci,$P3390,1)*POWER(1-Q3390,3)+INDEX(Ci,$P3390,2)*3*Q3390*POWER(1-Q3390,2)+INDEX(Ci,$P3390,3)*3*POWER(Q3390,2)*(1-Q3390)+INDEX(Ci,$P3390,4)*POWER(Q3390,3))</f>
        <v>1331.0735166717814</v>
      </c>
      <c r="S3390" s="3">
        <f t="shared" si="889"/>
        <v>1420.9300384521459</v>
      </c>
      <c r="T3390" s="3">
        <f t="shared" ca="1" si="890"/>
        <v>-89.856521780364574</v>
      </c>
      <c r="U3390" s="3">
        <f t="shared" ca="1" si="898"/>
        <v>89.856521780364574</v>
      </c>
      <c r="W3390" s="34">
        <f t="shared" si="891"/>
        <v>9</v>
      </c>
      <c r="X3390" s="73" t="b">
        <f>COUNTIF('Power Curve'!$D$2:$D$31,W3390)&gt;0</f>
        <v>1</v>
      </c>
      <c r="Y3390" s="73" t="b">
        <f t="shared" si="892"/>
        <v>0</v>
      </c>
      <c r="Z3390" s="73" t="b">
        <f t="shared" si="899"/>
        <v>1</v>
      </c>
      <c r="AA3390" s="34" t="str">
        <f t="shared" si="893"/>
        <v>Inner</v>
      </c>
      <c r="AB3390" s="35" t="str">
        <f t="shared" si="900"/>
        <v>0.8-0.9</v>
      </c>
      <c r="AC3390" s="36" t="str">
        <f t="shared" si="894"/>
        <v>23-24</v>
      </c>
      <c r="AD3390" s="36" t="str">
        <f t="shared" si="895"/>
        <v>Apr</v>
      </c>
      <c r="AE3390" s="35" t="str">
        <f t="shared" si="896"/>
        <v>295-305</v>
      </c>
      <c r="AF3390" s="36" t="str">
        <f t="shared" si="897"/>
        <v>Inner-TI</v>
      </c>
    </row>
    <row r="3391" spans="5:32" x14ac:dyDescent="0.3">
      <c r="E3391" s="12">
        <v>41004.965277777781</v>
      </c>
      <c r="F3391" s="16">
        <v>8.23</v>
      </c>
      <c r="G3391" s="16">
        <v>869.87998199462868</v>
      </c>
      <c r="H3391" s="29">
        <v>1.2138220248251856</v>
      </c>
      <c r="I3391" s="26">
        <v>292.39999999999998</v>
      </c>
      <c r="J3391" s="30">
        <v>0.11421628189550424</v>
      </c>
      <c r="K3391" s="31">
        <v>0.25107864260290758</v>
      </c>
      <c r="L3391" s="108">
        <f ca="1">REWS!R3391</f>
        <v>8.1222583512669324</v>
      </c>
      <c r="M3391" s="22">
        <f t="shared" si="884"/>
        <v>8.2048908907682367</v>
      </c>
      <c r="N3391" s="22">
        <f t="shared" ca="1" si="885"/>
        <v>8.0974779536787711</v>
      </c>
      <c r="O3391" s="22">
        <f t="shared" si="886"/>
        <v>0.62614231239916118</v>
      </c>
      <c r="P3391" s="81">
        <f t="shared" ca="1" si="887"/>
        <v>9</v>
      </c>
      <c r="Q3391" s="22">
        <f t="shared" ca="1" si="888"/>
        <v>8.8752156127198972E-2</v>
      </c>
      <c r="R3391" s="3">
        <f ca="1">IF(N3391&gt;'Power Curve'!$C$37,0,INDEX(Ci,$P3391,1)*POWER(1-Q3391,3)+INDEX(Ci,$P3391,2)*3*Q3391*POWER(1-Q3391,2)+INDEX(Ci,$P3391,3)*3*POWER(Q3391,2)*(1-Q3391)+INDEX(Ci,$P3391,4)*POWER(Q3391,3))</f>
        <v>907.47110977732564</v>
      </c>
      <c r="S3391" s="3">
        <f t="shared" si="889"/>
        <v>869.87998199462868</v>
      </c>
      <c r="T3391" s="3">
        <f t="shared" ca="1" si="890"/>
        <v>37.591127782696958</v>
      </c>
      <c r="U3391" s="3">
        <f t="shared" ca="1" si="898"/>
        <v>37.591127782696958</v>
      </c>
      <c r="W3391" s="34">
        <f t="shared" si="891"/>
        <v>8</v>
      </c>
      <c r="X3391" s="73" t="b">
        <f>COUNTIF('Power Curve'!$D$2:$D$31,W3391)&gt;0</f>
        <v>1</v>
      </c>
      <c r="Y3391" s="73" t="b">
        <f t="shared" si="892"/>
        <v>0</v>
      </c>
      <c r="Z3391" s="73" t="b">
        <f t="shared" si="899"/>
        <v>1</v>
      </c>
      <c r="AA3391" s="34" t="str">
        <f t="shared" si="893"/>
        <v>Inner</v>
      </c>
      <c r="AB3391" s="35" t="str">
        <f t="shared" si="900"/>
        <v>0.6-0.7</v>
      </c>
      <c r="AC3391" s="36" t="str">
        <f t="shared" si="894"/>
        <v>23-24</v>
      </c>
      <c r="AD3391" s="36" t="str">
        <f t="shared" si="895"/>
        <v>Apr</v>
      </c>
      <c r="AE3391" s="35" t="str">
        <f t="shared" si="896"/>
        <v>285-295</v>
      </c>
      <c r="AF3391" s="36" t="str">
        <f t="shared" si="897"/>
        <v>Inner-TI</v>
      </c>
    </row>
    <row r="3392" spans="5:32" x14ac:dyDescent="0.3">
      <c r="E3392" s="12">
        <v>41004.972222222219</v>
      </c>
      <c r="F3392" s="16">
        <v>7.39</v>
      </c>
      <c r="G3392" s="16">
        <v>721.04000282287575</v>
      </c>
      <c r="H3392" s="29">
        <v>1.2142809211454626</v>
      </c>
      <c r="I3392" s="26">
        <v>292.60000000000002</v>
      </c>
      <c r="J3392" s="30">
        <v>0.12855209742895804</v>
      </c>
      <c r="K3392" s="31">
        <v>0.25248849245876015</v>
      </c>
      <c r="L3392" s="108">
        <f ca="1">REWS!R3392</f>
        <v>7.367741996873022</v>
      </c>
      <c r="M3392" s="22">
        <f t="shared" si="884"/>
        <v>7.3683819944451709</v>
      </c>
      <c r="N3392" s="22">
        <f t="shared" ca="1" si="885"/>
        <v>7.3461891027708646</v>
      </c>
      <c r="O3392" s="22">
        <f t="shared" si="886"/>
        <v>0.49685716591932044</v>
      </c>
      <c r="P3392" s="81">
        <f t="shared" ca="1" si="887"/>
        <v>8</v>
      </c>
      <c r="Q3392" s="22">
        <f t="shared" ca="1" si="888"/>
        <v>0.33320965807069597</v>
      </c>
      <c r="R3392" s="3">
        <f ca="1">IF(N3392&gt;'Power Curve'!$C$37,0,INDEX(Ci,$P3392,1)*POWER(1-Q3392,3)+INDEX(Ci,$P3392,2)*3*Q3392*POWER(1-Q3392,2)+INDEX(Ci,$P3392,3)*3*POWER(Q3392,2)*(1-Q3392)+INDEX(Ci,$P3392,4)*POWER(Q3392,3))</f>
        <v>688.75522152083875</v>
      </c>
      <c r="S3392" s="3">
        <f t="shared" si="889"/>
        <v>721.04000282287575</v>
      </c>
      <c r="T3392" s="3">
        <f t="shared" ca="1" si="890"/>
        <v>-32.284781302037004</v>
      </c>
      <c r="U3392" s="3">
        <f t="shared" ca="1" si="898"/>
        <v>32.284781302037004</v>
      </c>
      <c r="W3392" s="34">
        <f t="shared" si="891"/>
        <v>7</v>
      </c>
      <c r="X3392" s="73" t="b">
        <f>COUNTIF('Power Curve'!$D$2:$D$31,W3392)&gt;0</f>
        <v>1</v>
      </c>
      <c r="Y3392" s="73" t="b">
        <f t="shared" si="892"/>
        <v>0</v>
      </c>
      <c r="Z3392" s="73" t="b">
        <f t="shared" si="899"/>
        <v>1</v>
      </c>
      <c r="AA3392" s="34" t="str">
        <f t="shared" si="893"/>
        <v>Inner</v>
      </c>
      <c r="AB3392" s="35" t="str">
        <f t="shared" si="900"/>
        <v>0.4-0.5</v>
      </c>
      <c r="AC3392" s="36" t="str">
        <f t="shared" si="894"/>
        <v>23-24</v>
      </c>
      <c r="AD3392" s="36" t="str">
        <f t="shared" si="895"/>
        <v>Apr</v>
      </c>
      <c r="AE3392" s="35" t="str">
        <f t="shared" si="896"/>
        <v>285-295</v>
      </c>
      <c r="AF3392" s="36" t="str">
        <f t="shared" si="897"/>
        <v>Inner-TI</v>
      </c>
    </row>
    <row r="3393" spans="5:32" x14ac:dyDescent="0.3">
      <c r="E3393" s="12">
        <v>41004.979166666664</v>
      </c>
      <c r="F3393" s="16">
        <v>8.4700000000000006</v>
      </c>
      <c r="G3393" s="16">
        <v>1191.020011901858</v>
      </c>
      <c r="H3393" s="29">
        <v>1.2145485898233159</v>
      </c>
      <c r="I3393" s="26">
        <v>290.5</v>
      </c>
      <c r="J3393" s="30">
        <v>0.13577331759149938</v>
      </c>
      <c r="K3393" s="31">
        <v>0.24588001402394483</v>
      </c>
      <c r="L3393" s="108">
        <f ca="1">REWS!R3393</f>
        <v>8.4272984263749766</v>
      </c>
      <c r="M3393" s="22">
        <f t="shared" si="884"/>
        <v>8.4458431570068306</v>
      </c>
      <c r="N3393" s="22">
        <f t="shared" ca="1" si="885"/>
        <v>8.4032633703014792</v>
      </c>
      <c r="O3393" s="22">
        <f t="shared" si="886"/>
        <v>0.66338226187517391</v>
      </c>
      <c r="P3393" s="81">
        <f t="shared" ca="1" si="887"/>
        <v>9</v>
      </c>
      <c r="Q3393" s="22">
        <f t="shared" ca="1" si="888"/>
        <v>0.39439946978554891</v>
      </c>
      <c r="R3393" s="3">
        <f ca="1">IF(N3393&gt;'Power Curve'!$C$37,0,INDEX(Ci,$P3393,1)*POWER(1-Q3393,3)+INDEX(Ci,$P3393,2)*3*Q3393*POWER(1-Q3393,2)+INDEX(Ci,$P3393,3)*3*POWER(Q3393,2)*(1-Q3393)+INDEX(Ci,$P3393,4)*POWER(Q3393,3))</f>
        <v>1002.215439033276</v>
      </c>
      <c r="S3393" s="3">
        <f t="shared" si="889"/>
        <v>1191.020011901858</v>
      </c>
      <c r="T3393" s="3">
        <f t="shared" ca="1" si="890"/>
        <v>-188.804572868582</v>
      </c>
      <c r="U3393" s="3">
        <f t="shared" ca="1" si="898"/>
        <v>188.804572868582</v>
      </c>
      <c r="W3393" s="34">
        <f t="shared" si="891"/>
        <v>8</v>
      </c>
      <c r="X3393" s="73" t="b">
        <f>COUNTIF('Power Curve'!$D$2:$D$31,W3393)&gt;0</f>
        <v>1</v>
      </c>
      <c r="Y3393" s="73" t="b">
        <f t="shared" si="892"/>
        <v>0</v>
      </c>
      <c r="Z3393" s="73" t="b">
        <f t="shared" si="899"/>
        <v>1</v>
      </c>
      <c r="AA3393" s="34" t="str">
        <f t="shared" si="893"/>
        <v>Inner</v>
      </c>
      <c r="AB3393" s="35" t="str">
        <f t="shared" si="900"/>
        <v>0.6-0.7</v>
      </c>
      <c r="AC3393" s="36" t="str">
        <f t="shared" si="894"/>
        <v>23-24</v>
      </c>
      <c r="AD3393" s="36" t="str">
        <f t="shared" si="895"/>
        <v>Apr</v>
      </c>
      <c r="AE3393" s="35" t="str">
        <f t="shared" si="896"/>
        <v>285-295</v>
      </c>
      <c r="AF3393" s="36" t="str">
        <f t="shared" si="897"/>
        <v>Inner-TI</v>
      </c>
    </row>
    <row r="3394" spans="5:32" x14ac:dyDescent="0.3">
      <c r="E3394" s="12">
        <v>41004.986111111109</v>
      </c>
      <c r="F3394" s="16">
        <v>8.93</v>
      </c>
      <c r="G3394" s="16">
        <v>1329.3699798584009</v>
      </c>
      <c r="H3394" s="29">
        <v>1.2144029118457738</v>
      </c>
      <c r="I3394" s="26">
        <v>287.60000000000002</v>
      </c>
      <c r="J3394" s="30">
        <v>0.10862262038073908</v>
      </c>
      <c r="K3394" s="31">
        <v>0.19176579359896653</v>
      </c>
      <c r="L3394" s="108">
        <f ca="1">REWS!R3394</f>
        <v>8.8704359442777339</v>
      </c>
      <c r="M3394" s="22">
        <f t="shared" si="884"/>
        <v>8.9041751854602751</v>
      </c>
      <c r="N3394" s="22">
        <f t="shared" ca="1" si="885"/>
        <v>8.8447833840148569</v>
      </c>
      <c r="O3394" s="22">
        <f t="shared" si="886"/>
        <v>0.73421895434248419</v>
      </c>
      <c r="P3394" s="81">
        <f t="shared" ca="1" si="887"/>
        <v>9</v>
      </c>
      <c r="Q3394" s="22">
        <f t="shared" ca="1" si="888"/>
        <v>0.8357200782316947</v>
      </c>
      <c r="R3394" s="3">
        <f ca="1">IF(N3394&gt;'Power Curve'!$C$37,0,INDEX(Ci,$P3394,1)*POWER(1-Q3394,3)+INDEX(Ci,$P3394,2)*3*Q3394*POWER(1-Q3394,2)+INDEX(Ci,$P3394,3)*3*POWER(Q3394,2)*(1-Q3394)+INDEX(Ci,$P3394,4)*POWER(Q3394,3))</f>
        <v>1144.4025881987559</v>
      </c>
      <c r="S3394" s="3">
        <f t="shared" si="889"/>
        <v>1329.3699798584009</v>
      </c>
      <c r="T3394" s="3">
        <f t="shared" ca="1" si="890"/>
        <v>-184.96739165964505</v>
      </c>
      <c r="U3394" s="3">
        <f t="shared" ca="1" si="898"/>
        <v>184.96739165964505</v>
      </c>
      <c r="W3394" s="34">
        <f t="shared" si="891"/>
        <v>9</v>
      </c>
      <c r="X3394" s="73" t="b">
        <f>COUNTIF('Power Curve'!$D$2:$D$31,W3394)&gt;0</f>
        <v>1</v>
      </c>
      <c r="Y3394" s="73" t="b">
        <f t="shared" si="892"/>
        <v>0</v>
      </c>
      <c r="Z3394" s="73" t="b">
        <f t="shared" si="899"/>
        <v>1</v>
      </c>
      <c r="AA3394" s="34" t="str">
        <f t="shared" si="893"/>
        <v>Inner</v>
      </c>
      <c r="AB3394" s="35" t="str">
        <f t="shared" si="900"/>
        <v>0.7-0.8</v>
      </c>
      <c r="AC3394" s="36" t="str">
        <f t="shared" si="894"/>
        <v>23-24</v>
      </c>
      <c r="AD3394" s="36" t="str">
        <f t="shared" si="895"/>
        <v>Apr</v>
      </c>
      <c r="AE3394" s="35" t="str">
        <f t="shared" si="896"/>
        <v>285-295</v>
      </c>
      <c r="AF3394" s="36" t="str">
        <f t="shared" si="897"/>
        <v>Inner-TI</v>
      </c>
    </row>
    <row r="3395" spans="5:32" x14ac:dyDescent="0.3">
      <c r="E3395" s="12">
        <v>41004.993055555555</v>
      </c>
      <c r="F3395" s="16">
        <v>9.07</v>
      </c>
      <c r="G3395" s="16">
        <v>1469.669982910156</v>
      </c>
      <c r="H3395" s="29">
        <v>1.2148165174808414</v>
      </c>
      <c r="I3395" s="26">
        <v>287.8</v>
      </c>
      <c r="J3395" s="30">
        <v>0.10474090407938257</v>
      </c>
      <c r="K3395" s="31">
        <v>0.27056392052200701</v>
      </c>
      <c r="L3395" s="108">
        <f ca="1">REWS!R3395</f>
        <v>9.0874150275894578</v>
      </c>
      <c r="M3395" s="22">
        <f t="shared" ref="M3395:M3458" si="901">F3395*(H3395/Ref_Density)^(1/3)</f>
        <v>9.0447969203588929</v>
      </c>
      <c r="N3395" s="22">
        <f t="shared" ref="N3395:N3458" ca="1" si="902">L3395*(H3395/Ref_Density)^(1/3)</f>
        <v>9.0621635562915372</v>
      </c>
      <c r="O3395" s="22">
        <f t="shared" ref="O3395:O3458" si="903">(M3395-CutInWindSpeed)/(RatedWindSpeed-CutInWindSpeed)</f>
        <v>0.75595249677643794</v>
      </c>
      <c r="P3395" s="81">
        <f t="shared" ref="P3395:P3458" ca="1" si="904">COUNTIF(xa,"&lt;"&amp;N3395)</f>
        <v>10</v>
      </c>
      <c r="Q3395" s="22">
        <f t="shared" ref="Q3395:Q3458" ca="1" si="905">(N3395-INDEX(xa,$P3395))/(INDEX(xb,$P3395)-INDEX(xa,$P3395))</f>
        <v>5.6363225852303016E-2</v>
      </c>
      <c r="R3395" s="3">
        <f ca="1">IF(N3395&gt;'Power Curve'!$C$37,0,INDEX(Ci,$P3395,1)*POWER(1-Q3395,3)+INDEX(Ci,$P3395,2)*3*Q3395*POWER(1-Q3395,2)+INDEX(Ci,$P3395,3)*3*POWER(Q3395,2)*(1-Q3395)+INDEX(Ci,$P3395,4)*POWER(Q3395,3))</f>
        <v>1215.9535116395898</v>
      </c>
      <c r="S3395" s="3">
        <f t="shared" ref="S3395:S3458" si="906">IF(Z3395,G3395,"")</f>
        <v>1469.669982910156</v>
      </c>
      <c r="T3395" s="3">
        <f t="shared" ref="T3395:T3458" ca="1" si="907">IF(Z3395,R3395-S3395,"")</f>
        <v>-253.71647127056622</v>
      </c>
      <c r="U3395" s="3">
        <f t="shared" ca="1" si="898"/>
        <v>253.71647127056622</v>
      </c>
      <c r="W3395" s="34">
        <f t="shared" ref="W3395:W3458" si="908">MROUND(M3395-Centre_First_Bin,Bin_Width)+Centre_First_Bin</f>
        <v>9</v>
      </c>
      <c r="X3395" s="73" t="b">
        <f>COUNTIF('Power Curve'!$D$2:$D$31,W3395)&gt;0</f>
        <v>1</v>
      </c>
      <c r="Y3395" s="73" t="b">
        <f t="shared" ref="Y3395:Y3458" si="909">(G3395&lt;0)</f>
        <v>0</v>
      </c>
      <c r="Z3395" s="73" t="b">
        <f t="shared" si="899"/>
        <v>1</v>
      </c>
      <c r="AA3395" s="34" t="str">
        <f t="shared" ref="AA3395:AA3458" si="910">IF(Z3395,IF(AND(J3395&gt;=LowerTurbLimit,J3395&lt;=UpperTurbLimit,K3395&gt;=LowerShearLimit,K3395&lt;=UpperShearLimit),"Inner","Outer"),"")</f>
        <v>Inner</v>
      </c>
      <c r="AB3395" s="35" t="str">
        <f t="shared" si="900"/>
        <v>0.7-0.8</v>
      </c>
      <c r="AC3395" s="36" t="str">
        <f t="shared" ref="AC3395:AC3458" si="911">IF(Z3395,HOUR(E3395)&amp;"-"&amp;HOUR(E3395)+1,"")</f>
        <v>23-24</v>
      </c>
      <c r="AD3395" s="36" t="str">
        <f t="shared" ref="AD3395:AD3458" si="912">IF(Z3395,TEXT(E3395,"mmm"),"")</f>
        <v>Apr</v>
      </c>
      <c r="AE3395" s="35" t="str">
        <f t="shared" ref="AE3395:AE3458" si="913">IF(Z3395,IF(OR(I3395&lt;5,I3395&gt;=355),"355-5",MROUND(I3395,10)-5&amp;"-"&amp;MROUND(I3395,10)+5),"")</f>
        <v>285-295</v>
      </c>
      <c r="AF3395" s="36" t="str">
        <f t="shared" ref="AF3395:AF3458" si="914">IF(Z3395,IF(O3395&lt;0.5,IF(J3395&lt;=LowerTurbLimit,"LWS-LTI",IF(J3395&gt;=UpperTurbLimit,"LWS-HTI","Inner-TI")),IF(J3395&lt;=LowerTurbLimit,"HWS-LTI",IF(J3395&gt;=UpperTurbLimit,"HWS-HTI","Inner-TI"))),"")</f>
        <v>Inner-TI</v>
      </c>
    </row>
    <row r="3396" spans="5:32" x14ac:dyDescent="0.3">
      <c r="E3396" s="12">
        <v>41005</v>
      </c>
      <c r="F3396" s="16">
        <v>9.7100000000000009</v>
      </c>
      <c r="G3396" s="16">
        <v>1487.9599914550831</v>
      </c>
      <c r="H3396" s="29">
        <v>1.2153224255542261</v>
      </c>
      <c r="I3396" s="26">
        <v>289.60000000000002</v>
      </c>
      <c r="J3396" s="30">
        <v>0.1101956745623069</v>
      </c>
      <c r="K3396" s="31">
        <v>0.28126279924087433</v>
      </c>
      <c r="L3396" s="108">
        <f ca="1">REWS!R3396</f>
        <v>9.689288461388994</v>
      </c>
      <c r="M3396" s="22">
        <f t="shared" si="901"/>
        <v>9.6843625050515296</v>
      </c>
      <c r="N3396" s="22">
        <f t="shared" ca="1" si="902"/>
        <v>9.6637056515040154</v>
      </c>
      <c r="O3396" s="22">
        <f t="shared" si="903"/>
        <v>0.8547994195813311</v>
      </c>
      <c r="P3396" s="81">
        <f t="shared" ca="1" si="904"/>
        <v>10</v>
      </c>
      <c r="Q3396" s="22">
        <f t="shared" ca="1" si="905"/>
        <v>0.69576349151310457</v>
      </c>
      <c r="R3396" s="3">
        <f ca="1">IF(N3396&gt;'Power Curve'!$C$37,0,INDEX(Ci,$P3396,1)*POWER(1-Q3396,3)+INDEX(Ci,$P3396,2)*3*Q3396*POWER(1-Q3396,2)+INDEX(Ci,$P3396,3)*3*POWER(Q3396,2)*(1-Q3396)+INDEX(Ci,$P3396,4)*POWER(Q3396,3))</f>
        <v>1427.8698436734851</v>
      </c>
      <c r="S3396" s="3">
        <f t="shared" si="906"/>
        <v>1487.9599914550831</v>
      </c>
      <c r="T3396" s="3">
        <f t="shared" ca="1" si="907"/>
        <v>-60.090147781598034</v>
      </c>
      <c r="U3396" s="3">
        <f t="shared" ref="U3396:U3459" ca="1" si="915">IF(Z3396,ABS(T3396),"")</f>
        <v>60.090147781598034</v>
      </c>
      <c r="W3396" s="34">
        <f t="shared" si="908"/>
        <v>10</v>
      </c>
      <c r="X3396" s="73" t="b">
        <f>COUNTIF('Power Curve'!$D$2:$D$31,W3396)&gt;0</f>
        <v>1</v>
      </c>
      <c r="Y3396" s="73" t="b">
        <f t="shared" si="909"/>
        <v>0</v>
      </c>
      <c r="Z3396" s="73" t="b">
        <f t="shared" ref="Z3396:Z3459" si="916">AND(X3396,NOT(Y3396))</f>
        <v>1</v>
      </c>
      <c r="AA3396" s="34" t="str">
        <f t="shared" si="910"/>
        <v>Inner</v>
      </c>
      <c r="AB3396" s="35" t="str">
        <f t="shared" ref="AB3396:AB3459" si="917">IF(Z3396,TEXT(ROUND(O3396+0.05,1)-0.1,"0.0")&amp;"-"&amp;TEXT(ROUND(O3396+0.05,1),"0.0"),"")</f>
        <v>0.8-0.9</v>
      </c>
      <c r="AC3396" s="36" t="str">
        <f t="shared" si="911"/>
        <v>0-1</v>
      </c>
      <c r="AD3396" s="36" t="str">
        <f t="shared" si="912"/>
        <v>Apr</v>
      </c>
      <c r="AE3396" s="35" t="str">
        <f t="shared" si="913"/>
        <v>285-295</v>
      </c>
      <c r="AF3396" s="36" t="str">
        <f t="shared" si="914"/>
        <v>Inner-TI</v>
      </c>
    </row>
    <row r="3397" spans="5:32" x14ac:dyDescent="0.3">
      <c r="E3397" s="12">
        <v>41005.006944444445</v>
      </c>
      <c r="F3397" s="16">
        <v>9.68</v>
      </c>
      <c r="G3397" s="16">
        <v>1598.6999664306641</v>
      </c>
      <c r="H3397" s="29">
        <v>1.2161051088337838</v>
      </c>
      <c r="I3397" s="26">
        <v>291.7</v>
      </c>
      <c r="J3397" s="30">
        <v>0.12706611570247933</v>
      </c>
      <c r="K3397" s="31">
        <v>0.23321338408291475</v>
      </c>
      <c r="L3397" s="108">
        <f ca="1">REWS!R3397</f>
        <v>9.6491484973830524</v>
      </c>
      <c r="M3397" s="22">
        <f t="shared" si="901"/>
        <v>9.6565137980903391</v>
      </c>
      <c r="N3397" s="22">
        <f t="shared" ca="1" si="902"/>
        <v>9.6257371492564161</v>
      </c>
      <c r="O3397" s="22">
        <f t="shared" si="903"/>
        <v>0.85049531214795226</v>
      </c>
      <c r="P3397" s="81">
        <f t="shared" ca="1" si="904"/>
        <v>10</v>
      </c>
      <c r="Q3397" s="22">
        <f t="shared" ca="1" si="905"/>
        <v>0.65540543408524909</v>
      </c>
      <c r="R3397" s="3">
        <f ca="1">IF(N3397&gt;'Power Curve'!$C$37,0,INDEX(Ci,$P3397,1)*POWER(1-Q3397,3)+INDEX(Ci,$P3397,2)*3*Q3397*POWER(1-Q3397,2)+INDEX(Ci,$P3397,3)*3*POWER(Q3397,2)*(1-Q3397)+INDEX(Ci,$P3397,4)*POWER(Q3397,3))</f>
        <v>1414.814202952673</v>
      </c>
      <c r="S3397" s="3">
        <f t="shared" si="906"/>
        <v>1598.6999664306641</v>
      </c>
      <c r="T3397" s="3">
        <f t="shared" ca="1" si="907"/>
        <v>-183.88576347799108</v>
      </c>
      <c r="U3397" s="3">
        <f t="shared" ca="1" si="915"/>
        <v>183.88576347799108</v>
      </c>
      <c r="W3397" s="34">
        <f t="shared" si="908"/>
        <v>10</v>
      </c>
      <c r="X3397" s="73" t="b">
        <f>COUNTIF('Power Curve'!$D$2:$D$31,W3397)&gt;0</f>
        <v>1</v>
      </c>
      <c r="Y3397" s="73" t="b">
        <f t="shared" si="909"/>
        <v>0</v>
      </c>
      <c r="Z3397" s="73" t="b">
        <f t="shared" si="916"/>
        <v>1</v>
      </c>
      <c r="AA3397" s="34" t="str">
        <f t="shared" si="910"/>
        <v>Inner</v>
      </c>
      <c r="AB3397" s="35" t="str">
        <f t="shared" si="917"/>
        <v>0.8-0.9</v>
      </c>
      <c r="AC3397" s="36" t="str">
        <f t="shared" si="911"/>
        <v>0-1</v>
      </c>
      <c r="AD3397" s="36" t="str">
        <f t="shared" si="912"/>
        <v>Apr</v>
      </c>
      <c r="AE3397" s="35" t="str">
        <f t="shared" si="913"/>
        <v>285-295</v>
      </c>
      <c r="AF3397" s="36" t="str">
        <f t="shared" si="914"/>
        <v>Inner-TI</v>
      </c>
    </row>
    <row r="3398" spans="5:32" x14ac:dyDescent="0.3">
      <c r="E3398" s="12">
        <v>41005.013888888891</v>
      </c>
      <c r="F3398" s="16">
        <v>9.07</v>
      </c>
      <c r="G3398" s="16">
        <v>1092.4500274658178</v>
      </c>
      <c r="H3398" s="29">
        <v>1.2168038042366758</v>
      </c>
      <c r="I3398" s="26">
        <v>291.5</v>
      </c>
      <c r="J3398" s="30">
        <v>0.11245865490628446</v>
      </c>
      <c r="K3398" s="31">
        <v>0.28110007919002872</v>
      </c>
      <c r="L3398" s="108">
        <f ca="1">REWS!R3398</f>
        <v>9.0646346642917628</v>
      </c>
      <c r="M3398" s="22">
        <f t="shared" si="901"/>
        <v>9.0497262827693543</v>
      </c>
      <c r="N3398" s="22">
        <f t="shared" ca="1" si="902"/>
        <v>9.0443729399275998</v>
      </c>
      <c r="O3398" s="22">
        <f t="shared" si="903"/>
        <v>0.75671434562716733</v>
      </c>
      <c r="P3398" s="81">
        <f t="shared" ca="1" si="904"/>
        <v>10</v>
      </c>
      <c r="Q3398" s="22">
        <f t="shared" ca="1" si="905"/>
        <v>3.7452953537357267E-2</v>
      </c>
      <c r="R3398" s="3">
        <f ca="1">IF(N3398&gt;'Power Curve'!$C$37,0,INDEX(Ci,$P3398,1)*POWER(1-Q3398,3)+INDEX(Ci,$P3398,2)*3*Q3398*POWER(1-Q3398,2)+INDEX(Ci,$P3398,3)*3*POWER(Q3398,2)*(1-Q3398)+INDEX(Ci,$P3398,4)*POWER(Q3398,3))</f>
        <v>1209.9843410880756</v>
      </c>
      <c r="S3398" s="3">
        <f t="shared" si="906"/>
        <v>1092.4500274658178</v>
      </c>
      <c r="T3398" s="3">
        <f t="shared" ca="1" si="907"/>
        <v>117.53431362225774</v>
      </c>
      <c r="U3398" s="3">
        <f t="shared" ca="1" si="915"/>
        <v>117.53431362225774</v>
      </c>
      <c r="W3398" s="34">
        <f t="shared" si="908"/>
        <v>9</v>
      </c>
      <c r="X3398" s="73" t="b">
        <f>COUNTIF('Power Curve'!$D$2:$D$31,W3398)&gt;0</f>
        <v>1</v>
      </c>
      <c r="Y3398" s="73" t="b">
        <f t="shared" si="909"/>
        <v>0</v>
      </c>
      <c r="Z3398" s="73" t="b">
        <f t="shared" si="916"/>
        <v>1</v>
      </c>
      <c r="AA3398" s="34" t="str">
        <f t="shared" si="910"/>
        <v>Inner</v>
      </c>
      <c r="AB3398" s="35" t="str">
        <f t="shared" si="917"/>
        <v>0.7-0.8</v>
      </c>
      <c r="AC3398" s="36" t="str">
        <f t="shared" si="911"/>
        <v>0-1</v>
      </c>
      <c r="AD3398" s="36" t="str">
        <f t="shared" si="912"/>
        <v>Apr</v>
      </c>
      <c r="AE3398" s="35" t="str">
        <f t="shared" si="913"/>
        <v>285-295</v>
      </c>
      <c r="AF3398" s="36" t="str">
        <f t="shared" si="914"/>
        <v>Inner-TI</v>
      </c>
    </row>
    <row r="3399" spans="5:32" x14ac:dyDescent="0.3">
      <c r="E3399" s="12">
        <v>41005.020833333336</v>
      </c>
      <c r="F3399" s="16">
        <v>9.08</v>
      </c>
      <c r="G3399" s="16">
        <v>1404.7699737548851</v>
      </c>
      <c r="H3399" s="29">
        <v>1.2165659790156891</v>
      </c>
      <c r="I3399" s="26">
        <v>293.5</v>
      </c>
      <c r="J3399" s="30">
        <v>0.10572687224669602</v>
      </c>
      <c r="K3399" s="31">
        <v>0.29347514493668925</v>
      </c>
      <c r="L3399" s="108">
        <f ca="1">REWS!R3399</f>
        <v>9.0662946195113818</v>
      </c>
      <c r="M3399" s="22">
        <f t="shared" si="901"/>
        <v>9.0591136498230522</v>
      </c>
      <c r="N3399" s="22">
        <f t="shared" ca="1" si="902"/>
        <v>9.0454397952569217</v>
      </c>
      <c r="O3399" s="22">
        <f t="shared" si="903"/>
        <v>0.75816519346624245</v>
      </c>
      <c r="P3399" s="81">
        <f t="shared" ca="1" si="904"/>
        <v>10</v>
      </c>
      <c r="Q3399" s="22">
        <f t="shared" ca="1" si="905"/>
        <v>3.8586951617323832E-2</v>
      </c>
      <c r="R3399" s="3">
        <f ca="1">IF(N3399&gt;'Power Curve'!$C$37,0,INDEX(Ci,$P3399,1)*POWER(1-Q3399,3)+INDEX(Ci,$P3399,2)*3*Q3399*POWER(1-Q3399,2)+INDEX(Ci,$P3399,3)*3*POWER(Q3399,2)*(1-Q3399)+INDEX(Ci,$P3399,4)*POWER(Q3399,3))</f>
        <v>1210.3410156218752</v>
      </c>
      <c r="S3399" s="3">
        <f t="shared" si="906"/>
        <v>1404.7699737548851</v>
      </c>
      <c r="T3399" s="3">
        <f t="shared" ca="1" si="907"/>
        <v>-194.42895813300993</v>
      </c>
      <c r="U3399" s="3">
        <f t="shared" ca="1" si="915"/>
        <v>194.42895813300993</v>
      </c>
      <c r="W3399" s="34">
        <f t="shared" si="908"/>
        <v>9</v>
      </c>
      <c r="X3399" s="73" t="b">
        <f>COUNTIF('Power Curve'!$D$2:$D$31,W3399)&gt;0</f>
        <v>1</v>
      </c>
      <c r="Y3399" s="73" t="b">
        <f t="shared" si="909"/>
        <v>0</v>
      </c>
      <c r="Z3399" s="73" t="b">
        <f t="shared" si="916"/>
        <v>1</v>
      </c>
      <c r="AA3399" s="34" t="str">
        <f t="shared" si="910"/>
        <v>Inner</v>
      </c>
      <c r="AB3399" s="35" t="str">
        <f t="shared" si="917"/>
        <v>0.7-0.8</v>
      </c>
      <c r="AC3399" s="36" t="str">
        <f t="shared" si="911"/>
        <v>0-1</v>
      </c>
      <c r="AD3399" s="36" t="str">
        <f t="shared" si="912"/>
        <v>Apr</v>
      </c>
      <c r="AE3399" s="35" t="str">
        <f t="shared" si="913"/>
        <v>285-295</v>
      </c>
      <c r="AF3399" s="36" t="str">
        <f t="shared" si="914"/>
        <v>Inner-TI</v>
      </c>
    </row>
    <row r="3400" spans="5:32" x14ac:dyDescent="0.3">
      <c r="E3400" s="12">
        <v>41005.027777777781</v>
      </c>
      <c r="F3400" s="16">
        <v>8.85</v>
      </c>
      <c r="G3400" s="16">
        <v>1156.900009155278</v>
      </c>
      <c r="H3400" s="29">
        <v>1.2167504257908703</v>
      </c>
      <c r="I3400" s="26">
        <v>291.8</v>
      </c>
      <c r="J3400" s="30">
        <v>0.10395480225988701</v>
      </c>
      <c r="K3400" s="31">
        <v>0.28767761603044989</v>
      </c>
      <c r="L3400" s="108">
        <f ca="1">REWS!R3400</f>
        <v>8.9398243931566892</v>
      </c>
      <c r="M3400" s="22">
        <f t="shared" si="901"/>
        <v>8.8300889152738424</v>
      </c>
      <c r="N3400" s="22">
        <f t="shared" ca="1" si="902"/>
        <v>8.9197112179104607</v>
      </c>
      <c r="O3400" s="22">
        <f t="shared" si="903"/>
        <v>0.72276868246217318</v>
      </c>
      <c r="P3400" s="81">
        <f t="shared" ca="1" si="904"/>
        <v>9</v>
      </c>
      <c r="Q3400" s="22">
        <f t="shared" ca="1" si="905"/>
        <v>0.91061407220096002</v>
      </c>
      <c r="R3400" s="3">
        <f ca="1">IF(N3400&gt;'Power Curve'!$C$37,0,INDEX(Ci,$P3400,1)*POWER(1-Q3400,3)+INDEX(Ci,$P3400,2)*3*Q3400*POWER(1-Q3400,2)+INDEX(Ci,$P3400,3)*3*POWER(Q3400,2)*(1-Q3400)+INDEX(Ci,$P3400,4)*POWER(Q3400,3))</f>
        <v>1168.9342339888371</v>
      </c>
      <c r="S3400" s="3">
        <f t="shared" si="906"/>
        <v>1156.900009155278</v>
      </c>
      <c r="T3400" s="3">
        <f t="shared" ca="1" si="907"/>
        <v>12.034224833559165</v>
      </c>
      <c r="U3400" s="3">
        <f t="shared" ca="1" si="915"/>
        <v>12.034224833559165</v>
      </c>
      <c r="W3400" s="34">
        <f t="shared" si="908"/>
        <v>9</v>
      </c>
      <c r="X3400" s="73" t="b">
        <f>COUNTIF('Power Curve'!$D$2:$D$31,W3400)&gt;0</f>
        <v>1</v>
      </c>
      <c r="Y3400" s="73" t="b">
        <f t="shared" si="909"/>
        <v>0</v>
      </c>
      <c r="Z3400" s="73" t="b">
        <f t="shared" si="916"/>
        <v>1</v>
      </c>
      <c r="AA3400" s="34" t="str">
        <f t="shared" si="910"/>
        <v>Inner</v>
      </c>
      <c r="AB3400" s="35" t="str">
        <f t="shared" si="917"/>
        <v>0.7-0.8</v>
      </c>
      <c r="AC3400" s="36" t="str">
        <f t="shared" si="911"/>
        <v>0-1</v>
      </c>
      <c r="AD3400" s="36" t="str">
        <f t="shared" si="912"/>
        <v>Apr</v>
      </c>
      <c r="AE3400" s="35" t="str">
        <f t="shared" si="913"/>
        <v>285-295</v>
      </c>
      <c r="AF3400" s="36" t="str">
        <f t="shared" si="914"/>
        <v>Inner-TI</v>
      </c>
    </row>
    <row r="3401" spans="5:32" x14ac:dyDescent="0.3">
      <c r="E3401" s="12">
        <v>41005.034722222219</v>
      </c>
      <c r="F3401" s="16">
        <v>8.16</v>
      </c>
      <c r="G3401" s="16">
        <v>1011.8400039672856</v>
      </c>
      <c r="H3401" s="29">
        <v>1.217634352548528</v>
      </c>
      <c r="I3401" s="26">
        <v>293.8</v>
      </c>
      <c r="J3401" s="30">
        <v>9.0686274509803919E-2</v>
      </c>
      <c r="K3401" s="31">
        <v>0.33387743677830717</v>
      </c>
      <c r="L3401" s="108">
        <f ca="1">REWS!R3401</f>
        <v>8.1407166179709609</v>
      </c>
      <c r="M3401" s="22">
        <f t="shared" si="901"/>
        <v>8.1436123672109524</v>
      </c>
      <c r="N3401" s="22">
        <f t="shared" ca="1" si="902"/>
        <v>8.1243677117730435</v>
      </c>
      <c r="O3401" s="22">
        <f t="shared" si="903"/>
        <v>0.61667151904717721</v>
      </c>
      <c r="P3401" s="81">
        <f t="shared" ca="1" si="904"/>
        <v>9</v>
      </c>
      <c r="Q3401" s="22">
        <f t="shared" ca="1" si="905"/>
        <v>0.1156297699035876</v>
      </c>
      <c r="R3401" s="3">
        <f ca="1">IF(N3401&gt;'Power Curve'!$C$37,0,INDEX(Ci,$P3401,1)*POWER(1-Q3401,3)+INDEX(Ci,$P3401,2)*3*Q3401*POWER(1-Q3401,2)+INDEX(Ci,$P3401,3)*3*POWER(Q3401,2)*(1-Q3401)+INDEX(Ci,$P3401,4)*POWER(Q3401,3))</f>
        <v>915.64113676654904</v>
      </c>
      <c r="S3401" s="3">
        <f t="shared" si="906"/>
        <v>1011.8400039672856</v>
      </c>
      <c r="T3401" s="3">
        <f t="shared" ca="1" si="907"/>
        <v>-96.198867200736572</v>
      </c>
      <c r="U3401" s="3">
        <f t="shared" ca="1" si="915"/>
        <v>96.198867200736572</v>
      </c>
      <c r="W3401" s="34">
        <f t="shared" si="908"/>
        <v>8</v>
      </c>
      <c r="X3401" s="73" t="b">
        <f>COUNTIF('Power Curve'!$D$2:$D$31,W3401)&gt;0</f>
        <v>1</v>
      </c>
      <c r="Y3401" s="73" t="b">
        <f t="shared" si="909"/>
        <v>0</v>
      </c>
      <c r="Z3401" s="73" t="b">
        <f t="shared" si="916"/>
        <v>1</v>
      </c>
      <c r="AA3401" s="34" t="str">
        <f t="shared" si="910"/>
        <v>Outer</v>
      </c>
      <c r="AB3401" s="35" t="str">
        <f t="shared" si="917"/>
        <v>0.6-0.7</v>
      </c>
      <c r="AC3401" s="36" t="str">
        <f t="shared" si="911"/>
        <v>0-1</v>
      </c>
      <c r="AD3401" s="36" t="str">
        <f t="shared" si="912"/>
        <v>Apr</v>
      </c>
      <c r="AE3401" s="35" t="str">
        <f t="shared" si="913"/>
        <v>285-295</v>
      </c>
      <c r="AF3401" s="36" t="str">
        <f t="shared" si="914"/>
        <v>HWS-LTI</v>
      </c>
    </row>
    <row r="3402" spans="5:32" x14ac:dyDescent="0.3">
      <c r="E3402" s="12">
        <v>41005.041666666664</v>
      </c>
      <c r="F3402" s="16">
        <v>7.78</v>
      </c>
      <c r="G3402" s="16">
        <v>879.00000381469704</v>
      </c>
      <c r="H3402" s="29">
        <v>1.2177267081344179</v>
      </c>
      <c r="I3402" s="26">
        <v>299.2</v>
      </c>
      <c r="J3402" s="30">
        <v>0.11439588688946015</v>
      </c>
      <c r="K3402" s="31">
        <v>0.37141098380946114</v>
      </c>
      <c r="L3402" s="108">
        <f ca="1">REWS!R3402</f>
        <v>7.8141350067781818</v>
      </c>
      <c r="M3402" s="22">
        <f t="shared" si="901"/>
        <v>7.7645718169004621</v>
      </c>
      <c r="N3402" s="22">
        <f t="shared" ca="1" si="902"/>
        <v>7.7986391320160884</v>
      </c>
      <c r="O3402" s="22">
        <f t="shared" si="903"/>
        <v>0.55808958012926124</v>
      </c>
      <c r="P3402" s="81">
        <f t="shared" ca="1" si="904"/>
        <v>8</v>
      </c>
      <c r="Q3402" s="22">
        <f t="shared" ca="1" si="905"/>
        <v>0.78859208991434537</v>
      </c>
      <c r="R3402" s="3">
        <f ca="1">IF(N3402&gt;'Power Curve'!$C$37,0,INDEX(Ci,$P3402,1)*POWER(1-Q3402,3)+INDEX(Ci,$P3402,2)*3*Q3402*POWER(1-Q3402,2)+INDEX(Ci,$P3402,3)*3*POWER(Q3402,2)*(1-Q3402)+INDEX(Ci,$P3402,4)*POWER(Q3402,3))</f>
        <v>818.39862038953549</v>
      </c>
      <c r="S3402" s="3">
        <f t="shared" si="906"/>
        <v>879.00000381469704</v>
      </c>
      <c r="T3402" s="3">
        <f t="shared" ca="1" si="907"/>
        <v>-60.601383425161544</v>
      </c>
      <c r="U3402" s="3">
        <f t="shared" ca="1" si="915"/>
        <v>60.601383425161544</v>
      </c>
      <c r="W3402" s="34">
        <f t="shared" si="908"/>
        <v>8</v>
      </c>
      <c r="X3402" s="73" t="b">
        <f>COUNTIF('Power Curve'!$D$2:$D$31,W3402)&gt;0</f>
        <v>1</v>
      </c>
      <c r="Y3402" s="73" t="b">
        <f t="shared" si="909"/>
        <v>0</v>
      </c>
      <c r="Z3402" s="73" t="b">
        <f t="shared" si="916"/>
        <v>1</v>
      </c>
      <c r="AA3402" s="34" t="str">
        <f t="shared" si="910"/>
        <v>Outer</v>
      </c>
      <c r="AB3402" s="35" t="str">
        <f t="shared" si="917"/>
        <v>0.5-0.6</v>
      </c>
      <c r="AC3402" s="36" t="str">
        <f t="shared" si="911"/>
        <v>1-2</v>
      </c>
      <c r="AD3402" s="36" t="str">
        <f t="shared" si="912"/>
        <v>Apr</v>
      </c>
      <c r="AE3402" s="35" t="str">
        <f t="shared" si="913"/>
        <v>295-305</v>
      </c>
      <c r="AF3402" s="36" t="str">
        <f t="shared" si="914"/>
        <v>Inner-TI</v>
      </c>
    </row>
    <row r="3403" spans="5:32" x14ac:dyDescent="0.3">
      <c r="E3403" s="12">
        <v>41005.048611111109</v>
      </c>
      <c r="F3403" s="16">
        <v>7.48</v>
      </c>
      <c r="G3403" s="16">
        <v>744.29999351501442</v>
      </c>
      <c r="H3403" s="29">
        <v>1.2179114569372731</v>
      </c>
      <c r="I3403" s="26">
        <v>300</v>
      </c>
      <c r="J3403" s="30">
        <v>9.7593582887700522E-2</v>
      </c>
      <c r="K3403" s="31">
        <v>0.40153789851953009</v>
      </c>
      <c r="L3403" s="108">
        <f ca="1">REWS!R3403</f>
        <v>7.4604412870970336</v>
      </c>
      <c r="M3403" s="22">
        <f t="shared" si="901"/>
        <v>7.4655442436707675</v>
      </c>
      <c r="N3403" s="22">
        <f t="shared" ca="1" si="902"/>
        <v>7.446023329696656</v>
      </c>
      <c r="O3403" s="22">
        <f t="shared" si="903"/>
        <v>0.51187390474739214</v>
      </c>
      <c r="P3403" s="81">
        <f t="shared" ca="1" si="904"/>
        <v>8</v>
      </c>
      <c r="Q3403" s="22">
        <f t="shared" ca="1" si="905"/>
        <v>0.43369092694040634</v>
      </c>
      <c r="R3403" s="3">
        <f ca="1">IF(N3403&gt;'Power Curve'!$C$37,0,INDEX(Ci,$P3403,1)*POWER(1-Q3403,3)+INDEX(Ci,$P3403,2)*3*Q3403*POWER(1-Q3403,2)+INDEX(Ci,$P3403,3)*3*POWER(Q3403,2)*(1-Q3403)+INDEX(Ci,$P3403,4)*POWER(Q3403,3))</f>
        <v>716.63037711560469</v>
      </c>
      <c r="S3403" s="3">
        <f t="shared" si="906"/>
        <v>744.29999351501442</v>
      </c>
      <c r="T3403" s="3">
        <f t="shared" ca="1" si="907"/>
        <v>-27.669616399409733</v>
      </c>
      <c r="U3403" s="3">
        <f t="shared" ca="1" si="915"/>
        <v>27.669616399409733</v>
      </c>
      <c r="W3403" s="34">
        <f t="shared" si="908"/>
        <v>7</v>
      </c>
      <c r="X3403" s="73" t="b">
        <f>COUNTIF('Power Curve'!$D$2:$D$31,W3403)&gt;0</f>
        <v>1</v>
      </c>
      <c r="Y3403" s="73" t="b">
        <f t="shared" si="909"/>
        <v>0</v>
      </c>
      <c r="Z3403" s="73" t="b">
        <f t="shared" si="916"/>
        <v>1</v>
      </c>
      <c r="AA3403" s="34" t="str">
        <f t="shared" si="910"/>
        <v>Outer</v>
      </c>
      <c r="AB3403" s="35" t="str">
        <f t="shared" si="917"/>
        <v>0.5-0.6</v>
      </c>
      <c r="AC3403" s="36" t="str">
        <f t="shared" si="911"/>
        <v>1-2</v>
      </c>
      <c r="AD3403" s="36" t="str">
        <f t="shared" si="912"/>
        <v>Apr</v>
      </c>
      <c r="AE3403" s="35" t="str">
        <f t="shared" si="913"/>
        <v>295-305</v>
      </c>
      <c r="AF3403" s="36" t="str">
        <f t="shared" si="914"/>
        <v>HWS-LTI</v>
      </c>
    </row>
    <row r="3404" spans="5:32" x14ac:dyDescent="0.3">
      <c r="E3404" s="12">
        <v>41005.055555555555</v>
      </c>
      <c r="F3404" s="16">
        <v>7.52</v>
      </c>
      <c r="G3404" s="16">
        <v>909.75000000000023</v>
      </c>
      <c r="H3404" s="29">
        <v>1.2180038545653755</v>
      </c>
      <c r="I3404" s="26">
        <v>297.39999999999998</v>
      </c>
      <c r="J3404" s="30">
        <v>9.5744680851063829E-2</v>
      </c>
      <c r="K3404" s="31">
        <v>0.41219821326686429</v>
      </c>
      <c r="L3404" s="108">
        <f ca="1">REWS!R3404</f>
        <v>7.5149002049596696</v>
      </c>
      <c r="M3404" s="22">
        <f t="shared" si="901"/>
        <v>7.5056567377040313</v>
      </c>
      <c r="N3404" s="22">
        <f t="shared" ca="1" si="902"/>
        <v>7.5005666697511906</v>
      </c>
      <c r="O3404" s="22">
        <f t="shared" si="903"/>
        <v>0.51807342000605527</v>
      </c>
      <c r="P3404" s="81">
        <f t="shared" ca="1" si="904"/>
        <v>8</v>
      </c>
      <c r="Q3404" s="22">
        <f t="shared" ca="1" si="905"/>
        <v>0.48858777129765812</v>
      </c>
      <c r="R3404" s="3">
        <f ca="1">IF(N3404&gt;'Power Curve'!$C$37,0,INDEX(Ci,$P3404,1)*POWER(1-Q3404,3)+INDEX(Ci,$P3404,2)*3*Q3404*POWER(1-Q3404,2)+INDEX(Ci,$P3404,3)*3*POWER(Q3404,2)*(1-Q3404)+INDEX(Ci,$P3404,4)*POWER(Q3404,3))</f>
        <v>732.05793105421935</v>
      </c>
      <c r="S3404" s="3">
        <f t="shared" si="906"/>
        <v>909.75000000000023</v>
      </c>
      <c r="T3404" s="3">
        <f t="shared" ca="1" si="907"/>
        <v>-177.69206894578087</v>
      </c>
      <c r="U3404" s="3">
        <f t="shared" ca="1" si="915"/>
        <v>177.69206894578087</v>
      </c>
      <c r="W3404" s="34">
        <f t="shared" si="908"/>
        <v>8</v>
      </c>
      <c r="X3404" s="73" t="b">
        <f>COUNTIF('Power Curve'!$D$2:$D$31,W3404)&gt;0</f>
        <v>1</v>
      </c>
      <c r="Y3404" s="73" t="b">
        <f t="shared" si="909"/>
        <v>0</v>
      </c>
      <c r="Z3404" s="73" t="b">
        <f t="shared" si="916"/>
        <v>1</v>
      </c>
      <c r="AA3404" s="34" t="str">
        <f t="shared" si="910"/>
        <v>Outer</v>
      </c>
      <c r="AB3404" s="35" t="str">
        <f t="shared" si="917"/>
        <v>0.5-0.6</v>
      </c>
      <c r="AC3404" s="36" t="str">
        <f t="shared" si="911"/>
        <v>1-2</v>
      </c>
      <c r="AD3404" s="36" t="str">
        <f t="shared" si="912"/>
        <v>Apr</v>
      </c>
      <c r="AE3404" s="35" t="str">
        <f t="shared" si="913"/>
        <v>295-305</v>
      </c>
      <c r="AF3404" s="36" t="str">
        <f t="shared" si="914"/>
        <v>HWS-LTI</v>
      </c>
    </row>
    <row r="3405" spans="5:32" x14ac:dyDescent="0.3">
      <c r="E3405" s="12">
        <v>41005.0625</v>
      </c>
      <c r="F3405" s="16">
        <v>8.25</v>
      </c>
      <c r="G3405" s="16">
        <v>1122.5900039672888</v>
      </c>
      <c r="H3405" s="29">
        <v>1.2179114569372731</v>
      </c>
      <c r="I3405" s="26">
        <v>294.89999999999998</v>
      </c>
      <c r="J3405" s="30">
        <v>0.10181818181818181</v>
      </c>
      <c r="K3405" s="31">
        <v>0.40851592127672737</v>
      </c>
      <c r="L3405" s="108">
        <f ca="1">REWS!R3405</f>
        <v>8.290778854605243</v>
      </c>
      <c r="M3405" s="22">
        <f t="shared" si="901"/>
        <v>8.2340561511074633</v>
      </c>
      <c r="N3405" s="22">
        <f t="shared" ca="1" si="902"/>
        <v>8.2747561969980605</v>
      </c>
      <c r="O3405" s="22">
        <f t="shared" si="903"/>
        <v>0.63064989740113031</v>
      </c>
      <c r="P3405" s="81">
        <f t="shared" ca="1" si="904"/>
        <v>9</v>
      </c>
      <c r="Q3405" s="22">
        <f t="shared" ca="1" si="905"/>
        <v>0.26595033463767903</v>
      </c>
      <c r="R3405" s="3">
        <f ca="1">IF(N3405&gt;'Power Curve'!$C$37,0,INDEX(Ci,$P3405,1)*POWER(1-Q3405,3)+INDEX(Ci,$P3405,2)*3*Q3405*POWER(1-Q3405,2)+INDEX(Ci,$P3405,3)*3*POWER(Q3405,2)*(1-Q3405)+INDEX(Ci,$P3405,4)*POWER(Q3405,3))</f>
        <v>961.93309961671798</v>
      </c>
      <c r="S3405" s="3">
        <f t="shared" si="906"/>
        <v>1122.5900039672888</v>
      </c>
      <c r="T3405" s="3">
        <f t="shared" ca="1" si="907"/>
        <v>-160.65690435057081</v>
      </c>
      <c r="U3405" s="3">
        <f t="shared" ca="1" si="915"/>
        <v>160.65690435057081</v>
      </c>
      <c r="W3405" s="34">
        <f t="shared" si="908"/>
        <v>8</v>
      </c>
      <c r="X3405" s="73" t="b">
        <f>COUNTIF('Power Curve'!$D$2:$D$31,W3405)&gt;0</f>
        <v>1</v>
      </c>
      <c r="Y3405" s="73" t="b">
        <f t="shared" si="909"/>
        <v>0</v>
      </c>
      <c r="Z3405" s="73" t="b">
        <f t="shared" si="916"/>
        <v>1</v>
      </c>
      <c r="AA3405" s="34" t="str">
        <f t="shared" si="910"/>
        <v>Outer</v>
      </c>
      <c r="AB3405" s="35" t="str">
        <f t="shared" si="917"/>
        <v>0.6-0.7</v>
      </c>
      <c r="AC3405" s="36" t="str">
        <f t="shared" si="911"/>
        <v>1-2</v>
      </c>
      <c r="AD3405" s="36" t="str">
        <f t="shared" si="912"/>
        <v>Apr</v>
      </c>
      <c r="AE3405" s="35" t="str">
        <f t="shared" si="913"/>
        <v>285-295</v>
      </c>
      <c r="AF3405" s="36" t="str">
        <f t="shared" si="914"/>
        <v>Inner-TI</v>
      </c>
    </row>
    <row r="3406" spans="5:32" x14ac:dyDescent="0.3">
      <c r="E3406" s="12">
        <v>41005.069444444445</v>
      </c>
      <c r="F3406" s="16">
        <v>8.5299999999999994</v>
      </c>
      <c r="G3406" s="16">
        <v>1123.6699752807581</v>
      </c>
      <c r="H3406" s="29">
        <v>1.2178652633799774</v>
      </c>
      <c r="I3406" s="26">
        <v>295.2</v>
      </c>
      <c r="J3406" s="30">
        <v>9.0269636576787812E-2</v>
      </c>
      <c r="K3406" s="31">
        <v>0.36631643060762004</v>
      </c>
      <c r="L3406" s="108">
        <f ca="1">REWS!R3406</f>
        <v>8.4952178310244957</v>
      </c>
      <c r="M3406" s="22">
        <f t="shared" si="901"/>
        <v>8.5134073902205269</v>
      </c>
      <c r="N3406" s="22">
        <f t="shared" ca="1" si="902"/>
        <v>8.4786928797394072</v>
      </c>
      <c r="O3406" s="22">
        <f t="shared" si="903"/>
        <v>0.6738245319170425</v>
      </c>
      <c r="P3406" s="81">
        <f t="shared" ca="1" si="904"/>
        <v>9</v>
      </c>
      <c r="Q3406" s="22">
        <f t="shared" ca="1" si="905"/>
        <v>0.46979491272361407</v>
      </c>
      <c r="R3406" s="3">
        <f ca="1">IF(N3406&gt;'Power Curve'!$C$37,0,INDEX(Ci,$P3406,1)*POWER(1-Q3406,3)+INDEX(Ci,$P3406,2)*3*Q3406*POWER(1-Q3406,2)+INDEX(Ci,$P3406,3)*3*POWER(Q3406,2)*(1-Q3406)+INDEX(Ci,$P3406,4)*POWER(Q3406,3))</f>
        <v>1026.1319883278236</v>
      </c>
      <c r="S3406" s="3">
        <f t="shared" si="906"/>
        <v>1123.6699752807581</v>
      </c>
      <c r="T3406" s="3">
        <f t="shared" ca="1" si="907"/>
        <v>-97.537986952934489</v>
      </c>
      <c r="U3406" s="3">
        <f t="shared" ca="1" si="915"/>
        <v>97.537986952934489</v>
      </c>
      <c r="W3406" s="34">
        <f t="shared" si="908"/>
        <v>9</v>
      </c>
      <c r="X3406" s="73" t="b">
        <f>COUNTIF('Power Curve'!$D$2:$D$31,W3406)&gt;0</f>
        <v>1</v>
      </c>
      <c r="Y3406" s="73" t="b">
        <f t="shared" si="909"/>
        <v>0</v>
      </c>
      <c r="Z3406" s="73" t="b">
        <f t="shared" si="916"/>
        <v>1</v>
      </c>
      <c r="AA3406" s="34" t="str">
        <f t="shared" si="910"/>
        <v>Outer</v>
      </c>
      <c r="AB3406" s="35" t="str">
        <f t="shared" si="917"/>
        <v>0.6-0.7</v>
      </c>
      <c r="AC3406" s="36" t="str">
        <f t="shared" si="911"/>
        <v>1-2</v>
      </c>
      <c r="AD3406" s="36" t="str">
        <f t="shared" si="912"/>
        <v>Apr</v>
      </c>
      <c r="AE3406" s="35" t="str">
        <f t="shared" si="913"/>
        <v>295-305</v>
      </c>
      <c r="AF3406" s="36" t="str">
        <f t="shared" si="914"/>
        <v>HWS-LTI</v>
      </c>
    </row>
    <row r="3407" spans="5:32" x14ac:dyDescent="0.3">
      <c r="E3407" s="12">
        <v>41005.076388888891</v>
      </c>
      <c r="F3407" s="16">
        <v>7.38</v>
      </c>
      <c r="G3407" s="16">
        <v>886.41001510620163</v>
      </c>
      <c r="H3407" s="29">
        <v>1.2182349011675251</v>
      </c>
      <c r="I3407" s="26">
        <v>295</v>
      </c>
      <c r="J3407" s="30">
        <v>0.13956639566395665</v>
      </c>
      <c r="K3407" s="31">
        <v>0.3160295882827493</v>
      </c>
      <c r="L3407" s="108">
        <f ca="1">REWS!R3407</f>
        <v>7.3781921235740056</v>
      </c>
      <c r="M3407" s="22">
        <f t="shared" si="901"/>
        <v>7.3663894913927841</v>
      </c>
      <c r="N3407" s="22">
        <f t="shared" ca="1" si="902"/>
        <v>7.3645849491290738</v>
      </c>
      <c r="O3407" s="22">
        <f t="shared" si="903"/>
        <v>0.49654921814958158</v>
      </c>
      <c r="P3407" s="81">
        <f t="shared" ca="1" si="904"/>
        <v>8</v>
      </c>
      <c r="Q3407" s="22">
        <f t="shared" ca="1" si="905"/>
        <v>0.35172473091619494</v>
      </c>
      <c r="R3407" s="3">
        <f ca="1">IF(N3407&gt;'Power Curve'!$C$37,0,INDEX(Ci,$P3407,1)*POWER(1-Q3407,3)+INDEX(Ci,$P3407,2)*3*Q3407*POWER(1-Q3407,2)+INDEX(Ci,$P3407,3)*3*POWER(Q3407,2)*(1-Q3407)+INDEX(Ci,$P3407,4)*POWER(Q3407,3))</f>
        <v>693.85443041487792</v>
      </c>
      <c r="S3407" s="3">
        <f t="shared" si="906"/>
        <v>886.41001510620163</v>
      </c>
      <c r="T3407" s="3">
        <f t="shared" ca="1" si="907"/>
        <v>-192.5555846913237</v>
      </c>
      <c r="U3407" s="3">
        <f t="shared" ca="1" si="915"/>
        <v>192.5555846913237</v>
      </c>
      <c r="W3407" s="34">
        <f t="shared" si="908"/>
        <v>7</v>
      </c>
      <c r="X3407" s="73" t="b">
        <f>COUNTIF('Power Curve'!$D$2:$D$31,W3407)&gt;0</f>
        <v>1</v>
      </c>
      <c r="Y3407" s="73" t="b">
        <f t="shared" si="909"/>
        <v>0</v>
      </c>
      <c r="Z3407" s="73" t="b">
        <f t="shared" si="916"/>
        <v>1</v>
      </c>
      <c r="AA3407" s="34" t="str">
        <f t="shared" si="910"/>
        <v>Outer</v>
      </c>
      <c r="AB3407" s="35" t="str">
        <f t="shared" si="917"/>
        <v>0.4-0.5</v>
      </c>
      <c r="AC3407" s="36" t="str">
        <f t="shared" si="911"/>
        <v>1-2</v>
      </c>
      <c r="AD3407" s="36" t="str">
        <f t="shared" si="912"/>
        <v>Apr</v>
      </c>
      <c r="AE3407" s="35" t="str">
        <f t="shared" si="913"/>
        <v>295-305</v>
      </c>
      <c r="AF3407" s="36" t="str">
        <f t="shared" si="914"/>
        <v>Inner-TI</v>
      </c>
    </row>
    <row r="3408" spans="5:32" x14ac:dyDescent="0.3">
      <c r="E3408" s="12">
        <v>41005.083333333336</v>
      </c>
      <c r="F3408" s="16">
        <v>6.93</v>
      </c>
      <c r="G3408" s="16">
        <v>666.38000011444092</v>
      </c>
      <c r="H3408" s="29">
        <v>1.2184198042164409</v>
      </c>
      <c r="I3408" s="26">
        <v>297.39999999999998</v>
      </c>
      <c r="J3408" s="30">
        <v>0.14285714285714285</v>
      </c>
      <c r="K3408" s="31">
        <v>0.29717789637878683</v>
      </c>
      <c r="L3408" s="108">
        <f ca="1">REWS!R3408</f>
        <v>6.9457145715180602</v>
      </c>
      <c r="M3408" s="22">
        <f t="shared" si="901"/>
        <v>6.9175693467171602</v>
      </c>
      <c r="N3408" s="22">
        <f t="shared" ca="1" si="902"/>
        <v>6.9332557303001519</v>
      </c>
      <c r="O3408" s="22">
        <f t="shared" si="903"/>
        <v>0.42718261798244916</v>
      </c>
      <c r="P3408" s="81">
        <f t="shared" ca="1" si="904"/>
        <v>7</v>
      </c>
      <c r="Q3408" s="22">
        <f t="shared" ca="1" si="905"/>
        <v>0.91677597450827553</v>
      </c>
      <c r="R3408" s="3">
        <f ca="1">IF(N3408&gt;'Power Curve'!$C$37,0,INDEX(Ci,$P3408,1)*POWER(1-Q3408,3)+INDEX(Ci,$P3408,2)*3*Q3408*POWER(1-Q3408,2)+INDEX(Ci,$P3408,3)*3*POWER(Q3408,2)*(1-Q3408)+INDEX(Ci,$P3408,4)*POWER(Q3408,3))</f>
        <v>579.31168327019998</v>
      </c>
      <c r="S3408" s="3">
        <f t="shared" si="906"/>
        <v>666.38000011444092</v>
      </c>
      <c r="T3408" s="3">
        <f t="shared" ca="1" si="907"/>
        <v>-87.06831684424094</v>
      </c>
      <c r="U3408" s="3">
        <f t="shared" ca="1" si="915"/>
        <v>87.06831684424094</v>
      </c>
      <c r="W3408" s="34">
        <f t="shared" si="908"/>
        <v>7</v>
      </c>
      <c r="X3408" s="73" t="b">
        <f>COUNTIF('Power Curve'!$D$2:$D$31,W3408)&gt;0</f>
        <v>1</v>
      </c>
      <c r="Y3408" s="73" t="b">
        <f t="shared" si="909"/>
        <v>0</v>
      </c>
      <c r="Z3408" s="73" t="b">
        <f t="shared" si="916"/>
        <v>1</v>
      </c>
      <c r="AA3408" s="34" t="str">
        <f t="shared" si="910"/>
        <v>Outer</v>
      </c>
      <c r="AB3408" s="35" t="str">
        <f t="shared" si="917"/>
        <v>0.4-0.5</v>
      </c>
      <c r="AC3408" s="36" t="str">
        <f t="shared" si="911"/>
        <v>2-3</v>
      </c>
      <c r="AD3408" s="36" t="str">
        <f t="shared" si="912"/>
        <v>Apr</v>
      </c>
      <c r="AE3408" s="35" t="str">
        <f t="shared" si="913"/>
        <v>295-305</v>
      </c>
      <c r="AF3408" s="36" t="str">
        <f t="shared" si="914"/>
        <v>LWS-HTI</v>
      </c>
    </row>
    <row r="3409" spans="5:32" x14ac:dyDescent="0.3">
      <c r="E3409" s="12">
        <v>41005.090277777781</v>
      </c>
      <c r="F3409" s="16">
        <v>6.76</v>
      </c>
      <c r="G3409" s="16">
        <v>612.62997055053711</v>
      </c>
      <c r="H3409" s="29">
        <v>1.2184660398515148</v>
      </c>
      <c r="I3409" s="26">
        <v>300.10000000000002</v>
      </c>
      <c r="J3409" s="30">
        <v>0.14201183431952663</v>
      </c>
      <c r="K3409" s="31">
        <v>0.3043280158469952</v>
      </c>
      <c r="L3409" s="108">
        <f ca="1">REWS!R3409</f>
        <v>6.895572830832351</v>
      </c>
      <c r="M3409" s="22">
        <f t="shared" si="901"/>
        <v>6.7479596366376544</v>
      </c>
      <c r="N3409" s="22">
        <f t="shared" ca="1" si="902"/>
        <v>6.883290996146739</v>
      </c>
      <c r="O3409" s="22">
        <f t="shared" si="903"/>
        <v>0.4009688905392404</v>
      </c>
      <c r="P3409" s="81">
        <f t="shared" ca="1" si="904"/>
        <v>7</v>
      </c>
      <c r="Q3409" s="22">
        <f t="shared" ca="1" si="905"/>
        <v>0.86598451145268729</v>
      </c>
      <c r="R3409" s="3">
        <f ca="1">IF(N3409&gt;'Power Curve'!$C$37,0,INDEX(Ci,$P3409,1)*POWER(1-Q3409,3)+INDEX(Ci,$P3409,2)*3*Q3409*POWER(1-Q3409,2)+INDEX(Ci,$P3409,3)*3*POWER(Q3409,2)*(1-Q3409)+INDEX(Ci,$P3409,4)*POWER(Q3409,3))</f>
        <v>566.49933191087666</v>
      </c>
      <c r="S3409" s="3">
        <f t="shared" si="906"/>
        <v>612.62997055053711</v>
      </c>
      <c r="T3409" s="3">
        <f t="shared" ca="1" si="907"/>
        <v>-46.130638639660447</v>
      </c>
      <c r="U3409" s="3">
        <f t="shared" ca="1" si="915"/>
        <v>46.130638639660447</v>
      </c>
      <c r="W3409" s="34">
        <f t="shared" si="908"/>
        <v>7</v>
      </c>
      <c r="X3409" s="73" t="b">
        <f>COUNTIF('Power Curve'!$D$2:$D$31,W3409)&gt;0</f>
        <v>1</v>
      </c>
      <c r="Y3409" s="73" t="b">
        <f t="shared" si="909"/>
        <v>0</v>
      </c>
      <c r="Z3409" s="73" t="b">
        <f t="shared" si="916"/>
        <v>1</v>
      </c>
      <c r="AA3409" s="34" t="str">
        <f t="shared" si="910"/>
        <v>Outer</v>
      </c>
      <c r="AB3409" s="35" t="str">
        <f t="shared" si="917"/>
        <v>0.4-0.5</v>
      </c>
      <c r="AC3409" s="36" t="str">
        <f t="shared" si="911"/>
        <v>2-3</v>
      </c>
      <c r="AD3409" s="36" t="str">
        <f t="shared" si="912"/>
        <v>Apr</v>
      </c>
      <c r="AE3409" s="35" t="str">
        <f t="shared" si="913"/>
        <v>295-305</v>
      </c>
      <c r="AF3409" s="36" t="str">
        <f t="shared" si="914"/>
        <v>LWS-HTI</v>
      </c>
    </row>
    <row r="3410" spans="5:32" x14ac:dyDescent="0.3">
      <c r="E3410" s="12">
        <v>41005.097222222219</v>
      </c>
      <c r="F3410" s="16">
        <v>7.54</v>
      </c>
      <c r="G3410" s="16">
        <v>808.30997467040993</v>
      </c>
      <c r="H3410" s="29">
        <v>1.2179969092183172</v>
      </c>
      <c r="I3410" s="26">
        <v>301.89999999999998</v>
      </c>
      <c r="J3410" s="30">
        <v>0.1273209549071618</v>
      </c>
      <c r="K3410" s="31">
        <v>0.38663813765226163</v>
      </c>
      <c r="L3410" s="108">
        <f ca="1">REWS!R3410</f>
        <v>7.436371010406635</v>
      </c>
      <c r="M3410" s="22">
        <f t="shared" si="901"/>
        <v>7.5256042864148762</v>
      </c>
      <c r="N3410" s="22">
        <f t="shared" ca="1" si="902"/>
        <v>7.4221731500381294</v>
      </c>
      <c r="O3410" s="22">
        <f t="shared" si="903"/>
        <v>0.52115637796182979</v>
      </c>
      <c r="P3410" s="81">
        <f t="shared" ca="1" si="904"/>
        <v>8</v>
      </c>
      <c r="Q3410" s="22">
        <f t="shared" ca="1" si="905"/>
        <v>0.40968617036888832</v>
      </c>
      <c r="R3410" s="3">
        <f ca="1">IF(N3410&gt;'Power Curve'!$C$37,0,INDEX(Ci,$P3410,1)*POWER(1-Q3410,3)+INDEX(Ci,$P3410,2)*3*Q3410*POWER(1-Q3410,2)+INDEX(Ci,$P3410,3)*3*POWER(Q3410,2)*(1-Q3410)+INDEX(Ci,$P3410,4)*POWER(Q3410,3))</f>
        <v>709.92706571883969</v>
      </c>
      <c r="S3410" s="3">
        <f t="shared" si="906"/>
        <v>808.30997467040993</v>
      </c>
      <c r="T3410" s="3">
        <f t="shared" ca="1" si="907"/>
        <v>-98.382908951570244</v>
      </c>
      <c r="U3410" s="3">
        <f t="shared" ca="1" si="915"/>
        <v>98.382908951570244</v>
      </c>
      <c r="W3410" s="34">
        <f t="shared" si="908"/>
        <v>8</v>
      </c>
      <c r="X3410" s="73" t="b">
        <f>COUNTIF('Power Curve'!$D$2:$D$31,W3410)&gt;0</f>
        <v>1</v>
      </c>
      <c r="Y3410" s="73" t="b">
        <f t="shared" si="909"/>
        <v>0</v>
      </c>
      <c r="Z3410" s="73" t="b">
        <f t="shared" si="916"/>
        <v>1</v>
      </c>
      <c r="AA3410" s="34" t="str">
        <f t="shared" si="910"/>
        <v>Outer</v>
      </c>
      <c r="AB3410" s="35" t="str">
        <f t="shared" si="917"/>
        <v>0.5-0.6</v>
      </c>
      <c r="AC3410" s="36" t="str">
        <f t="shared" si="911"/>
        <v>2-3</v>
      </c>
      <c r="AD3410" s="36" t="str">
        <f t="shared" si="912"/>
        <v>Apr</v>
      </c>
      <c r="AE3410" s="35" t="str">
        <f t="shared" si="913"/>
        <v>295-305</v>
      </c>
      <c r="AF3410" s="36" t="str">
        <f t="shared" si="914"/>
        <v>Inner-TI</v>
      </c>
    </row>
    <row r="3411" spans="5:32" x14ac:dyDescent="0.3">
      <c r="E3411" s="12">
        <v>41005.104166666664</v>
      </c>
      <c r="F3411" s="16">
        <v>8.02</v>
      </c>
      <c r="G3411" s="16">
        <v>940.83000183105469</v>
      </c>
      <c r="H3411" s="29">
        <v>1.2176273156062087</v>
      </c>
      <c r="I3411" s="26">
        <v>299.10000000000002</v>
      </c>
      <c r="J3411" s="30">
        <v>0.10349127182044889</v>
      </c>
      <c r="K3411" s="31">
        <v>0.36459650451583847</v>
      </c>
      <c r="L3411" s="108">
        <f ca="1">REWS!R3411</f>
        <v>7.9744862891788006</v>
      </c>
      <c r="M3411" s="22">
        <f t="shared" si="901"/>
        <v>8.0038781088694346</v>
      </c>
      <c r="N3411" s="22">
        <f t="shared" ca="1" si="902"/>
        <v>7.9584558902041964</v>
      </c>
      <c r="O3411" s="22">
        <f t="shared" si="903"/>
        <v>0.59507513897597475</v>
      </c>
      <c r="P3411" s="81">
        <f t="shared" ca="1" si="904"/>
        <v>8</v>
      </c>
      <c r="Q3411" s="22">
        <f t="shared" ca="1" si="905"/>
        <v>0.94944464663641426</v>
      </c>
      <c r="R3411" s="3">
        <f ca="1">IF(N3411&gt;'Power Curve'!$C$37,0,INDEX(Ci,$P3411,1)*POWER(1-Q3411,3)+INDEX(Ci,$P3411,2)*3*Q3411*POWER(1-Q3411,2)+INDEX(Ci,$P3411,3)*3*POWER(Q3411,2)*(1-Q3411)+INDEX(Ci,$P3411,4)*POWER(Q3411,3))</f>
        <v>865.75584568269494</v>
      </c>
      <c r="S3411" s="3">
        <f t="shared" si="906"/>
        <v>940.83000183105469</v>
      </c>
      <c r="T3411" s="3">
        <f t="shared" ca="1" si="907"/>
        <v>-75.074156148359748</v>
      </c>
      <c r="U3411" s="3">
        <f t="shared" ca="1" si="915"/>
        <v>75.074156148359748</v>
      </c>
      <c r="W3411" s="34">
        <f t="shared" si="908"/>
        <v>8</v>
      </c>
      <c r="X3411" s="73" t="b">
        <f>COUNTIF('Power Curve'!$D$2:$D$31,W3411)&gt;0</f>
        <v>1</v>
      </c>
      <c r="Y3411" s="73" t="b">
        <f t="shared" si="909"/>
        <v>0</v>
      </c>
      <c r="Z3411" s="73" t="b">
        <f t="shared" si="916"/>
        <v>1</v>
      </c>
      <c r="AA3411" s="34" t="str">
        <f t="shared" si="910"/>
        <v>Outer</v>
      </c>
      <c r="AB3411" s="35" t="str">
        <f t="shared" si="917"/>
        <v>0.5-0.6</v>
      </c>
      <c r="AC3411" s="36" t="str">
        <f t="shared" si="911"/>
        <v>2-3</v>
      </c>
      <c r="AD3411" s="36" t="str">
        <f t="shared" si="912"/>
        <v>Apr</v>
      </c>
      <c r="AE3411" s="35" t="str">
        <f t="shared" si="913"/>
        <v>295-305</v>
      </c>
      <c r="AF3411" s="36" t="str">
        <f t="shared" si="914"/>
        <v>Inner-TI</v>
      </c>
    </row>
    <row r="3412" spans="5:32" x14ac:dyDescent="0.3">
      <c r="E3412" s="12">
        <v>41005.111111111109</v>
      </c>
      <c r="F3412" s="16">
        <v>7.98</v>
      </c>
      <c r="G3412" s="16">
        <v>1002.3299942016599</v>
      </c>
      <c r="H3412" s="29">
        <v>1.2156913981015953</v>
      </c>
      <c r="I3412" s="26">
        <v>294.60000000000002</v>
      </c>
      <c r="J3412" s="30">
        <v>0.12030075187969924</v>
      </c>
      <c r="K3412" s="31">
        <v>0.40025745548695935</v>
      </c>
      <c r="L3412" s="108">
        <f ca="1">REWS!R3412</f>
        <v>7.9934959862329462</v>
      </c>
      <c r="M3412" s="22">
        <f t="shared" si="901"/>
        <v>7.9597356201517089</v>
      </c>
      <c r="N3412" s="22">
        <f t="shared" ca="1" si="902"/>
        <v>7.9731973347315908</v>
      </c>
      <c r="O3412" s="22">
        <f t="shared" si="903"/>
        <v>0.58825277504781903</v>
      </c>
      <c r="P3412" s="81">
        <f t="shared" ca="1" si="904"/>
        <v>8</v>
      </c>
      <c r="Q3412" s="22">
        <f t="shared" ca="1" si="905"/>
        <v>0.96428163287547297</v>
      </c>
      <c r="R3412" s="3">
        <f ca="1">IF(N3412&gt;'Power Curve'!$C$37,0,INDEX(Ci,$P3412,1)*POWER(1-Q3412,3)+INDEX(Ci,$P3412,2)*3*Q3412*POWER(1-Q3412,2)+INDEX(Ci,$P3412,3)*3*POWER(Q3412,2)*(1-Q3412)+INDEX(Ci,$P3412,4)*POWER(Q3412,3))</f>
        <v>870.15013058669751</v>
      </c>
      <c r="S3412" s="3">
        <f t="shared" si="906"/>
        <v>1002.3299942016599</v>
      </c>
      <c r="T3412" s="3">
        <f t="shared" ca="1" si="907"/>
        <v>-132.17986361496241</v>
      </c>
      <c r="U3412" s="3">
        <f t="shared" ca="1" si="915"/>
        <v>132.17986361496241</v>
      </c>
      <c r="W3412" s="34">
        <f t="shared" si="908"/>
        <v>8</v>
      </c>
      <c r="X3412" s="73" t="b">
        <f>COUNTIF('Power Curve'!$D$2:$D$31,W3412)&gt;0</f>
        <v>1</v>
      </c>
      <c r="Y3412" s="73" t="b">
        <f t="shared" si="909"/>
        <v>0</v>
      </c>
      <c r="Z3412" s="73" t="b">
        <f t="shared" si="916"/>
        <v>1</v>
      </c>
      <c r="AA3412" s="34" t="str">
        <f t="shared" si="910"/>
        <v>Outer</v>
      </c>
      <c r="AB3412" s="35" t="str">
        <f t="shared" si="917"/>
        <v>0.5-0.6</v>
      </c>
      <c r="AC3412" s="36" t="str">
        <f t="shared" si="911"/>
        <v>2-3</v>
      </c>
      <c r="AD3412" s="36" t="str">
        <f t="shared" si="912"/>
        <v>Apr</v>
      </c>
      <c r="AE3412" s="35" t="str">
        <f t="shared" si="913"/>
        <v>285-295</v>
      </c>
      <c r="AF3412" s="36" t="str">
        <f t="shared" si="914"/>
        <v>Inner-TI</v>
      </c>
    </row>
    <row r="3413" spans="5:32" x14ac:dyDescent="0.3">
      <c r="E3413" s="12">
        <v>41005.118055555555</v>
      </c>
      <c r="F3413" s="16">
        <v>6.51</v>
      </c>
      <c r="G3413" s="16">
        <v>582.54999923706055</v>
      </c>
      <c r="H3413" s="29">
        <v>1.2179899601810074</v>
      </c>
      <c r="I3413" s="26">
        <v>298</v>
      </c>
      <c r="J3413" s="30">
        <v>0.12135176651305685</v>
      </c>
      <c r="K3413" s="31">
        <v>0.4064862734765457</v>
      </c>
      <c r="L3413" s="108">
        <f ca="1">REWS!R3413</f>
        <v>6.4353866143105947</v>
      </c>
      <c r="M3413" s="22">
        <f t="shared" si="901"/>
        <v>6.4975584527371852</v>
      </c>
      <c r="N3413" s="22">
        <f t="shared" ca="1" si="902"/>
        <v>6.4230876639701293</v>
      </c>
      <c r="O3413" s="22">
        <f t="shared" si="903"/>
        <v>0.36226858037924548</v>
      </c>
      <c r="P3413" s="81">
        <f t="shared" ca="1" si="904"/>
        <v>7</v>
      </c>
      <c r="Q3413" s="22">
        <f t="shared" ca="1" si="905"/>
        <v>0.39816654063075491</v>
      </c>
      <c r="R3413" s="3">
        <f ca="1">IF(N3413&gt;'Power Curve'!$C$37,0,INDEX(Ci,$P3413,1)*POWER(1-Q3413,3)+INDEX(Ci,$P3413,2)*3*Q3413*POWER(1-Q3413,2)+INDEX(Ci,$P3413,3)*3*POWER(Q3413,2)*(1-Q3413)+INDEX(Ci,$P3413,4)*POWER(Q3413,3))</f>
        <v>452.50060142944096</v>
      </c>
      <c r="S3413" s="3">
        <f t="shared" si="906"/>
        <v>582.54999923706055</v>
      </c>
      <c r="T3413" s="3">
        <f t="shared" ca="1" si="907"/>
        <v>-130.04939780761958</v>
      </c>
      <c r="U3413" s="3">
        <f t="shared" ca="1" si="915"/>
        <v>130.04939780761958</v>
      </c>
      <c r="W3413" s="34">
        <f t="shared" si="908"/>
        <v>6</v>
      </c>
      <c r="X3413" s="73" t="b">
        <f>COUNTIF('Power Curve'!$D$2:$D$31,W3413)&gt;0</f>
        <v>1</v>
      </c>
      <c r="Y3413" s="73" t="b">
        <f t="shared" si="909"/>
        <v>0</v>
      </c>
      <c r="Z3413" s="73" t="b">
        <f t="shared" si="916"/>
        <v>1</v>
      </c>
      <c r="AA3413" s="34" t="str">
        <f t="shared" si="910"/>
        <v>Outer</v>
      </c>
      <c r="AB3413" s="35" t="str">
        <f t="shared" si="917"/>
        <v>0.3-0.4</v>
      </c>
      <c r="AC3413" s="36" t="str">
        <f t="shared" si="911"/>
        <v>2-3</v>
      </c>
      <c r="AD3413" s="36" t="str">
        <f t="shared" si="912"/>
        <v>Apr</v>
      </c>
      <c r="AE3413" s="35" t="str">
        <f t="shared" si="913"/>
        <v>295-305</v>
      </c>
      <c r="AF3413" s="36" t="str">
        <f t="shared" si="914"/>
        <v>Inner-TI</v>
      </c>
    </row>
    <row r="3414" spans="5:32" x14ac:dyDescent="0.3">
      <c r="E3414" s="12">
        <v>41005.125</v>
      </c>
      <c r="F3414" s="16">
        <v>6.37</v>
      </c>
      <c r="G3414" s="16">
        <v>507.53000068664551</v>
      </c>
      <c r="H3414" s="29">
        <v>1.2181748892070439</v>
      </c>
      <c r="I3414" s="26">
        <v>294.89999999999998</v>
      </c>
      <c r="J3414" s="30">
        <v>7.2213500784929358E-2</v>
      </c>
      <c r="K3414" s="31">
        <v>0.45530312663456202</v>
      </c>
      <c r="L3414" s="108">
        <f ca="1">REWS!R3414</f>
        <v>6.2802357484072537</v>
      </c>
      <c r="M3414" s="22">
        <f t="shared" si="901"/>
        <v>6.3581477689862487</v>
      </c>
      <c r="N3414" s="22">
        <f t="shared" ca="1" si="902"/>
        <v>6.268550535705379</v>
      </c>
      <c r="O3414" s="22">
        <f t="shared" si="903"/>
        <v>0.3407222098040858</v>
      </c>
      <c r="P3414" s="81">
        <f t="shared" ca="1" si="904"/>
        <v>7</v>
      </c>
      <c r="Q3414" s="22">
        <f t="shared" ca="1" si="905"/>
        <v>0.24107240265584817</v>
      </c>
      <c r="R3414" s="3">
        <f ca="1">IF(N3414&gt;'Power Curve'!$C$37,0,INDEX(Ci,$P3414,1)*POWER(1-Q3414,3)+INDEX(Ci,$P3414,2)*3*Q3414*POWER(1-Q3414,2)+INDEX(Ci,$P3414,3)*3*POWER(Q3414,2)*(1-Q3414)+INDEX(Ci,$P3414,4)*POWER(Q3414,3))</f>
        <v>417.49245961061666</v>
      </c>
      <c r="S3414" s="3">
        <f t="shared" si="906"/>
        <v>507.53000068664551</v>
      </c>
      <c r="T3414" s="3">
        <f t="shared" ca="1" si="907"/>
        <v>-90.037541076028845</v>
      </c>
      <c r="U3414" s="3">
        <f t="shared" ca="1" si="915"/>
        <v>90.037541076028845</v>
      </c>
      <c r="W3414" s="34">
        <f t="shared" si="908"/>
        <v>6</v>
      </c>
      <c r="X3414" s="73" t="b">
        <f>COUNTIF('Power Curve'!$D$2:$D$31,W3414)&gt;0</f>
        <v>1</v>
      </c>
      <c r="Y3414" s="73" t="b">
        <f t="shared" si="909"/>
        <v>0</v>
      </c>
      <c r="Z3414" s="73" t="b">
        <f t="shared" si="916"/>
        <v>1</v>
      </c>
      <c r="AA3414" s="34" t="str">
        <f t="shared" si="910"/>
        <v>Outer</v>
      </c>
      <c r="AB3414" s="35" t="str">
        <f t="shared" si="917"/>
        <v>0.3-0.4</v>
      </c>
      <c r="AC3414" s="36" t="str">
        <f t="shared" si="911"/>
        <v>3-4</v>
      </c>
      <c r="AD3414" s="36" t="str">
        <f t="shared" si="912"/>
        <v>Apr</v>
      </c>
      <c r="AE3414" s="35" t="str">
        <f t="shared" si="913"/>
        <v>285-295</v>
      </c>
      <c r="AF3414" s="36" t="str">
        <f t="shared" si="914"/>
        <v>LWS-LTI</v>
      </c>
    </row>
    <row r="3415" spans="5:32" x14ac:dyDescent="0.3">
      <c r="E3415" s="12">
        <v>41005.131944444445</v>
      </c>
      <c r="F3415" s="16">
        <v>6.07</v>
      </c>
      <c r="G3415" s="16">
        <v>384.78998947143549</v>
      </c>
      <c r="H3415" s="29">
        <v>1.2178050872939605</v>
      </c>
      <c r="I3415" s="26">
        <v>296.60000000000002</v>
      </c>
      <c r="J3415" s="30">
        <v>4.7775947281713339E-2</v>
      </c>
      <c r="K3415" s="31">
        <v>0.42601797705890776</v>
      </c>
      <c r="L3415" s="108">
        <f ca="1">REWS!R3415</f>
        <v>5.8994797375237358</v>
      </c>
      <c r="M3415" s="22">
        <f t="shared" si="901"/>
        <v>6.0580928153940077</v>
      </c>
      <c r="N3415" s="22">
        <f t="shared" ca="1" si="902"/>
        <v>5.8879070531227455</v>
      </c>
      <c r="O3415" s="22">
        <f t="shared" si="903"/>
        <v>0.2943477494753427</v>
      </c>
      <c r="P3415" s="81">
        <f t="shared" ca="1" si="904"/>
        <v>6</v>
      </c>
      <c r="Q3415" s="22">
        <f t="shared" ca="1" si="905"/>
        <v>0.85697598838714717</v>
      </c>
      <c r="R3415" s="3">
        <f ca="1">IF(N3415&gt;'Power Curve'!$C$37,0,INDEX(Ci,$P3415,1)*POWER(1-Q3415,3)+INDEX(Ci,$P3415,2)*3*Q3415*POWER(1-Q3415,2)+INDEX(Ci,$P3415,3)*3*POWER(Q3415,2)*(1-Q3415)+INDEX(Ci,$P3415,4)*POWER(Q3415,3))</f>
        <v>343.15824555705137</v>
      </c>
      <c r="S3415" s="3">
        <f t="shared" si="906"/>
        <v>384.78998947143549</v>
      </c>
      <c r="T3415" s="3">
        <f t="shared" ca="1" si="907"/>
        <v>-41.631743914384117</v>
      </c>
      <c r="U3415" s="3">
        <f t="shared" ca="1" si="915"/>
        <v>41.631743914384117</v>
      </c>
      <c r="W3415" s="34">
        <f t="shared" si="908"/>
        <v>6</v>
      </c>
      <c r="X3415" s="73" t="b">
        <f>COUNTIF('Power Curve'!$D$2:$D$31,W3415)&gt;0</f>
        <v>1</v>
      </c>
      <c r="Y3415" s="73" t="b">
        <f t="shared" si="909"/>
        <v>0</v>
      </c>
      <c r="Z3415" s="73" t="b">
        <f t="shared" si="916"/>
        <v>1</v>
      </c>
      <c r="AA3415" s="34" t="str">
        <f t="shared" si="910"/>
        <v>Outer</v>
      </c>
      <c r="AB3415" s="35" t="str">
        <f t="shared" si="917"/>
        <v>0.2-0.3</v>
      </c>
      <c r="AC3415" s="36" t="str">
        <f t="shared" si="911"/>
        <v>3-4</v>
      </c>
      <c r="AD3415" s="36" t="str">
        <f t="shared" si="912"/>
        <v>Apr</v>
      </c>
      <c r="AE3415" s="35" t="str">
        <f t="shared" si="913"/>
        <v>295-305</v>
      </c>
      <c r="AF3415" s="36" t="str">
        <f t="shared" si="914"/>
        <v>LWS-LTI</v>
      </c>
    </row>
    <row r="3416" spans="5:32" x14ac:dyDescent="0.3">
      <c r="E3416" s="12">
        <v>41005.138888888891</v>
      </c>
      <c r="F3416" s="16">
        <v>6.04</v>
      </c>
      <c r="G3416" s="16">
        <v>357.00000381469783</v>
      </c>
      <c r="H3416" s="29">
        <v>1.2178050872939605</v>
      </c>
      <c r="I3416" s="26">
        <v>297.89999999999998</v>
      </c>
      <c r="J3416" s="30">
        <v>4.4701986754966887E-2</v>
      </c>
      <c r="K3416" s="31">
        <v>0.33901740550966214</v>
      </c>
      <c r="L3416" s="108">
        <f ca="1">REWS!R3416</f>
        <v>5.8528774549785512</v>
      </c>
      <c r="M3416" s="22">
        <f t="shared" si="901"/>
        <v>6.0281516647413182</v>
      </c>
      <c r="N3416" s="22">
        <f t="shared" ca="1" si="902"/>
        <v>5.8413961877079279</v>
      </c>
      <c r="O3416" s="22">
        <f t="shared" si="903"/>
        <v>0.2897202481242836</v>
      </c>
      <c r="P3416" s="81">
        <f t="shared" ca="1" si="904"/>
        <v>6</v>
      </c>
      <c r="Q3416" s="22">
        <f t="shared" ca="1" si="905"/>
        <v>0.81061778312914679</v>
      </c>
      <c r="R3416" s="3">
        <f ca="1">IF(N3416&gt;'Power Curve'!$C$37,0,INDEX(Ci,$P3416,1)*POWER(1-Q3416,3)+INDEX(Ci,$P3416,2)*3*Q3416*POWER(1-Q3416,2)+INDEX(Ci,$P3416,3)*3*POWER(Q3416,2)*(1-Q3416)+INDEX(Ci,$P3416,4)*POWER(Q3416,3))</f>
        <v>335.21932415440057</v>
      </c>
      <c r="S3416" s="3">
        <f t="shared" si="906"/>
        <v>357.00000381469783</v>
      </c>
      <c r="T3416" s="3">
        <f t="shared" ca="1" si="907"/>
        <v>-21.780679660297267</v>
      </c>
      <c r="U3416" s="3">
        <f t="shared" ca="1" si="915"/>
        <v>21.780679660297267</v>
      </c>
      <c r="W3416" s="34">
        <f t="shared" si="908"/>
        <v>6</v>
      </c>
      <c r="X3416" s="73" t="b">
        <f>COUNTIF('Power Curve'!$D$2:$D$31,W3416)&gt;0</f>
        <v>1</v>
      </c>
      <c r="Y3416" s="73" t="b">
        <f t="shared" si="909"/>
        <v>0</v>
      </c>
      <c r="Z3416" s="73" t="b">
        <f t="shared" si="916"/>
        <v>1</v>
      </c>
      <c r="AA3416" s="34" t="str">
        <f t="shared" si="910"/>
        <v>Outer</v>
      </c>
      <c r="AB3416" s="35" t="str">
        <f t="shared" si="917"/>
        <v>0.2-0.3</v>
      </c>
      <c r="AC3416" s="36" t="str">
        <f t="shared" si="911"/>
        <v>3-4</v>
      </c>
      <c r="AD3416" s="36" t="str">
        <f t="shared" si="912"/>
        <v>Apr</v>
      </c>
      <c r="AE3416" s="35" t="str">
        <f t="shared" si="913"/>
        <v>295-305</v>
      </c>
      <c r="AF3416" s="36" t="str">
        <f t="shared" si="914"/>
        <v>LWS-LTI</v>
      </c>
    </row>
    <row r="3417" spans="5:32" x14ac:dyDescent="0.3">
      <c r="E3417" s="12">
        <v>41005.145833333336</v>
      </c>
      <c r="F3417" s="16">
        <v>6.1</v>
      </c>
      <c r="G3417" s="16">
        <v>343.11999511718722</v>
      </c>
      <c r="H3417" s="29">
        <v>1.2175278853706102</v>
      </c>
      <c r="I3417" s="26">
        <v>302.60000000000002</v>
      </c>
      <c r="J3417" s="30">
        <v>7.5409836065573776E-2</v>
      </c>
      <c r="K3417" s="31">
        <v>0.36060967977565589</v>
      </c>
      <c r="L3417" s="108">
        <f ca="1">REWS!R3417</f>
        <v>6.0562212286449251</v>
      </c>
      <c r="M3417" s="22">
        <f t="shared" si="901"/>
        <v>6.0875720030155724</v>
      </c>
      <c r="N3417" s="22">
        <f t="shared" ca="1" si="902"/>
        <v>6.0438824255028551</v>
      </c>
      <c r="O3417" s="22">
        <f t="shared" si="903"/>
        <v>0.29890385295076682</v>
      </c>
      <c r="P3417" s="81">
        <f t="shared" ca="1" si="904"/>
        <v>7</v>
      </c>
      <c r="Q3417" s="22">
        <f t="shared" ca="1" si="905"/>
        <v>1.2686878096004522E-2</v>
      </c>
      <c r="R3417" s="3">
        <f ca="1">IF(N3417&gt;'Power Curve'!$C$37,0,INDEX(Ci,$P3417,1)*POWER(1-Q3417,3)+INDEX(Ci,$P3417,2)*3*Q3417*POWER(1-Q3417,2)+INDEX(Ci,$P3417,3)*3*POWER(Q3417,2)*(1-Q3417)+INDEX(Ci,$P3417,4)*POWER(Q3417,3))</f>
        <v>371.40101836524121</v>
      </c>
      <c r="S3417" s="3">
        <f t="shared" si="906"/>
        <v>343.11999511718722</v>
      </c>
      <c r="T3417" s="3">
        <f t="shared" ca="1" si="907"/>
        <v>28.281023248053998</v>
      </c>
      <c r="U3417" s="3">
        <f t="shared" ca="1" si="915"/>
        <v>28.281023248053998</v>
      </c>
      <c r="W3417" s="34">
        <f t="shared" si="908"/>
        <v>6</v>
      </c>
      <c r="X3417" s="73" t="b">
        <f>COUNTIF('Power Curve'!$D$2:$D$31,W3417)&gt;0</f>
        <v>1</v>
      </c>
      <c r="Y3417" s="73" t="b">
        <f t="shared" si="909"/>
        <v>0</v>
      </c>
      <c r="Z3417" s="73" t="b">
        <f t="shared" si="916"/>
        <v>1</v>
      </c>
      <c r="AA3417" s="34" t="str">
        <f t="shared" si="910"/>
        <v>Outer</v>
      </c>
      <c r="AB3417" s="35" t="str">
        <f t="shared" si="917"/>
        <v>0.2-0.3</v>
      </c>
      <c r="AC3417" s="36" t="str">
        <f t="shared" si="911"/>
        <v>3-4</v>
      </c>
      <c r="AD3417" s="36" t="str">
        <f t="shared" si="912"/>
        <v>Apr</v>
      </c>
      <c r="AE3417" s="35" t="str">
        <f t="shared" si="913"/>
        <v>295-305</v>
      </c>
      <c r="AF3417" s="36" t="str">
        <f t="shared" si="914"/>
        <v>LWS-LTI</v>
      </c>
    </row>
    <row r="3418" spans="5:32" x14ac:dyDescent="0.3">
      <c r="E3418" s="12">
        <v>41005.152777777781</v>
      </c>
      <c r="F3418" s="16">
        <v>6.75</v>
      </c>
      <c r="G3418" s="16">
        <v>511.4400177001956</v>
      </c>
      <c r="H3418" s="29">
        <v>1.2174284130006423</v>
      </c>
      <c r="I3418" s="26">
        <v>303.89999999999998</v>
      </c>
      <c r="J3418" s="30">
        <v>7.5555555555555556E-2</v>
      </c>
      <c r="K3418" s="31">
        <v>0.39859963774103579</v>
      </c>
      <c r="L3418" s="108">
        <f ca="1">REWS!R3418</f>
        <v>6.7397420346863521</v>
      </c>
      <c r="M3418" s="22">
        <f t="shared" si="901"/>
        <v>6.7360642521492142</v>
      </c>
      <c r="N3418" s="22">
        <f t="shared" ca="1" si="902"/>
        <v>6.7258274649715775</v>
      </c>
      <c r="O3418" s="22">
        <f t="shared" si="903"/>
        <v>0.39913042052083181</v>
      </c>
      <c r="P3418" s="81">
        <f t="shared" ca="1" si="904"/>
        <v>7</v>
      </c>
      <c r="Q3418" s="22">
        <f t="shared" ca="1" si="905"/>
        <v>0.70591554957791658</v>
      </c>
      <c r="R3418" s="3">
        <f ca="1">IF(N3418&gt;'Power Curve'!$C$37,0,INDEX(Ci,$P3418,1)*POWER(1-Q3418,3)+INDEX(Ci,$P3418,2)*3*Q3418*POWER(1-Q3418,2)+INDEX(Ci,$P3418,3)*3*POWER(Q3418,2)*(1-Q3418)+INDEX(Ci,$P3418,4)*POWER(Q3418,3))</f>
        <v>526.42078995139093</v>
      </c>
      <c r="S3418" s="3">
        <f t="shared" si="906"/>
        <v>511.4400177001956</v>
      </c>
      <c r="T3418" s="3">
        <f t="shared" ca="1" si="907"/>
        <v>14.980772251195333</v>
      </c>
      <c r="U3418" s="3">
        <f t="shared" ca="1" si="915"/>
        <v>14.980772251195333</v>
      </c>
      <c r="W3418" s="34">
        <f t="shared" si="908"/>
        <v>7</v>
      </c>
      <c r="X3418" s="73" t="b">
        <f>COUNTIF('Power Curve'!$D$2:$D$31,W3418)&gt;0</f>
        <v>1</v>
      </c>
      <c r="Y3418" s="73" t="b">
        <f t="shared" si="909"/>
        <v>0</v>
      </c>
      <c r="Z3418" s="73" t="b">
        <f t="shared" si="916"/>
        <v>1</v>
      </c>
      <c r="AA3418" s="34" t="str">
        <f t="shared" si="910"/>
        <v>Outer</v>
      </c>
      <c r="AB3418" s="35" t="str">
        <f t="shared" si="917"/>
        <v>0.3-0.4</v>
      </c>
      <c r="AC3418" s="36" t="str">
        <f t="shared" si="911"/>
        <v>3-4</v>
      </c>
      <c r="AD3418" s="36" t="str">
        <f t="shared" si="912"/>
        <v>Apr</v>
      </c>
      <c r="AE3418" s="35" t="str">
        <f t="shared" si="913"/>
        <v>295-305</v>
      </c>
      <c r="AF3418" s="36" t="str">
        <f t="shared" si="914"/>
        <v>LWS-LTI</v>
      </c>
    </row>
    <row r="3419" spans="5:32" x14ac:dyDescent="0.3">
      <c r="E3419" s="12">
        <v>41005.159722222219</v>
      </c>
      <c r="F3419" s="16">
        <v>7.06</v>
      </c>
      <c r="G3419" s="16">
        <v>574.80999374389626</v>
      </c>
      <c r="H3419" s="29">
        <v>1.217613221691376</v>
      </c>
      <c r="I3419" s="26">
        <v>301.60000000000002</v>
      </c>
      <c r="J3419" s="30">
        <v>7.5070821529745049E-2</v>
      </c>
      <c r="K3419" s="31">
        <v>0.42049823585199969</v>
      </c>
      <c r="L3419" s="108">
        <f ca="1">REWS!R3419</f>
        <v>6.9755702908053596</v>
      </c>
      <c r="M3419" s="22">
        <f t="shared" si="901"/>
        <v>7.0457807263526702</v>
      </c>
      <c r="N3419" s="22">
        <f t="shared" ca="1" si="902"/>
        <v>6.9615210637782861</v>
      </c>
      <c r="O3419" s="22">
        <f t="shared" si="903"/>
        <v>0.44699810000472007</v>
      </c>
      <c r="P3419" s="81">
        <f t="shared" ca="1" si="904"/>
        <v>7</v>
      </c>
      <c r="Q3419" s="22">
        <f t="shared" ca="1" si="905"/>
        <v>0.94550899321504023</v>
      </c>
      <c r="R3419" s="3">
        <f ca="1">IF(N3419&gt;'Power Curve'!$C$37,0,INDEX(Ci,$P3419,1)*POWER(1-Q3419,3)+INDEX(Ci,$P3419,2)*3*Q3419*POWER(1-Q3419,2)+INDEX(Ci,$P3419,3)*3*POWER(Q3419,2)*(1-Q3419)+INDEX(Ci,$P3419,4)*POWER(Q3419,3))</f>
        <v>586.56635964190764</v>
      </c>
      <c r="S3419" s="3">
        <f t="shared" si="906"/>
        <v>574.80999374389626</v>
      </c>
      <c r="T3419" s="3">
        <f t="shared" ca="1" si="907"/>
        <v>11.756365898011381</v>
      </c>
      <c r="U3419" s="3">
        <f t="shared" ca="1" si="915"/>
        <v>11.756365898011381</v>
      </c>
      <c r="W3419" s="34">
        <f t="shared" si="908"/>
        <v>7</v>
      </c>
      <c r="X3419" s="73" t="b">
        <f>COUNTIF('Power Curve'!$D$2:$D$31,W3419)&gt;0</f>
        <v>1</v>
      </c>
      <c r="Y3419" s="73" t="b">
        <f t="shared" si="909"/>
        <v>0</v>
      </c>
      <c r="Z3419" s="73" t="b">
        <f t="shared" si="916"/>
        <v>1</v>
      </c>
      <c r="AA3419" s="34" t="str">
        <f t="shared" si="910"/>
        <v>Outer</v>
      </c>
      <c r="AB3419" s="35" t="str">
        <f t="shared" si="917"/>
        <v>0.4-0.5</v>
      </c>
      <c r="AC3419" s="36" t="str">
        <f t="shared" si="911"/>
        <v>3-4</v>
      </c>
      <c r="AD3419" s="36" t="str">
        <f t="shared" si="912"/>
        <v>Apr</v>
      </c>
      <c r="AE3419" s="35" t="str">
        <f t="shared" si="913"/>
        <v>295-305</v>
      </c>
      <c r="AF3419" s="36" t="str">
        <f t="shared" si="914"/>
        <v>LWS-LTI</v>
      </c>
    </row>
    <row r="3420" spans="5:32" x14ac:dyDescent="0.3">
      <c r="E3420" s="12">
        <v>41005.166666666664</v>
      </c>
      <c r="F3420" s="16">
        <v>7.36</v>
      </c>
      <c r="G3420" s="16">
        <v>656.69000959396362</v>
      </c>
      <c r="H3420" s="29">
        <v>1.2176986207344713</v>
      </c>
      <c r="I3420" s="26">
        <v>300</v>
      </c>
      <c r="J3420" s="30">
        <v>8.6956521739130432E-2</v>
      </c>
      <c r="K3420" s="31">
        <v>0.50627455883206129</v>
      </c>
      <c r="L3420" s="108">
        <f ca="1">REWS!R3420</f>
        <v>7.3378822039839058</v>
      </c>
      <c r="M3420" s="22">
        <f t="shared" si="901"/>
        <v>7.3453482253944342</v>
      </c>
      <c r="N3420" s="22">
        <f t="shared" ca="1" si="902"/>
        <v>7.3232744599438284</v>
      </c>
      <c r="O3420" s="22">
        <f t="shared" si="903"/>
        <v>0.49329722266133835</v>
      </c>
      <c r="P3420" s="81">
        <f t="shared" ca="1" si="904"/>
        <v>8</v>
      </c>
      <c r="Q3420" s="22">
        <f t="shared" ca="1" si="905"/>
        <v>0.31014650169779912</v>
      </c>
      <c r="R3420" s="3">
        <f ca="1">IF(N3420&gt;'Power Curve'!$C$37,0,INDEX(Ci,$P3420,1)*POWER(1-Q3420,3)+INDEX(Ci,$P3420,2)*3*Q3420*POWER(1-Q3420,2)+INDEX(Ci,$P3420,3)*3*POWER(Q3420,2)*(1-Q3420)+INDEX(Ci,$P3420,4)*POWER(Q3420,3))</f>
        <v>682.42800664639708</v>
      </c>
      <c r="S3420" s="3">
        <f t="shared" si="906"/>
        <v>656.69000959396362</v>
      </c>
      <c r="T3420" s="3">
        <f t="shared" ca="1" si="907"/>
        <v>25.737997052433457</v>
      </c>
      <c r="U3420" s="3">
        <f t="shared" ca="1" si="915"/>
        <v>25.737997052433457</v>
      </c>
      <c r="W3420" s="34">
        <f t="shared" si="908"/>
        <v>7</v>
      </c>
      <c r="X3420" s="73" t="b">
        <f>COUNTIF('Power Curve'!$D$2:$D$31,W3420)&gt;0</f>
        <v>1</v>
      </c>
      <c r="Y3420" s="73" t="b">
        <f t="shared" si="909"/>
        <v>0</v>
      </c>
      <c r="Z3420" s="73" t="b">
        <f t="shared" si="916"/>
        <v>1</v>
      </c>
      <c r="AA3420" s="34" t="str">
        <f t="shared" si="910"/>
        <v>Outer</v>
      </c>
      <c r="AB3420" s="35" t="str">
        <f t="shared" si="917"/>
        <v>0.4-0.5</v>
      </c>
      <c r="AC3420" s="36" t="str">
        <f t="shared" si="911"/>
        <v>4-5</v>
      </c>
      <c r="AD3420" s="36" t="str">
        <f t="shared" si="912"/>
        <v>Apr</v>
      </c>
      <c r="AE3420" s="35" t="str">
        <f t="shared" si="913"/>
        <v>295-305</v>
      </c>
      <c r="AF3420" s="36" t="str">
        <f t="shared" si="914"/>
        <v>LWS-LTI</v>
      </c>
    </row>
    <row r="3421" spans="5:32" x14ac:dyDescent="0.3">
      <c r="E3421" s="12">
        <v>41005.173611111109</v>
      </c>
      <c r="F3421" s="16">
        <v>7.66</v>
      </c>
      <c r="G3421" s="16">
        <v>858.71997261047341</v>
      </c>
      <c r="H3421" s="29">
        <v>1.2183667272684156</v>
      </c>
      <c r="I3421" s="26">
        <v>299.7</v>
      </c>
      <c r="J3421" s="30">
        <v>9.1383812010443863E-2</v>
      </c>
      <c r="K3421" s="31">
        <v>0.44244104095891346</v>
      </c>
      <c r="L3421" s="108">
        <f ca="1">REWS!R3421</f>
        <v>7.590000670526174</v>
      </c>
      <c r="M3421" s="22">
        <f t="shared" si="901"/>
        <v>7.646148882115563</v>
      </c>
      <c r="N3421" s="22">
        <f t="shared" ca="1" si="902"/>
        <v>7.5762761282245528</v>
      </c>
      <c r="O3421" s="22">
        <f t="shared" si="903"/>
        <v>0.53978693381248455</v>
      </c>
      <c r="P3421" s="81">
        <f t="shared" ca="1" si="904"/>
        <v>8</v>
      </c>
      <c r="Q3421" s="22">
        <f t="shared" ca="1" si="905"/>
        <v>0.56478791514708948</v>
      </c>
      <c r="R3421" s="3">
        <f ca="1">IF(N3421&gt;'Power Curve'!$C$37,0,INDEX(Ci,$P3421,1)*POWER(1-Q3421,3)+INDEX(Ci,$P3421,2)*3*Q3421*POWER(1-Q3421,2)+INDEX(Ci,$P3421,3)*3*POWER(Q3421,2)*(1-Q3421)+INDEX(Ci,$P3421,4)*POWER(Q3421,3))</f>
        <v>753.68333529242898</v>
      </c>
      <c r="S3421" s="3">
        <f t="shared" si="906"/>
        <v>858.71997261047341</v>
      </c>
      <c r="T3421" s="3">
        <f t="shared" ca="1" si="907"/>
        <v>-105.03663731804443</v>
      </c>
      <c r="U3421" s="3">
        <f t="shared" ca="1" si="915"/>
        <v>105.03663731804443</v>
      </c>
      <c r="W3421" s="34">
        <f t="shared" si="908"/>
        <v>8</v>
      </c>
      <c r="X3421" s="73" t="b">
        <f>COUNTIF('Power Curve'!$D$2:$D$31,W3421)&gt;0</f>
        <v>1</v>
      </c>
      <c r="Y3421" s="73" t="b">
        <f t="shared" si="909"/>
        <v>0</v>
      </c>
      <c r="Z3421" s="73" t="b">
        <f t="shared" si="916"/>
        <v>1</v>
      </c>
      <c r="AA3421" s="34" t="str">
        <f t="shared" si="910"/>
        <v>Outer</v>
      </c>
      <c r="AB3421" s="35" t="str">
        <f t="shared" si="917"/>
        <v>0.5-0.6</v>
      </c>
      <c r="AC3421" s="36" t="str">
        <f t="shared" si="911"/>
        <v>4-5</v>
      </c>
      <c r="AD3421" s="36" t="str">
        <f t="shared" si="912"/>
        <v>Apr</v>
      </c>
      <c r="AE3421" s="35" t="str">
        <f t="shared" si="913"/>
        <v>295-305</v>
      </c>
      <c r="AF3421" s="36" t="str">
        <f t="shared" si="914"/>
        <v>HWS-LTI</v>
      </c>
    </row>
    <row r="3422" spans="5:32" x14ac:dyDescent="0.3">
      <c r="E3422" s="12">
        <v>41005.180555555555</v>
      </c>
      <c r="F3422" s="16">
        <v>6.9</v>
      </c>
      <c r="G3422" s="16">
        <v>591.82999420166061</v>
      </c>
      <c r="H3422" s="29">
        <v>1.218604763402851</v>
      </c>
      <c r="I3422" s="26">
        <v>301.60000000000002</v>
      </c>
      <c r="J3422" s="30">
        <v>9.2753623188405798E-2</v>
      </c>
      <c r="K3422" s="31">
        <v>0.50438126552410945</v>
      </c>
      <c r="L3422" s="108">
        <f ca="1">REWS!R3422</f>
        <v>6.7988435430177478</v>
      </c>
      <c r="M3422" s="22">
        <f t="shared" si="901"/>
        <v>6.8879716609332098</v>
      </c>
      <c r="N3422" s="22">
        <f t="shared" ca="1" si="902"/>
        <v>6.7869915436847803</v>
      </c>
      <c r="O3422" s="22">
        <f t="shared" si="903"/>
        <v>0.42260820023404005</v>
      </c>
      <c r="P3422" s="81">
        <f t="shared" ca="1" si="904"/>
        <v>7</v>
      </c>
      <c r="Q3422" s="22">
        <f t="shared" ca="1" si="905"/>
        <v>0.76809166433021614</v>
      </c>
      <c r="R3422" s="3">
        <f ca="1">IF(N3422&gt;'Power Curve'!$C$37,0,INDEX(Ci,$P3422,1)*POWER(1-Q3422,3)+INDEX(Ci,$P3422,2)*3*Q3422*POWER(1-Q3422,2)+INDEX(Ci,$P3422,3)*3*POWER(Q3422,2)*(1-Q3422)+INDEX(Ci,$P3422,4)*POWER(Q3422,3))</f>
        <v>541.91210802450223</v>
      </c>
      <c r="S3422" s="3">
        <f t="shared" si="906"/>
        <v>591.82999420166061</v>
      </c>
      <c r="T3422" s="3">
        <f t="shared" ca="1" si="907"/>
        <v>-49.91788617715838</v>
      </c>
      <c r="U3422" s="3">
        <f t="shared" ca="1" si="915"/>
        <v>49.91788617715838</v>
      </c>
      <c r="W3422" s="34">
        <f t="shared" si="908"/>
        <v>7</v>
      </c>
      <c r="X3422" s="73" t="b">
        <f>COUNTIF('Power Curve'!$D$2:$D$31,W3422)&gt;0</f>
        <v>1</v>
      </c>
      <c r="Y3422" s="73" t="b">
        <f t="shared" si="909"/>
        <v>0</v>
      </c>
      <c r="Z3422" s="73" t="b">
        <f t="shared" si="916"/>
        <v>1</v>
      </c>
      <c r="AA3422" s="34" t="str">
        <f t="shared" si="910"/>
        <v>Outer</v>
      </c>
      <c r="AB3422" s="35" t="str">
        <f t="shared" si="917"/>
        <v>0.4-0.5</v>
      </c>
      <c r="AC3422" s="36" t="str">
        <f t="shared" si="911"/>
        <v>4-5</v>
      </c>
      <c r="AD3422" s="36" t="str">
        <f t="shared" si="912"/>
        <v>Apr</v>
      </c>
      <c r="AE3422" s="35" t="str">
        <f t="shared" si="913"/>
        <v>295-305</v>
      </c>
      <c r="AF3422" s="36" t="str">
        <f t="shared" si="914"/>
        <v>LWS-LTI</v>
      </c>
    </row>
    <row r="3423" spans="5:32" x14ac:dyDescent="0.3">
      <c r="E3423" s="12">
        <v>41005.1875</v>
      </c>
      <c r="F3423" s="16">
        <v>6.52</v>
      </c>
      <c r="G3423" s="16">
        <v>535.63996887207031</v>
      </c>
      <c r="H3423" s="29">
        <v>1.2181424728901908</v>
      </c>
      <c r="I3423" s="26">
        <v>305.3</v>
      </c>
      <c r="J3423" s="30">
        <v>7.8220858895705528E-2</v>
      </c>
      <c r="K3423" s="31">
        <v>0.44564020671455545</v>
      </c>
      <c r="L3423" s="108">
        <f ca="1">REWS!R3423</f>
        <v>6.3953416072580023</v>
      </c>
      <c r="M3423" s="22">
        <f t="shared" si="901"/>
        <v>6.5078109475408725</v>
      </c>
      <c r="N3423" s="22">
        <f t="shared" ca="1" si="902"/>
        <v>6.383385601990379</v>
      </c>
      <c r="O3423" s="22">
        <f t="shared" si="903"/>
        <v>0.36385313650088963</v>
      </c>
      <c r="P3423" s="81">
        <f t="shared" ca="1" si="904"/>
        <v>7</v>
      </c>
      <c r="Q3423" s="22">
        <f t="shared" ca="1" si="905"/>
        <v>0.35780755847178697</v>
      </c>
      <c r="R3423" s="3">
        <f ca="1">IF(N3423&gt;'Power Curve'!$C$37,0,INDEX(Ci,$P3423,1)*POWER(1-Q3423,3)+INDEX(Ci,$P3423,2)*3*Q3423*POWER(1-Q3423,2)+INDEX(Ci,$P3423,3)*3*POWER(Q3423,2)*(1-Q3423)+INDEX(Ci,$P3423,4)*POWER(Q3423,3))</f>
        <v>443.29004856202937</v>
      </c>
      <c r="S3423" s="3">
        <f t="shared" si="906"/>
        <v>535.63996887207031</v>
      </c>
      <c r="T3423" s="3">
        <f t="shared" ca="1" si="907"/>
        <v>-92.349920310040943</v>
      </c>
      <c r="U3423" s="3">
        <f t="shared" ca="1" si="915"/>
        <v>92.349920310040943</v>
      </c>
      <c r="W3423" s="34">
        <f t="shared" si="908"/>
        <v>7</v>
      </c>
      <c r="X3423" s="73" t="b">
        <f>COUNTIF('Power Curve'!$D$2:$D$31,W3423)&gt;0</f>
        <v>1</v>
      </c>
      <c r="Y3423" s="73" t="b">
        <f t="shared" si="909"/>
        <v>0</v>
      </c>
      <c r="Z3423" s="73" t="b">
        <f t="shared" si="916"/>
        <v>1</v>
      </c>
      <c r="AA3423" s="34" t="str">
        <f t="shared" si="910"/>
        <v>Outer</v>
      </c>
      <c r="AB3423" s="35" t="str">
        <f t="shared" si="917"/>
        <v>0.3-0.4</v>
      </c>
      <c r="AC3423" s="36" t="str">
        <f t="shared" si="911"/>
        <v>4-5</v>
      </c>
      <c r="AD3423" s="36" t="str">
        <f t="shared" si="912"/>
        <v>Apr</v>
      </c>
      <c r="AE3423" s="35" t="str">
        <f t="shared" si="913"/>
        <v>305-315</v>
      </c>
      <c r="AF3423" s="36" t="str">
        <f t="shared" si="914"/>
        <v>LWS-LTI</v>
      </c>
    </row>
    <row r="3424" spans="5:32" x14ac:dyDescent="0.3">
      <c r="E3424" s="12">
        <v>41005.194444444445</v>
      </c>
      <c r="F3424" s="16">
        <v>6.4</v>
      </c>
      <c r="G3424" s="16">
        <v>522.69001197814919</v>
      </c>
      <c r="H3424" s="29">
        <v>1.2177337217674089</v>
      </c>
      <c r="I3424" s="26">
        <v>308.3</v>
      </c>
      <c r="J3424" s="30">
        <v>7.4999999999999997E-2</v>
      </c>
      <c r="K3424" s="31">
        <v>0.36261813462690917</v>
      </c>
      <c r="L3424" s="108">
        <f ca="1">REWS!R3424</f>
        <v>6.3390585528533698</v>
      </c>
      <c r="M3424" s="22">
        <f t="shared" si="901"/>
        <v>6.3873206982784385</v>
      </c>
      <c r="N3424" s="22">
        <f t="shared" ca="1" si="902"/>
        <v>6.3264999847248893</v>
      </c>
      <c r="O3424" s="22">
        <f t="shared" si="903"/>
        <v>0.34523098006745689</v>
      </c>
      <c r="P3424" s="81">
        <f t="shared" ca="1" si="904"/>
        <v>7</v>
      </c>
      <c r="Q3424" s="22">
        <f t="shared" ca="1" si="905"/>
        <v>0.29998069765305285</v>
      </c>
      <c r="R3424" s="3">
        <f ca="1">IF(N3424&gt;'Power Curve'!$C$37,0,INDEX(Ci,$P3424,1)*POWER(1-Q3424,3)+INDEX(Ci,$P3424,2)*3*Q3424*POWER(1-Q3424,2)+INDEX(Ci,$P3424,3)*3*POWER(Q3424,2)*(1-Q3424)+INDEX(Ci,$P3424,4)*POWER(Q3424,3))</f>
        <v>430.34579708395387</v>
      </c>
      <c r="S3424" s="3">
        <f t="shared" si="906"/>
        <v>522.69001197814919</v>
      </c>
      <c r="T3424" s="3">
        <f t="shared" ca="1" si="907"/>
        <v>-92.344214894195318</v>
      </c>
      <c r="U3424" s="3">
        <f t="shared" ca="1" si="915"/>
        <v>92.344214894195318</v>
      </c>
      <c r="W3424" s="34">
        <f t="shared" si="908"/>
        <v>6</v>
      </c>
      <c r="X3424" s="73" t="b">
        <f>COUNTIF('Power Curve'!$D$2:$D$31,W3424)&gt;0</f>
        <v>1</v>
      </c>
      <c r="Y3424" s="73" t="b">
        <f t="shared" si="909"/>
        <v>0</v>
      </c>
      <c r="Z3424" s="73" t="b">
        <f t="shared" si="916"/>
        <v>1</v>
      </c>
      <c r="AA3424" s="34" t="str">
        <f t="shared" si="910"/>
        <v>Outer</v>
      </c>
      <c r="AB3424" s="35" t="str">
        <f t="shared" si="917"/>
        <v>0.3-0.4</v>
      </c>
      <c r="AC3424" s="36" t="str">
        <f t="shared" si="911"/>
        <v>4-5</v>
      </c>
      <c r="AD3424" s="36" t="str">
        <f t="shared" si="912"/>
        <v>Apr</v>
      </c>
      <c r="AE3424" s="35" t="str">
        <f t="shared" si="913"/>
        <v>305-315</v>
      </c>
      <c r="AF3424" s="36" t="str">
        <f t="shared" si="914"/>
        <v>LWS-LTI</v>
      </c>
    </row>
    <row r="3425" spans="5:32" x14ac:dyDescent="0.3">
      <c r="E3425" s="12">
        <v>41005.201388888891</v>
      </c>
      <c r="F3425" s="16">
        <v>6.57</v>
      </c>
      <c r="G3425" s="16">
        <v>510.76997375488327</v>
      </c>
      <c r="H3425" s="29">
        <v>1.2177798884199047</v>
      </c>
      <c r="I3425" s="26">
        <v>304.2</v>
      </c>
      <c r="J3425" s="30">
        <v>0.1095890410958904</v>
      </c>
      <c r="K3425" s="31">
        <v>0.33159063388863236</v>
      </c>
      <c r="L3425" s="108">
        <f ca="1">REWS!R3425</f>
        <v>6.6024724853176826</v>
      </c>
      <c r="M3425" s="22">
        <f t="shared" si="901"/>
        <v>6.5570667659478774</v>
      </c>
      <c r="N3425" s="22">
        <f t="shared" ca="1" si="902"/>
        <v>6.5894753282438137</v>
      </c>
      <c r="O3425" s="22">
        <f t="shared" si="903"/>
        <v>0.37146578201574937</v>
      </c>
      <c r="P3425" s="81">
        <f t="shared" ca="1" si="904"/>
        <v>7</v>
      </c>
      <c r="Q3425" s="22">
        <f t="shared" ca="1" si="905"/>
        <v>0.56730729652698564</v>
      </c>
      <c r="R3425" s="3">
        <f ca="1">IF(N3425&gt;'Power Curve'!$C$37,0,INDEX(Ci,$P3425,1)*POWER(1-Q3425,3)+INDEX(Ci,$P3425,2)*3*Q3425*POWER(1-Q3425,2)+INDEX(Ci,$P3425,3)*3*POWER(Q3425,2)*(1-Q3425)+INDEX(Ci,$P3425,4)*POWER(Q3425,3))</f>
        <v>492.44290615159781</v>
      </c>
      <c r="S3425" s="3">
        <f t="shared" si="906"/>
        <v>510.76997375488327</v>
      </c>
      <c r="T3425" s="3">
        <f t="shared" ca="1" si="907"/>
        <v>-18.327067603285457</v>
      </c>
      <c r="U3425" s="3">
        <f t="shared" ca="1" si="915"/>
        <v>18.327067603285457</v>
      </c>
      <c r="W3425" s="34">
        <f t="shared" si="908"/>
        <v>7</v>
      </c>
      <c r="X3425" s="73" t="b">
        <f>COUNTIF('Power Curve'!$D$2:$D$31,W3425)&gt;0</f>
        <v>1</v>
      </c>
      <c r="Y3425" s="73" t="b">
        <f t="shared" si="909"/>
        <v>0</v>
      </c>
      <c r="Z3425" s="73" t="b">
        <f t="shared" si="916"/>
        <v>1</v>
      </c>
      <c r="AA3425" s="34" t="str">
        <f t="shared" si="910"/>
        <v>Outer</v>
      </c>
      <c r="AB3425" s="35" t="str">
        <f t="shared" si="917"/>
        <v>0.3-0.4</v>
      </c>
      <c r="AC3425" s="36" t="str">
        <f t="shared" si="911"/>
        <v>4-5</v>
      </c>
      <c r="AD3425" s="36" t="str">
        <f t="shared" si="912"/>
        <v>Apr</v>
      </c>
      <c r="AE3425" s="35" t="str">
        <f t="shared" si="913"/>
        <v>295-305</v>
      </c>
      <c r="AF3425" s="36" t="str">
        <f t="shared" si="914"/>
        <v>Inner-TI</v>
      </c>
    </row>
    <row r="3426" spans="5:32" x14ac:dyDescent="0.3">
      <c r="E3426" s="12">
        <v>41005.208333333336</v>
      </c>
      <c r="F3426" s="16">
        <v>6.33</v>
      </c>
      <c r="G3426" s="16">
        <v>479.81999588012718</v>
      </c>
      <c r="H3426" s="29">
        <v>1.2181493741330887</v>
      </c>
      <c r="I3426" s="26">
        <v>304</v>
      </c>
      <c r="J3426" s="30">
        <v>0.12164296998420221</v>
      </c>
      <c r="K3426" s="31">
        <v>0.28469904982765465</v>
      </c>
      <c r="L3426" s="108">
        <f ca="1">REWS!R3426</f>
        <v>6.2306535726855961</v>
      </c>
      <c r="M3426" s="22">
        <f t="shared" si="901"/>
        <v>6.318178081576356</v>
      </c>
      <c r="N3426" s="22">
        <f t="shared" ca="1" si="902"/>
        <v>6.2190171938131984</v>
      </c>
      <c r="O3426" s="22">
        <f t="shared" si="903"/>
        <v>0.33454476576941328</v>
      </c>
      <c r="P3426" s="81">
        <f t="shared" ca="1" si="904"/>
        <v>7</v>
      </c>
      <c r="Q3426" s="22">
        <f t="shared" ca="1" si="905"/>
        <v>0.19071946978500115</v>
      </c>
      <c r="R3426" s="3">
        <f ca="1">IF(N3426&gt;'Power Curve'!$C$37,0,INDEX(Ci,$P3426,1)*POWER(1-Q3426,3)+INDEX(Ci,$P3426,2)*3*Q3426*POWER(1-Q3426,2)+INDEX(Ci,$P3426,3)*3*POWER(Q3426,2)*(1-Q3426)+INDEX(Ci,$P3426,4)*POWER(Q3426,3))</f>
        <v>406.79510849969137</v>
      </c>
      <c r="S3426" s="3">
        <f t="shared" si="906"/>
        <v>479.81999588012718</v>
      </c>
      <c r="T3426" s="3">
        <f t="shared" ca="1" si="907"/>
        <v>-73.024887380435814</v>
      </c>
      <c r="U3426" s="3">
        <f t="shared" ca="1" si="915"/>
        <v>73.024887380435814</v>
      </c>
      <c r="W3426" s="34">
        <f t="shared" si="908"/>
        <v>6</v>
      </c>
      <c r="X3426" s="73" t="b">
        <f>COUNTIF('Power Curve'!$D$2:$D$31,W3426)&gt;0</f>
        <v>1</v>
      </c>
      <c r="Y3426" s="73" t="b">
        <f t="shared" si="909"/>
        <v>0</v>
      </c>
      <c r="Z3426" s="73" t="b">
        <f t="shared" si="916"/>
        <v>1</v>
      </c>
      <c r="AA3426" s="34" t="str">
        <f t="shared" si="910"/>
        <v>Inner</v>
      </c>
      <c r="AB3426" s="35" t="str">
        <f t="shared" si="917"/>
        <v>0.3-0.4</v>
      </c>
      <c r="AC3426" s="36" t="str">
        <f t="shared" si="911"/>
        <v>5-6</v>
      </c>
      <c r="AD3426" s="36" t="str">
        <f t="shared" si="912"/>
        <v>Apr</v>
      </c>
      <c r="AE3426" s="35" t="str">
        <f t="shared" si="913"/>
        <v>295-305</v>
      </c>
      <c r="AF3426" s="36" t="str">
        <f t="shared" si="914"/>
        <v>Inner-TI</v>
      </c>
    </row>
    <row r="3427" spans="5:32" x14ac:dyDescent="0.3">
      <c r="E3427" s="12">
        <v>41005.215277777781</v>
      </c>
      <c r="F3427" s="16">
        <v>6.43</v>
      </c>
      <c r="G3427" s="16">
        <v>469.3999862670903</v>
      </c>
      <c r="H3427" s="29">
        <v>1.2185258900484774</v>
      </c>
      <c r="I3427" s="26">
        <v>303.10000000000002</v>
      </c>
      <c r="J3427" s="30">
        <v>8.5536547433903584E-2</v>
      </c>
      <c r="K3427" s="31">
        <v>0.37171473275166295</v>
      </c>
      <c r="L3427" s="108">
        <f ca="1">REWS!R3427</f>
        <v>6.3115954357688153</v>
      </c>
      <c r="M3427" s="22">
        <f t="shared" si="901"/>
        <v>6.4186524956494582</v>
      </c>
      <c r="N3427" s="22">
        <f t="shared" ca="1" si="902"/>
        <v>6.3004568888533807</v>
      </c>
      <c r="O3427" s="22">
        <f t="shared" si="903"/>
        <v>0.35007341035169448</v>
      </c>
      <c r="P3427" s="81">
        <f t="shared" ca="1" si="904"/>
        <v>7</v>
      </c>
      <c r="Q3427" s="22">
        <f t="shared" ca="1" si="905"/>
        <v>0.27350668624834057</v>
      </c>
      <c r="R3427" s="3">
        <f ca="1">IF(N3427&gt;'Power Curve'!$C$37,0,INDEX(Ci,$P3427,1)*POWER(1-Q3427,3)+INDEX(Ci,$P3427,2)*3*Q3427*POWER(1-Q3427,2)+INDEX(Ci,$P3427,3)*3*POWER(Q3427,2)*(1-Q3427)+INDEX(Ci,$P3427,4)*POWER(Q3427,3))</f>
        <v>424.52599142522536</v>
      </c>
      <c r="S3427" s="3">
        <f t="shared" si="906"/>
        <v>469.3999862670903</v>
      </c>
      <c r="T3427" s="3">
        <f t="shared" ca="1" si="907"/>
        <v>-44.873994841864942</v>
      </c>
      <c r="U3427" s="3">
        <f t="shared" ca="1" si="915"/>
        <v>44.873994841864942</v>
      </c>
      <c r="W3427" s="34">
        <f t="shared" si="908"/>
        <v>6</v>
      </c>
      <c r="X3427" s="73" t="b">
        <f>COUNTIF('Power Curve'!$D$2:$D$31,W3427)&gt;0</f>
        <v>1</v>
      </c>
      <c r="Y3427" s="73" t="b">
        <f t="shared" si="909"/>
        <v>0</v>
      </c>
      <c r="Z3427" s="73" t="b">
        <f t="shared" si="916"/>
        <v>1</v>
      </c>
      <c r="AA3427" s="34" t="str">
        <f t="shared" si="910"/>
        <v>Outer</v>
      </c>
      <c r="AB3427" s="35" t="str">
        <f t="shared" si="917"/>
        <v>0.3-0.4</v>
      </c>
      <c r="AC3427" s="36" t="str">
        <f t="shared" si="911"/>
        <v>5-6</v>
      </c>
      <c r="AD3427" s="36" t="str">
        <f t="shared" si="912"/>
        <v>Apr</v>
      </c>
      <c r="AE3427" s="35" t="str">
        <f t="shared" si="913"/>
        <v>295-305</v>
      </c>
      <c r="AF3427" s="36" t="str">
        <f t="shared" si="914"/>
        <v>LWS-LTI</v>
      </c>
    </row>
    <row r="3428" spans="5:32" x14ac:dyDescent="0.3">
      <c r="E3428" s="12">
        <v>41005.222222222219</v>
      </c>
      <c r="F3428" s="16">
        <v>6.42</v>
      </c>
      <c r="G3428" s="16">
        <v>512.49001693725609</v>
      </c>
      <c r="H3428" s="29">
        <v>1.2176022754590774</v>
      </c>
      <c r="I3428" s="26">
        <v>305.2</v>
      </c>
      <c r="J3428" s="30">
        <v>5.9190031152647975E-2</v>
      </c>
      <c r="K3428" s="31">
        <v>0.37865259616381591</v>
      </c>
      <c r="L3428" s="108">
        <f ca="1">REWS!R3428</f>
        <v>6.3808941984982708</v>
      </c>
      <c r="M3428" s="22">
        <f t="shared" si="901"/>
        <v>6.4070505259475938</v>
      </c>
      <c r="N3428" s="22">
        <f t="shared" ca="1" si="902"/>
        <v>6.3680236028822899</v>
      </c>
      <c r="O3428" s="22">
        <f t="shared" si="903"/>
        <v>0.34828028853439713</v>
      </c>
      <c r="P3428" s="81">
        <f t="shared" ca="1" si="904"/>
        <v>7</v>
      </c>
      <c r="Q3428" s="22">
        <f t="shared" ca="1" si="905"/>
        <v>0.34219137591064763</v>
      </c>
      <c r="R3428" s="3">
        <f ca="1">IF(N3428&gt;'Power Curve'!$C$37,0,INDEX(Ci,$P3428,1)*POWER(1-Q3428,3)+INDEX(Ci,$P3428,2)*3*Q3428*POWER(1-Q3428,2)+INDEX(Ci,$P3428,3)*3*POWER(Q3428,2)*(1-Q3428)+INDEX(Ci,$P3428,4)*POWER(Q3428,3))</f>
        <v>439.7641840669769</v>
      </c>
      <c r="S3428" s="3">
        <f t="shared" si="906"/>
        <v>512.49001693725609</v>
      </c>
      <c r="T3428" s="3">
        <f t="shared" ca="1" si="907"/>
        <v>-72.725832870279191</v>
      </c>
      <c r="U3428" s="3">
        <f t="shared" ca="1" si="915"/>
        <v>72.725832870279191</v>
      </c>
      <c r="W3428" s="34">
        <f t="shared" si="908"/>
        <v>6</v>
      </c>
      <c r="X3428" s="73" t="b">
        <f>COUNTIF('Power Curve'!$D$2:$D$31,W3428)&gt;0</f>
        <v>1</v>
      </c>
      <c r="Y3428" s="73" t="b">
        <f t="shared" si="909"/>
        <v>0</v>
      </c>
      <c r="Z3428" s="73" t="b">
        <f t="shared" si="916"/>
        <v>1</v>
      </c>
      <c r="AA3428" s="34" t="str">
        <f t="shared" si="910"/>
        <v>Outer</v>
      </c>
      <c r="AB3428" s="35" t="str">
        <f t="shared" si="917"/>
        <v>0.3-0.4</v>
      </c>
      <c r="AC3428" s="36" t="str">
        <f t="shared" si="911"/>
        <v>5-6</v>
      </c>
      <c r="AD3428" s="36" t="str">
        <f t="shared" si="912"/>
        <v>Apr</v>
      </c>
      <c r="AE3428" s="35" t="str">
        <f t="shared" si="913"/>
        <v>305-315</v>
      </c>
      <c r="AF3428" s="36" t="str">
        <f t="shared" si="914"/>
        <v>LWS-LTI</v>
      </c>
    </row>
    <row r="3429" spans="5:32" x14ac:dyDescent="0.3">
      <c r="E3429" s="12">
        <v>41005.229166666664</v>
      </c>
      <c r="F3429" s="16">
        <v>6.57</v>
      </c>
      <c r="G3429" s="16">
        <v>472.80000686645519</v>
      </c>
      <c r="H3429" s="29">
        <v>1.2173254618514424</v>
      </c>
      <c r="I3429" s="26">
        <v>306.3</v>
      </c>
      <c r="J3429" s="30">
        <v>5.7838660578386603E-2</v>
      </c>
      <c r="K3429" s="31">
        <v>0.50729177004706549</v>
      </c>
      <c r="L3429" s="108">
        <f ca="1">REWS!R3429</f>
        <v>6.5152018711338684</v>
      </c>
      <c r="M3429" s="22">
        <f t="shared" si="901"/>
        <v>6.5562510531111275</v>
      </c>
      <c r="N3429" s="22">
        <f t="shared" ca="1" si="902"/>
        <v>6.5015675995210058</v>
      </c>
      <c r="O3429" s="22">
        <f t="shared" si="903"/>
        <v>0.37133971096731433</v>
      </c>
      <c r="P3429" s="81">
        <f t="shared" ca="1" si="904"/>
        <v>7</v>
      </c>
      <c r="Q3429" s="22">
        <f t="shared" ca="1" si="905"/>
        <v>0.47794502468909594</v>
      </c>
      <c r="R3429" s="3">
        <f ca="1">IF(N3429&gt;'Power Curve'!$C$37,0,INDEX(Ci,$P3429,1)*POWER(1-Q3429,3)+INDEX(Ci,$P3429,2)*3*Q3429*POWER(1-Q3429,2)+INDEX(Ci,$P3429,3)*3*POWER(Q3429,2)*(1-Q3429)+INDEX(Ci,$P3429,4)*POWER(Q3429,3))</f>
        <v>471.09151859762915</v>
      </c>
      <c r="S3429" s="3">
        <f t="shared" si="906"/>
        <v>472.80000686645519</v>
      </c>
      <c r="T3429" s="3">
        <f t="shared" ca="1" si="907"/>
        <v>-1.708488268826045</v>
      </c>
      <c r="U3429" s="3">
        <f t="shared" ca="1" si="915"/>
        <v>1.708488268826045</v>
      </c>
      <c r="W3429" s="34">
        <f t="shared" si="908"/>
        <v>7</v>
      </c>
      <c r="X3429" s="73" t="b">
        <f>COUNTIF('Power Curve'!$D$2:$D$31,W3429)&gt;0</f>
        <v>1</v>
      </c>
      <c r="Y3429" s="73" t="b">
        <f t="shared" si="909"/>
        <v>0</v>
      </c>
      <c r="Z3429" s="73" t="b">
        <f t="shared" si="916"/>
        <v>1</v>
      </c>
      <c r="AA3429" s="34" t="str">
        <f t="shared" si="910"/>
        <v>Outer</v>
      </c>
      <c r="AB3429" s="35" t="str">
        <f t="shared" si="917"/>
        <v>0.3-0.4</v>
      </c>
      <c r="AC3429" s="36" t="str">
        <f t="shared" si="911"/>
        <v>5-6</v>
      </c>
      <c r="AD3429" s="36" t="str">
        <f t="shared" si="912"/>
        <v>Apr</v>
      </c>
      <c r="AE3429" s="35" t="str">
        <f t="shared" si="913"/>
        <v>305-315</v>
      </c>
      <c r="AF3429" s="36" t="str">
        <f t="shared" si="914"/>
        <v>LWS-LTI</v>
      </c>
    </row>
    <row r="3430" spans="5:32" x14ac:dyDescent="0.3">
      <c r="E3430" s="12">
        <v>41005.236111111109</v>
      </c>
      <c r="F3430" s="16">
        <v>7.29</v>
      </c>
      <c r="G3430" s="16">
        <v>676.72000980377197</v>
      </c>
      <c r="H3430" s="29">
        <v>1.216910483947097</v>
      </c>
      <c r="I3430" s="26">
        <v>303.10000000000002</v>
      </c>
      <c r="J3430" s="30">
        <v>5.8984910836762688E-2</v>
      </c>
      <c r="K3430" s="31">
        <v>0.62050893538510488</v>
      </c>
      <c r="L3430" s="108">
        <f ca="1">REWS!R3430</f>
        <v>7.0820368868434915</v>
      </c>
      <c r="M3430" s="22">
        <f t="shared" si="901"/>
        <v>7.2739175884344078</v>
      </c>
      <c r="N3430" s="22">
        <f t="shared" ca="1" si="902"/>
        <v>7.066413261063393</v>
      </c>
      <c r="O3430" s="22">
        <f t="shared" si="903"/>
        <v>0.48225738745681385</v>
      </c>
      <c r="P3430" s="81">
        <f t="shared" ca="1" si="904"/>
        <v>8</v>
      </c>
      <c r="Q3430" s="22">
        <f t="shared" ca="1" si="905"/>
        <v>5.1620543400090028E-2</v>
      </c>
      <c r="R3430" s="3">
        <f ca="1">IF(N3430&gt;'Power Curve'!$C$37,0,INDEX(Ci,$P3430,1)*POWER(1-Q3430,3)+INDEX(Ci,$P3430,2)*3*Q3430*POWER(1-Q3430,2)+INDEX(Ci,$P3430,3)*3*POWER(Q3430,2)*(1-Q3430)+INDEX(Ci,$P3430,4)*POWER(Q3430,3))</f>
        <v>613.56883711815317</v>
      </c>
      <c r="S3430" s="3">
        <f t="shared" si="906"/>
        <v>676.72000980377197</v>
      </c>
      <c r="T3430" s="3">
        <f t="shared" ca="1" si="907"/>
        <v>-63.151172685618803</v>
      </c>
      <c r="U3430" s="3">
        <f t="shared" ca="1" si="915"/>
        <v>63.151172685618803</v>
      </c>
      <c r="W3430" s="34">
        <f t="shared" si="908"/>
        <v>7</v>
      </c>
      <c r="X3430" s="73" t="b">
        <f>COUNTIF('Power Curve'!$D$2:$D$31,W3430)&gt;0</f>
        <v>1</v>
      </c>
      <c r="Y3430" s="73" t="b">
        <f t="shared" si="909"/>
        <v>0</v>
      </c>
      <c r="Z3430" s="73" t="b">
        <f t="shared" si="916"/>
        <v>1</v>
      </c>
      <c r="AA3430" s="34" t="str">
        <f t="shared" si="910"/>
        <v>Outer</v>
      </c>
      <c r="AB3430" s="35" t="str">
        <f t="shared" si="917"/>
        <v>0.4-0.5</v>
      </c>
      <c r="AC3430" s="36" t="str">
        <f t="shared" si="911"/>
        <v>5-6</v>
      </c>
      <c r="AD3430" s="36" t="str">
        <f t="shared" si="912"/>
        <v>Apr</v>
      </c>
      <c r="AE3430" s="35" t="str">
        <f t="shared" si="913"/>
        <v>295-305</v>
      </c>
      <c r="AF3430" s="36" t="str">
        <f t="shared" si="914"/>
        <v>LWS-LTI</v>
      </c>
    </row>
    <row r="3431" spans="5:32" x14ac:dyDescent="0.3">
      <c r="E3431" s="12">
        <v>41005.243055555555</v>
      </c>
      <c r="F3431" s="16">
        <v>6.9</v>
      </c>
      <c r="G3431" s="16">
        <v>564.65000915527344</v>
      </c>
      <c r="H3431" s="29">
        <v>1.2164036654712449</v>
      </c>
      <c r="I3431" s="26">
        <v>301.10000000000002</v>
      </c>
      <c r="J3431" s="30">
        <v>8.8405797101449274E-2</v>
      </c>
      <c r="K3431" s="31">
        <v>0.41185664641263742</v>
      </c>
      <c r="L3431" s="108">
        <f ca="1">REWS!R3431</f>
        <v>6.7708627231004952</v>
      </c>
      <c r="M3431" s="22">
        <f t="shared" si="901"/>
        <v>6.8838220416255709</v>
      </c>
      <c r="N3431" s="22">
        <f t="shared" ca="1" si="902"/>
        <v>6.7549875440724811</v>
      </c>
      <c r="O3431" s="22">
        <f t="shared" si="903"/>
        <v>0.42196686319341586</v>
      </c>
      <c r="P3431" s="81">
        <f t="shared" ca="1" si="904"/>
        <v>7</v>
      </c>
      <c r="Q3431" s="22">
        <f t="shared" ca="1" si="905"/>
        <v>0.73555811859077336</v>
      </c>
      <c r="R3431" s="3">
        <f ca="1">IF(N3431&gt;'Power Curve'!$C$37,0,INDEX(Ci,$P3431,1)*POWER(1-Q3431,3)+INDEX(Ci,$P3431,2)*3*Q3431*POWER(1-Q3431,2)+INDEX(Ci,$P3431,3)*3*POWER(Q3431,2)*(1-Q3431)+INDEX(Ci,$P3431,4)*POWER(Q3431,3))</f>
        <v>533.79104894130307</v>
      </c>
      <c r="S3431" s="3">
        <f t="shared" si="906"/>
        <v>564.65000915527344</v>
      </c>
      <c r="T3431" s="3">
        <f t="shared" ca="1" si="907"/>
        <v>-30.858960213970363</v>
      </c>
      <c r="U3431" s="3">
        <f t="shared" ca="1" si="915"/>
        <v>30.858960213970363</v>
      </c>
      <c r="W3431" s="34">
        <f t="shared" si="908"/>
        <v>7</v>
      </c>
      <c r="X3431" s="73" t="b">
        <f>COUNTIF('Power Curve'!$D$2:$D$31,W3431)&gt;0</f>
        <v>1</v>
      </c>
      <c r="Y3431" s="73" t="b">
        <f t="shared" si="909"/>
        <v>0</v>
      </c>
      <c r="Z3431" s="73" t="b">
        <f t="shared" si="916"/>
        <v>1</v>
      </c>
      <c r="AA3431" s="34" t="str">
        <f t="shared" si="910"/>
        <v>Outer</v>
      </c>
      <c r="AB3431" s="35" t="str">
        <f t="shared" si="917"/>
        <v>0.4-0.5</v>
      </c>
      <c r="AC3431" s="36" t="str">
        <f t="shared" si="911"/>
        <v>5-6</v>
      </c>
      <c r="AD3431" s="36" t="str">
        <f t="shared" si="912"/>
        <v>Apr</v>
      </c>
      <c r="AE3431" s="35" t="str">
        <f t="shared" si="913"/>
        <v>295-305</v>
      </c>
      <c r="AF3431" s="36" t="str">
        <f t="shared" si="914"/>
        <v>LWS-LTI</v>
      </c>
    </row>
    <row r="3432" spans="5:32" x14ac:dyDescent="0.3">
      <c r="E3432" s="12">
        <v>41005.25</v>
      </c>
      <c r="F3432" s="16">
        <v>5.75</v>
      </c>
      <c r="G3432" s="16">
        <v>350.97998809814476</v>
      </c>
      <c r="H3432" s="29">
        <v>1.2162655175055084</v>
      </c>
      <c r="I3432" s="26">
        <v>301.10000000000002</v>
      </c>
      <c r="J3432" s="30">
        <v>0.11652173913043479</v>
      </c>
      <c r="K3432" s="31">
        <v>0.35695976257777667</v>
      </c>
      <c r="L3432" s="108">
        <f ca="1">REWS!R3432</f>
        <v>5.7590609975705291</v>
      </c>
      <c r="M3432" s="22">
        <f t="shared" si="901"/>
        <v>5.7363011927615588</v>
      </c>
      <c r="N3432" s="22">
        <f t="shared" ca="1" si="902"/>
        <v>5.7453406034000691</v>
      </c>
      <c r="O3432" s="22">
        <f t="shared" si="903"/>
        <v>0.24461381687655004</v>
      </c>
      <c r="P3432" s="81">
        <f t="shared" ca="1" si="904"/>
        <v>6</v>
      </c>
      <c r="Q3432" s="22">
        <f t="shared" ca="1" si="905"/>
        <v>0.71487747699194415</v>
      </c>
      <c r="R3432" s="3">
        <f ca="1">IF(N3432&gt;'Power Curve'!$C$37,0,INDEX(Ci,$P3432,1)*POWER(1-Q3432,3)+INDEX(Ci,$P3432,2)*3*Q3432*POWER(1-Q3432,2)+INDEX(Ci,$P3432,3)*3*POWER(Q3432,2)*(1-Q3432)+INDEX(Ci,$P3432,4)*POWER(Q3432,3))</f>
        <v>319.4055266578257</v>
      </c>
      <c r="S3432" s="3">
        <f t="shared" si="906"/>
        <v>350.97998809814476</v>
      </c>
      <c r="T3432" s="3">
        <f t="shared" ca="1" si="907"/>
        <v>-31.574461440319055</v>
      </c>
      <c r="U3432" s="3">
        <f t="shared" ca="1" si="915"/>
        <v>31.574461440319055</v>
      </c>
      <c r="W3432" s="34">
        <f t="shared" si="908"/>
        <v>6</v>
      </c>
      <c r="X3432" s="73" t="b">
        <f>COUNTIF('Power Curve'!$D$2:$D$31,W3432)&gt;0</f>
        <v>1</v>
      </c>
      <c r="Y3432" s="73" t="b">
        <f t="shared" si="909"/>
        <v>0</v>
      </c>
      <c r="Z3432" s="73" t="b">
        <f t="shared" si="916"/>
        <v>1</v>
      </c>
      <c r="AA3432" s="34" t="str">
        <f t="shared" si="910"/>
        <v>Outer</v>
      </c>
      <c r="AB3432" s="35" t="str">
        <f t="shared" si="917"/>
        <v>0.2-0.3</v>
      </c>
      <c r="AC3432" s="36" t="str">
        <f t="shared" si="911"/>
        <v>6-7</v>
      </c>
      <c r="AD3432" s="36" t="str">
        <f t="shared" si="912"/>
        <v>Apr</v>
      </c>
      <c r="AE3432" s="35" t="str">
        <f t="shared" si="913"/>
        <v>295-305</v>
      </c>
      <c r="AF3432" s="36" t="str">
        <f t="shared" si="914"/>
        <v>Inner-TI</v>
      </c>
    </row>
    <row r="3433" spans="5:32" x14ac:dyDescent="0.3">
      <c r="E3433" s="12">
        <v>41005.256944444445</v>
      </c>
      <c r="F3433" s="16">
        <v>5.17</v>
      </c>
      <c r="G3433" s="16">
        <v>272.56999206542963</v>
      </c>
      <c r="H3433" s="29">
        <v>1.2163189370291672</v>
      </c>
      <c r="I3433" s="26">
        <v>302.60000000000002</v>
      </c>
      <c r="J3433" s="30">
        <v>7.5435203094777567E-2</v>
      </c>
      <c r="K3433" s="31">
        <v>0.33766464976209365</v>
      </c>
      <c r="L3433" s="108">
        <f ca="1">REWS!R3433</f>
        <v>5.1996459127536276</v>
      </c>
      <c r="M3433" s="22">
        <f t="shared" si="901"/>
        <v>5.1577584944795749</v>
      </c>
      <c r="N3433" s="22">
        <f t="shared" ca="1" si="902"/>
        <v>5.1873342117584187</v>
      </c>
      <c r="O3433" s="22">
        <f t="shared" si="903"/>
        <v>0.15519817787856208</v>
      </c>
      <c r="P3433" s="81">
        <f t="shared" ca="1" si="904"/>
        <v>6</v>
      </c>
      <c r="Q3433" s="22">
        <f t="shared" ca="1" si="905"/>
        <v>0.15870260025532346</v>
      </c>
      <c r="R3433" s="3">
        <f ca="1">IF(N3433&gt;'Power Curve'!$C$37,0,INDEX(Ci,$P3433,1)*POWER(1-Q3433,3)+INDEX(Ci,$P3433,2)*3*Q3433*POWER(1-Q3433,2)+INDEX(Ci,$P3433,3)*3*POWER(Q3433,2)*(1-Q3433)+INDEX(Ci,$P3433,4)*POWER(Q3433,3))</f>
        <v>235.57597434689123</v>
      </c>
      <c r="S3433" s="3">
        <f t="shared" si="906"/>
        <v>272.56999206542963</v>
      </c>
      <c r="T3433" s="3">
        <f t="shared" ca="1" si="907"/>
        <v>-36.994017718538402</v>
      </c>
      <c r="U3433" s="3">
        <f t="shared" ca="1" si="915"/>
        <v>36.994017718538402</v>
      </c>
      <c r="W3433" s="34">
        <f t="shared" si="908"/>
        <v>5</v>
      </c>
      <c r="X3433" s="73" t="b">
        <f>COUNTIF('Power Curve'!$D$2:$D$31,W3433)&gt;0</f>
        <v>1</v>
      </c>
      <c r="Y3433" s="73" t="b">
        <f t="shared" si="909"/>
        <v>0</v>
      </c>
      <c r="Z3433" s="73" t="b">
        <f t="shared" si="916"/>
        <v>1</v>
      </c>
      <c r="AA3433" s="34" t="str">
        <f t="shared" si="910"/>
        <v>Outer</v>
      </c>
      <c r="AB3433" s="35" t="str">
        <f t="shared" si="917"/>
        <v>0.1-0.2</v>
      </c>
      <c r="AC3433" s="36" t="str">
        <f t="shared" si="911"/>
        <v>6-7</v>
      </c>
      <c r="AD3433" s="36" t="str">
        <f t="shared" si="912"/>
        <v>Apr</v>
      </c>
      <c r="AE3433" s="35" t="str">
        <f t="shared" si="913"/>
        <v>295-305</v>
      </c>
      <c r="AF3433" s="36" t="str">
        <f t="shared" si="914"/>
        <v>LWS-LTI</v>
      </c>
    </row>
    <row r="3434" spans="5:32" x14ac:dyDescent="0.3">
      <c r="E3434" s="12">
        <v>41005.263888888891</v>
      </c>
      <c r="F3434" s="16">
        <v>5</v>
      </c>
      <c r="G3434" s="16">
        <v>233.88000488281293</v>
      </c>
      <c r="H3434" s="29">
        <v>1.2153529472298599</v>
      </c>
      <c r="I3434" s="26">
        <v>307</v>
      </c>
      <c r="J3434" s="30">
        <v>0.1</v>
      </c>
      <c r="K3434" s="31">
        <v>0.35655931417989156</v>
      </c>
      <c r="L3434" s="108">
        <f ca="1">REWS!R3434</f>
        <v>5.0568339818859274</v>
      </c>
      <c r="M3434" s="22">
        <f t="shared" si="901"/>
        <v>4.9868401522043087</v>
      </c>
      <c r="N3434" s="22">
        <f t="shared" ca="1" si="902"/>
        <v>5.0435245487799873</v>
      </c>
      <c r="O3434" s="22">
        <f t="shared" si="903"/>
        <v>0.12878219711101832</v>
      </c>
      <c r="P3434" s="81">
        <f t="shared" ca="1" si="904"/>
        <v>6</v>
      </c>
      <c r="Q3434" s="22">
        <f t="shared" ca="1" si="905"/>
        <v>1.5364956137567538E-2</v>
      </c>
      <c r="R3434" s="3">
        <f ca="1">IF(N3434&gt;'Power Curve'!$C$37,0,INDEX(Ci,$P3434,1)*POWER(1-Q3434,3)+INDEX(Ci,$P3434,2)*3*Q3434*POWER(1-Q3434,2)+INDEX(Ci,$P3434,3)*3*POWER(Q3434,2)*(1-Q3434)+INDEX(Ci,$P3434,4)*POWER(Q3434,3))</f>
        <v>213.84032234516056</v>
      </c>
      <c r="S3434" s="3">
        <f t="shared" si="906"/>
        <v>233.88000488281293</v>
      </c>
      <c r="T3434" s="3">
        <f t="shared" ca="1" si="907"/>
        <v>-20.039682537652368</v>
      </c>
      <c r="U3434" s="3">
        <f t="shared" ca="1" si="915"/>
        <v>20.039682537652368</v>
      </c>
      <c r="W3434" s="34">
        <f t="shared" si="908"/>
        <v>5</v>
      </c>
      <c r="X3434" s="73" t="b">
        <f>COUNTIF('Power Curve'!$D$2:$D$31,W3434)&gt;0</f>
        <v>1</v>
      </c>
      <c r="Y3434" s="73" t="b">
        <f t="shared" si="909"/>
        <v>0</v>
      </c>
      <c r="Z3434" s="73" t="b">
        <f t="shared" si="916"/>
        <v>1</v>
      </c>
      <c r="AA3434" s="34" t="str">
        <f t="shared" si="910"/>
        <v>Outer</v>
      </c>
      <c r="AB3434" s="35" t="str">
        <f t="shared" si="917"/>
        <v>0.1-0.2</v>
      </c>
      <c r="AC3434" s="36" t="str">
        <f t="shared" si="911"/>
        <v>6-7</v>
      </c>
      <c r="AD3434" s="36" t="str">
        <f t="shared" si="912"/>
        <v>Apr</v>
      </c>
      <c r="AE3434" s="35" t="str">
        <f t="shared" si="913"/>
        <v>305-315</v>
      </c>
      <c r="AF3434" s="36" t="str">
        <f t="shared" si="914"/>
        <v>LWS-LTI</v>
      </c>
    </row>
    <row r="3435" spans="5:32" x14ac:dyDescent="0.3">
      <c r="E3435" s="12">
        <v>41005.270833333336</v>
      </c>
      <c r="F3435" s="16">
        <v>4.6900000000000004</v>
      </c>
      <c r="G3435" s="16">
        <v>175.6199951171871</v>
      </c>
      <c r="H3435" s="29">
        <v>1.2147098089212807</v>
      </c>
      <c r="I3435" s="26">
        <v>304.7</v>
      </c>
      <c r="J3435" s="30">
        <v>0.11087420042643922</v>
      </c>
      <c r="K3435" s="31">
        <v>0.27519740571908197</v>
      </c>
      <c r="L3435" s="108">
        <f ca="1">REWS!R3435</f>
        <v>4.7990596697135075</v>
      </c>
      <c r="M3435" s="22">
        <f t="shared" si="901"/>
        <v>4.6768308126136011</v>
      </c>
      <c r="N3435" s="22">
        <f t="shared" ca="1" si="902"/>
        <v>4.7855842505090367</v>
      </c>
      <c r="O3435" s="22">
        <f t="shared" si="903"/>
        <v>8.0869254337455426E-2</v>
      </c>
      <c r="P3435" s="81">
        <f t="shared" ca="1" si="904"/>
        <v>5</v>
      </c>
      <c r="Q3435" s="22">
        <f t="shared" ca="1" si="905"/>
        <v>0.72267783970750843</v>
      </c>
      <c r="R3435" s="3">
        <f ca="1">IF(N3435&gt;'Power Curve'!$C$37,0,INDEX(Ci,$P3435,1)*POWER(1-Q3435,3)+INDEX(Ci,$P3435,2)*3*Q3435*POWER(1-Q3435,2)+INDEX(Ci,$P3435,3)*3*POWER(Q3435,2)*(1-Q3435)+INDEX(Ci,$P3435,4)*POWER(Q3435,3))</f>
        <v>170.69438633344583</v>
      </c>
      <c r="S3435" s="3">
        <f t="shared" si="906"/>
        <v>175.6199951171871</v>
      </c>
      <c r="T3435" s="3">
        <f t="shared" ca="1" si="907"/>
        <v>-4.9256087837412679</v>
      </c>
      <c r="U3435" s="3">
        <f t="shared" ca="1" si="915"/>
        <v>4.9256087837412679</v>
      </c>
      <c r="W3435" s="34">
        <f t="shared" si="908"/>
        <v>5</v>
      </c>
      <c r="X3435" s="73" t="b">
        <f>COUNTIF('Power Curve'!$D$2:$D$31,W3435)&gt;0</f>
        <v>1</v>
      </c>
      <c r="Y3435" s="73" t="b">
        <f t="shared" si="909"/>
        <v>0</v>
      </c>
      <c r="Z3435" s="73" t="b">
        <f t="shared" si="916"/>
        <v>1</v>
      </c>
      <c r="AA3435" s="34" t="str">
        <f t="shared" si="910"/>
        <v>Inner</v>
      </c>
      <c r="AB3435" s="35" t="str">
        <f t="shared" si="917"/>
        <v>0.0-0.1</v>
      </c>
      <c r="AC3435" s="36" t="str">
        <f t="shared" si="911"/>
        <v>6-7</v>
      </c>
      <c r="AD3435" s="36" t="str">
        <f t="shared" si="912"/>
        <v>Apr</v>
      </c>
      <c r="AE3435" s="35" t="str">
        <f t="shared" si="913"/>
        <v>295-305</v>
      </c>
      <c r="AF3435" s="36" t="str">
        <f t="shared" si="914"/>
        <v>Inner-TI</v>
      </c>
    </row>
    <row r="3436" spans="5:32" x14ac:dyDescent="0.3">
      <c r="E3436" s="12">
        <v>41005.277777777781</v>
      </c>
      <c r="F3436" s="16">
        <v>4.1399999999999997</v>
      </c>
      <c r="G3436" s="16">
        <v>109.8100013732913</v>
      </c>
      <c r="H3436" s="29">
        <v>1.2139297660086861</v>
      </c>
      <c r="I3436" s="26">
        <v>307.8</v>
      </c>
      <c r="J3436" s="30">
        <v>0.16183574879227056</v>
      </c>
      <c r="K3436" s="31">
        <v>0.44673026017380169</v>
      </c>
      <c r="L3436" s="108">
        <f ca="1">REWS!R3436</f>
        <v>4.1467162338226622</v>
      </c>
      <c r="M3436" s="22">
        <f t="shared" si="901"/>
        <v>4.1274912864056521</v>
      </c>
      <c r="N3436" s="22">
        <f t="shared" ca="1" si="902"/>
        <v>4.1341872276086722</v>
      </c>
      <c r="O3436" s="22">
        <f t="shared" si="903"/>
        <v>-4.0329402777372868E-3</v>
      </c>
      <c r="P3436" s="81">
        <f t="shared" ca="1" si="904"/>
        <v>4</v>
      </c>
      <c r="Q3436" s="22">
        <f t="shared" ca="1" si="905"/>
        <v>0.98617948550809076</v>
      </c>
      <c r="R3436" s="3">
        <f ca="1">IF(N3436&gt;'Power Curve'!$C$37,0,INDEX(Ci,$P3436,1)*POWER(1-Q3436,3)+INDEX(Ci,$P3436,2)*3*Q3436*POWER(1-Q3436,2)+INDEX(Ci,$P3436,3)*3*POWER(Q3436,2)*(1-Q3436)+INDEX(Ci,$P3436,4)*POWER(Q3436,3))</f>
        <v>75.785359151297342</v>
      </c>
      <c r="S3436" s="3">
        <f t="shared" si="906"/>
        <v>109.8100013732913</v>
      </c>
      <c r="T3436" s="3">
        <f t="shared" ca="1" si="907"/>
        <v>-34.024642221993957</v>
      </c>
      <c r="U3436" s="3">
        <f t="shared" ca="1" si="915"/>
        <v>34.024642221993957</v>
      </c>
      <c r="W3436" s="34">
        <f t="shared" si="908"/>
        <v>4</v>
      </c>
      <c r="X3436" s="73" t="b">
        <f>COUNTIF('Power Curve'!$D$2:$D$31,W3436)&gt;0</f>
        <v>1</v>
      </c>
      <c r="Y3436" s="73" t="b">
        <f t="shared" si="909"/>
        <v>0</v>
      </c>
      <c r="Z3436" s="73" t="b">
        <f t="shared" si="916"/>
        <v>1</v>
      </c>
      <c r="AA3436" s="34" t="str">
        <f t="shared" si="910"/>
        <v>Outer</v>
      </c>
      <c r="AB3436" s="35" t="str">
        <f t="shared" si="917"/>
        <v>-0.1-0.0</v>
      </c>
      <c r="AC3436" s="36" t="str">
        <f t="shared" si="911"/>
        <v>6-7</v>
      </c>
      <c r="AD3436" s="36" t="str">
        <f t="shared" si="912"/>
        <v>Apr</v>
      </c>
      <c r="AE3436" s="35" t="str">
        <f t="shared" si="913"/>
        <v>305-315</v>
      </c>
      <c r="AF3436" s="36" t="str">
        <f t="shared" si="914"/>
        <v>LWS-HTI</v>
      </c>
    </row>
    <row r="3437" spans="5:32" x14ac:dyDescent="0.3">
      <c r="E3437" s="12">
        <v>41005.284722222219</v>
      </c>
      <c r="F3437" s="16">
        <v>4.3499999999999996</v>
      </c>
      <c r="G3437" s="16">
        <v>147.65000534057612</v>
      </c>
      <c r="H3437" s="29">
        <v>1.213242326405324</v>
      </c>
      <c r="I3437" s="26">
        <v>306.5</v>
      </c>
      <c r="J3437" s="30">
        <v>0.15402298850574714</v>
      </c>
      <c r="K3437" s="31">
        <v>0.31553090513557513</v>
      </c>
      <c r="L3437" s="108">
        <f ca="1">REWS!R3437</f>
        <v>4.4189669191561229</v>
      </c>
      <c r="M3437" s="22">
        <f t="shared" si="901"/>
        <v>4.3360379883691804</v>
      </c>
      <c r="N3437" s="22">
        <f t="shared" ca="1" si="902"/>
        <v>4.4047835473121086</v>
      </c>
      <c r="O3437" s="22">
        <f t="shared" si="903"/>
        <v>2.8198624777644423E-2</v>
      </c>
      <c r="P3437" s="81">
        <f t="shared" ca="1" si="904"/>
        <v>5</v>
      </c>
      <c r="Q3437" s="22">
        <f t="shared" ca="1" si="905"/>
        <v>0.28723990581794095</v>
      </c>
      <c r="R3437" s="3">
        <f ca="1">IF(N3437&gt;'Power Curve'!$C$37,0,INDEX(Ci,$P3437,1)*POWER(1-Q3437,3)+INDEX(Ci,$P3437,2)*3*Q3437*POWER(1-Q3437,2)+INDEX(Ci,$P3437,3)*3*POWER(Q3437,2)*(1-Q3437)+INDEX(Ci,$P3437,4)*POWER(Q3437,3))</f>
        <v>107.00876025516874</v>
      </c>
      <c r="S3437" s="3">
        <f t="shared" si="906"/>
        <v>147.65000534057612</v>
      </c>
      <c r="T3437" s="3">
        <f t="shared" ca="1" si="907"/>
        <v>-40.641245085407377</v>
      </c>
      <c r="U3437" s="3">
        <f t="shared" ca="1" si="915"/>
        <v>40.641245085407377</v>
      </c>
      <c r="W3437" s="34">
        <f t="shared" si="908"/>
        <v>4</v>
      </c>
      <c r="X3437" s="73" t="b">
        <f>COUNTIF('Power Curve'!$D$2:$D$31,W3437)&gt;0</f>
        <v>1</v>
      </c>
      <c r="Y3437" s="73" t="b">
        <f t="shared" si="909"/>
        <v>0</v>
      </c>
      <c r="Z3437" s="73" t="b">
        <f t="shared" si="916"/>
        <v>1</v>
      </c>
      <c r="AA3437" s="34" t="str">
        <f t="shared" si="910"/>
        <v>Outer</v>
      </c>
      <c r="AB3437" s="35" t="str">
        <f t="shared" si="917"/>
        <v>0.0-0.1</v>
      </c>
      <c r="AC3437" s="36" t="str">
        <f t="shared" si="911"/>
        <v>6-7</v>
      </c>
      <c r="AD3437" s="36" t="str">
        <f t="shared" si="912"/>
        <v>Apr</v>
      </c>
      <c r="AE3437" s="35" t="str">
        <f t="shared" si="913"/>
        <v>305-315</v>
      </c>
      <c r="AF3437" s="36" t="str">
        <f t="shared" si="914"/>
        <v>LWS-HTI</v>
      </c>
    </row>
    <row r="3438" spans="5:32" x14ac:dyDescent="0.3">
      <c r="E3438" s="12">
        <v>41005.291666666664</v>
      </c>
      <c r="F3438" s="16">
        <v>4.76</v>
      </c>
      <c r="G3438" s="16">
        <v>184.6999969482427</v>
      </c>
      <c r="H3438" s="29">
        <v>1.2129758035285088</v>
      </c>
      <c r="I3438" s="26">
        <v>308.60000000000002</v>
      </c>
      <c r="J3438" s="30">
        <v>0.12184873949579832</v>
      </c>
      <c r="K3438" s="31">
        <v>0.22604147064110164</v>
      </c>
      <c r="L3438" s="108">
        <f ca="1">REWS!R3438</f>
        <v>4.7966992365244083</v>
      </c>
      <c r="M3438" s="22">
        <f t="shared" si="901"/>
        <v>4.7443745658938417</v>
      </c>
      <c r="N3438" s="22">
        <f t="shared" ca="1" si="902"/>
        <v>4.7809533315144561</v>
      </c>
      <c r="O3438" s="22">
        <f t="shared" si="903"/>
        <v>9.1308359139589665E-2</v>
      </c>
      <c r="P3438" s="81">
        <f t="shared" ca="1" si="904"/>
        <v>5</v>
      </c>
      <c r="Q3438" s="22">
        <f t="shared" ca="1" si="905"/>
        <v>0.71738247711473691</v>
      </c>
      <c r="R3438" s="3">
        <f ca="1">IF(N3438&gt;'Power Curve'!$C$37,0,INDEX(Ci,$P3438,1)*POWER(1-Q3438,3)+INDEX(Ci,$P3438,2)*3*Q3438*POWER(1-Q3438,2)+INDEX(Ci,$P3438,3)*3*POWER(Q3438,2)*(1-Q3438)+INDEX(Ci,$P3438,4)*POWER(Q3438,3))</f>
        <v>169.87972748720131</v>
      </c>
      <c r="S3438" s="3">
        <f t="shared" si="906"/>
        <v>184.6999969482427</v>
      </c>
      <c r="T3438" s="3">
        <f t="shared" ca="1" si="907"/>
        <v>-14.820269461041391</v>
      </c>
      <c r="U3438" s="3">
        <f t="shared" ca="1" si="915"/>
        <v>14.820269461041391</v>
      </c>
      <c r="W3438" s="34">
        <f t="shared" si="908"/>
        <v>5</v>
      </c>
      <c r="X3438" s="73" t="b">
        <f>COUNTIF('Power Curve'!$D$2:$D$31,W3438)&gt;0</f>
        <v>1</v>
      </c>
      <c r="Y3438" s="73" t="b">
        <f t="shared" si="909"/>
        <v>0</v>
      </c>
      <c r="Z3438" s="73" t="b">
        <f t="shared" si="916"/>
        <v>1</v>
      </c>
      <c r="AA3438" s="34" t="str">
        <f t="shared" si="910"/>
        <v>Inner</v>
      </c>
      <c r="AB3438" s="35" t="str">
        <f t="shared" si="917"/>
        <v>0.0-0.1</v>
      </c>
      <c r="AC3438" s="36" t="str">
        <f t="shared" si="911"/>
        <v>7-8</v>
      </c>
      <c r="AD3438" s="36" t="str">
        <f t="shared" si="912"/>
        <v>Apr</v>
      </c>
      <c r="AE3438" s="35" t="str">
        <f t="shared" si="913"/>
        <v>305-315</v>
      </c>
      <c r="AF3438" s="36" t="str">
        <f t="shared" si="914"/>
        <v>Inner-TI</v>
      </c>
    </row>
    <row r="3439" spans="5:32" x14ac:dyDescent="0.3">
      <c r="E3439" s="12">
        <v>41005.298611111109</v>
      </c>
      <c r="F3439" s="16">
        <v>4</v>
      </c>
      <c r="G3439" s="16">
        <v>64.619998931884794</v>
      </c>
      <c r="H3439" s="29">
        <v>1.2119696767677635</v>
      </c>
      <c r="I3439" s="26">
        <v>306.39999999999998</v>
      </c>
      <c r="J3439" s="30">
        <v>0.18</v>
      </c>
      <c r="K3439" s="31">
        <v>2.8705326214817264E-2</v>
      </c>
      <c r="L3439" s="108">
        <f ca="1">REWS!R3439</f>
        <v>4.0537533161427399</v>
      </c>
      <c r="M3439" s="22">
        <f t="shared" si="901"/>
        <v>3.9857667489705744</v>
      </c>
      <c r="N3439" s="22">
        <f t="shared" ca="1" si="902"/>
        <v>4.0393287940027331</v>
      </c>
      <c r="O3439" s="22">
        <f t="shared" si="903"/>
        <v>-2.5936924398672768E-2</v>
      </c>
      <c r="P3439" s="81">
        <f t="shared" ca="1" si="904"/>
        <v>4</v>
      </c>
      <c r="Q3439" s="22">
        <f t="shared" ca="1" si="905"/>
        <v>0.91859654630468446</v>
      </c>
      <c r="R3439" s="3">
        <f ca="1">IF(N3439&gt;'Power Curve'!$C$37,0,INDEX(Ci,$P3439,1)*POWER(1-Q3439,3)+INDEX(Ci,$P3439,2)*3*Q3439*POWER(1-Q3439,2)+INDEX(Ci,$P3439,3)*3*POWER(Q3439,2)*(1-Q3439)+INDEX(Ci,$P3439,4)*POWER(Q3439,3))</f>
        <v>67.845263547604191</v>
      </c>
      <c r="S3439" s="3">
        <f t="shared" si="906"/>
        <v>64.619998931884794</v>
      </c>
      <c r="T3439" s="3">
        <f t="shared" ca="1" si="907"/>
        <v>3.2252646157193965</v>
      </c>
      <c r="U3439" s="3">
        <f t="shared" ca="1" si="915"/>
        <v>3.2252646157193965</v>
      </c>
      <c r="W3439" s="34">
        <f t="shared" si="908"/>
        <v>4</v>
      </c>
      <c r="X3439" s="73" t="b">
        <f>COUNTIF('Power Curve'!$D$2:$D$31,W3439)&gt;0</f>
        <v>1</v>
      </c>
      <c r="Y3439" s="73" t="b">
        <f t="shared" si="909"/>
        <v>0</v>
      </c>
      <c r="Z3439" s="73" t="b">
        <f t="shared" si="916"/>
        <v>1</v>
      </c>
      <c r="AA3439" s="34" t="str">
        <f t="shared" si="910"/>
        <v>Outer</v>
      </c>
      <c r="AB3439" s="35" t="str">
        <f t="shared" si="917"/>
        <v>-0.1-0.0</v>
      </c>
      <c r="AC3439" s="36" t="str">
        <f t="shared" si="911"/>
        <v>7-8</v>
      </c>
      <c r="AD3439" s="36" t="str">
        <f t="shared" si="912"/>
        <v>Apr</v>
      </c>
      <c r="AE3439" s="35" t="str">
        <f t="shared" si="913"/>
        <v>305-315</v>
      </c>
      <c r="AF3439" s="36" t="str">
        <f t="shared" si="914"/>
        <v>LWS-HTI</v>
      </c>
    </row>
    <row r="3440" spans="5:32" x14ac:dyDescent="0.3">
      <c r="E3440" s="12">
        <v>41005.305555555555</v>
      </c>
      <c r="F3440" s="16">
        <v>4.96</v>
      </c>
      <c r="G3440" s="16">
        <v>122.09999847412118</v>
      </c>
      <c r="H3440" s="29">
        <v>1.211649895066325</v>
      </c>
      <c r="I3440" s="26">
        <v>311.7</v>
      </c>
      <c r="J3440" s="30">
        <v>0.10483870967741936</v>
      </c>
      <c r="K3440" s="31">
        <v>9.8451800680456364E-2</v>
      </c>
      <c r="L3440" s="108">
        <f ca="1">REWS!R3440</f>
        <v>4.9413523779319943</v>
      </c>
      <c r="M3440" s="22">
        <f t="shared" si="901"/>
        <v>4.9419160459762468</v>
      </c>
      <c r="N3440" s="22">
        <f t="shared" ca="1" si="902"/>
        <v>4.9233364123639127</v>
      </c>
      <c r="O3440" s="22">
        <f t="shared" si="903"/>
        <v>0.12183903167703375</v>
      </c>
      <c r="P3440" s="81">
        <f t="shared" ca="1" si="904"/>
        <v>5</v>
      </c>
      <c r="Q3440" s="22">
        <f t="shared" ca="1" si="905"/>
        <v>0.88019466213808328</v>
      </c>
      <c r="R3440" s="3">
        <f ca="1">IF(N3440&gt;'Power Curve'!$C$37,0,INDEX(Ci,$P3440,1)*POWER(1-Q3440,3)+INDEX(Ci,$P3440,2)*3*Q3440*POWER(1-Q3440,2)+INDEX(Ci,$P3440,3)*3*POWER(Q3440,2)*(1-Q3440)+INDEX(Ci,$P3440,4)*POWER(Q3440,3))</f>
        <v>194.48541044033698</v>
      </c>
      <c r="S3440" s="3">
        <f t="shared" si="906"/>
        <v>122.09999847412118</v>
      </c>
      <c r="T3440" s="3">
        <f t="shared" ca="1" si="907"/>
        <v>72.385411966215798</v>
      </c>
      <c r="U3440" s="3">
        <f t="shared" ca="1" si="915"/>
        <v>72.385411966215798</v>
      </c>
      <c r="W3440" s="34">
        <f t="shared" si="908"/>
        <v>5</v>
      </c>
      <c r="X3440" s="73" t="b">
        <f>COUNTIF('Power Curve'!$D$2:$D$31,W3440)&gt;0</f>
        <v>1</v>
      </c>
      <c r="Y3440" s="73" t="b">
        <f t="shared" si="909"/>
        <v>0</v>
      </c>
      <c r="Z3440" s="73" t="b">
        <f t="shared" si="916"/>
        <v>1</v>
      </c>
      <c r="AA3440" s="34" t="str">
        <f t="shared" si="910"/>
        <v>Outer</v>
      </c>
      <c r="AB3440" s="35" t="str">
        <f t="shared" si="917"/>
        <v>0.1-0.2</v>
      </c>
      <c r="AC3440" s="36" t="str">
        <f t="shared" si="911"/>
        <v>7-8</v>
      </c>
      <c r="AD3440" s="36" t="str">
        <f t="shared" si="912"/>
        <v>Apr</v>
      </c>
      <c r="AE3440" s="35" t="str">
        <f t="shared" si="913"/>
        <v>305-315</v>
      </c>
      <c r="AF3440" s="36" t="str">
        <f t="shared" si="914"/>
        <v>Inner-TI</v>
      </c>
    </row>
    <row r="3441" spans="5:32" x14ac:dyDescent="0.3">
      <c r="E3441" s="12">
        <v>41005.3125</v>
      </c>
      <c r="F3441" s="16">
        <v>4.96</v>
      </c>
      <c r="G3441" s="16">
        <v>210.37999725341817</v>
      </c>
      <c r="H3441" s="29">
        <v>1.2101446269380955</v>
      </c>
      <c r="I3441" s="26">
        <v>312.39999999999998</v>
      </c>
      <c r="J3441" s="30">
        <v>0.12298387096774194</v>
      </c>
      <c r="K3441" s="31">
        <v>0.13269833767924974</v>
      </c>
      <c r="L3441" s="108">
        <f ca="1">REWS!R3441</f>
        <v>5.0050153161786097</v>
      </c>
      <c r="M3441" s="22">
        <f t="shared" si="901"/>
        <v>4.9398687022676775</v>
      </c>
      <c r="N3441" s="22">
        <f t="shared" ca="1" si="902"/>
        <v>4.9847013134598948</v>
      </c>
      <c r="O3441" s="22">
        <f t="shared" si="903"/>
        <v>0.12152260810709871</v>
      </c>
      <c r="P3441" s="81">
        <f t="shared" ca="1" si="904"/>
        <v>5</v>
      </c>
      <c r="Q3441" s="22">
        <f t="shared" ca="1" si="905"/>
        <v>0.9503641905088166</v>
      </c>
      <c r="R3441" s="3">
        <f ca="1">IF(N3441&gt;'Power Curve'!$C$37,0,INDEX(Ci,$P3441,1)*POWER(1-Q3441,3)+INDEX(Ci,$P3441,2)*3*Q3441*POWER(1-Q3441,2)+INDEX(Ci,$P3441,3)*3*POWER(Q3441,2)*(1-Q3441)+INDEX(Ci,$P3441,4)*POWER(Q3441,3))</f>
        <v>204.5894271324151</v>
      </c>
      <c r="S3441" s="3">
        <f t="shared" si="906"/>
        <v>210.37999725341817</v>
      </c>
      <c r="T3441" s="3">
        <f t="shared" ca="1" si="907"/>
        <v>-5.7905701210030713</v>
      </c>
      <c r="U3441" s="3">
        <f t="shared" ca="1" si="915"/>
        <v>5.7905701210030713</v>
      </c>
      <c r="W3441" s="34">
        <f t="shared" si="908"/>
        <v>5</v>
      </c>
      <c r="X3441" s="73" t="b">
        <f>COUNTIF('Power Curve'!$D$2:$D$31,W3441)&gt;0</f>
        <v>1</v>
      </c>
      <c r="Y3441" s="73" t="b">
        <f t="shared" si="909"/>
        <v>0</v>
      </c>
      <c r="Z3441" s="73" t="b">
        <f t="shared" si="916"/>
        <v>1</v>
      </c>
      <c r="AA3441" s="34" t="str">
        <f t="shared" si="910"/>
        <v>Inner</v>
      </c>
      <c r="AB3441" s="35" t="str">
        <f t="shared" si="917"/>
        <v>0.1-0.2</v>
      </c>
      <c r="AC3441" s="36" t="str">
        <f t="shared" si="911"/>
        <v>7-8</v>
      </c>
      <c r="AD3441" s="36" t="str">
        <f t="shared" si="912"/>
        <v>Apr</v>
      </c>
      <c r="AE3441" s="35" t="str">
        <f t="shared" si="913"/>
        <v>305-315</v>
      </c>
      <c r="AF3441" s="36" t="str">
        <f t="shared" si="914"/>
        <v>Inner-TI</v>
      </c>
    </row>
    <row r="3442" spans="5:32" x14ac:dyDescent="0.3">
      <c r="E3442" s="12">
        <v>41005.319444444445</v>
      </c>
      <c r="F3442" s="16">
        <v>5.45</v>
      </c>
      <c r="G3442" s="16">
        <v>347.03001022338867</v>
      </c>
      <c r="H3442" s="29">
        <v>1.2100079688312095</v>
      </c>
      <c r="I3442" s="26">
        <v>309.5</v>
      </c>
      <c r="J3442" s="30">
        <v>0.11559633027522935</v>
      </c>
      <c r="K3442" s="31">
        <v>4.9714928080497239E-2</v>
      </c>
      <c r="L3442" s="108">
        <f ca="1">REWS!R3442</f>
        <v>5.4501097526141242</v>
      </c>
      <c r="M3442" s="22">
        <f t="shared" si="901"/>
        <v>5.4276755989574186</v>
      </c>
      <c r="N3442" s="22">
        <f t="shared" ca="1" si="902"/>
        <v>5.4277849020006483</v>
      </c>
      <c r="O3442" s="22">
        <f t="shared" si="903"/>
        <v>0.19691473647491597</v>
      </c>
      <c r="P3442" s="81">
        <f t="shared" ca="1" si="904"/>
        <v>6</v>
      </c>
      <c r="Q3442" s="22">
        <f t="shared" ca="1" si="905"/>
        <v>0.39836407189773076</v>
      </c>
      <c r="R3442" s="3">
        <f ca="1">IF(N3442&gt;'Power Curve'!$C$37,0,INDEX(Ci,$P3442,1)*POWER(1-Q3442,3)+INDEX(Ci,$P3442,2)*3*Q3442*POWER(1-Q3442,2)+INDEX(Ci,$P3442,3)*3*POWER(Q3442,2)*(1-Q3442)+INDEX(Ci,$P3442,4)*POWER(Q3442,3))</f>
        <v>270.94069708399809</v>
      </c>
      <c r="S3442" s="3">
        <f t="shared" si="906"/>
        <v>347.03001022338867</v>
      </c>
      <c r="T3442" s="3">
        <f t="shared" ca="1" si="907"/>
        <v>-76.089313139390583</v>
      </c>
      <c r="U3442" s="3">
        <f t="shared" ca="1" si="915"/>
        <v>76.089313139390583</v>
      </c>
      <c r="W3442" s="34">
        <f t="shared" si="908"/>
        <v>5</v>
      </c>
      <c r="X3442" s="73" t="b">
        <f>COUNTIF('Power Curve'!$D$2:$D$31,W3442)&gt;0</f>
        <v>1</v>
      </c>
      <c r="Y3442" s="73" t="b">
        <f t="shared" si="909"/>
        <v>0</v>
      </c>
      <c r="Z3442" s="73" t="b">
        <f t="shared" si="916"/>
        <v>1</v>
      </c>
      <c r="AA3442" s="34" t="str">
        <f t="shared" si="910"/>
        <v>Outer</v>
      </c>
      <c r="AB3442" s="35" t="str">
        <f t="shared" si="917"/>
        <v>0.1-0.2</v>
      </c>
      <c r="AC3442" s="36" t="str">
        <f t="shared" si="911"/>
        <v>7-8</v>
      </c>
      <c r="AD3442" s="36" t="str">
        <f t="shared" si="912"/>
        <v>Apr</v>
      </c>
      <c r="AE3442" s="35" t="str">
        <f t="shared" si="913"/>
        <v>305-315</v>
      </c>
      <c r="AF3442" s="36" t="str">
        <f t="shared" si="914"/>
        <v>Inner-TI</v>
      </c>
    </row>
    <row r="3443" spans="5:32" x14ac:dyDescent="0.3">
      <c r="E3443" s="12">
        <v>41005.326388888891</v>
      </c>
      <c r="F3443" s="16">
        <v>4.1100000000000003</v>
      </c>
      <c r="G3443" s="16">
        <v>81.75</v>
      </c>
      <c r="H3443" s="29">
        <v>1.2091431916767867</v>
      </c>
      <c r="I3443" s="26">
        <v>313.8</v>
      </c>
      <c r="J3443" s="30">
        <v>0.1240875912408759</v>
      </c>
      <c r="K3443" s="31">
        <v>2.4665033072479612E-2</v>
      </c>
      <c r="L3443" s="108">
        <f ca="1">REWS!R3443</f>
        <v>4.1153443406496404</v>
      </c>
      <c r="M3443" s="22">
        <f t="shared" si="901"/>
        <v>4.0921891911604797</v>
      </c>
      <c r="N3443" s="22">
        <f t="shared" ca="1" si="902"/>
        <v>4.097510371948883</v>
      </c>
      <c r="O3443" s="22">
        <f t="shared" si="903"/>
        <v>-9.4889928969968604E-3</v>
      </c>
      <c r="P3443" s="81">
        <f t="shared" ca="1" si="904"/>
        <v>4</v>
      </c>
      <c r="Q3443" s="22">
        <f t="shared" ca="1" si="905"/>
        <v>0.96004865441588882</v>
      </c>
      <c r="R3443" s="3">
        <f ca="1">IF(N3443&gt;'Power Curve'!$C$37,0,INDEX(Ci,$P3443,1)*POWER(1-Q3443,3)+INDEX(Ci,$P3443,2)*3*Q3443*POWER(1-Q3443,2)+INDEX(Ci,$P3443,3)*3*POWER(Q3443,2)*(1-Q3443)+INDEX(Ci,$P3443,4)*POWER(Q3443,3))</f>
        <v>72.705545917385422</v>
      </c>
      <c r="S3443" s="3">
        <f t="shared" si="906"/>
        <v>81.75</v>
      </c>
      <c r="T3443" s="3">
        <f t="shared" ca="1" si="907"/>
        <v>-9.0444540826145783</v>
      </c>
      <c r="U3443" s="3">
        <f t="shared" ca="1" si="915"/>
        <v>9.0444540826145783</v>
      </c>
      <c r="W3443" s="34">
        <f t="shared" si="908"/>
        <v>4</v>
      </c>
      <c r="X3443" s="73" t="b">
        <f>COUNTIF('Power Curve'!$D$2:$D$31,W3443)&gt;0</f>
        <v>1</v>
      </c>
      <c r="Y3443" s="73" t="b">
        <f t="shared" si="909"/>
        <v>0</v>
      </c>
      <c r="Z3443" s="73" t="b">
        <f t="shared" si="916"/>
        <v>1</v>
      </c>
      <c r="AA3443" s="34" t="str">
        <f t="shared" si="910"/>
        <v>Outer</v>
      </c>
      <c r="AB3443" s="35" t="str">
        <f t="shared" si="917"/>
        <v>-0.1-0.0</v>
      </c>
      <c r="AC3443" s="36" t="str">
        <f t="shared" si="911"/>
        <v>7-8</v>
      </c>
      <c r="AD3443" s="36" t="str">
        <f t="shared" si="912"/>
        <v>Apr</v>
      </c>
      <c r="AE3443" s="35" t="str">
        <f t="shared" si="913"/>
        <v>305-315</v>
      </c>
      <c r="AF3443" s="36" t="str">
        <f t="shared" si="914"/>
        <v>Inner-TI</v>
      </c>
    </row>
    <row r="3444" spans="5:32" x14ac:dyDescent="0.3">
      <c r="E3444" s="12">
        <v>41005.347222222219</v>
      </c>
      <c r="F3444" s="16">
        <v>3.78</v>
      </c>
      <c r="G3444" s="16">
        <v>67.419996261596708</v>
      </c>
      <c r="H3444" s="29">
        <v>1.2063751307726387</v>
      </c>
      <c r="I3444" s="26">
        <v>315</v>
      </c>
      <c r="J3444" s="30">
        <v>0.15608465608465608</v>
      </c>
      <c r="K3444" s="31">
        <v>-6.1235256709639106E-2</v>
      </c>
      <c r="L3444" s="108">
        <f ca="1">REWS!R3444</f>
        <v>3.8650487357610301</v>
      </c>
      <c r="M3444" s="22">
        <f t="shared" si="901"/>
        <v>3.7607450756231251</v>
      </c>
      <c r="N3444" s="22">
        <f t="shared" ca="1" si="902"/>
        <v>3.8453605820255765</v>
      </c>
      <c r="O3444" s="22">
        <f t="shared" si="903"/>
        <v>-6.0714749389823047E-2</v>
      </c>
      <c r="P3444" s="81">
        <f t="shared" ca="1" si="904"/>
        <v>4</v>
      </c>
      <c r="Q3444" s="22">
        <f t="shared" ca="1" si="905"/>
        <v>0.78040175034270631</v>
      </c>
      <c r="R3444" s="3">
        <f ca="1">IF(N3444&gt;'Power Curve'!$C$37,0,INDEX(Ci,$P3444,1)*POWER(1-Q3444,3)+INDEX(Ci,$P3444,2)*3*Q3444*POWER(1-Q3444,2)+INDEX(Ci,$P3444,3)*3*POWER(Q3444,2)*(1-Q3444)+INDEX(Ci,$P3444,4)*POWER(Q3444,3))</f>
        <v>52.053527608114301</v>
      </c>
      <c r="S3444" s="3">
        <f t="shared" si="906"/>
        <v>67.419996261596708</v>
      </c>
      <c r="T3444" s="3">
        <f t="shared" ca="1" si="907"/>
        <v>-15.366468653482407</v>
      </c>
      <c r="U3444" s="3">
        <f t="shared" ca="1" si="915"/>
        <v>15.366468653482407</v>
      </c>
      <c r="W3444" s="34">
        <f t="shared" si="908"/>
        <v>4</v>
      </c>
      <c r="X3444" s="73" t="b">
        <f>COUNTIF('Power Curve'!$D$2:$D$31,W3444)&gt;0</f>
        <v>1</v>
      </c>
      <c r="Y3444" s="73" t="b">
        <f t="shared" si="909"/>
        <v>0</v>
      </c>
      <c r="Z3444" s="73" t="b">
        <f t="shared" si="916"/>
        <v>1</v>
      </c>
      <c r="AA3444" s="34" t="str">
        <f t="shared" si="910"/>
        <v>Outer</v>
      </c>
      <c r="AB3444" s="35" t="str">
        <f t="shared" si="917"/>
        <v>-0.1-0.0</v>
      </c>
      <c r="AC3444" s="36" t="str">
        <f t="shared" si="911"/>
        <v>8-9</v>
      </c>
      <c r="AD3444" s="36" t="str">
        <f t="shared" si="912"/>
        <v>Apr</v>
      </c>
      <c r="AE3444" s="35" t="str">
        <f t="shared" si="913"/>
        <v>315-325</v>
      </c>
      <c r="AF3444" s="36" t="str">
        <f t="shared" si="914"/>
        <v>LWS-HTI</v>
      </c>
    </row>
    <row r="3445" spans="5:32" x14ac:dyDescent="0.3">
      <c r="E3445" s="12">
        <v>41005.354166666664</v>
      </c>
      <c r="F3445" s="16">
        <v>3.39</v>
      </c>
      <c r="G3445" s="16">
        <v>5.9400000572204208</v>
      </c>
      <c r="H3445" s="29">
        <v>1.2057868532490053</v>
      </c>
      <c r="I3445" s="26">
        <v>313.89999999999998</v>
      </c>
      <c r="J3445" s="30">
        <v>0.13569321533923304</v>
      </c>
      <c r="K3445" s="31">
        <v>6.5428384054038877E-2</v>
      </c>
      <c r="L3445" s="108">
        <f ca="1">REWS!R3445</f>
        <v>3.4090004522972253</v>
      </c>
      <c r="M3445" s="22">
        <f t="shared" si="901"/>
        <v>3.3721833786701083</v>
      </c>
      <c r="N3445" s="22">
        <f t="shared" ca="1" si="902"/>
        <v>3.3910839714205263</v>
      </c>
      <c r="O3445" s="22">
        <f t="shared" si="903"/>
        <v>-0.12076821221351672</v>
      </c>
      <c r="P3445" s="81">
        <f t="shared" ca="1" si="904"/>
        <v>4</v>
      </c>
      <c r="Q3445" s="22">
        <f t="shared" ca="1" si="905"/>
        <v>0.45674735938375244</v>
      </c>
      <c r="R3445" s="3">
        <f ca="1">IF(N3445&gt;'Power Curve'!$C$37,0,INDEX(Ci,$P3445,1)*POWER(1-Q3445,3)+INDEX(Ci,$P3445,2)*3*Q3445*POWER(1-Q3445,2)+INDEX(Ci,$P3445,3)*3*POWER(Q3445,2)*(1-Q3445)+INDEX(Ci,$P3445,4)*POWER(Q3445,3))</f>
        <v>20.30647396418361</v>
      </c>
      <c r="S3445" s="3" t="str">
        <f t="shared" si="906"/>
        <v/>
      </c>
      <c r="T3445" s="3" t="str">
        <f t="shared" si="907"/>
        <v/>
      </c>
      <c r="U3445" s="3" t="str">
        <f t="shared" si="915"/>
        <v/>
      </c>
      <c r="W3445" s="34">
        <f t="shared" si="908"/>
        <v>3</v>
      </c>
      <c r="X3445" s="73" t="b">
        <f>COUNTIF('Power Curve'!$D$2:$D$31,W3445)&gt;0</f>
        <v>0</v>
      </c>
      <c r="Y3445" s="73" t="b">
        <f t="shared" si="909"/>
        <v>0</v>
      </c>
      <c r="Z3445" s="73" t="b">
        <f t="shared" si="916"/>
        <v>0</v>
      </c>
      <c r="AA3445" s="34" t="str">
        <f t="shared" si="910"/>
        <v/>
      </c>
      <c r="AB3445" s="35" t="str">
        <f t="shared" si="917"/>
        <v/>
      </c>
      <c r="AC3445" s="36" t="str">
        <f t="shared" si="911"/>
        <v/>
      </c>
      <c r="AD3445" s="36" t="str">
        <f t="shared" si="912"/>
        <v/>
      </c>
      <c r="AE3445" s="35" t="str">
        <f t="shared" si="913"/>
        <v/>
      </c>
      <c r="AF3445" s="36" t="str">
        <f t="shared" si="914"/>
        <v/>
      </c>
    </row>
    <row r="3446" spans="5:32" x14ac:dyDescent="0.3">
      <c r="E3446" s="12">
        <v>41005.395833333336</v>
      </c>
      <c r="F3446" s="16">
        <v>5.09</v>
      </c>
      <c r="G3446" s="16">
        <v>202.6499977111813</v>
      </c>
      <c r="H3446" s="29">
        <v>1.2025949356425418</v>
      </c>
      <c r="I3446" s="26">
        <v>296.10000000000002</v>
      </c>
      <c r="J3446" s="30">
        <v>0.16895874263261296</v>
      </c>
      <c r="K3446" s="31">
        <v>7.6470425518709542E-2</v>
      </c>
      <c r="L3446" s="108">
        <f ca="1">REWS!R3446</f>
        <v>5.1605617000070225</v>
      </c>
      <c r="M3446" s="22">
        <f t="shared" si="901"/>
        <v>5.0587770888484362</v>
      </c>
      <c r="N3446" s="22">
        <f t="shared" ca="1" si="902"/>
        <v>5.1289059515882638</v>
      </c>
      <c r="O3446" s="22">
        <f t="shared" si="903"/>
        <v>0.13990028256381809</v>
      </c>
      <c r="P3446" s="81">
        <f t="shared" ca="1" si="904"/>
        <v>6</v>
      </c>
      <c r="Q3446" s="22">
        <f t="shared" ca="1" si="905"/>
        <v>0.10046611607730685</v>
      </c>
      <c r="R3446" s="3">
        <f ca="1">IF(N3446&gt;'Power Curve'!$C$37,0,INDEX(Ci,$P3446,1)*POWER(1-Q3446,3)+INDEX(Ci,$P3446,2)*3*Q3446*POWER(1-Q3446,2)+INDEX(Ci,$P3446,3)*3*POWER(Q3446,2)*(1-Q3446)+INDEX(Ci,$P3446,4)*POWER(Q3446,3))</f>
        <v>226.84136859301796</v>
      </c>
      <c r="S3446" s="3">
        <f t="shared" si="906"/>
        <v>202.6499977111813</v>
      </c>
      <c r="T3446" s="3">
        <f t="shared" ca="1" si="907"/>
        <v>24.191370881836662</v>
      </c>
      <c r="U3446" s="3">
        <f t="shared" ca="1" si="915"/>
        <v>24.191370881836662</v>
      </c>
      <c r="W3446" s="34">
        <f t="shared" si="908"/>
        <v>5</v>
      </c>
      <c r="X3446" s="73" t="b">
        <f>COUNTIF('Power Curve'!$D$2:$D$31,W3446)&gt;0</f>
        <v>1</v>
      </c>
      <c r="Y3446" s="73" t="b">
        <f t="shared" si="909"/>
        <v>0</v>
      </c>
      <c r="Z3446" s="73" t="b">
        <f t="shared" si="916"/>
        <v>1</v>
      </c>
      <c r="AA3446" s="34" t="str">
        <f t="shared" si="910"/>
        <v>Outer</v>
      </c>
      <c r="AB3446" s="35" t="str">
        <f t="shared" si="917"/>
        <v>0.1-0.2</v>
      </c>
      <c r="AC3446" s="36" t="str">
        <f t="shared" si="911"/>
        <v>9-10</v>
      </c>
      <c r="AD3446" s="36" t="str">
        <f t="shared" si="912"/>
        <v>Apr</v>
      </c>
      <c r="AE3446" s="35" t="str">
        <f t="shared" si="913"/>
        <v>295-305</v>
      </c>
      <c r="AF3446" s="36" t="str">
        <f t="shared" si="914"/>
        <v>LWS-HTI</v>
      </c>
    </row>
    <row r="3447" spans="5:32" x14ac:dyDescent="0.3">
      <c r="E3447" s="12">
        <v>41005.5</v>
      </c>
      <c r="F3447" s="16">
        <v>7.57</v>
      </c>
      <c r="G3447" s="16">
        <v>562.17002677917503</v>
      </c>
      <c r="H3447" s="29">
        <v>1.1987391707933062</v>
      </c>
      <c r="I3447" s="26">
        <v>309.39999999999998</v>
      </c>
      <c r="J3447" s="30">
        <v>0.14266842800528401</v>
      </c>
      <c r="K3447" s="31">
        <v>6.824795313012702E-2</v>
      </c>
      <c r="L3447" s="108">
        <f ca="1">REWS!R3447</f>
        <v>7.4807546479546811</v>
      </c>
      <c r="M3447" s="22">
        <f t="shared" si="901"/>
        <v>7.5155150510653979</v>
      </c>
      <c r="N3447" s="22">
        <f t="shared" ca="1" si="902"/>
        <v>7.4269120409551963</v>
      </c>
      <c r="O3447" s="22">
        <f t="shared" si="903"/>
        <v>0.51959705411511348</v>
      </c>
      <c r="P3447" s="81">
        <f t="shared" ca="1" si="904"/>
        <v>8</v>
      </c>
      <c r="Q3447" s="22">
        <f t="shared" ca="1" si="905"/>
        <v>0.41445577481262258</v>
      </c>
      <c r="R3447" s="3">
        <f ca="1">IF(N3447&gt;'Power Curve'!$C$37,0,INDEX(Ci,$P3447,1)*POWER(1-Q3447,3)+INDEX(Ci,$P3447,2)*3*Q3447*POWER(1-Q3447,2)+INDEX(Ci,$P3447,3)*3*POWER(Q3447,2)*(1-Q3447)+INDEX(Ci,$P3447,4)*POWER(Q3447,3))</f>
        <v>711.25684386506748</v>
      </c>
      <c r="S3447" s="3">
        <f t="shared" si="906"/>
        <v>562.17002677917503</v>
      </c>
      <c r="T3447" s="3">
        <f t="shared" ca="1" si="907"/>
        <v>149.08681708589245</v>
      </c>
      <c r="U3447" s="3">
        <f t="shared" ca="1" si="915"/>
        <v>149.08681708589245</v>
      </c>
      <c r="W3447" s="34">
        <f t="shared" si="908"/>
        <v>8</v>
      </c>
      <c r="X3447" s="73" t="b">
        <f>COUNTIF('Power Curve'!$D$2:$D$31,W3447)&gt;0</f>
        <v>1</v>
      </c>
      <c r="Y3447" s="73" t="b">
        <f t="shared" si="909"/>
        <v>0</v>
      </c>
      <c r="Z3447" s="73" t="b">
        <f t="shared" si="916"/>
        <v>1</v>
      </c>
      <c r="AA3447" s="34" t="str">
        <f t="shared" si="910"/>
        <v>Outer</v>
      </c>
      <c r="AB3447" s="35" t="str">
        <f t="shared" si="917"/>
        <v>0.5-0.6</v>
      </c>
      <c r="AC3447" s="36" t="str">
        <f t="shared" si="911"/>
        <v>12-13</v>
      </c>
      <c r="AD3447" s="36" t="str">
        <f t="shared" si="912"/>
        <v>Apr</v>
      </c>
      <c r="AE3447" s="35" t="str">
        <f t="shared" si="913"/>
        <v>305-315</v>
      </c>
      <c r="AF3447" s="36" t="str">
        <f t="shared" si="914"/>
        <v>HWS-HTI</v>
      </c>
    </row>
    <row r="3448" spans="5:32" x14ac:dyDescent="0.3">
      <c r="E3448" s="12">
        <v>41005.743055555555</v>
      </c>
      <c r="F3448" s="16">
        <v>7.19</v>
      </c>
      <c r="G3448" s="16">
        <v>749.41998481750534</v>
      </c>
      <c r="H3448" s="29">
        <v>1.2017631239775186</v>
      </c>
      <c r="I3448" s="26">
        <v>308.60000000000002</v>
      </c>
      <c r="J3448" s="30">
        <v>0.13073713490959665</v>
      </c>
      <c r="K3448" s="31">
        <v>0.2706558360653043</v>
      </c>
      <c r="L3448" s="108">
        <f ca="1">REWS!R3448</f>
        <v>7.2112638771886965</v>
      </c>
      <c r="M3448" s="22">
        <f t="shared" si="901"/>
        <v>7.1442473984645725</v>
      </c>
      <c r="N3448" s="22">
        <f t="shared" ca="1" si="902"/>
        <v>7.165375965820151</v>
      </c>
      <c r="O3448" s="22">
        <f t="shared" si="903"/>
        <v>0.46221644159478154</v>
      </c>
      <c r="P3448" s="81">
        <f t="shared" ca="1" si="904"/>
        <v>8</v>
      </c>
      <c r="Q3448" s="22">
        <f t="shared" ca="1" si="905"/>
        <v>0.15122464162312779</v>
      </c>
      <c r="R3448" s="3">
        <f ca="1">IF(N3448&gt;'Power Curve'!$C$37,0,INDEX(Ci,$P3448,1)*POWER(1-Q3448,3)+INDEX(Ci,$P3448,2)*3*Q3448*POWER(1-Q3448,2)+INDEX(Ci,$P3448,3)*3*POWER(Q3448,2)*(1-Q3448)+INDEX(Ci,$P3448,4)*POWER(Q3448,3))</f>
        <v>639.62317457289862</v>
      </c>
      <c r="S3448" s="3">
        <f t="shared" si="906"/>
        <v>749.41998481750534</v>
      </c>
      <c r="T3448" s="3">
        <f t="shared" ca="1" si="907"/>
        <v>-109.79681024460672</v>
      </c>
      <c r="U3448" s="3">
        <f t="shared" ca="1" si="915"/>
        <v>109.79681024460672</v>
      </c>
      <c r="W3448" s="34">
        <f t="shared" si="908"/>
        <v>7</v>
      </c>
      <c r="X3448" s="73" t="b">
        <f>COUNTIF('Power Curve'!$D$2:$D$31,W3448)&gt;0</f>
        <v>1</v>
      </c>
      <c r="Y3448" s="73" t="b">
        <f t="shared" si="909"/>
        <v>0</v>
      </c>
      <c r="Z3448" s="73" t="b">
        <f t="shared" si="916"/>
        <v>1</v>
      </c>
      <c r="AA3448" s="34" t="str">
        <f t="shared" si="910"/>
        <v>Inner</v>
      </c>
      <c r="AB3448" s="35" t="str">
        <f t="shared" si="917"/>
        <v>0.4-0.5</v>
      </c>
      <c r="AC3448" s="36" t="str">
        <f t="shared" si="911"/>
        <v>17-18</v>
      </c>
      <c r="AD3448" s="36" t="str">
        <f t="shared" si="912"/>
        <v>Apr</v>
      </c>
      <c r="AE3448" s="35" t="str">
        <f t="shared" si="913"/>
        <v>305-315</v>
      </c>
      <c r="AF3448" s="36" t="str">
        <f t="shared" si="914"/>
        <v>Inner-TI</v>
      </c>
    </row>
    <row r="3449" spans="5:32" x14ac:dyDescent="0.3">
      <c r="E3449" s="12">
        <v>41005.75</v>
      </c>
      <c r="F3449" s="16">
        <v>8.02</v>
      </c>
      <c r="G3449" s="16">
        <v>922.62997436523415</v>
      </c>
      <c r="H3449" s="29">
        <v>1.2028073525169169</v>
      </c>
      <c r="I3449" s="26">
        <v>304.10000000000002</v>
      </c>
      <c r="J3449" s="30">
        <v>0.11970074812967581</v>
      </c>
      <c r="K3449" s="31">
        <v>0.33904226069164384</v>
      </c>
      <c r="L3449" s="108">
        <f ca="1">REWS!R3449</f>
        <v>7.9556803718961415</v>
      </c>
      <c r="M3449" s="22">
        <f t="shared" si="901"/>
        <v>7.9712732512249049</v>
      </c>
      <c r="N3449" s="22">
        <f t="shared" ca="1" si="902"/>
        <v>7.9073444069564491</v>
      </c>
      <c r="O3449" s="22">
        <f t="shared" si="903"/>
        <v>0.590035953122655</v>
      </c>
      <c r="P3449" s="81">
        <f t="shared" ca="1" si="904"/>
        <v>8</v>
      </c>
      <c r="Q3449" s="22">
        <f t="shared" ca="1" si="905"/>
        <v>0.89800190151089654</v>
      </c>
      <c r="R3449" s="3">
        <f ca="1">IF(N3449&gt;'Power Curve'!$C$37,0,INDEX(Ci,$P3449,1)*POWER(1-Q3449,3)+INDEX(Ci,$P3449,2)*3*Q3449*POWER(1-Q3449,2)+INDEX(Ci,$P3449,3)*3*POWER(Q3449,2)*(1-Q3449)+INDEX(Ci,$P3449,4)*POWER(Q3449,3))</f>
        <v>850.55068271380264</v>
      </c>
      <c r="S3449" s="3">
        <f t="shared" si="906"/>
        <v>922.62997436523415</v>
      </c>
      <c r="T3449" s="3">
        <f t="shared" ca="1" si="907"/>
        <v>-72.079291651431504</v>
      </c>
      <c r="U3449" s="3">
        <f t="shared" ca="1" si="915"/>
        <v>72.079291651431504</v>
      </c>
      <c r="W3449" s="34">
        <f t="shared" si="908"/>
        <v>8</v>
      </c>
      <c r="X3449" s="73" t="b">
        <f>COUNTIF('Power Curve'!$D$2:$D$31,W3449)&gt;0</f>
        <v>1</v>
      </c>
      <c r="Y3449" s="73" t="b">
        <f t="shared" si="909"/>
        <v>0</v>
      </c>
      <c r="Z3449" s="73" t="b">
        <f t="shared" si="916"/>
        <v>1</v>
      </c>
      <c r="AA3449" s="34" t="str">
        <f t="shared" si="910"/>
        <v>Outer</v>
      </c>
      <c r="AB3449" s="35" t="str">
        <f t="shared" si="917"/>
        <v>0.5-0.6</v>
      </c>
      <c r="AC3449" s="36" t="str">
        <f t="shared" si="911"/>
        <v>18-19</v>
      </c>
      <c r="AD3449" s="36" t="str">
        <f t="shared" si="912"/>
        <v>Apr</v>
      </c>
      <c r="AE3449" s="35" t="str">
        <f t="shared" si="913"/>
        <v>295-305</v>
      </c>
      <c r="AF3449" s="36" t="str">
        <f t="shared" si="914"/>
        <v>Inner-TI</v>
      </c>
    </row>
    <row r="3450" spans="5:32" x14ac:dyDescent="0.3">
      <c r="E3450" s="12">
        <v>41005.756944444445</v>
      </c>
      <c r="F3450" s="16">
        <v>7.36</v>
      </c>
      <c r="G3450" s="16">
        <v>627.35001945495605</v>
      </c>
      <c r="H3450" s="29">
        <v>1.2037071850935408</v>
      </c>
      <c r="I3450" s="26">
        <v>303.8</v>
      </c>
      <c r="J3450" s="30">
        <v>0.10597826086956522</v>
      </c>
      <c r="K3450" s="31">
        <v>0.23600361250069449</v>
      </c>
      <c r="L3450" s="108">
        <f ca="1">REWS!R3450</f>
        <v>7.3103973225690622</v>
      </c>
      <c r="M3450" s="22">
        <f t="shared" si="901"/>
        <v>7.3171069413674958</v>
      </c>
      <c r="N3450" s="22">
        <f t="shared" ca="1" si="902"/>
        <v>7.267793341457125</v>
      </c>
      <c r="O3450" s="22">
        <f t="shared" si="903"/>
        <v>0.48893244117694468</v>
      </c>
      <c r="P3450" s="81">
        <f t="shared" ca="1" si="904"/>
        <v>8</v>
      </c>
      <c r="Q3450" s="22">
        <f t="shared" ca="1" si="905"/>
        <v>0.25430580101306732</v>
      </c>
      <c r="R3450" s="3">
        <f ca="1">IF(N3450&gt;'Power Curve'!$C$37,0,INDEX(Ci,$P3450,1)*POWER(1-Q3450,3)+INDEX(Ci,$P3450,2)*3*Q3450*POWER(1-Q3450,2)+INDEX(Ci,$P3450,3)*3*POWER(Q3450,2)*(1-Q3450)+INDEX(Ci,$P3450,4)*POWER(Q3450,3))</f>
        <v>667.22534821088163</v>
      </c>
      <c r="S3450" s="3">
        <f t="shared" si="906"/>
        <v>627.35001945495605</v>
      </c>
      <c r="T3450" s="3">
        <f t="shared" ca="1" si="907"/>
        <v>39.87532875592558</v>
      </c>
      <c r="U3450" s="3">
        <f t="shared" ca="1" si="915"/>
        <v>39.87532875592558</v>
      </c>
      <c r="W3450" s="34">
        <f t="shared" si="908"/>
        <v>7</v>
      </c>
      <c r="X3450" s="73" t="b">
        <f>COUNTIF('Power Curve'!$D$2:$D$31,W3450)&gt;0</f>
        <v>1</v>
      </c>
      <c r="Y3450" s="73" t="b">
        <f t="shared" si="909"/>
        <v>0</v>
      </c>
      <c r="Z3450" s="73" t="b">
        <f t="shared" si="916"/>
        <v>1</v>
      </c>
      <c r="AA3450" s="34" t="str">
        <f t="shared" si="910"/>
        <v>Inner</v>
      </c>
      <c r="AB3450" s="35" t="str">
        <f t="shared" si="917"/>
        <v>0.4-0.5</v>
      </c>
      <c r="AC3450" s="36" t="str">
        <f t="shared" si="911"/>
        <v>18-19</v>
      </c>
      <c r="AD3450" s="36" t="str">
        <f t="shared" si="912"/>
        <v>Apr</v>
      </c>
      <c r="AE3450" s="35" t="str">
        <f t="shared" si="913"/>
        <v>295-305</v>
      </c>
      <c r="AF3450" s="36" t="str">
        <f t="shared" si="914"/>
        <v>Inner-TI</v>
      </c>
    </row>
    <row r="3451" spans="5:32" x14ac:dyDescent="0.3">
      <c r="E3451" s="12">
        <v>41005.763888888891</v>
      </c>
      <c r="F3451" s="16">
        <v>7.82</v>
      </c>
      <c r="G3451" s="16">
        <v>920.41000366210983</v>
      </c>
      <c r="H3451" s="29">
        <v>1.2040674952144859</v>
      </c>
      <c r="I3451" s="26">
        <v>303.7</v>
      </c>
      <c r="J3451" s="30">
        <v>9.462915601023017E-2</v>
      </c>
      <c r="K3451" s="31">
        <v>0.25774040955992011</v>
      </c>
      <c r="L3451" s="108">
        <f ca="1">REWS!R3451</f>
        <v>7.7386186003318072</v>
      </c>
      <c r="M3451" s="22">
        <f t="shared" si="901"/>
        <v>7.7752017637193509</v>
      </c>
      <c r="N3451" s="22">
        <f t="shared" ca="1" si="902"/>
        <v>7.6942865716178055</v>
      </c>
      <c r="O3451" s="22">
        <f t="shared" si="903"/>
        <v>0.55973247267660142</v>
      </c>
      <c r="P3451" s="81">
        <f t="shared" ca="1" si="904"/>
        <v>8</v>
      </c>
      <c r="Q3451" s="22">
        <f t="shared" ca="1" si="905"/>
        <v>0.68356320351432753</v>
      </c>
      <c r="R3451" s="3">
        <f ca="1">IF(N3451&gt;'Power Curve'!$C$37,0,INDEX(Ci,$P3451,1)*POWER(1-Q3451,3)+INDEX(Ci,$P3451,2)*3*Q3451*POWER(1-Q3451,2)+INDEX(Ci,$P3451,3)*3*POWER(Q3451,2)*(1-Q3451)+INDEX(Ci,$P3451,4)*POWER(Q3451,3))</f>
        <v>787.82769681146658</v>
      </c>
      <c r="S3451" s="3">
        <f t="shared" si="906"/>
        <v>920.41000366210983</v>
      </c>
      <c r="T3451" s="3">
        <f t="shared" ca="1" si="907"/>
        <v>-132.58230685064325</v>
      </c>
      <c r="U3451" s="3">
        <f t="shared" ca="1" si="915"/>
        <v>132.58230685064325</v>
      </c>
      <c r="W3451" s="34">
        <f t="shared" si="908"/>
        <v>8</v>
      </c>
      <c r="X3451" s="73" t="b">
        <f>COUNTIF('Power Curve'!$D$2:$D$31,W3451)&gt;0</f>
        <v>1</v>
      </c>
      <c r="Y3451" s="73" t="b">
        <f t="shared" si="909"/>
        <v>0</v>
      </c>
      <c r="Z3451" s="73" t="b">
        <f t="shared" si="916"/>
        <v>1</v>
      </c>
      <c r="AA3451" s="34" t="str">
        <f t="shared" si="910"/>
        <v>Outer</v>
      </c>
      <c r="AB3451" s="35" t="str">
        <f t="shared" si="917"/>
        <v>0.5-0.6</v>
      </c>
      <c r="AC3451" s="36" t="str">
        <f t="shared" si="911"/>
        <v>18-19</v>
      </c>
      <c r="AD3451" s="36" t="str">
        <f t="shared" si="912"/>
        <v>Apr</v>
      </c>
      <c r="AE3451" s="35" t="str">
        <f t="shared" si="913"/>
        <v>295-305</v>
      </c>
      <c r="AF3451" s="36" t="str">
        <f t="shared" si="914"/>
        <v>HWS-LTI</v>
      </c>
    </row>
    <row r="3452" spans="5:32" x14ac:dyDescent="0.3">
      <c r="E3452" s="12">
        <v>41005.770833333336</v>
      </c>
      <c r="F3452" s="16">
        <v>8.5</v>
      </c>
      <c r="G3452" s="16">
        <v>1082.0600204467771</v>
      </c>
      <c r="H3452" s="29">
        <v>1.2045632750581465</v>
      </c>
      <c r="I3452" s="26">
        <v>303.60000000000002</v>
      </c>
      <c r="J3452" s="30">
        <v>6.1176470588235297E-2</v>
      </c>
      <c r="K3452" s="31">
        <v>0.25421909106893997</v>
      </c>
      <c r="L3452" s="108">
        <f ca="1">REWS!R3452</f>
        <v>8.4411434967265446</v>
      </c>
      <c r="M3452" s="22">
        <f t="shared" si="901"/>
        <v>8.4524660593494705</v>
      </c>
      <c r="N3452" s="22">
        <f t="shared" ca="1" si="902"/>
        <v>8.3939386950799566</v>
      </c>
      <c r="O3452" s="22">
        <f t="shared" si="903"/>
        <v>0.66440585278168263</v>
      </c>
      <c r="P3452" s="81">
        <f t="shared" ca="1" si="904"/>
        <v>9</v>
      </c>
      <c r="Q3452" s="22">
        <f t="shared" ca="1" si="905"/>
        <v>0.38507900590053806</v>
      </c>
      <c r="R3452" s="3">
        <f ca="1">IF(N3452&gt;'Power Curve'!$C$37,0,INDEX(Ci,$P3452,1)*POWER(1-Q3452,3)+INDEX(Ci,$P3452,2)*3*Q3452*POWER(1-Q3452,2)+INDEX(Ci,$P3452,3)*3*POWER(Q3452,2)*(1-Q3452)+INDEX(Ci,$P3452,4)*POWER(Q3452,3))</f>
        <v>999.27215054949477</v>
      </c>
      <c r="S3452" s="3">
        <f t="shared" si="906"/>
        <v>1082.0600204467771</v>
      </c>
      <c r="T3452" s="3">
        <f t="shared" ca="1" si="907"/>
        <v>-82.787869897282349</v>
      </c>
      <c r="U3452" s="3">
        <f t="shared" ca="1" si="915"/>
        <v>82.787869897282349</v>
      </c>
      <c r="W3452" s="34">
        <f t="shared" si="908"/>
        <v>8</v>
      </c>
      <c r="X3452" s="73" t="b">
        <f>COUNTIF('Power Curve'!$D$2:$D$31,W3452)&gt;0</f>
        <v>1</v>
      </c>
      <c r="Y3452" s="73" t="b">
        <f t="shared" si="909"/>
        <v>0</v>
      </c>
      <c r="Z3452" s="73" t="b">
        <f t="shared" si="916"/>
        <v>1</v>
      </c>
      <c r="AA3452" s="34" t="str">
        <f t="shared" si="910"/>
        <v>Outer</v>
      </c>
      <c r="AB3452" s="35" t="str">
        <f t="shared" si="917"/>
        <v>0.6-0.7</v>
      </c>
      <c r="AC3452" s="36" t="str">
        <f t="shared" si="911"/>
        <v>18-19</v>
      </c>
      <c r="AD3452" s="36" t="str">
        <f t="shared" si="912"/>
        <v>Apr</v>
      </c>
      <c r="AE3452" s="35" t="str">
        <f t="shared" si="913"/>
        <v>295-305</v>
      </c>
      <c r="AF3452" s="36" t="str">
        <f t="shared" si="914"/>
        <v>HWS-LTI</v>
      </c>
    </row>
    <row r="3453" spans="5:32" x14ac:dyDescent="0.3">
      <c r="E3453" s="12">
        <v>41005.777777777781</v>
      </c>
      <c r="F3453" s="16">
        <v>8.3000000000000007</v>
      </c>
      <c r="G3453" s="16">
        <v>967.01001739501999</v>
      </c>
      <c r="H3453" s="29">
        <v>1.2051497231282386</v>
      </c>
      <c r="I3453" s="26">
        <v>307.7</v>
      </c>
      <c r="J3453" s="30">
        <v>5.7831325301204814E-2</v>
      </c>
      <c r="K3453" s="31">
        <v>0.27784961258676583</v>
      </c>
      <c r="L3453" s="108">
        <f ca="1">REWS!R3453</f>
        <v>8.214380660731381</v>
      </c>
      <c r="M3453" s="22">
        <f t="shared" si="901"/>
        <v>8.254923721613812</v>
      </c>
      <c r="N3453" s="22">
        <f t="shared" ca="1" si="902"/>
        <v>8.1697693704382193</v>
      </c>
      <c r="O3453" s="22">
        <f t="shared" si="903"/>
        <v>0.63387504769116354</v>
      </c>
      <c r="P3453" s="81">
        <f t="shared" ca="1" si="904"/>
        <v>9</v>
      </c>
      <c r="Q3453" s="22">
        <f t="shared" ca="1" si="905"/>
        <v>0.16101092365483485</v>
      </c>
      <c r="R3453" s="3">
        <f ca="1">IF(N3453&gt;'Power Curve'!$C$37,0,INDEX(Ci,$P3453,1)*POWER(1-Q3453,3)+INDEX(Ci,$P3453,2)*3*Q3453*POWER(1-Q3453,2)+INDEX(Ci,$P3453,3)*3*POWER(Q3453,2)*(1-Q3453)+INDEX(Ci,$P3453,4)*POWER(Q3453,3))</f>
        <v>929.51191917055166</v>
      </c>
      <c r="S3453" s="3">
        <f t="shared" si="906"/>
        <v>967.01001739501999</v>
      </c>
      <c r="T3453" s="3">
        <f t="shared" ca="1" si="907"/>
        <v>-37.498098224468322</v>
      </c>
      <c r="U3453" s="3">
        <f t="shared" ca="1" si="915"/>
        <v>37.498098224468322</v>
      </c>
      <c r="W3453" s="34">
        <f t="shared" si="908"/>
        <v>8</v>
      </c>
      <c r="X3453" s="73" t="b">
        <f>COUNTIF('Power Curve'!$D$2:$D$31,W3453)&gt;0</f>
        <v>1</v>
      </c>
      <c r="Y3453" s="73" t="b">
        <f t="shared" si="909"/>
        <v>0</v>
      </c>
      <c r="Z3453" s="73" t="b">
        <f t="shared" si="916"/>
        <v>1</v>
      </c>
      <c r="AA3453" s="34" t="str">
        <f t="shared" si="910"/>
        <v>Outer</v>
      </c>
      <c r="AB3453" s="35" t="str">
        <f t="shared" si="917"/>
        <v>0.6-0.7</v>
      </c>
      <c r="AC3453" s="36" t="str">
        <f t="shared" si="911"/>
        <v>18-19</v>
      </c>
      <c r="AD3453" s="36" t="str">
        <f t="shared" si="912"/>
        <v>Apr</v>
      </c>
      <c r="AE3453" s="35" t="str">
        <f t="shared" si="913"/>
        <v>305-315</v>
      </c>
      <c r="AF3453" s="36" t="str">
        <f t="shared" si="914"/>
        <v>HWS-LTI</v>
      </c>
    </row>
    <row r="3454" spans="5:32" x14ac:dyDescent="0.3">
      <c r="E3454" s="12">
        <v>41005.784722222219</v>
      </c>
      <c r="F3454" s="16">
        <v>8.2100000000000009</v>
      </c>
      <c r="G3454" s="16">
        <v>973.92001342773415</v>
      </c>
      <c r="H3454" s="29">
        <v>1.205556058437973</v>
      </c>
      <c r="I3454" s="26">
        <v>308.2</v>
      </c>
      <c r="J3454" s="30">
        <v>5.481120584652862E-2</v>
      </c>
      <c r="K3454" s="31">
        <v>0.26549163176999258</v>
      </c>
      <c r="L3454" s="108">
        <f ca="1">REWS!R3454</f>
        <v>8.1638566184359274</v>
      </c>
      <c r="M3454" s="22">
        <f t="shared" si="901"/>
        <v>8.1663300967843568</v>
      </c>
      <c r="N3454" s="22">
        <f t="shared" ca="1" si="902"/>
        <v>8.1204321569994473</v>
      </c>
      <c r="O3454" s="22">
        <f t="shared" si="903"/>
        <v>0.62018261738515923</v>
      </c>
      <c r="P3454" s="81">
        <f t="shared" ca="1" si="904"/>
        <v>9</v>
      </c>
      <c r="Q3454" s="22">
        <f t="shared" ca="1" si="905"/>
        <v>0.11169599255870802</v>
      </c>
      <c r="R3454" s="3">
        <f ca="1">IF(N3454&gt;'Power Curve'!$C$37,0,INDEX(Ci,$P3454,1)*POWER(1-Q3454,3)+INDEX(Ci,$P3454,2)*3*Q3454*POWER(1-Q3454,2)+INDEX(Ci,$P3454,3)*3*POWER(Q3454,2)*(1-Q3454)+INDEX(Ci,$P3454,4)*POWER(Q3454,3))</f>
        <v>914.4432510627729</v>
      </c>
      <c r="S3454" s="3">
        <f t="shared" si="906"/>
        <v>973.92001342773415</v>
      </c>
      <c r="T3454" s="3">
        <f t="shared" ca="1" si="907"/>
        <v>-59.476762364961246</v>
      </c>
      <c r="U3454" s="3">
        <f t="shared" ca="1" si="915"/>
        <v>59.476762364961246</v>
      </c>
      <c r="W3454" s="34">
        <f t="shared" si="908"/>
        <v>8</v>
      </c>
      <c r="X3454" s="73" t="b">
        <f>COUNTIF('Power Curve'!$D$2:$D$31,W3454)&gt;0</f>
        <v>1</v>
      </c>
      <c r="Y3454" s="73" t="b">
        <f t="shared" si="909"/>
        <v>0</v>
      </c>
      <c r="Z3454" s="73" t="b">
        <f t="shared" si="916"/>
        <v>1</v>
      </c>
      <c r="AA3454" s="34" t="str">
        <f t="shared" si="910"/>
        <v>Outer</v>
      </c>
      <c r="AB3454" s="35" t="str">
        <f t="shared" si="917"/>
        <v>0.6-0.7</v>
      </c>
      <c r="AC3454" s="36" t="str">
        <f t="shared" si="911"/>
        <v>18-19</v>
      </c>
      <c r="AD3454" s="36" t="str">
        <f t="shared" si="912"/>
        <v>Apr</v>
      </c>
      <c r="AE3454" s="35" t="str">
        <f t="shared" si="913"/>
        <v>305-315</v>
      </c>
      <c r="AF3454" s="36" t="str">
        <f t="shared" si="914"/>
        <v>HWS-LTI</v>
      </c>
    </row>
    <row r="3455" spans="5:32" x14ac:dyDescent="0.3">
      <c r="E3455" s="12">
        <v>41005.791666666664</v>
      </c>
      <c r="F3455" s="16">
        <v>8.1999999999999993</v>
      </c>
      <c r="G3455" s="16">
        <v>918.84001922607399</v>
      </c>
      <c r="H3455" s="29">
        <v>1.2057819203716478</v>
      </c>
      <c r="I3455" s="26">
        <v>309.10000000000002</v>
      </c>
      <c r="J3455" s="30">
        <v>8.7804878048780496E-2</v>
      </c>
      <c r="K3455" s="31">
        <v>0.23518477891190256</v>
      </c>
      <c r="L3455" s="108">
        <f ca="1">REWS!R3455</f>
        <v>8.1714076244748455</v>
      </c>
      <c r="M3455" s="22">
        <f t="shared" si="901"/>
        <v>8.1568926244951534</v>
      </c>
      <c r="N3455" s="22">
        <f t="shared" ca="1" si="902"/>
        <v>8.1284505590027241</v>
      </c>
      <c r="O3455" s="22">
        <f t="shared" si="903"/>
        <v>0.61872402562041851</v>
      </c>
      <c r="P3455" s="81">
        <f t="shared" ca="1" si="904"/>
        <v>9</v>
      </c>
      <c r="Q3455" s="22">
        <f t="shared" ca="1" si="905"/>
        <v>0.11971077318233135</v>
      </c>
      <c r="R3455" s="3">
        <f ca="1">IF(N3455&gt;'Power Curve'!$C$37,0,INDEX(Ci,$P3455,1)*POWER(1-Q3455,3)+INDEX(Ci,$P3455,2)*3*Q3455*POWER(1-Q3455,2)+INDEX(Ci,$P3455,3)*3*POWER(Q3455,2)*(1-Q3455)+INDEX(Ci,$P3455,4)*POWER(Q3455,3))</f>
        <v>916.88461913750189</v>
      </c>
      <c r="S3455" s="3">
        <f t="shared" si="906"/>
        <v>918.84001922607399</v>
      </c>
      <c r="T3455" s="3">
        <f t="shared" ca="1" si="907"/>
        <v>-1.9554000885721052</v>
      </c>
      <c r="U3455" s="3">
        <f t="shared" ca="1" si="915"/>
        <v>1.9554000885721052</v>
      </c>
      <c r="W3455" s="34">
        <f t="shared" si="908"/>
        <v>8</v>
      </c>
      <c r="X3455" s="73" t="b">
        <f>COUNTIF('Power Curve'!$D$2:$D$31,W3455)&gt;0</f>
        <v>1</v>
      </c>
      <c r="Y3455" s="73" t="b">
        <f t="shared" si="909"/>
        <v>0</v>
      </c>
      <c r="Z3455" s="73" t="b">
        <f t="shared" si="916"/>
        <v>1</v>
      </c>
      <c r="AA3455" s="34" t="str">
        <f t="shared" si="910"/>
        <v>Outer</v>
      </c>
      <c r="AB3455" s="35" t="str">
        <f t="shared" si="917"/>
        <v>0.6-0.7</v>
      </c>
      <c r="AC3455" s="36" t="str">
        <f t="shared" si="911"/>
        <v>19-20</v>
      </c>
      <c r="AD3455" s="36" t="str">
        <f t="shared" si="912"/>
        <v>Apr</v>
      </c>
      <c r="AE3455" s="35" t="str">
        <f t="shared" si="913"/>
        <v>305-315</v>
      </c>
      <c r="AF3455" s="36" t="str">
        <f t="shared" si="914"/>
        <v>HWS-LTI</v>
      </c>
    </row>
    <row r="3456" spans="5:32" x14ac:dyDescent="0.3">
      <c r="E3456" s="12">
        <v>41005.798611111109</v>
      </c>
      <c r="F3456" s="16">
        <v>7.2</v>
      </c>
      <c r="G3456" s="16">
        <v>731.05002593994163</v>
      </c>
      <c r="H3456" s="29">
        <v>1.2063243318740522</v>
      </c>
      <c r="I3456" s="26">
        <v>310.89999999999998</v>
      </c>
      <c r="J3456" s="30">
        <v>0.14027777777777778</v>
      </c>
      <c r="K3456" s="31">
        <v>0.18333348652066053</v>
      </c>
      <c r="L3456" s="108">
        <f ca="1">REWS!R3456</f>
        <v>7.1483505002694203</v>
      </c>
      <c r="M3456" s="22">
        <f t="shared" si="901"/>
        <v>7.1632234060500553</v>
      </c>
      <c r="N3456" s="22">
        <f t="shared" ca="1" si="902"/>
        <v>7.1118377247471578</v>
      </c>
      <c r="O3456" s="22">
        <f t="shared" si="903"/>
        <v>0.46514924473779107</v>
      </c>
      <c r="P3456" s="81">
        <f t="shared" ca="1" si="904"/>
        <v>8</v>
      </c>
      <c r="Q3456" s="22">
        <f t="shared" ca="1" si="905"/>
        <v>9.7339410458213302E-2</v>
      </c>
      <c r="R3456" s="3">
        <f ca="1">IF(N3456&gt;'Power Curve'!$C$37,0,INDEX(Ci,$P3456,1)*POWER(1-Q3456,3)+INDEX(Ci,$P3456,2)*3*Q3456*POWER(1-Q3456,2)+INDEX(Ci,$P3456,3)*3*POWER(Q3456,2)*(1-Q3456)+INDEX(Ci,$P3456,4)*POWER(Q3456,3))</f>
        <v>625.44912640753375</v>
      </c>
      <c r="S3456" s="3">
        <f t="shared" si="906"/>
        <v>731.05002593994163</v>
      </c>
      <c r="T3456" s="3">
        <f t="shared" ca="1" si="907"/>
        <v>-105.60089953240788</v>
      </c>
      <c r="U3456" s="3">
        <f t="shared" ca="1" si="915"/>
        <v>105.60089953240788</v>
      </c>
      <c r="W3456" s="34">
        <f t="shared" si="908"/>
        <v>7</v>
      </c>
      <c r="X3456" s="73" t="b">
        <f>COUNTIF('Power Curve'!$D$2:$D$31,W3456)&gt;0</f>
        <v>1</v>
      </c>
      <c r="Y3456" s="73" t="b">
        <f t="shared" si="909"/>
        <v>0</v>
      </c>
      <c r="Z3456" s="73" t="b">
        <f t="shared" si="916"/>
        <v>1</v>
      </c>
      <c r="AA3456" s="34" t="str">
        <f t="shared" si="910"/>
        <v>Outer</v>
      </c>
      <c r="AB3456" s="35" t="str">
        <f t="shared" si="917"/>
        <v>0.4-0.5</v>
      </c>
      <c r="AC3456" s="36" t="str">
        <f t="shared" si="911"/>
        <v>19-20</v>
      </c>
      <c r="AD3456" s="36" t="str">
        <f t="shared" si="912"/>
        <v>Apr</v>
      </c>
      <c r="AE3456" s="35" t="str">
        <f t="shared" si="913"/>
        <v>305-315</v>
      </c>
      <c r="AF3456" s="36" t="str">
        <f t="shared" si="914"/>
        <v>LWS-HTI</v>
      </c>
    </row>
    <row r="3457" spans="5:32" x14ac:dyDescent="0.3">
      <c r="E3457" s="12">
        <v>41005.805555555555</v>
      </c>
      <c r="F3457" s="16">
        <v>6.61</v>
      </c>
      <c r="G3457" s="16">
        <v>514.34998703002952</v>
      </c>
      <c r="H3457" s="29">
        <v>1.2067314619372274</v>
      </c>
      <c r="I3457" s="26">
        <v>314.39999999999998</v>
      </c>
      <c r="J3457" s="30">
        <v>0.13918305597579425</v>
      </c>
      <c r="K3457" s="31">
        <v>0.19474071053050049</v>
      </c>
      <c r="L3457" s="108">
        <f ca="1">REWS!R3457</f>
        <v>6.6104919022460349</v>
      </c>
      <c r="M3457" s="22">
        <f t="shared" si="901"/>
        <v>6.5769767790707867</v>
      </c>
      <c r="N3457" s="22">
        <f t="shared" ca="1" si="902"/>
        <v>6.5774662237984334</v>
      </c>
      <c r="O3457" s="22">
        <f t="shared" si="903"/>
        <v>0.37454293872540945</v>
      </c>
      <c r="P3457" s="81">
        <f t="shared" ca="1" si="904"/>
        <v>7</v>
      </c>
      <c r="Q3457" s="22">
        <f t="shared" ca="1" si="905"/>
        <v>0.55509948645647877</v>
      </c>
      <c r="R3457" s="3">
        <f ca="1">IF(N3457&gt;'Power Curve'!$C$37,0,INDEX(Ci,$P3457,1)*POWER(1-Q3457,3)+INDEX(Ci,$P3457,2)*3*Q3457*POWER(1-Q3457,2)+INDEX(Ci,$P3457,3)*3*POWER(Q3457,2)*(1-Q3457)+INDEX(Ci,$P3457,4)*POWER(Q3457,3))</f>
        <v>489.49691375007615</v>
      </c>
      <c r="S3457" s="3">
        <f t="shared" si="906"/>
        <v>514.34998703002952</v>
      </c>
      <c r="T3457" s="3">
        <f t="shared" ca="1" si="907"/>
        <v>-24.853073279953378</v>
      </c>
      <c r="U3457" s="3">
        <f t="shared" ca="1" si="915"/>
        <v>24.853073279953378</v>
      </c>
      <c r="W3457" s="34">
        <f t="shared" si="908"/>
        <v>7</v>
      </c>
      <c r="X3457" s="73" t="b">
        <f>COUNTIF('Power Curve'!$D$2:$D$31,W3457)&gt;0</f>
        <v>1</v>
      </c>
      <c r="Y3457" s="73" t="b">
        <f t="shared" si="909"/>
        <v>0</v>
      </c>
      <c r="Z3457" s="73" t="b">
        <f t="shared" si="916"/>
        <v>1</v>
      </c>
      <c r="AA3457" s="34" t="str">
        <f t="shared" si="910"/>
        <v>Inner</v>
      </c>
      <c r="AB3457" s="35" t="str">
        <f t="shared" si="917"/>
        <v>0.3-0.4</v>
      </c>
      <c r="AC3457" s="36" t="str">
        <f t="shared" si="911"/>
        <v>19-20</v>
      </c>
      <c r="AD3457" s="36" t="str">
        <f t="shared" si="912"/>
        <v>Apr</v>
      </c>
      <c r="AE3457" s="35" t="str">
        <f t="shared" si="913"/>
        <v>305-315</v>
      </c>
      <c r="AF3457" s="36" t="str">
        <f t="shared" si="914"/>
        <v>Inner-TI</v>
      </c>
    </row>
    <row r="3458" spans="5:32" x14ac:dyDescent="0.3">
      <c r="E3458" s="12">
        <v>41005.8125</v>
      </c>
      <c r="F3458" s="16">
        <v>7.12</v>
      </c>
      <c r="G3458" s="16">
        <v>599.85998058319092</v>
      </c>
      <c r="H3458" s="29">
        <v>1.2071841499031513</v>
      </c>
      <c r="I3458" s="26">
        <v>312.5</v>
      </c>
      <c r="J3458" s="30">
        <v>7.3033707865168537E-2</v>
      </c>
      <c r="K3458" s="31">
        <v>0.27817457507635995</v>
      </c>
      <c r="L3458" s="108">
        <f ca="1">REWS!R3458</f>
        <v>7.0689875488139737</v>
      </c>
      <c r="M3458" s="22">
        <f t="shared" si="901"/>
        <v>7.0853146083710223</v>
      </c>
      <c r="N3458" s="22">
        <f t="shared" ca="1" si="902"/>
        <v>7.0345506665736677</v>
      </c>
      <c r="O3458" s="22">
        <f t="shared" si="903"/>
        <v>0.45310818891127658</v>
      </c>
      <c r="P3458" s="81">
        <f t="shared" ca="1" si="904"/>
        <v>8</v>
      </c>
      <c r="Q3458" s="22">
        <f t="shared" ca="1" si="905"/>
        <v>1.955144222711816E-2</v>
      </c>
      <c r="R3458" s="3">
        <f ca="1">IF(N3458&gt;'Power Curve'!$C$37,0,INDEX(Ci,$P3458,1)*POWER(1-Q3458,3)+INDEX(Ci,$P3458,2)*3*Q3458*POWER(1-Q3458,2)+INDEX(Ci,$P3458,3)*3*POWER(Q3458,2)*(1-Q3458)+INDEX(Ci,$P3458,4)*POWER(Q3458,3))</f>
        <v>605.31831526020096</v>
      </c>
      <c r="S3458" s="3">
        <f t="shared" si="906"/>
        <v>599.85998058319092</v>
      </c>
      <c r="T3458" s="3">
        <f t="shared" ca="1" si="907"/>
        <v>5.4583346770100434</v>
      </c>
      <c r="U3458" s="3">
        <f t="shared" ca="1" si="915"/>
        <v>5.4583346770100434</v>
      </c>
      <c r="W3458" s="34">
        <f t="shared" si="908"/>
        <v>7</v>
      </c>
      <c r="X3458" s="73" t="b">
        <f>COUNTIF('Power Curve'!$D$2:$D$31,W3458)&gt;0</f>
        <v>1</v>
      </c>
      <c r="Y3458" s="73" t="b">
        <f t="shared" si="909"/>
        <v>0</v>
      </c>
      <c r="Z3458" s="73" t="b">
        <f t="shared" si="916"/>
        <v>1</v>
      </c>
      <c r="AA3458" s="34" t="str">
        <f t="shared" si="910"/>
        <v>Outer</v>
      </c>
      <c r="AB3458" s="35" t="str">
        <f t="shared" si="917"/>
        <v>0.4-0.5</v>
      </c>
      <c r="AC3458" s="36" t="str">
        <f t="shared" si="911"/>
        <v>19-20</v>
      </c>
      <c r="AD3458" s="36" t="str">
        <f t="shared" si="912"/>
        <v>Apr</v>
      </c>
      <c r="AE3458" s="35" t="str">
        <f t="shared" si="913"/>
        <v>305-315</v>
      </c>
      <c r="AF3458" s="36" t="str">
        <f t="shared" si="914"/>
        <v>LWS-LTI</v>
      </c>
    </row>
    <row r="3459" spans="5:32" x14ac:dyDescent="0.3">
      <c r="E3459" s="12">
        <v>41005.819444444445</v>
      </c>
      <c r="F3459" s="16">
        <v>6.16</v>
      </c>
      <c r="G3459" s="16">
        <v>379.61000061035162</v>
      </c>
      <c r="H3459" s="29">
        <v>1.2072747282560465</v>
      </c>
      <c r="I3459" s="26">
        <v>311.10000000000002</v>
      </c>
      <c r="J3459" s="30">
        <v>8.9285714285714288E-2</v>
      </c>
      <c r="K3459" s="31">
        <v>0.21405925326908834</v>
      </c>
      <c r="L3459" s="108">
        <f ca="1">REWS!R3459</f>
        <v>6.1570268122778877</v>
      </c>
      <c r="M3459" s="22">
        <f t="shared" ref="M3459:M3522" si="918">F3459*(H3459/Ref_Density)^(1/3)</f>
        <v>6.1301446032660971</v>
      </c>
      <c r="N3459" s="22">
        <f t="shared" ref="N3459:N3522" ca="1" si="919">L3459*(H3459/Ref_Density)^(1/3)</f>
        <v>6.1271858255600575</v>
      </c>
      <c r="O3459" s="22">
        <f t="shared" ref="O3459:O3522" si="920">(M3459-CutInWindSpeed)/(RatedWindSpeed-CutInWindSpeed)</f>
        <v>0.30548358555565602</v>
      </c>
      <c r="P3459" s="81">
        <f t="shared" ref="P3459:P3522" ca="1" si="921">COUNTIF(xa,"&lt;"&amp;N3459)</f>
        <v>7</v>
      </c>
      <c r="Q3459" s="22">
        <f t="shared" ref="Q3459:Q3522" ca="1" si="922">(N3459-INDEX(xa,$P3459))/(INDEX(xb,$P3459)-INDEX(xa,$P3459))</f>
        <v>9.7368636902506245E-2</v>
      </c>
      <c r="R3459" s="3">
        <f ca="1">IF(N3459&gt;'Power Curve'!$C$37,0,INDEX(Ci,$P3459,1)*POWER(1-Q3459,3)+INDEX(Ci,$P3459,2)*3*Q3459*POWER(1-Q3459,2)+INDEX(Ci,$P3459,3)*3*POWER(Q3459,2)*(1-Q3459)+INDEX(Ci,$P3459,4)*POWER(Q3459,3))</f>
        <v>387.73592491589858</v>
      </c>
      <c r="S3459" s="3">
        <f t="shared" ref="S3459:S3522" si="923">IF(Z3459,G3459,"")</f>
        <v>379.61000061035162</v>
      </c>
      <c r="T3459" s="3">
        <f t="shared" ref="T3459:T3522" ca="1" si="924">IF(Z3459,R3459-S3459,"")</f>
        <v>8.1259243055469597</v>
      </c>
      <c r="U3459" s="3">
        <f t="shared" ca="1" si="915"/>
        <v>8.1259243055469597</v>
      </c>
      <c r="W3459" s="34">
        <f t="shared" ref="W3459:W3522" si="925">MROUND(M3459-Centre_First_Bin,Bin_Width)+Centre_First_Bin</f>
        <v>6</v>
      </c>
      <c r="X3459" s="73" t="b">
        <f>COUNTIF('Power Curve'!$D$2:$D$31,W3459)&gt;0</f>
        <v>1</v>
      </c>
      <c r="Y3459" s="73" t="b">
        <f t="shared" ref="Y3459:Y3522" si="926">(G3459&lt;0)</f>
        <v>0</v>
      </c>
      <c r="Z3459" s="73" t="b">
        <f t="shared" si="916"/>
        <v>1</v>
      </c>
      <c r="AA3459" s="34" t="str">
        <f t="shared" ref="AA3459:AA3522" si="927">IF(Z3459,IF(AND(J3459&gt;=LowerTurbLimit,J3459&lt;=UpperTurbLimit,K3459&gt;=LowerShearLimit,K3459&lt;=UpperShearLimit),"Inner","Outer"),"")</f>
        <v>Outer</v>
      </c>
      <c r="AB3459" s="35" t="str">
        <f t="shared" si="917"/>
        <v>0.3-0.4</v>
      </c>
      <c r="AC3459" s="36" t="str">
        <f t="shared" ref="AC3459:AC3522" si="928">IF(Z3459,HOUR(E3459)&amp;"-"&amp;HOUR(E3459)+1,"")</f>
        <v>19-20</v>
      </c>
      <c r="AD3459" s="36" t="str">
        <f t="shared" ref="AD3459:AD3522" si="929">IF(Z3459,TEXT(E3459,"mmm"),"")</f>
        <v>Apr</v>
      </c>
      <c r="AE3459" s="35" t="str">
        <f t="shared" ref="AE3459:AE3522" si="930">IF(Z3459,IF(OR(I3459&lt;5,I3459&gt;=355),"355-5",MROUND(I3459,10)-5&amp;"-"&amp;MROUND(I3459,10)+5),"")</f>
        <v>305-315</v>
      </c>
      <c r="AF3459" s="36" t="str">
        <f t="shared" ref="AF3459:AF3522" si="931">IF(Z3459,IF(O3459&lt;0.5,IF(J3459&lt;=LowerTurbLimit,"LWS-LTI",IF(J3459&gt;=UpperTurbLimit,"LWS-HTI","Inner-TI")),IF(J3459&lt;=LowerTurbLimit,"HWS-LTI",IF(J3459&gt;=UpperTurbLimit,"HWS-HTI","Inner-TI"))),"")</f>
        <v>LWS-LTI</v>
      </c>
    </row>
    <row r="3460" spans="5:32" x14ac:dyDescent="0.3">
      <c r="E3460" s="12">
        <v>41005.826388888891</v>
      </c>
      <c r="F3460" s="16">
        <v>5.61</v>
      </c>
      <c r="G3460" s="16">
        <v>275.27999114990223</v>
      </c>
      <c r="H3460" s="29">
        <v>1.2075822538253302</v>
      </c>
      <c r="I3460" s="26">
        <v>309.7</v>
      </c>
      <c r="J3460" s="30">
        <v>6.9518716577540107E-2</v>
      </c>
      <c r="K3460" s="31">
        <v>0.32805670991034291</v>
      </c>
      <c r="L3460" s="108">
        <f ca="1">REWS!R3460</f>
        <v>5.6039010176163746</v>
      </c>
      <c r="M3460" s="22">
        <f t="shared" si="918"/>
        <v>5.5832842544351271</v>
      </c>
      <c r="N3460" s="22">
        <f t="shared" ca="1" si="919"/>
        <v>5.5772143164118511</v>
      </c>
      <c r="O3460" s="22">
        <f t="shared" si="920"/>
        <v>0.22096455579590135</v>
      </c>
      <c r="P3460" s="81">
        <f t="shared" ca="1" si="921"/>
        <v>6</v>
      </c>
      <c r="Q3460" s="22">
        <f t="shared" ca="1" si="922"/>
        <v>0.54730302203496917</v>
      </c>
      <c r="R3460" s="3">
        <f ca="1">IF(N3460&gt;'Power Curve'!$C$37,0,INDEX(Ci,$P3460,1)*POWER(1-Q3460,3)+INDEX(Ci,$P3460,2)*3*Q3460*POWER(1-Q3460,2)+INDEX(Ci,$P3460,3)*3*POWER(Q3460,2)*(1-Q3460)+INDEX(Ci,$P3460,4)*POWER(Q3460,3))</f>
        <v>293.21062791029902</v>
      </c>
      <c r="S3460" s="3">
        <f t="shared" si="923"/>
        <v>275.27999114990223</v>
      </c>
      <c r="T3460" s="3">
        <f t="shared" ca="1" si="924"/>
        <v>17.930636760396794</v>
      </c>
      <c r="U3460" s="3">
        <f t="shared" ref="U3460:U3523" ca="1" si="932">IF(Z3460,ABS(T3460),"")</f>
        <v>17.930636760396794</v>
      </c>
      <c r="W3460" s="34">
        <f t="shared" si="925"/>
        <v>6</v>
      </c>
      <c r="X3460" s="73" t="b">
        <f>COUNTIF('Power Curve'!$D$2:$D$31,W3460)&gt;0</f>
        <v>1</v>
      </c>
      <c r="Y3460" s="73" t="b">
        <f t="shared" si="926"/>
        <v>0</v>
      </c>
      <c r="Z3460" s="73" t="b">
        <f t="shared" ref="Z3460:Z3523" si="933">AND(X3460,NOT(Y3460))</f>
        <v>1</v>
      </c>
      <c r="AA3460" s="34" t="str">
        <f t="shared" si="927"/>
        <v>Outer</v>
      </c>
      <c r="AB3460" s="35" t="str">
        <f t="shared" ref="AB3460:AB3523" si="934">IF(Z3460,TEXT(ROUND(O3460+0.05,1)-0.1,"0.0")&amp;"-"&amp;TEXT(ROUND(O3460+0.05,1),"0.0"),"")</f>
        <v>0.2-0.3</v>
      </c>
      <c r="AC3460" s="36" t="str">
        <f t="shared" si="928"/>
        <v>19-20</v>
      </c>
      <c r="AD3460" s="36" t="str">
        <f t="shared" si="929"/>
        <v>Apr</v>
      </c>
      <c r="AE3460" s="35" t="str">
        <f t="shared" si="930"/>
        <v>305-315</v>
      </c>
      <c r="AF3460" s="36" t="str">
        <f t="shared" si="931"/>
        <v>LWS-LTI</v>
      </c>
    </row>
    <row r="3461" spans="5:32" x14ac:dyDescent="0.3">
      <c r="E3461" s="12">
        <v>41005.833333333336</v>
      </c>
      <c r="F3461" s="16">
        <v>5.73</v>
      </c>
      <c r="G3461" s="16">
        <v>210.18000793457031</v>
      </c>
      <c r="H3461" s="29">
        <v>1.2080810679789271</v>
      </c>
      <c r="I3461" s="26">
        <v>302.7</v>
      </c>
      <c r="J3461" s="30">
        <v>0.1326352530541012</v>
      </c>
      <c r="K3461" s="31">
        <v>0.33323217546820122</v>
      </c>
      <c r="L3461" s="108">
        <f ca="1">REWS!R3461</f>
        <v>5.5732226640253328</v>
      </c>
      <c r="M3461" s="22">
        <f t="shared" si="918"/>
        <v>5.7034978901631623</v>
      </c>
      <c r="N3461" s="22">
        <f t="shared" ca="1" si="919"/>
        <v>5.5474456728931942</v>
      </c>
      <c r="O3461" s="22">
        <f t="shared" si="920"/>
        <v>0.23954396071590697</v>
      </c>
      <c r="P3461" s="81">
        <f t="shared" ca="1" si="921"/>
        <v>6</v>
      </c>
      <c r="Q3461" s="22">
        <f t="shared" ca="1" si="922"/>
        <v>0.51763208656253479</v>
      </c>
      <c r="R3461" s="3">
        <f ca="1">IF(N3461&gt;'Power Curve'!$C$37,0,INDEX(Ci,$P3461,1)*POWER(1-Q3461,3)+INDEX(Ci,$P3461,2)*3*Q3461*POWER(1-Q3461,2)+INDEX(Ci,$P3461,3)*3*POWER(Q3461,2)*(1-Q3461)+INDEX(Ci,$P3461,4)*POWER(Q3461,3))</f>
        <v>288.71875337674373</v>
      </c>
      <c r="S3461" s="3">
        <f t="shared" si="923"/>
        <v>210.18000793457031</v>
      </c>
      <c r="T3461" s="3">
        <f t="shared" ca="1" si="924"/>
        <v>78.538745442173422</v>
      </c>
      <c r="U3461" s="3">
        <f t="shared" ca="1" si="932"/>
        <v>78.538745442173422</v>
      </c>
      <c r="W3461" s="34">
        <f t="shared" si="925"/>
        <v>6</v>
      </c>
      <c r="X3461" s="73" t="b">
        <f>COUNTIF('Power Curve'!$D$2:$D$31,W3461)&gt;0</f>
        <v>1</v>
      </c>
      <c r="Y3461" s="73" t="b">
        <f t="shared" si="926"/>
        <v>0</v>
      </c>
      <c r="Z3461" s="73" t="b">
        <f t="shared" si="933"/>
        <v>1</v>
      </c>
      <c r="AA3461" s="34" t="str">
        <f t="shared" si="927"/>
        <v>Outer</v>
      </c>
      <c r="AB3461" s="35" t="str">
        <f t="shared" si="934"/>
        <v>0.2-0.3</v>
      </c>
      <c r="AC3461" s="36" t="str">
        <f t="shared" si="928"/>
        <v>20-21</v>
      </c>
      <c r="AD3461" s="36" t="str">
        <f t="shared" si="929"/>
        <v>Apr</v>
      </c>
      <c r="AE3461" s="35" t="str">
        <f t="shared" si="930"/>
        <v>295-305</v>
      </c>
      <c r="AF3461" s="36" t="str">
        <f t="shared" si="931"/>
        <v>Inner-TI</v>
      </c>
    </row>
    <row r="3462" spans="5:32" x14ac:dyDescent="0.3">
      <c r="E3462" s="12">
        <v>41005.840277777781</v>
      </c>
      <c r="F3462" s="16">
        <v>3.98</v>
      </c>
      <c r="G3462" s="16">
        <v>78.849996566772305</v>
      </c>
      <c r="H3462" s="29">
        <v>1.2094435662907572</v>
      </c>
      <c r="I3462" s="26">
        <v>295.7</v>
      </c>
      <c r="J3462" s="30">
        <v>0.27386934673366836</v>
      </c>
      <c r="K3462" s="31">
        <v>0.23669494157772838</v>
      </c>
      <c r="L3462" s="108">
        <f ca="1">REWS!R3462</f>
        <v>4.0530191586074542</v>
      </c>
      <c r="M3462" s="22">
        <f t="shared" si="918"/>
        <v>3.9630806644326513</v>
      </c>
      <c r="N3462" s="22">
        <f t="shared" ca="1" si="919"/>
        <v>4.0357894120734414</v>
      </c>
      <c r="O3462" s="22">
        <f t="shared" si="920"/>
        <v>-2.9443131894410744E-2</v>
      </c>
      <c r="P3462" s="81">
        <f t="shared" ca="1" si="921"/>
        <v>4</v>
      </c>
      <c r="Q3462" s="22">
        <f t="shared" ca="1" si="922"/>
        <v>0.91607487453917069</v>
      </c>
      <c r="R3462" s="3">
        <f ca="1">IF(N3462&gt;'Power Curve'!$C$37,0,INDEX(Ci,$P3462,1)*POWER(1-Q3462,3)+INDEX(Ci,$P3462,2)*3*Q3462*POWER(1-Q3462,2)+INDEX(Ci,$P3462,3)*3*POWER(Q3462,2)*(1-Q3462)+INDEX(Ci,$P3462,4)*POWER(Q3462,3))</f>
        <v>67.550883273364875</v>
      </c>
      <c r="S3462" s="3">
        <f t="shared" si="923"/>
        <v>78.849996566772305</v>
      </c>
      <c r="T3462" s="3">
        <f t="shared" ca="1" si="924"/>
        <v>-11.29911329340743</v>
      </c>
      <c r="U3462" s="3">
        <f t="shared" ca="1" si="932"/>
        <v>11.29911329340743</v>
      </c>
      <c r="W3462" s="34">
        <f t="shared" si="925"/>
        <v>4</v>
      </c>
      <c r="X3462" s="73" t="b">
        <f>COUNTIF('Power Curve'!$D$2:$D$31,W3462)&gt;0</f>
        <v>1</v>
      </c>
      <c r="Y3462" s="73" t="b">
        <f t="shared" si="926"/>
        <v>0</v>
      </c>
      <c r="Z3462" s="73" t="b">
        <f t="shared" si="933"/>
        <v>1</v>
      </c>
      <c r="AA3462" s="34" t="str">
        <f t="shared" si="927"/>
        <v>Outer</v>
      </c>
      <c r="AB3462" s="35" t="str">
        <f t="shared" si="934"/>
        <v>-0.1-0.0</v>
      </c>
      <c r="AC3462" s="36" t="str">
        <f t="shared" si="928"/>
        <v>20-21</v>
      </c>
      <c r="AD3462" s="36" t="str">
        <f t="shared" si="929"/>
        <v>Apr</v>
      </c>
      <c r="AE3462" s="35" t="str">
        <f t="shared" si="930"/>
        <v>295-305</v>
      </c>
      <c r="AF3462" s="36" t="str">
        <f t="shared" si="931"/>
        <v>LWS-HTI</v>
      </c>
    </row>
    <row r="3463" spans="5:32" x14ac:dyDescent="0.3">
      <c r="E3463" s="12">
        <v>41005.847222222219</v>
      </c>
      <c r="F3463" s="16">
        <v>5.8</v>
      </c>
      <c r="G3463" s="16">
        <v>400.2299957275394</v>
      </c>
      <c r="H3463" s="29">
        <v>1.2094799117301629</v>
      </c>
      <c r="I3463" s="26">
        <v>293.8</v>
      </c>
      <c r="J3463" s="30">
        <v>0.13448275862068967</v>
      </c>
      <c r="K3463" s="31">
        <v>0.3258314277241276</v>
      </c>
      <c r="L3463" s="108">
        <f ca="1">REWS!R3463</f>
        <v>5.7934143001107286</v>
      </c>
      <c r="M3463" s="22">
        <f t="shared" si="918"/>
        <v>5.7754015335922295</v>
      </c>
      <c r="N3463" s="22">
        <f t="shared" ca="1" si="919"/>
        <v>5.7688437644128721</v>
      </c>
      <c r="O3463" s="22">
        <f t="shared" si="920"/>
        <v>0.25065690059499579</v>
      </c>
      <c r="P3463" s="81">
        <f t="shared" ca="1" si="921"/>
        <v>6</v>
      </c>
      <c r="Q3463" s="22">
        <f t="shared" ca="1" si="922"/>
        <v>0.73830349482080682</v>
      </c>
      <c r="R3463" s="3">
        <f ca="1">IF(N3463&gt;'Power Curve'!$C$37,0,INDEX(Ci,$P3463,1)*POWER(1-Q3463,3)+INDEX(Ci,$P3463,2)*3*Q3463*POWER(1-Q3463,2)+INDEX(Ci,$P3463,3)*3*POWER(Q3463,2)*(1-Q3463)+INDEX(Ci,$P3463,4)*POWER(Q3463,3))</f>
        <v>323.2083689518638</v>
      </c>
      <c r="S3463" s="3">
        <f t="shared" si="923"/>
        <v>400.2299957275394</v>
      </c>
      <c r="T3463" s="3">
        <f t="shared" ca="1" si="924"/>
        <v>-77.0216267756756</v>
      </c>
      <c r="U3463" s="3">
        <f t="shared" ca="1" si="932"/>
        <v>77.0216267756756</v>
      </c>
      <c r="W3463" s="34">
        <f t="shared" si="925"/>
        <v>6</v>
      </c>
      <c r="X3463" s="73" t="b">
        <f>COUNTIF('Power Curve'!$D$2:$D$31,W3463)&gt;0</f>
        <v>1</v>
      </c>
      <c r="Y3463" s="73" t="b">
        <f t="shared" si="926"/>
        <v>0</v>
      </c>
      <c r="Z3463" s="73" t="b">
        <f t="shared" si="933"/>
        <v>1</v>
      </c>
      <c r="AA3463" s="34" t="str">
        <f t="shared" si="927"/>
        <v>Outer</v>
      </c>
      <c r="AB3463" s="35" t="str">
        <f t="shared" si="934"/>
        <v>0.2-0.3</v>
      </c>
      <c r="AC3463" s="36" t="str">
        <f t="shared" si="928"/>
        <v>20-21</v>
      </c>
      <c r="AD3463" s="36" t="str">
        <f t="shared" si="929"/>
        <v>Apr</v>
      </c>
      <c r="AE3463" s="35" t="str">
        <f t="shared" si="930"/>
        <v>285-295</v>
      </c>
      <c r="AF3463" s="36" t="str">
        <f t="shared" si="931"/>
        <v>Inner-TI</v>
      </c>
    </row>
    <row r="3464" spans="5:32" x14ac:dyDescent="0.3">
      <c r="E3464" s="12">
        <v>41005.854166666664</v>
      </c>
      <c r="F3464" s="16">
        <v>6.64</v>
      </c>
      <c r="G3464" s="16">
        <v>483.91001129150391</v>
      </c>
      <c r="H3464" s="29">
        <v>1.2094252901688709</v>
      </c>
      <c r="I3464" s="26">
        <v>288.89999999999998</v>
      </c>
      <c r="J3464" s="30">
        <v>9.3373493975903624E-2</v>
      </c>
      <c r="K3464" s="31">
        <v>0.28646369127804289</v>
      </c>
      <c r="L3464" s="108">
        <f ca="1">REWS!R3464</f>
        <v>6.5630135662741189</v>
      </c>
      <c r="M3464" s="22">
        <f t="shared" si="918"/>
        <v>6.611739462723798</v>
      </c>
      <c r="N3464" s="22">
        <f t="shared" ca="1" si="919"/>
        <v>6.5350806913443131</v>
      </c>
      <c r="O3464" s="22">
        <f t="shared" si="920"/>
        <v>0.37991562354426428</v>
      </c>
      <c r="P3464" s="81">
        <f t="shared" ca="1" si="921"/>
        <v>7</v>
      </c>
      <c r="Q3464" s="22">
        <f t="shared" ca="1" si="922"/>
        <v>0.51201263245411766</v>
      </c>
      <c r="R3464" s="3">
        <f ca="1">IF(N3464&gt;'Power Curve'!$C$37,0,INDEX(Ci,$P3464,1)*POWER(1-Q3464,3)+INDEX(Ci,$P3464,2)*3*Q3464*POWER(1-Q3464,2)+INDEX(Ci,$P3464,3)*3*POWER(Q3464,2)*(1-Q3464)+INDEX(Ci,$P3464,4)*POWER(Q3464,3))</f>
        <v>479.17095207797604</v>
      </c>
      <c r="S3464" s="3">
        <f t="shared" si="923"/>
        <v>483.91001129150391</v>
      </c>
      <c r="T3464" s="3">
        <f t="shared" ca="1" si="924"/>
        <v>-4.7390592135278666</v>
      </c>
      <c r="U3464" s="3">
        <f t="shared" ca="1" si="932"/>
        <v>4.7390592135278666</v>
      </c>
      <c r="W3464" s="34">
        <f t="shared" si="925"/>
        <v>7</v>
      </c>
      <c r="X3464" s="73" t="b">
        <f>COUNTIF('Power Curve'!$D$2:$D$31,W3464)&gt;0</f>
        <v>1</v>
      </c>
      <c r="Y3464" s="73" t="b">
        <f t="shared" si="926"/>
        <v>0</v>
      </c>
      <c r="Z3464" s="73" t="b">
        <f t="shared" si="933"/>
        <v>1</v>
      </c>
      <c r="AA3464" s="34" t="str">
        <f t="shared" si="927"/>
        <v>Outer</v>
      </c>
      <c r="AB3464" s="35" t="str">
        <f t="shared" si="934"/>
        <v>0.3-0.4</v>
      </c>
      <c r="AC3464" s="36" t="str">
        <f t="shared" si="928"/>
        <v>20-21</v>
      </c>
      <c r="AD3464" s="36" t="str">
        <f t="shared" si="929"/>
        <v>Apr</v>
      </c>
      <c r="AE3464" s="35" t="str">
        <f t="shared" si="930"/>
        <v>285-295</v>
      </c>
      <c r="AF3464" s="36" t="str">
        <f t="shared" si="931"/>
        <v>LWS-LTI</v>
      </c>
    </row>
    <row r="3465" spans="5:32" x14ac:dyDescent="0.3">
      <c r="E3465" s="12">
        <v>41005.861111111109</v>
      </c>
      <c r="F3465" s="16">
        <v>6.59</v>
      </c>
      <c r="G3465" s="16">
        <v>530.19000244140602</v>
      </c>
      <c r="H3465" s="29">
        <v>1.2096982978745905</v>
      </c>
      <c r="I3465" s="26">
        <v>288.89999999999998</v>
      </c>
      <c r="J3465" s="30">
        <v>8.4977238239757225E-2</v>
      </c>
      <c r="K3465" s="31">
        <v>0.37085886056484224</v>
      </c>
      <c r="L3465" s="108">
        <f ca="1">REWS!R3465</f>
        <v>6.5651791669621655</v>
      </c>
      <c r="M3465" s="22">
        <f t="shared" si="918"/>
        <v>6.5624459814671789</v>
      </c>
      <c r="N3465" s="22">
        <f t="shared" ca="1" si="919"/>
        <v>6.5377289289594698</v>
      </c>
      <c r="O3465" s="22">
        <f t="shared" si="920"/>
        <v>0.37229715711458744</v>
      </c>
      <c r="P3465" s="81">
        <f t="shared" ca="1" si="921"/>
        <v>7</v>
      </c>
      <c r="Q3465" s="22">
        <f t="shared" ca="1" si="922"/>
        <v>0.5147046884666574</v>
      </c>
      <c r="R3465" s="3">
        <f ca="1">IF(N3465&gt;'Power Curve'!$C$37,0,INDEX(Ci,$P3465,1)*POWER(1-Q3465,3)+INDEX(Ci,$P3465,2)*3*Q3465*POWER(1-Q3465,2)+INDEX(Ci,$P3465,3)*3*POWER(Q3465,2)*(1-Q3465)+INDEX(Ci,$P3465,4)*POWER(Q3465,3))</f>
        <v>479.81269742042997</v>
      </c>
      <c r="S3465" s="3">
        <f t="shared" si="923"/>
        <v>530.19000244140602</v>
      </c>
      <c r="T3465" s="3">
        <f t="shared" ca="1" si="924"/>
        <v>-50.377305020976053</v>
      </c>
      <c r="U3465" s="3">
        <f t="shared" ca="1" si="932"/>
        <v>50.377305020976053</v>
      </c>
      <c r="W3465" s="34">
        <f t="shared" si="925"/>
        <v>7</v>
      </c>
      <c r="X3465" s="73" t="b">
        <f>COUNTIF('Power Curve'!$D$2:$D$31,W3465)&gt;0</f>
        <v>1</v>
      </c>
      <c r="Y3465" s="73" t="b">
        <f t="shared" si="926"/>
        <v>0</v>
      </c>
      <c r="Z3465" s="73" t="b">
        <f t="shared" si="933"/>
        <v>1</v>
      </c>
      <c r="AA3465" s="34" t="str">
        <f t="shared" si="927"/>
        <v>Outer</v>
      </c>
      <c r="AB3465" s="35" t="str">
        <f t="shared" si="934"/>
        <v>0.3-0.4</v>
      </c>
      <c r="AC3465" s="36" t="str">
        <f t="shared" si="928"/>
        <v>20-21</v>
      </c>
      <c r="AD3465" s="36" t="str">
        <f t="shared" si="929"/>
        <v>Apr</v>
      </c>
      <c r="AE3465" s="35" t="str">
        <f t="shared" si="930"/>
        <v>285-295</v>
      </c>
      <c r="AF3465" s="36" t="str">
        <f t="shared" si="931"/>
        <v>LWS-LTI</v>
      </c>
    </row>
    <row r="3466" spans="5:32" x14ac:dyDescent="0.3">
      <c r="E3466" s="12">
        <v>41005.868055555555</v>
      </c>
      <c r="F3466" s="16">
        <v>7.11</v>
      </c>
      <c r="G3466" s="16">
        <v>689.90998780727409</v>
      </c>
      <c r="H3466" s="29">
        <v>1.2098803714964461</v>
      </c>
      <c r="I3466" s="26">
        <v>293.3</v>
      </c>
      <c r="J3466" s="30">
        <v>0.10548523206751054</v>
      </c>
      <c r="K3466" s="31">
        <v>0.29948684021533611</v>
      </c>
      <c r="L3466" s="108">
        <f ca="1">REWS!R3466</f>
        <v>7.089310681833906</v>
      </c>
      <c r="M3466" s="22">
        <f t="shared" si="918"/>
        <v>7.0806269677085094</v>
      </c>
      <c r="N3466" s="22">
        <f t="shared" ca="1" si="919"/>
        <v>7.0600231218364486</v>
      </c>
      <c r="O3466" s="22">
        <f t="shared" si="920"/>
        <v>0.45238369893590186</v>
      </c>
      <c r="P3466" s="81">
        <f t="shared" ca="1" si="921"/>
        <v>8</v>
      </c>
      <c r="Q3466" s="22">
        <f t="shared" ca="1" si="922"/>
        <v>4.5188988636263881E-2</v>
      </c>
      <c r="R3466" s="3">
        <f ca="1">IF(N3466&gt;'Power Curve'!$C$37,0,INDEX(Ci,$P3466,1)*POWER(1-Q3466,3)+INDEX(Ci,$P3466,2)*3*Q3466*POWER(1-Q3466,2)+INDEX(Ci,$P3466,3)*3*POWER(Q3466,2)*(1-Q3466)+INDEX(Ci,$P3466,4)*POWER(Q3466,3))</f>
        <v>611.90861820448322</v>
      </c>
      <c r="S3466" s="3">
        <f t="shared" si="923"/>
        <v>689.90998780727409</v>
      </c>
      <c r="T3466" s="3">
        <f t="shared" ca="1" si="924"/>
        <v>-78.001369602790874</v>
      </c>
      <c r="U3466" s="3">
        <f t="shared" ca="1" si="932"/>
        <v>78.001369602790874</v>
      </c>
      <c r="W3466" s="34">
        <f t="shared" si="925"/>
        <v>7</v>
      </c>
      <c r="X3466" s="73" t="b">
        <f>COUNTIF('Power Curve'!$D$2:$D$31,W3466)&gt;0</f>
        <v>1</v>
      </c>
      <c r="Y3466" s="73" t="b">
        <f t="shared" si="926"/>
        <v>0</v>
      </c>
      <c r="Z3466" s="73" t="b">
        <f t="shared" si="933"/>
        <v>1</v>
      </c>
      <c r="AA3466" s="34" t="str">
        <f t="shared" si="927"/>
        <v>Inner</v>
      </c>
      <c r="AB3466" s="35" t="str">
        <f t="shared" si="934"/>
        <v>0.4-0.5</v>
      </c>
      <c r="AC3466" s="36" t="str">
        <f t="shared" si="928"/>
        <v>20-21</v>
      </c>
      <c r="AD3466" s="36" t="str">
        <f t="shared" si="929"/>
        <v>Apr</v>
      </c>
      <c r="AE3466" s="35" t="str">
        <f t="shared" si="930"/>
        <v>285-295</v>
      </c>
      <c r="AF3466" s="36" t="str">
        <f t="shared" si="931"/>
        <v>Inner-TI</v>
      </c>
    </row>
    <row r="3467" spans="5:32" x14ac:dyDescent="0.3">
      <c r="E3467" s="12">
        <v>41005.875</v>
      </c>
      <c r="F3467" s="16">
        <v>7.26</v>
      </c>
      <c r="G3467" s="16">
        <v>750.23997497558639</v>
      </c>
      <c r="H3467" s="29">
        <v>1.2104636144801553</v>
      </c>
      <c r="I3467" s="26">
        <v>293</v>
      </c>
      <c r="J3467" s="30">
        <v>0.12672176308539945</v>
      </c>
      <c r="K3467" s="31">
        <v>0.38079814094427988</v>
      </c>
      <c r="L3467" s="108">
        <f ca="1">REWS!R3467</f>
        <v>7.1779775963452526</v>
      </c>
      <c r="M3467" s="22">
        <f t="shared" si="918"/>
        <v>7.2311688786565744</v>
      </c>
      <c r="N3467" s="22">
        <f t="shared" ca="1" si="919"/>
        <v>7.1494722047363517</v>
      </c>
      <c r="O3467" s="22">
        <f t="shared" si="920"/>
        <v>0.47565043655677591</v>
      </c>
      <c r="P3467" s="81">
        <f t="shared" ca="1" si="921"/>
        <v>8</v>
      </c>
      <c r="Q3467" s="22">
        <f t="shared" ca="1" si="922"/>
        <v>0.13521780566406616</v>
      </c>
      <c r="R3467" s="3">
        <f ca="1">IF(N3467&gt;'Power Curve'!$C$37,0,INDEX(Ci,$P3467,1)*POWER(1-Q3467,3)+INDEX(Ci,$P3467,2)*3*Q3467*POWER(1-Q3467,2)+INDEX(Ci,$P3467,3)*3*POWER(Q3467,2)*(1-Q3467)+INDEX(Ci,$P3467,4)*POWER(Q3467,3))</f>
        <v>635.39378272831857</v>
      </c>
      <c r="S3467" s="3">
        <f t="shared" si="923"/>
        <v>750.23997497558639</v>
      </c>
      <c r="T3467" s="3">
        <f t="shared" ca="1" si="924"/>
        <v>-114.84619224726782</v>
      </c>
      <c r="U3467" s="3">
        <f t="shared" ca="1" si="932"/>
        <v>114.84619224726782</v>
      </c>
      <c r="W3467" s="34">
        <f t="shared" si="925"/>
        <v>7</v>
      </c>
      <c r="X3467" s="73" t="b">
        <f>COUNTIF('Power Curve'!$D$2:$D$31,W3467)&gt;0</f>
        <v>1</v>
      </c>
      <c r="Y3467" s="73" t="b">
        <f t="shared" si="926"/>
        <v>0</v>
      </c>
      <c r="Z3467" s="73" t="b">
        <f t="shared" si="933"/>
        <v>1</v>
      </c>
      <c r="AA3467" s="34" t="str">
        <f t="shared" si="927"/>
        <v>Outer</v>
      </c>
      <c r="AB3467" s="35" t="str">
        <f t="shared" si="934"/>
        <v>0.4-0.5</v>
      </c>
      <c r="AC3467" s="36" t="str">
        <f t="shared" si="928"/>
        <v>21-22</v>
      </c>
      <c r="AD3467" s="36" t="str">
        <f t="shared" si="929"/>
        <v>Apr</v>
      </c>
      <c r="AE3467" s="35" t="str">
        <f t="shared" si="930"/>
        <v>285-295</v>
      </c>
      <c r="AF3467" s="36" t="str">
        <f t="shared" si="931"/>
        <v>Inner-TI</v>
      </c>
    </row>
    <row r="3468" spans="5:32" x14ac:dyDescent="0.3">
      <c r="E3468" s="12">
        <v>41005.881944444445</v>
      </c>
      <c r="F3468" s="16">
        <v>7.97</v>
      </c>
      <c r="G3468" s="16">
        <v>779.24998855590843</v>
      </c>
      <c r="H3468" s="29">
        <v>1.210454731546059</v>
      </c>
      <c r="I3468" s="26">
        <v>293.2</v>
      </c>
      <c r="J3468" s="30">
        <v>9.6612296110414053E-2</v>
      </c>
      <c r="K3468" s="31">
        <v>0.35705285336268228</v>
      </c>
      <c r="L3468" s="108">
        <f ca="1">REWS!R3468</f>
        <v>7.9929162407259575</v>
      </c>
      <c r="M3468" s="22">
        <f t="shared" si="918"/>
        <v>7.9383298877267965</v>
      </c>
      <c r="N3468" s="22">
        <f t="shared" ca="1" si="919"/>
        <v>7.9611550669826574</v>
      </c>
      <c r="O3468" s="22">
        <f t="shared" si="920"/>
        <v>0.58494445009846396</v>
      </c>
      <c r="P3468" s="81">
        <f t="shared" ca="1" si="921"/>
        <v>8</v>
      </c>
      <c r="Q3468" s="22">
        <f t="shared" ca="1" si="922"/>
        <v>0.95216131722079234</v>
      </c>
      <c r="R3468" s="3">
        <f ca="1">IF(N3468&gt;'Power Curve'!$C$37,0,INDEX(Ci,$P3468,1)*POWER(1-Q3468,3)+INDEX(Ci,$P3468,2)*3*Q3468*POWER(1-Q3468,2)+INDEX(Ci,$P3468,3)*3*POWER(Q3468,2)*(1-Q3468)+INDEX(Ci,$P3468,4)*POWER(Q3468,3))</f>
        <v>866.56016468675568</v>
      </c>
      <c r="S3468" s="3">
        <f t="shared" si="923"/>
        <v>779.24998855590843</v>
      </c>
      <c r="T3468" s="3">
        <f t="shared" ca="1" si="924"/>
        <v>87.310176130847253</v>
      </c>
      <c r="U3468" s="3">
        <f t="shared" ca="1" si="932"/>
        <v>87.310176130847253</v>
      </c>
      <c r="W3468" s="34">
        <f t="shared" si="925"/>
        <v>8</v>
      </c>
      <c r="X3468" s="73" t="b">
        <f>COUNTIF('Power Curve'!$D$2:$D$31,W3468)&gt;0</f>
        <v>1</v>
      </c>
      <c r="Y3468" s="73" t="b">
        <f t="shared" si="926"/>
        <v>0</v>
      </c>
      <c r="Z3468" s="73" t="b">
        <f t="shared" si="933"/>
        <v>1</v>
      </c>
      <c r="AA3468" s="34" t="str">
        <f t="shared" si="927"/>
        <v>Outer</v>
      </c>
      <c r="AB3468" s="35" t="str">
        <f t="shared" si="934"/>
        <v>0.5-0.6</v>
      </c>
      <c r="AC3468" s="36" t="str">
        <f t="shared" si="928"/>
        <v>21-22</v>
      </c>
      <c r="AD3468" s="36" t="str">
        <f t="shared" si="929"/>
        <v>Apr</v>
      </c>
      <c r="AE3468" s="35" t="str">
        <f t="shared" si="930"/>
        <v>285-295</v>
      </c>
      <c r="AF3468" s="36" t="str">
        <f t="shared" si="931"/>
        <v>HWS-LTI</v>
      </c>
    </row>
    <row r="3469" spans="5:32" x14ac:dyDescent="0.3">
      <c r="E3469" s="12">
        <v>41005.888888888891</v>
      </c>
      <c r="F3469" s="16">
        <v>7.13</v>
      </c>
      <c r="G3469" s="16">
        <v>674.04000473022506</v>
      </c>
      <c r="H3469" s="29">
        <v>1.2109564655956244</v>
      </c>
      <c r="I3469" s="26">
        <v>293.3</v>
      </c>
      <c r="J3469" s="30">
        <v>0.10098176718092566</v>
      </c>
      <c r="K3469" s="31">
        <v>0.25677537219089386</v>
      </c>
      <c r="L3469" s="108">
        <f ca="1">REWS!R3469</f>
        <v>7.1595283061673198</v>
      </c>
      <c r="M3469" s="22">
        <f t="shared" si="918"/>
        <v>7.1026488458857564</v>
      </c>
      <c r="N3469" s="22">
        <f t="shared" ca="1" si="919"/>
        <v>7.132063879507113</v>
      </c>
      <c r="O3469" s="22">
        <f t="shared" si="920"/>
        <v>0.45578725119747521</v>
      </c>
      <c r="P3469" s="81">
        <f t="shared" ca="1" si="921"/>
        <v>8</v>
      </c>
      <c r="Q3469" s="22">
        <f t="shared" ca="1" si="922"/>
        <v>0.11769665423339781</v>
      </c>
      <c r="R3469" s="3">
        <f ca="1">IF(N3469&gt;'Power Curve'!$C$37,0,INDEX(Ci,$P3469,1)*POWER(1-Q3469,3)+INDEX(Ci,$P3469,2)*3*Q3469*POWER(1-Q3469,2)+INDEX(Ci,$P3469,3)*3*POWER(Q3469,2)*(1-Q3469)+INDEX(Ci,$P3469,4)*POWER(Q3469,3))</f>
        <v>630.7825046337565</v>
      </c>
      <c r="S3469" s="3">
        <f t="shared" si="923"/>
        <v>674.04000473022506</v>
      </c>
      <c r="T3469" s="3">
        <f t="shared" ca="1" si="924"/>
        <v>-43.257500096468561</v>
      </c>
      <c r="U3469" s="3">
        <f t="shared" ca="1" si="932"/>
        <v>43.257500096468561</v>
      </c>
      <c r="W3469" s="34">
        <f t="shared" si="925"/>
        <v>7</v>
      </c>
      <c r="X3469" s="73" t="b">
        <f>COUNTIF('Power Curve'!$D$2:$D$31,W3469)&gt;0</f>
        <v>1</v>
      </c>
      <c r="Y3469" s="73" t="b">
        <f t="shared" si="926"/>
        <v>0</v>
      </c>
      <c r="Z3469" s="73" t="b">
        <f t="shared" si="933"/>
        <v>1</v>
      </c>
      <c r="AA3469" s="34" t="str">
        <f t="shared" si="927"/>
        <v>Inner</v>
      </c>
      <c r="AB3469" s="35" t="str">
        <f t="shared" si="934"/>
        <v>0.4-0.5</v>
      </c>
      <c r="AC3469" s="36" t="str">
        <f t="shared" si="928"/>
        <v>21-22</v>
      </c>
      <c r="AD3469" s="36" t="str">
        <f t="shared" si="929"/>
        <v>Apr</v>
      </c>
      <c r="AE3469" s="35" t="str">
        <f t="shared" si="930"/>
        <v>285-295</v>
      </c>
      <c r="AF3469" s="36" t="str">
        <f t="shared" si="931"/>
        <v>Inner-TI</v>
      </c>
    </row>
    <row r="3470" spans="5:32" x14ac:dyDescent="0.3">
      <c r="E3470" s="12">
        <v>41005.895833333336</v>
      </c>
      <c r="F3470" s="16">
        <v>6.89</v>
      </c>
      <c r="G3470" s="16">
        <v>595.36997604370163</v>
      </c>
      <c r="H3470" s="29">
        <v>1.2114129475430819</v>
      </c>
      <c r="I3470" s="26">
        <v>295.8</v>
      </c>
      <c r="J3470" s="30">
        <v>0.10740203193033382</v>
      </c>
      <c r="K3470" s="31">
        <v>0.41407975670500635</v>
      </c>
      <c r="L3470" s="108">
        <f ca="1">REWS!R3470</f>
        <v>6.8633660183780316</v>
      </c>
      <c r="M3470" s="22">
        <f t="shared" si="918"/>
        <v>6.8644318235054387</v>
      </c>
      <c r="N3470" s="22">
        <f t="shared" ca="1" si="919"/>
        <v>6.8378966782177031</v>
      </c>
      <c r="O3470" s="22">
        <f t="shared" si="920"/>
        <v>0.41897004247703556</v>
      </c>
      <c r="P3470" s="81">
        <f t="shared" ca="1" si="921"/>
        <v>7</v>
      </c>
      <c r="Q3470" s="22">
        <f t="shared" ca="1" si="922"/>
        <v>0.81983908786358228</v>
      </c>
      <c r="R3470" s="3">
        <f ca="1">IF(N3470&gt;'Power Curve'!$C$37,0,INDEX(Ci,$P3470,1)*POWER(1-Q3470,3)+INDEX(Ci,$P3470,2)*3*Q3470*POWER(1-Q3470,2)+INDEX(Ci,$P3470,3)*3*POWER(Q3470,2)*(1-Q3470)+INDEX(Ci,$P3470,4)*POWER(Q3470,3))</f>
        <v>554.88597826676323</v>
      </c>
      <c r="S3470" s="3">
        <f t="shared" si="923"/>
        <v>595.36997604370163</v>
      </c>
      <c r="T3470" s="3">
        <f t="shared" ca="1" si="924"/>
        <v>-40.483997776938395</v>
      </c>
      <c r="U3470" s="3">
        <f t="shared" ca="1" si="932"/>
        <v>40.483997776938395</v>
      </c>
      <c r="W3470" s="34">
        <f t="shared" si="925"/>
        <v>7</v>
      </c>
      <c r="X3470" s="73" t="b">
        <f>COUNTIF('Power Curve'!$D$2:$D$31,W3470)&gt;0</f>
        <v>1</v>
      </c>
      <c r="Y3470" s="73" t="b">
        <f t="shared" si="926"/>
        <v>0</v>
      </c>
      <c r="Z3470" s="73" t="b">
        <f t="shared" si="933"/>
        <v>1</v>
      </c>
      <c r="AA3470" s="34" t="str">
        <f t="shared" si="927"/>
        <v>Outer</v>
      </c>
      <c r="AB3470" s="35" t="str">
        <f t="shared" si="934"/>
        <v>0.4-0.5</v>
      </c>
      <c r="AC3470" s="36" t="str">
        <f t="shared" si="928"/>
        <v>21-22</v>
      </c>
      <c r="AD3470" s="36" t="str">
        <f t="shared" si="929"/>
        <v>Apr</v>
      </c>
      <c r="AE3470" s="35" t="str">
        <f t="shared" si="930"/>
        <v>295-305</v>
      </c>
      <c r="AF3470" s="36" t="str">
        <f t="shared" si="931"/>
        <v>Inner-TI</v>
      </c>
    </row>
    <row r="3471" spans="5:32" x14ac:dyDescent="0.3">
      <c r="E3471" s="12">
        <v>41005.902777777781</v>
      </c>
      <c r="F3471" s="16">
        <v>6.42</v>
      </c>
      <c r="G3471" s="16">
        <v>448.93999481201223</v>
      </c>
      <c r="H3471" s="29">
        <v>1.2118240767340074</v>
      </c>
      <c r="I3471" s="26">
        <v>296.8</v>
      </c>
      <c r="J3471" s="30">
        <v>0.14330218068535827</v>
      </c>
      <c r="K3471" s="31">
        <v>0.42012821756588392</v>
      </c>
      <c r="L3471" s="108">
        <f ca="1">REWS!R3471</f>
        <v>6.3859584848833748</v>
      </c>
      <c r="M3471" s="22">
        <f t="shared" si="918"/>
        <v>6.3968994476416494</v>
      </c>
      <c r="N3471" s="22">
        <f t="shared" ca="1" si="919"/>
        <v>6.3629804212792784</v>
      </c>
      <c r="O3471" s="22">
        <f t="shared" si="920"/>
        <v>0.34671140665940331</v>
      </c>
      <c r="P3471" s="81">
        <f t="shared" ca="1" si="921"/>
        <v>7</v>
      </c>
      <c r="Q3471" s="22">
        <f t="shared" ca="1" si="922"/>
        <v>0.33706474857214352</v>
      </c>
      <c r="R3471" s="3">
        <f ca="1">IF(N3471&gt;'Power Curve'!$C$37,0,INDEX(Ci,$P3471,1)*POWER(1-Q3471,3)+INDEX(Ci,$P3471,2)*3*Q3471*POWER(1-Q3471,2)+INDEX(Ci,$P3471,3)*3*POWER(Q3471,2)*(1-Q3471)+INDEX(Ci,$P3471,4)*POWER(Q3471,3))</f>
        <v>438.61146380697704</v>
      </c>
      <c r="S3471" s="3">
        <f t="shared" si="923"/>
        <v>448.93999481201223</v>
      </c>
      <c r="T3471" s="3">
        <f t="shared" ca="1" si="924"/>
        <v>-10.328531005035188</v>
      </c>
      <c r="U3471" s="3">
        <f t="shared" ca="1" si="932"/>
        <v>10.328531005035188</v>
      </c>
      <c r="W3471" s="34">
        <f t="shared" si="925"/>
        <v>6</v>
      </c>
      <c r="X3471" s="73" t="b">
        <f>COUNTIF('Power Curve'!$D$2:$D$31,W3471)&gt;0</f>
        <v>1</v>
      </c>
      <c r="Y3471" s="73" t="b">
        <f t="shared" si="926"/>
        <v>0</v>
      </c>
      <c r="Z3471" s="73" t="b">
        <f t="shared" si="933"/>
        <v>1</v>
      </c>
      <c r="AA3471" s="34" t="str">
        <f t="shared" si="927"/>
        <v>Outer</v>
      </c>
      <c r="AB3471" s="35" t="str">
        <f t="shared" si="934"/>
        <v>0.3-0.4</v>
      </c>
      <c r="AC3471" s="36" t="str">
        <f t="shared" si="928"/>
        <v>21-22</v>
      </c>
      <c r="AD3471" s="36" t="str">
        <f t="shared" si="929"/>
        <v>Apr</v>
      </c>
      <c r="AE3471" s="35" t="str">
        <f t="shared" si="930"/>
        <v>295-305</v>
      </c>
      <c r="AF3471" s="36" t="str">
        <f t="shared" si="931"/>
        <v>LWS-HTI</v>
      </c>
    </row>
    <row r="3472" spans="5:32" x14ac:dyDescent="0.3">
      <c r="E3472" s="12">
        <v>41005.909722222219</v>
      </c>
      <c r="F3472" s="16">
        <v>7.01</v>
      </c>
      <c r="G3472" s="16">
        <v>529.86999130249023</v>
      </c>
      <c r="H3472" s="29">
        <v>1.211541353778145</v>
      </c>
      <c r="I3472" s="26">
        <v>293.7</v>
      </c>
      <c r="J3472" s="30">
        <v>0.10556348074179743</v>
      </c>
      <c r="K3472" s="31">
        <v>0.38592709642752082</v>
      </c>
      <c r="L3472" s="108">
        <f ca="1">REWS!R3472</f>
        <v>7.0118132543381444</v>
      </c>
      <c r="M3472" s="22">
        <f t="shared" si="918"/>
        <v>6.9842332661981157</v>
      </c>
      <c r="N3472" s="22">
        <f t="shared" ca="1" si="919"/>
        <v>6.986039855537423</v>
      </c>
      <c r="O3472" s="22">
        <f t="shared" si="920"/>
        <v>0.43748574163468951</v>
      </c>
      <c r="P3472" s="81">
        <f t="shared" ca="1" si="921"/>
        <v>7</v>
      </c>
      <c r="Q3472" s="22">
        <f t="shared" ca="1" si="922"/>
        <v>0.97043347899291166</v>
      </c>
      <c r="R3472" s="3">
        <f ca="1">IF(N3472&gt;'Power Curve'!$C$37,0,INDEX(Ci,$P3472,1)*POWER(1-Q3472,3)+INDEX(Ci,$P3472,2)*3*Q3472*POWER(1-Q3472,2)+INDEX(Ci,$P3472,3)*3*POWER(Q3472,2)*(1-Q3472)+INDEX(Ci,$P3472,4)*POWER(Q3472,3))</f>
        <v>592.85985695874012</v>
      </c>
      <c r="S3472" s="3">
        <f t="shared" si="923"/>
        <v>529.86999130249023</v>
      </c>
      <c r="T3472" s="3">
        <f t="shared" ca="1" si="924"/>
        <v>62.98986565624989</v>
      </c>
      <c r="U3472" s="3">
        <f t="shared" ca="1" si="932"/>
        <v>62.98986565624989</v>
      </c>
      <c r="W3472" s="34">
        <f t="shared" si="925"/>
        <v>7</v>
      </c>
      <c r="X3472" s="73" t="b">
        <f>COUNTIF('Power Curve'!$D$2:$D$31,W3472)&gt;0</f>
        <v>1</v>
      </c>
      <c r="Y3472" s="73" t="b">
        <f t="shared" si="926"/>
        <v>0</v>
      </c>
      <c r="Z3472" s="73" t="b">
        <f t="shared" si="933"/>
        <v>1</v>
      </c>
      <c r="AA3472" s="34" t="str">
        <f t="shared" si="927"/>
        <v>Outer</v>
      </c>
      <c r="AB3472" s="35" t="str">
        <f t="shared" si="934"/>
        <v>0.4-0.5</v>
      </c>
      <c r="AC3472" s="36" t="str">
        <f t="shared" si="928"/>
        <v>21-22</v>
      </c>
      <c r="AD3472" s="36" t="str">
        <f t="shared" si="929"/>
        <v>Apr</v>
      </c>
      <c r="AE3472" s="35" t="str">
        <f t="shared" si="930"/>
        <v>285-295</v>
      </c>
      <c r="AF3472" s="36" t="str">
        <f t="shared" si="931"/>
        <v>Inner-TI</v>
      </c>
    </row>
    <row r="3473" spans="5:32" x14ac:dyDescent="0.3">
      <c r="E3473" s="12">
        <v>41005.916666666664</v>
      </c>
      <c r="F3473" s="16">
        <v>6.1</v>
      </c>
      <c r="G3473" s="16">
        <v>367.37999725341808</v>
      </c>
      <c r="H3473" s="29">
        <v>1.2118155406061042</v>
      </c>
      <c r="I3473" s="26">
        <v>291.60000000000002</v>
      </c>
      <c r="J3473" s="30">
        <v>0.13114754098360656</v>
      </c>
      <c r="K3473" s="31">
        <v>0.38955144953282128</v>
      </c>
      <c r="L3473" s="108">
        <f ca="1">REWS!R3473</f>
        <v>6.0409253428115273</v>
      </c>
      <c r="M3473" s="22">
        <f t="shared" si="918"/>
        <v>6.0780366056803388</v>
      </c>
      <c r="N3473" s="22">
        <f t="shared" ca="1" si="919"/>
        <v>6.0191746501295924</v>
      </c>
      <c r="O3473" s="22">
        <f t="shared" si="920"/>
        <v>0.29743012655449302</v>
      </c>
      <c r="P3473" s="81">
        <f t="shared" ca="1" si="921"/>
        <v>6</v>
      </c>
      <c r="Q3473" s="22">
        <f t="shared" ca="1" si="922"/>
        <v>0.98781273269397718</v>
      </c>
      <c r="R3473" s="3">
        <f ca="1">IF(N3473&gt;'Power Curve'!$C$37,0,INDEX(Ci,$P3473,1)*POWER(1-Q3473,3)+INDEX(Ci,$P3473,2)*3*Q3473*POWER(1-Q3473,2)+INDEX(Ci,$P3473,3)*3*POWER(Q3473,2)*(1-Q3473)+INDEX(Ci,$P3473,4)*POWER(Q3473,3))</f>
        <v>366.7426168432342</v>
      </c>
      <c r="S3473" s="3">
        <f t="shared" si="923"/>
        <v>367.37999725341808</v>
      </c>
      <c r="T3473" s="3">
        <f t="shared" ca="1" si="924"/>
        <v>-0.63738041018388003</v>
      </c>
      <c r="U3473" s="3">
        <f t="shared" ca="1" si="932"/>
        <v>0.63738041018388003</v>
      </c>
      <c r="W3473" s="34">
        <f t="shared" si="925"/>
        <v>6</v>
      </c>
      <c r="X3473" s="73" t="b">
        <f>COUNTIF('Power Curve'!$D$2:$D$31,W3473)&gt;0</f>
        <v>1</v>
      </c>
      <c r="Y3473" s="73" t="b">
        <f t="shared" si="926"/>
        <v>0</v>
      </c>
      <c r="Z3473" s="73" t="b">
        <f t="shared" si="933"/>
        <v>1</v>
      </c>
      <c r="AA3473" s="34" t="str">
        <f t="shared" si="927"/>
        <v>Outer</v>
      </c>
      <c r="AB3473" s="35" t="str">
        <f t="shared" si="934"/>
        <v>0.2-0.3</v>
      </c>
      <c r="AC3473" s="36" t="str">
        <f t="shared" si="928"/>
        <v>22-23</v>
      </c>
      <c r="AD3473" s="36" t="str">
        <f t="shared" si="929"/>
        <v>Apr</v>
      </c>
      <c r="AE3473" s="35" t="str">
        <f t="shared" si="930"/>
        <v>285-295</v>
      </c>
      <c r="AF3473" s="36" t="str">
        <f t="shared" si="931"/>
        <v>Inner-TI</v>
      </c>
    </row>
    <row r="3474" spans="5:32" x14ac:dyDescent="0.3">
      <c r="E3474" s="12">
        <v>41005.923611111109</v>
      </c>
      <c r="F3474" s="16">
        <v>5.4</v>
      </c>
      <c r="G3474" s="16">
        <v>286.4099845886235</v>
      </c>
      <c r="H3474" s="29">
        <v>1.2120898537464357</v>
      </c>
      <c r="I3474" s="26">
        <v>288.39999999999998</v>
      </c>
      <c r="J3474" s="30">
        <v>0.18148148148148147</v>
      </c>
      <c r="K3474" s="31">
        <v>0.30552882338554749</v>
      </c>
      <c r="L3474" s="108">
        <f ca="1">REWS!R3474</f>
        <v>5.3920844051755754</v>
      </c>
      <c r="M3474" s="22">
        <f t="shared" si="918"/>
        <v>5.3809629552531977</v>
      </c>
      <c r="N3474" s="22">
        <f t="shared" ca="1" si="919"/>
        <v>5.3730752658978229</v>
      </c>
      <c r="O3474" s="22">
        <f t="shared" si="920"/>
        <v>0.18969514680849789</v>
      </c>
      <c r="P3474" s="81">
        <f t="shared" ca="1" si="921"/>
        <v>6</v>
      </c>
      <c r="Q3474" s="22">
        <f t="shared" ca="1" si="922"/>
        <v>0.34383400634368755</v>
      </c>
      <c r="R3474" s="3">
        <f ca="1">IF(N3474&gt;'Power Curve'!$C$37,0,INDEX(Ci,$P3474,1)*POWER(1-Q3474,3)+INDEX(Ci,$P3474,2)*3*Q3474*POWER(1-Q3474,2)+INDEX(Ci,$P3474,3)*3*POWER(Q3474,2)*(1-Q3474)+INDEX(Ci,$P3474,4)*POWER(Q3474,3))</f>
        <v>262.90381147862104</v>
      </c>
      <c r="S3474" s="3">
        <f t="shared" si="923"/>
        <v>286.4099845886235</v>
      </c>
      <c r="T3474" s="3">
        <f t="shared" ca="1" si="924"/>
        <v>-23.506173110002464</v>
      </c>
      <c r="U3474" s="3">
        <f t="shared" ca="1" si="932"/>
        <v>23.506173110002464</v>
      </c>
      <c r="W3474" s="34">
        <f t="shared" si="925"/>
        <v>5</v>
      </c>
      <c r="X3474" s="73" t="b">
        <f>COUNTIF('Power Curve'!$D$2:$D$31,W3474)&gt;0</f>
        <v>1</v>
      </c>
      <c r="Y3474" s="73" t="b">
        <f t="shared" si="926"/>
        <v>0</v>
      </c>
      <c r="Z3474" s="73" t="b">
        <f t="shared" si="933"/>
        <v>1</v>
      </c>
      <c r="AA3474" s="34" t="str">
        <f t="shared" si="927"/>
        <v>Outer</v>
      </c>
      <c r="AB3474" s="35" t="str">
        <f t="shared" si="934"/>
        <v>0.1-0.2</v>
      </c>
      <c r="AC3474" s="36" t="str">
        <f t="shared" si="928"/>
        <v>22-23</v>
      </c>
      <c r="AD3474" s="36" t="str">
        <f t="shared" si="929"/>
        <v>Apr</v>
      </c>
      <c r="AE3474" s="35" t="str">
        <f t="shared" si="930"/>
        <v>285-295</v>
      </c>
      <c r="AF3474" s="36" t="str">
        <f t="shared" si="931"/>
        <v>LWS-HTI</v>
      </c>
    </row>
    <row r="3475" spans="5:32" x14ac:dyDescent="0.3">
      <c r="E3475" s="12">
        <v>41005.930555555555</v>
      </c>
      <c r="F3475" s="16">
        <v>5.27</v>
      </c>
      <c r="G3475" s="16">
        <v>240.48998641967813</v>
      </c>
      <c r="H3475" s="29">
        <v>1.2118984488420379</v>
      </c>
      <c r="I3475" s="26">
        <v>286.10000000000002</v>
      </c>
      <c r="J3475" s="30">
        <v>0.19354838709677422</v>
      </c>
      <c r="K3475" s="31">
        <v>0.34109923071284276</v>
      </c>
      <c r="L3475" s="108">
        <f ca="1">REWS!R3475</f>
        <v>5.2695493071306618</v>
      </c>
      <c r="M3475" s="22">
        <f t="shared" si="918"/>
        <v>5.2511448171354331</v>
      </c>
      <c r="N3475" s="22">
        <f t="shared" ca="1" si="919"/>
        <v>5.2506957367701688</v>
      </c>
      <c r="O3475" s="22">
        <f t="shared" si="920"/>
        <v>0.16963133508328049</v>
      </c>
      <c r="P3475" s="81">
        <f t="shared" ca="1" si="921"/>
        <v>6</v>
      </c>
      <c r="Q3475" s="22">
        <f t="shared" ca="1" si="922"/>
        <v>0.22185615708032386</v>
      </c>
      <c r="R3475" s="3">
        <f ca="1">IF(N3475&gt;'Power Curve'!$C$37,0,INDEX(Ci,$P3475,1)*POWER(1-Q3475,3)+INDEX(Ci,$P3475,2)*3*Q3475*POWER(1-Q3475,2)+INDEX(Ci,$P3475,3)*3*POWER(Q3475,2)*(1-Q3475)+INDEX(Ci,$P3475,4)*POWER(Q3475,3))</f>
        <v>244.94575270632541</v>
      </c>
      <c r="S3475" s="3">
        <f t="shared" si="923"/>
        <v>240.48998641967813</v>
      </c>
      <c r="T3475" s="3">
        <f t="shared" ca="1" si="924"/>
        <v>4.4557662866472754</v>
      </c>
      <c r="U3475" s="3">
        <f t="shared" ca="1" si="932"/>
        <v>4.4557662866472754</v>
      </c>
      <c r="W3475" s="34">
        <f t="shared" si="925"/>
        <v>5</v>
      </c>
      <c r="X3475" s="73" t="b">
        <f>COUNTIF('Power Curve'!$D$2:$D$31,W3475)&gt;0</f>
        <v>1</v>
      </c>
      <c r="Y3475" s="73" t="b">
        <f t="shared" si="926"/>
        <v>0</v>
      </c>
      <c r="Z3475" s="73" t="b">
        <f t="shared" si="933"/>
        <v>1</v>
      </c>
      <c r="AA3475" s="34" t="str">
        <f t="shared" si="927"/>
        <v>Outer</v>
      </c>
      <c r="AB3475" s="35" t="str">
        <f t="shared" si="934"/>
        <v>0.1-0.2</v>
      </c>
      <c r="AC3475" s="36" t="str">
        <f t="shared" si="928"/>
        <v>22-23</v>
      </c>
      <c r="AD3475" s="36" t="str">
        <f t="shared" si="929"/>
        <v>Apr</v>
      </c>
      <c r="AE3475" s="35" t="str">
        <f t="shared" si="930"/>
        <v>285-295</v>
      </c>
      <c r="AF3475" s="36" t="str">
        <f t="shared" si="931"/>
        <v>LWS-HTI</v>
      </c>
    </row>
    <row r="3476" spans="5:32" x14ac:dyDescent="0.3">
      <c r="E3476" s="12">
        <v>41005.9375</v>
      </c>
      <c r="F3476" s="16">
        <v>5.42</v>
      </c>
      <c r="G3476" s="16">
        <v>232.50001144409171</v>
      </c>
      <c r="H3476" s="29">
        <v>1.2120356436714759</v>
      </c>
      <c r="I3476" s="26">
        <v>285.3</v>
      </c>
      <c r="J3476" s="30">
        <v>0.23616236162361626</v>
      </c>
      <c r="K3476" s="31">
        <v>0.4977013158507434</v>
      </c>
      <c r="L3476" s="108">
        <f ca="1">REWS!R3476</f>
        <v>5.3879642903101423</v>
      </c>
      <c r="M3476" s="22">
        <f t="shared" si="918"/>
        <v>5.4008119291309082</v>
      </c>
      <c r="N3476" s="22">
        <f t="shared" ca="1" si="919"/>
        <v>5.3688896333650122</v>
      </c>
      <c r="O3476" s="22">
        <f t="shared" si="920"/>
        <v>0.19276286970604764</v>
      </c>
      <c r="P3476" s="81">
        <f t="shared" ca="1" si="921"/>
        <v>6</v>
      </c>
      <c r="Q3476" s="22">
        <f t="shared" ca="1" si="922"/>
        <v>0.33966211209145153</v>
      </c>
      <c r="R3476" s="3">
        <f ca="1">IF(N3476&gt;'Power Curve'!$C$37,0,INDEX(Ci,$P3476,1)*POWER(1-Q3476,3)+INDEX(Ci,$P3476,2)*3*Q3476*POWER(1-Q3476,2)+INDEX(Ci,$P3476,3)*3*POWER(Q3476,2)*(1-Q3476)+INDEX(Ci,$P3476,4)*POWER(Q3476,3))</f>
        <v>262.29001322903224</v>
      </c>
      <c r="S3476" s="3">
        <f t="shared" si="923"/>
        <v>232.50001144409171</v>
      </c>
      <c r="T3476" s="3">
        <f t="shared" ca="1" si="924"/>
        <v>29.790001784940529</v>
      </c>
      <c r="U3476" s="3">
        <f t="shared" ca="1" si="932"/>
        <v>29.790001784940529</v>
      </c>
      <c r="W3476" s="34">
        <f t="shared" si="925"/>
        <v>5</v>
      </c>
      <c r="X3476" s="73" t="b">
        <f>COUNTIF('Power Curve'!$D$2:$D$31,W3476)&gt;0</f>
        <v>1</v>
      </c>
      <c r="Y3476" s="73" t="b">
        <f t="shared" si="926"/>
        <v>0</v>
      </c>
      <c r="Z3476" s="73" t="b">
        <f t="shared" si="933"/>
        <v>1</v>
      </c>
      <c r="AA3476" s="34" t="str">
        <f t="shared" si="927"/>
        <v>Outer</v>
      </c>
      <c r="AB3476" s="35" t="str">
        <f t="shared" si="934"/>
        <v>0.1-0.2</v>
      </c>
      <c r="AC3476" s="36" t="str">
        <f t="shared" si="928"/>
        <v>22-23</v>
      </c>
      <c r="AD3476" s="36" t="str">
        <f t="shared" si="929"/>
        <v>Apr</v>
      </c>
      <c r="AE3476" s="35" t="str">
        <f t="shared" si="930"/>
        <v>285-295</v>
      </c>
      <c r="AF3476" s="36" t="str">
        <f t="shared" si="931"/>
        <v>LWS-HTI</v>
      </c>
    </row>
    <row r="3477" spans="5:32" x14ac:dyDescent="0.3">
      <c r="E3477" s="12">
        <v>41005.944444444445</v>
      </c>
      <c r="F3477" s="16">
        <v>7.08</v>
      </c>
      <c r="G3477" s="16">
        <v>399.809993743897</v>
      </c>
      <c r="H3477" s="29">
        <v>1.2113870129742732</v>
      </c>
      <c r="I3477" s="26">
        <v>289.5</v>
      </c>
      <c r="J3477" s="30">
        <v>0.17372881355932204</v>
      </c>
      <c r="K3477" s="31">
        <v>0.34113734973523457</v>
      </c>
      <c r="L3477" s="108">
        <f ca="1">REWS!R3477</f>
        <v>7.0624196070458884</v>
      </c>
      <c r="M3477" s="22">
        <f t="shared" si="918"/>
        <v>7.0536764134272678</v>
      </c>
      <c r="N3477" s="22">
        <f t="shared" ca="1" si="919"/>
        <v>7.0361613847381159</v>
      </c>
      <c r="O3477" s="22">
        <f t="shared" si="920"/>
        <v>0.44821840389447581</v>
      </c>
      <c r="P3477" s="81">
        <f t="shared" ca="1" si="921"/>
        <v>8</v>
      </c>
      <c r="Q3477" s="22">
        <f t="shared" ca="1" si="922"/>
        <v>2.1172599719283185E-2</v>
      </c>
      <c r="R3477" s="3">
        <f ca="1">IF(N3477&gt;'Power Curve'!$C$37,0,INDEX(Ci,$P3477,1)*POWER(1-Q3477,3)+INDEX(Ci,$P3477,2)*3*Q3477*POWER(1-Q3477,2)+INDEX(Ci,$P3477,3)*3*POWER(Q3477,2)*(1-Q3477)+INDEX(Ci,$P3477,4)*POWER(Q3477,3))</f>
        <v>605.7337228531959</v>
      </c>
      <c r="S3477" s="3">
        <f t="shared" si="923"/>
        <v>399.809993743897</v>
      </c>
      <c r="T3477" s="3">
        <f t="shared" ca="1" si="924"/>
        <v>205.9237291092989</v>
      </c>
      <c r="U3477" s="3">
        <f t="shared" ca="1" si="932"/>
        <v>205.9237291092989</v>
      </c>
      <c r="W3477" s="34">
        <f t="shared" si="925"/>
        <v>7</v>
      </c>
      <c r="X3477" s="73" t="b">
        <f>COUNTIF('Power Curve'!$D$2:$D$31,W3477)&gt;0</f>
        <v>1</v>
      </c>
      <c r="Y3477" s="73" t="b">
        <f t="shared" si="926"/>
        <v>0</v>
      </c>
      <c r="Z3477" s="73" t="b">
        <f t="shared" si="933"/>
        <v>1</v>
      </c>
      <c r="AA3477" s="34" t="str">
        <f t="shared" si="927"/>
        <v>Outer</v>
      </c>
      <c r="AB3477" s="35" t="str">
        <f t="shared" si="934"/>
        <v>0.4-0.5</v>
      </c>
      <c r="AC3477" s="36" t="str">
        <f t="shared" si="928"/>
        <v>22-23</v>
      </c>
      <c r="AD3477" s="36" t="str">
        <f t="shared" si="929"/>
        <v>Apr</v>
      </c>
      <c r="AE3477" s="35" t="str">
        <f t="shared" si="930"/>
        <v>285-295</v>
      </c>
      <c r="AF3477" s="36" t="str">
        <f t="shared" si="931"/>
        <v>LWS-HTI</v>
      </c>
    </row>
    <row r="3478" spans="5:32" x14ac:dyDescent="0.3">
      <c r="E3478" s="12">
        <v>41005.951388888891</v>
      </c>
      <c r="F3478" s="16">
        <v>6.63</v>
      </c>
      <c r="G3478" s="16">
        <v>527.92998313903786</v>
      </c>
      <c r="H3478" s="29">
        <v>1.2112956208449654</v>
      </c>
      <c r="I3478" s="26">
        <v>286.8</v>
      </c>
      <c r="J3478" s="30">
        <v>0.15837104072398192</v>
      </c>
      <c r="K3478" s="31">
        <v>0.30885284189278051</v>
      </c>
      <c r="L3478" s="108">
        <f ca="1">REWS!R3478</f>
        <v>6.6086223365131103</v>
      </c>
      <c r="M3478" s="22">
        <f t="shared" si="918"/>
        <v>6.605183406786117</v>
      </c>
      <c r="N3478" s="22">
        <f t="shared" ca="1" si="919"/>
        <v>6.5838857615162132</v>
      </c>
      <c r="O3478" s="22">
        <f t="shared" si="920"/>
        <v>0.37890236396512672</v>
      </c>
      <c r="P3478" s="81">
        <f t="shared" ca="1" si="921"/>
        <v>7</v>
      </c>
      <c r="Q3478" s="22">
        <f t="shared" ca="1" si="922"/>
        <v>0.56162524343990294</v>
      </c>
      <c r="R3478" s="3">
        <f ca="1">IF(N3478&gt;'Power Curve'!$C$37,0,INDEX(Ci,$P3478,1)*POWER(1-Q3478,3)+INDEX(Ci,$P3478,2)*3*Q3478*POWER(1-Q3478,2)+INDEX(Ci,$P3478,3)*3*POWER(Q3478,2)*(1-Q3478)+INDEX(Ci,$P3478,4)*POWER(Q3478,3))</f>
        <v>491.07064014479039</v>
      </c>
      <c r="S3478" s="3">
        <f t="shared" si="923"/>
        <v>527.92998313903786</v>
      </c>
      <c r="T3478" s="3">
        <f t="shared" ca="1" si="924"/>
        <v>-36.85934299424747</v>
      </c>
      <c r="U3478" s="3">
        <f t="shared" ca="1" si="932"/>
        <v>36.85934299424747</v>
      </c>
      <c r="W3478" s="34">
        <f t="shared" si="925"/>
        <v>7</v>
      </c>
      <c r="X3478" s="73" t="b">
        <f>COUNTIF('Power Curve'!$D$2:$D$31,W3478)&gt;0</f>
        <v>1</v>
      </c>
      <c r="Y3478" s="73" t="b">
        <f t="shared" si="926"/>
        <v>0</v>
      </c>
      <c r="Z3478" s="73" t="b">
        <f t="shared" si="933"/>
        <v>1</v>
      </c>
      <c r="AA3478" s="34" t="str">
        <f t="shared" si="927"/>
        <v>Outer</v>
      </c>
      <c r="AB3478" s="35" t="str">
        <f t="shared" si="934"/>
        <v>0.3-0.4</v>
      </c>
      <c r="AC3478" s="36" t="str">
        <f t="shared" si="928"/>
        <v>22-23</v>
      </c>
      <c r="AD3478" s="36" t="str">
        <f t="shared" si="929"/>
        <v>Apr</v>
      </c>
      <c r="AE3478" s="35" t="str">
        <f t="shared" si="930"/>
        <v>285-295</v>
      </c>
      <c r="AF3478" s="36" t="str">
        <f t="shared" si="931"/>
        <v>LWS-HTI</v>
      </c>
    </row>
    <row r="3479" spans="5:32" x14ac:dyDescent="0.3">
      <c r="E3479" s="12">
        <v>41005.958333333336</v>
      </c>
      <c r="F3479" s="16">
        <v>6.96</v>
      </c>
      <c r="G3479" s="16">
        <v>620.46001434326217</v>
      </c>
      <c r="H3479" s="29">
        <v>1.2110584566919367</v>
      </c>
      <c r="I3479" s="26">
        <v>285.89999999999998</v>
      </c>
      <c r="J3479" s="30">
        <v>0.14655172413793105</v>
      </c>
      <c r="K3479" s="31">
        <v>0.21560859957743464</v>
      </c>
      <c r="L3479" s="108">
        <f ca="1">REWS!R3479</f>
        <v>7.016494685677829</v>
      </c>
      <c r="M3479" s="22">
        <f t="shared" si="918"/>
        <v>6.9334956208831864</v>
      </c>
      <c r="N3479" s="22">
        <f t="shared" ca="1" si="919"/>
        <v>6.9897751691231864</v>
      </c>
      <c r="O3479" s="22">
        <f t="shared" si="920"/>
        <v>0.42964407499442286</v>
      </c>
      <c r="P3479" s="81">
        <f t="shared" ca="1" si="921"/>
        <v>7</v>
      </c>
      <c r="Q3479" s="22">
        <f t="shared" ca="1" si="922"/>
        <v>0.9742305980050896</v>
      </c>
      <c r="R3479" s="3">
        <f ca="1">IF(N3479&gt;'Power Curve'!$C$37,0,INDEX(Ci,$P3479,1)*POWER(1-Q3479,3)+INDEX(Ci,$P3479,2)*3*Q3479*POWER(1-Q3479,2)+INDEX(Ci,$P3479,3)*3*POWER(Q3479,2)*(1-Q3479)+INDEX(Ci,$P3479,4)*POWER(Q3479,3))</f>
        <v>593.81851781856699</v>
      </c>
      <c r="S3479" s="3">
        <f t="shared" si="923"/>
        <v>620.46001434326217</v>
      </c>
      <c r="T3479" s="3">
        <f t="shared" ca="1" si="924"/>
        <v>-26.641496524695185</v>
      </c>
      <c r="U3479" s="3">
        <f t="shared" ca="1" si="932"/>
        <v>26.641496524695185</v>
      </c>
      <c r="W3479" s="34">
        <f t="shared" si="925"/>
        <v>7</v>
      </c>
      <c r="X3479" s="73" t="b">
        <f>COUNTIF('Power Curve'!$D$2:$D$31,W3479)&gt;0</f>
        <v>1</v>
      </c>
      <c r="Y3479" s="73" t="b">
        <f t="shared" si="926"/>
        <v>0</v>
      </c>
      <c r="Z3479" s="73" t="b">
        <f t="shared" si="933"/>
        <v>1</v>
      </c>
      <c r="AA3479" s="34" t="str">
        <f t="shared" si="927"/>
        <v>Outer</v>
      </c>
      <c r="AB3479" s="35" t="str">
        <f t="shared" si="934"/>
        <v>0.4-0.5</v>
      </c>
      <c r="AC3479" s="36" t="str">
        <f t="shared" si="928"/>
        <v>23-24</v>
      </c>
      <c r="AD3479" s="36" t="str">
        <f t="shared" si="929"/>
        <v>Apr</v>
      </c>
      <c r="AE3479" s="35" t="str">
        <f t="shared" si="930"/>
        <v>285-295</v>
      </c>
      <c r="AF3479" s="36" t="str">
        <f t="shared" si="931"/>
        <v>LWS-HTI</v>
      </c>
    </row>
    <row r="3480" spans="5:32" x14ac:dyDescent="0.3">
      <c r="E3480" s="12">
        <v>41005.965277777781</v>
      </c>
      <c r="F3480" s="16">
        <v>6.51</v>
      </c>
      <c r="G3480" s="16">
        <v>420.57998657226608</v>
      </c>
      <c r="H3480" s="29">
        <v>1.2111041477119442</v>
      </c>
      <c r="I3480" s="26">
        <v>286.2</v>
      </c>
      <c r="J3480" s="30">
        <v>0.14746543778801843</v>
      </c>
      <c r="K3480" s="31">
        <v>0.2595670822437337</v>
      </c>
      <c r="L3480" s="108">
        <f ca="1">REWS!R3480</f>
        <v>6.6312943767709367</v>
      </c>
      <c r="M3480" s="22">
        <f t="shared" si="918"/>
        <v>6.4852908234194722</v>
      </c>
      <c r="N3480" s="22">
        <f t="shared" ca="1" si="919"/>
        <v>6.6061248185968822</v>
      </c>
      <c r="O3480" s="22">
        <f t="shared" si="920"/>
        <v>0.36037257872251188</v>
      </c>
      <c r="P3480" s="81">
        <f t="shared" ca="1" si="921"/>
        <v>7</v>
      </c>
      <c r="Q3480" s="22">
        <f t="shared" ca="1" si="922"/>
        <v>0.58423227348304718</v>
      </c>
      <c r="R3480" s="3">
        <f ca="1">IF(N3480&gt;'Power Curve'!$C$37,0,INDEX(Ci,$P3480,1)*POWER(1-Q3480,3)+INDEX(Ci,$P3480,2)*3*Q3480*POWER(1-Q3480,2)+INDEX(Ci,$P3480,3)*3*POWER(Q3480,2)*(1-Q3480)+INDEX(Ci,$P3480,4)*POWER(Q3480,3))</f>
        <v>496.54121440043508</v>
      </c>
      <c r="S3480" s="3">
        <f t="shared" si="923"/>
        <v>420.57998657226608</v>
      </c>
      <c r="T3480" s="3">
        <f t="shared" ca="1" si="924"/>
        <v>75.961227828169001</v>
      </c>
      <c r="U3480" s="3">
        <f t="shared" ca="1" si="932"/>
        <v>75.961227828169001</v>
      </c>
      <c r="W3480" s="34">
        <f t="shared" si="925"/>
        <v>6</v>
      </c>
      <c r="X3480" s="73" t="b">
        <f>COUNTIF('Power Curve'!$D$2:$D$31,W3480)&gt;0</f>
        <v>1</v>
      </c>
      <c r="Y3480" s="73" t="b">
        <f t="shared" si="926"/>
        <v>0</v>
      </c>
      <c r="Z3480" s="73" t="b">
        <f t="shared" si="933"/>
        <v>1</v>
      </c>
      <c r="AA3480" s="34" t="str">
        <f t="shared" si="927"/>
        <v>Outer</v>
      </c>
      <c r="AB3480" s="35" t="str">
        <f t="shared" si="934"/>
        <v>0.3-0.4</v>
      </c>
      <c r="AC3480" s="36" t="str">
        <f t="shared" si="928"/>
        <v>23-24</v>
      </c>
      <c r="AD3480" s="36" t="str">
        <f t="shared" si="929"/>
        <v>Apr</v>
      </c>
      <c r="AE3480" s="35" t="str">
        <f t="shared" si="930"/>
        <v>285-295</v>
      </c>
      <c r="AF3480" s="36" t="str">
        <f t="shared" si="931"/>
        <v>LWS-HTI</v>
      </c>
    </row>
    <row r="3481" spans="5:32" x14ac:dyDescent="0.3">
      <c r="E3481" s="12">
        <v>41005.972222222219</v>
      </c>
      <c r="F3481" s="16">
        <v>5.99</v>
      </c>
      <c r="G3481" s="16">
        <v>440.84999847412126</v>
      </c>
      <c r="H3481" s="29">
        <v>1.2111955357376136</v>
      </c>
      <c r="I3481" s="26">
        <v>282.89999999999998</v>
      </c>
      <c r="J3481" s="30">
        <v>0.16360601001669448</v>
      </c>
      <c r="K3481" s="31">
        <v>0.20342184736924521</v>
      </c>
      <c r="L3481" s="108">
        <f ca="1">REWS!R3481</f>
        <v>5.8665948422296168</v>
      </c>
      <c r="M3481" s="22">
        <f t="shared" si="918"/>
        <v>5.9674146107968973</v>
      </c>
      <c r="N3481" s="22">
        <f t="shared" ca="1" si="919"/>
        <v>5.8444747541146462</v>
      </c>
      <c r="O3481" s="22">
        <f t="shared" si="920"/>
        <v>0.28033314064643822</v>
      </c>
      <c r="P3481" s="81">
        <f t="shared" ca="1" si="921"/>
        <v>6</v>
      </c>
      <c r="Q3481" s="22">
        <f t="shared" ca="1" si="922"/>
        <v>0.81368624491996022</v>
      </c>
      <c r="R3481" s="3">
        <f ca="1">IF(N3481&gt;'Power Curve'!$C$37,0,INDEX(Ci,$P3481,1)*POWER(1-Q3481,3)+INDEX(Ci,$P3481,2)*3*Q3481*POWER(1-Q3481,2)+INDEX(Ci,$P3481,3)*3*POWER(Q3481,2)*(1-Q3481)+INDEX(Ci,$P3481,4)*POWER(Q3481,3))</f>
        <v>335.7387345681401</v>
      </c>
      <c r="S3481" s="3">
        <f t="shared" si="923"/>
        <v>440.84999847412126</v>
      </c>
      <c r="T3481" s="3">
        <f t="shared" ca="1" si="924"/>
        <v>-105.11126390598116</v>
      </c>
      <c r="U3481" s="3">
        <f t="shared" ca="1" si="932"/>
        <v>105.11126390598116</v>
      </c>
      <c r="W3481" s="34">
        <f t="shared" si="925"/>
        <v>6</v>
      </c>
      <c r="X3481" s="73" t="b">
        <f>COUNTIF('Power Curve'!$D$2:$D$31,W3481)&gt;0</f>
        <v>1</v>
      </c>
      <c r="Y3481" s="73" t="b">
        <f t="shared" si="926"/>
        <v>0</v>
      </c>
      <c r="Z3481" s="73" t="b">
        <f t="shared" si="933"/>
        <v>1</v>
      </c>
      <c r="AA3481" s="34" t="str">
        <f t="shared" si="927"/>
        <v>Outer</v>
      </c>
      <c r="AB3481" s="35" t="str">
        <f t="shared" si="934"/>
        <v>0.2-0.3</v>
      </c>
      <c r="AC3481" s="36" t="str">
        <f t="shared" si="928"/>
        <v>23-24</v>
      </c>
      <c r="AD3481" s="36" t="str">
        <f t="shared" si="929"/>
        <v>Apr</v>
      </c>
      <c r="AE3481" s="35" t="str">
        <f t="shared" si="930"/>
        <v>275-285</v>
      </c>
      <c r="AF3481" s="36" t="str">
        <f t="shared" si="931"/>
        <v>LWS-HTI</v>
      </c>
    </row>
    <row r="3482" spans="5:32" x14ac:dyDescent="0.3">
      <c r="E3482" s="12">
        <v>41005.979166666664</v>
      </c>
      <c r="F3482" s="16">
        <v>6.28</v>
      </c>
      <c r="G3482" s="16">
        <v>474.00000190734841</v>
      </c>
      <c r="H3482" s="29">
        <v>1.2108669422661709</v>
      </c>
      <c r="I3482" s="26">
        <v>284.39999999999998</v>
      </c>
      <c r="J3482" s="30">
        <v>0.17993630573248406</v>
      </c>
      <c r="K3482" s="31">
        <v>0.19382215728544047</v>
      </c>
      <c r="L3482" s="108">
        <f ca="1">REWS!R3482</f>
        <v>6.3451460559705897</v>
      </c>
      <c r="M3482" s="22">
        <f t="shared" si="918"/>
        <v>6.2557553367633814</v>
      </c>
      <c r="N3482" s="22">
        <f t="shared" ca="1" si="919"/>
        <v>6.3206498888823468</v>
      </c>
      <c r="O3482" s="22">
        <f t="shared" si="920"/>
        <v>0.32489712933387399</v>
      </c>
      <c r="P3482" s="81">
        <f t="shared" ca="1" si="921"/>
        <v>7</v>
      </c>
      <c r="Q3482" s="22">
        <f t="shared" ca="1" si="922"/>
        <v>0.29403380467157886</v>
      </c>
      <c r="R3482" s="3">
        <f ca="1">IF(N3482&gt;'Power Curve'!$C$37,0,INDEX(Ci,$P3482,1)*POWER(1-Q3482,3)+INDEX(Ci,$P3482,2)*3*Q3482*POWER(1-Q3482,2)+INDEX(Ci,$P3482,3)*3*POWER(Q3482,2)*(1-Q3482)+INDEX(Ci,$P3482,4)*POWER(Q3482,3))</f>
        <v>429.0324800019909</v>
      </c>
      <c r="S3482" s="3">
        <f t="shared" si="923"/>
        <v>474.00000190734841</v>
      </c>
      <c r="T3482" s="3">
        <f t="shared" ca="1" si="924"/>
        <v>-44.967521905357501</v>
      </c>
      <c r="U3482" s="3">
        <f t="shared" ca="1" si="932"/>
        <v>44.967521905357501</v>
      </c>
      <c r="W3482" s="34">
        <f t="shared" si="925"/>
        <v>6</v>
      </c>
      <c r="X3482" s="73" t="b">
        <f>COUNTIF('Power Curve'!$D$2:$D$31,W3482)&gt;0</f>
        <v>1</v>
      </c>
      <c r="Y3482" s="73" t="b">
        <f t="shared" si="926"/>
        <v>0</v>
      </c>
      <c r="Z3482" s="73" t="b">
        <f t="shared" si="933"/>
        <v>1</v>
      </c>
      <c r="AA3482" s="34" t="str">
        <f t="shared" si="927"/>
        <v>Outer</v>
      </c>
      <c r="AB3482" s="35" t="str">
        <f t="shared" si="934"/>
        <v>0.3-0.4</v>
      </c>
      <c r="AC3482" s="36" t="str">
        <f t="shared" si="928"/>
        <v>23-24</v>
      </c>
      <c r="AD3482" s="36" t="str">
        <f t="shared" si="929"/>
        <v>Apr</v>
      </c>
      <c r="AE3482" s="35" t="str">
        <f t="shared" si="930"/>
        <v>275-285</v>
      </c>
      <c r="AF3482" s="36" t="str">
        <f t="shared" si="931"/>
        <v>LWS-HTI</v>
      </c>
    </row>
    <row r="3483" spans="5:32" x14ac:dyDescent="0.3">
      <c r="E3483" s="12">
        <v>41005.986111111109</v>
      </c>
      <c r="F3483" s="16">
        <v>6.35</v>
      </c>
      <c r="G3483" s="16">
        <v>372.36000442504928</v>
      </c>
      <c r="H3483" s="29">
        <v>1.2111411234294924</v>
      </c>
      <c r="I3483" s="26">
        <v>286.10000000000002</v>
      </c>
      <c r="J3483" s="30">
        <v>0.16062992125984255</v>
      </c>
      <c r="K3483" s="31">
        <v>0.26219673469255012</v>
      </c>
      <c r="L3483" s="108">
        <f ca="1">REWS!R3483</f>
        <v>6.344119951308997</v>
      </c>
      <c r="M3483" s="22">
        <f t="shared" si="918"/>
        <v>6.3259624921436526</v>
      </c>
      <c r="N3483" s="22">
        <f t="shared" ca="1" si="919"/>
        <v>6.3201047019906982</v>
      </c>
      <c r="O3483" s="22">
        <f t="shared" si="920"/>
        <v>0.33574787151625696</v>
      </c>
      <c r="P3483" s="81">
        <f t="shared" ca="1" si="921"/>
        <v>7</v>
      </c>
      <c r="Q3483" s="22">
        <f t="shared" ca="1" si="922"/>
        <v>0.29347959698220061</v>
      </c>
      <c r="R3483" s="3">
        <f ca="1">IF(N3483&gt;'Power Curve'!$C$37,0,INDEX(Ci,$P3483,1)*POWER(1-Q3483,3)+INDEX(Ci,$P3483,2)*3*Q3483*POWER(1-Q3483,2)+INDEX(Ci,$P3483,3)*3*POWER(Q3483,2)*(1-Q3483)+INDEX(Ci,$P3483,4)*POWER(Q3483,3))</f>
        <v>428.91026377212501</v>
      </c>
      <c r="S3483" s="3">
        <f t="shared" si="923"/>
        <v>372.36000442504928</v>
      </c>
      <c r="T3483" s="3">
        <f t="shared" ca="1" si="924"/>
        <v>56.550259347075723</v>
      </c>
      <c r="U3483" s="3">
        <f t="shared" ca="1" si="932"/>
        <v>56.550259347075723</v>
      </c>
      <c r="W3483" s="34">
        <f t="shared" si="925"/>
        <v>6</v>
      </c>
      <c r="X3483" s="73" t="b">
        <f>COUNTIF('Power Curve'!$D$2:$D$31,W3483)&gt;0</f>
        <v>1</v>
      </c>
      <c r="Y3483" s="73" t="b">
        <f t="shared" si="926"/>
        <v>0</v>
      </c>
      <c r="Z3483" s="73" t="b">
        <f t="shared" si="933"/>
        <v>1</v>
      </c>
      <c r="AA3483" s="34" t="str">
        <f t="shared" si="927"/>
        <v>Outer</v>
      </c>
      <c r="AB3483" s="35" t="str">
        <f t="shared" si="934"/>
        <v>0.3-0.4</v>
      </c>
      <c r="AC3483" s="36" t="str">
        <f t="shared" si="928"/>
        <v>23-24</v>
      </c>
      <c r="AD3483" s="36" t="str">
        <f t="shared" si="929"/>
        <v>Apr</v>
      </c>
      <c r="AE3483" s="35" t="str">
        <f t="shared" si="930"/>
        <v>285-295</v>
      </c>
      <c r="AF3483" s="36" t="str">
        <f t="shared" si="931"/>
        <v>LWS-HTI</v>
      </c>
    </row>
    <row r="3484" spans="5:32" x14ac:dyDescent="0.3">
      <c r="E3484" s="12">
        <v>41005.993055555555</v>
      </c>
      <c r="F3484" s="16">
        <v>5.85</v>
      </c>
      <c r="G3484" s="16">
        <v>308.70000457763723</v>
      </c>
      <c r="H3484" s="29">
        <v>1.2115068886143607</v>
      </c>
      <c r="I3484" s="26">
        <v>287.60000000000002</v>
      </c>
      <c r="J3484" s="30">
        <v>0.20512820512820512</v>
      </c>
      <c r="K3484" s="31">
        <v>0.28083100086002738</v>
      </c>
      <c r="L3484" s="108">
        <f ca="1">REWS!R3484</f>
        <v>5.7598673227315942</v>
      </c>
      <c r="M3484" s="22">
        <f t="shared" si="918"/>
        <v>5.8284418219141516</v>
      </c>
      <c r="N3484" s="22">
        <f t="shared" ca="1" si="919"/>
        <v>5.7386412978607728</v>
      </c>
      <c r="O3484" s="22">
        <f t="shared" si="920"/>
        <v>0.25885444813474645</v>
      </c>
      <c r="P3484" s="81">
        <f t="shared" ca="1" si="921"/>
        <v>6</v>
      </c>
      <c r="Q3484" s="22">
        <f t="shared" ca="1" si="922"/>
        <v>0.70820016022935783</v>
      </c>
      <c r="R3484" s="3">
        <f ca="1">IF(N3484&gt;'Power Curve'!$C$37,0,INDEX(Ci,$P3484,1)*POWER(1-Q3484,3)+INDEX(Ci,$P3484,2)*3*Q3484*POWER(1-Q3484,2)+INDEX(Ci,$P3484,3)*3*POWER(Q3484,2)*(1-Q3484)+INDEX(Ci,$P3484,4)*POWER(Q3484,3))</f>
        <v>318.32885617629643</v>
      </c>
      <c r="S3484" s="3">
        <f t="shared" si="923"/>
        <v>308.70000457763723</v>
      </c>
      <c r="T3484" s="3">
        <f t="shared" ca="1" si="924"/>
        <v>9.628851598659196</v>
      </c>
      <c r="U3484" s="3">
        <f t="shared" ca="1" si="932"/>
        <v>9.628851598659196</v>
      </c>
      <c r="W3484" s="34">
        <f t="shared" si="925"/>
        <v>6</v>
      </c>
      <c r="X3484" s="73" t="b">
        <f>COUNTIF('Power Curve'!$D$2:$D$31,W3484)&gt;0</f>
        <v>1</v>
      </c>
      <c r="Y3484" s="73" t="b">
        <f t="shared" si="926"/>
        <v>0</v>
      </c>
      <c r="Z3484" s="73" t="b">
        <f t="shared" si="933"/>
        <v>1</v>
      </c>
      <c r="AA3484" s="34" t="str">
        <f t="shared" si="927"/>
        <v>Outer</v>
      </c>
      <c r="AB3484" s="35" t="str">
        <f t="shared" si="934"/>
        <v>0.2-0.3</v>
      </c>
      <c r="AC3484" s="36" t="str">
        <f t="shared" si="928"/>
        <v>23-24</v>
      </c>
      <c r="AD3484" s="36" t="str">
        <f t="shared" si="929"/>
        <v>Apr</v>
      </c>
      <c r="AE3484" s="35" t="str">
        <f t="shared" si="930"/>
        <v>285-295</v>
      </c>
      <c r="AF3484" s="36" t="str">
        <f t="shared" si="931"/>
        <v>LWS-HTI</v>
      </c>
    </row>
    <row r="3485" spans="5:32" x14ac:dyDescent="0.3">
      <c r="E3485" s="12">
        <v>41006</v>
      </c>
      <c r="F3485" s="16">
        <v>6.94</v>
      </c>
      <c r="G3485" s="16">
        <v>686.12000226974465</v>
      </c>
      <c r="H3485" s="29">
        <v>1.2111781214804083</v>
      </c>
      <c r="I3485" s="26">
        <v>291.60000000000002</v>
      </c>
      <c r="J3485" s="30">
        <v>0.14697406340057637</v>
      </c>
      <c r="K3485" s="31">
        <v>0.33327519151179796</v>
      </c>
      <c r="L3485" s="108">
        <f ca="1">REWS!R3485</f>
        <v>6.911911781045581</v>
      </c>
      <c r="M3485" s="22">
        <f t="shared" si="918"/>
        <v>6.9137994855966154</v>
      </c>
      <c r="N3485" s="22">
        <f t="shared" ca="1" si="919"/>
        <v>6.8858173078216307</v>
      </c>
      <c r="O3485" s="22">
        <f t="shared" si="920"/>
        <v>0.42659997379382114</v>
      </c>
      <c r="P3485" s="81">
        <f t="shared" ca="1" si="921"/>
        <v>7</v>
      </c>
      <c r="Q3485" s="22">
        <f t="shared" ca="1" si="922"/>
        <v>0.86855262410806899</v>
      </c>
      <c r="R3485" s="3">
        <f ca="1">IF(N3485&gt;'Power Curve'!$C$37,0,INDEX(Ci,$P3485,1)*POWER(1-Q3485,3)+INDEX(Ci,$P3485,2)*3*Q3485*POWER(1-Q3485,2)+INDEX(Ci,$P3485,3)*3*POWER(Q3485,2)*(1-Q3485)+INDEX(Ci,$P3485,4)*POWER(Q3485,3))</f>
        <v>567.14655081956585</v>
      </c>
      <c r="S3485" s="3">
        <f t="shared" si="923"/>
        <v>686.12000226974465</v>
      </c>
      <c r="T3485" s="3">
        <f t="shared" ca="1" si="924"/>
        <v>-118.9734514501788</v>
      </c>
      <c r="U3485" s="3">
        <f t="shared" ca="1" si="932"/>
        <v>118.9734514501788</v>
      </c>
      <c r="W3485" s="34">
        <f t="shared" si="925"/>
        <v>7</v>
      </c>
      <c r="X3485" s="73" t="b">
        <f>COUNTIF('Power Curve'!$D$2:$D$31,W3485)&gt;0</f>
        <v>1</v>
      </c>
      <c r="Y3485" s="73" t="b">
        <f t="shared" si="926"/>
        <v>0</v>
      </c>
      <c r="Z3485" s="73" t="b">
        <f t="shared" si="933"/>
        <v>1</v>
      </c>
      <c r="AA3485" s="34" t="str">
        <f t="shared" si="927"/>
        <v>Outer</v>
      </c>
      <c r="AB3485" s="35" t="str">
        <f t="shared" si="934"/>
        <v>0.4-0.5</v>
      </c>
      <c r="AC3485" s="36" t="str">
        <f t="shared" si="928"/>
        <v>0-1</v>
      </c>
      <c r="AD3485" s="36" t="str">
        <f t="shared" si="929"/>
        <v>Apr</v>
      </c>
      <c r="AE3485" s="35" t="str">
        <f t="shared" si="930"/>
        <v>285-295</v>
      </c>
      <c r="AF3485" s="36" t="str">
        <f t="shared" si="931"/>
        <v>LWS-HTI</v>
      </c>
    </row>
    <row r="3486" spans="5:32" x14ac:dyDescent="0.3">
      <c r="E3486" s="12">
        <v>41006.006944444445</v>
      </c>
      <c r="F3486" s="16">
        <v>6.61</v>
      </c>
      <c r="G3486" s="16">
        <v>476.61001396179159</v>
      </c>
      <c r="H3486" s="29">
        <v>1.2113610372798853</v>
      </c>
      <c r="I3486" s="26">
        <v>297.7</v>
      </c>
      <c r="J3486" s="30">
        <v>0.15885022692889561</v>
      </c>
      <c r="K3486" s="31">
        <v>0.40032374032583701</v>
      </c>
      <c r="L3486" s="108">
        <f ca="1">REWS!R3486</f>
        <v>6.6224886581941584</v>
      </c>
      <c r="M3486" s="22">
        <f t="shared" si="918"/>
        <v>6.585376812546289</v>
      </c>
      <c r="N3486" s="22">
        <f t="shared" ca="1" si="919"/>
        <v>6.5978189487174879</v>
      </c>
      <c r="O3486" s="22">
        <f t="shared" si="920"/>
        <v>0.3758411909772259</v>
      </c>
      <c r="P3486" s="81">
        <f t="shared" ca="1" si="921"/>
        <v>7</v>
      </c>
      <c r="Q3486" s="22">
        <f t="shared" ca="1" si="922"/>
        <v>0.57578897261751139</v>
      </c>
      <c r="R3486" s="3">
        <f ca="1">IF(N3486&gt;'Power Curve'!$C$37,0,INDEX(Ci,$P3486,1)*POWER(1-Q3486,3)+INDEX(Ci,$P3486,2)*3*Q3486*POWER(1-Q3486,2)+INDEX(Ci,$P3486,3)*3*POWER(Q3486,2)*(1-Q3486)+INDEX(Ci,$P3486,4)*POWER(Q3486,3))</f>
        <v>494.49471467025711</v>
      </c>
      <c r="S3486" s="3">
        <f t="shared" si="923"/>
        <v>476.61001396179159</v>
      </c>
      <c r="T3486" s="3">
        <f t="shared" ca="1" si="924"/>
        <v>17.884700708465516</v>
      </c>
      <c r="U3486" s="3">
        <f t="shared" ca="1" si="932"/>
        <v>17.884700708465516</v>
      </c>
      <c r="W3486" s="34">
        <f t="shared" si="925"/>
        <v>7</v>
      </c>
      <c r="X3486" s="73" t="b">
        <f>COUNTIF('Power Curve'!$D$2:$D$31,W3486)&gt;0</f>
        <v>1</v>
      </c>
      <c r="Y3486" s="73" t="b">
        <f t="shared" si="926"/>
        <v>0</v>
      </c>
      <c r="Z3486" s="73" t="b">
        <f t="shared" si="933"/>
        <v>1</v>
      </c>
      <c r="AA3486" s="34" t="str">
        <f t="shared" si="927"/>
        <v>Outer</v>
      </c>
      <c r="AB3486" s="35" t="str">
        <f t="shared" si="934"/>
        <v>0.3-0.4</v>
      </c>
      <c r="AC3486" s="36" t="str">
        <f t="shared" si="928"/>
        <v>0-1</v>
      </c>
      <c r="AD3486" s="36" t="str">
        <f t="shared" si="929"/>
        <v>Apr</v>
      </c>
      <c r="AE3486" s="35" t="str">
        <f t="shared" si="930"/>
        <v>295-305</v>
      </c>
      <c r="AF3486" s="36" t="str">
        <f t="shared" si="931"/>
        <v>LWS-HTI</v>
      </c>
    </row>
    <row r="3487" spans="5:32" x14ac:dyDescent="0.3">
      <c r="E3487" s="12">
        <v>41006.013888888891</v>
      </c>
      <c r="F3487" s="16">
        <v>5.53</v>
      </c>
      <c r="G3487" s="16">
        <v>255.9799919128418</v>
      </c>
      <c r="H3487" s="29">
        <v>1.2118643396331279</v>
      </c>
      <c r="I3487" s="26">
        <v>296.2</v>
      </c>
      <c r="J3487" s="30">
        <v>0.14285714285714285</v>
      </c>
      <c r="K3487" s="31">
        <v>0.406150907088211</v>
      </c>
      <c r="L3487" s="108">
        <f ca="1">REWS!R3487</f>
        <v>5.5211459144399582</v>
      </c>
      <c r="M3487" s="22">
        <f t="shared" si="918"/>
        <v>5.5101628844325115</v>
      </c>
      <c r="N3487" s="22">
        <f t="shared" ca="1" si="919"/>
        <v>5.5013405600873879</v>
      </c>
      <c r="O3487" s="22">
        <f t="shared" si="920"/>
        <v>0.20966341234943192</v>
      </c>
      <c r="P3487" s="81">
        <f t="shared" ca="1" si="921"/>
        <v>6</v>
      </c>
      <c r="Q3487" s="22">
        <f t="shared" ca="1" si="922"/>
        <v>0.47167830213318929</v>
      </c>
      <c r="R3487" s="3">
        <f ca="1">IF(N3487&gt;'Power Curve'!$C$37,0,INDEX(Ci,$P3487,1)*POWER(1-Q3487,3)+INDEX(Ci,$P3487,2)*3*Q3487*POWER(1-Q3487,2)+INDEX(Ci,$P3487,3)*3*POWER(Q3487,2)*(1-Q3487)+INDEX(Ci,$P3487,4)*POWER(Q3487,3))</f>
        <v>281.82370921861059</v>
      </c>
      <c r="S3487" s="3">
        <f t="shared" si="923"/>
        <v>255.9799919128418</v>
      </c>
      <c r="T3487" s="3">
        <f t="shared" ca="1" si="924"/>
        <v>25.843717305768791</v>
      </c>
      <c r="U3487" s="3">
        <f t="shared" ca="1" si="932"/>
        <v>25.843717305768791</v>
      </c>
      <c r="W3487" s="34">
        <f t="shared" si="925"/>
        <v>6</v>
      </c>
      <c r="X3487" s="73" t="b">
        <f>COUNTIF('Power Curve'!$D$2:$D$31,W3487)&gt;0</f>
        <v>1</v>
      </c>
      <c r="Y3487" s="73" t="b">
        <f t="shared" si="926"/>
        <v>0</v>
      </c>
      <c r="Z3487" s="73" t="b">
        <f t="shared" si="933"/>
        <v>1</v>
      </c>
      <c r="AA3487" s="34" t="str">
        <f t="shared" si="927"/>
        <v>Outer</v>
      </c>
      <c r="AB3487" s="35" t="str">
        <f t="shared" si="934"/>
        <v>0.2-0.3</v>
      </c>
      <c r="AC3487" s="36" t="str">
        <f t="shared" si="928"/>
        <v>0-1</v>
      </c>
      <c r="AD3487" s="36" t="str">
        <f t="shared" si="929"/>
        <v>Apr</v>
      </c>
      <c r="AE3487" s="35" t="str">
        <f t="shared" si="930"/>
        <v>295-305</v>
      </c>
      <c r="AF3487" s="36" t="str">
        <f t="shared" si="931"/>
        <v>LWS-HTI</v>
      </c>
    </row>
    <row r="3488" spans="5:32" x14ac:dyDescent="0.3">
      <c r="E3488" s="12">
        <v>41006.020833333336</v>
      </c>
      <c r="F3488" s="16">
        <v>6.94</v>
      </c>
      <c r="G3488" s="16">
        <v>513.72999572753952</v>
      </c>
      <c r="H3488" s="29">
        <v>1.2116269182140897</v>
      </c>
      <c r="I3488" s="26">
        <v>291.8</v>
      </c>
      <c r="J3488" s="30">
        <v>0.14985590778097982</v>
      </c>
      <c r="K3488" s="31">
        <v>0.34434273691645928</v>
      </c>
      <c r="L3488" s="108">
        <f ca="1">REWS!R3488</f>
        <v>6.9185811938850534</v>
      </c>
      <c r="M3488" s="22">
        <f t="shared" si="918"/>
        <v>6.9146533394865193</v>
      </c>
      <c r="N3488" s="22">
        <f t="shared" ca="1" si="919"/>
        <v>6.8933127603466726</v>
      </c>
      <c r="O3488" s="22">
        <f t="shared" si="920"/>
        <v>0.42673193966497186</v>
      </c>
      <c r="P3488" s="81">
        <f t="shared" ca="1" si="921"/>
        <v>7</v>
      </c>
      <c r="Q3488" s="22">
        <f t="shared" ca="1" si="922"/>
        <v>0.87617209825240561</v>
      </c>
      <c r="R3488" s="3">
        <f ca="1">IF(N3488&gt;'Power Curve'!$C$37,0,INDEX(Ci,$P3488,1)*POWER(1-Q3488,3)+INDEX(Ci,$P3488,2)*3*Q3488*POWER(1-Q3488,2)+INDEX(Ci,$P3488,3)*3*POWER(Q3488,2)*(1-Q3488)+INDEX(Ci,$P3488,4)*POWER(Q3488,3))</f>
        <v>569.06727320573054</v>
      </c>
      <c r="S3488" s="3">
        <f t="shared" si="923"/>
        <v>513.72999572753952</v>
      </c>
      <c r="T3488" s="3">
        <f t="shared" ca="1" si="924"/>
        <v>55.337277478191027</v>
      </c>
      <c r="U3488" s="3">
        <f t="shared" ca="1" si="932"/>
        <v>55.337277478191027</v>
      </c>
      <c r="W3488" s="34">
        <f t="shared" si="925"/>
        <v>7</v>
      </c>
      <c r="X3488" s="73" t="b">
        <f>COUNTIF('Power Curve'!$D$2:$D$31,W3488)&gt;0</f>
        <v>1</v>
      </c>
      <c r="Y3488" s="73" t="b">
        <f t="shared" si="926"/>
        <v>0</v>
      </c>
      <c r="Z3488" s="73" t="b">
        <f t="shared" si="933"/>
        <v>1</v>
      </c>
      <c r="AA3488" s="34" t="str">
        <f t="shared" si="927"/>
        <v>Outer</v>
      </c>
      <c r="AB3488" s="35" t="str">
        <f t="shared" si="934"/>
        <v>0.4-0.5</v>
      </c>
      <c r="AC3488" s="36" t="str">
        <f t="shared" si="928"/>
        <v>0-1</v>
      </c>
      <c r="AD3488" s="36" t="str">
        <f t="shared" si="929"/>
        <v>Apr</v>
      </c>
      <c r="AE3488" s="35" t="str">
        <f t="shared" si="930"/>
        <v>285-295</v>
      </c>
      <c r="AF3488" s="36" t="str">
        <f t="shared" si="931"/>
        <v>LWS-HTI</v>
      </c>
    </row>
    <row r="3489" spans="5:32" x14ac:dyDescent="0.3">
      <c r="E3489" s="12">
        <v>41006.027777777781</v>
      </c>
      <c r="F3489" s="16">
        <v>7.31</v>
      </c>
      <c r="G3489" s="16">
        <v>419.33000946044911</v>
      </c>
      <c r="H3489" s="29">
        <v>1.2115267639266463</v>
      </c>
      <c r="I3489" s="26">
        <v>289.5</v>
      </c>
      <c r="J3489" s="30">
        <v>0.14500683994528046</v>
      </c>
      <c r="K3489" s="31">
        <v>0.32528489173845565</v>
      </c>
      <c r="L3489" s="108">
        <f ca="1">REWS!R3489</f>
        <v>7.4460087213607915</v>
      </c>
      <c r="M3489" s="22">
        <f t="shared" si="918"/>
        <v>7.2831013173650776</v>
      </c>
      <c r="N3489" s="22">
        <f t="shared" ca="1" si="919"/>
        <v>7.4186095660266265</v>
      </c>
      <c r="O3489" s="22">
        <f t="shared" si="920"/>
        <v>0.48367676236753115</v>
      </c>
      <c r="P3489" s="81">
        <f t="shared" ca="1" si="921"/>
        <v>8</v>
      </c>
      <c r="Q3489" s="22">
        <f t="shared" ca="1" si="922"/>
        <v>0.40609949018689234</v>
      </c>
      <c r="R3489" s="3">
        <f ca="1">IF(N3489&gt;'Power Curve'!$C$37,0,INDEX(Ci,$P3489,1)*POWER(1-Q3489,3)+INDEX(Ci,$P3489,2)*3*Q3489*POWER(1-Q3489,2)+INDEX(Ci,$P3489,3)*3*POWER(Q3489,2)*(1-Q3489)+INDEX(Ci,$P3489,4)*POWER(Q3489,3))</f>
        <v>708.92779352192395</v>
      </c>
      <c r="S3489" s="3">
        <f t="shared" si="923"/>
        <v>419.33000946044911</v>
      </c>
      <c r="T3489" s="3">
        <f t="shared" ca="1" si="924"/>
        <v>289.59778406147484</v>
      </c>
      <c r="U3489" s="3">
        <f t="shared" ca="1" si="932"/>
        <v>289.59778406147484</v>
      </c>
      <c r="W3489" s="34">
        <f t="shared" si="925"/>
        <v>7</v>
      </c>
      <c r="X3489" s="73" t="b">
        <f>COUNTIF('Power Curve'!$D$2:$D$31,W3489)&gt;0</f>
        <v>1</v>
      </c>
      <c r="Y3489" s="73" t="b">
        <f t="shared" si="926"/>
        <v>0</v>
      </c>
      <c r="Z3489" s="73" t="b">
        <f t="shared" si="933"/>
        <v>1</v>
      </c>
      <c r="AA3489" s="34" t="str">
        <f t="shared" si="927"/>
        <v>Outer</v>
      </c>
      <c r="AB3489" s="35" t="str">
        <f t="shared" si="934"/>
        <v>0.4-0.5</v>
      </c>
      <c r="AC3489" s="36" t="str">
        <f t="shared" si="928"/>
        <v>0-1</v>
      </c>
      <c r="AD3489" s="36" t="str">
        <f t="shared" si="929"/>
        <v>Apr</v>
      </c>
      <c r="AE3489" s="35" t="str">
        <f t="shared" si="930"/>
        <v>285-295</v>
      </c>
      <c r="AF3489" s="36" t="str">
        <f t="shared" si="931"/>
        <v>LWS-HTI</v>
      </c>
    </row>
    <row r="3490" spans="5:32" x14ac:dyDescent="0.3">
      <c r="E3490" s="12">
        <v>41006.034722222219</v>
      </c>
      <c r="F3490" s="16">
        <v>7.13</v>
      </c>
      <c r="G3490" s="16">
        <v>711.52999019622803</v>
      </c>
      <c r="H3490" s="29">
        <v>1.21189306040719</v>
      </c>
      <c r="I3490" s="26">
        <v>293.89999999999998</v>
      </c>
      <c r="J3490" s="30">
        <v>0.15427769985974757</v>
      </c>
      <c r="K3490" s="31">
        <v>0.35920751601532391</v>
      </c>
      <c r="L3490" s="108">
        <f ca="1">REWS!R3490</f>
        <v>7.204263692500084</v>
      </c>
      <c r="M3490" s="22">
        <f t="shared" si="918"/>
        <v>7.1044795171894499</v>
      </c>
      <c r="N3490" s="22">
        <f t="shared" ca="1" si="919"/>
        <v>7.1784773968861826</v>
      </c>
      <c r="O3490" s="22">
        <f t="shared" si="920"/>
        <v>0.45607018734877591</v>
      </c>
      <c r="P3490" s="81">
        <f t="shared" ca="1" si="921"/>
        <v>8</v>
      </c>
      <c r="Q3490" s="22">
        <f t="shared" ca="1" si="922"/>
        <v>0.16441098520549891</v>
      </c>
      <c r="R3490" s="3">
        <f ca="1">IF(N3490&gt;'Power Curve'!$C$37,0,INDEX(Ci,$P3490,1)*POWER(1-Q3490,3)+INDEX(Ci,$P3490,2)*3*Q3490*POWER(1-Q3490,2)+INDEX(Ci,$P3490,3)*3*POWER(Q3490,2)*(1-Q3490)+INDEX(Ci,$P3490,4)*POWER(Q3490,3))</f>
        <v>643.11910732144634</v>
      </c>
      <c r="S3490" s="3">
        <f t="shared" si="923"/>
        <v>711.52999019622803</v>
      </c>
      <c r="T3490" s="3">
        <f t="shared" ca="1" si="924"/>
        <v>-68.410882874781691</v>
      </c>
      <c r="U3490" s="3">
        <f t="shared" ca="1" si="932"/>
        <v>68.410882874781691</v>
      </c>
      <c r="W3490" s="34">
        <f t="shared" si="925"/>
        <v>7</v>
      </c>
      <c r="X3490" s="73" t="b">
        <f>COUNTIF('Power Curve'!$D$2:$D$31,W3490)&gt;0</f>
        <v>1</v>
      </c>
      <c r="Y3490" s="73" t="b">
        <f t="shared" si="926"/>
        <v>0</v>
      </c>
      <c r="Z3490" s="73" t="b">
        <f t="shared" si="933"/>
        <v>1</v>
      </c>
      <c r="AA3490" s="34" t="str">
        <f t="shared" si="927"/>
        <v>Outer</v>
      </c>
      <c r="AB3490" s="35" t="str">
        <f t="shared" si="934"/>
        <v>0.4-0.5</v>
      </c>
      <c r="AC3490" s="36" t="str">
        <f t="shared" si="928"/>
        <v>0-1</v>
      </c>
      <c r="AD3490" s="36" t="str">
        <f t="shared" si="929"/>
        <v>Apr</v>
      </c>
      <c r="AE3490" s="35" t="str">
        <f t="shared" si="930"/>
        <v>285-295</v>
      </c>
      <c r="AF3490" s="36" t="str">
        <f t="shared" si="931"/>
        <v>LWS-HTI</v>
      </c>
    </row>
    <row r="3491" spans="5:32" x14ac:dyDescent="0.3">
      <c r="E3491" s="12">
        <v>41006.041666666664</v>
      </c>
      <c r="F3491" s="16">
        <v>7.34</v>
      </c>
      <c r="G3491" s="16">
        <v>642.06997299194313</v>
      </c>
      <c r="H3491" s="29">
        <v>1.2114265717921449</v>
      </c>
      <c r="I3491" s="26">
        <v>293.39999999999998</v>
      </c>
      <c r="J3491" s="30">
        <v>0.15122615803814715</v>
      </c>
      <c r="K3491" s="31">
        <v>0.31454760541496357</v>
      </c>
      <c r="L3491" s="108">
        <f ca="1">REWS!R3491</f>
        <v>7.3802226954348322</v>
      </c>
      <c r="M3491" s="22">
        <f t="shared" si="918"/>
        <v>7.3127893279854161</v>
      </c>
      <c r="N3491" s="22">
        <f t="shared" ca="1" si="919"/>
        <v>7.3528629108081205</v>
      </c>
      <c r="O3491" s="22">
        <f t="shared" si="920"/>
        <v>0.48826514011057331</v>
      </c>
      <c r="P3491" s="81">
        <f t="shared" ca="1" si="921"/>
        <v>8</v>
      </c>
      <c r="Q3491" s="22">
        <f t="shared" ca="1" si="922"/>
        <v>0.33992672014876274</v>
      </c>
      <c r="R3491" s="3">
        <f ca="1">IF(N3491&gt;'Power Curve'!$C$37,0,INDEX(Ci,$P3491,1)*POWER(1-Q3491,3)+INDEX(Ci,$P3491,2)*3*Q3491*POWER(1-Q3491,2)+INDEX(Ci,$P3491,3)*3*POWER(Q3491,2)*(1-Q3491)+INDEX(Ci,$P3491,4)*POWER(Q3491,3))</f>
        <v>690.60314833960365</v>
      </c>
      <c r="S3491" s="3">
        <f t="shared" si="923"/>
        <v>642.06997299194313</v>
      </c>
      <c r="T3491" s="3">
        <f t="shared" ca="1" si="924"/>
        <v>48.533175347660517</v>
      </c>
      <c r="U3491" s="3">
        <f t="shared" ca="1" si="932"/>
        <v>48.533175347660517</v>
      </c>
      <c r="W3491" s="34">
        <f t="shared" si="925"/>
        <v>7</v>
      </c>
      <c r="X3491" s="73" t="b">
        <f>COUNTIF('Power Curve'!$D$2:$D$31,W3491)&gt;0</f>
        <v>1</v>
      </c>
      <c r="Y3491" s="73" t="b">
        <f t="shared" si="926"/>
        <v>0</v>
      </c>
      <c r="Z3491" s="73" t="b">
        <f t="shared" si="933"/>
        <v>1</v>
      </c>
      <c r="AA3491" s="34" t="str">
        <f t="shared" si="927"/>
        <v>Outer</v>
      </c>
      <c r="AB3491" s="35" t="str">
        <f t="shared" si="934"/>
        <v>0.4-0.5</v>
      </c>
      <c r="AC3491" s="36" t="str">
        <f t="shared" si="928"/>
        <v>1-2</v>
      </c>
      <c r="AD3491" s="36" t="str">
        <f t="shared" si="929"/>
        <v>Apr</v>
      </c>
      <c r="AE3491" s="35" t="str">
        <f t="shared" si="930"/>
        <v>285-295</v>
      </c>
      <c r="AF3491" s="36" t="str">
        <f t="shared" si="931"/>
        <v>LWS-HTI</v>
      </c>
    </row>
    <row r="3492" spans="5:32" x14ac:dyDescent="0.3">
      <c r="E3492" s="12">
        <v>41006.048611111109</v>
      </c>
      <c r="F3492" s="16">
        <v>6.59</v>
      </c>
      <c r="G3492" s="16">
        <v>465.94000244140602</v>
      </c>
      <c r="H3492" s="29">
        <v>1.2118387114340228</v>
      </c>
      <c r="I3492" s="26">
        <v>288.3</v>
      </c>
      <c r="J3492" s="30">
        <v>0.15629742033383917</v>
      </c>
      <c r="K3492" s="31">
        <v>0.3107358378006142</v>
      </c>
      <c r="L3492" s="108">
        <f ca="1">REWS!R3492</f>
        <v>6.554959854769649</v>
      </c>
      <c r="M3492" s="22">
        <f t="shared" si="918"/>
        <v>6.5663141834497356</v>
      </c>
      <c r="N3492" s="22">
        <f t="shared" ca="1" si="919"/>
        <v>6.53139997971435</v>
      </c>
      <c r="O3492" s="22">
        <f t="shared" si="920"/>
        <v>0.37289500020044902</v>
      </c>
      <c r="P3492" s="81">
        <f t="shared" ca="1" si="921"/>
        <v>7</v>
      </c>
      <c r="Q3492" s="22">
        <f t="shared" ca="1" si="922"/>
        <v>0.50827101885526338</v>
      </c>
      <c r="R3492" s="3">
        <f ca="1">IF(N3492&gt;'Power Curve'!$C$37,0,INDEX(Ci,$P3492,1)*POWER(1-Q3492,3)+INDEX(Ci,$P3492,2)*3*Q3492*POWER(1-Q3492,2)+INDEX(Ci,$P3492,3)*3*POWER(Q3492,2)*(1-Q3492)+INDEX(Ci,$P3492,4)*POWER(Q3492,3))</f>
        <v>478.27979282835958</v>
      </c>
      <c r="S3492" s="3">
        <f t="shared" si="923"/>
        <v>465.94000244140602</v>
      </c>
      <c r="T3492" s="3">
        <f t="shared" ca="1" si="924"/>
        <v>12.339790386953553</v>
      </c>
      <c r="U3492" s="3">
        <f t="shared" ca="1" si="932"/>
        <v>12.339790386953553</v>
      </c>
      <c r="W3492" s="34">
        <f t="shared" si="925"/>
        <v>7</v>
      </c>
      <c r="X3492" s="73" t="b">
        <f>COUNTIF('Power Curve'!$D$2:$D$31,W3492)&gt;0</f>
        <v>1</v>
      </c>
      <c r="Y3492" s="73" t="b">
        <f t="shared" si="926"/>
        <v>0</v>
      </c>
      <c r="Z3492" s="73" t="b">
        <f t="shared" si="933"/>
        <v>1</v>
      </c>
      <c r="AA3492" s="34" t="str">
        <f t="shared" si="927"/>
        <v>Outer</v>
      </c>
      <c r="AB3492" s="35" t="str">
        <f t="shared" si="934"/>
        <v>0.3-0.4</v>
      </c>
      <c r="AC3492" s="36" t="str">
        <f t="shared" si="928"/>
        <v>1-2</v>
      </c>
      <c r="AD3492" s="36" t="str">
        <f t="shared" si="929"/>
        <v>Apr</v>
      </c>
      <c r="AE3492" s="35" t="str">
        <f t="shared" si="930"/>
        <v>285-295</v>
      </c>
      <c r="AF3492" s="36" t="str">
        <f t="shared" si="931"/>
        <v>LWS-HTI</v>
      </c>
    </row>
    <row r="3493" spans="5:32" x14ac:dyDescent="0.3">
      <c r="E3493" s="12">
        <v>41006.055555555555</v>
      </c>
      <c r="F3493" s="16">
        <v>6.73</v>
      </c>
      <c r="G3493" s="16">
        <v>454.19000244140602</v>
      </c>
      <c r="H3493" s="29">
        <v>1.2117385252377315</v>
      </c>
      <c r="I3493" s="26">
        <v>287.8</v>
      </c>
      <c r="J3493" s="30">
        <v>0.16196136701337296</v>
      </c>
      <c r="K3493" s="31">
        <v>0.35219453170213583</v>
      </c>
      <c r="L3493" s="108">
        <f ca="1">REWS!R3493</f>
        <v>6.6751741169386536</v>
      </c>
      <c r="M3493" s="22">
        <f t="shared" si="918"/>
        <v>6.7056261933022396</v>
      </c>
      <c r="N3493" s="22">
        <f t="shared" ca="1" si="919"/>
        <v>6.6509988712328356</v>
      </c>
      <c r="O3493" s="22">
        <f t="shared" si="920"/>
        <v>0.39442612040652275</v>
      </c>
      <c r="P3493" s="81">
        <f t="shared" ca="1" si="921"/>
        <v>7</v>
      </c>
      <c r="Q3493" s="22">
        <f t="shared" ca="1" si="922"/>
        <v>0.62984882334030035</v>
      </c>
      <c r="R3493" s="3">
        <f ca="1">IF(N3493&gt;'Power Curve'!$C$37,0,INDEX(Ci,$P3493,1)*POWER(1-Q3493,3)+INDEX(Ci,$P3493,2)*3*Q3493*POWER(1-Q3493,2)+INDEX(Ci,$P3493,3)*3*POWER(Q3493,2)*(1-Q3493)+INDEX(Ci,$P3493,4)*POWER(Q3493,3))</f>
        <v>507.66257258892108</v>
      </c>
      <c r="S3493" s="3">
        <f t="shared" si="923"/>
        <v>454.19000244140602</v>
      </c>
      <c r="T3493" s="3">
        <f t="shared" ca="1" si="924"/>
        <v>53.472570147515057</v>
      </c>
      <c r="U3493" s="3">
        <f t="shared" ca="1" si="932"/>
        <v>53.472570147515057</v>
      </c>
      <c r="W3493" s="34">
        <f t="shared" si="925"/>
        <v>7</v>
      </c>
      <c r="X3493" s="73" t="b">
        <f>COUNTIF('Power Curve'!$D$2:$D$31,W3493)&gt;0</f>
        <v>1</v>
      </c>
      <c r="Y3493" s="73" t="b">
        <f t="shared" si="926"/>
        <v>0</v>
      </c>
      <c r="Z3493" s="73" t="b">
        <f t="shared" si="933"/>
        <v>1</v>
      </c>
      <c r="AA3493" s="34" t="str">
        <f t="shared" si="927"/>
        <v>Outer</v>
      </c>
      <c r="AB3493" s="35" t="str">
        <f t="shared" si="934"/>
        <v>0.3-0.4</v>
      </c>
      <c r="AC3493" s="36" t="str">
        <f t="shared" si="928"/>
        <v>1-2</v>
      </c>
      <c r="AD3493" s="36" t="str">
        <f t="shared" si="929"/>
        <v>Apr</v>
      </c>
      <c r="AE3493" s="35" t="str">
        <f t="shared" si="930"/>
        <v>285-295</v>
      </c>
      <c r="AF3493" s="36" t="str">
        <f t="shared" si="931"/>
        <v>LWS-HTI</v>
      </c>
    </row>
    <row r="3494" spans="5:32" x14ac:dyDescent="0.3">
      <c r="E3494" s="12">
        <v>41006.0625</v>
      </c>
      <c r="F3494" s="16">
        <v>6.85</v>
      </c>
      <c r="G3494" s="16">
        <v>542.63002014160134</v>
      </c>
      <c r="H3494" s="29">
        <v>1.2112260695294539</v>
      </c>
      <c r="I3494" s="26">
        <v>288</v>
      </c>
      <c r="J3494" s="30">
        <v>0.16496350364963502</v>
      </c>
      <c r="K3494" s="31">
        <v>0.33930866145102534</v>
      </c>
      <c r="L3494" s="108">
        <f ca="1">REWS!R3494</f>
        <v>6.924721665724876</v>
      </c>
      <c r="M3494" s="22">
        <f t="shared" si="918"/>
        <v>6.8242293117411412</v>
      </c>
      <c r="N3494" s="22">
        <f t="shared" ca="1" si="919"/>
        <v>6.8986698637793635</v>
      </c>
      <c r="O3494" s="22">
        <f t="shared" si="920"/>
        <v>0.41275661468786196</v>
      </c>
      <c r="P3494" s="81">
        <f t="shared" ca="1" si="921"/>
        <v>7</v>
      </c>
      <c r="Q3494" s="22">
        <f t="shared" ca="1" si="922"/>
        <v>0.88161784164915902</v>
      </c>
      <c r="R3494" s="3">
        <f ca="1">IF(N3494&gt;'Power Curve'!$C$37,0,INDEX(Ci,$P3494,1)*POWER(1-Q3494,3)+INDEX(Ci,$P3494,2)*3*Q3494*POWER(1-Q3494,2)+INDEX(Ci,$P3494,3)*3*POWER(Q3494,2)*(1-Q3494)+INDEX(Ci,$P3494,4)*POWER(Q3494,3))</f>
        <v>570.4404277002343</v>
      </c>
      <c r="S3494" s="3">
        <f t="shared" si="923"/>
        <v>542.63002014160134</v>
      </c>
      <c r="T3494" s="3">
        <f t="shared" ca="1" si="924"/>
        <v>27.81040755863296</v>
      </c>
      <c r="U3494" s="3">
        <f t="shared" ca="1" si="932"/>
        <v>27.81040755863296</v>
      </c>
      <c r="W3494" s="34">
        <f t="shared" si="925"/>
        <v>7</v>
      </c>
      <c r="X3494" s="73" t="b">
        <f>COUNTIF('Power Curve'!$D$2:$D$31,W3494)&gt;0</f>
        <v>1</v>
      </c>
      <c r="Y3494" s="73" t="b">
        <f t="shared" si="926"/>
        <v>0</v>
      </c>
      <c r="Z3494" s="73" t="b">
        <f t="shared" si="933"/>
        <v>1</v>
      </c>
      <c r="AA3494" s="34" t="str">
        <f t="shared" si="927"/>
        <v>Outer</v>
      </c>
      <c r="AB3494" s="35" t="str">
        <f t="shared" si="934"/>
        <v>0.4-0.5</v>
      </c>
      <c r="AC3494" s="36" t="str">
        <f t="shared" si="928"/>
        <v>1-2</v>
      </c>
      <c r="AD3494" s="36" t="str">
        <f t="shared" si="929"/>
        <v>Apr</v>
      </c>
      <c r="AE3494" s="35" t="str">
        <f t="shared" si="930"/>
        <v>285-295</v>
      </c>
      <c r="AF3494" s="36" t="str">
        <f t="shared" si="931"/>
        <v>LWS-HTI</v>
      </c>
    </row>
    <row r="3495" spans="5:32" x14ac:dyDescent="0.3">
      <c r="E3495" s="12">
        <v>41006.069444444445</v>
      </c>
      <c r="F3495" s="16">
        <v>7.33</v>
      </c>
      <c r="G3495" s="16">
        <v>614.91998291015602</v>
      </c>
      <c r="H3495" s="29">
        <v>1.2108053009236133</v>
      </c>
      <c r="I3495" s="26">
        <v>290</v>
      </c>
      <c r="J3495" s="30">
        <v>0.1527967257844475</v>
      </c>
      <c r="K3495" s="31">
        <v>0.35920751601532391</v>
      </c>
      <c r="L3495" s="108">
        <f ca="1">REWS!R3495</f>
        <v>7.3051399134156725</v>
      </c>
      <c r="M3495" s="22">
        <f t="shared" si="918"/>
        <v>7.3015777866858906</v>
      </c>
      <c r="N3495" s="22">
        <f t="shared" ca="1" si="919"/>
        <v>7.2768140955563938</v>
      </c>
      <c r="O3495" s="22">
        <f t="shared" si="920"/>
        <v>0.48653236026143454</v>
      </c>
      <c r="P3495" s="81">
        <f t="shared" ca="1" si="921"/>
        <v>8</v>
      </c>
      <c r="Q3495" s="22">
        <f t="shared" ca="1" si="922"/>
        <v>0.263385020094214</v>
      </c>
      <c r="R3495" s="3">
        <f ca="1">IF(N3495&gt;'Power Curve'!$C$37,0,INDEX(Ci,$P3495,1)*POWER(1-Q3495,3)+INDEX(Ci,$P3495,2)*3*Q3495*POWER(1-Q3495,2)+INDEX(Ci,$P3495,3)*3*POWER(Q3495,2)*(1-Q3495)+INDEX(Ci,$P3495,4)*POWER(Q3495,3))</f>
        <v>669.68563978313045</v>
      </c>
      <c r="S3495" s="3">
        <f t="shared" si="923"/>
        <v>614.91998291015602</v>
      </c>
      <c r="T3495" s="3">
        <f t="shared" ca="1" si="924"/>
        <v>54.765656872974432</v>
      </c>
      <c r="U3495" s="3">
        <f t="shared" ca="1" si="932"/>
        <v>54.765656872974432</v>
      </c>
      <c r="W3495" s="34">
        <f t="shared" si="925"/>
        <v>7</v>
      </c>
      <c r="X3495" s="73" t="b">
        <f>COUNTIF('Power Curve'!$D$2:$D$31,W3495)&gt;0</f>
        <v>1</v>
      </c>
      <c r="Y3495" s="73" t="b">
        <f t="shared" si="926"/>
        <v>0</v>
      </c>
      <c r="Z3495" s="73" t="b">
        <f t="shared" si="933"/>
        <v>1</v>
      </c>
      <c r="AA3495" s="34" t="str">
        <f t="shared" si="927"/>
        <v>Outer</v>
      </c>
      <c r="AB3495" s="35" t="str">
        <f t="shared" si="934"/>
        <v>0.4-0.5</v>
      </c>
      <c r="AC3495" s="36" t="str">
        <f t="shared" si="928"/>
        <v>1-2</v>
      </c>
      <c r="AD3495" s="36" t="str">
        <f t="shared" si="929"/>
        <v>Apr</v>
      </c>
      <c r="AE3495" s="35" t="str">
        <f t="shared" si="930"/>
        <v>285-295</v>
      </c>
      <c r="AF3495" s="36" t="str">
        <f t="shared" si="931"/>
        <v>LWS-HTI</v>
      </c>
    </row>
    <row r="3496" spans="5:32" x14ac:dyDescent="0.3">
      <c r="E3496" s="12">
        <v>41006.076388888891</v>
      </c>
      <c r="F3496" s="16">
        <v>6.87</v>
      </c>
      <c r="G3496" s="16">
        <v>670.70998764038109</v>
      </c>
      <c r="H3496" s="29">
        <v>1.2105307503544016</v>
      </c>
      <c r="I3496" s="26">
        <v>290.5</v>
      </c>
      <c r="J3496" s="30">
        <v>0.13537117903930132</v>
      </c>
      <c r="K3496" s="31">
        <v>0.35730266942566302</v>
      </c>
      <c r="L3496" s="108">
        <f ca="1">REWS!R3496</f>
        <v>6.871902505357026</v>
      </c>
      <c r="M3496" s="22">
        <f t="shared" si="918"/>
        <v>6.842844161316326</v>
      </c>
      <c r="N3496" s="22">
        <f t="shared" ca="1" si="919"/>
        <v>6.8447391464217402</v>
      </c>
      <c r="O3496" s="22">
        <f t="shared" si="920"/>
        <v>0.41563359969615826</v>
      </c>
      <c r="P3496" s="81">
        <f t="shared" ca="1" si="921"/>
        <v>7</v>
      </c>
      <c r="Q3496" s="22">
        <f t="shared" ca="1" si="922"/>
        <v>0.82679477324614226</v>
      </c>
      <c r="R3496" s="3">
        <f ca="1">IF(N3496&gt;'Power Curve'!$C$37,0,INDEX(Ci,$P3496,1)*POWER(1-Q3496,3)+INDEX(Ci,$P3496,2)*3*Q3496*POWER(1-Q3496,2)+INDEX(Ci,$P3496,3)*3*POWER(Q3496,2)*(1-Q3496)+INDEX(Ci,$P3496,4)*POWER(Q3496,3))</f>
        <v>556.63424931819827</v>
      </c>
      <c r="S3496" s="3">
        <f t="shared" si="923"/>
        <v>670.70998764038109</v>
      </c>
      <c r="T3496" s="3">
        <f t="shared" ca="1" si="924"/>
        <v>-114.07573832218281</v>
      </c>
      <c r="U3496" s="3">
        <f t="shared" ca="1" si="932"/>
        <v>114.07573832218281</v>
      </c>
      <c r="W3496" s="34">
        <f t="shared" si="925"/>
        <v>7</v>
      </c>
      <c r="X3496" s="73" t="b">
        <f>COUNTIF('Power Curve'!$D$2:$D$31,W3496)&gt;0</f>
        <v>1</v>
      </c>
      <c r="Y3496" s="73" t="b">
        <f t="shared" si="926"/>
        <v>0</v>
      </c>
      <c r="Z3496" s="73" t="b">
        <f t="shared" si="933"/>
        <v>1</v>
      </c>
      <c r="AA3496" s="34" t="str">
        <f t="shared" si="927"/>
        <v>Outer</v>
      </c>
      <c r="AB3496" s="35" t="str">
        <f t="shared" si="934"/>
        <v>0.4-0.5</v>
      </c>
      <c r="AC3496" s="36" t="str">
        <f t="shared" si="928"/>
        <v>1-2</v>
      </c>
      <c r="AD3496" s="36" t="str">
        <f t="shared" si="929"/>
        <v>Apr</v>
      </c>
      <c r="AE3496" s="35" t="str">
        <f t="shared" si="930"/>
        <v>285-295</v>
      </c>
      <c r="AF3496" s="36" t="str">
        <f t="shared" si="931"/>
        <v>Inner-TI</v>
      </c>
    </row>
    <row r="3497" spans="5:32" x14ac:dyDescent="0.3">
      <c r="E3497" s="12">
        <v>41006.083333333336</v>
      </c>
      <c r="F3497" s="16">
        <v>7.05</v>
      </c>
      <c r="G3497" s="16">
        <v>604.54000282287575</v>
      </c>
      <c r="H3497" s="29">
        <v>1.2102563242658591</v>
      </c>
      <c r="I3497" s="26">
        <v>298.7</v>
      </c>
      <c r="J3497" s="30">
        <v>0.1319148936170213</v>
      </c>
      <c r="K3497" s="31">
        <v>0.34315969544643998</v>
      </c>
      <c r="L3497" s="108">
        <f ca="1">REWS!R3497</f>
        <v>7.0616188448548538</v>
      </c>
      <c r="M3497" s="22">
        <f t="shared" si="918"/>
        <v>7.0216019777483121</v>
      </c>
      <c r="N3497" s="22">
        <f t="shared" ca="1" si="919"/>
        <v>7.0331740208705806</v>
      </c>
      <c r="O3497" s="22">
        <f t="shared" si="920"/>
        <v>0.44326119646579293</v>
      </c>
      <c r="P3497" s="81">
        <f t="shared" ca="1" si="921"/>
        <v>8</v>
      </c>
      <c r="Q3497" s="22">
        <f t="shared" ca="1" si="922"/>
        <v>1.8165874258198628E-2</v>
      </c>
      <c r="R3497" s="3">
        <f ca="1">IF(N3497&gt;'Power Curve'!$C$37,0,INDEX(Ci,$P3497,1)*POWER(1-Q3497,3)+INDEX(Ci,$P3497,2)*3*Q3497*POWER(1-Q3497,2)+INDEX(Ci,$P3497,3)*3*POWER(Q3497,2)*(1-Q3497)+INDEX(Ci,$P3497,4)*POWER(Q3497,3))</f>
        <v>604.96341790992039</v>
      </c>
      <c r="S3497" s="3">
        <f t="shared" si="923"/>
        <v>604.54000282287575</v>
      </c>
      <c r="T3497" s="3">
        <f t="shared" ca="1" si="924"/>
        <v>0.42341508704464559</v>
      </c>
      <c r="U3497" s="3">
        <f t="shared" ca="1" si="932"/>
        <v>0.42341508704464559</v>
      </c>
      <c r="W3497" s="34">
        <f t="shared" si="925"/>
        <v>7</v>
      </c>
      <c r="X3497" s="73" t="b">
        <f>COUNTIF('Power Curve'!$D$2:$D$31,W3497)&gt;0</f>
        <v>1</v>
      </c>
      <c r="Y3497" s="73" t="b">
        <f t="shared" si="926"/>
        <v>0</v>
      </c>
      <c r="Z3497" s="73" t="b">
        <f t="shared" si="933"/>
        <v>1</v>
      </c>
      <c r="AA3497" s="34" t="str">
        <f t="shared" si="927"/>
        <v>Outer</v>
      </c>
      <c r="AB3497" s="35" t="str">
        <f t="shared" si="934"/>
        <v>0.4-0.5</v>
      </c>
      <c r="AC3497" s="36" t="str">
        <f t="shared" si="928"/>
        <v>2-3</v>
      </c>
      <c r="AD3497" s="36" t="str">
        <f t="shared" si="929"/>
        <v>Apr</v>
      </c>
      <c r="AE3497" s="35" t="str">
        <f t="shared" si="930"/>
        <v>295-305</v>
      </c>
      <c r="AF3497" s="36" t="str">
        <f t="shared" si="931"/>
        <v>Inner-TI</v>
      </c>
    </row>
    <row r="3498" spans="5:32" x14ac:dyDescent="0.3">
      <c r="E3498" s="12">
        <v>41006.090277777781</v>
      </c>
      <c r="F3498" s="16">
        <v>5.27</v>
      </c>
      <c r="G3498" s="16">
        <v>281.7800102233885</v>
      </c>
      <c r="H3498" s="29">
        <v>1.2080612565979796</v>
      </c>
      <c r="I3498" s="26">
        <v>301.2</v>
      </c>
      <c r="J3498" s="30">
        <v>0.19354838709677422</v>
      </c>
      <c r="K3498" s="31">
        <v>0.37281666106351502</v>
      </c>
      <c r="L3498" s="108">
        <f ca="1">REWS!R3498</f>
        <v>5.3573140252650244</v>
      </c>
      <c r="M3498" s="22">
        <f t="shared" si="918"/>
        <v>5.245596784610016</v>
      </c>
      <c r="N3498" s="22">
        <f t="shared" ca="1" si="919"/>
        <v>5.3325064943218896</v>
      </c>
      <c r="O3498" s="22">
        <f t="shared" si="920"/>
        <v>0.16877386877195216</v>
      </c>
      <c r="P3498" s="81">
        <f t="shared" ca="1" si="921"/>
        <v>6</v>
      </c>
      <c r="Q3498" s="22">
        <f t="shared" ca="1" si="922"/>
        <v>0.30339839150382941</v>
      </c>
      <c r="R3498" s="3">
        <f ca="1">IF(N3498&gt;'Power Curve'!$C$37,0,INDEX(Ci,$P3498,1)*POWER(1-Q3498,3)+INDEX(Ci,$P3498,2)*3*Q3498*POWER(1-Q3498,2)+INDEX(Ci,$P3498,3)*3*POWER(Q3498,2)*(1-Q3498)+INDEX(Ci,$P3498,4)*POWER(Q3498,3))</f>
        <v>256.95696336198989</v>
      </c>
      <c r="S3498" s="3">
        <f t="shared" si="923"/>
        <v>281.7800102233885</v>
      </c>
      <c r="T3498" s="3">
        <f t="shared" ca="1" si="924"/>
        <v>-24.823046861398609</v>
      </c>
      <c r="U3498" s="3">
        <f t="shared" ca="1" si="932"/>
        <v>24.823046861398609</v>
      </c>
      <c r="W3498" s="34">
        <f t="shared" si="925"/>
        <v>5</v>
      </c>
      <c r="X3498" s="73" t="b">
        <f>COUNTIF('Power Curve'!$D$2:$D$31,W3498)&gt;0</f>
        <v>1</v>
      </c>
      <c r="Y3498" s="73" t="b">
        <f t="shared" si="926"/>
        <v>0</v>
      </c>
      <c r="Z3498" s="73" t="b">
        <f t="shared" si="933"/>
        <v>1</v>
      </c>
      <c r="AA3498" s="34" t="str">
        <f t="shared" si="927"/>
        <v>Outer</v>
      </c>
      <c r="AB3498" s="35" t="str">
        <f t="shared" si="934"/>
        <v>0.1-0.2</v>
      </c>
      <c r="AC3498" s="36" t="str">
        <f t="shared" si="928"/>
        <v>2-3</v>
      </c>
      <c r="AD3498" s="36" t="str">
        <f t="shared" si="929"/>
        <v>Apr</v>
      </c>
      <c r="AE3498" s="35" t="str">
        <f t="shared" si="930"/>
        <v>295-305</v>
      </c>
      <c r="AF3498" s="36" t="str">
        <f t="shared" si="931"/>
        <v>LWS-HTI</v>
      </c>
    </row>
    <row r="3499" spans="5:32" x14ac:dyDescent="0.3">
      <c r="E3499" s="12">
        <v>41006.097222222219</v>
      </c>
      <c r="F3499" s="16">
        <v>5.38</v>
      </c>
      <c r="G3499" s="16">
        <v>331.08998870849661</v>
      </c>
      <c r="H3499" s="29">
        <v>1.2078593294875315</v>
      </c>
      <c r="I3499" s="26">
        <v>298.3</v>
      </c>
      <c r="J3499" s="30">
        <v>0.14684014869888476</v>
      </c>
      <c r="K3499" s="31">
        <v>0.30511841254175776</v>
      </c>
      <c r="L3499" s="108">
        <f ca="1">REWS!R3499</f>
        <v>5.4331435751742463</v>
      </c>
      <c r="M3499" s="22">
        <f t="shared" si="918"/>
        <v>5.3547890358221615</v>
      </c>
      <c r="N3499" s="22">
        <f t="shared" ca="1" si="919"/>
        <v>5.4076835773960363</v>
      </c>
      <c r="O3499" s="22">
        <f t="shared" si="920"/>
        <v>0.18564988318671546</v>
      </c>
      <c r="P3499" s="81">
        <f t="shared" ca="1" si="921"/>
        <v>6</v>
      </c>
      <c r="Q3499" s="22">
        <f t="shared" ca="1" si="922"/>
        <v>0.37832872480910362</v>
      </c>
      <c r="R3499" s="3">
        <f ca="1">IF(N3499&gt;'Power Curve'!$C$37,0,INDEX(Ci,$P3499,1)*POWER(1-Q3499,3)+INDEX(Ci,$P3499,2)*3*Q3499*POWER(1-Q3499,2)+INDEX(Ci,$P3499,3)*3*POWER(Q3499,2)*(1-Q3499)+INDEX(Ci,$P3499,4)*POWER(Q3499,3))</f>
        <v>267.9839775574963</v>
      </c>
      <c r="S3499" s="3">
        <f t="shared" si="923"/>
        <v>331.08998870849661</v>
      </c>
      <c r="T3499" s="3">
        <f t="shared" ca="1" si="924"/>
        <v>-63.106011151000303</v>
      </c>
      <c r="U3499" s="3">
        <f t="shared" ca="1" si="932"/>
        <v>63.106011151000303</v>
      </c>
      <c r="W3499" s="34">
        <f t="shared" si="925"/>
        <v>5</v>
      </c>
      <c r="X3499" s="73" t="b">
        <f>COUNTIF('Power Curve'!$D$2:$D$31,W3499)&gt;0</f>
        <v>1</v>
      </c>
      <c r="Y3499" s="73" t="b">
        <f t="shared" si="926"/>
        <v>0</v>
      </c>
      <c r="Z3499" s="73" t="b">
        <f t="shared" si="933"/>
        <v>1</v>
      </c>
      <c r="AA3499" s="34" t="str">
        <f t="shared" si="927"/>
        <v>Outer</v>
      </c>
      <c r="AB3499" s="35" t="str">
        <f t="shared" si="934"/>
        <v>0.1-0.2</v>
      </c>
      <c r="AC3499" s="36" t="str">
        <f t="shared" si="928"/>
        <v>2-3</v>
      </c>
      <c r="AD3499" s="36" t="str">
        <f t="shared" si="929"/>
        <v>Apr</v>
      </c>
      <c r="AE3499" s="35" t="str">
        <f t="shared" si="930"/>
        <v>295-305</v>
      </c>
      <c r="AF3499" s="36" t="str">
        <f t="shared" si="931"/>
        <v>LWS-HTI</v>
      </c>
    </row>
    <row r="3500" spans="5:32" x14ac:dyDescent="0.3">
      <c r="E3500" s="12">
        <v>41006.104166666664</v>
      </c>
      <c r="F3500" s="16">
        <v>6.08</v>
      </c>
      <c r="G3500" s="16">
        <v>383.40999603271507</v>
      </c>
      <c r="H3500" s="29">
        <v>1.2061508780183123</v>
      </c>
      <c r="I3500" s="26">
        <v>296.60000000000002</v>
      </c>
      <c r="J3500" s="30">
        <v>8.2236842105263164E-2</v>
      </c>
      <c r="K3500" s="31">
        <v>0.52184089914202392</v>
      </c>
      <c r="L3500" s="108">
        <f ca="1">REWS!R3500</f>
        <v>6.0991445147191321</v>
      </c>
      <c r="M3500" s="22">
        <f t="shared" si="918"/>
        <v>6.0486542756441377</v>
      </c>
      <c r="N3500" s="22">
        <f t="shared" ca="1" si="919"/>
        <v>6.0677000899222646</v>
      </c>
      <c r="O3500" s="22">
        <f t="shared" si="920"/>
        <v>0.29288899273111502</v>
      </c>
      <c r="P3500" s="81">
        <f t="shared" ca="1" si="921"/>
        <v>7</v>
      </c>
      <c r="Q3500" s="22">
        <f t="shared" ca="1" si="922"/>
        <v>3.6898635507030486E-2</v>
      </c>
      <c r="R3500" s="3">
        <f ca="1">IF(N3500&gt;'Power Curve'!$C$37,0,INDEX(Ci,$P3500,1)*POWER(1-Q3500,3)+INDEX(Ci,$P3500,2)*3*Q3500*POWER(1-Q3500,2)+INDEX(Ci,$P3500,3)*3*POWER(Q3500,2)*(1-Q3500)+INDEX(Ci,$P3500,4)*POWER(Q3500,3))</f>
        <v>375.97312710972352</v>
      </c>
      <c r="S3500" s="3">
        <f t="shared" si="923"/>
        <v>383.40999603271507</v>
      </c>
      <c r="T3500" s="3">
        <f t="shared" ca="1" si="924"/>
        <v>-7.4368689229915503</v>
      </c>
      <c r="U3500" s="3">
        <f t="shared" ca="1" si="932"/>
        <v>7.4368689229915503</v>
      </c>
      <c r="W3500" s="34">
        <f t="shared" si="925"/>
        <v>6</v>
      </c>
      <c r="X3500" s="73" t="b">
        <f>COUNTIF('Power Curve'!$D$2:$D$31,W3500)&gt;0</f>
        <v>1</v>
      </c>
      <c r="Y3500" s="73" t="b">
        <f t="shared" si="926"/>
        <v>0</v>
      </c>
      <c r="Z3500" s="73" t="b">
        <f t="shared" si="933"/>
        <v>1</v>
      </c>
      <c r="AA3500" s="34" t="str">
        <f t="shared" si="927"/>
        <v>Outer</v>
      </c>
      <c r="AB3500" s="35" t="str">
        <f t="shared" si="934"/>
        <v>0.2-0.3</v>
      </c>
      <c r="AC3500" s="36" t="str">
        <f t="shared" si="928"/>
        <v>2-3</v>
      </c>
      <c r="AD3500" s="36" t="str">
        <f t="shared" si="929"/>
        <v>Apr</v>
      </c>
      <c r="AE3500" s="35" t="str">
        <f t="shared" si="930"/>
        <v>295-305</v>
      </c>
      <c r="AF3500" s="36" t="str">
        <f t="shared" si="931"/>
        <v>LWS-LTI</v>
      </c>
    </row>
    <row r="3501" spans="5:32" x14ac:dyDescent="0.3">
      <c r="E3501" s="12">
        <v>41006.111111111109</v>
      </c>
      <c r="F3501" s="16">
        <v>6.33</v>
      </c>
      <c r="G3501" s="16">
        <v>432.20000076293951</v>
      </c>
      <c r="H3501" s="29">
        <v>1.1996813094178578</v>
      </c>
      <c r="I3501" s="26">
        <v>294.39999999999998</v>
      </c>
      <c r="J3501" s="30">
        <v>0.11216429699842022</v>
      </c>
      <c r="K3501" s="31">
        <v>0.44861204764194523</v>
      </c>
      <c r="L3501" s="108">
        <f ca="1">REWS!R3501</f>
        <v>6.3007245699282706</v>
      </c>
      <c r="M3501" s="22">
        <f t="shared" si="918"/>
        <v>6.2860858995791293</v>
      </c>
      <c r="N3501" s="22">
        <f t="shared" ca="1" si="919"/>
        <v>6.2570135665336295</v>
      </c>
      <c r="O3501" s="22">
        <f t="shared" si="920"/>
        <v>0.32958481559003494</v>
      </c>
      <c r="P3501" s="81">
        <f t="shared" ca="1" si="921"/>
        <v>7</v>
      </c>
      <c r="Q3501" s="22">
        <f t="shared" ca="1" si="922"/>
        <v>0.22934453992648449</v>
      </c>
      <c r="R3501" s="3">
        <f ca="1">IF(N3501&gt;'Power Curve'!$C$37,0,INDEX(Ci,$P3501,1)*POWER(1-Q3501,3)+INDEX(Ci,$P3501,2)*3*Q3501*POWER(1-Q3501,2)+INDEX(Ci,$P3501,3)*3*POWER(Q3501,2)*(1-Q3501)+INDEX(Ci,$P3501,4)*POWER(Q3501,3))</f>
        <v>414.97629142231625</v>
      </c>
      <c r="S3501" s="3">
        <f t="shared" si="923"/>
        <v>432.20000076293951</v>
      </c>
      <c r="T3501" s="3">
        <f t="shared" ca="1" si="924"/>
        <v>-17.223709340623259</v>
      </c>
      <c r="U3501" s="3">
        <f t="shared" ca="1" si="932"/>
        <v>17.223709340623259</v>
      </c>
      <c r="W3501" s="34">
        <f t="shared" si="925"/>
        <v>6</v>
      </c>
      <c r="X3501" s="73" t="b">
        <f>COUNTIF('Power Curve'!$D$2:$D$31,W3501)&gt;0</f>
        <v>1</v>
      </c>
      <c r="Y3501" s="73" t="b">
        <f t="shared" si="926"/>
        <v>0</v>
      </c>
      <c r="Z3501" s="73" t="b">
        <f t="shared" si="933"/>
        <v>1</v>
      </c>
      <c r="AA3501" s="34" t="str">
        <f t="shared" si="927"/>
        <v>Outer</v>
      </c>
      <c r="AB3501" s="35" t="str">
        <f t="shared" si="934"/>
        <v>0.3-0.4</v>
      </c>
      <c r="AC3501" s="36" t="str">
        <f t="shared" si="928"/>
        <v>2-3</v>
      </c>
      <c r="AD3501" s="36" t="str">
        <f t="shared" si="929"/>
        <v>Apr</v>
      </c>
      <c r="AE3501" s="35" t="str">
        <f t="shared" si="930"/>
        <v>285-295</v>
      </c>
      <c r="AF3501" s="36" t="str">
        <f t="shared" si="931"/>
        <v>Inner-TI</v>
      </c>
    </row>
    <row r="3502" spans="5:32" x14ac:dyDescent="0.3">
      <c r="E3502" s="12">
        <v>41006.118055555555</v>
      </c>
      <c r="F3502" s="16">
        <v>6.58</v>
      </c>
      <c r="G3502" s="16">
        <v>404.11001205444319</v>
      </c>
      <c r="H3502" s="29">
        <v>1.2032314776486059</v>
      </c>
      <c r="I3502" s="26">
        <v>294.60000000000002</v>
      </c>
      <c r="J3502" s="30">
        <v>7.9027355623100301E-2</v>
      </c>
      <c r="K3502" s="31">
        <v>0.43720847371703353</v>
      </c>
      <c r="L3502" s="108">
        <f ca="1">REWS!R3502</f>
        <v>6.5542640219327009</v>
      </c>
      <c r="M3502" s="22">
        <f t="shared" si="918"/>
        <v>6.5407908015798899</v>
      </c>
      <c r="N3502" s="22">
        <f t="shared" ca="1" si="919"/>
        <v>6.5152081802102471</v>
      </c>
      <c r="O3502" s="22">
        <f t="shared" si="920"/>
        <v>0.36895027925580831</v>
      </c>
      <c r="P3502" s="81">
        <f t="shared" ca="1" si="921"/>
        <v>7</v>
      </c>
      <c r="Q3502" s="22">
        <f t="shared" ca="1" si="922"/>
        <v>0.49181130581464144</v>
      </c>
      <c r="R3502" s="3">
        <f ca="1">IF(N3502&gt;'Power Curve'!$C$37,0,INDEX(Ci,$P3502,1)*POWER(1-Q3502,3)+INDEX(Ci,$P3502,2)*3*Q3502*POWER(1-Q3502,2)+INDEX(Ci,$P3502,3)*3*POWER(Q3502,2)*(1-Q3502)+INDEX(Ci,$P3502,4)*POWER(Q3502,3))</f>
        <v>474.37052726300789</v>
      </c>
      <c r="S3502" s="3">
        <f t="shared" si="923"/>
        <v>404.11001205444319</v>
      </c>
      <c r="T3502" s="3">
        <f t="shared" ca="1" si="924"/>
        <v>70.260515208564698</v>
      </c>
      <c r="U3502" s="3">
        <f t="shared" ca="1" si="932"/>
        <v>70.260515208564698</v>
      </c>
      <c r="W3502" s="34">
        <f t="shared" si="925"/>
        <v>7</v>
      </c>
      <c r="X3502" s="73" t="b">
        <f>COUNTIF('Power Curve'!$D$2:$D$31,W3502)&gt;0</f>
        <v>1</v>
      </c>
      <c r="Y3502" s="73" t="b">
        <f t="shared" si="926"/>
        <v>0</v>
      </c>
      <c r="Z3502" s="73" t="b">
        <f t="shared" si="933"/>
        <v>1</v>
      </c>
      <c r="AA3502" s="34" t="str">
        <f t="shared" si="927"/>
        <v>Outer</v>
      </c>
      <c r="AB3502" s="35" t="str">
        <f t="shared" si="934"/>
        <v>0.3-0.4</v>
      </c>
      <c r="AC3502" s="36" t="str">
        <f t="shared" si="928"/>
        <v>2-3</v>
      </c>
      <c r="AD3502" s="36" t="str">
        <f t="shared" si="929"/>
        <v>Apr</v>
      </c>
      <c r="AE3502" s="35" t="str">
        <f t="shared" si="930"/>
        <v>285-295</v>
      </c>
      <c r="AF3502" s="36" t="str">
        <f t="shared" si="931"/>
        <v>LWS-LTI</v>
      </c>
    </row>
    <row r="3503" spans="5:32" x14ac:dyDescent="0.3">
      <c r="E3503" s="12">
        <v>41006.125</v>
      </c>
      <c r="F3503" s="16">
        <v>6.59</v>
      </c>
      <c r="G3503" s="16">
        <v>426.08999252319296</v>
      </c>
      <c r="H3503" s="29">
        <v>1.2031297753265418</v>
      </c>
      <c r="I3503" s="26">
        <v>298.60000000000002</v>
      </c>
      <c r="J3503" s="30">
        <v>0.1062215477996965</v>
      </c>
      <c r="K3503" s="31">
        <v>0.36904702081314172</v>
      </c>
      <c r="L3503" s="108">
        <f ca="1">REWS!R3503</f>
        <v>6.5993764768035694</v>
      </c>
      <c r="M3503" s="22">
        <f t="shared" si="918"/>
        <v>6.5505466425657159</v>
      </c>
      <c r="N3503" s="22">
        <f t="shared" ca="1" si="919"/>
        <v>6.5598669837864616</v>
      </c>
      <c r="O3503" s="22">
        <f t="shared" si="920"/>
        <v>0.37045807592889884</v>
      </c>
      <c r="P3503" s="81">
        <f t="shared" ca="1" si="921"/>
        <v>7</v>
      </c>
      <c r="Q3503" s="22">
        <f t="shared" ca="1" si="922"/>
        <v>0.53720904504774691</v>
      </c>
      <c r="R3503" s="3">
        <f ca="1">IF(N3503&gt;'Power Curve'!$C$37,0,INDEX(Ci,$P3503,1)*POWER(1-Q3503,3)+INDEX(Ci,$P3503,2)*3*Q3503*POWER(1-Q3503,2)+INDEX(Ci,$P3503,3)*3*POWER(Q3503,2)*(1-Q3503)+INDEX(Ci,$P3503,4)*POWER(Q3503,3))</f>
        <v>485.19547071932237</v>
      </c>
      <c r="S3503" s="3">
        <f t="shared" si="923"/>
        <v>426.08999252319296</v>
      </c>
      <c r="T3503" s="3">
        <f t="shared" ca="1" si="924"/>
        <v>59.105478196129411</v>
      </c>
      <c r="U3503" s="3">
        <f t="shared" ca="1" si="932"/>
        <v>59.105478196129411</v>
      </c>
      <c r="W3503" s="34">
        <f t="shared" si="925"/>
        <v>7</v>
      </c>
      <c r="X3503" s="73" t="b">
        <f>COUNTIF('Power Curve'!$D$2:$D$31,W3503)&gt;0</f>
        <v>1</v>
      </c>
      <c r="Y3503" s="73" t="b">
        <f t="shared" si="926"/>
        <v>0</v>
      </c>
      <c r="Z3503" s="73" t="b">
        <f t="shared" si="933"/>
        <v>1</v>
      </c>
      <c r="AA3503" s="34" t="str">
        <f t="shared" si="927"/>
        <v>Outer</v>
      </c>
      <c r="AB3503" s="35" t="str">
        <f t="shared" si="934"/>
        <v>0.3-0.4</v>
      </c>
      <c r="AC3503" s="36" t="str">
        <f t="shared" si="928"/>
        <v>3-4</v>
      </c>
      <c r="AD3503" s="36" t="str">
        <f t="shared" si="929"/>
        <v>Apr</v>
      </c>
      <c r="AE3503" s="35" t="str">
        <f t="shared" si="930"/>
        <v>295-305</v>
      </c>
      <c r="AF3503" s="36" t="str">
        <f t="shared" si="931"/>
        <v>Inner-TI</v>
      </c>
    </row>
    <row r="3504" spans="5:32" x14ac:dyDescent="0.3">
      <c r="E3504" s="12">
        <v>41006.131944444445</v>
      </c>
      <c r="F3504" s="16">
        <v>7.14</v>
      </c>
      <c r="G3504" s="16">
        <v>602.32999038696289</v>
      </c>
      <c r="H3504" s="29">
        <v>1.2027899409235088</v>
      </c>
      <c r="I3504" s="26">
        <v>298.2</v>
      </c>
      <c r="J3504" s="30">
        <v>0.14425770308123251</v>
      </c>
      <c r="K3504" s="31">
        <v>0.3435316490256638</v>
      </c>
      <c r="L3504" s="108">
        <f ca="1">REWS!R3504</f>
        <v>7.122307673904249</v>
      </c>
      <c r="M3504" s="22">
        <f t="shared" si="918"/>
        <v>7.0965855839123755</v>
      </c>
      <c r="N3504" s="22">
        <f t="shared" ca="1" si="919"/>
        <v>7.0790008351284852</v>
      </c>
      <c r="O3504" s="22">
        <f t="shared" si="920"/>
        <v>0.45485015451408084</v>
      </c>
      <c r="P3504" s="81">
        <f t="shared" ca="1" si="921"/>
        <v>8</v>
      </c>
      <c r="Q3504" s="22">
        <f t="shared" ca="1" si="922"/>
        <v>6.4289699590302105E-2</v>
      </c>
      <c r="R3504" s="3">
        <f ca="1">IF(N3504&gt;'Power Curve'!$C$37,0,INDEX(Ci,$P3504,1)*POWER(1-Q3504,3)+INDEX(Ci,$P3504,2)*3*Q3504*POWER(1-Q3504,2)+INDEX(Ci,$P3504,3)*3*POWER(Q3504,2)*(1-Q3504)+INDEX(Ci,$P3504,4)*POWER(Q3504,3))</f>
        <v>616.8472573670341</v>
      </c>
      <c r="S3504" s="3">
        <f t="shared" si="923"/>
        <v>602.32999038696289</v>
      </c>
      <c r="T3504" s="3">
        <f t="shared" ca="1" si="924"/>
        <v>14.517266980071213</v>
      </c>
      <c r="U3504" s="3">
        <f t="shared" ca="1" si="932"/>
        <v>14.517266980071213</v>
      </c>
      <c r="W3504" s="34">
        <f t="shared" si="925"/>
        <v>7</v>
      </c>
      <c r="X3504" s="73" t="b">
        <f>COUNTIF('Power Curve'!$D$2:$D$31,W3504)&gt;0</f>
        <v>1</v>
      </c>
      <c r="Y3504" s="73" t="b">
        <f t="shared" si="926"/>
        <v>0</v>
      </c>
      <c r="Z3504" s="73" t="b">
        <f t="shared" si="933"/>
        <v>1</v>
      </c>
      <c r="AA3504" s="34" t="str">
        <f t="shared" si="927"/>
        <v>Outer</v>
      </c>
      <c r="AB3504" s="35" t="str">
        <f t="shared" si="934"/>
        <v>0.4-0.5</v>
      </c>
      <c r="AC3504" s="36" t="str">
        <f t="shared" si="928"/>
        <v>3-4</v>
      </c>
      <c r="AD3504" s="36" t="str">
        <f t="shared" si="929"/>
        <v>Apr</v>
      </c>
      <c r="AE3504" s="35" t="str">
        <f t="shared" si="930"/>
        <v>295-305</v>
      </c>
      <c r="AF3504" s="36" t="str">
        <f t="shared" si="931"/>
        <v>LWS-HTI</v>
      </c>
    </row>
    <row r="3505" spans="5:32" x14ac:dyDescent="0.3">
      <c r="E3505" s="12">
        <v>41006.138888888891</v>
      </c>
      <c r="F3505" s="16">
        <v>7.39</v>
      </c>
      <c r="G3505" s="16">
        <v>725.0799922943113</v>
      </c>
      <c r="H3505" s="29">
        <v>1.2019845922390111</v>
      </c>
      <c r="I3505" s="26">
        <v>301</v>
      </c>
      <c r="J3505" s="30">
        <v>0.12178619756427606</v>
      </c>
      <c r="K3505" s="31">
        <v>0.38963478933615947</v>
      </c>
      <c r="L3505" s="108">
        <f ca="1">REWS!R3505</f>
        <v>7.4026644640591481</v>
      </c>
      <c r="M3505" s="22">
        <f t="shared" si="918"/>
        <v>7.3434257669957477</v>
      </c>
      <c r="N3505" s="22">
        <f t="shared" ca="1" si="919"/>
        <v>7.3560104153986092</v>
      </c>
      <c r="O3505" s="22">
        <f t="shared" si="920"/>
        <v>0.49300010051862342</v>
      </c>
      <c r="P3505" s="81">
        <f t="shared" ca="1" si="921"/>
        <v>8</v>
      </c>
      <c r="Q3505" s="22">
        <f t="shared" ca="1" si="922"/>
        <v>0.34309462423100329</v>
      </c>
      <c r="R3505" s="3">
        <f ca="1">IF(N3505&gt;'Power Curve'!$C$37,0,INDEX(Ci,$P3505,1)*POWER(1-Q3505,3)+INDEX(Ci,$P3505,2)*3*Q3505*POWER(1-Q3505,2)+INDEX(Ci,$P3505,3)*3*POWER(Q3505,2)*(1-Q3505)+INDEX(Ci,$P3505,4)*POWER(Q3505,3))</f>
        <v>691.47546494200503</v>
      </c>
      <c r="S3505" s="3">
        <f t="shared" si="923"/>
        <v>725.0799922943113</v>
      </c>
      <c r="T3505" s="3">
        <f t="shared" ca="1" si="924"/>
        <v>-33.604527352306263</v>
      </c>
      <c r="U3505" s="3">
        <f t="shared" ca="1" si="932"/>
        <v>33.604527352306263</v>
      </c>
      <c r="W3505" s="34">
        <f t="shared" si="925"/>
        <v>7</v>
      </c>
      <c r="X3505" s="73" t="b">
        <f>COUNTIF('Power Curve'!$D$2:$D$31,W3505)&gt;0</f>
        <v>1</v>
      </c>
      <c r="Y3505" s="73" t="b">
        <f t="shared" si="926"/>
        <v>0</v>
      </c>
      <c r="Z3505" s="73" t="b">
        <f t="shared" si="933"/>
        <v>1</v>
      </c>
      <c r="AA3505" s="34" t="str">
        <f t="shared" si="927"/>
        <v>Outer</v>
      </c>
      <c r="AB3505" s="35" t="str">
        <f t="shared" si="934"/>
        <v>0.4-0.5</v>
      </c>
      <c r="AC3505" s="36" t="str">
        <f t="shared" si="928"/>
        <v>3-4</v>
      </c>
      <c r="AD3505" s="36" t="str">
        <f t="shared" si="929"/>
        <v>Apr</v>
      </c>
      <c r="AE3505" s="35" t="str">
        <f t="shared" si="930"/>
        <v>295-305</v>
      </c>
      <c r="AF3505" s="36" t="str">
        <f t="shared" si="931"/>
        <v>Inner-TI</v>
      </c>
    </row>
    <row r="3506" spans="5:32" x14ac:dyDescent="0.3">
      <c r="E3506" s="12">
        <v>41006.145833333336</v>
      </c>
      <c r="F3506" s="16">
        <v>7.9</v>
      </c>
      <c r="G3506" s="16">
        <v>969.26001739501976</v>
      </c>
      <c r="H3506" s="29">
        <v>1.2016443092832845</v>
      </c>
      <c r="I3506" s="26">
        <v>302.8</v>
      </c>
      <c r="J3506" s="30">
        <v>9.2405063291139233E-2</v>
      </c>
      <c r="K3506" s="31">
        <v>0.35591732518569352</v>
      </c>
      <c r="L3506" s="108">
        <f ca="1">REWS!R3506</f>
        <v>7.855759069607589</v>
      </c>
      <c r="M3506" s="22">
        <f t="shared" si="918"/>
        <v>7.8494707070580718</v>
      </c>
      <c r="N3506" s="22">
        <f t="shared" ca="1" si="919"/>
        <v>7.8055127466570307</v>
      </c>
      <c r="O3506" s="22">
        <f t="shared" si="920"/>
        <v>0.57121097728146009</v>
      </c>
      <c r="P3506" s="81">
        <f t="shared" ca="1" si="921"/>
        <v>8</v>
      </c>
      <c r="Q3506" s="22">
        <f t="shared" ca="1" si="922"/>
        <v>0.79551025357535798</v>
      </c>
      <c r="R3506" s="3">
        <f ca="1">IF(N3506&gt;'Power Curve'!$C$37,0,INDEX(Ci,$P3506,1)*POWER(1-Q3506,3)+INDEX(Ci,$P3506,2)*3*Q3506*POWER(1-Q3506,2)+INDEX(Ci,$P3506,3)*3*POWER(Q3506,2)*(1-Q3506)+INDEX(Ci,$P3506,4)*POWER(Q3506,3))</f>
        <v>820.4231279634572</v>
      </c>
      <c r="S3506" s="3">
        <f t="shared" si="923"/>
        <v>969.26001739501976</v>
      </c>
      <c r="T3506" s="3">
        <f t="shared" ca="1" si="924"/>
        <v>-148.83688943156255</v>
      </c>
      <c r="U3506" s="3">
        <f t="shared" ca="1" si="932"/>
        <v>148.83688943156255</v>
      </c>
      <c r="W3506" s="34">
        <f t="shared" si="925"/>
        <v>8</v>
      </c>
      <c r="X3506" s="73" t="b">
        <f>COUNTIF('Power Curve'!$D$2:$D$31,W3506)&gt;0</f>
        <v>1</v>
      </c>
      <c r="Y3506" s="73" t="b">
        <f t="shared" si="926"/>
        <v>0</v>
      </c>
      <c r="Z3506" s="73" t="b">
        <f t="shared" si="933"/>
        <v>1</v>
      </c>
      <c r="AA3506" s="34" t="str">
        <f t="shared" si="927"/>
        <v>Outer</v>
      </c>
      <c r="AB3506" s="35" t="str">
        <f t="shared" si="934"/>
        <v>0.5-0.6</v>
      </c>
      <c r="AC3506" s="36" t="str">
        <f t="shared" si="928"/>
        <v>3-4</v>
      </c>
      <c r="AD3506" s="36" t="str">
        <f t="shared" si="929"/>
        <v>Apr</v>
      </c>
      <c r="AE3506" s="35" t="str">
        <f t="shared" si="930"/>
        <v>295-305</v>
      </c>
      <c r="AF3506" s="36" t="str">
        <f t="shared" si="931"/>
        <v>HWS-LTI</v>
      </c>
    </row>
    <row r="3507" spans="5:32" x14ac:dyDescent="0.3">
      <c r="E3507" s="12">
        <v>41006.152777777781</v>
      </c>
      <c r="F3507" s="16">
        <v>7.92</v>
      </c>
      <c r="G3507" s="16">
        <v>908.86999511718795</v>
      </c>
      <c r="H3507" s="29">
        <v>1.2011562534054152</v>
      </c>
      <c r="I3507" s="26">
        <v>303.2</v>
      </c>
      <c r="J3507" s="30">
        <v>9.8484848484848495E-2</v>
      </c>
      <c r="K3507" s="31">
        <v>0.40506461286976964</v>
      </c>
      <c r="L3507" s="108">
        <f ca="1">REWS!R3507</f>
        <v>7.7834213882636236</v>
      </c>
      <c r="M3507" s="22">
        <f t="shared" si="918"/>
        <v>7.8682772451139709</v>
      </c>
      <c r="N3507" s="22">
        <f t="shared" ca="1" si="919"/>
        <v>7.732590580607078</v>
      </c>
      <c r="O3507" s="22">
        <f t="shared" si="920"/>
        <v>0.57411758836237392</v>
      </c>
      <c r="P3507" s="81">
        <f t="shared" ca="1" si="921"/>
        <v>8</v>
      </c>
      <c r="Q3507" s="22">
        <f t="shared" ca="1" si="922"/>
        <v>0.7221154670471519</v>
      </c>
      <c r="R3507" s="3">
        <f ca="1">IF(N3507&gt;'Power Curve'!$C$37,0,INDEX(Ci,$P3507,1)*POWER(1-Q3507,3)+INDEX(Ci,$P3507,2)*3*Q3507*POWER(1-Q3507,2)+INDEX(Ci,$P3507,3)*3*POWER(Q3507,2)*(1-Q3507)+INDEX(Ci,$P3507,4)*POWER(Q3507,3))</f>
        <v>799.01161597106898</v>
      </c>
      <c r="S3507" s="3">
        <f t="shared" si="923"/>
        <v>908.86999511718795</v>
      </c>
      <c r="T3507" s="3">
        <f t="shared" ca="1" si="924"/>
        <v>-109.85837914611898</v>
      </c>
      <c r="U3507" s="3">
        <f t="shared" ca="1" si="932"/>
        <v>109.85837914611898</v>
      </c>
      <c r="W3507" s="34">
        <f t="shared" si="925"/>
        <v>8</v>
      </c>
      <c r="X3507" s="73" t="b">
        <f>COUNTIF('Power Curve'!$D$2:$D$31,W3507)&gt;0</f>
        <v>1</v>
      </c>
      <c r="Y3507" s="73" t="b">
        <f t="shared" si="926"/>
        <v>0</v>
      </c>
      <c r="Z3507" s="73" t="b">
        <f t="shared" si="933"/>
        <v>1</v>
      </c>
      <c r="AA3507" s="34" t="str">
        <f t="shared" si="927"/>
        <v>Outer</v>
      </c>
      <c r="AB3507" s="35" t="str">
        <f t="shared" si="934"/>
        <v>0.5-0.6</v>
      </c>
      <c r="AC3507" s="36" t="str">
        <f t="shared" si="928"/>
        <v>3-4</v>
      </c>
      <c r="AD3507" s="36" t="str">
        <f t="shared" si="929"/>
        <v>Apr</v>
      </c>
      <c r="AE3507" s="35" t="str">
        <f t="shared" si="930"/>
        <v>295-305</v>
      </c>
      <c r="AF3507" s="36" t="str">
        <f t="shared" si="931"/>
        <v>HWS-LTI</v>
      </c>
    </row>
    <row r="3508" spans="5:32" x14ac:dyDescent="0.3">
      <c r="E3508" s="12">
        <v>41006.159722222219</v>
      </c>
      <c r="F3508" s="16">
        <v>7.11</v>
      </c>
      <c r="G3508" s="16">
        <v>606.50999832153343</v>
      </c>
      <c r="H3508" s="29">
        <v>1.2007247057188468</v>
      </c>
      <c r="I3508" s="26">
        <v>299.8</v>
      </c>
      <c r="J3508" s="30">
        <v>8.1575246132208151E-2</v>
      </c>
      <c r="K3508" s="31">
        <v>0.45427828201098153</v>
      </c>
      <c r="L3508" s="108">
        <f ca="1">REWS!R3508</f>
        <v>7.0545065817176891</v>
      </c>
      <c r="M3508" s="22">
        <f t="shared" si="918"/>
        <v>7.0627210455140776</v>
      </c>
      <c r="N3508" s="22">
        <f t="shared" ca="1" si="919"/>
        <v>7.0075966385956541</v>
      </c>
      <c r="O3508" s="22">
        <f t="shared" si="920"/>
        <v>0.44961628093958483</v>
      </c>
      <c r="P3508" s="81">
        <f t="shared" ca="1" si="921"/>
        <v>7</v>
      </c>
      <c r="Q3508" s="22">
        <f t="shared" ca="1" si="922"/>
        <v>0.99234694593817085</v>
      </c>
      <c r="R3508" s="3">
        <f ca="1">IF(N3508&gt;'Power Curve'!$C$37,0,INDEX(Ci,$P3508,1)*POWER(1-Q3508,3)+INDEX(Ci,$P3508,2)*3*Q3508*POWER(1-Q3508,2)+INDEX(Ci,$P3508,3)*3*POWER(Q3508,2)*(1-Q3508)+INDEX(Ci,$P3508,4)*POWER(Q3508,3))</f>
        <v>598.39145779491139</v>
      </c>
      <c r="S3508" s="3">
        <f t="shared" si="923"/>
        <v>606.50999832153343</v>
      </c>
      <c r="T3508" s="3">
        <f t="shared" ca="1" si="924"/>
        <v>-8.1185405266220414</v>
      </c>
      <c r="U3508" s="3">
        <f t="shared" ca="1" si="932"/>
        <v>8.1185405266220414</v>
      </c>
      <c r="W3508" s="34">
        <f t="shared" si="925"/>
        <v>7</v>
      </c>
      <c r="X3508" s="73" t="b">
        <f>COUNTIF('Power Curve'!$D$2:$D$31,W3508)&gt;0</f>
        <v>1</v>
      </c>
      <c r="Y3508" s="73" t="b">
        <f t="shared" si="926"/>
        <v>0</v>
      </c>
      <c r="Z3508" s="73" t="b">
        <f t="shared" si="933"/>
        <v>1</v>
      </c>
      <c r="AA3508" s="34" t="str">
        <f t="shared" si="927"/>
        <v>Outer</v>
      </c>
      <c r="AB3508" s="35" t="str">
        <f t="shared" si="934"/>
        <v>0.4-0.5</v>
      </c>
      <c r="AC3508" s="36" t="str">
        <f t="shared" si="928"/>
        <v>3-4</v>
      </c>
      <c r="AD3508" s="36" t="str">
        <f t="shared" si="929"/>
        <v>Apr</v>
      </c>
      <c r="AE3508" s="35" t="str">
        <f t="shared" si="930"/>
        <v>295-305</v>
      </c>
      <c r="AF3508" s="36" t="str">
        <f t="shared" si="931"/>
        <v>LWS-LTI</v>
      </c>
    </row>
    <row r="3509" spans="5:32" x14ac:dyDescent="0.3">
      <c r="E3509" s="12">
        <v>41006.166666666664</v>
      </c>
      <c r="F3509" s="16">
        <v>6.64</v>
      </c>
      <c r="G3509" s="16">
        <v>544.17002868652344</v>
      </c>
      <c r="H3509" s="29">
        <v>1.1996006409049436</v>
      </c>
      <c r="I3509" s="26">
        <v>298.3</v>
      </c>
      <c r="J3509" s="30">
        <v>0.11445783132530121</v>
      </c>
      <c r="K3509" s="31">
        <v>0.38886750197644665</v>
      </c>
      <c r="L3509" s="108">
        <f ca="1">REWS!R3509</f>
        <v>6.6498752873568225</v>
      </c>
      <c r="M3509" s="22">
        <f t="shared" si="918"/>
        <v>6.5937874890863473</v>
      </c>
      <c r="N3509" s="22">
        <f t="shared" ca="1" si="919"/>
        <v>6.6035940472526953</v>
      </c>
      <c r="O3509" s="22">
        <f t="shared" si="920"/>
        <v>0.37714108814897818</v>
      </c>
      <c r="P3509" s="81">
        <f t="shared" ca="1" si="921"/>
        <v>7</v>
      </c>
      <c r="Q3509" s="22">
        <f t="shared" ca="1" si="922"/>
        <v>0.58165962736757437</v>
      </c>
      <c r="R3509" s="3">
        <f ca="1">IF(N3509&gt;'Power Curve'!$C$37,0,INDEX(Ci,$P3509,1)*POWER(1-Q3509,3)+INDEX(Ci,$P3509,2)*3*Q3509*POWER(1-Q3509,2)+INDEX(Ci,$P3509,3)*3*POWER(Q3509,2)*(1-Q3509)+INDEX(Ci,$P3509,4)*POWER(Q3509,3))</f>
        <v>495.91723796182941</v>
      </c>
      <c r="S3509" s="3">
        <f t="shared" si="923"/>
        <v>544.17002868652344</v>
      </c>
      <c r="T3509" s="3">
        <f t="shared" ca="1" si="924"/>
        <v>-48.252790724694023</v>
      </c>
      <c r="U3509" s="3">
        <f t="shared" ca="1" si="932"/>
        <v>48.252790724694023</v>
      </c>
      <c r="W3509" s="34">
        <f t="shared" si="925"/>
        <v>7</v>
      </c>
      <c r="X3509" s="73" t="b">
        <f>COUNTIF('Power Curve'!$D$2:$D$31,W3509)&gt;0</f>
        <v>1</v>
      </c>
      <c r="Y3509" s="73" t="b">
        <f t="shared" si="926"/>
        <v>0</v>
      </c>
      <c r="Z3509" s="73" t="b">
        <f t="shared" si="933"/>
        <v>1</v>
      </c>
      <c r="AA3509" s="34" t="str">
        <f t="shared" si="927"/>
        <v>Outer</v>
      </c>
      <c r="AB3509" s="35" t="str">
        <f t="shared" si="934"/>
        <v>0.3-0.4</v>
      </c>
      <c r="AC3509" s="36" t="str">
        <f t="shared" si="928"/>
        <v>4-5</v>
      </c>
      <c r="AD3509" s="36" t="str">
        <f t="shared" si="929"/>
        <v>Apr</v>
      </c>
      <c r="AE3509" s="35" t="str">
        <f t="shared" si="930"/>
        <v>295-305</v>
      </c>
      <c r="AF3509" s="36" t="str">
        <f t="shared" si="931"/>
        <v>Inner-TI</v>
      </c>
    </row>
    <row r="3510" spans="5:32" x14ac:dyDescent="0.3">
      <c r="E3510" s="12">
        <v>41006.173611111109</v>
      </c>
      <c r="F3510" s="16">
        <v>6.52</v>
      </c>
      <c r="G3510" s="16">
        <v>481.83002471923874</v>
      </c>
      <c r="H3510" s="29">
        <v>1.2037448610921397</v>
      </c>
      <c r="I3510" s="26">
        <v>301.5</v>
      </c>
      <c r="J3510" s="30">
        <v>8.5889570552147257E-2</v>
      </c>
      <c r="K3510" s="31">
        <v>0.41252315887363272</v>
      </c>
      <c r="L3510" s="108">
        <f ca="1">REWS!R3510</f>
        <v>6.4429097142936893</v>
      </c>
      <c r="M3510" s="22">
        <f t="shared" si="918"/>
        <v>6.4820699729187803</v>
      </c>
      <c r="N3510" s="22">
        <f t="shared" ca="1" si="919"/>
        <v>6.4054281590873989</v>
      </c>
      <c r="O3510" s="22">
        <f t="shared" si="920"/>
        <v>0.35987478589496158</v>
      </c>
      <c r="P3510" s="81">
        <f t="shared" ca="1" si="921"/>
        <v>7</v>
      </c>
      <c r="Q3510" s="22">
        <f t="shared" ca="1" si="922"/>
        <v>0.38021483719374355</v>
      </c>
      <c r="R3510" s="3">
        <f ca="1">IF(N3510&gt;'Power Curve'!$C$37,0,INDEX(Ci,$P3510,1)*POWER(1-Q3510,3)+INDEX(Ci,$P3510,2)*3*Q3510*POWER(1-Q3510,2)+INDEX(Ci,$P3510,3)*3*POWER(Q3510,2)*(1-Q3510)+INDEX(Ci,$P3510,4)*POWER(Q3510,3))</f>
        <v>448.38663792182587</v>
      </c>
      <c r="S3510" s="3">
        <f t="shared" si="923"/>
        <v>481.83002471923874</v>
      </c>
      <c r="T3510" s="3">
        <f t="shared" ca="1" si="924"/>
        <v>-33.44338679741287</v>
      </c>
      <c r="U3510" s="3">
        <f t="shared" ca="1" si="932"/>
        <v>33.44338679741287</v>
      </c>
      <c r="W3510" s="34">
        <f t="shared" si="925"/>
        <v>6</v>
      </c>
      <c r="X3510" s="73" t="b">
        <f>COUNTIF('Power Curve'!$D$2:$D$31,W3510)&gt;0</f>
        <v>1</v>
      </c>
      <c r="Y3510" s="73" t="b">
        <f t="shared" si="926"/>
        <v>0</v>
      </c>
      <c r="Z3510" s="73" t="b">
        <f t="shared" si="933"/>
        <v>1</v>
      </c>
      <c r="AA3510" s="34" t="str">
        <f t="shared" si="927"/>
        <v>Outer</v>
      </c>
      <c r="AB3510" s="35" t="str">
        <f t="shared" si="934"/>
        <v>0.3-0.4</v>
      </c>
      <c r="AC3510" s="36" t="str">
        <f t="shared" si="928"/>
        <v>4-5</v>
      </c>
      <c r="AD3510" s="36" t="str">
        <f t="shared" si="929"/>
        <v>Apr</v>
      </c>
      <c r="AE3510" s="35" t="str">
        <f t="shared" si="930"/>
        <v>295-305</v>
      </c>
      <c r="AF3510" s="36" t="str">
        <f t="shared" si="931"/>
        <v>LWS-LTI</v>
      </c>
    </row>
    <row r="3511" spans="5:32" x14ac:dyDescent="0.3">
      <c r="E3511" s="12">
        <v>41006.180555555555</v>
      </c>
      <c r="F3511" s="16">
        <v>6.88</v>
      </c>
      <c r="G3511" s="16">
        <v>592.97997283935524</v>
      </c>
      <c r="H3511" s="29">
        <v>1.2027445052920749</v>
      </c>
      <c r="I3511" s="26">
        <v>300.7</v>
      </c>
      <c r="J3511" s="30">
        <v>8.4302325581395346E-2</v>
      </c>
      <c r="K3511" s="31">
        <v>0.42750622293879659</v>
      </c>
      <c r="L3511" s="108">
        <f ca="1">REWS!R3511</f>
        <v>6.8451476608490704</v>
      </c>
      <c r="M3511" s="22">
        <f t="shared" si="918"/>
        <v>6.8380803955698894</v>
      </c>
      <c r="N3511" s="22">
        <f t="shared" ca="1" si="919"/>
        <v>6.8034404105280695</v>
      </c>
      <c r="O3511" s="22">
        <f t="shared" si="920"/>
        <v>0.41489734434366787</v>
      </c>
      <c r="P3511" s="81">
        <f t="shared" ca="1" si="921"/>
        <v>7</v>
      </c>
      <c r="Q3511" s="22">
        <f t="shared" ca="1" si="922"/>
        <v>0.78481269821007205</v>
      </c>
      <c r="R3511" s="3">
        <f ca="1">IF(N3511&gt;'Power Curve'!$C$37,0,INDEX(Ci,$P3511,1)*POWER(1-Q3511,3)+INDEX(Ci,$P3511,2)*3*Q3511*POWER(1-Q3511,2)+INDEX(Ci,$P3511,3)*3*POWER(Q3511,2)*(1-Q3511)+INDEX(Ci,$P3511,4)*POWER(Q3511,3))</f>
        <v>546.09744077079608</v>
      </c>
      <c r="S3511" s="3">
        <f t="shared" si="923"/>
        <v>592.97997283935524</v>
      </c>
      <c r="T3511" s="3">
        <f t="shared" ca="1" si="924"/>
        <v>-46.882532068559158</v>
      </c>
      <c r="U3511" s="3">
        <f t="shared" ca="1" si="932"/>
        <v>46.882532068559158</v>
      </c>
      <c r="W3511" s="34">
        <f t="shared" si="925"/>
        <v>7</v>
      </c>
      <c r="X3511" s="73" t="b">
        <f>COUNTIF('Power Curve'!$D$2:$D$31,W3511)&gt;0</f>
        <v>1</v>
      </c>
      <c r="Y3511" s="73" t="b">
        <f t="shared" si="926"/>
        <v>0</v>
      </c>
      <c r="Z3511" s="73" t="b">
        <f t="shared" si="933"/>
        <v>1</v>
      </c>
      <c r="AA3511" s="34" t="str">
        <f t="shared" si="927"/>
        <v>Outer</v>
      </c>
      <c r="AB3511" s="35" t="str">
        <f t="shared" si="934"/>
        <v>0.4-0.5</v>
      </c>
      <c r="AC3511" s="36" t="str">
        <f t="shared" si="928"/>
        <v>4-5</v>
      </c>
      <c r="AD3511" s="36" t="str">
        <f t="shared" si="929"/>
        <v>Apr</v>
      </c>
      <c r="AE3511" s="35" t="str">
        <f t="shared" si="930"/>
        <v>295-305</v>
      </c>
      <c r="AF3511" s="36" t="str">
        <f t="shared" si="931"/>
        <v>LWS-LTI</v>
      </c>
    </row>
    <row r="3512" spans="5:32" x14ac:dyDescent="0.3">
      <c r="E3512" s="12">
        <v>41006.1875</v>
      </c>
      <c r="F3512" s="16">
        <v>6.38</v>
      </c>
      <c r="G3512" s="16">
        <v>428.24999999999989</v>
      </c>
      <c r="H3512" s="29">
        <v>1.2022227870696451</v>
      </c>
      <c r="I3512" s="26">
        <v>297.10000000000002</v>
      </c>
      <c r="J3512" s="30">
        <v>0.10501567398119123</v>
      </c>
      <c r="K3512" s="31">
        <v>0.3106473366380299</v>
      </c>
      <c r="L3512" s="108">
        <f ca="1">REWS!R3512</f>
        <v>6.3980301968762578</v>
      </c>
      <c r="M3512" s="22">
        <f t="shared" si="918"/>
        <v>6.340209875741647</v>
      </c>
      <c r="N3512" s="22">
        <f t="shared" ca="1" si="919"/>
        <v>6.3581276237504891</v>
      </c>
      <c r="O3512" s="22">
        <f t="shared" si="920"/>
        <v>0.33794985057890381</v>
      </c>
      <c r="P3512" s="81">
        <f t="shared" ca="1" si="921"/>
        <v>7</v>
      </c>
      <c r="Q3512" s="22">
        <f t="shared" ca="1" si="922"/>
        <v>0.33213165545004358</v>
      </c>
      <c r="R3512" s="3">
        <f ca="1">IF(N3512&gt;'Power Curve'!$C$37,0,INDEX(Ci,$P3512,1)*POWER(1-Q3512,3)+INDEX(Ci,$P3512,2)*3*Q3512*POWER(1-Q3512,2)+INDEX(Ci,$P3512,3)*3*POWER(Q3512,2)*(1-Q3512)+INDEX(Ci,$P3512,4)*POWER(Q3512,3))</f>
        <v>437.50452373477145</v>
      </c>
      <c r="S3512" s="3">
        <f t="shared" si="923"/>
        <v>428.24999999999989</v>
      </c>
      <c r="T3512" s="3">
        <f t="shared" ca="1" si="924"/>
        <v>9.254523734771567</v>
      </c>
      <c r="U3512" s="3">
        <f t="shared" ca="1" si="932"/>
        <v>9.254523734771567</v>
      </c>
      <c r="W3512" s="34">
        <f t="shared" si="925"/>
        <v>6</v>
      </c>
      <c r="X3512" s="73" t="b">
        <f>COUNTIF('Power Curve'!$D$2:$D$31,W3512)&gt;0</f>
        <v>1</v>
      </c>
      <c r="Y3512" s="73" t="b">
        <f t="shared" si="926"/>
        <v>0</v>
      </c>
      <c r="Z3512" s="73" t="b">
        <f t="shared" si="933"/>
        <v>1</v>
      </c>
      <c r="AA3512" s="34" t="str">
        <f t="shared" si="927"/>
        <v>Outer</v>
      </c>
      <c r="AB3512" s="35" t="str">
        <f t="shared" si="934"/>
        <v>0.3-0.4</v>
      </c>
      <c r="AC3512" s="36" t="str">
        <f t="shared" si="928"/>
        <v>4-5</v>
      </c>
      <c r="AD3512" s="36" t="str">
        <f t="shared" si="929"/>
        <v>Apr</v>
      </c>
      <c r="AE3512" s="35" t="str">
        <f t="shared" si="930"/>
        <v>295-305</v>
      </c>
      <c r="AF3512" s="36" t="str">
        <f t="shared" si="931"/>
        <v>Inner-TI</v>
      </c>
    </row>
    <row r="3513" spans="5:32" x14ac:dyDescent="0.3">
      <c r="E3513" s="12">
        <v>41006.194444444445</v>
      </c>
      <c r="F3513" s="16">
        <v>7.01</v>
      </c>
      <c r="G3513" s="16">
        <v>643.62998199462868</v>
      </c>
      <c r="H3513" s="29">
        <v>1.2008842415258578</v>
      </c>
      <c r="I3513" s="26">
        <v>299.8</v>
      </c>
      <c r="J3513" s="30">
        <v>9.843081312410841E-2</v>
      </c>
      <c r="K3513" s="31">
        <v>0.44508645676707076</v>
      </c>
      <c r="L3513" s="108">
        <f ca="1">REWS!R3513</f>
        <v>6.9371088049868392</v>
      </c>
      <c r="M3513" s="22">
        <f t="shared" si="918"/>
        <v>6.9636943957516486</v>
      </c>
      <c r="N3513" s="22">
        <f t="shared" ca="1" si="919"/>
        <v>6.891284694437414</v>
      </c>
      <c r="O3513" s="22">
        <f t="shared" si="920"/>
        <v>0.43431139299850186</v>
      </c>
      <c r="P3513" s="81">
        <f t="shared" ca="1" si="921"/>
        <v>7</v>
      </c>
      <c r="Q3513" s="22">
        <f t="shared" ca="1" si="922"/>
        <v>0.87411047546085563</v>
      </c>
      <c r="R3513" s="3">
        <f ca="1">IF(N3513&gt;'Power Curve'!$C$37,0,INDEX(Ci,$P3513,1)*POWER(1-Q3513,3)+INDEX(Ci,$P3513,2)*3*Q3513*POWER(1-Q3513,2)+INDEX(Ci,$P3513,3)*3*POWER(Q3513,2)*(1-Q3513)+INDEX(Ci,$P3513,4)*POWER(Q3513,3))</f>
        <v>568.54751331344778</v>
      </c>
      <c r="S3513" s="3">
        <f t="shared" si="923"/>
        <v>643.62998199462868</v>
      </c>
      <c r="T3513" s="3">
        <f t="shared" ca="1" si="924"/>
        <v>-75.082468681180899</v>
      </c>
      <c r="U3513" s="3">
        <f t="shared" ca="1" si="932"/>
        <v>75.082468681180899</v>
      </c>
      <c r="W3513" s="34">
        <f t="shared" si="925"/>
        <v>7</v>
      </c>
      <c r="X3513" s="73" t="b">
        <f>COUNTIF('Power Curve'!$D$2:$D$31,W3513)&gt;0</f>
        <v>1</v>
      </c>
      <c r="Y3513" s="73" t="b">
        <f t="shared" si="926"/>
        <v>0</v>
      </c>
      <c r="Z3513" s="73" t="b">
        <f t="shared" si="933"/>
        <v>1</v>
      </c>
      <c r="AA3513" s="34" t="str">
        <f t="shared" si="927"/>
        <v>Outer</v>
      </c>
      <c r="AB3513" s="35" t="str">
        <f t="shared" si="934"/>
        <v>0.4-0.5</v>
      </c>
      <c r="AC3513" s="36" t="str">
        <f t="shared" si="928"/>
        <v>4-5</v>
      </c>
      <c r="AD3513" s="36" t="str">
        <f t="shared" si="929"/>
        <v>Apr</v>
      </c>
      <c r="AE3513" s="35" t="str">
        <f t="shared" si="930"/>
        <v>295-305</v>
      </c>
      <c r="AF3513" s="36" t="str">
        <f t="shared" si="931"/>
        <v>LWS-LTI</v>
      </c>
    </row>
    <row r="3514" spans="5:32" x14ac:dyDescent="0.3">
      <c r="E3514" s="12">
        <v>41006.201388888891</v>
      </c>
      <c r="F3514" s="16">
        <v>7.4</v>
      </c>
      <c r="G3514" s="16">
        <v>772.08999252319313</v>
      </c>
      <c r="H3514" s="29">
        <v>1.1998188659971107</v>
      </c>
      <c r="I3514" s="26">
        <v>302.39999999999998</v>
      </c>
      <c r="J3514" s="30">
        <v>9.3243243243243235E-2</v>
      </c>
      <c r="K3514" s="31">
        <v>0.41655560655243712</v>
      </c>
      <c r="L3514" s="108">
        <f ca="1">REWS!R3514</f>
        <v>7.3598279891218024</v>
      </c>
      <c r="M3514" s="22">
        <f t="shared" si="918"/>
        <v>7.3489436784393138</v>
      </c>
      <c r="N3514" s="22">
        <f t="shared" ca="1" si="919"/>
        <v>7.3090488344672151</v>
      </c>
      <c r="O3514" s="22">
        <f t="shared" si="920"/>
        <v>0.49385291151965399</v>
      </c>
      <c r="P3514" s="81">
        <f t="shared" ca="1" si="921"/>
        <v>8</v>
      </c>
      <c r="Q3514" s="22">
        <f t="shared" ca="1" si="922"/>
        <v>0.29582867761710691</v>
      </c>
      <c r="R3514" s="3">
        <f ca="1">IF(N3514&gt;'Power Curve'!$C$37,0,INDEX(Ci,$P3514,1)*POWER(1-Q3514,3)+INDEX(Ci,$P3514,2)*3*Q3514*POWER(1-Q3514,2)+INDEX(Ci,$P3514,3)*3*POWER(Q3514,2)*(1-Q3514)+INDEX(Ci,$P3514,4)*POWER(Q3514,3))</f>
        <v>678.51400233568313</v>
      </c>
      <c r="S3514" s="3">
        <f t="shared" si="923"/>
        <v>772.08999252319313</v>
      </c>
      <c r="T3514" s="3">
        <f t="shared" ca="1" si="924"/>
        <v>-93.575990187510001</v>
      </c>
      <c r="U3514" s="3">
        <f t="shared" ca="1" si="932"/>
        <v>93.575990187510001</v>
      </c>
      <c r="W3514" s="34">
        <f t="shared" si="925"/>
        <v>7</v>
      </c>
      <c r="X3514" s="73" t="b">
        <f>COUNTIF('Power Curve'!$D$2:$D$31,W3514)&gt;0</f>
        <v>1</v>
      </c>
      <c r="Y3514" s="73" t="b">
        <f t="shared" si="926"/>
        <v>0</v>
      </c>
      <c r="Z3514" s="73" t="b">
        <f t="shared" si="933"/>
        <v>1</v>
      </c>
      <c r="AA3514" s="34" t="str">
        <f t="shared" si="927"/>
        <v>Outer</v>
      </c>
      <c r="AB3514" s="35" t="str">
        <f t="shared" si="934"/>
        <v>0.4-0.5</v>
      </c>
      <c r="AC3514" s="36" t="str">
        <f t="shared" si="928"/>
        <v>4-5</v>
      </c>
      <c r="AD3514" s="36" t="str">
        <f t="shared" si="929"/>
        <v>Apr</v>
      </c>
      <c r="AE3514" s="35" t="str">
        <f t="shared" si="930"/>
        <v>295-305</v>
      </c>
      <c r="AF3514" s="36" t="str">
        <f t="shared" si="931"/>
        <v>LWS-LTI</v>
      </c>
    </row>
    <row r="3515" spans="5:32" x14ac:dyDescent="0.3">
      <c r="E3515" s="12">
        <v>41006.208333333336</v>
      </c>
      <c r="F3515" s="16">
        <v>7.43</v>
      </c>
      <c r="G3515" s="16">
        <v>641.99999618530319</v>
      </c>
      <c r="H3515" s="29">
        <v>1.1992519588364907</v>
      </c>
      <c r="I3515" s="26">
        <v>300.2</v>
      </c>
      <c r="J3515" s="30">
        <v>7.8061911170928672E-2</v>
      </c>
      <c r="K3515" s="31">
        <v>0.44102320847325377</v>
      </c>
      <c r="L3515" s="108">
        <f ca="1">REWS!R3515</f>
        <v>7.3752506606110444</v>
      </c>
      <c r="M3515" s="22">
        <f t="shared" si="918"/>
        <v>7.3775743741100417</v>
      </c>
      <c r="N3515" s="22">
        <f t="shared" ca="1" si="919"/>
        <v>7.3232113427136207</v>
      </c>
      <c r="O3515" s="22">
        <f t="shared" si="920"/>
        <v>0.49827787782889482</v>
      </c>
      <c r="P3515" s="81">
        <f t="shared" ca="1" si="921"/>
        <v>8</v>
      </c>
      <c r="Q3515" s="22">
        <f t="shared" ca="1" si="922"/>
        <v>0.31008297539450508</v>
      </c>
      <c r="R3515" s="3">
        <f ca="1">IF(N3515&gt;'Power Curve'!$C$37,0,INDEX(Ci,$P3515,1)*POWER(1-Q3515,3)+INDEX(Ci,$P3515,2)*3*Q3515*POWER(1-Q3515,2)+INDEX(Ci,$P3515,3)*3*POWER(Q3515,2)*(1-Q3515)+INDEX(Ci,$P3515,4)*POWER(Q3515,3))</f>
        <v>682.41061686240607</v>
      </c>
      <c r="S3515" s="3">
        <f t="shared" si="923"/>
        <v>641.99999618530319</v>
      </c>
      <c r="T3515" s="3">
        <f t="shared" ca="1" si="924"/>
        <v>40.410620677102884</v>
      </c>
      <c r="U3515" s="3">
        <f t="shared" ca="1" si="932"/>
        <v>40.410620677102884</v>
      </c>
      <c r="W3515" s="34">
        <f t="shared" si="925"/>
        <v>7</v>
      </c>
      <c r="X3515" s="73" t="b">
        <f>COUNTIF('Power Curve'!$D$2:$D$31,W3515)&gt;0</f>
        <v>1</v>
      </c>
      <c r="Y3515" s="73" t="b">
        <f t="shared" si="926"/>
        <v>0</v>
      </c>
      <c r="Z3515" s="73" t="b">
        <f t="shared" si="933"/>
        <v>1</v>
      </c>
      <c r="AA3515" s="34" t="str">
        <f t="shared" si="927"/>
        <v>Outer</v>
      </c>
      <c r="AB3515" s="35" t="str">
        <f t="shared" si="934"/>
        <v>0.4-0.5</v>
      </c>
      <c r="AC3515" s="36" t="str">
        <f t="shared" si="928"/>
        <v>5-6</v>
      </c>
      <c r="AD3515" s="36" t="str">
        <f t="shared" si="929"/>
        <v>Apr</v>
      </c>
      <c r="AE3515" s="35" t="str">
        <f t="shared" si="930"/>
        <v>295-305</v>
      </c>
      <c r="AF3515" s="36" t="str">
        <f t="shared" si="931"/>
        <v>LWS-LTI</v>
      </c>
    </row>
    <row r="3516" spans="5:32" x14ac:dyDescent="0.3">
      <c r="E3516" s="12">
        <v>41006.215277777781</v>
      </c>
      <c r="F3516" s="16">
        <v>7.09</v>
      </c>
      <c r="G3516" s="16">
        <v>639.88000106811501</v>
      </c>
      <c r="H3516" s="29">
        <v>1.1986397205919832</v>
      </c>
      <c r="I3516" s="26">
        <v>295.2</v>
      </c>
      <c r="J3516" s="30">
        <v>8.8857545839210156E-2</v>
      </c>
      <c r="K3516" s="31">
        <v>0.35015289549965417</v>
      </c>
      <c r="L3516" s="108">
        <f ca="1">REWS!R3516</f>
        <v>7.1186421823106221</v>
      </c>
      <c r="M3516" s="22">
        <f t="shared" si="918"/>
        <v>7.0387751812291732</v>
      </c>
      <c r="N3516" s="22">
        <f t="shared" ca="1" si="919"/>
        <v>7.0672104255146806</v>
      </c>
      <c r="O3516" s="22">
        <f t="shared" si="920"/>
        <v>0.44591537042295043</v>
      </c>
      <c r="P3516" s="81">
        <f t="shared" ca="1" si="921"/>
        <v>8</v>
      </c>
      <c r="Q3516" s="22">
        <f t="shared" ca="1" si="922"/>
        <v>5.2422874404493433E-2</v>
      </c>
      <c r="R3516" s="3">
        <f ca="1">IF(N3516&gt;'Power Curve'!$C$37,0,INDEX(Ci,$P3516,1)*POWER(1-Q3516,3)+INDEX(Ci,$P3516,2)*3*Q3516*POWER(1-Q3516,2)+INDEX(Ci,$P3516,3)*3*POWER(Q3516,2)*(1-Q3516)+INDEX(Ci,$P3516,4)*POWER(Q3516,3))</f>
        <v>613.77614169712797</v>
      </c>
      <c r="S3516" s="3">
        <f t="shared" si="923"/>
        <v>639.88000106811501</v>
      </c>
      <c r="T3516" s="3">
        <f t="shared" ca="1" si="924"/>
        <v>-26.103859370987038</v>
      </c>
      <c r="U3516" s="3">
        <f t="shared" ca="1" si="932"/>
        <v>26.103859370987038</v>
      </c>
      <c r="W3516" s="34">
        <f t="shared" si="925"/>
        <v>7</v>
      </c>
      <c r="X3516" s="73" t="b">
        <f>COUNTIF('Power Curve'!$D$2:$D$31,W3516)&gt;0</f>
        <v>1</v>
      </c>
      <c r="Y3516" s="73" t="b">
        <f t="shared" si="926"/>
        <v>0</v>
      </c>
      <c r="Z3516" s="73" t="b">
        <f t="shared" si="933"/>
        <v>1</v>
      </c>
      <c r="AA3516" s="34" t="str">
        <f t="shared" si="927"/>
        <v>Outer</v>
      </c>
      <c r="AB3516" s="35" t="str">
        <f t="shared" si="934"/>
        <v>0.4-0.5</v>
      </c>
      <c r="AC3516" s="36" t="str">
        <f t="shared" si="928"/>
        <v>5-6</v>
      </c>
      <c r="AD3516" s="36" t="str">
        <f t="shared" si="929"/>
        <v>Apr</v>
      </c>
      <c r="AE3516" s="35" t="str">
        <f t="shared" si="930"/>
        <v>295-305</v>
      </c>
      <c r="AF3516" s="36" t="str">
        <f t="shared" si="931"/>
        <v>LWS-LTI</v>
      </c>
    </row>
    <row r="3517" spans="5:32" x14ac:dyDescent="0.3">
      <c r="E3517" s="12">
        <v>41006.222222222219</v>
      </c>
      <c r="F3517" s="16">
        <v>5.96</v>
      </c>
      <c r="G3517" s="16">
        <v>273.18999862670915</v>
      </c>
      <c r="H3517" s="29">
        <v>1.1975630458415469</v>
      </c>
      <c r="I3517" s="26">
        <v>294.89999999999998</v>
      </c>
      <c r="J3517" s="30">
        <v>0.12583892617449666</v>
      </c>
      <c r="K3517" s="31">
        <v>0.25056278773196328</v>
      </c>
      <c r="L3517" s="108">
        <f ca="1">REWS!R3517</f>
        <v>5.9794286980183795</v>
      </c>
      <c r="M3517" s="22">
        <f t="shared" si="918"/>
        <v>5.9151672070814936</v>
      </c>
      <c r="N3517" s="22">
        <f t="shared" ca="1" si="919"/>
        <v>5.9344497569799177</v>
      </c>
      <c r="O3517" s="22">
        <f t="shared" si="920"/>
        <v>0.2722581359785517</v>
      </c>
      <c r="P3517" s="81">
        <f t="shared" ca="1" si="921"/>
        <v>6</v>
      </c>
      <c r="Q3517" s="22">
        <f t="shared" ca="1" si="922"/>
        <v>0.90336592758586443</v>
      </c>
      <c r="R3517" s="3">
        <f ca="1">IF(N3517&gt;'Power Curve'!$C$37,0,INDEX(Ci,$P3517,1)*POWER(1-Q3517,3)+INDEX(Ci,$P3517,2)*3*Q3517*POWER(1-Q3517,2)+INDEX(Ci,$P3517,3)*3*POWER(Q3517,2)*(1-Q3517)+INDEX(Ci,$P3517,4)*POWER(Q3517,3))</f>
        <v>351.31056594629746</v>
      </c>
      <c r="S3517" s="3">
        <f t="shared" si="923"/>
        <v>273.18999862670915</v>
      </c>
      <c r="T3517" s="3">
        <f t="shared" ca="1" si="924"/>
        <v>78.120567319588304</v>
      </c>
      <c r="U3517" s="3">
        <f t="shared" ca="1" si="932"/>
        <v>78.120567319588304</v>
      </c>
      <c r="W3517" s="34">
        <f t="shared" si="925"/>
        <v>6</v>
      </c>
      <c r="X3517" s="73" t="b">
        <f>COUNTIF('Power Curve'!$D$2:$D$31,W3517)&gt;0</f>
        <v>1</v>
      </c>
      <c r="Y3517" s="73" t="b">
        <f t="shared" si="926"/>
        <v>0</v>
      </c>
      <c r="Z3517" s="73" t="b">
        <f t="shared" si="933"/>
        <v>1</v>
      </c>
      <c r="AA3517" s="34" t="str">
        <f t="shared" si="927"/>
        <v>Inner</v>
      </c>
      <c r="AB3517" s="35" t="str">
        <f t="shared" si="934"/>
        <v>0.2-0.3</v>
      </c>
      <c r="AC3517" s="36" t="str">
        <f t="shared" si="928"/>
        <v>5-6</v>
      </c>
      <c r="AD3517" s="36" t="str">
        <f t="shared" si="929"/>
        <v>Apr</v>
      </c>
      <c r="AE3517" s="35" t="str">
        <f t="shared" si="930"/>
        <v>285-295</v>
      </c>
      <c r="AF3517" s="36" t="str">
        <f t="shared" si="931"/>
        <v>Inner-TI</v>
      </c>
    </row>
    <row r="3518" spans="5:32" x14ac:dyDescent="0.3">
      <c r="E3518" s="12">
        <v>41006.229166666664</v>
      </c>
      <c r="F3518" s="16">
        <v>5.69</v>
      </c>
      <c r="G3518" s="16">
        <v>273.19001007080072</v>
      </c>
      <c r="H3518" s="29">
        <v>1.1961126783588936</v>
      </c>
      <c r="I3518" s="26">
        <v>296.5</v>
      </c>
      <c r="J3518" s="30">
        <v>0.16344463971880491</v>
      </c>
      <c r="K3518" s="31">
        <v>0.49935694170687456</v>
      </c>
      <c r="L3518" s="108">
        <f ca="1">REWS!R3518</f>
        <v>5.7233547063946606</v>
      </c>
      <c r="M3518" s="22">
        <f t="shared" si="918"/>
        <v>5.6449175297463379</v>
      </c>
      <c r="N3518" s="22">
        <f t="shared" ca="1" si="919"/>
        <v>5.6780079632835543</v>
      </c>
      <c r="O3518" s="22">
        <f t="shared" si="920"/>
        <v>0.23049017717502512</v>
      </c>
      <c r="P3518" s="81">
        <f t="shared" ca="1" si="921"/>
        <v>6</v>
      </c>
      <c r="Q3518" s="22">
        <f t="shared" ca="1" si="922"/>
        <v>0.64776583924353048</v>
      </c>
      <c r="R3518" s="3">
        <f ca="1">IF(N3518&gt;'Power Curve'!$C$37,0,INDEX(Ci,$P3518,1)*POWER(1-Q3518,3)+INDEX(Ci,$P3518,2)*3*Q3518*POWER(1-Q3518,2)+INDEX(Ci,$P3518,3)*3*POWER(Q3518,2)*(1-Q3518)+INDEX(Ci,$P3518,4)*POWER(Q3518,3))</f>
        <v>308.72041973409739</v>
      </c>
      <c r="S3518" s="3">
        <f t="shared" si="923"/>
        <v>273.19001007080072</v>
      </c>
      <c r="T3518" s="3">
        <f t="shared" ca="1" si="924"/>
        <v>35.530409663296666</v>
      </c>
      <c r="U3518" s="3">
        <f t="shared" ca="1" si="932"/>
        <v>35.530409663296666</v>
      </c>
      <c r="W3518" s="34">
        <f t="shared" si="925"/>
        <v>6</v>
      </c>
      <c r="X3518" s="73" t="b">
        <f>COUNTIF('Power Curve'!$D$2:$D$31,W3518)&gt;0</f>
        <v>1</v>
      </c>
      <c r="Y3518" s="73" t="b">
        <f t="shared" si="926"/>
        <v>0</v>
      </c>
      <c r="Z3518" s="73" t="b">
        <f t="shared" si="933"/>
        <v>1</v>
      </c>
      <c r="AA3518" s="34" t="str">
        <f t="shared" si="927"/>
        <v>Outer</v>
      </c>
      <c r="AB3518" s="35" t="str">
        <f t="shared" si="934"/>
        <v>0.2-0.3</v>
      </c>
      <c r="AC3518" s="36" t="str">
        <f t="shared" si="928"/>
        <v>5-6</v>
      </c>
      <c r="AD3518" s="36" t="str">
        <f t="shared" si="929"/>
        <v>Apr</v>
      </c>
      <c r="AE3518" s="35" t="str">
        <f t="shared" si="930"/>
        <v>295-305</v>
      </c>
      <c r="AF3518" s="36" t="str">
        <f t="shared" si="931"/>
        <v>LWS-HTI</v>
      </c>
    </row>
    <row r="3519" spans="5:32" x14ac:dyDescent="0.3">
      <c r="E3519" s="12">
        <v>41006.236111111109</v>
      </c>
      <c r="F3519" s="16">
        <v>6.27</v>
      </c>
      <c r="G3519" s="16">
        <v>336.53000640869192</v>
      </c>
      <c r="H3519" s="29">
        <v>1.1944053417304947</v>
      </c>
      <c r="I3519" s="26">
        <v>295.7</v>
      </c>
      <c r="J3519" s="30">
        <v>0.13875598086124402</v>
      </c>
      <c r="K3519" s="31">
        <v>0.31291951784490418</v>
      </c>
      <c r="L3519" s="108">
        <f ca="1">REWS!R3519</f>
        <v>6.3702978462220061</v>
      </c>
      <c r="M3519" s="22">
        <f t="shared" si="918"/>
        <v>6.2173610806277697</v>
      </c>
      <c r="N3519" s="22">
        <f t="shared" ca="1" si="919"/>
        <v>6.3168168901288055</v>
      </c>
      <c r="O3519" s="22">
        <f t="shared" si="920"/>
        <v>0.31896317328116991</v>
      </c>
      <c r="P3519" s="81">
        <f t="shared" ca="1" si="921"/>
        <v>7</v>
      </c>
      <c r="Q3519" s="22">
        <f t="shared" ca="1" si="922"/>
        <v>0.29013738416857277</v>
      </c>
      <c r="R3519" s="3">
        <f ca="1">IF(N3519&gt;'Power Curve'!$C$37,0,INDEX(Ci,$P3519,1)*POWER(1-Q3519,3)+INDEX(Ci,$P3519,2)*3*Q3519*POWER(1-Q3519,2)+INDEX(Ci,$P3519,3)*3*POWER(Q3519,2)*(1-Q3519)+INDEX(Ci,$P3519,4)*POWER(Q3519,3))</f>
        <v>428.17386229448942</v>
      </c>
      <c r="S3519" s="3">
        <f t="shared" si="923"/>
        <v>336.53000640869192</v>
      </c>
      <c r="T3519" s="3">
        <f t="shared" ca="1" si="924"/>
        <v>91.643855885797507</v>
      </c>
      <c r="U3519" s="3">
        <f t="shared" ca="1" si="932"/>
        <v>91.643855885797507</v>
      </c>
      <c r="W3519" s="34">
        <f t="shared" si="925"/>
        <v>6</v>
      </c>
      <c r="X3519" s="73" t="b">
        <f>COUNTIF('Power Curve'!$D$2:$D$31,W3519)&gt;0</f>
        <v>1</v>
      </c>
      <c r="Y3519" s="73" t="b">
        <f t="shared" si="926"/>
        <v>0</v>
      </c>
      <c r="Z3519" s="73" t="b">
        <f t="shared" si="933"/>
        <v>1</v>
      </c>
      <c r="AA3519" s="34" t="str">
        <f t="shared" si="927"/>
        <v>Outer</v>
      </c>
      <c r="AB3519" s="35" t="str">
        <f t="shared" si="934"/>
        <v>0.3-0.4</v>
      </c>
      <c r="AC3519" s="36" t="str">
        <f t="shared" si="928"/>
        <v>5-6</v>
      </c>
      <c r="AD3519" s="36" t="str">
        <f t="shared" si="929"/>
        <v>Apr</v>
      </c>
      <c r="AE3519" s="35" t="str">
        <f t="shared" si="930"/>
        <v>295-305</v>
      </c>
      <c r="AF3519" s="36" t="str">
        <f t="shared" si="931"/>
        <v>Inner-TI</v>
      </c>
    </row>
    <row r="3520" spans="5:32" x14ac:dyDescent="0.3">
      <c r="E3520" s="12">
        <v>41006.243055555555</v>
      </c>
      <c r="F3520" s="16">
        <v>6</v>
      </c>
      <c r="G3520" s="16">
        <v>316.30001449585012</v>
      </c>
      <c r="H3520" s="29">
        <v>1.1928663984845407</v>
      </c>
      <c r="I3520" s="26">
        <v>297.39999999999998</v>
      </c>
      <c r="J3520" s="30">
        <v>0.10166666666666667</v>
      </c>
      <c r="K3520" s="31">
        <v>0.35347986057112918</v>
      </c>
      <c r="L3520" s="108">
        <f ca="1">REWS!R3520</f>
        <v>6.0850169893161326</v>
      </c>
      <c r="M3520" s="22">
        <f t="shared" si="918"/>
        <v>5.9470714447137487</v>
      </c>
      <c r="N3520" s="22">
        <f t="shared" ca="1" si="919"/>
        <v>6.03133846296</v>
      </c>
      <c r="O3520" s="22">
        <f t="shared" si="920"/>
        <v>0.27718903875047002</v>
      </c>
      <c r="P3520" s="81">
        <f t="shared" ca="1" si="921"/>
        <v>6</v>
      </c>
      <c r="Q3520" s="22">
        <f t="shared" ca="1" si="922"/>
        <v>0.9999366208840319</v>
      </c>
      <c r="R3520" s="3">
        <f ca="1">IF(N3520&gt;'Power Curve'!$C$37,0,INDEX(Ci,$P3520,1)*POWER(1-Q3520,3)+INDEX(Ci,$P3520,2)*3*Q3520*POWER(1-Q3520,2)+INDEX(Ci,$P3520,3)*3*POWER(Q3520,2)*(1-Q3520)+INDEX(Ci,$P3520,4)*POWER(Q3520,3))</f>
        <v>369.02582474603832</v>
      </c>
      <c r="S3520" s="3">
        <f t="shared" si="923"/>
        <v>316.30001449585012</v>
      </c>
      <c r="T3520" s="3">
        <f t="shared" ca="1" si="924"/>
        <v>52.725810250188204</v>
      </c>
      <c r="U3520" s="3">
        <f t="shared" ca="1" si="932"/>
        <v>52.725810250188204</v>
      </c>
      <c r="W3520" s="34">
        <f t="shared" si="925"/>
        <v>6</v>
      </c>
      <c r="X3520" s="73" t="b">
        <f>COUNTIF('Power Curve'!$D$2:$D$31,W3520)&gt;0</f>
        <v>1</v>
      </c>
      <c r="Y3520" s="73" t="b">
        <f t="shared" si="926"/>
        <v>0</v>
      </c>
      <c r="Z3520" s="73" t="b">
        <f t="shared" si="933"/>
        <v>1</v>
      </c>
      <c r="AA3520" s="34" t="str">
        <f t="shared" si="927"/>
        <v>Outer</v>
      </c>
      <c r="AB3520" s="35" t="str">
        <f t="shared" si="934"/>
        <v>0.2-0.3</v>
      </c>
      <c r="AC3520" s="36" t="str">
        <f t="shared" si="928"/>
        <v>5-6</v>
      </c>
      <c r="AD3520" s="36" t="str">
        <f t="shared" si="929"/>
        <v>Apr</v>
      </c>
      <c r="AE3520" s="35" t="str">
        <f t="shared" si="930"/>
        <v>295-305</v>
      </c>
      <c r="AF3520" s="36" t="str">
        <f t="shared" si="931"/>
        <v>Inner-TI</v>
      </c>
    </row>
    <row r="3521" spans="5:32" x14ac:dyDescent="0.3">
      <c r="E3521" s="12">
        <v>41006.25</v>
      </c>
      <c r="F3521" s="16">
        <v>5.95</v>
      </c>
      <c r="G3521" s="16">
        <v>321.96000671386679</v>
      </c>
      <c r="H3521" s="29">
        <v>1.1912242365923538</v>
      </c>
      <c r="I3521" s="26">
        <v>295.2</v>
      </c>
      <c r="J3521" s="30">
        <v>0.10252100840336134</v>
      </c>
      <c r="K3521" s="31">
        <v>0.42144556605877825</v>
      </c>
      <c r="L3521" s="108">
        <f ca="1">REWS!R3521</f>
        <v>5.917255421675935</v>
      </c>
      <c r="M3521" s="22">
        <f t="shared" si="918"/>
        <v>5.8948049990925178</v>
      </c>
      <c r="N3521" s="22">
        <f t="shared" ca="1" si="919"/>
        <v>5.8623641748911943</v>
      </c>
      <c r="O3521" s="22">
        <f t="shared" si="920"/>
        <v>0.26911109109465486</v>
      </c>
      <c r="P3521" s="81">
        <f t="shared" ca="1" si="921"/>
        <v>6</v>
      </c>
      <c r="Q3521" s="22">
        <f t="shared" ca="1" si="922"/>
        <v>0.83151694819562416</v>
      </c>
      <c r="R3521" s="3">
        <f ca="1">IF(N3521&gt;'Power Curve'!$C$37,0,INDEX(Ci,$P3521,1)*POWER(1-Q3521,3)+INDEX(Ci,$P3521,2)*3*Q3521*POWER(1-Q3521,2)+INDEX(Ci,$P3521,3)*3*POWER(Q3521,2)*(1-Q3521)+INDEX(Ci,$P3521,4)*POWER(Q3521,3))</f>
        <v>338.77375229810548</v>
      </c>
      <c r="S3521" s="3">
        <f t="shared" si="923"/>
        <v>321.96000671386679</v>
      </c>
      <c r="T3521" s="3">
        <f t="shared" ca="1" si="924"/>
        <v>16.813745584238688</v>
      </c>
      <c r="U3521" s="3">
        <f t="shared" ca="1" si="932"/>
        <v>16.813745584238688</v>
      </c>
      <c r="W3521" s="34">
        <f t="shared" si="925"/>
        <v>6</v>
      </c>
      <c r="X3521" s="73" t="b">
        <f>COUNTIF('Power Curve'!$D$2:$D$31,W3521)&gt;0</f>
        <v>1</v>
      </c>
      <c r="Y3521" s="73" t="b">
        <f t="shared" si="926"/>
        <v>0</v>
      </c>
      <c r="Z3521" s="73" t="b">
        <f t="shared" si="933"/>
        <v>1</v>
      </c>
      <c r="AA3521" s="34" t="str">
        <f t="shared" si="927"/>
        <v>Outer</v>
      </c>
      <c r="AB3521" s="35" t="str">
        <f t="shared" si="934"/>
        <v>0.2-0.3</v>
      </c>
      <c r="AC3521" s="36" t="str">
        <f t="shared" si="928"/>
        <v>6-7</v>
      </c>
      <c r="AD3521" s="36" t="str">
        <f t="shared" si="929"/>
        <v>Apr</v>
      </c>
      <c r="AE3521" s="35" t="str">
        <f t="shared" si="930"/>
        <v>295-305</v>
      </c>
      <c r="AF3521" s="36" t="str">
        <f t="shared" si="931"/>
        <v>Inner-TI</v>
      </c>
    </row>
    <row r="3522" spans="5:32" x14ac:dyDescent="0.3">
      <c r="E3522" s="12">
        <v>41006.256944444445</v>
      </c>
      <c r="F3522" s="16">
        <v>5.89</v>
      </c>
      <c r="G3522" s="16">
        <v>315.24001312255911</v>
      </c>
      <c r="H3522" s="29">
        <v>1.1883720568523453</v>
      </c>
      <c r="I3522" s="26">
        <v>295.2</v>
      </c>
      <c r="J3522" s="30">
        <v>0.13073005093378609</v>
      </c>
      <c r="K3522" s="31">
        <v>0.27973239291993496</v>
      </c>
      <c r="L3522" s="108">
        <f ca="1">REWS!R3522</f>
        <v>5.8311441082969253</v>
      </c>
      <c r="M3522" s="22">
        <f t="shared" si="918"/>
        <v>5.8307006117889495</v>
      </c>
      <c r="N3522" s="22">
        <f t="shared" ca="1" si="919"/>
        <v>5.7724372698941275</v>
      </c>
      <c r="O3522" s="22">
        <f t="shared" si="920"/>
        <v>0.2592035513912857</v>
      </c>
      <c r="P3522" s="81">
        <f t="shared" ca="1" si="921"/>
        <v>6</v>
      </c>
      <c r="Q3522" s="22">
        <f t="shared" ca="1" si="922"/>
        <v>0.74188520552883241</v>
      </c>
      <c r="R3522" s="3">
        <f ca="1">IF(N3522&gt;'Power Curve'!$C$37,0,INDEX(Ci,$P3522,1)*POWER(1-Q3522,3)+INDEX(Ci,$P3522,2)*3*Q3522*POWER(1-Q3522,2)+INDEX(Ci,$P3522,3)*3*POWER(Q3522,2)*(1-Q3522)+INDEX(Ci,$P3522,4)*POWER(Q3522,3))</f>
        <v>323.79340531400516</v>
      </c>
      <c r="S3522" s="3">
        <f t="shared" si="923"/>
        <v>315.24001312255911</v>
      </c>
      <c r="T3522" s="3">
        <f t="shared" ca="1" si="924"/>
        <v>8.5533921914460507</v>
      </c>
      <c r="U3522" s="3">
        <f t="shared" ca="1" si="932"/>
        <v>8.5533921914460507</v>
      </c>
      <c r="W3522" s="34">
        <f t="shared" si="925"/>
        <v>6</v>
      </c>
      <c r="X3522" s="73" t="b">
        <f>COUNTIF('Power Curve'!$D$2:$D$31,W3522)&gt;0</f>
        <v>1</v>
      </c>
      <c r="Y3522" s="73" t="b">
        <f t="shared" si="926"/>
        <v>0</v>
      </c>
      <c r="Z3522" s="73" t="b">
        <f t="shared" si="933"/>
        <v>1</v>
      </c>
      <c r="AA3522" s="34" t="str">
        <f t="shared" si="927"/>
        <v>Inner</v>
      </c>
      <c r="AB3522" s="35" t="str">
        <f t="shared" si="934"/>
        <v>0.2-0.3</v>
      </c>
      <c r="AC3522" s="36" t="str">
        <f t="shared" si="928"/>
        <v>6-7</v>
      </c>
      <c r="AD3522" s="36" t="str">
        <f t="shared" si="929"/>
        <v>Apr</v>
      </c>
      <c r="AE3522" s="35" t="str">
        <f t="shared" si="930"/>
        <v>295-305</v>
      </c>
      <c r="AF3522" s="36" t="str">
        <f t="shared" si="931"/>
        <v>Inner-TI</v>
      </c>
    </row>
    <row r="3523" spans="5:32" x14ac:dyDescent="0.3">
      <c r="E3523" s="12">
        <v>41006.263888888891</v>
      </c>
      <c r="F3523" s="16">
        <v>6.28</v>
      </c>
      <c r="G3523" s="16">
        <v>481.18999099731423</v>
      </c>
      <c r="H3523" s="29">
        <v>1.1859566784710107</v>
      </c>
      <c r="I3523" s="26">
        <v>298.39999999999998</v>
      </c>
      <c r="J3523" s="30">
        <v>0.14490445859872611</v>
      </c>
      <c r="K3523" s="31">
        <v>0.27241605631714622</v>
      </c>
      <c r="L3523" s="108">
        <f ca="1">REWS!R3523</f>
        <v>6.3141487767228117</v>
      </c>
      <c r="M3523" s="22">
        <f t="shared" ref="M3523:M3586" si="935">F3523*(H3523/Ref_Density)^(1/3)</f>
        <v>6.2125594242057964</v>
      </c>
      <c r="N3523" s="22">
        <f t="shared" ref="N3523:N3586" ca="1" si="936">L3523*(H3523/Ref_Density)^(1/3)</f>
        <v>6.2463414790870706</v>
      </c>
      <c r="O3523" s="22">
        <f t="shared" ref="O3523:O3586" si="937">(M3523-CutInWindSpeed)/(RatedWindSpeed-CutInWindSpeed)</f>
        <v>0.31822106180263171</v>
      </c>
      <c r="P3523" s="81">
        <f t="shared" ref="P3523:P3586" ca="1" si="938">COUNTIF(xa,"&lt;"&amp;N3523)</f>
        <v>7</v>
      </c>
      <c r="Q3523" s="22">
        <f t="shared" ref="Q3523:Q3586" ca="1" si="939">(N3523-INDEX(xa,$P3523))/(INDEX(xb,$P3523)-INDEX(xa,$P3523))</f>
        <v>0.21849586947016666</v>
      </c>
      <c r="R3523" s="3">
        <f ca="1">IF(N3523&gt;'Power Curve'!$C$37,0,INDEX(Ci,$P3523,1)*POWER(1-Q3523,3)+INDEX(Ci,$P3523,2)*3*Q3523*POWER(1-Q3523,2)+INDEX(Ci,$P3523,3)*3*POWER(Q3523,2)*(1-Q3523)+INDEX(Ci,$P3523,4)*POWER(Q3523,3))</f>
        <v>412.66188975173964</v>
      </c>
      <c r="S3523" s="3">
        <f t="shared" ref="S3523:S3586" si="940">IF(Z3523,G3523,"")</f>
        <v>481.18999099731423</v>
      </c>
      <c r="T3523" s="3">
        <f t="shared" ref="T3523:T3586" ca="1" si="941">IF(Z3523,R3523-S3523,"")</f>
        <v>-68.528101245574589</v>
      </c>
      <c r="U3523" s="3">
        <f t="shared" ca="1" si="932"/>
        <v>68.528101245574589</v>
      </c>
      <c r="W3523" s="34">
        <f t="shared" ref="W3523:W3586" si="942">MROUND(M3523-Centre_First_Bin,Bin_Width)+Centre_First_Bin</f>
        <v>6</v>
      </c>
      <c r="X3523" s="73" t="b">
        <f>COUNTIF('Power Curve'!$D$2:$D$31,W3523)&gt;0</f>
        <v>1</v>
      </c>
      <c r="Y3523" s="73" t="b">
        <f t="shared" ref="Y3523:Y3586" si="943">(G3523&lt;0)</f>
        <v>0</v>
      </c>
      <c r="Z3523" s="73" t="b">
        <f t="shared" si="933"/>
        <v>1</v>
      </c>
      <c r="AA3523" s="34" t="str">
        <f t="shared" ref="AA3523:AA3586" si="944">IF(Z3523,IF(AND(J3523&gt;=LowerTurbLimit,J3523&lt;=UpperTurbLimit,K3523&gt;=LowerShearLimit,K3523&lt;=UpperShearLimit),"Inner","Outer"),"")</f>
        <v>Outer</v>
      </c>
      <c r="AB3523" s="35" t="str">
        <f t="shared" si="934"/>
        <v>0.3-0.4</v>
      </c>
      <c r="AC3523" s="36" t="str">
        <f t="shared" ref="AC3523:AC3586" si="945">IF(Z3523,HOUR(E3523)&amp;"-"&amp;HOUR(E3523)+1,"")</f>
        <v>6-7</v>
      </c>
      <c r="AD3523" s="36" t="str">
        <f t="shared" ref="AD3523:AD3586" si="946">IF(Z3523,TEXT(E3523,"mmm"),"")</f>
        <v>Apr</v>
      </c>
      <c r="AE3523" s="35" t="str">
        <f t="shared" ref="AE3523:AE3586" si="947">IF(Z3523,IF(OR(I3523&lt;5,I3523&gt;=355),"355-5",MROUND(I3523,10)-5&amp;"-"&amp;MROUND(I3523,10)+5),"")</f>
        <v>295-305</v>
      </c>
      <c r="AF3523" s="36" t="str">
        <f t="shared" ref="AF3523:AF3586" si="948">IF(Z3523,IF(O3523&lt;0.5,IF(J3523&lt;=LowerTurbLimit,"LWS-LTI",IF(J3523&gt;=UpperTurbLimit,"LWS-HTI","Inner-TI")),IF(J3523&lt;=LowerTurbLimit,"HWS-LTI",IF(J3523&gt;=UpperTurbLimit,"HWS-HTI","Inner-TI"))),"")</f>
        <v>LWS-HTI</v>
      </c>
    </row>
    <row r="3524" spans="5:32" x14ac:dyDescent="0.3">
      <c r="E3524" s="12">
        <v>41006.743055555555</v>
      </c>
      <c r="F3524" s="16">
        <v>7.83</v>
      </c>
      <c r="G3524" s="16">
        <v>822.28000259399391</v>
      </c>
      <c r="H3524" s="29">
        <v>1.1853191826438958</v>
      </c>
      <c r="I3524" s="26">
        <v>302.5</v>
      </c>
      <c r="J3524" s="30">
        <v>5.2362707535121324E-2</v>
      </c>
      <c r="K3524" s="31">
        <v>0.26489724859906921</v>
      </c>
      <c r="L3524" s="108">
        <f ca="1">REWS!R3524</f>
        <v>7.7005133568084432</v>
      </c>
      <c r="M3524" s="22">
        <f t="shared" si="935"/>
        <v>7.7445259047627362</v>
      </c>
      <c r="N3524" s="22">
        <f t="shared" ca="1" si="936"/>
        <v>7.6164527677872851</v>
      </c>
      <c r="O3524" s="22">
        <f t="shared" si="937"/>
        <v>0.55499141978877997</v>
      </c>
      <c r="P3524" s="81">
        <f t="shared" ca="1" si="938"/>
        <v>8</v>
      </c>
      <c r="Q3524" s="22">
        <f t="shared" ca="1" si="939"/>
        <v>0.60522494607822619</v>
      </c>
      <c r="R3524" s="3">
        <f ca="1">IF(N3524&gt;'Power Curve'!$C$37,0,INDEX(Ci,$P3524,1)*POWER(1-Q3524,3)+INDEX(Ci,$P3524,2)*3*Q3524*POWER(1-Q3524,2)+INDEX(Ci,$P3524,3)*3*POWER(Q3524,2)*(1-Q3524)+INDEX(Ci,$P3524,4)*POWER(Q3524,3))</f>
        <v>765.25148799887711</v>
      </c>
      <c r="S3524" s="3">
        <f t="shared" si="940"/>
        <v>822.28000259399391</v>
      </c>
      <c r="T3524" s="3">
        <f t="shared" ca="1" si="941"/>
        <v>-57.028514595116803</v>
      </c>
      <c r="U3524" s="3">
        <f t="shared" ref="U3524:U3587" ca="1" si="949">IF(Z3524,ABS(T3524),"")</f>
        <v>57.028514595116803</v>
      </c>
      <c r="W3524" s="34">
        <f t="shared" si="942"/>
        <v>8</v>
      </c>
      <c r="X3524" s="73" t="b">
        <f>COUNTIF('Power Curve'!$D$2:$D$31,W3524)&gt;0</f>
        <v>1</v>
      </c>
      <c r="Y3524" s="73" t="b">
        <f t="shared" si="943"/>
        <v>0</v>
      </c>
      <c r="Z3524" s="73" t="b">
        <f t="shared" ref="Z3524:Z3587" si="950">AND(X3524,NOT(Y3524))</f>
        <v>1</v>
      </c>
      <c r="AA3524" s="34" t="str">
        <f t="shared" si="944"/>
        <v>Outer</v>
      </c>
      <c r="AB3524" s="35" t="str">
        <f t="shared" ref="AB3524:AB3587" si="951">IF(Z3524,TEXT(ROUND(O3524+0.05,1)-0.1,"0.0")&amp;"-"&amp;TEXT(ROUND(O3524+0.05,1),"0.0"),"")</f>
        <v>0.5-0.6</v>
      </c>
      <c r="AC3524" s="36" t="str">
        <f t="shared" si="945"/>
        <v>17-18</v>
      </c>
      <c r="AD3524" s="36" t="str">
        <f t="shared" si="946"/>
        <v>Apr</v>
      </c>
      <c r="AE3524" s="35" t="str">
        <f t="shared" si="947"/>
        <v>295-305</v>
      </c>
      <c r="AF3524" s="36" t="str">
        <f t="shared" si="948"/>
        <v>HWS-LTI</v>
      </c>
    </row>
    <row r="3525" spans="5:32" x14ac:dyDescent="0.3">
      <c r="E3525" s="12">
        <v>41006.763888888891</v>
      </c>
      <c r="F3525" s="16">
        <v>7.24</v>
      </c>
      <c r="G3525" s="16">
        <v>670.35998058319092</v>
      </c>
      <c r="H3525" s="29">
        <v>1.1878026243955069</v>
      </c>
      <c r="I3525" s="26">
        <v>307.8</v>
      </c>
      <c r="J3525" s="30">
        <v>4.5580110497237571E-2</v>
      </c>
      <c r="K3525" s="31">
        <v>0.2493859481562872</v>
      </c>
      <c r="L3525" s="108">
        <f ca="1">REWS!R3525</f>
        <v>7.1615566898551286</v>
      </c>
      <c r="M3525" s="22">
        <f t="shared" si="935"/>
        <v>7.1659641333142527</v>
      </c>
      <c r="N3525" s="22">
        <f t="shared" ca="1" si="936"/>
        <v>7.088322980414171</v>
      </c>
      <c r="O3525" s="22">
        <f t="shared" si="937"/>
        <v>0.4655728329714256</v>
      </c>
      <c r="P3525" s="81">
        <f t="shared" ca="1" si="938"/>
        <v>8</v>
      </c>
      <c r="Q3525" s="22">
        <f t="shared" ca="1" si="939"/>
        <v>7.3672263223411222E-2</v>
      </c>
      <c r="R3525" s="3">
        <f ca="1">IF(N3525&gt;'Power Curve'!$C$37,0,INDEX(Ci,$P3525,1)*POWER(1-Q3525,3)+INDEX(Ci,$P3525,2)*3*Q3525*POWER(1-Q3525,2)+INDEX(Ci,$P3525,3)*3*POWER(Q3525,2)*(1-Q3525)+INDEX(Ci,$P3525,4)*POWER(Q3525,3))</f>
        <v>619.28202800971212</v>
      </c>
      <c r="S3525" s="3">
        <f t="shared" si="940"/>
        <v>670.35998058319092</v>
      </c>
      <c r="T3525" s="3">
        <f t="shared" ca="1" si="941"/>
        <v>-51.077952573478797</v>
      </c>
      <c r="U3525" s="3">
        <f t="shared" ca="1" si="949"/>
        <v>51.077952573478797</v>
      </c>
      <c r="W3525" s="34">
        <f t="shared" si="942"/>
        <v>7</v>
      </c>
      <c r="X3525" s="73" t="b">
        <f>COUNTIF('Power Curve'!$D$2:$D$31,W3525)&gt;0</f>
        <v>1</v>
      </c>
      <c r="Y3525" s="73" t="b">
        <f t="shared" si="943"/>
        <v>0</v>
      </c>
      <c r="Z3525" s="73" t="b">
        <f t="shared" si="950"/>
        <v>1</v>
      </c>
      <c r="AA3525" s="34" t="str">
        <f t="shared" si="944"/>
        <v>Outer</v>
      </c>
      <c r="AB3525" s="35" t="str">
        <f t="shared" si="951"/>
        <v>0.4-0.5</v>
      </c>
      <c r="AC3525" s="36" t="str">
        <f t="shared" si="945"/>
        <v>18-19</v>
      </c>
      <c r="AD3525" s="36" t="str">
        <f t="shared" si="946"/>
        <v>Apr</v>
      </c>
      <c r="AE3525" s="35" t="str">
        <f t="shared" si="947"/>
        <v>305-315</v>
      </c>
      <c r="AF3525" s="36" t="str">
        <f t="shared" si="948"/>
        <v>LWS-LTI</v>
      </c>
    </row>
    <row r="3526" spans="5:32" x14ac:dyDescent="0.3">
      <c r="E3526" s="12">
        <v>41006.770833333336</v>
      </c>
      <c r="F3526" s="16">
        <v>7.05</v>
      </c>
      <c r="G3526" s="16">
        <v>593.92001724243187</v>
      </c>
      <c r="H3526" s="29">
        <v>1.1882002528779907</v>
      </c>
      <c r="I3526" s="26">
        <v>307.89999999999998</v>
      </c>
      <c r="J3526" s="30">
        <v>4.9645390070921981E-2</v>
      </c>
      <c r="K3526" s="31">
        <v>0.25801369086755482</v>
      </c>
      <c r="L3526" s="108">
        <f ca="1">REWS!R3526</f>
        <v>7.025777428929505</v>
      </c>
      <c r="M3526" s="22">
        <f t="shared" si="935"/>
        <v>6.9786856174025838</v>
      </c>
      <c r="N3526" s="22">
        <f t="shared" ca="1" si="936"/>
        <v>6.9547080701194384</v>
      </c>
      <c r="O3526" s="22">
        <f t="shared" si="937"/>
        <v>0.43662833463005191</v>
      </c>
      <c r="P3526" s="81">
        <f t="shared" ca="1" si="938"/>
        <v>7</v>
      </c>
      <c r="Q3526" s="22">
        <f t="shared" ca="1" si="939"/>
        <v>0.93858327007081566</v>
      </c>
      <c r="R3526" s="3">
        <f ca="1">IF(N3526&gt;'Power Curve'!$C$37,0,INDEX(Ci,$P3526,1)*POWER(1-Q3526,3)+INDEX(Ci,$P3526,2)*3*Q3526*POWER(1-Q3526,2)+INDEX(Ci,$P3526,3)*3*POWER(Q3526,2)*(1-Q3526)+INDEX(Ci,$P3526,4)*POWER(Q3526,3))</f>
        <v>584.81754636276526</v>
      </c>
      <c r="S3526" s="3">
        <f t="shared" si="940"/>
        <v>593.92001724243187</v>
      </c>
      <c r="T3526" s="3">
        <f t="shared" ca="1" si="941"/>
        <v>-9.1024708796666118</v>
      </c>
      <c r="U3526" s="3">
        <f t="shared" ca="1" si="949"/>
        <v>9.1024708796666118</v>
      </c>
      <c r="W3526" s="34">
        <f t="shared" si="942"/>
        <v>7</v>
      </c>
      <c r="X3526" s="73" t="b">
        <f>COUNTIF('Power Curve'!$D$2:$D$31,W3526)&gt;0</f>
        <v>1</v>
      </c>
      <c r="Y3526" s="73" t="b">
        <f t="shared" si="943"/>
        <v>0</v>
      </c>
      <c r="Z3526" s="73" t="b">
        <f t="shared" si="950"/>
        <v>1</v>
      </c>
      <c r="AA3526" s="34" t="str">
        <f t="shared" si="944"/>
        <v>Outer</v>
      </c>
      <c r="AB3526" s="35" t="str">
        <f t="shared" si="951"/>
        <v>0.4-0.5</v>
      </c>
      <c r="AC3526" s="36" t="str">
        <f t="shared" si="945"/>
        <v>18-19</v>
      </c>
      <c r="AD3526" s="36" t="str">
        <f t="shared" si="946"/>
        <v>Apr</v>
      </c>
      <c r="AE3526" s="35" t="str">
        <f t="shared" si="947"/>
        <v>305-315</v>
      </c>
      <c r="AF3526" s="36" t="str">
        <f t="shared" si="948"/>
        <v>LWS-LTI</v>
      </c>
    </row>
    <row r="3527" spans="5:32" x14ac:dyDescent="0.3">
      <c r="E3527" s="12">
        <v>41006.777777777781</v>
      </c>
      <c r="F3527" s="16">
        <v>6.63</v>
      </c>
      <c r="G3527" s="16">
        <v>443.89000701904331</v>
      </c>
      <c r="H3527" s="29">
        <v>1.1889221908567582</v>
      </c>
      <c r="I3527" s="26">
        <v>312.7</v>
      </c>
      <c r="J3527" s="30">
        <v>7.6923076923076927E-2</v>
      </c>
      <c r="K3527" s="31">
        <v>0.29425545882407927</v>
      </c>
      <c r="L3527" s="108">
        <f ca="1">REWS!R3527</f>
        <v>6.553269831046701</v>
      </c>
      <c r="M3527" s="22">
        <f t="shared" si="935"/>
        <v>6.5642630546245933</v>
      </c>
      <c r="N3527" s="22">
        <f t="shared" ca="1" si="936"/>
        <v>6.4882936710295338</v>
      </c>
      <c r="O3527" s="22">
        <f t="shared" si="937"/>
        <v>0.37257799162854599</v>
      </c>
      <c r="P3527" s="81">
        <f t="shared" ca="1" si="938"/>
        <v>7</v>
      </c>
      <c r="Q3527" s="22">
        <f t="shared" ca="1" si="939"/>
        <v>0.46445146247965768</v>
      </c>
      <c r="R3527" s="3">
        <f ca="1">IF(N3527&gt;'Power Curve'!$C$37,0,INDEX(Ci,$P3527,1)*POWER(1-Q3527,3)+INDEX(Ci,$P3527,2)*3*Q3527*POWER(1-Q3527,2)+INDEX(Ci,$P3527,3)*3*POWER(Q3527,2)*(1-Q3527)+INDEX(Ci,$P3527,4)*POWER(Q3527,3))</f>
        <v>467.91360827361984</v>
      </c>
      <c r="S3527" s="3">
        <f t="shared" si="940"/>
        <v>443.89000701904331</v>
      </c>
      <c r="T3527" s="3">
        <f t="shared" ca="1" si="941"/>
        <v>24.023601254576533</v>
      </c>
      <c r="U3527" s="3">
        <f t="shared" ca="1" si="949"/>
        <v>24.023601254576533</v>
      </c>
      <c r="W3527" s="34">
        <f t="shared" si="942"/>
        <v>7</v>
      </c>
      <c r="X3527" s="73" t="b">
        <f>COUNTIF('Power Curve'!$D$2:$D$31,W3527)&gt;0</f>
        <v>1</v>
      </c>
      <c r="Y3527" s="73" t="b">
        <f t="shared" si="943"/>
        <v>0</v>
      </c>
      <c r="Z3527" s="73" t="b">
        <f t="shared" si="950"/>
        <v>1</v>
      </c>
      <c r="AA3527" s="34" t="str">
        <f t="shared" si="944"/>
        <v>Outer</v>
      </c>
      <c r="AB3527" s="35" t="str">
        <f t="shared" si="951"/>
        <v>0.3-0.4</v>
      </c>
      <c r="AC3527" s="36" t="str">
        <f t="shared" si="945"/>
        <v>18-19</v>
      </c>
      <c r="AD3527" s="36" t="str">
        <f t="shared" si="946"/>
        <v>Apr</v>
      </c>
      <c r="AE3527" s="35" t="str">
        <f t="shared" si="947"/>
        <v>305-315</v>
      </c>
      <c r="AF3527" s="36" t="str">
        <f t="shared" si="948"/>
        <v>LWS-LTI</v>
      </c>
    </row>
    <row r="3528" spans="5:32" x14ac:dyDescent="0.3">
      <c r="E3528" s="12">
        <v>41006.784722222219</v>
      </c>
      <c r="F3528" s="16">
        <v>6</v>
      </c>
      <c r="G3528" s="16">
        <v>337.73000335693411</v>
      </c>
      <c r="H3528" s="29">
        <v>1.1893647282854782</v>
      </c>
      <c r="I3528" s="26">
        <v>313.5</v>
      </c>
      <c r="J3528" s="30">
        <v>3.4999999999999996E-2</v>
      </c>
      <c r="K3528" s="31">
        <v>0.39548626487655913</v>
      </c>
      <c r="L3528" s="108">
        <f ca="1">REWS!R3528</f>
        <v>5.9183860119229887</v>
      </c>
      <c r="M3528" s="22">
        <f t="shared" si="935"/>
        <v>5.9412465137775197</v>
      </c>
      <c r="N3528" s="22">
        <f t="shared" ca="1" si="936"/>
        <v>5.8604317100878491</v>
      </c>
      <c r="O3528" s="22">
        <f t="shared" si="937"/>
        <v>0.27628877689714665</v>
      </c>
      <c r="P3528" s="81">
        <f t="shared" ca="1" si="938"/>
        <v>6</v>
      </c>
      <c r="Q3528" s="22">
        <f t="shared" ca="1" si="939"/>
        <v>0.82959082621942892</v>
      </c>
      <c r="R3528" s="3">
        <f ca="1">IF(N3528&gt;'Power Curve'!$C$37,0,INDEX(Ci,$P3528,1)*POWER(1-Q3528,3)+INDEX(Ci,$P3528,2)*3*Q3528*POWER(1-Q3528,2)+INDEX(Ci,$P3528,3)*3*POWER(Q3528,2)*(1-Q3528)+INDEX(Ci,$P3528,4)*POWER(Q3528,3))</f>
        <v>338.44450752111749</v>
      </c>
      <c r="S3528" s="3">
        <f t="shared" si="940"/>
        <v>337.73000335693411</v>
      </c>
      <c r="T3528" s="3">
        <f t="shared" ca="1" si="941"/>
        <v>0.71450416418338136</v>
      </c>
      <c r="U3528" s="3">
        <f t="shared" ca="1" si="949"/>
        <v>0.71450416418338136</v>
      </c>
      <c r="W3528" s="34">
        <f t="shared" si="942"/>
        <v>6</v>
      </c>
      <c r="X3528" s="73" t="b">
        <f>COUNTIF('Power Curve'!$D$2:$D$31,W3528)&gt;0</f>
        <v>1</v>
      </c>
      <c r="Y3528" s="73" t="b">
        <f t="shared" si="943"/>
        <v>0</v>
      </c>
      <c r="Z3528" s="73" t="b">
        <f t="shared" si="950"/>
        <v>1</v>
      </c>
      <c r="AA3528" s="34" t="str">
        <f t="shared" si="944"/>
        <v>Outer</v>
      </c>
      <c r="AB3528" s="35" t="str">
        <f t="shared" si="951"/>
        <v>0.2-0.3</v>
      </c>
      <c r="AC3528" s="36" t="str">
        <f t="shared" si="945"/>
        <v>18-19</v>
      </c>
      <c r="AD3528" s="36" t="str">
        <f t="shared" si="946"/>
        <v>Apr</v>
      </c>
      <c r="AE3528" s="35" t="str">
        <f t="shared" si="947"/>
        <v>305-315</v>
      </c>
      <c r="AF3528" s="36" t="str">
        <f t="shared" si="948"/>
        <v>LWS-LTI</v>
      </c>
    </row>
    <row r="3529" spans="5:32" x14ac:dyDescent="0.3">
      <c r="E3529" s="12">
        <v>41006.791666666664</v>
      </c>
      <c r="F3529" s="16">
        <v>5.77</v>
      </c>
      <c r="G3529" s="16">
        <v>288.98000335693411</v>
      </c>
      <c r="H3529" s="29">
        <v>1.1894975548178262</v>
      </c>
      <c r="I3529" s="26">
        <v>314.3</v>
      </c>
      <c r="J3529" s="30">
        <v>6.932409012131717E-2</v>
      </c>
      <c r="K3529" s="31">
        <v>0.40892969678559238</v>
      </c>
      <c r="L3529" s="108">
        <f ca="1">REWS!R3529</f>
        <v>5.6777159993729338</v>
      </c>
      <c r="M3529" s="22">
        <f t="shared" si="935"/>
        <v>5.7137114145899162</v>
      </c>
      <c r="N3529" s="22">
        <f t="shared" ca="1" si="936"/>
        <v>5.6223276801415816</v>
      </c>
      <c r="O3529" s="22">
        <f t="shared" si="937"/>
        <v>0.24112249384017195</v>
      </c>
      <c r="P3529" s="81">
        <f t="shared" ca="1" si="938"/>
        <v>6</v>
      </c>
      <c r="Q3529" s="22">
        <f t="shared" ca="1" si="939"/>
        <v>0.59226831255384638</v>
      </c>
      <c r="R3529" s="3">
        <f ca="1">IF(N3529&gt;'Power Curve'!$C$37,0,INDEX(Ci,$P3529,1)*POWER(1-Q3529,3)+INDEX(Ci,$P3529,2)*3*Q3529*POWER(1-Q3529,2)+INDEX(Ci,$P3529,3)*3*POWER(Q3529,2)*(1-Q3529)+INDEX(Ci,$P3529,4)*POWER(Q3529,3))</f>
        <v>300.08961829004727</v>
      </c>
      <c r="S3529" s="3">
        <f t="shared" si="940"/>
        <v>288.98000335693411</v>
      </c>
      <c r="T3529" s="3">
        <f t="shared" ca="1" si="941"/>
        <v>11.109614933113164</v>
      </c>
      <c r="U3529" s="3">
        <f t="shared" ca="1" si="949"/>
        <v>11.109614933113164</v>
      </c>
      <c r="W3529" s="34">
        <f t="shared" si="942"/>
        <v>6</v>
      </c>
      <c r="X3529" s="73" t="b">
        <f>COUNTIF('Power Curve'!$D$2:$D$31,W3529)&gt;0</f>
        <v>1</v>
      </c>
      <c r="Y3529" s="73" t="b">
        <f t="shared" si="943"/>
        <v>0</v>
      </c>
      <c r="Z3529" s="73" t="b">
        <f t="shared" si="950"/>
        <v>1</v>
      </c>
      <c r="AA3529" s="34" t="str">
        <f t="shared" si="944"/>
        <v>Outer</v>
      </c>
      <c r="AB3529" s="35" t="str">
        <f t="shared" si="951"/>
        <v>0.2-0.3</v>
      </c>
      <c r="AC3529" s="36" t="str">
        <f t="shared" si="945"/>
        <v>19-20</v>
      </c>
      <c r="AD3529" s="36" t="str">
        <f t="shared" si="946"/>
        <v>Apr</v>
      </c>
      <c r="AE3529" s="35" t="str">
        <f t="shared" si="947"/>
        <v>305-315</v>
      </c>
      <c r="AF3529" s="36" t="str">
        <f t="shared" si="948"/>
        <v>LWS-LTI</v>
      </c>
    </row>
    <row r="3530" spans="5:32" x14ac:dyDescent="0.3">
      <c r="E3530" s="12">
        <v>41006.798611111109</v>
      </c>
      <c r="F3530" s="16">
        <v>5.89</v>
      </c>
      <c r="G3530" s="16">
        <v>301.43001174926718</v>
      </c>
      <c r="H3530" s="29">
        <v>1.1891290873726421</v>
      </c>
      <c r="I3530" s="26">
        <v>314.60000000000002</v>
      </c>
      <c r="J3530" s="30">
        <v>6.9609507640067916E-2</v>
      </c>
      <c r="K3530" s="31">
        <v>0.43748598816500606</v>
      </c>
      <c r="L3530" s="108">
        <f ca="1">REWS!R3530</f>
        <v>5.9138022834473105</v>
      </c>
      <c r="M3530" s="22">
        <f t="shared" si="935"/>
        <v>5.8319384624363364</v>
      </c>
      <c r="N3530" s="22">
        <f t="shared" ca="1" si="936"/>
        <v>5.8555061113888289</v>
      </c>
      <c r="O3530" s="22">
        <f t="shared" si="937"/>
        <v>0.25939486519914962</v>
      </c>
      <c r="P3530" s="81">
        <f t="shared" ca="1" si="938"/>
        <v>6</v>
      </c>
      <c r="Q3530" s="22">
        <f t="shared" ca="1" si="939"/>
        <v>0.82468139455284528</v>
      </c>
      <c r="R3530" s="3">
        <f ca="1">IF(N3530&gt;'Power Curve'!$C$37,0,INDEX(Ci,$P3530,1)*POWER(1-Q3530,3)+INDEX(Ci,$P3530,2)*3*Q3530*POWER(1-Q3530,2)+INDEX(Ci,$P3530,3)*3*POWER(Q3530,2)*(1-Q3530)+INDEX(Ci,$P3530,4)*POWER(Q3530,3))</f>
        <v>337.60684357204741</v>
      </c>
      <c r="S3530" s="3">
        <f t="shared" si="940"/>
        <v>301.43001174926718</v>
      </c>
      <c r="T3530" s="3">
        <f t="shared" ca="1" si="941"/>
        <v>36.17683182278023</v>
      </c>
      <c r="U3530" s="3">
        <f t="shared" ca="1" si="949"/>
        <v>36.17683182278023</v>
      </c>
      <c r="W3530" s="34">
        <f t="shared" si="942"/>
        <v>6</v>
      </c>
      <c r="X3530" s="73" t="b">
        <f>COUNTIF('Power Curve'!$D$2:$D$31,W3530)&gt;0</f>
        <v>1</v>
      </c>
      <c r="Y3530" s="73" t="b">
        <f t="shared" si="943"/>
        <v>0</v>
      </c>
      <c r="Z3530" s="73" t="b">
        <f t="shared" si="950"/>
        <v>1</v>
      </c>
      <c r="AA3530" s="34" t="str">
        <f t="shared" si="944"/>
        <v>Outer</v>
      </c>
      <c r="AB3530" s="35" t="str">
        <f t="shared" si="951"/>
        <v>0.2-0.3</v>
      </c>
      <c r="AC3530" s="36" t="str">
        <f t="shared" si="945"/>
        <v>19-20</v>
      </c>
      <c r="AD3530" s="36" t="str">
        <f t="shared" si="946"/>
        <v>Apr</v>
      </c>
      <c r="AE3530" s="35" t="str">
        <f t="shared" si="947"/>
        <v>305-315</v>
      </c>
      <c r="AF3530" s="36" t="str">
        <f t="shared" si="948"/>
        <v>LWS-LTI</v>
      </c>
    </row>
    <row r="3531" spans="5:32" x14ac:dyDescent="0.3">
      <c r="E3531" s="12">
        <v>41006.805555555555</v>
      </c>
      <c r="F3531" s="16">
        <v>5.69</v>
      </c>
      <c r="G3531" s="16">
        <v>283.22999572753884</v>
      </c>
      <c r="H3531" s="29">
        <v>1.1894390202512177</v>
      </c>
      <c r="I3531" s="26">
        <v>316.10000000000002</v>
      </c>
      <c r="J3531" s="30">
        <v>3.5149384885764495E-2</v>
      </c>
      <c r="K3531" s="31">
        <v>0.40422192988182004</v>
      </c>
      <c r="L3531" s="108">
        <f ca="1">REWS!R3531</f>
        <v>5.6468390384040559</v>
      </c>
      <c r="M3531" s="22">
        <f t="shared" si="935"/>
        <v>5.6343994205795909</v>
      </c>
      <c r="N3531" s="22">
        <f t="shared" ca="1" si="936"/>
        <v>5.5916602119666123</v>
      </c>
      <c r="O3531" s="22">
        <f t="shared" si="937"/>
        <v>0.22886456949734102</v>
      </c>
      <c r="P3531" s="81">
        <f t="shared" ca="1" si="938"/>
        <v>6</v>
      </c>
      <c r="Q3531" s="22">
        <f t="shared" ca="1" si="939"/>
        <v>0.56170150258979246</v>
      </c>
      <c r="R3531" s="3">
        <f ca="1">IF(N3531&gt;'Power Curve'!$C$37,0,INDEX(Ci,$P3531,1)*POWER(1-Q3531,3)+INDEX(Ci,$P3531,2)*3*Q3531*POWER(1-Q3531,2)+INDEX(Ci,$P3531,3)*3*POWER(Q3531,2)*(1-Q3531)+INDEX(Ci,$P3531,4)*POWER(Q3531,3))</f>
        <v>295.40339529921198</v>
      </c>
      <c r="S3531" s="3">
        <f t="shared" si="940"/>
        <v>283.22999572753884</v>
      </c>
      <c r="T3531" s="3">
        <f t="shared" ca="1" si="941"/>
        <v>12.173399571673144</v>
      </c>
      <c r="U3531" s="3">
        <f t="shared" ca="1" si="949"/>
        <v>12.173399571673144</v>
      </c>
      <c r="W3531" s="34">
        <f t="shared" si="942"/>
        <v>6</v>
      </c>
      <c r="X3531" s="73" t="b">
        <f>COUNTIF('Power Curve'!$D$2:$D$31,W3531)&gt;0</f>
        <v>1</v>
      </c>
      <c r="Y3531" s="73" t="b">
        <f t="shared" si="943"/>
        <v>0</v>
      </c>
      <c r="Z3531" s="73" t="b">
        <f t="shared" si="950"/>
        <v>1</v>
      </c>
      <c r="AA3531" s="34" t="str">
        <f t="shared" si="944"/>
        <v>Outer</v>
      </c>
      <c r="AB3531" s="35" t="str">
        <f t="shared" si="951"/>
        <v>0.2-0.3</v>
      </c>
      <c r="AC3531" s="36" t="str">
        <f t="shared" si="945"/>
        <v>19-20</v>
      </c>
      <c r="AD3531" s="36" t="str">
        <f t="shared" si="946"/>
        <v>Apr</v>
      </c>
      <c r="AE3531" s="35" t="str">
        <f t="shared" si="947"/>
        <v>315-325</v>
      </c>
      <c r="AF3531" s="36" t="str">
        <f t="shared" si="948"/>
        <v>LWS-LTI</v>
      </c>
    </row>
    <row r="3532" spans="5:32" x14ac:dyDescent="0.3">
      <c r="E3532" s="12">
        <v>41006.8125</v>
      </c>
      <c r="F3532" s="16">
        <v>5.95</v>
      </c>
      <c r="G3532" s="16">
        <v>275.81999588012718</v>
      </c>
      <c r="H3532" s="29">
        <v>1.1884952082685378</v>
      </c>
      <c r="I3532" s="26">
        <v>317.89999999999998</v>
      </c>
      <c r="J3532" s="30">
        <v>4.0336134453781508E-2</v>
      </c>
      <c r="K3532" s="31">
        <v>0.40333319242674637</v>
      </c>
      <c r="L3532" s="108">
        <f ca="1">REWS!R3532</f>
        <v>5.8425262964645119</v>
      </c>
      <c r="M3532" s="22">
        <f t="shared" si="935"/>
        <v>5.8903000005523216</v>
      </c>
      <c r="N3532" s="22">
        <f t="shared" ca="1" si="936"/>
        <v>5.7839046466036752</v>
      </c>
      <c r="O3532" s="22">
        <f t="shared" si="937"/>
        <v>0.26841482904804559</v>
      </c>
      <c r="P3532" s="81">
        <f t="shared" ca="1" si="938"/>
        <v>6</v>
      </c>
      <c r="Q3532" s="22">
        <f t="shared" ca="1" si="939"/>
        <v>0.75331494347352057</v>
      </c>
      <c r="R3532" s="3">
        <f ca="1">IF(N3532&gt;'Power Curve'!$C$37,0,INDEX(Ci,$P3532,1)*POWER(1-Q3532,3)+INDEX(Ci,$P3532,2)*3*Q3532*POWER(1-Q3532,2)+INDEX(Ci,$P3532,3)*3*POWER(Q3532,2)*(1-Q3532)+INDEX(Ci,$P3532,4)*POWER(Q3532,3))</f>
        <v>325.66692218971633</v>
      </c>
      <c r="S3532" s="3">
        <f t="shared" si="940"/>
        <v>275.81999588012718</v>
      </c>
      <c r="T3532" s="3">
        <f t="shared" ca="1" si="941"/>
        <v>49.846926309589151</v>
      </c>
      <c r="U3532" s="3">
        <f t="shared" ca="1" si="949"/>
        <v>49.846926309589151</v>
      </c>
      <c r="W3532" s="34">
        <f t="shared" si="942"/>
        <v>6</v>
      </c>
      <c r="X3532" s="73" t="b">
        <f>COUNTIF('Power Curve'!$D$2:$D$31,W3532)&gt;0</f>
        <v>1</v>
      </c>
      <c r="Y3532" s="73" t="b">
        <f t="shared" si="943"/>
        <v>0</v>
      </c>
      <c r="Z3532" s="73" t="b">
        <f t="shared" si="950"/>
        <v>1</v>
      </c>
      <c r="AA3532" s="34" t="str">
        <f t="shared" si="944"/>
        <v>Outer</v>
      </c>
      <c r="AB3532" s="35" t="str">
        <f t="shared" si="951"/>
        <v>0.2-0.3</v>
      </c>
      <c r="AC3532" s="36" t="str">
        <f t="shared" si="945"/>
        <v>19-20</v>
      </c>
      <c r="AD3532" s="36" t="str">
        <f t="shared" si="946"/>
        <v>Apr</v>
      </c>
      <c r="AE3532" s="35" t="str">
        <f t="shared" si="947"/>
        <v>315-325</v>
      </c>
      <c r="AF3532" s="36" t="str">
        <f t="shared" si="948"/>
        <v>LWS-LTI</v>
      </c>
    </row>
    <row r="3533" spans="5:32" x14ac:dyDescent="0.3">
      <c r="E3533" s="12">
        <v>41006.819444444445</v>
      </c>
      <c r="F3533" s="16">
        <v>5.93</v>
      </c>
      <c r="G3533" s="16">
        <v>324.81999206542969</v>
      </c>
      <c r="H3533" s="29">
        <v>1.1891590241558081</v>
      </c>
      <c r="I3533" s="26">
        <v>312</v>
      </c>
      <c r="J3533" s="30">
        <v>7.9258010118043842E-2</v>
      </c>
      <c r="K3533" s="31">
        <v>0.32362342237888053</v>
      </c>
      <c r="L3533" s="108">
        <f ca="1">REWS!R3533</f>
        <v>5.8875312189445763</v>
      </c>
      <c r="M3533" s="22">
        <f t="shared" si="935"/>
        <v>5.8715934289608818</v>
      </c>
      <c r="N3533" s="22">
        <f t="shared" ca="1" si="936"/>
        <v>5.8295429372608814</v>
      </c>
      <c r="O3533" s="22">
        <f t="shared" si="937"/>
        <v>0.26552366810646383</v>
      </c>
      <c r="P3533" s="81">
        <f t="shared" ca="1" si="938"/>
        <v>6</v>
      </c>
      <c r="Q3533" s="22">
        <f t="shared" ca="1" si="939"/>
        <v>0.79880343797994635</v>
      </c>
      <c r="R3533" s="3">
        <f ca="1">IF(N3533&gt;'Power Curve'!$C$37,0,INDEX(Ci,$P3533,1)*POWER(1-Q3533,3)+INDEX(Ci,$P3533,2)*3*Q3533*POWER(1-Q3533,2)+INDEX(Ci,$P3533,3)*3*POWER(Q3533,2)*(1-Q3533)+INDEX(Ci,$P3533,4)*POWER(Q3533,3))</f>
        <v>333.22719566961132</v>
      </c>
      <c r="S3533" s="3">
        <f t="shared" si="940"/>
        <v>324.81999206542969</v>
      </c>
      <c r="T3533" s="3">
        <f t="shared" ca="1" si="941"/>
        <v>8.4072036041816318</v>
      </c>
      <c r="U3533" s="3">
        <f t="shared" ca="1" si="949"/>
        <v>8.4072036041816318</v>
      </c>
      <c r="W3533" s="34">
        <f t="shared" si="942"/>
        <v>6</v>
      </c>
      <c r="X3533" s="73" t="b">
        <f>COUNTIF('Power Curve'!$D$2:$D$31,W3533)&gt;0</f>
        <v>1</v>
      </c>
      <c r="Y3533" s="73" t="b">
        <f t="shared" si="943"/>
        <v>0</v>
      </c>
      <c r="Z3533" s="73" t="b">
        <f t="shared" si="950"/>
        <v>1</v>
      </c>
      <c r="AA3533" s="34" t="str">
        <f t="shared" si="944"/>
        <v>Outer</v>
      </c>
      <c r="AB3533" s="35" t="str">
        <f t="shared" si="951"/>
        <v>0.2-0.3</v>
      </c>
      <c r="AC3533" s="36" t="str">
        <f t="shared" si="945"/>
        <v>19-20</v>
      </c>
      <c r="AD3533" s="36" t="str">
        <f t="shared" si="946"/>
        <v>Apr</v>
      </c>
      <c r="AE3533" s="35" t="str">
        <f t="shared" si="947"/>
        <v>305-315</v>
      </c>
      <c r="AF3533" s="36" t="str">
        <f t="shared" si="948"/>
        <v>LWS-LTI</v>
      </c>
    </row>
    <row r="3534" spans="5:32" x14ac:dyDescent="0.3">
      <c r="E3534" s="12">
        <v>41006.826388888891</v>
      </c>
      <c r="F3534" s="16">
        <v>6.31</v>
      </c>
      <c r="G3534" s="16">
        <v>425.14000701904331</v>
      </c>
      <c r="H3534" s="29">
        <v>1.1889232780620651</v>
      </c>
      <c r="I3534" s="26">
        <v>314.39999999999998</v>
      </c>
      <c r="J3534" s="30">
        <v>5.3882725832012687E-2</v>
      </c>
      <c r="K3534" s="31">
        <v>0.3140918028306342</v>
      </c>
      <c r="L3534" s="108">
        <f ca="1">REWS!R3534</f>
        <v>6.2180364159403743</v>
      </c>
      <c r="M3534" s="22">
        <f t="shared" si="935"/>
        <v>6.2474377828480732</v>
      </c>
      <c r="N3534" s="22">
        <f t="shared" ca="1" si="936"/>
        <v>6.1563859968416974</v>
      </c>
      <c r="O3534" s="22">
        <f t="shared" si="937"/>
        <v>0.32361162456396503</v>
      </c>
      <c r="P3534" s="81">
        <f t="shared" ca="1" si="938"/>
        <v>7</v>
      </c>
      <c r="Q3534" s="22">
        <f t="shared" ca="1" si="939"/>
        <v>0.12705196147128026</v>
      </c>
      <c r="R3534" s="3">
        <f ca="1">IF(N3534&gt;'Power Curve'!$C$37,0,INDEX(Ci,$P3534,1)*POWER(1-Q3534,3)+INDEX(Ci,$P3534,2)*3*Q3534*POWER(1-Q3534,2)+INDEX(Ci,$P3534,3)*3*POWER(Q3534,2)*(1-Q3534)+INDEX(Ci,$P3534,4)*POWER(Q3534,3))</f>
        <v>393.68203400525402</v>
      </c>
      <c r="S3534" s="3">
        <f t="shared" si="940"/>
        <v>425.14000701904331</v>
      </c>
      <c r="T3534" s="3">
        <f t="shared" ca="1" si="941"/>
        <v>-31.457973013789285</v>
      </c>
      <c r="U3534" s="3">
        <f t="shared" ca="1" si="949"/>
        <v>31.457973013789285</v>
      </c>
      <c r="W3534" s="34">
        <f t="shared" si="942"/>
        <v>6</v>
      </c>
      <c r="X3534" s="73" t="b">
        <f>COUNTIF('Power Curve'!$D$2:$D$31,W3534)&gt;0</f>
        <v>1</v>
      </c>
      <c r="Y3534" s="73" t="b">
        <f t="shared" si="943"/>
        <v>0</v>
      </c>
      <c r="Z3534" s="73" t="b">
        <f t="shared" si="950"/>
        <v>1</v>
      </c>
      <c r="AA3534" s="34" t="str">
        <f t="shared" si="944"/>
        <v>Outer</v>
      </c>
      <c r="AB3534" s="35" t="str">
        <f t="shared" si="951"/>
        <v>0.3-0.4</v>
      </c>
      <c r="AC3534" s="36" t="str">
        <f t="shared" si="945"/>
        <v>19-20</v>
      </c>
      <c r="AD3534" s="36" t="str">
        <f t="shared" si="946"/>
        <v>Apr</v>
      </c>
      <c r="AE3534" s="35" t="str">
        <f t="shared" si="947"/>
        <v>305-315</v>
      </c>
      <c r="AF3534" s="36" t="str">
        <f t="shared" si="948"/>
        <v>LWS-LTI</v>
      </c>
    </row>
    <row r="3535" spans="5:32" x14ac:dyDescent="0.3">
      <c r="E3535" s="12">
        <v>41006.833333333336</v>
      </c>
      <c r="F3535" s="16">
        <v>5.92</v>
      </c>
      <c r="G3535" s="16">
        <v>303.25999450683639</v>
      </c>
      <c r="H3535" s="29">
        <v>1.1889531646662337</v>
      </c>
      <c r="I3535" s="26">
        <v>312.2</v>
      </c>
      <c r="J3535" s="30">
        <v>5.9121621621621621E-2</v>
      </c>
      <c r="K3535" s="31">
        <v>0.37667111114072965</v>
      </c>
      <c r="L3535" s="108">
        <f ca="1">REWS!R3535</f>
        <v>5.8868143935271826</v>
      </c>
      <c r="M3535" s="22">
        <f t="shared" si="935"/>
        <v>5.8613536567990527</v>
      </c>
      <c r="N3535" s="22">
        <f t="shared" ca="1" si="936"/>
        <v>5.8284968027699069</v>
      </c>
      <c r="O3535" s="22">
        <f t="shared" si="937"/>
        <v>0.26394107831013131</v>
      </c>
      <c r="P3535" s="81">
        <f t="shared" ca="1" si="938"/>
        <v>6</v>
      </c>
      <c r="Q3535" s="22">
        <f t="shared" ca="1" si="939"/>
        <v>0.79776073716095408</v>
      </c>
      <c r="R3535" s="3">
        <f ca="1">IF(N3535&gt;'Power Curve'!$C$37,0,INDEX(Ci,$P3535,1)*POWER(1-Q3535,3)+INDEX(Ci,$P3535,2)*3*Q3535*POWER(1-Q3535,2)+INDEX(Ci,$P3535,3)*3*POWER(Q3535,2)*(1-Q3535)+INDEX(Ci,$P3535,4)*POWER(Q3535,3))</f>
        <v>333.05195920108252</v>
      </c>
      <c r="S3535" s="3">
        <f t="shared" si="940"/>
        <v>303.25999450683639</v>
      </c>
      <c r="T3535" s="3">
        <f t="shared" ca="1" si="941"/>
        <v>29.791964694246133</v>
      </c>
      <c r="U3535" s="3">
        <f t="shared" ca="1" si="949"/>
        <v>29.791964694246133</v>
      </c>
      <c r="W3535" s="34">
        <f t="shared" si="942"/>
        <v>6</v>
      </c>
      <c r="X3535" s="73" t="b">
        <f>COUNTIF('Power Curve'!$D$2:$D$31,W3535)&gt;0</f>
        <v>1</v>
      </c>
      <c r="Y3535" s="73" t="b">
        <f t="shared" si="943"/>
        <v>0</v>
      </c>
      <c r="Z3535" s="73" t="b">
        <f t="shared" si="950"/>
        <v>1</v>
      </c>
      <c r="AA3535" s="34" t="str">
        <f t="shared" si="944"/>
        <v>Outer</v>
      </c>
      <c r="AB3535" s="35" t="str">
        <f t="shared" si="951"/>
        <v>0.2-0.3</v>
      </c>
      <c r="AC3535" s="36" t="str">
        <f t="shared" si="945"/>
        <v>20-21</v>
      </c>
      <c r="AD3535" s="36" t="str">
        <f t="shared" si="946"/>
        <v>Apr</v>
      </c>
      <c r="AE3535" s="35" t="str">
        <f t="shared" si="947"/>
        <v>305-315</v>
      </c>
      <c r="AF3535" s="36" t="str">
        <f t="shared" si="948"/>
        <v>LWS-LTI</v>
      </c>
    </row>
    <row r="3536" spans="5:32" x14ac:dyDescent="0.3">
      <c r="E3536" s="12">
        <v>41006.840277777781</v>
      </c>
      <c r="F3536" s="16">
        <v>5.97</v>
      </c>
      <c r="G3536" s="16">
        <v>328.03001403808639</v>
      </c>
      <c r="H3536" s="29">
        <v>1.1888501763435582</v>
      </c>
      <c r="I3536" s="26">
        <v>311.8</v>
      </c>
      <c r="J3536" s="30">
        <v>5.1926298157453941E-2</v>
      </c>
      <c r="K3536" s="31">
        <v>0.35992656394614286</v>
      </c>
      <c r="L3536" s="108">
        <f ca="1">REWS!R3536</f>
        <v>5.9028266826881346</v>
      </c>
      <c r="M3536" s="22">
        <f t="shared" si="935"/>
        <v>5.9106876598556122</v>
      </c>
      <c r="N3536" s="22">
        <f t="shared" ca="1" si="936"/>
        <v>5.8441817138410714</v>
      </c>
      <c r="O3536" s="22">
        <f t="shared" si="937"/>
        <v>0.27156580751461418</v>
      </c>
      <c r="P3536" s="81">
        <f t="shared" ca="1" si="938"/>
        <v>6</v>
      </c>
      <c r="Q3536" s="22">
        <f t="shared" ca="1" si="939"/>
        <v>0.8133941664769968</v>
      </c>
      <c r="R3536" s="3">
        <f ca="1">IF(N3536&gt;'Power Curve'!$C$37,0,INDEX(Ci,$P3536,1)*POWER(1-Q3536,3)+INDEX(Ci,$P3536,2)*3*Q3536*POWER(1-Q3536,2)+INDEX(Ci,$P3536,3)*3*POWER(Q3536,2)*(1-Q3536)+INDEX(Ci,$P3536,4)*POWER(Q3536,3))</f>
        <v>335.68925731225858</v>
      </c>
      <c r="S3536" s="3">
        <f t="shared" si="940"/>
        <v>328.03001403808639</v>
      </c>
      <c r="T3536" s="3">
        <f t="shared" ca="1" si="941"/>
        <v>7.6592432741721836</v>
      </c>
      <c r="U3536" s="3">
        <f t="shared" ca="1" si="949"/>
        <v>7.6592432741721836</v>
      </c>
      <c r="W3536" s="34">
        <f t="shared" si="942"/>
        <v>6</v>
      </c>
      <c r="X3536" s="73" t="b">
        <f>COUNTIF('Power Curve'!$D$2:$D$31,W3536)&gt;0</f>
        <v>1</v>
      </c>
      <c r="Y3536" s="73" t="b">
        <f t="shared" si="943"/>
        <v>0</v>
      </c>
      <c r="Z3536" s="73" t="b">
        <f t="shared" si="950"/>
        <v>1</v>
      </c>
      <c r="AA3536" s="34" t="str">
        <f t="shared" si="944"/>
        <v>Outer</v>
      </c>
      <c r="AB3536" s="35" t="str">
        <f t="shared" si="951"/>
        <v>0.2-0.3</v>
      </c>
      <c r="AC3536" s="36" t="str">
        <f t="shared" si="945"/>
        <v>20-21</v>
      </c>
      <c r="AD3536" s="36" t="str">
        <f t="shared" si="946"/>
        <v>Apr</v>
      </c>
      <c r="AE3536" s="35" t="str">
        <f t="shared" si="947"/>
        <v>305-315</v>
      </c>
      <c r="AF3536" s="36" t="str">
        <f t="shared" si="948"/>
        <v>LWS-LTI</v>
      </c>
    </row>
    <row r="3537" spans="5:32" x14ac:dyDescent="0.3">
      <c r="E3537" s="12">
        <v>41006.847222222219</v>
      </c>
      <c r="F3537" s="16">
        <v>6.35</v>
      </c>
      <c r="G3537" s="16">
        <v>406.36000442504928</v>
      </c>
      <c r="H3537" s="29">
        <v>1.1886585649751278</v>
      </c>
      <c r="I3537" s="26">
        <v>311.5</v>
      </c>
      <c r="J3537" s="30">
        <v>5.6692913385826771E-2</v>
      </c>
      <c r="K3537" s="31">
        <v>0.36867197592825762</v>
      </c>
      <c r="L3537" s="108">
        <f ca="1">REWS!R3537</f>
        <v>6.3036822093803107</v>
      </c>
      <c r="M3537" s="22">
        <f t="shared" si="935"/>
        <v>6.2865745552570429</v>
      </c>
      <c r="N3537" s="22">
        <f t="shared" ca="1" si="936"/>
        <v>6.2407193987270491</v>
      </c>
      <c r="O3537" s="22">
        <f t="shared" si="937"/>
        <v>0.32966033890027702</v>
      </c>
      <c r="P3537" s="81">
        <f t="shared" ca="1" si="938"/>
        <v>7</v>
      </c>
      <c r="Q3537" s="22">
        <f t="shared" ca="1" si="939"/>
        <v>0.21278076477202471</v>
      </c>
      <c r="R3537" s="3">
        <f ca="1">IF(N3537&gt;'Power Curve'!$C$37,0,INDEX(Ci,$P3537,1)*POWER(1-Q3537,3)+INDEX(Ci,$P3537,2)*3*Q3537*POWER(1-Q3537,2)+INDEX(Ci,$P3537,3)*3*POWER(Q3537,2)*(1-Q3537)+INDEX(Ci,$P3537,4)*POWER(Q3537,3))</f>
        <v>411.44780251364097</v>
      </c>
      <c r="S3537" s="3">
        <f t="shared" si="940"/>
        <v>406.36000442504928</v>
      </c>
      <c r="T3537" s="3">
        <f t="shared" ca="1" si="941"/>
        <v>5.0877980885916827</v>
      </c>
      <c r="U3537" s="3">
        <f t="shared" ca="1" si="949"/>
        <v>5.0877980885916827</v>
      </c>
      <c r="W3537" s="34">
        <f t="shared" si="942"/>
        <v>6</v>
      </c>
      <c r="X3537" s="73" t="b">
        <f>COUNTIF('Power Curve'!$D$2:$D$31,W3537)&gt;0</f>
        <v>1</v>
      </c>
      <c r="Y3537" s="73" t="b">
        <f t="shared" si="943"/>
        <v>0</v>
      </c>
      <c r="Z3537" s="73" t="b">
        <f t="shared" si="950"/>
        <v>1</v>
      </c>
      <c r="AA3537" s="34" t="str">
        <f t="shared" si="944"/>
        <v>Outer</v>
      </c>
      <c r="AB3537" s="35" t="str">
        <f t="shared" si="951"/>
        <v>0.3-0.4</v>
      </c>
      <c r="AC3537" s="36" t="str">
        <f t="shared" si="945"/>
        <v>20-21</v>
      </c>
      <c r="AD3537" s="36" t="str">
        <f t="shared" si="946"/>
        <v>Apr</v>
      </c>
      <c r="AE3537" s="35" t="str">
        <f t="shared" si="947"/>
        <v>305-315</v>
      </c>
      <c r="AF3537" s="36" t="str">
        <f t="shared" si="948"/>
        <v>LWS-LTI</v>
      </c>
    </row>
    <row r="3538" spans="5:32" x14ac:dyDescent="0.3">
      <c r="E3538" s="12">
        <v>41006.854166666664</v>
      </c>
      <c r="F3538" s="16">
        <v>5.53</v>
      </c>
      <c r="G3538" s="16">
        <v>238.39999008178719</v>
      </c>
      <c r="H3538" s="29">
        <v>1.1885997882611425</v>
      </c>
      <c r="I3538" s="26">
        <v>309.39999999999998</v>
      </c>
      <c r="J3538" s="30">
        <v>6.8716094032549732E-2</v>
      </c>
      <c r="K3538" s="31">
        <v>0.24013100120810127</v>
      </c>
      <c r="L3538" s="108">
        <f ca="1">REWS!R3538</f>
        <v>5.5860283549211598</v>
      </c>
      <c r="M3538" s="22">
        <f t="shared" si="935"/>
        <v>5.4746746875509951</v>
      </c>
      <c r="N3538" s="22">
        <f t="shared" ca="1" si="936"/>
        <v>5.5301425024645559</v>
      </c>
      <c r="O3538" s="22">
        <f t="shared" si="937"/>
        <v>0.20417859712236192</v>
      </c>
      <c r="P3538" s="81">
        <f t="shared" ca="1" si="938"/>
        <v>6</v>
      </c>
      <c r="Q3538" s="22">
        <f t="shared" ca="1" si="939"/>
        <v>0.50038570941622973</v>
      </c>
      <c r="R3538" s="3">
        <f ca="1">IF(N3538&gt;'Power Curve'!$C$37,0,INDEX(Ci,$P3538,1)*POWER(1-Q3538,3)+INDEX(Ci,$P3538,2)*3*Q3538*POWER(1-Q3538,2)+INDEX(Ci,$P3538,3)*3*POWER(Q3538,2)*(1-Q3538)+INDEX(Ci,$P3538,4)*POWER(Q3538,3))</f>
        <v>286.12292398787565</v>
      </c>
      <c r="S3538" s="3">
        <f t="shared" si="940"/>
        <v>238.39999008178719</v>
      </c>
      <c r="T3538" s="3">
        <f t="shared" ca="1" si="941"/>
        <v>47.722933906088457</v>
      </c>
      <c r="U3538" s="3">
        <f t="shared" ca="1" si="949"/>
        <v>47.722933906088457</v>
      </c>
      <c r="W3538" s="34">
        <f t="shared" si="942"/>
        <v>5</v>
      </c>
      <c r="X3538" s="73" t="b">
        <f>COUNTIF('Power Curve'!$D$2:$D$31,W3538)&gt;0</f>
        <v>1</v>
      </c>
      <c r="Y3538" s="73" t="b">
        <f t="shared" si="943"/>
        <v>0</v>
      </c>
      <c r="Z3538" s="73" t="b">
        <f t="shared" si="950"/>
        <v>1</v>
      </c>
      <c r="AA3538" s="34" t="str">
        <f t="shared" si="944"/>
        <v>Outer</v>
      </c>
      <c r="AB3538" s="35" t="str">
        <f t="shared" si="951"/>
        <v>0.2-0.3</v>
      </c>
      <c r="AC3538" s="36" t="str">
        <f t="shared" si="945"/>
        <v>20-21</v>
      </c>
      <c r="AD3538" s="36" t="str">
        <f t="shared" si="946"/>
        <v>Apr</v>
      </c>
      <c r="AE3538" s="35" t="str">
        <f t="shared" si="947"/>
        <v>305-315</v>
      </c>
      <c r="AF3538" s="36" t="str">
        <f t="shared" si="948"/>
        <v>LWS-LTI</v>
      </c>
    </row>
    <row r="3539" spans="5:32" x14ac:dyDescent="0.3">
      <c r="E3539" s="12">
        <v>41006.861111111109</v>
      </c>
      <c r="F3539" s="16">
        <v>4.59</v>
      </c>
      <c r="G3539" s="16">
        <v>103.02000045776322</v>
      </c>
      <c r="H3539" s="29">
        <v>1.1890872649974007</v>
      </c>
      <c r="I3539" s="26">
        <v>306.60000000000002</v>
      </c>
      <c r="J3539" s="30">
        <v>6.3180827886710242E-2</v>
      </c>
      <c r="K3539" s="31">
        <v>0.29736836889384921</v>
      </c>
      <c r="L3539" s="108">
        <f ca="1">REWS!R3539</f>
        <v>4.5640925680740922</v>
      </c>
      <c r="M3539" s="22">
        <f t="shared" si="935"/>
        <v>4.5447001216332508</v>
      </c>
      <c r="N3539" s="22">
        <f t="shared" ca="1" si="936"/>
        <v>4.5190483767476568</v>
      </c>
      <c r="O3539" s="22">
        <f t="shared" si="937"/>
        <v>6.0448030112626901E-2</v>
      </c>
      <c r="P3539" s="81">
        <f t="shared" ca="1" si="938"/>
        <v>5</v>
      </c>
      <c r="Q3539" s="22">
        <f t="shared" ca="1" si="939"/>
        <v>0.4178994367167807</v>
      </c>
      <c r="R3539" s="3">
        <f ca="1">IF(N3539&gt;'Power Curve'!$C$37,0,INDEX(Ci,$P3539,1)*POWER(1-Q3539,3)+INDEX(Ci,$P3539,2)*3*Q3539*POWER(1-Q3539,2)+INDEX(Ci,$P3539,3)*3*POWER(Q3539,2)*(1-Q3539)+INDEX(Ci,$P3539,4)*POWER(Q3539,3))</f>
        <v>124.71474403903207</v>
      </c>
      <c r="S3539" s="3">
        <f t="shared" si="940"/>
        <v>103.02000045776322</v>
      </c>
      <c r="T3539" s="3">
        <f t="shared" ca="1" si="941"/>
        <v>21.694743581268852</v>
      </c>
      <c r="U3539" s="3">
        <f t="shared" ca="1" si="949"/>
        <v>21.694743581268852</v>
      </c>
      <c r="W3539" s="34">
        <f t="shared" si="942"/>
        <v>5</v>
      </c>
      <c r="X3539" s="73" t="b">
        <f>COUNTIF('Power Curve'!$D$2:$D$31,W3539)&gt;0</f>
        <v>1</v>
      </c>
      <c r="Y3539" s="73" t="b">
        <f t="shared" si="943"/>
        <v>0</v>
      </c>
      <c r="Z3539" s="73" t="b">
        <f t="shared" si="950"/>
        <v>1</v>
      </c>
      <c r="AA3539" s="34" t="str">
        <f t="shared" si="944"/>
        <v>Outer</v>
      </c>
      <c r="AB3539" s="35" t="str">
        <f t="shared" si="951"/>
        <v>0.0-0.1</v>
      </c>
      <c r="AC3539" s="36" t="str">
        <f t="shared" si="945"/>
        <v>20-21</v>
      </c>
      <c r="AD3539" s="36" t="str">
        <f t="shared" si="946"/>
        <v>Apr</v>
      </c>
      <c r="AE3539" s="35" t="str">
        <f t="shared" si="947"/>
        <v>305-315</v>
      </c>
      <c r="AF3539" s="36" t="str">
        <f t="shared" si="948"/>
        <v>LWS-LTI</v>
      </c>
    </row>
    <row r="3540" spans="5:32" x14ac:dyDescent="0.3">
      <c r="E3540" s="12">
        <v>41006.868055555555</v>
      </c>
      <c r="F3540" s="16">
        <v>4.43</v>
      </c>
      <c r="G3540" s="16">
        <v>76.370002746582003</v>
      </c>
      <c r="H3540" s="29">
        <v>1.1886594353269773</v>
      </c>
      <c r="I3540" s="26">
        <v>301.39999999999998</v>
      </c>
      <c r="J3540" s="30">
        <v>4.5146726862302491E-2</v>
      </c>
      <c r="K3540" s="31">
        <v>0.39944179821156972</v>
      </c>
      <c r="L3540" s="108">
        <f ca="1">REWS!R3540</f>
        <v>4.3152405545202344</v>
      </c>
      <c r="M3540" s="22">
        <f t="shared" si="935"/>
        <v>4.3857530830005</v>
      </c>
      <c r="N3540" s="22">
        <f t="shared" ca="1" si="936"/>
        <v>4.2721398568568638</v>
      </c>
      <c r="O3540" s="22">
        <f t="shared" si="937"/>
        <v>3.5882252913485534E-2</v>
      </c>
      <c r="P3540" s="81">
        <f t="shared" ca="1" si="938"/>
        <v>5</v>
      </c>
      <c r="Q3540" s="22">
        <f t="shared" ca="1" si="939"/>
        <v>0.13556451753629167</v>
      </c>
      <c r="R3540" s="3">
        <f ca="1">IF(N3540&gt;'Power Curve'!$C$37,0,INDEX(Ci,$P3540,1)*POWER(1-Q3540,3)+INDEX(Ci,$P3540,2)*3*Q3540*POWER(1-Q3540,2)+INDEX(Ci,$P3540,3)*3*POWER(Q3540,2)*(1-Q3540)+INDEX(Ci,$P3540,4)*POWER(Q3540,3))</f>
        <v>89.443133540203064</v>
      </c>
      <c r="S3540" s="3">
        <f t="shared" si="940"/>
        <v>76.370002746582003</v>
      </c>
      <c r="T3540" s="3">
        <f t="shared" ca="1" si="941"/>
        <v>13.073130793621061</v>
      </c>
      <c r="U3540" s="3">
        <f t="shared" ca="1" si="949"/>
        <v>13.073130793621061</v>
      </c>
      <c r="W3540" s="34">
        <f t="shared" si="942"/>
        <v>4</v>
      </c>
      <c r="X3540" s="73" t="b">
        <f>COUNTIF('Power Curve'!$D$2:$D$31,W3540)&gt;0</f>
        <v>1</v>
      </c>
      <c r="Y3540" s="73" t="b">
        <f t="shared" si="943"/>
        <v>0</v>
      </c>
      <c r="Z3540" s="73" t="b">
        <f t="shared" si="950"/>
        <v>1</v>
      </c>
      <c r="AA3540" s="34" t="str">
        <f t="shared" si="944"/>
        <v>Outer</v>
      </c>
      <c r="AB3540" s="35" t="str">
        <f t="shared" si="951"/>
        <v>0.0-0.1</v>
      </c>
      <c r="AC3540" s="36" t="str">
        <f t="shared" si="945"/>
        <v>20-21</v>
      </c>
      <c r="AD3540" s="36" t="str">
        <f t="shared" si="946"/>
        <v>Apr</v>
      </c>
      <c r="AE3540" s="35" t="str">
        <f t="shared" si="947"/>
        <v>295-305</v>
      </c>
      <c r="AF3540" s="36" t="str">
        <f t="shared" si="948"/>
        <v>LWS-LTI</v>
      </c>
    </row>
    <row r="3541" spans="5:32" x14ac:dyDescent="0.3">
      <c r="E3541" s="12">
        <v>41006.875</v>
      </c>
      <c r="F3541" s="16">
        <v>4.29</v>
      </c>
      <c r="G3541" s="16">
        <v>72.620000839233398</v>
      </c>
      <c r="H3541" s="29">
        <v>1.188290353351328</v>
      </c>
      <c r="I3541" s="26">
        <v>294.2</v>
      </c>
      <c r="J3541" s="30">
        <v>4.6620046620046623E-2</v>
      </c>
      <c r="K3541" s="31">
        <v>0.28304813906205456</v>
      </c>
      <c r="L3541" s="108">
        <f ca="1">REWS!R3541</f>
        <v>4.2820503280905564</v>
      </c>
      <c r="M3541" s="22">
        <f t="shared" si="935"/>
        <v>4.2467117759219875</v>
      </c>
      <c r="N3541" s="22">
        <f t="shared" ca="1" si="936"/>
        <v>4.2388423201381764</v>
      </c>
      <c r="O3541" s="22">
        <f t="shared" si="937"/>
        <v>1.4392970693764147E-2</v>
      </c>
      <c r="P3541" s="81">
        <f t="shared" ca="1" si="938"/>
        <v>5</v>
      </c>
      <c r="Q3541" s="22">
        <f t="shared" ca="1" si="939"/>
        <v>9.7489454988680765E-2</v>
      </c>
      <c r="R3541" s="3">
        <f ca="1">IF(N3541&gt;'Power Curve'!$C$37,0,INDEX(Ci,$P3541,1)*POWER(1-Q3541,3)+INDEX(Ci,$P3541,2)*3*Q3541*POWER(1-Q3541,2)+INDEX(Ci,$P3541,3)*3*POWER(Q3541,2)*(1-Q3541)+INDEX(Ci,$P3541,4)*POWER(Q3541,3))</f>
        <v>85.673931566504422</v>
      </c>
      <c r="S3541" s="3">
        <f t="shared" si="940"/>
        <v>72.620000839233398</v>
      </c>
      <c r="T3541" s="3">
        <f t="shared" ca="1" si="941"/>
        <v>13.053930727271023</v>
      </c>
      <c r="U3541" s="3">
        <f t="shared" ca="1" si="949"/>
        <v>13.053930727271023</v>
      </c>
      <c r="W3541" s="34">
        <f t="shared" si="942"/>
        <v>4</v>
      </c>
      <c r="X3541" s="73" t="b">
        <f>COUNTIF('Power Curve'!$D$2:$D$31,W3541)&gt;0</f>
        <v>1</v>
      </c>
      <c r="Y3541" s="73" t="b">
        <f t="shared" si="943"/>
        <v>0</v>
      </c>
      <c r="Z3541" s="73" t="b">
        <f t="shared" si="950"/>
        <v>1</v>
      </c>
      <c r="AA3541" s="34" t="str">
        <f t="shared" si="944"/>
        <v>Outer</v>
      </c>
      <c r="AB3541" s="35" t="str">
        <f t="shared" si="951"/>
        <v>0.0-0.1</v>
      </c>
      <c r="AC3541" s="36" t="str">
        <f t="shared" si="945"/>
        <v>21-22</v>
      </c>
      <c r="AD3541" s="36" t="str">
        <f t="shared" si="946"/>
        <v>Apr</v>
      </c>
      <c r="AE3541" s="35" t="str">
        <f t="shared" si="947"/>
        <v>285-295</v>
      </c>
      <c r="AF3541" s="36" t="str">
        <f t="shared" si="948"/>
        <v>LWS-LTI</v>
      </c>
    </row>
    <row r="3542" spans="5:32" x14ac:dyDescent="0.3">
      <c r="E3542" s="12">
        <v>41006.881944444445</v>
      </c>
      <c r="F3542" s="16">
        <v>4.6500000000000004</v>
      </c>
      <c r="G3542" s="16">
        <v>103.31999969482381</v>
      </c>
      <c r="H3542" s="29">
        <v>1.1879066172939383</v>
      </c>
      <c r="I3542" s="26">
        <v>297.5</v>
      </c>
      <c r="J3542" s="30">
        <v>3.6559139784946237E-2</v>
      </c>
      <c r="K3542" s="31">
        <v>0.3173705155969051</v>
      </c>
      <c r="L3542" s="108">
        <f ca="1">REWS!R3542</f>
        <v>4.6134441891793276</v>
      </c>
      <c r="M3542" s="22">
        <f t="shared" si="935"/>
        <v>4.6025836516660759</v>
      </c>
      <c r="N3542" s="22">
        <f t="shared" ca="1" si="936"/>
        <v>4.5664006027936832</v>
      </c>
      <c r="O3542" s="22">
        <f t="shared" si="937"/>
        <v>6.939411627137336E-2</v>
      </c>
      <c r="P3542" s="81">
        <f t="shared" ca="1" si="938"/>
        <v>5</v>
      </c>
      <c r="Q3542" s="22">
        <f t="shared" ca="1" si="939"/>
        <v>0.47204575341591398</v>
      </c>
      <c r="R3542" s="3">
        <f ca="1">IF(N3542&gt;'Power Curve'!$C$37,0,INDEX(Ci,$P3542,1)*POWER(1-Q3542,3)+INDEX(Ci,$P3542,2)*3*Q3542*POWER(1-Q3542,2)+INDEX(Ci,$P3542,3)*3*POWER(Q3542,2)*(1-Q3542)+INDEX(Ci,$P3542,4)*POWER(Q3542,3))</f>
        <v>132.55249125803118</v>
      </c>
      <c r="S3542" s="3">
        <f t="shared" si="940"/>
        <v>103.31999969482381</v>
      </c>
      <c r="T3542" s="3">
        <f t="shared" ca="1" si="941"/>
        <v>29.232491563207375</v>
      </c>
      <c r="U3542" s="3">
        <f t="shared" ca="1" si="949"/>
        <v>29.232491563207375</v>
      </c>
      <c r="W3542" s="34">
        <f t="shared" si="942"/>
        <v>5</v>
      </c>
      <c r="X3542" s="73" t="b">
        <f>COUNTIF('Power Curve'!$D$2:$D$31,W3542)&gt;0</f>
        <v>1</v>
      </c>
      <c r="Y3542" s="73" t="b">
        <f t="shared" si="943"/>
        <v>0</v>
      </c>
      <c r="Z3542" s="73" t="b">
        <f t="shared" si="950"/>
        <v>1</v>
      </c>
      <c r="AA3542" s="34" t="str">
        <f t="shared" si="944"/>
        <v>Outer</v>
      </c>
      <c r="AB3542" s="35" t="str">
        <f t="shared" si="951"/>
        <v>0.0-0.1</v>
      </c>
      <c r="AC3542" s="36" t="str">
        <f t="shared" si="945"/>
        <v>21-22</v>
      </c>
      <c r="AD3542" s="36" t="str">
        <f t="shared" si="946"/>
        <v>Apr</v>
      </c>
      <c r="AE3542" s="35" t="str">
        <f t="shared" si="947"/>
        <v>295-305</v>
      </c>
      <c r="AF3542" s="36" t="str">
        <f t="shared" si="948"/>
        <v>LWS-LTI</v>
      </c>
    </row>
    <row r="3543" spans="5:32" x14ac:dyDescent="0.3">
      <c r="E3543" s="12">
        <v>41006.888888888891</v>
      </c>
      <c r="F3543" s="16">
        <v>4.74</v>
      </c>
      <c r="G3543" s="16">
        <v>116.7199935913082</v>
      </c>
      <c r="H3543" s="29">
        <v>1.188098919091841</v>
      </c>
      <c r="I3543" s="26">
        <v>292</v>
      </c>
      <c r="J3543" s="30">
        <v>4.852320675105485E-2</v>
      </c>
      <c r="K3543" s="31">
        <v>0.26275040850135356</v>
      </c>
      <c r="L3543" s="108">
        <f ca="1">REWS!R3543</f>
        <v>4.6569828213581292</v>
      </c>
      <c r="M3543" s="22">
        <f t="shared" si="935"/>
        <v>4.6919190690992538</v>
      </c>
      <c r="N3543" s="22">
        <f t="shared" ca="1" si="936"/>
        <v>4.6097439881852003</v>
      </c>
      <c r="O3543" s="22">
        <f t="shared" si="937"/>
        <v>8.3201193015510627E-2</v>
      </c>
      <c r="P3543" s="81">
        <f t="shared" ca="1" si="938"/>
        <v>5</v>
      </c>
      <c r="Q3543" s="22">
        <f t="shared" ca="1" si="939"/>
        <v>0.52160804157403551</v>
      </c>
      <c r="R3543" s="3">
        <f ca="1">IF(N3543&gt;'Power Curve'!$C$37,0,INDEX(Ci,$P3543,1)*POWER(1-Q3543,3)+INDEX(Ci,$P3543,2)*3*Q3543*POWER(1-Q3543,2)+INDEX(Ci,$P3543,3)*3*POWER(Q3543,2)*(1-Q3543)+INDEX(Ci,$P3543,4)*POWER(Q3543,3))</f>
        <v>139.91280879762274</v>
      </c>
      <c r="S3543" s="3">
        <f t="shared" si="940"/>
        <v>116.7199935913082</v>
      </c>
      <c r="T3543" s="3">
        <f t="shared" ca="1" si="941"/>
        <v>23.192815206314549</v>
      </c>
      <c r="U3543" s="3">
        <f t="shared" ca="1" si="949"/>
        <v>23.192815206314549</v>
      </c>
      <c r="W3543" s="34">
        <f t="shared" si="942"/>
        <v>5</v>
      </c>
      <c r="X3543" s="73" t="b">
        <f>COUNTIF('Power Curve'!$D$2:$D$31,W3543)&gt;0</f>
        <v>1</v>
      </c>
      <c r="Y3543" s="73" t="b">
        <f t="shared" si="943"/>
        <v>0</v>
      </c>
      <c r="Z3543" s="73" t="b">
        <f t="shared" si="950"/>
        <v>1</v>
      </c>
      <c r="AA3543" s="34" t="str">
        <f t="shared" si="944"/>
        <v>Outer</v>
      </c>
      <c r="AB3543" s="35" t="str">
        <f t="shared" si="951"/>
        <v>0.0-0.1</v>
      </c>
      <c r="AC3543" s="36" t="str">
        <f t="shared" si="945"/>
        <v>21-22</v>
      </c>
      <c r="AD3543" s="36" t="str">
        <f t="shared" si="946"/>
        <v>Apr</v>
      </c>
      <c r="AE3543" s="35" t="str">
        <f t="shared" si="947"/>
        <v>285-295</v>
      </c>
      <c r="AF3543" s="36" t="str">
        <f t="shared" si="948"/>
        <v>LWS-LTI</v>
      </c>
    </row>
    <row r="3544" spans="5:32" x14ac:dyDescent="0.3">
      <c r="E3544" s="12">
        <v>41006.895833333336</v>
      </c>
      <c r="F3544" s="16">
        <v>4.79</v>
      </c>
      <c r="G3544" s="16">
        <v>116.5699920654293</v>
      </c>
      <c r="H3544" s="29">
        <v>1.1874044761830687</v>
      </c>
      <c r="I3544" s="26">
        <v>292.5</v>
      </c>
      <c r="J3544" s="30">
        <v>3.9665970772442591E-2</v>
      </c>
      <c r="K3544" s="31">
        <v>0.27071192344962186</v>
      </c>
      <c r="L3544" s="108">
        <f ca="1">REWS!R3544</f>
        <v>4.6843851818122015</v>
      </c>
      <c r="M3544" s="22">
        <f t="shared" si="935"/>
        <v>4.7404879223689909</v>
      </c>
      <c r="N3544" s="22">
        <f t="shared" ca="1" si="936"/>
        <v>4.6359647970991675</v>
      </c>
      <c r="O3544" s="22">
        <f t="shared" si="937"/>
        <v>9.0707665853918734E-2</v>
      </c>
      <c r="P3544" s="81">
        <f t="shared" ca="1" si="938"/>
        <v>5</v>
      </c>
      <c r="Q3544" s="22">
        <f t="shared" ca="1" si="939"/>
        <v>0.55159100841878572</v>
      </c>
      <c r="R3544" s="3">
        <f ca="1">IF(N3544&gt;'Power Curve'!$C$37,0,INDEX(Ci,$P3544,1)*POWER(1-Q3544,3)+INDEX(Ci,$P3544,2)*3*Q3544*POWER(1-Q3544,2)+INDEX(Ci,$P3544,3)*3*POWER(Q3544,2)*(1-Q3544)+INDEX(Ci,$P3544,4)*POWER(Q3544,3))</f>
        <v>144.43307713182887</v>
      </c>
      <c r="S3544" s="3">
        <f t="shared" si="940"/>
        <v>116.5699920654293</v>
      </c>
      <c r="T3544" s="3">
        <f t="shared" ca="1" si="941"/>
        <v>27.863085066399563</v>
      </c>
      <c r="U3544" s="3">
        <f t="shared" ca="1" si="949"/>
        <v>27.863085066399563</v>
      </c>
      <c r="W3544" s="34">
        <f t="shared" si="942"/>
        <v>5</v>
      </c>
      <c r="X3544" s="73" t="b">
        <f>COUNTIF('Power Curve'!$D$2:$D$31,W3544)&gt;0</f>
        <v>1</v>
      </c>
      <c r="Y3544" s="73" t="b">
        <f t="shared" si="943"/>
        <v>0</v>
      </c>
      <c r="Z3544" s="73" t="b">
        <f t="shared" si="950"/>
        <v>1</v>
      </c>
      <c r="AA3544" s="34" t="str">
        <f t="shared" si="944"/>
        <v>Outer</v>
      </c>
      <c r="AB3544" s="35" t="str">
        <f t="shared" si="951"/>
        <v>0.0-0.1</v>
      </c>
      <c r="AC3544" s="36" t="str">
        <f t="shared" si="945"/>
        <v>21-22</v>
      </c>
      <c r="AD3544" s="36" t="str">
        <f t="shared" si="946"/>
        <v>Apr</v>
      </c>
      <c r="AE3544" s="35" t="str">
        <f t="shared" si="947"/>
        <v>285-295</v>
      </c>
      <c r="AF3544" s="36" t="str">
        <f t="shared" si="948"/>
        <v>LWS-LTI</v>
      </c>
    </row>
    <row r="3545" spans="5:32" x14ac:dyDescent="0.3">
      <c r="E3545" s="12">
        <v>41006.902777777781</v>
      </c>
      <c r="F3545" s="16">
        <v>5.12</v>
      </c>
      <c r="G3545" s="16">
        <v>175.94999313354469</v>
      </c>
      <c r="H3545" s="29">
        <v>1.1868429713472517</v>
      </c>
      <c r="I3545" s="26">
        <v>292.2</v>
      </c>
      <c r="J3545" s="30">
        <v>6.25E-2</v>
      </c>
      <c r="K3545" s="31">
        <v>0.38095240189482482</v>
      </c>
      <c r="L3545" s="108">
        <f ca="1">REWS!R3545</f>
        <v>4.9574807589916006</v>
      </c>
      <c r="M3545" s="22">
        <f t="shared" si="935"/>
        <v>5.0662780211628453</v>
      </c>
      <c r="N3545" s="22">
        <f t="shared" ca="1" si="936"/>
        <v>4.9054640253157906</v>
      </c>
      <c r="O3545" s="22">
        <f t="shared" si="937"/>
        <v>0.14105957583286327</v>
      </c>
      <c r="P3545" s="81">
        <f t="shared" ca="1" si="938"/>
        <v>5</v>
      </c>
      <c r="Q3545" s="22">
        <f t="shared" ca="1" si="939"/>
        <v>0.85975794754019974</v>
      </c>
      <c r="R3545" s="3">
        <f ca="1">IF(N3545&gt;'Power Curve'!$C$37,0,INDEX(Ci,$P3545,1)*POWER(1-Q3545,3)+INDEX(Ci,$P3545,2)*3*Q3545*POWER(1-Q3545,2)+INDEX(Ci,$P3545,3)*3*POWER(Q3545,2)*(1-Q3545)+INDEX(Ci,$P3545,4)*POWER(Q3545,3))</f>
        <v>191.47042714597839</v>
      </c>
      <c r="S3545" s="3">
        <f t="shared" si="940"/>
        <v>175.94999313354469</v>
      </c>
      <c r="T3545" s="3">
        <f t="shared" ca="1" si="941"/>
        <v>15.520434012433697</v>
      </c>
      <c r="U3545" s="3">
        <f t="shared" ca="1" si="949"/>
        <v>15.520434012433697</v>
      </c>
      <c r="W3545" s="34">
        <f t="shared" si="942"/>
        <v>5</v>
      </c>
      <c r="X3545" s="73" t="b">
        <f>COUNTIF('Power Curve'!$D$2:$D$31,W3545)&gt;0</f>
        <v>1</v>
      </c>
      <c r="Y3545" s="73" t="b">
        <f t="shared" si="943"/>
        <v>0</v>
      </c>
      <c r="Z3545" s="73" t="b">
        <f t="shared" si="950"/>
        <v>1</v>
      </c>
      <c r="AA3545" s="34" t="str">
        <f t="shared" si="944"/>
        <v>Outer</v>
      </c>
      <c r="AB3545" s="35" t="str">
        <f t="shared" si="951"/>
        <v>0.1-0.2</v>
      </c>
      <c r="AC3545" s="36" t="str">
        <f t="shared" si="945"/>
        <v>21-22</v>
      </c>
      <c r="AD3545" s="36" t="str">
        <f t="shared" si="946"/>
        <v>Apr</v>
      </c>
      <c r="AE3545" s="35" t="str">
        <f t="shared" si="947"/>
        <v>285-295</v>
      </c>
      <c r="AF3545" s="36" t="str">
        <f t="shared" si="948"/>
        <v>LWS-LTI</v>
      </c>
    </row>
    <row r="3546" spans="5:32" x14ac:dyDescent="0.3">
      <c r="E3546" s="12">
        <v>41006.909722222219</v>
      </c>
      <c r="F3546" s="16">
        <v>5.48</v>
      </c>
      <c r="G3546" s="16">
        <v>269.92998504638723</v>
      </c>
      <c r="H3546" s="29">
        <v>1.1866800589415623</v>
      </c>
      <c r="I3546" s="26">
        <v>286.8</v>
      </c>
      <c r="J3546" s="30">
        <v>6.0218978102189777E-2</v>
      </c>
      <c r="K3546" s="31">
        <v>0.30711001126530146</v>
      </c>
      <c r="L3546" s="108">
        <f ca="1">REWS!R3546</f>
        <v>5.4230788992693038</v>
      </c>
      <c r="M3546" s="22">
        <f t="shared" si="935"/>
        <v>5.4222525760364038</v>
      </c>
      <c r="N3546" s="22">
        <f t="shared" ca="1" si="936"/>
        <v>5.3659313013889864</v>
      </c>
      <c r="O3546" s="22">
        <f t="shared" si="937"/>
        <v>0.19607659080092643</v>
      </c>
      <c r="P3546" s="81">
        <f t="shared" ca="1" si="938"/>
        <v>6</v>
      </c>
      <c r="Q3546" s="22">
        <f t="shared" ca="1" si="939"/>
        <v>0.33671349009220963</v>
      </c>
      <c r="R3546" s="3">
        <f ca="1">IF(N3546&gt;'Power Curve'!$C$37,0,INDEX(Ci,$P3546,1)*POWER(1-Q3546,3)+INDEX(Ci,$P3546,2)*3*Q3546*POWER(1-Q3546,2)+INDEX(Ci,$P3546,3)*3*POWER(Q3546,2)*(1-Q3546)+INDEX(Ci,$P3546,4)*POWER(Q3546,3))</f>
        <v>261.8562452402054</v>
      </c>
      <c r="S3546" s="3">
        <f t="shared" si="940"/>
        <v>269.92998504638723</v>
      </c>
      <c r="T3546" s="3">
        <f t="shared" ca="1" si="941"/>
        <v>-8.073739806181834</v>
      </c>
      <c r="U3546" s="3">
        <f t="shared" ca="1" si="949"/>
        <v>8.073739806181834</v>
      </c>
      <c r="W3546" s="34">
        <f t="shared" si="942"/>
        <v>5</v>
      </c>
      <c r="X3546" s="73" t="b">
        <f>COUNTIF('Power Curve'!$D$2:$D$31,W3546)&gt;0</f>
        <v>1</v>
      </c>
      <c r="Y3546" s="73" t="b">
        <f t="shared" si="943"/>
        <v>0</v>
      </c>
      <c r="Z3546" s="73" t="b">
        <f t="shared" si="950"/>
        <v>1</v>
      </c>
      <c r="AA3546" s="34" t="str">
        <f t="shared" si="944"/>
        <v>Outer</v>
      </c>
      <c r="AB3546" s="35" t="str">
        <f t="shared" si="951"/>
        <v>0.1-0.2</v>
      </c>
      <c r="AC3546" s="36" t="str">
        <f t="shared" si="945"/>
        <v>21-22</v>
      </c>
      <c r="AD3546" s="36" t="str">
        <f t="shared" si="946"/>
        <v>Apr</v>
      </c>
      <c r="AE3546" s="35" t="str">
        <f t="shared" si="947"/>
        <v>285-295</v>
      </c>
      <c r="AF3546" s="36" t="str">
        <f t="shared" si="948"/>
        <v>LWS-LTI</v>
      </c>
    </row>
    <row r="3547" spans="5:32" x14ac:dyDescent="0.3">
      <c r="E3547" s="12">
        <v>41006.916666666664</v>
      </c>
      <c r="F3547" s="16">
        <v>4.9000000000000004</v>
      </c>
      <c r="G3547" s="16">
        <v>149.3300018310544</v>
      </c>
      <c r="H3547" s="29">
        <v>1.1857487165864433</v>
      </c>
      <c r="I3547" s="26">
        <v>288.89999999999998</v>
      </c>
      <c r="J3547" s="30">
        <v>9.1836734693877542E-2</v>
      </c>
      <c r="K3547" s="31">
        <v>0.22712593641102993</v>
      </c>
      <c r="L3547" s="108">
        <f ca="1">REWS!R3547</f>
        <v>4.8853483895527221</v>
      </c>
      <c r="M3547" s="22">
        <f t="shared" si="935"/>
        <v>4.8470958167240648</v>
      </c>
      <c r="N3547" s="22">
        <f t="shared" ca="1" si="936"/>
        <v>4.8326023963756422</v>
      </c>
      <c r="O3547" s="22">
        <f t="shared" si="937"/>
        <v>0.10718425958554127</v>
      </c>
      <c r="P3547" s="81">
        <f t="shared" ca="1" si="938"/>
        <v>5</v>
      </c>
      <c r="Q3547" s="22">
        <f t="shared" ca="1" si="939"/>
        <v>0.77644214245062948</v>
      </c>
      <c r="R3547" s="3">
        <f ca="1">IF(N3547&gt;'Power Curve'!$C$37,0,INDEX(Ci,$P3547,1)*POWER(1-Q3547,3)+INDEX(Ci,$P3547,2)*3*Q3547*POWER(1-Q3547,2)+INDEX(Ci,$P3547,3)*3*POWER(Q3547,2)*(1-Q3547)+INDEX(Ci,$P3547,4)*POWER(Q3547,3))</f>
        <v>178.93034584643527</v>
      </c>
      <c r="S3547" s="3">
        <f t="shared" si="940"/>
        <v>149.3300018310544</v>
      </c>
      <c r="T3547" s="3">
        <f t="shared" ca="1" si="941"/>
        <v>29.60034401538087</v>
      </c>
      <c r="U3547" s="3">
        <f t="shared" ca="1" si="949"/>
        <v>29.60034401538087</v>
      </c>
      <c r="W3547" s="34">
        <f t="shared" si="942"/>
        <v>5</v>
      </c>
      <c r="X3547" s="73" t="b">
        <f>COUNTIF('Power Curve'!$D$2:$D$31,W3547)&gt;0</f>
        <v>1</v>
      </c>
      <c r="Y3547" s="73" t="b">
        <f t="shared" si="943"/>
        <v>0</v>
      </c>
      <c r="Z3547" s="73" t="b">
        <f t="shared" si="950"/>
        <v>1</v>
      </c>
      <c r="AA3547" s="34" t="str">
        <f t="shared" si="944"/>
        <v>Outer</v>
      </c>
      <c r="AB3547" s="35" t="str">
        <f t="shared" si="951"/>
        <v>0.1-0.2</v>
      </c>
      <c r="AC3547" s="36" t="str">
        <f t="shared" si="945"/>
        <v>22-23</v>
      </c>
      <c r="AD3547" s="36" t="str">
        <f t="shared" si="946"/>
        <v>Apr</v>
      </c>
      <c r="AE3547" s="35" t="str">
        <f t="shared" si="947"/>
        <v>285-295</v>
      </c>
      <c r="AF3547" s="36" t="str">
        <f t="shared" si="948"/>
        <v>LWS-LTI</v>
      </c>
    </row>
    <row r="3548" spans="5:32" x14ac:dyDescent="0.3">
      <c r="E3548" s="12">
        <v>41006.923611111109</v>
      </c>
      <c r="F3548" s="16">
        <v>5.01</v>
      </c>
      <c r="G3548" s="16">
        <v>156.3200035095212</v>
      </c>
      <c r="H3548" s="29">
        <v>1.1846403454732144</v>
      </c>
      <c r="I3548" s="26">
        <v>284.3</v>
      </c>
      <c r="J3548" s="30">
        <v>6.1876247504990024E-2</v>
      </c>
      <c r="K3548" s="31">
        <v>0.13605754098032971</v>
      </c>
      <c r="L3548" s="108">
        <f ca="1">REWS!R3548</f>
        <v>5.0238768021888998</v>
      </c>
      <c r="M3548" s="22">
        <f t="shared" si="935"/>
        <v>4.954363522470115</v>
      </c>
      <c r="N3548" s="22">
        <f t="shared" ca="1" si="936"/>
        <v>4.9680862215865256</v>
      </c>
      <c r="O3548" s="22">
        <f t="shared" si="937"/>
        <v>0.12376282929459383</v>
      </c>
      <c r="P3548" s="81">
        <f t="shared" ca="1" si="938"/>
        <v>5</v>
      </c>
      <c r="Q3548" s="22">
        <f t="shared" ca="1" si="939"/>
        <v>0.93136516761839994</v>
      </c>
      <c r="R3548" s="3">
        <f ca="1">IF(N3548&gt;'Power Curve'!$C$37,0,INDEX(Ci,$P3548,1)*POWER(1-Q3548,3)+INDEX(Ci,$P3548,2)*3*Q3548*POWER(1-Q3548,2)+INDEX(Ci,$P3548,3)*3*POWER(Q3548,2)*(1-Q3548)+INDEX(Ci,$P3548,4)*POWER(Q3548,3))</f>
        <v>201.89568214268857</v>
      </c>
      <c r="S3548" s="3">
        <f t="shared" si="940"/>
        <v>156.3200035095212</v>
      </c>
      <c r="T3548" s="3">
        <f t="shared" ca="1" si="941"/>
        <v>45.575678633167371</v>
      </c>
      <c r="U3548" s="3">
        <f t="shared" ca="1" si="949"/>
        <v>45.575678633167371</v>
      </c>
      <c r="W3548" s="34">
        <f t="shared" si="942"/>
        <v>5</v>
      </c>
      <c r="X3548" s="73" t="b">
        <f>COUNTIF('Power Curve'!$D$2:$D$31,W3548)&gt;0</f>
        <v>1</v>
      </c>
      <c r="Y3548" s="73" t="b">
        <f t="shared" si="943"/>
        <v>0</v>
      </c>
      <c r="Z3548" s="73" t="b">
        <f t="shared" si="950"/>
        <v>1</v>
      </c>
      <c r="AA3548" s="34" t="str">
        <f t="shared" si="944"/>
        <v>Outer</v>
      </c>
      <c r="AB3548" s="35" t="str">
        <f t="shared" si="951"/>
        <v>0.1-0.2</v>
      </c>
      <c r="AC3548" s="36" t="str">
        <f t="shared" si="945"/>
        <v>22-23</v>
      </c>
      <c r="AD3548" s="36" t="str">
        <f t="shared" si="946"/>
        <v>Apr</v>
      </c>
      <c r="AE3548" s="35" t="str">
        <f t="shared" si="947"/>
        <v>275-285</v>
      </c>
      <c r="AF3548" s="36" t="str">
        <f t="shared" si="948"/>
        <v>LWS-LTI</v>
      </c>
    </row>
    <row r="3549" spans="5:32" x14ac:dyDescent="0.3">
      <c r="E3549" s="12">
        <v>41006.930555555555</v>
      </c>
      <c r="F3549" s="16">
        <v>5.52</v>
      </c>
      <c r="G3549" s="16">
        <v>245.35000228881822</v>
      </c>
      <c r="H3549" s="29">
        <v>1.1840626984798195</v>
      </c>
      <c r="I3549" s="26">
        <v>276.89999999999998</v>
      </c>
      <c r="J3549" s="30">
        <v>8.5144927536231887E-2</v>
      </c>
      <c r="K3549" s="31">
        <v>0.1825698906128059</v>
      </c>
      <c r="L3549" s="108">
        <f ca="1">REWS!R3549</f>
        <v>5.4836741816955774</v>
      </c>
      <c r="M3549" s="22">
        <f t="shared" si="935"/>
        <v>5.4578125388739629</v>
      </c>
      <c r="N3549" s="22">
        <f t="shared" ca="1" si="936"/>
        <v>5.421895961586511</v>
      </c>
      <c r="O3549" s="22">
        <f t="shared" si="937"/>
        <v>0.20157249768784613</v>
      </c>
      <c r="P3549" s="81">
        <f t="shared" ca="1" si="938"/>
        <v>6</v>
      </c>
      <c r="Q3549" s="22">
        <f t="shared" ca="1" si="939"/>
        <v>0.39249446044165714</v>
      </c>
      <c r="R3549" s="3">
        <f ca="1">IF(N3549&gt;'Power Curve'!$C$37,0,INDEX(Ci,$P3549,1)*POWER(1-Q3549,3)+INDEX(Ci,$P3549,2)*3*Q3549*POWER(1-Q3549,2)+INDEX(Ci,$P3549,3)*3*POWER(Q3549,2)*(1-Q3549)+INDEX(Ci,$P3549,4)*POWER(Q3549,3))</f>
        <v>270.07390922282599</v>
      </c>
      <c r="S3549" s="3">
        <f t="shared" si="940"/>
        <v>245.35000228881822</v>
      </c>
      <c r="T3549" s="3">
        <f t="shared" ca="1" si="941"/>
        <v>24.723906934007772</v>
      </c>
      <c r="U3549" s="3">
        <f t="shared" ca="1" si="949"/>
        <v>24.723906934007772</v>
      </c>
      <c r="W3549" s="34">
        <f t="shared" si="942"/>
        <v>5</v>
      </c>
      <c r="X3549" s="73" t="b">
        <f>COUNTIF('Power Curve'!$D$2:$D$31,W3549)&gt;0</f>
        <v>1</v>
      </c>
      <c r="Y3549" s="73" t="b">
        <f t="shared" si="943"/>
        <v>0</v>
      </c>
      <c r="Z3549" s="73" t="b">
        <f t="shared" si="950"/>
        <v>1</v>
      </c>
      <c r="AA3549" s="34" t="str">
        <f t="shared" si="944"/>
        <v>Outer</v>
      </c>
      <c r="AB3549" s="35" t="str">
        <f t="shared" si="951"/>
        <v>0.2-0.3</v>
      </c>
      <c r="AC3549" s="36" t="str">
        <f t="shared" si="945"/>
        <v>22-23</v>
      </c>
      <c r="AD3549" s="36" t="str">
        <f t="shared" si="946"/>
        <v>Apr</v>
      </c>
      <c r="AE3549" s="35" t="str">
        <f t="shared" si="947"/>
        <v>275-285</v>
      </c>
      <c r="AF3549" s="36" t="str">
        <f t="shared" si="948"/>
        <v>LWS-LTI</v>
      </c>
    </row>
    <row r="3550" spans="5:32" x14ac:dyDescent="0.3">
      <c r="E3550" s="12">
        <v>41006.9375</v>
      </c>
      <c r="F3550" s="16">
        <v>6.09</v>
      </c>
      <c r="G3550" s="16">
        <v>338.00000762939453</v>
      </c>
      <c r="H3550" s="29">
        <v>1.1837942775423143</v>
      </c>
      <c r="I3550" s="26">
        <v>280.39999999999998</v>
      </c>
      <c r="J3550" s="30">
        <v>5.5829228243021355E-2</v>
      </c>
      <c r="K3550" s="31">
        <v>0.2697656022885262</v>
      </c>
      <c r="L3550" s="108">
        <f ca="1">REWS!R3550</f>
        <v>5.997165389283289</v>
      </c>
      <c r="M3550" s="22">
        <f t="shared" si="935"/>
        <v>6.0209359670280129</v>
      </c>
      <c r="N3550" s="22">
        <f t="shared" ca="1" si="936"/>
        <v>5.9291541531282936</v>
      </c>
      <c r="O3550" s="22">
        <f t="shared" si="937"/>
        <v>0.28860503878231547</v>
      </c>
      <c r="P3550" s="81">
        <f t="shared" ca="1" si="938"/>
        <v>6</v>
      </c>
      <c r="Q3550" s="22">
        <f t="shared" ca="1" si="939"/>
        <v>0.89808770521504533</v>
      </c>
      <c r="R3550" s="3">
        <f ca="1">IF(N3550&gt;'Power Curve'!$C$37,0,INDEX(Ci,$P3550,1)*POWER(1-Q3550,3)+INDEX(Ci,$P3550,2)*3*Q3550*POWER(1-Q3550,2)+INDEX(Ci,$P3550,3)*3*POWER(Q3550,2)*(1-Q3550)+INDEX(Ci,$P3550,4)*POWER(Q3550,3))</f>
        <v>350.37195062372507</v>
      </c>
      <c r="S3550" s="3">
        <f t="shared" si="940"/>
        <v>338.00000762939453</v>
      </c>
      <c r="T3550" s="3">
        <f t="shared" ca="1" si="941"/>
        <v>12.371942994330539</v>
      </c>
      <c r="U3550" s="3">
        <f t="shared" ca="1" si="949"/>
        <v>12.371942994330539</v>
      </c>
      <c r="W3550" s="34">
        <f t="shared" si="942"/>
        <v>6</v>
      </c>
      <c r="X3550" s="73" t="b">
        <f>COUNTIF('Power Curve'!$D$2:$D$31,W3550)&gt;0</f>
        <v>1</v>
      </c>
      <c r="Y3550" s="73" t="b">
        <f t="shared" si="943"/>
        <v>0</v>
      </c>
      <c r="Z3550" s="73" t="b">
        <f t="shared" si="950"/>
        <v>1</v>
      </c>
      <c r="AA3550" s="34" t="str">
        <f t="shared" si="944"/>
        <v>Outer</v>
      </c>
      <c r="AB3550" s="35" t="str">
        <f t="shared" si="951"/>
        <v>0.2-0.3</v>
      </c>
      <c r="AC3550" s="36" t="str">
        <f t="shared" si="945"/>
        <v>22-23</v>
      </c>
      <c r="AD3550" s="36" t="str">
        <f t="shared" si="946"/>
        <v>Apr</v>
      </c>
      <c r="AE3550" s="35" t="str">
        <f t="shared" si="947"/>
        <v>275-285</v>
      </c>
      <c r="AF3550" s="36" t="str">
        <f t="shared" si="948"/>
        <v>LWS-LTI</v>
      </c>
    </row>
    <row r="3551" spans="5:32" x14ac:dyDescent="0.3">
      <c r="E3551" s="12">
        <v>41006.944444444445</v>
      </c>
      <c r="F3551" s="16">
        <v>6.35</v>
      </c>
      <c r="G3551" s="16">
        <v>404.21000671386719</v>
      </c>
      <c r="H3551" s="29">
        <v>1.182492331677544</v>
      </c>
      <c r="I3551" s="26">
        <v>281.2</v>
      </c>
      <c r="J3551" s="30">
        <v>5.826771653543307E-2</v>
      </c>
      <c r="K3551" s="31">
        <v>0.24044170534222536</v>
      </c>
      <c r="L3551" s="108">
        <f ca="1">REWS!R3551</f>
        <v>6.3056801309530917</v>
      </c>
      <c r="M3551" s="22">
        <f t="shared" si="935"/>
        <v>6.2756850502494492</v>
      </c>
      <c r="N3551" s="22">
        <f t="shared" ca="1" si="936"/>
        <v>6.2318838629098119</v>
      </c>
      <c r="O3551" s="22">
        <f t="shared" si="937"/>
        <v>0.32797733079816593</v>
      </c>
      <c r="P3551" s="81">
        <f t="shared" ca="1" si="938"/>
        <v>7</v>
      </c>
      <c r="Q3551" s="22">
        <f t="shared" ca="1" si="939"/>
        <v>0.20379903398447333</v>
      </c>
      <c r="R3551" s="3">
        <f ca="1">IF(N3551&gt;'Power Curve'!$C$37,0,INDEX(Ci,$P3551,1)*POWER(1-Q3551,3)+INDEX(Ci,$P3551,2)*3*Q3551*POWER(1-Q3551,2)+INDEX(Ci,$P3551,3)*3*POWER(Q3551,2)*(1-Q3551)+INDEX(Ci,$P3551,4)*POWER(Q3551,3))</f>
        <v>409.54702832301285</v>
      </c>
      <c r="S3551" s="3">
        <f t="shared" si="940"/>
        <v>404.21000671386719</v>
      </c>
      <c r="T3551" s="3">
        <f t="shared" ca="1" si="941"/>
        <v>5.3370216091456655</v>
      </c>
      <c r="U3551" s="3">
        <f t="shared" ca="1" si="949"/>
        <v>5.3370216091456655</v>
      </c>
      <c r="W3551" s="34">
        <f t="shared" si="942"/>
        <v>6</v>
      </c>
      <c r="X3551" s="73" t="b">
        <f>COUNTIF('Power Curve'!$D$2:$D$31,W3551)&gt;0</f>
        <v>1</v>
      </c>
      <c r="Y3551" s="73" t="b">
        <f t="shared" si="943"/>
        <v>0</v>
      </c>
      <c r="Z3551" s="73" t="b">
        <f t="shared" si="950"/>
        <v>1</v>
      </c>
      <c r="AA3551" s="34" t="str">
        <f t="shared" si="944"/>
        <v>Outer</v>
      </c>
      <c r="AB3551" s="35" t="str">
        <f t="shared" si="951"/>
        <v>0.3-0.4</v>
      </c>
      <c r="AC3551" s="36" t="str">
        <f t="shared" si="945"/>
        <v>22-23</v>
      </c>
      <c r="AD3551" s="36" t="str">
        <f t="shared" si="946"/>
        <v>Apr</v>
      </c>
      <c r="AE3551" s="35" t="str">
        <f t="shared" si="947"/>
        <v>275-285</v>
      </c>
      <c r="AF3551" s="36" t="str">
        <f t="shared" si="948"/>
        <v>LWS-LTI</v>
      </c>
    </row>
    <row r="3552" spans="5:32" x14ac:dyDescent="0.3">
      <c r="E3552" s="12">
        <v>41006.951388888891</v>
      </c>
      <c r="F3552" s="16">
        <v>6.75</v>
      </c>
      <c r="G3552" s="16">
        <v>581.25998115539551</v>
      </c>
      <c r="H3552" s="29">
        <v>1.1812786825243358</v>
      </c>
      <c r="I3552" s="26">
        <v>286</v>
      </c>
      <c r="J3552" s="30">
        <v>7.7037037037037043E-2</v>
      </c>
      <c r="K3552" s="31">
        <v>0.22316009553409735</v>
      </c>
      <c r="L3552" s="108">
        <f ca="1">REWS!R3552</f>
        <v>6.6768519902390349</v>
      </c>
      <c r="M3552" s="22">
        <f t="shared" si="935"/>
        <v>6.6687207542297795</v>
      </c>
      <c r="N3552" s="22">
        <f t="shared" ca="1" si="936"/>
        <v>6.5964535467003644</v>
      </c>
      <c r="O3552" s="22">
        <f t="shared" si="937"/>
        <v>0.38872226583024921</v>
      </c>
      <c r="P3552" s="81">
        <f t="shared" ca="1" si="938"/>
        <v>7</v>
      </c>
      <c r="Q3552" s="22">
        <f t="shared" ca="1" si="939"/>
        <v>0.5744009783194568</v>
      </c>
      <c r="R3552" s="3">
        <f ca="1">IF(N3552&gt;'Power Curve'!$C$37,0,INDEX(Ci,$P3552,1)*POWER(1-Q3552,3)+INDEX(Ci,$P3552,2)*3*Q3552*POWER(1-Q3552,2)+INDEX(Ci,$P3552,3)*3*POWER(Q3552,2)*(1-Q3552)+INDEX(Ci,$P3552,4)*POWER(Q3552,3))</f>
        <v>494.15866768870831</v>
      </c>
      <c r="S3552" s="3">
        <f t="shared" si="940"/>
        <v>581.25998115539551</v>
      </c>
      <c r="T3552" s="3">
        <f t="shared" ca="1" si="941"/>
        <v>-87.101313466687202</v>
      </c>
      <c r="U3552" s="3">
        <f t="shared" ca="1" si="949"/>
        <v>87.101313466687202</v>
      </c>
      <c r="W3552" s="34">
        <f t="shared" si="942"/>
        <v>7</v>
      </c>
      <c r="X3552" s="73" t="b">
        <f>COUNTIF('Power Curve'!$D$2:$D$31,W3552)&gt;0</f>
        <v>1</v>
      </c>
      <c r="Y3552" s="73" t="b">
        <f t="shared" si="943"/>
        <v>0</v>
      </c>
      <c r="Z3552" s="73" t="b">
        <f t="shared" si="950"/>
        <v>1</v>
      </c>
      <c r="AA3552" s="34" t="str">
        <f t="shared" si="944"/>
        <v>Outer</v>
      </c>
      <c r="AB3552" s="35" t="str">
        <f t="shared" si="951"/>
        <v>0.3-0.4</v>
      </c>
      <c r="AC3552" s="36" t="str">
        <f t="shared" si="945"/>
        <v>22-23</v>
      </c>
      <c r="AD3552" s="36" t="str">
        <f t="shared" si="946"/>
        <v>Apr</v>
      </c>
      <c r="AE3552" s="35" t="str">
        <f t="shared" si="947"/>
        <v>285-295</v>
      </c>
      <c r="AF3552" s="36" t="str">
        <f t="shared" si="948"/>
        <v>LWS-LTI</v>
      </c>
    </row>
    <row r="3553" spans="5:32" x14ac:dyDescent="0.3">
      <c r="E3553" s="12">
        <v>41006.958333333336</v>
      </c>
      <c r="F3553" s="16">
        <v>6.11</v>
      </c>
      <c r="G3553" s="16">
        <v>427.22999954223633</v>
      </c>
      <c r="H3553" s="29">
        <v>1.1810084171098434</v>
      </c>
      <c r="I3553" s="26">
        <v>286.60000000000002</v>
      </c>
      <c r="J3553" s="30">
        <v>0.10638297872340426</v>
      </c>
      <c r="K3553" s="31">
        <v>0.23473539805418281</v>
      </c>
      <c r="L3553" s="108">
        <f ca="1">REWS!R3553</f>
        <v>6.094043262661029</v>
      </c>
      <c r="M3553" s="22">
        <f t="shared" si="935"/>
        <v>6.0359668365583916</v>
      </c>
      <c r="N3553" s="22">
        <f t="shared" ca="1" si="936"/>
        <v>6.0202034425489472</v>
      </c>
      <c r="O3553" s="22">
        <f t="shared" si="937"/>
        <v>0.29092810812144165</v>
      </c>
      <c r="P3553" s="81">
        <f t="shared" ca="1" si="938"/>
        <v>6</v>
      </c>
      <c r="Q3553" s="22">
        <f t="shared" ca="1" si="939"/>
        <v>0.98883814836231543</v>
      </c>
      <c r="R3553" s="3">
        <f ca="1">IF(N3553&gt;'Power Curve'!$C$37,0,INDEX(Ci,$P3553,1)*POWER(1-Q3553,3)+INDEX(Ci,$P3553,2)*3*Q3553*POWER(1-Q3553,2)+INDEX(Ci,$P3553,3)*3*POWER(Q3553,2)*(1-Q3553)+INDEX(Ci,$P3553,4)*POWER(Q3553,3))</f>
        <v>366.93503995639713</v>
      </c>
      <c r="S3553" s="3">
        <f t="shared" si="940"/>
        <v>427.22999954223633</v>
      </c>
      <c r="T3553" s="3">
        <f t="shared" ca="1" si="941"/>
        <v>-60.294959585839194</v>
      </c>
      <c r="U3553" s="3">
        <f t="shared" ca="1" si="949"/>
        <v>60.294959585839194</v>
      </c>
      <c r="W3553" s="34">
        <f t="shared" si="942"/>
        <v>6</v>
      </c>
      <c r="X3553" s="73" t="b">
        <f>COUNTIF('Power Curve'!$D$2:$D$31,W3553)&gt;0</f>
        <v>1</v>
      </c>
      <c r="Y3553" s="73" t="b">
        <f t="shared" si="943"/>
        <v>0</v>
      </c>
      <c r="Z3553" s="73" t="b">
        <f t="shared" si="950"/>
        <v>1</v>
      </c>
      <c r="AA3553" s="34" t="str">
        <f t="shared" si="944"/>
        <v>Inner</v>
      </c>
      <c r="AB3553" s="35" t="str">
        <f t="shared" si="951"/>
        <v>0.2-0.3</v>
      </c>
      <c r="AC3553" s="36" t="str">
        <f t="shared" si="945"/>
        <v>23-24</v>
      </c>
      <c r="AD3553" s="36" t="str">
        <f t="shared" si="946"/>
        <v>Apr</v>
      </c>
      <c r="AE3553" s="35" t="str">
        <f t="shared" si="947"/>
        <v>285-295</v>
      </c>
      <c r="AF3553" s="36" t="str">
        <f t="shared" si="948"/>
        <v>Inner-TI</v>
      </c>
    </row>
    <row r="3554" spans="5:32" x14ac:dyDescent="0.3">
      <c r="E3554" s="12">
        <v>41006.965277777781</v>
      </c>
      <c r="F3554" s="16">
        <v>6.5</v>
      </c>
      <c r="G3554" s="16">
        <v>479.93003082275391</v>
      </c>
      <c r="H3554" s="29">
        <v>1.1799094116316824</v>
      </c>
      <c r="I3554" s="26">
        <v>289.60000000000002</v>
      </c>
      <c r="J3554" s="30">
        <v>6.9230769230769235E-2</v>
      </c>
      <c r="K3554" s="31">
        <v>0.3039893176368742</v>
      </c>
      <c r="L3554" s="108">
        <f ca="1">REWS!R3554</f>
        <v>6.4395061688657265</v>
      </c>
      <c r="M3554" s="22">
        <f t="shared" si="935"/>
        <v>6.4192489025051387</v>
      </c>
      <c r="N3554" s="22">
        <f t="shared" ca="1" si="936"/>
        <v>6.3595066011025203</v>
      </c>
      <c r="O3554" s="22">
        <f t="shared" si="937"/>
        <v>0.35016558695380495</v>
      </c>
      <c r="P3554" s="81">
        <f t="shared" ca="1" si="938"/>
        <v>7</v>
      </c>
      <c r="Q3554" s="22">
        <f t="shared" ca="1" si="939"/>
        <v>0.33353344970386933</v>
      </c>
      <c r="R3554" s="3">
        <f ca="1">IF(N3554&gt;'Power Curve'!$C$37,0,INDEX(Ci,$P3554,1)*POWER(1-Q3554,3)+INDEX(Ci,$P3554,2)*3*Q3554*POWER(1-Q3554,2)+INDEX(Ci,$P3554,3)*3*POWER(Q3554,2)*(1-Q3554)+INDEX(Ci,$P3554,4)*POWER(Q3554,3))</f>
        <v>437.81884637742581</v>
      </c>
      <c r="S3554" s="3">
        <f t="shared" si="940"/>
        <v>479.93003082275391</v>
      </c>
      <c r="T3554" s="3">
        <f t="shared" ca="1" si="941"/>
        <v>-42.111184445328092</v>
      </c>
      <c r="U3554" s="3">
        <f t="shared" ca="1" si="949"/>
        <v>42.111184445328092</v>
      </c>
      <c r="W3554" s="34">
        <f t="shared" si="942"/>
        <v>6</v>
      </c>
      <c r="X3554" s="73" t="b">
        <f>COUNTIF('Power Curve'!$D$2:$D$31,W3554)&gt;0</f>
        <v>1</v>
      </c>
      <c r="Y3554" s="73" t="b">
        <f t="shared" si="943"/>
        <v>0</v>
      </c>
      <c r="Z3554" s="73" t="b">
        <f t="shared" si="950"/>
        <v>1</v>
      </c>
      <c r="AA3554" s="34" t="str">
        <f t="shared" si="944"/>
        <v>Outer</v>
      </c>
      <c r="AB3554" s="35" t="str">
        <f t="shared" si="951"/>
        <v>0.3-0.4</v>
      </c>
      <c r="AC3554" s="36" t="str">
        <f t="shared" si="945"/>
        <v>23-24</v>
      </c>
      <c r="AD3554" s="36" t="str">
        <f t="shared" si="946"/>
        <v>Apr</v>
      </c>
      <c r="AE3554" s="35" t="str">
        <f t="shared" si="947"/>
        <v>285-295</v>
      </c>
      <c r="AF3554" s="36" t="str">
        <f t="shared" si="948"/>
        <v>LWS-LTI</v>
      </c>
    </row>
    <row r="3555" spans="5:32" x14ac:dyDescent="0.3">
      <c r="E3555" s="12">
        <v>41006.972222222219</v>
      </c>
      <c r="F3555" s="16">
        <v>5.78</v>
      </c>
      <c r="G3555" s="16">
        <v>323.03998565673879</v>
      </c>
      <c r="H3555" s="29">
        <v>1.1785103355875566</v>
      </c>
      <c r="I3555" s="26">
        <v>292.8</v>
      </c>
      <c r="J3555" s="30">
        <v>0.10207612456747404</v>
      </c>
      <c r="K3555" s="31">
        <v>0.43283699595490399</v>
      </c>
      <c r="L3555" s="108">
        <f ca="1">REWS!R3555</f>
        <v>5.76875364414804</v>
      </c>
      <c r="M3555" s="22">
        <f t="shared" si="935"/>
        <v>5.7059365860724158</v>
      </c>
      <c r="N3555" s="22">
        <f t="shared" ca="1" si="936"/>
        <v>5.6948343380939228</v>
      </c>
      <c r="O3555" s="22">
        <f t="shared" si="937"/>
        <v>0.23992086903001278</v>
      </c>
      <c r="P3555" s="81">
        <f t="shared" ca="1" si="938"/>
        <v>6</v>
      </c>
      <c r="Q3555" s="22">
        <f t="shared" ca="1" si="939"/>
        <v>0.66453698573263886</v>
      </c>
      <c r="R3555" s="3">
        <f ca="1">IF(N3555&gt;'Power Curve'!$C$37,0,INDEX(Ci,$P3555,1)*POWER(1-Q3555,3)+INDEX(Ci,$P3555,2)*3*Q3555*POWER(1-Q3555,2)+INDEX(Ci,$P3555,3)*3*POWER(Q3555,2)*(1-Q3555)+INDEX(Ci,$P3555,4)*POWER(Q3555,3))</f>
        <v>311.3633616366867</v>
      </c>
      <c r="S3555" s="3">
        <f t="shared" si="940"/>
        <v>323.03998565673879</v>
      </c>
      <c r="T3555" s="3">
        <f t="shared" ca="1" si="941"/>
        <v>-11.676624020052088</v>
      </c>
      <c r="U3555" s="3">
        <f t="shared" ca="1" si="949"/>
        <v>11.676624020052088</v>
      </c>
      <c r="W3555" s="34">
        <f t="shared" si="942"/>
        <v>6</v>
      </c>
      <c r="X3555" s="73" t="b">
        <f>COUNTIF('Power Curve'!$D$2:$D$31,W3555)&gt;0</f>
        <v>1</v>
      </c>
      <c r="Y3555" s="73" t="b">
        <f t="shared" si="943"/>
        <v>0</v>
      </c>
      <c r="Z3555" s="73" t="b">
        <f t="shared" si="950"/>
        <v>1</v>
      </c>
      <c r="AA3555" s="34" t="str">
        <f t="shared" si="944"/>
        <v>Outer</v>
      </c>
      <c r="AB3555" s="35" t="str">
        <f t="shared" si="951"/>
        <v>0.2-0.3</v>
      </c>
      <c r="AC3555" s="36" t="str">
        <f t="shared" si="945"/>
        <v>23-24</v>
      </c>
      <c r="AD3555" s="36" t="str">
        <f t="shared" si="946"/>
        <v>Apr</v>
      </c>
      <c r="AE3555" s="35" t="str">
        <f t="shared" si="947"/>
        <v>285-295</v>
      </c>
      <c r="AF3555" s="36" t="str">
        <f t="shared" si="948"/>
        <v>Inner-TI</v>
      </c>
    </row>
    <row r="3556" spans="5:32" x14ac:dyDescent="0.3">
      <c r="E3556" s="12">
        <v>41010.694444444445</v>
      </c>
      <c r="F3556" s="16">
        <v>6.04</v>
      </c>
      <c r="G3556" s="16">
        <v>455.8800125122068</v>
      </c>
      <c r="H3556" s="29">
        <v>1.1497582523637877</v>
      </c>
      <c r="I3556" s="26">
        <v>201.2</v>
      </c>
      <c r="J3556" s="30">
        <v>0.16887417218543047</v>
      </c>
      <c r="K3556" s="31">
        <v>8.1432484334397467E-2</v>
      </c>
      <c r="L3556" s="108">
        <f ca="1">REWS!R3556</f>
        <v>6.1045389700806245</v>
      </c>
      <c r="M3556" s="22">
        <f t="shared" si="935"/>
        <v>5.9137154103700311</v>
      </c>
      <c r="N3556" s="22">
        <f t="shared" ca="1" si="936"/>
        <v>5.9769049967831434</v>
      </c>
      <c r="O3556" s="22">
        <f t="shared" si="937"/>
        <v>0.27203375611681274</v>
      </c>
      <c r="P3556" s="81">
        <f t="shared" ca="1" si="938"/>
        <v>6</v>
      </c>
      <c r="Q3556" s="22">
        <f t="shared" ca="1" si="939"/>
        <v>0.94568181879799695</v>
      </c>
      <c r="R3556" s="3">
        <f ca="1">IF(N3556&gt;'Power Curve'!$C$37,0,INDEX(Ci,$P3556,1)*POWER(1-Q3556,3)+INDEX(Ci,$P3556,2)*3*Q3556*POWER(1-Q3556,2)+INDEX(Ci,$P3556,3)*3*POWER(Q3556,2)*(1-Q3556)+INDEX(Ci,$P3556,4)*POWER(Q3556,3))</f>
        <v>358.94333054410407</v>
      </c>
      <c r="S3556" s="3">
        <f t="shared" si="940"/>
        <v>455.8800125122068</v>
      </c>
      <c r="T3556" s="3">
        <f t="shared" ca="1" si="941"/>
        <v>-96.936681968102732</v>
      </c>
      <c r="U3556" s="3">
        <f t="shared" ca="1" si="949"/>
        <v>96.936681968102732</v>
      </c>
      <c r="W3556" s="34">
        <f t="shared" si="942"/>
        <v>6</v>
      </c>
      <c r="X3556" s="73" t="b">
        <f>COUNTIF('Power Curve'!$D$2:$D$31,W3556)&gt;0</f>
        <v>1</v>
      </c>
      <c r="Y3556" s="73" t="b">
        <f t="shared" si="943"/>
        <v>0</v>
      </c>
      <c r="Z3556" s="73" t="b">
        <f t="shared" si="950"/>
        <v>1</v>
      </c>
      <c r="AA3556" s="34" t="str">
        <f t="shared" si="944"/>
        <v>Outer</v>
      </c>
      <c r="AB3556" s="35" t="str">
        <f t="shared" si="951"/>
        <v>0.2-0.3</v>
      </c>
      <c r="AC3556" s="36" t="str">
        <f t="shared" si="945"/>
        <v>16-17</v>
      </c>
      <c r="AD3556" s="36" t="str">
        <f t="shared" si="946"/>
        <v>Apr</v>
      </c>
      <c r="AE3556" s="35" t="str">
        <f t="shared" si="947"/>
        <v>195-205</v>
      </c>
      <c r="AF3556" s="36" t="str">
        <f t="shared" si="948"/>
        <v>LWS-HTI</v>
      </c>
    </row>
    <row r="3557" spans="5:32" x14ac:dyDescent="0.3">
      <c r="E3557" s="12">
        <v>41011.5625</v>
      </c>
      <c r="F3557" s="16">
        <v>8.11</v>
      </c>
      <c r="G3557" s="16">
        <v>898.95000457763649</v>
      </c>
      <c r="H3557" s="29">
        <v>1.177758953752845</v>
      </c>
      <c r="I3557" s="26">
        <v>292.89999999999998</v>
      </c>
      <c r="J3557" s="30">
        <v>0.15413070283600494</v>
      </c>
      <c r="K3557" s="31">
        <v>0.18575664338289347</v>
      </c>
      <c r="L3557" s="108">
        <f ca="1">REWS!R3557</f>
        <v>8.1156090998238941</v>
      </c>
      <c r="M3557" s="22">
        <f t="shared" si="935"/>
        <v>8.0043787347944217</v>
      </c>
      <c r="N3557" s="22">
        <f t="shared" ca="1" si="936"/>
        <v>8.0099147840363116</v>
      </c>
      <c r="O3557" s="22">
        <f t="shared" si="937"/>
        <v>0.59515251232648914</v>
      </c>
      <c r="P3557" s="81">
        <f t="shared" ca="1" si="938"/>
        <v>9</v>
      </c>
      <c r="Q3557" s="22">
        <f t="shared" ca="1" si="939"/>
        <v>1.2285329530759555E-3</v>
      </c>
      <c r="R3557" s="3">
        <f ca="1">IF(N3557&gt;'Power Curve'!$C$37,0,INDEX(Ci,$P3557,1)*POWER(1-Q3557,3)+INDEX(Ci,$P3557,2)*3*Q3557*POWER(1-Q3557,2)+INDEX(Ci,$P3557,3)*3*POWER(Q3557,2)*(1-Q3557)+INDEX(Ci,$P3557,4)*POWER(Q3557,3))</f>
        <v>881.11069928695883</v>
      </c>
      <c r="S3557" s="3">
        <f t="shared" si="940"/>
        <v>898.95000457763649</v>
      </c>
      <c r="T3557" s="3">
        <f t="shared" ca="1" si="941"/>
        <v>-17.839305290677657</v>
      </c>
      <c r="U3557" s="3">
        <f t="shared" ca="1" si="949"/>
        <v>17.839305290677657</v>
      </c>
      <c r="W3557" s="34">
        <f t="shared" si="942"/>
        <v>8</v>
      </c>
      <c r="X3557" s="73" t="b">
        <f>COUNTIF('Power Curve'!$D$2:$D$31,W3557)&gt;0</f>
        <v>1</v>
      </c>
      <c r="Y3557" s="73" t="b">
        <f t="shared" si="943"/>
        <v>0</v>
      </c>
      <c r="Z3557" s="73" t="b">
        <f t="shared" si="950"/>
        <v>1</v>
      </c>
      <c r="AA3557" s="34" t="str">
        <f t="shared" si="944"/>
        <v>Outer</v>
      </c>
      <c r="AB3557" s="35" t="str">
        <f t="shared" si="951"/>
        <v>0.5-0.6</v>
      </c>
      <c r="AC3557" s="36" t="str">
        <f t="shared" si="945"/>
        <v>13-14</v>
      </c>
      <c r="AD3557" s="36" t="str">
        <f t="shared" si="946"/>
        <v>Apr</v>
      </c>
      <c r="AE3557" s="35" t="str">
        <f t="shared" si="947"/>
        <v>285-295</v>
      </c>
      <c r="AF3557" s="36" t="str">
        <f t="shared" si="948"/>
        <v>HWS-HTI</v>
      </c>
    </row>
    <row r="3558" spans="5:32" x14ac:dyDescent="0.3">
      <c r="E3558" s="12">
        <v>41011.569444444445</v>
      </c>
      <c r="F3558" s="16">
        <v>8.68</v>
      </c>
      <c r="G3558" s="16">
        <v>923.65000152587936</v>
      </c>
      <c r="H3558" s="29">
        <v>1.1785785193784113</v>
      </c>
      <c r="I3558" s="26">
        <v>292.3</v>
      </c>
      <c r="J3558" s="30">
        <v>8.5253456221198162E-2</v>
      </c>
      <c r="K3558" s="31">
        <v>0.27205318189175309</v>
      </c>
      <c r="L3558" s="108">
        <f ca="1">REWS!R3558</f>
        <v>8.5626103327802134</v>
      </c>
      <c r="M3558" s="22">
        <f t="shared" si="935"/>
        <v>8.5689419899932595</v>
      </c>
      <c r="N3558" s="22">
        <f t="shared" ca="1" si="936"/>
        <v>8.4530542885380786</v>
      </c>
      <c r="O3558" s="22">
        <f t="shared" si="937"/>
        <v>0.6824075833321277</v>
      </c>
      <c r="P3558" s="81">
        <f t="shared" ca="1" si="938"/>
        <v>9</v>
      </c>
      <c r="Q3558" s="22">
        <f t="shared" ca="1" si="939"/>
        <v>0.44416790077117824</v>
      </c>
      <c r="R3558" s="3">
        <f ca="1">IF(N3558&gt;'Power Curve'!$C$37,0,INDEX(Ci,$P3558,1)*POWER(1-Q3558,3)+INDEX(Ci,$P3558,2)*3*Q3558*POWER(1-Q3558,2)+INDEX(Ci,$P3558,3)*3*POWER(Q3558,2)*(1-Q3558)+INDEX(Ci,$P3558,4)*POWER(Q3558,3))</f>
        <v>1017.9817824166728</v>
      </c>
      <c r="S3558" s="3">
        <f t="shared" si="940"/>
        <v>923.65000152587936</v>
      </c>
      <c r="T3558" s="3">
        <f t="shared" ca="1" si="941"/>
        <v>94.331780890793425</v>
      </c>
      <c r="U3558" s="3">
        <f t="shared" ca="1" si="949"/>
        <v>94.331780890793425</v>
      </c>
      <c r="W3558" s="34">
        <f t="shared" si="942"/>
        <v>9</v>
      </c>
      <c r="X3558" s="73" t="b">
        <f>COUNTIF('Power Curve'!$D$2:$D$31,W3558)&gt;0</f>
        <v>1</v>
      </c>
      <c r="Y3558" s="73" t="b">
        <f t="shared" si="943"/>
        <v>0</v>
      </c>
      <c r="Z3558" s="73" t="b">
        <f t="shared" si="950"/>
        <v>1</v>
      </c>
      <c r="AA3558" s="34" t="str">
        <f t="shared" si="944"/>
        <v>Outer</v>
      </c>
      <c r="AB3558" s="35" t="str">
        <f t="shared" si="951"/>
        <v>0.6-0.7</v>
      </c>
      <c r="AC3558" s="36" t="str">
        <f t="shared" si="945"/>
        <v>13-14</v>
      </c>
      <c r="AD3558" s="36" t="str">
        <f t="shared" si="946"/>
        <v>Apr</v>
      </c>
      <c r="AE3558" s="35" t="str">
        <f t="shared" si="947"/>
        <v>285-295</v>
      </c>
      <c r="AF3558" s="36" t="str">
        <f t="shared" si="948"/>
        <v>HWS-LTI</v>
      </c>
    </row>
    <row r="3559" spans="5:32" x14ac:dyDescent="0.3">
      <c r="E3559" s="12">
        <v>41011.576388888891</v>
      </c>
      <c r="F3559" s="16">
        <v>7.79</v>
      </c>
      <c r="G3559" s="16">
        <v>732.00997352600075</v>
      </c>
      <c r="H3559" s="29">
        <v>1.1768974835620849</v>
      </c>
      <c r="I3559" s="26">
        <v>290.10000000000002</v>
      </c>
      <c r="J3559" s="30">
        <v>0.11424903722721438</v>
      </c>
      <c r="K3559" s="31">
        <v>0.27862299551478026</v>
      </c>
      <c r="L3559" s="108">
        <f ca="1">REWS!R3559</f>
        <v>7.7216858346525878</v>
      </c>
      <c r="M3559" s="22">
        <f t="shared" si="935"/>
        <v>7.6866712321387745</v>
      </c>
      <c r="N3559" s="22">
        <f t="shared" ca="1" si="936"/>
        <v>7.6192632052423015</v>
      </c>
      <c r="O3559" s="22">
        <f t="shared" si="937"/>
        <v>0.54604979363559747</v>
      </c>
      <c r="P3559" s="81">
        <f t="shared" ca="1" si="938"/>
        <v>8</v>
      </c>
      <c r="Q3559" s="22">
        <f t="shared" ca="1" si="939"/>
        <v>0.60805359843779139</v>
      </c>
      <c r="R3559" s="3">
        <f ca="1">IF(N3559&gt;'Power Curve'!$C$37,0,INDEX(Ci,$P3559,1)*POWER(1-Q3559,3)+INDEX(Ci,$P3559,2)*3*Q3559*POWER(1-Q3559,2)+INDEX(Ci,$P3559,3)*3*POWER(Q3559,2)*(1-Q3559)+INDEX(Ci,$P3559,4)*POWER(Q3559,3))</f>
        <v>766.06296306835111</v>
      </c>
      <c r="S3559" s="3">
        <f t="shared" si="940"/>
        <v>732.00997352600075</v>
      </c>
      <c r="T3559" s="3">
        <f t="shared" ca="1" si="941"/>
        <v>34.05298954235036</v>
      </c>
      <c r="U3559" s="3">
        <f t="shared" ca="1" si="949"/>
        <v>34.05298954235036</v>
      </c>
      <c r="W3559" s="34">
        <f t="shared" si="942"/>
        <v>8</v>
      </c>
      <c r="X3559" s="73" t="b">
        <f>COUNTIF('Power Curve'!$D$2:$D$31,W3559)&gt;0</f>
        <v>1</v>
      </c>
      <c r="Y3559" s="73" t="b">
        <f t="shared" si="943"/>
        <v>0</v>
      </c>
      <c r="Z3559" s="73" t="b">
        <f t="shared" si="950"/>
        <v>1</v>
      </c>
      <c r="AA3559" s="34" t="str">
        <f t="shared" si="944"/>
        <v>Inner</v>
      </c>
      <c r="AB3559" s="35" t="str">
        <f t="shared" si="951"/>
        <v>0.5-0.6</v>
      </c>
      <c r="AC3559" s="36" t="str">
        <f t="shared" si="945"/>
        <v>13-14</v>
      </c>
      <c r="AD3559" s="36" t="str">
        <f t="shared" si="946"/>
        <v>Apr</v>
      </c>
      <c r="AE3559" s="35" t="str">
        <f t="shared" si="947"/>
        <v>285-295</v>
      </c>
      <c r="AF3559" s="36" t="str">
        <f t="shared" si="948"/>
        <v>Inner-TI</v>
      </c>
    </row>
    <row r="3560" spans="5:32" x14ac:dyDescent="0.3">
      <c r="E3560" s="12">
        <v>41011.583333333336</v>
      </c>
      <c r="F3560" s="16">
        <v>7.24</v>
      </c>
      <c r="G3560" s="16">
        <v>675.35997557640121</v>
      </c>
      <c r="H3560" s="29">
        <v>1.1775174471513326</v>
      </c>
      <c r="I3560" s="26">
        <v>295.60000000000002</v>
      </c>
      <c r="J3560" s="30">
        <v>0.106353591160221</v>
      </c>
      <c r="K3560" s="31">
        <v>0.16547355957876028</v>
      </c>
      <c r="L3560" s="108">
        <f ca="1">REWS!R3560</f>
        <v>7.1581681271452071</v>
      </c>
      <c r="M3560" s="22">
        <f t="shared" si="935"/>
        <v>7.1452207957317047</v>
      </c>
      <c r="N3560" s="22">
        <f t="shared" ca="1" si="936"/>
        <v>7.0644601880416849</v>
      </c>
      <c r="O3560" s="22">
        <f t="shared" si="937"/>
        <v>0.4623668832802405</v>
      </c>
      <c r="P3560" s="81">
        <f t="shared" ca="1" si="938"/>
        <v>8</v>
      </c>
      <c r="Q3560" s="22">
        <f t="shared" ca="1" si="939"/>
        <v>4.9654812192872849E-2</v>
      </c>
      <c r="R3560" s="3">
        <f ca="1">IF(N3560&gt;'Power Curve'!$C$37,0,INDEX(Ci,$P3560,1)*POWER(1-Q3560,3)+INDEX(Ci,$P3560,2)*3*Q3560*POWER(1-Q3560,2)+INDEX(Ci,$P3560,3)*3*POWER(Q3560,2)*(1-Q3560)+INDEX(Ci,$P3560,4)*POWER(Q3560,3))</f>
        <v>613.06111701961879</v>
      </c>
      <c r="S3560" s="3">
        <f t="shared" si="940"/>
        <v>675.35997557640121</v>
      </c>
      <c r="T3560" s="3">
        <f t="shared" ca="1" si="941"/>
        <v>-62.29885855678242</v>
      </c>
      <c r="U3560" s="3">
        <f t="shared" ca="1" si="949"/>
        <v>62.29885855678242</v>
      </c>
      <c r="W3560" s="34">
        <f t="shared" si="942"/>
        <v>7</v>
      </c>
      <c r="X3560" s="73" t="b">
        <f>COUNTIF('Power Curve'!$D$2:$D$31,W3560)&gt;0</f>
        <v>1</v>
      </c>
      <c r="Y3560" s="73" t="b">
        <f t="shared" si="943"/>
        <v>0</v>
      </c>
      <c r="Z3560" s="73" t="b">
        <f t="shared" si="950"/>
        <v>1</v>
      </c>
      <c r="AA3560" s="34" t="str">
        <f t="shared" si="944"/>
        <v>Inner</v>
      </c>
      <c r="AB3560" s="35" t="str">
        <f t="shared" si="951"/>
        <v>0.4-0.5</v>
      </c>
      <c r="AC3560" s="36" t="str">
        <f t="shared" si="945"/>
        <v>14-15</v>
      </c>
      <c r="AD3560" s="36" t="str">
        <f t="shared" si="946"/>
        <v>Apr</v>
      </c>
      <c r="AE3560" s="35" t="str">
        <f t="shared" si="947"/>
        <v>295-305</v>
      </c>
      <c r="AF3560" s="36" t="str">
        <f t="shared" si="948"/>
        <v>Inner-TI</v>
      </c>
    </row>
    <row r="3561" spans="5:32" x14ac:dyDescent="0.3">
      <c r="E3561" s="12">
        <v>41011.590277777781</v>
      </c>
      <c r="F3561" s="16">
        <v>5.7</v>
      </c>
      <c r="G3561" s="16">
        <v>266.45999526977585</v>
      </c>
      <c r="H3561" s="29">
        <v>1.1773451695156103</v>
      </c>
      <c r="I3561" s="26">
        <v>296.3</v>
      </c>
      <c r="J3561" s="30">
        <v>0.14210526315789473</v>
      </c>
      <c r="K3561" s="31">
        <v>0.19359800744238997</v>
      </c>
      <c r="L3561" s="108">
        <f ca="1">REWS!R3561</f>
        <v>5.6904073231758376</v>
      </c>
      <c r="M3561" s="22">
        <f t="shared" si="935"/>
        <v>5.6251066578716076</v>
      </c>
      <c r="N3561" s="22">
        <f t="shared" ca="1" si="936"/>
        <v>5.6156400209820623</v>
      </c>
      <c r="O3561" s="22">
        <f t="shared" si="937"/>
        <v>0.22742834306486082</v>
      </c>
      <c r="P3561" s="81">
        <f t="shared" ca="1" si="938"/>
        <v>6</v>
      </c>
      <c r="Q3561" s="22">
        <f t="shared" ca="1" si="939"/>
        <v>0.58560260394473995</v>
      </c>
      <c r="R3561" s="3">
        <f ca="1">IF(N3561&gt;'Power Curve'!$C$37,0,INDEX(Ci,$P3561,1)*POWER(1-Q3561,3)+INDEX(Ci,$P3561,2)*3*Q3561*POWER(1-Q3561,2)+INDEX(Ci,$P3561,3)*3*POWER(Q3561,2)*(1-Q3561)+INDEX(Ci,$P3561,4)*POWER(Q3561,3))</f>
        <v>299.06390156640407</v>
      </c>
      <c r="S3561" s="3">
        <f t="shared" si="940"/>
        <v>266.45999526977585</v>
      </c>
      <c r="T3561" s="3">
        <f t="shared" ca="1" si="941"/>
        <v>32.603906296628224</v>
      </c>
      <c r="U3561" s="3">
        <f t="shared" ca="1" si="949"/>
        <v>32.603906296628224</v>
      </c>
      <c r="W3561" s="34">
        <f t="shared" si="942"/>
        <v>6</v>
      </c>
      <c r="X3561" s="73" t="b">
        <f>COUNTIF('Power Curve'!$D$2:$D$31,W3561)&gt;0</f>
        <v>1</v>
      </c>
      <c r="Y3561" s="73" t="b">
        <f t="shared" si="943"/>
        <v>0</v>
      </c>
      <c r="Z3561" s="73" t="b">
        <f t="shared" si="950"/>
        <v>1</v>
      </c>
      <c r="AA3561" s="34" t="str">
        <f t="shared" si="944"/>
        <v>Outer</v>
      </c>
      <c r="AB3561" s="35" t="str">
        <f t="shared" si="951"/>
        <v>0.2-0.3</v>
      </c>
      <c r="AC3561" s="36" t="str">
        <f t="shared" si="945"/>
        <v>14-15</v>
      </c>
      <c r="AD3561" s="36" t="str">
        <f t="shared" si="946"/>
        <v>Apr</v>
      </c>
      <c r="AE3561" s="35" t="str">
        <f t="shared" si="947"/>
        <v>295-305</v>
      </c>
      <c r="AF3561" s="36" t="str">
        <f t="shared" si="948"/>
        <v>LWS-HTI</v>
      </c>
    </row>
    <row r="3562" spans="5:32" x14ac:dyDescent="0.3">
      <c r="E3562" s="12">
        <v>41011.597222222219</v>
      </c>
      <c r="F3562" s="16">
        <v>6.81</v>
      </c>
      <c r="G3562" s="16">
        <v>645.49000245332695</v>
      </c>
      <c r="H3562" s="29">
        <v>1.1781639374369455</v>
      </c>
      <c r="I3562" s="26">
        <v>306.60000000000002</v>
      </c>
      <c r="J3562" s="30">
        <v>0.10572687224669604</v>
      </c>
      <c r="K3562" s="31">
        <v>0.11084584717538598</v>
      </c>
      <c r="L3562" s="108">
        <f ca="1">REWS!R3562</f>
        <v>6.7285735296187683</v>
      </c>
      <c r="M3562" s="22">
        <f t="shared" si="935"/>
        <v>6.7220797010559048</v>
      </c>
      <c r="N3562" s="22">
        <f t="shared" ca="1" si="936"/>
        <v>6.6417044846567412</v>
      </c>
      <c r="O3562" s="22">
        <f t="shared" si="937"/>
        <v>0.39696906306904561</v>
      </c>
      <c r="P3562" s="81">
        <f t="shared" ca="1" si="938"/>
        <v>7</v>
      </c>
      <c r="Q3562" s="22">
        <f t="shared" ca="1" si="939"/>
        <v>0.62040064953526053</v>
      </c>
      <c r="R3562" s="3">
        <f ca="1">IF(N3562&gt;'Power Curve'!$C$37,0,INDEX(Ci,$P3562,1)*POWER(1-Q3562,3)+INDEX(Ci,$P3562,2)*3*Q3562*POWER(1-Q3562,2)+INDEX(Ci,$P3562,3)*3*POWER(Q3562,2)*(1-Q3562)+INDEX(Ci,$P3562,4)*POWER(Q3562,3))</f>
        <v>505.35050525581005</v>
      </c>
      <c r="S3562" s="3">
        <f t="shared" si="940"/>
        <v>645.49000245332695</v>
      </c>
      <c r="T3562" s="3">
        <f t="shared" ca="1" si="941"/>
        <v>-140.1394971975169</v>
      </c>
      <c r="U3562" s="3">
        <f t="shared" ca="1" si="949"/>
        <v>140.1394971975169</v>
      </c>
      <c r="W3562" s="34">
        <f t="shared" si="942"/>
        <v>7</v>
      </c>
      <c r="X3562" s="73" t="b">
        <f>COUNTIF('Power Curve'!$D$2:$D$31,W3562)&gt;0</f>
        <v>1</v>
      </c>
      <c r="Y3562" s="73" t="b">
        <f t="shared" si="943"/>
        <v>0</v>
      </c>
      <c r="Z3562" s="73" t="b">
        <f t="shared" si="950"/>
        <v>1</v>
      </c>
      <c r="AA3562" s="34" t="str">
        <f t="shared" si="944"/>
        <v>Inner</v>
      </c>
      <c r="AB3562" s="35" t="str">
        <f t="shared" si="951"/>
        <v>0.3-0.4</v>
      </c>
      <c r="AC3562" s="36" t="str">
        <f t="shared" si="945"/>
        <v>14-15</v>
      </c>
      <c r="AD3562" s="36" t="str">
        <f t="shared" si="946"/>
        <v>Apr</v>
      </c>
      <c r="AE3562" s="35" t="str">
        <f t="shared" si="947"/>
        <v>305-315</v>
      </c>
      <c r="AF3562" s="36" t="str">
        <f t="shared" si="948"/>
        <v>Inner-TI</v>
      </c>
    </row>
    <row r="3563" spans="5:32" x14ac:dyDescent="0.3">
      <c r="E3563" s="12">
        <v>41011.805555555555</v>
      </c>
      <c r="F3563" s="16">
        <v>7.33</v>
      </c>
      <c r="G3563" s="16">
        <v>873.57998275756813</v>
      </c>
      <c r="H3563" s="29">
        <v>1.1879463332436351</v>
      </c>
      <c r="I3563" s="26">
        <v>308.89999999999998</v>
      </c>
      <c r="J3563" s="30">
        <v>0.1377899045020464</v>
      </c>
      <c r="K3563" s="31">
        <v>0.37816236498735517</v>
      </c>
      <c r="L3563" s="108">
        <f ca="1">REWS!R3563</f>
        <v>7.4594934023440631</v>
      </c>
      <c r="M3563" s="22">
        <f t="shared" si="935"/>
        <v>7.2553363751673956</v>
      </c>
      <c r="N3563" s="22">
        <f t="shared" ca="1" si="936"/>
        <v>7.3835107533899151</v>
      </c>
      <c r="O3563" s="22">
        <f t="shared" si="937"/>
        <v>0.47938560104837491</v>
      </c>
      <c r="P3563" s="81">
        <f t="shared" ca="1" si="938"/>
        <v>8</v>
      </c>
      <c r="Q3563" s="22">
        <f t="shared" ca="1" si="939"/>
        <v>0.37077319640812156</v>
      </c>
      <c r="R3563" s="3">
        <f ca="1">IF(N3563&gt;'Power Curve'!$C$37,0,INDEX(Ci,$P3563,1)*POWER(1-Q3563,3)+INDEX(Ci,$P3563,2)*3*Q3563*POWER(1-Q3563,2)+INDEX(Ci,$P3563,3)*3*POWER(Q3563,2)*(1-Q3563)+INDEX(Ci,$P3563,4)*POWER(Q3563,3))</f>
        <v>699.11848042136717</v>
      </c>
      <c r="S3563" s="3">
        <f t="shared" si="940"/>
        <v>873.57998275756813</v>
      </c>
      <c r="T3563" s="3">
        <f t="shared" ca="1" si="941"/>
        <v>-174.46150233620097</v>
      </c>
      <c r="U3563" s="3">
        <f t="shared" ca="1" si="949"/>
        <v>174.46150233620097</v>
      </c>
      <c r="W3563" s="34">
        <f t="shared" si="942"/>
        <v>7</v>
      </c>
      <c r="X3563" s="73" t="b">
        <f>COUNTIF('Power Curve'!$D$2:$D$31,W3563)&gt;0</f>
        <v>1</v>
      </c>
      <c r="Y3563" s="73" t="b">
        <f t="shared" si="943"/>
        <v>0</v>
      </c>
      <c r="Z3563" s="73" t="b">
        <f t="shared" si="950"/>
        <v>1</v>
      </c>
      <c r="AA3563" s="34" t="str">
        <f t="shared" si="944"/>
        <v>Outer</v>
      </c>
      <c r="AB3563" s="35" t="str">
        <f t="shared" si="951"/>
        <v>0.4-0.5</v>
      </c>
      <c r="AC3563" s="36" t="str">
        <f t="shared" si="945"/>
        <v>19-20</v>
      </c>
      <c r="AD3563" s="36" t="str">
        <f t="shared" si="946"/>
        <v>Apr</v>
      </c>
      <c r="AE3563" s="35" t="str">
        <f t="shared" si="947"/>
        <v>305-315</v>
      </c>
      <c r="AF3563" s="36" t="str">
        <f t="shared" si="948"/>
        <v>Inner-TI</v>
      </c>
    </row>
    <row r="3564" spans="5:32" x14ac:dyDescent="0.3">
      <c r="E3564" s="12">
        <v>41011.8125</v>
      </c>
      <c r="F3564" s="16">
        <v>7.74</v>
      </c>
      <c r="G3564" s="16">
        <v>741.6100215911863</v>
      </c>
      <c r="H3564" s="29">
        <v>1.1884276198026702</v>
      </c>
      <c r="I3564" s="26">
        <v>311.3</v>
      </c>
      <c r="J3564" s="30">
        <v>0.11240310077519379</v>
      </c>
      <c r="K3564" s="31">
        <v>0.37853120969887138</v>
      </c>
      <c r="L3564" s="108">
        <f ca="1">REWS!R3564</f>
        <v>7.6911692198420489</v>
      </c>
      <c r="M3564" s="22">
        <f t="shared" si="935"/>
        <v>7.6621945801762044</v>
      </c>
      <c r="N3564" s="22">
        <f t="shared" ca="1" si="936"/>
        <v>7.6138546655674144</v>
      </c>
      <c r="O3564" s="22">
        <f t="shared" si="937"/>
        <v>0.5422668481723435</v>
      </c>
      <c r="P3564" s="81">
        <f t="shared" ca="1" si="938"/>
        <v>8</v>
      </c>
      <c r="Q3564" s="22">
        <f t="shared" ca="1" si="939"/>
        <v>0.60261000513317464</v>
      </c>
      <c r="R3564" s="3">
        <f ca="1">IF(N3564&gt;'Power Curve'!$C$37,0,INDEX(Ci,$P3564,1)*POWER(1-Q3564,3)+INDEX(Ci,$P3564,2)*3*Q3564*POWER(1-Q3564,2)+INDEX(Ci,$P3564,3)*3*POWER(Q3564,2)*(1-Q3564)+INDEX(Ci,$P3564,4)*POWER(Q3564,3))</f>
        <v>764.50157965886967</v>
      </c>
      <c r="S3564" s="3">
        <f t="shared" si="940"/>
        <v>741.6100215911863</v>
      </c>
      <c r="T3564" s="3">
        <f t="shared" ca="1" si="941"/>
        <v>22.891558067683377</v>
      </c>
      <c r="U3564" s="3">
        <f t="shared" ca="1" si="949"/>
        <v>22.891558067683377</v>
      </c>
      <c r="W3564" s="34">
        <f t="shared" si="942"/>
        <v>8</v>
      </c>
      <c r="X3564" s="73" t="b">
        <f>COUNTIF('Power Curve'!$D$2:$D$31,W3564)&gt;0</f>
        <v>1</v>
      </c>
      <c r="Y3564" s="73" t="b">
        <f t="shared" si="943"/>
        <v>0</v>
      </c>
      <c r="Z3564" s="73" t="b">
        <f t="shared" si="950"/>
        <v>1</v>
      </c>
      <c r="AA3564" s="34" t="str">
        <f t="shared" si="944"/>
        <v>Outer</v>
      </c>
      <c r="AB3564" s="35" t="str">
        <f t="shared" si="951"/>
        <v>0.5-0.6</v>
      </c>
      <c r="AC3564" s="36" t="str">
        <f t="shared" si="945"/>
        <v>19-20</v>
      </c>
      <c r="AD3564" s="36" t="str">
        <f t="shared" si="946"/>
        <v>Apr</v>
      </c>
      <c r="AE3564" s="35" t="str">
        <f t="shared" si="947"/>
        <v>305-315</v>
      </c>
      <c r="AF3564" s="36" t="str">
        <f t="shared" si="948"/>
        <v>Inner-TI</v>
      </c>
    </row>
    <row r="3565" spans="5:32" x14ac:dyDescent="0.3">
      <c r="E3565" s="12">
        <v>41011.819444444445</v>
      </c>
      <c r="F3565" s="16">
        <v>6.15</v>
      </c>
      <c r="G3565" s="16">
        <v>397.00001525878866</v>
      </c>
      <c r="H3565" s="29">
        <v>1.1896685348756781</v>
      </c>
      <c r="I3565" s="26">
        <v>304.3</v>
      </c>
      <c r="J3565" s="30">
        <v>0.12195121951219512</v>
      </c>
      <c r="K3565" s="31">
        <v>0.31805943328448383</v>
      </c>
      <c r="L3565" s="108">
        <f ca="1">REWS!R3565</f>
        <v>6.2490571631652276</v>
      </c>
      <c r="M3565" s="22">
        <f t="shared" si="935"/>
        <v>6.0902961486658231</v>
      </c>
      <c r="N3565" s="22">
        <f t="shared" ca="1" si="936"/>
        <v>6.1883916705069524</v>
      </c>
      <c r="O3565" s="22">
        <f t="shared" si="937"/>
        <v>0.29932487844251371</v>
      </c>
      <c r="P3565" s="81">
        <f t="shared" ca="1" si="938"/>
        <v>7</v>
      </c>
      <c r="Q3565" s="22">
        <f t="shared" ca="1" si="939"/>
        <v>0.15958720896297487</v>
      </c>
      <c r="R3565" s="3">
        <f ca="1">IF(N3565&gt;'Power Curve'!$C$37,0,INDEX(Ci,$P3565,1)*POWER(1-Q3565,3)+INDEX(Ci,$P3565,2)*3*Q3565*POWER(1-Q3565,2)+INDEX(Ci,$P3565,3)*3*POWER(Q3565,2)*(1-Q3565)+INDEX(Ci,$P3565,4)*POWER(Q3565,3))</f>
        <v>400.32338403214226</v>
      </c>
      <c r="S3565" s="3">
        <f t="shared" si="940"/>
        <v>397.00001525878866</v>
      </c>
      <c r="T3565" s="3">
        <f t="shared" ca="1" si="941"/>
        <v>3.323368773353593</v>
      </c>
      <c r="U3565" s="3">
        <f t="shared" ca="1" si="949"/>
        <v>3.323368773353593</v>
      </c>
      <c r="W3565" s="34">
        <f t="shared" si="942"/>
        <v>6</v>
      </c>
      <c r="X3565" s="73" t="b">
        <f>COUNTIF('Power Curve'!$D$2:$D$31,W3565)&gt;0</f>
        <v>1</v>
      </c>
      <c r="Y3565" s="73" t="b">
        <f t="shared" si="943"/>
        <v>0</v>
      </c>
      <c r="Z3565" s="73" t="b">
        <f t="shared" si="950"/>
        <v>1</v>
      </c>
      <c r="AA3565" s="34" t="str">
        <f t="shared" si="944"/>
        <v>Outer</v>
      </c>
      <c r="AB3565" s="35" t="str">
        <f t="shared" si="951"/>
        <v>0.2-0.3</v>
      </c>
      <c r="AC3565" s="36" t="str">
        <f t="shared" si="945"/>
        <v>19-20</v>
      </c>
      <c r="AD3565" s="36" t="str">
        <f t="shared" si="946"/>
        <v>Apr</v>
      </c>
      <c r="AE3565" s="35" t="str">
        <f t="shared" si="947"/>
        <v>295-305</v>
      </c>
      <c r="AF3565" s="36" t="str">
        <f t="shared" si="948"/>
        <v>Inner-TI</v>
      </c>
    </row>
    <row r="3566" spans="5:32" x14ac:dyDescent="0.3">
      <c r="E3566" s="12">
        <v>41011.833333333336</v>
      </c>
      <c r="F3566" s="16">
        <v>5.63</v>
      </c>
      <c r="G3566" s="16">
        <v>350.00000381469783</v>
      </c>
      <c r="H3566" s="29">
        <v>1.1911916090036303</v>
      </c>
      <c r="I3566" s="26">
        <v>306.8</v>
      </c>
      <c r="J3566" s="30">
        <v>0.1669626998223801</v>
      </c>
      <c r="K3566" s="31">
        <v>0.43392008287810635</v>
      </c>
      <c r="L3566" s="108">
        <f ca="1">REWS!R3566</f>
        <v>5.8051394582147893</v>
      </c>
      <c r="M3566" s="22">
        <f t="shared" si="935"/>
        <v>5.5777225442601246</v>
      </c>
      <c r="N3566" s="22">
        <f t="shared" ca="1" si="936"/>
        <v>5.7512357422129021</v>
      </c>
      <c r="O3566" s="22">
        <f t="shared" si="937"/>
        <v>0.2201049755597386</v>
      </c>
      <c r="P3566" s="81">
        <f t="shared" ca="1" si="938"/>
        <v>6</v>
      </c>
      <c r="Q3566" s="22">
        <f t="shared" ca="1" si="939"/>
        <v>0.72075326650203675</v>
      </c>
      <c r="R3566" s="3">
        <f ca="1">IF(N3566&gt;'Power Curve'!$C$37,0,INDEX(Ci,$P3566,1)*POWER(1-Q3566,3)+INDEX(Ci,$P3566,2)*3*Q3566*POWER(1-Q3566,2)+INDEX(Ci,$P3566,3)*3*POWER(Q3566,2)*(1-Q3566)+INDEX(Ci,$P3566,4)*POWER(Q3566,3))</f>
        <v>320.35559182895605</v>
      </c>
      <c r="S3566" s="3">
        <f t="shared" si="940"/>
        <v>350.00000381469783</v>
      </c>
      <c r="T3566" s="3">
        <f t="shared" ca="1" si="941"/>
        <v>-29.644411985741783</v>
      </c>
      <c r="U3566" s="3">
        <f t="shared" ca="1" si="949"/>
        <v>29.644411985741783</v>
      </c>
      <c r="W3566" s="34">
        <f t="shared" si="942"/>
        <v>6</v>
      </c>
      <c r="X3566" s="73" t="b">
        <f>COUNTIF('Power Curve'!$D$2:$D$31,W3566)&gt;0</f>
        <v>1</v>
      </c>
      <c r="Y3566" s="73" t="b">
        <f t="shared" si="943"/>
        <v>0</v>
      </c>
      <c r="Z3566" s="73" t="b">
        <f t="shared" si="950"/>
        <v>1</v>
      </c>
      <c r="AA3566" s="34" t="str">
        <f t="shared" si="944"/>
        <v>Outer</v>
      </c>
      <c r="AB3566" s="35" t="str">
        <f t="shared" si="951"/>
        <v>0.2-0.3</v>
      </c>
      <c r="AC3566" s="36" t="str">
        <f t="shared" si="945"/>
        <v>20-21</v>
      </c>
      <c r="AD3566" s="36" t="str">
        <f t="shared" si="946"/>
        <v>Apr</v>
      </c>
      <c r="AE3566" s="35" t="str">
        <f t="shared" si="947"/>
        <v>305-315</v>
      </c>
      <c r="AF3566" s="36" t="str">
        <f t="shared" si="948"/>
        <v>LWS-HTI</v>
      </c>
    </row>
    <row r="3567" spans="5:32" x14ac:dyDescent="0.3">
      <c r="E3567" s="12">
        <v>41011.840277777781</v>
      </c>
      <c r="F3567" s="16">
        <v>5.9</v>
      </c>
      <c r="G3567" s="16">
        <v>420.99000549316366</v>
      </c>
      <c r="H3567" s="29">
        <v>1.1923494533558392</v>
      </c>
      <c r="I3567" s="26">
        <v>303.8</v>
      </c>
      <c r="J3567" s="30">
        <v>0.16101694915254236</v>
      </c>
      <c r="K3567" s="31">
        <v>0.41390064008100624</v>
      </c>
      <c r="L3567" s="108">
        <f ca="1">REWS!R3567</f>
        <v>5.9444764901155009</v>
      </c>
      <c r="M3567" s="22">
        <f t="shared" si="935"/>
        <v>5.847108701424335</v>
      </c>
      <c r="N3567" s="22">
        <f t="shared" ca="1" si="936"/>
        <v>5.891186476401141</v>
      </c>
      <c r="O3567" s="22">
        <f t="shared" si="937"/>
        <v>0.26173947453721946</v>
      </c>
      <c r="P3567" s="81">
        <f t="shared" ca="1" si="938"/>
        <v>6</v>
      </c>
      <c r="Q3567" s="22">
        <f t="shared" ca="1" si="939"/>
        <v>0.86024464778773724</v>
      </c>
      <c r="R3567" s="3">
        <f ca="1">IF(N3567&gt;'Power Curve'!$C$37,0,INDEX(Ci,$P3567,1)*POWER(1-Q3567,3)+INDEX(Ci,$P3567,2)*3*Q3567*POWER(1-Q3567,2)+INDEX(Ci,$P3567,3)*3*POWER(Q3567,2)*(1-Q3567)+INDEX(Ci,$P3567,4)*POWER(Q3567,3))</f>
        <v>343.72564314305731</v>
      </c>
      <c r="S3567" s="3">
        <f t="shared" si="940"/>
        <v>420.99000549316366</v>
      </c>
      <c r="T3567" s="3">
        <f t="shared" ca="1" si="941"/>
        <v>-77.264362350106353</v>
      </c>
      <c r="U3567" s="3">
        <f t="shared" ca="1" si="949"/>
        <v>77.264362350106353</v>
      </c>
      <c r="W3567" s="34">
        <f t="shared" si="942"/>
        <v>6</v>
      </c>
      <c r="X3567" s="73" t="b">
        <f>COUNTIF('Power Curve'!$D$2:$D$31,W3567)&gt;0</f>
        <v>1</v>
      </c>
      <c r="Y3567" s="73" t="b">
        <f t="shared" si="943"/>
        <v>0</v>
      </c>
      <c r="Z3567" s="73" t="b">
        <f t="shared" si="950"/>
        <v>1</v>
      </c>
      <c r="AA3567" s="34" t="str">
        <f t="shared" si="944"/>
        <v>Outer</v>
      </c>
      <c r="AB3567" s="35" t="str">
        <f t="shared" si="951"/>
        <v>0.2-0.3</v>
      </c>
      <c r="AC3567" s="36" t="str">
        <f t="shared" si="945"/>
        <v>20-21</v>
      </c>
      <c r="AD3567" s="36" t="str">
        <f t="shared" si="946"/>
        <v>Apr</v>
      </c>
      <c r="AE3567" s="35" t="str">
        <f t="shared" si="947"/>
        <v>295-305</v>
      </c>
      <c r="AF3567" s="36" t="str">
        <f t="shared" si="948"/>
        <v>LWS-HTI</v>
      </c>
    </row>
    <row r="3568" spans="5:32" x14ac:dyDescent="0.3">
      <c r="E3568" s="12">
        <v>41011.847222222219</v>
      </c>
      <c r="F3568" s="16">
        <v>6.85</v>
      </c>
      <c r="G3568" s="16">
        <v>554.47001457214401</v>
      </c>
      <c r="H3568" s="29">
        <v>1.1928650025263736</v>
      </c>
      <c r="I3568" s="26">
        <v>299.89999999999998</v>
      </c>
      <c r="J3568" s="30">
        <v>0.1562043795620438</v>
      </c>
      <c r="K3568" s="31">
        <v>0.3813076805136284</v>
      </c>
      <c r="L3568" s="108">
        <f ca="1">REWS!R3568</f>
        <v>6.910253747608615</v>
      </c>
      <c r="M3568" s="22">
        <f t="shared" si="935"/>
        <v>6.7895705842025871</v>
      </c>
      <c r="N3568" s="22">
        <f t="shared" ca="1" si="936"/>
        <v>6.8492927845458595</v>
      </c>
      <c r="O3568" s="22">
        <f t="shared" si="937"/>
        <v>0.40739999662160731</v>
      </c>
      <c r="P3568" s="81">
        <f t="shared" ca="1" si="938"/>
        <v>7</v>
      </c>
      <c r="Q3568" s="22">
        <f t="shared" ca="1" si="939"/>
        <v>0.8314237569977535</v>
      </c>
      <c r="R3568" s="3">
        <f ca="1">IF(N3568&gt;'Power Curve'!$C$37,0,INDEX(Ci,$P3568,1)*POWER(1-Q3568,3)+INDEX(Ci,$P3568,2)*3*Q3568*POWER(1-Q3568,2)+INDEX(Ci,$P3568,3)*3*POWER(Q3568,2)*(1-Q3568)+INDEX(Ci,$P3568,4)*POWER(Q3568,3))</f>
        <v>557.7982074588765</v>
      </c>
      <c r="S3568" s="3">
        <f t="shared" si="940"/>
        <v>554.47001457214401</v>
      </c>
      <c r="T3568" s="3">
        <f t="shared" ca="1" si="941"/>
        <v>3.328192886732495</v>
      </c>
      <c r="U3568" s="3">
        <f t="shared" ca="1" si="949"/>
        <v>3.328192886732495</v>
      </c>
      <c r="W3568" s="34">
        <f t="shared" si="942"/>
        <v>7</v>
      </c>
      <c r="X3568" s="73" t="b">
        <f>COUNTIF('Power Curve'!$D$2:$D$31,W3568)&gt;0</f>
        <v>1</v>
      </c>
      <c r="Y3568" s="73" t="b">
        <f t="shared" si="943"/>
        <v>0</v>
      </c>
      <c r="Z3568" s="73" t="b">
        <f t="shared" si="950"/>
        <v>1</v>
      </c>
      <c r="AA3568" s="34" t="str">
        <f t="shared" si="944"/>
        <v>Outer</v>
      </c>
      <c r="AB3568" s="35" t="str">
        <f t="shared" si="951"/>
        <v>0.4-0.5</v>
      </c>
      <c r="AC3568" s="36" t="str">
        <f t="shared" si="945"/>
        <v>20-21</v>
      </c>
      <c r="AD3568" s="36" t="str">
        <f t="shared" si="946"/>
        <v>Apr</v>
      </c>
      <c r="AE3568" s="35" t="str">
        <f t="shared" si="947"/>
        <v>295-305</v>
      </c>
      <c r="AF3568" s="36" t="str">
        <f t="shared" si="948"/>
        <v>LWS-HTI</v>
      </c>
    </row>
    <row r="3569" spans="5:32" x14ac:dyDescent="0.3">
      <c r="E3569" s="12">
        <v>41011.854166666664</v>
      </c>
      <c r="F3569" s="16">
        <v>6.47</v>
      </c>
      <c r="G3569" s="16">
        <v>443.77999496459915</v>
      </c>
      <c r="H3569" s="29">
        <v>1.1940256497389055</v>
      </c>
      <c r="I3569" s="26">
        <v>303.7</v>
      </c>
      <c r="J3569" s="30">
        <v>0.15765069551777436</v>
      </c>
      <c r="K3569" s="31">
        <v>0.44421822582771997</v>
      </c>
      <c r="L3569" s="108">
        <f ca="1">REWS!R3569</f>
        <v>6.4264811335591308</v>
      </c>
      <c r="M3569" s="22">
        <f t="shared" si="935"/>
        <v>6.4150021047019656</v>
      </c>
      <c r="N3569" s="22">
        <f t="shared" ca="1" si="936"/>
        <v>6.3718531681003556</v>
      </c>
      <c r="O3569" s="22">
        <f t="shared" si="937"/>
        <v>0.34950923066343326</v>
      </c>
      <c r="P3569" s="81">
        <f t="shared" ca="1" si="938"/>
        <v>7</v>
      </c>
      <c r="Q3569" s="22">
        <f t="shared" ca="1" si="939"/>
        <v>0.3460843060660474</v>
      </c>
      <c r="R3569" s="3">
        <f ca="1">IF(N3569&gt;'Power Curve'!$C$37,0,INDEX(Ci,$P3569,1)*POWER(1-Q3569,3)+INDEX(Ci,$P3569,2)*3*Q3569*POWER(1-Q3569,2)+INDEX(Ci,$P3569,3)*3*POWER(Q3569,2)*(1-Q3569)+INDEX(Ci,$P3569,4)*POWER(Q3569,3))</f>
        <v>440.64109774004316</v>
      </c>
      <c r="S3569" s="3">
        <f t="shared" si="940"/>
        <v>443.77999496459915</v>
      </c>
      <c r="T3569" s="3">
        <f t="shared" ca="1" si="941"/>
        <v>-3.1388972245559899</v>
      </c>
      <c r="U3569" s="3">
        <f t="shared" ca="1" si="949"/>
        <v>3.1388972245559899</v>
      </c>
      <c r="W3569" s="34">
        <f t="shared" si="942"/>
        <v>6</v>
      </c>
      <c r="X3569" s="73" t="b">
        <f>COUNTIF('Power Curve'!$D$2:$D$31,W3569)&gt;0</f>
        <v>1</v>
      </c>
      <c r="Y3569" s="73" t="b">
        <f t="shared" si="943"/>
        <v>0</v>
      </c>
      <c r="Z3569" s="73" t="b">
        <f t="shared" si="950"/>
        <v>1</v>
      </c>
      <c r="AA3569" s="34" t="str">
        <f t="shared" si="944"/>
        <v>Outer</v>
      </c>
      <c r="AB3569" s="35" t="str">
        <f t="shared" si="951"/>
        <v>0.3-0.4</v>
      </c>
      <c r="AC3569" s="36" t="str">
        <f t="shared" si="945"/>
        <v>20-21</v>
      </c>
      <c r="AD3569" s="36" t="str">
        <f t="shared" si="946"/>
        <v>Apr</v>
      </c>
      <c r="AE3569" s="35" t="str">
        <f t="shared" si="947"/>
        <v>295-305</v>
      </c>
      <c r="AF3569" s="36" t="str">
        <f t="shared" si="948"/>
        <v>LWS-HTI</v>
      </c>
    </row>
    <row r="3570" spans="5:32" x14ac:dyDescent="0.3">
      <c r="E3570" s="12">
        <v>41011.861111111109</v>
      </c>
      <c r="F3570" s="16">
        <v>6.82</v>
      </c>
      <c r="G3570" s="16">
        <v>512.16000556945846</v>
      </c>
      <c r="H3570" s="29">
        <v>1.1946001684713352</v>
      </c>
      <c r="I3570" s="26">
        <v>301.5</v>
      </c>
      <c r="J3570" s="30">
        <v>0.10557184750733137</v>
      </c>
      <c r="K3570" s="31">
        <v>0.36999074475886712</v>
      </c>
      <c r="L3570" s="108">
        <f ca="1">REWS!R3570</f>
        <v>6.812177053052566</v>
      </c>
      <c r="M3570" s="22">
        <f t="shared" si="935"/>
        <v>6.7631113156905744</v>
      </c>
      <c r="N3570" s="22">
        <f t="shared" ca="1" si="936"/>
        <v>6.7553536234585749</v>
      </c>
      <c r="O3570" s="22">
        <f t="shared" si="937"/>
        <v>0.40331063137951445</v>
      </c>
      <c r="P3570" s="81">
        <f t="shared" ca="1" si="938"/>
        <v>7</v>
      </c>
      <c r="Q3570" s="22">
        <f t="shared" ca="1" si="939"/>
        <v>0.73593025521732092</v>
      </c>
      <c r="R3570" s="3">
        <f ca="1">IF(N3570&gt;'Power Curve'!$C$37,0,INDEX(Ci,$P3570,1)*POWER(1-Q3570,3)+INDEX(Ci,$P3570,2)*3*Q3570*POWER(1-Q3570,2)+INDEX(Ci,$P3570,3)*3*POWER(Q3570,2)*(1-Q3570)+INDEX(Ci,$P3570,4)*POWER(Q3570,3))</f>
        <v>533.88376172474091</v>
      </c>
      <c r="S3570" s="3">
        <f t="shared" si="940"/>
        <v>512.16000556945846</v>
      </c>
      <c r="T3570" s="3">
        <f t="shared" ca="1" si="941"/>
        <v>21.723756155282445</v>
      </c>
      <c r="U3570" s="3">
        <f t="shared" ca="1" si="949"/>
        <v>21.723756155282445</v>
      </c>
      <c r="W3570" s="34">
        <f t="shared" si="942"/>
        <v>7</v>
      </c>
      <c r="X3570" s="73" t="b">
        <f>COUNTIF('Power Curve'!$D$2:$D$31,W3570)&gt;0</f>
        <v>1</v>
      </c>
      <c r="Y3570" s="73" t="b">
        <f t="shared" si="943"/>
        <v>0</v>
      </c>
      <c r="Z3570" s="73" t="b">
        <f t="shared" si="950"/>
        <v>1</v>
      </c>
      <c r="AA3570" s="34" t="str">
        <f t="shared" si="944"/>
        <v>Outer</v>
      </c>
      <c r="AB3570" s="35" t="str">
        <f t="shared" si="951"/>
        <v>0.4-0.5</v>
      </c>
      <c r="AC3570" s="36" t="str">
        <f t="shared" si="945"/>
        <v>20-21</v>
      </c>
      <c r="AD3570" s="36" t="str">
        <f t="shared" si="946"/>
        <v>Apr</v>
      </c>
      <c r="AE3570" s="35" t="str">
        <f t="shared" si="947"/>
        <v>295-305</v>
      </c>
      <c r="AF3570" s="36" t="str">
        <f t="shared" si="948"/>
        <v>Inner-TI</v>
      </c>
    </row>
    <row r="3571" spans="5:32" x14ac:dyDescent="0.3">
      <c r="E3571" s="12">
        <v>41011.868055555555</v>
      </c>
      <c r="F3571" s="16">
        <v>6.94</v>
      </c>
      <c r="G3571" s="16">
        <v>598.95998287200905</v>
      </c>
      <c r="H3571" s="29">
        <v>1.1953080276283228</v>
      </c>
      <c r="I3571" s="26">
        <v>301.39999999999998</v>
      </c>
      <c r="J3571" s="30">
        <v>0.10518731988472621</v>
      </c>
      <c r="K3571" s="31">
        <v>0.36739526140254508</v>
      </c>
      <c r="L3571" s="108">
        <f ca="1">REWS!R3571</f>
        <v>6.9312175433912584</v>
      </c>
      <c r="M3571" s="22">
        <f t="shared" si="935"/>
        <v>6.8834694026138106</v>
      </c>
      <c r="N3571" s="22">
        <f t="shared" ca="1" si="936"/>
        <v>6.8747584845524186</v>
      </c>
      <c r="O3571" s="22">
        <f t="shared" si="937"/>
        <v>0.42191236169738833</v>
      </c>
      <c r="P3571" s="81">
        <f t="shared" ca="1" si="938"/>
        <v>7</v>
      </c>
      <c r="Q3571" s="22">
        <f t="shared" ca="1" si="939"/>
        <v>0.85731081880211391</v>
      </c>
      <c r="R3571" s="3">
        <f ca="1">IF(N3571&gt;'Power Curve'!$C$37,0,INDEX(Ci,$P3571,1)*POWER(1-Q3571,3)+INDEX(Ci,$P3571,2)*3*Q3571*POWER(1-Q3571,2)+INDEX(Ci,$P3571,3)*3*POWER(Q3571,2)*(1-Q3571)+INDEX(Ci,$P3571,4)*POWER(Q3571,3))</f>
        <v>564.31399219764296</v>
      </c>
      <c r="S3571" s="3">
        <f t="shared" si="940"/>
        <v>598.95998287200905</v>
      </c>
      <c r="T3571" s="3">
        <f t="shared" ca="1" si="941"/>
        <v>-34.645990674366089</v>
      </c>
      <c r="U3571" s="3">
        <f t="shared" ca="1" si="949"/>
        <v>34.645990674366089</v>
      </c>
      <c r="W3571" s="34">
        <f t="shared" si="942"/>
        <v>7</v>
      </c>
      <c r="X3571" s="73" t="b">
        <f>COUNTIF('Power Curve'!$D$2:$D$31,W3571)&gt;0</f>
        <v>1</v>
      </c>
      <c r="Y3571" s="73" t="b">
        <f t="shared" si="943"/>
        <v>0</v>
      </c>
      <c r="Z3571" s="73" t="b">
        <f t="shared" si="950"/>
        <v>1</v>
      </c>
      <c r="AA3571" s="34" t="str">
        <f t="shared" si="944"/>
        <v>Outer</v>
      </c>
      <c r="AB3571" s="35" t="str">
        <f t="shared" si="951"/>
        <v>0.4-0.5</v>
      </c>
      <c r="AC3571" s="36" t="str">
        <f t="shared" si="945"/>
        <v>20-21</v>
      </c>
      <c r="AD3571" s="36" t="str">
        <f t="shared" si="946"/>
        <v>Apr</v>
      </c>
      <c r="AE3571" s="35" t="str">
        <f t="shared" si="947"/>
        <v>295-305</v>
      </c>
      <c r="AF3571" s="36" t="str">
        <f t="shared" si="948"/>
        <v>Inner-TI</v>
      </c>
    </row>
    <row r="3572" spans="5:32" x14ac:dyDescent="0.3">
      <c r="E3572" s="12">
        <v>41011.875</v>
      </c>
      <c r="F3572" s="16">
        <v>7.14</v>
      </c>
      <c r="G3572" s="16">
        <v>676.45998048782349</v>
      </c>
      <c r="H3572" s="29">
        <v>1.1956496944284871</v>
      </c>
      <c r="I3572" s="26">
        <v>300</v>
      </c>
      <c r="J3572" s="30">
        <v>0.10224089635854341</v>
      </c>
      <c r="K3572" s="31">
        <v>0.46096189423027378</v>
      </c>
      <c r="L3572" s="108">
        <f ca="1">REWS!R3572</f>
        <v>7.1150156590787148</v>
      </c>
      <c r="M3572" s="22">
        <f t="shared" si="935"/>
        <v>7.0825149721391556</v>
      </c>
      <c r="N3572" s="22">
        <f t="shared" ca="1" si="936"/>
        <v>7.0577317832534376</v>
      </c>
      <c r="O3572" s="22">
        <f t="shared" si="937"/>
        <v>0.45267549610679103</v>
      </c>
      <c r="P3572" s="81">
        <f t="shared" ca="1" si="938"/>
        <v>8</v>
      </c>
      <c r="Q3572" s="22">
        <f t="shared" ca="1" si="939"/>
        <v>4.2882799513347059E-2</v>
      </c>
      <c r="R3572" s="3">
        <f ca="1">IF(N3572&gt;'Power Curve'!$C$37,0,INDEX(Ci,$P3572,1)*POWER(1-Q3572,3)+INDEX(Ci,$P3572,2)*3*Q3572*POWER(1-Q3572,2)+INDEX(Ci,$P3572,3)*3*POWER(Q3572,2)*(1-Q3572)+INDEX(Ci,$P3572,4)*POWER(Q3572,3))</f>
        <v>611.31398084931902</v>
      </c>
      <c r="S3572" s="3">
        <f t="shared" si="940"/>
        <v>676.45998048782349</v>
      </c>
      <c r="T3572" s="3">
        <f t="shared" ca="1" si="941"/>
        <v>-65.145999638504463</v>
      </c>
      <c r="U3572" s="3">
        <f t="shared" ca="1" si="949"/>
        <v>65.145999638504463</v>
      </c>
      <c r="W3572" s="34">
        <f t="shared" si="942"/>
        <v>7</v>
      </c>
      <c r="X3572" s="73" t="b">
        <f>COUNTIF('Power Curve'!$D$2:$D$31,W3572)&gt;0</f>
        <v>1</v>
      </c>
      <c r="Y3572" s="73" t="b">
        <f t="shared" si="943"/>
        <v>0</v>
      </c>
      <c r="Z3572" s="73" t="b">
        <f t="shared" si="950"/>
        <v>1</v>
      </c>
      <c r="AA3572" s="34" t="str">
        <f t="shared" si="944"/>
        <v>Outer</v>
      </c>
      <c r="AB3572" s="35" t="str">
        <f t="shared" si="951"/>
        <v>0.4-0.5</v>
      </c>
      <c r="AC3572" s="36" t="str">
        <f t="shared" si="945"/>
        <v>21-22</v>
      </c>
      <c r="AD3572" s="36" t="str">
        <f t="shared" si="946"/>
        <v>Apr</v>
      </c>
      <c r="AE3572" s="35" t="str">
        <f t="shared" si="947"/>
        <v>295-305</v>
      </c>
      <c r="AF3572" s="36" t="str">
        <f t="shared" si="948"/>
        <v>Inner-TI</v>
      </c>
    </row>
    <row r="3573" spans="5:32" x14ac:dyDescent="0.3">
      <c r="E3573" s="12">
        <v>41011.881944444445</v>
      </c>
      <c r="F3573" s="16">
        <v>6.43</v>
      </c>
      <c r="G3573" s="16">
        <v>466.38998413085994</v>
      </c>
      <c r="H3573" s="29">
        <v>1.196548801016194</v>
      </c>
      <c r="I3573" s="26">
        <v>299.8</v>
      </c>
      <c r="J3573" s="30">
        <v>0.13374805598755832</v>
      </c>
      <c r="K3573" s="31">
        <v>0.53616469782186638</v>
      </c>
      <c r="L3573" s="108">
        <f ca="1">REWS!R3573</f>
        <v>6.5365217049418556</v>
      </c>
      <c r="M3573" s="22">
        <f t="shared" si="935"/>
        <v>6.3798296407294046</v>
      </c>
      <c r="N3573" s="22">
        <f t="shared" ca="1" si="936"/>
        <v>6.4855202053591219</v>
      </c>
      <c r="O3573" s="22">
        <f t="shared" si="937"/>
        <v>0.34407321297523252</v>
      </c>
      <c r="P3573" s="81">
        <f t="shared" ca="1" si="938"/>
        <v>7</v>
      </c>
      <c r="Q3573" s="22">
        <f t="shared" ca="1" si="939"/>
        <v>0.46163210635735463</v>
      </c>
      <c r="R3573" s="3">
        <f ca="1">IF(N3573&gt;'Power Curve'!$C$37,0,INDEX(Ci,$P3573,1)*POWER(1-Q3573,3)+INDEX(Ci,$P3573,2)*3*Q3573*POWER(1-Q3573,2)+INDEX(Ci,$P3573,3)*3*POWER(Q3573,2)*(1-Q3573)+INDEX(Ci,$P3573,4)*POWER(Q3573,3))</f>
        <v>467.25126212663048</v>
      </c>
      <c r="S3573" s="3">
        <f t="shared" si="940"/>
        <v>466.38998413085994</v>
      </c>
      <c r="T3573" s="3">
        <f t="shared" ca="1" si="941"/>
        <v>0.86127799577053565</v>
      </c>
      <c r="U3573" s="3">
        <f t="shared" ca="1" si="949"/>
        <v>0.86127799577053565</v>
      </c>
      <c r="W3573" s="34">
        <f t="shared" si="942"/>
        <v>6</v>
      </c>
      <c r="X3573" s="73" t="b">
        <f>COUNTIF('Power Curve'!$D$2:$D$31,W3573)&gt;0</f>
        <v>1</v>
      </c>
      <c r="Y3573" s="73" t="b">
        <f t="shared" si="943"/>
        <v>0</v>
      </c>
      <c r="Z3573" s="73" t="b">
        <f t="shared" si="950"/>
        <v>1</v>
      </c>
      <c r="AA3573" s="34" t="str">
        <f t="shared" si="944"/>
        <v>Outer</v>
      </c>
      <c r="AB3573" s="35" t="str">
        <f t="shared" si="951"/>
        <v>0.3-0.4</v>
      </c>
      <c r="AC3573" s="36" t="str">
        <f t="shared" si="945"/>
        <v>21-22</v>
      </c>
      <c r="AD3573" s="36" t="str">
        <f t="shared" si="946"/>
        <v>Apr</v>
      </c>
      <c r="AE3573" s="35" t="str">
        <f t="shared" si="947"/>
        <v>295-305</v>
      </c>
      <c r="AF3573" s="36" t="str">
        <f t="shared" si="948"/>
        <v>Inner-TI</v>
      </c>
    </row>
    <row r="3574" spans="5:32" x14ac:dyDescent="0.3">
      <c r="E3574" s="12">
        <v>41011.888888888891</v>
      </c>
      <c r="F3574" s="16">
        <v>6</v>
      </c>
      <c r="G3574" s="16">
        <v>377.37000656127975</v>
      </c>
      <c r="H3574" s="29">
        <v>1.1971701536584645</v>
      </c>
      <c r="I3574" s="26">
        <v>298.7</v>
      </c>
      <c r="J3574" s="30">
        <v>0.19333333333333333</v>
      </c>
      <c r="K3574" s="31">
        <v>0.32629052202370373</v>
      </c>
      <c r="L3574" s="108">
        <f ca="1">REWS!R3574</f>
        <v>6.1060617511168269</v>
      </c>
      <c r="M3574" s="22">
        <f t="shared" si="935"/>
        <v>5.9542150275731345</v>
      </c>
      <c r="N3574" s="22">
        <f t="shared" ca="1" si="936"/>
        <v>6.0594674396315567</v>
      </c>
      <c r="O3574" s="22">
        <f t="shared" si="937"/>
        <v>0.27829310250929695</v>
      </c>
      <c r="P3574" s="81">
        <f t="shared" ca="1" si="938"/>
        <v>7</v>
      </c>
      <c r="Q3574" s="22">
        <f t="shared" ca="1" si="939"/>
        <v>2.8529765739682588E-2</v>
      </c>
      <c r="R3574" s="3">
        <f ca="1">IF(N3574&gt;'Power Curve'!$C$37,0,INDEX(Ci,$P3574,1)*POWER(1-Q3574,3)+INDEX(Ci,$P3574,2)*3*Q3574*POWER(1-Q3574,2)+INDEX(Ci,$P3574,3)*3*POWER(Q3574,2)*(1-Q3574)+INDEX(Ci,$P3574,4)*POWER(Q3574,3))</f>
        <v>374.38363608095682</v>
      </c>
      <c r="S3574" s="3">
        <f t="shared" si="940"/>
        <v>377.37000656127975</v>
      </c>
      <c r="T3574" s="3">
        <f t="shared" ca="1" si="941"/>
        <v>-2.9863704803229325</v>
      </c>
      <c r="U3574" s="3">
        <f t="shared" ca="1" si="949"/>
        <v>2.9863704803229325</v>
      </c>
      <c r="W3574" s="34">
        <f t="shared" si="942"/>
        <v>6</v>
      </c>
      <c r="X3574" s="73" t="b">
        <f>COUNTIF('Power Curve'!$D$2:$D$31,W3574)&gt;0</f>
        <v>1</v>
      </c>
      <c r="Y3574" s="73" t="b">
        <f t="shared" si="943"/>
        <v>0</v>
      </c>
      <c r="Z3574" s="73" t="b">
        <f t="shared" si="950"/>
        <v>1</v>
      </c>
      <c r="AA3574" s="34" t="str">
        <f t="shared" si="944"/>
        <v>Outer</v>
      </c>
      <c r="AB3574" s="35" t="str">
        <f t="shared" si="951"/>
        <v>0.2-0.3</v>
      </c>
      <c r="AC3574" s="36" t="str">
        <f t="shared" si="945"/>
        <v>21-22</v>
      </c>
      <c r="AD3574" s="36" t="str">
        <f t="shared" si="946"/>
        <v>Apr</v>
      </c>
      <c r="AE3574" s="35" t="str">
        <f t="shared" si="947"/>
        <v>295-305</v>
      </c>
      <c r="AF3574" s="36" t="str">
        <f t="shared" si="948"/>
        <v>LWS-HTI</v>
      </c>
    </row>
    <row r="3575" spans="5:32" x14ac:dyDescent="0.3">
      <c r="E3575" s="12">
        <v>41011.895833333336</v>
      </c>
      <c r="F3575" s="16">
        <v>6.6</v>
      </c>
      <c r="G3575" s="16">
        <v>485.29002380371071</v>
      </c>
      <c r="H3575" s="29">
        <v>1.1975699365850532</v>
      </c>
      <c r="I3575" s="26">
        <v>298.39999999999998</v>
      </c>
      <c r="J3575" s="30">
        <v>0.1484848484848485</v>
      </c>
      <c r="K3575" s="31">
        <v>0.34814901504985374</v>
      </c>
      <c r="L3575" s="108">
        <f ca="1">REWS!R3575</f>
        <v>6.6114714290619947</v>
      </c>
      <c r="M3575" s="22">
        <f t="shared" si="935"/>
        <v>6.5503655109296313</v>
      </c>
      <c r="N3575" s="22">
        <f t="shared" ca="1" si="936"/>
        <v>6.5617506705188386</v>
      </c>
      <c r="O3575" s="22">
        <f t="shared" si="937"/>
        <v>0.37043008145064965</v>
      </c>
      <c r="P3575" s="81">
        <f t="shared" ca="1" si="938"/>
        <v>7</v>
      </c>
      <c r="Q3575" s="22">
        <f t="shared" ca="1" si="939"/>
        <v>0.53912389972869179</v>
      </c>
      <c r="R3575" s="3">
        <f ca="1">IF(N3575&gt;'Power Curve'!$C$37,0,INDEX(Ci,$P3575,1)*POWER(1-Q3575,3)+INDEX(Ci,$P3575,2)*3*Q3575*POWER(1-Q3575,2)+INDEX(Ci,$P3575,3)*3*POWER(Q3575,2)*(1-Q3575)+INDEX(Ci,$P3575,4)*POWER(Q3575,3))</f>
        <v>485.65494015068089</v>
      </c>
      <c r="S3575" s="3">
        <f t="shared" si="940"/>
        <v>485.29002380371071</v>
      </c>
      <c r="T3575" s="3">
        <f t="shared" ca="1" si="941"/>
        <v>0.36491634697017616</v>
      </c>
      <c r="U3575" s="3">
        <f t="shared" ca="1" si="949"/>
        <v>0.36491634697017616</v>
      </c>
      <c r="W3575" s="34">
        <f t="shared" si="942"/>
        <v>7</v>
      </c>
      <c r="X3575" s="73" t="b">
        <f>COUNTIF('Power Curve'!$D$2:$D$31,W3575)&gt;0</f>
        <v>1</v>
      </c>
      <c r="Y3575" s="73" t="b">
        <f t="shared" si="943"/>
        <v>0</v>
      </c>
      <c r="Z3575" s="73" t="b">
        <f t="shared" si="950"/>
        <v>1</v>
      </c>
      <c r="AA3575" s="34" t="str">
        <f t="shared" si="944"/>
        <v>Outer</v>
      </c>
      <c r="AB3575" s="35" t="str">
        <f t="shared" si="951"/>
        <v>0.3-0.4</v>
      </c>
      <c r="AC3575" s="36" t="str">
        <f t="shared" si="945"/>
        <v>21-22</v>
      </c>
      <c r="AD3575" s="36" t="str">
        <f t="shared" si="946"/>
        <v>Apr</v>
      </c>
      <c r="AE3575" s="35" t="str">
        <f t="shared" si="947"/>
        <v>295-305</v>
      </c>
      <c r="AF3575" s="36" t="str">
        <f t="shared" si="948"/>
        <v>LWS-HTI</v>
      </c>
    </row>
    <row r="3576" spans="5:32" x14ac:dyDescent="0.3">
      <c r="E3576" s="12">
        <v>41011.902777777781</v>
      </c>
      <c r="F3576" s="16">
        <v>6.53</v>
      </c>
      <c r="G3576" s="16">
        <v>496.9699821472168</v>
      </c>
      <c r="H3576" s="29">
        <v>1.1980144519313787</v>
      </c>
      <c r="I3576" s="26">
        <v>297</v>
      </c>
      <c r="J3576" s="30">
        <v>0.1332312404287902</v>
      </c>
      <c r="K3576" s="31">
        <v>0.39164120181536294</v>
      </c>
      <c r="L3576" s="108">
        <f ca="1">REWS!R3576</f>
        <v>6.5426669215045079</v>
      </c>
      <c r="M3576" s="22">
        <f t="shared" si="935"/>
        <v>6.4816936997060823</v>
      </c>
      <c r="N3576" s="22">
        <f t="shared" ca="1" si="936"/>
        <v>6.4942669164458122</v>
      </c>
      <c r="O3576" s="22">
        <f t="shared" si="937"/>
        <v>0.3598166316569924</v>
      </c>
      <c r="P3576" s="81">
        <f t="shared" ca="1" si="938"/>
        <v>7</v>
      </c>
      <c r="Q3576" s="22">
        <f t="shared" ca="1" si="939"/>
        <v>0.47052354269830415</v>
      </c>
      <c r="R3576" s="3">
        <f ca="1">IF(N3576&gt;'Power Curve'!$C$37,0,INDEX(Ci,$P3576,1)*POWER(1-Q3576,3)+INDEX(Ci,$P3576,2)*3*Q3576*POWER(1-Q3576,2)+INDEX(Ci,$P3576,3)*3*POWER(Q3576,2)*(1-Q3576)+INDEX(Ci,$P3576,4)*POWER(Q3576,3))</f>
        <v>469.34205671877362</v>
      </c>
      <c r="S3576" s="3">
        <f t="shared" si="940"/>
        <v>496.9699821472168</v>
      </c>
      <c r="T3576" s="3">
        <f t="shared" ca="1" si="941"/>
        <v>-27.627925428443177</v>
      </c>
      <c r="U3576" s="3">
        <f t="shared" ca="1" si="949"/>
        <v>27.627925428443177</v>
      </c>
      <c r="W3576" s="34">
        <f t="shared" si="942"/>
        <v>6</v>
      </c>
      <c r="X3576" s="73" t="b">
        <f>COUNTIF('Power Curve'!$D$2:$D$31,W3576)&gt;0</f>
        <v>1</v>
      </c>
      <c r="Y3576" s="73" t="b">
        <f t="shared" si="943"/>
        <v>0</v>
      </c>
      <c r="Z3576" s="73" t="b">
        <f t="shared" si="950"/>
        <v>1</v>
      </c>
      <c r="AA3576" s="34" t="str">
        <f t="shared" si="944"/>
        <v>Outer</v>
      </c>
      <c r="AB3576" s="35" t="str">
        <f t="shared" si="951"/>
        <v>0.3-0.4</v>
      </c>
      <c r="AC3576" s="36" t="str">
        <f t="shared" si="945"/>
        <v>21-22</v>
      </c>
      <c r="AD3576" s="36" t="str">
        <f t="shared" si="946"/>
        <v>Apr</v>
      </c>
      <c r="AE3576" s="35" t="str">
        <f t="shared" si="947"/>
        <v>295-305</v>
      </c>
      <c r="AF3576" s="36" t="str">
        <f t="shared" si="948"/>
        <v>Inner-TI</v>
      </c>
    </row>
    <row r="3577" spans="5:32" x14ac:dyDescent="0.3">
      <c r="E3577" s="12">
        <v>41011.909722222219</v>
      </c>
      <c r="F3577" s="16">
        <v>5.95</v>
      </c>
      <c r="G3577" s="16">
        <v>405.86000442504849</v>
      </c>
      <c r="H3577" s="29">
        <v>1.1985156619627344</v>
      </c>
      <c r="I3577" s="26">
        <v>297</v>
      </c>
      <c r="J3577" s="30">
        <v>0.15126050420168066</v>
      </c>
      <c r="K3577" s="31">
        <v>0.28686478581716823</v>
      </c>
      <c r="L3577" s="108">
        <f ca="1">REWS!R3577</f>
        <v>5.9571342464476063</v>
      </c>
      <c r="M3577" s="22">
        <f t="shared" si="935"/>
        <v>5.9068078139159077</v>
      </c>
      <c r="N3577" s="22">
        <f t="shared" ca="1" si="936"/>
        <v>5.9138902715063484</v>
      </c>
      <c r="O3577" s="22">
        <f t="shared" si="937"/>
        <v>0.27096616481764019</v>
      </c>
      <c r="P3577" s="81">
        <f t="shared" ca="1" si="938"/>
        <v>6</v>
      </c>
      <c r="Q3577" s="22">
        <f t="shared" ca="1" si="939"/>
        <v>0.88287392342549975</v>
      </c>
      <c r="R3577" s="3">
        <f ca="1">IF(N3577&gt;'Power Curve'!$C$37,0,INDEX(Ci,$P3577,1)*POWER(1-Q3577,3)+INDEX(Ci,$P3577,2)*3*Q3577*POWER(1-Q3577,2)+INDEX(Ci,$P3577,3)*3*POWER(Q3577,2)*(1-Q3577)+INDEX(Ci,$P3577,4)*POWER(Q3577,3))</f>
        <v>347.68262742290904</v>
      </c>
      <c r="S3577" s="3">
        <f t="shared" si="940"/>
        <v>405.86000442504849</v>
      </c>
      <c r="T3577" s="3">
        <f t="shared" ca="1" si="941"/>
        <v>-58.177377002139451</v>
      </c>
      <c r="U3577" s="3">
        <f t="shared" ca="1" si="949"/>
        <v>58.177377002139451</v>
      </c>
      <c r="W3577" s="34">
        <f t="shared" si="942"/>
        <v>6</v>
      </c>
      <c r="X3577" s="73" t="b">
        <f>COUNTIF('Power Curve'!$D$2:$D$31,W3577)&gt;0</f>
        <v>1</v>
      </c>
      <c r="Y3577" s="73" t="b">
        <f t="shared" si="943"/>
        <v>0</v>
      </c>
      <c r="Z3577" s="73" t="b">
        <f t="shared" si="950"/>
        <v>1</v>
      </c>
      <c r="AA3577" s="34" t="str">
        <f t="shared" si="944"/>
        <v>Outer</v>
      </c>
      <c r="AB3577" s="35" t="str">
        <f t="shared" si="951"/>
        <v>0.2-0.3</v>
      </c>
      <c r="AC3577" s="36" t="str">
        <f t="shared" si="945"/>
        <v>21-22</v>
      </c>
      <c r="AD3577" s="36" t="str">
        <f t="shared" si="946"/>
        <v>Apr</v>
      </c>
      <c r="AE3577" s="35" t="str">
        <f t="shared" si="947"/>
        <v>295-305</v>
      </c>
      <c r="AF3577" s="36" t="str">
        <f t="shared" si="948"/>
        <v>LWS-HTI</v>
      </c>
    </row>
    <row r="3578" spans="5:32" x14ac:dyDescent="0.3">
      <c r="E3578" s="12">
        <v>41011.916666666664</v>
      </c>
      <c r="F3578" s="16">
        <v>5.73</v>
      </c>
      <c r="G3578" s="16">
        <v>402.30999755859398</v>
      </c>
      <c r="H3578" s="29">
        <v>1.198871713659716</v>
      </c>
      <c r="I3578" s="26">
        <v>295.89999999999998</v>
      </c>
      <c r="J3578" s="30">
        <v>0.16230366492146597</v>
      </c>
      <c r="K3578" s="31">
        <v>0.24386772237589988</v>
      </c>
      <c r="L3578" s="108">
        <f ca="1">REWS!R3578</f>
        <v>5.7503671132364698</v>
      </c>
      <c r="M3578" s="22">
        <f t="shared" si="935"/>
        <v>5.6889680786425005</v>
      </c>
      <c r="N3578" s="22">
        <f t="shared" ca="1" si="936"/>
        <v>5.7091893451444857</v>
      </c>
      <c r="O3578" s="22">
        <f t="shared" si="937"/>
        <v>0.237298331507383</v>
      </c>
      <c r="P3578" s="81">
        <f t="shared" ca="1" si="938"/>
        <v>6</v>
      </c>
      <c r="Q3578" s="22">
        <f t="shared" ca="1" si="939"/>
        <v>0.67884487610180033</v>
      </c>
      <c r="R3578" s="3">
        <f ca="1">IF(N3578&gt;'Power Curve'!$C$37,0,INDEX(Ci,$P3578,1)*POWER(1-Q3578,3)+INDEX(Ci,$P3578,2)*3*Q3578*POWER(1-Q3578,2)+INDEX(Ci,$P3578,3)*3*POWER(Q3578,2)*(1-Q3578)+INDEX(Ci,$P3578,4)*POWER(Q3578,3))</f>
        <v>313.63200632349492</v>
      </c>
      <c r="S3578" s="3">
        <f t="shared" si="940"/>
        <v>402.30999755859398</v>
      </c>
      <c r="T3578" s="3">
        <f t="shared" ca="1" si="941"/>
        <v>-88.677991235099057</v>
      </c>
      <c r="U3578" s="3">
        <f t="shared" ca="1" si="949"/>
        <v>88.677991235099057</v>
      </c>
      <c r="W3578" s="34">
        <f t="shared" si="942"/>
        <v>6</v>
      </c>
      <c r="X3578" s="73" t="b">
        <f>COUNTIF('Power Curve'!$D$2:$D$31,W3578)&gt;0</f>
        <v>1</v>
      </c>
      <c r="Y3578" s="73" t="b">
        <f t="shared" si="943"/>
        <v>0</v>
      </c>
      <c r="Z3578" s="73" t="b">
        <f t="shared" si="950"/>
        <v>1</v>
      </c>
      <c r="AA3578" s="34" t="str">
        <f t="shared" si="944"/>
        <v>Outer</v>
      </c>
      <c r="AB3578" s="35" t="str">
        <f t="shared" si="951"/>
        <v>0.2-0.3</v>
      </c>
      <c r="AC3578" s="36" t="str">
        <f t="shared" si="945"/>
        <v>22-23</v>
      </c>
      <c r="AD3578" s="36" t="str">
        <f t="shared" si="946"/>
        <v>Apr</v>
      </c>
      <c r="AE3578" s="35" t="str">
        <f t="shared" si="947"/>
        <v>295-305</v>
      </c>
      <c r="AF3578" s="36" t="str">
        <f t="shared" si="948"/>
        <v>LWS-HTI</v>
      </c>
    </row>
    <row r="3579" spans="5:32" x14ac:dyDescent="0.3">
      <c r="E3579" s="12">
        <v>41011.923611111109</v>
      </c>
      <c r="F3579" s="16">
        <v>5.67</v>
      </c>
      <c r="G3579" s="16">
        <v>374.44001007080089</v>
      </c>
      <c r="H3579" s="29">
        <v>1.1992725258334969</v>
      </c>
      <c r="I3579" s="26">
        <v>294.39999999999998</v>
      </c>
      <c r="J3579" s="30">
        <v>0.14638447971781304</v>
      </c>
      <c r="K3579" s="31">
        <v>0.35539491245047095</v>
      </c>
      <c r="L3579" s="108">
        <f ca="1">REWS!R3579</f>
        <v>5.630831011198679</v>
      </c>
      <c r="M3579" s="22">
        <f t="shared" si="935"/>
        <v>5.6300250108774961</v>
      </c>
      <c r="N3579" s="22">
        <f t="shared" ca="1" si="936"/>
        <v>5.5911321737342483</v>
      </c>
      <c r="O3579" s="22">
        <f t="shared" si="937"/>
        <v>0.22818849037662386</v>
      </c>
      <c r="P3579" s="81">
        <f t="shared" ca="1" si="938"/>
        <v>6</v>
      </c>
      <c r="Q3579" s="22">
        <f t="shared" ca="1" si="939"/>
        <v>0.56117519750942724</v>
      </c>
      <c r="R3579" s="3">
        <f ca="1">IF(N3579&gt;'Power Curve'!$C$37,0,INDEX(Ci,$P3579,1)*POWER(1-Q3579,3)+INDEX(Ci,$P3579,2)*3*Q3579*POWER(1-Q3579,2)+INDEX(Ci,$P3579,3)*3*POWER(Q3579,2)*(1-Q3579)+INDEX(Ci,$P3579,4)*POWER(Q3579,3))</f>
        <v>295.32308467077871</v>
      </c>
      <c r="S3579" s="3">
        <f t="shared" si="940"/>
        <v>374.44001007080089</v>
      </c>
      <c r="T3579" s="3">
        <f t="shared" ca="1" si="941"/>
        <v>-79.116925400022183</v>
      </c>
      <c r="U3579" s="3">
        <f t="shared" ca="1" si="949"/>
        <v>79.116925400022183</v>
      </c>
      <c r="W3579" s="34">
        <f t="shared" si="942"/>
        <v>6</v>
      </c>
      <c r="X3579" s="73" t="b">
        <f>COUNTIF('Power Curve'!$D$2:$D$31,W3579)&gt;0</f>
        <v>1</v>
      </c>
      <c r="Y3579" s="73" t="b">
        <f t="shared" si="943"/>
        <v>0</v>
      </c>
      <c r="Z3579" s="73" t="b">
        <f t="shared" si="950"/>
        <v>1</v>
      </c>
      <c r="AA3579" s="34" t="str">
        <f t="shared" si="944"/>
        <v>Outer</v>
      </c>
      <c r="AB3579" s="35" t="str">
        <f t="shared" si="951"/>
        <v>0.2-0.3</v>
      </c>
      <c r="AC3579" s="36" t="str">
        <f t="shared" si="945"/>
        <v>22-23</v>
      </c>
      <c r="AD3579" s="36" t="str">
        <f t="shared" si="946"/>
        <v>Apr</v>
      </c>
      <c r="AE3579" s="35" t="str">
        <f t="shared" si="947"/>
        <v>285-295</v>
      </c>
      <c r="AF3579" s="36" t="str">
        <f t="shared" si="948"/>
        <v>LWS-HTI</v>
      </c>
    </row>
    <row r="3580" spans="5:32" x14ac:dyDescent="0.3">
      <c r="E3580" s="12">
        <v>41011.930555555555</v>
      </c>
      <c r="F3580" s="16">
        <v>5.38</v>
      </c>
      <c r="G3580" s="16">
        <v>245.77998733520519</v>
      </c>
      <c r="H3580" s="29">
        <v>1.1995844531427611</v>
      </c>
      <c r="I3580" s="26">
        <v>294.60000000000002</v>
      </c>
      <c r="J3580" s="30">
        <v>0.13382899628252787</v>
      </c>
      <c r="K3580" s="31">
        <v>0.54733922739376328</v>
      </c>
      <c r="L3580" s="108">
        <f ca="1">REWS!R3580</f>
        <v>5.4984011210311872</v>
      </c>
      <c r="M3580" s="22">
        <f t="shared" si="935"/>
        <v>5.3425326991656004</v>
      </c>
      <c r="N3580" s="22">
        <f t="shared" ca="1" si="936"/>
        <v>5.4601092532040729</v>
      </c>
      <c r="O3580" s="22">
        <f t="shared" si="937"/>
        <v>0.18375562684716568</v>
      </c>
      <c r="P3580" s="81">
        <f t="shared" ca="1" si="938"/>
        <v>6</v>
      </c>
      <c r="Q3580" s="22">
        <f t="shared" ca="1" si="939"/>
        <v>0.43058232659059331</v>
      </c>
      <c r="R3580" s="3">
        <f ca="1">IF(N3580&gt;'Power Curve'!$C$37,0,INDEX(Ci,$P3580,1)*POWER(1-Q3580,3)+INDEX(Ci,$P3580,2)*3*Q3580*POWER(1-Q3580,2)+INDEX(Ci,$P3580,3)*3*POWER(Q3580,2)*(1-Q3580)+INDEX(Ci,$P3580,4)*POWER(Q3580,3))</f>
        <v>275.70892722358388</v>
      </c>
      <c r="S3580" s="3">
        <f t="shared" si="940"/>
        <v>245.77998733520519</v>
      </c>
      <c r="T3580" s="3">
        <f t="shared" ca="1" si="941"/>
        <v>29.928939888378693</v>
      </c>
      <c r="U3580" s="3">
        <f t="shared" ca="1" si="949"/>
        <v>29.928939888378693</v>
      </c>
      <c r="W3580" s="34">
        <f t="shared" si="942"/>
        <v>5</v>
      </c>
      <c r="X3580" s="73" t="b">
        <f>COUNTIF('Power Curve'!$D$2:$D$31,W3580)&gt;0</f>
        <v>1</v>
      </c>
      <c r="Y3580" s="73" t="b">
        <f t="shared" si="943"/>
        <v>0</v>
      </c>
      <c r="Z3580" s="73" t="b">
        <f t="shared" si="950"/>
        <v>1</v>
      </c>
      <c r="AA3580" s="34" t="str">
        <f t="shared" si="944"/>
        <v>Outer</v>
      </c>
      <c r="AB3580" s="35" t="str">
        <f t="shared" si="951"/>
        <v>0.1-0.2</v>
      </c>
      <c r="AC3580" s="36" t="str">
        <f t="shared" si="945"/>
        <v>22-23</v>
      </c>
      <c r="AD3580" s="36" t="str">
        <f t="shared" si="946"/>
        <v>Apr</v>
      </c>
      <c r="AE3580" s="35" t="str">
        <f t="shared" si="947"/>
        <v>285-295</v>
      </c>
      <c r="AF3580" s="36" t="str">
        <f t="shared" si="948"/>
        <v>Inner-TI</v>
      </c>
    </row>
    <row r="3581" spans="5:32" x14ac:dyDescent="0.3">
      <c r="E3581" s="12">
        <v>41011.9375</v>
      </c>
      <c r="F3581" s="16">
        <v>4.67</v>
      </c>
      <c r="G3581" s="16">
        <v>137.7900047302245</v>
      </c>
      <c r="H3581" s="29">
        <v>1.2002202278083498</v>
      </c>
      <c r="I3581" s="26">
        <v>296.60000000000002</v>
      </c>
      <c r="J3581" s="30">
        <v>0.15417558886509636</v>
      </c>
      <c r="K3581" s="31">
        <v>0.51944121894573225</v>
      </c>
      <c r="L3581" s="108">
        <f ca="1">REWS!R3581</f>
        <v>4.7456077043644056</v>
      </c>
      <c r="M3581" s="22">
        <f t="shared" si="935"/>
        <v>4.6382964049964146</v>
      </c>
      <c r="N3581" s="22">
        <f t="shared" ca="1" si="936"/>
        <v>4.7133908254125725</v>
      </c>
      <c r="O3581" s="22">
        <f t="shared" si="937"/>
        <v>7.4913637421484464E-2</v>
      </c>
      <c r="P3581" s="81">
        <f t="shared" ca="1" si="938"/>
        <v>5</v>
      </c>
      <c r="Q3581" s="22">
        <f t="shared" ca="1" si="939"/>
        <v>0.64012611225400406</v>
      </c>
      <c r="R3581" s="3">
        <f ca="1">IF(N3581&gt;'Power Curve'!$C$37,0,INDEX(Ci,$P3581,1)*POWER(1-Q3581,3)+INDEX(Ci,$P3581,2)*3*Q3581*POWER(1-Q3581,2)+INDEX(Ci,$P3581,3)*3*POWER(Q3581,2)*(1-Q3581)+INDEX(Ci,$P3581,4)*POWER(Q3581,3))</f>
        <v>157.97444795591298</v>
      </c>
      <c r="S3581" s="3">
        <f t="shared" si="940"/>
        <v>137.7900047302245</v>
      </c>
      <c r="T3581" s="3">
        <f t="shared" ca="1" si="941"/>
        <v>20.184443225688483</v>
      </c>
      <c r="U3581" s="3">
        <f t="shared" ca="1" si="949"/>
        <v>20.184443225688483</v>
      </c>
      <c r="W3581" s="34">
        <f t="shared" si="942"/>
        <v>5</v>
      </c>
      <c r="X3581" s="73" t="b">
        <f>COUNTIF('Power Curve'!$D$2:$D$31,W3581)&gt;0</f>
        <v>1</v>
      </c>
      <c r="Y3581" s="73" t="b">
        <f t="shared" si="943"/>
        <v>0</v>
      </c>
      <c r="Z3581" s="73" t="b">
        <f t="shared" si="950"/>
        <v>1</v>
      </c>
      <c r="AA3581" s="34" t="str">
        <f t="shared" si="944"/>
        <v>Outer</v>
      </c>
      <c r="AB3581" s="35" t="str">
        <f t="shared" si="951"/>
        <v>0.0-0.1</v>
      </c>
      <c r="AC3581" s="36" t="str">
        <f t="shared" si="945"/>
        <v>22-23</v>
      </c>
      <c r="AD3581" s="36" t="str">
        <f t="shared" si="946"/>
        <v>Apr</v>
      </c>
      <c r="AE3581" s="35" t="str">
        <f t="shared" si="947"/>
        <v>295-305</v>
      </c>
      <c r="AF3581" s="36" t="str">
        <f t="shared" si="948"/>
        <v>LWS-HTI</v>
      </c>
    </row>
    <row r="3582" spans="5:32" x14ac:dyDescent="0.3">
      <c r="E3582" s="12">
        <v>41011.944444444445</v>
      </c>
      <c r="F3582" s="16">
        <v>5.01</v>
      </c>
      <c r="G3582" s="16">
        <v>226.68998718261739</v>
      </c>
      <c r="H3582" s="29">
        <v>1.200398685779311</v>
      </c>
      <c r="I3582" s="26">
        <v>298.89999999999998</v>
      </c>
      <c r="J3582" s="30">
        <v>0.21357285429141717</v>
      </c>
      <c r="K3582" s="31">
        <v>0.37247678751890062</v>
      </c>
      <c r="L3582" s="108">
        <f ca="1">REWS!R3582</f>
        <v>5.0446403015144439</v>
      </c>
      <c r="M3582" s="22">
        <f t="shared" si="935"/>
        <v>4.9762348308555007</v>
      </c>
      <c r="N3582" s="22">
        <f t="shared" ca="1" si="936"/>
        <v>5.0106416721623894</v>
      </c>
      <c r="O3582" s="22">
        <f t="shared" si="937"/>
        <v>0.12714311050946128</v>
      </c>
      <c r="P3582" s="81">
        <f t="shared" ca="1" si="938"/>
        <v>5</v>
      </c>
      <c r="Q3582" s="22">
        <f t="shared" ca="1" si="939"/>
        <v>0.98002646818567063</v>
      </c>
      <c r="R3582" s="3">
        <f ca="1">IF(N3582&gt;'Power Curve'!$C$37,0,INDEX(Ci,$P3582,1)*POWER(1-Q3582,3)+INDEX(Ci,$P3582,2)*3*Q3582*POWER(1-Q3582,2)+INDEX(Ci,$P3582,3)*3*POWER(Q3582,2)*(1-Q3582)+INDEX(Ci,$P3582,4)*POWER(Q3582,3))</f>
        <v>208.72420144929259</v>
      </c>
      <c r="S3582" s="3">
        <f t="shared" si="940"/>
        <v>226.68998718261739</v>
      </c>
      <c r="T3582" s="3">
        <f t="shared" ca="1" si="941"/>
        <v>-17.965785733324793</v>
      </c>
      <c r="U3582" s="3">
        <f t="shared" ca="1" si="949"/>
        <v>17.965785733324793</v>
      </c>
      <c r="W3582" s="34">
        <f t="shared" si="942"/>
        <v>5</v>
      </c>
      <c r="X3582" s="73" t="b">
        <f>COUNTIF('Power Curve'!$D$2:$D$31,W3582)&gt;0</f>
        <v>1</v>
      </c>
      <c r="Y3582" s="73" t="b">
        <f t="shared" si="943"/>
        <v>0</v>
      </c>
      <c r="Z3582" s="73" t="b">
        <f t="shared" si="950"/>
        <v>1</v>
      </c>
      <c r="AA3582" s="34" t="str">
        <f t="shared" si="944"/>
        <v>Outer</v>
      </c>
      <c r="AB3582" s="35" t="str">
        <f t="shared" si="951"/>
        <v>0.1-0.2</v>
      </c>
      <c r="AC3582" s="36" t="str">
        <f t="shared" si="945"/>
        <v>22-23</v>
      </c>
      <c r="AD3582" s="36" t="str">
        <f t="shared" si="946"/>
        <v>Apr</v>
      </c>
      <c r="AE3582" s="35" t="str">
        <f t="shared" si="947"/>
        <v>295-305</v>
      </c>
      <c r="AF3582" s="36" t="str">
        <f t="shared" si="948"/>
        <v>LWS-HTI</v>
      </c>
    </row>
    <row r="3583" spans="5:32" x14ac:dyDescent="0.3">
      <c r="E3583" s="12">
        <v>41011.951388888891</v>
      </c>
      <c r="F3583" s="16">
        <v>5.96</v>
      </c>
      <c r="G3583" s="16">
        <v>319.2699966430668</v>
      </c>
      <c r="H3583" s="29">
        <v>1.2002534165691263</v>
      </c>
      <c r="I3583" s="26">
        <v>296.89999999999998</v>
      </c>
      <c r="J3583" s="30">
        <v>0.12583892617449666</v>
      </c>
      <c r="K3583" s="31">
        <v>0.30823608381782464</v>
      </c>
      <c r="L3583" s="108">
        <f ca="1">REWS!R3583</f>
        <v>6.0076616203616151</v>
      </c>
      <c r="M3583" s="22">
        <f t="shared" si="935"/>
        <v>5.9195934432004966</v>
      </c>
      <c r="N3583" s="22">
        <f t="shared" ca="1" si="936"/>
        <v>5.9669319357147463</v>
      </c>
      <c r="O3583" s="22">
        <f t="shared" si="937"/>
        <v>0.27294222503906862</v>
      </c>
      <c r="P3583" s="81">
        <f t="shared" ca="1" si="938"/>
        <v>6</v>
      </c>
      <c r="Q3583" s="22">
        <f t="shared" ca="1" si="939"/>
        <v>0.93574149178116128</v>
      </c>
      <c r="R3583" s="3">
        <f ca="1">IF(N3583&gt;'Power Curve'!$C$37,0,INDEX(Ci,$P3583,1)*POWER(1-Q3583,3)+INDEX(Ci,$P3583,2)*3*Q3583*POWER(1-Q3583,2)+INDEX(Ci,$P3583,3)*3*POWER(Q3583,2)*(1-Q3583)+INDEX(Ci,$P3583,4)*POWER(Q3583,3))</f>
        <v>357.13274939878937</v>
      </c>
      <c r="S3583" s="3">
        <f t="shared" si="940"/>
        <v>319.2699966430668</v>
      </c>
      <c r="T3583" s="3">
        <f t="shared" ca="1" si="941"/>
        <v>37.862752755722568</v>
      </c>
      <c r="U3583" s="3">
        <f t="shared" ca="1" si="949"/>
        <v>37.862752755722568</v>
      </c>
      <c r="W3583" s="34">
        <f t="shared" si="942"/>
        <v>6</v>
      </c>
      <c r="X3583" s="73" t="b">
        <f>COUNTIF('Power Curve'!$D$2:$D$31,W3583)&gt;0</f>
        <v>1</v>
      </c>
      <c r="Y3583" s="73" t="b">
        <f t="shared" si="943"/>
        <v>0</v>
      </c>
      <c r="Z3583" s="73" t="b">
        <f t="shared" si="950"/>
        <v>1</v>
      </c>
      <c r="AA3583" s="34" t="str">
        <f t="shared" si="944"/>
        <v>Outer</v>
      </c>
      <c r="AB3583" s="35" t="str">
        <f t="shared" si="951"/>
        <v>0.2-0.3</v>
      </c>
      <c r="AC3583" s="36" t="str">
        <f t="shared" si="945"/>
        <v>22-23</v>
      </c>
      <c r="AD3583" s="36" t="str">
        <f t="shared" si="946"/>
        <v>Apr</v>
      </c>
      <c r="AE3583" s="35" t="str">
        <f t="shared" si="947"/>
        <v>295-305</v>
      </c>
      <c r="AF3583" s="36" t="str">
        <f t="shared" si="948"/>
        <v>Inner-TI</v>
      </c>
    </row>
    <row r="3584" spans="5:32" x14ac:dyDescent="0.3">
      <c r="E3584" s="12">
        <v>41011.958333333336</v>
      </c>
      <c r="F3584" s="16">
        <v>5.8</v>
      </c>
      <c r="G3584" s="16">
        <v>287.2699928283688</v>
      </c>
      <c r="H3584" s="29">
        <v>1.2009790419348352</v>
      </c>
      <c r="I3584" s="26">
        <v>295.60000000000002</v>
      </c>
      <c r="J3584" s="30">
        <v>0.14827586206896551</v>
      </c>
      <c r="K3584" s="31">
        <v>0.36222717092685192</v>
      </c>
      <c r="L3584" s="108">
        <f ca="1">REWS!R3584</f>
        <v>5.9205417618559384</v>
      </c>
      <c r="M3584" s="22">
        <f t="shared" si="935"/>
        <v>5.7618388412395687</v>
      </c>
      <c r="N3584" s="22">
        <f t="shared" ca="1" si="936"/>
        <v>5.8815874973521547</v>
      </c>
      <c r="O3584" s="22">
        <f t="shared" si="937"/>
        <v>0.24856074277147211</v>
      </c>
      <c r="P3584" s="81">
        <f t="shared" ca="1" si="938"/>
        <v>6</v>
      </c>
      <c r="Q3584" s="22">
        <f t="shared" ca="1" si="939"/>
        <v>0.85067717496065909</v>
      </c>
      <c r="R3584" s="3">
        <f ca="1">IF(N3584&gt;'Power Curve'!$C$37,0,INDEX(Ci,$P3584,1)*POWER(1-Q3584,3)+INDEX(Ci,$P3584,2)*3*Q3584*POWER(1-Q3584,2)+INDEX(Ci,$P3584,3)*3*POWER(Q3584,2)*(1-Q3584)+INDEX(Ci,$P3584,4)*POWER(Q3584,3))</f>
        <v>342.06775926729136</v>
      </c>
      <c r="S3584" s="3">
        <f t="shared" si="940"/>
        <v>287.2699928283688</v>
      </c>
      <c r="T3584" s="3">
        <f t="shared" ca="1" si="941"/>
        <v>54.797766438922565</v>
      </c>
      <c r="U3584" s="3">
        <f t="shared" ca="1" si="949"/>
        <v>54.797766438922565</v>
      </c>
      <c r="W3584" s="34">
        <f t="shared" si="942"/>
        <v>6</v>
      </c>
      <c r="X3584" s="73" t="b">
        <f>COUNTIF('Power Curve'!$D$2:$D$31,W3584)&gt;0</f>
        <v>1</v>
      </c>
      <c r="Y3584" s="73" t="b">
        <f t="shared" si="943"/>
        <v>0</v>
      </c>
      <c r="Z3584" s="73" t="b">
        <f t="shared" si="950"/>
        <v>1</v>
      </c>
      <c r="AA3584" s="34" t="str">
        <f t="shared" si="944"/>
        <v>Outer</v>
      </c>
      <c r="AB3584" s="35" t="str">
        <f t="shared" si="951"/>
        <v>0.2-0.3</v>
      </c>
      <c r="AC3584" s="36" t="str">
        <f t="shared" si="945"/>
        <v>23-24</v>
      </c>
      <c r="AD3584" s="36" t="str">
        <f t="shared" si="946"/>
        <v>Apr</v>
      </c>
      <c r="AE3584" s="35" t="str">
        <f t="shared" si="947"/>
        <v>295-305</v>
      </c>
      <c r="AF3584" s="36" t="str">
        <f t="shared" si="948"/>
        <v>LWS-HTI</v>
      </c>
    </row>
    <row r="3585" spans="5:32" x14ac:dyDescent="0.3">
      <c r="E3585" s="12">
        <v>41011.965277777781</v>
      </c>
      <c r="F3585" s="16">
        <v>6.07</v>
      </c>
      <c r="G3585" s="16">
        <v>420.33000946044922</v>
      </c>
      <c r="H3585" s="29">
        <v>1.2012917722614547</v>
      </c>
      <c r="I3585" s="26">
        <v>303.3</v>
      </c>
      <c r="J3585" s="30">
        <v>0.12026359143327842</v>
      </c>
      <c r="K3585" s="31">
        <v>0.33578842597201108</v>
      </c>
      <c r="L3585" s="108">
        <f ca="1">REWS!R3585</f>
        <v>6.0037493956864179</v>
      </c>
      <c r="M3585" s="22">
        <f t="shared" si="935"/>
        <v>6.0305857297687551</v>
      </c>
      <c r="N3585" s="22">
        <f t="shared" ca="1" si="936"/>
        <v>5.9647653098409057</v>
      </c>
      <c r="O3585" s="22">
        <f t="shared" si="937"/>
        <v>0.29009644072067664</v>
      </c>
      <c r="P3585" s="81">
        <f t="shared" ca="1" si="938"/>
        <v>6</v>
      </c>
      <c r="Q3585" s="22">
        <f t="shared" ca="1" si="939"/>
        <v>0.93358197730898373</v>
      </c>
      <c r="R3585" s="3">
        <f ca="1">IF(N3585&gt;'Power Curve'!$C$37,0,INDEX(Ci,$P3585,1)*POWER(1-Q3585,3)+INDEX(Ci,$P3585,2)*3*Q3585*POWER(1-Q3585,2)+INDEX(Ci,$P3585,3)*3*POWER(Q3585,2)*(1-Q3585)+INDEX(Ci,$P3585,4)*POWER(Q3585,3))</f>
        <v>356.74085575547264</v>
      </c>
      <c r="S3585" s="3">
        <f t="shared" si="940"/>
        <v>420.33000946044922</v>
      </c>
      <c r="T3585" s="3">
        <f t="shared" ca="1" si="941"/>
        <v>-63.589153704976582</v>
      </c>
      <c r="U3585" s="3">
        <f t="shared" ca="1" si="949"/>
        <v>63.589153704976582</v>
      </c>
      <c r="W3585" s="34">
        <f t="shared" si="942"/>
        <v>6</v>
      </c>
      <c r="X3585" s="73" t="b">
        <f>COUNTIF('Power Curve'!$D$2:$D$31,W3585)&gt;0</f>
        <v>1</v>
      </c>
      <c r="Y3585" s="73" t="b">
        <f t="shared" si="943"/>
        <v>0</v>
      </c>
      <c r="Z3585" s="73" t="b">
        <f t="shared" si="950"/>
        <v>1</v>
      </c>
      <c r="AA3585" s="34" t="str">
        <f t="shared" si="944"/>
        <v>Outer</v>
      </c>
      <c r="AB3585" s="35" t="str">
        <f t="shared" si="951"/>
        <v>0.2-0.3</v>
      </c>
      <c r="AC3585" s="36" t="str">
        <f t="shared" si="945"/>
        <v>23-24</v>
      </c>
      <c r="AD3585" s="36" t="str">
        <f t="shared" si="946"/>
        <v>Apr</v>
      </c>
      <c r="AE3585" s="35" t="str">
        <f t="shared" si="947"/>
        <v>295-305</v>
      </c>
      <c r="AF3585" s="36" t="str">
        <f t="shared" si="948"/>
        <v>Inner-TI</v>
      </c>
    </row>
    <row r="3586" spans="5:32" x14ac:dyDescent="0.3">
      <c r="E3586" s="12">
        <v>41011.972222222219</v>
      </c>
      <c r="F3586" s="16">
        <v>6.84</v>
      </c>
      <c r="G3586" s="16">
        <v>541.65997886657738</v>
      </c>
      <c r="H3586" s="29">
        <v>1.201235912103026</v>
      </c>
      <c r="I3586" s="26">
        <v>305.7</v>
      </c>
      <c r="J3586" s="30">
        <v>0.1388888888888889</v>
      </c>
      <c r="K3586" s="31">
        <v>0.30777513751441932</v>
      </c>
      <c r="L3586" s="108">
        <f ca="1">REWS!R3586</f>
        <v>6.9055353355365083</v>
      </c>
      <c r="M3586" s="22">
        <f t="shared" si="935"/>
        <v>6.7954805630917674</v>
      </c>
      <c r="N3586" s="22">
        <f t="shared" ca="1" si="936"/>
        <v>6.8605893494710131</v>
      </c>
      <c r="O3586" s="22">
        <f t="shared" si="937"/>
        <v>0.40831340291021817</v>
      </c>
      <c r="P3586" s="81">
        <f t="shared" ca="1" si="938"/>
        <v>7</v>
      </c>
      <c r="Q3586" s="22">
        <f t="shared" ca="1" si="939"/>
        <v>0.84290723769214237</v>
      </c>
      <c r="R3586" s="3">
        <f ca="1">IF(N3586&gt;'Power Curve'!$C$37,0,INDEX(Ci,$P3586,1)*POWER(1-Q3586,3)+INDEX(Ci,$P3586,2)*3*Q3586*POWER(1-Q3586,2)+INDEX(Ci,$P3586,3)*3*POWER(Q3586,2)*(1-Q3586)+INDEX(Ci,$P3586,4)*POWER(Q3586,3))</f>
        <v>560.68731364501764</v>
      </c>
      <c r="S3586" s="3">
        <f t="shared" si="940"/>
        <v>541.65997886657738</v>
      </c>
      <c r="T3586" s="3">
        <f t="shared" ca="1" si="941"/>
        <v>19.027334778440263</v>
      </c>
      <c r="U3586" s="3">
        <f t="shared" ca="1" si="949"/>
        <v>19.027334778440263</v>
      </c>
      <c r="W3586" s="34">
        <f t="shared" si="942"/>
        <v>7</v>
      </c>
      <c r="X3586" s="73" t="b">
        <f>COUNTIF('Power Curve'!$D$2:$D$31,W3586)&gt;0</f>
        <v>1</v>
      </c>
      <c r="Y3586" s="73" t="b">
        <f t="shared" si="943"/>
        <v>0</v>
      </c>
      <c r="Z3586" s="73" t="b">
        <f t="shared" si="950"/>
        <v>1</v>
      </c>
      <c r="AA3586" s="34" t="str">
        <f t="shared" si="944"/>
        <v>Outer</v>
      </c>
      <c r="AB3586" s="35" t="str">
        <f t="shared" si="951"/>
        <v>0.4-0.5</v>
      </c>
      <c r="AC3586" s="36" t="str">
        <f t="shared" si="945"/>
        <v>23-24</v>
      </c>
      <c r="AD3586" s="36" t="str">
        <f t="shared" si="946"/>
        <v>Apr</v>
      </c>
      <c r="AE3586" s="35" t="str">
        <f t="shared" si="947"/>
        <v>305-315</v>
      </c>
      <c r="AF3586" s="36" t="str">
        <f t="shared" si="948"/>
        <v>Inner-TI</v>
      </c>
    </row>
    <row r="3587" spans="5:32" x14ac:dyDescent="0.3">
      <c r="E3587" s="12">
        <v>41011.979166666664</v>
      </c>
      <c r="F3587" s="16">
        <v>6.82</v>
      </c>
      <c r="G3587" s="16">
        <v>571.96002674102806</v>
      </c>
      <c r="H3587" s="29">
        <v>1.2016383069196819</v>
      </c>
      <c r="I3587" s="26">
        <v>305.2</v>
      </c>
      <c r="J3587" s="30">
        <v>0.17155425219941348</v>
      </c>
      <c r="K3587" s="31">
        <v>0.21815625750216411</v>
      </c>
      <c r="L3587" s="108">
        <f ca="1">REWS!R3587</f>
        <v>6.8646085916181674</v>
      </c>
      <c r="M3587" s="22">
        <f t="shared" ref="M3587:M3650" si="952">F3587*(H3587/Ref_Density)^(1/3)</f>
        <v>6.7763672261596568</v>
      </c>
      <c r="N3587" s="22">
        <f t="shared" ref="N3587:N3650" ca="1" si="953">L3587*(H3587/Ref_Density)^(1/3)</f>
        <v>6.8206904223834819</v>
      </c>
      <c r="O3587" s="22">
        <f t="shared" ref="O3587:O3650" si="954">(M3587-CutInWindSpeed)/(RatedWindSpeed-CutInWindSpeed)</f>
        <v>0.40535937507399528</v>
      </c>
      <c r="P3587" s="81">
        <f t="shared" ref="P3587:P3650" ca="1" si="955">COUNTIF(xa,"&lt;"&amp;N3587)</f>
        <v>7</v>
      </c>
      <c r="Q3587" s="22">
        <f t="shared" ref="Q3587:Q3650" ca="1" si="956">(N3587-INDEX(xa,$P3587))/(INDEX(xb,$P3587)-INDEX(xa,$P3587))</f>
        <v>0.80234813304642039</v>
      </c>
      <c r="R3587" s="3">
        <f ca="1">IF(N3587&gt;'Power Curve'!$C$37,0,INDEX(Ci,$P3587,1)*POWER(1-Q3587,3)+INDEX(Ci,$P3587,2)*3*Q3587*POWER(1-Q3587,2)+INDEX(Ci,$P3587,3)*3*POWER(Q3587,2)*(1-Q3587)+INDEX(Ci,$P3587,4)*POWER(Q3587,3))</f>
        <v>550.49394502126734</v>
      </c>
      <c r="S3587" s="3">
        <f t="shared" ref="S3587:S3650" si="957">IF(Z3587,G3587,"")</f>
        <v>571.96002674102806</v>
      </c>
      <c r="T3587" s="3">
        <f t="shared" ref="T3587:T3650" ca="1" si="958">IF(Z3587,R3587-S3587,"")</f>
        <v>-21.466081719760723</v>
      </c>
      <c r="U3587" s="3">
        <f t="shared" ca="1" si="949"/>
        <v>21.466081719760723</v>
      </c>
      <c r="W3587" s="34">
        <f t="shared" ref="W3587:W3650" si="959">MROUND(M3587-Centre_First_Bin,Bin_Width)+Centre_First_Bin</f>
        <v>7</v>
      </c>
      <c r="X3587" s="73" t="b">
        <f>COUNTIF('Power Curve'!$D$2:$D$31,W3587)&gt;0</f>
        <v>1</v>
      </c>
      <c r="Y3587" s="73" t="b">
        <f t="shared" ref="Y3587:Y3650" si="960">(G3587&lt;0)</f>
        <v>0</v>
      </c>
      <c r="Z3587" s="73" t="b">
        <f t="shared" si="950"/>
        <v>1</v>
      </c>
      <c r="AA3587" s="34" t="str">
        <f t="shared" ref="AA3587:AA3650" si="961">IF(Z3587,IF(AND(J3587&gt;=LowerTurbLimit,J3587&lt;=UpperTurbLimit,K3587&gt;=LowerShearLimit,K3587&lt;=UpperShearLimit),"Inner","Outer"),"")</f>
        <v>Outer</v>
      </c>
      <c r="AB3587" s="35" t="str">
        <f t="shared" si="951"/>
        <v>0.4-0.5</v>
      </c>
      <c r="AC3587" s="36" t="str">
        <f t="shared" ref="AC3587:AC3650" si="962">IF(Z3587,HOUR(E3587)&amp;"-"&amp;HOUR(E3587)+1,"")</f>
        <v>23-24</v>
      </c>
      <c r="AD3587" s="36" t="str">
        <f t="shared" ref="AD3587:AD3650" si="963">IF(Z3587,TEXT(E3587,"mmm"),"")</f>
        <v>Apr</v>
      </c>
      <c r="AE3587" s="35" t="str">
        <f t="shared" ref="AE3587:AE3650" si="964">IF(Z3587,IF(OR(I3587&lt;5,I3587&gt;=355),"355-5",MROUND(I3587,10)-5&amp;"-"&amp;MROUND(I3587,10)+5),"")</f>
        <v>305-315</v>
      </c>
      <c r="AF3587" s="36" t="str">
        <f t="shared" ref="AF3587:AF3650" si="965">IF(Z3587,IF(O3587&lt;0.5,IF(J3587&lt;=LowerTurbLimit,"LWS-LTI",IF(J3587&gt;=UpperTurbLimit,"LWS-HTI","Inner-TI")),IF(J3587&lt;=LowerTurbLimit,"HWS-LTI",IF(J3587&gt;=UpperTurbLimit,"HWS-HTI","Inner-TI"))),"")</f>
        <v>LWS-HTI</v>
      </c>
    </row>
    <row r="3588" spans="5:32" x14ac:dyDescent="0.3">
      <c r="E3588" s="12">
        <v>41011.986111111109</v>
      </c>
      <c r="F3588" s="16">
        <v>7.35</v>
      </c>
      <c r="G3588" s="16">
        <v>605.02002906799316</v>
      </c>
      <c r="H3588" s="29">
        <v>1.2019067192261734</v>
      </c>
      <c r="I3588" s="26">
        <v>303.89999999999998</v>
      </c>
      <c r="J3588" s="30">
        <v>0.13333333333333333</v>
      </c>
      <c r="K3588" s="31">
        <v>0.20220052192043839</v>
      </c>
      <c r="L3588" s="108">
        <f ca="1">REWS!R3588</f>
        <v>7.4306315660460847</v>
      </c>
      <c r="M3588" s="22">
        <f t="shared" si="952"/>
        <v>7.3035201289992351</v>
      </c>
      <c r="N3588" s="22">
        <f t="shared" ca="1" si="953"/>
        <v>7.383641797795196</v>
      </c>
      <c r="O3588" s="22">
        <f t="shared" si="954"/>
        <v>0.48683255552725718</v>
      </c>
      <c r="P3588" s="81">
        <f t="shared" ca="1" si="955"/>
        <v>8</v>
      </c>
      <c r="Q3588" s="22">
        <f t="shared" ca="1" si="956"/>
        <v>0.370905090133614</v>
      </c>
      <c r="R3588" s="3">
        <f ca="1">IF(N3588&gt;'Power Curve'!$C$37,0,INDEX(Ci,$P3588,1)*POWER(1-Q3588,3)+INDEX(Ci,$P3588,2)*3*Q3588*POWER(1-Q3588,2)+INDEX(Ci,$P3588,3)*3*POWER(Q3588,2)*(1-Q3588)+INDEX(Ci,$P3588,4)*POWER(Q3588,3))</f>
        <v>699.15499185324518</v>
      </c>
      <c r="S3588" s="3">
        <f t="shared" si="957"/>
        <v>605.02002906799316</v>
      </c>
      <c r="T3588" s="3">
        <f t="shared" ca="1" si="958"/>
        <v>94.134962785252014</v>
      </c>
      <c r="U3588" s="3">
        <f t="shared" ref="U3588:U3651" ca="1" si="966">IF(Z3588,ABS(T3588),"")</f>
        <v>94.134962785252014</v>
      </c>
      <c r="W3588" s="34">
        <f t="shared" si="959"/>
        <v>7</v>
      </c>
      <c r="X3588" s="73" t="b">
        <f>COUNTIF('Power Curve'!$D$2:$D$31,W3588)&gt;0</f>
        <v>1</v>
      </c>
      <c r="Y3588" s="73" t="b">
        <f t="shared" si="960"/>
        <v>0</v>
      </c>
      <c r="Z3588" s="73" t="b">
        <f t="shared" ref="Z3588:Z3651" si="967">AND(X3588,NOT(Y3588))</f>
        <v>1</v>
      </c>
      <c r="AA3588" s="34" t="str">
        <f t="shared" si="961"/>
        <v>Inner</v>
      </c>
      <c r="AB3588" s="35" t="str">
        <f t="shared" ref="AB3588:AB3651" si="968">IF(Z3588,TEXT(ROUND(O3588+0.05,1)-0.1,"0.0")&amp;"-"&amp;TEXT(ROUND(O3588+0.05,1),"0.0"),"")</f>
        <v>0.4-0.5</v>
      </c>
      <c r="AC3588" s="36" t="str">
        <f t="shared" si="962"/>
        <v>23-24</v>
      </c>
      <c r="AD3588" s="36" t="str">
        <f t="shared" si="963"/>
        <v>Apr</v>
      </c>
      <c r="AE3588" s="35" t="str">
        <f t="shared" si="964"/>
        <v>295-305</v>
      </c>
      <c r="AF3588" s="36" t="str">
        <f t="shared" si="965"/>
        <v>Inner-TI</v>
      </c>
    </row>
    <row r="3589" spans="5:32" x14ac:dyDescent="0.3">
      <c r="E3589" s="12">
        <v>41011.993055555555</v>
      </c>
      <c r="F3589" s="16">
        <v>7.31</v>
      </c>
      <c r="G3589" s="16">
        <v>700.0399827957151</v>
      </c>
      <c r="H3589" s="29">
        <v>1.2023543396397152</v>
      </c>
      <c r="I3589" s="26">
        <v>302</v>
      </c>
      <c r="J3589" s="30">
        <v>9.575923392612859E-2</v>
      </c>
      <c r="K3589" s="31">
        <v>0.25095754799366454</v>
      </c>
      <c r="L3589" s="108">
        <f ca="1">REWS!R3589</f>
        <v>7.3828092808489512</v>
      </c>
      <c r="M3589" s="22">
        <f t="shared" si="952"/>
        <v>7.2646747062662316</v>
      </c>
      <c r="N3589" s="22">
        <f t="shared" ca="1" si="953"/>
        <v>7.3370325367675742</v>
      </c>
      <c r="O3589" s="22">
        <f t="shared" si="954"/>
        <v>0.48082887022255472</v>
      </c>
      <c r="P3589" s="81">
        <f t="shared" ca="1" si="955"/>
        <v>8</v>
      </c>
      <c r="Q3589" s="22">
        <f t="shared" ca="1" si="956"/>
        <v>0.3239937468663775</v>
      </c>
      <c r="R3589" s="3">
        <f ca="1">IF(N3589&gt;'Power Curve'!$C$37,0,INDEX(Ci,$P3589,1)*POWER(1-Q3589,3)+INDEX(Ci,$P3589,2)*3*Q3589*POWER(1-Q3589,2)+INDEX(Ci,$P3589,3)*3*POWER(Q3589,2)*(1-Q3589)+INDEX(Ci,$P3589,4)*POWER(Q3589,3))</f>
        <v>686.22359818391692</v>
      </c>
      <c r="S3589" s="3">
        <f t="shared" si="957"/>
        <v>700.0399827957151</v>
      </c>
      <c r="T3589" s="3">
        <f t="shared" ca="1" si="958"/>
        <v>-13.816384611798185</v>
      </c>
      <c r="U3589" s="3">
        <f t="shared" ca="1" si="966"/>
        <v>13.816384611798185</v>
      </c>
      <c r="W3589" s="34">
        <f t="shared" si="959"/>
        <v>7</v>
      </c>
      <c r="X3589" s="73" t="b">
        <f>COUNTIF('Power Curve'!$D$2:$D$31,W3589)&gt;0</f>
        <v>1</v>
      </c>
      <c r="Y3589" s="73" t="b">
        <f t="shared" si="960"/>
        <v>0</v>
      </c>
      <c r="Z3589" s="73" t="b">
        <f t="shared" si="967"/>
        <v>1</v>
      </c>
      <c r="AA3589" s="34" t="str">
        <f t="shared" si="961"/>
        <v>Outer</v>
      </c>
      <c r="AB3589" s="35" t="str">
        <f t="shared" si="968"/>
        <v>0.4-0.5</v>
      </c>
      <c r="AC3589" s="36" t="str">
        <f t="shared" si="962"/>
        <v>23-24</v>
      </c>
      <c r="AD3589" s="36" t="str">
        <f t="shared" si="963"/>
        <v>Apr</v>
      </c>
      <c r="AE3589" s="35" t="str">
        <f t="shared" si="964"/>
        <v>295-305</v>
      </c>
      <c r="AF3589" s="36" t="str">
        <f t="shared" si="965"/>
        <v>LWS-LTI</v>
      </c>
    </row>
    <row r="3590" spans="5:32" x14ac:dyDescent="0.3">
      <c r="E3590" s="12">
        <v>41012</v>
      </c>
      <c r="F3590" s="16">
        <v>8.2899999999999991</v>
      </c>
      <c r="G3590" s="16">
        <v>886.03998565673851</v>
      </c>
      <c r="H3590" s="29">
        <v>1.2022090858458474</v>
      </c>
      <c r="I3590" s="26">
        <v>301.10000000000002</v>
      </c>
      <c r="J3590" s="30">
        <v>6.9963811821471655E-2</v>
      </c>
      <c r="K3590" s="31">
        <v>0.22796028545938055</v>
      </c>
      <c r="L3590" s="108">
        <f ca="1">REWS!R3590</f>
        <v>8.4170593053327512</v>
      </c>
      <c r="M3590" s="22">
        <f t="shared" si="952"/>
        <v>8.238266489001683</v>
      </c>
      <c r="N3590" s="22">
        <f t="shared" ca="1" si="953"/>
        <v>8.3645328843260067</v>
      </c>
      <c r="O3590" s="22">
        <f t="shared" si="954"/>
        <v>0.63130061869504173</v>
      </c>
      <c r="P3590" s="81">
        <f t="shared" ca="1" si="955"/>
        <v>9</v>
      </c>
      <c r="Q3590" s="22">
        <f t="shared" ca="1" si="956"/>
        <v>0.35568647579835805</v>
      </c>
      <c r="R3590" s="3">
        <f ca="1">IF(N3590&gt;'Power Curve'!$C$37,0,INDEX(Ci,$P3590,1)*POWER(1-Q3590,3)+INDEX(Ci,$P3590,2)*3*Q3590*POWER(1-Q3590,2)+INDEX(Ci,$P3590,3)*3*POWER(Q3590,2)*(1-Q3590)+INDEX(Ci,$P3590,4)*POWER(Q3590,3))</f>
        <v>990.01045569445216</v>
      </c>
      <c r="S3590" s="3">
        <f t="shared" si="957"/>
        <v>886.03998565673851</v>
      </c>
      <c r="T3590" s="3">
        <f t="shared" ca="1" si="958"/>
        <v>103.97047003771365</v>
      </c>
      <c r="U3590" s="3">
        <f t="shared" ca="1" si="966"/>
        <v>103.97047003771365</v>
      </c>
      <c r="W3590" s="34">
        <f t="shared" si="959"/>
        <v>8</v>
      </c>
      <c r="X3590" s="73" t="b">
        <f>COUNTIF('Power Curve'!$D$2:$D$31,W3590)&gt;0</f>
        <v>1</v>
      </c>
      <c r="Y3590" s="73" t="b">
        <f t="shared" si="960"/>
        <v>0</v>
      </c>
      <c r="Z3590" s="73" t="b">
        <f t="shared" si="967"/>
        <v>1</v>
      </c>
      <c r="AA3590" s="34" t="str">
        <f t="shared" si="961"/>
        <v>Outer</v>
      </c>
      <c r="AB3590" s="35" t="str">
        <f t="shared" si="968"/>
        <v>0.6-0.7</v>
      </c>
      <c r="AC3590" s="36" t="str">
        <f t="shared" si="962"/>
        <v>0-1</v>
      </c>
      <c r="AD3590" s="36" t="str">
        <f t="shared" si="963"/>
        <v>Apr</v>
      </c>
      <c r="AE3590" s="35" t="str">
        <f t="shared" si="964"/>
        <v>295-305</v>
      </c>
      <c r="AF3590" s="36" t="str">
        <f t="shared" si="965"/>
        <v>HWS-LTI</v>
      </c>
    </row>
    <row r="3591" spans="5:32" x14ac:dyDescent="0.3">
      <c r="E3591" s="12">
        <v>41012.006944444445</v>
      </c>
      <c r="F3591" s="16">
        <v>7.98</v>
      </c>
      <c r="G3591" s="16">
        <v>829.30001449585006</v>
      </c>
      <c r="H3591" s="29">
        <v>1.20293674593579</v>
      </c>
      <c r="I3591" s="26">
        <v>302.39999999999998</v>
      </c>
      <c r="J3591" s="30">
        <v>7.5187969924812026E-2</v>
      </c>
      <c r="K3591" s="31">
        <v>0.25615352829464416</v>
      </c>
      <c r="L3591" s="108">
        <f ca="1">REWS!R3591</f>
        <v>7.9811892188149427</v>
      </c>
      <c r="M3591" s="22">
        <f t="shared" si="952"/>
        <v>7.9318006812764139</v>
      </c>
      <c r="N3591" s="22">
        <f t="shared" ca="1" si="953"/>
        <v>7.9329827171920213</v>
      </c>
      <c r="O3591" s="22">
        <f t="shared" si="954"/>
        <v>0.58393534019413984</v>
      </c>
      <c r="P3591" s="81">
        <f t="shared" ca="1" si="955"/>
        <v>8</v>
      </c>
      <c r="Q3591" s="22">
        <f t="shared" ca="1" si="956"/>
        <v>0.92380637782602326</v>
      </c>
      <c r="R3591" s="3">
        <f ca="1">IF(N3591&gt;'Power Curve'!$C$37,0,INDEX(Ci,$P3591,1)*POWER(1-Q3591,3)+INDEX(Ci,$P3591,2)*3*Q3591*POWER(1-Q3591,2)+INDEX(Ci,$P3591,3)*3*POWER(Q3591,2)*(1-Q3591)+INDEX(Ci,$P3591,4)*POWER(Q3591,3))</f>
        <v>858.17162834955536</v>
      </c>
      <c r="S3591" s="3">
        <f t="shared" si="957"/>
        <v>829.30001449585006</v>
      </c>
      <c r="T3591" s="3">
        <f t="shared" ca="1" si="958"/>
        <v>28.871613853705298</v>
      </c>
      <c r="U3591" s="3">
        <f t="shared" ca="1" si="966"/>
        <v>28.871613853705298</v>
      </c>
      <c r="W3591" s="34">
        <f t="shared" si="959"/>
        <v>8</v>
      </c>
      <c r="X3591" s="73" t="b">
        <f>COUNTIF('Power Curve'!$D$2:$D$31,W3591)&gt;0</f>
        <v>1</v>
      </c>
      <c r="Y3591" s="73" t="b">
        <f t="shared" si="960"/>
        <v>0</v>
      </c>
      <c r="Z3591" s="73" t="b">
        <f t="shared" si="967"/>
        <v>1</v>
      </c>
      <c r="AA3591" s="34" t="str">
        <f t="shared" si="961"/>
        <v>Outer</v>
      </c>
      <c r="AB3591" s="35" t="str">
        <f t="shared" si="968"/>
        <v>0.5-0.6</v>
      </c>
      <c r="AC3591" s="36" t="str">
        <f t="shared" si="962"/>
        <v>0-1</v>
      </c>
      <c r="AD3591" s="36" t="str">
        <f t="shared" si="963"/>
        <v>Apr</v>
      </c>
      <c r="AE3591" s="35" t="str">
        <f t="shared" si="964"/>
        <v>295-305</v>
      </c>
      <c r="AF3591" s="36" t="str">
        <f t="shared" si="965"/>
        <v>HWS-LTI</v>
      </c>
    </row>
    <row r="3592" spans="5:32" x14ac:dyDescent="0.3">
      <c r="E3592" s="12">
        <v>41012.013888888891</v>
      </c>
      <c r="F3592" s="16">
        <v>8.33</v>
      </c>
      <c r="G3592" s="16">
        <v>906.24002838134788</v>
      </c>
      <c r="H3592" s="29">
        <v>1.203160899279722</v>
      </c>
      <c r="I3592" s="26">
        <v>305.10000000000002</v>
      </c>
      <c r="J3592" s="30">
        <v>6.6026410564225702E-2</v>
      </c>
      <c r="K3592" s="31">
        <v>0.27326571675916428</v>
      </c>
      <c r="L3592" s="108">
        <f ca="1">REWS!R3592</f>
        <v>8.2869687895803494</v>
      </c>
      <c r="M3592" s="22">
        <f t="shared" si="952"/>
        <v>8.2802009187332803</v>
      </c>
      <c r="N3592" s="22">
        <f t="shared" ca="1" si="953"/>
        <v>8.2374269609840614</v>
      </c>
      <c r="O3592" s="22">
        <f t="shared" si="954"/>
        <v>0.63778171998903721</v>
      </c>
      <c r="P3592" s="81">
        <f t="shared" ca="1" si="955"/>
        <v>9</v>
      </c>
      <c r="Q3592" s="22">
        <f t="shared" ca="1" si="956"/>
        <v>0.22863795776041596</v>
      </c>
      <c r="R3592" s="3">
        <f ca="1">IF(N3592&gt;'Power Curve'!$C$37,0,INDEX(Ci,$P3592,1)*POWER(1-Q3592,3)+INDEX(Ci,$P3592,2)*3*Q3592*POWER(1-Q3592,2)+INDEX(Ci,$P3592,3)*3*POWER(Q3592,2)*(1-Q3592)+INDEX(Ci,$P3592,4)*POWER(Q3592,3))</f>
        <v>950.3520442629582</v>
      </c>
      <c r="S3592" s="3">
        <f t="shared" si="957"/>
        <v>906.24002838134788</v>
      </c>
      <c r="T3592" s="3">
        <f t="shared" ca="1" si="958"/>
        <v>44.112015881610319</v>
      </c>
      <c r="U3592" s="3">
        <f t="shared" ca="1" si="966"/>
        <v>44.112015881610319</v>
      </c>
      <c r="W3592" s="34">
        <f t="shared" si="959"/>
        <v>8</v>
      </c>
      <c r="X3592" s="73" t="b">
        <f>COUNTIF('Power Curve'!$D$2:$D$31,W3592)&gt;0</f>
        <v>1</v>
      </c>
      <c r="Y3592" s="73" t="b">
        <f t="shared" si="960"/>
        <v>0</v>
      </c>
      <c r="Z3592" s="73" t="b">
        <f t="shared" si="967"/>
        <v>1</v>
      </c>
      <c r="AA3592" s="34" t="str">
        <f t="shared" si="961"/>
        <v>Outer</v>
      </c>
      <c r="AB3592" s="35" t="str">
        <f t="shared" si="968"/>
        <v>0.6-0.7</v>
      </c>
      <c r="AC3592" s="36" t="str">
        <f t="shared" si="962"/>
        <v>0-1</v>
      </c>
      <c r="AD3592" s="36" t="str">
        <f t="shared" si="963"/>
        <v>Apr</v>
      </c>
      <c r="AE3592" s="35" t="str">
        <f t="shared" si="964"/>
        <v>305-315</v>
      </c>
      <c r="AF3592" s="36" t="str">
        <f t="shared" si="965"/>
        <v>HWS-LTI</v>
      </c>
    </row>
    <row r="3593" spans="5:32" x14ac:dyDescent="0.3">
      <c r="E3593" s="12">
        <v>41012.020833333336</v>
      </c>
      <c r="F3593" s="16">
        <v>6.91</v>
      </c>
      <c r="G3593" s="16">
        <v>526.20001792907738</v>
      </c>
      <c r="H3593" s="29">
        <v>1.203788970293868</v>
      </c>
      <c r="I3593" s="26">
        <v>306.5</v>
      </c>
      <c r="J3593" s="30">
        <v>0.11432706222865413</v>
      </c>
      <c r="K3593" s="31">
        <v>0.35170823402875306</v>
      </c>
      <c r="L3593" s="108">
        <f ca="1">REWS!R3593</f>
        <v>6.9151176842265096</v>
      </c>
      <c r="M3593" s="22">
        <f t="shared" si="952"/>
        <v>6.8698850620173673</v>
      </c>
      <c r="N3593" s="22">
        <f t="shared" ca="1" si="953"/>
        <v>6.8749730363183534</v>
      </c>
      <c r="O3593" s="22">
        <f t="shared" si="954"/>
        <v>0.41981285806800323</v>
      </c>
      <c r="P3593" s="81">
        <f t="shared" ca="1" si="955"/>
        <v>7</v>
      </c>
      <c r="Q3593" s="22">
        <f t="shared" ca="1" si="956"/>
        <v>0.85752892059486108</v>
      </c>
      <c r="R3593" s="3">
        <f ca="1">IF(N3593&gt;'Power Curve'!$C$37,0,INDEX(Ci,$P3593,1)*POWER(1-Q3593,3)+INDEX(Ci,$P3593,2)*3*Q3593*POWER(1-Q3593,2)+INDEX(Ci,$P3593,3)*3*POWER(Q3593,2)*(1-Q3593)+INDEX(Ci,$P3593,4)*POWER(Q3593,3))</f>
        <v>564.36893087921203</v>
      </c>
      <c r="S3593" s="3">
        <f t="shared" si="957"/>
        <v>526.20001792907738</v>
      </c>
      <c r="T3593" s="3">
        <f t="shared" ca="1" si="958"/>
        <v>38.168912950134654</v>
      </c>
      <c r="U3593" s="3">
        <f t="shared" ca="1" si="966"/>
        <v>38.168912950134654</v>
      </c>
      <c r="W3593" s="34">
        <f t="shared" si="959"/>
        <v>7</v>
      </c>
      <c r="X3593" s="73" t="b">
        <f>COUNTIF('Power Curve'!$D$2:$D$31,W3593)&gt;0</f>
        <v>1</v>
      </c>
      <c r="Y3593" s="73" t="b">
        <f t="shared" si="960"/>
        <v>0</v>
      </c>
      <c r="Z3593" s="73" t="b">
        <f t="shared" si="967"/>
        <v>1</v>
      </c>
      <c r="AA3593" s="34" t="str">
        <f t="shared" si="961"/>
        <v>Outer</v>
      </c>
      <c r="AB3593" s="35" t="str">
        <f t="shared" si="968"/>
        <v>0.4-0.5</v>
      </c>
      <c r="AC3593" s="36" t="str">
        <f t="shared" si="962"/>
        <v>0-1</v>
      </c>
      <c r="AD3593" s="36" t="str">
        <f t="shared" si="963"/>
        <v>Apr</v>
      </c>
      <c r="AE3593" s="35" t="str">
        <f t="shared" si="964"/>
        <v>305-315</v>
      </c>
      <c r="AF3593" s="36" t="str">
        <f t="shared" si="965"/>
        <v>Inner-TI</v>
      </c>
    </row>
    <row r="3594" spans="5:32" x14ac:dyDescent="0.3">
      <c r="E3594" s="12">
        <v>41012.027777777781</v>
      </c>
      <c r="F3594" s="16">
        <v>6.56</v>
      </c>
      <c r="G3594" s="16">
        <v>361.56000518798874</v>
      </c>
      <c r="H3594" s="29">
        <v>1.2040583443636519</v>
      </c>
      <c r="I3594" s="26">
        <v>306.3</v>
      </c>
      <c r="J3594" s="30">
        <v>9.1463414634146339E-2</v>
      </c>
      <c r="K3594" s="31">
        <v>0.40940350686407223</v>
      </c>
      <c r="L3594" s="108">
        <f ca="1">REWS!R3594</f>
        <v>6.5588600508145634</v>
      </c>
      <c r="M3594" s="22">
        <f t="shared" si="952"/>
        <v>6.5224033704683517</v>
      </c>
      <c r="N3594" s="22">
        <f t="shared" ca="1" si="953"/>
        <v>6.5212699545523076</v>
      </c>
      <c r="O3594" s="22">
        <f t="shared" si="954"/>
        <v>0.36610844250417013</v>
      </c>
      <c r="P3594" s="81">
        <f t="shared" ca="1" si="955"/>
        <v>7</v>
      </c>
      <c r="Q3594" s="22">
        <f t="shared" ca="1" si="956"/>
        <v>0.49797337978066597</v>
      </c>
      <c r="R3594" s="3">
        <f ca="1">IF(N3594&gt;'Power Curve'!$C$37,0,INDEX(Ci,$P3594,1)*POWER(1-Q3594,3)+INDEX(Ci,$P3594,2)*3*Q3594*POWER(1-Q3594,2)+INDEX(Ci,$P3594,3)*3*POWER(Q3594,2)*(1-Q3594)+INDEX(Ci,$P3594,4)*POWER(Q3594,3))</f>
        <v>475.83192436837237</v>
      </c>
      <c r="S3594" s="3">
        <f t="shared" si="957"/>
        <v>361.56000518798874</v>
      </c>
      <c r="T3594" s="3">
        <f t="shared" ca="1" si="958"/>
        <v>114.27191918038363</v>
      </c>
      <c r="U3594" s="3">
        <f t="shared" ca="1" si="966"/>
        <v>114.27191918038363</v>
      </c>
      <c r="W3594" s="34">
        <f t="shared" si="959"/>
        <v>7</v>
      </c>
      <c r="X3594" s="73" t="b">
        <f>COUNTIF('Power Curve'!$D$2:$D$31,W3594)&gt;0</f>
        <v>1</v>
      </c>
      <c r="Y3594" s="73" t="b">
        <f t="shared" si="960"/>
        <v>0</v>
      </c>
      <c r="Z3594" s="73" t="b">
        <f t="shared" si="967"/>
        <v>1</v>
      </c>
      <c r="AA3594" s="34" t="str">
        <f t="shared" si="961"/>
        <v>Outer</v>
      </c>
      <c r="AB3594" s="35" t="str">
        <f t="shared" si="968"/>
        <v>0.3-0.4</v>
      </c>
      <c r="AC3594" s="36" t="str">
        <f t="shared" si="962"/>
        <v>0-1</v>
      </c>
      <c r="AD3594" s="36" t="str">
        <f t="shared" si="963"/>
        <v>Apr</v>
      </c>
      <c r="AE3594" s="35" t="str">
        <f t="shared" si="964"/>
        <v>305-315</v>
      </c>
      <c r="AF3594" s="36" t="str">
        <f t="shared" si="965"/>
        <v>LWS-LTI</v>
      </c>
    </row>
    <row r="3595" spans="5:32" x14ac:dyDescent="0.3">
      <c r="E3595" s="12">
        <v>41012.034722222219</v>
      </c>
      <c r="F3595" s="16">
        <v>6.51</v>
      </c>
      <c r="G3595" s="16">
        <v>373.89001464843705</v>
      </c>
      <c r="H3595" s="29">
        <v>1.20432783901708</v>
      </c>
      <c r="I3595" s="26">
        <v>306</v>
      </c>
      <c r="J3595" s="30">
        <v>9.9846390168970817E-2</v>
      </c>
      <c r="K3595" s="31">
        <v>0.46876358416642472</v>
      </c>
      <c r="L3595" s="108">
        <f ca="1">REWS!R3595</f>
        <v>6.4777936007147963</v>
      </c>
      <c r="M3595" s="22">
        <f t="shared" si="952"/>
        <v>6.4731728040884811</v>
      </c>
      <c r="N3595" s="22">
        <f t="shared" ca="1" si="953"/>
        <v>6.4411485970269453</v>
      </c>
      <c r="O3595" s="22">
        <f t="shared" si="954"/>
        <v>0.35849969977150586</v>
      </c>
      <c r="P3595" s="81">
        <f t="shared" ca="1" si="955"/>
        <v>7</v>
      </c>
      <c r="Q3595" s="22">
        <f t="shared" ca="1" si="956"/>
        <v>0.41652631437213217</v>
      </c>
      <c r="R3595" s="3">
        <f ca="1">IF(N3595&gt;'Power Curve'!$C$37,0,INDEX(Ci,$P3595,1)*POWER(1-Q3595,3)+INDEX(Ci,$P3595,2)*3*Q3595*POWER(1-Q3595,2)+INDEX(Ci,$P3595,3)*3*POWER(Q3595,2)*(1-Q3595)+INDEX(Ci,$P3595,4)*POWER(Q3595,3))</f>
        <v>456.73545401168485</v>
      </c>
      <c r="S3595" s="3">
        <f t="shared" si="957"/>
        <v>373.89001464843705</v>
      </c>
      <c r="T3595" s="3">
        <f t="shared" ca="1" si="958"/>
        <v>82.845439363247806</v>
      </c>
      <c r="U3595" s="3">
        <f t="shared" ca="1" si="966"/>
        <v>82.845439363247806</v>
      </c>
      <c r="W3595" s="34">
        <f t="shared" si="959"/>
        <v>6</v>
      </c>
      <c r="X3595" s="73" t="b">
        <f>COUNTIF('Power Curve'!$D$2:$D$31,W3595)&gt;0</f>
        <v>1</v>
      </c>
      <c r="Y3595" s="73" t="b">
        <f t="shared" si="960"/>
        <v>0</v>
      </c>
      <c r="Z3595" s="73" t="b">
        <f t="shared" si="967"/>
        <v>1</v>
      </c>
      <c r="AA3595" s="34" t="str">
        <f t="shared" si="961"/>
        <v>Outer</v>
      </c>
      <c r="AB3595" s="35" t="str">
        <f t="shared" si="968"/>
        <v>0.3-0.4</v>
      </c>
      <c r="AC3595" s="36" t="str">
        <f t="shared" si="962"/>
        <v>0-1</v>
      </c>
      <c r="AD3595" s="36" t="str">
        <f t="shared" si="963"/>
        <v>Apr</v>
      </c>
      <c r="AE3595" s="35" t="str">
        <f t="shared" si="964"/>
        <v>305-315</v>
      </c>
      <c r="AF3595" s="36" t="str">
        <f t="shared" si="965"/>
        <v>LWS-LTI</v>
      </c>
    </row>
    <row r="3596" spans="5:32" x14ac:dyDescent="0.3">
      <c r="E3596" s="12">
        <v>41012.041666666664</v>
      </c>
      <c r="F3596" s="16">
        <v>6.66</v>
      </c>
      <c r="G3596" s="16">
        <v>375.33000564575229</v>
      </c>
      <c r="H3596" s="29">
        <v>1.2045974543351383</v>
      </c>
      <c r="I3596" s="26">
        <v>308.5</v>
      </c>
      <c r="J3596" s="30">
        <v>8.5585585585585572E-2</v>
      </c>
      <c r="K3596" s="31">
        <v>0.4580590435287103</v>
      </c>
      <c r="L3596" s="108">
        <f ca="1">REWS!R3596</f>
        <v>6.6681841678037914</v>
      </c>
      <c r="M3596" s="22">
        <f t="shared" si="952"/>
        <v>6.6228183987049158</v>
      </c>
      <c r="N3596" s="22">
        <f t="shared" ca="1" si="953"/>
        <v>6.6309568757483142</v>
      </c>
      <c r="O3596" s="22">
        <f t="shared" si="954"/>
        <v>0.38162790881397934</v>
      </c>
      <c r="P3596" s="81">
        <f t="shared" ca="1" si="955"/>
        <v>7</v>
      </c>
      <c r="Q3596" s="22">
        <f t="shared" ca="1" si="956"/>
        <v>0.60947520802020749</v>
      </c>
      <c r="R3596" s="3">
        <f ca="1">IF(N3596&gt;'Power Curve'!$C$37,0,INDEX(Ci,$P3596,1)*POWER(1-Q3596,3)+INDEX(Ci,$P3596,2)*3*Q3596*POWER(1-Q3596,2)+INDEX(Ci,$P3596,3)*3*POWER(Q3596,2)*(1-Q3596)+INDEX(Ci,$P3596,4)*POWER(Q3596,3))</f>
        <v>502.68239285965024</v>
      </c>
      <c r="S3596" s="3">
        <f t="shared" si="957"/>
        <v>375.33000564575229</v>
      </c>
      <c r="T3596" s="3">
        <f t="shared" ca="1" si="958"/>
        <v>127.35238721389794</v>
      </c>
      <c r="U3596" s="3">
        <f t="shared" ca="1" si="966"/>
        <v>127.35238721389794</v>
      </c>
      <c r="W3596" s="34">
        <f t="shared" si="959"/>
        <v>7</v>
      </c>
      <c r="X3596" s="73" t="b">
        <f>COUNTIF('Power Curve'!$D$2:$D$31,W3596)&gt;0</f>
        <v>1</v>
      </c>
      <c r="Y3596" s="73" t="b">
        <f t="shared" si="960"/>
        <v>0</v>
      </c>
      <c r="Z3596" s="73" t="b">
        <f t="shared" si="967"/>
        <v>1</v>
      </c>
      <c r="AA3596" s="34" t="str">
        <f t="shared" si="961"/>
        <v>Outer</v>
      </c>
      <c r="AB3596" s="35" t="str">
        <f t="shared" si="968"/>
        <v>0.3-0.4</v>
      </c>
      <c r="AC3596" s="36" t="str">
        <f t="shared" si="962"/>
        <v>1-2</v>
      </c>
      <c r="AD3596" s="36" t="str">
        <f t="shared" si="963"/>
        <v>Apr</v>
      </c>
      <c r="AE3596" s="35" t="str">
        <f t="shared" si="964"/>
        <v>305-315</v>
      </c>
      <c r="AF3596" s="36" t="str">
        <f t="shared" si="965"/>
        <v>LWS-LTI</v>
      </c>
    </row>
    <row r="3597" spans="5:32" x14ac:dyDescent="0.3">
      <c r="E3597" s="12">
        <v>41012.048611111109</v>
      </c>
      <c r="F3597" s="16">
        <v>6.94</v>
      </c>
      <c r="G3597" s="16">
        <v>516.66001129150368</v>
      </c>
      <c r="H3597" s="29">
        <v>1.204462632659322</v>
      </c>
      <c r="I3597" s="26">
        <v>309.3</v>
      </c>
      <c r="J3597" s="30">
        <v>8.501440922190201E-2</v>
      </c>
      <c r="K3597" s="31">
        <v>0.37196173004938188</v>
      </c>
      <c r="L3597" s="108">
        <f ca="1">REWS!R3597</f>
        <v>6.9547332003353954</v>
      </c>
      <c r="M3597" s="22">
        <f t="shared" si="952"/>
        <v>6.9009977298513911</v>
      </c>
      <c r="N3597" s="22">
        <f t="shared" ca="1" si="953"/>
        <v>6.9156481307257431</v>
      </c>
      <c r="O3597" s="22">
        <f t="shared" si="954"/>
        <v>0.42462142117591656</v>
      </c>
      <c r="P3597" s="81">
        <f t="shared" ca="1" si="955"/>
        <v>7</v>
      </c>
      <c r="Q3597" s="22">
        <f t="shared" ca="1" si="956"/>
        <v>0.89887703521771023</v>
      </c>
      <c r="R3597" s="3">
        <f ca="1">IF(N3597&gt;'Power Curve'!$C$37,0,INDEX(Ci,$P3597,1)*POWER(1-Q3597,3)+INDEX(Ci,$P3597,2)*3*Q3597*POWER(1-Q3597,2)+INDEX(Ci,$P3597,3)*3*POWER(Q3597,2)*(1-Q3597)+INDEX(Ci,$P3597,4)*POWER(Q3597,3))</f>
        <v>574.79420558577829</v>
      </c>
      <c r="S3597" s="3">
        <f t="shared" si="957"/>
        <v>516.66001129150368</v>
      </c>
      <c r="T3597" s="3">
        <f t="shared" ca="1" si="958"/>
        <v>58.134194294274607</v>
      </c>
      <c r="U3597" s="3">
        <f t="shared" ca="1" si="966"/>
        <v>58.134194294274607</v>
      </c>
      <c r="W3597" s="34">
        <f t="shared" si="959"/>
        <v>7</v>
      </c>
      <c r="X3597" s="73" t="b">
        <f>COUNTIF('Power Curve'!$D$2:$D$31,W3597)&gt;0</f>
        <v>1</v>
      </c>
      <c r="Y3597" s="73" t="b">
        <f t="shared" si="960"/>
        <v>0</v>
      </c>
      <c r="Z3597" s="73" t="b">
        <f t="shared" si="967"/>
        <v>1</v>
      </c>
      <c r="AA3597" s="34" t="str">
        <f t="shared" si="961"/>
        <v>Outer</v>
      </c>
      <c r="AB3597" s="35" t="str">
        <f t="shared" si="968"/>
        <v>0.4-0.5</v>
      </c>
      <c r="AC3597" s="36" t="str">
        <f t="shared" si="962"/>
        <v>1-2</v>
      </c>
      <c r="AD3597" s="36" t="str">
        <f t="shared" si="963"/>
        <v>Apr</v>
      </c>
      <c r="AE3597" s="35" t="str">
        <f t="shared" si="964"/>
        <v>305-315</v>
      </c>
      <c r="AF3597" s="36" t="str">
        <f t="shared" si="965"/>
        <v>LWS-LTI</v>
      </c>
    </row>
    <row r="3598" spans="5:32" x14ac:dyDescent="0.3">
      <c r="E3598" s="12">
        <v>41012.055555555555</v>
      </c>
      <c r="F3598" s="16">
        <v>6.24</v>
      </c>
      <c r="G3598" s="16">
        <v>417.66999816894531</v>
      </c>
      <c r="H3598" s="29">
        <v>1.2046873529361948</v>
      </c>
      <c r="I3598" s="26">
        <v>312.8</v>
      </c>
      <c r="J3598" s="30">
        <v>0.14102564102564102</v>
      </c>
      <c r="K3598" s="31">
        <v>0.51164038873728923</v>
      </c>
      <c r="L3598" s="108">
        <f ca="1">REWS!R3598</f>
        <v>6.2531196636536714</v>
      </c>
      <c r="M3598" s="22">
        <f t="shared" si="952"/>
        <v>6.2053175434379781</v>
      </c>
      <c r="N3598" s="22">
        <f t="shared" ca="1" si="953"/>
        <v>6.2183642868729354</v>
      </c>
      <c r="O3598" s="22">
        <f t="shared" si="954"/>
        <v>0.31710180578518543</v>
      </c>
      <c r="P3598" s="81">
        <f t="shared" ca="1" si="955"/>
        <v>7</v>
      </c>
      <c r="Q3598" s="22">
        <f t="shared" ca="1" si="956"/>
        <v>0.19005575968432728</v>
      </c>
      <c r="R3598" s="3">
        <f ca="1">IF(N3598&gt;'Power Curve'!$C$37,0,INDEX(Ci,$P3598,1)*POWER(1-Q3598,3)+INDEX(Ci,$P3598,2)*3*Q3598*POWER(1-Q3598,2)+INDEX(Ci,$P3598,3)*3*POWER(Q3598,2)*(1-Q3598)+INDEX(Ci,$P3598,4)*POWER(Q3598,3))</f>
        <v>406.65597794095504</v>
      </c>
      <c r="S3598" s="3">
        <f t="shared" si="957"/>
        <v>417.66999816894531</v>
      </c>
      <c r="T3598" s="3">
        <f t="shared" ca="1" si="958"/>
        <v>-11.014020227990272</v>
      </c>
      <c r="U3598" s="3">
        <f t="shared" ca="1" si="966"/>
        <v>11.014020227990272</v>
      </c>
      <c r="W3598" s="34">
        <f t="shared" si="959"/>
        <v>6</v>
      </c>
      <c r="X3598" s="73" t="b">
        <f>COUNTIF('Power Curve'!$D$2:$D$31,W3598)&gt;0</f>
        <v>1</v>
      </c>
      <c r="Y3598" s="73" t="b">
        <f t="shared" si="960"/>
        <v>0</v>
      </c>
      <c r="Z3598" s="73" t="b">
        <f t="shared" si="967"/>
        <v>1</v>
      </c>
      <c r="AA3598" s="34" t="str">
        <f t="shared" si="961"/>
        <v>Outer</v>
      </c>
      <c r="AB3598" s="35" t="str">
        <f t="shared" si="968"/>
        <v>0.3-0.4</v>
      </c>
      <c r="AC3598" s="36" t="str">
        <f t="shared" si="962"/>
        <v>1-2</v>
      </c>
      <c r="AD3598" s="36" t="str">
        <f t="shared" si="963"/>
        <v>Apr</v>
      </c>
      <c r="AE3598" s="35" t="str">
        <f t="shared" si="964"/>
        <v>305-315</v>
      </c>
      <c r="AF3598" s="36" t="str">
        <f t="shared" si="965"/>
        <v>LWS-HTI</v>
      </c>
    </row>
    <row r="3599" spans="5:32" x14ac:dyDescent="0.3">
      <c r="E3599" s="12">
        <v>41012.0625</v>
      </c>
      <c r="F3599" s="16">
        <v>5.65</v>
      </c>
      <c r="G3599" s="16">
        <v>394.27999496460001</v>
      </c>
      <c r="H3599" s="29">
        <v>1.2054621471009888</v>
      </c>
      <c r="I3599" s="26">
        <v>314.10000000000002</v>
      </c>
      <c r="J3599" s="30">
        <v>0.13628318584070795</v>
      </c>
      <c r="K3599" s="31">
        <v>0.47947146336017482</v>
      </c>
      <c r="L3599" s="108">
        <f ca="1">REWS!R3599</f>
        <v>5.6223141760957782</v>
      </c>
      <c r="M3599" s="22">
        <f t="shared" si="952"/>
        <v>5.6198010887579031</v>
      </c>
      <c r="N3599" s="22">
        <f t="shared" ca="1" si="953"/>
        <v>5.5922632439224857</v>
      </c>
      <c r="O3599" s="22">
        <f t="shared" si="954"/>
        <v>0.22660835025541282</v>
      </c>
      <c r="P3599" s="81">
        <f t="shared" ca="1" si="955"/>
        <v>6</v>
      </c>
      <c r="Q3599" s="22">
        <f t="shared" ca="1" si="956"/>
        <v>0.5623025552457297</v>
      </c>
      <c r="R3599" s="3">
        <f ca="1">IF(N3599&gt;'Power Curve'!$C$37,0,INDEX(Ci,$P3599,1)*POWER(1-Q3599,3)+INDEX(Ci,$P3599,2)*3*Q3599*POWER(1-Q3599,2)+INDEX(Ci,$P3599,3)*3*POWER(Q3599,2)*(1-Q3599)+INDEX(Ci,$P3599,4)*POWER(Q3599,3))</f>
        <v>295.49512694441421</v>
      </c>
      <c r="S3599" s="3">
        <f t="shared" si="957"/>
        <v>394.27999496460001</v>
      </c>
      <c r="T3599" s="3">
        <f t="shared" ca="1" si="958"/>
        <v>-98.784868020185797</v>
      </c>
      <c r="U3599" s="3">
        <f t="shared" ca="1" si="966"/>
        <v>98.784868020185797</v>
      </c>
      <c r="W3599" s="34">
        <f t="shared" si="959"/>
        <v>6</v>
      </c>
      <c r="X3599" s="73" t="b">
        <f>COUNTIF('Power Curve'!$D$2:$D$31,W3599)&gt;0</f>
        <v>1</v>
      </c>
      <c r="Y3599" s="73" t="b">
        <f t="shared" si="960"/>
        <v>0</v>
      </c>
      <c r="Z3599" s="73" t="b">
        <f t="shared" si="967"/>
        <v>1</v>
      </c>
      <c r="AA3599" s="34" t="str">
        <f t="shared" si="961"/>
        <v>Outer</v>
      </c>
      <c r="AB3599" s="35" t="str">
        <f t="shared" si="968"/>
        <v>0.2-0.3</v>
      </c>
      <c r="AC3599" s="36" t="str">
        <f t="shared" si="962"/>
        <v>1-2</v>
      </c>
      <c r="AD3599" s="36" t="str">
        <f t="shared" si="963"/>
        <v>Apr</v>
      </c>
      <c r="AE3599" s="35" t="str">
        <f t="shared" si="964"/>
        <v>305-315</v>
      </c>
      <c r="AF3599" s="36" t="str">
        <f t="shared" si="965"/>
        <v>Inner-TI</v>
      </c>
    </row>
    <row r="3600" spans="5:32" x14ac:dyDescent="0.3">
      <c r="E3600" s="12">
        <v>41012.069444444445</v>
      </c>
      <c r="F3600" s="16">
        <v>4.95</v>
      </c>
      <c r="G3600" s="16">
        <v>134.1700057983401</v>
      </c>
      <c r="H3600" s="29">
        <v>1.2056421674106159</v>
      </c>
      <c r="I3600" s="26">
        <v>313.60000000000002</v>
      </c>
      <c r="J3600" s="30">
        <v>0.23636363636363633</v>
      </c>
      <c r="K3600" s="31">
        <v>0.4722070792793126</v>
      </c>
      <c r="L3600" s="108">
        <f ca="1">REWS!R3600</f>
        <v>5.0219659324043828</v>
      </c>
      <c r="M3600" s="22">
        <f t="shared" si="952"/>
        <v>4.9237876238975282</v>
      </c>
      <c r="N3600" s="22">
        <f t="shared" ca="1" si="953"/>
        <v>4.9953724657793348</v>
      </c>
      <c r="O3600" s="22">
        <f t="shared" si="954"/>
        <v>0.11903722560635409</v>
      </c>
      <c r="P3600" s="81">
        <f t="shared" ca="1" si="955"/>
        <v>5</v>
      </c>
      <c r="Q3600" s="22">
        <f t="shared" ca="1" si="956"/>
        <v>0.96256643824414945</v>
      </c>
      <c r="R3600" s="3">
        <f ca="1">IF(N3600&gt;'Power Curve'!$C$37,0,INDEX(Ci,$P3600,1)*POWER(1-Q3600,3)+INDEX(Ci,$P3600,2)*3*Q3600*POWER(1-Q3600,2)+INDEX(Ci,$P3600,3)*3*POWER(Q3600,2)*(1-Q3600)+INDEX(Ci,$P3600,4)*POWER(Q3600,3))</f>
        <v>206.3012074793038</v>
      </c>
      <c r="S3600" s="3">
        <f t="shared" si="957"/>
        <v>134.1700057983401</v>
      </c>
      <c r="T3600" s="3">
        <f t="shared" ca="1" si="958"/>
        <v>72.131201680963699</v>
      </c>
      <c r="U3600" s="3">
        <f t="shared" ca="1" si="966"/>
        <v>72.131201680963699</v>
      </c>
      <c r="W3600" s="34">
        <f t="shared" si="959"/>
        <v>5</v>
      </c>
      <c r="X3600" s="73" t="b">
        <f>COUNTIF('Power Curve'!$D$2:$D$31,W3600)&gt;0</f>
        <v>1</v>
      </c>
      <c r="Y3600" s="73" t="b">
        <f t="shared" si="960"/>
        <v>0</v>
      </c>
      <c r="Z3600" s="73" t="b">
        <f t="shared" si="967"/>
        <v>1</v>
      </c>
      <c r="AA3600" s="34" t="str">
        <f t="shared" si="961"/>
        <v>Outer</v>
      </c>
      <c r="AB3600" s="35" t="str">
        <f t="shared" si="968"/>
        <v>0.1-0.2</v>
      </c>
      <c r="AC3600" s="36" t="str">
        <f t="shared" si="962"/>
        <v>1-2</v>
      </c>
      <c r="AD3600" s="36" t="str">
        <f t="shared" si="963"/>
        <v>Apr</v>
      </c>
      <c r="AE3600" s="35" t="str">
        <f t="shared" si="964"/>
        <v>305-315</v>
      </c>
      <c r="AF3600" s="36" t="str">
        <f t="shared" si="965"/>
        <v>LWS-HTI</v>
      </c>
    </row>
    <row r="3601" spans="5:32" x14ac:dyDescent="0.3">
      <c r="E3601" s="12">
        <v>41012.076388888891</v>
      </c>
      <c r="F3601" s="16">
        <v>5.05</v>
      </c>
      <c r="G3601" s="16">
        <v>129.4799957275396</v>
      </c>
      <c r="H3601" s="29">
        <v>1.2057772168582706</v>
      </c>
      <c r="I3601" s="26">
        <v>312.2</v>
      </c>
      <c r="J3601" s="30">
        <v>0.2</v>
      </c>
      <c r="K3601" s="31">
        <v>0.50627455883206129</v>
      </c>
      <c r="L3601" s="108">
        <f ca="1">REWS!R3601</f>
        <v>5.2430958225070494</v>
      </c>
      <c r="M3601" s="22">
        <f t="shared" si="952"/>
        <v>5.0234456332505601</v>
      </c>
      <c r="N3601" s="22">
        <f t="shared" ca="1" si="953"/>
        <v>5.2155261018390675</v>
      </c>
      <c r="O3601" s="22">
        <f t="shared" si="954"/>
        <v>0.13443969220740271</v>
      </c>
      <c r="P3601" s="81">
        <f t="shared" ca="1" si="955"/>
        <v>6</v>
      </c>
      <c r="Q3601" s="22">
        <f t="shared" ca="1" si="956"/>
        <v>0.18680195758427429</v>
      </c>
      <c r="R3601" s="3">
        <f ca="1">IF(N3601&gt;'Power Curve'!$C$37,0,INDEX(Ci,$P3601,1)*POWER(1-Q3601,3)+INDEX(Ci,$P3601,2)*3*Q3601*POWER(1-Q3601,2)+INDEX(Ci,$P3601,3)*3*POWER(Q3601,2)*(1-Q3601)+INDEX(Ci,$P3601,4)*POWER(Q3601,3))</f>
        <v>239.75557210470058</v>
      </c>
      <c r="S3601" s="3">
        <f t="shared" si="957"/>
        <v>129.4799957275396</v>
      </c>
      <c r="T3601" s="3">
        <f t="shared" ca="1" si="958"/>
        <v>110.27557637716097</v>
      </c>
      <c r="U3601" s="3">
        <f t="shared" ca="1" si="966"/>
        <v>110.27557637716097</v>
      </c>
      <c r="W3601" s="34">
        <f t="shared" si="959"/>
        <v>5</v>
      </c>
      <c r="X3601" s="73" t="b">
        <f>COUNTIF('Power Curve'!$D$2:$D$31,W3601)&gt;0</f>
        <v>1</v>
      </c>
      <c r="Y3601" s="73" t="b">
        <f t="shared" si="960"/>
        <v>0</v>
      </c>
      <c r="Z3601" s="73" t="b">
        <f t="shared" si="967"/>
        <v>1</v>
      </c>
      <c r="AA3601" s="34" t="str">
        <f t="shared" si="961"/>
        <v>Outer</v>
      </c>
      <c r="AB3601" s="35" t="str">
        <f t="shared" si="968"/>
        <v>0.1-0.2</v>
      </c>
      <c r="AC3601" s="36" t="str">
        <f t="shared" si="962"/>
        <v>1-2</v>
      </c>
      <c r="AD3601" s="36" t="str">
        <f t="shared" si="963"/>
        <v>Apr</v>
      </c>
      <c r="AE3601" s="35" t="str">
        <f t="shared" si="964"/>
        <v>305-315</v>
      </c>
      <c r="AF3601" s="36" t="str">
        <f t="shared" si="965"/>
        <v>LWS-HTI</v>
      </c>
    </row>
    <row r="3602" spans="5:32" x14ac:dyDescent="0.3">
      <c r="E3602" s="12">
        <v>41012.083333333336</v>
      </c>
      <c r="F3602" s="16">
        <v>5.57</v>
      </c>
      <c r="G3602" s="16">
        <v>231.20998764038109</v>
      </c>
      <c r="H3602" s="29">
        <v>1.2056421674106159</v>
      </c>
      <c r="I3602" s="26">
        <v>309.5</v>
      </c>
      <c r="J3602" s="30">
        <v>0.14003590664272891</v>
      </c>
      <c r="K3602" s="31">
        <v>0.45445688688860836</v>
      </c>
      <c r="L3602" s="108">
        <f ca="1">REWS!R3602</f>
        <v>5.6300592531540854</v>
      </c>
      <c r="M3602" s="22">
        <f t="shared" si="952"/>
        <v>5.540504457597824</v>
      </c>
      <c r="N3602" s="22">
        <f t="shared" ca="1" si="953"/>
        <v>5.600245671210069</v>
      </c>
      <c r="O3602" s="22">
        <f t="shared" si="954"/>
        <v>0.21435280029061077</v>
      </c>
      <c r="P3602" s="81">
        <f t="shared" ca="1" si="955"/>
        <v>6</v>
      </c>
      <c r="Q3602" s="22">
        <f t="shared" ca="1" si="956"/>
        <v>0.57025878223386384</v>
      </c>
      <c r="R3602" s="3">
        <f ca="1">IF(N3602&gt;'Power Curve'!$C$37,0,INDEX(Ci,$P3602,1)*POWER(1-Q3602,3)+INDEX(Ci,$P3602,2)*3*Q3602*POWER(1-Q3602,2)+INDEX(Ci,$P3602,3)*3*POWER(Q3602,2)*(1-Q3602)+INDEX(Ci,$P3602,4)*POWER(Q3602,3))</f>
        <v>296.71092211764238</v>
      </c>
      <c r="S3602" s="3">
        <f t="shared" si="957"/>
        <v>231.20998764038109</v>
      </c>
      <c r="T3602" s="3">
        <f t="shared" ca="1" si="958"/>
        <v>65.500934477261296</v>
      </c>
      <c r="U3602" s="3">
        <f t="shared" ca="1" si="966"/>
        <v>65.500934477261296</v>
      </c>
      <c r="W3602" s="34">
        <f t="shared" si="959"/>
        <v>6</v>
      </c>
      <c r="X3602" s="73" t="b">
        <f>COUNTIF('Power Curve'!$D$2:$D$31,W3602)&gt;0</f>
        <v>1</v>
      </c>
      <c r="Y3602" s="73" t="b">
        <f t="shared" si="960"/>
        <v>0</v>
      </c>
      <c r="Z3602" s="73" t="b">
        <f t="shared" si="967"/>
        <v>1</v>
      </c>
      <c r="AA3602" s="34" t="str">
        <f t="shared" si="961"/>
        <v>Outer</v>
      </c>
      <c r="AB3602" s="35" t="str">
        <f t="shared" si="968"/>
        <v>0.2-0.3</v>
      </c>
      <c r="AC3602" s="36" t="str">
        <f t="shared" si="962"/>
        <v>2-3</v>
      </c>
      <c r="AD3602" s="36" t="str">
        <f t="shared" si="963"/>
        <v>Apr</v>
      </c>
      <c r="AE3602" s="35" t="str">
        <f t="shared" si="964"/>
        <v>305-315</v>
      </c>
      <c r="AF3602" s="36" t="str">
        <f t="shared" si="965"/>
        <v>LWS-HTI</v>
      </c>
    </row>
    <row r="3603" spans="5:32" x14ac:dyDescent="0.3">
      <c r="E3603" s="12">
        <v>41012.090277777781</v>
      </c>
      <c r="F3603" s="16">
        <v>5.03</v>
      </c>
      <c r="G3603" s="16">
        <v>241.80001068115212</v>
      </c>
      <c r="H3603" s="29">
        <v>1.2055870796450756</v>
      </c>
      <c r="I3603" s="26">
        <v>308.7</v>
      </c>
      <c r="J3603" s="30">
        <v>0.19880715705765406</v>
      </c>
      <c r="K3603" s="31">
        <v>0.43446514770429356</v>
      </c>
      <c r="L3603" s="108">
        <f ca="1">REWS!R3603</f>
        <v>5.1506125229723789</v>
      </c>
      <c r="M3603" s="22">
        <f t="shared" si="952"/>
        <v>5.0032877844101247</v>
      </c>
      <c r="N3603" s="22">
        <f t="shared" ca="1" si="953"/>
        <v>5.1232597849736612</v>
      </c>
      <c r="O3603" s="22">
        <f t="shared" si="954"/>
        <v>0.13132423168868076</v>
      </c>
      <c r="P3603" s="81">
        <f t="shared" ca="1" si="955"/>
        <v>6</v>
      </c>
      <c r="Q3603" s="22">
        <f t="shared" ca="1" si="956"/>
        <v>9.483848157714922E-2</v>
      </c>
      <c r="R3603" s="3">
        <f ca="1">IF(N3603&gt;'Power Curve'!$C$37,0,INDEX(Ci,$P3603,1)*POWER(1-Q3603,3)+INDEX(Ci,$P3603,2)*3*Q3603*POWER(1-Q3603,2)+INDEX(Ci,$P3603,3)*3*POWER(Q3603,2)*(1-Q3603)+INDEX(Ci,$P3603,4)*POWER(Q3603,3))</f>
        <v>225.99116319192308</v>
      </c>
      <c r="S3603" s="3">
        <f t="shared" si="957"/>
        <v>241.80001068115212</v>
      </c>
      <c r="T3603" s="3">
        <f t="shared" ca="1" si="958"/>
        <v>-15.808847489229038</v>
      </c>
      <c r="U3603" s="3">
        <f t="shared" ca="1" si="966"/>
        <v>15.808847489229038</v>
      </c>
      <c r="W3603" s="34">
        <f t="shared" si="959"/>
        <v>5</v>
      </c>
      <c r="X3603" s="73" t="b">
        <f>COUNTIF('Power Curve'!$D$2:$D$31,W3603)&gt;0</f>
        <v>1</v>
      </c>
      <c r="Y3603" s="73" t="b">
        <f t="shared" si="960"/>
        <v>0</v>
      </c>
      <c r="Z3603" s="73" t="b">
        <f t="shared" si="967"/>
        <v>1</v>
      </c>
      <c r="AA3603" s="34" t="str">
        <f t="shared" si="961"/>
        <v>Outer</v>
      </c>
      <c r="AB3603" s="35" t="str">
        <f t="shared" si="968"/>
        <v>0.1-0.2</v>
      </c>
      <c r="AC3603" s="36" t="str">
        <f t="shared" si="962"/>
        <v>2-3</v>
      </c>
      <c r="AD3603" s="36" t="str">
        <f t="shared" si="963"/>
        <v>Apr</v>
      </c>
      <c r="AE3603" s="35" t="str">
        <f t="shared" si="964"/>
        <v>305-315</v>
      </c>
      <c r="AF3603" s="36" t="str">
        <f t="shared" si="965"/>
        <v>LWS-HTI</v>
      </c>
    </row>
    <row r="3604" spans="5:32" x14ac:dyDescent="0.3">
      <c r="E3604" s="12">
        <v>41012.097222222219</v>
      </c>
      <c r="F3604" s="16">
        <v>4.95</v>
      </c>
      <c r="G3604" s="16">
        <v>211.97000503539999</v>
      </c>
      <c r="H3604" s="29">
        <v>1.2054419182011857</v>
      </c>
      <c r="I3604" s="26">
        <v>303.60000000000002</v>
      </c>
      <c r="J3604" s="30">
        <v>0.17171717171717171</v>
      </c>
      <c r="K3604" s="31">
        <v>0.42121209497540318</v>
      </c>
      <c r="L3604" s="108">
        <f ca="1">REWS!R3604</f>
        <v>4.9956116921268912</v>
      </c>
      <c r="M3604" s="22">
        <f t="shared" si="952"/>
        <v>4.9235150059242221</v>
      </c>
      <c r="N3604" s="22">
        <f t="shared" ca="1" si="953"/>
        <v>4.9688826525166139</v>
      </c>
      <c r="O3604" s="22">
        <f t="shared" si="954"/>
        <v>0.11899509161977385</v>
      </c>
      <c r="P3604" s="81">
        <f t="shared" ca="1" si="955"/>
        <v>5</v>
      </c>
      <c r="Q3604" s="22">
        <f t="shared" ca="1" si="956"/>
        <v>0.93227587034497561</v>
      </c>
      <c r="R3604" s="3">
        <f ca="1">IF(N3604&gt;'Power Curve'!$C$37,0,INDEX(Ci,$P3604,1)*POWER(1-Q3604,3)+INDEX(Ci,$P3604,2)*3*Q3604*POWER(1-Q3604,2)+INDEX(Ci,$P3604,3)*3*POWER(Q3604,2)*(1-Q3604)+INDEX(Ci,$P3604,4)*POWER(Q3604,3))</f>
        <v>202.02556686095994</v>
      </c>
      <c r="S3604" s="3">
        <f t="shared" si="957"/>
        <v>211.97000503539999</v>
      </c>
      <c r="T3604" s="3">
        <f t="shared" ca="1" si="958"/>
        <v>-9.9444381744400516</v>
      </c>
      <c r="U3604" s="3">
        <f t="shared" ca="1" si="966"/>
        <v>9.9444381744400516</v>
      </c>
      <c r="W3604" s="34">
        <f t="shared" si="959"/>
        <v>5</v>
      </c>
      <c r="X3604" s="73" t="b">
        <f>COUNTIF('Power Curve'!$D$2:$D$31,W3604)&gt;0</f>
        <v>1</v>
      </c>
      <c r="Y3604" s="73" t="b">
        <f t="shared" si="960"/>
        <v>0</v>
      </c>
      <c r="Z3604" s="73" t="b">
        <f t="shared" si="967"/>
        <v>1</v>
      </c>
      <c r="AA3604" s="34" t="str">
        <f t="shared" si="961"/>
        <v>Outer</v>
      </c>
      <c r="AB3604" s="35" t="str">
        <f t="shared" si="968"/>
        <v>0.1-0.2</v>
      </c>
      <c r="AC3604" s="36" t="str">
        <f t="shared" si="962"/>
        <v>2-3</v>
      </c>
      <c r="AD3604" s="36" t="str">
        <f t="shared" si="963"/>
        <v>Apr</v>
      </c>
      <c r="AE3604" s="35" t="str">
        <f t="shared" si="964"/>
        <v>295-305</v>
      </c>
      <c r="AF3604" s="36" t="str">
        <f t="shared" si="965"/>
        <v>LWS-HTI</v>
      </c>
    </row>
    <row r="3605" spans="5:32" x14ac:dyDescent="0.3">
      <c r="E3605" s="12">
        <v>41012.104166666664</v>
      </c>
      <c r="F3605" s="16">
        <v>4.8099999999999996</v>
      </c>
      <c r="G3605" s="16">
        <v>172.04999923706069</v>
      </c>
      <c r="H3605" s="29">
        <v>1.2058372248612617</v>
      </c>
      <c r="I3605" s="26">
        <v>306.60000000000002</v>
      </c>
      <c r="J3605" s="30">
        <v>0.13097713097713098</v>
      </c>
      <c r="K3605" s="31">
        <v>0.51047162731277018</v>
      </c>
      <c r="L3605" s="108">
        <f ca="1">REWS!R3605</f>
        <v>4.8604722052883451</v>
      </c>
      <c r="M3605" s="22">
        <f t="shared" si="952"/>
        <v>4.7847869952722428</v>
      </c>
      <c r="N3605" s="22">
        <f t="shared" ca="1" si="953"/>
        <v>4.8349946359139029</v>
      </c>
      <c r="O3605" s="22">
        <f t="shared" si="954"/>
        <v>9.7554230372709203E-2</v>
      </c>
      <c r="P3605" s="81">
        <f t="shared" ca="1" si="955"/>
        <v>5</v>
      </c>
      <c r="Q3605" s="22">
        <f t="shared" ca="1" si="956"/>
        <v>0.77917762017733549</v>
      </c>
      <c r="R3605" s="3">
        <f ca="1">IF(N3605&gt;'Power Curve'!$C$37,0,INDEX(Ci,$P3605,1)*POWER(1-Q3605,3)+INDEX(Ci,$P3605,2)*3*Q3605*POWER(1-Q3605,2)+INDEX(Ci,$P3605,3)*3*POWER(Q3605,2)*(1-Q3605)+INDEX(Ci,$P3605,4)*POWER(Q3605,3))</f>
        <v>179.34710166480301</v>
      </c>
      <c r="S3605" s="3">
        <f t="shared" si="957"/>
        <v>172.04999923706069</v>
      </c>
      <c r="T3605" s="3">
        <f t="shared" ca="1" si="958"/>
        <v>7.2971024277423169</v>
      </c>
      <c r="U3605" s="3">
        <f t="shared" ca="1" si="966"/>
        <v>7.2971024277423169</v>
      </c>
      <c r="W3605" s="34">
        <f t="shared" si="959"/>
        <v>5</v>
      </c>
      <c r="X3605" s="73" t="b">
        <f>COUNTIF('Power Curve'!$D$2:$D$31,W3605)&gt;0</f>
        <v>1</v>
      </c>
      <c r="Y3605" s="73" t="b">
        <f t="shared" si="960"/>
        <v>0</v>
      </c>
      <c r="Z3605" s="73" t="b">
        <f t="shared" si="967"/>
        <v>1</v>
      </c>
      <c r="AA3605" s="34" t="str">
        <f t="shared" si="961"/>
        <v>Outer</v>
      </c>
      <c r="AB3605" s="35" t="str">
        <f t="shared" si="968"/>
        <v>0.0-0.1</v>
      </c>
      <c r="AC3605" s="36" t="str">
        <f t="shared" si="962"/>
        <v>2-3</v>
      </c>
      <c r="AD3605" s="36" t="str">
        <f t="shared" si="963"/>
        <v>Apr</v>
      </c>
      <c r="AE3605" s="35" t="str">
        <f t="shared" si="964"/>
        <v>305-315</v>
      </c>
      <c r="AF3605" s="36" t="str">
        <f t="shared" si="965"/>
        <v>Inner-TI</v>
      </c>
    </row>
    <row r="3606" spans="5:32" x14ac:dyDescent="0.3">
      <c r="E3606" s="12">
        <v>41012.111111111109</v>
      </c>
      <c r="F3606" s="16">
        <v>4.71</v>
      </c>
      <c r="G3606" s="16">
        <v>130.6099967956541</v>
      </c>
      <c r="H3606" s="29">
        <v>1.2046254113786377</v>
      </c>
      <c r="I3606" s="26">
        <v>305.10000000000002</v>
      </c>
      <c r="J3606" s="30">
        <v>0.11677282377919322</v>
      </c>
      <c r="K3606" s="31">
        <v>0.54582712773817432</v>
      </c>
      <c r="L3606" s="108">
        <f ca="1">REWS!R3606</f>
        <v>4.8217624605748286</v>
      </c>
      <c r="M3606" s="22">
        <f t="shared" si="952"/>
        <v>4.6837411374160114</v>
      </c>
      <c r="N3606" s="22">
        <f t="shared" ca="1" si="953"/>
        <v>4.7948805077372771</v>
      </c>
      <c r="O3606" s="22">
        <f t="shared" si="954"/>
        <v>8.193726731165081E-2</v>
      </c>
      <c r="P3606" s="81">
        <f t="shared" ca="1" si="955"/>
        <v>5</v>
      </c>
      <c r="Q3606" s="22">
        <f t="shared" ca="1" si="956"/>
        <v>0.73330792259965483</v>
      </c>
      <c r="R3606" s="3">
        <f ca="1">IF(N3606&gt;'Power Curve'!$C$37,0,INDEX(Ci,$P3606,1)*POWER(1-Q3606,3)+INDEX(Ci,$P3606,2)*3*Q3606*POWER(1-Q3606,2)+INDEX(Ci,$P3606,3)*3*POWER(Q3606,2)*(1-Q3606)+INDEX(Ci,$P3606,4)*POWER(Q3606,3))</f>
        <v>172.3283039418975</v>
      </c>
      <c r="S3606" s="3">
        <f t="shared" si="957"/>
        <v>130.6099967956541</v>
      </c>
      <c r="T3606" s="3">
        <f t="shared" ca="1" si="958"/>
        <v>41.718307146243404</v>
      </c>
      <c r="U3606" s="3">
        <f t="shared" ca="1" si="966"/>
        <v>41.718307146243404</v>
      </c>
      <c r="W3606" s="34">
        <f t="shared" si="959"/>
        <v>5</v>
      </c>
      <c r="X3606" s="73" t="b">
        <f>COUNTIF('Power Curve'!$D$2:$D$31,W3606)&gt;0</f>
        <v>1</v>
      </c>
      <c r="Y3606" s="73" t="b">
        <f t="shared" si="960"/>
        <v>0</v>
      </c>
      <c r="Z3606" s="73" t="b">
        <f t="shared" si="967"/>
        <v>1</v>
      </c>
      <c r="AA3606" s="34" t="str">
        <f t="shared" si="961"/>
        <v>Outer</v>
      </c>
      <c r="AB3606" s="35" t="str">
        <f t="shared" si="968"/>
        <v>0.0-0.1</v>
      </c>
      <c r="AC3606" s="36" t="str">
        <f t="shared" si="962"/>
        <v>2-3</v>
      </c>
      <c r="AD3606" s="36" t="str">
        <f t="shared" si="963"/>
        <v>Apr</v>
      </c>
      <c r="AE3606" s="35" t="str">
        <f t="shared" si="964"/>
        <v>305-315</v>
      </c>
      <c r="AF3606" s="36" t="str">
        <f t="shared" si="965"/>
        <v>Inner-TI</v>
      </c>
    </row>
    <row r="3607" spans="5:32" x14ac:dyDescent="0.3">
      <c r="E3607" s="12">
        <v>41012.118055555555</v>
      </c>
      <c r="F3607" s="16">
        <v>4.53</v>
      </c>
      <c r="G3607" s="16">
        <v>111.13000488281229</v>
      </c>
      <c r="H3607" s="29">
        <v>1.2040089348738965</v>
      </c>
      <c r="I3607" s="26">
        <v>303.5</v>
      </c>
      <c r="J3607" s="30">
        <v>0.13686534216335541</v>
      </c>
      <c r="K3607" s="31">
        <v>0.41894243713739199</v>
      </c>
      <c r="L3607" s="108">
        <f ca="1">REWS!R3607</f>
        <v>4.6564617555928027</v>
      </c>
      <c r="M3607" s="22">
        <f t="shared" si="952"/>
        <v>4.5039760835632761</v>
      </c>
      <c r="N3607" s="22">
        <f t="shared" ca="1" si="953"/>
        <v>4.6297113424320191</v>
      </c>
      <c r="O3607" s="22">
        <f t="shared" si="954"/>
        <v>5.4153998751729208E-2</v>
      </c>
      <c r="P3607" s="81">
        <f t="shared" ca="1" si="955"/>
        <v>5</v>
      </c>
      <c r="Q3607" s="22">
        <f t="shared" ca="1" si="956"/>
        <v>0.54444030896609319</v>
      </c>
      <c r="R3607" s="3">
        <f ca="1">IF(N3607&gt;'Power Curve'!$C$37,0,INDEX(Ci,$P3607,1)*POWER(1-Q3607,3)+INDEX(Ci,$P3607,2)*3*Q3607*POWER(1-Q3607,2)+INDEX(Ci,$P3607,3)*3*POWER(Q3607,2)*(1-Q3607)+INDEX(Ci,$P3607,4)*POWER(Q3607,3))</f>
        <v>143.35109619435599</v>
      </c>
      <c r="S3607" s="3">
        <f t="shared" si="957"/>
        <v>111.13000488281229</v>
      </c>
      <c r="T3607" s="3">
        <f t="shared" ca="1" si="958"/>
        <v>32.221091311543702</v>
      </c>
      <c r="U3607" s="3">
        <f t="shared" ca="1" si="966"/>
        <v>32.221091311543702</v>
      </c>
      <c r="W3607" s="34">
        <f t="shared" si="959"/>
        <v>5</v>
      </c>
      <c r="X3607" s="73" t="b">
        <f>COUNTIF('Power Curve'!$D$2:$D$31,W3607)&gt;0</f>
        <v>1</v>
      </c>
      <c r="Y3607" s="73" t="b">
        <f t="shared" si="960"/>
        <v>0</v>
      </c>
      <c r="Z3607" s="73" t="b">
        <f t="shared" si="967"/>
        <v>1</v>
      </c>
      <c r="AA3607" s="34" t="str">
        <f t="shared" si="961"/>
        <v>Outer</v>
      </c>
      <c r="AB3607" s="35" t="str">
        <f t="shared" si="968"/>
        <v>0.0-0.1</v>
      </c>
      <c r="AC3607" s="36" t="str">
        <f t="shared" si="962"/>
        <v>2-3</v>
      </c>
      <c r="AD3607" s="36" t="str">
        <f t="shared" si="963"/>
        <v>Apr</v>
      </c>
      <c r="AE3607" s="35" t="str">
        <f t="shared" si="964"/>
        <v>295-305</v>
      </c>
      <c r="AF3607" s="36" t="str">
        <f t="shared" si="965"/>
        <v>Inner-TI</v>
      </c>
    </row>
    <row r="3608" spans="5:32" x14ac:dyDescent="0.3">
      <c r="E3608" s="12">
        <v>41012.125</v>
      </c>
      <c r="F3608" s="16">
        <v>5.08</v>
      </c>
      <c r="G3608" s="16">
        <v>186.4700012207031</v>
      </c>
      <c r="H3608" s="29">
        <v>1.2044799867785367</v>
      </c>
      <c r="I3608" s="26">
        <v>304.10000000000002</v>
      </c>
      <c r="J3608" s="30">
        <v>0.15157480314960631</v>
      </c>
      <c r="K3608" s="31">
        <v>0.45915097774553237</v>
      </c>
      <c r="L3608" s="108">
        <f ca="1">REWS!R3608</f>
        <v>5.0901764976706225</v>
      </c>
      <c r="M3608" s="22">
        <f t="shared" si="952"/>
        <v>5.0514750484727085</v>
      </c>
      <c r="N3608" s="22">
        <f t="shared" ca="1" si="953"/>
        <v>5.0615944036034151</v>
      </c>
      <c r="O3608" s="22">
        <f t="shared" si="954"/>
        <v>0.13877172868504012</v>
      </c>
      <c r="P3608" s="81">
        <f t="shared" ca="1" si="955"/>
        <v>6</v>
      </c>
      <c r="Q3608" s="22">
        <f t="shared" ca="1" si="956"/>
        <v>3.3375501230969641E-2</v>
      </c>
      <c r="R3608" s="3">
        <f ca="1">IF(N3608&gt;'Power Curve'!$C$37,0,INDEX(Ci,$P3608,1)*POWER(1-Q3608,3)+INDEX(Ci,$P3608,2)*3*Q3608*POWER(1-Q3608,2)+INDEX(Ci,$P3608,3)*3*POWER(Q3608,2)*(1-Q3608)+INDEX(Ci,$P3608,4)*POWER(Q3608,3))</f>
        <v>216.61978351424119</v>
      </c>
      <c r="S3608" s="3">
        <f t="shared" si="957"/>
        <v>186.4700012207031</v>
      </c>
      <c r="T3608" s="3">
        <f t="shared" ca="1" si="958"/>
        <v>30.149782293538095</v>
      </c>
      <c r="U3608" s="3">
        <f t="shared" ca="1" si="966"/>
        <v>30.149782293538095</v>
      </c>
      <c r="W3608" s="34">
        <f t="shared" si="959"/>
        <v>5</v>
      </c>
      <c r="X3608" s="73" t="b">
        <f>COUNTIF('Power Curve'!$D$2:$D$31,W3608)&gt;0</f>
        <v>1</v>
      </c>
      <c r="Y3608" s="73" t="b">
        <f t="shared" si="960"/>
        <v>0</v>
      </c>
      <c r="Z3608" s="73" t="b">
        <f t="shared" si="967"/>
        <v>1</v>
      </c>
      <c r="AA3608" s="34" t="str">
        <f t="shared" si="961"/>
        <v>Outer</v>
      </c>
      <c r="AB3608" s="35" t="str">
        <f t="shared" si="968"/>
        <v>0.1-0.2</v>
      </c>
      <c r="AC3608" s="36" t="str">
        <f t="shared" si="962"/>
        <v>3-4</v>
      </c>
      <c r="AD3608" s="36" t="str">
        <f t="shared" si="963"/>
        <v>Apr</v>
      </c>
      <c r="AE3608" s="35" t="str">
        <f t="shared" si="964"/>
        <v>295-305</v>
      </c>
      <c r="AF3608" s="36" t="str">
        <f t="shared" si="965"/>
        <v>LWS-HTI</v>
      </c>
    </row>
    <row r="3609" spans="5:32" x14ac:dyDescent="0.3">
      <c r="E3609" s="12">
        <v>41012.131944444445</v>
      </c>
      <c r="F3609" s="16">
        <v>5.29</v>
      </c>
      <c r="G3609" s="16">
        <v>194.79999923706012</v>
      </c>
      <c r="H3609" s="29">
        <v>1.2041994644315546</v>
      </c>
      <c r="I3609" s="26">
        <v>304.2</v>
      </c>
      <c r="J3609" s="30">
        <v>0.11720226843100189</v>
      </c>
      <c r="K3609" s="31">
        <v>0.47538167433488332</v>
      </c>
      <c r="L3609" s="108">
        <f ca="1">REWS!R3609</f>
        <v>5.2848876123096966</v>
      </c>
      <c r="M3609" s="22">
        <f t="shared" si="952"/>
        <v>5.259887462912614</v>
      </c>
      <c r="N3609" s="22">
        <f t="shared" ca="1" si="953"/>
        <v>5.25480417672778</v>
      </c>
      <c r="O3609" s="22">
        <f t="shared" si="954"/>
        <v>0.1709825391707594</v>
      </c>
      <c r="P3609" s="81">
        <f t="shared" ca="1" si="955"/>
        <v>6</v>
      </c>
      <c r="Q3609" s="22">
        <f t="shared" ca="1" si="956"/>
        <v>0.22595111212247265</v>
      </c>
      <c r="R3609" s="3">
        <f ca="1">IF(N3609&gt;'Power Curve'!$C$37,0,INDEX(Ci,$P3609,1)*POWER(1-Q3609,3)+INDEX(Ci,$P3609,2)*3*Q3609*POWER(1-Q3609,2)+INDEX(Ci,$P3609,3)*3*POWER(Q3609,2)*(1-Q3609)+INDEX(Ci,$P3609,4)*POWER(Q3609,3))</f>
        <v>245.55064535265205</v>
      </c>
      <c r="S3609" s="3">
        <f t="shared" si="957"/>
        <v>194.79999923706012</v>
      </c>
      <c r="T3609" s="3">
        <f t="shared" ca="1" si="958"/>
        <v>50.750646115591934</v>
      </c>
      <c r="U3609" s="3">
        <f t="shared" ca="1" si="966"/>
        <v>50.750646115591934</v>
      </c>
      <c r="W3609" s="34">
        <f t="shared" si="959"/>
        <v>5</v>
      </c>
      <c r="X3609" s="73" t="b">
        <f>COUNTIF('Power Curve'!$D$2:$D$31,W3609)&gt;0</f>
        <v>1</v>
      </c>
      <c r="Y3609" s="73" t="b">
        <f t="shared" si="960"/>
        <v>0</v>
      </c>
      <c r="Z3609" s="73" t="b">
        <f t="shared" si="967"/>
        <v>1</v>
      </c>
      <c r="AA3609" s="34" t="str">
        <f t="shared" si="961"/>
        <v>Outer</v>
      </c>
      <c r="AB3609" s="35" t="str">
        <f t="shared" si="968"/>
        <v>0.1-0.2</v>
      </c>
      <c r="AC3609" s="36" t="str">
        <f t="shared" si="962"/>
        <v>3-4</v>
      </c>
      <c r="AD3609" s="36" t="str">
        <f t="shared" si="963"/>
        <v>Apr</v>
      </c>
      <c r="AE3609" s="35" t="str">
        <f t="shared" si="964"/>
        <v>295-305</v>
      </c>
      <c r="AF3609" s="36" t="str">
        <f t="shared" si="965"/>
        <v>Inner-TI</v>
      </c>
    </row>
    <row r="3610" spans="5:32" x14ac:dyDescent="0.3">
      <c r="E3610" s="12">
        <v>41012.138888888891</v>
      </c>
      <c r="F3610" s="16">
        <v>5.42</v>
      </c>
      <c r="G3610" s="16">
        <v>208.04001617431692</v>
      </c>
      <c r="H3610" s="29">
        <v>1.2040194377733537</v>
      </c>
      <c r="I3610" s="26">
        <v>307.39999999999998</v>
      </c>
      <c r="J3610" s="30">
        <v>0.12730627306273062</v>
      </c>
      <c r="K3610" s="31">
        <v>0.50136835724523965</v>
      </c>
      <c r="L3610" s="108">
        <f ca="1">REWS!R3610</f>
        <v>5.5211997226260152</v>
      </c>
      <c r="M3610" s="22">
        <f t="shared" si="952"/>
        <v>5.3888788864425772</v>
      </c>
      <c r="N3610" s="22">
        <f t="shared" ca="1" si="953"/>
        <v>5.489497530090766</v>
      </c>
      <c r="O3610" s="22">
        <f t="shared" si="954"/>
        <v>0.19091857949145169</v>
      </c>
      <c r="P3610" s="81">
        <f t="shared" ca="1" si="955"/>
        <v>6</v>
      </c>
      <c r="Q3610" s="22">
        <f t="shared" ca="1" si="956"/>
        <v>0.45987414388836889</v>
      </c>
      <c r="R3610" s="3">
        <f ca="1">IF(N3610&gt;'Power Curve'!$C$37,0,INDEX(Ci,$P3610,1)*POWER(1-Q3610,3)+INDEX(Ci,$P3610,2)*3*Q3610*POWER(1-Q3610,2)+INDEX(Ci,$P3610,3)*3*POWER(Q3610,2)*(1-Q3610)+INDEX(Ci,$P3610,4)*POWER(Q3610,3))</f>
        <v>280.06295960090114</v>
      </c>
      <c r="S3610" s="3">
        <f t="shared" si="957"/>
        <v>208.04001617431692</v>
      </c>
      <c r="T3610" s="3">
        <f t="shared" ca="1" si="958"/>
        <v>72.02294342658422</v>
      </c>
      <c r="U3610" s="3">
        <f t="shared" ca="1" si="966"/>
        <v>72.02294342658422</v>
      </c>
      <c r="W3610" s="34">
        <f t="shared" si="959"/>
        <v>5</v>
      </c>
      <c r="X3610" s="73" t="b">
        <f>COUNTIF('Power Curve'!$D$2:$D$31,W3610)&gt;0</f>
        <v>1</v>
      </c>
      <c r="Y3610" s="73" t="b">
        <f t="shared" si="960"/>
        <v>0</v>
      </c>
      <c r="Z3610" s="73" t="b">
        <f t="shared" si="967"/>
        <v>1</v>
      </c>
      <c r="AA3610" s="34" t="str">
        <f t="shared" si="961"/>
        <v>Outer</v>
      </c>
      <c r="AB3610" s="35" t="str">
        <f t="shared" si="968"/>
        <v>0.1-0.2</v>
      </c>
      <c r="AC3610" s="36" t="str">
        <f t="shared" si="962"/>
        <v>3-4</v>
      </c>
      <c r="AD3610" s="36" t="str">
        <f t="shared" si="963"/>
        <v>Apr</v>
      </c>
      <c r="AE3610" s="35" t="str">
        <f t="shared" si="964"/>
        <v>305-315</v>
      </c>
      <c r="AF3610" s="36" t="str">
        <f t="shared" si="965"/>
        <v>Inner-TI</v>
      </c>
    </row>
    <row r="3611" spans="5:32" x14ac:dyDescent="0.3">
      <c r="E3611" s="12">
        <v>41012.145833333336</v>
      </c>
      <c r="F3611" s="16">
        <v>4.95</v>
      </c>
      <c r="G3611" s="16">
        <v>148.38000106811481</v>
      </c>
      <c r="H3611" s="29">
        <v>1.2040644383184123</v>
      </c>
      <c r="I3611" s="26">
        <v>307.7</v>
      </c>
      <c r="J3611" s="30">
        <v>0.13535353535353536</v>
      </c>
      <c r="K3611" s="31">
        <v>0.52813291480135316</v>
      </c>
      <c r="L3611" s="108">
        <f ca="1">REWS!R3611</f>
        <v>4.9410966342573053</v>
      </c>
      <c r="M3611" s="22">
        <f t="shared" si="952"/>
        <v>4.9216388951158745</v>
      </c>
      <c r="N3611" s="22">
        <f t="shared" ca="1" si="953"/>
        <v>4.9127865413508864</v>
      </c>
      <c r="O3611" s="22">
        <f t="shared" si="954"/>
        <v>0.11870513264655098</v>
      </c>
      <c r="P3611" s="81">
        <f t="shared" ca="1" si="955"/>
        <v>5</v>
      </c>
      <c r="Q3611" s="22">
        <f t="shared" ca="1" si="956"/>
        <v>0.8681310971337457</v>
      </c>
      <c r="R3611" s="3">
        <f ca="1">IF(N3611&gt;'Power Curve'!$C$37,0,INDEX(Ci,$P3611,1)*POWER(1-Q3611,3)+INDEX(Ci,$P3611,2)*3*Q3611*POWER(1-Q3611,2)+INDEX(Ci,$P3611,3)*3*POWER(Q3611,2)*(1-Q3611)+INDEX(Ci,$P3611,4)*POWER(Q3611,3))</f>
        <v>192.70915001563841</v>
      </c>
      <c r="S3611" s="3">
        <f t="shared" si="957"/>
        <v>148.38000106811481</v>
      </c>
      <c r="T3611" s="3">
        <f t="shared" ca="1" si="958"/>
        <v>44.329148947523606</v>
      </c>
      <c r="U3611" s="3">
        <f t="shared" ca="1" si="966"/>
        <v>44.329148947523606</v>
      </c>
      <c r="W3611" s="34">
        <f t="shared" si="959"/>
        <v>5</v>
      </c>
      <c r="X3611" s="73" t="b">
        <f>COUNTIF('Power Curve'!$D$2:$D$31,W3611)&gt;0</f>
        <v>1</v>
      </c>
      <c r="Y3611" s="73" t="b">
        <f t="shared" si="960"/>
        <v>0</v>
      </c>
      <c r="Z3611" s="73" t="b">
        <f t="shared" si="967"/>
        <v>1</v>
      </c>
      <c r="AA3611" s="34" t="str">
        <f t="shared" si="961"/>
        <v>Outer</v>
      </c>
      <c r="AB3611" s="35" t="str">
        <f t="shared" si="968"/>
        <v>0.1-0.2</v>
      </c>
      <c r="AC3611" s="36" t="str">
        <f t="shared" si="962"/>
        <v>3-4</v>
      </c>
      <c r="AD3611" s="36" t="str">
        <f t="shared" si="963"/>
        <v>Apr</v>
      </c>
      <c r="AE3611" s="35" t="str">
        <f t="shared" si="964"/>
        <v>305-315</v>
      </c>
      <c r="AF3611" s="36" t="str">
        <f t="shared" si="965"/>
        <v>Inner-TI</v>
      </c>
    </row>
    <row r="3612" spans="5:32" x14ac:dyDescent="0.3">
      <c r="E3612" s="12">
        <v>41012.152777777781</v>
      </c>
      <c r="F3612" s="16">
        <v>4.58</v>
      </c>
      <c r="G3612" s="16">
        <v>138.24000549316401</v>
      </c>
      <c r="H3612" s="29">
        <v>1.2037839214093529</v>
      </c>
      <c r="I3612" s="26">
        <v>306.8</v>
      </c>
      <c r="J3612" s="30">
        <v>0.15720524017467247</v>
      </c>
      <c r="K3612" s="31">
        <v>0.4843297637979479</v>
      </c>
      <c r="L3612" s="108">
        <f ca="1">REWS!R3612</f>
        <v>4.5886559416441202</v>
      </c>
      <c r="M3612" s="22">
        <f t="shared" si="952"/>
        <v>4.5534051513048714</v>
      </c>
      <c r="N3612" s="22">
        <f t="shared" ca="1" si="953"/>
        <v>4.5620108301851623</v>
      </c>
      <c r="O3612" s="22">
        <f t="shared" si="954"/>
        <v>6.1793420509732959E-2</v>
      </c>
      <c r="P3612" s="81">
        <f t="shared" ca="1" si="955"/>
        <v>5</v>
      </c>
      <c r="Q3612" s="22">
        <f t="shared" ca="1" si="956"/>
        <v>0.46702613685834982</v>
      </c>
      <c r="R3612" s="3">
        <f ca="1">IF(N3612&gt;'Power Curve'!$C$37,0,INDEX(Ci,$P3612,1)*POWER(1-Q3612,3)+INDEX(Ci,$P3612,2)*3*Q3612*POWER(1-Q3612,2)+INDEX(Ci,$P3612,3)*3*POWER(Q3612,2)*(1-Q3612)+INDEX(Ci,$P3612,4)*POWER(Q3612,3))</f>
        <v>131.81617490509794</v>
      </c>
      <c r="S3612" s="3">
        <f t="shared" si="957"/>
        <v>138.24000549316401</v>
      </c>
      <c r="T3612" s="3">
        <f t="shared" ca="1" si="958"/>
        <v>-6.4238305880660675</v>
      </c>
      <c r="U3612" s="3">
        <f t="shared" ca="1" si="966"/>
        <v>6.4238305880660675</v>
      </c>
      <c r="W3612" s="34">
        <f t="shared" si="959"/>
        <v>5</v>
      </c>
      <c r="X3612" s="73" t="b">
        <f>COUNTIF('Power Curve'!$D$2:$D$31,W3612)&gt;0</f>
        <v>1</v>
      </c>
      <c r="Y3612" s="73" t="b">
        <f t="shared" si="960"/>
        <v>0</v>
      </c>
      <c r="Z3612" s="73" t="b">
        <f t="shared" si="967"/>
        <v>1</v>
      </c>
      <c r="AA3612" s="34" t="str">
        <f t="shared" si="961"/>
        <v>Outer</v>
      </c>
      <c r="AB3612" s="35" t="str">
        <f t="shared" si="968"/>
        <v>0.0-0.1</v>
      </c>
      <c r="AC3612" s="36" t="str">
        <f t="shared" si="962"/>
        <v>3-4</v>
      </c>
      <c r="AD3612" s="36" t="str">
        <f t="shared" si="963"/>
        <v>Apr</v>
      </c>
      <c r="AE3612" s="35" t="str">
        <f t="shared" si="964"/>
        <v>305-315</v>
      </c>
      <c r="AF3612" s="36" t="str">
        <f t="shared" si="965"/>
        <v>LWS-HTI</v>
      </c>
    </row>
    <row r="3613" spans="5:32" x14ac:dyDescent="0.3">
      <c r="E3613" s="12">
        <v>41012.159722222219</v>
      </c>
      <c r="F3613" s="16">
        <v>5.4</v>
      </c>
      <c r="G3613" s="16">
        <v>245.95000076293931</v>
      </c>
      <c r="H3613" s="29">
        <v>1.2032891842822184</v>
      </c>
      <c r="I3613" s="26">
        <v>310.2</v>
      </c>
      <c r="J3613" s="30">
        <v>0.13148148148148148</v>
      </c>
      <c r="K3613" s="31">
        <v>0.46651752830054899</v>
      </c>
      <c r="L3613" s="108">
        <f ca="1">REWS!R3613</f>
        <v>5.5290828989859291</v>
      </c>
      <c r="M3613" s="22">
        <f t="shared" si="952"/>
        <v>5.3679080500740861</v>
      </c>
      <c r="N3613" s="22">
        <f t="shared" ca="1" si="953"/>
        <v>5.4962238153691727</v>
      </c>
      <c r="O3613" s="22">
        <f t="shared" si="954"/>
        <v>0.18767746912953864</v>
      </c>
      <c r="P3613" s="81">
        <f t="shared" ca="1" si="955"/>
        <v>6</v>
      </c>
      <c r="Q3613" s="22">
        <f t="shared" ca="1" si="956"/>
        <v>0.46657835183589291</v>
      </c>
      <c r="R3613" s="3">
        <f ca="1">IF(N3613&gt;'Power Curve'!$C$37,0,INDEX(Ci,$P3613,1)*POWER(1-Q3613,3)+INDEX(Ci,$P3613,2)*3*Q3613*POWER(1-Q3613,2)+INDEX(Ci,$P3613,3)*3*POWER(Q3613,2)*(1-Q3613)+INDEX(Ci,$P3613,4)*POWER(Q3613,3))</f>
        <v>281.06251363167956</v>
      </c>
      <c r="S3613" s="3">
        <f t="shared" si="957"/>
        <v>245.95000076293931</v>
      </c>
      <c r="T3613" s="3">
        <f t="shared" ca="1" si="958"/>
        <v>35.112512868740254</v>
      </c>
      <c r="U3613" s="3">
        <f t="shared" ca="1" si="966"/>
        <v>35.112512868740254</v>
      </c>
      <c r="W3613" s="34">
        <f t="shared" si="959"/>
        <v>5</v>
      </c>
      <c r="X3613" s="73" t="b">
        <f>COUNTIF('Power Curve'!$D$2:$D$31,W3613)&gt;0</f>
        <v>1</v>
      </c>
      <c r="Y3613" s="73" t="b">
        <f t="shared" si="960"/>
        <v>0</v>
      </c>
      <c r="Z3613" s="73" t="b">
        <f t="shared" si="967"/>
        <v>1</v>
      </c>
      <c r="AA3613" s="34" t="str">
        <f t="shared" si="961"/>
        <v>Outer</v>
      </c>
      <c r="AB3613" s="35" t="str">
        <f t="shared" si="968"/>
        <v>0.1-0.2</v>
      </c>
      <c r="AC3613" s="36" t="str">
        <f t="shared" si="962"/>
        <v>3-4</v>
      </c>
      <c r="AD3613" s="36" t="str">
        <f t="shared" si="963"/>
        <v>Apr</v>
      </c>
      <c r="AE3613" s="35" t="str">
        <f t="shared" si="964"/>
        <v>305-315</v>
      </c>
      <c r="AF3613" s="36" t="str">
        <f t="shared" si="965"/>
        <v>Inner-TI</v>
      </c>
    </row>
    <row r="3614" spans="5:32" x14ac:dyDescent="0.3">
      <c r="E3614" s="12">
        <v>41012.166666666664</v>
      </c>
      <c r="F3614" s="16">
        <v>5.57</v>
      </c>
      <c r="G3614" s="16">
        <v>272.48998641967819</v>
      </c>
      <c r="H3614" s="29">
        <v>1.202739109189195</v>
      </c>
      <c r="I3614" s="26">
        <v>310.10000000000002</v>
      </c>
      <c r="J3614" s="30">
        <v>0.14183123877917414</v>
      </c>
      <c r="K3614" s="31">
        <v>0.43155301734008783</v>
      </c>
      <c r="L3614" s="108">
        <f ca="1">REWS!R3614</f>
        <v>5.6109027716832962</v>
      </c>
      <c r="M3614" s="22">
        <f t="shared" si="952"/>
        <v>5.536053901538236</v>
      </c>
      <c r="N3614" s="22">
        <f t="shared" ca="1" si="953"/>
        <v>5.5767073932368065</v>
      </c>
      <c r="O3614" s="22">
        <f t="shared" si="954"/>
        <v>0.21366495250487921</v>
      </c>
      <c r="P3614" s="81">
        <f t="shared" ca="1" si="955"/>
        <v>6</v>
      </c>
      <c r="Q3614" s="22">
        <f t="shared" ca="1" si="956"/>
        <v>0.54679776270708602</v>
      </c>
      <c r="R3614" s="3">
        <f ca="1">IF(N3614&gt;'Power Curve'!$C$37,0,INDEX(Ci,$P3614,1)*POWER(1-Q3614,3)+INDEX(Ci,$P3614,2)*3*Q3614*POWER(1-Q3614,2)+INDEX(Ci,$P3614,3)*3*POWER(Q3614,2)*(1-Q3614)+INDEX(Ci,$P3614,4)*POWER(Q3614,3))</f>
        <v>293.13384175357476</v>
      </c>
      <c r="S3614" s="3">
        <f t="shared" si="957"/>
        <v>272.48998641967819</v>
      </c>
      <c r="T3614" s="3">
        <f t="shared" ca="1" si="958"/>
        <v>20.643855333896568</v>
      </c>
      <c r="U3614" s="3">
        <f t="shared" ca="1" si="966"/>
        <v>20.643855333896568</v>
      </c>
      <c r="W3614" s="34">
        <f t="shared" si="959"/>
        <v>6</v>
      </c>
      <c r="X3614" s="73" t="b">
        <f>COUNTIF('Power Curve'!$D$2:$D$31,W3614)&gt;0</f>
        <v>1</v>
      </c>
      <c r="Y3614" s="73" t="b">
        <f t="shared" si="960"/>
        <v>0</v>
      </c>
      <c r="Z3614" s="73" t="b">
        <f t="shared" si="967"/>
        <v>1</v>
      </c>
      <c r="AA3614" s="34" t="str">
        <f t="shared" si="961"/>
        <v>Outer</v>
      </c>
      <c r="AB3614" s="35" t="str">
        <f t="shared" si="968"/>
        <v>0.2-0.3</v>
      </c>
      <c r="AC3614" s="36" t="str">
        <f t="shared" si="962"/>
        <v>4-5</v>
      </c>
      <c r="AD3614" s="36" t="str">
        <f t="shared" si="963"/>
        <v>Apr</v>
      </c>
      <c r="AE3614" s="35" t="str">
        <f t="shared" si="964"/>
        <v>305-315</v>
      </c>
      <c r="AF3614" s="36" t="str">
        <f t="shared" si="965"/>
        <v>LWS-HTI</v>
      </c>
    </row>
    <row r="3615" spans="5:32" x14ac:dyDescent="0.3">
      <c r="E3615" s="12">
        <v>41012.173611111109</v>
      </c>
      <c r="F3615" s="16">
        <v>5.83</v>
      </c>
      <c r="G3615" s="16">
        <v>297.56000518798879</v>
      </c>
      <c r="H3615" s="29">
        <v>1.2038500056923276</v>
      </c>
      <c r="I3615" s="26">
        <v>310.60000000000002</v>
      </c>
      <c r="J3615" s="30">
        <v>0.10291595197255574</v>
      </c>
      <c r="K3615" s="31">
        <v>0.45686201890587436</v>
      </c>
      <c r="L3615" s="108">
        <f ca="1">REWS!R3615</f>
        <v>5.836537341067527</v>
      </c>
      <c r="M3615" s="22">
        <f t="shared" si="952"/>
        <v>5.7962527939014645</v>
      </c>
      <c r="N3615" s="22">
        <f t="shared" ca="1" si="953"/>
        <v>5.8027522932886582</v>
      </c>
      <c r="O3615" s="22">
        <f t="shared" si="954"/>
        <v>0.25387953009148789</v>
      </c>
      <c r="P3615" s="81">
        <f t="shared" ca="1" si="955"/>
        <v>6</v>
      </c>
      <c r="Q3615" s="22">
        <f t="shared" ca="1" si="956"/>
        <v>0.77210072752333414</v>
      </c>
      <c r="R3615" s="3">
        <f ca="1">IF(N3615&gt;'Power Curve'!$C$37,0,INDEX(Ci,$P3615,1)*POWER(1-Q3615,3)+INDEX(Ci,$P3615,2)*3*Q3615*POWER(1-Q3615,2)+INDEX(Ci,$P3615,3)*3*POWER(Q3615,2)*(1-Q3615)+INDEX(Ci,$P3615,4)*POWER(Q3615,3))</f>
        <v>328.76856157935117</v>
      </c>
      <c r="S3615" s="3">
        <f t="shared" si="957"/>
        <v>297.56000518798879</v>
      </c>
      <c r="T3615" s="3">
        <f t="shared" ca="1" si="958"/>
        <v>31.208556391362379</v>
      </c>
      <c r="U3615" s="3">
        <f t="shared" ca="1" si="966"/>
        <v>31.208556391362379</v>
      </c>
      <c r="W3615" s="34">
        <f t="shared" si="959"/>
        <v>6</v>
      </c>
      <c r="X3615" s="73" t="b">
        <f>COUNTIF('Power Curve'!$D$2:$D$31,W3615)&gt;0</f>
        <v>1</v>
      </c>
      <c r="Y3615" s="73" t="b">
        <f t="shared" si="960"/>
        <v>0</v>
      </c>
      <c r="Z3615" s="73" t="b">
        <f t="shared" si="967"/>
        <v>1</v>
      </c>
      <c r="AA3615" s="34" t="str">
        <f t="shared" si="961"/>
        <v>Outer</v>
      </c>
      <c r="AB3615" s="35" t="str">
        <f t="shared" si="968"/>
        <v>0.2-0.3</v>
      </c>
      <c r="AC3615" s="36" t="str">
        <f t="shared" si="962"/>
        <v>4-5</v>
      </c>
      <c r="AD3615" s="36" t="str">
        <f t="shared" si="963"/>
        <v>Apr</v>
      </c>
      <c r="AE3615" s="35" t="str">
        <f t="shared" si="964"/>
        <v>305-315</v>
      </c>
      <c r="AF3615" s="36" t="str">
        <f t="shared" si="965"/>
        <v>Inner-TI</v>
      </c>
    </row>
    <row r="3616" spans="5:32" x14ac:dyDescent="0.3">
      <c r="E3616" s="12">
        <v>41012.180555555555</v>
      </c>
      <c r="F3616" s="16">
        <v>5.47</v>
      </c>
      <c r="G3616" s="16">
        <v>308.19999694824264</v>
      </c>
      <c r="H3616" s="29">
        <v>1.2045457354575693</v>
      </c>
      <c r="I3616" s="26">
        <v>309.39999999999998</v>
      </c>
      <c r="J3616" s="30">
        <v>0.12979890310786105</v>
      </c>
      <c r="K3616" s="31">
        <v>0.62650135165463772</v>
      </c>
      <c r="L3616" s="108">
        <f ca="1">REWS!R3616</f>
        <v>5.5089405223199144</v>
      </c>
      <c r="M3616" s="22">
        <f t="shared" si="952"/>
        <v>5.439384109988822</v>
      </c>
      <c r="N3616" s="22">
        <f t="shared" ca="1" si="953"/>
        <v>5.4781066800695548</v>
      </c>
      <c r="O3616" s="22">
        <f t="shared" si="954"/>
        <v>0.19872432459813805</v>
      </c>
      <c r="P3616" s="81">
        <f t="shared" ca="1" si="955"/>
        <v>6</v>
      </c>
      <c r="Q3616" s="22">
        <f t="shared" ca="1" si="956"/>
        <v>0.44852068145251028</v>
      </c>
      <c r="R3616" s="3">
        <f ca="1">IF(N3616&gt;'Power Curve'!$C$37,0,INDEX(Ci,$P3616,1)*POWER(1-Q3616,3)+INDEX(Ci,$P3616,2)*3*Q3616*POWER(1-Q3616,2)+INDEX(Ci,$P3616,3)*3*POWER(Q3616,2)*(1-Q3616)+INDEX(Ci,$P3616,4)*POWER(Q3616,3))</f>
        <v>278.37290465559533</v>
      </c>
      <c r="S3616" s="3">
        <f t="shared" si="957"/>
        <v>308.19999694824264</v>
      </c>
      <c r="T3616" s="3">
        <f t="shared" ca="1" si="958"/>
        <v>-29.827092292647308</v>
      </c>
      <c r="U3616" s="3">
        <f t="shared" ca="1" si="966"/>
        <v>29.827092292647308</v>
      </c>
      <c r="W3616" s="34">
        <f t="shared" si="959"/>
        <v>5</v>
      </c>
      <c r="X3616" s="73" t="b">
        <f>COUNTIF('Power Curve'!$D$2:$D$31,W3616)&gt;0</f>
        <v>1</v>
      </c>
      <c r="Y3616" s="73" t="b">
        <f t="shared" si="960"/>
        <v>0</v>
      </c>
      <c r="Z3616" s="73" t="b">
        <f t="shared" si="967"/>
        <v>1</v>
      </c>
      <c r="AA3616" s="34" t="str">
        <f t="shared" si="961"/>
        <v>Outer</v>
      </c>
      <c r="AB3616" s="35" t="str">
        <f t="shared" si="968"/>
        <v>0.1-0.2</v>
      </c>
      <c r="AC3616" s="36" t="str">
        <f t="shared" si="962"/>
        <v>4-5</v>
      </c>
      <c r="AD3616" s="36" t="str">
        <f t="shared" si="963"/>
        <v>Apr</v>
      </c>
      <c r="AE3616" s="35" t="str">
        <f t="shared" si="964"/>
        <v>305-315</v>
      </c>
      <c r="AF3616" s="36" t="str">
        <f t="shared" si="965"/>
        <v>Inner-TI</v>
      </c>
    </row>
    <row r="3617" spans="5:32" x14ac:dyDescent="0.3">
      <c r="E3617" s="12">
        <v>41012.1875</v>
      </c>
      <c r="F3617" s="16">
        <v>5.57</v>
      </c>
      <c r="G3617" s="16">
        <v>289.95998764038109</v>
      </c>
      <c r="H3617" s="29">
        <v>1.2046010833530261</v>
      </c>
      <c r="I3617" s="26">
        <v>310.60000000000002</v>
      </c>
      <c r="J3617" s="30">
        <v>0.15260323159784558</v>
      </c>
      <c r="K3617" s="31">
        <v>0.44742169109227098</v>
      </c>
      <c r="L3617" s="108">
        <f ca="1">REWS!R3617</f>
        <v>5.5420236462863315</v>
      </c>
      <c r="M3617" s="22">
        <f t="shared" si="952"/>
        <v>5.5389092380281886</v>
      </c>
      <c r="N3617" s="22">
        <f t="shared" ca="1" si="953"/>
        <v>5.5110890434086217</v>
      </c>
      <c r="O3617" s="22">
        <f t="shared" si="954"/>
        <v>0.21410625396380617</v>
      </c>
      <c r="P3617" s="81">
        <f t="shared" ca="1" si="955"/>
        <v>6</v>
      </c>
      <c r="Q3617" s="22">
        <f t="shared" ca="1" si="956"/>
        <v>0.48139478852253892</v>
      </c>
      <c r="R3617" s="3">
        <f ca="1">IF(N3617&gt;'Power Curve'!$C$37,0,INDEX(Ci,$P3617,1)*POWER(1-Q3617,3)+INDEX(Ci,$P3617,2)*3*Q3617*POWER(1-Q3617,2)+INDEX(Ci,$P3617,3)*3*POWER(Q3617,2)*(1-Q3617)+INDEX(Ci,$P3617,4)*POWER(Q3617,3))</f>
        <v>283.27601488418179</v>
      </c>
      <c r="S3617" s="3">
        <f t="shared" si="957"/>
        <v>289.95998764038109</v>
      </c>
      <c r="T3617" s="3">
        <f t="shared" ca="1" si="958"/>
        <v>-6.6839727561992959</v>
      </c>
      <c r="U3617" s="3">
        <f t="shared" ca="1" si="966"/>
        <v>6.6839727561992959</v>
      </c>
      <c r="W3617" s="34">
        <f t="shared" si="959"/>
        <v>6</v>
      </c>
      <c r="X3617" s="73" t="b">
        <f>COUNTIF('Power Curve'!$D$2:$D$31,W3617)&gt;0</f>
        <v>1</v>
      </c>
      <c r="Y3617" s="73" t="b">
        <f t="shared" si="960"/>
        <v>0</v>
      </c>
      <c r="Z3617" s="73" t="b">
        <f t="shared" si="967"/>
        <v>1</v>
      </c>
      <c r="AA3617" s="34" t="str">
        <f t="shared" si="961"/>
        <v>Outer</v>
      </c>
      <c r="AB3617" s="35" t="str">
        <f t="shared" si="968"/>
        <v>0.2-0.3</v>
      </c>
      <c r="AC3617" s="36" t="str">
        <f t="shared" si="962"/>
        <v>4-5</v>
      </c>
      <c r="AD3617" s="36" t="str">
        <f t="shared" si="963"/>
        <v>Apr</v>
      </c>
      <c r="AE3617" s="35" t="str">
        <f t="shared" si="964"/>
        <v>305-315</v>
      </c>
      <c r="AF3617" s="36" t="str">
        <f t="shared" si="965"/>
        <v>LWS-HTI</v>
      </c>
    </row>
    <row r="3618" spans="5:32" x14ac:dyDescent="0.3">
      <c r="E3618" s="12">
        <v>41012.194444444445</v>
      </c>
      <c r="F3618" s="16">
        <v>5.42</v>
      </c>
      <c r="G3618" s="16">
        <v>280.2800025939938</v>
      </c>
      <c r="H3618" s="29">
        <v>1.2047360838582415</v>
      </c>
      <c r="I3618" s="26">
        <v>308.2</v>
      </c>
      <c r="J3618" s="30">
        <v>0.10332103321033212</v>
      </c>
      <c r="K3618" s="31">
        <v>0.67013171001532179</v>
      </c>
      <c r="L3618" s="108">
        <f ca="1">REWS!R3618</f>
        <v>5.4553382739977039</v>
      </c>
      <c r="M3618" s="22">
        <f t="shared" si="952"/>
        <v>5.3899478484179548</v>
      </c>
      <c r="N3618" s="22">
        <f t="shared" ca="1" si="953"/>
        <v>5.4250901830859855</v>
      </c>
      <c r="O3618" s="22">
        <f t="shared" si="954"/>
        <v>0.19108379101063044</v>
      </c>
      <c r="P3618" s="81">
        <f t="shared" ca="1" si="955"/>
        <v>6</v>
      </c>
      <c r="Q3618" s="22">
        <f t="shared" ca="1" si="956"/>
        <v>0.39567819771662471</v>
      </c>
      <c r="R3618" s="3">
        <f ca="1">IF(N3618&gt;'Power Curve'!$C$37,0,INDEX(Ci,$P3618,1)*POWER(1-Q3618,3)+INDEX(Ci,$P3618,2)*3*Q3618*POWER(1-Q3618,2)+INDEX(Ci,$P3618,3)*3*POWER(Q3618,2)*(1-Q3618)+INDEX(Ci,$P3618,4)*POWER(Q3618,3))</f>
        <v>270.54399989575444</v>
      </c>
      <c r="S3618" s="3">
        <f t="shared" si="957"/>
        <v>280.2800025939938</v>
      </c>
      <c r="T3618" s="3">
        <f t="shared" ca="1" si="958"/>
        <v>-9.7360026982393606</v>
      </c>
      <c r="U3618" s="3">
        <f t="shared" ca="1" si="966"/>
        <v>9.7360026982393606</v>
      </c>
      <c r="W3618" s="34">
        <f t="shared" si="959"/>
        <v>5</v>
      </c>
      <c r="X3618" s="73" t="b">
        <f>COUNTIF('Power Curve'!$D$2:$D$31,W3618)&gt;0</f>
        <v>1</v>
      </c>
      <c r="Y3618" s="73" t="b">
        <f t="shared" si="960"/>
        <v>0</v>
      </c>
      <c r="Z3618" s="73" t="b">
        <f t="shared" si="967"/>
        <v>1</v>
      </c>
      <c r="AA3618" s="34" t="str">
        <f t="shared" si="961"/>
        <v>Outer</v>
      </c>
      <c r="AB3618" s="35" t="str">
        <f t="shared" si="968"/>
        <v>0.1-0.2</v>
      </c>
      <c r="AC3618" s="36" t="str">
        <f t="shared" si="962"/>
        <v>4-5</v>
      </c>
      <c r="AD3618" s="36" t="str">
        <f t="shared" si="963"/>
        <v>Apr</v>
      </c>
      <c r="AE3618" s="35" t="str">
        <f t="shared" si="964"/>
        <v>305-315</v>
      </c>
      <c r="AF3618" s="36" t="str">
        <f t="shared" si="965"/>
        <v>Inner-TI</v>
      </c>
    </row>
    <row r="3619" spans="5:32" x14ac:dyDescent="0.3">
      <c r="E3619" s="12">
        <v>41012.201388888891</v>
      </c>
      <c r="F3619" s="16">
        <v>5.54</v>
      </c>
      <c r="G3619" s="16">
        <v>315.05001068115229</v>
      </c>
      <c r="H3619" s="29">
        <v>1.2047013959506545</v>
      </c>
      <c r="I3619" s="26">
        <v>308.2</v>
      </c>
      <c r="J3619" s="30">
        <v>0.10108303249097474</v>
      </c>
      <c r="K3619" s="31">
        <v>0.61401514030012894</v>
      </c>
      <c r="L3619" s="108">
        <f ca="1">REWS!R3619</f>
        <v>5.5228589111079138</v>
      </c>
      <c r="M3619" s="22">
        <f t="shared" si="952"/>
        <v>5.5092296104530734</v>
      </c>
      <c r="N3619" s="22">
        <f t="shared" ca="1" si="953"/>
        <v>5.4921837269729856</v>
      </c>
      <c r="O3619" s="22">
        <f t="shared" si="954"/>
        <v>0.20951917184742669</v>
      </c>
      <c r="P3619" s="81">
        <f t="shared" ca="1" si="955"/>
        <v>6</v>
      </c>
      <c r="Q3619" s="22">
        <f t="shared" ca="1" si="956"/>
        <v>0.46255152400844862</v>
      </c>
      <c r="R3619" s="3">
        <f ca="1">IF(N3619&gt;'Power Curve'!$C$37,0,INDEX(Ci,$P3619,1)*POWER(1-Q3619,3)+INDEX(Ci,$P3619,2)*3*Q3619*POWER(1-Q3619,2)+INDEX(Ci,$P3619,3)*3*POWER(Q3619,2)*(1-Q3619)+INDEX(Ci,$P3619,4)*POWER(Q3619,3))</f>
        <v>280.46199463174344</v>
      </c>
      <c r="S3619" s="3">
        <f t="shared" si="957"/>
        <v>315.05001068115229</v>
      </c>
      <c r="T3619" s="3">
        <f t="shared" ca="1" si="958"/>
        <v>-34.58801604940885</v>
      </c>
      <c r="U3619" s="3">
        <f t="shared" ca="1" si="966"/>
        <v>34.58801604940885</v>
      </c>
      <c r="W3619" s="34">
        <f t="shared" si="959"/>
        <v>6</v>
      </c>
      <c r="X3619" s="73" t="b">
        <f>COUNTIF('Power Curve'!$D$2:$D$31,W3619)&gt;0</f>
        <v>1</v>
      </c>
      <c r="Y3619" s="73" t="b">
        <f t="shared" si="960"/>
        <v>0</v>
      </c>
      <c r="Z3619" s="73" t="b">
        <f t="shared" si="967"/>
        <v>1</v>
      </c>
      <c r="AA3619" s="34" t="str">
        <f t="shared" si="961"/>
        <v>Outer</v>
      </c>
      <c r="AB3619" s="35" t="str">
        <f t="shared" si="968"/>
        <v>0.2-0.3</v>
      </c>
      <c r="AC3619" s="36" t="str">
        <f t="shared" si="962"/>
        <v>4-5</v>
      </c>
      <c r="AD3619" s="36" t="str">
        <f t="shared" si="963"/>
        <v>Apr</v>
      </c>
      <c r="AE3619" s="35" t="str">
        <f t="shared" si="964"/>
        <v>305-315</v>
      </c>
      <c r="AF3619" s="36" t="str">
        <f t="shared" si="965"/>
        <v>Inner-TI</v>
      </c>
    </row>
    <row r="3620" spans="5:32" x14ac:dyDescent="0.3">
      <c r="E3620" s="12">
        <v>41012.208333333336</v>
      </c>
      <c r="F3620" s="16">
        <v>5.8</v>
      </c>
      <c r="G3620" s="16">
        <v>305.63000869750999</v>
      </c>
      <c r="H3620" s="29">
        <v>1.2042516627785929</v>
      </c>
      <c r="I3620" s="26">
        <v>309.7</v>
      </c>
      <c r="J3620" s="30">
        <v>0.12068965517241378</v>
      </c>
      <c r="K3620" s="31">
        <v>0.46119288612758608</v>
      </c>
      <c r="L3620" s="108">
        <f ca="1">REWS!R3620</f>
        <v>5.7827207862248518</v>
      </c>
      <c r="M3620" s="22">
        <f t="shared" si="952"/>
        <v>5.7670676896879396</v>
      </c>
      <c r="N3620" s="22">
        <f t="shared" ca="1" si="953"/>
        <v>5.7498865870214111</v>
      </c>
      <c r="O3620" s="22">
        <f t="shared" si="954"/>
        <v>0.24936887815477765</v>
      </c>
      <c r="P3620" s="81">
        <f t="shared" ca="1" si="955"/>
        <v>6</v>
      </c>
      <c r="Q3620" s="22">
        <f t="shared" ca="1" si="956"/>
        <v>0.71940853957136752</v>
      </c>
      <c r="R3620" s="3">
        <f ca="1">IF(N3620&gt;'Power Curve'!$C$37,0,INDEX(Ci,$P3620,1)*POWER(1-Q3620,3)+INDEX(Ci,$P3620,2)*3*Q3620*POWER(1-Q3620,2)+INDEX(Ci,$P3620,3)*3*POWER(Q3620,2)*(1-Q3620)+INDEX(Ci,$P3620,4)*POWER(Q3620,3))</f>
        <v>320.13794121285173</v>
      </c>
      <c r="S3620" s="3">
        <f t="shared" si="957"/>
        <v>305.63000869750999</v>
      </c>
      <c r="T3620" s="3">
        <f t="shared" ca="1" si="958"/>
        <v>14.507932515341736</v>
      </c>
      <c r="U3620" s="3">
        <f t="shared" ca="1" si="966"/>
        <v>14.507932515341736</v>
      </c>
      <c r="W3620" s="34">
        <f t="shared" si="959"/>
        <v>6</v>
      </c>
      <c r="X3620" s="73" t="b">
        <f>COUNTIF('Power Curve'!$D$2:$D$31,W3620)&gt;0</f>
        <v>1</v>
      </c>
      <c r="Y3620" s="73" t="b">
        <f t="shared" si="960"/>
        <v>0</v>
      </c>
      <c r="Z3620" s="73" t="b">
        <f t="shared" si="967"/>
        <v>1</v>
      </c>
      <c r="AA3620" s="34" t="str">
        <f t="shared" si="961"/>
        <v>Outer</v>
      </c>
      <c r="AB3620" s="35" t="str">
        <f t="shared" si="968"/>
        <v>0.2-0.3</v>
      </c>
      <c r="AC3620" s="36" t="str">
        <f t="shared" si="962"/>
        <v>5-6</v>
      </c>
      <c r="AD3620" s="36" t="str">
        <f t="shared" si="963"/>
        <v>Apr</v>
      </c>
      <c r="AE3620" s="35" t="str">
        <f t="shared" si="964"/>
        <v>305-315</v>
      </c>
      <c r="AF3620" s="36" t="str">
        <f t="shared" si="965"/>
        <v>Inner-TI</v>
      </c>
    </row>
    <row r="3621" spans="5:32" x14ac:dyDescent="0.3">
      <c r="E3621" s="12">
        <v>41012.215277777781</v>
      </c>
      <c r="F3621" s="16">
        <v>5.61</v>
      </c>
      <c r="G3621" s="16">
        <v>258.52001571655319</v>
      </c>
      <c r="H3621" s="29">
        <v>1.2036675103381729</v>
      </c>
      <c r="I3621" s="26">
        <v>308.10000000000002</v>
      </c>
      <c r="J3621" s="30">
        <v>0.12477718360071299</v>
      </c>
      <c r="K3621" s="31">
        <v>0.43221029699850522</v>
      </c>
      <c r="L3621" s="108">
        <f ca="1">REWS!R3621</f>
        <v>5.6934717633444771</v>
      </c>
      <c r="M3621" s="22">
        <f t="shared" si="952"/>
        <v>5.5772444209682916</v>
      </c>
      <c r="N3621" s="22">
        <f t="shared" ca="1" si="953"/>
        <v>5.6602288107047203</v>
      </c>
      <c r="O3621" s="22">
        <f t="shared" si="954"/>
        <v>0.22003108006371727</v>
      </c>
      <c r="P3621" s="81">
        <f t="shared" ca="1" si="955"/>
        <v>6</v>
      </c>
      <c r="Q3621" s="22">
        <f t="shared" ca="1" si="956"/>
        <v>0.63004504223809976</v>
      </c>
      <c r="R3621" s="3">
        <f ca="1">IF(N3621&gt;'Power Curve'!$C$37,0,INDEX(Ci,$P3621,1)*POWER(1-Q3621,3)+INDEX(Ci,$P3621,2)*3*Q3621*POWER(1-Q3621,2)+INDEX(Ci,$P3621,3)*3*POWER(Q3621,2)*(1-Q3621)+INDEX(Ci,$P3621,4)*POWER(Q3621,3))</f>
        <v>305.94602742773242</v>
      </c>
      <c r="S3621" s="3">
        <f t="shared" si="957"/>
        <v>258.52001571655319</v>
      </c>
      <c r="T3621" s="3">
        <f t="shared" ca="1" si="958"/>
        <v>47.426011711179228</v>
      </c>
      <c r="U3621" s="3">
        <f t="shared" ca="1" si="966"/>
        <v>47.426011711179228</v>
      </c>
      <c r="W3621" s="34">
        <f t="shared" si="959"/>
        <v>6</v>
      </c>
      <c r="X3621" s="73" t="b">
        <f>COUNTIF('Power Curve'!$D$2:$D$31,W3621)&gt;0</f>
        <v>1</v>
      </c>
      <c r="Y3621" s="73" t="b">
        <f t="shared" si="960"/>
        <v>0</v>
      </c>
      <c r="Z3621" s="73" t="b">
        <f t="shared" si="967"/>
        <v>1</v>
      </c>
      <c r="AA3621" s="34" t="str">
        <f t="shared" si="961"/>
        <v>Outer</v>
      </c>
      <c r="AB3621" s="35" t="str">
        <f t="shared" si="968"/>
        <v>0.2-0.3</v>
      </c>
      <c r="AC3621" s="36" t="str">
        <f t="shared" si="962"/>
        <v>5-6</v>
      </c>
      <c r="AD3621" s="36" t="str">
        <f t="shared" si="963"/>
        <v>Apr</v>
      </c>
      <c r="AE3621" s="35" t="str">
        <f t="shared" si="964"/>
        <v>305-315</v>
      </c>
      <c r="AF3621" s="36" t="str">
        <f t="shared" si="965"/>
        <v>Inner-TI</v>
      </c>
    </row>
    <row r="3622" spans="5:32" x14ac:dyDescent="0.3">
      <c r="E3622" s="12">
        <v>41012.222222222219</v>
      </c>
      <c r="F3622" s="16">
        <v>4.99</v>
      </c>
      <c r="G3622" s="16">
        <v>215.320003509522</v>
      </c>
      <c r="H3622" s="29">
        <v>1.2042171406603375</v>
      </c>
      <c r="I3622" s="26">
        <v>305.60000000000002</v>
      </c>
      <c r="J3622" s="30">
        <v>0.16833667334669336</v>
      </c>
      <c r="K3622" s="31">
        <v>0.40873461410456746</v>
      </c>
      <c r="L3622" s="108">
        <f ca="1">REWS!R3622</f>
        <v>4.9874477655262011</v>
      </c>
      <c r="M3622" s="22">
        <f t="shared" si="952"/>
        <v>4.9616194449003554</v>
      </c>
      <c r="N3622" s="22">
        <f t="shared" ca="1" si="953"/>
        <v>4.9590817262243743</v>
      </c>
      <c r="O3622" s="22">
        <f t="shared" si="954"/>
        <v>0.12488425549623186</v>
      </c>
      <c r="P3622" s="81">
        <f t="shared" ca="1" si="955"/>
        <v>5</v>
      </c>
      <c r="Q3622" s="22">
        <f t="shared" ca="1" si="956"/>
        <v>0.92106870854336065</v>
      </c>
      <c r="R3622" s="3">
        <f ca="1">IF(N3622&gt;'Power Curve'!$C$37,0,INDEX(Ci,$P3622,1)*POWER(1-Q3622,3)+INDEX(Ci,$P3622,2)*3*Q3622*POWER(1-Q3622,2)+INDEX(Ci,$P3622,3)*3*POWER(Q3622,2)*(1-Q3622)+INDEX(Ci,$P3622,4)*POWER(Q3622,3))</f>
        <v>200.4220571214029</v>
      </c>
      <c r="S3622" s="3">
        <f t="shared" si="957"/>
        <v>215.320003509522</v>
      </c>
      <c r="T3622" s="3">
        <f t="shared" ca="1" si="958"/>
        <v>-14.897946388119095</v>
      </c>
      <c r="U3622" s="3">
        <f t="shared" ca="1" si="966"/>
        <v>14.897946388119095</v>
      </c>
      <c r="W3622" s="34">
        <f t="shared" si="959"/>
        <v>5</v>
      </c>
      <c r="X3622" s="73" t="b">
        <f>COUNTIF('Power Curve'!$D$2:$D$31,W3622)&gt;0</f>
        <v>1</v>
      </c>
      <c r="Y3622" s="73" t="b">
        <f t="shared" si="960"/>
        <v>0</v>
      </c>
      <c r="Z3622" s="73" t="b">
        <f t="shared" si="967"/>
        <v>1</v>
      </c>
      <c r="AA3622" s="34" t="str">
        <f t="shared" si="961"/>
        <v>Outer</v>
      </c>
      <c r="AB3622" s="35" t="str">
        <f t="shared" si="968"/>
        <v>0.1-0.2</v>
      </c>
      <c r="AC3622" s="36" t="str">
        <f t="shared" si="962"/>
        <v>5-6</v>
      </c>
      <c r="AD3622" s="36" t="str">
        <f t="shared" si="963"/>
        <v>Apr</v>
      </c>
      <c r="AE3622" s="35" t="str">
        <f t="shared" si="964"/>
        <v>305-315</v>
      </c>
      <c r="AF3622" s="36" t="str">
        <f t="shared" si="965"/>
        <v>LWS-HTI</v>
      </c>
    </row>
    <row r="3623" spans="5:32" x14ac:dyDescent="0.3">
      <c r="E3623" s="12">
        <v>41012.229166666664</v>
      </c>
      <c r="F3623" s="16">
        <v>4.78</v>
      </c>
      <c r="G3623" s="16">
        <v>119.06999969482419</v>
      </c>
      <c r="H3623" s="29">
        <v>1.203498500703867</v>
      </c>
      <c r="I3623" s="26">
        <v>303.60000000000002</v>
      </c>
      <c r="J3623" s="30">
        <v>0.13807531380753138</v>
      </c>
      <c r="K3623" s="31">
        <v>0.46283968559032573</v>
      </c>
      <c r="L3623" s="108">
        <f ca="1">REWS!R3623</f>
        <v>4.8298856121161622</v>
      </c>
      <c r="M3623" s="22">
        <f t="shared" si="952"/>
        <v>4.7518681841878383</v>
      </c>
      <c r="N3623" s="22">
        <f t="shared" ca="1" si="953"/>
        <v>4.8014602036571947</v>
      </c>
      <c r="O3623" s="22">
        <f t="shared" si="954"/>
        <v>9.2466522003202781E-2</v>
      </c>
      <c r="P3623" s="81">
        <f t="shared" ca="1" si="955"/>
        <v>5</v>
      </c>
      <c r="Q3623" s="22">
        <f t="shared" ca="1" si="956"/>
        <v>0.74083167235362757</v>
      </c>
      <c r="R3623" s="3">
        <f ca="1">IF(N3623&gt;'Power Curve'!$C$37,0,INDEX(Ci,$P3623,1)*POWER(1-Q3623,3)+INDEX(Ci,$P3623,2)*3*Q3623*POWER(1-Q3623,2)+INDEX(Ci,$P3623,3)*3*POWER(Q3623,2)*(1-Q3623)+INDEX(Ci,$P3623,4)*POWER(Q3623,3))</f>
        <v>173.48339426206019</v>
      </c>
      <c r="S3623" s="3">
        <f t="shared" si="957"/>
        <v>119.06999969482419</v>
      </c>
      <c r="T3623" s="3">
        <f t="shared" ca="1" si="958"/>
        <v>54.413394567235997</v>
      </c>
      <c r="U3623" s="3">
        <f t="shared" ca="1" si="966"/>
        <v>54.413394567235997</v>
      </c>
      <c r="W3623" s="34">
        <f t="shared" si="959"/>
        <v>5</v>
      </c>
      <c r="X3623" s="73" t="b">
        <f>COUNTIF('Power Curve'!$D$2:$D$31,W3623)&gt;0</f>
        <v>1</v>
      </c>
      <c r="Y3623" s="73" t="b">
        <f t="shared" si="960"/>
        <v>0</v>
      </c>
      <c r="Z3623" s="73" t="b">
        <f t="shared" si="967"/>
        <v>1</v>
      </c>
      <c r="AA3623" s="34" t="str">
        <f t="shared" si="961"/>
        <v>Outer</v>
      </c>
      <c r="AB3623" s="35" t="str">
        <f t="shared" si="968"/>
        <v>0.0-0.1</v>
      </c>
      <c r="AC3623" s="36" t="str">
        <f t="shared" si="962"/>
        <v>5-6</v>
      </c>
      <c r="AD3623" s="36" t="str">
        <f t="shared" si="963"/>
        <v>Apr</v>
      </c>
      <c r="AE3623" s="35" t="str">
        <f t="shared" si="964"/>
        <v>295-305</v>
      </c>
      <c r="AF3623" s="36" t="str">
        <f t="shared" si="965"/>
        <v>Inner-TI</v>
      </c>
    </row>
    <row r="3624" spans="5:32" x14ac:dyDescent="0.3">
      <c r="E3624" s="12">
        <v>41012.236111111109</v>
      </c>
      <c r="F3624" s="16">
        <v>4.51</v>
      </c>
      <c r="G3624" s="16">
        <v>134.8000068664555</v>
      </c>
      <c r="H3624" s="29">
        <v>1.2029259948080933</v>
      </c>
      <c r="I3624" s="26">
        <v>305.5</v>
      </c>
      <c r="J3624" s="30">
        <v>0.11751662971175167</v>
      </c>
      <c r="K3624" s="31">
        <v>0.39072027243321406</v>
      </c>
      <c r="L3624" s="108">
        <f ca="1">REWS!R3624</f>
        <v>4.5344734749117768</v>
      </c>
      <c r="M3624" s="22">
        <f t="shared" si="952"/>
        <v>4.4827461781226736</v>
      </c>
      <c r="N3624" s="22">
        <f t="shared" ca="1" si="953"/>
        <v>4.5070717604122859</v>
      </c>
      <c r="O3624" s="22">
        <f t="shared" si="954"/>
        <v>5.0872848429591541E-2</v>
      </c>
      <c r="P3624" s="81">
        <f t="shared" ca="1" si="955"/>
        <v>5</v>
      </c>
      <c r="Q3624" s="22">
        <f t="shared" ca="1" si="956"/>
        <v>0.4042044171743272</v>
      </c>
      <c r="R3624" s="3">
        <f ca="1">IF(N3624&gt;'Power Curve'!$C$37,0,INDEX(Ci,$P3624,1)*POWER(1-Q3624,3)+INDEX(Ci,$P3624,2)*3*Q3624*POWER(1-Q3624,2)+INDEX(Ci,$P3624,3)*3*POWER(Q3624,2)*(1-Q3624)+INDEX(Ci,$P3624,4)*POWER(Q3624,3))</f>
        <v>122.77242899652461</v>
      </c>
      <c r="S3624" s="3">
        <f t="shared" si="957"/>
        <v>134.8000068664555</v>
      </c>
      <c r="T3624" s="3">
        <f t="shared" ca="1" si="958"/>
        <v>-12.027577869930894</v>
      </c>
      <c r="U3624" s="3">
        <f t="shared" ca="1" si="966"/>
        <v>12.027577869930894</v>
      </c>
      <c r="W3624" s="34">
        <f t="shared" si="959"/>
        <v>4</v>
      </c>
      <c r="X3624" s="73" t="b">
        <f>COUNTIF('Power Curve'!$D$2:$D$31,W3624)&gt;0</f>
        <v>1</v>
      </c>
      <c r="Y3624" s="73" t="b">
        <f t="shared" si="960"/>
        <v>0</v>
      </c>
      <c r="Z3624" s="73" t="b">
        <f t="shared" si="967"/>
        <v>1</v>
      </c>
      <c r="AA3624" s="34" t="str">
        <f t="shared" si="961"/>
        <v>Outer</v>
      </c>
      <c r="AB3624" s="35" t="str">
        <f t="shared" si="968"/>
        <v>0.0-0.1</v>
      </c>
      <c r="AC3624" s="36" t="str">
        <f t="shared" si="962"/>
        <v>5-6</v>
      </c>
      <c r="AD3624" s="36" t="str">
        <f t="shared" si="963"/>
        <v>Apr</v>
      </c>
      <c r="AE3624" s="35" t="str">
        <f t="shared" si="964"/>
        <v>305-315</v>
      </c>
      <c r="AF3624" s="36" t="str">
        <f t="shared" si="965"/>
        <v>Inner-TI</v>
      </c>
    </row>
    <row r="3625" spans="5:32" x14ac:dyDescent="0.3">
      <c r="E3625" s="12">
        <v>41012.243055555555</v>
      </c>
      <c r="F3625" s="16">
        <v>4.55</v>
      </c>
      <c r="G3625" s="16">
        <v>117.0199928283688</v>
      </c>
      <c r="H3625" s="29">
        <v>1.2022090858458474</v>
      </c>
      <c r="I3625" s="26">
        <v>304.5</v>
      </c>
      <c r="J3625" s="30">
        <v>0.15824175824175823</v>
      </c>
      <c r="K3625" s="31">
        <v>0.36513924544826398</v>
      </c>
      <c r="L3625" s="108">
        <f ca="1">REWS!R3625</f>
        <v>4.591994771443801</v>
      </c>
      <c r="M3625" s="22">
        <f t="shared" si="952"/>
        <v>4.521605853432769</v>
      </c>
      <c r="N3625" s="22">
        <f t="shared" ca="1" si="953"/>
        <v>4.563338557690761</v>
      </c>
      <c r="O3625" s="22">
        <f t="shared" si="954"/>
        <v>5.6878736516027907E-2</v>
      </c>
      <c r="P3625" s="81">
        <f t="shared" ca="1" si="955"/>
        <v>5</v>
      </c>
      <c r="Q3625" s="22">
        <f t="shared" ca="1" si="956"/>
        <v>0.468544366517467</v>
      </c>
      <c r="R3625" s="3">
        <f ca="1">IF(N3625&gt;'Power Curve'!$C$37,0,INDEX(Ci,$P3625,1)*POWER(1-Q3625,3)+INDEX(Ci,$P3625,2)*3*Q3625*POWER(1-Q3625,2)+INDEX(Ci,$P3625,3)*3*POWER(Q3625,2)*(1-Q3625)+INDEX(Ci,$P3625,4)*POWER(Q3625,3))</f>
        <v>132.03868691307201</v>
      </c>
      <c r="S3625" s="3">
        <f t="shared" si="957"/>
        <v>117.0199928283688</v>
      </c>
      <c r="T3625" s="3">
        <f t="shared" ca="1" si="958"/>
        <v>15.018694084703213</v>
      </c>
      <c r="U3625" s="3">
        <f t="shared" ca="1" si="966"/>
        <v>15.018694084703213</v>
      </c>
      <c r="W3625" s="34">
        <f t="shared" si="959"/>
        <v>5</v>
      </c>
      <c r="X3625" s="73" t="b">
        <f>COUNTIF('Power Curve'!$D$2:$D$31,W3625)&gt;0</f>
        <v>1</v>
      </c>
      <c r="Y3625" s="73" t="b">
        <f t="shared" si="960"/>
        <v>0</v>
      </c>
      <c r="Z3625" s="73" t="b">
        <f t="shared" si="967"/>
        <v>1</v>
      </c>
      <c r="AA3625" s="34" t="str">
        <f t="shared" si="961"/>
        <v>Outer</v>
      </c>
      <c r="AB3625" s="35" t="str">
        <f t="shared" si="968"/>
        <v>0.0-0.1</v>
      </c>
      <c r="AC3625" s="36" t="str">
        <f t="shared" si="962"/>
        <v>5-6</v>
      </c>
      <c r="AD3625" s="36" t="str">
        <f t="shared" si="963"/>
        <v>Apr</v>
      </c>
      <c r="AE3625" s="35" t="str">
        <f t="shared" si="964"/>
        <v>295-305</v>
      </c>
      <c r="AF3625" s="36" t="str">
        <f t="shared" si="965"/>
        <v>LWS-HTI</v>
      </c>
    </row>
    <row r="3626" spans="5:32" x14ac:dyDescent="0.3">
      <c r="E3626" s="12">
        <v>41012.25</v>
      </c>
      <c r="F3626" s="16">
        <v>3.98</v>
      </c>
      <c r="G3626" s="16">
        <v>63.550001144409201</v>
      </c>
      <c r="H3626" s="29">
        <v>1.202220019578853</v>
      </c>
      <c r="I3626" s="26">
        <v>301.60000000000002</v>
      </c>
      <c r="J3626" s="30">
        <v>0.16331658291457288</v>
      </c>
      <c r="K3626" s="31">
        <v>0.40131249429518623</v>
      </c>
      <c r="L3626" s="108">
        <f ca="1">REWS!R3626</f>
        <v>3.9739900212733414</v>
      </c>
      <c r="M3626" s="22">
        <f t="shared" si="952"/>
        <v>3.9551749126493458</v>
      </c>
      <c r="N3626" s="22">
        <f t="shared" ca="1" si="953"/>
        <v>3.949202420919387</v>
      </c>
      <c r="O3626" s="22">
        <f t="shared" si="954"/>
        <v>-3.0664991317341694E-2</v>
      </c>
      <c r="P3626" s="81">
        <f t="shared" ca="1" si="955"/>
        <v>4</v>
      </c>
      <c r="Q3626" s="22">
        <f t="shared" ca="1" si="956"/>
        <v>0.85438501590962701</v>
      </c>
      <c r="R3626" s="3">
        <f ca="1">IF(N3626&gt;'Power Curve'!$C$37,0,INDEX(Ci,$P3626,1)*POWER(1-Q3626,3)+INDEX(Ci,$P3626,2)*3*Q3626*POWER(1-Q3626,2)+INDEX(Ci,$P3626,3)*3*POWER(Q3626,2)*(1-Q3626)+INDEX(Ci,$P3626,4)*POWER(Q3626,3))</f>
        <v>60.41052886842003</v>
      </c>
      <c r="S3626" s="3">
        <f t="shared" si="957"/>
        <v>63.550001144409201</v>
      </c>
      <c r="T3626" s="3">
        <f t="shared" ca="1" si="958"/>
        <v>-3.1394722759891707</v>
      </c>
      <c r="U3626" s="3">
        <f t="shared" ca="1" si="966"/>
        <v>3.1394722759891707</v>
      </c>
      <c r="W3626" s="34">
        <f t="shared" si="959"/>
        <v>4</v>
      </c>
      <c r="X3626" s="73" t="b">
        <f>COUNTIF('Power Curve'!$D$2:$D$31,W3626)&gt;0</f>
        <v>1</v>
      </c>
      <c r="Y3626" s="73" t="b">
        <f t="shared" si="960"/>
        <v>0</v>
      </c>
      <c r="Z3626" s="73" t="b">
        <f t="shared" si="967"/>
        <v>1</v>
      </c>
      <c r="AA3626" s="34" t="str">
        <f t="shared" si="961"/>
        <v>Outer</v>
      </c>
      <c r="AB3626" s="35" t="str">
        <f t="shared" si="968"/>
        <v>-0.1-0.0</v>
      </c>
      <c r="AC3626" s="36" t="str">
        <f t="shared" si="962"/>
        <v>6-7</v>
      </c>
      <c r="AD3626" s="36" t="str">
        <f t="shared" si="963"/>
        <v>Apr</v>
      </c>
      <c r="AE3626" s="35" t="str">
        <f t="shared" si="964"/>
        <v>295-305</v>
      </c>
      <c r="AF3626" s="36" t="str">
        <f t="shared" si="965"/>
        <v>LWS-HTI</v>
      </c>
    </row>
    <row r="3627" spans="5:32" x14ac:dyDescent="0.3">
      <c r="E3627" s="12">
        <v>41012.263888888891</v>
      </c>
      <c r="F3627" s="16">
        <v>3.69</v>
      </c>
      <c r="G3627" s="16">
        <v>10.279999732971179</v>
      </c>
      <c r="H3627" s="29">
        <v>1.2023991210870064</v>
      </c>
      <c r="I3627" s="26">
        <v>303.89999999999998</v>
      </c>
      <c r="J3627" s="30">
        <v>0.15447154471544713</v>
      </c>
      <c r="K3627" s="31">
        <v>0.44483991337741025</v>
      </c>
      <c r="L3627" s="108">
        <f ca="1">REWS!R3627</f>
        <v>3.739133025882865</v>
      </c>
      <c r="M3627" s="22">
        <f t="shared" si="952"/>
        <v>3.6671658638525435</v>
      </c>
      <c r="N3627" s="22">
        <f t="shared" ca="1" si="953"/>
        <v>3.715994849030166</v>
      </c>
      <c r="O3627" s="22">
        <f t="shared" si="954"/>
        <v>-7.5177718229015381E-2</v>
      </c>
      <c r="P3627" s="81">
        <f t="shared" ca="1" si="955"/>
        <v>4</v>
      </c>
      <c r="Q3627" s="22">
        <f t="shared" ca="1" si="956"/>
        <v>0.68823370438537224</v>
      </c>
      <c r="R3627" s="3">
        <f ca="1">IF(N3627&gt;'Power Curve'!$C$37,0,INDEX(Ci,$P3627,1)*POWER(1-Q3627,3)+INDEX(Ci,$P3627,2)*3*Q3627*POWER(1-Q3627,2)+INDEX(Ci,$P3627,3)*3*POWER(Q3627,2)*(1-Q3627)+INDEX(Ci,$P3627,4)*POWER(Q3627,3))</f>
        <v>42.085042706944307</v>
      </c>
      <c r="S3627" s="3">
        <f t="shared" si="957"/>
        <v>10.279999732971179</v>
      </c>
      <c r="T3627" s="3">
        <f t="shared" ca="1" si="958"/>
        <v>31.80504297397313</v>
      </c>
      <c r="U3627" s="3">
        <f t="shared" ca="1" si="966"/>
        <v>31.80504297397313</v>
      </c>
      <c r="W3627" s="34">
        <f t="shared" si="959"/>
        <v>4</v>
      </c>
      <c r="X3627" s="73" t="b">
        <f>COUNTIF('Power Curve'!$D$2:$D$31,W3627)&gt;0</f>
        <v>1</v>
      </c>
      <c r="Y3627" s="73" t="b">
        <f t="shared" si="960"/>
        <v>0</v>
      </c>
      <c r="Z3627" s="73" t="b">
        <f t="shared" si="967"/>
        <v>1</v>
      </c>
      <c r="AA3627" s="34" t="str">
        <f t="shared" si="961"/>
        <v>Outer</v>
      </c>
      <c r="AB3627" s="35" t="str">
        <f t="shared" si="968"/>
        <v>-0.1-0.0</v>
      </c>
      <c r="AC3627" s="36" t="str">
        <f t="shared" si="962"/>
        <v>6-7</v>
      </c>
      <c r="AD3627" s="36" t="str">
        <f t="shared" si="963"/>
        <v>Apr</v>
      </c>
      <c r="AE3627" s="35" t="str">
        <f t="shared" si="964"/>
        <v>295-305</v>
      </c>
      <c r="AF3627" s="36" t="str">
        <f t="shared" si="965"/>
        <v>LWS-HTI</v>
      </c>
    </row>
    <row r="3628" spans="5:32" x14ac:dyDescent="0.3">
      <c r="E3628" s="12">
        <v>41012.270833333336</v>
      </c>
      <c r="F3628" s="16">
        <v>3.84</v>
      </c>
      <c r="G3628" s="16">
        <v>19.500000953674302</v>
      </c>
      <c r="H3628" s="29">
        <v>1.2017724991522314</v>
      </c>
      <c r="I3628" s="26">
        <v>303.3</v>
      </c>
      <c r="J3628" s="30">
        <v>0.14062500000000003</v>
      </c>
      <c r="K3628" s="31">
        <v>0.44732641171601006</v>
      </c>
      <c r="L3628" s="108">
        <f ca="1">REWS!R3628</f>
        <v>3.8037665856157448</v>
      </c>
      <c r="M3628" s="22">
        <f t="shared" si="952"/>
        <v>3.8155745965100971</v>
      </c>
      <c r="N3628" s="22">
        <f t="shared" ca="1" si="953"/>
        <v>3.779571654981611</v>
      </c>
      <c r="O3628" s="22">
        <f t="shared" si="954"/>
        <v>-5.2240670189410116E-2</v>
      </c>
      <c r="P3628" s="81">
        <f t="shared" ca="1" si="955"/>
        <v>4</v>
      </c>
      <c r="Q3628" s="22">
        <f t="shared" ca="1" si="956"/>
        <v>0.7335297023059435</v>
      </c>
      <c r="R3628" s="3">
        <f ca="1">IF(N3628&gt;'Power Curve'!$C$37,0,INDEX(Ci,$P3628,1)*POWER(1-Q3628,3)+INDEX(Ci,$P3628,2)*3*Q3628*POWER(1-Q3628,2)+INDEX(Ci,$P3628,3)*3*POWER(Q3628,2)*(1-Q3628)+INDEX(Ci,$P3628,4)*POWER(Q3628,3))</f>
        <v>46.913280306493178</v>
      </c>
      <c r="S3628" s="3">
        <f t="shared" si="957"/>
        <v>19.500000953674302</v>
      </c>
      <c r="T3628" s="3">
        <f t="shared" ca="1" si="958"/>
        <v>27.413279352818876</v>
      </c>
      <c r="U3628" s="3">
        <f t="shared" ca="1" si="966"/>
        <v>27.413279352818876</v>
      </c>
      <c r="W3628" s="34">
        <f t="shared" si="959"/>
        <v>4</v>
      </c>
      <c r="X3628" s="73" t="b">
        <f>COUNTIF('Power Curve'!$D$2:$D$31,W3628)&gt;0</f>
        <v>1</v>
      </c>
      <c r="Y3628" s="73" t="b">
        <f t="shared" si="960"/>
        <v>0</v>
      </c>
      <c r="Z3628" s="73" t="b">
        <f t="shared" si="967"/>
        <v>1</v>
      </c>
      <c r="AA3628" s="34" t="str">
        <f t="shared" si="961"/>
        <v>Outer</v>
      </c>
      <c r="AB3628" s="35" t="str">
        <f t="shared" si="968"/>
        <v>-0.1-0.0</v>
      </c>
      <c r="AC3628" s="36" t="str">
        <f t="shared" si="962"/>
        <v>6-7</v>
      </c>
      <c r="AD3628" s="36" t="str">
        <f t="shared" si="963"/>
        <v>Apr</v>
      </c>
      <c r="AE3628" s="35" t="str">
        <f t="shared" si="964"/>
        <v>295-305</v>
      </c>
      <c r="AF3628" s="36" t="str">
        <f t="shared" si="965"/>
        <v>LWS-HTI</v>
      </c>
    </row>
    <row r="3629" spans="5:32" x14ac:dyDescent="0.3">
      <c r="E3629" s="12">
        <v>41012.277777777781</v>
      </c>
      <c r="F3629" s="16">
        <v>4.16</v>
      </c>
      <c r="G3629" s="16">
        <v>51.840000152587905</v>
      </c>
      <c r="H3629" s="29">
        <v>1.200699806137645</v>
      </c>
      <c r="I3629" s="26">
        <v>306.7</v>
      </c>
      <c r="J3629" s="30">
        <v>0.12740384615384615</v>
      </c>
      <c r="K3629" s="31">
        <v>0.51901575813603029</v>
      </c>
      <c r="L3629" s="108">
        <f ca="1">REWS!R3629</f>
        <v>4.0906026435263119</v>
      </c>
      <c r="M3629" s="22">
        <f t="shared" si="952"/>
        <v>4.1323089248913316</v>
      </c>
      <c r="N3629" s="22">
        <f t="shared" ca="1" si="953"/>
        <v>4.0633735125066952</v>
      </c>
      <c r="O3629" s="22">
        <f t="shared" si="954"/>
        <v>-3.2883587197338141E-3</v>
      </c>
      <c r="P3629" s="81">
        <f t="shared" ca="1" si="955"/>
        <v>4</v>
      </c>
      <c r="Q3629" s="22">
        <f t="shared" ca="1" si="956"/>
        <v>0.93572747169574577</v>
      </c>
      <c r="R3629" s="3">
        <f ca="1">IF(N3629&gt;'Power Curve'!$C$37,0,INDEX(Ci,$P3629,1)*POWER(1-Q3629,3)+INDEX(Ci,$P3629,2)*3*Q3629*POWER(1-Q3629,2)+INDEX(Ci,$P3629,3)*3*POWER(Q3629,2)*(1-Q3629)+INDEX(Ci,$P3629,4)*POWER(Q3629,3))</f>
        <v>69.849337997246479</v>
      </c>
      <c r="S3629" s="3">
        <f t="shared" si="957"/>
        <v>51.840000152587905</v>
      </c>
      <c r="T3629" s="3">
        <f t="shared" ca="1" si="958"/>
        <v>18.009337844658575</v>
      </c>
      <c r="U3629" s="3">
        <f t="shared" ca="1" si="966"/>
        <v>18.009337844658575</v>
      </c>
      <c r="W3629" s="34">
        <f t="shared" si="959"/>
        <v>4</v>
      </c>
      <c r="X3629" s="73" t="b">
        <f>COUNTIF('Power Curve'!$D$2:$D$31,W3629)&gt;0</f>
        <v>1</v>
      </c>
      <c r="Y3629" s="73" t="b">
        <f t="shared" si="960"/>
        <v>0</v>
      </c>
      <c r="Z3629" s="73" t="b">
        <f t="shared" si="967"/>
        <v>1</v>
      </c>
      <c r="AA3629" s="34" t="str">
        <f t="shared" si="961"/>
        <v>Outer</v>
      </c>
      <c r="AB3629" s="35" t="str">
        <f t="shared" si="968"/>
        <v>-0.1-0.0</v>
      </c>
      <c r="AC3629" s="36" t="str">
        <f t="shared" si="962"/>
        <v>6-7</v>
      </c>
      <c r="AD3629" s="36" t="str">
        <f t="shared" si="963"/>
        <v>Apr</v>
      </c>
      <c r="AE3629" s="35" t="str">
        <f t="shared" si="964"/>
        <v>305-315</v>
      </c>
      <c r="AF3629" s="36" t="str">
        <f t="shared" si="965"/>
        <v>Inner-TI</v>
      </c>
    </row>
    <row r="3630" spans="5:32" x14ac:dyDescent="0.3">
      <c r="E3630" s="12">
        <v>41012.284722222219</v>
      </c>
      <c r="F3630" s="16">
        <v>4.33</v>
      </c>
      <c r="G3630" s="16">
        <v>59.630002975463903</v>
      </c>
      <c r="H3630" s="29">
        <v>1.1996736050367047</v>
      </c>
      <c r="I3630" s="26">
        <v>312.10000000000002</v>
      </c>
      <c r="J3630" s="30">
        <v>7.6212471131639731E-2</v>
      </c>
      <c r="K3630" s="31">
        <v>0.49257833341857649</v>
      </c>
      <c r="L3630" s="108">
        <f ca="1">REWS!R3630</f>
        <v>4.2561971925176421</v>
      </c>
      <c r="M3630" s="22">
        <f t="shared" si="952"/>
        <v>4.2999516079885902</v>
      </c>
      <c r="N3630" s="22">
        <f t="shared" ca="1" si="953"/>
        <v>4.226660961173847</v>
      </c>
      <c r="O3630" s="22">
        <f t="shared" si="954"/>
        <v>2.2621358362500368E-2</v>
      </c>
      <c r="P3630" s="81">
        <f t="shared" ca="1" si="955"/>
        <v>5</v>
      </c>
      <c r="Q3630" s="22">
        <f t="shared" ca="1" si="956"/>
        <v>8.3560316374008334E-2</v>
      </c>
      <c r="R3630" s="3">
        <f ca="1">IF(N3630&gt;'Power Curve'!$C$37,0,INDEX(Ci,$P3630,1)*POWER(1-Q3630,3)+INDEX(Ci,$P3630,2)*3*Q3630*POWER(1-Q3630,2)+INDEX(Ci,$P3630,3)*3*POWER(Q3630,2)*(1-Q3630)+INDEX(Ci,$P3630,4)*POWER(Q3630,3))</f>
        <v>84.367905586863458</v>
      </c>
      <c r="S3630" s="3">
        <f t="shared" si="957"/>
        <v>59.630002975463903</v>
      </c>
      <c r="T3630" s="3">
        <f t="shared" ca="1" si="958"/>
        <v>24.737902611399555</v>
      </c>
      <c r="U3630" s="3">
        <f t="shared" ca="1" si="966"/>
        <v>24.737902611399555</v>
      </c>
      <c r="W3630" s="34">
        <f t="shared" si="959"/>
        <v>4</v>
      </c>
      <c r="X3630" s="73" t="b">
        <f>COUNTIF('Power Curve'!$D$2:$D$31,W3630)&gt;0</f>
        <v>1</v>
      </c>
      <c r="Y3630" s="73" t="b">
        <f t="shared" si="960"/>
        <v>0</v>
      </c>
      <c r="Z3630" s="73" t="b">
        <f t="shared" si="967"/>
        <v>1</v>
      </c>
      <c r="AA3630" s="34" t="str">
        <f t="shared" si="961"/>
        <v>Outer</v>
      </c>
      <c r="AB3630" s="35" t="str">
        <f t="shared" si="968"/>
        <v>0.0-0.1</v>
      </c>
      <c r="AC3630" s="36" t="str">
        <f t="shared" si="962"/>
        <v>6-7</v>
      </c>
      <c r="AD3630" s="36" t="str">
        <f t="shared" si="963"/>
        <v>Apr</v>
      </c>
      <c r="AE3630" s="35" t="str">
        <f t="shared" si="964"/>
        <v>305-315</v>
      </c>
      <c r="AF3630" s="36" t="str">
        <f t="shared" si="965"/>
        <v>LWS-LTI</v>
      </c>
    </row>
    <row r="3631" spans="5:32" x14ac:dyDescent="0.3">
      <c r="E3631" s="12">
        <v>41012.291666666664</v>
      </c>
      <c r="F3631" s="16">
        <v>4.0599999999999996</v>
      </c>
      <c r="G3631" s="16">
        <v>54.800003051757798</v>
      </c>
      <c r="H3631" s="29">
        <v>1.1991060644166776</v>
      </c>
      <c r="I3631" s="26">
        <v>310</v>
      </c>
      <c r="J3631" s="30">
        <v>0.10591133004926109</v>
      </c>
      <c r="K3631" s="31">
        <v>0.39803955219219994</v>
      </c>
      <c r="L3631" s="108">
        <f ca="1">REWS!R3631</f>
        <v>4.0331973462217183</v>
      </c>
      <c r="M3631" s="22">
        <f t="shared" si="952"/>
        <v>4.0311894040794511</v>
      </c>
      <c r="N3631" s="22">
        <f t="shared" ca="1" si="953"/>
        <v>4.0045769474508264</v>
      </c>
      <c r="O3631" s="22">
        <f t="shared" si="954"/>
        <v>-1.8916706628046179E-2</v>
      </c>
      <c r="P3631" s="81">
        <f t="shared" ca="1" si="955"/>
        <v>4</v>
      </c>
      <c r="Q3631" s="22">
        <f t="shared" ca="1" si="956"/>
        <v>0.89383720922264587</v>
      </c>
      <c r="R3631" s="3">
        <f ca="1">IF(N3631&gt;'Power Curve'!$C$37,0,INDEX(Ci,$P3631,1)*POWER(1-Q3631,3)+INDEX(Ci,$P3631,2)*3*Q3631*POWER(1-Q3631,2)+INDEX(Ci,$P3631,3)*3*POWER(Q3631,2)*(1-Q3631)+INDEX(Ci,$P3631,4)*POWER(Q3631,3))</f>
        <v>64.962583188404082</v>
      </c>
      <c r="S3631" s="3">
        <f t="shared" si="957"/>
        <v>54.800003051757798</v>
      </c>
      <c r="T3631" s="3">
        <f t="shared" ca="1" si="958"/>
        <v>10.162580136646284</v>
      </c>
      <c r="U3631" s="3">
        <f t="shared" ca="1" si="966"/>
        <v>10.162580136646284</v>
      </c>
      <c r="W3631" s="34">
        <f t="shared" si="959"/>
        <v>4</v>
      </c>
      <c r="X3631" s="73" t="b">
        <f>COUNTIF('Power Curve'!$D$2:$D$31,W3631)&gt;0</f>
        <v>1</v>
      </c>
      <c r="Y3631" s="73" t="b">
        <f t="shared" si="960"/>
        <v>0</v>
      </c>
      <c r="Z3631" s="73" t="b">
        <f t="shared" si="967"/>
        <v>1</v>
      </c>
      <c r="AA3631" s="34" t="str">
        <f t="shared" si="961"/>
        <v>Outer</v>
      </c>
      <c r="AB3631" s="35" t="str">
        <f t="shared" si="968"/>
        <v>-0.1-0.0</v>
      </c>
      <c r="AC3631" s="36" t="str">
        <f t="shared" si="962"/>
        <v>7-8</v>
      </c>
      <c r="AD3631" s="36" t="str">
        <f t="shared" si="963"/>
        <v>Apr</v>
      </c>
      <c r="AE3631" s="35" t="str">
        <f t="shared" si="964"/>
        <v>305-315</v>
      </c>
      <c r="AF3631" s="36" t="str">
        <f t="shared" si="965"/>
        <v>Inner-TI</v>
      </c>
    </row>
    <row r="3632" spans="5:32" x14ac:dyDescent="0.3">
      <c r="E3632" s="12">
        <v>41012.298611111109</v>
      </c>
      <c r="F3632" s="16">
        <v>3.75</v>
      </c>
      <c r="G3632" s="16">
        <v>70.390001296997099</v>
      </c>
      <c r="H3632" s="29">
        <v>1.1982606843237495</v>
      </c>
      <c r="I3632" s="26">
        <v>305.89999999999998</v>
      </c>
      <c r="J3632" s="30">
        <v>0.10666666666666667</v>
      </c>
      <c r="K3632" s="31">
        <v>0.27597292017116054</v>
      </c>
      <c r="L3632" s="108">
        <f ca="1">REWS!R3632</f>
        <v>3.6739646751065496</v>
      </c>
      <c r="M3632" s="22">
        <f t="shared" si="952"/>
        <v>3.722514015048473</v>
      </c>
      <c r="N3632" s="22">
        <f t="shared" ca="1" si="953"/>
        <v>3.6470359983672376</v>
      </c>
      <c r="O3632" s="22">
        <f t="shared" si="954"/>
        <v>-6.662348304250694E-2</v>
      </c>
      <c r="P3632" s="81">
        <f t="shared" ca="1" si="955"/>
        <v>4</v>
      </c>
      <c r="Q3632" s="22">
        <f t="shared" ca="1" si="956"/>
        <v>0.63910320923878494</v>
      </c>
      <c r="R3632" s="3">
        <f ca="1">IF(N3632&gt;'Power Curve'!$C$37,0,INDEX(Ci,$P3632,1)*POWER(1-Q3632,3)+INDEX(Ci,$P3632,2)*3*Q3632*POWER(1-Q3632,2)+INDEX(Ci,$P3632,3)*3*POWER(Q3632,2)*(1-Q3632)+INDEX(Ci,$P3632,4)*POWER(Q3632,3))</f>
        <v>37.02676303634717</v>
      </c>
      <c r="S3632" s="3">
        <f t="shared" si="957"/>
        <v>70.390001296997099</v>
      </c>
      <c r="T3632" s="3">
        <f t="shared" ca="1" si="958"/>
        <v>-33.363238260649929</v>
      </c>
      <c r="U3632" s="3">
        <f t="shared" ca="1" si="966"/>
        <v>33.363238260649929</v>
      </c>
      <c r="W3632" s="34">
        <f t="shared" si="959"/>
        <v>4</v>
      </c>
      <c r="X3632" s="73" t="b">
        <f>COUNTIF('Power Curve'!$D$2:$D$31,W3632)&gt;0</f>
        <v>1</v>
      </c>
      <c r="Y3632" s="73" t="b">
        <f t="shared" si="960"/>
        <v>0</v>
      </c>
      <c r="Z3632" s="73" t="b">
        <f t="shared" si="967"/>
        <v>1</v>
      </c>
      <c r="AA3632" s="34" t="str">
        <f t="shared" si="961"/>
        <v>Inner</v>
      </c>
      <c r="AB3632" s="35" t="str">
        <f t="shared" si="968"/>
        <v>-0.1-0.0</v>
      </c>
      <c r="AC3632" s="36" t="str">
        <f t="shared" si="962"/>
        <v>7-8</v>
      </c>
      <c r="AD3632" s="36" t="str">
        <f t="shared" si="963"/>
        <v>Apr</v>
      </c>
      <c r="AE3632" s="35" t="str">
        <f t="shared" si="964"/>
        <v>305-315</v>
      </c>
      <c r="AF3632" s="36" t="str">
        <f t="shared" si="965"/>
        <v>Inner-TI</v>
      </c>
    </row>
    <row r="3633" spans="5:32" x14ac:dyDescent="0.3">
      <c r="E3633" s="12">
        <v>41012.305555555555</v>
      </c>
      <c r="F3633" s="16">
        <v>4</v>
      </c>
      <c r="G3633" s="16">
        <v>20.439999580383301</v>
      </c>
      <c r="H3633" s="29">
        <v>1.197150155422223</v>
      </c>
      <c r="I3633" s="26">
        <v>306.3</v>
      </c>
      <c r="J3633" s="30">
        <v>8.5000000000000006E-2</v>
      </c>
      <c r="K3633" s="31">
        <v>6.1553077708600169E-2</v>
      </c>
      <c r="L3633" s="108">
        <f ca="1">REWS!R3633</f>
        <v>3.9952401894723995</v>
      </c>
      <c r="M3633" s="22">
        <f t="shared" si="952"/>
        <v>3.9694545820992073</v>
      </c>
      <c r="N3633" s="22">
        <f t="shared" ca="1" si="953"/>
        <v>3.9647311191720305</v>
      </c>
      <c r="O3633" s="22">
        <f t="shared" si="954"/>
        <v>-2.8458022372212805E-2</v>
      </c>
      <c r="P3633" s="81">
        <f t="shared" ca="1" si="955"/>
        <v>4</v>
      </c>
      <c r="Q3633" s="22">
        <f t="shared" ca="1" si="956"/>
        <v>0.86544860857104677</v>
      </c>
      <c r="R3633" s="3">
        <f ca="1">IF(N3633&gt;'Power Curve'!$C$37,0,INDEX(Ci,$P3633,1)*POWER(1-Q3633,3)+INDEX(Ci,$P3633,2)*3*Q3633*POWER(1-Q3633,2)+INDEX(Ci,$P3633,3)*3*POWER(Q3633,2)*(1-Q3633)+INDEX(Ci,$P3633,4)*POWER(Q3633,3))</f>
        <v>61.681332289627889</v>
      </c>
      <c r="S3633" s="3">
        <f t="shared" si="957"/>
        <v>20.439999580383301</v>
      </c>
      <c r="T3633" s="3">
        <f t="shared" ca="1" si="958"/>
        <v>41.241332709244588</v>
      </c>
      <c r="U3633" s="3">
        <f t="shared" ca="1" si="966"/>
        <v>41.241332709244588</v>
      </c>
      <c r="W3633" s="34">
        <f t="shared" si="959"/>
        <v>4</v>
      </c>
      <c r="X3633" s="73" t="b">
        <f>COUNTIF('Power Curve'!$D$2:$D$31,W3633)&gt;0</f>
        <v>1</v>
      </c>
      <c r="Y3633" s="73" t="b">
        <f t="shared" si="960"/>
        <v>0</v>
      </c>
      <c r="Z3633" s="73" t="b">
        <f t="shared" si="967"/>
        <v>1</v>
      </c>
      <c r="AA3633" s="34" t="str">
        <f t="shared" si="961"/>
        <v>Outer</v>
      </c>
      <c r="AB3633" s="35" t="str">
        <f t="shared" si="968"/>
        <v>-0.1-0.0</v>
      </c>
      <c r="AC3633" s="36" t="str">
        <f t="shared" si="962"/>
        <v>7-8</v>
      </c>
      <c r="AD3633" s="36" t="str">
        <f t="shared" si="963"/>
        <v>Apr</v>
      </c>
      <c r="AE3633" s="35" t="str">
        <f t="shared" si="964"/>
        <v>305-315</v>
      </c>
      <c r="AF3633" s="36" t="str">
        <f t="shared" si="965"/>
        <v>LWS-LTI</v>
      </c>
    </row>
    <row r="3634" spans="5:32" x14ac:dyDescent="0.3">
      <c r="E3634" s="12">
        <v>41012.3125</v>
      </c>
      <c r="F3634" s="16">
        <v>3.31</v>
      </c>
      <c r="G3634" s="16">
        <v>34.059998512268095</v>
      </c>
      <c r="H3634" s="29">
        <v>1.19605415127007</v>
      </c>
      <c r="I3634" s="26">
        <v>311.89999999999998</v>
      </c>
      <c r="J3634" s="30">
        <v>0.18731117824773413</v>
      </c>
      <c r="K3634" s="31">
        <v>7.8309463635437712E-2</v>
      </c>
      <c r="L3634" s="108">
        <f ca="1">REWS!R3634</f>
        <v>3.4052594343525566</v>
      </c>
      <c r="M3634" s="22">
        <f t="shared" si="952"/>
        <v>3.2837209603974959</v>
      </c>
      <c r="N3634" s="22">
        <f t="shared" ca="1" si="953"/>
        <v>3.378224102771846</v>
      </c>
      <c r="O3634" s="22">
        <f t="shared" si="954"/>
        <v>-0.13444036412320617</v>
      </c>
      <c r="P3634" s="81">
        <f t="shared" ca="1" si="955"/>
        <v>4</v>
      </c>
      <c r="Q3634" s="22">
        <f t="shared" ca="1" si="956"/>
        <v>0.44758520386410727</v>
      </c>
      <c r="R3634" s="3">
        <f ca="1">IF(N3634&gt;'Power Curve'!$C$37,0,INDEX(Ci,$P3634,1)*POWER(1-Q3634,3)+INDEX(Ci,$P3634,2)*3*Q3634*POWER(1-Q3634,2)+INDEX(Ci,$P3634,3)*3*POWER(Q3634,2)*(1-Q3634)+INDEX(Ci,$P3634,4)*POWER(Q3634,3))</f>
        <v>19.567271429985283</v>
      </c>
      <c r="S3634" s="3" t="str">
        <f t="shared" si="957"/>
        <v/>
      </c>
      <c r="T3634" s="3" t="str">
        <f t="shared" si="958"/>
        <v/>
      </c>
      <c r="U3634" s="3" t="str">
        <f t="shared" si="966"/>
        <v/>
      </c>
      <c r="W3634" s="34">
        <f t="shared" si="959"/>
        <v>3</v>
      </c>
      <c r="X3634" s="73" t="b">
        <f>COUNTIF('Power Curve'!$D$2:$D$31,W3634)&gt;0</f>
        <v>0</v>
      </c>
      <c r="Y3634" s="73" t="b">
        <f t="shared" si="960"/>
        <v>0</v>
      </c>
      <c r="Z3634" s="73" t="b">
        <f t="shared" si="967"/>
        <v>0</v>
      </c>
      <c r="AA3634" s="34" t="str">
        <f t="shared" si="961"/>
        <v/>
      </c>
      <c r="AB3634" s="35" t="str">
        <f t="shared" si="968"/>
        <v/>
      </c>
      <c r="AC3634" s="36" t="str">
        <f t="shared" si="962"/>
        <v/>
      </c>
      <c r="AD3634" s="36" t="str">
        <f t="shared" si="963"/>
        <v/>
      </c>
      <c r="AE3634" s="35" t="str">
        <f t="shared" si="964"/>
        <v/>
      </c>
      <c r="AF3634" s="36" t="str">
        <f t="shared" si="965"/>
        <v/>
      </c>
    </row>
    <row r="3635" spans="5:32" x14ac:dyDescent="0.3">
      <c r="E3635" s="12">
        <v>41012.319444444445</v>
      </c>
      <c r="F3635" s="16">
        <v>3.53</v>
      </c>
      <c r="G3635" s="16">
        <v>4.6600003242492907</v>
      </c>
      <c r="H3635" s="29">
        <v>1.1947712112708337</v>
      </c>
      <c r="I3635" s="26">
        <v>313.89999999999998</v>
      </c>
      <c r="J3635" s="30">
        <v>0.1076487252124646</v>
      </c>
      <c r="K3635" s="31">
        <v>5.2033641276752834E-2</v>
      </c>
      <c r="L3635" s="108">
        <f ca="1">REWS!R3635</f>
        <v>3.5563996118453316</v>
      </c>
      <c r="M3635" s="22">
        <f t="shared" si="952"/>
        <v>3.5007217457099205</v>
      </c>
      <c r="N3635" s="22">
        <f t="shared" ca="1" si="953"/>
        <v>3.5269023959267063</v>
      </c>
      <c r="O3635" s="22">
        <f t="shared" si="954"/>
        <v>-0.10090219323384096</v>
      </c>
      <c r="P3635" s="81">
        <f t="shared" ca="1" si="955"/>
        <v>4</v>
      </c>
      <c r="Q3635" s="22">
        <f t="shared" ca="1" si="956"/>
        <v>0.55351269670984649</v>
      </c>
      <c r="R3635" s="3">
        <f ca="1">IF(N3635&gt;'Power Curve'!$C$37,0,INDEX(Ci,$P3635,1)*POWER(1-Q3635,3)+INDEX(Ci,$P3635,2)*3*Q3635*POWER(1-Q3635,2)+INDEX(Ci,$P3635,3)*3*POWER(Q3635,2)*(1-Q3635)+INDEX(Ci,$P3635,4)*POWER(Q3635,3))</f>
        <v>28.734953327652654</v>
      </c>
      <c r="S3635" s="3">
        <f t="shared" si="957"/>
        <v>4.6600003242492907</v>
      </c>
      <c r="T3635" s="3">
        <f t="shared" ca="1" si="958"/>
        <v>24.074953003403365</v>
      </c>
      <c r="U3635" s="3">
        <f t="shared" ca="1" si="966"/>
        <v>24.074953003403365</v>
      </c>
      <c r="W3635" s="34">
        <f t="shared" si="959"/>
        <v>4</v>
      </c>
      <c r="X3635" s="73" t="b">
        <f>COUNTIF('Power Curve'!$D$2:$D$31,W3635)&gt;0</f>
        <v>1</v>
      </c>
      <c r="Y3635" s="73" t="b">
        <f t="shared" si="960"/>
        <v>0</v>
      </c>
      <c r="Z3635" s="73" t="b">
        <f t="shared" si="967"/>
        <v>1</v>
      </c>
      <c r="AA3635" s="34" t="str">
        <f t="shared" si="961"/>
        <v>Outer</v>
      </c>
      <c r="AB3635" s="35" t="str">
        <f t="shared" si="968"/>
        <v>-0.2--0.1</v>
      </c>
      <c r="AC3635" s="36" t="str">
        <f t="shared" si="962"/>
        <v>7-8</v>
      </c>
      <c r="AD3635" s="36" t="str">
        <f t="shared" si="963"/>
        <v>Apr</v>
      </c>
      <c r="AE3635" s="35" t="str">
        <f t="shared" si="964"/>
        <v>305-315</v>
      </c>
      <c r="AF3635" s="36" t="str">
        <f t="shared" si="965"/>
        <v>Inner-TI</v>
      </c>
    </row>
    <row r="3636" spans="5:32" x14ac:dyDescent="0.3">
      <c r="E3636" s="12">
        <v>41012.333333333336</v>
      </c>
      <c r="F3636" s="16">
        <v>3.43</v>
      </c>
      <c r="G3636" s="16">
        <v>29.169998168945298</v>
      </c>
      <c r="H3636" s="29">
        <v>1.1927991550346744</v>
      </c>
      <c r="I3636" s="26">
        <v>319.7</v>
      </c>
      <c r="J3636" s="30">
        <v>0.14868804664723032</v>
      </c>
      <c r="K3636" s="31">
        <v>1.8833338907821295E-2</v>
      </c>
      <c r="L3636" s="108">
        <f ca="1">REWS!R3636</f>
        <v>3.5011230293874025</v>
      </c>
      <c r="M3636" s="22">
        <f t="shared" si="952"/>
        <v>3.3996786253733906</v>
      </c>
      <c r="N3636" s="22">
        <f t="shared" ca="1" si="953"/>
        <v>3.4701729235600247</v>
      </c>
      <c r="O3636" s="22">
        <f t="shared" si="954"/>
        <v>-0.11651873320240487</v>
      </c>
      <c r="P3636" s="81">
        <f t="shared" ca="1" si="955"/>
        <v>4</v>
      </c>
      <c r="Q3636" s="22">
        <f t="shared" ca="1" si="956"/>
        <v>0.51309515726442689</v>
      </c>
      <c r="R3636" s="3">
        <f ca="1">IF(N3636&gt;'Power Curve'!$C$37,0,INDEX(Ci,$P3636,1)*POWER(1-Q3636,3)+INDEX(Ci,$P3636,2)*3*Q3636*POWER(1-Q3636,2)+INDEX(Ci,$P3636,3)*3*POWER(Q3636,2)*(1-Q3636)+INDEX(Ci,$P3636,4)*POWER(Q3636,3))</f>
        <v>25.081886333848495</v>
      </c>
      <c r="S3636" s="3" t="str">
        <f t="shared" si="957"/>
        <v/>
      </c>
      <c r="T3636" s="3" t="str">
        <f t="shared" si="958"/>
        <v/>
      </c>
      <c r="U3636" s="3" t="str">
        <f t="shared" si="966"/>
        <v/>
      </c>
      <c r="W3636" s="34">
        <f t="shared" si="959"/>
        <v>3</v>
      </c>
      <c r="X3636" s="73" t="b">
        <f>COUNTIF('Power Curve'!$D$2:$D$31,W3636)&gt;0</f>
        <v>0</v>
      </c>
      <c r="Y3636" s="73" t="b">
        <f t="shared" si="960"/>
        <v>0</v>
      </c>
      <c r="Z3636" s="73" t="b">
        <f t="shared" si="967"/>
        <v>0</v>
      </c>
      <c r="AA3636" s="34" t="str">
        <f t="shared" si="961"/>
        <v/>
      </c>
      <c r="AB3636" s="35" t="str">
        <f t="shared" si="968"/>
        <v/>
      </c>
      <c r="AC3636" s="36" t="str">
        <f t="shared" si="962"/>
        <v/>
      </c>
      <c r="AD3636" s="36" t="str">
        <f t="shared" si="963"/>
        <v/>
      </c>
      <c r="AE3636" s="35" t="str">
        <f t="shared" si="964"/>
        <v/>
      </c>
      <c r="AF3636" s="36" t="str">
        <f t="shared" si="965"/>
        <v/>
      </c>
    </row>
    <row r="3637" spans="5:32" x14ac:dyDescent="0.3">
      <c r="E3637" s="12">
        <v>41012.340277777781</v>
      </c>
      <c r="F3637" s="16">
        <v>3.49</v>
      </c>
      <c r="G3637" s="16">
        <v>7.0099997520446902</v>
      </c>
      <c r="H3637" s="29">
        <v>1.1909964803552686</v>
      </c>
      <c r="I3637" s="26">
        <v>324.10000000000002</v>
      </c>
      <c r="J3637" s="30">
        <v>0.14040114613180515</v>
      </c>
      <c r="K3637" s="31">
        <v>4.5409611431865345E-2</v>
      </c>
      <c r="L3637" s="108">
        <f ca="1">REWS!R3637</f>
        <v>3.4627603556058797</v>
      </c>
      <c r="M3637" s="22">
        <f t="shared" si="952"/>
        <v>3.4574047427426184</v>
      </c>
      <c r="N3637" s="22">
        <f t="shared" ca="1" si="953"/>
        <v>3.4304195061469582</v>
      </c>
      <c r="O3637" s="22">
        <f t="shared" si="954"/>
        <v>-0.10759697567824963</v>
      </c>
      <c r="P3637" s="81">
        <f t="shared" ca="1" si="955"/>
        <v>4</v>
      </c>
      <c r="Q3637" s="22">
        <f t="shared" ca="1" si="956"/>
        <v>0.48477239575525211</v>
      </c>
      <c r="R3637" s="3">
        <f ca="1">IF(N3637&gt;'Power Curve'!$C$37,0,INDEX(Ci,$P3637,1)*POWER(1-Q3637,3)+INDEX(Ci,$P3637,2)*3*Q3637*POWER(1-Q3637,2)+INDEX(Ci,$P3637,3)*3*POWER(Q3637,2)*(1-Q3637)+INDEX(Ci,$P3637,4)*POWER(Q3637,3))</f>
        <v>22.633346149845224</v>
      </c>
      <c r="S3637" s="3" t="str">
        <f t="shared" si="957"/>
        <v/>
      </c>
      <c r="T3637" s="3" t="str">
        <f t="shared" si="958"/>
        <v/>
      </c>
      <c r="U3637" s="3" t="str">
        <f t="shared" si="966"/>
        <v/>
      </c>
      <c r="W3637" s="34">
        <f t="shared" si="959"/>
        <v>3</v>
      </c>
      <c r="X3637" s="73" t="b">
        <f>COUNTIF('Power Curve'!$D$2:$D$31,W3637)&gt;0</f>
        <v>0</v>
      </c>
      <c r="Y3637" s="73" t="b">
        <f t="shared" si="960"/>
        <v>0</v>
      </c>
      <c r="Z3637" s="73" t="b">
        <f t="shared" si="967"/>
        <v>0</v>
      </c>
      <c r="AA3637" s="34" t="str">
        <f t="shared" si="961"/>
        <v/>
      </c>
      <c r="AB3637" s="35" t="str">
        <f t="shared" si="968"/>
        <v/>
      </c>
      <c r="AC3637" s="36" t="str">
        <f t="shared" si="962"/>
        <v/>
      </c>
      <c r="AD3637" s="36" t="str">
        <f t="shared" si="963"/>
        <v/>
      </c>
      <c r="AE3637" s="35" t="str">
        <f t="shared" si="964"/>
        <v/>
      </c>
      <c r="AF3637" s="36" t="str">
        <f t="shared" si="965"/>
        <v/>
      </c>
    </row>
    <row r="3638" spans="5:32" x14ac:dyDescent="0.3">
      <c r="E3638" s="12">
        <v>41012.368055555555</v>
      </c>
      <c r="F3638" s="16">
        <v>3.66</v>
      </c>
      <c r="G3638" s="16">
        <v>28.789999961852999</v>
      </c>
      <c r="H3638" s="29">
        <v>1.1874220206712465</v>
      </c>
      <c r="I3638" s="26">
        <v>340.2</v>
      </c>
      <c r="J3638" s="30">
        <v>0.16120218579234971</v>
      </c>
      <c r="K3638" s="31">
        <v>0.10897189367167577</v>
      </c>
      <c r="L3638" s="108">
        <f ca="1">REWS!R3638</f>
        <v>3.698478936757597</v>
      </c>
      <c r="M3638" s="22">
        <f t="shared" si="952"/>
        <v>3.6221860642951871</v>
      </c>
      <c r="N3638" s="22">
        <f t="shared" ca="1" si="953"/>
        <v>3.6602674491291385</v>
      </c>
      <c r="O3638" s="22">
        <f t="shared" si="954"/>
        <v>-8.2129491246574329E-2</v>
      </c>
      <c r="P3638" s="81">
        <f t="shared" ca="1" si="955"/>
        <v>4</v>
      </c>
      <c r="Q3638" s="22">
        <f t="shared" ca="1" si="956"/>
        <v>0.64853010254095755</v>
      </c>
      <c r="R3638" s="3">
        <f ca="1">IF(N3638&gt;'Power Curve'!$C$37,0,INDEX(Ci,$P3638,1)*POWER(1-Q3638,3)+INDEX(Ci,$P3638,2)*3*Q3638*POWER(1-Q3638,2)+INDEX(Ci,$P3638,3)*3*POWER(Q3638,2)*(1-Q3638)+INDEX(Ci,$P3638,4)*POWER(Q3638,3))</f>
        <v>37.981735585310254</v>
      </c>
      <c r="S3638" s="3">
        <f t="shared" si="957"/>
        <v>28.789999961852999</v>
      </c>
      <c r="T3638" s="3">
        <f t="shared" ca="1" si="958"/>
        <v>9.1917356234572551</v>
      </c>
      <c r="U3638" s="3">
        <f t="shared" ca="1" si="966"/>
        <v>9.1917356234572551</v>
      </c>
      <c r="W3638" s="34">
        <f t="shared" si="959"/>
        <v>4</v>
      </c>
      <c r="X3638" s="73" t="b">
        <f>COUNTIF('Power Curve'!$D$2:$D$31,W3638)&gt;0</f>
        <v>1</v>
      </c>
      <c r="Y3638" s="73" t="b">
        <f t="shared" si="960"/>
        <v>0</v>
      </c>
      <c r="Z3638" s="73" t="b">
        <f t="shared" si="967"/>
        <v>1</v>
      </c>
      <c r="AA3638" s="34" t="str">
        <f t="shared" si="961"/>
        <v>Outer</v>
      </c>
      <c r="AB3638" s="35" t="str">
        <f t="shared" si="968"/>
        <v>-0.1-0.0</v>
      </c>
      <c r="AC3638" s="36" t="str">
        <f t="shared" si="962"/>
        <v>8-9</v>
      </c>
      <c r="AD3638" s="36" t="str">
        <f t="shared" si="963"/>
        <v>Apr</v>
      </c>
      <c r="AE3638" s="35" t="str">
        <f t="shared" si="964"/>
        <v>335-345</v>
      </c>
      <c r="AF3638" s="36" t="str">
        <f t="shared" si="965"/>
        <v>LWS-HTI</v>
      </c>
    </row>
    <row r="3639" spans="5:32" x14ac:dyDescent="0.3">
      <c r="E3639" s="12">
        <v>41012.375</v>
      </c>
      <c r="F3639" s="16">
        <v>5.1100000000000003</v>
      </c>
      <c r="G3639" s="16">
        <v>138.450000762939</v>
      </c>
      <c r="H3639" s="29">
        <v>1.1872911559071921</v>
      </c>
      <c r="I3639" s="26">
        <v>342.2</v>
      </c>
      <c r="J3639" s="30">
        <v>0.12915851272015655</v>
      </c>
      <c r="K3639" s="31">
        <v>0.24615748500186302</v>
      </c>
      <c r="L3639" s="108">
        <f ca="1">REWS!R3639</f>
        <v>5.0508728776506011</v>
      </c>
      <c r="M3639" s="22">
        <f t="shared" si="952"/>
        <v>5.0570193432420609</v>
      </c>
      <c r="N3639" s="22">
        <f t="shared" ca="1" si="953"/>
        <v>4.9985052529424223</v>
      </c>
      <c r="O3639" s="22">
        <f t="shared" si="954"/>
        <v>0.13962861731411971</v>
      </c>
      <c r="P3639" s="81">
        <f t="shared" ca="1" si="955"/>
        <v>5</v>
      </c>
      <c r="Q3639" s="22">
        <f t="shared" ca="1" si="956"/>
        <v>0.96614871726348495</v>
      </c>
      <c r="R3639" s="3">
        <f ca="1">IF(N3639&gt;'Power Curve'!$C$37,0,INDEX(Ci,$P3639,1)*POWER(1-Q3639,3)+INDEX(Ci,$P3639,2)*3*Q3639*POWER(1-Q3639,2)+INDEX(Ci,$P3639,3)*3*POWER(Q3639,2)*(1-Q3639)+INDEX(Ci,$P3639,4)*POWER(Q3639,3))</f>
        <v>206.80091114779506</v>
      </c>
      <c r="S3639" s="3">
        <f t="shared" si="957"/>
        <v>138.450000762939</v>
      </c>
      <c r="T3639" s="3">
        <f t="shared" ca="1" si="958"/>
        <v>68.350910384856064</v>
      </c>
      <c r="U3639" s="3">
        <f t="shared" ca="1" si="966"/>
        <v>68.350910384856064</v>
      </c>
      <c r="W3639" s="34">
        <f t="shared" si="959"/>
        <v>5</v>
      </c>
      <c r="X3639" s="73" t="b">
        <f>COUNTIF('Power Curve'!$D$2:$D$31,W3639)&gt;0</f>
        <v>1</v>
      </c>
      <c r="Y3639" s="73" t="b">
        <f t="shared" si="960"/>
        <v>0</v>
      </c>
      <c r="Z3639" s="73" t="b">
        <f t="shared" si="967"/>
        <v>1</v>
      </c>
      <c r="AA3639" s="34" t="str">
        <f t="shared" si="961"/>
        <v>Inner</v>
      </c>
      <c r="AB3639" s="35" t="str">
        <f t="shared" si="968"/>
        <v>0.1-0.2</v>
      </c>
      <c r="AC3639" s="36" t="str">
        <f t="shared" si="962"/>
        <v>9-10</v>
      </c>
      <c r="AD3639" s="36" t="str">
        <f t="shared" si="963"/>
        <v>Apr</v>
      </c>
      <c r="AE3639" s="35" t="str">
        <f t="shared" si="964"/>
        <v>335-345</v>
      </c>
      <c r="AF3639" s="36" t="str">
        <f t="shared" si="965"/>
        <v>Inner-TI</v>
      </c>
    </row>
    <row r="3640" spans="5:32" x14ac:dyDescent="0.3">
      <c r="E3640" s="12">
        <v>41012.381944444445</v>
      </c>
      <c r="F3640" s="16">
        <v>4.5999999999999996</v>
      </c>
      <c r="G3640" s="16">
        <v>172.41999435424779</v>
      </c>
      <c r="H3640" s="29">
        <v>1.186767985693236</v>
      </c>
      <c r="I3640" s="26">
        <v>340.8</v>
      </c>
      <c r="J3640" s="30">
        <v>0.1282608695652174</v>
      </c>
      <c r="K3640" s="31">
        <v>0.17674717327917716</v>
      </c>
      <c r="L3640" s="108">
        <f ca="1">REWS!R3640</f>
        <v>4.5737395834595294</v>
      </c>
      <c r="M3640" s="22">
        <f t="shared" si="952"/>
        <v>4.5516382969283358</v>
      </c>
      <c r="N3640" s="22">
        <f t="shared" ca="1" si="953"/>
        <v>4.5256539670111851</v>
      </c>
      <c r="O3640" s="22">
        <f t="shared" si="954"/>
        <v>6.1520347470243437E-2</v>
      </c>
      <c r="P3640" s="81">
        <f t="shared" ca="1" si="955"/>
        <v>5</v>
      </c>
      <c r="Q3640" s="22">
        <f t="shared" ca="1" si="956"/>
        <v>0.42545279613109965</v>
      </c>
      <c r="R3640" s="3">
        <f ca="1">IF(N3640&gt;'Power Curve'!$C$37,0,INDEX(Ci,$P3640,1)*POWER(1-Q3640,3)+INDEX(Ci,$P3640,2)*3*Q3640*POWER(1-Q3640,2)+INDEX(Ci,$P3640,3)*3*POWER(Q3640,2)*(1-Q3640)+INDEX(Ci,$P3640,4)*POWER(Q3640,3))</f>
        <v>125.79336901815689</v>
      </c>
      <c r="S3640" s="3">
        <f t="shared" si="957"/>
        <v>172.41999435424779</v>
      </c>
      <c r="T3640" s="3">
        <f t="shared" ca="1" si="958"/>
        <v>-46.626625336090896</v>
      </c>
      <c r="U3640" s="3">
        <f t="shared" ca="1" si="966"/>
        <v>46.626625336090896</v>
      </c>
      <c r="W3640" s="34">
        <f t="shared" si="959"/>
        <v>5</v>
      </c>
      <c r="X3640" s="73" t="b">
        <f>COUNTIF('Power Curve'!$D$2:$D$31,W3640)&gt;0</f>
        <v>1</v>
      </c>
      <c r="Y3640" s="73" t="b">
        <f t="shared" si="960"/>
        <v>0</v>
      </c>
      <c r="Z3640" s="73" t="b">
        <f t="shared" si="967"/>
        <v>1</v>
      </c>
      <c r="AA3640" s="34" t="str">
        <f t="shared" si="961"/>
        <v>Inner</v>
      </c>
      <c r="AB3640" s="35" t="str">
        <f t="shared" si="968"/>
        <v>0.0-0.1</v>
      </c>
      <c r="AC3640" s="36" t="str">
        <f t="shared" si="962"/>
        <v>9-10</v>
      </c>
      <c r="AD3640" s="36" t="str">
        <f t="shared" si="963"/>
        <v>Apr</v>
      </c>
      <c r="AE3640" s="35" t="str">
        <f t="shared" si="964"/>
        <v>335-345</v>
      </c>
      <c r="AF3640" s="36" t="str">
        <f t="shared" si="965"/>
        <v>Inner-TI</v>
      </c>
    </row>
    <row r="3641" spans="5:32" x14ac:dyDescent="0.3">
      <c r="E3641" s="12">
        <v>41012.388888888891</v>
      </c>
      <c r="F3641" s="16">
        <v>4.6500000000000004</v>
      </c>
      <c r="G3641" s="16">
        <v>110.7100009918216</v>
      </c>
      <c r="H3641" s="29">
        <v>1.1860276166020196</v>
      </c>
      <c r="I3641" s="26">
        <v>342.5</v>
      </c>
      <c r="J3641" s="30">
        <v>0.12903225806451613</v>
      </c>
      <c r="K3641" s="31">
        <v>0.23754826002144822</v>
      </c>
      <c r="L3641" s="108">
        <f ca="1">REWS!R3641</f>
        <v>4.5622584360791993</v>
      </c>
      <c r="M3641" s="22">
        <f t="shared" si="952"/>
        <v>4.6001556208156416</v>
      </c>
      <c r="N3641" s="22">
        <f t="shared" ca="1" si="953"/>
        <v>4.5133545781383448</v>
      </c>
      <c r="O3641" s="22">
        <f t="shared" si="954"/>
        <v>6.9018856276487739E-2</v>
      </c>
      <c r="P3641" s="81">
        <f t="shared" ca="1" si="955"/>
        <v>5</v>
      </c>
      <c r="Q3641" s="22">
        <f t="shared" ca="1" si="956"/>
        <v>0.4113886926934433</v>
      </c>
      <c r="R3641" s="3">
        <f ca="1">IF(N3641&gt;'Power Curve'!$C$37,0,INDEX(Ci,$P3641,1)*POWER(1-Q3641,3)+INDEX(Ci,$P3641,2)*3*Q3641*POWER(1-Q3641,2)+INDEX(Ci,$P3641,3)*3*POWER(Q3641,2)*(1-Q3641)+INDEX(Ci,$P3641,4)*POWER(Q3641,3))</f>
        <v>123.78916529151491</v>
      </c>
      <c r="S3641" s="3">
        <f t="shared" si="957"/>
        <v>110.7100009918216</v>
      </c>
      <c r="T3641" s="3">
        <f t="shared" ca="1" si="958"/>
        <v>13.079164299693304</v>
      </c>
      <c r="U3641" s="3">
        <f t="shared" ca="1" si="966"/>
        <v>13.079164299693304</v>
      </c>
      <c r="W3641" s="34">
        <f t="shared" si="959"/>
        <v>5</v>
      </c>
      <c r="X3641" s="73" t="b">
        <f>COUNTIF('Power Curve'!$D$2:$D$31,W3641)&gt;0</f>
        <v>1</v>
      </c>
      <c r="Y3641" s="73" t="b">
        <f t="shared" si="960"/>
        <v>0</v>
      </c>
      <c r="Z3641" s="73" t="b">
        <f t="shared" si="967"/>
        <v>1</v>
      </c>
      <c r="AA3641" s="34" t="str">
        <f t="shared" si="961"/>
        <v>Inner</v>
      </c>
      <c r="AB3641" s="35" t="str">
        <f t="shared" si="968"/>
        <v>0.0-0.1</v>
      </c>
      <c r="AC3641" s="36" t="str">
        <f t="shared" si="962"/>
        <v>9-10</v>
      </c>
      <c r="AD3641" s="36" t="str">
        <f t="shared" si="963"/>
        <v>Apr</v>
      </c>
      <c r="AE3641" s="35" t="str">
        <f t="shared" si="964"/>
        <v>335-345</v>
      </c>
      <c r="AF3641" s="36" t="str">
        <f t="shared" si="965"/>
        <v>Inner-TI</v>
      </c>
    </row>
    <row r="3642" spans="5:32" x14ac:dyDescent="0.3">
      <c r="E3642" s="12">
        <v>41012.395833333336</v>
      </c>
      <c r="F3642" s="16">
        <v>4.37</v>
      </c>
      <c r="G3642" s="16">
        <v>91.650001525878608</v>
      </c>
      <c r="H3642" s="29">
        <v>1.1850274100274563</v>
      </c>
      <c r="I3642" s="26">
        <v>335.9</v>
      </c>
      <c r="J3642" s="30">
        <v>0.17162471395881007</v>
      </c>
      <c r="K3642" s="31">
        <v>7.806458685540954E-2</v>
      </c>
      <c r="L3642" s="108">
        <f ca="1">REWS!R3642</f>
        <v>4.3688547934386213</v>
      </c>
      <c r="M3642" s="22">
        <f t="shared" si="952"/>
        <v>4.3219413857448794</v>
      </c>
      <c r="N3642" s="22">
        <f t="shared" ca="1" si="953"/>
        <v>4.3208087734719163</v>
      </c>
      <c r="O3642" s="22">
        <f t="shared" si="954"/>
        <v>2.6019949400536407E-2</v>
      </c>
      <c r="P3642" s="81">
        <f t="shared" ca="1" si="955"/>
        <v>5</v>
      </c>
      <c r="Q3642" s="22">
        <f t="shared" ca="1" si="956"/>
        <v>0.19121644337988095</v>
      </c>
      <c r="R3642" s="3">
        <f ca="1">IF(N3642&gt;'Power Curve'!$C$37,0,INDEX(Ci,$P3642,1)*POWER(1-Q3642,3)+INDEX(Ci,$P3642,2)*3*Q3642*POWER(1-Q3642,2)+INDEX(Ci,$P3642,3)*3*POWER(Q3642,2)*(1-Q3642)+INDEX(Ci,$P3642,4)*POWER(Q3642,3))</f>
        <v>95.444073010577171</v>
      </c>
      <c r="S3642" s="3">
        <f t="shared" si="957"/>
        <v>91.650001525878608</v>
      </c>
      <c r="T3642" s="3">
        <f t="shared" ca="1" si="958"/>
        <v>3.7940714846985628</v>
      </c>
      <c r="U3642" s="3">
        <f t="shared" ca="1" si="966"/>
        <v>3.7940714846985628</v>
      </c>
      <c r="W3642" s="34">
        <f t="shared" si="959"/>
        <v>4</v>
      </c>
      <c r="X3642" s="73" t="b">
        <f>COUNTIF('Power Curve'!$D$2:$D$31,W3642)&gt;0</f>
        <v>1</v>
      </c>
      <c r="Y3642" s="73" t="b">
        <f t="shared" si="960"/>
        <v>0</v>
      </c>
      <c r="Z3642" s="73" t="b">
        <f t="shared" si="967"/>
        <v>1</v>
      </c>
      <c r="AA3642" s="34" t="str">
        <f t="shared" si="961"/>
        <v>Outer</v>
      </c>
      <c r="AB3642" s="35" t="str">
        <f t="shared" si="968"/>
        <v>0.0-0.1</v>
      </c>
      <c r="AC3642" s="36" t="str">
        <f t="shared" si="962"/>
        <v>9-10</v>
      </c>
      <c r="AD3642" s="36" t="str">
        <f t="shared" si="963"/>
        <v>Apr</v>
      </c>
      <c r="AE3642" s="35" t="str">
        <f t="shared" si="964"/>
        <v>335-345</v>
      </c>
      <c r="AF3642" s="36" t="str">
        <f t="shared" si="965"/>
        <v>LWS-HTI</v>
      </c>
    </row>
    <row r="3643" spans="5:32" x14ac:dyDescent="0.3">
      <c r="E3643" s="12">
        <v>41012.402777777781</v>
      </c>
      <c r="F3643" s="16">
        <v>4.1500000000000004</v>
      </c>
      <c r="G3643" s="16">
        <v>76.310003280639791</v>
      </c>
      <c r="H3643" s="29">
        <v>1.1830993986729874</v>
      </c>
      <c r="I3643" s="26">
        <v>341.2</v>
      </c>
      <c r="J3643" s="30">
        <v>0.15662650602409639</v>
      </c>
      <c r="K3643" s="31">
        <v>0.18832148669567714</v>
      </c>
      <c r="L3643" s="108">
        <f ca="1">REWS!R3643</f>
        <v>4.1731173555828622</v>
      </c>
      <c r="M3643" s="22">
        <f t="shared" si="952"/>
        <v>4.1021337052200471</v>
      </c>
      <c r="N3643" s="22">
        <f t="shared" ca="1" si="953"/>
        <v>4.1249844241386047</v>
      </c>
      <c r="O3643" s="22">
        <f t="shared" si="954"/>
        <v>-7.952036192156918E-3</v>
      </c>
      <c r="P3643" s="81">
        <f t="shared" ca="1" si="955"/>
        <v>4</v>
      </c>
      <c r="Q3643" s="22">
        <f t="shared" ca="1" si="956"/>
        <v>0.97962284648533193</v>
      </c>
      <c r="R3643" s="3">
        <f ca="1">IF(N3643&gt;'Power Curve'!$C$37,0,INDEX(Ci,$P3643,1)*POWER(1-Q3643,3)+INDEX(Ci,$P3643,2)*3*Q3643*POWER(1-Q3643,2)+INDEX(Ci,$P3643,3)*3*POWER(Q3643,2)*(1-Q3643)+INDEX(Ci,$P3643,4)*POWER(Q3643,3))</f>
        <v>75.011712679259261</v>
      </c>
      <c r="S3643" s="3">
        <f t="shared" si="957"/>
        <v>76.310003280639791</v>
      </c>
      <c r="T3643" s="3">
        <f t="shared" ca="1" si="958"/>
        <v>-1.2982906013805291</v>
      </c>
      <c r="U3643" s="3">
        <f t="shared" ca="1" si="966"/>
        <v>1.2982906013805291</v>
      </c>
      <c r="W3643" s="34">
        <f t="shared" si="959"/>
        <v>4</v>
      </c>
      <c r="X3643" s="73" t="b">
        <f>COUNTIF('Power Curve'!$D$2:$D$31,W3643)&gt;0</f>
        <v>1</v>
      </c>
      <c r="Y3643" s="73" t="b">
        <f t="shared" si="960"/>
        <v>0</v>
      </c>
      <c r="Z3643" s="73" t="b">
        <f t="shared" si="967"/>
        <v>1</v>
      </c>
      <c r="AA3643" s="34" t="str">
        <f t="shared" si="961"/>
        <v>Outer</v>
      </c>
      <c r="AB3643" s="35" t="str">
        <f t="shared" si="968"/>
        <v>-0.1-0.0</v>
      </c>
      <c r="AC3643" s="36" t="str">
        <f t="shared" si="962"/>
        <v>9-10</v>
      </c>
      <c r="AD3643" s="36" t="str">
        <f t="shared" si="963"/>
        <v>Apr</v>
      </c>
      <c r="AE3643" s="35" t="str">
        <f t="shared" si="964"/>
        <v>335-345</v>
      </c>
      <c r="AF3643" s="36" t="str">
        <f t="shared" si="965"/>
        <v>LWS-HTI</v>
      </c>
    </row>
    <row r="3644" spans="5:32" x14ac:dyDescent="0.3">
      <c r="E3644" s="12">
        <v>41012.409722222219</v>
      </c>
      <c r="F3644" s="16">
        <v>3.57</v>
      </c>
      <c r="G3644" s="16">
        <v>73.629997253417997</v>
      </c>
      <c r="H3644" s="29">
        <v>1.1800394349015162</v>
      </c>
      <c r="I3644" s="26">
        <v>346.9</v>
      </c>
      <c r="J3644" s="30">
        <v>0.26890756302521007</v>
      </c>
      <c r="K3644" s="31">
        <v>8.6928934019693968E-2</v>
      </c>
      <c r="L3644" s="108">
        <f ca="1">REWS!R3644</f>
        <v>3.5869089180752201</v>
      </c>
      <c r="M3644" s="22">
        <f t="shared" si="952"/>
        <v>3.5257785139538651</v>
      </c>
      <c r="N3644" s="22">
        <f t="shared" ca="1" si="953"/>
        <v>3.5424779817532537</v>
      </c>
      <c r="O3644" s="22">
        <f t="shared" si="954"/>
        <v>-9.7029588929249441E-2</v>
      </c>
      <c r="P3644" s="81">
        <f t="shared" ca="1" si="955"/>
        <v>4</v>
      </c>
      <c r="Q3644" s="22">
        <f t="shared" ca="1" si="956"/>
        <v>0.56460969494139945</v>
      </c>
      <c r="R3644" s="3">
        <f ca="1">IF(N3644&gt;'Power Curve'!$C$37,0,INDEX(Ci,$P3644,1)*POWER(1-Q3644,3)+INDEX(Ci,$P3644,2)*3*Q3644*POWER(1-Q3644,2)+INDEX(Ci,$P3644,3)*3*POWER(Q3644,2)*(1-Q3644)+INDEX(Ci,$P3644,4)*POWER(Q3644,3))</f>
        <v>29.768960409664935</v>
      </c>
      <c r="S3644" s="3">
        <f t="shared" si="957"/>
        <v>73.629997253417997</v>
      </c>
      <c r="T3644" s="3">
        <f t="shared" ca="1" si="958"/>
        <v>-43.861036843753062</v>
      </c>
      <c r="U3644" s="3">
        <f t="shared" ca="1" si="966"/>
        <v>43.861036843753062</v>
      </c>
      <c r="W3644" s="34">
        <f t="shared" si="959"/>
        <v>4</v>
      </c>
      <c r="X3644" s="73" t="b">
        <f>COUNTIF('Power Curve'!$D$2:$D$31,W3644)&gt;0</f>
        <v>1</v>
      </c>
      <c r="Y3644" s="73" t="b">
        <f t="shared" si="960"/>
        <v>0</v>
      </c>
      <c r="Z3644" s="73" t="b">
        <f t="shared" si="967"/>
        <v>1</v>
      </c>
      <c r="AA3644" s="34" t="str">
        <f t="shared" si="961"/>
        <v>Outer</v>
      </c>
      <c r="AB3644" s="35" t="str">
        <f t="shared" si="968"/>
        <v>-0.1-0.0</v>
      </c>
      <c r="AC3644" s="36" t="str">
        <f t="shared" si="962"/>
        <v>9-10</v>
      </c>
      <c r="AD3644" s="36" t="str">
        <f t="shared" si="963"/>
        <v>Apr</v>
      </c>
      <c r="AE3644" s="35" t="str">
        <f t="shared" si="964"/>
        <v>345-355</v>
      </c>
      <c r="AF3644" s="36" t="str">
        <f t="shared" si="965"/>
        <v>LWS-HTI</v>
      </c>
    </row>
    <row r="3645" spans="5:32" x14ac:dyDescent="0.3">
      <c r="E3645" s="12">
        <v>41012.416666666664</v>
      </c>
      <c r="F3645" s="16">
        <v>4.0999999999999996</v>
      </c>
      <c r="G3645" s="16">
        <v>27.579999923705998</v>
      </c>
      <c r="H3645" s="29">
        <v>1.1807735319383419</v>
      </c>
      <c r="I3645" s="26">
        <v>349.4</v>
      </c>
      <c r="J3645" s="30">
        <v>0.20243902439024392</v>
      </c>
      <c r="K3645" s="31">
        <v>0.11775883223401128</v>
      </c>
      <c r="L3645" s="108">
        <f ca="1">REWS!R3645</f>
        <v>4.0865930474004113</v>
      </c>
      <c r="M3645" s="22">
        <f t="shared" si="952"/>
        <v>4.0500529109330516</v>
      </c>
      <c r="N3645" s="22">
        <f t="shared" ca="1" si="953"/>
        <v>4.0368092847372701</v>
      </c>
      <c r="O3645" s="22">
        <f t="shared" si="954"/>
        <v>-1.6001290835804146E-2</v>
      </c>
      <c r="P3645" s="81">
        <f t="shared" ca="1" si="955"/>
        <v>4</v>
      </c>
      <c r="Q3645" s="22">
        <f t="shared" ca="1" si="956"/>
        <v>0.91680149408805633</v>
      </c>
      <c r="R3645" s="3">
        <f ca="1">IF(N3645&gt;'Power Curve'!$C$37,0,INDEX(Ci,$P3645,1)*POWER(1-Q3645,3)+INDEX(Ci,$P3645,2)*3*Q3645*POWER(1-Q3645,2)+INDEX(Ci,$P3645,3)*3*POWER(Q3645,2)*(1-Q3645)+INDEX(Ci,$P3645,4)*POWER(Q3645,3))</f>
        <v>67.635691721250168</v>
      </c>
      <c r="S3645" s="3">
        <f t="shared" si="957"/>
        <v>27.579999923705998</v>
      </c>
      <c r="T3645" s="3">
        <f t="shared" ca="1" si="958"/>
        <v>40.055691797544171</v>
      </c>
      <c r="U3645" s="3">
        <f t="shared" ca="1" si="966"/>
        <v>40.055691797544171</v>
      </c>
      <c r="W3645" s="34">
        <f t="shared" si="959"/>
        <v>4</v>
      </c>
      <c r="X3645" s="73" t="b">
        <f>COUNTIF('Power Curve'!$D$2:$D$31,W3645)&gt;0</f>
        <v>1</v>
      </c>
      <c r="Y3645" s="73" t="b">
        <f t="shared" si="960"/>
        <v>0</v>
      </c>
      <c r="Z3645" s="73" t="b">
        <f t="shared" si="967"/>
        <v>1</v>
      </c>
      <c r="AA3645" s="34" t="str">
        <f t="shared" si="961"/>
        <v>Outer</v>
      </c>
      <c r="AB3645" s="35" t="str">
        <f t="shared" si="968"/>
        <v>-0.1-0.0</v>
      </c>
      <c r="AC3645" s="36" t="str">
        <f t="shared" si="962"/>
        <v>10-11</v>
      </c>
      <c r="AD3645" s="36" t="str">
        <f t="shared" si="963"/>
        <v>Apr</v>
      </c>
      <c r="AE3645" s="35" t="str">
        <f t="shared" si="964"/>
        <v>345-355</v>
      </c>
      <c r="AF3645" s="36" t="str">
        <f t="shared" si="965"/>
        <v>LWS-HTI</v>
      </c>
    </row>
    <row r="3646" spans="5:32" x14ac:dyDescent="0.3">
      <c r="E3646" s="12">
        <v>41012.444444444445</v>
      </c>
      <c r="F3646" s="16">
        <v>4.2300000000000004</v>
      </c>
      <c r="G3646" s="16">
        <v>49.970001220703097</v>
      </c>
      <c r="H3646" s="29">
        <v>1.1795182534672717</v>
      </c>
      <c r="I3646" s="26">
        <v>354.9</v>
      </c>
      <c r="J3646" s="30">
        <v>0.17257683215130021</v>
      </c>
      <c r="K3646" s="31">
        <v>0.15810175556827835</v>
      </c>
      <c r="L3646" s="108">
        <f ca="1">REWS!R3646</f>
        <v>4.2452539255348265</v>
      </c>
      <c r="M3646" s="22">
        <f t="shared" si="952"/>
        <v>4.1769879897166833</v>
      </c>
      <c r="N3646" s="22">
        <f t="shared" ca="1" si="953"/>
        <v>4.1920507471055721</v>
      </c>
      <c r="O3646" s="22">
        <f t="shared" si="954"/>
        <v>3.6169347755514122E-3</v>
      </c>
      <c r="P3646" s="81">
        <f t="shared" ca="1" si="955"/>
        <v>5</v>
      </c>
      <c r="Q3646" s="22">
        <f t="shared" ca="1" si="956"/>
        <v>4.3984233717533752E-2</v>
      </c>
      <c r="R3646" s="3">
        <f ca="1">IF(N3646&gt;'Power Curve'!$C$37,0,INDEX(Ci,$P3646,1)*POWER(1-Q3646,3)+INDEX(Ci,$P3646,2)*3*Q3646*POWER(1-Q3646,2)+INDEX(Ci,$P3646,3)*3*POWER(Q3646,2)*(1-Q3646)+INDEX(Ci,$P3646,4)*POWER(Q3646,3))</f>
        <v>80.881603663174431</v>
      </c>
      <c r="S3646" s="3">
        <f t="shared" si="957"/>
        <v>49.970001220703097</v>
      </c>
      <c r="T3646" s="3">
        <f t="shared" ca="1" si="958"/>
        <v>30.911602442471334</v>
      </c>
      <c r="U3646" s="3">
        <f t="shared" ca="1" si="966"/>
        <v>30.911602442471334</v>
      </c>
      <c r="W3646" s="34">
        <f t="shared" si="959"/>
        <v>4</v>
      </c>
      <c r="X3646" s="73" t="b">
        <f>COUNTIF('Power Curve'!$D$2:$D$31,W3646)&gt;0</f>
        <v>1</v>
      </c>
      <c r="Y3646" s="73" t="b">
        <f t="shared" si="960"/>
        <v>0</v>
      </c>
      <c r="Z3646" s="73" t="b">
        <f t="shared" si="967"/>
        <v>1</v>
      </c>
      <c r="AA3646" s="34" t="str">
        <f t="shared" si="961"/>
        <v>Outer</v>
      </c>
      <c r="AB3646" s="35" t="str">
        <f t="shared" si="968"/>
        <v>0.0-0.1</v>
      </c>
      <c r="AC3646" s="36" t="str">
        <f t="shared" si="962"/>
        <v>10-11</v>
      </c>
      <c r="AD3646" s="36" t="str">
        <f t="shared" si="963"/>
        <v>Apr</v>
      </c>
      <c r="AE3646" s="35" t="str">
        <f t="shared" si="964"/>
        <v>345-355</v>
      </c>
      <c r="AF3646" s="36" t="str">
        <f t="shared" si="965"/>
        <v>LWS-HTI</v>
      </c>
    </row>
    <row r="3647" spans="5:32" x14ac:dyDescent="0.3">
      <c r="E3647" s="12">
        <v>41012.451388888891</v>
      </c>
      <c r="F3647" s="16">
        <v>3.46</v>
      </c>
      <c r="G3647" s="16">
        <v>47.25</v>
      </c>
      <c r="H3647" s="29">
        <v>1.1798792551651278</v>
      </c>
      <c r="I3647" s="26">
        <v>346.5</v>
      </c>
      <c r="J3647" s="30">
        <v>0.20809248554913296</v>
      </c>
      <c r="K3647" s="31">
        <v>5.0339056039459235E-2</v>
      </c>
      <c r="L3647" s="108">
        <f ca="1">REWS!R3647</f>
        <v>3.488235092724846</v>
      </c>
      <c r="M3647" s="22">
        <f t="shared" si="952"/>
        <v>3.4169864583685787</v>
      </c>
      <c r="N3647" s="22">
        <f t="shared" ca="1" si="953"/>
        <v>3.4448705420366652</v>
      </c>
      <c r="O3647" s="22">
        <f t="shared" si="954"/>
        <v>-0.11384375181981916</v>
      </c>
      <c r="P3647" s="81">
        <f t="shared" ca="1" si="955"/>
        <v>4</v>
      </c>
      <c r="Q3647" s="22">
        <f t="shared" ca="1" si="956"/>
        <v>0.4950681959580836</v>
      </c>
      <c r="R3647" s="3">
        <f ca="1">IF(N3647&gt;'Power Curve'!$C$37,0,INDEX(Ci,$P3647,1)*POWER(1-Q3647,3)+INDEX(Ci,$P3647,2)*3*Q3647*POWER(1-Q3647,2)+INDEX(Ci,$P3647,3)*3*POWER(Q3647,2)*(1-Q3647)+INDEX(Ci,$P3647,4)*POWER(Q3647,3))</f>
        <v>23.512417649236063</v>
      </c>
      <c r="S3647" s="3" t="str">
        <f t="shared" si="957"/>
        <v/>
      </c>
      <c r="T3647" s="3" t="str">
        <f t="shared" si="958"/>
        <v/>
      </c>
      <c r="U3647" s="3" t="str">
        <f t="shared" si="966"/>
        <v/>
      </c>
      <c r="W3647" s="34">
        <f t="shared" si="959"/>
        <v>3</v>
      </c>
      <c r="X3647" s="73" t="b">
        <f>COUNTIF('Power Curve'!$D$2:$D$31,W3647)&gt;0</f>
        <v>0</v>
      </c>
      <c r="Y3647" s="73" t="b">
        <f t="shared" si="960"/>
        <v>0</v>
      </c>
      <c r="Z3647" s="73" t="b">
        <f t="shared" si="967"/>
        <v>0</v>
      </c>
      <c r="AA3647" s="34" t="str">
        <f t="shared" si="961"/>
        <v/>
      </c>
      <c r="AB3647" s="35" t="str">
        <f t="shared" si="968"/>
        <v/>
      </c>
      <c r="AC3647" s="36" t="str">
        <f t="shared" si="962"/>
        <v/>
      </c>
      <c r="AD3647" s="36" t="str">
        <f t="shared" si="963"/>
        <v/>
      </c>
      <c r="AE3647" s="35" t="str">
        <f t="shared" si="964"/>
        <v/>
      </c>
      <c r="AF3647" s="36" t="str">
        <f t="shared" si="965"/>
        <v/>
      </c>
    </row>
    <row r="3648" spans="5:32" x14ac:dyDescent="0.3">
      <c r="E3648" s="12">
        <v>41012.465277777781</v>
      </c>
      <c r="F3648" s="16">
        <v>3.41</v>
      </c>
      <c r="G3648" s="16">
        <v>36.879999160766602</v>
      </c>
      <c r="H3648" s="29">
        <v>1.1773433592054401</v>
      </c>
      <c r="I3648" s="26">
        <v>345.7</v>
      </c>
      <c r="J3648" s="30">
        <v>0.23753665689149561</v>
      </c>
      <c r="K3648" s="31">
        <v>5.379531586783437E-2</v>
      </c>
      <c r="L3648" s="108">
        <f ca="1">REWS!R3648</f>
        <v>3.4057735528772022</v>
      </c>
      <c r="M3648" s="22">
        <f t="shared" si="952"/>
        <v>3.3651936617524747</v>
      </c>
      <c r="N3648" s="22">
        <f t="shared" ca="1" si="953"/>
        <v>3.3610227488289053</v>
      </c>
      <c r="O3648" s="22">
        <f t="shared" si="954"/>
        <v>-0.12184849549504669</v>
      </c>
      <c r="P3648" s="81">
        <f t="shared" ca="1" si="955"/>
        <v>4</v>
      </c>
      <c r="Q3648" s="22">
        <f t="shared" ca="1" si="956"/>
        <v>0.43532990917337511</v>
      </c>
      <c r="R3648" s="3">
        <f ca="1">IF(N3648&gt;'Power Curve'!$C$37,0,INDEX(Ci,$P3648,1)*POWER(1-Q3648,3)+INDEX(Ci,$P3648,2)*3*Q3648*POWER(1-Q3648,2)+INDEX(Ci,$P3648,3)*3*POWER(Q3648,2)*(1-Q3648)+INDEX(Ci,$P3648,4)*POWER(Q3648,3))</f>
        <v>18.595565686030898</v>
      </c>
      <c r="S3648" s="3" t="str">
        <f t="shared" si="957"/>
        <v/>
      </c>
      <c r="T3648" s="3" t="str">
        <f t="shared" si="958"/>
        <v/>
      </c>
      <c r="U3648" s="3" t="str">
        <f t="shared" si="966"/>
        <v/>
      </c>
      <c r="W3648" s="34">
        <f t="shared" si="959"/>
        <v>3</v>
      </c>
      <c r="X3648" s="73" t="b">
        <f>COUNTIF('Power Curve'!$D$2:$D$31,W3648)&gt;0</f>
        <v>0</v>
      </c>
      <c r="Y3648" s="73" t="b">
        <f t="shared" si="960"/>
        <v>0</v>
      </c>
      <c r="Z3648" s="73" t="b">
        <f t="shared" si="967"/>
        <v>0</v>
      </c>
      <c r="AA3648" s="34" t="str">
        <f t="shared" si="961"/>
        <v/>
      </c>
      <c r="AB3648" s="35" t="str">
        <f t="shared" si="968"/>
        <v/>
      </c>
      <c r="AC3648" s="36" t="str">
        <f t="shared" si="962"/>
        <v/>
      </c>
      <c r="AD3648" s="36" t="str">
        <f t="shared" si="963"/>
        <v/>
      </c>
      <c r="AE3648" s="35" t="str">
        <f t="shared" si="964"/>
        <v/>
      </c>
      <c r="AF3648" s="36" t="str">
        <f t="shared" si="965"/>
        <v/>
      </c>
    </row>
    <row r="3649" spans="5:32" x14ac:dyDescent="0.3">
      <c r="E3649" s="12">
        <v>41012.472222222219</v>
      </c>
      <c r="F3649" s="16">
        <v>4.57</v>
      </c>
      <c r="G3649" s="16">
        <v>169.1499977111819</v>
      </c>
      <c r="H3649" s="29">
        <v>1.1792930943115245</v>
      </c>
      <c r="I3649" s="26">
        <v>355.8</v>
      </c>
      <c r="J3649" s="30">
        <v>0.14442013129102843</v>
      </c>
      <c r="K3649" s="31">
        <v>0.16433349777131809</v>
      </c>
      <c r="L3649" s="108">
        <f ca="1">REWS!R3649</f>
        <v>4.5996833524910414</v>
      </c>
      <c r="M3649" s="22">
        <f t="shared" si="952"/>
        <v>4.5124398128105208</v>
      </c>
      <c r="N3649" s="22">
        <f t="shared" ca="1" si="953"/>
        <v>4.5417492967401181</v>
      </c>
      <c r="O3649" s="22">
        <f t="shared" si="954"/>
        <v>5.5462095390396808E-2</v>
      </c>
      <c r="P3649" s="81">
        <f t="shared" ca="1" si="955"/>
        <v>5</v>
      </c>
      <c r="Q3649" s="22">
        <f t="shared" ca="1" si="956"/>
        <v>0.44385748147857795</v>
      </c>
      <c r="R3649" s="3">
        <f ca="1">IF(N3649&gt;'Power Curve'!$C$37,0,INDEX(Ci,$P3649,1)*POWER(1-Q3649,3)+INDEX(Ci,$P3649,2)*3*Q3649*POWER(1-Q3649,2)+INDEX(Ci,$P3649,3)*3*POWER(Q3649,2)*(1-Q3649)+INDEX(Ci,$P3649,4)*POWER(Q3649,3))</f>
        <v>128.44236331556417</v>
      </c>
      <c r="S3649" s="3">
        <f t="shared" si="957"/>
        <v>169.1499977111819</v>
      </c>
      <c r="T3649" s="3">
        <f t="shared" ca="1" si="958"/>
        <v>-40.707634395617731</v>
      </c>
      <c r="U3649" s="3">
        <f t="shared" ca="1" si="966"/>
        <v>40.707634395617731</v>
      </c>
      <c r="W3649" s="34">
        <f t="shared" si="959"/>
        <v>5</v>
      </c>
      <c r="X3649" s="73" t="b">
        <f>COUNTIF('Power Curve'!$D$2:$D$31,W3649)&gt;0</f>
        <v>1</v>
      </c>
      <c r="Y3649" s="73" t="b">
        <f t="shared" si="960"/>
        <v>0</v>
      </c>
      <c r="Z3649" s="73" t="b">
        <f t="shared" si="967"/>
        <v>1</v>
      </c>
      <c r="AA3649" s="34" t="str">
        <f t="shared" si="961"/>
        <v>Outer</v>
      </c>
      <c r="AB3649" s="35" t="str">
        <f t="shared" si="968"/>
        <v>0.0-0.1</v>
      </c>
      <c r="AC3649" s="36" t="str">
        <f t="shared" si="962"/>
        <v>11-12</v>
      </c>
      <c r="AD3649" s="36" t="str">
        <f t="shared" si="963"/>
        <v>Apr</v>
      </c>
      <c r="AE3649" s="35" t="str">
        <f t="shared" si="964"/>
        <v>355-5</v>
      </c>
      <c r="AF3649" s="36" t="str">
        <f t="shared" si="965"/>
        <v>LWS-HTI</v>
      </c>
    </row>
    <row r="3650" spans="5:32" x14ac:dyDescent="0.3">
      <c r="E3650" s="12">
        <v>41012.486111111109</v>
      </c>
      <c r="F3650" s="16">
        <v>3.98</v>
      </c>
      <c r="G3650" s="16">
        <v>33.670000076293896</v>
      </c>
      <c r="H3650" s="29">
        <v>1.1782354033014322</v>
      </c>
      <c r="I3650" s="26">
        <v>357.3</v>
      </c>
      <c r="J3650" s="30">
        <v>0.16582914572864321</v>
      </c>
      <c r="K3650" s="31">
        <v>0.10453450266660112</v>
      </c>
      <c r="L3650" s="108">
        <f ca="1">REWS!R3650</f>
        <v>4.0002143863075448</v>
      </c>
      <c r="M3650" s="22">
        <f t="shared" si="952"/>
        <v>3.928695763708423</v>
      </c>
      <c r="N3650" s="22">
        <f t="shared" ca="1" si="953"/>
        <v>3.948649576234156</v>
      </c>
      <c r="O3650" s="22">
        <f t="shared" si="954"/>
        <v>-3.4757429143808756E-2</v>
      </c>
      <c r="P3650" s="81">
        <f t="shared" ca="1" si="955"/>
        <v>4</v>
      </c>
      <c r="Q3650" s="22">
        <f t="shared" ca="1" si="956"/>
        <v>0.85399113560472861</v>
      </c>
      <c r="R3650" s="3">
        <f ca="1">IF(N3650&gt;'Power Curve'!$C$37,0,INDEX(Ci,$P3650,1)*POWER(1-Q3650,3)+INDEX(Ci,$P3650,2)*3*Q3650*POWER(1-Q3650,2)+INDEX(Ci,$P3650,3)*3*POWER(Q3650,2)*(1-Q3650)+INDEX(Ci,$P3650,4)*POWER(Q3650,3))</f>
        <v>60.365375319192744</v>
      </c>
      <c r="S3650" s="3">
        <f t="shared" si="957"/>
        <v>33.670000076293896</v>
      </c>
      <c r="T3650" s="3">
        <f t="shared" ca="1" si="958"/>
        <v>26.695375242898848</v>
      </c>
      <c r="U3650" s="3">
        <f t="shared" ca="1" si="966"/>
        <v>26.695375242898848</v>
      </c>
      <c r="W3650" s="34">
        <f t="shared" si="959"/>
        <v>4</v>
      </c>
      <c r="X3650" s="73" t="b">
        <f>COUNTIF('Power Curve'!$D$2:$D$31,W3650)&gt;0</f>
        <v>1</v>
      </c>
      <c r="Y3650" s="73" t="b">
        <f t="shared" si="960"/>
        <v>0</v>
      </c>
      <c r="Z3650" s="73" t="b">
        <f t="shared" si="967"/>
        <v>1</v>
      </c>
      <c r="AA3650" s="34" t="str">
        <f t="shared" si="961"/>
        <v>Outer</v>
      </c>
      <c r="AB3650" s="35" t="str">
        <f t="shared" si="968"/>
        <v>-0.1-0.0</v>
      </c>
      <c r="AC3650" s="36" t="str">
        <f t="shared" si="962"/>
        <v>11-12</v>
      </c>
      <c r="AD3650" s="36" t="str">
        <f t="shared" si="963"/>
        <v>Apr</v>
      </c>
      <c r="AE3650" s="35" t="str">
        <f t="shared" si="964"/>
        <v>355-5</v>
      </c>
      <c r="AF3650" s="36" t="str">
        <f t="shared" si="965"/>
        <v>LWS-HTI</v>
      </c>
    </row>
    <row r="3651" spans="5:32" x14ac:dyDescent="0.3">
      <c r="E3651" s="12">
        <v>41012.493055555555</v>
      </c>
      <c r="F3651" s="16">
        <v>4.6399999999999997</v>
      </c>
      <c r="G3651" s="16">
        <v>184.5300064086918</v>
      </c>
      <c r="H3651" s="29">
        <v>1.1778920569173206</v>
      </c>
      <c r="I3651" s="26">
        <v>357.6</v>
      </c>
      <c r="J3651" s="30">
        <v>0.19827586206896555</v>
      </c>
      <c r="K3651" s="31">
        <v>0.22765156331728098</v>
      </c>
      <c r="L3651" s="108">
        <f ca="1">REWS!R3651</f>
        <v>4.5819990678881224</v>
      </c>
      <c r="M3651" s="22">
        <f t="shared" ref="M3651:M3714" si="969">F3651*(H3651/Ref_Density)^(1/3)</f>
        <v>4.5797430827513699</v>
      </c>
      <c r="N3651" s="22">
        <f t="shared" ref="N3651:N3714" ca="1" si="970">L3651*(H3651/Ref_Density)^(1/3)</f>
        <v>4.5224953742098819</v>
      </c>
      <c r="O3651" s="22">
        <f t="shared" ref="O3651:O3714" si="971">(M3651-CutInWindSpeed)/(RatedWindSpeed-CutInWindSpeed)</f>
        <v>6.5864032717210877E-2</v>
      </c>
      <c r="P3651" s="81">
        <f t="shared" ref="P3651:P3714" ca="1" si="972">COUNTIF(xa,"&lt;"&amp;N3651)</f>
        <v>5</v>
      </c>
      <c r="Q3651" s="22">
        <f t="shared" ref="Q3651:Q3714" ca="1" si="973">(N3651-INDEX(xa,$P3651))/(INDEX(xb,$P3651)-INDEX(xa,$P3651))</f>
        <v>0.42184100888425036</v>
      </c>
      <c r="R3651" s="3">
        <f ca="1">IF(N3651&gt;'Power Curve'!$C$37,0,INDEX(Ci,$P3651,1)*POWER(1-Q3651,3)+INDEX(Ci,$P3651,2)*3*Q3651*POWER(1-Q3651,2)+INDEX(Ci,$P3651,3)*3*POWER(Q3651,2)*(1-Q3651)+INDEX(Ci,$P3651,4)*POWER(Q3651,3))</f>
        <v>125.27696527469706</v>
      </c>
      <c r="S3651" s="3">
        <f t="shared" ref="S3651:S3714" si="974">IF(Z3651,G3651,"")</f>
        <v>184.5300064086918</v>
      </c>
      <c r="T3651" s="3">
        <f t="shared" ref="T3651:T3714" ca="1" si="975">IF(Z3651,R3651-S3651,"")</f>
        <v>-59.253041133994742</v>
      </c>
      <c r="U3651" s="3">
        <f t="shared" ca="1" si="966"/>
        <v>59.253041133994742</v>
      </c>
      <c r="W3651" s="34">
        <f t="shared" ref="W3651:W3714" si="976">MROUND(M3651-Centre_First_Bin,Bin_Width)+Centre_First_Bin</f>
        <v>5</v>
      </c>
      <c r="X3651" s="73" t="b">
        <f>COUNTIF('Power Curve'!$D$2:$D$31,W3651)&gt;0</f>
        <v>1</v>
      </c>
      <c r="Y3651" s="73" t="b">
        <f t="shared" ref="Y3651:Y3714" si="977">(G3651&lt;0)</f>
        <v>0</v>
      </c>
      <c r="Z3651" s="73" t="b">
        <f t="shared" si="967"/>
        <v>1</v>
      </c>
      <c r="AA3651" s="34" t="str">
        <f t="shared" ref="AA3651:AA3714" si="978">IF(Z3651,IF(AND(J3651&gt;=LowerTurbLimit,J3651&lt;=UpperTurbLimit,K3651&gt;=LowerShearLimit,K3651&lt;=UpperShearLimit),"Inner","Outer"),"")</f>
        <v>Outer</v>
      </c>
      <c r="AB3651" s="35" t="str">
        <f t="shared" si="968"/>
        <v>0.0-0.1</v>
      </c>
      <c r="AC3651" s="36" t="str">
        <f t="shared" ref="AC3651:AC3714" si="979">IF(Z3651,HOUR(E3651)&amp;"-"&amp;HOUR(E3651)+1,"")</f>
        <v>11-12</v>
      </c>
      <c r="AD3651" s="36" t="str">
        <f t="shared" ref="AD3651:AD3714" si="980">IF(Z3651,TEXT(E3651,"mmm"),"")</f>
        <v>Apr</v>
      </c>
      <c r="AE3651" s="35" t="str">
        <f t="shared" ref="AE3651:AE3714" si="981">IF(Z3651,IF(OR(I3651&lt;5,I3651&gt;=355),"355-5",MROUND(I3651,10)-5&amp;"-"&amp;MROUND(I3651,10)+5),"")</f>
        <v>355-5</v>
      </c>
      <c r="AF3651" s="36" t="str">
        <f t="shared" ref="AF3651:AF3714" si="982">IF(Z3651,IF(O3651&lt;0.5,IF(J3651&lt;=LowerTurbLimit,"LWS-LTI",IF(J3651&gt;=UpperTurbLimit,"LWS-HTI","Inner-TI")),IF(J3651&lt;=LowerTurbLimit,"HWS-LTI",IF(J3651&gt;=UpperTurbLimit,"HWS-HTI","Inner-TI"))),"")</f>
        <v>LWS-HTI</v>
      </c>
    </row>
    <row r="3652" spans="5:32" x14ac:dyDescent="0.3">
      <c r="E3652" s="12">
        <v>41012.506944444445</v>
      </c>
      <c r="F3652" s="16">
        <v>4.4000000000000004</v>
      </c>
      <c r="G3652" s="16">
        <v>82.369997024535692</v>
      </c>
      <c r="H3652" s="29">
        <v>1.1789656788155065</v>
      </c>
      <c r="I3652" s="26">
        <v>357.9</v>
      </c>
      <c r="J3652" s="30">
        <v>0.1409090909090909</v>
      </c>
      <c r="K3652" s="31">
        <v>0.24497313946228025</v>
      </c>
      <c r="L3652" s="108">
        <f ca="1">REWS!R3652</f>
        <v>4.4205602721979274</v>
      </c>
      <c r="M3652" s="22">
        <f t="shared" si="969"/>
        <v>4.3441788919102926</v>
      </c>
      <c r="N3652" s="22">
        <f t="shared" ca="1" si="970"/>
        <v>4.3644783238407845</v>
      </c>
      <c r="O3652" s="22">
        <f t="shared" si="971"/>
        <v>2.945682766277484E-2</v>
      </c>
      <c r="P3652" s="81">
        <f t="shared" ca="1" si="972"/>
        <v>5</v>
      </c>
      <c r="Q3652" s="22">
        <f t="shared" ca="1" si="973"/>
        <v>0.24115169461987859</v>
      </c>
      <c r="R3652" s="3">
        <f ca="1">IF(N3652&gt;'Power Curve'!$C$37,0,INDEX(Ci,$P3652,1)*POWER(1-Q3652,3)+INDEX(Ci,$P3652,2)*3*Q3652*POWER(1-Q3652,2)+INDEX(Ci,$P3652,3)*3*POWER(Q3652,2)*(1-Q3652)+INDEX(Ci,$P3652,4)*POWER(Q3652,3))</f>
        <v>101.28109067624435</v>
      </c>
      <c r="S3652" s="3">
        <f t="shared" si="974"/>
        <v>82.369997024535692</v>
      </c>
      <c r="T3652" s="3">
        <f t="shared" ca="1" si="975"/>
        <v>18.911093651708654</v>
      </c>
      <c r="U3652" s="3">
        <f t="shared" ref="U3652:U3715" ca="1" si="983">IF(Z3652,ABS(T3652),"")</f>
        <v>18.911093651708654</v>
      </c>
      <c r="W3652" s="34">
        <f t="shared" si="976"/>
        <v>4</v>
      </c>
      <c r="X3652" s="73" t="b">
        <f>COUNTIF('Power Curve'!$D$2:$D$31,W3652)&gt;0</f>
        <v>1</v>
      </c>
      <c r="Y3652" s="73" t="b">
        <f t="shared" si="977"/>
        <v>0</v>
      </c>
      <c r="Z3652" s="73" t="b">
        <f t="shared" ref="Z3652:Z3715" si="984">AND(X3652,NOT(Y3652))</f>
        <v>1</v>
      </c>
      <c r="AA3652" s="34" t="str">
        <f t="shared" si="978"/>
        <v>Outer</v>
      </c>
      <c r="AB3652" s="35" t="str">
        <f t="shared" ref="AB3652:AB3715" si="985">IF(Z3652,TEXT(ROUND(O3652+0.05,1)-0.1,"0.0")&amp;"-"&amp;TEXT(ROUND(O3652+0.05,1),"0.0"),"")</f>
        <v>0.0-0.1</v>
      </c>
      <c r="AC3652" s="36" t="str">
        <f t="shared" si="979"/>
        <v>12-13</v>
      </c>
      <c r="AD3652" s="36" t="str">
        <f t="shared" si="980"/>
        <v>Apr</v>
      </c>
      <c r="AE3652" s="35" t="str">
        <f t="shared" si="981"/>
        <v>355-5</v>
      </c>
      <c r="AF3652" s="36" t="str">
        <f t="shared" si="982"/>
        <v>LWS-HTI</v>
      </c>
    </row>
    <row r="3653" spans="5:32" x14ac:dyDescent="0.3">
      <c r="E3653" s="12">
        <v>41012.513888888891</v>
      </c>
      <c r="F3653" s="16">
        <v>4.8099999999999996</v>
      </c>
      <c r="G3653" s="16">
        <v>235.31999969482428</v>
      </c>
      <c r="H3653" s="29">
        <v>1.1782354033014322</v>
      </c>
      <c r="I3653" s="26">
        <v>335</v>
      </c>
      <c r="J3653" s="30">
        <v>0.1995841995841996</v>
      </c>
      <c r="K3653" s="31">
        <v>8.1996195831648036E-2</v>
      </c>
      <c r="L3653" s="108">
        <f ca="1">REWS!R3653</f>
        <v>4.8545645557441723</v>
      </c>
      <c r="M3653" s="22">
        <f t="shared" si="969"/>
        <v>4.7479966390546515</v>
      </c>
      <c r="N3653" s="22">
        <f t="shared" ca="1" si="970"/>
        <v>4.7919867348746719</v>
      </c>
      <c r="O3653" s="22">
        <f t="shared" si="971"/>
        <v>9.18681622226344E-2</v>
      </c>
      <c r="P3653" s="81">
        <f t="shared" ca="1" si="972"/>
        <v>5</v>
      </c>
      <c r="Q3653" s="22">
        <f t="shared" ca="1" si="973"/>
        <v>0.72999895161861417</v>
      </c>
      <c r="R3653" s="3">
        <f ca="1">IF(N3653&gt;'Power Curve'!$C$37,0,INDEX(Ci,$P3653,1)*POWER(1-Q3653,3)+INDEX(Ci,$P3653,2)*3*Q3653*POWER(1-Q3653,2)+INDEX(Ci,$P3653,3)*3*POWER(Q3653,2)*(1-Q3653)+INDEX(Ci,$P3653,4)*POWER(Q3653,3))</f>
        <v>171.81991829835039</v>
      </c>
      <c r="S3653" s="3">
        <f t="shared" si="974"/>
        <v>235.31999969482428</v>
      </c>
      <c r="T3653" s="3">
        <f t="shared" ca="1" si="975"/>
        <v>-63.500081396473888</v>
      </c>
      <c r="U3653" s="3">
        <f t="shared" ca="1" si="983"/>
        <v>63.500081396473888</v>
      </c>
      <c r="W3653" s="34">
        <f t="shared" si="976"/>
        <v>5</v>
      </c>
      <c r="X3653" s="73" t="b">
        <f>COUNTIF('Power Curve'!$D$2:$D$31,W3653)&gt;0</f>
        <v>1</v>
      </c>
      <c r="Y3653" s="73" t="b">
        <f t="shared" si="977"/>
        <v>0</v>
      </c>
      <c r="Z3653" s="73" t="b">
        <f t="shared" si="984"/>
        <v>1</v>
      </c>
      <c r="AA3653" s="34" t="str">
        <f t="shared" si="978"/>
        <v>Outer</v>
      </c>
      <c r="AB3653" s="35" t="str">
        <f t="shared" si="985"/>
        <v>0.0-0.1</v>
      </c>
      <c r="AC3653" s="36" t="str">
        <f t="shared" si="979"/>
        <v>12-13</v>
      </c>
      <c r="AD3653" s="36" t="str">
        <f t="shared" si="980"/>
        <v>Apr</v>
      </c>
      <c r="AE3653" s="35" t="str">
        <f t="shared" si="981"/>
        <v>335-345</v>
      </c>
      <c r="AF3653" s="36" t="str">
        <f t="shared" si="982"/>
        <v>LWS-HTI</v>
      </c>
    </row>
    <row r="3654" spans="5:32" x14ac:dyDescent="0.3">
      <c r="E3654" s="12">
        <v>41012.520833333336</v>
      </c>
      <c r="F3654" s="16">
        <v>5</v>
      </c>
      <c r="G3654" s="16">
        <v>153.66000080108631</v>
      </c>
      <c r="H3654" s="29">
        <v>1.177334545951807</v>
      </c>
      <c r="I3654" s="26">
        <v>348.1</v>
      </c>
      <c r="J3654" s="30">
        <v>0.33999999999999997</v>
      </c>
      <c r="K3654" s="31">
        <v>0.17748695805173392</v>
      </c>
      <c r="L3654" s="108">
        <f ca="1">REWS!R3654</f>
        <v>4.9936035659574554</v>
      </c>
      <c r="M3654" s="22">
        <f t="shared" si="969"/>
        <v>4.9342892445371813</v>
      </c>
      <c r="N3654" s="22">
        <f t="shared" ca="1" si="970"/>
        <v>4.9279768733972773</v>
      </c>
      <c r="O3654" s="22">
        <f t="shared" si="971"/>
        <v>0.12066028492902375</v>
      </c>
      <c r="P3654" s="81">
        <f t="shared" ca="1" si="972"/>
        <v>5</v>
      </c>
      <c r="Q3654" s="22">
        <f t="shared" ca="1" si="973"/>
        <v>0.88550093586000533</v>
      </c>
      <c r="R3654" s="3">
        <f ca="1">IF(N3654&gt;'Power Curve'!$C$37,0,INDEX(Ci,$P3654,1)*POWER(1-Q3654,3)+INDEX(Ci,$P3654,2)*3*Q3654*POWER(1-Q3654,2)+INDEX(Ci,$P3654,3)*3*POWER(Q3654,2)*(1-Q3654)+INDEX(Ci,$P3654,4)*POWER(Q3654,3))</f>
        <v>195.26342731083818</v>
      </c>
      <c r="S3654" s="3">
        <f t="shared" si="974"/>
        <v>153.66000080108631</v>
      </c>
      <c r="T3654" s="3">
        <f t="shared" ca="1" si="975"/>
        <v>41.60342650975187</v>
      </c>
      <c r="U3654" s="3">
        <f t="shared" ca="1" si="983"/>
        <v>41.60342650975187</v>
      </c>
      <c r="W3654" s="34">
        <f t="shared" si="976"/>
        <v>5</v>
      </c>
      <c r="X3654" s="73" t="b">
        <f>COUNTIF('Power Curve'!$D$2:$D$31,W3654)&gt;0</f>
        <v>1</v>
      </c>
      <c r="Y3654" s="73" t="b">
        <f t="shared" si="977"/>
        <v>0</v>
      </c>
      <c r="Z3654" s="73" t="b">
        <f t="shared" si="984"/>
        <v>1</v>
      </c>
      <c r="AA3654" s="34" t="str">
        <f t="shared" si="978"/>
        <v>Outer</v>
      </c>
      <c r="AB3654" s="35" t="str">
        <f t="shared" si="985"/>
        <v>0.1-0.2</v>
      </c>
      <c r="AC3654" s="36" t="str">
        <f t="shared" si="979"/>
        <v>12-13</v>
      </c>
      <c r="AD3654" s="36" t="str">
        <f t="shared" si="980"/>
        <v>Apr</v>
      </c>
      <c r="AE3654" s="35" t="str">
        <f t="shared" si="981"/>
        <v>345-355</v>
      </c>
      <c r="AF3654" s="36" t="str">
        <f t="shared" si="982"/>
        <v>LWS-HTI</v>
      </c>
    </row>
    <row r="3655" spans="5:32" x14ac:dyDescent="0.3">
      <c r="E3655" s="12">
        <v>41012.541666666664</v>
      </c>
      <c r="F3655" s="16">
        <v>4.4400000000000004</v>
      </c>
      <c r="G3655" s="16">
        <v>106.76000022888229</v>
      </c>
      <c r="H3655" s="29">
        <v>1.1747005510719639</v>
      </c>
      <c r="I3655" s="26">
        <v>356.9</v>
      </c>
      <c r="J3655" s="30">
        <v>0.26351351351351349</v>
      </c>
      <c r="K3655" s="31">
        <v>0.19539741978476846</v>
      </c>
      <c r="L3655" s="108">
        <f ca="1">REWS!R3655</f>
        <v>4.4757847744312151</v>
      </c>
      <c r="M3655" s="22">
        <f t="shared" si="969"/>
        <v>4.3783787907282576</v>
      </c>
      <c r="N3655" s="22">
        <f t="shared" ca="1" si="970"/>
        <v>4.4136669207734434</v>
      </c>
      <c r="O3655" s="22">
        <f t="shared" si="971"/>
        <v>3.4742532271191479E-2</v>
      </c>
      <c r="P3655" s="81">
        <f t="shared" ca="1" si="972"/>
        <v>5</v>
      </c>
      <c r="Q3655" s="22">
        <f t="shared" ca="1" si="973"/>
        <v>0.29739786443907468</v>
      </c>
      <c r="R3655" s="3">
        <f ca="1">IF(N3655&gt;'Power Curve'!$C$37,0,INDEX(Ci,$P3655,1)*POWER(1-Q3655,3)+INDEX(Ci,$P3655,2)*3*Q3655*POWER(1-Q3655,2)+INDEX(Ci,$P3655,3)*3*POWER(Q3655,2)*(1-Q3655)+INDEX(Ci,$P3655,4)*POWER(Q3655,3))</f>
        <v>108.31152363473271</v>
      </c>
      <c r="S3655" s="3">
        <f t="shared" si="974"/>
        <v>106.76000022888229</v>
      </c>
      <c r="T3655" s="3">
        <f t="shared" ca="1" si="975"/>
        <v>1.5515234058504177</v>
      </c>
      <c r="U3655" s="3">
        <f t="shared" ca="1" si="983"/>
        <v>1.5515234058504177</v>
      </c>
      <c r="W3655" s="34">
        <f t="shared" si="976"/>
        <v>4</v>
      </c>
      <c r="X3655" s="73" t="b">
        <f>COUNTIF('Power Curve'!$D$2:$D$31,W3655)&gt;0</f>
        <v>1</v>
      </c>
      <c r="Y3655" s="73" t="b">
        <f t="shared" si="977"/>
        <v>0</v>
      </c>
      <c r="Z3655" s="73" t="b">
        <f t="shared" si="984"/>
        <v>1</v>
      </c>
      <c r="AA3655" s="34" t="str">
        <f t="shared" si="978"/>
        <v>Outer</v>
      </c>
      <c r="AB3655" s="35" t="str">
        <f t="shared" si="985"/>
        <v>0.0-0.1</v>
      </c>
      <c r="AC3655" s="36" t="str">
        <f t="shared" si="979"/>
        <v>13-14</v>
      </c>
      <c r="AD3655" s="36" t="str">
        <f t="shared" si="980"/>
        <v>Apr</v>
      </c>
      <c r="AE3655" s="35" t="str">
        <f t="shared" si="981"/>
        <v>355-5</v>
      </c>
      <c r="AF3655" s="36" t="str">
        <f t="shared" si="982"/>
        <v>LWS-HTI</v>
      </c>
    </row>
    <row r="3656" spans="5:32" x14ac:dyDescent="0.3">
      <c r="E3656" s="12">
        <v>41012.5625</v>
      </c>
      <c r="F3656" s="16">
        <v>3.79</v>
      </c>
      <c r="G3656" s="16">
        <v>69.420000076293903</v>
      </c>
      <c r="H3656" s="29">
        <v>1.1737627343474557</v>
      </c>
      <c r="I3656" s="26">
        <v>359.7</v>
      </c>
      <c r="J3656" s="30">
        <v>0.17150395778364116</v>
      </c>
      <c r="K3656" s="31">
        <v>0.22695999492665225</v>
      </c>
      <c r="L3656" s="108">
        <f ca="1">REWS!R3656</f>
        <v>3.7496568458395023</v>
      </c>
      <c r="M3656" s="22">
        <f t="shared" si="969"/>
        <v>3.7364050703012728</v>
      </c>
      <c r="N3656" s="22">
        <f t="shared" ca="1" si="970"/>
        <v>3.6966324144286529</v>
      </c>
      <c r="O3656" s="22">
        <f t="shared" si="971"/>
        <v>-6.4476575674262779E-2</v>
      </c>
      <c r="P3656" s="81">
        <f t="shared" ca="1" si="972"/>
        <v>4</v>
      </c>
      <c r="Q3656" s="22">
        <f t="shared" ca="1" si="973"/>
        <v>0.67443872389960902</v>
      </c>
      <c r="R3656" s="3">
        <f ca="1">IF(N3656&gt;'Power Curve'!$C$37,0,INDEX(Ci,$P3656,1)*POWER(1-Q3656,3)+INDEX(Ci,$P3656,2)*3*Q3656*POWER(1-Q3656,2)+INDEX(Ci,$P3656,3)*3*POWER(Q3656,2)*(1-Q3656)+INDEX(Ci,$P3656,4)*POWER(Q3656,3))</f>
        <v>40.64493518050439</v>
      </c>
      <c r="S3656" s="3">
        <f t="shared" si="974"/>
        <v>69.420000076293903</v>
      </c>
      <c r="T3656" s="3">
        <f t="shared" ca="1" si="975"/>
        <v>-28.775064895789512</v>
      </c>
      <c r="U3656" s="3">
        <f t="shared" ca="1" si="983"/>
        <v>28.775064895789512</v>
      </c>
      <c r="W3656" s="34">
        <f t="shared" si="976"/>
        <v>4</v>
      </c>
      <c r="X3656" s="73" t="b">
        <f>COUNTIF('Power Curve'!$D$2:$D$31,W3656)&gt;0</f>
        <v>1</v>
      </c>
      <c r="Y3656" s="73" t="b">
        <f t="shared" si="977"/>
        <v>0</v>
      </c>
      <c r="Z3656" s="73" t="b">
        <f t="shared" si="984"/>
        <v>1</v>
      </c>
      <c r="AA3656" s="34" t="str">
        <f t="shared" si="978"/>
        <v>Outer</v>
      </c>
      <c r="AB3656" s="35" t="str">
        <f t="shared" si="985"/>
        <v>-0.1-0.0</v>
      </c>
      <c r="AC3656" s="36" t="str">
        <f t="shared" si="979"/>
        <v>13-14</v>
      </c>
      <c r="AD3656" s="36" t="str">
        <f t="shared" si="980"/>
        <v>Apr</v>
      </c>
      <c r="AE3656" s="35" t="str">
        <f t="shared" si="981"/>
        <v>355-5</v>
      </c>
      <c r="AF3656" s="36" t="str">
        <f t="shared" si="982"/>
        <v>LWS-HTI</v>
      </c>
    </row>
    <row r="3657" spans="5:32" x14ac:dyDescent="0.3">
      <c r="E3657" s="12">
        <v>41012.583333333336</v>
      </c>
      <c r="F3657" s="16">
        <v>4.13</v>
      </c>
      <c r="G3657" s="16">
        <v>117.2800064086918</v>
      </c>
      <c r="H3657" s="29">
        <v>1.1752729379351676</v>
      </c>
      <c r="I3657" s="26">
        <v>352.7</v>
      </c>
      <c r="J3657" s="30">
        <v>0.22276029055690075</v>
      </c>
      <c r="K3657" s="31">
        <v>0.2585456958240156</v>
      </c>
      <c r="L3657" s="108">
        <f ca="1">REWS!R3657</f>
        <v>4.1002782467592533</v>
      </c>
      <c r="M3657" s="22">
        <f t="shared" si="969"/>
        <v>4.0733425525490343</v>
      </c>
      <c r="N3657" s="22">
        <f t="shared" ca="1" si="970"/>
        <v>4.0440285374856213</v>
      </c>
      <c r="O3657" s="22">
        <f t="shared" si="971"/>
        <v>-1.2401801648037704E-2</v>
      </c>
      <c r="P3657" s="81">
        <f t="shared" ca="1" si="972"/>
        <v>4</v>
      </c>
      <c r="Q3657" s="22">
        <f t="shared" ca="1" si="973"/>
        <v>0.92194493048099402</v>
      </c>
      <c r="R3657" s="3">
        <f ca="1">IF(N3657&gt;'Power Curve'!$C$37,0,INDEX(Ci,$P3657,1)*POWER(1-Q3657,3)+INDEX(Ci,$P3657,2)*3*Q3657*POWER(1-Q3657,2)+INDEX(Ci,$P3657,3)*3*POWER(Q3657,2)*(1-Q3657)+INDEX(Ci,$P3657,4)*POWER(Q3657,3))</f>
        <v>68.236409940491782</v>
      </c>
      <c r="S3657" s="3">
        <f t="shared" si="974"/>
        <v>117.2800064086918</v>
      </c>
      <c r="T3657" s="3">
        <f t="shared" ca="1" si="975"/>
        <v>-49.043596468200022</v>
      </c>
      <c r="U3657" s="3">
        <f t="shared" ca="1" si="983"/>
        <v>49.043596468200022</v>
      </c>
      <c r="W3657" s="34">
        <f t="shared" si="976"/>
        <v>4</v>
      </c>
      <c r="X3657" s="73" t="b">
        <f>COUNTIF('Power Curve'!$D$2:$D$31,W3657)&gt;0</f>
        <v>1</v>
      </c>
      <c r="Y3657" s="73" t="b">
        <f t="shared" si="977"/>
        <v>0</v>
      </c>
      <c r="Z3657" s="73" t="b">
        <f t="shared" si="984"/>
        <v>1</v>
      </c>
      <c r="AA3657" s="34" t="str">
        <f t="shared" si="978"/>
        <v>Outer</v>
      </c>
      <c r="AB3657" s="35" t="str">
        <f t="shared" si="985"/>
        <v>-0.1-0.0</v>
      </c>
      <c r="AC3657" s="36" t="str">
        <f t="shared" si="979"/>
        <v>14-15</v>
      </c>
      <c r="AD3657" s="36" t="str">
        <f t="shared" si="980"/>
        <v>Apr</v>
      </c>
      <c r="AE3657" s="35" t="str">
        <f t="shared" si="981"/>
        <v>345-355</v>
      </c>
      <c r="AF3657" s="36" t="str">
        <f t="shared" si="982"/>
        <v>LWS-HTI</v>
      </c>
    </row>
    <row r="3658" spans="5:32" x14ac:dyDescent="0.3">
      <c r="E3658" s="12">
        <v>41012.590277777781</v>
      </c>
      <c r="F3658" s="16">
        <v>3.84</v>
      </c>
      <c r="G3658" s="16">
        <v>12.170000076293951</v>
      </c>
      <c r="H3658" s="29">
        <v>1.1747329366048198</v>
      </c>
      <c r="I3658" s="26">
        <v>353.9</v>
      </c>
      <c r="J3658" s="30">
        <v>0.22395833333333334</v>
      </c>
      <c r="K3658" s="31">
        <v>0.20253276254220626</v>
      </c>
      <c r="L3658" s="108">
        <f ca="1">REWS!R3658</f>
        <v>3.8380617993939143</v>
      </c>
      <c r="M3658" s="22">
        <f t="shared" si="969"/>
        <v>3.7867407796455921</v>
      </c>
      <c r="N3658" s="22">
        <f t="shared" ca="1" si="970"/>
        <v>3.7848294610846032</v>
      </c>
      <c r="O3658" s="22">
        <f t="shared" si="971"/>
        <v>-5.6697029533926566E-2</v>
      </c>
      <c r="P3658" s="81">
        <f t="shared" ca="1" si="972"/>
        <v>4</v>
      </c>
      <c r="Q3658" s="22">
        <f t="shared" ca="1" si="973"/>
        <v>0.73727568436250968</v>
      </c>
      <c r="R3658" s="3">
        <f ca="1">IF(N3658&gt;'Power Curve'!$C$37,0,INDEX(Ci,$P3658,1)*POWER(1-Q3658,3)+INDEX(Ci,$P3658,2)*3*Q3658*POWER(1-Q3658,2)+INDEX(Ci,$P3658,3)*3*POWER(Q3658,2)*(1-Q3658)+INDEX(Ci,$P3658,4)*POWER(Q3658,3))</f>
        <v>47.318990509429717</v>
      </c>
      <c r="S3658" s="3">
        <f t="shared" si="974"/>
        <v>12.170000076293951</v>
      </c>
      <c r="T3658" s="3">
        <f t="shared" ca="1" si="975"/>
        <v>35.148990433135765</v>
      </c>
      <c r="U3658" s="3">
        <f t="shared" ca="1" si="983"/>
        <v>35.148990433135765</v>
      </c>
      <c r="W3658" s="34">
        <f t="shared" si="976"/>
        <v>4</v>
      </c>
      <c r="X3658" s="73" t="b">
        <f>COUNTIF('Power Curve'!$D$2:$D$31,W3658)&gt;0</f>
        <v>1</v>
      </c>
      <c r="Y3658" s="73" t="b">
        <f t="shared" si="977"/>
        <v>0</v>
      </c>
      <c r="Z3658" s="73" t="b">
        <f t="shared" si="984"/>
        <v>1</v>
      </c>
      <c r="AA3658" s="34" t="str">
        <f t="shared" si="978"/>
        <v>Outer</v>
      </c>
      <c r="AB3658" s="35" t="str">
        <f t="shared" si="985"/>
        <v>-0.1-0.0</v>
      </c>
      <c r="AC3658" s="36" t="str">
        <f t="shared" si="979"/>
        <v>14-15</v>
      </c>
      <c r="AD3658" s="36" t="str">
        <f t="shared" si="980"/>
        <v>Apr</v>
      </c>
      <c r="AE3658" s="35" t="str">
        <f t="shared" si="981"/>
        <v>345-355</v>
      </c>
      <c r="AF3658" s="36" t="str">
        <f t="shared" si="982"/>
        <v>LWS-HTI</v>
      </c>
    </row>
    <row r="3659" spans="5:32" x14ac:dyDescent="0.3">
      <c r="E3659" s="12">
        <v>41012.645833333336</v>
      </c>
      <c r="F3659" s="16">
        <v>3.52</v>
      </c>
      <c r="G3659" s="16">
        <v>20.479998588562001</v>
      </c>
      <c r="H3659" s="29">
        <v>1.1727665184786664</v>
      </c>
      <c r="I3659" s="26">
        <v>352.6</v>
      </c>
      <c r="J3659" s="30">
        <v>0.16761363636363635</v>
      </c>
      <c r="K3659" s="31">
        <v>0.27770791544644252</v>
      </c>
      <c r="L3659" s="108">
        <f ca="1">REWS!R3659</f>
        <v>3.5213548230834721</v>
      </c>
      <c r="M3659" s="22">
        <f t="shared" si="969"/>
        <v>3.4692411319203664</v>
      </c>
      <c r="N3659" s="22">
        <f t="shared" ca="1" si="970"/>
        <v>3.4705764182748147</v>
      </c>
      <c r="O3659" s="22">
        <f t="shared" si="971"/>
        <v>-0.10576762357528462</v>
      </c>
      <c r="P3659" s="81">
        <f t="shared" ca="1" si="972"/>
        <v>4</v>
      </c>
      <c r="Q3659" s="22">
        <f t="shared" ca="1" si="973"/>
        <v>0.51338263153257502</v>
      </c>
      <c r="R3659" s="3">
        <f ca="1">IF(N3659&gt;'Power Curve'!$C$37,0,INDEX(Ci,$P3659,1)*POWER(1-Q3659,3)+INDEX(Ci,$P3659,2)*3*Q3659*POWER(1-Q3659,2)+INDEX(Ci,$P3659,3)*3*POWER(Q3659,2)*(1-Q3659)+INDEX(Ci,$P3659,4)*POWER(Q3659,3))</f>
        <v>25.107221413724751</v>
      </c>
      <c r="S3659" s="3" t="str">
        <f t="shared" si="974"/>
        <v/>
      </c>
      <c r="T3659" s="3" t="str">
        <f t="shared" si="975"/>
        <v/>
      </c>
      <c r="U3659" s="3" t="str">
        <f t="shared" si="983"/>
        <v/>
      </c>
      <c r="W3659" s="34">
        <f t="shared" si="976"/>
        <v>3</v>
      </c>
      <c r="X3659" s="73" t="b">
        <f>COUNTIF('Power Curve'!$D$2:$D$31,W3659)&gt;0</f>
        <v>0</v>
      </c>
      <c r="Y3659" s="73" t="b">
        <f t="shared" si="977"/>
        <v>0</v>
      </c>
      <c r="Z3659" s="73" t="b">
        <f t="shared" si="984"/>
        <v>0</v>
      </c>
      <c r="AA3659" s="34" t="str">
        <f t="shared" si="978"/>
        <v/>
      </c>
      <c r="AB3659" s="35" t="str">
        <f t="shared" si="985"/>
        <v/>
      </c>
      <c r="AC3659" s="36" t="str">
        <f t="shared" si="979"/>
        <v/>
      </c>
      <c r="AD3659" s="36" t="str">
        <f t="shared" si="980"/>
        <v/>
      </c>
      <c r="AE3659" s="35" t="str">
        <f t="shared" si="981"/>
        <v/>
      </c>
      <c r="AF3659" s="36" t="str">
        <f t="shared" si="982"/>
        <v/>
      </c>
    </row>
    <row r="3660" spans="5:32" x14ac:dyDescent="0.3">
      <c r="E3660" s="12">
        <v>41012.666666666664</v>
      </c>
      <c r="F3660" s="16">
        <v>3.3</v>
      </c>
      <c r="G3660" s="16">
        <v>0.52999997138977006</v>
      </c>
      <c r="H3660" s="29">
        <v>1.1735587675053036</v>
      </c>
      <c r="I3660" s="26">
        <v>357.2</v>
      </c>
      <c r="J3660" s="30">
        <v>0.16666666666666669</v>
      </c>
      <c r="K3660" s="31">
        <v>0.18018118964489288</v>
      </c>
      <c r="L3660" s="108">
        <f ca="1">REWS!R3660</f>
        <v>3.2891103223986327</v>
      </c>
      <c r="M3660" s="22">
        <f t="shared" si="969"/>
        <v>3.2531457732653632</v>
      </c>
      <c r="N3660" s="22">
        <f t="shared" ca="1" si="970"/>
        <v>3.2424107100347239</v>
      </c>
      <c r="O3660" s="22">
        <f t="shared" si="971"/>
        <v>-0.13916585785603036</v>
      </c>
      <c r="P3660" s="81">
        <f t="shared" ca="1" si="972"/>
        <v>4</v>
      </c>
      <c r="Q3660" s="22">
        <f t="shared" ca="1" si="973"/>
        <v>0.35082345147747934</v>
      </c>
      <c r="R3660" s="3">
        <f ca="1">IF(N3660&gt;'Power Curve'!$C$37,0,INDEX(Ci,$P3660,1)*POWER(1-Q3660,3)+INDEX(Ci,$P3660,2)*3*Q3660*POWER(1-Q3660,2)+INDEX(Ci,$P3660,3)*3*POWER(Q3660,2)*(1-Q3660)+INDEX(Ci,$P3660,4)*POWER(Q3660,3))</f>
        <v>12.458121924555231</v>
      </c>
      <c r="S3660" s="3" t="str">
        <f t="shared" si="974"/>
        <v/>
      </c>
      <c r="T3660" s="3" t="str">
        <f t="shared" si="975"/>
        <v/>
      </c>
      <c r="U3660" s="3" t="str">
        <f t="shared" si="983"/>
        <v/>
      </c>
      <c r="W3660" s="34">
        <f t="shared" si="976"/>
        <v>3</v>
      </c>
      <c r="X3660" s="73" t="b">
        <f>COUNTIF('Power Curve'!$D$2:$D$31,W3660)&gt;0</f>
        <v>0</v>
      </c>
      <c r="Y3660" s="73" t="b">
        <f t="shared" si="977"/>
        <v>0</v>
      </c>
      <c r="Z3660" s="73" t="b">
        <f t="shared" si="984"/>
        <v>0</v>
      </c>
      <c r="AA3660" s="34" t="str">
        <f t="shared" si="978"/>
        <v/>
      </c>
      <c r="AB3660" s="35" t="str">
        <f t="shared" si="985"/>
        <v/>
      </c>
      <c r="AC3660" s="36" t="str">
        <f t="shared" si="979"/>
        <v/>
      </c>
      <c r="AD3660" s="36" t="str">
        <f t="shared" si="980"/>
        <v/>
      </c>
      <c r="AE3660" s="35" t="str">
        <f t="shared" si="981"/>
        <v/>
      </c>
      <c r="AF3660" s="36" t="str">
        <f t="shared" si="982"/>
        <v/>
      </c>
    </row>
    <row r="3661" spans="5:32" x14ac:dyDescent="0.3">
      <c r="E3661" s="12">
        <v>41012.680555555555</v>
      </c>
      <c r="F3661" s="16">
        <v>3.81</v>
      </c>
      <c r="G3661" s="16">
        <v>48.950004577636705</v>
      </c>
      <c r="H3661" s="29">
        <v>1.1752104514295598</v>
      </c>
      <c r="I3661" s="26">
        <v>356.6</v>
      </c>
      <c r="J3661" s="30">
        <v>0.11548556430446194</v>
      </c>
      <c r="K3661" s="31">
        <v>0.3137979045834583</v>
      </c>
      <c r="L3661" s="108">
        <f ca="1">REWS!R3661</f>
        <v>3.7729387000150196</v>
      </c>
      <c r="M3661" s="22">
        <f t="shared" si="969"/>
        <v>3.7576658780504832</v>
      </c>
      <c r="N3661" s="22">
        <f t="shared" ca="1" si="970"/>
        <v>3.7211136517119652</v>
      </c>
      <c r="O3661" s="22">
        <f t="shared" si="971"/>
        <v>-6.1190649300713683E-2</v>
      </c>
      <c r="P3661" s="81">
        <f t="shared" ca="1" si="972"/>
        <v>4</v>
      </c>
      <c r="Q3661" s="22">
        <f t="shared" ca="1" si="973"/>
        <v>0.69188065191852877</v>
      </c>
      <c r="R3661" s="3">
        <f ca="1">IF(N3661&gt;'Power Curve'!$C$37,0,INDEX(Ci,$P3661,1)*POWER(1-Q3661,3)+INDEX(Ci,$P3661,2)*3*Q3661*POWER(1-Q3661,2)+INDEX(Ci,$P3661,3)*3*POWER(Q3661,2)*(1-Q3661)+INDEX(Ci,$P3661,4)*POWER(Q3661,3))</f>
        <v>42.468225431089309</v>
      </c>
      <c r="S3661" s="3">
        <f t="shared" si="974"/>
        <v>48.950004577636705</v>
      </c>
      <c r="T3661" s="3">
        <f t="shared" ca="1" si="975"/>
        <v>-6.481779146547396</v>
      </c>
      <c r="U3661" s="3">
        <f t="shared" ca="1" si="983"/>
        <v>6.481779146547396</v>
      </c>
      <c r="W3661" s="34">
        <f t="shared" si="976"/>
        <v>4</v>
      </c>
      <c r="X3661" s="73" t="b">
        <f>COUNTIF('Power Curve'!$D$2:$D$31,W3661)&gt;0</f>
        <v>1</v>
      </c>
      <c r="Y3661" s="73" t="b">
        <f t="shared" si="977"/>
        <v>0</v>
      </c>
      <c r="Z3661" s="73" t="b">
        <f t="shared" si="984"/>
        <v>1</v>
      </c>
      <c r="AA3661" s="34" t="str">
        <f t="shared" si="978"/>
        <v>Outer</v>
      </c>
      <c r="AB3661" s="35" t="str">
        <f t="shared" si="985"/>
        <v>-0.1-0.0</v>
      </c>
      <c r="AC3661" s="36" t="str">
        <f t="shared" si="979"/>
        <v>16-17</v>
      </c>
      <c r="AD3661" s="36" t="str">
        <f t="shared" si="980"/>
        <v>Apr</v>
      </c>
      <c r="AE3661" s="35" t="str">
        <f t="shared" si="981"/>
        <v>355-5</v>
      </c>
      <c r="AF3661" s="36" t="str">
        <f t="shared" si="982"/>
        <v>Inner-TI</v>
      </c>
    </row>
    <row r="3662" spans="5:32" x14ac:dyDescent="0.3">
      <c r="E3662" s="12">
        <v>41012.708333333336</v>
      </c>
      <c r="F3662" s="16">
        <v>5.38</v>
      </c>
      <c r="G3662" s="16">
        <v>204.04999923706012</v>
      </c>
      <c r="H3662" s="29">
        <v>1.175955143112976</v>
      </c>
      <c r="I3662" s="26">
        <v>359.9</v>
      </c>
      <c r="J3662" s="30">
        <v>0.11152416356877323</v>
      </c>
      <c r="K3662" s="31">
        <v>0.48112151580226109</v>
      </c>
      <c r="L3662" s="108">
        <f ca="1">REWS!R3662</f>
        <v>5.2497097012830123</v>
      </c>
      <c r="M3662" s="22">
        <f t="shared" si="969"/>
        <v>5.3072209033859181</v>
      </c>
      <c r="N3662" s="22">
        <f t="shared" ca="1" si="970"/>
        <v>5.178693134452983</v>
      </c>
      <c r="O3662" s="22">
        <f t="shared" si="971"/>
        <v>0.17829807497902717</v>
      </c>
      <c r="P3662" s="81">
        <f t="shared" ca="1" si="972"/>
        <v>6</v>
      </c>
      <c r="Q3662" s="22">
        <f t="shared" ca="1" si="973"/>
        <v>0.15008988510150009</v>
      </c>
      <c r="R3662" s="3">
        <f ca="1">IF(N3662&gt;'Power Curve'!$C$37,0,INDEX(Ci,$P3662,1)*POWER(1-Q3662,3)+INDEX(Ci,$P3662,2)*3*Q3662*POWER(1-Q3662,2)+INDEX(Ci,$P3662,3)*3*POWER(Q3662,2)*(1-Q3662)+INDEX(Ci,$P3662,4)*POWER(Q3662,3))</f>
        <v>234.29080464954421</v>
      </c>
      <c r="S3662" s="3">
        <f t="shared" si="974"/>
        <v>204.04999923706012</v>
      </c>
      <c r="T3662" s="3">
        <f t="shared" ca="1" si="975"/>
        <v>30.240805412484093</v>
      </c>
      <c r="U3662" s="3">
        <f t="shared" ca="1" si="983"/>
        <v>30.240805412484093</v>
      </c>
      <c r="W3662" s="34">
        <f t="shared" si="976"/>
        <v>5</v>
      </c>
      <c r="X3662" s="73" t="b">
        <f>COUNTIF('Power Curve'!$D$2:$D$31,W3662)&gt;0</f>
        <v>1</v>
      </c>
      <c r="Y3662" s="73" t="b">
        <f t="shared" si="977"/>
        <v>0</v>
      </c>
      <c r="Z3662" s="73" t="b">
        <f t="shared" si="984"/>
        <v>1</v>
      </c>
      <c r="AA3662" s="34" t="str">
        <f t="shared" si="978"/>
        <v>Outer</v>
      </c>
      <c r="AB3662" s="35" t="str">
        <f t="shared" si="985"/>
        <v>0.1-0.2</v>
      </c>
      <c r="AC3662" s="36" t="str">
        <f t="shared" si="979"/>
        <v>17-18</v>
      </c>
      <c r="AD3662" s="36" t="str">
        <f t="shared" si="980"/>
        <v>Apr</v>
      </c>
      <c r="AE3662" s="35" t="str">
        <f t="shared" si="981"/>
        <v>355-5</v>
      </c>
      <c r="AF3662" s="36" t="str">
        <f t="shared" si="982"/>
        <v>Inner-TI</v>
      </c>
    </row>
    <row r="3663" spans="5:32" x14ac:dyDescent="0.3">
      <c r="E3663" s="12">
        <v>41012.729166666664</v>
      </c>
      <c r="F3663" s="16">
        <v>4.51</v>
      </c>
      <c r="G3663" s="16">
        <v>139.22999954223599</v>
      </c>
      <c r="H3663" s="29">
        <v>1.1755936321276954</v>
      </c>
      <c r="I3663" s="26">
        <v>359.2</v>
      </c>
      <c r="J3663" s="30">
        <v>0.16407982261640799</v>
      </c>
      <c r="K3663" s="31">
        <v>0.63492334677708739</v>
      </c>
      <c r="L3663" s="108">
        <f ca="1">REWS!R3663</f>
        <v>4.4822602777870966</v>
      </c>
      <c r="M3663" s="22">
        <f t="shared" si="969"/>
        <v>4.4485340656864008</v>
      </c>
      <c r="N3663" s="22">
        <f t="shared" ca="1" si="970"/>
        <v>4.4211724028844541</v>
      </c>
      <c r="O3663" s="22">
        <f t="shared" si="971"/>
        <v>4.5585256167093857E-2</v>
      </c>
      <c r="P3663" s="81">
        <f t="shared" ca="1" si="972"/>
        <v>5</v>
      </c>
      <c r="Q3663" s="22">
        <f t="shared" ca="1" si="973"/>
        <v>0.30598023205506492</v>
      </c>
      <c r="R3663" s="3">
        <f ca="1">IF(N3663&gt;'Power Curve'!$C$37,0,INDEX(Ci,$P3663,1)*POWER(1-Q3663,3)+INDEX(Ci,$P3663,2)*3*Q3663*POWER(1-Q3663,2)+INDEX(Ci,$P3663,3)*3*POWER(Q3663,2)*(1-Q3663)+INDEX(Ci,$P3663,4)*POWER(Q3663,3))</f>
        <v>109.42296790537949</v>
      </c>
      <c r="S3663" s="3">
        <f t="shared" si="974"/>
        <v>139.22999954223599</v>
      </c>
      <c r="T3663" s="3">
        <f t="shared" ca="1" si="975"/>
        <v>-29.807031636856493</v>
      </c>
      <c r="U3663" s="3">
        <f t="shared" ca="1" si="983"/>
        <v>29.807031636856493</v>
      </c>
      <c r="W3663" s="34">
        <f t="shared" si="976"/>
        <v>4</v>
      </c>
      <c r="X3663" s="73" t="b">
        <f>COUNTIF('Power Curve'!$D$2:$D$31,W3663)&gt;0</f>
        <v>1</v>
      </c>
      <c r="Y3663" s="73" t="b">
        <f t="shared" si="977"/>
        <v>0</v>
      </c>
      <c r="Z3663" s="73" t="b">
        <f t="shared" si="984"/>
        <v>1</v>
      </c>
      <c r="AA3663" s="34" t="str">
        <f t="shared" si="978"/>
        <v>Outer</v>
      </c>
      <c r="AB3663" s="35" t="str">
        <f t="shared" si="985"/>
        <v>0.0-0.1</v>
      </c>
      <c r="AC3663" s="36" t="str">
        <f t="shared" si="979"/>
        <v>17-18</v>
      </c>
      <c r="AD3663" s="36" t="str">
        <f t="shared" si="980"/>
        <v>Apr</v>
      </c>
      <c r="AE3663" s="35" t="str">
        <f t="shared" si="981"/>
        <v>355-5</v>
      </c>
      <c r="AF3663" s="36" t="str">
        <f t="shared" si="982"/>
        <v>LWS-HTI</v>
      </c>
    </row>
    <row r="3664" spans="5:32" x14ac:dyDescent="0.3">
      <c r="E3664" s="12">
        <v>41012.736111111109</v>
      </c>
      <c r="F3664" s="16">
        <v>5.43</v>
      </c>
      <c r="G3664" s="16">
        <v>281.82999038696283</v>
      </c>
      <c r="H3664" s="29">
        <v>1.1767173197707514</v>
      </c>
      <c r="I3664" s="26">
        <v>355.8</v>
      </c>
      <c r="J3664" s="30">
        <v>8.6556169429097607E-2</v>
      </c>
      <c r="K3664" s="31">
        <v>0.66886403472142542</v>
      </c>
      <c r="L3664" s="108">
        <f ca="1">REWS!R3664</f>
        <v>5.2909552979457937</v>
      </c>
      <c r="M3664" s="22">
        <f t="shared" si="969"/>
        <v>5.3577015208993224</v>
      </c>
      <c r="N3664" s="22">
        <f t="shared" ca="1" si="970"/>
        <v>5.2205081485846234</v>
      </c>
      <c r="O3664" s="22">
        <f t="shared" si="971"/>
        <v>0.1861000171440185</v>
      </c>
      <c r="P3664" s="81">
        <f t="shared" ca="1" si="972"/>
        <v>6</v>
      </c>
      <c r="Q3664" s="22">
        <f t="shared" ca="1" si="973"/>
        <v>0.19176765202095214</v>
      </c>
      <c r="R3664" s="3">
        <f ca="1">IF(N3664&gt;'Power Curve'!$C$37,0,INDEX(Ci,$P3664,1)*POWER(1-Q3664,3)+INDEX(Ci,$P3664,2)*3*Q3664*POWER(1-Q3664,2)+INDEX(Ci,$P3664,3)*3*POWER(Q3664,2)*(1-Q3664)+INDEX(Ci,$P3664,4)*POWER(Q3664,3))</f>
        <v>240.49226828578702</v>
      </c>
      <c r="S3664" s="3">
        <f t="shared" si="974"/>
        <v>281.82999038696283</v>
      </c>
      <c r="T3664" s="3">
        <f t="shared" ca="1" si="975"/>
        <v>-41.337722101175814</v>
      </c>
      <c r="U3664" s="3">
        <f t="shared" ca="1" si="983"/>
        <v>41.337722101175814</v>
      </c>
      <c r="W3664" s="34">
        <f t="shared" si="976"/>
        <v>5</v>
      </c>
      <c r="X3664" s="73" t="b">
        <f>COUNTIF('Power Curve'!$D$2:$D$31,W3664)&gt;0</f>
        <v>1</v>
      </c>
      <c r="Y3664" s="73" t="b">
        <f t="shared" si="977"/>
        <v>0</v>
      </c>
      <c r="Z3664" s="73" t="b">
        <f t="shared" si="984"/>
        <v>1</v>
      </c>
      <c r="AA3664" s="34" t="str">
        <f t="shared" si="978"/>
        <v>Outer</v>
      </c>
      <c r="AB3664" s="35" t="str">
        <f t="shared" si="985"/>
        <v>0.1-0.2</v>
      </c>
      <c r="AC3664" s="36" t="str">
        <f t="shared" si="979"/>
        <v>17-18</v>
      </c>
      <c r="AD3664" s="36" t="str">
        <f t="shared" si="980"/>
        <v>Apr</v>
      </c>
      <c r="AE3664" s="35" t="str">
        <f t="shared" si="981"/>
        <v>355-5</v>
      </c>
      <c r="AF3664" s="36" t="str">
        <f t="shared" si="982"/>
        <v>LWS-LTI</v>
      </c>
    </row>
    <row r="3665" spans="5:32" x14ac:dyDescent="0.3">
      <c r="E3665" s="12">
        <v>41012.743055555555</v>
      </c>
      <c r="F3665" s="16">
        <v>5.16</v>
      </c>
      <c r="G3665" s="16">
        <v>223.26999282836891</v>
      </c>
      <c r="H3665" s="29">
        <v>1.1769489550569538</v>
      </c>
      <c r="I3665" s="26">
        <v>359.4</v>
      </c>
      <c r="J3665" s="30">
        <v>7.5581395348837205E-2</v>
      </c>
      <c r="K3665" s="31">
        <v>0.70890270556111834</v>
      </c>
      <c r="L3665" s="108">
        <f ca="1">REWS!R3665</f>
        <v>4.9830180851365959</v>
      </c>
      <c r="M3665" s="22">
        <f t="shared" si="969"/>
        <v>5.091630522694647</v>
      </c>
      <c r="N3665" s="22">
        <f t="shared" ca="1" si="970"/>
        <v>4.9169936002753731</v>
      </c>
      <c r="O3665" s="22">
        <f t="shared" si="971"/>
        <v>0.14497788667041292</v>
      </c>
      <c r="P3665" s="81">
        <f t="shared" ca="1" si="972"/>
        <v>5</v>
      </c>
      <c r="Q3665" s="22">
        <f t="shared" ca="1" si="973"/>
        <v>0.87294178427389724</v>
      </c>
      <c r="R3665" s="3">
        <f ca="1">IF(N3665&gt;'Power Curve'!$C$37,0,INDEX(Ci,$P3665,1)*POWER(1-Q3665,3)+INDEX(Ci,$P3665,2)*3*Q3665*POWER(1-Q3665,2)+INDEX(Ci,$P3665,3)*3*POWER(Q3665,2)*(1-Q3665)+INDEX(Ci,$P3665,4)*POWER(Q3665,3))</f>
        <v>193.4187029960126</v>
      </c>
      <c r="S3665" s="3">
        <f t="shared" si="974"/>
        <v>223.26999282836891</v>
      </c>
      <c r="T3665" s="3">
        <f t="shared" ca="1" si="975"/>
        <v>-29.851289832356315</v>
      </c>
      <c r="U3665" s="3">
        <f t="shared" ca="1" si="983"/>
        <v>29.851289832356315</v>
      </c>
      <c r="W3665" s="34">
        <f t="shared" si="976"/>
        <v>5</v>
      </c>
      <c r="X3665" s="73" t="b">
        <f>COUNTIF('Power Curve'!$D$2:$D$31,W3665)&gt;0</f>
        <v>1</v>
      </c>
      <c r="Y3665" s="73" t="b">
        <f t="shared" si="977"/>
        <v>0</v>
      </c>
      <c r="Z3665" s="73" t="b">
        <f t="shared" si="984"/>
        <v>1</v>
      </c>
      <c r="AA3665" s="34" t="str">
        <f t="shared" si="978"/>
        <v>Outer</v>
      </c>
      <c r="AB3665" s="35" t="str">
        <f t="shared" si="985"/>
        <v>0.1-0.2</v>
      </c>
      <c r="AC3665" s="36" t="str">
        <f t="shared" si="979"/>
        <v>17-18</v>
      </c>
      <c r="AD3665" s="36" t="str">
        <f t="shared" si="980"/>
        <v>Apr</v>
      </c>
      <c r="AE3665" s="35" t="str">
        <f t="shared" si="981"/>
        <v>355-5</v>
      </c>
      <c r="AF3665" s="36" t="str">
        <f t="shared" si="982"/>
        <v>LWS-LTI</v>
      </c>
    </row>
    <row r="3666" spans="5:32" x14ac:dyDescent="0.3">
      <c r="E3666" s="12">
        <v>41012.756944444445</v>
      </c>
      <c r="F3666" s="16">
        <v>4.53</v>
      </c>
      <c r="G3666" s="16">
        <v>115.88999938964871</v>
      </c>
      <c r="H3666" s="29">
        <v>1.1780391859260859</v>
      </c>
      <c r="I3666" s="26">
        <v>358.7</v>
      </c>
      <c r="J3666" s="30">
        <v>7.2847682119205295E-2</v>
      </c>
      <c r="K3666" s="31">
        <v>0.62730159236088046</v>
      </c>
      <c r="L3666" s="108">
        <f ca="1">REWS!R3666</f>
        <v>4.3715346325152415</v>
      </c>
      <c r="M3666" s="22">
        <f t="shared" si="969"/>
        <v>4.4713577423026631</v>
      </c>
      <c r="N3666" s="22">
        <f t="shared" ca="1" si="970"/>
        <v>4.3149437582431016</v>
      </c>
      <c r="O3666" s="22">
        <f t="shared" si="971"/>
        <v>4.911272896207821E-2</v>
      </c>
      <c r="P3666" s="81">
        <f t="shared" ca="1" si="972"/>
        <v>5</v>
      </c>
      <c r="Q3666" s="22">
        <f t="shared" ca="1" si="973"/>
        <v>0.18450991660084504</v>
      </c>
      <c r="R3666" s="3">
        <f ca="1">IF(N3666&gt;'Power Curve'!$C$37,0,INDEX(Ci,$P3666,1)*POWER(1-Q3666,3)+INDEX(Ci,$P3666,2)*3*Q3666*POWER(1-Q3666,2)+INDEX(Ci,$P3666,3)*3*POWER(Q3666,2)*(1-Q3666)+INDEX(Ci,$P3666,4)*POWER(Q3666,3))</f>
        <v>94.691643793619903</v>
      </c>
      <c r="S3666" s="3">
        <f t="shared" si="974"/>
        <v>115.88999938964871</v>
      </c>
      <c r="T3666" s="3">
        <f t="shared" ca="1" si="975"/>
        <v>-21.198355596028804</v>
      </c>
      <c r="U3666" s="3">
        <f t="shared" ca="1" si="983"/>
        <v>21.198355596028804</v>
      </c>
      <c r="W3666" s="34">
        <f t="shared" si="976"/>
        <v>4</v>
      </c>
      <c r="X3666" s="73" t="b">
        <f>COUNTIF('Power Curve'!$D$2:$D$31,W3666)&gt;0</f>
        <v>1</v>
      </c>
      <c r="Y3666" s="73" t="b">
        <f t="shared" si="977"/>
        <v>0</v>
      </c>
      <c r="Z3666" s="73" t="b">
        <f t="shared" si="984"/>
        <v>1</v>
      </c>
      <c r="AA3666" s="34" t="str">
        <f t="shared" si="978"/>
        <v>Outer</v>
      </c>
      <c r="AB3666" s="35" t="str">
        <f t="shared" si="985"/>
        <v>0.0-0.1</v>
      </c>
      <c r="AC3666" s="36" t="str">
        <f t="shared" si="979"/>
        <v>18-19</v>
      </c>
      <c r="AD3666" s="36" t="str">
        <f t="shared" si="980"/>
        <v>Apr</v>
      </c>
      <c r="AE3666" s="35" t="str">
        <f t="shared" si="981"/>
        <v>355-5</v>
      </c>
      <c r="AF3666" s="36" t="str">
        <f t="shared" si="982"/>
        <v>LWS-LTI</v>
      </c>
    </row>
    <row r="3667" spans="5:32" x14ac:dyDescent="0.3">
      <c r="E3667" s="12">
        <v>41012.763888888891</v>
      </c>
      <c r="F3667" s="16">
        <v>4.72</v>
      </c>
      <c r="G3667" s="16">
        <v>142.6100044250488</v>
      </c>
      <c r="H3667" s="29">
        <v>1.1790017703581575</v>
      </c>
      <c r="I3667" s="26">
        <v>352.7</v>
      </c>
      <c r="J3667" s="30">
        <v>0.15466101694915255</v>
      </c>
      <c r="K3667" s="31">
        <v>0.54456594202810193</v>
      </c>
      <c r="L3667" s="108">
        <f ca="1">REWS!R3667</f>
        <v>4.6048046146776995</v>
      </c>
      <c r="M3667" s="22">
        <f t="shared" si="969"/>
        <v>4.6601667277063825</v>
      </c>
      <c r="N3667" s="22">
        <f t="shared" ca="1" si="970"/>
        <v>4.5464316213791998</v>
      </c>
      <c r="O3667" s="22">
        <f t="shared" si="971"/>
        <v>7.8293766297038686E-2</v>
      </c>
      <c r="P3667" s="81">
        <f t="shared" ca="1" si="972"/>
        <v>5</v>
      </c>
      <c r="Q3667" s="22">
        <f t="shared" ca="1" si="973"/>
        <v>0.44921162539040671</v>
      </c>
      <c r="R3667" s="3">
        <f ca="1">IF(N3667&gt;'Power Curve'!$C$37,0,INDEX(Ci,$P3667,1)*POWER(1-Q3667,3)+INDEX(Ci,$P3667,2)*3*Q3667*POWER(1-Q3667,2)+INDEX(Ci,$P3667,3)*3*POWER(Q3667,2)*(1-Q3667)+INDEX(Ci,$P3667,4)*POWER(Q3667,3))</f>
        <v>129.21828960353082</v>
      </c>
      <c r="S3667" s="3">
        <f t="shared" si="974"/>
        <v>142.6100044250488</v>
      </c>
      <c r="T3667" s="3">
        <f t="shared" ca="1" si="975"/>
        <v>-13.391714821517979</v>
      </c>
      <c r="U3667" s="3">
        <f t="shared" ca="1" si="983"/>
        <v>13.391714821517979</v>
      </c>
      <c r="W3667" s="34">
        <f t="shared" si="976"/>
        <v>5</v>
      </c>
      <c r="X3667" s="73" t="b">
        <f>COUNTIF('Power Curve'!$D$2:$D$31,W3667)&gt;0</f>
        <v>1</v>
      </c>
      <c r="Y3667" s="73" t="b">
        <f t="shared" si="977"/>
        <v>0</v>
      </c>
      <c r="Z3667" s="73" t="b">
        <f t="shared" si="984"/>
        <v>1</v>
      </c>
      <c r="AA3667" s="34" t="str">
        <f t="shared" si="978"/>
        <v>Outer</v>
      </c>
      <c r="AB3667" s="35" t="str">
        <f t="shared" si="985"/>
        <v>0.0-0.1</v>
      </c>
      <c r="AC3667" s="36" t="str">
        <f t="shared" si="979"/>
        <v>18-19</v>
      </c>
      <c r="AD3667" s="36" t="str">
        <f t="shared" si="980"/>
        <v>Apr</v>
      </c>
      <c r="AE3667" s="35" t="str">
        <f t="shared" si="981"/>
        <v>345-355</v>
      </c>
      <c r="AF3667" s="36" t="str">
        <f t="shared" si="982"/>
        <v>LWS-HTI</v>
      </c>
    </row>
    <row r="3668" spans="5:32" x14ac:dyDescent="0.3">
      <c r="E3668" s="12">
        <v>41012.770833333336</v>
      </c>
      <c r="F3668" s="16">
        <v>6.18</v>
      </c>
      <c r="G3668" s="16">
        <v>332.44001007080078</v>
      </c>
      <c r="H3668" s="29">
        <v>1.1797171202433079</v>
      </c>
      <c r="I3668" s="26">
        <v>346.3</v>
      </c>
      <c r="J3668" s="30">
        <v>0.1051779935275081</v>
      </c>
      <c r="K3668" s="31">
        <v>0.49988770757984458</v>
      </c>
      <c r="L3668" s="108">
        <f ca="1">REWS!R3668</f>
        <v>6.0509223423089988</v>
      </c>
      <c r="M3668" s="22">
        <f t="shared" si="969"/>
        <v>6.1028927729728482</v>
      </c>
      <c r="N3668" s="22">
        <f t="shared" ca="1" si="970"/>
        <v>5.9754256039963636</v>
      </c>
      <c r="O3668" s="22">
        <f t="shared" si="971"/>
        <v>0.30127172733538704</v>
      </c>
      <c r="P3668" s="81">
        <f t="shared" ca="1" si="972"/>
        <v>6</v>
      </c>
      <c r="Q3668" s="22">
        <f t="shared" ca="1" si="973"/>
        <v>0.94420728174401869</v>
      </c>
      <c r="R3668" s="3">
        <f ca="1">IF(N3668&gt;'Power Curve'!$C$37,0,INDEX(Ci,$P3668,1)*POWER(1-Q3668,3)+INDEX(Ci,$P3668,2)*3*Q3668*POWER(1-Q3668,2)+INDEX(Ci,$P3668,3)*3*POWER(Q3668,2)*(1-Q3668)+INDEX(Ci,$P3668,4)*POWER(Q3668,3))</f>
        <v>358.67405375560691</v>
      </c>
      <c r="S3668" s="3">
        <f t="shared" si="974"/>
        <v>332.44001007080078</v>
      </c>
      <c r="T3668" s="3">
        <f t="shared" ca="1" si="975"/>
        <v>26.234043684806124</v>
      </c>
      <c r="U3668" s="3">
        <f t="shared" ca="1" si="983"/>
        <v>26.234043684806124</v>
      </c>
      <c r="W3668" s="34">
        <f t="shared" si="976"/>
        <v>6</v>
      </c>
      <c r="X3668" s="73" t="b">
        <f>COUNTIF('Power Curve'!$D$2:$D$31,W3668)&gt;0</f>
        <v>1</v>
      </c>
      <c r="Y3668" s="73" t="b">
        <f t="shared" si="977"/>
        <v>0</v>
      </c>
      <c r="Z3668" s="73" t="b">
        <f t="shared" si="984"/>
        <v>1</v>
      </c>
      <c r="AA3668" s="34" t="str">
        <f t="shared" si="978"/>
        <v>Outer</v>
      </c>
      <c r="AB3668" s="35" t="str">
        <f t="shared" si="985"/>
        <v>0.3-0.4</v>
      </c>
      <c r="AC3668" s="36" t="str">
        <f t="shared" si="979"/>
        <v>18-19</v>
      </c>
      <c r="AD3668" s="36" t="str">
        <f t="shared" si="980"/>
        <v>Apr</v>
      </c>
      <c r="AE3668" s="35" t="str">
        <f t="shared" si="981"/>
        <v>345-355</v>
      </c>
      <c r="AF3668" s="36" t="str">
        <f t="shared" si="982"/>
        <v>Inner-TI</v>
      </c>
    </row>
    <row r="3669" spans="5:32" x14ac:dyDescent="0.3">
      <c r="E3669" s="12">
        <v>41012.777777777781</v>
      </c>
      <c r="F3669" s="16">
        <v>6.13</v>
      </c>
      <c r="G3669" s="16">
        <v>440.90000152587879</v>
      </c>
      <c r="H3669" s="29">
        <v>1.1807089140884364</v>
      </c>
      <c r="I3669" s="26">
        <v>349.8</v>
      </c>
      <c r="J3669" s="30">
        <v>0.14518760195758565</v>
      </c>
      <c r="K3669" s="31">
        <v>0.50627455883206129</v>
      </c>
      <c r="L3669" s="108">
        <f ca="1">REWS!R3669</f>
        <v>6.0768230626447917</v>
      </c>
      <c r="M3669" s="22">
        <f t="shared" si="969"/>
        <v>6.0552125495061437</v>
      </c>
      <c r="N3669" s="22">
        <f t="shared" ca="1" si="970"/>
        <v>6.0026843833695107</v>
      </c>
      <c r="O3669" s="22">
        <f t="shared" si="971"/>
        <v>0.29390259509760663</v>
      </c>
      <c r="P3669" s="81">
        <f t="shared" ca="1" si="972"/>
        <v>6</v>
      </c>
      <c r="Q3669" s="22">
        <f t="shared" ca="1" si="973"/>
        <v>0.9713765910654556</v>
      </c>
      <c r="R3669" s="3">
        <f ca="1">IF(N3669&gt;'Power Curve'!$C$37,0,INDEX(Ci,$P3669,1)*POWER(1-Q3669,3)+INDEX(Ci,$P3669,2)*3*Q3669*POWER(1-Q3669,2)+INDEX(Ci,$P3669,3)*3*POWER(Q3669,2)*(1-Q3669)+INDEX(Ci,$P3669,4)*POWER(Q3669,3))</f>
        <v>363.67537897360893</v>
      </c>
      <c r="S3669" s="3">
        <f t="shared" si="974"/>
        <v>440.90000152587879</v>
      </c>
      <c r="T3669" s="3">
        <f t="shared" ca="1" si="975"/>
        <v>-77.224622552269864</v>
      </c>
      <c r="U3669" s="3">
        <f t="shared" ca="1" si="983"/>
        <v>77.224622552269864</v>
      </c>
      <c r="W3669" s="34">
        <f t="shared" si="976"/>
        <v>6</v>
      </c>
      <c r="X3669" s="73" t="b">
        <f>COUNTIF('Power Curve'!$D$2:$D$31,W3669)&gt;0</f>
        <v>1</v>
      </c>
      <c r="Y3669" s="73" t="b">
        <f t="shared" si="977"/>
        <v>0</v>
      </c>
      <c r="Z3669" s="73" t="b">
        <f t="shared" si="984"/>
        <v>1</v>
      </c>
      <c r="AA3669" s="34" t="str">
        <f t="shared" si="978"/>
        <v>Outer</v>
      </c>
      <c r="AB3669" s="35" t="str">
        <f t="shared" si="985"/>
        <v>0.2-0.3</v>
      </c>
      <c r="AC3669" s="36" t="str">
        <f t="shared" si="979"/>
        <v>18-19</v>
      </c>
      <c r="AD3669" s="36" t="str">
        <f t="shared" si="980"/>
        <v>Apr</v>
      </c>
      <c r="AE3669" s="35" t="str">
        <f t="shared" si="981"/>
        <v>345-355</v>
      </c>
      <c r="AF3669" s="36" t="str">
        <f t="shared" si="982"/>
        <v>LWS-HTI</v>
      </c>
    </row>
    <row r="3670" spans="5:32" x14ac:dyDescent="0.3">
      <c r="E3670" s="12">
        <v>41012.784722222219</v>
      </c>
      <c r="F3670" s="16">
        <v>5.78</v>
      </c>
      <c r="G3670" s="16">
        <v>298.80001449584915</v>
      </c>
      <c r="H3670" s="29">
        <v>1.1816751458769512</v>
      </c>
      <c r="I3670" s="26">
        <v>356.2</v>
      </c>
      <c r="J3670" s="30">
        <v>0.12629757785467127</v>
      </c>
      <c r="K3670" s="31">
        <v>0.50284896903636311</v>
      </c>
      <c r="L3670" s="108">
        <f ca="1">REWS!R3670</f>
        <v>5.7337799684865205</v>
      </c>
      <c r="M3670" s="22">
        <f t="shared" si="969"/>
        <v>5.7110396571971416</v>
      </c>
      <c r="N3670" s="22">
        <f t="shared" ca="1" si="970"/>
        <v>5.665371070184964</v>
      </c>
      <c r="O3670" s="22">
        <f t="shared" si="971"/>
        <v>0.24070956512249569</v>
      </c>
      <c r="P3670" s="81">
        <f t="shared" ca="1" si="972"/>
        <v>6</v>
      </c>
      <c r="Q3670" s="22">
        <f t="shared" ca="1" si="973"/>
        <v>0.63517042355166886</v>
      </c>
      <c r="R3670" s="3">
        <f ca="1">IF(N3670&gt;'Power Curve'!$C$37,0,INDEX(Ci,$P3670,1)*POWER(1-Q3670,3)+INDEX(Ci,$P3670,2)*3*Q3670*POWER(1-Q3670,2)+INDEX(Ci,$P3670,3)*3*POWER(Q3670,2)*(1-Q3670)+INDEX(Ci,$P3670,4)*POWER(Q3670,3))</f>
        <v>306.74659747454587</v>
      </c>
      <c r="S3670" s="3">
        <f t="shared" si="974"/>
        <v>298.80001449584915</v>
      </c>
      <c r="T3670" s="3">
        <f t="shared" ca="1" si="975"/>
        <v>7.9465829786967106</v>
      </c>
      <c r="U3670" s="3">
        <f t="shared" ca="1" si="983"/>
        <v>7.9465829786967106</v>
      </c>
      <c r="W3670" s="34">
        <f t="shared" si="976"/>
        <v>6</v>
      </c>
      <c r="X3670" s="73" t="b">
        <f>COUNTIF('Power Curve'!$D$2:$D$31,W3670)&gt;0</f>
        <v>1</v>
      </c>
      <c r="Y3670" s="73" t="b">
        <f t="shared" si="977"/>
        <v>0</v>
      </c>
      <c r="Z3670" s="73" t="b">
        <f t="shared" si="984"/>
        <v>1</v>
      </c>
      <c r="AA3670" s="34" t="str">
        <f t="shared" si="978"/>
        <v>Outer</v>
      </c>
      <c r="AB3670" s="35" t="str">
        <f t="shared" si="985"/>
        <v>0.2-0.3</v>
      </c>
      <c r="AC3670" s="36" t="str">
        <f t="shared" si="979"/>
        <v>18-19</v>
      </c>
      <c r="AD3670" s="36" t="str">
        <f t="shared" si="980"/>
        <v>Apr</v>
      </c>
      <c r="AE3670" s="35" t="str">
        <f t="shared" si="981"/>
        <v>355-5</v>
      </c>
      <c r="AF3670" s="36" t="str">
        <f t="shared" si="982"/>
        <v>Inner-TI</v>
      </c>
    </row>
    <row r="3671" spans="5:32" x14ac:dyDescent="0.3">
      <c r="E3671" s="12">
        <v>41012.791666666664</v>
      </c>
      <c r="F3671" s="16">
        <v>4.95</v>
      </c>
      <c r="G3671" s="16">
        <v>225.06000518798788</v>
      </c>
      <c r="H3671" s="29">
        <v>1.1821074712987538</v>
      </c>
      <c r="I3671" s="26">
        <v>350.3</v>
      </c>
      <c r="J3671" s="30">
        <v>0.13535353535353536</v>
      </c>
      <c r="K3671" s="31">
        <v>0.58579687025335125</v>
      </c>
      <c r="L3671" s="108">
        <f ca="1">REWS!R3671</f>
        <v>4.9151151110183458</v>
      </c>
      <c r="M3671" s="22">
        <f t="shared" si="969"/>
        <v>4.8915386578636255</v>
      </c>
      <c r="N3671" s="22">
        <f t="shared" ca="1" si="970"/>
        <v>4.8570657724032129</v>
      </c>
      <c r="O3671" s="22">
        <f t="shared" si="971"/>
        <v>0.11405304394870164</v>
      </c>
      <c r="P3671" s="81">
        <f t="shared" ca="1" si="972"/>
        <v>5</v>
      </c>
      <c r="Q3671" s="22">
        <f t="shared" ca="1" si="973"/>
        <v>0.80441552018859086</v>
      </c>
      <c r="R3671" s="3">
        <f ca="1">IF(N3671&gt;'Power Curve'!$C$37,0,INDEX(Ci,$P3671,1)*POWER(1-Q3671,3)+INDEX(Ci,$P3671,2)*3*Q3671*POWER(1-Q3671,2)+INDEX(Ci,$P3671,3)*3*POWER(Q3671,2)*(1-Q3671)+INDEX(Ci,$P3671,4)*POWER(Q3671,3))</f>
        <v>183.17833069649791</v>
      </c>
      <c r="S3671" s="3">
        <f t="shared" si="974"/>
        <v>225.06000518798788</v>
      </c>
      <c r="T3671" s="3">
        <f t="shared" ca="1" si="975"/>
        <v>-41.881674491489974</v>
      </c>
      <c r="U3671" s="3">
        <f t="shared" ca="1" si="983"/>
        <v>41.881674491489974</v>
      </c>
      <c r="W3671" s="34">
        <f t="shared" si="976"/>
        <v>5</v>
      </c>
      <c r="X3671" s="73" t="b">
        <f>COUNTIF('Power Curve'!$D$2:$D$31,W3671)&gt;0</f>
        <v>1</v>
      </c>
      <c r="Y3671" s="73" t="b">
        <f t="shared" si="977"/>
        <v>0</v>
      </c>
      <c r="Z3671" s="73" t="b">
        <f t="shared" si="984"/>
        <v>1</v>
      </c>
      <c r="AA3671" s="34" t="str">
        <f t="shared" si="978"/>
        <v>Outer</v>
      </c>
      <c r="AB3671" s="35" t="str">
        <f t="shared" si="985"/>
        <v>0.1-0.2</v>
      </c>
      <c r="AC3671" s="36" t="str">
        <f t="shared" si="979"/>
        <v>19-20</v>
      </c>
      <c r="AD3671" s="36" t="str">
        <f t="shared" si="980"/>
        <v>Apr</v>
      </c>
      <c r="AE3671" s="35" t="str">
        <f t="shared" si="981"/>
        <v>345-355</v>
      </c>
      <c r="AF3671" s="36" t="str">
        <f t="shared" si="982"/>
        <v>Inner-TI</v>
      </c>
    </row>
    <row r="3672" spans="5:32" x14ac:dyDescent="0.3">
      <c r="E3672" s="12">
        <v>41012.798611111109</v>
      </c>
      <c r="F3672" s="16">
        <v>5.2</v>
      </c>
      <c r="G3672" s="16">
        <v>237.17998504638712</v>
      </c>
      <c r="H3672" s="29">
        <v>1.1829297618008312</v>
      </c>
      <c r="I3672" s="26">
        <v>346.8</v>
      </c>
      <c r="J3672" s="30">
        <v>0.12692307692307692</v>
      </c>
      <c r="K3672" s="31">
        <v>0.48605344163700354</v>
      </c>
      <c r="L3672" s="108">
        <f ca="1">REWS!R3672</f>
        <v>5.1392969935045469</v>
      </c>
      <c r="M3672" s="22">
        <f t="shared" si="969"/>
        <v>5.1397772794564265</v>
      </c>
      <c r="N3672" s="22">
        <f t="shared" ca="1" si="970"/>
        <v>5.0797772922294984</v>
      </c>
      <c r="O3672" s="22">
        <f t="shared" si="971"/>
        <v>0.15241912313285447</v>
      </c>
      <c r="P3672" s="81">
        <f t="shared" ca="1" si="972"/>
        <v>6</v>
      </c>
      <c r="Q3672" s="22">
        <f t="shared" ca="1" si="973"/>
        <v>5.1498709122147393E-2</v>
      </c>
      <c r="R3672" s="3">
        <f ca="1">IF(N3672&gt;'Power Curve'!$C$37,0,INDEX(Ci,$P3672,1)*POWER(1-Q3672,3)+INDEX(Ci,$P3672,2)*3*Q3672*POWER(1-Q3672,2)+INDEX(Ci,$P3672,3)*3*POWER(Q3672,2)*(1-Q3672)+INDEX(Ci,$P3672,4)*POWER(Q3672,3))</f>
        <v>219.40053186445971</v>
      </c>
      <c r="S3672" s="3">
        <f t="shared" si="974"/>
        <v>237.17998504638712</v>
      </c>
      <c r="T3672" s="3">
        <f t="shared" ca="1" si="975"/>
        <v>-17.779453181927408</v>
      </c>
      <c r="U3672" s="3">
        <f t="shared" ca="1" si="983"/>
        <v>17.779453181927408</v>
      </c>
      <c r="W3672" s="34">
        <f t="shared" si="976"/>
        <v>5</v>
      </c>
      <c r="X3672" s="73" t="b">
        <f>COUNTIF('Power Curve'!$D$2:$D$31,W3672)&gt;0</f>
        <v>1</v>
      </c>
      <c r="Y3672" s="73" t="b">
        <f t="shared" si="977"/>
        <v>0</v>
      </c>
      <c r="Z3672" s="73" t="b">
        <f t="shared" si="984"/>
        <v>1</v>
      </c>
      <c r="AA3672" s="34" t="str">
        <f t="shared" si="978"/>
        <v>Outer</v>
      </c>
      <c r="AB3672" s="35" t="str">
        <f t="shared" si="985"/>
        <v>0.1-0.2</v>
      </c>
      <c r="AC3672" s="36" t="str">
        <f t="shared" si="979"/>
        <v>19-20</v>
      </c>
      <c r="AD3672" s="36" t="str">
        <f t="shared" si="980"/>
        <v>Apr</v>
      </c>
      <c r="AE3672" s="35" t="str">
        <f t="shared" si="981"/>
        <v>345-355</v>
      </c>
      <c r="AF3672" s="36" t="str">
        <f t="shared" si="982"/>
        <v>Inner-TI</v>
      </c>
    </row>
    <row r="3673" spans="5:32" x14ac:dyDescent="0.3">
      <c r="E3673" s="12">
        <v>41012.805555555555</v>
      </c>
      <c r="F3673" s="16">
        <v>5.79</v>
      </c>
      <c r="G3673" s="16">
        <v>314.82001495361288</v>
      </c>
      <c r="H3673" s="29">
        <v>1.1832763317321291</v>
      </c>
      <c r="I3673" s="26">
        <v>341.7</v>
      </c>
      <c r="J3673" s="30">
        <v>0.12953367875647667</v>
      </c>
      <c r="K3673" s="31">
        <v>0.43509287136050223</v>
      </c>
      <c r="L3673" s="108">
        <f ca="1">REWS!R3673</f>
        <v>5.7340879167994858</v>
      </c>
      <c r="M3673" s="22">
        <f t="shared" si="969"/>
        <v>5.7235031573135746</v>
      </c>
      <c r="N3673" s="22">
        <f t="shared" ca="1" si="970"/>
        <v>5.6682332117643304</v>
      </c>
      <c r="O3673" s="22">
        <f t="shared" si="971"/>
        <v>0.24263583924257662</v>
      </c>
      <c r="P3673" s="81">
        <f t="shared" ca="1" si="972"/>
        <v>6</v>
      </c>
      <c r="Q3673" s="22">
        <f t="shared" ca="1" si="973"/>
        <v>0.63802317087490945</v>
      </c>
      <c r="R3673" s="3">
        <f ca="1">IF(N3673&gt;'Power Curve'!$C$37,0,INDEX(Ci,$P3673,1)*POWER(1-Q3673,3)+INDEX(Ci,$P3673,2)*3*Q3673*POWER(1-Q3673,2)+INDEX(Ci,$P3673,3)*3*POWER(Q3673,2)*(1-Q3673)+INDEX(Ci,$P3673,4)*POWER(Q3673,3))</f>
        <v>307.19284009183866</v>
      </c>
      <c r="S3673" s="3">
        <f t="shared" si="974"/>
        <v>314.82001495361288</v>
      </c>
      <c r="T3673" s="3">
        <f t="shared" ca="1" si="975"/>
        <v>-7.6271748617742219</v>
      </c>
      <c r="U3673" s="3">
        <f t="shared" ca="1" si="983"/>
        <v>7.6271748617742219</v>
      </c>
      <c r="W3673" s="34">
        <f t="shared" si="976"/>
        <v>6</v>
      </c>
      <c r="X3673" s="73" t="b">
        <f>COUNTIF('Power Curve'!$D$2:$D$31,W3673)&gt;0</f>
        <v>1</v>
      </c>
      <c r="Y3673" s="73" t="b">
        <f t="shared" si="977"/>
        <v>0</v>
      </c>
      <c r="Z3673" s="73" t="b">
        <f t="shared" si="984"/>
        <v>1</v>
      </c>
      <c r="AA3673" s="34" t="str">
        <f t="shared" si="978"/>
        <v>Outer</v>
      </c>
      <c r="AB3673" s="35" t="str">
        <f t="shared" si="985"/>
        <v>0.2-0.3</v>
      </c>
      <c r="AC3673" s="36" t="str">
        <f t="shared" si="979"/>
        <v>19-20</v>
      </c>
      <c r="AD3673" s="36" t="str">
        <f t="shared" si="980"/>
        <v>Apr</v>
      </c>
      <c r="AE3673" s="35" t="str">
        <f t="shared" si="981"/>
        <v>335-345</v>
      </c>
      <c r="AF3673" s="36" t="str">
        <f t="shared" si="982"/>
        <v>Inner-TI</v>
      </c>
    </row>
    <row r="3674" spans="5:32" x14ac:dyDescent="0.3">
      <c r="E3674" s="12">
        <v>41012.8125</v>
      </c>
      <c r="F3674" s="16">
        <v>5.4</v>
      </c>
      <c r="G3674" s="16">
        <v>271.28000259399391</v>
      </c>
      <c r="H3674" s="29">
        <v>1.1847515222463241</v>
      </c>
      <c r="I3674" s="26">
        <v>339.8</v>
      </c>
      <c r="J3674" s="30">
        <v>0.14259259259259258</v>
      </c>
      <c r="K3674" s="31">
        <v>0.2540629834613905</v>
      </c>
      <c r="L3674" s="108">
        <f ca="1">REWS!R3674</f>
        <v>5.335741669505782</v>
      </c>
      <c r="M3674" s="22">
        <f t="shared" si="969"/>
        <v>5.340199585392301</v>
      </c>
      <c r="N3674" s="22">
        <f t="shared" ca="1" si="970"/>
        <v>5.276652861343555</v>
      </c>
      <c r="O3674" s="22">
        <f t="shared" si="971"/>
        <v>0.18339503659252404</v>
      </c>
      <c r="P3674" s="81">
        <f t="shared" ca="1" si="972"/>
        <v>6</v>
      </c>
      <c r="Q3674" s="22">
        <f t="shared" ca="1" si="973"/>
        <v>0.2477280839547949</v>
      </c>
      <c r="R3674" s="3">
        <f ca="1">IF(N3674&gt;'Power Curve'!$C$37,0,INDEX(Ci,$P3674,1)*POWER(1-Q3674,3)+INDEX(Ci,$P3674,2)*3*Q3674*POWER(1-Q3674,2)+INDEX(Ci,$P3674,3)*3*POWER(Q3674,2)*(1-Q3674)+INDEX(Ci,$P3674,4)*POWER(Q3674,3))</f>
        <v>248.7635120723084</v>
      </c>
      <c r="S3674" s="3">
        <f t="shared" si="974"/>
        <v>271.28000259399391</v>
      </c>
      <c r="T3674" s="3">
        <f t="shared" ca="1" si="975"/>
        <v>-22.516490521685512</v>
      </c>
      <c r="U3674" s="3">
        <f t="shared" ca="1" si="983"/>
        <v>22.516490521685512</v>
      </c>
      <c r="W3674" s="34">
        <f t="shared" si="976"/>
        <v>5</v>
      </c>
      <c r="X3674" s="73" t="b">
        <f>COUNTIF('Power Curve'!$D$2:$D$31,W3674)&gt;0</f>
        <v>1</v>
      </c>
      <c r="Y3674" s="73" t="b">
        <f t="shared" si="977"/>
        <v>0</v>
      </c>
      <c r="Z3674" s="73" t="b">
        <f t="shared" si="984"/>
        <v>1</v>
      </c>
      <c r="AA3674" s="34" t="str">
        <f t="shared" si="978"/>
        <v>Outer</v>
      </c>
      <c r="AB3674" s="35" t="str">
        <f t="shared" si="985"/>
        <v>0.1-0.2</v>
      </c>
      <c r="AC3674" s="36" t="str">
        <f t="shared" si="979"/>
        <v>19-20</v>
      </c>
      <c r="AD3674" s="36" t="str">
        <f t="shared" si="980"/>
        <v>Apr</v>
      </c>
      <c r="AE3674" s="35" t="str">
        <f t="shared" si="981"/>
        <v>335-345</v>
      </c>
      <c r="AF3674" s="36" t="str">
        <f t="shared" si="982"/>
        <v>LWS-HTI</v>
      </c>
    </row>
    <row r="3675" spans="5:32" x14ac:dyDescent="0.3">
      <c r="E3675" s="12">
        <v>41012.819444444445</v>
      </c>
      <c r="F3675" s="16">
        <v>5.15</v>
      </c>
      <c r="G3675" s="16">
        <v>225.09001159667943</v>
      </c>
      <c r="H3675" s="29">
        <v>1.1858820932823757</v>
      </c>
      <c r="I3675" s="26">
        <v>340.2</v>
      </c>
      <c r="J3675" s="30">
        <v>0.13203883495145632</v>
      </c>
      <c r="K3675" s="31">
        <v>0.32657822800647895</v>
      </c>
      <c r="L3675" s="108">
        <f ca="1">REWS!R3675</f>
        <v>5.1107636939448202</v>
      </c>
      <c r="M3675" s="22">
        <f t="shared" si="969"/>
        <v>5.0945876277197417</v>
      </c>
      <c r="N3675" s="22">
        <f t="shared" ca="1" si="970"/>
        <v>5.0557734919166064</v>
      </c>
      <c r="O3675" s="22">
        <f t="shared" si="971"/>
        <v>0.1454349167845051</v>
      </c>
      <c r="P3675" s="81">
        <f t="shared" ca="1" si="972"/>
        <v>6</v>
      </c>
      <c r="Q3675" s="22">
        <f t="shared" ca="1" si="973"/>
        <v>2.7573695215126311E-2</v>
      </c>
      <c r="R3675" s="3">
        <f ca="1">IF(N3675&gt;'Power Curve'!$C$37,0,INDEX(Ci,$P3675,1)*POWER(1-Q3675,3)+INDEX(Ci,$P3675,2)*3*Q3675*POWER(1-Q3675,2)+INDEX(Ci,$P3675,3)*3*POWER(Q3675,2)*(1-Q3675)+INDEX(Ci,$P3675,4)*POWER(Q3675,3))</f>
        <v>215.72621642426154</v>
      </c>
      <c r="S3675" s="3">
        <f t="shared" si="974"/>
        <v>225.09001159667943</v>
      </c>
      <c r="T3675" s="3">
        <f t="shared" ca="1" si="975"/>
        <v>-9.3637951724178947</v>
      </c>
      <c r="U3675" s="3">
        <f t="shared" ca="1" si="983"/>
        <v>9.3637951724178947</v>
      </c>
      <c r="W3675" s="34">
        <f t="shared" si="976"/>
        <v>5</v>
      </c>
      <c r="X3675" s="73" t="b">
        <f>COUNTIF('Power Curve'!$D$2:$D$31,W3675)&gt;0</f>
        <v>1</v>
      </c>
      <c r="Y3675" s="73" t="b">
        <f t="shared" si="977"/>
        <v>0</v>
      </c>
      <c r="Z3675" s="73" t="b">
        <f t="shared" si="984"/>
        <v>1</v>
      </c>
      <c r="AA3675" s="34" t="str">
        <f t="shared" si="978"/>
        <v>Outer</v>
      </c>
      <c r="AB3675" s="35" t="str">
        <f t="shared" si="985"/>
        <v>0.1-0.2</v>
      </c>
      <c r="AC3675" s="36" t="str">
        <f t="shared" si="979"/>
        <v>19-20</v>
      </c>
      <c r="AD3675" s="36" t="str">
        <f t="shared" si="980"/>
        <v>Apr</v>
      </c>
      <c r="AE3675" s="35" t="str">
        <f t="shared" si="981"/>
        <v>335-345</v>
      </c>
      <c r="AF3675" s="36" t="str">
        <f t="shared" si="982"/>
        <v>Inner-TI</v>
      </c>
    </row>
    <row r="3676" spans="5:32" x14ac:dyDescent="0.3">
      <c r="E3676" s="12">
        <v>41012.826388888891</v>
      </c>
      <c r="F3676" s="16">
        <v>4.78</v>
      </c>
      <c r="G3676" s="16">
        <v>245.38000106811521</v>
      </c>
      <c r="H3676" s="29">
        <v>1.1867096453259074</v>
      </c>
      <c r="I3676" s="26">
        <v>342.3</v>
      </c>
      <c r="J3676" s="30">
        <v>0.11506276150627616</v>
      </c>
      <c r="K3676" s="31">
        <v>0.43284402993652982</v>
      </c>
      <c r="L3676" s="108">
        <f ca="1">REWS!R3676</f>
        <v>4.8859247257625285</v>
      </c>
      <c r="M3676" s="22">
        <f t="shared" si="969"/>
        <v>4.7296683779446411</v>
      </c>
      <c r="N3676" s="22">
        <f t="shared" ca="1" si="970"/>
        <v>4.8344777557441159</v>
      </c>
      <c r="O3676" s="22">
        <f t="shared" si="971"/>
        <v>8.9035470385471535E-2</v>
      </c>
      <c r="P3676" s="81">
        <f t="shared" ca="1" si="972"/>
        <v>5</v>
      </c>
      <c r="Q3676" s="22">
        <f t="shared" ca="1" si="973"/>
        <v>0.77858657811435861</v>
      </c>
      <c r="R3676" s="3">
        <f ca="1">IF(N3676&gt;'Power Curve'!$C$37,0,INDEX(Ci,$P3676,1)*POWER(1-Q3676,3)+INDEX(Ci,$P3676,2)*3*Q3676*POWER(1-Q3676,2)+INDEX(Ci,$P3676,3)*3*POWER(Q3676,2)*(1-Q3676)+INDEX(Ci,$P3676,4)*POWER(Q3676,3))</f>
        <v>179.25707803888872</v>
      </c>
      <c r="S3676" s="3">
        <f t="shared" si="974"/>
        <v>245.38000106811521</v>
      </c>
      <c r="T3676" s="3">
        <f t="shared" ca="1" si="975"/>
        <v>-66.122923029226484</v>
      </c>
      <c r="U3676" s="3">
        <f t="shared" ca="1" si="983"/>
        <v>66.122923029226484</v>
      </c>
      <c r="W3676" s="34">
        <f t="shared" si="976"/>
        <v>5</v>
      </c>
      <c r="X3676" s="73" t="b">
        <f>COUNTIF('Power Curve'!$D$2:$D$31,W3676)&gt;0</f>
        <v>1</v>
      </c>
      <c r="Y3676" s="73" t="b">
        <f t="shared" si="977"/>
        <v>0</v>
      </c>
      <c r="Z3676" s="73" t="b">
        <f t="shared" si="984"/>
        <v>1</v>
      </c>
      <c r="AA3676" s="34" t="str">
        <f t="shared" si="978"/>
        <v>Outer</v>
      </c>
      <c r="AB3676" s="35" t="str">
        <f t="shared" si="985"/>
        <v>0.0-0.1</v>
      </c>
      <c r="AC3676" s="36" t="str">
        <f t="shared" si="979"/>
        <v>19-20</v>
      </c>
      <c r="AD3676" s="36" t="str">
        <f t="shared" si="980"/>
        <v>Apr</v>
      </c>
      <c r="AE3676" s="35" t="str">
        <f t="shared" si="981"/>
        <v>335-345</v>
      </c>
      <c r="AF3676" s="36" t="str">
        <f t="shared" si="982"/>
        <v>Inner-TI</v>
      </c>
    </row>
    <row r="3677" spans="5:32" x14ac:dyDescent="0.3">
      <c r="E3677" s="12">
        <v>41012.833333333336</v>
      </c>
      <c r="F3677" s="16">
        <v>4.4400000000000004</v>
      </c>
      <c r="G3677" s="16">
        <v>197.07999801635711</v>
      </c>
      <c r="H3677" s="29">
        <v>1.1873637920938289</v>
      </c>
      <c r="I3677" s="26">
        <v>352.3</v>
      </c>
      <c r="J3677" s="30">
        <v>0.16666666666666666</v>
      </c>
      <c r="K3677" s="31">
        <v>0.34843075733914758</v>
      </c>
      <c r="L3677" s="108">
        <f ca="1">REWS!R3677</f>
        <v>4.4552304862254273</v>
      </c>
      <c r="M3677" s="22">
        <f t="shared" si="969"/>
        <v>4.3940555293819497</v>
      </c>
      <c r="N3677" s="22">
        <f t="shared" ca="1" si="970"/>
        <v>4.4091284127634838</v>
      </c>
      <c r="O3677" s="22">
        <f t="shared" si="971"/>
        <v>3.7165422765336319E-2</v>
      </c>
      <c r="P3677" s="81">
        <f t="shared" ca="1" si="972"/>
        <v>5</v>
      </c>
      <c r="Q3677" s="22">
        <f t="shared" ca="1" si="973"/>
        <v>0.29220817194584398</v>
      </c>
      <c r="R3677" s="3">
        <f ca="1">IF(N3677&gt;'Power Curve'!$C$37,0,INDEX(Ci,$P3677,1)*POWER(1-Q3677,3)+INDEX(Ci,$P3677,2)*3*Q3677*POWER(1-Q3677,2)+INDEX(Ci,$P3677,3)*3*POWER(Q3677,2)*(1-Q3677)+INDEX(Ci,$P3677,4)*POWER(Q3677,3))</f>
        <v>107.64419850100039</v>
      </c>
      <c r="S3677" s="3">
        <f t="shared" si="974"/>
        <v>197.07999801635711</v>
      </c>
      <c r="T3677" s="3">
        <f t="shared" ca="1" si="975"/>
        <v>-89.43579951535672</v>
      </c>
      <c r="U3677" s="3">
        <f t="shared" ca="1" si="983"/>
        <v>89.43579951535672</v>
      </c>
      <c r="W3677" s="34">
        <f t="shared" si="976"/>
        <v>4</v>
      </c>
      <c r="X3677" s="73" t="b">
        <f>COUNTIF('Power Curve'!$D$2:$D$31,W3677)&gt;0</f>
        <v>1</v>
      </c>
      <c r="Y3677" s="73" t="b">
        <f t="shared" si="977"/>
        <v>0</v>
      </c>
      <c r="Z3677" s="73" t="b">
        <f t="shared" si="984"/>
        <v>1</v>
      </c>
      <c r="AA3677" s="34" t="str">
        <f t="shared" si="978"/>
        <v>Outer</v>
      </c>
      <c r="AB3677" s="35" t="str">
        <f t="shared" si="985"/>
        <v>0.0-0.1</v>
      </c>
      <c r="AC3677" s="36" t="str">
        <f t="shared" si="979"/>
        <v>20-21</v>
      </c>
      <c r="AD3677" s="36" t="str">
        <f t="shared" si="980"/>
        <v>Apr</v>
      </c>
      <c r="AE3677" s="35" t="str">
        <f t="shared" si="981"/>
        <v>345-355</v>
      </c>
      <c r="AF3677" s="36" t="str">
        <f t="shared" si="982"/>
        <v>LWS-HTI</v>
      </c>
    </row>
    <row r="3678" spans="5:32" x14ac:dyDescent="0.3">
      <c r="E3678" s="12">
        <v>41012.840277777781</v>
      </c>
      <c r="F3678" s="16">
        <v>4.5199999999999996</v>
      </c>
      <c r="G3678" s="16">
        <v>175.5600013732913</v>
      </c>
      <c r="H3678" s="29">
        <v>1.1877566266375295</v>
      </c>
      <c r="I3678" s="26">
        <v>349.2</v>
      </c>
      <c r="J3678" s="30">
        <v>0.19690265486725667</v>
      </c>
      <c r="K3678" s="31">
        <v>0.30409076965639736</v>
      </c>
      <c r="L3678" s="108">
        <f ca="1">REWS!R3678</f>
        <v>4.5358215009595737</v>
      </c>
      <c r="M3678" s="22">
        <f t="shared" si="969"/>
        <v>4.4737209631640038</v>
      </c>
      <c r="N3678" s="22">
        <f t="shared" ca="1" si="970"/>
        <v>4.4893804721267392</v>
      </c>
      <c r="O3678" s="22">
        <f t="shared" si="971"/>
        <v>4.9477972364229246E-2</v>
      </c>
      <c r="P3678" s="81">
        <f t="shared" ca="1" si="972"/>
        <v>5</v>
      </c>
      <c r="Q3678" s="22">
        <f t="shared" ca="1" si="973"/>
        <v>0.38397478536369645</v>
      </c>
      <c r="R3678" s="3">
        <f ca="1">IF(N3678&gt;'Power Curve'!$C$37,0,INDEX(Ci,$P3678,1)*POWER(1-Q3678,3)+INDEX(Ci,$P3678,2)*3*Q3678*POWER(1-Q3678,2)+INDEX(Ci,$P3678,3)*3*POWER(Q3678,2)*(1-Q3678)+INDEX(Ci,$P3678,4)*POWER(Q3678,3))</f>
        <v>119.93647626376273</v>
      </c>
      <c r="S3678" s="3">
        <f t="shared" si="974"/>
        <v>175.5600013732913</v>
      </c>
      <c r="T3678" s="3">
        <f t="shared" ca="1" si="975"/>
        <v>-55.623525109528572</v>
      </c>
      <c r="U3678" s="3">
        <f t="shared" ca="1" si="983"/>
        <v>55.623525109528572</v>
      </c>
      <c r="W3678" s="34">
        <f t="shared" si="976"/>
        <v>4</v>
      </c>
      <c r="X3678" s="73" t="b">
        <f>COUNTIF('Power Curve'!$D$2:$D$31,W3678)&gt;0</f>
        <v>1</v>
      </c>
      <c r="Y3678" s="73" t="b">
        <f t="shared" si="977"/>
        <v>0</v>
      </c>
      <c r="Z3678" s="73" t="b">
        <f t="shared" si="984"/>
        <v>1</v>
      </c>
      <c r="AA3678" s="34" t="str">
        <f t="shared" si="978"/>
        <v>Outer</v>
      </c>
      <c r="AB3678" s="35" t="str">
        <f t="shared" si="985"/>
        <v>0.0-0.1</v>
      </c>
      <c r="AC3678" s="36" t="str">
        <f t="shared" si="979"/>
        <v>20-21</v>
      </c>
      <c r="AD3678" s="36" t="str">
        <f t="shared" si="980"/>
        <v>Apr</v>
      </c>
      <c r="AE3678" s="35" t="str">
        <f t="shared" si="981"/>
        <v>345-355</v>
      </c>
      <c r="AF3678" s="36" t="str">
        <f t="shared" si="982"/>
        <v>LWS-HTI</v>
      </c>
    </row>
    <row r="3679" spans="5:32" x14ac:dyDescent="0.3">
      <c r="E3679" s="12">
        <v>41012.847222222219</v>
      </c>
      <c r="F3679" s="16">
        <v>4.2300000000000004</v>
      </c>
      <c r="G3679" s="16">
        <v>121.82000350952171</v>
      </c>
      <c r="H3679" s="29">
        <v>1.1879313029850067</v>
      </c>
      <c r="I3679" s="26">
        <v>357.9</v>
      </c>
      <c r="J3679" s="30">
        <v>0.21040189125295505</v>
      </c>
      <c r="K3679" s="31">
        <v>0.48008401952540219</v>
      </c>
      <c r="L3679" s="108">
        <f ca="1">REWS!R3679</f>
        <v>4.2237532585520157</v>
      </c>
      <c r="M3679" s="22">
        <f t="shared" si="969"/>
        <v>4.1868954206044746</v>
      </c>
      <c r="N3679" s="22">
        <f t="shared" ca="1" si="970"/>
        <v>4.1807123347505106</v>
      </c>
      <c r="O3679" s="22">
        <f t="shared" si="971"/>
        <v>5.1481601566528163E-3</v>
      </c>
      <c r="P3679" s="81">
        <f t="shared" ca="1" si="972"/>
        <v>5</v>
      </c>
      <c r="Q3679" s="22">
        <f t="shared" ca="1" si="973"/>
        <v>3.1018987571644403E-2</v>
      </c>
      <c r="R3679" s="3">
        <f ca="1">IF(N3679&gt;'Power Curve'!$C$37,0,INDEX(Ci,$P3679,1)*POWER(1-Q3679,3)+INDEX(Ci,$P3679,2)*3*Q3679*POWER(1-Q3679,2)+INDEX(Ci,$P3679,3)*3*POWER(Q3679,2)*(1-Q3679)+INDEX(Ci,$P3679,4)*POWER(Q3679,3))</f>
        <v>79.814345044775393</v>
      </c>
      <c r="S3679" s="3">
        <f t="shared" si="974"/>
        <v>121.82000350952171</v>
      </c>
      <c r="T3679" s="3">
        <f t="shared" ca="1" si="975"/>
        <v>-42.005658464746318</v>
      </c>
      <c r="U3679" s="3">
        <f t="shared" ca="1" si="983"/>
        <v>42.005658464746318</v>
      </c>
      <c r="W3679" s="34">
        <f t="shared" si="976"/>
        <v>4</v>
      </c>
      <c r="X3679" s="73" t="b">
        <f>COUNTIF('Power Curve'!$D$2:$D$31,W3679)&gt;0</f>
        <v>1</v>
      </c>
      <c r="Y3679" s="73" t="b">
        <f t="shared" si="977"/>
        <v>0</v>
      </c>
      <c r="Z3679" s="73" t="b">
        <f t="shared" si="984"/>
        <v>1</v>
      </c>
      <c r="AA3679" s="34" t="str">
        <f t="shared" si="978"/>
        <v>Outer</v>
      </c>
      <c r="AB3679" s="35" t="str">
        <f t="shared" si="985"/>
        <v>0.0-0.1</v>
      </c>
      <c r="AC3679" s="36" t="str">
        <f t="shared" si="979"/>
        <v>20-21</v>
      </c>
      <c r="AD3679" s="36" t="str">
        <f t="shared" si="980"/>
        <v>Apr</v>
      </c>
      <c r="AE3679" s="35" t="str">
        <f t="shared" si="981"/>
        <v>355-5</v>
      </c>
      <c r="AF3679" s="36" t="str">
        <f t="shared" si="982"/>
        <v>LWS-HTI</v>
      </c>
    </row>
    <row r="3680" spans="5:32" x14ac:dyDescent="0.3">
      <c r="E3680" s="12">
        <v>41012.854166666664</v>
      </c>
      <c r="F3680" s="16">
        <v>4.9800000000000004</v>
      </c>
      <c r="G3680" s="16">
        <v>209.9000015258793</v>
      </c>
      <c r="H3680" s="29">
        <v>1.1883245131980267</v>
      </c>
      <c r="I3680" s="26">
        <v>359.6</v>
      </c>
      <c r="J3680" s="30">
        <v>0.17068273092369476</v>
      </c>
      <c r="K3680" s="31">
        <v>0.39205632678090663</v>
      </c>
      <c r="L3680" s="108">
        <f ca="1">REWS!R3680</f>
        <v>4.9578996473995112</v>
      </c>
      <c r="M3680" s="22">
        <f t="shared" si="969"/>
        <v>4.9297965724241646</v>
      </c>
      <c r="N3680" s="22">
        <f t="shared" ca="1" si="970"/>
        <v>4.9079190136893738</v>
      </c>
      <c r="O3680" s="22">
        <f t="shared" si="971"/>
        <v>0.11996592797147032</v>
      </c>
      <c r="P3680" s="81">
        <f t="shared" ca="1" si="972"/>
        <v>5</v>
      </c>
      <c r="Q3680" s="22">
        <f t="shared" ca="1" si="973"/>
        <v>0.86256517729618876</v>
      </c>
      <c r="R3680" s="3">
        <f ca="1">IF(N3680&gt;'Power Curve'!$C$37,0,INDEX(Ci,$P3680,1)*POWER(1-Q3680,3)+INDEX(Ci,$P3680,2)*3*Q3680*POWER(1-Q3680,2)+INDEX(Ci,$P3680,3)*3*POWER(Q3680,2)*(1-Q3680)+INDEX(Ci,$P3680,4)*POWER(Q3680,3))</f>
        <v>191.88624598440427</v>
      </c>
      <c r="S3680" s="3">
        <f t="shared" si="974"/>
        <v>209.9000015258793</v>
      </c>
      <c r="T3680" s="3">
        <f t="shared" ca="1" si="975"/>
        <v>-18.013755541475035</v>
      </c>
      <c r="U3680" s="3">
        <f t="shared" ca="1" si="983"/>
        <v>18.013755541475035</v>
      </c>
      <c r="W3680" s="34">
        <f t="shared" si="976"/>
        <v>5</v>
      </c>
      <c r="X3680" s="73" t="b">
        <f>COUNTIF('Power Curve'!$D$2:$D$31,W3680)&gt;0</f>
        <v>1</v>
      </c>
      <c r="Y3680" s="73" t="b">
        <f t="shared" si="977"/>
        <v>0</v>
      </c>
      <c r="Z3680" s="73" t="b">
        <f t="shared" si="984"/>
        <v>1</v>
      </c>
      <c r="AA3680" s="34" t="str">
        <f t="shared" si="978"/>
        <v>Outer</v>
      </c>
      <c r="AB3680" s="35" t="str">
        <f t="shared" si="985"/>
        <v>0.1-0.2</v>
      </c>
      <c r="AC3680" s="36" t="str">
        <f t="shared" si="979"/>
        <v>20-21</v>
      </c>
      <c r="AD3680" s="36" t="str">
        <f t="shared" si="980"/>
        <v>Apr</v>
      </c>
      <c r="AE3680" s="35" t="str">
        <f t="shared" si="981"/>
        <v>355-5</v>
      </c>
      <c r="AF3680" s="36" t="str">
        <f t="shared" si="982"/>
        <v>LWS-HTI</v>
      </c>
    </row>
    <row r="3681" spans="5:32" x14ac:dyDescent="0.3">
      <c r="E3681" s="12">
        <v>41012.861111111109</v>
      </c>
      <c r="F3681" s="16">
        <v>4.26</v>
      </c>
      <c r="G3681" s="16">
        <v>276.27000427246139</v>
      </c>
      <c r="H3681" s="29">
        <v>1.1887617187891308</v>
      </c>
      <c r="I3681" s="26">
        <v>358.9</v>
      </c>
      <c r="J3681" s="30">
        <v>0.23943661971830987</v>
      </c>
      <c r="K3681" s="31">
        <v>0.34858084168302184</v>
      </c>
      <c r="L3681" s="108">
        <f ca="1">REWS!R3681</f>
        <v>4.4683065956201373</v>
      </c>
      <c r="M3681" s="22">
        <f t="shared" si="969"/>
        <v>4.2175720122329778</v>
      </c>
      <c r="N3681" s="22">
        <f t="shared" ca="1" si="970"/>
        <v>4.4238039529961286</v>
      </c>
      <c r="O3681" s="22">
        <f t="shared" si="971"/>
        <v>9.8893262812765372E-3</v>
      </c>
      <c r="P3681" s="81">
        <f t="shared" ca="1" si="972"/>
        <v>5</v>
      </c>
      <c r="Q3681" s="22">
        <f t="shared" ca="1" si="973"/>
        <v>0.30898935660219534</v>
      </c>
      <c r="R3681" s="3">
        <f ca="1">IF(N3681&gt;'Power Curve'!$C$37,0,INDEX(Ci,$P3681,1)*POWER(1-Q3681,3)+INDEX(Ci,$P3681,2)*3*Q3681*POWER(1-Q3681,2)+INDEX(Ci,$P3681,3)*3*POWER(Q3681,2)*(1-Q3681)+INDEX(Ci,$P3681,4)*POWER(Q3681,3))</f>
        <v>109.81494621685039</v>
      </c>
      <c r="S3681" s="3">
        <f t="shared" si="974"/>
        <v>276.27000427246139</v>
      </c>
      <c r="T3681" s="3">
        <f t="shared" ca="1" si="975"/>
        <v>-166.455058055611</v>
      </c>
      <c r="U3681" s="3">
        <f t="shared" ca="1" si="983"/>
        <v>166.455058055611</v>
      </c>
      <c r="W3681" s="34">
        <f t="shared" si="976"/>
        <v>4</v>
      </c>
      <c r="X3681" s="73" t="b">
        <f>COUNTIF('Power Curve'!$D$2:$D$31,W3681)&gt;0</f>
        <v>1</v>
      </c>
      <c r="Y3681" s="73" t="b">
        <f t="shared" si="977"/>
        <v>0</v>
      </c>
      <c r="Z3681" s="73" t="b">
        <f t="shared" si="984"/>
        <v>1</v>
      </c>
      <c r="AA3681" s="34" t="str">
        <f t="shared" si="978"/>
        <v>Outer</v>
      </c>
      <c r="AB3681" s="35" t="str">
        <f t="shared" si="985"/>
        <v>0.0-0.1</v>
      </c>
      <c r="AC3681" s="36" t="str">
        <f t="shared" si="979"/>
        <v>20-21</v>
      </c>
      <c r="AD3681" s="36" t="str">
        <f t="shared" si="980"/>
        <v>Apr</v>
      </c>
      <c r="AE3681" s="35" t="str">
        <f t="shared" si="981"/>
        <v>355-5</v>
      </c>
      <c r="AF3681" s="36" t="str">
        <f t="shared" si="982"/>
        <v>LWS-HTI</v>
      </c>
    </row>
    <row r="3682" spans="5:32" x14ac:dyDescent="0.3">
      <c r="E3682" s="12">
        <v>41012.868055555555</v>
      </c>
      <c r="F3682" s="16">
        <v>4.63</v>
      </c>
      <c r="G3682" s="16">
        <v>222.320003509522</v>
      </c>
      <c r="H3682" s="29">
        <v>1.1891992462099703</v>
      </c>
      <c r="I3682" s="26">
        <v>354.6</v>
      </c>
      <c r="J3682" s="30">
        <v>0.14254859611231102</v>
      </c>
      <c r="K3682" s="31">
        <v>0.31420708915122364</v>
      </c>
      <c r="L3682" s="108">
        <f ca="1">REWS!R3682</f>
        <v>4.7164030402503467</v>
      </c>
      <c r="M3682" s="22">
        <f t="shared" si="969"/>
        <v>4.5844492545309778</v>
      </c>
      <c r="N3682" s="22">
        <f t="shared" ca="1" si="970"/>
        <v>4.6700022466400304</v>
      </c>
      <c r="O3682" s="22">
        <f t="shared" si="971"/>
        <v>6.659138673646918E-2</v>
      </c>
      <c r="P3682" s="81">
        <f t="shared" ca="1" si="972"/>
        <v>5</v>
      </c>
      <c r="Q3682" s="22">
        <f t="shared" ca="1" si="973"/>
        <v>0.59051214637498073</v>
      </c>
      <c r="R3682" s="3">
        <f ca="1">IF(N3682&gt;'Power Curve'!$C$37,0,INDEX(Ci,$P3682,1)*POWER(1-Q3682,3)+INDEX(Ci,$P3682,2)*3*Q3682*POWER(1-Q3682,2)+INDEX(Ci,$P3682,3)*3*POWER(Q3682,2)*(1-Q3682)+INDEX(Ci,$P3682,4)*POWER(Q3682,3))</f>
        <v>150.3582094161533</v>
      </c>
      <c r="S3682" s="3">
        <f t="shared" si="974"/>
        <v>222.320003509522</v>
      </c>
      <c r="T3682" s="3">
        <f t="shared" ca="1" si="975"/>
        <v>-71.961794093368695</v>
      </c>
      <c r="U3682" s="3">
        <f t="shared" ca="1" si="983"/>
        <v>71.961794093368695</v>
      </c>
      <c r="W3682" s="34">
        <f t="shared" si="976"/>
        <v>5</v>
      </c>
      <c r="X3682" s="73" t="b">
        <f>COUNTIF('Power Curve'!$D$2:$D$31,W3682)&gt;0</f>
        <v>1</v>
      </c>
      <c r="Y3682" s="73" t="b">
        <f t="shared" si="977"/>
        <v>0</v>
      </c>
      <c r="Z3682" s="73" t="b">
        <f t="shared" si="984"/>
        <v>1</v>
      </c>
      <c r="AA3682" s="34" t="str">
        <f t="shared" si="978"/>
        <v>Outer</v>
      </c>
      <c r="AB3682" s="35" t="str">
        <f t="shared" si="985"/>
        <v>0.0-0.1</v>
      </c>
      <c r="AC3682" s="36" t="str">
        <f t="shared" si="979"/>
        <v>20-21</v>
      </c>
      <c r="AD3682" s="36" t="str">
        <f t="shared" si="980"/>
        <v>Apr</v>
      </c>
      <c r="AE3682" s="35" t="str">
        <f t="shared" si="981"/>
        <v>345-355</v>
      </c>
      <c r="AF3682" s="36" t="str">
        <f t="shared" si="982"/>
        <v>LWS-HTI</v>
      </c>
    </row>
    <row r="3683" spans="5:32" x14ac:dyDescent="0.3">
      <c r="E3683" s="12">
        <v>41012.875</v>
      </c>
      <c r="F3683" s="16">
        <v>5.01</v>
      </c>
      <c r="G3683" s="16">
        <v>209.79999542236374</v>
      </c>
      <c r="H3683" s="29">
        <v>1.189505706718166</v>
      </c>
      <c r="I3683" s="26">
        <v>357.1</v>
      </c>
      <c r="J3683" s="30">
        <v>0.16566866267465069</v>
      </c>
      <c r="K3683" s="31">
        <v>0.43425488022489317</v>
      </c>
      <c r="L3683" s="108">
        <f ca="1">REWS!R3683</f>
        <v>4.9685580527901498</v>
      </c>
      <c r="M3683" s="22">
        <f t="shared" si="969"/>
        <v>4.961136842247531</v>
      </c>
      <c r="N3683" s="22">
        <f t="shared" ca="1" si="970"/>
        <v>4.9200990835414897</v>
      </c>
      <c r="O3683" s="22">
        <f t="shared" si="971"/>
        <v>0.12480966770052973</v>
      </c>
      <c r="P3683" s="81">
        <f t="shared" ca="1" si="972"/>
        <v>5</v>
      </c>
      <c r="Q3683" s="22">
        <f t="shared" ca="1" si="973"/>
        <v>0.87649284183701093</v>
      </c>
      <c r="R3683" s="3">
        <f ca="1">IF(N3683&gt;'Power Curve'!$C$37,0,INDEX(Ci,$P3683,1)*POWER(1-Q3683,3)+INDEX(Ci,$P3683,2)*3*Q3683*POWER(1-Q3683,2)+INDEX(Ci,$P3683,3)*3*POWER(Q3683,2)*(1-Q3683)+INDEX(Ci,$P3683,4)*POWER(Q3683,3))</f>
        <v>193.94143582277127</v>
      </c>
      <c r="S3683" s="3">
        <f t="shared" si="974"/>
        <v>209.79999542236374</v>
      </c>
      <c r="T3683" s="3">
        <f t="shared" ca="1" si="975"/>
        <v>-15.858559599592468</v>
      </c>
      <c r="U3683" s="3">
        <f t="shared" ca="1" si="983"/>
        <v>15.858559599592468</v>
      </c>
      <c r="W3683" s="34">
        <f t="shared" si="976"/>
        <v>5</v>
      </c>
      <c r="X3683" s="73" t="b">
        <f>COUNTIF('Power Curve'!$D$2:$D$31,W3683)&gt;0</f>
        <v>1</v>
      </c>
      <c r="Y3683" s="73" t="b">
        <f t="shared" si="977"/>
        <v>0</v>
      </c>
      <c r="Z3683" s="73" t="b">
        <f t="shared" si="984"/>
        <v>1</v>
      </c>
      <c r="AA3683" s="34" t="str">
        <f t="shared" si="978"/>
        <v>Outer</v>
      </c>
      <c r="AB3683" s="35" t="str">
        <f t="shared" si="985"/>
        <v>0.1-0.2</v>
      </c>
      <c r="AC3683" s="36" t="str">
        <f t="shared" si="979"/>
        <v>21-22</v>
      </c>
      <c r="AD3683" s="36" t="str">
        <f t="shared" si="980"/>
        <v>Apr</v>
      </c>
      <c r="AE3683" s="35" t="str">
        <f t="shared" si="981"/>
        <v>355-5</v>
      </c>
      <c r="AF3683" s="36" t="str">
        <f t="shared" si="982"/>
        <v>LWS-HTI</v>
      </c>
    </row>
    <row r="3684" spans="5:32" x14ac:dyDescent="0.3">
      <c r="E3684" s="12">
        <v>41012.881944444445</v>
      </c>
      <c r="F3684" s="16">
        <v>5.41</v>
      </c>
      <c r="G3684" s="16">
        <v>208.43999481201212</v>
      </c>
      <c r="H3684" s="29">
        <v>1.1895354253475241</v>
      </c>
      <c r="I3684" s="26">
        <v>358.4</v>
      </c>
      <c r="J3684" s="30">
        <v>0.11829944547134935</v>
      </c>
      <c r="K3684" s="31">
        <v>0.35512569905118274</v>
      </c>
      <c r="L3684" s="108">
        <f ca="1">REWS!R3684</f>
        <v>5.4443496590220777</v>
      </c>
      <c r="M3684" s="22">
        <f t="shared" si="969"/>
        <v>5.3572802068422307</v>
      </c>
      <c r="N3684" s="22">
        <f t="shared" ca="1" si="970"/>
        <v>5.3912951326076204</v>
      </c>
      <c r="O3684" s="22">
        <f t="shared" si="971"/>
        <v>0.18603490169835551</v>
      </c>
      <c r="P3684" s="81">
        <f t="shared" ca="1" si="972"/>
        <v>6</v>
      </c>
      <c r="Q3684" s="22">
        <f t="shared" ca="1" si="973"/>
        <v>0.36199407094736852</v>
      </c>
      <c r="R3684" s="3">
        <f ca="1">IF(N3684&gt;'Power Curve'!$C$37,0,INDEX(Ci,$P3684,1)*POWER(1-Q3684,3)+INDEX(Ci,$P3684,2)*3*Q3684*POWER(1-Q3684,2)+INDEX(Ci,$P3684,3)*3*POWER(Q3684,2)*(1-Q3684)+INDEX(Ci,$P3684,4)*POWER(Q3684,3))</f>
        <v>265.5769907526074</v>
      </c>
      <c r="S3684" s="3">
        <f t="shared" si="974"/>
        <v>208.43999481201212</v>
      </c>
      <c r="T3684" s="3">
        <f t="shared" ca="1" si="975"/>
        <v>57.136995940595284</v>
      </c>
      <c r="U3684" s="3">
        <f t="shared" ca="1" si="983"/>
        <v>57.136995940595284</v>
      </c>
      <c r="W3684" s="34">
        <f t="shared" si="976"/>
        <v>5</v>
      </c>
      <c r="X3684" s="73" t="b">
        <f>COUNTIF('Power Curve'!$D$2:$D$31,W3684)&gt;0</f>
        <v>1</v>
      </c>
      <c r="Y3684" s="73" t="b">
        <f t="shared" si="977"/>
        <v>0</v>
      </c>
      <c r="Z3684" s="73" t="b">
        <f t="shared" si="984"/>
        <v>1</v>
      </c>
      <c r="AA3684" s="34" t="str">
        <f t="shared" si="978"/>
        <v>Outer</v>
      </c>
      <c r="AB3684" s="35" t="str">
        <f t="shared" si="985"/>
        <v>0.1-0.2</v>
      </c>
      <c r="AC3684" s="36" t="str">
        <f t="shared" si="979"/>
        <v>21-22</v>
      </c>
      <c r="AD3684" s="36" t="str">
        <f t="shared" si="980"/>
        <v>Apr</v>
      </c>
      <c r="AE3684" s="35" t="str">
        <f t="shared" si="981"/>
        <v>355-5</v>
      </c>
      <c r="AF3684" s="36" t="str">
        <f t="shared" si="982"/>
        <v>Inner-TI</v>
      </c>
    </row>
    <row r="3685" spans="5:32" x14ac:dyDescent="0.3">
      <c r="E3685" s="12">
        <v>41012.888888888891</v>
      </c>
      <c r="F3685" s="16">
        <v>5.31</v>
      </c>
      <c r="G3685" s="16">
        <v>202.1999969482419</v>
      </c>
      <c r="H3685" s="29">
        <v>1.1901051681801598</v>
      </c>
      <c r="I3685" s="26">
        <v>354.7</v>
      </c>
      <c r="J3685" s="30">
        <v>0.17137476459510359</v>
      </c>
      <c r="K3685" s="31">
        <v>0.54354976561607571</v>
      </c>
      <c r="L3685" s="108">
        <f ca="1">REWS!R3685</f>
        <v>5.3226997492345793</v>
      </c>
      <c r="M3685" s="22">
        <f t="shared" si="969"/>
        <v>5.2590940629359686</v>
      </c>
      <c r="N3685" s="22">
        <f t="shared" ca="1" si="970"/>
        <v>5.2716720621450746</v>
      </c>
      <c r="O3685" s="22">
        <f t="shared" si="971"/>
        <v>0.17085991664678077</v>
      </c>
      <c r="P3685" s="81">
        <f t="shared" ca="1" si="972"/>
        <v>6</v>
      </c>
      <c r="Q3685" s="22">
        <f t="shared" ca="1" si="973"/>
        <v>0.24276363297043457</v>
      </c>
      <c r="R3685" s="3">
        <f ca="1">IF(N3685&gt;'Power Curve'!$C$37,0,INDEX(Ci,$P3685,1)*POWER(1-Q3685,3)+INDEX(Ci,$P3685,2)*3*Q3685*POWER(1-Q3685,2)+INDEX(Ci,$P3685,3)*3*POWER(Q3685,2)*(1-Q3685)+INDEX(Ci,$P3685,4)*POWER(Q3685,3))</f>
        <v>248.03161555722434</v>
      </c>
      <c r="S3685" s="3">
        <f t="shared" si="974"/>
        <v>202.1999969482419</v>
      </c>
      <c r="T3685" s="3">
        <f t="shared" ca="1" si="975"/>
        <v>45.831618608982438</v>
      </c>
      <c r="U3685" s="3">
        <f t="shared" ca="1" si="983"/>
        <v>45.831618608982438</v>
      </c>
      <c r="W3685" s="34">
        <f t="shared" si="976"/>
        <v>5</v>
      </c>
      <c r="X3685" s="73" t="b">
        <f>COUNTIF('Power Curve'!$D$2:$D$31,W3685)&gt;0</f>
        <v>1</v>
      </c>
      <c r="Y3685" s="73" t="b">
        <f t="shared" si="977"/>
        <v>0</v>
      </c>
      <c r="Z3685" s="73" t="b">
        <f t="shared" si="984"/>
        <v>1</v>
      </c>
      <c r="AA3685" s="34" t="str">
        <f t="shared" si="978"/>
        <v>Outer</v>
      </c>
      <c r="AB3685" s="35" t="str">
        <f t="shared" si="985"/>
        <v>0.1-0.2</v>
      </c>
      <c r="AC3685" s="36" t="str">
        <f t="shared" si="979"/>
        <v>21-22</v>
      </c>
      <c r="AD3685" s="36" t="str">
        <f t="shared" si="980"/>
        <v>Apr</v>
      </c>
      <c r="AE3685" s="35" t="str">
        <f t="shared" si="981"/>
        <v>345-355</v>
      </c>
      <c r="AF3685" s="36" t="str">
        <f t="shared" si="982"/>
        <v>LWS-HTI</v>
      </c>
    </row>
    <row r="3686" spans="5:32" x14ac:dyDescent="0.3">
      <c r="E3686" s="12">
        <v>41012.895833333336</v>
      </c>
      <c r="F3686" s="16">
        <v>4.6100000000000003</v>
      </c>
      <c r="G3686" s="16">
        <v>112.15999221801729</v>
      </c>
      <c r="H3686" s="29">
        <v>1.1908949442744767</v>
      </c>
      <c r="I3686" s="26">
        <v>354.4</v>
      </c>
      <c r="J3686" s="30">
        <v>0.12798264642082427</v>
      </c>
      <c r="K3686" s="31">
        <v>0.42640130391461312</v>
      </c>
      <c r="L3686" s="108">
        <f ca="1">REWS!R3686</f>
        <v>4.5869073739804023</v>
      </c>
      <c r="M3686" s="22">
        <f t="shared" si="969"/>
        <v>4.5668145879863058</v>
      </c>
      <c r="N3686" s="22">
        <f t="shared" ca="1" si="970"/>
        <v>4.5439382883374533</v>
      </c>
      <c r="O3686" s="22">
        <f t="shared" si="971"/>
        <v>6.3865892175236735E-2</v>
      </c>
      <c r="P3686" s="81">
        <f t="shared" ca="1" si="972"/>
        <v>5</v>
      </c>
      <c r="Q3686" s="22">
        <f t="shared" ca="1" si="973"/>
        <v>0.44636054927872415</v>
      </c>
      <c r="R3686" s="3">
        <f ca="1">IF(N3686&gt;'Power Curve'!$C$37,0,INDEX(Ci,$P3686,1)*POWER(1-Q3686,3)+INDEX(Ci,$P3686,2)*3*Q3686*POWER(1-Q3686,2)+INDEX(Ci,$P3686,3)*3*POWER(Q3686,2)*(1-Q3686)+INDEX(Ci,$P3686,4)*POWER(Q3686,3))</f>
        <v>128.8048209832798</v>
      </c>
      <c r="S3686" s="3">
        <f t="shared" si="974"/>
        <v>112.15999221801729</v>
      </c>
      <c r="T3686" s="3">
        <f t="shared" ca="1" si="975"/>
        <v>16.644828765262503</v>
      </c>
      <c r="U3686" s="3">
        <f t="shared" ca="1" si="983"/>
        <v>16.644828765262503</v>
      </c>
      <c r="W3686" s="34">
        <f t="shared" si="976"/>
        <v>5</v>
      </c>
      <c r="X3686" s="73" t="b">
        <f>COUNTIF('Power Curve'!$D$2:$D$31,W3686)&gt;0</f>
        <v>1</v>
      </c>
      <c r="Y3686" s="73" t="b">
        <f t="shared" si="977"/>
        <v>0</v>
      </c>
      <c r="Z3686" s="73" t="b">
        <f t="shared" si="984"/>
        <v>1</v>
      </c>
      <c r="AA3686" s="34" t="str">
        <f t="shared" si="978"/>
        <v>Outer</v>
      </c>
      <c r="AB3686" s="35" t="str">
        <f t="shared" si="985"/>
        <v>0.0-0.1</v>
      </c>
      <c r="AC3686" s="36" t="str">
        <f t="shared" si="979"/>
        <v>21-22</v>
      </c>
      <c r="AD3686" s="36" t="str">
        <f t="shared" si="980"/>
        <v>Apr</v>
      </c>
      <c r="AE3686" s="35" t="str">
        <f t="shared" si="981"/>
        <v>345-355</v>
      </c>
      <c r="AF3686" s="36" t="str">
        <f t="shared" si="982"/>
        <v>Inner-TI</v>
      </c>
    </row>
    <row r="3687" spans="5:32" x14ac:dyDescent="0.3">
      <c r="E3687" s="12">
        <v>41012.902777777781</v>
      </c>
      <c r="F3687" s="16">
        <v>3.46</v>
      </c>
      <c r="G3687" s="16">
        <v>23.730001449584897</v>
      </c>
      <c r="H3687" s="29">
        <v>1.1914659904810176</v>
      </c>
      <c r="I3687" s="26">
        <v>350.9</v>
      </c>
      <c r="J3687" s="30">
        <v>0.18497109826589597</v>
      </c>
      <c r="K3687" s="31">
        <v>0.42165186229107843</v>
      </c>
      <c r="L3687" s="108">
        <f ca="1">REWS!R3687</f>
        <v>3.5499525206936364</v>
      </c>
      <c r="M3687" s="22">
        <f t="shared" si="969"/>
        <v>3.4281352883539711</v>
      </c>
      <c r="N3687" s="22">
        <f t="shared" ca="1" si="970"/>
        <v>3.5172593954251403</v>
      </c>
      <c r="O3687" s="22">
        <f t="shared" si="971"/>
        <v>-0.11212066420643457</v>
      </c>
      <c r="P3687" s="81">
        <f t="shared" ca="1" si="972"/>
        <v>4</v>
      </c>
      <c r="Q3687" s="22">
        <f t="shared" ca="1" si="973"/>
        <v>0.54664243444784189</v>
      </c>
      <c r="R3687" s="3">
        <f ca="1">IF(N3687&gt;'Power Curve'!$C$37,0,INDEX(Ci,$P3687,1)*POWER(1-Q3687,3)+INDEX(Ci,$P3687,2)*3*Q3687*POWER(1-Q3687,2)+INDEX(Ci,$P3687,3)*3*POWER(Q3687,2)*(1-Q3687)+INDEX(Ci,$P3687,4)*POWER(Q3687,3))</f>
        <v>28.101336664703211</v>
      </c>
      <c r="S3687" s="3" t="str">
        <f t="shared" si="974"/>
        <v/>
      </c>
      <c r="T3687" s="3" t="str">
        <f t="shared" si="975"/>
        <v/>
      </c>
      <c r="U3687" s="3" t="str">
        <f t="shared" si="983"/>
        <v/>
      </c>
      <c r="W3687" s="34">
        <f t="shared" si="976"/>
        <v>3</v>
      </c>
      <c r="X3687" s="73" t="b">
        <f>COUNTIF('Power Curve'!$D$2:$D$31,W3687)&gt;0</f>
        <v>0</v>
      </c>
      <c r="Y3687" s="73" t="b">
        <f t="shared" si="977"/>
        <v>0</v>
      </c>
      <c r="Z3687" s="73" t="b">
        <f t="shared" si="984"/>
        <v>0</v>
      </c>
      <c r="AA3687" s="34" t="str">
        <f t="shared" si="978"/>
        <v/>
      </c>
      <c r="AB3687" s="35" t="str">
        <f t="shared" si="985"/>
        <v/>
      </c>
      <c r="AC3687" s="36" t="str">
        <f t="shared" si="979"/>
        <v/>
      </c>
      <c r="AD3687" s="36" t="str">
        <f t="shared" si="980"/>
        <v/>
      </c>
      <c r="AE3687" s="35" t="str">
        <f t="shared" si="981"/>
        <v/>
      </c>
      <c r="AF3687" s="36" t="str">
        <f t="shared" si="982"/>
        <v/>
      </c>
    </row>
    <row r="3688" spans="5:32" x14ac:dyDescent="0.3">
      <c r="E3688" s="12">
        <v>41012.923611111109</v>
      </c>
      <c r="F3688" s="16">
        <v>3.85</v>
      </c>
      <c r="G3688" s="16">
        <v>80.779998779296605</v>
      </c>
      <c r="H3688" s="29">
        <v>1.1918921324147138</v>
      </c>
      <c r="I3688" s="26">
        <v>344.8</v>
      </c>
      <c r="J3688" s="30">
        <v>0.20259740259740261</v>
      </c>
      <c r="K3688" s="31">
        <v>0.13750534666893466</v>
      </c>
      <c r="L3688" s="108">
        <f ca="1">REWS!R3688</f>
        <v>3.9523042370677515</v>
      </c>
      <c r="M3688" s="22">
        <f t="shared" si="969"/>
        <v>3.8149983192396504</v>
      </c>
      <c r="N3688" s="22">
        <f t="shared" ca="1" si="970"/>
        <v>3.9163724731265508</v>
      </c>
      <c r="O3688" s="22">
        <f t="shared" si="971"/>
        <v>-5.2329735699233382E-2</v>
      </c>
      <c r="P3688" s="81">
        <f t="shared" ca="1" si="972"/>
        <v>4</v>
      </c>
      <c r="Q3688" s="22">
        <f t="shared" ca="1" si="973"/>
        <v>0.83099495683537161</v>
      </c>
      <c r="R3688" s="3">
        <f ca="1">IF(N3688&gt;'Power Curve'!$C$37,0,INDEX(Ci,$P3688,1)*POWER(1-Q3688,3)+INDEX(Ci,$P3688,2)*3*Q3688*POWER(1-Q3688,2)+INDEX(Ci,$P3688,3)*3*POWER(Q3688,2)*(1-Q3688)+INDEX(Ci,$P3688,4)*POWER(Q3688,3))</f>
        <v>57.740425089749621</v>
      </c>
      <c r="S3688" s="3">
        <f t="shared" si="974"/>
        <v>80.779998779296605</v>
      </c>
      <c r="T3688" s="3">
        <f t="shared" ca="1" si="975"/>
        <v>-23.039573689546984</v>
      </c>
      <c r="U3688" s="3">
        <f t="shared" ca="1" si="983"/>
        <v>23.039573689546984</v>
      </c>
      <c r="W3688" s="34">
        <f t="shared" si="976"/>
        <v>4</v>
      </c>
      <c r="X3688" s="73" t="b">
        <f>COUNTIF('Power Curve'!$D$2:$D$31,W3688)&gt;0</f>
        <v>1</v>
      </c>
      <c r="Y3688" s="73" t="b">
        <f t="shared" si="977"/>
        <v>0</v>
      </c>
      <c r="Z3688" s="73" t="b">
        <f t="shared" si="984"/>
        <v>1</v>
      </c>
      <c r="AA3688" s="34" t="str">
        <f t="shared" si="978"/>
        <v>Outer</v>
      </c>
      <c r="AB3688" s="35" t="str">
        <f t="shared" si="985"/>
        <v>-0.1-0.0</v>
      </c>
      <c r="AC3688" s="36" t="str">
        <f t="shared" si="979"/>
        <v>22-23</v>
      </c>
      <c r="AD3688" s="36" t="str">
        <f t="shared" si="980"/>
        <v>Apr</v>
      </c>
      <c r="AE3688" s="35" t="str">
        <f t="shared" si="981"/>
        <v>335-345</v>
      </c>
      <c r="AF3688" s="36" t="str">
        <f t="shared" si="982"/>
        <v>LWS-HTI</v>
      </c>
    </row>
    <row r="3689" spans="5:32" x14ac:dyDescent="0.3">
      <c r="E3689" s="12">
        <v>41012.9375</v>
      </c>
      <c r="F3689" s="16">
        <v>6.2</v>
      </c>
      <c r="G3689" s="16">
        <v>374.18999862670898</v>
      </c>
      <c r="H3689" s="29">
        <v>1.1917161945601011</v>
      </c>
      <c r="I3689" s="26">
        <v>358.2</v>
      </c>
      <c r="J3689" s="30">
        <v>0.18870967741935482</v>
      </c>
      <c r="K3689" s="31">
        <v>0.35158757909569749</v>
      </c>
      <c r="L3689" s="108">
        <f ca="1">REWS!R3689</f>
        <v>6.1904507904653094</v>
      </c>
      <c r="M3689" s="22">
        <f t="shared" si="969"/>
        <v>6.1433313502623514</v>
      </c>
      <c r="N3689" s="22">
        <f t="shared" ca="1" si="970"/>
        <v>6.1338694215035305</v>
      </c>
      <c r="O3689" s="22">
        <f t="shared" si="971"/>
        <v>0.30752163981245728</v>
      </c>
      <c r="P3689" s="81">
        <f t="shared" ca="1" si="972"/>
        <v>7</v>
      </c>
      <c r="Q3689" s="22">
        <f t="shared" ca="1" si="973"/>
        <v>0.10416282128461611</v>
      </c>
      <c r="R3689" s="3">
        <f ca="1">IF(N3689&gt;'Power Curve'!$C$37,0,INDEX(Ci,$P3689,1)*POWER(1-Q3689,3)+INDEX(Ci,$P3689,2)*3*Q3689*POWER(1-Q3689,2)+INDEX(Ci,$P3689,3)*3*POWER(Q3689,2)*(1-Q3689)+INDEX(Ci,$P3689,4)*POWER(Q3689,3))</f>
        <v>389.08718687963722</v>
      </c>
      <c r="S3689" s="3">
        <f t="shared" si="974"/>
        <v>374.18999862670898</v>
      </c>
      <c r="T3689" s="3">
        <f t="shared" ca="1" si="975"/>
        <v>14.897188252928231</v>
      </c>
      <c r="U3689" s="3">
        <f t="shared" ca="1" si="983"/>
        <v>14.897188252928231</v>
      </c>
      <c r="W3689" s="34">
        <f t="shared" si="976"/>
        <v>6</v>
      </c>
      <c r="X3689" s="73" t="b">
        <f>COUNTIF('Power Curve'!$D$2:$D$31,W3689)&gt;0</f>
        <v>1</v>
      </c>
      <c r="Y3689" s="73" t="b">
        <f t="shared" si="977"/>
        <v>0</v>
      </c>
      <c r="Z3689" s="73" t="b">
        <f t="shared" si="984"/>
        <v>1</v>
      </c>
      <c r="AA3689" s="34" t="str">
        <f t="shared" si="978"/>
        <v>Outer</v>
      </c>
      <c r="AB3689" s="35" t="str">
        <f t="shared" si="985"/>
        <v>0.3-0.4</v>
      </c>
      <c r="AC3689" s="36" t="str">
        <f t="shared" si="979"/>
        <v>22-23</v>
      </c>
      <c r="AD3689" s="36" t="str">
        <f t="shared" si="980"/>
        <v>Apr</v>
      </c>
      <c r="AE3689" s="35" t="str">
        <f t="shared" si="981"/>
        <v>355-5</v>
      </c>
      <c r="AF3689" s="36" t="str">
        <f t="shared" si="982"/>
        <v>LWS-HTI</v>
      </c>
    </row>
    <row r="3690" spans="5:32" x14ac:dyDescent="0.3">
      <c r="E3690" s="12">
        <v>41012.944444444445</v>
      </c>
      <c r="F3690" s="16">
        <v>4.95</v>
      </c>
      <c r="G3690" s="16">
        <v>133.7900009155272</v>
      </c>
      <c r="H3690" s="29">
        <v>1.1925523622950323</v>
      </c>
      <c r="I3690" s="26">
        <v>340.6</v>
      </c>
      <c r="J3690" s="30">
        <v>0.17777777777777778</v>
      </c>
      <c r="K3690" s="31">
        <v>0.24741366450568447</v>
      </c>
      <c r="L3690" s="108">
        <f ca="1">REWS!R3690</f>
        <v>4.9757178176751973</v>
      </c>
      <c r="M3690" s="22">
        <f t="shared" si="969"/>
        <v>4.9059033539521915</v>
      </c>
      <c r="N3690" s="22">
        <f t="shared" ca="1" si="970"/>
        <v>4.9313920666772582</v>
      </c>
      <c r="O3690" s="22">
        <f t="shared" si="971"/>
        <v>0.11627315403493245</v>
      </c>
      <c r="P3690" s="81">
        <f t="shared" ca="1" si="972"/>
        <v>5</v>
      </c>
      <c r="Q3690" s="22">
        <f t="shared" ca="1" si="973"/>
        <v>0.88940614058568923</v>
      </c>
      <c r="R3690" s="3">
        <f ca="1">IF(N3690&gt;'Power Curve'!$C$37,0,INDEX(Ci,$P3690,1)*POWER(1-Q3690,3)+INDEX(Ci,$P3690,2)*3*Q3690*POWER(1-Q3690,2)+INDEX(Ci,$P3690,3)*3*POWER(Q3690,2)*(1-Q3690)+INDEX(Ci,$P3690,4)*POWER(Q3690,3))</f>
        <v>195.83468818969732</v>
      </c>
      <c r="S3690" s="3">
        <f t="shared" si="974"/>
        <v>133.7900009155272</v>
      </c>
      <c r="T3690" s="3">
        <f t="shared" ca="1" si="975"/>
        <v>62.044687274170116</v>
      </c>
      <c r="U3690" s="3">
        <f t="shared" ca="1" si="983"/>
        <v>62.044687274170116</v>
      </c>
      <c r="W3690" s="34">
        <f t="shared" si="976"/>
        <v>5</v>
      </c>
      <c r="X3690" s="73" t="b">
        <f>COUNTIF('Power Curve'!$D$2:$D$31,W3690)&gt;0</f>
        <v>1</v>
      </c>
      <c r="Y3690" s="73" t="b">
        <f t="shared" si="977"/>
        <v>0</v>
      </c>
      <c r="Z3690" s="73" t="b">
        <f t="shared" si="984"/>
        <v>1</v>
      </c>
      <c r="AA3690" s="34" t="str">
        <f t="shared" si="978"/>
        <v>Outer</v>
      </c>
      <c r="AB3690" s="35" t="str">
        <f t="shared" si="985"/>
        <v>0.1-0.2</v>
      </c>
      <c r="AC3690" s="36" t="str">
        <f t="shared" si="979"/>
        <v>22-23</v>
      </c>
      <c r="AD3690" s="36" t="str">
        <f t="shared" si="980"/>
        <v>Apr</v>
      </c>
      <c r="AE3690" s="35" t="str">
        <f t="shared" si="981"/>
        <v>335-345</v>
      </c>
      <c r="AF3690" s="36" t="str">
        <f t="shared" si="982"/>
        <v>LWS-HTI</v>
      </c>
    </row>
    <row r="3691" spans="5:32" x14ac:dyDescent="0.3">
      <c r="E3691" s="12">
        <v>41012.951388888891</v>
      </c>
      <c r="F3691" s="16">
        <v>3.69</v>
      </c>
      <c r="G3691" s="16">
        <v>52.009996414184599</v>
      </c>
      <c r="H3691" s="29">
        <v>1.1934338085024823</v>
      </c>
      <c r="I3691" s="26">
        <v>325.2</v>
      </c>
      <c r="J3691" s="30">
        <v>0.10569105691056911</v>
      </c>
      <c r="K3691" s="31">
        <v>7.9881266921062774E-2</v>
      </c>
      <c r="L3691" s="108">
        <f ca="1">REWS!R3691</f>
        <v>3.7370003001012595</v>
      </c>
      <c r="M3691" s="22">
        <f t="shared" si="969"/>
        <v>3.6580287587284492</v>
      </c>
      <c r="N3691" s="22">
        <f t="shared" ca="1" si="970"/>
        <v>3.7046218344572504</v>
      </c>
      <c r="O3691" s="22">
        <f t="shared" si="971"/>
        <v>-7.65898872801309E-2</v>
      </c>
      <c r="P3691" s="81">
        <f t="shared" ca="1" si="972"/>
        <v>4</v>
      </c>
      <c r="Q3691" s="22">
        <f t="shared" ca="1" si="973"/>
        <v>0.68013087448166731</v>
      </c>
      <c r="R3691" s="3">
        <f ca="1">IF(N3691&gt;'Power Curve'!$C$37,0,INDEX(Ci,$P3691,1)*POWER(1-Q3691,3)+INDEX(Ci,$P3691,2)*3*Q3691*POWER(1-Q3691,2)+INDEX(Ci,$P3691,3)*3*POWER(Q3691,2)*(1-Q3691)+INDEX(Ci,$P3691,4)*POWER(Q3691,3))</f>
        <v>41.237352161663473</v>
      </c>
      <c r="S3691" s="3">
        <f t="shared" si="974"/>
        <v>52.009996414184599</v>
      </c>
      <c r="T3691" s="3">
        <f t="shared" ca="1" si="975"/>
        <v>-10.772644252521125</v>
      </c>
      <c r="U3691" s="3">
        <f t="shared" ca="1" si="983"/>
        <v>10.772644252521125</v>
      </c>
      <c r="W3691" s="34">
        <f t="shared" si="976"/>
        <v>4</v>
      </c>
      <c r="X3691" s="73" t="b">
        <f>COUNTIF('Power Curve'!$D$2:$D$31,W3691)&gt;0</f>
        <v>1</v>
      </c>
      <c r="Y3691" s="73" t="b">
        <f t="shared" si="977"/>
        <v>0</v>
      </c>
      <c r="Z3691" s="73" t="b">
        <f t="shared" si="984"/>
        <v>1</v>
      </c>
      <c r="AA3691" s="34" t="str">
        <f t="shared" si="978"/>
        <v>Outer</v>
      </c>
      <c r="AB3691" s="35" t="str">
        <f t="shared" si="985"/>
        <v>-0.1-0.0</v>
      </c>
      <c r="AC3691" s="36" t="str">
        <f t="shared" si="979"/>
        <v>22-23</v>
      </c>
      <c r="AD3691" s="36" t="str">
        <f t="shared" si="980"/>
        <v>Apr</v>
      </c>
      <c r="AE3691" s="35" t="str">
        <f t="shared" si="981"/>
        <v>325-335</v>
      </c>
      <c r="AF3691" s="36" t="str">
        <f t="shared" si="982"/>
        <v>Inner-TI</v>
      </c>
    </row>
    <row r="3692" spans="5:32" x14ac:dyDescent="0.3">
      <c r="E3692" s="12">
        <v>41012.958333333336</v>
      </c>
      <c r="F3692" s="16">
        <v>4.2300000000000004</v>
      </c>
      <c r="G3692" s="16">
        <v>103.57999610900919</v>
      </c>
      <c r="H3692" s="29">
        <v>1.193698496190321</v>
      </c>
      <c r="I3692" s="26">
        <v>332.2</v>
      </c>
      <c r="J3692" s="30">
        <v>8.2742316784869957E-2</v>
      </c>
      <c r="K3692" s="31">
        <v>0.10585200357325865</v>
      </c>
      <c r="L3692" s="108">
        <f ca="1">REWS!R3692</f>
        <v>4.268422536511788</v>
      </c>
      <c r="M3692" s="22">
        <f t="shared" si="969"/>
        <v>4.1936600272653655</v>
      </c>
      <c r="N3692" s="22">
        <f t="shared" ca="1" si="970"/>
        <v>4.2317524753778066</v>
      </c>
      <c r="O3692" s="22">
        <f t="shared" si="971"/>
        <v>6.1936519223423194E-3</v>
      </c>
      <c r="P3692" s="81">
        <f t="shared" ca="1" si="972"/>
        <v>5</v>
      </c>
      <c r="Q3692" s="22">
        <f t="shared" ca="1" si="973"/>
        <v>8.9382360311240847E-2</v>
      </c>
      <c r="R3692" s="3">
        <f ca="1">IF(N3692&gt;'Power Curve'!$C$37,0,INDEX(Ci,$P3692,1)*POWER(1-Q3692,3)+INDEX(Ci,$P3692,2)*3*Q3692*POWER(1-Q3692,2)+INDEX(Ci,$P3692,3)*3*POWER(Q3692,2)*(1-Q3692)+INDEX(Ci,$P3692,4)*POWER(Q3692,3))</f>
        <v>84.908916250217459</v>
      </c>
      <c r="S3692" s="3">
        <f t="shared" si="974"/>
        <v>103.57999610900919</v>
      </c>
      <c r="T3692" s="3">
        <f t="shared" ca="1" si="975"/>
        <v>-18.671079858791728</v>
      </c>
      <c r="U3692" s="3">
        <f t="shared" ca="1" si="983"/>
        <v>18.671079858791728</v>
      </c>
      <c r="W3692" s="34">
        <f t="shared" si="976"/>
        <v>4</v>
      </c>
      <c r="X3692" s="73" t="b">
        <f>COUNTIF('Power Curve'!$D$2:$D$31,W3692)&gt;0</f>
        <v>1</v>
      </c>
      <c r="Y3692" s="73" t="b">
        <f t="shared" si="977"/>
        <v>0</v>
      </c>
      <c r="Z3692" s="73" t="b">
        <f t="shared" si="984"/>
        <v>1</v>
      </c>
      <c r="AA3692" s="34" t="str">
        <f t="shared" si="978"/>
        <v>Outer</v>
      </c>
      <c r="AB3692" s="35" t="str">
        <f t="shared" si="985"/>
        <v>0.0-0.1</v>
      </c>
      <c r="AC3692" s="36" t="str">
        <f t="shared" si="979"/>
        <v>23-24</v>
      </c>
      <c r="AD3692" s="36" t="str">
        <f t="shared" si="980"/>
        <v>Apr</v>
      </c>
      <c r="AE3692" s="35" t="str">
        <f t="shared" si="981"/>
        <v>325-335</v>
      </c>
      <c r="AF3692" s="36" t="str">
        <f t="shared" si="982"/>
        <v>LWS-LTI</v>
      </c>
    </row>
    <row r="3693" spans="5:32" x14ac:dyDescent="0.3">
      <c r="E3693" s="12">
        <v>41012.965277777781</v>
      </c>
      <c r="F3693" s="16">
        <v>4.33</v>
      </c>
      <c r="G3693" s="16">
        <v>131.47999954223599</v>
      </c>
      <c r="H3693" s="29">
        <v>1.1937867525644477</v>
      </c>
      <c r="I3693" s="26">
        <v>344</v>
      </c>
      <c r="J3693" s="30">
        <v>9.6997690531177821E-2</v>
      </c>
      <c r="K3693" s="31">
        <v>0.24029142090349273</v>
      </c>
      <c r="L3693" s="108">
        <f ca="1">REWS!R3693</f>
        <v>4.3771800680738142</v>
      </c>
      <c r="M3693" s="22">
        <f t="shared" si="969"/>
        <v>4.2929067200572888</v>
      </c>
      <c r="N3693" s="22">
        <f t="shared" ca="1" si="970"/>
        <v>4.3396826164283828</v>
      </c>
      <c r="O3693" s="22">
        <f t="shared" si="971"/>
        <v>2.1532548222959892E-2</v>
      </c>
      <c r="P3693" s="81">
        <f t="shared" ca="1" si="972"/>
        <v>5</v>
      </c>
      <c r="Q3693" s="22">
        <f t="shared" ca="1" si="973"/>
        <v>0.21279830263729382</v>
      </c>
      <c r="R3693" s="3">
        <f ca="1">IF(N3693&gt;'Power Curve'!$C$37,0,INDEX(Ci,$P3693,1)*POWER(1-Q3693,3)+INDEX(Ci,$P3693,2)*3*Q3693*POWER(1-Q3693,2)+INDEX(Ci,$P3693,3)*3*POWER(Q3693,2)*(1-Q3693)+INDEX(Ci,$P3693,4)*POWER(Q3693,3))</f>
        <v>97.917076225812536</v>
      </c>
      <c r="S3693" s="3">
        <f t="shared" si="974"/>
        <v>131.47999954223599</v>
      </c>
      <c r="T3693" s="3">
        <f t="shared" ca="1" si="975"/>
        <v>-33.562923316423451</v>
      </c>
      <c r="U3693" s="3">
        <f t="shared" ca="1" si="983"/>
        <v>33.562923316423451</v>
      </c>
      <c r="W3693" s="34">
        <f t="shared" si="976"/>
        <v>4</v>
      </c>
      <c r="X3693" s="73" t="b">
        <f>COUNTIF('Power Curve'!$D$2:$D$31,W3693)&gt;0</f>
        <v>1</v>
      </c>
      <c r="Y3693" s="73" t="b">
        <f t="shared" si="977"/>
        <v>0</v>
      </c>
      <c r="Z3693" s="73" t="b">
        <f t="shared" si="984"/>
        <v>1</v>
      </c>
      <c r="AA3693" s="34" t="str">
        <f t="shared" si="978"/>
        <v>Outer</v>
      </c>
      <c r="AB3693" s="35" t="str">
        <f t="shared" si="985"/>
        <v>0.0-0.1</v>
      </c>
      <c r="AC3693" s="36" t="str">
        <f t="shared" si="979"/>
        <v>23-24</v>
      </c>
      <c r="AD3693" s="36" t="str">
        <f t="shared" si="980"/>
        <v>Apr</v>
      </c>
      <c r="AE3693" s="35" t="str">
        <f t="shared" si="981"/>
        <v>335-345</v>
      </c>
      <c r="AF3693" s="36" t="str">
        <f t="shared" si="982"/>
        <v>LWS-LTI</v>
      </c>
    </row>
    <row r="3694" spans="5:32" x14ac:dyDescent="0.3">
      <c r="E3694" s="12">
        <v>41012.972222222219</v>
      </c>
      <c r="F3694" s="16">
        <v>5.08</v>
      </c>
      <c r="G3694" s="16">
        <v>179.15999603271482</v>
      </c>
      <c r="H3694" s="29">
        <v>1.1939633023650724</v>
      </c>
      <c r="I3694" s="26">
        <v>345.8</v>
      </c>
      <c r="J3694" s="30">
        <v>0.1062992125984252</v>
      </c>
      <c r="K3694" s="31">
        <v>0.30112138253196347</v>
      </c>
      <c r="L3694" s="108">
        <f ca="1">REWS!R3694</f>
        <v>5.1134073783031981</v>
      </c>
      <c r="M3694" s="22">
        <f t="shared" si="969"/>
        <v>5.0367300575202609</v>
      </c>
      <c r="N3694" s="22">
        <f t="shared" ca="1" si="970"/>
        <v>5.0698528816231478</v>
      </c>
      <c r="O3694" s="22">
        <f t="shared" si="971"/>
        <v>0.13649284280168558</v>
      </c>
      <c r="P3694" s="81">
        <f t="shared" ca="1" si="972"/>
        <v>6</v>
      </c>
      <c r="Q3694" s="22">
        <f t="shared" ca="1" si="973"/>
        <v>4.1606872884516359E-2</v>
      </c>
      <c r="R3694" s="3">
        <f ca="1">IF(N3694&gt;'Power Curve'!$C$37,0,INDEX(Ci,$P3694,1)*POWER(1-Q3694,3)+INDEX(Ci,$P3694,2)*3*Q3694*POWER(1-Q3694,2)+INDEX(Ci,$P3694,3)*3*POWER(Q3694,2)*(1-Q3694)+INDEX(Ci,$P3694,4)*POWER(Q3694,3))</f>
        <v>217.88470905159113</v>
      </c>
      <c r="S3694" s="3">
        <f t="shared" si="974"/>
        <v>179.15999603271482</v>
      </c>
      <c r="T3694" s="3">
        <f t="shared" ca="1" si="975"/>
        <v>38.724713018876315</v>
      </c>
      <c r="U3694" s="3">
        <f t="shared" ca="1" si="983"/>
        <v>38.724713018876315</v>
      </c>
      <c r="W3694" s="34">
        <f t="shared" si="976"/>
        <v>5</v>
      </c>
      <c r="X3694" s="73" t="b">
        <f>COUNTIF('Power Curve'!$D$2:$D$31,W3694)&gt;0</f>
        <v>1</v>
      </c>
      <c r="Y3694" s="73" t="b">
        <f t="shared" si="977"/>
        <v>0</v>
      </c>
      <c r="Z3694" s="73" t="b">
        <f t="shared" si="984"/>
        <v>1</v>
      </c>
      <c r="AA3694" s="34" t="str">
        <f t="shared" si="978"/>
        <v>Outer</v>
      </c>
      <c r="AB3694" s="35" t="str">
        <f t="shared" si="985"/>
        <v>0.1-0.2</v>
      </c>
      <c r="AC3694" s="36" t="str">
        <f t="shared" si="979"/>
        <v>23-24</v>
      </c>
      <c r="AD3694" s="36" t="str">
        <f t="shared" si="980"/>
        <v>Apr</v>
      </c>
      <c r="AE3694" s="35" t="str">
        <f t="shared" si="981"/>
        <v>345-355</v>
      </c>
      <c r="AF3694" s="36" t="str">
        <f t="shared" si="982"/>
        <v>Inner-TI</v>
      </c>
    </row>
    <row r="3695" spans="5:32" x14ac:dyDescent="0.3">
      <c r="E3695" s="12">
        <v>41012.979166666664</v>
      </c>
      <c r="F3695" s="16">
        <v>4.9000000000000004</v>
      </c>
      <c r="G3695" s="16">
        <v>179.7799987792969</v>
      </c>
      <c r="H3695" s="29">
        <v>1.1940074479749212</v>
      </c>
      <c r="I3695" s="26">
        <v>344.1</v>
      </c>
      <c r="J3695" s="30">
        <v>9.591836734693876E-2</v>
      </c>
      <c r="K3695" s="31">
        <v>0.32627860247182411</v>
      </c>
      <c r="L3695" s="108">
        <f ca="1">REWS!R3695</f>
        <v>4.8718289174810874</v>
      </c>
      <c r="M3695" s="22">
        <f t="shared" si="969"/>
        <v>4.8583231202101658</v>
      </c>
      <c r="N3695" s="22">
        <f t="shared" ca="1" si="970"/>
        <v>4.8303916464299652</v>
      </c>
      <c r="O3695" s="22">
        <f t="shared" si="971"/>
        <v>0.10891947553142597</v>
      </c>
      <c r="P3695" s="81">
        <f t="shared" ca="1" si="972"/>
        <v>5</v>
      </c>
      <c r="Q3695" s="22">
        <f t="shared" ca="1" si="973"/>
        <v>0.77391419441741849</v>
      </c>
      <c r="R3695" s="3">
        <f ca="1">IF(N3695&gt;'Power Curve'!$C$37,0,INDEX(Ci,$P3695,1)*POWER(1-Q3695,3)+INDEX(Ci,$P3695,2)*3*Q3695*POWER(1-Q3695,2)+INDEX(Ci,$P3695,3)*3*POWER(Q3695,2)*(1-Q3695)+INDEX(Ci,$P3695,4)*POWER(Q3695,3))</f>
        <v>178.54497105045607</v>
      </c>
      <c r="S3695" s="3">
        <f t="shared" si="974"/>
        <v>179.7799987792969</v>
      </c>
      <c r="T3695" s="3">
        <f t="shared" ca="1" si="975"/>
        <v>-1.2350277288408336</v>
      </c>
      <c r="U3695" s="3">
        <f t="shared" ca="1" si="983"/>
        <v>1.2350277288408336</v>
      </c>
      <c r="W3695" s="34">
        <f t="shared" si="976"/>
        <v>5</v>
      </c>
      <c r="X3695" s="73" t="b">
        <f>COUNTIF('Power Curve'!$D$2:$D$31,W3695)&gt;0</f>
        <v>1</v>
      </c>
      <c r="Y3695" s="73" t="b">
        <f t="shared" si="977"/>
        <v>0</v>
      </c>
      <c r="Z3695" s="73" t="b">
        <f t="shared" si="984"/>
        <v>1</v>
      </c>
      <c r="AA3695" s="34" t="str">
        <f t="shared" si="978"/>
        <v>Outer</v>
      </c>
      <c r="AB3695" s="35" t="str">
        <f t="shared" si="985"/>
        <v>0.1-0.2</v>
      </c>
      <c r="AC3695" s="36" t="str">
        <f t="shared" si="979"/>
        <v>23-24</v>
      </c>
      <c r="AD3695" s="36" t="str">
        <f t="shared" si="980"/>
        <v>Apr</v>
      </c>
      <c r="AE3695" s="35" t="str">
        <f t="shared" si="981"/>
        <v>335-345</v>
      </c>
      <c r="AF3695" s="36" t="str">
        <f t="shared" si="982"/>
        <v>LWS-LTI</v>
      </c>
    </row>
    <row r="3696" spans="5:32" x14ac:dyDescent="0.3">
      <c r="E3696" s="12">
        <v>41012.986111111109</v>
      </c>
      <c r="F3696" s="16">
        <v>4.22</v>
      </c>
      <c r="G3696" s="16">
        <v>93.9100017547606</v>
      </c>
      <c r="H3696" s="29">
        <v>1.1944049054140744</v>
      </c>
      <c r="I3696" s="26">
        <v>339.6</v>
      </c>
      <c r="J3696" s="30">
        <v>9.4786729857819912E-2</v>
      </c>
      <c r="K3696" s="31">
        <v>0.34283184920260984</v>
      </c>
      <c r="L3696" s="108">
        <f ca="1">REWS!R3696</f>
        <v>4.3053114587231303</v>
      </c>
      <c r="M3696" s="22">
        <f t="shared" si="969"/>
        <v>4.1845710630659578</v>
      </c>
      <c r="N3696" s="22">
        <f t="shared" ca="1" si="970"/>
        <v>4.2691662909144794</v>
      </c>
      <c r="O3696" s="22">
        <f t="shared" si="971"/>
        <v>4.7889232063232316E-3</v>
      </c>
      <c r="P3696" s="81">
        <f t="shared" ca="1" si="972"/>
        <v>5</v>
      </c>
      <c r="Q3696" s="22">
        <f t="shared" ca="1" si="973"/>
        <v>0.13216430477574262</v>
      </c>
      <c r="R3696" s="3">
        <f ca="1">IF(N3696&gt;'Power Curve'!$C$37,0,INDEX(Ci,$P3696,1)*POWER(1-Q3696,3)+INDEX(Ci,$P3696,2)*3*Q3696*POWER(1-Q3696,2)+INDEX(Ci,$P3696,3)*3*POWER(Q3696,2)*(1-Q3696)+INDEX(Ci,$P3696,4)*POWER(Q3696,3))</f>
        <v>89.095008569204367</v>
      </c>
      <c r="S3696" s="3">
        <f t="shared" si="974"/>
        <v>93.9100017547606</v>
      </c>
      <c r="T3696" s="3">
        <f t="shared" ca="1" si="975"/>
        <v>-4.8149931855562329</v>
      </c>
      <c r="U3696" s="3">
        <f t="shared" ca="1" si="983"/>
        <v>4.8149931855562329</v>
      </c>
      <c r="W3696" s="34">
        <f t="shared" si="976"/>
        <v>4</v>
      </c>
      <c r="X3696" s="73" t="b">
        <f>COUNTIF('Power Curve'!$D$2:$D$31,W3696)&gt;0</f>
        <v>1</v>
      </c>
      <c r="Y3696" s="73" t="b">
        <f t="shared" si="977"/>
        <v>0</v>
      </c>
      <c r="Z3696" s="73" t="b">
        <f t="shared" si="984"/>
        <v>1</v>
      </c>
      <c r="AA3696" s="34" t="str">
        <f t="shared" si="978"/>
        <v>Outer</v>
      </c>
      <c r="AB3696" s="35" t="str">
        <f t="shared" si="985"/>
        <v>0.0-0.1</v>
      </c>
      <c r="AC3696" s="36" t="str">
        <f t="shared" si="979"/>
        <v>23-24</v>
      </c>
      <c r="AD3696" s="36" t="str">
        <f t="shared" si="980"/>
        <v>Apr</v>
      </c>
      <c r="AE3696" s="35" t="str">
        <f t="shared" si="981"/>
        <v>335-345</v>
      </c>
      <c r="AF3696" s="36" t="str">
        <f t="shared" si="982"/>
        <v>LWS-LTI</v>
      </c>
    </row>
    <row r="3697" spans="5:32" x14ac:dyDescent="0.3">
      <c r="E3697" s="12">
        <v>41012.993055555555</v>
      </c>
      <c r="F3697" s="16">
        <v>4.7300000000000004</v>
      </c>
      <c r="G3697" s="16">
        <v>160.59999465942388</v>
      </c>
      <c r="H3697" s="29">
        <v>1.1941269561016394</v>
      </c>
      <c r="I3697" s="26">
        <v>340.2</v>
      </c>
      <c r="J3697" s="30">
        <v>0.10359408033826638</v>
      </c>
      <c r="K3697" s="31">
        <v>0.17574059938083458</v>
      </c>
      <c r="L3697" s="108">
        <f ca="1">REWS!R3697</f>
        <v>4.7785690387585609</v>
      </c>
      <c r="M3697" s="22">
        <f t="shared" si="969"/>
        <v>4.6899255137794231</v>
      </c>
      <c r="N3697" s="22">
        <f t="shared" ca="1" si="970"/>
        <v>4.7380830558626181</v>
      </c>
      <c r="O3697" s="22">
        <f t="shared" si="971"/>
        <v>8.2893082614446292E-2</v>
      </c>
      <c r="P3697" s="81">
        <f t="shared" ca="1" si="972"/>
        <v>5</v>
      </c>
      <c r="Q3697" s="22">
        <f t="shared" ca="1" si="973"/>
        <v>0.66836118041440262</v>
      </c>
      <c r="R3697" s="3">
        <f ca="1">IF(N3697&gt;'Power Curve'!$C$37,0,INDEX(Ci,$P3697,1)*POWER(1-Q3697,3)+INDEX(Ci,$P3697,2)*3*Q3697*POWER(1-Q3697,2)+INDEX(Ci,$P3697,3)*3*POWER(Q3697,2)*(1-Q3697)+INDEX(Ci,$P3697,4)*POWER(Q3697,3))</f>
        <v>162.32538855871832</v>
      </c>
      <c r="S3697" s="3">
        <f t="shared" si="974"/>
        <v>160.59999465942388</v>
      </c>
      <c r="T3697" s="3">
        <f t="shared" ca="1" si="975"/>
        <v>1.7253938992944313</v>
      </c>
      <c r="U3697" s="3">
        <f t="shared" ca="1" si="983"/>
        <v>1.7253938992944313</v>
      </c>
      <c r="W3697" s="34">
        <f t="shared" si="976"/>
        <v>5</v>
      </c>
      <c r="X3697" s="73" t="b">
        <f>COUNTIF('Power Curve'!$D$2:$D$31,W3697)&gt;0</f>
        <v>1</v>
      </c>
      <c r="Y3697" s="73" t="b">
        <f t="shared" si="977"/>
        <v>0</v>
      </c>
      <c r="Z3697" s="73" t="b">
        <f t="shared" si="984"/>
        <v>1</v>
      </c>
      <c r="AA3697" s="34" t="str">
        <f t="shared" si="978"/>
        <v>Inner</v>
      </c>
      <c r="AB3697" s="35" t="str">
        <f t="shared" si="985"/>
        <v>0.0-0.1</v>
      </c>
      <c r="AC3697" s="36" t="str">
        <f t="shared" si="979"/>
        <v>23-24</v>
      </c>
      <c r="AD3697" s="36" t="str">
        <f t="shared" si="980"/>
        <v>Apr</v>
      </c>
      <c r="AE3697" s="35" t="str">
        <f t="shared" si="981"/>
        <v>335-345</v>
      </c>
      <c r="AF3697" s="36" t="str">
        <f t="shared" si="982"/>
        <v>Inner-TI</v>
      </c>
    </row>
    <row r="3698" spans="5:32" x14ac:dyDescent="0.3">
      <c r="E3698" s="12">
        <v>41013</v>
      </c>
      <c r="F3698" s="16">
        <v>5.32</v>
      </c>
      <c r="G3698" s="16">
        <v>229.96999359130831</v>
      </c>
      <c r="H3698" s="29">
        <v>1.1943036542100971</v>
      </c>
      <c r="I3698" s="26">
        <v>344.1</v>
      </c>
      <c r="J3698" s="30">
        <v>8.646616541353383E-2</v>
      </c>
      <c r="K3698" s="31">
        <v>0.21641799877679976</v>
      </c>
      <c r="L3698" s="108">
        <f ca="1">REWS!R3698</f>
        <v>5.4093069793998056</v>
      </c>
      <c r="M3698" s="22">
        <f t="shared" si="969"/>
        <v>5.2751869622788483</v>
      </c>
      <c r="N3698" s="22">
        <f t="shared" ca="1" si="970"/>
        <v>5.3637416640401945</v>
      </c>
      <c r="O3698" s="22">
        <f t="shared" si="971"/>
        <v>0.17334712611696673</v>
      </c>
      <c r="P3698" s="81">
        <f t="shared" ca="1" si="972"/>
        <v>6</v>
      </c>
      <c r="Q3698" s="22">
        <f t="shared" ca="1" si="973"/>
        <v>0.3345310396744296</v>
      </c>
      <c r="R3698" s="3">
        <f ca="1">IF(N3698&gt;'Power Curve'!$C$37,0,INDEX(Ci,$P3698,1)*POWER(1-Q3698,3)+INDEX(Ci,$P3698,2)*3*Q3698*POWER(1-Q3698,2)+INDEX(Ci,$P3698,3)*3*POWER(Q3698,2)*(1-Q3698)+INDEX(Ci,$P3698,4)*POWER(Q3698,3))</f>
        <v>261.53521343770211</v>
      </c>
      <c r="S3698" s="3">
        <f t="shared" si="974"/>
        <v>229.96999359130831</v>
      </c>
      <c r="T3698" s="3">
        <f t="shared" ca="1" si="975"/>
        <v>31.565219846393802</v>
      </c>
      <c r="U3698" s="3">
        <f t="shared" ca="1" si="983"/>
        <v>31.565219846393802</v>
      </c>
      <c r="W3698" s="34">
        <f t="shared" si="976"/>
        <v>5</v>
      </c>
      <c r="X3698" s="73" t="b">
        <f>COUNTIF('Power Curve'!$D$2:$D$31,W3698)&gt;0</f>
        <v>1</v>
      </c>
      <c r="Y3698" s="73" t="b">
        <f t="shared" si="977"/>
        <v>0</v>
      </c>
      <c r="Z3698" s="73" t="b">
        <f t="shared" si="984"/>
        <v>1</v>
      </c>
      <c r="AA3698" s="34" t="str">
        <f t="shared" si="978"/>
        <v>Outer</v>
      </c>
      <c r="AB3698" s="35" t="str">
        <f t="shared" si="985"/>
        <v>0.1-0.2</v>
      </c>
      <c r="AC3698" s="36" t="str">
        <f t="shared" si="979"/>
        <v>0-1</v>
      </c>
      <c r="AD3698" s="36" t="str">
        <f t="shared" si="980"/>
        <v>Apr</v>
      </c>
      <c r="AE3698" s="35" t="str">
        <f t="shared" si="981"/>
        <v>335-345</v>
      </c>
      <c r="AF3698" s="36" t="str">
        <f t="shared" si="982"/>
        <v>LWS-LTI</v>
      </c>
    </row>
    <row r="3699" spans="5:32" x14ac:dyDescent="0.3">
      <c r="E3699" s="12">
        <v>41013.006944444445</v>
      </c>
      <c r="F3699" s="16">
        <v>5.18</v>
      </c>
      <c r="G3699" s="16">
        <v>238.79001235961891</v>
      </c>
      <c r="H3699" s="29">
        <v>1.1947898448079566</v>
      </c>
      <c r="I3699" s="26">
        <v>342.1</v>
      </c>
      <c r="J3699" s="30">
        <v>7.7220077220077232E-2</v>
      </c>
      <c r="K3699" s="31">
        <v>0.1685194692883791</v>
      </c>
      <c r="L3699" s="108">
        <f ca="1">REWS!R3699</f>
        <v>5.2384348312913636</v>
      </c>
      <c r="M3699" s="22">
        <f t="shared" si="969"/>
        <v>5.1370631481500597</v>
      </c>
      <c r="N3699" s="22">
        <f t="shared" ca="1" si="970"/>
        <v>5.1950136150217254</v>
      </c>
      <c r="O3699" s="22">
        <f t="shared" si="971"/>
        <v>0.15199964539023686</v>
      </c>
      <c r="P3699" s="81">
        <f t="shared" ca="1" si="972"/>
        <v>6</v>
      </c>
      <c r="Q3699" s="22">
        <f t="shared" ca="1" si="973"/>
        <v>0.16635679781893004</v>
      </c>
      <c r="R3699" s="3">
        <f ca="1">IF(N3699&gt;'Power Curve'!$C$37,0,INDEX(Ci,$P3699,1)*POWER(1-Q3699,3)+INDEX(Ci,$P3699,2)*3*Q3699*POWER(1-Q3699,2)+INDEX(Ci,$P3699,3)*3*POWER(Q3699,2)*(1-Q3699)+INDEX(Ci,$P3699,4)*POWER(Q3699,3))</f>
        <v>236.71643290380177</v>
      </c>
      <c r="S3699" s="3">
        <f t="shared" si="974"/>
        <v>238.79001235961891</v>
      </c>
      <c r="T3699" s="3">
        <f t="shared" ca="1" si="975"/>
        <v>-2.0735794558171392</v>
      </c>
      <c r="U3699" s="3">
        <f t="shared" ca="1" si="983"/>
        <v>2.0735794558171392</v>
      </c>
      <c r="W3699" s="34">
        <f t="shared" si="976"/>
        <v>5</v>
      </c>
      <c r="X3699" s="73" t="b">
        <f>COUNTIF('Power Curve'!$D$2:$D$31,W3699)&gt;0</f>
        <v>1</v>
      </c>
      <c r="Y3699" s="73" t="b">
        <f t="shared" si="977"/>
        <v>0</v>
      </c>
      <c r="Z3699" s="73" t="b">
        <f t="shared" si="984"/>
        <v>1</v>
      </c>
      <c r="AA3699" s="34" t="str">
        <f t="shared" si="978"/>
        <v>Outer</v>
      </c>
      <c r="AB3699" s="35" t="str">
        <f t="shared" si="985"/>
        <v>0.1-0.2</v>
      </c>
      <c r="AC3699" s="36" t="str">
        <f t="shared" si="979"/>
        <v>0-1</v>
      </c>
      <c r="AD3699" s="36" t="str">
        <f t="shared" si="980"/>
        <v>Apr</v>
      </c>
      <c r="AE3699" s="35" t="str">
        <f t="shared" si="981"/>
        <v>335-345</v>
      </c>
      <c r="AF3699" s="36" t="str">
        <f t="shared" si="982"/>
        <v>LWS-LTI</v>
      </c>
    </row>
    <row r="3700" spans="5:32" x14ac:dyDescent="0.3">
      <c r="E3700" s="12">
        <v>41013.013888888891</v>
      </c>
      <c r="F3700" s="16">
        <v>5.67</v>
      </c>
      <c r="G3700" s="16">
        <v>275.61000061035116</v>
      </c>
      <c r="H3700" s="29">
        <v>1.1942907441158335</v>
      </c>
      <c r="I3700" s="26">
        <v>347.4</v>
      </c>
      <c r="J3700" s="30">
        <v>8.9947089947089956E-2</v>
      </c>
      <c r="K3700" s="31">
        <v>0.2112937743817378</v>
      </c>
      <c r="L3700" s="108">
        <f ca="1">REWS!R3700</f>
        <v>5.6641541711518046</v>
      </c>
      <c r="M3700" s="22">
        <f t="shared" si="969"/>
        <v>5.6222184777548065</v>
      </c>
      <c r="N3700" s="22">
        <f t="shared" ca="1" si="970"/>
        <v>5.6164219121519645</v>
      </c>
      <c r="O3700" s="22">
        <f t="shared" si="971"/>
        <v>0.22698196551753039</v>
      </c>
      <c r="P3700" s="81">
        <f t="shared" ca="1" si="972"/>
        <v>6</v>
      </c>
      <c r="Q3700" s="22">
        <f t="shared" ca="1" si="973"/>
        <v>0.58638192875455519</v>
      </c>
      <c r="R3700" s="3">
        <f ca="1">IF(N3700&gt;'Power Curve'!$C$37,0,INDEX(Ci,$P3700,1)*POWER(1-Q3700,3)+INDEX(Ci,$P3700,2)*3*Q3700*POWER(1-Q3700,2)+INDEX(Ci,$P3700,3)*3*POWER(Q3700,2)*(1-Q3700)+INDEX(Ci,$P3700,4)*POWER(Q3700,3))</f>
        <v>299.18371126236735</v>
      </c>
      <c r="S3700" s="3">
        <f t="shared" si="974"/>
        <v>275.61000061035116</v>
      </c>
      <c r="T3700" s="3">
        <f t="shared" ca="1" si="975"/>
        <v>23.573710652016189</v>
      </c>
      <c r="U3700" s="3">
        <f t="shared" ca="1" si="983"/>
        <v>23.573710652016189</v>
      </c>
      <c r="W3700" s="34">
        <f t="shared" si="976"/>
        <v>6</v>
      </c>
      <c r="X3700" s="73" t="b">
        <f>COUNTIF('Power Curve'!$D$2:$D$31,W3700)&gt;0</f>
        <v>1</v>
      </c>
      <c r="Y3700" s="73" t="b">
        <f t="shared" si="977"/>
        <v>0</v>
      </c>
      <c r="Z3700" s="73" t="b">
        <f t="shared" si="984"/>
        <v>1</v>
      </c>
      <c r="AA3700" s="34" t="str">
        <f t="shared" si="978"/>
        <v>Outer</v>
      </c>
      <c r="AB3700" s="35" t="str">
        <f t="shared" si="985"/>
        <v>0.2-0.3</v>
      </c>
      <c r="AC3700" s="36" t="str">
        <f t="shared" si="979"/>
        <v>0-1</v>
      </c>
      <c r="AD3700" s="36" t="str">
        <f t="shared" si="980"/>
        <v>Apr</v>
      </c>
      <c r="AE3700" s="35" t="str">
        <f t="shared" si="981"/>
        <v>345-355</v>
      </c>
      <c r="AF3700" s="36" t="str">
        <f t="shared" si="982"/>
        <v>LWS-LTI</v>
      </c>
    </row>
    <row r="3701" spans="5:32" x14ac:dyDescent="0.3">
      <c r="E3701" s="12">
        <v>41013.020833333336</v>
      </c>
      <c r="F3701" s="16">
        <v>5.89</v>
      </c>
      <c r="G3701" s="16">
        <v>301.19999694824219</v>
      </c>
      <c r="H3701" s="29">
        <v>1.1946001684713352</v>
      </c>
      <c r="I3701" s="26">
        <v>346.4</v>
      </c>
      <c r="J3701" s="30">
        <v>8.3191850594227512E-2</v>
      </c>
      <c r="K3701" s="31">
        <v>0.35187557071216274</v>
      </c>
      <c r="L3701" s="108">
        <f ca="1">REWS!R3701</f>
        <v>5.8174272911146616</v>
      </c>
      <c r="M3701" s="22">
        <f t="shared" si="969"/>
        <v>5.8408688635509503</v>
      </c>
      <c r="N3701" s="22">
        <f t="shared" ca="1" si="970"/>
        <v>5.7689015162382304</v>
      </c>
      <c r="O3701" s="22">
        <f t="shared" si="971"/>
        <v>0.26077508747927308</v>
      </c>
      <c r="P3701" s="81">
        <f t="shared" ca="1" si="972"/>
        <v>6</v>
      </c>
      <c r="Q3701" s="22">
        <f t="shared" ca="1" si="973"/>
        <v>0.73836105709039934</v>
      </c>
      <c r="R3701" s="3">
        <f ca="1">IF(N3701&gt;'Power Curve'!$C$37,0,INDEX(Ci,$P3701,1)*POWER(1-Q3701,3)+INDEX(Ci,$P3701,2)*3*Q3701*POWER(1-Q3701,2)+INDEX(Ci,$P3701,3)*3*POWER(Q3701,2)*(1-Q3701)+INDEX(Ci,$P3701,4)*POWER(Q3701,3))</f>
        <v>323.21776347350419</v>
      </c>
      <c r="S3701" s="3">
        <f t="shared" si="974"/>
        <v>301.19999694824219</v>
      </c>
      <c r="T3701" s="3">
        <f t="shared" ca="1" si="975"/>
        <v>22.017766525262005</v>
      </c>
      <c r="U3701" s="3">
        <f t="shared" ca="1" si="983"/>
        <v>22.017766525262005</v>
      </c>
      <c r="W3701" s="34">
        <f t="shared" si="976"/>
        <v>6</v>
      </c>
      <c r="X3701" s="73" t="b">
        <f>COUNTIF('Power Curve'!$D$2:$D$31,W3701)&gt;0</f>
        <v>1</v>
      </c>
      <c r="Y3701" s="73" t="b">
        <f t="shared" si="977"/>
        <v>0</v>
      </c>
      <c r="Z3701" s="73" t="b">
        <f t="shared" si="984"/>
        <v>1</v>
      </c>
      <c r="AA3701" s="34" t="str">
        <f t="shared" si="978"/>
        <v>Outer</v>
      </c>
      <c r="AB3701" s="35" t="str">
        <f t="shared" si="985"/>
        <v>0.2-0.3</v>
      </c>
      <c r="AC3701" s="36" t="str">
        <f t="shared" si="979"/>
        <v>0-1</v>
      </c>
      <c r="AD3701" s="36" t="str">
        <f t="shared" si="980"/>
        <v>Apr</v>
      </c>
      <c r="AE3701" s="35" t="str">
        <f t="shared" si="981"/>
        <v>345-355</v>
      </c>
      <c r="AF3701" s="36" t="str">
        <f t="shared" si="982"/>
        <v>LWS-LTI</v>
      </c>
    </row>
    <row r="3702" spans="5:32" x14ac:dyDescent="0.3">
      <c r="E3702" s="12">
        <v>41013.027777777781</v>
      </c>
      <c r="F3702" s="16">
        <v>5.61</v>
      </c>
      <c r="G3702" s="16">
        <v>318.18000030517572</v>
      </c>
      <c r="H3702" s="29">
        <v>1.1947328279970666</v>
      </c>
      <c r="I3702" s="26">
        <v>348.5</v>
      </c>
      <c r="J3702" s="30">
        <v>8.7344028520499106E-2</v>
      </c>
      <c r="K3702" s="31">
        <v>0.2420974895622709</v>
      </c>
      <c r="L3702" s="108">
        <f ca="1">REWS!R3702</f>
        <v>5.6125663066901375</v>
      </c>
      <c r="M3702" s="22">
        <f t="shared" si="969"/>
        <v>5.5634103917439681</v>
      </c>
      <c r="N3702" s="22">
        <f t="shared" ca="1" si="970"/>
        <v>5.5659553859165722</v>
      </c>
      <c r="O3702" s="22">
        <f t="shared" si="971"/>
        <v>0.21789298625200207</v>
      </c>
      <c r="P3702" s="81">
        <f t="shared" ca="1" si="972"/>
        <v>6</v>
      </c>
      <c r="Q3702" s="22">
        <f t="shared" ca="1" si="973"/>
        <v>0.53608104613255103</v>
      </c>
      <c r="R3702" s="3">
        <f ca="1">IF(N3702&gt;'Power Curve'!$C$37,0,INDEX(Ci,$P3702,1)*POWER(1-Q3702,3)+INDEX(Ci,$P3702,2)*3*Q3702*POWER(1-Q3702,2)+INDEX(Ci,$P3702,3)*3*POWER(Q3702,2)*(1-Q3702)+INDEX(Ci,$P3702,4)*POWER(Q3702,3))</f>
        <v>291.50765582484917</v>
      </c>
      <c r="S3702" s="3">
        <f t="shared" si="974"/>
        <v>318.18000030517572</v>
      </c>
      <c r="T3702" s="3">
        <f t="shared" ca="1" si="975"/>
        <v>-26.672344480326558</v>
      </c>
      <c r="U3702" s="3">
        <f t="shared" ca="1" si="983"/>
        <v>26.672344480326558</v>
      </c>
      <c r="W3702" s="34">
        <f t="shared" si="976"/>
        <v>6</v>
      </c>
      <c r="X3702" s="73" t="b">
        <f>COUNTIF('Power Curve'!$D$2:$D$31,W3702)&gt;0</f>
        <v>1</v>
      </c>
      <c r="Y3702" s="73" t="b">
        <f t="shared" si="977"/>
        <v>0</v>
      </c>
      <c r="Z3702" s="73" t="b">
        <f t="shared" si="984"/>
        <v>1</v>
      </c>
      <c r="AA3702" s="34" t="str">
        <f t="shared" si="978"/>
        <v>Outer</v>
      </c>
      <c r="AB3702" s="35" t="str">
        <f t="shared" si="985"/>
        <v>0.2-0.3</v>
      </c>
      <c r="AC3702" s="36" t="str">
        <f t="shared" si="979"/>
        <v>0-1</v>
      </c>
      <c r="AD3702" s="36" t="str">
        <f t="shared" si="980"/>
        <v>Apr</v>
      </c>
      <c r="AE3702" s="35" t="str">
        <f t="shared" si="981"/>
        <v>345-355</v>
      </c>
      <c r="AF3702" s="36" t="str">
        <f t="shared" si="982"/>
        <v>LWS-LTI</v>
      </c>
    </row>
    <row r="3703" spans="5:32" x14ac:dyDescent="0.3">
      <c r="E3703" s="12">
        <v>41013.034722222219</v>
      </c>
      <c r="F3703" s="16">
        <v>5.34</v>
      </c>
      <c r="G3703" s="16">
        <v>270.72000503539999</v>
      </c>
      <c r="H3703" s="29">
        <v>1.1949097532036035</v>
      </c>
      <c r="I3703" s="26">
        <v>348</v>
      </c>
      <c r="J3703" s="30">
        <v>7.3033707865168537E-2</v>
      </c>
      <c r="K3703" s="31">
        <v>0.2389425441440706</v>
      </c>
      <c r="L3703" s="108">
        <f ca="1">REWS!R3703</f>
        <v>5.3440797450087798</v>
      </c>
      <c r="M3703" s="22">
        <f t="shared" si="969"/>
        <v>5.295914066416211</v>
      </c>
      <c r="N3703" s="22">
        <f t="shared" ca="1" si="970"/>
        <v>5.2999601298954975</v>
      </c>
      <c r="O3703" s="22">
        <f t="shared" si="971"/>
        <v>0.17655056687686863</v>
      </c>
      <c r="P3703" s="81">
        <f t="shared" ca="1" si="972"/>
        <v>6</v>
      </c>
      <c r="Q3703" s="22">
        <f t="shared" ca="1" si="973"/>
        <v>0.27095885229027417</v>
      </c>
      <c r="R3703" s="3">
        <f ca="1">IF(N3703&gt;'Power Curve'!$C$37,0,INDEX(Ci,$P3703,1)*POWER(1-Q3703,3)+INDEX(Ci,$P3703,2)*3*Q3703*POWER(1-Q3703,2)+INDEX(Ci,$P3703,3)*3*POWER(Q3703,2)*(1-Q3703)+INDEX(Ci,$P3703,4)*POWER(Q3703,3))</f>
        <v>252.18504500214033</v>
      </c>
      <c r="S3703" s="3">
        <f t="shared" si="974"/>
        <v>270.72000503539999</v>
      </c>
      <c r="T3703" s="3">
        <f t="shared" ca="1" si="975"/>
        <v>-18.534960033259665</v>
      </c>
      <c r="U3703" s="3">
        <f t="shared" ca="1" si="983"/>
        <v>18.534960033259665</v>
      </c>
      <c r="W3703" s="34">
        <f t="shared" si="976"/>
        <v>5</v>
      </c>
      <c r="X3703" s="73" t="b">
        <f>COUNTIF('Power Curve'!$D$2:$D$31,W3703)&gt;0</f>
        <v>1</v>
      </c>
      <c r="Y3703" s="73" t="b">
        <f t="shared" si="977"/>
        <v>0</v>
      </c>
      <c r="Z3703" s="73" t="b">
        <f t="shared" si="984"/>
        <v>1</v>
      </c>
      <c r="AA3703" s="34" t="str">
        <f t="shared" si="978"/>
        <v>Outer</v>
      </c>
      <c r="AB3703" s="35" t="str">
        <f t="shared" si="985"/>
        <v>0.1-0.2</v>
      </c>
      <c r="AC3703" s="36" t="str">
        <f t="shared" si="979"/>
        <v>0-1</v>
      </c>
      <c r="AD3703" s="36" t="str">
        <f t="shared" si="980"/>
        <v>Apr</v>
      </c>
      <c r="AE3703" s="35" t="str">
        <f t="shared" si="981"/>
        <v>345-355</v>
      </c>
      <c r="AF3703" s="36" t="str">
        <f t="shared" si="982"/>
        <v>LWS-LTI</v>
      </c>
    </row>
    <row r="3704" spans="5:32" x14ac:dyDescent="0.3">
      <c r="E3704" s="12">
        <v>41013.041666666664</v>
      </c>
      <c r="F3704" s="16">
        <v>5.4</v>
      </c>
      <c r="G3704" s="16">
        <v>267.76999664306669</v>
      </c>
      <c r="H3704" s="29">
        <v>1.1951309834141624</v>
      </c>
      <c r="I3704" s="26">
        <v>349.6</v>
      </c>
      <c r="J3704" s="30">
        <v>0.10185185185185186</v>
      </c>
      <c r="K3704" s="31">
        <v>0.23248184670031194</v>
      </c>
      <c r="L3704" s="108">
        <f ca="1">REWS!R3704</f>
        <v>5.4389795543021755</v>
      </c>
      <c r="M3704" s="22">
        <f t="shared" si="969"/>
        <v>5.355749206093682</v>
      </c>
      <c r="N3704" s="22">
        <f t="shared" ca="1" si="970"/>
        <v>5.3944093388728964</v>
      </c>
      <c r="O3704" s="22">
        <f t="shared" si="971"/>
        <v>0.18579828059736436</v>
      </c>
      <c r="P3704" s="81">
        <f t="shared" ca="1" si="972"/>
        <v>6</v>
      </c>
      <c r="Q3704" s="22">
        <f t="shared" ca="1" si="973"/>
        <v>0.36509805561791442</v>
      </c>
      <c r="R3704" s="3">
        <f ca="1">IF(N3704&gt;'Power Curve'!$C$37,0,INDEX(Ci,$P3704,1)*POWER(1-Q3704,3)+INDEX(Ci,$P3704,2)*3*Q3704*POWER(1-Q3704,2)+INDEX(Ci,$P3704,3)*3*POWER(Q3704,2)*(1-Q3704)+INDEX(Ci,$P3704,4)*POWER(Q3704,3))</f>
        <v>266.03416855322752</v>
      </c>
      <c r="S3704" s="3">
        <f t="shared" si="974"/>
        <v>267.76999664306669</v>
      </c>
      <c r="T3704" s="3">
        <f t="shared" ca="1" si="975"/>
        <v>-1.735828089839174</v>
      </c>
      <c r="U3704" s="3">
        <f t="shared" ca="1" si="983"/>
        <v>1.735828089839174</v>
      </c>
      <c r="W3704" s="34">
        <f t="shared" si="976"/>
        <v>5</v>
      </c>
      <c r="X3704" s="73" t="b">
        <f>COUNTIF('Power Curve'!$D$2:$D$31,W3704)&gt;0</f>
        <v>1</v>
      </c>
      <c r="Y3704" s="73" t="b">
        <f t="shared" si="977"/>
        <v>0</v>
      </c>
      <c r="Z3704" s="73" t="b">
        <f t="shared" si="984"/>
        <v>1</v>
      </c>
      <c r="AA3704" s="34" t="str">
        <f t="shared" si="978"/>
        <v>Inner</v>
      </c>
      <c r="AB3704" s="35" t="str">
        <f t="shared" si="985"/>
        <v>0.1-0.2</v>
      </c>
      <c r="AC3704" s="36" t="str">
        <f t="shared" si="979"/>
        <v>1-2</v>
      </c>
      <c r="AD3704" s="36" t="str">
        <f t="shared" si="980"/>
        <v>Apr</v>
      </c>
      <c r="AE3704" s="35" t="str">
        <f t="shared" si="981"/>
        <v>345-355</v>
      </c>
      <c r="AF3704" s="36" t="str">
        <f t="shared" si="982"/>
        <v>Inner-TI</v>
      </c>
    </row>
    <row r="3705" spans="5:32" x14ac:dyDescent="0.3">
      <c r="E3705" s="12">
        <v>41013.048611111109</v>
      </c>
      <c r="F3705" s="16">
        <v>5.7</v>
      </c>
      <c r="G3705" s="16">
        <v>309.22000122070301</v>
      </c>
      <c r="H3705" s="29">
        <v>1.1948084979896036</v>
      </c>
      <c r="I3705" s="26">
        <v>351.2</v>
      </c>
      <c r="J3705" s="30">
        <v>8.2456140350877186E-2</v>
      </c>
      <c r="K3705" s="31">
        <v>0.26330918973930251</v>
      </c>
      <c r="L3705" s="108">
        <f ca="1">REWS!R3705</f>
        <v>5.7340504582976344</v>
      </c>
      <c r="M3705" s="22">
        <f t="shared" si="969"/>
        <v>5.6527823019962469</v>
      </c>
      <c r="N3705" s="22">
        <f t="shared" ca="1" si="970"/>
        <v>5.6865506928804104</v>
      </c>
      <c r="O3705" s="22">
        <f t="shared" si="971"/>
        <v>0.23170570307896887</v>
      </c>
      <c r="P3705" s="81">
        <f t="shared" ca="1" si="972"/>
        <v>6</v>
      </c>
      <c r="Q3705" s="22">
        <f t="shared" ca="1" si="973"/>
        <v>0.65628052949026328</v>
      </c>
      <c r="R3705" s="3">
        <f ca="1">IF(N3705&gt;'Power Curve'!$C$37,0,INDEX(Ci,$P3705,1)*POWER(1-Q3705,3)+INDEX(Ci,$P3705,2)*3*Q3705*POWER(1-Q3705,2)+INDEX(Ci,$P3705,3)*3*POWER(Q3705,2)*(1-Q3705)+INDEX(Ci,$P3705,4)*POWER(Q3705,3))</f>
        <v>310.06008988742417</v>
      </c>
      <c r="S3705" s="3">
        <f t="shared" si="974"/>
        <v>309.22000122070301</v>
      </c>
      <c r="T3705" s="3">
        <f t="shared" ca="1" si="975"/>
        <v>0.84008866672115801</v>
      </c>
      <c r="U3705" s="3">
        <f t="shared" ca="1" si="983"/>
        <v>0.84008866672115801</v>
      </c>
      <c r="W3705" s="34">
        <f t="shared" si="976"/>
        <v>6</v>
      </c>
      <c r="X3705" s="73" t="b">
        <f>COUNTIF('Power Curve'!$D$2:$D$31,W3705)&gt;0</f>
        <v>1</v>
      </c>
      <c r="Y3705" s="73" t="b">
        <f t="shared" si="977"/>
        <v>0</v>
      </c>
      <c r="Z3705" s="73" t="b">
        <f t="shared" si="984"/>
        <v>1</v>
      </c>
      <c r="AA3705" s="34" t="str">
        <f t="shared" si="978"/>
        <v>Outer</v>
      </c>
      <c r="AB3705" s="35" t="str">
        <f t="shared" si="985"/>
        <v>0.2-0.3</v>
      </c>
      <c r="AC3705" s="36" t="str">
        <f t="shared" si="979"/>
        <v>1-2</v>
      </c>
      <c r="AD3705" s="36" t="str">
        <f t="shared" si="980"/>
        <v>Apr</v>
      </c>
      <c r="AE3705" s="35" t="str">
        <f t="shared" si="981"/>
        <v>345-355</v>
      </c>
      <c r="AF3705" s="36" t="str">
        <f t="shared" si="982"/>
        <v>LWS-LTI</v>
      </c>
    </row>
    <row r="3706" spans="5:32" x14ac:dyDescent="0.3">
      <c r="E3706" s="12">
        <v>41013.055555555555</v>
      </c>
      <c r="F3706" s="16">
        <v>5.68</v>
      </c>
      <c r="G3706" s="16">
        <v>296.61000061035162</v>
      </c>
      <c r="H3706" s="29">
        <v>1.1950740117910916</v>
      </c>
      <c r="I3706" s="26">
        <v>350.2</v>
      </c>
      <c r="J3706" s="30">
        <v>7.5704225352112672E-2</v>
      </c>
      <c r="K3706" s="31">
        <v>0.28783799451597769</v>
      </c>
      <c r="L3706" s="108">
        <f ca="1">REWS!R3706</f>
        <v>5.6364184352593947</v>
      </c>
      <c r="M3706" s="22">
        <f t="shared" si="969"/>
        <v>5.6333652038914472</v>
      </c>
      <c r="N3706" s="22">
        <f t="shared" ca="1" si="970"/>
        <v>5.5901414591131253</v>
      </c>
      <c r="O3706" s="22">
        <f t="shared" si="971"/>
        <v>0.22870472797430846</v>
      </c>
      <c r="P3706" s="81">
        <f t="shared" ca="1" si="972"/>
        <v>6</v>
      </c>
      <c r="Q3706" s="22">
        <f t="shared" ca="1" si="973"/>
        <v>0.56018773465857497</v>
      </c>
      <c r="R3706" s="3">
        <f ca="1">IF(N3706&gt;'Power Curve'!$C$37,0,INDEX(Ci,$P3706,1)*POWER(1-Q3706,3)+INDEX(Ci,$P3706,2)*3*Q3706*POWER(1-Q3706,2)+INDEX(Ci,$P3706,3)*3*POWER(Q3706,2)*(1-Q3706)+INDEX(Ci,$P3706,4)*POWER(Q3706,3))</f>
        <v>295.17243753657272</v>
      </c>
      <c r="S3706" s="3">
        <f t="shared" si="974"/>
        <v>296.61000061035162</v>
      </c>
      <c r="T3706" s="3">
        <f t="shared" ca="1" si="975"/>
        <v>-1.4375630737789038</v>
      </c>
      <c r="U3706" s="3">
        <f t="shared" ca="1" si="983"/>
        <v>1.4375630737789038</v>
      </c>
      <c r="W3706" s="34">
        <f t="shared" si="976"/>
        <v>6</v>
      </c>
      <c r="X3706" s="73" t="b">
        <f>COUNTIF('Power Curve'!$D$2:$D$31,W3706)&gt;0</f>
        <v>1</v>
      </c>
      <c r="Y3706" s="73" t="b">
        <f t="shared" si="977"/>
        <v>0</v>
      </c>
      <c r="Z3706" s="73" t="b">
        <f t="shared" si="984"/>
        <v>1</v>
      </c>
      <c r="AA3706" s="34" t="str">
        <f t="shared" si="978"/>
        <v>Outer</v>
      </c>
      <c r="AB3706" s="35" t="str">
        <f t="shared" si="985"/>
        <v>0.2-0.3</v>
      </c>
      <c r="AC3706" s="36" t="str">
        <f t="shared" si="979"/>
        <v>1-2</v>
      </c>
      <c r="AD3706" s="36" t="str">
        <f t="shared" si="980"/>
        <v>Apr</v>
      </c>
      <c r="AE3706" s="35" t="str">
        <f t="shared" si="981"/>
        <v>345-355</v>
      </c>
      <c r="AF3706" s="36" t="str">
        <f t="shared" si="982"/>
        <v>LWS-LTI</v>
      </c>
    </row>
    <row r="3707" spans="5:32" x14ac:dyDescent="0.3">
      <c r="E3707" s="12">
        <v>41013.0625</v>
      </c>
      <c r="F3707" s="16">
        <v>5.89</v>
      </c>
      <c r="G3707" s="16">
        <v>352.8199920654294</v>
      </c>
      <c r="H3707" s="29">
        <v>1.1953839258467893</v>
      </c>
      <c r="I3707" s="26">
        <v>349.9</v>
      </c>
      <c r="J3707" s="30">
        <v>6.1120543293718167E-2</v>
      </c>
      <c r="K3707" s="31">
        <v>0.21117066600625128</v>
      </c>
      <c r="L3707" s="108">
        <f ca="1">REWS!R3707</f>
        <v>5.8764677527906501</v>
      </c>
      <c r="M3707" s="22">
        <f t="shared" si="969"/>
        <v>5.8421459500583799</v>
      </c>
      <c r="N3707" s="22">
        <f t="shared" ca="1" si="970"/>
        <v>5.828723647302982</v>
      </c>
      <c r="O3707" s="22">
        <f t="shared" si="971"/>
        <v>0.26097246531578649</v>
      </c>
      <c r="P3707" s="81">
        <f t="shared" ca="1" si="972"/>
        <v>6</v>
      </c>
      <c r="Q3707" s="22">
        <f t="shared" ca="1" si="973"/>
        <v>0.79798683713420038</v>
      </c>
      <c r="R3707" s="3">
        <f ca="1">IF(N3707&gt;'Power Curve'!$C$37,0,INDEX(Ci,$P3707,1)*POWER(1-Q3707,3)+INDEX(Ci,$P3707,2)*3*Q3707*POWER(1-Q3707,2)+INDEX(Ci,$P3707,3)*3*POWER(Q3707,2)*(1-Q3707)+INDEX(Ci,$P3707,4)*POWER(Q3707,3))</f>
        <v>333.08994963626242</v>
      </c>
      <c r="S3707" s="3">
        <f t="shared" si="974"/>
        <v>352.8199920654294</v>
      </c>
      <c r="T3707" s="3">
        <f t="shared" ca="1" si="975"/>
        <v>-19.730042429166986</v>
      </c>
      <c r="U3707" s="3">
        <f t="shared" ca="1" si="983"/>
        <v>19.730042429166986</v>
      </c>
      <c r="W3707" s="34">
        <f t="shared" si="976"/>
        <v>6</v>
      </c>
      <c r="X3707" s="73" t="b">
        <f>COUNTIF('Power Curve'!$D$2:$D$31,W3707)&gt;0</f>
        <v>1</v>
      </c>
      <c r="Y3707" s="73" t="b">
        <f t="shared" si="977"/>
        <v>0</v>
      </c>
      <c r="Z3707" s="73" t="b">
        <f t="shared" si="984"/>
        <v>1</v>
      </c>
      <c r="AA3707" s="34" t="str">
        <f t="shared" si="978"/>
        <v>Outer</v>
      </c>
      <c r="AB3707" s="35" t="str">
        <f t="shared" si="985"/>
        <v>0.2-0.3</v>
      </c>
      <c r="AC3707" s="36" t="str">
        <f t="shared" si="979"/>
        <v>1-2</v>
      </c>
      <c r="AD3707" s="36" t="str">
        <f t="shared" si="980"/>
        <v>Apr</v>
      </c>
      <c r="AE3707" s="35" t="str">
        <f t="shared" si="981"/>
        <v>345-355</v>
      </c>
      <c r="AF3707" s="36" t="str">
        <f t="shared" si="982"/>
        <v>LWS-LTI</v>
      </c>
    </row>
    <row r="3708" spans="5:32" x14ac:dyDescent="0.3">
      <c r="E3708" s="12">
        <v>41013.069444444445</v>
      </c>
      <c r="F3708" s="16">
        <v>5.6</v>
      </c>
      <c r="G3708" s="16">
        <v>297.81001281738236</v>
      </c>
      <c r="H3708" s="29">
        <v>1.1956496944284871</v>
      </c>
      <c r="I3708" s="26">
        <v>350.2</v>
      </c>
      <c r="J3708" s="30">
        <v>7.3214285714285718E-2</v>
      </c>
      <c r="K3708" s="31">
        <v>0.19869260584070192</v>
      </c>
      <c r="L3708" s="108">
        <f ca="1">REWS!R3708</f>
        <v>5.5710672220845803</v>
      </c>
      <c r="M3708" s="22">
        <f t="shared" si="969"/>
        <v>5.5549137036385536</v>
      </c>
      <c r="N3708" s="22">
        <f t="shared" ca="1" si="970"/>
        <v>5.5262138671159295</v>
      </c>
      <c r="O3708" s="22">
        <f t="shared" si="971"/>
        <v>0.21657979571555883</v>
      </c>
      <c r="P3708" s="81">
        <f t="shared" ca="1" si="972"/>
        <v>6</v>
      </c>
      <c r="Q3708" s="22">
        <f t="shared" ca="1" si="973"/>
        <v>0.49646996881989519</v>
      </c>
      <c r="R3708" s="3">
        <f ca="1">IF(N3708&gt;'Power Curve'!$C$37,0,INDEX(Ci,$P3708,1)*POWER(1-Q3708,3)+INDEX(Ci,$P3708,2)*3*Q3708*POWER(1-Q3708,2)+INDEX(Ci,$P3708,3)*3*POWER(Q3708,2)*(1-Q3708)+INDEX(Ci,$P3708,4)*POWER(Q3708,3))</f>
        <v>285.53496988589427</v>
      </c>
      <c r="S3708" s="3">
        <f t="shared" si="974"/>
        <v>297.81001281738236</v>
      </c>
      <c r="T3708" s="3">
        <f t="shared" ca="1" si="975"/>
        <v>-12.275042931488088</v>
      </c>
      <c r="U3708" s="3">
        <f t="shared" ca="1" si="983"/>
        <v>12.275042931488088</v>
      </c>
      <c r="W3708" s="34">
        <f t="shared" si="976"/>
        <v>6</v>
      </c>
      <c r="X3708" s="73" t="b">
        <f>COUNTIF('Power Curve'!$D$2:$D$31,W3708)&gt;0</f>
        <v>1</v>
      </c>
      <c r="Y3708" s="73" t="b">
        <f t="shared" si="977"/>
        <v>0</v>
      </c>
      <c r="Z3708" s="73" t="b">
        <f t="shared" si="984"/>
        <v>1</v>
      </c>
      <c r="AA3708" s="34" t="str">
        <f t="shared" si="978"/>
        <v>Outer</v>
      </c>
      <c r="AB3708" s="35" t="str">
        <f t="shared" si="985"/>
        <v>0.2-0.3</v>
      </c>
      <c r="AC3708" s="36" t="str">
        <f t="shared" si="979"/>
        <v>1-2</v>
      </c>
      <c r="AD3708" s="36" t="str">
        <f t="shared" si="980"/>
        <v>Apr</v>
      </c>
      <c r="AE3708" s="35" t="str">
        <f t="shared" si="981"/>
        <v>345-355</v>
      </c>
      <c r="AF3708" s="36" t="str">
        <f t="shared" si="982"/>
        <v>LWS-LTI</v>
      </c>
    </row>
    <row r="3709" spans="5:32" x14ac:dyDescent="0.3">
      <c r="E3709" s="12">
        <v>41013.076388888891</v>
      </c>
      <c r="F3709" s="16">
        <v>5.2</v>
      </c>
      <c r="G3709" s="16">
        <v>247.1999893188478</v>
      </c>
      <c r="H3709" s="29">
        <v>1.1957826230403215</v>
      </c>
      <c r="I3709" s="26">
        <v>352.4</v>
      </c>
      <c r="J3709" s="30">
        <v>6.1538461538461535E-2</v>
      </c>
      <c r="K3709" s="31">
        <v>0.23974489462943233</v>
      </c>
      <c r="L3709" s="108">
        <f ca="1">REWS!R3709</f>
        <v>5.1692641545493849</v>
      </c>
      <c r="M3709" s="22">
        <f t="shared" si="969"/>
        <v>5.1583253013956298</v>
      </c>
      <c r="N3709" s="22">
        <f t="shared" ca="1" si="970"/>
        <v>5.1278357842326114</v>
      </c>
      <c r="O3709" s="22">
        <f t="shared" si="971"/>
        <v>0.15528577971458565</v>
      </c>
      <c r="P3709" s="81">
        <f t="shared" ca="1" si="972"/>
        <v>6</v>
      </c>
      <c r="Q3709" s="22">
        <f t="shared" ca="1" si="973"/>
        <v>9.9399461275439027E-2</v>
      </c>
      <c r="R3709" s="3">
        <f ca="1">IF(N3709&gt;'Power Curve'!$C$37,0,INDEX(Ci,$P3709,1)*POWER(1-Q3709,3)+INDEX(Ci,$P3709,2)*3*Q3709*POWER(1-Q3709,2)+INDEX(Ci,$P3709,3)*3*POWER(Q3709,2)*(1-Q3709)+INDEX(Ci,$P3709,4)*POWER(Q3709,3))</f>
        <v>226.68031340678161</v>
      </c>
      <c r="S3709" s="3">
        <f t="shared" si="974"/>
        <v>247.1999893188478</v>
      </c>
      <c r="T3709" s="3">
        <f t="shared" ca="1" si="975"/>
        <v>-20.519675912066191</v>
      </c>
      <c r="U3709" s="3">
        <f t="shared" ca="1" si="983"/>
        <v>20.519675912066191</v>
      </c>
      <c r="W3709" s="34">
        <f t="shared" si="976"/>
        <v>5</v>
      </c>
      <c r="X3709" s="73" t="b">
        <f>COUNTIF('Power Curve'!$D$2:$D$31,W3709)&gt;0</f>
        <v>1</v>
      </c>
      <c r="Y3709" s="73" t="b">
        <f t="shared" si="977"/>
        <v>0</v>
      </c>
      <c r="Z3709" s="73" t="b">
        <f t="shared" si="984"/>
        <v>1</v>
      </c>
      <c r="AA3709" s="34" t="str">
        <f t="shared" si="978"/>
        <v>Outer</v>
      </c>
      <c r="AB3709" s="35" t="str">
        <f t="shared" si="985"/>
        <v>0.1-0.2</v>
      </c>
      <c r="AC3709" s="36" t="str">
        <f t="shared" si="979"/>
        <v>1-2</v>
      </c>
      <c r="AD3709" s="36" t="str">
        <f t="shared" si="980"/>
        <v>Apr</v>
      </c>
      <c r="AE3709" s="35" t="str">
        <f t="shared" si="981"/>
        <v>345-355</v>
      </c>
      <c r="AF3709" s="36" t="str">
        <f t="shared" si="982"/>
        <v>LWS-LTI</v>
      </c>
    </row>
    <row r="3710" spans="5:32" x14ac:dyDescent="0.3">
      <c r="E3710" s="12">
        <v>41013.083333333336</v>
      </c>
      <c r="F3710" s="16">
        <v>5.1100000000000003</v>
      </c>
      <c r="G3710" s="16">
        <v>199.8999938964846</v>
      </c>
      <c r="H3710" s="29">
        <v>1.195770073739425</v>
      </c>
      <c r="I3710" s="26">
        <v>351</v>
      </c>
      <c r="J3710" s="30">
        <v>5.0880626223091974E-2</v>
      </c>
      <c r="K3710" s="31">
        <v>0.31559371489928273</v>
      </c>
      <c r="L3710" s="108">
        <f ca="1">REWS!R3710</f>
        <v>5.034427818059914</v>
      </c>
      <c r="M3710" s="22">
        <f t="shared" si="969"/>
        <v>5.0690288615979195</v>
      </c>
      <c r="N3710" s="22">
        <f t="shared" ca="1" si="970"/>
        <v>4.9940626049661727</v>
      </c>
      <c r="O3710" s="22">
        <f t="shared" si="971"/>
        <v>0.14148472708965742</v>
      </c>
      <c r="P3710" s="81">
        <f t="shared" ca="1" si="972"/>
        <v>5</v>
      </c>
      <c r="Q3710" s="22">
        <f t="shared" ca="1" si="973"/>
        <v>0.96106863878795656</v>
      </c>
      <c r="R3710" s="3">
        <f ca="1">IF(N3710&gt;'Power Curve'!$C$37,0,INDEX(Ci,$P3710,1)*POWER(1-Q3710,3)+INDEX(Ci,$P3710,2)*3*Q3710*POWER(1-Q3710,2)+INDEX(Ci,$P3710,3)*3*POWER(Q3710,2)*(1-Q3710)+INDEX(Ci,$P3710,4)*POWER(Q3710,3))</f>
        <v>206.09188860586693</v>
      </c>
      <c r="S3710" s="3">
        <f t="shared" si="974"/>
        <v>199.8999938964846</v>
      </c>
      <c r="T3710" s="3">
        <f t="shared" ca="1" si="975"/>
        <v>6.1918947093823249</v>
      </c>
      <c r="U3710" s="3">
        <f t="shared" ca="1" si="983"/>
        <v>6.1918947093823249</v>
      </c>
      <c r="W3710" s="34">
        <f t="shared" si="976"/>
        <v>5</v>
      </c>
      <c r="X3710" s="73" t="b">
        <f>COUNTIF('Power Curve'!$D$2:$D$31,W3710)&gt;0</f>
        <v>1</v>
      </c>
      <c r="Y3710" s="73" t="b">
        <f t="shared" si="977"/>
        <v>0</v>
      </c>
      <c r="Z3710" s="73" t="b">
        <f t="shared" si="984"/>
        <v>1</v>
      </c>
      <c r="AA3710" s="34" t="str">
        <f t="shared" si="978"/>
        <v>Outer</v>
      </c>
      <c r="AB3710" s="35" t="str">
        <f t="shared" si="985"/>
        <v>0.1-0.2</v>
      </c>
      <c r="AC3710" s="36" t="str">
        <f t="shared" si="979"/>
        <v>2-3</v>
      </c>
      <c r="AD3710" s="36" t="str">
        <f t="shared" si="980"/>
        <v>Apr</v>
      </c>
      <c r="AE3710" s="35" t="str">
        <f t="shared" si="981"/>
        <v>345-355</v>
      </c>
      <c r="AF3710" s="36" t="str">
        <f t="shared" si="982"/>
        <v>LWS-LTI</v>
      </c>
    </row>
    <row r="3711" spans="5:32" x14ac:dyDescent="0.3">
      <c r="E3711" s="12">
        <v>41013.090277777781</v>
      </c>
      <c r="F3711" s="16">
        <v>5.26</v>
      </c>
      <c r="G3711" s="16">
        <v>214.3999862670903</v>
      </c>
      <c r="H3711" s="29">
        <v>1.195244637658194</v>
      </c>
      <c r="I3711" s="26">
        <v>349</v>
      </c>
      <c r="J3711" s="30">
        <v>6.8441064638783272E-2</v>
      </c>
      <c r="K3711" s="31">
        <v>0.32512981852635298</v>
      </c>
      <c r="L3711" s="108">
        <f ca="1">REWS!R3711</f>
        <v>5.2131252577996019</v>
      </c>
      <c r="M3711" s="22">
        <f t="shared" si="969"/>
        <v>5.2170618153274226</v>
      </c>
      <c r="N3711" s="22">
        <f t="shared" ca="1" si="970"/>
        <v>5.1705697188184851</v>
      </c>
      <c r="O3711" s="22">
        <f t="shared" si="971"/>
        <v>0.16436369728457917</v>
      </c>
      <c r="P3711" s="81">
        <f t="shared" ca="1" si="972"/>
        <v>6</v>
      </c>
      <c r="Q3711" s="22">
        <f t="shared" ca="1" si="973"/>
        <v>0.14199313252505538</v>
      </c>
      <c r="R3711" s="3">
        <f ca="1">IF(N3711&gt;'Power Curve'!$C$37,0,INDEX(Ci,$P3711,1)*POWER(1-Q3711,3)+INDEX(Ci,$P3711,2)*3*Q3711*POWER(1-Q3711,2)+INDEX(Ci,$P3711,3)*3*POWER(Q3711,2)*(1-Q3711)+INDEX(Ci,$P3711,4)*POWER(Q3711,3))</f>
        <v>233.08069932199047</v>
      </c>
      <c r="S3711" s="3">
        <f t="shared" si="974"/>
        <v>214.3999862670903</v>
      </c>
      <c r="T3711" s="3">
        <f t="shared" ca="1" si="975"/>
        <v>18.680713054900167</v>
      </c>
      <c r="U3711" s="3">
        <f t="shared" ca="1" si="983"/>
        <v>18.680713054900167</v>
      </c>
      <c r="W3711" s="34">
        <f t="shared" si="976"/>
        <v>5</v>
      </c>
      <c r="X3711" s="73" t="b">
        <f>COUNTIF('Power Curve'!$D$2:$D$31,W3711)&gt;0</f>
        <v>1</v>
      </c>
      <c r="Y3711" s="73" t="b">
        <f t="shared" si="977"/>
        <v>0</v>
      </c>
      <c r="Z3711" s="73" t="b">
        <f t="shared" si="984"/>
        <v>1</v>
      </c>
      <c r="AA3711" s="34" t="str">
        <f t="shared" si="978"/>
        <v>Outer</v>
      </c>
      <c r="AB3711" s="35" t="str">
        <f t="shared" si="985"/>
        <v>0.1-0.2</v>
      </c>
      <c r="AC3711" s="36" t="str">
        <f t="shared" si="979"/>
        <v>2-3</v>
      </c>
      <c r="AD3711" s="36" t="str">
        <f t="shared" si="980"/>
        <v>Apr</v>
      </c>
      <c r="AE3711" s="35" t="str">
        <f t="shared" si="981"/>
        <v>345-355</v>
      </c>
      <c r="AF3711" s="36" t="str">
        <f t="shared" si="982"/>
        <v>LWS-LTI</v>
      </c>
    </row>
    <row r="3712" spans="5:32" x14ac:dyDescent="0.3">
      <c r="E3712" s="12">
        <v>41013.097222222219</v>
      </c>
      <c r="F3712" s="16">
        <v>5.08</v>
      </c>
      <c r="G3712" s="16">
        <v>239.74998855590829</v>
      </c>
      <c r="H3712" s="29">
        <v>1.1952319397021907</v>
      </c>
      <c r="I3712" s="26">
        <v>348</v>
      </c>
      <c r="J3712" s="30">
        <v>8.8582677165354326E-2</v>
      </c>
      <c r="K3712" s="31">
        <v>0.31343466772348277</v>
      </c>
      <c r="L3712" s="108">
        <f ca="1">REWS!R3712</f>
        <v>5.0616772806885724</v>
      </c>
      <c r="M3712" s="22">
        <f t="shared" si="969"/>
        <v>5.0385133401360376</v>
      </c>
      <c r="N3712" s="22">
        <f t="shared" ca="1" si="970"/>
        <v>5.0203402563411164</v>
      </c>
      <c r="O3712" s="22">
        <f t="shared" si="971"/>
        <v>0.13676845487850756</v>
      </c>
      <c r="P3712" s="81">
        <f t="shared" ca="1" si="972"/>
        <v>5</v>
      </c>
      <c r="Q3712" s="22">
        <f t="shared" ca="1" si="973"/>
        <v>0.99111660384189326</v>
      </c>
      <c r="R3712" s="3">
        <f ca="1">IF(N3712&gt;'Power Curve'!$C$37,0,INDEX(Ci,$P3712,1)*POWER(1-Q3712,3)+INDEX(Ci,$P3712,2)*3*Q3712*POWER(1-Q3712,2)+INDEX(Ci,$P3712,3)*3*POWER(Q3712,2)*(1-Q3712)+INDEX(Ci,$P3712,4)*POWER(Q3712,3))</f>
        <v>210.24634135681825</v>
      </c>
      <c r="S3712" s="3">
        <f t="shared" si="974"/>
        <v>239.74998855590829</v>
      </c>
      <c r="T3712" s="3">
        <f t="shared" ca="1" si="975"/>
        <v>-29.50364719909004</v>
      </c>
      <c r="U3712" s="3">
        <f t="shared" ca="1" si="983"/>
        <v>29.50364719909004</v>
      </c>
      <c r="W3712" s="34">
        <f t="shared" si="976"/>
        <v>5</v>
      </c>
      <c r="X3712" s="73" t="b">
        <f>COUNTIF('Power Curve'!$D$2:$D$31,W3712)&gt;0</f>
        <v>1</v>
      </c>
      <c r="Y3712" s="73" t="b">
        <f t="shared" si="977"/>
        <v>0</v>
      </c>
      <c r="Z3712" s="73" t="b">
        <f t="shared" si="984"/>
        <v>1</v>
      </c>
      <c r="AA3712" s="34" t="str">
        <f t="shared" si="978"/>
        <v>Outer</v>
      </c>
      <c r="AB3712" s="35" t="str">
        <f t="shared" si="985"/>
        <v>0.1-0.2</v>
      </c>
      <c r="AC3712" s="36" t="str">
        <f t="shared" si="979"/>
        <v>2-3</v>
      </c>
      <c r="AD3712" s="36" t="str">
        <f t="shared" si="980"/>
        <v>Apr</v>
      </c>
      <c r="AE3712" s="35" t="str">
        <f t="shared" si="981"/>
        <v>345-355</v>
      </c>
      <c r="AF3712" s="36" t="str">
        <f t="shared" si="982"/>
        <v>LWS-LTI</v>
      </c>
    </row>
    <row r="3713" spans="5:32" x14ac:dyDescent="0.3">
      <c r="E3713" s="12">
        <v>41013.104166666664</v>
      </c>
      <c r="F3713" s="16">
        <v>5.16</v>
      </c>
      <c r="G3713" s="16">
        <v>181.00999832153329</v>
      </c>
      <c r="H3713" s="29">
        <v>1.1945415605043124</v>
      </c>
      <c r="I3713" s="26">
        <v>349</v>
      </c>
      <c r="J3713" s="30">
        <v>9.6899224806201542E-2</v>
      </c>
      <c r="K3713" s="31">
        <v>0.34425372414170369</v>
      </c>
      <c r="L3713" s="108">
        <f ca="1">REWS!R3713</f>
        <v>5.0757300817833242</v>
      </c>
      <c r="M3713" s="22">
        <f t="shared" si="969"/>
        <v>5.1168744395981482</v>
      </c>
      <c r="N3713" s="22">
        <f t="shared" ca="1" si="970"/>
        <v>5.0333088212745176</v>
      </c>
      <c r="O3713" s="22">
        <f t="shared" si="971"/>
        <v>0.14887941540362754</v>
      </c>
      <c r="P3713" s="81">
        <f t="shared" ca="1" si="972"/>
        <v>6</v>
      </c>
      <c r="Q3713" s="22">
        <f t="shared" ca="1" si="973"/>
        <v>5.1827591748877305E-3</v>
      </c>
      <c r="R3713" s="3">
        <f ca="1">IF(N3713&gt;'Power Curve'!$C$37,0,INDEX(Ci,$P3713,1)*POWER(1-Q3713,3)+INDEX(Ci,$P3713,2)*3*Q3713*POWER(1-Q3713,2)+INDEX(Ci,$P3713,3)*3*POWER(Q3713,2)*(1-Q3713)+INDEX(Ci,$P3713,4)*POWER(Q3713,3))</f>
        <v>212.26151422877319</v>
      </c>
      <c r="S3713" s="3">
        <f t="shared" si="974"/>
        <v>181.00999832153329</v>
      </c>
      <c r="T3713" s="3">
        <f t="shared" ca="1" si="975"/>
        <v>31.251515907239906</v>
      </c>
      <c r="U3713" s="3">
        <f t="shared" ca="1" si="983"/>
        <v>31.251515907239906</v>
      </c>
      <c r="W3713" s="34">
        <f t="shared" si="976"/>
        <v>5</v>
      </c>
      <c r="X3713" s="73" t="b">
        <f>COUNTIF('Power Curve'!$D$2:$D$31,W3713)&gt;0</f>
        <v>1</v>
      </c>
      <c r="Y3713" s="73" t="b">
        <f t="shared" si="977"/>
        <v>0</v>
      </c>
      <c r="Z3713" s="73" t="b">
        <f t="shared" si="984"/>
        <v>1</v>
      </c>
      <c r="AA3713" s="34" t="str">
        <f t="shared" si="978"/>
        <v>Outer</v>
      </c>
      <c r="AB3713" s="35" t="str">
        <f t="shared" si="985"/>
        <v>0.1-0.2</v>
      </c>
      <c r="AC3713" s="36" t="str">
        <f t="shared" si="979"/>
        <v>2-3</v>
      </c>
      <c r="AD3713" s="36" t="str">
        <f t="shared" si="980"/>
        <v>Apr</v>
      </c>
      <c r="AE3713" s="35" t="str">
        <f t="shared" si="981"/>
        <v>345-355</v>
      </c>
      <c r="AF3713" s="36" t="str">
        <f t="shared" si="982"/>
        <v>LWS-LTI</v>
      </c>
    </row>
    <row r="3714" spans="5:32" x14ac:dyDescent="0.3">
      <c r="E3714" s="12">
        <v>41013.111111111109</v>
      </c>
      <c r="F3714" s="16">
        <v>5.1100000000000003</v>
      </c>
      <c r="G3714" s="16">
        <v>226.53998947143577</v>
      </c>
      <c r="H3714" s="29">
        <v>1.1933690706445226</v>
      </c>
      <c r="I3714" s="26">
        <v>352.4</v>
      </c>
      <c r="J3714" s="30">
        <v>7.2407045009784732E-2</v>
      </c>
      <c r="K3714" s="31">
        <v>0.32810581527648286</v>
      </c>
      <c r="L3714" s="108">
        <f ca="1">REWS!R3714</f>
        <v>5.1014249478952935</v>
      </c>
      <c r="M3714" s="22">
        <f t="shared" si="969"/>
        <v>5.0656338641558216</v>
      </c>
      <c r="N3714" s="22">
        <f t="shared" ca="1" si="970"/>
        <v>5.0571332625259782</v>
      </c>
      <c r="O3714" s="22">
        <f t="shared" si="971"/>
        <v>0.14096001929093629</v>
      </c>
      <c r="P3714" s="81">
        <f t="shared" ca="1" si="972"/>
        <v>6</v>
      </c>
      <c r="Q3714" s="22">
        <f t="shared" ca="1" si="973"/>
        <v>2.8929002721250884E-2</v>
      </c>
      <c r="R3714" s="3">
        <f ca="1">IF(N3714&gt;'Power Curve'!$C$37,0,INDEX(Ci,$P3714,1)*POWER(1-Q3714,3)+INDEX(Ci,$P3714,2)*3*Q3714*POWER(1-Q3714,2)+INDEX(Ci,$P3714,3)*3*POWER(Q3714,2)*(1-Q3714)+INDEX(Ci,$P3714,4)*POWER(Q3714,3))</f>
        <v>215.93510456041599</v>
      </c>
      <c r="S3714" s="3">
        <f t="shared" si="974"/>
        <v>226.53998947143577</v>
      </c>
      <c r="T3714" s="3">
        <f t="shared" ca="1" si="975"/>
        <v>-10.604884911019781</v>
      </c>
      <c r="U3714" s="3">
        <f t="shared" ca="1" si="983"/>
        <v>10.604884911019781</v>
      </c>
      <c r="W3714" s="34">
        <f t="shared" si="976"/>
        <v>5</v>
      </c>
      <c r="X3714" s="73" t="b">
        <f>COUNTIF('Power Curve'!$D$2:$D$31,W3714)&gt;0</f>
        <v>1</v>
      </c>
      <c r="Y3714" s="73" t="b">
        <f t="shared" si="977"/>
        <v>0</v>
      </c>
      <c r="Z3714" s="73" t="b">
        <f t="shared" si="984"/>
        <v>1</v>
      </c>
      <c r="AA3714" s="34" t="str">
        <f t="shared" si="978"/>
        <v>Outer</v>
      </c>
      <c r="AB3714" s="35" t="str">
        <f t="shared" si="985"/>
        <v>0.1-0.2</v>
      </c>
      <c r="AC3714" s="36" t="str">
        <f t="shared" si="979"/>
        <v>2-3</v>
      </c>
      <c r="AD3714" s="36" t="str">
        <f t="shared" si="980"/>
        <v>Apr</v>
      </c>
      <c r="AE3714" s="35" t="str">
        <f t="shared" si="981"/>
        <v>345-355</v>
      </c>
      <c r="AF3714" s="36" t="str">
        <f t="shared" si="982"/>
        <v>LWS-LTI</v>
      </c>
    </row>
    <row r="3715" spans="5:32" x14ac:dyDescent="0.3">
      <c r="E3715" s="12">
        <v>41013.118055555555</v>
      </c>
      <c r="F3715" s="16">
        <v>5.32</v>
      </c>
      <c r="G3715" s="16">
        <v>248.81001281738332</v>
      </c>
      <c r="H3715" s="29">
        <v>1.1942239448628786</v>
      </c>
      <c r="I3715" s="26">
        <v>351.9</v>
      </c>
      <c r="J3715" s="30">
        <v>7.1428571428571425E-2</v>
      </c>
      <c r="K3715" s="31">
        <v>0.34460352851361181</v>
      </c>
      <c r="L3715" s="108">
        <f ca="1">REWS!R3715</f>
        <v>5.2762592271538136</v>
      </c>
      <c r="M3715" s="22">
        <f t="shared" ref="M3715:M3778" si="986">F3715*(H3715/Ref_Density)^(1/3)</f>
        <v>5.2750696021020405</v>
      </c>
      <c r="N3715" s="22">
        <f t="shared" ref="N3715:N3778" ca="1" si="987">L3715*(H3715/Ref_Density)^(1/3)</f>
        <v>5.2316982447311062</v>
      </c>
      <c r="O3715" s="22">
        <f t="shared" ref="O3715:O3778" si="988">(M3715-CutInWindSpeed)/(RatedWindSpeed-CutInWindSpeed)</f>
        <v>0.1733289877233212</v>
      </c>
      <c r="P3715" s="81">
        <f t="shared" ref="P3715:P3778" ca="1" si="989">COUNTIF(xa,"&lt;"&amp;N3715)</f>
        <v>6</v>
      </c>
      <c r="Q3715" s="22">
        <f t="shared" ref="Q3715:Q3778" ca="1" si="990">(N3715-INDEX(xa,$P3715))/(INDEX(xb,$P3715)-INDEX(xa,$P3715))</f>
        <v>0.20292101950592142</v>
      </c>
      <c r="R3715" s="3">
        <f ca="1">IF(N3715&gt;'Power Curve'!$C$37,0,INDEX(Ci,$P3715,1)*POWER(1-Q3715,3)+INDEX(Ci,$P3715,2)*3*Q3715*POWER(1-Q3715,2)+INDEX(Ci,$P3715,3)*3*POWER(Q3715,2)*(1-Q3715)+INDEX(Ci,$P3715,4)*POWER(Q3715,3))</f>
        <v>242.14508354666842</v>
      </c>
      <c r="S3715" s="3">
        <f t="shared" ref="S3715:S3778" si="991">IF(Z3715,G3715,"")</f>
        <v>248.81001281738332</v>
      </c>
      <c r="T3715" s="3">
        <f t="shared" ref="T3715:T3778" ca="1" si="992">IF(Z3715,R3715-S3715,"")</f>
        <v>-6.6649292707149073</v>
      </c>
      <c r="U3715" s="3">
        <f t="shared" ca="1" si="983"/>
        <v>6.6649292707149073</v>
      </c>
      <c r="W3715" s="34">
        <f t="shared" ref="W3715:W3778" si="993">MROUND(M3715-Centre_First_Bin,Bin_Width)+Centre_First_Bin</f>
        <v>5</v>
      </c>
      <c r="X3715" s="73" t="b">
        <f>COUNTIF('Power Curve'!$D$2:$D$31,W3715)&gt;0</f>
        <v>1</v>
      </c>
      <c r="Y3715" s="73" t="b">
        <f t="shared" ref="Y3715:Y3778" si="994">(G3715&lt;0)</f>
        <v>0</v>
      </c>
      <c r="Z3715" s="73" t="b">
        <f t="shared" si="984"/>
        <v>1</v>
      </c>
      <c r="AA3715" s="34" t="str">
        <f t="shared" ref="AA3715:AA3778" si="995">IF(Z3715,IF(AND(J3715&gt;=LowerTurbLimit,J3715&lt;=UpperTurbLimit,K3715&gt;=LowerShearLimit,K3715&lt;=UpperShearLimit),"Inner","Outer"),"")</f>
        <v>Outer</v>
      </c>
      <c r="AB3715" s="35" t="str">
        <f t="shared" si="985"/>
        <v>0.1-0.2</v>
      </c>
      <c r="AC3715" s="36" t="str">
        <f t="shared" ref="AC3715:AC3778" si="996">IF(Z3715,HOUR(E3715)&amp;"-"&amp;HOUR(E3715)+1,"")</f>
        <v>2-3</v>
      </c>
      <c r="AD3715" s="36" t="str">
        <f t="shared" ref="AD3715:AD3778" si="997">IF(Z3715,TEXT(E3715,"mmm"),"")</f>
        <v>Apr</v>
      </c>
      <c r="AE3715" s="35" t="str">
        <f t="shared" ref="AE3715:AE3778" si="998">IF(Z3715,IF(OR(I3715&lt;5,I3715&gt;=355),"355-5",MROUND(I3715,10)-5&amp;"-"&amp;MROUND(I3715,10)+5),"")</f>
        <v>345-355</v>
      </c>
      <c r="AF3715" s="36" t="str">
        <f t="shared" ref="AF3715:AF3778" si="999">IF(Z3715,IF(O3715&lt;0.5,IF(J3715&lt;=LowerTurbLimit,"LWS-LTI",IF(J3715&gt;=UpperTurbLimit,"LWS-HTI","Inner-TI")),IF(J3715&lt;=LowerTurbLimit,"HWS-LTI",IF(J3715&gt;=UpperTurbLimit,"HWS-HTI","Inner-TI"))),"")</f>
        <v>LWS-LTI</v>
      </c>
    </row>
    <row r="3716" spans="5:32" x14ac:dyDescent="0.3">
      <c r="E3716" s="12">
        <v>41013.125</v>
      </c>
      <c r="F3716" s="16">
        <v>5.62</v>
      </c>
      <c r="G3716" s="16">
        <v>277.1599884033202</v>
      </c>
      <c r="H3716" s="29">
        <v>1.194489987889426</v>
      </c>
      <c r="I3716" s="26">
        <v>355.9</v>
      </c>
      <c r="J3716" s="30">
        <v>6.9395017793594305E-2</v>
      </c>
      <c r="K3716" s="31">
        <v>0.35533820180223313</v>
      </c>
      <c r="L3716" s="108">
        <f ca="1">REWS!R3716</f>
        <v>5.5634938182289302</v>
      </c>
      <c r="M3716" s="22">
        <f t="shared" si="986"/>
        <v>5.572949709222744</v>
      </c>
      <c r="N3716" s="22">
        <f t="shared" ca="1" si="987"/>
        <v>5.5169165936942086</v>
      </c>
      <c r="O3716" s="22">
        <f t="shared" si="988"/>
        <v>0.21936731851909722</v>
      </c>
      <c r="P3716" s="81">
        <f t="shared" ca="1" si="989"/>
        <v>6</v>
      </c>
      <c r="Q3716" s="22">
        <f t="shared" ca="1" si="990"/>
        <v>0.48720321134763839</v>
      </c>
      <c r="R3716" s="3">
        <f ca="1">IF(N3716&gt;'Power Curve'!$C$37,0,INDEX(Ci,$P3716,1)*POWER(1-Q3716,3)+INDEX(Ci,$P3716,2)*3*Q3716*POWER(1-Q3716,2)+INDEX(Ci,$P3716,3)*3*POWER(Q3716,2)*(1-Q3716)+INDEX(Ci,$P3716,4)*POWER(Q3716,3))</f>
        <v>284.14553877919974</v>
      </c>
      <c r="S3716" s="3">
        <f t="shared" si="991"/>
        <v>277.1599884033202</v>
      </c>
      <c r="T3716" s="3">
        <f t="shared" ca="1" si="992"/>
        <v>6.9855503758795408</v>
      </c>
      <c r="U3716" s="3">
        <f t="shared" ref="U3716:U3779" ca="1" si="1000">IF(Z3716,ABS(T3716),"")</f>
        <v>6.9855503758795408</v>
      </c>
      <c r="W3716" s="34">
        <f t="shared" si="993"/>
        <v>6</v>
      </c>
      <c r="X3716" s="73" t="b">
        <f>COUNTIF('Power Curve'!$D$2:$D$31,W3716)&gt;0</f>
        <v>1</v>
      </c>
      <c r="Y3716" s="73" t="b">
        <f t="shared" si="994"/>
        <v>0</v>
      </c>
      <c r="Z3716" s="73" t="b">
        <f t="shared" ref="Z3716:Z3779" si="1001">AND(X3716,NOT(Y3716))</f>
        <v>1</v>
      </c>
      <c r="AA3716" s="34" t="str">
        <f t="shared" si="995"/>
        <v>Outer</v>
      </c>
      <c r="AB3716" s="35" t="str">
        <f t="shared" ref="AB3716:AB3779" si="1002">IF(Z3716,TEXT(ROUND(O3716+0.05,1)-0.1,"0.0")&amp;"-"&amp;TEXT(ROUND(O3716+0.05,1),"0.0"),"")</f>
        <v>0.2-0.3</v>
      </c>
      <c r="AC3716" s="36" t="str">
        <f t="shared" si="996"/>
        <v>3-4</v>
      </c>
      <c r="AD3716" s="36" t="str">
        <f t="shared" si="997"/>
        <v>Apr</v>
      </c>
      <c r="AE3716" s="35" t="str">
        <f t="shared" si="998"/>
        <v>355-5</v>
      </c>
      <c r="AF3716" s="36" t="str">
        <f t="shared" si="999"/>
        <v>LWS-LTI</v>
      </c>
    </row>
    <row r="3717" spans="5:32" x14ac:dyDescent="0.3">
      <c r="E3717" s="12">
        <v>41013.131944444445</v>
      </c>
      <c r="F3717" s="16">
        <v>5.48</v>
      </c>
      <c r="G3717" s="16">
        <v>278.47000503539999</v>
      </c>
      <c r="H3717" s="29">
        <v>1.1946674157698922</v>
      </c>
      <c r="I3717" s="26">
        <v>352.5</v>
      </c>
      <c r="J3717" s="30">
        <v>7.2992700729927001E-2</v>
      </c>
      <c r="K3717" s="31">
        <v>0.31481760794544811</v>
      </c>
      <c r="L3717" s="108">
        <f ca="1">REWS!R3717</f>
        <v>5.4491562901627715</v>
      </c>
      <c r="M3717" s="22">
        <f t="shared" si="986"/>
        <v>5.4343908261647238</v>
      </c>
      <c r="N3717" s="22">
        <f t="shared" ca="1" si="987"/>
        <v>5.4038038236493362</v>
      </c>
      <c r="O3717" s="22">
        <f t="shared" si="988"/>
        <v>0.19795259648687522</v>
      </c>
      <c r="P3717" s="81">
        <f t="shared" ca="1" si="989"/>
        <v>6</v>
      </c>
      <c r="Q3717" s="22">
        <f t="shared" ca="1" si="990"/>
        <v>0.37446170537319518</v>
      </c>
      <c r="R3717" s="3">
        <f ca="1">IF(N3717&gt;'Power Curve'!$C$37,0,INDEX(Ci,$P3717,1)*POWER(1-Q3717,3)+INDEX(Ci,$P3717,2)*3*Q3717*POWER(1-Q3717,2)+INDEX(Ci,$P3717,3)*3*POWER(Q3717,2)*(1-Q3717)+INDEX(Ci,$P3717,4)*POWER(Q3717,3))</f>
        <v>267.41389602549094</v>
      </c>
      <c r="S3717" s="3">
        <f t="shared" si="991"/>
        <v>278.47000503539999</v>
      </c>
      <c r="T3717" s="3">
        <f t="shared" ca="1" si="992"/>
        <v>-11.056109009909051</v>
      </c>
      <c r="U3717" s="3">
        <f t="shared" ca="1" si="1000"/>
        <v>11.056109009909051</v>
      </c>
      <c r="W3717" s="34">
        <f t="shared" si="993"/>
        <v>5</v>
      </c>
      <c r="X3717" s="73" t="b">
        <f>COUNTIF('Power Curve'!$D$2:$D$31,W3717)&gt;0</f>
        <v>1</v>
      </c>
      <c r="Y3717" s="73" t="b">
        <f t="shared" si="994"/>
        <v>0</v>
      </c>
      <c r="Z3717" s="73" t="b">
        <f t="shared" si="1001"/>
        <v>1</v>
      </c>
      <c r="AA3717" s="34" t="str">
        <f t="shared" si="995"/>
        <v>Outer</v>
      </c>
      <c r="AB3717" s="35" t="str">
        <f t="shared" si="1002"/>
        <v>0.1-0.2</v>
      </c>
      <c r="AC3717" s="36" t="str">
        <f t="shared" si="996"/>
        <v>3-4</v>
      </c>
      <c r="AD3717" s="36" t="str">
        <f t="shared" si="997"/>
        <v>Apr</v>
      </c>
      <c r="AE3717" s="35" t="str">
        <f t="shared" si="998"/>
        <v>345-355</v>
      </c>
      <c r="AF3717" s="36" t="str">
        <f t="shared" si="999"/>
        <v>LWS-LTI</v>
      </c>
    </row>
    <row r="3718" spans="5:32" x14ac:dyDescent="0.3">
      <c r="E3718" s="12">
        <v>41013.138888888891</v>
      </c>
      <c r="F3718" s="16">
        <v>5.75</v>
      </c>
      <c r="G3718" s="16">
        <v>292.81999969482411</v>
      </c>
      <c r="H3718" s="29">
        <v>1.1948005223328362</v>
      </c>
      <c r="I3718" s="26">
        <v>349.5</v>
      </c>
      <c r="J3718" s="30">
        <v>6.6086956521739126E-2</v>
      </c>
      <c r="K3718" s="31">
        <v>0.36145123036096033</v>
      </c>
      <c r="L3718" s="108">
        <f ca="1">REWS!R3718</f>
        <v>5.7236350007945447</v>
      </c>
      <c r="M3718" s="22">
        <f t="shared" si="986"/>
        <v>5.7023554233723601</v>
      </c>
      <c r="N3718" s="22">
        <f t="shared" ca="1" si="987"/>
        <v>5.6762088849016754</v>
      </c>
      <c r="O3718" s="22">
        <f t="shared" si="988"/>
        <v>0.23936738879055572</v>
      </c>
      <c r="P3718" s="81">
        <f t="shared" ca="1" si="989"/>
        <v>6</v>
      </c>
      <c r="Q3718" s="22">
        <f t="shared" ca="1" si="990"/>
        <v>0.64597266588159596</v>
      </c>
      <c r="R3718" s="3">
        <f ca="1">IF(N3718&gt;'Power Curve'!$C$37,0,INDEX(Ci,$P3718,1)*POWER(1-Q3718,3)+INDEX(Ci,$P3718,2)*3*Q3718*POWER(1-Q3718,2)+INDEX(Ci,$P3718,3)*3*POWER(Q3718,2)*(1-Q3718)+INDEX(Ci,$P3718,4)*POWER(Q3718,3))</f>
        <v>308.43884308564395</v>
      </c>
      <c r="S3718" s="3">
        <f t="shared" si="991"/>
        <v>292.81999969482411</v>
      </c>
      <c r="T3718" s="3">
        <f t="shared" ca="1" si="992"/>
        <v>15.618843390819848</v>
      </c>
      <c r="U3718" s="3">
        <f t="shared" ca="1" si="1000"/>
        <v>15.618843390819848</v>
      </c>
      <c r="W3718" s="34">
        <f t="shared" si="993"/>
        <v>6</v>
      </c>
      <c r="X3718" s="73" t="b">
        <f>COUNTIF('Power Curve'!$D$2:$D$31,W3718)&gt;0</f>
        <v>1</v>
      </c>
      <c r="Y3718" s="73" t="b">
        <f t="shared" si="994"/>
        <v>0</v>
      </c>
      <c r="Z3718" s="73" t="b">
        <f t="shared" si="1001"/>
        <v>1</v>
      </c>
      <c r="AA3718" s="34" t="str">
        <f t="shared" si="995"/>
        <v>Outer</v>
      </c>
      <c r="AB3718" s="35" t="str">
        <f t="shared" si="1002"/>
        <v>0.2-0.3</v>
      </c>
      <c r="AC3718" s="36" t="str">
        <f t="shared" si="996"/>
        <v>3-4</v>
      </c>
      <c r="AD3718" s="36" t="str">
        <f t="shared" si="997"/>
        <v>Apr</v>
      </c>
      <c r="AE3718" s="35" t="str">
        <f t="shared" si="998"/>
        <v>345-355</v>
      </c>
      <c r="AF3718" s="36" t="str">
        <f t="shared" si="999"/>
        <v>LWS-LTI</v>
      </c>
    </row>
    <row r="3719" spans="5:32" x14ac:dyDescent="0.3">
      <c r="E3719" s="12">
        <v>41013.145833333336</v>
      </c>
      <c r="F3719" s="16">
        <v>5.5</v>
      </c>
      <c r="G3719" s="16">
        <v>298.69999694824179</v>
      </c>
      <c r="H3719" s="29">
        <v>1.194743306690883</v>
      </c>
      <c r="I3719" s="26">
        <v>349.4</v>
      </c>
      <c r="J3719" s="30">
        <v>7.2727272727272738E-2</v>
      </c>
      <c r="K3719" s="31">
        <v>0.29612034597459441</v>
      </c>
      <c r="L3719" s="108">
        <f ca="1">REWS!R3719</f>
        <v>5.5460474933154131</v>
      </c>
      <c r="M3719" s="22">
        <f t="shared" si="986"/>
        <v>5.4543398595844454</v>
      </c>
      <c r="N3719" s="22">
        <f t="shared" ca="1" si="987"/>
        <v>5.5000050738070287</v>
      </c>
      <c r="O3719" s="22">
        <f t="shared" si="988"/>
        <v>0.20103578390919269</v>
      </c>
      <c r="P3719" s="81">
        <f t="shared" ca="1" si="989"/>
        <v>6</v>
      </c>
      <c r="Q3719" s="22">
        <f t="shared" ca="1" si="990"/>
        <v>0.47034719924890689</v>
      </c>
      <c r="R3719" s="3">
        <f ca="1">IF(N3719&gt;'Power Curve'!$C$37,0,INDEX(Ci,$P3719,1)*POWER(1-Q3719,3)+INDEX(Ci,$P3719,2)*3*Q3719*POWER(1-Q3719,2)+INDEX(Ci,$P3719,3)*3*POWER(Q3719,2)*(1-Q3719)+INDEX(Ci,$P3719,4)*POWER(Q3719,3))</f>
        <v>281.62496442027668</v>
      </c>
      <c r="S3719" s="3">
        <f t="shared" si="991"/>
        <v>298.69999694824179</v>
      </c>
      <c r="T3719" s="3">
        <f t="shared" ca="1" si="992"/>
        <v>-17.075032527965107</v>
      </c>
      <c r="U3719" s="3">
        <f t="shared" ca="1" si="1000"/>
        <v>17.075032527965107</v>
      </c>
      <c r="W3719" s="34">
        <f t="shared" si="993"/>
        <v>5</v>
      </c>
      <c r="X3719" s="73" t="b">
        <f>COUNTIF('Power Curve'!$D$2:$D$31,W3719)&gt;0</f>
        <v>1</v>
      </c>
      <c r="Y3719" s="73" t="b">
        <f t="shared" si="994"/>
        <v>0</v>
      </c>
      <c r="Z3719" s="73" t="b">
        <f t="shared" si="1001"/>
        <v>1</v>
      </c>
      <c r="AA3719" s="34" t="str">
        <f t="shared" si="995"/>
        <v>Outer</v>
      </c>
      <c r="AB3719" s="35" t="str">
        <f t="shared" si="1002"/>
        <v>0.2-0.3</v>
      </c>
      <c r="AC3719" s="36" t="str">
        <f t="shared" si="996"/>
        <v>3-4</v>
      </c>
      <c r="AD3719" s="36" t="str">
        <f t="shared" si="997"/>
        <v>Apr</v>
      </c>
      <c r="AE3719" s="35" t="str">
        <f t="shared" si="998"/>
        <v>345-355</v>
      </c>
      <c r="AF3719" s="36" t="str">
        <f t="shared" si="999"/>
        <v>LWS-LTI</v>
      </c>
    </row>
    <row r="3720" spans="5:32" x14ac:dyDescent="0.3">
      <c r="E3720" s="12">
        <v>41013.152777777781</v>
      </c>
      <c r="F3720" s="16">
        <v>5.76</v>
      </c>
      <c r="G3720" s="16">
        <v>284.9300079345702</v>
      </c>
      <c r="H3720" s="29">
        <v>1.194743306690883</v>
      </c>
      <c r="I3720" s="26">
        <v>351.5</v>
      </c>
      <c r="J3720" s="30">
        <v>7.2916666666666671E-2</v>
      </c>
      <c r="K3720" s="31">
        <v>0.44860126274619982</v>
      </c>
      <c r="L3720" s="108">
        <f ca="1">REWS!R3720</f>
        <v>5.738073584489376</v>
      </c>
      <c r="M3720" s="22">
        <f t="shared" si="986"/>
        <v>5.712181380219346</v>
      </c>
      <c r="N3720" s="22">
        <f t="shared" ca="1" si="987"/>
        <v>5.6904369943834547</v>
      </c>
      <c r="O3720" s="22">
        <f t="shared" si="988"/>
        <v>0.24088602209601256</v>
      </c>
      <c r="P3720" s="81">
        <f t="shared" ca="1" si="989"/>
        <v>6</v>
      </c>
      <c r="Q3720" s="22">
        <f t="shared" ca="1" si="990"/>
        <v>0.66015407519116109</v>
      </c>
      <c r="R3720" s="3">
        <f ca="1">IF(N3720&gt;'Power Curve'!$C$37,0,INDEX(Ci,$P3720,1)*POWER(1-Q3720,3)+INDEX(Ci,$P3720,2)*3*Q3720*POWER(1-Q3720,2)+INDEX(Ci,$P3720,3)*3*POWER(Q3720,2)*(1-Q3720)+INDEX(Ci,$P3720,4)*POWER(Q3720,3))</f>
        <v>310.6709994664331</v>
      </c>
      <c r="S3720" s="3">
        <f t="shared" si="991"/>
        <v>284.9300079345702</v>
      </c>
      <c r="T3720" s="3">
        <f t="shared" ca="1" si="992"/>
        <v>25.740991531862903</v>
      </c>
      <c r="U3720" s="3">
        <f t="shared" ca="1" si="1000"/>
        <v>25.740991531862903</v>
      </c>
      <c r="W3720" s="34">
        <f t="shared" si="993"/>
        <v>6</v>
      </c>
      <c r="X3720" s="73" t="b">
        <f>COUNTIF('Power Curve'!$D$2:$D$31,W3720)&gt;0</f>
        <v>1</v>
      </c>
      <c r="Y3720" s="73" t="b">
        <f t="shared" si="994"/>
        <v>0</v>
      </c>
      <c r="Z3720" s="73" t="b">
        <f t="shared" si="1001"/>
        <v>1</v>
      </c>
      <c r="AA3720" s="34" t="str">
        <f t="shared" si="995"/>
        <v>Outer</v>
      </c>
      <c r="AB3720" s="35" t="str">
        <f t="shared" si="1002"/>
        <v>0.2-0.3</v>
      </c>
      <c r="AC3720" s="36" t="str">
        <f t="shared" si="996"/>
        <v>3-4</v>
      </c>
      <c r="AD3720" s="36" t="str">
        <f t="shared" si="997"/>
        <v>Apr</v>
      </c>
      <c r="AE3720" s="35" t="str">
        <f t="shared" si="998"/>
        <v>345-355</v>
      </c>
      <c r="AF3720" s="36" t="str">
        <f t="shared" si="999"/>
        <v>LWS-LTI</v>
      </c>
    </row>
    <row r="3721" spans="5:32" x14ac:dyDescent="0.3">
      <c r="E3721" s="12">
        <v>41013.159722222219</v>
      </c>
      <c r="F3721" s="16">
        <v>5.53</v>
      </c>
      <c r="G3721" s="16">
        <v>226.86998748779331</v>
      </c>
      <c r="H3721" s="29">
        <v>1.1946989271296651</v>
      </c>
      <c r="I3721" s="26">
        <v>349.1</v>
      </c>
      <c r="J3721" s="30">
        <v>7.7757685352622063E-2</v>
      </c>
      <c r="K3721" s="31">
        <v>0.3907585573068561</v>
      </c>
      <c r="L3721" s="108">
        <f ca="1">REWS!R3721</f>
        <v>5.485380574336129</v>
      </c>
      <c r="M3721" s="22">
        <f t="shared" si="986"/>
        <v>5.48402289999167</v>
      </c>
      <c r="N3721" s="22">
        <f t="shared" ca="1" si="987"/>
        <v>5.4397744457194914</v>
      </c>
      <c r="O3721" s="22">
        <f t="shared" si="988"/>
        <v>0.20562339348977623</v>
      </c>
      <c r="P3721" s="81">
        <f t="shared" ca="1" si="989"/>
        <v>6</v>
      </c>
      <c r="Q3721" s="22">
        <f t="shared" ca="1" si="990"/>
        <v>0.41031426297052087</v>
      </c>
      <c r="R3721" s="3">
        <f ca="1">IF(N3721&gt;'Power Curve'!$C$37,0,INDEX(Ci,$P3721,1)*POWER(1-Q3721,3)+INDEX(Ci,$P3721,2)*3*Q3721*POWER(1-Q3721,2)+INDEX(Ci,$P3721,3)*3*POWER(Q3721,2)*(1-Q3721)+INDEX(Ci,$P3721,4)*POWER(Q3721,3))</f>
        <v>272.70711123739312</v>
      </c>
      <c r="S3721" s="3">
        <f t="shared" si="991"/>
        <v>226.86998748779331</v>
      </c>
      <c r="T3721" s="3">
        <f t="shared" ca="1" si="992"/>
        <v>45.837123749599812</v>
      </c>
      <c r="U3721" s="3">
        <f t="shared" ca="1" si="1000"/>
        <v>45.837123749599812</v>
      </c>
      <c r="W3721" s="34">
        <f t="shared" si="993"/>
        <v>5</v>
      </c>
      <c r="X3721" s="73" t="b">
        <f>COUNTIF('Power Curve'!$D$2:$D$31,W3721)&gt;0</f>
        <v>1</v>
      </c>
      <c r="Y3721" s="73" t="b">
        <f t="shared" si="994"/>
        <v>0</v>
      </c>
      <c r="Z3721" s="73" t="b">
        <f t="shared" si="1001"/>
        <v>1</v>
      </c>
      <c r="AA3721" s="34" t="str">
        <f t="shared" si="995"/>
        <v>Outer</v>
      </c>
      <c r="AB3721" s="35" t="str">
        <f t="shared" si="1002"/>
        <v>0.2-0.3</v>
      </c>
      <c r="AC3721" s="36" t="str">
        <f t="shared" si="996"/>
        <v>3-4</v>
      </c>
      <c r="AD3721" s="36" t="str">
        <f t="shared" si="997"/>
        <v>Apr</v>
      </c>
      <c r="AE3721" s="35" t="str">
        <f t="shared" si="998"/>
        <v>345-355</v>
      </c>
      <c r="AF3721" s="36" t="str">
        <f t="shared" si="999"/>
        <v>LWS-LTI</v>
      </c>
    </row>
    <row r="3722" spans="5:32" x14ac:dyDescent="0.3">
      <c r="E3722" s="12">
        <v>41013.166666666664</v>
      </c>
      <c r="F3722" s="16">
        <v>5.07</v>
      </c>
      <c r="G3722" s="16">
        <v>186.04000473022469</v>
      </c>
      <c r="H3722" s="29">
        <v>1.1947304561648433</v>
      </c>
      <c r="I3722" s="26">
        <v>344.2</v>
      </c>
      <c r="J3722" s="30">
        <v>7.6923076923076927E-2</v>
      </c>
      <c r="K3722" s="31">
        <v>0.30792718346642994</v>
      </c>
      <c r="L3722" s="108">
        <f ca="1">REWS!R3722</f>
        <v>5.0680046201568745</v>
      </c>
      <c r="M3722" s="22">
        <f t="shared" si="986"/>
        <v>5.0278916257703905</v>
      </c>
      <c r="N3722" s="22">
        <f t="shared" ca="1" si="987"/>
        <v>5.0259128183535307</v>
      </c>
      <c r="O3722" s="22">
        <f t="shared" si="988"/>
        <v>0.13512683468335382</v>
      </c>
      <c r="P3722" s="81">
        <f t="shared" ca="1" si="989"/>
        <v>5</v>
      </c>
      <c r="Q3722" s="22">
        <f t="shared" ca="1" si="990"/>
        <v>0.99748871625866664</v>
      </c>
      <c r="R3722" s="3">
        <f ca="1">IF(N3722&gt;'Power Curve'!$C$37,0,INDEX(Ci,$P3722,1)*POWER(1-Q3722,3)+INDEX(Ci,$P3722,2)*3*Q3722*POWER(1-Q3722,2)+INDEX(Ci,$P3722,3)*3*POWER(Q3722,2)*(1-Q3722)+INDEX(Ci,$P3722,4)*POWER(Q3722,3))</f>
        <v>211.11476395675012</v>
      </c>
      <c r="S3722" s="3">
        <f t="shared" si="991"/>
        <v>186.04000473022469</v>
      </c>
      <c r="T3722" s="3">
        <f t="shared" ca="1" si="992"/>
        <v>25.07475922652543</v>
      </c>
      <c r="U3722" s="3">
        <f t="shared" ca="1" si="1000"/>
        <v>25.07475922652543</v>
      </c>
      <c r="W3722" s="34">
        <f t="shared" si="993"/>
        <v>5</v>
      </c>
      <c r="X3722" s="73" t="b">
        <f>COUNTIF('Power Curve'!$D$2:$D$31,W3722)&gt;0</f>
        <v>1</v>
      </c>
      <c r="Y3722" s="73" t="b">
        <f t="shared" si="994"/>
        <v>0</v>
      </c>
      <c r="Z3722" s="73" t="b">
        <f t="shared" si="1001"/>
        <v>1</v>
      </c>
      <c r="AA3722" s="34" t="str">
        <f t="shared" si="995"/>
        <v>Outer</v>
      </c>
      <c r="AB3722" s="35" t="str">
        <f t="shared" si="1002"/>
        <v>0.1-0.2</v>
      </c>
      <c r="AC3722" s="36" t="str">
        <f t="shared" si="996"/>
        <v>4-5</v>
      </c>
      <c r="AD3722" s="36" t="str">
        <f t="shared" si="997"/>
        <v>Apr</v>
      </c>
      <c r="AE3722" s="35" t="str">
        <f t="shared" si="998"/>
        <v>335-345</v>
      </c>
      <c r="AF3722" s="36" t="str">
        <f t="shared" si="999"/>
        <v>LWS-LTI</v>
      </c>
    </row>
    <row r="3723" spans="5:32" x14ac:dyDescent="0.3">
      <c r="E3723" s="12">
        <v>41013.173611111109</v>
      </c>
      <c r="F3723" s="16">
        <v>5.09</v>
      </c>
      <c r="G3723" s="16">
        <v>195.700000762939</v>
      </c>
      <c r="H3723" s="29">
        <v>1.195790118859084</v>
      </c>
      <c r="I3723" s="26">
        <v>348.3</v>
      </c>
      <c r="J3723" s="30">
        <v>8.0550098231827114E-2</v>
      </c>
      <c r="K3723" s="31">
        <v>0.40153789851952987</v>
      </c>
      <c r="L3723" s="108">
        <f ca="1">REWS!R3723</f>
        <v>5.0243171457779194</v>
      </c>
      <c r="M3723" s="22">
        <f t="shared" si="986"/>
        <v>5.0492174319321093</v>
      </c>
      <c r="N3723" s="22">
        <f t="shared" ca="1" si="987"/>
        <v>4.9840608479405217</v>
      </c>
      <c r="O3723" s="22">
        <f t="shared" si="988"/>
        <v>0.13842280677108362</v>
      </c>
      <c r="P3723" s="81">
        <f t="shared" ca="1" si="989"/>
        <v>5</v>
      </c>
      <c r="Q3723" s="22">
        <f t="shared" ca="1" si="990"/>
        <v>0.94963183108788596</v>
      </c>
      <c r="R3723" s="3">
        <f ca="1">IF(N3723&gt;'Power Curve'!$C$37,0,INDEX(Ci,$P3723,1)*POWER(1-Q3723,3)+INDEX(Ci,$P3723,2)*3*Q3723*POWER(1-Q3723,2)+INDEX(Ci,$P3723,3)*3*POWER(Q3723,2)*(1-Q3723)+INDEX(Ci,$P3723,4)*POWER(Q3723,3))</f>
        <v>204.48622343459058</v>
      </c>
      <c r="S3723" s="3">
        <f t="shared" si="991"/>
        <v>195.700000762939</v>
      </c>
      <c r="T3723" s="3">
        <f t="shared" ca="1" si="992"/>
        <v>8.7862226716515863</v>
      </c>
      <c r="U3723" s="3">
        <f t="shared" ca="1" si="1000"/>
        <v>8.7862226716515863</v>
      </c>
      <c r="W3723" s="34">
        <f t="shared" si="993"/>
        <v>5</v>
      </c>
      <c r="X3723" s="73" t="b">
        <f>COUNTIF('Power Curve'!$D$2:$D$31,W3723)&gt;0</f>
        <v>1</v>
      </c>
      <c r="Y3723" s="73" t="b">
        <f t="shared" si="994"/>
        <v>0</v>
      </c>
      <c r="Z3723" s="73" t="b">
        <f t="shared" si="1001"/>
        <v>1</v>
      </c>
      <c r="AA3723" s="34" t="str">
        <f t="shared" si="995"/>
        <v>Outer</v>
      </c>
      <c r="AB3723" s="35" t="str">
        <f t="shared" si="1002"/>
        <v>0.1-0.2</v>
      </c>
      <c r="AC3723" s="36" t="str">
        <f t="shared" si="996"/>
        <v>4-5</v>
      </c>
      <c r="AD3723" s="36" t="str">
        <f t="shared" si="997"/>
        <v>Apr</v>
      </c>
      <c r="AE3723" s="35" t="str">
        <f t="shared" si="998"/>
        <v>345-355</v>
      </c>
      <c r="AF3723" s="36" t="str">
        <f t="shared" si="999"/>
        <v>LWS-LTI</v>
      </c>
    </row>
    <row r="3724" spans="5:32" x14ac:dyDescent="0.3">
      <c r="E3724" s="12">
        <v>41013.180555555555</v>
      </c>
      <c r="F3724" s="16">
        <v>5.55</v>
      </c>
      <c r="G3724" s="16">
        <v>260.9299964904788</v>
      </c>
      <c r="H3724" s="29">
        <v>1.1960692984412646</v>
      </c>
      <c r="I3724" s="26">
        <v>353.4</v>
      </c>
      <c r="J3724" s="30">
        <v>5.7657657657657659E-2</v>
      </c>
      <c r="K3724" s="31">
        <v>0.35687581282164466</v>
      </c>
      <c r="L3724" s="108">
        <f ca="1">REWS!R3724</f>
        <v>5.5370782934285856</v>
      </c>
      <c r="M3724" s="22">
        <f t="shared" si="986"/>
        <v>5.5059602005871913</v>
      </c>
      <c r="N3724" s="22">
        <f t="shared" ca="1" si="987"/>
        <v>5.4931410290365834</v>
      </c>
      <c r="O3724" s="22">
        <f t="shared" si="988"/>
        <v>0.20901387401345128</v>
      </c>
      <c r="P3724" s="81">
        <f t="shared" ca="1" si="989"/>
        <v>6</v>
      </c>
      <c r="Q3724" s="22">
        <f t="shared" ca="1" si="990"/>
        <v>0.46350568397004838</v>
      </c>
      <c r="R3724" s="3">
        <f ca="1">IF(N3724&gt;'Power Curve'!$C$37,0,INDEX(Ci,$P3724,1)*POWER(1-Q3724,3)+INDEX(Ci,$P3724,2)*3*Q3724*POWER(1-Q3724,2)+INDEX(Ci,$P3724,3)*3*POWER(Q3724,2)*(1-Q3724)+INDEX(Ci,$P3724,4)*POWER(Q3724,3))</f>
        <v>280.60424832126347</v>
      </c>
      <c r="S3724" s="3">
        <f t="shared" si="991"/>
        <v>260.9299964904788</v>
      </c>
      <c r="T3724" s="3">
        <f t="shared" ca="1" si="992"/>
        <v>19.674251830784669</v>
      </c>
      <c r="U3724" s="3">
        <f t="shared" ca="1" si="1000"/>
        <v>19.674251830784669</v>
      </c>
      <c r="W3724" s="34">
        <f t="shared" si="993"/>
        <v>6</v>
      </c>
      <c r="X3724" s="73" t="b">
        <f>COUNTIF('Power Curve'!$D$2:$D$31,W3724)&gt;0</f>
        <v>1</v>
      </c>
      <c r="Y3724" s="73" t="b">
        <f t="shared" si="994"/>
        <v>0</v>
      </c>
      <c r="Z3724" s="73" t="b">
        <f t="shared" si="1001"/>
        <v>1</v>
      </c>
      <c r="AA3724" s="34" t="str">
        <f t="shared" si="995"/>
        <v>Outer</v>
      </c>
      <c r="AB3724" s="35" t="str">
        <f t="shared" si="1002"/>
        <v>0.2-0.3</v>
      </c>
      <c r="AC3724" s="36" t="str">
        <f t="shared" si="996"/>
        <v>4-5</v>
      </c>
      <c r="AD3724" s="36" t="str">
        <f t="shared" si="997"/>
        <v>Apr</v>
      </c>
      <c r="AE3724" s="35" t="str">
        <f t="shared" si="998"/>
        <v>345-355</v>
      </c>
      <c r="AF3724" s="36" t="str">
        <f t="shared" si="999"/>
        <v>LWS-LTI</v>
      </c>
    </row>
    <row r="3725" spans="5:32" x14ac:dyDescent="0.3">
      <c r="E3725" s="12">
        <v>41013.1875</v>
      </c>
      <c r="F3725" s="16">
        <v>5.44</v>
      </c>
      <c r="G3725" s="16">
        <v>259.29999542236374</v>
      </c>
      <c r="H3725" s="29">
        <v>1.1963929102644362</v>
      </c>
      <c r="I3725" s="26">
        <v>356.3</v>
      </c>
      <c r="J3725" s="30">
        <v>5.5147058823529403E-2</v>
      </c>
      <c r="K3725" s="31">
        <v>0.36877558350391859</v>
      </c>
      <c r="L3725" s="108">
        <f ca="1">REWS!R3725</f>
        <v>5.4453118495861634</v>
      </c>
      <c r="M3725" s="22">
        <f t="shared" si="986"/>
        <v>5.3973197449547428</v>
      </c>
      <c r="N3725" s="22">
        <f t="shared" ca="1" si="987"/>
        <v>5.402589919707248</v>
      </c>
      <c r="O3725" s="22">
        <f t="shared" si="988"/>
        <v>0.19222314138428717</v>
      </c>
      <c r="P3725" s="81">
        <f t="shared" ca="1" si="989"/>
        <v>6</v>
      </c>
      <c r="Q3725" s="22">
        <f t="shared" ca="1" si="990"/>
        <v>0.37325178576389695</v>
      </c>
      <c r="R3725" s="3">
        <f ca="1">IF(N3725&gt;'Power Curve'!$C$37,0,INDEX(Ci,$P3725,1)*POWER(1-Q3725,3)+INDEX(Ci,$P3725,2)*3*Q3725*POWER(1-Q3725,2)+INDEX(Ci,$P3725,3)*3*POWER(Q3725,2)*(1-Q3725)+INDEX(Ci,$P3725,4)*POWER(Q3725,3))</f>
        <v>267.23556290188787</v>
      </c>
      <c r="S3725" s="3">
        <f t="shared" si="991"/>
        <v>259.29999542236374</v>
      </c>
      <c r="T3725" s="3">
        <f t="shared" ca="1" si="992"/>
        <v>7.9355674795241384</v>
      </c>
      <c r="U3725" s="3">
        <f t="shared" ca="1" si="1000"/>
        <v>7.9355674795241384</v>
      </c>
      <c r="W3725" s="34">
        <f t="shared" si="993"/>
        <v>5</v>
      </c>
      <c r="X3725" s="73" t="b">
        <f>COUNTIF('Power Curve'!$D$2:$D$31,W3725)&gt;0</f>
        <v>1</v>
      </c>
      <c r="Y3725" s="73" t="b">
        <f t="shared" si="994"/>
        <v>0</v>
      </c>
      <c r="Z3725" s="73" t="b">
        <f t="shared" si="1001"/>
        <v>1</v>
      </c>
      <c r="AA3725" s="34" t="str">
        <f t="shared" si="995"/>
        <v>Outer</v>
      </c>
      <c r="AB3725" s="35" t="str">
        <f t="shared" si="1002"/>
        <v>0.1-0.2</v>
      </c>
      <c r="AC3725" s="36" t="str">
        <f t="shared" si="996"/>
        <v>4-5</v>
      </c>
      <c r="AD3725" s="36" t="str">
        <f t="shared" si="997"/>
        <v>Apr</v>
      </c>
      <c r="AE3725" s="35" t="str">
        <f t="shared" si="998"/>
        <v>355-5</v>
      </c>
      <c r="AF3725" s="36" t="str">
        <f t="shared" si="999"/>
        <v>LWS-LTI</v>
      </c>
    </row>
    <row r="3726" spans="5:32" x14ac:dyDescent="0.3">
      <c r="E3726" s="12">
        <v>41013.194444444445</v>
      </c>
      <c r="F3726" s="16">
        <v>5.1100000000000003</v>
      </c>
      <c r="G3726" s="16">
        <v>190.23999786376919</v>
      </c>
      <c r="H3726" s="29">
        <v>1.1960818002339564</v>
      </c>
      <c r="I3726" s="26">
        <v>353.7</v>
      </c>
      <c r="J3726" s="30">
        <v>7.0450097847358117E-2</v>
      </c>
      <c r="K3726" s="31">
        <v>0.44064000034972106</v>
      </c>
      <c r="L3726" s="108">
        <f ca="1">REWS!R3726</f>
        <v>5.0358897240647877</v>
      </c>
      <c r="M3726" s="22">
        <f t="shared" si="986"/>
        <v>5.0694693067252734</v>
      </c>
      <c r="N3726" s="22">
        <f t="shared" ca="1" si="987"/>
        <v>4.9959468470058015</v>
      </c>
      <c r="O3726" s="22">
        <f t="shared" si="988"/>
        <v>0.14155279930389994</v>
      </c>
      <c r="P3726" s="81">
        <f t="shared" ca="1" si="989"/>
        <v>5</v>
      </c>
      <c r="Q3726" s="22">
        <f t="shared" ca="1" si="990"/>
        <v>0.96322323160723378</v>
      </c>
      <c r="R3726" s="3">
        <f ca="1">IF(N3726&gt;'Power Curve'!$C$37,0,INDEX(Ci,$P3726,1)*POWER(1-Q3726,3)+INDEX(Ci,$P3726,2)*3*Q3726*POWER(1-Q3726,2)+INDEX(Ci,$P3726,3)*3*POWER(Q3726,2)*(1-Q3726)+INDEX(Ci,$P3726,4)*POWER(Q3726,3))</f>
        <v>206.39292342181326</v>
      </c>
      <c r="S3726" s="3">
        <f t="shared" si="991"/>
        <v>190.23999786376919</v>
      </c>
      <c r="T3726" s="3">
        <f t="shared" ca="1" si="992"/>
        <v>16.152925558044075</v>
      </c>
      <c r="U3726" s="3">
        <f t="shared" ca="1" si="1000"/>
        <v>16.152925558044075</v>
      </c>
      <c r="W3726" s="34">
        <f t="shared" si="993"/>
        <v>5</v>
      </c>
      <c r="X3726" s="73" t="b">
        <f>COUNTIF('Power Curve'!$D$2:$D$31,W3726)&gt;0</f>
        <v>1</v>
      </c>
      <c r="Y3726" s="73" t="b">
        <f t="shared" si="994"/>
        <v>0</v>
      </c>
      <c r="Z3726" s="73" t="b">
        <f t="shared" si="1001"/>
        <v>1</v>
      </c>
      <c r="AA3726" s="34" t="str">
        <f t="shared" si="995"/>
        <v>Outer</v>
      </c>
      <c r="AB3726" s="35" t="str">
        <f t="shared" si="1002"/>
        <v>0.1-0.2</v>
      </c>
      <c r="AC3726" s="36" t="str">
        <f t="shared" si="996"/>
        <v>4-5</v>
      </c>
      <c r="AD3726" s="36" t="str">
        <f t="shared" si="997"/>
        <v>Apr</v>
      </c>
      <c r="AE3726" s="35" t="str">
        <f t="shared" si="998"/>
        <v>345-355</v>
      </c>
      <c r="AF3726" s="36" t="str">
        <f t="shared" si="999"/>
        <v>LWS-LTI</v>
      </c>
    </row>
    <row r="3727" spans="5:32" x14ac:dyDescent="0.3">
      <c r="E3727" s="12">
        <v>41013.201388888891</v>
      </c>
      <c r="F3727" s="16">
        <v>4.1900000000000004</v>
      </c>
      <c r="G3727" s="16">
        <v>101.87999343872092</v>
      </c>
      <c r="H3727" s="29">
        <v>1.1962151128353389</v>
      </c>
      <c r="I3727" s="26">
        <v>350.6</v>
      </c>
      <c r="J3727" s="30">
        <v>0.12887828162291168</v>
      </c>
      <c r="K3727" s="31">
        <v>0.31917413117721599</v>
      </c>
      <c r="L3727" s="108">
        <f ca="1">REWS!R3727</f>
        <v>4.214328259862806</v>
      </c>
      <c r="M3727" s="22">
        <f t="shared" si="986"/>
        <v>4.1569208467341801</v>
      </c>
      <c r="N3727" s="22">
        <f t="shared" ca="1" si="987"/>
        <v>4.181057040192047</v>
      </c>
      <c r="O3727" s="22">
        <f t="shared" si="988"/>
        <v>5.1549313957045047E-4</v>
      </c>
      <c r="P3727" s="81">
        <f t="shared" ca="1" si="989"/>
        <v>5</v>
      </c>
      <c r="Q3727" s="22">
        <f t="shared" ca="1" si="990"/>
        <v>3.1413151300868108E-2</v>
      </c>
      <c r="R3727" s="3">
        <f ca="1">IF(N3727&gt;'Power Curve'!$C$37,0,INDEX(Ci,$P3727,1)*POWER(1-Q3727,3)+INDEX(Ci,$P3727,2)*3*Q3727*POWER(1-Q3727,2)+INDEX(Ci,$P3727,3)*3*POWER(Q3727,2)*(1-Q3727)+INDEX(Ci,$P3727,4)*POWER(Q3727,3))</f>
        <v>79.846231619088911</v>
      </c>
      <c r="S3727" s="3">
        <f t="shared" si="991"/>
        <v>101.87999343872092</v>
      </c>
      <c r="T3727" s="3">
        <f t="shared" ca="1" si="992"/>
        <v>-22.033761819632005</v>
      </c>
      <c r="U3727" s="3">
        <f t="shared" ca="1" si="1000"/>
        <v>22.033761819632005</v>
      </c>
      <c r="W3727" s="34">
        <f t="shared" si="993"/>
        <v>4</v>
      </c>
      <c r="X3727" s="73" t="b">
        <f>COUNTIF('Power Curve'!$D$2:$D$31,W3727)&gt;0</f>
        <v>1</v>
      </c>
      <c r="Y3727" s="73" t="b">
        <f t="shared" si="994"/>
        <v>0</v>
      </c>
      <c r="Z3727" s="73" t="b">
        <f t="shared" si="1001"/>
        <v>1</v>
      </c>
      <c r="AA3727" s="34" t="str">
        <f t="shared" si="995"/>
        <v>Outer</v>
      </c>
      <c r="AB3727" s="35" t="str">
        <f t="shared" si="1002"/>
        <v>0.0-0.1</v>
      </c>
      <c r="AC3727" s="36" t="str">
        <f t="shared" si="996"/>
        <v>4-5</v>
      </c>
      <c r="AD3727" s="36" t="str">
        <f t="shared" si="997"/>
        <v>Apr</v>
      </c>
      <c r="AE3727" s="35" t="str">
        <f t="shared" si="998"/>
        <v>345-355</v>
      </c>
      <c r="AF3727" s="36" t="str">
        <f t="shared" si="999"/>
        <v>Inner-TI</v>
      </c>
    </row>
    <row r="3728" spans="5:32" x14ac:dyDescent="0.3">
      <c r="E3728" s="12">
        <v>41013.208333333336</v>
      </c>
      <c r="F3728" s="16">
        <v>4.37</v>
      </c>
      <c r="G3728" s="16">
        <v>101.8499946594239</v>
      </c>
      <c r="H3728" s="29">
        <v>1.1963608849561023</v>
      </c>
      <c r="I3728" s="26">
        <v>351.9</v>
      </c>
      <c r="J3728" s="30">
        <v>8.924485125858124E-2</v>
      </c>
      <c r="K3728" s="31">
        <v>0.3552119071741815</v>
      </c>
      <c r="L3728" s="108">
        <f ca="1">REWS!R3728</f>
        <v>4.4538882305125487</v>
      </c>
      <c r="M3728" s="22">
        <f t="shared" si="986"/>
        <v>4.3356758877329575</v>
      </c>
      <c r="N3728" s="22">
        <f t="shared" ca="1" si="987"/>
        <v>4.4189052191512284</v>
      </c>
      <c r="O3728" s="22">
        <f t="shared" si="988"/>
        <v>2.814266095705591E-2</v>
      </c>
      <c r="P3728" s="81">
        <f t="shared" ca="1" si="989"/>
        <v>5</v>
      </c>
      <c r="Q3728" s="22">
        <f t="shared" ca="1" si="990"/>
        <v>0.30338775312250021</v>
      </c>
      <c r="R3728" s="3">
        <f ca="1">IF(N3728&gt;'Power Curve'!$C$37,0,INDEX(Ci,$P3728,1)*POWER(1-Q3728,3)+INDEX(Ci,$P3728,2)*3*Q3728*POWER(1-Q3728,2)+INDEX(Ci,$P3728,3)*3*POWER(Q3728,2)*(1-Q3728)+INDEX(Ci,$P3728,4)*POWER(Q3728,3))</f>
        <v>109.08621024801293</v>
      </c>
      <c r="S3728" s="3">
        <f t="shared" si="991"/>
        <v>101.8499946594239</v>
      </c>
      <c r="T3728" s="3">
        <f t="shared" ca="1" si="992"/>
        <v>7.2362155885890331</v>
      </c>
      <c r="U3728" s="3">
        <f t="shared" ca="1" si="1000"/>
        <v>7.2362155885890331</v>
      </c>
      <c r="W3728" s="34">
        <f t="shared" si="993"/>
        <v>4</v>
      </c>
      <c r="X3728" s="73" t="b">
        <f>COUNTIF('Power Curve'!$D$2:$D$31,W3728)&gt;0</f>
        <v>1</v>
      </c>
      <c r="Y3728" s="73" t="b">
        <f t="shared" si="994"/>
        <v>0</v>
      </c>
      <c r="Z3728" s="73" t="b">
        <f t="shared" si="1001"/>
        <v>1</v>
      </c>
      <c r="AA3728" s="34" t="str">
        <f t="shared" si="995"/>
        <v>Outer</v>
      </c>
      <c r="AB3728" s="35" t="str">
        <f t="shared" si="1002"/>
        <v>0.0-0.1</v>
      </c>
      <c r="AC3728" s="36" t="str">
        <f t="shared" si="996"/>
        <v>5-6</v>
      </c>
      <c r="AD3728" s="36" t="str">
        <f t="shared" si="997"/>
        <v>Apr</v>
      </c>
      <c r="AE3728" s="35" t="str">
        <f t="shared" si="998"/>
        <v>345-355</v>
      </c>
      <c r="AF3728" s="36" t="str">
        <f t="shared" si="999"/>
        <v>LWS-LTI</v>
      </c>
    </row>
    <row r="3729" spans="5:32" x14ac:dyDescent="0.3">
      <c r="E3729" s="12">
        <v>41013.215277777781</v>
      </c>
      <c r="F3729" s="16">
        <v>4.5599999999999996</v>
      </c>
      <c r="G3729" s="16">
        <v>112.79000854492169</v>
      </c>
      <c r="H3729" s="29">
        <v>1.1962720089629135</v>
      </c>
      <c r="I3729" s="26">
        <v>348</v>
      </c>
      <c r="J3729" s="30">
        <v>7.8947368421052641E-2</v>
      </c>
      <c r="K3729" s="31">
        <v>0.48119792880662149</v>
      </c>
      <c r="L3729" s="108">
        <f ca="1">REWS!R3729</f>
        <v>4.4787729036947663</v>
      </c>
      <c r="M3729" s="22">
        <f t="shared" si="986"/>
        <v>4.5240715004750713</v>
      </c>
      <c r="N3729" s="22">
        <f t="shared" ca="1" si="987"/>
        <v>4.4434843970845339</v>
      </c>
      <c r="O3729" s="22">
        <f t="shared" si="988"/>
        <v>5.7259810214625527E-2</v>
      </c>
      <c r="P3729" s="81">
        <f t="shared" ca="1" si="989"/>
        <v>5</v>
      </c>
      <c r="Q3729" s="22">
        <f t="shared" ca="1" si="990"/>
        <v>0.33149354800714831</v>
      </c>
      <c r="R3729" s="3">
        <f ca="1">IF(N3729&gt;'Power Curve'!$C$37,0,INDEX(Ci,$P3729,1)*POWER(1-Q3729,3)+INDEX(Ci,$P3729,2)*3*Q3729*POWER(1-Q3729,2)+INDEX(Ci,$P3729,3)*3*POWER(Q3729,2)*(1-Q3729)+INDEX(Ci,$P3729,4)*POWER(Q3729,3))</f>
        <v>112.78290933611068</v>
      </c>
      <c r="S3729" s="3">
        <f t="shared" si="991"/>
        <v>112.79000854492169</v>
      </c>
      <c r="T3729" s="3">
        <f t="shared" ca="1" si="992"/>
        <v>-7.0992088110131135E-3</v>
      </c>
      <c r="U3729" s="3">
        <f t="shared" ca="1" si="1000"/>
        <v>7.0992088110131135E-3</v>
      </c>
      <c r="W3729" s="34">
        <f t="shared" si="993"/>
        <v>5</v>
      </c>
      <c r="X3729" s="73" t="b">
        <f>COUNTIF('Power Curve'!$D$2:$D$31,W3729)&gt;0</f>
        <v>1</v>
      </c>
      <c r="Y3729" s="73" t="b">
        <f t="shared" si="994"/>
        <v>0</v>
      </c>
      <c r="Z3729" s="73" t="b">
        <f t="shared" si="1001"/>
        <v>1</v>
      </c>
      <c r="AA3729" s="34" t="str">
        <f t="shared" si="995"/>
        <v>Outer</v>
      </c>
      <c r="AB3729" s="35" t="str">
        <f t="shared" si="1002"/>
        <v>0.0-0.1</v>
      </c>
      <c r="AC3729" s="36" t="str">
        <f t="shared" si="996"/>
        <v>5-6</v>
      </c>
      <c r="AD3729" s="36" t="str">
        <f t="shared" si="997"/>
        <v>Apr</v>
      </c>
      <c r="AE3729" s="35" t="str">
        <f t="shared" si="998"/>
        <v>345-355</v>
      </c>
      <c r="AF3729" s="36" t="str">
        <f t="shared" si="999"/>
        <v>LWS-LTI</v>
      </c>
    </row>
    <row r="3730" spans="5:32" x14ac:dyDescent="0.3">
      <c r="E3730" s="12">
        <v>41013.222222222219</v>
      </c>
      <c r="F3730" s="16">
        <v>4.67</v>
      </c>
      <c r="G3730" s="16">
        <v>105.9000034332272</v>
      </c>
      <c r="H3730" s="29">
        <v>1.1956946356640825</v>
      </c>
      <c r="I3730" s="26">
        <v>348</v>
      </c>
      <c r="J3730" s="30">
        <v>8.3511777301927201E-2</v>
      </c>
      <c r="K3730" s="31">
        <v>0.35453974722468629</v>
      </c>
      <c r="L3730" s="108">
        <f ca="1">REWS!R3730</f>
        <v>4.6884303858895127</v>
      </c>
      <c r="M3730" s="22">
        <f t="shared" si="986"/>
        <v>4.6324592883650721</v>
      </c>
      <c r="N3730" s="22">
        <f t="shared" ca="1" si="987"/>
        <v>4.6507415179800669</v>
      </c>
      <c r="O3730" s="22">
        <f t="shared" si="988"/>
        <v>7.4011492229699716E-2</v>
      </c>
      <c r="P3730" s="81">
        <f t="shared" ca="1" si="989"/>
        <v>5</v>
      </c>
      <c r="Q3730" s="22">
        <f t="shared" ca="1" si="990"/>
        <v>0.56848789110840126</v>
      </c>
      <c r="R3730" s="3">
        <f ca="1">IF(N3730&gt;'Power Curve'!$C$37,0,INDEX(Ci,$P3730,1)*POWER(1-Q3730,3)+INDEX(Ci,$P3730,2)*3*Q3730*POWER(1-Q3730,2)+INDEX(Ci,$P3730,3)*3*POWER(Q3730,2)*(1-Q3730)+INDEX(Ci,$P3730,4)*POWER(Q3730,3))</f>
        <v>146.99843233853522</v>
      </c>
      <c r="S3730" s="3">
        <f t="shared" si="991"/>
        <v>105.9000034332272</v>
      </c>
      <c r="T3730" s="3">
        <f t="shared" ca="1" si="992"/>
        <v>41.098428905308026</v>
      </c>
      <c r="U3730" s="3">
        <f t="shared" ca="1" si="1000"/>
        <v>41.098428905308026</v>
      </c>
      <c r="W3730" s="34">
        <f t="shared" si="993"/>
        <v>5</v>
      </c>
      <c r="X3730" s="73" t="b">
        <f>COUNTIF('Power Curve'!$D$2:$D$31,W3730)&gt;0</f>
        <v>1</v>
      </c>
      <c r="Y3730" s="73" t="b">
        <f t="shared" si="994"/>
        <v>0</v>
      </c>
      <c r="Z3730" s="73" t="b">
        <f t="shared" si="1001"/>
        <v>1</v>
      </c>
      <c r="AA3730" s="34" t="str">
        <f t="shared" si="995"/>
        <v>Outer</v>
      </c>
      <c r="AB3730" s="35" t="str">
        <f t="shared" si="1002"/>
        <v>0.0-0.1</v>
      </c>
      <c r="AC3730" s="36" t="str">
        <f t="shared" si="996"/>
        <v>5-6</v>
      </c>
      <c r="AD3730" s="36" t="str">
        <f t="shared" si="997"/>
        <v>Apr</v>
      </c>
      <c r="AE3730" s="35" t="str">
        <f t="shared" si="998"/>
        <v>345-355</v>
      </c>
      <c r="AF3730" s="36" t="str">
        <f t="shared" si="999"/>
        <v>LWS-LTI</v>
      </c>
    </row>
    <row r="3731" spans="5:32" x14ac:dyDescent="0.3">
      <c r="E3731" s="12">
        <v>41013.229166666664</v>
      </c>
      <c r="F3731" s="16">
        <v>5</v>
      </c>
      <c r="G3731" s="16">
        <v>139.1000022888181</v>
      </c>
      <c r="H3731" s="29">
        <v>1.1951178204850677</v>
      </c>
      <c r="I3731" s="26">
        <v>349.5</v>
      </c>
      <c r="J3731" s="30">
        <v>8.7999999999999995E-2</v>
      </c>
      <c r="K3731" s="31">
        <v>0.29446202436086499</v>
      </c>
      <c r="L3731" s="108">
        <f ca="1">REWS!R3731</f>
        <v>5.0464614090452251</v>
      </c>
      <c r="M3731" s="22">
        <f t="shared" si="986"/>
        <v>4.9590088367080813</v>
      </c>
      <c r="N3731" s="22">
        <f t="shared" ca="1" si="987"/>
        <v>5.0050893443123172</v>
      </c>
      <c r="O3731" s="22">
        <f t="shared" si="988"/>
        <v>0.12448077758461228</v>
      </c>
      <c r="P3731" s="81">
        <f t="shared" ca="1" si="989"/>
        <v>5</v>
      </c>
      <c r="Q3731" s="22">
        <f t="shared" ca="1" si="990"/>
        <v>0.97367749312597218</v>
      </c>
      <c r="R3731" s="3">
        <f ca="1">IF(N3731&gt;'Power Curve'!$C$37,0,INDEX(Ci,$P3731,1)*POWER(1-Q3731,3)+INDEX(Ci,$P3731,2)*3*Q3731*POWER(1-Q3731,2)+INDEX(Ci,$P3731,3)*3*POWER(Q3731,2)*(1-Q3731)+INDEX(Ci,$P3731,4)*POWER(Q3731,3))</f>
        <v>207.84681879448451</v>
      </c>
      <c r="S3731" s="3">
        <f t="shared" si="991"/>
        <v>139.1000022888181</v>
      </c>
      <c r="T3731" s="3">
        <f t="shared" ca="1" si="992"/>
        <v>68.746816505666402</v>
      </c>
      <c r="U3731" s="3">
        <f t="shared" ca="1" si="1000"/>
        <v>68.746816505666402</v>
      </c>
      <c r="W3731" s="34">
        <f t="shared" si="993"/>
        <v>5</v>
      </c>
      <c r="X3731" s="73" t="b">
        <f>COUNTIF('Power Curve'!$D$2:$D$31,W3731)&gt;0</f>
        <v>1</v>
      </c>
      <c r="Y3731" s="73" t="b">
        <f t="shared" si="994"/>
        <v>0</v>
      </c>
      <c r="Z3731" s="73" t="b">
        <f t="shared" si="1001"/>
        <v>1</v>
      </c>
      <c r="AA3731" s="34" t="str">
        <f t="shared" si="995"/>
        <v>Outer</v>
      </c>
      <c r="AB3731" s="35" t="str">
        <f t="shared" si="1002"/>
        <v>0.1-0.2</v>
      </c>
      <c r="AC3731" s="36" t="str">
        <f t="shared" si="996"/>
        <v>5-6</v>
      </c>
      <c r="AD3731" s="36" t="str">
        <f t="shared" si="997"/>
        <v>Apr</v>
      </c>
      <c r="AE3731" s="35" t="str">
        <f t="shared" si="998"/>
        <v>345-355</v>
      </c>
      <c r="AF3731" s="36" t="str">
        <f t="shared" si="999"/>
        <v>LWS-LTI</v>
      </c>
    </row>
    <row r="3732" spans="5:32" x14ac:dyDescent="0.3">
      <c r="E3732" s="12">
        <v>41013.236111111109</v>
      </c>
      <c r="F3732" s="16">
        <v>5.3</v>
      </c>
      <c r="G3732" s="16">
        <v>167.29999542236328</v>
      </c>
      <c r="H3732" s="29">
        <v>1.1946744940031999</v>
      </c>
      <c r="I3732" s="26">
        <v>350</v>
      </c>
      <c r="J3732" s="30">
        <v>6.6037735849056603E-2</v>
      </c>
      <c r="K3732" s="31">
        <v>0.30606644522264143</v>
      </c>
      <c r="L3732" s="108">
        <f ca="1">REWS!R3732</f>
        <v>5.2761375454538086</v>
      </c>
      <c r="M3732" s="22">
        <f t="shared" si="986"/>
        <v>5.2558993178232472</v>
      </c>
      <c r="N3732" s="22">
        <f t="shared" ca="1" si="987"/>
        <v>5.2322354199796788</v>
      </c>
      <c r="O3732" s="22">
        <f t="shared" si="988"/>
        <v>0.17036615849109413</v>
      </c>
      <c r="P3732" s="81">
        <f t="shared" ca="1" si="989"/>
        <v>6</v>
      </c>
      <c r="Q3732" s="22">
        <f t="shared" ca="1" si="990"/>
        <v>0.20345643161254953</v>
      </c>
      <c r="R3732" s="3">
        <f ca="1">IF(N3732&gt;'Power Curve'!$C$37,0,INDEX(Ci,$P3732,1)*POWER(1-Q3732,3)+INDEX(Ci,$P3732,2)*3*Q3732*POWER(1-Q3732,2)+INDEX(Ci,$P3732,3)*3*POWER(Q3732,2)*(1-Q3732)+INDEX(Ci,$P3732,4)*POWER(Q3732,3))</f>
        <v>242.22436426557283</v>
      </c>
      <c r="S3732" s="3">
        <f t="shared" si="991"/>
        <v>167.29999542236328</v>
      </c>
      <c r="T3732" s="3">
        <f t="shared" ca="1" si="992"/>
        <v>74.92436884320955</v>
      </c>
      <c r="U3732" s="3">
        <f t="shared" ca="1" si="1000"/>
        <v>74.92436884320955</v>
      </c>
      <c r="W3732" s="34">
        <f t="shared" si="993"/>
        <v>5</v>
      </c>
      <c r="X3732" s="73" t="b">
        <f>COUNTIF('Power Curve'!$D$2:$D$31,W3732)&gt;0</f>
        <v>1</v>
      </c>
      <c r="Y3732" s="73" t="b">
        <f t="shared" si="994"/>
        <v>0</v>
      </c>
      <c r="Z3732" s="73" t="b">
        <f t="shared" si="1001"/>
        <v>1</v>
      </c>
      <c r="AA3732" s="34" t="str">
        <f t="shared" si="995"/>
        <v>Outer</v>
      </c>
      <c r="AB3732" s="35" t="str">
        <f t="shared" si="1002"/>
        <v>0.1-0.2</v>
      </c>
      <c r="AC3732" s="36" t="str">
        <f t="shared" si="996"/>
        <v>5-6</v>
      </c>
      <c r="AD3732" s="36" t="str">
        <f t="shared" si="997"/>
        <v>Apr</v>
      </c>
      <c r="AE3732" s="35" t="str">
        <f t="shared" si="998"/>
        <v>345-355</v>
      </c>
      <c r="AF3732" s="36" t="str">
        <f t="shared" si="999"/>
        <v>LWS-LTI</v>
      </c>
    </row>
    <row r="3733" spans="5:32" x14ac:dyDescent="0.3">
      <c r="E3733" s="12">
        <v>41013.243055555555</v>
      </c>
      <c r="F3733" s="16">
        <v>5.17</v>
      </c>
      <c r="G3733" s="16">
        <v>182.10000610351591</v>
      </c>
      <c r="H3733" s="29">
        <v>1.1943772826140182</v>
      </c>
      <c r="I3733" s="26">
        <v>347.1</v>
      </c>
      <c r="J3733" s="30">
        <v>0.10058027079303676</v>
      </c>
      <c r="K3733" s="31">
        <v>0.14210231779725238</v>
      </c>
      <c r="L3733" s="108">
        <f ca="1">REWS!R3733</f>
        <v>5.1631946217602325</v>
      </c>
      <c r="M3733" s="22">
        <f t="shared" si="986"/>
        <v>5.1265558335754822</v>
      </c>
      <c r="N3733" s="22">
        <f t="shared" ca="1" si="987"/>
        <v>5.1198076417931286</v>
      </c>
      <c r="O3733" s="22">
        <f t="shared" si="988"/>
        <v>0.15037570605156975</v>
      </c>
      <c r="P3733" s="81">
        <f t="shared" ca="1" si="989"/>
        <v>6</v>
      </c>
      <c r="Q3733" s="22">
        <f t="shared" ca="1" si="990"/>
        <v>9.1397669183833713E-2</v>
      </c>
      <c r="R3733" s="3">
        <f ca="1">IF(N3733&gt;'Power Curve'!$C$37,0,INDEX(Ci,$P3733,1)*POWER(1-Q3733,3)+INDEX(Ci,$P3733,2)*3*Q3733*POWER(1-Q3733,2)+INDEX(Ci,$P3733,3)*3*POWER(Q3733,2)*(1-Q3733)+INDEX(Ci,$P3733,4)*POWER(Q3733,3))</f>
        <v>225.47074063592632</v>
      </c>
      <c r="S3733" s="3">
        <f t="shared" si="991"/>
        <v>182.10000610351591</v>
      </c>
      <c r="T3733" s="3">
        <f t="shared" ca="1" si="992"/>
        <v>43.37073453241041</v>
      </c>
      <c r="U3733" s="3">
        <f t="shared" ca="1" si="1000"/>
        <v>43.37073453241041</v>
      </c>
      <c r="W3733" s="34">
        <f t="shared" si="993"/>
        <v>5</v>
      </c>
      <c r="X3733" s="73" t="b">
        <f>COUNTIF('Power Curve'!$D$2:$D$31,W3733)&gt;0</f>
        <v>1</v>
      </c>
      <c r="Y3733" s="73" t="b">
        <f t="shared" si="994"/>
        <v>0</v>
      </c>
      <c r="Z3733" s="73" t="b">
        <f t="shared" si="1001"/>
        <v>1</v>
      </c>
      <c r="AA3733" s="34" t="str">
        <f t="shared" si="995"/>
        <v>Inner</v>
      </c>
      <c r="AB3733" s="35" t="str">
        <f t="shared" si="1002"/>
        <v>0.1-0.2</v>
      </c>
      <c r="AC3733" s="36" t="str">
        <f t="shared" si="996"/>
        <v>5-6</v>
      </c>
      <c r="AD3733" s="36" t="str">
        <f t="shared" si="997"/>
        <v>Apr</v>
      </c>
      <c r="AE3733" s="35" t="str">
        <f t="shared" si="998"/>
        <v>345-355</v>
      </c>
      <c r="AF3733" s="36" t="str">
        <f t="shared" si="999"/>
        <v>Inner-TI</v>
      </c>
    </row>
    <row r="3734" spans="5:32" x14ac:dyDescent="0.3">
      <c r="E3734" s="12">
        <v>41013.25</v>
      </c>
      <c r="F3734" s="16">
        <v>4.96</v>
      </c>
      <c r="G3734" s="16">
        <v>205.95000457763672</v>
      </c>
      <c r="H3734" s="29">
        <v>1.1941116481958058</v>
      </c>
      <c r="I3734" s="26">
        <v>344.5</v>
      </c>
      <c r="J3734" s="30">
        <v>0.1088709677419355</v>
      </c>
      <c r="K3734" s="31">
        <v>0.21942335102148697</v>
      </c>
      <c r="L3734" s="108">
        <f ca="1">REWS!R3734</f>
        <v>4.9322136107465813</v>
      </c>
      <c r="M3734" s="22">
        <f t="shared" si="986"/>
        <v>4.9179558449718233</v>
      </c>
      <c r="N3734" s="22">
        <f t="shared" ca="1" si="987"/>
        <v>4.8904049910525664</v>
      </c>
      <c r="O3734" s="22">
        <f t="shared" si="988"/>
        <v>0.11813590537418213</v>
      </c>
      <c r="P3734" s="81">
        <f t="shared" ca="1" si="989"/>
        <v>5</v>
      </c>
      <c r="Q3734" s="22">
        <f t="shared" ca="1" si="990"/>
        <v>0.84253824518434695</v>
      </c>
      <c r="R3734" s="3">
        <f ca="1">IF(N3734&gt;'Power Curve'!$C$37,0,INDEX(Ci,$P3734,1)*POWER(1-Q3734,3)+INDEX(Ci,$P3734,2)*3*Q3734*POWER(1-Q3734,2)+INDEX(Ci,$P3734,3)*3*POWER(Q3734,2)*(1-Q3734)+INDEX(Ci,$P3734,4)*POWER(Q3734,3))</f>
        <v>188.90886726046</v>
      </c>
      <c r="S3734" s="3">
        <f t="shared" si="991"/>
        <v>205.95000457763672</v>
      </c>
      <c r="T3734" s="3">
        <f t="shared" ca="1" si="992"/>
        <v>-17.04113731717672</v>
      </c>
      <c r="U3734" s="3">
        <f t="shared" ca="1" si="1000"/>
        <v>17.04113731717672</v>
      </c>
      <c r="W3734" s="34">
        <f t="shared" si="993"/>
        <v>5</v>
      </c>
      <c r="X3734" s="73" t="b">
        <f>COUNTIF('Power Curve'!$D$2:$D$31,W3734)&gt;0</f>
        <v>1</v>
      </c>
      <c r="Y3734" s="73" t="b">
        <f t="shared" si="994"/>
        <v>0</v>
      </c>
      <c r="Z3734" s="73" t="b">
        <f t="shared" si="1001"/>
        <v>1</v>
      </c>
      <c r="AA3734" s="34" t="str">
        <f t="shared" si="995"/>
        <v>Inner</v>
      </c>
      <c r="AB3734" s="35" t="str">
        <f t="shared" si="1002"/>
        <v>0.1-0.2</v>
      </c>
      <c r="AC3734" s="36" t="str">
        <f t="shared" si="996"/>
        <v>6-7</v>
      </c>
      <c r="AD3734" s="36" t="str">
        <f t="shared" si="997"/>
        <v>Apr</v>
      </c>
      <c r="AE3734" s="35" t="str">
        <f t="shared" si="998"/>
        <v>335-345</v>
      </c>
      <c r="AF3734" s="36" t="str">
        <f t="shared" si="999"/>
        <v>Inner-TI</v>
      </c>
    </row>
    <row r="3735" spans="5:32" x14ac:dyDescent="0.3">
      <c r="E3735" s="12">
        <v>41013.256944444445</v>
      </c>
      <c r="F3735" s="16">
        <v>4.8</v>
      </c>
      <c r="G3735" s="16">
        <v>169.6500015258793</v>
      </c>
      <c r="H3735" s="29">
        <v>1.1938018919028901</v>
      </c>
      <c r="I3735" s="26">
        <v>343.1</v>
      </c>
      <c r="J3735" s="30">
        <v>9.583333333333334E-2</v>
      </c>
      <c r="K3735" s="31">
        <v>0.18178171351037059</v>
      </c>
      <c r="L3735" s="108">
        <f ca="1">REWS!R3735</f>
        <v>4.8757880391147355</v>
      </c>
      <c r="M3735" s="22">
        <f t="shared" si="986"/>
        <v>4.7589005456374132</v>
      </c>
      <c r="N3735" s="22">
        <f t="shared" ca="1" si="987"/>
        <v>4.8340396582823937</v>
      </c>
      <c r="O3735" s="22">
        <f t="shared" si="988"/>
        <v>9.3553396134612304E-2</v>
      </c>
      <c r="P3735" s="81">
        <f t="shared" ca="1" si="989"/>
        <v>5</v>
      </c>
      <c r="Q3735" s="22">
        <f t="shared" ca="1" si="990"/>
        <v>0.77808562249118607</v>
      </c>
      <c r="R3735" s="3">
        <f ca="1">IF(N3735&gt;'Power Curve'!$C$37,0,INDEX(Ci,$P3735,1)*POWER(1-Q3735,3)+INDEX(Ci,$P3735,2)*3*Q3735*POWER(1-Q3735,2)+INDEX(Ci,$P3735,3)*3*POWER(Q3735,2)*(1-Q3735)+INDEX(Ci,$P3735,4)*POWER(Q3735,3))</f>
        <v>179.18076585565098</v>
      </c>
      <c r="S3735" s="3">
        <f t="shared" si="991"/>
        <v>169.6500015258793</v>
      </c>
      <c r="T3735" s="3">
        <f t="shared" ca="1" si="992"/>
        <v>9.5307643297716709</v>
      </c>
      <c r="U3735" s="3">
        <f t="shared" ca="1" si="1000"/>
        <v>9.5307643297716709</v>
      </c>
      <c r="W3735" s="34">
        <f t="shared" si="993"/>
        <v>5</v>
      </c>
      <c r="X3735" s="73" t="b">
        <f>COUNTIF('Power Curve'!$D$2:$D$31,W3735)&gt;0</f>
        <v>1</v>
      </c>
      <c r="Y3735" s="73" t="b">
        <f t="shared" si="994"/>
        <v>0</v>
      </c>
      <c r="Z3735" s="73" t="b">
        <f t="shared" si="1001"/>
        <v>1</v>
      </c>
      <c r="AA3735" s="34" t="str">
        <f t="shared" si="995"/>
        <v>Outer</v>
      </c>
      <c r="AB3735" s="35" t="str">
        <f t="shared" si="1002"/>
        <v>0.0-0.1</v>
      </c>
      <c r="AC3735" s="36" t="str">
        <f t="shared" si="996"/>
        <v>6-7</v>
      </c>
      <c r="AD3735" s="36" t="str">
        <f t="shared" si="997"/>
        <v>Apr</v>
      </c>
      <c r="AE3735" s="35" t="str">
        <f t="shared" si="998"/>
        <v>335-345</v>
      </c>
      <c r="AF3735" s="36" t="str">
        <f t="shared" si="999"/>
        <v>LWS-LTI</v>
      </c>
    </row>
    <row r="3736" spans="5:32" x14ac:dyDescent="0.3">
      <c r="E3736" s="12">
        <v>41013.263888888891</v>
      </c>
      <c r="F3736" s="16">
        <v>4.4400000000000004</v>
      </c>
      <c r="G3736" s="16">
        <v>202.5200004577641</v>
      </c>
      <c r="H3736" s="29">
        <v>1.1937707221681837</v>
      </c>
      <c r="I3736" s="26">
        <v>349</v>
      </c>
      <c r="J3736" s="30">
        <v>9.4594594594594586E-2</v>
      </c>
      <c r="K3736" s="31">
        <v>0.22234953115794237</v>
      </c>
      <c r="L3736" s="108">
        <f ca="1">REWS!R3736</f>
        <v>4.4746022125919627</v>
      </c>
      <c r="M3736" s="22">
        <f t="shared" si="986"/>
        <v>4.4019446929875832</v>
      </c>
      <c r="N3736" s="22">
        <f t="shared" ca="1" si="987"/>
        <v>4.4362503294931726</v>
      </c>
      <c r="O3736" s="22">
        <f t="shared" si="988"/>
        <v>3.8384718431934764E-2</v>
      </c>
      <c r="P3736" s="81">
        <f t="shared" ca="1" si="989"/>
        <v>5</v>
      </c>
      <c r="Q3736" s="22">
        <f t="shared" ca="1" si="990"/>
        <v>0.32322153742745441</v>
      </c>
      <c r="R3736" s="3">
        <f ca="1">IF(N3736&gt;'Power Curve'!$C$37,0,INDEX(Ci,$P3736,1)*POWER(1-Q3736,3)+INDEX(Ci,$P3736,2)*3*Q3736*POWER(1-Q3736,2)+INDEX(Ci,$P3736,3)*3*POWER(Q3736,2)*(1-Q3736)+INDEX(Ci,$P3736,4)*POWER(Q3736,3))</f>
        <v>111.68459237747277</v>
      </c>
      <c r="S3736" s="3">
        <f t="shared" si="991"/>
        <v>202.5200004577641</v>
      </c>
      <c r="T3736" s="3">
        <f t="shared" ca="1" si="992"/>
        <v>-90.83540808029133</v>
      </c>
      <c r="U3736" s="3">
        <f t="shared" ca="1" si="1000"/>
        <v>90.83540808029133</v>
      </c>
      <c r="W3736" s="34">
        <f t="shared" si="993"/>
        <v>4</v>
      </c>
      <c r="X3736" s="73" t="b">
        <f>COUNTIF('Power Curve'!$D$2:$D$31,W3736)&gt;0</f>
        <v>1</v>
      </c>
      <c r="Y3736" s="73" t="b">
        <f t="shared" si="994"/>
        <v>0</v>
      </c>
      <c r="Z3736" s="73" t="b">
        <f t="shared" si="1001"/>
        <v>1</v>
      </c>
      <c r="AA3736" s="34" t="str">
        <f t="shared" si="995"/>
        <v>Outer</v>
      </c>
      <c r="AB3736" s="35" t="str">
        <f t="shared" si="1002"/>
        <v>0.0-0.1</v>
      </c>
      <c r="AC3736" s="36" t="str">
        <f t="shared" si="996"/>
        <v>6-7</v>
      </c>
      <c r="AD3736" s="36" t="str">
        <f t="shared" si="997"/>
        <v>Apr</v>
      </c>
      <c r="AE3736" s="35" t="str">
        <f t="shared" si="998"/>
        <v>345-355</v>
      </c>
      <c r="AF3736" s="36" t="str">
        <f t="shared" si="999"/>
        <v>LWS-LTI</v>
      </c>
    </row>
    <row r="3737" spans="5:32" x14ac:dyDescent="0.3">
      <c r="E3737" s="12">
        <v>41013.270833333336</v>
      </c>
      <c r="F3737" s="16">
        <v>5.27</v>
      </c>
      <c r="G3737" s="16">
        <v>275.53998565673874</v>
      </c>
      <c r="H3737" s="29">
        <v>1.1931518899162197</v>
      </c>
      <c r="I3737" s="26">
        <v>353</v>
      </c>
      <c r="J3737" s="30">
        <v>8.5388994307400393E-2</v>
      </c>
      <c r="K3737" s="31">
        <v>0.35107311136747266</v>
      </c>
      <c r="L3737" s="108">
        <f ca="1">REWS!R3737</f>
        <v>5.1920944882721942</v>
      </c>
      <c r="M3737" s="22">
        <f t="shared" si="986"/>
        <v>5.2239277706345133</v>
      </c>
      <c r="N3737" s="22">
        <f t="shared" ca="1" si="987"/>
        <v>5.1467033368204005</v>
      </c>
      <c r="O3737" s="22">
        <f t="shared" si="988"/>
        <v>0.16542485281024427</v>
      </c>
      <c r="P3737" s="81">
        <f t="shared" ca="1" si="989"/>
        <v>6</v>
      </c>
      <c r="Q3737" s="22">
        <f t="shared" ca="1" si="990"/>
        <v>0.11820508589196542</v>
      </c>
      <c r="R3737" s="3">
        <f ca="1">IF(N3737&gt;'Power Curve'!$C$37,0,INDEX(Ci,$P3737,1)*POWER(1-Q3737,3)+INDEX(Ci,$P3737,2)*3*Q3737*POWER(1-Q3737,2)+INDEX(Ci,$P3737,3)*3*POWER(Q3737,2)*(1-Q3737)+INDEX(Ci,$P3737,4)*POWER(Q3737,3))</f>
        <v>229.51373534499481</v>
      </c>
      <c r="S3737" s="3">
        <f t="shared" si="991"/>
        <v>275.53998565673874</v>
      </c>
      <c r="T3737" s="3">
        <f t="shared" ca="1" si="992"/>
        <v>-46.026250311743922</v>
      </c>
      <c r="U3737" s="3">
        <f t="shared" ca="1" si="1000"/>
        <v>46.026250311743922</v>
      </c>
      <c r="W3737" s="34">
        <f t="shared" si="993"/>
        <v>5</v>
      </c>
      <c r="X3737" s="73" t="b">
        <f>COUNTIF('Power Curve'!$D$2:$D$31,W3737)&gt;0</f>
        <v>1</v>
      </c>
      <c r="Y3737" s="73" t="b">
        <f t="shared" si="994"/>
        <v>0</v>
      </c>
      <c r="Z3737" s="73" t="b">
        <f t="shared" si="1001"/>
        <v>1</v>
      </c>
      <c r="AA3737" s="34" t="str">
        <f t="shared" si="995"/>
        <v>Outer</v>
      </c>
      <c r="AB3737" s="35" t="str">
        <f t="shared" si="1002"/>
        <v>0.1-0.2</v>
      </c>
      <c r="AC3737" s="36" t="str">
        <f t="shared" si="996"/>
        <v>6-7</v>
      </c>
      <c r="AD3737" s="36" t="str">
        <f t="shared" si="997"/>
        <v>Apr</v>
      </c>
      <c r="AE3737" s="35" t="str">
        <f t="shared" si="998"/>
        <v>345-355</v>
      </c>
      <c r="AF3737" s="36" t="str">
        <f t="shared" si="999"/>
        <v>LWS-LTI</v>
      </c>
    </row>
    <row r="3738" spans="5:32" x14ac:dyDescent="0.3">
      <c r="E3738" s="12">
        <v>41013.277777777781</v>
      </c>
      <c r="F3738" s="16">
        <v>4.8099999999999996</v>
      </c>
      <c r="G3738" s="16">
        <v>250.80001449584918</v>
      </c>
      <c r="H3738" s="29">
        <v>1.1921807350462059</v>
      </c>
      <c r="I3738" s="26">
        <v>349.1</v>
      </c>
      <c r="J3738" s="30">
        <v>0.10187110187110188</v>
      </c>
      <c r="K3738" s="31">
        <v>0.17909360332819727</v>
      </c>
      <c r="L3738" s="108">
        <f ca="1">REWS!R3738</f>
        <v>4.8446914623375452</v>
      </c>
      <c r="M3738" s="22">
        <f t="shared" si="986"/>
        <v>4.7666552951191923</v>
      </c>
      <c r="N3738" s="22">
        <f t="shared" ca="1" si="987"/>
        <v>4.8010341397442833</v>
      </c>
      <c r="O3738" s="22">
        <f t="shared" si="988"/>
        <v>9.4751917665074403E-2</v>
      </c>
      <c r="P3738" s="81">
        <f t="shared" ca="1" si="989"/>
        <v>5</v>
      </c>
      <c r="Q3738" s="22">
        <f t="shared" ca="1" si="990"/>
        <v>0.74034447685113636</v>
      </c>
      <c r="R3738" s="3">
        <f ca="1">IF(N3738&gt;'Power Curve'!$C$37,0,INDEX(Ci,$P3738,1)*POWER(1-Q3738,3)+INDEX(Ci,$P3738,2)*3*Q3738*POWER(1-Q3738,2)+INDEX(Ci,$P3738,3)*3*POWER(Q3738,2)*(1-Q3738)+INDEX(Ci,$P3738,4)*POWER(Q3738,3))</f>
        <v>173.40863489719948</v>
      </c>
      <c r="S3738" s="3">
        <f t="shared" si="991"/>
        <v>250.80001449584918</v>
      </c>
      <c r="T3738" s="3">
        <f t="shared" ca="1" si="992"/>
        <v>-77.391379598649706</v>
      </c>
      <c r="U3738" s="3">
        <f t="shared" ca="1" si="1000"/>
        <v>77.391379598649706</v>
      </c>
      <c r="W3738" s="34">
        <f t="shared" si="993"/>
        <v>5</v>
      </c>
      <c r="X3738" s="73" t="b">
        <f>COUNTIF('Power Curve'!$D$2:$D$31,W3738)&gt;0</f>
        <v>1</v>
      </c>
      <c r="Y3738" s="73" t="b">
        <f t="shared" si="994"/>
        <v>0</v>
      </c>
      <c r="Z3738" s="73" t="b">
        <f t="shared" si="1001"/>
        <v>1</v>
      </c>
      <c r="AA3738" s="34" t="str">
        <f t="shared" si="995"/>
        <v>Inner</v>
      </c>
      <c r="AB3738" s="35" t="str">
        <f t="shared" si="1002"/>
        <v>0.0-0.1</v>
      </c>
      <c r="AC3738" s="36" t="str">
        <f t="shared" si="996"/>
        <v>6-7</v>
      </c>
      <c r="AD3738" s="36" t="str">
        <f t="shared" si="997"/>
        <v>Apr</v>
      </c>
      <c r="AE3738" s="35" t="str">
        <f t="shared" si="998"/>
        <v>345-355</v>
      </c>
      <c r="AF3738" s="36" t="str">
        <f t="shared" si="999"/>
        <v>Inner-TI</v>
      </c>
    </row>
    <row r="3739" spans="5:32" x14ac:dyDescent="0.3">
      <c r="E3739" s="12">
        <v>41013.284722222219</v>
      </c>
      <c r="F3739" s="16">
        <v>5.48</v>
      </c>
      <c r="G3739" s="16">
        <v>303.15999984741211</v>
      </c>
      <c r="H3739" s="29">
        <v>1.1916516808256654</v>
      </c>
      <c r="I3739" s="26">
        <v>347.7</v>
      </c>
      <c r="J3739" s="30">
        <v>6.3868613138686123E-2</v>
      </c>
      <c r="K3739" s="31">
        <v>0.16374490570675318</v>
      </c>
      <c r="L3739" s="108">
        <f ca="1">REWS!R3739</f>
        <v>5.4660443783798662</v>
      </c>
      <c r="M3739" s="22">
        <f t="shared" si="986"/>
        <v>5.4298142409107673</v>
      </c>
      <c r="N3739" s="22">
        <f t="shared" ca="1" si="987"/>
        <v>5.4159864246673788</v>
      </c>
      <c r="O3739" s="22">
        <f t="shared" si="988"/>
        <v>0.19724527048288884</v>
      </c>
      <c r="P3739" s="81">
        <f t="shared" ca="1" si="989"/>
        <v>6</v>
      </c>
      <c r="Q3739" s="22">
        <f t="shared" ca="1" si="990"/>
        <v>0.38660432008340906</v>
      </c>
      <c r="R3739" s="3">
        <f ca="1">IF(N3739&gt;'Power Curve'!$C$37,0,INDEX(Ci,$P3739,1)*POWER(1-Q3739,3)+INDEX(Ci,$P3739,2)*3*Q3739*POWER(1-Q3739,2)+INDEX(Ci,$P3739,3)*3*POWER(Q3739,2)*(1-Q3739)+INDEX(Ci,$P3739,4)*POWER(Q3739,3))</f>
        <v>269.20458905472879</v>
      </c>
      <c r="S3739" s="3">
        <f t="shared" si="991"/>
        <v>303.15999984741211</v>
      </c>
      <c r="T3739" s="3">
        <f t="shared" ca="1" si="992"/>
        <v>-33.955410792683324</v>
      </c>
      <c r="U3739" s="3">
        <f t="shared" ca="1" si="1000"/>
        <v>33.955410792683324</v>
      </c>
      <c r="W3739" s="34">
        <f t="shared" si="993"/>
        <v>5</v>
      </c>
      <c r="X3739" s="73" t="b">
        <f>COUNTIF('Power Curve'!$D$2:$D$31,W3739)&gt;0</f>
        <v>1</v>
      </c>
      <c r="Y3739" s="73" t="b">
        <f t="shared" si="994"/>
        <v>0</v>
      </c>
      <c r="Z3739" s="73" t="b">
        <f t="shared" si="1001"/>
        <v>1</v>
      </c>
      <c r="AA3739" s="34" t="str">
        <f t="shared" si="995"/>
        <v>Outer</v>
      </c>
      <c r="AB3739" s="35" t="str">
        <f t="shared" si="1002"/>
        <v>0.1-0.2</v>
      </c>
      <c r="AC3739" s="36" t="str">
        <f t="shared" si="996"/>
        <v>6-7</v>
      </c>
      <c r="AD3739" s="36" t="str">
        <f t="shared" si="997"/>
        <v>Apr</v>
      </c>
      <c r="AE3739" s="35" t="str">
        <f t="shared" si="998"/>
        <v>345-355</v>
      </c>
      <c r="AF3739" s="36" t="str">
        <f t="shared" si="999"/>
        <v>LWS-LTI</v>
      </c>
    </row>
    <row r="3740" spans="5:32" x14ac:dyDescent="0.3">
      <c r="E3740" s="12">
        <v>41013.291666666664</v>
      </c>
      <c r="F3740" s="16">
        <v>5.37</v>
      </c>
      <c r="G3740" s="16">
        <v>297.85998916625999</v>
      </c>
      <c r="H3740" s="29">
        <v>1.1911230949040421</v>
      </c>
      <c r="I3740" s="26">
        <v>347</v>
      </c>
      <c r="J3740" s="30">
        <v>7.8212290502793297E-2</v>
      </c>
      <c r="K3740" s="31">
        <v>0.11122720427604273</v>
      </c>
      <c r="L3740" s="108">
        <f ca="1">REWS!R3740</f>
        <v>5.3581644323505602</v>
      </c>
      <c r="M3740" s="22">
        <f t="shared" si="986"/>
        <v>5.3200347765652705</v>
      </c>
      <c r="N3740" s="22">
        <f t="shared" ca="1" si="987"/>
        <v>5.308309333083816</v>
      </c>
      <c r="O3740" s="22">
        <f t="shared" si="988"/>
        <v>0.18027850038543775</v>
      </c>
      <c r="P3740" s="81">
        <f t="shared" ca="1" si="989"/>
        <v>6</v>
      </c>
      <c r="Q3740" s="22">
        <f t="shared" ca="1" si="990"/>
        <v>0.27928065132997798</v>
      </c>
      <c r="R3740" s="3">
        <f ca="1">IF(N3740&gt;'Power Curve'!$C$37,0,INDEX(Ci,$P3740,1)*POWER(1-Q3740,3)+INDEX(Ci,$P3740,2)*3*Q3740*POWER(1-Q3740,2)+INDEX(Ci,$P3740,3)*3*POWER(Q3740,2)*(1-Q3740)+INDEX(Ci,$P3740,4)*POWER(Q3740,3))</f>
        <v>253.40966906640381</v>
      </c>
      <c r="S3740" s="3">
        <f t="shared" si="991"/>
        <v>297.85998916625999</v>
      </c>
      <c r="T3740" s="3">
        <f t="shared" ca="1" si="992"/>
        <v>-44.450320099856185</v>
      </c>
      <c r="U3740" s="3">
        <f t="shared" ca="1" si="1000"/>
        <v>44.450320099856185</v>
      </c>
      <c r="W3740" s="34">
        <f t="shared" si="993"/>
        <v>5</v>
      </c>
      <c r="X3740" s="73" t="b">
        <f>COUNTIF('Power Curve'!$D$2:$D$31,W3740)&gt;0</f>
        <v>1</v>
      </c>
      <c r="Y3740" s="73" t="b">
        <f t="shared" si="994"/>
        <v>0</v>
      </c>
      <c r="Z3740" s="73" t="b">
        <f t="shared" si="1001"/>
        <v>1</v>
      </c>
      <c r="AA3740" s="34" t="str">
        <f t="shared" si="995"/>
        <v>Outer</v>
      </c>
      <c r="AB3740" s="35" t="str">
        <f t="shared" si="1002"/>
        <v>0.1-0.2</v>
      </c>
      <c r="AC3740" s="36" t="str">
        <f t="shared" si="996"/>
        <v>7-8</v>
      </c>
      <c r="AD3740" s="36" t="str">
        <f t="shared" si="997"/>
        <v>Apr</v>
      </c>
      <c r="AE3740" s="35" t="str">
        <f t="shared" si="998"/>
        <v>345-355</v>
      </c>
      <c r="AF3740" s="36" t="str">
        <f t="shared" si="999"/>
        <v>LWS-LTI</v>
      </c>
    </row>
    <row r="3741" spans="5:32" x14ac:dyDescent="0.3">
      <c r="E3741" s="12">
        <v>41013.298611111109</v>
      </c>
      <c r="F3741" s="16">
        <v>5.74</v>
      </c>
      <c r="G3741" s="16">
        <v>357.90000534057674</v>
      </c>
      <c r="H3741" s="29">
        <v>1.1906829655913729</v>
      </c>
      <c r="I3741" s="26">
        <v>344.5</v>
      </c>
      <c r="J3741" s="30">
        <v>5.9233449477351915E-2</v>
      </c>
      <c r="K3741" s="31">
        <v>0.10884636360028818</v>
      </c>
      <c r="L3741" s="108">
        <f ca="1">REWS!R3741</f>
        <v>5.7260611274416178</v>
      </c>
      <c r="M3741" s="22">
        <f t="shared" si="986"/>
        <v>5.6858916078111754</v>
      </c>
      <c r="N3741" s="22">
        <f t="shared" ca="1" si="987"/>
        <v>5.6720841307202248</v>
      </c>
      <c r="O3741" s="22">
        <f t="shared" si="988"/>
        <v>0.23682285302315273</v>
      </c>
      <c r="P3741" s="81">
        <f t="shared" ca="1" si="989"/>
        <v>6</v>
      </c>
      <c r="Q3741" s="22">
        <f t="shared" ca="1" si="990"/>
        <v>0.64186145016292295</v>
      </c>
      <c r="R3741" s="3">
        <f ca="1">IF(N3741&gt;'Power Curve'!$C$37,0,INDEX(Ci,$P3741,1)*POWER(1-Q3741,3)+INDEX(Ci,$P3741,2)*3*Q3741*POWER(1-Q3741,2)+INDEX(Ci,$P3741,3)*3*POWER(Q3741,2)*(1-Q3741)+INDEX(Ci,$P3741,4)*POWER(Q3741,3))</f>
        <v>307.79398928987632</v>
      </c>
      <c r="S3741" s="3">
        <f t="shared" si="991"/>
        <v>357.90000534057674</v>
      </c>
      <c r="T3741" s="3">
        <f t="shared" ca="1" si="992"/>
        <v>-50.106016050700418</v>
      </c>
      <c r="U3741" s="3">
        <f t="shared" ca="1" si="1000"/>
        <v>50.106016050700418</v>
      </c>
      <c r="W3741" s="34">
        <f t="shared" si="993"/>
        <v>6</v>
      </c>
      <c r="X3741" s="73" t="b">
        <f>COUNTIF('Power Curve'!$D$2:$D$31,W3741)&gt;0</f>
        <v>1</v>
      </c>
      <c r="Y3741" s="73" t="b">
        <f t="shared" si="994"/>
        <v>0</v>
      </c>
      <c r="Z3741" s="73" t="b">
        <f t="shared" si="1001"/>
        <v>1</v>
      </c>
      <c r="AA3741" s="34" t="str">
        <f t="shared" si="995"/>
        <v>Outer</v>
      </c>
      <c r="AB3741" s="35" t="str">
        <f t="shared" si="1002"/>
        <v>0.2-0.3</v>
      </c>
      <c r="AC3741" s="36" t="str">
        <f t="shared" si="996"/>
        <v>7-8</v>
      </c>
      <c r="AD3741" s="36" t="str">
        <f t="shared" si="997"/>
        <v>Apr</v>
      </c>
      <c r="AE3741" s="35" t="str">
        <f t="shared" si="998"/>
        <v>335-345</v>
      </c>
      <c r="AF3741" s="36" t="str">
        <f t="shared" si="999"/>
        <v>LWS-LTI</v>
      </c>
    </row>
    <row r="3742" spans="5:32" x14ac:dyDescent="0.3">
      <c r="E3742" s="12">
        <v>41013.305555555555</v>
      </c>
      <c r="F3742" s="16">
        <v>5.48</v>
      </c>
      <c r="G3742" s="16">
        <v>269.7100067138673</v>
      </c>
      <c r="H3742" s="29">
        <v>1.1899354907209108</v>
      </c>
      <c r="I3742" s="26">
        <v>345.4</v>
      </c>
      <c r="J3742" s="30">
        <v>7.6642335766423347E-2</v>
      </c>
      <c r="K3742" s="31">
        <v>6.660921570551237E-2</v>
      </c>
      <c r="L3742" s="108">
        <f ca="1">REWS!R3742</f>
        <v>5.5282957608962606</v>
      </c>
      <c r="M3742" s="22">
        <f t="shared" si="986"/>
        <v>5.4272063562186679</v>
      </c>
      <c r="N3742" s="22">
        <f t="shared" ca="1" si="987"/>
        <v>5.4750368417140329</v>
      </c>
      <c r="O3742" s="22">
        <f t="shared" si="988"/>
        <v>0.19684221349700068</v>
      </c>
      <c r="P3742" s="81">
        <f t="shared" ca="1" si="989"/>
        <v>6</v>
      </c>
      <c r="Q3742" s="22">
        <f t="shared" ca="1" si="990"/>
        <v>0.44546091906527191</v>
      </c>
      <c r="R3742" s="3">
        <f ca="1">IF(N3742&gt;'Power Curve'!$C$37,0,INDEX(Ci,$P3742,1)*POWER(1-Q3742,3)+INDEX(Ci,$P3742,2)*3*Q3742*POWER(1-Q3742,2)+INDEX(Ci,$P3742,3)*3*POWER(Q3742,2)*(1-Q3742)+INDEX(Ci,$P3742,4)*POWER(Q3742,3))</f>
        <v>277.9179816822267</v>
      </c>
      <c r="S3742" s="3">
        <f t="shared" si="991"/>
        <v>269.7100067138673</v>
      </c>
      <c r="T3742" s="3">
        <f t="shared" ca="1" si="992"/>
        <v>8.2079749683593946</v>
      </c>
      <c r="U3742" s="3">
        <f t="shared" ca="1" si="1000"/>
        <v>8.2079749683593946</v>
      </c>
      <c r="W3742" s="34">
        <f t="shared" si="993"/>
        <v>5</v>
      </c>
      <c r="X3742" s="73" t="b">
        <f>COUNTIF('Power Curve'!$D$2:$D$31,W3742)&gt;0</f>
        <v>1</v>
      </c>
      <c r="Y3742" s="73" t="b">
        <f t="shared" si="994"/>
        <v>0</v>
      </c>
      <c r="Z3742" s="73" t="b">
        <f t="shared" si="1001"/>
        <v>1</v>
      </c>
      <c r="AA3742" s="34" t="str">
        <f t="shared" si="995"/>
        <v>Outer</v>
      </c>
      <c r="AB3742" s="35" t="str">
        <f t="shared" si="1002"/>
        <v>0.1-0.2</v>
      </c>
      <c r="AC3742" s="36" t="str">
        <f t="shared" si="996"/>
        <v>7-8</v>
      </c>
      <c r="AD3742" s="36" t="str">
        <f t="shared" si="997"/>
        <v>Apr</v>
      </c>
      <c r="AE3742" s="35" t="str">
        <f t="shared" si="998"/>
        <v>345-355</v>
      </c>
      <c r="AF3742" s="36" t="str">
        <f t="shared" si="999"/>
        <v>LWS-LTI</v>
      </c>
    </row>
    <row r="3743" spans="5:32" x14ac:dyDescent="0.3">
      <c r="E3743" s="12">
        <v>41013.3125</v>
      </c>
      <c r="F3743" s="16">
        <v>5.47</v>
      </c>
      <c r="G3743" s="16">
        <v>290.20001220703114</v>
      </c>
      <c r="H3743" s="29">
        <v>1.1892767339266022</v>
      </c>
      <c r="I3743" s="26">
        <v>343.4</v>
      </c>
      <c r="J3743" s="30">
        <v>7.8610603290676415E-2</v>
      </c>
      <c r="K3743" s="31">
        <v>0.15706316583300031</v>
      </c>
      <c r="L3743" s="108">
        <f ca="1">REWS!R3743</f>
        <v>5.4492301187307595</v>
      </c>
      <c r="M3743" s="22">
        <f t="shared" si="986"/>
        <v>5.4163028246170857</v>
      </c>
      <c r="N3743" s="22">
        <f t="shared" ca="1" si="987"/>
        <v>5.3957368343820677</v>
      </c>
      <c r="O3743" s="22">
        <f t="shared" si="988"/>
        <v>0.19515703753957284</v>
      </c>
      <c r="P3743" s="81">
        <f t="shared" ca="1" si="989"/>
        <v>6</v>
      </c>
      <c r="Q3743" s="22">
        <f t="shared" ca="1" si="990"/>
        <v>0.36642119395869516</v>
      </c>
      <c r="R3743" s="3">
        <f ca="1">IF(N3743&gt;'Power Curve'!$C$37,0,INDEX(Ci,$P3743,1)*POWER(1-Q3743,3)+INDEX(Ci,$P3743,2)*3*Q3743*POWER(1-Q3743,2)+INDEX(Ci,$P3743,3)*3*POWER(Q3743,2)*(1-Q3743)+INDEX(Ci,$P3743,4)*POWER(Q3743,3))</f>
        <v>266.22907785509602</v>
      </c>
      <c r="S3743" s="3">
        <f t="shared" si="991"/>
        <v>290.20001220703114</v>
      </c>
      <c r="T3743" s="3">
        <f t="shared" ca="1" si="992"/>
        <v>-23.970934351935114</v>
      </c>
      <c r="U3743" s="3">
        <f t="shared" ca="1" si="1000"/>
        <v>23.970934351935114</v>
      </c>
      <c r="W3743" s="34">
        <f t="shared" si="993"/>
        <v>5</v>
      </c>
      <c r="X3743" s="73" t="b">
        <f>COUNTIF('Power Curve'!$D$2:$D$31,W3743)&gt;0</f>
        <v>1</v>
      </c>
      <c r="Y3743" s="73" t="b">
        <f t="shared" si="994"/>
        <v>0</v>
      </c>
      <c r="Z3743" s="73" t="b">
        <f t="shared" si="1001"/>
        <v>1</v>
      </c>
      <c r="AA3743" s="34" t="str">
        <f t="shared" si="995"/>
        <v>Outer</v>
      </c>
      <c r="AB3743" s="35" t="str">
        <f t="shared" si="1002"/>
        <v>0.1-0.2</v>
      </c>
      <c r="AC3743" s="36" t="str">
        <f t="shared" si="996"/>
        <v>7-8</v>
      </c>
      <c r="AD3743" s="36" t="str">
        <f t="shared" si="997"/>
        <v>Apr</v>
      </c>
      <c r="AE3743" s="35" t="str">
        <f t="shared" si="998"/>
        <v>335-345</v>
      </c>
      <c r="AF3743" s="36" t="str">
        <f t="shared" si="999"/>
        <v>LWS-LTI</v>
      </c>
    </row>
    <row r="3744" spans="5:32" x14ac:dyDescent="0.3">
      <c r="E3744" s="12">
        <v>41013.319444444445</v>
      </c>
      <c r="F3744" s="16">
        <v>5.29</v>
      </c>
      <c r="G3744" s="16">
        <v>226.69000625610403</v>
      </c>
      <c r="H3744" s="29">
        <v>1.1888083996304835</v>
      </c>
      <c r="I3744" s="26">
        <v>344.7</v>
      </c>
      <c r="J3744" s="30">
        <v>8.3175803402646506E-2</v>
      </c>
      <c r="K3744" s="31">
        <v>0.1503730728311779</v>
      </c>
      <c r="L3744" s="108">
        <f ca="1">REWS!R3744</f>
        <v>5.232232013092192</v>
      </c>
      <c r="M3744" s="22">
        <f t="shared" si="986"/>
        <v>5.2373821548934698</v>
      </c>
      <c r="N3744" s="22">
        <f t="shared" ca="1" si="987"/>
        <v>5.1801887666599962</v>
      </c>
      <c r="O3744" s="22">
        <f t="shared" si="988"/>
        <v>0.1675042712687462</v>
      </c>
      <c r="P3744" s="81">
        <f t="shared" ca="1" si="989"/>
        <v>6</v>
      </c>
      <c r="Q3744" s="22">
        <f t="shared" ca="1" si="990"/>
        <v>0.15158060827392048</v>
      </c>
      <c r="R3744" s="3">
        <f ca="1">IF(N3744&gt;'Power Curve'!$C$37,0,INDEX(Ci,$P3744,1)*POWER(1-Q3744,3)+INDEX(Ci,$P3744,2)*3*Q3744*POWER(1-Q3744,2)+INDEX(Ci,$P3744,3)*3*POWER(Q3744,2)*(1-Q3744)+INDEX(Ci,$P3744,4)*POWER(Q3744,3))</f>
        <v>234.51339512583624</v>
      </c>
      <c r="S3744" s="3">
        <f t="shared" si="991"/>
        <v>226.69000625610403</v>
      </c>
      <c r="T3744" s="3">
        <f t="shared" ca="1" si="992"/>
        <v>7.8233888697322129</v>
      </c>
      <c r="U3744" s="3">
        <f t="shared" ca="1" si="1000"/>
        <v>7.8233888697322129</v>
      </c>
      <c r="W3744" s="34">
        <f t="shared" si="993"/>
        <v>5</v>
      </c>
      <c r="X3744" s="73" t="b">
        <f>COUNTIF('Power Curve'!$D$2:$D$31,W3744)&gt;0</f>
        <v>1</v>
      </c>
      <c r="Y3744" s="73" t="b">
        <f t="shared" si="994"/>
        <v>0</v>
      </c>
      <c r="Z3744" s="73" t="b">
        <f t="shared" si="1001"/>
        <v>1</v>
      </c>
      <c r="AA3744" s="34" t="str">
        <f t="shared" si="995"/>
        <v>Outer</v>
      </c>
      <c r="AB3744" s="35" t="str">
        <f t="shared" si="1002"/>
        <v>0.1-0.2</v>
      </c>
      <c r="AC3744" s="36" t="str">
        <f t="shared" si="996"/>
        <v>7-8</v>
      </c>
      <c r="AD3744" s="36" t="str">
        <f t="shared" si="997"/>
        <v>Apr</v>
      </c>
      <c r="AE3744" s="35" t="str">
        <f t="shared" si="998"/>
        <v>335-345</v>
      </c>
      <c r="AF3744" s="36" t="str">
        <f t="shared" si="999"/>
        <v>LWS-LTI</v>
      </c>
    </row>
    <row r="3745" spans="5:32" x14ac:dyDescent="0.3">
      <c r="E3745" s="12">
        <v>41013.326388888891</v>
      </c>
      <c r="F3745" s="16">
        <v>5.19</v>
      </c>
      <c r="G3745" s="16">
        <v>246.39001083374001</v>
      </c>
      <c r="H3745" s="29">
        <v>1.1878445600068064</v>
      </c>
      <c r="I3745" s="26">
        <v>338.3</v>
      </c>
      <c r="J3745" s="30">
        <v>7.8998073217726381E-2</v>
      </c>
      <c r="K3745" s="31">
        <v>0.11174031580181328</v>
      </c>
      <c r="L3745" s="108">
        <f ca="1">REWS!R3745</f>
        <v>5.1592752546176612</v>
      </c>
      <c r="M3745" s="22">
        <f t="shared" si="986"/>
        <v>5.1369877803177735</v>
      </c>
      <c r="N3745" s="22">
        <f t="shared" ca="1" si="987"/>
        <v>5.106576866718072</v>
      </c>
      <c r="O3745" s="22">
        <f t="shared" si="988"/>
        <v>0.15198799704880281</v>
      </c>
      <c r="P3745" s="81">
        <f t="shared" ca="1" si="989"/>
        <v>6</v>
      </c>
      <c r="Q3745" s="22">
        <f t="shared" ca="1" si="990"/>
        <v>7.8210320782947887E-2</v>
      </c>
      <c r="R3745" s="3">
        <f ca="1">IF(N3745&gt;'Power Curve'!$C$37,0,INDEX(Ci,$P3745,1)*POWER(1-Q3745,3)+INDEX(Ci,$P3745,2)*3*Q3745*POWER(1-Q3745,2)+INDEX(Ci,$P3745,3)*3*POWER(Q3745,2)*(1-Q3745)+INDEX(Ci,$P3745,4)*POWER(Q3745,3))</f>
        <v>223.4718271916434</v>
      </c>
      <c r="S3745" s="3">
        <f t="shared" si="991"/>
        <v>246.39001083374001</v>
      </c>
      <c r="T3745" s="3">
        <f t="shared" ca="1" si="992"/>
        <v>-22.918183642096608</v>
      </c>
      <c r="U3745" s="3">
        <f t="shared" ca="1" si="1000"/>
        <v>22.918183642096608</v>
      </c>
      <c r="W3745" s="34">
        <f t="shared" si="993"/>
        <v>5</v>
      </c>
      <c r="X3745" s="73" t="b">
        <f>COUNTIF('Power Curve'!$D$2:$D$31,W3745)&gt;0</f>
        <v>1</v>
      </c>
      <c r="Y3745" s="73" t="b">
        <f t="shared" si="994"/>
        <v>0</v>
      </c>
      <c r="Z3745" s="73" t="b">
        <f t="shared" si="1001"/>
        <v>1</v>
      </c>
      <c r="AA3745" s="34" t="str">
        <f t="shared" si="995"/>
        <v>Outer</v>
      </c>
      <c r="AB3745" s="35" t="str">
        <f t="shared" si="1002"/>
        <v>0.1-0.2</v>
      </c>
      <c r="AC3745" s="36" t="str">
        <f t="shared" si="996"/>
        <v>7-8</v>
      </c>
      <c r="AD3745" s="36" t="str">
        <f t="shared" si="997"/>
        <v>Apr</v>
      </c>
      <c r="AE3745" s="35" t="str">
        <f t="shared" si="998"/>
        <v>335-345</v>
      </c>
      <c r="AF3745" s="36" t="str">
        <f t="shared" si="999"/>
        <v>LWS-LTI</v>
      </c>
    </row>
    <row r="3746" spans="5:32" x14ac:dyDescent="0.3">
      <c r="E3746" s="12">
        <v>41013.333333333336</v>
      </c>
      <c r="F3746" s="16">
        <v>5.16</v>
      </c>
      <c r="G3746" s="16">
        <v>240.34999084472668</v>
      </c>
      <c r="H3746" s="29">
        <v>1.1869696978191391</v>
      </c>
      <c r="I3746" s="26">
        <v>337.8</v>
      </c>
      <c r="J3746" s="30">
        <v>8.9147286821705432E-2</v>
      </c>
      <c r="K3746" s="31">
        <v>0.10864472828336058</v>
      </c>
      <c r="L3746" s="108">
        <f ca="1">REWS!R3746</f>
        <v>5.1012629662202027</v>
      </c>
      <c r="M3746" s="22">
        <f t="shared" si="986"/>
        <v>5.1060400396265626</v>
      </c>
      <c r="N3746" s="22">
        <f t="shared" ca="1" si="987"/>
        <v>5.0479172399582399</v>
      </c>
      <c r="O3746" s="22">
        <f t="shared" si="988"/>
        <v>0.14720492396246698</v>
      </c>
      <c r="P3746" s="81">
        <f t="shared" ca="1" si="989"/>
        <v>6</v>
      </c>
      <c r="Q3746" s="22">
        <f t="shared" ca="1" si="990"/>
        <v>1.9743229417590508E-2</v>
      </c>
      <c r="R3746" s="3">
        <f ca="1">IF(N3746&gt;'Power Curve'!$C$37,0,INDEX(Ci,$P3746,1)*POWER(1-Q3746,3)+INDEX(Ci,$P3746,2)*3*Q3746*POWER(1-Q3746,2)+INDEX(Ci,$P3746,3)*3*POWER(Q3746,2)*(1-Q3746)+INDEX(Ci,$P3746,4)*POWER(Q3746,3))</f>
        <v>214.51751871535615</v>
      </c>
      <c r="S3746" s="3">
        <f t="shared" si="991"/>
        <v>240.34999084472668</v>
      </c>
      <c r="T3746" s="3">
        <f t="shared" ca="1" si="992"/>
        <v>-25.83247212937053</v>
      </c>
      <c r="U3746" s="3">
        <f t="shared" ca="1" si="1000"/>
        <v>25.83247212937053</v>
      </c>
      <c r="W3746" s="34">
        <f t="shared" si="993"/>
        <v>5</v>
      </c>
      <c r="X3746" s="73" t="b">
        <f>COUNTIF('Power Curve'!$D$2:$D$31,W3746)&gt;0</f>
        <v>1</v>
      </c>
      <c r="Y3746" s="73" t="b">
        <f t="shared" si="994"/>
        <v>0</v>
      </c>
      <c r="Z3746" s="73" t="b">
        <f t="shared" si="1001"/>
        <v>1</v>
      </c>
      <c r="AA3746" s="34" t="str">
        <f t="shared" si="995"/>
        <v>Outer</v>
      </c>
      <c r="AB3746" s="35" t="str">
        <f t="shared" si="1002"/>
        <v>0.1-0.2</v>
      </c>
      <c r="AC3746" s="36" t="str">
        <f t="shared" si="996"/>
        <v>8-9</v>
      </c>
      <c r="AD3746" s="36" t="str">
        <f t="shared" si="997"/>
        <v>Apr</v>
      </c>
      <c r="AE3746" s="35" t="str">
        <f t="shared" si="998"/>
        <v>335-345</v>
      </c>
      <c r="AF3746" s="36" t="str">
        <f t="shared" si="999"/>
        <v>LWS-LTI</v>
      </c>
    </row>
    <row r="3747" spans="5:32" x14ac:dyDescent="0.3">
      <c r="E3747" s="12">
        <v>41013.340277777781</v>
      </c>
      <c r="F3747" s="16">
        <v>5.22</v>
      </c>
      <c r="G3747" s="16">
        <v>212.489990234375</v>
      </c>
      <c r="H3747" s="29">
        <v>1.1866786111875294</v>
      </c>
      <c r="I3747" s="26">
        <v>344.7</v>
      </c>
      <c r="J3747" s="30">
        <v>0.10727969348659006</v>
      </c>
      <c r="K3747" s="31">
        <v>9.7478255209072009E-2</v>
      </c>
      <c r="L3747" s="108">
        <f ca="1">REWS!R3747</f>
        <v>5.2316853055207631</v>
      </c>
      <c r="M3747" s="22">
        <f t="shared" si="986"/>
        <v>5.1649903168819167</v>
      </c>
      <c r="N3747" s="22">
        <f t="shared" ca="1" si="987"/>
        <v>5.1765524796912175</v>
      </c>
      <c r="O3747" s="22">
        <f t="shared" si="988"/>
        <v>0.15631587934320001</v>
      </c>
      <c r="P3747" s="81">
        <f t="shared" ca="1" si="989"/>
        <v>6</v>
      </c>
      <c r="Q3747" s="22">
        <f t="shared" ca="1" si="990"/>
        <v>0.14795625649778837</v>
      </c>
      <c r="R3747" s="3">
        <f ca="1">IF(N3747&gt;'Power Curve'!$C$37,0,INDEX(Ci,$P3747,1)*POWER(1-Q3747,3)+INDEX(Ci,$P3747,2)*3*Q3747*POWER(1-Q3747,2)+INDEX(Ci,$P3747,3)*3*POWER(Q3747,2)*(1-Q3747)+INDEX(Ci,$P3747,4)*POWER(Q3747,3))</f>
        <v>233.97210701943473</v>
      </c>
      <c r="S3747" s="3">
        <f t="shared" si="991"/>
        <v>212.489990234375</v>
      </c>
      <c r="T3747" s="3">
        <f t="shared" ca="1" si="992"/>
        <v>21.482116785059731</v>
      </c>
      <c r="U3747" s="3">
        <f t="shared" ca="1" si="1000"/>
        <v>21.482116785059731</v>
      </c>
      <c r="W3747" s="34">
        <f t="shared" si="993"/>
        <v>5</v>
      </c>
      <c r="X3747" s="73" t="b">
        <f>COUNTIF('Power Curve'!$D$2:$D$31,W3747)&gt;0</f>
        <v>1</v>
      </c>
      <c r="Y3747" s="73" t="b">
        <f t="shared" si="994"/>
        <v>0</v>
      </c>
      <c r="Z3747" s="73" t="b">
        <f t="shared" si="1001"/>
        <v>1</v>
      </c>
      <c r="AA3747" s="34" t="str">
        <f t="shared" si="995"/>
        <v>Outer</v>
      </c>
      <c r="AB3747" s="35" t="str">
        <f t="shared" si="1002"/>
        <v>0.1-0.2</v>
      </c>
      <c r="AC3747" s="36" t="str">
        <f t="shared" si="996"/>
        <v>8-9</v>
      </c>
      <c r="AD3747" s="36" t="str">
        <f t="shared" si="997"/>
        <v>Apr</v>
      </c>
      <c r="AE3747" s="35" t="str">
        <f t="shared" si="998"/>
        <v>335-345</v>
      </c>
      <c r="AF3747" s="36" t="str">
        <f t="shared" si="999"/>
        <v>Inner-TI</v>
      </c>
    </row>
    <row r="3748" spans="5:32" x14ac:dyDescent="0.3">
      <c r="E3748" s="12">
        <v>41013.347222222219</v>
      </c>
      <c r="F3748" s="16">
        <v>5.21</v>
      </c>
      <c r="G3748" s="16">
        <v>232.5700111389159</v>
      </c>
      <c r="H3748" s="29">
        <v>1.1860238072410494</v>
      </c>
      <c r="I3748" s="26">
        <v>342.8</v>
      </c>
      <c r="J3748" s="30">
        <v>0.1036468330134357</v>
      </c>
      <c r="K3748" s="31">
        <v>0.13945437018457985</v>
      </c>
      <c r="L3748" s="108">
        <f ca="1">REWS!R3748</f>
        <v>5.2812591797903954</v>
      </c>
      <c r="M3748" s="22">
        <f t="shared" si="986"/>
        <v>5.1541473387166779</v>
      </c>
      <c r="N3748" s="22">
        <f t="shared" ca="1" si="987"/>
        <v>5.2246426001131843</v>
      </c>
      <c r="O3748" s="22">
        <f t="shared" si="988"/>
        <v>0.15464006211455786</v>
      </c>
      <c r="P3748" s="81">
        <f t="shared" ca="1" si="989"/>
        <v>6</v>
      </c>
      <c r="Q3748" s="22">
        <f t="shared" ca="1" si="990"/>
        <v>0.19588853325764519</v>
      </c>
      <c r="R3748" s="3">
        <f ca="1">IF(N3748&gt;'Power Curve'!$C$37,0,INDEX(Ci,$P3748,1)*POWER(1-Q3748,3)+INDEX(Ci,$P3748,2)*3*Q3748*POWER(1-Q3748,2)+INDEX(Ci,$P3748,3)*3*POWER(Q3748,2)*(1-Q3748)+INDEX(Ci,$P3748,4)*POWER(Q3748,3))</f>
        <v>241.10323391324033</v>
      </c>
      <c r="S3748" s="3">
        <f t="shared" si="991"/>
        <v>232.5700111389159</v>
      </c>
      <c r="T3748" s="3">
        <f t="shared" ca="1" si="992"/>
        <v>8.5332227743244289</v>
      </c>
      <c r="U3748" s="3">
        <f t="shared" ca="1" si="1000"/>
        <v>8.5332227743244289</v>
      </c>
      <c r="W3748" s="34">
        <f t="shared" si="993"/>
        <v>5</v>
      </c>
      <c r="X3748" s="73" t="b">
        <f>COUNTIF('Power Curve'!$D$2:$D$31,W3748)&gt;0</f>
        <v>1</v>
      </c>
      <c r="Y3748" s="73" t="b">
        <f t="shared" si="994"/>
        <v>0</v>
      </c>
      <c r="Z3748" s="73" t="b">
        <f t="shared" si="1001"/>
        <v>1</v>
      </c>
      <c r="AA3748" s="34" t="str">
        <f t="shared" si="995"/>
        <v>Inner</v>
      </c>
      <c r="AB3748" s="35" t="str">
        <f t="shared" si="1002"/>
        <v>0.1-0.2</v>
      </c>
      <c r="AC3748" s="36" t="str">
        <f t="shared" si="996"/>
        <v>8-9</v>
      </c>
      <c r="AD3748" s="36" t="str">
        <f t="shared" si="997"/>
        <v>Apr</v>
      </c>
      <c r="AE3748" s="35" t="str">
        <f t="shared" si="998"/>
        <v>335-345</v>
      </c>
      <c r="AF3748" s="36" t="str">
        <f t="shared" si="999"/>
        <v>Inner-TI</v>
      </c>
    </row>
    <row r="3749" spans="5:32" x14ac:dyDescent="0.3">
      <c r="E3749" s="12">
        <v>41013.354166666664</v>
      </c>
      <c r="F3749" s="16">
        <v>5.61</v>
      </c>
      <c r="G3749" s="16">
        <v>258.88000869750988</v>
      </c>
      <c r="H3749" s="29">
        <v>1.1855876732863804</v>
      </c>
      <c r="I3749" s="26">
        <v>342</v>
      </c>
      <c r="J3749" s="30">
        <v>8.0213903743315509E-2</v>
      </c>
      <c r="K3749" s="31">
        <v>0.13030670127081209</v>
      </c>
      <c r="L3749" s="108">
        <f ca="1">REWS!R3749</f>
        <v>5.5749598725369749</v>
      </c>
      <c r="M3749" s="22">
        <f t="shared" si="986"/>
        <v>5.5491788639028767</v>
      </c>
      <c r="N3749" s="22">
        <f t="shared" ca="1" si="987"/>
        <v>5.5145186259873187</v>
      </c>
      <c r="O3749" s="22">
        <f t="shared" si="988"/>
        <v>0.21569345774769691</v>
      </c>
      <c r="P3749" s="81">
        <f t="shared" ca="1" si="989"/>
        <v>6</v>
      </c>
      <c r="Q3749" s="22">
        <f t="shared" ca="1" si="990"/>
        <v>0.48481311436349062</v>
      </c>
      <c r="R3749" s="3">
        <f ca="1">IF(N3749&gt;'Power Curve'!$C$37,0,INDEX(Ci,$P3749,1)*POWER(1-Q3749,3)+INDEX(Ci,$P3749,2)*3*Q3749*POWER(1-Q3749,2)+INDEX(Ci,$P3749,3)*3*POWER(Q3749,2)*(1-Q3749)+INDEX(Ci,$P3749,4)*POWER(Q3749,3))</f>
        <v>283.78761459769692</v>
      </c>
      <c r="S3749" s="3">
        <f t="shared" si="991"/>
        <v>258.88000869750988</v>
      </c>
      <c r="T3749" s="3">
        <f t="shared" ca="1" si="992"/>
        <v>24.907605900187036</v>
      </c>
      <c r="U3749" s="3">
        <f t="shared" ca="1" si="1000"/>
        <v>24.907605900187036</v>
      </c>
      <c r="W3749" s="34">
        <f t="shared" si="993"/>
        <v>6</v>
      </c>
      <c r="X3749" s="73" t="b">
        <f>COUNTIF('Power Curve'!$D$2:$D$31,W3749)&gt;0</f>
        <v>1</v>
      </c>
      <c r="Y3749" s="73" t="b">
        <f t="shared" si="994"/>
        <v>0</v>
      </c>
      <c r="Z3749" s="73" t="b">
        <f t="shared" si="1001"/>
        <v>1</v>
      </c>
      <c r="AA3749" s="34" t="str">
        <f t="shared" si="995"/>
        <v>Outer</v>
      </c>
      <c r="AB3749" s="35" t="str">
        <f t="shared" si="1002"/>
        <v>0.2-0.3</v>
      </c>
      <c r="AC3749" s="36" t="str">
        <f t="shared" si="996"/>
        <v>8-9</v>
      </c>
      <c r="AD3749" s="36" t="str">
        <f t="shared" si="997"/>
        <v>Apr</v>
      </c>
      <c r="AE3749" s="35" t="str">
        <f t="shared" si="998"/>
        <v>335-345</v>
      </c>
      <c r="AF3749" s="36" t="str">
        <f t="shared" si="999"/>
        <v>LWS-LTI</v>
      </c>
    </row>
    <row r="3750" spans="5:32" x14ac:dyDescent="0.3">
      <c r="E3750" s="12">
        <v>41013.361111111109</v>
      </c>
      <c r="F3750" s="16">
        <v>5.36</v>
      </c>
      <c r="G3750" s="16">
        <v>261.49000930786133</v>
      </c>
      <c r="H3750" s="29">
        <v>1.1851082957416903</v>
      </c>
      <c r="I3750" s="26">
        <v>340.2</v>
      </c>
      <c r="J3750" s="30">
        <v>0.10447761194029852</v>
      </c>
      <c r="K3750" s="31">
        <v>9.8367907328904075E-2</v>
      </c>
      <c r="L3750" s="108">
        <f ca="1">REWS!R3750</f>
        <v>5.3379908695413487</v>
      </c>
      <c r="M3750" s="22">
        <f t="shared" si="986"/>
        <v>5.3011745726806421</v>
      </c>
      <c r="N3750" s="22">
        <f t="shared" ca="1" si="987"/>
        <v>5.279406990077244</v>
      </c>
      <c r="O3750" s="22">
        <f t="shared" si="988"/>
        <v>0.17736359507769772</v>
      </c>
      <c r="P3750" s="81">
        <f t="shared" ca="1" si="989"/>
        <v>6</v>
      </c>
      <c r="Q3750" s="22">
        <f t="shared" ca="1" si="990"/>
        <v>0.25047317295721611</v>
      </c>
      <c r="R3750" s="3">
        <f ca="1">IF(N3750&gt;'Power Curve'!$C$37,0,INDEX(Ci,$P3750,1)*POWER(1-Q3750,3)+INDEX(Ci,$P3750,2)*3*Q3750*POWER(1-Q3750,2)+INDEX(Ci,$P3750,3)*3*POWER(Q3750,2)*(1-Q3750)+INDEX(Ci,$P3750,4)*POWER(Q3750,3))</f>
        <v>249.16809354352375</v>
      </c>
      <c r="S3750" s="3">
        <f t="shared" si="991"/>
        <v>261.49000930786133</v>
      </c>
      <c r="T3750" s="3">
        <f t="shared" ca="1" si="992"/>
        <v>-12.321915764337575</v>
      </c>
      <c r="U3750" s="3">
        <f t="shared" ca="1" si="1000"/>
        <v>12.321915764337575</v>
      </c>
      <c r="W3750" s="34">
        <f t="shared" si="993"/>
        <v>5</v>
      </c>
      <c r="X3750" s="73" t="b">
        <f>COUNTIF('Power Curve'!$D$2:$D$31,W3750)&gt;0</f>
        <v>1</v>
      </c>
      <c r="Y3750" s="73" t="b">
        <f t="shared" si="994"/>
        <v>0</v>
      </c>
      <c r="Z3750" s="73" t="b">
        <f t="shared" si="1001"/>
        <v>1</v>
      </c>
      <c r="AA3750" s="34" t="str">
        <f t="shared" si="995"/>
        <v>Outer</v>
      </c>
      <c r="AB3750" s="35" t="str">
        <f t="shared" si="1002"/>
        <v>0.1-0.2</v>
      </c>
      <c r="AC3750" s="36" t="str">
        <f t="shared" si="996"/>
        <v>8-9</v>
      </c>
      <c r="AD3750" s="36" t="str">
        <f t="shared" si="997"/>
        <v>Apr</v>
      </c>
      <c r="AE3750" s="35" t="str">
        <f t="shared" si="998"/>
        <v>335-345</v>
      </c>
      <c r="AF3750" s="36" t="str">
        <f t="shared" si="999"/>
        <v>Inner-TI</v>
      </c>
    </row>
    <row r="3751" spans="5:32" x14ac:dyDescent="0.3">
      <c r="E3751" s="12">
        <v>41013.368055555555</v>
      </c>
      <c r="F3751" s="16">
        <v>5.3</v>
      </c>
      <c r="G3751" s="16">
        <v>235.43001174926752</v>
      </c>
      <c r="H3751" s="29">
        <v>1.1844987391265478</v>
      </c>
      <c r="I3751" s="26">
        <v>344.6</v>
      </c>
      <c r="J3751" s="30">
        <v>0.10943396226415093</v>
      </c>
      <c r="K3751" s="31">
        <v>0.18406836188609105</v>
      </c>
      <c r="L3751" s="108">
        <f ca="1">REWS!R3751</f>
        <v>5.1992487649264056</v>
      </c>
      <c r="M3751" s="22">
        <f t="shared" si="986"/>
        <v>5.2409342055212891</v>
      </c>
      <c r="N3751" s="22">
        <f t="shared" ca="1" si="987"/>
        <v>5.141305791531531</v>
      </c>
      <c r="O3751" s="22">
        <f t="shared" si="988"/>
        <v>0.16805325214359404</v>
      </c>
      <c r="P3751" s="81">
        <f t="shared" ca="1" si="989"/>
        <v>6</v>
      </c>
      <c r="Q3751" s="22">
        <f t="shared" ca="1" si="990"/>
        <v>0.11282525668089578</v>
      </c>
      <c r="R3751" s="3">
        <f ca="1">IF(N3751&gt;'Power Curve'!$C$37,0,INDEX(Ci,$P3751,1)*POWER(1-Q3751,3)+INDEX(Ci,$P3751,2)*3*Q3751*POWER(1-Q3751,2)+INDEX(Ci,$P3751,3)*3*POWER(Q3751,2)*(1-Q3751)+INDEX(Ci,$P3751,4)*POWER(Q3751,3))</f>
        <v>228.70444763809456</v>
      </c>
      <c r="S3751" s="3">
        <f t="shared" si="991"/>
        <v>235.43001174926752</v>
      </c>
      <c r="T3751" s="3">
        <f t="shared" ca="1" si="992"/>
        <v>-6.7255641111729574</v>
      </c>
      <c r="U3751" s="3">
        <f t="shared" ca="1" si="1000"/>
        <v>6.7255641111729574</v>
      </c>
      <c r="W3751" s="34">
        <f t="shared" si="993"/>
        <v>5</v>
      </c>
      <c r="X3751" s="73" t="b">
        <f>COUNTIF('Power Curve'!$D$2:$D$31,W3751)&gt;0</f>
        <v>1</v>
      </c>
      <c r="Y3751" s="73" t="b">
        <f t="shared" si="994"/>
        <v>0</v>
      </c>
      <c r="Z3751" s="73" t="b">
        <f t="shared" si="1001"/>
        <v>1</v>
      </c>
      <c r="AA3751" s="34" t="str">
        <f t="shared" si="995"/>
        <v>Inner</v>
      </c>
      <c r="AB3751" s="35" t="str">
        <f t="shared" si="1002"/>
        <v>0.1-0.2</v>
      </c>
      <c r="AC3751" s="36" t="str">
        <f t="shared" si="996"/>
        <v>8-9</v>
      </c>
      <c r="AD3751" s="36" t="str">
        <f t="shared" si="997"/>
        <v>Apr</v>
      </c>
      <c r="AE3751" s="35" t="str">
        <f t="shared" si="998"/>
        <v>335-345</v>
      </c>
      <c r="AF3751" s="36" t="str">
        <f t="shared" si="999"/>
        <v>Inner-TI</v>
      </c>
    </row>
    <row r="3752" spans="5:32" x14ac:dyDescent="0.3">
      <c r="E3752" s="12">
        <v>41013.375</v>
      </c>
      <c r="F3752" s="16">
        <v>4.63</v>
      </c>
      <c r="G3752" s="16">
        <v>206.57001113891602</v>
      </c>
      <c r="H3752" s="29">
        <v>1.1833839800249992</v>
      </c>
      <c r="I3752" s="26">
        <v>335.7</v>
      </c>
      <c r="J3752" s="30">
        <v>0.16198704103671707</v>
      </c>
      <c r="K3752" s="31">
        <v>7.3469819214682403E-2</v>
      </c>
      <c r="L3752" s="108">
        <f ca="1">REWS!R3752</f>
        <v>4.6151030142669081</v>
      </c>
      <c r="M3752" s="22">
        <f t="shared" si="986"/>
        <v>4.5769642830738597</v>
      </c>
      <c r="N3752" s="22">
        <f t="shared" ca="1" si="987"/>
        <v>4.5622379393101831</v>
      </c>
      <c r="O3752" s="22">
        <f t="shared" si="988"/>
        <v>6.5434560269369405E-2</v>
      </c>
      <c r="P3752" s="81">
        <f t="shared" ca="1" si="989"/>
        <v>5</v>
      </c>
      <c r="Q3752" s="22">
        <f t="shared" ca="1" si="990"/>
        <v>0.46728583156830256</v>
      </c>
      <c r="R3752" s="3">
        <f ca="1">IF(N3752&gt;'Power Curve'!$C$37,0,INDEX(Ci,$P3752,1)*POWER(1-Q3752,3)+INDEX(Ci,$P3752,2)*3*Q3752*POWER(1-Q3752,2)+INDEX(Ci,$P3752,3)*3*POWER(Q3752,2)*(1-Q3752)+INDEX(Ci,$P3752,4)*POWER(Q3752,3))</f>
        <v>131.85422380637735</v>
      </c>
      <c r="S3752" s="3">
        <f t="shared" si="991"/>
        <v>206.57001113891602</v>
      </c>
      <c r="T3752" s="3">
        <f t="shared" ca="1" si="992"/>
        <v>-74.715787332538667</v>
      </c>
      <c r="U3752" s="3">
        <f t="shared" ca="1" si="1000"/>
        <v>74.715787332538667</v>
      </c>
      <c r="W3752" s="34">
        <f t="shared" si="993"/>
        <v>5</v>
      </c>
      <c r="X3752" s="73" t="b">
        <f>COUNTIF('Power Curve'!$D$2:$D$31,W3752)&gt;0</f>
        <v>1</v>
      </c>
      <c r="Y3752" s="73" t="b">
        <f t="shared" si="994"/>
        <v>0</v>
      </c>
      <c r="Z3752" s="73" t="b">
        <f t="shared" si="1001"/>
        <v>1</v>
      </c>
      <c r="AA3752" s="34" t="str">
        <f t="shared" si="995"/>
        <v>Outer</v>
      </c>
      <c r="AB3752" s="35" t="str">
        <f t="shared" si="1002"/>
        <v>0.0-0.1</v>
      </c>
      <c r="AC3752" s="36" t="str">
        <f t="shared" si="996"/>
        <v>9-10</v>
      </c>
      <c r="AD3752" s="36" t="str">
        <f t="shared" si="997"/>
        <v>Apr</v>
      </c>
      <c r="AE3752" s="35" t="str">
        <f t="shared" si="998"/>
        <v>335-345</v>
      </c>
      <c r="AF3752" s="36" t="str">
        <f t="shared" si="999"/>
        <v>LWS-HTI</v>
      </c>
    </row>
    <row r="3753" spans="5:32" x14ac:dyDescent="0.3">
      <c r="E3753" s="12">
        <v>41013.381944444445</v>
      </c>
      <c r="F3753" s="16">
        <v>4.71</v>
      </c>
      <c r="G3753" s="16">
        <v>179.2799987792967</v>
      </c>
      <c r="H3753" s="29">
        <v>1.1823427270316105</v>
      </c>
      <c r="I3753" s="26">
        <v>338.6</v>
      </c>
      <c r="J3753" s="30">
        <v>0.14012738853503184</v>
      </c>
      <c r="K3753" s="31">
        <v>9.2533192518393981E-2</v>
      </c>
      <c r="L3753" s="108">
        <f ca="1">REWS!R3753</f>
        <v>4.7162369337132883</v>
      </c>
      <c r="M3753" s="22">
        <f t="shared" si="986"/>
        <v>4.6546818882378247</v>
      </c>
      <c r="N3753" s="22">
        <f t="shared" ca="1" si="987"/>
        <v>4.6608455702746365</v>
      </c>
      <c r="O3753" s="22">
        <f t="shared" si="988"/>
        <v>7.7446066676355826E-2</v>
      </c>
      <c r="P3753" s="81">
        <f t="shared" ca="1" si="989"/>
        <v>5</v>
      </c>
      <c r="Q3753" s="22">
        <f t="shared" ca="1" si="990"/>
        <v>0.58004167138801466</v>
      </c>
      <c r="R3753" s="3">
        <f ca="1">IF(N3753&gt;'Power Curve'!$C$37,0,INDEX(Ci,$P3753,1)*POWER(1-Q3753,3)+INDEX(Ci,$P3753,2)*3*Q3753*POWER(1-Q3753,2)+INDEX(Ci,$P3753,3)*3*POWER(Q3753,2)*(1-Q3753)+INDEX(Ci,$P3753,4)*POWER(Q3753,3))</f>
        <v>148.75889909211836</v>
      </c>
      <c r="S3753" s="3">
        <f t="shared" si="991"/>
        <v>179.2799987792967</v>
      </c>
      <c r="T3753" s="3">
        <f t="shared" ca="1" si="992"/>
        <v>-30.521099687178349</v>
      </c>
      <c r="U3753" s="3">
        <f t="shared" ca="1" si="1000"/>
        <v>30.521099687178349</v>
      </c>
      <c r="W3753" s="34">
        <f t="shared" si="993"/>
        <v>5</v>
      </c>
      <c r="X3753" s="73" t="b">
        <f>COUNTIF('Power Curve'!$D$2:$D$31,W3753)&gt;0</f>
        <v>1</v>
      </c>
      <c r="Y3753" s="73" t="b">
        <f t="shared" si="994"/>
        <v>0</v>
      </c>
      <c r="Z3753" s="73" t="b">
        <f t="shared" si="1001"/>
        <v>1</v>
      </c>
      <c r="AA3753" s="34" t="str">
        <f t="shared" si="995"/>
        <v>Outer</v>
      </c>
      <c r="AB3753" s="35" t="str">
        <f t="shared" si="1002"/>
        <v>0.0-0.1</v>
      </c>
      <c r="AC3753" s="36" t="str">
        <f t="shared" si="996"/>
        <v>9-10</v>
      </c>
      <c r="AD3753" s="36" t="str">
        <f t="shared" si="997"/>
        <v>Apr</v>
      </c>
      <c r="AE3753" s="35" t="str">
        <f t="shared" si="998"/>
        <v>335-345</v>
      </c>
      <c r="AF3753" s="36" t="str">
        <f t="shared" si="999"/>
        <v>LWS-HTI</v>
      </c>
    </row>
    <row r="3754" spans="5:32" x14ac:dyDescent="0.3">
      <c r="E3754" s="12">
        <v>41013.388888888891</v>
      </c>
      <c r="F3754" s="16">
        <v>4.5</v>
      </c>
      <c r="G3754" s="16">
        <v>152.19000244140599</v>
      </c>
      <c r="H3754" s="29">
        <v>1.1812600353201705</v>
      </c>
      <c r="I3754" s="26">
        <v>355.2</v>
      </c>
      <c r="J3754" s="30">
        <v>0.14000000000000001</v>
      </c>
      <c r="K3754" s="31">
        <v>3.7620799561576435E-2</v>
      </c>
      <c r="L3754" s="108">
        <f ca="1">REWS!R3754</f>
        <v>4.4811001904914436</v>
      </c>
      <c r="M3754" s="22">
        <f t="shared" si="986"/>
        <v>4.4457904427361674</v>
      </c>
      <c r="N3754" s="22">
        <f t="shared" ca="1" si="987"/>
        <v>4.4271183110733512</v>
      </c>
      <c r="O3754" s="22">
        <f t="shared" si="988"/>
        <v>4.5161220395848002E-2</v>
      </c>
      <c r="P3754" s="81">
        <f t="shared" ca="1" si="989"/>
        <v>5</v>
      </c>
      <c r="Q3754" s="22">
        <f t="shared" ca="1" si="990"/>
        <v>0.31277925830458181</v>
      </c>
      <c r="R3754" s="3">
        <f ca="1">IF(N3754&gt;'Power Curve'!$C$37,0,INDEX(Ci,$P3754,1)*POWER(1-Q3754,3)+INDEX(Ci,$P3754,2)*3*Q3754*POWER(1-Q3754,2)+INDEX(Ci,$P3754,3)*3*POWER(Q3754,2)*(1-Q3754)+INDEX(Ci,$P3754,4)*POWER(Q3754,3))</f>
        <v>110.31029727989569</v>
      </c>
      <c r="S3754" s="3">
        <f t="shared" si="991"/>
        <v>152.19000244140599</v>
      </c>
      <c r="T3754" s="3">
        <f t="shared" ca="1" si="992"/>
        <v>-41.879705161510302</v>
      </c>
      <c r="U3754" s="3">
        <f t="shared" ca="1" si="1000"/>
        <v>41.879705161510302</v>
      </c>
      <c r="W3754" s="34">
        <f t="shared" si="993"/>
        <v>4</v>
      </c>
      <c r="X3754" s="73" t="b">
        <f>COUNTIF('Power Curve'!$D$2:$D$31,W3754)&gt;0</f>
        <v>1</v>
      </c>
      <c r="Y3754" s="73" t="b">
        <f t="shared" si="994"/>
        <v>0</v>
      </c>
      <c r="Z3754" s="73" t="b">
        <f t="shared" si="1001"/>
        <v>1</v>
      </c>
      <c r="AA3754" s="34" t="str">
        <f t="shared" si="995"/>
        <v>Outer</v>
      </c>
      <c r="AB3754" s="35" t="str">
        <f t="shared" si="1002"/>
        <v>0.0-0.1</v>
      </c>
      <c r="AC3754" s="36" t="str">
        <f t="shared" si="996"/>
        <v>9-10</v>
      </c>
      <c r="AD3754" s="36" t="str">
        <f t="shared" si="997"/>
        <v>Apr</v>
      </c>
      <c r="AE3754" s="35" t="str">
        <f t="shared" si="998"/>
        <v>355-5</v>
      </c>
      <c r="AF3754" s="36" t="str">
        <f t="shared" si="999"/>
        <v>LWS-HTI</v>
      </c>
    </row>
    <row r="3755" spans="5:32" x14ac:dyDescent="0.3">
      <c r="E3755" s="12">
        <v>41013.395833333336</v>
      </c>
      <c r="F3755" s="16">
        <v>4.28</v>
      </c>
      <c r="G3755" s="16">
        <v>139.25000381469698</v>
      </c>
      <c r="H3755" s="29">
        <v>1.1802225150605561</v>
      </c>
      <c r="I3755" s="26">
        <v>345.6</v>
      </c>
      <c r="J3755" s="30">
        <v>0.13551401869158877</v>
      </c>
      <c r="K3755" s="31">
        <v>0.16587768325907384</v>
      </c>
      <c r="L3755" s="108">
        <f ca="1">REWS!R3755</f>
        <v>4.2820051324115136</v>
      </c>
      <c r="M3755" s="22">
        <f t="shared" si="986"/>
        <v>4.22720235530086</v>
      </c>
      <c r="N3755" s="22">
        <f t="shared" ca="1" si="987"/>
        <v>4.2291827526028785</v>
      </c>
      <c r="O3755" s="22">
        <f t="shared" si="988"/>
        <v>1.1377726846596298E-2</v>
      </c>
      <c r="P3755" s="81">
        <f t="shared" ca="1" si="989"/>
        <v>5</v>
      </c>
      <c r="Q3755" s="22">
        <f t="shared" ca="1" si="990"/>
        <v>8.6443934078332785E-2</v>
      </c>
      <c r="R3755" s="3">
        <f ca="1">IF(N3755&gt;'Power Curve'!$C$37,0,INDEX(Ci,$P3755,1)*POWER(1-Q3755,3)+INDEX(Ci,$P3755,2)*3*Q3755*POWER(1-Q3755,2)+INDEX(Ci,$P3755,3)*3*POWER(Q3755,2)*(1-Q3755)+INDEX(Ci,$P3755,4)*POWER(Q3755,3))</f>
        <v>84.634983424506913</v>
      </c>
      <c r="S3755" s="3">
        <f t="shared" si="991"/>
        <v>139.25000381469698</v>
      </c>
      <c r="T3755" s="3">
        <f t="shared" ca="1" si="992"/>
        <v>-54.615020390190068</v>
      </c>
      <c r="U3755" s="3">
        <f t="shared" ca="1" si="1000"/>
        <v>54.615020390190068</v>
      </c>
      <c r="W3755" s="34">
        <f t="shared" si="993"/>
        <v>4</v>
      </c>
      <c r="X3755" s="73" t="b">
        <f>COUNTIF('Power Curve'!$D$2:$D$31,W3755)&gt;0</f>
        <v>1</v>
      </c>
      <c r="Y3755" s="73" t="b">
        <f t="shared" si="994"/>
        <v>0</v>
      </c>
      <c r="Z3755" s="73" t="b">
        <f t="shared" si="1001"/>
        <v>1</v>
      </c>
      <c r="AA3755" s="34" t="str">
        <f t="shared" si="995"/>
        <v>Inner</v>
      </c>
      <c r="AB3755" s="35" t="str">
        <f t="shared" si="1002"/>
        <v>0.0-0.1</v>
      </c>
      <c r="AC3755" s="36" t="str">
        <f t="shared" si="996"/>
        <v>9-10</v>
      </c>
      <c r="AD3755" s="36" t="str">
        <f t="shared" si="997"/>
        <v>Apr</v>
      </c>
      <c r="AE3755" s="35" t="str">
        <f t="shared" si="998"/>
        <v>345-355</v>
      </c>
      <c r="AF3755" s="36" t="str">
        <f t="shared" si="999"/>
        <v>Inner-TI</v>
      </c>
    </row>
    <row r="3756" spans="5:32" x14ac:dyDescent="0.3">
      <c r="E3756" s="12">
        <v>41014.034722222219</v>
      </c>
      <c r="F3756" s="16">
        <v>5.03</v>
      </c>
      <c r="G3756" s="16">
        <v>152.38000488281241</v>
      </c>
      <c r="H3756" s="29">
        <v>1.1970047976184965</v>
      </c>
      <c r="I3756" s="26">
        <v>352.4</v>
      </c>
      <c r="J3756" s="30">
        <v>0.18091451292246521</v>
      </c>
      <c r="K3756" s="31">
        <v>0.49699104619824458</v>
      </c>
      <c r="L3756" s="108">
        <f ca="1">REWS!R3756</f>
        <v>5.0349922428379408</v>
      </c>
      <c r="M3756" s="22">
        <f t="shared" si="986"/>
        <v>4.9913871027952368</v>
      </c>
      <c r="N3756" s="22">
        <f t="shared" ca="1" si="987"/>
        <v>4.9963410225795943</v>
      </c>
      <c r="O3756" s="22">
        <f t="shared" si="988"/>
        <v>0.12948494298230398</v>
      </c>
      <c r="P3756" s="81">
        <f t="shared" ca="1" si="989"/>
        <v>5</v>
      </c>
      <c r="Q3756" s="22">
        <f t="shared" ca="1" si="990"/>
        <v>0.96367396343624867</v>
      </c>
      <c r="R3756" s="3">
        <f ca="1">IF(N3756&gt;'Power Curve'!$C$37,0,INDEX(Ci,$P3756,1)*POWER(1-Q3756,3)+INDEX(Ci,$P3756,2)*3*Q3756*POWER(1-Q3756,2)+INDEX(Ci,$P3756,3)*3*POWER(Q3756,2)*(1-Q3756)+INDEX(Ci,$P3756,4)*POWER(Q3756,3))</f>
        <v>206.45583920428192</v>
      </c>
      <c r="S3756" s="3">
        <f t="shared" si="991"/>
        <v>152.38000488281241</v>
      </c>
      <c r="T3756" s="3">
        <f t="shared" ca="1" si="992"/>
        <v>54.0758343214695</v>
      </c>
      <c r="U3756" s="3">
        <f t="shared" ca="1" si="1000"/>
        <v>54.0758343214695</v>
      </c>
      <c r="W3756" s="34">
        <f t="shared" si="993"/>
        <v>5</v>
      </c>
      <c r="X3756" s="73" t="b">
        <f>COUNTIF('Power Curve'!$D$2:$D$31,W3756)&gt;0</f>
        <v>1</v>
      </c>
      <c r="Y3756" s="73" t="b">
        <f t="shared" si="994"/>
        <v>0</v>
      </c>
      <c r="Z3756" s="73" t="b">
        <f t="shared" si="1001"/>
        <v>1</v>
      </c>
      <c r="AA3756" s="34" t="str">
        <f t="shared" si="995"/>
        <v>Outer</v>
      </c>
      <c r="AB3756" s="35" t="str">
        <f t="shared" si="1002"/>
        <v>0.1-0.2</v>
      </c>
      <c r="AC3756" s="36" t="str">
        <f t="shared" si="996"/>
        <v>0-1</v>
      </c>
      <c r="AD3756" s="36" t="str">
        <f t="shared" si="997"/>
        <v>Apr</v>
      </c>
      <c r="AE3756" s="35" t="str">
        <f t="shared" si="998"/>
        <v>345-355</v>
      </c>
      <c r="AF3756" s="36" t="str">
        <f t="shared" si="999"/>
        <v>LWS-HTI</v>
      </c>
    </row>
    <row r="3757" spans="5:32" x14ac:dyDescent="0.3">
      <c r="E3757" s="12">
        <v>41014.048611111109</v>
      </c>
      <c r="F3757" s="16">
        <v>5.95</v>
      </c>
      <c r="G3757" s="16">
        <v>250.41999816894571</v>
      </c>
      <c r="H3757" s="29">
        <v>1.1970935664757947</v>
      </c>
      <c r="I3757" s="26">
        <v>354.6</v>
      </c>
      <c r="J3757" s="30">
        <v>0.13109243697478992</v>
      </c>
      <c r="K3757" s="31">
        <v>0.62425834858354645</v>
      </c>
      <c r="L3757" s="108">
        <f ca="1">REWS!R3757</f>
        <v>5.9678096896785213</v>
      </c>
      <c r="M3757" s="22">
        <f t="shared" si="986"/>
        <v>5.9044706537260332</v>
      </c>
      <c r="N3757" s="22">
        <f t="shared" ca="1" si="987"/>
        <v>5.9221440638199478</v>
      </c>
      <c r="O3757" s="22">
        <f t="shared" si="988"/>
        <v>0.27060494917627287</v>
      </c>
      <c r="P3757" s="81">
        <f t="shared" ca="1" si="989"/>
        <v>6</v>
      </c>
      <c r="Q3757" s="22">
        <f t="shared" ca="1" si="990"/>
        <v>0.89110062475255891</v>
      </c>
      <c r="R3757" s="3">
        <f ca="1">IF(N3757&gt;'Power Curve'!$C$37,0,INDEX(Ci,$P3757,1)*POWER(1-Q3757,3)+INDEX(Ci,$P3757,2)*3*Q3757*POWER(1-Q3757,2)+INDEX(Ci,$P3757,3)*3*POWER(Q3757,2)*(1-Q3757)+INDEX(Ci,$P3757,4)*POWER(Q3757,3))</f>
        <v>349.13390238937097</v>
      </c>
      <c r="S3757" s="3">
        <f t="shared" si="991"/>
        <v>250.41999816894571</v>
      </c>
      <c r="T3757" s="3">
        <f t="shared" ca="1" si="992"/>
        <v>98.713904220425263</v>
      </c>
      <c r="U3757" s="3">
        <f t="shared" ca="1" si="1000"/>
        <v>98.713904220425263</v>
      </c>
      <c r="W3757" s="34">
        <f t="shared" si="993"/>
        <v>6</v>
      </c>
      <c r="X3757" s="73" t="b">
        <f>COUNTIF('Power Curve'!$D$2:$D$31,W3757)&gt;0</f>
        <v>1</v>
      </c>
      <c r="Y3757" s="73" t="b">
        <f t="shared" si="994"/>
        <v>0</v>
      </c>
      <c r="Z3757" s="73" t="b">
        <f t="shared" si="1001"/>
        <v>1</v>
      </c>
      <c r="AA3757" s="34" t="str">
        <f t="shared" si="995"/>
        <v>Outer</v>
      </c>
      <c r="AB3757" s="35" t="str">
        <f t="shared" si="1002"/>
        <v>0.2-0.3</v>
      </c>
      <c r="AC3757" s="36" t="str">
        <f t="shared" si="996"/>
        <v>1-2</v>
      </c>
      <c r="AD3757" s="36" t="str">
        <f t="shared" si="997"/>
        <v>Apr</v>
      </c>
      <c r="AE3757" s="35" t="str">
        <f t="shared" si="998"/>
        <v>345-355</v>
      </c>
      <c r="AF3757" s="36" t="str">
        <f t="shared" si="999"/>
        <v>Inner-TI</v>
      </c>
    </row>
    <row r="3758" spans="5:32" x14ac:dyDescent="0.3">
      <c r="E3758" s="12">
        <v>41014.055555555555</v>
      </c>
      <c r="F3758" s="16">
        <v>5.36</v>
      </c>
      <c r="G3758" s="16">
        <v>210.15001296997121</v>
      </c>
      <c r="H3758" s="29">
        <v>1.1972711436943875</v>
      </c>
      <c r="I3758" s="26">
        <v>354.7</v>
      </c>
      <c r="J3758" s="30">
        <v>0.17350746268656717</v>
      </c>
      <c r="K3758" s="31">
        <v>0.44674819209681615</v>
      </c>
      <c r="L3758" s="108">
        <f ca="1">REWS!R3758</f>
        <v>5.4591865626495224</v>
      </c>
      <c r="M3758" s="22">
        <f t="shared" si="986"/>
        <v>5.3192483220209823</v>
      </c>
      <c r="N3758" s="22">
        <f t="shared" ca="1" si="987"/>
        <v>5.4176807766740609</v>
      </c>
      <c r="O3758" s="22">
        <f t="shared" si="988"/>
        <v>0.18015695130041909</v>
      </c>
      <c r="P3758" s="81">
        <f t="shared" ca="1" si="989"/>
        <v>6</v>
      </c>
      <c r="Q3758" s="22">
        <f t="shared" ca="1" si="990"/>
        <v>0.38829311080799639</v>
      </c>
      <c r="R3758" s="3">
        <f ca="1">IF(N3758&gt;'Power Curve'!$C$37,0,INDEX(Ci,$P3758,1)*POWER(1-Q3758,3)+INDEX(Ci,$P3758,2)*3*Q3758*POWER(1-Q3758,2)+INDEX(Ci,$P3758,3)*3*POWER(Q3758,2)*(1-Q3758)+INDEX(Ci,$P3758,4)*POWER(Q3758,3))</f>
        <v>269.45378702521123</v>
      </c>
      <c r="S3758" s="3">
        <f t="shared" si="991"/>
        <v>210.15001296997121</v>
      </c>
      <c r="T3758" s="3">
        <f t="shared" ca="1" si="992"/>
        <v>59.303774055240012</v>
      </c>
      <c r="U3758" s="3">
        <f t="shared" ca="1" si="1000"/>
        <v>59.303774055240012</v>
      </c>
      <c r="W3758" s="34">
        <f t="shared" si="993"/>
        <v>5</v>
      </c>
      <c r="X3758" s="73" t="b">
        <f>COUNTIF('Power Curve'!$D$2:$D$31,W3758)&gt;0</f>
        <v>1</v>
      </c>
      <c r="Y3758" s="73" t="b">
        <f t="shared" si="994"/>
        <v>0</v>
      </c>
      <c r="Z3758" s="73" t="b">
        <f t="shared" si="1001"/>
        <v>1</v>
      </c>
      <c r="AA3758" s="34" t="str">
        <f t="shared" si="995"/>
        <v>Outer</v>
      </c>
      <c r="AB3758" s="35" t="str">
        <f t="shared" si="1002"/>
        <v>0.1-0.2</v>
      </c>
      <c r="AC3758" s="36" t="str">
        <f t="shared" si="996"/>
        <v>1-2</v>
      </c>
      <c r="AD3758" s="36" t="str">
        <f t="shared" si="997"/>
        <v>Apr</v>
      </c>
      <c r="AE3758" s="35" t="str">
        <f t="shared" si="998"/>
        <v>345-355</v>
      </c>
      <c r="AF3758" s="36" t="str">
        <f t="shared" si="999"/>
        <v>LWS-HTI</v>
      </c>
    </row>
    <row r="3759" spans="5:32" x14ac:dyDescent="0.3">
      <c r="E3759" s="12">
        <v>41014.0625</v>
      </c>
      <c r="F3759" s="16">
        <v>4.2</v>
      </c>
      <c r="G3759" s="16">
        <v>87.709997177123597</v>
      </c>
      <c r="H3759" s="29">
        <v>1.1981153565120917</v>
      </c>
      <c r="I3759" s="26">
        <v>345.3</v>
      </c>
      <c r="J3759" s="30">
        <v>0.2119047619047619</v>
      </c>
      <c r="K3759" s="31">
        <v>0.53738948984218149</v>
      </c>
      <c r="L3759" s="108">
        <f ca="1">REWS!R3759</f>
        <v>4.2211632134880643</v>
      </c>
      <c r="M3759" s="22">
        <f t="shared" si="986"/>
        <v>4.1690471393502806</v>
      </c>
      <c r="N3759" s="22">
        <f t="shared" ca="1" si="987"/>
        <v>4.1900543856959649</v>
      </c>
      <c r="O3759" s="22">
        <f t="shared" si="988"/>
        <v>2.389650753459704E-3</v>
      </c>
      <c r="P3759" s="81">
        <f t="shared" ca="1" si="989"/>
        <v>5</v>
      </c>
      <c r="Q3759" s="22">
        <f t="shared" ca="1" si="990"/>
        <v>4.1701434657032299E-2</v>
      </c>
      <c r="R3759" s="3">
        <f ca="1">IF(N3759&gt;'Power Curve'!$C$37,0,INDEX(Ci,$P3759,1)*POWER(1-Q3759,3)+INDEX(Ci,$P3759,2)*3*Q3759*POWER(1-Q3759,2)+INDEX(Ci,$P3759,3)*3*POWER(Q3759,2)*(1-Q3759)+INDEX(Ci,$P3759,4)*POWER(Q3759,3))</f>
        <v>80.690950743159121</v>
      </c>
      <c r="S3759" s="3">
        <f t="shared" si="991"/>
        <v>87.709997177123597</v>
      </c>
      <c r="T3759" s="3">
        <f t="shared" ca="1" si="992"/>
        <v>-7.0190464339644763</v>
      </c>
      <c r="U3759" s="3">
        <f t="shared" ca="1" si="1000"/>
        <v>7.0190464339644763</v>
      </c>
      <c r="W3759" s="34">
        <f t="shared" si="993"/>
        <v>4</v>
      </c>
      <c r="X3759" s="73" t="b">
        <f>COUNTIF('Power Curve'!$D$2:$D$31,W3759)&gt;0</f>
        <v>1</v>
      </c>
      <c r="Y3759" s="73" t="b">
        <f t="shared" si="994"/>
        <v>0</v>
      </c>
      <c r="Z3759" s="73" t="b">
        <f t="shared" si="1001"/>
        <v>1</v>
      </c>
      <c r="AA3759" s="34" t="str">
        <f t="shared" si="995"/>
        <v>Outer</v>
      </c>
      <c r="AB3759" s="35" t="str">
        <f t="shared" si="1002"/>
        <v>0.0-0.1</v>
      </c>
      <c r="AC3759" s="36" t="str">
        <f t="shared" si="996"/>
        <v>1-2</v>
      </c>
      <c r="AD3759" s="36" t="str">
        <f t="shared" si="997"/>
        <v>Apr</v>
      </c>
      <c r="AE3759" s="35" t="str">
        <f t="shared" si="998"/>
        <v>345-355</v>
      </c>
      <c r="AF3759" s="36" t="str">
        <f t="shared" si="999"/>
        <v>LWS-HTI</v>
      </c>
    </row>
    <row r="3760" spans="5:32" x14ac:dyDescent="0.3">
      <c r="E3760" s="12">
        <v>41014.069444444445</v>
      </c>
      <c r="F3760" s="16">
        <v>3.63</v>
      </c>
      <c r="G3760" s="16">
        <v>26.099998474121101</v>
      </c>
      <c r="H3760" s="29">
        <v>1.1987381694851293</v>
      </c>
      <c r="I3760" s="26">
        <v>335.9</v>
      </c>
      <c r="J3760" s="30">
        <v>0.17355371900826447</v>
      </c>
      <c r="K3760" s="31">
        <v>0.44693339790626219</v>
      </c>
      <c r="L3760" s="108">
        <f ca="1">REWS!R3760</f>
        <v>3.6930635685074065</v>
      </c>
      <c r="M3760" s="22">
        <f t="shared" si="986"/>
        <v>3.6038721320113996</v>
      </c>
      <c r="N3760" s="22">
        <f t="shared" ca="1" si="987"/>
        <v>3.6664817841020425</v>
      </c>
      <c r="O3760" s="22">
        <f t="shared" si="988"/>
        <v>-8.4959968517454326E-2</v>
      </c>
      <c r="P3760" s="81">
        <f t="shared" ca="1" si="989"/>
        <v>4</v>
      </c>
      <c r="Q3760" s="22">
        <f t="shared" ca="1" si="990"/>
        <v>0.65295757416048761</v>
      </c>
      <c r="R3760" s="3">
        <f ca="1">IF(N3760&gt;'Power Curve'!$C$37,0,INDEX(Ci,$P3760,1)*POWER(1-Q3760,3)+INDEX(Ci,$P3760,2)*3*Q3760*POWER(1-Q3760,2)+INDEX(Ci,$P3760,3)*3*POWER(Q3760,2)*(1-Q3760)+INDEX(Ci,$P3760,4)*POWER(Q3760,3))</f>
        <v>38.432884884654399</v>
      </c>
      <c r="S3760" s="3">
        <f t="shared" si="991"/>
        <v>26.099998474121101</v>
      </c>
      <c r="T3760" s="3">
        <f t="shared" ca="1" si="992"/>
        <v>12.332886410533298</v>
      </c>
      <c r="U3760" s="3">
        <f t="shared" ca="1" si="1000"/>
        <v>12.332886410533298</v>
      </c>
      <c r="W3760" s="34">
        <f t="shared" si="993"/>
        <v>4</v>
      </c>
      <c r="X3760" s="73" t="b">
        <f>COUNTIF('Power Curve'!$D$2:$D$31,W3760)&gt;0</f>
        <v>1</v>
      </c>
      <c r="Y3760" s="73" t="b">
        <f t="shared" si="994"/>
        <v>0</v>
      </c>
      <c r="Z3760" s="73" t="b">
        <f t="shared" si="1001"/>
        <v>1</v>
      </c>
      <c r="AA3760" s="34" t="str">
        <f t="shared" si="995"/>
        <v>Outer</v>
      </c>
      <c r="AB3760" s="35" t="str">
        <f t="shared" si="1002"/>
        <v>-0.1-0.0</v>
      </c>
      <c r="AC3760" s="36" t="str">
        <f t="shared" si="996"/>
        <v>1-2</v>
      </c>
      <c r="AD3760" s="36" t="str">
        <f t="shared" si="997"/>
        <v>Apr</v>
      </c>
      <c r="AE3760" s="35" t="str">
        <f t="shared" si="998"/>
        <v>335-345</v>
      </c>
      <c r="AF3760" s="36" t="str">
        <f t="shared" si="999"/>
        <v>LWS-HTI</v>
      </c>
    </row>
    <row r="3761" spans="5:32" x14ac:dyDescent="0.3">
      <c r="E3761" s="12">
        <v>41014.076388888891</v>
      </c>
      <c r="F3761" s="16">
        <v>4.08</v>
      </c>
      <c r="G3761" s="16">
        <v>68.659999847412095</v>
      </c>
      <c r="H3761" s="29">
        <v>1.1984711703702298</v>
      </c>
      <c r="I3761" s="26">
        <v>335.9</v>
      </c>
      <c r="J3761" s="30">
        <v>0.1642156862745098</v>
      </c>
      <c r="K3761" s="31">
        <v>0.43964366426242696</v>
      </c>
      <c r="L3761" s="108">
        <f ca="1">REWS!R3761</f>
        <v>4.2233308778347665</v>
      </c>
      <c r="M3761" s="22">
        <f t="shared" si="986"/>
        <v>4.0503323805863376</v>
      </c>
      <c r="N3761" s="22">
        <f t="shared" ca="1" si="987"/>
        <v>4.1926210314765378</v>
      </c>
      <c r="O3761" s="22">
        <f t="shared" si="988"/>
        <v>-1.5958097899996096E-2</v>
      </c>
      <c r="P3761" s="81">
        <f t="shared" ca="1" si="989"/>
        <v>5</v>
      </c>
      <c r="Q3761" s="22">
        <f t="shared" ca="1" si="990"/>
        <v>4.4636342408872917E-2</v>
      </c>
      <c r="R3761" s="3">
        <f ca="1">IF(N3761&gt;'Power Curve'!$C$37,0,INDEX(Ci,$P3761,1)*POWER(1-Q3761,3)+INDEX(Ci,$P3761,2)*3*Q3761*POWER(1-Q3761,2)+INDEX(Ci,$P3761,3)*3*POWER(Q3761,2)*(1-Q3761)+INDEX(Ci,$P3761,4)*POWER(Q3761,3))</f>
        <v>80.936279449042516</v>
      </c>
      <c r="S3761" s="3">
        <f t="shared" si="991"/>
        <v>68.659999847412095</v>
      </c>
      <c r="T3761" s="3">
        <f t="shared" ca="1" si="992"/>
        <v>12.276279601630421</v>
      </c>
      <c r="U3761" s="3">
        <f t="shared" ca="1" si="1000"/>
        <v>12.276279601630421</v>
      </c>
      <c r="W3761" s="34">
        <f t="shared" si="993"/>
        <v>4</v>
      </c>
      <c r="X3761" s="73" t="b">
        <f>COUNTIF('Power Curve'!$D$2:$D$31,W3761)&gt;0</f>
        <v>1</v>
      </c>
      <c r="Y3761" s="73" t="b">
        <f t="shared" si="994"/>
        <v>0</v>
      </c>
      <c r="Z3761" s="73" t="b">
        <f t="shared" si="1001"/>
        <v>1</v>
      </c>
      <c r="AA3761" s="34" t="str">
        <f t="shared" si="995"/>
        <v>Outer</v>
      </c>
      <c r="AB3761" s="35" t="str">
        <f t="shared" si="1002"/>
        <v>-0.1-0.0</v>
      </c>
      <c r="AC3761" s="36" t="str">
        <f t="shared" si="996"/>
        <v>1-2</v>
      </c>
      <c r="AD3761" s="36" t="str">
        <f t="shared" si="997"/>
        <v>Apr</v>
      </c>
      <c r="AE3761" s="35" t="str">
        <f t="shared" si="998"/>
        <v>335-345</v>
      </c>
      <c r="AF3761" s="36" t="str">
        <f t="shared" si="999"/>
        <v>LWS-HTI</v>
      </c>
    </row>
    <row r="3762" spans="5:32" x14ac:dyDescent="0.3">
      <c r="E3762" s="12">
        <v>41014.083333333336</v>
      </c>
      <c r="F3762" s="16">
        <v>4.5999999999999996</v>
      </c>
      <c r="G3762" s="16">
        <v>147.98999404907252</v>
      </c>
      <c r="H3762" s="29">
        <v>1.198248761947347</v>
      </c>
      <c r="I3762" s="26">
        <v>335.8</v>
      </c>
      <c r="J3762" s="30">
        <v>0.12391304347826086</v>
      </c>
      <c r="K3762" s="31">
        <v>0.44989357263462104</v>
      </c>
      <c r="L3762" s="108">
        <f ca="1">REWS!R3762</f>
        <v>4.677826920897556</v>
      </c>
      <c r="M3762" s="22">
        <f t="shared" si="986"/>
        <v>4.5662687139709552</v>
      </c>
      <c r="N3762" s="22">
        <f t="shared" ca="1" si="987"/>
        <v>4.6435249387533908</v>
      </c>
      <c r="O3762" s="22">
        <f t="shared" si="988"/>
        <v>6.3781525586495899E-2</v>
      </c>
      <c r="P3762" s="81">
        <f t="shared" ca="1" si="989"/>
        <v>5</v>
      </c>
      <c r="Q3762" s="22">
        <f t="shared" ca="1" si="990"/>
        <v>0.56023587812146847</v>
      </c>
      <c r="R3762" s="3">
        <f ca="1">IF(N3762&gt;'Power Curve'!$C$37,0,INDEX(Ci,$P3762,1)*POWER(1-Q3762,3)+INDEX(Ci,$P3762,2)*3*Q3762*POWER(1-Q3762,2)+INDEX(Ci,$P3762,3)*3*POWER(Q3762,2)*(1-Q3762)+INDEX(Ci,$P3762,4)*POWER(Q3762,3))</f>
        <v>145.74412184967613</v>
      </c>
      <c r="S3762" s="3">
        <f t="shared" si="991"/>
        <v>147.98999404907252</v>
      </c>
      <c r="T3762" s="3">
        <f t="shared" ca="1" si="992"/>
        <v>-2.2458721993963877</v>
      </c>
      <c r="U3762" s="3">
        <f t="shared" ca="1" si="1000"/>
        <v>2.2458721993963877</v>
      </c>
      <c r="W3762" s="34">
        <f t="shared" si="993"/>
        <v>5</v>
      </c>
      <c r="X3762" s="73" t="b">
        <f>COUNTIF('Power Curve'!$D$2:$D$31,W3762)&gt;0</f>
        <v>1</v>
      </c>
      <c r="Y3762" s="73" t="b">
        <f t="shared" si="994"/>
        <v>0</v>
      </c>
      <c r="Z3762" s="73" t="b">
        <f t="shared" si="1001"/>
        <v>1</v>
      </c>
      <c r="AA3762" s="34" t="str">
        <f t="shared" si="995"/>
        <v>Outer</v>
      </c>
      <c r="AB3762" s="35" t="str">
        <f t="shared" si="1002"/>
        <v>0.0-0.1</v>
      </c>
      <c r="AC3762" s="36" t="str">
        <f t="shared" si="996"/>
        <v>2-3</v>
      </c>
      <c r="AD3762" s="36" t="str">
        <f t="shared" si="997"/>
        <v>Apr</v>
      </c>
      <c r="AE3762" s="35" t="str">
        <f t="shared" si="998"/>
        <v>335-345</v>
      </c>
      <c r="AF3762" s="36" t="str">
        <f t="shared" si="999"/>
        <v>Inner-TI</v>
      </c>
    </row>
    <row r="3763" spans="5:32" x14ac:dyDescent="0.3">
      <c r="E3763" s="12">
        <v>41014.090277777781</v>
      </c>
      <c r="F3763" s="16">
        <v>5.07</v>
      </c>
      <c r="G3763" s="16">
        <v>174.48000335693382</v>
      </c>
      <c r="H3763" s="29">
        <v>1.1973356457471214</v>
      </c>
      <c r="I3763" s="26">
        <v>336.6</v>
      </c>
      <c r="J3763" s="30">
        <v>0.16173570019723865</v>
      </c>
      <c r="K3763" s="31">
        <v>0.53829238228109177</v>
      </c>
      <c r="L3763" s="108">
        <f ca="1">REWS!R3763</f>
        <v>5.1627656823917132</v>
      </c>
      <c r="M3763" s="22">
        <f t="shared" si="986"/>
        <v>5.0315435238575326</v>
      </c>
      <c r="N3763" s="22">
        <f t="shared" ca="1" si="987"/>
        <v>5.1236055689214872</v>
      </c>
      <c r="O3763" s="22">
        <f t="shared" si="988"/>
        <v>0.1356912473049062</v>
      </c>
      <c r="P3763" s="81">
        <f t="shared" ca="1" si="989"/>
        <v>6</v>
      </c>
      <c r="Q3763" s="22">
        <f t="shared" ca="1" si="990"/>
        <v>9.5183130576587824E-2</v>
      </c>
      <c r="R3763" s="3">
        <f ca="1">IF(N3763&gt;'Power Curve'!$C$37,0,INDEX(Ci,$P3763,1)*POWER(1-Q3763,3)+INDEX(Ci,$P3763,2)*3*Q3763*POWER(1-Q3763,2)+INDEX(Ci,$P3763,3)*3*POWER(Q3763,2)*(1-Q3763)+INDEX(Ci,$P3763,4)*POWER(Q3763,3))</f>
        <v>226.04326622316935</v>
      </c>
      <c r="S3763" s="3">
        <f t="shared" si="991"/>
        <v>174.48000335693382</v>
      </c>
      <c r="T3763" s="3">
        <f t="shared" ca="1" si="992"/>
        <v>51.563262866235533</v>
      </c>
      <c r="U3763" s="3">
        <f t="shared" ca="1" si="1000"/>
        <v>51.563262866235533</v>
      </c>
      <c r="W3763" s="34">
        <f t="shared" si="993"/>
        <v>5</v>
      </c>
      <c r="X3763" s="73" t="b">
        <f>COUNTIF('Power Curve'!$D$2:$D$31,W3763)&gt;0</f>
        <v>1</v>
      </c>
      <c r="Y3763" s="73" t="b">
        <f t="shared" si="994"/>
        <v>0</v>
      </c>
      <c r="Z3763" s="73" t="b">
        <f t="shared" si="1001"/>
        <v>1</v>
      </c>
      <c r="AA3763" s="34" t="str">
        <f t="shared" si="995"/>
        <v>Outer</v>
      </c>
      <c r="AB3763" s="35" t="str">
        <f t="shared" si="1002"/>
        <v>0.1-0.2</v>
      </c>
      <c r="AC3763" s="36" t="str">
        <f t="shared" si="996"/>
        <v>2-3</v>
      </c>
      <c r="AD3763" s="36" t="str">
        <f t="shared" si="997"/>
        <v>Apr</v>
      </c>
      <c r="AE3763" s="35" t="str">
        <f t="shared" si="998"/>
        <v>335-345</v>
      </c>
      <c r="AF3763" s="36" t="str">
        <f t="shared" si="999"/>
        <v>LWS-HTI</v>
      </c>
    </row>
    <row r="3764" spans="5:32" x14ac:dyDescent="0.3">
      <c r="E3764" s="12">
        <v>41014.097222222219</v>
      </c>
      <c r="F3764" s="16">
        <v>5.0599999999999996</v>
      </c>
      <c r="G3764" s="16">
        <v>246.92000961303719</v>
      </c>
      <c r="H3764" s="29">
        <v>1.1972790434995881</v>
      </c>
      <c r="I3764" s="26">
        <v>339.1</v>
      </c>
      <c r="J3764" s="30">
        <v>9.881422924901187E-2</v>
      </c>
      <c r="K3764" s="31">
        <v>0.43165086114268503</v>
      </c>
      <c r="L3764" s="108">
        <f ca="1">REWS!R3764</f>
        <v>5.0714928267611912</v>
      </c>
      <c r="M3764" s="22">
        <f t="shared" si="986"/>
        <v>5.0215402438059318</v>
      </c>
      <c r="N3764" s="22">
        <f t="shared" ca="1" si="987"/>
        <v>5.0329457165522591</v>
      </c>
      <c r="O3764" s="22">
        <f t="shared" si="988"/>
        <v>0.13414520812656064</v>
      </c>
      <c r="P3764" s="81">
        <f t="shared" ca="1" si="989"/>
        <v>6</v>
      </c>
      <c r="Q3764" s="22">
        <f t="shared" ca="1" si="990"/>
        <v>4.8208462520796412E-3</v>
      </c>
      <c r="R3764" s="3">
        <f ca="1">IF(N3764&gt;'Power Curve'!$C$37,0,INDEX(Ci,$P3764,1)*POWER(1-Q3764,3)+INDEX(Ci,$P3764,2)*3*Q3764*POWER(1-Q3764,2)+INDEX(Ci,$P3764,3)*3*POWER(Q3764,2)*(1-Q3764)+INDEX(Ci,$P3764,4)*POWER(Q3764,3))</f>
        <v>212.20529530359201</v>
      </c>
      <c r="S3764" s="3">
        <f t="shared" si="991"/>
        <v>246.92000961303719</v>
      </c>
      <c r="T3764" s="3">
        <f t="shared" ca="1" si="992"/>
        <v>-34.714714309445185</v>
      </c>
      <c r="U3764" s="3">
        <f t="shared" ca="1" si="1000"/>
        <v>34.714714309445185</v>
      </c>
      <c r="W3764" s="34">
        <f t="shared" si="993"/>
        <v>5</v>
      </c>
      <c r="X3764" s="73" t="b">
        <f>COUNTIF('Power Curve'!$D$2:$D$31,W3764)&gt;0</f>
        <v>1</v>
      </c>
      <c r="Y3764" s="73" t="b">
        <f t="shared" si="994"/>
        <v>0</v>
      </c>
      <c r="Z3764" s="73" t="b">
        <f t="shared" si="1001"/>
        <v>1</v>
      </c>
      <c r="AA3764" s="34" t="str">
        <f t="shared" si="995"/>
        <v>Outer</v>
      </c>
      <c r="AB3764" s="35" t="str">
        <f t="shared" si="1002"/>
        <v>0.1-0.2</v>
      </c>
      <c r="AC3764" s="36" t="str">
        <f t="shared" si="996"/>
        <v>2-3</v>
      </c>
      <c r="AD3764" s="36" t="str">
        <f t="shared" si="997"/>
        <v>Apr</v>
      </c>
      <c r="AE3764" s="35" t="str">
        <f t="shared" si="998"/>
        <v>335-345</v>
      </c>
      <c r="AF3764" s="36" t="str">
        <f t="shared" si="999"/>
        <v>LWS-LTI</v>
      </c>
    </row>
    <row r="3765" spans="5:32" x14ac:dyDescent="0.3">
      <c r="E3765" s="12">
        <v>41014.104166666664</v>
      </c>
      <c r="F3765" s="16">
        <v>4.9400000000000004</v>
      </c>
      <c r="G3765" s="16">
        <v>178.5499954223632</v>
      </c>
      <c r="H3765" s="29">
        <v>1.1972224160366887</v>
      </c>
      <c r="I3765" s="26">
        <v>337.6</v>
      </c>
      <c r="J3765" s="30">
        <v>0.1234817813765182</v>
      </c>
      <c r="K3765" s="31">
        <v>0.42449786926031652</v>
      </c>
      <c r="L3765" s="108">
        <f ca="1">REWS!R3765</f>
        <v>4.8538679018582309</v>
      </c>
      <c r="M3765" s="22">
        <f t="shared" si="986"/>
        <v>4.9023750415708092</v>
      </c>
      <c r="N3765" s="22">
        <f t="shared" ca="1" si="987"/>
        <v>4.8168989589375419</v>
      </c>
      <c r="O3765" s="22">
        <f t="shared" si="988"/>
        <v>0.11572784198259359</v>
      </c>
      <c r="P3765" s="81">
        <f t="shared" ca="1" si="989"/>
        <v>5</v>
      </c>
      <c r="Q3765" s="22">
        <f t="shared" ca="1" si="990"/>
        <v>0.75848557804409189</v>
      </c>
      <c r="R3765" s="3">
        <f ca="1">IF(N3765&gt;'Power Curve'!$C$37,0,INDEX(Ci,$P3765,1)*POWER(1-Q3765,3)+INDEX(Ci,$P3765,2)*3*Q3765*POWER(1-Q3765,2)+INDEX(Ci,$P3765,3)*3*POWER(Q3765,2)*(1-Q3765)+INDEX(Ci,$P3765,4)*POWER(Q3765,3))</f>
        <v>176.18835637835014</v>
      </c>
      <c r="S3765" s="3">
        <f t="shared" si="991"/>
        <v>178.5499954223632</v>
      </c>
      <c r="T3765" s="3">
        <f t="shared" ca="1" si="992"/>
        <v>-2.3616390440130601</v>
      </c>
      <c r="U3765" s="3">
        <f t="shared" ca="1" si="1000"/>
        <v>2.3616390440130601</v>
      </c>
      <c r="W3765" s="34">
        <f t="shared" si="993"/>
        <v>5</v>
      </c>
      <c r="X3765" s="73" t="b">
        <f>COUNTIF('Power Curve'!$D$2:$D$31,W3765)&gt;0</f>
        <v>1</v>
      </c>
      <c r="Y3765" s="73" t="b">
        <f t="shared" si="994"/>
        <v>0</v>
      </c>
      <c r="Z3765" s="73" t="b">
        <f t="shared" si="1001"/>
        <v>1</v>
      </c>
      <c r="AA3765" s="34" t="str">
        <f t="shared" si="995"/>
        <v>Outer</v>
      </c>
      <c r="AB3765" s="35" t="str">
        <f t="shared" si="1002"/>
        <v>0.1-0.2</v>
      </c>
      <c r="AC3765" s="36" t="str">
        <f t="shared" si="996"/>
        <v>2-3</v>
      </c>
      <c r="AD3765" s="36" t="str">
        <f t="shared" si="997"/>
        <v>Apr</v>
      </c>
      <c r="AE3765" s="35" t="str">
        <f t="shared" si="998"/>
        <v>335-345</v>
      </c>
      <c r="AF3765" s="36" t="str">
        <f t="shared" si="999"/>
        <v>Inner-TI</v>
      </c>
    </row>
    <row r="3766" spans="5:32" x14ac:dyDescent="0.3">
      <c r="E3766" s="12">
        <v>41014.111111111109</v>
      </c>
      <c r="F3766" s="16">
        <v>4.3099999999999996</v>
      </c>
      <c r="G3766" s="16">
        <v>106.09000587463359</v>
      </c>
      <c r="H3766" s="29">
        <v>1.1966399489446604</v>
      </c>
      <c r="I3766" s="26">
        <v>331.3</v>
      </c>
      <c r="J3766" s="30">
        <v>0.12529002320185617</v>
      </c>
      <c r="K3766" s="31">
        <v>0.46287873018756659</v>
      </c>
      <c r="L3766" s="108">
        <f ca="1">REWS!R3766</f>
        <v>4.3311834123187269</v>
      </c>
      <c r="M3766" s="22">
        <f t="shared" si="986"/>
        <v>4.2764796168665846</v>
      </c>
      <c r="N3766" s="22">
        <f t="shared" ca="1" si="987"/>
        <v>4.2974982783507425</v>
      </c>
      <c r="O3766" s="22">
        <f t="shared" si="988"/>
        <v>1.8993686470759913E-2</v>
      </c>
      <c r="P3766" s="81">
        <f t="shared" ca="1" si="989"/>
        <v>5</v>
      </c>
      <c r="Q3766" s="22">
        <f t="shared" ca="1" si="990"/>
        <v>0.16456136173666869</v>
      </c>
      <c r="R3766" s="3">
        <f ca="1">IF(N3766&gt;'Power Curve'!$C$37,0,INDEX(Ci,$P3766,1)*POWER(1-Q3766,3)+INDEX(Ci,$P3766,2)*3*Q3766*POWER(1-Q3766,2)+INDEX(Ci,$P3766,3)*3*POWER(Q3766,2)*(1-Q3766)+INDEX(Ci,$P3766,4)*POWER(Q3766,3))</f>
        <v>92.500043586153552</v>
      </c>
      <c r="S3766" s="3">
        <f t="shared" si="991"/>
        <v>106.09000587463359</v>
      </c>
      <c r="T3766" s="3">
        <f t="shared" ca="1" si="992"/>
        <v>-13.589962288480038</v>
      </c>
      <c r="U3766" s="3">
        <f t="shared" ca="1" si="1000"/>
        <v>13.589962288480038</v>
      </c>
      <c r="W3766" s="34">
        <f t="shared" si="993"/>
        <v>4</v>
      </c>
      <c r="X3766" s="73" t="b">
        <f>COUNTIF('Power Curve'!$D$2:$D$31,W3766)&gt;0</f>
        <v>1</v>
      </c>
      <c r="Y3766" s="73" t="b">
        <f t="shared" si="994"/>
        <v>0</v>
      </c>
      <c r="Z3766" s="73" t="b">
        <f t="shared" si="1001"/>
        <v>1</v>
      </c>
      <c r="AA3766" s="34" t="str">
        <f t="shared" si="995"/>
        <v>Outer</v>
      </c>
      <c r="AB3766" s="35" t="str">
        <f t="shared" si="1002"/>
        <v>0.0-0.1</v>
      </c>
      <c r="AC3766" s="36" t="str">
        <f t="shared" si="996"/>
        <v>2-3</v>
      </c>
      <c r="AD3766" s="36" t="str">
        <f t="shared" si="997"/>
        <v>Apr</v>
      </c>
      <c r="AE3766" s="35" t="str">
        <f t="shared" si="998"/>
        <v>325-335</v>
      </c>
      <c r="AF3766" s="36" t="str">
        <f t="shared" si="999"/>
        <v>Inner-TI</v>
      </c>
    </row>
    <row r="3767" spans="5:32" x14ac:dyDescent="0.3">
      <c r="E3767" s="12">
        <v>41014.118055555555</v>
      </c>
      <c r="F3767" s="16">
        <v>4.43</v>
      </c>
      <c r="G3767" s="16">
        <v>101.56999397277852</v>
      </c>
      <c r="H3767" s="29">
        <v>1.197375910918548</v>
      </c>
      <c r="I3767" s="26">
        <v>329.2</v>
      </c>
      <c r="J3767" s="30">
        <v>0.1015801354401806</v>
      </c>
      <c r="K3767" s="31">
        <v>0.28379942394225982</v>
      </c>
      <c r="L3767" s="108">
        <f ca="1">REWS!R3767</f>
        <v>4.5147948077670277</v>
      </c>
      <c r="M3767" s="22">
        <f t="shared" si="986"/>
        <v>4.3964472718420184</v>
      </c>
      <c r="N3767" s="22">
        <f t="shared" ca="1" si="987"/>
        <v>4.4805998454929705</v>
      </c>
      <c r="O3767" s="22">
        <f t="shared" si="988"/>
        <v>3.7535074272512438E-2</v>
      </c>
      <c r="P3767" s="81">
        <f t="shared" ca="1" si="989"/>
        <v>5</v>
      </c>
      <c r="Q3767" s="22">
        <f t="shared" ca="1" si="990"/>
        <v>0.37393431567032331</v>
      </c>
      <c r="R3767" s="3">
        <f ca="1">IF(N3767&gt;'Power Curve'!$C$37,0,INDEX(Ci,$P3767,1)*POWER(1-Q3767,3)+INDEX(Ci,$P3767,2)*3*Q3767*POWER(1-Q3767,2)+INDEX(Ci,$P3767,3)*3*POWER(Q3767,2)*(1-Q3767)+INDEX(Ci,$P3767,4)*POWER(Q3767,3))</f>
        <v>118.54438571513724</v>
      </c>
      <c r="S3767" s="3">
        <f t="shared" si="991"/>
        <v>101.56999397277852</v>
      </c>
      <c r="T3767" s="3">
        <f t="shared" ca="1" si="992"/>
        <v>16.974391742358719</v>
      </c>
      <c r="U3767" s="3">
        <f t="shared" ca="1" si="1000"/>
        <v>16.974391742358719</v>
      </c>
      <c r="W3767" s="34">
        <f t="shared" si="993"/>
        <v>4</v>
      </c>
      <c r="X3767" s="73" t="b">
        <f>COUNTIF('Power Curve'!$D$2:$D$31,W3767)&gt;0</f>
        <v>1</v>
      </c>
      <c r="Y3767" s="73" t="b">
        <f t="shared" si="994"/>
        <v>0</v>
      </c>
      <c r="Z3767" s="73" t="b">
        <f t="shared" si="1001"/>
        <v>1</v>
      </c>
      <c r="AA3767" s="34" t="str">
        <f t="shared" si="995"/>
        <v>Inner</v>
      </c>
      <c r="AB3767" s="35" t="str">
        <f t="shared" si="1002"/>
        <v>0.0-0.1</v>
      </c>
      <c r="AC3767" s="36" t="str">
        <f t="shared" si="996"/>
        <v>2-3</v>
      </c>
      <c r="AD3767" s="36" t="str">
        <f t="shared" si="997"/>
        <v>Apr</v>
      </c>
      <c r="AE3767" s="35" t="str">
        <f t="shared" si="998"/>
        <v>325-335</v>
      </c>
      <c r="AF3767" s="36" t="str">
        <f t="shared" si="999"/>
        <v>Inner-TI</v>
      </c>
    </row>
    <row r="3768" spans="5:32" x14ac:dyDescent="0.3">
      <c r="E3768" s="12">
        <v>41014.125</v>
      </c>
      <c r="F3768" s="16">
        <v>4.42</v>
      </c>
      <c r="G3768" s="16">
        <v>128.21000289917012</v>
      </c>
      <c r="H3768" s="29">
        <v>1.1975093677586122</v>
      </c>
      <c r="I3768" s="26">
        <v>329.7</v>
      </c>
      <c r="J3768" s="30">
        <v>8.3710407239818999E-2</v>
      </c>
      <c r="K3768" s="31">
        <v>0.21756039650428458</v>
      </c>
      <c r="L3768" s="108">
        <f ca="1">REWS!R3768</f>
        <v>4.4799931045662582</v>
      </c>
      <c r="M3768" s="22">
        <f t="shared" si="986"/>
        <v>4.3866859762605008</v>
      </c>
      <c r="N3768" s="22">
        <f t="shared" ca="1" si="987"/>
        <v>4.4462269062317983</v>
      </c>
      <c r="O3768" s="22">
        <f t="shared" si="988"/>
        <v>3.6026434574074444E-2</v>
      </c>
      <c r="P3768" s="81">
        <f t="shared" ca="1" si="989"/>
        <v>5</v>
      </c>
      <c r="Q3768" s="22">
        <f t="shared" ca="1" si="990"/>
        <v>0.33462955197650146</v>
      </c>
      <c r="R3768" s="3">
        <f ca="1">IF(N3768&gt;'Power Curve'!$C$37,0,INDEX(Ci,$P3768,1)*POWER(1-Q3768,3)+INDEX(Ci,$P3768,2)*3*Q3768*POWER(1-Q3768,2)+INDEX(Ci,$P3768,3)*3*POWER(Q3768,2)*(1-Q3768)+INDEX(Ci,$P3768,4)*POWER(Q3768,3))</f>
        <v>113.20147627434936</v>
      </c>
      <c r="S3768" s="3">
        <f t="shared" si="991"/>
        <v>128.21000289917012</v>
      </c>
      <c r="T3768" s="3">
        <f t="shared" ca="1" si="992"/>
        <v>-15.00852662482076</v>
      </c>
      <c r="U3768" s="3">
        <f t="shared" ca="1" si="1000"/>
        <v>15.00852662482076</v>
      </c>
      <c r="W3768" s="34">
        <f t="shared" si="993"/>
        <v>4</v>
      </c>
      <c r="X3768" s="73" t="b">
        <f>COUNTIF('Power Curve'!$D$2:$D$31,W3768)&gt;0</f>
        <v>1</v>
      </c>
      <c r="Y3768" s="73" t="b">
        <f t="shared" si="994"/>
        <v>0</v>
      </c>
      <c r="Z3768" s="73" t="b">
        <f t="shared" si="1001"/>
        <v>1</v>
      </c>
      <c r="AA3768" s="34" t="str">
        <f t="shared" si="995"/>
        <v>Outer</v>
      </c>
      <c r="AB3768" s="35" t="str">
        <f t="shared" si="1002"/>
        <v>0.0-0.1</v>
      </c>
      <c r="AC3768" s="36" t="str">
        <f t="shared" si="996"/>
        <v>3-4</v>
      </c>
      <c r="AD3768" s="36" t="str">
        <f t="shared" si="997"/>
        <v>Apr</v>
      </c>
      <c r="AE3768" s="35" t="str">
        <f t="shared" si="998"/>
        <v>325-335</v>
      </c>
      <c r="AF3768" s="36" t="str">
        <f t="shared" si="999"/>
        <v>LWS-LTI</v>
      </c>
    </row>
    <row r="3769" spans="5:32" x14ac:dyDescent="0.3">
      <c r="E3769" s="12">
        <v>41014.131944444445</v>
      </c>
      <c r="F3769" s="16">
        <v>4.45</v>
      </c>
      <c r="G3769" s="16">
        <v>130.2299957275396</v>
      </c>
      <c r="H3769" s="29">
        <v>1.1972869562163255</v>
      </c>
      <c r="I3769" s="26">
        <v>332.5</v>
      </c>
      <c r="J3769" s="30">
        <v>0.1101123595505618</v>
      </c>
      <c r="K3769" s="31">
        <v>0.26086971022081373</v>
      </c>
      <c r="L3769" s="108">
        <f ca="1">REWS!R3769</f>
        <v>4.5080017919003819</v>
      </c>
      <c r="M3769" s="22">
        <f t="shared" si="986"/>
        <v>4.4161864253200607</v>
      </c>
      <c r="N3769" s="22">
        <f t="shared" ca="1" si="987"/>
        <v>4.4737474873503311</v>
      </c>
      <c r="O3769" s="22">
        <f t="shared" si="988"/>
        <v>4.0585824073278633E-2</v>
      </c>
      <c r="P3769" s="81">
        <f t="shared" ca="1" si="989"/>
        <v>5</v>
      </c>
      <c r="Q3769" s="22">
        <f t="shared" ca="1" si="990"/>
        <v>0.36609878215672254</v>
      </c>
      <c r="R3769" s="3">
        <f ca="1">IF(N3769&gt;'Power Curve'!$C$37,0,INDEX(Ci,$P3769,1)*POWER(1-Q3769,3)+INDEX(Ci,$P3769,2)*3*Q3769*POWER(1-Q3769,2)+INDEX(Ci,$P3769,3)*3*POWER(Q3769,2)*(1-Q3769)+INDEX(Ci,$P3769,4)*POWER(Q3769,3))</f>
        <v>117.46544543153001</v>
      </c>
      <c r="S3769" s="3">
        <f t="shared" si="991"/>
        <v>130.2299957275396</v>
      </c>
      <c r="T3769" s="3">
        <f t="shared" ca="1" si="992"/>
        <v>-12.764550296009588</v>
      </c>
      <c r="U3769" s="3">
        <f t="shared" ca="1" si="1000"/>
        <v>12.764550296009588</v>
      </c>
      <c r="W3769" s="34">
        <f t="shared" si="993"/>
        <v>4</v>
      </c>
      <c r="X3769" s="73" t="b">
        <f>COUNTIF('Power Curve'!$D$2:$D$31,W3769)&gt;0</f>
        <v>1</v>
      </c>
      <c r="Y3769" s="73" t="b">
        <f t="shared" si="994"/>
        <v>0</v>
      </c>
      <c r="Z3769" s="73" t="b">
        <f t="shared" si="1001"/>
        <v>1</v>
      </c>
      <c r="AA3769" s="34" t="str">
        <f t="shared" si="995"/>
        <v>Inner</v>
      </c>
      <c r="AB3769" s="35" t="str">
        <f t="shared" si="1002"/>
        <v>0.0-0.1</v>
      </c>
      <c r="AC3769" s="36" t="str">
        <f t="shared" si="996"/>
        <v>3-4</v>
      </c>
      <c r="AD3769" s="36" t="str">
        <f t="shared" si="997"/>
        <v>Apr</v>
      </c>
      <c r="AE3769" s="35" t="str">
        <f t="shared" si="998"/>
        <v>325-335</v>
      </c>
      <c r="AF3769" s="36" t="str">
        <f t="shared" si="999"/>
        <v>Inner-TI</v>
      </c>
    </row>
    <row r="3770" spans="5:32" x14ac:dyDescent="0.3">
      <c r="E3770" s="12">
        <v>41014.138888888891</v>
      </c>
      <c r="F3770" s="16">
        <v>4.53</v>
      </c>
      <c r="G3770" s="16">
        <v>126.1999969482421</v>
      </c>
      <c r="H3770" s="29">
        <v>1.1972424838214557</v>
      </c>
      <c r="I3770" s="26">
        <v>334.3</v>
      </c>
      <c r="J3770" s="30">
        <v>0.11920529801324503</v>
      </c>
      <c r="K3770" s="31">
        <v>0.23617464553943335</v>
      </c>
      <c r="L3770" s="108">
        <f ca="1">REWS!R3770</f>
        <v>4.5697672757122296</v>
      </c>
      <c r="M3770" s="22">
        <f t="shared" si="986"/>
        <v>4.4955228784250059</v>
      </c>
      <c r="N3770" s="22">
        <f t="shared" ca="1" si="987"/>
        <v>4.5349874916208037</v>
      </c>
      <c r="O3770" s="22">
        <f t="shared" si="988"/>
        <v>5.2847528648028927E-2</v>
      </c>
      <c r="P3770" s="81">
        <f t="shared" ca="1" si="989"/>
        <v>5</v>
      </c>
      <c r="Q3770" s="22">
        <f t="shared" ca="1" si="990"/>
        <v>0.4361254935231999</v>
      </c>
      <c r="R3770" s="3">
        <f ca="1">IF(N3770&gt;'Power Curve'!$C$37,0,INDEX(Ci,$P3770,1)*POWER(1-Q3770,3)+INDEX(Ci,$P3770,2)*3*Q3770*POWER(1-Q3770,2)+INDEX(Ci,$P3770,3)*3*POWER(Q3770,2)*(1-Q3770)+INDEX(Ci,$P3770,4)*POWER(Q3770,3))</f>
        <v>127.32599195764062</v>
      </c>
      <c r="S3770" s="3">
        <f t="shared" si="991"/>
        <v>126.1999969482421</v>
      </c>
      <c r="T3770" s="3">
        <f t="shared" ca="1" si="992"/>
        <v>1.1259950093985225</v>
      </c>
      <c r="U3770" s="3">
        <f t="shared" ca="1" si="1000"/>
        <v>1.1259950093985225</v>
      </c>
      <c r="W3770" s="34">
        <f t="shared" si="993"/>
        <v>4</v>
      </c>
      <c r="X3770" s="73" t="b">
        <f>COUNTIF('Power Curve'!$D$2:$D$31,W3770)&gt;0</f>
        <v>1</v>
      </c>
      <c r="Y3770" s="73" t="b">
        <f t="shared" si="994"/>
        <v>0</v>
      </c>
      <c r="Z3770" s="73" t="b">
        <f t="shared" si="1001"/>
        <v>1</v>
      </c>
      <c r="AA3770" s="34" t="str">
        <f t="shared" si="995"/>
        <v>Inner</v>
      </c>
      <c r="AB3770" s="35" t="str">
        <f t="shared" si="1002"/>
        <v>0.0-0.1</v>
      </c>
      <c r="AC3770" s="36" t="str">
        <f t="shared" si="996"/>
        <v>3-4</v>
      </c>
      <c r="AD3770" s="36" t="str">
        <f t="shared" si="997"/>
        <v>Apr</v>
      </c>
      <c r="AE3770" s="35" t="str">
        <f t="shared" si="998"/>
        <v>325-335</v>
      </c>
      <c r="AF3770" s="36" t="str">
        <f t="shared" si="999"/>
        <v>Inner-TI</v>
      </c>
    </row>
    <row r="3771" spans="5:32" x14ac:dyDescent="0.3">
      <c r="E3771" s="12">
        <v>41014.145833333336</v>
      </c>
      <c r="F3771" s="16">
        <v>4.6900000000000004</v>
      </c>
      <c r="G3771" s="16">
        <v>169.34000015258829</v>
      </c>
      <c r="H3771" s="29">
        <v>1.197153548942357</v>
      </c>
      <c r="I3771" s="26">
        <v>336.4</v>
      </c>
      <c r="J3771" s="30">
        <v>0.10660980810234541</v>
      </c>
      <c r="K3771" s="31">
        <v>0.28763338547047901</v>
      </c>
      <c r="L3771" s="108">
        <f ca="1">REWS!R3771</f>
        <v>4.6972244576585256</v>
      </c>
      <c r="M3771" s="22">
        <f t="shared" si="986"/>
        <v>4.6541898951933769</v>
      </c>
      <c r="N3771" s="22">
        <f t="shared" ca="1" si="987"/>
        <v>4.6613591911065022</v>
      </c>
      <c r="O3771" s="22">
        <f t="shared" si="988"/>
        <v>7.7370027565357616E-2</v>
      </c>
      <c r="P3771" s="81">
        <f t="shared" ca="1" si="989"/>
        <v>5</v>
      </c>
      <c r="Q3771" s="22">
        <f t="shared" ca="1" si="990"/>
        <v>0.58062898646372918</v>
      </c>
      <c r="R3771" s="3">
        <f ca="1">IF(N3771&gt;'Power Curve'!$C$37,0,INDEX(Ci,$P3771,1)*POWER(1-Q3771,3)+INDEX(Ci,$P3771,2)*3*Q3771*POWER(1-Q3771,2)+INDEX(Ci,$P3771,3)*3*POWER(Q3771,2)*(1-Q3771)+INDEX(Ci,$P3771,4)*POWER(Q3771,3))</f>
        <v>148.84851416616343</v>
      </c>
      <c r="S3771" s="3">
        <f t="shared" si="991"/>
        <v>169.34000015258829</v>
      </c>
      <c r="T3771" s="3">
        <f t="shared" ca="1" si="992"/>
        <v>-20.491485986424863</v>
      </c>
      <c r="U3771" s="3">
        <f t="shared" ca="1" si="1000"/>
        <v>20.491485986424863</v>
      </c>
      <c r="W3771" s="34">
        <f t="shared" si="993"/>
        <v>5</v>
      </c>
      <c r="X3771" s="73" t="b">
        <f>COUNTIF('Power Curve'!$D$2:$D$31,W3771)&gt;0</f>
        <v>1</v>
      </c>
      <c r="Y3771" s="73" t="b">
        <f t="shared" si="994"/>
        <v>0</v>
      </c>
      <c r="Z3771" s="73" t="b">
        <f t="shared" si="1001"/>
        <v>1</v>
      </c>
      <c r="AA3771" s="34" t="str">
        <f t="shared" si="995"/>
        <v>Inner</v>
      </c>
      <c r="AB3771" s="35" t="str">
        <f t="shared" si="1002"/>
        <v>0.0-0.1</v>
      </c>
      <c r="AC3771" s="36" t="str">
        <f t="shared" si="996"/>
        <v>3-4</v>
      </c>
      <c r="AD3771" s="36" t="str">
        <f t="shared" si="997"/>
        <v>Apr</v>
      </c>
      <c r="AE3771" s="35" t="str">
        <f t="shared" si="998"/>
        <v>335-345</v>
      </c>
      <c r="AF3771" s="36" t="str">
        <f t="shared" si="999"/>
        <v>Inner-TI</v>
      </c>
    </row>
    <row r="3772" spans="5:32" x14ac:dyDescent="0.3">
      <c r="E3772" s="12">
        <v>41014.152777777781</v>
      </c>
      <c r="F3772" s="16">
        <v>4.62</v>
      </c>
      <c r="G3772" s="16">
        <v>125.54999160766579</v>
      </c>
      <c r="H3772" s="29">
        <v>1.1972424838214557</v>
      </c>
      <c r="I3772" s="26">
        <v>336.5</v>
      </c>
      <c r="J3772" s="30">
        <v>7.792207792207792E-2</v>
      </c>
      <c r="K3772" s="31">
        <v>0.32445597787461833</v>
      </c>
      <c r="L3772" s="108">
        <f ca="1">REWS!R3772</f>
        <v>4.6255972359466107</v>
      </c>
      <c r="M3772" s="22">
        <f t="shared" si="986"/>
        <v>4.5848379024996744</v>
      </c>
      <c r="N3772" s="22">
        <f t="shared" ca="1" si="987"/>
        <v>4.5903925387588203</v>
      </c>
      <c r="O3772" s="22">
        <f t="shared" si="988"/>
        <v>6.6651453532868943E-2</v>
      </c>
      <c r="P3772" s="81">
        <f t="shared" ca="1" si="989"/>
        <v>5</v>
      </c>
      <c r="Q3772" s="22">
        <f t="shared" ca="1" si="990"/>
        <v>0.49948004893838704</v>
      </c>
      <c r="R3772" s="3">
        <f ca="1">IF(N3772&gt;'Power Curve'!$C$37,0,INDEX(Ci,$P3772,1)*POWER(1-Q3772,3)+INDEX(Ci,$P3772,2)*3*Q3772*POWER(1-Q3772,2)+INDEX(Ci,$P3772,3)*3*POWER(Q3772,2)*(1-Q3772)+INDEX(Ci,$P3772,4)*POWER(Q3772,3))</f>
        <v>136.6075915777777</v>
      </c>
      <c r="S3772" s="3">
        <f t="shared" si="991"/>
        <v>125.54999160766579</v>
      </c>
      <c r="T3772" s="3">
        <f t="shared" ca="1" si="992"/>
        <v>11.057599970111909</v>
      </c>
      <c r="U3772" s="3">
        <f t="shared" ca="1" si="1000"/>
        <v>11.057599970111909</v>
      </c>
      <c r="W3772" s="34">
        <f t="shared" si="993"/>
        <v>5</v>
      </c>
      <c r="X3772" s="73" t="b">
        <f>COUNTIF('Power Curve'!$D$2:$D$31,W3772)&gt;0</f>
        <v>1</v>
      </c>
      <c r="Y3772" s="73" t="b">
        <f t="shared" si="994"/>
        <v>0</v>
      </c>
      <c r="Z3772" s="73" t="b">
        <f t="shared" si="1001"/>
        <v>1</v>
      </c>
      <c r="AA3772" s="34" t="str">
        <f t="shared" si="995"/>
        <v>Outer</v>
      </c>
      <c r="AB3772" s="35" t="str">
        <f t="shared" si="1002"/>
        <v>0.0-0.1</v>
      </c>
      <c r="AC3772" s="36" t="str">
        <f t="shared" si="996"/>
        <v>3-4</v>
      </c>
      <c r="AD3772" s="36" t="str">
        <f t="shared" si="997"/>
        <v>Apr</v>
      </c>
      <c r="AE3772" s="35" t="str">
        <f t="shared" si="998"/>
        <v>335-345</v>
      </c>
      <c r="AF3772" s="36" t="str">
        <f t="shared" si="999"/>
        <v>LWS-LTI</v>
      </c>
    </row>
    <row r="3773" spans="5:32" x14ac:dyDescent="0.3">
      <c r="E3773" s="12">
        <v>41014.159722222219</v>
      </c>
      <c r="F3773" s="16">
        <v>4.62</v>
      </c>
      <c r="G3773" s="16">
        <v>118.54999160766579</v>
      </c>
      <c r="H3773" s="29">
        <v>1.197375910918548</v>
      </c>
      <c r="I3773" s="26">
        <v>335.4</v>
      </c>
      <c r="J3773" s="30">
        <v>9.0909090909090898E-2</v>
      </c>
      <c r="K3773" s="31">
        <v>0.41112095255577563</v>
      </c>
      <c r="L3773" s="108">
        <f ca="1">REWS!R3773</f>
        <v>4.5625329817599116</v>
      </c>
      <c r="M3773" s="22">
        <f t="shared" si="986"/>
        <v>4.585008215781067</v>
      </c>
      <c r="N3773" s="22">
        <f t="shared" ca="1" si="987"/>
        <v>4.527976451545733</v>
      </c>
      <c r="O3773" s="22">
        <f t="shared" si="988"/>
        <v>6.6677775999526609E-2</v>
      </c>
      <c r="P3773" s="81">
        <f t="shared" ca="1" si="989"/>
        <v>5</v>
      </c>
      <c r="Q3773" s="22">
        <f t="shared" ca="1" si="990"/>
        <v>0.42810851041608894</v>
      </c>
      <c r="R3773" s="3">
        <f ca="1">IF(N3773&gt;'Power Curve'!$C$37,0,INDEX(Ci,$P3773,1)*POWER(1-Q3773,3)+INDEX(Ci,$P3773,2)*3*Q3773*POWER(1-Q3773,2)+INDEX(Ci,$P3773,3)*3*POWER(Q3773,2)*(1-Q3773)+INDEX(Ci,$P3773,4)*POWER(Q3773,3))</f>
        <v>126.17381195184802</v>
      </c>
      <c r="S3773" s="3">
        <f t="shared" si="991"/>
        <v>118.54999160766579</v>
      </c>
      <c r="T3773" s="3">
        <f t="shared" ca="1" si="992"/>
        <v>7.623820344182235</v>
      </c>
      <c r="U3773" s="3">
        <f t="shared" ca="1" si="1000"/>
        <v>7.623820344182235</v>
      </c>
      <c r="W3773" s="34">
        <f t="shared" si="993"/>
        <v>5</v>
      </c>
      <c r="X3773" s="73" t="b">
        <f>COUNTIF('Power Curve'!$D$2:$D$31,W3773)&gt;0</f>
        <v>1</v>
      </c>
      <c r="Y3773" s="73" t="b">
        <f t="shared" si="994"/>
        <v>0</v>
      </c>
      <c r="Z3773" s="73" t="b">
        <f t="shared" si="1001"/>
        <v>1</v>
      </c>
      <c r="AA3773" s="34" t="str">
        <f t="shared" si="995"/>
        <v>Outer</v>
      </c>
      <c r="AB3773" s="35" t="str">
        <f t="shared" si="1002"/>
        <v>0.0-0.1</v>
      </c>
      <c r="AC3773" s="36" t="str">
        <f t="shared" si="996"/>
        <v>3-4</v>
      </c>
      <c r="AD3773" s="36" t="str">
        <f t="shared" si="997"/>
        <v>Apr</v>
      </c>
      <c r="AE3773" s="35" t="str">
        <f t="shared" si="998"/>
        <v>335-345</v>
      </c>
      <c r="AF3773" s="36" t="str">
        <f t="shared" si="999"/>
        <v>LWS-LTI</v>
      </c>
    </row>
    <row r="3774" spans="5:32" x14ac:dyDescent="0.3">
      <c r="E3774" s="12">
        <v>41014.166666666664</v>
      </c>
      <c r="F3774" s="16">
        <v>4.83</v>
      </c>
      <c r="G3774" s="16">
        <v>157.98000335693331</v>
      </c>
      <c r="H3774" s="29">
        <v>1.1972869562163255</v>
      </c>
      <c r="I3774" s="26">
        <v>332.3</v>
      </c>
      <c r="J3774" s="30">
        <v>9.3167701863354033E-2</v>
      </c>
      <c r="K3774" s="31">
        <v>0.43580043120210793</v>
      </c>
      <c r="L3774" s="108">
        <f ca="1">REWS!R3774</f>
        <v>4.8105112110256414</v>
      </c>
      <c r="M3774" s="22">
        <f t="shared" si="986"/>
        <v>4.793298973999077</v>
      </c>
      <c r="N3774" s="22">
        <f t="shared" ca="1" si="987"/>
        <v>4.7739582716812139</v>
      </c>
      <c r="O3774" s="22">
        <f t="shared" si="988"/>
        <v>9.8869784123983395E-2</v>
      </c>
      <c r="P3774" s="81">
        <f t="shared" ca="1" si="989"/>
        <v>5</v>
      </c>
      <c r="Q3774" s="22">
        <f t="shared" ca="1" si="990"/>
        <v>0.70938376709227746</v>
      </c>
      <c r="R3774" s="3">
        <f ca="1">IF(N3774&gt;'Power Curve'!$C$37,0,INDEX(Ci,$P3774,1)*POWER(1-Q3774,3)+INDEX(Ci,$P3774,2)*3*Q3774*POWER(1-Q3774,2)+INDEX(Ci,$P3774,3)*3*POWER(Q3774,2)*(1-Q3774)+INDEX(Ci,$P3774,4)*POWER(Q3774,3))</f>
        <v>168.6484109981979</v>
      </c>
      <c r="S3774" s="3">
        <f t="shared" si="991"/>
        <v>157.98000335693331</v>
      </c>
      <c r="T3774" s="3">
        <f t="shared" ca="1" si="992"/>
        <v>10.668407641264594</v>
      </c>
      <c r="U3774" s="3">
        <f t="shared" ca="1" si="1000"/>
        <v>10.668407641264594</v>
      </c>
      <c r="W3774" s="34">
        <f t="shared" si="993"/>
        <v>5</v>
      </c>
      <c r="X3774" s="73" t="b">
        <f>COUNTIF('Power Curve'!$D$2:$D$31,W3774)&gt;0</f>
        <v>1</v>
      </c>
      <c r="Y3774" s="73" t="b">
        <f t="shared" si="994"/>
        <v>0</v>
      </c>
      <c r="Z3774" s="73" t="b">
        <f t="shared" si="1001"/>
        <v>1</v>
      </c>
      <c r="AA3774" s="34" t="str">
        <f t="shared" si="995"/>
        <v>Outer</v>
      </c>
      <c r="AB3774" s="35" t="str">
        <f t="shared" si="1002"/>
        <v>0.0-0.1</v>
      </c>
      <c r="AC3774" s="36" t="str">
        <f t="shared" si="996"/>
        <v>4-5</v>
      </c>
      <c r="AD3774" s="36" t="str">
        <f t="shared" si="997"/>
        <v>Apr</v>
      </c>
      <c r="AE3774" s="35" t="str">
        <f t="shared" si="998"/>
        <v>325-335</v>
      </c>
      <c r="AF3774" s="36" t="str">
        <f t="shared" si="999"/>
        <v>LWS-LTI</v>
      </c>
    </row>
    <row r="3775" spans="5:32" x14ac:dyDescent="0.3">
      <c r="E3775" s="12">
        <v>41014.173611111109</v>
      </c>
      <c r="F3775" s="16">
        <v>4.93</v>
      </c>
      <c r="G3775" s="16">
        <v>179.16999816894531</v>
      </c>
      <c r="H3775" s="29">
        <v>1.1976670344974105</v>
      </c>
      <c r="I3775" s="26">
        <v>329.9</v>
      </c>
      <c r="J3775" s="30">
        <v>7.3022312373225151E-2</v>
      </c>
      <c r="K3775" s="31">
        <v>0.42325369278319663</v>
      </c>
      <c r="L3775" s="108">
        <f ca="1">REWS!R3775</f>
        <v>4.8207109564075123</v>
      </c>
      <c r="M3775" s="22">
        <f t="shared" si="986"/>
        <v>4.8930567751656637</v>
      </c>
      <c r="N3775" s="22">
        <f t="shared" ca="1" si="987"/>
        <v>4.7845866950030684</v>
      </c>
      <c r="O3775" s="22">
        <f t="shared" si="988"/>
        <v>0.11428767387150379</v>
      </c>
      <c r="P3775" s="81">
        <f t="shared" ca="1" si="989"/>
        <v>5</v>
      </c>
      <c r="Q3775" s="22">
        <f t="shared" ca="1" si="990"/>
        <v>0.72153715507953298</v>
      </c>
      <c r="R3775" s="3">
        <f ca="1">IF(N3775&gt;'Power Curve'!$C$37,0,INDEX(Ci,$P3775,1)*POWER(1-Q3775,3)+INDEX(Ci,$P3775,2)*3*Q3775*POWER(1-Q3775,2)+INDEX(Ci,$P3775,3)*3*POWER(Q3775,2)*(1-Q3775)+INDEX(Ci,$P3775,4)*POWER(Q3775,3))</f>
        <v>170.51893649708444</v>
      </c>
      <c r="S3775" s="3">
        <f t="shared" si="991"/>
        <v>179.16999816894531</v>
      </c>
      <c r="T3775" s="3">
        <f t="shared" ca="1" si="992"/>
        <v>-8.651061671860873</v>
      </c>
      <c r="U3775" s="3">
        <f t="shared" ca="1" si="1000"/>
        <v>8.651061671860873</v>
      </c>
      <c r="W3775" s="34">
        <f t="shared" si="993"/>
        <v>5</v>
      </c>
      <c r="X3775" s="73" t="b">
        <f>COUNTIF('Power Curve'!$D$2:$D$31,W3775)&gt;0</f>
        <v>1</v>
      </c>
      <c r="Y3775" s="73" t="b">
        <f t="shared" si="994"/>
        <v>0</v>
      </c>
      <c r="Z3775" s="73" t="b">
        <f t="shared" si="1001"/>
        <v>1</v>
      </c>
      <c r="AA3775" s="34" t="str">
        <f t="shared" si="995"/>
        <v>Outer</v>
      </c>
      <c r="AB3775" s="35" t="str">
        <f t="shared" si="1002"/>
        <v>0.1-0.2</v>
      </c>
      <c r="AC3775" s="36" t="str">
        <f t="shared" si="996"/>
        <v>4-5</v>
      </c>
      <c r="AD3775" s="36" t="str">
        <f t="shared" si="997"/>
        <v>Apr</v>
      </c>
      <c r="AE3775" s="35" t="str">
        <f t="shared" si="998"/>
        <v>325-335</v>
      </c>
      <c r="AF3775" s="36" t="str">
        <f t="shared" si="999"/>
        <v>LWS-LTI</v>
      </c>
    </row>
    <row r="3776" spans="5:32" x14ac:dyDescent="0.3">
      <c r="E3776" s="12">
        <v>41014.180555555555</v>
      </c>
      <c r="F3776" s="16">
        <v>4.99</v>
      </c>
      <c r="G3776" s="16">
        <v>179.64999771118178</v>
      </c>
      <c r="H3776" s="29">
        <v>1.1982693959168618</v>
      </c>
      <c r="I3776" s="26">
        <v>328.5</v>
      </c>
      <c r="J3776" s="30">
        <v>6.0120240480961921E-2</v>
      </c>
      <c r="K3776" s="31">
        <v>0.39379772514479466</v>
      </c>
      <c r="L3776" s="108">
        <f ca="1">REWS!R3776</f>
        <v>4.8575303856049121</v>
      </c>
      <c r="M3776" s="22">
        <f t="shared" si="986"/>
        <v>4.9534373201239594</v>
      </c>
      <c r="N3776" s="22">
        <f t="shared" ca="1" si="987"/>
        <v>4.8219383358099197</v>
      </c>
      <c r="O3776" s="22">
        <f t="shared" si="988"/>
        <v>0.12361968173630838</v>
      </c>
      <c r="P3776" s="81">
        <f t="shared" ca="1" si="989"/>
        <v>5</v>
      </c>
      <c r="Q3776" s="22">
        <f t="shared" ca="1" si="990"/>
        <v>0.76424800399282822</v>
      </c>
      <c r="R3776" s="3">
        <f ca="1">IF(N3776&gt;'Power Curve'!$C$37,0,INDEX(Ci,$P3776,1)*POWER(1-Q3776,3)+INDEX(Ci,$P3776,2)*3*Q3776*POWER(1-Q3776,2)+INDEX(Ci,$P3776,3)*3*POWER(Q3776,2)*(1-Q3776)+INDEX(Ci,$P3776,4)*POWER(Q3776,3))</f>
        <v>177.06940976242555</v>
      </c>
      <c r="S3776" s="3">
        <f t="shared" si="991"/>
        <v>179.64999771118178</v>
      </c>
      <c r="T3776" s="3">
        <f t="shared" ca="1" si="992"/>
        <v>-2.5805879487562322</v>
      </c>
      <c r="U3776" s="3">
        <f t="shared" ca="1" si="1000"/>
        <v>2.5805879487562322</v>
      </c>
      <c r="W3776" s="34">
        <f t="shared" si="993"/>
        <v>5</v>
      </c>
      <c r="X3776" s="73" t="b">
        <f>COUNTIF('Power Curve'!$D$2:$D$31,W3776)&gt;0</f>
        <v>1</v>
      </c>
      <c r="Y3776" s="73" t="b">
        <f t="shared" si="994"/>
        <v>0</v>
      </c>
      <c r="Z3776" s="73" t="b">
        <f t="shared" si="1001"/>
        <v>1</v>
      </c>
      <c r="AA3776" s="34" t="str">
        <f t="shared" si="995"/>
        <v>Outer</v>
      </c>
      <c r="AB3776" s="35" t="str">
        <f t="shared" si="1002"/>
        <v>0.1-0.2</v>
      </c>
      <c r="AC3776" s="36" t="str">
        <f t="shared" si="996"/>
        <v>4-5</v>
      </c>
      <c r="AD3776" s="36" t="str">
        <f t="shared" si="997"/>
        <v>Apr</v>
      </c>
      <c r="AE3776" s="35" t="str">
        <f t="shared" si="998"/>
        <v>325-335</v>
      </c>
      <c r="AF3776" s="36" t="str">
        <f t="shared" si="999"/>
        <v>LWS-LTI</v>
      </c>
    </row>
    <row r="3777" spans="5:32" x14ac:dyDescent="0.3">
      <c r="E3777" s="12">
        <v>41014.1875</v>
      </c>
      <c r="F3777" s="16">
        <v>5.05</v>
      </c>
      <c r="G3777" s="16">
        <v>206.29000854492199</v>
      </c>
      <c r="H3777" s="29">
        <v>1.1984147979800079</v>
      </c>
      <c r="I3777" s="26">
        <v>331.6</v>
      </c>
      <c r="J3777" s="30">
        <v>7.5247524752475245E-2</v>
      </c>
      <c r="K3777" s="31">
        <v>0.40807865049748693</v>
      </c>
      <c r="L3777" s="108">
        <f ca="1">REWS!R3777</f>
        <v>5.0002098812503428</v>
      </c>
      <c r="M3777" s="22">
        <f t="shared" si="986"/>
        <v>5.0132004452025329</v>
      </c>
      <c r="N3777" s="22">
        <f t="shared" ca="1" si="987"/>
        <v>4.9637731490673902</v>
      </c>
      <c r="O3777" s="22">
        <f t="shared" si="988"/>
        <v>0.13285626536839973</v>
      </c>
      <c r="P3777" s="81">
        <f t="shared" ca="1" si="989"/>
        <v>5</v>
      </c>
      <c r="Q3777" s="22">
        <f t="shared" ca="1" si="990"/>
        <v>0.9264332560681291</v>
      </c>
      <c r="R3777" s="3">
        <f ca="1">IF(N3777&gt;'Power Curve'!$C$37,0,INDEX(Ci,$P3777,1)*POWER(1-Q3777,3)+INDEX(Ci,$P3777,2)*3*Q3777*POWER(1-Q3777,2)+INDEX(Ci,$P3777,3)*3*POWER(Q3777,2)*(1-Q3777)+INDEX(Ci,$P3777,4)*POWER(Q3777,3))</f>
        <v>201.19099853628933</v>
      </c>
      <c r="S3777" s="3">
        <f t="shared" si="991"/>
        <v>206.29000854492199</v>
      </c>
      <c r="T3777" s="3">
        <f t="shared" ca="1" si="992"/>
        <v>-5.0990100086326606</v>
      </c>
      <c r="U3777" s="3">
        <f t="shared" ca="1" si="1000"/>
        <v>5.0990100086326606</v>
      </c>
      <c r="W3777" s="34">
        <f t="shared" si="993"/>
        <v>5</v>
      </c>
      <c r="X3777" s="73" t="b">
        <f>COUNTIF('Power Curve'!$D$2:$D$31,W3777)&gt;0</f>
        <v>1</v>
      </c>
      <c r="Y3777" s="73" t="b">
        <f t="shared" si="994"/>
        <v>0</v>
      </c>
      <c r="Z3777" s="73" t="b">
        <f t="shared" si="1001"/>
        <v>1</v>
      </c>
      <c r="AA3777" s="34" t="str">
        <f t="shared" si="995"/>
        <v>Outer</v>
      </c>
      <c r="AB3777" s="35" t="str">
        <f t="shared" si="1002"/>
        <v>0.1-0.2</v>
      </c>
      <c r="AC3777" s="36" t="str">
        <f t="shared" si="996"/>
        <v>4-5</v>
      </c>
      <c r="AD3777" s="36" t="str">
        <f t="shared" si="997"/>
        <v>Apr</v>
      </c>
      <c r="AE3777" s="35" t="str">
        <f t="shared" si="998"/>
        <v>325-335</v>
      </c>
      <c r="AF3777" s="36" t="str">
        <f t="shared" si="999"/>
        <v>LWS-LTI</v>
      </c>
    </row>
    <row r="3778" spans="5:32" x14ac:dyDescent="0.3">
      <c r="E3778" s="12">
        <v>41014.194444444445</v>
      </c>
      <c r="F3778" s="16">
        <v>5.21</v>
      </c>
      <c r="G3778" s="16">
        <v>214.22998809814493</v>
      </c>
      <c r="H3778" s="29">
        <v>1.1983258090697215</v>
      </c>
      <c r="I3778" s="26">
        <v>330.4</v>
      </c>
      <c r="J3778" s="30">
        <v>6.1420345489443383E-2</v>
      </c>
      <c r="K3778" s="31">
        <v>0.51727574627375761</v>
      </c>
      <c r="L3778" s="108">
        <f ca="1">REWS!R3778</f>
        <v>5.0929282189585265</v>
      </c>
      <c r="M3778" s="22">
        <f t="shared" si="986"/>
        <v>5.1719064981795642</v>
      </c>
      <c r="N3778" s="22">
        <f t="shared" ca="1" si="987"/>
        <v>5.055690700651378</v>
      </c>
      <c r="O3778" s="22">
        <f t="shared" si="988"/>
        <v>0.15738479745761319</v>
      </c>
      <c r="P3778" s="81">
        <f t="shared" ca="1" si="989"/>
        <v>6</v>
      </c>
      <c r="Q3778" s="22">
        <f t="shared" ca="1" si="990"/>
        <v>2.7491175691294716E-2</v>
      </c>
      <c r="R3778" s="3">
        <f ca="1">IF(N3778&gt;'Power Curve'!$C$37,0,INDEX(Ci,$P3778,1)*POWER(1-Q3778,3)+INDEX(Ci,$P3778,2)*3*Q3778*POWER(1-Q3778,2)+INDEX(Ci,$P3778,3)*3*POWER(Q3778,2)*(1-Q3778)+INDEX(Ci,$P3778,4)*POWER(Q3778,3))</f>
        <v>215.71349504562352</v>
      </c>
      <c r="S3778" s="3">
        <f t="shared" si="991"/>
        <v>214.22998809814493</v>
      </c>
      <c r="T3778" s="3">
        <f t="shared" ca="1" si="992"/>
        <v>1.4835069474785882</v>
      </c>
      <c r="U3778" s="3">
        <f t="shared" ca="1" si="1000"/>
        <v>1.4835069474785882</v>
      </c>
      <c r="W3778" s="34">
        <f t="shared" si="993"/>
        <v>5</v>
      </c>
      <c r="X3778" s="73" t="b">
        <f>COUNTIF('Power Curve'!$D$2:$D$31,W3778)&gt;0</f>
        <v>1</v>
      </c>
      <c r="Y3778" s="73" t="b">
        <f t="shared" si="994"/>
        <v>0</v>
      </c>
      <c r="Z3778" s="73" t="b">
        <f t="shared" si="1001"/>
        <v>1</v>
      </c>
      <c r="AA3778" s="34" t="str">
        <f t="shared" si="995"/>
        <v>Outer</v>
      </c>
      <c r="AB3778" s="35" t="str">
        <f t="shared" si="1002"/>
        <v>0.1-0.2</v>
      </c>
      <c r="AC3778" s="36" t="str">
        <f t="shared" si="996"/>
        <v>4-5</v>
      </c>
      <c r="AD3778" s="36" t="str">
        <f t="shared" si="997"/>
        <v>Apr</v>
      </c>
      <c r="AE3778" s="35" t="str">
        <f t="shared" si="998"/>
        <v>325-335</v>
      </c>
      <c r="AF3778" s="36" t="str">
        <f t="shared" si="999"/>
        <v>LWS-LTI</v>
      </c>
    </row>
    <row r="3779" spans="5:32" x14ac:dyDescent="0.3">
      <c r="E3779" s="12">
        <v>41014.201388888891</v>
      </c>
      <c r="F3779" s="16">
        <v>5.2</v>
      </c>
      <c r="G3779" s="16">
        <v>210.95999145507801</v>
      </c>
      <c r="H3779" s="29">
        <v>1.1986936613714407</v>
      </c>
      <c r="I3779" s="26">
        <v>326.3</v>
      </c>
      <c r="J3779" s="30">
        <v>5.1923076923076926E-2</v>
      </c>
      <c r="K3779" s="31">
        <v>0.46605177290184024</v>
      </c>
      <c r="L3779" s="108">
        <f ca="1">REWS!R3779</f>
        <v>5.0661131318099182</v>
      </c>
      <c r="M3779" s="22">
        <f t="shared" ref="M3779:M3842" si="1003">F3779*(H3779/Ref_Density)^(1/3)</f>
        <v>5.1625077544282467</v>
      </c>
      <c r="N3779" s="22">
        <f t="shared" ref="N3779:N3842" ca="1" si="1004">L3779*(H3779/Ref_Density)^(1/3)</f>
        <v>5.0295862168806682</v>
      </c>
      <c r="O3779" s="22">
        <f t="shared" ref="O3779:O3842" si="1005">(M3779-CutInWindSpeed)/(RatedWindSpeed-CutInWindSpeed)</f>
        <v>0.15593219131324734</v>
      </c>
      <c r="P3779" s="81">
        <f t="shared" ref="P3779:P3842" ca="1" si="1006">COUNTIF(xa,"&lt;"&amp;N3779)</f>
        <v>6</v>
      </c>
      <c r="Q3779" s="22">
        <f t="shared" ref="Q3779:Q3842" ca="1" si="1007">(N3779-INDEX(xa,$P3779))/(INDEX(xb,$P3779)-INDEX(xa,$P3779))</f>
        <v>1.4723732888098937E-3</v>
      </c>
      <c r="R3779" s="3">
        <f ca="1">IF(N3779&gt;'Power Curve'!$C$37,0,INDEX(Ci,$P3779,1)*POWER(1-Q3779,3)+INDEX(Ci,$P3779,2)*3*Q3779*POWER(1-Q3779,2)+INDEX(Ci,$P3779,3)*3*POWER(Q3779,2)*(1-Q3779)+INDEX(Ci,$P3779,4)*POWER(Q3779,3))</f>
        <v>211.68481133746764</v>
      </c>
      <c r="S3779" s="3">
        <f t="shared" ref="S3779:S3842" si="1008">IF(Z3779,G3779,"")</f>
        <v>210.95999145507801</v>
      </c>
      <c r="T3779" s="3">
        <f t="shared" ref="T3779:T3842" ca="1" si="1009">IF(Z3779,R3779-S3779,"")</f>
        <v>0.72481988238962458</v>
      </c>
      <c r="U3779" s="3">
        <f t="shared" ca="1" si="1000"/>
        <v>0.72481988238962458</v>
      </c>
      <c r="W3779" s="34">
        <f t="shared" ref="W3779:W3842" si="1010">MROUND(M3779-Centre_First_Bin,Bin_Width)+Centre_First_Bin</f>
        <v>5</v>
      </c>
      <c r="X3779" s="73" t="b">
        <f>COUNTIF('Power Curve'!$D$2:$D$31,W3779)&gt;0</f>
        <v>1</v>
      </c>
      <c r="Y3779" s="73" t="b">
        <f t="shared" ref="Y3779:Y3842" si="1011">(G3779&lt;0)</f>
        <v>0</v>
      </c>
      <c r="Z3779" s="73" t="b">
        <f t="shared" si="1001"/>
        <v>1</v>
      </c>
      <c r="AA3779" s="34" t="str">
        <f t="shared" ref="AA3779:AA3842" si="1012">IF(Z3779,IF(AND(J3779&gt;=LowerTurbLimit,J3779&lt;=UpperTurbLimit,K3779&gt;=LowerShearLimit,K3779&lt;=UpperShearLimit),"Inner","Outer"),"")</f>
        <v>Outer</v>
      </c>
      <c r="AB3779" s="35" t="str">
        <f t="shared" si="1002"/>
        <v>0.1-0.2</v>
      </c>
      <c r="AC3779" s="36" t="str">
        <f t="shared" ref="AC3779:AC3842" si="1013">IF(Z3779,HOUR(E3779)&amp;"-"&amp;HOUR(E3779)+1,"")</f>
        <v>4-5</v>
      </c>
      <c r="AD3779" s="36" t="str">
        <f t="shared" ref="AD3779:AD3842" si="1014">IF(Z3779,TEXT(E3779,"mmm"),"")</f>
        <v>Apr</v>
      </c>
      <c r="AE3779" s="35" t="str">
        <f t="shared" ref="AE3779:AE3842" si="1015">IF(Z3779,IF(OR(I3779&lt;5,I3779&gt;=355),"355-5",MROUND(I3779,10)-5&amp;"-"&amp;MROUND(I3779,10)+5),"")</f>
        <v>325-335</v>
      </c>
      <c r="AF3779" s="36" t="str">
        <f t="shared" ref="AF3779:AF3842" si="1016">IF(Z3779,IF(O3779&lt;0.5,IF(J3779&lt;=LowerTurbLimit,"LWS-LTI",IF(J3779&gt;=UpperTurbLimit,"LWS-HTI","Inner-TI")),IF(J3779&lt;=LowerTurbLimit,"HWS-LTI",IF(J3779&gt;=UpperTurbLimit,"HWS-HTI","Inner-TI"))),"")</f>
        <v>LWS-LTI</v>
      </c>
    </row>
    <row r="3780" spans="5:32" x14ac:dyDescent="0.3">
      <c r="E3780" s="12">
        <v>41014.208333333336</v>
      </c>
      <c r="F3780" s="16">
        <v>5.25</v>
      </c>
      <c r="G3780" s="16">
        <v>227.46998596191443</v>
      </c>
      <c r="H3780" s="29">
        <v>1.1991505911497051</v>
      </c>
      <c r="I3780" s="26">
        <v>322.2</v>
      </c>
      <c r="J3780" s="30">
        <v>0.08</v>
      </c>
      <c r="K3780" s="31">
        <v>0.49754722736439383</v>
      </c>
      <c r="L3780" s="108">
        <f ca="1">REWS!R3780</f>
        <v>5.0782148503986546</v>
      </c>
      <c r="M3780" s="22">
        <f t="shared" si="1003"/>
        <v>5.2128094403632836</v>
      </c>
      <c r="N3780" s="22">
        <f t="shared" ca="1" si="1004"/>
        <v>5.0422412023525958</v>
      </c>
      <c r="O3780" s="22">
        <f t="shared" si="1005"/>
        <v>0.1637064790260018</v>
      </c>
      <c r="P3780" s="81">
        <f t="shared" ca="1" si="1006"/>
        <v>6</v>
      </c>
      <c r="Q3780" s="22">
        <f t="shared" ca="1" si="1007"/>
        <v>1.4085821970367398E-2</v>
      </c>
      <c r="R3780" s="3">
        <f ca="1">IF(N3780&gt;'Power Curve'!$C$37,0,INDEX(Ci,$P3780,1)*POWER(1-Q3780,3)+INDEX(Ci,$P3780,2)*3*Q3780*POWER(1-Q3780,2)+INDEX(Ci,$P3780,3)*3*POWER(Q3780,2)*(1-Q3780)+INDEX(Ci,$P3780,4)*POWER(Q3780,3))</f>
        <v>213.64228727037764</v>
      </c>
      <c r="S3780" s="3">
        <f t="shared" si="1008"/>
        <v>227.46998596191443</v>
      </c>
      <c r="T3780" s="3">
        <f t="shared" ca="1" si="1009"/>
        <v>-13.827698691536796</v>
      </c>
      <c r="U3780" s="3">
        <f t="shared" ref="U3780:U3843" ca="1" si="1017">IF(Z3780,ABS(T3780),"")</f>
        <v>13.827698691536796</v>
      </c>
      <c r="W3780" s="34">
        <f t="shared" si="1010"/>
        <v>5</v>
      </c>
      <c r="X3780" s="73" t="b">
        <f>COUNTIF('Power Curve'!$D$2:$D$31,W3780)&gt;0</f>
        <v>1</v>
      </c>
      <c r="Y3780" s="73" t="b">
        <f t="shared" si="1011"/>
        <v>0</v>
      </c>
      <c r="Z3780" s="73" t="b">
        <f t="shared" ref="Z3780:Z3843" si="1018">AND(X3780,NOT(Y3780))</f>
        <v>1</v>
      </c>
      <c r="AA3780" s="34" t="str">
        <f t="shared" si="1012"/>
        <v>Outer</v>
      </c>
      <c r="AB3780" s="35" t="str">
        <f t="shared" ref="AB3780:AB3843" si="1019">IF(Z3780,TEXT(ROUND(O3780+0.05,1)-0.1,"0.0")&amp;"-"&amp;TEXT(ROUND(O3780+0.05,1),"0.0"),"")</f>
        <v>0.1-0.2</v>
      </c>
      <c r="AC3780" s="36" t="str">
        <f t="shared" si="1013"/>
        <v>5-6</v>
      </c>
      <c r="AD3780" s="36" t="str">
        <f t="shared" si="1014"/>
        <v>Apr</v>
      </c>
      <c r="AE3780" s="35" t="str">
        <f t="shared" si="1015"/>
        <v>315-325</v>
      </c>
      <c r="AF3780" s="36" t="str">
        <f t="shared" si="1016"/>
        <v>LWS-LTI</v>
      </c>
    </row>
    <row r="3781" spans="5:32" x14ac:dyDescent="0.3">
      <c r="E3781" s="12">
        <v>41014.215277777781</v>
      </c>
      <c r="F3781" s="16">
        <v>5.39</v>
      </c>
      <c r="G3781" s="16">
        <v>251.78998947143569</v>
      </c>
      <c r="H3781" s="29">
        <v>1.1993732754887898</v>
      </c>
      <c r="I3781" s="26">
        <v>319.8</v>
      </c>
      <c r="J3781" s="30">
        <v>7.9777365491651209E-2</v>
      </c>
      <c r="K3781" s="31">
        <v>0.58637426989247776</v>
      </c>
      <c r="L3781" s="108">
        <f ca="1">REWS!R3781</f>
        <v>5.2260677986468211</v>
      </c>
      <c r="M3781" s="22">
        <f t="shared" si="1003"/>
        <v>5.3521489522029855</v>
      </c>
      <c r="N3781" s="22">
        <f t="shared" ca="1" si="1004"/>
        <v>5.1893679578236265</v>
      </c>
      <c r="O3781" s="22">
        <f t="shared" si="1005"/>
        <v>0.18524184975285179</v>
      </c>
      <c r="P3781" s="81">
        <f t="shared" ca="1" si="1006"/>
        <v>6</v>
      </c>
      <c r="Q3781" s="22">
        <f t="shared" ca="1" si="1007"/>
        <v>0.16072967106324518</v>
      </c>
      <c r="R3781" s="3">
        <f ca="1">IF(N3781&gt;'Power Curve'!$C$37,0,INDEX(Ci,$P3781,1)*POWER(1-Q3781,3)+INDEX(Ci,$P3781,2)*3*Q3781*POWER(1-Q3781,2)+INDEX(Ci,$P3781,3)*3*POWER(Q3781,2)*(1-Q3781)+INDEX(Ci,$P3781,4)*POWER(Q3781,3))</f>
        <v>235.87815405803636</v>
      </c>
      <c r="S3781" s="3">
        <f t="shared" si="1008"/>
        <v>251.78998947143569</v>
      </c>
      <c r="T3781" s="3">
        <f t="shared" ca="1" si="1009"/>
        <v>-15.911835413399331</v>
      </c>
      <c r="U3781" s="3">
        <f t="shared" ca="1" si="1017"/>
        <v>15.911835413399331</v>
      </c>
      <c r="W3781" s="34">
        <f t="shared" si="1010"/>
        <v>5</v>
      </c>
      <c r="X3781" s="73" t="b">
        <f>COUNTIF('Power Curve'!$D$2:$D$31,W3781)&gt;0</f>
        <v>1</v>
      </c>
      <c r="Y3781" s="73" t="b">
        <f t="shared" si="1011"/>
        <v>0</v>
      </c>
      <c r="Z3781" s="73" t="b">
        <f t="shared" si="1018"/>
        <v>1</v>
      </c>
      <c r="AA3781" s="34" t="str">
        <f t="shared" si="1012"/>
        <v>Outer</v>
      </c>
      <c r="AB3781" s="35" t="str">
        <f t="shared" si="1019"/>
        <v>0.1-0.2</v>
      </c>
      <c r="AC3781" s="36" t="str">
        <f t="shared" si="1013"/>
        <v>5-6</v>
      </c>
      <c r="AD3781" s="36" t="str">
        <f t="shared" si="1014"/>
        <v>Apr</v>
      </c>
      <c r="AE3781" s="35" t="str">
        <f t="shared" si="1015"/>
        <v>315-325</v>
      </c>
      <c r="AF3781" s="36" t="str">
        <f t="shared" si="1016"/>
        <v>LWS-LTI</v>
      </c>
    </row>
    <row r="3782" spans="5:32" x14ac:dyDescent="0.3">
      <c r="E3782" s="12">
        <v>41014.222222222219</v>
      </c>
      <c r="F3782" s="16">
        <v>5.35</v>
      </c>
      <c r="G3782" s="16">
        <v>257.54999160766602</v>
      </c>
      <c r="H3782" s="29">
        <v>1.1986283158100062</v>
      </c>
      <c r="I3782" s="26">
        <v>318.8</v>
      </c>
      <c r="J3782" s="30">
        <v>9.5327102803738323E-2</v>
      </c>
      <c r="K3782" s="31">
        <v>0.45697234827702748</v>
      </c>
      <c r="L3782" s="108">
        <f ca="1">REWS!R3782</f>
        <v>5.2382064540272095</v>
      </c>
      <c r="M3782" s="22">
        <f t="shared" si="1003"/>
        <v>5.3113297299304207</v>
      </c>
      <c r="N3782" s="22">
        <f t="shared" ca="1" si="1004"/>
        <v>5.2003442375304907</v>
      </c>
      <c r="O3782" s="22">
        <f t="shared" si="1005"/>
        <v>0.17893310736660994</v>
      </c>
      <c r="P3782" s="81">
        <f t="shared" ca="1" si="1006"/>
        <v>6</v>
      </c>
      <c r="Q3782" s="22">
        <f t="shared" ca="1" si="1007"/>
        <v>0.17166992390700167</v>
      </c>
      <c r="R3782" s="3">
        <f ca="1">IF(N3782&gt;'Power Curve'!$C$37,0,INDEX(Ci,$P3782,1)*POWER(1-Q3782,3)+INDEX(Ci,$P3782,2)*3*Q3782*POWER(1-Q3782,2)+INDEX(Ci,$P3782,3)*3*POWER(Q3782,2)*(1-Q3782)+INDEX(Ci,$P3782,4)*POWER(Q3782,3))</f>
        <v>237.50718939081173</v>
      </c>
      <c r="S3782" s="3">
        <f t="shared" si="1008"/>
        <v>257.54999160766602</v>
      </c>
      <c r="T3782" s="3">
        <f t="shared" ca="1" si="1009"/>
        <v>-20.042802216854284</v>
      </c>
      <c r="U3782" s="3">
        <f t="shared" ca="1" si="1017"/>
        <v>20.042802216854284</v>
      </c>
      <c r="W3782" s="34">
        <f t="shared" si="1010"/>
        <v>5</v>
      </c>
      <c r="X3782" s="73" t="b">
        <f>COUNTIF('Power Curve'!$D$2:$D$31,W3782)&gt;0</f>
        <v>1</v>
      </c>
      <c r="Y3782" s="73" t="b">
        <f t="shared" si="1011"/>
        <v>0</v>
      </c>
      <c r="Z3782" s="73" t="b">
        <f t="shared" si="1018"/>
        <v>1</v>
      </c>
      <c r="AA3782" s="34" t="str">
        <f t="shared" si="1012"/>
        <v>Outer</v>
      </c>
      <c r="AB3782" s="35" t="str">
        <f t="shared" si="1019"/>
        <v>0.1-0.2</v>
      </c>
      <c r="AC3782" s="36" t="str">
        <f t="shared" si="1013"/>
        <v>5-6</v>
      </c>
      <c r="AD3782" s="36" t="str">
        <f t="shared" si="1014"/>
        <v>Apr</v>
      </c>
      <c r="AE3782" s="35" t="str">
        <f t="shared" si="1015"/>
        <v>315-325</v>
      </c>
      <c r="AF3782" s="36" t="str">
        <f t="shared" si="1016"/>
        <v>LWS-LTI</v>
      </c>
    </row>
    <row r="3783" spans="5:32" x14ac:dyDescent="0.3">
      <c r="E3783" s="12">
        <v>41014.229166666664</v>
      </c>
      <c r="F3783" s="16">
        <v>4.99</v>
      </c>
      <c r="G3783" s="16">
        <v>206.11000823974609</v>
      </c>
      <c r="H3783" s="29">
        <v>1.198361508478853</v>
      </c>
      <c r="I3783" s="26">
        <v>314.60000000000002</v>
      </c>
      <c r="J3783" s="30">
        <v>0.11222444889779559</v>
      </c>
      <c r="K3783" s="31">
        <v>0.44014037706697889</v>
      </c>
      <c r="L3783" s="108">
        <f ca="1">REWS!R3783</f>
        <v>4.9610247383926085</v>
      </c>
      <c r="M3783" s="22">
        <f t="shared" si="1003"/>
        <v>4.9535642426431679</v>
      </c>
      <c r="N3783" s="22">
        <f t="shared" ca="1" si="1004"/>
        <v>4.9248005512965536</v>
      </c>
      <c r="O3783" s="22">
        <f t="shared" si="1005"/>
        <v>0.12363929802079691</v>
      </c>
      <c r="P3783" s="81">
        <f t="shared" ca="1" si="1006"/>
        <v>5</v>
      </c>
      <c r="Q3783" s="22">
        <f t="shared" ca="1" si="1007"/>
        <v>0.88186887551637816</v>
      </c>
      <c r="R3783" s="3">
        <f ca="1">IF(N3783&gt;'Power Curve'!$C$37,0,INDEX(Ci,$P3783,1)*POWER(1-Q3783,3)+INDEX(Ci,$P3783,2)*3*Q3783*POWER(1-Q3783,2)+INDEX(Ci,$P3783,3)*3*POWER(Q3783,2)*(1-Q3783)+INDEX(Ci,$P3783,4)*POWER(Q3783,3))</f>
        <v>194.73110893081986</v>
      </c>
      <c r="S3783" s="3">
        <f t="shared" si="1008"/>
        <v>206.11000823974609</v>
      </c>
      <c r="T3783" s="3">
        <f t="shared" ca="1" si="1009"/>
        <v>-11.378899308926236</v>
      </c>
      <c r="U3783" s="3">
        <f t="shared" ca="1" si="1017"/>
        <v>11.378899308926236</v>
      </c>
      <c r="W3783" s="34">
        <f t="shared" si="1010"/>
        <v>5</v>
      </c>
      <c r="X3783" s="73" t="b">
        <f>COUNTIF('Power Curve'!$D$2:$D$31,W3783)&gt;0</f>
        <v>1</v>
      </c>
      <c r="Y3783" s="73" t="b">
        <f t="shared" si="1011"/>
        <v>0</v>
      </c>
      <c r="Z3783" s="73" t="b">
        <f t="shared" si="1018"/>
        <v>1</v>
      </c>
      <c r="AA3783" s="34" t="str">
        <f t="shared" si="1012"/>
        <v>Outer</v>
      </c>
      <c r="AB3783" s="35" t="str">
        <f t="shared" si="1019"/>
        <v>0.1-0.2</v>
      </c>
      <c r="AC3783" s="36" t="str">
        <f t="shared" si="1013"/>
        <v>5-6</v>
      </c>
      <c r="AD3783" s="36" t="str">
        <f t="shared" si="1014"/>
        <v>Apr</v>
      </c>
      <c r="AE3783" s="35" t="str">
        <f t="shared" si="1015"/>
        <v>305-315</v>
      </c>
      <c r="AF3783" s="36" t="str">
        <f t="shared" si="1016"/>
        <v>Inner-TI</v>
      </c>
    </row>
    <row r="3784" spans="5:32" x14ac:dyDescent="0.3">
      <c r="E3784" s="12">
        <v>41014.236111111109</v>
      </c>
      <c r="F3784" s="16">
        <v>4.2699999999999996</v>
      </c>
      <c r="G3784" s="16">
        <v>162.820003509522</v>
      </c>
      <c r="H3784" s="29">
        <v>1.1985956710579735</v>
      </c>
      <c r="I3784" s="26">
        <v>316.7</v>
      </c>
      <c r="J3784" s="30">
        <v>0.1896955503512881</v>
      </c>
      <c r="K3784" s="31">
        <v>0.28243559907963312</v>
      </c>
      <c r="L3784" s="108">
        <f ca="1">REWS!R3784</f>
        <v>4.3283107754334464</v>
      </c>
      <c r="M3784" s="22">
        <f t="shared" si="1003"/>
        <v>4.239097580053846</v>
      </c>
      <c r="N3784" s="22">
        <f t="shared" ca="1" si="1004"/>
        <v>4.2969863545341704</v>
      </c>
      <c r="O3784" s="22">
        <f t="shared" si="1005"/>
        <v>1.3216172177375521E-2</v>
      </c>
      <c r="P3784" s="81">
        <f t="shared" ca="1" si="1006"/>
        <v>5</v>
      </c>
      <c r="Q3784" s="22">
        <f t="shared" ca="1" si="1007"/>
        <v>0.16397598716376061</v>
      </c>
      <c r="R3784" s="3">
        <f ca="1">IF(N3784&gt;'Power Curve'!$C$37,0,INDEX(Ci,$P3784,1)*POWER(1-Q3784,3)+INDEX(Ci,$P3784,2)*3*Q3784*POWER(1-Q3784,2)+INDEX(Ci,$P3784,3)*3*POWER(Q3784,2)*(1-Q3784)+INDEX(Ci,$P3784,4)*POWER(Q3784,3))</f>
        <v>92.43680321228284</v>
      </c>
      <c r="S3784" s="3">
        <f t="shared" si="1008"/>
        <v>162.820003509522</v>
      </c>
      <c r="T3784" s="3">
        <f t="shared" ca="1" si="1009"/>
        <v>-70.383200297239156</v>
      </c>
      <c r="U3784" s="3">
        <f t="shared" ca="1" si="1017"/>
        <v>70.383200297239156</v>
      </c>
      <c r="W3784" s="34">
        <f t="shared" si="1010"/>
        <v>4</v>
      </c>
      <c r="X3784" s="73" t="b">
        <f>COUNTIF('Power Curve'!$D$2:$D$31,W3784)&gt;0</f>
        <v>1</v>
      </c>
      <c r="Y3784" s="73" t="b">
        <f t="shared" si="1011"/>
        <v>0</v>
      </c>
      <c r="Z3784" s="73" t="b">
        <f t="shared" si="1018"/>
        <v>1</v>
      </c>
      <c r="AA3784" s="34" t="str">
        <f t="shared" si="1012"/>
        <v>Outer</v>
      </c>
      <c r="AB3784" s="35" t="str">
        <f t="shared" si="1019"/>
        <v>0.0-0.1</v>
      </c>
      <c r="AC3784" s="36" t="str">
        <f t="shared" si="1013"/>
        <v>5-6</v>
      </c>
      <c r="AD3784" s="36" t="str">
        <f t="shared" si="1014"/>
        <v>Apr</v>
      </c>
      <c r="AE3784" s="35" t="str">
        <f t="shared" si="1015"/>
        <v>315-325</v>
      </c>
      <c r="AF3784" s="36" t="str">
        <f t="shared" si="1016"/>
        <v>LWS-HTI</v>
      </c>
    </row>
    <row r="3785" spans="5:32" x14ac:dyDescent="0.3">
      <c r="E3785" s="12">
        <v>41014.243055555555</v>
      </c>
      <c r="F3785" s="16">
        <v>4.32</v>
      </c>
      <c r="G3785" s="16">
        <v>93.929998397827603</v>
      </c>
      <c r="H3785" s="29">
        <v>1.198906995372468</v>
      </c>
      <c r="I3785" s="26">
        <v>315.7</v>
      </c>
      <c r="J3785" s="30">
        <v>0.15509259259259259</v>
      </c>
      <c r="K3785" s="31">
        <v>0.31163503084437694</v>
      </c>
      <c r="L3785" s="108">
        <f ca="1">REWS!R3785</f>
        <v>4.3504625482502579</v>
      </c>
      <c r="M3785" s="22">
        <f t="shared" si="1003"/>
        <v>4.2891070128960989</v>
      </c>
      <c r="N3785" s="22">
        <f t="shared" ca="1" si="1004"/>
        <v>4.3193517187597248</v>
      </c>
      <c r="O3785" s="22">
        <f t="shared" si="1005"/>
        <v>2.0945291232539052E-2</v>
      </c>
      <c r="P3785" s="81">
        <f t="shared" ca="1" si="1006"/>
        <v>5</v>
      </c>
      <c r="Q3785" s="22">
        <f t="shared" ca="1" si="1007"/>
        <v>0.18955033066497712</v>
      </c>
      <c r="R3785" s="3">
        <f ca="1">IF(N3785&gt;'Power Curve'!$C$37,0,INDEX(Ci,$P3785,1)*POWER(1-Q3785,3)+INDEX(Ci,$P3785,2)*3*Q3785*POWER(1-Q3785,2)+INDEX(Ci,$P3785,3)*3*POWER(Q3785,2)*(1-Q3785)+INDEX(Ci,$P3785,4)*POWER(Q3785,3))</f>
        <v>95.256423819346168</v>
      </c>
      <c r="S3785" s="3">
        <f t="shared" si="1008"/>
        <v>93.929998397827603</v>
      </c>
      <c r="T3785" s="3">
        <f t="shared" ca="1" si="1009"/>
        <v>1.3264254215185645</v>
      </c>
      <c r="U3785" s="3">
        <f t="shared" ca="1" si="1017"/>
        <v>1.3264254215185645</v>
      </c>
      <c r="W3785" s="34">
        <f t="shared" si="1010"/>
        <v>4</v>
      </c>
      <c r="X3785" s="73" t="b">
        <f>COUNTIF('Power Curve'!$D$2:$D$31,W3785)&gt;0</f>
        <v>1</v>
      </c>
      <c r="Y3785" s="73" t="b">
        <f t="shared" si="1011"/>
        <v>0</v>
      </c>
      <c r="Z3785" s="73" t="b">
        <f t="shared" si="1018"/>
        <v>1</v>
      </c>
      <c r="AA3785" s="34" t="str">
        <f t="shared" si="1012"/>
        <v>Outer</v>
      </c>
      <c r="AB3785" s="35" t="str">
        <f t="shared" si="1019"/>
        <v>0.0-0.1</v>
      </c>
      <c r="AC3785" s="36" t="str">
        <f t="shared" si="1013"/>
        <v>5-6</v>
      </c>
      <c r="AD3785" s="36" t="str">
        <f t="shared" si="1014"/>
        <v>Apr</v>
      </c>
      <c r="AE3785" s="35" t="str">
        <f t="shared" si="1015"/>
        <v>315-325</v>
      </c>
      <c r="AF3785" s="36" t="str">
        <f t="shared" si="1016"/>
        <v>LWS-HTI</v>
      </c>
    </row>
    <row r="3786" spans="5:32" x14ac:dyDescent="0.3">
      <c r="E3786" s="12">
        <v>41014.25</v>
      </c>
      <c r="F3786" s="16">
        <v>3.78</v>
      </c>
      <c r="G3786" s="16">
        <v>87.389997482300302</v>
      </c>
      <c r="H3786" s="29">
        <v>1.1994972001116559</v>
      </c>
      <c r="I3786" s="26">
        <v>313.10000000000002</v>
      </c>
      <c r="J3786" s="30">
        <v>0.17724867724867727</v>
      </c>
      <c r="K3786" s="31">
        <v>0.25979482015808514</v>
      </c>
      <c r="L3786" s="108">
        <f ca="1">REWS!R3786</f>
        <v>3.7837868328259656</v>
      </c>
      <c r="M3786" s="22">
        <f t="shared" si="1003"/>
        <v>3.7535843794871018</v>
      </c>
      <c r="N3786" s="22">
        <f t="shared" ca="1" si="1004"/>
        <v>3.7573447489429945</v>
      </c>
      <c r="O3786" s="22">
        <f t="shared" si="1005"/>
        <v>-6.1821458060720272E-2</v>
      </c>
      <c r="P3786" s="81">
        <f t="shared" ca="1" si="1006"/>
        <v>4</v>
      </c>
      <c r="Q3786" s="22">
        <f t="shared" ca="1" si="1007"/>
        <v>0.71769389749255275</v>
      </c>
      <c r="R3786" s="3">
        <f ca="1">IF(N3786&gt;'Power Curve'!$C$37,0,INDEX(Ci,$P3786,1)*POWER(1-Q3786,3)+INDEX(Ci,$P3786,2)*3*Q3786*POWER(1-Q3786,2)+INDEX(Ci,$P3786,3)*3*POWER(Q3786,2)*(1-Q3786)+INDEX(Ci,$P3786,4)*POWER(Q3786,3))</f>
        <v>45.208669204960849</v>
      </c>
      <c r="S3786" s="3">
        <f t="shared" si="1008"/>
        <v>87.389997482300302</v>
      </c>
      <c r="T3786" s="3">
        <f t="shared" ca="1" si="1009"/>
        <v>-42.181328277339453</v>
      </c>
      <c r="U3786" s="3">
        <f t="shared" ca="1" si="1017"/>
        <v>42.181328277339453</v>
      </c>
      <c r="W3786" s="34">
        <f t="shared" si="1010"/>
        <v>4</v>
      </c>
      <c r="X3786" s="73" t="b">
        <f>COUNTIF('Power Curve'!$D$2:$D$31,W3786)&gt;0</f>
        <v>1</v>
      </c>
      <c r="Y3786" s="73" t="b">
        <f t="shared" si="1011"/>
        <v>0</v>
      </c>
      <c r="Z3786" s="73" t="b">
        <f t="shared" si="1018"/>
        <v>1</v>
      </c>
      <c r="AA3786" s="34" t="str">
        <f t="shared" si="1012"/>
        <v>Outer</v>
      </c>
      <c r="AB3786" s="35" t="str">
        <f t="shared" si="1019"/>
        <v>-0.1-0.0</v>
      </c>
      <c r="AC3786" s="36" t="str">
        <f t="shared" si="1013"/>
        <v>6-7</v>
      </c>
      <c r="AD3786" s="36" t="str">
        <f t="shared" si="1014"/>
        <v>Apr</v>
      </c>
      <c r="AE3786" s="35" t="str">
        <f t="shared" si="1015"/>
        <v>305-315</v>
      </c>
      <c r="AF3786" s="36" t="str">
        <f t="shared" si="1016"/>
        <v>LWS-HTI</v>
      </c>
    </row>
    <row r="3787" spans="5:32" x14ac:dyDescent="0.3">
      <c r="E3787" s="12">
        <v>41014.256944444445</v>
      </c>
      <c r="F3787" s="16">
        <v>4.07</v>
      </c>
      <c r="G3787" s="16">
        <v>68.989997863769602</v>
      </c>
      <c r="H3787" s="29">
        <v>1.1994972001116559</v>
      </c>
      <c r="I3787" s="26">
        <v>311.8</v>
      </c>
      <c r="J3787" s="30">
        <v>0.12530712530712529</v>
      </c>
      <c r="K3787" s="31">
        <v>0.24059081586892683</v>
      </c>
      <c r="L3787" s="108">
        <f ca="1">REWS!R3787</f>
        <v>4.0452345983008753</v>
      </c>
      <c r="M3787" s="22">
        <f t="shared" si="1003"/>
        <v>4.0415577842625678</v>
      </c>
      <c r="N3787" s="22">
        <f t="shared" ca="1" si="1004"/>
        <v>4.0169654496145366</v>
      </c>
      <c r="O3787" s="22">
        <f t="shared" si="1005"/>
        <v>-1.7314240047445442E-2</v>
      </c>
      <c r="P3787" s="81">
        <f t="shared" ca="1" si="1006"/>
        <v>4</v>
      </c>
      <c r="Q3787" s="22">
        <f t="shared" ca="1" si="1007"/>
        <v>0.9026635344814985</v>
      </c>
      <c r="R3787" s="3">
        <f ca="1">IF(N3787&gt;'Power Curve'!$C$37,0,INDEX(Ci,$P3787,1)*POWER(1-Q3787,3)+INDEX(Ci,$P3787,2)*3*Q3787*POWER(1-Q3787,2)+INDEX(Ci,$P3787,3)*3*POWER(Q3787,2)*(1-Q3787)+INDEX(Ci,$P3787,4)*POWER(Q3787,3))</f>
        <v>65.988171730468395</v>
      </c>
      <c r="S3787" s="3">
        <f t="shared" si="1008"/>
        <v>68.989997863769602</v>
      </c>
      <c r="T3787" s="3">
        <f t="shared" ca="1" si="1009"/>
        <v>-3.0018261333012077</v>
      </c>
      <c r="U3787" s="3">
        <f t="shared" ca="1" si="1017"/>
        <v>3.0018261333012077</v>
      </c>
      <c r="W3787" s="34">
        <f t="shared" si="1010"/>
        <v>4</v>
      </c>
      <c r="X3787" s="73" t="b">
        <f>COUNTIF('Power Curve'!$D$2:$D$31,W3787)&gt;0</f>
        <v>1</v>
      </c>
      <c r="Y3787" s="73" t="b">
        <f t="shared" si="1011"/>
        <v>0</v>
      </c>
      <c r="Z3787" s="73" t="b">
        <f t="shared" si="1018"/>
        <v>1</v>
      </c>
      <c r="AA3787" s="34" t="str">
        <f t="shared" si="1012"/>
        <v>Inner</v>
      </c>
      <c r="AB3787" s="35" t="str">
        <f t="shared" si="1019"/>
        <v>-0.1-0.0</v>
      </c>
      <c r="AC3787" s="36" t="str">
        <f t="shared" si="1013"/>
        <v>6-7</v>
      </c>
      <c r="AD3787" s="36" t="str">
        <f t="shared" si="1014"/>
        <v>Apr</v>
      </c>
      <c r="AE3787" s="35" t="str">
        <f t="shared" si="1015"/>
        <v>305-315</v>
      </c>
      <c r="AF3787" s="36" t="str">
        <f t="shared" si="1016"/>
        <v>Inner-TI</v>
      </c>
    </row>
    <row r="3788" spans="5:32" x14ac:dyDescent="0.3">
      <c r="E3788" s="12">
        <v>41014.263888888891</v>
      </c>
      <c r="F3788" s="16">
        <v>4.22</v>
      </c>
      <c r="G3788" s="16">
        <v>91.739999771117695</v>
      </c>
      <c r="H3788" s="29">
        <v>1.1991528465354626</v>
      </c>
      <c r="I3788" s="26">
        <v>313.7</v>
      </c>
      <c r="J3788" s="30">
        <v>0.1066350710900474</v>
      </c>
      <c r="K3788" s="31">
        <v>0.28015411366784065</v>
      </c>
      <c r="L3788" s="108">
        <f ca="1">REWS!R3788</f>
        <v>4.191091436089323</v>
      </c>
      <c r="M3788" s="22">
        <f t="shared" si="1003"/>
        <v>4.1901085009107657</v>
      </c>
      <c r="N3788" s="22">
        <f t="shared" ca="1" si="1004"/>
        <v>4.1614047048464888</v>
      </c>
      <c r="O3788" s="22">
        <f t="shared" si="1005"/>
        <v>5.6447520756106066E-3</v>
      </c>
      <c r="P3788" s="81">
        <f t="shared" ca="1" si="1006"/>
        <v>5</v>
      </c>
      <c r="Q3788" s="22">
        <f t="shared" ca="1" si="1007"/>
        <v>8.9411016771850024E-3</v>
      </c>
      <c r="R3788" s="3">
        <f ca="1">IF(N3788&gt;'Power Curve'!$C$37,0,INDEX(Ci,$P3788,1)*POWER(1-Q3788,3)+INDEX(Ci,$P3788,2)*3*Q3788*POWER(1-Q3788,2)+INDEX(Ci,$P3788,3)*3*POWER(Q3788,2)*(1-Q3788)+INDEX(Ci,$P3788,4)*POWER(Q3788,3))</f>
        <v>78.085384269296185</v>
      </c>
      <c r="S3788" s="3">
        <f t="shared" si="1008"/>
        <v>91.739999771117695</v>
      </c>
      <c r="T3788" s="3">
        <f t="shared" ca="1" si="1009"/>
        <v>-13.65461550182151</v>
      </c>
      <c r="U3788" s="3">
        <f t="shared" ca="1" si="1017"/>
        <v>13.65461550182151</v>
      </c>
      <c r="W3788" s="34">
        <f t="shared" si="1010"/>
        <v>4</v>
      </c>
      <c r="X3788" s="73" t="b">
        <f>COUNTIF('Power Curve'!$D$2:$D$31,W3788)&gt;0</f>
        <v>1</v>
      </c>
      <c r="Y3788" s="73" t="b">
        <f t="shared" si="1011"/>
        <v>0</v>
      </c>
      <c r="Z3788" s="73" t="b">
        <f t="shared" si="1018"/>
        <v>1</v>
      </c>
      <c r="AA3788" s="34" t="str">
        <f t="shared" si="1012"/>
        <v>Inner</v>
      </c>
      <c r="AB3788" s="35" t="str">
        <f t="shared" si="1019"/>
        <v>0.0-0.1</v>
      </c>
      <c r="AC3788" s="36" t="str">
        <f t="shared" si="1013"/>
        <v>6-7</v>
      </c>
      <c r="AD3788" s="36" t="str">
        <f t="shared" si="1014"/>
        <v>Apr</v>
      </c>
      <c r="AE3788" s="35" t="str">
        <f t="shared" si="1015"/>
        <v>305-315</v>
      </c>
      <c r="AF3788" s="36" t="str">
        <f t="shared" si="1016"/>
        <v>Inner-TI</v>
      </c>
    </row>
    <row r="3789" spans="5:32" x14ac:dyDescent="0.3">
      <c r="E3789" s="12">
        <v>41014.270833333336</v>
      </c>
      <c r="F3789" s="16">
        <v>3.74</v>
      </c>
      <c r="G3789" s="16">
        <v>68.059999465942397</v>
      </c>
      <c r="H3789" s="29">
        <v>1.1986637598193108</v>
      </c>
      <c r="I3789" s="26">
        <v>311.8</v>
      </c>
      <c r="J3789" s="30">
        <v>0.11497326203208555</v>
      </c>
      <c r="K3789" s="31">
        <v>0.21304757581556921</v>
      </c>
      <c r="L3789" s="108">
        <f ca="1">REWS!R3789</f>
        <v>3.7624907049612579</v>
      </c>
      <c r="M3789" s="22">
        <f t="shared" si="1003"/>
        <v>3.7130035490960269</v>
      </c>
      <c r="N3789" s="22">
        <f t="shared" ca="1" si="1004"/>
        <v>3.7353319093481181</v>
      </c>
      <c r="O3789" s="22">
        <f t="shared" si="1005"/>
        <v>-6.8093356213202616E-2</v>
      </c>
      <c r="P3789" s="81">
        <f t="shared" ca="1" si="1006"/>
        <v>4</v>
      </c>
      <c r="Q3789" s="22">
        <f t="shared" ca="1" si="1007"/>
        <v>0.70201060668242787</v>
      </c>
      <c r="R3789" s="3">
        <f ca="1">IF(N3789&gt;'Power Curve'!$C$37,0,INDEX(Ci,$P3789,1)*POWER(1-Q3789,3)+INDEX(Ci,$P3789,2)*3*Q3789*POWER(1-Q3789,2)+INDEX(Ci,$P3789,3)*3*POWER(Q3789,2)*(1-Q3789)+INDEX(Ci,$P3789,4)*POWER(Q3789,3))</f>
        <v>43.53784068801221</v>
      </c>
      <c r="S3789" s="3">
        <f t="shared" si="1008"/>
        <v>68.059999465942397</v>
      </c>
      <c r="T3789" s="3">
        <f t="shared" ca="1" si="1009"/>
        <v>-24.522158777930187</v>
      </c>
      <c r="U3789" s="3">
        <f t="shared" ca="1" si="1017"/>
        <v>24.522158777930187</v>
      </c>
      <c r="W3789" s="34">
        <f t="shared" si="1010"/>
        <v>4</v>
      </c>
      <c r="X3789" s="73" t="b">
        <f>COUNTIF('Power Curve'!$D$2:$D$31,W3789)&gt;0</f>
        <v>1</v>
      </c>
      <c r="Y3789" s="73" t="b">
        <f t="shared" si="1011"/>
        <v>0</v>
      </c>
      <c r="Z3789" s="73" t="b">
        <f t="shared" si="1018"/>
        <v>1</v>
      </c>
      <c r="AA3789" s="34" t="str">
        <f t="shared" si="1012"/>
        <v>Inner</v>
      </c>
      <c r="AB3789" s="35" t="str">
        <f t="shared" si="1019"/>
        <v>-0.1-0.0</v>
      </c>
      <c r="AC3789" s="36" t="str">
        <f t="shared" si="1013"/>
        <v>6-7</v>
      </c>
      <c r="AD3789" s="36" t="str">
        <f t="shared" si="1014"/>
        <v>Apr</v>
      </c>
      <c r="AE3789" s="35" t="str">
        <f t="shared" si="1015"/>
        <v>305-315</v>
      </c>
      <c r="AF3789" s="36" t="str">
        <f t="shared" si="1016"/>
        <v>Inner-TI</v>
      </c>
    </row>
    <row r="3790" spans="5:32" x14ac:dyDescent="0.3">
      <c r="E3790" s="12">
        <v>41014.277777777781</v>
      </c>
      <c r="F3790" s="16">
        <v>3.33</v>
      </c>
      <c r="G3790" s="16">
        <v>22.370000839233398</v>
      </c>
      <c r="H3790" s="29">
        <v>1.1980094339165146</v>
      </c>
      <c r="I3790" s="26">
        <v>315.8</v>
      </c>
      <c r="J3790" s="30">
        <v>9.90990990990991E-2</v>
      </c>
      <c r="K3790" s="31">
        <v>9.640490631003458E-2</v>
      </c>
      <c r="L3790" s="108">
        <f ca="1">REWS!R3790</f>
        <v>3.4442796322796942</v>
      </c>
      <c r="M3790" s="22">
        <f t="shared" si="1003"/>
        <v>3.3053613911597637</v>
      </c>
      <c r="N3790" s="22">
        <f t="shared" ca="1" si="1004"/>
        <v>3.4187954705391137</v>
      </c>
      <c r="O3790" s="22">
        <f t="shared" si="1005"/>
        <v>-0.13109576578924403</v>
      </c>
      <c r="P3790" s="81">
        <f t="shared" ca="1" si="1006"/>
        <v>4</v>
      </c>
      <c r="Q3790" s="22">
        <f t="shared" ca="1" si="1007"/>
        <v>0.47649072314144242</v>
      </c>
      <c r="R3790" s="3">
        <f ca="1">IF(N3790&gt;'Power Curve'!$C$37,0,INDEX(Ci,$P3790,1)*POWER(1-Q3790,3)+INDEX(Ci,$P3790,2)*3*Q3790*POWER(1-Q3790,2)+INDEX(Ci,$P3790,3)*3*POWER(Q3790,2)*(1-Q3790)+INDEX(Ci,$P3790,4)*POWER(Q3790,3))</f>
        <v>21.935580474707329</v>
      </c>
      <c r="S3790" s="3" t="str">
        <f t="shared" si="1008"/>
        <v/>
      </c>
      <c r="T3790" s="3" t="str">
        <f t="shared" si="1009"/>
        <v/>
      </c>
      <c r="U3790" s="3" t="str">
        <f t="shared" si="1017"/>
        <v/>
      </c>
      <c r="W3790" s="34">
        <f t="shared" si="1010"/>
        <v>3</v>
      </c>
      <c r="X3790" s="73" t="b">
        <f>COUNTIF('Power Curve'!$D$2:$D$31,W3790)&gt;0</f>
        <v>0</v>
      </c>
      <c r="Y3790" s="73" t="b">
        <f t="shared" si="1011"/>
        <v>0</v>
      </c>
      <c r="Z3790" s="73" t="b">
        <f t="shared" si="1018"/>
        <v>0</v>
      </c>
      <c r="AA3790" s="34" t="str">
        <f t="shared" si="1012"/>
        <v/>
      </c>
      <c r="AB3790" s="35" t="str">
        <f t="shared" si="1019"/>
        <v/>
      </c>
      <c r="AC3790" s="36" t="str">
        <f t="shared" si="1013"/>
        <v/>
      </c>
      <c r="AD3790" s="36" t="str">
        <f t="shared" si="1014"/>
        <v/>
      </c>
      <c r="AE3790" s="35" t="str">
        <f t="shared" si="1015"/>
        <v/>
      </c>
      <c r="AF3790" s="36" t="str">
        <f t="shared" si="1016"/>
        <v/>
      </c>
    </row>
    <row r="3791" spans="5:32" x14ac:dyDescent="0.3">
      <c r="E3791" s="12">
        <v>41014.763888888891</v>
      </c>
      <c r="F3791" s="16">
        <v>5.82</v>
      </c>
      <c r="G3791" s="16">
        <v>324.24000167846651</v>
      </c>
      <c r="H3791" s="29">
        <v>1.1919722821108674</v>
      </c>
      <c r="I3791" s="26">
        <v>309</v>
      </c>
      <c r="J3791" s="30">
        <v>8.0756013745704458E-2</v>
      </c>
      <c r="K3791" s="31">
        <v>0.17615450421353065</v>
      </c>
      <c r="L3791" s="108">
        <f ca="1">REWS!R3791</f>
        <v>5.7500475491071201</v>
      </c>
      <c r="M3791" s="22">
        <f t="shared" si="1003"/>
        <v>5.7672176361606216</v>
      </c>
      <c r="N3791" s="22">
        <f t="shared" ca="1" si="1004"/>
        <v>5.6978995934661061</v>
      </c>
      <c r="O3791" s="22">
        <f t="shared" si="1005"/>
        <v>0.24939205286549504</v>
      </c>
      <c r="P3791" s="81">
        <f t="shared" ca="1" si="1006"/>
        <v>6</v>
      </c>
      <c r="Q3791" s="22">
        <f t="shared" ca="1" si="1007"/>
        <v>0.66759218017902278</v>
      </c>
      <c r="R3791" s="3">
        <f ca="1">IF(N3791&gt;'Power Curve'!$C$37,0,INDEX(Ci,$P3791,1)*POWER(1-Q3791,3)+INDEX(Ci,$P3791,2)*3*Q3791*POWER(1-Q3791,2)+INDEX(Ci,$P3791,3)*3*POWER(Q3791,2)*(1-Q3791)+INDEX(Ci,$P3791,4)*POWER(Q3791,3))</f>
        <v>311.84669666688279</v>
      </c>
      <c r="S3791" s="3">
        <f t="shared" si="1008"/>
        <v>324.24000167846651</v>
      </c>
      <c r="T3791" s="3">
        <f t="shared" ca="1" si="1009"/>
        <v>-12.39330501158372</v>
      </c>
      <c r="U3791" s="3">
        <f t="shared" ca="1" si="1017"/>
        <v>12.39330501158372</v>
      </c>
      <c r="W3791" s="34">
        <f t="shared" si="1010"/>
        <v>6</v>
      </c>
      <c r="X3791" s="73" t="b">
        <f>COUNTIF('Power Curve'!$D$2:$D$31,W3791)&gt;0</f>
        <v>1</v>
      </c>
      <c r="Y3791" s="73" t="b">
        <f t="shared" si="1011"/>
        <v>0</v>
      </c>
      <c r="Z3791" s="73" t="b">
        <f t="shared" si="1018"/>
        <v>1</v>
      </c>
      <c r="AA3791" s="34" t="str">
        <f t="shared" si="1012"/>
        <v>Outer</v>
      </c>
      <c r="AB3791" s="35" t="str">
        <f t="shared" si="1019"/>
        <v>0.2-0.3</v>
      </c>
      <c r="AC3791" s="36" t="str">
        <f t="shared" si="1013"/>
        <v>18-19</v>
      </c>
      <c r="AD3791" s="36" t="str">
        <f t="shared" si="1014"/>
        <v>Apr</v>
      </c>
      <c r="AE3791" s="35" t="str">
        <f t="shared" si="1015"/>
        <v>305-315</v>
      </c>
      <c r="AF3791" s="36" t="str">
        <f t="shared" si="1016"/>
        <v>LWS-LTI</v>
      </c>
    </row>
    <row r="3792" spans="5:32" x14ac:dyDescent="0.3">
      <c r="E3792" s="12">
        <v>41014.902777777781</v>
      </c>
      <c r="F3792" s="16">
        <v>4.32</v>
      </c>
      <c r="G3792" s="16">
        <v>94.850002288817905</v>
      </c>
      <c r="H3792" s="29">
        <v>1.2001040351600407</v>
      </c>
      <c r="I3792" s="26">
        <v>338.3</v>
      </c>
      <c r="J3792" s="30">
        <v>3.2407407407407406E-2</v>
      </c>
      <c r="K3792" s="31">
        <v>0.39132830200233321</v>
      </c>
      <c r="L3792" s="108">
        <f ca="1">REWS!R3792</f>
        <v>4.3469373629795562</v>
      </c>
      <c r="M3792" s="22">
        <f t="shared" si="1003"/>
        <v>4.2905340137586645</v>
      </c>
      <c r="N3792" s="22">
        <f t="shared" ca="1" si="1004"/>
        <v>4.3172876415606893</v>
      </c>
      <c r="O3792" s="22">
        <f t="shared" si="1005"/>
        <v>2.1165838815899608E-2</v>
      </c>
      <c r="P3792" s="81">
        <f t="shared" ca="1" si="1006"/>
        <v>5</v>
      </c>
      <c r="Q3792" s="22">
        <f t="shared" ca="1" si="1007"/>
        <v>0.18719009996321875</v>
      </c>
      <c r="R3792" s="3">
        <f ca="1">IF(N3792&gt;'Power Curve'!$C$37,0,INDEX(Ci,$P3792,1)*POWER(1-Q3792,3)+INDEX(Ci,$P3792,2)*3*Q3792*POWER(1-Q3792,2)+INDEX(Ci,$P3792,3)*3*POWER(Q3792,2)*(1-Q3792)+INDEX(Ci,$P3792,4)*POWER(Q3792,3))</f>
        <v>94.991413813156626</v>
      </c>
      <c r="S3792" s="3">
        <f t="shared" si="1008"/>
        <v>94.850002288817905</v>
      </c>
      <c r="T3792" s="3">
        <f t="shared" ca="1" si="1009"/>
        <v>0.14141152433872151</v>
      </c>
      <c r="U3792" s="3">
        <f t="shared" ca="1" si="1017"/>
        <v>0.14141152433872151</v>
      </c>
      <c r="W3792" s="34">
        <f t="shared" si="1010"/>
        <v>4</v>
      </c>
      <c r="X3792" s="73" t="b">
        <f>COUNTIF('Power Curve'!$D$2:$D$31,W3792)&gt;0</f>
        <v>1</v>
      </c>
      <c r="Y3792" s="73" t="b">
        <f t="shared" si="1011"/>
        <v>0</v>
      </c>
      <c r="Z3792" s="73" t="b">
        <f t="shared" si="1018"/>
        <v>1</v>
      </c>
      <c r="AA3792" s="34" t="str">
        <f t="shared" si="1012"/>
        <v>Outer</v>
      </c>
      <c r="AB3792" s="35" t="str">
        <f t="shared" si="1019"/>
        <v>0.0-0.1</v>
      </c>
      <c r="AC3792" s="36" t="str">
        <f t="shared" si="1013"/>
        <v>21-22</v>
      </c>
      <c r="AD3792" s="36" t="str">
        <f t="shared" si="1014"/>
        <v>Apr</v>
      </c>
      <c r="AE3792" s="35" t="str">
        <f t="shared" si="1015"/>
        <v>335-345</v>
      </c>
      <c r="AF3792" s="36" t="str">
        <f t="shared" si="1016"/>
        <v>LWS-LTI</v>
      </c>
    </row>
    <row r="3793" spans="5:32" x14ac:dyDescent="0.3">
      <c r="E3793" s="12">
        <v>41014.916666666664</v>
      </c>
      <c r="F3793" s="16">
        <v>4.07</v>
      </c>
      <c r="G3793" s="16">
        <v>62.130002975463896</v>
      </c>
      <c r="H3793" s="29">
        <v>1.2012581947222434</v>
      </c>
      <c r="I3793" s="26">
        <v>339</v>
      </c>
      <c r="J3793" s="30">
        <v>5.405405405405405E-2</v>
      </c>
      <c r="K3793" s="31">
        <v>0.41234858680800607</v>
      </c>
      <c r="L3793" s="108">
        <f ca="1">REWS!R3793</f>
        <v>4.1831770369186039</v>
      </c>
      <c r="M3793" s="22">
        <f t="shared" si="1003"/>
        <v>4.0435346351705741</v>
      </c>
      <c r="N3793" s="22">
        <f t="shared" ca="1" si="1004"/>
        <v>4.1559757331279092</v>
      </c>
      <c r="O3793" s="22">
        <f t="shared" si="1005"/>
        <v>-1.7008711367076584E-2</v>
      </c>
      <c r="P3793" s="81">
        <f t="shared" ca="1" si="1006"/>
        <v>5</v>
      </c>
      <c r="Q3793" s="22">
        <f t="shared" ca="1" si="1007"/>
        <v>2.733181869167533E-3</v>
      </c>
      <c r="R3793" s="3">
        <f ca="1">IF(N3793&gt;'Power Curve'!$C$37,0,INDEX(Ci,$P3793,1)*POWER(1-Q3793,3)+INDEX(Ci,$P3793,2)*3*Q3793*POWER(1-Q3793,2)+INDEX(Ci,$P3793,3)*3*POWER(Q3793,2)*(1-Q3793)+INDEX(Ci,$P3793,4)*POWER(Q3793,3))</f>
        <v>77.619724862186217</v>
      </c>
      <c r="S3793" s="3">
        <f t="shared" si="1008"/>
        <v>62.130002975463896</v>
      </c>
      <c r="T3793" s="3">
        <f t="shared" ca="1" si="1009"/>
        <v>15.489721886722322</v>
      </c>
      <c r="U3793" s="3">
        <f t="shared" ca="1" si="1017"/>
        <v>15.489721886722322</v>
      </c>
      <c r="W3793" s="34">
        <f t="shared" si="1010"/>
        <v>4</v>
      </c>
      <c r="X3793" s="73" t="b">
        <f>COUNTIF('Power Curve'!$D$2:$D$31,W3793)&gt;0</f>
        <v>1</v>
      </c>
      <c r="Y3793" s="73" t="b">
        <f t="shared" si="1011"/>
        <v>0</v>
      </c>
      <c r="Z3793" s="73" t="b">
        <f t="shared" si="1018"/>
        <v>1</v>
      </c>
      <c r="AA3793" s="34" t="str">
        <f t="shared" si="1012"/>
        <v>Outer</v>
      </c>
      <c r="AB3793" s="35" t="str">
        <f t="shared" si="1019"/>
        <v>-0.1-0.0</v>
      </c>
      <c r="AC3793" s="36" t="str">
        <f t="shared" si="1013"/>
        <v>22-23</v>
      </c>
      <c r="AD3793" s="36" t="str">
        <f t="shared" si="1014"/>
        <v>Apr</v>
      </c>
      <c r="AE3793" s="35" t="str">
        <f t="shared" si="1015"/>
        <v>335-345</v>
      </c>
      <c r="AF3793" s="36" t="str">
        <f t="shared" si="1016"/>
        <v>LWS-LTI</v>
      </c>
    </row>
    <row r="3794" spans="5:32" x14ac:dyDescent="0.3">
      <c r="E3794" s="12">
        <v>41014.965277777781</v>
      </c>
      <c r="F3794" s="16">
        <v>4.3600000000000003</v>
      </c>
      <c r="G3794" s="16">
        <v>98.900003433227198</v>
      </c>
      <c r="H3794" s="29">
        <v>1.2026034480224204</v>
      </c>
      <c r="I3794" s="26">
        <v>340.8</v>
      </c>
      <c r="J3794" s="30">
        <v>5.2752293577981647E-2</v>
      </c>
      <c r="K3794" s="31">
        <v>0.4126214212234609</v>
      </c>
      <c r="L3794" s="108">
        <f ca="1">REWS!R3794</f>
        <v>4.4960470102277172</v>
      </c>
      <c r="M3794" s="22">
        <f t="shared" si="1003"/>
        <v>4.3332652549841599</v>
      </c>
      <c r="N3794" s="22">
        <f t="shared" ca="1" si="1004"/>
        <v>4.4684780491273344</v>
      </c>
      <c r="O3794" s="22">
        <f t="shared" si="1005"/>
        <v>2.7770089894862408E-2</v>
      </c>
      <c r="P3794" s="81">
        <f t="shared" ca="1" si="1006"/>
        <v>5</v>
      </c>
      <c r="Q3794" s="22">
        <f t="shared" ca="1" si="1007"/>
        <v>0.36007328568752661</v>
      </c>
      <c r="R3794" s="3">
        <f ca="1">IF(N3794&gt;'Power Curve'!$C$37,0,INDEX(Ci,$P3794,1)*POWER(1-Q3794,3)+INDEX(Ci,$P3794,2)*3*Q3794*POWER(1-Q3794,2)+INDEX(Ci,$P3794,3)*3*POWER(Q3794,2)*(1-Q3794)+INDEX(Ci,$P3794,4)*POWER(Q3794,3))</f>
        <v>116.64029826379806</v>
      </c>
      <c r="S3794" s="3">
        <f t="shared" si="1008"/>
        <v>98.900003433227198</v>
      </c>
      <c r="T3794" s="3">
        <f t="shared" ca="1" si="1009"/>
        <v>17.740294830570861</v>
      </c>
      <c r="U3794" s="3">
        <f t="shared" ca="1" si="1017"/>
        <v>17.740294830570861</v>
      </c>
      <c r="W3794" s="34">
        <f t="shared" si="1010"/>
        <v>4</v>
      </c>
      <c r="X3794" s="73" t="b">
        <f>COUNTIF('Power Curve'!$D$2:$D$31,W3794)&gt;0</f>
        <v>1</v>
      </c>
      <c r="Y3794" s="73" t="b">
        <f t="shared" si="1011"/>
        <v>0</v>
      </c>
      <c r="Z3794" s="73" t="b">
        <f t="shared" si="1018"/>
        <v>1</v>
      </c>
      <c r="AA3794" s="34" t="str">
        <f t="shared" si="1012"/>
        <v>Outer</v>
      </c>
      <c r="AB3794" s="35" t="str">
        <f t="shared" si="1019"/>
        <v>0.0-0.1</v>
      </c>
      <c r="AC3794" s="36" t="str">
        <f t="shared" si="1013"/>
        <v>23-24</v>
      </c>
      <c r="AD3794" s="36" t="str">
        <f t="shared" si="1014"/>
        <v>Apr</v>
      </c>
      <c r="AE3794" s="35" t="str">
        <f t="shared" si="1015"/>
        <v>335-345</v>
      </c>
      <c r="AF3794" s="36" t="str">
        <f t="shared" si="1016"/>
        <v>LWS-LTI</v>
      </c>
    </row>
    <row r="3795" spans="5:32" x14ac:dyDescent="0.3">
      <c r="E3795" s="12">
        <v>41014.979166666664</v>
      </c>
      <c r="F3795" s="16">
        <v>3.69</v>
      </c>
      <c r="G3795" s="16">
        <v>52.480003356933608</v>
      </c>
      <c r="H3795" s="29">
        <v>1.2040744404459414</v>
      </c>
      <c r="I3795" s="26">
        <v>335.4</v>
      </c>
      <c r="J3795" s="30">
        <v>5.4200542005420058E-2</v>
      </c>
      <c r="K3795" s="31">
        <v>0.10486673236821022</v>
      </c>
      <c r="L3795" s="108">
        <f ca="1">REWS!R3795</f>
        <v>3.9050371819512804</v>
      </c>
      <c r="M3795" s="22">
        <f t="shared" si="1003"/>
        <v>3.6688682444536025</v>
      </c>
      <c r="N3795" s="22">
        <f t="shared" ca="1" si="1004"/>
        <v>3.8826739594232076</v>
      </c>
      <c r="O3795" s="22">
        <f t="shared" si="1005"/>
        <v>-7.4914609819362141E-2</v>
      </c>
      <c r="P3795" s="81">
        <f t="shared" ca="1" si="1006"/>
        <v>4</v>
      </c>
      <c r="Q3795" s="22">
        <f t="shared" ca="1" si="1007"/>
        <v>0.80698607838056646</v>
      </c>
      <c r="R3795" s="3">
        <f ca="1">IF(N3795&gt;'Power Curve'!$C$37,0,INDEX(Ci,$P3795,1)*POWER(1-Q3795,3)+INDEX(Ci,$P3795,2)*3*Q3795*POWER(1-Q3795,2)+INDEX(Ci,$P3795,3)*3*POWER(Q3795,2)*(1-Q3795)+INDEX(Ci,$P3795,4)*POWER(Q3795,3))</f>
        <v>55.025505798511546</v>
      </c>
      <c r="S3795" s="3">
        <f t="shared" si="1008"/>
        <v>52.480003356933608</v>
      </c>
      <c r="T3795" s="3">
        <f t="shared" ca="1" si="1009"/>
        <v>2.5455024415779377</v>
      </c>
      <c r="U3795" s="3">
        <f t="shared" ca="1" si="1017"/>
        <v>2.5455024415779377</v>
      </c>
      <c r="W3795" s="34">
        <f t="shared" si="1010"/>
        <v>4</v>
      </c>
      <c r="X3795" s="73" t="b">
        <f>COUNTIF('Power Curve'!$D$2:$D$31,W3795)&gt;0</f>
        <v>1</v>
      </c>
      <c r="Y3795" s="73" t="b">
        <f t="shared" si="1011"/>
        <v>0</v>
      </c>
      <c r="Z3795" s="73" t="b">
        <f t="shared" si="1018"/>
        <v>1</v>
      </c>
      <c r="AA3795" s="34" t="str">
        <f t="shared" si="1012"/>
        <v>Outer</v>
      </c>
      <c r="AB3795" s="35" t="str">
        <f t="shared" si="1019"/>
        <v>-0.1-0.0</v>
      </c>
      <c r="AC3795" s="36" t="str">
        <f t="shared" si="1013"/>
        <v>23-24</v>
      </c>
      <c r="AD3795" s="36" t="str">
        <f t="shared" si="1014"/>
        <v>Apr</v>
      </c>
      <c r="AE3795" s="35" t="str">
        <f t="shared" si="1015"/>
        <v>335-345</v>
      </c>
      <c r="AF3795" s="36" t="str">
        <f t="shared" si="1016"/>
        <v>LWS-LTI</v>
      </c>
    </row>
    <row r="3796" spans="5:32" x14ac:dyDescent="0.3">
      <c r="E3796" s="12">
        <v>41014.993055555555</v>
      </c>
      <c r="F3796" s="16">
        <v>4.07</v>
      </c>
      <c r="G3796" s="16">
        <v>62.130002975463896</v>
      </c>
      <c r="H3796" s="29">
        <v>1.2034945296279556</v>
      </c>
      <c r="I3796" s="26">
        <v>342.1</v>
      </c>
      <c r="J3796" s="30">
        <v>4.4226044226044224E-2</v>
      </c>
      <c r="K3796" s="31">
        <v>0.55744818141092045</v>
      </c>
      <c r="L3796" s="108">
        <f ca="1">REWS!R3796</f>
        <v>4.129749067312023</v>
      </c>
      <c r="M3796" s="22">
        <f t="shared" si="1003"/>
        <v>4.046042309209259</v>
      </c>
      <c r="N3796" s="22">
        <f t="shared" ca="1" si="1004"/>
        <v>4.1054396689832728</v>
      </c>
      <c r="O3796" s="22">
        <f t="shared" si="1005"/>
        <v>-1.6621142260710667E-2</v>
      </c>
      <c r="P3796" s="81">
        <f t="shared" ca="1" si="1006"/>
        <v>4</v>
      </c>
      <c r="Q3796" s="22">
        <f t="shared" ca="1" si="1007"/>
        <v>0.96569796970636779</v>
      </c>
      <c r="R3796" s="3">
        <f ca="1">IF(N3796&gt;'Power Curve'!$C$37,0,INDEX(Ci,$P3796,1)*POWER(1-Q3796,3)+INDEX(Ci,$P3796,2)*3*Q3796*POWER(1-Q3796,2)+INDEX(Ci,$P3796,3)*3*POWER(Q3796,2)*(1-Q3796)+INDEX(Ci,$P3796,4)*POWER(Q3796,3))</f>
        <v>73.370535681174246</v>
      </c>
      <c r="S3796" s="3">
        <f t="shared" si="1008"/>
        <v>62.130002975463896</v>
      </c>
      <c r="T3796" s="3">
        <f t="shared" ca="1" si="1009"/>
        <v>11.240532705710351</v>
      </c>
      <c r="U3796" s="3">
        <f t="shared" ca="1" si="1017"/>
        <v>11.240532705710351</v>
      </c>
      <c r="W3796" s="34">
        <f t="shared" si="1010"/>
        <v>4</v>
      </c>
      <c r="X3796" s="73" t="b">
        <f>COUNTIF('Power Curve'!$D$2:$D$31,W3796)&gt;0</f>
        <v>1</v>
      </c>
      <c r="Y3796" s="73" t="b">
        <f t="shared" si="1011"/>
        <v>0</v>
      </c>
      <c r="Z3796" s="73" t="b">
        <f t="shared" si="1018"/>
        <v>1</v>
      </c>
      <c r="AA3796" s="34" t="str">
        <f t="shared" si="1012"/>
        <v>Outer</v>
      </c>
      <c r="AB3796" s="35" t="str">
        <f t="shared" si="1019"/>
        <v>-0.1-0.0</v>
      </c>
      <c r="AC3796" s="36" t="str">
        <f t="shared" si="1013"/>
        <v>23-24</v>
      </c>
      <c r="AD3796" s="36" t="str">
        <f t="shared" si="1014"/>
        <v>Apr</v>
      </c>
      <c r="AE3796" s="35" t="str">
        <f t="shared" si="1015"/>
        <v>335-345</v>
      </c>
      <c r="AF3796" s="36" t="str">
        <f t="shared" si="1016"/>
        <v>LWS-LTI</v>
      </c>
    </row>
    <row r="3797" spans="5:32" x14ac:dyDescent="0.3">
      <c r="E3797" s="12">
        <v>41015</v>
      </c>
      <c r="F3797" s="16">
        <v>3.86</v>
      </c>
      <c r="G3797" s="16">
        <v>40.629999160766602</v>
      </c>
      <c r="H3797" s="29">
        <v>1.2037621113477472</v>
      </c>
      <c r="I3797" s="26">
        <v>344.6</v>
      </c>
      <c r="J3797" s="30">
        <v>4.9222797927461141E-2</v>
      </c>
      <c r="K3797" s="31">
        <v>0.55703161611318519</v>
      </c>
      <c r="L3797" s="108">
        <f ca="1">REWS!R3797</f>
        <v>3.885700232978913</v>
      </c>
      <c r="M3797" s="22">
        <f t="shared" si="1003"/>
        <v>3.8375628243818363</v>
      </c>
      <c r="N3797" s="22">
        <f t="shared" ca="1" si="1004"/>
        <v>3.8631136685937091</v>
      </c>
      <c r="O3797" s="22">
        <f t="shared" si="1005"/>
        <v>-4.884231869102746E-2</v>
      </c>
      <c r="P3797" s="81">
        <f t="shared" ca="1" si="1006"/>
        <v>4</v>
      </c>
      <c r="Q3797" s="22">
        <f t="shared" ca="1" si="1007"/>
        <v>0.79305013303887384</v>
      </c>
      <c r="R3797" s="3">
        <f ca="1">IF(N3797&gt;'Power Curve'!$C$37,0,INDEX(Ci,$P3797,1)*POWER(1-Q3797,3)+INDEX(Ci,$P3797,2)*3*Q3797*POWER(1-Q3797,2)+INDEX(Ci,$P3797,3)*3*POWER(Q3797,2)*(1-Q3797)+INDEX(Ci,$P3797,4)*POWER(Q3797,3))</f>
        <v>53.462821851802289</v>
      </c>
      <c r="S3797" s="3">
        <f t="shared" si="1008"/>
        <v>40.629999160766602</v>
      </c>
      <c r="T3797" s="3">
        <f t="shared" ca="1" si="1009"/>
        <v>12.832822691035688</v>
      </c>
      <c r="U3797" s="3">
        <f t="shared" ca="1" si="1017"/>
        <v>12.832822691035688</v>
      </c>
      <c r="W3797" s="34">
        <f t="shared" si="1010"/>
        <v>4</v>
      </c>
      <c r="X3797" s="73" t="b">
        <f>COUNTIF('Power Curve'!$D$2:$D$31,W3797)&gt;0</f>
        <v>1</v>
      </c>
      <c r="Y3797" s="73" t="b">
        <f t="shared" si="1011"/>
        <v>0</v>
      </c>
      <c r="Z3797" s="73" t="b">
        <f t="shared" si="1018"/>
        <v>1</v>
      </c>
      <c r="AA3797" s="34" t="str">
        <f t="shared" si="1012"/>
        <v>Outer</v>
      </c>
      <c r="AB3797" s="35" t="str">
        <f t="shared" si="1019"/>
        <v>-0.1-0.0</v>
      </c>
      <c r="AC3797" s="36" t="str">
        <f t="shared" si="1013"/>
        <v>0-1</v>
      </c>
      <c r="AD3797" s="36" t="str">
        <f t="shared" si="1014"/>
        <v>Apr</v>
      </c>
      <c r="AE3797" s="35" t="str">
        <f t="shared" si="1015"/>
        <v>335-345</v>
      </c>
      <c r="AF3797" s="36" t="str">
        <f t="shared" si="1016"/>
        <v>LWS-LTI</v>
      </c>
    </row>
    <row r="3798" spans="5:32" x14ac:dyDescent="0.3">
      <c r="E3798" s="12">
        <v>41015.006944444445</v>
      </c>
      <c r="F3798" s="16">
        <v>4.03</v>
      </c>
      <c r="G3798" s="16">
        <v>51.069995880126896</v>
      </c>
      <c r="H3798" s="29">
        <v>1.2042976329709669</v>
      </c>
      <c r="I3798" s="26">
        <v>347.5</v>
      </c>
      <c r="J3798" s="30">
        <v>6.699751861042183E-2</v>
      </c>
      <c r="K3798" s="31">
        <v>0.62895923657620501</v>
      </c>
      <c r="L3798" s="108">
        <f ca="1">REWS!R3798</f>
        <v>3.9872121670452034</v>
      </c>
      <c r="M3798" s="22">
        <f t="shared" si="1003"/>
        <v>4.0071687098961828</v>
      </c>
      <c r="N3798" s="22">
        <f t="shared" ca="1" si="1004"/>
        <v>3.9646232842433973</v>
      </c>
      <c r="O3798" s="22">
        <f t="shared" si="1005"/>
        <v>-2.2629182346692853E-2</v>
      </c>
      <c r="P3798" s="81">
        <f t="shared" ca="1" si="1006"/>
        <v>4</v>
      </c>
      <c r="Q3798" s="22">
        <f t="shared" ca="1" si="1007"/>
        <v>0.86537178038457163</v>
      </c>
      <c r="R3798" s="3">
        <f ca="1">IF(N3798&gt;'Power Curve'!$C$37,0,INDEX(Ci,$P3798,1)*POWER(1-Q3798,3)+INDEX(Ci,$P3798,2)*3*Q3798*POWER(1-Q3798,2)+INDEX(Ci,$P3798,3)*3*POWER(Q3798,2)*(1-Q3798)+INDEX(Ci,$P3798,4)*POWER(Q3798,3))</f>
        <v>61.672491249498336</v>
      </c>
      <c r="S3798" s="3">
        <f t="shared" si="1008"/>
        <v>51.069995880126896</v>
      </c>
      <c r="T3798" s="3">
        <f t="shared" ca="1" si="1009"/>
        <v>10.602495369371439</v>
      </c>
      <c r="U3798" s="3">
        <f t="shared" ca="1" si="1017"/>
        <v>10.602495369371439</v>
      </c>
      <c r="W3798" s="34">
        <f t="shared" si="1010"/>
        <v>4</v>
      </c>
      <c r="X3798" s="73" t="b">
        <f>COUNTIF('Power Curve'!$D$2:$D$31,W3798)&gt;0</f>
        <v>1</v>
      </c>
      <c r="Y3798" s="73" t="b">
        <f t="shared" si="1011"/>
        <v>0</v>
      </c>
      <c r="Z3798" s="73" t="b">
        <f t="shared" si="1018"/>
        <v>1</v>
      </c>
      <c r="AA3798" s="34" t="str">
        <f t="shared" si="1012"/>
        <v>Outer</v>
      </c>
      <c r="AB3798" s="35" t="str">
        <f t="shared" si="1019"/>
        <v>-0.1-0.0</v>
      </c>
      <c r="AC3798" s="36" t="str">
        <f t="shared" si="1013"/>
        <v>0-1</v>
      </c>
      <c r="AD3798" s="36" t="str">
        <f t="shared" si="1014"/>
        <v>Apr</v>
      </c>
      <c r="AE3798" s="35" t="str">
        <f t="shared" si="1015"/>
        <v>345-355</v>
      </c>
      <c r="AF3798" s="36" t="str">
        <f t="shared" si="1016"/>
        <v>LWS-LTI</v>
      </c>
    </row>
    <row r="3799" spans="5:32" x14ac:dyDescent="0.3">
      <c r="E3799" s="12">
        <v>41015.013888888891</v>
      </c>
      <c r="F3799" s="16">
        <v>3.99</v>
      </c>
      <c r="G3799" s="16">
        <v>42.489997863769503</v>
      </c>
      <c r="H3799" s="29">
        <v>1.2048336302193916</v>
      </c>
      <c r="I3799" s="26">
        <v>349.6</v>
      </c>
      <c r="J3799" s="30">
        <v>5.2631578947368418E-2</v>
      </c>
      <c r="K3799" s="31">
        <v>0.67496712830372485</v>
      </c>
      <c r="L3799" s="108">
        <f ca="1">REWS!R3799</f>
        <v>3.9279826344462059</v>
      </c>
      <c r="M3799" s="22">
        <f t="shared" si="1003"/>
        <v>3.9679838259932678</v>
      </c>
      <c r="N3799" s="22">
        <f t="shared" ca="1" si="1004"/>
        <v>3.9063086622217971</v>
      </c>
      <c r="O3799" s="22">
        <f t="shared" si="1005"/>
        <v>-2.8685332469485306E-2</v>
      </c>
      <c r="P3799" s="81">
        <f t="shared" ca="1" si="1006"/>
        <v>4</v>
      </c>
      <c r="Q3799" s="22">
        <f t="shared" ca="1" si="1007"/>
        <v>0.82382488355168237</v>
      </c>
      <c r="R3799" s="3">
        <f ca="1">IF(N3799&gt;'Power Curve'!$C$37,0,INDEX(Ci,$P3799,1)*POWER(1-Q3799,3)+INDEX(Ci,$P3799,2)*3*Q3799*POWER(1-Q3799,2)+INDEX(Ci,$P3799,3)*3*POWER(Q3799,2)*(1-Q3799)+INDEX(Ci,$P3799,4)*POWER(Q3799,3))</f>
        <v>56.926759286505359</v>
      </c>
      <c r="S3799" s="3">
        <f t="shared" si="1008"/>
        <v>42.489997863769503</v>
      </c>
      <c r="T3799" s="3">
        <f t="shared" ca="1" si="1009"/>
        <v>14.436761422735856</v>
      </c>
      <c r="U3799" s="3">
        <f t="shared" ca="1" si="1017"/>
        <v>14.436761422735856</v>
      </c>
      <c r="W3799" s="34">
        <f t="shared" si="1010"/>
        <v>4</v>
      </c>
      <c r="X3799" s="73" t="b">
        <f>COUNTIF('Power Curve'!$D$2:$D$31,W3799)&gt;0</f>
        <v>1</v>
      </c>
      <c r="Y3799" s="73" t="b">
        <f t="shared" si="1011"/>
        <v>0</v>
      </c>
      <c r="Z3799" s="73" t="b">
        <f t="shared" si="1018"/>
        <v>1</v>
      </c>
      <c r="AA3799" s="34" t="str">
        <f t="shared" si="1012"/>
        <v>Outer</v>
      </c>
      <c r="AB3799" s="35" t="str">
        <f t="shared" si="1019"/>
        <v>-0.1-0.0</v>
      </c>
      <c r="AC3799" s="36" t="str">
        <f t="shared" si="1013"/>
        <v>0-1</v>
      </c>
      <c r="AD3799" s="36" t="str">
        <f t="shared" si="1014"/>
        <v>Apr</v>
      </c>
      <c r="AE3799" s="35" t="str">
        <f t="shared" si="1015"/>
        <v>345-355</v>
      </c>
      <c r="AF3799" s="36" t="str">
        <f t="shared" si="1016"/>
        <v>LWS-LTI</v>
      </c>
    </row>
    <row r="3800" spans="5:32" x14ac:dyDescent="0.3">
      <c r="E3800" s="12">
        <v>41015.020833333336</v>
      </c>
      <c r="F3800" s="16">
        <v>3.77</v>
      </c>
      <c r="G3800" s="16">
        <v>16.410000801086497</v>
      </c>
      <c r="H3800" s="29">
        <v>1.2044315875686518</v>
      </c>
      <c r="I3800" s="26">
        <v>351.3</v>
      </c>
      <c r="J3800" s="30">
        <v>4.5092838196286476E-2</v>
      </c>
      <c r="K3800" s="31">
        <v>0.87632405350906295</v>
      </c>
      <c r="L3800" s="108">
        <f ca="1">REWS!R3800</f>
        <v>3.634587383937633</v>
      </c>
      <c r="M3800" s="22">
        <f t="shared" si="1003"/>
        <v>3.7487806789336773</v>
      </c>
      <c r="N3800" s="22">
        <f t="shared" ca="1" si="1004"/>
        <v>3.6141302283293095</v>
      </c>
      <c r="O3800" s="22">
        <f t="shared" si="1005"/>
        <v>-6.2563885466363697E-2</v>
      </c>
      <c r="P3800" s="81">
        <f t="shared" ca="1" si="1006"/>
        <v>4</v>
      </c>
      <c r="Q3800" s="22">
        <f t="shared" ca="1" si="1007"/>
        <v>0.61565912976818193</v>
      </c>
      <c r="R3800" s="3">
        <f ca="1">IF(N3800&gt;'Power Curve'!$C$37,0,INDEX(Ci,$P3800,1)*POWER(1-Q3800,3)+INDEX(Ci,$P3800,2)*3*Q3800*POWER(1-Q3800,2)+INDEX(Ci,$P3800,3)*3*POWER(Q3800,2)*(1-Q3800)+INDEX(Ci,$P3800,4)*POWER(Q3800,3))</f>
        <v>34.68594255014775</v>
      </c>
      <c r="S3800" s="3">
        <f t="shared" si="1008"/>
        <v>16.410000801086497</v>
      </c>
      <c r="T3800" s="3">
        <f t="shared" ca="1" si="1009"/>
        <v>18.275941749061253</v>
      </c>
      <c r="U3800" s="3">
        <f t="shared" ca="1" si="1017"/>
        <v>18.275941749061253</v>
      </c>
      <c r="W3800" s="34">
        <f t="shared" si="1010"/>
        <v>4</v>
      </c>
      <c r="X3800" s="73" t="b">
        <f>COUNTIF('Power Curve'!$D$2:$D$31,W3800)&gt;0</f>
        <v>1</v>
      </c>
      <c r="Y3800" s="73" t="b">
        <f t="shared" si="1011"/>
        <v>0</v>
      </c>
      <c r="Z3800" s="73" t="b">
        <f t="shared" si="1018"/>
        <v>1</v>
      </c>
      <c r="AA3800" s="34" t="str">
        <f t="shared" si="1012"/>
        <v>Outer</v>
      </c>
      <c r="AB3800" s="35" t="str">
        <f t="shared" si="1019"/>
        <v>-0.1-0.0</v>
      </c>
      <c r="AC3800" s="36" t="str">
        <f t="shared" si="1013"/>
        <v>0-1</v>
      </c>
      <c r="AD3800" s="36" t="str">
        <f t="shared" si="1014"/>
        <v>Apr</v>
      </c>
      <c r="AE3800" s="35" t="str">
        <f t="shared" si="1015"/>
        <v>345-355</v>
      </c>
      <c r="AF3800" s="36" t="str">
        <f t="shared" si="1016"/>
        <v>LWS-LTI</v>
      </c>
    </row>
    <row r="3801" spans="5:32" x14ac:dyDescent="0.3">
      <c r="E3801" s="12">
        <v>41017.1875</v>
      </c>
      <c r="F3801" s="16">
        <v>5.74</v>
      </c>
      <c r="G3801" s="16">
        <v>401.9300155639653</v>
      </c>
      <c r="H3801" s="29">
        <v>1.1946246252037236</v>
      </c>
      <c r="I3801" s="26">
        <v>355.2</v>
      </c>
      <c r="J3801" s="30">
        <v>0.10104529616724738</v>
      </c>
      <c r="K3801" s="31">
        <v>0.34939062416209515</v>
      </c>
      <c r="L3801" s="108">
        <f ca="1">REWS!R3801</f>
        <v>5.7597732652577172</v>
      </c>
      <c r="M3801" s="22">
        <f t="shared" si="1003"/>
        <v>5.6921589251042439</v>
      </c>
      <c r="N3801" s="22">
        <f t="shared" ca="1" si="1004"/>
        <v>5.711767386483193</v>
      </c>
      <c r="O3801" s="22">
        <f t="shared" si="1005"/>
        <v>0.23779148711399337</v>
      </c>
      <c r="P3801" s="81">
        <f t="shared" ca="1" si="1006"/>
        <v>6</v>
      </c>
      <c r="Q3801" s="22">
        <f t="shared" ca="1" si="1007"/>
        <v>0.68141445567159542</v>
      </c>
      <c r="R3801" s="3">
        <f ca="1">IF(N3801&gt;'Power Curve'!$C$37,0,INDEX(Ci,$P3801,1)*POWER(1-Q3801,3)+INDEX(Ci,$P3801,2)*3*Q3801*POWER(1-Q3801,2)+INDEX(Ci,$P3801,3)*3*POWER(Q3801,2)*(1-Q3801)+INDEX(Ci,$P3801,4)*POWER(Q3801,3))</f>
        <v>314.04083340237315</v>
      </c>
      <c r="S3801" s="3">
        <f t="shared" si="1008"/>
        <v>401.9300155639653</v>
      </c>
      <c r="T3801" s="3">
        <f t="shared" ca="1" si="1009"/>
        <v>-87.889182161592146</v>
      </c>
      <c r="U3801" s="3">
        <f t="shared" ca="1" si="1017"/>
        <v>87.889182161592146</v>
      </c>
      <c r="W3801" s="34">
        <f t="shared" si="1010"/>
        <v>6</v>
      </c>
      <c r="X3801" s="73" t="b">
        <f>COUNTIF('Power Curve'!$D$2:$D$31,W3801)&gt;0</f>
        <v>1</v>
      </c>
      <c r="Y3801" s="73" t="b">
        <f t="shared" si="1011"/>
        <v>0</v>
      </c>
      <c r="Z3801" s="73" t="b">
        <f t="shared" si="1018"/>
        <v>1</v>
      </c>
      <c r="AA3801" s="34" t="str">
        <f t="shared" si="1012"/>
        <v>Outer</v>
      </c>
      <c r="AB3801" s="35" t="str">
        <f t="shared" si="1019"/>
        <v>0.2-0.3</v>
      </c>
      <c r="AC3801" s="36" t="str">
        <f t="shared" si="1013"/>
        <v>4-5</v>
      </c>
      <c r="AD3801" s="36" t="str">
        <f t="shared" si="1014"/>
        <v>Apr</v>
      </c>
      <c r="AE3801" s="35" t="str">
        <f t="shared" si="1015"/>
        <v>355-5</v>
      </c>
      <c r="AF3801" s="36" t="str">
        <f t="shared" si="1016"/>
        <v>Inner-TI</v>
      </c>
    </row>
    <row r="3802" spans="5:32" x14ac:dyDescent="0.3">
      <c r="E3802" s="12">
        <v>41017.194444444445</v>
      </c>
      <c r="F3802" s="16">
        <v>5.55</v>
      </c>
      <c r="G3802" s="16">
        <v>297.16999816894537</v>
      </c>
      <c r="H3802" s="29">
        <v>1.1954416282028528</v>
      </c>
      <c r="I3802" s="26">
        <v>354.8</v>
      </c>
      <c r="J3802" s="30">
        <v>8.8288288288288289E-2</v>
      </c>
      <c r="K3802" s="31">
        <v>0.44368791080706582</v>
      </c>
      <c r="L3802" s="108">
        <f ca="1">REWS!R3802</f>
        <v>5.4693008584376948</v>
      </c>
      <c r="M3802" s="22">
        <f t="shared" si="1003"/>
        <v>5.5049968974119334</v>
      </c>
      <c r="N3802" s="22">
        <f t="shared" ca="1" si="1004"/>
        <v>5.4249521183264742</v>
      </c>
      <c r="O3802" s="22">
        <f t="shared" si="1005"/>
        <v>0.20886499240243059</v>
      </c>
      <c r="P3802" s="81">
        <f t="shared" ca="1" si="1006"/>
        <v>6</v>
      </c>
      <c r="Q3802" s="22">
        <f t="shared" ca="1" si="1007"/>
        <v>0.39554058611978088</v>
      </c>
      <c r="R3802" s="3">
        <f ca="1">IF(N3802&gt;'Power Curve'!$C$37,0,INDEX(Ci,$P3802,1)*POWER(1-Q3802,3)+INDEX(Ci,$P3802,2)*3*Q3802*POWER(1-Q3802,2)+INDEX(Ci,$P3802,3)*3*POWER(Q3802,2)*(1-Q3802)+INDEX(Ci,$P3802,4)*POWER(Q3802,3))</f>
        <v>270.52367793187142</v>
      </c>
      <c r="S3802" s="3">
        <f t="shared" si="1008"/>
        <v>297.16999816894537</v>
      </c>
      <c r="T3802" s="3">
        <f t="shared" ca="1" si="1009"/>
        <v>-26.646320237073951</v>
      </c>
      <c r="U3802" s="3">
        <f t="shared" ca="1" si="1017"/>
        <v>26.646320237073951</v>
      </c>
      <c r="W3802" s="34">
        <f t="shared" si="1010"/>
        <v>6</v>
      </c>
      <c r="X3802" s="73" t="b">
        <f>COUNTIF('Power Curve'!$D$2:$D$31,W3802)&gt;0</f>
        <v>1</v>
      </c>
      <c r="Y3802" s="73" t="b">
        <f t="shared" si="1011"/>
        <v>0</v>
      </c>
      <c r="Z3802" s="73" t="b">
        <f t="shared" si="1018"/>
        <v>1</v>
      </c>
      <c r="AA3802" s="34" t="str">
        <f t="shared" si="1012"/>
        <v>Outer</v>
      </c>
      <c r="AB3802" s="35" t="str">
        <f t="shared" si="1019"/>
        <v>0.2-0.3</v>
      </c>
      <c r="AC3802" s="36" t="str">
        <f t="shared" si="1013"/>
        <v>4-5</v>
      </c>
      <c r="AD3802" s="36" t="str">
        <f t="shared" si="1014"/>
        <v>Apr</v>
      </c>
      <c r="AE3802" s="35" t="str">
        <f t="shared" si="1015"/>
        <v>345-355</v>
      </c>
      <c r="AF3802" s="36" t="str">
        <f t="shared" si="1016"/>
        <v>LWS-LTI</v>
      </c>
    </row>
    <row r="3803" spans="5:32" x14ac:dyDescent="0.3">
      <c r="E3803" s="12">
        <v>41017.201388888891</v>
      </c>
      <c r="F3803" s="16">
        <v>5.37</v>
      </c>
      <c r="G3803" s="16">
        <v>253.36001205444296</v>
      </c>
      <c r="H3803" s="29">
        <v>1.1955310336690279</v>
      </c>
      <c r="I3803" s="26">
        <v>349.5</v>
      </c>
      <c r="J3803" s="30">
        <v>9.683426443202979E-2</v>
      </c>
      <c r="K3803" s="31">
        <v>0.31414297207145292</v>
      </c>
      <c r="L3803" s="108">
        <f ca="1">REWS!R3803</f>
        <v>5.3650538250174087</v>
      </c>
      <c r="M3803" s="22">
        <f t="shared" si="1003"/>
        <v>5.326589240349251</v>
      </c>
      <c r="N3803" s="22">
        <f t="shared" ca="1" si="1004"/>
        <v>5.3216830499501535</v>
      </c>
      <c r="O3803" s="22">
        <f t="shared" si="1005"/>
        <v>0.18129151389208845</v>
      </c>
      <c r="P3803" s="81">
        <f t="shared" ca="1" si="1006"/>
        <v>6</v>
      </c>
      <c r="Q3803" s="22">
        <f t="shared" ca="1" si="1007"/>
        <v>0.29261047235185339</v>
      </c>
      <c r="R3803" s="3">
        <f ca="1">IF(N3803&gt;'Power Curve'!$C$37,0,INDEX(Ci,$P3803,1)*POWER(1-Q3803,3)+INDEX(Ci,$P3803,2)*3*Q3803*POWER(1-Q3803,2)+INDEX(Ci,$P3803,3)*3*POWER(Q3803,2)*(1-Q3803)+INDEX(Ci,$P3803,4)*POWER(Q3803,3))</f>
        <v>255.37049660670235</v>
      </c>
      <c r="S3803" s="3">
        <f t="shared" si="1008"/>
        <v>253.36001205444296</v>
      </c>
      <c r="T3803" s="3">
        <f t="shared" ca="1" si="1009"/>
        <v>2.0104845522593848</v>
      </c>
      <c r="U3803" s="3">
        <f t="shared" ca="1" si="1017"/>
        <v>2.0104845522593848</v>
      </c>
      <c r="W3803" s="34">
        <f t="shared" si="1010"/>
        <v>5</v>
      </c>
      <c r="X3803" s="73" t="b">
        <f>COUNTIF('Power Curve'!$D$2:$D$31,W3803)&gt;0</f>
        <v>1</v>
      </c>
      <c r="Y3803" s="73" t="b">
        <f t="shared" si="1011"/>
        <v>0</v>
      </c>
      <c r="Z3803" s="73" t="b">
        <f t="shared" si="1018"/>
        <v>1</v>
      </c>
      <c r="AA3803" s="34" t="str">
        <f t="shared" si="1012"/>
        <v>Outer</v>
      </c>
      <c r="AB3803" s="35" t="str">
        <f t="shared" si="1019"/>
        <v>0.1-0.2</v>
      </c>
      <c r="AC3803" s="36" t="str">
        <f t="shared" si="1013"/>
        <v>4-5</v>
      </c>
      <c r="AD3803" s="36" t="str">
        <f t="shared" si="1014"/>
        <v>Apr</v>
      </c>
      <c r="AE3803" s="35" t="str">
        <f t="shared" si="1015"/>
        <v>345-355</v>
      </c>
      <c r="AF3803" s="36" t="str">
        <f t="shared" si="1016"/>
        <v>LWS-LTI</v>
      </c>
    </row>
    <row r="3804" spans="5:32" x14ac:dyDescent="0.3">
      <c r="E3804" s="12">
        <v>41017.208333333336</v>
      </c>
      <c r="F3804" s="16">
        <v>5.07</v>
      </c>
      <c r="G3804" s="16">
        <v>273.18000793457037</v>
      </c>
      <c r="H3804" s="29">
        <v>1.1956204525092315</v>
      </c>
      <c r="I3804" s="26">
        <v>354.1</v>
      </c>
      <c r="J3804" s="30">
        <v>0.13412228796844181</v>
      </c>
      <c r="K3804" s="31">
        <v>0.46903768699416393</v>
      </c>
      <c r="L3804" s="108">
        <f ca="1">REWS!R3804</f>
        <v>4.9966902959866992</v>
      </c>
      <c r="M3804" s="22">
        <f t="shared" si="1003"/>
        <v>5.0291397997713014</v>
      </c>
      <c r="N3804" s="22">
        <f t="shared" ca="1" si="1004"/>
        <v>4.9564209141376239</v>
      </c>
      <c r="O3804" s="22">
        <f t="shared" si="1005"/>
        <v>0.13531974399878299</v>
      </c>
      <c r="P3804" s="81">
        <f t="shared" ca="1" si="1006"/>
        <v>5</v>
      </c>
      <c r="Q3804" s="22">
        <f t="shared" ca="1" si="1007"/>
        <v>0.91802612351713542</v>
      </c>
      <c r="R3804" s="3">
        <f ca="1">IF(N3804&gt;'Power Curve'!$C$37,0,INDEX(Ci,$P3804,1)*POWER(1-Q3804,3)+INDEX(Ci,$P3804,2)*3*Q3804*POWER(1-Q3804,2)+INDEX(Ci,$P3804,3)*3*POWER(Q3804,2)*(1-Q3804)+INDEX(Ci,$P3804,4)*POWER(Q3804,3))</f>
        <v>199.98482957850939</v>
      </c>
      <c r="S3804" s="3">
        <f t="shared" si="1008"/>
        <v>273.18000793457037</v>
      </c>
      <c r="T3804" s="3">
        <f t="shared" ca="1" si="1009"/>
        <v>-73.195178356060978</v>
      </c>
      <c r="U3804" s="3">
        <f t="shared" ca="1" si="1017"/>
        <v>73.195178356060978</v>
      </c>
      <c r="W3804" s="34">
        <f t="shared" si="1010"/>
        <v>5</v>
      </c>
      <c r="X3804" s="73" t="b">
        <f>COUNTIF('Power Curve'!$D$2:$D$31,W3804)&gt;0</f>
        <v>1</v>
      </c>
      <c r="Y3804" s="73" t="b">
        <f t="shared" si="1011"/>
        <v>0</v>
      </c>
      <c r="Z3804" s="73" t="b">
        <f t="shared" si="1018"/>
        <v>1</v>
      </c>
      <c r="AA3804" s="34" t="str">
        <f t="shared" si="1012"/>
        <v>Outer</v>
      </c>
      <c r="AB3804" s="35" t="str">
        <f t="shared" si="1019"/>
        <v>0.1-0.2</v>
      </c>
      <c r="AC3804" s="36" t="str">
        <f t="shared" si="1013"/>
        <v>5-6</v>
      </c>
      <c r="AD3804" s="36" t="str">
        <f t="shared" si="1014"/>
        <v>Apr</v>
      </c>
      <c r="AE3804" s="35" t="str">
        <f t="shared" si="1015"/>
        <v>345-355</v>
      </c>
      <c r="AF3804" s="36" t="str">
        <f t="shared" si="1016"/>
        <v>Inner-TI</v>
      </c>
    </row>
    <row r="3805" spans="5:32" x14ac:dyDescent="0.3">
      <c r="E3805" s="12">
        <v>41017.215277777781</v>
      </c>
      <c r="F3805" s="16">
        <v>5.77</v>
      </c>
      <c r="G3805" s="16">
        <v>208.55000686645519</v>
      </c>
      <c r="H3805" s="29">
        <v>1.1956651680116479</v>
      </c>
      <c r="I3805" s="26">
        <v>351.9</v>
      </c>
      <c r="J3805" s="30">
        <v>8.6655112651646451E-2</v>
      </c>
      <c r="K3805" s="31">
        <v>0.38178727594774065</v>
      </c>
      <c r="L3805" s="108">
        <f ca="1">REWS!R3805</f>
        <v>5.7710313404568385</v>
      </c>
      <c r="M3805" s="22">
        <f t="shared" si="1003"/>
        <v>5.7235697029436245</v>
      </c>
      <c r="N3805" s="22">
        <f t="shared" ca="1" si="1004"/>
        <v>5.724592744363413</v>
      </c>
      <c r="O3805" s="22">
        <f t="shared" si="1005"/>
        <v>0.24264612408421596</v>
      </c>
      <c r="P3805" s="81">
        <f t="shared" ca="1" si="1006"/>
        <v>6</v>
      </c>
      <c r="Q3805" s="22">
        <f t="shared" ca="1" si="1007"/>
        <v>0.69419771755708881</v>
      </c>
      <c r="R3805" s="3">
        <f ca="1">IF(N3805&gt;'Power Curve'!$C$37,0,INDEX(Ci,$P3805,1)*POWER(1-Q3805,3)+INDEX(Ci,$P3805,2)*3*Q3805*POWER(1-Q3805,2)+INDEX(Ci,$P3805,3)*3*POWER(Q3805,2)*(1-Q3805)+INDEX(Ci,$P3805,4)*POWER(Q3805,3))</f>
        <v>316.08117947526858</v>
      </c>
      <c r="S3805" s="3">
        <f t="shared" si="1008"/>
        <v>208.55000686645519</v>
      </c>
      <c r="T3805" s="3">
        <f t="shared" ca="1" si="1009"/>
        <v>107.53117260881339</v>
      </c>
      <c r="U3805" s="3">
        <f t="shared" ca="1" si="1017"/>
        <v>107.53117260881339</v>
      </c>
      <c r="W3805" s="34">
        <f t="shared" si="1010"/>
        <v>6</v>
      </c>
      <c r="X3805" s="73" t="b">
        <f>COUNTIF('Power Curve'!$D$2:$D$31,W3805)&gt;0</f>
        <v>1</v>
      </c>
      <c r="Y3805" s="73" t="b">
        <f t="shared" si="1011"/>
        <v>0</v>
      </c>
      <c r="Z3805" s="73" t="b">
        <f t="shared" si="1018"/>
        <v>1</v>
      </c>
      <c r="AA3805" s="34" t="str">
        <f t="shared" si="1012"/>
        <v>Outer</v>
      </c>
      <c r="AB3805" s="35" t="str">
        <f t="shared" si="1019"/>
        <v>0.2-0.3</v>
      </c>
      <c r="AC3805" s="36" t="str">
        <f t="shared" si="1013"/>
        <v>5-6</v>
      </c>
      <c r="AD3805" s="36" t="str">
        <f t="shared" si="1014"/>
        <v>Apr</v>
      </c>
      <c r="AE3805" s="35" t="str">
        <f t="shared" si="1015"/>
        <v>345-355</v>
      </c>
      <c r="AF3805" s="36" t="str">
        <f t="shared" si="1016"/>
        <v>LWS-LTI</v>
      </c>
    </row>
    <row r="3806" spans="5:32" x14ac:dyDescent="0.3">
      <c r="E3806" s="12">
        <v>41017.222222222219</v>
      </c>
      <c r="F3806" s="16">
        <v>5.65</v>
      </c>
      <c r="G3806" s="16">
        <v>320.62001419067349</v>
      </c>
      <c r="H3806" s="29">
        <v>1.1958887893040293</v>
      </c>
      <c r="I3806" s="26">
        <v>350.5</v>
      </c>
      <c r="J3806" s="30">
        <v>9.9115044247787609E-2</v>
      </c>
      <c r="K3806" s="31">
        <v>0.32828253173496691</v>
      </c>
      <c r="L3806" s="108">
        <f ca="1">REWS!R3806</f>
        <v>5.6349949634960579</v>
      </c>
      <c r="M3806" s="22">
        <f t="shared" si="1003"/>
        <v>5.6048847018131394</v>
      </c>
      <c r="N3806" s="22">
        <f t="shared" ca="1" si="1004"/>
        <v>5.5899994806536535</v>
      </c>
      <c r="O3806" s="22">
        <f t="shared" si="1005"/>
        <v>0.22430297456893716</v>
      </c>
      <c r="P3806" s="81">
        <f t="shared" ca="1" si="1006"/>
        <v>6</v>
      </c>
      <c r="Q3806" s="22">
        <f t="shared" ca="1" si="1007"/>
        <v>0.56004622220750133</v>
      </c>
      <c r="R3806" s="3">
        <f ca="1">IF(N3806&gt;'Power Curve'!$C$37,0,INDEX(Ci,$P3806,1)*POWER(1-Q3806,3)+INDEX(Ci,$P3806,2)*3*Q3806*POWER(1-Q3806,2)+INDEX(Ci,$P3806,3)*3*POWER(Q3806,2)*(1-Q3806)+INDEX(Ci,$P3806,4)*POWER(Q3806,3))</f>
        <v>295.15085195323599</v>
      </c>
      <c r="S3806" s="3">
        <f t="shared" si="1008"/>
        <v>320.62001419067349</v>
      </c>
      <c r="T3806" s="3">
        <f t="shared" ca="1" si="1009"/>
        <v>-25.469162237437502</v>
      </c>
      <c r="U3806" s="3">
        <f t="shared" ca="1" si="1017"/>
        <v>25.469162237437502</v>
      </c>
      <c r="W3806" s="34">
        <f t="shared" si="1010"/>
        <v>6</v>
      </c>
      <c r="X3806" s="73" t="b">
        <f>COUNTIF('Power Curve'!$D$2:$D$31,W3806)&gt;0</f>
        <v>1</v>
      </c>
      <c r="Y3806" s="73" t="b">
        <f t="shared" si="1011"/>
        <v>0</v>
      </c>
      <c r="Z3806" s="73" t="b">
        <f t="shared" si="1018"/>
        <v>1</v>
      </c>
      <c r="AA3806" s="34" t="str">
        <f t="shared" si="1012"/>
        <v>Outer</v>
      </c>
      <c r="AB3806" s="35" t="str">
        <f t="shared" si="1019"/>
        <v>0.2-0.3</v>
      </c>
      <c r="AC3806" s="36" t="str">
        <f t="shared" si="1013"/>
        <v>5-6</v>
      </c>
      <c r="AD3806" s="36" t="str">
        <f t="shared" si="1014"/>
        <v>Apr</v>
      </c>
      <c r="AE3806" s="35" t="str">
        <f t="shared" si="1015"/>
        <v>345-355</v>
      </c>
      <c r="AF3806" s="36" t="str">
        <f t="shared" si="1016"/>
        <v>LWS-LTI</v>
      </c>
    </row>
    <row r="3807" spans="5:32" x14ac:dyDescent="0.3">
      <c r="E3807" s="12">
        <v>41017.229166666664</v>
      </c>
      <c r="F3807" s="16">
        <v>4.71</v>
      </c>
      <c r="G3807" s="16">
        <v>171.67999649047829</v>
      </c>
      <c r="H3807" s="29">
        <v>1.1958440592072477</v>
      </c>
      <c r="I3807" s="26">
        <v>347.1</v>
      </c>
      <c r="J3807" s="30">
        <v>0.12101910828025476</v>
      </c>
      <c r="K3807" s="31">
        <v>0.2899228617516722</v>
      </c>
      <c r="L3807" s="108">
        <f ca="1">REWS!R3807</f>
        <v>4.6793116100745547</v>
      </c>
      <c r="M3807" s="22">
        <f t="shared" si="1003"/>
        <v>4.672332354945552</v>
      </c>
      <c r="N3807" s="22">
        <f t="shared" ca="1" si="1004"/>
        <v>4.6418893916398529</v>
      </c>
      <c r="O3807" s="22">
        <f t="shared" si="1005"/>
        <v>8.0174003203721547E-2</v>
      </c>
      <c r="P3807" s="81">
        <f t="shared" ca="1" si="1006"/>
        <v>5</v>
      </c>
      <c r="Q3807" s="22">
        <f t="shared" ca="1" si="1007"/>
        <v>0.55836566294087919</v>
      </c>
      <c r="R3807" s="3">
        <f ca="1">IF(N3807&gt;'Power Curve'!$C$37,0,INDEX(Ci,$P3807,1)*POWER(1-Q3807,3)+INDEX(Ci,$P3807,2)*3*Q3807*POWER(1-Q3807,2)+INDEX(Ci,$P3807,3)*3*POWER(Q3807,2)*(1-Q3807)+INDEX(Ci,$P3807,4)*POWER(Q3807,3))</f>
        <v>145.46022680914439</v>
      </c>
      <c r="S3807" s="3">
        <f t="shared" si="1008"/>
        <v>171.67999649047829</v>
      </c>
      <c r="T3807" s="3">
        <f t="shared" ca="1" si="1009"/>
        <v>-26.219769681333901</v>
      </c>
      <c r="U3807" s="3">
        <f t="shared" ca="1" si="1017"/>
        <v>26.219769681333901</v>
      </c>
      <c r="W3807" s="34">
        <f t="shared" si="1010"/>
        <v>5</v>
      </c>
      <c r="X3807" s="73" t="b">
        <f>COUNTIF('Power Curve'!$D$2:$D$31,W3807)&gt;0</f>
        <v>1</v>
      </c>
      <c r="Y3807" s="73" t="b">
        <f t="shared" si="1011"/>
        <v>0</v>
      </c>
      <c r="Z3807" s="73" t="b">
        <f t="shared" si="1018"/>
        <v>1</v>
      </c>
      <c r="AA3807" s="34" t="str">
        <f t="shared" si="1012"/>
        <v>Inner</v>
      </c>
      <c r="AB3807" s="35" t="str">
        <f t="shared" si="1019"/>
        <v>0.0-0.1</v>
      </c>
      <c r="AC3807" s="36" t="str">
        <f t="shared" si="1013"/>
        <v>5-6</v>
      </c>
      <c r="AD3807" s="36" t="str">
        <f t="shared" si="1014"/>
        <v>Apr</v>
      </c>
      <c r="AE3807" s="35" t="str">
        <f t="shared" si="1015"/>
        <v>345-355</v>
      </c>
      <c r="AF3807" s="36" t="str">
        <f t="shared" si="1016"/>
        <v>Inner-TI</v>
      </c>
    </row>
    <row r="3808" spans="5:32" x14ac:dyDescent="0.3">
      <c r="E3808" s="12">
        <v>41017.236111111109</v>
      </c>
      <c r="F3808" s="16">
        <v>4.32</v>
      </c>
      <c r="G3808" s="16">
        <v>186.9700012207033</v>
      </c>
      <c r="H3808" s="29">
        <v>1.1958887893040293</v>
      </c>
      <c r="I3808" s="26">
        <v>343.4</v>
      </c>
      <c r="J3808" s="30">
        <v>0.12731481481481483</v>
      </c>
      <c r="K3808" s="31">
        <v>0.11245234913053422</v>
      </c>
      <c r="L3808" s="108">
        <f ca="1">REWS!R3808</f>
        <v>4.3290192089239703</v>
      </c>
      <c r="M3808" s="22">
        <f t="shared" si="1003"/>
        <v>4.2855047631562408</v>
      </c>
      <c r="N3808" s="22">
        <f t="shared" ca="1" si="1004"/>
        <v>4.2944519536200314</v>
      </c>
      <c r="O3808" s="22">
        <f t="shared" si="1005"/>
        <v>2.0388551923104802E-2</v>
      </c>
      <c r="P3808" s="81">
        <f t="shared" ca="1" si="1006"/>
        <v>5</v>
      </c>
      <c r="Q3808" s="22">
        <f t="shared" ca="1" si="1007"/>
        <v>0.16107795076720011</v>
      </c>
      <c r="R3808" s="3">
        <f ca="1">IF(N3808&gt;'Power Curve'!$C$37,0,INDEX(Ci,$P3808,1)*POWER(1-Q3808,3)+INDEX(Ci,$P3808,2)*3*Q3808*POWER(1-Q3808,2)+INDEX(Ci,$P3808,3)*3*POWER(Q3808,2)*(1-Q3808)+INDEX(Ci,$P3808,4)*POWER(Q3808,3))</f>
        <v>92.124629553260462</v>
      </c>
      <c r="S3808" s="3">
        <f t="shared" si="1008"/>
        <v>186.9700012207033</v>
      </c>
      <c r="T3808" s="3">
        <f t="shared" ca="1" si="1009"/>
        <v>-94.845371667442834</v>
      </c>
      <c r="U3808" s="3">
        <f t="shared" ca="1" si="1017"/>
        <v>94.845371667442834</v>
      </c>
      <c r="W3808" s="34">
        <f t="shared" si="1010"/>
        <v>4</v>
      </c>
      <c r="X3808" s="73" t="b">
        <f>COUNTIF('Power Curve'!$D$2:$D$31,W3808)&gt;0</f>
        <v>1</v>
      </c>
      <c r="Y3808" s="73" t="b">
        <f t="shared" si="1011"/>
        <v>0</v>
      </c>
      <c r="Z3808" s="73" t="b">
        <f t="shared" si="1018"/>
        <v>1</v>
      </c>
      <c r="AA3808" s="34" t="str">
        <f t="shared" si="1012"/>
        <v>Inner</v>
      </c>
      <c r="AB3808" s="35" t="str">
        <f t="shared" si="1019"/>
        <v>0.0-0.1</v>
      </c>
      <c r="AC3808" s="36" t="str">
        <f t="shared" si="1013"/>
        <v>5-6</v>
      </c>
      <c r="AD3808" s="36" t="str">
        <f t="shared" si="1014"/>
        <v>Apr</v>
      </c>
      <c r="AE3808" s="35" t="str">
        <f t="shared" si="1015"/>
        <v>335-345</v>
      </c>
      <c r="AF3808" s="36" t="str">
        <f t="shared" si="1016"/>
        <v>Inner-TI</v>
      </c>
    </row>
    <row r="3809" spans="5:32" x14ac:dyDescent="0.3">
      <c r="E3809" s="12">
        <v>41017.243055555555</v>
      </c>
      <c r="F3809" s="16">
        <v>5.21</v>
      </c>
      <c r="G3809" s="16">
        <v>169.47000122070341</v>
      </c>
      <c r="H3809" s="29">
        <v>1.195486328198577</v>
      </c>
      <c r="I3809" s="26">
        <v>342.1</v>
      </c>
      <c r="J3809" s="30">
        <v>0.1362763915547025</v>
      </c>
      <c r="K3809" s="31">
        <v>0.22568676873820187</v>
      </c>
      <c r="L3809" s="108">
        <f ca="1">REWS!R3809</f>
        <v>5.1599830615461668</v>
      </c>
      <c r="M3809" s="22">
        <f t="shared" si="1003"/>
        <v>5.1678182543793039</v>
      </c>
      <c r="N3809" s="22">
        <f t="shared" ca="1" si="1004"/>
        <v>5.1182062682814369</v>
      </c>
      <c r="O3809" s="22">
        <f t="shared" si="1005"/>
        <v>0.15675294619950317</v>
      </c>
      <c r="P3809" s="81">
        <f t="shared" ca="1" si="1006"/>
        <v>6</v>
      </c>
      <c r="Q3809" s="22">
        <f t="shared" ca="1" si="1007"/>
        <v>8.9801551775833807E-2</v>
      </c>
      <c r="R3809" s="3">
        <f ca="1">IF(N3809&gt;'Power Curve'!$C$37,0,INDEX(Ci,$P3809,1)*POWER(1-Q3809,3)+INDEX(Ci,$P3809,2)*3*Q3809*POWER(1-Q3809,2)+INDEX(Ci,$P3809,3)*3*POWER(Q3809,2)*(1-Q3809)+INDEX(Ci,$P3809,4)*POWER(Q3809,3))</f>
        <v>225.22917209011982</v>
      </c>
      <c r="S3809" s="3">
        <f t="shared" si="1008"/>
        <v>169.47000122070341</v>
      </c>
      <c r="T3809" s="3">
        <f t="shared" ca="1" si="1009"/>
        <v>55.759170869416408</v>
      </c>
      <c r="U3809" s="3">
        <f t="shared" ca="1" si="1017"/>
        <v>55.759170869416408</v>
      </c>
      <c r="W3809" s="34">
        <f t="shared" si="1010"/>
        <v>5</v>
      </c>
      <c r="X3809" s="73" t="b">
        <f>COUNTIF('Power Curve'!$D$2:$D$31,W3809)&gt;0</f>
        <v>1</v>
      </c>
      <c r="Y3809" s="73" t="b">
        <f t="shared" si="1011"/>
        <v>0</v>
      </c>
      <c r="Z3809" s="73" t="b">
        <f t="shared" si="1018"/>
        <v>1</v>
      </c>
      <c r="AA3809" s="34" t="str">
        <f t="shared" si="1012"/>
        <v>Inner</v>
      </c>
      <c r="AB3809" s="35" t="str">
        <f t="shared" si="1019"/>
        <v>0.1-0.2</v>
      </c>
      <c r="AC3809" s="36" t="str">
        <f t="shared" si="1013"/>
        <v>5-6</v>
      </c>
      <c r="AD3809" s="36" t="str">
        <f t="shared" si="1014"/>
        <v>Apr</v>
      </c>
      <c r="AE3809" s="35" t="str">
        <f t="shared" si="1015"/>
        <v>335-345</v>
      </c>
      <c r="AF3809" s="36" t="str">
        <f t="shared" si="1016"/>
        <v>Inner-TI</v>
      </c>
    </row>
    <row r="3810" spans="5:32" x14ac:dyDescent="0.3">
      <c r="E3810" s="12">
        <v>41017.25</v>
      </c>
      <c r="F3810" s="16">
        <v>5.12</v>
      </c>
      <c r="G3810" s="16">
        <v>191.8699951171871</v>
      </c>
      <c r="H3810" s="29">
        <v>1.1946375803438212</v>
      </c>
      <c r="I3810" s="26">
        <v>351.7</v>
      </c>
      <c r="J3810" s="30">
        <v>0.15234375</v>
      </c>
      <c r="K3810" s="31">
        <v>0.45886845105638502</v>
      </c>
      <c r="L3810" s="108">
        <f ca="1">REWS!R3810</f>
        <v>5.0968008928335236</v>
      </c>
      <c r="M3810" s="22">
        <f t="shared" si="1003"/>
        <v>5.0773447816372652</v>
      </c>
      <c r="N3810" s="22">
        <f t="shared" ca="1" si="1004"/>
        <v>5.0543389484907122</v>
      </c>
      <c r="O3810" s="22">
        <f t="shared" si="1005"/>
        <v>0.14276997933876948</v>
      </c>
      <c r="P3810" s="81">
        <f t="shared" ca="1" si="1006"/>
        <v>6</v>
      </c>
      <c r="Q3810" s="22">
        <f t="shared" ca="1" si="1007"/>
        <v>2.6143860315345401E-2</v>
      </c>
      <c r="R3810" s="3">
        <f ca="1">IF(N3810&gt;'Power Curve'!$C$37,0,INDEX(Ci,$P3810,1)*POWER(1-Q3810,3)+INDEX(Ci,$P3810,2)*3*Q3810*POWER(1-Q3810,2)+INDEX(Ci,$P3810,3)*3*POWER(Q3810,2)*(1-Q3810)+INDEX(Ci,$P3810,4)*POWER(Q3810,3))</f>
        <v>215.50574170796227</v>
      </c>
      <c r="S3810" s="3">
        <f t="shared" si="1008"/>
        <v>191.8699951171871</v>
      </c>
      <c r="T3810" s="3">
        <f t="shared" ca="1" si="1009"/>
        <v>23.63574659077517</v>
      </c>
      <c r="U3810" s="3">
        <f t="shared" ca="1" si="1017"/>
        <v>23.63574659077517</v>
      </c>
      <c r="W3810" s="34">
        <f t="shared" si="1010"/>
        <v>5</v>
      </c>
      <c r="X3810" s="73" t="b">
        <f>COUNTIF('Power Curve'!$D$2:$D$31,W3810)&gt;0</f>
        <v>1</v>
      </c>
      <c r="Y3810" s="73" t="b">
        <f t="shared" si="1011"/>
        <v>0</v>
      </c>
      <c r="Z3810" s="73" t="b">
        <f t="shared" si="1018"/>
        <v>1</v>
      </c>
      <c r="AA3810" s="34" t="str">
        <f t="shared" si="1012"/>
        <v>Outer</v>
      </c>
      <c r="AB3810" s="35" t="str">
        <f t="shared" si="1019"/>
        <v>0.1-0.2</v>
      </c>
      <c r="AC3810" s="36" t="str">
        <f t="shared" si="1013"/>
        <v>6-7</v>
      </c>
      <c r="AD3810" s="36" t="str">
        <f t="shared" si="1014"/>
        <v>Apr</v>
      </c>
      <c r="AE3810" s="35" t="str">
        <f t="shared" si="1015"/>
        <v>345-355</v>
      </c>
      <c r="AF3810" s="36" t="str">
        <f t="shared" si="1016"/>
        <v>LWS-HTI</v>
      </c>
    </row>
    <row r="3811" spans="5:32" x14ac:dyDescent="0.3">
      <c r="E3811" s="12">
        <v>41017.256944444445</v>
      </c>
      <c r="F3811" s="16">
        <v>4.97</v>
      </c>
      <c r="G3811" s="16">
        <v>248.15999603271521</v>
      </c>
      <c r="H3811" s="29">
        <v>1.1944720408840377</v>
      </c>
      <c r="I3811" s="26">
        <v>347.9</v>
      </c>
      <c r="J3811" s="30">
        <v>0.1227364185110664</v>
      </c>
      <c r="K3811" s="31">
        <v>0.28831484260172746</v>
      </c>
      <c r="L3811" s="108">
        <f ca="1">REWS!R3811</f>
        <v>4.9437858734065463</v>
      </c>
      <c r="M3811" s="22">
        <f t="shared" si="1003"/>
        <v>4.9283667859655704</v>
      </c>
      <c r="N3811" s="22">
        <f t="shared" ca="1" si="1004"/>
        <v>4.9023722526001228</v>
      </c>
      <c r="O3811" s="22">
        <f t="shared" si="1005"/>
        <v>0.11974494986526397</v>
      </c>
      <c r="P3811" s="81">
        <f t="shared" ca="1" si="1006"/>
        <v>5</v>
      </c>
      <c r="Q3811" s="22">
        <f t="shared" ca="1" si="1007"/>
        <v>0.85622256771536176</v>
      </c>
      <c r="R3811" s="3">
        <f ca="1">IF(N3811&gt;'Power Curve'!$C$37,0,INDEX(Ci,$P3811,1)*POWER(1-Q3811,3)+INDEX(Ci,$P3811,2)*3*Q3811*POWER(1-Q3811,2)+INDEX(Ci,$P3811,3)*3*POWER(Q3811,2)*(1-Q3811)+INDEX(Ci,$P3811,4)*POWER(Q3811,3))</f>
        <v>190.94602455218038</v>
      </c>
      <c r="S3811" s="3">
        <f t="shared" si="1008"/>
        <v>248.15999603271521</v>
      </c>
      <c r="T3811" s="3">
        <f t="shared" ca="1" si="1009"/>
        <v>-57.213971480534838</v>
      </c>
      <c r="U3811" s="3">
        <f t="shared" ca="1" si="1017"/>
        <v>57.213971480534838</v>
      </c>
      <c r="W3811" s="34">
        <f t="shared" si="1010"/>
        <v>5</v>
      </c>
      <c r="X3811" s="73" t="b">
        <f>COUNTIF('Power Curve'!$D$2:$D$31,W3811)&gt;0</f>
        <v>1</v>
      </c>
      <c r="Y3811" s="73" t="b">
        <f t="shared" si="1011"/>
        <v>0</v>
      </c>
      <c r="Z3811" s="73" t="b">
        <f t="shared" si="1018"/>
        <v>1</v>
      </c>
      <c r="AA3811" s="34" t="str">
        <f t="shared" si="1012"/>
        <v>Inner</v>
      </c>
      <c r="AB3811" s="35" t="str">
        <f t="shared" si="1019"/>
        <v>0.1-0.2</v>
      </c>
      <c r="AC3811" s="36" t="str">
        <f t="shared" si="1013"/>
        <v>6-7</v>
      </c>
      <c r="AD3811" s="36" t="str">
        <f t="shared" si="1014"/>
        <v>Apr</v>
      </c>
      <c r="AE3811" s="35" t="str">
        <f t="shared" si="1015"/>
        <v>345-355</v>
      </c>
      <c r="AF3811" s="36" t="str">
        <f t="shared" si="1016"/>
        <v>Inner-TI</v>
      </c>
    </row>
    <row r="3812" spans="5:32" x14ac:dyDescent="0.3">
      <c r="E3812" s="12">
        <v>41017.263888888891</v>
      </c>
      <c r="F3812" s="16">
        <v>5.32</v>
      </c>
      <c r="G3812" s="16">
        <v>273.74999237060524</v>
      </c>
      <c r="H3812" s="29">
        <v>1.1945166562442107</v>
      </c>
      <c r="I3812" s="26">
        <v>343.8</v>
      </c>
      <c r="J3812" s="30">
        <v>0.10902255639097742</v>
      </c>
      <c r="K3812" s="31">
        <v>0.19529204822012769</v>
      </c>
      <c r="L3812" s="108">
        <f ca="1">REWS!R3812</f>
        <v>5.3005119647694885</v>
      </c>
      <c r="M3812" s="22">
        <f t="shared" si="1003"/>
        <v>5.2755005505239163</v>
      </c>
      <c r="N3812" s="22">
        <f t="shared" ca="1" si="1004"/>
        <v>5.2561755240977526</v>
      </c>
      <c r="O3812" s="22">
        <f t="shared" si="1005"/>
        <v>0.17339559219111869</v>
      </c>
      <c r="P3812" s="81">
        <f t="shared" ca="1" si="1006"/>
        <v>6</v>
      </c>
      <c r="Q3812" s="22">
        <f t="shared" ca="1" si="1007"/>
        <v>0.22731795839140823</v>
      </c>
      <c r="R3812" s="3">
        <f ca="1">IF(N3812&gt;'Power Curve'!$C$37,0,INDEX(Ci,$P3812,1)*POWER(1-Q3812,3)+INDEX(Ci,$P3812,2)*3*Q3812*POWER(1-Q3812,2)+INDEX(Ci,$P3812,3)*3*POWER(Q3812,2)*(1-Q3812)+INDEX(Ci,$P3812,4)*POWER(Q3812,3))</f>
        <v>245.75249430357923</v>
      </c>
      <c r="S3812" s="3">
        <f t="shared" si="1008"/>
        <v>273.74999237060524</v>
      </c>
      <c r="T3812" s="3">
        <f t="shared" ca="1" si="1009"/>
        <v>-27.997498067026015</v>
      </c>
      <c r="U3812" s="3">
        <f t="shared" ca="1" si="1017"/>
        <v>27.997498067026015</v>
      </c>
      <c r="W3812" s="34">
        <f t="shared" si="1010"/>
        <v>5</v>
      </c>
      <c r="X3812" s="73" t="b">
        <f>COUNTIF('Power Curve'!$D$2:$D$31,W3812)&gt;0</f>
        <v>1</v>
      </c>
      <c r="Y3812" s="73" t="b">
        <f t="shared" si="1011"/>
        <v>0</v>
      </c>
      <c r="Z3812" s="73" t="b">
        <f t="shared" si="1018"/>
        <v>1</v>
      </c>
      <c r="AA3812" s="34" t="str">
        <f t="shared" si="1012"/>
        <v>Inner</v>
      </c>
      <c r="AB3812" s="35" t="str">
        <f t="shared" si="1019"/>
        <v>0.1-0.2</v>
      </c>
      <c r="AC3812" s="36" t="str">
        <f t="shared" si="1013"/>
        <v>6-7</v>
      </c>
      <c r="AD3812" s="36" t="str">
        <f t="shared" si="1014"/>
        <v>Apr</v>
      </c>
      <c r="AE3812" s="35" t="str">
        <f t="shared" si="1015"/>
        <v>335-345</v>
      </c>
      <c r="AF3812" s="36" t="str">
        <f t="shared" si="1016"/>
        <v>Inner-TI</v>
      </c>
    </row>
    <row r="3813" spans="5:32" x14ac:dyDescent="0.3">
      <c r="E3813" s="12">
        <v>41017.270833333336</v>
      </c>
      <c r="F3813" s="16">
        <v>4.92</v>
      </c>
      <c r="G3813" s="16">
        <v>262.30999755859409</v>
      </c>
      <c r="H3813" s="29">
        <v>1.1938477607243501</v>
      </c>
      <c r="I3813" s="26">
        <v>348.2</v>
      </c>
      <c r="J3813" s="30">
        <v>0.13211382113821138</v>
      </c>
      <c r="K3813" s="31">
        <v>0.24448250658199816</v>
      </c>
      <c r="L3813" s="108">
        <f ca="1">REWS!R3813</f>
        <v>4.8839761098322896</v>
      </c>
      <c r="M3813" s="22">
        <f t="shared" si="1003"/>
        <v>4.8779355317942272</v>
      </c>
      <c r="N3813" s="22">
        <f t="shared" ca="1" si="1004"/>
        <v>4.8422196346717623</v>
      </c>
      <c r="O3813" s="22">
        <f t="shared" si="1005"/>
        <v>0.11195063696391486</v>
      </c>
      <c r="P3813" s="81">
        <f t="shared" ca="1" si="1006"/>
        <v>5</v>
      </c>
      <c r="Q3813" s="22">
        <f t="shared" ca="1" si="1007"/>
        <v>0.78743926072858739</v>
      </c>
      <c r="R3813" s="3">
        <f ca="1">IF(N3813&gt;'Power Curve'!$C$37,0,INDEX(Ci,$P3813,1)*POWER(1-Q3813,3)+INDEX(Ci,$P3813,2)*3*Q3813*POWER(1-Q3813,2)+INDEX(Ci,$P3813,3)*3*POWER(Q3813,2)*(1-Q3813)+INDEX(Ci,$P3813,4)*POWER(Q3813,3))</f>
        <v>180.60409248659124</v>
      </c>
      <c r="S3813" s="3">
        <f t="shared" si="1008"/>
        <v>262.30999755859409</v>
      </c>
      <c r="T3813" s="3">
        <f t="shared" ca="1" si="1009"/>
        <v>-81.705905072002849</v>
      </c>
      <c r="U3813" s="3">
        <f t="shared" ca="1" si="1017"/>
        <v>81.705905072002849</v>
      </c>
      <c r="W3813" s="34">
        <f t="shared" si="1010"/>
        <v>5</v>
      </c>
      <c r="X3813" s="73" t="b">
        <f>COUNTIF('Power Curve'!$D$2:$D$31,W3813)&gt;0</f>
        <v>1</v>
      </c>
      <c r="Y3813" s="73" t="b">
        <f t="shared" si="1011"/>
        <v>0</v>
      </c>
      <c r="Z3813" s="73" t="b">
        <f t="shared" si="1018"/>
        <v>1</v>
      </c>
      <c r="AA3813" s="34" t="str">
        <f t="shared" si="1012"/>
        <v>Inner</v>
      </c>
      <c r="AB3813" s="35" t="str">
        <f t="shared" si="1019"/>
        <v>0.1-0.2</v>
      </c>
      <c r="AC3813" s="36" t="str">
        <f t="shared" si="1013"/>
        <v>6-7</v>
      </c>
      <c r="AD3813" s="36" t="str">
        <f t="shared" si="1014"/>
        <v>Apr</v>
      </c>
      <c r="AE3813" s="35" t="str">
        <f t="shared" si="1015"/>
        <v>345-355</v>
      </c>
      <c r="AF3813" s="36" t="str">
        <f t="shared" si="1016"/>
        <v>Inner-TI</v>
      </c>
    </row>
    <row r="3814" spans="5:32" x14ac:dyDescent="0.3">
      <c r="E3814" s="12">
        <v>41017.277777777781</v>
      </c>
      <c r="F3814" s="16">
        <v>5.34</v>
      </c>
      <c r="G3814" s="16">
        <v>230.47998809814493</v>
      </c>
      <c r="H3814" s="29">
        <v>1.1928235719592148</v>
      </c>
      <c r="I3814" s="26">
        <v>359.4</v>
      </c>
      <c r="J3814" s="30">
        <v>0.11423220973782772</v>
      </c>
      <c r="K3814" s="31">
        <v>0.42253637009124373</v>
      </c>
      <c r="L3814" s="108">
        <f ca="1">REWS!R3814</f>
        <v>5.249417546622186</v>
      </c>
      <c r="M3814" s="22">
        <f t="shared" si="1003"/>
        <v>5.2928302428664535</v>
      </c>
      <c r="N3814" s="22">
        <f t="shared" ca="1" si="1004"/>
        <v>5.2030479303737325</v>
      </c>
      <c r="O3814" s="22">
        <f t="shared" si="1005"/>
        <v>0.17607395200630255</v>
      </c>
      <c r="P3814" s="81">
        <f t="shared" ca="1" si="1006"/>
        <v>6</v>
      </c>
      <c r="Q3814" s="22">
        <f t="shared" ca="1" si="1007"/>
        <v>0.17436474256203488</v>
      </c>
      <c r="R3814" s="3">
        <f ca="1">IF(N3814&gt;'Power Curve'!$C$37,0,INDEX(Ci,$P3814,1)*POWER(1-Q3814,3)+INDEX(Ci,$P3814,2)*3*Q3814*POWER(1-Q3814,2)+INDEX(Ci,$P3814,3)*3*POWER(Q3814,2)*(1-Q3814)+INDEX(Ci,$P3814,4)*POWER(Q3814,3))</f>
        <v>237.90799321125888</v>
      </c>
      <c r="S3814" s="3">
        <f t="shared" si="1008"/>
        <v>230.47998809814493</v>
      </c>
      <c r="T3814" s="3">
        <f t="shared" ca="1" si="1009"/>
        <v>7.4280051131139544</v>
      </c>
      <c r="U3814" s="3">
        <f t="shared" ca="1" si="1017"/>
        <v>7.4280051131139544</v>
      </c>
      <c r="W3814" s="34">
        <f t="shared" si="1010"/>
        <v>5</v>
      </c>
      <c r="X3814" s="73" t="b">
        <f>COUNTIF('Power Curve'!$D$2:$D$31,W3814)&gt;0</f>
        <v>1</v>
      </c>
      <c r="Y3814" s="73" t="b">
        <f t="shared" si="1011"/>
        <v>0</v>
      </c>
      <c r="Z3814" s="73" t="b">
        <f t="shared" si="1018"/>
        <v>1</v>
      </c>
      <c r="AA3814" s="34" t="str">
        <f t="shared" si="1012"/>
        <v>Outer</v>
      </c>
      <c r="AB3814" s="35" t="str">
        <f t="shared" si="1019"/>
        <v>0.1-0.2</v>
      </c>
      <c r="AC3814" s="36" t="str">
        <f t="shared" si="1013"/>
        <v>6-7</v>
      </c>
      <c r="AD3814" s="36" t="str">
        <f t="shared" si="1014"/>
        <v>Apr</v>
      </c>
      <c r="AE3814" s="35" t="str">
        <f t="shared" si="1015"/>
        <v>355-5</v>
      </c>
      <c r="AF3814" s="36" t="str">
        <f t="shared" si="1016"/>
        <v>Inner-TI</v>
      </c>
    </row>
    <row r="3815" spans="5:32" x14ac:dyDescent="0.3">
      <c r="E3815" s="12">
        <v>41017.340277777781</v>
      </c>
      <c r="F3815" s="16">
        <v>5.72</v>
      </c>
      <c r="G3815" s="16">
        <v>350.52999114990223</v>
      </c>
      <c r="H3815" s="29">
        <v>1.1909855578416044</v>
      </c>
      <c r="I3815" s="26">
        <v>345.2</v>
      </c>
      <c r="J3815" s="30">
        <v>0.12237762237762237</v>
      </c>
      <c r="K3815" s="31">
        <v>0.26913193535013175</v>
      </c>
      <c r="L3815" s="108">
        <f ca="1">REWS!R3815</f>
        <v>5.6233714727208497</v>
      </c>
      <c r="M3815" s="22">
        <f t="shared" si="1003"/>
        <v>5.6665600781152365</v>
      </c>
      <c r="N3815" s="22">
        <f t="shared" ca="1" si="1004"/>
        <v>5.5708343167363727</v>
      </c>
      <c r="O3815" s="22">
        <f t="shared" si="1005"/>
        <v>0.23383510279191835</v>
      </c>
      <c r="P3815" s="81">
        <f t="shared" ca="1" si="1006"/>
        <v>6</v>
      </c>
      <c r="Q3815" s="22">
        <f t="shared" ca="1" si="1007"/>
        <v>0.54094396309543002</v>
      </c>
      <c r="R3815" s="3">
        <f ca="1">IF(N3815&gt;'Power Curve'!$C$37,0,INDEX(Ci,$P3815,1)*POWER(1-Q3815,3)+INDEX(Ci,$P3815,2)*3*Q3815*POWER(1-Q3815,2)+INDEX(Ci,$P3815,3)*3*POWER(Q3815,2)*(1-Q3815)+INDEX(Ci,$P3815,4)*POWER(Q3815,3))</f>
        <v>292.24498887928496</v>
      </c>
      <c r="S3815" s="3">
        <f t="shared" si="1008"/>
        <v>350.52999114990223</v>
      </c>
      <c r="T3815" s="3">
        <f t="shared" ca="1" si="1009"/>
        <v>-58.285002270617269</v>
      </c>
      <c r="U3815" s="3">
        <f t="shared" ca="1" si="1017"/>
        <v>58.285002270617269</v>
      </c>
      <c r="W3815" s="34">
        <f t="shared" si="1010"/>
        <v>6</v>
      </c>
      <c r="X3815" s="73" t="b">
        <f>COUNTIF('Power Curve'!$D$2:$D$31,W3815)&gt;0</f>
        <v>1</v>
      </c>
      <c r="Y3815" s="73" t="b">
        <f t="shared" si="1011"/>
        <v>0</v>
      </c>
      <c r="Z3815" s="73" t="b">
        <f t="shared" si="1018"/>
        <v>1</v>
      </c>
      <c r="AA3815" s="34" t="str">
        <f t="shared" si="1012"/>
        <v>Inner</v>
      </c>
      <c r="AB3815" s="35" t="str">
        <f t="shared" si="1019"/>
        <v>0.2-0.3</v>
      </c>
      <c r="AC3815" s="36" t="str">
        <f t="shared" si="1013"/>
        <v>8-9</v>
      </c>
      <c r="AD3815" s="36" t="str">
        <f t="shared" si="1014"/>
        <v>Apr</v>
      </c>
      <c r="AE3815" s="35" t="str">
        <f t="shared" si="1015"/>
        <v>345-355</v>
      </c>
      <c r="AF3815" s="36" t="str">
        <f t="shared" si="1016"/>
        <v>Inner-TI</v>
      </c>
    </row>
    <row r="3816" spans="5:32" x14ac:dyDescent="0.3">
      <c r="E3816" s="12">
        <v>41017.347222222219</v>
      </c>
      <c r="F3816" s="16">
        <v>6.54</v>
      </c>
      <c r="G3816" s="16">
        <v>428.81998825073282</v>
      </c>
      <c r="H3816" s="29">
        <v>1.1923613954527494</v>
      </c>
      <c r="I3816" s="26">
        <v>341.5</v>
      </c>
      <c r="J3816" s="30">
        <v>9.1743119266055037E-2</v>
      </c>
      <c r="K3816" s="31">
        <v>0.13694494119855721</v>
      </c>
      <c r="L3816" s="108">
        <f ca="1">REWS!R3816</f>
        <v>6.5287231403149129</v>
      </c>
      <c r="M3816" s="22">
        <f t="shared" si="1003"/>
        <v>6.4813929784280582</v>
      </c>
      <c r="N3816" s="22">
        <f t="shared" ca="1" si="1004"/>
        <v>6.4702171742718431</v>
      </c>
      <c r="O3816" s="22">
        <f t="shared" si="1005"/>
        <v>0.35977015421407477</v>
      </c>
      <c r="P3816" s="81">
        <f t="shared" ca="1" si="1006"/>
        <v>7</v>
      </c>
      <c r="Q3816" s="22">
        <f t="shared" ca="1" si="1007"/>
        <v>0.4460758675165451</v>
      </c>
      <c r="R3816" s="3">
        <f ca="1">IF(N3816&gt;'Power Curve'!$C$37,0,INDEX(Ci,$P3816,1)*POWER(1-Q3816,3)+INDEX(Ci,$P3816,2)*3*Q3816*POWER(1-Q3816,2)+INDEX(Ci,$P3816,3)*3*POWER(Q3816,2)*(1-Q3816)+INDEX(Ci,$P3816,4)*POWER(Q3816,3))</f>
        <v>463.60713977412524</v>
      </c>
      <c r="S3816" s="3">
        <f t="shared" si="1008"/>
        <v>428.81998825073282</v>
      </c>
      <c r="T3816" s="3">
        <f t="shared" ca="1" si="1009"/>
        <v>34.787151523392424</v>
      </c>
      <c r="U3816" s="3">
        <f t="shared" ca="1" si="1017"/>
        <v>34.787151523392424</v>
      </c>
      <c r="W3816" s="34">
        <f t="shared" si="1010"/>
        <v>6</v>
      </c>
      <c r="X3816" s="73" t="b">
        <f>COUNTIF('Power Curve'!$D$2:$D$31,W3816)&gt;0</f>
        <v>1</v>
      </c>
      <c r="Y3816" s="73" t="b">
        <f t="shared" si="1011"/>
        <v>0</v>
      </c>
      <c r="Z3816" s="73" t="b">
        <f t="shared" si="1018"/>
        <v>1</v>
      </c>
      <c r="AA3816" s="34" t="str">
        <f t="shared" si="1012"/>
        <v>Outer</v>
      </c>
      <c r="AB3816" s="35" t="str">
        <f t="shared" si="1019"/>
        <v>0.3-0.4</v>
      </c>
      <c r="AC3816" s="36" t="str">
        <f t="shared" si="1013"/>
        <v>8-9</v>
      </c>
      <c r="AD3816" s="36" t="str">
        <f t="shared" si="1014"/>
        <v>Apr</v>
      </c>
      <c r="AE3816" s="35" t="str">
        <f t="shared" si="1015"/>
        <v>335-345</v>
      </c>
      <c r="AF3816" s="36" t="str">
        <f t="shared" si="1016"/>
        <v>LWS-LTI</v>
      </c>
    </row>
    <row r="3817" spans="5:32" x14ac:dyDescent="0.3">
      <c r="E3817" s="12">
        <v>41017.354166666664</v>
      </c>
      <c r="F3817" s="16">
        <v>5.29</v>
      </c>
      <c r="G3817" s="16">
        <v>305.11000823974626</v>
      </c>
      <c r="H3817" s="29">
        <v>1.1916065111674696</v>
      </c>
      <c r="I3817" s="26">
        <v>351.3</v>
      </c>
      <c r="J3817" s="30">
        <v>0.13043478260869565</v>
      </c>
      <c r="K3817" s="31">
        <v>0.23055872807029795</v>
      </c>
      <c r="L3817" s="108">
        <f ca="1">REWS!R3817</f>
        <v>5.376846557863967</v>
      </c>
      <c r="M3817" s="22">
        <f t="shared" si="1003"/>
        <v>5.2414880300821869</v>
      </c>
      <c r="N3817" s="22">
        <f t="shared" ca="1" si="1004"/>
        <v>5.3275381611781842</v>
      </c>
      <c r="O3817" s="22">
        <f t="shared" si="1005"/>
        <v>0.16813884751477842</v>
      </c>
      <c r="P3817" s="81">
        <f t="shared" ca="1" si="1006"/>
        <v>6</v>
      </c>
      <c r="Q3817" s="22">
        <f t="shared" ca="1" si="1007"/>
        <v>0.29844636565757104</v>
      </c>
      <c r="R3817" s="3">
        <f ca="1">IF(N3817&gt;'Power Curve'!$C$37,0,INDEX(Ci,$P3817,1)*POWER(1-Q3817,3)+INDEX(Ci,$P3817,2)*3*Q3817*POWER(1-Q3817,2)+INDEX(Ci,$P3817,3)*3*POWER(Q3817,2)*(1-Q3817)+INDEX(Ci,$P3817,4)*POWER(Q3817,3))</f>
        <v>256.22875364439687</v>
      </c>
      <c r="S3817" s="3">
        <f t="shared" si="1008"/>
        <v>305.11000823974626</v>
      </c>
      <c r="T3817" s="3">
        <f t="shared" ca="1" si="1009"/>
        <v>-48.88125459534939</v>
      </c>
      <c r="U3817" s="3">
        <f t="shared" ca="1" si="1017"/>
        <v>48.88125459534939</v>
      </c>
      <c r="W3817" s="34">
        <f t="shared" si="1010"/>
        <v>5</v>
      </c>
      <c r="X3817" s="73" t="b">
        <f>COUNTIF('Power Curve'!$D$2:$D$31,W3817)&gt;0</f>
        <v>1</v>
      </c>
      <c r="Y3817" s="73" t="b">
        <f t="shared" si="1011"/>
        <v>0</v>
      </c>
      <c r="Z3817" s="73" t="b">
        <f t="shared" si="1018"/>
        <v>1</v>
      </c>
      <c r="AA3817" s="34" t="str">
        <f t="shared" si="1012"/>
        <v>Inner</v>
      </c>
      <c r="AB3817" s="35" t="str">
        <f t="shared" si="1019"/>
        <v>0.1-0.2</v>
      </c>
      <c r="AC3817" s="36" t="str">
        <f t="shared" si="1013"/>
        <v>8-9</v>
      </c>
      <c r="AD3817" s="36" t="str">
        <f t="shared" si="1014"/>
        <v>Apr</v>
      </c>
      <c r="AE3817" s="35" t="str">
        <f t="shared" si="1015"/>
        <v>345-355</v>
      </c>
      <c r="AF3817" s="36" t="str">
        <f t="shared" si="1016"/>
        <v>Inner-TI</v>
      </c>
    </row>
    <row r="3818" spans="5:32" x14ac:dyDescent="0.3">
      <c r="E3818" s="12">
        <v>41017.381944444445</v>
      </c>
      <c r="F3818" s="16">
        <v>5.21</v>
      </c>
      <c r="G3818" s="16">
        <v>188.97000503540079</v>
      </c>
      <c r="H3818" s="29">
        <v>1.1893618390299412</v>
      </c>
      <c r="I3818" s="26">
        <v>360</v>
      </c>
      <c r="J3818" s="30">
        <v>9.9808061420345498E-2</v>
      </c>
      <c r="K3818" s="31">
        <v>0.21781980624112773</v>
      </c>
      <c r="L3818" s="108">
        <f ca="1">REWS!R3818</f>
        <v>5.2243364974531854</v>
      </c>
      <c r="M3818" s="22">
        <f t="shared" si="1003"/>
        <v>5.158978211986728</v>
      </c>
      <c r="N3818" s="22">
        <f t="shared" ca="1" si="1004"/>
        <v>5.1731743114103725</v>
      </c>
      <c r="O3818" s="22">
        <f t="shared" si="1005"/>
        <v>0.1553866891511492</v>
      </c>
      <c r="P3818" s="81">
        <f t="shared" ca="1" si="1006"/>
        <v>6</v>
      </c>
      <c r="Q3818" s="22">
        <f t="shared" ca="1" si="1007"/>
        <v>0.14458917620025466</v>
      </c>
      <c r="R3818" s="3">
        <f ca="1">IF(N3818&gt;'Power Curve'!$C$37,0,INDEX(Ci,$P3818,1)*POWER(1-Q3818,3)+INDEX(Ci,$P3818,2)*3*Q3818*POWER(1-Q3818,2)+INDEX(Ci,$P3818,3)*3*POWER(Q3818,2)*(1-Q3818)+INDEX(Ci,$P3818,4)*POWER(Q3818,3))</f>
        <v>233.46890196545684</v>
      </c>
      <c r="S3818" s="3">
        <f t="shared" si="1008"/>
        <v>188.97000503540079</v>
      </c>
      <c r="T3818" s="3">
        <f t="shared" ca="1" si="1009"/>
        <v>44.498896930056048</v>
      </c>
      <c r="U3818" s="3">
        <f t="shared" ca="1" si="1017"/>
        <v>44.498896930056048</v>
      </c>
      <c r="W3818" s="34">
        <f t="shared" si="1010"/>
        <v>5</v>
      </c>
      <c r="X3818" s="73" t="b">
        <f>COUNTIF('Power Curve'!$D$2:$D$31,W3818)&gt;0</f>
        <v>1</v>
      </c>
      <c r="Y3818" s="73" t="b">
        <f t="shared" si="1011"/>
        <v>0</v>
      </c>
      <c r="Z3818" s="73" t="b">
        <f t="shared" si="1018"/>
        <v>1</v>
      </c>
      <c r="AA3818" s="34" t="str">
        <f t="shared" si="1012"/>
        <v>Outer</v>
      </c>
      <c r="AB3818" s="35" t="str">
        <f t="shared" si="1019"/>
        <v>0.1-0.2</v>
      </c>
      <c r="AC3818" s="36" t="str">
        <f t="shared" si="1013"/>
        <v>9-10</v>
      </c>
      <c r="AD3818" s="36" t="str">
        <f t="shared" si="1014"/>
        <v>Apr</v>
      </c>
      <c r="AE3818" s="35" t="str">
        <f t="shared" si="1015"/>
        <v>355-5</v>
      </c>
      <c r="AF3818" s="36" t="str">
        <f t="shared" si="1016"/>
        <v>LWS-LTI</v>
      </c>
    </row>
    <row r="3819" spans="5:32" x14ac:dyDescent="0.3">
      <c r="E3819" s="12">
        <v>41024.111111111109</v>
      </c>
      <c r="F3819" s="16">
        <v>4.8899999999999997</v>
      </c>
      <c r="G3819" s="16">
        <v>111.8400039672848</v>
      </c>
      <c r="H3819" s="29">
        <v>1.1801453385024234</v>
      </c>
      <c r="I3819" s="26">
        <v>200.7</v>
      </c>
      <c r="J3819" s="30">
        <v>9.4069529652351755E-2</v>
      </c>
      <c r="K3819" s="31">
        <v>0.31520322459377592</v>
      </c>
      <c r="L3819" s="108">
        <f ca="1">REWS!R3819</f>
        <v>4.7909931062567637</v>
      </c>
      <c r="M3819" s="22">
        <f t="shared" si="1003"/>
        <v>4.8295721817109687</v>
      </c>
      <c r="N3819" s="22">
        <f t="shared" ca="1" si="1004"/>
        <v>4.7317887584349059</v>
      </c>
      <c r="O3819" s="22">
        <f t="shared" si="1005"/>
        <v>0.1044759253054329</v>
      </c>
      <c r="P3819" s="81">
        <f t="shared" ca="1" si="1006"/>
        <v>5</v>
      </c>
      <c r="Q3819" s="22">
        <f t="shared" ca="1" si="1007"/>
        <v>0.66116377808767401</v>
      </c>
      <c r="R3819" s="3">
        <f ca="1">IF(N3819&gt;'Power Curve'!$C$37,0,INDEX(Ci,$P3819,1)*POWER(1-Q3819,3)+INDEX(Ci,$P3819,2)*3*Q3819*POWER(1-Q3819,2)+INDEX(Ci,$P3819,3)*3*POWER(Q3819,2)*(1-Q3819)+INDEX(Ci,$P3819,4)*POWER(Q3819,3))</f>
        <v>161.21577741792925</v>
      </c>
      <c r="S3819" s="3">
        <f t="shared" si="1008"/>
        <v>111.8400039672848</v>
      </c>
      <c r="T3819" s="3">
        <f t="shared" ca="1" si="1009"/>
        <v>49.375773450644445</v>
      </c>
      <c r="U3819" s="3">
        <f t="shared" ca="1" si="1017"/>
        <v>49.375773450644445</v>
      </c>
      <c r="W3819" s="34">
        <f t="shared" si="1010"/>
        <v>5</v>
      </c>
      <c r="X3819" s="73" t="b">
        <f>COUNTIF('Power Curve'!$D$2:$D$31,W3819)&gt;0</f>
        <v>1</v>
      </c>
      <c r="Y3819" s="73" t="b">
        <f t="shared" si="1011"/>
        <v>0</v>
      </c>
      <c r="Z3819" s="73" t="b">
        <f t="shared" si="1018"/>
        <v>1</v>
      </c>
      <c r="AA3819" s="34" t="str">
        <f t="shared" si="1012"/>
        <v>Outer</v>
      </c>
      <c r="AB3819" s="35" t="str">
        <f t="shared" si="1019"/>
        <v>0.1-0.2</v>
      </c>
      <c r="AC3819" s="36" t="str">
        <f t="shared" si="1013"/>
        <v>2-3</v>
      </c>
      <c r="AD3819" s="36" t="str">
        <f t="shared" si="1014"/>
        <v>Apr</v>
      </c>
      <c r="AE3819" s="35" t="str">
        <f t="shared" si="1015"/>
        <v>195-205</v>
      </c>
      <c r="AF3819" s="36" t="str">
        <f t="shared" si="1016"/>
        <v>LWS-LTI</v>
      </c>
    </row>
    <row r="3820" spans="5:32" x14ac:dyDescent="0.3">
      <c r="E3820" s="12">
        <v>41024.118055555555</v>
      </c>
      <c r="F3820" s="16">
        <v>4.8099999999999996</v>
      </c>
      <c r="G3820" s="16">
        <v>33.609998703002901</v>
      </c>
      <c r="H3820" s="29">
        <v>1.1804891657977457</v>
      </c>
      <c r="I3820" s="26">
        <v>203.7</v>
      </c>
      <c r="J3820" s="30">
        <v>8.9397089397089402E-2</v>
      </c>
      <c r="K3820" s="31">
        <v>0.39645095395693414</v>
      </c>
      <c r="L3820" s="108">
        <f ca="1">REWS!R3820</f>
        <v>4.7085962205270286</v>
      </c>
      <c r="M3820" s="22">
        <f t="shared" si="1003"/>
        <v>4.7510220789060691</v>
      </c>
      <c r="N3820" s="22">
        <f t="shared" ca="1" si="1004"/>
        <v>4.6508616641117637</v>
      </c>
      <c r="O3820" s="22">
        <f t="shared" si="1005"/>
        <v>9.2335753704417517E-2</v>
      </c>
      <c r="P3820" s="81">
        <f t="shared" ca="1" si="1006"/>
        <v>5</v>
      </c>
      <c r="Q3820" s="22">
        <f t="shared" ca="1" si="1007"/>
        <v>0.56862527578997279</v>
      </c>
      <c r="R3820" s="3">
        <f ca="1">IF(N3820&gt;'Power Curve'!$C$37,0,INDEX(Ci,$P3820,1)*POWER(1-Q3820,3)+INDEX(Ci,$P3820,2)*3*Q3820*POWER(1-Q3820,2)+INDEX(Ci,$P3820,3)*3*POWER(Q3820,2)*(1-Q3820)+INDEX(Ci,$P3820,4)*POWER(Q3820,3))</f>
        <v>147.01933724592948</v>
      </c>
      <c r="S3820" s="3">
        <f t="shared" si="1008"/>
        <v>33.609998703002901</v>
      </c>
      <c r="T3820" s="3">
        <f t="shared" ca="1" si="1009"/>
        <v>113.40933854292658</v>
      </c>
      <c r="U3820" s="3">
        <f t="shared" ca="1" si="1017"/>
        <v>113.40933854292658</v>
      </c>
      <c r="W3820" s="34">
        <f t="shared" si="1010"/>
        <v>5</v>
      </c>
      <c r="X3820" s="73" t="b">
        <f>COUNTIF('Power Curve'!$D$2:$D$31,W3820)&gt;0</f>
        <v>1</v>
      </c>
      <c r="Y3820" s="73" t="b">
        <f t="shared" si="1011"/>
        <v>0</v>
      </c>
      <c r="Z3820" s="73" t="b">
        <f t="shared" si="1018"/>
        <v>1</v>
      </c>
      <c r="AA3820" s="34" t="str">
        <f t="shared" si="1012"/>
        <v>Outer</v>
      </c>
      <c r="AB3820" s="35" t="str">
        <f t="shared" si="1019"/>
        <v>0.0-0.1</v>
      </c>
      <c r="AC3820" s="36" t="str">
        <f t="shared" si="1013"/>
        <v>2-3</v>
      </c>
      <c r="AD3820" s="36" t="str">
        <f t="shared" si="1014"/>
        <v>Apr</v>
      </c>
      <c r="AE3820" s="35" t="str">
        <f t="shared" si="1015"/>
        <v>195-205</v>
      </c>
      <c r="AF3820" s="36" t="str">
        <f t="shared" si="1016"/>
        <v>LWS-LTI</v>
      </c>
    </row>
    <row r="3821" spans="5:32" x14ac:dyDescent="0.3">
      <c r="E3821" s="12">
        <v>41024.125</v>
      </c>
      <c r="F3821" s="16">
        <v>4.5599999999999996</v>
      </c>
      <c r="G3821" s="16">
        <v>18.329999923706101</v>
      </c>
      <c r="H3821" s="29">
        <v>1.181909575173353</v>
      </c>
      <c r="I3821" s="26">
        <v>207.5</v>
      </c>
      <c r="J3821" s="30">
        <v>8.55263157894737E-2</v>
      </c>
      <c r="K3821" s="31">
        <v>0.39918381543797116</v>
      </c>
      <c r="L3821" s="108">
        <f ca="1">REWS!R3821</f>
        <v>4.5413531147002208</v>
      </c>
      <c r="M3821" s="22">
        <f t="shared" si="1003"/>
        <v>4.5058932316913136</v>
      </c>
      <c r="N3821" s="22">
        <f t="shared" ca="1" si="1004"/>
        <v>4.4874676013701746</v>
      </c>
      <c r="O3821" s="22">
        <f t="shared" si="1005"/>
        <v>5.4450300174997232E-2</v>
      </c>
      <c r="P3821" s="81">
        <f t="shared" ca="1" si="1006"/>
        <v>5</v>
      </c>
      <c r="Q3821" s="22">
        <f t="shared" ca="1" si="1007"/>
        <v>0.38178745618325244</v>
      </c>
      <c r="R3821" s="3">
        <f ca="1">IF(N3821&gt;'Power Curve'!$C$37,0,INDEX(Ci,$P3821,1)*POWER(1-Q3821,3)+INDEX(Ci,$P3821,2)*3*Q3821*POWER(1-Q3821,2)+INDEX(Ci,$P3821,3)*3*POWER(Q3821,2)*(1-Q3821)+INDEX(Ci,$P3821,4)*POWER(Q3821,3))</f>
        <v>119.63231094444264</v>
      </c>
      <c r="S3821" s="3">
        <f t="shared" si="1008"/>
        <v>18.329999923706101</v>
      </c>
      <c r="T3821" s="3">
        <f t="shared" ca="1" si="1009"/>
        <v>101.30231102073654</v>
      </c>
      <c r="U3821" s="3">
        <f t="shared" ca="1" si="1017"/>
        <v>101.30231102073654</v>
      </c>
      <c r="W3821" s="34">
        <f t="shared" si="1010"/>
        <v>5</v>
      </c>
      <c r="X3821" s="73" t="b">
        <f>COUNTIF('Power Curve'!$D$2:$D$31,W3821)&gt;0</f>
        <v>1</v>
      </c>
      <c r="Y3821" s="73" t="b">
        <f t="shared" si="1011"/>
        <v>0</v>
      </c>
      <c r="Z3821" s="73" t="b">
        <f t="shared" si="1018"/>
        <v>1</v>
      </c>
      <c r="AA3821" s="34" t="str">
        <f t="shared" si="1012"/>
        <v>Outer</v>
      </c>
      <c r="AB3821" s="35" t="str">
        <f t="shared" si="1019"/>
        <v>0.0-0.1</v>
      </c>
      <c r="AC3821" s="36" t="str">
        <f t="shared" si="1013"/>
        <v>3-4</v>
      </c>
      <c r="AD3821" s="36" t="str">
        <f t="shared" si="1014"/>
        <v>Apr</v>
      </c>
      <c r="AE3821" s="35" t="str">
        <f t="shared" si="1015"/>
        <v>205-215</v>
      </c>
      <c r="AF3821" s="36" t="str">
        <f t="shared" si="1016"/>
        <v>LWS-LTI</v>
      </c>
    </row>
    <row r="3822" spans="5:32" x14ac:dyDescent="0.3">
      <c r="E3822" s="12">
        <v>41026.868055555555</v>
      </c>
      <c r="F3822" s="16">
        <v>7.15</v>
      </c>
      <c r="G3822" s="16">
        <v>579.46997356414772</v>
      </c>
      <c r="H3822" s="29">
        <v>1.1720313833849316</v>
      </c>
      <c r="I3822" s="26">
        <v>312.60000000000002</v>
      </c>
      <c r="J3822" s="30">
        <v>5.5944055944055944E-2</v>
      </c>
      <c r="K3822" s="31">
        <v>0.27817133094217189</v>
      </c>
      <c r="L3822" s="108">
        <f ca="1">REWS!R3822</f>
        <v>7.1185518002706178</v>
      </c>
      <c r="M3822" s="22">
        <f t="shared" si="1003"/>
        <v>7.0454233197563019</v>
      </c>
      <c r="N3822" s="22">
        <f t="shared" ca="1" si="1004"/>
        <v>7.0144350848279453</v>
      </c>
      <c r="O3822" s="22">
        <f t="shared" si="1005"/>
        <v>0.44694286166312269</v>
      </c>
      <c r="P3822" s="81">
        <f t="shared" ca="1" si="1006"/>
        <v>7</v>
      </c>
      <c r="Q3822" s="22">
        <f t="shared" ca="1" si="1007"/>
        <v>0.99929854280044139</v>
      </c>
      <c r="R3822" s="3">
        <f ca="1">IF(N3822&gt;'Power Curve'!$C$37,0,INDEX(Ci,$P3822,1)*POWER(1-Q3822,3)+INDEX(Ci,$P3822,2)*3*Q3822*POWER(1-Q3822,2)+INDEX(Ci,$P3822,3)*3*POWER(Q3822,2)*(1-Q3822)+INDEX(Ci,$P3822,4)*POWER(Q3822,3))</f>
        <v>600.14566187721675</v>
      </c>
      <c r="S3822" s="3">
        <f t="shared" si="1008"/>
        <v>579.46997356414772</v>
      </c>
      <c r="T3822" s="3">
        <f t="shared" ca="1" si="1009"/>
        <v>20.675688313069031</v>
      </c>
      <c r="U3822" s="3">
        <f t="shared" ca="1" si="1017"/>
        <v>20.675688313069031</v>
      </c>
      <c r="W3822" s="34">
        <f t="shared" si="1010"/>
        <v>7</v>
      </c>
      <c r="X3822" s="73" t="b">
        <f>COUNTIF('Power Curve'!$D$2:$D$31,W3822)&gt;0</f>
        <v>1</v>
      </c>
      <c r="Y3822" s="73" t="b">
        <f t="shared" si="1011"/>
        <v>0</v>
      </c>
      <c r="Z3822" s="73" t="b">
        <f t="shared" si="1018"/>
        <v>1</v>
      </c>
      <c r="AA3822" s="34" t="str">
        <f t="shared" si="1012"/>
        <v>Outer</v>
      </c>
      <c r="AB3822" s="35" t="str">
        <f t="shared" si="1019"/>
        <v>0.4-0.5</v>
      </c>
      <c r="AC3822" s="36" t="str">
        <f t="shared" si="1013"/>
        <v>20-21</v>
      </c>
      <c r="AD3822" s="36" t="str">
        <f t="shared" si="1014"/>
        <v>Apr</v>
      </c>
      <c r="AE3822" s="35" t="str">
        <f t="shared" si="1015"/>
        <v>305-315</v>
      </c>
      <c r="AF3822" s="36" t="str">
        <f t="shared" si="1016"/>
        <v>LWS-LTI</v>
      </c>
    </row>
    <row r="3823" spans="5:32" x14ac:dyDescent="0.3">
      <c r="E3823" s="12">
        <v>41026.875</v>
      </c>
      <c r="F3823" s="16">
        <v>6.21</v>
      </c>
      <c r="G3823" s="16">
        <v>389.12001037597668</v>
      </c>
      <c r="H3823" s="29">
        <v>1.1728987516185394</v>
      </c>
      <c r="I3823" s="26">
        <v>304.3</v>
      </c>
      <c r="J3823" s="30">
        <v>8.0515297906602251E-2</v>
      </c>
      <c r="K3823" s="31">
        <v>0.21534972294822566</v>
      </c>
      <c r="L3823" s="108">
        <f ca="1">REWS!R3823</f>
        <v>6.1914951880136435</v>
      </c>
      <c r="M3823" s="22">
        <f t="shared" si="1003"/>
        <v>6.1206809989782567</v>
      </c>
      <c r="N3823" s="22">
        <f t="shared" ca="1" si="1004"/>
        <v>6.1024423434042543</v>
      </c>
      <c r="O3823" s="22">
        <f t="shared" si="1005"/>
        <v>0.30402095500628751</v>
      </c>
      <c r="P3823" s="81">
        <f t="shared" ca="1" si="1006"/>
        <v>7</v>
      </c>
      <c r="Q3823" s="22">
        <f t="shared" ca="1" si="1007"/>
        <v>7.2215742944853806E-2</v>
      </c>
      <c r="R3823" s="3">
        <f ca="1">IF(N3823&gt;'Power Curve'!$C$37,0,INDEX(Ci,$P3823,1)*POWER(1-Q3823,3)+INDEX(Ci,$P3823,2)*3*Q3823*POWER(1-Q3823,2)+INDEX(Ci,$P3823,3)*3*POWER(Q3823,2)*(1-Q3823)+INDEX(Ci,$P3823,4)*POWER(Q3823,3))</f>
        <v>382.78479605360013</v>
      </c>
      <c r="S3823" s="3">
        <f t="shared" si="1008"/>
        <v>389.12001037597668</v>
      </c>
      <c r="T3823" s="3">
        <f t="shared" ca="1" si="1009"/>
        <v>-6.3352143223765438</v>
      </c>
      <c r="U3823" s="3">
        <f t="shared" ca="1" si="1017"/>
        <v>6.3352143223765438</v>
      </c>
      <c r="W3823" s="34">
        <f t="shared" si="1010"/>
        <v>6</v>
      </c>
      <c r="X3823" s="73" t="b">
        <f>COUNTIF('Power Curve'!$D$2:$D$31,W3823)&gt;0</f>
        <v>1</v>
      </c>
      <c r="Y3823" s="73" t="b">
        <f t="shared" si="1011"/>
        <v>0</v>
      </c>
      <c r="Z3823" s="73" t="b">
        <f t="shared" si="1018"/>
        <v>1</v>
      </c>
      <c r="AA3823" s="34" t="str">
        <f t="shared" si="1012"/>
        <v>Outer</v>
      </c>
      <c r="AB3823" s="35" t="str">
        <f t="shared" si="1019"/>
        <v>0.3-0.4</v>
      </c>
      <c r="AC3823" s="36" t="str">
        <f t="shared" si="1013"/>
        <v>21-22</v>
      </c>
      <c r="AD3823" s="36" t="str">
        <f t="shared" si="1014"/>
        <v>Apr</v>
      </c>
      <c r="AE3823" s="35" t="str">
        <f t="shared" si="1015"/>
        <v>295-305</v>
      </c>
      <c r="AF3823" s="36" t="str">
        <f t="shared" si="1016"/>
        <v>LWS-LTI</v>
      </c>
    </row>
    <row r="3824" spans="5:32" x14ac:dyDescent="0.3">
      <c r="E3824" s="12">
        <v>41026.881944444445</v>
      </c>
      <c r="F3824" s="16">
        <v>5.59</v>
      </c>
      <c r="G3824" s="16">
        <v>293.72000122070301</v>
      </c>
      <c r="H3824" s="29">
        <v>1.173323761739113</v>
      </c>
      <c r="I3824" s="26">
        <v>296.7</v>
      </c>
      <c r="J3824" s="30">
        <v>6.2611806797853303E-2</v>
      </c>
      <c r="K3824" s="31">
        <v>0.18869178715728607</v>
      </c>
      <c r="L3824" s="108">
        <f ca="1">REWS!R3824</f>
        <v>5.5969700677576375</v>
      </c>
      <c r="M3824" s="22">
        <f t="shared" si="1003"/>
        <v>5.5102639193593905</v>
      </c>
      <c r="N3824" s="22">
        <f t="shared" ca="1" si="1004"/>
        <v>5.5171345656707329</v>
      </c>
      <c r="O3824" s="22">
        <f t="shared" si="1005"/>
        <v>0.20967902762307522</v>
      </c>
      <c r="P3824" s="81">
        <f t="shared" ca="1" si="1006"/>
        <v>6</v>
      </c>
      <c r="Q3824" s="22">
        <f t="shared" ca="1" si="1007"/>
        <v>0.48742046788625759</v>
      </c>
      <c r="R3824" s="3">
        <f ca="1">IF(N3824&gt;'Power Curve'!$C$37,0,INDEX(Ci,$P3824,1)*POWER(1-Q3824,3)+INDEX(Ci,$P3824,2)*3*Q3824*POWER(1-Q3824,2)+INDEX(Ci,$P3824,3)*3*POWER(Q3824,2)*(1-Q3824)+INDEX(Ci,$P3824,4)*POWER(Q3824,3))</f>
        <v>284.17808239372624</v>
      </c>
      <c r="S3824" s="3">
        <f t="shared" si="1008"/>
        <v>293.72000122070301</v>
      </c>
      <c r="T3824" s="3">
        <f t="shared" ca="1" si="1009"/>
        <v>-9.5419188269767687</v>
      </c>
      <c r="U3824" s="3">
        <f t="shared" ca="1" si="1017"/>
        <v>9.5419188269767687</v>
      </c>
      <c r="W3824" s="34">
        <f t="shared" si="1010"/>
        <v>6</v>
      </c>
      <c r="X3824" s="73" t="b">
        <f>COUNTIF('Power Curve'!$D$2:$D$31,W3824)&gt;0</f>
        <v>1</v>
      </c>
      <c r="Y3824" s="73" t="b">
        <f t="shared" si="1011"/>
        <v>0</v>
      </c>
      <c r="Z3824" s="73" t="b">
        <f t="shared" si="1018"/>
        <v>1</v>
      </c>
      <c r="AA3824" s="34" t="str">
        <f t="shared" si="1012"/>
        <v>Outer</v>
      </c>
      <c r="AB3824" s="35" t="str">
        <f t="shared" si="1019"/>
        <v>0.2-0.3</v>
      </c>
      <c r="AC3824" s="36" t="str">
        <f t="shared" si="1013"/>
        <v>21-22</v>
      </c>
      <c r="AD3824" s="36" t="str">
        <f t="shared" si="1014"/>
        <v>Apr</v>
      </c>
      <c r="AE3824" s="35" t="str">
        <f t="shared" si="1015"/>
        <v>295-305</v>
      </c>
      <c r="AF3824" s="36" t="str">
        <f t="shared" si="1016"/>
        <v>LWS-LTI</v>
      </c>
    </row>
    <row r="3825" spans="5:32" x14ac:dyDescent="0.3">
      <c r="E3825" s="12">
        <v>41026.888888888891</v>
      </c>
      <c r="F3825" s="16">
        <v>6.35</v>
      </c>
      <c r="G3825" s="16">
        <v>407.77999114990223</v>
      </c>
      <c r="H3825" s="29">
        <v>1.1737490789692029</v>
      </c>
      <c r="I3825" s="26">
        <v>292.10000000000002</v>
      </c>
      <c r="J3825" s="30">
        <v>5.5118110236220472E-2</v>
      </c>
      <c r="K3825" s="31">
        <v>0.16416489664944794</v>
      </c>
      <c r="L3825" s="108">
        <f ca="1">REWS!R3825</f>
        <v>6.2761540652114611</v>
      </c>
      <c r="M3825" s="22">
        <f t="shared" si="1003"/>
        <v>6.2601794689065411</v>
      </c>
      <c r="N3825" s="22">
        <f t="shared" ca="1" si="1004"/>
        <v>6.187378082319861</v>
      </c>
      <c r="O3825" s="22">
        <f t="shared" si="1005"/>
        <v>0.32558089321814199</v>
      </c>
      <c r="P3825" s="81">
        <f t="shared" ca="1" si="1006"/>
        <v>7</v>
      </c>
      <c r="Q3825" s="22">
        <f t="shared" ca="1" si="1007"/>
        <v>0.15855684969397199</v>
      </c>
      <c r="R3825" s="3">
        <f ca="1">IF(N3825&gt;'Power Curve'!$C$37,0,INDEX(Ci,$P3825,1)*POWER(1-Q3825,3)+INDEX(Ci,$P3825,2)*3*Q3825*POWER(1-Q3825,2)+INDEX(Ci,$P3825,3)*3*POWER(Q3825,2)*(1-Q3825)+INDEX(Ci,$P3825,4)*POWER(Q3825,3))</f>
        <v>400.11112079478602</v>
      </c>
      <c r="S3825" s="3">
        <f t="shared" si="1008"/>
        <v>407.77999114990223</v>
      </c>
      <c r="T3825" s="3">
        <f t="shared" ca="1" si="1009"/>
        <v>-7.6688703551162121</v>
      </c>
      <c r="U3825" s="3">
        <f t="shared" ca="1" si="1017"/>
        <v>7.6688703551162121</v>
      </c>
      <c r="W3825" s="34">
        <f t="shared" si="1010"/>
        <v>6</v>
      </c>
      <c r="X3825" s="73" t="b">
        <f>COUNTIF('Power Curve'!$D$2:$D$31,W3825)&gt;0</f>
        <v>1</v>
      </c>
      <c r="Y3825" s="73" t="b">
        <f t="shared" si="1011"/>
        <v>0</v>
      </c>
      <c r="Z3825" s="73" t="b">
        <f t="shared" si="1018"/>
        <v>1</v>
      </c>
      <c r="AA3825" s="34" t="str">
        <f t="shared" si="1012"/>
        <v>Outer</v>
      </c>
      <c r="AB3825" s="35" t="str">
        <f t="shared" si="1019"/>
        <v>0.3-0.4</v>
      </c>
      <c r="AC3825" s="36" t="str">
        <f t="shared" si="1013"/>
        <v>21-22</v>
      </c>
      <c r="AD3825" s="36" t="str">
        <f t="shared" si="1014"/>
        <v>Apr</v>
      </c>
      <c r="AE3825" s="35" t="str">
        <f t="shared" si="1015"/>
        <v>285-295</v>
      </c>
      <c r="AF3825" s="36" t="str">
        <f t="shared" si="1016"/>
        <v>LWS-LTI</v>
      </c>
    </row>
    <row r="3826" spans="5:32" x14ac:dyDescent="0.3">
      <c r="E3826" s="12">
        <v>41026.895833333336</v>
      </c>
      <c r="F3826" s="16">
        <v>5.96</v>
      </c>
      <c r="G3826" s="16">
        <v>328.12000274658192</v>
      </c>
      <c r="H3826" s="29">
        <v>1.1744053400754166</v>
      </c>
      <c r="I3826" s="26">
        <v>291.8</v>
      </c>
      <c r="J3826" s="30">
        <v>8.8926174496644306E-2</v>
      </c>
      <c r="K3826" s="31">
        <v>0.21245510762065214</v>
      </c>
      <c r="L3826" s="108">
        <f ca="1">REWS!R3826</f>
        <v>5.9047252909734498</v>
      </c>
      <c r="M3826" s="22">
        <f t="shared" si="1003"/>
        <v>5.8767908653442618</v>
      </c>
      <c r="N3826" s="22">
        <f t="shared" ca="1" si="1004"/>
        <v>5.8222878611342299</v>
      </c>
      <c r="O3826" s="22">
        <f t="shared" si="1005"/>
        <v>0.26632694865386569</v>
      </c>
      <c r="P3826" s="81">
        <f t="shared" ca="1" si="1006"/>
        <v>6</v>
      </c>
      <c r="Q3826" s="22">
        <f t="shared" ca="1" si="1007"/>
        <v>0.79157217480644759</v>
      </c>
      <c r="R3826" s="3">
        <f ca="1">IF(N3826&gt;'Power Curve'!$C$37,0,INDEX(Ci,$P3826,1)*POWER(1-Q3826,3)+INDEX(Ci,$P3826,2)*3*Q3826*POWER(1-Q3826,2)+INDEX(Ci,$P3826,3)*3*POWER(Q3826,2)*(1-Q3826)+INDEX(Ci,$P3826,4)*POWER(Q3826,3))</f>
        <v>332.0138299818808</v>
      </c>
      <c r="S3826" s="3">
        <f t="shared" si="1008"/>
        <v>328.12000274658192</v>
      </c>
      <c r="T3826" s="3">
        <f t="shared" ca="1" si="1009"/>
        <v>3.8938272352988861</v>
      </c>
      <c r="U3826" s="3">
        <f t="shared" ca="1" si="1017"/>
        <v>3.8938272352988861</v>
      </c>
      <c r="W3826" s="34">
        <f t="shared" si="1010"/>
        <v>6</v>
      </c>
      <c r="X3826" s="73" t="b">
        <f>COUNTIF('Power Curve'!$D$2:$D$31,W3826)&gt;0</f>
        <v>1</v>
      </c>
      <c r="Y3826" s="73" t="b">
        <f t="shared" si="1011"/>
        <v>0</v>
      </c>
      <c r="Z3826" s="73" t="b">
        <f t="shared" si="1018"/>
        <v>1</v>
      </c>
      <c r="AA3826" s="34" t="str">
        <f t="shared" si="1012"/>
        <v>Outer</v>
      </c>
      <c r="AB3826" s="35" t="str">
        <f t="shared" si="1019"/>
        <v>0.2-0.3</v>
      </c>
      <c r="AC3826" s="36" t="str">
        <f t="shared" si="1013"/>
        <v>21-22</v>
      </c>
      <c r="AD3826" s="36" t="str">
        <f t="shared" si="1014"/>
        <v>Apr</v>
      </c>
      <c r="AE3826" s="35" t="str">
        <f t="shared" si="1015"/>
        <v>285-295</v>
      </c>
      <c r="AF3826" s="36" t="str">
        <f t="shared" si="1016"/>
        <v>LWS-LTI</v>
      </c>
    </row>
    <row r="3827" spans="5:32" x14ac:dyDescent="0.3">
      <c r="E3827" s="12">
        <v>41026.902777777781</v>
      </c>
      <c r="F3827" s="16">
        <v>6.31</v>
      </c>
      <c r="G3827" s="16">
        <v>539.91997718811058</v>
      </c>
      <c r="H3827" s="29">
        <v>1.1751297033197101</v>
      </c>
      <c r="I3827" s="26">
        <v>294</v>
      </c>
      <c r="J3827" s="30">
        <v>0.12836767036450081</v>
      </c>
      <c r="K3827" s="31">
        <v>0.18915671956908564</v>
      </c>
      <c r="L3827" s="108">
        <f ca="1">REWS!R3827</f>
        <v>6.3168904767642626</v>
      </c>
      <c r="M3827" s="22">
        <f t="shared" si="1003"/>
        <v>6.2231833659053652</v>
      </c>
      <c r="N3827" s="22">
        <f t="shared" ca="1" si="1004"/>
        <v>6.2299790395000594</v>
      </c>
      <c r="O3827" s="22">
        <f t="shared" si="1005"/>
        <v>0.31986302623942303</v>
      </c>
      <c r="P3827" s="81">
        <f t="shared" ca="1" si="1006"/>
        <v>7</v>
      </c>
      <c r="Q3827" s="22">
        <f t="shared" ca="1" si="1007"/>
        <v>0.20186269289343889</v>
      </c>
      <c r="R3827" s="3">
        <f ca="1">IF(N3827&gt;'Power Curve'!$C$37,0,INDEX(Ci,$P3827,1)*POWER(1-Q3827,3)+INDEX(Ci,$P3827,2)*3*Q3827*POWER(1-Q3827,2)+INDEX(Ci,$P3827,3)*3*POWER(Q3827,2)*(1-Q3827)+INDEX(Ci,$P3827,4)*POWER(Q3827,3))</f>
        <v>409.13841800648208</v>
      </c>
      <c r="S3827" s="3">
        <f t="shared" si="1008"/>
        <v>539.91997718811058</v>
      </c>
      <c r="T3827" s="3">
        <f t="shared" ca="1" si="1009"/>
        <v>-130.7815591816285</v>
      </c>
      <c r="U3827" s="3">
        <f t="shared" ca="1" si="1017"/>
        <v>130.7815591816285</v>
      </c>
      <c r="W3827" s="34">
        <f t="shared" si="1010"/>
        <v>6</v>
      </c>
      <c r="X3827" s="73" t="b">
        <f>COUNTIF('Power Curve'!$D$2:$D$31,W3827)&gt;0</f>
        <v>1</v>
      </c>
      <c r="Y3827" s="73" t="b">
        <f t="shared" si="1011"/>
        <v>0</v>
      </c>
      <c r="Z3827" s="73" t="b">
        <f t="shared" si="1018"/>
        <v>1</v>
      </c>
      <c r="AA3827" s="34" t="str">
        <f t="shared" si="1012"/>
        <v>Inner</v>
      </c>
      <c r="AB3827" s="35" t="str">
        <f t="shared" si="1019"/>
        <v>0.3-0.4</v>
      </c>
      <c r="AC3827" s="36" t="str">
        <f t="shared" si="1013"/>
        <v>21-22</v>
      </c>
      <c r="AD3827" s="36" t="str">
        <f t="shared" si="1014"/>
        <v>Apr</v>
      </c>
      <c r="AE3827" s="35" t="str">
        <f t="shared" si="1015"/>
        <v>285-295</v>
      </c>
      <c r="AF3827" s="36" t="str">
        <f t="shared" si="1016"/>
        <v>Inner-TI</v>
      </c>
    </row>
    <row r="3828" spans="5:32" x14ac:dyDescent="0.3">
      <c r="E3828" s="12">
        <v>41026.909722222219</v>
      </c>
      <c r="F3828" s="16">
        <v>7.36</v>
      </c>
      <c r="G3828" s="16">
        <v>640.66000977158546</v>
      </c>
      <c r="H3828" s="29">
        <v>1.1757269092213594</v>
      </c>
      <c r="I3828" s="26">
        <v>293.89999999999998</v>
      </c>
      <c r="J3828" s="30">
        <v>7.0652173913043473E-2</v>
      </c>
      <c r="K3828" s="31">
        <v>0.18278185612429462</v>
      </c>
      <c r="L3828" s="108">
        <f ca="1">REWS!R3828</f>
        <v>7.3148010766070284</v>
      </c>
      <c r="M3828" s="22">
        <f t="shared" si="1003"/>
        <v>7.2599662899014481</v>
      </c>
      <c r="N3828" s="22">
        <f t="shared" ca="1" si="1004"/>
        <v>7.2153816893344898</v>
      </c>
      <c r="O3828" s="22">
        <f t="shared" si="1005"/>
        <v>0.4801011692954219</v>
      </c>
      <c r="P3828" s="81">
        <f t="shared" ca="1" si="1006"/>
        <v>8</v>
      </c>
      <c r="Q3828" s="22">
        <f t="shared" ca="1" si="1007"/>
        <v>0.20155446040565386</v>
      </c>
      <c r="R3828" s="3">
        <f ca="1">IF(N3828&gt;'Power Curve'!$C$37,0,INDEX(Ci,$P3828,1)*POWER(1-Q3828,3)+INDEX(Ci,$P3828,2)*3*Q3828*POWER(1-Q3828,2)+INDEX(Ci,$P3828,3)*3*POWER(Q3828,2)*(1-Q3828)+INDEX(Ci,$P3828,4)*POWER(Q3828,3))</f>
        <v>653.02258519244083</v>
      </c>
      <c r="S3828" s="3">
        <f t="shared" si="1008"/>
        <v>640.66000977158546</v>
      </c>
      <c r="T3828" s="3">
        <f t="shared" ca="1" si="1009"/>
        <v>12.362575420855364</v>
      </c>
      <c r="U3828" s="3">
        <f t="shared" ca="1" si="1017"/>
        <v>12.362575420855364</v>
      </c>
      <c r="W3828" s="34">
        <f t="shared" si="1010"/>
        <v>7</v>
      </c>
      <c r="X3828" s="73" t="b">
        <f>COUNTIF('Power Curve'!$D$2:$D$31,W3828)&gt;0</f>
        <v>1</v>
      </c>
      <c r="Y3828" s="73" t="b">
        <f t="shared" si="1011"/>
        <v>0</v>
      </c>
      <c r="Z3828" s="73" t="b">
        <f t="shared" si="1018"/>
        <v>1</v>
      </c>
      <c r="AA3828" s="34" t="str">
        <f t="shared" si="1012"/>
        <v>Outer</v>
      </c>
      <c r="AB3828" s="35" t="str">
        <f t="shared" si="1019"/>
        <v>0.4-0.5</v>
      </c>
      <c r="AC3828" s="36" t="str">
        <f t="shared" si="1013"/>
        <v>21-22</v>
      </c>
      <c r="AD3828" s="36" t="str">
        <f t="shared" si="1014"/>
        <v>Apr</v>
      </c>
      <c r="AE3828" s="35" t="str">
        <f t="shared" si="1015"/>
        <v>285-295</v>
      </c>
      <c r="AF3828" s="36" t="str">
        <f t="shared" si="1016"/>
        <v>LWS-LTI</v>
      </c>
    </row>
    <row r="3829" spans="5:32" x14ac:dyDescent="0.3">
      <c r="E3829" s="12">
        <v>41026.916666666664</v>
      </c>
      <c r="F3829" s="16">
        <v>6.87</v>
      </c>
      <c r="G3829" s="16">
        <v>492.65002632141136</v>
      </c>
      <c r="H3829" s="29">
        <v>1.1761538559088018</v>
      </c>
      <c r="I3829" s="26">
        <v>291.2</v>
      </c>
      <c r="J3829" s="30">
        <v>8.7336244541484712E-2</v>
      </c>
      <c r="K3829" s="31">
        <v>0.20173263953539392</v>
      </c>
      <c r="L3829" s="108">
        <f ca="1">REWS!R3829</f>
        <v>6.8124252980215205</v>
      </c>
      <c r="M3829" s="22">
        <f t="shared" si="1003"/>
        <v>6.7774463185887566</v>
      </c>
      <c r="N3829" s="22">
        <f t="shared" ca="1" si="1004"/>
        <v>6.7206472717229788</v>
      </c>
      <c r="O3829" s="22">
        <f t="shared" si="1005"/>
        <v>0.40552615228745309</v>
      </c>
      <c r="P3829" s="81">
        <f t="shared" ca="1" si="1006"/>
        <v>7</v>
      </c>
      <c r="Q3829" s="22">
        <f t="shared" ca="1" si="1007"/>
        <v>0.70064964356510462</v>
      </c>
      <c r="R3829" s="3">
        <f ca="1">IF(N3829&gt;'Power Curve'!$C$37,0,INDEX(Ci,$P3829,1)*POWER(1-Q3829,3)+INDEX(Ci,$P3829,2)*3*Q3829*POWER(1-Q3829,2)+INDEX(Ci,$P3829,3)*3*POWER(Q3829,2)*(1-Q3829)+INDEX(Ci,$P3829,4)*POWER(Q3829,3))</f>
        <v>525.1147033348866</v>
      </c>
      <c r="S3829" s="3">
        <f t="shared" si="1008"/>
        <v>492.65002632141136</v>
      </c>
      <c r="T3829" s="3">
        <f t="shared" ca="1" si="1009"/>
        <v>32.464677013475239</v>
      </c>
      <c r="U3829" s="3">
        <f t="shared" ca="1" si="1017"/>
        <v>32.464677013475239</v>
      </c>
      <c r="W3829" s="34">
        <f t="shared" si="1010"/>
        <v>7</v>
      </c>
      <c r="X3829" s="73" t="b">
        <f>COUNTIF('Power Curve'!$D$2:$D$31,W3829)&gt;0</f>
        <v>1</v>
      </c>
      <c r="Y3829" s="73" t="b">
        <f t="shared" si="1011"/>
        <v>0</v>
      </c>
      <c r="Z3829" s="73" t="b">
        <f t="shared" si="1018"/>
        <v>1</v>
      </c>
      <c r="AA3829" s="34" t="str">
        <f t="shared" si="1012"/>
        <v>Outer</v>
      </c>
      <c r="AB3829" s="35" t="str">
        <f t="shared" si="1019"/>
        <v>0.4-0.5</v>
      </c>
      <c r="AC3829" s="36" t="str">
        <f t="shared" si="1013"/>
        <v>22-23</v>
      </c>
      <c r="AD3829" s="36" t="str">
        <f t="shared" si="1014"/>
        <v>Apr</v>
      </c>
      <c r="AE3829" s="35" t="str">
        <f t="shared" si="1015"/>
        <v>285-295</v>
      </c>
      <c r="AF3829" s="36" t="str">
        <f t="shared" si="1016"/>
        <v>LWS-LTI</v>
      </c>
    </row>
    <row r="3830" spans="5:32" x14ac:dyDescent="0.3">
      <c r="E3830" s="12">
        <v>41026.923611111109</v>
      </c>
      <c r="F3830" s="16">
        <v>6.81</v>
      </c>
      <c r="G3830" s="16">
        <v>515.76001358032204</v>
      </c>
      <c r="H3830" s="29">
        <v>1.1771112864374875</v>
      </c>
      <c r="I3830" s="26">
        <v>296.39999999999998</v>
      </c>
      <c r="J3830" s="30">
        <v>0.10719530102790015</v>
      </c>
      <c r="K3830" s="31">
        <v>0.16885618431791227</v>
      </c>
      <c r="L3830" s="108">
        <f ca="1">REWS!R3830</f>
        <v>6.7328762213306801</v>
      </c>
      <c r="M3830" s="22">
        <f t="shared" si="1003"/>
        <v>6.7200771182997165</v>
      </c>
      <c r="N3830" s="22">
        <f t="shared" ca="1" si="1004"/>
        <v>6.6439717232464846</v>
      </c>
      <c r="O3830" s="22">
        <f t="shared" si="1005"/>
        <v>0.39665955744859155</v>
      </c>
      <c r="P3830" s="81">
        <f t="shared" ca="1" si="1006"/>
        <v>7</v>
      </c>
      <c r="Q3830" s="22">
        <f t="shared" ca="1" si="1007"/>
        <v>0.62270540241787509</v>
      </c>
      <c r="R3830" s="3">
        <f ca="1">IF(N3830&gt;'Power Curve'!$C$37,0,INDEX(Ci,$P3830,1)*POWER(1-Q3830,3)+INDEX(Ci,$P3830,2)*3*Q3830*POWER(1-Q3830,2)+INDEX(Ci,$P3830,3)*3*POWER(Q3830,2)*(1-Q3830)+INDEX(Ci,$P3830,4)*POWER(Q3830,3))</f>
        <v>505.91410421623902</v>
      </c>
      <c r="S3830" s="3">
        <f t="shared" si="1008"/>
        <v>515.76001358032204</v>
      </c>
      <c r="T3830" s="3">
        <f t="shared" ca="1" si="1009"/>
        <v>-9.8459093640830133</v>
      </c>
      <c r="U3830" s="3">
        <f t="shared" ca="1" si="1017"/>
        <v>9.8459093640830133</v>
      </c>
      <c r="W3830" s="34">
        <f t="shared" si="1010"/>
        <v>7</v>
      </c>
      <c r="X3830" s="73" t="b">
        <f>COUNTIF('Power Curve'!$D$2:$D$31,W3830)&gt;0</f>
        <v>1</v>
      </c>
      <c r="Y3830" s="73" t="b">
        <f t="shared" si="1011"/>
        <v>0</v>
      </c>
      <c r="Z3830" s="73" t="b">
        <f t="shared" si="1018"/>
        <v>1</v>
      </c>
      <c r="AA3830" s="34" t="str">
        <f t="shared" si="1012"/>
        <v>Inner</v>
      </c>
      <c r="AB3830" s="35" t="str">
        <f t="shared" si="1019"/>
        <v>0.3-0.4</v>
      </c>
      <c r="AC3830" s="36" t="str">
        <f t="shared" si="1013"/>
        <v>22-23</v>
      </c>
      <c r="AD3830" s="36" t="str">
        <f t="shared" si="1014"/>
        <v>Apr</v>
      </c>
      <c r="AE3830" s="35" t="str">
        <f t="shared" si="1015"/>
        <v>295-305</v>
      </c>
      <c r="AF3830" s="36" t="str">
        <f t="shared" si="1016"/>
        <v>Inner-TI</v>
      </c>
    </row>
    <row r="3831" spans="5:32" x14ac:dyDescent="0.3">
      <c r="E3831" s="12">
        <v>41026.930555555555</v>
      </c>
      <c r="F3831" s="16">
        <v>6.86</v>
      </c>
      <c r="G3831" s="16">
        <v>557.11001777648949</v>
      </c>
      <c r="H3831" s="29">
        <v>1.1775391242464415</v>
      </c>
      <c r="I3831" s="26">
        <v>294.39999999999998</v>
      </c>
      <c r="J3831" s="30">
        <v>8.4548104956268216E-2</v>
      </c>
      <c r="K3831" s="31">
        <v>0.2257921040051141</v>
      </c>
      <c r="L3831" s="108">
        <f ca="1">REWS!R3831</f>
        <v>6.831763547988297</v>
      </c>
      <c r="M3831" s="22">
        <f t="shared" si="1003"/>
        <v>6.7702369391096227</v>
      </c>
      <c r="N3831" s="22">
        <f t="shared" ca="1" si="1004"/>
        <v>6.7423699609115131</v>
      </c>
      <c r="O3831" s="22">
        <f t="shared" si="1005"/>
        <v>0.4044119194489435</v>
      </c>
      <c r="P3831" s="81">
        <f t="shared" ca="1" si="1006"/>
        <v>7</v>
      </c>
      <c r="Q3831" s="22">
        <f t="shared" ca="1" si="1007"/>
        <v>0.72273176176470888</v>
      </c>
      <c r="R3831" s="3">
        <f ca="1">IF(N3831&gt;'Power Curve'!$C$37,0,INDEX(Ci,$P3831,1)*POWER(1-Q3831,3)+INDEX(Ci,$P3831,2)*3*Q3831*POWER(1-Q3831,2)+INDEX(Ci,$P3831,3)*3*POWER(Q3831,2)*(1-Q3831)+INDEX(Ci,$P3831,4)*POWER(Q3831,3))</f>
        <v>530.59827866923172</v>
      </c>
      <c r="S3831" s="3">
        <f t="shared" si="1008"/>
        <v>557.11001777648949</v>
      </c>
      <c r="T3831" s="3">
        <f t="shared" ca="1" si="1009"/>
        <v>-26.511739107257768</v>
      </c>
      <c r="U3831" s="3">
        <f t="shared" ca="1" si="1017"/>
        <v>26.511739107257768</v>
      </c>
      <c r="W3831" s="34">
        <f t="shared" si="1010"/>
        <v>7</v>
      </c>
      <c r="X3831" s="73" t="b">
        <f>COUNTIF('Power Curve'!$D$2:$D$31,W3831)&gt;0</f>
        <v>1</v>
      </c>
      <c r="Y3831" s="73" t="b">
        <f t="shared" si="1011"/>
        <v>0</v>
      </c>
      <c r="Z3831" s="73" t="b">
        <f t="shared" si="1018"/>
        <v>1</v>
      </c>
      <c r="AA3831" s="34" t="str">
        <f t="shared" si="1012"/>
        <v>Outer</v>
      </c>
      <c r="AB3831" s="35" t="str">
        <f t="shared" si="1019"/>
        <v>0.4-0.5</v>
      </c>
      <c r="AC3831" s="36" t="str">
        <f t="shared" si="1013"/>
        <v>22-23</v>
      </c>
      <c r="AD3831" s="36" t="str">
        <f t="shared" si="1014"/>
        <v>Apr</v>
      </c>
      <c r="AE3831" s="35" t="str">
        <f t="shared" si="1015"/>
        <v>285-295</v>
      </c>
      <c r="AF3831" s="36" t="str">
        <f t="shared" si="1016"/>
        <v>LWS-LTI</v>
      </c>
    </row>
    <row r="3832" spans="5:32" x14ac:dyDescent="0.3">
      <c r="E3832" s="12">
        <v>41026.9375</v>
      </c>
      <c r="F3832" s="16">
        <v>6.77</v>
      </c>
      <c r="G3832" s="16">
        <v>529.11999130249023</v>
      </c>
      <c r="H3832" s="29">
        <v>1.1775391242464415</v>
      </c>
      <c r="I3832" s="26">
        <v>294.10000000000002</v>
      </c>
      <c r="J3832" s="30">
        <v>8.1240768094534718E-2</v>
      </c>
      <c r="K3832" s="31">
        <v>0.2318142868791348</v>
      </c>
      <c r="L3832" s="108">
        <f ca="1">REWS!R3832</f>
        <v>6.7970838828464162</v>
      </c>
      <c r="M3832" s="22">
        <f t="shared" si="1003"/>
        <v>6.6814145885965219</v>
      </c>
      <c r="N3832" s="22">
        <f t="shared" ca="1" si="1004"/>
        <v>6.7081440789903013</v>
      </c>
      <c r="O3832" s="22">
        <f t="shared" si="1005"/>
        <v>0.39068413885121628</v>
      </c>
      <c r="P3832" s="81">
        <f t="shared" ca="1" si="1006"/>
        <v>7</v>
      </c>
      <c r="Q3832" s="22">
        <f t="shared" ca="1" si="1007"/>
        <v>0.68793956989977101</v>
      </c>
      <c r="R3832" s="3">
        <f ca="1">IF(N3832&gt;'Power Curve'!$C$37,0,INDEX(Ci,$P3832,1)*POWER(1-Q3832,3)+INDEX(Ci,$P3832,2)*3*Q3832*POWER(1-Q3832,2)+INDEX(Ci,$P3832,3)*3*POWER(Q3832,2)*(1-Q3832)+INDEX(Ci,$P3832,4)*POWER(Q3832,3))</f>
        <v>521.96653024336001</v>
      </c>
      <c r="S3832" s="3">
        <f t="shared" si="1008"/>
        <v>529.11999130249023</v>
      </c>
      <c r="T3832" s="3">
        <f t="shared" ca="1" si="1009"/>
        <v>-7.1534610591302226</v>
      </c>
      <c r="U3832" s="3">
        <f t="shared" ca="1" si="1017"/>
        <v>7.1534610591302226</v>
      </c>
      <c r="W3832" s="34">
        <f t="shared" si="1010"/>
        <v>7</v>
      </c>
      <c r="X3832" s="73" t="b">
        <f>COUNTIF('Power Curve'!$D$2:$D$31,W3832)&gt;0</f>
        <v>1</v>
      </c>
      <c r="Y3832" s="73" t="b">
        <f t="shared" si="1011"/>
        <v>0</v>
      </c>
      <c r="Z3832" s="73" t="b">
        <f t="shared" si="1018"/>
        <v>1</v>
      </c>
      <c r="AA3832" s="34" t="str">
        <f t="shared" si="1012"/>
        <v>Outer</v>
      </c>
      <c r="AB3832" s="35" t="str">
        <f t="shared" si="1019"/>
        <v>0.3-0.4</v>
      </c>
      <c r="AC3832" s="36" t="str">
        <f t="shared" si="1013"/>
        <v>22-23</v>
      </c>
      <c r="AD3832" s="36" t="str">
        <f t="shared" si="1014"/>
        <v>Apr</v>
      </c>
      <c r="AE3832" s="35" t="str">
        <f t="shared" si="1015"/>
        <v>285-295</v>
      </c>
      <c r="AF3832" s="36" t="str">
        <f t="shared" si="1016"/>
        <v>LWS-LTI</v>
      </c>
    </row>
    <row r="3833" spans="5:32" x14ac:dyDescent="0.3">
      <c r="E3833" s="12">
        <v>41026.944444444445</v>
      </c>
      <c r="F3833" s="16">
        <v>7.6</v>
      </c>
      <c r="G3833" s="16">
        <v>765.90998744964622</v>
      </c>
      <c r="H3833" s="29">
        <v>1.1776247291318396</v>
      </c>
      <c r="I3833" s="26">
        <v>291</v>
      </c>
      <c r="J3833" s="30">
        <v>0.10526315789473685</v>
      </c>
      <c r="K3833" s="31">
        <v>0.21572191813692854</v>
      </c>
      <c r="L3833" s="108">
        <f ca="1">REWS!R3833</f>
        <v>7.6430104088367345</v>
      </c>
      <c r="M3833" s="22">
        <f t="shared" si="1003"/>
        <v>7.5007357976603606</v>
      </c>
      <c r="N3833" s="22">
        <f t="shared" ca="1" si="1004"/>
        <v>7.543184444138479</v>
      </c>
      <c r="O3833" s="22">
        <f t="shared" si="1005"/>
        <v>0.51731287285926342</v>
      </c>
      <c r="P3833" s="81">
        <f t="shared" ca="1" si="1006"/>
        <v>8</v>
      </c>
      <c r="Q3833" s="22">
        <f t="shared" ca="1" si="1007"/>
        <v>0.53148175844718437</v>
      </c>
      <c r="R3833" s="3">
        <f ca="1">IF(N3833&gt;'Power Curve'!$C$37,0,INDEX(Ci,$P3833,1)*POWER(1-Q3833,3)+INDEX(Ci,$P3833,2)*3*Q3833*POWER(1-Q3833,2)+INDEX(Ci,$P3833,3)*3*POWER(Q3833,2)*(1-Q3833)+INDEX(Ci,$P3833,4)*POWER(Q3833,3))</f>
        <v>744.20223355128189</v>
      </c>
      <c r="S3833" s="3">
        <f t="shared" si="1008"/>
        <v>765.90998744964622</v>
      </c>
      <c r="T3833" s="3">
        <f t="shared" ca="1" si="1009"/>
        <v>-21.707753898364331</v>
      </c>
      <c r="U3833" s="3">
        <f t="shared" ca="1" si="1017"/>
        <v>21.707753898364331</v>
      </c>
      <c r="W3833" s="34">
        <f t="shared" si="1010"/>
        <v>8</v>
      </c>
      <c r="X3833" s="73" t="b">
        <f>COUNTIF('Power Curve'!$D$2:$D$31,W3833)&gt;0</f>
        <v>1</v>
      </c>
      <c r="Y3833" s="73" t="b">
        <f t="shared" si="1011"/>
        <v>0</v>
      </c>
      <c r="Z3833" s="73" t="b">
        <f t="shared" si="1018"/>
        <v>1</v>
      </c>
      <c r="AA3833" s="34" t="str">
        <f t="shared" si="1012"/>
        <v>Inner</v>
      </c>
      <c r="AB3833" s="35" t="str">
        <f t="shared" si="1019"/>
        <v>0.5-0.6</v>
      </c>
      <c r="AC3833" s="36" t="str">
        <f t="shared" si="1013"/>
        <v>22-23</v>
      </c>
      <c r="AD3833" s="36" t="str">
        <f t="shared" si="1014"/>
        <v>Apr</v>
      </c>
      <c r="AE3833" s="35" t="str">
        <f t="shared" si="1015"/>
        <v>285-295</v>
      </c>
      <c r="AF3833" s="36" t="str">
        <f t="shared" si="1016"/>
        <v>Inner-TI</v>
      </c>
    </row>
    <row r="3834" spans="5:32" x14ac:dyDescent="0.3">
      <c r="E3834" s="12">
        <v>41026.951388888891</v>
      </c>
      <c r="F3834" s="16">
        <v>8.35</v>
      </c>
      <c r="G3834" s="16">
        <v>1015.3499908447263</v>
      </c>
      <c r="H3834" s="29">
        <v>1.1778816189946049</v>
      </c>
      <c r="I3834" s="26">
        <v>290.10000000000002</v>
      </c>
      <c r="J3834" s="30">
        <v>0.11497005988023952</v>
      </c>
      <c r="K3834" s="31">
        <v>0.18744186235682542</v>
      </c>
      <c r="L3834" s="108">
        <f ca="1">REWS!R3834</f>
        <v>8.3255597608216121</v>
      </c>
      <c r="M3834" s="22">
        <f t="shared" si="1003"/>
        <v>8.2415391774094413</v>
      </c>
      <c r="N3834" s="22">
        <f t="shared" ca="1" si="1004"/>
        <v>8.2174164003203476</v>
      </c>
      <c r="O3834" s="22">
        <f t="shared" si="1005"/>
        <v>0.63180642323823277</v>
      </c>
      <c r="P3834" s="81">
        <f t="shared" ca="1" si="1006"/>
        <v>9</v>
      </c>
      <c r="Q3834" s="22">
        <f t="shared" ca="1" si="1007"/>
        <v>0.20863643453797934</v>
      </c>
      <c r="R3834" s="3">
        <f ca="1">IF(N3834&gt;'Power Curve'!$C$37,0,INDEX(Ci,$P3834,1)*POWER(1-Q3834,3)+INDEX(Ci,$P3834,2)*3*Q3834*POWER(1-Q3834,2)+INDEX(Ci,$P3834,3)*3*POWER(Q3834,2)*(1-Q3834)+INDEX(Ci,$P3834,4)*POWER(Q3834,3))</f>
        <v>944.16778941854056</v>
      </c>
      <c r="S3834" s="3">
        <f t="shared" si="1008"/>
        <v>1015.3499908447263</v>
      </c>
      <c r="T3834" s="3">
        <f t="shared" ca="1" si="1009"/>
        <v>-71.18220142618577</v>
      </c>
      <c r="U3834" s="3">
        <f t="shared" ca="1" si="1017"/>
        <v>71.18220142618577</v>
      </c>
      <c r="W3834" s="34">
        <f t="shared" si="1010"/>
        <v>8</v>
      </c>
      <c r="X3834" s="73" t="b">
        <f>COUNTIF('Power Curve'!$D$2:$D$31,W3834)&gt;0</f>
        <v>1</v>
      </c>
      <c r="Y3834" s="73" t="b">
        <f t="shared" si="1011"/>
        <v>0</v>
      </c>
      <c r="Z3834" s="73" t="b">
        <f t="shared" si="1018"/>
        <v>1</v>
      </c>
      <c r="AA3834" s="34" t="str">
        <f t="shared" si="1012"/>
        <v>Inner</v>
      </c>
      <c r="AB3834" s="35" t="str">
        <f t="shared" si="1019"/>
        <v>0.6-0.7</v>
      </c>
      <c r="AC3834" s="36" t="str">
        <f t="shared" si="1013"/>
        <v>22-23</v>
      </c>
      <c r="AD3834" s="36" t="str">
        <f t="shared" si="1014"/>
        <v>Apr</v>
      </c>
      <c r="AE3834" s="35" t="str">
        <f t="shared" si="1015"/>
        <v>285-295</v>
      </c>
      <c r="AF3834" s="36" t="str">
        <f t="shared" si="1016"/>
        <v>Inner-TI</v>
      </c>
    </row>
    <row r="3835" spans="5:32" x14ac:dyDescent="0.3">
      <c r="E3835" s="12">
        <v>41026.958333333336</v>
      </c>
      <c r="F3835" s="16">
        <v>8.66</v>
      </c>
      <c r="G3835" s="16">
        <v>981.46001434326217</v>
      </c>
      <c r="H3835" s="29">
        <v>1.1778816189946049</v>
      </c>
      <c r="I3835" s="26">
        <v>291.39999999999998</v>
      </c>
      <c r="J3835" s="30">
        <v>0.10046189376443418</v>
      </c>
      <c r="K3835" s="31">
        <v>0.22913713957504617</v>
      </c>
      <c r="L3835" s="108">
        <f ca="1">REWS!R3835</f>
        <v>8.7057643204235049</v>
      </c>
      <c r="M3835" s="22">
        <f t="shared" si="1003"/>
        <v>8.5475124881875164</v>
      </c>
      <c r="N3835" s="22">
        <f t="shared" ca="1" si="1004"/>
        <v>8.5926823612052221</v>
      </c>
      <c r="O3835" s="22">
        <f t="shared" si="1005"/>
        <v>0.67909558474834275</v>
      </c>
      <c r="P3835" s="81">
        <f t="shared" ca="1" si="1006"/>
        <v>9</v>
      </c>
      <c r="Q3835" s="22">
        <f t="shared" ca="1" si="1007"/>
        <v>0.58373291271111005</v>
      </c>
      <c r="R3835" s="3">
        <f ca="1">IF(N3835&gt;'Power Curve'!$C$37,0,INDEX(Ci,$P3835,1)*POWER(1-Q3835,3)+INDEX(Ci,$P3835,2)*3*Q3835*POWER(1-Q3835,2)+INDEX(Ci,$P3835,3)*3*POWER(Q3835,2)*(1-Q3835)+INDEX(Ci,$P3835,4)*POWER(Q3835,3))</f>
        <v>1062.6071802371894</v>
      </c>
      <c r="S3835" s="3">
        <f t="shared" si="1008"/>
        <v>981.46001434326217</v>
      </c>
      <c r="T3835" s="3">
        <f t="shared" ca="1" si="1009"/>
        <v>81.147165893927195</v>
      </c>
      <c r="U3835" s="3">
        <f t="shared" ca="1" si="1017"/>
        <v>81.147165893927195</v>
      </c>
      <c r="W3835" s="34">
        <f t="shared" si="1010"/>
        <v>9</v>
      </c>
      <c r="X3835" s="73" t="b">
        <f>COUNTIF('Power Curve'!$D$2:$D$31,W3835)&gt;0</f>
        <v>1</v>
      </c>
      <c r="Y3835" s="73" t="b">
        <f t="shared" si="1011"/>
        <v>0</v>
      </c>
      <c r="Z3835" s="73" t="b">
        <f t="shared" si="1018"/>
        <v>1</v>
      </c>
      <c r="AA3835" s="34" t="str">
        <f t="shared" si="1012"/>
        <v>Inner</v>
      </c>
      <c r="AB3835" s="35" t="str">
        <f t="shared" si="1019"/>
        <v>0.6-0.7</v>
      </c>
      <c r="AC3835" s="36" t="str">
        <f t="shared" si="1013"/>
        <v>23-24</v>
      </c>
      <c r="AD3835" s="36" t="str">
        <f t="shared" si="1014"/>
        <v>Apr</v>
      </c>
      <c r="AE3835" s="35" t="str">
        <f t="shared" si="1015"/>
        <v>285-295</v>
      </c>
      <c r="AF3835" s="36" t="str">
        <f t="shared" si="1016"/>
        <v>Inner-TI</v>
      </c>
    </row>
    <row r="3836" spans="5:32" x14ac:dyDescent="0.3">
      <c r="E3836" s="12">
        <v>41026.965277777781</v>
      </c>
      <c r="F3836" s="16">
        <v>7.81</v>
      </c>
      <c r="G3836" s="16">
        <v>737.61002922058105</v>
      </c>
      <c r="H3836" s="29">
        <v>1.178369621734884</v>
      </c>
      <c r="I3836" s="26">
        <v>295.8</v>
      </c>
      <c r="J3836" s="30">
        <v>0.11907810499359796</v>
      </c>
      <c r="K3836" s="31">
        <v>0.22280252150512014</v>
      </c>
      <c r="L3836" s="108">
        <f ca="1">REWS!R3836</f>
        <v>7.7560650559121349</v>
      </c>
      <c r="M3836" s="22">
        <f t="shared" si="1003"/>
        <v>7.7096178284189119</v>
      </c>
      <c r="N3836" s="22">
        <f t="shared" ca="1" si="1004"/>
        <v>7.6563761118357396</v>
      </c>
      <c r="O3836" s="22">
        <f t="shared" si="1005"/>
        <v>0.54959626406087503</v>
      </c>
      <c r="P3836" s="81">
        <f t="shared" ca="1" si="1006"/>
        <v>8</v>
      </c>
      <c r="Q3836" s="22">
        <f t="shared" ca="1" si="1007"/>
        <v>0.64540703984545256</v>
      </c>
      <c r="R3836" s="3">
        <f ca="1">IF(N3836&gt;'Power Curve'!$C$37,0,INDEX(Ci,$P3836,1)*POWER(1-Q3836,3)+INDEX(Ci,$P3836,2)*3*Q3836*POWER(1-Q3836,2)+INDEX(Ci,$P3836,3)*3*POWER(Q3836,2)*(1-Q3836)+INDEX(Ci,$P3836,4)*POWER(Q3836,3))</f>
        <v>776.80540439356355</v>
      </c>
      <c r="S3836" s="3">
        <f t="shared" si="1008"/>
        <v>737.61002922058105</v>
      </c>
      <c r="T3836" s="3">
        <f t="shared" ca="1" si="1009"/>
        <v>39.195375172982494</v>
      </c>
      <c r="U3836" s="3">
        <f t="shared" ca="1" si="1017"/>
        <v>39.195375172982494</v>
      </c>
      <c r="W3836" s="34">
        <f t="shared" si="1010"/>
        <v>8</v>
      </c>
      <c r="X3836" s="73" t="b">
        <f>COUNTIF('Power Curve'!$D$2:$D$31,W3836)&gt;0</f>
        <v>1</v>
      </c>
      <c r="Y3836" s="73" t="b">
        <f t="shared" si="1011"/>
        <v>0</v>
      </c>
      <c r="Z3836" s="73" t="b">
        <f t="shared" si="1018"/>
        <v>1</v>
      </c>
      <c r="AA3836" s="34" t="str">
        <f t="shared" si="1012"/>
        <v>Inner</v>
      </c>
      <c r="AB3836" s="35" t="str">
        <f t="shared" si="1019"/>
        <v>0.5-0.6</v>
      </c>
      <c r="AC3836" s="36" t="str">
        <f t="shared" si="1013"/>
        <v>23-24</v>
      </c>
      <c r="AD3836" s="36" t="str">
        <f t="shared" si="1014"/>
        <v>Apr</v>
      </c>
      <c r="AE3836" s="35" t="str">
        <f t="shared" si="1015"/>
        <v>295-305</v>
      </c>
      <c r="AF3836" s="36" t="str">
        <f t="shared" si="1016"/>
        <v>Inner-TI</v>
      </c>
    </row>
    <row r="3837" spans="5:32" x14ac:dyDescent="0.3">
      <c r="E3837" s="12">
        <v>41026.972222222219</v>
      </c>
      <c r="F3837" s="16">
        <v>7.62</v>
      </c>
      <c r="G3837" s="16">
        <v>491.32997894287109</v>
      </c>
      <c r="H3837" s="29">
        <v>1.1784553243784572</v>
      </c>
      <c r="I3837" s="26">
        <v>295.3</v>
      </c>
      <c r="J3837" s="30">
        <v>0.12335958005249342</v>
      </c>
      <c r="K3837" s="31">
        <v>0.22059430845306097</v>
      </c>
      <c r="L3837" s="108">
        <f ca="1">REWS!R3837</f>
        <v>7.649154452003212</v>
      </c>
      <c r="M3837" s="22">
        <f t="shared" si="1003"/>
        <v>7.5222422592999338</v>
      </c>
      <c r="N3837" s="22">
        <f t="shared" ca="1" si="1004"/>
        <v>7.5510226859279248</v>
      </c>
      <c r="O3837" s="22">
        <f t="shared" si="1005"/>
        <v>0.52063676583345297</v>
      </c>
      <c r="P3837" s="81">
        <f t="shared" ca="1" si="1006"/>
        <v>8</v>
      </c>
      <c r="Q3837" s="22">
        <f t="shared" ca="1" si="1007"/>
        <v>0.5393708011629309</v>
      </c>
      <c r="R3837" s="3">
        <f ca="1">IF(N3837&gt;'Power Curve'!$C$37,0,INDEX(Ci,$P3837,1)*POWER(1-Q3837,3)+INDEX(Ci,$P3837,2)*3*Q3837*POWER(1-Q3837,2)+INDEX(Ci,$P3837,3)*3*POWER(Q3837,2)*(1-Q3837)+INDEX(Ci,$P3837,4)*POWER(Q3837,3))</f>
        <v>746.44400586903089</v>
      </c>
      <c r="S3837" s="3">
        <f t="shared" si="1008"/>
        <v>491.32997894287109</v>
      </c>
      <c r="T3837" s="3">
        <f t="shared" ca="1" si="1009"/>
        <v>255.1140269261598</v>
      </c>
      <c r="U3837" s="3">
        <f t="shared" ca="1" si="1017"/>
        <v>255.1140269261598</v>
      </c>
      <c r="W3837" s="34">
        <f t="shared" si="1010"/>
        <v>8</v>
      </c>
      <c r="X3837" s="73" t="b">
        <f>COUNTIF('Power Curve'!$D$2:$D$31,W3837)&gt;0</f>
        <v>1</v>
      </c>
      <c r="Y3837" s="73" t="b">
        <f t="shared" si="1011"/>
        <v>0</v>
      </c>
      <c r="Z3837" s="73" t="b">
        <f t="shared" si="1018"/>
        <v>1</v>
      </c>
      <c r="AA3837" s="34" t="str">
        <f t="shared" si="1012"/>
        <v>Inner</v>
      </c>
      <c r="AB3837" s="35" t="str">
        <f t="shared" si="1019"/>
        <v>0.5-0.6</v>
      </c>
      <c r="AC3837" s="36" t="str">
        <f t="shared" si="1013"/>
        <v>23-24</v>
      </c>
      <c r="AD3837" s="36" t="str">
        <f t="shared" si="1014"/>
        <v>Apr</v>
      </c>
      <c r="AE3837" s="35" t="str">
        <f t="shared" si="1015"/>
        <v>295-305</v>
      </c>
      <c r="AF3837" s="36" t="str">
        <f t="shared" si="1016"/>
        <v>Inner-TI</v>
      </c>
    </row>
    <row r="3838" spans="5:32" x14ac:dyDescent="0.3">
      <c r="E3838" s="12">
        <v>41026.979166666664</v>
      </c>
      <c r="F3838" s="16">
        <v>6.83</v>
      </c>
      <c r="G3838" s="16">
        <v>469.82000732421898</v>
      </c>
      <c r="H3838" s="29">
        <v>1.1791150562554875</v>
      </c>
      <c r="I3838" s="26">
        <v>294.7</v>
      </c>
      <c r="J3838" s="30">
        <v>0.15519765739385066</v>
      </c>
      <c r="K3838" s="31">
        <v>0.19433334856449039</v>
      </c>
      <c r="L3838" s="108">
        <f ca="1">REWS!R3838</f>
        <v>6.8551309018769571</v>
      </c>
      <c r="M3838" s="22">
        <f t="shared" si="1003"/>
        <v>6.7436352031892151</v>
      </c>
      <c r="N3838" s="22">
        <f t="shared" ca="1" si="1004"/>
        <v>6.7684483268473912</v>
      </c>
      <c r="O3838" s="22">
        <f t="shared" si="1005"/>
        <v>0.40030053540962812</v>
      </c>
      <c r="P3838" s="81">
        <f t="shared" ca="1" si="1006"/>
        <v>7</v>
      </c>
      <c r="Q3838" s="22">
        <f t="shared" ca="1" si="1007"/>
        <v>0.74924162682103668</v>
      </c>
      <c r="R3838" s="3">
        <f ca="1">IF(N3838&gt;'Power Curve'!$C$37,0,INDEX(Ci,$P3838,1)*POWER(1-Q3838,3)+INDEX(Ci,$P3838,2)*3*Q3838*POWER(1-Q3838,2)+INDEX(Ci,$P3838,3)*3*POWER(Q3838,2)*(1-Q3838)+INDEX(Ci,$P3838,4)*POWER(Q3838,3))</f>
        <v>537.20293945258459</v>
      </c>
      <c r="S3838" s="3">
        <f t="shared" si="1008"/>
        <v>469.82000732421898</v>
      </c>
      <c r="T3838" s="3">
        <f t="shared" ca="1" si="1009"/>
        <v>67.38293212836561</v>
      </c>
      <c r="U3838" s="3">
        <f t="shared" ca="1" si="1017"/>
        <v>67.38293212836561</v>
      </c>
      <c r="W3838" s="34">
        <f t="shared" si="1010"/>
        <v>7</v>
      </c>
      <c r="X3838" s="73" t="b">
        <f>COUNTIF('Power Curve'!$D$2:$D$31,W3838)&gt;0</f>
        <v>1</v>
      </c>
      <c r="Y3838" s="73" t="b">
        <f t="shared" si="1011"/>
        <v>0</v>
      </c>
      <c r="Z3838" s="73" t="b">
        <f t="shared" si="1018"/>
        <v>1</v>
      </c>
      <c r="AA3838" s="34" t="str">
        <f t="shared" si="1012"/>
        <v>Outer</v>
      </c>
      <c r="AB3838" s="35" t="str">
        <f t="shared" si="1019"/>
        <v>0.4-0.5</v>
      </c>
      <c r="AC3838" s="36" t="str">
        <f t="shared" si="1013"/>
        <v>23-24</v>
      </c>
      <c r="AD3838" s="36" t="str">
        <f t="shared" si="1014"/>
        <v>Apr</v>
      </c>
      <c r="AE3838" s="35" t="str">
        <f t="shared" si="1015"/>
        <v>285-295</v>
      </c>
      <c r="AF3838" s="36" t="str">
        <f t="shared" si="1016"/>
        <v>LWS-HTI</v>
      </c>
    </row>
    <row r="3839" spans="5:32" x14ac:dyDescent="0.3">
      <c r="E3839" s="12">
        <v>41026.986111111109</v>
      </c>
      <c r="F3839" s="16">
        <v>7.01</v>
      </c>
      <c r="G3839" s="16">
        <v>715.59998989105225</v>
      </c>
      <c r="H3839" s="29">
        <v>1.1794582839057461</v>
      </c>
      <c r="I3839" s="26">
        <v>298.39999999999998</v>
      </c>
      <c r="J3839" s="30">
        <v>0.14265335235378032</v>
      </c>
      <c r="K3839" s="31">
        <v>0.18764637086557184</v>
      </c>
      <c r="L3839" s="108">
        <f ca="1">REWS!R3839</f>
        <v>7.0465579223949666</v>
      </c>
      <c r="M3839" s="22">
        <f t="shared" si="1003"/>
        <v>6.9220306302291874</v>
      </c>
      <c r="N3839" s="22">
        <f t="shared" ca="1" si="1004"/>
        <v>6.9581297826679176</v>
      </c>
      <c r="O3839" s="22">
        <f t="shared" si="1005"/>
        <v>0.42787212373053601</v>
      </c>
      <c r="P3839" s="81">
        <f t="shared" ca="1" si="1006"/>
        <v>7</v>
      </c>
      <c r="Q3839" s="22">
        <f t="shared" ca="1" si="1007"/>
        <v>0.94206159912505028</v>
      </c>
      <c r="R3839" s="3">
        <f ca="1">IF(N3839&gt;'Power Curve'!$C$37,0,INDEX(Ci,$P3839,1)*POWER(1-Q3839,3)+INDEX(Ci,$P3839,2)*3*Q3839*POWER(1-Q3839,2)+INDEX(Ci,$P3839,3)*3*POWER(Q3839,2)*(1-Q3839)+INDEX(Ci,$P3839,4)*POWER(Q3839,3))</f>
        <v>585.69585296043044</v>
      </c>
      <c r="S3839" s="3">
        <f t="shared" si="1008"/>
        <v>715.59998989105225</v>
      </c>
      <c r="T3839" s="3">
        <f t="shared" ca="1" si="1009"/>
        <v>-129.9041369306218</v>
      </c>
      <c r="U3839" s="3">
        <f t="shared" ca="1" si="1017"/>
        <v>129.9041369306218</v>
      </c>
      <c r="W3839" s="34">
        <f t="shared" si="1010"/>
        <v>7</v>
      </c>
      <c r="X3839" s="73" t="b">
        <f>COUNTIF('Power Curve'!$D$2:$D$31,W3839)&gt;0</f>
        <v>1</v>
      </c>
      <c r="Y3839" s="73" t="b">
        <f t="shared" si="1011"/>
        <v>0</v>
      </c>
      <c r="Z3839" s="73" t="b">
        <f t="shared" si="1018"/>
        <v>1</v>
      </c>
      <c r="AA3839" s="34" t="str">
        <f t="shared" si="1012"/>
        <v>Outer</v>
      </c>
      <c r="AB3839" s="35" t="str">
        <f t="shared" si="1019"/>
        <v>0.4-0.5</v>
      </c>
      <c r="AC3839" s="36" t="str">
        <f t="shared" si="1013"/>
        <v>23-24</v>
      </c>
      <c r="AD3839" s="36" t="str">
        <f t="shared" si="1014"/>
        <v>Apr</v>
      </c>
      <c r="AE3839" s="35" t="str">
        <f t="shared" si="1015"/>
        <v>295-305</v>
      </c>
      <c r="AF3839" s="36" t="str">
        <f t="shared" si="1016"/>
        <v>LWS-HTI</v>
      </c>
    </row>
    <row r="3840" spans="5:32" x14ac:dyDescent="0.3">
      <c r="E3840" s="12">
        <v>41026.993055555555</v>
      </c>
      <c r="F3840" s="16">
        <v>8.0299999999999994</v>
      </c>
      <c r="G3840" s="16">
        <v>579.55997467041061</v>
      </c>
      <c r="H3840" s="29">
        <v>1.1797158354198996</v>
      </c>
      <c r="I3840" s="26">
        <v>299.10000000000002</v>
      </c>
      <c r="J3840" s="30">
        <v>0.14570361145703611</v>
      </c>
      <c r="K3840" s="31">
        <v>0.1523992645745342</v>
      </c>
      <c r="L3840" s="108">
        <f ca="1">REWS!R3840</f>
        <v>8.0119024157229912</v>
      </c>
      <c r="M3840" s="22">
        <f t="shared" si="1003"/>
        <v>7.9298076336830032</v>
      </c>
      <c r="N3840" s="22">
        <f t="shared" ca="1" si="1004"/>
        <v>7.9119358575994365</v>
      </c>
      <c r="O3840" s="22">
        <f t="shared" si="1005"/>
        <v>0.58362730826383036</v>
      </c>
      <c r="P3840" s="81">
        <f t="shared" ca="1" si="1006"/>
        <v>8</v>
      </c>
      <c r="Q3840" s="22">
        <f t="shared" ca="1" si="1007"/>
        <v>0.90262311009603391</v>
      </c>
      <c r="R3840" s="3">
        <f ca="1">IF(N3840&gt;'Power Curve'!$C$37,0,INDEX(Ci,$P3840,1)*POWER(1-Q3840,3)+INDEX(Ci,$P3840,2)*3*Q3840*POWER(1-Q3840,2)+INDEX(Ci,$P3840,3)*3*POWER(Q3840,2)*(1-Q3840)+INDEX(Ci,$P3840,4)*POWER(Q3840,3))</f>
        <v>851.91452465202224</v>
      </c>
      <c r="S3840" s="3">
        <f t="shared" si="1008"/>
        <v>579.55997467041061</v>
      </c>
      <c r="T3840" s="3">
        <f t="shared" ca="1" si="1009"/>
        <v>272.35454998161163</v>
      </c>
      <c r="U3840" s="3">
        <f t="shared" ca="1" si="1017"/>
        <v>272.35454998161163</v>
      </c>
      <c r="W3840" s="34">
        <f t="shared" si="1010"/>
        <v>8</v>
      </c>
      <c r="X3840" s="73" t="b">
        <f>COUNTIF('Power Curve'!$D$2:$D$31,W3840)&gt;0</f>
        <v>1</v>
      </c>
      <c r="Y3840" s="73" t="b">
        <f t="shared" si="1011"/>
        <v>0</v>
      </c>
      <c r="Z3840" s="73" t="b">
        <f t="shared" si="1018"/>
        <v>1</v>
      </c>
      <c r="AA3840" s="34" t="str">
        <f t="shared" si="1012"/>
        <v>Outer</v>
      </c>
      <c r="AB3840" s="35" t="str">
        <f t="shared" si="1019"/>
        <v>0.5-0.6</v>
      </c>
      <c r="AC3840" s="36" t="str">
        <f t="shared" si="1013"/>
        <v>23-24</v>
      </c>
      <c r="AD3840" s="36" t="str">
        <f t="shared" si="1014"/>
        <v>Apr</v>
      </c>
      <c r="AE3840" s="35" t="str">
        <f t="shared" si="1015"/>
        <v>295-305</v>
      </c>
      <c r="AF3840" s="36" t="str">
        <f t="shared" si="1016"/>
        <v>HWS-HTI</v>
      </c>
    </row>
    <row r="3841" spans="5:32" x14ac:dyDescent="0.3">
      <c r="E3841" s="12">
        <v>41027</v>
      </c>
      <c r="F3841" s="16">
        <v>7.59</v>
      </c>
      <c r="G3841" s="16">
        <v>933.3999748229985</v>
      </c>
      <c r="H3841" s="29">
        <v>1.1802312765481564</v>
      </c>
      <c r="I3841" s="26">
        <v>298.10000000000002</v>
      </c>
      <c r="J3841" s="30">
        <v>0.17259552042160739</v>
      </c>
      <c r="K3841" s="31">
        <v>0.21394678255624908</v>
      </c>
      <c r="L3841" s="108">
        <f ca="1">REWS!R3841</f>
        <v>7.5163078225382289</v>
      </c>
      <c r="M3841" s="22">
        <f t="shared" si="1003"/>
        <v>7.496389081893982</v>
      </c>
      <c r="N3841" s="22">
        <f t="shared" ca="1" si="1004"/>
        <v>7.4236057835349021</v>
      </c>
      <c r="O3841" s="22">
        <f t="shared" si="1005"/>
        <v>0.51664107392558489</v>
      </c>
      <c r="P3841" s="81">
        <f t="shared" ca="1" si="1006"/>
        <v>8</v>
      </c>
      <c r="Q3841" s="22">
        <f t="shared" ca="1" si="1007"/>
        <v>0.41112808899753633</v>
      </c>
      <c r="R3841" s="3">
        <f ca="1">IF(N3841&gt;'Power Curve'!$C$37,0,INDEX(Ci,$P3841,1)*POWER(1-Q3841,3)+INDEX(Ci,$P3841,2)*3*Q3841*POWER(1-Q3841,2)+INDEX(Ci,$P3841,3)*3*POWER(Q3841,2)*(1-Q3841)+INDEX(Ci,$P3841,4)*POWER(Q3841,3))</f>
        <v>710.32896397033699</v>
      </c>
      <c r="S3841" s="3">
        <f t="shared" si="1008"/>
        <v>933.3999748229985</v>
      </c>
      <c r="T3841" s="3">
        <f t="shared" ca="1" si="1009"/>
        <v>-223.07101085266152</v>
      </c>
      <c r="U3841" s="3">
        <f t="shared" ca="1" si="1017"/>
        <v>223.07101085266152</v>
      </c>
      <c r="W3841" s="34">
        <f t="shared" si="1010"/>
        <v>7</v>
      </c>
      <c r="X3841" s="73" t="b">
        <f>COUNTIF('Power Curve'!$D$2:$D$31,W3841)&gt;0</f>
        <v>1</v>
      </c>
      <c r="Y3841" s="73" t="b">
        <f t="shared" si="1011"/>
        <v>0</v>
      </c>
      <c r="Z3841" s="73" t="b">
        <f t="shared" si="1018"/>
        <v>1</v>
      </c>
      <c r="AA3841" s="34" t="str">
        <f t="shared" si="1012"/>
        <v>Outer</v>
      </c>
      <c r="AB3841" s="35" t="str">
        <f t="shared" si="1019"/>
        <v>0.5-0.6</v>
      </c>
      <c r="AC3841" s="36" t="str">
        <f t="shared" si="1013"/>
        <v>0-1</v>
      </c>
      <c r="AD3841" s="36" t="str">
        <f t="shared" si="1014"/>
        <v>Apr</v>
      </c>
      <c r="AE3841" s="35" t="str">
        <f t="shared" si="1015"/>
        <v>295-305</v>
      </c>
      <c r="AF3841" s="36" t="str">
        <f t="shared" si="1016"/>
        <v>HWS-HTI</v>
      </c>
    </row>
    <row r="3842" spans="5:32" x14ac:dyDescent="0.3">
      <c r="E3842" s="12">
        <v>41027.006944444445</v>
      </c>
      <c r="F3842" s="16">
        <v>7.19</v>
      </c>
      <c r="G3842" s="16">
        <v>660.80997315049149</v>
      </c>
      <c r="H3842" s="29">
        <v>1.1810483136760594</v>
      </c>
      <c r="I3842" s="26">
        <v>300.89999999999998</v>
      </c>
      <c r="J3842" s="30">
        <v>0.1446453407510431</v>
      </c>
      <c r="K3842" s="31">
        <v>7.8235269201018739E-2</v>
      </c>
      <c r="L3842" s="108">
        <f ca="1">REWS!R3842</f>
        <v>7.2502195780304763</v>
      </c>
      <c r="M3842" s="22">
        <f t="shared" si="1003"/>
        <v>7.1029607599593314</v>
      </c>
      <c r="N3842" s="22">
        <f t="shared" ca="1" si="1004"/>
        <v>7.1624513440666719</v>
      </c>
      <c r="O3842" s="22">
        <f t="shared" si="1005"/>
        <v>0.45583545852302609</v>
      </c>
      <c r="P3842" s="81">
        <f t="shared" ca="1" si="1006"/>
        <v>8</v>
      </c>
      <c r="Q3842" s="22">
        <f t="shared" ca="1" si="1007"/>
        <v>0.14828106491799664</v>
      </c>
      <c r="R3842" s="3">
        <f ca="1">IF(N3842&gt;'Power Curve'!$C$37,0,INDEX(Ci,$P3842,1)*POWER(1-Q3842,3)+INDEX(Ci,$P3842,2)*3*Q3842*POWER(1-Q3842,2)+INDEX(Ci,$P3842,3)*3*POWER(Q3842,2)*(1-Q3842)+INDEX(Ci,$P3842,4)*POWER(Q3842,3))</f>
        <v>638.84422798838727</v>
      </c>
      <c r="S3842" s="3">
        <f t="shared" si="1008"/>
        <v>660.80997315049149</v>
      </c>
      <c r="T3842" s="3">
        <f t="shared" ca="1" si="1009"/>
        <v>-21.965745162104213</v>
      </c>
      <c r="U3842" s="3">
        <f t="shared" ca="1" si="1017"/>
        <v>21.965745162104213</v>
      </c>
      <c r="W3842" s="34">
        <f t="shared" si="1010"/>
        <v>7</v>
      </c>
      <c r="X3842" s="73" t="b">
        <f>COUNTIF('Power Curve'!$D$2:$D$31,W3842)&gt;0</f>
        <v>1</v>
      </c>
      <c r="Y3842" s="73" t="b">
        <f t="shared" si="1011"/>
        <v>0</v>
      </c>
      <c r="Z3842" s="73" t="b">
        <f t="shared" si="1018"/>
        <v>1</v>
      </c>
      <c r="AA3842" s="34" t="str">
        <f t="shared" si="1012"/>
        <v>Outer</v>
      </c>
      <c r="AB3842" s="35" t="str">
        <f t="shared" si="1019"/>
        <v>0.4-0.5</v>
      </c>
      <c r="AC3842" s="36" t="str">
        <f t="shared" si="1013"/>
        <v>0-1</v>
      </c>
      <c r="AD3842" s="36" t="str">
        <f t="shared" si="1014"/>
        <v>Apr</v>
      </c>
      <c r="AE3842" s="35" t="str">
        <f t="shared" si="1015"/>
        <v>295-305</v>
      </c>
      <c r="AF3842" s="36" t="str">
        <f t="shared" si="1016"/>
        <v>LWS-HTI</v>
      </c>
    </row>
    <row r="3843" spans="5:32" x14ac:dyDescent="0.3">
      <c r="E3843" s="12">
        <v>41027.013888888891</v>
      </c>
      <c r="F3843" s="16">
        <v>7.28</v>
      </c>
      <c r="G3843" s="16">
        <v>579.74002265930153</v>
      </c>
      <c r="H3843" s="29">
        <v>1.181909575173353</v>
      </c>
      <c r="I3843" s="26">
        <v>303.7</v>
      </c>
      <c r="J3843" s="30">
        <v>9.8901098901098897E-2</v>
      </c>
      <c r="K3843" s="31">
        <v>0.20043816919687113</v>
      </c>
      <c r="L3843" s="108">
        <f ca="1">REWS!R3843</f>
        <v>7.2317851256850565</v>
      </c>
      <c r="M3843" s="22">
        <f t="shared" ref="M3843:M3906" si="1020">F3843*(H3843/Ref_Density)^(1/3)</f>
        <v>7.1936190190159586</v>
      </c>
      <c r="N3843" s="22">
        <f t="shared" ref="N3843:N3906" ca="1" si="1021">L3843*(H3843/Ref_Density)^(1/3)</f>
        <v>7.1459762392259245</v>
      </c>
      <c r="O3843" s="22">
        <f t="shared" ref="O3843:O3906" si="1022">(M3843-CutInWindSpeed)/(RatedWindSpeed-CutInWindSpeed)</f>
        <v>0.46984698470435282</v>
      </c>
      <c r="P3843" s="81">
        <f t="shared" ref="P3843:P3906" ca="1" si="1023">COUNTIF(xa,"&lt;"&amp;N3843)</f>
        <v>8</v>
      </c>
      <c r="Q3843" s="22">
        <f t="shared" ref="Q3843:Q3906" ca="1" si="1024">(N3843-INDEX(xa,$P3843))/(INDEX(xb,$P3843)-INDEX(xa,$P3843))</f>
        <v>0.1316991822297045</v>
      </c>
      <c r="R3843" s="3">
        <f ca="1">IF(N3843&gt;'Power Curve'!$C$37,0,INDEX(Ci,$P3843,1)*POWER(1-Q3843,3)+INDEX(Ci,$P3843,2)*3*Q3843*POWER(1-Q3843,2)+INDEX(Ci,$P3843,3)*3*POWER(Q3843,2)*(1-Q3843)+INDEX(Ci,$P3843,4)*POWER(Q3843,3))</f>
        <v>634.4662011052086</v>
      </c>
      <c r="S3843" s="3">
        <f t="shared" ref="S3843:S3906" si="1025">IF(Z3843,G3843,"")</f>
        <v>579.74002265930153</v>
      </c>
      <c r="T3843" s="3">
        <f t="shared" ref="T3843:T3906" ca="1" si="1026">IF(Z3843,R3843-S3843,"")</f>
        <v>54.726178445907067</v>
      </c>
      <c r="U3843" s="3">
        <f t="shared" ca="1" si="1017"/>
        <v>54.726178445907067</v>
      </c>
      <c r="W3843" s="34">
        <f t="shared" ref="W3843:W3906" si="1027">MROUND(M3843-Centre_First_Bin,Bin_Width)+Centre_First_Bin</f>
        <v>7</v>
      </c>
      <c r="X3843" s="73" t="b">
        <f>COUNTIF('Power Curve'!$D$2:$D$31,W3843)&gt;0</f>
        <v>1</v>
      </c>
      <c r="Y3843" s="73" t="b">
        <f t="shared" ref="Y3843:Y3906" si="1028">(G3843&lt;0)</f>
        <v>0</v>
      </c>
      <c r="Z3843" s="73" t="b">
        <f t="shared" si="1018"/>
        <v>1</v>
      </c>
      <c r="AA3843" s="34" t="str">
        <f t="shared" ref="AA3843:AA3906" si="1029">IF(Z3843,IF(AND(J3843&gt;=LowerTurbLimit,J3843&lt;=UpperTurbLimit,K3843&gt;=LowerShearLimit,K3843&lt;=UpperShearLimit),"Inner","Outer"),"")</f>
        <v>Outer</v>
      </c>
      <c r="AB3843" s="35" t="str">
        <f t="shared" si="1019"/>
        <v>0.4-0.5</v>
      </c>
      <c r="AC3843" s="36" t="str">
        <f t="shared" ref="AC3843:AC3906" si="1030">IF(Z3843,HOUR(E3843)&amp;"-"&amp;HOUR(E3843)+1,"")</f>
        <v>0-1</v>
      </c>
      <c r="AD3843" s="36" t="str">
        <f t="shared" ref="AD3843:AD3906" si="1031">IF(Z3843,TEXT(E3843,"mmm"),"")</f>
        <v>Apr</v>
      </c>
      <c r="AE3843" s="35" t="str">
        <f t="shared" ref="AE3843:AE3906" si="1032">IF(Z3843,IF(OR(I3843&lt;5,I3843&gt;=355),"355-5",MROUND(I3843,10)-5&amp;"-"&amp;MROUND(I3843,10)+5),"")</f>
        <v>295-305</v>
      </c>
      <c r="AF3843" s="36" t="str">
        <f t="shared" ref="AF3843:AF3906" si="1033">IF(Z3843,IF(O3843&lt;0.5,IF(J3843&lt;=LowerTurbLimit,"LWS-LTI",IF(J3843&gt;=UpperTurbLimit,"LWS-HTI","Inner-TI")),IF(J3843&lt;=LowerTurbLimit,"HWS-LTI",IF(J3843&gt;=UpperTurbLimit,"HWS-HTI","Inner-TI"))),"")</f>
        <v>LWS-LTI</v>
      </c>
    </row>
    <row r="3844" spans="5:32" x14ac:dyDescent="0.3">
      <c r="E3844" s="12">
        <v>41027.020833333336</v>
      </c>
      <c r="F3844" s="16">
        <v>6.48</v>
      </c>
      <c r="G3844" s="16">
        <v>405.170009613037</v>
      </c>
      <c r="H3844" s="29">
        <v>1.1824700692423207</v>
      </c>
      <c r="I3844" s="26">
        <v>310.39999999999998</v>
      </c>
      <c r="J3844" s="30">
        <v>0.12191358024691358</v>
      </c>
      <c r="K3844" s="31">
        <v>0.24270976374949699</v>
      </c>
      <c r="L3844" s="108">
        <f ca="1">REWS!R3844</f>
        <v>6.4324234890465801</v>
      </c>
      <c r="M3844" s="22">
        <f t="shared" si="1020"/>
        <v>6.4041234518089123</v>
      </c>
      <c r="N3844" s="22">
        <f t="shared" ca="1" si="1021"/>
        <v>6.3571040305817448</v>
      </c>
      <c r="O3844" s="22">
        <f t="shared" si="1022"/>
        <v>0.34782789979060708</v>
      </c>
      <c r="P3844" s="81">
        <f t="shared" ca="1" si="1023"/>
        <v>7</v>
      </c>
      <c r="Q3844" s="22">
        <f t="shared" ca="1" si="1024"/>
        <v>0.33109112565447618</v>
      </c>
      <c r="R3844" s="3">
        <f ca="1">IF(N3844&gt;'Power Curve'!$C$37,0,INDEX(Ci,$P3844,1)*POWER(1-Q3844,3)+INDEX(Ci,$P3844,2)*3*Q3844*POWER(1-Q3844,2)+INDEX(Ci,$P3844,3)*3*POWER(Q3844,2)*(1-Q3844)+INDEX(Ci,$P3844,4)*POWER(Q3844,3))</f>
        <v>437.27132385639123</v>
      </c>
      <c r="S3844" s="3">
        <f t="shared" si="1025"/>
        <v>405.170009613037</v>
      </c>
      <c r="T3844" s="3">
        <f t="shared" ca="1" si="1026"/>
        <v>32.101314243354238</v>
      </c>
      <c r="U3844" s="3">
        <f t="shared" ref="U3844:U3907" ca="1" si="1034">IF(Z3844,ABS(T3844),"")</f>
        <v>32.101314243354238</v>
      </c>
      <c r="W3844" s="34">
        <f t="shared" si="1027"/>
        <v>6</v>
      </c>
      <c r="X3844" s="73" t="b">
        <f>COUNTIF('Power Curve'!$D$2:$D$31,W3844)&gt;0</f>
        <v>1</v>
      </c>
      <c r="Y3844" s="73" t="b">
        <f t="shared" si="1028"/>
        <v>0</v>
      </c>
      <c r="Z3844" s="73" t="b">
        <f t="shared" ref="Z3844:Z3907" si="1035">AND(X3844,NOT(Y3844))</f>
        <v>1</v>
      </c>
      <c r="AA3844" s="34" t="str">
        <f t="shared" si="1029"/>
        <v>Inner</v>
      </c>
      <c r="AB3844" s="35" t="str">
        <f t="shared" ref="AB3844:AB3907" si="1036">IF(Z3844,TEXT(ROUND(O3844+0.05,1)-0.1,"0.0")&amp;"-"&amp;TEXT(ROUND(O3844+0.05,1),"0.0"),"")</f>
        <v>0.3-0.4</v>
      </c>
      <c r="AC3844" s="36" t="str">
        <f t="shared" si="1030"/>
        <v>0-1</v>
      </c>
      <c r="AD3844" s="36" t="str">
        <f t="shared" si="1031"/>
        <v>Apr</v>
      </c>
      <c r="AE3844" s="35" t="str">
        <f t="shared" si="1032"/>
        <v>305-315</v>
      </c>
      <c r="AF3844" s="36" t="str">
        <f t="shared" si="1033"/>
        <v>Inner-TI</v>
      </c>
    </row>
    <row r="3845" spans="5:32" x14ac:dyDescent="0.3">
      <c r="E3845" s="12">
        <v>41027.027777777781</v>
      </c>
      <c r="F3845" s="16">
        <v>6.38</v>
      </c>
      <c r="G3845" s="16">
        <v>370.9400062561038</v>
      </c>
      <c r="H3845" s="29">
        <v>1.1831330434079301</v>
      </c>
      <c r="I3845" s="26">
        <v>308.7</v>
      </c>
      <c r="J3845" s="30">
        <v>8.4639498432601892E-2</v>
      </c>
      <c r="K3845" s="31">
        <v>0.22085575532835461</v>
      </c>
      <c r="L3845" s="108">
        <f ca="1">REWS!R3845</f>
        <v>6.362933095079069</v>
      </c>
      <c r="M3845" s="22">
        <f t="shared" si="1020"/>
        <v>6.3064725601407154</v>
      </c>
      <c r="N3845" s="22">
        <f t="shared" ca="1" si="1021"/>
        <v>6.2896023457879915</v>
      </c>
      <c r="O3845" s="22">
        <f t="shared" si="1022"/>
        <v>0.33273563969785358</v>
      </c>
      <c r="P3845" s="81">
        <f t="shared" ca="1" si="1023"/>
        <v>7</v>
      </c>
      <c r="Q3845" s="22">
        <f t="shared" ca="1" si="1024"/>
        <v>0.26247254121720259</v>
      </c>
      <c r="R3845" s="3">
        <f ca="1">IF(N3845&gt;'Power Curve'!$C$37,0,INDEX(Ci,$P3845,1)*POWER(1-Q3845,3)+INDEX(Ci,$P3845,2)*3*Q3845*POWER(1-Q3845,2)+INDEX(Ci,$P3845,3)*3*POWER(Q3845,2)*(1-Q3845)+INDEX(Ci,$P3845,4)*POWER(Q3845,3))</f>
        <v>422.12103380779206</v>
      </c>
      <c r="S3845" s="3">
        <f t="shared" si="1025"/>
        <v>370.9400062561038</v>
      </c>
      <c r="T3845" s="3">
        <f t="shared" ca="1" si="1026"/>
        <v>51.18102755168826</v>
      </c>
      <c r="U3845" s="3">
        <f t="shared" ca="1" si="1034"/>
        <v>51.18102755168826</v>
      </c>
      <c r="W3845" s="34">
        <f t="shared" si="1027"/>
        <v>6</v>
      </c>
      <c r="X3845" s="73" t="b">
        <f>COUNTIF('Power Curve'!$D$2:$D$31,W3845)&gt;0</f>
        <v>1</v>
      </c>
      <c r="Y3845" s="73" t="b">
        <f t="shared" si="1028"/>
        <v>0</v>
      </c>
      <c r="Z3845" s="73" t="b">
        <f t="shared" si="1035"/>
        <v>1</v>
      </c>
      <c r="AA3845" s="34" t="str">
        <f t="shared" si="1029"/>
        <v>Outer</v>
      </c>
      <c r="AB3845" s="35" t="str">
        <f t="shared" si="1036"/>
        <v>0.3-0.4</v>
      </c>
      <c r="AC3845" s="36" t="str">
        <f t="shared" si="1030"/>
        <v>0-1</v>
      </c>
      <c r="AD3845" s="36" t="str">
        <f t="shared" si="1031"/>
        <v>Apr</v>
      </c>
      <c r="AE3845" s="35" t="str">
        <f t="shared" si="1032"/>
        <v>305-315</v>
      </c>
      <c r="AF3845" s="36" t="str">
        <f t="shared" si="1033"/>
        <v>LWS-LTI</v>
      </c>
    </row>
    <row r="3846" spans="5:32" x14ac:dyDescent="0.3">
      <c r="E3846" s="12">
        <v>41027.034722222219</v>
      </c>
      <c r="F3846" s="16">
        <v>6.53</v>
      </c>
      <c r="G3846" s="16">
        <v>432.54998779296898</v>
      </c>
      <c r="H3846" s="29">
        <v>1.1834785214665839</v>
      </c>
      <c r="I3846" s="26">
        <v>305.39999999999998</v>
      </c>
      <c r="J3846" s="30">
        <v>8.7289433384379778E-2</v>
      </c>
      <c r="K3846" s="31">
        <v>0.19840838368154284</v>
      </c>
      <c r="L3846" s="108">
        <f ca="1">REWS!R3846</f>
        <v>6.5546484267795977</v>
      </c>
      <c r="M3846" s="22">
        <f t="shared" si="1020"/>
        <v>6.4553720650076603</v>
      </c>
      <c r="N3846" s="22">
        <f t="shared" ca="1" si="1021"/>
        <v>6.4797387978835248</v>
      </c>
      <c r="O3846" s="22">
        <f t="shared" si="1022"/>
        <v>0.35574853816446356</v>
      </c>
      <c r="P3846" s="81">
        <f t="shared" ca="1" si="1023"/>
        <v>7</v>
      </c>
      <c r="Q3846" s="22">
        <f t="shared" ca="1" si="1024"/>
        <v>0.45575503827760716</v>
      </c>
      <c r="R3846" s="3">
        <f ca="1">IF(N3846&gt;'Power Curve'!$C$37,0,INDEX(Ci,$P3846,1)*POWER(1-Q3846,3)+INDEX(Ci,$P3846,2)*3*Q3846*POWER(1-Q3846,2)+INDEX(Ci,$P3846,3)*3*POWER(Q3846,2)*(1-Q3846)+INDEX(Ci,$P3846,4)*POWER(Q3846,3))</f>
        <v>465.87243412424283</v>
      </c>
      <c r="S3846" s="3">
        <f t="shared" si="1025"/>
        <v>432.54998779296898</v>
      </c>
      <c r="T3846" s="3">
        <f t="shared" ca="1" si="1026"/>
        <v>33.322446331273852</v>
      </c>
      <c r="U3846" s="3">
        <f t="shared" ca="1" si="1034"/>
        <v>33.322446331273852</v>
      </c>
      <c r="W3846" s="34">
        <f t="shared" si="1027"/>
        <v>6</v>
      </c>
      <c r="X3846" s="73" t="b">
        <f>COUNTIF('Power Curve'!$D$2:$D$31,W3846)&gt;0</f>
        <v>1</v>
      </c>
      <c r="Y3846" s="73" t="b">
        <f t="shared" si="1028"/>
        <v>0</v>
      </c>
      <c r="Z3846" s="73" t="b">
        <f t="shared" si="1035"/>
        <v>1</v>
      </c>
      <c r="AA3846" s="34" t="str">
        <f t="shared" si="1029"/>
        <v>Outer</v>
      </c>
      <c r="AB3846" s="35" t="str">
        <f t="shared" si="1036"/>
        <v>0.3-0.4</v>
      </c>
      <c r="AC3846" s="36" t="str">
        <f t="shared" si="1030"/>
        <v>0-1</v>
      </c>
      <c r="AD3846" s="36" t="str">
        <f t="shared" si="1031"/>
        <v>Apr</v>
      </c>
      <c r="AE3846" s="35" t="str">
        <f t="shared" si="1032"/>
        <v>305-315</v>
      </c>
      <c r="AF3846" s="36" t="str">
        <f t="shared" si="1033"/>
        <v>LWS-LTI</v>
      </c>
    </row>
    <row r="3847" spans="5:32" x14ac:dyDescent="0.3">
      <c r="E3847" s="12">
        <v>41027.041666666664</v>
      </c>
      <c r="F3847" s="16">
        <v>6.48</v>
      </c>
      <c r="G3847" s="16">
        <v>417.00999450683571</v>
      </c>
      <c r="H3847" s="29">
        <v>1.1843151394764915</v>
      </c>
      <c r="I3847" s="26">
        <v>298.8</v>
      </c>
      <c r="J3847" s="30">
        <v>7.2530864197530853E-2</v>
      </c>
      <c r="K3847" s="31">
        <v>0.22844712033518549</v>
      </c>
      <c r="L3847" s="108">
        <f ca="1">REWS!R3847</f>
        <v>6.5300778435902318</v>
      </c>
      <c r="M3847" s="22">
        <f t="shared" si="1020"/>
        <v>6.4074526177211242</v>
      </c>
      <c r="N3847" s="22">
        <f t="shared" ca="1" si="1021"/>
        <v>6.4569698106226756</v>
      </c>
      <c r="O3847" s="22">
        <f t="shared" si="1022"/>
        <v>0.34834243311417112</v>
      </c>
      <c r="P3847" s="81">
        <f t="shared" ca="1" si="1023"/>
        <v>7</v>
      </c>
      <c r="Q3847" s="22">
        <f t="shared" ca="1" si="1024"/>
        <v>0.43260930969789069</v>
      </c>
      <c r="R3847" s="3">
        <f ca="1">IF(N3847&gt;'Power Curve'!$C$37,0,INDEX(Ci,$P3847,1)*POWER(1-Q3847,3)+INDEX(Ci,$P3847,2)*3*Q3847*POWER(1-Q3847,2)+INDEX(Ci,$P3847,3)*3*POWER(Q3847,2)*(1-Q3847)+INDEX(Ci,$P3847,4)*POWER(Q3847,3))</f>
        <v>460.46716832818601</v>
      </c>
      <c r="S3847" s="3">
        <f t="shared" si="1025"/>
        <v>417.00999450683571</v>
      </c>
      <c r="T3847" s="3">
        <f t="shared" ca="1" si="1026"/>
        <v>43.457173821350295</v>
      </c>
      <c r="U3847" s="3">
        <f t="shared" ca="1" si="1034"/>
        <v>43.457173821350295</v>
      </c>
      <c r="W3847" s="34">
        <f t="shared" si="1027"/>
        <v>6</v>
      </c>
      <c r="X3847" s="73" t="b">
        <f>COUNTIF('Power Curve'!$D$2:$D$31,W3847)&gt;0</f>
        <v>1</v>
      </c>
      <c r="Y3847" s="73" t="b">
        <f t="shared" si="1028"/>
        <v>0</v>
      </c>
      <c r="Z3847" s="73" t="b">
        <f t="shared" si="1035"/>
        <v>1</v>
      </c>
      <c r="AA3847" s="34" t="str">
        <f t="shared" si="1029"/>
        <v>Outer</v>
      </c>
      <c r="AB3847" s="35" t="str">
        <f t="shared" si="1036"/>
        <v>0.3-0.4</v>
      </c>
      <c r="AC3847" s="36" t="str">
        <f t="shared" si="1030"/>
        <v>1-2</v>
      </c>
      <c r="AD3847" s="36" t="str">
        <f t="shared" si="1031"/>
        <v>Apr</v>
      </c>
      <c r="AE3847" s="35" t="str">
        <f t="shared" si="1032"/>
        <v>295-305</v>
      </c>
      <c r="AF3847" s="36" t="str">
        <f t="shared" si="1033"/>
        <v>LWS-LTI</v>
      </c>
    </row>
    <row r="3848" spans="5:32" x14ac:dyDescent="0.3">
      <c r="E3848" s="12">
        <v>41027.048611111109</v>
      </c>
      <c r="F3848" s="16">
        <v>6.27</v>
      </c>
      <c r="G3848" s="16">
        <v>405.19998168945358</v>
      </c>
      <c r="H3848" s="29">
        <v>1.1844448941339258</v>
      </c>
      <c r="I3848" s="26">
        <v>300.39999999999998</v>
      </c>
      <c r="J3848" s="30">
        <v>5.1036682615629991E-2</v>
      </c>
      <c r="K3848" s="31">
        <v>0.28170222444243925</v>
      </c>
      <c r="L3848" s="108">
        <f ca="1">REWS!R3848</f>
        <v>6.2935185881998175</v>
      </c>
      <c r="M3848" s="22">
        <f t="shared" si="1020"/>
        <v>6.2000301007607046</v>
      </c>
      <c r="N3848" s="22">
        <f t="shared" ca="1" si="1021"/>
        <v>6.2232862338972703</v>
      </c>
      <c r="O3848" s="22">
        <f t="shared" si="1022"/>
        <v>0.31628461447491985</v>
      </c>
      <c r="P3848" s="81">
        <f t="shared" ca="1" si="1023"/>
        <v>7</v>
      </c>
      <c r="Q3848" s="22">
        <f t="shared" ca="1" si="1024"/>
        <v>0.19505914646670233</v>
      </c>
      <c r="R3848" s="3">
        <f ca="1">IF(N3848&gt;'Power Curve'!$C$37,0,INDEX(Ci,$P3848,1)*POWER(1-Q3848,3)+INDEX(Ci,$P3848,2)*3*Q3848*POWER(1-Q3848,2)+INDEX(Ci,$P3848,3)*3*POWER(Q3848,2)*(1-Q3848)+INDEX(Ci,$P3848,4)*POWER(Q3848,3))</f>
        <v>407.70604126524978</v>
      </c>
      <c r="S3848" s="3">
        <f t="shared" si="1025"/>
        <v>405.19998168945358</v>
      </c>
      <c r="T3848" s="3">
        <f t="shared" ca="1" si="1026"/>
        <v>2.5060595757962005</v>
      </c>
      <c r="U3848" s="3">
        <f t="shared" ca="1" si="1034"/>
        <v>2.5060595757962005</v>
      </c>
      <c r="W3848" s="34">
        <f t="shared" si="1027"/>
        <v>6</v>
      </c>
      <c r="X3848" s="73" t="b">
        <f>COUNTIF('Power Curve'!$D$2:$D$31,W3848)&gt;0</f>
        <v>1</v>
      </c>
      <c r="Y3848" s="73" t="b">
        <f t="shared" si="1028"/>
        <v>0</v>
      </c>
      <c r="Z3848" s="73" t="b">
        <f t="shared" si="1035"/>
        <v>1</v>
      </c>
      <c r="AA3848" s="34" t="str">
        <f t="shared" si="1029"/>
        <v>Outer</v>
      </c>
      <c r="AB3848" s="35" t="str">
        <f t="shared" si="1036"/>
        <v>0.3-0.4</v>
      </c>
      <c r="AC3848" s="36" t="str">
        <f t="shared" si="1030"/>
        <v>1-2</v>
      </c>
      <c r="AD3848" s="36" t="str">
        <f t="shared" si="1031"/>
        <v>Apr</v>
      </c>
      <c r="AE3848" s="35" t="str">
        <f t="shared" si="1032"/>
        <v>295-305</v>
      </c>
      <c r="AF3848" s="36" t="str">
        <f t="shared" si="1033"/>
        <v>LWS-LTI</v>
      </c>
    </row>
    <row r="3849" spans="5:32" x14ac:dyDescent="0.3">
      <c r="E3849" s="12">
        <v>41027.055555555555</v>
      </c>
      <c r="F3849" s="16">
        <v>6.29</v>
      </c>
      <c r="G3849" s="16">
        <v>463.510009765625</v>
      </c>
      <c r="H3849" s="29">
        <v>1.1843151394764915</v>
      </c>
      <c r="I3849" s="26">
        <v>300</v>
      </c>
      <c r="J3849" s="30">
        <v>6.2003179650238473E-2</v>
      </c>
      <c r="K3849" s="31">
        <v>0.35041195156861504</v>
      </c>
      <c r="L3849" s="108">
        <f ca="1">REWS!R3849</f>
        <v>6.241329621277445</v>
      </c>
      <c r="M3849" s="22">
        <f t="shared" si="1020"/>
        <v>6.2195797786212754</v>
      </c>
      <c r="N3849" s="22">
        <f t="shared" ca="1" si="1021"/>
        <v>6.1714542931966898</v>
      </c>
      <c r="O3849" s="22">
        <f t="shared" si="1022"/>
        <v>0.3193060802082161</v>
      </c>
      <c r="P3849" s="81">
        <f t="shared" ca="1" si="1023"/>
        <v>7</v>
      </c>
      <c r="Q3849" s="22">
        <f t="shared" ca="1" si="1024"/>
        <v>0.14236958160061655</v>
      </c>
      <c r="R3849" s="3">
        <f ca="1">IF(N3849&gt;'Power Curve'!$C$37,0,INDEX(Ci,$P3849,1)*POWER(1-Q3849,3)+INDEX(Ci,$P3849,2)*3*Q3849*POWER(1-Q3849,2)+INDEX(Ci,$P3849,3)*3*POWER(Q3849,2)*(1-Q3849)+INDEX(Ci,$P3849,4)*POWER(Q3849,3))</f>
        <v>396.79293352388822</v>
      </c>
      <c r="S3849" s="3">
        <f t="shared" si="1025"/>
        <v>463.510009765625</v>
      </c>
      <c r="T3849" s="3">
        <f t="shared" ca="1" si="1026"/>
        <v>-66.717076241736777</v>
      </c>
      <c r="U3849" s="3">
        <f t="shared" ca="1" si="1034"/>
        <v>66.717076241736777</v>
      </c>
      <c r="W3849" s="34">
        <f t="shared" si="1027"/>
        <v>6</v>
      </c>
      <c r="X3849" s="73" t="b">
        <f>COUNTIF('Power Curve'!$D$2:$D$31,W3849)&gt;0</f>
        <v>1</v>
      </c>
      <c r="Y3849" s="73" t="b">
        <f t="shared" si="1028"/>
        <v>0</v>
      </c>
      <c r="Z3849" s="73" t="b">
        <f t="shared" si="1035"/>
        <v>1</v>
      </c>
      <c r="AA3849" s="34" t="str">
        <f t="shared" si="1029"/>
        <v>Outer</v>
      </c>
      <c r="AB3849" s="35" t="str">
        <f t="shared" si="1036"/>
        <v>0.3-0.4</v>
      </c>
      <c r="AC3849" s="36" t="str">
        <f t="shared" si="1030"/>
        <v>1-2</v>
      </c>
      <c r="AD3849" s="36" t="str">
        <f t="shared" si="1031"/>
        <v>Apr</v>
      </c>
      <c r="AE3849" s="35" t="str">
        <f t="shared" si="1032"/>
        <v>295-305</v>
      </c>
      <c r="AF3849" s="36" t="str">
        <f t="shared" si="1033"/>
        <v>LWS-LTI</v>
      </c>
    </row>
    <row r="3850" spans="5:32" x14ac:dyDescent="0.3">
      <c r="E3850" s="12">
        <v>41027.0625</v>
      </c>
      <c r="F3850" s="16">
        <v>6.69</v>
      </c>
      <c r="G3850" s="16">
        <v>514.77001190185524</v>
      </c>
      <c r="H3850" s="29">
        <v>1.1851807086845207</v>
      </c>
      <c r="I3850" s="26">
        <v>302.8</v>
      </c>
      <c r="J3850" s="30">
        <v>6.4275037369207769E-2</v>
      </c>
      <c r="K3850" s="31">
        <v>0.33027079122731662</v>
      </c>
      <c r="L3850" s="108">
        <f ca="1">REWS!R3850</f>
        <v>6.6429760680257193</v>
      </c>
      <c r="M3850" s="22">
        <f t="shared" si="1020"/>
        <v>6.6167127249347732</v>
      </c>
      <c r="N3850" s="22">
        <f t="shared" ca="1" si="1021"/>
        <v>6.5702039283621732</v>
      </c>
      <c r="O3850" s="22">
        <f t="shared" si="1022"/>
        <v>0.38068425725067767</v>
      </c>
      <c r="P3850" s="81">
        <f t="shared" ca="1" si="1023"/>
        <v>7</v>
      </c>
      <c r="Q3850" s="22">
        <f t="shared" ca="1" si="1024"/>
        <v>0.54771702727602933</v>
      </c>
      <c r="R3850" s="3">
        <f ca="1">IF(N3850&gt;'Power Curve'!$C$37,0,INDEX(Ci,$P3850,1)*POWER(1-Q3850,3)+INDEX(Ci,$P3850,2)*3*Q3850*POWER(1-Q3850,2)+INDEX(Ci,$P3850,3)*3*POWER(Q3850,2)*(1-Q3850)+INDEX(Ci,$P3850,4)*POWER(Q3850,3))</f>
        <v>487.71960476415961</v>
      </c>
      <c r="S3850" s="3">
        <f t="shared" si="1025"/>
        <v>514.77001190185524</v>
      </c>
      <c r="T3850" s="3">
        <f t="shared" ca="1" si="1026"/>
        <v>-27.050407137695629</v>
      </c>
      <c r="U3850" s="3">
        <f t="shared" ca="1" si="1034"/>
        <v>27.050407137695629</v>
      </c>
      <c r="W3850" s="34">
        <f t="shared" si="1027"/>
        <v>7</v>
      </c>
      <c r="X3850" s="73" t="b">
        <f>COUNTIF('Power Curve'!$D$2:$D$31,W3850)&gt;0</f>
        <v>1</v>
      </c>
      <c r="Y3850" s="73" t="b">
        <f t="shared" si="1028"/>
        <v>0</v>
      </c>
      <c r="Z3850" s="73" t="b">
        <f t="shared" si="1035"/>
        <v>1</v>
      </c>
      <c r="AA3850" s="34" t="str">
        <f t="shared" si="1029"/>
        <v>Outer</v>
      </c>
      <c r="AB3850" s="35" t="str">
        <f t="shared" si="1036"/>
        <v>0.3-0.4</v>
      </c>
      <c r="AC3850" s="36" t="str">
        <f t="shared" si="1030"/>
        <v>1-2</v>
      </c>
      <c r="AD3850" s="36" t="str">
        <f t="shared" si="1031"/>
        <v>Apr</v>
      </c>
      <c r="AE3850" s="35" t="str">
        <f t="shared" si="1032"/>
        <v>295-305</v>
      </c>
      <c r="AF3850" s="36" t="str">
        <f t="shared" si="1033"/>
        <v>LWS-LTI</v>
      </c>
    </row>
    <row r="3851" spans="5:32" x14ac:dyDescent="0.3">
      <c r="E3851" s="12">
        <v>41027.069444444445</v>
      </c>
      <c r="F3851" s="16">
        <v>7.04</v>
      </c>
      <c r="G3851" s="16">
        <v>608.97002601623558</v>
      </c>
      <c r="H3851" s="29">
        <v>1.185310653215891</v>
      </c>
      <c r="I3851" s="26">
        <v>303.60000000000002</v>
      </c>
      <c r="J3851" s="30">
        <v>5.2556818181818184E-2</v>
      </c>
      <c r="K3851" s="31">
        <v>0.28090359285630262</v>
      </c>
      <c r="L3851" s="108">
        <f ca="1">REWS!R3851</f>
        <v>7.0132555019733198</v>
      </c>
      <c r="M3851" s="22">
        <f t="shared" si="1020"/>
        <v>6.9631330258463482</v>
      </c>
      <c r="N3851" s="22">
        <f t="shared" ca="1" si="1021"/>
        <v>6.9366805404103742</v>
      </c>
      <c r="O3851" s="22">
        <f t="shared" si="1022"/>
        <v>0.434224631470017</v>
      </c>
      <c r="P3851" s="81">
        <f t="shared" ca="1" si="1023"/>
        <v>7</v>
      </c>
      <c r="Q3851" s="22">
        <f t="shared" ca="1" si="1024"/>
        <v>0.92025745237727929</v>
      </c>
      <c r="R3851" s="3">
        <f ca="1">IF(N3851&gt;'Power Curve'!$C$37,0,INDEX(Ci,$P3851,1)*POWER(1-Q3851,3)+INDEX(Ci,$P3851,2)*3*Q3851*POWER(1-Q3851,2)+INDEX(Ci,$P3851,3)*3*POWER(Q3851,2)*(1-Q3851)+INDEX(Ci,$P3851,4)*POWER(Q3851,3))</f>
        <v>580.19056923918686</v>
      </c>
      <c r="S3851" s="3">
        <f t="shared" si="1025"/>
        <v>608.97002601623558</v>
      </c>
      <c r="T3851" s="3">
        <f t="shared" ca="1" si="1026"/>
        <v>-28.779456777048722</v>
      </c>
      <c r="U3851" s="3">
        <f t="shared" ca="1" si="1034"/>
        <v>28.779456777048722</v>
      </c>
      <c r="W3851" s="34">
        <f t="shared" si="1027"/>
        <v>7</v>
      </c>
      <c r="X3851" s="73" t="b">
        <f>COUNTIF('Power Curve'!$D$2:$D$31,W3851)&gt;0</f>
        <v>1</v>
      </c>
      <c r="Y3851" s="73" t="b">
        <f t="shared" si="1028"/>
        <v>0</v>
      </c>
      <c r="Z3851" s="73" t="b">
        <f t="shared" si="1035"/>
        <v>1</v>
      </c>
      <c r="AA3851" s="34" t="str">
        <f t="shared" si="1029"/>
        <v>Outer</v>
      </c>
      <c r="AB3851" s="35" t="str">
        <f t="shared" si="1036"/>
        <v>0.4-0.5</v>
      </c>
      <c r="AC3851" s="36" t="str">
        <f t="shared" si="1030"/>
        <v>1-2</v>
      </c>
      <c r="AD3851" s="36" t="str">
        <f t="shared" si="1031"/>
        <v>Apr</v>
      </c>
      <c r="AE3851" s="35" t="str">
        <f t="shared" si="1032"/>
        <v>295-305</v>
      </c>
      <c r="AF3851" s="36" t="str">
        <f t="shared" si="1033"/>
        <v>LWS-LTI</v>
      </c>
    </row>
    <row r="3852" spans="5:32" x14ac:dyDescent="0.3">
      <c r="E3852" s="12">
        <v>41027.076388888891</v>
      </c>
      <c r="F3852" s="16">
        <v>6.97</v>
      </c>
      <c r="G3852" s="16">
        <v>627.32998275756813</v>
      </c>
      <c r="H3852" s="29">
        <v>1.1860190522098433</v>
      </c>
      <c r="I3852" s="26">
        <v>298.10000000000002</v>
      </c>
      <c r="J3852" s="30">
        <v>8.464849354375896E-2</v>
      </c>
      <c r="K3852" s="31">
        <v>0.25926405428511512</v>
      </c>
      <c r="L3852" s="108">
        <f ca="1">REWS!R3852</f>
        <v>6.9471185164198115</v>
      </c>
      <c r="M3852" s="22">
        <f t="shared" si="1020"/>
        <v>6.8952704301661578</v>
      </c>
      <c r="N3852" s="22">
        <f t="shared" ca="1" si="1021"/>
        <v>6.8726342727588685</v>
      </c>
      <c r="O3852" s="22">
        <f t="shared" si="1022"/>
        <v>0.42373624854715664</v>
      </c>
      <c r="P3852" s="81">
        <f t="shared" ca="1" si="1023"/>
        <v>7</v>
      </c>
      <c r="Q3852" s="22">
        <f t="shared" ca="1" si="1024"/>
        <v>0.85515145927258918</v>
      </c>
      <c r="R3852" s="3">
        <f ca="1">IF(N3852&gt;'Power Curve'!$C$37,0,INDEX(Ci,$P3852,1)*POWER(1-Q3852,3)+INDEX(Ci,$P3852,2)*3*Q3852*POWER(1-Q3852,2)+INDEX(Ci,$P3852,3)*3*POWER(Q3852,2)*(1-Q3852)+INDEX(Ci,$P3852,4)*POWER(Q3852,3))</f>
        <v>563.77009618684383</v>
      </c>
      <c r="S3852" s="3">
        <f t="shared" si="1025"/>
        <v>627.32998275756813</v>
      </c>
      <c r="T3852" s="3">
        <f t="shared" ca="1" si="1026"/>
        <v>-63.559886570724302</v>
      </c>
      <c r="U3852" s="3">
        <f t="shared" ca="1" si="1034"/>
        <v>63.559886570724302</v>
      </c>
      <c r="W3852" s="34">
        <f t="shared" si="1027"/>
        <v>7</v>
      </c>
      <c r="X3852" s="73" t="b">
        <f>COUNTIF('Power Curve'!$D$2:$D$31,W3852)&gt;0</f>
        <v>1</v>
      </c>
      <c r="Y3852" s="73" t="b">
        <f t="shared" si="1028"/>
        <v>0</v>
      </c>
      <c r="Z3852" s="73" t="b">
        <f t="shared" si="1035"/>
        <v>1</v>
      </c>
      <c r="AA3852" s="34" t="str">
        <f t="shared" si="1029"/>
        <v>Outer</v>
      </c>
      <c r="AB3852" s="35" t="str">
        <f t="shared" si="1036"/>
        <v>0.4-0.5</v>
      </c>
      <c r="AC3852" s="36" t="str">
        <f t="shared" si="1030"/>
        <v>1-2</v>
      </c>
      <c r="AD3852" s="36" t="str">
        <f t="shared" si="1031"/>
        <v>Apr</v>
      </c>
      <c r="AE3852" s="35" t="str">
        <f t="shared" si="1032"/>
        <v>295-305</v>
      </c>
      <c r="AF3852" s="36" t="str">
        <f t="shared" si="1033"/>
        <v>LWS-LTI</v>
      </c>
    </row>
    <row r="3853" spans="5:32" x14ac:dyDescent="0.3">
      <c r="E3853" s="12">
        <v>41027.083333333336</v>
      </c>
      <c r="F3853" s="16">
        <v>7.08</v>
      </c>
      <c r="G3853" s="16">
        <v>687.93999528884933</v>
      </c>
      <c r="H3853" s="29">
        <v>1.1865829968738226</v>
      </c>
      <c r="I3853" s="26">
        <v>296.89999999999998</v>
      </c>
      <c r="J3853" s="30">
        <v>8.8983050847457626E-2</v>
      </c>
      <c r="K3853" s="31">
        <v>0.23126553602071961</v>
      </c>
      <c r="L3853" s="108">
        <f ca="1">REWS!R3853</f>
        <v>7.069430910193117</v>
      </c>
      <c r="M3853" s="22">
        <f t="shared" si="1020"/>
        <v>7.0052010118514456</v>
      </c>
      <c r="N3853" s="22">
        <f t="shared" ca="1" si="1021"/>
        <v>6.994743582669309</v>
      </c>
      <c r="O3853" s="22">
        <f t="shared" si="1022"/>
        <v>0.44072637431661121</v>
      </c>
      <c r="P3853" s="81">
        <f t="shared" ca="1" si="1023"/>
        <v>7</v>
      </c>
      <c r="Q3853" s="22">
        <f t="shared" ca="1" si="1024"/>
        <v>0.97928122015586372</v>
      </c>
      <c r="R3853" s="3">
        <f ca="1">IF(N3853&gt;'Power Curve'!$C$37,0,INDEX(Ci,$P3853,1)*POWER(1-Q3853,3)+INDEX(Ci,$P3853,2)*3*Q3853*POWER(1-Q3853,2)+INDEX(Ci,$P3853,3)*3*POWER(Q3853,2)*(1-Q3853)+INDEX(Ci,$P3853,4)*POWER(Q3853,3))</f>
        <v>595.0935640056249</v>
      </c>
      <c r="S3853" s="3">
        <f t="shared" si="1025"/>
        <v>687.93999528884933</v>
      </c>
      <c r="T3853" s="3">
        <f t="shared" ca="1" si="1026"/>
        <v>-92.846431283224433</v>
      </c>
      <c r="U3853" s="3">
        <f t="shared" ca="1" si="1034"/>
        <v>92.846431283224433</v>
      </c>
      <c r="W3853" s="34">
        <f t="shared" si="1027"/>
        <v>7</v>
      </c>
      <c r="X3853" s="73" t="b">
        <f>COUNTIF('Power Curve'!$D$2:$D$31,W3853)&gt;0</f>
        <v>1</v>
      </c>
      <c r="Y3853" s="73" t="b">
        <f t="shared" si="1028"/>
        <v>0</v>
      </c>
      <c r="Z3853" s="73" t="b">
        <f t="shared" si="1035"/>
        <v>1</v>
      </c>
      <c r="AA3853" s="34" t="str">
        <f t="shared" si="1029"/>
        <v>Outer</v>
      </c>
      <c r="AB3853" s="35" t="str">
        <f t="shared" si="1036"/>
        <v>0.4-0.5</v>
      </c>
      <c r="AC3853" s="36" t="str">
        <f t="shared" si="1030"/>
        <v>2-3</v>
      </c>
      <c r="AD3853" s="36" t="str">
        <f t="shared" si="1031"/>
        <v>Apr</v>
      </c>
      <c r="AE3853" s="35" t="str">
        <f t="shared" si="1032"/>
        <v>295-305</v>
      </c>
      <c r="AF3853" s="36" t="str">
        <f t="shared" si="1033"/>
        <v>LWS-LTI</v>
      </c>
    </row>
    <row r="3854" spans="5:32" x14ac:dyDescent="0.3">
      <c r="E3854" s="12">
        <v>41027.090277777781</v>
      </c>
      <c r="F3854" s="16">
        <v>7.78</v>
      </c>
      <c r="G3854" s="16">
        <v>805.32002639770531</v>
      </c>
      <c r="H3854" s="29">
        <v>1.1864528081918175</v>
      </c>
      <c r="I3854" s="26">
        <v>299.3</v>
      </c>
      <c r="J3854" s="30">
        <v>7.4550128534704357E-2</v>
      </c>
      <c r="K3854" s="31">
        <v>0.30202498408920886</v>
      </c>
      <c r="L3854" s="108">
        <f ca="1">REWS!R3854</f>
        <v>7.6857106939837063</v>
      </c>
      <c r="M3854" s="22">
        <f t="shared" si="1020"/>
        <v>7.697524093888596</v>
      </c>
      <c r="N3854" s="22">
        <f t="shared" ca="1" si="1021"/>
        <v>7.6042343503337815</v>
      </c>
      <c r="O3854" s="22">
        <f t="shared" si="1022"/>
        <v>0.54772713840409737</v>
      </c>
      <c r="P3854" s="81">
        <f t="shared" ca="1" si="1023"/>
        <v>8</v>
      </c>
      <c r="Q3854" s="22">
        <f t="shared" ca="1" si="1024"/>
        <v>0.5929273390639459</v>
      </c>
      <c r="R3854" s="3">
        <f ca="1">IF(N3854&gt;'Power Curve'!$C$37,0,INDEX(Ci,$P3854,1)*POWER(1-Q3854,3)+INDEX(Ci,$P3854,2)*3*Q3854*POWER(1-Q3854,2)+INDEX(Ci,$P3854,3)*3*POWER(Q3854,2)*(1-Q3854)+INDEX(Ci,$P3854,4)*POWER(Q3854,3))</f>
        <v>761.72697454097158</v>
      </c>
      <c r="S3854" s="3">
        <f t="shared" si="1025"/>
        <v>805.32002639770531</v>
      </c>
      <c r="T3854" s="3">
        <f t="shared" ca="1" si="1026"/>
        <v>-43.593051856733723</v>
      </c>
      <c r="U3854" s="3">
        <f t="shared" ca="1" si="1034"/>
        <v>43.593051856733723</v>
      </c>
      <c r="W3854" s="34">
        <f t="shared" si="1027"/>
        <v>8</v>
      </c>
      <c r="X3854" s="73" t="b">
        <f>COUNTIF('Power Curve'!$D$2:$D$31,W3854)&gt;0</f>
        <v>1</v>
      </c>
      <c r="Y3854" s="73" t="b">
        <f t="shared" si="1028"/>
        <v>0</v>
      </c>
      <c r="Z3854" s="73" t="b">
        <f t="shared" si="1035"/>
        <v>1</v>
      </c>
      <c r="AA3854" s="34" t="str">
        <f t="shared" si="1029"/>
        <v>Outer</v>
      </c>
      <c r="AB3854" s="35" t="str">
        <f t="shared" si="1036"/>
        <v>0.5-0.6</v>
      </c>
      <c r="AC3854" s="36" t="str">
        <f t="shared" si="1030"/>
        <v>2-3</v>
      </c>
      <c r="AD3854" s="36" t="str">
        <f t="shared" si="1031"/>
        <v>Apr</v>
      </c>
      <c r="AE3854" s="35" t="str">
        <f t="shared" si="1032"/>
        <v>295-305</v>
      </c>
      <c r="AF3854" s="36" t="str">
        <f t="shared" si="1033"/>
        <v>HWS-LTI</v>
      </c>
    </row>
    <row r="3855" spans="5:32" x14ac:dyDescent="0.3">
      <c r="E3855" s="12">
        <v>41027.097222222219</v>
      </c>
      <c r="F3855" s="16">
        <v>7.94</v>
      </c>
      <c r="G3855" s="16">
        <v>829.76997375488259</v>
      </c>
      <c r="H3855" s="29">
        <v>1.186539597515156</v>
      </c>
      <c r="I3855" s="26">
        <v>295.10000000000002</v>
      </c>
      <c r="J3855" s="30">
        <v>6.6750629722921909E-2</v>
      </c>
      <c r="K3855" s="31">
        <v>0.24069216955195358</v>
      </c>
      <c r="L3855" s="108">
        <f ca="1">REWS!R3855</f>
        <v>7.8754485862931629</v>
      </c>
      <c r="M3855" s="22">
        <f t="shared" si="1020"/>
        <v>7.8560194785586557</v>
      </c>
      <c r="N3855" s="22">
        <f t="shared" ca="1" si="1021"/>
        <v>7.7921508181745986</v>
      </c>
      <c r="O3855" s="22">
        <f t="shared" si="1022"/>
        <v>0.57222311102736234</v>
      </c>
      <c r="P3855" s="81">
        <f t="shared" ca="1" si="1023"/>
        <v>8</v>
      </c>
      <c r="Q3855" s="22">
        <f t="shared" ca="1" si="1024"/>
        <v>0.782061724250249</v>
      </c>
      <c r="R3855" s="3">
        <f ca="1">IF(N3855&gt;'Power Curve'!$C$37,0,INDEX(Ci,$P3855,1)*POWER(1-Q3855,3)+INDEX(Ci,$P3855,2)*3*Q3855*POWER(1-Q3855,2)+INDEX(Ci,$P3855,3)*3*POWER(Q3855,2)*(1-Q3855)+INDEX(Ci,$P3855,4)*POWER(Q3855,3))</f>
        <v>816.48874525005294</v>
      </c>
      <c r="S3855" s="3">
        <f t="shared" si="1025"/>
        <v>829.76997375488259</v>
      </c>
      <c r="T3855" s="3">
        <f t="shared" ca="1" si="1026"/>
        <v>-13.281228504829642</v>
      </c>
      <c r="U3855" s="3">
        <f t="shared" ca="1" si="1034"/>
        <v>13.281228504829642</v>
      </c>
      <c r="W3855" s="34">
        <f t="shared" si="1027"/>
        <v>8</v>
      </c>
      <c r="X3855" s="73" t="b">
        <f>COUNTIF('Power Curve'!$D$2:$D$31,W3855)&gt;0</f>
        <v>1</v>
      </c>
      <c r="Y3855" s="73" t="b">
        <f t="shared" si="1028"/>
        <v>0</v>
      </c>
      <c r="Z3855" s="73" t="b">
        <f t="shared" si="1035"/>
        <v>1</v>
      </c>
      <c r="AA3855" s="34" t="str">
        <f t="shared" si="1029"/>
        <v>Outer</v>
      </c>
      <c r="AB3855" s="35" t="str">
        <f t="shared" si="1036"/>
        <v>0.5-0.6</v>
      </c>
      <c r="AC3855" s="36" t="str">
        <f t="shared" si="1030"/>
        <v>2-3</v>
      </c>
      <c r="AD3855" s="36" t="str">
        <f t="shared" si="1031"/>
        <v>Apr</v>
      </c>
      <c r="AE3855" s="35" t="str">
        <f t="shared" si="1032"/>
        <v>295-305</v>
      </c>
      <c r="AF3855" s="36" t="str">
        <f t="shared" si="1033"/>
        <v>HWS-LTI</v>
      </c>
    </row>
    <row r="3856" spans="5:32" x14ac:dyDescent="0.3">
      <c r="E3856" s="12">
        <v>41027.104166666664</v>
      </c>
      <c r="F3856" s="16">
        <v>7.62</v>
      </c>
      <c r="G3856" s="16">
        <v>696.47000730037712</v>
      </c>
      <c r="H3856" s="29">
        <v>1.1872923850694566</v>
      </c>
      <c r="I3856" s="26">
        <v>289.10000000000002</v>
      </c>
      <c r="J3856" s="30">
        <v>9.711286089238845E-2</v>
      </c>
      <c r="K3856" s="31">
        <v>0.23838096723106014</v>
      </c>
      <c r="L3856" s="108">
        <f ca="1">REWS!R3856</f>
        <v>7.5440283840555216</v>
      </c>
      <c r="M3856" s="22">
        <f t="shared" si="1020"/>
        <v>7.5409981787310878</v>
      </c>
      <c r="N3856" s="22">
        <f t="shared" ca="1" si="1021"/>
        <v>7.4658142131835064</v>
      </c>
      <c r="O3856" s="22">
        <f t="shared" si="1022"/>
        <v>0.52353555364273929</v>
      </c>
      <c r="P3856" s="81">
        <f t="shared" ca="1" si="1023"/>
        <v>8</v>
      </c>
      <c r="Q3856" s="22">
        <f t="shared" ca="1" si="1024"/>
        <v>0.45361007837821427</v>
      </c>
      <c r="R3856" s="3">
        <f ca="1">IF(N3856&gt;'Power Curve'!$C$37,0,INDEX(Ci,$P3856,1)*POWER(1-Q3856,3)+INDEX(Ci,$P3856,2)*3*Q3856*POWER(1-Q3856,2)+INDEX(Ci,$P3856,3)*3*POWER(Q3856,2)*(1-Q3856)+INDEX(Ci,$P3856,4)*POWER(Q3856,3))</f>
        <v>722.21279072811274</v>
      </c>
      <c r="S3856" s="3">
        <f t="shared" si="1025"/>
        <v>696.47000730037712</v>
      </c>
      <c r="T3856" s="3">
        <f t="shared" ca="1" si="1026"/>
        <v>25.742783427735617</v>
      </c>
      <c r="U3856" s="3">
        <f t="shared" ca="1" si="1034"/>
        <v>25.742783427735617</v>
      </c>
      <c r="W3856" s="34">
        <f t="shared" si="1027"/>
        <v>8</v>
      </c>
      <c r="X3856" s="73" t="b">
        <f>COUNTIF('Power Curve'!$D$2:$D$31,W3856)&gt;0</f>
        <v>1</v>
      </c>
      <c r="Y3856" s="73" t="b">
        <f t="shared" si="1028"/>
        <v>0</v>
      </c>
      <c r="Z3856" s="73" t="b">
        <f t="shared" si="1035"/>
        <v>1</v>
      </c>
      <c r="AA3856" s="34" t="str">
        <f t="shared" si="1029"/>
        <v>Outer</v>
      </c>
      <c r="AB3856" s="35" t="str">
        <f t="shared" si="1036"/>
        <v>0.5-0.6</v>
      </c>
      <c r="AC3856" s="36" t="str">
        <f t="shared" si="1030"/>
        <v>2-3</v>
      </c>
      <c r="AD3856" s="36" t="str">
        <f t="shared" si="1031"/>
        <v>Apr</v>
      </c>
      <c r="AE3856" s="35" t="str">
        <f t="shared" si="1032"/>
        <v>285-295</v>
      </c>
      <c r="AF3856" s="36" t="str">
        <f t="shared" si="1033"/>
        <v>HWS-LTI</v>
      </c>
    </row>
    <row r="3857" spans="5:32" x14ac:dyDescent="0.3">
      <c r="E3857" s="12">
        <v>41027.111111111109</v>
      </c>
      <c r="F3857" s="16">
        <v>7.88</v>
      </c>
      <c r="G3857" s="16">
        <v>819.85002899169922</v>
      </c>
      <c r="H3857" s="29">
        <v>1.1874661754392069</v>
      </c>
      <c r="I3857" s="26">
        <v>289.7</v>
      </c>
      <c r="J3857" s="30">
        <v>0.11040609137055837</v>
      </c>
      <c r="K3857" s="31">
        <v>0.28893376176257307</v>
      </c>
      <c r="L3857" s="108">
        <f ca="1">REWS!R3857</f>
        <v>7.8712528675915099</v>
      </c>
      <c r="M3857" s="22">
        <f t="shared" si="1020"/>
        <v>7.7986830531252576</v>
      </c>
      <c r="N3857" s="22">
        <f t="shared" ca="1" si="1021"/>
        <v>7.790026185958058</v>
      </c>
      <c r="O3857" s="22">
        <f t="shared" si="1022"/>
        <v>0.56336158164809258</v>
      </c>
      <c r="P3857" s="81">
        <f t="shared" ca="1" si="1023"/>
        <v>8</v>
      </c>
      <c r="Q3857" s="22">
        <f t="shared" ca="1" si="1024"/>
        <v>0.7799233219450139</v>
      </c>
      <c r="R3857" s="3">
        <f ca="1">IF(N3857&gt;'Power Curve'!$C$37,0,INDEX(Ci,$P3857,1)*POWER(1-Q3857,3)+INDEX(Ci,$P3857,2)*3*Q3857*POWER(1-Q3857,2)+INDEX(Ci,$P3857,3)*3*POWER(Q3857,2)*(1-Q3857)+INDEX(Ci,$P3857,4)*POWER(Q3857,3))</f>
        <v>815.86359174867016</v>
      </c>
      <c r="S3857" s="3">
        <f t="shared" si="1025"/>
        <v>819.85002899169922</v>
      </c>
      <c r="T3857" s="3">
        <f t="shared" ca="1" si="1026"/>
        <v>-3.9864372430290587</v>
      </c>
      <c r="U3857" s="3">
        <f t="shared" ca="1" si="1034"/>
        <v>3.9864372430290587</v>
      </c>
      <c r="W3857" s="34">
        <f t="shared" si="1027"/>
        <v>8</v>
      </c>
      <c r="X3857" s="73" t="b">
        <f>COUNTIF('Power Curve'!$D$2:$D$31,W3857)&gt;0</f>
        <v>1</v>
      </c>
      <c r="Y3857" s="73" t="b">
        <f t="shared" si="1028"/>
        <v>0</v>
      </c>
      <c r="Z3857" s="73" t="b">
        <f t="shared" si="1035"/>
        <v>1</v>
      </c>
      <c r="AA3857" s="34" t="str">
        <f t="shared" si="1029"/>
        <v>Inner</v>
      </c>
      <c r="AB3857" s="35" t="str">
        <f t="shared" si="1036"/>
        <v>0.5-0.6</v>
      </c>
      <c r="AC3857" s="36" t="str">
        <f t="shared" si="1030"/>
        <v>2-3</v>
      </c>
      <c r="AD3857" s="36" t="str">
        <f t="shared" si="1031"/>
        <v>Apr</v>
      </c>
      <c r="AE3857" s="35" t="str">
        <f t="shared" si="1032"/>
        <v>285-295</v>
      </c>
      <c r="AF3857" s="36" t="str">
        <f t="shared" si="1033"/>
        <v>Inner-TI</v>
      </c>
    </row>
    <row r="3858" spans="5:32" x14ac:dyDescent="0.3">
      <c r="E3858" s="12">
        <v>41027.118055555555</v>
      </c>
      <c r="F3858" s="16">
        <v>8.8000000000000007</v>
      </c>
      <c r="G3858" s="16">
        <v>991.48001861572288</v>
      </c>
      <c r="H3858" s="29">
        <v>1.1872923850694566</v>
      </c>
      <c r="I3858" s="26">
        <v>297.39999999999998</v>
      </c>
      <c r="J3858" s="30">
        <v>9.9999999999999992E-2</v>
      </c>
      <c r="K3858" s="31">
        <v>0.27354579602336909</v>
      </c>
      <c r="L3858" s="108">
        <f ca="1">REWS!R3858</f>
        <v>8.7455227216692055</v>
      </c>
      <c r="M3858" s="22">
        <f t="shared" si="1020"/>
        <v>8.7087643008967959</v>
      </c>
      <c r="N3858" s="22">
        <f t="shared" ca="1" si="1021"/>
        <v>8.6548518262675618</v>
      </c>
      <c r="O3858" s="22">
        <f t="shared" si="1022"/>
        <v>0.70401757221063455</v>
      </c>
      <c r="P3858" s="81">
        <f t="shared" ca="1" si="1023"/>
        <v>9</v>
      </c>
      <c r="Q3858" s="22">
        <f t="shared" ca="1" si="1024"/>
        <v>0.64587429995498313</v>
      </c>
      <c r="R3858" s="3">
        <f ca="1">IF(N3858&gt;'Power Curve'!$C$37,0,INDEX(Ci,$P3858,1)*POWER(1-Q3858,3)+INDEX(Ci,$P3858,2)*3*Q3858*POWER(1-Q3858,2)+INDEX(Ci,$P3858,3)*3*POWER(Q3858,2)*(1-Q3858)+INDEX(Ci,$P3858,4)*POWER(Q3858,3))</f>
        <v>1082.6492995850369</v>
      </c>
      <c r="S3858" s="3">
        <f t="shared" si="1025"/>
        <v>991.48001861572288</v>
      </c>
      <c r="T3858" s="3">
        <f t="shared" ca="1" si="1026"/>
        <v>91.169280969314059</v>
      </c>
      <c r="U3858" s="3">
        <f t="shared" ca="1" si="1034"/>
        <v>91.169280969314059</v>
      </c>
      <c r="W3858" s="34">
        <f t="shared" si="1027"/>
        <v>9</v>
      </c>
      <c r="X3858" s="73" t="b">
        <f>COUNTIF('Power Curve'!$D$2:$D$31,W3858)&gt;0</f>
        <v>1</v>
      </c>
      <c r="Y3858" s="73" t="b">
        <f t="shared" si="1028"/>
        <v>0</v>
      </c>
      <c r="Z3858" s="73" t="b">
        <f t="shared" si="1035"/>
        <v>1</v>
      </c>
      <c r="AA3858" s="34" t="str">
        <f t="shared" si="1029"/>
        <v>Inner</v>
      </c>
      <c r="AB3858" s="35" t="str">
        <f t="shared" si="1036"/>
        <v>0.7-0.8</v>
      </c>
      <c r="AC3858" s="36" t="str">
        <f t="shared" si="1030"/>
        <v>2-3</v>
      </c>
      <c r="AD3858" s="36" t="str">
        <f t="shared" si="1031"/>
        <v>Apr</v>
      </c>
      <c r="AE3858" s="35" t="str">
        <f t="shared" si="1032"/>
        <v>295-305</v>
      </c>
      <c r="AF3858" s="36" t="str">
        <f t="shared" si="1033"/>
        <v>HWS-LTI</v>
      </c>
    </row>
    <row r="3859" spans="5:32" x14ac:dyDescent="0.3">
      <c r="E3859" s="12">
        <v>41027.125</v>
      </c>
      <c r="F3859" s="16">
        <v>8.3800000000000008</v>
      </c>
      <c r="G3859" s="16">
        <v>1054.7700271606448</v>
      </c>
      <c r="H3859" s="29">
        <v>1.1873792738789539</v>
      </c>
      <c r="I3859" s="26">
        <v>296.60000000000002</v>
      </c>
      <c r="J3859" s="30">
        <v>0.116945107398568</v>
      </c>
      <c r="K3859" s="31">
        <v>0.22081996524028724</v>
      </c>
      <c r="L3859" s="108">
        <f ca="1">REWS!R3859</f>
        <v>8.3363790586715147</v>
      </c>
      <c r="M3859" s="22">
        <f t="shared" si="1020"/>
        <v>8.2933210302744005</v>
      </c>
      <c r="N3859" s="22">
        <f t="shared" ca="1" si="1021"/>
        <v>8.2501512844414773</v>
      </c>
      <c r="O3859" s="22">
        <f t="shared" si="1022"/>
        <v>0.63980947552144285</v>
      </c>
      <c r="P3859" s="81">
        <f t="shared" ca="1" si="1023"/>
        <v>9</v>
      </c>
      <c r="Q3859" s="22">
        <f t="shared" ca="1" si="1024"/>
        <v>0.24135653448599514</v>
      </c>
      <c r="R3859" s="3">
        <f ca="1">IF(N3859&gt;'Power Curve'!$C$37,0,INDEX(Ci,$P3859,1)*POWER(1-Q3859,3)+INDEX(Ci,$P3859,2)*3*Q3859*POWER(1-Q3859,2)+INDEX(Ci,$P3859,3)*3*POWER(Q3859,2)*(1-Q3859)+INDEX(Ci,$P3859,4)*POWER(Q3859,3))</f>
        <v>954.29321892670373</v>
      </c>
      <c r="S3859" s="3">
        <f t="shared" si="1025"/>
        <v>1054.7700271606448</v>
      </c>
      <c r="T3859" s="3">
        <f t="shared" ca="1" si="1026"/>
        <v>-100.47680823394103</v>
      </c>
      <c r="U3859" s="3">
        <f t="shared" ca="1" si="1034"/>
        <v>100.47680823394103</v>
      </c>
      <c r="W3859" s="34">
        <f t="shared" si="1027"/>
        <v>8</v>
      </c>
      <c r="X3859" s="73" t="b">
        <f>COUNTIF('Power Curve'!$D$2:$D$31,W3859)&gt;0</f>
        <v>1</v>
      </c>
      <c r="Y3859" s="73" t="b">
        <f t="shared" si="1028"/>
        <v>0</v>
      </c>
      <c r="Z3859" s="73" t="b">
        <f t="shared" si="1035"/>
        <v>1</v>
      </c>
      <c r="AA3859" s="34" t="str">
        <f t="shared" si="1029"/>
        <v>Inner</v>
      </c>
      <c r="AB3859" s="35" t="str">
        <f t="shared" si="1036"/>
        <v>0.6-0.7</v>
      </c>
      <c r="AC3859" s="36" t="str">
        <f t="shared" si="1030"/>
        <v>3-4</v>
      </c>
      <c r="AD3859" s="36" t="str">
        <f t="shared" si="1031"/>
        <v>Apr</v>
      </c>
      <c r="AE3859" s="35" t="str">
        <f t="shared" si="1032"/>
        <v>295-305</v>
      </c>
      <c r="AF3859" s="36" t="str">
        <f t="shared" si="1033"/>
        <v>Inner-TI</v>
      </c>
    </row>
    <row r="3860" spans="5:32" x14ac:dyDescent="0.3">
      <c r="E3860" s="12">
        <v>41027.131944444445</v>
      </c>
      <c r="F3860" s="16">
        <v>8.48</v>
      </c>
      <c r="G3860" s="16">
        <v>968.44001770019577</v>
      </c>
      <c r="H3860" s="29">
        <v>1.1875965515841016</v>
      </c>
      <c r="I3860" s="26">
        <v>290.8</v>
      </c>
      <c r="J3860" s="30">
        <v>0.11320754716981131</v>
      </c>
      <c r="K3860" s="31">
        <v>0.22077535438194157</v>
      </c>
      <c r="L3860" s="108">
        <f ca="1">REWS!R3860</f>
        <v>8.4148288739402606</v>
      </c>
      <c r="M3860" s="22">
        <f t="shared" si="1020"/>
        <v>8.3927985433679257</v>
      </c>
      <c r="N3860" s="22">
        <f t="shared" ca="1" si="1021"/>
        <v>8.3282975844217191</v>
      </c>
      <c r="O3860" s="22">
        <f t="shared" si="1022"/>
        <v>0.65518404584374057</v>
      </c>
      <c r="P3860" s="81">
        <f t="shared" ca="1" si="1023"/>
        <v>9</v>
      </c>
      <c r="Q3860" s="22">
        <f t="shared" ca="1" si="1024"/>
        <v>0.31946754097251806</v>
      </c>
      <c r="R3860" s="3">
        <f ca="1">IF(N3860&gt;'Power Curve'!$C$37,0,INDEX(Ci,$P3860,1)*POWER(1-Q3860,3)+INDEX(Ci,$P3860,2)*3*Q3860*POWER(1-Q3860,2)+INDEX(Ci,$P3860,3)*3*POWER(Q3860,2)*(1-Q3860)+INDEX(Ci,$P3860,4)*POWER(Q3860,3))</f>
        <v>978.64101525569231</v>
      </c>
      <c r="S3860" s="3">
        <f t="shared" si="1025"/>
        <v>968.44001770019577</v>
      </c>
      <c r="T3860" s="3">
        <f t="shared" ca="1" si="1026"/>
        <v>10.200997555496542</v>
      </c>
      <c r="U3860" s="3">
        <f t="shared" ca="1" si="1034"/>
        <v>10.200997555496542</v>
      </c>
      <c r="W3860" s="34">
        <f t="shared" si="1027"/>
        <v>8</v>
      </c>
      <c r="X3860" s="73" t="b">
        <f>COUNTIF('Power Curve'!$D$2:$D$31,W3860)&gt;0</f>
        <v>1</v>
      </c>
      <c r="Y3860" s="73" t="b">
        <f t="shared" si="1028"/>
        <v>0</v>
      </c>
      <c r="Z3860" s="73" t="b">
        <f t="shared" si="1035"/>
        <v>1</v>
      </c>
      <c r="AA3860" s="34" t="str">
        <f t="shared" si="1029"/>
        <v>Inner</v>
      </c>
      <c r="AB3860" s="35" t="str">
        <f t="shared" si="1036"/>
        <v>0.6-0.7</v>
      </c>
      <c r="AC3860" s="36" t="str">
        <f t="shared" si="1030"/>
        <v>3-4</v>
      </c>
      <c r="AD3860" s="36" t="str">
        <f t="shared" si="1031"/>
        <v>Apr</v>
      </c>
      <c r="AE3860" s="35" t="str">
        <f t="shared" si="1032"/>
        <v>285-295</v>
      </c>
      <c r="AF3860" s="36" t="str">
        <f t="shared" si="1033"/>
        <v>Inner-TI</v>
      </c>
    </row>
    <row r="3861" spans="5:32" x14ac:dyDescent="0.3">
      <c r="E3861" s="12">
        <v>41027.138888888891</v>
      </c>
      <c r="F3861" s="16">
        <v>8.43</v>
      </c>
      <c r="G3861" s="16">
        <v>1083.4100036621098</v>
      </c>
      <c r="H3861" s="29">
        <v>1.1877848727487719</v>
      </c>
      <c r="I3861" s="26">
        <v>294</v>
      </c>
      <c r="J3861" s="30">
        <v>0.10201660735468565</v>
      </c>
      <c r="K3861" s="31">
        <v>0.27749250499177897</v>
      </c>
      <c r="L3861" s="108">
        <f ca="1">REWS!R3861</f>
        <v>8.3493158769069797</v>
      </c>
      <c r="M3861" s="22">
        <f t="shared" si="1020"/>
        <v>8.3437536886088086</v>
      </c>
      <c r="N3861" s="22">
        <f t="shared" ca="1" si="1021"/>
        <v>8.2638950350299769</v>
      </c>
      <c r="O3861" s="22">
        <f t="shared" si="1022"/>
        <v>0.64760400544072005</v>
      </c>
      <c r="P3861" s="81">
        <f t="shared" ca="1" si="1023"/>
        <v>9</v>
      </c>
      <c r="Q3861" s="22">
        <f t="shared" ca="1" si="1024"/>
        <v>0.25509407793512678</v>
      </c>
      <c r="R3861" s="3">
        <f ca="1">IF(N3861&gt;'Power Curve'!$C$37,0,INDEX(Ci,$P3861,1)*POWER(1-Q3861,3)+INDEX(Ci,$P3861,2)*3*Q3861*POWER(1-Q3861,2)+INDEX(Ci,$P3861,3)*3*POWER(Q3861,2)*(1-Q3861)+INDEX(Ci,$P3861,4)*POWER(Q3861,3))</f>
        <v>958.55764684029111</v>
      </c>
      <c r="S3861" s="3">
        <f t="shared" si="1025"/>
        <v>1083.4100036621098</v>
      </c>
      <c r="T3861" s="3">
        <f t="shared" ca="1" si="1026"/>
        <v>-124.85235682181872</v>
      </c>
      <c r="U3861" s="3">
        <f t="shared" ca="1" si="1034"/>
        <v>124.85235682181872</v>
      </c>
      <c r="W3861" s="34">
        <f t="shared" si="1027"/>
        <v>8</v>
      </c>
      <c r="X3861" s="73" t="b">
        <f>COUNTIF('Power Curve'!$D$2:$D$31,W3861)&gt;0</f>
        <v>1</v>
      </c>
      <c r="Y3861" s="73" t="b">
        <f t="shared" si="1028"/>
        <v>0</v>
      </c>
      <c r="Z3861" s="73" t="b">
        <f t="shared" si="1035"/>
        <v>1</v>
      </c>
      <c r="AA3861" s="34" t="str">
        <f t="shared" si="1029"/>
        <v>Inner</v>
      </c>
      <c r="AB3861" s="35" t="str">
        <f t="shared" si="1036"/>
        <v>0.6-0.7</v>
      </c>
      <c r="AC3861" s="36" t="str">
        <f t="shared" si="1030"/>
        <v>3-4</v>
      </c>
      <c r="AD3861" s="36" t="str">
        <f t="shared" si="1031"/>
        <v>Apr</v>
      </c>
      <c r="AE3861" s="35" t="str">
        <f t="shared" si="1032"/>
        <v>285-295</v>
      </c>
      <c r="AF3861" s="36" t="str">
        <f t="shared" si="1033"/>
        <v>Inner-TI</v>
      </c>
    </row>
    <row r="3862" spans="5:32" x14ac:dyDescent="0.3">
      <c r="E3862" s="12">
        <v>41027.145833333336</v>
      </c>
      <c r="F3862" s="16">
        <v>8.9600000000000009</v>
      </c>
      <c r="G3862" s="16">
        <v>1107.0799789428736</v>
      </c>
      <c r="H3862" s="29">
        <v>1.1873792738789539</v>
      </c>
      <c r="I3862" s="26">
        <v>290.8</v>
      </c>
      <c r="J3862" s="30">
        <v>0.11941964285714285</v>
      </c>
      <c r="K3862" s="31">
        <v>0.18424572993175459</v>
      </c>
      <c r="L3862" s="108">
        <f ca="1">REWS!R3862</f>
        <v>9.068272660525885</v>
      </c>
      <c r="M3862" s="22">
        <f t="shared" si="1020"/>
        <v>8.8673217698399309</v>
      </c>
      <c r="N3862" s="22">
        <f t="shared" ca="1" si="1021"/>
        <v>8.9744745064202505</v>
      </c>
      <c r="O3862" s="22">
        <f t="shared" si="1022"/>
        <v>0.72852314015843689</v>
      </c>
      <c r="P3862" s="81">
        <f t="shared" ca="1" si="1023"/>
        <v>9</v>
      </c>
      <c r="Q3862" s="22">
        <f t="shared" ca="1" si="1024"/>
        <v>0.96535262777036057</v>
      </c>
      <c r="R3862" s="3">
        <f ca="1">IF(N3862&gt;'Power Curve'!$C$37,0,INDEX(Ci,$P3862,1)*POWER(1-Q3862,3)+INDEX(Ci,$P3862,2)*3*Q3862*POWER(1-Q3862,2)+INDEX(Ci,$P3862,3)*3*POWER(Q3862,2)*(1-Q3862)+INDEX(Ci,$P3862,4)*POWER(Q3862,3))</f>
        <v>1186.9083819071925</v>
      </c>
      <c r="S3862" s="3">
        <f t="shared" si="1025"/>
        <v>1107.0799789428736</v>
      </c>
      <c r="T3862" s="3">
        <f t="shared" ca="1" si="1026"/>
        <v>79.828402964318911</v>
      </c>
      <c r="U3862" s="3">
        <f t="shared" ca="1" si="1034"/>
        <v>79.828402964318911</v>
      </c>
      <c r="W3862" s="34">
        <f t="shared" si="1027"/>
        <v>9</v>
      </c>
      <c r="X3862" s="73" t="b">
        <f>COUNTIF('Power Curve'!$D$2:$D$31,W3862)&gt;0</f>
        <v>1</v>
      </c>
      <c r="Y3862" s="73" t="b">
        <f t="shared" si="1028"/>
        <v>0</v>
      </c>
      <c r="Z3862" s="73" t="b">
        <f t="shared" si="1035"/>
        <v>1</v>
      </c>
      <c r="AA3862" s="34" t="str">
        <f t="shared" si="1029"/>
        <v>Inner</v>
      </c>
      <c r="AB3862" s="35" t="str">
        <f t="shared" si="1036"/>
        <v>0.7-0.8</v>
      </c>
      <c r="AC3862" s="36" t="str">
        <f t="shared" si="1030"/>
        <v>3-4</v>
      </c>
      <c r="AD3862" s="36" t="str">
        <f t="shared" si="1031"/>
        <v>Apr</v>
      </c>
      <c r="AE3862" s="35" t="str">
        <f t="shared" si="1032"/>
        <v>285-295</v>
      </c>
      <c r="AF3862" s="36" t="str">
        <f t="shared" si="1033"/>
        <v>Inner-TI</v>
      </c>
    </row>
    <row r="3863" spans="5:32" x14ac:dyDescent="0.3">
      <c r="E3863" s="12">
        <v>41027.152777777781</v>
      </c>
      <c r="F3863" s="16">
        <v>9.52</v>
      </c>
      <c r="G3863" s="16">
        <v>1045.0600128173828</v>
      </c>
      <c r="H3863" s="29">
        <v>1.1873069433313235</v>
      </c>
      <c r="I3863" s="26">
        <v>290.10000000000002</v>
      </c>
      <c r="J3863" s="30">
        <v>0.11869747899159663</v>
      </c>
      <c r="K3863" s="31">
        <v>0.12594811742383163</v>
      </c>
      <c r="L3863" s="108">
        <f ca="1">REWS!R3863</f>
        <v>9.5412077349611302</v>
      </c>
      <c r="M3863" s="22">
        <f t="shared" si="1020"/>
        <v>9.4213380688741886</v>
      </c>
      <c r="N3863" s="22">
        <f t="shared" ca="1" si="1021"/>
        <v>9.4423260143304795</v>
      </c>
      <c r="O3863" s="22">
        <f t="shared" si="1022"/>
        <v>0.81414814508988564</v>
      </c>
      <c r="P3863" s="81">
        <f t="shared" ca="1" si="1023"/>
        <v>10</v>
      </c>
      <c r="Q3863" s="22">
        <f t="shared" ca="1" si="1024"/>
        <v>0.46045128319516127</v>
      </c>
      <c r="R3863" s="3">
        <f ca="1">IF(N3863&gt;'Power Curve'!$C$37,0,INDEX(Ci,$P3863,1)*POWER(1-Q3863,3)+INDEX(Ci,$P3863,2)*3*Q3863*POWER(1-Q3863,2)+INDEX(Ci,$P3863,3)*3*POWER(Q3863,2)*(1-Q3863)+INDEX(Ci,$P3863,4)*POWER(Q3863,3))</f>
        <v>1350.0237567375079</v>
      </c>
      <c r="S3863" s="3">
        <f t="shared" si="1025"/>
        <v>1045.0600128173828</v>
      </c>
      <c r="T3863" s="3">
        <f t="shared" ca="1" si="1026"/>
        <v>304.96374392012513</v>
      </c>
      <c r="U3863" s="3">
        <f t="shared" ca="1" si="1034"/>
        <v>304.96374392012513</v>
      </c>
      <c r="W3863" s="34">
        <f t="shared" si="1027"/>
        <v>9</v>
      </c>
      <c r="X3863" s="73" t="b">
        <f>COUNTIF('Power Curve'!$D$2:$D$31,W3863)&gt;0</f>
        <v>1</v>
      </c>
      <c r="Y3863" s="73" t="b">
        <f t="shared" si="1028"/>
        <v>0</v>
      </c>
      <c r="Z3863" s="73" t="b">
        <f t="shared" si="1035"/>
        <v>1</v>
      </c>
      <c r="AA3863" s="34" t="str">
        <f t="shared" si="1029"/>
        <v>Inner</v>
      </c>
      <c r="AB3863" s="35" t="str">
        <f t="shared" si="1036"/>
        <v>0.8-0.9</v>
      </c>
      <c r="AC3863" s="36" t="str">
        <f t="shared" si="1030"/>
        <v>3-4</v>
      </c>
      <c r="AD3863" s="36" t="str">
        <f t="shared" si="1031"/>
        <v>Apr</v>
      </c>
      <c r="AE3863" s="35" t="str">
        <f t="shared" si="1032"/>
        <v>285-295</v>
      </c>
      <c r="AF3863" s="36" t="str">
        <f t="shared" si="1033"/>
        <v>Inner-TI</v>
      </c>
    </row>
    <row r="3864" spans="5:32" x14ac:dyDescent="0.3">
      <c r="E3864" s="12">
        <v>41027.159722222219</v>
      </c>
      <c r="F3864" s="16">
        <v>8.39</v>
      </c>
      <c r="G3864" s="16">
        <v>1029.4000091552737</v>
      </c>
      <c r="H3864" s="29">
        <v>1.1876544901785293</v>
      </c>
      <c r="I3864" s="26">
        <v>294</v>
      </c>
      <c r="J3864" s="30">
        <v>0.13825983313468412</v>
      </c>
      <c r="K3864" s="31">
        <v>0.13623371405961465</v>
      </c>
      <c r="L3864" s="108">
        <f ca="1">REWS!R3864</f>
        <v>8.4259651399384374</v>
      </c>
      <c r="M3864" s="22">
        <f t="shared" si="1020"/>
        <v>8.3038590646763026</v>
      </c>
      <c r="N3864" s="22">
        <f t="shared" ca="1" si="1021"/>
        <v>8.3394549470708377</v>
      </c>
      <c r="O3864" s="22">
        <f t="shared" si="1022"/>
        <v>0.64143816270845078</v>
      </c>
      <c r="P3864" s="81">
        <f t="shared" ca="1" si="1023"/>
        <v>9</v>
      </c>
      <c r="Q3864" s="22">
        <f t="shared" ca="1" si="1024"/>
        <v>0.33061986458192943</v>
      </c>
      <c r="R3864" s="3">
        <f ca="1">IF(N3864&gt;'Power Curve'!$C$37,0,INDEX(Ci,$P3864,1)*POWER(1-Q3864,3)+INDEX(Ci,$P3864,2)*3*Q3864*POWER(1-Q3864,2)+INDEX(Ci,$P3864,3)*3*POWER(Q3864,2)*(1-Q3864)+INDEX(Ci,$P3864,4)*POWER(Q3864,3))</f>
        <v>982.13662571145971</v>
      </c>
      <c r="S3864" s="3">
        <f t="shared" si="1025"/>
        <v>1029.4000091552737</v>
      </c>
      <c r="T3864" s="3">
        <f t="shared" ca="1" si="1026"/>
        <v>-47.26338344381395</v>
      </c>
      <c r="U3864" s="3">
        <f t="shared" ca="1" si="1034"/>
        <v>47.26338344381395</v>
      </c>
      <c r="W3864" s="34">
        <f t="shared" si="1027"/>
        <v>8</v>
      </c>
      <c r="X3864" s="73" t="b">
        <f>COUNTIF('Power Curve'!$D$2:$D$31,W3864)&gt;0</f>
        <v>1</v>
      </c>
      <c r="Y3864" s="73" t="b">
        <f t="shared" si="1028"/>
        <v>0</v>
      </c>
      <c r="Z3864" s="73" t="b">
        <f t="shared" si="1035"/>
        <v>1</v>
      </c>
      <c r="AA3864" s="34" t="str">
        <f t="shared" si="1029"/>
        <v>Inner</v>
      </c>
      <c r="AB3864" s="35" t="str">
        <f t="shared" si="1036"/>
        <v>0.6-0.7</v>
      </c>
      <c r="AC3864" s="36" t="str">
        <f t="shared" si="1030"/>
        <v>3-4</v>
      </c>
      <c r="AD3864" s="36" t="str">
        <f t="shared" si="1031"/>
        <v>Apr</v>
      </c>
      <c r="AE3864" s="35" t="str">
        <f t="shared" si="1032"/>
        <v>285-295</v>
      </c>
      <c r="AF3864" s="36" t="str">
        <f t="shared" si="1033"/>
        <v>Inner-TI</v>
      </c>
    </row>
    <row r="3865" spans="5:32" x14ac:dyDescent="0.3">
      <c r="E3865" s="12">
        <v>41027.166666666664</v>
      </c>
      <c r="F3865" s="16">
        <v>8.64</v>
      </c>
      <c r="G3865" s="16">
        <v>956.66000366210915</v>
      </c>
      <c r="H3865" s="29">
        <v>1.1879587606595001</v>
      </c>
      <c r="I3865" s="26">
        <v>290.60000000000002</v>
      </c>
      <c r="J3865" s="30">
        <v>0.12384259259259259</v>
      </c>
      <c r="K3865" s="31">
        <v>0.19785551264342616</v>
      </c>
      <c r="L3865" s="108">
        <f ca="1">REWS!R3865</f>
        <v>8.5954758172827095</v>
      </c>
      <c r="M3865" s="22">
        <f t="shared" si="1020"/>
        <v>8.5520224928481046</v>
      </c>
      <c r="N3865" s="22">
        <f t="shared" ca="1" si="1021"/>
        <v>8.5079516812654727</v>
      </c>
      <c r="O3865" s="22">
        <f t="shared" si="1022"/>
        <v>0.67979262050699618</v>
      </c>
      <c r="P3865" s="81">
        <f t="shared" ca="1" si="1023"/>
        <v>9</v>
      </c>
      <c r="Q3865" s="22">
        <f t="shared" ca="1" si="1024"/>
        <v>0.4990404999922145</v>
      </c>
      <c r="R3865" s="3">
        <f ca="1">IF(N3865&gt;'Power Curve'!$C$37,0,INDEX(Ci,$P3865,1)*POWER(1-Q3865,3)+INDEX(Ci,$P3865,2)*3*Q3865*POWER(1-Q3865,2)+INDEX(Ci,$P3865,3)*3*POWER(Q3865,2)*(1-Q3865)+INDEX(Ci,$P3865,4)*POWER(Q3865,3))</f>
        <v>1035.4581475077289</v>
      </c>
      <c r="S3865" s="3">
        <f t="shared" si="1025"/>
        <v>956.66000366210915</v>
      </c>
      <c r="T3865" s="3">
        <f t="shared" ca="1" si="1026"/>
        <v>78.798143845619734</v>
      </c>
      <c r="U3865" s="3">
        <f t="shared" ca="1" si="1034"/>
        <v>78.798143845619734</v>
      </c>
      <c r="W3865" s="34">
        <f t="shared" si="1027"/>
        <v>9</v>
      </c>
      <c r="X3865" s="73" t="b">
        <f>COUNTIF('Power Curve'!$D$2:$D$31,W3865)&gt;0</f>
        <v>1</v>
      </c>
      <c r="Y3865" s="73" t="b">
        <f t="shared" si="1028"/>
        <v>0</v>
      </c>
      <c r="Z3865" s="73" t="b">
        <f t="shared" si="1035"/>
        <v>1</v>
      </c>
      <c r="AA3865" s="34" t="str">
        <f t="shared" si="1029"/>
        <v>Inner</v>
      </c>
      <c r="AB3865" s="35" t="str">
        <f t="shared" si="1036"/>
        <v>0.6-0.7</v>
      </c>
      <c r="AC3865" s="36" t="str">
        <f t="shared" si="1030"/>
        <v>4-5</v>
      </c>
      <c r="AD3865" s="36" t="str">
        <f t="shared" si="1031"/>
        <v>Apr</v>
      </c>
      <c r="AE3865" s="35" t="str">
        <f t="shared" si="1032"/>
        <v>285-295</v>
      </c>
      <c r="AF3865" s="36" t="str">
        <f t="shared" si="1033"/>
        <v>Inner-TI</v>
      </c>
    </row>
    <row r="3866" spans="5:32" x14ac:dyDescent="0.3">
      <c r="E3866" s="12">
        <v>41027.173611111109</v>
      </c>
      <c r="F3866" s="16">
        <v>8.36</v>
      </c>
      <c r="G3866" s="16">
        <v>1025.0199737548828</v>
      </c>
      <c r="H3866" s="29">
        <v>1.1879152838845803</v>
      </c>
      <c r="I3866" s="26">
        <v>288.89999999999998</v>
      </c>
      <c r="J3866" s="30">
        <v>0.1279904306220096</v>
      </c>
      <c r="K3866" s="31">
        <v>0.15708559856506996</v>
      </c>
      <c r="L3866" s="108">
        <f ca="1">REWS!R3866</f>
        <v>8.4779821480176203</v>
      </c>
      <c r="M3866" s="22">
        <f t="shared" si="1020"/>
        <v>8.2747726669166237</v>
      </c>
      <c r="N3866" s="22">
        <f t="shared" ca="1" si="1021"/>
        <v>8.3915520273951305</v>
      </c>
      <c r="O3866" s="22">
        <f t="shared" si="1022"/>
        <v>0.63694276617237056</v>
      </c>
      <c r="P3866" s="81">
        <f t="shared" ca="1" si="1023"/>
        <v>9</v>
      </c>
      <c r="Q3866" s="22">
        <f t="shared" ca="1" si="1024"/>
        <v>0.38269341611499785</v>
      </c>
      <c r="R3866" s="3">
        <f ca="1">IF(N3866&gt;'Power Curve'!$C$37,0,INDEX(Ci,$P3866,1)*POWER(1-Q3866,3)+INDEX(Ci,$P3866,2)*3*Q3866*POWER(1-Q3866,2)+INDEX(Ci,$P3866,3)*3*POWER(Q3866,2)*(1-Q3866)+INDEX(Ci,$P3866,4)*POWER(Q3866,3))</f>
        <v>998.51929847924157</v>
      </c>
      <c r="S3866" s="3">
        <f t="shared" si="1025"/>
        <v>1025.0199737548828</v>
      </c>
      <c r="T3866" s="3">
        <f t="shared" ca="1" si="1026"/>
        <v>-26.500675275641242</v>
      </c>
      <c r="U3866" s="3">
        <f t="shared" ca="1" si="1034"/>
        <v>26.500675275641242</v>
      </c>
      <c r="W3866" s="34">
        <f t="shared" si="1027"/>
        <v>8</v>
      </c>
      <c r="X3866" s="73" t="b">
        <f>COUNTIF('Power Curve'!$D$2:$D$31,W3866)&gt;0</f>
        <v>1</v>
      </c>
      <c r="Y3866" s="73" t="b">
        <f t="shared" si="1028"/>
        <v>0</v>
      </c>
      <c r="Z3866" s="73" t="b">
        <f t="shared" si="1035"/>
        <v>1</v>
      </c>
      <c r="AA3866" s="34" t="str">
        <f t="shared" si="1029"/>
        <v>Inner</v>
      </c>
      <c r="AB3866" s="35" t="str">
        <f t="shared" si="1036"/>
        <v>0.6-0.7</v>
      </c>
      <c r="AC3866" s="36" t="str">
        <f t="shared" si="1030"/>
        <v>4-5</v>
      </c>
      <c r="AD3866" s="36" t="str">
        <f t="shared" si="1031"/>
        <v>Apr</v>
      </c>
      <c r="AE3866" s="35" t="str">
        <f t="shared" si="1032"/>
        <v>285-295</v>
      </c>
      <c r="AF3866" s="36" t="str">
        <f t="shared" si="1033"/>
        <v>Inner-TI</v>
      </c>
    </row>
    <row r="3867" spans="5:32" x14ac:dyDescent="0.3">
      <c r="E3867" s="12">
        <v>41027.180555555555</v>
      </c>
      <c r="F3867" s="16">
        <v>8.1300000000000008</v>
      </c>
      <c r="G3867" s="16">
        <v>846.9899787902832</v>
      </c>
      <c r="H3867" s="29">
        <v>1.1882340161850591</v>
      </c>
      <c r="I3867" s="26">
        <v>283.2</v>
      </c>
      <c r="J3867" s="30">
        <v>0.1107011070110701</v>
      </c>
      <c r="K3867" s="31">
        <v>0.21111321958461021</v>
      </c>
      <c r="L3867" s="108">
        <f ca="1">REWS!R3867</f>
        <v>8.1317226510701097</v>
      </c>
      <c r="M3867" s="22">
        <f t="shared" si="1020"/>
        <v>8.0478370872534413</v>
      </c>
      <c r="N3867" s="22">
        <f t="shared" ca="1" si="1021"/>
        <v>8.0495423289718193</v>
      </c>
      <c r="O3867" s="22">
        <f t="shared" si="1022"/>
        <v>0.60186914079049414</v>
      </c>
      <c r="P3867" s="81">
        <f t="shared" ca="1" si="1023"/>
        <v>9</v>
      </c>
      <c r="Q3867" s="22">
        <f t="shared" ca="1" si="1024"/>
        <v>4.0838180758346783E-2</v>
      </c>
      <c r="R3867" s="3">
        <f ca="1">IF(N3867&gt;'Power Curve'!$C$37,0,INDEX(Ci,$P3867,1)*POWER(1-Q3867,3)+INDEX(Ci,$P3867,2)*3*Q3867*POWER(1-Q3867,2)+INDEX(Ci,$P3867,3)*3*POWER(Q3867,2)*(1-Q3867)+INDEX(Ci,$P3867,4)*POWER(Q3867,3))</f>
        <v>892.99302681812355</v>
      </c>
      <c r="S3867" s="3">
        <f t="shared" si="1025"/>
        <v>846.9899787902832</v>
      </c>
      <c r="T3867" s="3">
        <f t="shared" ca="1" si="1026"/>
        <v>46.00304802784035</v>
      </c>
      <c r="U3867" s="3">
        <f t="shared" ca="1" si="1034"/>
        <v>46.00304802784035</v>
      </c>
      <c r="W3867" s="34">
        <f t="shared" si="1027"/>
        <v>8</v>
      </c>
      <c r="X3867" s="73" t="b">
        <f>COUNTIF('Power Curve'!$D$2:$D$31,W3867)&gt;0</f>
        <v>1</v>
      </c>
      <c r="Y3867" s="73" t="b">
        <f t="shared" si="1028"/>
        <v>0</v>
      </c>
      <c r="Z3867" s="73" t="b">
        <f t="shared" si="1035"/>
        <v>1</v>
      </c>
      <c r="AA3867" s="34" t="str">
        <f t="shared" si="1029"/>
        <v>Inner</v>
      </c>
      <c r="AB3867" s="35" t="str">
        <f t="shared" si="1036"/>
        <v>0.6-0.7</v>
      </c>
      <c r="AC3867" s="36" t="str">
        <f t="shared" si="1030"/>
        <v>4-5</v>
      </c>
      <c r="AD3867" s="36" t="str">
        <f t="shared" si="1031"/>
        <v>Apr</v>
      </c>
      <c r="AE3867" s="35" t="str">
        <f t="shared" si="1032"/>
        <v>275-285</v>
      </c>
      <c r="AF3867" s="36" t="str">
        <f t="shared" si="1033"/>
        <v>Inner-TI</v>
      </c>
    </row>
    <row r="3868" spans="5:32" x14ac:dyDescent="0.3">
      <c r="E3868" s="12">
        <v>41027.1875</v>
      </c>
      <c r="F3868" s="16">
        <v>7.65</v>
      </c>
      <c r="G3868" s="16">
        <v>835.49999237060524</v>
      </c>
      <c r="H3868" s="29">
        <v>1.1881470489181116</v>
      </c>
      <c r="I3868" s="26">
        <v>290.3</v>
      </c>
      <c r="J3868" s="30">
        <v>0.10718954248366012</v>
      </c>
      <c r="K3868" s="31">
        <v>0.17931577670145157</v>
      </c>
      <c r="L3868" s="108">
        <f ca="1">REWS!R3868</f>
        <v>7.5642153218754649</v>
      </c>
      <c r="M3868" s="22">
        <f t="shared" si="1020"/>
        <v>7.572503280387509</v>
      </c>
      <c r="N3868" s="22">
        <f t="shared" ca="1" si="1021"/>
        <v>7.4875876259424068</v>
      </c>
      <c r="O3868" s="22">
        <f t="shared" si="1022"/>
        <v>0.52840476866294583</v>
      </c>
      <c r="P3868" s="81">
        <f t="shared" ca="1" si="1023"/>
        <v>8</v>
      </c>
      <c r="Q3868" s="22">
        <f t="shared" ca="1" si="1024"/>
        <v>0.47552460818435482</v>
      </c>
      <c r="R3868" s="3">
        <f ca="1">IF(N3868&gt;'Power Curve'!$C$37,0,INDEX(Ci,$P3868,1)*POWER(1-Q3868,3)+INDEX(Ci,$P3868,2)*3*Q3868*POWER(1-Q3868,2)+INDEX(Ci,$P3868,3)*3*POWER(Q3868,2)*(1-Q3868)+INDEX(Ci,$P3868,4)*POWER(Q3868,3))</f>
        <v>728.37482500365377</v>
      </c>
      <c r="S3868" s="3">
        <f t="shared" si="1025"/>
        <v>835.49999237060524</v>
      </c>
      <c r="T3868" s="3">
        <f t="shared" ca="1" si="1026"/>
        <v>-107.12516736695147</v>
      </c>
      <c r="U3868" s="3">
        <f t="shared" ca="1" si="1034"/>
        <v>107.12516736695147</v>
      </c>
      <c r="W3868" s="34">
        <f t="shared" si="1027"/>
        <v>8</v>
      </c>
      <c r="X3868" s="73" t="b">
        <f>COUNTIF('Power Curve'!$D$2:$D$31,W3868)&gt;0</f>
        <v>1</v>
      </c>
      <c r="Y3868" s="73" t="b">
        <f t="shared" si="1028"/>
        <v>0</v>
      </c>
      <c r="Z3868" s="73" t="b">
        <f t="shared" si="1035"/>
        <v>1</v>
      </c>
      <c r="AA3868" s="34" t="str">
        <f t="shared" si="1029"/>
        <v>Inner</v>
      </c>
      <c r="AB3868" s="35" t="str">
        <f t="shared" si="1036"/>
        <v>0.5-0.6</v>
      </c>
      <c r="AC3868" s="36" t="str">
        <f t="shared" si="1030"/>
        <v>4-5</v>
      </c>
      <c r="AD3868" s="36" t="str">
        <f t="shared" si="1031"/>
        <v>Apr</v>
      </c>
      <c r="AE3868" s="35" t="str">
        <f t="shared" si="1032"/>
        <v>285-295</v>
      </c>
      <c r="AF3868" s="36" t="str">
        <f t="shared" si="1033"/>
        <v>Inner-TI</v>
      </c>
    </row>
    <row r="3869" spans="5:32" x14ac:dyDescent="0.3">
      <c r="E3869" s="12">
        <v>41027.194444444445</v>
      </c>
      <c r="F3869" s="16">
        <v>7.24</v>
      </c>
      <c r="G3869" s="16">
        <v>682.139992713928</v>
      </c>
      <c r="H3869" s="29">
        <v>1.1882483370703176</v>
      </c>
      <c r="I3869" s="26">
        <v>291.10000000000002</v>
      </c>
      <c r="J3869" s="30">
        <v>0.11464088397790054</v>
      </c>
      <c r="K3869" s="31">
        <v>0.23329189678123735</v>
      </c>
      <c r="L3869" s="108">
        <f ca="1">REWS!R3869</f>
        <v>7.2720971505571113</v>
      </c>
      <c r="M3869" s="22">
        <f t="shared" si="1020"/>
        <v>7.1668603432728872</v>
      </c>
      <c r="N3869" s="22">
        <f t="shared" ca="1" si="1021"/>
        <v>7.1986332431982767</v>
      </c>
      <c r="O3869" s="22">
        <f t="shared" si="1022"/>
        <v>0.46571134510953682</v>
      </c>
      <c r="P3869" s="81">
        <f t="shared" ca="1" si="1023"/>
        <v>8</v>
      </c>
      <c r="Q3869" s="22">
        <f t="shared" ca="1" si="1024"/>
        <v>0.18469746485227895</v>
      </c>
      <c r="R3869" s="3">
        <f ca="1">IF(N3869&gt;'Power Curve'!$C$37,0,INDEX(Ci,$P3869,1)*POWER(1-Q3869,3)+INDEX(Ci,$P3869,2)*3*Q3869*POWER(1-Q3869,2)+INDEX(Ci,$P3869,3)*3*POWER(Q3869,2)*(1-Q3869)+INDEX(Ci,$P3869,4)*POWER(Q3869,3))</f>
        <v>648.51788899972405</v>
      </c>
      <c r="S3869" s="3">
        <f t="shared" si="1025"/>
        <v>682.139992713928</v>
      </c>
      <c r="T3869" s="3">
        <f t="shared" ca="1" si="1026"/>
        <v>-33.622103714203945</v>
      </c>
      <c r="U3869" s="3">
        <f t="shared" ca="1" si="1034"/>
        <v>33.622103714203945</v>
      </c>
      <c r="W3869" s="34">
        <f t="shared" si="1027"/>
        <v>7</v>
      </c>
      <c r="X3869" s="73" t="b">
        <f>COUNTIF('Power Curve'!$D$2:$D$31,W3869)&gt;0</f>
        <v>1</v>
      </c>
      <c r="Y3869" s="73" t="b">
        <f t="shared" si="1028"/>
        <v>0</v>
      </c>
      <c r="Z3869" s="73" t="b">
        <f t="shared" si="1035"/>
        <v>1</v>
      </c>
      <c r="AA3869" s="34" t="str">
        <f t="shared" si="1029"/>
        <v>Inner</v>
      </c>
      <c r="AB3869" s="35" t="str">
        <f t="shared" si="1036"/>
        <v>0.4-0.5</v>
      </c>
      <c r="AC3869" s="36" t="str">
        <f t="shared" si="1030"/>
        <v>4-5</v>
      </c>
      <c r="AD3869" s="36" t="str">
        <f t="shared" si="1031"/>
        <v>Apr</v>
      </c>
      <c r="AE3869" s="35" t="str">
        <f t="shared" si="1032"/>
        <v>285-295</v>
      </c>
      <c r="AF3869" s="36" t="str">
        <f t="shared" si="1033"/>
        <v>Inner-TI</v>
      </c>
    </row>
    <row r="3870" spans="5:32" x14ac:dyDescent="0.3">
      <c r="E3870" s="12">
        <v>41027.201388888891</v>
      </c>
      <c r="F3870" s="16">
        <v>7.34</v>
      </c>
      <c r="G3870" s="16">
        <v>667.389992713928</v>
      </c>
      <c r="H3870" s="29">
        <v>1.1882048624261463</v>
      </c>
      <c r="I3870" s="26">
        <v>286.89999999999998</v>
      </c>
      <c r="J3870" s="30">
        <v>0.10354223433242507</v>
      </c>
      <c r="K3870" s="31">
        <v>0.20050643560280176</v>
      </c>
      <c r="L3870" s="108">
        <f ca="1">REWS!R3870</f>
        <v>7.3932237677780597</v>
      </c>
      <c r="M3870" s="22">
        <f t="shared" si="1020"/>
        <v>7.265761513640574</v>
      </c>
      <c r="N3870" s="22">
        <f t="shared" ca="1" si="1021"/>
        <v>7.3184469637131588</v>
      </c>
      <c r="O3870" s="22">
        <f t="shared" si="1022"/>
        <v>0.48099683980566954</v>
      </c>
      <c r="P3870" s="81">
        <f t="shared" ca="1" si="1023"/>
        <v>8</v>
      </c>
      <c r="Q3870" s="22">
        <f t="shared" ca="1" si="1024"/>
        <v>0.30528771767494101</v>
      </c>
      <c r="R3870" s="3">
        <f ca="1">IF(N3870&gt;'Power Curve'!$C$37,0,INDEX(Ci,$P3870,1)*POWER(1-Q3870,3)+INDEX(Ci,$P3870,2)*3*Q3870*POWER(1-Q3870,2)+INDEX(Ci,$P3870,3)*3*POWER(Q3870,2)*(1-Q3870)+INDEX(Ci,$P3870,4)*POWER(Q3870,3))</f>
        <v>681.09856787590127</v>
      </c>
      <c r="S3870" s="3">
        <f t="shared" si="1025"/>
        <v>667.389992713928</v>
      </c>
      <c r="T3870" s="3">
        <f t="shared" ca="1" si="1026"/>
        <v>13.708575161973272</v>
      </c>
      <c r="U3870" s="3">
        <f t="shared" ca="1" si="1034"/>
        <v>13.708575161973272</v>
      </c>
      <c r="W3870" s="34">
        <f t="shared" si="1027"/>
        <v>7</v>
      </c>
      <c r="X3870" s="73" t="b">
        <f>COUNTIF('Power Curve'!$D$2:$D$31,W3870)&gt;0</f>
        <v>1</v>
      </c>
      <c r="Y3870" s="73" t="b">
        <f t="shared" si="1028"/>
        <v>0</v>
      </c>
      <c r="Z3870" s="73" t="b">
        <f t="shared" si="1035"/>
        <v>1</v>
      </c>
      <c r="AA3870" s="34" t="str">
        <f t="shared" si="1029"/>
        <v>Inner</v>
      </c>
      <c r="AB3870" s="35" t="str">
        <f t="shared" si="1036"/>
        <v>0.4-0.5</v>
      </c>
      <c r="AC3870" s="36" t="str">
        <f t="shared" si="1030"/>
        <v>4-5</v>
      </c>
      <c r="AD3870" s="36" t="str">
        <f t="shared" si="1031"/>
        <v>Apr</v>
      </c>
      <c r="AE3870" s="35" t="str">
        <f t="shared" si="1032"/>
        <v>285-295</v>
      </c>
      <c r="AF3870" s="36" t="str">
        <f t="shared" si="1033"/>
        <v>Inner-TI</v>
      </c>
    </row>
    <row r="3871" spans="5:32" x14ac:dyDescent="0.3">
      <c r="E3871" s="12">
        <v>41027.208333333336</v>
      </c>
      <c r="F3871" s="16">
        <v>7.6</v>
      </c>
      <c r="G3871" s="16">
        <v>832.65002822875977</v>
      </c>
      <c r="H3871" s="29">
        <v>1.1885669877372713</v>
      </c>
      <c r="I3871" s="26">
        <v>285.2</v>
      </c>
      <c r="J3871" s="30">
        <v>0.12894736842105264</v>
      </c>
      <c r="K3871" s="31">
        <v>0.13811043860142894</v>
      </c>
      <c r="L3871" s="108">
        <f ca="1">REWS!R3871</f>
        <v>7.5095046271906609</v>
      </c>
      <c r="M3871" s="22">
        <f t="shared" si="1020"/>
        <v>7.5238960016229477</v>
      </c>
      <c r="N3871" s="22">
        <f t="shared" ca="1" si="1021"/>
        <v>7.4343068208801109</v>
      </c>
      <c r="O3871" s="22">
        <f t="shared" si="1022"/>
        <v>0.52089235704044501</v>
      </c>
      <c r="P3871" s="81">
        <f t="shared" ca="1" si="1023"/>
        <v>8</v>
      </c>
      <c r="Q3871" s="22">
        <f t="shared" ca="1" si="1024"/>
        <v>0.4218984815150042</v>
      </c>
      <c r="R3871" s="3">
        <f ca="1">IF(N3871&gt;'Power Curve'!$C$37,0,INDEX(Ci,$P3871,1)*POWER(1-Q3871,3)+INDEX(Ci,$P3871,2)*3*Q3871*POWER(1-Q3871,2)+INDEX(Ci,$P3871,3)*3*POWER(Q3871,2)*(1-Q3871)+INDEX(Ci,$P3871,4)*POWER(Q3871,3))</f>
        <v>713.33401046588028</v>
      </c>
      <c r="S3871" s="3">
        <f t="shared" si="1025"/>
        <v>832.65002822875977</v>
      </c>
      <c r="T3871" s="3">
        <f t="shared" ca="1" si="1026"/>
        <v>-119.31601776287948</v>
      </c>
      <c r="U3871" s="3">
        <f t="shared" ca="1" si="1034"/>
        <v>119.31601776287948</v>
      </c>
      <c r="W3871" s="34">
        <f t="shared" si="1027"/>
        <v>8</v>
      </c>
      <c r="X3871" s="73" t="b">
        <f>COUNTIF('Power Curve'!$D$2:$D$31,W3871)&gt;0</f>
        <v>1</v>
      </c>
      <c r="Y3871" s="73" t="b">
        <f t="shared" si="1028"/>
        <v>0</v>
      </c>
      <c r="Z3871" s="73" t="b">
        <f t="shared" si="1035"/>
        <v>1</v>
      </c>
      <c r="AA3871" s="34" t="str">
        <f t="shared" si="1029"/>
        <v>Inner</v>
      </c>
      <c r="AB3871" s="35" t="str">
        <f t="shared" si="1036"/>
        <v>0.5-0.6</v>
      </c>
      <c r="AC3871" s="36" t="str">
        <f t="shared" si="1030"/>
        <v>5-6</v>
      </c>
      <c r="AD3871" s="36" t="str">
        <f t="shared" si="1031"/>
        <v>Apr</v>
      </c>
      <c r="AE3871" s="35" t="str">
        <f t="shared" si="1032"/>
        <v>285-295</v>
      </c>
      <c r="AF3871" s="36" t="str">
        <f t="shared" si="1033"/>
        <v>Inner-TI</v>
      </c>
    </row>
    <row r="3872" spans="5:32" x14ac:dyDescent="0.3">
      <c r="E3872" s="12">
        <v>41027.215277777781</v>
      </c>
      <c r="F3872" s="16">
        <v>7.43</v>
      </c>
      <c r="G3872" s="16">
        <v>633.02997064590454</v>
      </c>
      <c r="H3872" s="29">
        <v>1.1885235014345739</v>
      </c>
      <c r="I3872" s="26">
        <v>283.3</v>
      </c>
      <c r="J3872" s="30">
        <v>0.1480484522207268</v>
      </c>
      <c r="K3872" s="31">
        <v>0.14958697646187158</v>
      </c>
      <c r="L3872" s="108">
        <f ca="1">REWS!R3872</f>
        <v>7.4138107614590769</v>
      </c>
      <c r="M3872" s="22">
        <f t="shared" si="1020"/>
        <v>7.3555086199656756</v>
      </c>
      <c r="N3872" s="22">
        <f t="shared" ca="1" si="1021"/>
        <v>7.3394816908084159</v>
      </c>
      <c r="O3872" s="22">
        <f t="shared" si="1022"/>
        <v>0.49486754439516556</v>
      </c>
      <c r="P3872" s="81">
        <f t="shared" ca="1" si="1023"/>
        <v>8</v>
      </c>
      <c r="Q3872" s="22">
        <f t="shared" ca="1" si="1024"/>
        <v>0.32645877427490433</v>
      </c>
      <c r="R3872" s="3">
        <f ca="1">IF(N3872&gt;'Power Curve'!$C$37,0,INDEX(Ci,$P3872,1)*POWER(1-Q3872,3)+INDEX(Ci,$P3872,2)*3*Q3872*POWER(1-Q3872,2)+INDEX(Ci,$P3872,3)*3*POWER(Q3872,2)*(1-Q3872)+INDEX(Ci,$P3872,4)*POWER(Q3872,3))</f>
        <v>686.90031635247055</v>
      </c>
      <c r="S3872" s="3">
        <f t="shared" si="1025"/>
        <v>633.02997064590454</v>
      </c>
      <c r="T3872" s="3">
        <f t="shared" ca="1" si="1026"/>
        <v>53.870345706566013</v>
      </c>
      <c r="U3872" s="3">
        <f t="shared" ca="1" si="1034"/>
        <v>53.870345706566013</v>
      </c>
      <c r="W3872" s="34">
        <f t="shared" si="1027"/>
        <v>7</v>
      </c>
      <c r="X3872" s="73" t="b">
        <f>COUNTIF('Power Curve'!$D$2:$D$31,W3872)&gt;0</f>
        <v>1</v>
      </c>
      <c r="Y3872" s="73" t="b">
        <f t="shared" si="1028"/>
        <v>0</v>
      </c>
      <c r="Z3872" s="73" t="b">
        <f t="shared" si="1035"/>
        <v>1</v>
      </c>
      <c r="AA3872" s="34" t="str">
        <f t="shared" si="1029"/>
        <v>Outer</v>
      </c>
      <c r="AB3872" s="35" t="str">
        <f t="shared" si="1036"/>
        <v>0.4-0.5</v>
      </c>
      <c r="AC3872" s="36" t="str">
        <f t="shared" si="1030"/>
        <v>5-6</v>
      </c>
      <c r="AD3872" s="36" t="str">
        <f t="shared" si="1031"/>
        <v>Apr</v>
      </c>
      <c r="AE3872" s="35" t="str">
        <f t="shared" si="1032"/>
        <v>275-285</v>
      </c>
      <c r="AF3872" s="36" t="str">
        <f t="shared" si="1033"/>
        <v>LWS-HTI</v>
      </c>
    </row>
    <row r="3873" spans="5:32" x14ac:dyDescent="0.3">
      <c r="E3873" s="12">
        <v>41027.222222222219</v>
      </c>
      <c r="F3873" s="16">
        <v>6.32</v>
      </c>
      <c r="G3873" s="16">
        <v>337.45001602172903</v>
      </c>
      <c r="H3873" s="29">
        <v>1.1886246985017517</v>
      </c>
      <c r="I3873" s="26">
        <v>278.10000000000002</v>
      </c>
      <c r="J3873" s="30">
        <v>0.15822784810126581</v>
      </c>
      <c r="K3873" s="31">
        <v>0.16559523031293982</v>
      </c>
      <c r="L3873" s="108">
        <f ca="1">REWS!R3873</f>
        <v>6.3059465435156516</v>
      </c>
      <c r="M3873" s="22">
        <f t="shared" si="1020"/>
        <v>6.2568147802231238</v>
      </c>
      <c r="N3873" s="22">
        <f t="shared" ca="1" si="1021"/>
        <v>6.2429018254376025</v>
      </c>
      <c r="O3873" s="22">
        <f t="shared" si="1022"/>
        <v>0.32506086973577764</v>
      </c>
      <c r="P3873" s="81">
        <f t="shared" ca="1" si="1023"/>
        <v>7</v>
      </c>
      <c r="Q3873" s="22">
        <f t="shared" ca="1" si="1024"/>
        <v>0.21499930245702978</v>
      </c>
      <c r="R3873" s="3">
        <f ca="1">IF(N3873&gt;'Power Curve'!$C$37,0,INDEX(Ci,$P3873,1)*POWER(1-Q3873,3)+INDEX(Ci,$P3873,2)*3*Q3873*POWER(1-Q3873,2)+INDEX(Ci,$P3873,3)*3*POWER(Q3873,2)*(1-Q3873)+INDEX(Ci,$P3873,4)*POWER(Q3873,3))</f>
        <v>411.91867279641104</v>
      </c>
      <c r="S3873" s="3">
        <f t="shared" si="1025"/>
        <v>337.45001602172903</v>
      </c>
      <c r="T3873" s="3">
        <f t="shared" ca="1" si="1026"/>
        <v>74.468656774682017</v>
      </c>
      <c r="U3873" s="3">
        <f t="shared" ca="1" si="1034"/>
        <v>74.468656774682017</v>
      </c>
      <c r="W3873" s="34">
        <f t="shared" si="1027"/>
        <v>6</v>
      </c>
      <c r="X3873" s="73" t="b">
        <f>COUNTIF('Power Curve'!$D$2:$D$31,W3873)&gt;0</f>
        <v>1</v>
      </c>
      <c r="Y3873" s="73" t="b">
        <f t="shared" si="1028"/>
        <v>0</v>
      </c>
      <c r="Z3873" s="73" t="b">
        <f t="shared" si="1035"/>
        <v>1</v>
      </c>
      <c r="AA3873" s="34" t="str">
        <f t="shared" si="1029"/>
        <v>Outer</v>
      </c>
      <c r="AB3873" s="35" t="str">
        <f t="shared" si="1036"/>
        <v>0.3-0.4</v>
      </c>
      <c r="AC3873" s="36" t="str">
        <f t="shared" si="1030"/>
        <v>5-6</v>
      </c>
      <c r="AD3873" s="36" t="str">
        <f t="shared" si="1031"/>
        <v>Apr</v>
      </c>
      <c r="AE3873" s="35" t="str">
        <f t="shared" si="1032"/>
        <v>275-285</v>
      </c>
      <c r="AF3873" s="36" t="str">
        <f t="shared" si="1033"/>
        <v>LWS-HTI</v>
      </c>
    </row>
    <row r="3874" spans="5:32" x14ac:dyDescent="0.3">
      <c r="E3874" s="12">
        <v>41027.229166666664</v>
      </c>
      <c r="F3874" s="16">
        <v>5.53</v>
      </c>
      <c r="G3874" s="16">
        <v>327.17998504638723</v>
      </c>
      <c r="H3874" s="29">
        <v>1.1886681805523867</v>
      </c>
      <c r="I3874" s="26">
        <v>277</v>
      </c>
      <c r="J3874" s="30">
        <v>0.16636528028933092</v>
      </c>
      <c r="K3874" s="31">
        <v>0.16607764349529119</v>
      </c>
      <c r="L3874" s="108">
        <f ca="1">REWS!R3874</f>
        <v>5.5771873518502284</v>
      </c>
      <c r="M3874" s="22">
        <f t="shared" si="1020"/>
        <v>5.4747796901958754</v>
      </c>
      <c r="N3874" s="22">
        <f t="shared" ca="1" si="1021"/>
        <v>5.5214958485220524</v>
      </c>
      <c r="O3874" s="22">
        <f t="shared" si="1022"/>
        <v>0.20419482561961255</v>
      </c>
      <c r="P3874" s="81">
        <f t="shared" ca="1" si="1023"/>
        <v>6</v>
      </c>
      <c r="Q3874" s="22">
        <f t="shared" ca="1" si="1024"/>
        <v>0.49176743592923999</v>
      </c>
      <c r="R3874" s="3">
        <f ca="1">IF(N3874&gt;'Power Curve'!$C$37,0,INDEX(Ci,$P3874,1)*POWER(1-Q3874,3)+INDEX(Ci,$P3874,2)*3*Q3874*POWER(1-Q3874,2)+INDEX(Ci,$P3874,3)*3*POWER(Q3874,2)*(1-Q3874)+INDEX(Ci,$P3874,4)*POWER(Q3874,3))</f>
        <v>284.82954209148971</v>
      </c>
      <c r="S3874" s="3">
        <f t="shared" si="1025"/>
        <v>327.17998504638723</v>
      </c>
      <c r="T3874" s="3">
        <f t="shared" ca="1" si="1026"/>
        <v>-42.350442954897517</v>
      </c>
      <c r="U3874" s="3">
        <f t="shared" ca="1" si="1034"/>
        <v>42.350442954897517</v>
      </c>
      <c r="W3874" s="34">
        <f t="shared" si="1027"/>
        <v>5</v>
      </c>
      <c r="X3874" s="73" t="b">
        <f>COUNTIF('Power Curve'!$D$2:$D$31,W3874)&gt;0</f>
        <v>1</v>
      </c>
      <c r="Y3874" s="73" t="b">
        <f t="shared" si="1028"/>
        <v>0</v>
      </c>
      <c r="Z3874" s="73" t="b">
        <f t="shared" si="1035"/>
        <v>1</v>
      </c>
      <c r="AA3874" s="34" t="str">
        <f t="shared" si="1029"/>
        <v>Outer</v>
      </c>
      <c r="AB3874" s="35" t="str">
        <f t="shared" si="1036"/>
        <v>0.2-0.3</v>
      </c>
      <c r="AC3874" s="36" t="str">
        <f t="shared" si="1030"/>
        <v>5-6</v>
      </c>
      <c r="AD3874" s="36" t="str">
        <f t="shared" si="1031"/>
        <v>Apr</v>
      </c>
      <c r="AE3874" s="35" t="str">
        <f t="shared" si="1032"/>
        <v>275-285</v>
      </c>
      <c r="AF3874" s="36" t="str">
        <f t="shared" si="1033"/>
        <v>LWS-HTI</v>
      </c>
    </row>
    <row r="3875" spans="5:32" x14ac:dyDescent="0.3">
      <c r="E3875" s="12">
        <v>41027.236111111109</v>
      </c>
      <c r="F3875" s="16">
        <v>6.05</v>
      </c>
      <c r="G3875" s="16">
        <v>288.39001083374012</v>
      </c>
      <c r="H3875" s="29">
        <v>1.1884942714996596</v>
      </c>
      <c r="I3875" s="26">
        <v>278.5</v>
      </c>
      <c r="J3875" s="30">
        <v>0.11239669421487604</v>
      </c>
      <c r="K3875" s="31">
        <v>0.21549836308538312</v>
      </c>
      <c r="L3875" s="108">
        <f ca="1">REWS!R3875</f>
        <v>6.0428788677636796</v>
      </c>
      <c r="M3875" s="22">
        <f t="shared" si="1020"/>
        <v>5.9892950656338968</v>
      </c>
      <c r="N3875" s="22">
        <f t="shared" ca="1" si="1021"/>
        <v>5.9822453859372491</v>
      </c>
      <c r="O3875" s="22">
        <f t="shared" si="1022"/>
        <v>0.28371483547488691</v>
      </c>
      <c r="P3875" s="81">
        <f t="shared" ca="1" si="1023"/>
        <v>6</v>
      </c>
      <c r="Q3875" s="22">
        <f t="shared" ca="1" si="1024"/>
        <v>0.95100467947486489</v>
      </c>
      <c r="R3875" s="3">
        <f ca="1">IF(N3875&gt;'Power Curve'!$C$37,0,INDEX(Ci,$P3875,1)*POWER(1-Q3875,3)+INDEX(Ci,$P3875,2)*3*Q3875*POWER(1-Q3875,2)+INDEX(Ci,$P3875,3)*3*POWER(Q3875,2)*(1-Q3875)+INDEX(Ci,$P3875,4)*POWER(Q3875,3))</f>
        <v>359.91741700210753</v>
      </c>
      <c r="S3875" s="3">
        <f t="shared" si="1025"/>
        <v>288.39001083374012</v>
      </c>
      <c r="T3875" s="3">
        <f t="shared" ca="1" si="1026"/>
        <v>71.527406168367406</v>
      </c>
      <c r="U3875" s="3">
        <f t="shared" ca="1" si="1034"/>
        <v>71.527406168367406</v>
      </c>
      <c r="W3875" s="34">
        <f t="shared" si="1027"/>
        <v>6</v>
      </c>
      <c r="X3875" s="73" t="b">
        <f>COUNTIF('Power Curve'!$D$2:$D$31,W3875)&gt;0</f>
        <v>1</v>
      </c>
      <c r="Y3875" s="73" t="b">
        <f t="shared" si="1028"/>
        <v>0</v>
      </c>
      <c r="Z3875" s="73" t="b">
        <f t="shared" si="1035"/>
        <v>1</v>
      </c>
      <c r="AA3875" s="34" t="str">
        <f t="shared" si="1029"/>
        <v>Inner</v>
      </c>
      <c r="AB3875" s="35" t="str">
        <f t="shared" si="1036"/>
        <v>0.2-0.3</v>
      </c>
      <c r="AC3875" s="36" t="str">
        <f t="shared" si="1030"/>
        <v>5-6</v>
      </c>
      <c r="AD3875" s="36" t="str">
        <f t="shared" si="1031"/>
        <v>Apr</v>
      </c>
      <c r="AE3875" s="35" t="str">
        <f t="shared" si="1032"/>
        <v>275-285</v>
      </c>
      <c r="AF3875" s="36" t="str">
        <f t="shared" si="1033"/>
        <v>Inner-TI</v>
      </c>
    </row>
    <row r="3876" spans="5:32" x14ac:dyDescent="0.3">
      <c r="E3876" s="12">
        <v>41027.243055555555</v>
      </c>
      <c r="F3876" s="16">
        <v>6.32</v>
      </c>
      <c r="G3876" s="16">
        <v>380.92001342773415</v>
      </c>
      <c r="H3876" s="29">
        <v>1.1883204133920533</v>
      </c>
      <c r="I3876" s="26">
        <v>278.39999999999998</v>
      </c>
      <c r="J3876" s="30">
        <v>0.15348101265822783</v>
      </c>
      <c r="K3876" s="31">
        <v>0.16043765546836694</v>
      </c>
      <c r="L3876" s="108">
        <f ca="1">REWS!R3876</f>
        <v>6.271114635142454</v>
      </c>
      <c r="M3876" s="22">
        <f t="shared" si="1020"/>
        <v>6.2562808247315065</v>
      </c>
      <c r="N3876" s="22">
        <f t="shared" ca="1" si="1021"/>
        <v>6.2078883293567797</v>
      </c>
      <c r="O3876" s="22">
        <f t="shared" si="1022"/>
        <v>0.3249783451933001</v>
      </c>
      <c r="P3876" s="81">
        <f t="shared" ca="1" si="1023"/>
        <v>7</v>
      </c>
      <c r="Q3876" s="22">
        <f t="shared" ca="1" si="1024"/>
        <v>0.17940646437295832</v>
      </c>
      <c r="R3876" s="3">
        <f ca="1">IF(N3876&gt;'Power Curve'!$C$37,0,INDEX(Ci,$P3876,1)*POWER(1-Q3876,3)+INDEX(Ci,$P3876,2)*3*Q3876*POWER(1-Q3876,2)+INDEX(Ci,$P3876,3)*3*POWER(Q3876,2)*(1-Q3876)+INDEX(Ci,$P3876,4)*POWER(Q3876,3))</f>
        <v>404.4304629293527</v>
      </c>
      <c r="S3876" s="3">
        <f t="shared" si="1025"/>
        <v>380.92001342773415</v>
      </c>
      <c r="T3876" s="3">
        <f t="shared" ca="1" si="1026"/>
        <v>23.510449501618552</v>
      </c>
      <c r="U3876" s="3">
        <f t="shared" ca="1" si="1034"/>
        <v>23.510449501618552</v>
      </c>
      <c r="W3876" s="34">
        <f t="shared" si="1027"/>
        <v>6</v>
      </c>
      <c r="X3876" s="73" t="b">
        <f>COUNTIF('Power Curve'!$D$2:$D$31,W3876)&gt;0</f>
        <v>1</v>
      </c>
      <c r="Y3876" s="73" t="b">
        <f t="shared" si="1028"/>
        <v>0</v>
      </c>
      <c r="Z3876" s="73" t="b">
        <f t="shared" si="1035"/>
        <v>1</v>
      </c>
      <c r="AA3876" s="34" t="str">
        <f t="shared" si="1029"/>
        <v>Outer</v>
      </c>
      <c r="AB3876" s="35" t="str">
        <f t="shared" si="1036"/>
        <v>0.3-0.4</v>
      </c>
      <c r="AC3876" s="36" t="str">
        <f t="shared" si="1030"/>
        <v>5-6</v>
      </c>
      <c r="AD3876" s="36" t="str">
        <f t="shared" si="1031"/>
        <v>Apr</v>
      </c>
      <c r="AE3876" s="35" t="str">
        <f t="shared" si="1032"/>
        <v>275-285</v>
      </c>
      <c r="AF3876" s="36" t="str">
        <f t="shared" si="1033"/>
        <v>LWS-HTI</v>
      </c>
    </row>
    <row r="3877" spans="5:32" x14ac:dyDescent="0.3">
      <c r="E3877" s="12">
        <v>41027.25</v>
      </c>
      <c r="F3877" s="16">
        <v>6.39</v>
      </c>
      <c r="G3877" s="16">
        <v>436.38998794555687</v>
      </c>
      <c r="H3877" s="29">
        <v>1.1882335033466465</v>
      </c>
      <c r="I3877" s="26">
        <v>283.8</v>
      </c>
      <c r="J3877" s="30">
        <v>0.1455399061032864</v>
      </c>
      <c r="K3877" s="31">
        <v>0.16815412271799612</v>
      </c>
      <c r="L3877" s="108">
        <f ca="1">REWS!R3877</f>
        <v>6.3506977389076571</v>
      </c>
      <c r="M3877" s="22">
        <f t="shared" si="1020"/>
        <v>6.3254208596748205</v>
      </c>
      <c r="N3877" s="22">
        <f t="shared" ca="1" si="1021"/>
        <v>6.2865157983061364</v>
      </c>
      <c r="O3877" s="22">
        <f t="shared" si="1022"/>
        <v>0.33566416047220354</v>
      </c>
      <c r="P3877" s="81">
        <f t="shared" ca="1" si="1023"/>
        <v>7</v>
      </c>
      <c r="Q3877" s="22">
        <f t="shared" ca="1" si="1024"/>
        <v>0.25933492295403698</v>
      </c>
      <c r="R3877" s="3">
        <f ca="1">IF(N3877&gt;'Power Curve'!$C$37,0,INDEX(Ci,$P3877,1)*POWER(1-Q3877,3)+INDEX(Ci,$P3877,2)*3*Q3877*POWER(1-Q3877,2)+INDEX(Ci,$P3877,3)*3*POWER(Q3877,2)*(1-Q3877)+INDEX(Ci,$P3877,4)*POWER(Q3877,3))</f>
        <v>421.4394389098137</v>
      </c>
      <c r="S3877" s="3">
        <f t="shared" si="1025"/>
        <v>436.38998794555687</v>
      </c>
      <c r="T3877" s="3">
        <f t="shared" ca="1" si="1026"/>
        <v>-14.950549035743165</v>
      </c>
      <c r="U3877" s="3">
        <f t="shared" ca="1" si="1034"/>
        <v>14.950549035743165</v>
      </c>
      <c r="W3877" s="34">
        <f t="shared" si="1027"/>
        <v>6</v>
      </c>
      <c r="X3877" s="73" t="b">
        <f>COUNTIF('Power Curve'!$D$2:$D$31,W3877)&gt;0</f>
        <v>1</v>
      </c>
      <c r="Y3877" s="73" t="b">
        <f t="shared" si="1028"/>
        <v>0</v>
      </c>
      <c r="Z3877" s="73" t="b">
        <f t="shared" si="1035"/>
        <v>1</v>
      </c>
      <c r="AA3877" s="34" t="str">
        <f t="shared" si="1029"/>
        <v>Outer</v>
      </c>
      <c r="AB3877" s="35" t="str">
        <f t="shared" si="1036"/>
        <v>0.3-0.4</v>
      </c>
      <c r="AC3877" s="36" t="str">
        <f t="shared" si="1030"/>
        <v>6-7</v>
      </c>
      <c r="AD3877" s="36" t="str">
        <f t="shared" si="1031"/>
        <v>Apr</v>
      </c>
      <c r="AE3877" s="35" t="str">
        <f t="shared" si="1032"/>
        <v>275-285</v>
      </c>
      <c r="AF3877" s="36" t="str">
        <f t="shared" si="1033"/>
        <v>LWS-HTI</v>
      </c>
    </row>
    <row r="3878" spans="5:32" x14ac:dyDescent="0.3">
      <c r="E3878" s="12">
        <v>41027.256944444445</v>
      </c>
      <c r="F3878" s="16">
        <v>5.77</v>
      </c>
      <c r="G3878" s="16">
        <v>278.2700080871582</v>
      </c>
      <c r="H3878" s="29">
        <v>1.1878425656038267</v>
      </c>
      <c r="I3878" s="26">
        <v>293.10000000000002</v>
      </c>
      <c r="J3878" s="30">
        <v>0.12998266897746968</v>
      </c>
      <c r="K3878" s="31">
        <v>0.1580295952135691</v>
      </c>
      <c r="L3878" s="108">
        <f ca="1">REWS!R3878</f>
        <v>5.8308465892959775</v>
      </c>
      <c r="M3878" s="22">
        <f t="shared" si="1020"/>
        <v>5.7110602897051992</v>
      </c>
      <c r="N3878" s="22">
        <f t="shared" ca="1" si="1021"/>
        <v>5.7712853399464921</v>
      </c>
      <c r="O3878" s="22">
        <f t="shared" si="1022"/>
        <v>0.24071275394312655</v>
      </c>
      <c r="P3878" s="81">
        <f t="shared" ca="1" si="1023"/>
        <v>6</v>
      </c>
      <c r="Q3878" s="22">
        <f t="shared" ca="1" si="1024"/>
        <v>0.74073705650001842</v>
      </c>
      <c r="R3878" s="3">
        <f ca="1">IF(N3878&gt;'Power Curve'!$C$37,0,INDEX(Ci,$P3878,1)*POWER(1-Q3878,3)+INDEX(Ci,$P3878,2)*3*Q3878*POWER(1-Q3878,2)+INDEX(Ci,$P3878,3)*3*POWER(Q3878,2)*(1-Q3878)+INDEX(Ci,$P3878,4)*POWER(Q3878,3))</f>
        <v>323.60576054951969</v>
      </c>
      <c r="S3878" s="3">
        <f t="shared" si="1025"/>
        <v>278.2700080871582</v>
      </c>
      <c r="T3878" s="3">
        <f t="shared" ca="1" si="1026"/>
        <v>45.335752462361484</v>
      </c>
      <c r="U3878" s="3">
        <f t="shared" ca="1" si="1034"/>
        <v>45.335752462361484</v>
      </c>
      <c r="W3878" s="34">
        <f t="shared" si="1027"/>
        <v>6</v>
      </c>
      <c r="X3878" s="73" t="b">
        <f>COUNTIF('Power Curve'!$D$2:$D$31,W3878)&gt;0</f>
        <v>1</v>
      </c>
      <c r="Y3878" s="73" t="b">
        <f t="shared" si="1028"/>
        <v>0</v>
      </c>
      <c r="Z3878" s="73" t="b">
        <f t="shared" si="1035"/>
        <v>1</v>
      </c>
      <c r="AA3878" s="34" t="str">
        <f t="shared" si="1029"/>
        <v>Inner</v>
      </c>
      <c r="AB3878" s="35" t="str">
        <f t="shared" si="1036"/>
        <v>0.2-0.3</v>
      </c>
      <c r="AC3878" s="36" t="str">
        <f t="shared" si="1030"/>
        <v>6-7</v>
      </c>
      <c r="AD3878" s="36" t="str">
        <f t="shared" si="1031"/>
        <v>Apr</v>
      </c>
      <c r="AE3878" s="35" t="str">
        <f t="shared" si="1032"/>
        <v>285-295</v>
      </c>
      <c r="AF3878" s="36" t="str">
        <f t="shared" si="1033"/>
        <v>Inner-TI</v>
      </c>
    </row>
    <row r="3879" spans="5:32" x14ac:dyDescent="0.3">
      <c r="E3879" s="12">
        <v>41027.263888888891</v>
      </c>
      <c r="F3879" s="16">
        <v>5.83</v>
      </c>
      <c r="G3879" s="16">
        <v>352.57999420165976</v>
      </c>
      <c r="H3879" s="29">
        <v>1.1875386807595298</v>
      </c>
      <c r="I3879" s="26">
        <v>296.5</v>
      </c>
      <c r="J3879" s="30">
        <v>0.12006861063464837</v>
      </c>
      <c r="K3879" s="31">
        <v>0.17734159987958373</v>
      </c>
      <c r="L3879" s="108">
        <f ca="1">REWS!R3879</f>
        <v>5.8895318500168337</v>
      </c>
      <c r="M3879" s="22">
        <f t="shared" si="1020"/>
        <v>5.7699552734371826</v>
      </c>
      <c r="N3879" s="22">
        <f t="shared" ca="1" si="1021"/>
        <v>5.8288739890361709</v>
      </c>
      <c r="O3879" s="22">
        <f t="shared" si="1022"/>
        <v>0.24981516353157956</v>
      </c>
      <c r="P3879" s="81">
        <f t="shared" ca="1" si="1023"/>
        <v>6</v>
      </c>
      <c r="Q3879" s="22">
        <f t="shared" ca="1" si="1024"/>
        <v>0.79813668540865956</v>
      </c>
      <c r="R3879" s="3">
        <f ca="1">IF(N3879&gt;'Power Curve'!$C$37,0,INDEX(Ci,$P3879,1)*POWER(1-Q3879,3)+INDEX(Ci,$P3879,2)*3*Q3879*POWER(1-Q3879,2)+INDEX(Ci,$P3879,3)*3*POWER(Q3879,2)*(1-Q3879)+INDEX(Ci,$P3879,4)*POWER(Q3879,3))</f>
        <v>333.11513031261757</v>
      </c>
      <c r="S3879" s="3">
        <f t="shared" si="1025"/>
        <v>352.57999420165976</v>
      </c>
      <c r="T3879" s="3">
        <f t="shared" ca="1" si="1026"/>
        <v>-19.464863889042192</v>
      </c>
      <c r="U3879" s="3">
        <f t="shared" ca="1" si="1034"/>
        <v>19.464863889042192</v>
      </c>
      <c r="W3879" s="34">
        <f t="shared" si="1027"/>
        <v>6</v>
      </c>
      <c r="X3879" s="73" t="b">
        <f>COUNTIF('Power Curve'!$D$2:$D$31,W3879)&gt;0</f>
        <v>1</v>
      </c>
      <c r="Y3879" s="73" t="b">
        <f t="shared" si="1028"/>
        <v>0</v>
      </c>
      <c r="Z3879" s="73" t="b">
        <f t="shared" si="1035"/>
        <v>1</v>
      </c>
      <c r="AA3879" s="34" t="str">
        <f t="shared" si="1029"/>
        <v>Inner</v>
      </c>
      <c r="AB3879" s="35" t="str">
        <f t="shared" si="1036"/>
        <v>0.2-0.3</v>
      </c>
      <c r="AC3879" s="36" t="str">
        <f t="shared" si="1030"/>
        <v>6-7</v>
      </c>
      <c r="AD3879" s="36" t="str">
        <f t="shared" si="1031"/>
        <v>Apr</v>
      </c>
      <c r="AE3879" s="35" t="str">
        <f t="shared" si="1032"/>
        <v>295-305</v>
      </c>
      <c r="AF3879" s="36" t="str">
        <f t="shared" si="1033"/>
        <v>Inner-TI</v>
      </c>
    </row>
    <row r="3880" spans="5:32" x14ac:dyDescent="0.3">
      <c r="E3880" s="12">
        <v>41027.270833333336</v>
      </c>
      <c r="F3880" s="16">
        <v>5.24</v>
      </c>
      <c r="G3880" s="16">
        <v>203.92000198364221</v>
      </c>
      <c r="H3880" s="29">
        <v>1.186859318079019</v>
      </c>
      <c r="I3880" s="26">
        <v>291.60000000000002</v>
      </c>
      <c r="J3880" s="30">
        <v>0.20229007633587787</v>
      </c>
      <c r="K3880" s="31">
        <v>0.26057024686952801</v>
      </c>
      <c r="L3880" s="108">
        <f ca="1">REWS!R3880</f>
        <v>5.2265568503819573</v>
      </c>
      <c r="M3880" s="22">
        <f t="shared" si="1020"/>
        <v>5.1850427170966409</v>
      </c>
      <c r="N3880" s="22">
        <f t="shared" ca="1" si="1021"/>
        <v>5.1717405596497183</v>
      </c>
      <c r="O3880" s="22">
        <f t="shared" si="1022"/>
        <v>0.15941504243689625</v>
      </c>
      <c r="P3880" s="81">
        <f t="shared" ca="1" si="1023"/>
        <v>6</v>
      </c>
      <c r="Q3880" s="22">
        <f t="shared" ca="1" si="1024"/>
        <v>0.14316013036727279</v>
      </c>
      <c r="R3880" s="3">
        <f ca="1">IF(N3880&gt;'Power Curve'!$C$37,0,INDEX(Ci,$P3880,1)*POWER(1-Q3880,3)+INDEX(Ci,$P3880,2)*3*Q3880*POWER(1-Q3880,2)+INDEX(Ci,$P3880,3)*3*POWER(Q3880,2)*(1-Q3880)+INDEX(Ci,$P3880,4)*POWER(Q3880,3))</f>
        <v>233.25523258793609</v>
      </c>
      <c r="S3880" s="3">
        <f t="shared" si="1025"/>
        <v>203.92000198364221</v>
      </c>
      <c r="T3880" s="3">
        <f t="shared" ca="1" si="1026"/>
        <v>29.335230604293884</v>
      </c>
      <c r="U3880" s="3">
        <f t="shared" ca="1" si="1034"/>
        <v>29.335230604293884</v>
      </c>
      <c r="W3880" s="34">
        <f t="shared" si="1027"/>
        <v>5</v>
      </c>
      <c r="X3880" s="73" t="b">
        <f>COUNTIF('Power Curve'!$D$2:$D$31,W3880)&gt;0</f>
        <v>1</v>
      </c>
      <c r="Y3880" s="73" t="b">
        <f t="shared" si="1028"/>
        <v>0</v>
      </c>
      <c r="Z3880" s="73" t="b">
        <f t="shared" si="1035"/>
        <v>1</v>
      </c>
      <c r="AA3880" s="34" t="str">
        <f t="shared" si="1029"/>
        <v>Outer</v>
      </c>
      <c r="AB3880" s="35" t="str">
        <f t="shared" si="1036"/>
        <v>0.1-0.2</v>
      </c>
      <c r="AC3880" s="36" t="str">
        <f t="shared" si="1030"/>
        <v>6-7</v>
      </c>
      <c r="AD3880" s="36" t="str">
        <f t="shared" si="1031"/>
        <v>Apr</v>
      </c>
      <c r="AE3880" s="35" t="str">
        <f t="shared" si="1032"/>
        <v>285-295</v>
      </c>
      <c r="AF3880" s="36" t="str">
        <f t="shared" si="1033"/>
        <v>LWS-HTI</v>
      </c>
    </row>
    <row r="3881" spans="5:32" x14ac:dyDescent="0.3">
      <c r="E3881" s="12">
        <v>41027.277777777781</v>
      </c>
      <c r="F3881" s="16">
        <v>4.84</v>
      </c>
      <c r="G3881" s="16">
        <v>93.650001525878395</v>
      </c>
      <c r="H3881" s="29">
        <v>1.1861810954724556</v>
      </c>
      <c r="I3881" s="26">
        <v>285.2</v>
      </c>
      <c r="J3881" s="30">
        <v>0.15702479338842976</v>
      </c>
      <c r="K3881" s="31">
        <v>2.8526461222648947E-2</v>
      </c>
      <c r="L3881" s="108">
        <f ca="1">REWS!R3881</f>
        <v>4.895244935703623</v>
      </c>
      <c r="M3881" s="22">
        <f t="shared" si="1020"/>
        <v>4.788325496667186</v>
      </c>
      <c r="N3881" s="22">
        <f t="shared" ca="1" si="1021"/>
        <v>4.8429806070373091</v>
      </c>
      <c r="O3881" s="22">
        <f t="shared" si="1022"/>
        <v>9.8101117169938995E-2</v>
      </c>
      <c r="P3881" s="81">
        <f t="shared" ca="1" si="1023"/>
        <v>5</v>
      </c>
      <c r="Q3881" s="22">
        <f t="shared" ca="1" si="1024"/>
        <v>0.78830941730082837</v>
      </c>
      <c r="R3881" s="3">
        <f ca="1">IF(N3881&gt;'Power Curve'!$C$37,0,INDEX(Ci,$P3881,1)*POWER(1-Q3881,3)+INDEX(Ci,$P3881,2)*3*Q3881*POWER(1-Q3881,2)+INDEX(Ci,$P3881,3)*3*POWER(Q3881,2)*(1-Q3881)+INDEX(Ci,$P3881,4)*POWER(Q3881,3))</f>
        <v>180.73633179312259</v>
      </c>
      <c r="S3881" s="3">
        <f t="shared" si="1025"/>
        <v>93.650001525878395</v>
      </c>
      <c r="T3881" s="3">
        <f t="shared" ca="1" si="1026"/>
        <v>87.086330267244193</v>
      </c>
      <c r="U3881" s="3">
        <f t="shared" ca="1" si="1034"/>
        <v>87.086330267244193</v>
      </c>
      <c r="W3881" s="34">
        <f t="shared" si="1027"/>
        <v>5</v>
      </c>
      <c r="X3881" s="73" t="b">
        <f>COUNTIF('Power Curve'!$D$2:$D$31,W3881)&gt;0</f>
        <v>1</v>
      </c>
      <c r="Y3881" s="73" t="b">
        <f t="shared" si="1028"/>
        <v>0</v>
      </c>
      <c r="Z3881" s="73" t="b">
        <f t="shared" si="1035"/>
        <v>1</v>
      </c>
      <c r="AA3881" s="34" t="str">
        <f t="shared" si="1029"/>
        <v>Outer</v>
      </c>
      <c r="AB3881" s="35" t="str">
        <f t="shared" si="1036"/>
        <v>0.0-0.1</v>
      </c>
      <c r="AC3881" s="36" t="str">
        <f t="shared" si="1030"/>
        <v>6-7</v>
      </c>
      <c r="AD3881" s="36" t="str">
        <f t="shared" si="1031"/>
        <v>Apr</v>
      </c>
      <c r="AE3881" s="35" t="str">
        <f t="shared" si="1032"/>
        <v>285-295</v>
      </c>
      <c r="AF3881" s="36" t="str">
        <f t="shared" si="1033"/>
        <v>LWS-HTI</v>
      </c>
    </row>
    <row r="3882" spans="5:32" x14ac:dyDescent="0.3">
      <c r="E3882" s="12">
        <v>41027.284722222219</v>
      </c>
      <c r="F3882" s="16">
        <v>6.12</v>
      </c>
      <c r="G3882" s="16">
        <v>443.91999816894537</v>
      </c>
      <c r="H3882" s="29">
        <v>1.1849705299984394</v>
      </c>
      <c r="I3882" s="26">
        <v>287</v>
      </c>
      <c r="J3882" s="30">
        <v>0.18954248366013071</v>
      </c>
      <c r="K3882" s="31">
        <v>0.12432275826424123</v>
      </c>
      <c r="L3882" s="108">
        <f ca="1">REWS!R3882</f>
        <v>6.0278962579245308</v>
      </c>
      <c r="M3882" s="22">
        <f t="shared" si="1020"/>
        <v>6.0525991027597206</v>
      </c>
      <c r="N3882" s="22">
        <f t="shared" ca="1" si="1021"/>
        <v>5.9615097193207012</v>
      </c>
      <c r="O3882" s="22">
        <f t="shared" si="1022"/>
        <v>0.29349867847829303</v>
      </c>
      <c r="P3882" s="81">
        <f t="shared" ca="1" si="1023"/>
        <v>6</v>
      </c>
      <c r="Q3882" s="22">
        <f t="shared" ca="1" si="1024"/>
        <v>0.93033707244158126</v>
      </c>
      <c r="R3882" s="3">
        <f ca="1">IF(N3882&gt;'Power Curve'!$C$37,0,INDEX(Ci,$P3882,1)*POWER(1-Q3882,3)+INDEX(Ci,$P3882,2)*3*Q3882*POWER(1-Q3882,2)+INDEX(Ci,$P3882,3)*3*POWER(Q3882,2)*(1-Q3882)+INDEX(Ci,$P3882,4)*POWER(Q3882,3))</f>
        <v>356.15295903246408</v>
      </c>
      <c r="S3882" s="3">
        <f t="shared" si="1025"/>
        <v>443.91999816894537</v>
      </c>
      <c r="T3882" s="3">
        <f t="shared" ca="1" si="1026"/>
        <v>-87.767039136481287</v>
      </c>
      <c r="U3882" s="3">
        <f t="shared" ca="1" si="1034"/>
        <v>87.767039136481287</v>
      </c>
      <c r="W3882" s="34">
        <f t="shared" si="1027"/>
        <v>6</v>
      </c>
      <c r="X3882" s="73" t="b">
        <f>COUNTIF('Power Curve'!$D$2:$D$31,W3882)&gt;0</f>
        <v>1</v>
      </c>
      <c r="Y3882" s="73" t="b">
        <f t="shared" si="1028"/>
        <v>0</v>
      </c>
      <c r="Z3882" s="73" t="b">
        <f t="shared" si="1035"/>
        <v>1</v>
      </c>
      <c r="AA3882" s="34" t="str">
        <f t="shared" si="1029"/>
        <v>Outer</v>
      </c>
      <c r="AB3882" s="35" t="str">
        <f t="shared" si="1036"/>
        <v>0.2-0.3</v>
      </c>
      <c r="AC3882" s="36" t="str">
        <f t="shared" si="1030"/>
        <v>6-7</v>
      </c>
      <c r="AD3882" s="36" t="str">
        <f t="shared" si="1031"/>
        <v>Apr</v>
      </c>
      <c r="AE3882" s="35" t="str">
        <f t="shared" si="1032"/>
        <v>285-295</v>
      </c>
      <c r="AF3882" s="36" t="str">
        <f t="shared" si="1033"/>
        <v>LWS-HTI</v>
      </c>
    </row>
    <row r="3883" spans="5:32" x14ac:dyDescent="0.3">
      <c r="E3883" s="12">
        <v>41027.291666666664</v>
      </c>
      <c r="F3883" s="16">
        <v>7.29</v>
      </c>
      <c r="G3883" s="16">
        <v>689.54000473022506</v>
      </c>
      <c r="H3883" s="29">
        <v>1.1848841556708762</v>
      </c>
      <c r="I3883" s="26">
        <v>294.5</v>
      </c>
      <c r="J3883" s="30">
        <v>0.13854595336076816</v>
      </c>
      <c r="K3883" s="31">
        <v>0.11473217595524561</v>
      </c>
      <c r="L3883" s="108">
        <f ca="1">REWS!R3883</f>
        <v>7.229890427035504</v>
      </c>
      <c r="M3883" s="22">
        <f t="shared" si="1020"/>
        <v>7.2095384571428296</v>
      </c>
      <c r="N3883" s="22">
        <f t="shared" ca="1" si="1021"/>
        <v>7.1500923284830264</v>
      </c>
      <c r="O3883" s="22">
        <f t="shared" si="1022"/>
        <v>0.4723073851844386</v>
      </c>
      <c r="P3883" s="81">
        <f t="shared" ca="1" si="1023"/>
        <v>8</v>
      </c>
      <c r="Q3883" s="22">
        <f t="shared" ca="1" si="1024"/>
        <v>0.13584194853411047</v>
      </c>
      <c r="R3883" s="3">
        <f ca="1">IF(N3883&gt;'Power Curve'!$C$37,0,INDEX(Ci,$P3883,1)*POWER(1-Q3883,3)+INDEX(Ci,$P3883,2)*3*Q3883*POWER(1-Q3883,2)+INDEX(Ci,$P3883,3)*3*POWER(Q3883,2)*(1-Q3883)+INDEX(Ci,$P3883,4)*POWER(Q3883,3))</f>
        <v>635.55839992980668</v>
      </c>
      <c r="S3883" s="3">
        <f t="shared" si="1025"/>
        <v>689.54000473022506</v>
      </c>
      <c r="T3883" s="3">
        <f t="shared" ca="1" si="1026"/>
        <v>-53.981604800418381</v>
      </c>
      <c r="U3883" s="3">
        <f t="shared" ca="1" si="1034"/>
        <v>53.981604800418381</v>
      </c>
      <c r="W3883" s="34">
        <f t="shared" si="1027"/>
        <v>7</v>
      </c>
      <c r="X3883" s="73" t="b">
        <f>COUNTIF('Power Curve'!$D$2:$D$31,W3883)&gt;0</f>
        <v>1</v>
      </c>
      <c r="Y3883" s="73" t="b">
        <f t="shared" si="1028"/>
        <v>0</v>
      </c>
      <c r="Z3883" s="73" t="b">
        <f t="shared" si="1035"/>
        <v>1</v>
      </c>
      <c r="AA3883" s="34" t="str">
        <f t="shared" si="1029"/>
        <v>Inner</v>
      </c>
      <c r="AB3883" s="35" t="str">
        <f t="shared" si="1036"/>
        <v>0.4-0.5</v>
      </c>
      <c r="AC3883" s="36" t="str">
        <f t="shared" si="1030"/>
        <v>7-8</v>
      </c>
      <c r="AD3883" s="36" t="str">
        <f t="shared" si="1031"/>
        <v>Apr</v>
      </c>
      <c r="AE3883" s="35" t="str">
        <f t="shared" si="1032"/>
        <v>285-295</v>
      </c>
      <c r="AF3883" s="36" t="str">
        <f t="shared" si="1033"/>
        <v>Inner-TI</v>
      </c>
    </row>
    <row r="3884" spans="5:32" x14ac:dyDescent="0.3">
      <c r="E3884" s="12">
        <v>41027.298611111109</v>
      </c>
      <c r="F3884" s="16">
        <v>5.8</v>
      </c>
      <c r="G3884" s="16">
        <v>346.20999145507813</v>
      </c>
      <c r="H3884" s="29">
        <v>1.1847849044304872</v>
      </c>
      <c r="I3884" s="26">
        <v>291.89999999999998</v>
      </c>
      <c r="J3884" s="30">
        <v>0.17241379310344829</v>
      </c>
      <c r="K3884" s="31">
        <v>6.8465296694122935E-2</v>
      </c>
      <c r="L3884" s="108">
        <f ca="1">REWS!R3884</f>
        <v>5.7770518360756427</v>
      </c>
      <c r="M3884" s="22">
        <f t="shared" si="1020"/>
        <v>5.7358237959052136</v>
      </c>
      <c r="N3884" s="22">
        <f t="shared" ca="1" si="1021"/>
        <v>5.7131295502656174</v>
      </c>
      <c r="O3884" s="22">
        <f t="shared" si="1022"/>
        <v>0.24454003365347507</v>
      </c>
      <c r="P3884" s="81">
        <f t="shared" ca="1" si="1023"/>
        <v>6</v>
      </c>
      <c r="Q3884" s="22">
        <f t="shared" ca="1" si="1024"/>
        <v>0.68277214849578716</v>
      </c>
      <c r="R3884" s="3">
        <f ca="1">IF(N3884&gt;'Power Curve'!$C$37,0,INDEX(Ci,$P3884,1)*POWER(1-Q3884,3)+INDEX(Ci,$P3884,2)*3*Q3884*POWER(1-Q3884,2)+INDEX(Ci,$P3884,3)*3*POWER(Q3884,2)*(1-Q3884)+INDEX(Ci,$P3884,4)*POWER(Q3884,3))</f>
        <v>314.25702065772077</v>
      </c>
      <c r="S3884" s="3">
        <f t="shared" si="1025"/>
        <v>346.20999145507813</v>
      </c>
      <c r="T3884" s="3">
        <f t="shared" ca="1" si="1026"/>
        <v>-31.952970797357352</v>
      </c>
      <c r="U3884" s="3">
        <f t="shared" ca="1" si="1034"/>
        <v>31.952970797357352</v>
      </c>
      <c r="W3884" s="34">
        <f t="shared" si="1027"/>
        <v>6</v>
      </c>
      <c r="X3884" s="73" t="b">
        <f>COUNTIF('Power Curve'!$D$2:$D$31,W3884)&gt;0</f>
        <v>1</v>
      </c>
      <c r="Y3884" s="73" t="b">
        <f t="shared" si="1028"/>
        <v>0</v>
      </c>
      <c r="Z3884" s="73" t="b">
        <f t="shared" si="1035"/>
        <v>1</v>
      </c>
      <c r="AA3884" s="34" t="str">
        <f t="shared" si="1029"/>
        <v>Outer</v>
      </c>
      <c r="AB3884" s="35" t="str">
        <f t="shared" si="1036"/>
        <v>0.2-0.3</v>
      </c>
      <c r="AC3884" s="36" t="str">
        <f t="shared" si="1030"/>
        <v>7-8</v>
      </c>
      <c r="AD3884" s="36" t="str">
        <f t="shared" si="1031"/>
        <v>Apr</v>
      </c>
      <c r="AE3884" s="35" t="str">
        <f t="shared" si="1032"/>
        <v>285-295</v>
      </c>
      <c r="AF3884" s="36" t="str">
        <f t="shared" si="1033"/>
        <v>LWS-HTI</v>
      </c>
    </row>
    <row r="3885" spans="5:32" x14ac:dyDescent="0.3">
      <c r="E3885" s="12">
        <v>41027.305555555555</v>
      </c>
      <c r="F3885" s="16">
        <v>7.01</v>
      </c>
      <c r="G3885" s="16">
        <v>608.14999997615814</v>
      </c>
      <c r="H3885" s="29">
        <v>1.1840517451260806</v>
      </c>
      <c r="I3885" s="26">
        <v>291.89999999999998</v>
      </c>
      <c r="J3885" s="30">
        <v>0.20542082738944364</v>
      </c>
      <c r="K3885" s="31">
        <v>0.10589498251824581</v>
      </c>
      <c r="L3885" s="108">
        <f ca="1">REWS!R3885</f>
        <v>6.9776043969362869</v>
      </c>
      <c r="M3885" s="22">
        <f t="shared" si="1020"/>
        <v>6.9310050584671705</v>
      </c>
      <c r="N3885" s="22">
        <f t="shared" ca="1" si="1021"/>
        <v>6.8989745179954598</v>
      </c>
      <c r="O3885" s="22">
        <f t="shared" si="1022"/>
        <v>0.42925915054450114</v>
      </c>
      <c r="P3885" s="81">
        <f t="shared" ca="1" si="1023"/>
        <v>7</v>
      </c>
      <c r="Q3885" s="22">
        <f t="shared" ca="1" si="1024"/>
        <v>0.88192753674958868</v>
      </c>
      <c r="R3885" s="3">
        <f ca="1">IF(N3885&gt;'Power Curve'!$C$37,0,INDEX(Ci,$P3885,1)*POWER(1-Q3885,3)+INDEX(Ci,$P3885,2)*3*Q3885*POWER(1-Q3885,2)+INDEX(Ci,$P3885,3)*3*POWER(Q3885,2)*(1-Q3885)+INDEX(Ci,$P3885,4)*POWER(Q3885,3))</f>
        <v>570.51852702440851</v>
      </c>
      <c r="S3885" s="3">
        <f t="shared" si="1025"/>
        <v>608.14999997615814</v>
      </c>
      <c r="T3885" s="3">
        <f t="shared" ca="1" si="1026"/>
        <v>-37.631472951749629</v>
      </c>
      <c r="U3885" s="3">
        <f t="shared" ca="1" si="1034"/>
        <v>37.631472951749629</v>
      </c>
      <c r="W3885" s="34">
        <f t="shared" si="1027"/>
        <v>7</v>
      </c>
      <c r="X3885" s="73" t="b">
        <f>COUNTIF('Power Curve'!$D$2:$D$31,W3885)&gt;0</f>
        <v>1</v>
      </c>
      <c r="Y3885" s="73" t="b">
        <f t="shared" si="1028"/>
        <v>0</v>
      </c>
      <c r="Z3885" s="73" t="b">
        <f t="shared" si="1035"/>
        <v>1</v>
      </c>
      <c r="AA3885" s="34" t="str">
        <f t="shared" si="1029"/>
        <v>Outer</v>
      </c>
      <c r="AB3885" s="35" t="str">
        <f t="shared" si="1036"/>
        <v>0.4-0.5</v>
      </c>
      <c r="AC3885" s="36" t="str">
        <f t="shared" si="1030"/>
        <v>7-8</v>
      </c>
      <c r="AD3885" s="36" t="str">
        <f t="shared" si="1031"/>
        <v>Apr</v>
      </c>
      <c r="AE3885" s="35" t="str">
        <f t="shared" si="1032"/>
        <v>285-295</v>
      </c>
      <c r="AF3885" s="36" t="str">
        <f t="shared" si="1033"/>
        <v>LWS-HTI</v>
      </c>
    </row>
    <row r="3886" spans="5:32" x14ac:dyDescent="0.3">
      <c r="E3886" s="12">
        <v>41027.3125</v>
      </c>
      <c r="F3886" s="16">
        <v>7.09</v>
      </c>
      <c r="G3886" s="16">
        <v>615.93001222610451</v>
      </c>
      <c r="H3886" s="29">
        <v>1.1829321966411264</v>
      </c>
      <c r="I3886" s="26">
        <v>299.7</v>
      </c>
      <c r="J3886" s="30">
        <v>0.15232722143864599</v>
      </c>
      <c r="K3886" s="31">
        <v>7.1057013251597662E-2</v>
      </c>
      <c r="L3886" s="108">
        <f ca="1">REWS!R3886</f>
        <v>7.0926362344126943</v>
      </c>
      <c r="M3886" s="22">
        <f t="shared" si="1020"/>
        <v>7.0078934449379435</v>
      </c>
      <c r="N3886" s="22">
        <f t="shared" ca="1" si="1021"/>
        <v>7.0104991501368206</v>
      </c>
      <c r="O3886" s="22">
        <f t="shared" si="1022"/>
        <v>0.44114249852940218</v>
      </c>
      <c r="P3886" s="81">
        <f t="shared" ca="1" si="1023"/>
        <v>7</v>
      </c>
      <c r="Q3886" s="22">
        <f t="shared" ca="1" si="1024"/>
        <v>0.9952974831562601</v>
      </c>
      <c r="R3886" s="3">
        <f ca="1">IF(N3886&gt;'Power Curve'!$C$37,0,INDEX(Ci,$P3886,1)*POWER(1-Q3886,3)+INDEX(Ci,$P3886,2)*3*Q3886*POWER(1-Q3886,2)+INDEX(Ci,$P3886,3)*3*POWER(Q3886,2)*(1-Q3886)+INDEX(Ci,$P3886,4)*POWER(Q3886,3))</f>
        <v>599.13605411584706</v>
      </c>
      <c r="S3886" s="3">
        <f t="shared" si="1025"/>
        <v>615.93001222610451</v>
      </c>
      <c r="T3886" s="3">
        <f t="shared" ca="1" si="1026"/>
        <v>-16.793958110257449</v>
      </c>
      <c r="U3886" s="3">
        <f t="shared" ca="1" si="1034"/>
        <v>16.793958110257449</v>
      </c>
      <c r="W3886" s="34">
        <f t="shared" si="1027"/>
        <v>7</v>
      </c>
      <c r="X3886" s="73" t="b">
        <f>COUNTIF('Power Curve'!$D$2:$D$31,W3886)&gt;0</f>
        <v>1</v>
      </c>
      <c r="Y3886" s="73" t="b">
        <f t="shared" si="1028"/>
        <v>0</v>
      </c>
      <c r="Z3886" s="73" t="b">
        <f t="shared" si="1035"/>
        <v>1</v>
      </c>
      <c r="AA3886" s="34" t="str">
        <f t="shared" si="1029"/>
        <v>Outer</v>
      </c>
      <c r="AB3886" s="35" t="str">
        <f t="shared" si="1036"/>
        <v>0.4-0.5</v>
      </c>
      <c r="AC3886" s="36" t="str">
        <f t="shared" si="1030"/>
        <v>7-8</v>
      </c>
      <c r="AD3886" s="36" t="str">
        <f t="shared" si="1031"/>
        <v>Apr</v>
      </c>
      <c r="AE3886" s="35" t="str">
        <f t="shared" si="1032"/>
        <v>295-305</v>
      </c>
      <c r="AF3886" s="36" t="str">
        <f t="shared" si="1033"/>
        <v>LWS-HTI</v>
      </c>
    </row>
    <row r="3887" spans="5:32" x14ac:dyDescent="0.3">
      <c r="E3887" s="12">
        <v>41027.319444444445</v>
      </c>
      <c r="F3887" s="16">
        <v>7.47</v>
      </c>
      <c r="G3887" s="16">
        <v>747.48002243041969</v>
      </c>
      <c r="H3887" s="29">
        <v>1.1836208992574715</v>
      </c>
      <c r="I3887" s="26">
        <v>287.7</v>
      </c>
      <c r="J3887" s="30">
        <v>0.1459170013386881</v>
      </c>
      <c r="K3887" s="31">
        <v>0.16935327679673365</v>
      </c>
      <c r="L3887" s="108">
        <f ca="1">REWS!R3887</f>
        <v>7.488538664729858</v>
      </c>
      <c r="M3887" s="22">
        <f t="shared" si="1020"/>
        <v>7.3849254223157637</v>
      </c>
      <c r="N3887" s="22">
        <f t="shared" ca="1" si="1021"/>
        <v>7.4032529533009468</v>
      </c>
      <c r="O3887" s="22">
        <f t="shared" si="1022"/>
        <v>0.49941400602577907</v>
      </c>
      <c r="P3887" s="81">
        <f t="shared" ca="1" si="1023"/>
        <v>8</v>
      </c>
      <c r="Q3887" s="22">
        <f t="shared" ca="1" si="1024"/>
        <v>0.39064334874389794</v>
      </c>
      <c r="R3887" s="3">
        <f ca="1">IF(N3887&gt;'Power Curve'!$C$37,0,INDEX(Ci,$P3887,1)*POWER(1-Q3887,3)+INDEX(Ci,$P3887,2)*3*Q3887*POWER(1-Q3887,2)+INDEX(Ci,$P3887,3)*3*POWER(Q3887,2)*(1-Q3887)+INDEX(Ci,$P3887,4)*POWER(Q3887,3))</f>
        <v>704.62858655313084</v>
      </c>
      <c r="S3887" s="3">
        <f t="shared" si="1025"/>
        <v>747.48002243041969</v>
      </c>
      <c r="T3887" s="3">
        <f t="shared" ca="1" si="1026"/>
        <v>-42.85143587728885</v>
      </c>
      <c r="U3887" s="3">
        <f t="shared" ca="1" si="1034"/>
        <v>42.85143587728885</v>
      </c>
      <c r="W3887" s="34">
        <f t="shared" si="1027"/>
        <v>7</v>
      </c>
      <c r="X3887" s="73" t="b">
        <f>COUNTIF('Power Curve'!$D$2:$D$31,W3887)&gt;0</f>
        <v>1</v>
      </c>
      <c r="Y3887" s="73" t="b">
        <f t="shared" si="1028"/>
        <v>0</v>
      </c>
      <c r="Z3887" s="73" t="b">
        <f t="shared" si="1035"/>
        <v>1</v>
      </c>
      <c r="AA3887" s="34" t="str">
        <f t="shared" si="1029"/>
        <v>Outer</v>
      </c>
      <c r="AB3887" s="35" t="str">
        <f t="shared" si="1036"/>
        <v>0.4-0.5</v>
      </c>
      <c r="AC3887" s="36" t="str">
        <f t="shared" si="1030"/>
        <v>7-8</v>
      </c>
      <c r="AD3887" s="36" t="str">
        <f t="shared" si="1031"/>
        <v>Apr</v>
      </c>
      <c r="AE3887" s="35" t="str">
        <f t="shared" si="1032"/>
        <v>285-295</v>
      </c>
      <c r="AF3887" s="36" t="str">
        <f t="shared" si="1033"/>
        <v>LWS-HTI</v>
      </c>
    </row>
    <row r="3888" spans="5:32" x14ac:dyDescent="0.3">
      <c r="E3888" s="12">
        <v>41027.326388888891</v>
      </c>
      <c r="F3888" s="16">
        <v>8.7100000000000009</v>
      </c>
      <c r="G3888" s="16">
        <v>983.30001068115234</v>
      </c>
      <c r="H3888" s="29">
        <v>1.1834917061186447</v>
      </c>
      <c r="I3888" s="26">
        <v>301</v>
      </c>
      <c r="J3888" s="30">
        <v>0.11136624569460389</v>
      </c>
      <c r="K3888" s="31">
        <v>0.12868224211458226</v>
      </c>
      <c r="L3888" s="108">
        <f ca="1">REWS!R3888</f>
        <v>8.6300901775559602</v>
      </c>
      <c r="M3888" s="22">
        <f t="shared" si="1020"/>
        <v>8.6104899668464565</v>
      </c>
      <c r="N3888" s="22">
        <f t="shared" ca="1" si="1021"/>
        <v>8.5314930983726462</v>
      </c>
      <c r="O3888" s="22">
        <f t="shared" si="1022"/>
        <v>0.68882895708800473</v>
      </c>
      <c r="P3888" s="81">
        <f t="shared" ca="1" si="1023"/>
        <v>9</v>
      </c>
      <c r="Q3888" s="22">
        <f t="shared" ca="1" si="1024"/>
        <v>0.52257128500475247</v>
      </c>
      <c r="R3888" s="3">
        <f ca="1">IF(N3888&gt;'Power Curve'!$C$37,0,INDEX(Ci,$P3888,1)*POWER(1-Q3888,3)+INDEX(Ci,$P3888,2)*3*Q3888*POWER(1-Q3888,2)+INDEX(Ci,$P3888,3)*3*POWER(Q3888,2)*(1-Q3888)+INDEX(Ci,$P3888,4)*POWER(Q3888,3))</f>
        <v>1042.9806501453163</v>
      </c>
      <c r="S3888" s="3">
        <f t="shared" si="1025"/>
        <v>983.30001068115234</v>
      </c>
      <c r="T3888" s="3">
        <f t="shared" ca="1" si="1026"/>
        <v>59.68063946416396</v>
      </c>
      <c r="U3888" s="3">
        <f t="shared" ca="1" si="1034"/>
        <v>59.68063946416396</v>
      </c>
      <c r="W3888" s="34">
        <f t="shared" si="1027"/>
        <v>9</v>
      </c>
      <c r="X3888" s="73" t="b">
        <f>COUNTIF('Power Curve'!$D$2:$D$31,W3888)&gt;0</f>
        <v>1</v>
      </c>
      <c r="Y3888" s="73" t="b">
        <f t="shared" si="1028"/>
        <v>0</v>
      </c>
      <c r="Z3888" s="73" t="b">
        <f t="shared" si="1035"/>
        <v>1</v>
      </c>
      <c r="AA3888" s="34" t="str">
        <f t="shared" si="1029"/>
        <v>Inner</v>
      </c>
      <c r="AB3888" s="35" t="str">
        <f t="shared" si="1036"/>
        <v>0.6-0.7</v>
      </c>
      <c r="AC3888" s="36" t="str">
        <f t="shared" si="1030"/>
        <v>7-8</v>
      </c>
      <c r="AD3888" s="36" t="str">
        <f t="shared" si="1031"/>
        <v>Apr</v>
      </c>
      <c r="AE3888" s="35" t="str">
        <f t="shared" si="1032"/>
        <v>295-305</v>
      </c>
      <c r="AF3888" s="36" t="str">
        <f t="shared" si="1033"/>
        <v>Inner-TI</v>
      </c>
    </row>
    <row r="3889" spans="5:32" x14ac:dyDescent="0.3">
      <c r="E3889" s="12">
        <v>41027.333333333336</v>
      </c>
      <c r="F3889" s="16">
        <v>7.06</v>
      </c>
      <c r="G3889" s="16">
        <v>648.87002706527733</v>
      </c>
      <c r="H3889" s="29">
        <v>1.1832489120886875</v>
      </c>
      <c r="I3889" s="26">
        <v>292</v>
      </c>
      <c r="J3889" s="30">
        <v>0.15580736543909351</v>
      </c>
      <c r="K3889" s="31">
        <v>0.10558061215092036</v>
      </c>
      <c r="L3889" s="108">
        <f ca="1">REWS!R3889</f>
        <v>7.1569619518450232</v>
      </c>
      <c r="M3889" s="22">
        <f t="shared" si="1020"/>
        <v>6.9788635869868791</v>
      </c>
      <c r="N3889" s="22">
        <f t="shared" ca="1" si="1021"/>
        <v>7.0747112123486939</v>
      </c>
      <c r="O3889" s="22">
        <f t="shared" si="1022"/>
        <v>0.43665584040300393</v>
      </c>
      <c r="P3889" s="81">
        <f t="shared" ca="1" si="1023"/>
        <v>8</v>
      </c>
      <c r="Q3889" s="22">
        <f t="shared" ca="1" si="1024"/>
        <v>5.9972275064079934E-2</v>
      </c>
      <c r="R3889" s="3">
        <f ca="1">IF(N3889&gt;'Power Curve'!$C$37,0,INDEX(Ci,$P3889,1)*POWER(1-Q3889,3)+INDEX(Ci,$P3889,2)*3*Q3889*POWER(1-Q3889,2)+INDEX(Ci,$P3889,3)*3*POWER(Q3889,2)*(1-Q3889)+INDEX(Ci,$P3889,4)*POWER(Q3889,3))</f>
        <v>615.72883523686096</v>
      </c>
      <c r="S3889" s="3">
        <f t="shared" si="1025"/>
        <v>648.87002706527733</v>
      </c>
      <c r="T3889" s="3">
        <f t="shared" ca="1" si="1026"/>
        <v>-33.141191828416368</v>
      </c>
      <c r="U3889" s="3">
        <f t="shared" ca="1" si="1034"/>
        <v>33.141191828416368</v>
      </c>
      <c r="W3889" s="34">
        <f t="shared" si="1027"/>
        <v>7</v>
      </c>
      <c r="X3889" s="73" t="b">
        <f>COUNTIF('Power Curve'!$D$2:$D$31,W3889)&gt;0</f>
        <v>1</v>
      </c>
      <c r="Y3889" s="73" t="b">
        <f t="shared" si="1028"/>
        <v>0</v>
      </c>
      <c r="Z3889" s="73" t="b">
        <f t="shared" si="1035"/>
        <v>1</v>
      </c>
      <c r="AA3889" s="34" t="str">
        <f t="shared" si="1029"/>
        <v>Outer</v>
      </c>
      <c r="AB3889" s="35" t="str">
        <f t="shared" si="1036"/>
        <v>0.4-0.5</v>
      </c>
      <c r="AC3889" s="36" t="str">
        <f t="shared" si="1030"/>
        <v>8-9</v>
      </c>
      <c r="AD3889" s="36" t="str">
        <f t="shared" si="1031"/>
        <v>Apr</v>
      </c>
      <c r="AE3889" s="35" t="str">
        <f t="shared" si="1032"/>
        <v>285-295</v>
      </c>
      <c r="AF3889" s="36" t="str">
        <f t="shared" si="1033"/>
        <v>LWS-HTI</v>
      </c>
    </row>
    <row r="3890" spans="5:32" x14ac:dyDescent="0.3">
      <c r="E3890" s="12">
        <v>41027.340277777781</v>
      </c>
      <c r="F3890" s="16">
        <v>8.17</v>
      </c>
      <c r="G3890" s="16">
        <v>1011.4900207519536</v>
      </c>
      <c r="H3890" s="29">
        <v>1.1826311416518411</v>
      </c>
      <c r="I3890" s="26">
        <v>302.8</v>
      </c>
      <c r="J3890" s="30">
        <v>0.11138310893512852</v>
      </c>
      <c r="K3890" s="31">
        <v>0.13121428442463975</v>
      </c>
      <c r="L3890" s="108">
        <f ca="1">REWS!R3890</f>
        <v>8.142976565972976</v>
      </c>
      <c r="M3890" s="22">
        <f t="shared" si="1020"/>
        <v>8.0747012643301606</v>
      </c>
      <c r="N3890" s="22">
        <f t="shared" ca="1" si="1021"/>
        <v>8.0479930443908021</v>
      </c>
      <c r="O3890" s="22">
        <f t="shared" si="1022"/>
        <v>0.60602108595651738</v>
      </c>
      <c r="P3890" s="81">
        <f t="shared" ca="1" si="1023"/>
        <v>9</v>
      </c>
      <c r="Q3890" s="22">
        <f t="shared" ca="1" si="1024"/>
        <v>3.9289595886281142E-2</v>
      </c>
      <c r="R3890" s="3">
        <f ca="1">IF(N3890&gt;'Power Curve'!$C$37,0,INDEX(Ci,$P3890,1)*POWER(1-Q3890,3)+INDEX(Ci,$P3890,2)*3*Q3890*POWER(1-Q3890,2)+INDEX(Ci,$P3890,3)*3*POWER(Q3890,2)*(1-Q3890)+INDEX(Ci,$P3890,4)*POWER(Q3890,3))</f>
        <v>892.52698261591752</v>
      </c>
      <c r="S3890" s="3">
        <f t="shared" si="1025"/>
        <v>1011.4900207519536</v>
      </c>
      <c r="T3890" s="3">
        <f t="shared" ca="1" si="1026"/>
        <v>-118.96303813603606</v>
      </c>
      <c r="U3890" s="3">
        <f t="shared" ca="1" si="1034"/>
        <v>118.96303813603606</v>
      </c>
      <c r="W3890" s="34">
        <f t="shared" si="1027"/>
        <v>8</v>
      </c>
      <c r="X3890" s="73" t="b">
        <f>COUNTIF('Power Curve'!$D$2:$D$31,W3890)&gt;0</f>
        <v>1</v>
      </c>
      <c r="Y3890" s="73" t="b">
        <f t="shared" si="1028"/>
        <v>0</v>
      </c>
      <c r="Z3890" s="73" t="b">
        <f t="shared" si="1035"/>
        <v>1</v>
      </c>
      <c r="AA3890" s="34" t="str">
        <f t="shared" si="1029"/>
        <v>Inner</v>
      </c>
      <c r="AB3890" s="35" t="str">
        <f t="shared" si="1036"/>
        <v>0.6-0.7</v>
      </c>
      <c r="AC3890" s="36" t="str">
        <f t="shared" si="1030"/>
        <v>8-9</v>
      </c>
      <c r="AD3890" s="36" t="str">
        <f t="shared" si="1031"/>
        <v>Apr</v>
      </c>
      <c r="AE3890" s="35" t="str">
        <f t="shared" si="1032"/>
        <v>295-305</v>
      </c>
      <c r="AF3890" s="36" t="str">
        <f t="shared" si="1033"/>
        <v>Inner-TI</v>
      </c>
    </row>
    <row r="3891" spans="5:32" x14ac:dyDescent="0.3">
      <c r="E3891" s="12">
        <v>41027.347222222219</v>
      </c>
      <c r="F3891" s="16">
        <v>8.2799999999999994</v>
      </c>
      <c r="G3891" s="16">
        <v>920.65998077392578</v>
      </c>
      <c r="H3891" s="29">
        <v>1.1822872658764674</v>
      </c>
      <c r="I3891" s="26">
        <v>306</v>
      </c>
      <c r="J3891" s="30">
        <v>0.12198067632850243</v>
      </c>
      <c r="K3891" s="31">
        <v>7.1726119159162716E-2</v>
      </c>
      <c r="L3891" s="108">
        <f ca="1">REWS!R3891</f>
        <v>8.2638384115670185</v>
      </c>
      <c r="M3891" s="22">
        <f t="shared" si="1020"/>
        <v>8.1826249264750057</v>
      </c>
      <c r="N3891" s="22">
        <f t="shared" ca="1" si="1021"/>
        <v>8.1666534027596498</v>
      </c>
      <c r="O3891" s="22">
        <f t="shared" si="1022"/>
        <v>0.62270103584153147</v>
      </c>
      <c r="P3891" s="81">
        <f t="shared" ca="1" si="1023"/>
        <v>9</v>
      </c>
      <c r="Q3891" s="22">
        <f t="shared" ca="1" si="1024"/>
        <v>0.15789636325192297</v>
      </c>
      <c r="R3891" s="3">
        <f ca="1">IF(N3891&gt;'Power Curve'!$C$37,0,INDEX(Ci,$P3891,1)*POWER(1-Q3891,3)+INDEX(Ci,$P3891,2)*3*Q3891*POWER(1-Q3891,2)+INDEX(Ci,$P3891,3)*3*POWER(Q3891,2)*(1-Q3891)+INDEX(Ci,$P3891,4)*POWER(Q3891,3))</f>
        <v>928.55695805861046</v>
      </c>
      <c r="S3891" s="3">
        <f t="shared" si="1025"/>
        <v>920.65998077392578</v>
      </c>
      <c r="T3891" s="3">
        <f t="shared" ca="1" si="1026"/>
        <v>7.8969772846846809</v>
      </c>
      <c r="U3891" s="3">
        <f t="shared" ca="1" si="1034"/>
        <v>7.8969772846846809</v>
      </c>
      <c r="W3891" s="34">
        <f t="shared" si="1027"/>
        <v>8</v>
      </c>
      <c r="X3891" s="73" t="b">
        <f>COUNTIF('Power Curve'!$D$2:$D$31,W3891)&gt;0</f>
        <v>1</v>
      </c>
      <c r="Y3891" s="73" t="b">
        <f t="shared" si="1028"/>
        <v>0</v>
      </c>
      <c r="Z3891" s="73" t="b">
        <f t="shared" si="1035"/>
        <v>1</v>
      </c>
      <c r="AA3891" s="34" t="str">
        <f t="shared" si="1029"/>
        <v>Outer</v>
      </c>
      <c r="AB3891" s="35" t="str">
        <f t="shared" si="1036"/>
        <v>0.6-0.7</v>
      </c>
      <c r="AC3891" s="36" t="str">
        <f t="shared" si="1030"/>
        <v>8-9</v>
      </c>
      <c r="AD3891" s="36" t="str">
        <f t="shared" si="1031"/>
        <v>Apr</v>
      </c>
      <c r="AE3891" s="35" t="str">
        <f t="shared" si="1032"/>
        <v>305-315</v>
      </c>
      <c r="AF3891" s="36" t="str">
        <f t="shared" si="1033"/>
        <v>Inner-TI</v>
      </c>
    </row>
    <row r="3892" spans="5:32" x14ac:dyDescent="0.3">
      <c r="E3892" s="12">
        <v>41027.354166666664</v>
      </c>
      <c r="F3892" s="16">
        <v>7.18</v>
      </c>
      <c r="G3892" s="16">
        <v>560.02997803688072</v>
      </c>
      <c r="H3892" s="29">
        <v>1.1817018443717195</v>
      </c>
      <c r="I3892" s="26">
        <v>305.5</v>
      </c>
      <c r="J3892" s="30">
        <v>0.18105849582172703</v>
      </c>
      <c r="K3892" s="31">
        <v>7.1369521499346208E-2</v>
      </c>
      <c r="L3892" s="108">
        <f ca="1">REWS!R3892</f>
        <v>7.1782742134414823</v>
      </c>
      <c r="M3892" s="22">
        <f t="shared" si="1020"/>
        <v>7.0943898888414445</v>
      </c>
      <c r="N3892" s="22">
        <f t="shared" ca="1" si="1021"/>
        <v>7.0926846795502128</v>
      </c>
      <c r="O3892" s="22">
        <f t="shared" si="1022"/>
        <v>0.45451080276287037</v>
      </c>
      <c r="P3892" s="81">
        <f t="shared" ca="1" si="1023"/>
        <v>8</v>
      </c>
      <c r="Q3892" s="22">
        <f t="shared" ca="1" si="1024"/>
        <v>7.8062231244530586E-2</v>
      </c>
      <c r="R3892" s="3">
        <f ca="1">IF(N3892&gt;'Power Curve'!$C$37,0,INDEX(Ci,$P3892,1)*POWER(1-Q3892,3)+INDEX(Ci,$P3892,2)*3*Q3892*POWER(1-Q3892,2)+INDEX(Ci,$P3892,3)*3*POWER(Q3892,2)*(1-Q3892)+INDEX(Ci,$P3892,4)*POWER(Q3892,3))</f>
        <v>620.42320315330744</v>
      </c>
      <c r="S3892" s="3">
        <f t="shared" si="1025"/>
        <v>560.02997803688072</v>
      </c>
      <c r="T3892" s="3">
        <f t="shared" ca="1" si="1026"/>
        <v>60.39322511642672</v>
      </c>
      <c r="U3892" s="3">
        <f t="shared" ca="1" si="1034"/>
        <v>60.39322511642672</v>
      </c>
      <c r="W3892" s="34">
        <f t="shared" si="1027"/>
        <v>7</v>
      </c>
      <c r="X3892" s="73" t="b">
        <f>COUNTIF('Power Curve'!$D$2:$D$31,W3892)&gt;0</f>
        <v>1</v>
      </c>
      <c r="Y3892" s="73" t="b">
        <f t="shared" si="1028"/>
        <v>0</v>
      </c>
      <c r="Z3892" s="73" t="b">
        <f t="shared" si="1035"/>
        <v>1</v>
      </c>
      <c r="AA3892" s="34" t="str">
        <f t="shared" si="1029"/>
        <v>Outer</v>
      </c>
      <c r="AB3892" s="35" t="str">
        <f t="shared" si="1036"/>
        <v>0.4-0.5</v>
      </c>
      <c r="AC3892" s="36" t="str">
        <f t="shared" si="1030"/>
        <v>8-9</v>
      </c>
      <c r="AD3892" s="36" t="str">
        <f t="shared" si="1031"/>
        <v>Apr</v>
      </c>
      <c r="AE3892" s="35" t="str">
        <f t="shared" si="1032"/>
        <v>305-315</v>
      </c>
      <c r="AF3892" s="36" t="str">
        <f t="shared" si="1033"/>
        <v>LWS-HTI</v>
      </c>
    </row>
    <row r="3893" spans="5:32" x14ac:dyDescent="0.3">
      <c r="E3893" s="12">
        <v>41027.361111111109</v>
      </c>
      <c r="F3893" s="16">
        <v>6.18</v>
      </c>
      <c r="G3893" s="16">
        <v>387.87000656127947</v>
      </c>
      <c r="H3893" s="29">
        <v>1.180201624803032</v>
      </c>
      <c r="I3893" s="26">
        <v>306.89999999999998</v>
      </c>
      <c r="J3893" s="30">
        <v>9.3851132686084138E-2</v>
      </c>
      <c r="K3893" s="31">
        <v>4.2814252573179869E-2</v>
      </c>
      <c r="L3893" s="108">
        <f ca="1">REWS!R3893</f>
        <v>6.1291202086002441</v>
      </c>
      <c r="M3893" s="22">
        <f t="shared" si="1020"/>
        <v>6.1037281355710009</v>
      </c>
      <c r="N3893" s="22">
        <f t="shared" ca="1" si="1021"/>
        <v>6.0534762885971061</v>
      </c>
      <c r="O3893" s="22">
        <f t="shared" si="1022"/>
        <v>0.30140083531778949</v>
      </c>
      <c r="P3893" s="81">
        <f t="shared" ca="1" si="1023"/>
        <v>7</v>
      </c>
      <c r="Q3893" s="22">
        <f t="shared" ca="1" si="1024"/>
        <v>2.2439483632058062E-2</v>
      </c>
      <c r="R3893" s="3">
        <f ca="1">IF(N3893&gt;'Power Curve'!$C$37,0,INDEX(Ci,$P3893,1)*POWER(1-Q3893,3)+INDEX(Ci,$P3893,2)*3*Q3893*POWER(1-Q3893,2)+INDEX(Ci,$P3893,3)*3*POWER(Q3893,2)*(1-Q3893)+INDEX(Ci,$P3893,4)*POWER(Q3893,3))</f>
        <v>373.23295564533475</v>
      </c>
      <c r="S3893" s="3">
        <f t="shared" si="1025"/>
        <v>387.87000656127947</v>
      </c>
      <c r="T3893" s="3">
        <f t="shared" ca="1" si="1026"/>
        <v>-14.637050915944712</v>
      </c>
      <c r="U3893" s="3">
        <f t="shared" ca="1" si="1034"/>
        <v>14.637050915944712</v>
      </c>
      <c r="W3893" s="34">
        <f t="shared" si="1027"/>
        <v>6</v>
      </c>
      <c r="X3893" s="73" t="b">
        <f>COUNTIF('Power Curve'!$D$2:$D$31,W3893)&gt;0</f>
        <v>1</v>
      </c>
      <c r="Y3893" s="73" t="b">
        <f t="shared" si="1028"/>
        <v>0</v>
      </c>
      <c r="Z3893" s="73" t="b">
        <f t="shared" si="1035"/>
        <v>1</v>
      </c>
      <c r="AA3893" s="34" t="str">
        <f t="shared" si="1029"/>
        <v>Outer</v>
      </c>
      <c r="AB3893" s="35" t="str">
        <f t="shared" si="1036"/>
        <v>0.3-0.4</v>
      </c>
      <c r="AC3893" s="36" t="str">
        <f t="shared" si="1030"/>
        <v>8-9</v>
      </c>
      <c r="AD3893" s="36" t="str">
        <f t="shared" si="1031"/>
        <v>Apr</v>
      </c>
      <c r="AE3893" s="35" t="str">
        <f t="shared" si="1032"/>
        <v>305-315</v>
      </c>
      <c r="AF3893" s="36" t="str">
        <f t="shared" si="1033"/>
        <v>LWS-LTI</v>
      </c>
    </row>
    <row r="3894" spans="5:32" x14ac:dyDescent="0.3">
      <c r="E3894" s="12">
        <v>41027.368055555555</v>
      </c>
      <c r="F3894" s="16">
        <v>6.76</v>
      </c>
      <c r="G3894" s="16">
        <v>576.90997314453102</v>
      </c>
      <c r="H3894" s="29">
        <v>1.1799876187648</v>
      </c>
      <c r="I3894" s="26">
        <v>310.39999999999998</v>
      </c>
      <c r="J3894" s="30">
        <v>0.12721893491124261</v>
      </c>
      <c r="K3894" s="31">
        <v>0.10226131407087541</v>
      </c>
      <c r="L3894" s="108">
        <f ca="1">REWS!R3894</f>
        <v>6.7423341315901215</v>
      </c>
      <c r="M3894" s="22">
        <f t="shared" si="1020"/>
        <v>6.6761663560191975</v>
      </c>
      <c r="N3894" s="22">
        <f t="shared" ca="1" si="1021"/>
        <v>6.6587195695801604</v>
      </c>
      <c r="O3894" s="22">
        <f t="shared" si="1022"/>
        <v>0.38987300758829468</v>
      </c>
      <c r="P3894" s="81">
        <f t="shared" ca="1" si="1023"/>
        <v>7</v>
      </c>
      <c r="Q3894" s="22">
        <f t="shared" ca="1" si="1024"/>
        <v>0.6376972702802447</v>
      </c>
      <c r="R3894" s="3">
        <f ca="1">IF(N3894&gt;'Power Curve'!$C$37,0,INDEX(Ci,$P3894,1)*POWER(1-Q3894,3)+INDEX(Ci,$P3894,2)*3*Q3894*POWER(1-Q3894,2)+INDEX(Ci,$P3894,3)*3*POWER(Q3894,2)*(1-Q3894)+INDEX(Ci,$P3894,4)*POWER(Q3894,3))</f>
        <v>509.5864032418441</v>
      </c>
      <c r="S3894" s="3">
        <f t="shared" si="1025"/>
        <v>576.90997314453102</v>
      </c>
      <c r="T3894" s="3">
        <f t="shared" ca="1" si="1026"/>
        <v>-67.323569902686927</v>
      </c>
      <c r="U3894" s="3">
        <f t="shared" ca="1" si="1034"/>
        <v>67.323569902686927</v>
      </c>
      <c r="W3894" s="34">
        <f t="shared" si="1027"/>
        <v>7</v>
      </c>
      <c r="X3894" s="73" t="b">
        <f>COUNTIF('Power Curve'!$D$2:$D$31,W3894)&gt;0</f>
        <v>1</v>
      </c>
      <c r="Y3894" s="73" t="b">
        <f t="shared" si="1028"/>
        <v>0</v>
      </c>
      <c r="Z3894" s="73" t="b">
        <f t="shared" si="1035"/>
        <v>1</v>
      </c>
      <c r="AA3894" s="34" t="str">
        <f t="shared" si="1029"/>
        <v>Inner</v>
      </c>
      <c r="AB3894" s="35" t="str">
        <f t="shared" si="1036"/>
        <v>0.3-0.4</v>
      </c>
      <c r="AC3894" s="36" t="str">
        <f t="shared" si="1030"/>
        <v>8-9</v>
      </c>
      <c r="AD3894" s="36" t="str">
        <f t="shared" si="1031"/>
        <v>Apr</v>
      </c>
      <c r="AE3894" s="35" t="str">
        <f t="shared" si="1032"/>
        <v>305-315</v>
      </c>
      <c r="AF3894" s="36" t="str">
        <f t="shared" si="1033"/>
        <v>Inner-TI</v>
      </c>
    </row>
    <row r="3895" spans="5:32" x14ac:dyDescent="0.3">
      <c r="E3895" s="12">
        <v>41027.375</v>
      </c>
      <c r="F3895" s="16">
        <v>7.08</v>
      </c>
      <c r="G3895" s="16">
        <v>465.93001365661576</v>
      </c>
      <c r="H3895" s="29">
        <v>1.1796453694689544</v>
      </c>
      <c r="I3895" s="26">
        <v>308.8</v>
      </c>
      <c r="J3895" s="30">
        <v>0.11440677966101695</v>
      </c>
      <c r="K3895" s="31">
        <v>0.12365322570135485</v>
      </c>
      <c r="L3895" s="108">
        <f ca="1">REWS!R3895</f>
        <v>7.0483683877712373</v>
      </c>
      <c r="M3895" s="22">
        <f t="shared" si="1020"/>
        <v>6.9915218172046716</v>
      </c>
      <c r="N3895" s="22">
        <f t="shared" ca="1" si="1021"/>
        <v>6.9602855026551307</v>
      </c>
      <c r="O3895" s="22">
        <f t="shared" si="1022"/>
        <v>0.4386122106879779</v>
      </c>
      <c r="P3895" s="81">
        <f t="shared" ca="1" si="1023"/>
        <v>7</v>
      </c>
      <c r="Q3895" s="22">
        <f t="shared" ca="1" si="1024"/>
        <v>0.94425298819063685</v>
      </c>
      <c r="R3895" s="3">
        <f ca="1">IF(N3895&gt;'Power Curve'!$C$37,0,INDEX(Ci,$P3895,1)*POWER(1-Q3895,3)+INDEX(Ci,$P3895,2)*3*Q3895*POWER(1-Q3895,2)+INDEX(Ci,$P3895,3)*3*POWER(Q3895,2)*(1-Q3895)+INDEX(Ci,$P3895,4)*POWER(Q3895,3))</f>
        <v>586.24920299090934</v>
      </c>
      <c r="S3895" s="3">
        <f t="shared" si="1025"/>
        <v>465.93001365661576</v>
      </c>
      <c r="T3895" s="3">
        <f t="shared" ca="1" si="1026"/>
        <v>120.31918933429358</v>
      </c>
      <c r="U3895" s="3">
        <f t="shared" ca="1" si="1034"/>
        <v>120.31918933429358</v>
      </c>
      <c r="W3895" s="34">
        <f t="shared" si="1027"/>
        <v>7</v>
      </c>
      <c r="X3895" s="73" t="b">
        <f>COUNTIF('Power Curve'!$D$2:$D$31,W3895)&gt;0</f>
        <v>1</v>
      </c>
      <c r="Y3895" s="73" t="b">
        <f t="shared" si="1028"/>
        <v>0</v>
      </c>
      <c r="Z3895" s="73" t="b">
        <f t="shared" si="1035"/>
        <v>1</v>
      </c>
      <c r="AA3895" s="34" t="str">
        <f t="shared" si="1029"/>
        <v>Inner</v>
      </c>
      <c r="AB3895" s="35" t="str">
        <f t="shared" si="1036"/>
        <v>0.4-0.5</v>
      </c>
      <c r="AC3895" s="36" t="str">
        <f t="shared" si="1030"/>
        <v>9-10</v>
      </c>
      <c r="AD3895" s="36" t="str">
        <f t="shared" si="1031"/>
        <v>Apr</v>
      </c>
      <c r="AE3895" s="35" t="str">
        <f t="shared" si="1032"/>
        <v>305-315</v>
      </c>
      <c r="AF3895" s="36" t="str">
        <f t="shared" si="1033"/>
        <v>Inner-TI</v>
      </c>
    </row>
    <row r="3896" spans="5:32" x14ac:dyDescent="0.3">
      <c r="E3896" s="12">
        <v>41027.381944444445</v>
      </c>
      <c r="F3896" s="16">
        <v>7.79</v>
      </c>
      <c r="G3896" s="16">
        <v>808.47000885009788</v>
      </c>
      <c r="H3896" s="29">
        <v>1.1786625096341994</v>
      </c>
      <c r="I3896" s="26">
        <v>290</v>
      </c>
      <c r="J3896" s="30">
        <v>0.12066752246469832</v>
      </c>
      <c r="K3896" s="31">
        <v>0.10113851050290747</v>
      </c>
      <c r="L3896" s="108">
        <f ca="1">REWS!R3896</f>
        <v>7.7647214563109239</v>
      </c>
      <c r="M3896" s="22">
        <f t="shared" si="1020"/>
        <v>7.6905119513772418</v>
      </c>
      <c r="N3896" s="22">
        <f t="shared" ca="1" si="1021"/>
        <v>7.6655562463253482</v>
      </c>
      <c r="O3896" s="22">
        <f t="shared" si="1022"/>
        <v>0.54664338917476718</v>
      </c>
      <c r="P3896" s="81">
        <f t="shared" ca="1" si="1023"/>
        <v>8</v>
      </c>
      <c r="Q3896" s="22">
        <f t="shared" ca="1" si="1024"/>
        <v>0.65464667228730156</v>
      </c>
      <c r="R3896" s="3">
        <f ca="1">IF(N3896&gt;'Power Curve'!$C$37,0,INDEX(Ci,$P3896,1)*POWER(1-Q3896,3)+INDEX(Ci,$P3896,2)*3*Q3896*POWER(1-Q3896,2)+INDEX(Ci,$P3896,3)*3*POWER(Q3896,2)*(1-Q3896)+INDEX(Ci,$P3896,4)*POWER(Q3896,3))</f>
        <v>779.4700567314909</v>
      </c>
      <c r="S3896" s="3">
        <f t="shared" si="1025"/>
        <v>808.47000885009788</v>
      </c>
      <c r="T3896" s="3">
        <f t="shared" ca="1" si="1026"/>
        <v>-28.999952118606984</v>
      </c>
      <c r="U3896" s="3">
        <f t="shared" ca="1" si="1034"/>
        <v>28.999952118606984</v>
      </c>
      <c r="W3896" s="34">
        <f t="shared" si="1027"/>
        <v>8</v>
      </c>
      <c r="X3896" s="73" t="b">
        <f>COUNTIF('Power Curve'!$D$2:$D$31,W3896)&gt;0</f>
        <v>1</v>
      </c>
      <c r="Y3896" s="73" t="b">
        <f t="shared" si="1028"/>
        <v>0</v>
      </c>
      <c r="Z3896" s="73" t="b">
        <f t="shared" si="1035"/>
        <v>1</v>
      </c>
      <c r="AA3896" s="34" t="str">
        <f t="shared" si="1029"/>
        <v>Inner</v>
      </c>
      <c r="AB3896" s="35" t="str">
        <f t="shared" si="1036"/>
        <v>0.5-0.6</v>
      </c>
      <c r="AC3896" s="36" t="str">
        <f t="shared" si="1030"/>
        <v>9-10</v>
      </c>
      <c r="AD3896" s="36" t="str">
        <f t="shared" si="1031"/>
        <v>Apr</v>
      </c>
      <c r="AE3896" s="35" t="str">
        <f t="shared" si="1032"/>
        <v>285-295</v>
      </c>
      <c r="AF3896" s="36" t="str">
        <f t="shared" si="1033"/>
        <v>Inner-TI</v>
      </c>
    </row>
    <row r="3897" spans="5:32" x14ac:dyDescent="0.3">
      <c r="E3897" s="12">
        <v>41027.388888888891</v>
      </c>
      <c r="F3897" s="16">
        <v>7.24</v>
      </c>
      <c r="G3897" s="16">
        <v>486.18998908996588</v>
      </c>
      <c r="H3897" s="29">
        <v>1.1780391517194289</v>
      </c>
      <c r="I3897" s="26">
        <v>291.89999999999998</v>
      </c>
      <c r="J3897" s="30">
        <v>0.11464088397790054</v>
      </c>
      <c r="K3897" s="31">
        <v>2.7595083285965022E-2</v>
      </c>
      <c r="L3897" s="108">
        <f ca="1">REWS!R3897</f>
        <v>7.2025672268663667</v>
      </c>
      <c r="M3897" s="22">
        <f t="shared" si="1020"/>
        <v>7.1462758810015901</v>
      </c>
      <c r="N3897" s="22">
        <f t="shared" ca="1" si="1021"/>
        <v>7.1093276871060249</v>
      </c>
      <c r="O3897" s="22">
        <f t="shared" si="1022"/>
        <v>0.46252995010985276</v>
      </c>
      <c r="P3897" s="81">
        <f t="shared" ca="1" si="1023"/>
        <v>8</v>
      </c>
      <c r="Q3897" s="22">
        <f t="shared" ca="1" si="1024"/>
        <v>9.4813104852829677E-2</v>
      </c>
      <c r="R3897" s="3">
        <f ca="1">IF(N3897&gt;'Power Curve'!$C$37,0,INDEX(Ci,$P3897,1)*POWER(1-Q3897,3)+INDEX(Ci,$P3897,2)*3*Q3897*POWER(1-Q3897,2)+INDEX(Ci,$P3897,3)*3*POWER(Q3897,2)*(1-Q3897)+INDEX(Ci,$P3897,4)*POWER(Q3897,3))</f>
        <v>624.78910573894223</v>
      </c>
      <c r="S3897" s="3">
        <f t="shared" si="1025"/>
        <v>486.18998908996588</v>
      </c>
      <c r="T3897" s="3">
        <f t="shared" ca="1" si="1026"/>
        <v>138.59911664897635</v>
      </c>
      <c r="U3897" s="3">
        <f t="shared" ca="1" si="1034"/>
        <v>138.59911664897635</v>
      </c>
      <c r="W3897" s="34">
        <f t="shared" si="1027"/>
        <v>7</v>
      </c>
      <c r="X3897" s="73" t="b">
        <f>COUNTIF('Power Curve'!$D$2:$D$31,W3897)&gt;0</f>
        <v>1</v>
      </c>
      <c r="Y3897" s="73" t="b">
        <f t="shared" si="1028"/>
        <v>0</v>
      </c>
      <c r="Z3897" s="73" t="b">
        <f t="shared" si="1035"/>
        <v>1</v>
      </c>
      <c r="AA3897" s="34" t="str">
        <f t="shared" si="1029"/>
        <v>Outer</v>
      </c>
      <c r="AB3897" s="35" t="str">
        <f t="shared" si="1036"/>
        <v>0.4-0.5</v>
      </c>
      <c r="AC3897" s="36" t="str">
        <f t="shared" si="1030"/>
        <v>9-10</v>
      </c>
      <c r="AD3897" s="36" t="str">
        <f t="shared" si="1031"/>
        <v>Apr</v>
      </c>
      <c r="AE3897" s="35" t="str">
        <f t="shared" si="1032"/>
        <v>285-295</v>
      </c>
      <c r="AF3897" s="36" t="str">
        <f t="shared" si="1033"/>
        <v>Inner-TI</v>
      </c>
    </row>
    <row r="3898" spans="5:32" x14ac:dyDescent="0.3">
      <c r="E3898" s="12">
        <v>41027.395833333336</v>
      </c>
      <c r="F3898" s="16">
        <v>7.96</v>
      </c>
      <c r="G3898" s="16">
        <v>735.16001510620163</v>
      </c>
      <c r="H3898" s="29">
        <v>1.1782097397118381</v>
      </c>
      <c r="I3898" s="26">
        <v>296.3</v>
      </c>
      <c r="J3898" s="30">
        <v>0.15577889447236182</v>
      </c>
      <c r="K3898" s="31">
        <v>4.8030025189756971E-2</v>
      </c>
      <c r="L3898" s="108">
        <f ca="1">REWS!R3898</f>
        <v>7.9437177771073477</v>
      </c>
      <c r="M3898" s="22">
        <f t="shared" si="1020"/>
        <v>7.8573344787334349</v>
      </c>
      <c r="N3898" s="22">
        <f t="shared" ca="1" si="1021"/>
        <v>7.841262258717749</v>
      </c>
      <c r="O3898" s="22">
        <f t="shared" si="1022"/>
        <v>0.57242634854338237</v>
      </c>
      <c r="P3898" s="81">
        <f t="shared" ca="1" si="1023"/>
        <v>8</v>
      </c>
      <c r="Q3898" s="22">
        <f t="shared" ca="1" si="1024"/>
        <v>0.8314914640674681</v>
      </c>
      <c r="R3898" s="3">
        <f ca="1">IF(N3898&gt;'Power Curve'!$C$37,0,INDEX(Ci,$P3898,1)*POWER(1-Q3898,3)+INDEX(Ci,$P3898,2)*3*Q3898*POWER(1-Q3898,2)+INDEX(Ci,$P3898,3)*3*POWER(Q3898,2)*(1-Q3898)+INDEX(Ci,$P3898,4)*POWER(Q3898,3))</f>
        <v>830.97203396634882</v>
      </c>
      <c r="S3898" s="3">
        <f t="shared" si="1025"/>
        <v>735.16001510620163</v>
      </c>
      <c r="T3898" s="3">
        <f t="shared" ca="1" si="1026"/>
        <v>95.812018860147191</v>
      </c>
      <c r="U3898" s="3">
        <f t="shared" ca="1" si="1034"/>
        <v>95.812018860147191</v>
      </c>
      <c r="W3898" s="34">
        <f t="shared" si="1027"/>
        <v>8</v>
      </c>
      <c r="X3898" s="73" t="b">
        <f>COUNTIF('Power Curve'!$D$2:$D$31,W3898)&gt;0</f>
        <v>1</v>
      </c>
      <c r="Y3898" s="73" t="b">
        <f t="shared" si="1028"/>
        <v>0</v>
      </c>
      <c r="Z3898" s="73" t="b">
        <f t="shared" si="1035"/>
        <v>1</v>
      </c>
      <c r="AA3898" s="34" t="str">
        <f t="shared" si="1029"/>
        <v>Outer</v>
      </c>
      <c r="AB3898" s="35" t="str">
        <f t="shared" si="1036"/>
        <v>0.5-0.6</v>
      </c>
      <c r="AC3898" s="36" t="str">
        <f t="shared" si="1030"/>
        <v>9-10</v>
      </c>
      <c r="AD3898" s="36" t="str">
        <f t="shared" si="1031"/>
        <v>Apr</v>
      </c>
      <c r="AE3898" s="35" t="str">
        <f t="shared" si="1032"/>
        <v>295-305</v>
      </c>
      <c r="AF3898" s="36" t="str">
        <f t="shared" si="1033"/>
        <v>HWS-HTI</v>
      </c>
    </row>
    <row r="3899" spans="5:32" x14ac:dyDescent="0.3">
      <c r="E3899" s="12">
        <v>41027.402777777781</v>
      </c>
      <c r="F3899" s="16">
        <v>8.1300000000000008</v>
      </c>
      <c r="G3899" s="16">
        <v>837.2799987792971</v>
      </c>
      <c r="H3899" s="29">
        <v>1.1784657143541595</v>
      </c>
      <c r="I3899" s="26">
        <v>302.10000000000002</v>
      </c>
      <c r="J3899" s="30">
        <v>9.1020910209102079E-2</v>
      </c>
      <c r="K3899" s="31">
        <v>7.7618781424660069E-2</v>
      </c>
      <c r="L3899" s="108">
        <f ca="1">REWS!R3899</f>
        <v>8.0817871214029573</v>
      </c>
      <c r="M3899" s="22">
        <f t="shared" si="1020"/>
        <v>8.0257230047928498</v>
      </c>
      <c r="N3899" s="22">
        <f t="shared" ca="1" si="1021"/>
        <v>7.978128514155264</v>
      </c>
      <c r="O3899" s="22">
        <f t="shared" si="1022"/>
        <v>0.59845133805970196</v>
      </c>
      <c r="P3899" s="81">
        <f t="shared" ca="1" si="1023"/>
        <v>8</v>
      </c>
      <c r="Q3899" s="22">
        <f t="shared" ca="1" si="1024"/>
        <v>0.96924477207905702</v>
      </c>
      <c r="R3899" s="3">
        <f ca="1">IF(N3899&gt;'Power Curve'!$C$37,0,INDEX(Ci,$P3899,1)*POWER(1-Q3899,3)+INDEX(Ci,$P3899,2)*3*Q3899*POWER(1-Q3899,2)+INDEX(Ci,$P3899,3)*3*POWER(Q3899,2)*(1-Q3899)+INDEX(Ci,$P3899,4)*POWER(Q3899,3))</f>
        <v>871.62088877353517</v>
      </c>
      <c r="S3899" s="3">
        <f t="shared" si="1025"/>
        <v>837.2799987792971</v>
      </c>
      <c r="T3899" s="3">
        <f t="shared" ca="1" si="1026"/>
        <v>34.340889994238069</v>
      </c>
      <c r="U3899" s="3">
        <f t="shared" ca="1" si="1034"/>
        <v>34.340889994238069</v>
      </c>
      <c r="W3899" s="34">
        <f t="shared" si="1027"/>
        <v>8</v>
      </c>
      <c r="X3899" s="73" t="b">
        <f>COUNTIF('Power Curve'!$D$2:$D$31,W3899)&gt;0</f>
        <v>1</v>
      </c>
      <c r="Y3899" s="73" t="b">
        <f t="shared" si="1028"/>
        <v>0</v>
      </c>
      <c r="Z3899" s="73" t="b">
        <f t="shared" si="1035"/>
        <v>1</v>
      </c>
      <c r="AA3899" s="34" t="str">
        <f t="shared" si="1029"/>
        <v>Outer</v>
      </c>
      <c r="AB3899" s="35" t="str">
        <f t="shared" si="1036"/>
        <v>0.5-0.6</v>
      </c>
      <c r="AC3899" s="36" t="str">
        <f t="shared" si="1030"/>
        <v>9-10</v>
      </c>
      <c r="AD3899" s="36" t="str">
        <f t="shared" si="1031"/>
        <v>Apr</v>
      </c>
      <c r="AE3899" s="35" t="str">
        <f t="shared" si="1032"/>
        <v>295-305</v>
      </c>
      <c r="AF3899" s="36" t="str">
        <f t="shared" si="1033"/>
        <v>HWS-LTI</v>
      </c>
    </row>
    <row r="3900" spans="5:32" x14ac:dyDescent="0.3">
      <c r="E3900" s="12">
        <v>41027.409722222219</v>
      </c>
      <c r="F3900" s="16">
        <v>7.98</v>
      </c>
      <c r="G3900" s="16">
        <v>683.03999233245827</v>
      </c>
      <c r="H3900" s="29">
        <v>1.1780558972898816</v>
      </c>
      <c r="I3900" s="26">
        <v>303.3</v>
      </c>
      <c r="J3900" s="30">
        <v>9.8997493734335834E-2</v>
      </c>
      <c r="K3900" s="31">
        <v>2.6955527917438302E-2</v>
      </c>
      <c r="L3900" s="108">
        <f ca="1">REWS!R3900</f>
        <v>7.9875405844283405</v>
      </c>
      <c r="M3900" s="22">
        <f t="shared" si="1020"/>
        <v>7.8767336656421341</v>
      </c>
      <c r="N3900" s="22">
        <f t="shared" ca="1" si="1021"/>
        <v>7.8841766700563349</v>
      </c>
      <c r="O3900" s="22">
        <f t="shared" si="1022"/>
        <v>0.57542455541494719</v>
      </c>
      <c r="P3900" s="81">
        <f t="shared" ca="1" si="1023"/>
        <v>8</v>
      </c>
      <c r="Q3900" s="22">
        <f t="shared" ca="1" si="1024"/>
        <v>0.87468401072086244</v>
      </c>
      <c r="R3900" s="3">
        <f ca="1">IF(N3900&gt;'Power Curve'!$C$37,0,INDEX(Ci,$P3900,1)*POWER(1-Q3900,3)+INDEX(Ci,$P3900,2)*3*Q3900*POWER(1-Q3900,2)+INDEX(Ci,$P3900,3)*3*POWER(Q3900,2)*(1-Q3900)+INDEX(Ci,$P3900,4)*POWER(Q3900,3))</f>
        <v>843.6756277293739</v>
      </c>
      <c r="S3900" s="3">
        <f t="shared" si="1025"/>
        <v>683.03999233245827</v>
      </c>
      <c r="T3900" s="3">
        <f t="shared" ca="1" si="1026"/>
        <v>160.63563539691563</v>
      </c>
      <c r="U3900" s="3">
        <f t="shared" ca="1" si="1034"/>
        <v>160.63563539691563</v>
      </c>
      <c r="W3900" s="34">
        <f t="shared" si="1027"/>
        <v>8</v>
      </c>
      <c r="X3900" s="73" t="b">
        <f>COUNTIF('Power Curve'!$D$2:$D$31,W3900)&gt;0</f>
        <v>1</v>
      </c>
      <c r="Y3900" s="73" t="b">
        <f t="shared" si="1028"/>
        <v>0</v>
      </c>
      <c r="Z3900" s="73" t="b">
        <f t="shared" si="1035"/>
        <v>1</v>
      </c>
      <c r="AA3900" s="34" t="str">
        <f t="shared" si="1029"/>
        <v>Outer</v>
      </c>
      <c r="AB3900" s="35" t="str">
        <f t="shared" si="1036"/>
        <v>0.5-0.6</v>
      </c>
      <c r="AC3900" s="36" t="str">
        <f t="shared" si="1030"/>
        <v>9-10</v>
      </c>
      <c r="AD3900" s="36" t="str">
        <f t="shared" si="1031"/>
        <v>Apr</v>
      </c>
      <c r="AE3900" s="35" t="str">
        <f t="shared" si="1032"/>
        <v>295-305</v>
      </c>
      <c r="AF3900" s="36" t="str">
        <f t="shared" si="1033"/>
        <v>HWS-LTI</v>
      </c>
    </row>
    <row r="3901" spans="5:32" x14ac:dyDescent="0.3">
      <c r="E3901" s="12">
        <v>41027.416666666664</v>
      </c>
      <c r="F3901" s="16">
        <v>7.36</v>
      </c>
      <c r="G3901" s="16">
        <v>707.22001266479469</v>
      </c>
      <c r="H3901" s="29">
        <v>1.1775019597175154</v>
      </c>
      <c r="I3901" s="26">
        <v>286.60000000000002</v>
      </c>
      <c r="J3901" s="30">
        <v>0.13179347826086957</v>
      </c>
      <c r="K3901" s="31">
        <v>8.2511326479516089E-2</v>
      </c>
      <c r="L3901" s="108">
        <f ca="1">REWS!R3901</f>
        <v>7.2020107214325675</v>
      </c>
      <c r="M3901" s="22">
        <f t="shared" si="1020"/>
        <v>7.263618024224046</v>
      </c>
      <c r="N3901" s="22">
        <f t="shared" ca="1" si="1021"/>
        <v>7.1076976748440783</v>
      </c>
      <c r="O3901" s="22">
        <f t="shared" si="1022"/>
        <v>0.48066555660663612</v>
      </c>
      <c r="P3901" s="81">
        <f t="shared" ca="1" si="1023"/>
        <v>8</v>
      </c>
      <c r="Q3901" s="22">
        <f t="shared" ca="1" si="1024"/>
        <v>9.3172528214966549E-2</v>
      </c>
      <c r="R3901" s="3">
        <f ca="1">IF(N3901&gt;'Power Curve'!$C$37,0,INDEX(Ci,$P3901,1)*POWER(1-Q3901,3)+INDEX(Ci,$P3901,2)*3*Q3901*POWER(1-Q3901,2)+INDEX(Ci,$P3901,3)*3*POWER(Q3901,2)*(1-Q3901)+INDEX(Ci,$P3901,4)*POWER(Q3901,3))</f>
        <v>624.36070954541083</v>
      </c>
      <c r="S3901" s="3">
        <f t="shared" si="1025"/>
        <v>707.22001266479469</v>
      </c>
      <c r="T3901" s="3">
        <f t="shared" ca="1" si="1026"/>
        <v>-82.859303119383867</v>
      </c>
      <c r="U3901" s="3">
        <f t="shared" ca="1" si="1034"/>
        <v>82.859303119383867</v>
      </c>
      <c r="W3901" s="34">
        <f t="shared" si="1027"/>
        <v>7</v>
      </c>
      <c r="X3901" s="73" t="b">
        <f>COUNTIF('Power Curve'!$D$2:$D$31,W3901)&gt;0</f>
        <v>1</v>
      </c>
      <c r="Y3901" s="73" t="b">
        <f t="shared" si="1028"/>
        <v>0</v>
      </c>
      <c r="Z3901" s="73" t="b">
        <f t="shared" si="1035"/>
        <v>1</v>
      </c>
      <c r="AA3901" s="34" t="str">
        <f t="shared" si="1029"/>
        <v>Outer</v>
      </c>
      <c r="AB3901" s="35" t="str">
        <f t="shared" si="1036"/>
        <v>0.4-0.5</v>
      </c>
      <c r="AC3901" s="36" t="str">
        <f t="shared" si="1030"/>
        <v>10-11</v>
      </c>
      <c r="AD3901" s="36" t="str">
        <f t="shared" si="1031"/>
        <v>Apr</v>
      </c>
      <c r="AE3901" s="35" t="str">
        <f t="shared" si="1032"/>
        <v>285-295</v>
      </c>
      <c r="AF3901" s="36" t="str">
        <f t="shared" si="1033"/>
        <v>Inner-TI</v>
      </c>
    </row>
    <row r="3902" spans="5:32" x14ac:dyDescent="0.3">
      <c r="E3902" s="12">
        <v>41027.423611111109</v>
      </c>
      <c r="F3902" s="16">
        <v>7.58</v>
      </c>
      <c r="G3902" s="16">
        <v>781.72001266479469</v>
      </c>
      <c r="H3902" s="29">
        <v>1.1771357304552168</v>
      </c>
      <c r="I3902" s="26">
        <v>286.8</v>
      </c>
      <c r="J3902" s="30">
        <v>0.12137203166226913</v>
      </c>
      <c r="K3902" s="31">
        <v>0.11719854116629465</v>
      </c>
      <c r="L3902" s="108">
        <f ca="1">REWS!R3902</f>
        <v>7.5440834883738299</v>
      </c>
      <c r="M3902" s="22">
        <f t="shared" si="1020"/>
        <v>7.4799614023765422</v>
      </c>
      <c r="N3902" s="22">
        <f t="shared" ca="1" si="1021"/>
        <v>7.4445189062457029</v>
      </c>
      <c r="O3902" s="22">
        <f t="shared" si="1022"/>
        <v>0.51410212310023007</v>
      </c>
      <c r="P3902" s="81">
        <f t="shared" ca="1" si="1023"/>
        <v>8</v>
      </c>
      <c r="Q3902" s="22">
        <f t="shared" ca="1" si="1024"/>
        <v>0.43217675307514986</v>
      </c>
      <c r="R3902" s="3">
        <f ca="1">IF(N3902&gt;'Power Curve'!$C$37,0,INDEX(Ci,$P3902,1)*POWER(1-Q3902,3)+INDEX(Ci,$P3902,2)*3*Q3902*POWER(1-Q3902,2)+INDEX(Ci,$P3902,3)*3*POWER(Q3902,2)*(1-Q3902)+INDEX(Ci,$P3902,4)*POWER(Q3902,3))</f>
        <v>716.20675981220052</v>
      </c>
      <c r="S3902" s="3">
        <f t="shared" si="1025"/>
        <v>781.72001266479469</v>
      </c>
      <c r="T3902" s="3">
        <f t="shared" ca="1" si="1026"/>
        <v>-65.513252852594178</v>
      </c>
      <c r="U3902" s="3">
        <f t="shared" ca="1" si="1034"/>
        <v>65.513252852594178</v>
      </c>
      <c r="W3902" s="34">
        <f t="shared" si="1027"/>
        <v>7</v>
      </c>
      <c r="X3902" s="73" t="b">
        <f>COUNTIF('Power Curve'!$D$2:$D$31,W3902)&gt;0</f>
        <v>1</v>
      </c>
      <c r="Y3902" s="73" t="b">
        <f t="shared" si="1028"/>
        <v>0</v>
      </c>
      <c r="Z3902" s="73" t="b">
        <f t="shared" si="1035"/>
        <v>1</v>
      </c>
      <c r="AA3902" s="34" t="str">
        <f t="shared" si="1029"/>
        <v>Inner</v>
      </c>
      <c r="AB3902" s="35" t="str">
        <f t="shared" si="1036"/>
        <v>0.5-0.6</v>
      </c>
      <c r="AC3902" s="36" t="str">
        <f t="shared" si="1030"/>
        <v>10-11</v>
      </c>
      <c r="AD3902" s="36" t="str">
        <f t="shared" si="1031"/>
        <v>Apr</v>
      </c>
      <c r="AE3902" s="35" t="str">
        <f t="shared" si="1032"/>
        <v>285-295</v>
      </c>
      <c r="AF3902" s="36" t="str">
        <f t="shared" si="1033"/>
        <v>Inner-TI</v>
      </c>
    </row>
    <row r="3903" spans="5:32" x14ac:dyDescent="0.3">
      <c r="E3903" s="12">
        <v>41027.430555555555</v>
      </c>
      <c r="F3903" s="16">
        <v>5.66</v>
      </c>
      <c r="G3903" s="16">
        <v>392.75001525878963</v>
      </c>
      <c r="H3903" s="29">
        <v>1.1772803252051813</v>
      </c>
      <c r="I3903" s="26">
        <v>283</v>
      </c>
      <c r="J3903" s="30">
        <v>0.19081272084805653</v>
      </c>
      <c r="K3903" s="31">
        <v>0.10623192232027609</v>
      </c>
      <c r="L3903" s="108">
        <f ca="1">REWS!R3903</f>
        <v>5.5670479768310663</v>
      </c>
      <c r="M3903" s="22">
        <f t="shared" si="1020"/>
        <v>5.5855296772011096</v>
      </c>
      <c r="N3903" s="22">
        <f t="shared" ca="1" si="1021"/>
        <v>5.4938006517654268</v>
      </c>
      <c r="O3903" s="22">
        <f t="shared" si="1022"/>
        <v>0.22131159312268323</v>
      </c>
      <c r="P3903" s="81">
        <f t="shared" ca="1" si="1023"/>
        <v>6</v>
      </c>
      <c r="Q3903" s="22">
        <f t="shared" ca="1" si="1024"/>
        <v>0.46416314165405054</v>
      </c>
      <c r="R3903" s="3">
        <f ca="1">IF(N3903&gt;'Power Curve'!$C$37,0,INDEX(Ci,$P3903,1)*POWER(1-Q3903,3)+INDEX(Ci,$P3903,2)*3*Q3903*POWER(1-Q3903,2)+INDEX(Ci,$P3903,3)*3*POWER(Q3903,2)*(1-Q3903)+INDEX(Ci,$P3903,4)*POWER(Q3903,3))</f>
        <v>280.70228158672825</v>
      </c>
      <c r="S3903" s="3">
        <f t="shared" si="1025"/>
        <v>392.75001525878963</v>
      </c>
      <c r="T3903" s="3">
        <f t="shared" ca="1" si="1026"/>
        <v>-112.04773367206138</v>
      </c>
      <c r="U3903" s="3">
        <f t="shared" ca="1" si="1034"/>
        <v>112.04773367206138</v>
      </c>
      <c r="W3903" s="34">
        <f t="shared" si="1027"/>
        <v>6</v>
      </c>
      <c r="X3903" s="73" t="b">
        <f>COUNTIF('Power Curve'!$D$2:$D$31,W3903)&gt;0</f>
        <v>1</v>
      </c>
      <c r="Y3903" s="73" t="b">
        <f t="shared" si="1028"/>
        <v>0</v>
      </c>
      <c r="Z3903" s="73" t="b">
        <f t="shared" si="1035"/>
        <v>1</v>
      </c>
      <c r="AA3903" s="34" t="str">
        <f t="shared" si="1029"/>
        <v>Outer</v>
      </c>
      <c r="AB3903" s="35" t="str">
        <f t="shared" si="1036"/>
        <v>0.2-0.3</v>
      </c>
      <c r="AC3903" s="36" t="str">
        <f t="shared" si="1030"/>
        <v>10-11</v>
      </c>
      <c r="AD3903" s="36" t="str">
        <f t="shared" si="1031"/>
        <v>Apr</v>
      </c>
      <c r="AE3903" s="35" t="str">
        <f t="shared" si="1032"/>
        <v>275-285</v>
      </c>
      <c r="AF3903" s="36" t="str">
        <f t="shared" si="1033"/>
        <v>LWS-HTI</v>
      </c>
    </row>
    <row r="3904" spans="5:32" x14ac:dyDescent="0.3">
      <c r="E3904" s="12">
        <v>41027.4375</v>
      </c>
      <c r="F3904" s="16">
        <v>6.96</v>
      </c>
      <c r="G3904" s="16">
        <v>580.67001724243187</v>
      </c>
      <c r="H3904" s="29">
        <v>1.176455280230007</v>
      </c>
      <c r="I3904" s="26">
        <v>304.39999999999998</v>
      </c>
      <c r="J3904" s="30">
        <v>0.11063218390804598</v>
      </c>
      <c r="K3904" s="31">
        <v>7.6718800083487568E-2</v>
      </c>
      <c r="L3904" s="108">
        <f ca="1">REWS!R3904</f>
        <v>6.9594349451748529</v>
      </c>
      <c r="M3904" s="22">
        <f t="shared" si="1020"/>
        <v>6.8668203335565234</v>
      </c>
      <c r="N3904" s="22">
        <f t="shared" ca="1" si="1021"/>
        <v>6.8662628436193254</v>
      </c>
      <c r="O3904" s="22">
        <f t="shared" si="1022"/>
        <v>0.4193391944049833</v>
      </c>
      <c r="P3904" s="81">
        <f t="shared" ca="1" si="1023"/>
        <v>7</v>
      </c>
      <c r="Q3904" s="22">
        <f t="shared" ca="1" si="1024"/>
        <v>0.84867460688388696</v>
      </c>
      <c r="R3904" s="3">
        <f ca="1">IF(N3904&gt;'Power Curve'!$C$37,0,INDEX(Ci,$P3904,1)*POWER(1-Q3904,3)+INDEX(Ci,$P3904,2)*3*Q3904*POWER(1-Q3904,2)+INDEX(Ci,$P3904,3)*3*POWER(Q3904,2)*(1-Q3904)+INDEX(Ci,$P3904,4)*POWER(Q3904,3))</f>
        <v>562.13911252075582</v>
      </c>
      <c r="S3904" s="3">
        <f t="shared" si="1025"/>
        <v>580.67001724243187</v>
      </c>
      <c r="T3904" s="3">
        <f t="shared" ca="1" si="1026"/>
        <v>-18.530904721676052</v>
      </c>
      <c r="U3904" s="3">
        <f t="shared" ca="1" si="1034"/>
        <v>18.530904721676052</v>
      </c>
      <c r="W3904" s="34">
        <f t="shared" si="1027"/>
        <v>7</v>
      </c>
      <c r="X3904" s="73" t="b">
        <f>COUNTIF('Power Curve'!$D$2:$D$31,W3904)&gt;0</f>
        <v>1</v>
      </c>
      <c r="Y3904" s="73" t="b">
        <f t="shared" si="1028"/>
        <v>0</v>
      </c>
      <c r="Z3904" s="73" t="b">
        <f t="shared" si="1035"/>
        <v>1</v>
      </c>
      <c r="AA3904" s="34" t="str">
        <f t="shared" si="1029"/>
        <v>Outer</v>
      </c>
      <c r="AB3904" s="35" t="str">
        <f t="shared" si="1036"/>
        <v>0.4-0.5</v>
      </c>
      <c r="AC3904" s="36" t="str">
        <f t="shared" si="1030"/>
        <v>10-11</v>
      </c>
      <c r="AD3904" s="36" t="str">
        <f t="shared" si="1031"/>
        <v>Apr</v>
      </c>
      <c r="AE3904" s="35" t="str">
        <f t="shared" si="1032"/>
        <v>295-305</v>
      </c>
      <c r="AF3904" s="36" t="str">
        <f t="shared" si="1033"/>
        <v>Inner-TI</v>
      </c>
    </row>
    <row r="3905" spans="5:32" x14ac:dyDescent="0.3">
      <c r="E3905" s="12">
        <v>41027.444444444445</v>
      </c>
      <c r="F3905" s="16">
        <v>6.51</v>
      </c>
      <c r="G3905" s="16">
        <v>536.4100050926213</v>
      </c>
      <c r="H3905" s="29">
        <v>1.1760476156100399</v>
      </c>
      <c r="I3905" s="26">
        <v>301.8</v>
      </c>
      <c r="J3905" s="30">
        <v>0.16897081413210446</v>
      </c>
      <c r="K3905" s="31">
        <v>0.10478498271418418</v>
      </c>
      <c r="L3905" s="108">
        <f ca="1">REWS!R3905</f>
        <v>6.4818592568308047</v>
      </c>
      <c r="M3905" s="22">
        <f t="shared" si="1020"/>
        <v>6.4221029150525908</v>
      </c>
      <c r="N3905" s="22">
        <f t="shared" ca="1" si="1021"/>
        <v>6.3943421241557195</v>
      </c>
      <c r="O3905" s="22">
        <f t="shared" si="1022"/>
        <v>0.35060668379315063</v>
      </c>
      <c r="P3905" s="81">
        <f t="shared" ca="1" si="1023"/>
        <v>7</v>
      </c>
      <c r="Q3905" s="22">
        <f t="shared" ca="1" si="1024"/>
        <v>0.36894536997439481</v>
      </c>
      <c r="R3905" s="3">
        <f ca="1">IF(N3905&gt;'Power Curve'!$C$37,0,INDEX(Ci,$P3905,1)*POWER(1-Q3905,3)+INDEX(Ci,$P3905,2)*3*Q3905*POWER(1-Q3905,2)+INDEX(Ci,$P3905,3)*3*POWER(Q3905,2)*(1-Q3905)+INDEX(Ci,$P3905,4)*POWER(Q3905,3))</f>
        <v>445.81794244699216</v>
      </c>
      <c r="S3905" s="3">
        <f t="shared" si="1025"/>
        <v>536.4100050926213</v>
      </c>
      <c r="T3905" s="3">
        <f t="shared" ca="1" si="1026"/>
        <v>-90.592062645629142</v>
      </c>
      <c r="U3905" s="3">
        <f t="shared" ca="1" si="1034"/>
        <v>90.592062645629142</v>
      </c>
      <c r="W3905" s="34">
        <f t="shared" si="1027"/>
        <v>6</v>
      </c>
      <c r="X3905" s="73" t="b">
        <f>COUNTIF('Power Curve'!$D$2:$D$31,W3905)&gt;0</f>
        <v>1</v>
      </c>
      <c r="Y3905" s="73" t="b">
        <f t="shared" si="1028"/>
        <v>0</v>
      </c>
      <c r="Z3905" s="73" t="b">
        <f t="shared" si="1035"/>
        <v>1</v>
      </c>
      <c r="AA3905" s="34" t="str">
        <f t="shared" si="1029"/>
        <v>Outer</v>
      </c>
      <c r="AB3905" s="35" t="str">
        <f t="shared" si="1036"/>
        <v>0.3-0.4</v>
      </c>
      <c r="AC3905" s="36" t="str">
        <f t="shared" si="1030"/>
        <v>10-11</v>
      </c>
      <c r="AD3905" s="36" t="str">
        <f t="shared" si="1031"/>
        <v>Apr</v>
      </c>
      <c r="AE3905" s="35" t="str">
        <f t="shared" si="1032"/>
        <v>295-305</v>
      </c>
      <c r="AF3905" s="36" t="str">
        <f t="shared" si="1033"/>
        <v>LWS-HTI</v>
      </c>
    </row>
    <row r="3906" spans="5:32" x14ac:dyDescent="0.3">
      <c r="E3906" s="12">
        <v>41044.75</v>
      </c>
      <c r="F3906" s="16">
        <v>7.58</v>
      </c>
      <c r="G3906" s="16">
        <v>754.61002922058105</v>
      </c>
      <c r="H3906" s="29">
        <v>1.152594709295564</v>
      </c>
      <c r="I3906" s="26">
        <v>201.5</v>
      </c>
      <c r="J3906" s="30">
        <v>0.15831134564643798</v>
      </c>
      <c r="K3906" s="31">
        <v>0.17005905573375193</v>
      </c>
      <c r="L3906" s="108">
        <f ca="1">REWS!R3906</f>
        <v>7.5610005476961861</v>
      </c>
      <c r="M3906" s="22">
        <f t="shared" si="1020"/>
        <v>7.4276149777915519</v>
      </c>
      <c r="N3906" s="22">
        <f t="shared" ca="1" si="1021"/>
        <v>7.40899748221086</v>
      </c>
      <c r="O3906" s="22">
        <f t="shared" si="1022"/>
        <v>0.50601181443774723</v>
      </c>
      <c r="P3906" s="81">
        <f t="shared" ca="1" si="1023"/>
        <v>8</v>
      </c>
      <c r="Q3906" s="22">
        <f t="shared" ca="1" si="1024"/>
        <v>0.39642510888469479</v>
      </c>
      <c r="R3906" s="3">
        <f ca="1">IF(N3906&gt;'Power Curve'!$C$37,0,INDEX(Ci,$P3906,1)*POWER(1-Q3906,3)+INDEX(Ci,$P3906,2)*3*Q3906*POWER(1-Q3906,2)+INDEX(Ci,$P3906,3)*3*POWER(Q3906,2)*(1-Q3906)+INDEX(Ci,$P3906,4)*POWER(Q3906,3))</f>
        <v>706.2354814557101</v>
      </c>
      <c r="S3906" s="3">
        <f t="shared" si="1025"/>
        <v>754.61002922058105</v>
      </c>
      <c r="T3906" s="3">
        <f t="shared" ca="1" si="1026"/>
        <v>-48.374547764870954</v>
      </c>
      <c r="U3906" s="3">
        <f t="shared" ca="1" si="1034"/>
        <v>48.374547764870954</v>
      </c>
      <c r="W3906" s="34">
        <f t="shared" si="1027"/>
        <v>7</v>
      </c>
      <c r="X3906" s="73" t="b">
        <f>COUNTIF('Power Curve'!$D$2:$D$31,W3906)&gt;0</f>
        <v>1</v>
      </c>
      <c r="Y3906" s="73" t="b">
        <f t="shared" si="1028"/>
        <v>0</v>
      </c>
      <c r="Z3906" s="73" t="b">
        <f t="shared" si="1035"/>
        <v>1</v>
      </c>
      <c r="AA3906" s="34" t="str">
        <f t="shared" si="1029"/>
        <v>Outer</v>
      </c>
      <c r="AB3906" s="35" t="str">
        <f t="shared" si="1036"/>
        <v>0.5-0.6</v>
      </c>
      <c r="AC3906" s="36" t="str">
        <f t="shared" si="1030"/>
        <v>18-19</v>
      </c>
      <c r="AD3906" s="36" t="str">
        <f t="shared" si="1031"/>
        <v>May</v>
      </c>
      <c r="AE3906" s="35" t="str">
        <f t="shared" si="1032"/>
        <v>195-205</v>
      </c>
      <c r="AF3906" s="36" t="str">
        <f t="shared" si="1033"/>
        <v>HWS-HTI</v>
      </c>
    </row>
    <row r="3907" spans="5:32" x14ac:dyDescent="0.3">
      <c r="E3907" s="12">
        <v>41047.604166666664</v>
      </c>
      <c r="F3907" s="16">
        <v>10.83</v>
      </c>
      <c r="G3907" s="16">
        <v>1931.630004882818</v>
      </c>
      <c r="H3907" s="29">
        <v>1.1694953450477619</v>
      </c>
      <c r="I3907" s="26">
        <v>281.8</v>
      </c>
      <c r="J3907" s="30">
        <v>0.13850415512465375</v>
      </c>
      <c r="K3907" s="31">
        <v>0.14016853522847469</v>
      </c>
      <c r="L3907" s="108">
        <f ca="1">REWS!R3907</f>
        <v>10.78587948580636</v>
      </c>
      <c r="M3907" s="22">
        <f t="shared" ref="M3907:M3970" si="1037">F3907*(H3907/Ref_Density)^(1/3)</f>
        <v>10.663896620678997</v>
      </c>
      <c r="N3907" s="22">
        <f t="shared" ref="N3907:N3970" ca="1" si="1038">L3907*(H3907/Ref_Density)^(1/3)</f>
        <v>10.620452797760052</v>
      </c>
      <c r="O3907" s="22">
        <f t="shared" ref="O3907:O3970" si="1039">(M3907-CutInWindSpeed)/(RatedWindSpeed-CutInWindSpeed)</f>
        <v>1.0061895747578631</v>
      </c>
      <c r="P3907" s="81">
        <f t="shared" ref="P3907:P3970" ca="1" si="1040">COUNTIF(xa,"&lt;"&amp;N3907)</f>
        <v>11</v>
      </c>
      <c r="Q3907" s="22">
        <f t="shared" ref="Q3907:Q3970" ca="1" si="1041">(N3907-INDEX(xa,$P3907))/(INDEX(xb,$P3907)-INDEX(xa,$P3907))</f>
        <v>0.65074753713283051</v>
      </c>
      <c r="R3907" s="3">
        <f ca="1">IF(N3907&gt;'Power Curve'!$C$37,0,INDEX(Ci,$P3907,1)*POWER(1-Q3907,3)+INDEX(Ci,$P3907,2)*3*Q3907*POWER(1-Q3907,2)+INDEX(Ci,$P3907,3)*3*POWER(Q3907,2)*(1-Q3907)+INDEX(Ci,$P3907,4)*POWER(Q3907,3))</f>
        <v>1700.7199821838799</v>
      </c>
      <c r="S3907" s="3">
        <f t="shared" ref="S3907:S3970" si="1042">IF(Z3907,G3907,"")</f>
        <v>1931.630004882818</v>
      </c>
      <c r="T3907" s="3">
        <f t="shared" ref="T3907:T3970" ca="1" si="1043">IF(Z3907,R3907-S3907,"")</f>
        <v>-230.91002269893806</v>
      </c>
      <c r="U3907" s="3">
        <f t="shared" ca="1" si="1034"/>
        <v>230.91002269893806</v>
      </c>
      <c r="W3907" s="34">
        <f t="shared" ref="W3907:W3970" si="1044">MROUND(M3907-Centre_First_Bin,Bin_Width)+Centre_First_Bin</f>
        <v>11</v>
      </c>
      <c r="X3907" s="73" t="b">
        <f>COUNTIF('Power Curve'!$D$2:$D$31,W3907)&gt;0</f>
        <v>1</v>
      </c>
      <c r="Y3907" s="73" t="b">
        <f t="shared" ref="Y3907:Y3970" si="1045">(G3907&lt;0)</f>
        <v>0</v>
      </c>
      <c r="Z3907" s="73" t="b">
        <f t="shared" si="1035"/>
        <v>1</v>
      </c>
      <c r="AA3907" s="34" t="str">
        <f t="shared" ref="AA3907:AA3970" si="1046">IF(Z3907,IF(AND(J3907&gt;=LowerTurbLimit,J3907&lt;=UpperTurbLimit,K3907&gt;=LowerShearLimit,K3907&lt;=UpperShearLimit),"Inner","Outer"),"")</f>
        <v>Inner</v>
      </c>
      <c r="AB3907" s="35" t="str">
        <f t="shared" si="1036"/>
        <v>1.0-1.1</v>
      </c>
      <c r="AC3907" s="36" t="str">
        <f t="shared" ref="AC3907:AC3970" si="1047">IF(Z3907,HOUR(E3907)&amp;"-"&amp;HOUR(E3907)+1,"")</f>
        <v>14-15</v>
      </c>
      <c r="AD3907" s="36" t="str">
        <f t="shared" ref="AD3907:AD3970" si="1048">IF(Z3907,TEXT(E3907,"mmm"),"")</f>
        <v>May</v>
      </c>
      <c r="AE3907" s="35" t="str">
        <f t="shared" ref="AE3907:AE3970" si="1049">IF(Z3907,IF(OR(I3907&lt;5,I3907&gt;=355),"355-5",MROUND(I3907,10)-5&amp;"-"&amp;MROUND(I3907,10)+5),"")</f>
        <v>275-285</v>
      </c>
      <c r="AF3907" s="36" t="str">
        <f t="shared" ref="AF3907:AF3970" si="1050">IF(Z3907,IF(O3907&lt;0.5,IF(J3907&lt;=LowerTurbLimit,"LWS-LTI",IF(J3907&gt;=UpperTurbLimit,"LWS-HTI","Inner-TI")),IF(J3907&lt;=LowerTurbLimit,"HWS-LTI",IF(J3907&gt;=UpperTurbLimit,"HWS-HTI","Inner-TI"))),"")</f>
        <v>Inner-TI</v>
      </c>
    </row>
    <row r="3908" spans="5:32" x14ac:dyDescent="0.3">
      <c r="E3908" s="12">
        <v>41047.736111111109</v>
      </c>
      <c r="F3908" s="16">
        <v>9.2899999999999991</v>
      </c>
      <c r="G3908" s="16">
        <v>1211.150009155278</v>
      </c>
      <c r="H3908" s="29">
        <v>1.1748618148385497</v>
      </c>
      <c r="I3908" s="26">
        <v>284</v>
      </c>
      <c r="J3908" s="30">
        <v>0.14424111948331542</v>
      </c>
      <c r="K3908" s="31">
        <v>0.16115104290813811</v>
      </c>
      <c r="L3908" s="108">
        <f ca="1">REWS!R3908</f>
        <v>9.3237185994205571</v>
      </c>
      <c r="M3908" s="22">
        <f t="shared" si="1037"/>
        <v>9.1614865281882452</v>
      </c>
      <c r="N3908" s="22">
        <f t="shared" ca="1" si="1038"/>
        <v>9.1947386804316054</v>
      </c>
      <c r="O3908" s="22">
        <f t="shared" si="1039"/>
        <v>0.77398725182471717</v>
      </c>
      <c r="P3908" s="81">
        <f t="shared" ca="1" si="1040"/>
        <v>10</v>
      </c>
      <c r="Q3908" s="22">
        <f t="shared" ca="1" si="1041"/>
        <v>0.19728199158761059</v>
      </c>
      <c r="R3908" s="3">
        <f ca="1">IF(N3908&gt;'Power Curve'!$C$37,0,INDEX(Ci,$P3908,1)*POWER(1-Q3908,3)+INDEX(Ci,$P3908,2)*3*Q3908*POWER(1-Q3908,2)+INDEX(Ci,$P3908,3)*3*POWER(Q3908,2)*(1-Q3908)+INDEX(Ci,$P3908,4)*POWER(Q3908,3))</f>
        <v>1261.651149413688</v>
      </c>
      <c r="S3908" s="3">
        <f t="shared" si="1042"/>
        <v>1211.150009155278</v>
      </c>
      <c r="T3908" s="3">
        <f t="shared" ca="1" si="1043"/>
        <v>50.501140258410032</v>
      </c>
      <c r="U3908" s="3">
        <f t="shared" ref="U3908:U3971" ca="1" si="1051">IF(Z3908,ABS(T3908),"")</f>
        <v>50.501140258410032</v>
      </c>
      <c r="W3908" s="34">
        <f t="shared" si="1044"/>
        <v>9</v>
      </c>
      <c r="X3908" s="73" t="b">
        <f>COUNTIF('Power Curve'!$D$2:$D$31,W3908)&gt;0</f>
        <v>1</v>
      </c>
      <c r="Y3908" s="73" t="b">
        <f t="shared" si="1045"/>
        <v>0</v>
      </c>
      <c r="Z3908" s="73" t="b">
        <f t="shared" ref="Z3908:Z3971" si="1052">AND(X3908,NOT(Y3908))</f>
        <v>1</v>
      </c>
      <c r="AA3908" s="34" t="str">
        <f t="shared" si="1046"/>
        <v>Outer</v>
      </c>
      <c r="AB3908" s="35" t="str">
        <f t="shared" ref="AB3908:AB3971" si="1053">IF(Z3908,TEXT(ROUND(O3908+0.05,1)-0.1,"0.0")&amp;"-"&amp;TEXT(ROUND(O3908+0.05,1),"0.0"),"")</f>
        <v>0.7-0.8</v>
      </c>
      <c r="AC3908" s="36" t="str">
        <f t="shared" si="1047"/>
        <v>17-18</v>
      </c>
      <c r="AD3908" s="36" t="str">
        <f t="shared" si="1048"/>
        <v>May</v>
      </c>
      <c r="AE3908" s="35" t="str">
        <f t="shared" si="1049"/>
        <v>275-285</v>
      </c>
      <c r="AF3908" s="36" t="str">
        <f t="shared" si="1050"/>
        <v>HWS-HTI</v>
      </c>
    </row>
    <row r="3909" spans="5:32" x14ac:dyDescent="0.3">
      <c r="E3909" s="12">
        <v>41047.743055555555</v>
      </c>
      <c r="F3909" s="16">
        <v>9.65</v>
      </c>
      <c r="G3909" s="16">
        <v>1200.4500350952171</v>
      </c>
      <c r="H3909" s="29">
        <v>1.1748193028724823</v>
      </c>
      <c r="I3909" s="26">
        <v>286.3</v>
      </c>
      <c r="J3909" s="30">
        <v>0.15854922279792746</v>
      </c>
      <c r="K3909" s="31">
        <v>0.17078305404455943</v>
      </c>
      <c r="L3909" s="108">
        <f ca="1">REWS!R3909</f>
        <v>9.7868610518658876</v>
      </c>
      <c r="M3909" s="22">
        <f t="shared" si="1037"/>
        <v>9.5163916730267282</v>
      </c>
      <c r="N3909" s="22">
        <f t="shared" ca="1" si="1038"/>
        <v>9.6513578258078905</v>
      </c>
      <c r="O3909" s="22">
        <f t="shared" si="1039"/>
        <v>0.82883898602453099</v>
      </c>
      <c r="P3909" s="81">
        <f t="shared" ca="1" si="1040"/>
        <v>10</v>
      </c>
      <c r="Q3909" s="22">
        <f t="shared" ca="1" si="1041"/>
        <v>0.68263855297052967</v>
      </c>
      <c r="R3909" s="3">
        <f ca="1">IF(N3909&gt;'Power Curve'!$C$37,0,INDEX(Ci,$P3909,1)*POWER(1-Q3909,3)+INDEX(Ci,$P3909,2)*3*Q3909*POWER(1-Q3909,2)+INDEX(Ci,$P3909,3)*3*POWER(Q3909,2)*(1-Q3909)+INDEX(Ci,$P3909,4)*POWER(Q3909,3))</f>
        <v>1423.6421995783562</v>
      </c>
      <c r="S3909" s="3">
        <f t="shared" si="1042"/>
        <v>1200.4500350952171</v>
      </c>
      <c r="T3909" s="3">
        <f t="shared" ca="1" si="1043"/>
        <v>223.19216448313909</v>
      </c>
      <c r="U3909" s="3">
        <f t="shared" ca="1" si="1051"/>
        <v>223.19216448313909</v>
      </c>
      <c r="W3909" s="34">
        <f t="shared" si="1044"/>
        <v>10</v>
      </c>
      <c r="X3909" s="73" t="b">
        <f>COUNTIF('Power Curve'!$D$2:$D$31,W3909)&gt;0</f>
        <v>1</v>
      </c>
      <c r="Y3909" s="73" t="b">
        <f t="shared" si="1045"/>
        <v>0</v>
      </c>
      <c r="Z3909" s="73" t="b">
        <f t="shared" si="1052"/>
        <v>1</v>
      </c>
      <c r="AA3909" s="34" t="str">
        <f t="shared" si="1046"/>
        <v>Outer</v>
      </c>
      <c r="AB3909" s="35" t="str">
        <f t="shared" si="1053"/>
        <v>0.8-0.9</v>
      </c>
      <c r="AC3909" s="36" t="str">
        <f t="shared" si="1047"/>
        <v>17-18</v>
      </c>
      <c r="AD3909" s="36" t="str">
        <f t="shared" si="1048"/>
        <v>May</v>
      </c>
      <c r="AE3909" s="35" t="str">
        <f t="shared" si="1049"/>
        <v>285-295</v>
      </c>
      <c r="AF3909" s="36" t="str">
        <f t="shared" si="1050"/>
        <v>HWS-HTI</v>
      </c>
    </row>
    <row r="3910" spans="5:32" x14ac:dyDescent="0.3">
      <c r="E3910" s="12">
        <v>41047.75</v>
      </c>
      <c r="F3910" s="16">
        <v>12.39</v>
      </c>
      <c r="G3910" s="16">
        <v>1929.1799621582031</v>
      </c>
      <c r="H3910" s="29">
        <v>1.1747592184612279</v>
      </c>
      <c r="I3910" s="26">
        <v>284.10000000000002</v>
      </c>
      <c r="J3910" s="30">
        <v>0.1033091202582728</v>
      </c>
      <c r="K3910" s="31">
        <v>0.21127390766119289</v>
      </c>
      <c r="L3910" s="108">
        <f ca="1">REWS!R3910</f>
        <v>12.399374781828797</v>
      </c>
      <c r="M3910" s="22">
        <f t="shared" si="1037"/>
        <v>12.218246913541073</v>
      </c>
      <c r="N3910" s="22">
        <f t="shared" ca="1" si="1038"/>
        <v>12.227491739945012</v>
      </c>
      <c r="O3910" s="22">
        <f t="shared" si="1039"/>
        <v>1.2464194230917736</v>
      </c>
      <c r="P3910" s="81">
        <f t="shared" ca="1" si="1040"/>
        <v>13</v>
      </c>
      <c r="Q3910" s="22">
        <f t="shared" ca="1" si="1041"/>
        <v>0.2151326768378429</v>
      </c>
      <c r="R3910" s="3">
        <f ca="1">IF(N3910&gt;'Power Curve'!$C$37,0,INDEX(Ci,$P3910,1)*POWER(1-Q3910,3)+INDEX(Ci,$P3910,2)*3*Q3910*POWER(1-Q3910,2)+INDEX(Ci,$P3910,3)*3*POWER(Q3910,2)*(1-Q3910)+INDEX(Ci,$P3910,4)*POWER(Q3910,3))</f>
        <v>1927.8952229911959</v>
      </c>
      <c r="S3910" s="3">
        <f t="shared" si="1042"/>
        <v>1929.1799621582031</v>
      </c>
      <c r="T3910" s="3">
        <f t="shared" ca="1" si="1043"/>
        <v>-1.2847391670072739</v>
      </c>
      <c r="U3910" s="3">
        <f t="shared" ca="1" si="1051"/>
        <v>1.2847391670072739</v>
      </c>
      <c r="W3910" s="34">
        <f t="shared" si="1044"/>
        <v>12</v>
      </c>
      <c r="X3910" s="73" t="b">
        <f>COUNTIF('Power Curve'!$D$2:$D$31,W3910)&gt;0</f>
        <v>1</v>
      </c>
      <c r="Y3910" s="73" t="b">
        <f t="shared" si="1045"/>
        <v>0</v>
      </c>
      <c r="Z3910" s="73" t="b">
        <f t="shared" si="1052"/>
        <v>1</v>
      </c>
      <c r="AA3910" s="34" t="str">
        <f t="shared" si="1046"/>
        <v>Inner</v>
      </c>
      <c r="AB3910" s="35" t="str">
        <f t="shared" si="1053"/>
        <v>1.2-1.3</v>
      </c>
      <c r="AC3910" s="36" t="str">
        <f t="shared" si="1047"/>
        <v>18-19</v>
      </c>
      <c r="AD3910" s="36" t="str">
        <f t="shared" si="1048"/>
        <v>May</v>
      </c>
      <c r="AE3910" s="35" t="str">
        <f t="shared" si="1049"/>
        <v>275-285</v>
      </c>
      <c r="AF3910" s="36" t="str">
        <f t="shared" si="1050"/>
        <v>Inner-TI</v>
      </c>
    </row>
    <row r="3911" spans="5:32" x14ac:dyDescent="0.3">
      <c r="E3911" s="12">
        <v>41047.756944444445</v>
      </c>
      <c r="F3911" s="16">
        <v>13.12</v>
      </c>
      <c r="G3911" s="16">
        <v>1963.7899475097711</v>
      </c>
      <c r="H3911" s="29">
        <v>1.1751420015209919</v>
      </c>
      <c r="I3911" s="26">
        <v>285.60000000000002</v>
      </c>
      <c r="J3911" s="30">
        <v>0.13414634146341464</v>
      </c>
      <c r="K3911" s="31">
        <v>0.19311468527799958</v>
      </c>
      <c r="L3911" s="108">
        <f ca="1">REWS!R3911</f>
        <v>13.115978247176391</v>
      </c>
      <c r="M3911" s="22">
        <f t="shared" si="1037"/>
        <v>12.939532581071887</v>
      </c>
      <c r="N3911" s="22">
        <f t="shared" ca="1" si="1038"/>
        <v>12.935566148015935</v>
      </c>
      <c r="O3911" s="22">
        <f t="shared" si="1039"/>
        <v>1.3578964481305087</v>
      </c>
      <c r="P3911" s="81">
        <f t="shared" ca="1" si="1040"/>
        <v>13</v>
      </c>
      <c r="Q3911" s="22">
        <f t="shared" ca="1" si="1041"/>
        <v>0.9440844223197784</v>
      </c>
      <c r="R3911" s="3">
        <f ca="1">IF(N3911&gt;'Power Curve'!$C$37,0,INDEX(Ci,$P3911,1)*POWER(1-Q3911,3)+INDEX(Ci,$P3911,2)*3*Q3911*POWER(1-Q3911,2)+INDEX(Ci,$P3911,3)*3*POWER(Q3911,2)*(1-Q3911)+INDEX(Ci,$P3911,4)*POWER(Q3911,3))</f>
        <v>1951.6647539695196</v>
      </c>
      <c r="S3911" s="3">
        <f t="shared" si="1042"/>
        <v>1963.7899475097711</v>
      </c>
      <c r="T3911" s="3">
        <f t="shared" ca="1" si="1043"/>
        <v>-12.12519354025153</v>
      </c>
      <c r="U3911" s="3">
        <f t="shared" ca="1" si="1051"/>
        <v>12.12519354025153</v>
      </c>
      <c r="W3911" s="34">
        <f t="shared" si="1044"/>
        <v>13</v>
      </c>
      <c r="X3911" s="73" t="b">
        <f>COUNTIF('Power Curve'!$D$2:$D$31,W3911)&gt;0</f>
        <v>1</v>
      </c>
      <c r="Y3911" s="73" t="b">
        <f t="shared" si="1045"/>
        <v>0</v>
      </c>
      <c r="Z3911" s="73" t="b">
        <f t="shared" si="1052"/>
        <v>1</v>
      </c>
      <c r="AA3911" s="34" t="str">
        <f t="shared" si="1046"/>
        <v>Inner</v>
      </c>
      <c r="AB3911" s="35" t="str">
        <f t="shared" si="1053"/>
        <v>1.3-1.4</v>
      </c>
      <c r="AC3911" s="36" t="str">
        <f t="shared" si="1047"/>
        <v>18-19</v>
      </c>
      <c r="AD3911" s="36" t="str">
        <f t="shared" si="1048"/>
        <v>May</v>
      </c>
      <c r="AE3911" s="35" t="str">
        <f t="shared" si="1049"/>
        <v>285-295</v>
      </c>
      <c r="AF3911" s="36" t="str">
        <f t="shared" si="1050"/>
        <v>Inner-TI</v>
      </c>
    </row>
    <row r="3912" spans="5:32" x14ac:dyDescent="0.3">
      <c r="E3912" s="12">
        <v>41047.763888888891</v>
      </c>
      <c r="F3912" s="16">
        <v>11.37</v>
      </c>
      <c r="G3912" s="16">
        <v>1820.3000030517551</v>
      </c>
      <c r="H3912" s="29">
        <v>1.1759429084363555</v>
      </c>
      <c r="I3912" s="26">
        <v>286.5</v>
      </c>
      <c r="J3912" s="30">
        <v>0.12225153913808268</v>
      </c>
      <c r="K3912" s="31">
        <v>0.13167776399489195</v>
      </c>
      <c r="L3912" s="108">
        <f ca="1">REWS!R3912</f>
        <v>11.327932835117227</v>
      </c>
      <c r="M3912" s="22">
        <f t="shared" si="1037"/>
        <v>11.216151003758945</v>
      </c>
      <c r="N3912" s="22">
        <f t="shared" ca="1" si="1038"/>
        <v>11.174653055331047</v>
      </c>
      <c r="O3912" s="22">
        <f t="shared" si="1039"/>
        <v>1.0915422698988968</v>
      </c>
      <c r="P3912" s="81">
        <f t="shared" ca="1" si="1040"/>
        <v>12</v>
      </c>
      <c r="Q3912" s="22">
        <f t="shared" ca="1" si="1041"/>
        <v>0.18718317285697247</v>
      </c>
      <c r="R3912" s="3">
        <f ca="1">IF(N3912&gt;'Power Curve'!$C$37,0,INDEX(Ci,$P3912,1)*POWER(1-Q3912,3)+INDEX(Ci,$P3912,2)*3*Q3912*POWER(1-Q3912,2)+INDEX(Ci,$P3912,3)*3*POWER(Q3912,2)*(1-Q3912)+INDEX(Ci,$P3912,4)*POWER(Q3912,3))</f>
        <v>1809.9695866722041</v>
      </c>
      <c r="S3912" s="3">
        <f t="shared" si="1042"/>
        <v>1820.3000030517551</v>
      </c>
      <c r="T3912" s="3">
        <f t="shared" ca="1" si="1043"/>
        <v>-10.330416379551025</v>
      </c>
      <c r="U3912" s="3">
        <f t="shared" ca="1" si="1051"/>
        <v>10.330416379551025</v>
      </c>
      <c r="W3912" s="34">
        <f t="shared" si="1044"/>
        <v>11</v>
      </c>
      <c r="X3912" s="73" t="b">
        <f>COUNTIF('Power Curve'!$D$2:$D$31,W3912)&gt;0</f>
        <v>1</v>
      </c>
      <c r="Y3912" s="73" t="b">
        <f t="shared" si="1045"/>
        <v>0</v>
      </c>
      <c r="Z3912" s="73" t="b">
        <f t="shared" si="1052"/>
        <v>1</v>
      </c>
      <c r="AA3912" s="34" t="str">
        <f t="shared" si="1046"/>
        <v>Inner</v>
      </c>
      <c r="AB3912" s="35" t="str">
        <f t="shared" si="1053"/>
        <v>1.0-1.1</v>
      </c>
      <c r="AC3912" s="36" t="str">
        <f t="shared" si="1047"/>
        <v>18-19</v>
      </c>
      <c r="AD3912" s="36" t="str">
        <f t="shared" si="1048"/>
        <v>May</v>
      </c>
      <c r="AE3912" s="35" t="str">
        <f t="shared" si="1049"/>
        <v>285-295</v>
      </c>
      <c r="AF3912" s="36" t="str">
        <f t="shared" si="1050"/>
        <v>Inner-TI</v>
      </c>
    </row>
    <row r="3913" spans="5:32" x14ac:dyDescent="0.3">
      <c r="E3913" s="12">
        <v>41047.770833333336</v>
      </c>
      <c r="F3913" s="16">
        <v>10.16</v>
      </c>
      <c r="G3913" s="16">
        <v>1573.0199890136689</v>
      </c>
      <c r="H3913" s="29">
        <v>1.1760027640152946</v>
      </c>
      <c r="I3913" s="26">
        <v>284.10000000000002</v>
      </c>
      <c r="J3913" s="30">
        <v>0.1062992125984252</v>
      </c>
      <c r="K3913" s="31">
        <v>0.15693766099674702</v>
      </c>
      <c r="L3913" s="108">
        <f ca="1">REWS!R3913</f>
        <v>10.080007452095112</v>
      </c>
      <c r="M3913" s="22">
        <f t="shared" si="1037"/>
        <v>10.022693722356619</v>
      </c>
      <c r="N3913" s="22">
        <f t="shared" ca="1" si="1038"/>
        <v>9.9437822255336226</v>
      </c>
      <c r="O3913" s="22">
        <f t="shared" si="1039"/>
        <v>0.90708959985348236</v>
      </c>
      <c r="P3913" s="81">
        <f t="shared" ca="1" si="1040"/>
        <v>10</v>
      </c>
      <c r="Q3913" s="22">
        <f t="shared" ca="1" si="1041"/>
        <v>0.99346673998924417</v>
      </c>
      <c r="R3913" s="3">
        <f ca="1">IF(N3913&gt;'Power Curve'!$C$37,0,INDEX(Ci,$P3913,1)*POWER(1-Q3913,3)+INDEX(Ci,$P3913,2)*3*Q3913*POWER(1-Q3913,2)+INDEX(Ci,$P3913,3)*3*POWER(Q3913,2)*(1-Q3913)+INDEX(Ci,$P3913,4)*POWER(Q3913,3))</f>
        <v>1517.164290257876</v>
      </c>
      <c r="S3913" s="3">
        <f t="shared" si="1042"/>
        <v>1573.0199890136689</v>
      </c>
      <c r="T3913" s="3">
        <f t="shared" ca="1" si="1043"/>
        <v>-55.855698755792901</v>
      </c>
      <c r="U3913" s="3">
        <f t="shared" ca="1" si="1051"/>
        <v>55.855698755792901</v>
      </c>
      <c r="W3913" s="34">
        <f t="shared" si="1044"/>
        <v>10</v>
      </c>
      <c r="X3913" s="73" t="b">
        <f>COUNTIF('Power Curve'!$D$2:$D$31,W3913)&gt;0</f>
        <v>1</v>
      </c>
      <c r="Y3913" s="73" t="b">
        <f t="shared" si="1045"/>
        <v>0</v>
      </c>
      <c r="Z3913" s="73" t="b">
        <f t="shared" si="1052"/>
        <v>1</v>
      </c>
      <c r="AA3913" s="34" t="str">
        <f t="shared" si="1046"/>
        <v>Inner</v>
      </c>
      <c r="AB3913" s="35" t="str">
        <f t="shared" si="1053"/>
        <v>0.9-1.0</v>
      </c>
      <c r="AC3913" s="36" t="str">
        <f t="shared" si="1047"/>
        <v>18-19</v>
      </c>
      <c r="AD3913" s="36" t="str">
        <f t="shared" si="1048"/>
        <v>May</v>
      </c>
      <c r="AE3913" s="35" t="str">
        <f t="shared" si="1049"/>
        <v>275-285</v>
      </c>
      <c r="AF3913" s="36" t="str">
        <f t="shared" si="1050"/>
        <v>Inner-TI</v>
      </c>
    </row>
    <row r="3914" spans="5:32" x14ac:dyDescent="0.3">
      <c r="E3914" s="12">
        <v>41047.777777777781</v>
      </c>
      <c r="F3914" s="16">
        <v>8.9600000000000009</v>
      </c>
      <c r="G3914" s="16">
        <v>1082.3100204467776</v>
      </c>
      <c r="H3914" s="29">
        <v>1.1763606324905418</v>
      </c>
      <c r="I3914" s="26">
        <v>281.39999999999998</v>
      </c>
      <c r="J3914" s="30">
        <v>0.14285714285714285</v>
      </c>
      <c r="K3914" s="31">
        <v>0.13216862528018838</v>
      </c>
      <c r="L3914" s="108">
        <f ca="1">REWS!R3914</f>
        <v>8.9494788829743879</v>
      </c>
      <c r="M3914" s="22">
        <f t="shared" si="1037"/>
        <v>8.8398074956615016</v>
      </c>
      <c r="N3914" s="22">
        <f t="shared" ca="1" si="1038"/>
        <v>8.8294275124979151</v>
      </c>
      <c r="O3914" s="22">
        <f t="shared" si="1039"/>
        <v>0.72427072038970453</v>
      </c>
      <c r="P3914" s="81">
        <f t="shared" ca="1" si="1040"/>
        <v>9</v>
      </c>
      <c r="Q3914" s="22">
        <f t="shared" ca="1" si="1041"/>
        <v>0.8203711419420775</v>
      </c>
      <c r="R3914" s="3">
        <f ca="1">IF(N3914&gt;'Power Curve'!$C$37,0,INDEX(Ci,$P3914,1)*POWER(1-Q3914,3)+INDEX(Ci,$P3914,2)*3*Q3914*POWER(1-Q3914,2)+INDEX(Ci,$P3914,3)*3*POWER(Q3914,2)*(1-Q3914)+INDEX(Ci,$P3914,4)*POWER(Q3914,3))</f>
        <v>1139.3851491738783</v>
      </c>
      <c r="S3914" s="3">
        <f t="shared" si="1042"/>
        <v>1082.3100204467776</v>
      </c>
      <c r="T3914" s="3">
        <f t="shared" ca="1" si="1043"/>
        <v>57.075128727100719</v>
      </c>
      <c r="U3914" s="3">
        <f t="shared" ca="1" si="1051"/>
        <v>57.075128727100719</v>
      </c>
      <c r="W3914" s="34">
        <f t="shared" si="1044"/>
        <v>9</v>
      </c>
      <c r="X3914" s="73" t="b">
        <f>COUNTIF('Power Curve'!$D$2:$D$31,W3914)&gt;0</f>
        <v>1</v>
      </c>
      <c r="Y3914" s="73" t="b">
        <f t="shared" si="1045"/>
        <v>0</v>
      </c>
      <c r="Z3914" s="73" t="b">
        <f t="shared" si="1052"/>
        <v>1</v>
      </c>
      <c r="AA3914" s="34" t="str">
        <f t="shared" si="1046"/>
        <v>Outer</v>
      </c>
      <c r="AB3914" s="35" t="str">
        <f t="shared" si="1053"/>
        <v>0.7-0.8</v>
      </c>
      <c r="AC3914" s="36" t="str">
        <f t="shared" si="1047"/>
        <v>18-19</v>
      </c>
      <c r="AD3914" s="36" t="str">
        <f t="shared" si="1048"/>
        <v>May</v>
      </c>
      <c r="AE3914" s="35" t="str">
        <f t="shared" si="1049"/>
        <v>275-285</v>
      </c>
      <c r="AF3914" s="36" t="str">
        <f t="shared" si="1050"/>
        <v>HWS-HTI</v>
      </c>
    </row>
    <row r="3915" spans="5:32" x14ac:dyDescent="0.3">
      <c r="E3915" s="12">
        <v>41047.784722222219</v>
      </c>
      <c r="F3915" s="16">
        <v>7.93</v>
      </c>
      <c r="G3915" s="16">
        <v>874.38002395629928</v>
      </c>
      <c r="H3915" s="29">
        <v>1.1767185268785463</v>
      </c>
      <c r="I3915" s="26">
        <v>277.10000000000002</v>
      </c>
      <c r="J3915" s="30">
        <v>0.10592686002522068</v>
      </c>
      <c r="K3915" s="31">
        <v>0.14785957010285602</v>
      </c>
      <c r="L3915" s="108">
        <f ca="1">REWS!R3915</f>
        <v>7.8534059423187577</v>
      </c>
      <c r="M3915" s="22">
        <f t="shared" si="1037"/>
        <v>7.8244176038079791</v>
      </c>
      <c r="N3915" s="22">
        <f t="shared" ca="1" si="1038"/>
        <v>7.7488433423618011</v>
      </c>
      <c r="O3915" s="22">
        <f t="shared" si="1039"/>
        <v>0.56733893941348279</v>
      </c>
      <c r="P3915" s="81">
        <f t="shared" ca="1" si="1040"/>
        <v>8</v>
      </c>
      <c r="Q3915" s="22">
        <f t="shared" ca="1" si="1041"/>
        <v>0.73847356560753419</v>
      </c>
      <c r="R3915" s="3">
        <f ca="1">IF(N3915&gt;'Power Curve'!$C$37,0,INDEX(Ci,$P3915,1)*POWER(1-Q3915,3)+INDEX(Ci,$P3915,2)*3*Q3915*POWER(1-Q3915,2)+INDEX(Ci,$P3915,3)*3*POWER(Q3915,2)*(1-Q3915)+INDEX(Ci,$P3915,4)*POWER(Q3915,3))</f>
        <v>803.77063348842319</v>
      </c>
      <c r="S3915" s="3">
        <f t="shared" si="1042"/>
        <v>874.38002395629928</v>
      </c>
      <c r="T3915" s="3">
        <f t="shared" ca="1" si="1043"/>
        <v>-70.609390467876096</v>
      </c>
      <c r="U3915" s="3">
        <f t="shared" ca="1" si="1051"/>
        <v>70.609390467876096</v>
      </c>
      <c r="W3915" s="34">
        <f t="shared" si="1044"/>
        <v>8</v>
      </c>
      <c r="X3915" s="73" t="b">
        <f>COUNTIF('Power Curve'!$D$2:$D$31,W3915)&gt;0</f>
        <v>1</v>
      </c>
      <c r="Y3915" s="73" t="b">
        <f t="shared" si="1045"/>
        <v>0</v>
      </c>
      <c r="Z3915" s="73" t="b">
        <f t="shared" si="1052"/>
        <v>1</v>
      </c>
      <c r="AA3915" s="34" t="str">
        <f t="shared" si="1046"/>
        <v>Inner</v>
      </c>
      <c r="AB3915" s="35" t="str">
        <f t="shared" si="1053"/>
        <v>0.5-0.6</v>
      </c>
      <c r="AC3915" s="36" t="str">
        <f t="shared" si="1047"/>
        <v>18-19</v>
      </c>
      <c r="AD3915" s="36" t="str">
        <f t="shared" si="1048"/>
        <v>May</v>
      </c>
      <c r="AE3915" s="35" t="str">
        <f t="shared" si="1049"/>
        <v>275-285</v>
      </c>
      <c r="AF3915" s="36" t="str">
        <f t="shared" si="1050"/>
        <v>Inner-TI</v>
      </c>
    </row>
    <row r="3916" spans="5:32" x14ac:dyDescent="0.3">
      <c r="E3916" s="12">
        <v>41047.833333333336</v>
      </c>
      <c r="F3916" s="16">
        <v>7.52</v>
      </c>
      <c r="G3916" s="16">
        <v>675.26997280120827</v>
      </c>
      <c r="H3916" s="29">
        <v>1.1813157097292397</v>
      </c>
      <c r="I3916" s="26">
        <v>287.10000000000002</v>
      </c>
      <c r="J3916" s="30">
        <v>8.7765957446808526E-2</v>
      </c>
      <c r="K3916" s="31">
        <v>0.22431744465435605</v>
      </c>
      <c r="L3916" s="108">
        <f ca="1">REWS!R3916</f>
        <v>7.5378267020903289</v>
      </c>
      <c r="M3916" s="22">
        <f t="shared" si="1037"/>
        <v>7.4295265241262172</v>
      </c>
      <c r="N3916" s="22">
        <f t="shared" ca="1" si="1038"/>
        <v>7.4471387523200736</v>
      </c>
      <c r="O3916" s="22">
        <f t="shared" si="1039"/>
        <v>0.5063072500857918</v>
      </c>
      <c r="P3916" s="81">
        <f t="shared" ca="1" si="1040"/>
        <v>8</v>
      </c>
      <c r="Q3916" s="22">
        <f t="shared" ca="1" si="1041"/>
        <v>0.43481357880017674</v>
      </c>
      <c r="R3916" s="3">
        <f ca="1">IF(N3916&gt;'Power Curve'!$C$37,0,INDEX(Ci,$P3916,1)*POWER(1-Q3916,3)+INDEX(Ci,$P3916,2)*3*Q3916*POWER(1-Q3916,2)+INDEX(Ci,$P3916,3)*3*POWER(Q3916,2)*(1-Q3916)+INDEX(Ci,$P3916,4)*POWER(Q3916,3))</f>
        <v>716.94452669759505</v>
      </c>
      <c r="S3916" s="3">
        <f t="shared" si="1042"/>
        <v>675.26997280120827</v>
      </c>
      <c r="T3916" s="3">
        <f t="shared" ca="1" si="1043"/>
        <v>41.674553896386783</v>
      </c>
      <c r="U3916" s="3">
        <f t="shared" ca="1" si="1051"/>
        <v>41.674553896386783</v>
      </c>
      <c r="W3916" s="34">
        <f t="shared" si="1044"/>
        <v>7</v>
      </c>
      <c r="X3916" s="73" t="b">
        <f>COUNTIF('Power Curve'!$D$2:$D$31,W3916)&gt;0</f>
        <v>1</v>
      </c>
      <c r="Y3916" s="73" t="b">
        <f t="shared" si="1045"/>
        <v>0</v>
      </c>
      <c r="Z3916" s="73" t="b">
        <f t="shared" si="1052"/>
        <v>1</v>
      </c>
      <c r="AA3916" s="34" t="str">
        <f t="shared" si="1046"/>
        <v>Outer</v>
      </c>
      <c r="AB3916" s="35" t="str">
        <f t="shared" si="1053"/>
        <v>0.5-0.6</v>
      </c>
      <c r="AC3916" s="36" t="str">
        <f t="shared" si="1047"/>
        <v>20-21</v>
      </c>
      <c r="AD3916" s="36" t="str">
        <f t="shared" si="1048"/>
        <v>May</v>
      </c>
      <c r="AE3916" s="35" t="str">
        <f t="shared" si="1049"/>
        <v>285-295</v>
      </c>
      <c r="AF3916" s="36" t="str">
        <f t="shared" si="1050"/>
        <v>HWS-LTI</v>
      </c>
    </row>
    <row r="3917" spans="5:32" x14ac:dyDescent="0.3">
      <c r="E3917" s="12">
        <v>41047.840277777781</v>
      </c>
      <c r="F3917" s="16">
        <v>5.53</v>
      </c>
      <c r="G3917" s="16">
        <v>188.22000503540079</v>
      </c>
      <c r="H3917" s="29">
        <v>1.1821040106803842</v>
      </c>
      <c r="I3917" s="26">
        <v>272.7</v>
      </c>
      <c r="J3917" s="30">
        <v>0.17179023508137431</v>
      </c>
      <c r="K3917" s="31">
        <v>7.5554338392245998E-2</v>
      </c>
      <c r="L3917" s="108">
        <f ca="1">REWS!R3917</f>
        <v>5.4680620400489683</v>
      </c>
      <c r="M3917" s="22">
        <f t="shared" si="1037"/>
        <v>5.4646833093887359</v>
      </c>
      <c r="N3917" s="22">
        <f t="shared" ca="1" si="1038"/>
        <v>5.4034769195221912</v>
      </c>
      <c r="O3917" s="22">
        <f t="shared" si="1039"/>
        <v>0.20263439741938077</v>
      </c>
      <c r="P3917" s="81">
        <f t="shared" ca="1" si="1040"/>
        <v>6</v>
      </c>
      <c r="Q3917" s="22">
        <f t="shared" ca="1" si="1041"/>
        <v>0.37413587422619948</v>
      </c>
      <c r="R3917" s="3">
        <f ca="1">IF(N3917&gt;'Power Curve'!$C$37,0,INDEX(Ci,$P3917,1)*POWER(1-Q3917,3)+INDEX(Ci,$P3917,2)*3*Q3917*POWER(1-Q3917,2)+INDEX(Ci,$P3917,3)*3*POWER(Q3917,2)*(1-Q3917)+INDEX(Ci,$P3917,4)*POWER(Q3917,3))</f>
        <v>267.3658693417878</v>
      </c>
      <c r="S3917" s="3">
        <f t="shared" si="1042"/>
        <v>188.22000503540079</v>
      </c>
      <c r="T3917" s="3">
        <f t="shared" ca="1" si="1043"/>
        <v>79.145864306387011</v>
      </c>
      <c r="U3917" s="3">
        <f t="shared" ca="1" si="1051"/>
        <v>79.145864306387011</v>
      </c>
      <c r="W3917" s="34">
        <f t="shared" si="1044"/>
        <v>5</v>
      </c>
      <c r="X3917" s="73" t="b">
        <f>COUNTIF('Power Curve'!$D$2:$D$31,W3917)&gt;0</f>
        <v>1</v>
      </c>
      <c r="Y3917" s="73" t="b">
        <f t="shared" si="1045"/>
        <v>0</v>
      </c>
      <c r="Z3917" s="73" t="b">
        <f t="shared" si="1052"/>
        <v>1</v>
      </c>
      <c r="AA3917" s="34" t="str">
        <f t="shared" si="1046"/>
        <v>Outer</v>
      </c>
      <c r="AB3917" s="35" t="str">
        <f t="shared" si="1053"/>
        <v>0.2-0.3</v>
      </c>
      <c r="AC3917" s="36" t="str">
        <f t="shared" si="1047"/>
        <v>20-21</v>
      </c>
      <c r="AD3917" s="36" t="str">
        <f t="shared" si="1048"/>
        <v>May</v>
      </c>
      <c r="AE3917" s="35" t="str">
        <f t="shared" si="1049"/>
        <v>265-275</v>
      </c>
      <c r="AF3917" s="36" t="str">
        <f t="shared" si="1050"/>
        <v>LWS-HTI</v>
      </c>
    </row>
    <row r="3918" spans="5:32" x14ac:dyDescent="0.3">
      <c r="E3918" s="12">
        <v>41047.868055555555</v>
      </c>
      <c r="F3918" s="16">
        <v>10.95</v>
      </c>
      <c r="G3918" s="16">
        <v>1809.440002441411</v>
      </c>
      <c r="H3918" s="29">
        <v>1.1835810461832885</v>
      </c>
      <c r="I3918" s="26">
        <v>267.60000000000002</v>
      </c>
      <c r="J3918" s="30">
        <v>0.14337899543378996</v>
      </c>
      <c r="K3918" s="31">
        <v>9.9658419679579113E-2</v>
      </c>
      <c r="L3918" s="108">
        <f ca="1">REWS!R3918</f>
        <v>10.994577664596765</v>
      </c>
      <c r="M3918" s="22">
        <f t="shared" si="1037"/>
        <v>10.825170786793825</v>
      </c>
      <c r="N3918" s="22">
        <f t="shared" ca="1" si="1038"/>
        <v>10.86924026921724</v>
      </c>
      <c r="O3918" s="22">
        <f t="shared" si="1039"/>
        <v>1.0311150170110404</v>
      </c>
      <c r="P3918" s="81">
        <f t="shared" ca="1" si="1040"/>
        <v>11</v>
      </c>
      <c r="Q3918" s="22">
        <f t="shared" ca="1" si="1041"/>
        <v>0.89219721039216426</v>
      </c>
      <c r="R3918" s="3">
        <f ca="1">IF(N3918&gt;'Power Curve'!$C$37,0,INDEX(Ci,$P3918,1)*POWER(1-Q3918,3)+INDEX(Ci,$P3918,2)*3*Q3918*POWER(1-Q3918,2)+INDEX(Ci,$P3918,3)*3*POWER(Q3918,2)*(1-Q3918)+INDEX(Ci,$P3918,4)*POWER(Q3918,3))</f>
        <v>1755.3147220854596</v>
      </c>
      <c r="S3918" s="3">
        <f t="shared" si="1042"/>
        <v>1809.440002441411</v>
      </c>
      <c r="T3918" s="3">
        <f t="shared" ca="1" si="1043"/>
        <v>-54.125280355951418</v>
      </c>
      <c r="U3918" s="3">
        <f t="shared" ca="1" si="1051"/>
        <v>54.125280355951418</v>
      </c>
      <c r="W3918" s="34">
        <f t="shared" si="1044"/>
        <v>11</v>
      </c>
      <c r="X3918" s="73" t="b">
        <f>COUNTIF('Power Curve'!$D$2:$D$31,W3918)&gt;0</f>
        <v>1</v>
      </c>
      <c r="Y3918" s="73" t="b">
        <f t="shared" si="1045"/>
        <v>0</v>
      </c>
      <c r="Z3918" s="73" t="b">
        <f t="shared" si="1052"/>
        <v>1</v>
      </c>
      <c r="AA3918" s="34" t="str">
        <f t="shared" si="1046"/>
        <v>Outer</v>
      </c>
      <c r="AB3918" s="35" t="str">
        <f t="shared" si="1053"/>
        <v>1.0-1.1</v>
      </c>
      <c r="AC3918" s="36" t="str">
        <f t="shared" si="1047"/>
        <v>20-21</v>
      </c>
      <c r="AD3918" s="36" t="str">
        <f t="shared" si="1048"/>
        <v>May</v>
      </c>
      <c r="AE3918" s="35" t="str">
        <f t="shared" si="1049"/>
        <v>265-275</v>
      </c>
      <c r="AF3918" s="36" t="str">
        <f t="shared" si="1050"/>
        <v>HWS-HTI</v>
      </c>
    </row>
    <row r="3919" spans="5:32" x14ac:dyDescent="0.3">
      <c r="E3919" s="12">
        <v>41047.875</v>
      </c>
      <c r="F3919" s="16">
        <v>9.6300000000000008</v>
      </c>
      <c r="G3919" s="16">
        <v>1141.1700134277389</v>
      </c>
      <c r="H3919" s="29">
        <v>1.1841990584313711</v>
      </c>
      <c r="I3919" s="26">
        <v>273.89999999999998</v>
      </c>
      <c r="J3919" s="30">
        <v>0.13811007268951195</v>
      </c>
      <c r="K3919" s="31">
        <v>0.16803083762319881</v>
      </c>
      <c r="L3919" s="108">
        <f ca="1">REWS!R3919</f>
        <v>9.644742729699761</v>
      </c>
      <c r="M3919" s="22">
        <f t="shared" si="1037"/>
        <v>9.5218754121809006</v>
      </c>
      <c r="N3919" s="22">
        <f t="shared" ca="1" si="1038"/>
        <v>9.5364526121223925</v>
      </c>
      <c r="O3919" s="22">
        <f t="shared" si="1039"/>
        <v>0.8296865155880786</v>
      </c>
      <c r="P3919" s="81">
        <f t="shared" ca="1" si="1040"/>
        <v>10</v>
      </c>
      <c r="Q3919" s="22">
        <f t="shared" ca="1" si="1041"/>
        <v>0.5605017569905788</v>
      </c>
      <c r="R3919" s="3">
        <f ca="1">IF(N3919&gt;'Power Curve'!$C$37,0,INDEX(Ci,$P3919,1)*POWER(1-Q3919,3)+INDEX(Ci,$P3919,2)*3*Q3919*POWER(1-Q3919,2)+INDEX(Ci,$P3919,3)*3*POWER(Q3919,2)*(1-Q3919)+INDEX(Ci,$P3919,4)*POWER(Q3919,3))</f>
        <v>1383.5536599728662</v>
      </c>
      <c r="S3919" s="3">
        <f t="shared" si="1042"/>
        <v>1141.1700134277389</v>
      </c>
      <c r="T3919" s="3">
        <f t="shared" ca="1" si="1043"/>
        <v>242.38364654512725</v>
      </c>
      <c r="U3919" s="3">
        <f t="shared" ca="1" si="1051"/>
        <v>242.38364654512725</v>
      </c>
      <c r="W3919" s="34">
        <f t="shared" si="1044"/>
        <v>10</v>
      </c>
      <c r="X3919" s="73" t="b">
        <f>COUNTIF('Power Curve'!$D$2:$D$31,W3919)&gt;0</f>
        <v>1</v>
      </c>
      <c r="Y3919" s="73" t="b">
        <f t="shared" si="1045"/>
        <v>0</v>
      </c>
      <c r="Z3919" s="73" t="b">
        <f t="shared" si="1052"/>
        <v>1</v>
      </c>
      <c r="AA3919" s="34" t="str">
        <f t="shared" si="1046"/>
        <v>Inner</v>
      </c>
      <c r="AB3919" s="35" t="str">
        <f t="shared" si="1053"/>
        <v>0.8-0.9</v>
      </c>
      <c r="AC3919" s="36" t="str">
        <f t="shared" si="1047"/>
        <v>21-22</v>
      </c>
      <c r="AD3919" s="36" t="str">
        <f t="shared" si="1048"/>
        <v>May</v>
      </c>
      <c r="AE3919" s="35" t="str">
        <f t="shared" si="1049"/>
        <v>265-275</v>
      </c>
      <c r="AF3919" s="36" t="str">
        <f t="shared" si="1050"/>
        <v>Inner-TI</v>
      </c>
    </row>
    <row r="3920" spans="5:32" x14ac:dyDescent="0.3">
      <c r="E3920" s="12">
        <v>41047.881944444445</v>
      </c>
      <c r="F3920" s="16">
        <v>9</v>
      </c>
      <c r="G3920" s="16">
        <v>1121.6900024414099</v>
      </c>
      <c r="H3920" s="29">
        <v>1.1847591671158269</v>
      </c>
      <c r="I3920" s="26">
        <v>271.39999999999998</v>
      </c>
      <c r="J3920" s="30">
        <v>0.17333333333333334</v>
      </c>
      <c r="K3920" s="31">
        <v>0.114713399755106</v>
      </c>
      <c r="L3920" s="108">
        <f ca="1">REWS!R3920</f>
        <v>8.9437709663475768</v>
      </c>
      <c r="M3920" s="22">
        <f t="shared" si="1037"/>
        <v>8.9003517860632897</v>
      </c>
      <c r="N3920" s="22">
        <f t="shared" ca="1" si="1038"/>
        <v>8.8447453216080731</v>
      </c>
      <c r="O3920" s="22">
        <f t="shared" si="1039"/>
        <v>0.73362803564064738</v>
      </c>
      <c r="P3920" s="81">
        <f t="shared" ca="1" si="1040"/>
        <v>9</v>
      </c>
      <c r="Q3920" s="22">
        <f t="shared" ca="1" si="1041"/>
        <v>0.8356820330151723</v>
      </c>
      <c r="R3920" s="3">
        <f ca="1">IF(N3920&gt;'Power Curve'!$C$37,0,INDEX(Ci,$P3920,1)*POWER(1-Q3920,3)+INDEX(Ci,$P3920,2)*3*Q3920*POWER(1-Q3920,2)+INDEX(Ci,$P3920,3)*3*POWER(Q3920,2)*(1-Q3920)+INDEX(Ci,$P3920,4)*POWER(Q3920,3))</f>
        <v>1144.3901469597829</v>
      </c>
      <c r="S3920" s="3">
        <f t="shared" si="1042"/>
        <v>1121.6900024414099</v>
      </c>
      <c r="T3920" s="3">
        <f t="shared" ca="1" si="1043"/>
        <v>22.700144518373008</v>
      </c>
      <c r="U3920" s="3">
        <f t="shared" ca="1" si="1051"/>
        <v>22.700144518373008</v>
      </c>
      <c r="W3920" s="34">
        <f t="shared" si="1044"/>
        <v>9</v>
      </c>
      <c r="X3920" s="73" t="b">
        <f>COUNTIF('Power Curve'!$D$2:$D$31,W3920)&gt;0</f>
        <v>1</v>
      </c>
      <c r="Y3920" s="73" t="b">
        <f t="shared" si="1045"/>
        <v>0</v>
      </c>
      <c r="Z3920" s="73" t="b">
        <f t="shared" si="1052"/>
        <v>1</v>
      </c>
      <c r="AA3920" s="34" t="str">
        <f t="shared" si="1046"/>
        <v>Outer</v>
      </c>
      <c r="AB3920" s="35" t="str">
        <f t="shared" si="1053"/>
        <v>0.7-0.8</v>
      </c>
      <c r="AC3920" s="36" t="str">
        <f t="shared" si="1047"/>
        <v>21-22</v>
      </c>
      <c r="AD3920" s="36" t="str">
        <f t="shared" si="1048"/>
        <v>May</v>
      </c>
      <c r="AE3920" s="35" t="str">
        <f t="shared" si="1049"/>
        <v>265-275</v>
      </c>
      <c r="AF3920" s="36" t="str">
        <f t="shared" si="1050"/>
        <v>HWS-HTI</v>
      </c>
    </row>
    <row r="3921" spans="5:32" x14ac:dyDescent="0.3">
      <c r="E3921" s="12">
        <v>41047.888888888891</v>
      </c>
      <c r="F3921" s="16">
        <v>9.1199999999999992</v>
      </c>
      <c r="G3921" s="16">
        <v>1158.5700302124069</v>
      </c>
      <c r="H3921" s="29">
        <v>1.1854924172571573</v>
      </c>
      <c r="I3921" s="26">
        <v>275.10000000000002</v>
      </c>
      <c r="J3921" s="30">
        <v>0.13815789473684212</v>
      </c>
      <c r="K3921" s="31">
        <v>0.13110016634607161</v>
      </c>
      <c r="L3921" s="108">
        <f ca="1">REWS!R3921</f>
        <v>9.0691867760214127</v>
      </c>
      <c r="M3921" s="22">
        <f t="shared" si="1037"/>
        <v>9.0208833908005417</v>
      </c>
      <c r="N3921" s="22">
        <f t="shared" ca="1" si="1038"/>
        <v>8.9706224074429262</v>
      </c>
      <c r="O3921" s="22">
        <f t="shared" si="1039"/>
        <v>0.75225658369602588</v>
      </c>
      <c r="P3921" s="81">
        <f t="shared" ca="1" si="1040"/>
        <v>9</v>
      </c>
      <c r="Q3921" s="22">
        <f t="shared" ca="1" si="1041"/>
        <v>0.9615022685303124</v>
      </c>
      <c r="R3921" s="3">
        <f ca="1">IF(N3921&gt;'Power Curve'!$C$37,0,INDEX(Ci,$P3921,1)*POWER(1-Q3921,3)+INDEX(Ci,$P3921,2)*3*Q3921*POWER(1-Q3921,2)+INDEX(Ci,$P3921,3)*3*POWER(Q3921,2)*(1-Q3921)+INDEX(Ci,$P3921,4)*POWER(Q3921,3))</f>
        <v>1185.643015161015</v>
      </c>
      <c r="S3921" s="3">
        <f t="shared" si="1042"/>
        <v>1158.5700302124069</v>
      </c>
      <c r="T3921" s="3">
        <f t="shared" ca="1" si="1043"/>
        <v>27.072984948608109</v>
      </c>
      <c r="U3921" s="3">
        <f t="shared" ca="1" si="1051"/>
        <v>27.072984948608109</v>
      </c>
      <c r="W3921" s="34">
        <f t="shared" si="1044"/>
        <v>9</v>
      </c>
      <c r="X3921" s="73" t="b">
        <f>COUNTIF('Power Curve'!$D$2:$D$31,W3921)&gt;0</f>
        <v>1</v>
      </c>
      <c r="Y3921" s="73" t="b">
        <f t="shared" si="1045"/>
        <v>0</v>
      </c>
      <c r="Z3921" s="73" t="b">
        <f t="shared" si="1052"/>
        <v>1</v>
      </c>
      <c r="AA3921" s="34" t="str">
        <f t="shared" si="1046"/>
        <v>Inner</v>
      </c>
      <c r="AB3921" s="35" t="str">
        <f t="shared" si="1053"/>
        <v>0.7-0.8</v>
      </c>
      <c r="AC3921" s="36" t="str">
        <f t="shared" si="1047"/>
        <v>21-22</v>
      </c>
      <c r="AD3921" s="36" t="str">
        <f t="shared" si="1048"/>
        <v>May</v>
      </c>
      <c r="AE3921" s="35" t="str">
        <f t="shared" si="1049"/>
        <v>275-285</v>
      </c>
      <c r="AF3921" s="36" t="str">
        <f t="shared" si="1050"/>
        <v>Inner-TI</v>
      </c>
    </row>
    <row r="3922" spans="5:32" x14ac:dyDescent="0.3">
      <c r="E3922" s="12">
        <v>41047.895833333336</v>
      </c>
      <c r="F3922" s="16">
        <v>8.3699999999999992</v>
      </c>
      <c r="G3922" s="16">
        <v>990.84000396728493</v>
      </c>
      <c r="H3922" s="29">
        <v>1.1862845452998232</v>
      </c>
      <c r="I3922" s="26">
        <v>274.5</v>
      </c>
      <c r="J3922" s="30">
        <v>7.5268817204301078E-2</v>
      </c>
      <c r="K3922" s="31">
        <v>0.17592849615865527</v>
      </c>
      <c r="L3922" s="108">
        <f ca="1">REWS!R3922</f>
        <v>8.3580401792645223</v>
      </c>
      <c r="M3922" s="22">
        <f t="shared" si="1037"/>
        <v>8.2808779922434272</v>
      </c>
      <c r="N3922" s="22">
        <f t="shared" ca="1" si="1038"/>
        <v>8.2690455171753765</v>
      </c>
      <c r="O3922" s="22">
        <f t="shared" si="1039"/>
        <v>0.63788636388263087</v>
      </c>
      <c r="P3922" s="81">
        <f t="shared" ca="1" si="1040"/>
        <v>9</v>
      </c>
      <c r="Q3922" s="22">
        <f t="shared" ca="1" si="1041"/>
        <v>0.26024223394980373</v>
      </c>
      <c r="R3922" s="3">
        <f ca="1">IF(N3922&gt;'Power Curve'!$C$37,0,INDEX(Ci,$P3922,1)*POWER(1-Q3922,3)+INDEX(Ci,$P3922,2)*3*Q3922*POWER(1-Q3922,2)+INDEX(Ci,$P3922,3)*3*POWER(Q3922,2)*(1-Q3922)+INDEX(Ci,$P3922,4)*POWER(Q3922,3))</f>
        <v>960.15772906909069</v>
      </c>
      <c r="S3922" s="3">
        <f t="shared" si="1042"/>
        <v>990.84000396728493</v>
      </c>
      <c r="T3922" s="3">
        <f t="shared" ca="1" si="1043"/>
        <v>-30.682274898194237</v>
      </c>
      <c r="U3922" s="3">
        <f t="shared" ca="1" si="1051"/>
        <v>30.682274898194237</v>
      </c>
      <c r="W3922" s="34">
        <f t="shared" si="1044"/>
        <v>8</v>
      </c>
      <c r="X3922" s="73" t="b">
        <f>COUNTIF('Power Curve'!$D$2:$D$31,W3922)&gt;0</f>
        <v>1</v>
      </c>
      <c r="Y3922" s="73" t="b">
        <f t="shared" si="1045"/>
        <v>0</v>
      </c>
      <c r="Z3922" s="73" t="b">
        <f t="shared" si="1052"/>
        <v>1</v>
      </c>
      <c r="AA3922" s="34" t="str">
        <f t="shared" si="1046"/>
        <v>Outer</v>
      </c>
      <c r="AB3922" s="35" t="str">
        <f t="shared" si="1053"/>
        <v>0.6-0.7</v>
      </c>
      <c r="AC3922" s="36" t="str">
        <f t="shared" si="1047"/>
        <v>21-22</v>
      </c>
      <c r="AD3922" s="36" t="str">
        <f t="shared" si="1048"/>
        <v>May</v>
      </c>
      <c r="AE3922" s="35" t="str">
        <f t="shared" si="1049"/>
        <v>265-275</v>
      </c>
      <c r="AF3922" s="36" t="str">
        <f t="shared" si="1050"/>
        <v>HWS-LTI</v>
      </c>
    </row>
    <row r="3923" spans="5:32" x14ac:dyDescent="0.3">
      <c r="E3923" s="12">
        <v>41047.902777777781</v>
      </c>
      <c r="F3923" s="16">
        <v>8.0399999999999991</v>
      </c>
      <c r="G3923" s="16">
        <v>1046.6799774169924</v>
      </c>
      <c r="H3923" s="29">
        <v>1.1869475679486612</v>
      </c>
      <c r="I3923" s="26">
        <v>268.60000000000002</v>
      </c>
      <c r="J3923" s="30">
        <v>0.14676616915422885</v>
      </c>
      <c r="K3923" s="31">
        <v>0.25090412909476723</v>
      </c>
      <c r="L3923" s="108">
        <f ca="1">REWS!R3923</f>
        <v>7.9470803302792188</v>
      </c>
      <c r="M3923" s="22">
        <f t="shared" si="1037"/>
        <v>7.9558734087089524</v>
      </c>
      <c r="N3923" s="22">
        <f t="shared" ca="1" si="1038"/>
        <v>7.8639260045450747</v>
      </c>
      <c r="O3923" s="22">
        <f t="shared" si="1039"/>
        <v>0.58765585781919449</v>
      </c>
      <c r="P3923" s="81">
        <f t="shared" ca="1" si="1040"/>
        <v>8</v>
      </c>
      <c r="Q3923" s="22">
        <f t="shared" ca="1" si="1041"/>
        <v>0.85430209733618712</v>
      </c>
      <c r="R3923" s="3">
        <f ca="1">IF(N3923&gt;'Power Curve'!$C$37,0,INDEX(Ci,$P3923,1)*POWER(1-Q3923,3)+INDEX(Ci,$P3923,2)*3*Q3923*POWER(1-Q3923,2)+INDEX(Ci,$P3923,3)*3*POWER(Q3923,2)*(1-Q3923)+INDEX(Ci,$P3923,4)*POWER(Q3923,3))</f>
        <v>837.67573941371415</v>
      </c>
      <c r="S3923" s="3">
        <f t="shared" si="1042"/>
        <v>1046.6799774169924</v>
      </c>
      <c r="T3923" s="3">
        <f t="shared" ca="1" si="1043"/>
        <v>-209.00423800327826</v>
      </c>
      <c r="U3923" s="3">
        <f t="shared" ca="1" si="1051"/>
        <v>209.00423800327826</v>
      </c>
      <c r="W3923" s="34">
        <f t="shared" si="1044"/>
        <v>8</v>
      </c>
      <c r="X3923" s="73" t="b">
        <f>COUNTIF('Power Curve'!$D$2:$D$31,W3923)&gt;0</f>
        <v>1</v>
      </c>
      <c r="Y3923" s="73" t="b">
        <f t="shared" si="1045"/>
        <v>0</v>
      </c>
      <c r="Z3923" s="73" t="b">
        <f t="shared" si="1052"/>
        <v>1</v>
      </c>
      <c r="AA3923" s="34" t="str">
        <f t="shared" si="1046"/>
        <v>Outer</v>
      </c>
      <c r="AB3923" s="35" t="str">
        <f t="shared" si="1053"/>
        <v>0.5-0.6</v>
      </c>
      <c r="AC3923" s="36" t="str">
        <f t="shared" si="1047"/>
        <v>21-22</v>
      </c>
      <c r="AD3923" s="36" t="str">
        <f t="shared" si="1048"/>
        <v>May</v>
      </c>
      <c r="AE3923" s="35" t="str">
        <f t="shared" si="1049"/>
        <v>265-275</v>
      </c>
      <c r="AF3923" s="36" t="str">
        <f t="shared" si="1050"/>
        <v>HWS-HTI</v>
      </c>
    </row>
    <row r="3924" spans="5:32" x14ac:dyDescent="0.3">
      <c r="E3924" s="12">
        <v>41047.909722222219</v>
      </c>
      <c r="F3924" s="16">
        <v>8.4499999999999993</v>
      </c>
      <c r="G3924" s="16">
        <v>1114.9399719238331</v>
      </c>
      <c r="H3924" s="29">
        <v>1.1873368730533771</v>
      </c>
      <c r="I3924" s="26">
        <v>270.10000000000002</v>
      </c>
      <c r="J3924" s="30">
        <v>0.1289940828402367</v>
      </c>
      <c r="K3924" s="31">
        <v>0.19001047391426296</v>
      </c>
      <c r="L3924" s="108">
        <f ca="1">REWS!R3924</f>
        <v>8.4076753614976329</v>
      </c>
      <c r="M3924" s="22">
        <f t="shared" si="1037"/>
        <v>8.3624974387833166</v>
      </c>
      <c r="N3924" s="22">
        <f t="shared" ca="1" si="1038"/>
        <v>8.3206110859935567</v>
      </c>
      <c r="O3924" s="22">
        <f t="shared" si="1039"/>
        <v>0.65050091245216313</v>
      </c>
      <c r="P3924" s="81">
        <f t="shared" ca="1" si="1040"/>
        <v>9</v>
      </c>
      <c r="Q3924" s="22">
        <f t="shared" ca="1" si="1041"/>
        <v>0.31178451402520718</v>
      </c>
      <c r="R3924" s="3">
        <f ca="1">IF(N3924&gt;'Power Curve'!$C$37,0,INDEX(Ci,$P3924,1)*POWER(1-Q3924,3)+INDEX(Ci,$P3924,2)*3*Q3924*POWER(1-Q3924,2)+INDEX(Ci,$P3924,3)*3*POWER(Q3924,2)*(1-Q3924)+INDEX(Ci,$P3924,4)*POWER(Q3924,3))</f>
        <v>976.23556784170785</v>
      </c>
      <c r="S3924" s="3">
        <f t="shared" si="1042"/>
        <v>1114.9399719238331</v>
      </c>
      <c r="T3924" s="3">
        <f t="shared" ca="1" si="1043"/>
        <v>-138.70440408212528</v>
      </c>
      <c r="U3924" s="3">
        <f t="shared" ca="1" si="1051"/>
        <v>138.70440408212528</v>
      </c>
      <c r="W3924" s="34">
        <f t="shared" si="1044"/>
        <v>8</v>
      </c>
      <c r="X3924" s="73" t="b">
        <f>COUNTIF('Power Curve'!$D$2:$D$31,W3924)&gt;0</f>
        <v>1</v>
      </c>
      <c r="Y3924" s="73" t="b">
        <f t="shared" si="1045"/>
        <v>0</v>
      </c>
      <c r="Z3924" s="73" t="b">
        <f t="shared" si="1052"/>
        <v>1</v>
      </c>
      <c r="AA3924" s="34" t="str">
        <f t="shared" si="1046"/>
        <v>Inner</v>
      </c>
      <c r="AB3924" s="35" t="str">
        <f t="shared" si="1053"/>
        <v>0.6-0.7</v>
      </c>
      <c r="AC3924" s="36" t="str">
        <f t="shared" si="1047"/>
        <v>21-22</v>
      </c>
      <c r="AD3924" s="36" t="str">
        <f t="shared" si="1048"/>
        <v>May</v>
      </c>
      <c r="AE3924" s="35" t="str">
        <f t="shared" si="1049"/>
        <v>265-275</v>
      </c>
      <c r="AF3924" s="36" t="str">
        <f t="shared" si="1050"/>
        <v>Inner-TI</v>
      </c>
    </row>
    <row r="3925" spans="5:32" x14ac:dyDescent="0.3">
      <c r="E3925" s="12">
        <v>41047.916666666664</v>
      </c>
      <c r="F3925" s="16">
        <v>9.7899999999999991</v>
      </c>
      <c r="G3925" s="16">
        <v>1486.3199615478491</v>
      </c>
      <c r="H3925" s="29">
        <v>1.1875099792992665</v>
      </c>
      <c r="I3925" s="26">
        <v>267.89999999999998</v>
      </c>
      <c r="J3925" s="30">
        <v>0.1297242083758938</v>
      </c>
      <c r="K3925" s="31">
        <v>0.20602427392304185</v>
      </c>
      <c r="L3925" s="108">
        <f ca="1">REWS!R3925</f>
        <v>9.666267598569215</v>
      </c>
      <c r="M3925" s="22">
        <f t="shared" si="1037"/>
        <v>9.6890921167765889</v>
      </c>
      <c r="N3925" s="22">
        <f t="shared" ca="1" si="1038"/>
        <v>9.5666350549489234</v>
      </c>
      <c r="O3925" s="22">
        <f t="shared" si="1039"/>
        <v>0.8555303963197195</v>
      </c>
      <c r="P3925" s="81">
        <f t="shared" ca="1" si="1040"/>
        <v>10</v>
      </c>
      <c r="Q3925" s="22">
        <f t="shared" ca="1" si="1041"/>
        <v>0.59258373781148732</v>
      </c>
      <c r="R3925" s="3">
        <f ca="1">IF(N3925&gt;'Power Curve'!$C$37,0,INDEX(Ci,$P3925,1)*POWER(1-Q3925,3)+INDEX(Ci,$P3925,2)*3*Q3925*POWER(1-Q3925,2)+INDEX(Ci,$P3925,3)*3*POWER(Q3925,2)*(1-Q3925)+INDEX(Ci,$P3925,4)*POWER(Q3925,3))</f>
        <v>1394.1965664162467</v>
      </c>
      <c r="S3925" s="3">
        <f t="shared" si="1042"/>
        <v>1486.3199615478491</v>
      </c>
      <c r="T3925" s="3">
        <f t="shared" ca="1" si="1043"/>
        <v>-92.123395131602365</v>
      </c>
      <c r="U3925" s="3">
        <f t="shared" ca="1" si="1051"/>
        <v>92.123395131602365</v>
      </c>
      <c r="W3925" s="34">
        <f t="shared" si="1044"/>
        <v>10</v>
      </c>
      <c r="X3925" s="73" t="b">
        <f>COUNTIF('Power Curve'!$D$2:$D$31,W3925)&gt;0</f>
        <v>1</v>
      </c>
      <c r="Y3925" s="73" t="b">
        <f t="shared" si="1045"/>
        <v>0</v>
      </c>
      <c r="Z3925" s="73" t="b">
        <f t="shared" si="1052"/>
        <v>1</v>
      </c>
      <c r="AA3925" s="34" t="str">
        <f t="shared" si="1046"/>
        <v>Inner</v>
      </c>
      <c r="AB3925" s="35" t="str">
        <f t="shared" si="1053"/>
        <v>0.8-0.9</v>
      </c>
      <c r="AC3925" s="36" t="str">
        <f t="shared" si="1047"/>
        <v>22-23</v>
      </c>
      <c r="AD3925" s="36" t="str">
        <f t="shared" si="1048"/>
        <v>May</v>
      </c>
      <c r="AE3925" s="35" t="str">
        <f t="shared" si="1049"/>
        <v>265-275</v>
      </c>
      <c r="AF3925" s="36" t="str">
        <f t="shared" si="1050"/>
        <v>Inner-TI</v>
      </c>
    </row>
    <row r="3926" spans="5:32" x14ac:dyDescent="0.3">
      <c r="E3926" s="12">
        <v>41047.923611111109</v>
      </c>
      <c r="F3926" s="16">
        <v>9.99</v>
      </c>
      <c r="G3926" s="16">
        <v>1459.669982910156</v>
      </c>
      <c r="H3926" s="29">
        <v>1.1878996534808122</v>
      </c>
      <c r="I3926" s="26">
        <v>273.39999999999998</v>
      </c>
      <c r="J3926" s="30">
        <v>9.5095095095095089E-2</v>
      </c>
      <c r="K3926" s="31">
        <v>0.18870246488425432</v>
      </c>
      <c r="L3926" s="108">
        <f ca="1">REWS!R3926</f>
        <v>9.9473799823948745</v>
      </c>
      <c r="M3926" s="22">
        <f t="shared" si="1037"/>
        <v>9.8881120067718875</v>
      </c>
      <c r="N3926" s="22">
        <f t="shared" ca="1" si="1038"/>
        <v>9.8459266706547623</v>
      </c>
      <c r="O3926" s="22">
        <f t="shared" si="1039"/>
        <v>0.88628956187497343</v>
      </c>
      <c r="P3926" s="81">
        <f t="shared" ca="1" si="1040"/>
        <v>10</v>
      </c>
      <c r="Q3926" s="22">
        <f t="shared" ca="1" si="1041"/>
        <v>0.8894526264568775</v>
      </c>
      <c r="R3926" s="3">
        <f ca="1">IF(N3926&gt;'Power Curve'!$C$37,0,INDEX(Ci,$P3926,1)*POWER(1-Q3926,3)+INDEX(Ci,$P3926,2)*3*Q3926*POWER(1-Q3926,2)+INDEX(Ci,$P3926,3)*3*POWER(Q3926,2)*(1-Q3926)+INDEX(Ci,$P3926,4)*POWER(Q3926,3))</f>
        <v>1487.6531967811129</v>
      </c>
      <c r="S3926" s="3">
        <f t="shared" si="1042"/>
        <v>1459.669982910156</v>
      </c>
      <c r="T3926" s="3">
        <f t="shared" ca="1" si="1043"/>
        <v>27.983213870956888</v>
      </c>
      <c r="U3926" s="3">
        <f t="shared" ca="1" si="1051"/>
        <v>27.983213870956888</v>
      </c>
      <c r="W3926" s="34">
        <f t="shared" si="1044"/>
        <v>10</v>
      </c>
      <c r="X3926" s="73" t="b">
        <f>COUNTIF('Power Curve'!$D$2:$D$31,W3926)&gt;0</f>
        <v>1</v>
      </c>
      <c r="Y3926" s="73" t="b">
        <f t="shared" si="1045"/>
        <v>0</v>
      </c>
      <c r="Z3926" s="73" t="b">
        <f t="shared" si="1052"/>
        <v>1</v>
      </c>
      <c r="AA3926" s="34" t="str">
        <f t="shared" si="1046"/>
        <v>Outer</v>
      </c>
      <c r="AB3926" s="35" t="str">
        <f t="shared" si="1053"/>
        <v>0.8-0.9</v>
      </c>
      <c r="AC3926" s="36" t="str">
        <f t="shared" si="1047"/>
        <v>22-23</v>
      </c>
      <c r="AD3926" s="36" t="str">
        <f t="shared" si="1048"/>
        <v>May</v>
      </c>
      <c r="AE3926" s="35" t="str">
        <f t="shared" si="1049"/>
        <v>265-275</v>
      </c>
      <c r="AF3926" s="36" t="str">
        <f t="shared" si="1050"/>
        <v>HWS-LTI</v>
      </c>
    </row>
    <row r="3927" spans="5:32" x14ac:dyDescent="0.3">
      <c r="E3927" s="12">
        <v>41047.930555555555</v>
      </c>
      <c r="F3927" s="16">
        <v>8.81</v>
      </c>
      <c r="G3927" s="16">
        <v>1154.3499526977589</v>
      </c>
      <c r="H3927" s="29">
        <v>1.1888240191039128</v>
      </c>
      <c r="I3927" s="26">
        <v>272.7</v>
      </c>
      <c r="J3927" s="30">
        <v>0.1191827468785471</v>
      </c>
      <c r="K3927" s="31">
        <v>0.18985423921859021</v>
      </c>
      <c r="L3927" s="108">
        <f ca="1">REWS!R3927</f>
        <v>8.7774472037122031</v>
      </c>
      <c r="M3927" s="22">
        <f t="shared" si="1037"/>
        <v>8.7224081027933522</v>
      </c>
      <c r="N3927" s="22">
        <f t="shared" ca="1" si="1038"/>
        <v>8.6901789570374763</v>
      </c>
      <c r="O3927" s="22">
        <f t="shared" si="1039"/>
        <v>0.70612626577563042</v>
      </c>
      <c r="P3927" s="81">
        <f t="shared" ca="1" si="1040"/>
        <v>9</v>
      </c>
      <c r="Q3927" s="22">
        <f t="shared" ca="1" si="1041"/>
        <v>0.6811854758061332</v>
      </c>
      <c r="R3927" s="3">
        <f ca="1">IF(N3927&gt;'Power Curve'!$C$37,0,INDEX(Ci,$P3927,1)*POWER(1-Q3927,3)+INDEX(Ci,$P3927,2)*3*Q3927*POWER(1-Q3927,2)+INDEX(Ci,$P3927,3)*3*POWER(Q3927,2)*(1-Q3927)+INDEX(Ci,$P3927,4)*POWER(Q3927,3))</f>
        <v>1094.079513958118</v>
      </c>
      <c r="S3927" s="3">
        <f t="shared" si="1042"/>
        <v>1154.3499526977589</v>
      </c>
      <c r="T3927" s="3">
        <f t="shared" ca="1" si="1043"/>
        <v>-60.270438739640895</v>
      </c>
      <c r="U3927" s="3">
        <f t="shared" ca="1" si="1051"/>
        <v>60.270438739640895</v>
      </c>
      <c r="W3927" s="34">
        <f t="shared" si="1044"/>
        <v>9</v>
      </c>
      <c r="X3927" s="73" t="b">
        <f>COUNTIF('Power Curve'!$D$2:$D$31,W3927)&gt;0</f>
        <v>1</v>
      </c>
      <c r="Y3927" s="73" t="b">
        <f t="shared" si="1045"/>
        <v>0</v>
      </c>
      <c r="Z3927" s="73" t="b">
        <f t="shared" si="1052"/>
        <v>1</v>
      </c>
      <c r="AA3927" s="34" t="str">
        <f t="shared" si="1046"/>
        <v>Inner</v>
      </c>
      <c r="AB3927" s="35" t="str">
        <f t="shared" si="1053"/>
        <v>0.7-0.8</v>
      </c>
      <c r="AC3927" s="36" t="str">
        <f t="shared" si="1047"/>
        <v>22-23</v>
      </c>
      <c r="AD3927" s="36" t="str">
        <f t="shared" si="1048"/>
        <v>May</v>
      </c>
      <c r="AE3927" s="35" t="str">
        <f t="shared" si="1049"/>
        <v>265-275</v>
      </c>
      <c r="AF3927" s="36" t="str">
        <f t="shared" si="1050"/>
        <v>Inner-TI</v>
      </c>
    </row>
    <row r="3928" spans="5:32" x14ac:dyDescent="0.3">
      <c r="E3928" s="12">
        <v>41047.9375</v>
      </c>
      <c r="F3928" s="16">
        <v>9.9600000000000009</v>
      </c>
      <c r="G3928" s="16">
        <v>1561.629943847654</v>
      </c>
      <c r="H3928" s="29">
        <v>1.1889107599326616</v>
      </c>
      <c r="I3928" s="26">
        <v>269.89999999999998</v>
      </c>
      <c r="J3928" s="30">
        <v>0.14859437751004015</v>
      </c>
      <c r="K3928" s="31">
        <v>0.21031448186515431</v>
      </c>
      <c r="L3928" s="108">
        <f ca="1">REWS!R3928</f>
        <v>9.8284965090848697</v>
      </c>
      <c r="M3928" s="22">
        <f t="shared" si="1037"/>
        <v>9.8612142519777972</v>
      </c>
      <c r="N3928" s="22">
        <f t="shared" ca="1" si="1038"/>
        <v>9.731015045271258</v>
      </c>
      <c r="O3928" s="22">
        <f t="shared" si="1039"/>
        <v>0.88213242716449003</v>
      </c>
      <c r="P3928" s="81">
        <f t="shared" ca="1" si="1040"/>
        <v>10</v>
      </c>
      <c r="Q3928" s="22">
        <f t="shared" ca="1" si="1041"/>
        <v>0.76730901525744133</v>
      </c>
      <c r="R3928" s="3">
        <f ca="1">IF(N3928&gt;'Power Curve'!$C$37,0,INDEX(Ci,$P3928,1)*POWER(1-Q3928,3)+INDEX(Ci,$P3928,2)*3*Q3928*POWER(1-Q3928,2)+INDEX(Ci,$P3928,3)*3*POWER(Q3928,2)*(1-Q3928)+INDEX(Ci,$P3928,4)*POWER(Q3928,3))</f>
        <v>1450.5657482731622</v>
      </c>
      <c r="S3928" s="3">
        <f t="shared" si="1042"/>
        <v>1561.629943847654</v>
      </c>
      <c r="T3928" s="3">
        <f t="shared" ca="1" si="1043"/>
        <v>-111.06419557449181</v>
      </c>
      <c r="U3928" s="3">
        <f t="shared" ca="1" si="1051"/>
        <v>111.06419557449181</v>
      </c>
      <c r="W3928" s="34">
        <f t="shared" si="1044"/>
        <v>10</v>
      </c>
      <c r="X3928" s="73" t="b">
        <f>COUNTIF('Power Curve'!$D$2:$D$31,W3928)&gt;0</f>
        <v>1</v>
      </c>
      <c r="Y3928" s="73" t="b">
        <f t="shared" si="1045"/>
        <v>0</v>
      </c>
      <c r="Z3928" s="73" t="b">
        <f t="shared" si="1052"/>
        <v>1</v>
      </c>
      <c r="AA3928" s="34" t="str">
        <f t="shared" si="1046"/>
        <v>Outer</v>
      </c>
      <c r="AB3928" s="35" t="str">
        <f t="shared" si="1053"/>
        <v>0.8-0.9</v>
      </c>
      <c r="AC3928" s="36" t="str">
        <f t="shared" si="1047"/>
        <v>22-23</v>
      </c>
      <c r="AD3928" s="36" t="str">
        <f t="shared" si="1048"/>
        <v>May</v>
      </c>
      <c r="AE3928" s="35" t="str">
        <f t="shared" si="1049"/>
        <v>265-275</v>
      </c>
      <c r="AF3928" s="36" t="str">
        <f t="shared" si="1050"/>
        <v>HWS-HTI</v>
      </c>
    </row>
    <row r="3929" spans="5:32" x14ac:dyDescent="0.3">
      <c r="E3929" s="12">
        <v>41047.944444444445</v>
      </c>
      <c r="F3929" s="16">
        <v>10.78</v>
      </c>
      <c r="G3929" s="16">
        <v>1672.2499542236351</v>
      </c>
      <c r="H3929" s="29">
        <v>1.1887372911896066</v>
      </c>
      <c r="I3929" s="26">
        <v>270.5</v>
      </c>
      <c r="J3929" s="30">
        <v>7.9777365491651209E-2</v>
      </c>
      <c r="K3929" s="31">
        <v>0.18727042003176139</v>
      </c>
      <c r="L3929" s="108">
        <f ca="1">REWS!R3929</f>
        <v>10.700447337779815</v>
      </c>
      <c r="M3929" s="22">
        <f t="shared" si="1037"/>
        <v>10.672562176080344</v>
      </c>
      <c r="N3929" s="22">
        <f t="shared" ca="1" si="1038"/>
        <v>10.593802367748468</v>
      </c>
      <c r="O3929" s="22">
        <f t="shared" si="1039"/>
        <v>1.0075288642792499</v>
      </c>
      <c r="P3929" s="81">
        <f t="shared" ca="1" si="1040"/>
        <v>11</v>
      </c>
      <c r="Q3929" s="22">
        <f t="shared" ca="1" si="1041"/>
        <v>0.62488314138641954</v>
      </c>
      <c r="R3929" s="3">
        <f ca="1">IF(N3929&gt;'Power Curve'!$C$37,0,INDEX(Ci,$P3929,1)*POWER(1-Q3929,3)+INDEX(Ci,$P3929,2)*3*Q3929*POWER(1-Q3929,2)+INDEX(Ci,$P3929,3)*3*POWER(Q3929,2)*(1-Q3929)+INDEX(Ci,$P3929,4)*POWER(Q3929,3))</f>
        <v>1694.306408724025</v>
      </c>
      <c r="S3929" s="3">
        <f t="shared" si="1042"/>
        <v>1672.2499542236351</v>
      </c>
      <c r="T3929" s="3">
        <f t="shared" ca="1" si="1043"/>
        <v>22.056454500389918</v>
      </c>
      <c r="U3929" s="3">
        <f t="shared" ca="1" si="1051"/>
        <v>22.056454500389918</v>
      </c>
      <c r="W3929" s="34">
        <f t="shared" si="1044"/>
        <v>11</v>
      </c>
      <c r="X3929" s="73" t="b">
        <f>COUNTIF('Power Curve'!$D$2:$D$31,W3929)&gt;0</f>
        <v>1</v>
      </c>
      <c r="Y3929" s="73" t="b">
        <f t="shared" si="1045"/>
        <v>0</v>
      </c>
      <c r="Z3929" s="73" t="b">
        <f t="shared" si="1052"/>
        <v>1</v>
      </c>
      <c r="AA3929" s="34" t="str">
        <f t="shared" si="1046"/>
        <v>Outer</v>
      </c>
      <c r="AB3929" s="35" t="str">
        <f t="shared" si="1053"/>
        <v>1.0-1.1</v>
      </c>
      <c r="AC3929" s="36" t="str">
        <f t="shared" si="1047"/>
        <v>22-23</v>
      </c>
      <c r="AD3929" s="36" t="str">
        <f t="shared" si="1048"/>
        <v>May</v>
      </c>
      <c r="AE3929" s="35" t="str">
        <f t="shared" si="1049"/>
        <v>265-275</v>
      </c>
      <c r="AF3929" s="36" t="str">
        <f t="shared" si="1050"/>
        <v>HWS-LTI</v>
      </c>
    </row>
    <row r="3930" spans="5:32" x14ac:dyDescent="0.3">
      <c r="E3930" s="12">
        <v>41047.951388888891</v>
      </c>
      <c r="F3930" s="16">
        <v>9.41</v>
      </c>
      <c r="G3930" s="16">
        <v>1323.560043334958</v>
      </c>
      <c r="H3930" s="29">
        <v>1.1893152570186805</v>
      </c>
      <c r="I3930" s="26">
        <v>268.60000000000002</v>
      </c>
      <c r="J3930" s="30">
        <v>0.18703506907545164</v>
      </c>
      <c r="K3930" s="31">
        <v>6.5089742810532411E-2</v>
      </c>
      <c r="L3930" s="108">
        <f ca="1">REWS!R3930</f>
        <v>9.3623934155709332</v>
      </c>
      <c r="M3930" s="22">
        <f t="shared" si="1037"/>
        <v>9.3177257561953137</v>
      </c>
      <c r="N3930" s="22">
        <f t="shared" ca="1" si="1038"/>
        <v>9.2705860008393941</v>
      </c>
      <c r="O3930" s="22">
        <f t="shared" si="1039"/>
        <v>0.79813452816281605</v>
      </c>
      <c r="P3930" s="81">
        <f t="shared" ca="1" si="1040"/>
        <v>10</v>
      </c>
      <c r="Q3930" s="22">
        <f t="shared" ca="1" si="1041"/>
        <v>0.27790277807017572</v>
      </c>
      <c r="R3930" s="3">
        <f ca="1">IF(N3930&gt;'Power Curve'!$C$37,0,INDEX(Ci,$P3930,1)*POWER(1-Q3930,3)+INDEX(Ci,$P3930,2)*3*Q3930*POWER(1-Q3930,2)+INDEX(Ci,$P3930,3)*3*POWER(Q3930,2)*(1-Q3930)+INDEX(Ci,$P3930,4)*POWER(Q3930,3))</f>
        <v>1288.5005284439565</v>
      </c>
      <c r="S3930" s="3">
        <f t="shared" si="1042"/>
        <v>1323.560043334958</v>
      </c>
      <c r="T3930" s="3">
        <f t="shared" ca="1" si="1043"/>
        <v>-35.059514891001527</v>
      </c>
      <c r="U3930" s="3">
        <f t="shared" ca="1" si="1051"/>
        <v>35.059514891001527</v>
      </c>
      <c r="W3930" s="34">
        <f t="shared" si="1044"/>
        <v>9</v>
      </c>
      <c r="X3930" s="73" t="b">
        <f>COUNTIF('Power Curve'!$D$2:$D$31,W3930)&gt;0</f>
        <v>1</v>
      </c>
      <c r="Y3930" s="73" t="b">
        <f t="shared" si="1045"/>
        <v>0</v>
      </c>
      <c r="Z3930" s="73" t="b">
        <f t="shared" si="1052"/>
        <v>1</v>
      </c>
      <c r="AA3930" s="34" t="str">
        <f t="shared" si="1046"/>
        <v>Outer</v>
      </c>
      <c r="AB3930" s="35" t="str">
        <f t="shared" si="1053"/>
        <v>0.7-0.8</v>
      </c>
      <c r="AC3930" s="36" t="str">
        <f t="shared" si="1047"/>
        <v>22-23</v>
      </c>
      <c r="AD3930" s="36" t="str">
        <f t="shared" si="1048"/>
        <v>May</v>
      </c>
      <c r="AE3930" s="35" t="str">
        <f t="shared" si="1049"/>
        <v>265-275</v>
      </c>
      <c r="AF3930" s="36" t="str">
        <f t="shared" si="1050"/>
        <v>HWS-HTI</v>
      </c>
    </row>
    <row r="3931" spans="5:32" x14ac:dyDescent="0.3">
      <c r="E3931" s="12">
        <v>41047.958333333336</v>
      </c>
      <c r="F3931" s="16">
        <v>8.42</v>
      </c>
      <c r="G3931" s="16">
        <v>1060.1699676513672</v>
      </c>
      <c r="H3931" s="29">
        <v>1.1900671894536636</v>
      </c>
      <c r="I3931" s="26">
        <v>266.89999999999998</v>
      </c>
      <c r="J3931" s="30">
        <v>0.13420427553444178</v>
      </c>
      <c r="K3931" s="31">
        <v>5.6042381130729978E-2</v>
      </c>
      <c r="L3931" s="108">
        <f ca="1">REWS!R3931</f>
        <v>8.4052861519021729</v>
      </c>
      <c r="M3931" s="22">
        <f t="shared" si="1037"/>
        <v>8.339190389067296</v>
      </c>
      <c r="N3931" s="22">
        <f t="shared" ca="1" si="1038"/>
        <v>8.3246177547865852</v>
      </c>
      <c r="O3931" s="22">
        <f t="shared" si="1039"/>
        <v>0.64689873278641941</v>
      </c>
      <c r="P3931" s="81">
        <f t="shared" ca="1" si="1040"/>
        <v>9</v>
      </c>
      <c r="Q3931" s="22">
        <f t="shared" ca="1" si="1041"/>
        <v>0.31578937327203938</v>
      </c>
      <c r="R3931" s="3">
        <f ca="1">IF(N3931&gt;'Power Curve'!$C$37,0,INDEX(Ci,$P3931,1)*POWER(1-Q3931,3)+INDEX(Ci,$P3931,2)*3*Q3931*POWER(1-Q3931,2)+INDEX(Ci,$P3931,3)*3*POWER(Q3931,2)*(1-Q3931)+INDEX(Ci,$P3931,4)*POWER(Q3931,3))</f>
        <v>977.48915246342222</v>
      </c>
      <c r="S3931" s="3">
        <f t="shared" si="1042"/>
        <v>1060.1699676513672</v>
      </c>
      <c r="T3931" s="3">
        <f t="shared" ca="1" si="1043"/>
        <v>-82.680815187944972</v>
      </c>
      <c r="U3931" s="3">
        <f t="shared" ca="1" si="1051"/>
        <v>82.680815187944972</v>
      </c>
      <c r="W3931" s="34">
        <f t="shared" si="1044"/>
        <v>8</v>
      </c>
      <c r="X3931" s="73" t="b">
        <f>COUNTIF('Power Curve'!$D$2:$D$31,W3931)&gt;0</f>
        <v>1</v>
      </c>
      <c r="Y3931" s="73" t="b">
        <f t="shared" si="1045"/>
        <v>0</v>
      </c>
      <c r="Z3931" s="73" t="b">
        <f t="shared" si="1052"/>
        <v>1</v>
      </c>
      <c r="AA3931" s="34" t="str">
        <f t="shared" si="1046"/>
        <v>Outer</v>
      </c>
      <c r="AB3931" s="35" t="str">
        <f t="shared" si="1053"/>
        <v>0.6-0.7</v>
      </c>
      <c r="AC3931" s="36" t="str">
        <f t="shared" si="1047"/>
        <v>23-24</v>
      </c>
      <c r="AD3931" s="36" t="str">
        <f t="shared" si="1048"/>
        <v>May</v>
      </c>
      <c r="AE3931" s="35" t="str">
        <f t="shared" si="1049"/>
        <v>265-275</v>
      </c>
      <c r="AF3931" s="36" t="str">
        <f t="shared" si="1050"/>
        <v>Inner-TI</v>
      </c>
    </row>
    <row r="3932" spans="5:32" x14ac:dyDescent="0.3">
      <c r="E3932" s="12">
        <v>41047.965277777781</v>
      </c>
      <c r="F3932" s="16">
        <v>8.18</v>
      </c>
      <c r="G3932" s="16">
        <v>803.90997886657738</v>
      </c>
      <c r="H3932" s="29">
        <v>1.1904147684222965</v>
      </c>
      <c r="I3932" s="26">
        <v>275.10000000000002</v>
      </c>
      <c r="J3932" s="30">
        <v>0.136919315403423</v>
      </c>
      <c r="K3932" s="31">
        <v>0.16474803995149573</v>
      </c>
      <c r="L3932" s="108">
        <f ca="1">REWS!R3932</f>
        <v>8.1830101453363078</v>
      </c>
      <c r="M3932" s="22">
        <f t="shared" si="1037"/>
        <v>8.1022823995758007</v>
      </c>
      <c r="N3932" s="22">
        <f t="shared" ca="1" si="1038"/>
        <v>8.1052639457345457</v>
      </c>
      <c r="O3932" s="22">
        <f t="shared" si="1039"/>
        <v>0.61028383931871921</v>
      </c>
      <c r="P3932" s="81">
        <f t="shared" ca="1" si="1040"/>
        <v>9</v>
      </c>
      <c r="Q3932" s="22">
        <f t="shared" ca="1" si="1041"/>
        <v>9.6534631767458218E-2</v>
      </c>
      <c r="R3932" s="3">
        <f ca="1">IF(N3932&gt;'Power Curve'!$C$37,0,INDEX(Ci,$P3932,1)*POWER(1-Q3932,3)+INDEX(Ci,$P3932,2)*3*Q3932*POWER(1-Q3932,2)+INDEX(Ci,$P3932,3)*3*POWER(Q3932,2)*(1-Q3932)+INDEX(Ci,$P3932,4)*POWER(Q3932,3))</f>
        <v>909.8332371758479</v>
      </c>
      <c r="S3932" s="3">
        <f t="shared" si="1042"/>
        <v>803.90997886657738</v>
      </c>
      <c r="T3932" s="3">
        <f t="shared" ca="1" si="1043"/>
        <v>105.92325830927052</v>
      </c>
      <c r="U3932" s="3">
        <f t="shared" ca="1" si="1051"/>
        <v>105.92325830927052</v>
      </c>
      <c r="W3932" s="34">
        <f t="shared" si="1044"/>
        <v>8</v>
      </c>
      <c r="X3932" s="73" t="b">
        <f>COUNTIF('Power Curve'!$D$2:$D$31,W3932)&gt;0</f>
        <v>1</v>
      </c>
      <c r="Y3932" s="73" t="b">
        <f t="shared" si="1045"/>
        <v>0</v>
      </c>
      <c r="Z3932" s="73" t="b">
        <f t="shared" si="1052"/>
        <v>1</v>
      </c>
      <c r="AA3932" s="34" t="str">
        <f t="shared" si="1046"/>
        <v>Inner</v>
      </c>
      <c r="AB3932" s="35" t="str">
        <f t="shared" si="1053"/>
        <v>0.6-0.7</v>
      </c>
      <c r="AC3932" s="36" t="str">
        <f t="shared" si="1047"/>
        <v>23-24</v>
      </c>
      <c r="AD3932" s="36" t="str">
        <f t="shared" si="1048"/>
        <v>May</v>
      </c>
      <c r="AE3932" s="35" t="str">
        <f t="shared" si="1049"/>
        <v>275-285</v>
      </c>
      <c r="AF3932" s="36" t="str">
        <f t="shared" si="1050"/>
        <v>Inner-TI</v>
      </c>
    </row>
    <row r="3933" spans="5:32" x14ac:dyDescent="0.3">
      <c r="E3933" s="12">
        <v>41047.972222222219</v>
      </c>
      <c r="F3933" s="16">
        <v>6.35</v>
      </c>
      <c r="G3933" s="16">
        <v>365.87001037597634</v>
      </c>
      <c r="H3933" s="29">
        <v>1.1913851534334441</v>
      </c>
      <c r="I3933" s="26">
        <v>281.8</v>
      </c>
      <c r="J3933" s="30">
        <v>0.17322834645669294</v>
      </c>
      <c r="K3933" s="31">
        <v>0.18524203107469683</v>
      </c>
      <c r="L3933" s="108">
        <f ca="1">REWS!R3933</f>
        <v>6.3470624275510401</v>
      </c>
      <c r="M3933" s="22">
        <f t="shared" si="1037"/>
        <v>6.2913776760924556</v>
      </c>
      <c r="N3933" s="22">
        <f t="shared" ca="1" si="1038"/>
        <v>6.2884672229070562</v>
      </c>
      <c r="O3933" s="22">
        <f t="shared" si="1039"/>
        <v>0.33040267670863294</v>
      </c>
      <c r="P3933" s="81">
        <f t="shared" ca="1" si="1040"/>
        <v>7</v>
      </c>
      <c r="Q3933" s="22">
        <f t="shared" ca="1" si="1041"/>
        <v>0.26131863631112312</v>
      </c>
      <c r="R3933" s="3">
        <f ca="1">IF(N3933&gt;'Power Curve'!$C$37,0,INDEX(Ci,$P3933,1)*POWER(1-Q3933,3)+INDEX(Ci,$P3933,2)*3*Q3933*POWER(1-Q3933,2)+INDEX(Ci,$P3933,3)*3*POWER(Q3933,2)*(1-Q3933)+INDEX(Ci,$P3933,4)*POWER(Q3933,3))</f>
        <v>421.87024990610348</v>
      </c>
      <c r="S3933" s="3">
        <f t="shared" si="1042"/>
        <v>365.87001037597634</v>
      </c>
      <c r="T3933" s="3">
        <f t="shared" ca="1" si="1043"/>
        <v>56.000239530127146</v>
      </c>
      <c r="U3933" s="3">
        <f t="shared" ca="1" si="1051"/>
        <v>56.000239530127146</v>
      </c>
      <c r="W3933" s="34">
        <f t="shared" si="1044"/>
        <v>6</v>
      </c>
      <c r="X3933" s="73" t="b">
        <f>COUNTIF('Power Curve'!$D$2:$D$31,W3933)&gt;0</f>
        <v>1</v>
      </c>
      <c r="Y3933" s="73" t="b">
        <f t="shared" si="1045"/>
        <v>0</v>
      </c>
      <c r="Z3933" s="73" t="b">
        <f t="shared" si="1052"/>
        <v>1</v>
      </c>
      <c r="AA3933" s="34" t="str">
        <f t="shared" si="1046"/>
        <v>Outer</v>
      </c>
      <c r="AB3933" s="35" t="str">
        <f t="shared" si="1053"/>
        <v>0.3-0.4</v>
      </c>
      <c r="AC3933" s="36" t="str">
        <f t="shared" si="1047"/>
        <v>23-24</v>
      </c>
      <c r="AD3933" s="36" t="str">
        <f t="shared" si="1048"/>
        <v>May</v>
      </c>
      <c r="AE3933" s="35" t="str">
        <f t="shared" si="1049"/>
        <v>275-285</v>
      </c>
      <c r="AF3933" s="36" t="str">
        <f t="shared" si="1050"/>
        <v>LWS-HTI</v>
      </c>
    </row>
    <row r="3934" spans="5:32" x14ac:dyDescent="0.3">
      <c r="E3934" s="12">
        <v>41047.979166666664</v>
      </c>
      <c r="F3934" s="16">
        <v>5.9</v>
      </c>
      <c r="G3934" s="16">
        <v>381.33001327514609</v>
      </c>
      <c r="H3934" s="29">
        <v>1.1922997609719461</v>
      </c>
      <c r="I3934" s="26">
        <v>273.3</v>
      </c>
      <c r="J3934" s="30">
        <v>0.1271186440677966</v>
      </c>
      <c r="K3934" s="31">
        <v>0.12328295803979797</v>
      </c>
      <c r="L3934" s="108">
        <f ca="1">REWS!R3934</f>
        <v>5.8921976563837415</v>
      </c>
      <c r="M3934" s="22">
        <f t="shared" si="1037"/>
        <v>5.847027472215915</v>
      </c>
      <c r="N3934" s="22">
        <f t="shared" ca="1" si="1038"/>
        <v>5.8392951811189775</v>
      </c>
      <c r="O3934" s="22">
        <f t="shared" si="1039"/>
        <v>0.26172692030120936</v>
      </c>
      <c r="P3934" s="81">
        <f t="shared" ca="1" si="1040"/>
        <v>6</v>
      </c>
      <c r="Q3934" s="22">
        <f t="shared" ca="1" si="1041"/>
        <v>0.80852367256314683</v>
      </c>
      <c r="R3934" s="3">
        <f ca="1">IF(N3934&gt;'Power Curve'!$C$37,0,INDEX(Ci,$P3934,1)*POWER(1-Q3934,3)+INDEX(Ci,$P3934,2)*3*Q3934*POWER(1-Q3934,2)+INDEX(Ci,$P3934,3)*3*POWER(Q3934,2)*(1-Q3934)+INDEX(Ci,$P3934,4)*POWER(Q3934,3))</f>
        <v>334.86532442087764</v>
      </c>
      <c r="S3934" s="3">
        <f t="shared" si="1042"/>
        <v>381.33001327514609</v>
      </c>
      <c r="T3934" s="3">
        <f t="shared" ca="1" si="1043"/>
        <v>-46.464688854268445</v>
      </c>
      <c r="U3934" s="3">
        <f t="shared" ca="1" si="1051"/>
        <v>46.464688854268445</v>
      </c>
      <c r="W3934" s="34">
        <f t="shared" si="1044"/>
        <v>6</v>
      </c>
      <c r="X3934" s="73" t="b">
        <f>COUNTIF('Power Curve'!$D$2:$D$31,W3934)&gt;0</f>
        <v>1</v>
      </c>
      <c r="Y3934" s="73" t="b">
        <f t="shared" si="1045"/>
        <v>0</v>
      </c>
      <c r="Z3934" s="73" t="b">
        <f t="shared" si="1052"/>
        <v>1</v>
      </c>
      <c r="AA3934" s="34" t="str">
        <f t="shared" si="1046"/>
        <v>Inner</v>
      </c>
      <c r="AB3934" s="35" t="str">
        <f t="shared" si="1053"/>
        <v>0.2-0.3</v>
      </c>
      <c r="AC3934" s="36" t="str">
        <f t="shared" si="1047"/>
        <v>23-24</v>
      </c>
      <c r="AD3934" s="36" t="str">
        <f t="shared" si="1048"/>
        <v>May</v>
      </c>
      <c r="AE3934" s="35" t="str">
        <f t="shared" si="1049"/>
        <v>265-275</v>
      </c>
      <c r="AF3934" s="36" t="str">
        <f t="shared" si="1050"/>
        <v>Inner-TI</v>
      </c>
    </row>
    <row r="3935" spans="5:32" x14ac:dyDescent="0.3">
      <c r="E3935" s="12">
        <v>41047.986111111109</v>
      </c>
      <c r="F3935" s="16">
        <v>7.24</v>
      </c>
      <c r="G3935" s="16">
        <v>722.97999000549316</v>
      </c>
      <c r="H3935" s="29">
        <v>1.1922258808046946</v>
      </c>
      <c r="I3935" s="26">
        <v>267.5</v>
      </c>
      <c r="J3935" s="30">
        <v>0.1477900552486188</v>
      </c>
      <c r="K3935" s="31">
        <v>0.17881165660331377</v>
      </c>
      <c r="L3935" s="108">
        <f ca="1">REWS!R3935</f>
        <v>7.2649175520914202</v>
      </c>
      <c r="M3935" s="22">
        <f t="shared" si="1037"/>
        <v>7.1748482222994605</v>
      </c>
      <c r="N3935" s="22">
        <f t="shared" ca="1" si="1038"/>
        <v>7.1995415447203408</v>
      </c>
      <c r="O3935" s="22">
        <f t="shared" si="1039"/>
        <v>0.46694589756265853</v>
      </c>
      <c r="P3935" s="81">
        <f t="shared" ca="1" si="1040"/>
        <v>8</v>
      </c>
      <c r="Q3935" s="22">
        <f t="shared" ca="1" si="1041"/>
        <v>0.18561165322498135</v>
      </c>
      <c r="R3935" s="3">
        <f ca="1">IF(N3935&gt;'Power Curve'!$C$37,0,INDEX(Ci,$P3935,1)*POWER(1-Q3935,3)+INDEX(Ci,$P3935,2)*3*Q3935*POWER(1-Q3935,2)+INDEX(Ci,$P3935,3)*3*POWER(Q3935,2)*(1-Q3935)+INDEX(Ci,$P3935,4)*POWER(Q3935,3))</f>
        <v>648.76175765301082</v>
      </c>
      <c r="S3935" s="3">
        <f t="shared" si="1042"/>
        <v>722.97999000549316</v>
      </c>
      <c r="T3935" s="3">
        <f t="shared" ca="1" si="1043"/>
        <v>-74.218232352482346</v>
      </c>
      <c r="U3935" s="3">
        <f t="shared" ca="1" si="1051"/>
        <v>74.218232352482346</v>
      </c>
      <c r="W3935" s="34">
        <f t="shared" si="1044"/>
        <v>7</v>
      </c>
      <c r="X3935" s="73" t="b">
        <f>COUNTIF('Power Curve'!$D$2:$D$31,W3935)&gt;0</f>
        <v>1</v>
      </c>
      <c r="Y3935" s="73" t="b">
        <f t="shared" si="1045"/>
        <v>0</v>
      </c>
      <c r="Z3935" s="73" t="b">
        <f t="shared" si="1052"/>
        <v>1</v>
      </c>
      <c r="AA3935" s="34" t="str">
        <f t="shared" si="1046"/>
        <v>Outer</v>
      </c>
      <c r="AB3935" s="35" t="str">
        <f t="shared" si="1053"/>
        <v>0.4-0.5</v>
      </c>
      <c r="AC3935" s="36" t="str">
        <f t="shared" si="1047"/>
        <v>23-24</v>
      </c>
      <c r="AD3935" s="36" t="str">
        <f t="shared" si="1048"/>
        <v>May</v>
      </c>
      <c r="AE3935" s="35" t="str">
        <f t="shared" si="1049"/>
        <v>265-275</v>
      </c>
      <c r="AF3935" s="36" t="str">
        <f t="shared" si="1050"/>
        <v>LWS-HTI</v>
      </c>
    </row>
    <row r="3936" spans="5:32" x14ac:dyDescent="0.3">
      <c r="E3936" s="12">
        <v>41047.993055555555</v>
      </c>
      <c r="F3936" s="16">
        <v>7.64</v>
      </c>
      <c r="G3936" s="16">
        <v>719.6399784088137</v>
      </c>
      <c r="H3936" s="29">
        <v>1.1917032803101952</v>
      </c>
      <c r="I3936" s="26">
        <v>267.8</v>
      </c>
      <c r="J3936" s="30">
        <v>8.7696335078534041E-2</v>
      </c>
      <c r="K3936" s="31">
        <v>0.12795760237666462</v>
      </c>
      <c r="L3936" s="108">
        <f ca="1">REWS!R3936</f>
        <v>7.6204621507341432</v>
      </c>
      <c r="M3936" s="22">
        <f t="shared" si="1037"/>
        <v>7.5701422540822225</v>
      </c>
      <c r="N3936" s="22">
        <f t="shared" ca="1" si="1038"/>
        <v>7.5507830527364961</v>
      </c>
      <c r="O3936" s="22">
        <f t="shared" si="1039"/>
        <v>0.5280398644365073</v>
      </c>
      <c r="P3936" s="81">
        <f t="shared" ca="1" si="1040"/>
        <v>8</v>
      </c>
      <c r="Q3936" s="22">
        <f t="shared" ca="1" si="1041"/>
        <v>0.53912961486961741</v>
      </c>
      <c r="R3936" s="3">
        <f ca="1">IF(N3936&gt;'Power Curve'!$C$37,0,INDEX(Ci,$P3936,1)*POWER(1-Q3936,3)+INDEX(Ci,$P3936,2)*3*Q3936*POWER(1-Q3936,2)+INDEX(Ci,$P3936,3)*3*POWER(Q3936,2)*(1-Q3936)+INDEX(Ci,$P3936,4)*POWER(Q3936,3))</f>
        <v>746.37543281107537</v>
      </c>
      <c r="S3936" s="3">
        <f t="shared" si="1042"/>
        <v>719.6399784088137</v>
      </c>
      <c r="T3936" s="3">
        <f t="shared" ca="1" si="1043"/>
        <v>26.735454402261666</v>
      </c>
      <c r="U3936" s="3">
        <f t="shared" ca="1" si="1051"/>
        <v>26.735454402261666</v>
      </c>
      <c r="W3936" s="34">
        <f t="shared" si="1044"/>
        <v>8</v>
      </c>
      <c r="X3936" s="73" t="b">
        <f>COUNTIF('Power Curve'!$D$2:$D$31,W3936)&gt;0</f>
        <v>1</v>
      </c>
      <c r="Y3936" s="73" t="b">
        <f t="shared" si="1045"/>
        <v>0</v>
      </c>
      <c r="Z3936" s="73" t="b">
        <f t="shared" si="1052"/>
        <v>1</v>
      </c>
      <c r="AA3936" s="34" t="str">
        <f t="shared" si="1046"/>
        <v>Outer</v>
      </c>
      <c r="AB3936" s="35" t="str">
        <f t="shared" si="1053"/>
        <v>0.5-0.6</v>
      </c>
      <c r="AC3936" s="36" t="str">
        <f t="shared" si="1047"/>
        <v>23-24</v>
      </c>
      <c r="AD3936" s="36" t="str">
        <f t="shared" si="1048"/>
        <v>May</v>
      </c>
      <c r="AE3936" s="35" t="str">
        <f t="shared" si="1049"/>
        <v>265-275</v>
      </c>
      <c r="AF3936" s="36" t="str">
        <f t="shared" si="1050"/>
        <v>HWS-LTI</v>
      </c>
    </row>
    <row r="3937" spans="5:32" x14ac:dyDescent="0.3">
      <c r="E3937" s="12">
        <v>41048</v>
      </c>
      <c r="F3937" s="16">
        <v>7.2</v>
      </c>
      <c r="G3937" s="16">
        <v>564.10997390747048</v>
      </c>
      <c r="H3937" s="29">
        <v>1.1920080748627599</v>
      </c>
      <c r="I3937" s="26">
        <v>272.60000000000002</v>
      </c>
      <c r="J3937" s="30">
        <v>5.2777777777777778E-2</v>
      </c>
      <c r="K3937" s="31">
        <v>0.14837931482124672</v>
      </c>
      <c r="L3937" s="108">
        <f ca="1">REWS!R3937</f>
        <v>7.1379971045685542</v>
      </c>
      <c r="M3937" s="22">
        <f t="shared" si="1037"/>
        <v>7.1347736436152696</v>
      </c>
      <c r="N3937" s="22">
        <f t="shared" ca="1" si="1038"/>
        <v>7.0733324458163649</v>
      </c>
      <c r="O3937" s="22">
        <f t="shared" si="1039"/>
        <v>0.46075224224341782</v>
      </c>
      <c r="P3937" s="81">
        <f t="shared" ca="1" si="1040"/>
        <v>8</v>
      </c>
      <c r="Q3937" s="22">
        <f t="shared" ca="1" si="1041"/>
        <v>5.8584572520477399E-2</v>
      </c>
      <c r="R3937" s="3">
        <f ca="1">IF(N3937&gt;'Power Curve'!$C$37,0,INDEX(Ci,$P3937,1)*POWER(1-Q3937,3)+INDEX(Ci,$P3937,2)*3*Q3937*POWER(1-Q3937,2)+INDEX(Ci,$P3937,3)*3*POWER(Q3937,2)*(1-Q3937)+INDEX(Ci,$P3937,4)*POWER(Q3937,3))</f>
        <v>615.36961479728348</v>
      </c>
      <c r="S3937" s="3">
        <f t="shared" si="1042"/>
        <v>564.10997390747048</v>
      </c>
      <c r="T3937" s="3">
        <f t="shared" ca="1" si="1043"/>
        <v>51.259640889812999</v>
      </c>
      <c r="U3937" s="3">
        <f t="shared" ca="1" si="1051"/>
        <v>51.259640889812999</v>
      </c>
      <c r="W3937" s="34">
        <f t="shared" si="1044"/>
        <v>7</v>
      </c>
      <c r="X3937" s="73" t="b">
        <f>COUNTIF('Power Curve'!$D$2:$D$31,W3937)&gt;0</f>
        <v>1</v>
      </c>
      <c r="Y3937" s="73" t="b">
        <f t="shared" si="1045"/>
        <v>0</v>
      </c>
      <c r="Z3937" s="73" t="b">
        <f t="shared" si="1052"/>
        <v>1</v>
      </c>
      <c r="AA3937" s="34" t="str">
        <f t="shared" si="1046"/>
        <v>Outer</v>
      </c>
      <c r="AB3937" s="35" t="str">
        <f t="shared" si="1053"/>
        <v>0.4-0.5</v>
      </c>
      <c r="AC3937" s="36" t="str">
        <f t="shared" si="1047"/>
        <v>0-1</v>
      </c>
      <c r="AD3937" s="36" t="str">
        <f t="shared" si="1048"/>
        <v>May</v>
      </c>
      <c r="AE3937" s="35" t="str">
        <f t="shared" si="1049"/>
        <v>265-275</v>
      </c>
      <c r="AF3937" s="36" t="str">
        <f t="shared" si="1050"/>
        <v>LWS-LTI</v>
      </c>
    </row>
    <row r="3938" spans="5:32" x14ac:dyDescent="0.3">
      <c r="E3938" s="12">
        <v>41048.229166666664</v>
      </c>
      <c r="F3938" s="16">
        <v>4.6100000000000003</v>
      </c>
      <c r="G3938" s="16">
        <v>65.889999389648494</v>
      </c>
      <c r="H3938" s="29">
        <v>1.1889919133389537</v>
      </c>
      <c r="I3938" s="26">
        <v>207.4</v>
      </c>
      <c r="J3938" s="30">
        <v>0.12147505422993493</v>
      </c>
      <c r="K3938" s="31">
        <v>1.8871291663864857E-2</v>
      </c>
      <c r="L3938" s="108">
        <f ca="1">REWS!R3938</f>
        <v>4.6645556072125363</v>
      </c>
      <c r="M3938" s="22">
        <f t="shared" si="1037"/>
        <v>4.5643807257214055</v>
      </c>
      <c r="N3938" s="22">
        <f t="shared" ca="1" si="1038"/>
        <v>4.6183964658604353</v>
      </c>
      <c r="O3938" s="22">
        <f t="shared" si="1039"/>
        <v>6.3489730916447371E-2</v>
      </c>
      <c r="P3938" s="81">
        <f t="shared" ca="1" si="1040"/>
        <v>5</v>
      </c>
      <c r="Q3938" s="22">
        <f t="shared" ca="1" si="1041"/>
        <v>0.53150197551454492</v>
      </c>
      <c r="R3938" s="3">
        <f ca="1">IF(N3938&gt;'Power Curve'!$C$37,0,INDEX(Ci,$P3938,1)*POWER(1-Q3938,3)+INDEX(Ci,$P3938,2)*3*Q3938*POWER(1-Q3938,2)+INDEX(Ci,$P3938,3)*3*POWER(Q3938,2)*(1-Q3938)+INDEX(Ci,$P3938,4)*POWER(Q3938,3))</f>
        <v>141.39949118938208</v>
      </c>
      <c r="S3938" s="3">
        <f t="shared" si="1042"/>
        <v>65.889999389648494</v>
      </c>
      <c r="T3938" s="3">
        <f t="shared" ca="1" si="1043"/>
        <v>75.509491799733581</v>
      </c>
      <c r="U3938" s="3">
        <f t="shared" ca="1" si="1051"/>
        <v>75.509491799733581</v>
      </c>
      <c r="W3938" s="34">
        <f t="shared" si="1044"/>
        <v>5</v>
      </c>
      <c r="X3938" s="73" t="b">
        <f>COUNTIF('Power Curve'!$D$2:$D$31,W3938)&gt;0</f>
        <v>1</v>
      </c>
      <c r="Y3938" s="73" t="b">
        <f t="shared" si="1045"/>
        <v>0</v>
      </c>
      <c r="Z3938" s="73" t="b">
        <f t="shared" si="1052"/>
        <v>1</v>
      </c>
      <c r="AA3938" s="34" t="str">
        <f t="shared" si="1046"/>
        <v>Outer</v>
      </c>
      <c r="AB3938" s="35" t="str">
        <f t="shared" si="1053"/>
        <v>0.0-0.1</v>
      </c>
      <c r="AC3938" s="36" t="str">
        <f t="shared" si="1047"/>
        <v>5-6</v>
      </c>
      <c r="AD3938" s="36" t="str">
        <f t="shared" si="1048"/>
        <v>May</v>
      </c>
      <c r="AE3938" s="35" t="str">
        <f t="shared" si="1049"/>
        <v>205-215</v>
      </c>
      <c r="AF3938" s="36" t="str">
        <f t="shared" si="1050"/>
        <v>Inner-TI</v>
      </c>
    </row>
    <row r="3939" spans="5:32" x14ac:dyDescent="0.3">
      <c r="E3939" s="12">
        <v>41048.236111111109</v>
      </c>
      <c r="F3939" s="16">
        <v>4.49</v>
      </c>
      <c r="G3939" s="16">
        <v>67.459999084472699</v>
      </c>
      <c r="H3939" s="29">
        <v>1.1885600074892126</v>
      </c>
      <c r="I3939" s="26">
        <v>203.8</v>
      </c>
      <c r="J3939" s="30">
        <v>0.12694877505567928</v>
      </c>
      <c r="K3939" s="31">
        <v>6.8061899174788845E-2</v>
      </c>
      <c r="L3939" s="108">
        <f ca="1">REWS!R3939</f>
        <v>4.4672063694663997</v>
      </c>
      <c r="M3939" s="22">
        <f t="shared" si="1037"/>
        <v>4.4450298571893319</v>
      </c>
      <c r="N3939" s="22">
        <f t="shared" ca="1" si="1038"/>
        <v>4.4224645190433192</v>
      </c>
      <c r="O3939" s="22">
        <f t="shared" si="1039"/>
        <v>4.5043669447776429E-2</v>
      </c>
      <c r="P3939" s="81">
        <f t="shared" ca="1" si="1040"/>
        <v>5</v>
      </c>
      <c r="Q3939" s="22">
        <f t="shared" ca="1" si="1041"/>
        <v>0.30745774085648792</v>
      </c>
      <c r="R3939" s="3">
        <f ca="1">IF(N3939&gt;'Power Curve'!$C$37,0,INDEX(Ci,$P3939,1)*POWER(1-Q3939,3)+INDEX(Ci,$P3939,2)*3*Q3939*POWER(1-Q3939,2)+INDEX(Ci,$P3939,3)*3*POWER(Q3939,2)*(1-Q3939)+INDEX(Ci,$P3939,4)*POWER(Q3939,3))</f>
        <v>109.61528595117174</v>
      </c>
      <c r="S3939" s="3">
        <f t="shared" si="1042"/>
        <v>67.459999084472699</v>
      </c>
      <c r="T3939" s="3">
        <f t="shared" ca="1" si="1043"/>
        <v>42.155286866699043</v>
      </c>
      <c r="U3939" s="3">
        <f t="shared" ca="1" si="1051"/>
        <v>42.155286866699043</v>
      </c>
      <c r="W3939" s="34">
        <f t="shared" si="1044"/>
        <v>4</v>
      </c>
      <c r="X3939" s="73" t="b">
        <f>COUNTIF('Power Curve'!$D$2:$D$31,W3939)&gt;0</f>
        <v>1</v>
      </c>
      <c r="Y3939" s="73" t="b">
        <f t="shared" si="1045"/>
        <v>0</v>
      </c>
      <c r="Z3939" s="73" t="b">
        <f t="shared" si="1052"/>
        <v>1</v>
      </c>
      <c r="AA3939" s="34" t="str">
        <f t="shared" si="1046"/>
        <v>Outer</v>
      </c>
      <c r="AB3939" s="35" t="str">
        <f t="shared" si="1053"/>
        <v>0.0-0.1</v>
      </c>
      <c r="AC3939" s="36" t="str">
        <f t="shared" si="1047"/>
        <v>5-6</v>
      </c>
      <c r="AD3939" s="36" t="str">
        <f t="shared" si="1048"/>
        <v>May</v>
      </c>
      <c r="AE3939" s="35" t="str">
        <f t="shared" si="1049"/>
        <v>195-205</v>
      </c>
      <c r="AF3939" s="36" t="str">
        <f t="shared" si="1050"/>
        <v>Inner-TI</v>
      </c>
    </row>
    <row r="3940" spans="5:32" x14ac:dyDescent="0.3">
      <c r="E3940" s="12">
        <v>41048.243055555555</v>
      </c>
      <c r="F3940" s="16">
        <v>4.63</v>
      </c>
      <c r="G3940" s="16">
        <v>117.94999313354469</v>
      </c>
      <c r="H3940" s="29">
        <v>1.18795586762654</v>
      </c>
      <c r="I3940" s="26">
        <v>203.5</v>
      </c>
      <c r="J3940" s="30">
        <v>0.12311015118790496</v>
      </c>
      <c r="K3940" s="31">
        <v>5.2169538827753277E-2</v>
      </c>
      <c r="L3940" s="108">
        <f ca="1">REWS!R3940</f>
        <v>4.6739870890991808</v>
      </c>
      <c r="M3940" s="22">
        <f t="shared" si="1037"/>
        <v>4.582850925843915</v>
      </c>
      <c r="N3940" s="22">
        <f t="shared" ca="1" si="1038"/>
        <v>4.626390077464511</v>
      </c>
      <c r="O3940" s="22">
        <f t="shared" si="1039"/>
        <v>6.6344359885543672E-2</v>
      </c>
      <c r="P3940" s="81">
        <f t="shared" ca="1" si="1040"/>
        <v>5</v>
      </c>
      <c r="Q3940" s="22">
        <f t="shared" ca="1" si="1041"/>
        <v>0.54064250937378622</v>
      </c>
      <c r="R3940" s="3">
        <f ca="1">IF(N3940&gt;'Power Curve'!$C$37,0,INDEX(Ci,$P3940,1)*POWER(1-Q3940,3)+INDEX(Ci,$P3940,2)*3*Q3940*POWER(1-Q3940,2)+INDEX(Ci,$P3940,3)*3*POWER(Q3940,2)*(1-Q3940)+INDEX(Ci,$P3940,4)*POWER(Q3940,3))</f>
        <v>142.77740162467524</v>
      </c>
      <c r="S3940" s="3">
        <f t="shared" si="1042"/>
        <v>117.94999313354469</v>
      </c>
      <c r="T3940" s="3">
        <f t="shared" ca="1" si="1043"/>
        <v>24.827408491130541</v>
      </c>
      <c r="U3940" s="3">
        <f t="shared" ca="1" si="1051"/>
        <v>24.827408491130541</v>
      </c>
      <c r="W3940" s="34">
        <f t="shared" si="1044"/>
        <v>5</v>
      </c>
      <c r="X3940" s="73" t="b">
        <f>COUNTIF('Power Curve'!$D$2:$D$31,W3940)&gt;0</f>
        <v>1</v>
      </c>
      <c r="Y3940" s="73" t="b">
        <f t="shared" si="1045"/>
        <v>0</v>
      </c>
      <c r="Z3940" s="73" t="b">
        <f t="shared" si="1052"/>
        <v>1</v>
      </c>
      <c r="AA3940" s="34" t="str">
        <f t="shared" si="1046"/>
        <v>Outer</v>
      </c>
      <c r="AB3940" s="35" t="str">
        <f t="shared" si="1053"/>
        <v>0.0-0.1</v>
      </c>
      <c r="AC3940" s="36" t="str">
        <f t="shared" si="1047"/>
        <v>5-6</v>
      </c>
      <c r="AD3940" s="36" t="str">
        <f t="shared" si="1048"/>
        <v>May</v>
      </c>
      <c r="AE3940" s="35" t="str">
        <f t="shared" si="1049"/>
        <v>195-205</v>
      </c>
      <c r="AF3940" s="36" t="str">
        <f t="shared" si="1050"/>
        <v>Inner-TI</v>
      </c>
    </row>
    <row r="3941" spans="5:32" x14ac:dyDescent="0.3">
      <c r="E3941" s="12">
        <v>41048.25</v>
      </c>
      <c r="F3941" s="16">
        <v>4.71</v>
      </c>
      <c r="G3941" s="16">
        <v>88.46999740600549</v>
      </c>
      <c r="H3941" s="29">
        <v>1.1875390963118575</v>
      </c>
      <c r="I3941" s="26">
        <v>207.4</v>
      </c>
      <c r="J3941" s="30">
        <v>0.12314225053078555</v>
      </c>
      <c r="K3941" s="31">
        <v>9.0002113853668964E-2</v>
      </c>
      <c r="L3941" s="108">
        <f ca="1">REWS!R3941</f>
        <v>4.7398283709933562</v>
      </c>
      <c r="M3941" s="22">
        <f t="shared" si="1037"/>
        <v>4.6614909961958064</v>
      </c>
      <c r="N3941" s="22">
        <f t="shared" ca="1" si="1038"/>
        <v>4.6910121602757888</v>
      </c>
      <c r="O3941" s="22">
        <f t="shared" si="1039"/>
        <v>7.8498436260964199E-2</v>
      </c>
      <c r="P3941" s="81">
        <f t="shared" ca="1" si="1040"/>
        <v>5</v>
      </c>
      <c r="Q3941" s="22">
        <f t="shared" ca="1" si="1041"/>
        <v>0.61453655942870833</v>
      </c>
      <c r="R3941" s="3">
        <f ca="1">IF(N3941&gt;'Power Curve'!$C$37,0,INDEX(Ci,$P3941,1)*POWER(1-Q3941,3)+INDEX(Ci,$P3941,2)*3*Q3941*POWER(1-Q3941,2)+INDEX(Ci,$P3941,3)*3*POWER(Q3941,2)*(1-Q3941)+INDEX(Ci,$P3941,4)*POWER(Q3941,3))</f>
        <v>154.03961420361276</v>
      </c>
      <c r="S3941" s="3">
        <f t="shared" si="1042"/>
        <v>88.46999740600549</v>
      </c>
      <c r="T3941" s="3">
        <f t="shared" ca="1" si="1043"/>
        <v>65.569616797607267</v>
      </c>
      <c r="U3941" s="3">
        <f t="shared" ca="1" si="1051"/>
        <v>65.569616797607267</v>
      </c>
      <c r="W3941" s="34">
        <f t="shared" si="1044"/>
        <v>5</v>
      </c>
      <c r="X3941" s="73" t="b">
        <f>COUNTIF('Power Curve'!$D$2:$D$31,W3941)&gt;0</f>
        <v>1</v>
      </c>
      <c r="Y3941" s="73" t="b">
        <f t="shared" si="1045"/>
        <v>0</v>
      </c>
      <c r="Z3941" s="73" t="b">
        <f t="shared" si="1052"/>
        <v>1</v>
      </c>
      <c r="AA3941" s="34" t="str">
        <f t="shared" si="1046"/>
        <v>Outer</v>
      </c>
      <c r="AB3941" s="35" t="str">
        <f t="shared" si="1053"/>
        <v>0.0-0.1</v>
      </c>
      <c r="AC3941" s="36" t="str">
        <f t="shared" si="1047"/>
        <v>6-7</v>
      </c>
      <c r="AD3941" s="36" t="str">
        <f t="shared" si="1048"/>
        <v>May</v>
      </c>
      <c r="AE3941" s="35" t="str">
        <f t="shared" si="1049"/>
        <v>205-215</v>
      </c>
      <c r="AF3941" s="36" t="str">
        <f t="shared" si="1050"/>
        <v>Inner-TI</v>
      </c>
    </row>
    <row r="3942" spans="5:32" x14ac:dyDescent="0.3">
      <c r="E3942" s="12">
        <v>41048.354166666664</v>
      </c>
      <c r="F3942" s="16">
        <v>4.74</v>
      </c>
      <c r="G3942" s="16">
        <v>98.250000000000398</v>
      </c>
      <c r="H3942" s="29">
        <v>1.1837348671141066</v>
      </c>
      <c r="I3942" s="26">
        <v>200.2</v>
      </c>
      <c r="J3942" s="30">
        <v>0.20253164556962025</v>
      </c>
      <c r="K3942" s="31">
        <v>7.2267749505394191E-2</v>
      </c>
      <c r="L3942" s="108">
        <f ca="1">REWS!R3942</f>
        <v>4.7564353384963551</v>
      </c>
      <c r="M3942" s="22">
        <f t="shared" si="1037"/>
        <v>4.686167331379945</v>
      </c>
      <c r="N3942" s="22">
        <f t="shared" ca="1" si="1038"/>
        <v>4.7024160120427698</v>
      </c>
      <c r="O3942" s="22">
        <f t="shared" si="1039"/>
        <v>8.231224340980639E-2</v>
      </c>
      <c r="P3942" s="81">
        <f t="shared" ca="1" si="1040"/>
        <v>5</v>
      </c>
      <c r="Q3942" s="22">
        <f t="shared" ca="1" si="1041"/>
        <v>0.62757663422402488</v>
      </c>
      <c r="R3942" s="3">
        <f ca="1">IF(N3942&gt;'Power Curve'!$C$37,0,INDEX(Ci,$P3942,1)*POWER(1-Q3942,3)+INDEX(Ci,$P3942,2)*3*Q3942*POWER(1-Q3942,2)+INDEX(Ci,$P3942,3)*3*POWER(Q3942,2)*(1-Q3942)+INDEX(Ci,$P3942,4)*POWER(Q3942,3))</f>
        <v>156.04335453407299</v>
      </c>
      <c r="S3942" s="3">
        <f t="shared" si="1042"/>
        <v>98.250000000000398</v>
      </c>
      <c r="T3942" s="3">
        <f t="shared" ca="1" si="1043"/>
        <v>57.793354534072591</v>
      </c>
      <c r="U3942" s="3">
        <f t="shared" ca="1" si="1051"/>
        <v>57.793354534072591</v>
      </c>
      <c r="W3942" s="34">
        <f t="shared" si="1044"/>
        <v>5</v>
      </c>
      <c r="X3942" s="73" t="b">
        <f>COUNTIF('Power Curve'!$D$2:$D$31,W3942)&gt;0</f>
        <v>1</v>
      </c>
      <c r="Y3942" s="73" t="b">
        <f t="shared" si="1045"/>
        <v>0</v>
      </c>
      <c r="Z3942" s="73" t="b">
        <f t="shared" si="1052"/>
        <v>1</v>
      </c>
      <c r="AA3942" s="34" t="str">
        <f t="shared" si="1046"/>
        <v>Outer</v>
      </c>
      <c r="AB3942" s="35" t="str">
        <f t="shared" si="1053"/>
        <v>0.0-0.1</v>
      </c>
      <c r="AC3942" s="36" t="str">
        <f t="shared" si="1047"/>
        <v>8-9</v>
      </c>
      <c r="AD3942" s="36" t="str">
        <f t="shared" si="1048"/>
        <v>May</v>
      </c>
      <c r="AE3942" s="35" t="str">
        <f t="shared" si="1049"/>
        <v>195-205</v>
      </c>
      <c r="AF3942" s="36" t="str">
        <f t="shared" si="1050"/>
        <v>LWS-HTI</v>
      </c>
    </row>
    <row r="3943" spans="5:32" x14ac:dyDescent="0.3">
      <c r="E3943" s="12">
        <v>41048.361111111109</v>
      </c>
      <c r="F3943" s="16">
        <v>4.1900000000000004</v>
      </c>
      <c r="G3943" s="16">
        <v>68.670001983642607</v>
      </c>
      <c r="H3943" s="29">
        <v>1.1795159188907909</v>
      </c>
      <c r="I3943" s="26">
        <v>203</v>
      </c>
      <c r="J3943" s="30">
        <v>0.28878281622911689</v>
      </c>
      <c r="K3943" s="31">
        <v>-6.6771640263613369E-3</v>
      </c>
      <c r="L3943" s="108">
        <f ca="1">REWS!R3943</f>
        <v>4.1871257706385778</v>
      </c>
      <c r="M3943" s="22">
        <f t="shared" si="1037"/>
        <v>4.1374865555943297</v>
      </c>
      <c r="N3943" s="22">
        <f t="shared" ca="1" si="1038"/>
        <v>4.1346483490691313</v>
      </c>
      <c r="O3943" s="22">
        <f t="shared" si="1039"/>
        <v>-2.4881392040801533E-3</v>
      </c>
      <c r="P3943" s="81">
        <f t="shared" ca="1" si="1040"/>
        <v>4</v>
      </c>
      <c r="Q3943" s="22">
        <f t="shared" ca="1" si="1041"/>
        <v>0.98650801658796339</v>
      </c>
      <c r="R3943" s="3">
        <f ca="1">IF(N3943&gt;'Power Curve'!$C$37,0,INDEX(Ci,$P3943,1)*POWER(1-Q3943,3)+INDEX(Ci,$P3943,2)*3*Q3943*POWER(1-Q3943,2)+INDEX(Ci,$P3943,3)*3*POWER(Q3943,2)*(1-Q3943)+INDEX(Ci,$P3943,4)*POWER(Q3943,3))</f>
        <v>75.824137152885726</v>
      </c>
      <c r="S3943" s="3">
        <f t="shared" si="1042"/>
        <v>68.670001983642607</v>
      </c>
      <c r="T3943" s="3">
        <f t="shared" ca="1" si="1043"/>
        <v>7.1541351692431192</v>
      </c>
      <c r="U3943" s="3">
        <f t="shared" ca="1" si="1051"/>
        <v>7.1541351692431192</v>
      </c>
      <c r="W3943" s="34">
        <f t="shared" si="1044"/>
        <v>4</v>
      </c>
      <c r="X3943" s="73" t="b">
        <f>COUNTIF('Power Curve'!$D$2:$D$31,W3943)&gt;0</f>
        <v>1</v>
      </c>
      <c r="Y3943" s="73" t="b">
        <f t="shared" si="1045"/>
        <v>0</v>
      </c>
      <c r="Z3943" s="73" t="b">
        <f t="shared" si="1052"/>
        <v>1</v>
      </c>
      <c r="AA3943" s="34" t="str">
        <f t="shared" si="1046"/>
        <v>Outer</v>
      </c>
      <c r="AB3943" s="35" t="str">
        <f t="shared" si="1053"/>
        <v>-0.1-0.0</v>
      </c>
      <c r="AC3943" s="36" t="str">
        <f t="shared" si="1047"/>
        <v>8-9</v>
      </c>
      <c r="AD3943" s="36" t="str">
        <f t="shared" si="1048"/>
        <v>May</v>
      </c>
      <c r="AE3943" s="35" t="str">
        <f t="shared" si="1049"/>
        <v>195-205</v>
      </c>
      <c r="AF3943" s="36" t="str">
        <f t="shared" si="1050"/>
        <v>LWS-HTI</v>
      </c>
    </row>
    <row r="3944" spans="5:32" x14ac:dyDescent="0.3">
      <c r="E3944" s="12">
        <v>41048.388888888891</v>
      </c>
      <c r="F3944" s="16">
        <v>4.49</v>
      </c>
      <c r="G3944" s="16">
        <v>79.830001831054702</v>
      </c>
      <c r="H3944" s="29">
        <v>1.1815309057107444</v>
      </c>
      <c r="I3944" s="26">
        <v>202.5</v>
      </c>
      <c r="J3944" s="30">
        <v>0.12694877505567928</v>
      </c>
      <c r="K3944" s="31">
        <v>4.962083531366817E-2</v>
      </c>
      <c r="L3944" s="108">
        <f ca="1">REWS!R3944</f>
        <v>4.4894823538621047</v>
      </c>
      <c r="M3944" s="22">
        <f t="shared" si="1037"/>
        <v>4.4362499433067395</v>
      </c>
      <c r="N3944" s="22">
        <f t="shared" ca="1" si="1038"/>
        <v>4.435738493941507</v>
      </c>
      <c r="O3944" s="22">
        <f t="shared" si="1039"/>
        <v>4.3686705454469475E-2</v>
      </c>
      <c r="P3944" s="81">
        <f t="shared" ca="1" si="1040"/>
        <v>5</v>
      </c>
      <c r="Q3944" s="22">
        <f t="shared" ca="1" si="1041"/>
        <v>0.32263626378368904</v>
      </c>
      <c r="R3944" s="3">
        <f ca="1">IF(N3944&gt;'Power Curve'!$C$37,0,INDEX(Ci,$P3944,1)*POWER(1-Q3944,3)+INDEX(Ci,$P3944,2)*3*Q3944*POWER(1-Q3944,2)+INDEX(Ci,$P3944,3)*3*POWER(Q3944,2)*(1-Q3944)+INDEX(Ci,$P3944,4)*POWER(Q3944,3))</f>
        <v>111.6072026976297</v>
      </c>
      <c r="S3944" s="3">
        <f t="shared" si="1042"/>
        <v>79.830001831054702</v>
      </c>
      <c r="T3944" s="3">
        <f t="shared" ca="1" si="1043"/>
        <v>31.777200866575001</v>
      </c>
      <c r="U3944" s="3">
        <f t="shared" ca="1" si="1051"/>
        <v>31.777200866575001</v>
      </c>
      <c r="W3944" s="34">
        <f t="shared" si="1044"/>
        <v>4</v>
      </c>
      <c r="X3944" s="73" t="b">
        <f>COUNTIF('Power Curve'!$D$2:$D$31,W3944)&gt;0</f>
        <v>1</v>
      </c>
      <c r="Y3944" s="73" t="b">
        <f t="shared" si="1045"/>
        <v>0</v>
      </c>
      <c r="Z3944" s="73" t="b">
        <f t="shared" si="1052"/>
        <v>1</v>
      </c>
      <c r="AA3944" s="34" t="str">
        <f t="shared" si="1046"/>
        <v>Outer</v>
      </c>
      <c r="AB3944" s="35" t="str">
        <f t="shared" si="1053"/>
        <v>0.0-0.1</v>
      </c>
      <c r="AC3944" s="36" t="str">
        <f t="shared" si="1047"/>
        <v>9-10</v>
      </c>
      <c r="AD3944" s="36" t="str">
        <f t="shared" si="1048"/>
        <v>May</v>
      </c>
      <c r="AE3944" s="35" t="str">
        <f t="shared" si="1049"/>
        <v>195-205</v>
      </c>
      <c r="AF3944" s="36" t="str">
        <f t="shared" si="1050"/>
        <v>Inner-TI</v>
      </c>
    </row>
    <row r="3945" spans="5:32" x14ac:dyDescent="0.3">
      <c r="E3945" s="12">
        <v>41048.395833333336</v>
      </c>
      <c r="F3945" s="16">
        <v>4.45</v>
      </c>
      <c r="G3945" s="16">
        <v>78.420003890991396</v>
      </c>
      <c r="H3945" s="29">
        <v>1.1810199534717818</v>
      </c>
      <c r="I3945" s="26">
        <v>203.2</v>
      </c>
      <c r="J3945" s="30">
        <v>0.15955056179775279</v>
      </c>
      <c r="K3945" s="31">
        <v>5.1101830265328073E-2</v>
      </c>
      <c r="L3945" s="108">
        <f ca="1">REWS!R3945</f>
        <v>4.5091006406934637</v>
      </c>
      <c r="M3945" s="22">
        <f t="shared" si="1037"/>
        <v>4.3960949068397213</v>
      </c>
      <c r="N3945" s="22">
        <f t="shared" ca="1" si="1038"/>
        <v>4.4544796316809574</v>
      </c>
      <c r="O3945" s="22">
        <f t="shared" si="1039"/>
        <v>3.7480615125530733E-2</v>
      </c>
      <c r="P3945" s="81">
        <f t="shared" ca="1" si="1040"/>
        <v>5</v>
      </c>
      <c r="Q3945" s="22">
        <f t="shared" ca="1" si="1041"/>
        <v>0.3440663772984372</v>
      </c>
      <c r="R3945" s="3">
        <f ca="1">IF(N3945&gt;'Power Curve'!$C$37,0,INDEX(Ci,$P3945,1)*POWER(1-Q3945,3)+INDEX(Ci,$P3945,2)*3*Q3945*POWER(1-Q3945,2)+INDEX(Ci,$P3945,3)*3*POWER(Q3945,2)*(1-Q3945)+INDEX(Ci,$P3945,4)*POWER(Q3945,3))</f>
        <v>114.46811960030421</v>
      </c>
      <c r="S3945" s="3">
        <f t="shared" si="1042"/>
        <v>78.420003890991396</v>
      </c>
      <c r="T3945" s="3">
        <f t="shared" ca="1" si="1043"/>
        <v>36.04811570931281</v>
      </c>
      <c r="U3945" s="3">
        <f t="shared" ca="1" si="1051"/>
        <v>36.04811570931281</v>
      </c>
      <c r="W3945" s="34">
        <f t="shared" si="1044"/>
        <v>4</v>
      </c>
      <c r="X3945" s="73" t="b">
        <f>COUNTIF('Power Curve'!$D$2:$D$31,W3945)&gt;0</f>
        <v>1</v>
      </c>
      <c r="Y3945" s="73" t="b">
        <f t="shared" si="1045"/>
        <v>0</v>
      </c>
      <c r="Z3945" s="73" t="b">
        <f t="shared" si="1052"/>
        <v>1</v>
      </c>
      <c r="AA3945" s="34" t="str">
        <f t="shared" si="1046"/>
        <v>Outer</v>
      </c>
      <c r="AB3945" s="35" t="str">
        <f t="shared" si="1053"/>
        <v>0.0-0.1</v>
      </c>
      <c r="AC3945" s="36" t="str">
        <f t="shared" si="1047"/>
        <v>9-10</v>
      </c>
      <c r="AD3945" s="36" t="str">
        <f t="shared" si="1048"/>
        <v>May</v>
      </c>
      <c r="AE3945" s="35" t="str">
        <f t="shared" si="1049"/>
        <v>195-205</v>
      </c>
      <c r="AF3945" s="36" t="str">
        <f t="shared" si="1050"/>
        <v>LWS-HTI</v>
      </c>
    </row>
    <row r="3946" spans="5:32" x14ac:dyDescent="0.3">
      <c r="E3946" s="12">
        <v>41048.402777777781</v>
      </c>
      <c r="F3946" s="16">
        <v>4.62</v>
      </c>
      <c r="G3946" s="16">
        <v>70.0200004577637</v>
      </c>
      <c r="H3946" s="29">
        <v>1.1808922859766378</v>
      </c>
      <c r="I3946" s="26">
        <v>208.7</v>
      </c>
      <c r="J3946" s="30">
        <v>0.17099567099567101</v>
      </c>
      <c r="K3946" s="31">
        <v>-1.21226845186353E-2</v>
      </c>
      <c r="L3946" s="108">
        <f ca="1">REWS!R3946</f>
        <v>4.7348660817306731</v>
      </c>
      <c r="M3946" s="22">
        <f t="shared" si="1037"/>
        <v>4.5638711487845587</v>
      </c>
      <c r="N3946" s="22">
        <f t="shared" ca="1" si="1038"/>
        <v>4.6773417107725557</v>
      </c>
      <c r="O3946" s="22">
        <f t="shared" si="1039"/>
        <v>6.3410974158195813E-2</v>
      </c>
      <c r="P3946" s="81">
        <f t="shared" ca="1" si="1040"/>
        <v>5</v>
      </c>
      <c r="Q3946" s="22">
        <f t="shared" ca="1" si="1041"/>
        <v>0.59890467577656292</v>
      </c>
      <c r="R3946" s="3">
        <f ca="1">IF(N3946&gt;'Power Curve'!$C$37,0,INDEX(Ci,$P3946,1)*POWER(1-Q3946,3)+INDEX(Ci,$P3946,2)*3*Q3946*POWER(1-Q3946,2)+INDEX(Ci,$P3946,3)*3*POWER(Q3946,2)*(1-Q3946)+INDEX(Ci,$P3946,4)*POWER(Q3946,3))</f>
        <v>151.64252432157821</v>
      </c>
      <c r="S3946" s="3">
        <f t="shared" si="1042"/>
        <v>70.0200004577637</v>
      </c>
      <c r="T3946" s="3">
        <f t="shared" ca="1" si="1043"/>
        <v>81.622523863814507</v>
      </c>
      <c r="U3946" s="3">
        <f t="shared" ca="1" si="1051"/>
        <v>81.622523863814507</v>
      </c>
      <c r="W3946" s="34">
        <f t="shared" si="1044"/>
        <v>5</v>
      </c>
      <c r="X3946" s="73" t="b">
        <f>COUNTIF('Power Curve'!$D$2:$D$31,W3946)&gt;0</f>
        <v>1</v>
      </c>
      <c r="Y3946" s="73" t="b">
        <f t="shared" si="1045"/>
        <v>0</v>
      </c>
      <c r="Z3946" s="73" t="b">
        <f t="shared" si="1052"/>
        <v>1</v>
      </c>
      <c r="AA3946" s="34" t="str">
        <f t="shared" si="1046"/>
        <v>Outer</v>
      </c>
      <c r="AB3946" s="35" t="str">
        <f t="shared" si="1053"/>
        <v>0.0-0.1</v>
      </c>
      <c r="AC3946" s="36" t="str">
        <f t="shared" si="1047"/>
        <v>9-10</v>
      </c>
      <c r="AD3946" s="36" t="str">
        <f t="shared" si="1048"/>
        <v>May</v>
      </c>
      <c r="AE3946" s="35" t="str">
        <f t="shared" si="1049"/>
        <v>205-215</v>
      </c>
      <c r="AF3946" s="36" t="str">
        <f t="shared" si="1050"/>
        <v>LWS-HTI</v>
      </c>
    </row>
    <row r="3947" spans="5:32" x14ac:dyDescent="0.3">
      <c r="E3947" s="12">
        <v>41048.423611111109</v>
      </c>
      <c r="F3947" s="16">
        <v>3.78</v>
      </c>
      <c r="G3947" s="16">
        <v>53.899997711181712</v>
      </c>
      <c r="H3947" s="29">
        <v>1.176441206803815</v>
      </c>
      <c r="I3947" s="26">
        <v>209.3</v>
      </c>
      <c r="J3947" s="30">
        <v>0.32010582010582012</v>
      </c>
      <c r="K3947" s="31">
        <v>4.8532707403967007E-2</v>
      </c>
      <c r="L3947" s="108">
        <f ca="1">REWS!R3947</f>
        <v>3.7961792270857297</v>
      </c>
      <c r="M3947" s="22">
        <f t="shared" si="1037"/>
        <v>3.7293789307438385</v>
      </c>
      <c r="N3947" s="22">
        <f t="shared" ca="1" si="1038"/>
        <v>3.7453414885769711</v>
      </c>
      <c r="O3947" s="22">
        <f t="shared" si="1039"/>
        <v>-6.55624881921852E-2</v>
      </c>
      <c r="P3947" s="81">
        <f t="shared" ca="1" si="1040"/>
        <v>4</v>
      </c>
      <c r="Q3947" s="22">
        <f t="shared" ca="1" si="1041"/>
        <v>0.70914204200936437</v>
      </c>
      <c r="R3947" s="3">
        <f ca="1">IF(N3947&gt;'Power Curve'!$C$37,0,INDEX(Ci,$P3947,1)*POWER(1-Q3947,3)+INDEX(Ci,$P3947,2)*3*Q3947*POWER(1-Q3947,2)+INDEX(Ci,$P3947,3)*3*POWER(Q3947,2)*(1-Q3947)+INDEX(Ci,$P3947,4)*POWER(Q3947,3))</f>
        <v>44.295395293885321</v>
      </c>
      <c r="S3947" s="3">
        <f t="shared" si="1042"/>
        <v>53.899997711181712</v>
      </c>
      <c r="T3947" s="3">
        <f t="shared" ca="1" si="1043"/>
        <v>-9.6046024172963911</v>
      </c>
      <c r="U3947" s="3">
        <f t="shared" ca="1" si="1051"/>
        <v>9.6046024172963911</v>
      </c>
      <c r="W3947" s="34">
        <f t="shared" si="1044"/>
        <v>4</v>
      </c>
      <c r="X3947" s="73" t="b">
        <f>COUNTIF('Power Curve'!$D$2:$D$31,W3947)&gt;0</f>
        <v>1</v>
      </c>
      <c r="Y3947" s="73" t="b">
        <f t="shared" si="1045"/>
        <v>0</v>
      </c>
      <c r="Z3947" s="73" t="b">
        <f t="shared" si="1052"/>
        <v>1</v>
      </c>
      <c r="AA3947" s="34" t="str">
        <f t="shared" si="1046"/>
        <v>Outer</v>
      </c>
      <c r="AB3947" s="35" t="str">
        <f t="shared" si="1053"/>
        <v>-0.1-0.0</v>
      </c>
      <c r="AC3947" s="36" t="str">
        <f t="shared" si="1047"/>
        <v>10-11</v>
      </c>
      <c r="AD3947" s="36" t="str">
        <f t="shared" si="1048"/>
        <v>May</v>
      </c>
      <c r="AE3947" s="35" t="str">
        <f t="shared" si="1049"/>
        <v>205-215</v>
      </c>
      <c r="AF3947" s="36" t="str">
        <f t="shared" si="1050"/>
        <v>LWS-HTI</v>
      </c>
    </row>
    <row r="3948" spans="5:32" x14ac:dyDescent="0.3">
      <c r="E3948" s="12">
        <v>41049.541666666664</v>
      </c>
      <c r="F3948" s="16">
        <v>4.6399999999999997</v>
      </c>
      <c r="G3948" s="16">
        <v>118.0699920654293</v>
      </c>
      <c r="H3948" s="29">
        <v>1.1896493050744263</v>
      </c>
      <c r="I3948" s="26">
        <v>340.9</v>
      </c>
      <c r="J3948" s="30">
        <v>0.10560344827586207</v>
      </c>
      <c r="K3948" s="31">
        <v>0.14637662162283396</v>
      </c>
      <c r="L3948" s="108">
        <f ca="1">REWS!R3948</f>
        <v>4.6146477421578371</v>
      </c>
      <c r="M3948" s="22">
        <f t="shared" si="1037"/>
        <v>4.5949303853079533</v>
      </c>
      <c r="N3948" s="22">
        <f t="shared" ca="1" si="1038"/>
        <v>4.5698243810202133</v>
      </c>
      <c r="O3948" s="22">
        <f t="shared" si="1039"/>
        <v>6.8211279284811313E-2</v>
      </c>
      <c r="P3948" s="81">
        <f t="shared" ca="1" si="1040"/>
        <v>5</v>
      </c>
      <c r="Q3948" s="22">
        <f t="shared" ca="1" si="1041"/>
        <v>0.475960774855056</v>
      </c>
      <c r="R3948" s="3">
        <f ca="1">IF(N3948&gt;'Power Curve'!$C$37,0,INDEX(Ci,$P3948,1)*POWER(1-Q3948,3)+INDEX(Ci,$P3948,2)*3*Q3948*POWER(1-Q3948,2)+INDEX(Ci,$P3948,3)*3*POWER(Q3948,2)*(1-Q3948)+INDEX(Ci,$P3948,4)*POWER(Q3948,3))</f>
        <v>133.12803641599501</v>
      </c>
      <c r="S3948" s="3">
        <f t="shared" si="1042"/>
        <v>118.0699920654293</v>
      </c>
      <c r="T3948" s="3">
        <f t="shared" ca="1" si="1043"/>
        <v>15.058044350565709</v>
      </c>
      <c r="U3948" s="3">
        <f t="shared" ca="1" si="1051"/>
        <v>15.058044350565709</v>
      </c>
      <c r="W3948" s="34">
        <f t="shared" si="1044"/>
        <v>5</v>
      </c>
      <c r="X3948" s="73" t="b">
        <f>COUNTIF('Power Curve'!$D$2:$D$31,W3948)&gt;0</f>
        <v>1</v>
      </c>
      <c r="Y3948" s="73" t="b">
        <f t="shared" si="1045"/>
        <v>0</v>
      </c>
      <c r="Z3948" s="73" t="b">
        <f t="shared" si="1052"/>
        <v>1</v>
      </c>
      <c r="AA3948" s="34" t="str">
        <f t="shared" si="1046"/>
        <v>Inner</v>
      </c>
      <c r="AB3948" s="35" t="str">
        <f t="shared" si="1053"/>
        <v>0.0-0.1</v>
      </c>
      <c r="AC3948" s="36" t="str">
        <f t="shared" si="1047"/>
        <v>13-14</v>
      </c>
      <c r="AD3948" s="36" t="str">
        <f t="shared" si="1048"/>
        <v>May</v>
      </c>
      <c r="AE3948" s="35" t="str">
        <f t="shared" si="1049"/>
        <v>335-345</v>
      </c>
      <c r="AF3948" s="36" t="str">
        <f t="shared" si="1050"/>
        <v>Inner-TI</v>
      </c>
    </row>
    <row r="3949" spans="5:32" x14ac:dyDescent="0.3">
      <c r="E3949" s="12">
        <v>41049.548611111109</v>
      </c>
      <c r="F3949" s="16">
        <v>3.98</v>
      </c>
      <c r="G3949" s="16">
        <v>42.149999618530302</v>
      </c>
      <c r="H3949" s="29">
        <v>1.1884856854062922</v>
      </c>
      <c r="I3949" s="26">
        <v>330.7</v>
      </c>
      <c r="J3949" s="30">
        <v>0.10552763819095477</v>
      </c>
      <c r="K3949" s="31">
        <v>0.15947138377510775</v>
      </c>
      <c r="L3949" s="108">
        <f ca="1">REWS!R3949</f>
        <v>3.9662388080697242</v>
      </c>
      <c r="M3949" s="22">
        <f t="shared" si="1037"/>
        <v>3.940055695519495</v>
      </c>
      <c r="N3949" s="22">
        <f t="shared" ca="1" si="1038"/>
        <v>3.9264326144536605</v>
      </c>
      <c r="O3949" s="22">
        <f t="shared" si="1039"/>
        <v>-3.3001715062761817E-2</v>
      </c>
      <c r="P3949" s="81">
        <f t="shared" ca="1" si="1040"/>
        <v>4</v>
      </c>
      <c r="Q3949" s="22">
        <f t="shared" ca="1" si="1041"/>
        <v>0.83816241568791972</v>
      </c>
      <c r="R3949" s="3">
        <f ca="1">IF(N3949&gt;'Power Curve'!$C$37,0,INDEX(Ci,$P3949,1)*POWER(1-Q3949,3)+INDEX(Ci,$P3949,2)*3*Q3949*POWER(1-Q3949,2)+INDEX(Ci,$P3949,3)*3*POWER(Q3949,2)*(1-Q3949)+INDEX(Ci,$P3949,4)*POWER(Q3949,3))</f>
        <v>58.55612404299648</v>
      </c>
      <c r="S3949" s="3">
        <f t="shared" si="1042"/>
        <v>42.149999618530302</v>
      </c>
      <c r="T3949" s="3">
        <f t="shared" ca="1" si="1043"/>
        <v>16.406124424466178</v>
      </c>
      <c r="U3949" s="3">
        <f t="shared" ca="1" si="1051"/>
        <v>16.406124424466178</v>
      </c>
      <c r="W3949" s="34">
        <f t="shared" si="1044"/>
        <v>4</v>
      </c>
      <c r="X3949" s="73" t="b">
        <f>COUNTIF('Power Curve'!$D$2:$D$31,W3949)&gt;0</f>
        <v>1</v>
      </c>
      <c r="Y3949" s="73" t="b">
        <f t="shared" si="1045"/>
        <v>0</v>
      </c>
      <c r="Z3949" s="73" t="b">
        <f t="shared" si="1052"/>
        <v>1</v>
      </c>
      <c r="AA3949" s="34" t="str">
        <f t="shared" si="1046"/>
        <v>Inner</v>
      </c>
      <c r="AB3949" s="35" t="str">
        <f t="shared" si="1053"/>
        <v>-0.1-0.0</v>
      </c>
      <c r="AC3949" s="36" t="str">
        <f t="shared" si="1047"/>
        <v>13-14</v>
      </c>
      <c r="AD3949" s="36" t="str">
        <f t="shared" si="1048"/>
        <v>May</v>
      </c>
      <c r="AE3949" s="35" t="str">
        <f t="shared" si="1049"/>
        <v>325-335</v>
      </c>
      <c r="AF3949" s="36" t="str">
        <f t="shared" si="1050"/>
        <v>Inner-TI</v>
      </c>
    </row>
    <row r="3950" spans="5:32" x14ac:dyDescent="0.3">
      <c r="E3950" s="12">
        <v>41049.5625</v>
      </c>
      <c r="F3950" s="16">
        <v>4.55</v>
      </c>
      <c r="G3950" s="16">
        <v>88.289997100830504</v>
      </c>
      <c r="H3950" s="29">
        <v>1.1878402142349196</v>
      </c>
      <c r="I3950" s="26">
        <v>343.2</v>
      </c>
      <c r="J3950" s="30">
        <v>0.14285714285714288</v>
      </c>
      <c r="K3950" s="31">
        <v>0.31260132883557279</v>
      </c>
      <c r="L3950" s="108">
        <f ca="1">REWS!R3950</f>
        <v>4.5256764734454045</v>
      </c>
      <c r="M3950" s="22">
        <f t="shared" si="1037"/>
        <v>4.5035194405393844</v>
      </c>
      <c r="N3950" s="22">
        <f t="shared" ca="1" si="1038"/>
        <v>4.4794443911545283</v>
      </c>
      <c r="O3950" s="22">
        <f t="shared" si="1039"/>
        <v>5.4083423100361558E-2</v>
      </c>
      <c r="P3950" s="81">
        <f t="shared" ca="1" si="1040"/>
        <v>5</v>
      </c>
      <c r="Q3950" s="22">
        <f t="shared" ca="1" si="1041"/>
        <v>0.37261307690786538</v>
      </c>
      <c r="R3950" s="3">
        <f ca="1">IF(N3950&gt;'Power Curve'!$C$37,0,INDEX(Ci,$P3950,1)*POWER(1-Q3950,3)+INDEX(Ci,$P3950,2)*3*Q3950*POWER(1-Q3950,2)+INDEX(Ci,$P3950,3)*3*POWER(Q3950,2)*(1-Q3950)+INDEX(Ci,$P3950,4)*POWER(Q3950,3))</f>
        <v>118.36199032604482</v>
      </c>
      <c r="S3950" s="3">
        <f t="shared" si="1042"/>
        <v>88.289997100830504</v>
      </c>
      <c r="T3950" s="3">
        <f t="shared" ca="1" si="1043"/>
        <v>30.071993225214314</v>
      </c>
      <c r="U3950" s="3">
        <f t="shared" ca="1" si="1051"/>
        <v>30.071993225214314</v>
      </c>
      <c r="W3950" s="34">
        <f t="shared" si="1044"/>
        <v>5</v>
      </c>
      <c r="X3950" s="73" t="b">
        <f>COUNTIF('Power Curve'!$D$2:$D$31,W3950)&gt;0</f>
        <v>1</v>
      </c>
      <c r="Y3950" s="73" t="b">
        <f t="shared" si="1045"/>
        <v>0</v>
      </c>
      <c r="Z3950" s="73" t="b">
        <f t="shared" si="1052"/>
        <v>1</v>
      </c>
      <c r="AA3950" s="34" t="str">
        <f t="shared" si="1046"/>
        <v>Outer</v>
      </c>
      <c r="AB3950" s="35" t="str">
        <f t="shared" si="1053"/>
        <v>0.0-0.1</v>
      </c>
      <c r="AC3950" s="36" t="str">
        <f t="shared" si="1047"/>
        <v>13-14</v>
      </c>
      <c r="AD3950" s="36" t="str">
        <f t="shared" si="1048"/>
        <v>May</v>
      </c>
      <c r="AE3950" s="35" t="str">
        <f t="shared" si="1049"/>
        <v>335-345</v>
      </c>
      <c r="AF3950" s="36" t="str">
        <f t="shared" si="1050"/>
        <v>LWS-HTI</v>
      </c>
    </row>
    <row r="3951" spans="5:32" x14ac:dyDescent="0.3">
      <c r="E3951" s="12">
        <v>41049.583333333336</v>
      </c>
      <c r="F3951" s="16">
        <v>4.82</v>
      </c>
      <c r="G3951" s="16">
        <v>155.75999832153352</v>
      </c>
      <c r="H3951" s="29">
        <v>1.1869092854042533</v>
      </c>
      <c r="I3951" s="26">
        <v>307.7</v>
      </c>
      <c r="J3951" s="30">
        <v>0.14107883817427386</v>
      </c>
      <c r="K3951" s="31">
        <v>2.9131530626197714E-2</v>
      </c>
      <c r="L3951" s="108">
        <f ca="1">REWS!R3951</f>
        <v>4.8280400587176757</v>
      </c>
      <c r="M3951" s="22">
        <f t="shared" si="1037"/>
        <v>4.7695146211977439</v>
      </c>
      <c r="N3951" s="22">
        <f t="shared" ca="1" si="1038"/>
        <v>4.7774704671747648</v>
      </c>
      <c r="O3951" s="22">
        <f t="shared" si="1039"/>
        <v>9.5193835727780104E-2</v>
      </c>
      <c r="P3951" s="81">
        <f t="shared" ca="1" si="1040"/>
        <v>5</v>
      </c>
      <c r="Q3951" s="22">
        <f t="shared" ca="1" si="1041"/>
        <v>0.71339989189532738</v>
      </c>
      <c r="R3951" s="3">
        <f ca="1">IF(N3951&gt;'Power Curve'!$C$37,0,INDEX(Ci,$P3951,1)*POWER(1-Q3951,3)+INDEX(Ci,$P3951,2)*3*Q3951*POWER(1-Q3951,2)+INDEX(Ci,$P3951,3)*3*POWER(Q3951,2)*(1-Q3951)+INDEX(Ci,$P3951,4)*POWER(Q3951,3))</f>
        <v>169.2667570139705</v>
      </c>
      <c r="S3951" s="3">
        <f t="shared" si="1042"/>
        <v>155.75999832153352</v>
      </c>
      <c r="T3951" s="3">
        <f t="shared" ca="1" si="1043"/>
        <v>13.506758692436989</v>
      </c>
      <c r="U3951" s="3">
        <f t="shared" ca="1" si="1051"/>
        <v>13.506758692436989</v>
      </c>
      <c r="W3951" s="34">
        <f t="shared" si="1044"/>
        <v>5</v>
      </c>
      <c r="X3951" s="73" t="b">
        <f>COUNTIF('Power Curve'!$D$2:$D$31,W3951)&gt;0</f>
        <v>1</v>
      </c>
      <c r="Y3951" s="73" t="b">
        <f t="shared" si="1045"/>
        <v>0</v>
      </c>
      <c r="Z3951" s="73" t="b">
        <f t="shared" si="1052"/>
        <v>1</v>
      </c>
      <c r="AA3951" s="34" t="str">
        <f t="shared" si="1046"/>
        <v>Outer</v>
      </c>
      <c r="AB3951" s="35" t="str">
        <f t="shared" si="1053"/>
        <v>0.0-0.1</v>
      </c>
      <c r="AC3951" s="36" t="str">
        <f t="shared" si="1047"/>
        <v>14-15</v>
      </c>
      <c r="AD3951" s="36" t="str">
        <f t="shared" si="1048"/>
        <v>May</v>
      </c>
      <c r="AE3951" s="35" t="str">
        <f t="shared" si="1049"/>
        <v>305-315</v>
      </c>
      <c r="AF3951" s="36" t="str">
        <f t="shared" si="1050"/>
        <v>LWS-HTI</v>
      </c>
    </row>
    <row r="3952" spans="5:32" x14ac:dyDescent="0.3">
      <c r="E3952" s="12">
        <v>41049.590277777781</v>
      </c>
      <c r="F3952" s="16">
        <v>4.84</v>
      </c>
      <c r="G3952" s="16">
        <v>138.9299964904782</v>
      </c>
      <c r="H3952" s="29">
        <v>1.1863943567658795</v>
      </c>
      <c r="I3952" s="26">
        <v>304.5</v>
      </c>
      <c r="J3952" s="30">
        <v>0.13223140495867769</v>
      </c>
      <c r="K3952" s="31">
        <v>2.3485834041647759E-2</v>
      </c>
      <c r="L3952" s="108">
        <f ca="1">REWS!R3952</f>
        <v>4.8467172854604197</v>
      </c>
      <c r="M3952" s="22">
        <f t="shared" si="1037"/>
        <v>4.7886124408504998</v>
      </c>
      <c r="N3952" s="22">
        <f t="shared" ca="1" si="1038"/>
        <v>4.7952584071158944</v>
      </c>
      <c r="O3952" s="22">
        <f t="shared" si="1039"/>
        <v>9.8145465318457581E-2</v>
      </c>
      <c r="P3952" s="81">
        <f t="shared" ca="1" si="1040"/>
        <v>5</v>
      </c>
      <c r="Q3952" s="22">
        <f t="shared" ca="1" si="1041"/>
        <v>0.73374004292732697</v>
      </c>
      <c r="R3952" s="3">
        <f ca="1">IF(N3952&gt;'Power Curve'!$C$37,0,INDEX(Ci,$P3952,1)*POWER(1-Q3952,3)+INDEX(Ci,$P3952,2)*3*Q3952*POWER(1-Q3952,2)+INDEX(Ci,$P3952,3)*3*POWER(Q3952,2)*(1-Q3952)+INDEX(Ci,$P3952,4)*POWER(Q3952,3))</f>
        <v>172.39467815493316</v>
      </c>
      <c r="S3952" s="3">
        <f t="shared" si="1042"/>
        <v>138.9299964904782</v>
      </c>
      <c r="T3952" s="3">
        <f t="shared" ca="1" si="1043"/>
        <v>33.464681664454957</v>
      </c>
      <c r="U3952" s="3">
        <f t="shared" ca="1" si="1051"/>
        <v>33.464681664454957</v>
      </c>
      <c r="W3952" s="34">
        <f t="shared" si="1044"/>
        <v>5</v>
      </c>
      <c r="X3952" s="73" t="b">
        <f>COUNTIF('Power Curve'!$D$2:$D$31,W3952)&gt;0</f>
        <v>1</v>
      </c>
      <c r="Y3952" s="73" t="b">
        <f t="shared" si="1045"/>
        <v>0</v>
      </c>
      <c r="Z3952" s="73" t="b">
        <f t="shared" si="1052"/>
        <v>1</v>
      </c>
      <c r="AA3952" s="34" t="str">
        <f t="shared" si="1046"/>
        <v>Outer</v>
      </c>
      <c r="AB3952" s="35" t="str">
        <f t="shared" si="1053"/>
        <v>0.0-0.1</v>
      </c>
      <c r="AC3952" s="36" t="str">
        <f t="shared" si="1047"/>
        <v>14-15</v>
      </c>
      <c r="AD3952" s="36" t="str">
        <f t="shared" si="1048"/>
        <v>May</v>
      </c>
      <c r="AE3952" s="35" t="str">
        <f t="shared" si="1049"/>
        <v>295-305</v>
      </c>
      <c r="AF3952" s="36" t="str">
        <f t="shared" si="1050"/>
        <v>Inner-TI</v>
      </c>
    </row>
    <row r="3953" spans="5:32" x14ac:dyDescent="0.3">
      <c r="E3953" s="12">
        <v>41049.597222222219</v>
      </c>
      <c r="F3953" s="16">
        <v>3.86</v>
      </c>
      <c r="G3953" s="16">
        <v>65.050001144409208</v>
      </c>
      <c r="H3953" s="29">
        <v>1.1873960700227664</v>
      </c>
      <c r="I3953" s="26">
        <v>304.60000000000002</v>
      </c>
      <c r="J3953" s="30">
        <v>0.24352331606217617</v>
      </c>
      <c r="K3953" s="31">
        <v>4.6870848225153326E-2</v>
      </c>
      <c r="L3953" s="108">
        <f ca="1">REWS!R3953</f>
        <v>3.8775771458508008</v>
      </c>
      <c r="M3953" s="22">
        <f t="shared" si="1037"/>
        <v>3.8200918997288742</v>
      </c>
      <c r="N3953" s="22">
        <f t="shared" ca="1" si="1038"/>
        <v>3.8374873174711017</v>
      </c>
      <c r="O3953" s="22">
        <f t="shared" si="1039"/>
        <v>-5.1542506415061091E-2</v>
      </c>
      <c r="P3953" s="81">
        <f t="shared" ca="1" si="1040"/>
        <v>4</v>
      </c>
      <c r="Q3953" s="22">
        <f t="shared" ca="1" si="1041"/>
        <v>0.77479235601169882</v>
      </c>
      <c r="R3953" s="3">
        <f ca="1">IF(N3953&gt;'Power Curve'!$C$37,0,INDEX(Ci,$P3953,1)*POWER(1-Q3953,3)+INDEX(Ci,$P3953,2)*3*Q3953*POWER(1-Q3953,2)+INDEX(Ci,$P3953,3)*3*POWER(Q3953,2)*(1-Q3953)+INDEX(Ci,$P3953,4)*POWER(Q3953,3))</f>
        <v>51.431389304961847</v>
      </c>
      <c r="S3953" s="3">
        <f t="shared" si="1042"/>
        <v>65.050001144409208</v>
      </c>
      <c r="T3953" s="3">
        <f t="shared" ca="1" si="1043"/>
        <v>-13.618611839447361</v>
      </c>
      <c r="U3953" s="3">
        <f t="shared" ca="1" si="1051"/>
        <v>13.618611839447361</v>
      </c>
      <c r="W3953" s="34">
        <f t="shared" si="1044"/>
        <v>4</v>
      </c>
      <c r="X3953" s="73" t="b">
        <f>COUNTIF('Power Curve'!$D$2:$D$31,W3953)&gt;0</f>
        <v>1</v>
      </c>
      <c r="Y3953" s="73" t="b">
        <f t="shared" si="1045"/>
        <v>0</v>
      </c>
      <c r="Z3953" s="73" t="b">
        <f t="shared" si="1052"/>
        <v>1</v>
      </c>
      <c r="AA3953" s="34" t="str">
        <f t="shared" si="1046"/>
        <v>Outer</v>
      </c>
      <c r="AB3953" s="35" t="str">
        <f t="shared" si="1053"/>
        <v>-0.1-0.0</v>
      </c>
      <c r="AC3953" s="36" t="str">
        <f t="shared" si="1047"/>
        <v>14-15</v>
      </c>
      <c r="AD3953" s="36" t="str">
        <f t="shared" si="1048"/>
        <v>May</v>
      </c>
      <c r="AE3953" s="35" t="str">
        <f t="shared" si="1049"/>
        <v>295-305</v>
      </c>
      <c r="AF3953" s="36" t="str">
        <f t="shared" si="1050"/>
        <v>LWS-HTI</v>
      </c>
    </row>
    <row r="3954" spans="5:32" x14ac:dyDescent="0.3">
      <c r="E3954" s="12">
        <v>41049.611111111109</v>
      </c>
      <c r="F3954" s="16">
        <v>4.45</v>
      </c>
      <c r="G3954" s="16">
        <v>118.82999420165982</v>
      </c>
      <c r="H3954" s="29">
        <v>1.185808928326358</v>
      </c>
      <c r="I3954" s="26">
        <v>308.10000000000002</v>
      </c>
      <c r="J3954" s="30">
        <v>0.18202247191011237</v>
      </c>
      <c r="K3954" s="31">
        <v>0.10018659807551225</v>
      </c>
      <c r="L3954" s="108">
        <f ca="1">REWS!R3954</f>
        <v>4.4135195987039681</v>
      </c>
      <c r="M3954" s="22">
        <f t="shared" si="1037"/>
        <v>4.4020288726032035</v>
      </c>
      <c r="N3954" s="22">
        <f t="shared" ca="1" si="1038"/>
        <v>4.3659417310775215</v>
      </c>
      <c r="O3954" s="22">
        <f t="shared" si="1039"/>
        <v>3.839772866288859E-2</v>
      </c>
      <c r="P3954" s="81">
        <f t="shared" ca="1" si="1040"/>
        <v>5</v>
      </c>
      <c r="Q3954" s="22">
        <f t="shared" ca="1" si="1041"/>
        <v>0.2428250713186455</v>
      </c>
      <c r="R3954" s="3">
        <f ca="1">IF(N3954&gt;'Power Curve'!$C$37,0,INDEX(Ci,$P3954,1)*POWER(1-Q3954,3)+INDEX(Ci,$P3954,2)*3*Q3954*POWER(1-Q3954,2)+INDEX(Ci,$P3954,3)*3*POWER(Q3954,2)*(1-Q3954)+INDEX(Ci,$P3954,4)*POWER(Q3954,3))</f>
        <v>101.48356156423671</v>
      </c>
      <c r="S3954" s="3">
        <f t="shared" si="1042"/>
        <v>118.82999420165982</v>
      </c>
      <c r="T3954" s="3">
        <f t="shared" ca="1" si="1043"/>
        <v>-17.346432637423106</v>
      </c>
      <c r="U3954" s="3">
        <f t="shared" ca="1" si="1051"/>
        <v>17.346432637423106</v>
      </c>
      <c r="W3954" s="34">
        <f t="shared" si="1044"/>
        <v>4</v>
      </c>
      <c r="X3954" s="73" t="b">
        <f>COUNTIF('Power Curve'!$D$2:$D$31,W3954)&gt;0</f>
        <v>1</v>
      </c>
      <c r="Y3954" s="73" t="b">
        <f t="shared" si="1045"/>
        <v>0</v>
      </c>
      <c r="Z3954" s="73" t="b">
        <f t="shared" si="1052"/>
        <v>1</v>
      </c>
      <c r="AA3954" s="34" t="str">
        <f t="shared" si="1046"/>
        <v>Outer</v>
      </c>
      <c r="AB3954" s="35" t="str">
        <f t="shared" si="1053"/>
        <v>0.0-0.1</v>
      </c>
      <c r="AC3954" s="36" t="str">
        <f t="shared" si="1047"/>
        <v>14-15</v>
      </c>
      <c r="AD3954" s="36" t="str">
        <f t="shared" si="1048"/>
        <v>May</v>
      </c>
      <c r="AE3954" s="35" t="str">
        <f t="shared" si="1049"/>
        <v>305-315</v>
      </c>
      <c r="AF3954" s="36" t="str">
        <f t="shared" si="1050"/>
        <v>LWS-HTI</v>
      </c>
    </row>
    <row r="3955" spans="5:32" x14ac:dyDescent="0.3">
      <c r="E3955" s="12">
        <v>41049.618055555555</v>
      </c>
      <c r="F3955" s="16">
        <v>6.39</v>
      </c>
      <c r="G3955" s="16">
        <v>460.85998916625982</v>
      </c>
      <c r="H3955" s="29">
        <v>1.1879547227745466</v>
      </c>
      <c r="I3955" s="26">
        <v>300.2</v>
      </c>
      <c r="J3955" s="30">
        <v>8.2942097026604072E-2</v>
      </c>
      <c r="K3955" s="31">
        <v>6.7833463993514809E-2</v>
      </c>
      <c r="L3955" s="108">
        <f ca="1">REWS!R3955</f>
        <v>6.3451300267485582</v>
      </c>
      <c r="M3955" s="22">
        <f t="shared" si="1037"/>
        <v>6.3249261358213982</v>
      </c>
      <c r="N3955" s="22">
        <f t="shared" ca="1" si="1038"/>
        <v>6.2805131050652712</v>
      </c>
      <c r="O3955" s="22">
        <f t="shared" si="1039"/>
        <v>0.33558769930587534</v>
      </c>
      <c r="P3955" s="81">
        <f t="shared" ca="1" si="1040"/>
        <v>7</v>
      </c>
      <c r="Q3955" s="22">
        <f t="shared" ca="1" si="1041"/>
        <v>0.25323290765978351</v>
      </c>
      <c r="R3955" s="3">
        <f ca="1">IF(N3955&gt;'Power Curve'!$C$37,0,INDEX(Ci,$P3955,1)*POWER(1-Q3955,3)+INDEX(Ci,$P3955,2)*3*Q3955*POWER(1-Q3955,2)+INDEX(Ci,$P3955,3)*3*POWER(Q3955,2)*(1-Q3955)+INDEX(Ci,$P3955,4)*POWER(Q3955,3))</f>
        <v>420.11678228013756</v>
      </c>
      <c r="S3955" s="3">
        <f t="shared" si="1042"/>
        <v>460.85998916625982</v>
      </c>
      <c r="T3955" s="3">
        <f t="shared" ca="1" si="1043"/>
        <v>-40.743206886122266</v>
      </c>
      <c r="U3955" s="3">
        <f t="shared" ca="1" si="1051"/>
        <v>40.743206886122266</v>
      </c>
      <c r="W3955" s="34">
        <f t="shared" si="1044"/>
        <v>6</v>
      </c>
      <c r="X3955" s="73" t="b">
        <f>COUNTIF('Power Curve'!$D$2:$D$31,W3955)&gt;0</f>
        <v>1</v>
      </c>
      <c r="Y3955" s="73" t="b">
        <f t="shared" si="1045"/>
        <v>0</v>
      </c>
      <c r="Z3955" s="73" t="b">
        <f t="shared" si="1052"/>
        <v>1</v>
      </c>
      <c r="AA3955" s="34" t="str">
        <f t="shared" si="1046"/>
        <v>Outer</v>
      </c>
      <c r="AB3955" s="35" t="str">
        <f t="shared" si="1053"/>
        <v>0.3-0.4</v>
      </c>
      <c r="AC3955" s="36" t="str">
        <f t="shared" si="1047"/>
        <v>14-15</v>
      </c>
      <c r="AD3955" s="36" t="str">
        <f t="shared" si="1048"/>
        <v>May</v>
      </c>
      <c r="AE3955" s="35" t="str">
        <f t="shared" si="1049"/>
        <v>295-305</v>
      </c>
      <c r="AF3955" s="36" t="str">
        <f t="shared" si="1050"/>
        <v>LWS-LTI</v>
      </c>
    </row>
    <row r="3956" spans="5:32" x14ac:dyDescent="0.3">
      <c r="E3956" s="12">
        <v>41049.638888888891</v>
      </c>
      <c r="F3956" s="16">
        <v>4.55</v>
      </c>
      <c r="G3956" s="16">
        <v>135.98000717163112</v>
      </c>
      <c r="H3956" s="29">
        <v>1.18526717479485</v>
      </c>
      <c r="I3956" s="26">
        <v>310.7</v>
      </c>
      <c r="J3956" s="30">
        <v>0.15384615384615385</v>
      </c>
      <c r="K3956" s="31">
        <v>2.2447826117524279E-2</v>
      </c>
      <c r="L3956" s="108">
        <f ca="1">REWS!R3956</f>
        <v>4.583664302087703</v>
      </c>
      <c r="M3956" s="22">
        <f t="shared" si="1037"/>
        <v>4.5002653243699013</v>
      </c>
      <c r="N3956" s="22">
        <f t="shared" ca="1" si="1038"/>
        <v>4.5335616521400999</v>
      </c>
      <c r="O3956" s="22">
        <f t="shared" si="1039"/>
        <v>5.3580488956465083E-2</v>
      </c>
      <c r="P3956" s="81">
        <f t="shared" ca="1" si="1040"/>
        <v>5</v>
      </c>
      <c r="Q3956" s="22">
        <f t="shared" ca="1" si="1041"/>
        <v>0.43449507479675448</v>
      </c>
      <c r="R3956" s="3">
        <f ca="1">IF(N3956&gt;'Power Curve'!$C$37,0,INDEX(Ci,$P3956,1)*POWER(1-Q3956,3)+INDEX(Ci,$P3956,2)*3*Q3956*POWER(1-Q3956,2)+INDEX(Ci,$P3956,3)*3*POWER(Q3956,2)*(1-Q3956)+INDEX(Ci,$P3956,4)*POWER(Q3956,3))</f>
        <v>127.09122628353451</v>
      </c>
      <c r="S3956" s="3">
        <f t="shared" si="1042"/>
        <v>135.98000717163112</v>
      </c>
      <c r="T3956" s="3">
        <f t="shared" ca="1" si="1043"/>
        <v>-8.8887808880966048</v>
      </c>
      <c r="U3956" s="3">
        <f t="shared" ca="1" si="1051"/>
        <v>8.8887808880966048</v>
      </c>
      <c r="W3956" s="34">
        <f t="shared" si="1044"/>
        <v>5</v>
      </c>
      <c r="X3956" s="73" t="b">
        <f>COUNTIF('Power Curve'!$D$2:$D$31,W3956)&gt;0</f>
        <v>1</v>
      </c>
      <c r="Y3956" s="73" t="b">
        <f t="shared" si="1045"/>
        <v>0</v>
      </c>
      <c r="Z3956" s="73" t="b">
        <f t="shared" si="1052"/>
        <v>1</v>
      </c>
      <c r="AA3956" s="34" t="str">
        <f t="shared" si="1046"/>
        <v>Outer</v>
      </c>
      <c r="AB3956" s="35" t="str">
        <f t="shared" si="1053"/>
        <v>0.0-0.1</v>
      </c>
      <c r="AC3956" s="36" t="str">
        <f t="shared" si="1047"/>
        <v>15-16</v>
      </c>
      <c r="AD3956" s="36" t="str">
        <f t="shared" si="1048"/>
        <v>May</v>
      </c>
      <c r="AE3956" s="35" t="str">
        <f t="shared" si="1049"/>
        <v>305-315</v>
      </c>
      <c r="AF3956" s="36" t="str">
        <f t="shared" si="1050"/>
        <v>LWS-HTI</v>
      </c>
    </row>
    <row r="3957" spans="5:32" x14ac:dyDescent="0.3">
      <c r="E3957" s="12">
        <v>41049.645833333336</v>
      </c>
      <c r="F3957" s="16">
        <v>5.43</v>
      </c>
      <c r="G3957" s="16">
        <v>205.50000762939482</v>
      </c>
      <c r="H3957" s="29">
        <v>1.1850105023105093</v>
      </c>
      <c r="I3957" s="26">
        <v>308.7</v>
      </c>
      <c r="J3957" s="30">
        <v>0.13812154696132597</v>
      </c>
      <c r="K3957" s="31">
        <v>0.13983531463580695</v>
      </c>
      <c r="L3957" s="108">
        <f ca="1">REWS!R3957</f>
        <v>5.434277311544661</v>
      </c>
      <c r="M3957" s="22">
        <f t="shared" si="1037"/>
        <v>5.3702586066955318</v>
      </c>
      <c r="N3957" s="22">
        <f t="shared" ca="1" si="1038"/>
        <v>5.3744888588384843</v>
      </c>
      <c r="O3957" s="22">
        <f t="shared" si="1039"/>
        <v>0.18804075523258973</v>
      </c>
      <c r="P3957" s="81">
        <f t="shared" ca="1" si="1040"/>
        <v>6</v>
      </c>
      <c r="Q3957" s="22">
        <f t="shared" ca="1" si="1041"/>
        <v>0.34524295952290668</v>
      </c>
      <c r="R3957" s="3">
        <f ca="1">IF(N3957&gt;'Power Curve'!$C$37,0,INDEX(Ci,$P3957,1)*POWER(1-Q3957,3)+INDEX(Ci,$P3957,2)*3*Q3957*POWER(1-Q3957,2)+INDEX(Ci,$P3957,3)*3*POWER(Q3957,2)*(1-Q3957)+INDEX(Ci,$P3957,4)*POWER(Q3957,3))</f>
        <v>263.11112868444218</v>
      </c>
      <c r="S3957" s="3">
        <f t="shared" si="1042"/>
        <v>205.50000762939482</v>
      </c>
      <c r="T3957" s="3">
        <f t="shared" ca="1" si="1043"/>
        <v>57.611121055047363</v>
      </c>
      <c r="U3957" s="3">
        <f t="shared" ca="1" si="1051"/>
        <v>57.611121055047363</v>
      </c>
      <c r="W3957" s="34">
        <f t="shared" si="1044"/>
        <v>5</v>
      </c>
      <c r="X3957" s="73" t="b">
        <f>COUNTIF('Power Curve'!$D$2:$D$31,W3957)&gt;0</f>
        <v>1</v>
      </c>
      <c r="Y3957" s="73" t="b">
        <f t="shared" si="1045"/>
        <v>0</v>
      </c>
      <c r="Z3957" s="73" t="b">
        <f t="shared" si="1052"/>
        <v>1</v>
      </c>
      <c r="AA3957" s="34" t="str">
        <f t="shared" si="1046"/>
        <v>Inner</v>
      </c>
      <c r="AB3957" s="35" t="str">
        <f t="shared" si="1053"/>
        <v>0.1-0.2</v>
      </c>
      <c r="AC3957" s="36" t="str">
        <f t="shared" si="1047"/>
        <v>15-16</v>
      </c>
      <c r="AD3957" s="36" t="str">
        <f t="shared" si="1048"/>
        <v>May</v>
      </c>
      <c r="AE3957" s="35" t="str">
        <f t="shared" si="1049"/>
        <v>305-315</v>
      </c>
      <c r="AF3957" s="36" t="str">
        <f t="shared" si="1050"/>
        <v>Inner-TI</v>
      </c>
    </row>
    <row r="3958" spans="5:32" x14ac:dyDescent="0.3">
      <c r="E3958" s="12">
        <v>41049.652777777781</v>
      </c>
      <c r="F3958" s="16">
        <v>6.42</v>
      </c>
      <c r="G3958" s="16">
        <v>622.75998306274391</v>
      </c>
      <c r="H3958" s="29">
        <v>1.1847539419874591</v>
      </c>
      <c r="I3958" s="26">
        <v>303</v>
      </c>
      <c r="J3958" s="30">
        <v>8.8785046728971959E-2</v>
      </c>
      <c r="K3958" s="31">
        <v>-3.8958742911983165E-3</v>
      </c>
      <c r="L3958" s="108">
        <f ca="1">REWS!R3958</f>
        <v>6.4064869825963715</v>
      </c>
      <c r="M3958" s="22">
        <f t="shared" si="1037"/>
        <v>6.3489082738610882</v>
      </c>
      <c r="N3958" s="22">
        <f t="shared" ca="1" si="1038"/>
        <v>6.3355448925528757</v>
      </c>
      <c r="O3958" s="22">
        <f t="shared" si="1039"/>
        <v>0.33929421604824317</v>
      </c>
      <c r="P3958" s="81">
        <f t="shared" ca="1" si="1040"/>
        <v>7</v>
      </c>
      <c r="Q3958" s="22">
        <f t="shared" ca="1" si="1041"/>
        <v>0.30917526477264984</v>
      </c>
      <c r="R3958" s="3">
        <f ca="1">IF(N3958&gt;'Power Curve'!$C$37,0,INDEX(Ci,$P3958,1)*POWER(1-Q3958,3)+INDEX(Ci,$P3958,2)*3*Q3958*POWER(1-Q3958,2)+INDEX(Ci,$P3958,3)*3*POWER(Q3958,2)*(1-Q3958)+INDEX(Ci,$P3958,4)*POWER(Q3958,3))</f>
        <v>432.38305977163276</v>
      </c>
      <c r="S3958" s="3">
        <f t="shared" si="1042"/>
        <v>622.75998306274391</v>
      </c>
      <c r="T3958" s="3">
        <f t="shared" ca="1" si="1043"/>
        <v>-190.37692329111115</v>
      </c>
      <c r="U3958" s="3">
        <f t="shared" ca="1" si="1051"/>
        <v>190.37692329111115</v>
      </c>
      <c r="W3958" s="34">
        <f t="shared" si="1044"/>
        <v>6</v>
      </c>
      <c r="X3958" s="73" t="b">
        <f>COUNTIF('Power Curve'!$D$2:$D$31,W3958)&gt;0</f>
        <v>1</v>
      </c>
      <c r="Y3958" s="73" t="b">
        <f t="shared" si="1045"/>
        <v>0</v>
      </c>
      <c r="Z3958" s="73" t="b">
        <f t="shared" si="1052"/>
        <v>1</v>
      </c>
      <c r="AA3958" s="34" t="str">
        <f t="shared" si="1046"/>
        <v>Outer</v>
      </c>
      <c r="AB3958" s="35" t="str">
        <f t="shared" si="1053"/>
        <v>0.3-0.4</v>
      </c>
      <c r="AC3958" s="36" t="str">
        <f t="shared" si="1047"/>
        <v>15-16</v>
      </c>
      <c r="AD3958" s="36" t="str">
        <f t="shared" si="1048"/>
        <v>May</v>
      </c>
      <c r="AE3958" s="35" t="str">
        <f t="shared" si="1049"/>
        <v>295-305</v>
      </c>
      <c r="AF3958" s="36" t="str">
        <f t="shared" si="1050"/>
        <v>LWS-LTI</v>
      </c>
    </row>
    <row r="3959" spans="5:32" x14ac:dyDescent="0.3">
      <c r="E3959" s="12">
        <v>41049.659722222219</v>
      </c>
      <c r="F3959" s="16">
        <v>5.82</v>
      </c>
      <c r="G3959" s="16">
        <v>328.92999649047903</v>
      </c>
      <c r="H3959" s="29">
        <v>1.1854103961967744</v>
      </c>
      <c r="I3959" s="26">
        <v>291.8</v>
      </c>
      <c r="J3959" s="30">
        <v>0.10137457044673538</v>
      </c>
      <c r="K3959" s="31">
        <v>6.1782120485975346E-2</v>
      </c>
      <c r="L3959" s="108">
        <f ca="1">REWS!R3959</f>
        <v>5.7859563107334262</v>
      </c>
      <c r="M3959" s="22">
        <f t="shared" si="1037"/>
        <v>5.7566151855957903</v>
      </c>
      <c r="N3959" s="22">
        <f t="shared" ca="1" si="1038"/>
        <v>5.7229422614367413</v>
      </c>
      <c r="O3959" s="22">
        <f t="shared" si="1039"/>
        <v>0.2477534099528558</v>
      </c>
      <c r="P3959" s="81">
        <f t="shared" ca="1" si="1040"/>
        <v>6</v>
      </c>
      <c r="Q3959" s="22">
        <f t="shared" ca="1" si="1041"/>
        <v>0.69255265192334781</v>
      </c>
      <c r="R3959" s="3">
        <f ca="1">IF(N3959&gt;'Power Curve'!$C$37,0,INDEX(Ci,$P3959,1)*POWER(1-Q3959,3)+INDEX(Ci,$P3959,2)*3*Q3959*POWER(1-Q3959,2)+INDEX(Ci,$P3959,3)*3*POWER(Q3959,2)*(1-Q3959)+INDEX(Ci,$P3959,4)*POWER(Q3959,3))</f>
        <v>315.81799556563755</v>
      </c>
      <c r="S3959" s="3">
        <f t="shared" si="1042"/>
        <v>328.92999649047903</v>
      </c>
      <c r="T3959" s="3">
        <f t="shared" ca="1" si="1043"/>
        <v>-13.112000924841482</v>
      </c>
      <c r="U3959" s="3">
        <f t="shared" ca="1" si="1051"/>
        <v>13.112000924841482</v>
      </c>
      <c r="W3959" s="34">
        <f t="shared" si="1044"/>
        <v>6</v>
      </c>
      <c r="X3959" s="73" t="b">
        <f>COUNTIF('Power Curve'!$D$2:$D$31,W3959)&gt;0</f>
        <v>1</v>
      </c>
      <c r="Y3959" s="73" t="b">
        <f t="shared" si="1045"/>
        <v>0</v>
      </c>
      <c r="Z3959" s="73" t="b">
        <f t="shared" si="1052"/>
        <v>1</v>
      </c>
      <c r="AA3959" s="34" t="str">
        <f t="shared" si="1046"/>
        <v>Outer</v>
      </c>
      <c r="AB3959" s="35" t="str">
        <f t="shared" si="1053"/>
        <v>0.2-0.3</v>
      </c>
      <c r="AC3959" s="36" t="str">
        <f t="shared" si="1047"/>
        <v>15-16</v>
      </c>
      <c r="AD3959" s="36" t="str">
        <f t="shared" si="1048"/>
        <v>May</v>
      </c>
      <c r="AE3959" s="35" t="str">
        <f t="shared" si="1049"/>
        <v>285-295</v>
      </c>
      <c r="AF3959" s="36" t="str">
        <f t="shared" si="1050"/>
        <v>Inner-TI</v>
      </c>
    </row>
    <row r="3960" spans="5:32" x14ac:dyDescent="0.3">
      <c r="E3960" s="12">
        <v>41049.666666666664</v>
      </c>
      <c r="F3960" s="16">
        <v>5.25</v>
      </c>
      <c r="G3960" s="16">
        <v>231.31999206542943</v>
      </c>
      <c r="H3960" s="29">
        <v>1.1845980024477369</v>
      </c>
      <c r="I3960" s="26">
        <v>293.39999999999998</v>
      </c>
      <c r="J3960" s="30">
        <v>0.12571428571428572</v>
      </c>
      <c r="K3960" s="31">
        <v>0.11233985742369637</v>
      </c>
      <c r="L3960" s="108">
        <f ca="1">REWS!R3960</f>
        <v>5.2011646305099806</v>
      </c>
      <c r="M3960" s="22">
        <f t="shared" si="1037"/>
        <v>5.191636445006762</v>
      </c>
      <c r="N3960" s="22">
        <f t="shared" ca="1" si="1038"/>
        <v>5.1433439718544269</v>
      </c>
      <c r="O3960" s="22">
        <f t="shared" si="1039"/>
        <v>0.160434124340813</v>
      </c>
      <c r="P3960" s="81">
        <f t="shared" ca="1" si="1040"/>
        <v>6</v>
      </c>
      <c r="Q3960" s="22">
        <f t="shared" ca="1" si="1041"/>
        <v>0.11485674719217587</v>
      </c>
      <c r="R3960" s="3">
        <f ca="1">IF(N3960&gt;'Power Curve'!$C$37,0,INDEX(Ci,$P3960,1)*POWER(1-Q3960,3)+INDEX(Ci,$P3960,2)*3*Q3960*POWER(1-Q3960,2)+INDEX(Ci,$P3960,3)*3*POWER(Q3960,2)*(1-Q3960)+INDEX(Ci,$P3960,4)*POWER(Q3960,3))</f>
        <v>229.01016266728891</v>
      </c>
      <c r="S3960" s="3">
        <f t="shared" si="1042"/>
        <v>231.31999206542943</v>
      </c>
      <c r="T3960" s="3">
        <f t="shared" ca="1" si="1043"/>
        <v>-2.309829398140522</v>
      </c>
      <c r="U3960" s="3">
        <f t="shared" ca="1" si="1051"/>
        <v>2.309829398140522</v>
      </c>
      <c r="W3960" s="34">
        <f t="shared" si="1044"/>
        <v>5</v>
      </c>
      <c r="X3960" s="73" t="b">
        <f>COUNTIF('Power Curve'!$D$2:$D$31,W3960)&gt;0</f>
        <v>1</v>
      </c>
      <c r="Y3960" s="73" t="b">
        <f t="shared" si="1045"/>
        <v>0</v>
      </c>
      <c r="Z3960" s="73" t="b">
        <f t="shared" si="1052"/>
        <v>1</v>
      </c>
      <c r="AA3960" s="34" t="str">
        <f t="shared" si="1046"/>
        <v>Inner</v>
      </c>
      <c r="AB3960" s="35" t="str">
        <f t="shared" si="1053"/>
        <v>0.1-0.2</v>
      </c>
      <c r="AC3960" s="36" t="str">
        <f t="shared" si="1047"/>
        <v>16-17</v>
      </c>
      <c r="AD3960" s="36" t="str">
        <f t="shared" si="1048"/>
        <v>May</v>
      </c>
      <c r="AE3960" s="35" t="str">
        <f t="shared" si="1049"/>
        <v>285-295</v>
      </c>
      <c r="AF3960" s="36" t="str">
        <f t="shared" si="1050"/>
        <v>Inner-TI</v>
      </c>
    </row>
    <row r="3961" spans="5:32" x14ac:dyDescent="0.3">
      <c r="E3961" s="12">
        <v>41049.673611111109</v>
      </c>
      <c r="F3961" s="16">
        <v>5.67</v>
      </c>
      <c r="G3961" s="16">
        <v>304.89001464843705</v>
      </c>
      <c r="H3961" s="29">
        <v>1.1858384200610619</v>
      </c>
      <c r="I3961" s="26">
        <v>297.60000000000002</v>
      </c>
      <c r="J3961" s="30">
        <v>9.876543209876544E-2</v>
      </c>
      <c r="K3961" s="31">
        <v>0.16257463028466351</v>
      </c>
      <c r="L3961" s="108">
        <f ca="1">REWS!R3961</f>
        <v>5.6066032391673968</v>
      </c>
      <c r="M3961" s="22">
        <f t="shared" si="1037"/>
        <v>5.6089237359343596</v>
      </c>
      <c r="N3961" s="22">
        <f t="shared" ca="1" si="1038"/>
        <v>5.5462098740974382</v>
      </c>
      <c r="O3961" s="22">
        <f t="shared" si="1039"/>
        <v>0.22492722031252022</v>
      </c>
      <c r="P3961" s="81">
        <f t="shared" ca="1" si="1040"/>
        <v>6</v>
      </c>
      <c r="Q3961" s="22">
        <f t="shared" ca="1" si="1041"/>
        <v>0.51640034396389034</v>
      </c>
      <c r="R3961" s="3">
        <f ca="1">IF(N3961&gt;'Power Curve'!$C$37,0,INDEX(Ci,$P3961,1)*POWER(1-Q3961,3)+INDEX(Ci,$P3961,2)*3*Q3961*POWER(1-Q3961,2)+INDEX(Ci,$P3961,3)*3*POWER(Q3961,2)*(1-Q3961)+INDEX(Ci,$P3961,4)*POWER(Q3961,3))</f>
        <v>288.53300829091512</v>
      </c>
      <c r="S3961" s="3">
        <f t="shared" si="1042"/>
        <v>304.89001464843705</v>
      </c>
      <c r="T3961" s="3">
        <f t="shared" ca="1" si="1043"/>
        <v>-16.357006357521925</v>
      </c>
      <c r="U3961" s="3">
        <f t="shared" ca="1" si="1051"/>
        <v>16.357006357521925</v>
      </c>
      <c r="W3961" s="34">
        <f t="shared" si="1044"/>
        <v>6</v>
      </c>
      <c r="X3961" s="73" t="b">
        <f>COUNTIF('Power Curve'!$D$2:$D$31,W3961)&gt;0</f>
        <v>1</v>
      </c>
      <c r="Y3961" s="73" t="b">
        <f t="shared" si="1045"/>
        <v>0</v>
      </c>
      <c r="Z3961" s="73" t="b">
        <f t="shared" si="1052"/>
        <v>1</v>
      </c>
      <c r="AA3961" s="34" t="str">
        <f t="shared" si="1046"/>
        <v>Outer</v>
      </c>
      <c r="AB3961" s="35" t="str">
        <f t="shared" si="1053"/>
        <v>0.2-0.3</v>
      </c>
      <c r="AC3961" s="36" t="str">
        <f t="shared" si="1047"/>
        <v>16-17</v>
      </c>
      <c r="AD3961" s="36" t="str">
        <f t="shared" si="1048"/>
        <v>May</v>
      </c>
      <c r="AE3961" s="35" t="str">
        <f t="shared" si="1049"/>
        <v>295-305</v>
      </c>
      <c r="AF3961" s="36" t="str">
        <f t="shared" si="1050"/>
        <v>LWS-LTI</v>
      </c>
    </row>
    <row r="3962" spans="5:32" x14ac:dyDescent="0.3">
      <c r="E3962" s="12">
        <v>41049.680555555555</v>
      </c>
      <c r="F3962" s="16">
        <v>5.83</v>
      </c>
      <c r="G3962" s="16">
        <v>297.83000564575229</v>
      </c>
      <c r="H3962" s="29">
        <v>1.1860953821663998</v>
      </c>
      <c r="I3962" s="26">
        <v>310.7</v>
      </c>
      <c r="J3962" s="30">
        <v>9.4339622641509441E-2</v>
      </c>
      <c r="K3962" s="31">
        <v>0.1046820886599205</v>
      </c>
      <c r="L3962" s="108">
        <f ca="1">REWS!R3962</f>
        <v>5.7792878237421821</v>
      </c>
      <c r="M3962" s="22">
        <f t="shared" si="1037"/>
        <v>5.7676167827656872</v>
      </c>
      <c r="N3962" s="22">
        <f t="shared" ca="1" si="1038"/>
        <v>5.7174472460804111</v>
      </c>
      <c r="O3962" s="22">
        <f t="shared" si="1039"/>
        <v>0.24945374225998884</v>
      </c>
      <c r="P3962" s="81">
        <f t="shared" ca="1" si="1040"/>
        <v>6</v>
      </c>
      <c r="Q3962" s="22">
        <f t="shared" ca="1" si="1041"/>
        <v>0.68707567256567137</v>
      </c>
      <c r="R3962" s="3">
        <f ca="1">IF(N3962&gt;'Power Curve'!$C$37,0,INDEX(Ci,$P3962,1)*POWER(1-Q3962,3)+INDEX(Ci,$P3962,2)*3*Q3962*POWER(1-Q3962,2)+INDEX(Ci,$P3962,3)*3*POWER(Q3962,2)*(1-Q3962)+INDEX(Ci,$P3962,4)*POWER(Q3962,3))</f>
        <v>314.94308049323161</v>
      </c>
      <c r="S3962" s="3">
        <f t="shared" si="1042"/>
        <v>297.83000564575229</v>
      </c>
      <c r="T3962" s="3">
        <f t="shared" ca="1" si="1043"/>
        <v>17.113074847479311</v>
      </c>
      <c r="U3962" s="3">
        <f t="shared" ca="1" si="1051"/>
        <v>17.113074847479311</v>
      </c>
      <c r="W3962" s="34">
        <f t="shared" si="1044"/>
        <v>6</v>
      </c>
      <c r="X3962" s="73" t="b">
        <f>COUNTIF('Power Curve'!$D$2:$D$31,W3962)&gt;0</f>
        <v>1</v>
      </c>
      <c r="Y3962" s="73" t="b">
        <f t="shared" si="1045"/>
        <v>0</v>
      </c>
      <c r="Z3962" s="73" t="b">
        <f t="shared" si="1052"/>
        <v>1</v>
      </c>
      <c r="AA3962" s="34" t="str">
        <f t="shared" si="1046"/>
        <v>Outer</v>
      </c>
      <c r="AB3962" s="35" t="str">
        <f t="shared" si="1053"/>
        <v>0.2-0.3</v>
      </c>
      <c r="AC3962" s="36" t="str">
        <f t="shared" si="1047"/>
        <v>16-17</v>
      </c>
      <c r="AD3962" s="36" t="str">
        <f t="shared" si="1048"/>
        <v>May</v>
      </c>
      <c r="AE3962" s="35" t="str">
        <f t="shared" si="1049"/>
        <v>305-315</v>
      </c>
      <c r="AF3962" s="36" t="str">
        <f t="shared" si="1050"/>
        <v>LWS-LTI</v>
      </c>
    </row>
    <row r="3963" spans="5:32" x14ac:dyDescent="0.3">
      <c r="E3963" s="12">
        <v>41049.6875</v>
      </c>
      <c r="F3963" s="16">
        <v>6.84</v>
      </c>
      <c r="G3963" s="16">
        <v>585.92999553680465</v>
      </c>
      <c r="H3963" s="29">
        <v>1.185881239346442</v>
      </c>
      <c r="I3963" s="26">
        <v>297.7</v>
      </c>
      <c r="J3963" s="30">
        <v>0.11403508771929825</v>
      </c>
      <c r="K3963" s="31">
        <v>3.7330932876780715E-2</v>
      </c>
      <c r="L3963" s="108">
        <f ca="1">REWS!R3963</f>
        <v>6.8297986914462454</v>
      </c>
      <c r="M3963" s="22">
        <f t="shared" si="1037"/>
        <v>6.7664021377356081</v>
      </c>
      <c r="N3963" s="22">
        <f t="shared" ca="1" si="1038"/>
        <v>6.7563105944599027</v>
      </c>
      <c r="O3963" s="22">
        <f t="shared" si="1039"/>
        <v>0.40381923853480162</v>
      </c>
      <c r="P3963" s="81">
        <f t="shared" ca="1" si="1040"/>
        <v>7</v>
      </c>
      <c r="Q3963" s="22">
        <f t="shared" ca="1" si="1041"/>
        <v>0.73690306049854115</v>
      </c>
      <c r="R3963" s="3">
        <f ca="1">IF(N3963&gt;'Power Curve'!$C$37,0,INDEX(Ci,$P3963,1)*POWER(1-Q3963,3)+INDEX(Ci,$P3963,2)*3*Q3963*POWER(1-Q3963,2)+INDEX(Ci,$P3963,3)*3*POWER(Q3963,2)*(1-Q3963)+INDEX(Ci,$P3963,4)*POWER(Q3963,3))</f>
        <v>534.12614367324113</v>
      </c>
      <c r="S3963" s="3">
        <f t="shared" si="1042"/>
        <v>585.92999553680465</v>
      </c>
      <c r="T3963" s="3">
        <f t="shared" ca="1" si="1043"/>
        <v>-51.803851863563523</v>
      </c>
      <c r="U3963" s="3">
        <f t="shared" ca="1" si="1051"/>
        <v>51.803851863563523</v>
      </c>
      <c r="W3963" s="34">
        <f t="shared" si="1044"/>
        <v>7</v>
      </c>
      <c r="X3963" s="73" t="b">
        <f>COUNTIF('Power Curve'!$D$2:$D$31,W3963)&gt;0</f>
        <v>1</v>
      </c>
      <c r="Y3963" s="73" t="b">
        <f t="shared" si="1045"/>
        <v>0</v>
      </c>
      <c r="Z3963" s="73" t="b">
        <f t="shared" si="1052"/>
        <v>1</v>
      </c>
      <c r="AA3963" s="34" t="str">
        <f t="shared" si="1046"/>
        <v>Outer</v>
      </c>
      <c r="AB3963" s="35" t="str">
        <f t="shared" si="1053"/>
        <v>0.4-0.5</v>
      </c>
      <c r="AC3963" s="36" t="str">
        <f t="shared" si="1047"/>
        <v>16-17</v>
      </c>
      <c r="AD3963" s="36" t="str">
        <f t="shared" si="1048"/>
        <v>May</v>
      </c>
      <c r="AE3963" s="35" t="str">
        <f t="shared" si="1049"/>
        <v>295-305</v>
      </c>
      <c r="AF3963" s="36" t="str">
        <f t="shared" si="1050"/>
        <v>Inner-TI</v>
      </c>
    </row>
    <row r="3964" spans="5:32" x14ac:dyDescent="0.3">
      <c r="E3964" s="12">
        <v>41049.694444444445</v>
      </c>
      <c r="F3964" s="16">
        <v>5.09</v>
      </c>
      <c r="G3964" s="16">
        <v>245.48999404907281</v>
      </c>
      <c r="H3964" s="29">
        <v>1.1863524556593155</v>
      </c>
      <c r="I3964" s="26">
        <v>294.7</v>
      </c>
      <c r="J3964" s="30">
        <v>0.14931237721021612</v>
      </c>
      <c r="K3964" s="31">
        <v>9.0802060718915764E-2</v>
      </c>
      <c r="L3964" s="108">
        <f ca="1">REWS!R3964</f>
        <v>5.0407449465470267</v>
      </c>
      <c r="M3964" s="22">
        <f t="shared" si="1037"/>
        <v>5.0358988373810032</v>
      </c>
      <c r="N3964" s="22">
        <f t="shared" ca="1" si="1038"/>
        <v>4.9871673115619526</v>
      </c>
      <c r="O3964" s="22">
        <f t="shared" si="1039"/>
        <v>0.13636437504965893</v>
      </c>
      <c r="P3964" s="81">
        <f t="shared" ca="1" si="1040"/>
        <v>5</v>
      </c>
      <c r="Q3964" s="22">
        <f t="shared" ca="1" si="1041"/>
        <v>0.95318400966755479</v>
      </c>
      <c r="R3964" s="3">
        <f ca="1">IF(N3964&gt;'Power Curve'!$C$37,0,INDEX(Ci,$P3964,1)*POWER(1-Q3964,3)+INDEX(Ci,$P3964,2)*3*Q3964*POWER(1-Q3964,2)+INDEX(Ci,$P3964,3)*3*POWER(Q3964,2)*(1-Q3964)+INDEX(Ci,$P3964,4)*POWER(Q3964,3))</f>
        <v>204.98630797994261</v>
      </c>
      <c r="S3964" s="3">
        <f t="shared" si="1042"/>
        <v>245.48999404907281</v>
      </c>
      <c r="T3964" s="3">
        <f t="shared" ca="1" si="1043"/>
        <v>-40.503686069130197</v>
      </c>
      <c r="U3964" s="3">
        <f t="shared" ca="1" si="1051"/>
        <v>40.503686069130197</v>
      </c>
      <c r="W3964" s="34">
        <f t="shared" si="1044"/>
        <v>5</v>
      </c>
      <c r="X3964" s="73" t="b">
        <f>COUNTIF('Power Curve'!$D$2:$D$31,W3964)&gt;0</f>
        <v>1</v>
      </c>
      <c r="Y3964" s="73" t="b">
        <f t="shared" si="1045"/>
        <v>0</v>
      </c>
      <c r="Z3964" s="73" t="b">
        <f t="shared" si="1052"/>
        <v>1</v>
      </c>
      <c r="AA3964" s="34" t="str">
        <f t="shared" si="1046"/>
        <v>Outer</v>
      </c>
      <c r="AB3964" s="35" t="str">
        <f t="shared" si="1053"/>
        <v>0.1-0.2</v>
      </c>
      <c r="AC3964" s="36" t="str">
        <f t="shared" si="1047"/>
        <v>16-17</v>
      </c>
      <c r="AD3964" s="36" t="str">
        <f t="shared" si="1048"/>
        <v>May</v>
      </c>
      <c r="AE3964" s="35" t="str">
        <f t="shared" si="1049"/>
        <v>285-295</v>
      </c>
      <c r="AF3964" s="36" t="str">
        <f t="shared" si="1050"/>
        <v>LWS-HTI</v>
      </c>
    </row>
    <row r="3965" spans="5:32" x14ac:dyDescent="0.3">
      <c r="E3965" s="12">
        <v>41049.701388888891</v>
      </c>
      <c r="F3965" s="16">
        <v>5.52</v>
      </c>
      <c r="G3965" s="16">
        <v>323.68998718261719</v>
      </c>
      <c r="H3965" s="29">
        <v>1.1870385311092886</v>
      </c>
      <c r="I3965" s="26">
        <v>303.8</v>
      </c>
      <c r="J3965" s="30">
        <v>0.1141304347826087</v>
      </c>
      <c r="K3965" s="31">
        <v>0.148792857462406</v>
      </c>
      <c r="L3965" s="108">
        <f ca="1">REWS!R3965</f>
        <v>5.5010119891728415</v>
      </c>
      <c r="M3965" s="22">
        <f t="shared" si="1037"/>
        <v>5.4623809763779754</v>
      </c>
      <c r="N3965" s="22">
        <f t="shared" ca="1" si="1038"/>
        <v>5.4435911667545103</v>
      </c>
      <c r="O3965" s="22">
        <f t="shared" si="1039"/>
        <v>0.20227856443081374</v>
      </c>
      <c r="P3965" s="81">
        <f t="shared" ca="1" si="1040"/>
        <v>6</v>
      </c>
      <c r="Q3965" s="22">
        <f t="shared" ca="1" si="1041"/>
        <v>0.41411845658368812</v>
      </c>
      <c r="R3965" s="3">
        <f ca="1">IF(N3965&gt;'Power Curve'!$C$37,0,INDEX(Ci,$P3965,1)*POWER(1-Q3965,3)+INDEX(Ci,$P3965,2)*3*Q3965*POWER(1-Q3965,2)+INDEX(Ci,$P3965,3)*3*POWER(Q3965,2)*(1-Q3965)+INDEX(Ci,$P3965,4)*POWER(Q3965,3))</f>
        <v>273.2699392362033</v>
      </c>
      <c r="S3965" s="3">
        <f t="shared" si="1042"/>
        <v>323.68998718261719</v>
      </c>
      <c r="T3965" s="3">
        <f t="shared" ca="1" si="1043"/>
        <v>-50.420047946413888</v>
      </c>
      <c r="U3965" s="3">
        <f t="shared" ca="1" si="1051"/>
        <v>50.420047946413888</v>
      </c>
      <c r="W3965" s="34">
        <f t="shared" si="1044"/>
        <v>5</v>
      </c>
      <c r="X3965" s="73" t="b">
        <f>COUNTIF('Power Curve'!$D$2:$D$31,W3965)&gt;0</f>
        <v>1</v>
      </c>
      <c r="Y3965" s="73" t="b">
        <f t="shared" si="1045"/>
        <v>0</v>
      </c>
      <c r="Z3965" s="73" t="b">
        <f t="shared" si="1052"/>
        <v>1</v>
      </c>
      <c r="AA3965" s="34" t="str">
        <f t="shared" si="1046"/>
        <v>Inner</v>
      </c>
      <c r="AB3965" s="35" t="str">
        <f t="shared" si="1053"/>
        <v>0.2-0.3</v>
      </c>
      <c r="AC3965" s="36" t="str">
        <f t="shared" si="1047"/>
        <v>16-17</v>
      </c>
      <c r="AD3965" s="36" t="str">
        <f t="shared" si="1048"/>
        <v>May</v>
      </c>
      <c r="AE3965" s="35" t="str">
        <f t="shared" si="1049"/>
        <v>295-305</v>
      </c>
      <c r="AF3965" s="36" t="str">
        <f t="shared" si="1050"/>
        <v>Inner-TI</v>
      </c>
    </row>
    <row r="3966" spans="5:32" x14ac:dyDescent="0.3">
      <c r="E3966" s="12">
        <v>41049.708333333336</v>
      </c>
      <c r="F3966" s="16">
        <v>5.5</v>
      </c>
      <c r="G3966" s="16">
        <v>235.31999969482428</v>
      </c>
      <c r="H3966" s="29">
        <v>1.1873389382601198</v>
      </c>
      <c r="I3966" s="26">
        <v>311.89999999999998</v>
      </c>
      <c r="J3966" s="30">
        <v>7.6363636363636356E-2</v>
      </c>
      <c r="K3966" s="31">
        <v>0.13590701866806143</v>
      </c>
      <c r="L3966" s="108">
        <f ca="1">REWS!R3966</f>
        <v>5.5049160329209146</v>
      </c>
      <c r="M3966" s="22">
        <f t="shared" si="1037"/>
        <v>5.4430488260182015</v>
      </c>
      <c r="N3966" s="22">
        <f t="shared" ca="1" si="1038"/>
        <v>5.4479139546034476</v>
      </c>
      <c r="O3966" s="22">
        <f t="shared" si="1039"/>
        <v>0.1992907182739829</v>
      </c>
      <c r="P3966" s="81">
        <f t="shared" ca="1" si="1040"/>
        <v>6</v>
      </c>
      <c r="Q3966" s="22">
        <f t="shared" ca="1" si="1041"/>
        <v>0.41842705597440139</v>
      </c>
      <c r="R3966" s="3">
        <f ca="1">IF(N3966&gt;'Power Curve'!$C$37,0,INDEX(Ci,$P3966,1)*POWER(1-Q3966,3)+INDEX(Ci,$P3966,2)*3*Q3966*POWER(1-Q3966,2)+INDEX(Ci,$P3966,3)*3*POWER(Q3966,2)*(1-Q3966)+INDEX(Ci,$P3966,4)*POWER(Q3966,3))</f>
        <v>273.90771316546039</v>
      </c>
      <c r="S3966" s="3">
        <f t="shared" si="1042"/>
        <v>235.31999969482428</v>
      </c>
      <c r="T3966" s="3">
        <f t="shared" ca="1" si="1043"/>
        <v>38.587713470636118</v>
      </c>
      <c r="U3966" s="3">
        <f t="shared" ca="1" si="1051"/>
        <v>38.587713470636118</v>
      </c>
      <c r="W3966" s="34">
        <f t="shared" si="1044"/>
        <v>5</v>
      </c>
      <c r="X3966" s="73" t="b">
        <f>COUNTIF('Power Curve'!$D$2:$D$31,W3966)&gt;0</f>
        <v>1</v>
      </c>
      <c r="Y3966" s="73" t="b">
        <f t="shared" si="1045"/>
        <v>0</v>
      </c>
      <c r="Z3966" s="73" t="b">
        <f t="shared" si="1052"/>
        <v>1</v>
      </c>
      <c r="AA3966" s="34" t="str">
        <f t="shared" si="1046"/>
        <v>Outer</v>
      </c>
      <c r="AB3966" s="35" t="str">
        <f t="shared" si="1053"/>
        <v>0.1-0.2</v>
      </c>
      <c r="AC3966" s="36" t="str">
        <f t="shared" si="1047"/>
        <v>17-18</v>
      </c>
      <c r="AD3966" s="36" t="str">
        <f t="shared" si="1048"/>
        <v>May</v>
      </c>
      <c r="AE3966" s="35" t="str">
        <f t="shared" si="1049"/>
        <v>305-315</v>
      </c>
      <c r="AF3966" s="36" t="str">
        <f t="shared" si="1050"/>
        <v>LWS-LTI</v>
      </c>
    </row>
    <row r="3967" spans="5:32" x14ac:dyDescent="0.3">
      <c r="E3967" s="12">
        <v>41049.715277777781</v>
      </c>
      <c r="F3967" s="16">
        <v>4.22</v>
      </c>
      <c r="G3967" s="16">
        <v>74.909999847412095</v>
      </c>
      <c r="H3967" s="29">
        <v>1.1865238999056851</v>
      </c>
      <c r="I3967" s="26">
        <v>308.39999999999998</v>
      </c>
      <c r="J3967" s="30">
        <v>0.14454976303317535</v>
      </c>
      <c r="K3967" s="31">
        <v>0.15046466857945218</v>
      </c>
      <c r="L3967" s="108">
        <f ca="1">REWS!R3967</f>
        <v>4.3625672550252599</v>
      </c>
      <c r="M3967" s="22">
        <f t="shared" si="1037"/>
        <v>4.1753471032318288</v>
      </c>
      <c r="N3967" s="22">
        <f t="shared" ca="1" si="1038"/>
        <v>4.3164058177544433</v>
      </c>
      <c r="O3967" s="22">
        <f t="shared" si="1039"/>
        <v>3.3633304797887598E-3</v>
      </c>
      <c r="P3967" s="81">
        <f t="shared" ca="1" si="1040"/>
        <v>5</v>
      </c>
      <c r="Q3967" s="22">
        <f t="shared" ca="1" si="1041"/>
        <v>0.18618175220276878</v>
      </c>
      <c r="R3967" s="3">
        <f ca="1">IF(N3967&gt;'Power Curve'!$C$37,0,INDEX(Ci,$P3967,1)*POWER(1-Q3967,3)+INDEX(Ci,$P3967,2)*3*Q3967*POWER(1-Q3967,2)+INDEX(Ci,$P3967,3)*3*POWER(Q3967,2)*(1-Q3967)+INDEX(Ci,$P3967,4)*POWER(Q3967,3))</f>
        <v>94.878487633047357</v>
      </c>
      <c r="S3967" s="3">
        <f t="shared" si="1042"/>
        <v>74.909999847412095</v>
      </c>
      <c r="T3967" s="3">
        <f t="shared" ca="1" si="1043"/>
        <v>19.968487785635261</v>
      </c>
      <c r="U3967" s="3">
        <f t="shared" ca="1" si="1051"/>
        <v>19.968487785635261</v>
      </c>
      <c r="W3967" s="34">
        <f t="shared" si="1044"/>
        <v>4</v>
      </c>
      <c r="X3967" s="73" t="b">
        <f>COUNTIF('Power Curve'!$D$2:$D$31,W3967)&gt;0</f>
        <v>1</v>
      </c>
      <c r="Y3967" s="73" t="b">
        <f t="shared" si="1045"/>
        <v>0</v>
      </c>
      <c r="Z3967" s="73" t="b">
        <f t="shared" si="1052"/>
        <v>1</v>
      </c>
      <c r="AA3967" s="34" t="str">
        <f t="shared" si="1046"/>
        <v>Outer</v>
      </c>
      <c r="AB3967" s="35" t="str">
        <f t="shared" si="1053"/>
        <v>0.0-0.1</v>
      </c>
      <c r="AC3967" s="36" t="str">
        <f t="shared" si="1047"/>
        <v>17-18</v>
      </c>
      <c r="AD3967" s="36" t="str">
        <f t="shared" si="1048"/>
        <v>May</v>
      </c>
      <c r="AE3967" s="35" t="str">
        <f t="shared" si="1049"/>
        <v>305-315</v>
      </c>
      <c r="AF3967" s="36" t="str">
        <f t="shared" si="1050"/>
        <v>LWS-HTI</v>
      </c>
    </row>
    <row r="3968" spans="5:32" x14ac:dyDescent="0.3">
      <c r="E3968" s="12">
        <v>41049.722222222219</v>
      </c>
      <c r="F3968" s="16">
        <v>4.38</v>
      </c>
      <c r="G3968" s="16">
        <v>135.60999298095669</v>
      </c>
      <c r="H3968" s="29">
        <v>1.1841281795753396</v>
      </c>
      <c r="I3968" s="26">
        <v>293.2</v>
      </c>
      <c r="J3968" s="30">
        <v>0.34703196347031967</v>
      </c>
      <c r="K3968" s="31">
        <v>3.8151374595813407E-2</v>
      </c>
      <c r="L3968" s="108">
        <f ca="1">REWS!R3968</f>
        <v>4.3592934934708643</v>
      </c>
      <c r="M3968" s="22">
        <f t="shared" si="1037"/>
        <v>4.330735431404964</v>
      </c>
      <c r="N3968" s="22">
        <f t="shared" ca="1" si="1038"/>
        <v>4.3102618237596788</v>
      </c>
      <c r="O3968" s="22">
        <f t="shared" si="1039"/>
        <v>2.7379097505609695E-2</v>
      </c>
      <c r="P3968" s="81">
        <f t="shared" ca="1" si="1040"/>
        <v>5</v>
      </c>
      <c r="Q3968" s="22">
        <f t="shared" ca="1" si="1041"/>
        <v>0.17915621882415356</v>
      </c>
      <c r="R3968" s="3">
        <f ca="1">IF(N3968&gt;'Power Curve'!$C$37,0,INDEX(Ci,$P3968,1)*POWER(1-Q3968,3)+INDEX(Ci,$P3968,2)*3*Q3968*POWER(1-Q3968,2)+INDEX(Ci,$P3968,3)*3*POWER(Q3968,2)*(1-Q3968)+INDEX(Ci,$P3968,4)*POWER(Q3968,3))</f>
        <v>94.096584203991824</v>
      </c>
      <c r="S3968" s="3">
        <f t="shared" si="1042"/>
        <v>135.60999298095669</v>
      </c>
      <c r="T3968" s="3">
        <f t="shared" ca="1" si="1043"/>
        <v>-41.513408776964866</v>
      </c>
      <c r="U3968" s="3">
        <f t="shared" ca="1" si="1051"/>
        <v>41.513408776964866</v>
      </c>
      <c r="W3968" s="34">
        <f t="shared" si="1044"/>
        <v>4</v>
      </c>
      <c r="X3968" s="73" t="b">
        <f>COUNTIF('Power Curve'!$D$2:$D$31,W3968)&gt;0</f>
        <v>1</v>
      </c>
      <c r="Y3968" s="73" t="b">
        <f t="shared" si="1045"/>
        <v>0</v>
      </c>
      <c r="Z3968" s="73" t="b">
        <f t="shared" si="1052"/>
        <v>1</v>
      </c>
      <c r="AA3968" s="34" t="str">
        <f t="shared" si="1046"/>
        <v>Outer</v>
      </c>
      <c r="AB3968" s="35" t="str">
        <f t="shared" si="1053"/>
        <v>0.0-0.1</v>
      </c>
      <c r="AC3968" s="36" t="str">
        <f t="shared" si="1047"/>
        <v>17-18</v>
      </c>
      <c r="AD3968" s="36" t="str">
        <f t="shared" si="1048"/>
        <v>May</v>
      </c>
      <c r="AE3968" s="35" t="str">
        <f t="shared" si="1049"/>
        <v>285-295</v>
      </c>
      <c r="AF3968" s="36" t="str">
        <f t="shared" si="1050"/>
        <v>LWS-HTI</v>
      </c>
    </row>
    <row r="3969" spans="5:32" x14ac:dyDescent="0.3">
      <c r="E3969" s="12">
        <v>41049.729166666664</v>
      </c>
      <c r="F3969" s="16">
        <v>5.17</v>
      </c>
      <c r="G3969" s="16">
        <v>197.00999450683628</v>
      </c>
      <c r="H3969" s="29">
        <v>1.1866670545603124</v>
      </c>
      <c r="I3969" s="26">
        <v>289.3</v>
      </c>
      <c r="J3969" s="30">
        <v>0.14119922630560927</v>
      </c>
      <c r="K3969" s="31">
        <v>0.11533979363942398</v>
      </c>
      <c r="L3969" s="108">
        <f ca="1">REWS!R3969</f>
        <v>5.1992859769046511</v>
      </c>
      <c r="M3969" s="22">
        <f t="shared" si="1037"/>
        <v>5.1155006234536362</v>
      </c>
      <c r="N3969" s="22">
        <f t="shared" ca="1" si="1038"/>
        <v>5.1444778832436153</v>
      </c>
      <c r="O3969" s="22">
        <f t="shared" si="1039"/>
        <v>0.14866708768988735</v>
      </c>
      <c r="P3969" s="81">
        <f t="shared" ca="1" si="1040"/>
        <v>6</v>
      </c>
      <c r="Q3969" s="22">
        <f t="shared" ca="1" si="1041"/>
        <v>0.11598693680390545</v>
      </c>
      <c r="R3969" s="3">
        <f ca="1">IF(N3969&gt;'Power Curve'!$C$37,0,INDEX(Ci,$P3969,1)*POWER(1-Q3969,3)+INDEX(Ci,$P3969,2)*3*Q3969*POWER(1-Q3969,2)+INDEX(Ci,$P3969,3)*3*POWER(Q3969,2)*(1-Q3969)+INDEX(Ci,$P3969,4)*POWER(Q3969,3))</f>
        <v>229.18018051328011</v>
      </c>
      <c r="S3969" s="3">
        <f t="shared" si="1042"/>
        <v>197.00999450683628</v>
      </c>
      <c r="T3969" s="3">
        <f t="shared" ca="1" si="1043"/>
        <v>32.170186006443828</v>
      </c>
      <c r="U3969" s="3">
        <f t="shared" ca="1" si="1051"/>
        <v>32.170186006443828</v>
      </c>
      <c r="W3969" s="34">
        <f t="shared" si="1044"/>
        <v>5</v>
      </c>
      <c r="X3969" s="73" t="b">
        <f>COUNTIF('Power Curve'!$D$2:$D$31,W3969)&gt;0</f>
        <v>1</v>
      </c>
      <c r="Y3969" s="73" t="b">
        <f t="shared" si="1045"/>
        <v>0</v>
      </c>
      <c r="Z3969" s="73" t="b">
        <f t="shared" si="1052"/>
        <v>1</v>
      </c>
      <c r="AA3969" s="34" t="str">
        <f t="shared" si="1046"/>
        <v>Outer</v>
      </c>
      <c r="AB3969" s="35" t="str">
        <f t="shared" si="1053"/>
        <v>0.1-0.2</v>
      </c>
      <c r="AC3969" s="36" t="str">
        <f t="shared" si="1047"/>
        <v>17-18</v>
      </c>
      <c r="AD3969" s="36" t="str">
        <f t="shared" si="1048"/>
        <v>May</v>
      </c>
      <c r="AE3969" s="35" t="str">
        <f t="shared" si="1049"/>
        <v>285-295</v>
      </c>
      <c r="AF3969" s="36" t="str">
        <f t="shared" si="1050"/>
        <v>LWS-HTI</v>
      </c>
    </row>
    <row r="3970" spans="5:32" x14ac:dyDescent="0.3">
      <c r="E3970" s="12">
        <v>41049.736111111109</v>
      </c>
      <c r="F3970" s="16">
        <v>5.35</v>
      </c>
      <c r="G3970" s="16">
        <v>163.37000274658232</v>
      </c>
      <c r="H3970" s="29">
        <v>1.1847839323718312</v>
      </c>
      <c r="I3970" s="26">
        <v>304.10000000000002</v>
      </c>
      <c r="J3970" s="30">
        <v>0.16448598130841122</v>
      </c>
      <c r="K3970" s="31">
        <v>8.4480394791741881E-2</v>
      </c>
      <c r="L3970" s="108">
        <f ca="1">REWS!R3970</f>
        <v>5.3306262797194899</v>
      </c>
      <c r="M3970" s="22">
        <f t="shared" si="1037"/>
        <v>5.2908015372043149</v>
      </c>
      <c r="N3970" s="22">
        <f t="shared" ca="1" si="1038"/>
        <v>5.2716421897199242</v>
      </c>
      <c r="O3970" s="22">
        <f t="shared" si="1039"/>
        <v>0.17576040900652459</v>
      </c>
      <c r="P3970" s="81">
        <f t="shared" ca="1" si="1040"/>
        <v>6</v>
      </c>
      <c r="Q3970" s="22">
        <f t="shared" ca="1" si="1041"/>
        <v>0.24273385859396734</v>
      </c>
      <c r="R3970" s="3">
        <f ca="1">IF(N3970&gt;'Power Curve'!$C$37,0,INDEX(Ci,$P3970,1)*POWER(1-Q3970,3)+INDEX(Ci,$P3970,2)*3*Q3970*POWER(1-Q3970,2)+INDEX(Ci,$P3970,3)*3*POWER(Q3970,2)*(1-Q3970)+INDEX(Ci,$P3970,4)*POWER(Q3970,3))</f>
        <v>248.02722511806519</v>
      </c>
      <c r="S3970" s="3">
        <f t="shared" si="1042"/>
        <v>163.37000274658232</v>
      </c>
      <c r="T3970" s="3">
        <f t="shared" ca="1" si="1043"/>
        <v>84.657222371482874</v>
      </c>
      <c r="U3970" s="3">
        <f t="shared" ca="1" si="1051"/>
        <v>84.657222371482874</v>
      </c>
      <c r="W3970" s="34">
        <f t="shared" si="1044"/>
        <v>5</v>
      </c>
      <c r="X3970" s="73" t="b">
        <f>COUNTIF('Power Curve'!$D$2:$D$31,W3970)&gt;0</f>
        <v>1</v>
      </c>
      <c r="Y3970" s="73" t="b">
        <f t="shared" si="1045"/>
        <v>0</v>
      </c>
      <c r="Z3970" s="73" t="b">
        <f t="shared" si="1052"/>
        <v>1</v>
      </c>
      <c r="AA3970" s="34" t="str">
        <f t="shared" si="1046"/>
        <v>Outer</v>
      </c>
      <c r="AB3970" s="35" t="str">
        <f t="shared" si="1053"/>
        <v>0.1-0.2</v>
      </c>
      <c r="AC3970" s="36" t="str">
        <f t="shared" si="1047"/>
        <v>17-18</v>
      </c>
      <c r="AD3970" s="36" t="str">
        <f t="shared" si="1048"/>
        <v>May</v>
      </c>
      <c r="AE3970" s="35" t="str">
        <f t="shared" si="1049"/>
        <v>295-305</v>
      </c>
      <c r="AF3970" s="36" t="str">
        <f t="shared" si="1050"/>
        <v>LWS-HTI</v>
      </c>
    </row>
    <row r="3971" spans="5:32" x14ac:dyDescent="0.3">
      <c r="E3971" s="12">
        <v>41049.743055555555</v>
      </c>
      <c r="F3971" s="16">
        <v>6.24</v>
      </c>
      <c r="G3971" s="16">
        <v>385.12000656127975</v>
      </c>
      <c r="H3971" s="29">
        <v>1.1853396867353885</v>
      </c>
      <c r="I3971" s="26">
        <v>284.3</v>
      </c>
      <c r="J3971" s="30">
        <v>0.10737179487179488</v>
      </c>
      <c r="K3971" s="31">
        <v>0.19380710370571166</v>
      </c>
      <c r="L3971" s="108">
        <f ca="1">REWS!R3971</f>
        <v>6.2617533619156047</v>
      </c>
      <c r="M3971" s="22">
        <f t="shared" ref="M3971:M4034" si="1054">F3971*(H3971/Ref_Density)^(1/3)</f>
        <v>6.1719183010088132</v>
      </c>
      <c r="N3971" s="22">
        <f t="shared" ref="N3971:N4034" ca="1" si="1055">L3971*(H3971/Ref_Density)^(1/3)</f>
        <v>6.1934343222452535</v>
      </c>
      <c r="O3971" s="22">
        <f t="shared" ref="O3971:O4034" si="1056">(M3971-CutInWindSpeed)/(RatedWindSpeed-CutInWindSpeed)</f>
        <v>0.31193984520263757</v>
      </c>
      <c r="P3971" s="81">
        <f t="shared" ref="P3971:P4034" ca="1" si="1057">COUNTIF(xa,"&lt;"&amp;N3971)</f>
        <v>7</v>
      </c>
      <c r="Q3971" s="22">
        <f t="shared" ref="Q3971:Q4034" ca="1" si="1058">(N3971-INDEX(xa,$P3971))/(INDEX(xb,$P3971)-INDEX(xa,$P3971))</f>
        <v>0.16471329766949555</v>
      </c>
      <c r="R3971" s="3">
        <f ca="1">IF(N3971&gt;'Power Curve'!$C$37,0,INDEX(Ci,$P3971,1)*POWER(1-Q3971,3)+INDEX(Ci,$P3971,2)*3*Q3971*POWER(1-Q3971,2)+INDEX(Ci,$P3971,3)*3*POWER(Q3971,2)*(1-Q3971)+INDEX(Ci,$P3971,4)*POWER(Q3971,3))</f>
        <v>401.38125895821713</v>
      </c>
      <c r="S3971" s="3">
        <f t="shared" ref="S3971:S4034" si="1059">IF(Z3971,G3971,"")</f>
        <v>385.12000656127975</v>
      </c>
      <c r="T3971" s="3">
        <f t="shared" ref="T3971:T4034" ca="1" si="1060">IF(Z3971,R3971-S3971,"")</f>
        <v>16.26125239693738</v>
      </c>
      <c r="U3971" s="3">
        <f t="shared" ca="1" si="1051"/>
        <v>16.26125239693738</v>
      </c>
      <c r="W3971" s="34">
        <f t="shared" ref="W3971:W4034" si="1061">MROUND(M3971-Centre_First_Bin,Bin_Width)+Centre_First_Bin</f>
        <v>6</v>
      </c>
      <c r="X3971" s="73" t="b">
        <f>COUNTIF('Power Curve'!$D$2:$D$31,W3971)&gt;0</f>
        <v>1</v>
      </c>
      <c r="Y3971" s="73" t="b">
        <f t="shared" ref="Y3971:Y4034" si="1062">(G3971&lt;0)</f>
        <v>0</v>
      </c>
      <c r="Z3971" s="73" t="b">
        <f t="shared" si="1052"/>
        <v>1</v>
      </c>
      <c r="AA3971" s="34" t="str">
        <f t="shared" ref="AA3971:AA4034" si="1063">IF(Z3971,IF(AND(J3971&gt;=LowerTurbLimit,J3971&lt;=UpperTurbLimit,K3971&gt;=LowerShearLimit,K3971&lt;=UpperShearLimit),"Inner","Outer"),"")</f>
        <v>Inner</v>
      </c>
      <c r="AB3971" s="35" t="str">
        <f t="shared" si="1053"/>
        <v>0.3-0.4</v>
      </c>
      <c r="AC3971" s="36" t="str">
        <f t="shared" ref="AC3971:AC4034" si="1064">IF(Z3971,HOUR(E3971)&amp;"-"&amp;HOUR(E3971)+1,"")</f>
        <v>17-18</v>
      </c>
      <c r="AD3971" s="36" t="str">
        <f t="shared" ref="AD3971:AD4034" si="1065">IF(Z3971,TEXT(E3971,"mmm"),"")</f>
        <v>May</v>
      </c>
      <c r="AE3971" s="35" t="str">
        <f t="shared" ref="AE3971:AE4034" si="1066">IF(Z3971,IF(OR(I3971&lt;5,I3971&gt;=355),"355-5",MROUND(I3971,10)-5&amp;"-"&amp;MROUND(I3971,10)+5),"")</f>
        <v>275-285</v>
      </c>
      <c r="AF3971" s="36" t="str">
        <f t="shared" ref="AF3971:AF4034" si="1067">IF(Z3971,IF(O3971&lt;0.5,IF(J3971&lt;=LowerTurbLimit,"LWS-LTI",IF(J3971&gt;=UpperTurbLimit,"LWS-HTI","Inner-TI")),IF(J3971&lt;=LowerTurbLimit,"HWS-LTI",IF(J3971&gt;=UpperTurbLimit,"HWS-HTI","Inner-TI"))),"")</f>
        <v>Inner-TI</v>
      </c>
    </row>
    <row r="3972" spans="5:32" x14ac:dyDescent="0.3">
      <c r="E3972" s="12">
        <v>41049.75</v>
      </c>
      <c r="F3972" s="16">
        <v>6.47</v>
      </c>
      <c r="G3972" s="16">
        <v>383.59001159667929</v>
      </c>
      <c r="H3972" s="29">
        <v>1.1869816534613093</v>
      </c>
      <c r="I3972" s="26">
        <v>292.8</v>
      </c>
      <c r="J3972" s="30">
        <v>9.8918083462132933E-2</v>
      </c>
      <c r="K3972" s="31">
        <v>0.1246598263809799</v>
      </c>
      <c r="L3972" s="108">
        <f ca="1">REWS!R3972</f>
        <v>6.4202302421360642</v>
      </c>
      <c r="M3972" s="22">
        <f t="shared" si="1054"/>
        <v>6.4023623979894078</v>
      </c>
      <c r="N3972" s="22">
        <f t="shared" ca="1" si="1055"/>
        <v>6.3531129348819739</v>
      </c>
      <c r="O3972" s="22">
        <f t="shared" si="1056"/>
        <v>0.34755572324590528</v>
      </c>
      <c r="P3972" s="81">
        <f t="shared" ca="1" si="1057"/>
        <v>7</v>
      </c>
      <c r="Q3972" s="22">
        <f t="shared" ca="1" si="1058"/>
        <v>0.32703399229389807</v>
      </c>
      <c r="R3972" s="3">
        <f ca="1">IF(N3972&gt;'Power Curve'!$C$37,0,INDEX(Ci,$P3972,1)*POWER(1-Q3972,3)+INDEX(Ci,$P3972,2)*3*Q3972*POWER(1-Q3972,2)+INDEX(Ci,$P3972,3)*3*POWER(Q3972,2)*(1-Q3972)+INDEX(Ci,$P3972,4)*POWER(Q3972,3))</f>
        <v>436.3630078485325</v>
      </c>
      <c r="S3972" s="3">
        <f t="shared" si="1059"/>
        <v>383.59001159667929</v>
      </c>
      <c r="T3972" s="3">
        <f t="shared" ca="1" si="1060"/>
        <v>52.772996251853215</v>
      </c>
      <c r="U3972" s="3">
        <f t="shared" ref="U3972:U4035" ca="1" si="1068">IF(Z3972,ABS(T3972),"")</f>
        <v>52.772996251853215</v>
      </c>
      <c r="W3972" s="34">
        <f t="shared" si="1061"/>
        <v>6</v>
      </c>
      <c r="X3972" s="73" t="b">
        <f>COUNTIF('Power Curve'!$D$2:$D$31,W3972)&gt;0</f>
        <v>1</v>
      </c>
      <c r="Y3972" s="73" t="b">
        <f t="shared" si="1062"/>
        <v>0</v>
      </c>
      <c r="Z3972" s="73" t="b">
        <f t="shared" ref="Z3972:Z4035" si="1069">AND(X3972,NOT(Y3972))</f>
        <v>1</v>
      </c>
      <c r="AA3972" s="34" t="str">
        <f t="shared" si="1063"/>
        <v>Outer</v>
      </c>
      <c r="AB3972" s="35" t="str">
        <f t="shared" ref="AB3972:AB4035" si="1070">IF(Z3972,TEXT(ROUND(O3972+0.05,1)-0.1,"0.0")&amp;"-"&amp;TEXT(ROUND(O3972+0.05,1),"0.0"),"")</f>
        <v>0.3-0.4</v>
      </c>
      <c r="AC3972" s="36" t="str">
        <f t="shared" si="1064"/>
        <v>18-19</v>
      </c>
      <c r="AD3972" s="36" t="str">
        <f t="shared" si="1065"/>
        <v>May</v>
      </c>
      <c r="AE3972" s="35" t="str">
        <f t="shared" si="1066"/>
        <v>285-295</v>
      </c>
      <c r="AF3972" s="36" t="str">
        <f t="shared" si="1067"/>
        <v>LWS-LTI</v>
      </c>
    </row>
    <row r="3973" spans="5:32" x14ac:dyDescent="0.3">
      <c r="E3973" s="12">
        <v>41049.756944444445</v>
      </c>
      <c r="F3973" s="16">
        <v>6.27</v>
      </c>
      <c r="G3973" s="16">
        <v>394.1499862670903</v>
      </c>
      <c r="H3973" s="29">
        <v>1.1881404798414625</v>
      </c>
      <c r="I3973" s="26">
        <v>289.39999999999998</v>
      </c>
      <c r="J3973" s="30">
        <v>9.8883572567783101E-2</v>
      </c>
      <c r="K3973" s="31">
        <v>0.20730932723712744</v>
      </c>
      <c r="L3973" s="108">
        <f ca="1">REWS!R3973</f>
        <v>6.2043484218866212</v>
      </c>
      <c r="M3973" s="22">
        <f t="shared" si="1054"/>
        <v>6.2064716425468136</v>
      </c>
      <c r="N3973" s="22">
        <f t="shared" ca="1" si="1055"/>
        <v>6.1414852537351505</v>
      </c>
      <c r="O3973" s="22">
        <f t="shared" si="1056"/>
        <v>0.31728017552278642</v>
      </c>
      <c r="P3973" s="81">
        <f t="shared" ca="1" si="1057"/>
        <v>7</v>
      </c>
      <c r="Q3973" s="22">
        <f t="shared" ca="1" si="1058"/>
        <v>0.1119046669680573</v>
      </c>
      <c r="R3973" s="3">
        <f ca="1">IF(N3973&gt;'Power Curve'!$C$37,0,INDEX(Ci,$P3973,1)*POWER(1-Q3973,3)+INDEX(Ci,$P3973,2)*3*Q3973*POWER(1-Q3973,2)+INDEX(Ci,$P3973,3)*3*POWER(Q3973,2)*(1-Q3973)+INDEX(Ci,$P3973,4)*POWER(Q3973,3))</f>
        <v>390.63401274458147</v>
      </c>
      <c r="S3973" s="3">
        <f t="shared" si="1059"/>
        <v>394.1499862670903</v>
      </c>
      <c r="T3973" s="3">
        <f t="shared" ca="1" si="1060"/>
        <v>-3.5159735225088298</v>
      </c>
      <c r="U3973" s="3">
        <f t="shared" ca="1" si="1068"/>
        <v>3.5159735225088298</v>
      </c>
      <c r="W3973" s="34">
        <f t="shared" si="1061"/>
        <v>6</v>
      </c>
      <c r="X3973" s="73" t="b">
        <f>COUNTIF('Power Curve'!$D$2:$D$31,W3973)&gt;0</f>
        <v>1</v>
      </c>
      <c r="Y3973" s="73" t="b">
        <f t="shared" si="1062"/>
        <v>0</v>
      </c>
      <c r="Z3973" s="73" t="b">
        <f t="shared" si="1069"/>
        <v>1</v>
      </c>
      <c r="AA3973" s="34" t="str">
        <f t="shared" si="1063"/>
        <v>Outer</v>
      </c>
      <c r="AB3973" s="35" t="str">
        <f t="shared" si="1070"/>
        <v>0.3-0.4</v>
      </c>
      <c r="AC3973" s="36" t="str">
        <f t="shared" si="1064"/>
        <v>18-19</v>
      </c>
      <c r="AD3973" s="36" t="str">
        <f t="shared" si="1065"/>
        <v>May</v>
      </c>
      <c r="AE3973" s="35" t="str">
        <f t="shared" si="1066"/>
        <v>285-295</v>
      </c>
      <c r="AF3973" s="36" t="str">
        <f t="shared" si="1067"/>
        <v>LWS-LTI</v>
      </c>
    </row>
    <row r="3974" spans="5:32" x14ac:dyDescent="0.3">
      <c r="E3974" s="12">
        <v>41049.763888888891</v>
      </c>
      <c r="F3974" s="16">
        <v>6.08</v>
      </c>
      <c r="G3974" s="16">
        <v>553.1499862670903</v>
      </c>
      <c r="H3974" s="29">
        <v>1.1869816534613093</v>
      </c>
      <c r="I3974" s="26">
        <v>290.39999999999998</v>
      </c>
      <c r="J3974" s="30">
        <v>0.12335526315789473</v>
      </c>
      <c r="K3974" s="31">
        <v>8.0859276073741757E-2</v>
      </c>
      <c r="L3974" s="108">
        <f ca="1">REWS!R3974</f>
        <v>5.9937925258197193</v>
      </c>
      <c r="M3974" s="22">
        <f t="shared" si="1054"/>
        <v>6.0164394713718083</v>
      </c>
      <c r="N3974" s="22">
        <f t="shared" ca="1" si="1055"/>
        <v>5.9311332130847187</v>
      </c>
      <c r="O3974" s="22">
        <f t="shared" si="1056"/>
        <v>0.2879100908838369</v>
      </c>
      <c r="P3974" s="81">
        <f t="shared" ca="1" si="1057"/>
        <v>6</v>
      </c>
      <c r="Q3974" s="22">
        <f t="shared" ca="1" si="1058"/>
        <v>0.90006026940751072</v>
      </c>
      <c r="R3974" s="3">
        <f ca="1">IF(N3974&gt;'Power Curve'!$C$37,0,INDEX(Ci,$P3974,1)*POWER(1-Q3974,3)+INDEX(Ci,$P3974,2)*3*Q3974*POWER(1-Q3974,2)+INDEX(Ci,$P3974,3)*3*POWER(Q3974,2)*(1-Q3974)+INDEX(Ci,$P3974,4)*POWER(Q3974,3))</f>
        <v>350.72238731974454</v>
      </c>
      <c r="S3974" s="3">
        <f t="shared" si="1059"/>
        <v>553.1499862670903</v>
      </c>
      <c r="T3974" s="3">
        <f t="shared" ca="1" si="1060"/>
        <v>-202.42759894734576</v>
      </c>
      <c r="U3974" s="3">
        <f t="shared" ca="1" si="1068"/>
        <v>202.42759894734576</v>
      </c>
      <c r="W3974" s="34">
        <f t="shared" si="1061"/>
        <v>6</v>
      </c>
      <c r="X3974" s="73" t="b">
        <f>COUNTIF('Power Curve'!$D$2:$D$31,W3974)&gt;0</f>
        <v>1</v>
      </c>
      <c r="Y3974" s="73" t="b">
        <f t="shared" si="1062"/>
        <v>0</v>
      </c>
      <c r="Z3974" s="73" t="b">
        <f t="shared" si="1069"/>
        <v>1</v>
      </c>
      <c r="AA3974" s="34" t="str">
        <f t="shared" si="1063"/>
        <v>Outer</v>
      </c>
      <c r="AB3974" s="35" t="str">
        <f t="shared" si="1070"/>
        <v>0.2-0.3</v>
      </c>
      <c r="AC3974" s="36" t="str">
        <f t="shared" si="1064"/>
        <v>18-19</v>
      </c>
      <c r="AD3974" s="36" t="str">
        <f t="shared" si="1065"/>
        <v>May</v>
      </c>
      <c r="AE3974" s="35" t="str">
        <f t="shared" si="1066"/>
        <v>285-295</v>
      </c>
      <c r="AF3974" s="36" t="str">
        <f t="shared" si="1067"/>
        <v>Inner-TI</v>
      </c>
    </row>
    <row r="3975" spans="5:32" x14ac:dyDescent="0.3">
      <c r="E3975" s="12">
        <v>41049.770833333336</v>
      </c>
      <c r="F3975" s="16">
        <v>5.98</v>
      </c>
      <c r="G3975" s="16">
        <v>333.54001617431692</v>
      </c>
      <c r="H3975" s="29">
        <v>1.1868959044621212</v>
      </c>
      <c r="I3975" s="26">
        <v>290.2</v>
      </c>
      <c r="J3975" s="30">
        <v>8.8628762541806017E-2</v>
      </c>
      <c r="K3975" s="31">
        <v>0.14367863721667817</v>
      </c>
      <c r="L3975" s="108">
        <f ca="1">REWS!R3975</f>
        <v>5.8934509337538765</v>
      </c>
      <c r="M3975" s="22">
        <f t="shared" si="1054"/>
        <v>5.9173423759354202</v>
      </c>
      <c r="N3975" s="22">
        <f t="shared" ca="1" si="1055"/>
        <v>5.831700158996318</v>
      </c>
      <c r="O3975" s="22">
        <f t="shared" si="1056"/>
        <v>0.27259431533675627</v>
      </c>
      <c r="P3975" s="81">
        <f t="shared" ca="1" si="1057"/>
        <v>6</v>
      </c>
      <c r="Q3975" s="22">
        <f t="shared" ca="1" si="1058"/>
        <v>0.80095357918042653</v>
      </c>
      <c r="R3975" s="3">
        <f ca="1">IF(N3975&gt;'Power Curve'!$C$37,0,INDEX(Ci,$P3975,1)*POWER(1-Q3975,3)+INDEX(Ci,$P3975,2)*3*Q3975*POWER(1-Q3975,2)+INDEX(Ci,$P3975,3)*3*POWER(Q3975,2)*(1-Q3975)+INDEX(Ci,$P3975,4)*POWER(Q3975,3))</f>
        <v>333.58884542828133</v>
      </c>
      <c r="S3975" s="3">
        <f t="shared" si="1059"/>
        <v>333.54001617431692</v>
      </c>
      <c r="T3975" s="3">
        <f t="shared" ca="1" si="1060"/>
        <v>4.882925396441351E-2</v>
      </c>
      <c r="U3975" s="3">
        <f t="shared" ca="1" si="1068"/>
        <v>4.882925396441351E-2</v>
      </c>
      <c r="W3975" s="34">
        <f t="shared" si="1061"/>
        <v>6</v>
      </c>
      <c r="X3975" s="73" t="b">
        <f>COUNTIF('Power Curve'!$D$2:$D$31,W3975)&gt;0</f>
        <v>1</v>
      </c>
      <c r="Y3975" s="73" t="b">
        <f t="shared" si="1062"/>
        <v>0</v>
      </c>
      <c r="Z3975" s="73" t="b">
        <f t="shared" si="1069"/>
        <v>1</v>
      </c>
      <c r="AA3975" s="34" t="str">
        <f t="shared" si="1063"/>
        <v>Outer</v>
      </c>
      <c r="AB3975" s="35" t="str">
        <f t="shared" si="1070"/>
        <v>0.2-0.3</v>
      </c>
      <c r="AC3975" s="36" t="str">
        <f t="shared" si="1064"/>
        <v>18-19</v>
      </c>
      <c r="AD3975" s="36" t="str">
        <f t="shared" si="1065"/>
        <v>May</v>
      </c>
      <c r="AE3975" s="35" t="str">
        <f t="shared" si="1066"/>
        <v>285-295</v>
      </c>
      <c r="AF3975" s="36" t="str">
        <f t="shared" si="1067"/>
        <v>LWS-LTI</v>
      </c>
    </row>
    <row r="3976" spans="5:32" x14ac:dyDescent="0.3">
      <c r="E3976" s="12">
        <v>41049.777777777781</v>
      </c>
      <c r="F3976" s="16">
        <v>6.15</v>
      </c>
      <c r="G3976" s="16">
        <v>385.48999023437511</v>
      </c>
      <c r="H3976" s="29">
        <v>1.1875965520497962</v>
      </c>
      <c r="I3976" s="26">
        <v>293.2</v>
      </c>
      <c r="J3976" s="30">
        <v>8.943089430894309E-2</v>
      </c>
      <c r="K3976" s="31">
        <v>0.2037672315251251</v>
      </c>
      <c r="L3976" s="108">
        <f ca="1">REWS!R3976</f>
        <v>6.0907115429103653</v>
      </c>
      <c r="M3976" s="22">
        <f t="shared" si="1054"/>
        <v>6.0867583783560697</v>
      </c>
      <c r="N3976" s="22">
        <f t="shared" ca="1" si="1055"/>
        <v>6.0280795957658029</v>
      </c>
      <c r="O3976" s="22">
        <f t="shared" si="1056"/>
        <v>0.29877810463685672</v>
      </c>
      <c r="P3976" s="81">
        <f t="shared" ca="1" si="1057"/>
        <v>6</v>
      </c>
      <c r="Q3976" s="22">
        <f t="shared" ca="1" si="1058"/>
        <v>0.99668845009749085</v>
      </c>
      <c r="R3976" s="3">
        <f ca="1">IF(N3976&gt;'Power Curve'!$C$37,0,INDEX(Ci,$P3976,1)*POWER(1-Q3976,3)+INDEX(Ci,$P3976,2)*3*Q3976*POWER(1-Q3976,2)+INDEX(Ci,$P3976,3)*3*POWER(Q3976,2)*(1-Q3976)+INDEX(Ci,$P3976,4)*POWER(Q3976,3))</f>
        <v>368.41237393567627</v>
      </c>
      <c r="S3976" s="3">
        <f t="shared" si="1059"/>
        <v>385.48999023437511</v>
      </c>
      <c r="T3976" s="3">
        <f t="shared" ca="1" si="1060"/>
        <v>-17.077616298698842</v>
      </c>
      <c r="U3976" s="3">
        <f t="shared" ca="1" si="1068"/>
        <v>17.077616298698842</v>
      </c>
      <c r="W3976" s="34">
        <f t="shared" si="1061"/>
        <v>6</v>
      </c>
      <c r="X3976" s="73" t="b">
        <f>COUNTIF('Power Curve'!$D$2:$D$31,W3976)&gt;0</f>
        <v>1</v>
      </c>
      <c r="Y3976" s="73" t="b">
        <f t="shared" si="1062"/>
        <v>0</v>
      </c>
      <c r="Z3976" s="73" t="b">
        <f t="shared" si="1069"/>
        <v>1</v>
      </c>
      <c r="AA3976" s="34" t="str">
        <f t="shared" si="1063"/>
        <v>Outer</v>
      </c>
      <c r="AB3976" s="35" t="str">
        <f t="shared" si="1070"/>
        <v>0.2-0.3</v>
      </c>
      <c r="AC3976" s="36" t="str">
        <f t="shared" si="1064"/>
        <v>18-19</v>
      </c>
      <c r="AD3976" s="36" t="str">
        <f t="shared" si="1065"/>
        <v>May</v>
      </c>
      <c r="AE3976" s="35" t="str">
        <f t="shared" si="1066"/>
        <v>285-295</v>
      </c>
      <c r="AF3976" s="36" t="str">
        <f t="shared" si="1067"/>
        <v>LWS-LTI</v>
      </c>
    </row>
    <row r="3977" spans="5:32" x14ac:dyDescent="0.3">
      <c r="E3977" s="12">
        <v>41049.784722222219</v>
      </c>
      <c r="F3977" s="16">
        <v>5.94</v>
      </c>
      <c r="G3977" s="16">
        <v>314.49000167846668</v>
      </c>
      <c r="H3977" s="29">
        <v>1.1875822445778181</v>
      </c>
      <c r="I3977" s="26">
        <v>289.89999999999998</v>
      </c>
      <c r="J3977" s="30">
        <v>9.9326599326599319E-2</v>
      </c>
      <c r="K3977" s="31">
        <v>0.26058047686078056</v>
      </c>
      <c r="L3977" s="108">
        <f ca="1">REWS!R3977</f>
        <v>5.8832346873050563</v>
      </c>
      <c r="M3977" s="22">
        <f t="shared" si="1054"/>
        <v>5.8788942396752111</v>
      </c>
      <c r="N3977" s="22">
        <f t="shared" ca="1" si="1055"/>
        <v>5.8227128811203848</v>
      </c>
      <c r="O3977" s="22">
        <f t="shared" si="1056"/>
        <v>0.26665203193710874</v>
      </c>
      <c r="P3977" s="81">
        <f t="shared" ca="1" si="1057"/>
        <v>6</v>
      </c>
      <c r="Q3977" s="22">
        <f t="shared" ca="1" si="1058"/>
        <v>0.79199579977195178</v>
      </c>
      <c r="R3977" s="3">
        <f ca="1">IF(N3977&gt;'Power Curve'!$C$37,0,INDEX(Ci,$P3977,1)*POWER(1-Q3977,3)+INDEX(Ci,$P3977,2)*3*Q3977*POWER(1-Q3977,2)+INDEX(Ci,$P3977,3)*3*POWER(Q3977,2)*(1-Q3977)+INDEX(Ci,$P3977,4)*POWER(Q3977,3))</f>
        <v>332.08478855107006</v>
      </c>
      <c r="S3977" s="3">
        <f t="shared" si="1059"/>
        <v>314.49000167846668</v>
      </c>
      <c r="T3977" s="3">
        <f t="shared" ca="1" si="1060"/>
        <v>17.594786872603379</v>
      </c>
      <c r="U3977" s="3">
        <f t="shared" ca="1" si="1068"/>
        <v>17.594786872603379</v>
      </c>
      <c r="W3977" s="34">
        <f t="shared" si="1061"/>
        <v>6</v>
      </c>
      <c r="X3977" s="73" t="b">
        <f>COUNTIF('Power Curve'!$D$2:$D$31,W3977)&gt;0</f>
        <v>1</v>
      </c>
      <c r="Y3977" s="73" t="b">
        <f t="shared" si="1062"/>
        <v>0</v>
      </c>
      <c r="Z3977" s="73" t="b">
        <f t="shared" si="1069"/>
        <v>1</v>
      </c>
      <c r="AA3977" s="34" t="str">
        <f t="shared" si="1063"/>
        <v>Outer</v>
      </c>
      <c r="AB3977" s="35" t="str">
        <f t="shared" si="1070"/>
        <v>0.2-0.3</v>
      </c>
      <c r="AC3977" s="36" t="str">
        <f t="shared" si="1064"/>
        <v>18-19</v>
      </c>
      <c r="AD3977" s="36" t="str">
        <f t="shared" si="1065"/>
        <v>May</v>
      </c>
      <c r="AE3977" s="35" t="str">
        <f t="shared" si="1066"/>
        <v>285-295</v>
      </c>
      <c r="AF3977" s="36" t="str">
        <f t="shared" si="1067"/>
        <v>LWS-LTI</v>
      </c>
    </row>
    <row r="3978" spans="5:32" x14ac:dyDescent="0.3">
      <c r="E3978" s="12">
        <v>41049.791666666664</v>
      </c>
      <c r="F3978" s="16">
        <v>6.35</v>
      </c>
      <c r="G3978" s="16">
        <v>455.70000076293923</v>
      </c>
      <c r="H3978" s="29">
        <v>1.188369446602739</v>
      </c>
      <c r="I3978" s="26">
        <v>290.10000000000002</v>
      </c>
      <c r="J3978" s="30">
        <v>9.6062992125984251E-2</v>
      </c>
      <c r="K3978" s="31">
        <v>0.22525266402538799</v>
      </c>
      <c r="L3978" s="108">
        <f ca="1">REWS!R3978</f>
        <v>6.2694153785510638</v>
      </c>
      <c r="M3978" s="22">
        <f t="shared" si="1054"/>
        <v>6.2860648177430294</v>
      </c>
      <c r="N3978" s="22">
        <f t="shared" ca="1" si="1055"/>
        <v>6.206291565185345</v>
      </c>
      <c r="O3978" s="22">
        <f t="shared" si="1056"/>
        <v>0.32958155732430672</v>
      </c>
      <c r="P3978" s="81">
        <f t="shared" ca="1" si="1057"/>
        <v>7</v>
      </c>
      <c r="Q3978" s="22">
        <f t="shared" ca="1" si="1058"/>
        <v>0.17778327974491856</v>
      </c>
      <c r="R3978" s="3">
        <f ca="1">IF(N3978&gt;'Power Curve'!$C$37,0,INDEX(Ci,$P3978,1)*POWER(1-Q3978,3)+INDEX(Ci,$P3978,2)*3*Q3978*POWER(1-Q3978,2)+INDEX(Ci,$P3978,3)*3*POWER(Q3978,2)*(1-Q3978)+INDEX(Ci,$P3978,4)*POWER(Q3978,3))</f>
        <v>404.09238480447937</v>
      </c>
      <c r="S3978" s="3">
        <f t="shared" si="1059"/>
        <v>455.70000076293923</v>
      </c>
      <c r="T3978" s="3">
        <f t="shared" ca="1" si="1060"/>
        <v>-51.60761595845986</v>
      </c>
      <c r="U3978" s="3">
        <f t="shared" ca="1" si="1068"/>
        <v>51.60761595845986</v>
      </c>
      <c r="W3978" s="34">
        <f t="shared" si="1061"/>
        <v>6</v>
      </c>
      <c r="X3978" s="73" t="b">
        <f>COUNTIF('Power Curve'!$D$2:$D$31,W3978)&gt;0</f>
        <v>1</v>
      </c>
      <c r="Y3978" s="73" t="b">
        <f t="shared" si="1062"/>
        <v>0</v>
      </c>
      <c r="Z3978" s="73" t="b">
        <f t="shared" si="1069"/>
        <v>1</v>
      </c>
      <c r="AA3978" s="34" t="str">
        <f t="shared" si="1063"/>
        <v>Outer</v>
      </c>
      <c r="AB3978" s="35" t="str">
        <f t="shared" si="1070"/>
        <v>0.3-0.4</v>
      </c>
      <c r="AC3978" s="36" t="str">
        <f t="shared" si="1064"/>
        <v>19-20</v>
      </c>
      <c r="AD3978" s="36" t="str">
        <f t="shared" si="1065"/>
        <v>May</v>
      </c>
      <c r="AE3978" s="35" t="str">
        <f t="shared" si="1066"/>
        <v>285-295</v>
      </c>
      <c r="AF3978" s="36" t="str">
        <f t="shared" si="1067"/>
        <v>LWS-LTI</v>
      </c>
    </row>
    <row r="3979" spans="5:32" x14ac:dyDescent="0.3">
      <c r="E3979" s="12">
        <v>41049.798611111109</v>
      </c>
      <c r="F3979" s="16">
        <v>6.4</v>
      </c>
      <c r="G3979" s="16">
        <v>432.1599884033206</v>
      </c>
      <c r="H3979" s="29">
        <v>1.1884983601785346</v>
      </c>
      <c r="I3979" s="26">
        <v>287.39999999999998</v>
      </c>
      <c r="J3979" s="30">
        <v>4.5312499999999992E-2</v>
      </c>
      <c r="K3979" s="31">
        <v>0.2123596651059976</v>
      </c>
      <c r="L3979" s="108">
        <f ca="1">REWS!R3979</f>
        <v>6.3240279346424622</v>
      </c>
      <c r="M3979" s="22">
        <f t="shared" si="1054"/>
        <v>6.3357904754093433</v>
      </c>
      <c r="N3979" s="22">
        <f t="shared" ca="1" si="1055"/>
        <v>6.2605806178953634</v>
      </c>
      <c r="O3979" s="22">
        <f t="shared" si="1056"/>
        <v>0.33726681801125696</v>
      </c>
      <c r="P3979" s="81">
        <f t="shared" ca="1" si="1057"/>
        <v>7</v>
      </c>
      <c r="Q3979" s="22">
        <f t="shared" ca="1" si="1058"/>
        <v>0.23297061260607893</v>
      </c>
      <c r="R3979" s="3">
        <f ca="1">IF(N3979&gt;'Power Curve'!$C$37,0,INDEX(Ci,$P3979,1)*POWER(1-Q3979,3)+INDEX(Ci,$P3979,2)*3*Q3979*POWER(1-Q3979,2)+INDEX(Ci,$P3979,3)*3*POWER(Q3979,2)*(1-Q3979)+INDEX(Ci,$P3979,4)*POWER(Q3979,3))</f>
        <v>415.75268607139196</v>
      </c>
      <c r="S3979" s="3">
        <f t="shared" si="1059"/>
        <v>432.1599884033206</v>
      </c>
      <c r="T3979" s="3">
        <f t="shared" ca="1" si="1060"/>
        <v>-16.407302331928634</v>
      </c>
      <c r="U3979" s="3">
        <f t="shared" ca="1" si="1068"/>
        <v>16.407302331928634</v>
      </c>
      <c r="W3979" s="34">
        <f t="shared" si="1061"/>
        <v>6</v>
      </c>
      <c r="X3979" s="73" t="b">
        <f>COUNTIF('Power Curve'!$D$2:$D$31,W3979)&gt;0</f>
        <v>1</v>
      </c>
      <c r="Y3979" s="73" t="b">
        <f t="shared" si="1062"/>
        <v>0</v>
      </c>
      <c r="Z3979" s="73" t="b">
        <f t="shared" si="1069"/>
        <v>1</v>
      </c>
      <c r="AA3979" s="34" t="str">
        <f t="shared" si="1063"/>
        <v>Outer</v>
      </c>
      <c r="AB3979" s="35" t="str">
        <f t="shared" si="1070"/>
        <v>0.3-0.4</v>
      </c>
      <c r="AC3979" s="36" t="str">
        <f t="shared" si="1064"/>
        <v>19-20</v>
      </c>
      <c r="AD3979" s="36" t="str">
        <f t="shared" si="1065"/>
        <v>May</v>
      </c>
      <c r="AE3979" s="35" t="str">
        <f t="shared" si="1066"/>
        <v>285-295</v>
      </c>
      <c r="AF3979" s="36" t="str">
        <f t="shared" si="1067"/>
        <v>LWS-LTI</v>
      </c>
    </row>
    <row r="3980" spans="5:32" x14ac:dyDescent="0.3">
      <c r="E3980" s="12">
        <v>41049.805555555555</v>
      </c>
      <c r="F3980" s="16">
        <v>6.12</v>
      </c>
      <c r="G3980" s="16">
        <v>367.76998901367188</v>
      </c>
      <c r="H3980" s="29">
        <v>1.1885843181018159</v>
      </c>
      <c r="I3980" s="26">
        <v>288.10000000000002</v>
      </c>
      <c r="J3980" s="30">
        <v>4.084967320261438E-2</v>
      </c>
      <c r="K3980" s="31">
        <v>0.24390832482114724</v>
      </c>
      <c r="L3980" s="108">
        <f ca="1">REWS!R3980</f>
        <v>6.046131628584849</v>
      </c>
      <c r="M3980" s="22">
        <f t="shared" si="1054"/>
        <v>6.0587457009538372</v>
      </c>
      <c r="N3980" s="22">
        <f t="shared" ca="1" si="1055"/>
        <v>5.9856166686420718</v>
      </c>
      <c r="O3980" s="22">
        <f t="shared" si="1056"/>
        <v>0.29444865504324302</v>
      </c>
      <c r="P3980" s="81">
        <f t="shared" ca="1" si="1057"/>
        <v>6</v>
      </c>
      <c r="Q3980" s="22">
        <f t="shared" ca="1" si="1058"/>
        <v>0.95436489679653891</v>
      </c>
      <c r="R3980" s="3">
        <f ca="1">IF(N3980&gt;'Power Curve'!$C$37,0,INDEX(Ci,$P3980,1)*POWER(1-Q3980,3)+INDEX(Ci,$P3980,2)*3*Q3980*POWER(1-Q3980,2)+INDEX(Ci,$P3980,3)*3*POWER(Q3980,2)*(1-Q3980)+INDEX(Ci,$P3980,4)*POWER(Q3980,3))</f>
        <v>360.53399009412078</v>
      </c>
      <c r="S3980" s="3">
        <f t="shared" si="1059"/>
        <v>367.76998901367188</v>
      </c>
      <c r="T3980" s="3">
        <f t="shared" ca="1" si="1060"/>
        <v>-7.2359989195510934</v>
      </c>
      <c r="U3980" s="3">
        <f t="shared" ca="1" si="1068"/>
        <v>7.2359989195510934</v>
      </c>
      <c r="W3980" s="34">
        <f t="shared" si="1061"/>
        <v>6</v>
      </c>
      <c r="X3980" s="73" t="b">
        <f>COUNTIF('Power Curve'!$D$2:$D$31,W3980)&gt;0</f>
        <v>1</v>
      </c>
      <c r="Y3980" s="73" t="b">
        <f t="shared" si="1062"/>
        <v>0</v>
      </c>
      <c r="Z3980" s="73" t="b">
        <f t="shared" si="1069"/>
        <v>1</v>
      </c>
      <c r="AA3980" s="34" t="str">
        <f t="shared" si="1063"/>
        <v>Outer</v>
      </c>
      <c r="AB3980" s="35" t="str">
        <f t="shared" si="1070"/>
        <v>0.2-0.3</v>
      </c>
      <c r="AC3980" s="36" t="str">
        <f t="shared" si="1064"/>
        <v>19-20</v>
      </c>
      <c r="AD3980" s="36" t="str">
        <f t="shared" si="1065"/>
        <v>May</v>
      </c>
      <c r="AE3980" s="35" t="str">
        <f t="shared" si="1066"/>
        <v>285-295</v>
      </c>
      <c r="AF3980" s="36" t="str">
        <f t="shared" si="1067"/>
        <v>LWS-LTI</v>
      </c>
    </row>
    <row r="3981" spans="5:32" x14ac:dyDescent="0.3">
      <c r="E3981" s="12">
        <v>41049.8125</v>
      </c>
      <c r="F3981" s="16">
        <v>6.08</v>
      </c>
      <c r="G3981" s="16">
        <v>380.54999542236351</v>
      </c>
      <c r="H3981" s="29">
        <v>1.1885272589658067</v>
      </c>
      <c r="I3981" s="26">
        <v>283.39999999999998</v>
      </c>
      <c r="J3981" s="30">
        <v>5.2631578947368418E-2</v>
      </c>
      <c r="K3981" s="31">
        <v>0.25448674952599093</v>
      </c>
      <c r="L3981" s="108">
        <f ca="1">REWS!R3981</f>
        <v>6.0209487540489413</v>
      </c>
      <c r="M3981" s="22">
        <f t="shared" si="1054"/>
        <v>6.0190497360052433</v>
      </c>
      <c r="N3981" s="22">
        <f t="shared" ca="1" si="1055"/>
        <v>5.9605904619341086</v>
      </c>
      <c r="O3981" s="22">
        <f t="shared" si="1056"/>
        <v>0.28831351569733038</v>
      </c>
      <c r="P3981" s="81">
        <f t="shared" ca="1" si="1057"/>
        <v>6</v>
      </c>
      <c r="Q3981" s="22">
        <f t="shared" ca="1" si="1058"/>
        <v>0.92942083228495298</v>
      </c>
      <c r="R3981" s="3">
        <f ca="1">IF(N3981&gt;'Power Curve'!$C$37,0,INDEX(Ci,$P3981,1)*POWER(1-Q3981,3)+INDEX(Ci,$P3981,2)*3*Q3981*POWER(1-Q3981,2)+INDEX(Ci,$P3981,3)*3*POWER(Q3981,2)*(1-Q3981)+INDEX(Ci,$P3981,4)*POWER(Q3981,3))</f>
        <v>355.98716822074118</v>
      </c>
      <c r="S3981" s="3">
        <f t="shared" si="1059"/>
        <v>380.54999542236351</v>
      </c>
      <c r="T3981" s="3">
        <f t="shared" ca="1" si="1060"/>
        <v>-24.562827201622326</v>
      </c>
      <c r="U3981" s="3">
        <f t="shared" ca="1" si="1068"/>
        <v>24.562827201622326</v>
      </c>
      <c r="W3981" s="34">
        <f t="shared" si="1061"/>
        <v>6</v>
      </c>
      <c r="X3981" s="73" t="b">
        <f>COUNTIF('Power Curve'!$D$2:$D$31,W3981)&gt;0</f>
        <v>1</v>
      </c>
      <c r="Y3981" s="73" t="b">
        <f t="shared" si="1062"/>
        <v>0</v>
      </c>
      <c r="Z3981" s="73" t="b">
        <f t="shared" si="1069"/>
        <v>1</v>
      </c>
      <c r="AA3981" s="34" t="str">
        <f t="shared" si="1063"/>
        <v>Outer</v>
      </c>
      <c r="AB3981" s="35" t="str">
        <f t="shared" si="1070"/>
        <v>0.2-0.3</v>
      </c>
      <c r="AC3981" s="36" t="str">
        <f t="shared" si="1064"/>
        <v>19-20</v>
      </c>
      <c r="AD3981" s="36" t="str">
        <f t="shared" si="1065"/>
        <v>May</v>
      </c>
      <c r="AE3981" s="35" t="str">
        <f t="shared" si="1066"/>
        <v>275-285</v>
      </c>
      <c r="AF3981" s="36" t="str">
        <f t="shared" si="1067"/>
        <v>LWS-LTI</v>
      </c>
    </row>
    <row r="3982" spans="5:32" x14ac:dyDescent="0.3">
      <c r="E3982" s="12">
        <v>41049.819444444445</v>
      </c>
      <c r="F3982" s="16">
        <v>6.63</v>
      </c>
      <c r="G3982" s="16">
        <v>420.36999511718705</v>
      </c>
      <c r="H3982" s="29">
        <v>1.1890863832195622</v>
      </c>
      <c r="I3982" s="26">
        <v>285.89999999999998</v>
      </c>
      <c r="J3982" s="30">
        <v>6.636500754147813E-2</v>
      </c>
      <c r="K3982" s="31">
        <v>0.28343466504285514</v>
      </c>
      <c r="L3982" s="108">
        <f ca="1">REWS!R3982</f>
        <v>6.4963963931886308</v>
      </c>
      <c r="M3982" s="22">
        <f t="shared" si="1054"/>
        <v>6.5645652196884976</v>
      </c>
      <c r="N3982" s="22">
        <f t="shared" ca="1" si="1055"/>
        <v>6.4322802135800732</v>
      </c>
      <c r="O3982" s="22">
        <f t="shared" si="1056"/>
        <v>0.37262469221322558</v>
      </c>
      <c r="P3982" s="81">
        <f t="shared" ca="1" si="1057"/>
        <v>7</v>
      </c>
      <c r="Q3982" s="22">
        <f t="shared" ca="1" si="1058"/>
        <v>0.40751119244990675</v>
      </c>
      <c r="R3982" s="3">
        <f ca="1">IF(N3982&gt;'Power Curve'!$C$37,0,INDEX(Ci,$P3982,1)*POWER(1-Q3982,3)+INDEX(Ci,$P3982,2)*3*Q3982*POWER(1-Q3982,2)+INDEX(Ci,$P3982,3)*3*POWER(Q3982,2)*(1-Q3982)+INDEX(Ci,$P3982,4)*POWER(Q3982,3))</f>
        <v>454.65263062546904</v>
      </c>
      <c r="S3982" s="3">
        <f t="shared" si="1059"/>
        <v>420.36999511718705</v>
      </c>
      <c r="T3982" s="3">
        <f t="shared" ca="1" si="1060"/>
        <v>34.282635508281999</v>
      </c>
      <c r="U3982" s="3">
        <f t="shared" ca="1" si="1068"/>
        <v>34.282635508281999</v>
      </c>
      <c r="W3982" s="34">
        <f t="shared" si="1061"/>
        <v>7</v>
      </c>
      <c r="X3982" s="73" t="b">
        <f>COUNTIF('Power Curve'!$D$2:$D$31,W3982)&gt;0</f>
        <v>1</v>
      </c>
      <c r="Y3982" s="73" t="b">
        <f t="shared" si="1062"/>
        <v>0</v>
      </c>
      <c r="Z3982" s="73" t="b">
        <f t="shared" si="1069"/>
        <v>1</v>
      </c>
      <c r="AA3982" s="34" t="str">
        <f t="shared" si="1063"/>
        <v>Outer</v>
      </c>
      <c r="AB3982" s="35" t="str">
        <f t="shared" si="1070"/>
        <v>0.3-0.4</v>
      </c>
      <c r="AC3982" s="36" t="str">
        <f t="shared" si="1064"/>
        <v>19-20</v>
      </c>
      <c r="AD3982" s="36" t="str">
        <f t="shared" si="1065"/>
        <v>May</v>
      </c>
      <c r="AE3982" s="35" t="str">
        <f t="shared" si="1066"/>
        <v>285-295</v>
      </c>
      <c r="AF3982" s="36" t="str">
        <f t="shared" si="1067"/>
        <v>LWS-LTI</v>
      </c>
    </row>
    <row r="3983" spans="5:32" x14ac:dyDescent="0.3">
      <c r="E3983" s="12">
        <v>41049.826388888891</v>
      </c>
      <c r="F3983" s="16">
        <v>7.03</v>
      </c>
      <c r="G3983" s="16">
        <v>552.74001693725609</v>
      </c>
      <c r="H3983" s="29">
        <v>1.1893446180354139</v>
      </c>
      <c r="I3983" s="26">
        <v>295.39999999999998</v>
      </c>
      <c r="J3983" s="30">
        <v>3.1294452347083924E-2</v>
      </c>
      <c r="K3983" s="31">
        <v>0.30375631191360736</v>
      </c>
      <c r="L3983" s="108">
        <f ca="1">REWS!R3983</f>
        <v>6.888553257271127</v>
      </c>
      <c r="M3983" s="22">
        <f t="shared" si="1054"/>
        <v>6.9611212644015996</v>
      </c>
      <c r="N3983" s="22">
        <f t="shared" ca="1" si="1055"/>
        <v>6.8210603926248856</v>
      </c>
      <c r="O3983" s="22">
        <f t="shared" si="1056"/>
        <v>0.43391370725365774</v>
      </c>
      <c r="P3983" s="81">
        <f t="shared" ca="1" si="1057"/>
        <v>7</v>
      </c>
      <c r="Q3983" s="22">
        <f t="shared" ca="1" si="1058"/>
        <v>0.8027242249073363</v>
      </c>
      <c r="R3983" s="3">
        <f ca="1">IF(N3983&gt;'Power Curve'!$C$37,0,INDEX(Ci,$P3983,1)*POWER(1-Q3983,3)+INDEX(Ci,$P3983,2)*3*Q3983*POWER(1-Q3983,2)+INDEX(Ci,$P3983,3)*3*POWER(Q3983,2)*(1-Q3983)+INDEX(Ci,$P3983,4)*POWER(Q3983,3))</f>
        <v>550.5883155325065</v>
      </c>
      <c r="S3983" s="3">
        <f t="shared" si="1059"/>
        <v>552.74001693725609</v>
      </c>
      <c r="T3983" s="3">
        <f t="shared" ca="1" si="1060"/>
        <v>-2.1517014047495877</v>
      </c>
      <c r="U3983" s="3">
        <f t="shared" ca="1" si="1068"/>
        <v>2.1517014047495877</v>
      </c>
      <c r="W3983" s="34">
        <f t="shared" si="1061"/>
        <v>7</v>
      </c>
      <c r="X3983" s="73" t="b">
        <f>COUNTIF('Power Curve'!$D$2:$D$31,W3983)&gt;0</f>
        <v>1</v>
      </c>
      <c r="Y3983" s="73" t="b">
        <f t="shared" si="1062"/>
        <v>0</v>
      </c>
      <c r="Z3983" s="73" t="b">
        <f t="shared" si="1069"/>
        <v>1</v>
      </c>
      <c r="AA3983" s="34" t="str">
        <f t="shared" si="1063"/>
        <v>Outer</v>
      </c>
      <c r="AB3983" s="35" t="str">
        <f t="shared" si="1070"/>
        <v>0.4-0.5</v>
      </c>
      <c r="AC3983" s="36" t="str">
        <f t="shared" si="1064"/>
        <v>19-20</v>
      </c>
      <c r="AD3983" s="36" t="str">
        <f t="shared" si="1065"/>
        <v>May</v>
      </c>
      <c r="AE3983" s="35" t="str">
        <f t="shared" si="1066"/>
        <v>295-305</v>
      </c>
      <c r="AF3983" s="36" t="str">
        <f t="shared" si="1067"/>
        <v>LWS-LTI</v>
      </c>
    </row>
    <row r="3984" spans="5:32" x14ac:dyDescent="0.3">
      <c r="E3984" s="12">
        <v>41049.833333333336</v>
      </c>
      <c r="F3984" s="16">
        <v>6.7</v>
      </c>
      <c r="G3984" s="16">
        <v>458.80002212524391</v>
      </c>
      <c r="H3984" s="29">
        <v>1.1893446180354139</v>
      </c>
      <c r="I3984" s="26">
        <v>296.5</v>
      </c>
      <c r="J3984" s="30">
        <v>4.6268656716417909E-2</v>
      </c>
      <c r="K3984" s="31">
        <v>0.35293614824914149</v>
      </c>
      <c r="L3984" s="108">
        <f ca="1">REWS!R3984</f>
        <v>6.5390001712309065</v>
      </c>
      <c r="M3984" s="22">
        <f t="shared" si="1054"/>
        <v>6.6343545478649668</v>
      </c>
      <c r="N3984" s="22">
        <f t="shared" ca="1" si="1055"/>
        <v>6.4749321678351581</v>
      </c>
      <c r="O3984" s="22">
        <f t="shared" si="1056"/>
        <v>0.38341085785436169</v>
      </c>
      <c r="P3984" s="81">
        <f t="shared" ca="1" si="1057"/>
        <v>7</v>
      </c>
      <c r="Q3984" s="22">
        <f t="shared" ca="1" si="1058"/>
        <v>0.45086887653452856</v>
      </c>
      <c r="R3984" s="3">
        <f ca="1">IF(N3984&gt;'Power Curve'!$C$37,0,INDEX(Ci,$P3984,1)*POWER(1-Q3984,3)+INDEX(Ci,$P3984,2)*3*Q3984*POWER(1-Q3984,2)+INDEX(Ci,$P3984,3)*3*POWER(Q3984,2)*(1-Q3984)+INDEX(Ci,$P3984,4)*POWER(Q3984,3))</f>
        <v>464.72801667930725</v>
      </c>
      <c r="S3984" s="3">
        <f t="shared" si="1059"/>
        <v>458.80002212524391</v>
      </c>
      <c r="T3984" s="3">
        <f t="shared" ca="1" si="1060"/>
        <v>5.9279945540633321</v>
      </c>
      <c r="U3984" s="3">
        <f t="shared" ca="1" si="1068"/>
        <v>5.9279945540633321</v>
      </c>
      <c r="W3984" s="34">
        <f t="shared" si="1061"/>
        <v>7</v>
      </c>
      <c r="X3984" s="73" t="b">
        <f>COUNTIF('Power Curve'!$D$2:$D$31,W3984)&gt;0</f>
        <v>1</v>
      </c>
      <c r="Y3984" s="73" t="b">
        <f t="shared" si="1062"/>
        <v>0</v>
      </c>
      <c r="Z3984" s="73" t="b">
        <f t="shared" si="1069"/>
        <v>1</v>
      </c>
      <c r="AA3984" s="34" t="str">
        <f t="shared" si="1063"/>
        <v>Outer</v>
      </c>
      <c r="AB3984" s="35" t="str">
        <f t="shared" si="1070"/>
        <v>0.3-0.4</v>
      </c>
      <c r="AC3984" s="36" t="str">
        <f t="shared" si="1064"/>
        <v>20-21</v>
      </c>
      <c r="AD3984" s="36" t="str">
        <f t="shared" si="1065"/>
        <v>May</v>
      </c>
      <c r="AE3984" s="35" t="str">
        <f t="shared" si="1066"/>
        <v>295-305</v>
      </c>
      <c r="AF3984" s="36" t="str">
        <f t="shared" si="1067"/>
        <v>LWS-LTI</v>
      </c>
    </row>
    <row r="3985" spans="5:32" x14ac:dyDescent="0.3">
      <c r="E3985" s="12">
        <v>41049.840277777781</v>
      </c>
      <c r="F3985" s="16">
        <v>5.52</v>
      </c>
      <c r="G3985" s="16">
        <v>247.58999633789111</v>
      </c>
      <c r="H3985" s="29">
        <v>1.1897321816587076</v>
      </c>
      <c r="I3985" s="26">
        <v>292.2</v>
      </c>
      <c r="J3985" s="30">
        <v>4.1666666666666671E-2</v>
      </c>
      <c r="K3985" s="31">
        <v>0.35692691867380111</v>
      </c>
      <c r="L3985" s="108">
        <f ca="1">REWS!R3985</f>
        <v>5.3953391255946563</v>
      </c>
      <c r="M3985" s="22">
        <f t="shared" si="1054"/>
        <v>5.4665096348198272</v>
      </c>
      <c r="N3985" s="22">
        <f t="shared" ca="1" si="1055"/>
        <v>5.3430567596347052</v>
      </c>
      <c r="O3985" s="22">
        <f t="shared" si="1056"/>
        <v>0.20291666190206153</v>
      </c>
      <c r="P3985" s="81">
        <f t="shared" ca="1" si="1057"/>
        <v>6</v>
      </c>
      <c r="Q3985" s="22">
        <f t="shared" ca="1" si="1058"/>
        <v>0.31391402823808046</v>
      </c>
      <c r="R3985" s="3">
        <f ca="1">IF(N3985&gt;'Power Curve'!$C$37,0,INDEX(Ci,$P3985,1)*POWER(1-Q3985,3)+INDEX(Ci,$P3985,2)*3*Q3985*POWER(1-Q3985,2)+INDEX(Ci,$P3985,3)*3*POWER(Q3985,2)*(1-Q3985)+INDEX(Ci,$P3985,4)*POWER(Q3985,3))</f>
        <v>258.50323425524488</v>
      </c>
      <c r="S3985" s="3">
        <f t="shared" si="1059"/>
        <v>247.58999633789111</v>
      </c>
      <c r="T3985" s="3">
        <f t="shared" ca="1" si="1060"/>
        <v>10.913237917353769</v>
      </c>
      <c r="U3985" s="3">
        <f t="shared" ca="1" si="1068"/>
        <v>10.913237917353769</v>
      </c>
      <c r="W3985" s="34">
        <f t="shared" si="1061"/>
        <v>5</v>
      </c>
      <c r="X3985" s="73" t="b">
        <f>COUNTIF('Power Curve'!$D$2:$D$31,W3985)&gt;0</f>
        <v>1</v>
      </c>
      <c r="Y3985" s="73" t="b">
        <f t="shared" si="1062"/>
        <v>0</v>
      </c>
      <c r="Z3985" s="73" t="b">
        <f t="shared" si="1069"/>
        <v>1</v>
      </c>
      <c r="AA3985" s="34" t="str">
        <f t="shared" si="1063"/>
        <v>Outer</v>
      </c>
      <c r="AB3985" s="35" t="str">
        <f t="shared" si="1070"/>
        <v>0.2-0.3</v>
      </c>
      <c r="AC3985" s="36" t="str">
        <f t="shared" si="1064"/>
        <v>20-21</v>
      </c>
      <c r="AD3985" s="36" t="str">
        <f t="shared" si="1065"/>
        <v>May</v>
      </c>
      <c r="AE3985" s="35" t="str">
        <f t="shared" si="1066"/>
        <v>285-295</v>
      </c>
      <c r="AF3985" s="36" t="str">
        <f t="shared" si="1067"/>
        <v>LWS-LTI</v>
      </c>
    </row>
    <row r="3986" spans="5:32" x14ac:dyDescent="0.3">
      <c r="E3986" s="12">
        <v>41049.847222222219</v>
      </c>
      <c r="F3986" s="16">
        <v>5.5</v>
      </c>
      <c r="G3986" s="16">
        <v>231.83000183105469</v>
      </c>
      <c r="H3986" s="29">
        <v>1.1903492017480142</v>
      </c>
      <c r="I3986" s="26">
        <v>295.89999999999998</v>
      </c>
      <c r="J3986" s="30">
        <v>0.04</v>
      </c>
      <c r="K3986" s="31">
        <v>0.34097906530866018</v>
      </c>
      <c r="L3986" s="108">
        <f ca="1">REWS!R3986</f>
        <v>5.4334581315566357</v>
      </c>
      <c r="M3986" s="22">
        <f t="shared" si="1054"/>
        <v>5.4476448693494346</v>
      </c>
      <c r="N3986" s="22">
        <f t="shared" ca="1" si="1055"/>
        <v>5.3817364205817224</v>
      </c>
      <c r="O3986" s="22">
        <f t="shared" si="1056"/>
        <v>0.20000105158653703</v>
      </c>
      <c r="P3986" s="81">
        <f t="shared" ca="1" si="1057"/>
        <v>6</v>
      </c>
      <c r="Q3986" s="22">
        <f t="shared" ca="1" si="1058"/>
        <v>0.35246673297705583</v>
      </c>
      <c r="R3986" s="3">
        <f ca="1">IF(N3986&gt;'Power Curve'!$C$37,0,INDEX(Ci,$P3986,1)*POWER(1-Q3986,3)+INDEX(Ci,$P3986,2)*3*Q3986*POWER(1-Q3986,2)+INDEX(Ci,$P3986,3)*3*POWER(Q3986,2)*(1-Q3986)+INDEX(Ci,$P3986,4)*POWER(Q3986,3))</f>
        <v>264.17425371396951</v>
      </c>
      <c r="S3986" s="3">
        <f t="shared" si="1059"/>
        <v>231.83000183105469</v>
      </c>
      <c r="T3986" s="3">
        <f t="shared" ca="1" si="1060"/>
        <v>32.344251882914818</v>
      </c>
      <c r="U3986" s="3">
        <f t="shared" ca="1" si="1068"/>
        <v>32.344251882914818</v>
      </c>
      <c r="W3986" s="34">
        <f t="shared" si="1061"/>
        <v>5</v>
      </c>
      <c r="X3986" s="73" t="b">
        <f>COUNTIF('Power Curve'!$D$2:$D$31,W3986)&gt;0</f>
        <v>1</v>
      </c>
      <c r="Y3986" s="73" t="b">
        <f t="shared" si="1062"/>
        <v>0</v>
      </c>
      <c r="Z3986" s="73" t="b">
        <f t="shared" si="1069"/>
        <v>1</v>
      </c>
      <c r="AA3986" s="34" t="str">
        <f t="shared" si="1063"/>
        <v>Outer</v>
      </c>
      <c r="AB3986" s="35" t="str">
        <f t="shared" si="1070"/>
        <v>0.2-0.3</v>
      </c>
      <c r="AC3986" s="36" t="str">
        <f t="shared" si="1064"/>
        <v>20-21</v>
      </c>
      <c r="AD3986" s="36" t="str">
        <f t="shared" si="1065"/>
        <v>May</v>
      </c>
      <c r="AE3986" s="35" t="str">
        <f t="shared" si="1066"/>
        <v>295-305</v>
      </c>
      <c r="AF3986" s="36" t="str">
        <f t="shared" si="1067"/>
        <v>LWS-LTI</v>
      </c>
    </row>
    <row r="3987" spans="5:32" x14ac:dyDescent="0.3">
      <c r="E3987" s="12">
        <v>41049.854166666664</v>
      </c>
      <c r="F3987" s="16">
        <v>5.49</v>
      </c>
      <c r="G3987" s="16">
        <v>229.18999481201126</v>
      </c>
      <c r="H3987" s="29">
        <v>1.1908667454140858</v>
      </c>
      <c r="I3987" s="26">
        <v>297.89999999999998</v>
      </c>
      <c r="J3987" s="30">
        <v>5.6466302367941708E-2</v>
      </c>
      <c r="K3987" s="31">
        <v>0.41777896626635913</v>
      </c>
      <c r="L3987" s="108">
        <f ca="1">REWS!R3987</f>
        <v>5.3574909455185624</v>
      </c>
      <c r="M3987" s="22">
        <f t="shared" si="1054"/>
        <v>5.4385280253932837</v>
      </c>
      <c r="N3987" s="22">
        <f t="shared" ca="1" si="1055"/>
        <v>5.3072613211281352</v>
      </c>
      <c r="O3987" s="22">
        <f t="shared" si="1056"/>
        <v>0.19859201396424067</v>
      </c>
      <c r="P3987" s="81">
        <f t="shared" ca="1" si="1057"/>
        <v>6</v>
      </c>
      <c r="Q3987" s="22">
        <f t="shared" ca="1" si="1058"/>
        <v>0.27823607920858262</v>
      </c>
      <c r="R3987" s="3">
        <f ca="1">IF(N3987&gt;'Power Curve'!$C$37,0,INDEX(Ci,$P3987,1)*POWER(1-Q3987,3)+INDEX(Ci,$P3987,2)*3*Q3987*POWER(1-Q3987,2)+INDEX(Ci,$P3987,3)*3*POWER(Q3987,2)*(1-Q3987)+INDEX(Ci,$P3987,4)*POWER(Q3987,3))</f>
        <v>253.255974827036</v>
      </c>
      <c r="S3987" s="3">
        <f t="shared" si="1059"/>
        <v>229.18999481201126</v>
      </c>
      <c r="T3987" s="3">
        <f t="shared" ca="1" si="1060"/>
        <v>24.065980015024735</v>
      </c>
      <c r="U3987" s="3">
        <f t="shared" ca="1" si="1068"/>
        <v>24.065980015024735</v>
      </c>
      <c r="W3987" s="34">
        <f t="shared" si="1061"/>
        <v>5</v>
      </c>
      <c r="X3987" s="73" t="b">
        <f>COUNTIF('Power Curve'!$D$2:$D$31,W3987)&gt;0</f>
        <v>1</v>
      </c>
      <c r="Y3987" s="73" t="b">
        <f t="shared" si="1062"/>
        <v>0</v>
      </c>
      <c r="Z3987" s="73" t="b">
        <f t="shared" si="1069"/>
        <v>1</v>
      </c>
      <c r="AA3987" s="34" t="str">
        <f t="shared" si="1063"/>
        <v>Outer</v>
      </c>
      <c r="AB3987" s="35" t="str">
        <f t="shared" si="1070"/>
        <v>0.1-0.2</v>
      </c>
      <c r="AC3987" s="36" t="str">
        <f t="shared" si="1064"/>
        <v>20-21</v>
      </c>
      <c r="AD3987" s="36" t="str">
        <f t="shared" si="1065"/>
        <v>May</v>
      </c>
      <c r="AE3987" s="35" t="str">
        <f t="shared" si="1066"/>
        <v>295-305</v>
      </c>
      <c r="AF3987" s="36" t="str">
        <f t="shared" si="1067"/>
        <v>LWS-LTI</v>
      </c>
    </row>
    <row r="3988" spans="5:32" x14ac:dyDescent="0.3">
      <c r="E3988" s="12">
        <v>41049.861111111109</v>
      </c>
      <c r="F3988" s="16">
        <v>5.23</v>
      </c>
      <c r="G3988" s="16">
        <v>221.6999855041509</v>
      </c>
      <c r="H3988" s="29">
        <v>1.1913415550014725</v>
      </c>
      <c r="I3988" s="26">
        <v>303.3</v>
      </c>
      <c r="J3988" s="30">
        <v>6.6921606118546834E-2</v>
      </c>
      <c r="K3988" s="31">
        <v>0.50995240154228427</v>
      </c>
      <c r="L3988" s="108">
        <f ca="1">REWS!R3988</f>
        <v>5.0824661566446725</v>
      </c>
      <c r="M3988" s="22">
        <f t="shared" si="1054"/>
        <v>5.1816541529285276</v>
      </c>
      <c r="N3988" s="22">
        <f t="shared" ca="1" si="1055"/>
        <v>5.0354841047220953</v>
      </c>
      <c r="O3988" s="22">
        <f t="shared" si="1056"/>
        <v>0.15889132892140762</v>
      </c>
      <c r="P3988" s="81">
        <f t="shared" ca="1" si="1057"/>
        <v>6</v>
      </c>
      <c r="Q3988" s="22">
        <f t="shared" ca="1" si="1058"/>
        <v>7.350902804505283E-3</v>
      </c>
      <c r="R3988" s="3">
        <f ca="1">IF(N3988&gt;'Power Curve'!$C$37,0,INDEX(Ci,$P3988,1)*POWER(1-Q3988,3)+INDEX(Ci,$P3988,2)*3*Q3988*POWER(1-Q3988,2)+INDEX(Ci,$P3988,3)*3*POWER(Q3988,2)*(1-Q3988)+INDEX(Ci,$P3988,4)*POWER(Q3988,3))</f>
        <v>212.59816161876716</v>
      </c>
      <c r="S3988" s="3">
        <f t="shared" si="1059"/>
        <v>221.6999855041509</v>
      </c>
      <c r="T3988" s="3">
        <f t="shared" ca="1" si="1060"/>
        <v>-9.1018238853837374</v>
      </c>
      <c r="U3988" s="3">
        <f t="shared" ca="1" si="1068"/>
        <v>9.1018238853837374</v>
      </c>
      <c r="W3988" s="34">
        <f t="shared" si="1061"/>
        <v>5</v>
      </c>
      <c r="X3988" s="73" t="b">
        <f>COUNTIF('Power Curve'!$D$2:$D$31,W3988)&gt;0</f>
        <v>1</v>
      </c>
      <c r="Y3988" s="73" t="b">
        <f t="shared" si="1062"/>
        <v>0</v>
      </c>
      <c r="Z3988" s="73" t="b">
        <f t="shared" si="1069"/>
        <v>1</v>
      </c>
      <c r="AA3988" s="34" t="str">
        <f t="shared" si="1063"/>
        <v>Outer</v>
      </c>
      <c r="AB3988" s="35" t="str">
        <f t="shared" si="1070"/>
        <v>0.1-0.2</v>
      </c>
      <c r="AC3988" s="36" t="str">
        <f t="shared" si="1064"/>
        <v>20-21</v>
      </c>
      <c r="AD3988" s="36" t="str">
        <f t="shared" si="1065"/>
        <v>May</v>
      </c>
      <c r="AE3988" s="35" t="str">
        <f t="shared" si="1066"/>
        <v>295-305</v>
      </c>
      <c r="AF3988" s="36" t="str">
        <f t="shared" si="1067"/>
        <v>LWS-LTI</v>
      </c>
    </row>
    <row r="3989" spans="5:32" x14ac:dyDescent="0.3">
      <c r="E3989" s="12">
        <v>41049.868055555555</v>
      </c>
      <c r="F3989" s="16">
        <v>4.6100000000000003</v>
      </c>
      <c r="G3989" s="16">
        <v>111.06000518798881</v>
      </c>
      <c r="H3989" s="29">
        <v>1.1917602324332381</v>
      </c>
      <c r="I3989" s="26">
        <v>310.10000000000002</v>
      </c>
      <c r="J3989" s="30">
        <v>5.6399132321041212E-2</v>
      </c>
      <c r="K3989" s="31">
        <v>0.41794434871470326</v>
      </c>
      <c r="L3989" s="108">
        <f ca="1">REWS!R3989</f>
        <v>4.5008561283620665</v>
      </c>
      <c r="M3989" s="22">
        <f t="shared" si="1054"/>
        <v>4.5679203821145249</v>
      </c>
      <c r="N3989" s="22">
        <f t="shared" ca="1" si="1055"/>
        <v>4.4597727647961278</v>
      </c>
      <c r="O3989" s="22">
        <f t="shared" si="1056"/>
        <v>6.4036796222368519E-2</v>
      </c>
      <c r="P3989" s="81">
        <f t="shared" ca="1" si="1057"/>
        <v>5</v>
      </c>
      <c r="Q3989" s="22">
        <f t="shared" ca="1" si="1058"/>
        <v>0.35011896839956325</v>
      </c>
      <c r="R3989" s="3">
        <f ca="1">IF(N3989&gt;'Power Curve'!$C$37,0,INDEX(Ci,$P3989,1)*POWER(1-Q3989,3)+INDEX(Ci,$P3989,2)*3*Q3989*POWER(1-Q3989,2)+INDEX(Ci,$P3989,3)*3*POWER(Q3989,2)*(1-Q3989)+INDEX(Ci,$P3989,4)*POWER(Q3989,3))</f>
        <v>115.28602420674352</v>
      </c>
      <c r="S3989" s="3">
        <f t="shared" si="1059"/>
        <v>111.06000518798881</v>
      </c>
      <c r="T3989" s="3">
        <f t="shared" ca="1" si="1060"/>
        <v>4.2260190187547124</v>
      </c>
      <c r="U3989" s="3">
        <f t="shared" ca="1" si="1068"/>
        <v>4.2260190187547124</v>
      </c>
      <c r="W3989" s="34">
        <f t="shared" si="1061"/>
        <v>5</v>
      </c>
      <c r="X3989" s="73" t="b">
        <f>COUNTIF('Power Curve'!$D$2:$D$31,W3989)&gt;0</f>
        <v>1</v>
      </c>
      <c r="Y3989" s="73" t="b">
        <f t="shared" si="1062"/>
        <v>0</v>
      </c>
      <c r="Z3989" s="73" t="b">
        <f t="shared" si="1069"/>
        <v>1</v>
      </c>
      <c r="AA3989" s="34" t="str">
        <f t="shared" si="1063"/>
        <v>Outer</v>
      </c>
      <c r="AB3989" s="35" t="str">
        <f t="shared" si="1070"/>
        <v>0.0-0.1</v>
      </c>
      <c r="AC3989" s="36" t="str">
        <f t="shared" si="1064"/>
        <v>20-21</v>
      </c>
      <c r="AD3989" s="36" t="str">
        <f t="shared" si="1065"/>
        <v>May</v>
      </c>
      <c r="AE3989" s="35" t="str">
        <f t="shared" si="1066"/>
        <v>305-315</v>
      </c>
      <c r="AF3989" s="36" t="str">
        <f t="shared" si="1067"/>
        <v>LWS-LTI</v>
      </c>
    </row>
    <row r="3990" spans="5:32" x14ac:dyDescent="0.3">
      <c r="E3990" s="12">
        <v>41049.875</v>
      </c>
      <c r="F3990" s="16">
        <v>3.77</v>
      </c>
      <c r="G3990" s="16">
        <v>29.560000419616699</v>
      </c>
      <c r="H3990" s="29">
        <v>1.1921493712012314</v>
      </c>
      <c r="I3990" s="26">
        <v>312</v>
      </c>
      <c r="J3990" s="30">
        <v>7.9575596816976124E-2</v>
      </c>
      <c r="K3990" s="31">
        <v>0.39553376375235605</v>
      </c>
      <c r="L3990" s="108">
        <f ca="1">REWS!R3990</f>
        <v>3.7367934115242014</v>
      </c>
      <c r="M3990" s="22">
        <f t="shared" si="1054"/>
        <v>3.7359943604948809</v>
      </c>
      <c r="N3990" s="22">
        <f t="shared" ca="1" si="1055"/>
        <v>3.7030872975567219</v>
      </c>
      <c r="O3990" s="22">
        <f t="shared" si="1056"/>
        <v>-6.4540052198796452E-2</v>
      </c>
      <c r="P3990" s="81">
        <f t="shared" ca="1" si="1057"/>
        <v>4</v>
      </c>
      <c r="Q3990" s="22">
        <f t="shared" ca="1" si="1058"/>
        <v>0.67903757671033138</v>
      </c>
      <c r="R3990" s="3">
        <f ca="1">IF(N3990&gt;'Power Curve'!$C$37,0,INDEX(Ci,$P3990,1)*POWER(1-Q3990,3)+INDEX(Ci,$P3990,2)*3*Q3990*POWER(1-Q3990,2)+INDEX(Ci,$P3990,3)*3*POWER(Q3990,2)*(1-Q3990)+INDEX(Ci,$P3990,4)*POWER(Q3990,3))</f>
        <v>41.123367279359698</v>
      </c>
      <c r="S3990" s="3">
        <f t="shared" si="1059"/>
        <v>29.560000419616699</v>
      </c>
      <c r="T3990" s="3">
        <f t="shared" ca="1" si="1060"/>
        <v>11.563366859742999</v>
      </c>
      <c r="U3990" s="3">
        <f t="shared" ca="1" si="1068"/>
        <v>11.563366859742999</v>
      </c>
      <c r="W3990" s="34">
        <f t="shared" si="1061"/>
        <v>4</v>
      </c>
      <c r="X3990" s="73" t="b">
        <f>COUNTIF('Power Curve'!$D$2:$D$31,W3990)&gt;0</f>
        <v>1</v>
      </c>
      <c r="Y3990" s="73" t="b">
        <f t="shared" si="1062"/>
        <v>0</v>
      </c>
      <c r="Z3990" s="73" t="b">
        <f t="shared" si="1069"/>
        <v>1</v>
      </c>
      <c r="AA3990" s="34" t="str">
        <f t="shared" si="1063"/>
        <v>Outer</v>
      </c>
      <c r="AB3990" s="35" t="str">
        <f t="shared" si="1070"/>
        <v>-0.1-0.0</v>
      </c>
      <c r="AC3990" s="36" t="str">
        <f t="shared" si="1064"/>
        <v>21-22</v>
      </c>
      <c r="AD3990" s="36" t="str">
        <f t="shared" si="1065"/>
        <v>May</v>
      </c>
      <c r="AE3990" s="35" t="str">
        <f t="shared" si="1066"/>
        <v>305-315</v>
      </c>
      <c r="AF3990" s="36" t="str">
        <f t="shared" si="1067"/>
        <v>LWS-LTI</v>
      </c>
    </row>
    <row r="3991" spans="5:32" x14ac:dyDescent="0.3">
      <c r="E3991" s="12">
        <v>41049.881944444445</v>
      </c>
      <c r="F3991" s="16">
        <v>3.55</v>
      </c>
      <c r="G3991" s="16">
        <v>19.4199991226197</v>
      </c>
      <c r="H3991" s="29">
        <v>1.1924954857311145</v>
      </c>
      <c r="I3991" s="26">
        <v>317.39999999999998</v>
      </c>
      <c r="J3991" s="30">
        <v>3.9436619718309862E-2</v>
      </c>
      <c r="K3991" s="31">
        <v>0.32686717501384538</v>
      </c>
      <c r="L3991" s="108">
        <f ca="1">REWS!R3991</f>
        <v>3.579727183002424</v>
      </c>
      <c r="M3991" s="22">
        <f t="shared" si="1054"/>
        <v>3.5183191976266808</v>
      </c>
      <c r="N3991" s="22">
        <f t="shared" ca="1" si="1055"/>
        <v>3.5477810902038049</v>
      </c>
      <c r="O3991" s="22">
        <f t="shared" si="1056"/>
        <v>-9.8182450313316599E-2</v>
      </c>
      <c r="P3991" s="81">
        <f t="shared" ca="1" si="1057"/>
        <v>4</v>
      </c>
      <c r="Q3991" s="22">
        <f t="shared" ca="1" si="1058"/>
        <v>0.56838795315607271</v>
      </c>
      <c r="R3991" s="3">
        <f ca="1">IF(N3991&gt;'Power Curve'!$C$37,0,INDEX(Ci,$P3991,1)*POWER(1-Q3991,3)+INDEX(Ci,$P3991,2)*3*Q3991*POWER(1-Q3991,2)+INDEX(Ci,$P3991,3)*3*POWER(Q3991,2)*(1-Q3991)+INDEX(Ci,$P3991,4)*POWER(Q3991,3))</f>
        <v>30.12395094582611</v>
      </c>
      <c r="S3991" s="3">
        <f t="shared" si="1059"/>
        <v>19.4199991226197</v>
      </c>
      <c r="T3991" s="3">
        <f t="shared" ca="1" si="1060"/>
        <v>10.70395182320641</v>
      </c>
      <c r="U3991" s="3">
        <f t="shared" ca="1" si="1068"/>
        <v>10.70395182320641</v>
      </c>
      <c r="W3991" s="34">
        <f t="shared" si="1061"/>
        <v>4</v>
      </c>
      <c r="X3991" s="73" t="b">
        <f>COUNTIF('Power Curve'!$D$2:$D$31,W3991)&gt;0</f>
        <v>1</v>
      </c>
      <c r="Y3991" s="73" t="b">
        <f t="shared" si="1062"/>
        <v>0</v>
      </c>
      <c r="Z3991" s="73" t="b">
        <f t="shared" si="1069"/>
        <v>1</v>
      </c>
      <c r="AA3991" s="34" t="str">
        <f t="shared" si="1063"/>
        <v>Outer</v>
      </c>
      <c r="AB3991" s="35" t="str">
        <f t="shared" si="1070"/>
        <v>-0.1-0.0</v>
      </c>
      <c r="AC3991" s="36" t="str">
        <f t="shared" si="1064"/>
        <v>21-22</v>
      </c>
      <c r="AD3991" s="36" t="str">
        <f t="shared" si="1065"/>
        <v>May</v>
      </c>
      <c r="AE3991" s="35" t="str">
        <f t="shared" si="1066"/>
        <v>315-325</v>
      </c>
      <c r="AF3991" s="36" t="str">
        <f t="shared" si="1067"/>
        <v>LWS-LTI</v>
      </c>
    </row>
    <row r="3992" spans="5:32" x14ac:dyDescent="0.3">
      <c r="E3992" s="12">
        <v>41049.888888888891</v>
      </c>
      <c r="F3992" s="16">
        <v>3.35</v>
      </c>
      <c r="G3992" s="16">
        <v>1.860000133514399</v>
      </c>
      <c r="H3992" s="29">
        <v>1.1933745611919235</v>
      </c>
      <c r="I3992" s="26">
        <v>328.8</v>
      </c>
      <c r="J3992" s="30">
        <v>0.1373134328358209</v>
      </c>
      <c r="K3992" s="31">
        <v>0.57115287604883469</v>
      </c>
      <c r="L3992" s="108">
        <f ca="1">REWS!R3992</f>
        <v>3.3059774506345323</v>
      </c>
      <c r="M3992" s="22">
        <f t="shared" si="1054"/>
        <v>3.3209196615127627</v>
      </c>
      <c r="N3992" s="22">
        <f t="shared" ca="1" si="1055"/>
        <v>3.2772792586059869</v>
      </c>
      <c r="O3992" s="22">
        <f t="shared" si="1056"/>
        <v>-0.1286911849528633</v>
      </c>
      <c r="P3992" s="81">
        <f t="shared" ca="1" si="1057"/>
        <v>4</v>
      </c>
      <c r="Q3992" s="22">
        <f t="shared" ca="1" si="1058"/>
        <v>0.37566593420275962</v>
      </c>
      <c r="R3992" s="3">
        <f ca="1">IF(N3992&gt;'Power Curve'!$C$37,0,INDEX(Ci,$P3992,1)*POWER(1-Q3992,3)+INDEX(Ci,$P3992,2)*3*Q3992*POWER(1-Q3992,2)+INDEX(Ci,$P3992,3)*3*POWER(Q3992,2)*(1-Q3992)+INDEX(Ci,$P3992,4)*POWER(Q3992,3))</f>
        <v>14.156401420061439</v>
      </c>
      <c r="S3992" s="3" t="str">
        <f t="shared" si="1059"/>
        <v/>
      </c>
      <c r="T3992" s="3" t="str">
        <f t="shared" si="1060"/>
        <v/>
      </c>
      <c r="U3992" s="3" t="str">
        <f t="shared" si="1068"/>
        <v/>
      </c>
      <c r="W3992" s="34">
        <f t="shared" si="1061"/>
        <v>3</v>
      </c>
      <c r="X3992" s="73" t="b">
        <f>COUNTIF('Power Curve'!$D$2:$D$31,W3992)&gt;0</f>
        <v>0</v>
      </c>
      <c r="Y3992" s="73" t="b">
        <f t="shared" si="1062"/>
        <v>0</v>
      </c>
      <c r="Z3992" s="73" t="b">
        <f t="shared" si="1069"/>
        <v>0</v>
      </c>
      <c r="AA3992" s="34" t="str">
        <f t="shared" si="1063"/>
        <v/>
      </c>
      <c r="AB3992" s="35" t="str">
        <f t="shared" si="1070"/>
        <v/>
      </c>
      <c r="AC3992" s="36" t="str">
        <f t="shared" si="1064"/>
        <v/>
      </c>
      <c r="AD3992" s="36" t="str">
        <f t="shared" si="1065"/>
        <v/>
      </c>
      <c r="AE3992" s="35" t="str">
        <f t="shared" si="1066"/>
        <v/>
      </c>
      <c r="AF3992" s="36" t="str">
        <f t="shared" si="1067"/>
        <v/>
      </c>
    </row>
    <row r="3993" spans="5:32" x14ac:dyDescent="0.3">
      <c r="E3993" s="12">
        <v>41052.673611111109</v>
      </c>
      <c r="F3993" s="16">
        <v>3.59</v>
      </c>
      <c r="G3993" s="16">
        <v>23.469998359680183</v>
      </c>
      <c r="H3993" s="29">
        <v>1.1596564919010937</v>
      </c>
      <c r="I3993" s="26">
        <v>299.10000000000002</v>
      </c>
      <c r="J3993" s="30">
        <v>0.27298050139275765</v>
      </c>
      <c r="K3993" s="31">
        <v>0.22975186103261727</v>
      </c>
      <c r="L3993" s="108">
        <f ca="1">REWS!R3993</f>
        <v>3.568643774676223</v>
      </c>
      <c r="M3993" s="22">
        <f t="shared" si="1054"/>
        <v>3.5249979887572116</v>
      </c>
      <c r="N3993" s="22">
        <f t="shared" ca="1" si="1055"/>
        <v>3.5040284480012898</v>
      </c>
      <c r="O3993" s="22">
        <f t="shared" si="1056"/>
        <v>-9.7150221614477436E-2</v>
      </c>
      <c r="P3993" s="81">
        <f t="shared" ca="1" si="1057"/>
        <v>4</v>
      </c>
      <c r="Q3993" s="22">
        <f t="shared" ca="1" si="1058"/>
        <v>0.53721589975442507</v>
      </c>
      <c r="R3993" s="3">
        <f ca="1">IF(N3993&gt;'Power Curve'!$C$37,0,INDEX(Ci,$P3993,1)*POWER(1-Q3993,3)+INDEX(Ci,$P3993,2)*3*Q3993*POWER(1-Q3993,2)+INDEX(Ci,$P3993,3)*3*POWER(Q3993,2)*(1-Q3993)+INDEX(Ci,$P3993,4)*POWER(Q3993,3))</f>
        <v>27.240267946560049</v>
      </c>
      <c r="S3993" s="3">
        <f t="shared" si="1059"/>
        <v>23.469998359680183</v>
      </c>
      <c r="T3993" s="3">
        <f t="shared" ca="1" si="1060"/>
        <v>3.7702695868798664</v>
      </c>
      <c r="U3993" s="3">
        <f t="shared" ca="1" si="1068"/>
        <v>3.7702695868798664</v>
      </c>
      <c r="W3993" s="34">
        <f t="shared" si="1061"/>
        <v>4</v>
      </c>
      <c r="X3993" s="73" t="b">
        <f>COUNTIF('Power Curve'!$D$2:$D$31,W3993)&gt;0</f>
        <v>1</v>
      </c>
      <c r="Y3993" s="73" t="b">
        <f t="shared" si="1062"/>
        <v>0</v>
      </c>
      <c r="Z3993" s="73" t="b">
        <f t="shared" si="1069"/>
        <v>1</v>
      </c>
      <c r="AA3993" s="34" t="str">
        <f t="shared" si="1063"/>
        <v>Outer</v>
      </c>
      <c r="AB3993" s="35" t="str">
        <f t="shared" si="1070"/>
        <v>-0.1-0.0</v>
      </c>
      <c r="AC3993" s="36" t="str">
        <f t="shared" si="1064"/>
        <v>16-17</v>
      </c>
      <c r="AD3993" s="36" t="str">
        <f t="shared" si="1065"/>
        <v>May</v>
      </c>
      <c r="AE3993" s="35" t="str">
        <f t="shared" si="1066"/>
        <v>295-305</v>
      </c>
      <c r="AF3993" s="36" t="str">
        <f t="shared" si="1067"/>
        <v>LWS-HTI</v>
      </c>
    </row>
    <row r="3994" spans="5:32" x14ac:dyDescent="0.3">
      <c r="E3994" s="12">
        <v>41052.680555555555</v>
      </c>
      <c r="F3994" s="16">
        <v>3.65</v>
      </c>
      <c r="G3994" s="16">
        <v>5.9700000286102295</v>
      </c>
      <c r="H3994" s="29">
        <v>1.1599378241269112</v>
      </c>
      <c r="I3994" s="26">
        <v>301.10000000000002</v>
      </c>
      <c r="J3994" s="30">
        <v>0.25479452054794521</v>
      </c>
      <c r="K3994" s="31">
        <v>0.17679237227203157</v>
      </c>
      <c r="L3994" s="108">
        <f ca="1">REWS!R3994</f>
        <v>3.6320293983099674</v>
      </c>
      <c r="M3994" s="22">
        <f t="shared" si="1054"/>
        <v>3.5842013992674255</v>
      </c>
      <c r="N3994" s="22">
        <f t="shared" ca="1" si="1055"/>
        <v>3.5665547538638385</v>
      </c>
      <c r="O3994" s="22">
        <f t="shared" si="1056"/>
        <v>-8.8000143673210601E-2</v>
      </c>
      <c r="P3994" s="81">
        <f t="shared" ca="1" si="1057"/>
        <v>4</v>
      </c>
      <c r="Q3994" s="22">
        <f t="shared" ca="1" si="1058"/>
        <v>0.58176345727868983</v>
      </c>
      <c r="R3994" s="3">
        <f ca="1">IF(N3994&gt;'Power Curve'!$C$37,0,INDEX(Ci,$P3994,1)*POWER(1-Q3994,3)+INDEX(Ci,$P3994,2)*3*Q3994*POWER(1-Q3994,2)+INDEX(Ci,$P3994,3)*3*POWER(Q3994,2)*(1-Q3994)+INDEX(Ci,$P3994,4)*POWER(Q3994,3))</f>
        <v>31.39241082885454</v>
      </c>
      <c r="S3994" s="3">
        <f t="shared" si="1059"/>
        <v>5.9700000286102295</v>
      </c>
      <c r="T3994" s="3">
        <f t="shared" ca="1" si="1060"/>
        <v>25.422410800244311</v>
      </c>
      <c r="U3994" s="3">
        <f t="shared" ca="1" si="1068"/>
        <v>25.422410800244311</v>
      </c>
      <c r="W3994" s="34">
        <f t="shared" si="1061"/>
        <v>4</v>
      </c>
      <c r="X3994" s="73" t="b">
        <f>COUNTIF('Power Curve'!$D$2:$D$31,W3994)&gt;0</f>
        <v>1</v>
      </c>
      <c r="Y3994" s="73" t="b">
        <f t="shared" si="1062"/>
        <v>0</v>
      </c>
      <c r="Z3994" s="73" t="b">
        <f t="shared" si="1069"/>
        <v>1</v>
      </c>
      <c r="AA3994" s="34" t="str">
        <f t="shared" si="1063"/>
        <v>Outer</v>
      </c>
      <c r="AB3994" s="35" t="str">
        <f t="shared" si="1070"/>
        <v>-0.1-0.0</v>
      </c>
      <c r="AC3994" s="36" t="str">
        <f t="shared" si="1064"/>
        <v>16-17</v>
      </c>
      <c r="AD3994" s="36" t="str">
        <f t="shared" si="1065"/>
        <v>May</v>
      </c>
      <c r="AE3994" s="35" t="str">
        <f t="shared" si="1066"/>
        <v>295-305</v>
      </c>
      <c r="AF3994" s="36" t="str">
        <f t="shared" si="1067"/>
        <v>LWS-HTI</v>
      </c>
    </row>
    <row r="3995" spans="5:32" x14ac:dyDescent="0.3">
      <c r="E3995" s="12">
        <v>41052.6875</v>
      </c>
      <c r="F3995" s="16">
        <v>4.8600000000000003</v>
      </c>
      <c r="G3995" s="16">
        <v>155.73999404907252</v>
      </c>
      <c r="H3995" s="29">
        <v>1.160762630699069</v>
      </c>
      <c r="I3995" s="26">
        <v>303.89999999999998</v>
      </c>
      <c r="J3995" s="30">
        <v>0.1213991769547325</v>
      </c>
      <c r="K3995" s="31">
        <v>2.8947331583800289E-2</v>
      </c>
      <c r="L3995" s="108">
        <f ca="1">REWS!R3995</f>
        <v>4.9266016177101939</v>
      </c>
      <c r="M3995" s="22">
        <f t="shared" si="1054"/>
        <v>4.7735196250597323</v>
      </c>
      <c r="N3995" s="22">
        <f t="shared" ca="1" si="1055"/>
        <v>4.8389361125495123</v>
      </c>
      <c r="O3995" s="22">
        <f t="shared" si="1056"/>
        <v>9.5812821985099619E-2</v>
      </c>
      <c r="P3995" s="81">
        <f t="shared" ca="1" si="1057"/>
        <v>5</v>
      </c>
      <c r="Q3995" s="22">
        <f t="shared" ca="1" si="1058"/>
        <v>0.78368461931960387</v>
      </c>
      <c r="R3995" s="3">
        <f ca="1">IF(N3995&gt;'Power Curve'!$C$37,0,INDEX(Ci,$P3995,1)*POWER(1-Q3995,3)+INDEX(Ci,$P3995,2)*3*Q3995*POWER(1-Q3995,2)+INDEX(Ci,$P3995,3)*3*POWER(Q3995,2)*(1-Q3995)+INDEX(Ci,$P3995,4)*POWER(Q3995,3))</f>
        <v>180.03315341286452</v>
      </c>
      <c r="S3995" s="3">
        <f t="shared" si="1059"/>
        <v>155.73999404907252</v>
      </c>
      <c r="T3995" s="3">
        <f t="shared" ca="1" si="1060"/>
        <v>24.293159363792</v>
      </c>
      <c r="U3995" s="3">
        <f t="shared" ca="1" si="1068"/>
        <v>24.293159363792</v>
      </c>
      <c r="W3995" s="34">
        <f t="shared" si="1061"/>
        <v>5</v>
      </c>
      <c r="X3995" s="73" t="b">
        <f>COUNTIF('Power Curve'!$D$2:$D$31,W3995)&gt;0</f>
        <v>1</v>
      </c>
      <c r="Y3995" s="73" t="b">
        <f t="shared" si="1062"/>
        <v>0</v>
      </c>
      <c r="Z3995" s="73" t="b">
        <f t="shared" si="1069"/>
        <v>1</v>
      </c>
      <c r="AA3995" s="34" t="str">
        <f t="shared" si="1063"/>
        <v>Outer</v>
      </c>
      <c r="AB3995" s="35" t="str">
        <f t="shared" si="1070"/>
        <v>0.0-0.1</v>
      </c>
      <c r="AC3995" s="36" t="str">
        <f t="shared" si="1064"/>
        <v>16-17</v>
      </c>
      <c r="AD3995" s="36" t="str">
        <f t="shared" si="1065"/>
        <v>May</v>
      </c>
      <c r="AE3995" s="35" t="str">
        <f t="shared" si="1066"/>
        <v>295-305</v>
      </c>
      <c r="AF3995" s="36" t="str">
        <f t="shared" si="1067"/>
        <v>Inner-TI</v>
      </c>
    </row>
    <row r="3996" spans="5:32" x14ac:dyDescent="0.3">
      <c r="E3996" s="12">
        <v>41052.694444444445</v>
      </c>
      <c r="F3996" s="16">
        <v>5.09</v>
      </c>
      <c r="G3996" s="16">
        <v>217.88999176025382</v>
      </c>
      <c r="H3996" s="29">
        <v>1.1613263631959594</v>
      </c>
      <c r="I3996" s="26">
        <v>282.10000000000002</v>
      </c>
      <c r="J3996" s="30">
        <v>0.10412573673870335</v>
      </c>
      <c r="K3996" s="31">
        <v>7.5090360256382618E-2</v>
      </c>
      <c r="L3996" s="108">
        <f ca="1">REWS!R3996</f>
        <v>5.1712529726060099</v>
      </c>
      <c r="M3996" s="22">
        <f t="shared" si="1054"/>
        <v>5.0002361369958761</v>
      </c>
      <c r="N3996" s="22">
        <f t="shared" ca="1" si="1055"/>
        <v>5.0800561860848559</v>
      </c>
      <c r="O3996" s="22">
        <f t="shared" si="1056"/>
        <v>0.13085258974357994</v>
      </c>
      <c r="P3996" s="81">
        <f t="shared" ca="1" si="1057"/>
        <v>6</v>
      </c>
      <c r="Q3996" s="22">
        <f t="shared" ca="1" si="1058"/>
        <v>5.1776687578934819E-2</v>
      </c>
      <c r="R3996" s="3">
        <f ca="1">IF(N3996&gt;'Power Curve'!$C$37,0,INDEX(Ci,$P3996,1)*POWER(1-Q3996,3)+INDEX(Ci,$P3996,2)*3*Q3996*POWER(1-Q3996,2)+INDEX(Ci,$P3996,3)*3*POWER(Q3996,2)*(1-Q3996)+INDEX(Ci,$P3996,4)*POWER(Q3996,3))</f>
        <v>219.44306344672623</v>
      </c>
      <c r="S3996" s="3">
        <f t="shared" si="1059"/>
        <v>217.88999176025382</v>
      </c>
      <c r="T3996" s="3">
        <f t="shared" ca="1" si="1060"/>
        <v>1.553071686472407</v>
      </c>
      <c r="U3996" s="3">
        <f t="shared" ca="1" si="1068"/>
        <v>1.553071686472407</v>
      </c>
      <c r="W3996" s="34">
        <f t="shared" si="1061"/>
        <v>5</v>
      </c>
      <c r="X3996" s="73" t="b">
        <f>COUNTIF('Power Curve'!$D$2:$D$31,W3996)&gt;0</f>
        <v>1</v>
      </c>
      <c r="Y3996" s="73" t="b">
        <f t="shared" si="1062"/>
        <v>0</v>
      </c>
      <c r="Z3996" s="73" t="b">
        <f t="shared" si="1069"/>
        <v>1</v>
      </c>
      <c r="AA3996" s="34" t="str">
        <f t="shared" si="1063"/>
        <v>Outer</v>
      </c>
      <c r="AB3996" s="35" t="str">
        <f t="shared" si="1070"/>
        <v>0.1-0.2</v>
      </c>
      <c r="AC3996" s="36" t="str">
        <f t="shared" si="1064"/>
        <v>16-17</v>
      </c>
      <c r="AD3996" s="36" t="str">
        <f t="shared" si="1065"/>
        <v>May</v>
      </c>
      <c r="AE3996" s="35" t="str">
        <f t="shared" si="1066"/>
        <v>275-285</v>
      </c>
      <c r="AF3996" s="36" t="str">
        <f t="shared" si="1067"/>
        <v>Inner-TI</v>
      </c>
    </row>
    <row r="3997" spans="5:32" x14ac:dyDescent="0.3">
      <c r="E3997" s="12">
        <v>41052.701388888891</v>
      </c>
      <c r="F3997" s="16">
        <v>5.34</v>
      </c>
      <c r="G3997" s="16">
        <v>355.6600036621096</v>
      </c>
      <c r="H3997" s="29">
        <v>1.1619712975643688</v>
      </c>
      <c r="I3997" s="26">
        <v>284.60000000000002</v>
      </c>
      <c r="J3997" s="30">
        <v>0.10486891385767791</v>
      </c>
      <c r="K3997" s="31">
        <v>0.16166406177724435</v>
      </c>
      <c r="L3997" s="108">
        <f ca="1">REWS!R3997</f>
        <v>5.3866886907717975</v>
      </c>
      <c r="M3997" s="22">
        <f t="shared" si="1054"/>
        <v>5.2467982008314147</v>
      </c>
      <c r="N3997" s="22">
        <f t="shared" ca="1" si="1055"/>
        <v>5.2926720095843436</v>
      </c>
      <c r="O3997" s="22">
        <f t="shared" si="1056"/>
        <v>0.16895955152183029</v>
      </c>
      <c r="P3997" s="81">
        <f t="shared" ca="1" si="1057"/>
        <v>6</v>
      </c>
      <c r="Q3997" s="22">
        <f t="shared" ca="1" si="1058"/>
        <v>0.26369465339145437</v>
      </c>
      <c r="R3997" s="3">
        <f ca="1">IF(N3997&gt;'Power Curve'!$C$37,0,INDEX(Ci,$P3997,1)*POWER(1-Q3997,3)+INDEX(Ci,$P3997,2)*3*Q3997*POWER(1-Q3997,2)+INDEX(Ci,$P3997,3)*3*POWER(Q3997,2)*(1-Q3997)+INDEX(Ci,$P3997,4)*POWER(Q3997,3))</f>
        <v>251.11565722262833</v>
      </c>
      <c r="S3997" s="3">
        <f t="shared" si="1059"/>
        <v>355.6600036621096</v>
      </c>
      <c r="T3997" s="3">
        <f t="shared" ca="1" si="1060"/>
        <v>-104.54434643948127</v>
      </c>
      <c r="U3997" s="3">
        <f t="shared" ca="1" si="1068"/>
        <v>104.54434643948127</v>
      </c>
      <c r="W3997" s="34">
        <f t="shared" si="1061"/>
        <v>5</v>
      </c>
      <c r="X3997" s="73" t="b">
        <f>COUNTIF('Power Curve'!$D$2:$D$31,W3997)&gt;0</f>
        <v>1</v>
      </c>
      <c r="Y3997" s="73" t="b">
        <f t="shared" si="1062"/>
        <v>0</v>
      </c>
      <c r="Z3997" s="73" t="b">
        <f t="shared" si="1069"/>
        <v>1</v>
      </c>
      <c r="AA3997" s="34" t="str">
        <f t="shared" si="1063"/>
        <v>Inner</v>
      </c>
      <c r="AB3997" s="35" t="str">
        <f t="shared" si="1070"/>
        <v>0.1-0.2</v>
      </c>
      <c r="AC3997" s="36" t="str">
        <f t="shared" si="1064"/>
        <v>16-17</v>
      </c>
      <c r="AD3997" s="36" t="str">
        <f t="shared" si="1065"/>
        <v>May</v>
      </c>
      <c r="AE3997" s="35" t="str">
        <f t="shared" si="1066"/>
        <v>275-285</v>
      </c>
      <c r="AF3997" s="36" t="str">
        <f t="shared" si="1067"/>
        <v>Inner-TI</v>
      </c>
    </row>
    <row r="3998" spans="5:32" x14ac:dyDescent="0.3">
      <c r="E3998" s="12">
        <v>41052.708333333336</v>
      </c>
      <c r="F3998" s="16">
        <v>5.39</v>
      </c>
      <c r="G3998" s="16">
        <v>228.32999801635748</v>
      </c>
      <c r="H3998" s="29">
        <v>1.1615279955198754</v>
      </c>
      <c r="I3998" s="26">
        <v>283.39999999999998</v>
      </c>
      <c r="J3998" s="30">
        <v>0.10760667903525047</v>
      </c>
      <c r="K3998" s="31">
        <v>0.10168857270241186</v>
      </c>
      <c r="L3998" s="108">
        <f ca="1">REWS!R3998</f>
        <v>5.4326114294956049</v>
      </c>
      <c r="M3998" s="22">
        <f t="shared" si="1054"/>
        <v>5.2952519587650269</v>
      </c>
      <c r="N3998" s="22">
        <f t="shared" ca="1" si="1055"/>
        <v>5.3371143438304038</v>
      </c>
      <c r="O3998" s="22">
        <f t="shared" si="1056"/>
        <v>0.17644823600502132</v>
      </c>
      <c r="P3998" s="81">
        <f t="shared" ca="1" si="1057"/>
        <v>6</v>
      </c>
      <c r="Q3998" s="22">
        <f t="shared" ca="1" si="1058"/>
        <v>0.30799111691129138</v>
      </c>
      <c r="R3998" s="3">
        <f ca="1">IF(N3998&gt;'Power Curve'!$C$37,0,INDEX(Ci,$P3998,1)*POWER(1-Q3998,3)+INDEX(Ci,$P3998,2)*3*Q3998*POWER(1-Q3998,2)+INDEX(Ci,$P3998,3)*3*POWER(Q3998,2)*(1-Q3998)+INDEX(Ci,$P3998,4)*POWER(Q3998,3))</f>
        <v>257.63230663912123</v>
      </c>
      <c r="S3998" s="3">
        <f t="shared" si="1059"/>
        <v>228.32999801635748</v>
      </c>
      <c r="T3998" s="3">
        <f t="shared" ca="1" si="1060"/>
        <v>29.302308622763746</v>
      </c>
      <c r="U3998" s="3">
        <f t="shared" ca="1" si="1068"/>
        <v>29.302308622763746</v>
      </c>
      <c r="W3998" s="34">
        <f t="shared" si="1061"/>
        <v>5</v>
      </c>
      <c r="X3998" s="73" t="b">
        <f>COUNTIF('Power Curve'!$D$2:$D$31,W3998)&gt;0</f>
        <v>1</v>
      </c>
      <c r="Y3998" s="73" t="b">
        <f t="shared" si="1062"/>
        <v>0</v>
      </c>
      <c r="Z3998" s="73" t="b">
        <f t="shared" si="1069"/>
        <v>1</v>
      </c>
      <c r="AA3998" s="34" t="str">
        <f t="shared" si="1063"/>
        <v>Inner</v>
      </c>
      <c r="AB3998" s="35" t="str">
        <f t="shared" si="1070"/>
        <v>0.1-0.2</v>
      </c>
      <c r="AC3998" s="36" t="str">
        <f t="shared" si="1064"/>
        <v>17-18</v>
      </c>
      <c r="AD3998" s="36" t="str">
        <f t="shared" si="1065"/>
        <v>May</v>
      </c>
      <c r="AE3998" s="35" t="str">
        <f t="shared" si="1066"/>
        <v>275-285</v>
      </c>
      <c r="AF3998" s="36" t="str">
        <f t="shared" si="1067"/>
        <v>Inner-TI</v>
      </c>
    </row>
    <row r="3999" spans="5:32" x14ac:dyDescent="0.3">
      <c r="E3999" s="12">
        <v>41052.715277777781</v>
      </c>
      <c r="F3999" s="16">
        <v>6.33</v>
      </c>
      <c r="G3999" s="16">
        <v>392.21999359130911</v>
      </c>
      <c r="H3999" s="29">
        <v>1.161588580571103</v>
      </c>
      <c r="I3999" s="26">
        <v>286.89999999999998</v>
      </c>
      <c r="J3999" s="30">
        <v>0.16429699842022116</v>
      </c>
      <c r="K3999" s="31">
        <v>7.1137110759287456E-2</v>
      </c>
      <c r="L3999" s="108">
        <f ca="1">REWS!R3999</f>
        <v>6.3126332356561621</v>
      </c>
      <c r="M3999" s="22">
        <f t="shared" si="1054"/>
        <v>6.2188363022591773</v>
      </c>
      <c r="N3999" s="22">
        <f t="shared" ca="1" si="1055"/>
        <v>6.2017745227087442</v>
      </c>
      <c r="O3999" s="22">
        <f t="shared" si="1056"/>
        <v>0.31919117353979848</v>
      </c>
      <c r="P3999" s="81">
        <f t="shared" ca="1" si="1057"/>
        <v>7</v>
      </c>
      <c r="Q3999" s="22">
        <f t="shared" ca="1" si="1058"/>
        <v>0.17319149716149973</v>
      </c>
      <c r="R3999" s="3">
        <f ca="1">IF(N3999&gt;'Power Curve'!$C$37,0,INDEX(Ci,$P3999,1)*POWER(1-Q3999,3)+INDEX(Ci,$P3999,2)*3*Q3999*POWER(1-Q3999,2)+INDEX(Ci,$P3999,3)*3*POWER(Q3999,2)*(1-Q3999)+INDEX(Ci,$P3999,4)*POWER(Q3999,3))</f>
        <v>403.13764831907707</v>
      </c>
      <c r="S3999" s="3">
        <f t="shared" si="1059"/>
        <v>392.21999359130911</v>
      </c>
      <c r="T3999" s="3">
        <f t="shared" ca="1" si="1060"/>
        <v>10.917654727767967</v>
      </c>
      <c r="U3999" s="3">
        <f t="shared" ca="1" si="1068"/>
        <v>10.917654727767967</v>
      </c>
      <c r="W3999" s="34">
        <f t="shared" si="1061"/>
        <v>6</v>
      </c>
      <c r="X3999" s="73" t="b">
        <f>COUNTIF('Power Curve'!$D$2:$D$31,W3999)&gt;0</f>
        <v>1</v>
      </c>
      <c r="Y3999" s="73" t="b">
        <f t="shared" si="1062"/>
        <v>0</v>
      </c>
      <c r="Z3999" s="73" t="b">
        <f t="shared" si="1069"/>
        <v>1</v>
      </c>
      <c r="AA3999" s="34" t="str">
        <f t="shared" si="1063"/>
        <v>Outer</v>
      </c>
      <c r="AB3999" s="35" t="str">
        <f t="shared" si="1070"/>
        <v>0.3-0.4</v>
      </c>
      <c r="AC3999" s="36" t="str">
        <f t="shared" si="1064"/>
        <v>17-18</v>
      </c>
      <c r="AD3999" s="36" t="str">
        <f t="shared" si="1065"/>
        <v>May</v>
      </c>
      <c r="AE3999" s="35" t="str">
        <f t="shared" si="1066"/>
        <v>285-295</v>
      </c>
      <c r="AF3999" s="36" t="str">
        <f t="shared" si="1067"/>
        <v>LWS-HTI</v>
      </c>
    </row>
    <row r="4000" spans="5:32" x14ac:dyDescent="0.3">
      <c r="E4000" s="12">
        <v>41052.722222222219</v>
      </c>
      <c r="F4000" s="16">
        <v>6.66</v>
      </c>
      <c r="G4000" s="16">
        <v>493.7700080871582</v>
      </c>
      <c r="H4000" s="29">
        <v>1.1620324418450965</v>
      </c>
      <c r="I4000" s="26">
        <v>286.7</v>
      </c>
      <c r="J4000" s="30">
        <v>0.1081081081081081</v>
      </c>
      <c r="K4000" s="31">
        <v>0.10949592928255394</v>
      </c>
      <c r="L4000" s="108">
        <f ca="1">REWS!R4000</f>
        <v>6.6603905377652781</v>
      </c>
      <c r="M4000" s="22">
        <f t="shared" si="1054"/>
        <v>6.5438743319114598</v>
      </c>
      <c r="N4000" s="22">
        <f t="shared" ca="1" si="1055"/>
        <v>6.5442580601483735</v>
      </c>
      <c r="O4000" s="22">
        <f t="shared" si="1056"/>
        <v>0.36942684880855825</v>
      </c>
      <c r="P4000" s="81">
        <f t="shared" ca="1" si="1057"/>
        <v>7</v>
      </c>
      <c r="Q4000" s="22">
        <f t="shared" ca="1" si="1058"/>
        <v>0.52134185228200103</v>
      </c>
      <c r="R4000" s="3">
        <f ca="1">IF(N4000&gt;'Power Curve'!$C$37,0,INDEX(Ci,$P4000,1)*POWER(1-Q4000,3)+INDEX(Ci,$P4000,2)*3*Q4000*POWER(1-Q4000,2)+INDEX(Ci,$P4000,3)*3*POWER(Q4000,2)*(1-Q4000)+INDEX(Ci,$P4000,4)*POWER(Q4000,3))</f>
        <v>481.39689497975422</v>
      </c>
      <c r="S4000" s="3">
        <f t="shared" si="1059"/>
        <v>493.7700080871582</v>
      </c>
      <c r="T4000" s="3">
        <f t="shared" ca="1" si="1060"/>
        <v>-12.373113107403981</v>
      </c>
      <c r="U4000" s="3">
        <f t="shared" ca="1" si="1068"/>
        <v>12.373113107403981</v>
      </c>
      <c r="W4000" s="34">
        <f t="shared" si="1061"/>
        <v>7</v>
      </c>
      <c r="X4000" s="73" t="b">
        <f>COUNTIF('Power Curve'!$D$2:$D$31,W4000)&gt;0</f>
        <v>1</v>
      </c>
      <c r="Y4000" s="73" t="b">
        <f t="shared" si="1062"/>
        <v>0</v>
      </c>
      <c r="Z4000" s="73" t="b">
        <f t="shared" si="1069"/>
        <v>1</v>
      </c>
      <c r="AA4000" s="34" t="str">
        <f t="shared" si="1063"/>
        <v>Inner</v>
      </c>
      <c r="AB4000" s="35" t="str">
        <f t="shared" si="1070"/>
        <v>0.3-0.4</v>
      </c>
      <c r="AC4000" s="36" t="str">
        <f t="shared" si="1064"/>
        <v>17-18</v>
      </c>
      <c r="AD4000" s="36" t="str">
        <f t="shared" si="1065"/>
        <v>May</v>
      </c>
      <c r="AE4000" s="35" t="str">
        <f t="shared" si="1066"/>
        <v>285-295</v>
      </c>
      <c r="AF4000" s="36" t="str">
        <f t="shared" si="1067"/>
        <v>Inner-TI</v>
      </c>
    </row>
    <row r="4001" spans="5:32" x14ac:dyDescent="0.3">
      <c r="E4001" s="12">
        <v>41052.729166666664</v>
      </c>
      <c r="F4001" s="16">
        <v>5.55</v>
      </c>
      <c r="G4001" s="16">
        <v>307.92000579834024</v>
      </c>
      <c r="H4001" s="29">
        <v>1.1628403337572149</v>
      </c>
      <c r="I4001" s="26">
        <v>316</v>
      </c>
      <c r="J4001" s="30">
        <v>0.23063063063063063</v>
      </c>
      <c r="K4001" s="31">
        <v>0.14563595188946485</v>
      </c>
      <c r="L4001" s="108">
        <f ca="1">REWS!R4001</f>
        <v>5.5843339992747696</v>
      </c>
      <c r="M4001" s="22">
        <f t="shared" si="1054"/>
        <v>5.4544920854644952</v>
      </c>
      <c r="N4001" s="22">
        <f t="shared" ca="1" si="1055"/>
        <v>5.4882352435377522</v>
      </c>
      <c r="O4001" s="22">
        <f t="shared" si="1056"/>
        <v>0.20105931090966664</v>
      </c>
      <c r="P4001" s="81">
        <f t="shared" ca="1" si="1057"/>
        <v>6</v>
      </c>
      <c r="Q4001" s="22">
        <f t="shared" ca="1" si="1058"/>
        <v>0.45861600047183315</v>
      </c>
      <c r="R4001" s="3">
        <f ca="1">IF(N4001&gt;'Power Curve'!$C$37,0,INDEX(Ci,$P4001,1)*POWER(1-Q4001,3)+INDEX(Ci,$P4001,2)*3*Q4001*POWER(1-Q4001,2)+INDEX(Ci,$P4001,3)*3*POWER(Q4001,2)*(1-Q4001)+INDEX(Ci,$P4001,4)*POWER(Q4001,3))</f>
        <v>279.87551214595567</v>
      </c>
      <c r="S4001" s="3">
        <f t="shared" si="1059"/>
        <v>307.92000579834024</v>
      </c>
      <c r="T4001" s="3">
        <f t="shared" ca="1" si="1060"/>
        <v>-28.044493652384574</v>
      </c>
      <c r="U4001" s="3">
        <f t="shared" ca="1" si="1068"/>
        <v>28.044493652384574</v>
      </c>
      <c r="W4001" s="34">
        <f t="shared" si="1061"/>
        <v>5</v>
      </c>
      <c r="X4001" s="73" t="b">
        <f>COUNTIF('Power Curve'!$D$2:$D$31,W4001)&gt;0</f>
        <v>1</v>
      </c>
      <c r="Y4001" s="73" t="b">
        <f t="shared" si="1062"/>
        <v>0</v>
      </c>
      <c r="Z4001" s="73" t="b">
        <f t="shared" si="1069"/>
        <v>1</v>
      </c>
      <c r="AA4001" s="34" t="str">
        <f t="shared" si="1063"/>
        <v>Outer</v>
      </c>
      <c r="AB4001" s="35" t="str">
        <f t="shared" si="1070"/>
        <v>0.2-0.3</v>
      </c>
      <c r="AC4001" s="36" t="str">
        <f t="shared" si="1064"/>
        <v>17-18</v>
      </c>
      <c r="AD4001" s="36" t="str">
        <f t="shared" si="1065"/>
        <v>May</v>
      </c>
      <c r="AE4001" s="35" t="str">
        <f t="shared" si="1066"/>
        <v>315-325</v>
      </c>
      <c r="AF4001" s="36" t="str">
        <f t="shared" si="1067"/>
        <v>LWS-HTI</v>
      </c>
    </row>
    <row r="4002" spans="5:32" x14ac:dyDescent="0.3">
      <c r="E4002" s="12">
        <v>41052.736111111109</v>
      </c>
      <c r="F4002" s="16">
        <v>3.23</v>
      </c>
      <c r="G4002" s="16">
        <v>1.2300000190734899</v>
      </c>
      <c r="H4002" s="29">
        <v>1.1638308497880412</v>
      </c>
      <c r="I4002" s="26">
        <v>359.3</v>
      </c>
      <c r="J4002" s="30">
        <v>0.12693498452012383</v>
      </c>
      <c r="K4002" s="31">
        <v>6.5949410310427434E-2</v>
      </c>
      <c r="L4002" s="108">
        <f ca="1">REWS!R4002</f>
        <v>3.3238964364707564</v>
      </c>
      <c r="M4002" s="22">
        <f t="shared" si="1054"/>
        <v>3.1753171892106118</v>
      </c>
      <c r="N4002" s="22">
        <f t="shared" ca="1" si="1055"/>
        <v>3.2676239906753843</v>
      </c>
      <c r="O4002" s="22">
        <f t="shared" si="1056"/>
        <v>-0.15119451640833714</v>
      </c>
      <c r="P4002" s="81">
        <f t="shared" ca="1" si="1057"/>
        <v>4</v>
      </c>
      <c r="Q4002" s="22">
        <f t="shared" ca="1" si="1058"/>
        <v>0.36878693187538347</v>
      </c>
      <c r="R4002" s="3">
        <f ca="1">IF(N4002&gt;'Power Curve'!$C$37,0,INDEX(Ci,$P4002,1)*POWER(1-Q4002,3)+INDEX(Ci,$P4002,2)*3*Q4002*POWER(1-Q4002,2)+INDEX(Ci,$P4002,3)*3*POWER(Q4002,2)*(1-Q4002)+INDEX(Ci,$P4002,4)*POWER(Q4002,3))</f>
        <v>13.677004860035414</v>
      </c>
      <c r="S4002" s="3" t="str">
        <f t="shared" si="1059"/>
        <v/>
      </c>
      <c r="T4002" s="3" t="str">
        <f t="shared" si="1060"/>
        <v/>
      </c>
      <c r="U4002" s="3" t="str">
        <f t="shared" si="1068"/>
        <v/>
      </c>
      <c r="W4002" s="34">
        <f t="shared" si="1061"/>
        <v>3</v>
      </c>
      <c r="X4002" s="73" t="b">
        <f>COUNTIF('Power Curve'!$D$2:$D$31,W4002)&gt;0</f>
        <v>0</v>
      </c>
      <c r="Y4002" s="73" t="b">
        <f t="shared" si="1062"/>
        <v>0</v>
      </c>
      <c r="Z4002" s="73" t="b">
        <f t="shared" si="1069"/>
        <v>0</v>
      </c>
      <c r="AA4002" s="34" t="str">
        <f t="shared" si="1063"/>
        <v/>
      </c>
      <c r="AB4002" s="35" t="str">
        <f t="shared" si="1070"/>
        <v/>
      </c>
      <c r="AC4002" s="36" t="str">
        <f t="shared" si="1064"/>
        <v/>
      </c>
      <c r="AD4002" s="36" t="str">
        <f t="shared" si="1065"/>
        <v/>
      </c>
      <c r="AE4002" s="35" t="str">
        <f t="shared" si="1066"/>
        <v/>
      </c>
      <c r="AF4002" s="36" t="str">
        <f t="shared" si="1067"/>
        <v/>
      </c>
    </row>
    <row r="4003" spans="5:32" x14ac:dyDescent="0.3">
      <c r="E4003" s="12">
        <v>41052.743055555555</v>
      </c>
      <c r="F4003" s="16">
        <v>3.74</v>
      </c>
      <c r="G4003" s="16">
        <v>8.2800006866455522</v>
      </c>
      <c r="H4003" s="29">
        <v>1.1639523084608414</v>
      </c>
      <c r="I4003" s="26">
        <v>357.9</v>
      </c>
      <c r="J4003" s="30">
        <v>0.2245989304812834</v>
      </c>
      <c r="K4003" s="31">
        <v>0.24499387956372604</v>
      </c>
      <c r="L4003" s="108">
        <f ca="1">REWS!R4003</f>
        <v>3.6935395573423557</v>
      </c>
      <c r="M4003" s="22">
        <f t="shared" si="1054"/>
        <v>3.6768109576437786</v>
      </c>
      <c r="N4003" s="22">
        <f t="shared" ca="1" si="1055"/>
        <v>3.6311354858093914</v>
      </c>
      <c r="O4003" s="22">
        <f t="shared" si="1056"/>
        <v>-7.3687037891851284E-2</v>
      </c>
      <c r="P4003" s="81">
        <f t="shared" ca="1" si="1057"/>
        <v>4</v>
      </c>
      <c r="Q4003" s="22">
        <f t="shared" ca="1" si="1058"/>
        <v>0.62777471336709434</v>
      </c>
      <c r="R4003" s="3">
        <f ca="1">IF(N4003&gt;'Power Curve'!$C$37,0,INDEX(Ci,$P4003,1)*POWER(1-Q4003,3)+INDEX(Ci,$P4003,2)*3*Q4003*POWER(1-Q4003,2)+INDEX(Ci,$P4003,3)*3*POWER(Q4003,2)*(1-Q4003)+INDEX(Ci,$P4003,4)*POWER(Q4003,3))</f>
        <v>35.88946295288973</v>
      </c>
      <c r="S4003" s="3">
        <f t="shared" si="1059"/>
        <v>8.2800006866455522</v>
      </c>
      <c r="T4003" s="3">
        <f t="shared" ca="1" si="1060"/>
        <v>27.609462266244179</v>
      </c>
      <c r="U4003" s="3">
        <f t="shared" ca="1" si="1068"/>
        <v>27.609462266244179</v>
      </c>
      <c r="W4003" s="34">
        <f t="shared" si="1061"/>
        <v>4</v>
      </c>
      <c r="X4003" s="73" t="b">
        <f>COUNTIF('Power Curve'!$D$2:$D$31,W4003)&gt;0</f>
        <v>1</v>
      </c>
      <c r="Y4003" s="73" t="b">
        <f t="shared" si="1062"/>
        <v>0</v>
      </c>
      <c r="Z4003" s="73" t="b">
        <f t="shared" si="1069"/>
        <v>1</v>
      </c>
      <c r="AA4003" s="34" t="str">
        <f t="shared" si="1063"/>
        <v>Outer</v>
      </c>
      <c r="AB4003" s="35" t="str">
        <f t="shared" si="1070"/>
        <v>-0.1-0.0</v>
      </c>
      <c r="AC4003" s="36" t="str">
        <f t="shared" si="1064"/>
        <v>17-18</v>
      </c>
      <c r="AD4003" s="36" t="str">
        <f t="shared" si="1065"/>
        <v>May</v>
      </c>
      <c r="AE4003" s="35" t="str">
        <f t="shared" si="1066"/>
        <v>355-5</v>
      </c>
      <c r="AF4003" s="36" t="str">
        <f t="shared" si="1067"/>
        <v>LWS-HTI</v>
      </c>
    </row>
    <row r="4004" spans="5:32" x14ac:dyDescent="0.3">
      <c r="E4004" s="12">
        <v>41052.75</v>
      </c>
      <c r="F4004" s="16">
        <v>3.86</v>
      </c>
      <c r="G4004" s="16">
        <v>66.800001144409194</v>
      </c>
      <c r="H4004" s="29">
        <v>1.165552708242424</v>
      </c>
      <c r="I4004" s="26">
        <v>356.3</v>
      </c>
      <c r="J4004" s="30">
        <v>0.13989637305699484</v>
      </c>
      <c r="K4004" s="31">
        <v>0.40633109710185245</v>
      </c>
      <c r="L4004" s="108">
        <f ca="1">REWS!R4004</f>
        <v>3.9450965345984685</v>
      </c>
      <c r="M4004" s="22">
        <f t="shared" si="1054"/>
        <v>3.7965219433378583</v>
      </c>
      <c r="N4004" s="22">
        <f t="shared" ca="1" si="1055"/>
        <v>3.8802190575619764</v>
      </c>
      <c r="O4004" s="22">
        <f t="shared" si="1056"/>
        <v>-5.5185319154925937E-2</v>
      </c>
      <c r="P4004" s="81">
        <f t="shared" ca="1" si="1057"/>
        <v>4</v>
      </c>
      <c r="Q4004" s="22">
        <f t="shared" ca="1" si="1058"/>
        <v>0.80523705642299181</v>
      </c>
      <c r="R4004" s="3">
        <f ca="1">IF(N4004&gt;'Power Curve'!$C$37,0,INDEX(Ci,$P4004,1)*POWER(1-Q4004,3)+INDEX(Ci,$P4004,2)*3*Q4004*POWER(1-Q4004,2)+INDEX(Ci,$P4004,3)*3*POWER(Q4004,2)*(1-Q4004)+INDEX(Ci,$P4004,4)*POWER(Q4004,3))</f>
        <v>54.82883033611531</v>
      </c>
      <c r="S4004" s="3">
        <f t="shared" si="1059"/>
        <v>66.800001144409194</v>
      </c>
      <c r="T4004" s="3">
        <f t="shared" ca="1" si="1060"/>
        <v>-11.971170808293884</v>
      </c>
      <c r="U4004" s="3">
        <f t="shared" ca="1" si="1068"/>
        <v>11.971170808293884</v>
      </c>
      <c r="W4004" s="34">
        <f t="shared" si="1061"/>
        <v>4</v>
      </c>
      <c r="X4004" s="73" t="b">
        <f>COUNTIF('Power Curve'!$D$2:$D$31,W4004)&gt;0</f>
        <v>1</v>
      </c>
      <c r="Y4004" s="73" t="b">
        <f t="shared" si="1062"/>
        <v>0</v>
      </c>
      <c r="Z4004" s="73" t="b">
        <f t="shared" si="1069"/>
        <v>1</v>
      </c>
      <c r="AA4004" s="34" t="str">
        <f t="shared" si="1063"/>
        <v>Outer</v>
      </c>
      <c r="AB4004" s="35" t="str">
        <f t="shared" si="1070"/>
        <v>-0.1-0.0</v>
      </c>
      <c r="AC4004" s="36" t="str">
        <f t="shared" si="1064"/>
        <v>18-19</v>
      </c>
      <c r="AD4004" s="36" t="str">
        <f t="shared" si="1065"/>
        <v>May</v>
      </c>
      <c r="AE4004" s="35" t="str">
        <f t="shared" si="1066"/>
        <v>355-5</v>
      </c>
      <c r="AF4004" s="36" t="str">
        <f t="shared" si="1067"/>
        <v>Inner-TI</v>
      </c>
    </row>
    <row r="4005" spans="5:32" x14ac:dyDescent="0.3">
      <c r="E4005" s="12">
        <v>41052.756944444445</v>
      </c>
      <c r="F4005" s="16">
        <v>3.72</v>
      </c>
      <c r="G4005" s="16">
        <v>37.930001258850098</v>
      </c>
      <c r="H4005" s="29">
        <v>1.1657365767502355</v>
      </c>
      <c r="I4005" s="26">
        <v>354</v>
      </c>
      <c r="J4005" s="30">
        <v>0.16666666666666666</v>
      </c>
      <c r="K4005" s="31">
        <v>0.63067503809457603</v>
      </c>
      <c r="L4005" s="108">
        <f ca="1">REWS!R4005</f>
        <v>3.8102974159640919</v>
      </c>
      <c r="M4005" s="22">
        <f t="shared" si="1054"/>
        <v>3.6590166420203838</v>
      </c>
      <c r="N4005" s="22">
        <f t="shared" ca="1" si="1055"/>
        <v>3.7478337785107194</v>
      </c>
      <c r="O4005" s="22">
        <f t="shared" si="1056"/>
        <v>-7.6437206732841878E-2</v>
      </c>
      <c r="P4005" s="81">
        <f t="shared" ca="1" si="1057"/>
        <v>4</v>
      </c>
      <c r="Q4005" s="22">
        <f t="shared" ca="1" si="1058"/>
        <v>0.71091770151234002</v>
      </c>
      <c r="R4005" s="3">
        <f ca="1">IF(N4005&gt;'Power Curve'!$C$37,0,INDEX(Ci,$P4005,1)*POWER(1-Q4005,3)+INDEX(Ci,$P4005,2)*3*Q4005*POWER(1-Q4005,2)+INDEX(Ci,$P4005,3)*3*POWER(Q4005,2)*(1-Q4005)+INDEX(Ci,$P4005,4)*POWER(Q4005,3))</f>
        <v>44.484592866152568</v>
      </c>
      <c r="S4005" s="3">
        <f t="shared" si="1059"/>
        <v>37.930001258850098</v>
      </c>
      <c r="T4005" s="3">
        <f t="shared" ca="1" si="1060"/>
        <v>6.5545916073024699</v>
      </c>
      <c r="U4005" s="3">
        <f t="shared" ca="1" si="1068"/>
        <v>6.5545916073024699</v>
      </c>
      <c r="W4005" s="34">
        <f t="shared" si="1061"/>
        <v>4</v>
      </c>
      <c r="X4005" s="73" t="b">
        <f>COUNTIF('Power Curve'!$D$2:$D$31,W4005)&gt;0</f>
        <v>1</v>
      </c>
      <c r="Y4005" s="73" t="b">
        <f t="shared" si="1062"/>
        <v>0</v>
      </c>
      <c r="Z4005" s="73" t="b">
        <f t="shared" si="1069"/>
        <v>1</v>
      </c>
      <c r="AA4005" s="34" t="str">
        <f t="shared" si="1063"/>
        <v>Outer</v>
      </c>
      <c r="AB4005" s="35" t="str">
        <f t="shared" si="1070"/>
        <v>-0.1-0.0</v>
      </c>
      <c r="AC4005" s="36" t="str">
        <f t="shared" si="1064"/>
        <v>18-19</v>
      </c>
      <c r="AD4005" s="36" t="str">
        <f t="shared" si="1065"/>
        <v>May</v>
      </c>
      <c r="AE4005" s="35" t="str">
        <f t="shared" si="1066"/>
        <v>345-355</v>
      </c>
      <c r="AF4005" s="36" t="str">
        <f t="shared" si="1067"/>
        <v>LWS-HTI</v>
      </c>
    </row>
    <row r="4006" spans="5:32" x14ac:dyDescent="0.3">
      <c r="E4006" s="12">
        <v>41052.763888888891</v>
      </c>
      <c r="F4006" s="16">
        <v>4.0999999999999996</v>
      </c>
      <c r="G4006" s="16">
        <v>68.280000686645508</v>
      </c>
      <c r="H4006" s="29">
        <v>1.1657365767502355</v>
      </c>
      <c r="I4006" s="26">
        <v>336.6</v>
      </c>
      <c r="J4006" s="30">
        <v>0.14878048780487807</v>
      </c>
      <c r="K4006" s="31">
        <v>0.48212241902007358</v>
      </c>
      <c r="L4006" s="108">
        <f ca="1">REWS!R4006</f>
        <v>4.1821266261409216</v>
      </c>
      <c r="M4006" s="22">
        <f t="shared" si="1054"/>
        <v>4.0327871592160136</v>
      </c>
      <c r="N4006" s="22">
        <f t="shared" ca="1" si="1055"/>
        <v>4.1135674527113419</v>
      </c>
      <c r="O4006" s="22">
        <f t="shared" si="1056"/>
        <v>-1.8669768421199402E-2</v>
      </c>
      <c r="P4006" s="81">
        <f t="shared" ca="1" si="1057"/>
        <v>4</v>
      </c>
      <c r="Q4006" s="22">
        <f t="shared" ca="1" si="1058"/>
        <v>0.97148869903502644</v>
      </c>
      <c r="R4006" s="3">
        <f ca="1">IF(N4006&gt;'Power Curve'!$C$37,0,INDEX(Ci,$P4006,1)*POWER(1-Q4006,3)+INDEX(Ci,$P4006,2)*3*Q4006*POWER(1-Q4006,2)+INDEX(Ci,$P4006,3)*3*POWER(Q4006,2)*(1-Q4006)+INDEX(Ci,$P4006,4)*POWER(Q4006,3))</f>
        <v>74.052691436391157</v>
      </c>
      <c r="S4006" s="3">
        <f t="shared" si="1059"/>
        <v>68.280000686645508</v>
      </c>
      <c r="T4006" s="3">
        <f t="shared" ca="1" si="1060"/>
        <v>5.7726907497456494</v>
      </c>
      <c r="U4006" s="3">
        <f t="shared" ca="1" si="1068"/>
        <v>5.7726907497456494</v>
      </c>
      <c r="W4006" s="34">
        <f t="shared" si="1061"/>
        <v>4</v>
      </c>
      <c r="X4006" s="73" t="b">
        <f>COUNTIF('Power Curve'!$D$2:$D$31,W4006)&gt;0</f>
        <v>1</v>
      </c>
      <c r="Y4006" s="73" t="b">
        <f t="shared" si="1062"/>
        <v>0</v>
      </c>
      <c r="Z4006" s="73" t="b">
        <f t="shared" si="1069"/>
        <v>1</v>
      </c>
      <c r="AA4006" s="34" t="str">
        <f t="shared" si="1063"/>
        <v>Outer</v>
      </c>
      <c r="AB4006" s="35" t="str">
        <f t="shared" si="1070"/>
        <v>-0.1-0.0</v>
      </c>
      <c r="AC4006" s="36" t="str">
        <f t="shared" si="1064"/>
        <v>18-19</v>
      </c>
      <c r="AD4006" s="36" t="str">
        <f t="shared" si="1065"/>
        <v>May</v>
      </c>
      <c r="AE4006" s="35" t="str">
        <f t="shared" si="1066"/>
        <v>335-345</v>
      </c>
      <c r="AF4006" s="36" t="str">
        <f t="shared" si="1067"/>
        <v>LWS-HTI</v>
      </c>
    </row>
    <row r="4007" spans="5:32" x14ac:dyDescent="0.3">
      <c r="E4007" s="12">
        <v>41052.770833333336</v>
      </c>
      <c r="F4007" s="16">
        <v>3.04</v>
      </c>
      <c r="G4007" s="16">
        <v>8.7100000381470206</v>
      </c>
      <c r="H4007" s="29">
        <v>1.1667528057204259</v>
      </c>
      <c r="I4007" s="26">
        <v>353</v>
      </c>
      <c r="J4007" s="30">
        <v>0.18092105263157895</v>
      </c>
      <c r="K4007" s="31">
        <v>0.39976972258464255</v>
      </c>
      <c r="L4007" s="108">
        <f ca="1">REWS!R4007</f>
        <v>3.1988309285644831</v>
      </c>
      <c r="M4007" s="22">
        <f t="shared" si="1054"/>
        <v>2.9910327754485238</v>
      </c>
      <c r="N4007" s="22">
        <f t="shared" ca="1" si="1055"/>
        <v>3.1473053126496069</v>
      </c>
      <c r="O4007" s="22">
        <f t="shared" si="1056"/>
        <v>-0.17967626661076613</v>
      </c>
      <c r="P4007" s="81">
        <f t="shared" ca="1" si="1057"/>
        <v>4</v>
      </c>
      <c r="Q4007" s="22">
        <f t="shared" ca="1" si="1058"/>
        <v>0.28306456020066056</v>
      </c>
      <c r="R4007" s="3">
        <f ca="1">IF(N4007&gt;'Power Curve'!$C$37,0,INDEX(Ci,$P4007,1)*POWER(1-Q4007,3)+INDEX(Ci,$P4007,2)*3*Q4007*POWER(1-Q4007,2)+INDEX(Ci,$P4007,3)*3*POWER(Q4007,2)*(1-Q4007)+INDEX(Ci,$P4007,4)*POWER(Q4007,3))</f>
        <v>8.3095586194737265</v>
      </c>
      <c r="S4007" s="3" t="str">
        <f t="shared" si="1059"/>
        <v/>
      </c>
      <c r="T4007" s="3" t="str">
        <f t="shared" si="1060"/>
        <v/>
      </c>
      <c r="U4007" s="3" t="str">
        <f t="shared" si="1068"/>
        <v/>
      </c>
      <c r="W4007" s="34">
        <f t="shared" si="1061"/>
        <v>3</v>
      </c>
      <c r="X4007" s="73" t="b">
        <f>COUNTIF('Power Curve'!$D$2:$D$31,W4007)&gt;0</f>
        <v>0</v>
      </c>
      <c r="Y4007" s="73" t="b">
        <f t="shared" si="1062"/>
        <v>0</v>
      </c>
      <c r="Z4007" s="73" t="b">
        <f t="shared" si="1069"/>
        <v>0</v>
      </c>
      <c r="AA4007" s="34" t="str">
        <f t="shared" si="1063"/>
        <v/>
      </c>
      <c r="AB4007" s="35" t="str">
        <f t="shared" si="1070"/>
        <v/>
      </c>
      <c r="AC4007" s="36" t="str">
        <f t="shared" si="1064"/>
        <v/>
      </c>
      <c r="AD4007" s="36" t="str">
        <f t="shared" si="1065"/>
        <v/>
      </c>
      <c r="AE4007" s="35" t="str">
        <f t="shared" si="1066"/>
        <v/>
      </c>
      <c r="AF4007" s="36" t="str">
        <f t="shared" si="1067"/>
        <v/>
      </c>
    </row>
    <row r="4008" spans="5:32" x14ac:dyDescent="0.3">
      <c r="E4008" s="12">
        <v>41052.784722222219</v>
      </c>
      <c r="F4008" s="16">
        <v>3</v>
      </c>
      <c r="G4008" s="16">
        <v>2.4600000381469691</v>
      </c>
      <c r="H4008" s="29">
        <v>1.1671002687621055</v>
      </c>
      <c r="I4008" s="26">
        <v>345.3</v>
      </c>
      <c r="J4008" s="30">
        <v>0.15666666666666665</v>
      </c>
      <c r="K4008" s="31">
        <v>0.42101095121690224</v>
      </c>
      <c r="L4008" s="108">
        <f ca="1">REWS!R4008</f>
        <v>3.0981253454125519</v>
      </c>
      <c r="M4008" s="22">
        <f t="shared" si="1054"/>
        <v>2.9519700585187594</v>
      </c>
      <c r="N4008" s="22">
        <f t="shared" ca="1" si="1055"/>
        <v>3.048524419065314</v>
      </c>
      <c r="O4008" s="22">
        <f t="shared" si="1056"/>
        <v>-0.18571353543404318</v>
      </c>
      <c r="P4008" s="81">
        <f t="shared" ca="1" si="1057"/>
        <v>4</v>
      </c>
      <c r="Q4008" s="22">
        <f t="shared" ca="1" si="1058"/>
        <v>0.21268702104269335</v>
      </c>
      <c r="R4008" s="3">
        <f ca="1">IF(N4008&gt;'Power Curve'!$C$37,0,INDEX(Ci,$P4008,1)*POWER(1-Q4008,3)+INDEX(Ci,$P4008,2)*3*Q4008*POWER(1-Q4008,2)+INDEX(Ci,$P4008,3)*3*POWER(Q4008,2)*(1-Q4008)+INDEX(Ci,$P4008,4)*POWER(Q4008,3))</f>
        <v>4.8079918535118082</v>
      </c>
      <c r="S4008" s="3" t="str">
        <f t="shared" si="1059"/>
        <v/>
      </c>
      <c r="T4008" s="3" t="str">
        <f t="shared" si="1060"/>
        <v/>
      </c>
      <c r="U4008" s="3" t="str">
        <f t="shared" si="1068"/>
        <v/>
      </c>
      <c r="W4008" s="34">
        <f t="shared" si="1061"/>
        <v>3</v>
      </c>
      <c r="X4008" s="73" t="b">
        <f>COUNTIF('Power Curve'!$D$2:$D$31,W4008)&gt;0</f>
        <v>0</v>
      </c>
      <c r="Y4008" s="73" t="b">
        <f t="shared" si="1062"/>
        <v>0</v>
      </c>
      <c r="Z4008" s="73" t="b">
        <f t="shared" si="1069"/>
        <v>0</v>
      </c>
      <c r="AA4008" s="34" t="str">
        <f t="shared" si="1063"/>
        <v/>
      </c>
      <c r="AB4008" s="35" t="str">
        <f t="shared" si="1070"/>
        <v/>
      </c>
      <c r="AC4008" s="36" t="str">
        <f t="shared" si="1064"/>
        <v/>
      </c>
      <c r="AD4008" s="36" t="str">
        <f t="shared" si="1065"/>
        <v/>
      </c>
      <c r="AE4008" s="35" t="str">
        <f t="shared" si="1066"/>
        <v/>
      </c>
      <c r="AF4008" s="36" t="str">
        <f t="shared" si="1067"/>
        <v/>
      </c>
    </row>
    <row r="4009" spans="5:32" x14ac:dyDescent="0.3">
      <c r="E4009" s="12">
        <v>41052.819444444445</v>
      </c>
      <c r="F4009" s="16">
        <v>3.5</v>
      </c>
      <c r="G4009" s="16">
        <v>38.820000648498599</v>
      </c>
      <c r="H4009" s="29">
        <v>1.1714325519084974</v>
      </c>
      <c r="I4009" s="26">
        <v>346.7</v>
      </c>
      <c r="J4009" s="30">
        <v>0.16857142857142857</v>
      </c>
      <c r="K4009" s="31">
        <v>0.57697042145487742</v>
      </c>
      <c r="L4009" s="108">
        <f ca="1">REWS!R4009</f>
        <v>3.5505860275440408</v>
      </c>
      <c r="M4009" s="22">
        <f t="shared" si="1054"/>
        <v>3.4482211460253205</v>
      </c>
      <c r="N4009" s="22">
        <f t="shared" ca="1" si="1055"/>
        <v>3.4980588059884008</v>
      </c>
      <c r="O4009" s="22">
        <f t="shared" si="1056"/>
        <v>-0.10901633015496415</v>
      </c>
      <c r="P4009" s="81">
        <f t="shared" ca="1" si="1057"/>
        <v>4</v>
      </c>
      <c r="Q4009" s="22">
        <f t="shared" ca="1" si="1058"/>
        <v>0.53296276233810247</v>
      </c>
      <c r="R4009" s="3">
        <f ca="1">IF(N4009&gt;'Power Curve'!$C$37,0,INDEX(Ci,$P4009,1)*POWER(1-Q4009,3)+INDEX(Ci,$P4009,2)*3*Q4009*POWER(1-Q4009,2)+INDEX(Ci,$P4009,3)*3*POWER(Q4009,2)*(1-Q4009)+INDEX(Ci,$P4009,4)*POWER(Q4009,3))</f>
        <v>26.854952570016454</v>
      </c>
      <c r="S4009" s="3" t="str">
        <f t="shared" si="1059"/>
        <v/>
      </c>
      <c r="T4009" s="3" t="str">
        <f t="shared" si="1060"/>
        <v/>
      </c>
      <c r="U4009" s="3" t="str">
        <f t="shared" si="1068"/>
        <v/>
      </c>
      <c r="W4009" s="34">
        <f t="shared" si="1061"/>
        <v>3</v>
      </c>
      <c r="X4009" s="73" t="b">
        <f>COUNTIF('Power Curve'!$D$2:$D$31,W4009)&gt;0</f>
        <v>0</v>
      </c>
      <c r="Y4009" s="73" t="b">
        <f t="shared" si="1062"/>
        <v>0</v>
      </c>
      <c r="Z4009" s="73" t="b">
        <f t="shared" si="1069"/>
        <v>0</v>
      </c>
      <c r="AA4009" s="34" t="str">
        <f t="shared" si="1063"/>
        <v/>
      </c>
      <c r="AB4009" s="35" t="str">
        <f t="shared" si="1070"/>
        <v/>
      </c>
      <c r="AC4009" s="36" t="str">
        <f t="shared" si="1064"/>
        <v/>
      </c>
      <c r="AD4009" s="36" t="str">
        <f t="shared" si="1065"/>
        <v/>
      </c>
      <c r="AE4009" s="35" t="str">
        <f t="shared" si="1066"/>
        <v/>
      </c>
      <c r="AF4009" s="36" t="str">
        <f t="shared" si="1067"/>
        <v/>
      </c>
    </row>
    <row r="4010" spans="5:32" x14ac:dyDescent="0.3">
      <c r="E4010" s="12">
        <v>41052.826388888891</v>
      </c>
      <c r="F4010" s="16">
        <v>4.21</v>
      </c>
      <c r="G4010" s="16">
        <v>52.890001296997106</v>
      </c>
      <c r="H4010" s="29">
        <v>1.171719777104115</v>
      </c>
      <c r="I4010" s="26">
        <v>339.7</v>
      </c>
      <c r="J4010" s="30">
        <v>0.12589073634204276</v>
      </c>
      <c r="K4010" s="31">
        <v>0.3477854873677283</v>
      </c>
      <c r="L4010" s="108">
        <f ca="1">REWS!R4010</f>
        <v>4.3161769416352946</v>
      </c>
      <c r="M4010" s="22">
        <f t="shared" si="1054"/>
        <v>4.1480564028364677</v>
      </c>
      <c r="N4010" s="22">
        <f t="shared" ca="1" si="1055"/>
        <v>4.2526711160392896</v>
      </c>
      <c r="O4010" s="22">
        <f t="shared" si="1056"/>
        <v>-8.5453524006254039E-4</v>
      </c>
      <c r="P4010" s="81">
        <f t="shared" ca="1" si="1057"/>
        <v>5</v>
      </c>
      <c r="Q4010" s="22">
        <f t="shared" ca="1" si="1058"/>
        <v>0.11330240455733541</v>
      </c>
      <c r="R4010" s="3">
        <f ca="1">IF(N4010&gt;'Power Curve'!$C$37,0,INDEX(Ci,$P4010,1)*POWER(1-Q4010,3)+INDEX(Ci,$P4010,2)*3*Q4010*POWER(1-Q4010,2)+INDEX(Ci,$P4010,3)*3*POWER(Q4010,2)*(1-Q4010)+INDEX(Ci,$P4010,4)*POWER(Q4010,3))</f>
        <v>87.204518552147277</v>
      </c>
      <c r="S4010" s="3">
        <f t="shared" si="1059"/>
        <v>52.890001296997106</v>
      </c>
      <c r="T4010" s="3">
        <f t="shared" ca="1" si="1060"/>
        <v>34.314517255150172</v>
      </c>
      <c r="U4010" s="3">
        <f t="shared" ca="1" si="1068"/>
        <v>34.314517255150172</v>
      </c>
      <c r="W4010" s="34">
        <f t="shared" si="1061"/>
        <v>4</v>
      </c>
      <c r="X4010" s="73" t="b">
        <f>COUNTIF('Power Curve'!$D$2:$D$31,W4010)&gt;0</f>
        <v>1</v>
      </c>
      <c r="Y4010" s="73" t="b">
        <f t="shared" si="1062"/>
        <v>0</v>
      </c>
      <c r="Z4010" s="73" t="b">
        <f t="shared" si="1069"/>
        <v>1</v>
      </c>
      <c r="AA4010" s="34" t="str">
        <f t="shared" si="1063"/>
        <v>Outer</v>
      </c>
      <c r="AB4010" s="35" t="str">
        <f t="shared" si="1070"/>
        <v>-0.1-0.0</v>
      </c>
      <c r="AC4010" s="36" t="str">
        <f t="shared" si="1064"/>
        <v>19-20</v>
      </c>
      <c r="AD4010" s="36" t="str">
        <f t="shared" si="1065"/>
        <v>May</v>
      </c>
      <c r="AE4010" s="35" t="str">
        <f t="shared" si="1066"/>
        <v>335-345</v>
      </c>
      <c r="AF4010" s="36" t="str">
        <f t="shared" si="1067"/>
        <v>Inner-TI</v>
      </c>
    </row>
    <row r="4011" spans="5:32" x14ac:dyDescent="0.3">
      <c r="E4011" s="12">
        <v>41052.840277777781</v>
      </c>
      <c r="F4011" s="16">
        <v>3.85</v>
      </c>
      <c r="G4011" s="16">
        <v>91.239995956421296</v>
      </c>
      <c r="H4011" s="29">
        <v>1.1729523454152972</v>
      </c>
      <c r="I4011" s="26">
        <v>341.1</v>
      </c>
      <c r="J4011" s="30">
        <v>0.13766233766233765</v>
      </c>
      <c r="K4011" s="31">
        <v>0.32554977201466773</v>
      </c>
      <c r="L4011" s="108">
        <f ca="1">REWS!R4011</f>
        <v>3.907165996386992</v>
      </c>
      <c r="M4011" s="22">
        <f t="shared" si="1054"/>
        <v>3.7946828916154449</v>
      </c>
      <c r="N4011" s="22">
        <f t="shared" ca="1" si="1055"/>
        <v>3.8510275223873589</v>
      </c>
      <c r="O4011" s="22">
        <f t="shared" si="1056"/>
        <v>-5.5469550526954757E-2</v>
      </c>
      <c r="P4011" s="81">
        <f t="shared" ca="1" si="1057"/>
        <v>4</v>
      </c>
      <c r="Q4011" s="22">
        <f t="shared" ca="1" si="1058"/>
        <v>0.78443922462286031</v>
      </c>
      <c r="R4011" s="3">
        <f ca="1">IF(N4011&gt;'Power Curve'!$C$37,0,INDEX(Ci,$P4011,1)*POWER(1-Q4011,3)+INDEX(Ci,$P4011,2)*3*Q4011*POWER(1-Q4011,2)+INDEX(Ci,$P4011,3)*3*POWER(Q4011,2)*(1-Q4011)+INDEX(Ci,$P4011,4)*POWER(Q4011,3))</f>
        <v>52.502426210829221</v>
      </c>
      <c r="S4011" s="3">
        <f t="shared" si="1059"/>
        <v>91.239995956421296</v>
      </c>
      <c r="T4011" s="3">
        <f t="shared" ca="1" si="1060"/>
        <v>-38.737569745592076</v>
      </c>
      <c r="U4011" s="3">
        <f t="shared" ca="1" si="1068"/>
        <v>38.737569745592076</v>
      </c>
      <c r="W4011" s="34">
        <f t="shared" si="1061"/>
        <v>4</v>
      </c>
      <c r="X4011" s="73" t="b">
        <f>COUNTIF('Power Curve'!$D$2:$D$31,W4011)&gt;0</f>
        <v>1</v>
      </c>
      <c r="Y4011" s="73" t="b">
        <f t="shared" si="1062"/>
        <v>0</v>
      </c>
      <c r="Z4011" s="73" t="b">
        <f t="shared" si="1069"/>
        <v>1</v>
      </c>
      <c r="AA4011" s="34" t="str">
        <f t="shared" si="1063"/>
        <v>Outer</v>
      </c>
      <c r="AB4011" s="35" t="str">
        <f t="shared" si="1070"/>
        <v>-0.1-0.0</v>
      </c>
      <c r="AC4011" s="36" t="str">
        <f t="shared" si="1064"/>
        <v>20-21</v>
      </c>
      <c r="AD4011" s="36" t="str">
        <f t="shared" si="1065"/>
        <v>May</v>
      </c>
      <c r="AE4011" s="35" t="str">
        <f t="shared" si="1066"/>
        <v>335-345</v>
      </c>
      <c r="AF4011" s="36" t="str">
        <f t="shared" si="1067"/>
        <v>Inner-TI</v>
      </c>
    </row>
    <row r="4012" spans="5:32" x14ac:dyDescent="0.3">
      <c r="E4012" s="12">
        <v>41052.847222222219</v>
      </c>
      <c r="F4012" s="16">
        <v>4.17</v>
      </c>
      <c r="G4012" s="16">
        <v>96.540000915527003</v>
      </c>
      <c r="H4012" s="29">
        <v>1.1734049354081284</v>
      </c>
      <c r="I4012" s="26">
        <v>334.7</v>
      </c>
      <c r="J4012" s="30">
        <v>9.5923261390887291E-2</v>
      </c>
      <c r="K4012" s="31">
        <v>0.35074221784563164</v>
      </c>
      <c r="L4012" s="108">
        <f ca="1">REWS!R4012</f>
        <v>4.257519392435074</v>
      </c>
      <c r="M4012" s="22">
        <f t="shared" si="1054"/>
        <v>4.1106136708461163</v>
      </c>
      <c r="N4012" s="22">
        <f t="shared" ca="1" si="1055"/>
        <v>4.1968866710877855</v>
      </c>
      <c r="O4012" s="22">
        <f t="shared" si="1056"/>
        <v>-6.641430168802729E-3</v>
      </c>
      <c r="P4012" s="81">
        <f t="shared" ca="1" si="1057"/>
        <v>5</v>
      </c>
      <c r="Q4012" s="22">
        <f t="shared" ca="1" si="1058"/>
        <v>4.9514015384383811E-2</v>
      </c>
      <c r="R4012" s="3">
        <f ca="1">IF(N4012&gt;'Power Curve'!$C$37,0,INDEX(Ci,$P4012,1)*POWER(1-Q4012,3)+INDEX(Ci,$P4012,2)*3*Q4012*POWER(1-Q4012,2)+INDEX(Ci,$P4012,3)*3*POWER(Q4012,2)*(1-Q4012)+INDEX(Ci,$P4012,4)*POWER(Q4012,3))</f>
        <v>81.348242599538523</v>
      </c>
      <c r="S4012" s="3">
        <f t="shared" si="1059"/>
        <v>96.540000915527003</v>
      </c>
      <c r="T4012" s="3">
        <f t="shared" ca="1" si="1060"/>
        <v>-15.19175831598848</v>
      </c>
      <c r="U4012" s="3">
        <f t="shared" ca="1" si="1068"/>
        <v>15.19175831598848</v>
      </c>
      <c r="W4012" s="34">
        <f t="shared" si="1061"/>
        <v>4</v>
      </c>
      <c r="X4012" s="73" t="b">
        <f>COUNTIF('Power Curve'!$D$2:$D$31,W4012)&gt;0</f>
        <v>1</v>
      </c>
      <c r="Y4012" s="73" t="b">
        <f t="shared" si="1062"/>
        <v>0</v>
      </c>
      <c r="Z4012" s="73" t="b">
        <f t="shared" si="1069"/>
        <v>1</v>
      </c>
      <c r="AA4012" s="34" t="str">
        <f t="shared" si="1063"/>
        <v>Outer</v>
      </c>
      <c r="AB4012" s="35" t="str">
        <f t="shared" si="1070"/>
        <v>-0.1-0.0</v>
      </c>
      <c r="AC4012" s="36" t="str">
        <f t="shared" si="1064"/>
        <v>20-21</v>
      </c>
      <c r="AD4012" s="36" t="str">
        <f t="shared" si="1065"/>
        <v>May</v>
      </c>
      <c r="AE4012" s="35" t="str">
        <f t="shared" si="1066"/>
        <v>325-335</v>
      </c>
      <c r="AF4012" s="36" t="str">
        <f t="shared" si="1067"/>
        <v>LWS-LTI</v>
      </c>
    </row>
    <row r="4013" spans="5:32" x14ac:dyDescent="0.3">
      <c r="E4013" s="12">
        <v>41052.854166666664</v>
      </c>
      <c r="F4013" s="16">
        <v>4.18</v>
      </c>
      <c r="G4013" s="16">
        <v>63.670003890991197</v>
      </c>
      <c r="H4013" s="29">
        <v>1.1737754979653325</v>
      </c>
      <c r="I4013" s="26">
        <v>330.7</v>
      </c>
      <c r="J4013" s="30">
        <v>9.330143540669858E-2</v>
      </c>
      <c r="K4013" s="31">
        <v>0.3405244737219732</v>
      </c>
      <c r="L4013" s="108">
        <f ca="1">REWS!R4013</f>
        <v>4.2569166548123549</v>
      </c>
      <c r="M4013" s="22">
        <f t="shared" si="1054"/>
        <v>4.1209049617062208</v>
      </c>
      <c r="N4013" s="22">
        <f t="shared" ca="1" si="1055"/>
        <v>4.1967342020062395</v>
      </c>
      <c r="O4013" s="22">
        <f t="shared" si="1056"/>
        <v>-5.0508779915771056E-3</v>
      </c>
      <c r="P4013" s="81">
        <f t="shared" ca="1" si="1057"/>
        <v>5</v>
      </c>
      <c r="Q4013" s="22">
        <f t="shared" ca="1" si="1058"/>
        <v>4.9339670060719612E-2</v>
      </c>
      <c r="R4013" s="3">
        <f ca="1">IF(N4013&gt;'Power Curve'!$C$37,0,INDEX(Ci,$P4013,1)*POWER(1-Q4013,3)+INDEX(Ci,$P4013,2)*3*Q4013*POWER(1-Q4013,2)+INDEX(Ci,$P4013,3)*3*POWER(Q4013,2)*(1-Q4013)+INDEX(Ci,$P4013,4)*POWER(Q4013,3))</f>
        <v>81.333426731466943</v>
      </c>
      <c r="S4013" s="3">
        <f t="shared" si="1059"/>
        <v>63.670003890991197</v>
      </c>
      <c r="T4013" s="3">
        <f t="shared" ca="1" si="1060"/>
        <v>17.663422840475747</v>
      </c>
      <c r="U4013" s="3">
        <f t="shared" ca="1" si="1068"/>
        <v>17.663422840475747</v>
      </c>
      <c r="W4013" s="34">
        <f t="shared" si="1061"/>
        <v>4</v>
      </c>
      <c r="X4013" s="73" t="b">
        <f>COUNTIF('Power Curve'!$D$2:$D$31,W4013)&gt;0</f>
        <v>1</v>
      </c>
      <c r="Y4013" s="73" t="b">
        <f t="shared" si="1062"/>
        <v>0</v>
      </c>
      <c r="Z4013" s="73" t="b">
        <f t="shared" si="1069"/>
        <v>1</v>
      </c>
      <c r="AA4013" s="34" t="str">
        <f t="shared" si="1063"/>
        <v>Outer</v>
      </c>
      <c r="AB4013" s="35" t="str">
        <f t="shared" si="1070"/>
        <v>-0.1-0.0</v>
      </c>
      <c r="AC4013" s="36" t="str">
        <f t="shared" si="1064"/>
        <v>20-21</v>
      </c>
      <c r="AD4013" s="36" t="str">
        <f t="shared" si="1065"/>
        <v>May</v>
      </c>
      <c r="AE4013" s="35" t="str">
        <f t="shared" si="1066"/>
        <v>325-335</v>
      </c>
      <c r="AF4013" s="36" t="str">
        <f t="shared" si="1067"/>
        <v>LWS-LTI</v>
      </c>
    </row>
    <row r="4014" spans="5:32" x14ac:dyDescent="0.3">
      <c r="E4014" s="12">
        <v>41052.861111111109</v>
      </c>
      <c r="F4014" s="16">
        <v>3.78</v>
      </c>
      <c r="G4014" s="16">
        <v>50.919996261596694</v>
      </c>
      <c r="H4014" s="29">
        <v>1.1742287274703851</v>
      </c>
      <c r="I4014" s="26">
        <v>330.6</v>
      </c>
      <c r="J4014" s="30">
        <v>8.9947089947089956E-2</v>
      </c>
      <c r="K4014" s="31">
        <v>0.26447409967235203</v>
      </c>
      <c r="L4014" s="108">
        <f ca="1">REWS!R4014</f>
        <v>3.9165705291437374</v>
      </c>
      <c r="M4014" s="22">
        <f t="shared" si="1054"/>
        <v>3.7270395726556229</v>
      </c>
      <c r="N4014" s="22">
        <f t="shared" ca="1" si="1055"/>
        <v>3.8616966537607098</v>
      </c>
      <c r="O4014" s="22">
        <f t="shared" si="1056"/>
        <v>-6.5924043525826204E-2</v>
      </c>
      <c r="P4014" s="81">
        <f t="shared" ca="1" si="1057"/>
        <v>4</v>
      </c>
      <c r="Q4014" s="22">
        <f t="shared" ca="1" si="1058"/>
        <v>0.79204056516316179</v>
      </c>
      <c r="R4014" s="3">
        <f ca="1">IF(N4014&gt;'Power Curve'!$C$37,0,INDEX(Ci,$P4014,1)*POWER(1-Q4014,3)+INDEX(Ci,$P4014,2)*3*Q4014*POWER(1-Q4014,2)+INDEX(Ci,$P4014,3)*3*POWER(Q4014,2)*(1-Q4014)+INDEX(Ci,$P4014,4)*POWER(Q4014,3))</f>
        <v>53.350013557252311</v>
      </c>
      <c r="S4014" s="3">
        <f t="shared" si="1059"/>
        <v>50.919996261596694</v>
      </c>
      <c r="T4014" s="3">
        <f t="shared" ca="1" si="1060"/>
        <v>2.4300172956556167</v>
      </c>
      <c r="U4014" s="3">
        <f t="shared" ca="1" si="1068"/>
        <v>2.4300172956556167</v>
      </c>
      <c r="W4014" s="34">
        <f t="shared" si="1061"/>
        <v>4</v>
      </c>
      <c r="X4014" s="73" t="b">
        <f>COUNTIF('Power Curve'!$D$2:$D$31,W4014)&gt;0</f>
        <v>1</v>
      </c>
      <c r="Y4014" s="73" t="b">
        <f t="shared" si="1062"/>
        <v>0</v>
      </c>
      <c r="Z4014" s="73" t="b">
        <f t="shared" si="1069"/>
        <v>1</v>
      </c>
      <c r="AA4014" s="34" t="str">
        <f t="shared" si="1063"/>
        <v>Outer</v>
      </c>
      <c r="AB4014" s="35" t="str">
        <f t="shared" si="1070"/>
        <v>-0.1-0.0</v>
      </c>
      <c r="AC4014" s="36" t="str">
        <f t="shared" si="1064"/>
        <v>20-21</v>
      </c>
      <c r="AD4014" s="36" t="str">
        <f t="shared" si="1065"/>
        <v>May</v>
      </c>
      <c r="AE4014" s="35" t="str">
        <f t="shared" si="1066"/>
        <v>325-335</v>
      </c>
      <c r="AF4014" s="36" t="str">
        <f t="shared" si="1067"/>
        <v>LWS-LTI</v>
      </c>
    </row>
    <row r="4015" spans="5:32" x14ac:dyDescent="0.3">
      <c r="E4015" s="12">
        <v>41052.868055555555</v>
      </c>
      <c r="F4015" s="16">
        <v>4.1399999999999997</v>
      </c>
      <c r="G4015" s="16">
        <v>97.800001144409606</v>
      </c>
      <c r="H4015" s="29">
        <v>1.1745585666864558</v>
      </c>
      <c r="I4015" s="26">
        <v>325.2</v>
      </c>
      <c r="J4015" s="30">
        <v>2.415458937198068E-2</v>
      </c>
      <c r="K4015" s="31">
        <v>0.22891984854299458</v>
      </c>
      <c r="L4015" s="108">
        <f ca="1">REWS!R4015</f>
        <v>4.2716432533527504</v>
      </c>
      <c r="M4015" s="22">
        <f t="shared" si="1054"/>
        <v>4.0823778956239254</v>
      </c>
      <c r="N4015" s="22">
        <f t="shared" ca="1" si="1055"/>
        <v>4.2121888877967004</v>
      </c>
      <c r="O4015" s="22">
        <f t="shared" si="1056"/>
        <v>-1.1005360249664619E-2</v>
      </c>
      <c r="P4015" s="81">
        <f t="shared" ca="1" si="1057"/>
        <v>5</v>
      </c>
      <c r="Q4015" s="22">
        <f t="shared" ca="1" si="1058"/>
        <v>6.7011791968621226E-2</v>
      </c>
      <c r="R4015" s="3">
        <f ca="1">IF(N4015&gt;'Power Curve'!$C$37,0,INDEX(Ci,$P4015,1)*POWER(1-Q4015,3)+INDEX(Ci,$P4015,2)*3*Q4015*POWER(1-Q4015,2)+INDEX(Ci,$P4015,3)*3*POWER(Q4015,2)*(1-Q4015)+INDEX(Ci,$P4015,4)*POWER(Q4015,3))</f>
        <v>82.869054460312938</v>
      </c>
      <c r="S4015" s="3">
        <f t="shared" si="1059"/>
        <v>97.800001144409606</v>
      </c>
      <c r="T4015" s="3">
        <f t="shared" ca="1" si="1060"/>
        <v>-14.930946684096668</v>
      </c>
      <c r="U4015" s="3">
        <f t="shared" ca="1" si="1068"/>
        <v>14.930946684096668</v>
      </c>
      <c r="W4015" s="34">
        <f t="shared" si="1061"/>
        <v>4</v>
      </c>
      <c r="X4015" s="73" t="b">
        <f>COUNTIF('Power Curve'!$D$2:$D$31,W4015)&gt;0</f>
        <v>1</v>
      </c>
      <c r="Y4015" s="73" t="b">
        <f t="shared" si="1062"/>
        <v>0</v>
      </c>
      <c r="Z4015" s="73" t="b">
        <f t="shared" si="1069"/>
        <v>1</v>
      </c>
      <c r="AA4015" s="34" t="str">
        <f t="shared" si="1063"/>
        <v>Outer</v>
      </c>
      <c r="AB4015" s="35" t="str">
        <f t="shared" si="1070"/>
        <v>-0.1-0.0</v>
      </c>
      <c r="AC4015" s="36" t="str">
        <f t="shared" si="1064"/>
        <v>20-21</v>
      </c>
      <c r="AD4015" s="36" t="str">
        <f t="shared" si="1065"/>
        <v>May</v>
      </c>
      <c r="AE4015" s="35" t="str">
        <f t="shared" si="1066"/>
        <v>325-335</v>
      </c>
      <c r="AF4015" s="36" t="str">
        <f t="shared" si="1067"/>
        <v>LWS-LTI</v>
      </c>
    </row>
    <row r="4016" spans="5:32" x14ac:dyDescent="0.3">
      <c r="E4016" s="12">
        <v>41052.875</v>
      </c>
      <c r="F4016" s="16">
        <v>4.5</v>
      </c>
      <c r="G4016" s="16">
        <v>123.67000579834018</v>
      </c>
      <c r="H4016" s="29">
        <v>1.174476087545252</v>
      </c>
      <c r="I4016" s="26">
        <v>324.8</v>
      </c>
      <c r="J4016" s="30">
        <v>7.1111111111111111E-2</v>
      </c>
      <c r="K4016" s="31">
        <v>0.30218268875596244</v>
      </c>
      <c r="L4016" s="108">
        <f ca="1">REWS!R4016</f>
        <v>4.605906974446798</v>
      </c>
      <c r="M4016" s="22">
        <f t="shared" si="1054"/>
        <v>4.4372634093804875</v>
      </c>
      <c r="N4016" s="22">
        <f t="shared" ca="1" si="1055"/>
        <v>4.5416938854940359</v>
      </c>
      <c r="O4016" s="22">
        <f t="shared" si="1056"/>
        <v>4.3843339903155899E-2</v>
      </c>
      <c r="P4016" s="81">
        <f t="shared" ca="1" si="1057"/>
        <v>5</v>
      </c>
      <c r="Q4016" s="22">
        <f t="shared" ca="1" si="1058"/>
        <v>0.44379411983479494</v>
      </c>
      <c r="R4016" s="3">
        <f ca="1">IF(N4016&gt;'Power Curve'!$C$37,0,INDEX(Ci,$P4016,1)*POWER(1-Q4016,3)+INDEX(Ci,$P4016,2)*3*Q4016*POWER(1-Q4016,2)+INDEX(Ci,$P4016,3)*3*POWER(Q4016,2)*(1-Q4016)+INDEX(Ci,$P4016,4)*POWER(Q4016,3))</f>
        <v>128.4331948386571</v>
      </c>
      <c r="S4016" s="3">
        <f t="shared" si="1059"/>
        <v>123.67000579834018</v>
      </c>
      <c r="T4016" s="3">
        <f t="shared" ca="1" si="1060"/>
        <v>4.7631890403169166</v>
      </c>
      <c r="U4016" s="3">
        <f t="shared" ca="1" si="1068"/>
        <v>4.7631890403169166</v>
      </c>
      <c r="W4016" s="34">
        <f t="shared" si="1061"/>
        <v>4</v>
      </c>
      <c r="X4016" s="73" t="b">
        <f>COUNTIF('Power Curve'!$D$2:$D$31,W4016)&gt;0</f>
        <v>1</v>
      </c>
      <c r="Y4016" s="73" t="b">
        <f t="shared" si="1062"/>
        <v>0</v>
      </c>
      <c r="Z4016" s="73" t="b">
        <f t="shared" si="1069"/>
        <v>1</v>
      </c>
      <c r="AA4016" s="34" t="str">
        <f t="shared" si="1063"/>
        <v>Outer</v>
      </c>
      <c r="AB4016" s="35" t="str">
        <f t="shared" si="1070"/>
        <v>0.0-0.1</v>
      </c>
      <c r="AC4016" s="36" t="str">
        <f t="shared" si="1064"/>
        <v>21-22</v>
      </c>
      <c r="AD4016" s="36" t="str">
        <f t="shared" si="1065"/>
        <v>May</v>
      </c>
      <c r="AE4016" s="35" t="str">
        <f t="shared" si="1066"/>
        <v>315-325</v>
      </c>
      <c r="AF4016" s="36" t="str">
        <f t="shared" si="1067"/>
        <v>LWS-LTI</v>
      </c>
    </row>
    <row r="4017" spans="5:32" x14ac:dyDescent="0.3">
      <c r="E4017" s="12">
        <v>41052.881944444445</v>
      </c>
      <c r="F4017" s="16">
        <v>4.3499999999999996</v>
      </c>
      <c r="G4017" s="16">
        <v>93.9100017547606</v>
      </c>
      <c r="H4017" s="29">
        <v>1.1738578787327687</v>
      </c>
      <c r="I4017" s="26">
        <v>316</v>
      </c>
      <c r="J4017" s="30">
        <v>7.3563218390804611E-2</v>
      </c>
      <c r="K4017" s="31">
        <v>0.47007994640139339</v>
      </c>
      <c r="L4017" s="108">
        <f ca="1">REWS!R4017</f>
        <v>4.3867942044738975</v>
      </c>
      <c r="M4017" s="22">
        <f t="shared" si="1054"/>
        <v>4.2886019013176595</v>
      </c>
      <c r="N4017" s="22">
        <f t="shared" ca="1" si="1055"/>
        <v>4.3248767737921945</v>
      </c>
      <c r="O4017" s="22">
        <f t="shared" si="1056"/>
        <v>2.0867224609823813E-2</v>
      </c>
      <c r="P4017" s="81">
        <f t="shared" ca="1" si="1057"/>
        <v>5</v>
      </c>
      <c r="Q4017" s="22">
        <f t="shared" ca="1" si="1058"/>
        <v>0.19586811980708543</v>
      </c>
      <c r="R4017" s="3">
        <f ca="1">IF(N4017&gt;'Power Curve'!$C$37,0,INDEX(Ci,$P4017,1)*POWER(1-Q4017,3)+INDEX(Ci,$P4017,2)*3*Q4017*POWER(1-Q4017,2)+INDEX(Ci,$P4017,3)*3*POWER(Q4017,2)*(1-Q4017)+INDEX(Ci,$P4017,4)*POWER(Q4017,3))</f>
        <v>95.970484300399264</v>
      </c>
      <c r="S4017" s="3">
        <f t="shared" si="1059"/>
        <v>93.9100017547606</v>
      </c>
      <c r="T4017" s="3">
        <f t="shared" ca="1" si="1060"/>
        <v>2.0604825456386635</v>
      </c>
      <c r="U4017" s="3">
        <f t="shared" ca="1" si="1068"/>
        <v>2.0604825456386635</v>
      </c>
      <c r="W4017" s="34">
        <f t="shared" si="1061"/>
        <v>4</v>
      </c>
      <c r="X4017" s="73" t="b">
        <f>COUNTIF('Power Curve'!$D$2:$D$31,W4017)&gt;0</f>
        <v>1</v>
      </c>
      <c r="Y4017" s="73" t="b">
        <f t="shared" si="1062"/>
        <v>0</v>
      </c>
      <c r="Z4017" s="73" t="b">
        <f t="shared" si="1069"/>
        <v>1</v>
      </c>
      <c r="AA4017" s="34" t="str">
        <f t="shared" si="1063"/>
        <v>Outer</v>
      </c>
      <c r="AB4017" s="35" t="str">
        <f t="shared" si="1070"/>
        <v>0.0-0.1</v>
      </c>
      <c r="AC4017" s="36" t="str">
        <f t="shared" si="1064"/>
        <v>21-22</v>
      </c>
      <c r="AD4017" s="36" t="str">
        <f t="shared" si="1065"/>
        <v>May</v>
      </c>
      <c r="AE4017" s="35" t="str">
        <f t="shared" si="1066"/>
        <v>315-325</v>
      </c>
      <c r="AF4017" s="36" t="str">
        <f t="shared" si="1067"/>
        <v>LWS-LTI</v>
      </c>
    </row>
    <row r="4018" spans="5:32" x14ac:dyDescent="0.3">
      <c r="E4018" s="12">
        <v>41052.888888888891</v>
      </c>
      <c r="F4018" s="16">
        <v>4.1500000000000004</v>
      </c>
      <c r="G4018" s="16">
        <v>62.599998474121108</v>
      </c>
      <c r="H4018" s="29">
        <v>1.1738166869036395</v>
      </c>
      <c r="I4018" s="26">
        <v>313.5</v>
      </c>
      <c r="J4018" s="30">
        <v>9.638554216867469E-2</v>
      </c>
      <c r="K4018" s="31">
        <v>0.38380652491553863</v>
      </c>
      <c r="L4018" s="108">
        <f ca="1">REWS!R4018</f>
        <v>4.1967501049116311</v>
      </c>
      <c r="M4018" s="22">
        <f t="shared" si="1054"/>
        <v>4.0913769444713477</v>
      </c>
      <c r="N4018" s="22">
        <f t="shared" ca="1" si="1055"/>
        <v>4.1374666556489528</v>
      </c>
      <c r="O4018" s="22">
        <f t="shared" si="1056"/>
        <v>-9.6145282411441695E-3</v>
      </c>
      <c r="P4018" s="81">
        <f t="shared" ca="1" si="1057"/>
        <v>4</v>
      </c>
      <c r="Q4018" s="22">
        <f t="shared" ca="1" si="1058"/>
        <v>0.98851595025290129</v>
      </c>
      <c r="R4018" s="3">
        <f ca="1">IF(N4018&gt;'Power Curve'!$C$37,0,INDEX(Ci,$P4018,1)*POWER(1-Q4018,3)+INDEX(Ci,$P4018,2)*3*Q4018*POWER(1-Q4018,2)+INDEX(Ci,$P4018,3)*3*POWER(Q4018,2)*(1-Q4018)+INDEX(Ci,$P4018,4)*POWER(Q4018,3))</f>
        <v>76.061168413892617</v>
      </c>
      <c r="S4018" s="3">
        <f t="shared" si="1059"/>
        <v>62.599998474121108</v>
      </c>
      <c r="T4018" s="3">
        <f t="shared" ca="1" si="1060"/>
        <v>13.461169939771509</v>
      </c>
      <c r="U4018" s="3">
        <f t="shared" ca="1" si="1068"/>
        <v>13.461169939771509</v>
      </c>
      <c r="W4018" s="34">
        <f t="shared" si="1061"/>
        <v>4</v>
      </c>
      <c r="X4018" s="73" t="b">
        <f>COUNTIF('Power Curve'!$D$2:$D$31,W4018)&gt;0</f>
        <v>1</v>
      </c>
      <c r="Y4018" s="73" t="b">
        <f t="shared" si="1062"/>
        <v>0</v>
      </c>
      <c r="Z4018" s="73" t="b">
        <f t="shared" si="1069"/>
        <v>1</v>
      </c>
      <c r="AA4018" s="34" t="str">
        <f t="shared" si="1063"/>
        <v>Outer</v>
      </c>
      <c r="AB4018" s="35" t="str">
        <f t="shared" si="1070"/>
        <v>-0.1-0.0</v>
      </c>
      <c r="AC4018" s="36" t="str">
        <f t="shared" si="1064"/>
        <v>21-22</v>
      </c>
      <c r="AD4018" s="36" t="str">
        <f t="shared" si="1065"/>
        <v>May</v>
      </c>
      <c r="AE4018" s="35" t="str">
        <f t="shared" si="1066"/>
        <v>305-315</v>
      </c>
      <c r="AF4018" s="36" t="str">
        <f t="shared" si="1067"/>
        <v>LWS-LTI</v>
      </c>
    </row>
    <row r="4019" spans="5:32" x14ac:dyDescent="0.3">
      <c r="E4019" s="12">
        <v>41052.895833333336</v>
      </c>
      <c r="F4019" s="16">
        <v>4.16</v>
      </c>
      <c r="G4019" s="16">
        <v>71.309997558593793</v>
      </c>
      <c r="H4019" s="29">
        <v>1.1739642244426505</v>
      </c>
      <c r="I4019" s="26">
        <v>316.5</v>
      </c>
      <c r="J4019" s="30">
        <v>9.8557692307692304E-2</v>
      </c>
      <c r="K4019" s="31">
        <v>0.33934614517862793</v>
      </c>
      <c r="L4019" s="108">
        <f ca="1">REWS!R4019</f>
        <v>4.1737153658954558</v>
      </c>
      <c r="M4019" s="22">
        <f t="shared" si="1054"/>
        <v>4.1014075056075727</v>
      </c>
      <c r="N4019" s="22">
        <f t="shared" ca="1" si="1055"/>
        <v>4.1149296942195379</v>
      </c>
      <c r="O4019" s="22">
        <f t="shared" si="1056"/>
        <v>-8.0642726832271666E-3</v>
      </c>
      <c r="P4019" s="81">
        <f t="shared" ca="1" si="1057"/>
        <v>4</v>
      </c>
      <c r="Q4019" s="22">
        <f t="shared" ca="1" si="1058"/>
        <v>0.9724592430502399</v>
      </c>
      <c r="R4019" s="3">
        <f ca="1">IF(N4019&gt;'Power Curve'!$C$37,0,INDEX(Ci,$P4019,1)*POWER(1-Q4019,3)+INDEX(Ci,$P4019,2)*3*Q4019*POWER(1-Q4019,2)+INDEX(Ci,$P4019,3)*3*POWER(Q4019,2)*(1-Q4019)+INDEX(Ci,$P4019,4)*POWER(Q4019,3))</f>
        <v>74.167071350893266</v>
      </c>
      <c r="S4019" s="3">
        <f t="shared" si="1059"/>
        <v>71.309997558593793</v>
      </c>
      <c r="T4019" s="3">
        <f t="shared" ca="1" si="1060"/>
        <v>2.8570737922994738</v>
      </c>
      <c r="U4019" s="3">
        <f t="shared" ca="1" si="1068"/>
        <v>2.8570737922994738</v>
      </c>
      <c r="W4019" s="34">
        <f t="shared" si="1061"/>
        <v>4</v>
      </c>
      <c r="X4019" s="73" t="b">
        <f>COUNTIF('Power Curve'!$D$2:$D$31,W4019)&gt;0</f>
        <v>1</v>
      </c>
      <c r="Y4019" s="73" t="b">
        <f t="shared" si="1062"/>
        <v>0</v>
      </c>
      <c r="Z4019" s="73" t="b">
        <f t="shared" si="1069"/>
        <v>1</v>
      </c>
      <c r="AA4019" s="34" t="str">
        <f t="shared" si="1063"/>
        <v>Outer</v>
      </c>
      <c r="AB4019" s="35" t="str">
        <f t="shared" si="1070"/>
        <v>-0.1-0.0</v>
      </c>
      <c r="AC4019" s="36" t="str">
        <f t="shared" si="1064"/>
        <v>21-22</v>
      </c>
      <c r="AD4019" s="36" t="str">
        <f t="shared" si="1065"/>
        <v>May</v>
      </c>
      <c r="AE4019" s="35" t="str">
        <f t="shared" si="1066"/>
        <v>315-325</v>
      </c>
      <c r="AF4019" s="36" t="str">
        <f t="shared" si="1067"/>
        <v>LWS-LTI</v>
      </c>
    </row>
    <row r="4020" spans="5:32" x14ac:dyDescent="0.3">
      <c r="E4020" s="12">
        <v>41052.902777777781</v>
      </c>
      <c r="F4020" s="16">
        <v>4.58</v>
      </c>
      <c r="G4020" s="16">
        <v>95.480001449584606</v>
      </c>
      <c r="H4020" s="29">
        <v>1.174087871868863</v>
      </c>
      <c r="I4020" s="26">
        <v>319.7</v>
      </c>
      <c r="J4020" s="30">
        <v>2.8384279475982533E-2</v>
      </c>
      <c r="K4020" s="31">
        <v>0.34519360126350751</v>
      </c>
      <c r="L4020" s="108">
        <f ca="1">REWS!R4020</f>
        <v>4.5927418238314877</v>
      </c>
      <c r="M4020" s="22">
        <f t="shared" si="1054"/>
        <v>4.5156504426053079</v>
      </c>
      <c r="N4020" s="22">
        <f t="shared" ca="1" si="1055"/>
        <v>4.5282132422612591</v>
      </c>
      <c r="O4020" s="22">
        <f t="shared" si="1056"/>
        <v>5.5958308574902242E-2</v>
      </c>
      <c r="P4020" s="81">
        <f t="shared" ca="1" si="1057"/>
        <v>5</v>
      </c>
      <c r="Q4020" s="22">
        <f t="shared" ca="1" si="1058"/>
        <v>0.42837927582977459</v>
      </c>
      <c r="R4020" s="3">
        <f ca="1">IF(N4020&gt;'Power Curve'!$C$37,0,INDEX(Ci,$P4020,1)*POWER(1-Q4020,3)+INDEX(Ci,$P4020,2)*3*Q4020*POWER(1-Q4020,2)+INDEX(Ci,$P4020,3)*3*POWER(Q4020,2)*(1-Q4020)+INDEX(Ci,$P4020,4)*POWER(Q4020,3))</f>
        <v>126.21263503839944</v>
      </c>
      <c r="S4020" s="3">
        <f t="shared" si="1059"/>
        <v>95.480001449584606</v>
      </c>
      <c r="T4020" s="3">
        <f t="shared" ca="1" si="1060"/>
        <v>30.732633588814835</v>
      </c>
      <c r="U4020" s="3">
        <f t="shared" ca="1" si="1068"/>
        <v>30.732633588814835</v>
      </c>
      <c r="W4020" s="34">
        <f t="shared" si="1061"/>
        <v>5</v>
      </c>
      <c r="X4020" s="73" t="b">
        <f>COUNTIF('Power Curve'!$D$2:$D$31,W4020)&gt;0</f>
        <v>1</v>
      </c>
      <c r="Y4020" s="73" t="b">
        <f t="shared" si="1062"/>
        <v>0</v>
      </c>
      <c r="Z4020" s="73" t="b">
        <f t="shared" si="1069"/>
        <v>1</v>
      </c>
      <c r="AA4020" s="34" t="str">
        <f t="shared" si="1063"/>
        <v>Outer</v>
      </c>
      <c r="AB4020" s="35" t="str">
        <f t="shared" si="1070"/>
        <v>0.0-0.1</v>
      </c>
      <c r="AC4020" s="36" t="str">
        <f t="shared" si="1064"/>
        <v>21-22</v>
      </c>
      <c r="AD4020" s="36" t="str">
        <f t="shared" si="1065"/>
        <v>May</v>
      </c>
      <c r="AE4020" s="35" t="str">
        <f t="shared" si="1066"/>
        <v>315-325</v>
      </c>
      <c r="AF4020" s="36" t="str">
        <f t="shared" si="1067"/>
        <v>LWS-LTI</v>
      </c>
    </row>
    <row r="4021" spans="5:32" x14ac:dyDescent="0.3">
      <c r="E4021" s="12">
        <v>41052.909722222219</v>
      </c>
      <c r="F4021" s="16">
        <v>4.51</v>
      </c>
      <c r="G4021" s="16">
        <v>96.099998474121307</v>
      </c>
      <c r="H4021" s="29">
        <v>1.1746239627605923</v>
      </c>
      <c r="I4021" s="26">
        <v>323.89999999999998</v>
      </c>
      <c r="J4021" s="30">
        <v>2.6607538802660754E-2</v>
      </c>
      <c r="K4021" s="31">
        <v>0.3109042145343181</v>
      </c>
      <c r="L4021" s="108">
        <f ca="1">REWS!R4021</f>
        <v>4.4433423964615768</v>
      </c>
      <c r="M4021" s="22">
        <f t="shared" si="1054"/>
        <v>4.4473106288227093</v>
      </c>
      <c r="N4021" s="22">
        <f t="shared" ca="1" si="1055"/>
        <v>4.3815795714594543</v>
      </c>
      <c r="O4021" s="22">
        <f t="shared" si="1056"/>
        <v>4.5396170055964094E-2</v>
      </c>
      <c r="P4021" s="81">
        <f t="shared" ca="1" si="1057"/>
        <v>5</v>
      </c>
      <c r="Q4021" s="22">
        <f t="shared" ca="1" si="1058"/>
        <v>0.26070662681273371</v>
      </c>
      <c r="R4021" s="3">
        <f ca="1">IF(N4021&gt;'Power Curve'!$C$37,0,INDEX(Ci,$P4021,1)*POWER(1-Q4021,3)+INDEX(Ci,$P4021,2)*3*Q4021*POWER(1-Q4021,2)+INDEX(Ci,$P4021,3)*3*POWER(Q4021,2)*(1-Q4021)+INDEX(Ci,$P4021,4)*POWER(Q4021,3))</f>
        <v>103.67352285903492</v>
      </c>
      <c r="S4021" s="3">
        <f t="shared" si="1059"/>
        <v>96.099998474121307</v>
      </c>
      <c r="T4021" s="3">
        <f t="shared" ca="1" si="1060"/>
        <v>7.5735243849136111</v>
      </c>
      <c r="U4021" s="3">
        <f t="shared" ca="1" si="1068"/>
        <v>7.5735243849136111</v>
      </c>
      <c r="W4021" s="34">
        <f t="shared" si="1061"/>
        <v>4</v>
      </c>
      <c r="X4021" s="73" t="b">
        <f>COUNTIF('Power Curve'!$D$2:$D$31,W4021)&gt;0</f>
        <v>1</v>
      </c>
      <c r="Y4021" s="73" t="b">
        <f t="shared" si="1062"/>
        <v>0</v>
      </c>
      <c r="Z4021" s="73" t="b">
        <f t="shared" si="1069"/>
        <v>1</v>
      </c>
      <c r="AA4021" s="34" t="str">
        <f t="shared" si="1063"/>
        <v>Outer</v>
      </c>
      <c r="AB4021" s="35" t="str">
        <f t="shared" si="1070"/>
        <v>0.0-0.1</v>
      </c>
      <c r="AC4021" s="36" t="str">
        <f t="shared" si="1064"/>
        <v>21-22</v>
      </c>
      <c r="AD4021" s="36" t="str">
        <f t="shared" si="1065"/>
        <v>May</v>
      </c>
      <c r="AE4021" s="35" t="str">
        <f t="shared" si="1066"/>
        <v>315-325</v>
      </c>
      <c r="AF4021" s="36" t="str">
        <f t="shared" si="1067"/>
        <v>LWS-LTI</v>
      </c>
    </row>
    <row r="4022" spans="5:32" x14ac:dyDescent="0.3">
      <c r="E4022" s="12">
        <v>41052.916666666664</v>
      </c>
      <c r="F4022" s="16">
        <v>4.59</v>
      </c>
      <c r="G4022" s="16">
        <v>85.039999008178299</v>
      </c>
      <c r="H4022" s="29">
        <v>1.1749541140017263</v>
      </c>
      <c r="I4022" s="26">
        <v>325.7</v>
      </c>
      <c r="J4022" s="30">
        <v>3.050108932461874E-2</v>
      </c>
      <c r="K4022" s="31">
        <v>0.39118806201820605</v>
      </c>
      <c r="L4022" s="108">
        <f ca="1">REWS!R4022</f>
        <v>4.527599029518413</v>
      </c>
      <c r="M4022" s="22">
        <f t="shared" si="1054"/>
        <v>4.5266226416577053</v>
      </c>
      <c r="N4022" s="22">
        <f t="shared" ca="1" si="1055"/>
        <v>4.4650832852648152</v>
      </c>
      <c r="O4022" s="22">
        <f t="shared" si="1056"/>
        <v>5.7654097308208578E-2</v>
      </c>
      <c r="P4022" s="81">
        <f t="shared" ca="1" si="1057"/>
        <v>5</v>
      </c>
      <c r="Q4022" s="22">
        <f t="shared" ca="1" si="1058"/>
        <v>0.35619144158921395</v>
      </c>
      <c r="R4022" s="3">
        <f ca="1">IF(N4022&gt;'Power Curve'!$C$37,0,INDEX(Ci,$P4022,1)*POWER(1-Q4022,3)+INDEX(Ci,$P4022,2)*3*Q4022*POWER(1-Q4022,2)+INDEX(Ci,$P4022,3)*3*POWER(Q4022,2)*(1-Q4022)+INDEX(Ci,$P4022,4)*POWER(Q4022,3))</f>
        <v>116.11084554311984</v>
      </c>
      <c r="S4022" s="3">
        <f t="shared" si="1059"/>
        <v>85.039999008178299</v>
      </c>
      <c r="T4022" s="3">
        <f t="shared" ca="1" si="1060"/>
        <v>31.070846534941538</v>
      </c>
      <c r="U4022" s="3">
        <f t="shared" ca="1" si="1068"/>
        <v>31.070846534941538</v>
      </c>
      <c r="W4022" s="34">
        <f t="shared" si="1061"/>
        <v>5</v>
      </c>
      <c r="X4022" s="73" t="b">
        <f>COUNTIF('Power Curve'!$D$2:$D$31,W4022)&gt;0</f>
        <v>1</v>
      </c>
      <c r="Y4022" s="73" t="b">
        <f t="shared" si="1062"/>
        <v>0</v>
      </c>
      <c r="Z4022" s="73" t="b">
        <f t="shared" si="1069"/>
        <v>1</v>
      </c>
      <c r="AA4022" s="34" t="str">
        <f t="shared" si="1063"/>
        <v>Outer</v>
      </c>
      <c r="AB4022" s="35" t="str">
        <f t="shared" si="1070"/>
        <v>0.0-0.1</v>
      </c>
      <c r="AC4022" s="36" t="str">
        <f t="shared" si="1064"/>
        <v>22-23</v>
      </c>
      <c r="AD4022" s="36" t="str">
        <f t="shared" si="1065"/>
        <v>May</v>
      </c>
      <c r="AE4022" s="35" t="str">
        <f t="shared" si="1066"/>
        <v>325-335</v>
      </c>
      <c r="AF4022" s="36" t="str">
        <f t="shared" si="1067"/>
        <v>LWS-LTI</v>
      </c>
    </row>
    <row r="4023" spans="5:32" x14ac:dyDescent="0.3">
      <c r="E4023" s="12">
        <v>41052.923611111109</v>
      </c>
      <c r="F4023" s="16">
        <v>4.43</v>
      </c>
      <c r="G4023" s="16">
        <v>80.670001983642493</v>
      </c>
      <c r="H4023" s="29">
        <v>1.1752431441867723</v>
      </c>
      <c r="I4023" s="26">
        <v>321.89999999999998</v>
      </c>
      <c r="J4023" s="30">
        <v>4.5146726862302491E-2</v>
      </c>
      <c r="K4023" s="31">
        <v>0.52845323602868821</v>
      </c>
      <c r="L4023" s="108">
        <f ca="1">REWS!R4023</f>
        <v>4.3167437183503585</v>
      </c>
      <c r="M4023" s="22">
        <f t="shared" si="1054"/>
        <v>4.3691900784672724</v>
      </c>
      <c r="N4023" s="22">
        <f t="shared" ca="1" si="1055"/>
        <v>4.2574884481946524</v>
      </c>
      <c r="O4023" s="22">
        <f t="shared" si="1056"/>
        <v>3.3322387170709733E-2</v>
      </c>
      <c r="P4023" s="81">
        <f t="shared" ca="1" si="1057"/>
        <v>5</v>
      </c>
      <c r="Q4023" s="22">
        <f t="shared" ca="1" si="1058"/>
        <v>0.11881092684466477</v>
      </c>
      <c r="R4023" s="3">
        <f ca="1">IF(N4023&gt;'Power Curve'!$C$37,0,INDEX(Ci,$P4023,1)*POWER(1-Q4023,3)+INDEX(Ci,$P4023,2)*3*Q4023*POWER(1-Q4023,2)+INDEX(Ci,$P4023,3)*3*POWER(Q4023,2)*(1-Q4023)+INDEX(Ci,$P4023,4)*POWER(Q4023,3))</f>
        <v>87.749432600128372</v>
      </c>
      <c r="S4023" s="3">
        <f t="shared" si="1059"/>
        <v>80.670001983642493</v>
      </c>
      <c r="T4023" s="3">
        <f t="shared" ca="1" si="1060"/>
        <v>7.0794306164858796</v>
      </c>
      <c r="U4023" s="3">
        <f t="shared" ca="1" si="1068"/>
        <v>7.0794306164858796</v>
      </c>
      <c r="W4023" s="34">
        <f t="shared" si="1061"/>
        <v>4</v>
      </c>
      <c r="X4023" s="73" t="b">
        <f>COUNTIF('Power Curve'!$D$2:$D$31,W4023)&gt;0</f>
        <v>1</v>
      </c>
      <c r="Y4023" s="73" t="b">
        <f t="shared" si="1062"/>
        <v>0</v>
      </c>
      <c r="Z4023" s="73" t="b">
        <f t="shared" si="1069"/>
        <v>1</v>
      </c>
      <c r="AA4023" s="34" t="str">
        <f t="shared" si="1063"/>
        <v>Outer</v>
      </c>
      <c r="AB4023" s="35" t="str">
        <f t="shared" si="1070"/>
        <v>0.0-0.1</v>
      </c>
      <c r="AC4023" s="36" t="str">
        <f t="shared" si="1064"/>
        <v>22-23</v>
      </c>
      <c r="AD4023" s="36" t="str">
        <f t="shared" si="1065"/>
        <v>May</v>
      </c>
      <c r="AE4023" s="35" t="str">
        <f t="shared" si="1066"/>
        <v>315-325</v>
      </c>
      <c r="AF4023" s="36" t="str">
        <f t="shared" si="1067"/>
        <v>LWS-LTI</v>
      </c>
    </row>
    <row r="4024" spans="5:32" x14ac:dyDescent="0.3">
      <c r="E4024" s="12">
        <v>41052.930555555555</v>
      </c>
      <c r="F4024" s="16">
        <v>4.3899999999999997</v>
      </c>
      <c r="G4024" s="16">
        <v>79.119998931884496</v>
      </c>
      <c r="H4024" s="29">
        <v>1.1756149656878732</v>
      </c>
      <c r="I4024" s="26">
        <v>318</v>
      </c>
      <c r="J4024" s="30">
        <v>3.1890660592255128E-2</v>
      </c>
      <c r="K4024" s="31">
        <v>0.40903961594560534</v>
      </c>
      <c r="L4024" s="108">
        <f ca="1">REWS!R4024</f>
        <v>4.2867310023194323</v>
      </c>
      <c r="M4024" s="22">
        <f t="shared" si="1054"/>
        <v>4.3301957160324749</v>
      </c>
      <c r="N4024" s="22">
        <f t="shared" ca="1" si="1055"/>
        <v>4.2283335357692948</v>
      </c>
      <c r="O4024" s="22">
        <f t="shared" si="1056"/>
        <v>2.7295682754975979E-2</v>
      </c>
      <c r="P4024" s="81">
        <f t="shared" ca="1" si="1057"/>
        <v>5</v>
      </c>
      <c r="Q4024" s="22">
        <f t="shared" ca="1" si="1058"/>
        <v>8.5472871734341607E-2</v>
      </c>
      <c r="R4024" s="3">
        <f ca="1">IF(N4024&gt;'Power Curve'!$C$37,0,INDEX(Ci,$P4024,1)*POWER(1-Q4024,3)+INDEX(Ci,$P4024,2)*3*Q4024*POWER(1-Q4024,2)+INDEX(Ci,$P4024,3)*3*POWER(Q4024,2)*(1-Q4024)+INDEX(Ci,$P4024,4)*POWER(Q4024,3))</f>
        <v>84.544851064064119</v>
      </c>
      <c r="S4024" s="3">
        <f t="shared" si="1059"/>
        <v>79.119998931884496</v>
      </c>
      <c r="T4024" s="3">
        <f t="shared" ca="1" si="1060"/>
        <v>5.4248521321796233</v>
      </c>
      <c r="U4024" s="3">
        <f t="shared" ca="1" si="1068"/>
        <v>5.4248521321796233</v>
      </c>
      <c r="W4024" s="34">
        <f t="shared" si="1061"/>
        <v>4</v>
      </c>
      <c r="X4024" s="73" t="b">
        <f>COUNTIF('Power Curve'!$D$2:$D$31,W4024)&gt;0</f>
        <v>1</v>
      </c>
      <c r="Y4024" s="73" t="b">
        <f t="shared" si="1062"/>
        <v>0</v>
      </c>
      <c r="Z4024" s="73" t="b">
        <f t="shared" si="1069"/>
        <v>1</v>
      </c>
      <c r="AA4024" s="34" t="str">
        <f t="shared" si="1063"/>
        <v>Outer</v>
      </c>
      <c r="AB4024" s="35" t="str">
        <f t="shared" si="1070"/>
        <v>0.0-0.1</v>
      </c>
      <c r="AC4024" s="36" t="str">
        <f t="shared" si="1064"/>
        <v>22-23</v>
      </c>
      <c r="AD4024" s="36" t="str">
        <f t="shared" si="1065"/>
        <v>May</v>
      </c>
      <c r="AE4024" s="35" t="str">
        <f t="shared" si="1066"/>
        <v>315-325</v>
      </c>
      <c r="AF4024" s="36" t="str">
        <f t="shared" si="1067"/>
        <v>LWS-LTI</v>
      </c>
    </row>
    <row r="4025" spans="5:32" x14ac:dyDescent="0.3">
      <c r="E4025" s="12">
        <v>41052.9375</v>
      </c>
      <c r="F4025" s="16">
        <v>4</v>
      </c>
      <c r="G4025" s="16">
        <v>35.010002136230398</v>
      </c>
      <c r="H4025" s="29">
        <v>1.176417371438818</v>
      </c>
      <c r="I4025" s="26">
        <v>312.7</v>
      </c>
      <c r="J4025" s="30">
        <v>0.04</v>
      </c>
      <c r="K4025" s="31">
        <v>0.41820872956702171</v>
      </c>
      <c r="L4025" s="108">
        <f ca="1">REWS!R4025</f>
        <v>3.8972627145702665</v>
      </c>
      <c r="M4025" s="22">
        <f t="shared" si="1054"/>
        <v>3.946406078445277</v>
      </c>
      <c r="N4025" s="22">
        <f t="shared" ca="1" si="1055"/>
        <v>3.8450453165195602</v>
      </c>
      <c r="O4025" s="22">
        <f t="shared" si="1056"/>
        <v>-3.2020242910616607E-2</v>
      </c>
      <c r="P4025" s="81">
        <f t="shared" ca="1" si="1057"/>
        <v>4</v>
      </c>
      <c r="Q4025" s="22">
        <f t="shared" ca="1" si="1058"/>
        <v>0.78017713594927729</v>
      </c>
      <c r="R4025" s="3">
        <f ca="1">IF(N4025&gt;'Power Curve'!$C$37,0,INDEX(Ci,$P4025,1)*POWER(1-Q4025,3)+INDEX(Ci,$P4025,2)*3*Q4025*POWER(1-Q4025,2)+INDEX(Ci,$P4025,3)*3*POWER(Q4025,2)*(1-Q4025)+INDEX(Ci,$P4025,4)*POWER(Q4025,3))</f>
        <v>52.0285811989027</v>
      </c>
      <c r="S4025" s="3">
        <f t="shared" si="1059"/>
        <v>35.010002136230398</v>
      </c>
      <c r="T4025" s="3">
        <f t="shared" ca="1" si="1060"/>
        <v>17.018579062672302</v>
      </c>
      <c r="U4025" s="3">
        <f t="shared" ca="1" si="1068"/>
        <v>17.018579062672302</v>
      </c>
      <c r="W4025" s="34">
        <f t="shared" si="1061"/>
        <v>4</v>
      </c>
      <c r="X4025" s="73" t="b">
        <f>COUNTIF('Power Curve'!$D$2:$D$31,W4025)&gt;0</f>
        <v>1</v>
      </c>
      <c r="Y4025" s="73" t="b">
        <f t="shared" si="1062"/>
        <v>0</v>
      </c>
      <c r="Z4025" s="73" t="b">
        <f t="shared" si="1069"/>
        <v>1</v>
      </c>
      <c r="AA4025" s="34" t="str">
        <f t="shared" si="1063"/>
        <v>Outer</v>
      </c>
      <c r="AB4025" s="35" t="str">
        <f t="shared" si="1070"/>
        <v>-0.1-0.0</v>
      </c>
      <c r="AC4025" s="36" t="str">
        <f t="shared" si="1064"/>
        <v>22-23</v>
      </c>
      <c r="AD4025" s="36" t="str">
        <f t="shared" si="1065"/>
        <v>May</v>
      </c>
      <c r="AE4025" s="35" t="str">
        <f t="shared" si="1066"/>
        <v>305-315</v>
      </c>
      <c r="AF4025" s="36" t="str">
        <f t="shared" si="1067"/>
        <v>LWS-LTI</v>
      </c>
    </row>
    <row r="4026" spans="5:32" x14ac:dyDescent="0.3">
      <c r="E4026" s="12">
        <v>41052.944444444445</v>
      </c>
      <c r="F4026" s="16">
        <v>3.67</v>
      </c>
      <c r="G4026" s="16">
        <v>22.850000381469698</v>
      </c>
      <c r="H4026" s="29">
        <v>1.1763593110084392</v>
      </c>
      <c r="I4026" s="26">
        <v>309.2</v>
      </c>
      <c r="J4026" s="30">
        <v>2.4523160762942781E-2</v>
      </c>
      <c r="K4026" s="31">
        <v>0.18127813346831143</v>
      </c>
      <c r="L4026" s="108">
        <f ca="1">REWS!R4026</f>
        <v>3.8321271392053244</v>
      </c>
      <c r="M4026" s="22">
        <f t="shared" si="1054"/>
        <v>3.6207680090369889</v>
      </c>
      <c r="N4026" s="22">
        <f t="shared" ca="1" si="1055"/>
        <v>3.7807202594542439</v>
      </c>
      <c r="O4026" s="22">
        <f t="shared" si="1056"/>
        <v>-8.234865625794302E-2</v>
      </c>
      <c r="P4026" s="81">
        <f t="shared" ca="1" si="1057"/>
        <v>4</v>
      </c>
      <c r="Q4026" s="22">
        <f t="shared" ca="1" si="1058"/>
        <v>0.73434803825449169</v>
      </c>
      <c r="R4026" s="3">
        <f ca="1">IF(N4026&gt;'Power Curve'!$C$37,0,INDEX(Ci,$P4026,1)*POWER(1-Q4026,3)+INDEX(Ci,$P4026,2)*3*Q4026*POWER(1-Q4026,2)+INDEX(Ci,$P4026,3)*3*POWER(Q4026,2)*(1-Q4026)+INDEX(Ci,$P4026,4)*POWER(Q4026,3))</f>
        <v>47.001830931398445</v>
      </c>
      <c r="S4026" s="3">
        <f t="shared" si="1059"/>
        <v>22.850000381469698</v>
      </c>
      <c r="T4026" s="3">
        <f t="shared" ca="1" si="1060"/>
        <v>24.151830549928746</v>
      </c>
      <c r="U4026" s="3">
        <f t="shared" ca="1" si="1068"/>
        <v>24.151830549928746</v>
      </c>
      <c r="W4026" s="34">
        <f t="shared" si="1061"/>
        <v>4</v>
      </c>
      <c r="X4026" s="73" t="b">
        <f>COUNTIF('Power Curve'!$D$2:$D$31,W4026)&gt;0</f>
        <v>1</v>
      </c>
      <c r="Y4026" s="73" t="b">
        <f t="shared" si="1062"/>
        <v>0</v>
      </c>
      <c r="Z4026" s="73" t="b">
        <f t="shared" si="1069"/>
        <v>1</v>
      </c>
      <c r="AA4026" s="34" t="str">
        <f t="shared" si="1063"/>
        <v>Outer</v>
      </c>
      <c r="AB4026" s="35" t="str">
        <f t="shared" si="1070"/>
        <v>-0.1-0.0</v>
      </c>
      <c r="AC4026" s="36" t="str">
        <f t="shared" si="1064"/>
        <v>22-23</v>
      </c>
      <c r="AD4026" s="36" t="str">
        <f t="shared" si="1065"/>
        <v>May</v>
      </c>
      <c r="AE4026" s="35" t="str">
        <f t="shared" si="1066"/>
        <v>305-315</v>
      </c>
      <c r="AF4026" s="36" t="str">
        <f t="shared" si="1067"/>
        <v>LWS-LTI</v>
      </c>
    </row>
    <row r="4027" spans="5:32" x14ac:dyDescent="0.3">
      <c r="E4027" s="12">
        <v>41052.951388888891</v>
      </c>
      <c r="F4027" s="16">
        <v>3.61</v>
      </c>
      <c r="G4027" s="16">
        <v>22.399999618530302</v>
      </c>
      <c r="H4027" s="29">
        <v>1.1771625393439906</v>
      </c>
      <c r="I4027" s="26">
        <v>308.5</v>
      </c>
      <c r="J4027" s="30">
        <v>3.8781163434903052E-2</v>
      </c>
      <c r="K4027" s="31">
        <v>0.1687366882179312</v>
      </c>
      <c r="L4027" s="108">
        <f ca="1">REWS!R4027</f>
        <v>3.8218607360961978</v>
      </c>
      <c r="M4027" s="22">
        <f t="shared" si="1054"/>
        <v>3.5623833315746114</v>
      </c>
      <c r="N4027" s="22">
        <f t="shared" ca="1" si="1055"/>
        <v>3.7714495794649783</v>
      </c>
      <c r="O4027" s="22">
        <f t="shared" si="1056"/>
        <v>-9.137219636741549E-2</v>
      </c>
      <c r="P4027" s="81">
        <f t="shared" ca="1" si="1057"/>
        <v>4</v>
      </c>
      <c r="Q4027" s="22">
        <f t="shared" ca="1" si="1058"/>
        <v>0.72774303985559818</v>
      </c>
      <c r="R4027" s="3">
        <f ca="1">IF(N4027&gt;'Power Curve'!$C$37,0,INDEX(Ci,$P4027,1)*POWER(1-Q4027,3)+INDEX(Ci,$P4027,2)*3*Q4027*POWER(1-Q4027,2)+INDEX(Ci,$P4027,3)*3*POWER(Q4027,2)*(1-Q4027)+INDEX(Ci,$P4027,4)*POWER(Q4027,3))</f>
        <v>46.288399519346207</v>
      </c>
      <c r="S4027" s="3">
        <f t="shared" si="1059"/>
        <v>22.399999618530302</v>
      </c>
      <c r="T4027" s="3">
        <f t="shared" ca="1" si="1060"/>
        <v>23.888399900815905</v>
      </c>
      <c r="U4027" s="3">
        <f t="shared" ca="1" si="1068"/>
        <v>23.888399900815905</v>
      </c>
      <c r="W4027" s="34">
        <f t="shared" si="1061"/>
        <v>4</v>
      </c>
      <c r="X4027" s="73" t="b">
        <f>COUNTIF('Power Curve'!$D$2:$D$31,W4027)&gt;0</f>
        <v>1</v>
      </c>
      <c r="Y4027" s="73" t="b">
        <f t="shared" si="1062"/>
        <v>0</v>
      </c>
      <c r="Z4027" s="73" t="b">
        <f t="shared" si="1069"/>
        <v>1</v>
      </c>
      <c r="AA4027" s="34" t="str">
        <f t="shared" si="1063"/>
        <v>Outer</v>
      </c>
      <c r="AB4027" s="35" t="str">
        <f t="shared" si="1070"/>
        <v>-0.1-0.0</v>
      </c>
      <c r="AC4027" s="36" t="str">
        <f t="shared" si="1064"/>
        <v>22-23</v>
      </c>
      <c r="AD4027" s="36" t="str">
        <f t="shared" si="1065"/>
        <v>May</v>
      </c>
      <c r="AE4027" s="35" t="str">
        <f t="shared" si="1066"/>
        <v>305-315</v>
      </c>
      <c r="AF4027" s="36" t="str">
        <f t="shared" si="1067"/>
        <v>LWS-LTI</v>
      </c>
    </row>
    <row r="4028" spans="5:32" x14ac:dyDescent="0.3">
      <c r="E4028" s="12">
        <v>41052.958333333336</v>
      </c>
      <c r="F4028" s="16">
        <v>3.66</v>
      </c>
      <c r="G4028" s="16">
        <v>10.79999923706052</v>
      </c>
      <c r="H4028" s="29">
        <v>1.1782820688420008</v>
      </c>
      <c r="I4028" s="26">
        <v>312.89999999999998</v>
      </c>
      <c r="J4028" s="30">
        <v>0.10928961748633879</v>
      </c>
      <c r="K4028" s="31">
        <v>0.37488554599620455</v>
      </c>
      <c r="L4028" s="108">
        <f ca="1">REWS!R4028</f>
        <v>3.6732605560894172</v>
      </c>
      <c r="M4028" s="22">
        <f t="shared" si="1054"/>
        <v>3.6128684236168205</v>
      </c>
      <c r="N4028" s="22">
        <f t="shared" ca="1" si="1055"/>
        <v>3.6259582171619176</v>
      </c>
      <c r="O4028" s="22">
        <f t="shared" si="1056"/>
        <v>-8.3569562649573381E-2</v>
      </c>
      <c r="P4028" s="81">
        <f t="shared" ca="1" si="1057"/>
        <v>4</v>
      </c>
      <c r="Q4028" s="22">
        <f t="shared" ca="1" si="1058"/>
        <v>0.62408611111064705</v>
      </c>
      <c r="R4028" s="3">
        <f ca="1">IF(N4028&gt;'Power Curve'!$C$37,0,INDEX(Ci,$P4028,1)*POWER(1-Q4028,3)+INDEX(Ci,$P4028,2)*3*Q4028*POWER(1-Q4028,2)+INDEX(Ci,$P4028,3)*3*POWER(Q4028,2)*(1-Q4028)+INDEX(Ci,$P4028,4)*POWER(Q4028,3))</f>
        <v>35.52163226221414</v>
      </c>
      <c r="S4028" s="3">
        <f t="shared" si="1059"/>
        <v>10.79999923706052</v>
      </c>
      <c r="T4028" s="3">
        <f t="shared" ca="1" si="1060"/>
        <v>24.721633025153622</v>
      </c>
      <c r="U4028" s="3">
        <f t="shared" ca="1" si="1068"/>
        <v>24.721633025153622</v>
      </c>
      <c r="W4028" s="34">
        <f t="shared" si="1061"/>
        <v>4</v>
      </c>
      <c r="X4028" s="73" t="b">
        <f>COUNTIF('Power Curve'!$D$2:$D$31,W4028)&gt;0</f>
        <v>1</v>
      </c>
      <c r="Y4028" s="73" t="b">
        <f t="shared" si="1062"/>
        <v>0</v>
      </c>
      <c r="Z4028" s="73" t="b">
        <f t="shared" si="1069"/>
        <v>1</v>
      </c>
      <c r="AA4028" s="34" t="str">
        <f t="shared" si="1063"/>
        <v>Outer</v>
      </c>
      <c r="AB4028" s="35" t="str">
        <f t="shared" si="1070"/>
        <v>-0.1-0.0</v>
      </c>
      <c r="AC4028" s="36" t="str">
        <f t="shared" si="1064"/>
        <v>23-24</v>
      </c>
      <c r="AD4028" s="36" t="str">
        <f t="shared" si="1065"/>
        <v>May</v>
      </c>
      <c r="AE4028" s="35" t="str">
        <f t="shared" si="1066"/>
        <v>305-315</v>
      </c>
      <c r="AF4028" s="36" t="str">
        <f t="shared" si="1067"/>
        <v>Inner-TI</v>
      </c>
    </row>
    <row r="4029" spans="5:32" x14ac:dyDescent="0.3">
      <c r="E4029" s="12">
        <v>41052.972222222219</v>
      </c>
      <c r="F4029" s="16">
        <v>3.83</v>
      </c>
      <c r="G4029" s="16">
        <v>16.090000152587898</v>
      </c>
      <c r="H4029" s="29">
        <v>1.1781990659513502</v>
      </c>
      <c r="I4029" s="26">
        <v>302.3</v>
      </c>
      <c r="J4029" s="30">
        <v>6.2663185378590072E-2</v>
      </c>
      <c r="K4029" s="31">
        <v>0.2560306643970327</v>
      </c>
      <c r="L4029" s="108">
        <f ca="1">REWS!R4029</f>
        <v>3.8579776633181404</v>
      </c>
      <c r="M4029" s="22">
        <f t="shared" si="1054"/>
        <v>3.7805904745739922</v>
      </c>
      <c r="N4029" s="22">
        <f t="shared" ca="1" si="1055"/>
        <v>3.8082072075874125</v>
      </c>
      <c r="O4029" s="22">
        <f t="shared" si="1056"/>
        <v>-5.7647579008741005E-2</v>
      </c>
      <c r="P4029" s="81">
        <f t="shared" ca="1" si="1057"/>
        <v>4</v>
      </c>
      <c r="Q4029" s="22">
        <f t="shared" ca="1" si="1058"/>
        <v>0.75393141818134313</v>
      </c>
      <c r="R4029" s="3">
        <f ca="1">IF(N4029&gt;'Power Curve'!$C$37,0,INDEX(Ci,$P4029,1)*POWER(1-Q4029,3)+INDEX(Ci,$P4029,2)*3*Q4029*POWER(1-Q4029,2)+INDEX(Ci,$P4029,3)*3*POWER(Q4029,2)*(1-Q4029)+INDEX(Ci,$P4029,4)*POWER(Q4029,3))</f>
        <v>49.133943356360369</v>
      </c>
      <c r="S4029" s="3">
        <f t="shared" si="1059"/>
        <v>16.090000152587898</v>
      </c>
      <c r="T4029" s="3">
        <f t="shared" ca="1" si="1060"/>
        <v>33.043943203772471</v>
      </c>
      <c r="U4029" s="3">
        <f t="shared" ca="1" si="1068"/>
        <v>33.043943203772471</v>
      </c>
      <c r="W4029" s="34">
        <f t="shared" si="1061"/>
        <v>4</v>
      </c>
      <c r="X4029" s="73" t="b">
        <f>COUNTIF('Power Curve'!$D$2:$D$31,W4029)&gt;0</f>
        <v>1</v>
      </c>
      <c r="Y4029" s="73" t="b">
        <f t="shared" si="1062"/>
        <v>0</v>
      </c>
      <c r="Z4029" s="73" t="b">
        <f t="shared" si="1069"/>
        <v>1</v>
      </c>
      <c r="AA4029" s="34" t="str">
        <f t="shared" si="1063"/>
        <v>Outer</v>
      </c>
      <c r="AB4029" s="35" t="str">
        <f t="shared" si="1070"/>
        <v>-0.1-0.0</v>
      </c>
      <c r="AC4029" s="36" t="str">
        <f t="shared" si="1064"/>
        <v>23-24</v>
      </c>
      <c r="AD4029" s="36" t="str">
        <f t="shared" si="1065"/>
        <v>May</v>
      </c>
      <c r="AE4029" s="35" t="str">
        <f t="shared" si="1066"/>
        <v>295-305</v>
      </c>
      <c r="AF4029" s="36" t="str">
        <f t="shared" si="1067"/>
        <v>LWS-LTI</v>
      </c>
    </row>
    <row r="4030" spans="5:32" x14ac:dyDescent="0.3">
      <c r="E4030" s="12">
        <v>41052.979166666664</v>
      </c>
      <c r="F4030" s="16">
        <v>4.49</v>
      </c>
      <c r="G4030" s="16">
        <v>85.340000152587493</v>
      </c>
      <c r="H4030" s="29">
        <v>1.1786141894662916</v>
      </c>
      <c r="I4030" s="26">
        <v>305</v>
      </c>
      <c r="J4030" s="30">
        <v>6.0133630289532294E-2</v>
      </c>
      <c r="K4030" s="31">
        <v>0.44660186008141012</v>
      </c>
      <c r="L4030" s="108">
        <f ca="1">REWS!R4030</f>
        <v>4.3636146347419515</v>
      </c>
      <c r="M4030" s="22">
        <f t="shared" si="1054"/>
        <v>4.4325965068761564</v>
      </c>
      <c r="N4030" s="22">
        <f t="shared" ca="1" si="1055"/>
        <v>4.307826945948964</v>
      </c>
      <c r="O4030" s="22">
        <f t="shared" si="1056"/>
        <v>4.3122055076979277E-2</v>
      </c>
      <c r="P4030" s="81">
        <f t="shared" ca="1" si="1057"/>
        <v>5</v>
      </c>
      <c r="Q4030" s="22">
        <f t="shared" ca="1" si="1058"/>
        <v>0.17637198509173072</v>
      </c>
      <c r="R4030" s="3">
        <f ca="1">IF(N4030&gt;'Power Curve'!$C$37,0,INDEX(Ci,$P4030,1)*POWER(1-Q4030,3)+INDEX(Ci,$P4030,2)*3*Q4030*POWER(1-Q4030,2)+INDEX(Ci,$P4030,3)*3*POWER(Q4030,2)*(1-Q4030)+INDEX(Ci,$P4030,4)*POWER(Q4030,3))</f>
        <v>93.789100414305807</v>
      </c>
      <c r="S4030" s="3">
        <f t="shared" si="1059"/>
        <v>85.340000152587493</v>
      </c>
      <c r="T4030" s="3">
        <f t="shared" ca="1" si="1060"/>
        <v>8.4491002617183142</v>
      </c>
      <c r="U4030" s="3">
        <f t="shared" ca="1" si="1068"/>
        <v>8.4491002617183142</v>
      </c>
      <c r="W4030" s="34">
        <f t="shared" si="1061"/>
        <v>4</v>
      </c>
      <c r="X4030" s="73" t="b">
        <f>COUNTIF('Power Curve'!$D$2:$D$31,W4030)&gt;0</f>
        <v>1</v>
      </c>
      <c r="Y4030" s="73" t="b">
        <f t="shared" si="1062"/>
        <v>0</v>
      </c>
      <c r="Z4030" s="73" t="b">
        <f t="shared" si="1069"/>
        <v>1</v>
      </c>
      <c r="AA4030" s="34" t="str">
        <f t="shared" si="1063"/>
        <v>Outer</v>
      </c>
      <c r="AB4030" s="35" t="str">
        <f t="shared" si="1070"/>
        <v>0.0-0.1</v>
      </c>
      <c r="AC4030" s="36" t="str">
        <f t="shared" si="1064"/>
        <v>23-24</v>
      </c>
      <c r="AD4030" s="36" t="str">
        <f t="shared" si="1065"/>
        <v>May</v>
      </c>
      <c r="AE4030" s="35" t="str">
        <f t="shared" si="1066"/>
        <v>305-315</v>
      </c>
      <c r="AF4030" s="36" t="str">
        <f t="shared" si="1067"/>
        <v>LWS-LTI</v>
      </c>
    </row>
    <row r="4031" spans="5:32" x14ac:dyDescent="0.3">
      <c r="E4031" s="12">
        <v>41052.986111111109</v>
      </c>
      <c r="F4031" s="16">
        <v>4.8499999999999996</v>
      </c>
      <c r="G4031" s="16">
        <v>147.52000427246099</v>
      </c>
      <c r="H4031" s="29">
        <v>1.1794453107301959</v>
      </c>
      <c r="I4031" s="26">
        <v>300.39999999999998</v>
      </c>
      <c r="J4031" s="30">
        <v>6.3917525773195885E-2</v>
      </c>
      <c r="K4031" s="31">
        <v>0.51290562432322062</v>
      </c>
      <c r="L4031" s="108">
        <f ca="1">REWS!R4031</f>
        <v>4.6971642821572877</v>
      </c>
      <c r="M4031" s="22">
        <f t="shared" si="1054"/>
        <v>4.7891191822531685</v>
      </c>
      <c r="N4031" s="22">
        <f t="shared" ca="1" si="1055"/>
        <v>4.6382019723451346</v>
      </c>
      <c r="O4031" s="22">
        <f t="shared" si="1056"/>
        <v>9.8223783835761344E-2</v>
      </c>
      <c r="P4031" s="81">
        <f t="shared" ca="1" si="1057"/>
        <v>5</v>
      </c>
      <c r="Q4031" s="22">
        <f t="shared" ca="1" si="1058"/>
        <v>0.55414917325061119</v>
      </c>
      <c r="R4031" s="3">
        <f ca="1">IF(N4031&gt;'Power Curve'!$C$37,0,INDEX(Ci,$P4031,1)*POWER(1-Q4031,3)+INDEX(Ci,$P4031,2)*3*Q4031*POWER(1-Q4031,2)+INDEX(Ci,$P4031,3)*3*POWER(Q4031,2)*(1-Q4031)+INDEX(Ci,$P4031,4)*POWER(Q4031,3))</f>
        <v>144.82070687947439</v>
      </c>
      <c r="S4031" s="3">
        <f t="shared" si="1059"/>
        <v>147.52000427246099</v>
      </c>
      <c r="T4031" s="3">
        <f t="shared" ca="1" si="1060"/>
        <v>-2.6992973929866082</v>
      </c>
      <c r="U4031" s="3">
        <f t="shared" ca="1" si="1068"/>
        <v>2.6992973929866082</v>
      </c>
      <c r="W4031" s="34">
        <f t="shared" si="1061"/>
        <v>5</v>
      </c>
      <c r="X4031" s="73" t="b">
        <f>COUNTIF('Power Curve'!$D$2:$D$31,W4031)&gt;0</f>
        <v>1</v>
      </c>
      <c r="Y4031" s="73" t="b">
        <f t="shared" si="1062"/>
        <v>0</v>
      </c>
      <c r="Z4031" s="73" t="b">
        <f t="shared" si="1069"/>
        <v>1</v>
      </c>
      <c r="AA4031" s="34" t="str">
        <f t="shared" si="1063"/>
        <v>Outer</v>
      </c>
      <c r="AB4031" s="35" t="str">
        <f t="shared" si="1070"/>
        <v>0.0-0.1</v>
      </c>
      <c r="AC4031" s="36" t="str">
        <f t="shared" si="1064"/>
        <v>23-24</v>
      </c>
      <c r="AD4031" s="36" t="str">
        <f t="shared" si="1065"/>
        <v>May</v>
      </c>
      <c r="AE4031" s="35" t="str">
        <f t="shared" si="1066"/>
        <v>295-305</v>
      </c>
      <c r="AF4031" s="36" t="str">
        <f t="shared" si="1067"/>
        <v>LWS-LTI</v>
      </c>
    </row>
    <row r="4032" spans="5:32" x14ac:dyDescent="0.3">
      <c r="E4032" s="12">
        <v>41052.993055555555</v>
      </c>
      <c r="F4032" s="16">
        <v>4.3899999999999997</v>
      </c>
      <c r="G4032" s="16">
        <v>85.340000152587493</v>
      </c>
      <c r="H4032" s="29">
        <v>1.1803034849500074</v>
      </c>
      <c r="I4032" s="26">
        <v>301.8</v>
      </c>
      <c r="J4032" s="30">
        <v>5.9225512528473807E-2</v>
      </c>
      <c r="K4032" s="31">
        <v>0.44872397187089791</v>
      </c>
      <c r="L4032" s="108">
        <f ca="1">REWS!R4032</f>
        <v>4.3035265804209564</v>
      </c>
      <c r="M4032" s="22">
        <f t="shared" si="1054"/>
        <v>4.3359445586654664</v>
      </c>
      <c r="N4032" s="22">
        <f t="shared" ca="1" si="1055"/>
        <v>4.250535913313997</v>
      </c>
      <c r="O4032" s="22">
        <f t="shared" si="1056"/>
        <v>2.8184184915757315E-2</v>
      </c>
      <c r="P4032" s="81">
        <f t="shared" ca="1" si="1057"/>
        <v>5</v>
      </c>
      <c r="Q4032" s="22">
        <f t="shared" ca="1" si="1058"/>
        <v>0.11086084324893637</v>
      </c>
      <c r="R4032" s="3">
        <f ca="1">IF(N4032&gt;'Power Curve'!$C$37,0,INDEX(Ci,$P4032,1)*POWER(1-Q4032,3)+INDEX(Ci,$P4032,2)*3*Q4032*POWER(1-Q4032,2)+INDEX(Ci,$P4032,3)*3*POWER(Q4032,2)*(1-Q4032)+INDEX(Ci,$P4032,4)*POWER(Q4032,3))</f>
        <v>86.964917115385788</v>
      </c>
      <c r="S4032" s="3">
        <f t="shared" si="1059"/>
        <v>85.340000152587493</v>
      </c>
      <c r="T4032" s="3">
        <f t="shared" ca="1" si="1060"/>
        <v>1.6249169627982951</v>
      </c>
      <c r="U4032" s="3">
        <f t="shared" ca="1" si="1068"/>
        <v>1.6249169627982951</v>
      </c>
      <c r="W4032" s="34">
        <f t="shared" si="1061"/>
        <v>4</v>
      </c>
      <c r="X4032" s="73" t="b">
        <f>COUNTIF('Power Curve'!$D$2:$D$31,W4032)&gt;0</f>
        <v>1</v>
      </c>
      <c r="Y4032" s="73" t="b">
        <f t="shared" si="1062"/>
        <v>0</v>
      </c>
      <c r="Z4032" s="73" t="b">
        <f t="shared" si="1069"/>
        <v>1</v>
      </c>
      <c r="AA4032" s="34" t="str">
        <f t="shared" si="1063"/>
        <v>Outer</v>
      </c>
      <c r="AB4032" s="35" t="str">
        <f t="shared" si="1070"/>
        <v>0.0-0.1</v>
      </c>
      <c r="AC4032" s="36" t="str">
        <f t="shared" si="1064"/>
        <v>23-24</v>
      </c>
      <c r="AD4032" s="36" t="str">
        <f t="shared" si="1065"/>
        <v>May</v>
      </c>
      <c r="AE4032" s="35" t="str">
        <f t="shared" si="1066"/>
        <v>295-305</v>
      </c>
      <c r="AF4032" s="36" t="str">
        <f t="shared" si="1067"/>
        <v>LWS-LTI</v>
      </c>
    </row>
    <row r="4033" spans="5:32" x14ac:dyDescent="0.3">
      <c r="E4033" s="12">
        <v>41053</v>
      </c>
      <c r="F4033" s="16">
        <v>4.18</v>
      </c>
      <c r="G4033" s="16">
        <v>54.830001831054702</v>
      </c>
      <c r="H4033" s="29">
        <v>1.1809703695381495</v>
      </c>
      <c r="I4033" s="26">
        <v>299.39999999999998</v>
      </c>
      <c r="J4033" s="30">
        <v>4.3062200956937802E-2</v>
      </c>
      <c r="K4033" s="31">
        <v>0.40419851469213769</v>
      </c>
      <c r="L4033" s="108">
        <f ca="1">REWS!R4033</f>
        <v>4.1867102565054433</v>
      </c>
      <c r="M4033" s="22">
        <f t="shared" si="1054"/>
        <v>4.1293077630477981</v>
      </c>
      <c r="N4033" s="22">
        <f t="shared" ca="1" si="1055"/>
        <v>4.1359366420621457</v>
      </c>
      <c r="O4033" s="22">
        <f t="shared" si="1056"/>
        <v>-3.7521979571363607E-3</v>
      </c>
      <c r="P4033" s="81">
        <f t="shared" ca="1" si="1057"/>
        <v>4</v>
      </c>
      <c r="Q4033" s="22">
        <f t="shared" ca="1" si="1058"/>
        <v>0.98742587516640845</v>
      </c>
      <c r="R4033" s="3">
        <f ca="1">IF(N4033&gt;'Power Curve'!$C$37,0,INDEX(Ci,$P4033,1)*POWER(1-Q4033,3)+INDEX(Ci,$P4033,2)*3*Q4033*POWER(1-Q4033,2)+INDEX(Ci,$P4033,3)*3*POWER(Q4033,2)*(1-Q4033)+INDEX(Ci,$P4033,4)*POWER(Q4033,3))</f>
        <v>75.932482471705825</v>
      </c>
      <c r="S4033" s="3">
        <f t="shared" si="1059"/>
        <v>54.830001831054702</v>
      </c>
      <c r="T4033" s="3">
        <f t="shared" ca="1" si="1060"/>
        <v>21.102480640651123</v>
      </c>
      <c r="U4033" s="3">
        <f t="shared" ca="1" si="1068"/>
        <v>21.102480640651123</v>
      </c>
      <c r="W4033" s="34">
        <f t="shared" si="1061"/>
        <v>4</v>
      </c>
      <c r="X4033" s="73" t="b">
        <f>COUNTIF('Power Curve'!$D$2:$D$31,W4033)&gt;0</f>
        <v>1</v>
      </c>
      <c r="Y4033" s="73" t="b">
        <f t="shared" si="1062"/>
        <v>0</v>
      </c>
      <c r="Z4033" s="73" t="b">
        <f t="shared" si="1069"/>
        <v>1</v>
      </c>
      <c r="AA4033" s="34" t="str">
        <f t="shared" si="1063"/>
        <v>Outer</v>
      </c>
      <c r="AB4033" s="35" t="str">
        <f t="shared" si="1070"/>
        <v>-0.1-0.0</v>
      </c>
      <c r="AC4033" s="36" t="str">
        <f t="shared" si="1064"/>
        <v>0-1</v>
      </c>
      <c r="AD4033" s="36" t="str">
        <f t="shared" si="1065"/>
        <v>May</v>
      </c>
      <c r="AE4033" s="35" t="str">
        <f t="shared" si="1066"/>
        <v>295-305</v>
      </c>
      <c r="AF4033" s="36" t="str">
        <f t="shared" si="1067"/>
        <v>LWS-LTI</v>
      </c>
    </row>
    <row r="4034" spans="5:32" x14ac:dyDescent="0.3">
      <c r="E4034" s="12">
        <v>41053.006944444445</v>
      </c>
      <c r="F4034" s="16">
        <v>4.26</v>
      </c>
      <c r="G4034" s="16">
        <v>65.410001754760714</v>
      </c>
      <c r="H4034" s="29">
        <v>1.1819721106084284</v>
      </c>
      <c r="I4034" s="26">
        <v>308.3</v>
      </c>
      <c r="J4034" s="30">
        <v>7.0422535211267609E-2</v>
      </c>
      <c r="K4034" s="31">
        <v>0.46472676908137162</v>
      </c>
      <c r="L4034" s="108">
        <f ca="1">REWS!R4034</f>
        <v>4.1554169973561814</v>
      </c>
      <c r="M4034" s="22">
        <f t="shared" si="1054"/>
        <v>4.2095271276208415</v>
      </c>
      <c r="N4034" s="22">
        <f t="shared" ca="1" si="1055"/>
        <v>4.1061832340252558</v>
      </c>
      <c r="O4034" s="22">
        <f t="shared" si="1056"/>
        <v>8.6459634311440037E-3</v>
      </c>
      <c r="P4034" s="81">
        <f t="shared" ca="1" si="1057"/>
        <v>4</v>
      </c>
      <c r="Q4034" s="22">
        <f t="shared" ca="1" si="1058"/>
        <v>0.9662277308368844</v>
      </c>
      <c r="R4034" s="3">
        <f ca="1">IF(N4034&gt;'Power Curve'!$C$37,0,INDEX(Ci,$P4034,1)*POWER(1-Q4034,3)+INDEX(Ci,$P4034,2)*3*Q4034*POWER(1-Q4034,2)+INDEX(Ci,$P4034,3)*3*POWER(Q4034,2)*(1-Q4034)+INDEX(Ci,$P4034,4)*POWER(Q4034,3))</f>
        <v>73.432921017316076</v>
      </c>
      <c r="S4034" s="3">
        <f t="shared" si="1059"/>
        <v>65.410001754760714</v>
      </c>
      <c r="T4034" s="3">
        <f t="shared" ca="1" si="1060"/>
        <v>8.0229192625553623</v>
      </c>
      <c r="U4034" s="3">
        <f t="shared" ca="1" si="1068"/>
        <v>8.0229192625553623</v>
      </c>
      <c r="W4034" s="34">
        <f t="shared" si="1061"/>
        <v>4</v>
      </c>
      <c r="X4034" s="73" t="b">
        <f>COUNTIF('Power Curve'!$D$2:$D$31,W4034)&gt;0</f>
        <v>1</v>
      </c>
      <c r="Y4034" s="73" t="b">
        <f t="shared" si="1062"/>
        <v>0</v>
      </c>
      <c r="Z4034" s="73" t="b">
        <f t="shared" si="1069"/>
        <v>1</v>
      </c>
      <c r="AA4034" s="34" t="str">
        <f t="shared" si="1063"/>
        <v>Outer</v>
      </c>
      <c r="AB4034" s="35" t="str">
        <f t="shared" si="1070"/>
        <v>0.0-0.1</v>
      </c>
      <c r="AC4034" s="36" t="str">
        <f t="shared" si="1064"/>
        <v>0-1</v>
      </c>
      <c r="AD4034" s="36" t="str">
        <f t="shared" si="1065"/>
        <v>May</v>
      </c>
      <c r="AE4034" s="35" t="str">
        <f t="shared" si="1066"/>
        <v>305-315</v>
      </c>
      <c r="AF4034" s="36" t="str">
        <f t="shared" si="1067"/>
        <v>LWS-LTI</v>
      </c>
    </row>
    <row r="4035" spans="5:32" x14ac:dyDescent="0.3">
      <c r="E4035" s="12">
        <v>41053.013888888891</v>
      </c>
      <c r="F4035" s="16">
        <v>4.6100000000000003</v>
      </c>
      <c r="G4035" s="16">
        <v>102.49999809265161</v>
      </c>
      <c r="H4035" s="29">
        <v>1.1822646042873453</v>
      </c>
      <c r="I4035" s="26">
        <v>301</v>
      </c>
      <c r="J4035" s="30">
        <v>8.2429501084598691E-2</v>
      </c>
      <c r="K4035" s="31">
        <v>0.5327482013475876</v>
      </c>
      <c r="L4035" s="108">
        <f ca="1">REWS!R4035</f>
        <v>4.5981503852629837</v>
      </c>
      <c r="M4035" s="22">
        <f t="shared" ref="M4035:M4098" si="1071">F4035*(H4035/Ref_Density)^(1/3)</f>
        <v>4.5557560262024426</v>
      </c>
      <c r="N4035" s="22">
        <f t="shared" ref="N4035:N4098" ca="1" si="1072">L4035*(H4035/Ref_Density)^(1/3)</f>
        <v>4.5440458410080078</v>
      </c>
      <c r="O4035" s="22">
        <f t="shared" ref="O4035:O4098" si="1073">(M4035-CutInWindSpeed)/(RatedWindSpeed-CutInWindSpeed)</f>
        <v>6.2156755803385214E-2</v>
      </c>
      <c r="P4035" s="81">
        <f t="shared" ref="P4035:P4098" ca="1" si="1074">COUNTIF(xa,"&lt;"&amp;N4035)</f>
        <v>5</v>
      </c>
      <c r="Q4035" s="22">
        <f t="shared" ref="Q4035:Q4098" ca="1" si="1075">(N4035-INDEX(xa,$P4035))/(INDEX(xb,$P4035)-INDEX(xa,$P4035))</f>
        <v>0.44648353359114107</v>
      </c>
      <c r="R4035" s="3">
        <f ca="1">IF(N4035&gt;'Power Curve'!$C$37,0,INDEX(Ci,$P4035,1)*POWER(1-Q4035,3)+INDEX(Ci,$P4035,2)*3*Q4035*POWER(1-Q4035,2)+INDEX(Ci,$P4035,3)*3*POWER(Q4035,2)*(1-Q4035)+INDEX(Ci,$P4035,4)*POWER(Q4035,3))</f>
        <v>128.8226428883992</v>
      </c>
      <c r="S4035" s="3">
        <f t="shared" ref="S4035:S4098" si="1076">IF(Z4035,G4035,"")</f>
        <v>102.49999809265161</v>
      </c>
      <c r="T4035" s="3">
        <f t="shared" ref="T4035:T4098" ca="1" si="1077">IF(Z4035,R4035-S4035,"")</f>
        <v>26.322644795747593</v>
      </c>
      <c r="U4035" s="3">
        <f t="shared" ca="1" si="1068"/>
        <v>26.322644795747593</v>
      </c>
      <c r="W4035" s="34">
        <f t="shared" ref="W4035:W4098" si="1078">MROUND(M4035-Centre_First_Bin,Bin_Width)+Centre_First_Bin</f>
        <v>5</v>
      </c>
      <c r="X4035" s="73" t="b">
        <f>COUNTIF('Power Curve'!$D$2:$D$31,W4035)&gt;0</f>
        <v>1</v>
      </c>
      <c r="Y4035" s="73" t="b">
        <f t="shared" ref="Y4035:Y4098" si="1079">(G4035&lt;0)</f>
        <v>0</v>
      </c>
      <c r="Z4035" s="73" t="b">
        <f t="shared" si="1069"/>
        <v>1</v>
      </c>
      <c r="AA4035" s="34" t="str">
        <f t="shared" ref="AA4035:AA4098" si="1080">IF(Z4035,IF(AND(J4035&gt;=LowerTurbLimit,J4035&lt;=UpperTurbLimit,K4035&gt;=LowerShearLimit,K4035&lt;=UpperShearLimit),"Inner","Outer"),"")</f>
        <v>Outer</v>
      </c>
      <c r="AB4035" s="35" t="str">
        <f t="shared" si="1070"/>
        <v>0.0-0.1</v>
      </c>
      <c r="AC4035" s="36" t="str">
        <f t="shared" ref="AC4035:AC4098" si="1081">IF(Z4035,HOUR(E4035)&amp;"-"&amp;HOUR(E4035)+1,"")</f>
        <v>0-1</v>
      </c>
      <c r="AD4035" s="36" t="str">
        <f t="shared" ref="AD4035:AD4098" si="1082">IF(Z4035,TEXT(E4035,"mmm"),"")</f>
        <v>May</v>
      </c>
      <c r="AE4035" s="35" t="str">
        <f t="shared" ref="AE4035:AE4098" si="1083">IF(Z4035,IF(OR(I4035&lt;5,I4035&gt;=355),"355-5",MROUND(I4035,10)-5&amp;"-"&amp;MROUND(I4035,10)+5),"")</f>
        <v>295-305</v>
      </c>
      <c r="AF4035" s="36" t="str">
        <f t="shared" ref="AF4035:AF4098" si="1084">IF(Z4035,IF(O4035&lt;0.5,IF(J4035&lt;=LowerTurbLimit,"LWS-LTI",IF(J4035&gt;=UpperTurbLimit,"LWS-HTI","Inner-TI")),IF(J4035&lt;=LowerTurbLimit,"HWS-LTI",IF(J4035&gt;=UpperTurbLimit,"HWS-HTI","Inner-TI"))),"")</f>
        <v>LWS-LTI</v>
      </c>
    </row>
    <row r="4036" spans="5:32" x14ac:dyDescent="0.3">
      <c r="E4036" s="12">
        <v>41053.020833333336</v>
      </c>
      <c r="F4036" s="16">
        <v>4.3</v>
      </c>
      <c r="G4036" s="16">
        <v>92.519998550414698</v>
      </c>
      <c r="H4036" s="29">
        <v>1.183101101598611</v>
      </c>
      <c r="I4036" s="26">
        <v>293.89999999999998</v>
      </c>
      <c r="J4036" s="30">
        <v>0.10232558139534884</v>
      </c>
      <c r="K4036" s="31">
        <v>0.53907339354459005</v>
      </c>
      <c r="L4036" s="108">
        <f ca="1">REWS!R4036</f>
        <v>4.3403291803770339</v>
      </c>
      <c r="M4036" s="22">
        <f t="shared" si="1071"/>
        <v>4.2504056374893624</v>
      </c>
      <c r="N4036" s="22">
        <f t="shared" ca="1" si="1072"/>
        <v>4.2902696783335186</v>
      </c>
      <c r="O4036" s="22">
        <f t="shared" si="1073"/>
        <v>1.4963868906459168E-2</v>
      </c>
      <c r="P4036" s="81">
        <f t="shared" ca="1" si="1074"/>
        <v>5</v>
      </c>
      <c r="Q4036" s="22">
        <f t="shared" ca="1" si="1075"/>
        <v>0.15629560321787123</v>
      </c>
      <c r="R4036" s="3">
        <f ca="1">IF(N4036&gt;'Power Curve'!$C$37,0,INDEX(Ci,$P4036,1)*POWER(1-Q4036,3)+INDEX(Ci,$P4036,2)*3*Q4036*POWER(1-Q4036,2)+INDEX(Ci,$P4036,3)*3*POWER(Q4036,2)*(1-Q4036)+INDEX(Ci,$P4036,4)*POWER(Q4036,3))</f>
        <v>91.612819086514648</v>
      </c>
      <c r="S4036" s="3">
        <f t="shared" si="1076"/>
        <v>92.519998550414698</v>
      </c>
      <c r="T4036" s="3">
        <f t="shared" ca="1" si="1077"/>
        <v>-0.90717946390005011</v>
      </c>
      <c r="U4036" s="3">
        <f t="shared" ref="U4036:U4099" ca="1" si="1085">IF(Z4036,ABS(T4036),"")</f>
        <v>0.90717946390005011</v>
      </c>
      <c r="W4036" s="34">
        <f t="shared" si="1078"/>
        <v>4</v>
      </c>
      <c r="X4036" s="73" t="b">
        <f>COUNTIF('Power Curve'!$D$2:$D$31,W4036)&gt;0</f>
        <v>1</v>
      </c>
      <c r="Y4036" s="73" t="b">
        <f t="shared" si="1079"/>
        <v>0</v>
      </c>
      <c r="Z4036" s="73" t="b">
        <f t="shared" ref="Z4036:Z4099" si="1086">AND(X4036,NOT(Y4036))</f>
        <v>1</v>
      </c>
      <c r="AA4036" s="34" t="str">
        <f t="shared" si="1080"/>
        <v>Outer</v>
      </c>
      <c r="AB4036" s="35" t="str">
        <f t="shared" ref="AB4036:AB4099" si="1087">IF(Z4036,TEXT(ROUND(O4036+0.05,1)-0.1,"0.0")&amp;"-"&amp;TEXT(ROUND(O4036+0.05,1),"0.0"),"")</f>
        <v>0.0-0.1</v>
      </c>
      <c r="AC4036" s="36" t="str">
        <f t="shared" si="1081"/>
        <v>0-1</v>
      </c>
      <c r="AD4036" s="36" t="str">
        <f t="shared" si="1082"/>
        <v>May</v>
      </c>
      <c r="AE4036" s="35" t="str">
        <f t="shared" si="1083"/>
        <v>285-295</v>
      </c>
      <c r="AF4036" s="36" t="str">
        <f t="shared" si="1084"/>
        <v>Inner-TI</v>
      </c>
    </row>
    <row r="4037" spans="5:32" x14ac:dyDescent="0.3">
      <c r="E4037" s="12">
        <v>41053.027777777781</v>
      </c>
      <c r="F4037" s="16">
        <v>4.2699999999999996</v>
      </c>
      <c r="G4037" s="16">
        <v>68.989997863769602</v>
      </c>
      <c r="H4037" s="29">
        <v>1.1832115880185592</v>
      </c>
      <c r="I4037" s="26">
        <v>292.3</v>
      </c>
      <c r="J4037" s="30">
        <v>5.3864168618266983E-2</v>
      </c>
      <c r="K4037" s="31">
        <v>0.51845637933296429</v>
      </c>
      <c r="L4037" s="108">
        <f ca="1">REWS!R4037</f>
        <v>4.2283542672764343</v>
      </c>
      <c r="M4037" s="22">
        <f t="shared" si="1071"/>
        <v>4.220883028544991</v>
      </c>
      <c r="N4037" s="22">
        <f t="shared" ca="1" si="1072"/>
        <v>4.179716338506533</v>
      </c>
      <c r="O4037" s="22">
        <f t="shared" si="1073"/>
        <v>1.0401054525623192E-2</v>
      </c>
      <c r="P4037" s="81">
        <f t="shared" ca="1" si="1074"/>
        <v>5</v>
      </c>
      <c r="Q4037" s="22">
        <f t="shared" ca="1" si="1075"/>
        <v>2.9880085928348066E-2</v>
      </c>
      <c r="R4037" s="3">
        <f ca="1">IF(N4037&gt;'Power Curve'!$C$37,0,INDEX(Ci,$P4037,1)*POWER(1-Q4037,3)+INDEX(Ci,$P4037,2)*3*Q4037*POWER(1-Q4037,2)+INDEX(Ci,$P4037,3)*3*POWER(Q4037,2)*(1-Q4037)+INDEX(Ci,$P4037,4)*POWER(Q4037,3))</f>
        <v>79.722410263678285</v>
      </c>
      <c r="S4037" s="3">
        <f t="shared" si="1076"/>
        <v>68.989997863769602</v>
      </c>
      <c r="T4037" s="3">
        <f t="shared" ca="1" si="1077"/>
        <v>10.732412399908682</v>
      </c>
      <c r="U4037" s="3">
        <f t="shared" ca="1" si="1085"/>
        <v>10.732412399908682</v>
      </c>
      <c r="W4037" s="34">
        <f t="shared" si="1078"/>
        <v>4</v>
      </c>
      <c r="X4037" s="73" t="b">
        <f>COUNTIF('Power Curve'!$D$2:$D$31,W4037)&gt;0</f>
        <v>1</v>
      </c>
      <c r="Y4037" s="73" t="b">
        <f t="shared" si="1079"/>
        <v>0</v>
      </c>
      <c r="Z4037" s="73" t="b">
        <f t="shared" si="1086"/>
        <v>1</v>
      </c>
      <c r="AA4037" s="34" t="str">
        <f t="shared" si="1080"/>
        <v>Outer</v>
      </c>
      <c r="AB4037" s="35" t="str">
        <f t="shared" si="1087"/>
        <v>0.0-0.1</v>
      </c>
      <c r="AC4037" s="36" t="str">
        <f t="shared" si="1081"/>
        <v>0-1</v>
      </c>
      <c r="AD4037" s="36" t="str">
        <f t="shared" si="1082"/>
        <v>May</v>
      </c>
      <c r="AE4037" s="35" t="str">
        <f t="shared" si="1083"/>
        <v>285-295</v>
      </c>
      <c r="AF4037" s="36" t="str">
        <f t="shared" si="1084"/>
        <v>LWS-LTI</v>
      </c>
    </row>
    <row r="4038" spans="5:32" x14ac:dyDescent="0.3">
      <c r="E4038" s="12">
        <v>41053.034722222219</v>
      </c>
      <c r="F4038" s="16">
        <v>3.59</v>
      </c>
      <c r="G4038" s="16">
        <v>25.349998474121101</v>
      </c>
      <c r="H4038" s="29">
        <v>1.1844419661993073</v>
      </c>
      <c r="I4038" s="26">
        <v>297.8</v>
      </c>
      <c r="J4038" s="30">
        <v>8.6350974930362118E-2</v>
      </c>
      <c r="K4038" s="31">
        <v>0.44330524862283877</v>
      </c>
      <c r="L4038" s="108">
        <f ca="1">REWS!R4038</f>
        <v>3.6604849883806549</v>
      </c>
      <c r="M4038" s="22">
        <f t="shared" si="1071"/>
        <v>3.5499345647714842</v>
      </c>
      <c r="N4038" s="22">
        <f t="shared" ca="1" si="1072"/>
        <v>3.6196329203564437</v>
      </c>
      <c r="O4038" s="22">
        <f t="shared" si="1073"/>
        <v>-9.3296193406430972E-2</v>
      </c>
      <c r="P4038" s="81">
        <f t="shared" ca="1" si="1074"/>
        <v>4</v>
      </c>
      <c r="Q4038" s="22">
        <f t="shared" ca="1" si="1075"/>
        <v>0.61957958350737996</v>
      </c>
      <c r="R4038" s="3">
        <f ca="1">IF(N4038&gt;'Power Curve'!$C$37,0,INDEX(Ci,$P4038,1)*POWER(1-Q4038,3)+INDEX(Ci,$P4038,2)*3*Q4038*POWER(1-Q4038,2)+INDEX(Ci,$P4038,3)*3*POWER(Q4038,2)*(1-Q4038)+INDEX(Ci,$P4038,4)*POWER(Q4038,3))</f>
        <v>35.073916349283152</v>
      </c>
      <c r="S4038" s="3">
        <f t="shared" si="1076"/>
        <v>25.349998474121101</v>
      </c>
      <c r="T4038" s="3">
        <f t="shared" ca="1" si="1077"/>
        <v>9.7239178751620514</v>
      </c>
      <c r="U4038" s="3">
        <f t="shared" ca="1" si="1085"/>
        <v>9.7239178751620514</v>
      </c>
      <c r="W4038" s="34">
        <f t="shared" si="1078"/>
        <v>4</v>
      </c>
      <c r="X4038" s="73" t="b">
        <f>COUNTIF('Power Curve'!$D$2:$D$31,W4038)&gt;0</f>
        <v>1</v>
      </c>
      <c r="Y4038" s="73" t="b">
        <f t="shared" si="1079"/>
        <v>0</v>
      </c>
      <c r="Z4038" s="73" t="b">
        <f t="shared" si="1086"/>
        <v>1</v>
      </c>
      <c r="AA4038" s="34" t="str">
        <f t="shared" si="1080"/>
        <v>Outer</v>
      </c>
      <c r="AB4038" s="35" t="str">
        <f t="shared" si="1087"/>
        <v>-0.1-0.0</v>
      </c>
      <c r="AC4038" s="36" t="str">
        <f t="shared" si="1081"/>
        <v>0-1</v>
      </c>
      <c r="AD4038" s="36" t="str">
        <f t="shared" si="1082"/>
        <v>May</v>
      </c>
      <c r="AE4038" s="35" t="str">
        <f t="shared" si="1083"/>
        <v>295-305</v>
      </c>
      <c r="AF4038" s="36" t="str">
        <f t="shared" si="1084"/>
        <v>LWS-LTI</v>
      </c>
    </row>
    <row r="4039" spans="5:32" x14ac:dyDescent="0.3">
      <c r="E4039" s="12">
        <v>41053.041666666664</v>
      </c>
      <c r="F4039" s="16">
        <v>4</v>
      </c>
      <c r="G4039" s="16">
        <v>38.909999847412102</v>
      </c>
      <c r="H4039" s="29">
        <v>1.1850988877081403</v>
      </c>
      <c r="I4039" s="26">
        <v>298.10000000000002</v>
      </c>
      <c r="J4039" s="30">
        <v>6.7500000000000004E-2</v>
      </c>
      <c r="K4039" s="31">
        <v>0.3473105930368891</v>
      </c>
      <c r="L4039" s="108">
        <f ca="1">REWS!R4039</f>
        <v>3.9851201428748948</v>
      </c>
      <c r="M4039" s="22">
        <f t="shared" si="1071"/>
        <v>3.9560899587876981</v>
      </c>
      <c r="N4039" s="22">
        <f t="shared" ca="1" si="1072"/>
        <v>3.9413734454474922</v>
      </c>
      <c r="O4039" s="22">
        <f t="shared" si="1073"/>
        <v>-3.0523567986935181E-2</v>
      </c>
      <c r="P4039" s="81">
        <f t="shared" ca="1" si="1074"/>
        <v>4</v>
      </c>
      <c r="Q4039" s="22">
        <f t="shared" ca="1" si="1075"/>
        <v>0.84880717582489584</v>
      </c>
      <c r="R4039" s="3">
        <f ca="1">IF(N4039&gt;'Power Curve'!$C$37,0,INDEX(Ci,$P4039,1)*POWER(1-Q4039,3)+INDEX(Ci,$P4039,2)*3*Q4039*POWER(1-Q4039,2)+INDEX(Ci,$P4039,3)*3*POWER(Q4039,2)*(1-Q4039)+INDEX(Ci,$P4039,4)*POWER(Q4039,3))</f>
        <v>59.771685359770217</v>
      </c>
      <c r="S4039" s="3">
        <f t="shared" si="1076"/>
        <v>38.909999847412102</v>
      </c>
      <c r="T4039" s="3">
        <f t="shared" ca="1" si="1077"/>
        <v>20.861685512358115</v>
      </c>
      <c r="U4039" s="3">
        <f t="shared" ca="1" si="1085"/>
        <v>20.861685512358115</v>
      </c>
      <c r="W4039" s="34">
        <f t="shared" si="1078"/>
        <v>4</v>
      </c>
      <c r="X4039" s="73" t="b">
        <f>COUNTIF('Power Curve'!$D$2:$D$31,W4039)&gt;0</f>
        <v>1</v>
      </c>
      <c r="Y4039" s="73" t="b">
        <f t="shared" si="1079"/>
        <v>0</v>
      </c>
      <c r="Z4039" s="73" t="b">
        <f t="shared" si="1086"/>
        <v>1</v>
      </c>
      <c r="AA4039" s="34" t="str">
        <f t="shared" si="1080"/>
        <v>Outer</v>
      </c>
      <c r="AB4039" s="35" t="str">
        <f t="shared" si="1087"/>
        <v>-0.1-0.0</v>
      </c>
      <c r="AC4039" s="36" t="str">
        <f t="shared" si="1081"/>
        <v>1-2</v>
      </c>
      <c r="AD4039" s="36" t="str">
        <f t="shared" si="1082"/>
        <v>May</v>
      </c>
      <c r="AE4039" s="35" t="str">
        <f t="shared" si="1083"/>
        <v>295-305</v>
      </c>
      <c r="AF4039" s="36" t="str">
        <f t="shared" si="1084"/>
        <v>LWS-LTI</v>
      </c>
    </row>
    <row r="4040" spans="5:32" x14ac:dyDescent="0.3">
      <c r="E4040" s="12">
        <v>41053.055555555555</v>
      </c>
      <c r="F4040" s="16">
        <v>4.13</v>
      </c>
      <c r="G4040" s="16">
        <v>56.809999465942404</v>
      </c>
      <c r="H4040" s="29">
        <v>1.1856307021855614</v>
      </c>
      <c r="I4040" s="26">
        <v>293.8</v>
      </c>
      <c r="J4040" s="30">
        <v>8.4745762711864403E-2</v>
      </c>
      <c r="K4040" s="31">
        <v>0.34396157938198052</v>
      </c>
      <c r="L4040" s="108">
        <f ca="1">REWS!R4040</f>
        <v>4.0558568527938128</v>
      </c>
      <c r="M4040" s="22">
        <f t="shared" si="1071"/>
        <v>4.0852737901178742</v>
      </c>
      <c r="N4040" s="22">
        <f t="shared" ca="1" si="1072"/>
        <v>4.0119335828543665</v>
      </c>
      <c r="O4040" s="22">
        <f t="shared" si="1073"/>
        <v>-1.0557790420478084E-2</v>
      </c>
      <c r="P4040" s="81">
        <f t="shared" ca="1" si="1074"/>
        <v>4</v>
      </c>
      <c r="Q4040" s="22">
        <f t="shared" ca="1" si="1075"/>
        <v>0.89907852540634425</v>
      </c>
      <c r="R4040" s="3">
        <f ca="1">IF(N4040&gt;'Power Curve'!$C$37,0,INDEX(Ci,$P4040,1)*POWER(1-Q4040,3)+INDEX(Ci,$P4040,2)*3*Q4040*POWER(1-Q4040,2)+INDEX(Ci,$P4040,3)*3*POWER(Q4040,2)*(1-Q4040)+INDEX(Ci,$P4040,4)*POWER(Q4040,3))</f>
        <v>65.571319629921661</v>
      </c>
      <c r="S4040" s="3">
        <f t="shared" si="1076"/>
        <v>56.809999465942404</v>
      </c>
      <c r="T4040" s="3">
        <f t="shared" ca="1" si="1077"/>
        <v>8.7613201639792564</v>
      </c>
      <c r="U4040" s="3">
        <f t="shared" ca="1" si="1085"/>
        <v>8.7613201639792564</v>
      </c>
      <c r="W4040" s="34">
        <f t="shared" si="1078"/>
        <v>4</v>
      </c>
      <c r="X4040" s="73" t="b">
        <f>COUNTIF('Power Curve'!$D$2:$D$31,W4040)&gt;0</f>
        <v>1</v>
      </c>
      <c r="Y4040" s="73" t="b">
        <f t="shared" si="1079"/>
        <v>0</v>
      </c>
      <c r="Z4040" s="73" t="b">
        <f t="shared" si="1086"/>
        <v>1</v>
      </c>
      <c r="AA4040" s="34" t="str">
        <f t="shared" si="1080"/>
        <v>Outer</v>
      </c>
      <c r="AB4040" s="35" t="str">
        <f t="shared" si="1087"/>
        <v>-0.1-0.0</v>
      </c>
      <c r="AC4040" s="36" t="str">
        <f t="shared" si="1081"/>
        <v>1-2</v>
      </c>
      <c r="AD4040" s="36" t="str">
        <f t="shared" si="1082"/>
        <v>May</v>
      </c>
      <c r="AE4040" s="35" t="str">
        <f t="shared" si="1083"/>
        <v>285-295</v>
      </c>
      <c r="AF4040" s="36" t="str">
        <f t="shared" si="1084"/>
        <v>LWS-LTI</v>
      </c>
    </row>
    <row r="4041" spans="5:32" x14ac:dyDescent="0.3">
      <c r="E4041" s="12">
        <v>41053.0625</v>
      </c>
      <c r="F4041" s="16">
        <v>4.38</v>
      </c>
      <c r="G4041" s="16">
        <v>84.420001983642507</v>
      </c>
      <c r="H4041" s="29">
        <v>1.1847481963819049</v>
      </c>
      <c r="I4041" s="26">
        <v>298.3</v>
      </c>
      <c r="J4041" s="30">
        <v>3.6529680365296809E-2</v>
      </c>
      <c r="K4041" s="31">
        <v>0.23160381028946875</v>
      </c>
      <c r="L4041" s="108">
        <f ca="1">REWS!R4041</f>
        <v>4.4380543458533035</v>
      </c>
      <c r="M4041" s="22">
        <f t="shared" si="1071"/>
        <v>4.331491166097897</v>
      </c>
      <c r="N4041" s="22">
        <f t="shared" ca="1" si="1072"/>
        <v>4.3889025556451973</v>
      </c>
      <c r="O4041" s="22">
        <f t="shared" si="1073"/>
        <v>2.7495898738573516E-2</v>
      </c>
      <c r="P4041" s="81">
        <f t="shared" ca="1" si="1074"/>
        <v>5</v>
      </c>
      <c r="Q4041" s="22">
        <f t="shared" ca="1" si="1075"/>
        <v>0.26908031172711494</v>
      </c>
      <c r="R4041" s="3">
        <f ca="1">IF(N4041&gt;'Power Curve'!$C$37,0,INDEX(Ci,$P4041,1)*POWER(1-Q4041,3)+INDEX(Ci,$P4041,2)*3*Q4041*POWER(1-Q4041,2)+INDEX(Ci,$P4041,3)*3*POWER(Q4041,2)*(1-Q4041)+INDEX(Ci,$P4041,4)*POWER(Q4041,3))</f>
        <v>104.71527349523927</v>
      </c>
      <c r="S4041" s="3">
        <f t="shared" si="1076"/>
        <v>84.420001983642507</v>
      </c>
      <c r="T4041" s="3">
        <f t="shared" ca="1" si="1077"/>
        <v>20.295271511596766</v>
      </c>
      <c r="U4041" s="3">
        <f t="shared" ca="1" si="1085"/>
        <v>20.295271511596766</v>
      </c>
      <c r="W4041" s="34">
        <f t="shared" si="1078"/>
        <v>4</v>
      </c>
      <c r="X4041" s="73" t="b">
        <f>COUNTIF('Power Curve'!$D$2:$D$31,W4041)&gt;0</f>
        <v>1</v>
      </c>
      <c r="Y4041" s="73" t="b">
        <f t="shared" si="1079"/>
        <v>0</v>
      </c>
      <c r="Z4041" s="73" t="b">
        <f t="shared" si="1086"/>
        <v>1</v>
      </c>
      <c r="AA4041" s="34" t="str">
        <f t="shared" si="1080"/>
        <v>Outer</v>
      </c>
      <c r="AB4041" s="35" t="str">
        <f t="shared" si="1087"/>
        <v>0.0-0.1</v>
      </c>
      <c r="AC4041" s="36" t="str">
        <f t="shared" si="1081"/>
        <v>1-2</v>
      </c>
      <c r="AD4041" s="36" t="str">
        <f t="shared" si="1082"/>
        <v>May</v>
      </c>
      <c r="AE4041" s="35" t="str">
        <f t="shared" si="1083"/>
        <v>295-305</v>
      </c>
      <c r="AF4041" s="36" t="str">
        <f t="shared" si="1084"/>
        <v>LWS-LTI</v>
      </c>
    </row>
    <row r="4042" spans="5:32" x14ac:dyDescent="0.3">
      <c r="E4042" s="12">
        <v>41053.069444444445</v>
      </c>
      <c r="F4042" s="16">
        <v>4.43</v>
      </c>
      <c r="G4042" s="16">
        <v>99.530002593993899</v>
      </c>
      <c r="H4042" s="29">
        <v>1.1848741876245621</v>
      </c>
      <c r="I4042" s="26">
        <v>302.8</v>
      </c>
      <c r="J4042" s="30">
        <v>5.6433408577878111E-2</v>
      </c>
      <c r="K4042" s="31">
        <v>0.32433490127020431</v>
      </c>
      <c r="L4042" s="108">
        <f ca="1">REWS!R4042</f>
        <v>4.5151109933264468</v>
      </c>
      <c r="M4042" s="22">
        <f t="shared" si="1071"/>
        <v>4.3810927027199513</v>
      </c>
      <c r="N4042" s="22">
        <f t="shared" ca="1" si="1072"/>
        <v>4.4652640688110905</v>
      </c>
      <c r="O4042" s="22">
        <f t="shared" si="1073"/>
        <v>3.5161976118019383E-2</v>
      </c>
      <c r="P4042" s="81">
        <f t="shared" ca="1" si="1074"/>
        <v>5</v>
      </c>
      <c r="Q4042" s="22">
        <f t="shared" ca="1" si="1075"/>
        <v>0.35639816393297663</v>
      </c>
      <c r="R4042" s="3">
        <f ca="1">IF(N4042&gt;'Power Curve'!$C$37,0,INDEX(Ci,$P4042,1)*POWER(1-Q4042,3)+INDEX(Ci,$P4042,2)*3*Q4042*POWER(1-Q4042,2)+INDEX(Ci,$P4042,3)*3*POWER(Q4042,2)*(1-Q4042)+INDEX(Ci,$P4042,4)*POWER(Q4042,3))</f>
        <v>116.1389981790112</v>
      </c>
      <c r="S4042" s="3">
        <f t="shared" si="1076"/>
        <v>99.530002593993899</v>
      </c>
      <c r="T4042" s="3">
        <f t="shared" ca="1" si="1077"/>
        <v>16.608995585017297</v>
      </c>
      <c r="U4042" s="3">
        <f t="shared" ca="1" si="1085"/>
        <v>16.608995585017297</v>
      </c>
      <c r="W4042" s="34">
        <f t="shared" si="1078"/>
        <v>4</v>
      </c>
      <c r="X4042" s="73" t="b">
        <f>COUNTIF('Power Curve'!$D$2:$D$31,W4042)&gt;0</f>
        <v>1</v>
      </c>
      <c r="Y4042" s="73" t="b">
        <f t="shared" si="1079"/>
        <v>0</v>
      </c>
      <c r="Z4042" s="73" t="b">
        <f t="shared" si="1086"/>
        <v>1</v>
      </c>
      <c r="AA4042" s="34" t="str">
        <f t="shared" si="1080"/>
        <v>Outer</v>
      </c>
      <c r="AB4042" s="35" t="str">
        <f t="shared" si="1087"/>
        <v>0.0-0.1</v>
      </c>
      <c r="AC4042" s="36" t="str">
        <f t="shared" si="1081"/>
        <v>1-2</v>
      </c>
      <c r="AD4042" s="36" t="str">
        <f t="shared" si="1082"/>
        <v>May</v>
      </c>
      <c r="AE4042" s="35" t="str">
        <f t="shared" si="1083"/>
        <v>295-305</v>
      </c>
      <c r="AF4042" s="36" t="str">
        <f t="shared" si="1084"/>
        <v>LWS-LTI</v>
      </c>
    </row>
    <row r="4043" spans="5:32" x14ac:dyDescent="0.3">
      <c r="E4043" s="12">
        <v>41053.076388888891</v>
      </c>
      <c r="F4043" s="16">
        <v>4.22</v>
      </c>
      <c r="G4043" s="16">
        <v>85.669998168945</v>
      </c>
      <c r="H4043" s="29">
        <v>1.1843284136812147</v>
      </c>
      <c r="I4043" s="26">
        <v>309</v>
      </c>
      <c r="J4043" s="30">
        <v>4.2654028436018961E-2</v>
      </c>
      <c r="K4043" s="31">
        <v>0.30429317093699543</v>
      </c>
      <c r="L4043" s="108">
        <f ca="1">REWS!R4043</f>
        <v>4.3863016704017221</v>
      </c>
      <c r="M4043" s="22">
        <f t="shared" si="1071"/>
        <v>4.172770226672859</v>
      </c>
      <c r="N4043" s="22">
        <f t="shared" ca="1" si="1072"/>
        <v>4.3372106671700799</v>
      </c>
      <c r="O4043" s="22">
        <f t="shared" si="1073"/>
        <v>2.9650659008329753E-3</v>
      </c>
      <c r="P4043" s="81">
        <f t="shared" ca="1" si="1074"/>
        <v>5</v>
      </c>
      <c r="Q4043" s="22">
        <f t="shared" ca="1" si="1075"/>
        <v>0.20997167845125958</v>
      </c>
      <c r="R4043" s="3">
        <f ca="1">IF(N4043&gt;'Power Curve'!$C$37,0,INDEX(Ci,$P4043,1)*POWER(1-Q4043,3)+INDEX(Ci,$P4043,2)*3*Q4043*POWER(1-Q4043,2)+INDEX(Ci,$P4043,3)*3*POWER(Q4043,2)*(1-Q4043)+INDEX(Ci,$P4043,4)*POWER(Q4043,3))</f>
        <v>97.588775225689815</v>
      </c>
      <c r="S4043" s="3">
        <f t="shared" si="1076"/>
        <v>85.669998168945</v>
      </c>
      <c r="T4043" s="3">
        <f t="shared" ca="1" si="1077"/>
        <v>11.918777056744815</v>
      </c>
      <c r="U4043" s="3">
        <f t="shared" ca="1" si="1085"/>
        <v>11.918777056744815</v>
      </c>
      <c r="W4043" s="34">
        <f t="shared" si="1078"/>
        <v>4</v>
      </c>
      <c r="X4043" s="73" t="b">
        <f>COUNTIF('Power Curve'!$D$2:$D$31,W4043)&gt;0</f>
        <v>1</v>
      </c>
      <c r="Y4043" s="73" t="b">
        <f t="shared" si="1079"/>
        <v>0</v>
      </c>
      <c r="Z4043" s="73" t="b">
        <f t="shared" si="1086"/>
        <v>1</v>
      </c>
      <c r="AA4043" s="34" t="str">
        <f t="shared" si="1080"/>
        <v>Outer</v>
      </c>
      <c r="AB4043" s="35" t="str">
        <f t="shared" si="1087"/>
        <v>0.0-0.1</v>
      </c>
      <c r="AC4043" s="36" t="str">
        <f t="shared" si="1081"/>
        <v>1-2</v>
      </c>
      <c r="AD4043" s="36" t="str">
        <f t="shared" si="1082"/>
        <v>May</v>
      </c>
      <c r="AE4043" s="35" t="str">
        <f t="shared" si="1083"/>
        <v>305-315</v>
      </c>
      <c r="AF4043" s="36" t="str">
        <f t="shared" si="1084"/>
        <v>LWS-LTI</v>
      </c>
    </row>
    <row r="4044" spans="5:32" x14ac:dyDescent="0.3">
      <c r="E4044" s="12">
        <v>41053.083333333336</v>
      </c>
      <c r="F4044" s="16">
        <v>4.5199999999999996</v>
      </c>
      <c r="G4044" s="16">
        <v>114.00999641418451</v>
      </c>
      <c r="H4044" s="29">
        <v>1.1839928032430842</v>
      </c>
      <c r="I4044" s="26">
        <v>309.3</v>
      </c>
      <c r="J4044" s="30">
        <v>5.7522123893805316E-2</v>
      </c>
      <c r="K4044" s="31">
        <v>0.43468176925927959</v>
      </c>
      <c r="L4044" s="108">
        <f ca="1">REWS!R4044</f>
        <v>4.5628256275893726</v>
      </c>
      <c r="M4044" s="22">
        <f t="shared" si="1071"/>
        <v>4.4689904449651605</v>
      </c>
      <c r="N4044" s="22">
        <f t="shared" ca="1" si="1072"/>
        <v>4.5113327725086432</v>
      </c>
      <c r="O4044" s="22">
        <f t="shared" si="1073"/>
        <v>4.8746855527395494E-2</v>
      </c>
      <c r="P4044" s="81">
        <f t="shared" ca="1" si="1074"/>
        <v>5</v>
      </c>
      <c r="Q4044" s="22">
        <f t="shared" ca="1" si="1075"/>
        <v>0.40907679867976993</v>
      </c>
      <c r="R4044" s="3">
        <f ca="1">IF(N4044&gt;'Power Curve'!$C$37,0,INDEX(Ci,$P4044,1)*POWER(1-Q4044,3)+INDEX(Ci,$P4044,2)*3*Q4044*POWER(1-Q4044,2)+INDEX(Ci,$P4044,3)*3*POWER(Q4044,2)*(1-Q4044)+INDEX(Ci,$P4044,4)*POWER(Q4044,3))</f>
        <v>123.46144870212746</v>
      </c>
      <c r="S4044" s="3">
        <f t="shared" si="1076"/>
        <v>114.00999641418451</v>
      </c>
      <c r="T4044" s="3">
        <f t="shared" ca="1" si="1077"/>
        <v>9.4514522879429421</v>
      </c>
      <c r="U4044" s="3">
        <f t="shared" ca="1" si="1085"/>
        <v>9.4514522879429421</v>
      </c>
      <c r="W4044" s="34">
        <f t="shared" si="1078"/>
        <v>4</v>
      </c>
      <c r="X4044" s="73" t="b">
        <f>COUNTIF('Power Curve'!$D$2:$D$31,W4044)&gt;0</f>
        <v>1</v>
      </c>
      <c r="Y4044" s="73" t="b">
        <f t="shared" si="1079"/>
        <v>0</v>
      </c>
      <c r="Z4044" s="73" t="b">
        <f t="shared" si="1086"/>
        <v>1</v>
      </c>
      <c r="AA4044" s="34" t="str">
        <f t="shared" si="1080"/>
        <v>Outer</v>
      </c>
      <c r="AB4044" s="35" t="str">
        <f t="shared" si="1087"/>
        <v>0.0-0.1</v>
      </c>
      <c r="AC4044" s="36" t="str">
        <f t="shared" si="1081"/>
        <v>2-3</v>
      </c>
      <c r="AD4044" s="36" t="str">
        <f t="shared" si="1082"/>
        <v>May</v>
      </c>
      <c r="AE4044" s="35" t="str">
        <f t="shared" si="1083"/>
        <v>305-315</v>
      </c>
      <c r="AF4044" s="36" t="str">
        <f t="shared" si="1084"/>
        <v>LWS-LTI</v>
      </c>
    </row>
    <row r="4045" spans="5:32" x14ac:dyDescent="0.3">
      <c r="E4045" s="12">
        <v>41053.090277777781</v>
      </c>
      <c r="F4045" s="16">
        <v>4.79</v>
      </c>
      <c r="G4045" s="16">
        <v>100.33000564575191</v>
      </c>
      <c r="H4045" s="29">
        <v>1.1853784246873158</v>
      </c>
      <c r="I4045" s="26">
        <v>301.2</v>
      </c>
      <c r="J4045" s="30">
        <v>6.471816283924843E-2</v>
      </c>
      <c r="K4045" s="31">
        <v>0.40821581700288229</v>
      </c>
      <c r="L4045" s="108">
        <f ca="1">REWS!R4045</f>
        <v>4.6470052659201091</v>
      </c>
      <c r="M4045" s="22">
        <f t="shared" si="1071"/>
        <v>4.737790178204774</v>
      </c>
      <c r="N4045" s="22">
        <f t="shared" ca="1" si="1072"/>
        <v>4.5963540515536856</v>
      </c>
      <c r="O4045" s="22">
        <f t="shared" si="1073"/>
        <v>9.0290720796945653E-2</v>
      </c>
      <c r="P4045" s="81">
        <f t="shared" ca="1" si="1074"/>
        <v>5</v>
      </c>
      <c r="Q4045" s="22">
        <f t="shared" ca="1" si="1075"/>
        <v>0.50629691874051541</v>
      </c>
      <c r="R4045" s="3">
        <f ca="1">IF(N4045&gt;'Power Curve'!$C$37,0,INDEX(Ci,$P4045,1)*POWER(1-Q4045,3)+INDEX(Ci,$P4045,2)*3*Q4045*POWER(1-Q4045,2)+INDEX(Ci,$P4045,3)*3*POWER(Q4045,2)*(1-Q4045)+INDEX(Ci,$P4045,4)*POWER(Q4045,3))</f>
        <v>137.62274655206934</v>
      </c>
      <c r="S4045" s="3">
        <f t="shared" si="1076"/>
        <v>100.33000564575191</v>
      </c>
      <c r="T4045" s="3">
        <f t="shared" ca="1" si="1077"/>
        <v>37.292740906317434</v>
      </c>
      <c r="U4045" s="3">
        <f t="shared" ca="1" si="1085"/>
        <v>37.292740906317434</v>
      </c>
      <c r="W4045" s="34">
        <f t="shared" si="1078"/>
        <v>5</v>
      </c>
      <c r="X4045" s="73" t="b">
        <f>COUNTIF('Power Curve'!$D$2:$D$31,W4045)&gt;0</f>
        <v>1</v>
      </c>
      <c r="Y4045" s="73" t="b">
        <f t="shared" si="1079"/>
        <v>0</v>
      </c>
      <c r="Z4045" s="73" t="b">
        <f t="shared" si="1086"/>
        <v>1</v>
      </c>
      <c r="AA4045" s="34" t="str">
        <f t="shared" si="1080"/>
        <v>Outer</v>
      </c>
      <c r="AB4045" s="35" t="str">
        <f t="shared" si="1087"/>
        <v>0.0-0.1</v>
      </c>
      <c r="AC4045" s="36" t="str">
        <f t="shared" si="1081"/>
        <v>2-3</v>
      </c>
      <c r="AD4045" s="36" t="str">
        <f t="shared" si="1082"/>
        <v>May</v>
      </c>
      <c r="AE4045" s="35" t="str">
        <f t="shared" si="1083"/>
        <v>295-305</v>
      </c>
      <c r="AF4045" s="36" t="str">
        <f t="shared" si="1084"/>
        <v>LWS-LTI</v>
      </c>
    </row>
    <row r="4046" spans="5:32" x14ac:dyDescent="0.3">
      <c r="E4046" s="12">
        <v>41053.097222222219</v>
      </c>
      <c r="F4046" s="16">
        <v>5.0999999999999996</v>
      </c>
      <c r="G4046" s="16">
        <v>152.99000549316401</v>
      </c>
      <c r="H4046" s="29">
        <v>1.1849855221172767</v>
      </c>
      <c r="I4046" s="26">
        <v>301.2</v>
      </c>
      <c r="J4046" s="30">
        <v>8.2352941176470587E-2</v>
      </c>
      <c r="K4046" s="31">
        <v>0.293517327558519</v>
      </c>
      <c r="L4046" s="108">
        <f ca="1">REWS!R4046</f>
        <v>4.8841400893418481</v>
      </c>
      <c r="M4046" s="22">
        <f t="shared" si="1071"/>
        <v>5.0438538568846356</v>
      </c>
      <c r="N4046" s="22">
        <f t="shared" ca="1" si="1072"/>
        <v>4.8303703582728925</v>
      </c>
      <c r="O4046" s="22">
        <f t="shared" si="1073"/>
        <v>0.13759384895758484</v>
      </c>
      <c r="P4046" s="81">
        <f t="shared" ca="1" si="1074"/>
        <v>5</v>
      </c>
      <c r="Q4046" s="22">
        <f t="shared" ca="1" si="1075"/>
        <v>0.77388985183859904</v>
      </c>
      <c r="R4046" s="3">
        <f ca="1">IF(N4046&gt;'Power Curve'!$C$37,0,INDEX(Ci,$P4046,1)*POWER(1-Q4046,3)+INDEX(Ci,$P4046,2)*3*Q4046*POWER(1-Q4046,2)+INDEX(Ci,$P4046,3)*3*POWER(Q4046,2)*(1-Q4046)+INDEX(Ci,$P4046,4)*POWER(Q4046,3))</f>
        <v>178.54125904380405</v>
      </c>
      <c r="S4046" s="3">
        <f t="shared" si="1076"/>
        <v>152.99000549316401</v>
      </c>
      <c r="T4046" s="3">
        <f t="shared" ca="1" si="1077"/>
        <v>25.551253550640041</v>
      </c>
      <c r="U4046" s="3">
        <f t="shared" ca="1" si="1085"/>
        <v>25.551253550640041</v>
      </c>
      <c r="W4046" s="34">
        <f t="shared" si="1078"/>
        <v>5</v>
      </c>
      <c r="X4046" s="73" t="b">
        <f>COUNTIF('Power Curve'!$D$2:$D$31,W4046)&gt;0</f>
        <v>1</v>
      </c>
      <c r="Y4046" s="73" t="b">
        <f t="shared" si="1079"/>
        <v>0</v>
      </c>
      <c r="Z4046" s="73" t="b">
        <f t="shared" si="1086"/>
        <v>1</v>
      </c>
      <c r="AA4046" s="34" t="str">
        <f t="shared" si="1080"/>
        <v>Outer</v>
      </c>
      <c r="AB4046" s="35" t="str">
        <f t="shared" si="1087"/>
        <v>0.1-0.2</v>
      </c>
      <c r="AC4046" s="36" t="str">
        <f t="shared" si="1081"/>
        <v>2-3</v>
      </c>
      <c r="AD4046" s="36" t="str">
        <f t="shared" si="1082"/>
        <v>May</v>
      </c>
      <c r="AE4046" s="35" t="str">
        <f t="shared" si="1083"/>
        <v>295-305</v>
      </c>
      <c r="AF4046" s="36" t="str">
        <f t="shared" si="1084"/>
        <v>LWS-LTI</v>
      </c>
    </row>
    <row r="4047" spans="5:32" x14ac:dyDescent="0.3">
      <c r="E4047" s="12">
        <v>41053.104166666664</v>
      </c>
      <c r="F4047" s="16">
        <v>5.83</v>
      </c>
      <c r="G4047" s="16">
        <v>246.34000778198268</v>
      </c>
      <c r="H4047" s="29">
        <v>1.1847481963819049</v>
      </c>
      <c r="I4047" s="26">
        <v>304.10000000000002</v>
      </c>
      <c r="J4047" s="30">
        <v>8.2332761578044589E-2</v>
      </c>
      <c r="K4047" s="31">
        <v>0.33545005185468818</v>
      </c>
      <c r="L4047" s="108">
        <f ca="1">REWS!R4047</f>
        <v>5.6161385326656337</v>
      </c>
      <c r="M4047" s="22">
        <f t="shared" si="1071"/>
        <v>5.7654323055595293</v>
      </c>
      <c r="N4047" s="22">
        <f t="shared" ca="1" si="1072"/>
        <v>5.5539393702792683</v>
      </c>
      <c r="O4047" s="22">
        <f t="shared" si="1073"/>
        <v>0.24911612426594074</v>
      </c>
      <c r="P4047" s="81">
        <f t="shared" ca="1" si="1074"/>
        <v>6</v>
      </c>
      <c r="Q4047" s="22">
        <f t="shared" ca="1" si="1075"/>
        <v>0.52410447002867977</v>
      </c>
      <c r="R4047" s="3">
        <f ca="1">IF(N4047&gt;'Power Curve'!$C$37,0,INDEX(Ci,$P4047,1)*POWER(1-Q4047,3)+INDEX(Ci,$P4047,2)*3*Q4047*POWER(1-Q4047,2)+INDEX(Ci,$P4047,3)*3*POWER(Q4047,2)*(1-Q4047)+INDEX(Ci,$P4047,4)*POWER(Q4047,3))</f>
        <v>289.69569952315925</v>
      </c>
      <c r="S4047" s="3">
        <f t="shared" si="1076"/>
        <v>246.34000778198268</v>
      </c>
      <c r="T4047" s="3">
        <f t="shared" ca="1" si="1077"/>
        <v>43.355691741176571</v>
      </c>
      <c r="U4047" s="3">
        <f t="shared" ca="1" si="1085"/>
        <v>43.355691741176571</v>
      </c>
      <c r="W4047" s="34">
        <f t="shared" si="1078"/>
        <v>6</v>
      </c>
      <c r="X4047" s="73" t="b">
        <f>COUNTIF('Power Curve'!$D$2:$D$31,W4047)&gt;0</f>
        <v>1</v>
      </c>
      <c r="Y4047" s="73" t="b">
        <f t="shared" si="1079"/>
        <v>0</v>
      </c>
      <c r="Z4047" s="73" t="b">
        <f t="shared" si="1086"/>
        <v>1</v>
      </c>
      <c r="AA4047" s="34" t="str">
        <f t="shared" si="1080"/>
        <v>Outer</v>
      </c>
      <c r="AB4047" s="35" t="str">
        <f t="shared" si="1087"/>
        <v>0.2-0.3</v>
      </c>
      <c r="AC4047" s="36" t="str">
        <f t="shared" si="1081"/>
        <v>2-3</v>
      </c>
      <c r="AD4047" s="36" t="str">
        <f t="shared" si="1082"/>
        <v>May</v>
      </c>
      <c r="AE4047" s="35" t="str">
        <f t="shared" si="1083"/>
        <v>295-305</v>
      </c>
      <c r="AF4047" s="36" t="str">
        <f t="shared" si="1084"/>
        <v>LWS-LTI</v>
      </c>
    </row>
    <row r="4048" spans="5:32" x14ac:dyDescent="0.3">
      <c r="E4048" s="12">
        <v>41053.111111111109</v>
      </c>
      <c r="F4048" s="16">
        <v>5.65</v>
      </c>
      <c r="G4048" s="16">
        <v>264.06999206542963</v>
      </c>
      <c r="H4048" s="29">
        <v>1.1845802443939268</v>
      </c>
      <c r="I4048" s="26">
        <v>304.2</v>
      </c>
      <c r="J4048" s="30">
        <v>7.7876106194690264E-2</v>
      </c>
      <c r="K4048" s="31">
        <v>0.25500630380004297</v>
      </c>
      <c r="L4048" s="108">
        <f ca="1">REWS!R4048</f>
        <v>5.5312962846300069</v>
      </c>
      <c r="M4048" s="22">
        <f t="shared" si="1071"/>
        <v>5.587161779033889</v>
      </c>
      <c r="N4048" s="22">
        <f t="shared" ca="1" si="1072"/>
        <v>5.46977826371627</v>
      </c>
      <c r="O4048" s="22">
        <f t="shared" si="1073"/>
        <v>0.22156383972214963</v>
      </c>
      <c r="P4048" s="81">
        <f t="shared" ca="1" si="1074"/>
        <v>6</v>
      </c>
      <c r="Q4048" s="22">
        <f t="shared" ca="1" si="1075"/>
        <v>0.44021960102030949</v>
      </c>
      <c r="R4048" s="3">
        <f ca="1">IF(N4048&gt;'Power Curve'!$C$37,0,INDEX(Ci,$P4048,1)*POWER(1-Q4048,3)+INDEX(Ci,$P4048,2)*3*Q4048*POWER(1-Q4048,2)+INDEX(Ci,$P4048,3)*3*POWER(Q4048,2)*(1-Q4048)+INDEX(Ci,$P4048,4)*POWER(Q4048,3))</f>
        <v>277.1392216709346</v>
      </c>
      <c r="S4048" s="3">
        <f t="shared" si="1076"/>
        <v>264.06999206542963</v>
      </c>
      <c r="T4048" s="3">
        <f t="shared" ca="1" si="1077"/>
        <v>13.069229605504972</v>
      </c>
      <c r="U4048" s="3">
        <f t="shared" ca="1" si="1085"/>
        <v>13.069229605504972</v>
      </c>
      <c r="W4048" s="34">
        <f t="shared" si="1078"/>
        <v>6</v>
      </c>
      <c r="X4048" s="73" t="b">
        <f>COUNTIF('Power Curve'!$D$2:$D$31,W4048)&gt;0</f>
        <v>1</v>
      </c>
      <c r="Y4048" s="73" t="b">
        <f t="shared" si="1079"/>
        <v>0</v>
      </c>
      <c r="Z4048" s="73" t="b">
        <f t="shared" si="1086"/>
        <v>1</v>
      </c>
      <c r="AA4048" s="34" t="str">
        <f t="shared" si="1080"/>
        <v>Outer</v>
      </c>
      <c r="AB4048" s="35" t="str">
        <f t="shared" si="1087"/>
        <v>0.2-0.3</v>
      </c>
      <c r="AC4048" s="36" t="str">
        <f t="shared" si="1081"/>
        <v>2-3</v>
      </c>
      <c r="AD4048" s="36" t="str">
        <f t="shared" si="1082"/>
        <v>May</v>
      </c>
      <c r="AE4048" s="35" t="str">
        <f t="shared" si="1083"/>
        <v>295-305</v>
      </c>
      <c r="AF4048" s="36" t="str">
        <f t="shared" si="1084"/>
        <v>LWS-LTI</v>
      </c>
    </row>
    <row r="4049" spans="5:32" x14ac:dyDescent="0.3">
      <c r="E4049" s="12">
        <v>41053.118055555555</v>
      </c>
      <c r="F4049" s="16">
        <v>5.54</v>
      </c>
      <c r="G4049" s="16">
        <v>197.5800018310546</v>
      </c>
      <c r="H4049" s="29">
        <v>1.1854204648177245</v>
      </c>
      <c r="I4049" s="26">
        <v>300.7</v>
      </c>
      <c r="J4049" s="30">
        <v>8.4837545126353789E-2</v>
      </c>
      <c r="K4049" s="31">
        <v>0.36976998006691697</v>
      </c>
      <c r="L4049" s="108">
        <f ca="1">REWS!R4049</f>
        <v>5.2667477659582147</v>
      </c>
      <c r="M4049" s="22">
        <f t="shared" si="1071"/>
        <v>5.4796801411589424</v>
      </c>
      <c r="N4049" s="22">
        <f t="shared" ca="1" si="1072"/>
        <v>5.2094030941542329</v>
      </c>
      <c r="O4049" s="22">
        <f t="shared" si="1073"/>
        <v>0.2049522061129489</v>
      </c>
      <c r="P4049" s="81">
        <f t="shared" ca="1" si="1074"/>
        <v>6</v>
      </c>
      <c r="Q4049" s="22">
        <f t="shared" ca="1" si="1075"/>
        <v>0.18069904712414236</v>
      </c>
      <c r="R4049" s="3">
        <f ca="1">IF(N4049&gt;'Power Curve'!$C$37,0,INDEX(Ci,$P4049,1)*POWER(1-Q4049,3)+INDEX(Ci,$P4049,2)*3*Q4049*POWER(1-Q4049,2)+INDEX(Ci,$P4049,3)*3*POWER(Q4049,2)*(1-Q4049)+INDEX(Ci,$P4049,4)*POWER(Q4049,3))</f>
        <v>238.84941625979727</v>
      </c>
      <c r="S4049" s="3">
        <f t="shared" si="1076"/>
        <v>197.5800018310546</v>
      </c>
      <c r="T4049" s="3">
        <f t="shared" ca="1" si="1077"/>
        <v>41.269414428742664</v>
      </c>
      <c r="U4049" s="3">
        <f t="shared" ca="1" si="1085"/>
        <v>41.269414428742664</v>
      </c>
      <c r="W4049" s="34">
        <f t="shared" si="1078"/>
        <v>5</v>
      </c>
      <c r="X4049" s="73" t="b">
        <f>COUNTIF('Power Curve'!$D$2:$D$31,W4049)&gt;0</f>
        <v>1</v>
      </c>
      <c r="Y4049" s="73" t="b">
        <f t="shared" si="1079"/>
        <v>0</v>
      </c>
      <c r="Z4049" s="73" t="b">
        <f t="shared" si="1086"/>
        <v>1</v>
      </c>
      <c r="AA4049" s="34" t="str">
        <f t="shared" si="1080"/>
        <v>Outer</v>
      </c>
      <c r="AB4049" s="35" t="str">
        <f t="shared" si="1087"/>
        <v>0.2-0.3</v>
      </c>
      <c r="AC4049" s="36" t="str">
        <f t="shared" si="1081"/>
        <v>2-3</v>
      </c>
      <c r="AD4049" s="36" t="str">
        <f t="shared" si="1082"/>
        <v>May</v>
      </c>
      <c r="AE4049" s="35" t="str">
        <f t="shared" si="1083"/>
        <v>295-305</v>
      </c>
      <c r="AF4049" s="36" t="str">
        <f t="shared" si="1084"/>
        <v>LWS-LTI</v>
      </c>
    </row>
    <row r="4050" spans="5:32" x14ac:dyDescent="0.3">
      <c r="E4050" s="12">
        <v>41053.125</v>
      </c>
      <c r="F4050" s="16">
        <v>4.97</v>
      </c>
      <c r="G4050" s="16">
        <v>133.95999908447271</v>
      </c>
      <c r="H4050" s="29">
        <v>1.1858134360365318</v>
      </c>
      <c r="I4050" s="26">
        <v>296.10000000000002</v>
      </c>
      <c r="J4050" s="30">
        <v>6.4386317907444673E-2</v>
      </c>
      <c r="K4050" s="31">
        <v>0.23375732950530961</v>
      </c>
      <c r="L4050" s="108">
        <f ca="1">REWS!R4050</f>
        <v>4.7891412448024884</v>
      </c>
      <c r="M4050" s="22">
        <f t="shared" si="1071"/>
        <v>4.916429487439272</v>
      </c>
      <c r="N4050" s="22">
        <f t="shared" ca="1" si="1072"/>
        <v>4.7375201681003167</v>
      </c>
      <c r="O4050" s="22">
        <f t="shared" si="1073"/>
        <v>0.11790000189719115</v>
      </c>
      <c r="P4050" s="81">
        <f t="shared" ca="1" si="1074"/>
        <v>5</v>
      </c>
      <c r="Q4050" s="22">
        <f t="shared" ca="1" si="1075"/>
        <v>0.66771752959608599</v>
      </c>
      <c r="R4050" s="3">
        <f ca="1">IF(N4050&gt;'Power Curve'!$C$37,0,INDEX(Ci,$P4050,1)*POWER(1-Q4050,3)+INDEX(Ci,$P4050,2)*3*Q4050*POWER(1-Q4050,2)+INDEX(Ci,$P4050,3)*3*POWER(Q4050,2)*(1-Q4050)+INDEX(Ci,$P4050,4)*POWER(Q4050,3))</f>
        <v>162.22615058048078</v>
      </c>
      <c r="S4050" s="3">
        <f t="shared" si="1076"/>
        <v>133.95999908447271</v>
      </c>
      <c r="T4050" s="3">
        <f t="shared" ca="1" si="1077"/>
        <v>28.266151496008064</v>
      </c>
      <c r="U4050" s="3">
        <f t="shared" ca="1" si="1085"/>
        <v>28.266151496008064</v>
      </c>
      <c r="W4050" s="34">
        <f t="shared" si="1078"/>
        <v>5</v>
      </c>
      <c r="X4050" s="73" t="b">
        <f>COUNTIF('Power Curve'!$D$2:$D$31,W4050)&gt;0</f>
        <v>1</v>
      </c>
      <c r="Y4050" s="73" t="b">
        <f t="shared" si="1079"/>
        <v>0</v>
      </c>
      <c r="Z4050" s="73" t="b">
        <f t="shared" si="1086"/>
        <v>1</v>
      </c>
      <c r="AA4050" s="34" t="str">
        <f t="shared" si="1080"/>
        <v>Outer</v>
      </c>
      <c r="AB4050" s="35" t="str">
        <f t="shared" si="1087"/>
        <v>0.1-0.2</v>
      </c>
      <c r="AC4050" s="36" t="str">
        <f t="shared" si="1081"/>
        <v>3-4</v>
      </c>
      <c r="AD4050" s="36" t="str">
        <f t="shared" si="1082"/>
        <v>May</v>
      </c>
      <c r="AE4050" s="35" t="str">
        <f t="shared" si="1083"/>
        <v>295-305</v>
      </c>
      <c r="AF4050" s="36" t="str">
        <f t="shared" si="1084"/>
        <v>LWS-LTI</v>
      </c>
    </row>
    <row r="4051" spans="5:32" x14ac:dyDescent="0.3">
      <c r="E4051" s="12">
        <v>41053.131944444445</v>
      </c>
      <c r="F4051" s="16">
        <v>4.8600000000000003</v>
      </c>
      <c r="G4051" s="16">
        <v>137.39999771118121</v>
      </c>
      <c r="H4051" s="29">
        <v>1.1866130711387968</v>
      </c>
      <c r="I4051" s="26">
        <v>303.2</v>
      </c>
      <c r="J4051" s="30">
        <v>7.407407407407407E-2</v>
      </c>
      <c r="K4051" s="31">
        <v>0.26943705089799769</v>
      </c>
      <c r="L4051" s="108">
        <f ca="1">REWS!R4051</f>
        <v>4.7723772942029399</v>
      </c>
      <c r="M4051" s="22">
        <f t="shared" si="1071"/>
        <v>4.8086955570714691</v>
      </c>
      <c r="N4051" s="22">
        <f t="shared" ca="1" si="1072"/>
        <v>4.7219978377165504</v>
      </c>
      <c r="O4051" s="22">
        <f t="shared" si="1073"/>
        <v>0.1012493756699345</v>
      </c>
      <c r="P4051" s="81">
        <f t="shared" ca="1" si="1074"/>
        <v>5</v>
      </c>
      <c r="Q4051" s="22">
        <f t="shared" ca="1" si="1075"/>
        <v>0.64996805745825981</v>
      </c>
      <c r="R4051" s="3">
        <f ca="1">IF(N4051&gt;'Power Curve'!$C$37,0,INDEX(Ci,$P4051,1)*POWER(1-Q4051,3)+INDEX(Ci,$P4051,2)*3*Q4051*POWER(1-Q4051,2)+INDEX(Ci,$P4051,3)*3*POWER(Q4051,2)*(1-Q4051)+INDEX(Ci,$P4051,4)*POWER(Q4051,3))</f>
        <v>159.4903304930985</v>
      </c>
      <c r="S4051" s="3">
        <f t="shared" si="1076"/>
        <v>137.39999771118121</v>
      </c>
      <c r="T4051" s="3">
        <f t="shared" ca="1" si="1077"/>
        <v>22.090332781917283</v>
      </c>
      <c r="U4051" s="3">
        <f t="shared" ca="1" si="1085"/>
        <v>22.090332781917283</v>
      </c>
      <c r="W4051" s="34">
        <f t="shared" si="1078"/>
        <v>5</v>
      </c>
      <c r="X4051" s="73" t="b">
        <f>COUNTIF('Power Curve'!$D$2:$D$31,W4051)&gt;0</f>
        <v>1</v>
      </c>
      <c r="Y4051" s="73" t="b">
        <f t="shared" si="1079"/>
        <v>0</v>
      </c>
      <c r="Z4051" s="73" t="b">
        <f t="shared" si="1086"/>
        <v>1</v>
      </c>
      <c r="AA4051" s="34" t="str">
        <f t="shared" si="1080"/>
        <v>Outer</v>
      </c>
      <c r="AB4051" s="35" t="str">
        <f t="shared" si="1087"/>
        <v>0.1-0.2</v>
      </c>
      <c r="AC4051" s="36" t="str">
        <f t="shared" si="1081"/>
        <v>3-4</v>
      </c>
      <c r="AD4051" s="36" t="str">
        <f t="shared" si="1082"/>
        <v>May</v>
      </c>
      <c r="AE4051" s="35" t="str">
        <f t="shared" si="1083"/>
        <v>295-305</v>
      </c>
      <c r="AF4051" s="36" t="str">
        <f t="shared" si="1084"/>
        <v>LWS-LTI</v>
      </c>
    </row>
    <row r="4052" spans="5:32" x14ac:dyDescent="0.3">
      <c r="E4052" s="12">
        <v>41053.138888888891</v>
      </c>
      <c r="F4052" s="16">
        <v>5.1100000000000003</v>
      </c>
      <c r="G4052" s="16">
        <v>165.0000076293943</v>
      </c>
      <c r="H4052" s="29">
        <v>1.1863604372513092</v>
      </c>
      <c r="I4052" s="26">
        <v>305.60000000000002</v>
      </c>
      <c r="J4052" s="30">
        <v>6.4579256360078274E-2</v>
      </c>
      <c r="K4052" s="31">
        <v>0.26501722080200218</v>
      </c>
      <c r="L4052" s="108">
        <f ca="1">REWS!R4052</f>
        <v>4.9481202497644627</v>
      </c>
      <c r="M4052" s="22">
        <f t="shared" si="1071"/>
        <v>5.0556975970664082</v>
      </c>
      <c r="N4052" s="22">
        <f t="shared" ca="1" si="1072"/>
        <v>4.8955380932935082</v>
      </c>
      <c r="O4052" s="22">
        <f t="shared" si="1073"/>
        <v>0.13942433718191841</v>
      </c>
      <c r="P4052" s="81">
        <f t="shared" ca="1" si="1074"/>
        <v>5</v>
      </c>
      <c r="Q4052" s="22">
        <f t="shared" ca="1" si="1075"/>
        <v>0.84840784420418835</v>
      </c>
      <c r="R4052" s="3">
        <f ca="1">IF(N4052&gt;'Power Curve'!$C$37,0,INDEX(Ci,$P4052,1)*POWER(1-Q4052,3)+INDEX(Ci,$P4052,2)*3*Q4052*POWER(1-Q4052,2)+INDEX(Ci,$P4052,3)*3*POWER(Q4052,2)*(1-Q4052)+INDEX(Ci,$P4052,4)*POWER(Q4052,3))</f>
        <v>189.78406516752284</v>
      </c>
      <c r="S4052" s="3">
        <f t="shared" si="1076"/>
        <v>165.0000076293943</v>
      </c>
      <c r="T4052" s="3">
        <f t="shared" ca="1" si="1077"/>
        <v>24.784057538128536</v>
      </c>
      <c r="U4052" s="3">
        <f t="shared" ca="1" si="1085"/>
        <v>24.784057538128536</v>
      </c>
      <c r="W4052" s="34">
        <f t="shared" si="1078"/>
        <v>5</v>
      </c>
      <c r="X4052" s="73" t="b">
        <f>COUNTIF('Power Curve'!$D$2:$D$31,W4052)&gt;0</f>
        <v>1</v>
      </c>
      <c r="Y4052" s="73" t="b">
        <f t="shared" si="1079"/>
        <v>0</v>
      </c>
      <c r="Z4052" s="73" t="b">
        <f t="shared" si="1086"/>
        <v>1</v>
      </c>
      <c r="AA4052" s="34" t="str">
        <f t="shared" si="1080"/>
        <v>Outer</v>
      </c>
      <c r="AB4052" s="35" t="str">
        <f t="shared" si="1087"/>
        <v>0.1-0.2</v>
      </c>
      <c r="AC4052" s="36" t="str">
        <f t="shared" si="1081"/>
        <v>3-4</v>
      </c>
      <c r="AD4052" s="36" t="str">
        <f t="shared" si="1082"/>
        <v>May</v>
      </c>
      <c r="AE4052" s="35" t="str">
        <f t="shared" si="1083"/>
        <v>305-315</v>
      </c>
      <c r="AF4052" s="36" t="str">
        <f t="shared" si="1084"/>
        <v>LWS-LTI</v>
      </c>
    </row>
    <row r="4053" spans="5:32" x14ac:dyDescent="0.3">
      <c r="E4053" s="12">
        <v>41053.145833333336</v>
      </c>
      <c r="F4053" s="16">
        <v>5.63</v>
      </c>
      <c r="G4053" s="16">
        <v>217.16000366210898</v>
      </c>
      <c r="H4053" s="29">
        <v>1.1844839180686029</v>
      </c>
      <c r="I4053" s="26">
        <v>305.39999999999998</v>
      </c>
      <c r="J4053" s="30">
        <v>3.9076376554174071E-2</v>
      </c>
      <c r="K4053" s="31">
        <v>0.48618897777796272</v>
      </c>
      <c r="L4053" s="108">
        <f ca="1">REWS!R4053</f>
        <v>5.3205924109653573</v>
      </c>
      <c r="M4053" s="22">
        <f t="shared" si="1071"/>
        <v>5.5672333037549686</v>
      </c>
      <c r="N4053" s="22">
        <f t="shared" ca="1" si="1072"/>
        <v>5.2612751804675453</v>
      </c>
      <c r="O4053" s="22">
        <f t="shared" si="1073"/>
        <v>0.2184838296267638</v>
      </c>
      <c r="P4053" s="81">
        <f t="shared" ca="1" si="1074"/>
        <v>6</v>
      </c>
      <c r="Q4053" s="22">
        <f t="shared" ca="1" si="1075"/>
        <v>0.23240087642846546</v>
      </c>
      <c r="R4053" s="3">
        <f ca="1">IF(N4053&gt;'Power Curve'!$C$37,0,INDEX(Ci,$P4053,1)*POWER(1-Q4053,3)+INDEX(Ci,$P4053,2)*3*Q4053*POWER(1-Q4053,2)+INDEX(Ci,$P4053,3)*3*POWER(Q4053,2)*(1-Q4053)+INDEX(Ci,$P4053,4)*POWER(Q4053,3))</f>
        <v>246.50287442507573</v>
      </c>
      <c r="S4053" s="3">
        <f t="shared" si="1076"/>
        <v>217.16000366210898</v>
      </c>
      <c r="T4053" s="3">
        <f t="shared" ca="1" si="1077"/>
        <v>29.342870762966754</v>
      </c>
      <c r="U4053" s="3">
        <f t="shared" ca="1" si="1085"/>
        <v>29.342870762966754</v>
      </c>
      <c r="W4053" s="34">
        <f t="shared" si="1078"/>
        <v>6</v>
      </c>
      <c r="X4053" s="73" t="b">
        <f>COUNTIF('Power Curve'!$D$2:$D$31,W4053)&gt;0</f>
        <v>1</v>
      </c>
      <c r="Y4053" s="73" t="b">
        <f t="shared" si="1079"/>
        <v>0</v>
      </c>
      <c r="Z4053" s="73" t="b">
        <f t="shared" si="1086"/>
        <v>1</v>
      </c>
      <c r="AA4053" s="34" t="str">
        <f t="shared" si="1080"/>
        <v>Outer</v>
      </c>
      <c r="AB4053" s="35" t="str">
        <f t="shared" si="1087"/>
        <v>0.2-0.3</v>
      </c>
      <c r="AC4053" s="36" t="str">
        <f t="shared" si="1081"/>
        <v>3-4</v>
      </c>
      <c r="AD4053" s="36" t="str">
        <f t="shared" si="1082"/>
        <v>May</v>
      </c>
      <c r="AE4053" s="35" t="str">
        <f t="shared" si="1083"/>
        <v>305-315</v>
      </c>
      <c r="AF4053" s="36" t="str">
        <f t="shared" si="1084"/>
        <v>LWS-LTI</v>
      </c>
    </row>
    <row r="4054" spans="5:32" x14ac:dyDescent="0.3">
      <c r="E4054" s="12">
        <v>41053.152777777781</v>
      </c>
      <c r="F4054" s="16">
        <v>5.53</v>
      </c>
      <c r="G4054" s="16">
        <v>206.59000778198248</v>
      </c>
      <c r="H4054" s="29">
        <v>1.1847776563788115</v>
      </c>
      <c r="I4054" s="26">
        <v>304.3</v>
      </c>
      <c r="J4054" s="30">
        <v>5.7866184448462928E-2</v>
      </c>
      <c r="K4054" s="31">
        <v>0.52271955078738208</v>
      </c>
      <c r="L4054" s="108">
        <f ca="1">REWS!R4054</f>
        <v>5.2926142197510933</v>
      </c>
      <c r="M4054" s="22">
        <f t="shared" si="1071"/>
        <v>5.4688001568139297</v>
      </c>
      <c r="N4054" s="22">
        <f t="shared" ca="1" si="1072"/>
        <v>5.2340414963707795</v>
      </c>
      <c r="O4054" s="22">
        <f t="shared" si="1073"/>
        <v>0.20327066945993033</v>
      </c>
      <c r="P4054" s="81">
        <f t="shared" ca="1" si="1074"/>
        <v>6</v>
      </c>
      <c r="Q4054" s="22">
        <f t="shared" ca="1" si="1075"/>
        <v>0.20525658001450989</v>
      </c>
      <c r="R4054" s="3">
        <f ca="1">IF(N4054&gt;'Power Curve'!$C$37,0,INDEX(Ci,$P4054,1)*POWER(1-Q4054,3)+INDEX(Ci,$P4054,2)*3*Q4054*POWER(1-Q4054,2)+INDEX(Ci,$P4054,3)*3*POWER(Q4054,2)*(1-Q4054)+INDEX(Ci,$P4054,4)*POWER(Q4054,3))</f>
        <v>242.49087989282671</v>
      </c>
      <c r="S4054" s="3">
        <f t="shared" si="1076"/>
        <v>206.59000778198248</v>
      </c>
      <c r="T4054" s="3">
        <f t="shared" ca="1" si="1077"/>
        <v>35.900872110844233</v>
      </c>
      <c r="U4054" s="3">
        <f t="shared" ca="1" si="1085"/>
        <v>35.900872110844233</v>
      </c>
      <c r="W4054" s="34">
        <f t="shared" si="1078"/>
        <v>5</v>
      </c>
      <c r="X4054" s="73" t="b">
        <f>COUNTIF('Power Curve'!$D$2:$D$31,W4054)&gt;0</f>
        <v>1</v>
      </c>
      <c r="Y4054" s="73" t="b">
        <f t="shared" si="1079"/>
        <v>0</v>
      </c>
      <c r="Z4054" s="73" t="b">
        <f t="shared" si="1086"/>
        <v>1</v>
      </c>
      <c r="AA4054" s="34" t="str">
        <f t="shared" si="1080"/>
        <v>Outer</v>
      </c>
      <c r="AB4054" s="35" t="str">
        <f t="shared" si="1087"/>
        <v>0.2-0.3</v>
      </c>
      <c r="AC4054" s="36" t="str">
        <f t="shared" si="1081"/>
        <v>3-4</v>
      </c>
      <c r="AD4054" s="36" t="str">
        <f t="shared" si="1082"/>
        <v>May</v>
      </c>
      <c r="AE4054" s="35" t="str">
        <f t="shared" si="1083"/>
        <v>295-305</v>
      </c>
      <c r="AF4054" s="36" t="str">
        <f t="shared" si="1084"/>
        <v>LWS-LTI</v>
      </c>
    </row>
    <row r="4055" spans="5:32" x14ac:dyDescent="0.3">
      <c r="E4055" s="12">
        <v>41053.159722222219</v>
      </c>
      <c r="F4055" s="16">
        <v>4.87</v>
      </c>
      <c r="G4055" s="16">
        <v>145.79000091552709</v>
      </c>
      <c r="H4055" s="29">
        <v>1.1864168776555932</v>
      </c>
      <c r="I4055" s="26">
        <v>304.39999999999998</v>
      </c>
      <c r="J4055" s="30">
        <v>0.10677618069815195</v>
      </c>
      <c r="K4055" s="31">
        <v>0.46835239519556232</v>
      </c>
      <c r="L4055" s="108">
        <f ca="1">REWS!R4055</f>
        <v>4.8909064496897567</v>
      </c>
      <c r="M4055" s="22">
        <f t="shared" si="1071"/>
        <v>4.8183244106987999</v>
      </c>
      <c r="N4055" s="22">
        <f t="shared" ca="1" si="1072"/>
        <v>4.8390090219680406</v>
      </c>
      <c r="O4055" s="22">
        <f t="shared" si="1073"/>
        <v>0.10273754603741571</v>
      </c>
      <c r="P4055" s="81">
        <f t="shared" ca="1" si="1074"/>
        <v>5</v>
      </c>
      <c r="Q4055" s="22">
        <f t="shared" ca="1" si="1075"/>
        <v>0.78376798977112494</v>
      </c>
      <c r="R4055" s="3">
        <f ca="1">IF(N4055&gt;'Power Curve'!$C$37,0,INDEX(Ci,$P4055,1)*POWER(1-Q4055,3)+INDEX(Ci,$P4055,2)*3*Q4055*POWER(1-Q4055,2)+INDEX(Ci,$P4055,3)*3*POWER(Q4055,2)*(1-Q4055)+INDEX(Ci,$P4055,4)*POWER(Q4055,3))</f>
        <v>180.04583680631686</v>
      </c>
      <c r="S4055" s="3">
        <f t="shared" si="1076"/>
        <v>145.79000091552709</v>
      </c>
      <c r="T4055" s="3">
        <f t="shared" ca="1" si="1077"/>
        <v>34.255835890789768</v>
      </c>
      <c r="U4055" s="3">
        <f t="shared" ca="1" si="1085"/>
        <v>34.255835890789768</v>
      </c>
      <c r="W4055" s="34">
        <f t="shared" si="1078"/>
        <v>5</v>
      </c>
      <c r="X4055" s="73" t="b">
        <f>COUNTIF('Power Curve'!$D$2:$D$31,W4055)&gt;0</f>
        <v>1</v>
      </c>
      <c r="Y4055" s="73" t="b">
        <f t="shared" si="1079"/>
        <v>0</v>
      </c>
      <c r="Z4055" s="73" t="b">
        <f t="shared" si="1086"/>
        <v>1</v>
      </c>
      <c r="AA4055" s="34" t="str">
        <f t="shared" si="1080"/>
        <v>Outer</v>
      </c>
      <c r="AB4055" s="35" t="str">
        <f t="shared" si="1087"/>
        <v>0.1-0.2</v>
      </c>
      <c r="AC4055" s="36" t="str">
        <f t="shared" si="1081"/>
        <v>3-4</v>
      </c>
      <c r="AD4055" s="36" t="str">
        <f t="shared" si="1082"/>
        <v>May</v>
      </c>
      <c r="AE4055" s="35" t="str">
        <f t="shared" si="1083"/>
        <v>295-305</v>
      </c>
      <c r="AF4055" s="36" t="str">
        <f t="shared" si="1084"/>
        <v>Inner-TI</v>
      </c>
    </row>
    <row r="4056" spans="5:32" x14ac:dyDescent="0.3">
      <c r="E4056" s="12">
        <v>41053.166666666664</v>
      </c>
      <c r="F4056" s="16">
        <v>4.5199999999999996</v>
      </c>
      <c r="G4056" s="16">
        <v>90.970003128051701</v>
      </c>
      <c r="H4056" s="29">
        <v>1.186473290024489</v>
      </c>
      <c r="I4056" s="26">
        <v>304.8</v>
      </c>
      <c r="J4056" s="30">
        <v>0.11725663716814161</v>
      </c>
      <c r="K4056" s="31">
        <v>0.37501312829539346</v>
      </c>
      <c r="L4056" s="108">
        <f ca="1">REWS!R4056</f>
        <v>4.6307535294519351</v>
      </c>
      <c r="M4056" s="22">
        <f t="shared" si="1071"/>
        <v>4.472109140565661</v>
      </c>
      <c r="N4056" s="22">
        <f t="shared" ca="1" si="1072"/>
        <v>4.5816892006125434</v>
      </c>
      <c r="O4056" s="22">
        <f t="shared" si="1073"/>
        <v>4.9228859985816727E-2</v>
      </c>
      <c r="P4056" s="81">
        <f t="shared" ca="1" si="1074"/>
        <v>5</v>
      </c>
      <c r="Q4056" s="22">
        <f t="shared" ca="1" si="1075"/>
        <v>0.48952795707368996</v>
      </c>
      <c r="R4056" s="3">
        <f ca="1">IF(N4056&gt;'Power Curve'!$C$37,0,INDEX(Ci,$P4056,1)*POWER(1-Q4056,3)+INDEX(Ci,$P4056,2)*3*Q4056*POWER(1-Q4056,2)+INDEX(Ci,$P4056,3)*3*POWER(Q4056,2)*(1-Q4056)+INDEX(Ci,$P4056,4)*POWER(Q4056,3))</f>
        <v>135.13076616831557</v>
      </c>
      <c r="S4056" s="3">
        <f t="shared" si="1076"/>
        <v>90.970003128051701</v>
      </c>
      <c r="T4056" s="3">
        <f t="shared" ca="1" si="1077"/>
        <v>44.160763040263873</v>
      </c>
      <c r="U4056" s="3">
        <f t="shared" ca="1" si="1085"/>
        <v>44.160763040263873</v>
      </c>
      <c r="W4056" s="34">
        <f t="shared" si="1078"/>
        <v>4</v>
      </c>
      <c r="X4056" s="73" t="b">
        <f>COUNTIF('Power Curve'!$D$2:$D$31,W4056)&gt;0</f>
        <v>1</v>
      </c>
      <c r="Y4056" s="73" t="b">
        <f t="shared" si="1079"/>
        <v>0</v>
      </c>
      <c r="Z4056" s="73" t="b">
        <f t="shared" si="1086"/>
        <v>1</v>
      </c>
      <c r="AA4056" s="34" t="str">
        <f t="shared" si="1080"/>
        <v>Outer</v>
      </c>
      <c r="AB4056" s="35" t="str">
        <f t="shared" si="1087"/>
        <v>0.0-0.1</v>
      </c>
      <c r="AC4056" s="36" t="str">
        <f t="shared" si="1081"/>
        <v>4-5</v>
      </c>
      <c r="AD4056" s="36" t="str">
        <f t="shared" si="1082"/>
        <v>May</v>
      </c>
      <c r="AE4056" s="35" t="str">
        <f t="shared" si="1083"/>
        <v>295-305</v>
      </c>
      <c r="AF4056" s="36" t="str">
        <f t="shared" si="1084"/>
        <v>Inner-TI</v>
      </c>
    </row>
    <row r="4057" spans="5:32" x14ac:dyDescent="0.3">
      <c r="E4057" s="12">
        <v>41053.173611111109</v>
      </c>
      <c r="F4057" s="16">
        <v>4.59</v>
      </c>
      <c r="G4057" s="16">
        <v>183.2199935913082</v>
      </c>
      <c r="H4057" s="29">
        <v>1.1854221602093069</v>
      </c>
      <c r="I4057" s="26">
        <v>312.3</v>
      </c>
      <c r="J4057" s="30">
        <v>0.11764705882352942</v>
      </c>
      <c r="K4057" s="31">
        <v>0.35631382596618327</v>
      </c>
      <c r="L4057" s="108">
        <f ca="1">REWS!R4057</f>
        <v>4.7437214118434543</v>
      </c>
      <c r="M4057" s="22">
        <f t="shared" si="1071"/>
        <v>4.5400259636472313</v>
      </c>
      <c r="N4057" s="22">
        <f t="shared" ca="1" si="1072"/>
        <v>4.6920737198428286</v>
      </c>
      <c r="O4057" s="22">
        <f t="shared" si="1073"/>
        <v>5.9725623928366722E-2</v>
      </c>
      <c r="P4057" s="81">
        <f t="shared" ca="1" si="1074"/>
        <v>5</v>
      </c>
      <c r="Q4057" s="22">
        <f t="shared" ca="1" si="1075"/>
        <v>0.61575043141132768</v>
      </c>
      <c r="R4057" s="3">
        <f ca="1">IF(N4057&gt;'Power Curve'!$C$37,0,INDEX(Ci,$P4057,1)*POWER(1-Q4057,3)+INDEX(Ci,$P4057,2)*3*Q4057*POWER(1-Q4057,2)+INDEX(Ci,$P4057,3)*3*POWER(Q4057,2)*(1-Q4057)+INDEX(Ci,$P4057,4)*POWER(Q4057,3))</f>
        <v>154.22599501216052</v>
      </c>
      <c r="S4057" s="3">
        <f t="shared" si="1076"/>
        <v>183.2199935913082</v>
      </c>
      <c r="T4057" s="3">
        <f t="shared" ca="1" si="1077"/>
        <v>-28.993998579147672</v>
      </c>
      <c r="U4057" s="3">
        <f t="shared" ca="1" si="1085"/>
        <v>28.993998579147672</v>
      </c>
      <c r="W4057" s="34">
        <f t="shared" si="1078"/>
        <v>5</v>
      </c>
      <c r="X4057" s="73" t="b">
        <f>COUNTIF('Power Curve'!$D$2:$D$31,W4057)&gt;0</f>
        <v>1</v>
      </c>
      <c r="Y4057" s="73" t="b">
        <f t="shared" si="1079"/>
        <v>0</v>
      </c>
      <c r="Z4057" s="73" t="b">
        <f t="shared" si="1086"/>
        <v>1</v>
      </c>
      <c r="AA4057" s="34" t="str">
        <f t="shared" si="1080"/>
        <v>Outer</v>
      </c>
      <c r="AB4057" s="35" t="str">
        <f t="shared" si="1087"/>
        <v>0.0-0.1</v>
      </c>
      <c r="AC4057" s="36" t="str">
        <f t="shared" si="1081"/>
        <v>4-5</v>
      </c>
      <c r="AD4057" s="36" t="str">
        <f t="shared" si="1082"/>
        <v>May</v>
      </c>
      <c r="AE4057" s="35" t="str">
        <f t="shared" si="1083"/>
        <v>305-315</v>
      </c>
      <c r="AF4057" s="36" t="str">
        <f t="shared" si="1084"/>
        <v>Inner-TI</v>
      </c>
    </row>
    <row r="4058" spans="5:32" x14ac:dyDescent="0.3">
      <c r="E4058" s="12">
        <v>41053.180555555555</v>
      </c>
      <c r="F4058" s="16">
        <v>4.88</v>
      </c>
      <c r="G4058" s="16">
        <v>193.79999160766621</v>
      </c>
      <c r="H4058" s="29">
        <v>1.1860538191482861</v>
      </c>
      <c r="I4058" s="26">
        <v>318.2</v>
      </c>
      <c r="J4058" s="30">
        <v>9.6311475409836061E-2</v>
      </c>
      <c r="K4058" s="31">
        <v>0.47109964976338292</v>
      </c>
      <c r="L4058" s="108">
        <f ca="1">REWS!R4058</f>
        <v>4.8718699389042364</v>
      </c>
      <c r="M4058" s="22">
        <f t="shared" si="1071"/>
        <v>4.827725751876808</v>
      </c>
      <c r="N4058" s="22">
        <f t="shared" ca="1" si="1072"/>
        <v>4.8196827794759169</v>
      </c>
      <c r="O4058" s="22">
        <f t="shared" si="1073"/>
        <v>0.1041905536224496</v>
      </c>
      <c r="P4058" s="81">
        <f t="shared" ca="1" si="1074"/>
        <v>5</v>
      </c>
      <c r="Q4058" s="22">
        <f t="shared" ca="1" si="1075"/>
        <v>0.7616688207570721</v>
      </c>
      <c r="R4058" s="3">
        <f ca="1">IF(N4058&gt;'Power Curve'!$C$37,0,INDEX(Ci,$P4058,1)*POWER(1-Q4058,3)+INDEX(Ci,$P4058,2)*3*Q4058*POWER(1-Q4058,2)+INDEX(Ci,$P4058,3)*3*POWER(Q4058,2)*(1-Q4058)+INDEX(Ci,$P4058,4)*POWER(Q4058,3))</f>
        <v>176.67518646729465</v>
      </c>
      <c r="S4058" s="3">
        <f t="shared" si="1076"/>
        <v>193.79999160766621</v>
      </c>
      <c r="T4058" s="3">
        <f t="shared" ca="1" si="1077"/>
        <v>-17.124805140371564</v>
      </c>
      <c r="U4058" s="3">
        <f t="shared" ca="1" si="1085"/>
        <v>17.124805140371564</v>
      </c>
      <c r="W4058" s="34">
        <f t="shared" si="1078"/>
        <v>5</v>
      </c>
      <c r="X4058" s="73" t="b">
        <f>COUNTIF('Power Curve'!$D$2:$D$31,W4058)&gt;0</f>
        <v>1</v>
      </c>
      <c r="Y4058" s="73" t="b">
        <f t="shared" si="1079"/>
        <v>0</v>
      </c>
      <c r="Z4058" s="73" t="b">
        <f t="shared" si="1086"/>
        <v>1</v>
      </c>
      <c r="AA4058" s="34" t="str">
        <f t="shared" si="1080"/>
        <v>Outer</v>
      </c>
      <c r="AB4058" s="35" t="str">
        <f t="shared" si="1087"/>
        <v>0.1-0.2</v>
      </c>
      <c r="AC4058" s="36" t="str">
        <f t="shared" si="1081"/>
        <v>4-5</v>
      </c>
      <c r="AD4058" s="36" t="str">
        <f t="shared" si="1082"/>
        <v>May</v>
      </c>
      <c r="AE4058" s="35" t="str">
        <f t="shared" si="1083"/>
        <v>315-325</v>
      </c>
      <c r="AF4058" s="36" t="str">
        <f t="shared" si="1084"/>
        <v>LWS-LTI</v>
      </c>
    </row>
    <row r="4059" spans="5:32" x14ac:dyDescent="0.3">
      <c r="E4059" s="12">
        <v>41053.1875</v>
      </c>
      <c r="F4059" s="16">
        <v>4.59</v>
      </c>
      <c r="G4059" s="16">
        <v>121.34999847412118</v>
      </c>
      <c r="H4059" s="29">
        <v>1.1861378628281096</v>
      </c>
      <c r="I4059" s="26">
        <v>315</v>
      </c>
      <c r="J4059" s="30">
        <v>0.12200435729847496</v>
      </c>
      <c r="K4059" s="31">
        <v>0.39148873503486181</v>
      </c>
      <c r="L4059" s="108">
        <f ca="1">REWS!R4059</f>
        <v>4.6906696284473846</v>
      </c>
      <c r="M4059" s="22">
        <f t="shared" si="1071"/>
        <v>4.5409394651470727</v>
      </c>
      <c r="N4059" s="22">
        <f t="shared" ca="1" si="1072"/>
        <v>4.6405330792556612</v>
      </c>
      <c r="O4059" s="22">
        <f t="shared" si="1073"/>
        <v>5.9866808529912108E-2</v>
      </c>
      <c r="P4059" s="81">
        <f t="shared" ca="1" si="1074"/>
        <v>5</v>
      </c>
      <c r="Q4059" s="22">
        <f t="shared" ca="1" si="1075"/>
        <v>0.55681474704885714</v>
      </c>
      <c r="R4059" s="3">
        <f ca="1">IF(N4059&gt;'Power Curve'!$C$37,0,INDEX(Ci,$P4059,1)*POWER(1-Q4059,3)+INDEX(Ci,$P4059,2)*3*Q4059*POWER(1-Q4059,2)+INDEX(Ci,$P4059,3)*3*POWER(Q4059,2)*(1-Q4059)+INDEX(Ci,$P4059,4)*POWER(Q4059,3))</f>
        <v>145.22491056332584</v>
      </c>
      <c r="S4059" s="3">
        <f t="shared" si="1076"/>
        <v>121.34999847412118</v>
      </c>
      <c r="T4059" s="3">
        <f t="shared" ca="1" si="1077"/>
        <v>23.874912089204656</v>
      </c>
      <c r="U4059" s="3">
        <f t="shared" ca="1" si="1085"/>
        <v>23.874912089204656</v>
      </c>
      <c r="W4059" s="34">
        <f t="shared" si="1078"/>
        <v>5</v>
      </c>
      <c r="X4059" s="73" t="b">
        <f>COUNTIF('Power Curve'!$D$2:$D$31,W4059)&gt;0</f>
        <v>1</v>
      </c>
      <c r="Y4059" s="73" t="b">
        <f t="shared" si="1079"/>
        <v>0</v>
      </c>
      <c r="Z4059" s="73" t="b">
        <f t="shared" si="1086"/>
        <v>1</v>
      </c>
      <c r="AA4059" s="34" t="str">
        <f t="shared" si="1080"/>
        <v>Outer</v>
      </c>
      <c r="AB4059" s="35" t="str">
        <f t="shared" si="1087"/>
        <v>0.0-0.1</v>
      </c>
      <c r="AC4059" s="36" t="str">
        <f t="shared" si="1081"/>
        <v>4-5</v>
      </c>
      <c r="AD4059" s="36" t="str">
        <f t="shared" si="1082"/>
        <v>May</v>
      </c>
      <c r="AE4059" s="35" t="str">
        <f t="shared" si="1083"/>
        <v>315-325</v>
      </c>
      <c r="AF4059" s="36" t="str">
        <f t="shared" si="1084"/>
        <v>Inner-TI</v>
      </c>
    </row>
    <row r="4060" spans="5:32" x14ac:dyDescent="0.3">
      <c r="E4060" s="12">
        <v>41053.194444444445</v>
      </c>
      <c r="F4060" s="16">
        <v>4.76</v>
      </c>
      <c r="G4060" s="16">
        <v>128.67000198364281</v>
      </c>
      <c r="H4060" s="29">
        <v>1.1864741647080861</v>
      </c>
      <c r="I4060" s="26">
        <v>311.7</v>
      </c>
      <c r="J4060" s="30">
        <v>9.6638655462184878E-2</v>
      </c>
      <c r="K4060" s="31">
        <v>0.34632547561963006</v>
      </c>
      <c r="L4060" s="108">
        <f ca="1">REWS!R4060</f>
        <v>4.836416497718429</v>
      </c>
      <c r="M4060" s="22">
        <f t="shared" si="1071"/>
        <v>4.7095674203911964</v>
      </c>
      <c r="N4060" s="22">
        <f t="shared" ca="1" si="1072"/>
        <v>4.7851742792221028</v>
      </c>
      <c r="O4060" s="22">
        <f t="shared" si="1073"/>
        <v>8.5928802598547599E-2</v>
      </c>
      <c r="P4060" s="81">
        <f t="shared" ca="1" si="1074"/>
        <v>5</v>
      </c>
      <c r="Q4060" s="22">
        <f t="shared" ca="1" si="1075"/>
        <v>0.72220904579867939</v>
      </c>
      <c r="R4060" s="3">
        <f ca="1">IF(N4060&gt;'Power Curve'!$C$37,0,INDEX(Ci,$P4060,1)*POWER(1-Q4060,3)+INDEX(Ci,$P4060,2)*3*Q4060*POWER(1-Q4060,2)+INDEX(Ci,$P4060,3)*3*POWER(Q4060,2)*(1-Q4060)+INDEX(Ci,$P4060,4)*POWER(Q4060,3))</f>
        <v>170.62228325496886</v>
      </c>
      <c r="S4060" s="3">
        <f t="shared" si="1076"/>
        <v>128.67000198364281</v>
      </c>
      <c r="T4060" s="3">
        <f t="shared" ca="1" si="1077"/>
        <v>41.952281271326058</v>
      </c>
      <c r="U4060" s="3">
        <f t="shared" ca="1" si="1085"/>
        <v>41.952281271326058</v>
      </c>
      <c r="W4060" s="34">
        <f t="shared" si="1078"/>
        <v>5</v>
      </c>
      <c r="X4060" s="73" t="b">
        <f>COUNTIF('Power Curve'!$D$2:$D$31,W4060)&gt;0</f>
        <v>1</v>
      </c>
      <c r="Y4060" s="73" t="b">
        <f t="shared" si="1079"/>
        <v>0</v>
      </c>
      <c r="Z4060" s="73" t="b">
        <f t="shared" si="1086"/>
        <v>1</v>
      </c>
      <c r="AA4060" s="34" t="str">
        <f t="shared" si="1080"/>
        <v>Outer</v>
      </c>
      <c r="AB4060" s="35" t="str">
        <f t="shared" si="1087"/>
        <v>0.0-0.1</v>
      </c>
      <c r="AC4060" s="36" t="str">
        <f t="shared" si="1081"/>
        <v>4-5</v>
      </c>
      <c r="AD4060" s="36" t="str">
        <f t="shared" si="1082"/>
        <v>May</v>
      </c>
      <c r="AE4060" s="35" t="str">
        <f t="shared" si="1083"/>
        <v>305-315</v>
      </c>
      <c r="AF4060" s="36" t="str">
        <f t="shared" si="1084"/>
        <v>LWS-LTI</v>
      </c>
    </row>
    <row r="4061" spans="5:32" x14ac:dyDescent="0.3">
      <c r="E4061" s="12">
        <v>41053.201388888891</v>
      </c>
      <c r="F4061" s="16">
        <v>4.1399999999999997</v>
      </c>
      <c r="G4061" s="16">
        <v>81.149999618530302</v>
      </c>
      <c r="H4061" s="29">
        <v>1.185549795057361</v>
      </c>
      <c r="I4061" s="26">
        <v>307.3</v>
      </c>
      <c r="J4061" s="30">
        <v>0.13285024154589375</v>
      </c>
      <c r="K4061" s="31">
        <v>0.29622084435757379</v>
      </c>
      <c r="L4061" s="108">
        <f ca="1">REWS!R4061</f>
        <v>4.2975432924581689</v>
      </c>
      <c r="M4061" s="22">
        <f t="shared" si="1071"/>
        <v>4.0950723410847489</v>
      </c>
      <c r="N4061" s="22">
        <f t="shared" ca="1" si="1072"/>
        <v>4.2509059593139451</v>
      </c>
      <c r="O4061" s="22">
        <f t="shared" si="1073"/>
        <v>-9.0433927821374407E-3</v>
      </c>
      <c r="P4061" s="81">
        <f t="shared" ca="1" si="1074"/>
        <v>5</v>
      </c>
      <c r="Q4061" s="22">
        <f t="shared" ca="1" si="1075"/>
        <v>0.11128398339628572</v>
      </c>
      <c r="R4061" s="3">
        <f ca="1">IF(N4061&gt;'Power Curve'!$C$37,0,INDEX(Ci,$P4061,1)*POWER(1-Q4061,3)+INDEX(Ci,$P4061,2)*3*Q4061*POWER(1-Q4061,2)+INDEX(Ci,$P4061,3)*3*POWER(Q4061,2)*(1-Q4061)+INDEX(Ci,$P4061,4)*POWER(Q4061,3))</f>
        <v>87.006356791471447</v>
      </c>
      <c r="S4061" s="3">
        <f t="shared" si="1076"/>
        <v>81.149999618530302</v>
      </c>
      <c r="T4061" s="3">
        <f t="shared" ca="1" si="1077"/>
        <v>5.856357172941145</v>
      </c>
      <c r="U4061" s="3">
        <f t="shared" ca="1" si="1085"/>
        <v>5.856357172941145</v>
      </c>
      <c r="W4061" s="34">
        <f t="shared" si="1078"/>
        <v>4</v>
      </c>
      <c r="X4061" s="73" t="b">
        <f>COUNTIF('Power Curve'!$D$2:$D$31,W4061)&gt;0</f>
        <v>1</v>
      </c>
      <c r="Y4061" s="73" t="b">
        <f t="shared" si="1079"/>
        <v>0</v>
      </c>
      <c r="Z4061" s="73" t="b">
        <f t="shared" si="1086"/>
        <v>1</v>
      </c>
      <c r="AA4061" s="34" t="str">
        <f t="shared" si="1080"/>
        <v>Inner</v>
      </c>
      <c r="AB4061" s="35" t="str">
        <f t="shared" si="1087"/>
        <v>-0.1-0.0</v>
      </c>
      <c r="AC4061" s="36" t="str">
        <f t="shared" si="1081"/>
        <v>4-5</v>
      </c>
      <c r="AD4061" s="36" t="str">
        <f t="shared" si="1082"/>
        <v>May</v>
      </c>
      <c r="AE4061" s="35" t="str">
        <f t="shared" si="1083"/>
        <v>305-315</v>
      </c>
      <c r="AF4061" s="36" t="str">
        <f t="shared" si="1084"/>
        <v>Inner-TI</v>
      </c>
    </row>
    <row r="4062" spans="5:32" x14ac:dyDescent="0.3">
      <c r="E4062" s="12">
        <v>41053.208333333336</v>
      </c>
      <c r="F4062" s="16">
        <v>4.03</v>
      </c>
      <c r="G4062" s="16">
        <v>108.5599994659425</v>
      </c>
      <c r="H4062" s="29">
        <v>1.1845011185218042</v>
      </c>
      <c r="I4062" s="26">
        <v>303.5</v>
      </c>
      <c r="J4062" s="30">
        <v>0.21339950372208435</v>
      </c>
      <c r="K4062" s="31">
        <v>0.36364313949828408</v>
      </c>
      <c r="L4062" s="108">
        <f ca="1">REWS!R4062</f>
        <v>4.1420438494015563</v>
      </c>
      <c r="M4062" s="22">
        <f t="shared" si="1071"/>
        <v>3.985090375601128</v>
      </c>
      <c r="N4062" s="22">
        <f t="shared" ca="1" si="1072"/>
        <v>4.0958856276843649</v>
      </c>
      <c r="O4062" s="22">
        <f t="shared" si="1073"/>
        <v>-2.6041460083264179E-2</v>
      </c>
      <c r="P4062" s="81">
        <f t="shared" ca="1" si="1074"/>
        <v>4</v>
      </c>
      <c r="Q4062" s="22">
        <f t="shared" ca="1" si="1075"/>
        <v>0.9588910874112917</v>
      </c>
      <c r="R4062" s="3">
        <f ca="1">IF(N4062&gt;'Power Curve'!$C$37,0,INDEX(Ci,$P4062,1)*POWER(1-Q4062,3)+INDEX(Ci,$P4062,2)*3*Q4062*POWER(1-Q4062,2)+INDEX(Ci,$P4062,3)*3*POWER(Q4062,2)*(1-Q4062)+INDEX(Ci,$P4062,4)*POWER(Q4062,3))</f>
        <v>72.569352369883234</v>
      </c>
      <c r="S4062" s="3">
        <f t="shared" si="1076"/>
        <v>108.5599994659425</v>
      </c>
      <c r="T4062" s="3">
        <f t="shared" ca="1" si="1077"/>
        <v>-35.990647096059263</v>
      </c>
      <c r="U4062" s="3">
        <f t="shared" ca="1" si="1085"/>
        <v>35.990647096059263</v>
      </c>
      <c r="W4062" s="34">
        <f t="shared" si="1078"/>
        <v>4</v>
      </c>
      <c r="X4062" s="73" t="b">
        <f>COUNTIF('Power Curve'!$D$2:$D$31,W4062)&gt;0</f>
        <v>1</v>
      </c>
      <c r="Y4062" s="73" t="b">
        <f t="shared" si="1079"/>
        <v>0</v>
      </c>
      <c r="Z4062" s="73" t="b">
        <f t="shared" si="1086"/>
        <v>1</v>
      </c>
      <c r="AA4062" s="34" t="str">
        <f t="shared" si="1080"/>
        <v>Outer</v>
      </c>
      <c r="AB4062" s="35" t="str">
        <f t="shared" si="1087"/>
        <v>-0.1-0.0</v>
      </c>
      <c r="AC4062" s="36" t="str">
        <f t="shared" si="1081"/>
        <v>5-6</v>
      </c>
      <c r="AD4062" s="36" t="str">
        <f t="shared" si="1082"/>
        <v>May</v>
      </c>
      <c r="AE4062" s="35" t="str">
        <f t="shared" si="1083"/>
        <v>295-305</v>
      </c>
      <c r="AF4062" s="36" t="str">
        <f t="shared" si="1084"/>
        <v>LWS-HTI</v>
      </c>
    </row>
    <row r="4063" spans="5:32" x14ac:dyDescent="0.3">
      <c r="E4063" s="12">
        <v>41053.215277777781</v>
      </c>
      <c r="F4063" s="16">
        <v>4.3499999999999996</v>
      </c>
      <c r="G4063" s="16">
        <v>150.9399986267085</v>
      </c>
      <c r="H4063" s="29">
        <v>1.1838160035833474</v>
      </c>
      <c r="I4063" s="26">
        <v>311.5</v>
      </c>
      <c r="J4063" s="30">
        <v>0.18620689655172418</v>
      </c>
      <c r="K4063" s="31">
        <v>0.10462597136273481</v>
      </c>
      <c r="L4063" s="108">
        <f ca="1">REWS!R4063</f>
        <v>4.4691660689879562</v>
      </c>
      <c r="M4063" s="22">
        <f t="shared" si="1071"/>
        <v>4.3006948576089217</v>
      </c>
      <c r="N4063" s="22">
        <f t="shared" ca="1" si="1072"/>
        <v>4.4185102369417892</v>
      </c>
      <c r="O4063" s="22">
        <f t="shared" si="1073"/>
        <v>2.2736229987246993E-2</v>
      </c>
      <c r="P4063" s="81">
        <f t="shared" ca="1" si="1074"/>
        <v>5</v>
      </c>
      <c r="Q4063" s="22">
        <f t="shared" ca="1" si="1075"/>
        <v>0.3029360989218714</v>
      </c>
      <c r="R4063" s="3">
        <f ca="1">IF(N4063&gt;'Power Curve'!$C$37,0,INDEX(Ci,$P4063,1)*POWER(1-Q4063,3)+INDEX(Ci,$P4063,2)*3*Q4063*POWER(1-Q4063,2)+INDEX(Ci,$P4063,3)*3*POWER(Q4063,2)*(1-Q4063)+INDEX(Ci,$P4063,4)*POWER(Q4063,3))</f>
        <v>109.02763145296097</v>
      </c>
      <c r="S4063" s="3">
        <f t="shared" si="1076"/>
        <v>150.9399986267085</v>
      </c>
      <c r="T4063" s="3">
        <f t="shared" ca="1" si="1077"/>
        <v>-41.912367173747526</v>
      </c>
      <c r="U4063" s="3">
        <f t="shared" ca="1" si="1085"/>
        <v>41.912367173747526</v>
      </c>
      <c r="W4063" s="34">
        <f t="shared" si="1078"/>
        <v>4</v>
      </c>
      <c r="X4063" s="73" t="b">
        <f>COUNTIF('Power Curve'!$D$2:$D$31,W4063)&gt;0</f>
        <v>1</v>
      </c>
      <c r="Y4063" s="73" t="b">
        <f t="shared" si="1079"/>
        <v>0</v>
      </c>
      <c r="Z4063" s="73" t="b">
        <f t="shared" si="1086"/>
        <v>1</v>
      </c>
      <c r="AA4063" s="34" t="str">
        <f t="shared" si="1080"/>
        <v>Outer</v>
      </c>
      <c r="AB4063" s="35" t="str">
        <f t="shared" si="1087"/>
        <v>0.0-0.1</v>
      </c>
      <c r="AC4063" s="36" t="str">
        <f t="shared" si="1081"/>
        <v>5-6</v>
      </c>
      <c r="AD4063" s="36" t="str">
        <f t="shared" si="1082"/>
        <v>May</v>
      </c>
      <c r="AE4063" s="35" t="str">
        <f t="shared" si="1083"/>
        <v>305-315</v>
      </c>
      <c r="AF4063" s="36" t="str">
        <f t="shared" si="1084"/>
        <v>LWS-HTI</v>
      </c>
    </row>
    <row r="4064" spans="5:32" x14ac:dyDescent="0.3">
      <c r="E4064" s="12">
        <v>41053.222222222219</v>
      </c>
      <c r="F4064" s="16">
        <v>4.18</v>
      </c>
      <c r="G4064" s="16">
        <v>95.630001068114908</v>
      </c>
      <c r="H4064" s="29">
        <v>1.1832719123121909</v>
      </c>
      <c r="I4064" s="26">
        <v>311.5</v>
      </c>
      <c r="J4064" s="30">
        <v>0.13636363636363635</v>
      </c>
      <c r="K4064" s="31">
        <v>0.14706704281673741</v>
      </c>
      <c r="L4064" s="108">
        <f ca="1">REWS!R4064</f>
        <v>4.246886513137996</v>
      </c>
      <c r="M4064" s="22">
        <f t="shared" si="1071"/>
        <v>4.1319884995924854</v>
      </c>
      <c r="N4064" s="22">
        <f t="shared" ca="1" si="1072"/>
        <v>4.1981067539140264</v>
      </c>
      <c r="O4064" s="22">
        <f t="shared" si="1073"/>
        <v>-3.3378814825869942E-3</v>
      </c>
      <c r="P4064" s="81">
        <f t="shared" ca="1" si="1074"/>
        <v>5</v>
      </c>
      <c r="Q4064" s="22">
        <f t="shared" ca="1" si="1075"/>
        <v>5.0909155520870823E-2</v>
      </c>
      <c r="R4064" s="3">
        <f ca="1">IF(N4064&gt;'Power Curve'!$C$37,0,INDEX(Ci,$P4064,1)*POWER(1-Q4064,3)+INDEX(Ci,$P4064,2)*3*Q4064*POWER(1-Q4064,2)+INDEX(Ci,$P4064,3)*3*POWER(Q4064,2)*(1-Q4064)+INDEX(Ci,$P4064,4)*POWER(Q4064,3))</f>
        <v>81.467043402487704</v>
      </c>
      <c r="S4064" s="3">
        <f t="shared" si="1076"/>
        <v>95.630001068114908</v>
      </c>
      <c r="T4064" s="3">
        <f t="shared" ca="1" si="1077"/>
        <v>-14.162957665627204</v>
      </c>
      <c r="U4064" s="3">
        <f t="shared" ca="1" si="1085"/>
        <v>14.162957665627204</v>
      </c>
      <c r="W4064" s="34">
        <f t="shared" si="1078"/>
        <v>4</v>
      </c>
      <c r="X4064" s="73" t="b">
        <f>COUNTIF('Power Curve'!$D$2:$D$31,W4064)&gt;0</f>
        <v>1</v>
      </c>
      <c r="Y4064" s="73" t="b">
        <f t="shared" si="1079"/>
        <v>0</v>
      </c>
      <c r="Z4064" s="73" t="b">
        <f t="shared" si="1086"/>
        <v>1</v>
      </c>
      <c r="AA4064" s="34" t="str">
        <f t="shared" si="1080"/>
        <v>Inner</v>
      </c>
      <c r="AB4064" s="35" t="str">
        <f t="shared" si="1087"/>
        <v>-0.1-0.0</v>
      </c>
      <c r="AC4064" s="36" t="str">
        <f t="shared" si="1081"/>
        <v>5-6</v>
      </c>
      <c r="AD4064" s="36" t="str">
        <f t="shared" si="1082"/>
        <v>May</v>
      </c>
      <c r="AE4064" s="35" t="str">
        <f t="shared" si="1083"/>
        <v>305-315</v>
      </c>
      <c r="AF4064" s="36" t="str">
        <f t="shared" si="1084"/>
        <v>Inner-TI</v>
      </c>
    </row>
    <row r="4065" spans="5:32" x14ac:dyDescent="0.3">
      <c r="E4065" s="12">
        <v>41053.229166666664</v>
      </c>
      <c r="F4065" s="16">
        <v>4.08</v>
      </c>
      <c r="G4065" s="16">
        <v>84.720003128051701</v>
      </c>
      <c r="H4065" s="29">
        <v>1.1827435118769716</v>
      </c>
      <c r="I4065" s="26">
        <v>307.60000000000002</v>
      </c>
      <c r="J4065" s="30">
        <v>0.14950980392156862</v>
      </c>
      <c r="K4065" s="31">
        <v>0.25757165652741809</v>
      </c>
      <c r="L4065" s="108">
        <f ca="1">REWS!R4065</f>
        <v>4.0684316364874151</v>
      </c>
      <c r="M4065" s="22">
        <f t="shared" si="1071"/>
        <v>4.0325366664644795</v>
      </c>
      <c r="N4065" s="22">
        <f t="shared" ca="1" si="1072"/>
        <v>4.0211028796910755</v>
      </c>
      <c r="O4065" s="22">
        <f t="shared" si="1073"/>
        <v>-1.870848288343235E-2</v>
      </c>
      <c r="P4065" s="81">
        <f t="shared" ca="1" si="1074"/>
        <v>4</v>
      </c>
      <c r="Q4065" s="22">
        <f t="shared" ca="1" si="1075"/>
        <v>0.90561129225792003</v>
      </c>
      <c r="R4065" s="3">
        <f ca="1">IF(N4065&gt;'Power Curve'!$C$37,0,INDEX(Ci,$P4065,1)*POWER(1-Q4065,3)+INDEX(Ci,$P4065,2)*3*Q4065*POWER(1-Q4065,2)+INDEX(Ci,$P4065,3)*3*POWER(Q4065,2)*(1-Q4065)+INDEX(Ci,$P4065,4)*POWER(Q4065,3))</f>
        <v>66.33121173443368</v>
      </c>
      <c r="S4065" s="3">
        <f t="shared" si="1076"/>
        <v>84.720003128051701</v>
      </c>
      <c r="T4065" s="3">
        <f t="shared" ca="1" si="1077"/>
        <v>-18.388791393618021</v>
      </c>
      <c r="U4065" s="3">
        <f t="shared" ca="1" si="1085"/>
        <v>18.388791393618021</v>
      </c>
      <c r="W4065" s="34">
        <f t="shared" si="1078"/>
        <v>4</v>
      </c>
      <c r="X4065" s="73" t="b">
        <f>COUNTIF('Power Curve'!$D$2:$D$31,W4065)&gt;0</f>
        <v>1</v>
      </c>
      <c r="Y4065" s="73" t="b">
        <f t="shared" si="1079"/>
        <v>0</v>
      </c>
      <c r="Z4065" s="73" t="b">
        <f t="shared" si="1086"/>
        <v>1</v>
      </c>
      <c r="AA4065" s="34" t="str">
        <f t="shared" si="1080"/>
        <v>Outer</v>
      </c>
      <c r="AB4065" s="35" t="str">
        <f t="shared" si="1087"/>
        <v>-0.1-0.0</v>
      </c>
      <c r="AC4065" s="36" t="str">
        <f t="shared" si="1081"/>
        <v>5-6</v>
      </c>
      <c r="AD4065" s="36" t="str">
        <f t="shared" si="1082"/>
        <v>May</v>
      </c>
      <c r="AE4065" s="35" t="str">
        <f t="shared" si="1083"/>
        <v>305-315</v>
      </c>
      <c r="AF4065" s="36" t="str">
        <f t="shared" si="1084"/>
        <v>LWS-HTI</v>
      </c>
    </row>
    <row r="4066" spans="5:32" x14ac:dyDescent="0.3">
      <c r="E4066" s="12">
        <v>41053.236111111109</v>
      </c>
      <c r="F4066" s="16">
        <v>4.22</v>
      </c>
      <c r="G4066" s="16">
        <v>89.540000915527003</v>
      </c>
      <c r="H4066" s="29">
        <v>1.1822575936272481</v>
      </c>
      <c r="I4066" s="26">
        <v>310.89999999999998</v>
      </c>
      <c r="J4066" s="30">
        <v>0.14691943127962087</v>
      </c>
      <c r="K4066" s="31">
        <v>0.1945135661152676</v>
      </c>
      <c r="L4066" s="108">
        <f ca="1">REWS!R4066</f>
        <v>4.2619957473097916</v>
      </c>
      <c r="M4066" s="22">
        <f t="shared" si="1071"/>
        <v>4.1703367525866666</v>
      </c>
      <c r="N4066" s="22">
        <f t="shared" ca="1" si="1072"/>
        <v>4.2118382711786966</v>
      </c>
      <c r="O4066" s="22">
        <f t="shared" si="1073"/>
        <v>2.5889646363142296E-3</v>
      </c>
      <c r="P4066" s="81">
        <f t="shared" ca="1" si="1074"/>
        <v>5</v>
      </c>
      <c r="Q4066" s="22">
        <f t="shared" ca="1" si="1075"/>
        <v>6.6610868928171932E-2</v>
      </c>
      <c r="R4066" s="3">
        <f ca="1">IF(N4066&gt;'Power Curve'!$C$37,0,INDEX(Ci,$P4066,1)*POWER(1-Q4066,3)+INDEX(Ci,$P4066,2)*3*Q4066*POWER(1-Q4066,2)+INDEX(Ci,$P4066,3)*3*POWER(Q4066,2)*(1-Q4066)+INDEX(Ci,$P4066,4)*POWER(Q4066,3))</f>
        <v>82.833465002945829</v>
      </c>
      <c r="S4066" s="3">
        <f t="shared" si="1076"/>
        <v>89.540000915527003</v>
      </c>
      <c r="T4066" s="3">
        <f t="shared" ca="1" si="1077"/>
        <v>-6.7065359125811739</v>
      </c>
      <c r="U4066" s="3">
        <f t="shared" ca="1" si="1085"/>
        <v>6.7065359125811739</v>
      </c>
      <c r="W4066" s="34">
        <f t="shared" si="1078"/>
        <v>4</v>
      </c>
      <c r="X4066" s="73" t="b">
        <f>COUNTIF('Power Curve'!$D$2:$D$31,W4066)&gt;0</f>
        <v>1</v>
      </c>
      <c r="Y4066" s="73" t="b">
        <f t="shared" si="1079"/>
        <v>0</v>
      </c>
      <c r="Z4066" s="73" t="b">
        <f t="shared" si="1086"/>
        <v>1</v>
      </c>
      <c r="AA4066" s="34" t="str">
        <f t="shared" si="1080"/>
        <v>Outer</v>
      </c>
      <c r="AB4066" s="35" t="str">
        <f t="shared" si="1087"/>
        <v>0.0-0.1</v>
      </c>
      <c r="AC4066" s="36" t="str">
        <f t="shared" si="1081"/>
        <v>5-6</v>
      </c>
      <c r="AD4066" s="36" t="str">
        <f t="shared" si="1082"/>
        <v>May</v>
      </c>
      <c r="AE4066" s="35" t="str">
        <f t="shared" si="1083"/>
        <v>305-315</v>
      </c>
      <c r="AF4066" s="36" t="str">
        <f t="shared" si="1084"/>
        <v>LWS-HTI</v>
      </c>
    </row>
    <row r="4067" spans="5:32" x14ac:dyDescent="0.3">
      <c r="E4067" s="12">
        <v>41053.243055555555</v>
      </c>
      <c r="F4067" s="16">
        <v>4</v>
      </c>
      <c r="G4067" s="16">
        <v>110.08999824523951</v>
      </c>
      <c r="H4067" s="29">
        <v>1.1814233737103008</v>
      </c>
      <c r="I4067" s="26">
        <v>305.10000000000002</v>
      </c>
      <c r="J4067" s="30">
        <v>0.1575</v>
      </c>
      <c r="K4067" s="31">
        <v>0.16493039036987686</v>
      </c>
      <c r="L4067" s="108">
        <f ca="1">REWS!R4067</f>
        <v>4.1091253376989894</v>
      </c>
      <c r="M4067" s="22">
        <f t="shared" si="1071"/>
        <v>3.9519958637823573</v>
      </c>
      <c r="N4067" s="22">
        <f t="shared" ca="1" si="1072"/>
        <v>4.0598115845874219</v>
      </c>
      <c r="O4067" s="22">
        <f t="shared" si="1073"/>
        <v>-3.1156323567652213E-2</v>
      </c>
      <c r="P4067" s="81">
        <f t="shared" ca="1" si="1074"/>
        <v>4</v>
      </c>
      <c r="Q4067" s="22">
        <f t="shared" ca="1" si="1075"/>
        <v>0.93318973679053763</v>
      </c>
      <c r="R4067" s="3">
        <f ca="1">IF(N4067&gt;'Power Curve'!$C$37,0,INDEX(Ci,$P4067,1)*POWER(1-Q4067,3)+INDEX(Ci,$P4067,2)*3*Q4067*POWER(1-Q4067,2)+INDEX(Ci,$P4067,3)*3*POWER(Q4067,2)*(1-Q4067)+INDEX(Ci,$P4067,4)*POWER(Q4067,3))</f>
        <v>69.552019480037913</v>
      </c>
      <c r="S4067" s="3">
        <f t="shared" si="1076"/>
        <v>110.08999824523951</v>
      </c>
      <c r="T4067" s="3">
        <f t="shared" ca="1" si="1077"/>
        <v>-40.537978765201601</v>
      </c>
      <c r="U4067" s="3">
        <f t="shared" ca="1" si="1085"/>
        <v>40.537978765201601</v>
      </c>
      <c r="W4067" s="34">
        <f t="shared" si="1078"/>
        <v>4</v>
      </c>
      <c r="X4067" s="73" t="b">
        <f>COUNTIF('Power Curve'!$D$2:$D$31,W4067)&gt;0</f>
        <v>1</v>
      </c>
      <c r="Y4067" s="73" t="b">
        <f t="shared" si="1079"/>
        <v>0</v>
      </c>
      <c r="Z4067" s="73" t="b">
        <f t="shared" si="1086"/>
        <v>1</v>
      </c>
      <c r="AA4067" s="34" t="str">
        <f t="shared" si="1080"/>
        <v>Outer</v>
      </c>
      <c r="AB4067" s="35" t="str">
        <f t="shared" si="1087"/>
        <v>-0.1-0.0</v>
      </c>
      <c r="AC4067" s="36" t="str">
        <f t="shared" si="1081"/>
        <v>5-6</v>
      </c>
      <c r="AD4067" s="36" t="str">
        <f t="shared" si="1082"/>
        <v>May</v>
      </c>
      <c r="AE4067" s="35" t="str">
        <f t="shared" si="1083"/>
        <v>305-315</v>
      </c>
      <c r="AF4067" s="36" t="str">
        <f t="shared" si="1084"/>
        <v>LWS-HTI</v>
      </c>
    </row>
    <row r="4068" spans="5:32" x14ac:dyDescent="0.3">
      <c r="E4068" s="12">
        <v>41053.25</v>
      </c>
      <c r="F4068" s="16">
        <v>4.1399999999999997</v>
      </c>
      <c r="G4068" s="16">
        <v>100.00000762939429</v>
      </c>
      <c r="H4068" s="29">
        <v>1.1807152108682319</v>
      </c>
      <c r="I4068" s="26">
        <v>311.8</v>
      </c>
      <c r="J4068" s="30">
        <v>0.12560386473429952</v>
      </c>
      <c r="K4068" s="31">
        <v>4.7361936856530125E-2</v>
      </c>
      <c r="L4068" s="108">
        <f ca="1">REWS!R4068</f>
        <v>4.2919116884690043</v>
      </c>
      <c r="M4068" s="22">
        <f t="shared" si="1071"/>
        <v>4.089498290191492</v>
      </c>
      <c r="N4068" s="22">
        <f t="shared" ca="1" si="1072"/>
        <v>4.2395568868712257</v>
      </c>
      <c r="O4068" s="22">
        <f t="shared" si="1073"/>
        <v>-9.9048803160876955E-3</v>
      </c>
      <c r="P4068" s="81">
        <f t="shared" ca="1" si="1074"/>
        <v>5</v>
      </c>
      <c r="Q4068" s="22">
        <f t="shared" ca="1" si="1075"/>
        <v>9.830654765487859E-2</v>
      </c>
      <c r="R4068" s="3">
        <f ca="1">IF(N4068&gt;'Power Curve'!$C$37,0,INDEX(Ci,$P4068,1)*POWER(1-Q4068,3)+INDEX(Ci,$P4068,2)*3*Q4068*POWER(1-Q4068,2)+INDEX(Ci,$P4068,3)*3*POWER(Q4068,2)*(1-Q4068)+INDEX(Ci,$P4068,4)*POWER(Q4068,3))</f>
        <v>85.751782514535961</v>
      </c>
      <c r="S4068" s="3">
        <f t="shared" si="1076"/>
        <v>100.00000762939429</v>
      </c>
      <c r="T4068" s="3">
        <f t="shared" ca="1" si="1077"/>
        <v>-14.248225114858329</v>
      </c>
      <c r="U4068" s="3">
        <f t="shared" ca="1" si="1085"/>
        <v>14.248225114858329</v>
      </c>
      <c r="W4068" s="34">
        <f t="shared" si="1078"/>
        <v>4</v>
      </c>
      <c r="X4068" s="73" t="b">
        <f>COUNTIF('Power Curve'!$D$2:$D$31,W4068)&gt;0</f>
        <v>1</v>
      </c>
      <c r="Y4068" s="73" t="b">
        <f t="shared" si="1079"/>
        <v>0</v>
      </c>
      <c r="Z4068" s="73" t="b">
        <f t="shared" si="1086"/>
        <v>1</v>
      </c>
      <c r="AA4068" s="34" t="str">
        <f t="shared" si="1080"/>
        <v>Outer</v>
      </c>
      <c r="AB4068" s="35" t="str">
        <f t="shared" si="1087"/>
        <v>-0.1-0.0</v>
      </c>
      <c r="AC4068" s="36" t="str">
        <f t="shared" si="1081"/>
        <v>6-7</v>
      </c>
      <c r="AD4068" s="36" t="str">
        <f t="shared" si="1082"/>
        <v>May</v>
      </c>
      <c r="AE4068" s="35" t="str">
        <f t="shared" si="1083"/>
        <v>305-315</v>
      </c>
      <c r="AF4068" s="36" t="str">
        <f t="shared" si="1084"/>
        <v>Inner-TI</v>
      </c>
    </row>
    <row r="4069" spans="5:32" x14ac:dyDescent="0.3">
      <c r="E4069" s="12">
        <v>41053.256944444445</v>
      </c>
      <c r="F4069" s="16">
        <v>3.51</v>
      </c>
      <c r="G4069" s="16">
        <v>6.0900001525878507</v>
      </c>
      <c r="H4069" s="29">
        <v>1.1793429634583654</v>
      </c>
      <c r="I4069" s="26">
        <v>304.39999999999998</v>
      </c>
      <c r="J4069" s="30">
        <v>0.1623931623931624</v>
      </c>
      <c r="K4069" s="31">
        <v>5.187919428572646E-2</v>
      </c>
      <c r="L4069" s="108">
        <f ca="1">REWS!R4069</f>
        <v>3.519009914404625</v>
      </c>
      <c r="M4069" s="22">
        <f t="shared" si="1071"/>
        <v>3.4658396056986254</v>
      </c>
      <c r="N4069" s="22">
        <f t="shared" ca="1" si="1072"/>
        <v>3.4747361635868033</v>
      </c>
      <c r="O4069" s="22">
        <f t="shared" si="1073"/>
        <v>-0.10629334041794564</v>
      </c>
      <c r="P4069" s="81">
        <f t="shared" ca="1" si="1074"/>
        <v>4</v>
      </c>
      <c r="Q4069" s="22">
        <f t="shared" ca="1" si="1075"/>
        <v>0.51634628804507487</v>
      </c>
      <c r="R4069" s="3">
        <f ca="1">IF(N4069&gt;'Power Curve'!$C$37,0,INDEX(Ci,$P4069,1)*POWER(1-Q4069,3)+INDEX(Ci,$P4069,2)*3*Q4069*POWER(1-Q4069,2)+INDEX(Ci,$P4069,3)*3*POWER(Q4069,2)*(1-Q4069)+INDEX(Ci,$P4069,4)*POWER(Q4069,3))</f>
        <v>25.368962330453773</v>
      </c>
      <c r="S4069" s="3" t="str">
        <f t="shared" si="1076"/>
        <v/>
      </c>
      <c r="T4069" s="3" t="str">
        <f t="shared" si="1077"/>
        <v/>
      </c>
      <c r="U4069" s="3" t="str">
        <f t="shared" si="1085"/>
        <v/>
      </c>
      <c r="W4069" s="34">
        <f t="shared" si="1078"/>
        <v>3</v>
      </c>
      <c r="X4069" s="73" t="b">
        <f>COUNTIF('Power Curve'!$D$2:$D$31,W4069)&gt;0</f>
        <v>0</v>
      </c>
      <c r="Y4069" s="73" t="b">
        <f t="shared" si="1079"/>
        <v>0</v>
      </c>
      <c r="Z4069" s="73" t="b">
        <f t="shared" si="1086"/>
        <v>0</v>
      </c>
      <c r="AA4069" s="34" t="str">
        <f t="shared" si="1080"/>
        <v/>
      </c>
      <c r="AB4069" s="35" t="str">
        <f t="shared" si="1087"/>
        <v/>
      </c>
      <c r="AC4069" s="36" t="str">
        <f t="shared" si="1081"/>
        <v/>
      </c>
      <c r="AD4069" s="36" t="str">
        <f t="shared" si="1082"/>
        <v/>
      </c>
      <c r="AE4069" s="35" t="str">
        <f t="shared" si="1083"/>
        <v/>
      </c>
      <c r="AF4069" s="36" t="str">
        <f t="shared" si="1084"/>
        <v/>
      </c>
    </row>
    <row r="4070" spans="5:32" x14ac:dyDescent="0.3">
      <c r="E4070" s="12">
        <v>41053.263888888891</v>
      </c>
      <c r="F4070" s="16">
        <v>3.32</v>
      </c>
      <c r="G4070" s="16">
        <v>8.2599997520447204</v>
      </c>
      <c r="H4070" s="29">
        <v>1.1786787793882263</v>
      </c>
      <c r="I4070" s="26">
        <v>304.5</v>
      </c>
      <c r="J4070" s="30">
        <v>0.12951807228915663</v>
      </c>
      <c r="K4070" s="31">
        <v>-2.9730611640451599E-2</v>
      </c>
      <c r="L4070" s="108">
        <f ca="1">REWS!R4070</f>
        <v>3.3347488660221081</v>
      </c>
      <c r="M4070" s="22">
        <f t="shared" si="1071"/>
        <v>3.2776145260513299</v>
      </c>
      <c r="N4070" s="22">
        <f t="shared" ca="1" si="1072"/>
        <v>3.292175097592549</v>
      </c>
      <c r="O4070" s="22">
        <f t="shared" si="1073"/>
        <v>-0.13538413323598406</v>
      </c>
      <c r="P4070" s="81">
        <f t="shared" ca="1" si="1074"/>
        <v>4</v>
      </c>
      <c r="Q4070" s="22">
        <f t="shared" ca="1" si="1075"/>
        <v>0.38627863928699713</v>
      </c>
      <c r="R4070" s="3">
        <f ca="1">IF(N4070&gt;'Power Curve'!$C$37,0,INDEX(Ci,$P4070,1)*POWER(1-Q4070,3)+INDEX(Ci,$P4070,2)*3*Q4070*POWER(1-Q4070,2)+INDEX(Ci,$P4070,3)*3*POWER(Q4070,2)*(1-Q4070)+INDEX(Ci,$P4070,4)*POWER(Q4070,3))</f>
        <v>14.909480600099286</v>
      </c>
      <c r="S4070" s="3" t="str">
        <f t="shared" si="1076"/>
        <v/>
      </c>
      <c r="T4070" s="3" t="str">
        <f t="shared" si="1077"/>
        <v/>
      </c>
      <c r="U4070" s="3" t="str">
        <f t="shared" si="1085"/>
        <v/>
      </c>
      <c r="W4070" s="34">
        <f t="shared" si="1078"/>
        <v>3</v>
      </c>
      <c r="X4070" s="73" t="b">
        <f>COUNTIF('Power Curve'!$D$2:$D$31,W4070)&gt;0</f>
        <v>0</v>
      </c>
      <c r="Y4070" s="73" t="b">
        <f t="shared" si="1079"/>
        <v>0</v>
      </c>
      <c r="Z4070" s="73" t="b">
        <f t="shared" si="1086"/>
        <v>0</v>
      </c>
      <c r="AA4070" s="34" t="str">
        <f t="shared" si="1080"/>
        <v/>
      </c>
      <c r="AB4070" s="35" t="str">
        <f t="shared" si="1087"/>
        <v/>
      </c>
      <c r="AC4070" s="36" t="str">
        <f t="shared" si="1081"/>
        <v/>
      </c>
      <c r="AD4070" s="36" t="str">
        <f t="shared" si="1082"/>
        <v/>
      </c>
      <c r="AE4070" s="35" t="str">
        <f t="shared" si="1083"/>
        <v/>
      </c>
      <c r="AF4070" s="36" t="str">
        <f t="shared" si="1084"/>
        <v/>
      </c>
    </row>
    <row r="4071" spans="5:32" x14ac:dyDescent="0.3">
      <c r="E4071" s="12">
        <v>41053.590277777781</v>
      </c>
      <c r="F4071" s="16">
        <v>5.04</v>
      </c>
      <c r="G4071" s="16">
        <v>229.59000778198282</v>
      </c>
      <c r="H4071" s="29">
        <v>1.1569605273615373</v>
      </c>
      <c r="I4071" s="26">
        <v>342.3</v>
      </c>
      <c r="J4071" s="30">
        <v>0.12896825396825398</v>
      </c>
      <c r="K4071" s="31">
        <v>8.3796749914154076E-2</v>
      </c>
      <c r="L4071" s="108">
        <f ca="1">REWS!R4071</f>
        <v>4.9506561167440193</v>
      </c>
      <c r="M4071" s="22">
        <f t="shared" si="1071"/>
        <v>4.9449057793457944</v>
      </c>
      <c r="N4071" s="22">
        <f t="shared" ca="1" si="1072"/>
        <v>4.8572476276272045</v>
      </c>
      <c r="O4071" s="22">
        <f t="shared" si="1073"/>
        <v>0.12230110460694119</v>
      </c>
      <c r="P4071" s="81">
        <f t="shared" ca="1" si="1074"/>
        <v>5</v>
      </c>
      <c r="Q4071" s="22">
        <f t="shared" ca="1" si="1075"/>
        <v>0.80462346797423601</v>
      </c>
      <c r="R4071" s="3">
        <f ca="1">IF(N4071&gt;'Power Curve'!$C$37,0,INDEX(Ci,$P4071,1)*POWER(1-Q4071,3)+INDEX(Ci,$P4071,2)*3*Q4071*POWER(1-Q4071,2)+INDEX(Ci,$P4071,3)*3*POWER(Q4071,2)*(1-Q4071)+INDEX(Ci,$P4071,4)*POWER(Q4071,3))</f>
        <v>183.20978578519973</v>
      </c>
      <c r="S4071" s="3">
        <f t="shared" si="1076"/>
        <v>229.59000778198282</v>
      </c>
      <c r="T4071" s="3">
        <f t="shared" ca="1" si="1077"/>
        <v>-46.380221996783092</v>
      </c>
      <c r="U4071" s="3">
        <f t="shared" ca="1" si="1085"/>
        <v>46.380221996783092</v>
      </c>
      <c r="W4071" s="34">
        <f t="shared" si="1078"/>
        <v>5</v>
      </c>
      <c r="X4071" s="73" t="b">
        <f>COUNTIF('Power Curve'!$D$2:$D$31,W4071)&gt;0</f>
        <v>1</v>
      </c>
      <c r="Y4071" s="73" t="b">
        <f t="shared" si="1079"/>
        <v>0</v>
      </c>
      <c r="Z4071" s="73" t="b">
        <f t="shared" si="1086"/>
        <v>1</v>
      </c>
      <c r="AA4071" s="34" t="str">
        <f t="shared" si="1080"/>
        <v>Outer</v>
      </c>
      <c r="AB4071" s="35" t="str">
        <f t="shared" si="1087"/>
        <v>0.1-0.2</v>
      </c>
      <c r="AC4071" s="36" t="str">
        <f t="shared" si="1081"/>
        <v>14-15</v>
      </c>
      <c r="AD4071" s="36" t="str">
        <f t="shared" si="1082"/>
        <v>May</v>
      </c>
      <c r="AE4071" s="35" t="str">
        <f t="shared" si="1083"/>
        <v>335-345</v>
      </c>
      <c r="AF4071" s="36" t="str">
        <f t="shared" si="1084"/>
        <v>Inner-TI</v>
      </c>
    </row>
    <row r="4072" spans="5:32" x14ac:dyDescent="0.3">
      <c r="E4072" s="12">
        <v>41053.618055555555</v>
      </c>
      <c r="F4072" s="16">
        <v>5.26</v>
      </c>
      <c r="G4072" s="16">
        <v>215.40999603271507</v>
      </c>
      <c r="H4072" s="29">
        <v>1.156163060488155</v>
      </c>
      <c r="I4072" s="26">
        <v>357.2</v>
      </c>
      <c r="J4072" s="30">
        <v>0.13117870722433458</v>
      </c>
      <c r="K4072" s="31">
        <v>0.2617003998334359</v>
      </c>
      <c r="L4072" s="108">
        <f ca="1">REWS!R4072</f>
        <v>5.1782671885709837</v>
      </c>
      <c r="M4072" s="22">
        <f t="shared" si="1071"/>
        <v>5.159568837854029</v>
      </c>
      <c r="N4072" s="22">
        <f t="shared" ca="1" si="1072"/>
        <v>5.0793965817933158</v>
      </c>
      <c r="O4072" s="22">
        <f t="shared" si="1073"/>
        <v>0.15547797228287014</v>
      </c>
      <c r="P4072" s="81">
        <f t="shared" ca="1" si="1074"/>
        <v>6</v>
      </c>
      <c r="Q4072" s="22">
        <f t="shared" ca="1" si="1075"/>
        <v>5.1119248271720111E-2</v>
      </c>
      <c r="R4072" s="3">
        <f ca="1">IF(N4072&gt;'Power Curve'!$C$37,0,INDEX(Ci,$P4072,1)*POWER(1-Q4072,3)+INDEX(Ci,$P4072,2)*3*Q4072*POWER(1-Q4072,2)+INDEX(Ci,$P4072,3)*3*POWER(Q4072,2)*(1-Q4072)+INDEX(Ci,$P4072,4)*POWER(Q4072,3))</f>
        <v>219.34246742086913</v>
      </c>
      <c r="S4072" s="3">
        <f t="shared" si="1076"/>
        <v>215.40999603271507</v>
      </c>
      <c r="T4072" s="3">
        <f t="shared" ca="1" si="1077"/>
        <v>3.9324713881540561</v>
      </c>
      <c r="U4072" s="3">
        <f t="shared" ca="1" si="1085"/>
        <v>3.9324713881540561</v>
      </c>
      <c r="W4072" s="34">
        <f t="shared" si="1078"/>
        <v>5</v>
      </c>
      <c r="X4072" s="73" t="b">
        <f>COUNTIF('Power Curve'!$D$2:$D$31,W4072)&gt;0</f>
        <v>1</v>
      </c>
      <c r="Y4072" s="73" t="b">
        <f t="shared" si="1079"/>
        <v>0</v>
      </c>
      <c r="Z4072" s="73" t="b">
        <f t="shared" si="1086"/>
        <v>1</v>
      </c>
      <c r="AA4072" s="34" t="str">
        <f t="shared" si="1080"/>
        <v>Inner</v>
      </c>
      <c r="AB4072" s="35" t="str">
        <f t="shared" si="1087"/>
        <v>0.1-0.2</v>
      </c>
      <c r="AC4072" s="36" t="str">
        <f t="shared" si="1081"/>
        <v>14-15</v>
      </c>
      <c r="AD4072" s="36" t="str">
        <f t="shared" si="1082"/>
        <v>May</v>
      </c>
      <c r="AE4072" s="35" t="str">
        <f t="shared" si="1083"/>
        <v>355-5</v>
      </c>
      <c r="AF4072" s="36" t="str">
        <f t="shared" si="1084"/>
        <v>Inner-TI</v>
      </c>
    </row>
    <row r="4073" spans="5:32" x14ac:dyDescent="0.3">
      <c r="E4073" s="12">
        <v>41053.645833333336</v>
      </c>
      <c r="F4073" s="16">
        <v>4.68</v>
      </c>
      <c r="G4073" s="16">
        <v>107.93999481201179</v>
      </c>
      <c r="H4073" s="29">
        <v>1.1551279986471046</v>
      </c>
      <c r="I4073" s="26">
        <v>359.3</v>
      </c>
      <c r="J4073" s="30">
        <v>0.1517094017094017</v>
      </c>
      <c r="K4073" s="31">
        <v>0.29184346298866998</v>
      </c>
      <c r="L4073" s="108">
        <f ca="1">REWS!R4073</f>
        <v>4.6135032025084657</v>
      </c>
      <c r="M4073" s="22">
        <f t="shared" si="1071"/>
        <v>4.5892726539387443</v>
      </c>
      <c r="N4073" s="22">
        <f t="shared" ca="1" si="1072"/>
        <v>4.5240649756690008</v>
      </c>
      <c r="O4073" s="22">
        <f t="shared" si="1073"/>
        <v>6.7336858663551977E-2</v>
      </c>
      <c r="P4073" s="81">
        <f t="shared" ca="1" si="1074"/>
        <v>5</v>
      </c>
      <c r="Q4073" s="22">
        <f t="shared" ca="1" si="1075"/>
        <v>0.42363581653731114</v>
      </c>
      <c r="R4073" s="3">
        <f ca="1">IF(N4073&gt;'Power Curve'!$C$37,0,INDEX(Ci,$P4073,1)*POWER(1-Q4073,3)+INDEX(Ci,$P4073,2)*3*Q4073*POWER(1-Q4073,2)+INDEX(Ci,$P4073,3)*3*POWER(Q4073,2)*(1-Q4073)+INDEX(Ci,$P4073,4)*POWER(Q4073,3))</f>
        <v>125.53343705191401</v>
      </c>
      <c r="S4073" s="3">
        <f t="shared" si="1076"/>
        <v>107.93999481201179</v>
      </c>
      <c r="T4073" s="3">
        <f t="shared" ca="1" si="1077"/>
        <v>17.593442239902217</v>
      </c>
      <c r="U4073" s="3">
        <f t="shared" ca="1" si="1085"/>
        <v>17.593442239902217</v>
      </c>
      <c r="W4073" s="34">
        <f t="shared" si="1078"/>
        <v>5</v>
      </c>
      <c r="X4073" s="73" t="b">
        <f>COUNTIF('Power Curve'!$D$2:$D$31,W4073)&gt;0</f>
        <v>1</v>
      </c>
      <c r="Y4073" s="73" t="b">
        <f t="shared" si="1079"/>
        <v>0</v>
      </c>
      <c r="Z4073" s="73" t="b">
        <f t="shared" si="1086"/>
        <v>1</v>
      </c>
      <c r="AA4073" s="34" t="str">
        <f t="shared" si="1080"/>
        <v>Outer</v>
      </c>
      <c r="AB4073" s="35" t="str">
        <f t="shared" si="1087"/>
        <v>0.0-0.1</v>
      </c>
      <c r="AC4073" s="36" t="str">
        <f t="shared" si="1081"/>
        <v>15-16</v>
      </c>
      <c r="AD4073" s="36" t="str">
        <f t="shared" si="1082"/>
        <v>May</v>
      </c>
      <c r="AE4073" s="35" t="str">
        <f t="shared" si="1083"/>
        <v>355-5</v>
      </c>
      <c r="AF4073" s="36" t="str">
        <f t="shared" si="1084"/>
        <v>LWS-HTI</v>
      </c>
    </row>
    <row r="4074" spans="5:32" x14ac:dyDescent="0.3">
      <c r="E4074" s="12">
        <v>41053.777777777781</v>
      </c>
      <c r="F4074" s="16">
        <v>3.56</v>
      </c>
      <c r="G4074" s="16">
        <v>20.4199991226196</v>
      </c>
      <c r="H4074" s="29">
        <v>1.1546906511028903</v>
      </c>
      <c r="I4074" s="26">
        <v>312</v>
      </c>
      <c r="J4074" s="30">
        <v>0.1404494382022472</v>
      </c>
      <c r="K4074" s="31">
        <v>0.12837067878349567</v>
      </c>
      <c r="L4074" s="108">
        <f ca="1">REWS!R4074</f>
        <v>3.5453818492418332</v>
      </c>
      <c r="M4074" s="22">
        <f t="shared" si="1071"/>
        <v>3.4905445470538958</v>
      </c>
      <c r="N4074" s="22">
        <f t="shared" ca="1" si="1072"/>
        <v>3.4762115958131852</v>
      </c>
      <c r="O4074" s="22">
        <f t="shared" si="1073"/>
        <v>-0.10247511209314072</v>
      </c>
      <c r="P4074" s="81">
        <f t="shared" ca="1" si="1074"/>
        <v>4</v>
      </c>
      <c r="Q4074" s="22">
        <f t="shared" ca="1" si="1075"/>
        <v>0.51739747603821162</v>
      </c>
      <c r="R4074" s="3">
        <f ca="1">IF(N4074&gt;'Power Curve'!$C$37,0,INDEX(Ci,$P4074,1)*POWER(1-Q4074,3)+INDEX(Ci,$P4074,2)*3*Q4074*POWER(1-Q4074,2)+INDEX(Ci,$P4074,3)*3*POWER(Q4074,2)*(1-Q4074)+INDEX(Ci,$P4074,4)*POWER(Q4074,3))</f>
        <v>25.462042040664457</v>
      </c>
      <c r="S4074" s="3" t="str">
        <f t="shared" si="1076"/>
        <v/>
      </c>
      <c r="T4074" s="3" t="str">
        <f t="shared" si="1077"/>
        <v/>
      </c>
      <c r="U4074" s="3" t="str">
        <f t="shared" si="1085"/>
        <v/>
      </c>
      <c r="W4074" s="34">
        <f t="shared" si="1078"/>
        <v>3</v>
      </c>
      <c r="X4074" s="73" t="b">
        <f>COUNTIF('Power Curve'!$D$2:$D$31,W4074)&gt;0</f>
        <v>0</v>
      </c>
      <c r="Y4074" s="73" t="b">
        <f t="shared" si="1079"/>
        <v>0</v>
      </c>
      <c r="Z4074" s="73" t="b">
        <f t="shared" si="1086"/>
        <v>0</v>
      </c>
      <c r="AA4074" s="34" t="str">
        <f t="shared" si="1080"/>
        <v/>
      </c>
      <c r="AB4074" s="35" t="str">
        <f t="shared" si="1087"/>
        <v/>
      </c>
      <c r="AC4074" s="36" t="str">
        <f t="shared" si="1081"/>
        <v/>
      </c>
      <c r="AD4074" s="36" t="str">
        <f t="shared" si="1082"/>
        <v/>
      </c>
      <c r="AE4074" s="35" t="str">
        <f t="shared" si="1083"/>
        <v/>
      </c>
      <c r="AF4074" s="36" t="str">
        <f t="shared" si="1084"/>
        <v/>
      </c>
    </row>
    <row r="4075" spans="5:32" x14ac:dyDescent="0.3">
      <c r="E4075" s="12">
        <v>41053.819444444445</v>
      </c>
      <c r="F4075" s="16">
        <v>3.99</v>
      </c>
      <c r="G4075" s="16">
        <v>38.7299995422363</v>
      </c>
      <c r="H4075" s="29">
        <v>1.1567188528048975</v>
      </c>
      <c r="I4075" s="26">
        <v>303.8</v>
      </c>
      <c r="J4075" s="30">
        <v>2.7568922305764409E-2</v>
      </c>
      <c r="K4075" s="31">
        <v>0.41248743881786409</v>
      </c>
      <c r="L4075" s="108">
        <f ca="1">REWS!R4075</f>
        <v>3.9116006893670447</v>
      </c>
      <c r="M4075" s="22">
        <f t="shared" si="1071"/>
        <v>3.9144444778861822</v>
      </c>
      <c r="N4075" s="22">
        <f t="shared" ca="1" si="1072"/>
        <v>3.8375297539319826</v>
      </c>
      <c r="O4075" s="22">
        <f t="shared" si="1073"/>
        <v>-3.696001130779198E-2</v>
      </c>
      <c r="P4075" s="81">
        <f t="shared" ca="1" si="1074"/>
        <v>4</v>
      </c>
      <c r="Q4075" s="22">
        <f t="shared" ca="1" si="1075"/>
        <v>0.77482259033717416</v>
      </c>
      <c r="R4075" s="3">
        <f ca="1">IF(N4075&gt;'Power Curve'!$C$37,0,INDEX(Ci,$P4075,1)*POWER(1-Q4075,3)+INDEX(Ci,$P4075,2)*3*Q4075*POWER(1-Q4075,2)+INDEX(Ci,$P4075,3)*3*POWER(Q4075,2)*(1-Q4075)+INDEX(Ci,$P4075,4)*POWER(Q4075,3))</f>
        <v>51.434737763707517</v>
      </c>
      <c r="S4075" s="3">
        <f t="shared" si="1076"/>
        <v>38.7299995422363</v>
      </c>
      <c r="T4075" s="3">
        <f t="shared" ca="1" si="1077"/>
        <v>12.704738221471217</v>
      </c>
      <c r="U4075" s="3">
        <f t="shared" ca="1" si="1085"/>
        <v>12.704738221471217</v>
      </c>
      <c r="W4075" s="34">
        <f t="shared" si="1078"/>
        <v>4</v>
      </c>
      <c r="X4075" s="73" t="b">
        <f>COUNTIF('Power Curve'!$D$2:$D$31,W4075)&gt;0</f>
        <v>1</v>
      </c>
      <c r="Y4075" s="73" t="b">
        <f t="shared" si="1079"/>
        <v>0</v>
      </c>
      <c r="Z4075" s="73" t="b">
        <f t="shared" si="1086"/>
        <v>1</v>
      </c>
      <c r="AA4075" s="34" t="str">
        <f t="shared" si="1080"/>
        <v>Outer</v>
      </c>
      <c r="AB4075" s="35" t="str">
        <f t="shared" si="1087"/>
        <v>-0.1-0.0</v>
      </c>
      <c r="AC4075" s="36" t="str">
        <f t="shared" si="1081"/>
        <v>19-20</v>
      </c>
      <c r="AD4075" s="36" t="str">
        <f t="shared" si="1082"/>
        <v>May</v>
      </c>
      <c r="AE4075" s="35" t="str">
        <f t="shared" si="1083"/>
        <v>295-305</v>
      </c>
      <c r="AF4075" s="36" t="str">
        <f t="shared" si="1084"/>
        <v>LWS-LTI</v>
      </c>
    </row>
    <row r="4076" spans="5:32" x14ac:dyDescent="0.3">
      <c r="E4076" s="12">
        <v>41053.847222222219</v>
      </c>
      <c r="F4076" s="16">
        <v>4.16</v>
      </c>
      <c r="G4076" s="16">
        <v>39.120000839233398</v>
      </c>
      <c r="H4076" s="29">
        <v>1.1588765178954095</v>
      </c>
      <c r="I4076" s="26">
        <v>301.3</v>
      </c>
      <c r="J4076" s="30">
        <v>6.7307692307692318E-2</v>
      </c>
      <c r="K4076" s="31">
        <v>0.47240098046727275</v>
      </c>
      <c r="L4076" s="108">
        <f ca="1">REWS!R4076</f>
        <v>4.0970833064065992</v>
      </c>
      <c r="M4076" s="22">
        <f t="shared" si="1071"/>
        <v>4.0837613579704675</v>
      </c>
      <c r="N4076" s="22">
        <f t="shared" ca="1" si="1072"/>
        <v>4.021997713242583</v>
      </c>
      <c r="O4076" s="22">
        <f t="shared" si="1073"/>
        <v>-1.0791541684305383E-2</v>
      </c>
      <c r="P4076" s="81">
        <f t="shared" ca="1" si="1074"/>
        <v>4</v>
      </c>
      <c r="Q4076" s="22">
        <f t="shared" ca="1" si="1075"/>
        <v>0.90624882630955672</v>
      </c>
      <c r="R4076" s="3">
        <f ca="1">IF(N4076&gt;'Power Curve'!$C$37,0,INDEX(Ci,$P4076,1)*POWER(1-Q4076,3)+INDEX(Ci,$P4076,2)*3*Q4076*POWER(1-Q4076,2)+INDEX(Ci,$P4076,3)*3*POWER(Q4076,2)*(1-Q4076)+INDEX(Ci,$P4076,4)*POWER(Q4076,3))</f>
        <v>66.405436865235245</v>
      </c>
      <c r="S4076" s="3">
        <f t="shared" si="1076"/>
        <v>39.120000839233398</v>
      </c>
      <c r="T4076" s="3">
        <f t="shared" ca="1" si="1077"/>
        <v>27.285436026001847</v>
      </c>
      <c r="U4076" s="3">
        <f t="shared" ca="1" si="1085"/>
        <v>27.285436026001847</v>
      </c>
      <c r="W4076" s="34">
        <f t="shared" si="1078"/>
        <v>4</v>
      </c>
      <c r="X4076" s="73" t="b">
        <f>COUNTIF('Power Curve'!$D$2:$D$31,W4076)&gt;0</f>
        <v>1</v>
      </c>
      <c r="Y4076" s="73" t="b">
        <f t="shared" si="1079"/>
        <v>0</v>
      </c>
      <c r="Z4076" s="73" t="b">
        <f t="shared" si="1086"/>
        <v>1</v>
      </c>
      <c r="AA4076" s="34" t="str">
        <f t="shared" si="1080"/>
        <v>Outer</v>
      </c>
      <c r="AB4076" s="35" t="str">
        <f t="shared" si="1087"/>
        <v>-0.1-0.0</v>
      </c>
      <c r="AC4076" s="36" t="str">
        <f t="shared" si="1081"/>
        <v>20-21</v>
      </c>
      <c r="AD4076" s="36" t="str">
        <f t="shared" si="1082"/>
        <v>May</v>
      </c>
      <c r="AE4076" s="35" t="str">
        <f t="shared" si="1083"/>
        <v>295-305</v>
      </c>
      <c r="AF4076" s="36" t="str">
        <f t="shared" si="1084"/>
        <v>LWS-LTI</v>
      </c>
    </row>
    <row r="4077" spans="5:32" x14ac:dyDescent="0.3">
      <c r="E4077" s="12">
        <v>41053.854166666664</v>
      </c>
      <c r="F4077" s="16">
        <v>5.0199999999999996</v>
      </c>
      <c r="G4077" s="16">
        <v>171.65999221801729</v>
      </c>
      <c r="H4077" s="29">
        <v>1.1599193953681395</v>
      </c>
      <c r="I4077" s="26">
        <v>298.5</v>
      </c>
      <c r="J4077" s="30">
        <v>0.10557768924302791</v>
      </c>
      <c r="K4077" s="31">
        <v>0.44203451098277091</v>
      </c>
      <c r="L4077" s="108">
        <f ca="1">REWS!R4077</f>
        <v>4.9786034121642126</v>
      </c>
      <c r="M4077" s="22">
        <f t="shared" si="1071"/>
        <v>4.9294782839040909</v>
      </c>
      <c r="N4077" s="22">
        <f t="shared" ca="1" si="1072"/>
        <v>4.8888281682140038</v>
      </c>
      <c r="O4077" s="22">
        <f t="shared" si="1073"/>
        <v>0.11991673545466452</v>
      </c>
      <c r="P4077" s="81">
        <f t="shared" ca="1" si="1074"/>
        <v>5</v>
      </c>
      <c r="Q4077" s="22">
        <f t="shared" ca="1" si="1075"/>
        <v>0.84073518002934766</v>
      </c>
      <c r="R4077" s="3">
        <f ca="1">IF(N4077&gt;'Power Curve'!$C$37,0,INDEX(Ci,$P4077,1)*POWER(1-Q4077,3)+INDEX(Ci,$P4077,2)*3*Q4077*POWER(1-Q4077,2)+INDEX(Ci,$P4077,3)*3*POWER(Q4077,2)*(1-Q4077)+INDEX(Ci,$P4077,4)*POWER(Q4077,3))</f>
        <v>188.63960730994688</v>
      </c>
      <c r="S4077" s="3">
        <f t="shared" si="1076"/>
        <v>171.65999221801729</v>
      </c>
      <c r="T4077" s="3">
        <f t="shared" ca="1" si="1077"/>
        <v>16.979615091929588</v>
      </c>
      <c r="U4077" s="3">
        <f t="shared" ca="1" si="1085"/>
        <v>16.979615091929588</v>
      </c>
      <c r="W4077" s="34">
        <f t="shared" si="1078"/>
        <v>5</v>
      </c>
      <c r="X4077" s="73" t="b">
        <f>COUNTIF('Power Curve'!$D$2:$D$31,W4077)&gt;0</f>
        <v>1</v>
      </c>
      <c r="Y4077" s="73" t="b">
        <f t="shared" si="1079"/>
        <v>0</v>
      </c>
      <c r="Z4077" s="73" t="b">
        <f t="shared" si="1086"/>
        <v>1</v>
      </c>
      <c r="AA4077" s="34" t="str">
        <f t="shared" si="1080"/>
        <v>Outer</v>
      </c>
      <c r="AB4077" s="35" t="str">
        <f t="shared" si="1087"/>
        <v>0.1-0.2</v>
      </c>
      <c r="AC4077" s="36" t="str">
        <f t="shared" si="1081"/>
        <v>20-21</v>
      </c>
      <c r="AD4077" s="36" t="str">
        <f t="shared" si="1082"/>
        <v>May</v>
      </c>
      <c r="AE4077" s="35" t="str">
        <f t="shared" si="1083"/>
        <v>295-305</v>
      </c>
      <c r="AF4077" s="36" t="str">
        <f t="shared" si="1084"/>
        <v>Inner-TI</v>
      </c>
    </row>
    <row r="4078" spans="5:32" x14ac:dyDescent="0.3">
      <c r="E4078" s="12">
        <v>41053.861111111109</v>
      </c>
      <c r="F4078" s="16">
        <v>5.76</v>
      </c>
      <c r="G4078" s="16">
        <v>293.34000396728572</v>
      </c>
      <c r="H4078" s="29">
        <v>1.1614067325724255</v>
      </c>
      <c r="I4078" s="26">
        <v>300.3</v>
      </c>
      <c r="J4078" s="30">
        <v>9.7222222222222238E-2</v>
      </c>
      <c r="K4078" s="31">
        <v>0.53038672020180244</v>
      </c>
      <c r="L4078" s="108">
        <f ca="1">REWS!R4078</f>
        <v>5.6606473623373637</v>
      </c>
      <c r="M4078" s="22">
        <f t="shared" si="1071"/>
        <v>5.6585509884820198</v>
      </c>
      <c r="N4078" s="22">
        <f t="shared" ca="1" si="1072"/>
        <v>5.560948216597609</v>
      </c>
      <c r="O4078" s="22">
        <f t="shared" si="1073"/>
        <v>0.23259727217116583</v>
      </c>
      <c r="P4078" s="81">
        <f t="shared" ca="1" si="1074"/>
        <v>6</v>
      </c>
      <c r="Q4078" s="22">
        <f t="shared" ca="1" si="1075"/>
        <v>0.53109031158096154</v>
      </c>
      <c r="R4078" s="3">
        <f ca="1">IF(N4078&gt;'Power Curve'!$C$37,0,INDEX(Ci,$P4078,1)*POWER(1-Q4078,3)+INDEX(Ci,$P4078,2)*3*Q4078*POWER(1-Q4078,2)+INDEX(Ci,$P4078,3)*3*POWER(Q4078,2)*(1-Q4078)+INDEX(Ci,$P4078,4)*POWER(Q4078,3))</f>
        <v>290.75192211325134</v>
      </c>
      <c r="S4078" s="3">
        <f t="shared" si="1076"/>
        <v>293.34000396728572</v>
      </c>
      <c r="T4078" s="3">
        <f t="shared" ca="1" si="1077"/>
        <v>-2.5880818540343853</v>
      </c>
      <c r="U4078" s="3">
        <f t="shared" ca="1" si="1085"/>
        <v>2.5880818540343853</v>
      </c>
      <c r="W4078" s="34">
        <f t="shared" si="1078"/>
        <v>6</v>
      </c>
      <c r="X4078" s="73" t="b">
        <f>COUNTIF('Power Curve'!$D$2:$D$31,W4078)&gt;0</f>
        <v>1</v>
      </c>
      <c r="Y4078" s="73" t="b">
        <f t="shared" si="1079"/>
        <v>0</v>
      </c>
      <c r="Z4078" s="73" t="b">
        <f t="shared" si="1086"/>
        <v>1</v>
      </c>
      <c r="AA4078" s="34" t="str">
        <f t="shared" si="1080"/>
        <v>Outer</v>
      </c>
      <c r="AB4078" s="35" t="str">
        <f t="shared" si="1087"/>
        <v>0.2-0.3</v>
      </c>
      <c r="AC4078" s="36" t="str">
        <f t="shared" si="1081"/>
        <v>20-21</v>
      </c>
      <c r="AD4078" s="36" t="str">
        <f t="shared" si="1082"/>
        <v>May</v>
      </c>
      <c r="AE4078" s="35" t="str">
        <f t="shared" si="1083"/>
        <v>295-305</v>
      </c>
      <c r="AF4078" s="36" t="str">
        <f t="shared" si="1084"/>
        <v>LWS-LTI</v>
      </c>
    </row>
    <row r="4079" spans="5:32" x14ac:dyDescent="0.3">
      <c r="E4079" s="12">
        <v>41053.868055555555</v>
      </c>
      <c r="F4079" s="16">
        <v>5.2</v>
      </c>
      <c r="G4079" s="16">
        <v>169.6500015258793</v>
      </c>
      <c r="H4079" s="29">
        <v>1.161829668539397</v>
      </c>
      <c r="I4079" s="26">
        <v>302.5</v>
      </c>
      <c r="J4079" s="30">
        <v>9.0384615384615383E-2</v>
      </c>
      <c r="K4079" s="31">
        <v>0.64717084319864482</v>
      </c>
      <c r="L4079" s="108">
        <f ca="1">REWS!R4079</f>
        <v>5.007877045748379</v>
      </c>
      <c r="M4079" s="22">
        <f t="shared" si="1071"/>
        <v>5.1090341021282919</v>
      </c>
      <c r="N4079" s="22">
        <f t="shared" ca="1" si="1072"/>
        <v>4.920272039614221</v>
      </c>
      <c r="O4079" s="22">
        <f t="shared" si="1073"/>
        <v>0.1476676659737084</v>
      </c>
      <c r="P4079" s="81">
        <f t="shared" ca="1" si="1074"/>
        <v>5</v>
      </c>
      <c r="Q4079" s="22">
        <f t="shared" ca="1" si="1075"/>
        <v>0.87669061362243961</v>
      </c>
      <c r="R4079" s="3">
        <f ca="1">IF(N4079&gt;'Power Curve'!$C$37,0,INDEX(Ci,$P4079,1)*POWER(1-Q4079,3)+INDEX(Ci,$P4079,2)*3*Q4079*POWER(1-Q4079,2)+INDEX(Ci,$P4079,3)*3*POWER(Q4079,2)*(1-Q4079)+INDEX(Ci,$P4079,4)*POWER(Q4079,3))</f>
        <v>193.97052267063418</v>
      </c>
      <c r="S4079" s="3">
        <f t="shared" si="1076"/>
        <v>169.6500015258793</v>
      </c>
      <c r="T4079" s="3">
        <f t="shared" ca="1" si="1077"/>
        <v>24.320521144754878</v>
      </c>
      <c r="U4079" s="3">
        <f t="shared" ca="1" si="1085"/>
        <v>24.320521144754878</v>
      </c>
      <c r="W4079" s="34">
        <f t="shared" si="1078"/>
        <v>5</v>
      </c>
      <c r="X4079" s="73" t="b">
        <f>COUNTIF('Power Curve'!$D$2:$D$31,W4079)&gt;0</f>
        <v>1</v>
      </c>
      <c r="Y4079" s="73" t="b">
        <f t="shared" si="1079"/>
        <v>0</v>
      </c>
      <c r="Z4079" s="73" t="b">
        <f t="shared" si="1086"/>
        <v>1</v>
      </c>
      <c r="AA4079" s="34" t="str">
        <f t="shared" si="1080"/>
        <v>Outer</v>
      </c>
      <c r="AB4079" s="35" t="str">
        <f t="shared" si="1087"/>
        <v>0.1-0.2</v>
      </c>
      <c r="AC4079" s="36" t="str">
        <f t="shared" si="1081"/>
        <v>20-21</v>
      </c>
      <c r="AD4079" s="36" t="str">
        <f t="shared" si="1082"/>
        <v>May</v>
      </c>
      <c r="AE4079" s="35" t="str">
        <f t="shared" si="1083"/>
        <v>295-305</v>
      </c>
      <c r="AF4079" s="36" t="str">
        <f t="shared" si="1084"/>
        <v>LWS-LTI</v>
      </c>
    </row>
    <row r="4080" spans="5:32" x14ac:dyDescent="0.3">
      <c r="E4080" s="12">
        <v>41053.875</v>
      </c>
      <c r="F4080" s="16">
        <v>4.5</v>
      </c>
      <c r="G4080" s="16">
        <v>84.089996337890994</v>
      </c>
      <c r="H4080" s="29">
        <v>1.1615879836949186</v>
      </c>
      <c r="I4080" s="26">
        <v>300.5</v>
      </c>
      <c r="J4080" s="30">
        <v>5.7777777777777782E-2</v>
      </c>
      <c r="K4080" s="31">
        <v>0.66058515851686006</v>
      </c>
      <c r="L4080" s="108">
        <f ca="1">REWS!R4080</f>
        <v>4.3509743414725213</v>
      </c>
      <c r="M4080" s="22">
        <f t="shared" si="1071"/>
        <v>4.420972917360344</v>
      </c>
      <c r="N4080" s="22">
        <f t="shared" ca="1" si="1072"/>
        <v>4.2745643839510601</v>
      </c>
      <c r="O4080" s="22">
        <f t="shared" si="1073"/>
        <v>4.1325591847743086E-2</v>
      </c>
      <c r="P4080" s="81">
        <f t="shared" ca="1" si="1074"/>
        <v>5</v>
      </c>
      <c r="Q4080" s="22">
        <f t="shared" ca="1" si="1075"/>
        <v>0.13833691543286314</v>
      </c>
      <c r="R4080" s="3">
        <f ca="1">IF(N4080&gt;'Power Curve'!$C$37,0,INDEX(Ci,$P4080,1)*POWER(1-Q4080,3)+INDEX(Ci,$P4080,2)*3*Q4080*POWER(1-Q4080,2)+INDEX(Ci,$P4080,3)*3*POWER(Q4080,2)*(1-Q4080)+INDEX(Ci,$P4080,4)*POWER(Q4080,3))</f>
        <v>89.72861236127369</v>
      </c>
      <c r="S4080" s="3">
        <f t="shared" si="1076"/>
        <v>84.089996337890994</v>
      </c>
      <c r="T4080" s="3">
        <f t="shared" ca="1" si="1077"/>
        <v>5.6386160233826956</v>
      </c>
      <c r="U4080" s="3">
        <f t="shared" ca="1" si="1085"/>
        <v>5.6386160233826956</v>
      </c>
      <c r="W4080" s="34">
        <f t="shared" si="1078"/>
        <v>4</v>
      </c>
      <c r="X4080" s="73" t="b">
        <f>COUNTIF('Power Curve'!$D$2:$D$31,W4080)&gt;0</f>
        <v>1</v>
      </c>
      <c r="Y4080" s="73" t="b">
        <f t="shared" si="1079"/>
        <v>0</v>
      </c>
      <c r="Z4080" s="73" t="b">
        <f t="shared" si="1086"/>
        <v>1</v>
      </c>
      <c r="AA4080" s="34" t="str">
        <f t="shared" si="1080"/>
        <v>Outer</v>
      </c>
      <c r="AB4080" s="35" t="str">
        <f t="shared" si="1087"/>
        <v>0.0-0.1</v>
      </c>
      <c r="AC4080" s="36" t="str">
        <f t="shared" si="1081"/>
        <v>21-22</v>
      </c>
      <c r="AD4080" s="36" t="str">
        <f t="shared" si="1082"/>
        <v>May</v>
      </c>
      <c r="AE4080" s="35" t="str">
        <f t="shared" si="1083"/>
        <v>295-305</v>
      </c>
      <c r="AF4080" s="36" t="str">
        <f t="shared" si="1084"/>
        <v>LWS-LTI</v>
      </c>
    </row>
    <row r="4081" spans="5:32" x14ac:dyDescent="0.3">
      <c r="E4081" s="12">
        <v>41053.881944444445</v>
      </c>
      <c r="F4081" s="16">
        <v>4.42</v>
      </c>
      <c r="G4081" s="16">
        <v>63.850002288818402</v>
      </c>
      <c r="H4081" s="29">
        <v>1.1624343285743346</v>
      </c>
      <c r="I4081" s="26">
        <v>302.10000000000002</v>
      </c>
      <c r="J4081" s="30">
        <v>4.072398190045249E-2</v>
      </c>
      <c r="K4081" s="31">
        <v>0.69071673454205451</v>
      </c>
      <c r="L4081" s="108">
        <f ca="1">REWS!R4081</f>
        <v>4.3152561252572132</v>
      </c>
      <c r="M4081" s="22">
        <f t="shared" si="1071"/>
        <v>4.3434322208676788</v>
      </c>
      <c r="N4081" s="22">
        <f t="shared" ca="1" si="1072"/>
        <v>4.2405028270902241</v>
      </c>
      <c r="O4081" s="22">
        <f t="shared" si="1073"/>
        <v>2.9341427246185246E-2</v>
      </c>
      <c r="P4081" s="81">
        <f t="shared" ca="1" si="1074"/>
        <v>5</v>
      </c>
      <c r="Q4081" s="22">
        <f t="shared" ca="1" si="1075"/>
        <v>9.9388211241856539E-2</v>
      </c>
      <c r="R4081" s="3">
        <f ca="1">IF(N4081&gt;'Power Curve'!$C$37,0,INDEX(Ci,$P4081,1)*POWER(1-Q4081,3)+INDEX(Ci,$P4081,2)*3*Q4081*POWER(1-Q4081,2)+INDEX(Ci,$P4081,3)*3*POWER(Q4081,2)*(1-Q4081)+INDEX(Ci,$P4081,4)*POWER(Q4081,3))</f>
        <v>85.855050459025094</v>
      </c>
      <c r="S4081" s="3">
        <f t="shared" si="1076"/>
        <v>63.850002288818402</v>
      </c>
      <c r="T4081" s="3">
        <f t="shared" ca="1" si="1077"/>
        <v>22.005048170206692</v>
      </c>
      <c r="U4081" s="3">
        <f t="shared" ca="1" si="1085"/>
        <v>22.005048170206692</v>
      </c>
      <c r="W4081" s="34">
        <f t="shared" si="1078"/>
        <v>4</v>
      </c>
      <c r="X4081" s="73" t="b">
        <f>COUNTIF('Power Curve'!$D$2:$D$31,W4081)&gt;0</f>
        <v>1</v>
      </c>
      <c r="Y4081" s="73" t="b">
        <f t="shared" si="1079"/>
        <v>0</v>
      </c>
      <c r="Z4081" s="73" t="b">
        <f t="shared" si="1086"/>
        <v>1</v>
      </c>
      <c r="AA4081" s="34" t="str">
        <f t="shared" si="1080"/>
        <v>Outer</v>
      </c>
      <c r="AB4081" s="35" t="str">
        <f t="shared" si="1087"/>
        <v>0.0-0.1</v>
      </c>
      <c r="AC4081" s="36" t="str">
        <f t="shared" si="1081"/>
        <v>21-22</v>
      </c>
      <c r="AD4081" s="36" t="str">
        <f t="shared" si="1082"/>
        <v>May</v>
      </c>
      <c r="AE4081" s="35" t="str">
        <f t="shared" si="1083"/>
        <v>295-305</v>
      </c>
      <c r="AF4081" s="36" t="str">
        <f t="shared" si="1084"/>
        <v>LWS-LTI</v>
      </c>
    </row>
    <row r="4082" spans="5:32" x14ac:dyDescent="0.3">
      <c r="E4082" s="12">
        <v>41053.888888888891</v>
      </c>
      <c r="F4082" s="16">
        <v>4.0999999999999996</v>
      </c>
      <c r="G4082" s="16">
        <v>39.529998779296804</v>
      </c>
      <c r="H4082" s="29">
        <v>1.1628781430099184</v>
      </c>
      <c r="I4082" s="26">
        <v>297.10000000000002</v>
      </c>
      <c r="J4082" s="30">
        <v>4.6341463414634153E-2</v>
      </c>
      <c r="K4082" s="31">
        <v>0.48804610812539745</v>
      </c>
      <c r="L4082" s="108">
        <f ca="1">REWS!R4082</f>
        <v>4.0895858584451803</v>
      </c>
      <c r="M4082" s="22">
        <f t="shared" si="1071"/>
        <v>4.0294882750885268</v>
      </c>
      <c r="N4082" s="22">
        <f t="shared" ca="1" si="1072"/>
        <v>4.0192532357494395</v>
      </c>
      <c r="O4082" s="22">
        <f t="shared" si="1073"/>
        <v>-1.9179621597318446E-2</v>
      </c>
      <c r="P4082" s="81">
        <f t="shared" ca="1" si="1074"/>
        <v>4</v>
      </c>
      <c r="Q4082" s="22">
        <f t="shared" ca="1" si="1075"/>
        <v>0.90429349299323025</v>
      </c>
      <c r="R4082" s="3">
        <f ca="1">IF(N4082&gt;'Power Curve'!$C$37,0,INDEX(Ci,$P4082,1)*POWER(1-Q4082,3)+INDEX(Ci,$P4082,2)*3*Q4082*POWER(1-Q4082,2)+INDEX(Ci,$P4082,3)*3*POWER(Q4082,2)*(1-Q4082)+INDEX(Ci,$P4082,4)*POWER(Q4082,3))</f>
        <v>66.177823814787104</v>
      </c>
      <c r="S4082" s="3">
        <f t="shared" si="1076"/>
        <v>39.529998779296804</v>
      </c>
      <c r="T4082" s="3">
        <f t="shared" ca="1" si="1077"/>
        <v>26.6478250354903</v>
      </c>
      <c r="U4082" s="3">
        <f t="shared" ca="1" si="1085"/>
        <v>26.6478250354903</v>
      </c>
      <c r="W4082" s="34">
        <f t="shared" si="1078"/>
        <v>4</v>
      </c>
      <c r="X4082" s="73" t="b">
        <f>COUNTIF('Power Curve'!$D$2:$D$31,W4082)&gt;0</f>
        <v>1</v>
      </c>
      <c r="Y4082" s="73" t="b">
        <f t="shared" si="1079"/>
        <v>0</v>
      </c>
      <c r="Z4082" s="73" t="b">
        <f t="shared" si="1086"/>
        <v>1</v>
      </c>
      <c r="AA4082" s="34" t="str">
        <f t="shared" si="1080"/>
        <v>Outer</v>
      </c>
      <c r="AB4082" s="35" t="str">
        <f t="shared" si="1087"/>
        <v>-0.1-0.0</v>
      </c>
      <c r="AC4082" s="36" t="str">
        <f t="shared" si="1081"/>
        <v>21-22</v>
      </c>
      <c r="AD4082" s="36" t="str">
        <f t="shared" si="1082"/>
        <v>May</v>
      </c>
      <c r="AE4082" s="35" t="str">
        <f t="shared" si="1083"/>
        <v>295-305</v>
      </c>
      <c r="AF4082" s="36" t="str">
        <f t="shared" si="1084"/>
        <v>LWS-LTI</v>
      </c>
    </row>
    <row r="4083" spans="5:32" x14ac:dyDescent="0.3">
      <c r="E4083" s="12">
        <v>41053.895833333336</v>
      </c>
      <c r="F4083" s="16">
        <v>3.62</v>
      </c>
      <c r="G4083" s="16">
        <v>5.5000000000000107</v>
      </c>
      <c r="H4083" s="29">
        <v>1.1625355098664911</v>
      </c>
      <c r="I4083" s="26">
        <v>293.10000000000002</v>
      </c>
      <c r="J4083" s="30">
        <v>6.9060773480662987E-2</v>
      </c>
      <c r="K4083" s="31">
        <v>0.38436055904512401</v>
      </c>
      <c r="L4083" s="108">
        <f ca="1">REWS!R4083</f>
        <v>3.6427743858006956</v>
      </c>
      <c r="M4083" s="22">
        <f t="shared" si="1071"/>
        <v>3.5573938513633658</v>
      </c>
      <c r="N4083" s="22">
        <f t="shared" ca="1" si="1072"/>
        <v>3.5797743651799325</v>
      </c>
      <c r="O4083" s="22">
        <f t="shared" si="1073"/>
        <v>-9.21433366180507E-2</v>
      </c>
      <c r="P4083" s="81">
        <f t="shared" ca="1" si="1074"/>
        <v>4</v>
      </c>
      <c r="Q4083" s="22">
        <f t="shared" ca="1" si="1075"/>
        <v>0.59118191543687204</v>
      </c>
      <c r="R4083" s="3">
        <f ca="1">IF(N4083&gt;'Power Curve'!$C$37,0,INDEX(Ci,$P4083,1)*POWER(1-Q4083,3)+INDEX(Ci,$P4083,2)*3*Q4083*POWER(1-Q4083,2)+INDEX(Ci,$P4083,3)*3*POWER(Q4083,2)*(1-Q4083)+INDEX(Ci,$P4083,4)*POWER(Q4083,3))</f>
        <v>32.296390447272771</v>
      </c>
      <c r="S4083" s="3">
        <f t="shared" si="1076"/>
        <v>5.5000000000000107</v>
      </c>
      <c r="T4083" s="3">
        <f t="shared" ca="1" si="1077"/>
        <v>26.79639044727276</v>
      </c>
      <c r="U4083" s="3">
        <f t="shared" ca="1" si="1085"/>
        <v>26.79639044727276</v>
      </c>
      <c r="W4083" s="34">
        <f t="shared" si="1078"/>
        <v>4</v>
      </c>
      <c r="X4083" s="73" t="b">
        <f>COUNTIF('Power Curve'!$D$2:$D$31,W4083)&gt;0</f>
        <v>1</v>
      </c>
      <c r="Y4083" s="73" t="b">
        <f t="shared" si="1079"/>
        <v>0</v>
      </c>
      <c r="Z4083" s="73" t="b">
        <f t="shared" si="1086"/>
        <v>1</v>
      </c>
      <c r="AA4083" s="34" t="str">
        <f t="shared" si="1080"/>
        <v>Outer</v>
      </c>
      <c r="AB4083" s="35" t="str">
        <f t="shared" si="1087"/>
        <v>-0.1-0.0</v>
      </c>
      <c r="AC4083" s="36" t="str">
        <f t="shared" si="1081"/>
        <v>21-22</v>
      </c>
      <c r="AD4083" s="36" t="str">
        <f t="shared" si="1082"/>
        <v>May</v>
      </c>
      <c r="AE4083" s="35" t="str">
        <f t="shared" si="1083"/>
        <v>285-295</v>
      </c>
      <c r="AF4083" s="36" t="str">
        <f t="shared" si="1084"/>
        <v>LWS-LTI</v>
      </c>
    </row>
    <row r="4084" spans="5:32" x14ac:dyDescent="0.3">
      <c r="E4084" s="12">
        <v>41053.909722222219</v>
      </c>
      <c r="F4084" s="16">
        <v>3.6</v>
      </c>
      <c r="G4084" s="16">
        <v>14.649999618530321</v>
      </c>
      <c r="H4084" s="29">
        <v>1.1639898937058248</v>
      </c>
      <c r="I4084" s="26">
        <v>288.8</v>
      </c>
      <c r="J4084" s="30">
        <v>0.16666666666666666</v>
      </c>
      <c r="K4084" s="31">
        <v>0.50442336991275527</v>
      </c>
      <c r="L4084" s="108">
        <f ca="1">REWS!R4084</f>
        <v>3.6858265092810192</v>
      </c>
      <c r="M4084" s="22">
        <f t="shared" si="1071"/>
        <v>3.5392144170316699</v>
      </c>
      <c r="N4084" s="22">
        <f t="shared" ca="1" si="1072"/>
        <v>3.6235917556458048</v>
      </c>
      <c r="O4084" s="22">
        <f t="shared" si="1073"/>
        <v>-9.4953026796870066E-2</v>
      </c>
      <c r="P4084" s="81">
        <f t="shared" ca="1" si="1074"/>
        <v>4</v>
      </c>
      <c r="Q4084" s="22">
        <f t="shared" ca="1" si="1075"/>
        <v>0.62240009945421337</v>
      </c>
      <c r="R4084" s="3">
        <f ca="1">IF(N4084&gt;'Power Curve'!$C$37,0,INDEX(Ci,$P4084,1)*POWER(1-Q4084,3)+INDEX(Ci,$P4084,2)*3*Q4084*POWER(1-Q4084,2)+INDEX(Ci,$P4084,3)*3*POWER(Q4084,2)*(1-Q4084)+INDEX(Ci,$P4084,4)*POWER(Q4084,3))</f>
        <v>35.35391271633506</v>
      </c>
      <c r="S4084" s="3">
        <f t="shared" si="1076"/>
        <v>14.649999618530321</v>
      </c>
      <c r="T4084" s="3">
        <f t="shared" ca="1" si="1077"/>
        <v>20.703913097804737</v>
      </c>
      <c r="U4084" s="3">
        <f t="shared" ca="1" si="1085"/>
        <v>20.703913097804737</v>
      </c>
      <c r="W4084" s="34">
        <f t="shared" si="1078"/>
        <v>4</v>
      </c>
      <c r="X4084" s="73" t="b">
        <f>COUNTIF('Power Curve'!$D$2:$D$31,W4084)&gt;0</f>
        <v>1</v>
      </c>
      <c r="Y4084" s="73" t="b">
        <f t="shared" si="1079"/>
        <v>0</v>
      </c>
      <c r="Z4084" s="73" t="b">
        <f t="shared" si="1086"/>
        <v>1</v>
      </c>
      <c r="AA4084" s="34" t="str">
        <f t="shared" si="1080"/>
        <v>Outer</v>
      </c>
      <c r="AB4084" s="35" t="str">
        <f t="shared" si="1087"/>
        <v>-0.1-0.0</v>
      </c>
      <c r="AC4084" s="36" t="str">
        <f t="shared" si="1081"/>
        <v>21-22</v>
      </c>
      <c r="AD4084" s="36" t="str">
        <f t="shared" si="1082"/>
        <v>May</v>
      </c>
      <c r="AE4084" s="35" t="str">
        <f t="shared" si="1083"/>
        <v>285-295</v>
      </c>
      <c r="AF4084" s="36" t="str">
        <f t="shared" si="1084"/>
        <v>LWS-HTI</v>
      </c>
    </row>
    <row r="4085" spans="5:32" x14ac:dyDescent="0.3">
      <c r="E4085" s="12">
        <v>41053.916666666664</v>
      </c>
      <c r="F4085" s="16">
        <v>4.78</v>
      </c>
      <c r="G4085" s="16">
        <v>132.23999786376919</v>
      </c>
      <c r="H4085" s="29">
        <v>1.1643135835792171</v>
      </c>
      <c r="I4085" s="26">
        <v>295</v>
      </c>
      <c r="J4085" s="30">
        <v>0.10460251046025104</v>
      </c>
      <c r="K4085" s="31">
        <v>0.53874491771228084</v>
      </c>
      <c r="L4085" s="108">
        <f ca="1">REWS!R4085</f>
        <v>4.7957344432547924</v>
      </c>
      <c r="M4085" s="22">
        <f t="shared" si="1071"/>
        <v>4.6997258164099538</v>
      </c>
      <c r="N4085" s="22">
        <f t="shared" ca="1" si="1072"/>
        <v>4.7151960191654734</v>
      </c>
      <c r="O4085" s="22">
        <f t="shared" si="1073"/>
        <v>8.4407750978051588E-2</v>
      </c>
      <c r="P4085" s="81">
        <f t="shared" ca="1" si="1074"/>
        <v>5</v>
      </c>
      <c r="Q4085" s="22">
        <f t="shared" ca="1" si="1075"/>
        <v>0.6421903149496252</v>
      </c>
      <c r="R4085" s="3">
        <f ca="1">IF(N4085&gt;'Power Curve'!$C$37,0,INDEX(Ci,$P4085,1)*POWER(1-Q4085,3)+INDEX(Ci,$P4085,2)*3*Q4085*POWER(1-Q4085,2)+INDEX(Ci,$P4085,3)*3*POWER(Q4085,2)*(1-Q4085)+INDEX(Ci,$P4085,4)*POWER(Q4085,3))</f>
        <v>158.29229229263763</v>
      </c>
      <c r="S4085" s="3">
        <f t="shared" si="1076"/>
        <v>132.23999786376919</v>
      </c>
      <c r="T4085" s="3">
        <f t="shared" ca="1" si="1077"/>
        <v>26.052294428868436</v>
      </c>
      <c r="U4085" s="3">
        <f t="shared" ca="1" si="1085"/>
        <v>26.052294428868436</v>
      </c>
      <c r="W4085" s="34">
        <f t="shared" si="1078"/>
        <v>5</v>
      </c>
      <c r="X4085" s="73" t="b">
        <f>COUNTIF('Power Curve'!$D$2:$D$31,W4085)&gt;0</f>
        <v>1</v>
      </c>
      <c r="Y4085" s="73" t="b">
        <f t="shared" si="1079"/>
        <v>0</v>
      </c>
      <c r="Z4085" s="73" t="b">
        <f t="shared" si="1086"/>
        <v>1</v>
      </c>
      <c r="AA4085" s="34" t="str">
        <f t="shared" si="1080"/>
        <v>Outer</v>
      </c>
      <c r="AB4085" s="35" t="str">
        <f t="shared" si="1087"/>
        <v>0.0-0.1</v>
      </c>
      <c r="AC4085" s="36" t="str">
        <f t="shared" si="1081"/>
        <v>22-23</v>
      </c>
      <c r="AD4085" s="36" t="str">
        <f t="shared" si="1082"/>
        <v>May</v>
      </c>
      <c r="AE4085" s="35" t="str">
        <f t="shared" si="1083"/>
        <v>295-305</v>
      </c>
      <c r="AF4085" s="36" t="str">
        <f t="shared" si="1084"/>
        <v>Inner-TI</v>
      </c>
    </row>
    <row r="4086" spans="5:32" x14ac:dyDescent="0.3">
      <c r="E4086" s="12">
        <v>41053.923611111109</v>
      </c>
      <c r="F4086" s="16">
        <v>4.3499999999999996</v>
      </c>
      <c r="G4086" s="16">
        <v>91.270002365112305</v>
      </c>
      <c r="H4086" s="29">
        <v>1.1647184472415331</v>
      </c>
      <c r="I4086" s="26">
        <v>295.60000000000002</v>
      </c>
      <c r="J4086" s="30">
        <v>0.18850574712643678</v>
      </c>
      <c r="K4086" s="31">
        <v>0.5781923247737436</v>
      </c>
      <c r="L4086" s="108">
        <f ca="1">REWS!R4086</f>
        <v>4.3741204112682635</v>
      </c>
      <c r="M4086" s="22">
        <f t="shared" si="1071"/>
        <v>4.2774428138776397</v>
      </c>
      <c r="N4086" s="22">
        <f t="shared" ca="1" si="1072"/>
        <v>4.3011609011988368</v>
      </c>
      <c r="O4086" s="22">
        <f t="shared" si="1073"/>
        <v>1.9142551673760822E-2</v>
      </c>
      <c r="P4086" s="81">
        <f t="shared" ca="1" si="1074"/>
        <v>5</v>
      </c>
      <c r="Q4086" s="22">
        <f t="shared" ca="1" si="1075"/>
        <v>0.16874949718968052</v>
      </c>
      <c r="R4086" s="3">
        <f ca="1">IF(N4086&gt;'Power Curve'!$C$37,0,INDEX(Ci,$P4086,1)*POWER(1-Q4086,3)+INDEX(Ci,$P4086,2)*3*Q4086*POWER(1-Q4086,2)+INDEX(Ci,$P4086,3)*3*POWER(Q4086,2)*(1-Q4086)+INDEX(Ci,$P4086,4)*POWER(Q4086,3))</f>
        <v>92.954303591434993</v>
      </c>
      <c r="S4086" s="3">
        <f t="shared" si="1076"/>
        <v>91.270002365112305</v>
      </c>
      <c r="T4086" s="3">
        <f t="shared" ca="1" si="1077"/>
        <v>1.6843012263226882</v>
      </c>
      <c r="U4086" s="3">
        <f t="shared" ca="1" si="1085"/>
        <v>1.6843012263226882</v>
      </c>
      <c r="W4086" s="34">
        <f t="shared" si="1078"/>
        <v>4</v>
      </c>
      <c r="X4086" s="73" t="b">
        <f>COUNTIF('Power Curve'!$D$2:$D$31,W4086)&gt;0</f>
        <v>1</v>
      </c>
      <c r="Y4086" s="73" t="b">
        <f t="shared" si="1079"/>
        <v>0</v>
      </c>
      <c r="Z4086" s="73" t="b">
        <f t="shared" si="1086"/>
        <v>1</v>
      </c>
      <c r="AA4086" s="34" t="str">
        <f t="shared" si="1080"/>
        <v>Outer</v>
      </c>
      <c r="AB4086" s="35" t="str">
        <f t="shared" si="1087"/>
        <v>0.0-0.1</v>
      </c>
      <c r="AC4086" s="36" t="str">
        <f t="shared" si="1081"/>
        <v>22-23</v>
      </c>
      <c r="AD4086" s="36" t="str">
        <f t="shared" si="1082"/>
        <v>May</v>
      </c>
      <c r="AE4086" s="35" t="str">
        <f t="shared" si="1083"/>
        <v>295-305</v>
      </c>
      <c r="AF4086" s="36" t="str">
        <f t="shared" si="1084"/>
        <v>LWS-HTI</v>
      </c>
    </row>
    <row r="4087" spans="5:32" x14ac:dyDescent="0.3">
      <c r="E4087" s="12">
        <v>41053.930555555555</v>
      </c>
      <c r="F4087" s="16">
        <v>4.95</v>
      </c>
      <c r="G4087" s="16">
        <v>128.9700012207033</v>
      </c>
      <c r="H4087" s="29">
        <v>1.1641112553504276</v>
      </c>
      <c r="I4087" s="26">
        <v>298.3</v>
      </c>
      <c r="J4087" s="30">
        <v>5.8585858585858581E-2</v>
      </c>
      <c r="K4087" s="31">
        <v>0.60125724050749352</v>
      </c>
      <c r="L4087" s="108">
        <f ca="1">REWS!R4087</f>
        <v>4.8227239128104715</v>
      </c>
      <c r="M4087" s="22">
        <f t="shared" si="1071"/>
        <v>4.8665889475067621</v>
      </c>
      <c r="N4087" s="22">
        <f t="shared" ca="1" si="1072"/>
        <v>4.741457553729294</v>
      </c>
      <c r="O4087" s="22">
        <f t="shared" si="1073"/>
        <v>0.11019698578566815</v>
      </c>
      <c r="P4087" s="81">
        <f t="shared" ca="1" si="1074"/>
        <v>5</v>
      </c>
      <c r="Q4087" s="22">
        <f t="shared" ca="1" si="1075"/>
        <v>0.67221985075467294</v>
      </c>
      <c r="R4087" s="3">
        <f ca="1">IF(N4087&gt;'Power Curve'!$C$37,0,INDEX(Ci,$P4087,1)*POWER(1-Q4087,3)+INDEX(Ci,$P4087,2)*3*Q4087*POWER(1-Q4087,2)+INDEX(Ci,$P4087,3)*3*POWER(Q4087,2)*(1-Q4087)+INDEX(Ci,$P4087,4)*POWER(Q4087,3))</f>
        <v>162.92033706076458</v>
      </c>
      <c r="S4087" s="3">
        <f t="shared" si="1076"/>
        <v>128.9700012207033</v>
      </c>
      <c r="T4087" s="3">
        <f t="shared" ca="1" si="1077"/>
        <v>33.950335840061285</v>
      </c>
      <c r="U4087" s="3">
        <f t="shared" ca="1" si="1085"/>
        <v>33.950335840061285</v>
      </c>
      <c r="W4087" s="34">
        <f t="shared" si="1078"/>
        <v>5</v>
      </c>
      <c r="X4087" s="73" t="b">
        <f>COUNTIF('Power Curve'!$D$2:$D$31,W4087)&gt;0</f>
        <v>1</v>
      </c>
      <c r="Y4087" s="73" t="b">
        <f t="shared" si="1079"/>
        <v>0</v>
      </c>
      <c r="Z4087" s="73" t="b">
        <f t="shared" si="1086"/>
        <v>1</v>
      </c>
      <c r="AA4087" s="34" t="str">
        <f t="shared" si="1080"/>
        <v>Outer</v>
      </c>
      <c r="AB4087" s="35" t="str">
        <f t="shared" si="1087"/>
        <v>0.1-0.2</v>
      </c>
      <c r="AC4087" s="36" t="str">
        <f t="shared" si="1081"/>
        <v>22-23</v>
      </c>
      <c r="AD4087" s="36" t="str">
        <f t="shared" si="1082"/>
        <v>May</v>
      </c>
      <c r="AE4087" s="35" t="str">
        <f t="shared" si="1083"/>
        <v>295-305</v>
      </c>
      <c r="AF4087" s="36" t="str">
        <f t="shared" si="1084"/>
        <v>LWS-LTI</v>
      </c>
    </row>
    <row r="4088" spans="5:32" x14ac:dyDescent="0.3">
      <c r="E4088" s="12">
        <v>41053.9375</v>
      </c>
      <c r="F4088" s="16">
        <v>4.6900000000000004</v>
      </c>
      <c r="G4088" s="16">
        <v>118.84999084472629</v>
      </c>
      <c r="H4088" s="29">
        <v>1.1647589502531552</v>
      </c>
      <c r="I4088" s="26">
        <v>298</v>
      </c>
      <c r="J4088" s="30">
        <v>8.5287846481876331E-2</v>
      </c>
      <c r="K4088" s="31">
        <v>0.56113634785779487</v>
      </c>
      <c r="L4088" s="108">
        <f ca="1">REWS!R4088</f>
        <v>4.5686711947558445</v>
      </c>
      <c r="M4088" s="22">
        <f t="shared" si="1071"/>
        <v>4.6118251348959074</v>
      </c>
      <c r="N4088" s="22">
        <f t="shared" ca="1" si="1072"/>
        <v>4.4925186884967836</v>
      </c>
      <c r="O4088" s="22">
        <f t="shared" si="1073"/>
        <v>7.0822417295201709E-2</v>
      </c>
      <c r="P4088" s="81">
        <f t="shared" ca="1" si="1074"/>
        <v>5</v>
      </c>
      <c r="Q4088" s="22">
        <f t="shared" ca="1" si="1075"/>
        <v>0.38756327257183026</v>
      </c>
      <c r="R4088" s="3">
        <f ca="1">IF(N4088&gt;'Power Curve'!$C$37,0,INDEX(Ci,$P4088,1)*POWER(1-Q4088,3)+INDEX(Ci,$P4088,2)*3*Q4088*POWER(1-Q4088,2)+INDEX(Ci,$P4088,3)*3*POWER(Q4088,2)*(1-Q4088)+INDEX(Ci,$P4088,4)*POWER(Q4088,3))</f>
        <v>120.43654886979046</v>
      </c>
      <c r="S4088" s="3">
        <f t="shared" si="1076"/>
        <v>118.84999084472629</v>
      </c>
      <c r="T4088" s="3">
        <f t="shared" ca="1" si="1077"/>
        <v>1.5865580250641642</v>
      </c>
      <c r="U4088" s="3">
        <f t="shared" ca="1" si="1085"/>
        <v>1.5865580250641642</v>
      </c>
      <c r="W4088" s="34">
        <f t="shared" si="1078"/>
        <v>5</v>
      </c>
      <c r="X4088" s="73" t="b">
        <f>COUNTIF('Power Curve'!$D$2:$D$31,W4088)&gt;0</f>
        <v>1</v>
      </c>
      <c r="Y4088" s="73" t="b">
        <f t="shared" si="1079"/>
        <v>0</v>
      </c>
      <c r="Z4088" s="73" t="b">
        <f t="shared" si="1086"/>
        <v>1</v>
      </c>
      <c r="AA4088" s="34" t="str">
        <f t="shared" si="1080"/>
        <v>Outer</v>
      </c>
      <c r="AB4088" s="35" t="str">
        <f t="shared" si="1087"/>
        <v>0.0-0.1</v>
      </c>
      <c r="AC4088" s="36" t="str">
        <f t="shared" si="1081"/>
        <v>22-23</v>
      </c>
      <c r="AD4088" s="36" t="str">
        <f t="shared" si="1082"/>
        <v>May</v>
      </c>
      <c r="AE4088" s="35" t="str">
        <f t="shared" si="1083"/>
        <v>295-305</v>
      </c>
      <c r="AF4088" s="36" t="str">
        <f t="shared" si="1084"/>
        <v>LWS-LTI</v>
      </c>
    </row>
    <row r="4089" spans="5:32" x14ac:dyDescent="0.3">
      <c r="E4089" s="12">
        <v>41053.944444444445</v>
      </c>
      <c r="F4089" s="16">
        <v>4.3899999999999997</v>
      </c>
      <c r="G4089" s="16">
        <v>53.710000991821296</v>
      </c>
      <c r="H4089" s="29">
        <v>1.1639299297093428</v>
      </c>
      <c r="I4089" s="26">
        <v>291.2</v>
      </c>
      <c r="J4089" s="30">
        <v>3.8724373576309798E-2</v>
      </c>
      <c r="K4089" s="31">
        <v>0.49884665651407911</v>
      </c>
      <c r="L4089" s="108">
        <f ca="1">REWS!R4089</f>
        <v>4.2446239860821189</v>
      </c>
      <c r="M4089" s="22">
        <f t="shared" si="1071"/>
        <v>4.3158012451947094</v>
      </c>
      <c r="N4089" s="22">
        <f t="shared" ca="1" si="1072"/>
        <v>4.1728823427144741</v>
      </c>
      <c r="O4089" s="22">
        <f t="shared" si="1073"/>
        <v>2.5070970885275105E-2</v>
      </c>
      <c r="P4089" s="81">
        <f t="shared" ca="1" si="1074"/>
        <v>5</v>
      </c>
      <c r="Q4089" s="22">
        <f t="shared" ca="1" si="1075"/>
        <v>2.2065549392775483E-2</v>
      </c>
      <c r="R4089" s="3">
        <f ca="1">IF(N4089&gt;'Power Curve'!$C$37,0,INDEX(Ci,$P4089,1)*POWER(1-Q4089,3)+INDEX(Ci,$P4089,2)*3*Q4089*POWER(1-Q4089,2)+INDEX(Ci,$P4089,3)*3*POWER(Q4089,2)*(1-Q4089)+INDEX(Ci,$P4089,4)*POWER(Q4089,3))</f>
        <v>79.099603153518842</v>
      </c>
      <c r="S4089" s="3">
        <f t="shared" si="1076"/>
        <v>53.710000991821296</v>
      </c>
      <c r="T4089" s="3">
        <f t="shared" ca="1" si="1077"/>
        <v>25.389602161697546</v>
      </c>
      <c r="U4089" s="3">
        <f t="shared" ca="1" si="1085"/>
        <v>25.389602161697546</v>
      </c>
      <c r="W4089" s="34">
        <f t="shared" si="1078"/>
        <v>4</v>
      </c>
      <c r="X4089" s="73" t="b">
        <f>COUNTIF('Power Curve'!$D$2:$D$31,W4089)&gt;0</f>
        <v>1</v>
      </c>
      <c r="Y4089" s="73" t="b">
        <f t="shared" si="1079"/>
        <v>0</v>
      </c>
      <c r="Z4089" s="73" t="b">
        <f t="shared" si="1086"/>
        <v>1</v>
      </c>
      <c r="AA4089" s="34" t="str">
        <f t="shared" si="1080"/>
        <v>Outer</v>
      </c>
      <c r="AB4089" s="35" t="str">
        <f t="shared" si="1087"/>
        <v>0.0-0.1</v>
      </c>
      <c r="AC4089" s="36" t="str">
        <f t="shared" si="1081"/>
        <v>22-23</v>
      </c>
      <c r="AD4089" s="36" t="str">
        <f t="shared" si="1082"/>
        <v>May</v>
      </c>
      <c r="AE4089" s="35" t="str">
        <f t="shared" si="1083"/>
        <v>285-295</v>
      </c>
      <c r="AF4089" s="36" t="str">
        <f t="shared" si="1084"/>
        <v>LWS-LTI</v>
      </c>
    </row>
    <row r="4090" spans="5:32" x14ac:dyDescent="0.3">
      <c r="E4090" s="12">
        <v>41053.972222222219</v>
      </c>
      <c r="F4090" s="16">
        <v>4.3</v>
      </c>
      <c r="G4090" s="16">
        <v>59.950000762939496</v>
      </c>
      <c r="H4090" s="29">
        <v>1.164801330221614</v>
      </c>
      <c r="I4090" s="26">
        <v>295.3</v>
      </c>
      <c r="J4090" s="30">
        <v>9.0697674418604657E-2</v>
      </c>
      <c r="K4090" s="31">
        <v>0.40538048670393012</v>
      </c>
      <c r="L4090" s="108">
        <f ca="1">REWS!R4090</f>
        <v>4.2181025700943779</v>
      </c>
      <c r="M4090" s="22">
        <f t="shared" si="1071"/>
        <v>4.2283770988243035</v>
      </c>
      <c r="N4090" s="22">
        <f t="shared" ca="1" si="1072"/>
        <v>4.1478437925300016</v>
      </c>
      <c r="O4090" s="22">
        <f t="shared" si="1073"/>
        <v>1.1559287245023883E-2</v>
      </c>
      <c r="P4090" s="81">
        <f t="shared" ca="1" si="1074"/>
        <v>4</v>
      </c>
      <c r="Q4090" s="22">
        <f t="shared" ca="1" si="1075"/>
        <v>0.99590925609063796</v>
      </c>
      <c r="R4090" s="3">
        <f ca="1">IF(N4090&gt;'Power Curve'!$C$37,0,INDEX(Ci,$P4090,1)*POWER(1-Q4090,3)+INDEX(Ci,$P4090,2)*3*Q4090*POWER(1-Q4090,2)+INDEX(Ci,$P4090,3)*3*POWER(Q4090,2)*(1-Q4090)+INDEX(Ci,$P4090,4)*POWER(Q4090,3))</f>
        <v>76.934286297938115</v>
      </c>
      <c r="S4090" s="3">
        <f t="shared" si="1076"/>
        <v>59.950000762939496</v>
      </c>
      <c r="T4090" s="3">
        <f t="shared" ca="1" si="1077"/>
        <v>16.984285534998619</v>
      </c>
      <c r="U4090" s="3">
        <f t="shared" ca="1" si="1085"/>
        <v>16.984285534998619</v>
      </c>
      <c r="W4090" s="34">
        <f t="shared" si="1078"/>
        <v>4</v>
      </c>
      <c r="X4090" s="73" t="b">
        <f>COUNTIF('Power Curve'!$D$2:$D$31,W4090)&gt;0</f>
        <v>1</v>
      </c>
      <c r="Y4090" s="73" t="b">
        <f t="shared" si="1079"/>
        <v>0</v>
      </c>
      <c r="Z4090" s="73" t="b">
        <f t="shared" si="1086"/>
        <v>1</v>
      </c>
      <c r="AA4090" s="34" t="str">
        <f t="shared" si="1080"/>
        <v>Outer</v>
      </c>
      <c r="AB4090" s="35" t="str">
        <f t="shared" si="1087"/>
        <v>0.0-0.1</v>
      </c>
      <c r="AC4090" s="36" t="str">
        <f t="shared" si="1081"/>
        <v>23-24</v>
      </c>
      <c r="AD4090" s="36" t="str">
        <f t="shared" si="1082"/>
        <v>May</v>
      </c>
      <c r="AE4090" s="35" t="str">
        <f t="shared" si="1083"/>
        <v>295-305</v>
      </c>
      <c r="AF4090" s="36" t="str">
        <f t="shared" si="1084"/>
        <v>LWS-LTI</v>
      </c>
    </row>
    <row r="4091" spans="5:32" x14ac:dyDescent="0.3">
      <c r="E4091" s="12">
        <v>41053.979166666664</v>
      </c>
      <c r="F4091" s="16">
        <v>4.55</v>
      </c>
      <c r="G4091" s="16">
        <v>79.419998168945</v>
      </c>
      <c r="H4091" s="29">
        <v>1.1654501310392062</v>
      </c>
      <c r="I4091" s="26">
        <v>295.5</v>
      </c>
      <c r="J4091" s="30">
        <v>6.3736263736263732E-2</v>
      </c>
      <c r="K4091" s="31">
        <v>0.50039865764787794</v>
      </c>
      <c r="L4091" s="108">
        <f ca="1">REWS!R4091</f>
        <v>4.5009713297313407</v>
      </c>
      <c r="M4091" s="22">
        <f t="shared" si="1071"/>
        <v>4.4750435429739976</v>
      </c>
      <c r="N4091" s="22">
        <f t="shared" ca="1" si="1072"/>
        <v>4.4268225684011702</v>
      </c>
      <c r="O4091" s="22">
        <f t="shared" si="1073"/>
        <v>4.9682381337305237E-2</v>
      </c>
      <c r="P4091" s="81">
        <f t="shared" ca="1" si="1074"/>
        <v>5</v>
      </c>
      <c r="Q4091" s="22">
        <f t="shared" ca="1" si="1075"/>
        <v>0.31244108251589137</v>
      </c>
      <c r="R4091" s="3">
        <f ca="1">IF(N4091&gt;'Power Curve'!$C$37,0,INDEX(Ci,$P4091,1)*POWER(1-Q4091,3)+INDEX(Ci,$P4091,2)*3*Q4091*POWER(1-Q4091,2)+INDEX(Ci,$P4091,3)*3*POWER(Q4091,2)*(1-Q4091)+INDEX(Ci,$P4091,4)*POWER(Q4091,3))</f>
        <v>110.26602169485533</v>
      </c>
      <c r="S4091" s="3">
        <f t="shared" si="1076"/>
        <v>79.419998168945</v>
      </c>
      <c r="T4091" s="3">
        <f t="shared" ca="1" si="1077"/>
        <v>30.846023525910326</v>
      </c>
      <c r="U4091" s="3">
        <f t="shared" ca="1" si="1085"/>
        <v>30.846023525910326</v>
      </c>
      <c r="W4091" s="34">
        <f t="shared" si="1078"/>
        <v>4</v>
      </c>
      <c r="X4091" s="73" t="b">
        <f>COUNTIF('Power Curve'!$D$2:$D$31,W4091)&gt;0</f>
        <v>1</v>
      </c>
      <c r="Y4091" s="73" t="b">
        <f t="shared" si="1079"/>
        <v>0</v>
      </c>
      <c r="Z4091" s="73" t="b">
        <f t="shared" si="1086"/>
        <v>1</v>
      </c>
      <c r="AA4091" s="34" t="str">
        <f t="shared" si="1080"/>
        <v>Outer</v>
      </c>
      <c r="AB4091" s="35" t="str">
        <f t="shared" si="1087"/>
        <v>0.0-0.1</v>
      </c>
      <c r="AC4091" s="36" t="str">
        <f t="shared" si="1081"/>
        <v>23-24</v>
      </c>
      <c r="AD4091" s="36" t="str">
        <f t="shared" si="1082"/>
        <v>May</v>
      </c>
      <c r="AE4091" s="35" t="str">
        <f t="shared" si="1083"/>
        <v>295-305</v>
      </c>
      <c r="AF4091" s="36" t="str">
        <f t="shared" si="1084"/>
        <v>LWS-LTI</v>
      </c>
    </row>
    <row r="4092" spans="5:32" x14ac:dyDescent="0.3">
      <c r="E4092" s="12">
        <v>41053.986111111109</v>
      </c>
      <c r="F4092" s="16">
        <v>4.29</v>
      </c>
      <c r="G4092" s="16">
        <v>44.819999694824197</v>
      </c>
      <c r="H4092" s="29">
        <v>1.1648823927492828</v>
      </c>
      <c r="I4092" s="26">
        <v>288.5</v>
      </c>
      <c r="J4092" s="30">
        <v>0.10256410256410256</v>
      </c>
      <c r="K4092" s="31">
        <v>0.5234327222336328</v>
      </c>
      <c r="L4092" s="108">
        <f ca="1">REWS!R4092</f>
        <v>4.2205127609300774</v>
      </c>
      <c r="M4092" s="22">
        <f t="shared" si="1071"/>
        <v>4.2186415224245266</v>
      </c>
      <c r="N4092" s="22">
        <f t="shared" ca="1" si="1072"/>
        <v>4.1503101116974834</v>
      </c>
      <c r="O4092" s="22">
        <f t="shared" si="1073"/>
        <v>1.005462252903176E-2</v>
      </c>
      <c r="P4092" s="81">
        <f t="shared" ca="1" si="1074"/>
        <v>4</v>
      </c>
      <c r="Q4092" s="22">
        <f t="shared" ca="1" si="1075"/>
        <v>0.99766641243421139</v>
      </c>
      <c r="R4092" s="3">
        <f ca="1">IF(N4092&gt;'Power Curve'!$C$37,0,INDEX(Ci,$P4092,1)*POWER(1-Q4092,3)+INDEX(Ci,$P4092,2)*3*Q4092*POWER(1-Q4092,2)+INDEX(Ci,$P4092,3)*3*POWER(Q4092,2)*(1-Q4092)+INDEX(Ci,$P4092,4)*POWER(Q4092,3))</f>
        <v>77.141875128724251</v>
      </c>
      <c r="S4092" s="3">
        <f t="shared" si="1076"/>
        <v>44.819999694824197</v>
      </c>
      <c r="T4092" s="3">
        <f t="shared" ca="1" si="1077"/>
        <v>32.321875433900054</v>
      </c>
      <c r="U4092" s="3">
        <f t="shared" ca="1" si="1085"/>
        <v>32.321875433900054</v>
      </c>
      <c r="W4092" s="34">
        <f t="shared" si="1078"/>
        <v>4</v>
      </c>
      <c r="X4092" s="73" t="b">
        <f>COUNTIF('Power Curve'!$D$2:$D$31,W4092)&gt;0</f>
        <v>1</v>
      </c>
      <c r="Y4092" s="73" t="b">
        <f t="shared" si="1079"/>
        <v>0</v>
      </c>
      <c r="Z4092" s="73" t="b">
        <f t="shared" si="1086"/>
        <v>1</v>
      </c>
      <c r="AA4092" s="34" t="str">
        <f t="shared" si="1080"/>
        <v>Outer</v>
      </c>
      <c r="AB4092" s="35" t="str">
        <f t="shared" si="1087"/>
        <v>0.0-0.1</v>
      </c>
      <c r="AC4092" s="36" t="str">
        <f t="shared" si="1081"/>
        <v>23-24</v>
      </c>
      <c r="AD4092" s="36" t="str">
        <f t="shared" si="1082"/>
        <v>May</v>
      </c>
      <c r="AE4092" s="35" t="str">
        <f t="shared" si="1083"/>
        <v>285-295</v>
      </c>
      <c r="AF4092" s="36" t="str">
        <f t="shared" si="1084"/>
        <v>Inner-TI</v>
      </c>
    </row>
    <row r="4093" spans="5:32" x14ac:dyDescent="0.3">
      <c r="E4093" s="12">
        <v>41053.993055555555</v>
      </c>
      <c r="F4093" s="16">
        <v>4.3499999999999996</v>
      </c>
      <c r="G4093" s="16">
        <v>60.429998397827198</v>
      </c>
      <c r="H4093" s="29">
        <v>1.1654907060568034</v>
      </c>
      <c r="I4093" s="26">
        <v>291.10000000000002</v>
      </c>
      <c r="J4093" s="30">
        <v>9.6551724137931033E-2</v>
      </c>
      <c r="K4093" s="31">
        <v>0.44447112363048263</v>
      </c>
      <c r="L4093" s="108">
        <f ca="1">REWS!R4093</f>
        <v>4.2910565426752276</v>
      </c>
      <c r="M4093" s="22">
        <f t="shared" si="1071"/>
        <v>4.2783879816764898</v>
      </c>
      <c r="N4093" s="22">
        <f t="shared" ca="1" si="1072"/>
        <v>4.2204148829599921</v>
      </c>
      <c r="O4093" s="22">
        <f t="shared" si="1073"/>
        <v>1.9288630403896855E-2</v>
      </c>
      <c r="P4093" s="81">
        <f t="shared" ca="1" si="1074"/>
        <v>5</v>
      </c>
      <c r="Q4093" s="22">
        <f t="shared" ca="1" si="1075"/>
        <v>7.6418051747077984E-2</v>
      </c>
      <c r="R4093" s="3">
        <f ca="1">IF(N4093&gt;'Power Curve'!$C$37,0,INDEX(Ci,$P4093,1)*POWER(1-Q4093,3)+INDEX(Ci,$P4093,2)*3*Q4093*POWER(1-Q4093,2)+INDEX(Ci,$P4093,3)*3*POWER(Q4093,2)*(1-Q4093)+INDEX(Ci,$P4093,4)*POWER(Q4093,3))</f>
        <v>83.713895661338526</v>
      </c>
      <c r="S4093" s="3">
        <f t="shared" si="1076"/>
        <v>60.429998397827198</v>
      </c>
      <c r="T4093" s="3">
        <f t="shared" ca="1" si="1077"/>
        <v>23.283897263511328</v>
      </c>
      <c r="U4093" s="3">
        <f t="shared" ca="1" si="1085"/>
        <v>23.283897263511328</v>
      </c>
      <c r="W4093" s="34">
        <f t="shared" si="1078"/>
        <v>4</v>
      </c>
      <c r="X4093" s="73" t="b">
        <f>COUNTIF('Power Curve'!$D$2:$D$31,W4093)&gt;0</f>
        <v>1</v>
      </c>
      <c r="Y4093" s="73" t="b">
        <f t="shared" si="1079"/>
        <v>0</v>
      </c>
      <c r="Z4093" s="73" t="b">
        <f t="shared" si="1086"/>
        <v>1</v>
      </c>
      <c r="AA4093" s="34" t="str">
        <f t="shared" si="1080"/>
        <v>Outer</v>
      </c>
      <c r="AB4093" s="35" t="str">
        <f t="shared" si="1087"/>
        <v>0.0-0.1</v>
      </c>
      <c r="AC4093" s="36" t="str">
        <f t="shared" si="1081"/>
        <v>23-24</v>
      </c>
      <c r="AD4093" s="36" t="str">
        <f t="shared" si="1082"/>
        <v>May</v>
      </c>
      <c r="AE4093" s="35" t="str">
        <f t="shared" si="1083"/>
        <v>285-295</v>
      </c>
      <c r="AF4093" s="36" t="str">
        <f t="shared" si="1084"/>
        <v>LWS-LTI</v>
      </c>
    </row>
    <row r="4094" spans="5:32" x14ac:dyDescent="0.3">
      <c r="E4094" s="12">
        <v>41054.027777777781</v>
      </c>
      <c r="F4094" s="16">
        <v>4.21</v>
      </c>
      <c r="G4094" s="16">
        <v>9.7000007629394691</v>
      </c>
      <c r="H4094" s="29">
        <v>1.1603196221804948</v>
      </c>
      <c r="I4094" s="26">
        <v>274.60000000000002</v>
      </c>
      <c r="J4094" s="30">
        <v>4.5130641330166268E-2</v>
      </c>
      <c r="K4094" s="31">
        <v>0.64390656584297856</v>
      </c>
      <c r="L4094" s="108">
        <f ca="1">REWS!R4094</f>
        <v>3.9754212191859017</v>
      </c>
      <c r="M4094" s="22">
        <f t="shared" si="1071"/>
        <v>4.1345598074545613</v>
      </c>
      <c r="N4094" s="22">
        <f t="shared" ca="1" si="1072"/>
        <v>3.9041845108190119</v>
      </c>
      <c r="O4094" s="22">
        <f t="shared" si="1073"/>
        <v>-2.9404775636872895E-3</v>
      </c>
      <c r="P4094" s="81">
        <f t="shared" ca="1" si="1074"/>
        <v>4</v>
      </c>
      <c r="Q4094" s="22">
        <f t="shared" ca="1" si="1075"/>
        <v>0.82231150841300338</v>
      </c>
      <c r="R4094" s="3">
        <f ca="1">IF(N4094&gt;'Power Curve'!$C$37,0,INDEX(Ci,$P4094,1)*POWER(1-Q4094,3)+INDEX(Ci,$P4094,2)*3*Q4094*POWER(1-Q4094,2)+INDEX(Ci,$P4094,3)*3*POWER(Q4094,2)*(1-Q4094)+INDEX(Ci,$P4094,4)*POWER(Q4094,3))</f>
        <v>56.75532580868672</v>
      </c>
      <c r="S4094" s="3">
        <f t="shared" si="1076"/>
        <v>9.7000007629394691</v>
      </c>
      <c r="T4094" s="3">
        <f t="shared" ca="1" si="1077"/>
        <v>47.055325045747253</v>
      </c>
      <c r="U4094" s="3">
        <f t="shared" ca="1" si="1085"/>
        <v>47.055325045747253</v>
      </c>
      <c r="W4094" s="34">
        <f t="shared" si="1078"/>
        <v>4</v>
      </c>
      <c r="X4094" s="73" t="b">
        <f>COUNTIF('Power Curve'!$D$2:$D$31,W4094)&gt;0</f>
        <v>1</v>
      </c>
      <c r="Y4094" s="73" t="b">
        <f t="shared" si="1079"/>
        <v>0</v>
      </c>
      <c r="Z4094" s="73" t="b">
        <f t="shared" si="1086"/>
        <v>1</v>
      </c>
      <c r="AA4094" s="34" t="str">
        <f t="shared" si="1080"/>
        <v>Outer</v>
      </c>
      <c r="AB4094" s="35" t="str">
        <f t="shared" si="1087"/>
        <v>-0.1-0.0</v>
      </c>
      <c r="AC4094" s="36" t="str">
        <f t="shared" si="1081"/>
        <v>0-1</v>
      </c>
      <c r="AD4094" s="36" t="str">
        <f t="shared" si="1082"/>
        <v>May</v>
      </c>
      <c r="AE4094" s="35" t="str">
        <f t="shared" si="1083"/>
        <v>265-275</v>
      </c>
      <c r="AF4094" s="36" t="str">
        <f t="shared" si="1084"/>
        <v>LWS-LTI</v>
      </c>
    </row>
    <row r="4095" spans="5:32" x14ac:dyDescent="0.3">
      <c r="E4095" s="12">
        <v>41054.034722222219</v>
      </c>
      <c r="F4095" s="16">
        <v>3.97</v>
      </c>
      <c r="G4095" s="16">
        <v>33.459999084472599</v>
      </c>
      <c r="H4095" s="29">
        <v>1.1635880161899341</v>
      </c>
      <c r="I4095" s="26">
        <v>285.5</v>
      </c>
      <c r="J4095" s="30">
        <v>0.11838790931989923</v>
      </c>
      <c r="K4095" s="31">
        <v>0.35920751601532375</v>
      </c>
      <c r="L4095" s="108">
        <f ca="1">REWS!R4095</f>
        <v>4.0366570110308162</v>
      </c>
      <c r="M4095" s="22">
        <f t="shared" si="1071"/>
        <v>3.902517780553139</v>
      </c>
      <c r="N4095" s="22">
        <f t="shared" ca="1" si="1072"/>
        <v>3.9680417530333121</v>
      </c>
      <c r="O4095" s="22">
        <f t="shared" si="1073"/>
        <v>-3.8803320827273419E-2</v>
      </c>
      <c r="P4095" s="81">
        <f t="shared" ca="1" si="1074"/>
        <v>4</v>
      </c>
      <c r="Q4095" s="22">
        <f t="shared" ca="1" si="1075"/>
        <v>0.86780730624785229</v>
      </c>
      <c r="R4095" s="3">
        <f ca="1">IF(N4095&gt;'Power Curve'!$C$37,0,INDEX(Ci,$P4095,1)*POWER(1-Q4095,3)+INDEX(Ci,$P4095,2)*3*Q4095*POWER(1-Q4095,2)+INDEX(Ci,$P4095,3)*3*POWER(Q4095,2)*(1-Q4095)+INDEX(Ci,$P4095,4)*POWER(Q4095,3))</f>
        <v>61.952868535363052</v>
      </c>
      <c r="S4095" s="3">
        <f t="shared" si="1076"/>
        <v>33.459999084472599</v>
      </c>
      <c r="T4095" s="3">
        <f t="shared" ca="1" si="1077"/>
        <v>28.492869450890453</v>
      </c>
      <c r="U4095" s="3">
        <f t="shared" ca="1" si="1085"/>
        <v>28.492869450890453</v>
      </c>
      <c r="W4095" s="34">
        <f t="shared" si="1078"/>
        <v>4</v>
      </c>
      <c r="X4095" s="73" t="b">
        <f>COUNTIF('Power Curve'!$D$2:$D$31,W4095)&gt;0</f>
        <v>1</v>
      </c>
      <c r="Y4095" s="73" t="b">
        <f t="shared" si="1079"/>
        <v>0</v>
      </c>
      <c r="Z4095" s="73" t="b">
        <f t="shared" si="1086"/>
        <v>1</v>
      </c>
      <c r="AA4095" s="34" t="str">
        <f t="shared" si="1080"/>
        <v>Outer</v>
      </c>
      <c r="AB4095" s="35" t="str">
        <f t="shared" si="1087"/>
        <v>-0.1-0.0</v>
      </c>
      <c r="AC4095" s="36" t="str">
        <f t="shared" si="1081"/>
        <v>0-1</v>
      </c>
      <c r="AD4095" s="36" t="str">
        <f t="shared" si="1082"/>
        <v>May</v>
      </c>
      <c r="AE4095" s="35" t="str">
        <f t="shared" si="1083"/>
        <v>285-295</v>
      </c>
      <c r="AF4095" s="36" t="str">
        <f t="shared" si="1084"/>
        <v>Inner-TI</v>
      </c>
    </row>
    <row r="4096" spans="5:32" x14ac:dyDescent="0.3">
      <c r="E4096" s="12">
        <v>41054.097222222219</v>
      </c>
      <c r="F4096" s="16">
        <v>4.41</v>
      </c>
      <c r="G4096" s="16">
        <v>115.11000061035169</v>
      </c>
      <c r="H4096" s="29">
        <v>1.1620328752651896</v>
      </c>
      <c r="I4096" s="26">
        <v>267.7</v>
      </c>
      <c r="J4096" s="30">
        <v>0.16099773242630383</v>
      </c>
      <c r="K4096" s="31">
        <v>0.10540574670740777</v>
      </c>
      <c r="L4096" s="108">
        <f ca="1">REWS!R4096</f>
        <v>4.4835067595051505</v>
      </c>
      <c r="M4096" s="22">
        <f t="shared" si="1071"/>
        <v>4.3331065152630268</v>
      </c>
      <c r="N4096" s="22">
        <f t="shared" ca="1" si="1072"/>
        <v>4.4053315988293846</v>
      </c>
      <c r="O4096" s="22">
        <f t="shared" si="1073"/>
        <v>2.7745556159251138E-2</v>
      </c>
      <c r="P4096" s="81">
        <f t="shared" ca="1" si="1074"/>
        <v>5</v>
      </c>
      <c r="Q4096" s="22">
        <f t="shared" ca="1" si="1075"/>
        <v>0.28786659168890766</v>
      </c>
      <c r="R4096" s="3">
        <f ca="1">IF(N4096&gt;'Power Curve'!$C$37,0,INDEX(Ci,$P4096,1)*POWER(1-Q4096,3)+INDEX(Ci,$P4096,2)*3*Q4096*POWER(1-Q4096,2)+INDEX(Ci,$P4096,3)*3*POWER(Q4096,2)*(1-Q4096)+INDEX(Ci,$P4096,4)*POWER(Q4096,3))</f>
        <v>107.08872739715339</v>
      </c>
      <c r="S4096" s="3">
        <f t="shared" si="1076"/>
        <v>115.11000061035169</v>
      </c>
      <c r="T4096" s="3">
        <f t="shared" ca="1" si="1077"/>
        <v>-8.0212732131982989</v>
      </c>
      <c r="U4096" s="3">
        <f t="shared" ca="1" si="1085"/>
        <v>8.0212732131982989</v>
      </c>
      <c r="W4096" s="34">
        <f t="shared" si="1078"/>
        <v>4</v>
      </c>
      <c r="X4096" s="73" t="b">
        <f>COUNTIF('Power Curve'!$D$2:$D$31,W4096)&gt;0</f>
        <v>1</v>
      </c>
      <c r="Y4096" s="73" t="b">
        <f t="shared" si="1079"/>
        <v>0</v>
      </c>
      <c r="Z4096" s="73" t="b">
        <f t="shared" si="1086"/>
        <v>1</v>
      </c>
      <c r="AA4096" s="34" t="str">
        <f t="shared" si="1080"/>
        <v>Outer</v>
      </c>
      <c r="AB4096" s="35" t="str">
        <f t="shared" si="1087"/>
        <v>0.0-0.1</v>
      </c>
      <c r="AC4096" s="36" t="str">
        <f t="shared" si="1081"/>
        <v>2-3</v>
      </c>
      <c r="AD4096" s="36" t="str">
        <f t="shared" si="1082"/>
        <v>May</v>
      </c>
      <c r="AE4096" s="35" t="str">
        <f t="shared" si="1083"/>
        <v>265-275</v>
      </c>
      <c r="AF4096" s="36" t="str">
        <f t="shared" si="1084"/>
        <v>LWS-HTI</v>
      </c>
    </row>
    <row r="4097" spans="5:32" x14ac:dyDescent="0.3">
      <c r="E4097" s="12">
        <v>41054.104166666664</v>
      </c>
      <c r="F4097" s="16">
        <v>4.95</v>
      </c>
      <c r="G4097" s="16">
        <v>144.71999740600549</v>
      </c>
      <c r="H4097" s="29">
        <v>1.1602182669451031</v>
      </c>
      <c r="I4097" s="26">
        <v>270.8</v>
      </c>
      <c r="J4097" s="30">
        <v>9.8989898989898989E-2</v>
      </c>
      <c r="K4097" s="31">
        <v>0.5207248975675226</v>
      </c>
      <c r="L4097" s="108">
        <f ca="1">REWS!R4097</f>
        <v>4.9366459270051184</v>
      </c>
      <c r="M4097" s="22">
        <f t="shared" si="1071"/>
        <v>4.8611579852826017</v>
      </c>
      <c r="N4097" s="22">
        <f t="shared" ca="1" si="1072"/>
        <v>4.8480435896108611</v>
      </c>
      <c r="O4097" s="22">
        <f t="shared" si="1073"/>
        <v>0.1093576130667845</v>
      </c>
      <c r="P4097" s="81">
        <f t="shared" ca="1" si="1074"/>
        <v>5</v>
      </c>
      <c r="Q4097" s="22">
        <f t="shared" ca="1" si="1075"/>
        <v>0.79409883589338348</v>
      </c>
      <c r="R4097" s="3">
        <f ca="1">IF(N4097&gt;'Power Curve'!$C$37,0,INDEX(Ci,$P4097,1)*POWER(1-Q4097,3)+INDEX(Ci,$P4097,2)*3*Q4097*POWER(1-Q4097,2)+INDEX(Ci,$P4097,3)*3*POWER(Q4097,2)*(1-Q4097)+INDEX(Ci,$P4097,4)*POWER(Q4097,3))</f>
        <v>181.61538357072425</v>
      </c>
      <c r="S4097" s="3">
        <f t="shared" si="1076"/>
        <v>144.71999740600549</v>
      </c>
      <c r="T4097" s="3">
        <f t="shared" ca="1" si="1077"/>
        <v>36.895386164718758</v>
      </c>
      <c r="U4097" s="3">
        <f t="shared" ca="1" si="1085"/>
        <v>36.895386164718758</v>
      </c>
      <c r="W4097" s="34">
        <f t="shared" si="1078"/>
        <v>5</v>
      </c>
      <c r="X4097" s="73" t="b">
        <f>COUNTIF('Power Curve'!$D$2:$D$31,W4097)&gt;0</f>
        <v>1</v>
      </c>
      <c r="Y4097" s="73" t="b">
        <f t="shared" si="1079"/>
        <v>0</v>
      </c>
      <c r="Z4097" s="73" t="b">
        <f t="shared" si="1086"/>
        <v>1</v>
      </c>
      <c r="AA4097" s="34" t="str">
        <f t="shared" si="1080"/>
        <v>Outer</v>
      </c>
      <c r="AB4097" s="35" t="str">
        <f t="shared" si="1087"/>
        <v>0.1-0.2</v>
      </c>
      <c r="AC4097" s="36" t="str">
        <f t="shared" si="1081"/>
        <v>2-3</v>
      </c>
      <c r="AD4097" s="36" t="str">
        <f t="shared" si="1082"/>
        <v>May</v>
      </c>
      <c r="AE4097" s="35" t="str">
        <f t="shared" si="1083"/>
        <v>265-275</v>
      </c>
      <c r="AF4097" s="36" t="str">
        <f t="shared" si="1084"/>
        <v>LWS-LTI</v>
      </c>
    </row>
    <row r="4098" spans="5:32" x14ac:dyDescent="0.3">
      <c r="E4098" s="12">
        <v>41054.111111111109</v>
      </c>
      <c r="F4098" s="16">
        <v>4.8099999999999996</v>
      </c>
      <c r="G4098" s="16">
        <v>104.51999855041461</v>
      </c>
      <c r="H4098" s="29">
        <v>1.1600169969838499</v>
      </c>
      <c r="I4098" s="26">
        <v>274.2</v>
      </c>
      <c r="J4098" s="30">
        <v>3.9501039501039503E-2</v>
      </c>
      <c r="K4098" s="31">
        <v>0.23398978351275024</v>
      </c>
      <c r="L4098" s="108">
        <f ca="1">REWS!R4098</f>
        <v>4.7875887663194172</v>
      </c>
      <c r="M4098" s="22">
        <f t="shared" si="1071"/>
        <v>4.7233975251859031</v>
      </c>
      <c r="N4098" s="22">
        <f t="shared" ca="1" si="1072"/>
        <v>4.7013897984284752</v>
      </c>
      <c r="O4098" s="22">
        <f t="shared" si="1073"/>
        <v>8.8066289877014814E-2</v>
      </c>
      <c r="P4098" s="81">
        <f t="shared" ca="1" si="1074"/>
        <v>5</v>
      </c>
      <c r="Q4098" s="22">
        <f t="shared" ca="1" si="1075"/>
        <v>0.62640317962641945</v>
      </c>
      <c r="R4098" s="3">
        <f ca="1">IF(N4098&gt;'Power Curve'!$C$37,0,INDEX(Ci,$P4098,1)*POWER(1-Q4098,3)+INDEX(Ci,$P4098,2)*3*Q4098*POWER(1-Q4098,2)+INDEX(Ci,$P4098,3)*3*POWER(Q4098,2)*(1-Q4098)+INDEX(Ci,$P4098,4)*POWER(Q4098,3))</f>
        <v>155.86291130667126</v>
      </c>
      <c r="S4098" s="3">
        <f t="shared" si="1076"/>
        <v>104.51999855041461</v>
      </c>
      <c r="T4098" s="3">
        <f t="shared" ca="1" si="1077"/>
        <v>51.342912756256652</v>
      </c>
      <c r="U4098" s="3">
        <f t="shared" ca="1" si="1085"/>
        <v>51.342912756256652</v>
      </c>
      <c r="W4098" s="34">
        <f t="shared" si="1078"/>
        <v>5</v>
      </c>
      <c r="X4098" s="73" t="b">
        <f>COUNTIF('Power Curve'!$D$2:$D$31,W4098)&gt;0</f>
        <v>1</v>
      </c>
      <c r="Y4098" s="73" t="b">
        <f t="shared" si="1079"/>
        <v>0</v>
      </c>
      <c r="Z4098" s="73" t="b">
        <f t="shared" si="1086"/>
        <v>1</v>
      </c>
      <c r="AA4098" s="34" t="str">
        <f t="shared" si="1080"/>
        <v>Outer</v>
      </c>
      <c r="AB4098" s="35" t="str">
        <f t="shared" si="1087"/>
        <v>0.0-0.1</v>
      </c>
      <c r="AC4098" s="36" t="str">
        <f t="shared" si="1081"/>
        <v>2-3</v>
      </c>
      <c r="AD4098" s="36" t="str">
        <f t="shared" si="1082"/>
        <v>May</v>
      </c>
      <c r="AE4098" s="35" t="str">
        <f t="shared" si="1083"/>
        <v>265-275</v>
      </c>
      <c r="AF4098" s="36" t="str">
        <f t="shared" si="1084"/>
        <v>LWS-LTI</v>
      </c>
    </row>
    <row r="4099" spans="5:32" x14ac:dyDescent="0.3">
      <c r="E4099" s="12">
        <v>41054.215277777781</v>
      </c>
      <c r="F4099" s="16">
        <v>4.59</v>
      </c>
      <c r="G4099" s="16">
        <v>216.41999435424782</v>
      </c>
      <c r="H4099" s="29">
        <v>1.1640152442484539</v>
      </c>
      <c r="I4099" s="26">
        <v>265</v>
      </c>
      <c r="J4099" s="30">
        <v>0.2570806100217865</v>
      </c>
      <c r="K4099" s="31">
        <v>1.1223686334036786E-2</v>
      </c>
      <c r="L4099" s="108">
        <f ca="1">REWS!R4099</f>
        <v>4.6062117396624469</v>
      </c>
      <c r="M4099" s="22">
        <f t="shared" ref="M4099:M4162" si="1088">F4099*(H4099/Ref_Density)^(1/3)</f>
        <v>4.5125311407203483</v>
      </c>
      <c r="N4099" s="22">
        <f t="shared" ref="N4099:N4162" ca="1" si="1089">L4099*(H4099/Ref_Density)^(1/3)</f>
        <v>4.5284692627404013</v>
      </c>
      <c r="O4099" s="22">
        <f t="shared" ref="O4099:O4162" si="1090">(M4099-CutInWindSpeed)/(RatedWindSpeed-CutInWindSpeed)</f>
        <v>5.5476210413263456E-2</v>
      </c>
      <c r="P4099" s="81">
        <f t="shared" ref="P4099:P4162" ca="1" si="1091">COUNTIF(xa,"&lt;"&amp;N4099)</f>
        <v>5</v>
      </c>
      <c r="Q4099" s="22">
        <f t="shared" ref="Q4099:Q4162" ca="1" si="1092">(N4099-INDEX(xa,$P4099))/(INDEX(xb,$P4099)-INDEX(xa,$P4099))</f>
        <v>0.42867203009082289</v>
      </c>
      <c r="R4099" s="3">
        <f ca="1">IF(N4099&gt;'Power Curve'!$C$37,0,INDEX(Ci,$P4099,1)*POWER(1-Q4099,3)+INDEX(Ci,$P4099,2)*3*Q4099*POWER(1-Q4099,2)+INDEX(Ci,$P4099,3)*3*POWER(Q4099,2)*(1-Q4099)+INDEX(Ci,$P4099,4)*POWER(Q4099,3))</f>
        <v>126.25461814587331</v>
      </c>
      <c r="S4099" s="3">
        <f t="shared" ref="S4099:S4162" si="1093">IF(Z4099,G4099,"")</f>
        <v>216.41999435424782</v>
      </c>
      <c r="T4099" s="3">
        <f t="shared" ref="T4099:T4162" ca="1" si="1094">IF(Z4099,R4099-S4099,"")</f>
        <v>-90.165376208374511</v>
      </c>
      <c r="U4099" s="3">
        <f t="shared" ca="1" si="1085"/>
        <v>90.165376208374511</v>
      </c>
      <c r="W4099" s="34">
        <f t="shared" ref="W4099:W4162" si="1095">MROUND(M4099-Centre_First_Bin,Bin_Width)+Centre_First_Bin</f>
        <v>5</v>
      </c>
      <c r="X4099" s="73" t="b">
        <f>COUNTIF('Power Curve'!$D$2:$D$31,W4099)&gt;0</f>
        <v>1</v>
      </c>
      <c r="Y4099" s="73" t="b">
        <f t="shared" ref="Y4099:Y4162" si="1096">(G4099&lt;0)</f>
        <v>0</v>
      </c>
      <c r="Z4099" s="73" t="b">
        <f t="shared" si="1086"/>
        <v>1</v>
      </c>
      <c r="AA4099" s="34" t="str">
        <f t="shared" ref="AA4099:AA4162" si="1097">IF(Z4099,IF(AND(J4099&gt;=LowerTurbLimit,J4099&lt;=UpperTurbLimit,K4099&gt;=LowerShearLimit,K4099&lt;=UpperShearLimit),"Inner","Outer"),"")</f>
        <v>Outer</v>
      </c>
      <c r="AB4099" s="35" t="str">
        <f t="shared" si="1087"/>
        <v>0.0-0.1</v>
      </c>
      <c r="AC4099" s="36" t="str">
        <f t="shared" ref="AC4099:AC4162" si="1098">IF(Z4099,HOUR(E4099)&amp;"-"&amp;HOUR(E4099)+1,"")</f>
        <v>5-6</v>
      </c>
      <c r="AD4099" s="36" t="str">
        <f t="shared" ref="AD4099:AD4162" si="1099">IF(Z4099,TEXT(E4099,"mmm"),"")</f>
        <v>May</v>
      </c>
      <c r="AE4099" s="35" t="str">
        <f t="shared" ref="AE4099:AE4162" si="1100">IF(Z4099,IF(OR(I4099&lt;5,I4099&gt;=355),"355-5",MROUND(I4099,10)-5&amp;"-"&amp;MROUND(I4099,10)+5),"")</f>
        <v>265-275</v>
      </c>
      <c r="AF4099" s="36" t="str">
        <f t="shared" ref="AF4099:AF4162" si="1101">IF(Z4099,IF(O4099&lt;0.5,IF(J4099&lt;=LowerTurbLimit,"LWS-LTI",IF(J4099&gt;=UpperTurbLimit,"LWS-HTI","Inner-TI")),IF(J4099&lt;=LowerTurbLimit,"HWS-LTI",IF(J4099&gt;=UpperTurbLimit,"HWS-HTI","Inner-TI"))),"")</f>
        <v>LWS-HTI</v>
      </c>
    </row>
    <row r="4100" spans="5:32" x14ac:dyDescent="0.3">
      <c r="E4100" s="12">
        <v>41054.256944444445</v>
      </c>
      <c r="F4100" s="16">
        <v>4.2699999999999996</v>
      </c>
      <c r="G4100" s="16">
        <v>127.5499954223632</v>
      </c>
      <c r="H4100" s="29">
        <v>1.1655358074850719</v>
      </c>
      <c r="I4100" s="26">
        <v>282.3</v>
      </c>
      <c r="J4100" s="30">
        <v>0.1943793911007026</v>
      </c>
      <c r="K4100" s="31">
        <v>6.3890088674993753E-2</v>
      </c>
      <c r="L4100" s="108">
        <f ca="1">REWS!R4100</f>
        <v>4.2350916490946613</v>
      </c>
      <c r="M4100" s="22">
        <f t="shared" si="1088"/>
        <v>4.199759156129943</v>
      </c>
      <c r="N4100" s="22">
        <f t="shared" ca="1" si="1089"/>
        <v>4.1654250422329664</v>
      </c>
      <c r="O4100" s="22">
        <f t="shared" si="1090"/>
        <v>7.1362919493908735E-3</v>
      </c>
      <c r="P4100" s="81">
        <f t="shared" ca="1" si="1091"/>
        <v>5</v>
      </c>
      <c r="Q4100" s="22">
        <f t="shared" ca="1" si="1092"/>
        <v>1.3538276499631321E-2</v>
      </c>
      <c r="R4100" s="3">
        <f ca="1">IF(N4100&gt;'Power Curve'!$C$37,0,INDEX(Ci,$P4100,1)*POWER(1-Q4100,3)+INDEX(Ci,$P4100,2)*3*Q4100*POWER(1-Q4100,2)+INDEX(Ci,$P4100,3)*3*POWER(Q4100,2)*(1-Q4100)+INDEX(Ci,$P4100,4)*POWER(Q4100,3))</f>
        <v>78.436069407043263</v>
      </c>
      <c r="S4100" s="3">
        <f t="shared" si="1093"/>
        <v>127.5499954223632</v>
      </c>
      <c r="T4100" s="3">
        <f t="shared" ca="1" si="1094"/>
        <v>-49.113926015319933</v>
      </c>
      <c r="U4100" s="3">
        <f t="shared" ref="U4100:U4163" ca="1" si="1102">IF(Z4100,ABS(T4100),"")</f>
        <v>49.113926015319933</v>
      </c>
      <c r="W4100" s="34">
        <f t="shared" si="1095"/>
        <v>4</v>
      </c>
      <c r="X4100" s="73" t="b">
        <f>COUNTIF('Power Curve'!$D$2:$D$31,W4100)&gt;0</f>
        <v>1</v>
      </c>
      <c r="Y4100" s="73" t="b">
        <f t="shared" si="1096"/>
        <v>0</v>
      </c>
      <c r="Z4100" s="73" t="b">
        <f t="shared" ref="Z4100:Z4163" si="1103">AND(X4100,NOT(Y4100))</f>
        <v>1</v>
      </c>
      <c r="AA4100" s="34" t="str">
        <f t="shared" si="1097"/>
        <v>Outer</v>
      </c>
      <c r="AB4100" s="35" t="str">
        <f t="shared" ref="AB4100:AB4163" si="1104">IF(Z4100,TEXT(ROUND(O4100+0.05,1)-0.1,"0.0")&amp;"-"&amp;TEXT(ROUND(O4100+0.05,1),"0.0"),"")</f>
        <v>0.0-0.1</v>
      </c>
      <c r="AC4100" s="36" t="str">
        <f t="shared" si="1098"/>
        <v>6-7</v>
      </c>
      <c r="AD4100" s="36" t="str">
        <f t="shared" si="1099"/>
        <v>May</v>
      </c>
      <c r="AE4100" s="35" t="str">
        <f t="shared" si="1100"/>
        <v>275-285</v>
      </c>
      <c r="AF4100" s="36" t="str">
        <f t="shared" si="1101"/>
        <v>LWS-HTI</v>
      </c>
    </row>
    <row r="4101" spans="5:32" x14ac:dyDescent="0.3">
      <c r="E4101" s="12">
        <v>41054.263888888891</v>
      </c>
      <c r="F4101" s="16">
        <v>5.52</v>
      </c>
      <c r="G4101" s="16">
        <v>284.3599929809568</v>
      </c>
      <c r="H4101" s="29">
        <v>1.1662077455131445</v>
      </c>
      <c r="I4101" s="26">
        <v>283.60000000000002</v>
      </c>
      <c r="J4101" s="30">
        <v>0.14311594202898553</v>
      </c>
      <c r="K4101" s="31">
        <v>0.12283732686870165</v>
      </c>
      <c r="L4101" s="108">
        <f ca="1">REWS!R4101</f>
        <v>5.5238400760791837</v>
      </c>
      <c r="M4101" s="22">
        <f t="shared" si="1088"/>
        <v>5.4302399687394303</v>
      </c>
      <c r="N4101" s="22">
        <f t="shared" ca="1" si="1089"/>
        <v>5.4340176018206234</v>
      </c>
      <c r="O4101" s="22">
        <f t="shared" si="1090"/>
        <v>0.19731106809117629</v>
      </c>
      <c r="P4101" s="81">
        <f t="shared" ca="1" si="1091"/>
        <v>6</v>
      </c>
      <c r="Q4101" s="22">
        <f t="shared" ca="1" si="1092"/>
        <v>0.40457631445630193</v>
      </c>
      <c r="R4101" s="3">
        <f ca="1">IF(N4101&gt;'Power Curve'!$C$37,0,INDEX(Ci,$P4101,1)*POWER(1-Q4101,3)+INDEX(Ci,$P4101,2)*3*Q4101*POWER(1-Q4101,2)+INDEX(Ci,$P4101,3)*3*POWER(Q4101,2)*(1-Q4101)+INDEX(Ci,$P4101,4)*POWER(Q4101,3))</f>
        <v>271.85866339451542</v>
      </c>
      <c r="S4101" s="3">
        <f t="shared" si="1093"/>
        <v>284.3599929809568</v>
      </c>
      <c r="T4101" s="3">
        <f t="shared" ca="1" si="1094"/>
        <v>-12.501329586441386</v>
      </c>
      <c r="U4101" s="3">
        <f t="shared" ca="1" si="1102"/>
        <v>12.501329586441386</v>
      </c>
      <c r="W4101" s="34">
        <f t="shared" si="1095"/>
        <v>5</v>
      </c>
      <c r="X4101" s="73" t="b">
        <f>COUNTIF('Power Curve'!$D$2:$D$31,W4101)&gt;0</f>
        <v>1</v>
      </c>
      <c r="Y4101" s="73" t="b">
        <f t="shared" si="1096"/>
        <v>0</v>
      </c>
      <c r="Z4101" s="73" t="b">
        <f t="shared" si="1103"/>
        <v>1</v>
      </c>
      <c r="AA4101" s="34" t="str">
        <f t="shared" si="1097"/>
        <v>Outer</v>
      </c>
      <c r="AB4101" s="35" t="str">
        <f t="shared" si="1104"/>
        <v>0.1-0.2</v>
      </c>
      <c r="AC4101" s="36" t="str">
        <f t="shared" si="1098"/>
        <v>6-7</v>
      </c>
      <c r="AD4101" s="36" t="str">
        <f t="shared" si="1099"/>
        <v>May</v>
      </c>
      <c r="AE4101" s="35" t="str">
        <f t="shared" si="1100"/>
        <v>275-285</v>
      </c>
      <c r="AF4101" s="36" t="str">
        <f t="shared" si="1101"/>
        <v>LWS-HTI</v>
      </c>
    </row>
    <row r="4102" spans="5:32" x14ac:dyDescent="0.3">
      <c r="E4102" s="12">
        <v>41054.270833333336</v>
      </c>
      <c r="F4102" s="16">
        <v>5.3</v>
      </c>
      <c r="G4102" s="16">
        <v>177.6099929809568</v>
      </c>
      <c r="H4102" s="29">
        <v>1.1664925622956841</v>
      </c>
      <c r="I4102" s="26">
        <v>296.60000000000002</v>
      </c>
      <c r="J4102" s="30">
        <v>0.12641509433962264</v>
      </c>
      <c r="K4102" s="31">
        <v>9.0537566423995769E-2</v>
      </c>
      <c r="L4102" s="108">
        <f ca="1">REWS!R4102</f>
        <v>5.270538264344963</v>
      </c>
      <c r="M4102" s="22">
        <f t="shared" si="1088"/>
        <v>5.2142417744693024</v>
      </c>
      <c r="N4102" s="22">
        <f t="shared" ca="1" si="1089"/>
        <v>5.1852567531861204</v>
      </c>
      <c r="O4102" s="22">
        <f t="shared" si="1090"/>
        <v>0.16392785087933015</v>
      </c>
      <c r="P4102" s="81">
        <f t="shared" ca="1" si="1091"/>
        <v>6</v>
      </c>
      <c r="Q4102" s="22">
        <f t="shared" ca="1" si="1092"/>
        <v>0.15663196041556438</v>
      </c>
      <c r="R4102" s="3">
        <f ca="1">IF(N4102&gt;'Power Curve'!$C$37,0,INDEX(Ci,$P4102,1)*POWER(1-Q4102,3)+INDEX(Ci,$P4102,2)*3*Q4102*POWER(1-Q4102,2)+INDEX(Ci,$P4102,3)*3*POWER(Q4102,2)*(1-Q4102)+INDEX(Ci,$P4102,4)*POWER(Q4102,3))</f>
        <v>235.26718522498601</v>
      </c>
      <c r="S4102" s="3">
        <f t="shared" si="1093"/>
        <v>177.6099929809568</v>
      </c>
      <c r="T4102" s="3">
        <f t="shared" ca="1" si="1094"/>
        <v>57.657192244029204</v>
      </c>
      <c r="U4102" s="3">
        <f t="shared" ca="1" si="1102"/>
        <v>57.657192244029204</v>
      </c>
      <c r="W4102" s="34">
        <f t="shared" si="1095"/>
        <v>5</v>
      </c>
      <c r="X4102" s="73" t="b">
        <f>COUNTIF('Power Curve'!$D$2:$D$31,W4102)&gt;0</f>
        <v>1</v>
      </c>
      <c r="Y4102" s="73" t="b">
        <f t="shared" si="1096"/>
        <v>0</v>
      </c>
      <c r="Z4102" s="73" t="b">
        <f t="shared" si="1103"/>
        <v>1</v>
      </c>
      <c r="AA4102" s="34" t="str">
        <f t="shared" si="1097"/>
        <v>Outer</v>
      </c>
      <c r="AB4102" s="35" t="str">
        <f t="shared" si="1104"/>
        <v>0.1-0.2</v>
      </c>
      <c r="AC4102" s="36" t="str">
        <f t="shared" si="1098"/>
        <v>6-7</v>
      </c>
      <c r="AD4102" s="36" t="str">
        <f t="shared" si="1099"/>
        <v>May</v>
      </c>
      <c r="AE4102" s="35" t="str">
        <f t="shared" si="1100"/>
        <v>295-305</v>
      </c>
      <c r="AF4102" s="36" t="str">
        <f t="shared" si="1101"/>
        <v>Inner-TI</v>
      </c>
    </row>
    <row r="4103" spans="5:32" x14ac:dyDescent="0.3">
      <c r="E4103" s="12">
        <v>41054.277777777781</v>
      </c>
      <c r="F4103" s="16">
        <v>5.57</v>
      </c>
      <c r="G4103" s="16">
        <v>290.46999359130831</v>
      </c>
      <c r="H4103" s="29">
        <v>1.1667775221139991</v>
      </c>
      <c r="I4103" s="26">
        <v>300.39999999999998</v>
      </c>
      <c r="J4103" s="30">
        <v>0.27468581687612209</v>
      </c>
      <c r="K4103" s="31">
        <v>0.11007207993410387</v>
      </c>
      <c r="L4103" s="108">
        <f ca="1">REWS!R4103</f>
        <v>5.6216568623228431</v>
      </c>
      <c r="M4103" s="22">
        <f t="shared" si="1088"/>
        <v>5.4803191447816646</v>
      </c>
      <c r="N4103" s="22">
        <f t="shared" ca="1" si="1089"/>
        <v>5.5311442958673425</v>
      </c>
      <c r="O4103" s="22">
        <f t="shared" si="1090"/>
        <v>0.20505096618271973</v>
      </c>
      <c r="P4103" s="81">
        <f t="shared" ca="1" si="1091"/>
        <v>6</v>
      </c>
      <c r="Q4103" s="22">
        <f t="shared" ca="1" si="1092"/>
        <v>0.50138421468544569</v>
      </c>
      <c r="R4103" s="3">
        <f ca="1">IF(N4103&gt;'Power Curve'!$C$37,0,INDEX(Ci,$P4103,1)*POWER(1-Q4103,3)+INDEX(Ci,$P4103,2)*3*Q4103*POWER(1-Q4103,2)+INDEX(Ci,$P4103,3)*3*POWER(Q4103,2)*(1-Q4103)+INDEX(Ci,$P4103,4)*POWER(Q4103,3))</f>
        <v>286.27293281883226</v>
      </c>
      <c r="S4103" s="3">
        <f t="shared" si="1093"/>
        <v>290.46999359130831</v>
      </c>
      <c r="T4103" s="3">
        <f t="shared" ca="1" si="1094"/>
        <v>-4.1970607724760498</v>
      </c>
      <c r="U4103" s="3">
        <f t="shared" ca="1" si="1102"/>
        <v>4.1970607724760498</v>
      </c>
      <c r="W4103" s="34">
        <f t="shared" si="1095"/>
        <v>5</v>
      </c>
      <c r="X4103" s="73" t="b">
        <f>COUNTIF('Power Curve'!$D$2:$D$31,W4103)&gt;0</f>
        <v>1</v>
      </c>
      <c r="Y4103" s="73" t="b">
        <f t="shared" si="1096"/>
        <v>0</v>
      </c>
      <c r="Z4103" s="73" t="b">
        <f t="shared" si="1103"/>
        <v>1</v>
      </c>
      <c r="AA4103" s="34" t="str">
        <f t="shared" si="1097"/>
        <v>Outer</v>
      </c>
      <c r="AB4103" s="35" t="str">
        <f t="shared" si="1104"/>
        <v>0.2-0.3</v>
      </c>
      <c r="AC4103" s="36" t="str">
        <f t="shared" si="1098"/>
        <v>6-7</v>
      </c>
      <c r="AD4103" s="36" t="str">
        <f t="shared" si="1099"/>
        <v>May</v>
      </c>
      <c r="AE4103" s="35" t="str">
        <f t="shared" si="1100"/>
        <v>295-305</v>
      </c>
      <c r="AF4103" s="36" t="str">
        <f t="shared" si="1101"/>
        <v>LWS-HTI</v>
      </c>
    </row>
    <row r="4104" spans="5:32" x14ac:dyDescent="0.3">
      <c r="E4104" s="12">
        <v>41054.284722222219</v>
      </c>
      <c r="F4104" s="16">
        <v>7.79</v>
      </c>
      <c r="G4104" s="16">
        <v>623.87002444267318</v>
      </c>
      <c r="H4104" s="29">
        <v>1.1674701412497435</v>
      </c>
      <c r="I4104" s="26">
        <v>297.10000000000002</v>
      </c>
      <c r="J4104" s="30">
        <v>0.11810012836970475</v>
      </c>
      <c r="K4104" s="31">
        <v>5.8923856894428771E-2</v>
      </c>
      <c r="L4104" s="108">
        <f ca="1">REWS!R4104</f>
        <v>7.8193206705818943</v>
      </c>
      <c r="M4104" s="22">
        <f t="shared" si="1088"/>
        <v>7.6660919160529799</v>
      </c>
      <c r="N4104" s="22">
        <f t="shared" ca="1" si="1089"/>
        <v>7.6949462107540212</v>
      </c>
      <c r="O4104" s="22">
        <f t="shared" si="1090"/>
        <v>0.54286919399547207</v>
      </c>
      <c r="P4104" s="81">
        <f t="shared" ca="1" si="1091"/>
        <v>8</v>
      </c>
      <c r="Q4104" s="22">
        <f t="shared" ca="1" si="1092"/>
        <v>0.68422711787961166</v>
      </c>
      <c r="R4104" s="3">
        <f ca="1">IF(N4104&gt;'Power Curve'!$C$37,0,INDEX(Ci,$P4104,1)*POWER(1-Q4104,3)+INDEX(Ci,$P4104,2)*3*Q4104*POWER(1-Q4104,2)+INDEX(Ci,$P4104,3)*3*POWER(Q4104,2)*(1-Q4104)+INDEX(Ci,$P4104,4)*POWER(Q4104,3))</f>
        <v>788.01990419637207</v>
      </c>
      <c r="S4104" s="3">
        <f t="shared" si="1093"/>
        <v>623.87002444267318</v>
      </c>
      <c r="T4104" s="3">
        <f t="shared" ca="1" si="1094"/>
        <v>164.14987975369888</v>
      </c>
      <c r="U4104" s="3">
        <f t="shared" ca="1" si="1102"/>
        <v>164.14987975369888</v>
      </c>
      <c r="W4104" s="34">
        <f t="shared" si="1095"/>
        <v>8</v>
      </c>
      <c r="X4104" s="73" t="b">
        <f>COUNTIF('Power Curve'!$D$2:$D$31,W4104)&gt;0</f>
        <v>1</v>
      </c>
      <c r="Y4104" s="73" t="b">
        <f t="shared" si="1096"/>
        <v>0</v>
      </c>
      <c r="Z4104" s="73" t="b">
        <f t="shared" si="1103"/>
        <v>1</v>
      </c>
      <c r="AA4104" s="34" t="str">
        <f t="shared" si="1097"/>
        <v>Outer</v>
      </c>
      <c r="AB4104" s="35" t="str">
        <f t="shared" si="1104"/>
        <v>0.5-0.6</v>
      </c>
      <c r="AC4104" s="36" t="str">
        <f t="shared" si="1098"/>
        <v>6-7</v>
      </c>
      <c r="AD4104" s="36" t="str">
        <f t="shared" si="1099"/>
        <v>May</v>
      </c>
      <c r="AE4104" s="35" t="str">
        <f t="shared" si="1100"/>
        <v>295-305</v>
      </c>
      <c r="AF4104" s="36" t="str">
        <f t="shared" si="1101"/>
        <v>Inner-TI</v>
      </c>
    </row>
    <row r="4105" spans="5:32" x14ac:dyDescent="0.3">
      <c r="E4105" s="12">
        <v>41054.291666666664</v>
      </c>
      <c r="F4105" s="16">
        <v>7.27</v>
      </c>
      <c r="G4105" s="16">
        <v>689.93997955322266</v>
      </c>
      <c r="H4105" s="29">
        <v>1.1675516778605166</v>
      </c>
      <c r="I4105" s="26">
        <v>288.60000000000002</v>
      </c>
      <c r="J4105" s="30">
        <v>9.2159559834938107E-2</v>
      </c>
      <c r="K4105" s="31">
        <v>0.14493081184680176</v>
      </c>
      <c r="L4105" s="108">
        <f ca="1">REWS!R4105</f>
        <v>7.2573461737753213</v>
      </c>
      <c r="M4105" s="22">
        <f t="shared" si="1088"/>
        <v>7.1545296097203641</v>
      </c>
      <c r="N4105" s="22">
        <f t="shared" ca="1" si="1089"/>
        <v>7.142076765923842</v>
      </c>
      <c r="O4105" s="22">
        <f t="shared" si="1090"/>
        <v>0.46380559048989178</v>
      </c>
      <c r="P4105" s="81">
        <f t="shared" ca="1" si="1091"/>
        <v>8</v>
      </c>
      <c r="Q4105" s="22">
        <f t="shared" ca="1" si="1092"/>
        <v>0.12777443580373118</v>
      </c>
      <c r="R4105" s="3">
        <f ca="1">IF(N4105&gt;'Power Curve'!$C$37,0,INDEX(Ci,$P4105,1)*POWER(1-Q4105,3)+INDEX(Ci,$P4105,2)*3*Q4105*POWER(1-Q4105,2)+INDEX(Ci,$P4105,3)*3*POWER(Q4105,2)*(1-Q4105)+INDEX(Ci,$P4105,4)*POWER(Q4105,3))</f>
        <v>633.43246630290889</v>
      </c>
      <c r="S4105" s="3">
        <f t="shared" si="1093"/>
        <v>689.93997955322266</v>
      </c>
      <c r="T4105" s="3">
        <f t="shared" ca="1" si="1094"/>
        <v>-56.507513250313764</v>
      </c>
      <c r="U4105" s="3">
        <f t="shared" ca="1" si="1102"/>
        <v>56.507513250313764</v>
      </c>
      <c r="W4105" s="34">
        <f t="shared" si="1095"/>
        <v>7</v>
      </c>
      <c r="X4105" s="73" t="b">
        <f>COUNTIF('Power Curve'!$D$2:$D$31,W4105)&gt;0</f>
        <v>1</v>
      </c>
      <c r="Y4105" s="73" t="b">
        <f t="shared" si="1096"/>
        <v>0</v>
      </c>
      <c r="Z4105" s="73" t="b">
        <f t="shared" si="1103"/>
        <v>1</v>
      </c>
      <c r="AA4105" s="34" t="str">
        <f t="shared" si="1097"/>
        <v>Outer</v>
      </c>
      <c r="AB4105" s="35" t="str">
        <f t="shared" si="1104"/>
        <v>0.4-0.5</v>
      </c>
      <c r="AC4105" s="36" t="str">
        <f t="shared" si="1098"/>
        <v>7-8</v>
      </c>
      <c r="AD4105" s="36" t="str">
        <f t="shared" si="1099"/>
        <v>May</v>
      </c>
      <c r="AE4105" s="35" t="str">
        <f t="shared" si="1100"/>
        <v>285-295</v>
      </c>
      <c r="AF4105" s="36" t="str">
        <f t="shared" si="1101"/>
        <v>LWS-LTI</v>
      </c>
    </row>
    <row r="4106" spans="5:32" x14ac:dyDescent="0.3">
      <c r="E4106" s="12">
        <v>41054.298611111109</v>
      </c>
      <c r="F4106" s="16">
        <v>7.33</v>
      </c>
      <c r="G4106" s="16">
        <v>597.65002918243408</v>
      </c>
      <c r="H4106" s="29">
        <v>1.1672475487441165</v>
      </c>
      <c r="I4106" s="26">
        <v>278.39999999999998</v>
      </c>
      <c r="J4106" s="30">
        <v>5.8663028649386086E-2</v>
      </c>
      <c r="K4106" s="31">
        <v>8.6634467424606801E-2</v>
      </c>
      <c r="L4106" s="108">
        <f ca="1">REWS!R4106</f>
        <v>7.3238256057367588</v>
      </c>
      <c r="M4106" s="22">
        <f t="shared" si="1088"/>
        <v>7.2129502256020723</v>
      </c>
      <c r="N4106" s="22">
        <f t="shared" ca="1" si="1089"/>
        <v>7.2068744277174881</v>
      </c>
      <c r="O4106" s="22">
        <f t="shared" si="1090"/>
        <v>0.47283468499792219</v>
      </c>
      <c r="P4106" s="81">
        <f t="shared" ca="1" si="1091"/>
        <v>8</v>
      </c>
      <c r="Q4106" s="22">
        <f t="shared" ca="1" si="1092"/>
        <v>0.192992061835489</v>
      </c>
      <c r="R4106" s="3">
        <f ca="1">IF(N4106&gt;'Power Curve'!$C$37,0,INDEX(Ci,$P4106,1)*POWER(1-Q4106,3)+INDEX(Ci,$P4106,2)*3*Q4106*POWER(1-Q4106,2)+INDEX(Ci,$P4106,3)*3*POWER(Q4106,2)*(1-Q4106)+INDEX(Ci,$P4106,4)*POWER(Q4106,3))</f>
        <v>650.732364338813</v>
      </c>
      <c r="S4106" s="3">
        <f t="shared" si="1093"/>
        <v>597.65002918243408</v>
      </c>
      <c r="T4106" s="3">
        <f t="shared" ca="1" si="1094"/>
        <v>53.082335156378917</v>
      </c>
      <c r="U4106" s="3">
        <f t="shared" ca="1" si="1102"/>
        <v>53.082335156378917</v>
      </c>
      <c r="W4106" s="34">
        <f t="shared" si="1095"/>
        <v>7</v>
      </c>
      <c r="X4106" s="73" t="b">
        <f>COUNTIF('Power Curve'!$D$2:$D$31,W4106)&gt;0</f>
        <v>1</v>
      </c>
      <c r="Y4106" s="73" t="b">
        <f t="shared" si="1096"/>
        <v>0</v>
      </c>
      <c r="Z4106" s="73" t="b">
        <f t="shared" si="1103"/>
        <v>1</v>
      </c>
      <c r="AA4106" s="34" t="str">
        <f t="shared" si="1097"/>
        <v>Outer</v>
      </c>
      <c r="AB4106" s="35" t="str">
        <f t="shared" si="1104"/>
        <v>0.4-0.5</v>
      </c>
      <c r="AC4106" s="36" t="str">
        <f t="shared" si="1098"/>
        <v>7-8</v>
      </c>
      <c r="AD4106" s="36" t="str">
        <f t="shared" si="1099"/>
        <v>May</v>
      </c>
      <c r="AE4106" s="35" t="str">
        <f t="shared" si="1100"/>
        <v>275-285</v>
      </c>
      <c r="AF4106" s="36" t="str">
        <f t="shared" si="1101"/>
        <v>LWS-LTI</v>
      </c>
    </row>
    <row r="4107" spans="5:32" x14ac:dyDescent="0.3">
      <c r="E4107" s="12">
        <v>41054.340277777781</v>
      </c>
      <c r="F4107" s="16">
        <v>7.46</v>
      </c>
      <c r="G4107" s="16">
        <v>664.1899976730349</v>
      </c>
      <c r="H4107" s="29">
        <v>1.1663514821234904</v>
      </c>
      <c r="I4107" s="26">
        <v>272.3</v>
      </c>
      <c r="J4107" s="30">
        <v>0.13270777479892762</v>
      </c>
      <c r="K4107" s="31">
        <v>0.1476965496096832</v>
      </c>
      <c r="L4107" s="108">
        <f ca="1">REWS!R4107</f>
        <v>7.4189750097246616</v>
      </c>
      <c r="M4107" s="22">
        <f t="shared" si="1088"/>
        <v>7.3389953595753461</v>
      </c>
      <c r="N4107" s="22">
        <f t="shared" ca="1" si="1089"/>
        <v>7.2986358135622993</v>
      </c>
      <c r="O4107" s="22">
        <f t="shared" si="1090"/>
        <v>0.49231536677002891</v>
      </c>
      <c r="P4107" s="81">
        <f t="shared" ca="1" si="1091"/>
        <v>8</v>
      </c>
      <c r="Q4107" s="22">
        <f t="shared" ca="1" si="1092"/>
        <v>0.28534816822156162</v>
      </c>
      <c r="R4107" s="3">
        <f ca="1">IF(N4107&gt;'Power Curve'!$C$37,0,INDEX(Ci,$P4107,1)*POWER(1-Q4107,3)+INDEX(Ci,$P4107,2)*3*Q4107*POWER(1-Q4107,2)+INDEX(Ci,$P4107,3)*3*POWER(Q4107,2)*(1-Q4107)+INDEX(Ci,$P4107,4)*POWER(Q4107,3))</f>
        <v>675.65589628746659</v>
      </c>
      <c r="S4107" s="3">
        <f t="shared" si="1093"/>
        <v>664.1899976730349</v>
      </c>
      <c r="T4107" s="3">
        <f t="shared" ca="1" si="1094"/>
        <v>11.465898614431694</v>
      </c>
      <c r="U4107" s="3">
        <f t="shared" ca="1" si="1102"/>
        <v>11.465898614431694</v>
      </c>
      <c r="W4107" s="34">
        <f t="shared" si="1095"/>
        <v>7</v>
      </c>
      <c r="X4107" s="73" t="b">
        <f>COUNTIF('Power Curve'!$D$2:$D$31,W4107)&gt;0</f>
        <v>1</v>
      </c>
      <c r="Y4107" s="73" t="b">
        <f t="shared" si="1096"/>
        <v>0</v>
      </c>
      <c r="Z4107" s="73" t="b">
        <f t="shared" si="1103"/>
        <v>1</v>
      </c>
      <c r="AA4107" s="34" t="str">
        <f t="shared" si="1097"/>
        <v>Inner</v>
      </c>
      <c r="AB4107" s="35" t="str">
        <f t="shared" si="1104"/>
        <v>0.4-0.5</v>
      </c>
      <c r="AC4107" s="36" t="str">
        <f t="shared" si="1098"/>
        <v>8-9</v>
      </c>
      <c r="AD4107" s="36" t="str">
        <f t="shared" si="1099"/>
        <v>May</v>
      </c>
      <c r="AE4107" s="35" t="str">
        <f t="shared" si="1100"/>
        <v>265-275</v>
      </c>
      <c r="AF4107" s="36" t="str">
        <f t="shared" si="1101"/>
        <v>Inner-TI</v>
      </c>
    </row>
    <row r="4108" spans="5:32" x14ac:dyDescent="0.3">
      <c r="E4108" s="12">
        <v>41054.347222222219</v>
      </c>
      <c r="F4108" s="16">
        <v>6.92</v>
      </c>
      <c r="G4108" s="16">
        <v>484.41001510620163</v>
      </c>
      <c r="H4108" s="29">
        <v>1.1667178886692908</v>
      </c>
      <c r="I4108" s="26">
        <v>273.89999999999998</v>
      </c>
      <c r="J4108" s="30">
        <v>0.1430635838150289</v>
      </c>
      <c r="K4108" s="31">
        <v>0.13255445470835944</v>
      </c>
      <c r="L4108" s="108">
        <f ca="1">REWS!R4108</f>
        <v>6.9349086862893072</v>
      </c>
      <c r="M4108" s="22">
        <f t="shared" si="1088"/>
        <v>6.808467213932663</v>
      </c>
      <c r="N4108" s="22">
        <f t="shared" ca="1" si="1089"/>
        <v>6.8231356101470491</v>
      </c>
      <c r="O4108" s="22">
        <f t="shared" si="1090"/>
        <v>0.41032053166118282</v>
      </c>
      <c r="P4108" s="81">
        <f t="shared" ca="1" si="1091"/>
        <v>7</v>
      </c>
      <c r="Q4108" s="22">
        <f t="shared" ca="1" si="1092"/>
        <v>0.8048337794940903</v>
      </c>
      <c r="R4108" s="3">
        <f ca="1">IF(N4108&gt;'Power Curve'!$C$37,0,INDEX(Ci,$P4108,1)*POWER(1-Q4108,3)+INDEX(Ci,$P4108,2)*3*Q4108*POWER(1-Q4108,2)+INDEX(Ci,$P4108,3)*3*POWER(Q4108,2)*(1-Q4108)+INDEX(Ci,$P4108,4)*POWER(Q4108,3))</f>
        <v>551.11771041990164</v>
      </c>
      <c r="S4108" s="3">
        <f t="shared" si="1093"/>
        <v>484.41001510620163</v>
      </c>
      <c r="T4108" s="3">
        <f t="shared" ca="1" si="1094"/>
        <v>66.707695313700015</v>
      </c>
      <c r="U4108" s="3">
        <f t="shared" ca="1" si="1102"/>
        <v>66.707695313700015</v>
      </c>
      <c r="W4108" s="34">
        <f t="shared" si="1095"/>
        <v>7</v>
      </c>
      <c r="X4108" s="73" t="b">
        <f>COUNTIF('Power Curve'!$D$2:$D$31,W4108)&gt;0</f>
        <v>1</v>
      </c>
      <c r="Y4108" s="73" t="b">
        <f t="shared" si="1096"/>
        <v>0</v>
      </c>
      <c r="Z4108" s="73" t="b">
        <f t="shared" si="1103"/>
        <v>1</v>
      </c>
      <c r="AA4108" s="34" t="str">
        <f t="shared" si="1097"/>
        <v>Outer</v>
      </c>
      <c r="AB4108" s="35" t="str">
        <f t="shared" si="1104"/>
        <v>0.4-0.5</v>
      </c>
      <c r="AC4108" s="36" t="str">
        <f t="shared" si="1098"/>
        <v>8-9</v>
      </c>
      <c r="AD4108" s="36" t="str">
        <f t="shared" si="1099"/>
        <v>May</v>
      </c>
      <c r="AE4108" s="35" t="str">
        <f t="shared" si="1100"/>
        <v>265-275</v>
      </c>
      <c r="AF4108" s="36" t="str">
        <f t="shared" si="1101"/>
        <v>LWS-HTI</v>
      </c>
    </row>
    <row r="4109" spans="5:32" x14ac:dyDescent="0.3">
      <c r="E4109" s="12">
        <v>41054.354166666664</v>
      </c>
      <c r="F4109" s="16">
        <v>9.35</v>
      </c>
      <c r="G4109" s="16">
        <v>940.53002548217796</v>
      </c>
      <c r="H4109" s="29">
        <v>1.1670249290312611</v>
      </c>
      <c r="I4109" s="26">
        <v>281</v>
      </c>
      <c r="J4109" s="30">
        <v>0.22566844919786097</v>
      </c>
      <c r="K4109" s="31">
        <v>0.11727568272059999</v>
      </c>
      <c r="L4109" s="108">
        <f ca="1">REWS!R4109</f>
        <v>9.2671872735902152</v>
      </c>
      <c r="M4109" s="22">
        <f t="shared" si="1088"/>
        <v>9.2001087092349287</v>
      </c>
      <c r="N4109" s="22">
        <f t="shared" ca="1" si="1089"/>
        <v>9.1186235664030413</v>
      </c>
      <c r="O4109" s="22">
        <f t="shared" si="1090"/>
        <v>0.77995643440716156</v>
      </c>
      <c r="P4109" s="81">
        <f t="shared" ca="1" si="1091"/>
        <v>10</v>
      </c>
      <c r="Q4109" s="22">
        <f t="shared" ca="1" si="1092"/>
        <v>0.11637655783991013</v>
      </c>
      <c r="R4109" s="3">
        <f ca="1">IF(N4109&gt;'Power Curve'!$C$37,0,INDEX(Ci,$P4109,1)*POWER(1-Q4109,3)+INDEX(Ci,$P4109,2)*3*Q4109*POWER(1-Q4109,2)+INDEX(Ci,$P4109,3)*3*POWER(Q4109,2)*(1-Q4109)+INDEX(Ci,$P4109,4)*POWER(Q4109,3))</f>
        <v>1235.1758726564524</v>
      </c>
      <c r="S4109" s="3">
        <f t="shared" si="1093"/>
        <v>940.53002548217796</v>
      </c>
      <c r="T4109" s="3">
        <f t="shared" ca="1" si="1094"/>
        <v>294.64584717427442</v>
      </c>
      <c r="U4109" s="3">
        <f t="shared" ca="1" si="1102"/>
        <v>294.64584717427442</v>
      </c>
      <c r="W4109" s="34">
        <f t="shared" si="1095"/>
        <v>9</v>
      </c>
      <c r="X4109" s="73" t="b">
        <f>COUNTIF('Power Curve'!$D$2:$D$31,W4109)&gt;0</f>
        <v>1</v>
      </c>
      <c r="Y4109" s="73" t="b">
        <f t="shared" si="1096"/>
        <v>0</v>
      </c>
      <c r="Z4109" s="73" t="b">
        <f t="shared" si="1103"/>
        <v>1</v>
      </c>
      <c r="AA4109" s="34" t="str">
        <f t="shared" si="1097"/>
        <v>Outer</v>
      </c>
      <c r="AB4109" s="35" t="str">
        <f t="shared" si="1104"/>
        <v>0.7-0.8</v>
      </c>
      <c r="AC4109" s="36" t="str">
        <f t="shared" si="1098"/>
        <v>8-9</v>
      </c>
      <c r="AD4109" s="36" t="str">
        <f t="shared" si="1099"/>
        <v>May</v>
      </c>
      <c r="AE4109" s="35" t="str">
        <f t="shared" si="1100"/>
        <v>275-285</v>
      </c>
      <c r="AF4109" s="36" t="str">
        <f t="shared" si="1101"/>
        <v>HWS-HTI</v>
      </c>
    </row>
    <row r="4110" spans="5:32" x14ac:dyDescent="0.3">
      <c r="E4110" s="12">
        <v>41054.361111111109</v>
      </c>
      <c r="F4110" s="16">
        <v>11.81</v>
      </c>
      <c r="G4110" s="16">
        <v>1877.8599548339839</v>
      </c>
      <c r="H4110" s="29">
        <v>1.167658688024821</v>
      </c>
      <c r="I4110" s="26">
        <v>277.10000000000002</v>
      </c>
      <c r="J4110" s="30">
        <v>9.6528365791701931E-2</v>
      </c>
      <c r="K4110" s="31">
        <v>0.1738257795778349</v>
      </c>
      <c r="L4110" s="108">
        <f ca="1">REWS!R4110</f>
        <v>11.811216046630442</v>
      </c>
      <c r="M4110" s="22">
        <f t="shared" si="1088"/>
        <v>11.622775245088816</v>
      </c>
      <c r="N4110" s="22">
        <f t="shared" ca="1" si="1089"/>
        <v>11.623972013647085</v>
      </c>
      <c r="O4110" s="22">
        <f t="shared" si="1090"/>
        <v>1.1543873571820849</v>
      </c>
      <c r="P4110" s="81">
        <f t="shared" ca="1" si="1091"/>
        <v>12</v>
      </c>
      <c r="Q4110" s="22">
        <f t="shared" ca="1" si="1092"/>
        <v>0.61996916080322861</v>
      </c>
      <c r="R4110" s="3">
        <f ca="1">IF(N4110&gt;'Power Curve'!$C$37,0,INDEX(Ci,$P4110,1)*POWER(1-Q4110,3)+INDEX(Ci,$P4110,2)*3*Q4110*POWER(1-Q4110,2)+INDEX(Ci,$P4110,3)*3*POWER(Q4110,2)*(1-Q4110)+INDEX(Ci,$P4110,4)*POWER(Q4110,3))</f>
        <v>1879.0954399312448</v>
      </c>
      <c r="S4110" s="3">
        <f t="shared" si="1093"/>
        <v>1877.8599548339839</v>
      </c>
      <c r="T4110" s="3">
        <f t="shared" ca="1" si="1094"/>
        <v>1.2354850972608347</v>
      </c>
      <c r="U4110" s="3">
        <f t="shared" ca="1" si="1102"/>
        <v>1.2354850972608347</v>
      </c>
      <c r="W4110" s="34">
        <f t="shared" si="1095"/>
        <v>12</v>
      </c>
      <c r="X4110" s="73" t="b">
        <f>COUNTIF('Power Curve'!$D$2:$D$31,W4110)&gt;0</f>
        <v>1</v>
      </c>
      <c r="Y4110" s="73" t="b">
        <f t="shared" si="1096"/>
        <v>0</v>
      </c>
      <c r="Z4110" s="73" t="b">
        <f t="shared" si="1103"/>
        <v>1</v>
      </c>
      <c r="AA4110" s="34" t="str">
        <f t="shared" si="1097"/>
        <v>Outer</v>
      </c>
      <c r="AB4110" s="35" t="str">
        <f t="shared" si="1104"/>
        <v>1.1-1.2</v>
      </c>
      <c r="AC4110" s="36" t="str">
        <f t="shared" si="1098"/>
        <v>8-9</v>
      </c>
      <c r="AD4110" s="36" t="str">
        <f t="shared" si="1099"/>
        <v>May</v>
      </c>
      <c r="AE4110" s="35" t="str">
        <f t="shared" si="1100"/>
        <v>275-285</v>
      </c>
      <c r="AF4110" s="36" t="str">
        <f t="shared" si="1101"/>
        <v>HWS-LTI</v>
      </c>
    </row>
    <row r="4111" spans="5:32" x14ac:dyDescent="0.3">
      <c r="E4111" s="12">
        <v>41054.368055555555</v>
      </c>
      <c r="F4111" s="16">
        <v>8.92</v>
      </c>
      <c r="G4111" s="16">
        <v>1041.8800125122075</v>
      </c>
      <c r="H4111" s="29">
        <v>1.1687800966094071</v>
      </c>
      <c r="I4111" s="26">
        <v>274.39999999999998</v>
      </c>
      <c r="J4111" s="30">
        <v>0.13565022421524664</v>
      </c>
      <c r="K4111" s="31">
        <v>7.8917090877237389E-2</v>
      </c>
      <c r="L4111" s="108">
        <f ca="1">REWS!R4111</f>
        <v>8.8060908801059323</v>
      </c>
      <c r="M4111" s="22">
        <f t="shared" si="1088"/>
        <v>8.7814000101335683</v>
      </c>
      <c r="N4111" s="22">
        <f t="shared" ca="1" si="1089"/>
        <v>8.6692608232958914</v>
      </c>
      <c r="O4111" s="22">
        <f t="shared" si="1090"/>
        <v>0.71524365522017674</v>
      </c>
      <c r="P4111" s="81">
        <f t="shared" ca="1" si="1091"/>
        <v>9</v>
      </c>
      <c r="Q4111" s="22">
        <f t="shared" ca="1" si="1092"/>
        <v>0.6602767893963094</v>
      </c>
      <c r="R4111" s="3">
        <f ca="1">IF(N4111&gt;'Power Curve'!$C$37,0,INDEX(Ci,$P4111,1)*POWER(1-Q4111,3)+INDEX(Ci,$P4111,2)*3*Q4111*POWER(1-Q4111,2)+INDEX(Ci,$P4111,3)*3*POWER(Q4111,2)*(1-Q4111)+INDEX(Ci,$P4111,4)*POWER(Q4111,3))</f>
        <v>1087.3079155206406</v>
      </c>
      <c r="S4111" s="3">
        <f t="shared" si="1093"/>
        <v>1041.8800125122075</v>
      </c>
      <c r="T4111" s="3">
        <f t="shared" ca="1" si="1094"/>
        <v>45.427903008433077</v>
      </c>
      <c r="U4111" s="3">
        <f t="shared" ca="1" si="1102"/>
        <v>45.427903008433077</v>
      </c>
      <c r="W4111" s="34">
        <f t="shared" si="1095"/>
        <v>9</v>
      </c>
      <c r="X4111" s="73" t="b">
        <f>COUNTIF('Power Curve'!$D$2:$D$31,W4111)&gt;0</f>
        <v>1</v>
      </c>
      <c r="Y4111" s="73" t="b">
        <f t="shared" si="1096"/>
        <v>0</v>
      </c>
      <c r="Z4111" s="73" t="b">
        <f t="shared" si="1103"/>
        <v>1</v>
      </c>
      <c r="AA4111" s="34" t="str">
        <f t="shared" si="1097"/>
        <v>Outer</v>
      </c>
      <c r="AB4111" s="35" t="str">
        <f t="shared" si="1104"/>
        <v>0.7-0.8</v>
      </c>
      <c r="AC4111" s="36" t="str">
        <f t="shared" si="1098"/>
        <v>8-9</v>
      </c>
      <c r="AD4111" s="36" t="str">
        <f t="shared" si="1099"/>
        <v>May</v>
      </c>
      <c r="AE4111" s="35" t="str">
        <f t="shared" si="1100"/>
        <v>265-275</v>
      </c>
      <c r="AF4111" s="36" t="str">
        <f t="shared" si="1101"/>
        <v>Inner-TI</v>
      </c>
    </row>
    <row r="4112" spans="5:32" x14ac:dyDescent="0.3">
      <c r="E4112" s="12">
        <v>41054.375</v>
      </c>
      <c r="F4112" s="16">
        <v>8.98</v>
      </c>
      <c r="G4112" s="16">
        <v>1137.3099594116236</v>
      </c>
      <c r="H4112" s="29">
        <v>1.1708276424131145</v>
      </c>
      <c r="I4112" s="26">
        <v>277.89999999999998</v>
      </c>
      <c r="J4112" s="30">
        <v>0.14699331848552338</v>
      </c>
      <c r="K4112" s="31">
        <v>0.13863557576622343</v>
      </c>
      <c r="L4112" s="108">
        <f ca="1">REWS!R4112</f>
        <v>8.9149825629482891</v>
      </c>
      <c r="M4112" s="22">
        <f t="shared" si="1088"/>
        <v>8.8456271490013592</v>
      </c>
      <c r="N4112" s="22">
        <f t="shared" ca="1" si="1089"/>
        <v>8.7815826048651555</v>
      </c>
      <c r="O4112" s="22">
        <f t="shared" si="1090"/>
        <v>0.72517016657349598</v>
      </c>
      <c r="P4112" s="81">
        <f t="shared" ca="1" si="1091"/>
        <v>9</v>
      </c>
      <c r="Q4112" s="22">
        <f t="shared" ca="1" si="1092"/>
        <v>0.77254784267653986</v>
      </c>
      <c r="R4112" s="3">
        <f ca="1">IF(N4112&gt;'Power Curve'!$C$37,0,INDEX(Ci,$P4112,1)*POWER(1-Q4112,3)+INDEX(Ci,$P4112,2)*3*Q4112*POWER(1-Q4112,2)+INDEX(Ci,$P4112,3)*3*POWER(Q4112,2)*(1-Q4112)+INDEX(Ci,$P4112,4)*POWER(Q4112,3))</f>
        <v>1123.7772229838142</v>
      </c>
      <c r="S4112" s="3">
        <f t="shared" si="1093"/>
        <v>1137.3099594116236</v>
      </c>
      <c r="T4112" s="3">
        <f t="shared" ca="1" si="1094"/>
        <v>-13.532736427809368</v>
      </c>
      <c r="U4112" s="3">
        <f t="shared" ca="1" si="1102"/>
        <v>13.532736427809368</v>
      </c>
      <c r="W4112" s="34">
        <f t="shared" si="1095"/>
        <v>9</v>
      </c>
      <c r="X4112" s="73" t="b">
        <f>COUNTIF('Power Curve'!$D$2:$D$31,W4112)&gt;0</f>
        <v>1</v>
      </c>
      <c r="Y4112" s="73" t="b">
        <f t="shared" si="1096"/>
        <v>0</v>
      </c>
      <c r="Z4112" s="73" t="b">
        <f t="shared" si="1103"/>
        <v>1</v>
      </c>
      <c r="AA4112" s="34" t="str">
        <f t="shared" si="1097"/>
        <v>Outer</v>
      </c>
      <c r="AB4112" s="35" t="str">
        <f t="shared" si="1104"/>
        <v>0.7-0.8</v>
      </c>
      <c r="AC4112" s="36" t="str">
        <f t="shared" si="1098"/>
        <v>9-10</v>
      </c>
      <c r="AD4112" s="36" t="str">
        <f t="shared" si="1099"/>
        <v>May</v>
      </c>
      <c r="AE4112" s="35" t="str">
        <f t="shared" si="1100"/>
        <v>275-285</v>
      </c>
      <c r="AF4112" s="36" t="str">
        <f t="shared" si="1101"/>
        <v>HWS-HTI</v>
      </c>
    </row>
    <row r="4113" spans="5:32" x14ac:dyDescent="0.3">
      <c r="E4113" s="12">
        <v>41054.909722222219</v>
      </c>
      <c r="F4113" s="16">
        <v>7.58</v>
      </c>
      <c r="G4113" s="16">
        <v>846.42998504638717</v>
      </c>
      <c r="H4113" s="29">
        <v>1.1908230233144894</v>
      </c>
      <c r="I4113" s="26">
        <v>303.10000000000002</v>
      </c>
      <c r="J4113" s="30">
        <v>8.7071240105540904E-2</v>
      </c>
      <c r="K4113" s="31">
        <v>0.20123699970430886</v>
      </c>
      <c r="L4113" s="108">
        <f ca="1">REWS!R4113</f>
        <v>7.639443166293046</v>
      </c>
      <c r="M4113" s="22">
        <f t="shared" si="1088"/>
        <v>7.5088411510647468</v>
      </c>
      <c r="N4113" s="22">
        <f t="shared" ca="1" si="1089"/>
        <v>7.5677262820951965</v>
      </c>
      <c r="O4113" s="22">
        <f t="shared" si="1090"/>
        <v>0.51856558135616415</v>
      </c>
      <c r="P4113" s="81">
        <f t="shared" ca="1" si="1091"/>
        <v>8</v>
      </c>
      <c r="Q4113" s="22">
        <f t="shared" ca="1" si="1092"/>
        <v>0.55618265606738437</v>
      </c>
      <c r="R4113" s="3">
        <f ca="1">IF(N4113&gt;'Power Curve'!$C$37,0,INDEX(Ci,$P4113,1)*POWER(1-Q4113,3)+INDEX(Ci,$P4113,2)*3*Q4113*POWER(1-Q4113,2)+INDEX(Ci,$P4113,3)*3*POWER(Q4113,2)*(1-Q4113)+INDEX(Ci,$P4113,4)*POWER(Q4113,3))</f>
        <v>751.22954961416895</v>
      </c>
      <c r="S4113" s="3">
        <f t="shared" si="1093"/>
        <v>846.42998504638717</v>
      </c>
      <c r="T4113" s="3">
        <f t="shared" ca="1" si="1094"/>
        <v>-95.200435432218228</v>
      </c>
      <c r="U4113" s="3">
        <f t="shared" ca="1" si="1102"/>
        <v>95.200435432218228</v>
      </c>
      <c r="W4113" s="34">
        <f t="shared" si="1095"/>
        <v>8</v>
      </c>
      <c r="X4113" s="73" t="b">
        <f>COUNTIF('Power Curve'!$D$2:$D$31,W4113)&gt;0</f>
        <v>1</v>
      </c>
      <c r="Y4113" s="73" t="b">
        <f t="shared" si="1096"/>
        <v>0</v>
      </c>
      <c r="Z4113" s="73" t="b">
        <f t="shared" si="1103"/>
        <v>1</v>
      </c>
      <c r="AA4113" s="34" t="str">
        <f t="shared" si="1097"/>
        <v>Outer</v>
      </c>
      <c r="AB4113" s="35" t="str">
        <f t="shared" si="1104"/>
        <v>0.5-0.6</v>
      </c>
      <c r="AC4113" s="36" t="str">
        <f t="shared" si="1098"/>
        <v>21-22</v>
      </c>
      <c r="AD4113" s="36" t="str">
        <f t="shared" si="1099"/>
        <v>May</v>
      </c>
      <c r="AE4113" s="35" t="str">
        <f t="shared" si="1100"/>
        <v>295-305</v>
      </c>
      <c r="AF4113" s="36" t="str">
        <f t="shared" si="1101"/>
        <v>HWS-LTI</v>
      </c>
    </row>
    <row r="4114" spans="5:32" x14ac:dyDescent="0.3">
      <c r="E4114" s="12">
        <v>41054.916666666664</v>
      </c>
      <c r="F4114" s="16">
        <v>7.61</v>
      </c>
      <c r="G4114" s="16">
        <v>540.89000320434548</v>
      </c>
      <c r="H4114" s="29">
        <v>1.1907245248501521</v>
      </c>
      <c r="I4114" s="26">
        <v>313.5</v>
      </c>
      <c r="J4114" s="30">
        <v>0.15374507227332457</v>
      </c>
      <c r="K4114" s="31">
        <v>0.25394660199089714</v>
      </c>
      <c r="L4114" s="108">
        <f ca="1">REWS!R4114</f>
        <v>7.5530439187191059</v>
      </c>
      <c r="M4114" s="22">
        <f t="shared" si="1088"/>
        <v>7.5383516643302642</v>
      </c>
      <c r="N4114" s="22">
        <f t="shared" ca="1" si="1089"/>
        <v>7.4819318259442502</v>
      </c>
      <c r="O4114" s="22">
        <f t="shared" si="1090"/>
        <v>0.52312652631084189</v>
      </c>
      <c r="P4114" s="81">
        <f t="shared" ca="1" si="1091"/>
        <v>8</v>
      </c>
      <c r="Q4114" s="22">
        <f t="shared" ca="1" si="1092"/>
        <v>0.46983215202189554</v>
      </c>
      <c r="R4114" s="3">
        <f ca="1">IF(N4114&gt;'Power Curve'!$C$37,0,INDEX(Ci,$P4114,1)*POWER(1-Q4114,3)+INDEX(Ci,$P4114,2)*3*Q4114*POWER(1-Q4114,2)+INDEX(Ci,$P4114,3)*3*POWER(Q4114,2)*(1-Q4114)+INDEX(Ci,$P4114,4)*POWER(Q4114,3))</f>
        <v>726.77216727091661</v>
      </c>
      <c r="S4114" s="3">
        <f t="shared" si="1093"/>
        <v>540.89000320434548</v>
      </c>
      <c r="T4114" s="3">
        <f t="shared" ca="1" si="1094"/>
        <v>185.88216406657114</v>
      </c>
      <c r="U4114" s="3">
        <f t="shared" ca="1" si="1102"/>
        <v>185.88216406657114</v>
      </c>
      <c r="W4114" s="34">
        <f t="shared" si="1095"/>
        <v>8</v>
      </c>
      <c r="X4114" s="73" t="b">
        <f>COUNTIF('Power Curve'!$D$2:$D$31,W4114)&gt;0</f>
        <v>1</v>
      </c>
      <c r="Y4114" s="73" t="b">
        <f t="shared" si="1096"/>
        <v>0</v>
      </c>
      <c r="Z4114" s="73" t="b">
        <f t="shared" si="1103"/>
        <v>1</v>
      </c>
      <c r="AA4114" s="34" t="str">
        <f t="shared" si="1097"/>
        <v>Outer</v>
      </c>
      <c r="AB4114" s="35" t="str">
        <f t="shared" si="1104"/>
        <v>0.5-0.6</v>
      </c>
      <c r="AC4114" s="36" t="str">
        <f t="shared" si="1098"/>
        <v>22-23</v>
      </c>
      <c r="AD4114" s="36" t="str">
        <f t="shared" si="1099"/>
        <v>May</v>
      </c>
      <c r="AE4114" s="35" t="str">
        <f t="shared" si="1100"/>
        <v>305-315</v>
      </c>
      <c r="AF4114" s="36" t="str">
        <f t="shared" si="1101"/>
        <v>HWS-HTI</v>
      </c>
    </row>
    <row r="4115" spans="5:32" x14ac:dyDescent="0.3">
      <c r="E4115" s="12">
        <v>41054.923611111109</v>
      </c>
      <c r="F4115" s="16">
        <v>7.61</v>
      </c>
      <c r="G4115" s="16">
        <v>679.00998783111595</v>
      </c>
      <c r="H4115" s="29">
        <v>1.1914487065192723</v>
      </c>
      <c r="I4115" s="26">
        <v>318</v>
      </c>
      <c r="J4115" s="30">
        <v>0.17608409986859397</v>
      </c>
      <c r="K4115" s="31">
        <v>0.27144331943152855</v>
      </c>
      <c r="L4115" s="108">
        <f ca="1">REWS!R4115</f>
        <v>7.5559247791272126</v>
      </c>
      <c r="M4115" s="22">
        <f t="shared" si="1088"/>
        <v>7.5398795939304559</v>
      </c>
      <c r="N4115" s="22">
        <f t="shared" ca="1" si="1089"/>
        <v>7.486302635402728</v>
      </c>
      <c r="O4115" s="22">
        <f t="shared" si="1090"/>
        <v>0.52336267275595438</v>
      </c>
      <c r="P4115" s="81">
        <f t="shared" ca="1" si="1091"/>
        <v>8</v>
      </c>
      <c r="Q4115" s="22">
        <f t="shared" ca="1" si="1092"/>
        <v>0.47423128941093978</v>
      </c>
      <c r="R4115" s="3">
        <f ca="1">IF(N4115&gt;'Power Curve'!$C$37,0,INDEX(Ci,$P4115,1)*POWER(1-Q4115,3)+INDEX(Ci,$P4115,2)*3*Q4115*POWER(1-Q4115,2)+INDEX(Ci,$P4115,3)*3*POWER(Q4115,2)*(1-Q4115)+INDEX(Ci,$P4115,4)*POWER(Q4115,3))</f>
        <v>728.01057951119049</v>
      </c>
      <c r="S4115" s="3">
        <f t="shared" si="1093"/>
        <v>679.00998783111595</v>
      </c>
      <c r="T4115" s="3">
        <f t="shared" ca="1" si="1094"/>
        <v>49.000591680074535</v>
      </c>
      <c r="U4115" s="3">
        <f t="shared" ca="1" si="1102"/>
        <v>49.000591680074535</v>
      </c>
      <c r="W4115" s="34">
        <f t="shared" si="1095"/>
        <v>8</v>
      </c>
      <c r="X4115" s="73" t="b">
        <f>COUNTIF('Power Curve'!$D$2:$D$31,W4115)&gt;0</f>
        <v>1</v>
      </c>
      <c r="Y4115" s="73" t="b">
        <f t="shared" si="1096"/>
        <v>0</v>
      </c>
      <c r="Z4115" s="73" t="b">
        <f t="shared" si="1103"/>
        <v>1</v>
      </c>
      <c r="AA4115" s="34" t="str">
        <f t="shared" si="1097"/>
        <v>Outer</v>
      </c>
      <c r="AB4115" s="35" t="str">
        <f t="shared" si="1104"/>
        <v>0.5-0.6</v>
      </c>
      <c r="AC4115" s="36" t="str">
        <f t="shared" si="1098"/>
        <v>22-23</v>
      </c>
      <c r="AD4115" s="36" t="str">
        <f t="shared" si="1099"/>
        <v>May</v>
      </c>
      <c r="AE4115" s="35" t="str">
        <f t="shared" si="1100"/>
        <v>315-325</v>
      </c>
      <c r="AF4115" s="36" t="str">
        <f t="shared" si="1101"/>
        <v>HWS-HTI</v>
      </c>
    </row>
    <row r="4116" spans="5:32" x14ac:dyDescent="0.3">
      <c r="E4116" s="12">
        <v>41054.930555555555</v>
      </c>
      <c r="F4116" s="16">
        <v>7.52</v>
      </c>
      <c r="G4116" s="16">
        <v>797.20001983642578</v>
      </c>
      <c r="H4116" s="29">
        <v>1.1921737695983734</v>
      </c>
      <c r="I4116" s="26">
        <v>320.5</v>
      </c>
      <c r="J4116" s="30">
        <v>0.14627659574468088</v>
      </c>
      <c r="K4116" s="31">
        <v>0.24413532346937183</v>
      </c>
      <c r="L4116" s="108">
        <f ca="1">REWS!R4116</f>
        <v>7.4636193273531273</v>
      </c>
      <c r="M4116" s="22">
        <f t="shared" si="1088"/>
        <v>7.4522199603364694</v>
      </c>
      <c r="N4116" s="22">
        <f t="shared" ca="1" si="1089"/>
        <v>7.3963474637837807</v>
      </c>
      <c r="O4116" s="22">
        <f t="shared" si="1090"/>
        <v>0.50981459380618688</v>
      </c>
      <c r="P4116" s="81">
        <f t="shared" ca="1" si="1091"/>
        <v>8</v>
      </c>
      <c r="Q4116" s="22">
        <f t="shared" ca="1" si="1092"/>
        <v>0.38369310362037834</v>
      </c>
      <c r="R4116" s="3">
        <f ca="1">IF(N4116&gt;'Power Curve'!$C$37,0,INDEX(Ci,$P4116,1)*POWER(1-Q4116,3)+INDEX(Ci,$P4116,2)*3*Q4116*POWER(1-Q4116,2)+INDEX(Ci,$P4116,3)*3*POWER(Q4116,2)*(1-Q4116)+INDEX(Ci,$P4116,4)*POWER(Q4116,3))</f>
        <v>702.69906613079047</v>
      </c>
      <c r="S4116" s="3">
        <f t="shared" si="1093"/>
        <v>797.20001983642578</v>
      </c>
      <c r="T4116" s="3">
        <f t="shared" ca="1" si="1094"/>
        <v>-94.500953705635311</v>
      </c>
      <c r="U4116" s="3">
        <f t="shared" ca="1" si="1102"/>
        <v>94.500953705635311</v>
      </c>
      <c r="W4116" s="34">
        <f t="shared" si="1095"/>
        <v>7</v>
      </c>
      <c r="X4116" s="73" t="b">
        <f>COUNTIF('Power Curve'!$D$2:$D$31,W4116)&gt;0</f>
        <v>1</v>
      </c>
      <c r="Y4116" s="73" t="b">
        <f t="shared" si="1096"/>
        <v>0</v>
      </c>
      <c r="Z4116" s="73" t="b">
        <f t="shared" si="1103"/>
        <v>1</v>
      </c>
      <c r="AA4116" s="34" t="str">
        <f t="shared" si="1097"/>
        <v>Outer</v>
      </c>
      <c r="AB4116" s="35" t="str">
        <f t="shared" si="1104"/>
        <v>0.5-0.6</v>
      </c>
      <c r="AC4116" s="36" t="str">
        <f t="shared" si="1098"/>
        <v>22-23</v>
      </c>
      <c r="AD4116" s="36" t="str">
        <f t="shared" si="1099"/>
        <v>May</v>
      </c>
      <c r="AE4116" s="35" t="str">
        <f t="shared" si="1100"/>
        <v>315-325</v>
      </c>
      <c r="AF4116" s="36" t="str">
        <f t="shared" si="1101"/>
        <v>HWS-HTI</v>
      </c>
    </row>
    <row r="4117" spans="5:32" x14ac:dyDescent="0.3">
      <c r="E4117" s="12">
        <v>41054.9375</v>
      </c>
      <c r="F4117" s="16">
        <v>8.1</v>
      </c>
      <c r="G4117" s="16">
        <v>970.32997131347634</v>
      </c>
      <c r="H4117" s="29">
        <v>1.1922034304886646</v>
      </c>
      <c r="I4117" s="26">
        <v>312.2</v>
      </c>
      <c r="J4117" s="30">
        <v>0.13209876543209878</v>
      </c>
      <c r="K4117" s="31">
        <v>0.16673086176672094</v>
      </c>
      <c r="L4117" s="108">
        <f ca="1">REWS!R4117</f>
        <v>8.0211559446183269</v>
      </c>
      <c r="M4117" s="22">
        <f t="shared" si="1088"/>
        <v>8.0270588135993854</v>
      </c>
      <c r="N4117" s="22">
        <f t="shared" ca="1" si="1089"/>
        <v>7.9489247556177345</v>
      </c>
      <c r="O4117" s="22">
        <f t="shared" si="1090"/>
        <v>0.5986577916168383</v>
      </c>
      <c r="P4117" s="81">
        <f t="shared" ca="1" si="1091"/>
        <v>8</v>
      </c>
      <c r="Q4117" s="22">
        <f t="shared" ca="1" si="1092"/>
        <v>0.93985173920870868</v>
      </c>
      <c r="R4117" s="3">
        <f ca="1">IF(N4117&gt;'Power Curve'!$C$37,0,INDEX(Ci,$P4117,1)*POWER(1-Q4117,3)+INDEX(Ci,$P4117,2)*3*Q4117*POWER(1-Q4117,2)+INDEX(Ci,$P4117,3)*3*POWER(Q4117,2)*(1-Q4117)+INDEX(Ci,$P4117,4)*POWER(Q4117,3))</f>
        <v>862.91672415644598</v>
      </c>
      <c r="S4117" s="3">
        <f t="shared" si="1093"/>
        <v>970.32997131347634</v>
      </c>
      <c r="T4117" s="3">
        <f t="shared" ca="1" si="1094"/>
        <v>-107.41324715703036</v>
      </c>
      <c r="U4117" s="3">
        <f t="shared" ca="1" si="1102"/>
        <v>107.41324715703036</v>
      </c>
      <c r="W4117" s="34">
        <f t="shared" si="1095"/>
        <v>8</v>
      </c>
      <c r="X4117" s="73" t="b">
        <f>COUNTIF('Power Curve'!$D$2:$D$31,W4117)&gt;0</f>
        <v>1</v>
      </c>
      <c r="Y4117" s="73" t="b">
        <f t="shared" si="1096"/>
        <v>0</v>
      </c>
      <c r="Z4117" s="73" t="b">
        <f t="shared" si="1103"/>
        <v>1</v>
      </c>
      <c r="AA4117" s="34" t="str">
        <f t="shared" si="1097"/>
        <v>Inner</v>
      </c>
      <c r="AB4117" s="35" t="str">
        <f t="shared" si="1104"/>
        <v>0.5-0.6</v>
      </c>
      <c r="AC4117" s="36" t="str">
        <f t="shared" si="1098"/>
        <v>22-23</v>
      </c>
      <c r="AD4117" s="36" t="str">
        <f t="shared" si="1099"/>
        <v>May</v>
      </c>
      <c r="AE4117" s="35" t="str">
        <f t="shared" si="1100"/>
        <v>305-315</v>
      </c>
      <c r="AF4117" s="36" t="str">
        <f t="shared" si="1101"/>
        <v>Inner-TI</v>
      </c>
    </row>
    <row r="4118" spans="5:32" x14ac:dyDescent="0.3">
      <c r="E4118" s="12">
        <v>41054.944444444445</v>
      </c>
      <c r="F4118" s="16">
        <v>8.1</v>
      </c>
      <c r="G4118" s="16">
        <v>1176.3999481201222</v>
      </c>
      <c r="H4118" s="29">
        <v>1.1926732039803385</v>
      </c>
      <c r="I4118" s="26">
        <v>308</v>
      </c>
      <c r="J4118" s="30">
        <v>0.12839506172839507</v>
      </c>
      <c r="K4118" s="31">
        <v>0.18462856620309817</v>
      </c>
      <c r="L4118" s="108">
        <f ca="1">REWS!R4118</f>
        <v>8.0999726704466344</v>
      </c>
      <c r="M4118" s="22">
        <f t="shared" si="1088"/>
        <v>8.0281129972971552</v>
      </c>
      <c r="N4118" s="22">
        <f t="shared" ca="1" si="1089"/>
        <v>8.0280859102918978</v>
      </c>
      <c r="O4118" s="22">
        <f t="shared" si="1090"/>
        <v>0.59882071910557377</v>
      </c>
      <c r="P4118" s="81">
        <f t="shared" ca="1" si="1091"/>
        <v>9</v>
      </c>
      <c r="Q4118" s="22">
        <f t="shared" ca="1" si="1092"/>
        <v>1.9391452517743553E-2</v>
      </c>
      <c r="R4118" s="3">
        <f ca="1">IF(N4118&gt;'Power Curve'!$C$37,0,INDEX(Ci,$P4118,1)*POWER(1-Q4118,3)+INDEX(Ci,$P4118,2)*3*Q4118*POWER(1-Q4118,2)+INDEX(Ci,$P4118,3)*3*POWER(Q4118,2)*(1-Q4118)+INDEX(Ci,$P4118,4)*POWER(Q4118,3))</f>
        <v>886.54940591629293</v>
      </c>
      <c r="S4118" s="3">
        <f t="shared" si="1093"/>
        <v>1176.3999481201222</v>
      </c>
      <c r="T4118" s="3">
        <f t="shared" ca="1" si="1094"/>
        <v>-289.85054220382926</v>
      </c>
      <c r="U4118" s="3">
        <f t="shared" ca="1" si="1102"/>
        <v>289.85054220382926</v>
      </c>
      <c r="W4118" s="34">
        <f t="shared" si="1095"/>
        <v>8</v>
      </c>
      <c r="X4118" s="73" t="b">
        <f>COUNTIF('Power Curve'!$D$2:$D$31,W4118)&gt;0</f>
        <v>1</v>
      </c>
      <c r="Y4118" s="73" t="b">
        <f t="shared" si="1096"/>
        <v>0</v>
      </c>
      <c r="Z4118" s="73" t="b">
        <f t="shared" si="1103"/>
        <v>1</v>
      </c>
      <c r="AA4118" s="34" t="str">
        <f t="shared" si="1097"/>
        <v>Inner</v>
      </c>
      <c r="AB4118" s="35" t="str">
        <f t="shared" si="1104"/>
        <v>0.5-0.6</v>
      </c>
      <c r="AC4118" s="36" t="str">
        <f t="shared" si="1098"/>
        <v>22-23</v>
      </c>
      <c r="AD4118" s="36" t="str">
        <f t="shared" si="1099"/>
        <v>May</v>
      </c>
      <c r="AE4118" s="35" t="str">
        <f t="shared" si="1100"/>
        <v>305-315</v>
      </c>
      <c r="AF4118" s="36" t="str">
        <f t="shared" si="1101"/>
        <v>Inner-TI</v>
      </c>
    </row>
    <row r="4119" spans="5:32" x14ac:dyDescent="0.3">
      <c r="E4119" s="12">
        <v>41054.951388888891</v>
      </c>
      <c r="F4119" s="16">
        <v>9</v>
      </c>
      <c r="G4119" s="16">
        <v>1110.959991455079</v>
      </c>
      <c r="H4119" s="29">
        <v>1.1926175625575861</v>
      </c>
      <c r="I4119" s="26">
        <v>304.8</v>
      </c>
      <c r="J4119" s="30">
        <v>0.10444444444444444</v>
      </c>
      <c r="K4119" s="31">
        <v>0.19934571723754216</v>
      </c>
      <c r="L4119" s="108">
        <f ca="1">REWS!R4119</f>
        <v>9.0112637025926148</v>
      </c>
      <c r="M4119" s="22">
        <f t="shared" si="1088"/>
        <v>8.9199868344207864</v>
      </c>
      <c r="N4119" s="22">
        <f t="shared" ca="1" si="1089"/>
        <v>8.9311503987355589</v>
      </c>
      <c r="O4119" s="22">
        <f t="shared" si="1090"/>
        <v>0.73666269565944209</v>
      </c>
      <c r="P4119" s="81">
        <f t="shared" ca="1" si="1091"/>
        <v>9</v>
      </c>
      <c r="Q4119" s="22">
        <f t="shared" ca="1" si="1092"/>
        <v>0.92204808670779748</v>
      </c>
      <c r="R4119" s="3">
        <f ca="1">IF(N4119&gt;'Power Curve'!$C$37,0,INDEX(Ci,$P4119,1)*POWER(1-Q4119,3)+INDEX(Ci,$P4119,2)*3*Q4119*POWER(1-Q4119,2)+INDEX(Ci,$P4119,3)*3*POWER(Q4119,2)*(1-Q4119)+INDEX(Ci,$P4119,4)*POWER(Q4119,3))</f>
        <v>1172.6859556429447</v>
      </c>
      <c r="S4119" s="3">
        <f t="shared" si="1093"/>
        <v>1110.959991455079</v>
      </c>
      <c r="T4119" s="3">
        <f t="shared" ca="1" si="1094"/>
        <v>61.725964187865657</v>
      </c>
      <c r="U4119" s="3">
        <f t="shared" ca="1" si="1102"/>
        <v>61.725964187865657</v>
      </c>
      <c r="W4119" s="34">
        <f t="shared" si="1095"/>
        <v>9</v>
      </c>
      <c r="X4119" s="73" t="b">
        <f>COUNTIF('Power Curve'!$D$2:$D$31,W4119)&gt;0</f>
        <v>1</v>
      </c>
      <c r="Y4119" s="73" t="b">
        <f t="shared" si="1096"/>
        <v>0</v>
      </c>
      <c r="Z4119" s="73" t="b">
        <f t="shared" si="1103"/>
        <v>1</v>
      </c>
      <c r="AA4119" s="34" t="str">
        <f t="shared" si="1097"/>
        <v>Inner</v>
      </c>
      <c r="AB4119" s="35" t="str">
        <f t="shared" si="1104"/>
        <v>0.7-0.8</v>
      </c>
      <c r="AC4119" s="36" t="str">
        <f t="shared" si="1098"/>
        <v>22-23</v>
      </c>
      <c r="AD4119" s="36" t="str">
        <f t="shared" si="1099"/>
        <v>May</v>
      </c>
      <c r="AE4119" s="35" t="str">
        <f t="shared" si="1100"/>
        <v>295-305</v>
      </c>
      <c r="AF4119" s="36" t="str">
        <f t="shared" si="1101"/>
        <v>Inner-TI</v>
      </c>
    </row>
    <row r="4120" spans="5:32" x14ac:dyDescent="0.3">
      <c r="E4120" s="12">
        <v>41054.958333333336</v>
      </c>
      <c r="F4120" s="16">
        <v>7.52</v>
      </c>
      <c r="G4120" s="16">
        <v>725.06997108459473</v>
      </c>
      <c r="H4120" s="29">
        <v>1.193130552632365</v>
      </c>
      <c r="I4120" s="26">
        <v>302.2</v>
      </c>
      <c r="J4120" s="30">
        <v>0.11569148936170214</v>
      </c>
      <c r="K4120" s="31">
        <v>0.16697357275929398</v>
      </c>
      <c r="L4120" s="108">
        <f ca="1">REWS!R4120</f>
        <v>7.5809222059190633</v>
      </c>
      <c r="M4120" s="22">
        <f t="shared" si="1088"/>
        <v>7.4542130285763175</v>
      </c>
      <c r="N4120" s="22">
        <f t="shared" ca="1" si="1089"/>
        <v>7.5146022707427402</v>
      </c>
      <c r="O4120" s="22">
        <f t="shared" si="1090"/>
        <v>0.51012262892746985</v>
      </c>
      <c r="P4120" s="81">
        <f t="shared" ca="1" si="1091"/>
        <v>8</v>
      </c>
      <c r="Q4120" s="22">
        <f t="shared" ca="1" si="1092"/>
        <v>0.50271433931353693</v>
      </c>
      <c r="R4120" s="3">
        <f ca="1">IF(N4120&gt;'Power Curve'!$C$37,0,INDEX(Ci,$P4120,1)*POWER(1-Q4120,3)+INDEX(Ci,$P4120,2)*3*Q4120*POWER(1-Q4120,2)+INDEX(Ci,$P4120,3)*3*POWER(Q4120,2)*(1-Q4120)+INDEX(Ci,$P4120,4)*POWER(Q4120,3))</f>
        <v>736.04904483680332</v>
      </c>
      <c r="S4120" s="3">
        <f t="shared" si="1093"/>
        <v>725.06997108459473</v>
      </c>
      <c r="T4120" s="3">
        <f t="shared" ca="1" si="1094"/>
        <v>10.979073752208592</v>
      </c>
      <c r="U4120" s="3">
        <f t="shared" ca="1" si="1102"/>
        <v>10.979073752208592</v>
      </c>
      <c r="W4120" s="34">
        <f t="shared" si="1095"/>
        <v>7</v>
      </c>
      <c r="X4120" s="73" t="b">
        <f>COUNTIF('Power Curve'!$D$2:$D$31,W4120)&gt;0</f>
        <v>1</v>
      </c>
      <c r="Y4120" s="73" t="b">
        <f t="shared" si="1096"/>
        <v>0</v>
      </c>
      <c r="Z4120" s="73" t="b">
        <f t="shared" si="1103"/>
        <v>1</v>
      </c>
      <c r="AA4120" s="34" t="str">
        <f t="shared" si="1097"/>
        <v>Inner</v>
      </c>
      <c r="AB4120" s="35" t="str">
        <f t="shared" si="1104"/>
        <v>0.5-0.6</v>
      </c>
      <c r="AC4120" s="36" t="str">
        <f t="shared" si="1098"/>
        <v>23-24</v>
      </c>
      <c r="AD4120" s="36" t="str">
        <f t="shared" si="1099"/>
        <v>May</v>
      </c>
      <c r="AE4120" s="35" t="str">
        <f t="shared" si="1100"/>
        <v>295-305</v>
      </c>
      <c r="AF4120" s="36" t="str">
        <f t="shared" si="1101"/>
        <v>Inner-TI</v>
      </c>
    </row>
    <row r="4121" spans="5:32" x14ac:dyDescent="0.3">
      <c r="E4121" s="12">
        <v>41054.965277777781</v>
      </c>
      <c r="F4121" s="16">
        <v>6.28</v>
      </c>
      <c r="G4121" s="16">
        <v>406.04000091552712</v>
      </c>
      <c r="H4121" s="29">
        <v>1.1940847545139002</v>
      </c>
      <c r="I4121" s="26">
        <v>306.2</v>
      </c>
      <c r="J4121" s="30">
        <v>0.15286624203821655</v>
      </c>
      <c r="K4121" s="31">
        <v>0.17265134084085432</v>
      </c>
      <c r="L4121" s="108">
        <f ca="1">REWS!R4121</f>
        <v>6.3407426756436589</v>
      </c>
      <c r="M4121" s="22">
        <f t="shared" si="1088"/>
        <v>6.226719928093031</v>
      </c>
      <c r="N4121" s="22">
        <f t="shared" ca="1" si="1089"/>
        <v>6.2869472575382632</v>
      </c>
      <c r="O4121" s="22">
        <f t="shared" si="1090"/>
        <v>0.32040961332591689</v>
      </c>
      <c r="P4121" s="81">
        <f t="shared" ca="1" si="1091"/>
        <v>7</v>
      </c>
      <c r="Q4121" s="22">
        <f t="shared" ca="1" si="1092"/>
        <v>0.2597735212177899</v>
      </c>
      <c r="R4121" s="3">
        <f ca="1">IF(N4121&gt;'Power Curve'!$C$37,0,INDEX(Ci,$P4121,1)*POWER(1-Q4121,3)+INDEX(Ci,$P4121,2)*3*Q4121*POWER(1-Q4121,2)+INDEX(Ci,$P4121,3)*3*POWER(Q4121,2)*(1-Q4121)+INDEX(Ci,$P4121,4)*POWER(Q4121,3))</f>
        <v>421.53465624413298</v>
      </c>
      <c r="S4121" s="3">
        <f t="shared" si="1093"/>
        <v>406.04000091552712</v>
      </c>
      <c r="T4121" s="3">
        <f t="shared" ca="1" si="1094"/>
        <v>15.494655328605859</v>
      </c>
      <c r="U4121" s="3">
        <f t="shared" ca="1" si="1102"/>
        <v>15.494655328605859</v>
      </c>
      <c r="W4121" s="34">
        <f t="shared" si="1095"/>
        <v>6</v>
      </c>
      <c r="X4121" s="73" t="b">
        <f>COUNTIF('Power Curve'!$D$2:$D$31,W4121)&gt;0</f>
        <v>1</v>
      </c>
      <c r="Y4121" s="73" t="b">
        <f t="shared" si="1096"/>
        <v>0</v>
      </c>
      <c r="Z4121" s="73" t="b">
        <f t="shared" si="1103"/>
        <v>1</v>
      </c>
      <c r="AA4121" s="34" t="str">
        <f t="shared" si="1097"/>
        <v>Outer</v>
      </c>
      <c r="AB4121" s="35" t="str">
        <f t="shared" si="1104"/>
        <v>0.3-0.4</v>
      </c>
      <c r="AC4121" s="36" t="str">
        <f t="shared" si="1098"/>
        <v>23-24</v>
      </c>
      <c r="AD4121" s="36" t="str">
        <f t="shared" si="1099"/>
        <v>May</v>
      </c>
      <c r="AE4121" s="35" t="str">
        <f t="shared" si="1100"/>
        <v>305-315</v>
      </c>
      <c r="AF4121" s="36" t="str">
        <f t="shared" si="1101"/>
        <v>LWS-HTI</v>
      </c>
    </row>
    <row r="4122" spans="5:32" x14ac:dyDescent="0.3">
      <c r="E4122" s="12">
        <v>41054.972222222219</v>
      </c>
      <c r="F4122" s="16">
        <v>6.41</v>
      </c>
      <c r="G4122" s="16">
        <v>345.02999114990223</v>
      </c>
      <c r="H4122" s="29">
        <v>1.1941578578608543</v>
      </c>
      <c r="I4122" s="26">
        <v>310.10000000000002</v>
      </c>
      <c r="J4122" s="30">
        <v>0.13572542901716067</v>
      </c>
      <c r="K4122" s="31">
        <v>0.29691077608757227</v>
      </c>
      <c r="L4122" s="108">
        <f ca="1">REWS!R4122</f>
        <v>6.3945945055168965</v>
      </c>
      <c r="M4122" s="22">
        <f t="shared" si="1088"/>
        <v>6.3557466936017795</v>
      </c>
      <c r="N4122" s="22">
        <f t="shared" ca="1" si="1089"/>
        <v>6.3404715889802059</v>
      </c>
      <c r="O4122" s="22">
        <f t="shared" si="1090"/>
        <v>0.3403511158633582</v>
      </c>
      <c r="P4122" s="81">
        <f t="shared" ca="1" si="1091"/>
        <v>7</v>
      </c>
      <c r="Q4122" s="22">
        <f t="shared" ca="1" si="1092"/>
        <v>0.31418347954282189</v>
      </c>
      <c r="R4122" s="3">
        <f ca="1">IF(N4122&gt;'Power Curve'!$C$37,0,INDEX(Ci,$P4122,1)*POWER(1-Q4122,3)+INDEX(Ci,$P4122,2)*3*Q4122*POWER(1-Q4122,2)+INDEX(Ci,$P4122,3)*3*POWER(Q4122,2)*(1-Q4122)+INDEX(Ci,$P4122,4)*POWER(Q4122,3))</f>
        <v>433.49614317437425</v>
      </c>
      <c r="S4122" s="3">
        <f t="shared" si="1093"/>
        <v>345.02999114990223</v>
      </c>
      <c r="T4122" s="3">
        <f t="shared" ca="1" si="1094"/>
        <v>88.466152024472024</v>
      </c>
      <c r="U4122" s="3">
        <f t="shared" ca="1" si="1102"/>
        <v>88.466152024472024</v>
      </c>
      <c r="W4122" s="34">
        <f t="shared" si="1095"/>
        <v>6</v>
      </c>
      <c r="X4122" s="73" t="b">
        <f>COUNTIF('Power Curve'!$D$2:$D$31,W4122)&gt;0</f>
        <v>1</v>
      </c>
      <c r="Y4122" s="73" t="b">
        <f t="shared" si="1096"/>
        <v>0</v>
      </c>
      <c r="Z4122" s="73" t="b">
        <f t="shared" si="1103"/>
        <v>1</v>
      </c>
      <c r="AA4122" s="34" t="str">
        <f t="shared" si="1097"/>
        <v>Inner</v>
      </c>
      <c r="AB4122" s="35" t="str">
        <f t="shared" si="1104"/>
        <v>0.3-0.4</v>
      </c>
      <c r="AC4122" s="36" t="str">
        <f t="shared" si="1098"/>
        <v>23-24</v>
      </c>
      <c r="AD4122" s="36" t="str">
        <f t="shared" si="1099"/>
        <v>May</v>
      </c>
      <c r="AE4122" s="35" t="str">
        <f t="shared" si="1100"/>
        <v>305-315</v>
      </c>
      <c r="AF4122" s="36" t="str">
        <f t="shared" si="1101"/>
        <v>Inner-TI</v>
      </c>
    </row>
    <row r="4123" spans="5:32" x14ac:dyDescent="0.3">
      <c r="E4123" s="12">
        <v>41054.979166666664</v>
      </c>
      <c r="F4123" s="16">
        <v>6.48</v>
      </c>
      <c r="G4123" s="16">
        <v>496.6699981689456</v>
      </c>
      <c r="H4123" s="29">
        <v>1.1942863964360311</v>
      </c>
      <c r="I4123" s="26">
        <v>316.5</v>
      </c>
      <c r="J4123" s="30">
        <v>0.21604938271604934</v>
      </c>
      <c r="K4123" s="31">
        <v>0.21295465821637752</v>
      </c>
      <c r="L4123" s="108">
        <f ca="1">REWS!R4123</f>
        <v>6.5904138804131511</v>
      </c>
      <c r="M4123" s="22">
        <f t="shared" si="1088"/>
        <v>6.4253847490254508</v>
      </c>
      <c r="N4123" s="22">
        <f t="shared" ca="1" si="1089"/>
        <v>6.53486803039696</v>
      </c>
      <c r="O4123" s="22">
        <f t="shared" si="1090"/>
        <v>0.35111390181290952</v>
      </c>
      <c r="P4123" s="81">
        <f t="shared" ca="1" si="1091"/>
        <v>7</v>
      </c>
      <c r="Q4123" s="22">
        <f t="shared" ca="1" si="1092"/>
        <v>0.51179645276590613</v>
      </c>
      <c r="R4123" s="3">
        <f ca="1">IF(N4123&gt;'Power Curve'!$C$37,0,INDEX(Ci,$P4123,1)*POWER(1-Q4123,3)+INDEX(Ci,$P4123,2)*3*Q4123*POWER(1-Q4123,2)+INDEX(Ci,$P4123,3)*3*POWER(Q4123,2)*(1-Q4123)+INDEX(Ci,$P4123,4)*POWER(Q4123,3))</f>
        <v>479.11943855684814</v>
      </c>
      <c r="S4123" s="3">
        <f t="shared" si="1093"/>
        <v>496.6699981689456</v>
      </c>
      <c r="T4123" s="3">
        <f t="shared" ca="1" si="1094"/>
        <v>-17.550559612097459</v>
      </c>
      <c r="U4123" s="3">
        <f t="shared" ca="1" si="1102"/>
        <v>17.550559612097459</v>
      </c>
      <c r="W4123" s="34">
        <f t="shared" si="1095"/>
        <v>6</v>
      </c>
      <c r="X4123" s="73" t="b">
        <f>COUNTIF('Power Curve'!$D$2:$D$31,W4123)&gt;0</f>
        <v>1</v>
      </c>
      <c r="Y4123" s="73" t="b">
        <f t="shared" si="1096"/>
        <v>0</v>
      </c>
      <c r="Z4123" s="73" t="b">
        <f t="shared" si="1103"/>
        <v>1</v>
      </c>
      <c r="AA4123" s="34" t="str">
        <f t="shared" si="1097"/>
        <v>Outer</v>
      </c>
      <c r="AB4123" s="35" t="str">
        <f t="shared" si="1104"/>
        <v>0.3-0.4</v>
      </c>
      <c r="AC4123" s="36" t="str">
        <f t="shared" si="1098"/>
        <v>23-24</v>
      </c>
      <c r="AD4123" s="36" t="str">
        <f t="shared" si="1099"/>
        <v>May</v>
      </c>
      <c r="AE4123" s="35" t="str">
        <f t="shared" si="1100"/>
        <v>315-325</v>
      </c>
      <c r="AF4123" s="36" t="str">
        <f t="shared" si="1101"/>
        <v>LWS-HTI</v>
      </c>
    </row>
    <row r="4124" spans="5:32" x14ac:dyDescent="0.3">
      <c r="E4124" s="12">
        <v>41054.986111111109</v>
      </c>
      <c r="F4124" s="16">
        <v>9.24</v>
      </c>
      <c r="G4124" s="16">
        <v>865.45001983642578</v>
      </c>
      <c r="H4124" s="29">
        <v>1.1940293489937741</v>
      </c>
      <c r="I4124" s="26">
        <v>306.39999999999998</v>
      </c>
      <c r="J4124" s="30">
        <v>0.12229437229437227</v>
      </c>
      <c r="K4124" s="31">
        <v>0.21432041845221947</v>
      </c>
      <c r="L4124" s="108">
        <f ca="1">REWS!R4124</f>
        <v>9.1149711621211402</v>
      </c>
      <c r="M4124" s="22">
        <f t="shared" si="1088"/>
        <v>9.1614653262767547</v>
      </c>
      <c r="N4124" s="22">
        <f t="shared" ca="1" si="1089"/>
        <v>9.0374991614486326</v>
      </c>
      <c r="O4124" s="22">
        <f t="shared" si="1090"/>
        <v>0.77398397500095029</v>
      </c>
      <c r="P4124" s="81">
        <f t="shared" ca="1" si="1091"/>
        <v>10</v>
      </c>
      <c r="Q4124" s="22">
        <f t="shared" ca="1" si="1092"/>
        <v>3.0146572453598398E-2</v>
      </c>
      <c r="R4124" s="3">
        <f ca="1">IF(N4124&gt;'Power Curve'!$C$37,0,INDEX(Ci,$P4124,1)*POWER(1-Q4124,3)+INDEX(Ci,$P4124,2)*3*Q4124*POWER(1-Q4124,2)+INDEX(Ci,$P4124,3)*3*POWER(Q4124,2)*(1-Q4124)+INDEX(Ci,$P4124,4)*POWER(Q4124,3))</f>
        <v>1207.6902919722172</v>
      </c>
      <c r="S4124" s="3">
        <f t="shared" si="1093"/>
        <v>865.45001983642578</v>
      </c>
      <c r="T4124" s="3">
        <f t="shared" ca="1" si="1094"/>
        <v>342.24027213579143</v>
      </c>
      <c r="U4124" s="3">
        <f t="shared" ca="1" si="1102"/>
        <v>342.24027213579143</v>
      </c>
      <c r="W4124" s="34">
        <f t="shared" si="1095"/>
        <v>9</v>
      </c>
      <c r="X4124" s="73" t="b">
        <f>COUNTIF('Power Curve'!$D$2:$D$31,W4124)&gt;0</f>
        <v>1</v>
      </c>
      <c r="Y4124" s="73" t="b">
        <f t="shared" si="1096"/>
        <v>0</v>
      </c>
      <c r="Z4124" s="73" t="b">
        <f t="shared" si="1103"/>
        <v>1</v>
      </c>
      <c r="AA4124" s="34" t="str">
        <f t="shared" si="1097"/>
        <v>Inner</v>
      </c>
      <c r="AB4124" s="35" t="str">
        <f t="shared" si="1104"/>
        <v>0.7-0.8</v>
      </c>
      <c r="AC4124" s="36" t="str">
        <f t="shared" si="1098"/>
        <v>23-24</v>
      </c>
      <c r="AD4124" s="36" t="str">
        <f t="shared" si="1099"/>
        <v>May</v>
      </c>
      <c r="AE4124" s="35" t="str">
        <f t="shared" si="1100"/>
        <v>305-315</v>
      </c>
      <c r="AF4124" s="36" t="str">
        <f t="shared" si="1101"/>
        <v>Inner-TI</v>
      </c>
    </row>
    <row r="4125" spans="5:32" x14ac:dyDescent="0.3">
      <c r="E4125" s="12">
        <v>41054.993055555555</v>
      </c>
      <c r="F4125" s="16">
        <v>7.87</v>
      </c>
      <c r="G4125" s="16">
        <v>860.71001815795898</v>
      </c>
      <c r="H4125" s="29">
        <v>1.1942310104739444</v>
      </c>
      <c r="I4125" s="26">
        <v>307.10000000000002</v>
      </c>
      <c r="J4125" s="30">
        <v>0.1473951715374841</v>
      </c>
      <c r="K4125" s="31">
        <v>0.13772919599969735</v>
      </c>
      <c r="L4125" s="108">
        <f ca="1">REWS!R4125</f>
        <v>7.819986309977315</v>
      </c>
      <c r="M4125" s="22">
        <f t="shared" si="1088"/>
        <v>7.8035488049453416</v>
      </c>
      <c r="N4125" s="22">
        <f t="shared" ca="1" si="1089"/>
        <v>7.7539574109164437</v>
      </c>
      <c r="O4125" s="22">
        <f t="shared" si="1090"/>
        <v>0.56411359927702542</v>
      </c>
      <c r="P4125" s="81">
        <f t="shared" ca="1" si="1091"/>
        <v>8</v>
      </c>
      <c r="Q4125" s="22">
        <f t="shared" ca="1" si="1092"/>
        <v>0.74362077927644099</v>
      </c>
      <c r="R4125" s="3">
        <f ca="1">IF(N4125&gt;'Power Curve'!$C$37,0,INDEX(Ci,$P4125,1)*POWER(1-Q4125,3)+INDEX(Ci,$P4125,2)*3*Q4125*POWER(1-Q4125,2)+INDEX(Ci,$P4125,3)*3*POWER(Q4125,2)*(1-Q4125)+INDEX(Ci,$P4125,4)*POWER(Q4125,3))</f>
        <v>805.26971021547843</v>
      </c>
      <c r="S4125" s="3">
        <f t="shared" si="1093"/>
        <v>860.71001815795898</v>
      </c>
      <c r="T4125" s="3">
        <f t="shared" ca="1" si="1094"/>
        <v>-55.440307942480558</v>
      </c>
      <c r="U4125" s="3">
        <f t="shared" ca="1" si="1102"/>
        <v>55.440307942480558</v>
      </c>
      <c r="W4125" s="34">
        <f t="shared" si="1095"/>
        <v>8</v>
      </c>
      <c r="X4125" s="73" t="b">
        <f>COUNTIF('Power Curve'!$D$2:$D$31,W4125)&gt;0</f>
        <v>1</v>
      </c>
      <c r="Y4125" s="73" t="b">
        <f t="shared" si="1096"/>
        <v>0</v>
      </c>
      <c r="Z4125" s="73" t="b">
        <f t="shared" si="1103"/>
        <v>1</v>
      </c>
      <c r="AA4125" s="34" t="str">
        <f t="shared" si="1097"/>
        <v>Outer</v>
      </c>
      <c r="AB4125" s="35" t="str">
        <f t="shared" si="1104"/>
        <v>0.5-0.6</v>
      </c>
      <c r="AC4125" s="36" t="str">
        <f t="shared" si="1098"/>
        <v>23-24</v>
      </c>
      <c r="AD4125" s="36" t="str">
        <f t="shared" si="1099"/>
        <v>May</v>
      </c>
      <c r="AE4125" s="35" t="str">
        <f t="shared" si="1100"/>
        <v>305-315</v>
      </c>
      <c r="AF4125" s="36" t="str">
        <f t="shared" si="1101"/>
        <v>HWS-HTI</v>
      </c>
    </row>
    <row r="4126" spans="5:32" x14ac:dyDescent="0.3">
      <c r="E4126" s="12">
        <v>41055.270833333336</v>
      </c>
      <c r="F4126" s="16">
        <v>8.41</v>
      </c>
      <c r="G4126" s="16">
        <v>886.83000183105469</v>
      </c>
      <c r="H4126" s="29">
        <v>1.1911664812760807</v>
      </c>
      <c r="I4126" s="26">
        <v>311.60000000000002</v>
      </c>
      <c r="J4126" s="30">
        <v>0.12009512485136742</v>
      </c>
      <c r="K4126" s="31">
        <v>5.9360892856320027E-2</v>
      </c>
      <c r="L4126" s="108">
        <f ca="1">REWS!R4126</f>
        <v>8.3400099502477154</v>
      </c>
      <c r="M4126" s="22">
        <f t="shared" si="1088"/>
        <v>8.3318502229080948</v>
      </c>
      <c r="N4126" s="22">
        <f t="shared" ca="1" si="1089"/>
        <v>8.2625105544622066</v>
      </c>
      <c r="O4126" s="22">
        <f t="shared" si="1090"/>
        <v>0.64576428644490413</v>
      </c>
      <c r="P4126" s="81">
        <f t="shared" ca="1" si="1091"/>
        <v>9</v>
      </c>
      <c r="Q4126" s="22">
        <f t="shared" ca="1" si="1092"/>
        <v>0.25371022264528054</v>
      </c>
      <c r="R4126" s="3">
        <f ca="1">IF(N4126&gt;'Power Curve'!$C$37,0,INDEX(Ci,$P4126,1)*POWER(1-Q4126,3)+INDEX(Ci,$P4126,2)*3*Q4126*POWER(1-Q4126,2)+INDEX(Ci,$P4126,3)*3*POWER(Q4126,2)*(1-Q4126)+INDEX(Ci,$P4126,4)*POWER(Q4126,3))</f>
        <v>958.1277187901735</v>
      </c>
      <c r="S4126" s="3">
        <f t="shared" si="1093"/>
        <v>886.83000183105469</v>
      </c>
      <c r="T4126" s="3">
        <f t="shared" ca="1" si="1094"/>
        <v>71.297716959118816</v>
      </c>
      <c r="U4126" s="3">
        <f t="shared" ca="1" si="1102"/>
        <v>71.297716959118816</v>
      </c>
      <c r="W4126" s="34">
        <f t="shared" si="1095"/>
        <v>8</v>
      </c>
      <c r="X4126" s="73" t="b">
        <f>COUNTIF('Power Curve'!$D$2:$D$31,W4126)&gt;0</f>
        <v>1</v>
      </c>
      <c r="Y4126" s="73" t="b">
        <f t="shared" si="1096"/>
        <v>0</v>
      </c>
      <c r="Z4126" s="73" t="b">
        <f t="shared" si="1103"/>
        <v>1</v>
      </c>
      <c r="AA4126" s="34" t="str">
        <f t="shared" si="1097"/>
        <v>Outer</v>
      </c>
      <c r="AB4126" s="35" t="str">
        <f t="shared" si="1104"/>
        <v>0.6-0.7</v>
      </c>
      <c r="AC4126" s="36" t="str">
        <f t="shared" si="1098"/>
        <v>6-7</v>
      </c>
      <c r="AD4126" s="36" t="str">
        <f t="shared" si="1099"/>
        <v>May</v>
      </c>
      <c r="AE4126" s="35" t="str">
        <f t="shared" si="1100"/>
        <v>305-315</v>
      </c>
      <c r="AF4126" s="36" t="str">
        <f t="shared" si="1101"/>
        <v>Inner-TI</v>
      </c>
    </row>
    <row r="4127" spans="5:32" x14ac:dyDescent="0.3">
      <c r="E4127" s="12">
        <v>41055.277777777781</v>
      </c>
      <c r="F4127" s="16">
        <v>8.39</v>
      </c>
      <c r="G4127" s="16">
        <v>1336.399963378911</v>
      </c>
      <c r="H4127" s="29">
        <v>1.1903571199787015</v>
      </c>
      <c r="I4127" s="26">
        <v>308.5</v>
      </c>
      <c r="J4127" s="30">
        <v>0.12514898688915374</v>
      </c>
      <c r="K4127" s="31">
        <v>3.7955101544815684E-2</v>
      </c>
      <c r="L4127" s="108">
        <f ca="1">REWS!R4127</f>
        <v>8.3531576571219883</v>
      </c>
      <c r="M4127" s="22">
        <f t="shared" si="1088"/>
        <v>8.3101530543335738</v>
      </c>
      <c r="N4127" s="22">
        <f t="shared" ca="1" si="1089"/>
        <v>8.2736613370276704</v>
      </c>
      <c r="O4127" s="22">
        <f t="shared" si="1090"/>
        <v>0.64241091909915937</v>
      </c>
      <c r="P4127" s="81">
        <f t="shared" ca="1" si="1091"/>
        <v>9</v>
      </c>
      <c r="Q4127" s="22">
        <f t="shared" ca="1" si="1092"/>
        <v>0.26485596914282383</v>
      </c>
      <c r="R4127" s="3">
        <f ca="1">IF(N4127&gt;'Power Curve'!$C$37,0,INDEX(Ci,$P4127,1)*POWER(1-Q4127,3)+INDEX(Ci,$P4127,2)*3*Q4127*POWER(1-Q4127,2)+INDEX(Ci,$P4127,3)*3*POWER(Q4127,2)*(1-Q4127)+INDEX(Ci,$P4127,4)*POWER(Q4127,3))</f>
        <v>961.59262116240996</v>
      </c>
      <c r="S4127" s="3">
        <f t="shared" si="1093"/>
        <v>1336.399963378911</v>
      </c>
      <c r="T4127" s="3">
        <f t="shared" ca="1" si="1094"/>
        <v>-374.80734221650107</v>
      </c>
      <c r="U4127" s="3">
        <f t="shared" ca="1" si="1102"/>
        <v>374.80734221650107</v>
      </c>
      <c r="W4127" s="34">
        <f t="shared" si="1095"/>
        <v>8</v>
      </c>
      <c r="X4127" s="73" t="b">
        <f>COUNTIF('Power Curve'!$D$2:$D$31,W4127)&gt;0</f>
        <v>1</v>
      </c>
      <c r="Y4127" s="73" t="b">
        <f t="shared" si="1096"/>
        <v>0</v>
      </c>
      <c r="Z4127" s="73" t="b">
        <f t="shared" si="1103"/>
        <v>1</v>
      </c>
      <c r="AA4127" s="34" t="str">
        <f t="shared" si="1097"/>
        <v>Outer</v>
      </c>
      <c r="AB4127" s="35" t="str">
        <f t="shared" si="1104"/>
        <v>0.6-0.7</v>
      </c>
      <c r="AC4127" s="36" t="str">
        <f t="shared" si="1098"/>
        <v>6-7</v>
      </c>
      <c r="AD4127" s="36" t="str">
        <f t="shared" si="1099"/>
        <v>May</v>
      </c>
      <c r="AE4127" s="35" t="str">
        <f t="shared" si="1100"/>
        <v>305-315</v>
      </c>
      <c r="AF4127" s="36" t="str">
        <f t="shared" si="1101"/>
        <v>Inner-TI</v>
      </c>
    </row>
    <row r="4128" spans="5:32" x14ac:dyDescent="0.3">
      <c r="E4128" s="12">
        <v>41055.284722222219</v>
      </c>
      <c r="F4128" s="16">
        <v>10.5</v>
      </c>
      <c r="G4128" s="16">
        <v>1486.730041503906</v>
      </c>
      <c r="H4128" s="29">
        <v>1.1905991813313381</v>
      </c>
      <c r="I4128" s="26">
        <v>306.39999999999998</v>
      </c>
      <c r="J4128" s="30">
        <v>8.7619047619047624E-2</v>
      </c>
      <c r="K4128" s="31">
        <v>3.401139025972711E-2</v>
      </c>
      <c r="L4128" s="108">
        <f ca="1">REWS!R4128</f>
        <v>10.472632743991085</v>
      </c>
      <c r="M4128" s="22">
        <f t="shared" si="1088"/>
        <v>10.400777266729431</v>
      </c>
      <c r="N4128" s="22">
        <f t="shared" ca="1" si="1089"/>
        <v>10.373668625381784</v>
      </c>
      <c r="O4128" s="22">
        <f t="shared" si="1090"/>
        <v>0.96552363041874523</v>
      </c>
      <c r="P4128" s="81">
        <f t="shared" ca="1" si="1091"/>
        <v>11</v>
      </c>
      <c r="Q4128" s="22">
        <f t="shared" ca="1" si="1092"/>
        <v>0.41124207716210354</v>
      </c>
      <c r="R4128" s="3">
        <f ca="1">IF(N4128&gt;'Power Curve'!$C$37,0,INDEX(Ci,$P4128,1)*POWER(1-Q4128,3)+INDEX(Ci,$P4128,2)*3*Q4128*POWER(1-Q4128,2)+INDEX(Ci,$P4128,3)*3*POWER(Q4128,2)*(1-Q4128)+INDEX(Ci,$P4128,4)*POWER(Q4128,3))</f>
        <v>1638.017102520304</v>
      </c>
      <c r="S4128" s="3">
        <f t="shared" si="1093"/>
        <v>1486.730041503906</v>
      </c>
      <c r="T4128" s="3">
        <f t="shared" ca="1" si="1094"/>
        <v>151.28706101639796</v>
      </c>
      <c r="U4128" s="3">
        <f t="shared" ca="1" si="1102"/>
        <v>151.28706101639796</v>
      </c>
      <c r="W4128" s="34">
        <f t="shared" si="1095"/>
        <v>10</v>
      </c>
      <c r="X4128" s="73" t="b">
        <f>COUNTIF('Power Curve'!$D$2:$D$31,W4128)&gt;0</f>
        <v>1</v>
      </c>
      <c r="Y4128" s="73" t="b">
        <f t="shared" si="1096"/>
        <v>0</v>
      </c>
      <c r="Z4128" s="73" t="b">
        <f t="shared" si="1103"/>
        <v>1</v>
      </c>
      <c r="AA4128" s="34" t="str">
        <f t="shared" si="1097"/>
        <v>Outer</v>
      </c>
      <c r="AB4128" s="35" t="str">
        <f t="shared" si="1104"/>
        <v>0.9-1.0</v>
      </c>
      <c r="AC4128" s="36" t="str">
        <f t="shared" si="1098"/>
        <v>6-7</v>
      </c>
      <c r="AD4128" s="36" t="str">
        <f t="shared" si="1099"/>
        <v>May</v>
      </c>
      <c r="AE4128" s="35" t="str">
        <f t="shared" si="1100"/>
        <v>305-315</v>
      </c>
      <c r="AF4128" s="36" t="str">
        <f t="shared" si="1101"/>
        <v>HWS-LTI</v>
      </c>
    </row>
    <row r="4129" spans="5:32" x14ac:dyDescent="0.3">
      <c r="E4129" s="12">
        <v>41055.291666666664</v>
      </c>
      <c r="F4129" s="16">
        <v>10.14</v>
      </c>
      <c r="G4129" s="16">
        <v>1558.950012207031</v>
      </c>
      <c r="H4129" s="29">
        <v>1.1912384868293369</v>
      </c>
      <c r="I4129" s="26">
        <v>311.89999999999998</v>
      </c>
      <c r="J4129" s="30">
        <v>7.3964497041420108E-2</v>
      </c>
      <c r="K4129" s="31">
        <v>4.0039557220659869E-2</v>
      </c>
      <c r="L4129" s="108">
        <f ca="1">REWS!R4129</f>
        <v>10.121794138203198</v>
      </c>
      <c r="M4129" s="22">
        <f t="shared" si="1088"/>
        <v>10.045976645311322</v>
      </c>
      <c r="N4129" s="22">
        <f t="shared" ca="1" si="1089"/>
        <v>10.027939597735539</v>
      </c>
      <c r="O4129" s="22">
        <f t="shared" si="1090"/>
        <v>0.91068805065048986</v>
      </c>
      <c r="P4129" s="81">
        <f t="shared" ca="1" si="1091"/>
        <v>11</v>
      </c>
      <c r="Q4129" s="22">
        <f t="shared" ca="1" si="1092"/>
        <v>7.5710065551873498E-2</v>
      </c>
      <c r="R4129" s="3">
        <f ca="1">IF(N4129&gt;'Power Curve'!$C$37,0,INDEX(Ci,$P4129,1)*POWER(1-Q4129,3)+INDEX(Ci,$P4129,2)*3*Q4129*POWER(1-Q4129,2)+INDEX(Ci,$P4129,3)*3*POWER(Q4129,2)*(1-Q4129)+INDEX(Ci,$P4129,4)*POWER(Q4129,3))</f>
        <v>1541.4317164006709</v>
      </c>
      <c r="S4129" s="3">
        <f t="shared" si="1093"/>
        <v>1558.950012207031</v>
      </c>
      <c r="T4129" s="3">
        <f t="shared" ca="1" si="1094"/>
        <v>-17.518295806360129</v>
      </c>
      <c r="U4129" s="3">
        <f t="shared" ca="1" si="1102"/>
        <v>17.518295806360129</v>
      </c>
      <c r="W4129" s="34">
        <f t="shared" si="1095"/>
        <v>10</v>
      </c>
      <c r="X4129" s="73" t="b">
        <f>COUNTIF('Power Curve'!$D$2:$D$31,W4129)&gt;0</f>
        <v>1</v>
      </c>
      <c r="Y4129" s="73" t="b">
        <f t="shared" si="1096"/>
        <v>0</v>
      </c>
      <c r="Z4129" s="73" t="b">
        <f t="shared" si="1103"/>
        <v>1</v>
      </c>
      <c r="AA4129" s="34" t="str">
        <f t="shared" si="1097"/>
        <v>Outer</v>
      </c>
      <c r="AB4129" s="35" t="str">
        <f t="shared" si="1104"/>
        <v>0.9-1.0</v>
      </c>
      <c r="AC4129" s="36" t="str">
        <f t="shared" si="1098"/>
        <v>7-8</v>
      </c>
      <c r="AD4129" s="36" t="str">
        <f t="shared" si="1099"/>
        <v>May</v>
      </c>
      <c r="AE4129" s="35" t="str">
        <f t="shared" si="1100"/>
        <v>305-315</v>
      </c>
      <c r="AF4129" s="36" t="str">
        <f t="shared" si="1101"/>
        <v>HWS-LTI</v>
      </c>
    </row>
    <row r="4130" spans="5:32" x14ac:dyDescent="0.3">
      <c r="E4130" s="12">
        <v>41055.298611111109</v>
      </c>
      <c r="F4130" s="16">
        <v>9.16</v>
      </c>
      <c r="G4130" s="16">
        <v>1191.5400390625</v>
      </c>
      <c r="H4130" s="29">
        <v>1.1901733594262238</v>
      </c>
      <c r="I4130" s="26">
        <v>313.39999999999998</v>
      </c>
      <c r="J4130" s="30">
        <v>0.11572052401746726</v>
      </c>
      <c r="K4130" s="31">
        <v>9.5710630904623131E-2</v>
      </c>
      <c r="L4130" s="108">
        <f ca="1">REWS!R4130</f>
        <v>9.0465437747233857</v>
      </c>
      <c r="M4130" s="22">
        <f t="shared" si="1088"/>
        <v>9.0723581327615221</v>
      </c>
      <c r="N4130" s="22">
        <f t="shared" ca="1" si="1089"/>
        <v>8.9599874441042395</v>
      </c>
      <c r="O4130" s="22">
        <f t="shared" si="1090"/>
        <v>0.76021217099902949</v>
      </c>
      <c r="P4130" s="81">
        <f t="shared" ca="1" si="1091"/>
        <v>9</v>
      </c>
      <c r="Q4130" s="22">
        <f t="shared" ca="1" si="1092"/>
        <v>0.95087210829825886</v>
      </c>
      <c r="R4130" s="3">
        <f ca="1">IF(N4130&gt;'Power Curve'!$C$37,0,INDEX(Ci,$P4130,1)*POWER(1-Q4130,3)+INDEX(Ci,$P4130,2)*3*Q4130*POWER(1-Q4130,2)+INDEX(Ci,$P4130,3)*3*POWER(Q4130,2)*(1-Q4130)+INDEX(Ci,$P4130,4)*POWER(Q4130,3))</f>
        <v>1182.1503408589115</v>
      </c>
      <c r="S4130" s="3">
        <f t="shared" si="1093"/>
        <v>1191.5400390625</v>
      </c>
      <c r="T4130" s="3">
        <f t="shared" ca="1" si="1094"/>
        <v>-9.389698203588523</v>
      </c>
      <c r="U4130" s="3">
        <f t="shared" ca="1" si="1102"/>
        <v>9.389698203588523</v>
      </c>
      <c r="W4130" s="34">
        <f t="shared" si="1095"/>
        <v>9</v>
      </c>
      <c r="X4130" s="73" t="b">
        <f>COUNTIF('Power Curve'!$D$2:$D$31,W4130)&gt;0</f>
        <v>1</v>
      </c>
      <c r="Y4130" s="73" t="b">
        <f t="shared" si="1096"/>
        <v>0</v>
      </c>
      <c r="Z4130" s="73" t="b">
        <f t="shared" si="1103"/>
        <v>1</v>
      </c>
      <c r="AA4130" s="34" t="str">
        <f t="shared" si="1097"/>
        <v>Outer</v>
      </c>
      <c r="AB4130" s="35" t="str">
        <f t="shared" si="1104"/>
        <v>0.7-0.8</v>
      </c>
      <c r="AC4130" s="36" t="str">
        <f t="shared" si="1098"/>
        <v>7-8</v>
      </c>
      <c r="AD4130" s="36" t="str">
        <f t="shared" si="1099"/>
        <v>May</v>
      </c>
      <c r="AE4130" s="35" t="str">
        <f t="shared" si="1100"/>
        <v>305-315</v>
      </c>
      <c r="AF4130" s="36" t="str">
        <f t="shared" si="1101"/>
        <v>Inner-TI</v>
      </c>
    </row>
    <row r="4131" spans="5:32" x14ac:dyDescent="0.3">
      <c r="E4131" s="12">
        <v>41055.305555555555</v>
      </c>
      <c r="F4131" s="16">
        <v>9.83</v>
      </c>
      <c r="G4131" s="16">
        <v>1556.5299987792969</v>
      </c>
      <c r="H4131" s="29">
        <v>1.1905431602497718</v>
      </c>
      <c r="I4131" s="26">
        <v>307.2</v>
      </c>
      <c r="J4131" s="30">
        <v>0.10172939979654121</v>
      </c>
      <c r="K4131" s="31">
        <v>5.0600629026476704E-2</v>
      </c>
      <c r="L4131" s="108">
        <f ca="1">REWS!R4131</f>
        <v>9.8616561443008113</v>
      </c>
      <c r="M4131" s="22">
        <f t="shared" si="1088"/>
        <v>9.7369559001331822</v>
      </c>
      <c r="N4131" s="22">
        <f t="shared" ca="1" si="1089"/>
        <v>9.7683124088844799</v>
      </c>
      <c r="O4131" s="22">
        <f t="shared" si="1090"/>
        <v>0.86292789833020211</v>
      </c>
      <c r="P4131" s="81">
        <f t="shared" ca="1" si="1091"/>
        <v>10</v>
      </c>
      <c r="Q4131" s="22">
        <f t="shared" ca="1" si="1092"/>
        <v>0.80695369580854714</v>
      </c>
      <c r="R4131" s="3">
        <f ca="1">IF(N4131&gt;'Power Curve'!$C$37,0,INDEX(Ci,$P4131,1)*POWER(1-Q4131,3)+INDEX(Ci,$P4131,2)*3*Q4131*POWER(1-Q4131,2)+INDEX(Ci,$P4131,3)*3*POWER(Q4131,2)*(1-Q4131)+INDEX(Ci,$P4131,4)*POWER(Q4131,3))</f>
        <v>1462.854676999601</v>
      </c>
      <c r="S4131" s="3">
        <f t="shared" si="1093"/>
        <v>1556.5299987792969</v>
      </c>
      <c r="T4131" s="3">
        <f t="shared" ca="1" si="1094"/>
        <v>-93.675321779695878</v>
      </c>
      <c r="U4131" s="3">
        <f t="shared" ca="1" si="1102"/>
        <v>93.675321779695878</v>
      </c>
      <c r="W4131" s="34">
        <f t="shared" si="1095"/>
        <v>10</v>
      </c>
      <c r="X4131" s="73" t="b">
        <f>COUNTIF('Power Curve'!$D$2:$D$31,W4131)&gt;0</f>
        <v>1</v>
      </c>
      <c r="Y4131" s="73" t="b">
        <f t="shared" si="1096"/>
        <v>0</v>
      </c>
      <c r="Z4131" s="73" t="b">
        <f t="shared" si="1103"/>
        <v>1</v>
      </c>
      <c r="AA4131" s="34" t="str">
        <f t="shared" si="1097"/>
        <v>Outer</v>
      </c>
      <c r="AB4131" s="35" t="str">
        <f t="shared" si="1104"/>
        <v>0.8-0.9</v>
      </c>
      <c r="AC4131" s="36" t="str">
        <f t="shared" si="1098"/>
        <v>7-8</v>
      </c>
      <c r="AD4131" s="36" t="str">
        <f t="shared" si="1099"/>
        <v>May</v>
      </c>
      <c r="AE4131" s="35" t="str">
        <f t="shared" si="1100"/>
        <v>305-315</v>
      </c>
      <c r="AF4131" s="36" t="str">
        <f t="shared" si="1101"/>
        <v>Inner-TI</v>
      </c>
    </row>
    <row r="4132" spans="5:32" x14ac:dyDescent="0.3">
      <c r="E4132" s="12">
        <v>41055.3125</v>
      </c>
      <c r="F4132" s="16">
        <v>10.08</v>
      </c>
      <c r="G4132" s="16">
        <v>1611.239974975588</v>
      </c>
      <c r="H4132" s="29">
        <v>1.1904153592529869</v>
      </c>
      <c r="I4132" s="26">
        <v>307.89999999999998</v>
      </c>
      <c r="J4132" s="30">
        <v>9.3253968253968242E-2</v>
      </c>
      <c r="K4132" s="31">
        <v>8.4990904869125111E-2</v>
      </c>
      <c r="L4132" s="108">
        <f ca="1">REWS!R4132</f>
        <v>10.072051061476266</v>
      </c>
      <c r="M4132" s="22">
        <f t="shared" si="1088"/>
        <v>9.984232285998214</v>
      </c>
      <c r="N4132" s="22">
        <f t="shared" ca="1" si="1089"/>
        <v>9.9763588684736035</v>
      </c>
      <c r="O4132" s="22">
        <f t="shared" si="1090"/>
        <v>0.90114526088078462</v>
      </c>
      <c r="P4132" s="81">
        <f t="shared" ca="1" si="1091"/>
        <v>11</v>
      </c>
      <c r="Q4132" s="22">
        <f t="shared" ca="1" si="1092"/>
        <v>2.5650670865209509E-2</v>
      </c>
      <c r="R4132" s="3">
        <f ca="1">IF(N4132&gt;'Power Curve'!$C$37,0,INDEX(Ci,$P4132,1)*POWER(1-Q4132,3)+INDEX(Ci,$P4132,2)*3*Q4132*POWER(1-Q4132,2)+INDEX(Ci,$P4132,3)*3*POWER(Q4132,2)*(1-Q4132)+INDEX(Ci,$P4132,4)*POWER(Q4132,3))</f>
        <v>1526.5740933605525</v>
      </c>
      <c r="S4132" s="3">
        <f t="shared" si="1093"/>
        <v>1611.239974975588</v>
      </c>
      <c r="T4132" s="3">
        <f t="shared" ca="1" si="1094"/>
        <v>-84.66588161503546</v>
      </c>
      <c r="U4132" s="3">
        <f t="shared" ca="1" si="1102"/>
        <v>84.66588161503546</v>
      </c>
      <c r="W4132" s="34">
        <f t="shared" si="1095"/>
        <v>10</v>
      </c>
      <c r="X4132" s="73" t="b">
        <f>COUNTIF('Power Curve'!$D$2:$D$31,W4132)&gt;0</f>
        <v>1</v>
      </c>
      <c r="Y4132" s="73" t="b">
        <f t="shared" si="1096"/>
        <v>0</v>
      </c>
      <c r="Z4132" s="73" t="b">
        <f t="shared" si="1103"/>
        <v>1</v>
      </c>
      <c r="AA4132" s="34" t="str">
        <f t="shared" si="1097"/>
        <v>Outer</v>
      </c>
      <c r="AB4132" s="35" t="str">
        <f t="shared" si="1104"/>
        <v>0.9-1.0</v>
      </c>
      <c r="AC4132" s="36" t="str">
        <f t="shared" si="1098"/>
        <v>7-8</v>
      </c>
      <c r="AD4132" s="36" t="str">
        <f t="shared" si="1099"/>
        <v>May</v>
      </c>
      <c r="AE4132" s="35" t="str">
        <f t="shared" si="1100"/>
        <v>305-315</v>
      </c>
      <c r="AF4132" s="36" t="str">
        <f t="shared" si="1101"/>
        <v>HWS-LTI</v>
      </c>
    </row>
    <row r="4133" spans="5:32" x14ac:dyDescent="0.3">
      <c r="E4133" s="12">
        <v>41055.319444444445</v>
      </c>
      <c r="F4133" s="16">
        <v>9.2899999999999991</v>
      </c>
      <c r="G4133" s="16">
        <v>1142.8000335693384</v>
      </c>
      <c r="H4133" s="29">
        <v>1.1897342224800209</v>
      </c>
      <c r="I4133" s="26">
        <v>309.60000000000002</v>
      </c>
      <c r="J4133" s="30">
        <v>9.9031216361679233E-2</v>
      </c>
      <c r="K4133" s="31">
        <v>9.5554611175176565E-2</v>
      </c>
      <c r="L4133" s="108">
        <f ca="1">REWS!R4133</f>
        <v>9.2101443021108693</v>
      </c>
      <c r="M4133" s="22">
        <f t="shared" si="1088"/>
        <v>9.1999825262744377</v>
      </c>
      <c r="N4133" s="22">
        <f t="shared" ca="1" si="1089"/>
        <v>9.1209006075227208</v>
      </c>
      <c r="O4133" s="22">
        <f t="shared" si="1090"/>
        <v>0.77993693242385687</v>
      </c>
      <c r="P4133" s="81">
        <f t="shared" ca="1" si="1091"/>
        <v>10</v>
      </c>
      <c r="Q4133" s="22">
        <f t="shared" ca="1" si="1092"/>
        <v>0.11879690499172399</v>
      </c>
      <c r="R4133" s="3">
        <f ca="1">IF(N4133&gt;'Power Curve'!$C$37,0,INDEX(Ci,$P4133,1)*POWER(1-Q4133,3)+INDEX(Ci,$P4133,2)*3*Q4133*POWER(1-Q4133,2)+INDEX(Ci,$P4133,3)*3*POWER(Q4133,2)*(1-Q4133)+INDEX(Ci,$P4133,4)*POWER(Q4133,3))</f>
        <v>1235.9592650014226</v>
      </c>
      <c r="S4133" s="3">
        <f t="shared" si="1093"/>
        <v>1142.8000335693384</v>
      </c>
      <c r="T4133" s="3">
        <f t="shared" ca="1" si="1094"/>
        <v>93.159231432084198</v>
      </c>
      <c r="U4133" s="3">
        <f t="shared" ca="1" si="1102"/>
        <v>93.159231432084198</v>
      </c>
      <c r="W4133" s="34">
        <f t="shared" si="1095"/>
        <v>9</v>
      </c>
      <c r="X4133" s="73" t="b">
        <f>COUNTIF('Power Curve'!$D$2:$D$31,W4133)&gt;0</f>
        <v>1</v>
      </c>
      <c r="Y4133" s="73" t="b">
        <f t="shared" si="1096"/>
        <v>0</v>
      </c>
      <c r="Z4133" s="73" t="b">
        <f t="shared" si="1103"/>
        <v>1</v>
      </c>
      <c r="AA4133" s="34" t="str">
        <f t="shared" si="1097"/>
        <v>Outer</v>
      </c>
      <c r="AB4133" s="35" t="str">
        <f t="shared" si="1104"/>
        <v>0.7-0.8</v>
      </c>
      <c r="AC4133" s="36" t="str">
        <f t="shared" si="1098"/>
        <v>7-8</v>
      </c>
      <c r="AD4133" s="36" t="str">
        <f t="shared" si="1099"/>
        <v>May</v>
      </c>
      <c r="AE4133" s="35" t="str">
        <f t="shared" si="1100"/>
        <v>305-315</v>
      </c>
      <c r="AF4133" s="36" t="str">
        <f t="shared" si="1101"/>
        <v>HWS-LTI</v>
      </c>
    </row>
    <row r="4134" spans="5:32" x14ac:dyDescent="0.3">
      <c r="E4134" s="12">
        <v>41055.326388888891</v>
      </c>
      <c r="F4134" s="16">
        <v>8.7899999999999991</v>
      </c>
      <c r="G4134" s="16">
        <v>994.10997009277321</v>
      </c>
      <c r="H4134" s="29">
        <v>1.1890676446194712</v>
      </c>
      <c r="I4134" s="26">
        <v>305.7</v>
      </c>
      <c r="J4134" s="30">
        <v>0.10238907849829353</v>
      </c>
      <c r="K4134" s="31">
        <v>0.10398856366829079</v>
      </c>
      <c r="L4134" s="108">
        <f ca="1">REWS!R4134</f>
        <v>8.7063170477829761</v>
      </c>
      <c r="M4134" s="22">
        <f t="shared" si="1088"/>
        <v>8.7032013833365642</v>
      </c>
      <c r="N4134" s="22">
        <f t="shared" ca="1" si="1089"/>
        <v>8.6203447752026765</v>
      </c>
      <c r="O4134" s="22">
        <f t="shared" si="1090"/>
        <v>0.70315780536919259</v>
      </c>
      <c r="P4134" s="81">
        <f t="shared" ca="1" si="1091"/>
        <v>9</v>
      </c>
      <c r="Q4134" s="22">
        <f t="shared" ca="1" si="1092"/>
        <v>0.61138283343332411</v>
      </c>
      <c r="R4134" s="3">
        <f ca="1">IF(N4134&gt;'Power Curve'!$C$37,0,INDEX(Ci,$P4134,1)*POWER(1-Q4134,3)+INDEX(Ci,$P4134,2)*3*Q4134*POWER(1-Q4134,2)+INDEX(Ci,$P4134,3)*3*POWER(Q4134,2)*(1-Q4134)+INDEX(Ci,$P4134,4)*POWER(Q4134,3))</f>
        <v>1071.5129751848426</v>
      </c>
      <c r="S4134" s="3">
        <f t="shared" si="1093"/>
        <v>994.10997009277321</v>
      </c>
      <c r="T4134" s="3">
        <f t="shared" ca="1" si="1094"/>
        <v>77.403005092069407</v>
      </c>
      <c r="U4134" s="3">
        <f t="shared" ca="1" si="1102"/>
        <v>77.403005092069407</v>
      </c>
      <c r="W4134" s="34">
        <f t="shared" si="1095"/>
        <v>9</v>
      </c>
      <c r="X4134" s="73" t="b">
        <f>COUNTIF('Power Curve'!$D$2:$D$31,W4134)&gt;0</f>
        <v>1</v>
      </c>
      <c r="Y4134" s="73" t="b">
        <f t="shared" si="1096"/>
        <v>0</v>
      </c>
      <c r="Z4134" s="73" t="b">
        <f t="shared" si="1103"/>
        <v>1</v>
      </c>
      <c r="AA4134" s="34" t="str">
        <f t="shared" si="1097"/>
        <v>Inner</v>
      </c>
      <c r="AB4134" s="35" t="str">
        <f t="shared" si="1104"/>
        <v>0.7-0.8</v>
      </c>
      <c r="AC4134" s="36" t="str">
        <f t="shared" si="1098"/>
        <v>7-8</v>
      </c>
      <c r="AD4134" s="36" t="str">
        <f t="shared" si="1099"/>
        <v>May</v>
      </c>
      <c r="AE4134" s="35" t="str">
        <f t="shared" si="1100"/>
        <v>305-315</v>
      </c>
      <c r="AF4134" s="36" t="str">
        <f t="shared" si="1101"/>
        <v>Inner-TI</v>
      </c>
    </row>
    <row r="4135" spans="5:32" x14ac:dyDescent="0.3">
      <c r="E4135" s="12">
        <v>41055.333333333336</v>
      </c>
      <c r="F4135" s="16">
        <v>8.99</v>
      </c>
      <c r="G4135" s="16">
        <v>1328.5500183105469</v>
      </c>
      <c r="H4135" s="29">
        <v>1.1886429173331163</v>
      </c>
      <c r="I4135" s="26">
        <v>300.3</v>
      </c>
      <c r="J4135" s="30">
        <v>0.12569521690767518</v>
      </c>
      <c r="K4135" s="31">
        <v>1.4013914751816396E-2</v>
      </c>
      <c r="L4135" s="108">
        <f ca="1">REWS!R4135</f>
        <v>8.9973046338463565</v>
      </c>
      <c r="M4135" s="22">
        <f t="shared" si="1088"/>
        <v>8.9001664968339895</v>
      </c>
      <c r="N4135" s="22">
        <f t="shared" ca="1" si="1089"/>
        <v>8.9073981383724732</v>
      </c>
      <c r="O4135" s="22">
        <f t="shared" si="1090"/>
        <v>0.73359939859296441</v>
      </c>
      <c r="P4135" s="81">
        <f t="shared" ca="1" si="1091"/>
        <v>9</v>
      </c>
      <c r="Q4135" s="22">
        <f t="shared" ca="1" si="1092"/>
        <v>0.89830655366324308</v>
      </c>
      <c r="R4135" s="3">
        <f ca="1">IF(N4135&gt;'Power Curve'!$C$37,0,INDEX(Ci,$P4135,1)*POWER(1-Q4135,3)+INDEX(Ci,$P4135,2)*3*Q4135*POWER(1-Q4135,2)+INDEX(Ci,$P4135,3)*3*POWER(Q4135,2)*(1-Q4135)+INDEX(Ci,$P4135,4)*POWER(Q4135,3))</f>
        <v>1164.8976882739332</v>
      </c>
      <c r="S4135" s="3">
        <f t="shared" si="1093"/>
        <v>1328.5500183105469</v>
      </c>
      <c r="T4135" s="3">
        <f t="shared" ca="1" si="1094"/>
        <v>-163.65233003661365</v>
      </c>
      <c r="U4135" s="3">
        <f t="shared" ca="1" si="1102"/>
        <v>163.65233003661365</v>
      </c>
      <c r="W4135" s="34">
        <f t="shared" si="1095"/>
        <v>9</v>
      </c>
      <c r="X4135" s="73" t="b">
        <f>COUNTIF('Power Curve'!$D$2:$D$31,W4135)&gt;0</f>
        <v>1</v>
      </c>
      <c r="Y4135" s="73" t="b">
        <f t="shared" si="1096"/>
        <v>0</v>
      </c>
      <c r="Z4135" s="73" t="b">
        <f t="shared" si="1103"/>
        <v>1</v>
      </c>
      <c r="AA4135" s="34" t="str">
        <f t="shared" si="1097"/>
        <v>Outer</v>
      </c>
      <c r="AB4135" s="35" t="str">
        <f t="shared" si="1104"/>
        <v>0.7-0.8</v>
      </c>
      <c r="AC4135" s="36" t="str">
        <f t="shared" si="1098"/>
        <v>8-9</v>
      </c>
      <c r="AD4135" s="36" t="str">
        <f t="shared" si="1099"/>
        <v>May</v>
      </c>
      <c r="AE4135" s="35" t="str">
        <f t="shared" si="1100"/>
        <v>295-305</v>
      </c>
      <c r="AF4135" s="36" t="str">
        <f t="shared" si="1101"/>
        <v>Inner-TI</v>
      </c>
    </row>
    <row r="4136" spans="5:32" x14ac:dyDescent="0.3">
      <c r="E4136" s="12">
        <v>41055.340277777781</v>
      </c>
      <c r="F4136" s="16">
        <v>8.7799999999999994</v>
      </c>
      <c r="G4136" s="16">
        <v>1023.200012207031</v>
      </c>
      <c r="H4136" s="29">
        <v>1.1885155572956587</v>
      </c>
      <c r="I4136" s="26">
        <v>305</v>
      </c>
      <c r="J4136" s="30">
        <v>0.10820045558086561</v>
      </c>
      <c r="K4136" s="31">
        <v>9.0230160760607636E-2</v>
      </c>
      <c r="L4136" s="108">
        <f ca="1">REWS!R4136</f>
        <v>8.8080061164686985</v>
      </c>
      <c r="M4136" s="22">
        <f t="shared" si="1088"/>
        <v>8.6919544811344487</v>
      </c>
      <c r="N4136" s="22">
        <f t="shared" ca="1" si="1089"/>
        <v>8.7196797532915422</v>
      </c>
      <c r="O4136" s="22">
        <f t="shared" si="1090"/>
        <v>0.70141956037856978</v>
      </c>
      <c r="P4136" s="81">
        <f t="shared" ca="1" si="1091"/>
        <v>9</v>
      </c>
      <c r="Q4136" s="22">
        <f t="shared" ca="1" si="1092"/>
        <v>0.71067294850978713</v>
      </c>
      <c r="R4136" s="3">
        <f ca="1">IF(N4136&gt;'Power Curve'!$C$37,0,INDEX(Ci,$P4136,1)*POWER(1-Q4136,3)+INDEX(Ci,$P4136,2)*3*Q4136*POWER(1-Q4136,2)+INDEX(Ci,$P4136,3)*3*POWER(Q4136,2)*(1-Q4136)+INDEX(Ci,$P4136,4)*POWER(Q4136,3))</f>
        <v>1103.6458836823781</v>
      </c>
      <c r="S4136" s="3">
        <f t="shared" si="1093"/>
        <v>1023.200012207031</v>
      </c>
      <c r="T4136" s="3">
        <f t="shared" ca="1" si="1094"/>
        <v>80.445871475347076</v>
      </c>
      <c r="U4136" s="3">
        <f t="shared" ca="1" si="1102"/>
        <v>80.445871475347076</v>
      </c>
      <c r="W4136" s="34">
        <f t="shared" si="1095"/>
        <v>9</v>
      </c>
      <c r="X4136" s="73" t="b">
        <f>COUNTIF('Power Curve'!$D$2:$D$31,W4136)&gt;0</f>
        <v>1</v>
      </c>
      <c r="Y4136" s="73" t="b">
        <f t="shared" si="1096"/>
        <v>0</v>
      </c>
      <c r="Z4136" s="73" t="b">
        <f t="shared" si="1103"/>
        <v>1</v>
      </c>
      <c r="AA4136" s="34" t="str">
        <f t="shared" si="1097"/>
        <v>Outer</v>
      </c>
      <c r="AB4136" s="35" t="str">
        <f t="shared" si="1104"/>
        <v>0.7-0.8</v>
      </c>
      <c r="AC4136" s="36" t="str">
        <f t="shared" si="1098"/>
        <v>8-9</v>
      </c>
      <c r="AD4136" s="36" t="str">
        <f t="shared" si="1099"/>
        <v>May</v>
      </c>
      <c r="AE4136" s="35" t="str">
        <f t="shared" si="1100"/>
        <v>305-315</v>
      </c>
      <c r="AF4136" s="36" t="str">
        <f t="shared" si="1101"/>
        <v>Inner-TI</v>
      </c>
    </row>
    <row r="4137" spans="5:32" x14ac:dyDescent="0.3">
      <c r="E4137" s="12">
        <v>41055.347222222219</v>
      </c>
      <c r="F4137" s="16">
        <v>9.32</v>
      </c>
      <c r="G4137" s="16">
        <v>1075.080017089844</v>
      </c>
      <c r="H4137" s="29">
        <v>1.1884731113639506</v>
      </c>
      <c r="I4137" s="26">
        <v>308.8</v>
      </c>
      <c r="J4137" s="30">
        <v>8.9055793991416304E-2</v>
      </c>
      <c r="K4137" s="31">
        <v>3.1268279608697561E-2</v>
      </c>
      <c r="L4137" s="108">
        <f ca="1">REWS!R4137</f>
        <v>9.2733934842014865</v>
      </c>
      <c r="M4137" s="22">
        <f t="shared" si="1088"/>
        <v>9.2264295425467022</v>
      </c>
      <c r="N4137" s="22">
        <f t="shared" ca="1" si="1089"/>
        <v>9.1802909444524339</v>
      </c>
      <c r="O4137" s="22">
        <f t="shared" si="1090"/>
        <v>0.7840244040428006</v>
      </c>
      <c r="P4137" s="81">
        <f t="shared" ca="1" si="1091"/>
        <v>10</v>
      </c>
      <c r="Q4137" s="22">
        <f t="shared" ca="1" si="1092"/>
        <v>0.18192498449400671</v>
      </c>
      <c r="R4137" s="3">
        <f ca="1">IF(N4137&gt;'Power Curve'!$C$37,0,INDEX(Ci,$P4137,1)*POWER(1-Q4137,3)+INDEX(Ci,$P4137,2)*3*Q4137*POWER(1-Q4137,2)+INDEX(Ci,$P4137,3)*3*POWER(Q4137,2)*(1-Q4137)+INDEX(Ci,$P4137,4)*POWER(Q4137,3))</f>
        <v>1256.5838286563767</v>
      </c>
      <c r="S4137" s="3">
        <f t="shared" si="1093"/>
        <v>1075.080017089844</v>
      </c>
      <c r="T4137" s="3">
        <f t="shared" ca="1" si="1094"/>
        <v>181.5038115665327</v>
      </c>
      <c r="U4137" s="3">
        <f t="shared" ca="1" si="1102"/>
        <v>181.5038115665327</v>
      </c>
      <c r="W4137" s="34">
        <f t="shared" si="1095"/>
        <v>9</v>
      </c>
      <c r="X4137" s="73" t="b">
        <f>COUNTIF('Power Curve'!$D$2:$D$31,W4137)&gt;0</f>
        <v>1</v>
      </c>
      <c r="Y4137" s="73" t="b">
        <f t="shared" si="1096"/>
        <v>0</v>
      </c>
      <c r="Z4137" s="73" t="b">
        <f t="shared" si="1103"/>
        <v>1</v>
      </c>
      <c r="AA4137" s="34" t="str">
        <f t="shared" si="1097"/>
        <v>Outer</v>
      </c>
      <c r="AB4137" s="35" t="str">
        <f t="shared" si="1104"/>
        <v>0.7-0.8</v>
      </c>
      <c r="AC4137" s="36" t="str">
        <f t="shared" si="1098"/>
        <v>8-9</v>
      </c>
      <c r="AD4137" s="36" t="str">
        <f t="shared" si="1099"/>
        <v>May</v>
      </c>
      <c r="AE4137" s="35" t="str">
        <f t="shared" si="1100"/>
        <v>305-315</v>
      </c>
      <c r="AF4137" s="36" t="str">
        <f t="shared" si="1101"/>
        <v>HWS-LTI</v>
      </c>
    </row>
    <row r="4138" spans="5:32" x14ac:dyDescent="0.3">
      <c r="E4138" s="12">
        <v>41055.354166666664</v>
      </c>
      <c r="F4138" s="16">
        <v>8.67</v>
      </c>
      <c r="G4138" s="16">
        <v>1024.1600189208984</v>
      </c>
      <c r="H4138" s="29">
        <v>1.1880063939996635</v>
      </c>
      <c r="I4138" s="26">
        <v>311.10000000000002</v>
      </c>
      <c r="J4138" s="30">
        <v>0.10726643598615918</v>
      </c>
      <c r="K4138" s="31">
        <v>6.6787400036512248E-2</v>
      </c>
      <c r="L4138" s="108">
        <f ca="1">REWS!R4138</f>
        <v>8.665640551153988</v>
      </c>
      <c r="M4138" s="22">
        <f t="shared" si="1088"/>
        <v>8.5818317136454123</v>
      </c>
      <c r="N4138" s="22">
        <f t="shared" ca="1" si="1089"/>
        <v>8.5775165975715115</v>
      </c>
      <c r="O4138" s="22">
        <f t="shared" si="1090"/>
        <v>0.68439973167361967</v>
      </c>
      <c r="P4138" s="81">
        <f t="shared" ca="1" si="1091"/>
        <v>9</v>
      </c>
      <c r="Q4138" s="22">
        <f t="shared" ca="1" si="1092"/>
        <v>0.56857399844561896</v>
      </c>
      <c r="R4138" s="3">
        <f ca="1">IF(N4138&gt;'Power Curve'!$C$37,0,INDEX(Ci,$P4138,1)*POWER(1-Q4138,3)+INDEX(Ci,$P4138,2)*3*Q4138*POWER(1-Q4138,2)+INDEX(Ci,$P4138,3)*3*POWER(Q4138,2)*(1-Q4138)+INDEX(Ci,$P4138,4)*POWER(Q4138,3))</f>
        <v>1057.733143879595</v>
      </c>
      <c r="S4138" s="3">
        <f t="shared" si="1093"/>
        <v>1024.1600189208984</v>
      </c>
      <c r="T4138" s="3">
        <f t="shared" ca="1" si="1094"/>
        <v>33.573124958696553</v>
      </c>
      <c r="U4138" s="3">
        <f t="shared" ca="1" si="1102"/>
        <v>33.573124958696553</v>
      </c>
      <c r="W4138" s="34">
        <f t="shared" si="1095"/>
        <v>9</v>
      </c>
      <c r="X4138" s="73" t="b">
        <f>COUNTIF('Power Curve'!$D$2:$D$31,W4138)&gt;0</f>
        <v>1</v>
      </c>
      <c r="Y4138" s="73" t="b">
        <f t="shared" si="1096"/>
        <v>0</v>
      </c>
      <c r="Z4138" s="73" t="b">
        <f t="shared" si="1103"/>
        <v>1</v>
      </c>
      <c r="AA4138" s="34" t="str">
        <f t="shared" si="1097"/>
        <v>Outer</v>
      </c>
      <c r="AB4138" s="35" t="str">
        <f t="shared" si="1104"/>
        <v>0.6-0.7</v>
      </c>
      <c r="AC4138" s="36" t="str">
        <f t="shared" si="1098"/>
        <v>8-9</v>
      </c>
      <c r="AD4138" s="36" t="str">
        <f t="shared" si="1099"/>
        <v>May</v>
      </c>
      <c r="AE4138" s="35" t="str">
        <f t="shared" si="1100"/>
        <v>305-315</v>
      </c>
      <c r="AF4138" s="36" t="str">
        <f t="shared" si="1101"/>
        <v>Inner-TI</v>
      </c>
    </row>
    <row r="4139" spans="5:32" x14ac:dyDescent="0.3">
      <c r="E4139" s="12">
        <v>41055.361111111109</v>
      </c>
      <c r="F4139" s="16">
        <v>8.4600000000000009</v>
      </c>
      <c r="G4139" s="16">
        <v>989.92998504638717</v>
      </c>
      <c r="H4139" s="29">
        <v>1.1868623690916862</v>
      </c>
      <c r="I4139" s="26">
        <v>309.10000000000002</v>
      </c>
      <c r="J4139" s="30">
        <v>0.10283687943262411</v>
      </c>
      <c r="K4139" s="31">
        <v>1.6302776012443645E-2</v>
      </c>
      <c r="L4139" s="108">
        <f ca="1">REWS!R4139</f>
        <v>8.5220358632788589</v>
      </c>
      <c r="M4139" s="22">
        <f t="shared" si="1088"/>
        <v>8.371278430218581</v>
      </c>
      <c r="N4139" s="22">
        <f t="shared" ca="1" si="1089"/>
        <v>8.4326637120349286</v>
      </c>
      <c r="O4139" s="22">
        <f t="shared" si="1090"/>
        <v>0.65185804298470917</v>
      </c>
      <c r="P4139" s="81">
        <f t="shared" ca="1" si="1091"/>
        <v>9</v>
      </c>
      <c r="Q4139" s="22">
        <f t="shared" ca="1" si="1092"/>
        <v>0.42378653333722177</v>
      </c>
      <c r="R4139" s="3">
        <f ca="1">IF(N4139&gt;'Power Curve'!$C$37,0,INDEX(Ci,$P4139,1)*POWER(1-Q4139,3)+INDEX(Ci,$P4139,2)*3*Q4139*POWER(1-Q4139,2)+INDEX(Ci,$P4139,3)*3*POWER(Q4139,2)*(1-Q4139)+INDEX(Ci,$P4139,4)*POWER(Q4139,3))</f>
        <v>1011.5150537956395</v>
      </c>
      <c r="S4139" s="3">
        <f t="shared" si="1093"/>
        <v>989.92998504638717</v>
      </c>
      <c r="T4139" s="3">
        <f t="shared" ca="1" si="1094"/>
        <v>21.585068749252287</v>
      </c>
      <c r="U4139" s="3">
        <f t="shared" ca="1" si="1102"/>
        <v>21.585068749252287</v>
      </c>
      <c r="W4139" s="34">
        <f t="shared" si="1095"/>
        <v>8</v>
      </c>
      <c r="X4139" s="73" t="b">
        <f>COUNTIF('Power Curve'!$D$2:$D$31,W4139)&gt;0</f>
        <v>1</v>
      </c>
      <c r="Y4139" s="73" t="b">
        <f t="shared" si="1096"/>
        <v>0</v>
      </c>
      <c r="Z4139" s="73" t="b">
        <f t="shared" si="1103"/>
        <v>1</v>
      </c>
      <c r="AA4139" s="34" t="str">
        <f t="shared" si="1097"/>
        <v>Outer</v>
      </c>
      <c r="AB4139" s="35" t="str">
        <f t="shared" si="1104"/>
        <v>0.6-0.7</v>
      </c>
      <c r="AC4139" s="36" t="str">
        <f t="shared" si="1098"/>
        <v>8-9</v>
      </c>
      <c r="AD4139" s="36" t="str">
        <f t="shared" si="1099"/>
        <v>May</v>
      </c>
      <c r="AE4139" s="35" t="str">
        <f t="shared" si="1100"/>
        <v>305-315</v>
      </c>
      <c r="AF4139" s="36" t="str">
        <f t="shared" si="1101"/>
        <v>Inner-TI</v>
      </c>
    </row>
    <row r="4140" spans="5:32" x14ac:dyDescent="0.3">
      <c r="E4140" s="12">
        <v>41055.368055555555</v>
      </c>
      <c r="F4140" s="16">
        <v>8.08</v>
      </c>
      <c r="G4140" s="16">
        <v>918.54998016357422</v>
      </c>
      <c r="H4140" s="29">
        <v>1.1852982054553995</v>
      </c>
      <c r="I4140" s="26">
        <v>306.8</v>
      </c>
      <c r="J4140" s="30">
        <v>0.11138613861386139</v>
      </c>
      <c r="K4140" s="31">
        <v>1.5627571922721403E-2</v>
      </c>
      <c r="L4140" s="108">
        <f ca="1">REWS!R4140</f>
        <v>8.1302616924171254</v>
      </c>
      <c r="M4140" s="22">
        <f t="shared" si="1088"/>
        <v>7.9917497015802041</v>
      </c>
      <c r="N4140" s="22">
        <f t="shared" ca="1" si="1089"/>
        <v>8.041462432443506</v>
      </c>
      <c r="O4140" s="22">
        <f t="shared" si="1090"/>
        <v>0.59320065453253645</v>
      </c>
      <c r="P4140" s="81">
        <f t="shared" ca="1" si="1091"/>
        <v>9</v>
      </c>
      <c r="Q4140" s="22">
        <f t="shared" ca="1" si="1092"/>
        <v>3.2761933382679763E-2</v>
      </c>
      <c r="R4140" s="3">
        <f ca="1">IF(N4140&gt;'Power Curve'!$C$37,0,INDEX(Ci,$P4140,1)*POWER(1-Q4140,3)+INDEX(Ci,$P4140,2)*3*Q4140*POWER(1-Q4140,2)+INDEX(Ci,$P4140,3)*3*POWER(Q4140,2)*(1-Q4140)+INDEX(Ci,$P4140,4)*POWER(Q4140,3))</f>
        <v>890.56381425927486</v>
      </c>
      <c r="S4140" s="3">
        <f t="shared" si="1093"/>
        <v>918.54998016357422</v>
      </c>
      <c r="T4140" s="3">
        <f t="shared" ca="1" si="1094"/>
        <v>-27.986165904299355</v>
      </c>
      <c r="U4140" s="3">
        <f t="shared" ca="1" si="1102"/>
        <v>27.986165904299355</v>
      </c>
      <c r="W4140" s="34">
        <f t="shared" si="1095"/>
        <v>8</v>
      </c>
      <c r="X4140" s="73" t="b">
        <f>COUNTIF('Power Curve'!$D$2:$D$31,W4140)&gt;0</f>
        <v>1</v>
      </c>
      <c r="Y4140" s="73" t="b">
        <f t="shared" si="1096"/>
        <v>0</v>
      </c>
      <c r="Z4140" s="73" t="b">
        <f t="shared" si="1103"/>
        <v>1</v>
      </c>
      <c r="AA4140" s="34" t="str">
        <f t="shared" si="1097"/>
        <v>Outer</v>
      </c>
      <c r="AB4140" s="35" t="str">
        <f t="shared" si="1104"/>
        <v>0.5-0.6</v>
      </c>
      <c r="AC4140" s="36" t="str">
        <f t="shared" si="1098"/>
        <v>8-9</v>
      </c>
      <c r="AD4140" s="36" t="str">
        <f t="shared" si="1099"/>
        <v>May</v>
      </c>
      <c r="AE4140" s="35" t="str">
        <f t="shared" si="1100"/>
        <v>305-315</v>
      </c>
      <c r="AF4140" s="36" t="str">
        <f t="shared" si="1101"/>
        <v>Inner-TI</v>
      </c>
    </row>
    <row r="4141" spans="5:32" x14ac:dyDescent="0.3">
      <c r="E4141" s="12">
        <v>41055.375</v>
      </c>
      <c r="F4141" s="16">
        <v>8.5399999999999991</v>
      </c>
      <c r="G4141" s="16">
        <v>968.41000366210915</v>
      </c>
      <c r="H4141" s="29">
        <v>1.1848761662615694</v>
      </c>
      <c r="I4141" s="26">
        <v>310.10000000000002</v>
      </c>
      <c r="J4141" s="30">
        <v>8.5480093676815E-2</v>
      </c>
      <c r="K4141" s="31">
        <v>1.324424942591459E-2</v>
      </c>
      <c r="L4141" s="108">
        <f ca="1">REWS!R4141</f>
        <v>8.5395933509145454</v>
      </c>
      <c r="M4141" s="22">
        <f t="shared" si="1088"/>
        <v>8.4457229136696359</v>
      </c>
      <c r="N4141" s="22">
        <f t="shared" ca="1" si="1089"/>
        <v>8.4453207537751585</v>
      </c>
      <c r="O4141" s="22">
        <f t="shared" si="1090"/>
        <v>0.66336367787979655</v>
      </c>
      <c r="P4141" s="81">
        <f t="shared" ca="1" si="1091"/>
        <v>9</v>
      </c>
      <c r="Q4141" s="22">
        <f t="shared" ca="1" si="1092"/>
        <v>0.43643785873229812</v>
      </c>
      <c r="R4141" s="3">
        <f ca="1">IF(N4141&gt;'Power Curve'!$C$37,0,INDEX(Ci,$P4141,1)*POWER(1-Q4141,3)+INDEX(Ci,$P4141,2)*3*Q4141*POWER(1-Q4141,2)+INDEX(Ci,$P4141,3)*3*POWER(Q4141,2)*(1-Q4141)+INDEX(Ci,$P4141,4)*POWER(Q4141,3))</f>
        <v>1015.5275376583461</v>
      </c>
      <c r="S4141" s="3">
        <f t="shared" si="1093"/>
        <v>968.41000366210915</v>
      </c>
      <c r="T4141" s="3">
        <f t="shared" ca="1" si="1094"/>
        <v>47.117533996236943</v>
      </c>
      <c r="U4141" s="3">
        <f t="shared" ca="1" si="1102"/>
        <v>47.117533996236943</v>
      </c>
      <c r="W4141" s="34">
        <f t="shared" si="1095"/>
        <v>8</v>
      </c>
      <c r="X4141" s="73" t="b">
        <f>COUNTIF('Power Curve'!$D$2:$D$31,W4141)&gt;0</f>
        <v>1</v>
      </c>
      <c r="Y4141" s="73" t="b">
        <f t="shared" si="1096"/>
        <v>0</v>
      </c>
      <c r="Z4141" s="73" t="b">
        <f t="shared" si="1103"/>
        <v>1</v>
      </c>
      <c r="AA4141" s="34" t="str">
        <f t="shared" si="1097"/>
        <v>Outer</v>
      </c>
      <c r="AB4141" s="35" t="str">
        <f t="shared" si="1104"/>
        <v>0.6-0.7</v>
      </c>
      <c r="AC4141" s="36" t="str">
        <f t="shared" si="1098"/>
        <v>9-10</v>
      </c>
      <c r="AD4141" s="36" t="str">
        <f t="shared" si="1099"/>
        <v>May</v>
      </c>
      <c r="AE4141" s="35" t="str">
        <f t="shared" si="1100"/>
        <v>305-315</v>
      </c>
      <c r="AF4141" s="36" t="str">
        <f t="shared" si="1101"/>
        <v>HWS-LTI</v>
      </c>
    </row>
    <row r="4142" spans="5:32" x14ac:dyDescent="0.3">
      <c r="E4142" s="12">
        <v>41055.381944444445</v>
      </c>
      <c r="F4142" s="16">
        <v>8.5299999999999994</v>
      </c>
      <c r="G4142" s="16">
        <v>1220.830017089846</v>
      </c>
      <c r="H4142" s="29">
        <v>1.1834855657749106</v>
      </c>
      <c r="I4142" s="26">
        <v>307.39999999999998</v>
      </c>
      <c r="J4142" s="30">
        <v>0.1172332942555686</v>
      </c>
      <c r="K4142" s="31">
        <v>3.7409229936331279E-2</v>
      </c>
      <c r="L4142" s="108">
        <f ca="1">REWS!R4142</f>
        <v>8.5821315508642595</v>
      </c>
      <c r="M4142" s="22">
        <f t="shared" si="1088"/>
        <v>8.4325318477340971</v>
      </c>
      <c r="N4142" s="22">
        <f t="shared" ca="1" si="1089"/>
        <v>8.4840677167768455</v>
      </c>
      <c r="O4142" s="22">
        <f t="shared" si="1090"/>
        <v>0.66132495611700637</v>
      </c>
      <c r="P4142" s="81">
        <f t="shared" ca="1" si="1091"/>
        <v>9</v>
      </c>
      <c r="Q4142" s="22">
        <f t="shared" ca="1" si="1092"/>
        <v>0.47516732230412512</v>
      </c>
      <c r="R4142" s="3">
        <f ca="1">IF(N4142&gt;'Power Curve'!$C$37,0,INDEX(Ci,$P4142,1)*POWER(1-Q4142,3)+INDEX(Ci,$P4142,2)*3*Q4142*POWER(1-Q4142,2)+INDEX(Ci,$P4142,3)*3*POWER(Q4142,2)*(1-Q4142)+INDEX(Ci,$P4142,4)*POWER(Q4142,3))</f>
        <v>1027.8432224915739</v>
      </c>
      <c r="S4142" s="3">
        <f t="shared" si="1093"/>
        <v>1220.830017089846</v>
      </c>
      <c r="T4142" s="3">
        <f t="shared" ca="1" si="1094"/>
        <v>-192.98679459827213</v>
      </c>
      <c r="U4142" s="3">
        <f t="shared" ca="1" si="1102"/>
        <v>192.98679459827213</v>
      </c>
      <c r="W4142" s="34">
        <f t="shared" si="1095"/>
        <v>8</v>
      </c>
      <c r="X4142" s="73" t="b">
        <f>COUNTIF('Power Curve'!$D$2:$D$31,W4142)&gt;0</f>
        <v>1</v>
      </c>
      <c r="Y4142" s="73" t="b">
        <f t="shared" si="1096"/>
        <v>0</v>
      </c>
      <c r="Z4142" s="73" t="b">
        <f t="shared" si="1103"/>
        <v>1</v>
      </c>
      <c r="AA4142" s="34" t="str">
        <f t="shared" si="1097"/>
        <v>Outer</v>
      </c>
      <c r="AB4142" s="35" t="str">
        <f t="shared" si="1104"/>
        <v>0.6-0.7</v>
      </c>
      <c r="AC4142" s="36" t="str">
        <f t="shared" si="1098"/>
        <v>9-10</v>
      </c>
      <c r="AD4142" s="36" t="str">
        <f t="shared" si="1099"/>
        <v>May</v>
      </c>
      <c r="AE4142" s="35" t="str">
        <f t="shared" si="1100"/>
        <v>305-315</v>
      </c>
      <c r="AF4142" s="36" t="str">
        <f t="shared" si="1101"/>
        <v>Inner-TI</v>
      </c>
    </row>
    <row r="4143" spans="5:32" x14ac:dyDescent="0.3">
      <c r="E4143" s="12">
        <v>41055.388888888891</v>
      </c>
      <c r="F4143" s="16">
        <v>8.19</v>
      </c>
      <c r="G4143" s="16">
        <v>958.61997222900436</v>
      </c>
      <c r="H4143" s="29">
        <v>1.1824495951377614</v>
      </c>
      <c r="I4143" s="26">
        <v>304.8</v>
      </c>
      <c r="J4143" s="30">
        <v>0.10744810744810745</v>
      </c>
      <c r="K4143" s="31">
        <v>6.2758268765745348E-2</v>
      </c>
      <c r="L4143" s="108">
        <f ca="1">REWS!R4143</f>
        <v>8.2178857091937694</v>
      </c>
      <c r="M4143" s="22">
        <f t="shared" si="1088"/>
        <v>8.0940537579266234</v>
      </c>
      <c r="N4143" s="22">
        <f t="shared" ca="1" si="1089"/>
        <v>8.1216127847022381</v>
      </c>
      <c r="O4143" s="22">
        <f t="shared" si="1090"/>
        <v>0.6090120762261565</v>
      </c>
      <c r="P4143" s="81">
        <f t="shared" ca="1" si="1091"/>
        <v>9</v>
      </c>
      <c r="Q4143" s="22">
        <f t="shared" ca="1" si="1092"/>
        <v>0.1128760870503753</v>
      </c>
      <c r="R4143" s="3">
        <f ca="1">IF(N4143&gt;'Power Curve'!$C$37,0,INDEX(Ci,$P4143,1)*POWER(1-Q4143,3)+INDEX(Ci,$P4143,2)*3*Q4143*POWER(1-Q4143,2)+INDEX(Ci,$P4143,3)*3*POWER(Q4143,2)*(1-Q4143)+INDEX(Ci,$P4143,4)*POWER(Q4143,3))</f>
        <v>914.80252887312008</v>
      </c>
      <c r="S4143" s="3">
        <f t="shared" si="1093"/>
        <v>958.61997222900436</v>
      </c>
      <c r="T4143" s="3">
        <f t="shared" ca="1" si="1094"/>
        <v>-43.817443355884279</v>
      </c>
      <c r="U4143" s="3">
        <f t="shared" ca="1" si="1102"/>
        <v>43.817443355884279</v>
      </c>
      <c r="W4143" s="34">
        <f t="shared" si="1095"/>
        <v>8</v>
      </c>
      <c r="X4143" s="73" t="b">
        <f>COUNTIF('Power Curve'!$D$2:$D$31,W4143)&gt;0</f>
        <v>1</v>
      </c>
      <c r="Y4143" s="73" t="b">
        <f t="shared" si="1096"/>
        <v>0</v>
      </c>
      <c r="Z4143" s="73" t="b">
        <f t="shared" si="1103"/>
        <v>1</v>
      </c>
      <c r="AA4143" s="34" t="str">
        <f t="shared" si="1097"/>
        <v>Outer</v>
      </c>
      <c r="AB4143" s="35" t="str">
        <f t="shared" si="1104"/>
        <v>0.6-0.7</v>
      </c>
      <c r="AC4143" s="36" t="str">
        <f t="shared" si="1098"/>
        <v>9-10</v>
      </c>
      <c r="AD4143" s="36" t="str">
        <f t="shared" si="1099"/>
        <v>May</v>
      </c>
      <c r="AE4143" s="35" t="str">
        <f t="shared" si="1100"/>
        <v>295-305</v>
      </c>
      <c r="AF4143" s="36" t="str">
        <f t="shared" si="1101"/>
        <v>Inner-TI</v>
      </c>
    </row>
    <row r="4144" spans="5:32" x14ac:dyDescent="0.3">
      <c r="E4144" s="12">
        <v>41055.395833333336</v>
      </c>
      <c r="F4144" s="16">
        <v>8.7799999999999994</v>
      </c>
      <c r="G4144" s="16">
        <v>1022.3900070190434</v>
      </c>
      <c r="H4144" s="29">
        <v>1.1824075943600441</v>
      </c>
      <c r="I4144" s="26">
        <v>305.5</v>
      </c>
      <c r="J4144" s="30">
        <v>8.3143507972665148E-2</v>
      </c>
      <c r="K4144" s="31">
        <v>7.7652249343590052E-2</v>
      </c>
      <c r="L4144" s="108">
        <f ca="1">REWS!R4144</f>
        <v>8.7181848613975603</v>
      </c>
      <c r="M4144" s="22">
        <f t="shared" si="1088"/>
        <v>8.6770391406945393</v>
      </c>
      <c r="N4144" s="22">
        <f t="shared" ca="1" si="1089"/>
        <v>8.6159488927286141</v>
      </c>
      <c r="O4144" s="22">
        <f t="shared" si="1090"/>
        <v>0.69911434643279291</v>
      </c>
      <c r="P4144" s="81">
        <f t="shared" ca="1" si="1091"/>
        <v>9</v>
      </c>
      <c r="Q4144" s="22">
        <f t="shared" ca="1" si="1092"/>
        <v>0.60698893628742856</v>
      </c>
      <c r="R4144" s="3">
        <f ca="1">IF(N4144&gt;'Power Curve'!$C$37,0,INDEX(Ci,$P4144,1)*POWER(1-Q4144,3)+INDEX(Ci,$P4144,2)*3*Q4144*POWER(1-Q4144,2)+INDEX(Ci,$P4144,3)*3*POWER(Q4144,2)*(1-Q4144)+INDEX(Ci,$P4144,4)*POWER(Q4144,3))</f>
        <v>1070.0964272207957</v>
      </c>
      <c r="S4144" s="3">
        <f t="shared" si="1093"/>
        <v>1022.3900070190434</v>
      </c>
      <c r="T4144" s="3">
        <f t="shared" ca="1" si="1094"/>
        <v>47.70642020175228</v>
      </c>
      <c r="U4144" s="3">
        <f t="shared" ca="1" si="1102"/>
        <v>47.70642020175228</v>
      </c>
      <c r="W4144" s="34">
        <f t="shared" si="1095"/>
        <v>9</v>
      </c>
      <c r="X4144" s="73" t="b">
        <f>COUNTIF('Power Curve'!$D$2:$D$31,W4144)&gt;0</f>
        <v>1</v>
      </c>
      <c r="Y4144" s="73" t="b">
        <f t="shared" si="1096"/>
        <v>0</v>
      </c>
      <c r="Z4144" s="73" t="b">
        <f t="shared" si="1103"/>
        <v>1</v>
      </c>
      <c r="AA4144" s="34" t="str">
        <f t="shared" si="1097"/>
        <v>Outer</v>
      </c>
      <c r="AB4144" s="35" t="str">
        <f t="shared" si="1104"/>
        <v>0.6-0.7</v>
      </c>
      <c r="AC4144" s="36" t="str">
        <f t="shared" si="1098"/>
        <v>9-10</v>
      </c>
      <c r="AD4144" s="36" t="str">
        <f t="shared" si="1099"/>
        <v>May</v>
      </c>
      <c r="AE4144" s="35" t="str">
        <f t="shared" si="1100"/>
        <v>305-315</v>
      </c>
      <c r="AF4144" s="36" t="str">
        <f t="shared" si="1101"/>
        <v>HWS-LTI</v>
      </c>
    </row>
    <row r="4145" spans="5:32" x14ac:dyDescent="0.3">
      <c r="E4145" s="12">
        <v>41055.402777777781</v>
      </c>
      <c r="F4145" s="16">
        <v>7.4</v>
      </c>
      <c r="G4145" s="16">
        <v>698.13998031616211</v>
      </c>
      <c r="H4145" s="29">
        <v>1.1808555485415826</v>
      </c>
      <c r="I4145" s="26">
        <v>303.8</v>
      </c>
      <c r="J4145" s="30">
        <v>0.10675675675675676</v>
      </c>
      <c r="K4145" s="31">
        <v>8.2279872692242018E-2</v>
      </c>
      <c r="L4145" s="108">
        <f ca="1">REWS!R4145</f>
        <v>7.307651937295085</v>
      </c>
      <c r="M4145" s="22">
        <f t="shared" si="1088"/>
        <v>7.310020839006798</v>
      </c>
      <c r="N4145" s="22">
        <f t="shared" ca="1" si="1089"/>
        <v>7.2187956683561447</v>
      </c>
      <c r="O4145" s="22">
        <f t="shared" si="1090"/>
        <v>0.48783726121448295</v>
      </c>
      <c r="P4145" s="81">
        <f t="shared" ca="1" si="1091"/>
        <v>8</v>
      </c>
      <c r="Q4145" s="22">
        <f t="shared" ca="1" si="1092"/>
        <v>0.20499056598340779</v>
      </c>
      <c r="R4145" s="3">
        <f ca="1">IF(N4145&gt;'Power Curve'!$C$37,0,INDEX(Ci,$P4145,1)*POWER(1-Q4145,3)+INDEX(Ci,$P4145,2)*3*Q4145*POWER(1-Q4145,2)+INDEX(Ci,$P4145,3)*3*POWER(Q4145,2)*(1-Q4145)+INDEX(Ci,$P4145,4)*POWER(Q4145,3))</f>
        <v>653.94286068484791</v>
      </c>
      <c r="S4145" s="3">
        <f t="shared" si="1093"/>
        <v>698.13998031616211</v>
      </c>
      <c r="T4145" s="3">
        <f t="shared" ca="1" si="1094"/>
        <v>-44.197119631314195</v>
      </c>
      <c r="U4145" s="3">
        <f t="shared" ca="1" si="1102"/>
        <v>44.197119631314195</v>
      </c>
      <c r="W4145" s="34">
        <f t="shared" si="1095"/>
        <v>7</v>
      </c>
      <c r="X4145" s="73" t="b">
        <f>COUNTIF('Power Curve'!$D$2:$D$31,W4145)&gt;0</f>
        <v>1</v>
      </c>
      <c r="Y4145" s="73" t="b">
        <f t="shared" si="1096"/>
        <v>0</v>
      </c>
      <c r="Z4145" s="73" t="b">
        <f t="shared" si="1103"/>
        <v>1</v>
      </c>
      <c r="AA4145" s="34" t="str">
        <f t="shared" si="1097"/>
        <v>Outer</v>
      </c>
      <c r="AB4145" s="35" t="str">
        <f t="shared" si="1104"/>
        <v>0.4-0.5</v>
      </c>
      <c r="AC4145" s="36" t="str">
        <f t="shared" si="1098"/>
        <v>9-10</v>
      </c>
      <c r="AD4145" s="36" t="str">
        <f t="shared" si="1099"/>
        <v>May</v>
      </c>
      <c r="AE4145" s="35" t="str">
        <f t="shared" si="1100"/>
        <v>295-305</v>
      </c>
      <c r="AF4145" s="36" t="str">
        <f t="shared" si="1101"/>
        <v>Inner-TI</v>
      </c>
    </row>
    <row r="4146" spans="5:32" x14ac:dyDescent="0.3">
      <c r="E4146" s="12">
        <v>41055.409722222219</v>
      </c>
      <c r="F4146" s="16">
        <v>6.93</v>
      </c>
      <c r="G4146" s="16">
        <v>699.25997161865234</v>
      </c>
      <c r="H4146" s="29">
        <v>1.1800342083860802</v>
      </c>
      <c r="I4146" s="26">
        <v>302.3</v>
      </c>
      <c r="J4146" s="30">
        <v>0.14285714285714285</v>
      </c>
      <c r="K4146" s="31">
        <v>1.4498005521649248E-2</v>
      </c>
      <c r="L4146" s="108">
        <f ca="1">REWS!R4146</f>
        <v>6.940699542826783</v>
      </c>
      <c r="M4146" s="22">
        <f t="shared" si="1088"/>
        <v>6.8441481872853513</v>
      </c>
      <c r="N4146" s="22">
        <f t="shared" ca="1" si="1089"/>
        <v>6.8547151795858872</v>
      </c>
      <c r="O4146" s="22">
        <f t="shared" si="1090"/>
        <v>0.41583514111330278</v>
      </c>
      <c r="P4146" s="81">
        <f t="shared" ca="1" si="1091"/>
        <v>7</v>
      </c>
      <c r="Q4146" s="22">
        <f t="shared" ca="1" si="1092"/>
        <v>0.83693587233299649</v>
      </c>
      <c r="R4146" s="3">
        <f ca="1">IF(N4146&gt;'Power Curve'!$C$37,0,INDEX(Ci,$P4146,1)*POWER(1-Q4146,3)+INDEX(Ci,$P4146,2)*3*Q4146*POWER(1-Q4146,2)+INDEX(Ci,$P4146,3)*3*POWER(Q4146,2)*(1-Q4146)+INDEX(Ci,$P4146,4)*POWER(Q4146,3))</f>
        <v>559.18471607832134</v>
      </c>
      <c r="S4146" s="3">
        <f t="shared" si="1093"/>
        <v>699.25997161865234</v>
      </c>
      <c r="T4146" s="3">
        <f t="shared" ca="1" si="1094"/>
        <v>-140.075255540331</v>
      </c>
      <c r="U4146" s="3">
        <f t="shared" ca="1" si="1102"/>
        <v>140.075255540331</v>
      </c>
      <c r="W4146" s="34">
        <f t="shared" si="1095"/>
        <v>7</v>
      </c>
      <c r="X4146" s="73" t="b">
        <f>COUNTIF('Power Curve'!$D$2:$D$31,W4146)&gt;0</f>
        <v>1</v>
      </c>
      <c r="Y4146" s="73" t="b">
        <f t="shared" si="1096"/>
        <v>0</v>
      </c>
      <c r="Z4146" s="73" t="b">
        <f t="shared" si="1103"/>
        <v>1</v>
      </c>
      <c r="AA4146" s="34" t="str">
        <f t="shared" si="1097"/>
        <v>Outer</v>
      </c>
      <c r="AB4146" s="35" t="str">
        <f t="shared" si="1104"/>
        <v>0.4-0.5</v>
      </c>
      <c r="AC4146" s="36" t="str">
        <f t="shared" si="1098"/>
        <v>9-10</v>
      </c>
      <c r="AD4146" s="36" t="str">
        <f t="shared" si="1099"/>
        <v>May</v>
      </c>
      <c r="AE4146" s="35" t="str">
        <f t="shared" si="1100"/>
        <v>295-305</v>
      </c>
      <c r="AF4146" s="36" t="str">
        <f t="shared" si="1101"/>
        <v>LWS-HTI</v>
      </c>
    </row>
    <row r="4147" spans="5:32" x14ac:dyDescent="0.3">
      <c r="E4147" s="12">
        <v>41055.416666666664</v>
      </c>
      <c r="F4147" s="16">
        <v>8.6999999999999993</v>
      </c>
      <c r="G4147" s="16">
        <v>883.59000396728493</v>
      </c>
      <c r="H4147" s="29">
        <v>1.1800182966613568</v>
      </c>
      <c r="I4147" s="26">
        <v>300.8</v>
      </c>
      <c r="J4147" s="30">
        <v>0.13908045977011496</v>
      </c>
      <c r="K4147" s="31">
        <v>4.4229891037388107E-2</v>
      </c>
      <c r="L4147" s="108">
        <f ca="1">REWS!R4147</f>
        <v>8.6162452250720669</v>
      </c>
      <c r="M4147" s="22">
        <f t="shared" si="1088"/>
        <v>8.5921820483309688</v>
      </c>
      <c r="N4147" s="22">
        <f t="shared" ca="1" si="1089"/>
        <v>8.509465235273753</v>
      </c>
      <c r="O4147" s="22">
        <f t="shared" si="1090"/>
        <v>0.68599940926440128</v>
      </c>
      <c r="P4147" s="81">
        <f t="shared" ca="1" si="1091"/>
        <v>9</v>
      </c>
      <c r="Q4147" s="22">
        <f t="shared" ca="1" si="1092"/>
        <v>0.50055337042866987</v>
      </c>
      <c r="R4147" s="3">
        <f ca="1">IF(N4147&gt;'Power Curve'!$C$37,0,INDEX(Ci,$P4147,1)*POWER(1-Q4147,3)+INDEX(Ci,$P4147,2)*3*Q4147*POWER(1-Q4147,2)+INDEX(Ci,$P4147,3)*3*POWER(Q4147,2)*(1-Q4147)+INDEX(Ci,$P4147,4)*POWER(Q4147,3))</f>
        <v>1035.9412982502022</v>
      </c>
      <c r="S4147" s="3">
        <f t="shared" si="1093"/>
        <v>883.59000396728493</v>
      </c>
      <c r="T4147" s="3">
        <f t="shared" ca="1" si="1094"/>
        <v>152.35129428291725</v>
      </c>
      <c r="U4147" s="3">
        <f t="shared" ca="1" si="1102"/>
        <v>152.35129428291725</v>
      </c>
      <c r="W4147" s="34">
        <f t="shared" si="1095"/>
        <v>9</v>
      </c>
      <c r="X4147" s="73" t="b">
        <f>COUNTIF('Power Curve'!$D$2:$D$31,W4147)&gt;0</f>
        <v>1</v>
      </c>
      <c r="Y4147" s="73" t="b">
        <f t="shared" si="1096"/>
        <v>0</v>
      </c>
      <c r="Z4147" s="73" t="b">
        <f t="shared" si="1103"/>
        <v>1</v>
      </c>
      <c r="AA4147" s="34" t="str">
        <f t="shared" si="1097"/>
        <v>Outer</v>
      </c>
      <c r="AB4147" s="35" t="str">
        <f t="shared" si="1104"/>
        <v>0.6-0.7</v>
      </c>
      <c r="AC4147" s="36" t="str">
        <f t="shared" si="1098"/>
        <v>10-11</v>
      </c>
      <c r="AD4147" s="36" t="str">
        <f t="shared" si="1099"/>
        <v>May</v>
      </c>
      <c r="AE4147" s="35" t="str">
        <f t="shared" si="1100"/>
        <v>295-305</v>
      </c>
      <c r="AF4147" s="36" t="str">
        <f t="shared" si="1101"/>
        <v>Inner-TI</v>
      </c>
    </row>
    <row r="4148" spans="5:32" x14ac:dyDescent="0.3">
      <c r="E4148" s="12">
        <v>41055.423611111109</v>
      </c>
      <c r="F4148" s="16">
        <v>8.52</v>
      </c>
      <c r="G4148" s="16">
        <v>945.61999511718795</v>
      </c>
      <c r="H4148" s="29">
        <v>1.1795165175668803</v>
      </c>
      <c r="I4148" s="26">
        <v>305.89999999999998</v>
      </c>
      <c r="J4148" s="30">
        <v>0.12910798122065728</v>
      </c>
      <c r="K4148" s="31">
        <v>4.8262111937146308E-2</v>
      </c>
      <c r="L4148" s="108">
        <f ca="1">REWS!R4148</f>
        <v>8.5195644824571595</v>
      </c>
      <c r="M4148" s="22">
        <f t="shared" si="1088"/>
        <v>8.4132199087677648</v>
      </c>
      <c r="N4148" s="22">
        <f t="shared" ca="1" si="1089"/>
        <v>8.4127898495116558</v>
      </c>
      <c r="O4148" s="22">
        <f t="shared" si="1090"/>
        <v>0.658340233696185</v>
      </c>
      <c r="P4148" s="81">
        <f t="shared" ca="1" si="1091"/>
        <v>9</v>
      </c>
      <c r="Q4148" s="22">
        <f t="shared" ca="1" si="1092"/>
        <v>0.40392164651775464</v>
      </c>
      <c r="R4148" s="3">
        <f ca="1">IF(N4148&gt;'Power Curve'!$C$37,0,INDEX(Ci,$P4148,1)*POWER(1-Q4148,3)+INDEX(Ci,$P4148,2)*3*Q4148*POWER(1-Q4148,2)+INDEX(Ci,$P4148,3)*3*POWER(Q4148,2)*(1-Q4148)+INDEX(Ci,$P4148,4)*POWER(Q4148,3))</f>
        <v>1005.22553381603</v>
      </c>
      <c r="S4148" s="3">
        <f t="shared" si="1093"/>
        <v>945.61999511718795</v>
      </c>
      <c r="T4148" s="3">
        <f t="shared" ca="1" si="1094"/>
        <v>59.605538698841997</v>
      </c>
      <c r="U4148" s="3">
        <f t="shared" ca="1" si="1102"/>
        <v>59.605538698841997</v>
      </c>
      <c r="W4148" s="34">
        <f t="shared" si="1095"/>
        <v>8</v>
      </c>
      <c r="X4148" s="73" t="b">
        <f>COUNTIF('Power Curve'!$D$2:$D$31,W4148)&gt;0</f>
        <v>1</v>
      </c>
      <c r="Y4148" s="73" t="b">
        <f t="shared" si="1096"/>
        <v>0</v>
      </c>
      <c r="Z4148" s="73" t="b">
        <f t="shared" si="1103"/>
        <v>1</v>
      </c>
      <c r="AA4148" s="34" t="str">
        <f t="shared" si="1097"/>
        <v>Outer</v>
      </c>
      <c r="AB4148" s="35" t="str">
        <f t="shared" si="1104"/>
        <v>0.6-0.7</v>
      </c>
      <c r="AC4148" s="36" t="str">
        <f t="shared" si="1098"/>
        <v>10-11</v>
      </c>
      <c r="AD4148" s="36" t="str">
        <f t="shared" si="1099"/>
        <v>May</v>
      </c>
      <c r="AE4148" s="35" t="str">
        <f t="shared" si="1100"/>
        <v>305-315</v>
      </c>
      <c r="AF4148" s="36" t="str">
        <f t="shared" si="1101"/>
        <v>Inner-TI</v>
      </c>
    </row>
    <row r="4149" spans="5:32" x14ac:dyDescent="0.3">
      <c r="E4149" s="12">
        <v>41055.430555555555</v>
      </c>
      <c r="F4149" s="16">
        <v>8.81</v>
      </c>
      <c r="G4149" s="16">
        <v>1128.5199661254858</v>
      </c>
      <c r="H4149" s="29">
        <v>1.1790569291284698</v>
      </c>
      <c r="I4149" s="26">
        <v>304.10000000000002</v>
      </c>
      <c r="J4149" s="30">
        <v>0.1112372304199773</v>
      </c>
      <c r="K4149" s="31">
        <v>3.8865294173089225E-2</v>
      </c>
      <c r="L4149" s="108">
        <f ca="1">REWS!R4149</f>
        <v>8.8253195235690818</v>
      </c>
      <c r="M4149" s="22">
        <f t="shared" si="1088"/>
        <v>8.6984553222240262</v>
      </c>
      <c r="N4149" s="22">
        <f t="shared" ca="1" si="1089"/>
        <v>8.7135808831006898</v>
      </c>
      <c r="O4149" s="22">
        <f t="shared" si="1090"/>
        <v>0.70242428632494347</v>
      </c>
      <c r="P4149" s="81">
        <f t="shared" ca="1" si="1091"/>
        <v>9</v>
      </c>
      <c r="Q4149" s="22">
        <f t="shared" ca="1" si="1092"/>
        <v>0.70457683277355154</v>
      </c>
      <c r="R4149" s="3">
        <f ca="1">IF(N4149&gt;'Power Curve'!$C$37,0,INDEX(Ci,$P4149,1)*POWER(1-Q4149,3)+INDEX(Ci,$P4149,2)*3*Q4149*POWER(1-Q4149,2)+INDEX(Ci,$P4149,3)*3*POWER(Q4149,2)*(1-Q4149)+INDEX(Ci,$P4149,4)*POWER(Q4149,3))</f>
        <v>1101.666644784043</v>
      </c>
      <c r="S4149" s="3">
        <f t="shared" si="1093"/>
        <v>1128.5199661254858</v>
      </c>
      <c r="T4149" s="3">
        <f t="shared" ca="1" si="1094"/>
        <v>-26.853321341442779</v>
      </c>
      <c r="U4149" s="3">
        <f t="shared" ca="1" si="1102"/>
        <v>26.853321341442779</v>
      </c>
      <c r="W4149" s="34">
        <f t="shared" si="1095"/>
        <v>9</v>
      </c>
      <c r="X4149" s="73" t="b">
        <f>COUNTIF('Power Curve'!$D$2:$D$31,W4149)&gt;0</f>
        <v>1</v>
      </c>
      <c r="Y4149" s="73" t="b">
        <f t="shared" si="1096"/>
        <v>0</v>
      </c>
      <c r="Z4149" s="73" t="b">
        <f t="shared" si="1103"/>
        <v>1</v>
      </c>
      <c r="AA4149" s="34" t="str">
        <f t="shared" si="1097"/>
        <v>Outer</v>
      </c>
      <c r="AB4149" s="35" t="str">
        <f t="shared" si="1104"/>
        <v>0.7-0.8</v>
      </c>
      <c r="AC4149" s="36" t="str">
        <f t="shared" si="1098"/>
        <v>10-11</v>
      </c>
      <c r="AD4149" s="36" t="str">
        <f t="shared" si="1099"/>
        <v>May</v>
      </c>
      <c r="AE4149" s="35" t="str">
        <f t="shared" si="1100"/>
        <v>295-305</v>
      </c>
      <c r="AF4149" s="36" t="str">
        <f t="shared" si="1101"/>
        <v>Inner-TI</v>
      </c>
    </row>
    <row r="4150" spans="5:32" x14ac:dyDescent="0.3">
      <c r="E4150" s="12">
        <v>41055.4375</v>
      </c>
      <c r="F4150" s="16">
        <v>8.24</v>
      </c>
      <c r="G4150" s="16">
        <v>900.08997726440452</v>
      </c>
      <c r="H4150" s="29">
        <v>1.1780137374791166</v>
      </c>
      <c r="I4150" s="26">
        <v>301.10000000000002</v>
      </c>
      <c r="J4150" s="30">
        <v>0.11165048543689321</v>
      </c>
      <c r="K4150" s="31">
        <v>6.9385999720252237E-2</v>
      </c>
      <c r="L4150" s="108">
        <f ca="1">REWS!R4150</f>
        <v>8.234049424045585</v>
      </c>
      <c r="M4150" s="22">
        <f t="shared" si="1088"/>
        <v>8.1332720725728382</v>
      </c>
      <c r="N4150" s="22">
        <f t="shared" ca="1" si="1089"/>
        <v>8.1273985709677703</v>
      </c>
      <c r="O4150" s="22">
        <f t="shared" si="1090"/>
        <v>0.61507339317809262</v>
      </c>
      <c r="P4150" s="81">
        <f t="shared" ca="1" si="1091"/>
        <v>9</v>
      </c>
      <c r="Q4150" s="22">
        <f t="shared" ca="1" si="1092"/>
        <v>0.11865926026050659</v>
      </c>
      <c r="R4150" s="3">
        <f ca="1">IF(N4150&gt;'Power Curve'!$C$37,0,INDEX(Ci,$P4150,1)*POWER(1-Q4150,3)+INDEX(Ci,$P4150,2)*3*Q4150*POWER(1-Q4150,2)+INDEX(Ci,$P4150,3)*3*POWER(Q4150,2)*(1-Q4150)+INDEX(Ci,$P4150,4)*POWER(Q4150,3))</f>
        <v>916.56414868293075</v>
      </c>
      <c r="S4150" s="3">
        <f t="shared" si="1093"/>
        <v>900.08997726440452</v>
      </c>
      <c r="T4150" s="3">
        <f t="shared" ca="1" si="1094"/>
        <v>16.474171418526225</v>
      </c>
      <c r="U4150" s="3">
        <f t="shared" ca="1" si="1102"/>
        <v>16.474171418526225</v>
      </c>
      <c r="W4150" s="34">
        <f t="shared" si="1095"/>
        <v>8</v>
      </c>
      <c r="X4150" s="73" t="b">
        <f>COUNTIF('Power Curve'!$D$2:$D$31,W4150)&gt;0</f>
        <v>1</v>
      </c>
      <c r="Y4150" s="73" t="b">
        <f t="shared" si="1096"/>
        <v>0</v>
      </c>
      <c r="Z4150" s="73" t="b">
        <f t="shared" si="1103"/>
        <v>1</v>
      </c>
      <c r="AA4150" s="34" t="str">
        <f t="shared" si="1097"/>
        <v>Outer</v>
      </c>
      <c r="AB4150" s="35" t="str">
        <f t="shared" si="1104"/>
        <v>0.6-0.7</v>
      </c>
      <c r="AC4150" s="36" t="str">
        <f t="shared" si="1098"/>
        <v>10-11</v>
      </c>
      <c r="AD4150" s="36" t="str">
        <f t="shared" si="1099"/>
        <v>May</v>
      </c>
      <c r="AE4150" s="35" t="str">
        <f t="shared" si="1100"/>
        <v>295-305</v>
      </c>
      <c r="AF4150" s="36" t="str">
        <f t="shared" si="1101"/>
        <v>Inner-TI</v>
      </c>
    </row>
    <row r="4151" spans="5:32" x14ac:dyDescent="0.3">
      <c r="E4151" s="12">
        <v>41055.444444444445</v>
      </c>
      <c r="F4151" s="16">
        <v>8.0299999999999994</v>
      </c>
      <c r="G4151" s="16">
        <v>1060.7300262451174</v>
      </c>
      <c r="H4151" s="29">
        <v>1.1773470636730559</v>
      </c>
      <c r="I4151" s="26">
        <v>308.5</v>
      </c>
      <c r="J4151" s="30">
        <v>0.10211706102117062</v>
      </c>
      <c r="K4151" s="31">
        <v>2.366388004063856E-2</v>
      </c>
      <c r="L4151" s="108">
        <f ca="1">REWS!R4151</f>
        <v>8.0247283797074829</v>
      </c>
      <c r="M4151" s="22">
        <f t="shared" si="1088"/>
        <v>7.9244966116175206</v>
      </c>
      <c r="N4151" s="22">
        <f t="shared" ca="1" si="1089"/>
        <v>7.9192942533179211</v>
      </c>
      <c r="O4151" s="22">
        <f t="shared" si="1090"/>
        <v>0.58280647268310704</v>
      </c>
      <c r="P4151" s="81">
        <f t="shared" ca="1" si="1091"/>
        <v>8</v>
      </c>
      <c r="Q4151" s="22">
        <f t="shared" ca="1" si="1092"/>
        <v>0.91002919677999627</v>
      </c>
      <c r="R4151" s="3">
        <f ca="1">IF(N4151&gt;'Power Curve'!$C$37,0,INDEX(Ci,$P4151,1)*POWER(1-Q4151,3)+INDEX(Ci,$P4151,2)*3*Q4151*POWER(1-Q4151,2)+INDEX(Ci,$P4151,3)*3*POWER(Q4151,2)*(1-Q4151)+INDEX(Ci,$P4151,4)*POWER(Q4151,3))</f>
        <v>854.10114247684078</v>
      </c>
      <c r="S4151" s="3">
        <f t="shared" si="1093"/>
        <v>1060.7300262451174</v>
      </c>
      <c r="T4151" s="3">
        <f t="shared" ca="1" si="1094"/>
        <v>-206.62888376827664</v>
      </c>
      <c r="U4151" s="3">
        <f t="shared" ca="1" si="1102"/>
        <v>206.62888376827664</v>
      </c>
      <c r="W4151" s="34">
        <f t="shared" si="1095"/>
        <v>8</v>
      </c>
      <c r="X4151" s="73" t="b">
        <f>COUNTIF('Power Curve'!$D$2:$D$31,W4151)&gt;0</f>
        <v>1</v>
      </c>
      <c r="Y4151" s="73" t="b">
        <f t="shared" si="1096"/>
        <v>0</v>
      </c>
      <c r="Z4151" s="73" t="b">
        <f t="shared" si="1103"/>
        <v>1</v>
      </c>
      <c r="AA4151" s="34" t="str">
        <f t="shared" si="1097"/>
        <v>Outer</v>
      </c>
      <c r="AB4151" s="35" t="str">
        <f t="shared" si="1104"/>
        <v>0.5-0.6</v>
      </c>
      <c r="AC4151" s="36" t="str">
        <f t="shared" si="1098"/>
        <v>10-11</v>
      </c>
      <c r="AD4151" s="36" t="str">
        <f t="shared" si="1099"/>
        <v>May</v>
      </c>
      <c r="AE4151" s="35" t="str">
        <f t="shared" si="1100"/>
        <v>305-315</v>
      </c>
      <c r="AF4151" s="36" t="str">
        <f t="shared" si="1101"/>
        <v>Inner-TI</v>
      </c>
    </row>
    <row r="4152" spans="5:32" x14ac:dyDescent="0.3">
      <c r="E4152" s="12">
        <v>41055.451388888891</v>
      </c>
      <c r="F4152" s="16">
        <v>8.15</v>
      </c>
      <c r="G4152" s="16">
        <v>761.67001724243187</v>
      </c>
      <c r="H4152" s="29">
        <v>1.1777219758039374</v>
      </c>
      <c r="I4152" s="26">
        <v>307.89999999999998</v>
      </c>
      <c r="J4152" s="30">
        <v>0.1214723926380368</v>
      </c>
      <c r="K4152" s="31">
        <v>5.6409292426784052E-2</v>
      </c>
      <c r="L4152" s="108">
        <f ca="1">REWS!R4152</f>
        <v>8.0817065812324582</v>
      </c>
      <c r="M4152" s="22">
        <f t="shared" si="1088"/>
        <v>8.0437736065632421</v>
      </c>
      <c r="N4152" s="22">
        <f t="shared" ca="1" si="1089"/>
        <v>7.9763703182952277</v>
      </c>
      <c r="O4152" s="22">
        <f t="shared" si="1090"/>
        <v>0.60124111675086989</v>
      </c>
      <c r="P4152" s="81">
        <f t="shared" ca="1" si="1091"/>
        <v>8</v>
      </c>
      <c r="Q4152" s="22">
        <f t="shared" ca="1" si="1092"/>
        <v>0.96747518106425168</v>
      </c>
      <c r="R4152" s="3">
        <f ca="1">IF(N4152&gt;'Power Curve'!$C$37,0,INDEX(Ci,$P4152,1)*POWER(1-Q4152,3)+INDEX(Ci,$P4152,2)*3*Q4152*POWER(1-Q4152,2)+INDEX(Ci,$P4152,3)*3*POWER(Q4152,2)*(1-Q4152)+INDEX(Ci,$P4152,4)*POWER(Q4152,3))</f>
        <v>871.0964485203923</v>
      </c>
      <c r="S4152" s="3">
        <f t="shared" si="1093"/>
        <v>761.67001724243187</v>
      </c>
      <c r="T4152" s="3">
        <f t="shared" ca="1" si="1094"/>
        <v>109.42643127796043</v>
      </c>
      <c r="U4152" s="3">
        <f t="shared" ca="1" si="1102"/>
        <v>109.42643127796043</v>
      </c>
      <c r="W4152" s="34">
        <f t="shared" si="1095"/>
        <v>8</v>
      </c>
      <c r="X4152" s="73" t="b">
        <f>COUNTIF('Power Curve'!$D$2:$D$31,W4152)&gt;0</f>
        <v>1</v>
      </c>
      <c r="Y4152" s="73" t="b">
        <f t="shared" si="1096"/>
        <v>0</v>
      </c>
      <c r="Z4152" s="73" t="b">
        <f t="shared" si="1103"/>
        <v>1</v>
      </c>
      <c r="AA4152" s="34" t="str">
        <f t="shared" si="1097"/>
        <v>Outer</v>
      </c>
      <c r="AB4152" s="35" t="str">
        <f t="shared" si="1104"/>
        <v>0.6-0.7</v>
      </c>
      <c r="AC4152" s="36" t="str">
        <f t="shared" si="1098"/>
        <v>10-11</v>
      </c>
      <c r="AD4152" s="36" t="str">
        <f t="shared" si="1099"/>
        <v>May</v>
      </c>
      <c r="AE4152" s="35" t="str">
        <f t="shared" si="1100"/>
        <v>305-315</v>
      </c>
      <c r="AF4152" s="36" t="str">
        <f t="shared" si="1101"/>
        <v>Inner-TI</v>
      </c>
    </row>
    <row r="4153" spans="5:32" x14ac:dyDescent="0.3">
      <c r="E4153" s="12">
        <v>41055.458333333336</v>
      </c>
      <c r="F4153" s="16">
        <v>8</v>
      </c>
      <c r="G4153" s="16">
        <v>855.65002441406295</v>
      </c>
      <c r="H4153" s="29">
        <v>1.1770556281277222</v>
      </c>
      <c r="I4153" s="26">
        <v>305.39999999999998</v>
      </c>
      <c r="J4153" s="30">
        <v>0.10125000000000001</v>
      </c>
      <c r="K4153" s="31">
        <v>4.4827311044797147E-2</v>
      </c>
      <c r="L4153" s="108">
        <f ca="1">REWS!R4153</f>
        <v>7.9881774597866873</v>
      </c>
      <c r="M4153" s="22">
        <f t="shared" si="1088"/>
        <v>7.894239294771257</v>
      </c>
      <c r="N4153" s="22">
        <f t="shared" ca="1" si="1089"/>
        <v>7.8825730495817634</v>
      </c>
      <c r="O4153" s="22">
        <f t="shared" si="1090"/>
        <v>0.57813010682764421</v>
      </c>
      <c r="P4153" s="81">
        <f t="shared" ca="1" si="1091"/>
        <v>8</v>
      </c>
      <c r="Q4153" s="22">
        <f t="shared" ca="1" si="1092"/>
        <v>0.87306999691986242</v>
      </c>
      <c r="R4153" s="3">
        <f ca="1">IF(N4153&gt;'Power Curve'!$C$37,0,INDEX(Ci,$P4153,1)*POWER(1-Q4153,3)+INDEX(Ci,$P4153,2)*3*Q4153*POWER(1-Q4153,2)+INDEX(Ci,$P4153,3)*3*POWER(Q4153,2)*(1-Q4153)+INDEX(Ci,$P4153,4)*POWER(Q4153,3))</f>
        <v>843.20017462894737</v>
      </c>
      <c r="S4153" s="3">
        <f t="shared" si="1093"/>
        <v>855.65002441406295</v>
      </c>
      <c r="T4153" s="3">
        <f t="shared" ca="1" si="1094"/>
        <v>-12.449849785115589</v>
      </c>
      <c r="U4153" s="3">
        <f t="shared" ca="1" si="1102"/>
        <v>12.449849785115589</v>
      </c>
      <c r="W4153" s="34">
        <f t="shared" si="1095"/>
        <v>8</v>
      </c>
      <c r="X4153" s="73" t="b">
        <f>COUNTIF('Power Curve'!$D$2:$D$31,W4153)&gt;0</f>
        <v>1</v>
      </c>
      <c r="Y4153" s="73" t="b">
        <f t="shared" si="1096"/>
        <v>0</v>
      </c>
      <c r="Z4153" s="73" t="b">
        <f t="shared" si="1103"/>
        <v>1</v>
      </c>
      <c r="AA4153" s="34" t="str">
        <f t="shared" si="1097"/>
        <v>Outer</v>
      </c>
      <c r="AB4153" s="35" t="str">
        <f t="shared" si="1104"/>
        <v>0.5-0.6</v>
      </c>
      <c r="AC4153" s="36" t="str">
        <f t="shared" si="1098"/>
        <v>11-12</v>
      </c>
      <c r="AD4153" s="36" t="str">
        <f t="shared" si="1099"/>
        <v>May</v>
      </c>
      <c r="AE4153" s="35" t="str">
        <f t="shared" si="1100"/>
        <v>305-315</v>
      </c>
      <c r="AF4153" s="36" t="str">
        <f t="shared" si="1101"/>
        <v>Inner-TI</v>
      </c>
    </row>
    <row r="4154" spans="5:32" x14ac:dyDescent="0.3">
      <c r="E4154" s="12">
        <v>41055.465277777781</v>
      </c>
      <c r="F4154" s="16">
        <v>9.16</v>
      </c>
      <c r="G4154" s="16">
        <v>1106.050010681151</v>
      </c>
      <c r="H4154" s="29">
        <v>1.1771805131082949</v>
      </c>
      <c r="I4154" s="26">
        <v>303.5</v>
      </c>
      <c r="J4154" s="30">
        <v>6.768558951965066E-2</v>
      </c>
      <c r="K4154" s="31">
        <v>5.6001614305796497E-2</v>
      </c>
      <c r="L4154" s="108">
        <f ca="1">REWS!R4154</f>
        <v>9.1057524239742644</v>
      </c>
      <c r="M4154" s="22">
        <f t="shared" si="1088"/>
        <v>9.0392236555214645</v>
      </c>
      <c r="N4154" s="22">
        <f t="shared" ca="1" si="1089"/>
        <v>8.9856913441168214</v>
      </c>
      <c r="O4154" s="22">
        <f t="shared" si="1090"/>
        <v>0.75509113072994982</v>
      </c>
      <c r="P4154" s="81">
        <f t="shared" ca="1" si="1091"/>
        <v>9</v>
      </c>
      <c r="Q4154" s="22">
        <f t="shared" ca="1" si="1092"/>
        <v>0.97656439956629526</v>
      </c>
      <c r="R4154" s="3">
        <f ca="1">IF(N4154&gt;'Power Curve'!$C$37,0,INDEX(Ci,$P4154,1)*POWER(1-Q4154,3)+INDEX(Ci,$P4154,2)*3*Q4154*POWER(1-Q4154,2)+INDEX(Ci,$P4154,3)*3*POWER(Q4154,2)*(1-Q4154)+INDEX(Ci,$P4154,4)*POWER(Q4154,3))</f>
        <v>1190.593797529632</v>
      </c>
      <c r="S4154" s="3">
        <f t="shared" si="1093"/>
        <v>1106.050010681151</v>
      </c>
      <c r="T4154" s="3">
        <f t="shared" ca="1" si="1094"/>
        <v>84.543786848480977</v>
      </c>
      <c r="U4154" s="3">
        <f t="shared" ca="1" si="1102"/>
        <v>84.543786848480977</v>
      </c>
      <c r="W4154" s="34">
        <f t="shared" si="1095"/>
        <v>9</v>
      </c>
      <c r="X4154" s="73" t="b">
        <f>COUNTIF('Power Curve'!$D$2:$D$31,W4154)&gt;0</f>
        <v>1</v>
      </c>
      <c r="Y4154" s="73" t="b">
        <f t="shared" si="1096"/>
        <v>0</v>
      </c>
      <c r="Z4154" s="73" t="b">
        <f t="shared" si="1103"/>
        <v>1</v>
      </c>
      <c r="AA4154" s="34" t="str">
        <f t="shared" si="1097"/>
        <v>Outer</v>
      </c>
      <c r="AB4154" s="35" t="str">
        <f t="shared" si="1104"/>
        <v>0.7-0.8</v>
      </c>
      <c r="AC4154" s="36" t="str">
        <f t="shared" si="1098"/>
        <v>11-12</v>
      </c>
      <c r="AD4154" s="36" t="str">
        <f t="shared" si="1099"/>
        <v>May</v>
      </c>
      <c r="AE4154" s="35" t="str">
        <f t="shared" si="1100"/>
        <v>295-305</v>
      </c>
      <c r="AF4154" s="36" t="str">
        <f t="shared" si="1101"/>
        <v>HWS-LTI</v>
      </c>
    </row>
    <row r="4155" spans="5:32" x14ac:dyDescent="0.3">
      <c r="E4155" s="12">
        <v>41055.472222222219</v>
      </c>
      <c r="F4155" s="16">
        <v>8.85</v>
      </c>
      <c r="G4155" s="16">
        <v>1073.2699966430669</v>
      </c>
      <c r="H4155" s="29">
        <v>1.1763484626404195</v>
      </c>
      <c r="I4155" s="26">
        <v>302.10000000000002</v>
      </c>
      <c r="J4155" s="30">
        <v>9.3785310734463279E-2</v>
      </c>
      <c r="K4155" s="31">
        <v>8.6348368076319751E-2</v>
      </c>
      <c r="L4155" s="108">
        <f ca="1">REWS!R4155</f>
        <v>8.8252397362973873</v>
      </c>
      <c r="M4155" s="22">
        <f t="shared" si="1088"/>
        <v>8.7312529638153311</v>
      </c>
      <c r="N4155" s="22">
        <f t="shared" ca="1" si="1089"/>
        <v>8.7068249269974469</v>
      </c>
      <c r="O4155" s="22">
        <f t="shared" si="1090"/>
        <v>0.7074932675586918</v>
      </c>
      <c r="P4155" s="81">
        <f t="shared" ca="1" si="1091"/>
        <v>9</v>
      </c>
      <c r="Q4155" s="22">
        <f t="shared" ca="1" si="1092"/>
        <v>0.69782392788699277</v>
      </c>
      <c r="R4155" s="3">
        <f ca="1">IF(N4155&gt;'Power Curve'!$C$37,0,INDEX(Ci,$P4155,1)*POWER(1-Q4155,3)+INDEX(Ci,$P4155,2)*3*Q4155*POWER(1-Q4155,2)+INDEX(Ci,$P4155,3)*3*POWER(Q4155,2)*(1-Q4155)+INDEX(Ci,$P4155,4)*POWER(Q4155,3))</f>
        <v>1099.4750840574748</v>
      </c>
      <c r="S4155" s="3">
        <f t="shared" si="1093"/>
        <v>1073.2699966430669</v>
      </c>
      <c r="T4155" s="3">
        <f t="shared" ca="1" si="1094"/>
        <v>26.205087414407899</v>
      </c>
      <c r="U4155" s="3">
        <f t="shared" ca="1" si="1102"/>
        <v>26.205087414407899</v>
      </c>
      <c r="W4155" s="34">
        <f t="shared" si="1095"/>
        <v>9</v>
      </c>
      <c r="X4155" s="73" t="b">
        <f>COUNTIF('Power Curve'!$D$2:$D$31,W4155)&gt;0</f>
        <v>1</v>
      </c>
      <c r="Y4155" s="73" t="b">
        <f t="shared" si="1096"/>
        <v>0</v>
      </c>
      <c r="Z4155" s="73" t="b">
        <f t="shared" si="1103"/>
        <v>1</v>
      </c>
      <c r="AA4155" s="34" t="str">
        <f t="shared" si="1097"/>
        <v>Outer</v>
      </c>
      <c r="AB4155" s="35" t="str">
        <f t="shared" si="1104"/>
        <v>0.7-0.8</v>
      </c>
      <c r="AC4155" s="36" t="str">
        <f t="shared" si="1098"/>
        <v>11-12</v>
      </c>
      <c r="AD4155" s="36" t="str">
        <f t="shared" si="1099"/>
        <v>May</v>
      </c>
      <c r="AE4155" s="35" t="str">
        <f t="shared" si="1100"/>
        <v>295-305</v>
      </c>
      <c r="AF4155" s="36" t="str">
        <f t="shared" si="1101"/>
        <v>HWS-LTI</v>
      </c>
    </row>
    <row r="4156" spans="5:32" x14ac:dyDescent="0.3">
      <c r="E4156" s="12">
        <v>41055.479166666664</v>
      </c>
      <c r="F4156" s="16">
        <v>9.01</v>
      </c>
      <c r="G4156" s="16">
        <v>1184.610038757324</v>
      </c>
      <c r="H4156" s="29">
        <v>1.1761821944652673</v>
      </c>
      <c r="I4156" s="26">
        <v>303</v>
      </c>
      <c r="J4156" s="30">
        <v>0.12208657047724751</v>
      </c>
      <c r="K4156" s="31">
        <v>5.8086133483360412E-2</v>
      </c>
      <c r="L4156" s="108">
        <f ca="1">REWS!R4156</f>
        <v>8.9566952938521567</v>
      </c>
      <c r="M4156" s="22">
        <f t="shared" si="1088"/>
        <v>8.8886873018233423</v>
      </c>
      <c r="N4156" s="22">
        <f t="shared" ca="1" si="1089"/>
        <v>8.8361003024156002</v>
      </c>
      <c r="O4156" s="22">
        <f t="shared" si="1090"/>
        <v>0.73182525199996862</v>
      </c>
      <c r="P4156" s="81">
        <f t="shared" ca="1" si="1091"/>
        <v>9</v>
      </c>
      <c r="Q4156" s="22">
        <f t="shared" ca="1" si="1092"/>
        <v>0.82704091820372116</v>
      </c>
      <c r="R4156" s="3">
        <f ca="1">IF(N4156&gt;'Power Curve'!$C$37,0,INDEX(Ci,$P4156,1)*POWER(1-Q4156,3)+INDEX(Ci,$P4156,2)*3*Q4156*POWER(1-Q4156,2)+INDEX(Ci,$P4156,3)*3*POWER(Q4156,2)*(1-Q4156)+INDEX(Ci,$P4156,4)*POWER(Q4156,3))</f>
        <v>1141.5649849752531</v>
      </c>
      <c r="S4156" s="3">
        <f t="shared" si="1093"/>
        <v>1184.610038757324</v>
      </c>
      <c r="T4156" s="3">
        <f t="shared" ca="1" si="1094"/>
        <v>-43.045053782070909</v>
      </c>
      <c r="U4156" s="3">
        <f t="shared" ca="1" si="1102"/>
        <v>43.045053782070909</v>
      </c>
      <c r="W4156" s="34">
        <f t="shared" si="1095"/>
        <v>9</v>
      </c>
      <c r="X4156" s="73" t="b">
        <f>COUNTIF('Power Curve'!$D$2:$D$31,W4156)&gt;0</f>
        <v>1</v>
      </c>
      <c r="Y4156" s="73" t="b">
        <f t="shared" si="1096"/>
        <v>0</v>
      </c>
      <c r="Z4156" s="73" t="b">
        <f t="shared" si="1103"/>
        <v>1</v>
      </c>
      <c r="AA4156" s="34" t="str">
        <f t="shared" si="1097"/>
        <v>Outer</v>
      </c>
      <c r="AB4156" s="35" t="str">
        <f t="shared" si="1104"/>
        <v>0.7-0.8</v>
      </c>
      <c r="AC4156" s="36" t="str">
        <f t="shared" si="1098"/>
        <v>11-12</v>
      </c>
      <c r="AD4156" s="36" t="str">
        <f t="shared" si="1099"/>
        <v>May</v>
      </c>
      <c r="AE4156" s="35" t="str">
        <f t="shared" si="1100"/>
        <v>295-305</v>
      </c>
      <c r="AF4156" s="36" t="str">
        <f t="shared" si="1101"/>
        <v>Inner-TI</v>
      </c>
    </row>
    <row r="4157" spans="5:32" x14ac:dyDescent="0.3">
      <c r="E4157" s="12">
        <v>41055.486111111109</v>
      </c>
      <c r="F4157" s="16">
        <v>7.81</v>
      </c>
      <c r="G4157" s="16">
        <v>620.19998311996437</v>
      </c>
      <c r="H4157" s="29">
        <v>1.176282113919267</v>
      </c>
      <c r="I4157" s="26">
        <v>305.89999999999998</v>
      </c>
      <c r="J4157" s="30">
        <v>0.11139564660691421</v>
      </c>
      <c r="K4157" s="31">
        <v>4.3930160682511786E-2</v>
      </c>
      <c r="L4157" s="108">
        <f ca="1">REWS!R4157</f>
        <v>7.7980236737132067</v>
      </c>
      <c r="M4157" s="22">
        <f t="shared" si="1088"/>
        <v>7.7050625513370461</v>
      </c>
      <c r="N4157" s="22">
        <f t="shared" ca="1" si="1089"/>
        <v>7.6932471424798168</v>
      </c>
      <c r="O4157" s="22">
        <f t="shared" si="1090"/>
        <v>0.5488922313035739</v>
      </c>
      <c r="P4157" s="81">
        <f t="shared" ca="1" si="1091"/>
        <v>8</v>
      </c>
      <c r="Q4157" s="22">
        <f t="shared" ca="1" si="1092"/>
        <v>0.68251703766618721</v>
      </c>
      <c r="R4157" s="3">
        <f ca="1">IF(N4157&gt;'Power Curve'!$C$37,0,INDEX(Ci,$P4157,1)*POWER(1-Q4157,3)+INDEX(Ci,$P4157,2)*3*Q4157*POWER(1-Q4157,2)+INDEX(Ci,$P4157,3)*3*POWER(Q4157,2)*(1-Q4157)+INDEX(Ci,$P4157,4)*POWER(Q4157,3))</f>
        <v>787.52485378701022</v>
      </c>
      <c r="S4157" s="3">
        <f t="shared" si="1093"/>
        <v>620.19998311996437</v>
      </c>
      <c r="T4157" s="3">
        <f t="shared" ca="1" si="1094"/>
        <v>167.32487066704584</v>
      </c>
      <c r="U4157" s="3">
        <f t="shared" ca="1" si="1102"/>
        <v>167.32487066704584</v>
      </c>
      <c r="W4157" s="34">
        <f t="shared" si="1095"/>
        <v>8</v>
      </c>
      <c r="X4157" s="73" t="b">
        <f>COUNTIF('Power Curve'!$D$2:$D$31,W4157)&gt;0</f>
        <v>1</v>
      </c>
      <c r="Y4157" s="73" t="b">
        <f t="shared" si="1096"/>
        <v>0</v>
      </c>
      <c r="Z4157" s="73" t="b">
        <f t="shared" si="1103"/>
        <v>1</v>
      </c>
      <c r="AA4157" s="34" t="str">
        <f t="shared" si="1097"/>
        <v>Outer</v>
      </c>
      <c r="AB4157" s="35" t="str">
        <f t="shared" si="1104"/>
        <v>0.5-0.6</v>
      </c>
      <c r="AC4157" s="36" t="str">
        <f t="shared" si="1098"/>
        <v>11-12</v>
      </c>
      <c r="AD4157" s="36" t="str">
        <f t="shared" si="1099"/>
        <v>May</v>
      </c>
      <c r="AE4157" s="35" t="str">
        <f t="shared" si="1100"/>
        <v>305-315</v>
      </c>
      <c r="AF4157" s="36" t="str">
        <f t="shared" si="1101"/>
        <v>Inner-TI</v>
      </c>
    </row>
    <row r="4158" spans="5:32" x14ac:dyDescent="0.3">
      <c r="E4158" s="12">
        <v>41055.493055555555</v>
      </c>
      <c r="F4158" s="16">
        <v>7.65</v>
      </c>
      <c r="G4158" s="16">
        <v>656.00999069213867</v>
      </c>
      <c r="H4158" s="29">
        <v>1.1751025979163594</v>
      </c>
      <c r="I4158" s="26">
        <v>312.89999999999998</v>
      </c>
      <c r="J4158" s="30">
        <v>0.10980392156862744</v>
      </c>
      <c r="K4158" s="31">
        <v>0.10296710518266478</v>
      </c>
      <c r="L4158" s="108">
        <f ca="1">REWS!R4158</f>
        <v>7.5742808822834276</v>
      </c>
      <c r="M4158" s="22">
        <f t="shared" si="1088"/>
        <v>7.5446888607233475</v>
      </c>
      <c r="N4158" s="22">
        <f t="shared" ca="1" si="1089"/>
        <v>7.4700121046475267</v>
      </c>
      <c r="O4158" s="22">
        <f t="shared" si="1090"/>
        <v>0.52410596044185065</v>
      </c>
      <c r="P4158" s="81">
        <f t="shared" ca="1" si="1091"/>
        <v>8</v>
      </c>
      <c r="Q4158" s="22">
        <f t="shared" ca="1" si="1092"/>
        <v>0.4578351770630133</v>
      </c>
      <c r="R4158" s="3">
        <f ca="1">IF(N4158&gt;'Power Curve'!$C$37,0,INDEX(Ci,$P4158,1)*POWER(1-Q4158,3)+INDEX(Ci,$P4158,2)*3*Q4158*POWER(1-Q4158,2)+INDEX(Ci,$P4158,3)*3*POWER(Q4158,2)*(1-Q4158)+INDEX(Ci,$P4158,4)*POWER(Q4158,3))</f>
        <v>723.39917725385476</v>
      </c>
      <c r="S4158" s="3">
        <f t="shared" si="1093"/>
        <v>656.00999069213867</v>
      </c>
      <c r="T4158" s="3">
        <f t="shared" ca="1" si="1094"/>
        <v>67.389186561716087</v>
      </c>
      <c r="U4158" s="3">
        <f t="shared" ca="1" si="1102"/>
        <v>67.389186561716087</v>
      </c>
      <c r="W4158" s="34">
        <f t="shared" si="1095"/>
        <v>8</v>
      </c>
      <c r="X4158" s="73" t="b">
        <f>COUNTIF('Power Curve'!$D$2:$D$31,W4158)&gt;0</f>
        <v>1</v>
      </c>
      <c r="Y4158" s="73" t="b">
        <f t="shared" si="1096"/>
        <v>0</v>
      </c>
      <c r="Z4158" s="73" t="b">
        <f t="shared" si="1103"/>
        <v>1</v>
      </c>
      <c r="AA4158" s="34" t="str">
        <f t="shared" si="1097"/>
        <v>Inner</v>
      </c>
      <c r="AB4158" s="35" t="str">
        <f t="shared" si="1104"/>
        <v>0.5-0.6</v>
      </c>
      <c r="AC4158" s="36" t="str">
        <f t="shared" si="1098"/>
        <v>11-12</v>
      </c>
      <c r="AD4158" s="36" t="str">
        <f t="shared" si="1099"/>
        <v>May</v>
      </c>
      <c r="AE4158" s="35" t="str">
        <f t="shared" si="1100"/>
        <v>305-315</v>
      </c>
      <c r="AF4158" s="36" t="str">
        <f t="shared" si="1101"/>
        <v>Inner-TI</v>
      </c>
    </row>
    <row r="4159" spans="5:32" x14ac:dyDescent="0.3">
      <c r="E4159" s="12">
        <v>41055.5</v>
      </c>
      <c r="F4159" s="16">
        <v>7.42</v>
      </c>
      <c r="G4159" s="16">
        <v>773.07003021240234</v>
      </c>
      <c r="H4159" s="29">
        <v>1.1744806506952163</v>
      </c>
      <c r="I4159" s="26">
        <v>311.89999999999998</v>
      </c>
      <c r="J4159" s="30">
        <v>0.12668463611859837</v>
      </c>
      <c r="K4159" s="31">
        <v>8.5045744723027589E-2</v>
      </c>
      <c r="L4159" s="108">
        <f ca="1">REWS!R4159</f>
        <v>7.4212591502702221</v>
      </c>
      <c r="M4159" s="22">
        <f t="shared" si="1088"/>
        <v>7.3165638083707885</v>
      </c>
      <c r="N4159" s="22">
        <f t="shared" ca="1" si="1089"/>
        <v>7.3178054058500885</v>
      </c>
      <c r="O4159" s="22">
        <f t="shared" si="1090"/>
        <v>0.48884849822147103</v>
      </c>
      <c r="P4159" s="81">
        <f t="shared" ca="1" si="1091"/>
        <v>8</v>
      </c>
      <c r="Q4159" s="22">
        <f t="shared" ca="1" si="1092"/>
        <v>0.30464200177048911</v>
      </c>
      <c r="R4159" s="3">
        <f ca="1">IF(N4159&gt;'Power Curve'!$C$37,0,INDEX(Ci,$P4159,1)*POWER(1-Q4159,3)+INDEX(Ci,$P4159,2)*3*Q4159*POWER(1-Q4159,2)+INDEX(Ci,$P4159,3)*3*POWER(Q4159,2)*(1-Q4159)+INDEX(Ci,$P4159,4)*POWER(Q4159,3))</f>
        <v>680.92198350539149</v>
      </c>
      <c r="S4159" s="3">
        <f t="shared" si="1093"/>
        <v>773.07003021240234</v>
      </c>
      <c r="T4159" s="3">
        <f t="shared" ca="1" si="1094"/>
        <v>-92.148046707010849</v>
      </c>
      <c r="U4159" s="3">
        <f t="shared" ca="1" si="1102"/>
        <v>92.148046707010849</v>
      </c>
      <c r="W4159" s="34">
        <f t="shared" si="1095"/>
        <v>7</v>
      </c>
      <c r="X4159" s="73" t="b">
        <f>COUNTIF('Power Curve'!$D$2:$D$31,W4159)&gt;0</f>
        <v>1</v>
      </c>
      <c r="Y4159" s="73" t="b">
        <f t="shared" si="1096"/>
        <v>0</v>
      </c>
      <c r="Z4159" s="73" t="b">
        <f t="shared" si="1103"/>
        <v>1</v>
      </c>
      <c r="AA4159" s="34" t="str">
        <f t="shared" si="1097"/>
        <v>Outer</v>
      </c>
      <c r="AB4159" s="35" t="str">
        <f t="shared" si="1104"/>
        <v>0.4-0.5</v>
      </c>
      <c r="AC4159" s="36" t="str">
        <f t="shared" si="1098"/>
        <v>12-13</v>
      </c>
      <c r="AD4159" s="36" t="str">
        <f t="shared" si="1099"/>
        <v>May</v>
      </c>
      <c r="AE4159" s="35" t="str">
        <f t="shared" si="1100"/>
        <v>305-315</v>
      </c>
      <c r="AF4159" s="36" t="str">
        <f t="shared" si="1101"/>
        <v>Inner-TI</v>
      </c>
    </row>
    <row r="4160" spans="5:32" x14ac:dyDescent="0.3">
      <c r="E4160" s="12">
        <v>41055.506944444445</v>
      </c>
      <c r="F4160" s="16">
        <v>8.94</v>
      </c>
      <c r="G4160" s="16">
        <v>1125.0899963378929</v>
      </c>
      <c r="H4160" s="29">
        <v>1.1756006277863325</v>
      </c>
      <c r="I4160" s="26">
        <v>305.60000000000002</v>
      </c>
      <c r="J4160" s="30">
        <v>9.8434004474272932E-2</v>
      </c>
      <c r="K4160" s="31">
        <v>5.143812130678569E-2</v>
      </c>
      <c r="L4160" s="108">
        <f ca="1">REWS!R4160</f>
        <v>8.9565415523519096</v>
      </c>
      <c r="M4160" s="22">
        <f t="shared" si="1088"/>
        <v>8.8181759276988121</v>
      </c>
      <c r="N4160" s="22">
        <f t="shared" ca="1" si="1089"/>
        <v>8.8344920707364398</v>
      </c>
      <c r="O4160" s="22">
        <f t="shared" si="1090"/>
        <v>0.72092749182998705</v>
      </c>
      <c r="P4160" s="81">
        <f t="shared" ca="1" si="1091"/>
        <v>9</v>
      </c>
      <c r="Q4160" s="22">
        <f t="shared" ca="1" si="1092"/>
        <v>0.82543341285600169</v>
      </c>
      <c r="R4160" s="3">
        <f ca="1">IF(N4160&gt;'Power Curve'!$C$37,0,INDEX(Ci,$P4160,1)*POWER(1-Q4160,3)+INDEX(Ci,$P4160,2)*3*Q4160*POWER(1-Q4160,2)+INDEX(Ci,$P4160,3)*3*POWER(Q4160,2)*(1-Q4160)+INDEX(Ci,$P4160,4)*POWER(Q4160,3))</f>
        <v>1141.0395503366869</v>
      </c>
      <c r="S4160" s="3">
        <f t="shared" si="1093"/>
        <v>1125.0899963378929</v>
      </c>
      <c r="T4160" s="3">
        <f t="shared" ca="1" si="1094"/>
        <v>15.949553998794045</v>
      </c>
      <c r="U4160" s="3">
        <f t="shared" ca="1" si="1102"/>
        <v>15.949553998794045</v>
      </c>
      <c r="W4160" s="34">
        <f t="shared" si="1095"/>
        <v>9</v>
      </c>
      <c r="X4160" s="73" t="b">
        <f>COUNTIF('Power Curve'!$D$2:$D$31,W4160)&gt;0</f>
        <v>1</v>
      </c>
      <c r="Y4160" s="73" t="b">
        <f t="shared" si="1096"/>
        <v>0</v>
      </c>
      <c r="Z4160" s="73" t="b">
        <f t="shared" si="1103"/>
        <v>1</v>
      </c>
      <c r="AA4160" s="34" t="str">
        <f t="shared" si="1097"/>
        <v>Outer</v>
      </c>
      <c r="AB4160" s="35" t="str">
        <f t="shared" si="1104"/>
        <v>0.7-0.8</v>
      </c>
      <c r="AC4160" s="36" t="str">
        <f t="shared" si="1098"/>
        <v>12-13</v>
      </c>
      <c r="AD4160" s="36" t="str">
        <f t="shared" si="1099"/>
        <v>May</v>
      </c>
      <c r="AE4160" s="35" t="str">
        <f t="shared" si="1100"/>
        <v>305-315</v>
      </c>
      <c r="AF4160" s="36" t="str">
        <f t="shared" si="1101"/>
        <v>HWS-LTI</v>
      </c>
    </row>
    <row r="4161" spans="5:32" x14ac:dyDescent="0.3">
      <c r="E4161" s="12">
        <v>41055.513888888891</v>
      </c>
      <c r="F4161" s="16">
        <v>8.9</v>
      </c>
      <c r="G4161" s="16">
        <v>1210.520011901858</v>
      </c>
      <c r="H4161" s="29">
        <v>1.1752685609809055</v>
      </c>
      <c r="I4161" s="26">
        <v>307.3</v>
      </c>
      <c r="J4161" s="30">
        <v>8.6516853932584264E-2</v>
      </c>
      <c r="K4161" s="31">
        <v>7.5963290241881518E-2</v>
      </c>
      <c r="L4161" s="108">
        <f ca="1">REWS!R4161</f>
        <v>8.86029720554804</v>
      </c>
      <c r="M4161" s="22">
        <f t="shared" si="1088"/>
        <v>8.7778943616076575</v>
      </c>
      <c r="N4161" s="22">
        <f t="shared" ca="1" si="1089"/>
        <v>8.7387362789604754</v>
      </c>
      <c r="O4161" s="22">
        <f t="shared" si="1090"/>
        <v>0.71470184593975972</v>
      </c>
      <c r="P4161" s="81">
        <f t="shared" ca="1" si="1091"/>
        <v>9</v>
      </c>
      <c r="Q4161" s="22">
        <f t="shared" ca="1" si="1092"/>
        <v>0.72972086761168942</v>
      </c>
      <c r="R4161" s="3">
        <f ca="1">IF(N4161&gt;'Power Curve'!$C$37,0,INDEX(Ci,$P4161,1)*POWER(1-Q4161,3)+INDEX(Ci,$P4161,2)*3*Q4161*POWER(1-Q4161,2)+INDEX(Ci,$P4161,3)*3*POWER(Q4161,2)*(1-Q4161)+INDEX(Ci,$P4161,4)*POWER(Q4161,3))</f>
        <v>1109.8351760412909</v>
      </c>
      <c r="S4161" s="3">
        <f t="shared" si="1093"/>
        <v>1210.520011901858</v>
      </c>
      <c r="T4161" s="3">
        <f t="shared" ca="1" si="1094"/>
        <v>-100.68483586056709</v>
      </c>
      <c r="U4161" s="3">
        <f t="shared" ca="1" si="1102"/>
        <v>100.68483586056709</v>
      </c>
      <c r="W4161" s="34">
        <f t="shared" si="1095"/>
        <v>9</v>
      </c>
      <c r="X4161" s="73" t="b">
        <f>COUNTIF('Power Curve'!$D$2:$D$31,W4161)&gt;0</f>
        <v>1</v>
      </c>
      <c r="Y4161" s="73" t="b">
        <f t="shared" si="1096"/>
        <v>0</v>
      </c>
      <c r="Z4161" s="73" t="b">
        <f t="shared" si="1103"/>
        <v>1</v>
      </c>
      <c r="AA4161" s="34" t="str">
        <f t="shared" si="1097"/>
        <v>Outer</v>
      </c>
      <c r="AB4161" s="35" t="str">
        <f t="shared" si="1104"/>
        <v>0.7-0.8</v>
      </c>
      <c r="AC4161" s="36" t="str">
        <f t="shared" si="1098"/>
        <v>12-13</v>
      </c>
      <c r="AD4161" s="36" t="str">
        <f t="shared" si="1099"/>
        <v>May</v>
      </c>
      <c r="AE4161" s="35" t="str">
        <f t="shared" si="1100"/>
        <v>305-315</v>
      </c>
      <c r="AF4161" s="36" t="str">
        <f t="shared" si="1101"/>
        <v>HWS-LTI</v>
      </c>
    </row>
    <row r="4162" spans="5:32" x14ac:dyDescent="0.3">
      <c r="E4162" s="12">
        <v>41055.520833333336</v>
      </c>
      <c r="F4162" s="16">
        <v>8.9600000000000009</v>
      </c>
      <c r="G4162" s="16">
        <v>1185.920021057126</v>
      </c>
      <c r="H4162" s="29">
        <v>1.1742562240634127</v>
      </c>
      <c r="I4162" s="26">
        <v>306.7</v>
      </c>
      <c r="J4162" s="30">
        <v>0.10825892857142856</v>
      </c>
      <c r="K4162" s="31">
        <v>4.7016028935434058E-2</v>
      </c>
      <c r="L4162" s="108">
        <f ca="1">REWS!R4162</f>
        <v>8.9615874994021212</v>
      </c>
      <c r="M4162" s="22">
        <f t="shared" si="1088"/>
        <v>8.8345331297597554</v>
      </c>
      <c r="N4162" s="22">
        <f t="shared" ca="1" si="1089"/>
        <v>8.8360983994094777</v>
      </c>
      <c r="O4162" s="22">
        <f t="shared" si="1090"/>
        <v>0.72345555013725071</v>
      </c>
      <c r="P4162" s="81">
        <f t="shared" ca="1" si="1091"/>
        <v>9</v>
      </c>
      <c r="Q4162" s="22">
        <f t="shared" ca="1" si="1092"/>
        <v>0.82703901605706021</v>
      </c>
      <c r="R4162" s="3">
        <f ca="1">IF(N4162&gt;'Power Curve'!$C$37,0,INDEX(Ci,$P4162,1)*POWER(1-Q4162,3)+INDEX(Ci,$P4162,2)*3*Q4162*POWER(1-Q4162,2)+INDEX(Ci,$P4162,3)*3*POWER(Q4162,2)*(1-Q4162)+INDEX(Ci,$P4162,4)*POWER(Q4162,3))</f>
        <v>1141.5643632088968</v>
      </c>
      <c r="S4162" s="3">
        <f t="shared" si="1093"/>
        <v>1185.920021057126</v>
      </c>
      <c r="T4162" s="3">
        <f t="shared" ca="1" si="1094"/>
        <v>-44.355657848229157</v>
      </c>
      <c r="U4162" s="3">
        <f t="shared" ca="1" si="1102"/>
        <v>44.355657848229157</v>
      </c>
      <c r="W4162" s="34">
        <f t="shared" si="1095"/>
        <v>9</v>
      </c>
      <c r="X4162" s="73" t="b">
        <f>COUNTIF('Power Curve'!$D$2:$D$31,W4162)&gt;0</f>
        <v>1</v>
      </c>
      <c r="Y4162" s="73" t="b">
        <f t="shared" si="1096"/>
        <v>0</v>
      </c>
      <c r="Z4162" s="73" t="b">
        <f t="shared" si="1103"/>
        <v>1</v>
      </c>
      <c r="AA4162" s="34" t="str">
        <f t="shared" si="1097"/>
        <v>Outer</v>
      </c>
      <c r="AB4162" s="35" t="str">
        <f t="shared" si="1104"/>
        <v>0.7-0.8</v>
      </c>
      <c r="AC4162" s="36" t="str">
        <f t="shared" si="1098"/>
        <v>12-13</v>
      </c>
      <c r="AD4162" s="36" t="str">
        <f t="shared" si="1099"/>
        <v>May</v>
      </c>
      <c r="AE4162" s="35" t="str">
        <f t="shared" si="1100"/>
        <v>305-315</v>
      </c>
      <c r="AF4162" s="36" t="str">
        <f t="shared" si="1101"/>
        <v>Inner-TI</v>
      </c>
    </row>
    <row r="4163" spans="5:32" x14ac:dyDescent="0.3">
      <c r="E4163" s="12">
        <v>41055.527777777781</v>
      </c>
      <c r="F4163" s="16">
        <v>8.84</v>
      </c>
      <c r="G4163" s="16">
        <v>1149.71997833252</v>
      </c>
      <c r="H4163" s="29">
        <v>1.1741733559148146</v>
      </c>
      <c r="I4163" s="26">
        <v>310.89999999999998</v>
      </c>
      <c r="J4163" s="30">
        <v>0.11425339366515837</v>
      </c>
      <c r="K4163" s="31">
        <v>5.4925306934740153E-2</v>
      </c>
      <c r="L4163" s="108">
        <f ca="1">REWS!R4163</f>
        <v>8.7664066612596745</v>
      </c>
      <c r="M4163" s="22">
        <f t="shared" ref="M4163:M4169" si="1105">F4163*(H4163/Ref_Density)^(1/3)</f>
        <v>8.7160084482160087</v>
      </c>
      <c r="N4163" s="22">
        <f t="shared" ref="N4163:N4169" ca="1" si="1106">L4163*(H4163/Ref_Density)^(1/3)</f>
        <v>8.6434473438955237</v>
      </c>
      <c r="O4163" s="22">
        <f t="shared" ref="O4163:O4169" si="1107">(M4163-CutInWindSpeed)/(RatedWindSpeed-CutInWindSpeed)</f>
        <v>0.7051371785309053</v>
      </c>
      <c r="P4163" s="81">
        <f t="shared" ref="P4163:P4169" ca="1" si="1108">COUNTIF(xa,"&lt;"&amp;N4163)</f>
        <v>9</v>
      </c>
      <c r="Q4163" s="22">
        <f t="shared" ref="Q4163:Q4169" ca="1" si="1109">(N4163-INDEX(xa,$P4163))/(INDEX(xb,$P4163)-INDEX(xa,$P4163))</f>
        <v>0.63447496823021909</v>
      </c>
      <c r="R4163" s="3">
        <f ca="1">IF(N4163&gt;'Power Curve'!$C$37,0,INDEX(Ci,$P4163,1)*POWER(1-Q4163,3)+INDEX(Ci,$P4163,2)*3*Q4163*POWER(1-Q4163,2)+INDEX(Ci,$P4163,3)*3*POWER(Q4163,2)*(1-Q4163)+INDEX(Ci,$P4163,4)*POWER(Q4163,3))</f>
        <v>1078.9655654763037</v>
      </c>
      <c r="S4163" s="3">
        <f t="shared" ref="S4163:S4169" si="1110">IF(Z4163,G4163,"")</f>
        <v>1149.71997833252</v>
      </c>
      <c r="T4163" s="3">
        <f t="shared" ref="T4163:T4169" ca="1" si="1111">IF(Z4163,R4163-S4163,"")</f>
        <v>-70.754412856216277</v>
      </c>
      <c r="U4163" s="3">
        <f t="shared" ca="1" si="1102"/>
        <v>70.754412856216277</v>
      </c>
      <c r="W4163" s="34">
        <f t="shared" ref="W4163:W4169" si="1112">MROUND(M4163-Centre_First_Bin,Bin_Width)+Centre_First_Bin</f>
        <v>9</v>
      </c>
      <c r="X4163" s="73" t="b">
        <f>COUNTIF('Power Curve'!$D$2:$D$31,W4163)&gt;0</f>
        <v>1</v>
      </c>
      <c r="Y4163" s="73" t="b">
        <f t="shared" ref="Y4163:Y4169" si="1113">(G4163&lt;0)</f>
        <v>0</v>
      </c>
      <c r="Z4163" s="73" t="b">
        <f t="shared" si="1103"/>
        <v>1</v>
      </c>
      <c r="AA4163" s="34" t="str">
        <f t="shared" ref="AA4163:AA4169" si="1114">IF(Z4163,IF(AND(J4163&gt;=LowerTurbLimit,J4163&lt;=UpperTurbLimit,K4163&gt;=LowerShearLimit,K4163&lt;=UpperShearLimit),"Inner","Outer"),"")</f>
        <v>Outer</v>
      </c>
      <c r="AB4163" s="35" t="str">
        <f t="shared" si="1104"/>
        <v>0.7-0.8</v>
      </c>
      <c r="AC4163" s="36" t="str">
        <f t="shared" ref="AC4163:AC4169" si="1115">IF(Z4163,HOUR(E4163)&amp;"-"&amp;HOUR(E4163)+1,"")</f>
        <v>12-13</v>
      </c>
      <c r="AD4163" s="36" t="str">
        <f t="shared" ref="AD4163:AD4169" si="1116">IF(Z4163,TEXT(E4163,"mmm"),"")</f>
        <v>May</v>
      </c>
      <c r="AE4163" s="35" t="str">
        <f t="shared" ref="AE4163:AE4169" si="1117">IF(Z4163,IF(OR(I4163&lt;5,I4163&gt;=355),"355-5",MROUND(I4163,10)-5&amp;"-"&amp;MROUND(I4163,10)+5),"")</f>
        <v>305-315</v>
      </c>
      <c r="AF4163" s="36" t="str">
        <f t="shared" ref="AF4163:AF4169" si="1118">IF(Z4163,IF(O4163&lt;0.5,IF(J4163&lt;=LowerTurbLimit,"LWS-LTI",IF(J4163&gt;=UpperTurbLimit,"LWS-HTI","Inner-TI")),IF(J4163&lt;=LowerTurbLimit,"HWS-LTI",IF(J4163&gt;=UpperTurbLimit,"HWS-HTI","Inner-TI"))),"")</f>
        <v>Inner-TI</v>
      </c>
    </row>
    <row r="4164" spans="5:32" x14ac:dyDescent="0.3">
      <c r="E4164" s="12">
        <v>41055.534722222219</v>
      </c>
      <c r="F4164" s="16">
        <v>8.3800000000000008</v>
      </c>
      <c r="G4164" s="16">
        <v>968.74001312255905</v>
      </c>
      <c r="H4164" s="29">
        <v>1.1736764043813634</v>
      </c>
      <c r="I4164" s="26">
        <v>307.3</v>
      </c>
      <c r="J4164" s="30">
        <v>0.16825775656324579</v>
      </c>
      <c r="K4164" s="31">
        <v>3.3258367330373455E-2</v>
      </c>
      <c r="L4164" s="108">
        <f ca="1">REWS!R4164</f>
        <v>8.4299086101971614</v>
      </c>
      <c r="M4164" s="22">
        <f t="shared" si="1105"/>
        <v>8.2612946780064203</v>
      </c>
      <c r="N4164" s="22">
        <f t="shared" ca="1" si="1106"/>
        <v>8.3104963171243789</v>
      </c>
      <c r="O4164" s="22">
        <f t="shared" si="1107"/>
        <v>0.63485969953892685</v>
      </c>
      <c r="P4164" s="81">
        <f t="shared" ca="1" si="1108"/>
        <v>9</v>
      </c>
      <c r="Q4164" s="22">
        <f t="shared" ca="1" si="1109"/>
        <v>0.30167431332536865</v>
      </c>
      <c r="R4164" s="3">
        <f ca="1">IF(N4164&gt;'Power Curve'!$C$37,0,INDEX(Ci,$P4164,1)*POWER(1-Q4164,3)+INDEX(Ci,$P4164,2)*3*Q4164*POWER(1-Q4164,2)+INDEX(Ci,$P4164,3)*3*POWER(Q4164,2)*(1-Q4164)+INDEX(Ci,$P4164,4)*POWER(Q4164,3))</f>
        <v>973.07364854771629</v>
      </c>
      <c r="S4164" s="3">
        <f t="shared" si="1110"/>
        <v>968.74001312255905</v>
      </c>
      <c r="T4164" s="3">
        <f t="shared" ca="1" si="1111"/>
        <v>4.3336354251572402</v>
      </c>
      <c r="U4164" s="3">
        <f t="shared" ref="U4164:U4169" ca="1" si="1119">IF(Z4164,ABS(T4164),"")</f>
        <v>4.3336354251572402</v>
      </c>
      <c r="W4164" s="34">
        <f t="shared" si="1112"/>
        <v>8</v>
      </c>
      <c r="X4164" s="73" t="b">
        <f>COUNTIF('Power Curve'!$D$2:$D$31,W4164)&gt;0</f>
        <v>1</v>
      </c>
      <c r="Y4164" s="73" t="b">
        <f t="shared" si="1113"/>
        <v>0</v>
      </c>
      <c r="Z4164" s="73" t="b">
        <f t="shared" ref="Z4164:Z4169" si="1120">AND(X4164,NOT(Y4164))</f>
        <v>1</v>
      </c>
      <c r="AA4164" s="34" t="str">
        <f t="shared" si="1114"/>
        <v>Outer</v>
      </c>
      <c r="AB4164" s="35" t="str">
        <f t="shared" ref="AB4164:AB4169" si="1121">IF(Z4164,TEXT(ROUND(O4164+0.05,1)-0.1,"0.0")&amp;"-"&amp;TEXT(ROUND(O4164+0.05,1),"0.0"),"")</f>
        <v>0.6-0.7</v>
      </c>
      <c r="AC4164" s="36" t="str">
        <f t="shared" si="1115"/>
        <v>12-13</v>
      </c>
      <c r="AD4164" s="36" t="str">
        <f t="shared" si="1116"/>
        <v>May</v>
      </c>
      <c r="AE4164" s="35" t="str">
        <f t="shared" si="1117"/>
        <v>305-315</v>
      </c>
      <c r="AF4164" s="36" t="str">
        <f t="shared" si="1118"/>
        <v>HWS-HTI</v>
      </c>
    </row>
    <row r="4165" spans="5:32" x14ac:dyDescent="0.3">
      <c r="E4165" s="12">
        <v>41055.541666666664</v>
      </c>
      <c r="F4165" s="16">
        <v>8.56</v>
      </c>
      <c r="G4165" s="16">
        <v>982.89001464843795</v>
      </c>
      <c r="H4165" s="29">
        <v>1.1740076586510508</v>
      </c>
      <c r="I4165" s="26">
        <v>304.8</v>
      </c>
      <c r="J4165" s="30">
        <v>0.11565420560747663</v>
      </c>
      <c r="K4165" s="31">
        <v>5.8155515124106251E-2</v>
      </c>
      <c r="L4165" s="108">
        <f ca="1">REWS!R4165</f>
        <v>8.6225546430124229</v>
      </c>
      <c r="M4165" s="22">
        <f t="shared" si="1105"/>
        <v>8.4395387541638467</v>
      </c>
      <c r="N4165" s="22">
        <f t="shared" ca="1" si="1106"/>
        <v>8.5012130922428444</v>
      </c>
      <c r="O4165" s="22">
        <f t="shared" si="1107"/>
        <v>0.66240789609304562</v>
      </c>
      <c r="P4165" s="81">
        <f t="shared" ca="1" si="1108"/>
        <v>9</v>
      </c>
      <c r="Q4165" s="22">
        <f t="shared" ca="1" si="1109"/>
        <v>0.49230495434271326</v>
      </c>
      <c r="R4165" s="3">
        <f ca="1">IF(N4165&gt;'Power Curve'!$C$37,0,INDEX(Ci,$P4165,1)*POWER(1-Q4165,3)+INDEX(Ci,$P4165,2)*3*Q4165*POWER(1-Q4165,2)+INDEX(Ci,$P4165,3)*3*POWER(Q4165,2)*(1-Q4165)+INDEX(Ci,$P4165,4)*POWER(Q4165,3))</f>
        <v>1033.3079200157795</v>
      </c>
      <c r="S4165" s="3">
        <f t="shared" si="1110"/>
        <v>982.89001464843795</v>
      </c>
      <c r="T4165" s="3">
        <f t="shared" ca="1" si="1111"/>
        <v>50.417905367341518</v>
      </c>
      <c r="U4165" s="3">
        <f t="shared" ca="1" si="1119"/>
        <v>50.417905367341518</v>
      </c>
      <c r="W4165" s="34">
        <f t="shared" si="1112"/>
        <v>8</v>
      </c>
      <c r="X4165" s="73" t="b">
        <f>COUNTIF('Power Curve'!$D$2:$D$31,W4165)&gt;0</f>
        <v>1</v>
      </c>
      <c r="Y4165" s="73" t="b">
        <f t="shared" si="1113"/>
        <v>0</v>
      </c>
      <c r="Z4165" s="73" t="b">
        <f t="shared" si="1120"/>
        <v>1</v>
      </c>
      <c r="AA4165" s="34" t="str">
        <f t="shared" si="1114"/>
        <v>Outer</v>
      </c>
      <c r="AB4165" s="35" t="str">
        <f t="shared" si="1121"/>
        <v>0.6-0.7</v>
      </c>
      <c r="AC4165" s="36" t="str">
        <f t="shared" si="1115"/>
        <v>13-14</v>
      </c>
      <c r="AD4165" s="36" t="str">
        <f t="shared" si="1116"/>
        <v>May</v>
      </c>
      <c r="AE4165" s="35" t="str">
        <f t="shared" si="1117"/>
        <v>295-305</v>
      </c>
      <c r="AF4165" s="36" t="str">
        <f t="shared" si="1118"/>
        <v>Inner-TI</v>
      </c>
    </row>
    <row r="4166" spans="5:32" x14ac:dyDescent="0.3">
      <c r="E4166" s="12">
        <v>41055.548611111109</v>
      </c>
      <c r="F4166" s="16">
        <v>8.92</v>
      </c>
      <c r="G4166" s="16">
        <v>1179.569953918462</v>
      </c>
      <c r="H4166" s="29">
        <v>1.1742147885270451</v>
      </c>
      <c r="I4166" s="26">
        <v>308.10000000000002</v>
      </c>
      <c r="J4166" s="30">
        <v>0.10538116591928251</v>
      </c>
      <c r="K4166" s="31">
        <v>8.534760354672144E-2</v>
      </c>
      <c r="L4166" s="108">
        <f ca="1">REWS!R4166</f>
        <v>8.8322838729516349</v>
      </c>
      <c r="M4166" s="22">
        <f t="shared" si="1105"/>
        <v>8.7949897987869026</v>
      </c>
      <c r="N4166" s="22">
        <f t="shared" ca="1" si="1106"/>
        <v>8.7085029778699212</v>
      </c>
      <c r="O4166" s="22">
        <f t="shared" si="1107"/>
        <v>0.7173440008643166</v>
      </c>
      <c r="P4166" s="81">
        <f t="shared" ca="1" si="1108"/>
        <v>9</v>
      </c>
      <c r="Q4166" s="22">
        <f t="shared" ca="1" si="1109"/>
        <v>0.6995012208953334</v>
      </c>
      <c r="R4166" s="3">
        <f ca="1">IF(N4166&gt;'Power Curve'!$C$37,0,INDEX(Ci,$P4166,1)*POWER(1-Q4166,3)+INDEX(Ci,$P4166,2)*3*Q4166*POWER(1-Q4166,2)+INDEX(Ci,$P4166,3)*3*POWER(Q4166,2)*(1-Q4166)+INDEX(Ci,$P4166,4)*POWER(Q4166,3))</f>
        <v>1100.0193351317214</v>
      </c>
      <c r="S4166" s="3">
        <f t="shared" si="1110"/>
        <v>1179.569953918462</v>
      </c>
      <c r="T4166" s="3">
        <f t="shared" ca="1" si="1111"/>
        <v>-79.550618786740642</v>
      </c>
      <c r="U4166" s="3">
        <f t="shared" ca="1" si="1119"/>
        <v>79.550618786740642</v>
      </c>
      <c r="W4166" s="34">
        <f t="shared" si="1112"/>
        <v>9</v>
      </c>
      <c r="X4166" s="73" t="b">
        <f>COUNTIF('Power Curve'!$D$2:$D$31,W4166)&gt;0</f>
        <v>1</v>
      </c>
      <c r="Y4166" s="73" t="b">
        <f t="shared" si="1113"/>
        <v>0</v>
      </c>
      <c r="Z4166" s="73" t="b">
        <f t="shared" si="1120"/>
        <v>1</v>
      </c>
      <c r="AA4166" s="34" t="str">
        <f t="shared" si="1114"/>
        <v>Outer</v>
      </c>
      <c r="AB4166" s="35" t="str">
        <f t="shared" si="1121"/>
        <v>0.7-0.8</v>
      </c>
      <c r="AC4166" s="36" t="str">
        <f t="shared" si="1115"/>
        <v>13-14</v>
      </c>
      <c r="AD4166" s="36" t="str">
        <f t="shared" si="1116"/>
        <v>May</v>
      </c>
      <c r="AE4166" s="35" t="str">
        <f t="shared" si="1117"/>
        <v>305-315</v>
      </c>
      <c r="AF4166" s="36" t="str">
        <f t="shared" si="1118"/>
        <v>Inner-TI</v>
      </c>
    </row>
    <row r="4167" spans="5:32" x14ac:dyDescent="0.3">
      <c r="E4167" s="12">
        <v>41055.555555555555</v>
      </c>
      <c r="F4167" s="16">
        <v>8.14</v>
      </c>
      <c r="G4167" s="16">
        <v>926.52002334594772</v>
      </c>
      <c r="H4167" s="29">
        <v>1.1736764043813634</v>
      </c>
      <c r="I4167" s="26">
        <v>304.60000000000002</v>
      </c>
      <c r="J4167" s="30">
        <v>0.15601965601965601</v>
      </c>
      <c r="K4167" s="31">
        <v>7.1551338273946358E-2</v>
      </c>
      <c r="L4167" s="108">
        <f ca="1">REWS!R4167</f>
        <v>8.0959981328561099</v>
      </c>
      <c r="M4167" s="22">
        <f t="shared" si="1105"/>
        <v>8.0246943530993153</v>
      </c>
      <c r="N4167" s="22">
        <f t="shared" ca="1" si="1106"/>
        <v>7.9813157861711321</v>
      </c>
      <c r="O4167" s="22">
        <f t="shared" si="1107"/>
        <v>0.59829235662452551</v>
      </c>
      <c r="P4167" s="81">
        <f t="shared" ca="1" si="1108"/>
        <v>8</v>
      </c>
      <c r="Q4167" s="22">
        <f t="shared" ca="1" si="1109"/>
        <v>0.97245270132586137</v>
      </c>
      <c r="R4167" s="3">
        <f ca="1">IF(N4167&gt;'Power Curve'!$C$37,0,INDEX(Ci,$P4167,1)*POWER(1-Q4167,3)+INDEX(Ci,$P4167,2)*3*Q4167*POWER(1-Q4167,2)+INDEX(Ci,$P4167,3)*3*POWER(Q4167,2)*(1-Q4167)+INDEX(Ci,$P4167,4)*POWER(Q4167,3))</f>
        <v>872.57172787045818</v>
      </c>
      <c r="S4167" s="3">
        <f t="shared" si="1110"/>
        <v>926.52002334594772</v>
      </c>
      <c r="T4167" s="3">
        <f t="shared" ca="1" si="1111"/>
        <v>-53.948295475489545</v>
      </c>
      <c r="U4167" s="3">
        <f t="shared" ca="1" si="1119"/>
        <v>53.948295475489545</v>
      </c>
      <c r="W4167" s="34">
        <f t="shared" si="1112"/>
        <v>8</v>
      </c>
      <c r="X4167" s="73" t="b">
        <f>COUNTIF('Power Curve'!$D$2:$D$31,W4167)&gt;0</f>
        <v>1</v>
      </c>
      <c r="Y4167" s="73" t="b">
        <f t="shared" si="1113"/>
        <v>0</v>
      </c>
      <c r="Z4167" s="73" t="b">
        <f t="shared" si="1120"/>
        <v>1</v>
      </c>
      <c r="AA4167" s="34" t="str">
        <f t="shared" si="1114"/>
        <v>Outer</v>
      </c>
      <c r="AB4167" s="35" t="str">
        <f t="shared" si="1121"/>
        <v>0.5-0.6</v>
      </c>
      <c r="AC4167" s="36" t="str">
        <f t="shared" si="1115"/>
        <v>13-14</v>
      </c>
      <c r="AD4167" s="36" t="str">
        <f t="shared" si="1116"/>
        <v>May</v>
      </c>
      <c r="AE4167" s="35" t="str">
        <f t="shared" si="1117"/>
        <v>295-305</v>
      </c>
      <c r="AF4167" s="36" t="str">
        <f t="shared" si="1118"/>
        <v>HWS-HTI</v>
      </c>
    </row>
    <row r="4168" spans="5:32" x14ac:dyDescent="0.3">
      <c r="E4168" s="12">
        <v>41055.5625</v>
      </c>
      <c r="F4168" s="16">
        <v>8.34</v>
      </c>
      <c r="G4168" s="16">
        <v>1064.149978637696</v>
      </c>
      <c r="H4168" s="29">
        <v>1.1735108473358704</v>
      </c>
      <c r="I4168" s="26">
        <v>304.89999999999998</v>
      </c>
      <c r="J4168" s="30">
        <v>0.10071942446043165</v>
      </c>
      <c r="K4168" s="31">
        <v>4.8912072907533806E-2</v>
      </c>
      <c r="L4168" s="108">
        <f ca="1">REWS!R4168</f>
        <v>8.1971979865352438</v>
      </c>
      <c r="M4168" s="22">
        <f t="shared" si="1105"/>
        <v>8.2214746845073901</v>
      </c>
      <c r="N4168" s="22">
        <f t="shared" ca="1" si="1106"/>
        <v>8.0807021259225973</v>
      </c>
      <c r="O4168" s="22">
        <f t="shared" si="1107"/>
        <v>0.62870539118072843</v>
      </c>
      <c r="P4168" s="81">
        <f t="shared" ca="1" si="1108"/>
        <v>9</v>
      </c>
      <c r="Q4168" s="22">
        <f t="shared" ca="1" si="1109"/>
        <v>7.1983904898278411E-2</v>
      </c>
      <c r="R4168" s="3">
        <f ca="1">IF(N4168&gt;'Power Curve'!$C$37,0,INDEX(Ci,$P4168,1)*POWER(1-Q4168,3)+INDEX(Ci,$P4168,2)*3*Q4168*POWER(1-Q4168,2)+INDEX(Ci,$P4168,3)*3*POWER(Q4168,2)*(1-Q4168)+INDEX(Ci,$P4168,4)*POWER(Q4168,3))</f>
        <v>902.39152011377234</v>
      </c>
      <c r="S4168" s="3">
        <f t="shared" si="1110"/>
        <v>1064.149978637696</v>
      </c>
      <c r="T4168" s="3">
        <f t="shared" ca="1" si="1111"/>
        <v>-161.75845852392365</v>
      </c>
      <c r="U4168" s="3">
        <f t="shared" ca="1" si="1119"/>
        <v>161.75845852392365</v>
      </c>
      <c r="W4168" s="34">
        <f t="shared" si="1112"/>
        <v>8</v>
      </c>
      <c r="X4168" s="73" t="b">
        <f>COUNTIF('Power Curve'!$D$2:$D$31,W4168)&gt;0</f>
        <v>1</v>
      </c>
      <c r="Y4168" s="73" t="b">
        <f t="shared" si="1113"/>
        <v>0</v>
      </c>
      <c r="Z4168" s="73" t="b">
        <f t="shared" si="1120"/>
        <v>1</v>
      </c>
      <c r="AA4168" s="34" t="str">
        <f t="shared" si="1114"/>
        <v>Outer</v>
      </c>
      <c r="AB4168" s="35" t="str">
        <f t="shared" si="1121"/>
        <v>0.6-0.7</v>
      </c>
      <c r="AC4168" s="36" t="str">
        <f t="shared" si="1115"/>
        <v>13-14</v>
      </c>
      <c r="AD4168" s="36" t="str">
        <f t="shared" si="1116"/>
        <v>May</v>
      </c>
      <c r="AE4168" s="35" t="str">
        <f t="shared" si="1117"/>
        <v>295-305</v>
      </c>
      <c r="AF4168" s="36" t="str">
        <f t="shared" si="1118"/>
        <v>Inner-TI</v>
      </c>
    </row>
    <row r="4169" spans="5:32" x14ac:dyDescent="0.3">
      <c r="E4169" s="12">
        <v>41055.597222222219</v>
      </c>
      <c r="F4169" s="16">
        <v>7.58</v>
      </c>
      <c r="G4169" s="16">
        <v>680.29998016357422</v>
      </c>
      <c r="H4169" s="29">
        <v>1.1731146870492191</v>
      </c>
      <c r="I4169" s="26">
        <v>310.8</v>
      </c>
      <c r="J4169" s="30">
        <v>0.1029023746701847</v>
      </c>
      <c r="K4169" s="31">
        <v>2.3527982489637923E-2</v>
      </c>
      <c r="L4169" s="108">
        <f ca="1">REWS!R4169</f>
        <v>7.6276292209258747</v>
      </c>
      <c r="M4169" s="22">
        <f t="shared" si="1105"/>
        <v>7.4714346139037007</v>
      </c>
      <c r="N4169" s="22">
        <f t="shared" ca="1" si="1106"/>
        <v>7.5183816600592213</v>
      </c>
      <c r="O4169" s="22">
        <f t="shared" si="1107"/>
        <v>0.51278428045497004</v>
      </c>
      <c r="P4169" s="81">
        <f t="shared" ca="1" si="1108"/>
        <v>8</v>
      </c>
      <c r="Q4169" s="22">
        <f t="shared" ca="1" si="1109"/>
        <v>0.50651822346996878</v>
      </c>
      <c r="R4169" s="3">
        <f ca="1">IF(N4169&gt;'Power Curve'!$C$37,0,INDEX(Ci,$P4169,1)*POWER(1-Q4169,3)+INDEX(Ci,$P4169,2)*3*Q4169*POWER(1-Q4169,2)+INDEX(Ci,$P4169,3)*3*POWER(Q4169,2)*(1-Q4169)+INDEX(Ci,$P4169,4)*POWER(Q4169,3))</f>
        <v>737.12517268507418</v>
      </c>
      <c r="S4169" s="3">
        <f t="shared" si="1110"/>
        <v>680.29998016357422</v>
      </c>
      <c r="T4169" s="3">
        <f t="shared" ca="1" si="1111"/>
        <v>56.825192521499957</v>
      </c>
      <c r="U4169" s="3">
        <f t="shared" ca="1" si="1119"/>
        <v>56.825192521499957</v>
      </c>
      <c r="W4169" s="34">
        <f t="shared" si="1112"/>
        <v>7</v>
      </c>
      <c r="X4169" s="73" t="b">
        <f>COUNTIF('Power Curve'!$D$2:$D$31,W4169)&gt;0</f>
        <v>1</v>
      </c>
      <c r="Y4169" s="73" t="b">
        <f t="shared" si="1113"/>
        <v>0</v>
      </c>
      <c r="Z4169" s="73" t="b">
        <f t="shared" si="1120"/>
        <v>1</v>
      </c>
      <c r="AA4169" s="34" t="str">
        <f t="shared" si="1114"/>
        <v>Outer</v>
      </c>
      <c r="AB4169" s="35" t="str">
        <f t="shared" si="1121"/>
        <v>0.5-0.6</v>
      </c>
      <c r="AC4169" s="36" t="str">
        <f t="shared" si="1115"/>
        <v>14-15</v>
      </c>
      <c r="AD4169" s="36" t="str">
        <f t="shared" si="1116"/>
        <v>May</v>
      </c>
      <c r="AE4169" s="35" t="str">
        <f t="shared" si="1117"/>
        <v>305-315</v>
      </c>
      <c r="AF4169" s="36" t="str">
        <f t="shared" si="1118"/>
        <v>Inner-TI</v>
      </c>
    </row>
    <row r="4170" spans="5:32" x14ac:dyDescent="0.3">
      <c r="E4170" s="12"/>
      <c r="M4170" s="22"/>
      <c r="N4170" s="22"/>
      <c r="O4170" s="22"/>
      <c r="P4170" s="81"/>
      <c r="Q4170" s="22"/>
      <c r="W4170" s="34"/>
      <c r="X4170" s="34"/>
      <c r="Y4170" s="34"/>
      <c r="Z4170" s="34"/>
      <c r="AA4170" s="34"/>
      <c r="AB4170" s="35"/>
      <c r="AC4170" s="36"/>
      <c r="AD4170" s="36"/>
      <c r="AE4170" s="35"/>
      <c r="AF4170" s="36"/>
    </row>
    <row r="4171" spans="5:32" x14ac:dyDescent="0.3">
      <c r="E4171" s="12"/>
      <c r="M4171" s="22"/>
      <c r="N4171" s="22"/>
      <c r="O4171" s="22"/>
      <c r="P4171" s="81"/>
      <c r="Q4171" s="22"/>
      <c r="W4171" s="34"/>
      <c r="X4171" s="34"/>
      <c r="Y4171" s="34"/>
      <c r="Z4171" s="34"/>
      <c r="AA4171" s="34"/>
      <c r="AB4171" s="35"/>
      <c r="AC4171" s="36"/>
      <c r="AD4171" s="36"/>
      <c r="AE4171" s="35"/>
      <c r="AF4171" s="36"/>
    </row>
    <row r="4172" spans="5:32" x14ac:dyDescent="0.3">
      <c r="E4172" s="12"/>
      <c r="M4172" s="22"/>
      <c r="N4172" s="22"/>
      <c r="O4172" s="22"/>
      <c r="P4172" s="81"/>
      <c r="Q4172" s="22"/>
      <c r="W4172" s="34"/>
      <c r="X4172" s="34"/>
      <c r="Y4172" s="34"/>
      <c r="Z4172" s="34"/>
      <c r="AA4172" s="34"/>
      <c r="AB4172" s="35"/>
      <c r="AC4172" s="36"/>
      <c r="AD4172" s="36"/>
      <c r="AE4172" s="35"/>
      <c r="AF4172" s="36"/>
    </row>
    <row r="4173" spans="5:32" x14ac:dyDescent="0.3">
      <c r="E4173" s="12"/>
      <c r="M4173" s="22"/>
      <c r="N4173" s="22"/>
      <c r="O4173" s="22"/>
      <c r="P4173" s="81"/>
      <c r="Q4173" s="22"/>
      <c r="W4173" s="34"/>
      <c r="X4173" s="34"/>
      <c r="Y4173" s="34"/>
      <c r="Z4173" s="34"/>
      <c r="AA4173" s="34"/>
      <c r="AB4173" s="35"/>
      <c r="AC4173" s="36"/>
      <c r="AD4173" s="36"/>
      <c r="AE4173" s="35"/>
      <c r="AF4173" s="36"/>
    </row>
    <row r="4174" spans="5:32" x14ac:dyDescent="0.3">
      <c r="E4174" s="12"/>
      <c r="M4174" s="22"/>
      <c r="N4174" s="22"/>
      <c r="O4174" s="22"/>
      <c r="P4174" s="81"/>
      <c r="Q4174" s="22"/>
      <c r="W4174" s="34"/>
      <c r="X4174" s="34"/>
      <c r="Y4174" s="34"/>
      <c r="Z4174" s="34"/>
      <c r="AA4174" s="34"/>
      <c r="AB4174" s="35"/>
      <c r="AC4174" s="36"/>
      <c r="AD4174" s="36"/>
      <c r="AE4174" s="35"/>
      <c r="AF4174" s="36"/>
    </row>
    <row r="4175" spans="5:32" x14ac:dyDescent="0.3">
      <c r="E4175" s="12"/>
      <c r="M4175" s="22"/>
      <c r="N4175" s="22"/>
      <c r="O4175" s="22"/>
      <c r="P4175" s="81"/>
      <c r="Q4175" s="22"/>
      <c r="W4175" s="34"/>
      <c r="X4175" s="34"/>
      <c r="Y4175" s="34"/>
      <c r="Z4175" s="34"/>
      <c r="AA4175" s="34"/>
      <c r="AB4175" s="35"/>
      <c r="AC4175" s="36"/>
      <c r="AD4175" s="36"/>
      <c r="AE4175" s="35"/>
      <c r="AF4175" s="36"/>
    </row>
    <row r="4176" spans="5:32" x14ac:dyDescent="0.3">
      <c r="E4176" s="12"/>
      <c r="M4176" s="22"/>
      <c r="N4176" s="22"/>
      <c r="O4176" s="22"/>
      <c r="P4176" s="81"/>
      <c r="Q4176" s="22"/>
      <c r="W4176" s="34"/>
      <c r="X4176" s="34"/>
      <c r="Y4176" s="34"/>
      <c r="Z4176" s="34"/>
      <c r="AA4176" s="34"/>
      <c r="AB4176" s="35"/>
      <c r="AC4176" s="36"/>
      <c r="AD4176" s="36"/>
      <c r="AE4176" s="35"/>
      <c r="AF4176" s="36"/>
    </row>
    <row r="4177" spans="5:32" x14ac:dyDescent="0.3">
      <c r="E4177" s="12"/>
      <c r="M4177" s="22"/>
      <c r="N4177" s="22"/>
      <c r="O4177" s="22"/>
      <c r="P4177" s="81"/>
      <c r="Q4177" s="22"/>
      <c r="W4177" s="34"/>
      <c r="X4177" s="34"/>
      <c r="Y4177" s="34"/>
      <c r="Z4177" s="34"/>
      <c r="AA4177" s="34"/>
      <c r="AB4177" s="35"/>
      <c r="AC4177" s="36"/>
      <c r="AD4177" s="36"/>
      <c r="AE4177" s="35"/>
      <c r="AF4177" s="36"/>
    </row>
    <row r="4178" spans="5:32" x14ac:dyDescent="0.3">
      <c r="E4178" s="12"/>
      <c r="M4178" s="22"/>
      <c r="N4178" s="22"/>
      <c r="O4178" s="22"/>
      <c r="P4178" s="81"/>
      <c r="Q4178" s="22"/>
      <c r="W4178" s="34"/>
      <c r="X4178" s="34"/>
      <c r="Y4178" s="34"/>
      <c r="Z4178" s="34"/>
      <c r="AA4178" s="34"/>
      <c r="AB4178" s="35"/>
      <c r="AC4178" s="36"/>
      <c r="AD4178" s="36"/>
      <c r="AE4178" s="35"/>
      <c r="AF4178" s="36"/>
    </row>
    <row r="4179" spans="5:32" x14ac:dyDescent="0.3">
      <c r="E4179" s="12"/>
      <c r="M4179" s="22"/>
      <c r="N4179" s="22"/>
      <c r="O4179" s="22"/>
      <c r="P4179" s="81"/>
      <c r="Q4179" s="22"/>
      <c r="W4179" s="34"/>
      <c r="X4179" s="34"/>
      <c r="Y4179" s="34"/>
      <c r="Z4179" s="34"/>
      <c r="AA4179" s="34"/>
      <c r="AB4179" s="35"/>
      <c r="AC4179" s="36"/>
      <c r="AD4179" s="36"/>
      <c r="AE4179" s="35"/>
      <c r="AF4179" s="36"/>
    </row>
    <row r="4180" spans="5:32" x14ac:dyDescent="0.3">
      <c r="E4180" s="12"/>
      <c r="M4180" s="22"/>
      <c r="N4180" s="22"/>
      <c r="O4180" s="22"/>
      <c r="P4180" s="81"/>
      <c r="Q4180" s="22"/>
      <c r="W4180" s="34"/>
      <c r="X4180" s="34"/>
      <c r="Y4180" s="34"/>
      <c r="Z4180" s="34"/>
      <c r="AA4180" s="34"/>
      <c r="AB4180" s="35"/>
      <c r="AC4180" s="36"/>
      <c r="AD4180" s="36"/>
      <c r="AE4180" s="35"/>
      <c r="AF4180" s="36"/>
    </row>
    <row r="4181" spans="5:32" x14ac:dyDescent="0.3">
      <c r="E4181" s="12"/>
      <c r="M4181" s="22"/>
      <c r="N4181" s="22"/>
      <c r="O4181" s="22"/>
      <c r="P4181" s="81"/>
      <c r="Q4181" s="22"/>
      <c r="W4181" s="34"/>
      <c r="X4181" s="34"/>
      <c r="Y4181" s="34"/>
      <c r="Z4181" s="34"/>
      <c r="AA4181" s="34"/>
      <c r="AB4181" s="35"/>
      <c r="AC4181" s="36"/>
      <c r="AD4181" s="36"/>
      <c r="AE4181" s="35"/>
      <c r="AF4181" s="36"/>
    </row>
    <row r="4182" spans="5:32" x14ac:dyDescent="0.3">
      <c r="E4182" s="12"/>
      <c r="M4182" s="22"/>
      <c r="N4182" s="22"/>
      <c r="O4182" s="22"/>
      <c r="P4182" s="81"/>
      <c r="Q4182" s="22"/>
      <c r="W4182" s="34"/>
      <c r="X4182" s="34"/>
      <c r="Y4182" s="34"/>
      <c r="Z4182" s="34"/>
      <c r="AA4182" s="34"/>
      <c r="AB4182" s="35"/>
      <c r="AC4182" s="36"/>
      <c r="AD4182" s="36"/>
      <c r="AE4182" s="35"/>
      <c r="AF4182" s="36"/>
    </row>
    <row r="4183" spans="5:32" x14ac:dyDescent="0.3">
      <c r="E4183" s="12"/>
      <c r="M4183" s="22"/>
      <c r="N4183" s="22"/>
      <c r="O4183" s="22"/>
      <c r="P4183" s="81"/>
      <c r="Q4183" s="22"/>
      <c r="W4183" s="34"/>
      <c r="X4183" s="34"/>
      <c r="Y4183" s="34"/>
      <c r="Z4183" s="34"/>
      <c r="AA4183" s="34"/>
      <c r="AB4183" s="35"/>
      <c r="AC4183" s="36"/>
      <c r="AD4183" s="36"/>
      <c r="AE4183" s="35"/>
      <c r="AF4183" s="36"/>
    </row>
    <row r="4184" spans="5:32" x14ac:dyDescent="0.3">
      <c r="E4184" s="12"/>
      <c r="M4184" s="22"/>
      <c r="N4184" s="22"/>
      <c r="O4184" s="22"/>
      <c r="P4184" s="81"/>
      <c r="Q4184" s="22"/>
      <c r="W4184" s="34"/>
      <c r="X4184" s="34"/>
      <c r="Y4184" s="34"/>
      <c r="Z4184" s="34"/>
      <c r="AA4184" s="34"/>
      <c r="AB4184" s="35"/>
      <c r="AC4184" s="36"/>
      <c r="AD4184" s="36"/>
      <c r="AE4184" s="35"/>
      <c r="AF4184" s="36"/>
    </row>
    <row r="4185" spans="5:32" x14ac:dyDescent="0.3">
      <c r="E4185" s="12"/>
      <c r="M4185" s="22"/>
      <c r="N4185" s="22"/>
      <c r="O4185" s="22"/>
      <c r="P4185" s="81"/>
      <c r="Q4185" s="22"/>
      <c r="W4185" s="34"/>
      <c r="X4185" s="34"/>
      <c r="Y4185" s="34"/>
      <c r="Z4185" s="34"/>
      <c r="AA4185" s="34"/>
      <c r="AB4185" s="35"/>
      <c r="AC4185" s="36"/>
      <c r="AD4185" s="36"/>
      <c r="AE4185" s="35"/>
      <c r="AF4185" s="36"/>
    </row>
    <row r="4186" spans="5:32" x14ac:dyDescent="0.3">
      <c r="E4186" s="12"/>
      <c r="M4186" s="22"/>
      <c r="N4186" s="22"/>
      <c r="O4186" s="22"/>
      <c r="P4186" s="81"/>
      <c r="Q4186" s="22"/>
      <c r="W4186" s="34"/>
      <c r="X4186" s="34"/>
      <c r="Y4186" s="34"/>
      <c r="Z4186" s="34"/>
      <c r="AA4186" s="34"/>
      <c r="AB4186" s="35"/>
      <c r="AC4186" s="36"/>
      <c r="AD4186" s="36"/>
      <c r="AE4186" s="35"/>
      <c r="AF4186" s="36"/>
    </row>
    <row r="4187" spans="5:32" x14ac:dyDescent="0.3">
      <c r="E4187" s="12"/>
      <c r="M4187" s="22"/>
      <c r="N4187" s="22"/>
      <c r="O4187" s="22"/>
      <c r="P4187" s="81"/>
      <c r="Q4187" s="22"/>
      <c r="W4187" s="34"/>
      <c r="X4187" s="34"/>
      <c r="Y4187" s="34"/>
      <c r="Z4187" s="34"/>
      <c r="AA4187" s="34"/>
      <c r="AB4187" s="35"/>
      <c r="AC4187" s="36"/>
      <c r="AD4187" s="36"/>
      <c r="AE4187" s="35"/>
      <c r="AF4187" s="36"/>
    </row>
    <row r="4188" spans="5:32" x14ac:dyDescent="0.3">
      <c r="E4188" s="12"/>
      <c r="M4188" s="22"/>
      <c r="N4188" s="22"/>
      <c r="O4188" s="22"/>
      <c r="P4188" s="81"/>
      <c r="Q4188" s="22"/>
      <c r="W4188" s="34"/>
      <c r="X4188" s="34"/>
      <c r="Y4188" s="34"/>
      <c r="Z4188" s="34"/>
      <c r="AA4188" s="34"/>
      <c r="AB4188" s="35"/>
      <c r="AC4188" s="36"/>
      <c r="AD4188" s="36"/>
      <c r="AE4188" s="35"/>
      <c r="AF4188" s="36"/>
    </row>
    <row r="4189" spans="5:32" x14ac:dyDescent="0.3">
      <c r="E4189" s="12"/>
      <c r="M4189" s="22"/>
      <c r="N4189" s="22"/>
      <c r="O4189" s="22"/>
      <c r="P4189" s="81"/>
      <c r="Q4189" s="22"/>
      <c r="W4189" s="34"/>
      <c r="X4189" s="34"/>
      <c r="Y4189" s="34"/>
      <c r="Z4189" s="34"/>
      <c r="AA4189" s="34"/>
      <c r="AB4189" s="35"/>
      <c r="AC4189" s="36"/>
      <c r="AD4189" s="36"/>
      <c r="AE4189" s="35"/>
      <c r="AF4189" s="36"/>
    </row>
    <row r="4190" spans="5:32" x14ac:dyDescent="0.3">
      <c r="E4190" s="12"/>
      <c r="M4190" s="22"/>
      <c r="N4190" s="22"/>
      <c r="O4190" s="22"/>
      <c r="P4190" s="81"/>
      <c r="Q4190" s="22"/>
      <c r="W4190" s="34"/>
      <c r="X4190" s="34"/>
      <c r="Y4190" s="34"/>
      <c r="Z4190" s="34"/>
      <c r="AA4190" s="34"/>
      <c r="AB4190" s="35"/>
      <c r="AC4190" s="36"/>
      <c r="AD4190" s="36"/>
      <c r="AE4190" s="35"/>
      <c r="AF4190" s="36"/>
    </row>
    <row r="4191" spans="5:32" x14ac:dyDescent="0.3">
      <c r="E4191" s="12"/>
      <c r="M4191" s="22"/>
      <c r="N4191" s="22"/>
      <c r="O4191" s="22"/>
      <c r="P4191" s="81"/>
      <c r="Q4191" s="22"/>
      <c r="W4191" s="34"/>
      <c r="X4191" s="34"/>
      <c r="Y4191" s="34"/>
      <c r="Z4191" s="34"/>
      <c r="AA4191" s="34"/>
      <c r="AB4191" s="35"/>
      <c r="AC4191" s="36"/>
      <c r="AD4191" s="36"/>
      <c r="AE4191" s="35"/>
      <c r="AF4191" s="36"/>
    </row>
    <row r="4192" spans="5:32" x14ac:dyDescent="0.3">
      <c r="E4192" s="12"/>
      <c r="M4192" s="22"/>
      <c r="N4192" s="22"/>
      <c r="O4192" s="22"/>
      <c r="P4192" s="81"/>
      <c r="Q4192" s="22"/>
      <c r="W4192" s="34"/>
      <c r="X4192" s="34"/>
      <c r="Y4192" s="34"/>
      <c r="Z4192" s="34"/>
      <c r="AA4192" s="34"/>
      <c r="AB4192" s="35"/>
      <c r="AC4192" s="36"/>
      <c r="AD4192" s="36"/>
      <c r="AE4192" s="35"/>
      <c r="AF4192" s="36"/>
    </row>
    <row r="4193" spans="5:32" x14ac:dyDescent="0.3">
      <c r="E4193" s="12"/>
      <c r="M4193" s="22"/>
      <c r="N4193" s="22"/>
      <c r="O4193" s="22"/>
      <c r="P4193" s="81"/>
      <c r="Q4193" s="22"/>
      <c r="W4193" s="34"/>
      <c r="X4193" s="34"/>
      <c r="Y4193" s="34"/>
      <c r="Z4193" s="34"/>
      <c r="AA4193" s="34"/>
      <c r="AB4193" s="35"/>
      <c r="AC4193" s="36"/>
      <c r="AD4193" s="36"/>
      <c r="AE4193" s="35"/>
      <c r="AF4193" s="36"/>
    </row>
    <row r="4194" spans="5:32" x14ac:dyDescent="0.3">
      <c r="E4194" s="12"/>
      <c r="M4194" s="22"/>
      <c r="N4194" s="22"/>
      <c r="O4194" s="22"/>
      <c r="P4194" s="81"/>
      <c r="Q4194" s="22"/>
      <c r="W4194" s="34"/>
      <c r="X4194" s="34"/>
      <c r="Y4194" s="34"/>
      <c r="Z4194" s="34"/>
      <c r="AA4194" s="34"/>
      <c r="AB4194" s="35"/>
      <c r="AC4194" s="36"/>
      <c r="AD4194" s="36"/>
      <c r="AE4194" s="35"/>
      <c r="AF4194" s="36"/>
    </row>
    <row r="4195" spans="5:32" x14ac:dyDescent="0.3">
      <c r="E4195" s="12"/>
      <c r="M4195" s="22"/>
      <c r="N4195" s="22"/>
      <c r="O4195" s="22"/>
      <c r="P4195" s="81"/>
      <c r="Q4195" s="22"/>
      <c r="W4195" s="34"/>
      <c r="X4195" s="34"/>
      <c r="Y4195" s="34"/>
      <c r="Z4195" s="34"/>
      <c r="AA4195" s="34"/>
      <c r="AB4195" s="35"/>
      <c r="AC4195" s="36"/>
      <c r="AD4195" s="36"/>
      <c r="AE4195" s="35"/>
      <c r="AF4195" s="36"/>
    </row>
    <row r="4196" spans="5:32" x14ac:dyDescent="0.3">
      <c r="E4196" s="12"/>
      <c r="M4196" s="22"/>
      <c r="N4196" s="22"/>
      <c r="O4196" s="22"/>
      <c r="P4196" s="81"/>
      <c r="Q4196" s="22"/>
      <c r="W4196" s="34"/>
      <c r="X4196" s="34"/>
      <c r="Y4196" s="34"/>
      <c r="Z4196" s="34"/>
      <c r="AA4196" s="34"/>
      <c r="AB4196" s="35"/>
      <c r="AC4196" s="36"/>
      <c r="AD4196" s="36"/>
      <c r="AE4196" s="35"/>
      <c r="AF4196" s="36"/>
    </row>
    <row r="4197" spans="5:32" x14ac:dyDescent="0.3">
      <c r="E4197" s="12"/>
      <c r="M4197" s="22"/>
      <c r="N4197" s="22"/>
      <c r="O4197" s="22"/>
      <c r="P4197" s="81"/>
      <c r="Q4197" s="22"/>
      <c r="W4197" s="34"/>
      <c r="X4197" s="34"/>
      <c r="Y4197" s="34"/>
      <c r="Z4197" s="34"/>
      <c r="AA4197" s="34"/>
      <c r="AB4197" s="35"/>
      <c r="AC4197" s="36"/>
      <c r="AD4197" s="36"/>
      <c r="AE4197" s="35"/>
      <c r="AF4197" s="36"/>
    </row>
    <row r="4198" spans="5:32" x14ac:dyDescent="0.3">
      <c r="E4198" s="12"/>
      <c r="M4198" s="22"/>
      <c r="N4198" s="22"/>
      <c r="O4198" s="22"/>
      <c r="P4198" s="81"/>
      <c r="Q4198" s="22"/>
      <c r="W4198" s="34"/>
      <c r="X4198" s="34"/>
      <c r="Y4198" s="34"/>
      <c r="Z4198" s="34"/>
      <c r="AA4198" s="34"/>
      <c r="AB4198" s="35"/>
      <c r="AC4198" s="36"/>
      <c r="AD4198" s="36"/>
      <c r="AE4198" s="35"/>
      <c r="AF4198" s="36"/>
    </row>
    <row r="4199" spans="5:32" x14ac:dyDescent="0.3">
      <c r="E4199" s="12"/>
      <c r="M4199" s="22"/>
      <c r="N4199" s="22"/>
      <c r="O4199" s="22"/>
      <c r="P4199" s="81"/>
      <c r="Q4199" s="22"/>
      <c r="W4199" s="34"/>
      <c r="X4199" s="34"/>
      <c r="Y4199" s="34"/>
      <c r="Z4199" s="34"/>
      <c r="AA4199" s="34"/>
      <c r="AB4199" s="35"/>
      <c r="AC4199" s="36"/>
      <c r="AD4199" s="36"/>
      <c r="AE4199" s="35"/>
      <c r="AF4199" s="36"/>
    </row>
    <row r="4200" spans="5:32" x14ac:dyDescent="0.3">
      <c r="E4200" s="12"/>
      <c r="M4200" s="22"/>
      <c r="N4200" s="22"/>
      <c r="O4200" s="22"/>
      <c r="P4200" s="81"/>
      <c r="Q4200" s="22"/>
      <c r="W4200" s="34"/>
      <c r="X4200" s="34"/>
      <c r="Y4200" s="34"/>
      <c r="Z4200" s="34"/>
      <c r="AA4200" s="34"/>
      <c r="AB4200" s="35"/>
      <c r="AC4200" s="36"/>
      <c r="AD4200" s="36"/>
      <c r="AE4200" s="35"/>
      <c r="AF4200" s="36"/>
    </row>
    <row r="4201" spans="5:32" x14ac:dyDescent="0.3">
      <c r="E4201" s="12"/>
      <c r="M4201" s="22"/>
      <c r="N4201" s="22"/>
      <c r="O4201" s="22"/>
      <c r="P4201" s="81"/>
      <c r="Q4201" s="22"/>
      <c r="W4201" s="34"/>
      <c r="X4201" s="34"/>
      <c r="Y4201" s="34"/>
      <c r="Z4201" s="34"/>
      <c r="AA4201" s="34"/>
      <c r="AB4201" s="35"/>
      <c r="AC4201" s="36"/>
      <c r="AD4201" s="36"/>
      <c r="AE4201" s="35"/>
      <c r="AF4201" s="36"/>
    </row>
    <row r="4202" spans="5:32" x14ac:dyDescent="0.3">
      <c r="E4202" s="12"/>
      <c r="M4202" s="22"/>
      <c r="N4202" s="22"/>
      <c r="O4202" s="22"/>
      <c r="P4202" s="81"/>
      <c r="Q4202" s="22"/>
      <c r="W4202" s="34"/>
      <c r="X4202" s="34"/>
      <c r="Y4202" s="34"/>
      <c r="Z4202" s="34"/>
      <c r="AA4202" s="34"/>
      <c r="AB4202" s="35"/>
      <c r="AC4202" s="36"/>
      <c r="AD4202" s="36"/>
      <c r="AE4202" s="35"/>
      <c r="AF4202" s="36"/>
    </row>
    <row r="4203" spans="5:32" x14ac:dyDescent="0.3">
      <c r="E4203" s="12"/>
      <c r="M4203" s="22"/>
      <c r="N4203" s="22"/>
      <c r="O4203" s="22"/>
      <c r="P4203" s="81"/>
      <c r="Q4203" s="22"/>
      <c r="W4203" s="34"/>
      <c r="X4203" s="34"/>
      <c r="Y4203" s="34"/>
      <c r="Z4203" s="34"/>
      <c r="AA4203" s="34"/>
      <c r="AB4203" s="35"/>
      <c r="AC4203" s="36"/>
      <c r="AD4203" s="36"/>
      <c r="AE4203" s="35"/>
      <c r="AF4203" s="36"/>
    </row>
    <row r="4204" spans="5:32" x14ac:dyDescent="0.3">
      <c r="E4204" s="12"/>
      <c r="M4204" s="22"/>
      <c r="N4204" s="22"/>
      <c r="O4204" s="22"/>
      <c r="P4204" s="81"/>
      <c r="Q4204" s="22"/>
      <c r="W4204" s="34"/>
      <c r="X4204" s="34"/>
      <c r="Y4204" s="34"/>
      <c r="Z4204" s="34"/>
      <c r="AA4204" s="34"/>
      <c r="AB4204" s="35"/>
      <c r="AC4204" s="36"/>
      <c r="AD4204" s="36"/>
      <c r="AE4204" s="35"/>
      <c r="AF4204" s="36"/>
    </row>
    <row r="4205" spans="5:32" x14ac:dyDescent="0.3">
      <c r="E4205" s="12"/>
      <c r="M4205" s="22"/>
      <c r="N4205" s="22"/>
      <c r="O4205" s="22"/>
      <c r="P4205" s="81"/>
      <c r="Q4205" s="22"/>
      <c r="W4205" s="34"/>
      <c r="X4205" s="34"/>
      <c r="Y4205" s="34"/>
      <c r="Z4205" s="34"/>
      <c r="AA4205" s="34"/>
      <c r="AB4205" s="35"/>
      <c r="AC4205" s="36"/>
      <c r="AD4205" s="36"/>
      <c r="AE4205" s="35"/>
      <c r="AF4205" s="36"/>
    </row>
    <row r="4206" spans="5:32" x14ac:dyDescent="0.3">
      <c r="E4206" s="12"/>
      <c r="M4206" s="22"/>
      <c r="N4206" s="22"/>
      <c r="O4206" s="22"/>
      <c r="P4206" s="81"/>
      <c r="Q4206" s="22"/>
      <c r="W4206" s="34"/>
      <c r="X4206" s="34"/>
      <c r="Y4206" s="34"/>
      <c r="Z4206" s="34"/>
      <c r="AA4206" s="34"/>
      <c r="AB4206" s="35"/>
      <c r="AC4206" s="36"/>
      <c r="AD4206" s="36"/>
      <c r="AE4206" s="35"/>
      <c r="AF4206" s="36"/>
    </row>
    <row r="4207" spans="5:32" x14ac:dyDescent="0.3">
      <c r="E4207" s="12"/>
      <c r="M4207" s="22"/>
      <c r="N4207" s="22"/>
      <c r="O4207" s="22"/>
      <c r="P4207" s="81"/>
      <c r="Q4207" s="22"/>
      <c r="W4207" s="34"/>
      <c r="X4207" s="34"/>
      <c r="Y4207" s="34"/>
      <c r="Z4207" s="34"/>
      <c r="AA4207" s="34"/>
      <c r="AB4207" s="35"/>
      <c r="AC4207" s="36"/>
      <c r="AD4207" s="36"/>
      <c r="AE4207" s="35"/>
      <c r="AF4207" s="36"/>
    </row>
    <row r="4208" spans="5:32" x14ac:dyDescent="0.3">
      <c r="E4208" s="12"/>
      <c r="M4208" s="22"/>
      <c r="N4208" s="22"/>
      <c r="O4208" s="22"/>
      <c r="P4208" s="81"/>
      <c r="Q4208" s="22"/>
      <c r="W4208" s="34"/>
      <c r="X4208" s="34"/>
      <c r="Y4208" s="34"/>
      <c r="Z4208" s="34"/>
      <c r="AA4208" s="34"/>
      <c r="AB4208" s="35"/>
      <c r="AC4208" s="36"/>
      <c r="AD4208" s="36"/>
      <c r="AE4208" s="35"/>
      <c r="AF4208" s="36"/>
    </row>
    <row r="4209" spans="5:32" x14ac:dyDescent="0.3">
      <c r="E4209" s="12"/>
      <c r="M4209" s="22"/>
      <c r="N4209" s="22"/>
      <c r="O4209" s="22"/>
      <c r="P4209" s="81"/>
      <c r="Q4209" s="22"/>
      <c r="W4209" s="34"/>
      <c r="X4209" s="34"/>
      <c r="Y4209" s="34"/>
      <c r="Z4209" s="34"/>
      <c r="AA4209" s="34"/>
      <c r="AB4209" s="35"/>
      <c r="AC4209" s="36"/>
      <c r="AD4209" s="36"/>
      <c r="AE4209" s="35"/>
      <c r="AF4209" s="36"/>
    </row>
    <row r="4210" spans="5:32" x14ac:dyDescent="0.3">
      <c r="E4210" s="12"/>
      <c r="M4210" s="22"/>
      <c r="N4210" s="22"/>
      <c r="O4210" s="22"/>
      <c r="P4210" s="81"/>
      <c r="Q4210" s="22"/>
      <c r="W4210" s="34"/>
      <c r="X4210" s="34"/>
      <c r="Y4210" s="34"/>
      <c r="Z4210" s="34"/>
      <c r="AA4210" s="34"/>
      <c r="AB4210" s="35"/>
      <c r="AC4210" s="36"/>
      <c r="AD4210" s="36"/>
      <c r="AE4210" s="35"/>
      <c r="AF4210" s="36"/>
    </row>
    <row r="4211" spans="5:32" x14ac:dyDescent="0.3">
      <c r="E4211" s="12"/>
      <c r="M4211" s="22"/>
      <c r="N4211" s="22"/>
      <c r="O4211" s="22"/>
      <c r="P4211" s="81"/>
      <c r="Q4211" s="22"/>
      <c r="W4211" s="34"/>
      <c r="X4211" s="34"/>
      <c r="Y4211" s="34"/>
      <c r="Z4211" s="34"/>
      <c r="AA4211" s="34"/>
      <c r="AB4211" s="35"/>
      <c r="AC4211" s="36"/>
      <c r="AD4211" s="36"/>
      <c r="AE4211" s="35"/>
      <c r="AF4211" s="36"/>
    </row>
    <row r="4212" spans="5:32" x14ac:dyDescent="0.3">
      <c r="E4212" s="12"/>
      <c r="M4212" s="22"/>
      <c r="N4212" s="22"/>
      <c r="O4212" s="22"/>
      <c r="P4212" s="81"/>
      <c r="Q4212" s="22"/>
      <c r="W4212" s="34"/>
      <c r="X4212" s="34"/>
      <c r="Y4212" s="34"/>
      <c r="Z4212" s="34"/>
      <c r="AA4212" s="34"/>
      <c r="AB4212" s="35"/>
      <c r="AC4212" s="36"/>
      <c r="AD4212" s="36"/>
      <c r="AE4212" s="35"/>
      <c r="AF4212" s="36"/>
    </row>
    <row r="4213" spans="5:32" x14ac:dyDescent="0.3">
      <c r="E4213" s="12"/>
      <c r="M4213" s="22"/>
      <c r="N4213" s="22"/>
      <c r="O4213" s="22"/>
      <c r="P4213" s="81"/>
      <c r="Q4213" s="22"/>
      <c r="W4213" s="34"/>
      <c r="X4213" s="34"/>
      <c r="Y4213" s="34"/>
      <c r="Z4213" s="34"/>
      <c r="AA4213" s="34"/>
      <c r="AB4213" s="35"/>
      <c r="AC4213" s="36"/>
      <c r="AD4213" s="36"/>
      <c r="AE4213" s="35"/>
      <c r="AF4213" s="36"/>
    </row>
    <row r="4214" spans="5:32" x14ac:dyDescent="0.3">
      <c r="E4214" s="12"/>
      <c r="M4214" s="22"/>
      <c r="N4214" s="22"/>
      <c r="O4214" s="22"/>
      <c r="P4214" s="81"/>
      <c r="Q4214" s="22"/>
      <c r="W4214" s="34"/>
      <c r="X4214" s="34"/>
      <c r="Y4214" s="34"/>
      <c r="Z4214" s="34"/>
      <c r="AA4214" s="34"/>
      <c r="AB4214" s="35"/>
      <c r="AC4214" s="36"/>
      <c r="AD4214" s="36"/>
      <c r="AE4214" s="35"/>
      <c r="AF4214" s="36"/>
    </row>
    <row r="4215" spans="5:32" x14ac:dyDescent="0.3">
      <c r="E4215" s="12"/>
      <c r="M4215" s="22"/>
      <c r="N4215" s="22"/>
      <c r="O4215" s="22"/>
      <c r="P4215" s="81"/>
      <c r="Q4215" s="22"/>
      <c r="W4215" s="34"/>
      <c r="X4215" s="34"/>
      <c r="Y4215" s="34"/>
      <c r="Z4215" s="34"/>
      <c r="AA4215" s="34"/>
      <c r="AB4215" s="35"/>
      <c r="AC4215" s="36"/>
      <c r="AD4215" s="36"/>
      <c r="AE4215" s="35"/>
      <c r="AF4215" s="36"/>
    </row>
    <row r="4216" spans="5:32" x14ac:dyDescent="0.3">
      <c r="E4216" s="12"/>
      <c r="M4216" s="22"/>
      <c r="N4216" s="22"/>
      <c r="O4216" s="22"/>
      <c r="P4216" s="81"/>
      <c r="Q4216" s="22"/>
      <c r="W4216" s="34"/>
      <c r="X4216" s="34"/>
      <c r="Y4216" s="34"/>
      <c r="Z4216" s="34"/>
      <c r="AA4216" s="34"/>
      <c r="AB4216" s="35"/>
      <c r="AC4216" s="36"/>
      <c r="AD4216" s="36"/>
      <c r="AE4216" s="35"/>
      <c r="AF4216" s="36"/>
    </row>
    <row r="4217" spans="5:32" x14ac:dyDescent="0.3">
      <c r="E4217" s="12"/>
      <c r="M4217" s="22"/>
      <c r="N4217" s="22"/>
      <c r="O4217" s="22"/>
      <c r="P4217" s="81"/>
      <c r="Q4217" s="22"/>
      <c r="W4217" s="34"/>
      <c r="X4217" s="34"/>
      <c r="Y4217" s="34"/>
      <c r="Z4217" s="34"/>
      <c r="AA4217" s="34"/>
      <c r="AB4217" s="35"/>
      <c r="AC4217" s="36"/>
      <c r="AD4217" s="36"/>
      <c r="AE4217" s="35"/>
      <c r="AF4217" s="36"/>
    </row>
    <row r="4218" spans="5:32" x14ac:dyDescent="0.3">
      <c r="E4218" s="12"/>
      <c r="M4218" s="22"/>
      <c r="N4218" s="22"/>
      <c r="O4218" s="22"/>
      <c r="P4218" s="81"/>
      <c r="Q4218" s="22"/>
      <c r="W4218" s="34"/>
      <c r="X4218" s="34"/>
      <c r="Y4218" s="34"/>
      <c r="Z4218" s="34"/>
      <c r="AA4218" s="34"/>
      <c r="AB4218" s="35"/>
      <c r="AC4218" s="36"/>
      <c r="AD4218" s="36"/>
      <c r="AE4218" s="35"/>
      <c r="AF4218" s="36"/>
    </row>
    <row r="4219" spans="5:32" x14ac:dyDescent="0.3">
      <c r="E4219" s="12"/>
      <c r="M4219" s="22"/>
      <c r="N4219" s="22"/>
      <c r="O4219" s="22"/>
      <c r="P4219" s="81"/>
      <c r="Q4219" s="22"/>
      <c r="W4219" s="34"/>
      <c r="X4219" s="34"/>
      <c r="Y4219" s="34"/>
      <c r="Z4219" s="34"/>
      <c r="AA4219" s="34"/>
      <c r="AB4219" s="35"/>
      <c r="AC4219" s="36"/>
      <c r="AD4219" s="36"/>
      <c r="AE4219" s="35"/>
      <c r="AF4219" s="36"/>
    </row>
    <row r="4220" spans="5:32" x14ac:dyDescent="0.3">
      <c r="E4220" s="12"/>
      <c r="M4220" s="22"/>
      <c r="N4220" s="22"/>
      <c r="O4220" s="22"/>
      <c r="P4220" s="81"/>
      <c r="Q4220" s="22"/>
      <c r="W4220" s="34"/>
      <c r="X4220" s="34"/>
      <c r="Y4220" s="34"/>
      <c r="Z4220" s="34"/>
      <c r="AA4220" s="34"/>
      <c r="AB4220" s="35"/>
      <c r="AC4220" s="36"/>
      <c r="AD4220" s="36"/>
      <c r="AE4220" s="35"/>
      <c r="AF4220" s="36"/>
    </row>
    <row r="4221" spans="5:32" x14ac:dyDescent="0.3">
      <c r="E4221" s="12"/>
      <c r="M4221" s="22"/>
      <c r="N4221" s="22"/>
      <c r="O4221" s="22"/>
      <c r="P4221" s="81"/>
      <c r="Q4221" s="22"/>
      <c r="W4221" s="34"/>
      <c r="X4221" s="34"/>
      <c r="Y4221" s="34"/>
      <c r="Z4221" s="34"/>
      <c r="AA4221" s="34"/>
      <c r="AB4221" s="35"/>
      <c r="AC4221" s="36"/>
      <c r="AD4221" s="36"/>
      <c r="AE4221" s="35"/>
      <c r="AF4221" s="36"/>
    </row>
    <row r="4222" spans="5:32" x14ac:dyDescent="0.3">
      <c r="E4222" s="12"/>
      <c r="M4222" s="22"/>
      <c r="N4222" s="22"/>
      <c r="O4222" s="22"/>
      <c r="P4222" s="81"/>
      <c r="Q4222" s="22"/>
      <c r="W4222" s="34"/>
      <c r="X4222" s="34"/>
      <c r="Y4222" s="34"/>
      <c r="Z4222" s="34"/>
      <c r="AA4222" s="34"/>
      <c r="AB4222" s="35"/>
      <c r="AC4222" s="36"/>
      <c r="AD4222" s="36"/>
      <c r="AE4222" s="35"/>
      <c r="AF4222" s="36"/>
    </row>
    <row r="4223" spans="5:32" x14ac:dyDescent="0.3">
      <c r="E4223" s="12"/>
      <c r="M4223" s="22"/>
      <c r="N4223" s="22"/>
      <c r="O4223" s="22"/>
      <c r="P4223" s="81"/>
      <c r="Q4223" s="22"/>
      <c r="W4223" s="34"/>
      <c r="X4223" s="34"/>
      <c r="Y4223" s="34"/>
      <c r="Z4223" s="34"/>
      <c r="AA4223" s="34"/>
      <c r="AB4223" s="35"/>
      <c r="AC4223" s="36"/>
      <c r="AD4223" s="36"/>
      <c r="AE4223" s="35"/>
      <c r="AF4223" s="36"/>
    </row>
    <row r="4224" spans="5:32" x14ac:dyDescent="0.3">
      <c r="E4224" s="12"/>
      <c r="M4224" s="22"/>
      <c r="N4224" s="22"/>
      <c r="O4224" s="22"/>
      <c r="P4224" s="81"/>
      <c r="Q4224" s="22"/>
      <c r="W4224" s="34"/>
      <c r="X4224" s="34"/>
      <c r="Y4224" s="34"/>
      <c r="Z4224" s="34"/>
      <c r="AA4224" s="34"/>
      <c r="AB4224" s="35"/>
      <c r="AC4224" s="36"/>
      <c r="AD4224" s="36"/>
      <c r="AE4224" s="35"/>
      <c r="AF4224" s="36"/>
    </row>
    <row r="4225" spans="5:32" x14ac:dyDescent="0.3">
      <c r="E4225" s="12"/>
      <c r="M4225" s="22"/>
      <c r="N4225" s="22"/>
      <c r="O4225" s="22"/>
      <c r="P4225" s="81"/>
      <c r="Q4225" s="22"/>
      <c r="W4225" s="34"/>
      <c r="X4225" s="34"/>
      <c r="Y4225" s="34"/>
      <c r="Z4225" s="34"/>
      <c r="AA4225" s="34"/>
      <c r="AB4225" s="35"/>
      <c r="AC4225" s="36"/>
      <c r="AD4225" s="36"/>
      <c r="AE4225" s="35"/>
      <c r="AF4225" s="36"/>
    </row>
    <row r="4226" spans="5:32" x14ac:dyDescent="0.3">
      <c r="E4226" s="12"/>
      <c r="M4226" s="22"/>
      <c r="N4226" s="22"/>
      <c r="O4226" s="22"/>
      <c r="P4226" s="81"/>
      <c r="Q4226" s="22"/>
      <c r="W4226" s="34"/>
      <c r="X4226" s="34"/>
      <c r="Y4226" s="34"/>
      <c r="Z4226" s="34"/>
      <c r="AA4226" s="34"/>
      <c r="AB4226" s="35"/>
      <c r="AC4226" s="36"/>
      <c r="AD4226" s="36"/>
      <c r="AE4226" s="35"/>
      <c r="AF4226" s="36"/>
    </row>
    <row r="4227" spans="5:32" x14ac:dyDescent="0.3">
      <c r="E4227" s="12"/>
      <c r="M4227" s="22"/>
      <c r="N4227" s="22"/>
      <c r="O4227" s="22"/>
      <c r="P4227" s="81"/>
      <c r="Q4227" s="22"/>
      <c r="W4227" s="34"/>
      <c r="X4227" s="34"/>
      <c r="Y4227" s="34"/>
      <c r="Z4227" s="34"/>
      <c r="AA4227" s="34"/>
      <c r="AB4227" s="35"/>
      <c r="AC4227" s="36"/>
      <c r="AD4227" s="36"/>
      <c r="AE4227" s="35"/>
      <c r="AF4227" s="36"/>
    </row>
    <row r="4228" spans="5:32" x14ac:dyDescent="0.3">
      <c r="E4228" s="12"/>
      <c r="M4228" s="22"/>
      <c r="N4228" s="22"/>
      <c r="O4228" s="22"/>
      <c r="P4228" s="81"/>
      <c r="Q4228" s="22"/>
      <c r="W4228" s="34"/>
      <c r="X4228" s="34"/>
      <c r="Y4228" s="34"/>
      <c r="Z4228" s="34"/>
      <c r="AA4228" s="34"/>
      <c r="AB4228" s="35"/>
      <c r="AC4228" s="36"/>
      <c r="AD4228" s="36"/>
      <c r="AE4228" s="35"/>
      <c r="AF4228" s="36"/>
    </row>
    <row r="4229" spans="5:32" x14ac:dyDescent="0.3">
      <c r="E4229" s="12"/>
      <c r="M4229" s="22"/>
      <c r="N4229" s="22"/>
      <c r="O4229" s="22"/>
      <c r="P4229" s="81"/>
      <c r="Q4229" s="22"/>
      <c r="W4229" s="34"/>
      <c r="X4229" s="34"/>
      <c r="Y4229" s="34"/>
      <c r="Z4229" s="34"/>
      <c r="AA4229" s="34"/>
      <c r="AB4229" s="35"/>
      <c r="AC4229" s="36"/>
      <c r="AD4229" s="36"/>
      <c r="AE4229" s="35"/>
      <c r="AF4229" s="36"/>
    </row>
    <row r="4230" spans="5:32" x14ac:dyDescent="0.3">
      <c r="E4230" s="12"/>
      <c r="M4230" s="22"/>
      <c r="N4230" s="22"/>
      <c r="O4230" s="22"/>
      <c r="P4230" s="81"/>
      <c r="Q4230" s="22"/>
      <c r="W4230" s="34"/>
      <c r="X4230" s="34"/>
      <c r="Y4230" s="34"/>
      <c r="Z4230" s="34"/>
      <c r="AA4230" s="34"/>
      <c r="AB4230" s="35"/>
      <c r="AC4230" s="36"/>
      <c r="AD4230" s="36"/>
      <c r="AE4230" s="35"/>
      <c r="AF4230" s="36"/>
    </row>
    <row r="4231" spans="5:32" x14ac:dyDescent="0.3">
      <c r="E4231" s="12"/>
      <c r="M4231" s="22"/>
      <c r="N4231" s="22"/>
      <c r="O4231" s="22"/>
      <c r="P4231" s="81"/>
      <c r="Q4231" s="22"/>
      <c r="W4231" s="34"/>
      <c r="X4231" s="34"/>
      <c r="Y4231" s="34"/>
      <c r="Z4231" s="34"/>
      <c r="AA4231" s="34"/>
      <c r="AB4231" s="35"/>
      <c r="AC4231" s="36"/>
      <c r="AD4231" s="36"/>
      <c r="AE4231" s="35"/>
      <c r="AF4231" s="36"/>
    </row>
    <row r="4232" spans="5:32" x14ac:dyDescent="0.3">
      <c r="E4232" s="12"/>
      <c r="M4232" s="22"/>
      <c r="N4232" s="22"/>
      <c r="O4232" s="22"/>
      <c r="P4232" s="81"/>
      <c r="Q4232" s="22"/>
      <c r="W4232" s="34"/>
      <c r="X4232" s="34"/>
      <c r="Y4232" s="34"/>
      <c r="Z4232" s="34"/>
      <c r="AA4232" s="34"/>
      <c r="AB4232" s="35"/>
      <c r="AC4232" s="36"/>
      <c r="AD4232" s="36"/>
      <c r="AE4232" s="35"/>
      <c r="AF4232" s="36"/>
    </row>
    <row r="4233" spans="5:32" x14ac:dyDescent="0.3">
      <c r="E4233" s="12"/>
      <c r="M4233" s="22"/>
      <c r="N4233" s="22"/>
      <c r="O4233" s="22"/>
      <c r="P4233" s="81"/>
      <c r="Q4233" s="22"/>
      <c r="W4233" s="34"/>
      <c r="X4233" s="34"/>
      <c r="Y4233" s="34"/>
      <c r="Z4233" s="34"/>
      <c r="AA4233" s="34"/>
      <c r="AB4233" s="35"/>
      <c r="AC4233" s="36"/>
      <c r="AD4233" s="36"/>
      <c r="AE4233" s="35"/>
      <c r="AF4233" s="36"/>
    </row>
    <row r="4234" spans="5:32" x14ac:dyDescent="0.3">
      <c r="E4234" s="12"/>
      <c r="M4234" s="22"/>
      <c r="N4234" s="22"/>
      <c r="O4234" s="22"/>
      <c r="P4234" s="81"/>
      <c r="Q4234" s="22"/>
      <c r="W4234" s="34"/>
      <c r="X4234" s="34"/>
      <c r="Y4234" s="34"/>
      <c r="Z4234" s="34"/>
      <c r="AA4234" s="34"/>
      <c r="AB4234" s="35"/>
      <c r="AC4234" s="36"/>
      <c r="AD4234" s="36"/>
      <c r="AE4234" s="35"/>
      <c r="AF4234" s="36"/>
    </row>
    <row r="4235" spans="5:32" x14ac:dyDescent="0.3">
      <c r="E4235" s="12"/>
      <c r="M4235" s="22"/>
      <c r="N4235" s="22"/>
      <c r="O4235" s="22"/>
      <c r="P4235" s="81"/>
      <c r="Q4235" s="22"/>
      <c r="W4235" s="34"/>
      <c r="X4235" s="34"/>
      <c r="Y4235" s="34"/>
      <c r="Z4235" s="34"/>
      <c r="AA4235" s="34"/>
      <c r="AB4235" s="35"/>
      <c r="AC4235" s="36"/>
      <c r="AD4235" s="36"/>
      <c r="AE4235" s="35"/>
      <c r="AF4235" s="36"/>
    </row>
    <row r="4236" spans="5:32" x14ac:dyDescent="0.3">
      <c r="E4236" s="12"/>
      <c r="M4236" s="22"/>
      <c r="N4236" s="22"/>
      <c r="O4236" s="22"/>
      <c r="P4236" s="81"/>
      <c r="Q4236" s="22"/>
      <c r="W4236" s="34"/>
      <c r="X4236" s="34"/>
      <c r="Y4236" s="34"/>
      <c r="Z4236" s="34"/>
      <c r="AA4236" s="34"/>
      <c r="AB4236" s="35"/>
      <c r="AC4236" s="36"/>
      <c r="AD4236" s="36"/>
      <c r="AE4236" s="35"/>
      <c r="AF4236" s="36"/>
    </row>
    <row r="4237" spans="5:32" x14ac:dyDescent="0.3">
      <c r="E4237" s="12"/>
      <c r="M4237" s="22"/>
      <c r="N4237" s="22"/>
      <c r="O4237" s="22"/>
      <c r="P4237" s="81"/>
      <c r="Q4237" s="22"/>
      <c r="W4237" s="34"/>
      <c r="X4237" s="34"/>
      <c r="Y4237" s="34"/>
      <c r="Z4237" s="34"/>
      <c r="AA4237" s="34"/>
      <c r="AB4237" s="35"/>
      <c r="AC4237" s="36"/>
      <c r="AD4237" s="36"/>
      <c r="AE4237" s="35"/>
      <c r="AF4237" s="36"/>
    </row>
    <row r="4238" spans="5:32" x14ac:dyDescent="0.3">
      <c r="E4238" s="12"/>
      <c r="M4238" s="22"/>
      <c r="N4238" s="22"/>
      <c r="O4238" s="22"/>
      <c r="P4238" s="81"/>
      <c r="Q4238" s="22"/>
      <c r="W4238" s="34"/>
      <c r="X4238" s="34"/>
      <c r="Y4238" s="34"/>
      <c r="Z4238" s="34"/>
      <c r="AA4238" s="34"/>
      <c r="AB4238" s="35"/>
      <c r="AC4238" s="36"/>
      <c r="AD4238" s="36"/>
      <c r="AE4238" s="35"/>
      <c r="AF4238" s="36"/>
    </row>
    <row r="4239" spans="5:32" x14ac:dyDescent="0.3">
      <c r="E4239" s="12"/>
      <c r="M4239" s="22"/>
      <c r="N4239" s="22"/>
      <c r="O4239" s="22"/>
      <c r="P4239" s="81"/>
      <c r="Q4239" s="22"/>
      <c r="W4239" s="34"/>
      <c r="X4239" s="34"/>
      <c r="Y4239" s="34"/>
      <c r="Z4239" s="34"/>
      <c r="AA4239" s="34"/>
      <c r="AB4239" s="35"/>
      <c r="AC4239" s="36"/>
      <c r="AD4239" s="36"/>
      <c r="AE4239" s="35"/>
      <c r="AF4239" s="36"/>
    </row>
    <row r="4240" spans="5:32" x14ac:dyDescent="0.3">
      <c r="E4240" s="12"/>
      <c r="M4240" s="22"/>
      <c r="N4240" s="22"/>
      <c r="O4240" s="22"/>
      <c r="P4240" s="81"/>
      <c r="Q4240" s="22"/>
      <c r="W4240" s="34"/>
      <c r="X4240" s="34"/>
      <c r="Y4240" s="34"/>
      <c r="Z4240" s="34"/>
      <c r="AA4240" s="34"/>
      <c r="AB4240" s="35"/>
      <c r="AC4240" s="36"/>
      <c r="AD4240" s="36"/>
      <c r="AE4240" s="35"/>
      <c r="AF4240" s="36"/>
    </row>
    <row r="4241" spans="5:32" x14ac:dyDescent="0.3">
      <c r="E4241" s="12"/>
      <c r="M4241" s="22"/>
      <c r="N4241" s="22"/>
      <c r="O4241" s="22"/>
      <c r="P4241" s="81"/>
      <c r="Q4241" s="22"/>
      <c r="W4241" s="34"/>
      <c r="X4241" s="34"/>
      <c r="Y4241" s="34"/>
      <c r="Z4241" s="34"/>
      <c r="AA4241" s="34"/>
      <c r="AB4241" s="35"/>
      <c r="AC4241" s="36"/>
      <c r="AD4241" s="36"/>
      <c r="AE4241" s="35"/>
      <c r="AF4241" s="36"/>
    </row>
    <row r="4242" spans="5:32" x14ac:dyDescent="0.3">
      <c r="E4242" s="12"/>
      <c r="M4242" s="22"/>
      <c r="N4242" s="22"/>
      <c r="O4242" s="22"/>
      <c r="P4242" s="81"/>
      <c r="Q4242" s="22"/>
      <c r="W4242" s="34"/>
      <c r="X4242" s="34"/>
      <c r="Y4242" s="34"/>
      <c r="Z4242" s="34"/>
      <c r="AA4242" s="34"/>
      <c r="AB4242" s="35"/>
      <c r="AC4242" s="36"/>
      <c r="AD4242" s="36"/>
      <c r="AE4242" s="35"/>
      <c r="AF4242" s="36"/>
    </row>
    <row r="4243" spans="5:32" x14ac:dyDescent="0.3">
      <c r="E4243" s="12"/>
      <c r="M4243" s="22"/>
      <c r="N4243" s="22"/>
      <c r="O4243" s="22"/>
      <c r="P4243" s="81"/>
      <c r="Q4243" s="22"/>
      <c r="W4243" s="34"/>
      <c r="X4243" s="34"/>
      <c r="Y4243" s="34"/>
      <c r="Z4243" s="34"/>
      <c r="AA4243" s="34"/>
      <c r="AB4243" s="35"/>
      <c r="AC4243" s="36"/>
      <c r="AD4243" s="36"/>
      <c r="AE4243" s="35"/>
      <c r="AF4243" s="36"/>
    </row>
    <row r="4244" spans="5:32" x14ac:dyDescent="0.3">
      <c r="E4244" s="12"/>
      <c r="M4244" s="22"/>
      <c r="N4244" s="22"/>
      <c r="O4244" s="22"/>
      <c r="P4244" s="81"/>
      <c r="Q4244" s="22"/>
      <c r="W4244" s="34"/>
      <c r="X4244" s="34"/>
      <c r="Y4244" s="34"/>
      <c r="Z4244" s="34"/>
      <c r="AA4244" s="34"/>
      <c r="AB4244" s="35"/>
      <c r="AC4244" s="36"/>
      <c r="AD4244" s="36"/>
      <c r="AE4244" s="35"/>
      <c r="AF4244" s="36"/>
    </row>
    <row r="4245" spans="5:32" x14ac:dyDescent="0.3">
      <c r="E4245" s="12"/>
      <c r="M4245" s="22"/>
      <c r="N4245" s="22"/>
      <c r="O4245" s="22"/>
      <c r="P4245" s="81"/>
      <c r="Q4245" s="22"/>
      <c r="W4245" s="34"/>
      <c r="X4245" s="34"/>
      <c r="Y4245" s="34"/>
      <c r="Z4245" s="34"/>
      <c r="AA4245" s="34"/>
      <c r="AB4245" s="35"/>
      <c r="AC4245" s="36"/>
      <c r="AD4245" s="36"/>
      <c r="AE4245" s="35"/>
      <c r="AF4245" s="36"/>
    </row>
    <row r="4246" spans="5:32" x14ac:dyDescent="0.3">
      <c r="E4246" s="12"/>
      <c r="M4246" s="22"/>
      <c r="N4246" s="22"/>
      <c r="O4246" s="22"/>
      <c r="P4246" s="81"/>
      <c r="Q4246" s="22"/>
      <c r="W4246" s="34"/>
      <c r="X4246" s="34"/>
      <c r="Y4246" s="34"/>
      <c r="Z4246" s="34"/>
      <c r="AA4246" s="34"/>
      <c r="AB4246" s="35"/>
      <c r="AC4246" s="36"/>
      <c r="AD4246" s="36"/>
      <c r="AE4246" s="35"/>
      <c r="AF4246" s="36"/>
    </row>
    <row r="4247" spans="5:32" x14ac:dyDescent="0.3">
      <c r="E4247" s="12"/>
      <c r="M4247" s="22"/>
      <c r="N4247" s="22"/>
      <c r="O4247" s="22"/>
      <c r="P4247" s="81"/>
      <c r="Q4247" s="22"/>
      <c r="W4247" s="34"/>
      <c r="X4247" s="34"/>
      <c r="Y4247" s="34"/>
      <c r="Z4247" s="34"/>
      <c r="AA4247" s="34"/>
      <c r="AB4247" s="35"/>
      <c r="AC4247" s="36"/>
      <c r="AD4247" s="36"/>
      <c r="AE4247" s="35"/>
      <c r="AF4247" s="36"/>
    </row>
    <row r="4248" spans="5:32" x14ac:dyDescent="0.3">
      <c r="E4248" s="12"/>
      <c r="M4248" s="22"/>
      <c r="N4248" s="22"/>
      <c r="O4248" s="22"/>
      <c r="P4248" s="81"/>
      <c r="Q4248" s="22"/>
      <c r="W4248" s="34"/>
      <c r="X4248" s="34"/>
      <c r="Y4248" s="34"/>
      <c r="Z4248" s="34"/>
      <c r="AA4248" s="34"/>
      <c r="AB4248" s="35"/>
      <c r="AC4248" s="36"/>
      <c r="AD4248" s="36"/>
      <c r="AE4248" s="35"/>
      <c r="AF4248" s="36"/>
    </row>
    <row r="4249" spans="5:32" x14ac:dyDescent="0.3">
      <c r="E4249" s="12"/>
      <c r="M4249" s="22"/>
      <c r="N4249" s="22"/>
      <c r="O4249" s="22"/>
      <c r="P4249" s="81"/>
      <c r="Q4249" s="22"/>
      <c r="W4249" s="34"/>
      <c r="X4249" s="34"/>
      <c r="Y4249" s="34"/>
      <c r="Z4249" s="34"/>
      <c r="AA4249" s="34"/>
      <c r="AB4249" s="35"/>
      <c r="AC4249" s="36"/>
      <c r="AD4249" s="36"/>
      <c r="AE4249" s="35"/>
      <c r="AF4249" s="36"/>
    </row>
    <row r="4250" spans="5:32" x14ac:dyDescent="0.3">
      <c r="E4250" s="12"/>
      <c r="M4250" s="22"/>
      <c r="N4250" s="22"/>
      <c r="O4250" s="22"/>
      <c r="P4250" s="81"/>
      <c r="Q4250" s="22"/>
      <c r="W4250" s="34"/>
      <c r="X4250" s="34"/>
      <c r="Y4250" s="34"/>
      <c r="Z4250" s="34"/>
      <c r="AA4250" s="34"/>
      <c r="AB4250" s="35"/>
      <c r="AC4250" s="36"/>
      <c r="AD4250" s="36"/>
      <c r="AE4250" s="35"/>
      <c r="AF4250" s="36"/>
    </row>
    <row r="4251" spans="5:32" x14ac:dyDescent="0.3">
      <c r="E4251" s="12"/>
      <c r="M4251" s="22"/>
      <c r="N4251" s="22"/>
      <c r="O4251" s="22"/>
      <c r="P4251" s="81"/>
      <c r="Q4251" s="22"/>
      <c r="W4251" s="34"/>
      <c r="X4251" s="34"/>
      <c r="Y4251" s="34"/>
      <c r="Z4251" s="34"/>
      <c r="AA4251" s="34"/>
      <c r="AB4251" s="35"/>
      <c r="AC4251" s="36"/>
      <c r="AD4251" s="36"/>
      <c r="AE4251" s="35"/>
      <c r="AF4251" s="36"/>
    </row>
    <row r="4252" spans="5:32" x14ac:dyDescent="0.3">
      <c r="E4252" s="12"/>
      <c r="M4252" s="22"/>
      <c r="N4252" s="22"/>
      <c r="O4252" s="22"/>
      <c r="P4252" s="81"/>
      <c r="Q4252" s="22"/>
      <c r="W4252" s="34"/>
      <c r="X4252" s="34"/>
      <c r="Y4252" s="34"/>
      <c r="Z4252" s="34"/>
      <c r="AA4252" s="34"/>
      <c r="AB4252" s="35"/>
      <c r="AC4252" s="36"/>
      <c r="AD4252" s="36"/>
      <c r="AE4252" s="35"/>
      <c r="AF4252" s="36"/>
    </row>
    <row r="4253" spans="5:32" x14ac:dyDescent="0.3">
      <c r="E4253" s="12"/>
      <c r="M4253" s="22"/>
      <c r="N4253" s="22"/>
      <c r="O4253" s="22"/>
      <c r="P4253" s="81"/>
      <c r="Q4253" s="22"/>
      <c r="W4253" s="34"/>
      <c r="X4253" s="34"/>
      <c r="Y4253" s="34"/>
      <c r="Z4253" s="34"/>
      <c r="AA4253" s="34"/>
      <c r="AB4253" s="35"/>
      <c r="AC4253" s="36"/>
      <c r="AD4253" s="36"/>
      <c r="AE4253" s="35"/>
      <c r="AF4253" s="36"/>
    </row>
    <row r="4254" spans="5:32" x14ac:dyDescent="0.3">
      <c r="E4254" s="12"/>
      <c r="M4254" s="22"/>
      <c r="N4254" s="22"/>
      <c r="O4254" s="22"/>
      <c r="P4254" s="81"/>
      <c r="Q4254" s="22"/>
      <c r="W4254" s="34"/>
      <c r="X4254" s="34"/>
      <c r="Y4254" s="34"/>
      <c r="Z4254" s="34"/>
      <c r="AA4254" s="34"/>
      <c r="AB4254" s="35"/>
      <c r="AC4254" s="36"/>
      <c r="AD4254" s="36"/>
      <c r="AE4254" s="35"/>
      <c r="AF4254" s="36"/>
    </row>
    <row r="4255" spans="5:32" x14ac:dyDescent="0.3">
      <c r="E4255" s="12"/>
      <c r="M4255" s="22"/>
      <c r="N4255" s="22"/>
      <c r="O4255" s="22"/>
      <c r="P4255" s="81"/>
      <c r="Q4255" s="22"/>
      <c r="W4255" s="34"/>
      <c r="X4255" s="34"/>
      <c r="Y4255" s="34"/>
      <c r="Z4255" s="34"/>
      <c r="AA4255" s="34"/>
      <c r="AB4255" s="35"/>
      <c r="AC4255" s="36"/>
      <c r="AD4255" s="36"/>
      <c r="AE4255" s="35"/>
      <c r="AF4255" s="36"/>
    </row>
    <row r="4256" spans="5:32" x14ac:dyDescent="0.3">
      <c r="E4256" s="12"/>
      <c r="M4256" s="22"/>
      <c r="N4256" s="22"/>
      <c r="O4256" s="22"/>
      <c r="P4256" s="81"/>
      <c r="Q4256" s="22"/>
      <c r="W4256" s="34"/>
      <c r="X4256" s="34"/>
      <c r="Y4256" s="34"/>
      <c r="Z4256" s="34"/>
      <c r="AA4256" s="34"/>
      <c r="AB4256" s="35"/>
      <c r="AC4256" s="36"/>
      <c r="AD4256" s="36"/>
      <c r="AE4256" s="35"/>
      <c r="AF4256" s="36"/>
    </row>
    <row r="4257" spans="5:32" x14ac:dyDescent="0.3">
      <c r="E4257" s="12"/>
      <c r="M4257" s="22"/>
      <c r="N4257" s="22"/>
      <c r="O4257" s="22"/>
      <c r="P4257" s="81"/>
      <c r="Q4257" s="22"/>
      <c r="W4257" s="34"/>
      <c r="X4257" s="34"/>
      <c r="Y4257" s="34"/>
      <c r="Z4257" s="34"/>
      <c r="AA4257" s="34"/>
      <c r="AB4257" s="35"/>
      <c r="AC4257" s="36"/>
      <c r="AD4257" s="36"/>
      <c r="AE4257" s="35"/>
      <c r="AF4257" s="36"/>
    </row>
    <row r="4258" spans="5:32" x14ac:dyDescent="0.3">
      <c r="E4258" s="12"/>
      <c r="M4258" s="22"/>
      <c r="N4258" s="22"/>
      <c r="O4258" s="22"/>
      <c r="P4258" s="81"/>
      <c r="Q4258" s="22"/>
      <c r="W4258" s="34"/>
      <c r="X4258" s="34"/>
      <c r="Y4258" s="34"/>
      <c r="Z4258" s="34"/>
      <c r="AA4258" s="34"/>
      <c r="AB4258" s="35"/>
      <c r="AC4258" s="36"/>
      <c r="AD4258" s="36"/>
      <c r="AE4258" s="35"/>
      <c r="AF4258" s="36"/>
    </row>
    <row r="4259" spans="5:32" x14ac:dyDescent="0.3">
      <c r="E4259" s="12"/>
      <c r="M4259" s="22"/>
      <c r="N4259" s="22"/>
      <c r="O4259" s="22"/>
      <c r="P4259" s="81"/>
      <c r="Q4259" s="22"/>
      <c r="W4259" s="34"/>
      <c r="X4259" s="34"/>
      <c r="Y4259" s="34"/>
      <c r="Z4259" s="34"/>
      <c r="AA4259" s="34"/>
      <c r="AB4259" s="35"/>
      <c r="AC4259" s="36"/>
      <c r="AD4259" s="36"/>
      <c r="AE4259" s="35"/>
      <c r="AF4259" s="36"/>
    </row>
    <row r="4260" spans="5:32" x14ac:dyDescent="0.3">
      <c r="E4260" s="12"/>
      <c r="M4260" s="22"/>
      <c r="N4260" s="22"/>
      <c r="O4260" s="22"/>
      <c r="P4260" s="81"/>
      <c r="Q4260" s="22"/>
      <c r="W4260" s="34"/>
      <c r="X4260" s="34"/>
      <c r="Y4260" s="34"/>
      <c r="Z4260" s="34"/>
      <c r="AA4260" s="34"/>
      <c r="AB4260" s="35"/>
      <c r="AC4260" s="36"/>
      <c r="AD4260" s="36"/>
      <c r="AE4260" s="35"/>
      <c r="AF4260" s="36"/>
    </row>
    <row r="4261" spans="5:32" x14ac:dyDescent="0.3">
      <c r="E4261" s="12"/>
      <c r="M4261" s="22"/>
      <c r="N4261" s="22"/>
      <c r="O4261" s="22"/>
      <c r="P4261" s="81"/>
      <c r="Q4261" s="22"/>
      <c r="W4261" s="34"/>
      <c r="X4261" s="34"/>
      <c r="Y4261" s="34"/>
      <c r="Z4261" s="34"/>
      <c r="AA4261" s="34"/>
      <c r="AB4261" s="35"/>
      <c r="AC4261" s="36"/>
      <c r="AD4261" s="36"/>
      <c r="AE4261" s="35"/>
      <c r="AF4261" s="36"/>
    </row>
    <row r="4262" spans="5:32" x14ac:dyDescent="0.3">
      <c r="E4262" s="12"/>
      <c r="M4262" s="22"/>
      <c r="N4262" s="22"/>
      <c r="O4262" s="22"/>
      <c r="P4262" s="81"/>
      <c r="Q4262" s="22"/>
      <c r="W4262" s="34"/>
      <c r="X4262" s="34"/>
      <c r="Y4262" s="34"/>
      <c r="Z4262" s="34"/>
      <c r="AA4262" s="34"/>
      <c r="AB4262" s="35"/>
      <c r="AC4262" s="36"/>
      <c r="AD4262" s="36"/>
      <c r="AE4262" s="35"/>
      <c r="AF4262" s="36"/>
    </row>
    <row r="4263" spans="5:32" x14ac:dyDescent="0.3">
      <c r="E4263" s="12"/>
      <c r="M4263" s="22"/>
      <c r="N4263" s="22"/>
      <c r="O4263" s="22"/>
      <c r="P4263" s="81"/>
      <c r="Q4263" s="22"/>
      <c r="W4263" s="34"/>
      <c r="X4263" s="34"/>
      <c r="Y4263" s="34"/>
      <c r="Z4263" s="34"/>
      <c r="AA4263" s="34"/>
      <c r="AB4263" s="35"/>
      <c r="AC4263" s="36"/>
      <c r="AD4263" s="36"/>
      <c r="AE4263" s="35"/>
      <c r="AF4263" s="36"/>
    </row>
    <row r="4264" spans="5:32" x14ac:dyDescent="0.3">
      <c r="E4264" s="12"/>
      <c r="M4264" s="22"/>
      <c r="N4264" s="22"/>
      <c r="O4264" s="22"/>
      <c r="P4264" s="81"/>
      <c r="Q4264" s="22"/>
      <c r="W4264" s="34"/>
      <c r="X4264" s="34"/>
      <c r="Y4264" s="34"/>
      <c r="Z4264" s="34"/>
      <c r="AA4264" s="34"/>
      <c r="AB4264" s="35"/>
      <c r="AC4264" s="36"/>
      <c r="AD4264" s="36"/>
      <c r="AE4264" s="35"/>
      <c r="AF4264" s="36"/>
    </row>
    <row r="4265" spans="5:32" x14ac:dyDescent="0.3">
      <c r="E4265" s="12"/>
      <c r="M4265" s="22"/>
      <c r="N4265" s="22"/>
      <c r="O4265" s="22"/>
      <c r="P4265" s="81"/>
      <c r="Q4265" s="22"/>
      <c r="W4265" s="34"/>
      <c r="X4265" s="34"/>
      <c r="Y4265" s="34"/>
      <c r="Z4265" s="34"/>
      <c r="AA4265" s="34"/>
      <c r="AB4265" s="35"/>
      <c r="AC4265" s="36"/>
      <c r="AD4265" s="36"/>
      <c r="AE4265" s="35"/>
      <c r="AF4265" s="36"/>
    </row>
    <row r="4266" spans="5:32" x14ac:dyDescent="0.3">
      <c r="E4266" s="12"/>
      <c r="M4266" s="22"/>
      <c r="N4266" s="22"/>
      <c r="O4266" s="22"/>
      <c r="P4266" s="81"/>
      <c r="Q4266" s="22"/>
      <c r="W4266" s="34"/>
      <c r="X4266" s="34"/>
      <c r="Y4266" s="34"/>
      <c r="Z4266" s="34"/>
      <c r="AA4266" s="34"/>
      <c r="AB4266" s="35"/>
      <c r="AC4266" s="36"/>
      <c r="AD4266" s="36"/>
      <c r="AE4266" s="35"/>
      <c r="AF4266" s="36"/>
    </row>
    <row r="4267" spans="5:32" x14ac:dyDescent="0.3">
      <c r="E4267" s="12"/>
      <c r="M4267" s="22"/>
      <c r="N4267" s="22"/>
      <c r="O4267" s="22"/>
      <c r="P4267" s="81"/>
      <c r="Q4267" s="22"/>
      <c r="W4267" s="34"/>
      <c r="X4267" s="34"/>
      <c r="Y4267" s="34"/>
      <c r="Z4267" s="34"/>
      <c r="AA4267" s="34"/>
      <c r="AB4267" s="35"/>
      <c r="AC4267" s="36"/>
      <c r="AD4267" s="36"/>
      <c r="AE4267" s="35"/>
      <c r="AF4267" s="36"/>
    </row>
    <row r="4268" spans="5:32" x14ac:dyDescent="0.3">
      <c r="E4268" s="12"/>
      <c r="M4268" s="22"/>
      <c r="N4268" s="22"/>
      <c r="O4268" s="22"/>
      <c r="P4268" s="81"/>
      <c r="Q4268" s="22"/>
      <c r="W4268" s="34"/>
      <c r="X4268" s="34"/>
      <c r="Y4268" s="34"/>
      <c r="Z4268" s="34"/>
      <c r="AA4268" s="34"/>
      <c r="AB4268" s="35"/>
      <c r="AC4268" s="36"/>
      <c r="AD4268" s="36"/>
      <c r="AE4268" s="35"/>
      <c r="AF4268" s="36"/>
    </row>
    <row r="4269" spans="5:32" x14ac:dyDescent="0.3">
      <c r="E4269" s="12"/>
      <c r="M4269" s="22"/>
      <c r="N4269" s="22"/>
      <c r="O4269" s="22"/>
      <c r="P4269" s="81"/>
      <c r="Q4269" s="22"/>
      <c r="W4269" s="34"/>
      <c r="X4269" s="34"/>
      <c r="Y4269" s="34"/>
      <c r="Z4269" s="34"/>
      <c r="AA4269" s="34"/>
      <c r="AB4269" s="35"/>
      <c r="AC4269" s="36"/>
      <c r="AD4269" s="36"/>
      <c r="AE4269" s="35"/>
      <c r="AF4269" s="36"/>
    </row>
    <row r="4270" spans="5:32" x14ac:dyDescent="0.3">
      <c r="E4270" s="12"/>
      <c r="M4270" s="22"/>
      <c r="N4270" s="22"/>
      <c r="O4270" s="22"/>
      <c r="P4270" s="81"/>
      <c r="Q4270" s="22"/>
      <c r="W4270" s="34"/>
      <c r="X4270" s="34"/>
      <c r="Y4270" s="34"/>
      <c r="Z4270" s="34"/>
      <c r="AA4270" s="34"/>
      <c r="AB4270" s="35"/>
      <c r="AC4270" s="36"/>
      <c r="AD4270" s="36"/>
      <c r="AE4270" s="35"/>
      <c r="AF4270" s="36"/>
    </row>
    <row r="4271" spans="5:32" x14ac:dyDescent="0.3">
      <c r="E4271" s="12"/>
      <c r="M4271" s="22"/>
      <c r="N4271" s="22"/>
      <c r="O4271" s="22"/>
      <c r="P4271" s="81"/>
      <c r="Q4271" s="22"/>
      <c r="W4271" s="34"/>
      <c r="X4271" s="34"/>
      <c r="Y4271" s="34"/>
      <c r="Z4271" s="34"/>
      <c r="AA4271" s="34"/>
      <c r="AB4271" s="35"/>
      <c r="AC4271" s="36"/>
      <c r="AD4271" s="36"/>
      <c r="AE4271" s="35"/>
      <c r="AF4271" s="36"/>
    </row>
    <row r="4272" spans="5:32" x14ac:dyDescent="0.3">
      <c r="E4272" s="12"/>
      <c r="M4272" s="22"/>
      <c r="N4272" s="22"/>
      <c r="O4272" s="22"/>
      <c r="P4272" s="81"/>
      <c r="Q4272" s="22"/>
      <c r="W4272" s="34"/>
      <c r="X4272" s="34"/>
      <c r="Y4272" s="34"/>
      <c r="Z4272" s="34"/>
      <c r="AA4272" s="34"/>
      <c r="AB4272" s="35"/>
      <c r="AC4272" s="36"/>
      <c r="AD4272" s="36"/>
      <c r="AE4272" s="35"/>
      <c r="AF4272" s="36"/>
    </row>
    <row r="4273" spans="5:32" x14ac:dyDescent="0.3">
      <c r="E4273" s="12"/>
      <c r="M4273" s="22"/>
      <c r="N4273" s="22"/>
      <c r="O4273" s="22"/>
      <c r="P4273" s="81"/>
      <c r="Q4273" s="22"/>
      <c r="W4273" s="34"/>
      <c r="X4273" s="34"/>
      <c r="Y4273" s="34"/>
      <c r="Z4273" s="34"/>
      <c r="AA4273" s="34"/>
      <c r="AB4273" s="35"/>
      <c r="AC4273" s="36"/>
      <c r="AD4273" s="36"/>
      <c r="AE4273" s="35"/>
      <c r="AF4273" s="36"/>
    </row>
    <row r="4274" spans="5:32" x14ac:dyDescent="0.3">
      <c r="E4274" s="12"/>
      <c r="M4274" s="22"/>
      <c r="N4274" s="22"/>
      <c r="O4274" s="22"/>
      <c r="P4274" s="81"/>
      <c r="Q4274" s="22"/>
      <c r="W4274" s="34"/>
      <c r="X4274" s="34"/>
      <c r="Y4274" s="34"/>
      <c r="Z4274" s="34"/>
      <c r="AA4274" s="34"/>
      <c r="AB4274" s="35"/>
      <c r="AC4274" s="36"/>
      <c r="AD4274" s="36"/>
      <c r="AE4274" s="35"/>
      <c r="AF4274" s="36"/>
    </row>
    <row r="4275" spans="5:32" x14ac:dyDescent="0.3">
      <c r="E4275" s="12"/>
      <c r="M4275" s="22"/>
      <c r="N4275" s="22"/>
      <c r="O4275" s="22"/>
      <c r="P4275" s="81"/>
      <c r="Q4275" s="22"/>
      <c r="W4275" s="34"/>
      <c r="X4275" s="34"/>
      <c r="Y4275" s="34"/>
      <c r="Z4275" s="34"/>
      <c r="AA4275" s="34"/>
      <c r="AB4275" s="35"/>
      <c r="AC4275" s="36"/>
      <c r="AD4275" s="36"/>
      <c r="AE4275" s="35"/>
      <c r="AF4275" s="36"/>
    </row>
    <row r="4276" spans="5:32" x14ac:dyDescent="0.3">
      <c r="E4276" s="12"/>
      <c r="M4276" s="22"/>
      <c r="N4276" s="22"/>
      <c r="O4276" s="22"/>
      <c r="P4276" s="81"/>
      <c r="Q4276" s="22"/>
      <c r="W4276" s="34"/>
      <c r="X4276" s="34"/>
      <c r="Y4276" s="34"/>
      <c r="Z4276" s="34"/>
      <c r="AA4276" s="34"/>
      <c r="AB4276" s="35"/>
      <c r="AC4276" s="36"/>
      <c r="AD4276" s="36"/>
      <c r="AE4276" s="35"/>
      <c r="AF4276" s="36"/>
    </row>
    <row r="4277" spans="5:32" x14ac:dyDescent="0.3">
      <c r="E4277" s="12"/>
      <c r="M4277" s="22"/>
      <c r="N4277" s="22"/>
      <c r="O4277" s="22"/>
      <c r="P4277" s="81"/>
      <c r="Q4277" s="22"/>
      <c r="W4277" s="34"/>
      <c r="X4277" s="34"/>
      <c r="Y4277" s="34"/>
      <c r="Z4277" s="34"/>
      <c r="AA4277" s="34"/>
      <c r="AB4277" s="35"/>
      <c r="AC4277" s="36"/>
      <c r="AD4277" s="36"/>
      <c r="AE4277" s="35"/>
      <c r="AF4277" s="36"/>
    </row>
    <row r="4278" spans="5:32" x14ac:dyDescent="0.3">
      <c r="E4278" s="12"/>
      <c r="M4278" s="22"/>
      <c r="N4278" s="22"/>
      <c r="O4278" s="22"/>
      <c r="P4278" s="81"/>
      <c r="Q4278" s="22"/>
      <c r="W4278" s="34"/>
      <c r="X4278" s="34"/>
      <c r="Y4278" s="34"/>
      <c r="Z4278" s="34"/>
      <c r="AA4278" s="34"/>
      <c r="AB4278" s="35"/>
      <c r="AC4278" s="36"/>
      <c r="AD4278" s="36"/>
      <c r="AE4278" s="35"/>
      <c r="AF4278" s="36"/>
    </row>
    <row r="4279" spans="5:32" x14ac:dyDescent="0.3">
      <c r="E4279" s="12"/>
      <c r="M4279" s="22"/>
      <c r="N4279" s="22"/>
      <c r="O4279" s="22"/>
      <c r="P4279" s="81"/>
      <c r="Q4279" s="22"/>
      <c r="W4279" s="34"/>
      <c r="X4279" s="34"/>
      <c r="Y4279" s="34"/>
      <c r="Z4279" s="34"/>
      <c r="AA4279" s="34"/>
      <c r="AB4279" s="35"/>
      <c r="AC4279" s="36"/>
      <c r="AD4279" s="36"/>
      <c r="AE4279" s="35"/>
      <c r="AF4279" s="36"/>
    </row>
    <row r="4280" spans="5:32" x14ac:dyDescent="0.3">
      <c r="E4280" s="12"/>
      <c r="M4280" s="22"/>
      <c r="N4280" s="22"/>
      <c r="O4280" s="22"/>
      <c r="P4280" s="81"/>
      <c r="Q4280" s="22"/>
      <c r="W4280" s="34"/>
      <c r="X4280" s="34"/>
      <c r="Y4280" s="34"/>
      <c r="Z4280" s="34"/>
      <c r="AA4280" s="34"/>
      <c r="AB4280" s="35"/>
      <c r="AC4280" s="36"/>
      <c r="AD4280" s="36"/>
      <c r="AE4280" s="35"/>
      <c r="AF4280" s="36"/>
    </row>
    <row r="4281" spans="5:32" x14ac:dyDescent="0.3">
      <c r="E4281" s="12"/>
      <c r="M4281" s="22"/>
      <c r="N4281" s="22"/>
      <c r="O4281" s="22"/>
      <c r="P4281" s="81"/>
      <c r="Q4281" s="22"/>
      <c r="W4281" s="34"/>
      <c r="X4281" s="34"/>
      <c r="Y4281" s="34"/>
      <c r="Z4281" s="34"/>
      <c r="AA4281" s="34"/>
      <c r="AB4281" s="35"/>
      <c r="AC4281" s="36"/>
      <c r="AD4281" s="36"/>
      <c r="AE4281" s="35"/>
      <c r="AF4281" s="36"/>
    </row>
    <row r="4282" spans="5:32" x14ac:dyDescent="0.3">
      <c r="E4282" s="12"/>
      <c r="M4282" s="22"/>
      <c r="N4282" s="22"/>
      <c r="O4282" s="22"/>
      <c r="P4282" s="81"/>
      <c r="Q4282" s="22"/>
      <c r="W4282" s="34"/>
      <c r="X4282" s="34"/>
      <c r="Y4282" s="34"/>
      <c r="Z4282" s="34"/>
      <c r="AA4282" s="34"/>
      <c r="AB4282" s="35"/>
      <c r="AC4282" s="36"/>
      <c r="AD4282" s="36"/>
      <c r="AE4282" s="35"/>
      <c r="AF4282" s="36"/>
    </row>
    <row r="4283" spans="5:32" x14ac:dyDescent="0.3">
      <c r="E4283" s="12"/>
      <c r="M4283" s="22"/>
      <c r="N4283" s="22"/>
      <c r="O4283" s="22"/>
      <c r="P4283" s="81"/>
      <c r="Q4283" s="22"/>
      <c r="W4283" s="34"/>
      <c r="X4283" s="34"/>
      <c r="Y4283" s="34"/>
      <c r="Z4283" s="34"/>
      <c r="AA4283" s="34"/>
      <c r="AB4283" s="35"/>
      <c r="AC4283" s="36"/>
      <c r="AD4283" s="36"/>
      <c r="AE4283" s="35"/>
      <c r="AF4283" s="36"/>
    </row>
    <row r="4284" spans="5:32" x14ac:dyDescent="0.3">
      <c r="E4284" s="12"/>
      <c r="M4284" s="22"/>
      <c r="N4284" s="22"/>
      <c r="O4284" s="22"/>
      <c r="P4284" s="81"/>
      <c r="Q4284" s="22"/>
      <c r="W4284" s="34"/>
      <c r="X4284" s="34"/>
      <c r="Y4284" s="34"/>
      <c r="Z4284" s="34"/>
      <c r="AA4284" s="34"/>
      <c r="AB4284" s="35"/>
      <c r="AC4284" s="36"/>
      <c r="AD4284" s="36"/>
      <c r="AE4284" s="35"/>
      <c r="AF4284" s="36"/>
    </row>
    <row r="4285" spans="5:32" x14ac:dyDescent="0.3">
      <c r="E4285" s="12"/>
      <c r="M4285" s="22"/>
      <c r="N4285" s="22"/>
      <c r="O4285" s="22"/>
      <c r="P4285" s="81"/>
      <c r="Q4285" s="22"/>
      <c r="W4285" s="34"/>
      <c r="X4285" s="34"/>
      <c r="Y4285" s="34"/>
      <c r="Z4285" s="34"/>
      <c r="AA4285" s="34"/>
      <c r="AB4285" s="35"/>
      <c r="AC4285" s="36"/>
      <c r="AD4285" s="36"/>
      <c r="AE4285" s="35"/>
      <c r="AF4285" s="36"/>
    </row>
    <row r="4286" spans="5:32" x14ac:dyDescent="0.3">
      <c r="E4286" s="12"/>
      <c r="M4286" s="22"/>
      <c r="N4286" s="22"/>
      <c r="O4286" s="22"/>
      <c r="P4286" s="81"/>
      <c r="Q4286" s="22"/>
      <c r="W4286" s="34"/>
      <c r="X4286" s="34"/>
      <c r="Y4286" s="34"/>
      <c r="Z4286" s="34"/>
      <c r="AA4286" s="34"/>
      <c r="AB4286" s="35"/>
      <c r="AC4286" s="36"/>
      <c r="AD4286" s="36"/>
      <c r="AE4286" s="35"/>
      <c r="AF4286" s="36"/>
    </row>
    <row r="4287" spans="5:32" x14ac:dyDescent="0.3">
      <c r="E4287" s="12"/>
      <c r="M4287" s="22"/>
      <c r="N4287" s="22"/>
      <c r="O4287" s="22"/>
      <c r="P4287" s="81"/>
      <c r="Q4287" s="22"/>
      <c r="W4287" s="34"/>
      <c r="X4287" s="34"/>
      <c r="Y4287" s="34"/>
      <c r="Z4287" s="34"/>
      <c r="AA4287" s="34"/>
      <c r="AB4287" s="35"/>
      <c r="AC4287" s="36"/>
      <c r="AD4287" s="36"/>
      <c r="AE4287" s="35"/>
      <c r="AF4287" s="36"/>
    </row>
    <row r="4288" spans="5:32" x14ac:dyDescent="0.3">
      <c r="E4288" s="12"/>
      <c r="M4288" s="22"/>
      <c r="N4288" s="22"/>
      <c r="O4288" s="22"/>
      <c r="P4288" s="81"/>
      <c r="Q4288" s="22"/>
      <c r="W4288" s="34"/>
      <c r="X4288" s="34"/>
      <c r="Y4288" s="34"/>
      <c r="Z4288" s="34"/>
      <c r="AA4288" s="34"/>
      <c r="AB4288" s="35"/>
      <c r="AC4288" s="36"/>
      <c r="AD4288" s="36"/>
      <c r="AE4288" s="35"/>
      <c r="AF4288" s="36"/>
    </row>
    <row r="4289" spans="5:32" x14ac:dyDescent="0.3">
      <c r="E4289" s="12"/>
      <c r="M4289" s="22"/>
      <c r="N4289" s="22"/>
      <c r="O4289" s="22"/>
      <c r="P4289" s="81"/>
      <c r="Q4289" s="22"/>
      <c r="W4289" s="34"/>
      <c r="X4289" s="34"/>
      <c r="Y4289" s="34"/>
      <c r="Z4289" s="34"/>
      <c r="AA4289" s="34"/>
      <c r="AB4289" s="35"/>
      <c r="AC4289" s="36"/>
      <c r="AD4289" s="36"/>
      <c r="AE4289" s="35"/>
      <c r="AF4289" s="36"/>
    </row>
    <row r="4290" spans="5:32" x14ac:dyDescent="0.3">
      <c r="E4290" s="12"/>
      <c r="M4290" s="22"/>
      <c r="N4290" s="22"/>
      <c r="O4290" s="22"/>
      <c r="P4290" s="81"/>
      <c r="Q4290" s="22"/>
      <c r="W4290" s="34"/>
      <c r="X4290" s="34"/>
      <c r="Y4290" s="34"/>
      <c r="Z4290" s="34"/>
      <c r="AA4290" s="34"/>
      <c r="AB4290" s="35"/>
      <c r="AC4290" s="36"/>
      <c r="AD4290" s="36"/>
      <c r="AE4290" s="35"/>
      <c r="AF4290" s="36"/>
    </row>
    <row r="4291" spans="5:32" x14ac:dyDescent="0.3">
      <c r="E4291" s="12"/>
      <c r="M4291" s="22"/>
      <c r="N4291" s="22"/>
      <c r="O4291" s="22"/>
      <c r="P4291" s="81"/>
      <c r="Q4291" s="22"/>
      <c r="W4291" s="34"/>
      <c r="X4291" s="34"/>
      <c r="Y4291" s="34"/>
      <c r="Z4291" s="34"/>
      <c r="AA4291" s="34"/>
      <c r="AB4291" s="35"/>
      <c r="AC4291" s="36"/>
      <c r="AD4291" s="36"/>
      <c r="AE4291" s="35"/>
      <c r="AF4291" s="36"/>
    </row>
    <row r="4292" spans="5:32" x14ac:dyDescent="0.3">
      <c r="E4292" s="12"/>
      <c r="M4292" s="22"/>
      <c r="N4292" s="22"/>
      <c r="O4292" s="22"/>
      <c r="P4292" s="81"/>
      <c r="Q4292" s="22"/>
      <c r="W4292" s="34"/>
      <c r="X4292" s="34"/>
      <c r="Y4292" s="34"/>
      <c r="Z4292" s="34"/>
      <c r="AA4292" s="34"/>
      <c r="AB4292" s="35"/>
      <c r="AC4292" s="36"/>
      <c r="AD4292" s="36"/>
      <c r="AE4292" s="35"/>
      <c r="AF4292" s="36"/>
    </row>
    <row r="4293" spans="5:32" x14ac:dyDescent="0.3">
      <c r="E4293" s="12"/>
      <c r="M4293" s="22"/>
      <c r="N4293" s="22"/>
      <c r="O4293" s="22"/>
      <c r="P4293" s="81"/>
      <c r="Q4293" s="22"/>
      <c r="W4293" s="34"/>
      <c r="X4293" s="34"/>
      <c r="Y4293" s="34"/>
      <c r="Z4293" s="34"/>
      <c r="AA4293" s="34"/>
      <c r="AB4293" s="35"/>
      <c r="AC4293" s="36"/>
      <c r="AD4293" s="36"/>
      <c r="AE4293" s="35"/>
      <c r="AF4293" s="36"/>
    </row>
    <row r="4294" spans="5:32" x14ac:dyDescent="0.3">
      <c r="E4294" s="12"/>
      <c r="M4294" s="22"/>
      <c r="N4294" s="22"/>
      <c r="O4294" s="22"/>
      <c r="P4294" s="81"/>
      <c r="Q4294" s="22"/>
      <c r="W4294" s="34"/>
      <c r="X4294" s="34"/>
      <c r="Y4294" s="34"/>
      <c r="Z4294" s="34"/>
      <c r="AA4294" s="34"/>
      <c r="AB4294" s="35"/>
      <c r="AC4294" s="36"/>
      <c r="AD4294" s="36"/>
      <c r="AE4294" s="35"/>
      <c r="AF4294" s="36"/>
    </row>
    <row r="4295" spans="5:32" x14ac:dyDescent="0.3">
      <c r="E4295" s="12"/>
      <c r="M4295" s="22"/>
      <c r="N4295" s="22"/>
      <c r="O4295" s="22"/>
      <c r="P4295" s="81"/>
      <c r="Q4295" s="22"/>
      <c r="W4295" s="34"/>
      <c r="X4295" s="34"/>
      <c r="Y4295" s="34"/>
      <c r="Z4295" s="34"/>
      <c r="AA4295" s="34"/>
      <c r="AB4295" s="35"/>
      <c r="AC4295" s="36"/>
      <c r="AD4295" s="36"/>
      <c r="AE4295" s="35"/>
      <c r="AF4295" s="36"/>
    </row>
    <row r="4296" spans="5:32" x14ac:dyDescent="0.3">
      <c r="E4296" s="12"/>
      <c r="M4296" s="22"/>
      <c r="N4296" s="22"/>
      <c r="O4296" s="22"/>
      <c r="P4296" s="81"/>
      <c r="Q4296" s="22"/>
      <c r="W4296" s="34"/>
      <c r="X4296" s="34"/>
      <c r="Y4296" s="34"/>
      <c r="Z4296" s="34"/>
      <c r="AA4296" s="34"/>
      <c r="AB4296" s="35"/>
      <c r="AC4296" s="36"/>
      <c r="AD4296" s="36"/>
      <c r="AE4296" s="35"/>
      <c r="AF4296" s="36"/>
    </row>
    <row r="4297" spans="5:32" x14ac:dyDescent="0.3">
      <c r="E4297" s="12"/>
      <c r="M4297" s="22"/>
      <c r="N4297" s="22"/>
      <c r="O4297" s="22"/>
      <c r="P4297" s="81"/>
      <c r="Q4297" s="22"/>
      <c r="W4297" s="34"/>
      <c r="X4297" s="34"/>
      <c r="Y4297" s="34"/>
      <c r="Z4297" s="34"/>
      <c r="AA4297" s="34"/>
      <c r="AB4297" s="35"/>
      <c r="AC4297" s="36"/>
      <c r="AD4297" s="36"/>
      <c r="AE4297" s="35"/>
      <c r="AF4297" s="36"/>
    </row>
    <row r="4298" spans="5:32" x14ac:dyDescent="0.3">
      <c r="E4298" s="12"/>
      <c r="M4298" s="22"/>
      <c r="N4298" s="22"/>
      <c r="O4298" s="22"/>
      <c r="P4298" s="81"/>
      <c r="Q4298" s="22"/>
      <c r="W4298" s="34"/>
      <c r="X4298" s="34"/>
      <c r="Y4298" s="34"/>
      <c r="Z4298" s="34"/>
      <c r="AA4298" s="34"/>
      <c r="AB4298" s="35"/>
      <c r="AC4298" s="36"/>
      <c r="AD4298" s="36"/>
      <c r="AE4298" s="35"/>
      <c r="AF4298" s="36"/>
    </row>
    <row r="4299" spans="5:32" x14ac:dyDescent="0.3">
      <c r="E4299" s="12"/>
      <c r="M4299" s="22"/>
      <c r="N4299" s="22"/>
      <c r="O4299" s="22"/>
      <c r="P4299" s="81"/>
      <c r="Q4299" s="22"/>
      <c r="W4299" s="34"/>
      <c r="X4299" s="34"/>
      <c r="Y4299" s="34"/>
      <c r="Z4299" s="34"/>
      <c r="AA4299" s="34"/>
      <c r="AB4299" s="35"/>
      <c r="AC4299" s="36"/>
      <c r="AD4299" s="36"/>
      <c r="AE4299" s="35"/>
      <c r="AF4299" s="36"/>
    </row>
    <row r="4300" spans="5:32" x14ac:dyDescent="0.3">
      <c r="E4300" s="12"/>
      <c r="M4300" s="22"/>
      <c r="N4300" s="22"/>
      <c r="O4300" s="22"/>
      <c r="P4300" s="81"/>
      <c r="Q4300" s="22"/>
      <c r="W4300" s="34"/>
      <c r="X4300" s="34"/>
      <c r="Y4300" s="34"/>
      <c r="Z4300" s="34"/>
      <c r="AA4300" s="34"/>
      <c r="AB4300" s="35"/>
      <c r="AC4300" s="36"/>
      <c r="AD4300" s="36"/>
      <c r="AE4300" s="35"/>
      <c r="AF4300" s="36"/>
    </row>
    <row r="4301" spans="5:32" x14ac:dyDescent="0.3">
      <c r="E4301" s="12"/>
      <c r="M4301" s="22"/>
      <c r="N4301" s="22"/>
      <c r="O4301" s="22"/>
      <c r="P4301" s="81"/>
      <c r="Q4301" s="22"/>
      <c r="W4301" s="34"/>
      <c r="X4301" s="34"/>
      <c r="Y4301" s="34"/>
      <c r="Z4301" s="34"/>
      <c r="AA4301" s="34"/>
      <c r="AB4301" s="35"/>
      <c r="AC4301" s="36"/>
      <c r="AD4301" s="36"/>
      <c r="AE4301" s="35"/>
      <c r="AF4301" s="36"/>
    </row>
    <row r="4302" spans="5:32" x14ac:dyDescent="0.3">
      <c r="E4302" s="12"/>
      <c r="M4302" s="22"/>
      <c r="N4302" s="22"/>
      <c r="O4302" s="22"/>
      <c r="P4302" s="81"/>
      <c r="Q4302" s="22"/>
      <c r="W4302" s="34"/>
      <c r="X4302" s="34"/>
      <c r="Y4302" s="34"/>
      <c r="Z4302" s="34"/>
      <c r="AA4302" s="34"/>
      <c r="AB4302" s="35"/>
      <c r="AC4302" s="36"/>
      <c r="AD4302" s="36"/>
      <c r="AE4302" s="35"/>
      <c r="AF4302" s="36"/>
    </row>
    <row r="4303" spans="5:32" x14ac:dyDescent="0.3">
      <c r="E4303" s="12"/>
      <c r="M4303" s="22"/>
      <c r="N4303" s="22"/>
      <c r="O4303" s="22"/>
      <c r="P4303" s="81"/>
      <c r="Q4303" s="22"/>
      <c r="W4303" s="34"/>
      <c r="X4303" s="34"/>
      <c r="Y4303" s="34"/>
      <c r="Z4303" s="34"/>
      <c r="AA4303" s="34"/>
      <c r="AB4303" s="35"/>
      <c r="AC4303" s="36"/>
      <c r="AD4303" s="36"/>
      <c r="AE4303" s="35"/>
      <c r="AF4303" s="36"/>
    </row>
    <row r="4304" spans="5:32" x14ac:dyDescent="0.3">
      <c r="E4304" s="12"/>
      <c r="M4304" s="22"/>
      <c r="N4304" s="22"/>
      <c r="O4304" s="22"/>
      <c r="P4304" s="81"/>
      <c r="Q4304" s="22"/>
      <c r="W4304" s="34"/>
      <c r="X4304" s="34"/>
      <c r="Y4304" s="34"/>
      <c r="Z4304" s="34"/>
      <c r="AA4304" s="34"/>
      <c r="AB4304" s="35"/>
      <c r="AC4304" s="36"/>
      <c r="AD4304" s="36"/>
      <c r="AE4304" s="35"/>
      <c r="AF4304" s="36"/>
    </row>
    <row r="4305" spans="5:32" x14ac:dyDescent="0.3">
      <c r="E4305" s="12"/>
      <c r="M4305" s="22"/>
      <c r="N4305" s="22"/>
      <c r="O4305" s="22"/>
      <c r="P4305" s="81"/>
      <c r="Q4305" s="22"/>
      <c r="W4305" s="34"/>
      <c r="X4305" s="34"/>
      <c r="Y4305" s="34"/>
      <c r="Z4305" s="34"/>
      <c r="AA4305" s="34"/>
      <c r="AB4305" s="35"/>
      <c r="AC4305" s="36"/>
      <c r="AD4305" s="36"/>
      <c r="AE4305" s="35"/>
      <c r="AF4305" s="36"/>
    </row>
    <row r="4306" spans="5:32" x14ac:dyDescent="0.3">
      <c r="E4306" s="12"/>
      <c r="M4306" s="22"/>
      <c r="N4306" s="22"/>
      <c r="O4306" s="22"/>
      <c r="P4306" s="81"/>
      <c r="Q4306" s="22"/>
      <c r="W4306" s="34"/>
      <c r="X4306" s="34"/>
      <c r="Y4306" s="34"/>
      <c r="Z4306" s="34"/>
      <c r="AA4306" s="34"/>
      <c r="AB4306" s="35"/>
      <c r="AC4306" s="36"/>
      <c r="AD4306" s="36"/>
      <c r="AE4306" s="35"/>
      <c r="AF4306" s="36"/>
    </row>
    <row r="4307" spans="5:32" x14ac:dyDescent="0.3">
      <c r="E4307" s="12"/>
      <c r="M4307" s="22"/>
      <c r="N4307" s="22"/>
      <c r="O4307" s="22"/>
      <c r="P4307" s="81"/>
      <c r="Q4307" s="22"/>
      <c r="W4307" s="34"/>
      <c r="X4307" s="34"/>
      <c r="Y4307" s="34"/>
      <c r="Z4307" s="34"/>
      <c r="AA4307" s="34"/>
      <c r="AB4307" s="35"/>
      <c r="AC4307" s="36"/>
      <c r="AD4307" s="36"/>
      <c r="AE4307" s="35"/>
      <c r="AF4307" s="36"/>
    </row>
    <row r="4308" spans="5:32" x14ac:dyDescent="0.3">
      <c r="E4308" s="12"/>
      <c r="M4308" s="22"/>
      <c r="N4308" s="22"/>
      <c r="O4308" s="22"/>
      <c r="P4308" s="81"/>
      <c r="Q4308" s="22"/>
      <c r="W4308" s="34"/>
      <c r="X4308" s="34"/>
      <c r="Y4308" s="34"/>
      <c r="Z4308" s="34"/>
      <c r="AA4308" s="34"/>
      <c r="AB4308" s="35"/>
      <c r="AC4308" s="36"/>
      <c r="AD4308" s="36"/>
      <c r="AE4308" s="35"/>
      <c r="AF4308" s="36"/>
    </row>
    <row r="4309" spans="5:32" x14ac:dyDescent="0.3">
      <c r="E4309" s="12"/>
      <c r="M4309" s="22"/>
      <c r="N4309" s="22"/>
      <c r="O4309" s="22"/>
      <c r="P4309" s="81"/>
      <c r="Q4309" s="22"/>
      <c r="W4309" s="34"/>
      <c r="X4309" s="34"/>
      <c r="Y4309" s="34"/>
      <c r="Z4309" s="34"/>
      <c r="AA4309" s="34"/>
      <c r="AB4309" s="35"/>
      <c r="AC4309" s="36"/>
      <c r="AD4309" s="36"/>
      <c r="AE4309" s="35"/>
      <c r="AF4309" s="36"/>
    </row>
    <row r="4310" spans="5:32" x14ac:dyDescent="0.3">
      <c r="E4310" s="12"/>
      <c r="M4310" s="22"/>
      <c r="N4310" s="22"/>
      <c r="O4310" s="22"/>
      <c r="P4310" s="81"/>
      <c r="Q4310" s="22"/>
      <c r="W4310" s="34"/>
      <c r="X4310" s="34"/>
      <c r="Y4310" s="34"/>
      <c r="Z4310" s="34"/>
      <c r="AA4310" s="34"/>
      <c r="AB4310" s="35"/>
      <c r="AC4310" s="36"/>
      <c r="AD4310" s="36"/>
      <c r="AE4310" s="35"/>
      <c r="AF4310" s="36"/>
    </row>
    <row r="4311" spans="5:32" x14ac:dyDescent="0.3">
      <c r="E4311" s="12"/>
      <c r="M4311" s="22"/>
      <c r="N4311" s="22"/>
      <c r="O4311" s="22"/>
      <c r="P4311" s="81"/>
      <c r="Q4311" s="22"/>
      <c r="W4311" s="34"/>
      <c r="X4311" s="34"/>
      <c r="Y4311" s="34"/>
      <c r="Z4311" s="34"/>
      <c r="AA4311" s="34"/>
      <c r="AB4311" s="35"/>
      <c r="AC4311" s="36"/>
      <c r="AD4311" s="36"/>
      <c r="AE4311" s="35"/>
      <c r="AF4311" s="36"/>
    </row>
    <row r="4312" spans="5:32" x14ac:dyDescent="0.3">
      <c r="E4312" s="12"/>
      <c r="M4312" s="22"/>
      <c r="N4312" s="22"/>
      <c r="O4312" s="22"/>
      <c r="P4312" s="81"/>
      <c r="Q4312" s="22"/>
      <c r="W4312" s="34"/>
      <c r="X4312" s="34"/>
      <c r="Y4312" s="34"/>
      <c r="Z4312" s="34"/>
      <c r="AA4312" s="34"/>
      <c r="AB4312" s="35"/>
      <c r="AC4312" s="36"/>
      <c r="AD4312" s="36"/>
      <c r="AE4312" s="35"/>
      <c r="AF4312" s="36"/>
    </row>
    <row r="4313" spans="5:32" x14ac:dyDescent="0.3">
      <c r="E4313" s="12"/>
      <c r="M4313" s="22"/>
      <c r="N4313" s="22"/>
      <c r="O4313" s="22"/>
      <c r="P4313" s="81"/>
      <c r="Q4313" s="22"/>
      <c r="W4313" s="34"/>
      <c r="X4313" s="34"/>
      <c r="Y4313" s="34"/>
      <c r="Z4313" s="34"/>
      <c r="AA4313" s="34"/>
      <c r="AB4313" s="35"/>
      <c r="AC4313" s="36"/>
      <c r="AD4313" s="36"/>
      <c r="AE4313" s="35"/>
      <c r="AF4313" s="36"/>
    </row>
    <row r="4314" spans="5:32" x14ac:dyDescent="0.3">
      <c r="E4314" s="12"/>
      <c r="M4314" s="22"/>
      <c r="N4314" s="22"/>
      <c r="O4314" s="22"/>
      <c r="P4314" s="81"/>
      <c r="Q4314" s="22"/>
      <c r="W4314" s="34"/>
      <c r="X4314" s="34"/>
      <c r="Y4314" s="34"/>
      <c r="Z4314" s="34"/>
      <c r="AA4314" s="34"/>
      <c r="AB4314" s="35"/>
      <c r="AC4314" s="36"/>
      <c r="AD4314" s="36"/>
      <c r="AE4314" s="35"/>
      <c r="AF4314" s="36"/>
    </row>
    <row r="4315" spans="5:32" x14ac:dyDescent="0.3">
      <c r="E4315" s="12"/>
      <c r="M4315" s="22"/>
      <c r="N4315" s="22"/>
      <c r="O4315" s="22"/>
      <c r="P4315" s="81"/>
      <c r="Q4315" s="22"/>
      <c r="W4315" s="34"/>
      <c r="X4315" s="34"/>
      <c r="Y4315" s="34"/>
      <c r="Z4315" s="34"/>
      <c r="AA4315" s="34"/>
      <c r="AB4315" s="35"/>
      <c r="AC4315" s="36"/>
      <c r="AD4315" s="36"/>
      <c r="AE4315" s="35"/>
      <c r="AF4315" s="36"/>
    </row>
    <row r="4316" spans="5:32" x14ac:dyDescent="0.3">
      <c r="E4316" s="12"/>
      <c r="M4316" s="22"/>
      <c r="N4316" s="22"/>
      <c r="O4316" s="22"/>
      <c r="P4316" s="81"/>
      <c r="Q4316" s="22"/>
      <c r="W4316" s="34"/>
      <c r="X4316" s="34"/>
      <c r="Y4316" s="34"/>
      <c r="Z4316" s="34"/>
      <c r="AA4316" s="34"/>
      <c r="AB4316" s="35"/>
      <c r="AC4316" s="36"/>
      <c r="AD4316" s="36"/>
      <c r="AE4316" s="35"/>
      <c r="AF4316" s="36"/>
    </row>
    <row r="4317" spans="5:32" x14ac:dyDescent="0.3">
      <c r="E4317" s="12"/>
      <c r="M4317" s="22"/>
      <c r="N4317" s="22"/>
      <c r="O4317" s="22"/>
      <c r="P4317" s="81"/>
      <c r="Q4317" s="22"/>
      <c r="W4317" s="34"/>
      <c r="X4317" s="34"/>
      <c r="Y4317" s="34"/>
      <c r="Z4317" s="34"/>
      <c r="AA4317" s="34"/>
      <c r="AB4317" s="35"/>
      <c r="AC4317" s="36"/>
      <c r="AD4317" s="36"/>
      <c r="AE4317" s="35"/>
      <c r="AF4317" s="36"/>
    </row>
    <row r="4318" spans="5:32" x14ac:dyDescent="0.3">
      <c r="E4318" s="12"/>
      <c r="M4318" s="22"/>
      <c r="N4318" s="22"/>
      <c r="O4318" s="22"/>
      <c r="P4318" s="81"/>
      <c r="Q4318" s="22"/>
      <c r="W4318" s="34"/>
      <c r="X4318" s="34"/>
      <c r="Y4318" s="34"/>
      <c r="Z4318" s="34"/>
      <c r="AA4318" s="34"/>
      <c r="AB4318" s="35"/>
      <c r="AC4318" s="36"/>
      <c r="AD4318" s="36"/>
      <c r="AE4318" s="35"/>
      <c r="AF4318" s="36"/>
    </row>
    <row r="4319" spans="5:32" x14ac:dyDescent="0.3">
      <c r="E4319" s="12"/>
      <c r="M4319" s="22"/>
      <c r="N4319" s="22"/>
      <c r="O4319" s="22"/>
      <c r="P4319" s="81"/>
      <c r="Q4319" s="22"/>
      <c r="W4319" s="34"/>
      <c r="X4319" s="34"/>
      <c r="Y4319" s="34"/>
      <c r="Z4319" s="34"/>
      <c r="AA4319" s="34"/>
      <c r="AB4319" s="35"/>
      <c r="AC4319" s="36"/>
      <c r="AD4319" s="36"/>
      <c r="AE4319" s="35"/>
      <c r="AF4319" s="36"/>
    </row>
    <row r="4320" spans="5:32" x14ac:dyDescent="0.3">
      <c r="E4320" s="12"/>
      <c r="M4320" s="22"/>
      <c r="N4320" s="22"/>
      <c r="O4320" s="22"/>
      <c r="P4320" s="81"/>
      <c r="Q4320" s="22"/>
      <c r="W4320" s="34"/>
      <c r="X4320" s="34"/>
      <c r="Y4320" s="34"/>
      <c r="Z4320" s="34"/>
      <c r="AA4320" s="34"/>
      <c r="AB4320" s="35"/>
      <c r="AC4320" s="36"/>
      <c r="AD4320" s="36"/>
      <c r="AE4320" s="35"/>
      <c r="AF4320" s="36"/>
    </row>
    <row r="4321" spans="5:32" x14ac:dyDescent="0.3">
      <c r="E4321" s="12"/>
      <c r="M4321" s="22"/>
      <c r="N4321" s="22"/>
      <c r="O4321" s="22"/>
      <c r="P4321" s="81"/>
      <c r="Q4321" s="22"/>
      <c r="W4321" s="34"/>
      <c r="X4321" s="34"/>
      <c r="Y4321" s="34"/>
      <c r="Z4321" s="34"/>
      <c r="AA4321" s="34"/>
      <c r="AB4321" s="35"/>
      <c r="AC4321" s="36"/>
      <c r="AD4321" s="36"/>
      <c r="AE4321" s="35"/>
      <c r="AF4321" s="36"/>
    </row>
    <row r="4322" spans="5:32" x14ac:dyDescent="0.3">
      <c r="E4322" s="12"/>
      <c r="M4322" s="22"/>
      <c r="N4322" s="22"/>
      <c r="O4322" s="22"/>
      <c r="P4322" s="81"/>
      <c r="Q4322" s="22"/>
      <c r="W4322" s="34"/>
      <c r="X4322" s="34"/>
      <c r="Y4322" s="34"/>
      <c r="Z4322" s="34"/>
      <c r="AA4322" s="34"/>
      <c r="AB4322" s="35"/>
      <c r="AC4322" s="36"/>
      <c r="AD4322" s="36"/>
      <c r="AE4322" s="35"/>
      <c r="AF4322" s="36"/>
    </row>
    <row r="4323" spans="5:32" x14ac:dyDescent="0.3">
      <c r="E4323" s="12"/>
      <c r="M4323" s="22"/>
      <c r="N4323" s="22"/>
      <c r="O4323" s="22"/>
      <c r="P4323" s="81"/>
      <c r="Q4323" s="22"/>
      <c r="W4323" s="34"/>
      <c r="X4323" s="34"/>
      <c r="Y4323" s="34"/>
      <c r="Z4323" s="34"/>
      <c r="AA4323" s="34"/>
      <c r="AB4323" s="35"/>
      <c r="AC4323" s="36"/>
      <c r="AD4323" s="36"/>
      <c r="AE4323" s="35"/>
      <c r="AF4323" s="36"/>
    </row>
    <row r="4324" spans="5:32" x14ac:dyDescent="0.3">
      <c r="E4324" s="12"/>
      <c r="M4324" s="22"/>
      <c r="N4324" s="22"/>
      <c r="O4324" s="22"/>
      <c r="P4324" s="81"/>
      <c r="Q4324" s="22"/>
      <c r="W4324" s="34"/>
      <c r="X4324" s="34"/>
      <c r="Y4324" s="34"/>
      <c r="Z4324" s="34"/>
      <c r="AA4324" s="34"/>
      <c r="AB4324" s="35"/>
      <c r="AC4324" s="36"/>
      <c r="AD4324" s="36"/>
      <c r="AE4324" s="35"/>
      <c r="AF4324" s="36"/>
    </row>
    <row r="4325" spans="5:32" x14ac:dyDescent="0.3">
      <c r="E4325" s="12"/>
      <c r="M4325" s="22"/>
      <c r="N4325" s="22"/>
      <c r="O4325" s="22"/>
      <c r="P4325" s="81"/>
      <c r="Q4325" s="22"/>
      <c r="W4325" s="34"/>
      <c r="X4325" s="34"/>
      <c r="Y4325" s="34"/>
      <c r="Z4325" s="34"/>
      <c r="AA4325" s="34"/>
      <c r="AB4325" s="35"/>
      <c r="AC4325" s="36"/>
      <c r="AD4325" s="36"/>
      <c r="AE4325" s="35"/>
      <c r="AF4325" s="36"/>
    </row>
    <row r="4326" spans="5:32" x14ac:dyDescent="0.3">
      <c r="E4326" s="12"/>
      <c r="M4326" s="22"/>
      <c r="N4326" s="22"/>
      <c r="O4326" s="22"/>
      <c r="P4326" s="81"/>
      <c r="Q4326" s="22"/>
      <c r="W4326" s="34"/>
      <c r="X4326" s="34"/>
      <c r="Y4326" s="34"/>
      <c r="Z4326" s="34"/>
      <c r="AA4326" s="34"/>
      <c r="AB4326" s="35"/>
      <c r="AC4326" s="36"/>
      <c r="AD4326" s="36"/>
      <c r="AE4326" s="35"/>
      <c r="AF4326" s="36"/>
    </row>
    <row r="4327" spans="5:32" x14ac:dyDescent="0.3">
      <c r="E4327" s="12"/>
      <c r="M4327" s="22"/>
      <c r="N4327" s="22"/>
      <c r="O4327" s="22"/>
      <c r="P4327" s="81"/>
      <c r="Q4327" s="22"/>
      <c r="W4327" s="34"/>
      <c r="X4327" s="34"/>
      <c r="Y4327" s="34"/>
      <c r="Z4327" s="34"/>
      <c r="AA4327" s="34"/>
      <c r="AB4327" s="35"/>
      <c r="AC4327" s="36"/>
      <c r="AD4327" s="36"/>
      <c r="AE4327" s="35"/>
      <c r="AF4327" s="36"/>
    </row>
    <row r="4328" spans="5:32" x14ac:dyDescent="0.3">
      <c r="E4328" s="12"/>
      <c r="M4328" s="22"/>
      <c r="N4328" s="22"/>
      <c r="O4328" s="22"/>
      <c r="P4328" s="81"/>
      <c r="Q4328" s="22"/>
      <c r="W4328" s="34"/>
      <c r="X4328" s="34"/>
      <c r="Y4328" s="34"/>
      <c r="Z4328" s="34"/>
      <c r="AA4328" s="34"/>
      <c r="AB4328" s="35"/>
      <c r="AC4328" s="36"/>
      <c r="AD4328" s="36"/>
      <c r="AE4328" s="35"/>
      <c r="AF4328" s="36"/>
    </row>
    <row r="4329" spans="5:32" x14ac:dyDescent="0.3">
      <c r="E4329" s="12"/>
      <c r="M4329" s="22"/>
      <c r="N4329" s="22"/>
      <c r="O4329" s="22"/>
      <c r="P4329" s="81"/>
      <c r="Q4329" s="22"/>
      <c r="W4329" s="34"/>
      <c r="X4329" s="34"/>
      <c r="Y4329" s="34"/>
      <c r="Z4329" s="34"/>
      <c r="AA4329" s="34"/>
      <c r="AB4329" s="35"/>
      <c r="AC4329" s="36"/>
      <c r="AD4329" s="36"/>
      <c r="AE4329" s="35"/>
      <c r="AF4329" s="36"/>
    </row>
    <row r="4330" spans="5:32" x14ac:dyDescent="0.3">
      <c r="E4330" s="12"/>
      <c r="M4330" s="22"/>
      <c r="N4330" s="22"/>
      <c r="O4330" s="22"/>
      <c r="P4330" s="81"/>
      <c r="Q4330" s="22"/>
      <c r="W4330" s="34"/>
      <c r="X4330" s="34"/>
      <c r="Y4330" s="34"/>
      <c r="Z4330" s="34"/>
      <c r="AA4330" s="34"/>
      <c r="AB4330" s="35"/>
      <c r="AC4330" s="36"/>
      <c r="AD4330" s="36"/>
      <c r="AE4330" s="35"/>
      <c r="AF4330" s="36"/>
    </row>
    <row r="4331" spans="5:32" x14ac:dyDescent="0.3">
      <c r="E4331" s="12"/>
      <c r="M4331" s="22"/>
      <c r="N4331" s="22"/>
      <c r="O4331" s="22"/>
      <c r="P4331" s="81"/>
      <c r="Q4331" s="22"/>
      <c r="W4331" s="34"/>
      <c r="X4331" s="34"/>
      <c r="Y4331" s="34"/>
      <c r="Z4331" s="34"/>
      <c r="AA4331" s="34"/>
      <c r="AB4331" s="35"/>
      <c r="AC4331" s="36"/>
      <c r="AD4331" s="36"/>
      <c r="AE4331" s="35"/>
      <c r="AF4331" s="36"/>
    </row>
    <row r="4332" spans="5:32" x14ac:dyDescent="0.3">
      <c r="E4332" s="12"/>
      <c r="M4332" s="22"/>
      <c r="N4332" s="22"/>
      <c r="O4332" s="22"/>
      <c r="P4332" s="81"/>
      <c r="Q4332" s="22"/>
      <c r="W4332" s="34"/>
      <c r="X4332" s="34"/>
      <c r="Y4332" s="34"/>
      <c r="Z4332" s="34"/>
      <c r="AA4332" s="34"/>
      <c r="AB4332" s="35"/>
      <c r="AC4332" s="36"/>
      <c r="AD4332" s="36"/>
      <c r="AE4332" s="35"/>
      <c r="AF4332" s="36"/>
    </row>
    <row r="4333" spans="5:32" x14ac:dyDescent="0.3">
      <c r="E4333" s="12"/>
      <c r="M4333" s="22"/>
      <c r="N4333" s="22"/>
      <c r="O4333" s="22"/>
      <c r="P4333" s="81"/>
      <c r="Q4333" s="22"/>
      <c r="W4333" s="34"/>
      <c r="X4333" s="34"/>
      <c r="Y4333" s="34"/>
      <c r="Z4333" s="34"/>
      <c r="AA4333" s="34"/>
      <c r="AB4333" s="35"/>
      <c r="AC4333" s="36"/>
      <c r="AD4333" s="36"/>
      <c r="AE4333" s="35"/>
      <c r="AF4333" s="36"/>
    </row>
    <row r="4334" spans="5:32" x14ac:dyDescent="0.3">
      <c r="E4334" s="12"/>
      <c r="M4334" s="22"/>
      <c r="N4334" s="22"/>
      <c r="O4334" s="22"/>
      <c r="P4334" s="81"/>
      <c r="Q4334" s="22"/>
      <c r="W4334" s="34"/>
      <c r="X4334" s="34"/>
      <c r="Y4334" s="34"/>
      <c r="Z4334" s="34"/>
      <c r="AA4334" s="34"/>
      <c r="AB4334" s="35"/>
      <c r="AC4334" s="36"/>
      <c r="AD4334" s="36"/>
      <c r="AE4334" s="35"/>
      <c r="AF4334" s="36"/>
    </row>
    <row r="4335" spans="5:32" x14ac:dyDescent="0.3">
      <c r="E4335" s="12"/>
      <c r="M4335" s="22"/>
      <c r="N4335" s="22"/>
      <c r="O4335" s="22"/>
      <c r="P4335" s="81"/>
      <c r="Q4335" s="22"/>
      <c r="W4335" s="34"/>
      <c r="X4335" s="34"/>
      <c r="Y4335" s="34"/>
      <c r="Z4335" s="34"/>
      <c r="AA4335" s="34"/>
      <c r="AB4335" s="35"/>
      <c r="AC4335" s="36"/>
      <c r="AD4335" s="36"/>
      <c r="AE4335" s="35"/>
      <c r="AF4335" s="36"/>
    </row>
    <row r="4336" spans="5:32" x14ac:dyDescent="0.3">
      <c r="E4336" s="12"/>
      <c r="M4336" s="22"/>
      <c r="N4336" s="22"/>
      <c r="O4336" s="22"/>
      <c r="P4336" s="81"/>
      <c r="Q4336" s="22"/>
      <c r="W4336" s="34"/>
      <c r="X4336" s="34"/>
      <c r="Y4336" s="34"/>
      <c r="Z4336" s="34"/>
      <c r="AA4336" s="34"/>
      <c r="AB4336" s="35"/>
      <c r="AC4336" s="36"/>
      <c r="AD4336" s="36"/>
      <c r="AE4336" s="35"/>
      <c r="AF4336" s="36"/>
    </row>
    <row r="4337" spans="5:32" x14ac:dyDescent="0.3">
      <c r="E4337" s="12"/>
      <c r="M4337" s="22"/>
      <c r="N4337" s="22"/>
      <c r="O4337" s="22"/>
      <c r="P4337" s="81"/>
      <c r="Q4337" s="22"/>
      <c r="W4337" s="34"/>
      <c r="X4337" s="34"/>
      <c r="Y4337" s="34"/>
      <c r="Z4337" s="34"/>
      <c r="AA4337" s="34"/>
      <c r="AB4337" s="35"/>
      <c r="AC4337" s="36"/>
      <c r="AD4337" s="36"/>
      <c r="AE4337" s="35"/>
      <c r="AF4337" s="36"/>
    </row>
    <row r="4338" spans="5:32" x14ac:dyDescent="0.3">
      <c r="E4338" s="12"/>
      <c r="M4338" s="22"/>
      <c r="N4338" s="22"/>
      <c r="O4338" s="22"/>
      <c r="P4338" s="81"/>
      <c r="Q4338" s="22"/>
      <c r="W4338" s="34"/>
      <c r="X4338" s="34"/>
      <c r="Y4338" s="34"/>
      <c r="Z4338" s="34"/>
      <c r="AA4338" s="34"/>
      <c r="AB4338" s="35"/>
      <c r="AC4338" s="36"/>
      <c r="AD4338" s="36"/>
      <c r="AE4338" s="35"/>
      <c r="AF4338" s="36"/>
    </row>
    <row r="4339" spans="5:32" x14ac:dyDescent="0.3">
      <c r="E4339" s="12"/>
      <c r="M4339" s="22"/>
      <c r="N4339" s="22"/>
      <c r="O4339" s="22"/>
      <c r="P4339" s="81"/>
      <c r="Q4339" s="22"/>
      <c r="W4339" s="34"/>
      <c r="X4339" s="34"/>
      <c r="Y4339" s="34"/>
      <c r="Z4339" s="34"/>
      <c r="AA4339" s="34"/>
      <c r="AB4339" s="35"/>
      <c r="AC4339" s="36"/>
      <c r="AD4339" s="36"/>
      <c r="AE4339" s="35"/>
      <c r="AF4339" s="36"/>
    </row>
    <row r="4340" spans="5:32" x14ac:dyDescent="0.3">
      <c r="E4340" s="12"/>
      <c r="M4340" s="22"/>
      <c r="N4340" s="22"/>
      <c r="O4340" s="22"/>
      <c r="P4340" s="81"/>
      <c r="Q4340" s="22"/>
      <c r="W4340" s="34"/>
      <c r="X4340" s="34"/>
      <c r="Y4340" s="34"/>
      <c r="Z4340" s="34"/>
      <c r="AA4340" s="34"/>
      <c r="AB4340" s="35"/>
      <c r="AC4340" s="36"/>
      <c r="AD4340" s="36"/>
      <c r="AE4340" s="35"/>
      <c r="AF4340" s="36"/>
    </row>
    <row r="4341" spans="5:32" x14ac:dyDescent="0.3">
      <c r="E4341" s="12"/>
      <c r="M4341" s="22"/>
      <c r="N4341" s="22"/>
      <c r="O4341" s="22"/>
      <c r="P4341" s="81"/>
      <c r="Q4341" s="22"/>
      <c r="W4341" s="34"/>
      <c r="X4341" s="34"/>
      <c r="Y4341" s="34"/>
      <c r="Z4341" s="34"/>
      <c r="AA4341" s="34"/>
      <c r="AB4341" s="35"/>
      <c r="AC4341" s="36"/>
      <c r="AD4341" s="36"/>
      <c r="AE4341" s="35"/>
      <c r="AF4341" s="36"/>
    </row>
    <row r="4342" spans="5:32" x14ac:dyDescent="0.3">
      <c r="E4342" s="12"/>
      <c r="M4342" s="22"/>
      <c r="N4342" s="22"/>
      <c r="O4342" s="22"/>
      <c r="P4342" s="81"/>
      <c r="Q4342" s="22"/>
      <c r="W4342" s="34"/>
      <c r="X4342" s="34"/>
      <c r="Y4342" s="34"/>
      <c r="Z4342" s="34"/>
      <c r="AA4342" s="34"/>
      <c r="AB4342" s="35"/>
      <c r="AC4342" s="36"/>
      <c r="AD4342" s="36"/>
      <c r="AE4342" s="35"/>
      <c r="AF4342" s="36"/>
    </row>
    <row r="4343" spans="5:32" x14ac:dyDescent="0.3">
      <c r="E4343" s="12"/>
      <c r="M4343" s="22"/>
      <c r="N4343" s="22"/>
      <c r="O4343" s="22"/>
      <c r="P4343" s="81"/>
      <c r="Q4343" s="22"/>
      <c r="W4343" s="34"/>
      <c r="X4343" s="34"/>
      <c r="Y4343" s="34"/>
      <c r="Z4343" s="34"/>
      <c r="AA4343" s="34"/>
      <c r="AB4343" s="35"/>
      <c r="AC4343" s="36"/>
      <c r="AD4343" s="36"/>
      <c r="AE4343" s="35"/>
      <c r="AF4343" s="36"/>
    </row>
    <row r="4344" spans="5:32" x14ac:dyDescent="0.3">
      <c r="E4344" s="12"/>
      <c r="M4344" s="22"/>
      <c r="N4344" s="22"/>
      <c r="O4344" s="22"/>
      <c r="P4344" s="81"/>
      <c r="Q4344" s="22"/>
      <c r="W4344" s="34"/>
      <c r="X4344" s="34"/>
      <c r="Y4344" s="34"/>
      <c r="Z4344" s="34"/>
      <c r="AA4344" s="34"/>
      <c r="AB4344" s="35"/>
      <c r="AC4344" s="36"/>
      <c r="AD4344" s="36"/>
      <c r="AE4344" s="35"/>
      <c r="AF4344" s="36"/>
    </row>
    <row r="4345" spans="5:32" x14ac:dyDescent="0.3">
      <c r="E4345" s="12"/>
      <c r="M4345" s="22"/>
      <c r="N4345" s="22"/>
      <c r="O4345" s="22"/>
      <c r="P4345" s="81"/>
      <c r="Q4345" s="22"/>
      <c r="W4345" s="34"/>
      <c r="X4345" s="34"/>
      <c r="Y4345" s="34"/>
      <c r="Z4345" s="34"/>
      <c r="AA4345" s="34"/>
      <c r="AB4345" s="35"/>
      <c r="AC4345" s="36"/>
      <c r="AD4345" s="36"/>
      <c r="AE4345" s="35"/>
      <c r="AF4345" s="36"/>
    </row>
    <row r="4346" spans="5:32" x14ac:dyDescent="0.3">
      <c r="E4346" s="12"/>
      <c r="M4346" s="22"/>
      <c r="N4346" s="22"/>
      <c r="O4346" s="22"/>
      <c r="P4346" s="81"/>
      <c r="Q4346" s="22"/>
      <c r="W4346" s="34"/>
      <c r="X4346" s="34"/>
      <c r="Y4346" s="34"/>
      <c r="Z4346" s="34"/>
      <c r="AA4346" s="34"/>
      <c r="AB4346" s="35"/>
      <c r="AC4346" s="36"/>
      <c r="AD4346" s="36"/>
      <c r="AE4346" s="35"/>
      <c r="AF4346" s="36"/>
    </row>
    <row r="4347" spans="5:32" x14ac:dyDescent="0.3">
      <c r="E4347" s="12"/>
      <c r="M4347" s="22"/>
      <c r="N4347" s="22"/>
      <c r="O4347" s="22"/>
      <c r="P4347" s="81"/>
      <c r="Q4347" s="22"/>
      <c r="W4347" s="34"/>
      <c r="X4347" s="34"/>
      <c r="Y4347" s="34"/>
      <c r="Z4347" s="34"/>
      <c r="AA4347" s="34"/>
      <c r="AB4347" s="35"/>
      <c r="AC4347" s="36"/>
      <c r="AD4347" s="36"/>
      <c r="AE4347" s="35"/>
      <c r="AF4347" s="36"/>
    </row>
    <row r="4348" spans="5:32" x14ac:dyDescent="0.3">
      <c r="E4348" s="12"/>
      <c r="M4348" s="22"/>
      <c r="N4348" s="22"/>
      <c r="O4348" s="22"/>
      <c r="P4348" s="81"/>
      <c r="Q4348" s="22"/>
      <c r="W4348" s="34"/>
      <c r="X4348" s="34"/>
      <c r="Y4348" s="34"/>
      <c r="Z4348" s="34"/>
      <c r="AA4348" s="34"/>
      <c r="AB4348" s="35"/>
      <c r="AC4348" s="36"/>
      <c r="AD4348" s="36"/>
      <c r="AE4348" s="35"/>
      <c r="AF4348" s="36"/>
    </row>
    <row r="4349" spans="5:32" x14ac:dyDescent="0.3">
      <c r="E4349" s="12"/>
      <c r="M4349" s="22"/>
      <c r="N4349" s="22"/>
      <c r="O4349" s="22"/>
      <c r="P4349" s="81"/>
      <c r="Q4349" s="22"/>
      <c r="W4349" s="34"/>
      <c r="X4349" s="34"/>
      <c r="Y4349" s="34"/>
      <c r="Z4349" s="34"/>
      <c r="AA4349" s="34"/>
      <c r="AB4349" s="35"/>
      <c r="AC4349" s="36"/>
      <c r="AD4349" s="36"/>
      <c r="AE4349" s="35"/>
      <c r="AF4349" s="36"/>
    </row>
    <row r="4350" spans="5:32" x14ac:dyDescent="0.3">
      <c r="E4350" s="12"/>
      <c r="M4350" s="22"/>
      <c r="N4350" s="22"/>
      <c r="O4350" s="22"/>
      <c r="P4350" s="81"/>
      <c r="Q4350" s="22"/>
      <c r="W4350" s="34"/>
      <c r="X4350" s="34"/>
      <c r="Y4350" s="34"/>
      <c r="Z4350" s="34"/>
      <c r="AA4350" s="34"/>
      <c r="AB4350" s="35"/>
      <c r="AC4350" s="36"/>
      <c r="AD4350" s="36"/>
      <c r="AE4350" s="35"/>
      <c r="AF4350" s="36"/>
    </row>
    <row r="4351" spans="5:32" x14ac:dyDescent="0.3">
      <c r="E4351" s="12"/>
      <c r="M4351" s="22"/>
      <c r="N4351" s="22"/>
      <c r="O4351" s="22"/>
      <c r="P4351" s="81"/>
      <c r="Q4351" s="22"/>
      <c r="W4351" s="34"/>
      <c r="X4351" s="34"/>
      <c r="Y4351" s="34"/>
      <c r="Z4351" s="34"/>
      <c r="AA4351" s="34"/>
      <c r="AB4351" s="35"/>
      <c r="AC4351" s="36"/>
      <c r="AD4351" s="36"/>
      <c r="AE4351" s="35"/>
      <c r="AF4351" s="36"/>
    </row>
    <row r="4352" spans="5:32" x14ac:dyDescent="0.3">
      <c r="E4352" s="12"/>
      <c r="M4352" s="22"/>
      <c r="N4352" s="22"/>
      <c r="O4352" s="22"/>
      <c r="P4352" s="81"/>
      <c r="Q4352" s="22"/>
      <c r="W4352" s="34"/>
      <c r="X4352" s="34"/>
      <c r="Y4352" s="34"/>
      <c r="Z4352" s="34"/>
      <c r="AA4352" s="34"/>
      <c r="AB4352" s="35"/>
      <c r="AC4352" s="36"/>
      <c r="AD4352" s="36"/>
      <c r="AE4352" s="35"/>
      <c r="AF4352" s="36"/>
    </row>
    <row r="4353" spans="5:32" x14ac:dyDescent="0.3">
      <c r="E4353" s="12"/>
      <c r="M4353" s="22"/>
      <c r="N4353" s="22"/>
      <c r="O4353" s="22"/>
      <c r="P4353" s="81"/>
      <c r="Q4353" s="22"/>
      <c r="W4353" s="34"/>
      <c r="X4353" s="34"/>
      <c r="Y4353" s="34"/>
      <c r="Z4353" s="34"/>
      <c r="AA4353" s="34"/>
      <c r="AB4353" s="35"/>
      <c r="AC4353" s="36"/>
      <c r="AD4353" s="36"/>
      <c r="AE4353" s="35"/>
      <c r="AF4353" s="36"/>
    </row>
    <row r="4354" spans="5:32" x14ac:dyDescent="0.3">
      <c r="E4354" s="12"/>
      <c r="M4354" s="22"/>
      <c r="N4354" s="22"/>
      <c r="O4354" s="22"/>
      <c r="P4354" s="81"/>
      <c r="Q4354" s="22"/>
      <c r="W4354" s="34"/>
      <c r="X4354" s="34"/>
      <c r="Y4354" s="34"/>
      <c r="Z4354" s="34"/>
      <c r="AA4354" s="34"/>
      <c r="AB4354" s="35"/>
      <c r="AC4354" s="36"/>
      <c r="AD4354" s="36"/>
      <c r="AE4354" s="35"/>
      <c r="AF4354" s="36"/>
    </row>
    <row r="4355" spans="5:32" x14ac:dyDescent="0.3">
      <c r="E4355" s="12"/>
      <c r="M4355" s="22"/>
      <c r="N4355" s="22"/>
      <c r="O4355" s="22"/>
      <c r="P4355" s="81"/>
      <c r="Q4355" s="22"/>
      <c r="W4355" s="34"/>
      <c r="X4355" s="34"/>
      <c r="Y4355" s="34"/>
      <c r="Z4355" s="34"/>
      <c r="AA4355" s="34"/>
      <c r="AB4355" s="35"/>
      <c r="AC4355" s="36"/>
      <c r="AD4355" s="36"/>
      <c r="AE4355" s="35"/>
      <c r="AF4355" s="36"/>
    </row>
    <row r="4356" spans="5:32" x14ac:dyDescent="0.3">
      <c r="E4356" s="12"/>
      <c r="M4356" s="22"/>
      <c r="N4356" s="22"/>
      <c r="O4356" s="22"/>
      <c r="P4356" s="81"/>
      <c r="Q4356" s="22"/>
      <c r="W4356" s="34"/>
      <c r="X4356" s="34"/>
      <c r="Y4356" s="34"/>
      <c r="Z4356" s="34"/>
      <c r="AA4356" s="34"/>
      <c r="AB4356" s="35"/>
      <c r="AC4356" s="36"/>
      <c r="AD4356" s="36"/>
      <c r="AE4356" s="35"/>
      <c r="AF4356" s="36"/>
    </row>
    <row r="4357" spans="5:32" x14ac:dyDescent="0.3">
      <c r="E4357" s="12"/>
      <c r="M4357" s="22"/>
      <c r="N4357" s="22"/>
      <c r="O4357" s="22"/>
      <c r="P4357" s="81"/>
      <c r="Q4357" s="22"/>
      <c r="W4357" s="34"/>
      <c r="X4357" s="34"/>
      <c r="Y4357" s="34"/>
      <c r="Z4357" s="34"/>
      <c r="AA4357" s="34"/>
      <c r="AB4357" s="35"/>
      <c r="AC4357" s="36"/>
      <c r="AD4357" s="36"/>
      <c r="AE4357" s="35"/>
      <c r="AF4357" s="36"/>
    </row>
    <row r="4358" spans="5:32" x14ac:dyDescent="0.3">
      <c r="E4358" s="12"/>
      <c r="M4358" s="22"/>
      <c r="N4358" s="22"/>
      <c r="O4358" s="22"/>
      <c r="P4358" s="81"/>
      <c r="Q4358" s="22"/>
      <c r="W4358" s="34"/>
      <c r="X4358" s="34"/>
      <c r="Y4358" s="34"/>
      <c r="Z4358" s="34"/>
      <c r="AA4358" s="34"/>
      <c r="AB4358" s="35"/>
      <c r="AC4358" s="36"/>
      <c r="AD4358" s="36"/>
      <c r="AE4358" s="35"/>
      <c r="AF4358" s="36"/>
    </row>
    <row r="4359" spans="5:32" x14ac:dyDescent="0.3">
      <c r="E4359" s="12"/>
      <c r="M4359" s="22"/>
      <c r="N4359" s="22"/>
      <c r="O4359" s="22"/>
      <c r="P4359" s="81"/>
      <c r="Q4359" s="22"/>
      <c r="W4359" s="34"/>
      <c r="X4359" s="34"/>
      <c r="Y4359" s="34"/>
      <c r="Z4359" s="34"/>
      <c r="AA4359" s="34"/>
      <c r="AB4359" s="35"/>
      <c r="AC4359" s="36"/>
      <c r="AD4359" s="36"/>
      <c r="AE4359" s="35"/>
      <c r="AF4359" s="36"/>
    </row>
    <row r="4360" spans="5:32" x14ac:dyDescent="0.3">
      <c r="E4360" s="12"/>
      <c r="M4360" s="22"/>
      <c r="N4360" s="22"/>
      <c r="O4360" s="22"/>
      <c r="P4360" s="81"/>
      <c r="Q4360" s="22"/>
      <c r="W4360" s="34"/>
      <c r="X4360" s="34"/>
      <c r="Y4360" s="34"/>
      <c r="Z4360" s="34"/>
      <c r="AA4360" s="34"/>
      <c r="AB4360" s="35"/>
      <c r="AC4360" s="36"/>
      <c r="AD4360" s="36"/>
      <c r="AE4360" s="35"/>
      <c r="AF4360" s="36"/>
    </row>
    <row r="4361" spans="5:32" x14ac:dyDescent="0.3">
      <c r="E4361" s="12"/>
      <c r="M4361" s="22"/>
      <c r="N4361" s="22"/>
      <c r="O4361" s="22"/>
      <c r="P4361" s="81"/>
      <c r="Q4361" s="22"/>
      <c r="W4361" s="34"/>
      <c r="X4361" s="34"/>
      <c r="Y4361" s="34"/>
      <c r="Z4361" s="34"/>
      <c r="AA4361" s="34"/>
      <c r="AB4361" s="35"/>
      <c r="AC4361" s="36"/>
      <c r="AD4361" s="36"/>
      <c r="AE4361" s="35"/>
      <c r="AF4361" s="36"/>
    </row>
    <row r="4362" spans="5:32" x14ac:dyDescent="0.3">
      <c r="E4362" s="12"/>
      <c r="M4362" s="22"/>
      <c r="N4362" s="22"/>
      <c r="O4362" s="22"/>
      <c r="P4362" s="81"/>
      <c r="Q4362" s="22"/>
      <c r="W4362" s="34"/>
      <c r="X4362" s="34"/>
      <c r="Y4362" s="34"/>
      <c r="Z4362" s="34"/>
      <c r="AA4362" s="34"/>
      <c r="AB4362" s="35"/>
      <c r="AC4362" s="36"/>
      <c r="AD4362" s="36"/>
      <c r="AE4362" s="35"/>
      <c r="AF4362" s="36"/>
    </row>
    <row r="4363" spans="5:32" x14ac:dyDescent="0.3">
      <c r="E4363" s="12"/>
      <c r="M4363" s="22"/>
      <c r="N4363" s="22"/>
      <c r="O4363" s="22"/>
      <c r="P4363" s="81"/>
      <c r="Q4363" s="22"/>
      <c r="W4363" s="34"/>
      <c r="X4363" s="34"/>
      <c r="Y4363" s="34"/>
      <c r="Z4363" s="34"/>
      <c r="AA4363" s="34"/>
      <c r="AB4363" s="35"/>
      <c r="AC4363" s="36"/>
      <c r="AD4363" s="36"/>
      <c r="AE4363" s="35"/>
      <c r="AF4363" s="36"/>
    </row>
    <row r="4364" spans="5:32" x14ac:dyDescent="0.3">
      <c r="E4364" s="12"/>
      <c r="M4364" s="22"/>
      <c r="N4364" s="22"/>
      <c r="O4364" s="22"/>
      <c r="P4364" s="81"/>
      <c r="Q4364" s="22"/>
      <c r="W4364" s="34"/>
      <c r="X4364" s="34"/>
      <c r="Y4364" s="34"/>
      <c r="Z4364" s="34"/>
      <c r="AA4364" s="34"/>
      <c r="AB4364" s="35"/>
      <c r="AC4364" s="36"/>
      <c r="AD4364" s="36"/>
      <c r="AE4364" s="35"/>
      <c r="AF4364" s="36"/>
    </row>
    <row r="4365" spans="5:32" x14ac:dyDescent="0.3">
      <c r="E4365" s="12"/>
      <c r="M4365" s="22"/>
      <c r="N4365" s="22"/>
      <c r="O4365" s="22"/>
      <c r="P4365" s="81"/>
      <c r="Q4365" s="22"/>
      <c r="W4365" s="34"/>
      <c r="X4365" s="34"/>
      <c r="Y4365" s="34"/>
      <c r="Z4365" s="34"/>
      <c r="AA4365" s="34"/>
      <c r="AB4365" s="35"/>
      <c r="AC4365" s="36"/>
      <c r="AD4365" s="36"/>
      <c r="AE4365" s="35"/>
      <c r="AF4365" s="36"/>
    </row>
    <row r="4366" spans="5:32" x14ac:dyDescent="0.3">
      <c r="E4366" s="12"/>
      <c r="M4366" s="22"/>
      <c r="N4366" s="22"/>
      <c r="O4366" s="22"/>
      <c r="P4366" s="81"/>
      <c r="Q4366" s="22"/>
      <c r="W4366" s="34"/>
      <c r="X4366" s="34"/>
      <c r="Y4366" s="34"/>
      <c r="Z4366" s="34"/>
      <c r="AA4366" s="34"/>
      <c r="AB4366" s="35"/>
      <c r="AC4366" s="36"/>
      <c r="AD4366" s="36"/>
      <c r="AE4366" s="35"/>
      <c r="AF4366" s="36"/>
    </row>
    <row r="4367" spans="5:32" x14ac:dyDescent="0.3">
      <c r="E4367" s="12"/>
      <c r="M4367" s="22"/>
      <c r="N4367" s="22"/>
      <c r="O4367" s="22"/>
      <c r="P4367" s="81"/>
      <c r="Q4367" s="22"/>
      <c r="W4367" s="34"/>
      <c r="X4367" s="34"/>
      <c r="Y4367" s="34"/>
      <c r="Z4367" s="34"/>
      <c r="AA4367" s="34"/>
      <c r="AB4367" s="35"/>
      <c r="AC4367" s="36"/>
      <c r="AD4367" s="36"/>
      <c r="AE4367" s="35"/>
      <c r="AF4367" s="36"/>
    </row>
    <row r="4368" spans="5:32" x14ac:dyDescent="0.3">
      <c r="E4368" s="12"/>
      <c r="M4368" s="22"/>
      <c r="N4368" s="22"/>
      <c r="O4368" s="22"/>
      <c r="P4368" s="81"/>
      <c r="Q4368" s="22"/>
      <c r="W4368" s="34"/>
      <c r="X4368" s="34"/>
      <c r="Y4368" s="34"/>
      <c r="Z4368" s="34"/>
      <c r="AA4368" s="34"/>
      <c r="AB4368" s="35"/>
      <c r="AC4368" s="36"/>
      <c r="AD4368" s="36"/>
      <c r="AE4368" s="35"/>
      <c r="AF4368" s="36"/>
    </row>
    <row r="4369" spans="5:32" x14ac:dyDescent="0.3">
      <c r="E4369" s="12"/>
      <c r="M4369" s="22"/>
      <c r="N4369" s="22"/>
      <c r="O4369" s="22"/>
      <c r="P4369" s="81"/>
      <c r="Q4369" s="22"/>
      <c r="W4369" s="34"/>
      <c r="X4369" s="34"/>
      <c r="Y4369" s="34"/>
      <c r="Z4369" s="34"/>
      <c r="AA4369" s="34"/>
      <c r="AB4369" s="35"/>
      <c r="AC4369" s="36"/>
      <c r="AD4369" s="36"/>
      <c r="AE4369" s="35"/>
      <c r="AF4369" s="36"/>
    </row>
    <row r="4370" spans="5:32" x14ac:dyDescent="0.3">
      <c r="E4370" s="12"/>
      <c r="M4370" s="22"/>
      <c r="N4370" s="22"/>
      <c r="O4370" s="22"/>
      <c r="P4370" s="81"/>
      <c r="Q4370" s="22"/>
      <c r="W4370" s="34"/>
      <c r="X4370" s="34"/>
      <c r="Y4370" s="34"/>
      <c r="Z4370" s="34"/>
      <c r="AA4370" s="34"/>
      <c r="AB4370" s="35"/>
      <c r="AC4370" s="36"/>
      <c r="AD4370" s="36"/>
      <c r="AE4370" s="35"/>
      <c r="AF4370" s="36"/>
    </row>
    <row r="4371" spans="5:32" x14ac:dyDescent="0.3">
      <c r="E4371" s="12"/>
      <c r="M4371" s="22"/>
      <c r="N4371" s="22"/>
      <c r="O4371" s="22"/>
      <c r="P4371" s="81"/>
      <c r="Q4371" s="22"/>
      <c r="W4371" s="34"/>
      <c r="X4371" s="34"/>
      <c r="Y4371" s="34"/>
      <c r="Z4371" s="34"/>
      <c r="AA4371" s="34"/>
      <c r="AB4371" s="35"/>
      <c r="AC4371" s="36"/>
      <c r="AD4371" s="36"/>
      <c r="AE4371" s="35"/>
      <c r="AF4371" s="36"/>
    </row>
    <row r="4372" spans="5:32" x14ac:dyDescent="0.3">
      <c r="E4372" s="12"/>
      <c r="M4372" s="22"/>
      <c r="N4372" s="22"/>
      <c r="O4372" s="22"/>
      <c r="P4372" s="81"/>
      <c r="Q4372" s="22"/>
      <c r="W4372" s="34"/>
      <c r="X4372" s="34"/>
      <c r="Y4372" s="34"/>
      <c r="Z4372" s="34"/>
      <c r="AA4372" s="34"/>
      <c r="AB4372" s="35"/>
      <c r="AC4372" s="36"/>
      <c r="AD4372" s="36"/>
      <c r="AE4372" s="35"/>
      <c r="AF4372" s="36"/>
    </row>
    <row r="4373" spans="5:32" x14ac:dyDescent="0.3">
      <c r="E4373" s="12"/>
      <c r="M4373" s="22"/>
      <c r="N4373" s="22"/>
      <c r="O4373" s="22"/>
      <c r="P4373" s="81"/>
      <c r="Q4373" s="22"/>
      <c r="W4373" s="34"/>
      <c r="X4373" s="34"/>
      <c r="Y4373" s="34"/>
      <c r="Z4373" s="34"/>
      <c r="AA4373" s="34"/>
      <c r="AB4373" s="35"/>
      <c r="AC4373" s="36"/>
      <c r="AD4373" s="36"/>
      <c r="AE4373" s="35"/>
      <c r="AF4373" s="36"/>
    </row>
    <row r="4374" spans="5:32" x14ac:dyDescent="0.3">
      <c r="E4374" s="12"/>
      <c r="M4374" s="22"/>
      <c r="N4374" s="22"/>
      <c r="O4374" s="22"/>
      <c r="P4374" s="81"/>
      <c r="Q4374" s="22"/>
      <c r="W4374" s="34"/>
      <c r="X4374" s="34"/>
      <c r="Y4374" s="34"/>
      <c r="Z4374" s="34"/>
      <c r="AA4374" s="34"/>
      <c r="AB4374" s="35"/>
      <c r="AC4374" s="36"/>
      <c r="AD4374" s="36"/>
      <c r="AE4374" s="35"/>
      <c r="AF4374" s="36"/>
    </row>
    <row r="4375" spans="5:32" x14ac:dyDescent="0.3">
      <c r="E4375" s="12"/>
      <c r="M4375" s="22"/>
      <c r="N4375" s="22"/>
      <c r="O4375" s="22"/>
      <c r="P4375" s="81"/>
      <c r="Q4375" s="22"/>
      <c r="W4375" s="34"/>
      <c r="X4375" s="34"/>
      <c r="Y4375" s="34"/>
      <c r="Z4375" s="34"/>
      <c r="AA4375" s="34"/>
      <c r="AB4375" s="35"/>
      <c r="AC4375" s="36"/>
      <c r="AD4375" s="36"/>
      <c r="AE4375" s="35"/>
      <c r="AF4375" s="36"/>
    </row>
    <row r="4376" spans="5:32" x14ac:dyDescent="0.3">
      <c r="E4376" s="12"/>
      <c r="M4376" s="22"/>
      <c r="N4376" s="22"/>
      <c r="O4376" s="22"/>
      <c r="P4376" s="81"/>
      <c r="Q4376" s="22"/>
      <c r="W4376" s="34"/>
      <c r="X4376" s="34"/>
      <c r="Y4376" s="34"/>
      <c r="Z4376" s="34"/>
      <c r="AA4376" s="34"/>
      <c r="AB4376" s="35"/>
      <c r="AC4376" s="36"/>
      <c r="AD4376" s="36"/>
      <c r="AE4376" s="35"/>
      <c r="AF4376" s="36"/>
    </row>
    <row r="4377" spans="5:32" x14ac:dyDescent="0.3">
      <c r="E4377" s="12"/>
      <c r="M4377" s="22"/>
      <c r="N4377" s="22"/>
      <c r="O4377" s="22"/>
      <c r="P4377" s="81"/>
      <c r="Q4377" s="22"/>
      <c r="W4377" s="34"/>
      <c r="X4377" s="34"/>
      <c r="Y4377" s="34"/>
      <c r="Z4377" s="34"/>
      <c r="AA4377" s="34"/>
      <c r="AB4377" s="35"/>
      <c r="AC4377" s="36"/>
      <c r="AD4377" s="36"/>
      <c r="AE4377" s="35"/>
      <c r="AF4377" s="36"/>
    </row>
    <row r="4378" spans="5:32" x14ac:dyDescent="0.3">
      <c r="E4378" s="12"/>
      <c r="M4378" s="22"/>
      <c r="N4378" s="22"/>
      <c r="O4378" s="22"/>
      <c r="P4378" s="81"/>
      <c r="Q4378" s="22"/>
      <c r="W4378" s="34"/>
      <c r="X4378" s="34"/>
      <c r="Y4378" s="34"/>
      <c r="Z4378" s="34"/>
      <c r="AA4378" s="34"/>
      <c r="AB4378" s="35"/>
      <c r="AC4378" s="36"/>
      <c r="AD4378" s="36"/>
      <c r="AE4378" s="35"/>
      <c r="AF4378" s="36"/>
    </row>
    <row r="4379" spans="5:32" x14ac:dyDescent="0.3">
      <c r="E4379" s="12"/>
      <c r="M4379" s="22"/>
      <c r="N4379" s="22"/>
      <c r="O4379" s="22"/>
      <c r="P4379" s="81"/>
      <c r="Q4379" s="22"/>
      <c r="W4379" s="34"/>
      <c r="X4379" s="34"/>
      <c r="Y4379" s="34"/>
      <c r="Z4379" s="34"/>
      <c r="AA4379" s="34"/>
      <c r="AB4379" s="35"/>
      <c r="AC4379" s="36"/>
      <c r="AD4379" s="36"/>
      <c r="AE4379" s="35"/>
      <c r="AF4379" s="36"/>
    </row>
    <row r="4380" spans="5:32" x14ac:dyDescent="0.3">
      <c r="E4380" s="12"/>
      <c r="M4380" s="22"/>
      <c r="N4380" s="22"/>
      <c r="O4380" s="22"/>
      <c r="P4380" s="81"/>
      <c r="Q4380" s="22"/>
      <c r="W4380" s="34"/>
      <c r="X4380" s="34"/>
      <c r="Y4380" s="34"/>
      <c r="Z4380" s="34"/>
      <c r="AA4380" s="34"/>
      <c r="AB4380" s="35"/>
      <c r="AC4380" s="36"/>
      <c r="AD4380" s="36"/>
      <c r="AE4380" s="35"/>
      <c r="AF4380" s="36"/>
    </row>
    <row r="4381" spans="5:32" x14ac:dyDescent="0.3">
      <c r="E4381" s="12"/>
      <c r="M4381" s="22"/>
      <c r="N4381" s="22"/>
      <c r="O4381" s="22"/>
      <c r="P4381" s="81"/>
      <c r="Q4381" s="22"/>
      <c r="W4381" s="34"/>
      <c r="X4381" s="34"/>
      <c r="Y4381" s="34"/>
      <c r="Z4381" s="34"/>
      <c r="AA4381" s="34"/>
      <c r="AB4381" s="35"/>
      <c r="AC4381" s="36"/>
      <c r="AD4381" s="36"/>
      <c r="AE4381" s="35"/>
      <c r="AF4381" s="36"/>
    </row>
    <row r="4382" spans="5:32" x14ac:dyDescent="0.3">
      <c r="E4382" s="12"/>
      <c r="M4382" s="22"/>
      <c r="N4382" s="22"/>
      <c r="O4382" s="22"/>
      <c r="P4382" s="81"/>
      <c r="Q4382" s="22"/>
      <c r="W4382" s="34"/>
      <c r="X4382" s="34"/>
      <c r="Y4382" s="34"/>
      <c r="Z4382" s="34"/>
      <c r="AA4382" s="34"/>
      <c r="AB4382" s="35"/>
      <c r="AC4382" s="36"/>
      <c r="AD4382" s="36"/>
      <c r="AE4382" s="35"/>
      <c r="AF4382" s="36"/>
    </row>
    <row r="4383" spans="5:32" x14ac:dyDescent="0.3">
      <c r="E4383" s="12"/>
      <c r="M4383" s="22"/>
      <c r="N4383" s="22"/>
      <c r="O4383" s="22"/>
      <c r="P4383" s="81"/>
      <c r="Q4383" s="22"/>
      <c r="W4383" s="34"/>
      <c r="X4383" s="34"/>
      <c r="Y4383" s="34"/>
      <c r="Z4383" s="34"/>
      <c r="AA4383" s="34"/>
      <c r="AB4383" s="35"/>
      <c r="AC4383" s="36"/>
      <c r="AD4383" s="36"/>
      <c r="AE4383" s="35"/>
      <c r="AF4383" s="36"/>
    </row>
    <row r="4384" spans="5:32" x14ac:dyDescent="0.3">
      <c r="E4384" s="12"/>
      <c r="M4384" s="22"/>
      <c r="N4384" s="22"/>
      <c r="O4384" s="22"/>
      <c r="P4384" s="81"/>
      <c r="Q4384" s="22"/>
      <c r="W4384" s="34"/>
      <c r="X4384" s="34"/>
      <c r="Y4384" s="34"/>
      <c r="Z4384" s="34"/>
      <c r="AA4384" s="34"/>
      <c r="AB4384" s="35"/>
      <c r="AC4384" s="36"/>
      <c r="AD4384" s="36"/>
      <c r="AE4384" s="35"/>
      <c r="AF4384" s="36"/>
    </row>
    <row r="4385" spans="5:32" x14ac:dyDescent="0.3">
      <c r="E4385" s="12"/>
      <c r="M4385" s="22"/>
      <c r="N4385" s="22"/>
      <c r="O4385" s="22"/>
      <c r="P4385" s="81"/>
      <c r="Q4385" s="22"/>
      <c r="W4385" s="34"/>
      <c r="X4385" s="34"/>
      <c r="Y4385" s="34"/>
      <c r="Z4385" s="34"/>
      <c r="AA4385" s="34"/>
      <c r="AB4385" s="35"/>
      <c r="AC4385" s="36"/>
      <c r="AD4385" s="36"/>
      <c r="AE4385" s="35"/>
      <c r="AF4385" s="36"/>
    </row>
    <row r="4386" spans="5:32" x14ac:dyDescent="0.3">
      <c r="E4386" s="12"/>
      <c r="M4386" s="22"/>
      <c r="N4386" s="22"/>
      <c r="O4386" s="22"/>
      <c r="P4386" s="81"/>
      <c r="Q4386" s="22"/>
      <c r="W4386" s="34"/>
      <c r="X4386" s="34"/>
      <c r="Y4386" s="34"/>
      <c r="Z4386" s="34"/>
      <c r="AA4386" s="34"/>
      <c r="AB4386" s="35"/>
      <c r="AC4386" s="36"/>
      <c r="AD4386" s="36"/>
      <c r="AE4386" s="35"/>
      <c r="AF4386" s="36"/>
    </row>
    <row r="4387" spans="5:32" x14ac:dyDescent="0.3">
      <c r="E4387" s="12"/>
      <c r="M4387" s="22"/>
      <c r="N4387" s="22"/>
      <c r="O4387" s="22"/>
      <c r="P4387" s="81"/>
      <c r="Q4387" s="22"/>
      <c r="W4387" s="34"/>
      <c r="X4387" s="34"/>
      <c r="Y4387" s="34"/>
      <c r="Z4387" s="34"/>
      <c r="AA4387" s="34"/>
      <c r="AB4387" s="35"/>
      <c r="AC4387" s="36"/>
      <c r="AD4387" s="36"/>
      <c r="AE4387" s="35"/>
      <c r="AF4387" s="36"/>
    </row>
    <row r="4388" spans="5:32" x14ac:dyDescent="0.3">
      <c r="E4388" s="12"/>
      <c r="M4388" s="22"/>
      <c r="N4388" s="22"/>
      <c r="O4388" s="22"/>
      <c r="P4388" s="81"/>
      <c r="Q4388" s="22"/>
      <c r="W4388" s="34"/>
      <c r="X4388" s="34"/>
      <c r="Y4388" s="34"/>
      <c r="Z4388" s="34"/>
      <c r="AA4388" s="34"/>
      <c r="AB4388" s="35"/>
      <c r="AC4388" s="36"/>
      <c r="AD4388" s="36"/>
      <c r="AE4388" s="35"/>
      <c r="AF4388" s="36"/>
    </row>
    <row r="4389" spans="5:32" x14ac:dyDescent="0.3">
      <c r="E4389" s="12"/>
      <c r="M4389" s="22"/>
      <c r="N4389" s="22"/>
      <c r="O4389" s="22"/>
      <c r="P4389" s="81"/>
      <c r="Q4389" s="22"/>
      <c r="W4389" s="34"/>
      <c r="X4389" s="34"/>
      <c r="Y4389" s="34"/>
      <c r="Z4389" s="34"/>
      <c r="AA4389" s="34"/>
      <c r="AB4389" s="35"/>
      <c r="AC4389" s="36"/>
      <c r="AD4389" s="36"/>
      <c r="AE4389" s="35"/>
      <c r="AF4389" s="36"/>
    </row>
    <row r="4390" spans="5:32" x14ac:dyDescent="0.3">
      <c r="E4390" s="12"/>
      <c r="M4390" s="22"/>
      <c r="N4390" s="22"/>
      <c r="O4390" s="22"/>
      <c r="P4390" s="81"/>
      <c r="Q4390" s="22"/>
      <c r="W4390" s="34"/>
      <c r="X4390" s="34"/>
      <c r="Y4390" s="34"/>
      <c r="Z4390" s="34"/>
      <c r="AA4390" s="34"/>
      <c r="AB4390" s="35"/>
      <c r="AC4390" s="36"/>
      <c r="AD4390" s="36"/>
      <c r="AE4390" s="35"/>
      <c r="AF4390" s="36"/>
    </row>
    <row r="4391" spans="5:32" x14ac:dyDescent="0.3">
      <c r="E4391" s="12"/>
      <c r="M4391" s="22"/>
      <c r="N4391" s="22"/>
      <c r="O4391" s="22"/>
      <c r="P4391" s="81"/>
      <c r="Q4391" s="22"/>
      <c r="W4391" s="34"/>
      <c r="X4391" s="34"/>
      <c r="Y4391" s="34"/>
      <c r="Z4391" s="34"/>
      <c r="AA4391" s="34"/>
      <c r="AB4391" s="35"/>
      <c r="AC4391" s="36"/>
      <c r="AD4391" s="36"/>
      <c r="AE4391" s="35"/>
      <c r="AF4391" s="36"/>
    </row>
    <row r="4392" spans="5:32" x14ac:dyDescent="0.3">
      <c r="E4392" s="12"/>
      <c r="M4392" s="22"/>
      <c r="N4392" s="22"/>
      <c r="O4392" s="22"/>
      <c r="P4392" s="81"/>
      <c r="Q4392" s="22"/>
      <c r="W4392" s="34"/>
      <c r="X4392" s="34"/>
      <c r="Y4392" s="34"/>
      <c r="Z4392" s="34"/>
      <c r="AA4392" s="34"/>
      <c r="AB4392" s="35"/>
      <c r="AC4392" s="36"/>
      <c r="AD4392" s="36"/>
      <c r="AE4392" s="35"/>
      <c r="AF4392" s="36"/>
    </row>
    <row r="4393" spans="5:32" x14ac:dyDescent="0.3">
      <c r="E4393" s="12"/>
      <c r="M4393" s="22"/>
      <c r="N4393" s="22"/>
      <c r="O4393" s="22"/>
      <c r="P4393" s="81"/>
      <c r="Q4393" s="22"/>
      <c r="W4393" s="34"/>
      <c r="X4393" s="34"/>
      <c r="Y4393" s="34"/>
      <c r="Z4393" s="34"/>
      <c r="AA4393" s="34"/>
      <c r="AB4393" s="35"/>
      <c r="AC4393" s="36"/>
      <c r="AD4393" s="36"/>
      <c r="AE4393" s="35"/>
      <c r="AF4393" s="36"/>
    </row>
    <row r="4394" spans="5:32" x14ac:dyDescent="0.3">
      <c r="E4394" s="12"/>
      <c r="M4394" s="22"/>
      <c r="N4394" s="22"/>
      <c r="O4394" s="22"/>
      <c r="P4394" s="81"/>
      <c r="Q4394" s="22"/>
      <c r="W4394" s="34"/>
      <c r="X4394" s="34"/>
      <c r="Y4394" s="34"/>
      <c r="Z4394" s="34"/>
      <c r="AA4394" s="34"/>
      <c r="AB4394" s="35"/>
      <c r="AC4394" s="36"/>
      <c r="AD4394" s="36"/>
      <c r="AE4394" s="35"/>
      <c r="AF4394" s="36"/>
    </row>
    <row r="4395" spans="5:32" x14ac:dyDescent="0.3">
      <c r="E4395" s="12"/>
      <c r="M4395" s="22"/>
      <c r="N4395" s="22"/>
      <c r="O4395" s="22"/>
      <c r="P4395" s="81"/>
      <c r="Q4395" s="22"/>
      <c r="W4395" s="34"/>
      <c r="X4395" s="34"/>
      <c r="Y4395" s="34"/>
      <c r="Z4395" s="34"/>
      <c r="AA4395" s="34"/>
      <c r="AB4395" s="35"/>
      <c r="AC4395" s="36"/>
      <c r="AD4395" s="36"/>
      <c r="AE4395" s="35"/>
      <c r="AF4395" s="36"/>
    </row>
    <row r="4396" spans="5:32" x14ac:dyDescent="0.3">
      <c r="E4396" s="12"/>
      <c r="M4396" s="22"/>
      <c r="N4396" s="22"/>
      <c r="O4396" s="22"/>
      <c r="P4396" s="81"/>
      <c r="Q4396" s="22"/>
      <c r="W4396" s="34"/>
      <c r="X4396" s="34"/>
      <c r="Y4396" s="34"/>
      <c r="Z4396" s="34"/>
      <c r="AA4396" s="34"/>
      <c r="AB4396" s="35"/>
      <c r="AC4396" s="36"/>
      <c r="AD4396" s="36"/>
      <c r="AE4396" s="35"/>
      <c r="AF4396" s="36"/>
    </row>
    <row r="4397" spans="5:32" x14ac:dyDescent="0.3">
      <c r="E4397" s="12"/>
      <c r="M4397" s="22"/>
      <c r="N4397" s="22"/>
      <c r="O4397" s="22"/>
      <c r="P4397" s="81"/>
      <c r="Q4397" s="22"/>
      <c r="W4397" s="34"/>
      <c r="X4397" s="34"/>
      <c r="Y4397" s="34"/>
      <c r="Z4397" s="34"/>
      <c r="AA4397" s="34"/>
      <c r="AB4397" s="35"/>
      <c r="AC4397" s="36"/>
      <c r="AD4397" s="36"/>
      <c r="AE4397" s="35"/>
      <c r="AF4397" s="36"/>
    </row>
    <row r="4398" spans="5:32" x14ac:dyDescent="0.3">
      <c r="E4398" s="12"/>
      <c r="M4398" s="22"/>
      <c r="N4398" s="22"/>
      <c r="O4398" s="22"/>
      <c r="P4398" s="81"/>
      <c r="Q4398" s="22"/>
      <c r="W4398" s="34"/>
      <c r="X4398" s="34"/>
      <c r="Y4398" s="34"/>
      <c r="Z4398" s="34"/>
      <c r="AA4398" s="34"/>
      <c r="AB4398" s="35"/>
      <c r="AC4398" s="36"/>
      <c r="AD4398" s="36"/>
      <c r="AE4398" s="35"/>
      <c r="AF4398" s="36"/>
    </row>
    <row r="4399" spans="5:32" x14ac:dyDescent="0.3">
      <c r="E4399" s="12"/>
      <c r="M4399" s="22"/>
      <c r="N4399" s="22"/>
      <c r="O4399" s="22"/>
      <c r="P4399" s="81"/>
      <c r="Q4399" s="22"/>
      <c r="W4399" s="34"/>
      <c r="X4399" s="34"/>
      <c r="Y4399" s="34"/>
      <c r="Z4399" s="34"/>
      <c r="AA4399" s="34"/>
      <c r="AB4399" s="35"/>
      <c r="AC4399" s="36"/>
      <c r="AD4399" s="36"/>
      <c r="AE4399" s="35"/>
      <c r="AF4399" s="36"/>
    </row>
    <row r="4400" spans="5:32" x14ac:dyDescent="0.3">
      <c r="E4400" s="12"/>
      <c r="M4400" s="22"/>
      <c r="N4400" s="22"/>
      <c r="O4400" s="22"/>
      <c r="P4400" s="81"/>
      <c r="Q4400" s="22"/>
      <c r="W4400" s="34"/>
      <c r="X4400" s="34"/>
      <c r="Y4400" s="34"/>
      <c r="Z4400" s="34"/>
      <c r="AA4400" s="34"/>
      <c r="AB4400" s="35"/>
      <c r="AC4400" s="36"/>
      <c r="AD4400" s="36"/>
      <c r="AE4400" s="35"/>
      <c r="AF4400" s="36"/>
    </row>
    <row r="4401" spans="5:32" x14ac:dyDescent="0.3">
      <c r="E4401" s="12"/>
      <c r="M4401" s="22"/>
      <c r="N4401" s="22"/>
      <c r="O4401" s="22"/>
      <c r="P4401" s="81"/>
      <c r="Q4401" s="22"/>
      <c r="W4401" s="34"/>
      <c r="X4401" s="34"/>
      <c r="Y4401" s="34"/>
      <c r="Z4401" s="34"/>
      <c r="AA4401" s="34"/>
      <c r="AB4401" s="35"/>
      <c r="AC4401" s="36"/>
      <c r="AD4401" s="36"/>
      <c r="AE4401" s="35"/>
      <c r="AF4401" s="36"/>
    </row>
    <row r="4402" spans="5:32" x14ac:dyDescent="0.3">
      <c r="E4402" s="12"/>
      <c r="M4402" s="22"/>
      <c r="N4402" s="22"/>
      <c r="O4402" s="22"/>
      <c r="P4402" s="81"/>
      <c r="Q4402" s="22"/>
      <c r="W4402" s="34"/>
      <c r="X4402" s="34"/>
      <c r="Y4402" s="34"/>
      <c r="Z4402" s="34"/>
      <c r="AA4402" s="34"/>
      <c r="AB4402" s="35"/>
      <c r="AC4402" s="36"/>
      <c r="AD4402" s="36"/>
      <c r="AE4402" s="35"/>
      <c r="AF4402" s="36"/>
    </row>
    <row r="4403" spans="5:32" x14ac:dyDescent="0.3">
      <c r="E4403" s="12"/>
      <c r="M4403" s="22"/>
      <c r="N4403" s="22"/>
      <c r="O4403" s="22"/>
      <c r="P4403" s="81"/>
      <c r="Q4403" s="22"/>
      <c r="W4403" s="34"/>
      <c r="X4403" s="34"/>
      <c r="Y4403" s="34"/>
      <c r="Z4403" s="34"/>
      <c r="AA4403" s="34"/>
      <c r="AB4403" s="35"/>
      <c r="AC4403" s="36"/>
      <c r="AD4403" s="36"/>
      <c r="AE4403" s="35"/>
      <c r="AF4403" s="36"/>
    </row>
    <row r="4404" spans="5:32" x14ac:dyDescent="0.3">
      <c r="E4404" s="12"/>
      <c r="M4404" s="22"/>
      <c r="N4404" s="22"/>
      <c r="O4404" s="22"/>
      <c r="P4404" s="81"/>
      <c r="Q4404" s="22"/>
      <c r="W4404" s="34"/>
      <c r="X4404" s="34"/>
      <c r="Y4404" s="34"/>
      <c r="Z4404" s="34"/>
      <c r="AA4404" s="34"/>
      <c r="AB4404" s="35"/>
      <c r="AC4404" s="36"/>
      <c r="AD4404" s="36"/>
      <c r="AE4404" s="35"/>
      <c r="AF4404" s="36"/>
    </row>
    <row r="4405" spans="5:32" x14ac:dyDescent="0.3">
      <c r="E4405" s="12"/>
      <c r="M4405" s="22"/>
      <c r="N4405" s="22"/>
      <c r="O4405" s="22"/>
      <c r="P4405" s="81"/>
      <c r="Q4405" s="22"/>
      <c r="W4405" s="34"/>
      <c r="X4405" s="34"/>
      <c r="Y4405" s="34"/>
      <c r="Z4405" s="34"/>
      <c r="AA4405" s="34"/>
      <c r="AB4405" s="35"/>
      <c r="AC4405" s="36"/>
      <c r="AD4405" s="36"/>
      <c r="AE4405" s="35"/>
      <c r="AF4405" s="36"/>
    </row>
    <row r="4406" spans="5:32" x14ac:dyDescent="0.3">
      <c r="E4406" s="12"/>
      <c r="M4406" s="22"/>
      <c r="N4406" s="22"/>
      <c r="O4406" s="22"/>
      <c r="P4406" s="81"/>
      <c r="Q4406" s="22"/>
      <c r="W4406" s="34"/>
      <c r="X4406" s="34"/>
      <c r="Y4406" s="34"/>
      <c r="Z4406" s="34"/>
      <c r="AA4406" s="34"/>
      <c r="AB4406" s="35"/>
      <c r="AC4406" s="36"/>
      <c r="AD4406" s="36"/>
      <c r="AE4406" s="35"/>
      <c r="AF4406" s="36"/>
    </row>
    <row r="4407" spans="5:32" x14ac:dyDescent="0.3">
      <c r="E4407" s="12"/>
      <c r="M4407" s="22"/>
      <c r="N4407" s="22"/>
      <c r="O4407" s="22"/>
      <c r="P4407" s="81"/>
      <c r="Q4407" s="22"/>
      <c r="W4407" s="34"/>
      <c r="X4407" s="34"/>
      <c r="Y4407" s="34"/>
      <c r="Z4407" s="34"/>
      <c r="AA4407" s="34"/>
      <c r="AB4407" s="35"/>
      <c r="AC4407" s="36"/>
      <c r="AD4407" s="36"/>
      <c r="AE4407" s="35"/>
      <c r="AF4407" s="36"/>
    </row>
    <row r="4408" spans="5:32" x14ac:dyDescent="0.3">
      <c r="E4408" s="12"/>
      <c r="O4408" s="22"/>
      <c r="AA4408" s="25"/>
      <c r="AB4408" s="25"/>
    </row>
    <row r="4409" spans="5:32" x14ac:dyDescent="0.3">
      <c r="E4409" s="12"/>
      <c r="O4409" s="22"/>
      <c r="AA4409" s="25"/>
      <c r="AB4409" s="25"/>
    </row>
    <row r="4410" spans="5:32" x14ac:dyDescent="0.3">
      <c r="E4410" s="12"/>
      <c r="O4410" s="22"/>
      <c r="AA4410" s="25"/>
      <c r="AB4410" s="25"/>
    </row>
    <row r="4411" spans="5:32" x14ac:dyDescent="0.3">
      <c r="E4411" s="12"/>
      <c r="O4411" s="22"/>
      <c r="AA4411" s="25"/>
      <c r="AB4411" s="25"/>
    </row>
    <row r="4412" spans="5:32" x14ac:dyDescent="0.3">
      <c r="E4412" s="12"/>
      <c r="O4412" s="22"/>
      <c r="AA4412" s="25"/>
      <c r="AB4412" s="25"/>
    </row>
    <row r="4413" spans="5:32" x14ac:dyDescent="0.3">
      <c r="E4413" s="12"/>
      <c r="O4413" s="22"/>
      <c r="AA4413" s="25"/>
      <c r="AB4413" s="25"/>
    </row>
    <row r="4414" spans="5:32" x14ac:dyDescent="0.3">
      <c r="E4414" s="12"/>
      <c r="O4414" s="22"/>
      <c r="AA4414" s="25"/>
      <c r="AB4414" s="25"/>
    </row>
    <row r="4415" spans="5:32" x14ac:dyDescent="0.3">
      <c r="E4415" s="12"/>
      <c r="O4415" s="22"/>
      <c r="AA4415" s="25"/>
      <c r="AB4415" s="25"/>
    </row>
    <row r="4416" spans="5:32" x14ac:dyDescent="0.3">
      <c r="E4416" s="12"/>
      <c r="O4416" s="22"/>
      <c r="AA4416" s="25"/>
      <c r="AB4416" s="25"/>
    </row>
    <row r="4417" spans="5:28" x14ac:dyDescent="0.3">
      <c r="E4417" s="12"/>
      <c r="O4417" s="22"/>
      <c r="AA4417" s="25"/>
      <c r="AB4417" s="25"/>
    </row>
    <row r="4418" spans="5:28" x14ac:dyDescent="0.3">
      <c r="E4418" s="12"/>
      <c r="O4418" s="22"/>
      <c r="AA4418" s="25"/>
      <c r="AB4418" s="25"/>
    </row>
    <row r="4419" spans="5:28" x14ac:dyDescent="0.3">
      <c r="E4419" s="12"/>
      <c r="O4419" s="22"/>
      <c r="AA4419" s="25"/>
      <c r="AB4419" s="25"/>
    </row>
    <row r="4420" spans="5:28" x14ac:dyDescent="0.3">
      <c r="E4420" s="12"/>
      <c r="O4420" s="22"/>
      <c r="AA4420" s="25"/>
      <c r="AB4420" s="25"/>
    </row>
    <row r="4421" spans="5:28" x14ac:dyDescent="0.3">
      <c r="E4421" s="12"/>
      <c r="O4421" s="22"/>
      <c r="AA4421" s="25"/>
      <c r="AB4421" s="25"/>
    </row>
    <row r="4422" spans="5:28" x14ac:dyDescent="0.3">
      <c r="E4422" s="12"/>
      <c r="O4422" s="22"/>
      <c r="AA4422" s="25"/>
      <c r="AB4422" s="25"/>
    </row>
    <row r="4423" spans="5:28" x14ac:dyDescent="0.3">
      <c r="E4423" s="12"/>
      <c r="O4423" s="22"/>
      <c r="AA4423" s="25"/>
      <c r="AB4423" s="25"/>
    </row>
    <row r="4424" spans="5:28" x14ac:dyDescent="0.3">
      <c r="E4424" s="12"/>
      <c r="O4424" s="22"/>
      <c r="AA4424" s="25"/>
      <c r="AB4424" s="25"/>
    </row>
    <row r="4425" spans="5:28" x14ac:dyDescent="0.3">
      <c r="E4425" s="12"/>
      <c r="O4425" s="22"/>
      <c r="AA4425" s="25"/>
      <c r="AB4425" s="25"/>
    </row>
    <row r="4426" spans="5:28" x14ac:dyDescent="0.3">
      <c r="E4426" s="12"/>
      <c r="O4426" s="22"/>
      <c r="AA4426" s="25"/>
      <c r="AB4426" s="25"/>
    </row>
    <row r="4427" spans="5:28" x14ac:dyDescent="0.3">
      <c r="E4427" s="12"/>
      <c r="O4427" s="22"/>
      <c r="AA4427" s="25"/>
      <c r="AB4427" s="25"/>
    </row>
    <row r="4428" spans="5:28" x14ac:dyDescent="0.3">
      <c r="E4428" s="12"/>
      <c r="O4428" s="22"/>
      <c r="AA4428" s="25"/>
      <c r="AB4428" s="25"/>
    </row>
    <row r="4429" spans="5:28" x14ac:dyDescent="0.3">
      <c r="E4429" s="12"/>
      <c r="O4429" s="22"/>
      <c r="AA4429" s="25"/>
      <c r="AB4429" s="25"/>
    </row>
    <row r="4430" spans="5:28" x14ac:dyDescent="0.3">
      <c r="E4430" s="12"/>
      <c r="O4430" s="22"/>
      <c r="AA4430" s="25"/>
      <c r="AB4430" s="25"/>
    </row>
    <row r="4431" spans="5:28" x14ac:dyDescent="0.3">
      <c r="E4431" s="12"/>
      <c r="O4431" s="22"/>
      <c r="AA4431" s="25"/>
      <c r="AB4431" s="25"/>
    </row>
    <row r="4432" spans="5:28" x14ac:dyDescent="0.3">
      <c r="E4432" s="12"/>
      <c r="O4432" s="22"/>
      <c r="AA4432" s="25"/>
      <c r="AB4432" s="25"/>
    </row>
    <row r="4433" spans="5:28" x14ac:dyDescent="0.3">
      <c r="E4433" s="12"/>
      <c r="O4433" s="22"/>
      <c r="AA4433" s="25"/>
      <c r="AB4433" s="25"/>
    </row>
    <row r="4434" spans="5:28" x14ac:dyDescent="0.3">
      <c r="E4434" s="12"/>
      <c r="O4434" s="22"/>
      <c r="AA4434" s="25"/>
      <c r="AB4434" s="25"/>
    </row>
    <row r="4435" spans="5:28" x14ac:dyDescent="0.3">
      <c r="E4435" s="12"/>
      <c r="O4435" s="22"/>
      <c r="AA4435" s="25"/>
      <c r="AB4435" s="25"/>
    </row>
    <row r="4436" spans="5:28" x14ac:dyDescent="0.3">
      <c r="E4436" s="12"/>
      <c r="O4436" s="22"/>
      <c r="AA4436" s="25"/>
      <c r="AB4436" s="25"/>
    </row>
    <row r="4437" spans="5:28" x14ac:dyDescent="0.3">
      <c r="E4437" s="12"/>
      <c r="O4437" s="22"/>
      <c r="AA4437" s="25"/>
      <c r="AB4437" s="25"/>
    </row>
    <row r="4438" spans="5:28" x14ac:dyDescent="0.3">
      <c r="E4438" s="12"/>
      <c r="O4438" s="22"/>
      <c r="AA4438" s="25"/>
      <c r="AB4438" s="25"/>
    </row>
    <row r="4439" spans="5:28" x14ac:dyDescent="0.3">
      <c r="E4439" s="12"/>
      <c r="O4439" s="22"/>
      <c r="AA4439" s="25"/>
      <c r="AB4439" s="25"/>
    </row>
    <row r="4440" spans="5:28" x14ac:dyDescent="0.3">
      <c r="E4440" s="12"/>
      <c r="O4440" s="22"/>
      <c r="AA4440" s="25"/>
      <c r="AB4440" s="25"/>
    </row>
    <row r="4441" spans="5:28" x14ac:dyDescent="0.3">
      <c r="E4441" s="12"/>
      <c r="O4441" s="22"/>
      <c r="AA4441" s="25"/>
      <c r="AB4441" s="25"/>
    </row>
    <row r="4442" spans="5:28" x14ac:dyDescent="0.3">
      <c r="E4442" s="12"/>
      <c r="O4442" s="22"/>
      <c r="AA4442" s="25"/>
      <c r="AB4442" s="25"/>
    </row>
    <row r="4443" spans="5:28" x14ac:dyDescent="0.3">
      <c r="E4443" s="12"/>
      <c r="O4443" s="22"/>
      <c r="AA4443" s="25"/>
      <c r="AB4443" s="25"/>
    </row>
    <row r="4444" spans="5:28" x14ac:dyDescent="0.3">
      <c r="E4444" s="12"/>
      <c r="O4444" s="22"/>
      <c r="AA4444" s="25"/>
      <c r="AB4444" s="25"/>
    </row>
    <row r="4445" spans="5:28" x14ac:dyDescent="0.3">
      <c r="E4445" s="12"/>
      <c r="O4445" s="22"/>
      <c r="AA4445" s="25"/>
      <c r="AB4445" s="25"/>
    </row>
    <row r="4446" spans="5:28" x14ac:dyDescent="0.3">
      <c r="E4446" s="12"/>
      <c r="O4446" s="22"/>
      <c r="AA4446" s="25"/>
      <c r="AB4446" s="25"/>
    </row>
    <row r="4447" spans="5:28" x14ac:dyDescent="0.3">
      <c r="E4447" s="12"/>
      <c r="O4447" s="22"/>
      <c r="AA4447" s="25"/>
      <c r="AB4447" s="25"/>
    </row>
    <row r="4448" spans="5:28" x14ac:dyDescent="0.3">
      <c r="E4448" s="12"/>
      <c r="O4448" s="22"/>
      <c r="AA4448" s="25"/>
      <c r="AB4448" s="25"/>
    </row>
    <row r="4449" spans="5:28" x14ac:dyDescent="0.3">
      <c r="E4449" s="12"/>
      <c r="O4449" s="22"/>
      <c r="AA4449" s="25"/>
      <c r="AB4449" s="25"/>
    </row>
    <row r="4450" spans="5:28" x14ac:dyDescent="0.3">
      <c r="E4450" s="12"/>
      <c r="O4450" s="22"/>
      <c r="AA4450" s="25"/>
      <c r="AB4450" s="25"/>
    </row>
    <row r="4451" spans="5:28" x14ac:dyDescent="0.3">
      <c r="E4451" s="12"/>
      <c r="O4451" s="22"/>
      <c r="AA4451" s="25"/>
      <c r="AB4451" s="25"/>
    </row>
    <row r="4452" spans="5:28" x14ac:dyDescent="0.3">
      <c r="E4452" s="12"/>
      <c r="O4452" s="22"/>
      <c r="AA4452" s="25"/>
      <c r="AB4452" s="25"/>
    </row>
    <row r="4453" spans="5:28" x14ac:dyDescent="0.3">
      <c r="E4453" s="12"/>
      <c r="O4453" s="22"/>
      <c r="AA4453" s="25"/>
      <c r="AB4453" s="25"/>
    </row>
    <row r="4454" spans="5:28" x14ac:dyDescent="0.3">
      <c r="E4454" s="12"/>
      <c r="O4454" s="22"/>
      <c r="AA4454" s="25"/>
      <c r="AB4454" s="25"/>
    </row>
    <row r="4455" spans="5:28" x14ac:dyDescent="0.3">
      <c r="E4455" s="12"/>
      <c r="O4455" s="22"/>
      <c r="AA4455" s="25"/>
      <c r="AB4455" s="25"/>
    </row>
    <row r="4456" spans="5:28" x14ac:dyDescent="0.3">
      <c r="E4456" s="12"/>
      <c r="O4456" s="22"/>
      <c r="AA4456" s="25"/>
      <c r="AB4456" s="25"/>
    </row>
    <row r="4457" spans="5:28" x14ac:dyDescent="0.3">
      <c r="E4457" s="12"/>
      <c r="O4457" s="22"/>
      <c r="AA4457" s="25"/>
      <c r="AB4457" s="25"/>
    </row>
    <row r="4458" spans="5:28" x14ac:dyDescent="0.3">
      <c r="E4458" s="12"/>
      <c r="O4458" s="22"/>
      <c r="AA4458" s="25"/>
      <c r="AB4458" s="25"/>
    </row>
    <row r="4459" spans="5:28" x14ac:dyDescent="0.3">
      <c r="E4459" s="12"/>
      <c r="O4459" s="22"/>
      <c r="AA4459" s="25"/>
      <c r="AB4459" s="25"/>
    </row>
    <row r="4460" spans="5:28" x14ac:dyDescent="0.3">
      <c r="E4460" s="12"/>
      <c r="O4460" s="22"/>
      <c r="AA4460" s="25"/>
      <c r="AB4460" s="25"/>
    </row>
    <row r="4461" spans="5:28" x14ac:dyDescent="0.3">
      <c r="E4461" s="12"/>
      <c r="O4461" s="22"/>
      <c r="AA4461" s="25"/>
      <c r="AB4461" s="25"/>
    </row>
    <row r="4462" spans="5:28" x14ac:dyDescent="0.3">
      <c r="E4462" s="12"/>
      <c r="O4462" s="22"/>
      <c r="AA4462" s="25"/>
      <c r="AB4462" s="25"/>
    </row>
    <row r="4463" spans="5:28" x14ac:dyDescent="0.3">
      <c r="E4463" s="12"/>
      <c r="O4463" s="22"/>
      <c r="AA4463" s="25"/>
      <c r="AB4463" s="25"/>
    </row>
    <row r="4464" spans="5:28" x14ac:dyDescent="0.3">
      <c r="E4464" s="12"/>
      <c r="O4464" s="22"/>
      <c r="AA4464" s="25"/>
      <c r="AB4464" s="25"/>
    </row>
    <row r="4465" spans="5:28" x14ac:dyDescent="0.3">
      <c r="E4465" s="12"/>
      <c r="O4465" s="22"/>
      <c r="AA4465" s="25"/>
      <c r="AB4465" s="25"/>
    </row>
    <row r="4466" spans="5:28" x14ac:dyDescent="0.3">
      <c r="E4466" s="12"/>
      <c r="O4466" s="22"/>
      <c r="AA4466" s="25"/>
      <c r="AB4466" s="25"/>
    </row>
    <row r="4467" spans="5:28" x14ac:dyDescent="0.3">
      <c r="E4467" s="12"/>
      <c r="O4467" s="22"/>
      <c r="AA4467" s="25"/>
      <c r="AB4467" s="25"/>
    </row>
    <row r="4468" spans="5:28" x14ac:dyDescent="0.3">
      <c r="E4468" s="12"/>
      <c r="O4468" s="22"/>
      <c r="AA4468" s="25"/>
      <c r="AB4468" s="25"/>
    </row>
    <row r="4469" spans="5:28" x14ac:dyDescent="0.3">
      <c r="E4469" s="12"/>
      <c r="O4469" s="22"/>
      <c r="AA4469" s="25"/>
      <c r="AB4469" s="25"/>
    </row>
    <row r="4470" spans="5:28" x14ac:dyDescent="0.3">
      <c r="E4470" s="12"/>
      <c r="O4470" s="22"/>
      <c r="AA4470" s="25"/>
      <c r="AB4470" s="25"/>
    </row>
    <row r="4471" spans="5:28" x14ac:dyDescent="0.3">
      <c r="E4471" s="12"/>
      <c r="O4471" s="22"/>
      <c r="AA4471" s="25"/>
      <c r="AB4471" s="25"/>
    </row>
    <row r="4472" spans="5:28" x14ac:dyDescent="0.3">
      <c r="E4472" s="12"/>
      <c r="O4472" s="22"/>
      <c r="AA4472" s="25"/>
      <c r="AB4472" s="25"/>
    </row>
    <row r="4473" spans="5:28" x14ac:dyDescent="0.3">
      <c r="E4473" s="12"/>
      <c r="O4473" s="22"/>
      <c r="AA4473" s="25"/>
      <c r="AB4473" s="25"/>
    </row>
    <row r="4474" spans="5:28" x14ac:dyDescent="0.3">
      <c r="E4474" s="12"/>
      <c r="O4474" s="22"/>
      <c r="AA4474" s="25"/>
      <c r="AB4474" s="25"/>
    </row>
    <row r="4475" spans="5:28" x14ac:dyDescent="0.3">
      <c r="E4475" s="12"/>
      <c r="O4475" s="22"/>
      <c r="AA4475" s="25"/>
      <c r="AB4475" s="25"/>
    </row>
    <row r="4476" spans="5:28" x14ac:dyDescent="0.3">
      <c r="E4476" s="12"/>
      <c r="O4476" s="22"/>
      <c r="AA4476" s="25"/>
      <c r="AB4476" s="25"/>
    </row>
    <row r="4477" spans="5:28" x14ac:dyDescent="0.3">
      <c r="E4477" s="12"/>
      <c r="O4477" s="22"/>
      <c r="AA4477" s="25"/>
      <c r="AB4477" s="25"/>
    </row>
    <row r="4478" spans="5:28" x14ac:dyDescent="0.3">
      <c r="E4478" s="12"/>
      <c r="O4478" s="22"/>
      <c r="AA4478" s="25"/>
      <c r="AB4478" s="25"/>
    </row>
    <row r="4479" spans="5:28" x14ac:dyDescent="0.3">
      <c r="E4479" s="12"/>
      <c r="O4479" s="22"/>
      <c r="AA4479" s="25"/>
      <c r="AB4479" s="25"/>
    </row>
    <row r="4480" spans="5:28" x14ac:dyDescent="0.3">
      <c r="E4480" s="12"/>
      <c r="O4480" s="22"/>
      <c r="AA4480" s="25"/>
      <c r="AB4480" s="25"/>
    </row>
    <row r="4481" spans="5:28" x14ac:dyDescent="0.3">
      <c r="E4481" s="12"/>
      <c r="O4481" s="22"/>
      <c r="AA4481" s="25"/>
      <c r="AB4481" s="25"/>
    </row>
    <row r="4482" spans="5:28" x14ac:dyDescent="0.3">
      <c r="E4482" s="12"/>
      <c r="O4482" s="22"/>
      <c r="AA4482" s="25"/>
      <c r="AB4482" s="25"/>
    </row>
    <row r="4483" spans="5:28" x14ac:dyDescent="0.3">
      <c r="E4483" s="12"/>
      <c r="O4483" s="22"/>
      <c r="AA4483" s="25"/>
      <c r="AB4483" s="25"/>
    </row>
    <row r="4484" spans="5:28" x14ac:dyDescent="0.3">
      <c r="E4484" s="12"/>
      <c r="O4484" s="22"/>
      <c r="AA4484" s="25"/>
      <c r="AB4484" s="25"/>
    </row>
    <row r="4485" spans="5:28" x14ac:dyDescent="0.3">
      <c r="E4485" s="12"/>
      <c r="O4485" s="22"/>
      <c r="AA4485" s="25"/>
      <c r="AB4485" s="25"/>
    </row>
    <row r="4486" spans="5:28" x14ac:dyDescent="0.3">
      <c r="E4486" s="12"/>
      <c r="O4486" s="22"/>
      <c r="AA4486" s="25"/>
      <c r="AB4486" s="25"/>
    </row>
    <row r="4487" spans="5:28" x14ac:dyDescent="0.3">
      <c r="E4487" s="12"/>
      <c r="O4487" s="22"/>
      <c r="AA4487" s="25"/>
      <c r="AB4487" s="25"/>
    </row>
    <row r="4488" spans="5:28" x14ac:dyDescent="0.3">
      <c r="E4488" s="12"/>
      <c r="O4488" s="22"/>
      <c r="AA4488" s="25"/>
      <c r="AB4488" s="25"/>
    </row>
    <row r="4489" spans="5:28" x14ac:dyDescent="0.3">
      <c r="E4489" s="12"/>
      <c r="O4489" s="22"/>
      <c r="AA4489" s="25"/>
      <c r="AB4489" s="25"/>
    </row>
    <row r="4490" spans="5:28" x14ac:dyDescent="0.3">
      <c r="E4490" s="12"/>
      <c r="O4490" s="22"/>
      <c r="AA4490" s="25"/>
      <c r="AB4490" s="25"/>
    </row>
    <row r="4491" spans="5:28" x14ac:dyDescent="0.3">
      <c r="E4491" s="12"/>
      <c r="O4491" s="22"/>
      <c r="AA4491" s="25"/>
      <c r="AB4491" s="25"/>
    </row>
    <row r="4492" spans="5:28" x14ac:dyDescent="0.3">
      <c r="E4492" s="12"/>
      <c r="O4492" s="22"/>
      <c r="AA4492" s="25"/>
      <c r="AB4492" s="25"/>
    </row>
    <row r="4493" spans="5:28" x14ac:dyDescent="0.3">
      <c r="E4493" s="12"/>
      <c r="O4493" s="22"/>
      <c r="AA4493" s="25"/>
      <c r="AB4493" s="25"/>
    </row>
    <row r="4494" spans="5:28" x14ac:dyDescent="0.3">
      <c r="E4494" s="12"/>
      <c r="O4494" s="22"/>
      <c r="AA4494" s="25"/>
      <c r="AB4494" s="25"/>
    </row>
    <row r="4495" spans="5:28" x14ac:dyDescent="0.3">
      <c r="E4495" s="12"/>
      <c r="O4495" s="22"/>
      <c r="AA4495" s="25"/>
      <c r="AB4495" s="25"/>
    </row>
    <row r="4496" spans="5:28" x14ac:dyDescent="0.3">
      <c r="E4496" s="12"/>
      <c r="O4496" s="22"/>
      <c r="AA4496" s="25"/>
      <c r="AB4496" s="25"/>
    </row>
    <row r="4497" spans="5:28" x14ac:dyDescent="0.3">
      <c r="E4497" s="12"/>
      <c r="O4497" s="22"/>
      <c r="AA4497" s="25"/>
      <c r="AB4497" s="25"/>
    </row>
    <row r="4498" spans="5:28" x14ac:dyDescent="0.3">
      <c r="E4498" s="12"/>
      <c r="O4498" s="22"/>
      <c r="AA4498" s="25"/>
      <c r="AB4498" s="25"/>
    </row>
    <row r="4499" spans="5:28" x14ac:dyDescent="0.3">
      <c r="E4499" s="12"/>
      <c r="O4499" s="22"/>
      <c r="AA4499" s="25"/>
      <c r="AB4499" s="25"/>
    </row>
    <row r="4500" spans="5:28" x14ac:dyDescent="0.3">
      <c r="E4500" s="12"/>
      <c r="O4500" s="22"/>
      <c r="AA4500" s="25"/>
      <c r="AB4500" s="25"/>
    </row>
    <row r="4501" spans="5:28" x14ac:dyDescent="0.3">
      <c r="E4501" s="12"/>
      <c r="O4501" s="22"/>
      <c r="AA4501" s="25"/>
      <c r="AB4501" s="25"/>
    </row>
    <row r="4502" spans="5:28" x14ac:dyDescent="0.3">
      <c r="E4502" s="12"/>
      <c r="O4502" s="22"/>
      <c r="AA4502" s="25"/>
      <c r="AB4502" s="25"/>
    </row>
    <row r="4503" spans="5:28" x14ac:dyDescent="0.3">
      <c r="E4503" s="12"/>
      <c r="O4503" s="22"/>
      <c r="AA4503" s="25"/>
      <c r="AB4503" s="25"/>
    </row>
    <row r="4504" spans="5:28" x14ac:dyDescent="0.3">
      <c r="E4504" s="12"/>
      <c r="O4504" s="22"/>
      <c r="AA4504" s="25"/>
      <c r="AB4504" s="25"/>
    </row>
    <row r="4505" spans="5:28" x14ac:dyDescent="0.3">
      <c r="E4505" s="12"/>
      <c r="O4505" s="22"/>
      <c r="AA4505" s="25"/>
      <c r="AB4505" s="25"/>
    </row>
    <row r="4506" spans="5:28" x14ac:dyDescent="0.3">
      <c r="E4506" s="12"/>
      <c r="O4506" s="22"/>
      <c r="AA4506" s="25"/>
      <c r="AB4506" s="25"/>
    </row>
    <row r="4507" spans="5:28" x14ac:dyDescent="0.3">
      <c r="E4507" s="12"/>
      <c r="O4507" s="22"/>
      <c r="AA4507" s="25"/>
      <c r="AB4507" s="25"/>
    </row>
    <row r="4508" spans="5:28" x14ac:dyDescent="0.3">
      <c r="E4508" s="12"/>
      <c r="O4508" s="22"/>
      <c r="AA4508" s="25"/>
      <c r="AB4508" s="25"/>
    </row>
    <row r="4509" spans="5:28" x14ac:dyDescent="0.3">
      <c r="E4509" s="12"/>
      <c r="O4509" s="22"/>
      <c r="AA4509" s="25"/>
      <c r="AB4509" s="25"/>
    </row>
    <row r="4510" spans="5:28" x14ac:dyDescent="0.3">
      <c r="E4510" s="12"/>
      <c r="O4510" s="22"/>
      <c r="AA4510" s="25"/>
      <c r="AB4510" s="25"/>
    </row>
    <row r="4511" spans="5:28" x14ac:dyDescent="0.3">
      <c r="E4511" s="12"/>
      <c r="O4511" s="22"/>
      <c r="AA4511" s="25"/>
      <c r="AB4511" s="25"/>
    </row>
    <row r="4512" spans="5:28" x14ac:dyDescent="0.3">
      <c r="E4512" s="12"/>
      <c r="O4512" s="22"/>
      <c r="AA4512" s="25"/>
      <c r="AB4512" s="25"/>
    </row>
    <row r="4513" spans="5:28" x14ac:dyDescent="0.3">
      <c r="E4513" s="12"/>
      <c r="O4513" s="22"/>
      <c r="AA4513" s="25"/>
      <c r="AB4513" s="25"/>
    </row>
    <row r="4514" spans="5:28" x14ac:dyDescent="0.3">
      <c r="E4514" s="12"/>
      <c r="O4514" s="22"/>
      <c r="AA4514" s="25"/>
      <c r="AB4514" s="25"/>
    </row>
    <row r="4515" spans="5:28" x14ac:dyDescent="0.3">
      <c r="E4515" s="12"/>
      <c r="O4515" s="22"/>
      <c r="AA4515" s="25"/>
      <c r="AB4515" s="25"/>
    </row>
    <row r="4516" spans="5:28" x14ac:dyDescent="0.3">
      <c r="E4516" s="12"/>
      <c r="O4516" s="22"/>
      <c r="AA4516" s="25"/>
      <c r="AB4516" s="25"/>
    </row>
    <row r="4517" spans="5:28" x14ac:dyDescent="0.3">
      <c r="E4517" s="12"/>
      <c r="O4517" s="22"/>
      <c r="AA4517" s="25"/>
      <c r="AB4517" s="25"/>
    </row>
    <row r="4518" spans="5:28" x14ac:dyDescent="0.3">
      <c r="E4518" s="12"/>
      <c r="O4518" s="22"/>
      <c r="AA4518" s="25"/>
      <c r="AB4518" s="25"/>
    </row>
    <row r="4519" spans="5:28" x14ac:dyDescent="0.3">
      <c r="E4519" s="12"/>
      <c r="O4519" s="22"/>
      <c r="AA4519" s="25"/>
      <c r="AB4519" s="25"/>
    </row>
    <row r="4520" spans="5:28" x14ac:dyDescent="0.3">
      <c r="E4520" s="12"/>
      <c r="O4520" s="22"/>
      <c r="AA4520" s="25"/>
      <c r="AB4520" s="25"/>
    </row>
    <row r="4521" spans="5:28" x14ac:dyDescent="0.3">
      <c r="E4521" s="12"/>
      <c r="O4521" s="22"/>
      <c r="AA4521" s="25"/>
      <c r="AB4521" s="25"/>
    </row>
    <row r="4522" spans="5:28" x14ac:dyDescent="0.3">
      <c r="E4522" s="12"/>
      <c r="O4522" s="22"/>
      <c r="AA4522" s="25"/>
      <c r="AB4522" s="25"/>
    </row>
    <row r="4523" spans="5:28" x14ac:dyDescent="0.3">
      <c r="E4523" s="12"/>
      <c r="O4523" s="22"/>
      <c r="AA4523" s="25"/>
      <c r="AB4523" s="25"/>
    </row>
    <row r="4524" spans="5:28" x14ac:dyDescent="0.3">
      <c r="E4524" s="12"/>
      <c r="O4524" s="22"/>
      <c r="AA4524" s="25"/>
      <c r="AB4524" s="25"/>
    </row>
    <row r="4525" spans="5:28" x14ac:dyDescent="0.3">
      <c r="E4525" s="12"/>
      <c r="O4525" s="22"/>
      <c r="AA4525" s="25"/>
      <c r="AB4525" s="25"/>
    </row>
    <row r="4526" spans="5:28" x14ac:dyDescent="0.3">
      <c r="E4526" s="12"/>
      <c r="O4526" s="22"/>
      <c r="AA4526" s="25"/>
      <c r="AB4526" s="25"/>
    </row>
    <row r="4527" spans="5:28" x14ac:dyDescent="0.3">
      <c r="E4527" s="12"/>
      <c r="O4527" s="22"/>
      <c r="AA4527" s="25"/>
      <c r="AB4527" s="25"/>
    </row>
    <row r="4528" spans="5:28" x14ac:dyDescent="0.3">
      <c r="E4528" s="12"/>
      <c r="O4528" s="22"/>
      <c r="AA4528" s="25"/>
      <c r="AB4528" s="25"/>
    </row>
    <row r="4529" spans="5:28" x14ac:dyDescent="0.3">
      <c r="E4529" s="12"/>
      <c r="O4529" s="22"/>
      <c r="AA4529" s="25"/>
      <c r="AB4529" s="25"/>
    </row>
    <row r="4530" spans="5:28" x14ac:dyDescent="0.3">
      <c r="E4530" s="12"/>
      <c r="O4530" s="22"/>
      <c r="AA4530" s="25"/>
      <c r="AB4530" s="25"/>
    </row>
    <row r="4531" spans="5:28" x14ac:dyDescent="0.3">
      <c r="E4531" s="12"/>
      <c r="O4531" s="22"/>
      <c r="AA4531" s="25"/>
      <c r="AB4531" s="25"/>
    </row>
    <row r="4532" spans="5:28" x14ac:dyDescent="0.3">
      <c r="E4532" s="12"/>
      <c r="O4532" s="22"/>
      <c r="AA4532" s="25"/>
      <c r="AB4532" s="25"/>
    </row>
    <row r="4533" spans="5:28" x14ac:dyDescent="0.3">
      <c r="E4533" s="12"/>
      <c r="O4533" s="22"/>
      <c r="AA4533" s="25"/>
      <c r="AB4533" s="25"/>
    </row>
    <row r="4534" spans="5:28" x14ac:dyDescent="0.3">
      <c r="E4534" s="12"/>
      <c r="O4534" s="22"/>
      <c r="AA4534" s="25"/>
      <c r="AB4534" s="25"/>
    </row>
    <row r="4535" spans="5:28" x14ac:dyDescent="0.3">
      <c r="E4535" s="12"/>
      <c r="O4535" s="22"/>
      <c r="AA4535" s="25"/>
      <c r="AB4535" s="25"/>
    </row>
    <row r="4536" spans="5:28" x14ac:dyDescent="0.3">
      <c r="E4536" s="12"/>
      <c r="O4536" s="22"/>
      <c r="AA4536" s="25"/>
      <c r="AB4536" s="25"/>
    </row>
    <row r="4537" spans="5:28" x14ac:dyDescent="0.3">
      <c r="E4537" s="12"/>
      <c r="O4537" s="22"/>
      <c r="AA4537" s="25"/>
      <c r="AB4537" s="25"/>
    </row>
    <row r="4538" spans="5:28" x14ac:dyDescent="0.3">
      <c r="E4538" s="12"/>
      <c r="O4538" s="22"/>
      <c r="AA4538" s="25"/>
      <c r="AB4538" s="25"/>
    </row>
    <row r="4539" spans="5:28" x14ac:dyDescent="0.3">
      <c r="E4539" s="12"/>
      <c r="O4539" s="22"/>
      <c r="AA4539" s="25"/>
      <c r="AB4539" s="25"/>
    </row>
    <row r="4540" spans="5:28" x14ac:dyDescent="0.3">
      <c r="E4540" s="12"/>
      <c r="O4540" s="22"/>
      <c r="AA4540" s="25"/>
      <c r="AB4540" s="25"/>
    </row>
    <row r="4541" spans="5:28" x14ac:dyDescent="0.3">
      <c r="E4541" s="12"/>
      <c r="O4541" s="22"/>
      <c r="AA4541" s="25"/>
      <c r="AB4541" s="25"/>
    </row>
    <row r="4542" spans="5:28" x14ac:dyDescent="0.3">
      <c r="E4542" s="12"/>
      <c r="O4542" s="22"/>
      <c r="AA4542" s="25"/>
      <c r="AB4542" s="25"/>
    </row>
    <row r="4543" spans="5:28" x14ac:dyDescent="0.3">
      <c r="E4543" s="12"/>
      <c r="O4543" s="22"/>
      <c r="AA4543" s="25"/>
      <c r="AB4543" s="25"/>
    </row>
    <row r="4544" spans="5:28" x14ac:dyDescent="0.3">
      <c r="E4544" s="12"/>
      <c r="O4544" s="22"/>
      <c r="AA4544" s="25"/>
      <c r="AB4544" s="25"/>
    </row>
    <row r="4545" spans="5:28" x14ac:dyDescent="0.3">
      <c r="E4545" s="12"/>
      <c r="O4545" s="22"/>
      <c r="AA4545" s="25"/>
      <c r="AB4545" s="25"/>
    </row>
    <row r="4546" spans="5:28" x14ac:dyDescent="0.3">
      <c r="E4546" s="12"/>
      <c r="O4546" s="22"/>
      <c r="AA4546" s="25"/>
      <c r="AB4546" s="25"/>
    </row>
    <row r="4547" spans="5:28" x14ac:dyDescent="0.3">
      <c r="E4547" s="12"/>
      <c r="O4547" s="22"/>
      <c r="AA4547" s="25"/>
      <c r="AB4547" s="25"/>
    </row>
    <row r="4548" spans="5:28" x14ac:dyDescent="0.3">
      <c r="E4548" s="12"/>
      <c r="O4548" s="22"/>
      <c r="AA4548" s="25"/>
      <c r="AB4548" s="25"/>
    </row>
    <row r="4549" spans="5:28" x14ac:dyDescent="0.3">
      <c r="E4549" s="12"/>
      <c r="O4549" s="22"/>
      <c r="AA4549" s="25"/>
      <c r="AB4549" s="25"/>
    </row>
    <row r="4550" spans="5:28" x14ac:dyDescent="0.3">
      <c r="E4550" s="12"/>
      <c r="O4550" s="22"/>
      <c r="AA4550" s="25"/>
      <c r="AB4550" s="25"/>
    </row>
    <row r="4551" spans="5:28" x14ac:dyDescent="0.3">
      <c r="E4551" s="12"/>
      <c r="O4551" s="22"/>
      <c r="AA4551" s="25"/>
      <c r="AB4551" s="25"/>
    </row>
    <row r="4552" spans="5:28" x14ac:dyDescent="0.3">
      <c r="E4552" s="12"/>
      <c r="O4552" s="22"/>
      <c r="AA4552" s="25"/>
      <c r="AB4552" s="25"/>
    </row>
    <row r="4553" spans="5:28" x14ac:dyDescent="0.3">
      <c r="E4553" s="12"/>
      <c r="O4553" s="22"/>
      <c r="AA4553" s="25"/>
      <c r="AB4553" s="25"/>
    </row>
    <row r="4554" spans="5:28" x14ac:dyDescent="0.3">
      <c r="E4554" s="12"/>
      <c r="O4554" s="22"/>
      <c r="AA4554" s="25"/>
      <c r="AB4554" s="25"/>
    </row>
    <row r="4555" spans="5:28" x14ac:dyDescent="0.3">
      <c r="E4555" s="12"/>
      <c r="O4555" s="22"/>
      <c r="AA4555" s="25"/>
      <c r="AB4555" s="25"/>
    </row>
    <row r="4556" spans="5:28" x14ac:dyDescent="0.3">
      <c r="E4556" s="12"/>
      <c r="O4556" s="22"/>
      <c r="AA4556" s="25"/>
      <c r="AB4556" s="25"/>
    </row>
    <row r="4557" spans="5:28" x14ac:dyDescent="0.3">
      <c r="E4557" s="12"/>
      <c r="O4557" s="22"/>
      <c r="AA4557" s="25"/>
      <c r="AB4557" s="25"/>
    </row>
    <row r="4558" spans="5:28" x14ac:dyDescent="0.3">
      <c r="E4558" s="12"/>
      <c r="O4558" s="22"/>
      <c r="AA4558" s="25"/>
      <c r="AB4558" s="25"/>
    </row>
    <row r="4559" spans="5:28" x14ac:dyDescent="0.3">
      <c r="E4559" s="12"/>
      <c r="O4559" s="22"/>
      <c r="AA4559" s="25"/>
      <c r="AB4559" s="25"/>
    </row>
    <row r="4560" spans="5:28" x14ac:dyDescent="0.3">
      <c r="E4560" s="12"/>
      <c r="O4560" s="22"/>
      <c r="AA4560" s="25"/>
      <c r="AB4560" s="25"/>
    </row>
    <row r="4561" spans="5:28" x14ac:dyDescent="0.3">
      <c r="E4561" s="12"/>
      <c r="O4561" s="22"/>
      <c r="AA4561" s="25"/>
      <c r="AB4561" s="25"/>
    </row>
    <row r="4562" spans="5:28" x14ac:dyDescent="0.3">
      <c r="E4562" s="12"/>
      <c r="O4562" s="22"/>
      <c r="AA4562" s="25"/>
      <c r="AB4562" s="25"/>
    </row>
    <row r="4563" spans="5:28" x14ac:dyDescent="0.3">
      <c r="E4563" s="12"/>
      <c r="O4563" s="22"/>
      <c r="AA4563" s="25"/>
      <c r="AB4563" s="25"/>
    </row>
    <row r="4564" spans="5:28" x14ac:dyDescent="0.3">
      <c r="E4564" s="12"/>
      <c r="O4564" s="22"/>
      <c r="AA4564" s="25"/>
      <c r="AB4564" s="25"/>
    </row>
    <row r="4565" spans="5:28" x14ac:dyDescent="0.3">
      <c r="E4565" s="12"/>
      <c r="O4565" s="22"/>
      <c r="AA4565" s="25"/>
      <c r="AB4565" s="25"/>
    </row>
    <row r="4566" spans="5:28" x14ac:dyDescent="0.3">
      <c r="E4566" s="12"/>
      <c r="O4566" s="22"/>
      <c r="AA4566" s="25"/>
      <c r="AB4566" s="25"/>
    </row>
    <row r="4567" spans="5:28" x14ac:dyDescent="0.3">
      <c r="E4567" s="12"/>
      <c r="O4567" s="22"/>
      <c r="AA4567" s="25"/>
      <c r="AB4567" s="25"/>
    </row>
    <row r="4568" spans="5:28" x14ac:dyDescent="0.3">
      <c r="E4568" s="12"/>
      <c r="O4568" s="22"/>
      <c r="AA4568" s="25"/>
      <c r="AB4568" s="25"/>
    </row>
    <row r="4569" spans="5:28" x14ac:dyDescent="0.3">
      <c r="E4569" s="12"/>
      <c r="O4569" s="22"/>
      <c r="AA4569" s="25"/>
      <c r="AB4569" s="25"/>
    </row>
    <row r="4570" spans="5:28" x14ac:dyDescent="0.3">
      <c r="E4570" s="12"/>
      <c r="O4570" s="22"/>
      <c r="AA4570" s="25"/>
      <c r="AB4570" s="25"/>
    </row>
    <row r="4571" spans="5:28" x14ac:dyDescent="0.3">
      <c r="E4571" s="12"/>
      <c r="O4571" s="22"/>
      <c r="AA4571" s="25"/>
      <c r="AB4571" s="25"/>
    </row>
    <row r="4572" spans="5:28" x14ac:dyDescent="0.3">
      <c r="E4572" s="12"/>
      <c r="O4572" s="22"/>
      <c r="AA4572" s="25"/>
      <c r="AB4572" s="25"/>
    </row>
    <row r="4573" spans="5:28" x14ac:dyDescent="0.3">
      <c r="E4573" s="12"/>
      <c r="O4573" s="22"/>
      <c r="AA4573" s="25"/>
      <c r="AB4573" s="25"/>
    </row>
    <row r="4574" spans="5:28" x14ac:dyDescent="0.3">
      <c r="E4574" s="12"/>
      <c r="O4574" s="22"/>
      <c r="AA4574" s="25"/>
      <c r="AB4574" s="25"/>
    </row>
    <row r="4575" spans="5:28" x14ac:dyDescent="0.3">
      <c r="E4575" s="12"/>
      <c r="O4575" s="22"/>
      <c r="AA4575" s="25"/>
      <c r="AB4575" s="25"/>
    </row>
    <row r="4576" spans="5:28" x14ac:dyDescent="0.3">
      <c r="E4576" s="12"/>
      <c r="O4576" s="22"/>
      <c r="AA4576" s="25"/>
      <c r="AB4576" s="25"/>
    </row>
    <row r="4577" spans="5:28" x14ac:dyDescent="0.3">
      <c r="E4577" s="12"/>
      <c r="O4577" s="22"/>
      <c r="AA4577" s="25"/>
      <c r="AB4577" s="25"/>
    </row>
    <row r="4578" spans="5:28" x14ac:dyDescent="0.3">
      <c r="E4578" s="12"/>
      <c r="O4578" s="22"/>
      <c r="AA4578" s="25"/>
      <c r="AB4578" s="25"/>
    </row>
    <row r="4579" spans="5:28" x14ac:dyDescent="0.3">
      <c r="E4579" s="12"/>
      <c r="O4579" s="22"/>
      <c r="AA4579" s="25"/>
      <c r="AB4579" s="25"/>
    </row>
    <row r="4580" spans="5:28" x14ac:dyDescent="0.3">
      <c r="E4580" s="12"/>
      <c r="O4580" s="22"/>
      <c r="AA4580" s="25"/>
      <c r="AB4580" s="25"/>
    </row>
    <row r="4581" spans="5:28" x14ac:dyDescent="0.3">
      <c r="E4581" s="12"/>
      <c r="O4581" s="22"/>
      <c r="AA4581" s="25"/>
      <c r="AB4581" s="25"/>
    </row>
    <row r="4582" spans="5:28" x14ac:dyDescent="0.3">
      <c r="E4582" s="12"/>
      <c r="O4582" s="22"/>
      <c r="AA4582" s="25"/>
      <c r="AB4582" s="25"/>
    </row>
    <row r="4583" spans="5:28" x14ac:dyDescent="0.3">
      <c r="E4583" s="12"/>
      <c r="O4583" s="22"/>
      <c r="AA4583" s="25"/>
      <c r="AB4583" s="25"/>
    </row>
    <row r="4584" spans="5:28" x14ac:dyDescent="0.3">
      <c r="E4584" s="12"/>
      <c r="O4584" s="22"/>
      <c r="AA4584" s="25"/>
      <c r="AB4584" s="25"/>
    </row>
    <row r="4585" spans="5:28" x14ac:dyDescent="0.3">
      <c r="E4585" s="12"/>
      <c r="O4585" s="22"/>
      <c r="AA4585" s="25"/>
      <c r="AB4585" s="25"/>
    </row>
    <row r="4586" spans="5:28" x14ac:dyDescent="0.3">
      <c r="E4586" s="12"/>
      <c r="O4586" s="22"/>
      <c r="AA4586" s="25"/>
      <c r="AB4586" s="25"/>
    </row>
    <row r="4587" spans="5:28" x14ac:dyDescent="0.3">
      <c r="E4587" s="12"/>
      <c r="O4587" s="22"/>
      <c r="AA4587" s="25"/>
      <c r="AB4587" s="25"/>
    </row>
    <row r="4588" spans="5:28" x14ac:dyDescent="0.3">
      <c r="E4588" s="12"/>
      <c r="O4588" s="22"/>
      <c r="AA4588" s="25"/>
      <c r="AB4588" s="25"/>
    </row>
    <row r="4589" spans="5:28" x14ac:dyDescent="0.3">
      <c r="E4589" s="12"/>
      <c r="O4589" s="22"/>
      <c r="AA4589" s="25"/>
      <c r="AB4589" s="25"/>
    </row>
    <row r="4590" spans="5:28" x14ac:dyDescent="0.3">
      <c r="E4590" s="12"/>
      <c r="O4590" s="22"/>
      <c r="AA4590" s="25"/>
      <c r="AB4590" s="25"/>
    </row>
    <row r="4591" spans="5:28" x14ac:dyDescent="0.3">
      <c r="E4591" s="12"/>
      <c r="O4591" s="22"/>
      <c r="AA4591" s="25"/>
      <c r="AB4591" s="25"/>
    </row>
    <row r="4592" spans="5:28" x14ac:dyDescent="0.3">
      <c r="E4592" s="12"/>
      <c r="O4592" s="22"/>
      <c r="AA4592" s="25"/>
      <c r="AB4592" s="25"/>
    </row>
    <row r="4593" spans="5:28" x14ac:dyDescent="0.3">
      <c r="E4593" s="12"/>
      <c r="O4593" s="22"/>
      <c r="AA4593" s="25"/>
      <c r="AB4593" s="25"/>
    </row>
    <row r="4594" spans="5:28" x14ac:dyDescent="0.3">
      <c r="E4594" s="12"/>
      <c r="O4594" s="22"/>
      <c r="AA4594" s="25"/>
      <c r="AB4594" s="25"/>
    </row>
    <row r="4595" spans="5:28" x14ac:dyDescent="0.3">
      <c r="E4595" s="12"/>
      <c r="O4595" s="22"/>
      <c r="AA4595" s="25"/>
      <c r="AB4595" s="25"/>
    </row>
    <row r="4596" spans="5:28" x14ac:dyDescent="0.3">
      <c r="E4596" s="12"/>
      <c r="O4596" s="22"/>
      <c r="AA4596" s="25"/>
      <c r="AB4596" s="25"/>
    </row>
    <row r="4597" spans="5:28" x14ac:dyDescent="0.3">
      <c r="E4597" s="12"/>
      <c r="O4597" s="22"/>
      <c r="AA4597" s="25"/>
      <c r="AB4597" s="25"/>
    </row>
    <row r="4598" spans="5:28" x14ac:dyDescent="0.3">
      <c r="E4598" s="12"/>
      <c r="O4598" s="22"/>
      <c r="AA4598" s="25"/>
      <c r="AB4598" s="25"/>
    </row>
    <row r="4599" spans="5:28" x14ac:dyDescent="0.3">
      <c r="E4599" s="12"/>
      <c r="O4599" s="22"/>
      <c r="AA4599" s="25"/>
      <c r="AB4599" s="25"/>
    </row>
    <row r="4600" spans="5:28" x14ac:dyDescent="0.3">
      <c r="E4600" s="12"/>
      <c r="O4600" s="22"/>
      <c r="AA4600" s="25"/>
      <c r="AB4600" s="25"/>
    </row>
    <row r="4601" spans="5:28" x14ac:dyDescent="0.3">
      <c r="E4601" s="12"/>
      <c r="O4601" s="22"/>
      <c r="AA4601" s="25"/>
      <c r="AB4601" s="25"/>
    </row>
    <row r="4602" spans="5:28" x14ac:dyDescent="0.3">
      <c r="E4602" s="12"/>
      <c r="O4602" s="22"/>
      <c r="AA4602" s="25"/>
      <c r="AB4602" s="25"/>
    </row>
    <row r="4603" spans="5:28" x14ac:dyDescent="0.3">
      <c r="E4603" s="12"/>
      <c r="O4603" s="22"/>
      <c r="AA4603" s="25"/>
      <c r="AB4603" s="25"/>
    </row>
    <row r="4604" spans="5:28" x14ac:dyDescent="0.3">
      <c r="E4604" s="12"/>
      <c r="O4604" s="22"/>
      <c r="AA4604" s="25"/>
      <c r="AB4604" s="25"/>
    </row>
    <row r="4605" spans="5:28" x14ac:dyDescent="0.3">
      <c r="E4605" s="12"/>
      <c r="O4605" s="22"/>
      <c r="AA4605" s="25"/>
      <c r="AB4605" s="25"/>
    </row>
    <row r="4606" spans="5:28" x14ac:dyDescent="0.3">
      <c r="E4606" s="12"/>
      <c r="O4606" s="22"/>
      <c r="AA4606" s="25"/>
      <c r="AB4606" s="25"/>
    </row>
    <row r="4607" spans="5:28" x14ac:dyDescent="0.3">
      <c r="E4607" s="12"/>
      <c r="O4607" s="22"/>
      <c r="AA4607" s="25"/>
      <c r="AB4607" s="25"/>
    </row>
    <row r="4608" spans="5:28" x14ac:dyDescent="0.3">
      <c r="E4608" s="12"/>
      <c r="O4608" s="22"/>
      <c r="AA4608" s="25"/>
      <c r="AB4608" s="25"/>
    </row>
    <row r="4609" spans="5:28" x14ac:dyDescent="0.3">
      <c r="E4609" s="12"/>
      <c r="O4609" s="22"/>
      <c r="AA4609" s="25"/>
      <c r="AB4609" s="25"/>
    </row>
    <row r="4610" spans="5:28" x14ac:dyDescent="0.3">
      <c r="E4610" s="12"/>
      <c r="O4610" s="22"/>
      <c r="AA4610" s="25"/>
      <c r="AB4610" s="25"/>
    </row>
    <row r="4611" spans="5:28" x14ac:dyDescent="0.3">
      <c r="E4611" s="12"/>
      <c r="O4611" s="22"/>
      <c r="AA4611" s="25"/>
      <c r="AB4611" s="25"/>
    </row>
    <row r="4612" spans="5:28" x14ac:dyDescent="0.3">
      <c r="E4612" s="12"/>
      <c r="O4612" s="22"/>
      <c r="AA4612" s="25"/>
      <c r="AB4612" s="25"/>
    </row>
    <row r="4613" spans="5:28" x14ac:dyDescent="0.3">
      <c r="E4613" s="12"/>
      <c r="O4613" s="22"/>
      <c r="AA4613" s="25"/>
      <c r="AB4613" s="25"/>
    </row>
    <row r="4614" spans="5:28" x14ac:dyDescent="0.3">
      <c r="E4614" s="12"/>
      <c r="O4614" s="22"/>
      <c r="AA4614" s="25"/>
      <c r="AB4614" s="25"/>
    </row>
    <row r="4615" spans="5:28" x14ac:dyDescent="0.3">
      <c r="E4615" s="12"/>
      <c r="O4615" s="22"/>
      <c r="AA4615" s="25"/>
      <c r="AB4615" s="25"/>
    </row>
    <row r="4616" spans="5:28" x14ac:dyDescent="0.3">
      <c r="E4616" s="12"/>
      <c r="O4616" s="22"/>
      <c r="AA4616" s="25"/>
      <c r="AB4616" s="25"/>
    </row>
    <row r="4617" spans="5:28" x14ac:dyDescent="0.3">
      <c r="E4617" s="12"/>
      <c r="O4617" s="22"/>
      <c r="AA4617" s="25"/>
      <c r="AB4617" s="25"/>
    </row>
    <row r="4618" spans="5:28" x14ac:dyDescent="0.3">
      <c r="E4618" s="12"/>
      <c r="O4618" s="22"/>
      <c r="AA4618" s="25"/>
      <c r="AB4618" s="25"/>
    </row>
    <row r="4619" spans="5:28" x14ac:dyDescent="0.3">
      <c r="E4619" s="12"/>
      <c r="O4619" s="22"/>
      <c r="AA4619" s="25"/>
      <c r="AB4619" s="25"/>
    </row>
    <row r="4620" spans="5:28" x14ac:dyDescent="0.3">
      <c r="E4620" s="12"/>
      <c r="O4620" s="22"/>
      <c r="AA4620" s="25"/>
      <c r="AB4620" s="25"/>
    </row>
    <row r="4621" spans="5:28" x14ac:dyDescent="0.3">
      <c r="E4621" s="12"/>
      <c r="O4621" s="22"/>
      <c r="AA4621" s="25"/>
      <c r="AB4621" s="25"/>
    </row>
    <row r="4622" spans="5:28" x14ac:dyDescent="0.3">
      <c r="E4622" s="12"/>
      <c r="O4622" s="22"/>
      <c r="AA4622" s="25"/>
      <c r="AB4622" s="25"/>
    </row>
    <row r="4623" spans="5:28" x14ac:dyDescent="0.3">
      <c r="E4623" s="12"/>
      <c r="O4623" s="22"/>
      <c r="AA4623" s="25"/>
      <c r="AB4623" s="25"/>
    </row>
    <row r="4624" spans="5:28" x14ac:dyDescent="0.3">
      <c r="E4624" s="12"/>
      <c r="O4624" s="22"/>
      <c r="AA4624" s="25"/>
      <c r="AB4624" s="25"/>
    </row>
    <row r="4625" spans="5:28" x14ac:dyDescent="0.3">
      <c r="E4625" s="12"/>
      <c r="O4625" s="22"/>
      <c r="AA4625" s="25"/>
      <c r="AB4625" s="25"/>
    </row>
    <row r="4626" spans="5:28" x14ac:dyDescent="0.3">
      <c r="E4626" s="12"/>
      <c r="O4626" s="22"/>
      <c r="AA4626" s="25"/>
      <c r="AB4626" s="25"/>
    </row>
    <row r="4627" spans="5:28" x14ac:dyDescent="0.3">
      <c r="E4627" s="12"/>
      <c r="O4627" s="22"/>
      <c r="AA4627" s="25"/>
      <c r="AB4627" s="25"/>
    </row>
    <row r="4628" spans="5:28" x14ac:dyDescent="0.3">
      <c r="E4628" s="12"/>
      <c r="O4628" s="22"/>
      <c r="AA4628" s="25"/>
      <c r="AB4628" s="25"/>
    </row>
    <row r="4629" spans="5:28" x14ac:dyDescent="0.3">
      <c r="E4629" s="12"/>
      <c r="O4629" s="22"/>
      <c r="AA4629" s="25"/>
      <c r="AB4629" s="25"/>
    </row>
    <row r="4630" spans="5:28" x14ac:dyDescent="0.3">
      <c r="E4630" s="12"/>
      <c r="O4630" s="22"/>
      <c r="AA4630" s="25"/>
      <c r="AB4630" s="25"/>
    </row>
    <row r="4631" spans="5:28" x14ac:dyDescent="0.3">
      <c r="E4631" s="12"/>
      <c r="O4631" s="22"/>
      <c r="AA4631" s="25"/>
      <c r="AB4631" s="25"/>
    </row>
    <row r="4632" spans="5:28" x14ac:dyDescent="0.3">
      <c r="E4632" s="12"/>
      <c r="O4632" s="22"/>
      <c r="AA4632" s="25"/>
      <c r="AB4632" s="25"/>
    </row>
    <row r="4633" spans="5:28" x14ac:dyDescent="0.3">
      <c r="E4633" s="12"/>
      <c r="O4633" s="22"/>
      <c r="AA4633" s="25"/>
      <c r="AB4633" s="25"/>
    </row>
    <row r="4634" spans="5:28" x14ac:dyDescent="0.3">
      <c r="E4634" s="12"/>
      <c r="O4634" s="22"/>
      <c r="AA4634" s="25"/>
      <c r="AB4634" s="25"/>
    </row>
    <row r="4635" spans="5:28" x14ac:dyDescent="0.3">
      <c r="E4635" s="12"/>
      <c r="O4635" s="22"/>
      <c r="AA4635" s="25"/>
      <c r="AB4635" s="25"/>
    </row>
    <row r="4636" spans="5:28" x14ac:dyDescent="0.3">
      <c r="E4636" s="12"/>
      <c r="O4636" s="22"/>
      <c r="AA4636" s="25"/>
      <c r="AB4636" s="25"/>
    </row>
    <row r="4637" spans="5:28" x14ac:dyDescent="0.3">
      <c r="E4637" s="12"/>
      <c r="O4637" s="22"/>
      <c r="AA4637" s="25"/>
      <c r="AB4637" s="25"/>
    </row>
    <row r="4638" spans="5:28" x14ac:dyDescent="0.3">
      <c r="E4638" s="12"/>
      <c r="O4638" s="22"/>
      <c r="AA4638" s="25"/>
      <c r="AB4638" s="25"/>
    </row>
    <row r="4639" spans="5:28" x14ac:dyDescent="0.3">
      <c r="E4639" s="12"/>
      <c r="O4639" s="22"/>
      <c r="AA4639" s="25"/>
      <c r="AB4639" s="25"/>
    </row>
    <row r="4640" spans="5:28" x14ac:dyDescent="0.3">
      <c r="E4640" s="12"/>
      <c r="O4640" s="22"/>
      <c r="AA4640" s="25"/>
      <c r="AB4640" s="25"/>
    </row>
    <row r="4641" spans="5:28" x14ac:dyDescent="0.3">
      <c r="E4641" s="12"/>
      <c r="O4641" s="22"/>
      <c r="AA4641" s="25"/>
      <c r="AB4641" s="25"/>
    </row>
    <row r="4642" spans="5:28" x14ac:dyDescent="0.3">
      <c r="E4642" s="12"/>
      <c r="O4642" s="22"/>
      <c r="AA4642" s="25"/>
      <c r="AB4642" s="25"/>
    </row>
    <row r="4643" spans="5:28" x14ac:dyDescent="0.3">
      <c r="E4643" s="12"/>
      <c r="O4643" s="22"/>
      <c r="AA4643" s="25"/>
      <c r="AB4643" s="25"/>
    </row>
    <row r="4644" spans="5:28" x14ac:dyDescent="0.3">
      <c r="E4644" s="12"/>
      <c r="O4644" s="22"/>
      <c r="AA4644" s="25"/>
      <c r="AB4644" s="25"/>
    </row>
    <row r="4645" spans="5:28" x14ac:dyDescent="0.3">
      <c r="E4645" s="12"/>
      <c r="O4645" s="22"/>
      <c r="AA4645" s="25"/>
      <c r="AB4645" s="25"/>
    </row>
    <row r="4646" spans="5:28" x14ac:dyDescent="0.3">
      <c r="E4646" s="12"/>
      <c r="O4646" s="22"/>
      <c r="AA4646" s="25"/>
      <c r="AB4646" s="25"/>
    </row>
    <row r="4647" spans="5:28" x14ac:dyDescent="0.3">
      <c r="E4647" s="12"/>
      <c r="O4647" s="22"/>
      <c r="AA4647" s="25"/>
      <c r="AB4647" s="25"/>
    </row>
    <row r="4648" spans="5:28" x14ac:dyDescent="0.3">
      <c r="E4648" s="12"/>
      <c r="O4648" s="22"/>
      <c r="AA4648" s="25"/>
      <c r="AB4648" s="25"/>
    </row>
    <row r="4649" spans="5:28" x14ac:dyDescent="0.3">
      <c r="E4649" s="12"/>
      <c r="O4649" s="22"/>
      <c r="AA4649" s="25"/>
      <c r="AB4649" s="25"/>
    </row>
    <row r="4650" spans="5:28" x14ac:dyDescent="0.3">
      <c r="E4650" s="12"/>
      <c r="O4650" s="22"/>
      <c r="AA4650" s="25"/>
      <c r="AB4650" s="25"/>
    </row>
    <row r="4651" spans="5:28" x14ac:dyDescent="0.3">
      <c r="E4651" s="12"/>
      <c r="O4651" s="22"/>
      <c r="AA4651" s="25"/>
      <c r="AB4651" s="25"/>
    </row>
    <row r="4652" spans="5:28" x14ac:dyDescent="0.3">
      <c r="E4652" s="12"/>
      <c r="O4652" s="22"/>
      <c r="AA4652" s="25"/>
      <c r="AB4652" s="25"/>
    </row>
    <row r="4653" spans="5:28" x14ac:dyDescent="0.3">
      <c r="E4653" s="12"/>
      <c r="O4653" s="22"/>
      <c r="AA4653" s="25"/>
      <c r="AB4653" s="25"/>
    </row>
    <row r="4654" spans="5:28" x14ac:dyDescent="0.3">
      <c r="E4654" s="12"/>
      <c r="O4654" s="22"/>
      <c r="AA4654" s="25"/>
      <c r="AB4654" s="25"/>
    </row>
    <row r="4655" spans="5:28" x14ac:dyDescent="0.3">
      <c r="E4655" s="12"/>
      <c r="O4655" s="22"/>
      <c r="AA4655" s="25"/>
      <c r="AB4655" s="25"/>
    </row>
    <row r="4656" spans="5:28" x14ac:dyDescent="0.3">
      <c r="E4656" s="12"/>
      <c r="O4656" s="22"/>
      <c r="AA4656" s="25"/>
      <c r="AB4656" s="25"/>
    </row>
    <row r="4657" spans="5:28" x14ac:dyDescent="0.3">
      <c r="E4657" s="12"/>
      <c r="O4657" s="22"/>
      <c r="AA4657" s="25"/>
      <c r="AB4657" s="25"/>
    </row>
    <row r="4658" spans="5:28" x14ac:dyDescent="0.3">
      <c r="E4658" s="12"/>
      <c r="O4658" s="22"/>
      <c r="AA4658" s="25"/>
      <c r="AB4658" s="25"/>
    </row>
    <row r="4659" spans="5:28" x14ac:dyDescent="0.3">
      <c r="E4659" s="12"/>
      <c r="O4659" s="22"/>
      <c r="AA4659" s="25"/>
      <c r="AB4659" s="25"/>
    </row>
    <row r="4660" spans="5:28" x14ac:dyDescent="0.3">
      <c r="E4660" s="12"/>
      <c r="O4660" s="22"/>
      <c r="AA4660" s="25"/>
      <c r="AB4660" s="25"/>
    </row>
    <row r="4661" spans="5:28" x14ac:dyDescent="0.3">
      <c r="E4661" s="12"/>
      <c r="O4661" s="22"/>
      <c r="AA4661" s="25"/>
      <c r="AB4661" s="25"/>
    </row>
    <row r="4662" spans="5:28" x14ac:dyDescent="0.3">
      <c r="E4662" s="12"/>
      <c r="O4662" s="22"/>
      <c r="AA4662" s="25"/>
      <c r="AB4662" s="25"/>
    </row>
    <row r="4663" spans="5:28" x14ac:dyDescent="0.3">
      <c r="E4663" s="12"/>
      <c r="O4663" s="22"/>
      <c r="AA4663" s="25"/>
      <c r="AB4663" s="25"/>
    </row>
    <row r="4664" spans="5:28" x14ac:dyDescent="0.3">
      <c r="E4664" s="12"/>
      <c r="O4664" s="22"/>
      <c r="AA4664" s="25"/>
      <c r="AB4664" s="25"/>
    </row>
    <row r="4665" spans="5:28" x14ac:dyDescent="0.3">
      <c r="E4665" s="12"/>
      <c r="O4665" s="22"/>
      <c r="AA4665" s="25"/>
      <c r="AB4665" s="25"/>
    </row>
    <row r="4666" spans="5:28" x14ac:dyDescent="0.3">
      <c r="E4666" s="12"/>
      <c r="O4666" s="22"/>
      <c r="AA4666" s="25"/>
      <c r="AB4666" s="25"/>
    </row>
    <row r="4667" spans="5:28" x14ac:dyDescent="0.3">
      <c r="E4667" s="12"/>
      <c r="O4667" s="22"/>
      <c r="AA4667" s="25"/>
      <c r="AB4667" s="25"/>
    </row>
    <row r="4668" spans="5:28" x14ac:dyDescent="0.3">
      <c r="E4668" s="12"/>
      <c r="O4668" s="22"/>
      <c r="AA4668" s="25"/>
      <c r="AB4668" s="25"/>
    </row>
    <row r="4669" spans="5:28" x14ac:dyDescent="0.3">
      <c r="E4669" s="12"/>
      <c r="O4669" s="22"/>
      <c r="AA4669" s="25"/>
      <c r="AB4669" s="25"/>
    </row>
    <row r="4670" spans="5:28" x14ac:dyDescent="0.3">
      <c r="E4670" s="12"/>
      <c r="O4670" s="22"/>
      <c r="AA4670" s="25"/>
      <c r="AB4670" s="25"/>
    </row>
    <row r="4671" spans="5:28" x14ac:dyDescent="0.3">
      <c r="E4671" s="12"/>
      <c r="O4671" s="22"/>
      <c r="AA4671" s="25"/>
      <c r="AB4671" s="25"/>
    </row>
    <row r="4672" spans="5:28" x14ac:dyDescent="0.3">
      <c r="E4672" s="12"/>
      <c r="O4672" s="22"/>
      <c r="AA4672" s="25"/>
      <c r="AB4672" s="25"/>
    </row>
    <row r="4673" spans="5:28" x14ac:dyDescent="0.3">
      <c r="E4673" s="12"/>
      <c r="O4673" s="22"/>
      <c r="AA4673" s="25"/>
      <c r="AB4673" s="25"/>
    </row>
    <row r="4674" spans="5:28" x14ac:dyDescent="0.3">
      <c r="E4674" s="12"/>
      <c r="O4674" s="22"/>
      <c r="AA4674" s="25"/>
      <c r="AB4674" s="25"/>
    </row>
    <row r="4675" spans="5:28" x14ac:dyDescent="0.3">
      <c r="E4675" s="12"/>
      <c r="O4675" s="22"/>
      <c r="AA4675" s="25"/>
      <c r="AB4675" s="25"/>
    </row>
    <row r="4676" spans="5:28" x14ac:dyDescent="0.3">
      <c r="E4676" s="12"/>
      <c r="O4676" s="22"/>
      <c r="AA4676" s="25"/>
      <c r="AB4676" s="25"/>
    </row>
    <row r="4677" spans="5:28" x14ac:dyDescent="0.3">
      <c r="E4677" s="12"/>
      <c r="O4677" s="22"/>
      <c r="AA4677" s="25"/>
      <c r="AB4677" s="25"/>
    </row>
    <row r="4678" spans="5:28" x14ac:dyDescent="0.3">
      <c r="E4678" s="12"/>
      <c r="O4678" s="22"/>
      <c r="AA4678" s="25"/>
      <c r="AB4678" s="25"/>
    </row>
    <row r="4679" spans="5:28" x14ac:dyDescent="0.3">
      <c r="E4679" s="12"/>
      <c r="O4679" s="22"/>
      <c r="AA4679" s="25"/>
      <c r="AB4679" s="25"/>
    </row>
    <row r="4680" spans="5:28" x14ac:dyDescent="0.3">
      <c r="E4680" s="12"/>
      <c r="O4680" s="22"/>
      <c r="AA4680" s="25"/>
      <c r="AB4680" s="25"/>
    </row>
    <row r="4681" spans="5:28" x14ac:dyDescent="0.3">
      <c r="E4681" s="12"/>
      <c r="O4681" s="22"/>
      <c r="AA4681" s="25"/>
      <c r="AB4681" s="25"/>
    </row>
    <row r="4682" spans="5:28" x14ac:dyDescent="0.3">
      <c r="E4682" s="12"/>
      <c r="O4682" s="22"/>
      <c r="AA4682" s="25"/>
      <c r="AB4682" s="25"/>
    </row>
    <row r="4683" spans="5:28" x14ac:dyDescent="0.3">
      <c r="E4683" s="12"/>
      <c r="O4683" s="22"/>
      <c r="AA4683" s="25"/>
      <c r="AB4683" s="25"/>
    </row>
    <row r="4684" spans="5:28" x14ac:dyDescent="0.3">
      <c r="E4684" s="12"/>
      <c r="O4684" s="22"/>
      <c r="AA4684" s="25"/>
      <c r="AB4684" s="25"/>
    </row>
    <row r="4685" spans="5:28" x14ac:dyDescent="0.3">
      <c r="E4685" s="12"/>
      <c r="O4685" s="22"/>
      <c r="AA4685" s="25"/>
      <c r="AB4685" s="25"/>
    </row>
    <row r="4686" spans="5:28" x14ac:dyDescent="0.3">
      <c r="E4686" s="12"/>
      <c r="O4686" s="22"/>
      <c r="AA4686" s="25"/>
      <c r="AB4686" s="25"/>
    </row>
    <row r="4687" spans="5:28" x14ac:dyDescent="0.3">
      <c r="E4687" s="12"/>
      <c r="O4687" s="22"/>
      <c r="AA4687" s="25"/>
      <c r="AB4687" s="25"/>
    </row>
    <row r="4688" spans="5:28" x14ac:dyDescent="0.3">
      <c r="E4688" s="12"/>
      <c r="O4688" s="22"/>
      <c r="AA4688" s="25"/>
      <c r="AB4688" s="25"/>
    </row>
    <row r="4689" spans="5:28" x14ac:dyDescent="0.3">
      <c r="E4689" s="12"/>
      <c r="O4689" s="22"/>
      <c r="AA4689" s="25"/>
      <c r="AB4689" s="25"/>
    </row>
    <row r="4690" spans="5:28" x14ac:dyDescent="0.3">
      <c r="E4690" s="12"/>
      <c r="O4690" s="22"/>
      <c r="AA4690" s="25"/>
      <c r="AB4690" s="25"/>
    </row>
    <row r="4691" spans="5:28" x14ac:dyDescent="0.3">
      <c r="E4691" s="12"/>
      <c r="O4691" s="22"/>
      <c r="AA4691" s="25"/>
      <c r="AB4691" s="25"/>
    </row>
    <row r="4692" spans="5:28" x14ac:dyDescent="0.3">
      <c r="E4692" s="12"/>
      <c r="O4692" s="22"/>
      <c r="AA4692" s="25"/>
      <c r="AB4692" s="25"/>
    </row>
    <row r="4693" spans="5:28" x14ac:dyDescent="0.3">
      <c r="E4693" s="12"/>
      <c r="O4693" s="22"/>
      <c r="AA4693" s="25"/>
      <c r="AB4693" s="25"/>
    </row>
    <row r="4694" spans="5:28" x14ac:dyDescent="0.3">
      <c r="E4694" s="12"/>
      <c r="O4694" s="22"/>
      <c r="AA4694" s="25"/>
      <c r="AB4694" s="25"/>
    </row>
    <row r="4695" spans="5:28" x14ac:dyDescent="0.3">
      <c r="E4695" s="12"/>
      <c r="O4695" s="22"/>
      <c r="AA4695" s="25"/>
      <c r="AB4695" s="25"/>
    </row>
    <row r="4696" spans="5:28" x14ac:dyDescent="0.3">
      <c r="E4696" s="12"/>
      <c r="O4696" s="22"/>
      <c r="AA4696" s="25"/>
      <c r="AB4696" s="25"/>
    </row>
    <row r="4697" spans="5:28" x14ac:dyDescent="0.3">
      <c r="E4697" s="12"/>
      <c r="O4697" s="22"/>
      <c r="AA4697" s="25"/>
      <c r="AB4697" s="25"/>
    </row>
    <row r="4698" spans="5:28" x14ac:dyDescent="0.3">
      <c r="E4698" s="12"/>
      <c r="O4698" s="22"/>
      <c r="AA4698" s="25"/>
      <c r="AB4698" s="25"/>
    </row>
    <row r="4699" spans="5:28" x14ac:dyDescent="0.3">
      <c r="E4699" s="12"/>
      <c r="O4699" s="22"/>
      <c r="AA4699" s="25"/>
      <c r="AB4699" s="25"/>
    </row>
    <row r="4700" spans="5:28" x14ac:dyDescent="0.3">
      <c r="E4700" s="12"/>
      <c r="O4700" s="22"/>
      <c r="AA4700" s="25"/>
      <c r="AB4700" s="25"/>
    </row>
    <row r="4701" spans="5:28" x14ac:dyDescent="0.3">
      <c r="E4701" s="12"/>
      <c r="O4701" s="22"/>
      <c r="AA4701" s="25"/>
      <c r="AB4701" s="25"/>
    </row>
    <row r="4702" spans="5:28" x14ac:dyDescent="0.3">
      <c r="E4702" s="12"/>
      <c r="O4702" s="22"/>
      <c r="AA4702" s="25"/>
      <c r="AB4702" s="25"/>
    </row>
    <row r="4703" spans="5:28" x14ac:dyDescent="0.3">
      <c r="E4703" s="12"/>
      <c r="O4703" s="22"/>
      <c r="AA4703" s="25"/>
      <c r="AB4703" s="25"/>
    </row>
    <row r="4704" spans="5:28" x14ac:dyDescent="0.3">
      <c r="E4704" s="12"/>
      <c r="O4704" s="22"/>
      <c r="AA4704" s="25"/>
      <c r="AB4704" s="25"/>
    </row>
    <row r="4705" spans="5:28" x14ac:dyDescent="0.3">
      <c r="E4705" s="12"/>
      <c r="O4705" s="22"/>
      <c r="AA4705" s="25"/>
      <c r="AB4705" s="25"/>
    </row>
    <row r="4706" spans="5:28" x14ac:dyDescent="0.3">
      <c r="E4706" s="12"/>
      <c r="O4706" s="22"/>
      <c r="AA4706" s="25"/>
      <c r="AB4706" s="25"/>
    </row>
    <row r="4707" spans="5:28" x14ac:dyDescent="0.3">
      <c r="E4707" s="12"/>
      <c r="O4707" s="22"/>
      <c r="AA4707" s="25"/>
      <c r="AB4707" s="25"/>
    </row>
    <row r="4708" spans="5:28" x14ac:dyDescent="0.3">
      <c r="E4708" s="12"/>
      <c r="O4708" s="22"/>
      <c r="AA4708" s="25"/>
      <c r="AB4708" s="25"/>
    </row>
    <row r="4709" spans="5:28" x14ac:dyDescent="0.3">
      <c r="E4709" s="12"/>
      <c r="O4709" s="22"/>
      <c r="AA4709" s="25"/>
      <c r="AB4709" s="25"/>
    </row>
    <row r="4710" spans="5:28" x14ac:dyDescent="0.3">
      <c r="E4710" s="12"/>
      <c r="O4710" s="22"/>
      <c r="AA4710" s="25"/>
      <c r="AB4710" s="25"/>
    </row>
    <row r="4711" spans="5:28" x14ac:dyDescent="0.3">
      <c r="E4711" s="12"/>
      <c r="O4711" s="22"/>
      <c r="AA4711" s="25"/>
      <c r="AB4711" s="25"/>
    </row>
    <row r="4712" spans="5:28" x14ac:dyDescent="0.3">
      <c r="E4712" s="12"/>
      <c r="O4712" s="22"/>
      <c r="AA4712" s="25"/>
      <c r="AB4712" s="25"/>
    </row>
    <row r="4713" spans="5:28" x14ac:dyDescent="0.3">
      <c r="E4713" s="12"/>
      <c r="O4713" s="22"/>
      <c r="AA4713" s="25"/>
      <c r="AB4713" s="25"/>
    </row>
    <row r="4714" spans="5:28" x14ac:dyDescent="0.3">
      <c r="E4714" s="12"/>
      <c r="O4714" s="22"/>
      <c r="AA4714" s="25"/>
      <c r="AB4714" s="25"/>
    </row>
    <row r="4715" spans="5:28" x14ac:dyDescent="0.3">
      <c r="E4715" s="12"/>
      <c r="O4715" s="22"/>
      <c r="AA4715" s="25"/>
      <c r="AB4715" s="25"/>
    </row>
    <row r="4716" spans="5:28" x14ac:dyDescent="0.3">
      <c r="E4716" s="12"/>
      <c r="O4716" s="22"/>
      <c r="AA4716" s="25"/>
      <c r="AB4716" s="25"/>
    </row>
    <row r="4717" spans="5:28" x14ac:dyDescent="0.3">
      <c r="E4717" s="12"/>
      <c r="O4717" s="22"/>
      <c r="AA4717" s="25"/>
      <c r="AB4717" s="25"/>
    </row>
    <row r="4718" spans="5:28" x14ac:dyDescent="0.3">
      <c r="E4718" s="12"/>
      <c r="O4718" s="22"/>
      <c r="AA4718" s="25"/>
      <c r="AB4718" s="25"/>
    </row>
    <row r="4719" spans="5:28" x14ac:dyDescent="0.3">
      <c r="E4719" s="12"/>
      <c r="O4719" s="22"/>
      <c r="AA4719" s="25"/>
      <c r="AB4719" s="25"/>
    </row>
    <row r="4720" spans="5:28" x14ac:dyDescent="0.3">
      <c r="E4720" s="12"/>
      <c r="O4720" s="22"/>
      <c r="AA4720" s="25"/>
      <c r="AB4720" s="25"/>
    </row>
    <row r="4721" spans="5:28" x14ac:dyDescent="0.3">
      <c r="E4721" s="12"/>
      <c r="O4721" s="22"/>
      <c r="AA4721" s="25"/>
      <c r="AB4721" s="25"/>
    </row>
    <row r="4722" spans="5:28" x14ac:dyDescent="0.3">
      <c r="E4722" s="12"/>
      <c r="O4722" s="22"/>
      <c r="AA4722" s="25"/>
      <c r="AB4722" s="25"/>
    </row>
    <row r="4723" spans="5:28" x14ac:dyDescent="0.3">
      <c r="E4723" s="12"/>
      <c r="O4723" s="22"/>
      <c r="AA4723" s="25"/>
      <c r="AB4723" s="25"/>
    </row>
    <row r="4724" spans="5:28" x14ac:dyDescent="0.3">
      <c r="E4724" s="12"/>
      <c r="O4724" s="22"/>
      <c r="AA4724" s="25"/>
      <c r="AB4724" s="25"/>
    </row>
    <row r="4725" spans="5:28" x14ac:dyDescent="0.3">
      <c r="E4725" s="12"/>
      <c r="O4725" s="22"/>
      <c r="AA4725" s="25"/>
      <c r="AB4725" s="25"/>
    </row>
    <row r="4726" spans="5:28" x14ac:dyDescent="0.3">
      <c r="E4726" s="12"/>
      <c r="O4726" s="22"/>
      <c r="AA4726" s="25"/>
      <c r="AB4726" s="25"/>
    </row>
    <row r="4727" spans="5:28" x14ac:dyDescent="0.3">
      <c r="E4727" s="12"/>
      <c r="O4727" s="22"/>
      <c r="AA4727" s="25"/>
      <c r="AB4727" s="25"/>
    </row>
    <row r="4728" spans="5:28" x14ac:dyDescent="0.3">
      <c r="E4728" s="12"/>
      <c r="O4728" s="22"/>
      <c r="AA4728" s="25"/>
      <c r="AB4728" s="25"/>
    </row>
    <row r="4729" spans="5:28" x14ac:dyDescent="0.3">
      <c r="E4729" s="12"/>
      <c r="O4729" s="22"/>
      <c r="AA4729" s="25"/>
      <c r="AB4729" s="25"/>
    </row>
    <row r="4730" spans="5:28" x14ac:dyDescent="0.3">
      <c r="E4730" s="12"/>
      <c r="O4730" s="22"/>
      <c r="AA4730" s="25"/>
      <c r="AB4730" s="25"/>
    </row>
    <row r="4731" spans="5:28" x14ac:dyDescent="0.3">
      <c r="E4731" s="12"/>
      <c r="O4731" s="22"/>
      <c r="AA4731" s="25"/>
      <c r="AB4731" s="25"/>
    </row>
    <row r="4732" spans="5:28" x14ac:dyDescent="0.3">
      <c r="E4732" s="12"/>
      <c r="O4732" s="22"/>
      <c r="AA4732" s="25"/>
      <c r="AB4732" s="25"/>
    </row>
    <row r="4733" spans="5:28" x14ac:dyDescent="0.3">
      <c r="E4733" s="12"/>
      <c r="O4733" s="22"/>
      <c r="AA4733" s="25"/>
      <c r="AB4733" s="25"/>
    </row>
    <row r="4734" spans="5:28" x14ac:dyDescent="0.3">
      <c r="E4734" s="12"/>
      <c r="O4734" s="22"/>
      <c r="AA4734" s="25"/>
      <c r="AB4734" s="25"/>
    </row>
    <row r="4735" spans="5:28" x14ac:dyDescent="0.3">
      <c r="E4735" s="12"/>
      <c r="O4735" s="22"/>
      <c r="AA4735" s="25"/>
      <c r="AB4735" s="25"/>
    </row>
    <row r="4736" spans="5:28" x14ac:dyDescent="0.3">
      <c r="E4736" s="12"/>
      <c r="O4736" s="22"/>
      <c r="AA4736" s="25"/>
      <c r="AB4736" s="25"/>
    </row>
    <row r="4737" spans="5:28" x14ac:dyDescent="0.3">
      <c r="E4737" s="12"/>
      <c r="O4737" s="22"/>
      <c r="AA4737" s="25"/>
      <c r="AB4737" s="25"/>
    </row>
    <row r="4738" spans="5:28" x14ac:dyDescent="0.3">
      <c r="E4738" s="12"/>
      <c r="O4738" s="22"/>
      <c r="AA4738" s="25"/>
      <c r="AB4738" s="25"/>
    </row>
    <row r="4739" spans="5:28" x14ac:dyDescent="0.3">
      <c r="E4739" s="12"/>
      <c r="O4739" s="22"/>
      <c r="AA4739" s="25"/>
      <c r="AB4739" s="25"/>
    </row>
    <row r="4740" spans="5:28" x14ac:dyDescent="0.3">
      <c r="E4740" s="12"/>
      <c r="O4740" s="22"/>
      <c r="AA4740" s="25"/>
      <c r="AB4740" s="25"/>
    </row>
    <row r="4741" spans="5:28" x14ac:dyDescent="0.3">
      <c r="E4741" s="12"/>
      <c r="O4741" s="22"/>
      <c r="AA4741" s="25"/>
      <c r="AB4741" s="25"/>
    </row>
    <row r="4742" spans="5:28" x14ac:dyDescent="0.3">
      <c r="E4742" s="12"/>
      <c r="O4742" s="22"/>
      <c r="AA4742" s="25"/>
      <c r="AB4742" s="25"/>
    </row>
    <row r="4743" spans="5:28" x14ac:dyDescent="0.3">
      <c r="E4743" s="12"/>
      <c r="O4743" s="22"/>
      <c r="AA4743" s="25"/>
      <c r="AB4743" s="25"/>
    </row>
    <row r="4744" spans="5:28" x14ac:dyDescent="0.3">
      <c r="E4744" s="12"/>
      <c r="O4744" s="22"/>
      <c r="AA4744" s="25"/>
      <c r="AB4744" s="25"/>
    </row>
    <row r="4745" spans="5:28" x14ac:dyDescent="0.3">
      <c r="E4745" s="12"/>
      <c r="O4745" s="22"/>
      <c r="AA4745" s="25"/>
      <c r="AB4745" s="25"/>
    </row>
    <row r="4746" spans="5:28" x14ac:dyDescent="0.3">
      <c r="E4746" s="12"/>
      <c r="O4746" s="22"/>
      <c r="AA4746" s="25"/>
      <c r="AB4746" s="25"/>
    </row>
    <row r="4747" spans="5:28" x14ac:dyDescent="0.3">
      <c r="E4747" s="12"/>
      <c r="O4747" s="22"/>
      <c r="AA4747" s="25"/>
      <c r="AB4747" s="25"/>
    </row>
    <row r="4748" spans="5:28" x14ac:dyDescent="0.3">
      <c r="E4748" s="12"/>
      <c r="O4748" s="22"/>
      <c r="AA4748" s="25"/>
      <c r="AB4748" s="25"/>
    </row>
    <row r="4749" spans="5:28" x14ac:dyDescent="0.3">
      <c r="E4749" s="12"/>
      <c r="O4749" s="22"/>
      <c r="AA4749" s="25"/>
      <c r="AB4749" s="25"/>
    </row>
    <row r="4750" spans="5:28" x14ac:dyDescent="0.3">
      <c r="E4750" s="12"/>
      <c r="O4750" s="22"/>
      <c r="AA4750" s="25"/>
      <c r="AB4750" s="25"/>
    </row>
    <row r="4751" spans="5:28" x14ac:dyDescent="0.3">
      <c r="E4751" s="12"/>
      <c r="O4751" s="22"/>
      <c r="AA4751" s="25"/>
      <c r="AB4751" s="25"/>
    </row>
    <row r="4752" spans="5:28" x14ac:dyDescent="0.3">
      <c r="E4752" s="12"/>
      <c r="O4752" s="22"/>
      <c r="AA4752" s="25"/>
      <c r="AB4752" s="25"/>
    </row>
    <row r="4753" spans="5:28" x14ac:dyDescent="0.3">
      <c r="E4753" s="12"/>
      <c r="O4753" s="22"/>
      <c r="AA4753" s="25"/>
      <c r="AB4753" s="25"/>
    </row>
    <row r="4754" spans="5:28" x14ac:dyDescent="0.3">
      <c r="E4754" s="12"/>
      <c r="O4754" s="22"/>
      <c r="AA4754" s="25"/>
      <c r="AB4754" s="25"/>
    </row>
    <row r="4755" spans="5:28" x14ac:dyDescent="0.3">
      <c r="E4755" s="12"/>
      <c r="O4755" s="22"/>
      <c r="AA4755" s="25"/>
      <c r="AB4755" s="25"/>
    </row>
    <row r="4756" spans="5:28" x14ac:dyDescent="0.3">
      <c r="E4756" s="12"/>
      <c r="O4756" s="22"/>
      <c r="AA4756" s="25"/>
      <c r="AB4756" s="25"/>
    </row>
    <row r="4757" spans="5:28" x14ac:dyDescent="0.3">
      <c r="E4757" s="12"/>
      <c r="O4757" s="22"/>
      <c r="AA4757" s="25"/>
      <c r="AB4757" s="25"/>
    </row>
    <row r="4758" spans="5:28" x14ac:dyDescent="0.3">
      <c r="E4758" s="12"/>
      <c r="O4758" s="22"/>
      <c r="AA4758" s="25"/>
      <c r="AB4758" s="25"/>
    </row>
    <row r="4759" spans="5:28" x14ac:dyDescent="0.3">
      <c r="E4759" s="12"/>
      <c r="O4759" s="22"/>
      <c r="AA4759" s="25"/>
      <c r="AB4759" s="25"/>
    </row>
    <row r="4760" spans="5:28" x14ac:dyDescent="0.3">
      <c r="E4760" s="12"/>
      <c r="O4760" s="22"/>
      <c r="AA4760" s="25"/>
      <c r="AB4760" s="25"/>
    </row>
    <row r="4761" spans="5:28" x14ac:dyDescent="0.3">
      <c r="E4761" s="12"/>
      <c r="O4761" s="22"/>
      <c r="AA4761" s="25"/>
      <c r="AB4761" s="25"/>
    </row>
    <row r="4762" spans="5:28" x14ac:dyDescent="0.3">
      <c r="E4762" s="12"/>
      <c r="O4762" s="22"/>
      <c r="AA4762" s="25"/>
      <c r="AB4762" s="25"/>
    </row>
    <row r="4763" spans="5:28" x14ac:dyDescent="0.3">
      <c r="E4763" s="12"/>
      <c r="O4763" s="22"/>
      <c r="AA4763" s="25"/>
      <c r="AB4763" s="25"/>
    </row>
    <row r="4764" spans="5:28" x14ac:dyDescent="0.3">
      <c r="E4764" s="12"/>
      <c r="O4764" s="22"/>
      <c r="AA4764" s="25"/>
      <c r="AB4764" s="25"/>
    </row>
    <row r="4765" spans="5:28" x14ac:dyDescent="0.3">
      <c r="E4765" s="12"/>
      <c r="O4765" s="22"/>
      <c r="AA4765" s="25"/>
      <c r="AB4765" s="25"/>
    </row>
    <row r="4766" spans="5:28" x14ac:dyDescent="0.3">
      <c r="E4766" s="12"/>
      <c r="O4766" s="22"/>
      <c r="AA4766" s="25"/>
      <c r="AB4766" s="25"/>
    </row>
    <row r="4767" spans="5:28" x14ac:dyDescent="0.3">
      <c r="E4767" s="12"/>
      <c r="O4767" s="22"/>
      <c r="AA4767" s="25"/>
      <c r="AB4767" s="25"/>
    </row>
    <row r="4768" spans="5:28" x14ac:dyDescent="0.3">
      <c r="E4768" s="12"/>
      <c r="O4768" s="22"/>
      <c r="AA4768" s="25"/>
      <c r="AB4768" s="25"/>
    </row>
    <row r="4769" spans="5:28" x14ac:dyDescent="0.3">
      <c r="E4769" s="12"/>
      <c r="O4769" s="22"/>
      <c r="AA4769" s="25"/>
      <c r="AB4769" s="25"/>
    </row>
    <row r="4770" spans="5:28" x14ac:dyDescent="0.3">
      <c r="E4770" s="12"/>
      <c r="O4770" s="22"/>
      <c r="AA4770" s="25"/>
      <c r="AB4770" s="25"/>
    </row>
    <row r="4771" spans="5:28" x14ac:dyDescent="0.3">
      <c r="E4771" s="12"/>
      <c r="O4771" s="22"/>
      <c r="AA4771" s="25"/>
      <c r="AB4771" s="25"/>
    </row>
    <row r="4772" spans="5:28" x14ac:dyDescent="0.3">
      <c r="E4772" s="12"/>
      <c r="O4772" s="22"/>
      <c r="AA4772" s="25"/>
      <c r="AB4772" s="25"/>
    </row>
    <row r="4773" spans="5:28" x14ac:dyDescent="0.3">
      <c r="E4773" s="12"/>
      <c r="O4773" s="22"/>
      <c r="AA4773" s="25"/>
      <c r="AB4773" s="25"/>
    </row>
    <row r="4774" spans="5:28" x14ac:dyDescent="0.3">
      <c r="E4774" s="12"/>
      <c r="O4774" s="22"/>
      <c r="AA4774" s="25"/>
      <c r="AB4774" s="25"/>
    </row>
    <row r="4775" spans="5:28" x14ac:dyDescent="0.3">
      <c r="E4775" s="12"/>
      <c r="O4775" s="22"/>
      <c r="AA4775" s="25"/>
      <c r="AB4775" s="25"/>
    </row>
    <row r="4776" spans="5:28" x14ac:dyDescent="0.3">
      <c r="E4776" s="12"/>
      <c r="O4776" s="22"/>
      <c r="AA4776" s="25"/>
      <c r="AB4776" s="25"/>
    </row>
    <row r="4777" spans="5:28" x14ac:dyDescent="0.3">
      <c r="E4777" s="12"/>
      <c r="O4777" s="22"/>
      <c r="AA4777" s="25"/>
      <c r="AB4777" s="25"/>
    </row>
    <row r="4778" spans="5:28" x14ac:dyDescent="0.3">
      <c r="E4778" s="12"/>
      <c r="O4778" s="22"/>
      <c r="AA4778" s="25"/>
      <c r="AB4778" s="25"/>
    </row>
    <row r="4779" spans="5:28" x14ac:dyDescent="0.3">
      <c r="E4779" s="12"/>
      <c r="O4779" s="22"/>
      <c r="AA4779" s="25"/>
      <c r="AB4779" s="25"/>
    </row>
    <row r="4780" spans="5:28" x14ac:dyDescent="0.3">
      <c r="E4780" s="12"/>
      <c r="O4780" s="22"/>
      <c r="AA4780" s="25"/>
      <c r="AB4780" s="25"/>
    </row>
    <row r="4781" spans="5:28" x14ac:dyDescent="0.3">
      <c r="E4781" s="12"/>
      <c r="O4781" s="22"/>
      <c r="AA4781" s="25"/>
      <c r="AB4781" s="25"/>
    </row>
    <row r="4782" spans="5:28" x14ac:dyDescent="0.3">
      <c r="E4782" s="12"/>
      <c r="O4782" s="22"/>
      <c r="AA4782" s="25"/>
      <c r="AB4782" s="25"/>
    </row>
    <row r="4783" spans="5:28" x14ac:dyDescent="0.3">
      <c r="E4783" s="12"/>
      <c r="O4783" s="22"/>
      <c r="AA4783" s="25"/>
      <c r="AB4783" s="25"/>
    </row>
    <row r="4784" spans="5:28" x14ac:dyDescent="0.3">
      <c r="E4784" s="12"/>
      <c r="O4784" s="22"/>
      <c r="AA4784" s="25"/>
      <c r="AB4784" s="25"/>
    </row>
    <row r="4785" spans="5:28" x14ac:dyDescent="0.3">
      <c r="E4785" s="12"/>
      <c r="O4785" s="22"/>
      <c r="AA4785" s="25"/>
      <c r="AB4785" s="25"/>
    </row>
    <row r="4786" spans="5:28" x14ac:dyDescent="0.3">
      <c r="E4786" s="12"/>
      <c r="O4786" s="22"/>
      <c r="AA4786" s="25"/>
      <c r="AB4786" s="25"/>
    </row>
    <row r="4787" spans="5:28" x14ac:dyDescent="0.3">
      <c r="E4787" s="12"/>
      <c r="O4787" s="22"/>
      <c r="AA4787" s="25"/>
      <c r="AB4787" s="25"/>
    </row>
    <row r="4788" spans="5:28" x14ac:dyDescent="0.3">
      <c r="E4788" s="12"/>
      <c r="O4788" s="22"/>
      <c r="AA4788" s="25"/>
      <c r="AB4788" s="25"/>
    </row>
    <row r="4789" spans="5:28" x14ac:dyDescent="0.3">
      <c r="E4789" s="12"/>
      <c r="O4789" s="22"/>
      <c r="AA4789" s="25"/>
      <c r="AB4789" s="25"/>
    </row>
    <row r="4790" spans="5:28" x14ac:dyDescent="0.3">
      <c r="E4790" s="12"/>
      <c r="O4790" s="22"/>
      <c r="AA4790" s="25"/>
      <c r="AB4790" s="25"/>
    </row>
    <row r="4791" spans="5:28" x14ac:dyDescent="0.3">
      <c r="E4791" s="12"/>
      <c r="O4791" s="22"/>
      <c r="AA4791" s="25"/>
      <c r="AB4791" s="25"/>
    </row>
    <row r="4792" spans="5:28" x14ac:dyDescent="0.3">
      <c r="E4792" s="12"/>
      <c r="O4792" s="22"/>
      <c r="AA4792" s="25"/>
      <c r="AB4792" s="25"/>
    </row>
    <row r="4793" spans="5:28" x14ac:dyDescent="0.3">
      <c r="E4793" s="12"/>
      <c r="O4793" s="22"/>
      <c r="AA4793" s="25"/>
      <c r="AB4793" s="25"/>
    </row>
    <row r="4794" spans="5:28" x14ac:dyDescent="0.3">
      <c r="E4794" s="12"/>
      <c r="O4794" s="22"/>
      <c r="AA4794" s="25"/>
      <c r="AB4794" s="25"/>
    </row>
    <row r="4795" spans="5:28" x14ac:dyDescent="0.3">
      <c r="E4795" s="12"/>
      <c r="O4795" s="22"/>
      <c r="AA4795" s="25"/>
      <c r="AB4795" s="25"/>
    </row>
    <row r="4796" spans="5:28" x14ac:dyDescent="0.3">
      <c r="E4796" s="12"/>
      <c r="O4796" s="22"/>
      <c r="AA4796" s="25"/>
      <c r="AB4796" s="25"/>
    </row>
    <row r="4797" spans="5:28" x14ac:dyDescent="0.3">
      <c r="E4797" s="12"/>
      <c r="O4797" s="22"/>
      <c r="AA4797" s="25"/>
      <c r="AB4797" s="25"/>
    </row>
    <row r="4798" spans="5:28" x14ac:dyDescent="0.3">
      <c r="E4798" s="12"/>
      <c r="O4798" s="22"/>
      <c r="AA4798" s="25"/>
      <c r="AB4798" s="25"/>
    </row>
    <row r="4799" spans="5:28" x14ac:dyDescent="0.3">
      <c r="E4799" s="12"/>
      <c r="O4799" s="22"/>
      <c r="AA4799" s="25"/>
      <c r="AB4799" s="25"/>
    </row>
    <row r="4800" spans="5:28" x14ac:dyDescent="0.3">
      <c r="E4800" s="12"/>
      <c r="O4800" s="22"/>
      <c r="AA4800" s="25"/>
      <c r="AB4800" s="25"/>
    </row>
    <row r="4801" spans="5:28" x14ac:dyDescent="0.3">
      <c r="E4801" s="12"/>
      <c r="O4801" s="22"/>
      <c r="AA4801" s="25"/>
      <c r="AB4801" s="25"/>
    </row>
    <row r="4802" spans="5:28" x14ac:dyDescent="0.3">
      <c r="E4802" s="12"/>
      <c r="O4802" s="22"/>
      <c r="AA4802" s="25"/>
      <c r="AB4802" s="25"/>
    </row>
    <row r="4803" spans="5:28" x14ac:dyDescent="0.3">
      <c r="E4803" s="12"/>
      <c r="O4803" s="22"/>
      <c r="AA4803" s="25"/>
      <c r="AB4803" s="25"/>
    </row>
    <row r="4804" spans="5:28" x14ac:dyDescent="0.3">
      <c r="E4804" s="12"/>
      <c r="O4804" s="22"/>
      <c r="AA4804" s="25"/>
      <c r="AB4804" s="25"/>
    </row>
    <row r="4805" spans="5:28" x14ac:dyDescent="0.3">
      <c r="E4805" s="12"/>
      <c r="O4805" s="22"/>
      <c r="AA4805" s="25"/>
      <c r="AB4805" s="25"/>
    </row>
    <row r="4806" spans="5:28" x14ac:dyDescent="0.3">
      <c r="E4806" s="12"/>
      <c r="O4806" s="22"/>
      <c r="AA4806" s="25"/>
      <c r="AB4806" s="25"/>
    </row>
    <row r="4807" spans="5:28" x14ac:dyDescent="0.3">
      <c r="E4807" s="12"/>
      <c r="O4807" s="22"/>
      <c r="AA4807" s="25"/>
      <c r="AB4807" s="25"/>
    </row>
    <row r="4808" spans="5:28" x14ac:dyDescent="0.3">
      <c r="E4808" s="12"/>
      <c r="O4808" s="22"/>
      <c r="AA4808" s="25"/>
      <c r="AB4808" s="25"/>
    </row>
    <row r="4809" spans="5:28" x14ac:dyDescent="0.3">
      <c r="E4809" s="12"/>
      <c r="O4809" s="22"/>
      <c r="AA4809" s="25"/>
      <c r="AB4809" s="25"/>
    </row>
    <row r="4810" spans="5:28" x14ac:dyDescent="0.3">
      <c r="E4810" s="12"/>
      <c r="O4810" s="22"/>
      <c r="AA4810" s="25"/>
      <c r="AB4810" s="25"/>
    </row>
    <row r="4811" spans="5:28" x14ac:dyDescent="0.3">
      <c r="E4811" s="12"/>
      <c r="O4811" s="22"/>
      <c r="AA4811" s="25"/>
      <c r="AB4811" s="25"/>
    </row>
    <row r="4812" spans="5:28" x14ac:dyDescent="0.3">
      <c r="E4812" s="12"/>
      <c r="O4812" s="22"/>
      <c r="AA4812" s="25"/>
      <c r="AB4812" s="25"/>
    </row>
    <row r="4813" spans="5:28" x14ac:dyDescent="0.3">
      <c r="E4813" s="12"/>
      <c r="O4813" s="22"/>
      <c r="AA4813" s="25"/>
      <c r="AB4813" s="25"/>
    </row>
    <row r="4814" spans="5:28" x14ac:dyDescent="0.3">
      <c r="E4814" s="12"/>
      <c r="O4814" s="22"/>
      <c r="AA4814" s="25"/>
      <c r="AB4814" s="25"/>
    </row>
    <row r="4815" spans="5:28" x14ac:dyDescent="0.3">
      <c r="E4815" s="12"/>
      <c r="O4815" s="22"/>
      <c r="AA4815" s="25"/>
      <c r="AB4815" s="25"/>
    </row>
    <row r="4816" spans="5:28" x14ac:dyDescent="0.3">
      <c r="E4816" s="12"/>
      <c r="O4816" s="22"/>
      <c r="AA4816" s="25"/>
      <c r="AB4816" s="25"/>
    </row>
    <row r="4817" spans="5:28" x14ac:dyDescent="0.3">
      <c r="E4817" s="12"/>
      <c r="O4817" s="22"/>
      <c r="AA4817" s="25"/>
      <c r="AB4817" s="25"/>
    </row>
    <row r="4818" spans="5:28" x14ac:dyDescent="0.3">
      <c r="E4818" s="12"/>
      <c r="O4818" s="22"/>
      <c r="AA4818" s="25"/>
      <c r="AB4818" s="25"/>
    </row>
    <row r="4819" spans="5:28" x14ac:dyDescent="0.3">
      <c r="E4819" s="12"/>
      <c r="O4819" s="22"/>
      <c r="AA4819" s="25"/>
      <c r="AB4819" s="25"/>
    </row>
    <row r="4820" spans="5:28" x14ac:dyDescent="0.3">
      <c r="E4820" s="12"/>
      <c r="O4820" s="22"/>
      <c r="AA4820" s="25"/>
      <c r="AB4820" s="25"/>
    </row>
    <row r="4821" spans="5:28" x14ac:dyDescent="0.3">
      <c r="E4821" s="12"/>
      <c r="O4821" s="22"/>
      <c r="AA4821" s="25"/>
      <c r="AB4821" s="25"/>
    </row>
    <row r="4822" spans="5:28" x14ac:dyDescent="0.3">
      <c r="E4822" s="12"/>
      <c r="O4822" s="22"/>
      <c r="AA4822" s="25"/>
      <c r="AB4822" s="25"/>
    </row>
    <row r="4823" spans="5:28" x14ac:dyDescent="0.3">
      <c r="E4823" s="12"/>
      <c r="O4823" s="22"/>
      <c r="AA4823" s="25"/>
      <c r="AB4823" s="25"/>
    </row>
    <row r="4824" spans="5:28" x14ac:dyDescent="0.3">
      <c r="E4824" s="12"/>
      <c r="O4824" s="22"/>
      <c r="AA4824" s="25"/>
      <c r="AB4824" s="25"/>
    </row>
    <row r="4825" spans="5:28" x14ac:dyDescent="0.3">
      <c r="E4825" s="12"/>
      <c r="O4825" s="22"/>
      <c r="AA4825" s="25"/>
      <c r="AB4825" s="25"/>
    </row>
    <row r="4826" spans="5:28" x14ac:dyDescent="0.3">
      <c r="E4826" s="12"/>
      <c r="O4826" s="22"/>
      <c r="AA4826" s="25"/>
      <c r="AB4826" s="25"/>
    </row>
    <row r="4827" spans="5:28" x14ac:dyDescent="0.3">
      <c r="E4827" s="12"/>
      <c r="O4827" s="22"/>
      <c r="AA4827" s="25"/>
      <c r="AB4827" s="25"/>
    </row>
    <row r="4828" spans="5:28" x14ac:dyDescent="0.3">
      <c r="E4828" s="12"/>
      <c r="O4828" s="22"/>
      <c r="AA4828" s="25"/>
      <c r="AB4828" s="25"/>
    </row>
    <row r="4829" spans="5:28" x14ac:dyDescent="0.3">
      <c r="E4829" s="12"/>
      <c r="O4829" s="22"/>
      <c r="AA4829" s="25"/>
      <c r="AB4829" s="25"/>
    </row>
    <row r="4830" spans="5:28" x14ac:dyDescent="0.3">
      <c r="E4830" s="12"/>
      <c r="O4830" s="22"/>
      <c r="AA4830" s="25"/>
      <c r="AB4830" s="25"/>
    </row>
    <row r="4831" spans="5:28" x14ac:dyDescent="0.3">
      <c r="E4831" s="12"/>
      <c r="O4831" s="22"/>
      <c r="AA4831" s="25"/>
      <c r="AB4831" s="25"/>
    </row>
    <row r="4832" spans="5:28" x14ac:dyDescent="0.3">
      <c r="E4832" s="12"/>
      <c r="O4832" s="22"/>
      <c r="AA4832" s="25"/>
      <c r="AB4832" s="25"/>
    </row>
    <row r="4833" spans="5:28" x14ac:dyDescent="0.3">
      <c r="E4833" s="12"/>
      <c r="O4833" s="22"/>
      <c r="AA4833" s="25"/>
      <c r="AB4833" s="25"/>
    </row>
    <row r="4834" spans="5:28" x14ac:dyDescent="0.3">
      <c r="E4834" s="12"/>
      <c r="O4834" s="22"/>
      <c r="AA4834" s="25"/>
      <c r="AB4834" s="25"/>
    </row>
    <row r="4835" spans="5:28" x14ac:dyDescent="0.3">
      <c r="E4835" s="12"/>
      <c r="O4835" s="22"/>
      <c r="AA4835" s="25"/>
      <c r="AB4835" s="25"/>
    </row>
    <row r="4836" spans="5:28" x14ac:dyDescent="0.3">
      <c r="E4836" s="12"/>
      <c r="O4836" s="22"/>
      <c r="AA4836" s="25"/>
      <c r="AB4836" s="25"/>
    </row>
    <row r="4837" spans="5:28" x14ac:dyDescent="0.3">
      <c r="E4837" s="12"/>
      <c r="O4837" s="22"/>
      <c r="AA4837" s="25"/>
      <c r="AB4837" s="25"/>
    </row>
    <row r="4838" spans="5:28" x14ac:dyDescent="0.3">
      <c r="E4838" s="12"/>
      <c r="O4838" s="22"/>
      <c r="AA4838" s="25"/>
      <c r="AB4838" s="25"/>
    </row>
    <row r="4839" spans="5:28" x14ac:dyDescent="0.3">
      <c r="E4839" s="12"/>
      <c r="O4839" s="22"/>
      <c r="AA4839" s="25"/>
      <c r="AB4839" s="25"/>
    </row>
    <row r="4840" spans="5:28" x14ac:dyDescent="0.3">
      <c r="E4840" s="12"/>
      <c r="O4840" s="22"/>
      <c r="AA4840" s="25"/>
      <c r="AB4840" s="25"/>
    </row>
    <row r="4841" spans="5:28" x14ac:dyDescent="0.3">
      <c r="E4841" s="12"/>
      <c r="O4841" s="22"/>
      <c r="AA4841" s="25"/>
      <c r="AB4841" s="25"/>
    </row>
    <row r="4842" spans="5:28" x14ac:dyDescent="0.3">
      <c r="E4842" s="12"/>
      <c r="O4842" s="22"/>
      <c r="AA4842" s="25"/>
      <c r="AB4842" s="25"/>
    </row>
    <row r="4843" spans="5:28" x14ac:dyDescent="0.3">
      <c r="E4843" s="12"/>
      <c r="O4843" s="22"/>
      <c r="AA4843" s="25"/>
      <c r="AB4843" s="25"/>
    </row>
    <row r="4844" spans="5:28" x14ac:dyDescent="0.3">
      <c r="E4844" s="12"/>
      <c r="O4844" s="22"/>
      <c r="AA4844" s="25"/>
      <c r="AB4844" s="25"/>
    </row>
    <row r="4845" spans="5:28" x14ac:dyDescent="0.3">
      <c r="E4845" s="12"/>
      <c r="O4845" s="22"/>
      <c r="AA4845" s="25"/>
      <c r="AB4845" s="25"/>
    </row>
    <row r="4846" spans="5:28" x14ac:dyDescent="0.3">
      <c r="E4846" s="12"/>
      <c r="O4846" s="22"/>
      <c r="AA4846" s="25"/>
      <c r="AB4846" s="25"/>
    </row>
    <row r="4847" spans="5:28" x14ac:dyDescent="0.3">
      <c r="E4847" s="12"/>
      <c r="O4847" s="22"/>
      <c r="AA4847" s="25"/>
      <c r="AB4847" s="25"/>
    </row>
    <row r="4848" spans="5:28" x14ac:dyDescent="0.3">
      <c r="E4848" s="12"/>
      <c r="O4848" s="22"/>
      <c r="AA4848" s="25"/>
      <c r="AB4848" s="25"/>
    </row>
    <row r="4849" spans="5:28" x14ac:dyDescent="0.3">
      <c r="E4849" s="12"/>
      <c r="O4849" s="22"/>
      <c r="AA4849" s="25"/>
      <c r="AB4849" s="25"/>
    </row>
    <row r="4850" spans="5:28" x14ac:dyDescent="0.3">
      <c r="E4850" s="12"/>
      <c r="O4850" s="22"/>
      <c r="AA4850" s="25"/>
      <c r="AB4850" s="25"/>
    </row>
    <row r="4851" spans="5:28" x14ac:dyDescent="0.3">
      <c r="E4851" s="12"/>
      <c r="O4851" s="22"/>
      <c r="AA4851" s="25"/>
      <c r="AB4851" s="25"/>
    </row>
    <row r="4852" spans="5:28" x14ac:dyDescent="0.3">
      <c r="E4852" s="12"/>
      <c r="O4852" s="22"/>
      <c r="AA4852" s="25"/>
      <c r="AB4852" s="25"/>
    </row>
    <row r="4853" spans="5:28" x14ac:dyDescent="0.3">
      <c r="E4853" s="12"/>
      <c r="O4853" s="22"/>
      <c r="AA4853" s="25"/>
      <c r="AB4853" s="25"/>
    </row>
    <row r="4854" spans="5:28" x14ac:dyDescent="0.3">
      <c r="E4854" s="12"/>
      <c r="O4854" s="22"/>
      <c r="AA4854" s="25"/>
      <c r="AB4854" s="25"/>
    </row>
    <row r="4855" spans="5:28" x14ac:dyDescent="0.3">
      <c r="E4855" s="12"/>
      <c r="O4855" s="22"/>
      <c r="AA4855" s="25"/>
      <c r="AB4855" s="25"/>
    </row>
    <row r="4856" spans="5:28" x14ac:dyDescent="0.3">
      <c r="E4856" s="12"/>
      <c r="O4856" s="22"/>
      <c r="AA4856" s="25"/>
      <c r="AB4856" s="25"/>
    </row>
    <row r="4857" spans="5:28" x14ac:dyDescent="0.3">
      <c r="E4857" s="12"/>
      <c r="O4857" s="22"/>
      <c r="AA4857" s="25"/>
      <c r="AB4857" s="25"/>
    </row>
    <row r="4858" spans="5:28" x14ac:dyDescent="0.3">
      <c r="E4858" s="12"/>
      <c r="O4858" s="22"/>
      <c r="AA4858" s="25"/>
      <c r="AB4858" s="25"/>
    </row>
    <row r="4859" spans="5:28" x14ac:dyDescent="0.3">
      <c r="E4859" s="12"/>
      <c r="O4859" s="22"/>
      <c r="AA4859" s="25"/>
      <c r="AB4859" s="25"/>
    </row>
    <row r="4860" spans="5:28" x14ac:dyDescent="0.3">
      <c r="E4860" s="12"/>
      <c r="O4860" s="22"/>
      <c r="AA4860" s="25"/>
      <c r="AB4860" s="25"/>
    </row>
    <row r="4861" spans="5:28" x14ac:dyDescent="0.3">
      <c r="E4861" s="12"/>
      <c r="O4861" s="22"/>
      <c r="AA4861" s="25"/>
      <c r="AB4861" s="25"/>
    </row>
    <row r="4862" spans="5:28" x14ac:dyDescent="0.3">
      <c r="E4862" s="12"/>
      <c r="O4862" s="22"/>
      <c r="AA4862" s="25"/>
      <c r="AB4862" s="25"/>
    </row>
    <row r="4863" spans="5:28" x14ac:dyDescent="0.3">
      <c r="E4863" s="12"/>
      <c r="O4863" s="22"/>
      <c r="AA4863" s="25"/>
      <c r="AB4863" s="25"/>
    </row>
    <row r="4864" spans="5:28" x14ac:dyDescent="0.3">
      <c r="E4864" s="12"/>
      <c r="O4864" s="22"/>
      <c r="AA4864" s="25"/>
      <c r="AB4864" s="25"/>
    </row>
    <row r="4865" spans="5:28" x14ac:dyDescent="0.3">
      <c r="E4865" s="12"/>
      <c r="O4865" s="22"/>
      <c r="AA4865" s="25"/>
      <c r="AB4865" s="25"/>
    </row>
    <row r="4866" spans="5:28" x14ac:dyDescent="0.3">
      <c r="E4866" s="12"/>
      <c r="O4866" s="22"/>
      <c r="AA4866" s="25"/>
      <c r="AB4866" s="25"/>
    </row>
    <row r="4867" spans="5:28" x14ac:dyDescent="0.3">
      <c r="E4867" s="12"/>
      <c r="O4867" s="22"/>
      <c r="AA4867" s="25"/>
      <c r="AB4867" s="25"/>
    </row>
    <row r="4868" spans="5:28" x14ac:dyDescent="0.3">
      <c r="E4868" s="12"/>
      <c r="O4868" s="22"/>
      <c r="AA4868" s="25"/>
      <c r="AB4868" s="25"/>
    </row>
    <row r="4869" spans="5:28" x14ac:dyDescent="0.3">
      <c r="E4869" s="12"/>
      <c r="O4869" s="22"/>
      <c r="AA4869" s="25"/>
      <c r="AB4869" s="25"/>
    </row>
    <row r="4870" spans="5:28" x14ac:dyDescent="0.3">
      <c r="E4870" s="12"/>
      <c r="O4870" s="22"/>
      <c r="AA4870" s="25"/>
      <c r="AB4870" s="25"/>
    </row>
    <row r="4871" spans="5:28" x14ac:dyDescent="0.3">
      <c r="E4871" s="12"/>
      <c r="O4871" s="22"/>
      <c r="AA4871" s="25"/>
      <c r="AB4871" s="25"/>
    </row>
    <row r="4872" spans="5:28" x14ac:dyDescent="0.3">
      <c r="E4872" s="12"/>
      <c r="O4872" s="22"/>
      <c r="AA4872" s="25"/>
      <c r="AB4872" s="25"/>
    </row>
    <row r="4873" spans="5:28" x14ac:dyDescent="0.3">
      <c r="E4873" s="12"/>
      <c r="O4873" s="22"/>
      <c r="AA4873" s="25"/>
      <c r="AB4873" s="25"/>
    </row>
    <row r="4874" spans="5:28" x14ac:dyDescent="0.3">
      <c r="E4874" s="12"/>
      <c r="O4874" s="22"/>
      <c r="AA4874" s="25"/>
      <c r="AB4874" s="25"/>
    </row>
    <row r="4875" spans="5:28" x14ac:dyDescent="0.3">
      <c r="E4875" s="12"/>
      <c r="O4875" s="22"/>
      <c r="AA4875" s="25"/>
      <c r="AB4875" s="25"/>
    </row>
    <row r="4876" spans="5:28" x14ac:dyDescent="0.3">
      <c r="E4876" s="12"/>
      <c r="O4876" s="22"/>
      <c r="AA4876" s="25"/>
      <c r="AB4876" s="25"/>
    </row>
    <row r="4877" spans="5:28" x14ac:dyDescent="0.3">
      <c r="E4877" s="12"/>
      <c r="O4877" s="22"/>
      <c r="AA4877" s="25"/>
      <c r="AB4877" s="25"/>
    </row>
    <row r="4878" spans="5:28" x14ac:dyDescent="0.3">
      <c r="E4878" s="12"/>
      <c r="O4878" s="22"/>
      <c r="AA4878" s="25"/>
      <c r="AB4878" s="25"/>
    </row>
    <row r="4879" spans="5:28" x14ac:dyDescent="0.3">
      <c r="E4879" s="12"/>
      <c r="O4879" s="22"/>
      <c r="AA4879" s="25"/>
      <c r="AB4879" s="25"/>
    </row>
    <row r="4880" spans="5:28" x14ac:dyDescent="0.3">
      <c r="E4880" s="12"/>
      <c r="O4880" s="22"/>
      <c r="AA4880" s="25"/>
      <c r="AB4880" s="25"/>
    </row>
    <row r="4881" spans="5:28" x14ac:dyDescent="0.3">
      <c r="E4881" s="12"/>
      <c r="O4881" s="22"/>
      <c r="AA4881" s="25"/>
      <c r="AB4881" s="25"/>
    </row>
    <row r="4882" spans="5:28" x14ac:dyDescent="0.3">
      <c r="E4882" s="12"/>
      <c r="O4882" s="22"/>
      <c r="AA4882" s="25"/>
      <c r="AB4882" s="25"/>
    </row>
    <row r="4883" spans="5:28" x14ac:dyDescent="0.3">
      <c r="E4883" s="12"/>
      <c r="O4883" s="22"/>
      <c r="AA4883" s="25"/>
      <c r="AB4883" s="25"/>
    </row>
    <row r="4884" spans="5:28" x14ac:dyDescent="0.3">
      <c r="E4884" s="12"/>
      <c r="O4884" s="22"/>
      <c r="AA4884" s="25"/>
      <c r="AB4884" s="25"/>
    </row>
    <row r="4885" spans="5:28" x14ac:dyDescent="0.3">
      <c r="E4885" s="12"/>
      <c r="O4885" s="22"/>
      <c r="AA4885" s="25"/>
      <c r="AB4885" s="25"/>
    </row>
    <row r="4886" spans="5:28" x14ac:dyDescent="0.3">
      <c r="E4886" s="12"/>
      <c r="O4886" s="22"/>
      <c r="AA4886" s="25"/>
      <c r="AB4886" s="25"/>
    </row>
    <row r="4887" spans="5:28" x14ac:dyDescent="0.3">
      <c r="E4887" s="12"/>
      <c r="O4887" s="22"/>
      <c r="AA4887" s="25"/>
      <c r="AB4887" s="25"/>
    </row>
    <row r="4888" spans="5:28" x14ac:dyDescent="0.3">
      <c r="E4888" s="12"/>
      <c r="O4888" s="22"/>
      <c r="AA4888" s="25"/>
      <c r="AB4888" s="25"/>
    </row>
    <row r="4889" spans="5:28" x14ac:dyDescent="0.3">
      <c r="E4889" s="12"/>
      <c r="O4889" s="22"/>
      <c r="AA4889" s="25"/>
      <c r="AB4889" s="25"/>
    </row>
    <row r="4890" spans="5:28" x14ac:dyDescent="0.3">
      <c r="E4890" s="12"/>
      <c r="O4890" s="22"/>
      <c r="AA4890" s="25"/>
      <c r="AB4890" s="25"/>
    </row>
    <row r="4891" spans="5:28" x14ac:dyDescent="0.3">
      <c r="E4891" s="12"/>
      <c r="O4891" s="22"/>
      <c r="AA4891" s="25"/>
      <c r="AB4891" s="25"/>
    </row>
    <row r="4892" spans="5:28" x14ac:dyDescent="0.3">
      <c r="E4892" s="12"/>
      <c r="O4892" s="22"/>
      <c r="AA4892" s="25"/>
      <c r="AB4892" s="25"/>
    </row>
    <row r="4893" spans="5:28" x14ac:dyDescent="0.3">
      <c r="E4893" s="12"/>
      <c r="O4893" s="22"/>
      <c r="AA4893" s="25"/>
      <c r="AB4893" s="25"/>
    </row>
    <row r="4894" spans="5:28" x14ac:dyDescent="0.3">
      <c r="E4894" s="12"/>
      <c r="O4894" s="22"/>
      <c r="AA4894" s="25"/>
      <c r="AB4894" s="25"/>
    </row>
    <row r="4895" spans="5:28" x14ac:dyDescent="0.3">
      <c r="E4895" s="12"/>
      <c r="O4895" s="22"/>
      <c r="AA4895" s="25"/>
      <c r="AB4895" s="25"/>
    </row>
    <row r="4896" spans="5:28" x14ac:dyDescent="0.3">
      <c r="E4896" s="12"/>
      <c r="O4896" s="22"/>
      <c r="AA4896" s="25"/>
      <c r="AB4896" s="25"/>
    </row>
    <row r="4897" spans="5:28" x14ac:dyDescent="0.3">
      <c r="E4897" s="12"/>
      <c r="O4897" s="22"/>
      <c r="AA4897" s="25"/>
      <c r="AB4897" s="25"/>
    </row>
    <row r="4898" spans="5:28" x14ac:dyDescent="0.3">
      <c r="E4898" s="12"/>
      <c r="O4898" s="22"/>
      <c r="AA4898" s="25"/>
      <c r="AB4898" s="25"/>
    </row>
    <row r="4899" spans="5:28" x14ac:dyDescent="0.3">
      <c r="E4899" s="12"/>
      <c r="O4899" s="22"/>
      <c r="AA4899" s="25"/>
      <c r="AB4899" s="25"/>
    </row>
    <row r="4900" spans="5:28" x14ac:dyDescent="0.3">
      <c r="E4900" s="12"/>
      <c r="O4900" s="22"/>
      <c r="AA4900" s="25"/>
      <c r="AB4900" s="25"/>
    </row>
    <row r="4901" spans="5:28" x14ac:dyDescent="0.3">
      <c r="E4901" s="12"/>
      <c r="O4901" s="22"/>
      <c r="AA4901" s="25"/>
      <c r="AB4901" s="25"/>
    </row>
    <row r="4902" spans="5:28" x14ac:dyDescent="0.3">
      <c r="E4902" s="12"/>
      <c r="O4902" s="22"/>
      <c r="AA4902" s="25"/>
      <c r="AB4902" s="25"/>
    </row>
    <row r="4903" spans="5:28" x14ac:dyDescent="0.3">
      <c r="E4903" s="12"/>
      <c r="O4903" s="22"/>
      <c r="AA4903" s="25"/>
      <c r="AB4903" s="25"/>
    </row>
    <row r="4904" spans="5:28" x14ac:dyDescent="0.3">
      <c r="E4904" s="12"/>
      <c r="O4904" s="22"/>
      <c r="AA4904" s="25"/>
      <c r="AB4904" s="25"/>
    </row>
    <row r="4905" spans="5:28" x14ac:dyDescent="0.3">
      <c r="E4905" s="12"/>
      <c r="O4905" s="22"/>
      <c r="AA4905" s="25"/>
      <c r="AB4905" s="25"/>
    </row>
    <row r="4906" spans="5:28" x14ac:dyDescent="0.3">
      <c r="E4906" s="12"/>
      <c r="O4906" s="22"/>
      <c r="AA4906" s="25"/>
      <c r="AB4906" s="25"/>
    </row>
    <row r="4907" spans="5:28" x14ac:dyDescent="0.3">
      <c r="E4907" s="12"/>
      <c r="O4907" s="22"/>
      <c r="AA4907" s="25"/>
      <c r="AB4907" s="25"/>
    </row>
    <row r="4908" spans="5:28" x14ac:dyDescent="0.3">
      <c r="E4908" s="12"/>
      <c r="O4908" s="22"/>
      <c r="AA4908" s="25"/>
      <c r="AB4908" s="25"/>
    </row>
    <row r="4909" spans="5:28" x14ac:dyDescent="0.3">
      <c r="E4909" s="12"/>
      <c r="O4909" s="22"/>
      <c r="AA4909" s="25"/>
      <c r="AB4909" s="25"/>
    </row>
    <row r="4910" spans="5:28" x14ac:dyDescent="0.3">
      <c r="E4910" s="12"/>
      <c r="O4910" s="22"/>
      <c r="AA4910" s="25"/>
      <c r="AB4910" s="25"/>
    </row>
    <row r="4911" spans="5:28" x14ac:dyDescent="0.3">
      <c r="E4911" s="12"/>
      <c r="O4911" s="22"/>
      <c r="AA4911" s="25"/>
      <c r="AB4911" s="25"/>
    </row>
    <row r="4912" spans="5:28" x14ac:dyDescent="0.3">
      <c r="E4912" s="12"/>
      <c r="O4912" s="22"/>
      <c r="AA4912" s="25"/>
      <c r="AB4912" s="25"/>
    </row>
    <row r="4913" spans="5:28" x14ac:dyDescent="0.3">
      <c r="E4913" s="12"/>
      <c r="O4913" s="22"/>
      <c r="AA4913" s="25"/>
      <c r="AB4913" s="25"/>
    </row>
    <row r="4914" spans="5:28" x14ac:dyDescent="0.3">
      <c r="E4914" s="12"/>
      <c r="O4914" s="22"/>
      <c r="AA4914" s="25"/>
      <c r="AB4914" s="25"/>
    </row>
    <row r="4915" spans="5:28" x14ac:dyDescent="0.3">
      <c r="E4915" s="12"/>
      <c r="O4915" s="22"/>
      <c r="AA4915" s="25"/>
      <c r="AB4915" s="25"/>
    </row>
    <row r="4916" spans="5:28" x14ac:dyDescent="0.3">
      <c r="E4916" s="12"/>
      <c r="O4916" s="22"/>
      <c r="AA4916" s="25"/>
      <c r="AB4916" s="25"/>
    </row>
    <row r="4917" spans="5:28" x14ac:dyDescent="0.3">
      <c r="E4917" s="12"/>
      <c r="O4917" s="22"/>
      <c r="AA4917" s="25"/>
      <c r="AB4917" s="25"/>
    </row>
    <row r="4918" spans="5:28" x14ac:dyDescent="0.3">
      <c r="E4918" s="12"/>
      <c r="O4918" s="22"/>
      <c r="AA4918" s="25"/>
      <c r="AB4918" s="25"/>
    </row>
    <row r="4919" spans="5:28" x14ac:dyDescent="0.3">
      <c r="E4919" s="12"/>
      <c r="O4919" s="22"/>
      <c r="AA4919" s="25"/>
      <c r="AB4919" s="25"/>
    </row>
    <row r="4920" spans="5:28" x14ac:dyDescent="0.3">
      <c r="E4920" s="12"/>
      <c r="O4920" s="22"/>
      <c r="AA4920" s="25"/>
      <c r="AB4920" s="25"/>
    </row>
    <row r="4921" spans="5:28" x14ac:dyDescent="0.3">
      <c r="E4921" s="12"/>
      <c r="O4921" s="22"/>
      <c r="AA4921" s="25"/>
      <c r="AB4921" s="25"/>
    </row>
    <row r="4922" spans="5:28" x14ac:dyDescent="0.3">
      <c r="E4922" s="12"/>
      <c r="O4922" s="22"/>
      <c r="AA4922" s="25"/>
      <c r="AB4922" s="25"/>
    </row>
    <row r="4923" spans="5:28" x14ac:dyDescent="0.3">
      <c r="E4923" s="12"/>
      <c r="O4923" s="22"/>
      <c r="AA4923" s="25"/>
      <c r="AB4923" s="25"/>
    </row>
    <row r="4924" spans="5:28" x14ac:dyDescent="0.3">
      <c r="E4924" s="12"/>
      <c r="O4924" s="22"/>
      <c r="AA4924" s="25"/>
      <c r="AB4924" s="25"/>
    </row>
    <row r="4925" spans="5:28" x14ac:dyDescent="0.3">
      <c r="E4925" s="12"/>
      <c r="O4925" s="22"/>
      <c r="AA4925" s="25"/>
      <c r="AB4925" s="25"/>
    </row>
    <row r="4926" spans="5:28" x14ac:dyDescent="0.3">
      <c r="E4926" s="12"/>
      <c r="O4926" s="22"/>
      <c r="AA4926" s="25"/>
      <c r="AB4926" s="25"/>
    </row>
    <row r="4927" spans="5:28" x14ac:dyDescent="0.3">
      <c r="E4927" s="12"/>
      <c r="O4927" s="22"/>
      <c r="AA4927" s="25"/>
      <c r="AB4927" s="25"/>
    </row>
    <row r="4928" spans="5:28" x14ac:dyDescent="0.3">
      <c r="E4928" s="12"/>
      <c r="O4928" s="22"/>
      <c r="AA4928" s="25"/>
      <c r="AB4928" s="25"/>
    </row>
    <row r="4929" spans="5:28" x14ac:dyDescent="0.3">
      <c r="E4929" s="12"/>
      <c r="O4929" s="22"/>
      <c r="AA4929" s="25"/>
      <c r="AB4929" s="25"/>
    </row>
    <row r="4930" spans="5:28" x14ac:dyDescent="0.3">
      <c r="E4930" s="12"/>
      <c r="O4930" s="22"/>
      <c r="AA4930" s="25"/>
      <c r="AB4930" s="25"/>
    </row>
    <row r="4931" spans="5:28" x14ac:dyDescent="0.3">
      <c r="E4931" s="12"/>
      <c r="O4931" s="22"/>
      <c r="AA4931" s="25"/>
      <c r="AB4931" s="25"/>
    </row>
    <row r="4932" spans="5:28" x14ac:dyDescent="0.3">
      <c r="E4932" s="12"/>
      <c r="O4932" s="22"/>
      <c r="AA4932" s="25"/>
      <c r="AB4932" s="25"/>
    </row>
    <row r="4933" spans="5:28" x14ac:dyDescent="0.3">
      <c r="E4933" s="12"/>
      <c r="O4933" s="22"/>
      <c r="AA4933" s="25"/>
      <c r="AB4933" s="25"/>
    </row>
    <row r="4934" spans="5:28" x14ac:dyDescent="0.3">
      <c r="E4934" s="12"/>
      <c r="O4934" s="22"/>
      <c r="AA4934" s="25"/>
      <c r="AB4934" s="25"/>
    </row>
    <row r="4935" spans="5:28" x14ac:dyDescent="0.3">
      <c r="E4935" s="12"/>
      <c r="O4935" s="22"/>
      <c r="AA4935" s="25"/>
      <c r="AB4935" s="25"/>
    </row>
    <row r="4936" spans="5:28" x14ac:dyDescent="0.3">
      <c r="E4936" s="12"/>
      <c r="O4936" s="22"/>
      <c r="AA4936" s="25"/>
      <c r="AB4936" s="25"/>
    </row>
    <row r="4937" spans="5:28" x14ac:dyDescent="0.3">
      <c r="E4937" s="12"/>
      <c r="O4937" s="22"/>
      <c r="AA4937" s="25"/>
      <c r="AB4937" s="25"/>
    </row>
    <row r="4938" spans="5:28" x14ac:dyDescent="0.3">
      <c r="E4938" s="12"/>
      <c r="O4938" s="22"/>
      <c r="AA4938" s="25"/>
      <c r="AB4938" s="25"/>
    </row>
    <row r="4939" spans="5:28" x14ac:dyDescent="0.3">
      <c r="E4939" s="12"/>
      <c r="O4939" s="22"/>
      <c r="AA4939" s="25"/>
      <c r="AB4939" s="25"/>
    </row>
    <row r="4940" spans="5:28" x14ac:dyDescent="0.3">
      <c r="E4940" s="12"/>
      <c r="O4940" s="22"/>
      <c r="AA4940" s="25"/>
      <c r="AB4940" s="25"/>
    </row>
    <row r="4941" spans="5:28" x14ac:dyDescent="0.3">
      <c r="E4941" s="12"/>
      <c r="O4941" s="22"/>
      <c r="AA4941" s="25"/>
      <c r="AB4941" s="25"/>
    </row>
    <row r="4942" spans="5:28" x14ac:dyDescent="0.3">
      <c r="E4942" s="12"/>
      <c r="O4942" s="22"/>
      <c r="AA4942" s="25"/>
      <c r="AB4942" s="25"/>
    </row>
    <row r="4943" spans="5:28" x14ac:dyDescent="0.3">
      <c r="E4943" s="12"/>
      <c r="O4943" s="22"/>
      <c r="AA4943" s="25"/>
      <c r="AB4943" s="25"/>
    </row>
    <row r="4944" spans="5:28" x14ac:dyDescent="0.3">
      <c r="E4944" s="12"/>
      <c r="O4944" s="22"/>
      <c r="AA4944" s="25"/>
      <c r="AB4944" s="25"/>
    </row>
    <row r="4945" spans="5:28" x14ac:dyDescent="0.3">
      <c r="E4945" s="12"/>
      <c r="O4945" s="22"/>
      <c r="AA4945" s="25"/>
      <c r="AB4945" s="25"/>
    </row>
    <row r="4946" spans="5:28" x14ac:dyDescent="0.3">
      <c r="E4946" s="12"/>
      <c r="O4946" s="22"/>
      <c r="AA4946" s="25"/>
      <c r="AB4946" s="25"/>
    </row>
    <row r="4947" spans="5:28" x14ac:dyDescent="0.3">
      <c r="E4947" s="12"/>
      <c r="O4947" s="22"/>
      <c r="AA4947" s="25"/>
      <c r="AB4947" s="25"/>
    </row>
    <row r="4948" spans="5:28" x14ac:dyDescent="0.3">
      <c r="E4948" s="12"/>
      <c r="O4948" s="22"/>
      <c r="AA4948" s="25"/>
      <c r="AB4948" s="25"/>
    </row>
    <row r="4949" spans="5:28" x14ac:dyDescent="0.3">
      <c r="E4949" s="12"/>
      <c r="O4949" s="22"/>
      <c r="AA4949" s="25"/>
      <c r="AB4949" s="25"/>
    </row>
    <row r="4950" spans="5:28" x14ac:dyDescent="0.3">
      <c r="E4950" s="12"/>
      <c r="O4950" s="22"/>
      <c r="AA4950" s="25"/>
      <c r="AB4950" s="25"/>
    </row>
    <row r="4951" spans="5:28" x14ac:dyDescent="0.3">
      <c r="E4951" s="12"/>
      <c r="O4951" s="22"/>
      <c r="AA4951" s="25"/>
      <c r="AB4951" s="25"/>
    </row>
    <row r="4952" spans="5:28" x14ac:dyDescent="0.3">
      <c r="E4952" s="12"/>
      <c r="O4952" s="22"/>
      <c r="AA4952" s="25"/>
      <c r="AB4952" s="25"/>
    </row>
    <row r="4953" spans="5:28" x14ac:dyDescent="0.3">
      <c r="E4953" s="12"/>
      <c r="O4953" s="22"/>
      <c r="AA4953" s="25"/>
      <c r="AB4953" s="25"/>
    </row>
    <row r="4954" spans="5:28" x14ac:dyDescent="0.3">
      <c r="E4954" s="12"/>
      <c r="O4954" s="22"/>
      <c r="AA4954" s="25"/>
      <c r="AB4954" s="25"/>
    </row>
    <row r="4955" spans="5:28" x14ac:dyDescent="0.3">
      <c r="E4955" s="12"/>
      <c r="O4955" s="22"/>
      <c r="AA4955" s="25"/>
      <c r="AB4955" s="25"/>
    </row>
    <row r="4956" spans="5:28" x14ac:dyDescent="0.3">
      <c r="E4956" s="12"/>
      <c r="O4956" s="22"/>
      <c r="AA4956" s="25"/>
      <c r="AB4956" s="25"/>
    </row>
    <row r="4957" spans="5:28" x14ac:dyDescent="0.3">
      <c r="E4957" s="12"/>
      <c r="O4957" s="22"/>
      <c r="AA4957" s="25"/>
      <c r="AB4957" s="25"/>
    </row>
    <row r="4958" spans="5:28" x14ac:dyDescent="0.3">
      <c r="E4958" s="12"/>
      <c r="O4958" s="22"/>
      <c r="AA4958" s="25"/>
      <c r="AB4958" s="25"/>
    </row>
    <row r="4959" spans="5:28" x14ac:dyDescent="0.3">
      <c r="E4959" s="12"/>
      <c r="O4959" s="22"/>
      <c r="AA4959" s="25"/>
      <c r="AB4959" s="25"/>
    </row>
    <row r="4960" spans="5:28" x14ac:dyDescent="0.3">
      <c r="E4960" s="12"/>
      <c r="O4960" s="22"/>
      <c r="AA4960" s="25"/>
      <c r="AB4960" s="25"/>
    </row>
    <row r="4961" spans="5:28" x14ac:dyDescent="0.3">
      <c r="E4961" s="12"/>
      <c r="O4961" s="22"/>
      <c r="AA4961" s="25"/>
      <c r="AB4961" s="25"/>
    </row>
    <row r="4962" spans="5:28" x14ac:dyDescent="0.3">
      <c r="E4962" s="12"/>
      <c r="O4962" s="22"/>
      <c r="AA4962" s="25"/>
      <c r="AB4962" s="25"/>
    </row>
    <row r="4963" spans="5:28" x14ac:dyDescent="0.3">
      <c r="E4963" s="12"/>
      <c r="O4963" s="22"/>
      <c r="AA4963" s="25"/>
      <c r="AB4963" s="25"/>
    </row>
    <row r="4964" spans="5:28" x14ac:dyDescent="0.3">
      <c r="E4964" s="12"/>
      <c r="O4964" s="22"/>
      <c r="AA4964" s="25"/>
      <c r="AB4964" s="25"/>
    </row>
    <row r="4965" spans="5:28" x14ac:dyDescent="0.3">
      <c r="E4965" s="12"/>
      <c r="O4965" s="22"/>
      <c r="AA4965" s="25"/>
      <c r="AB4965" s="25"/>
    </row>
    <row r="4966" spans="5:28" x14ac:dyDescent="0.3">
      <c r="E4966" s="12"/>
      <c r="O4966" s="22"/>
      <c r="AA4966" s="25"/>
      <c r="AB4966" s="25"/>
    </row>
    <row r="4967" spans="5:28" x14ac:dyDescent="0.3">
      <c r="E4967" s="12"/>
      <c r="O4967" s="22"/>
      <c r="AA4967" s="25"/>
      <c r="AB4967" s="25"/>
    </row>
    <row r="4968" spans="5:28" x14ac:dyDescent="0.3">
      <c r="E4968" s="12"/>
      <c r="O4968" s="22"/>
      <c r="AA4968" s="25"/>
      <c r="AB4968" s="25"/>
    </row>
    <row r="4969" spans="5:28" x14ac:dyDescent="0.3">
      <c r="E4969" s="12"/>
      <c r="O4969" s="22"/>
      <c r="AA4969" s="25"/>
      <c r="AB4969" s="25"/>
    </row>
    <row r="4970" spans="5:28" x14ac:dyDescent="0.3">
      <c r="E4970" s="12"/>
      <c r="O4970" s="22"/>
      <c r="AA4970" s="25"/>
      <c r="AB4970" s="25"/>
    </row>
    <row r="4971" spans="5:28" x14ac:dyDescent="0.3">
      <c r="E4971" s="12"/>
      <c r="O4971" s="22"/>
      <c r="AA4971" s="25"/>
      <c r="AB4971" s="25"/>
    </row>
    <row r="4972" spans="5:28" x14ac:dyDescent="0.3">
      <c r="E4972" s="12"/>
      <c r="O4972" s="22"/>
      <c r="AA4972" s="25"/>
      <c r="AB4972" s="25"/>
    </row>
    <row r="4973" spans="5:28" x14ac:dyDescent="0.3">
      <c r="E4973" s="12"/>
      <c r="O4973" s="22"/>
      <c r="AA4973" s="25"/>
      <c r="AB4973" s="25"/>
    </row>
    <row r="4974" spans="5:28" x14ac:dyDescent="0.3">
      <c r="E4974" s="12"/>
      <c r="O4974" s="22"/>
      <c r="AA4974" s="25"/>
      <c r="AB4974" s="25"/>
    </row>
    <row r="4975" spans="5:28" x14ac:dyDescent="0.3">
      <c r="E4975" s="12"/>
      <c r="O4975" s="22"/>
      <c r="AA4975" s="25"/>
      <c r="AB4975" s="25"/>
    </row>
    <row r="4976" spans="5:28" x14ac:dyDescent="0.3">
      <c r="E4976" s="12"/>
      <c r="O4976" s="22"/>
      <c r="AA4976" s="25"/>
      <c r="AB4976" s="25"/>
    </row>
    <row r="4977" spans="5:28" x14ac:dyDescent="0.3">
      <c r="E4977" s="12"/>
      <c r="O4977" s="22"/>
      <c r="AA4977" s="25"/>
      <c r="AB4977" s="25"/>
    </row>
    <row r="4978" spans="5:28" x14ac:dyDescent="0.3">
      <c r="E4978" s="12"/>
      <c r="O4978" s="22"/>
      <c r="AA4978" s="25"/>
      <c r="AB4978" s="25"/>
    </row>
    <row r="4979" spans="5:28" x14ac:dyDescent="0.3">
      <c r="E4979" s="12"/>
      <c r="O4979" s="22"/>
      <c r="AA4979" s="25"/>
      <c r="AB4979" s="25"/>
    </row>
    <row r="4980" spans="5:28" x14ac:dyDescent="0.3">
      <c r="E4980" s="12"/>
      <c r="O4980" s="22"/>
      <c r="AA4980" s="25"/>
      <c r="AB4980" s="25"/>
    </row>
    <row r="4981" spans="5:28" x14ac:dyDescent="0.3">
      <c r="E4981" s="12"/>
      <c r="O4981" s="22"/>
      <c r="AA4981" s="25"/>
      <c r="AB4981" s="25"/>
    </row>
    <row r="4982" spans="5:28" x14ac:dyDescent="0.3">
      <c r="E4982" s="12"/>
      <c r="O4982" s="22"/>
      <c r="AA4982" s="25"/>
      <c r="AB4982" s="25"/>
    </row>
    <row r="4983" spans="5:28" x14ac:dyDescent="0.3">
      <c r="E4983" s="12"/>
      <c r="O4983" s="22"/>
      <c r="AA4983" s="25"/>
      <c r="AB4983" s="25"/>
    </row>
    <row r="4984" spans="5:28" x14ac:dyDescent="0.3">
      <c r="E4984" s="12"/>
      <c r="O4984" s="22"/>
      <c r="AA4984" s="25"/>
      <c r="AB4984" s="25"/>
    </row>
    <row r="4985" spans="5:28" x14ac:dyDescent="0.3">
      <c r="E4985" s="12"/>
      <c r="O4985" s="22"/>
      <c r="AA4985" s="25"/>
      <c r="AB4985" s="25"/>
    </row>
    <row r="4986" spans="5:28" x14ac:dyDescent="0.3">
      <c r="E4986" s="12"/>
      <c r="O4986" s="22"/>
      <c r="AA4986" s="25"/>
      <c r="AB4986" s="25"/>
    </row>
    <row r="4987" spans="5:28" x14ac:dyDescent="0.3">
      <c r="E4987" s="12"/>
      <c r="O4987" s="22"/>
      <c r="AA4987" s="25"/>
      <c r="AB4987" s="25"/>
    </row>
    <row r="4988" spans="5:28" x14ac:dyDescent="0.3">
      <c r="E4988" s="12"/>
      <c r="O4988" s="22"/>
      <c r="AA4988" s="25"/>
      <c r="AB4988" s="25"/>
    </row>
    <row r="4989" spans="5:28" x14ac:dyDescent="0.3">
      <c r="E4989" s="12"/>
      <c r="O4989" s="22"/>
      <c r="AA4989" s="25"/>
      <c r="AB4989" s="25"/>
    </row>
    <row r="4990" spans="5:28" x14ac:dyDescent="0.3">
      <c r="E4990" s="12"/>
      <c r="O4990" s="22"/>
      <c r="AA4990" s="25"/>
      <c r="AB4990" s="25"/>
    </row>
    <row r="4991" spans="5:28" x14ac:dyDescent="0.3">
      <c r="E4991" s="12"/>
      <c r="O4991" s="22"/>
      <c r="AA4991" s="25"/>
      <c r="AB4991" s="25"/>
    </row>
    <row r="4992" spans="5:28" x14ac:dyDescent="0.3">
      <c r="E4992" s="12"/>
      <c r="O4992" s="22"/>
      <c r="AA4992" s="25"/>
      <c r="AB4992" s="25"/>
    </row>
    <row r="4993" spans="5:28" x14ac:dyDescent="0.3">
      <c r="E4993" s="12"/>
      <c r="O4993" s="22"/>
      <c r="AA4993" s="25"/>
      <c r="AB4993" s="25"/>
    </row>
    <row r="4994" spans="5:28" x14ac:dyDescent="0.3">
      <c r="E4994" s="12"/>
      <c r="O4994" s="22"/>
      <c r="AA4994" s="25"/>
      <c r="AB4994" s="25"/>
    </row>
    <row r="4995" spans="5:28" x14ac:dyDescent="0.3">
      <c r="E4995" s="12"/>
      <c r="O4995" s="22"/>
      <c r="AA4995" s="25"/>
      <c r="AB4995" s="25"/>
    </row>
    <row r="4996" spans="5:28" x14ac:dyDescent="0.3">
      <c r="E4996" s="12"/>
      <c r="O4996" s="22"/>
      <c r="AA4996" s="25"/>
      <c r="AB4996" s="25"/>
    </row>
    <row r="4997" spans="5:28" x14ac:dyDescent="0.3">
      <c r="E4997" s="12"/>
      <c r="O4997" s="22"/>
      <c r="AA4997" s="25"/>
      <c r="AB4997" s="25"/>
    </row>
    <row r="4998" spans="5:28" x14ac:dyDescent="0.3">
      <c r="E4998" s="12"/>
      <c r="O4998" s="22"/>
      <c r="AA4998" s="25"/>
      <c r="AB4998" s="25"/>
    </row>
    <row r="4999" spans="5:28" x14ac:dyDescent="0.3">
      <c r="E4999" s="12"/>
      <c r="O4999" s="22"/>
      <c r="AA4999" s="25"/>
      <c r="AB4999" s="25"/>
    </row>
    <row r="5000" spans="5:28" x14ac:dyDescent="0.3">
      <c r="E5000" s="12"/>
      <c r="O5000" s="22"/>
      <c r="AA5000" s="25"/>
      <c r="AB5000" s="25"/>
    </row>
    <row r="5001" spans="5:28" x14ac:dyDescent="0.3">
      <c r="E5001" s="12"/>
      <c r="O5001" s="22"/>
      <c r="AA5001" s="25"/>
      <c r="AB5001" s="25"/>
    </row>
    <row r="5002" spans="5:28" x14ac:dyDescent="0.3">
      <c r="E5002" s="12"/>
      <c r="O5002" s="22"/>
      <c r="AA5002" s="25"/>
      <c r="AB5002" s="25"/>
    </row>
    <row r="5003" spans="5:28" x14ac:dyDescent="0.3">
      <c r="E5003" s="12"/>
      <c r="O5003" s="22"/>
      <c r="AA5003" s="25"/>
      <c r="AB5003" s="25"/>
    </row>
    <row r="5004" spans="5:28" x14ac:dyDescent="0.3">
      <c r="E5004" s="12"/>
      <c r="O5004" s="22"/>
      <c r="AA5004" s="25"/>
      <c r="AB5004" s="25"/>
    </row>
    <row r="5005" spans="5:28" x14ac:dyDescent="0.3">
      <c r="E5005" s="12"/>
      <c r="O5005" s="22"/>
      <c r="AA5005" s="25"/>
      <c r="AB5005" s="25"/>
    </row>
    <row r="5006" spans="5:28" x14ac:dyDescent="0.3">
      <c r="E5006" s="12"/>
      <c r="O5006" s="22"/>
      <c r="AA5006" s="25"/>
      <c r="AB5006" s="25"/>
    </row>
    <row r="5007" spans="5:28" x14ac:dyDescent="0.3">
      <c r="E5007" s="12"/>
      <c r="O5007" s="22"/>
      <c r="AA5007" s="25"/>
      <c r="AB5007" s="25"/>
    </row>
    <row r="5008" spans="5:28" x14ac:dyDescent="0.3">
      <c r="E5008" s="12"/>
      <c r="O5008" s="22"/>
      <c r="AA5008" s="25"/>
      <c r="AB5008" s="25"/>
    </row>
    <row r="5009" spans="5:28" x14ac:dyDescent="0.3">
      <c r="E5009" s="12"/>
      <c r="O5009" s="22"/>
      <c r="AA5009" s="25"/>
      <c r="AB5009" s="25"/>
    </row>
    <row r="5010" spans="5:28" x14ac:dyDescent="0.3">
      <c r="E5010" s="12"/>
      <c r="O5010" s="22"/>
      <c r="AA5010" s="25"/>
      <c r="AB5010" s="25"/>
    </row>
    <row r="5011" spans="5:28" x14ac:dyDescent="0.3">
      <c r="E5011" s="12"/>
      <c r="O5011" s="22"/>
      <c r="AA5011" s="25"/>
      <c r="AB5011" s="25"/>
    </row>
    <row r="5012" spans="5:28" x14ac:dyDescent="0.3">
      <c r="E5012" s="12"/>
      <c r="O5012" s="22"/>
      <c r="AA5012" s="25"/>
      <c r="AB5012" s="25"/>
    </row>
    <row r="5013" spans="5:28" x14ac:dyDescent="0.3">
      <c r="E5013" s="12"/>
      <c r="O5013" s="22"/>
      <c r="AA5013" s="25"/>
      <c r="AB5013" s="25"/>
    </row>
    <row r="5014" spans="5:28" x14ac:dyDescent="0.3">
      <c r="E5014" s="12"/>
      <c r="O5014" s="22"/>
      <c r="AA5014" s="25"/>
      <c r="AB5014" s="25"/>
    </row>
    <row r="5015" spans="5:28" x14ac:dyDescent="0.3">
      <c r="E5015" s="12"/>
      <c r="O5015" s="22"/>
      <c r="AA5015" s="25"/>
      <c r="AB5015" s="25"/>
    </row>
    <row r="5016" spans="5:28" x14ac:dyDescent="0.3">
      <c r="E5016" s="12"/>
      <c r="O5016" s="22"/>
      <c r="AA5016" s="25"/>
      <c r="AB5016" s="25"/>
    </row>
    <row r="5017" spans="5:28" x14ac:dyDescent="0.3">
      <c r="E5017" s="12"/>
      <c r="O5017" s="22"/>
      <c r="AA5017" s="25"/>
      <c r="AB5017" s="25"/>
    </row>
    <row r="5018" spans="5:28" x14ac:dyDescent="0.3">
      <c r="E5018" s="12"/>
      <c r="O5018" s="22"/>
      <c r="AA5018" s="25"/>
      <c r="AB5018" s="25"/>
    </row>
    <row r="5019" spans="5:28" x14ac:dyDescent="0.3">
      <c r="E5019" s="12"/>
      <c r="O5019" s="22"/>
      <c r="AA5019" s="25"/>
      <c r="AB5019" s="25"/>
    </row>
    <row r="5020" spans="5:28" x14ac:dyDescent="0.3">
      <c r="E5020" s="12"/>
      <c r="O5020" s="22"/>
      <c r="AA5020" s="25"/>
      <c r="AB5020" s="25"/>
    </row>
    <row r="5021" spans="5:28" x14ac:dyDescent="0.3">
      <c r="E5021" s="12"/>
      <c r="O5021" s="22"/>
      <c r="AA5021" s="25"/>
      <c r="AB5021" s="25"/>
    </row>
    <row r="5022" spans="5:28" x14ac:dyDescent="0.3">
      <c r="E5022" s="12"/>
      <c r="O5022" s="22"/>
      <c r="AA5022" s="25"/>
      <c r="AB5022" s="25"/>
    </row>
    <row r="5023" spans="5:28" x14ac:dyDescent="0.3">
      <c r="E5023" s="12"/>
      <c r="O5023" s="22"/>
      <c r="AA5023" s="25"/>
      <c r="AB5023" s="25"/>
    </row>
    <row r="5024" spans="5:28" x14ac:dyDescent="0.3">
      <c r="E5024" s="12"/>
      <c r="O5024" s="22"/>
      <c r="AA5024" s="25"/>
      <c r="AB5024" s="25"/>
    </row>
    <row r="5025" spans="5:28" x14ac:dyDescent="0.3">
      <c r="E5025" s="12"/>
      <c r="O5025" s="22"/>
      <c r="AA5025" s="25"/>
      <c r="AB5025" s="25"/>
    </row>
    <row r="5026" spans="5:28" x14ac:dyDescent="0.3">
      <c r="E5026" s="12"/>
      <c r="O5026" s="22"/>
      <c r="AA5026" s="25"/>
      <c r="AB5026" s="25"/>
    </row>
    <row r="5027" spans="5:28" x14ac:dyDescent="0.3">
      <c r="E5027" s="12"/>
      <c r="O5027" s="22"/>
      <c r="AA5027" s="25"/>
      <c r="AB5027" s="25"/>
    </row>
    <row r="5028" spans="5:28" x14ac:dyDescent="0.3">
      <c r="E5028" s="12"/>
      <c r="O5028" s="22"/>
      <c r="AA5028" s="25"/>
      <c r="AB5028" s="25"/>
    </row>
    <row r="5029" spans="5:28" x14ac:dyDescent="0.3">
      <c r="E5029" s="12"/>
      <c r="O5029" s="22"/>
      <c r="AA5029" s="25"/>
      <c r="AB5029" s="25"/>
    </row>
    <row r="5030" spans="5:28" x14ac:dyDescent="0.3">
      <c r="E5030" s="12"/>
      <c r="O5030" s="22"/>
      <c r="AA5030" s="25"/>
      <c r="AB5030" s="25"/>
    </row>
    <row r="5031" spans="5:28" x14ac:dyDescent="0.3">
      <c r="E5031" s="12"/>
      <c r="O5031" s="22"/>
      <c r="AA5031" s="25"/>
      <c r="AB5031" s="25"/>
    </row>
    <row r="5032" spans="5:28" x14ac:dyDescent="0.3">
      <c r="E5032" s="12"/>
      <c r="O5032" s="22"/>
      <c r="AA5032" s="25"/>
      <c r="AB5032" s="25"/>
    </row>
    <row r="5033" spans="5:28" x14ac:dyDescent="0.3">
      <c r="E5033" s="12"/>
      <c r="O5033" s="22"/>
      <c r="AA5033" s="25"/>
      <c r="AB5033" s="25"/>
    </row>
    <row r="5034" spans="5:28" x14ac:dyDescent="0.3">
      <c r="E5034" s="12"/>
      <c r="O5034" s="22"/>
      <c r="AA5034" s="25"/>
      <c r="AB5034" s="25"/>
    </row>
    <row r="5035" spans="5:28" x14ac:dyDescent="0.3">
      <c r="E5035" s="12"/>
      <c r="O5035" s="22"/>
      <c r="AA5035" s="25"/>
      <c r="AB5035" s="25"/>
    </row>
    <row r="5036" spans="5:28" x14ac:dyDescent="0.3">
      <c r="E5036" s="12"/>
      <c r="O5036" s="22"/>
      <c r="AA5036" s="25"/>
      <c r="AB5036" s="25"/>
    </row>
    <row r="5037" spans="5:28" x14ac:dyDescent="0.3">
      <c r="E5037" s="12"/>
      <c r="O5037" s="22"/>
      <c r="AA5037" s="25"/>
      <c r="AB5037" s="25"/>
    </row>
    <row r="5038" spans="5:28" x14ac:dyDescent="0.3">
      <c r="E5038" s="12"/>
      <c r="O5038" s="22"/>
      <c r="AA5038" s="25"/>
      <c r="AB5038" s="25"/>
    </row>
    <row r="5039" spans="5:28" x14ac:dyDescent="0.3">
      <c r="E5039" s="12"/>
      <c r="O5039" s="22"/>
      <c r="AA5039" s="25"/>
      <c r="AB5039" s="25"/>
    </row>
    <row r="5040" spans="5:28" x14ac:dyDescent="0.3">
      <c r="E5040" s="12"/>
      <c r="O5040" s="22"/>
      <c r="AA5040" s="25"/>
      <c r="AB5040" s="25"/>
    </row>
    <row r="5041" spans="5:28" x14ac:dyDescent="0.3">
      <c r="E5041" s="12"/>
      <c r="O5041" s="22"/>
      <c r="AA5041" s="25"/>
      <c r="AB5041" s="25"/>
    </row>
    <row r="5042" spans="5:28" x14ac:dyDescent="0.3">
      <c r="E5042" s="12"/>
      <c r="O5042" s="22"/>
      <c r="AA5042" s="25"/>
      <c r="AB5042" s="25"/>
    </row>
    <row r="5043" spans="5:28" x14ac:dyDescent="0.3">
      <c r="E5043" s="12"/>
      <c r="O5043" s="22"/>
      <c r="AA5043" s="25"/>
      <c r="AB5043" s="25"/>
    </row>
    <row r="5044" spans="5:28" x14ac:dyDescent="0.3">
      <c r="E5044" s="12"/>
      <c r="O5044" s="22"/>
      <c r="AA5044" s="25"/>
      <c r="AB5044" s="25"/>
    </row>
    <row r="5045" spans="5:28" x14ac:dyDescent="0.3">
      <c r="E5045" s="12"/>
      <c r="O5045" s="22"/>
      <c r="AA5045" s="25"/>
      <c r="AB5045" s="25"/>
    </row>
    <row r="5046" spans="5:28" x14ac:dyDescent="0.3">
      <c r="E5046" s="12"/>
      <c r="O5046" s="22"/>
      <c r="AA5046" s="25"/>
      <c r="AB5046" s="25"/>
    </row>
    <row r="5047" spans="5:28" x14ac:dyDescent="0.3">
      <c r="E5047" s="12"/>
      <c r="O5047" s="22"/>
      <c r="AA5047" s="25"/>
      <c r="AB5047" s="25"/>
    </row>
    <row r="5048" spans="5:28" x14ac:dyDescent="0.3">
      <c r="E5048" s="12"/>
      <c r="O5048" s="22"/>
      <c r="AA5048" s="25"/>
      <c r="AB5048" s="25"/>
    </row>
    <row r="5049" spans="5:28" x14ac:dyDescent="0.3">
      <c r="E5049" s="12"/>
      <c r="O5049" s="22"/>
      <c r="AA5049" s="25"/>
      <c r="AB5049" s="25"/>
    </row>
    <row r="5050" spans="5:28" x14ac:dyDescent="0.3">
      <c r="E5050" s="12"/>
      <c r="O5050" s="22"/>
      <c r="AA5050" s="25"/>
      <c r="AB5050" s="25"/>
    </row>
    <row r="5051" spans="5:28" x14ac:dyDescent="0.3">
      <c r="E5051" s="12"/>
      <c r="O5051" s="22"/>
      <c r="AA5051" s="25"/>
      <c r="AB5051" s="25"/>
    </row>
    <row r="5052" spans="5:28" x14ac:dyDescent="0.3">
      <c r="E5052" s="12"/>
      <c r="O5052" s="22"/>
      <c r="AA5052" s="25"/>
      <c r="AB5052" s="25"/>
    </row>
    <row r="5053" spans="5:28" x14ac:dyDescent="0.3">
      <c r="E5053" s="12"/>
      <c r="O5053" s="22"/>
      <c r="AA5053" s="25"/>
      <c r="AB5053" s="25"/>
    </row>
    <row r="5054" spans="5:28" x14ac:dyDescent="0.3">
      <c r="E5054" s="12"/>
      <c r="O5054" s="22"/>
      <c r="AA5054" s="25"/>
      <c r="AB5054" s="25"/>
    </row>
    <row r="5055" spans="5:28" x14ac:dyDescent="0.3">
      <c r="E5055" s="12"/>
      <c r="O5055" s="22"/>
      <c r="AA5055" s="25"/>
      <c r="AB5055" s="25"/>
    </row>
    <row r="5056" spans="5:28" x14ac:dyDescent="0.3">
      <c r="E5056" s="12"/>
      <c r="O5056" s="22"/>
      <c r="AA5056" s="25"/>
      <c r="AB5056" s="25"/>
    </row>
    <row r="5057" spans="5:28" x14ac:dyDescent="0.3">
      <c r="E5057" s="12"/>
      <c r="O5057" s="22"/>
      <c r="AA5057" s="25"/>
      <c r="AB5057" s="25"/>
    </row>
    <row r="5058" spans="5:28" x14ac:dyDescent="0.3">
      <c r="E5058" s="12"/>
      <c r="O5058" s="22"/>
      <c r="AA5058" s="25"/>
      <c r="AB5058" s="25"/>
    </row>
    <row r="5059" spans="5:28" x14ac:dyDescent="0.3">
      <c r="E5059" s="12"/>
      <c r="O5059" s="22"/>
      <c r="AA5059" s="25"/>
      <c r="AB5059" s="25"/>
    </row>
    <row r="5060" spans="5:28" x14ac:dyDescent="0.3">
      <c r="E5060" s="12"/>
      <c r="O5060" s="22"/>
      <c r="AA5060" s="25"/>
      <c r="AB5060" s="25"/>
    </row>
    <row r="5061" spans="5:28" x14ac:dyDescent="0.3">
      <c r="E5061" s="12"/>
      <c r="O5061" s="22"/>
      <c r="AA5061" s="25"/>
      <c r="AB5061" s="25"/>
    </row>
    <row r="5062" spans="5:28" x14ac:dyDescent="0.3">
      <c r="E5062" s="12"/>
      <c r="O5062" s="22"/>
      <c r="AA5062" s="25"/>
      <c r="AB5062" s="25"/>
    </row>
    <row r="5063" spans="5:28" x14ac:dyDescent="0.3">
      <c r="E5063" s="12"/>
      <c r="O5063" s="22"/>
      <c r="AA5063" s="25"/>
      <c r="AB5063" s="25"/>
    </row>
    <row r="5064" spans="5:28" x14ac:dyDescent="0.3">
      <c r="E5064" s="12"/>
      <c r="O5064" s="22"/>
      <c r="AA5064" s="25"/>
      <c r="AB5064" s="25"/>
    </row>
    <row r="5065" spans="5:28" x14ac:dyDescent="0.3">
      <c r="E5065" s="12"/>
      <c r="O5065" s="22"/>
      <c r="AA5065" s="25"/>
      <c r="AB5065" s="25"/>
    </row>
    <row r="5066" spans="5:28" x14ac:dyDescent="0.3">
      <c r="E5066" s="12"/>
      <c r="O5066" s="22"/>
      <c r="AA5066" s="25"/>
      <c r="AB5066" s="25"/>
    </row>
    <row r="5067" spans="5:28" x14ac:dyDescent="0.3">
      <c r="E5067" s="12"/>
      <c r="O5067" s="22"/>
      <c r="AA5067" s="25"/>
      <c r="AB5067" s="25"/>
    </row>
    <row r="5068" spans="5:28" x14ac:dyDescent="0.3">
      <c r="E5068" s="12"/>
      <c r="O5068" s="22"/>
      <c r="AA5068" s="25"/>
      <c r="AB5068" s="25"/>
    </row>
    <row r="5069" spans="5:28" x14ac:dyDescent="0.3">
      <c r="E5069" s="12"/>
      <c r="O5069" s="22"/>
      <c r="AA5069" s="25"/>
      <c r="AB5069" s="25"/>
    </row>
    <row r="5070" spans="5:28" x14ac:dyDescent="0.3">
      <c r="E5070" s="12"/>
      <c r="O5070" s="22"/>
      <c r="AA5070" s="25"/>
      <c r="AB5070" s="25"/>
    </row>
    <row r="5071" spans="5:28" x14ac:dyDescent="0.3">
      <c r="E5071" s="12"/>
      <c r="O5071" s="22"/>
      <c r="AA5071" s="25"/>
      <c r="AB5071" s="25"/>
    </row>
    <row r="5072" spans="5:28" x14ac:dyDescent="0.3">
      <c r="E5072" s="12"/>
      <c r="O5072" s="22"/>
      <c r="AA5072" s="25"/>
      <c r="AB5072" s="25"/>
    </row>
    <row r="5073" spans="5:28" x14ac:dyDescent="0.3">
      <c r="E5073" s="12"/>
      <c r="O5073" s="22"/>
      <c r="AA5073" s="25"/>
      <c r="AB5073" s="25"/>
    </row>
    <row r="5074" spans="5:28" x14ac:dyDescent="0.3">
      <c r="E5074" s="12"/>
      <c r="O5074" s="22"/>
      <c r="AA5074" s="25"/>
      <c r="AB5074" s="25"/>
    </row>
    <row r="5075" spans="5:28" x14ac:dyDescent="0.3">
      <c r="E5075" s="12"/>
      <c r="O5075" s="22"/>
      <c r="AA5075" s="25"/>
      <c r="AB5075" s="25"/>
    </row>
    <row r="5076" spans="5:28" x14ac:dyDescent="0.3">
      <c r="E5076" s="12"/>
      <c r="O5076" s="22"/>
      <c r="AA5076" s="25"/>
      <c r="AB5076" s="25"/>
    </row>
    <row r="5077" spans="5:28" x14ac:dyDescent="0.3">
      <c r="E5077" s="12"/>
      <c r="O5077" s="22"/>
      <c r="AA5077" s="25"/>
      <c r="AB5077" s="25"/>
    </row>
    <row r="5078" spans="5:28" x14ac:dyDescent="0.3">
      <c r="E5078" s="12"/>
      <c r="O5078" s="22"/>
      <c r="AA5078" s="25"/>
      <c r="AB5078" s="25"/>
    </row>
    <row r="5079" spans="5:28" x14ac:dyDescent="0.3">
      <c r="E5079" s="12"/>
      <c r="O5079" s="22"/>
      <c r="AA5079" s="25"/>
      <c r="AB5079" s="25"/>
    </row>
    <row r="5080" spans="5:28" x14ac:dyDescent="0.3">
      <c r="E5080" s="12"/>
      <c r="O5080" s="22"/>
      <c r="AA5080" s="25"/>
      <c r="AB5080" s="25"/>
    </row>
    <row r="5081" spans="5:28" x14ac:dyDescent="0.3">
      <c r="E5081" s="12"/>
      <c r="O5081" s="22"/>
      <c r="AA5081" s="25"/>
      <c r="AB5081" s="25"/>
    </row>
    <row r="5082" spans="5:28" x14ac:dyDescent="0.3">
      <c r="E5082" s="12"/>
      <c r="O5082" s="22"/>
      <c r="AA5082" s="25"/>
      <c r="AB5082" s="25"/>
    </row>
    <row r="5083" spans="5:28" x14ac:dyDescent="0.3">
      <c r="E5083" s="12"/>
      <c r="O5083" s="22"/>
      <c r="AA5083" s="25"/>
      <c r="AB5083" s="25"/>
    </row>
    <row r="5084" spans="5:28" x14ac:dyDescent="0.3">
      <c r="E5084" s="12"/>
      <c r="O5084" s="22"/>
      <c r="AA5084" s="25"/>
      <c r="AB5084" s="25"/>
    </row>
    <row r="5085" spans="5:28" x14ac:dyDescent="0.3">
      <c r="E5085" s="12"/>
      <c r="O5085" s="22"/>
      <c r="AA5085" s="25"/>
      <c r="AB5085" s="25"/>
    </row>
    <row r="5086" spans="5:28" x14ac:dyDescent="0.3">
      <c r="E5086" s="12"/>
      <c r="O5086" s="22"/>
      <c r="AA5086" s="25"/>
      <c r="AB5086" s="25"/>
    </row>
    <row r="5087" spans="5:28" x14ac:dyDescent="0.3">
      <c r="E5087" s="12"/>
      <c r="O5087" s="22"/>
      <c r="AA5087" s="25"/>
      <c r="AB5087" s="25"/>
    </row>
    <row r="5088" spans="5:28" x14ac:dyDescent="0.3">
      <c r="E5088" s="12"/>
      <c r="O5088" s="22"/>
      <c r="AA5088" s="25"/>
      <c r="AB5088" s="25"/>
    </row>
    <row r="5089" spans="5:28" x14ac:dyDescent="0.3">
      <c r="E5089" s="12"/>
      <c r="O5089" s="22"/>
      <c r="AA5089" s="25"/>
      <c r="AB5089" s="25"/>
    </row>
    <row r="5090" spans="5:28" x14ac:dyDescent="0.3">
      <c r="E5090" s="12"/>
      <c r="O5090" s="22"/>
      <c r="AA5090" s="25"/>
      <c r="AB5090" s="25"/>
    </row>
    <row r="5091" spans="5:28" x14ac:dyDescent="0.3">
      <c r="E5091" s="12"/>
      <c r="O5091" s="22"/>
      <c r="AA5091" s="25"/>
      <c r="AB5091" s="25"/>
    </row>
    <row r="5092" spans="5:28" x14ac:dyDescent="0.3">
      <c r="E5092" s="12"/>
      <c r="O5092" s="22"/>
      <c r="AA5092" s="25"/>
      <c r="AB5092" s="25"/>
    </row>
    <row r="5093" spans="5:28" x14ac:dyDescent="0.3">
      <c r="E5093" s="12"/>
      <c r="O5093" s="22"/>
      <c r="AA5093" s="25"/>
      <c r="AB5093" s="25"/>
    </row>
    <row r="5094" spans="5:28" x14ac:dyDescent="0.3">
      <c r="E5094" s="12"/>
      <c r="O5094" s="22"/>
      <c r="AA5094" s="25"/>
      <c r="AB5094" s="25"/>
    </row>
    <row r="5095" spans="5:28" x14ac:dyDescent="0.3">
      <c r="E5095" s="12"/>
      <c r="O5095" s="22"/>
      <c r="AA5095" s="25"/>
      <c r="AB5095" s="25"/>
    </row>
    <row r="5096" spans="5:28" x14ac:dyDescent="0.3">
      <c r="E5096" s="12"/>
      <c r="O5096" s="22"/>
      <c r="AA5096" s="25"/>
      <c r="AB5096" s="25"/>
    </row>
    <row r="5097" spans="5:28" x14ac:dyDescent="0.3">
      <c r="E5097" s="12"/>
      <c r="O5097" s="22"/>
      <c r="AA5097" s="25"/>
      <c r="AB5097" s="25"/>
    </row>
    <row r="5098" spans="5:28" x14ac:dyDescent="0.3">
      <c r="E5098" s="12"/>
      <c r="O5098" s="22"/>
      <c r="AA5098" s="25"/>
      <c r="AB5098" s="25"/>
    </row>
    <row r="5099" spans="5:28" x14ac:dyDescent="0.3">
      <c r="E5099" s="12"/>
      <c r="O5099" s="22"/>
      <c r="AA5099" s="25"/>
      <c r="AB5099" s="25"/>
    </row>
    <row r="5100" spans="5:28" x14ac:dyDescent="0.3">
      <c r="E5100" s="12"/>
      <c r="O5100" s="22"/>
      <c r="AA5100" s="25"/>
      <c r="AB5100" s="25"/>
    </row>
    <row r="5101" spans="5:28" x14ac:dyDescent="0.3">
      <c r="E5101" s="12"/>
      <c r="O5101" s="22"/>
      <c r="AA5101" s="25"/>
      <c r="AB5101" s="25"/>
    </row>
    <row r="5102" spans="5:28" x14ac:dyDescent="0.3">
      <c r="E5102" s="12"/>
      <c r="O5102" s="22"/>
      <c r="AA5102" s="25"/>
      <c r="AB5102" s="25"/>
    </row>
    <row r="5103" spans="5:28" x14ac:dyDescent="0.3">
      <c r="E5103" s="12"/>
      <c r="O5103" s="22"/>
      <c r="AA5103" s="25"/>
      <c r="AB5103" s="25"/>
    </row>
    <row r="5104" spans="5:28" x14ac:dyDescent="0.3">
      <c r="E5104" s="12"/>
      <c r="O5104" s="22"/>
      <c r="AA5104" s="25"/>
      <c r="AB5104" s="25"/>
    </row>
    <row r="5105" spans="5:28" x14ac:dyDescent="0.3">
      <c r="E5105" s="12"/>
      <c r="O5105" s="22"/>
      <c r="AA5105" s="25"/>
      <c r="AB5105" s="25"/>
    </row>
    <row r="5106" spans="5:28" x14ac:dyDescent="0.3">
      <c r="E5106" s="12"/>
      <c r="O5106" s="22"/>
      <c r="AA5106" s="25"/>
      <c r="AB5106" s="25"/>
    </row>
    <row r="5107" spans="5:28" x14ac:dyDescent="0.3">
      <c r="E5107" s="12"/>
      <c r="O5107" s="22"/>
      <c r="AA5107" s="25"/>
      <c r="AB5107" s="25"/>
    </row>
    <row r="5108" spans="5:28" x14ac:dyDescent="0.3">
      <c r="E5108" s="12"/>
      <c r="O5108" s="22"/>
      <c r="AA5108" s="25"/>
      <c r="AB5108" s="25"/>
    </row>
    <row r="5109" spans="5:28" x14ac:dyDescent="0.3">
      <c r="E5109" s="12"/>
      <c r="O5109" s="22"/>
      <c r="AA5109" s="25"/>
      <c r="AB5109" s="25"/>
    </row>
    <row r="5110" spans="5:28" x14ac:dyDescent="0.3">
      <c r="E5110" s="12"/>
      <c r="O5110" s="22"/>
      <c r="AA5110" s="25"/>
      <c r="AB5110" s="25"/>
    </row>
    <row r="5111" spans="5:28" x14ac:dyDescent="0.3">
      <c r="E5111" s="12"/>
      <c r="O5111" s="22"/>
      <c r="AA5111" s="25"/>
      <c r="AB5111" s="25"/>
    </row>
    <row r="5112" spans="5:28" x14ac:dyDescent="0.3">
      <c r="E5112" s="12"/>
      <c r="O5112" s="22"/>
      <c r="AA5112" s="25"/>
      <c r="AB5112" s="25"/>
    </row>
    <row r="5113" spans="5:28" x14ac:dyDescent="0.3">
      <c r="E5113" s="12"/>
      <c r="O5113" s="22"/>
      <c r="AA5113" s="25"/>
      <c r="AB5113" s="25"/>
    </row>
    <row r="5114" spans="5:28" x14ac:dyDescent="0.3">
      <c r="E5114" s="12"/>
      <c r="O5114" s="22"/>
      <c r="AA5114" s="25"/>
      <c r="AB5114" s="25"/>
    </row>
    <row r="5115" spans="5:28" x14ac:dyDescent="0.3">
      <c r="E5115" s="12"/>
      <c r="O5115" s="22"/>
      <c r="AA5115" s="25"/>
      <c r="AB5115" s="25"/>
    </row>
    <row r="5116" spans="5:28" x14ac:dyDescent="0.3">
      <c r="E5116" s="12"/>
      <c r="O5116" s="22"/>
      <c r="AA5116" s="25"/>
      <c r="AB5116" s="25"/>
    </row>
    <row r="5117" spans="5:28" x14ac:dyDescent="0.3">
      <c r="E5117" s="12"/>
      <c r="O5117" s="22"/>
      <c r="AA5117" s="25"/>
      <c r="AB5117" s="25"/>
    </row>
    <row r="5118" spans="5:28" x14ac:dyDescent="0.3">
      <c r="E5118" s="12"/>
      <c r="O5118" s="22"/>
      <c r="AA5118" s="25"/>
      <c r="AB5118" s="25"/>
    </row>
    <row r="5119" spans="5:28" x14ac:dyDescent="0.3">
      <c r="E5119" s="12"/>
      <c r="O5119" s="22"/>
      <c r="AA5119" s="25"/>
      <c r="AB5119" s="25"/>
    </row>
    <row r="5120" spans="5:28" x14ac:dyDescent="0.3">
      <c r="E5120" s="12"/>
      <c r="O5120" s="22"/>
      <c r="AA5120" s="25"/>
      <c r="AB5120" s="25"/>
    </row>
    <row r="5121" spans="5:28" x14ac:dyDescent="0.3">
      <c r="E5121" s="12"/>
      <c r="O5121" s="22"/>
      <c r="AA5121" s="25"/>
      <c r="AB5121" s="25"/>
    </row>
    <row r="5122" spans="5:28" x14ac:dyDescent="0.3">
      <c r="E5122" s="12"/>
      <c r="O5122" s="22"/>
      <c r="AA5122" s="25"/>
      <c r="AB5122" s="25"/>
    </row>
    <row r="5123" spans="5:28" x14ac:dyDescent="0.3">
      <c r="E5123" s="12"/>
      <c r="O5123" s="22"/>
      <c r="AA5123" s="25"/>
      <c r="AB5123" s="25"/>
    </row>
    <row r="5124" spans="5:28" x14ac:dyDescent="0.3">
      <c r="E5124" s="12"/>
      <c r="O5124" s="22"/>
      <c r="AA5124" s="25"/>
      <c r="AB5124" s="25"/>
    </row>
    <row r="5125" spans="5:28" x14ac:dyDescent="0.3">
      <c r="E5125" s="12"/>
      <c r="O5125" s="22"/>
      <c r="AA5125" s="25"/>
      <c r="AB5125" s="25"/>
    </row>
    <row r="5126" spans="5:28" x14ac:dyDescent="0.3">
      <c r="E5126" s="12"/>
      <c r="O5126" s="22"/>
      <c r="AA5126" s="25"/>
      <c r="AB5126" s="25"/>
    </row>
    <row r="5127" spans="5:28" x14ac:dyDescent="0.3">
      <c r="E5127" s="12"/>
      <c r="O5127" s="22"/>
      <c r="AA5127" s="25"/>
      <c r="AB5127" s="25"/>
    </row>
    <row r="5128" spans="5:28" x14ac:dyDescent="0.3">
      <c r="E5128" s="12"/>
      <c r="O5128" s="22"/>
      <c r="AA5128" s="25"/>
      <c r="AB5128" s="25"/>
    </row>
    <row r="5129" spans="5:28" x14ac:dyDescent="0.3">
      <c r="E5129" s="12"/>
      <c r="O5129" s="22"/>
      <c r="AA5129" s="25"/>
      <c r="AB5129" s="25"/>
    </row>
    <row r="5130" spans="5:28" x14ac:dyDescent="0.3">
      <c r="E5130" s="12"/>
      <c r="O5130" s="22"/>
      <c r="AA5130" s="25"/>
      <c r="AB5130" s="25"/>
    </row>
    <row r="5131" spans="5:28" x14ac:dyDescent="0.3">
      <c r="E5131" s="12"/>
      <c r="O5131" s="22"/>
      <c r="AA5131" s="25"/>
      <c r="AB5131" s="25"/>
    </row>
    <row r="5132" spans="5:28" x14ac:dyDescent="0.3">
      <c r="E5132" s="12"/>
      <c r="O5132" s="22"/>
      <c r="AA5132" s="25"/>
      <c r="AB5132" s="25"/>
    </row>
    <row r="5133" spans="5:28" x14ac:dyDescent="0.3">
      <c r="E5133" s="12"/>
      <c r="O5133" s="22"/>
      <c r="AA5133" s="25"/>
      <c r="AB5133" s="25"/>
    </row>
    <row r="5134" spans="5:28" x14ac:dyDescent="0.3">
      <c r="E5134" s="12"/>
      <c r="O5134" s="22"/>
      <c r="AA5134" s="25"/>
      <c r="AB5134" s="25"/>
    </row>
    <row r="5135" spans="5:28" x14ac:dyDescent="0.3">
      <c r="E5135" s="12"/>
      <c r="O5135" s="22"/>
      <c r="AA5135" s="25"/>
      <c r="AB5135" s="25"/>
    </row>
    <row r="5136" spans="5:28" x14ac:dyDescent="0.3">
      <c r="E5136" s="12"/>
      <c r="O5136" s="22"/>
      <c r="AA5136" s="25"/>
      <c r="AB5136" s="25"/>
    </row>
    <row r="5137" spans="5:28" x14ac:dyDescent="0.3">
      <c r="E5137" s="12"/>
      <c r="O5137" s="22"/>
      <c r="AA5137" s="25"/>
      <c r="AB5137" s="25"/>
    </row>
    <row r="5138" spans="5:28" x14ac:dyDescent="0.3">
      <c r="E5138" s="12"/>
      <c r="O5138" s="22"/>
      <c r="AA5138" s="25"/>
      <c r="AB5138" s="25"/>
    </row>
    <row r="5139" spans="5:28" x14ac:dyDescent="0.3">
      <c r="E5139" s="12"/>
      <c r="O5139" s="22"/>
      <c r="AA5139" s="25"/>
      <c r="AB5139" s="25"/>
    </row>
    <row r="5140" spans="5:28" x14ac:dyDescent="0.3">
      <c r="E5140" s="12"/>
      <c r="O5140" s="22"/>
      <c r="AA5140" s="25"/>
      <c r="AB5140" s="25"/>
    </row>
    <row r="5141" spans="5:28" x14ac:dyDescent="0.3">
      <c r="E5141" s="12"/>
      <c r="O5141" s="22"/>
      <c r="AA5141" s="25"/>
      <c r="AB5141" s="25"/>
    </row>
    <row r="5142" spans="5:28" x14ac:dyDescent="0.3">
      <c r="E5142" s="12"/>
      <c r="O5142" s="22"/>
      <c r="AA5142" s="25"/>
      <c r="AB5142" s="25"/>
    </row>
    <row r="5143" spans="5:28" x14ac:dyDescent="0.3">
      <c r="E5143" s="12"/>
      <c r="O5143" s="22"/>
      <c r="AA5143" s="25"/>
      <c r="AB5143" s="25"/>
    </row>
    <row r="5144" spans="5:28" x14ac:dyDescent="0.3">
      <c r="E5144" s="12"/>
      <c r="O5144" s="22"/>
      <c r="AA5144" s="25"/>
      <c r="AB5144" s="25"/>
    </row>
    <row r="5145" spans="5:28" x14ac:dyDescent="0.3">
      <c r="E5145" s="12"/>
      <c r="O5145" s="22"/>
      <c r="AA5145" s="25"/>
      <c r="AB5145" s="25"/>
    </row>
    <row r="5146" spans="5:28" x14ac:dyDescent="0.3">
      <c r="E5146" s="12"/>
      <c r="O5146" s="22"/>
      <c r="AA5146" s="25"/>
      <c r="AB5146" s="25"/>
    </row>
    <row r="5147" spans="5:28" x14ac:dyDescent="0.3">
      <c r="E5147" s="12"/>
      <c r="O5147" s="22"/>
      <c r="AA5147" s="25"/>
      <c r="AB5147" s="25"/>
    </row>
    <row r="5148" spans="5:28" x14ac:dyDescent="0.3">
      <c r="E5148" s="12"/>
      <c r="O5148" s="22"/>
      <c r="AA5148" s="25"/>
      <c r="AB5148" s="25"/>
    </row>
    <row r="5149" spans="5:28" x14ac:dyDescent="0.3">
      <c r="E5149" s="12"/>
      <c r="O5149" s="22"/>
      <c r="AA5149" s="25"/>
      <c r="AB5149" s="25"/>
    </row>
    <row r="5150" spans="5:28" x14ac:dyDescent="0.3">
      <c r="E5150" s="12"/>
      <c r="O5150" s="22"/>
      <c r="AA5150" s="25"/>
      <c r="AB5150" s="25"/>
    </row>
    <row r="5151" spans="5:28" x14ac:dyDescent="0.3">
      <c r="E5151" s="12"/>
      <c r="O5151" s="22"/>
      <c r="AA5151" s="25"/>
      <c r="AB5151" s="25"/>
    </row>
    <row r="5152" spans="5:28" x14ac:dyDescent="0.3">
      <c r="E5152" s="12"/>
      <c r="O5152" s="22"/>
      <c r="AA5152" s="25"/>
      <c r="AB5152" s="25"/>
    </row>
    <row r="5153" spans="5:28" x14ac:dyDescent="0.3">
      <c r="E5153" s="12"/>
      <c r="O5153" s="22"/>
      <c r="AA5153" s="25"/>
      <c r="AB5153" s="25"/>
    </row>
    <row r="5154" spans="5:28" x14ac:dyDescent="0.3">
      <c r="E5154" s="12"/>
      <c r="O5154" s="22"/>
      <c r="AA5154" s="25"/>
      <c r="AB5154" s="25"/>
    </row>
    <row r="5155" spans="5:28" x14ac:dyDescent="0.3">
      <c r="E5155" s="12"/>
      <c r="O5155" s="22"/>
      <c r="AA5155" s="25"/>
      <c r="AB5155" s="25"/>
    </row>
    <row r="5156" spans="5:28" x14ac:dyDescent="0.3">
      <c r="E5156" s="12"/>
      <c r="O5156" s="22"/>
      <c r="AA5156" s="25"/>
      <c r="AB5156" s="25"/>
    </row>
    <row r="5157" spans="5:28" x14ac:dyDescent="0.3">
      <c r="E5157" s="12"/>
      <c r="O5157" s="22"/>
      <c r="AA5157" s="25"/>
      <c r="AB5157" s="25"/>
    </row>
    <row r="5158" spans="5:28" x14ac:dyDescent="0.3">
      <c r="E5158" s="12"/>
      <c r="O5158" s="22"/>
      <c r="AA5158" s="25"/>
      <c r="AB5158" s="25"/>
    </row>
    <row r="5159" spans="5:28" x14ac:dyDescent="0.3">
      <c r="E5159" s="12"/>
      <c r="O5159" s="22"/>
      <c r="AA5159" s="25"/>
      <c r="AB5159" s="25"/>
    </row>
    <row r="5160" spans="5:28" x14ac:dyDescent="0.3">
      <c r="E5160" s="12"/>
      <c r="O5160" s="22"/>
      <c r="AA5160" s="25"/>
      <c r="AB5160" s="25"/>
    </row>
    <row r="5161" spans="5:28" x14ac:dyDescent="0.3">
      <c r="E5161" s="12"/>
      <c r="O5161" s="22"/>
      <c r="AA5161" s="25"/>
      <c r="AB5161" s="25"/>
    </row>
    <row r="5162" spans="5:28" x14ac:dyDescent="0.3">
      <c r="E5162" s="12"/>
      <c r="O5162" s="22"/>
      <c r="AA5162" s="25"/>
      <c r="AB5162" s="25"/>
    </row>
    <row r="5163" spans="5:28" x14ac:dyDescent="0.3">
      <c r="E5163" s="12"/>
      <c r="O5163" s="22"/>
      <c r="AA5163" s="25"/>
      <c r="AB5163" s="25"/>
    </row>
    <row r="5164" spans="5:28" x14ac:dyDescent="0.3">
      <c r="E5164" s="12"/>
      <c r="O5164" s="22"/>
      <c r="AA5164" s="25"/>
      <c r="AB5164" s="25"/>
    </row>
    <row r="5165" spans="5:28" x14ac:dyDescent="0.3">
      <c r="E5165" s="12"/>
      <c r="O5165" s="22"/>
      <c r="AA5165" s="25"/>
      <c r="AB5165" s="25"/>
    </row>
    <row r="5166" spans="5:28" x14ac:dyDescent="0.3">
      <c r="E5166" s="12"/>
      <c r="O5166" s="22"/>
      <c r="AA5166" s="25"/>
      <c r="AB5166" s="25"/>
    </row>
    <row r="5167" spans="5:28" x14ac:dyDescent="0.3">
      <c r="E5167" s="12"/>
      <c r="O5167" s="22"/>
      <c r="AA5167" s="25"/>
      <c r="AB5167" s="25"/>
    </row>
    <row r="5168" spans="5:28" x14ac:dyDescent="0.3">
      <c r="E5168" s="12"/>
      <c r="O5168" s="22"/>
      <c r="AA5168" s="25"/>
      <c r="AB5168" s="25"/>
    </row>
    <row r="5169" spans="5:28" x14ac:dyDescent="0.3">
      <c r="E5169" s="12"/>
      <c r="O5169" s="22"/>
      <c r="AA5169" s="25"/>
      <c r="AB5169" s="25"/>
    </row>
    <row r="5170" spans="5:28" x14ac:dyDescent="0.3">
      <c r="E5170" s="12"/>
      <c r="O5170" s="22"/>
      <c r="AA5170" s="25"/>
      <c r="AB5170" s="25"/>
    </row>
    <row r="5171" spans="5:28" x14ac:dyDescent="0.3">
      <c r="E5171" s="12"/>
      <c r="O5171" s="22"/>
      <c r="AA5171" s="25"/>
      <c r="AB5171" s="25"/>
    </row>
    <row r="5172" spans="5:28" x14ac:dyDescent="0.3">
      <c r="E5172" s="12"/>
      <c r="O5172" s="22"/>
      <c r="AA5172" s="25"/>
      <c r="AB5172" s="25"/>
    </row>
    <row r="5173" spans="5:28" x14ac:dyDescent="0.3">
      <c r="E5173" s="12"/>
      <c r="O5173" s="22"/>
      <c r="AA5173" s="25"/>
      <c r="AB5173" s="25"/>
    </row>
    <row r="5174" spans="5:28" x14ac:dyDescent="0.3">
      <c r="E5174" s="12"/>
      <c r="O5174" s="22"/>
      <c r="AA5174" s="25"/>
      <c r="AB5174" s="25"/>
    </row>
    <row r="5175" spans="5:28" x14ac:dyDescent="0.3">
      <c r="E5175" s="12"/>
      <c r="O5175" s="22"/>
      <c r="AA5175" s="25"/>
      <c r="AB5175" s="25"/>
    </row>
    <row r="5176" spans="5:28" x14ac:dyDescent="0.3">
      <c r="E5176" s="12"/>
      <c r="O5176" s="22"/>
      <c r="AA5176" s="25"/>
      <c r="AB5176" s="25"/>
    </row>
    <row r="5177" spans="5:28" x14ac:dyDescent="0.3">
      <c r="E5177" s="12"/>
      <c r="O5177" s="22"/>
      <c r="AA5177" s="25"/>
      <c r="AB5177" s="25"/>
    </row>
    <row r="5178" spans="5:28" x14ac:dyDescent="0.3">
      <c r="E5178" s="12"/>
      <c r="O5178" s="22"/>
      <c r="AA5178" s="25"/>
      <c r="AB5178" s="25"/>
    </row>
    <row r="5179" spans="5:28" x14ac:dyDescent="0.3">
      <c r="E5179" s="12"/>
      <c r="O5179" s="22"/>
      <c r="AA5179" s="25"/>
      <c r="AB5179" s="25"/>
    </row>
    <row r="5180" spans="5:28" x14ac:dyDescent="0.3">
      <c r="E5180" s="12"/>
      <c r="O5180" s="22"/>
      <c r="AA5180" s="25"/>
      <c r="AB5180" s="25"/>
    </row>
    <row r="5181" spans="5:28" x14ac:dyDescent="0.3">
      <c r="E5181" s="12"/>
      <c r="O5181" s="22"/>
      <c r="AA5181" s="25"/>
      <c r="AB5181" s="25"/>
    </row>
    <row r="5182" spans="5:28" x14ac:dyDescent="0.3">
      <c r="E5182" s="12"/>
      <c r="O5182" s="22"/>
      <c r="AA5182" s="25"/>
      <c r="AB5182" s="25"/>
    </row>
    <row r="5183" spans="5:28" x14ac:dyDescent="0.3">
      <c r="E5183" s="12"/>
      <c r="O5183" s="22"/>
      <c r="AA5183" s="25"/>
      <c r="AB5183" s="25"/>
    </row>
    <row r="5184" spans="5:28" x14ac:dyDescent="0.3">
      <c r="E5184" s="12"/>
      <c r="O5184" s="22"/>
      <c r="AA5184" s="25"/>
      <c r="AB5184" s="25"/>
    </row>
    <row r="5185" spans="5:28" x14ac:dyDescent="0.3">
      <c r="E5185" s="12"/>
      <c r="O5185" s="22"/>
      <c r="AA5185" s="25"/>
      <c r="AB5185" s="25"/>
    </row>
    <row r="5186" spans="5:28" x14ac:dyDescent="0.3">
      <c r="E5186" s="12"/>
      <c r="O5186" s="22"/>
      <c r="AA5186" s="25"/>
      <c r="AB5186" s="25"/>
    </row>
    <row r="5187" spans="5:28" x14ac:dyDescent="0.3">
      <c r="E5187" s="12"/>
      <c r="O5187" s="22"/>
      <c r="AA5187" s="25"/>
      <c r="AB5187" s="25"/>
    </row>
    <row r="5188" spans="5:28" x14ac:dyDescent="0.3">
      <c r="E5188" s="12"/>
      <c r="O5188" s="22"/>
      <c r="AA5188" s="25"/>
      <c r="AB5188" s="25"/>
    </row>
    <row r="5189" spans="5:28" x14ac:dyDescent="0.3">
      <c r="E5189" s="12"/>
      <c r="O5189" s="22"/>
      <c r="AA5189" s="25"/>
      <c r="AB5189" s="25"/>
    </row>
    <row r="5190" spans="5:28" x14ac:dyDescent="0.3">
      <c r="E5190" s="12"/>
      <c r="O5190" s="22"/>
      <c r="AA5190" s="25"/>
      <c r="AB5190" s="25"/>
    </row>
    <row r="5191" spans="5:28" x14ac:dyDescent="0.3">
      <c r="E5191" s="12"/>
      <c r="O5191" s="22"/>
      <c r="AA5191" s="25"/>
      <c r="AB5191" s="25"/>
    </row>
    <row r="5192" spans="5:28" x14ac:dyDescent="0.3">
      <c r="E5192" s="12"/>
      <c r="O5192" s="22"/>
      <c r="AA5192" s="25"/>
      <c r="AB5192" s="25"/>
    </row>
    <row r="5193" spans="5:28" x14ac:dyDescent="0.3">
      <c r="E5193" s="12"/>
      <c r="O5193" s="22"/>
      <c r="AA5193" s="25"/>
      <c r="AB5193" s="25"/>
    </row>
    <row r="5194" spans="5:28" x14ac:dyDescent="0.3">
      <c r="E5194" s="12"/>
      <c r="O5194" s="22"/>
      <c r="AA5194" s="25"/>
      <c r="AB5194" s="25"/>
    </row>
    <row r="5195" spans="5:28" x14ac:dyDescent="0.3">
      <c r="E5195" s="12"/>
      <c r="O5195" s="22"/>
      <c r="AA5195" s="25"/>
      <c r="AB5195" s="25"/>
    </row>
    <row r="5196" spans="5:28" x14ac:dyDescent="0.3">
      <c r="E5196" s="12"/>
      <c r="O5196" s="22"/>
      <c r="AA5196" s="25"/>
      <c r="AB5196" s="25"/>
    </row>
    <row r="5197" spans="5:28" x14ac:dyDescent="0.3">
      <c r="E5197" s="12"/>
      <c r="O5197" s="22"/>
      <c r="AA5197" s="25"/>
      <c r="AB5197" s="25"/>
    </row>
    <row r="5198" spans="5:28" x14ac:dyDescent="0.3">
      <c r="E5198" s="12"/>
      <c r="O5198" s="22"/>
      <c r="AA5198" s="25"/>
      <c r="AB5198" s="25"/>
    </row>
    <row r="5199" spans="5:28" x14ac:dyDescent="0.3">
      <c r="E5199" s="12"/>
      <c r="O5199" s="22"/>
      <c r="AA5199" s="25"/>
      <c r="AB5199" s="25"/>
    </row>
    <row r="5200" spans="5:28" x14ac:dyDescent="0.3">
      <c r="E5200" s="12"/>
      <c r="O5200" s="22"/>
      <c r="AA5200" s="25"/>
      <c r="AB5200" s="25"/>
    </row>
    <row r="5201" spans="5:28" x14ac:dyDescent="0.3">
      <c r="E5201" s="12"/>
      <c r="O5201" s="22"/>
      <c r="AA5201" s="25"/>
      <c r="AB5201" s="25"/>
    </row>
    <row r="5202" spans="5:28" x14ac:dyDescent="0.3">
      <c r="E5202" s="12"/>
      <c r="O5202" s="22"/>
      <c r="AA5202" s="25"/>
      <c r="AB5202" s="25"/>
    </row>
    <row r="5203" spans="5:28" x14ac:dyDescent="0.3">
      <c r="E5203" s="12"/>
      <c r="O5203" s="22"/>
      <c r="AA5203" s="25"/>
      <c r="AB5203" s="25"/>
    </row>
    <row r="5204" spans="5:28" x14ac:dyDescent="0.3">
      <c r="E5204" s="12"/>
      <c r="O5204" s="22"/>
      <c r="AA5204" s="25"/>
      <c r="AB5204" s="25"/>
    </row>
    <row r="5205" spans="5:28" x14ac:dyDescent="0.3">
      <c r="E5205" s="12"/>
      <c r="O5205" s="22"/>
      <c r="AA5205" s="25"/>
      <c r="AB5205" s="25"/>
    </row>
    <row r="5206" spans="5:28" x14ac:dyDescent="0.3">
      <c r="E5206" s="12"/>
      <c r="O5206" s="22"/>
      <c r="AA5206" s="25"/>
      <c r="AB5206" s="25"/>
    </row>
    <row r="5207" spans="5:28" x14ac:dyDescent="0.3">
      <c r="E5207" s="12"/>
      <c r="O5207" s="22"/>
      <c r="AA5207" s="25"/>
      <c r="AB5207" s="25"/>
    </row>
    <row r="5208" spans="5:28" x14ac:dyDescent="0.3">
      <c r="E5208" s="12"/>
      <c r="O5208" s="22"/>
      <c r="AA5208" s="25"/>
      <c r="AB5208" s="25"/>
    </row>
    <row r="5209" spans="5:28" x14ac:dyDescent="0.3">
      <c r="E5209" s="12"/>
      <c r="O5209" s="22"/>
      <c r="AA5209" s="25"/>
      <c r="AB5209" s="25"/>
    </row>
    <row r="5210" spans="5:28" x14ac:dyDescent="0.3">
      <c r="E5210" s="12"/>
      <c r="O5210" s="22"/>
      <c r="AA5210" s="25"/>
      <c r="AB5210" s="25"/>
    </row>
    <row r="5211" spans="5:28" x14ac:dyDescent="0.3">
      <c r="E5211" s="12"/>
      <c r="O5211" s="22"/>
      <c r="AA5211" s="25"/>
      <c r="AB5211" s="25"/>
    </row>
    <row r="5212" spans="5:28" x14ac:dyDescent="0.3">
      <c r="E5212" s="12"/>
      <c r="O5212" s="22"/>
      <c r="AA5212" s="25"/>
      <c r="AB5212" s="25"/>
    </row>
    <row r="5213" spans="5:28" x14ac:dyDescent="0.3">
      <c r="E5213" s="12"/>
      <c r="O5213" s="22"/>
      <c r="AA5213" s="25"/>
      <c r="AB5213" s="25"/>
    </row>
    <row r="5214" spans="5:28" x14ac:dyDescent="0.3">
      <c r="E5214" s="12"/>
      <c r="O5214" s="22"/>
      <c r="AA5214" s="25"/>
      <c r="AB5214" s="25"/>
    </row>
    <row r="5215" spans="5:28" x14ac:dyDescent="0.3">
      <c r="E5215" s="12"/>
      <c r="O5215" s="22"/>
      <c r="AA5215" s="25"/>
      <c r="AB5215" s="25"/>
    </row>
    <row r="5216" spans="5:28" x14ac:dyDescent="0.3">
      <c r="E5216" s="12"/>
      <c r="O5216" s="22"/>
      <c r="AA5216" s="25"/>
      <c r="AB5216" s="25"/>
    </row>
    <row r="5217" spans="5:28" x14ac:dyDescent="0.3">
      <c r="E5217" s="12"/>
      <c r="O5217" s="22"/>
      <c r="AA5217" s="25"/>
      <c r="AB5217" s="25"/>
    </row>
    <row r="5218" spans="5:28" x14ac:dyDescent="0.3">
      <c r="E5218" s="12"/>
      <c r="O5218" s="22"/>
      <c r="AA5218" s="25"/>
      <c r="AB5218" s="25"/>
    </row>
    <row r="5219" spans="5:28" x14ac:dyDescent="0.3">
      <c r="E5219" s="12"/>
      <c r="O5219" s="22"/>
      <c r="AA5219" s="25"/>
      <c r="AB5219" s="25"/>
    </row>
    <row r="5220" spans="5:28" x14ac:dyDescent="0.3">
      <c r="E5220" s="12"/>
      <c r="O5220" s="22"/>
      <c r="AA5220" s="25"/>
      <c r="AB5220" s="25"/>
    </row>
    <row r="5221" spans="5:28" x14ac:dyDescent="0.3">
      <c r="E5221" s="12"/>
      <c r="O5221" s="22"/>
      <c r="AA5221" s="25"/>
      <c r="AB5221" s="25"/>
    </row>
    <row r="5222" spans="5:28" x14ac:dyDescent="0.3">
      <c r="E5222" s="12"/>
      <c r="O5222" s="22"/>
      <c r="AA5222" s="25"/>
      <c r="AB5222" s="25"/>
    </row>
    <row r="5223" spans="5:28" x14ac:dyDescent="0.3">
      <c r="E5223" s="12"/>
      <c r="O5223" s="22"/>
      <c r="AA5223" s="25"/>
      <c r="AB5223" s="25"/>
    </row>
    <row r="5224" spans="5:28" x14ac:dyDescent="0.3">
      <c r="E5224" s="12"/>
      <c r="O5224" s="22"/>
      <c r="AA5224" s="25"/>
      <c r="AB5224" s="25"/>
    </row>
    <row r="5225" spans="5:28" x14ac:dyDescent="0.3">
      <c r="E5225" s="12"/>
      <c r="O5225" s="22"/>
      <c r="AA5225" s="25"/>
      <c r="AB5225" s="25"/>
    </row>
    <row r="5226" spans="5:28" x14ac:dyDescent="0.3">
      <c r="E5226" s="12"/>
      <c r="O5226" s="22"/>
      <c r="AA5226" s="25"/>
      <c r="AB5226" s="25"/>
    </row>
    <row r="5227" spans="5:28" x14ac:dyDescent="0.3">
      <c r="E5227" s="12"/>
      <c r="O5227" s="22"/>
      <c r="AA5227" s="25"/>
      <c r="AB5227" s="25"/>
    </row>
    <row r="5228" spans="5:28" x14ac:dyDescent="0.3">
      <c r="E5228" s="12"/>
      <c r="O5228" s="22"/>
      <c r="AA5228" s="25"/>
      <c r="AB5228" s="25"/>
    </row>
    <row r="5229" spans="5:28" x14ac:dyDescent="0.3">
      <c r="E5229" s="12"/>
      <c r="O5229" s="22"/>
      <c r="AA5229" s="25"/>
      <c r="AB5229" s="25"/>
    </row>
    <row r="5230" spans="5:28" x14ac:dyDescent="0.3">
      <c r="E5230" s="12"/>
      <c r="O5230" s="22"/>
      <c r="AA5230" s="25"/>
      <c r="AB5230" s="25"/>
    </row>
    <row r="5231" spans="5:28" x14ac:dyDescent="0.3">
      <c r="E5231" s="12"/>
      <c r="O5231" s="22"/>
      <c r="AA5231" s="25"/>
      <c r="AB5231" s="25"/>
    </row>
    <row r="5232" spans="5:28" x14ac:dyDescent="0.3">
      <c r="E5232" s="12"/>
      <c r="O5232" s="22"/>
      <c r="AA5232" s="25"/>
      <c r="AB5232" s="25"/>
    </row>
    <row r="5233" spans="5:28" x14ac:dyDescent="0.3">
      <c r="E5233" s="12"/>
      <c r="O5233" s="22"/>
      <c r="AA5233" s="25"/>
      <c r="AB5233" s="25"/>
    </row>
    <row r="5234" spans="5:28" x14ac:dyDescent="0.3">
      <c r="E5234" s="12"/>
      <c r="O5234" s="22"/>
      <c r="AA5234" s="25"/>
      <c r="AB5234" s="25"/>
    </row>
    <row r="5235" spans="5:28" x14ac:dyDescent="0.3">
      <c r="E5235" s="12"/>
      <c r="O5235" s="22"/>
      <c r="AA5235" s="25"/>
      <c r="AB5235" s="25"/>
    </row>
    <row r="5236" spans="5:28" x14ac:dyDescent="0.3">
      <c r="E5236" s="12"/>
      <c r="O5236" s="22"/>
      <c r="AA5236" s="25"/>
      <c r="AB5236" s="25"/>
    </row>
    <row r="5237" spans="5:28" x14ac:dyDescent="0.3">
      <c r="E5237" s="12"/>
      <c r="O5237" s="22"/>
      <c r="AA5237" s="25"/>
      <c r="AB5237" s="25"/>
    </row>
    <row r="5238" spans="5:28" x14ac:dyDescent="0.3">
      <c r="E5238" s="12"/>
      <c r="O5238" s="22"/>
      <c r="AA5238" s="25"/>
      <c r="AB5238" s="25"/>
    </row>
    <row r="5239" spans="5:28" x14ac:dyDescent="0.3">
      <c r="E5239" s="12"/>
      <c r="O5239" s="22"/>
      <c r="AA5239" s="25"/>
      <c r="AB5239" s="25"/>
    </row>
    <row r="5240" spans="5:28" x14ac:dyDescent="0.3">
      <c r="E5240" s="12"/>
      <c r="O5240" s="22"/>
      <c r="AA5240" s="25"/>
      <c r="AB5240" s="25"/>
    </row>
    <row r="5241" spans="5:28" x14ac:dyDescent="0.3">
      <c r="E5241" s="12"/>
      <c r="O5241" s="22"/>
      <c r="AA5241" s="25"/>
      <c r="AB5241" s="25"/>
    </row>
    <row r="5242" spans="5:28" x14ac:dyDescent="0.3">
      <c r="E5242" s="12"/>
      <c r="O5242" s="22"/>
      <c r="AA5242" s="25"/>
      <c r="AB5242" s="25"/>
    </row>
    <row r="5243" spans="5:28" x14ac:dyDescent="0.3">
      <c r="E5243" s="12"/>
      <c r="O5243" s="22"/>
      <c r="AA5243" s="25"/>
      <c r="AB5243" s="25"/>
    </row>
    <row r="5244" spans="5:28" x14ac:dyDescent="0.3">
      <c r="E5244" s="12"/>
      <c r="O5244" s="22"/>
      <c r="AA5244" s="25"/>
      <c r="AB5244" s="25"/>
    </row>
    <row r="5245" spans="5:28" x14ac:dyDescent="0.3">
      <c r="E5245" s="12"/>
      <c r="O5245" s="22"/>
      <c r="AA5245" s="25"/>
      <c r="AB5245" s="25"/>
    </row>
    <row r="5246" spans="5:28" x14ac:dyDescent="0.3">
      <c r="E5246" s="12"/>
      <c r="O5246" s="22"/>
      <c r="AA5246" s="25"/>
      <c r="AB5246" s="25"/>
    </row>
    <row r="5247" spans="5:28" x14ac:dyDescent="0.3">
      <c r="E5247" s="12"/>
      <c r="O5247" s="22"/>
      <c r="AA5247" s="25"/>
      <c r="AB5247" s="25"/>
    </row>
    <row r="5248" spans="5:28" x14ac:dyDescent="0.3">
      <c r="E5248" s="12"/>
      <c r="O5248" s="22"/>
      <c r="AA5248" s="25"/>
      <c r="AB5248" s="25"/>
    </row>
    <row r="5249" spans="5:28" x14ac:dyDescent="0.3">
      <c r="E5249" s="12"/>
      <c r="O5249" s="22"/>
      <c r="AA5249" s="25"/>
      <c r="AB5249" s="25"/>
    </row>
    <row r="5250" spans="5:28" x14ac:dyDescent="0.3">
      <c r="E5250" s="12"/>
      <c r="O5250" s="22"/>
      <c r="AA5250" s="25"/>
      <c r="AB5250" s="25"/>
    </row>
    <row r="5251" spans="5:28" x14ac:dyDescent="0.3">
      <c r="E5251" s="12"/>
      <c r="O5251" s="22"/>
      <c r="AA5251" s="25"/>
      <c r="AB5251" s="25"/>
    </row>
    <row r="5252" spans="5:28" x14ac:dyDescent="0.3">
      <c r="E5252" s="12"/>
      <c r="O5252" s="22"/>
      <c r="AA5252" s="25"/>
      <c r="AB5252" s="25"/>
    </row>
    <row r="5253" spans="5:28" x14ac:dyDescent="0.3">
      <c r="E5253" s="12"/>
      <c r="O5253" s="22"/>
      <c r="AA5253" s="25"/>
      <c r="AB5253" s="25"/>
    </row>
    <row r="5254" spans="5:28" x14ac:dyDescent="0.3">
      <c r="E5254" s="12"/>
      <c r="O5254" s="22"/>
      <c r="AA5254" s="25"/>
      <c r="AB5254" s="25"/>
    </row>
    <row r="5255" spans="5:28" x14ac:dyDescent="0.3">
      <c r="E5255" s="12"/>
      <c r="O5255" s="22"/>
      <c r="AA5255" s="25"/>
      <c r="AB5255" s="25"/>
    </row>
    <row r="5256" spans="5:28" x14ac:dyDescent="0.3">
      <c r="E5256" s="12"/>
      <c r="O5256" s="22"/>
      <c r="AA5256" s="25"/>
      <c r="AB5256" s="25"/>
    </row>
    <row r="5257" spans="5:28" x14ac:dyDescent="0.3">
      <c r="E5257" s="12"/>
      <c r="O5257" s="22"/>
      <c r="AA5257" s="25"/>
      <c r="AB5257" s="25"/>
    </row>
    <row r="5258" spans="5:28" x14ac:dyDescent="0.3">
      <c r="E5258" s="12"/>
      <c r="O5258" s="22"/>
      <c r="AA5258" s="25"/>
      <c r="AB5258" s="25"/>
    </row>
    <row r="5259" spans="5:28" x14ac:dyDescent="0.3">
      <c r="E5259" s="12"/>
      <c r="O5259" s="22"/>
      <c r="AA5259" s="25"/>
      <c r="AB5259" s="25"/>
    </row>
    <row r="5260" spans="5:28" x14ac:dyDescent="0.3">
      <c r="E5260" s="12"/>
      <c r="O5260" s="22"/>
      <c r="AA5260" s="25"/>
      <c r="AB5260" s="25"/>
    </row>
    <row r="5261" spans="5:28" x14ac:dyDescent="0.3">
      <c r="E5261" s="12"/>
      <c r="O5261" s="22"/>
      <c r="AA5261" s="25"/>
      <c r="AB5261" s="25"/>
    </row>
    <row r="5262" spans="5:28" x14ac:dyDescent="0.3">
      <c r="E5262" s="12"/>
      <c r="O5262" s="22"/>
      <c r="AA5262" s="25"/>
      <c r="AB5262" s="25"/>
    </row>
    <row r="5263" spans="5:28" x14ac:dyDescent="0.3">
      <c r="E5263" s="12"/>
      <c r="O5263" s="22"/>
      <c r="AA5263" s="25"/>
      <c r="AB5263" s="25"/>
    </row>
    <row r="5264" spans="5:28" x14ac:dyDescent="0.3">
      <c r="E5264" s="12"/>
      <c r="O5264" s="22"/>
      <c r="AA5264" s="25"/>
      <c r="AB5264" s="25"/>
    </row>
    <row r="5265" spans="5:28" x14ac:dyDescent="0.3">
      <c r="E5265" s="12"/>
      <c r="O5265" s="22"/>
      <c r="AA5265" s="25"/>
      <c r="AB5265" s="25"/>
    </row>
    <row r="5266" spans="5:28" x14ac:dyDescent="0.3">
      <c r="E5266" s="12"/>
      <c r="O5266" s="22"/>
      <c r="AA5266" s="25"/>
      <c r="AB5266" s="25"/>
    </row>
    <row r="5267" spans="5:28" x14ac:dyDescent="0.3">
      <c r="E5267" s="12"/>
      <c r="O5267" s="22"/>
      <c r="AA5267" s="25"/>
      <c r="AB5267" s="25"/>
    </row>
    <row r="5268" spans="5:28" x14ac:dyDescent="0.3">
      <c r="E5268" s="12"/>
      <c r="O5268" s="22"/>
      <c r="AA5268" s="25"/>
      <c r="AB5268" s="25"/>
    </row>
    <row r="5269" spans="5:28" x14ac:dyDescent="0.3">
      <c r="E5269" s="12"/>
      <c r="O5269" s="22"/>
      <c r="AA5269" s="25"/>
      <c r="AB5269" s="25"/>
    </row>
    <row r="5270" spans="5:28" x14ac:dyDescent="0.3">
      <c r="E5270" s="12"/>
      <c r="O5270" s="22"/>
      <c r="AA5270" s="25"/>
      <c r="AB5270" s="25"/>
    </row>
    <row r="5271" spans="5:28" x14ac:dyDescent="0.3">
      <c r="E5271" s="12"/>
      <c r="O5271" s="22"/>
      <c r="AA5271" s="25"/>
      <c r="AB5271" s="25"/>
    </row>
    <row r="5272" spans="5:28" x14ac:dyDescent="0.3">
      <c r="E5272" s="12"/>
      <c r="O5272" s="22"/>
      <c r="AA5272" s="25"/>
      <c r="AB5272" s="25"/>
    </row>
    <row r="5273" spans="5:28" x14ac:dyDescent="0.3">
      <c r="E5273" s="12"/>
      <c r="O5273" s="22"/>
      <c r="AA5273" s="25"/>
      <c r="AB5273" s="25"/>
    </row>
    <row r="5274" spans="5:28" x14ac:dyDescent="0.3">
      <c r="E5274" s="12"/>
      <c r="O5274" s="22"/>
      <c r="AA5274" s="25"/>
      <c r="AB5274" s="25"/>
    </row>
    <row r="5275" spans="5:28" x14ac:dyDescent="0.3">
      <c r="E5275" s="12"/>
      <c r="O5275" s="22"/>
      <c r="AA5275" s="25"/>
      <c r="AB5275" s="25"/>
    </row>
    <row r="5276" spans="5:28" x14ac:dyDescent="0.3">
      <c r="E5276" s="12"/>
      <c r="O5276" s="22"/>
      <c r="AA5276" s="25"/>
      <c r="AB5276" s="25"/>
    </row>
    <row r="5277" spans="5:28" x14ac:dyDescent="0.3">
      <c r="E5277" s="12"/>
      <c r="O5277" s="22"/>
      <c r="AA5277" s="25"/>
      <c r="AB5277" s="25"/>
    </row>
    <row r="5278" spans="5:28" x14ac:dyDescent="0.3">
      <c r="E5278" s="12"/>
      <c r="O5278" s="22"/>
      <c r="AA5278" s="25"/>
      <c r="AB5278" s="25"/>
    </row>
    <row r="5279" spans="5:28" x14ac:dyDescent="0.3">
      <c r="E5279" s="12"/>
      <c r="O5279" s="22"/>
      <c r="AA5279" s="25"/>
      <c r="AB5279" s="25"/>
    </row>
    <row r="5280" spans="5:28" x14ac:dyDescent="0.3">
      <c r="E5280" s="12"/>
      <c r="O5280" s="22"/>
      <c r="AA5280" s="25"/>
      <c r="AB5280" s="25"/>
    </row>
    <row r="5281" spans="5:28" x14ac:dyDescent="0.3">
      <c r="E5281" s="12"/>
      <c r="O5281" s="22"/>
      <c r="AA5281" s="25"/>
      <c r="AB5281" s="25"/>
    </row>
    <row r="5282" spans="5:28" x14ac:dyDescent="0.3">
      <c r="E5282" s="12"/>
      <c r="O5282" s="22"/>
      <c r="AA5282" s="25"/>
      <c r="AB5282" s="25"/>
    </row>
    <row r="5283" spans="5:28" x14ac:dyDescent="0.3">
      <c r="E5283" s="12"/>
      <c r="O5283" s="22"/>
      <c r="AA5283" s="25"/>
      <c r="AB5283" s="25"/>
    </row>
    <row r="5284" spans="5:28" x14ac:dyDescent="0.3">
      <c r="E5284" s="12"/>
      <c r="O5284" s="22"/>
      <c r="AA5284" s="25"/>
      <c r="AB5284" s="25"/>
    </row>
    <row r="5285" spans="5:28" x14ac:dyDescent="0.3">
      <c r="E5285" s="12"/>
      <c r="O5285" s="22"/>
      <c r="AA5285" s="25"/>
      <c r="AB5285" s="25"/>
    </row>
    <row r="5286" spans="5:28" x14ac:dyDescent="0.3">
      <c r="E5286" s="12"/>
      <c r="O5286" s="22"/>
      <c r="AA5286" s="25"/>
      <c r="AB5286" s="25"/>
    </row>
    <row r="5287" spans="5:28" x14ac:dyDescent="0.3">
      <c r="E5287" s="12"/>
      <c r="O5287" s="22"/>
      <c r="AA5287" s="25"/>
      <c r="AB5287" s="25"/>
    </row>
    <row r="5288" spans="5:28" x14ac:dyDescent="0.3">
      <c r="E5288" s="12"/>
      <c r="O5288" s="22"/>
      <c r="AA5288" s="25"/>
      <c r="AB5288" s="25"/>
    </row>
    <row r="5289" spans="5:28" x14ac:dyDescent="0.3">
      <c r="E5289" s="12"/>
      <c r="O5289" s="22"/>
      <c r="AA5289" s="25"/>
      <c r="AB5289" s="25"/>
    </row>
    <row r="5290" spans="5:28" x14ac:dyDescent="0.3">
      <c r="E5290" s="12"/>
      <c r="O5290" s="22"/>
      <c r="AA5290" s="25"/>
      <c r="AB5290" s="25"/>
    </row>
    <row r="5291" spans="5:28" x14ac:dyDescent="0.3">
      <c r="E5291" s="12"/>
      <c r="O5291" s="22"/>
      <c r="AA5291" s="25"/>
      <c r="AB5291" s="25"/>
    </row>
    <row r="5292" spans="5:28" x14ac:dyDescent="0.3">
      <c r="E5292" s="12"/>
      <c r="O5292" s="22"/>
      <c r="AA5292" s="25"/>
      <c r="AB5292" s="25"/>
    </row>
    <row r="5293" spans="5:28" x14ac:dyDescent="0.3">
      <c r="E5293" s="12"/>
      <c r="O5293" s="22"/>
      <c r="AA5293" s="25"/>
      <c r="AB5293" s="25"/>
    </row>
    <row r="5294" spans="5:28" x14ac:dyDescent="0.3">
      <c r="E5294" s="12"/>
      <c r="O5294" s="22"/>
      <c r="AA5294" s="25"/>
      <c r="AB5294" s="25"/>
    </row>
    <row r="5295" spans="5:28" x14ac:dyDescent="0.3">
      <c r="E5295" s="12"/>
      <c r="O5295" s="22"/>
      <c r="AA5295" s="25"/>
      <c r="AB5295" s="25"/>
    </row>
    <row r="5296" spans="5:28" x14ac:dyDescent="0.3">
      <c r="E5296" s="12"/>
      <c r="O5296" s="22"/>
      <c r="AA5296" s="25"/>
      <c r="AB5296" s="25"/>
    </row>
    <row r="5297" spans="5:28" x14ac:dyDescent="0.3">
      <c r="E5297" s="12"/>
      <c r="O5297" s="22"/>
      <c r="AA5297" s="25"/>
      <c r="AB5297" s="25"/>
    </row>
    <row r="5298" spans="5:28" x14ac:dyDescent="0.3">
      <c r="E5298" s="12"/>
      <c r="O5298" s="22"/>
      <c r="AA5298" s="25"/>
      <c r="AB5298" s="25"/>
    </row>
    <row r="5299" spans="5:28" x14ac:dyDescent="0.3">
      <c r="E5299" s="12"/>
      <c r="O5299" s="22"/>
      <c r="AA5299" s="25"/>
      <c r="AB5299" s="25"/>
    </row>
    <row r="5300" spans="5:28" x14ac:dyDescent="0.3">
      <c r="E5300" s="12"/>
      <c r="O5300" s="22"/>
      <c r="AA5300" s="25"/>
      <c r="AB5300" s="25"/>
    </row>
    <row r="5301" spans="5:28" x14ac:dyDescent="0.3">
      <c r="E5301" s="12"/>
      <c r="O5301" s="22"/>
      <c r="AA5301" s="25"/>
      <c r="AB5301" s="25"/>
    </row>
    <row r="5302" spans="5:28" x14ac:dyDescent="0.3">
      <c r="E5302" s="12"/>
      <c r="O5302" s="22"/>
      <c r="AA5302" s="25"/>
      <c r="AB5302" s="25"/>
    </row>
    <row r="5303" spans="5:28" x14ac:dyDescent="0.3">
      <c r="E5303" s="12"/>
      <c r="O5303" s="22"/>
      <c r="AA5303" s="25"/>
      <c r="AB5303" s="25"/>
    </row>
    <row r="5304" spans="5:28" x14ac:dyDescent="0.3">
      <c r="E5304" s="12"/>
      <c r="O5304" s="22"/>
      <c r="AA5304" s="25"/>
      <c r="AB5304" s="25"/>
    </row>
    <row r="5305" spans="5:28" x14ac:dyDescent="0.3">
      <c r="E5305" s="12"/>
      <c r="O5305" s="22"/>
      <c r="AA5305" s="25"/>
      <c r="AB5305" s="25"/>
    </row>
    <row r="5306" spans="5:28" x14ac:dyDescent="0.3">
      <c r="E5306" s="12"/>
      <c r="O5306" s="22"/>
      <c r="AA5306" s="25"/>
      <c r="AB5306" s="25"/>
    </row>
    <row r="5307" spans="5:28" x14ac:dyDescent="0.3">
      <c r="E5307" s="12"/>
      <c r="O5307" s="22"/>
      <c r="AA5307" s="25"/>
      <c r="AB5307" s="25"/>
    </row>
    <row r="5308" spans="5:28" x14ac:dyDescent="0.3">
      <c r="E5308" s="12"/>
      <c r="O5308" s="22"/>
      <c r="AA5308" s="25"/>
      <c r="AB5308" s="25"/>
    </row>
    <row r="5309" spans="5:28" x14ac:dyDescent="0.3">
      <c r="E5309" s="12"/>
      <c r="O5309" s="22"/>
      <c r="AA5309" s="25"/>
      <c r="AB5309" s="25"/>
    </row>
    <row r="5310" spans="5:28" x14ac:dyDescent="0.3">
      <c r="E5310" s="12"/>
      <c r="O5310" s="22"/>
      <c r="AA5310" s="25"/>
      <c r="AB5310" s="25"/>
    </row>
    <row r="5311" spans="5:28" x14ac:dyDescent="0.3">
      <c r="E5311" s="12"/>
      <c r="O5311" s="22"/>
      <c r="AA5311" s="25"/>
      <c r="AB5311" s="25"/>
    </row>
    <row r="5312" spans="5:28" x14ac:dyDescent="0.3">
      <c r="E5312" s="12"/>
      <c r="O5312" s="22"/>
      <c r="AA5312" s="25"/>
      <c r="AB5312" s="25"/>
    </row>
    <row r="5313" spans="5:28" x14ac:dyDescent="0.3">
      <c r="E5313" s="12"/>
      <c r="O5313" s="22"/>
      <c r="AA5313" s="25"/>
      <c r="AB5313" s="25"/>
    </row>
    <row r="5314" spans="5:28" x14ac:dyDescent="0.3">
      <c r="E5314" s="12"/>
      <c r="O5314" s="22"/>
      <c r="AA5314" s="25"/>
      <c r="AB5314" s="25"/>
    </row>
    <row r="5315" spans="5:28" x14ac:dyDescent="0.3">
      <c r="E5315" s="12"/>
      <c r="O5315" s="22"/>
      <c r="AA5315" s="25"/>
      <c r="AB5315" s="25"/>
    </row>
    <row r="5316" spans="5:28" x14ac:dyDescent="0.3">
      <c r="E5316" s="12"/>
      <c r="O5316" s="22"/>
      <c r="AA5316" s="25"/>
      <c r="AB5316" s="25"/>
    </row>
    <row r="5317" spans="5:28" x14ac:dyDescent="0.3">
      <c r="E5317" s="12"/>
      <c r="O5317" s="22"/>
      <c r="AA5317" s="25"/>
      <c r="AB5317" s="25"/>
    </row>
    <row r="5318" spans="5:28" x14ac:dyDescent="0.3">
      <c r="E5318" s="12"/>
      <c r="O5318" s="22"/>
      <c r="AA5318" s="25"/>
      <c r="AB5318" s="25"/>
    </row>
    <row r="5319" spans="5:28" x14ac:dyDescent="0.3">
      <c r="E5319" s="12"/>
      <c r="O5319" s="22"/>
      <c r="AA5319" s="25"/>
      <c r="AB5319" s="25"/>
    </row>
    <row r="5320" spans="5:28" x14ac:dyDescent="0.3">
      <c r="E5320" s="12"/>
      <c r="O5320" s="22"/>
      <c r="AA5320" s="25"/>
      <c r="AB5320" s="25"/>
    </row>
    <row r="5321" spans="5:28" x14ac:dyDescent="0.3">
      <c r="E5321" s="12"/>
      <c r="O5321" s="22"/>
      <c r="AA5321" s="25"/>
      <c r="AB5321" s="25"/>
    </row>
    <row r="5322" spans="5:28" x14ac:dyDescent="0.3">
      <c r="E5322" s="12"/>
      <c r="O5322" s="22"/>
      <c r="AA5322" s="25"/>
      <c r="AB5322" s="25"/>
    </row>
    <row r="5323" spans="5:28" x14ac:dyDescent="0.3">
      <c r="E5323" s="12"/>
      <c r="O5323" s="22"/>
      <c r="AA5323" s="25"/>
      <c r="AB5323" s="25"/>
    </row>
    <row r="5324" spans="5:28" x14ac:dyDescent="0.3">
      <c r="E5324" s="12"/>
      <c r="O5324" s="22"/>
      <c r="AA5324" s="25"/>
      <c r="AB5324" s="25"/>
    </row>
    <row r="5325" spans="5:28" x14ac:dyDescent="0.3">
      <c r="E5325" s="12"/>
      <c r="O5325" s="22"/>
      <c r="AA5325" s="25"/>
      <c r="AB5325" s="25"/>
    </row>
    <row r="5326" spans="5:28" x14ac:dyDescent="0.3">
      <c r="E5326" s="12"/>
      <c r="O5326" s="22"/>
      <c r="AA5326" s="25"/>
      <c r="AB5326" s="25"/>
    </row>
    <row r="5327" spans="5:28" x14ac:dyDescent="0.3">
      <c r="E5327" s="12"/>
      <c r="O5327" s="22"/>
      <c r="AA5327" s="25"/>
      <c r="AB5327" s="25"/>
    </row>
    <row r="5328" spans="5:28" x14ac:dyDescent="0.3">
      <c r="E5328" s="12"/>
      <c r="O5328" s="22"/>
      <c r="AA5328" s="25"/>
      <c r="AB5328" s="25"/>
    </row>
    <row r="5329" spans="5:28" x14ac:dyDescent="0.3">
      <c r="E5329" s="12"/>
      <c r="O5329" s="22"/>
      <c r="AA5329" s="25"/>
      <c r="AB5329" s="25"/>
    </row>
    <row r="5330" spans="5:28" x14ac:dyDescent="0.3">
      <c r="E5330" s="12"/>
      <c r="O5330" s="22"/>
      <c r="AA5330" s="25"/>
      <c r="AB5330" s="25"/>
    </row>
    <row r="5331" spans="5:28" x14ac:dyDescent="0.3">
      <c r="E5331" s="12"/>
      <c r="O5331" s="22"/>
      <c r="AA5331" s="25"/>
      <c r="AB5331" s="25"/>
    </row>
    <row r="5332" spans="5:28" x14ac:dyDescent="0.3">
      <c r="E5332" s="12"/>
      <c r="O5332" s="22"/>
      <c r="AA5332" s="25"/>
      <c r="AB5332" s="25"/>
    </row>
    <row r="5333" spans="5:28" x14ac:dyDescent="0.3">
      <c r="E5333" s="12"/>
      <c r="O5333" s="22"/>
      <c r="AA5333" s="25"/>
      <c r="AB5333" s="25"/>
    </row>
    <row r="5334" spans="5:28" x14ac:dyDescent="0.3">
      <c r="E5334" s="12"/>
      <c r="O5334" s="22"/>
      <c r="AA5334" s="25"/>
      <c r="AB5334" s="25"/>
    </row>
    <row r="5335" spans="5:28" x14ac:dyDescent="0.3">
      <c r="E5335" s="12"/>
      <c r="O5335" s="22"/>
      <c r="AA5335" s="25"/>
      <c r="AB5335" s="25"/>
    </row>
    <row r="5336" spans="5:28" x14ac:dyDescent="0.3">
      <c r="E5336" s="12"/>
      <c r="O5336" s="22"/>
      <c r="AA5336" s="25"/>
      <c r="AB5336" s="25"/>
    </row>
    <row r="5337" spans="5:28" x14ac:dyDescent="0.3">
      <c r="E5337" s="12"/>
      <c r="O5337" s="22"/>
      <c r="AA5337" s="25"/>
      <c r="AB5337" s="25"/>
    </row>
    <row r="5338" spans="5:28" x14ac:dyDescent="0.3">
      <c r="E5338" s="12"/>
      <c r="O5338" s="22"/>
      <c r="AA5338" s="25"/>
      <c r="AB5338" s="25"/>
    </row>
    <row r="5339" spans="5:28" x14ac:dyDescent="0.3">
      <c r="E5339" s="12"/>
      <c r="O5339" s="22"/>
      <c r="AA5339" s="25"/>
      <c r="AB5339" s="25"/>
    </row>
    <row r="5340" spans="5:28" x14ac:dyDescent="0.3">
      <c r="E5340" s="12"/>
      <c r="O5340" s="22"/>
      <c r="AA5340" s="25"/>
      <c r="AB5340" s="25"/>
    </row>
    <row r="5341" spans="5:28" x14ac:dyDescent="0.3">
      <c r="E5341" s="12"/>
      <c r="O5341" s="22"/>
      <c r="AA5341" s="25"/>
      <c r="AB5341" s="25"/>
    </row>
    <row r="5342" spans="5:28" x14ac:dyDescent="0.3">
      <c r="E5342" s="12"/>
      <c r="O5342" s="22"/>
      <c r="AA5342" s="25"/>
      <c r="AB5342" s="25"/>
    </row>
    <row r="5343" spans="5:28" x14ac:dyDescent="0.3">
      <c r="E5343" s="12"/>
      <c r="O5343" s="22"/>
      <c r="AA5343" s="25"/>
      <c r="AB5343" s="25"/>
    </row>
    <row r="5344" spans="5:28" x14ac:dyDescent="0.3">
      <c r="E5344" s="12"/>
      <c r="O5344" s="22"/>
      <c r="AA5344" s="25"/>
      <c r="AB5344" s="25"/>
    </row>
    <row r="5345" spans="5:28" x14ac:dyDescent="0.3">
      <c r="E5345" s="12"/>
      <c r="O5345" s="22"/>
      <c r="AA5345" s="25"/>
      <c r="AB5345" s="25"/>
    </row>
    <row r="5346" spans="5:28" x14ac:dyDescent="0.3">
      <c r="E5346" s="12"/>
      <c r="O5346" s="22"/>
      <c r="AA5346" s="25"/>
      <c r="AB5346" s="25"/>
    </row>
    <row r="5347" spans="5:28" x14ac:dyDescent="0.3">
      <c r="E5347" s="12"/>
      <c r="O5347" s="22"/>
      <c r="AA5347" s="25"/>
      <c r="AB5347" s="25"/>
    </row>
    <row r="5348" spans="5:28" x14ac:dyDescent="0.3">
      <c r="E5348" s="12"/>
      <c r="O5348" s="22"/>
      <c r="AA5348" s="25"/>
      <c r="AB5348" s="25"/>
    </row>
    <row r="5349" spans="5:28" x14ac:dyDescent="0.3">
      <c r="E5349" s="12"/>
      <c r="O5349" s="22"/>
      <c r="AA5349" s="25"/>
      <c r="AB5349" s="25"/>
    </row>
    <row r="5350" spans="5:28" x14ac:dyDescent="0.3">
      <c r="E5350" s="12"/>
      <c r="O5350" s="22"/>
      <c r="AA5350" s="25"/>
      <c r="AB5350" s="25"/>
    </row>
    <row r="5351" spans="5:28" x14ac:dyDescent="0.3">
      <c r="E5351" s="12"/>
      <c r="O5351" s="22"/>
      <c r="AA5351" s="25"/>
      <c r="AB5351" s="25"/>
    </row>
    <row r="5352" spans="5:28" x14ac:dyDescent="0.3">
      <c r="E5352" s="12"/>
      <c r="O5352" s="22"/>
      <c r="AA5352" s="25"/>
      <c r="AB5352" s="25"/>
    </row>
    <row r="5353" spans="5:28" x14ac:dyDescent="0.3">
      <c r="E5353" s="12"/>
      <c r="O5353" s="22"/>
      <c r="AA5353" s="25"/>
      <c r="AB5353" s="25"/>
    </row>
    <row r="5354" spans="5:28" x14ac:dyDescent="0.3">
      <c r="E5354" s="12"/>
      <c r="O5354" s="22"/>
      <c r="AA5354" s="25"/>
      <c r="AB5354" s="25"/>
    </row>
    <row r="5355" spans="5:28" x14ac:dyDescent="0.3">
      <c r="E5355" s="12"/>
      <c r="O5355" s="22"/>
      <c r="AA5355" s="25"/>
      <c r="AB5355" s="25"/>
    </row>
    <row r="5356" spans="5:28" x14ac:dyDescent="0.3">
      <c r="E5356" s="12"/>
      <c r="O5356" s="22"/>
      <c r="AA5356" s="25"/>
      <c r="AB5356" s="25"/>
    </row>
    <row r="5357" spans="5:28" x14ac:dyDescent="0.3">
      <c r="E5357" s="12"/>
      <c r="O5357" s="22"/>
      <c r="AA5357" s="25"/>
      <c r="AB5357" s="25"/>
    </row>
    <row r="5358" spans="5:28" x14ac:dyDescent="0.3">
      <c r="E5358" s="12"/>
      <c r="O5358" s="22"/>
      <c r="AA5358" s="25"/>
      <c r="AB5358" s="25"/>
    </row>
    <row r="5359" spans="5:28" x14ac:dyDescent="0.3">
      <c r="E5359" s="12"/>
      <c r="O5359" s="22"/>
      <c r="AA5359" s="25"/>
      <c r="AB5359" s="25"/>
    </row>
    <row r="5360" spans="5:28" x14ac:dyDescent="0.3">
      <c r="E5360" s="12"/>
      <c r="O5360" s="22"/>
      <c r="AA5360" s="25"/>
      <c r="AB5360" s="25"/>
    </row>
    <row r="5361" spans="5:28" x14ac:dyDescent="0.3">
      <c r="E5361" s="12"/>
      <c r="O5361" s="22"/>
      <c r="AA5361" s="25"/>
      <c r="AB5361" s="25"/>
    </row>
    <row r="5362" spans="5:28" x14ac:dyDescent="0.3">
      <c r="E5362" s="12"/>
      <c r="O5362" s="22"/>
      <c r="AA5362" s="25"/>
      <c r="AB5362" s="25"/>
    </row>
    <row r="5363" spans="5:28" x14ac:dyDescent="0.3">
      <c r="E5363" s="12"/>
      <c r="O5363" s="22"/>
      <c r="AA5363" s="25"/>
      <c r="AB5363" s="25"/>
    </row>
    <row r="5364" spans="5:28" x14ac:dyDescent="0.3">
      <c r="E5364" s="12"/>
      <c r="O5364" s="22"/>
      <c r="AA5364" s="25"/>
      <c r="AB5364" s="25"/>
    </row>
    <row r="5365" spans="5:28" x14ac:dyDescent="0.3">
      <c r="E5365" s="12"/>
      <c r="O5365" s="22"/>
      <c r="AA5365" s="25"/>
      <c r="AB5365" s="25"/>
    </row>
    <row r="5366" spans="5:28" x14ac:dyDescent="0.3">
      <c r="E5366" s="12"/>
      <c r="O5366" s="22"/>
      <c r="AA5366" s="25"/>
      <c r="AB5366" s="25"/>
    </row>
    <row r="5367" spans="5:28" x14ac:dyDescent="0.3">
      <c r="E5367" s="12"/>
      <c r="O5367" s="22"/>
      <c r="AA5367" s="25"/>
      <c r="AB5367" s="25"/>
    </row>
    <row r="5368" spans="5:28" x14ac:dyDescent="0.3">
      <c r="E5368" s="12"/>
      <c r="O5368" s="22"/>
      <c r="AA5368" s="25"/>
      <c r="AB5368" s="25"/>
    </row>
    <row r="5369" spans="5:28" x14ac:dyDescent="0.3">
      <c r="E5369" s="12"/>
      <c r="O5369" s="22"/>
      <c r="AA5369" s="25"/>
      <c r="AB5369" s="25"/>
    </row>
    <row r="5370" spans="5:28" x14ac:dyDescent="0.3">
      <c r="E5370" s="12"/>
      <c r="O5370" s="22"/>
      <c r="AA5370" s="25"/>
      <c r="AB5370" s="25"/>
    </row>
    <row r="5371" spans="5:28" x14ac:dyDescent="0.3">
      <c r="E5371" s="12"/>
      <c r="O5371" s="22"/>
      <c r="AA5371" s="25"/>
      <c r="AB5371" s="25"/>
    </row>
    <row r="5372" spans="5:28" x14ac:dyDescent="0.3">
      <c r="E5372" s="12"/>
      <c r="O5372" s="22"/>
      <c r="AA5372" s="25"/>
      <c r="AB5372" s="25"/>
    </row>
    <row r="5373" spans="5:28" x14ac:dyDescent="0.3">
      <c r="E5373" s="12"/>
      <c r="O5373" s="22"/>
      <c r="AA5373" s="25"/>
      <c r="AB5373" s="25"/>
    </row>
    <row r="5374" spans="5:28" x14ac:dyDescent="0.3">
      <c r="E5374" s="12"/>
      <c r="O5374" s="22"/>
      <c r="AA5374" s="25"/>
      <c r="AB5374" s="25"/>
    </row>
    <row r="5375" spans="5:28" x14ac:dyDescent="0.3">
      <c r="E5375" s="12"/>
      <c r="O5375" s="22"/>
      <c r="AA5375" s="25"/>
      <c r="AB5375" s="25"/>
    </row>
    <row r="5376" spans="5:28" x14ac:dyDescent="0.3">
      <c r="E5376" s="12"/>
      <c r="O5376" s="22"/>
      <c r="AA5376" s="25"/>
      <c r="AB5376" s="25"/>
    </row>
    <row r="5377" spans="5:28" x14ac:dyDescent="0.3">
      <c r="E5377" s="12"/>
      <c r="O5377" s="22"/>
      <c r="AA5377" s="25"/>
      <c r="AB5377" s="25"/>
    </row>
    <row r="5378" spans="5:28" x14ac:dyDescent="0.3">
      <c r="E5378" s="12"/>
      <c r="O5378" s="22"/>
      <c r="AA5378" s="25"/>
      <c r="AB5378" s="25"/>
    </row>
    <row r="5379" spans="5:28" x14ac:dyDescent="0.3">
      <c r="E5379" s="12"/>
      <c r="O5379" s="22"/>
      <c r="AA5379" s="25"/>
      <c r="AB5379" s="25"/>
    </row>
    <row r="5380" spans="5:28" x14ac:dyDescent="0.3">
      <c r="E5380" s="12"/>
      <c r="O5380" s="22"/>
      <c r="AA5380" s="25"/>
      <c r="AB5380" s="25"/>
    </row>
    <row r="5381" spans="5:28" x14ac:dyDescent="0.3">
      <c r="E5381" s="12"/>
      <c r="O5381" s="22"/>
      <c r="AA5381" s="25"/>
      <c r="AB5381" s="25"/>
    </row>
    <row r="5382" spans="5:28" x14ac:dyDescent="0.3">
      <c r="E5382" s="12"/>
      <c r="O5382" s="22"/>
      <c r="AA5382" s="25"/>
      <c r="AB5382" s="25"/>
    </row>
    <row r="5383" spans="5:28" x14ac:dyDescent="0.3">
      <c r="E5383" s="12"/>
      <c r="O5383" s="22"/>
      <c r="AA5383" s="25"/>
      <c r="AB5383" s="25"/>
    </row>
    <row r="5384" spans="5:28" x14ac:dyDescent="0.3">
      <c r="E5384" s="12"/>
      <c r="O5384" s="22"/>
      <c r="AA5384" s="25"/>
      <c r="AB5384" s="25"/>
    </row>
    <row r="5385" spans="5:28" x14ac:dyDescent="0.3">
      <c r="E5385" s="12"/>
      <c r="O5385" s="22"/>
      <c r="AA5385" s="25"/>
      <c r="AB5385" s="25"/>
    </row>
    <row r="5386" spans="5:28" x14ac:dyDescent="0.3">
      <c r="E5386" s="12"/>
      <c r="O5386" s="22"/>
      <c r="AA5386" s="25"/>
      <c r="AB5386" s="25"/>
    </row>
    <row r="5387" spans="5:28" x14ac:dyDescent="0.3">
      <c r="E5387" s="12"/>
      <c r="O5387" s="22"/>
      <c r="AA5387" s="25"/>
      <c r="AB5387" s="25"/>
    </row>
    <row r="5388" spans="5:28" x14ac:dyDescent="0.3">
      <c r="E5388" s="12"/>
      <c r="O5388" s="22"/>
      <c r="AA5388" s="25"/>
      <c r="AB5388" s="25"/>
    </row>
    <row r="5389" spans="5:28" x14ac:dyDescent="0.3">
      <c r="E5389" s="12"/>
      <c r="O5389" s="22"/>
      <c r="AA5389" s="25"/>
      <c r="AB5389" s="25"/>
    </row>
    <row r="5390" spans="5:28" x14ac:dyDescent="0.3">
      <c r="E5390" s="12"/>
      <c r="O5390" s="22"/>
      <c r="AA5390" s="25"/>
      <c r="AB5390" s="25"/>
    </row>
    <row r="5391" spans="5:28" x14ac:dyDescent="0.3">
      <c r="E5391" s="12"/>
      <c r="O5391" s="22"/>
      <c r="AA5391" s="25"/>
      <c r="AB5391" s="25"/>
    </row>
    <row r="5392" spans="5:28" x14ac:dyDescent="0.3">
      <c r="E5392" s="12"/>
      <c r="O5392" s="22"/>
      <c r="AA5392" s="25"/>
      <c r="AB5392" s="25"/>
    </row>
    <row r="5393" spans="5:28" x14ac:dyDescent="0.3">
      <c r="E5393" s="12"/>
      <c r="O5393" s="22"/>
      <c r="AA5393" s="25"/>
      <c r="AB5393" s="25"/>
    </row>
    <row r="5394" spans="5:28" x14ac:dyDescent="0.3">
      <c r="E5394" s="12"/>
      <c r="O5394" s="22"/>
      <c r="AA5394" s="25"/>
      <c r="AB5394" s="25"/>
    </row>
    <row r="5395" spans="5:28" x14ac:dyDescent="0.3">
      <c r="E5395" s="12"/>
      <c r="O5395" s="22"/>
      <c r="AA5395" s="25"/>
      <c r="AB5395" s="25"/>
    </row>
    <row r="5396" spans="5:28" x14ac:dyDescent="0.3">
      <c r="E5396" s="12"/>
      <c r="O5396" s="22"/>
      <c r="AA5396" s="25"/>
      <c r="AB5396" s="25"/>
    </row>
    <row r="5397" spans="5:28" x14ac:dyDescent="0.3">
      <c r="E5397" s="12"/>
      <c r="O5397" s="22"/>
      <c r="AA5397" s="25"/>
      <c r="AB5397" s="25"/>
    </row>
    <row r="5398" spans="5:28" x14ac:dyDescent="0.3">
      <c r="E5398" s="12"/>
      <c r="O5398" s="22"/>
      <c r="AA5398" s="25"/>
      <c r="AB5398" s="25"/>
    </row>
    <row r="5399" spans="5:28" x14ac:dyDescent="0.3">
      <c r="E5399" s="12"/>
      <c r="O5399" s="22"/>
      <c r="AA5399" s="25"/>
      <c r="AB5399" s="25"/>
    </row>
    <row r="5400" spans="5:28" x14ac:dyDescent="0.3">
      <c r="E5400" s="12"/>
      <c r="O5400" s="22"/>
      <c r="AA5400" s="25"/>
      <c r="AB5400" s="25"/>
    </row>
    <row r="5401" spans="5:28" x14ac:dyDescent="0.3">
      <c r="E5401" s="12"/>
      <c r="O5401" s="22"/>
      <c r="AA5401" s="25"/>
      <c r="AB5401" s="25"/>
    </row>
    <row r="5402" spans="5:28" x14ac:dyDescent="0.3">
      <c r="E5402" s="12"/>
      <c r="O5402" s="22"/>
      <c r="AA5402" s="25"/>
      <c r="AB5402" s="25"/>
    </row>
    <row r="5403" spans="5:28" x14ac:dyDescent="0.3">
      <c r="E5403" s="12"/>
      <c r="O5403" s="22"/>
      <c r="AA5403" s="25"/>
      <c r="AB5403" s="25"/>
    </row>
    <row r="5404" spans="5:28" x14ac:dyDescent="0.3">
      <c r="E5404" s="12"/>
      <c r="O5404" s="22"/>
      <c r="AA5404" s="25"/>
      <c r="AB5404" s="25"/>
    </row>
    <row r="5405" spans="5:28" x14ac:dyDescent="0.3">
      <c r="E5405" s="12"/>
      <c r="O5405" s="22"/>
      <c r="AA5405" s="25"/>
      <c r="AB5405" s="25"/>
    </row>
    <row r="5406" spans="5:28" x14ac:dyDescent="0.3">
      <c r="E5406" s="12"/>
      <c r="O5406" s="22"/>
      <c r="AA5406" s="25"/>
      <c r="AB5406" s="25"/>
    </row>
    <row r="5407" spans="5:28" x14ac:dyDescent="0.3">
      <c r="E5407" s="12"/>
      <c r="O5407" s="22"/>
      <c r="AA5407" s="25"/>
      <c r="AB5407" s="25"/>
    </row>
    <row r="5408" spans="5:28" x14ac:dyDescent="0.3">
      <c r="E5408" s="12"/>
      <c r="O5408" s="22"/>
      <c r="AA5408" s="25"/>
      <c r="AB5408" s="25"/>
    </row>
    <row r="5409" spans="5:28" x14ac:dyDescent="0.3">
      <c r="E5409" s="12"/>
      <c r="O5409" s="22"/>
      <c r="AA5409" s="25"/>
      <c r="AB5409" s="25"/>
    </row>
    <row r="5410" spans="5:28" x14ac:dyDescent="0.3">
      <c r="E5410" s="12"/>
      <c r="O5410" s="22"/>
      <c r="AA5410" s="25"/>
      <c r="AB5410" s="25"/>
    </row>
    <row r="5411" spans="5:28" x14ac:dyDescent="0.3">
      <c r="E5411" s="12"/>
      <c r="O5411" s="22"/>
      <c r="AA5411" s="25"/>
      <c r="AB5411" s="25"/>
    </row>
    <row r="5412" spans="5:28" x14ac:dyDescent="0.3">
      <c r="E5412" s="12"/>
      <c r="O5412" s="22"/>
      <c r="AA5412" s="25"/>
      <c r="AB5412" s="25"/>
    </row>
    <row r="5413" spans="5:28" x14ac:dyDescent="0.3">
      <c r="E5413" s="12"/>
      <c r="O5413" s="22"/>
      <c r="AA5413" s="25"/>
      <c r="AB5413" s="25"/>
    </row>
    <row r="5414" spans="5:28" x14ac:dyDescent="0.3">
      <c r="E5414" s="12"/>
      <c r="O5414" s="22"/>
      <c r="AA5414" s="25"/>
      <c r="AB5414" s="25"/>
    </row>
    <row r="5415" spans="5:28" x14ac:dyDescent="0.3">
      <c r="E5415" s="12"/>
      <c r="O5415" s="22"/>
      <c r="AA5415" s="25"/>
      <c r="AB5415" s="25"/>
    </row>
    <row r="5416" spans="5:28" x14ac:dyDescent="0.3">
      <c r="E5416" s="12"/>
      <c r="O5416" s="22"/>
      <c r="AA5416" s="25"/>
      <c r="AB5416" s="25"/>
    </row>
    <row r="5417" spans="5:28" x14ac:dyDescent="0.3">
      <c r="E5417" s="12"/>
      <c r="O5417" s="22"/>
      <c r="AA5417" s="25"/>
      <c r="AB5417" s="25"/>
    </row>
    <row r="5418" spans="5:28" x14ac:dyDescent="0.3">
      <c r="E5418" s="12"/>
      <c r="O5418" s="22"/>
      <c r="AA5418" s="25"/>
      <c r="AB5418" s="25"/>
    </row>
    <row r="5419" spans="5:28" x14ac:dyDescent="0.3">
      <c r="E5419" s="12"/>
      <c r="O5419" s="22"/>
      <c r="AA5419" s="25"/>
      <c r="AB5419" s="25"/>
    </row>
    <row r="5420" spans="5:28" x14ac:dyDescent="0.3">
      <c r="E5420" s="12"/>
      <c r="O5420" s="22"/>
      <c r="AA5420" s="25"/>
      <c r="AB5420" s="25"/>
    </row>
    <row r="5421" spans="5:28" x14ac:dyDescent="0.3">
      <c r="E5421" s="12"/>
      <c r="O5421" s="22"/>
      <c r="AA5421" s="25"/>
      <c r="AB5421" s="25"/>
    </row>
    <row r="5422" spans="5:28" x14ac:dyDescent="0.3">
      <c r="E5422" s="12"/>
      <c r="O5422" s="22"/>
      <c r="AA5422" s="25"/>
      <c r="AB5422" s="25"/>
    </row>
    <row r="5423" spans="5:28" x14ac:dyDescent="0.3">
      <c r="E5423" s="12"/>
      <c r="O5423" s="22"/>
      <c r="AA5423" s="25"/>
      <c r="AB5423" s="25"/>
    </row>
    <row r="5424" spans="5:28" x14ac:dyDescent="0.3">
      <c r="E5424" s="12"/>
      <c r="O5424" s="22"/>
      <c r="AA5424" s="25"/>
      <c r="AB5424" s="25"/>
    </row>
    <row r="5425" spans="5:28" x14ac:dyDescent="0.3">
      <c r="E5425" s="12"/>
      <c r="O5425" s="22"/>
      <c r="AA5425" s="25"/>
      <c r="AB5425" s="25"/>
    </row>
    <row r="5426" spans="5:28" x14ac:dyDescent="0.3">
      <c r="E5426" s="12"/>
      <c r="O5426" s="22"/>
      <c r="AA5426" s="25"/>
      <c r="AB5426" s="25"/>
    </row>
    <row r="5427" spans="5:28" x14ac:dyDescent="0.3">
      <c r="E5427" s="12"/>
      <c r="O5427" s="22"/>
      <c r="AA5427" s="25"/>
      <c r="AB5427" s="25"/>
    </row>
    <row r="5428" spans="5:28" x14ac:dyDescent="0.3">
      <c r="E5428" s="12"/>
      <c r="O5428" s="22"/>
      <c r="AA5428" s="25"/>
      <c r="AB5428" s="25"/>
    </row>
    <row r="5429" spans="5:28" x14ac:dyDescent="0.3">
      <c r="E5429" s="12"/>
      <c r="O5429" s="22"/>
      <c r="AA5429" s="25"/>
      <c r="AB5429" s="25"/>
    </row>
    <row r="5430" spans="5:28" x14ac:dyDescent="0.3">
      <c r="E5430" s="12"/>
      <c r="O5430" s="22"/>
      <c r="AA5430" s="25"/>
      <c r="AB5430" s="25"/>
    </row>
    <row r="5431" spans="5:28" x14ac:dyDescent="0.3">
      <c r="E5431" s="12"/>
      <c r="O5431" s="22"/>
      <c r="AA5431" s="25"/>
      <c r="AB5431" s="25"/>
    </row>
    <row r="5432" spans="5:28" x14ac:dyDescent="0.3">
      <c r="E5432" s="12"/>
      <c r="O5432" s="22"/>
      <c r="AA5432" s="25"/>
      <c r="AB5432" s="25"/>
    </row>
    <row r="5433" spans="5:28" x14ac:dyDescent="0.3">
      <c r="E5433" s="12"/>
      <c r="O5433" s="22"/>
      <c r="AA5433" s="25"/>
      <c r="AB5433" s="25"/>
    </row>
    <row r="5434" spans="5:28" x14ac:dyDescent="0.3">
      <c r="E5434" s="12"/>
      <c r="O5434" s="22"/>
      <c r="AA5434" s="25"/>
      <c r="AB5434" s="25"/>
    </row>
    <row r="5435" spans="5:28" x14ac:dyDescent="0.3">
      <c r="E5435" s="12"/>
      <c r="O5435" s="22"/>
      <c r="AA5435" s="25"/>
      <c r="AB5435" s="25"/>
    </row>
    <row r="5436" spans="5:28" x14ac:dyDescent="0.3">
      <c r="E5436" s="12"/>
      <c r="O5436" s="22"/>
      <c r="AA5436" s="25"/>
      <c r="AB5436" s="25"/>
    </row>
    <row r="5437" spans="5:28" x14ac:dyDescent="0.3">
      <c r="E5437" s="12"/>
      <c r="O5437" s="22"/>
      <c r="AA5437" s="25"/>
      <c r="AB5437" s="25"/>
    </row>
    <row r="5438" spans="5:28" x14ac:dyDescent="0.3">
      <c r="E5438" s="12"/>
      <c r="O5438" s="22"/>
      <c r="AA5438" s="25"/>
      <c r="AB5438" s="25"/>
    </row>
    <row r="5439" spans="5:28" x14ac:dyDescent="0.3">
      <c r="E5439" s="12"/>
      <c r="O5439" s="22"/>
      <c r="AA5439" s="25"/>
      <c r="AB5439" s="25"/>
    </row>
    <row r="5440" spans="5:28" x14ac:dyDescent="0.3">
      <c r="E5440" s="12"/>
      <c r="O5440" s="22"/>
      <c r="AA5440" s="25"/>
      <c r="AB5440" s="25"/>
    </row>
    <row r="5441" spans="5:28" x14ac:dyDescent="0.3">
      <c r="E5441" s="12"/>
      <c r="O5441" s="22"/>
      <c r="AA5441" s="25"/>
      <c r="AB5441" s="25"/>
    </row>
    <row r="5442" spans="5:28" x14ac:dyDescent="0.3">
      <c r="E5442" s="12"/>
      <c r="O5442" s="22"/>
      <c r="AA5442" s="25"/>
      <c r="AB5442" s="25"/>
    </row>
    <row r="5443" spans="5:28" x14ac:dyDescent="0.3">
      <c r="E5443" s="12"/>
      <c r="O5443" s="22"/>
      <c r="AA5443" s="25"/>
      <c r="AB5443" s="25"/>
    </row>
    <row r="5444" spans="5:28" x14ac:dyDescent="0.3">
      <c r="E5444" s="12"/>
      <c r="O5444" s="22"/>
      <c r="AA5444" s="25"/>
      <c r="AB5444" s="25"/>
    </row>
    <row r="5445" spans="5:28" x14ac:dyDescent="0.3">
      <c r="E5445" s="12"/>
      <c r="O5445" s="22"/>
      <c r="AA5445" s="25"/>
      <c r="AB5445" s="25"/>
    </row>
    <row r="5446" spans="5:28" x14ac:dyDescent="0.3">
      <c r="E5446" s="12"/>
      <c r="O5446" s="22"/>
      <c r="AA5446" s="25"/>
      <c r="AB5446" s="25"/>
    </row>
    <row r="5447" spans="5:28" x14ac:dyDescent="0.3">
      <c r="E5447" s="12"/>
      <c r="O5447" s="22"/>
      <c r="AA5447" s="25"/>
      <c r="AB5447" s="25"/>
    </row>
    <row r="5448" spans="5:28" x14ac:dyDescent="0.3">
      <c r="E5448" s="12"/>
      <c r="O5448" s="22"/>
      <c r="AA5448" s="25"/>
      <c r="AB5448" s="25"/>
    </row>
    <row r="5449" spans="5:28" x14ac:dyDescent="0.3">
      <c r="E5449" s="12"/>
      <c r="O5449" s="22"/>
      <c r="AA5449" s="25"/>
      <c r="AB5449" s="25"/>
    </row>
    <row r="5450" spans="5:28" x14ac:dyDescent="0.3">
      <c r="E5450" s="12"/>
      <c r="O5450" s="22"/>
      <c r="AA5450" s="25"/>
      <c r="AB5450" s="25"/>
    </row>
    <row r="5451" spans="5:28" x14ac:dyDescent="0.3">
      <c r="E5451" s="12"/>
      <c r="O5451" s="22"/>
      <c r="AA5451" s="25"/>
      <c r="AB5451" s="25"/>
    </row>
    <row r="5452" spans="5:28" x14ac:dyDescent="0.3">
      <c r="E5452" s="12"/>
      <c r="O5452" s="22"/>
      <c r="AA5452" s="25"/>
      <c r="AB5452" s="25"/>
    </row>
    <row r="5453" spans="5:28" x14ac:dyDescent="0.3">
      <c r="E5453" s="12"/>
      <c r="O5453" s="22"/>
      <c r="AA5453" s="25"/>
      <c r="AB5453" s="25"/>
    </row>
    <row r="5454" spans="5:28" x14ac:dyDescent="0.3">
      <c r="E5454" s="12"/>
      <c r="O5454" s="22"/>
      <c r="AA5454" s="25"/>
      <c r="AB5454" s="25"/>
    </row>
    <row r="5455" spans="5:28" x14ac:dyDescent="0.3">
      <c r="E5455" s="12"/>
      <c r="O5455" s="22"/>
      <c r="AA5455" s="25"/>
      <c r="AB5455" s="25"/>
    </row>
    <row r="5456" spans="5:28" x14ac:dyDescent="0.3">
      <c r="E5456" s="12"/>
      <c r="O5456" s="22"/>
      <c r="AA5456" s="25"/>
      <c r="AB5456" s="25"/>
    </row>
    <row r="5457" spans="5:28" x14ac:dyDescent="0.3">
      <c r="E5457" s="12"/>
      <c r="O5457" s="22"/>
      <c r="AA5457" s="25"/>
      <c r="AB5457" s="25"/>
    </row>
    <row r="5458" spans="5:28" x14ac:dyDescent="0.3">
      <c r="E5458" s="12"/>
      <c r="O5458" s="22"/>
      <c r="AA5458" s="25"/>
      <c r="AB5458" s="25"/>
    </row>
    <row r="5459" spans="5:28" x14ac:dyDescent="0.3">
      <c r="E5459" s="12"/>
      <c r="O5459" s="22"/>
      <c r="AA5459" s="25"/>
      <c r="AB5459" s="25"/>
    </row>
    <row r="5460" spans="5:28" x14ac:dyDescent="0.3">
      <c r="E5460" s="12"/>
      <c r="O5460" s="22"/>
      <c r="AA5460" s="25"/>
      <c r="AB5460" s="25"/>
    </row>
    <row r="5461" spans="5:28" x14ac:dyDescent="0.3">
      <c r="E5461" s="12"/>
      <c r="O5461" s="22"/>
      <c r="AA5461" s="25"/>
      <c r="AB5461" s="25"/>
    </row>
    <row r="5462" spans="5:28" x14ac:dyDescent="0.3">
      <c r="E5462" s="12"/>
      <c r="O5462" s="22"/>
      <c r="AA5462" s="25"/>
      <c r="AB5462" s="25"/>
    </row>
    <row r="5463" spans="5:28" x14ac:dyDescent="0.3">
      <c r="E5463" s="12"/>
      <c r="O5463" s="22"/>
      <c r="AA5463" s="25"/>
      <c r="AB5463" s="25"/>
    </row>
    <row r="5464" spans="5:28" x14ac:dyDescent="0.3">
      <c r="E5464" s="12"/>
      <c r="O5464" s="22"/>
      <c r="AA5464" s="25"/>
      <c r="AB5464" s="25"/>
    </row>
    <row r="5465" spans="5:28" x14ac:dyDescent="0.3">
      <c r="E5465" s="12"/>
      <c r="O5465" s="22"/>
      <c r="AA5465" s="25"/>
      <c r="AB5465" s="25"/>
    </row>
    <row r="5466" spans="5:28" x14ac:dyDescent="0.3">
      <c r="E5466" s="12"/>
      <c r="O5466" s="22"/>
      <c r="AA5466" s="25"/>
      <c r="AB5466" s="25"/>
    </row>
    <row r="5467" spans="5:28" x14ac:dyDescent="0.3">
      <c r="E5467" s="12"/>
      <c r="O5467" s="22"/>
      <c r="AA5467" s="25"/>
      <c r="AB5467" s="25"/>
    </row>
    <row r="5468" spans="5:28" x14ac:dyDescent="0.3">
      <c r="E5468" s="12"/>
      <c r="O5468" s="22"/>
      <c r="AA5468" s="25"/>
      <c r="AB5468" s="25"/>
    </row>
    <row r="5469" spans="5:28" x14ac:dyDescent="0.3">
      <c r="E5469" s="12"/>
      <c r="O5469" s="22"/>
      <c r="AA5469" s="25"/>
      <c r="AB5469" s="25"/>
    </row>
    <row r="5470" spans="5:28" x14ac:dyDescent="0.3">
      <c r="E5470" s="12"/>
      <c r="O5470" s="22"/>
      <c r="AA5470" s="25"/>
      <c r="AB5470" s="25"/>
    </row>
    <row r="5471" spans="5:28" x14ac:dyDescent="0.3">
      <c r="E5471" s="12"/>
      <c r="O5471" s="22"/>
      <c r="AA5471" s="25"/>
      <c r="AB5471" s="25"/>
    </row>
    <row r="5472" spans="5:28" x14ac:dyDescent="0.3">
      <c r="E5472" s="12"/>
      <c r="O5472" s="22"/>
      <c r="AA5472" s="25"/>
      <c r="AB5472" s="25"/>
    </row>
    <row r="5473" spans="5:28" x14ac:dyDescent="0.3">
      <c r="E5473" s="12"/>
      <c r="O5473" s="22"/>
      <c r="AA5473" s="25"/>
      <c r="AB5473" s="25"/>
    </row>
    <row r="5474" spans="5:28" x14ac:dyDescent="0.3">
      <c r="E5474" s="12"/>
      <c r="O5474" s="22"/>
      <c r="AA5474" s="25"/>
      <c r="AB5474" s="25"/>
    </row>
    <row r="5475" spans="5:28" x14ac:dyDescent="0.3">
      <c r="E5475" s="12"/>
      <c r="O5475" s="22"/>
      <c r="AA5475" s="25"/>
      <c r="AB5475" s="25"/>
    </row>
    <row r="5476" spans="5:28" x14ac:dyDescent="0.3">
      <c r="E5476" s="12"/>
      <c r="O5476" s="22"/>
      <c r="AA5476" s="25"/>
      <c r="AB5476" s="25"/>
    </row>
    <row r="5477" spans="5:28" x14ac:dyDescent="0.3">
      <c r="E5477" s="12"/>
      <c r="O5477" s="22"/>
      <c r="AA5477" s="25"/>
      <c r="AB5477" s="25"/>
    </row>
    <row r="5478" spans="5:28" x14ac:dyDescent="0.3">
      <c r="E5478" s="12"/>
      <c r="O5478" s="22"/>
      <c r="AA5478" s="25"/>
      <c r="AB5478" s="25"/>
    </row>
    <row r="5479" spans="5:28" x14ac:dyDescent="0.3">
      <c r="E5479" s="12"/>
      <c r="O5479" s="22"/>
      <c r="AA5479" s="25"/>
      <c r="AB5479" s="25"/>
    </row>
    <row r="5480" spans="5:28" x14ac:dyDescent="0.3">
      <c r="E5480" s="12"/>
      <c r="O5480" s="22"/>
      <c r="AA5480" s="25"/>
      <c r="AB5480" s="25"/>
    </row>
    <row r="5481" spans="5:28" x14ac:dyDescent="0.3">
      <c r="E5481" s="12"/>
      <c r="O5481" s="22"/>
      <c r="AA5481" s="25"/>
      <c r="AB5481" s="25"/>
    </row>
    <row r="5482" spans="5:28" x14ac:dyDescent="0.3">
      <c r="E5482" s="12"/>
      <c r="O5482" s="22"/>
      <c r="AA5482" s="25"/>
      <c r="AB5482" s="25"/>
    </row>
    <row r="5483" spans="5:28" x14ac:dyDescent="0.3">
      <c r="E5483" s="12"/>
      <c r="O5483" s="22"/>
      <c r="AA5483" s="25"/>
      <c r="AB5483" s="25"/>
    </row>
    <row r="5484" spans="5:28" x14ac:dyDescent="0.3">
      <c r="E5484" s="12"/>
      <c r="O5484" s="22"/>
      <c r="AA5484" s="25"/>
      <c r="AB5484" s="25"/>
    </row>
    <row r="5485" spans="5:28" x14ac:dyDescent="0.3">
      <c r="E5485" s="12"/>
      <c r="O5485" s="22"/>
      <c r="AA5485" s="25"/>
      <c r="AB5485" s="25"/>
    </row>
    <row r="5486" spans="5:28" x14ac:dyDescent="0.3">
      <c r="E5486" s="12"/>
      <c r="O5486" s="22"/>
      <c r="AA5486" s="25"/>
      <c r="AB5486" s="25"/>
    </row>
    <row r="5487" spans="5:28" x14ac:dyDescent="0.3">
      <c r="E5487" s="12"/>
      <c r="O5487" s="22"/>
      <c r="AA5487" s="25"/>
      <c r="AB5487" s="25"/>
    </row>
    <row r="5488" spans="5:28" x14ac:dyDescent="0.3">
      <c r="E5488" s="12"/>
      <c r="O5488" s="22"/>
      <c r="AA5488" s="25"/>
      <c r="AB5488" s="25"/>
    </row>
    <row r="5489" spans="5:28" x14ac:dyDescent="0.3">
      <c r="E5489" s="12"/>
      <c r="O5489" s="22"/>
      <c r="AA5489" s="25"/>
      <c r="AB5489" s="25"/>
    </row>
    <row r="5490" spans="5:28" x14ac:dyDescent="0.3">
      <c r="E5490" s="12"/>
      <c r="O5490" s="22"/>
      <c r="AA5490" s="25"/>
      <c r="AB5490" s="25"/>
    </row>
    <row r="5491" spans="5:28" x14ac:dyDescent="0.3">
      <c r="E5491" s="12"/>
      <c r="O5491" s="22"/>
      <c r="AA5491" s="25"/>
      <c r="AB5491" s="25"/>
    </row>
    <row r="5492" spans="5:28" x14ac:dyDescent="0.3">
      <c r="E5492" s="12"/>
      <c r="O5492" s="22"/>
      <c r="AA5492" s="25"/>
      <c r="AB5492" s="25"/>
    </row>
    <row r="5493" spans="5:28" x14ac:dyDescent="0.3">
      <c r="E5493" s="12"/>
      <c r="O5493" s="22"/>
      <c r="AA5493" s="25"/>
      <c r="AB5493" s="25"/>
    </row>
    <row r="5494" spans="5:28" x14ac:dyDescent="0.3">
      <c r="E5494" s="12"/>
      <c r="O5494" s="22"/>
      <c r="AA5494" s="25"/>
      <c r="AB5494" s="25"/>
    </row>
    <row r="5495" spans="5:28" x14ac:dyDescent="0.3">
      <c r="E5495" s="12"/>
      <c r="O5495" s="22"/>
      <c r="AA5495" s="25"/>
      <c r="AB5495" s="25"/>
    </row>
    <row r="5496" spans="5:28" x14ac:dyDescent="0.3">
      <c r="E5496" s="12"/>
      <c r="O5496" s="22"/>
      <c r="AA5496" s="25"/>
      <c r="AB5496" s="25"/>
    </row>
    <row r="5497" spans="5:28" x14ac:dyDescent="0.3">
      <c r="E5497" s="12"/>
      <c r="O5497" s="22"/>
      <c r="AA5497" s="25"/>
      <c r="AB5497" s="25"/>
    </row>
    <row r="5498" spans="5:28" x14ac:dyDescent="0.3">
      <c r="E5498" s="12"/>
      <c r="O5498" s="22"/>
      <c r="AA5498" s="25"/>
      <c r="AB5498" s="25"/>
    </row>
    <row r="5499" spans="5:28" x14ac:dyDescent="0.3">
      <c r="E5499" s="12"/>
      <c r="O5499" s="22"/>
      <c r="AA5499" s="25"/>
      <c r="AB5499" s="25"/>
    </row>
    <row r="5500" spans="5:28" x14ac:dyDescent="0.3">
      <c r="E5500" s="12"/>
      <c r="O5500" s="22"/>
      <c r="AA5500" s="25"/>
      <c r="AB5500" s="25"/>
    </row>
    <row r="5501" spans="5:28" x14ac:dyDescent="0.3">
      <c r="E5501" s="12"/>
      <c r="O5501" s="22"/>
      <c r="AA5501" s="25"/>
      <c r="AB5501" s="25"/>
    </row>
    <row r="5502" spans="5:28" x14ac:dyDescent="0.3">
      <c r="E5502" s="12"/>
      <c r="O5502" s="22"/>
      <c r="AA5502" s="25"/>
      <c r="AB5502" s="25"/>
    </row>
    <row r="5503" spans="5:28" x14ac:dyDescent="0.3">
      <c r="E5503" s="12"/>
      <c r="O5503" s="22"/>
      <c r="AA5503" s="25"/>
      <c r="AB5503" s="25"/>
    </row>
    <row r="5504" spans="5:28" x14ac:dyDescent="0.3">
      <c r="E5504" s="12"/>
      <c r="O5504" s="22"/>
      <c r="AA5504" s="25"/>
      <c r="AB5504" s="25"/>
    </row>
    <row r="5505" spans="5:28" x14ac:dyDescent="0.3">
      <c r="E5505" s="12"/>
      <c r="O5505" s="22"/>
      <c r="AA5505" s="25"/>
      <c r="AB5505" s="25"/>
    </row>
    <row r="5506" spans="5:28" x14ac:dyDescent="0.3">
      <c r="E5506" s="12"/>
      <c r="O5506" s="22"/>
      <c r="AA5506" s="25"/>
      <c r="AB5506" s="25"/>
    </row>
    <row r="5507" spans="5:28" x14ac:dyDescent="0.3">
      <c r="E5507" s="12"/>
      <c r="O5507" s="22"/>
      <c r="AA5507" s="25"/>
      <c r="AB5507" s="25"/>
    </row>
    <row r="5508" spans="5:28" x14ac:dyDescent="0.3">
      <c r="E5508" s="12"/>
      <c r="O5508" s="22"/>
      <c r="AA5508" s="25"/>
      <c r="AB5508" s="25"/>
    </row>
    <row r="5509" spans="5:28" x14ac:dyDescent="0.3">
      <c r="E5509" s="12"/>
      <c r="O5509" s="22"/>
      <c r="AA5509" s="25"/>
      <c r="AB5509" s="25"/>
    </row>
    <row r="5510" spans="5:28" x14ac:dyDescent="0.3">
      <c r="E5510" s="12"/>
      <c r="O5510" s="22"/>
      <c r="AA5510" s="25"/>
      <c r="AB5510" s="25"/>
    </row>
    <row r="5511" spans="5:28" x14ac:dyDescent="0.3">
      <c r="E5511" s="12"/>
      <c r="O5511" s="22"/>
      <c r="AA5511" s="25"/>
      <c r="AB5511" s="25"/>
    </row>
    <row r="5512" spans="5:28" x14ac:dyDescent="0.3">
      <c r="E5512" s="12"/>
      <c r="O5512" s="22"/>
      <c r="AA5512" s="25"/>
      <c r="AB5512" s="25"/>
    </row>
    <row r="5513" spans="5:28" x14ac:dyDescent="0.3">
      <c r="E5513" s="12"/>
      <c r="O5513" s="22"/>
      <c r="AA5513" s="25"/>
      <c r="AB5513" s="25"/>
    </row>
    <row r="5514" spans="5:28" x14ac:dyDescent="0.3">
      <c r="E5514" s="12"/>
      <c r="O5514" s="22"/>
      <c r="AA5514" s="25"/>
      <c r="AB5514" s="25"/>
    </row>
    <row r="5515" spans="5:28" x14ac:dyDescent="0.3">
      <c r="E5515" s="12"/>
      <c r="O5515" s="22"/>
      <c r="AA5515" s="25"/>
      <c r="AB5515" s="25"/>
    </row>
    <row r="5516" spans="5:28" x14ac:dyDescent="0.3">
      <c r="E5516" s="12"/>
      <c r="O5516" s="22"/>
      <c r="AA5516" s="25"/>
      <c r="AB5516" s="25"/>
    </row>
    <row r="5517" spans="5:28" x14ac:dyDescent="0.3">
      <c r="E5517" s="12"/>
      <c r="O5517" s="22"/>
      <c r="AA5517" s="25"/>
      <c r="AB5517" s="25"/>
    </row>
    <row r="5518" spans="5:28" x14ac:dyDescent="0.3">
      <c r="E5518" s="12"/>
      <c r="O5518" s="22"/>
      <c r="AA5518" s="25"/>
      <c r="AB5518" s="25"/>
    </row>
    <row r="5519" spans="5:28" x14ac:dyDescent="0.3">
      <c r="E5519" s="12"/>
      <c r="O5519" s="22"/>
      <c r="AA5519" s="25"/>
      <c r="AB5519" s="25"/>
    </row>
    <row r="5520" spans="5:28" x14ac:dyDescent="0.3">
      <c r="E5520" s="12"/>
      <c r="O5520" s="22"/>
      <c r="AA5520" s="25"/>
      <c r="AB5520" s="25"/>
    </row>
    <row r="5521" spans="5:28" x14ac:dyDescent="0.3">
      <c r="E5521" s="12"/>
      <c r="O5521" s="22"/>
      <c r="AA5521" s="25"/>
      <c r="AB5521" s="25"/>
    </row>
    <row r="5522" spans="5:28" x14ac:dyDescent="0.3">
      <c r="E5522" s="12"/>
      <c r="O5522" s="22"/>
      <c r="AA5522" s="25"/>
      <c r="AB5522" s="25"/>
    </row>
    <row r="5523" spans="5:28" x14ac:dyDescent="0.3">
      <c r="E5523" s="12"/>
      <c r="O5523" s="22"/>
      <c r="AA5523" s="25"/>
      <c r="AB5523" s="25"/>
    </row>
    <row r="5524" spans="5:28" x14ac:dyDescent="0.3">
      <c r="E5524" s="12"/>
      <c r="O5524" s="22"/>
      <c r="AA5524" s="25"/>
      <c r="AB5524" s="25"/>
    </row>
    <row r="5525" spans="5:28" x14ac:dyDescent="0.3">
      <c r="E5525" s="12"/>
      <c r="O5525" s="22"/>
      <c r="AA5525" s="25"/>
      <c r="AB5525" s="25"/>
    </row>
    <row r="5526" spans="5:28" x14ac:dyDescent="0.3">
      <c r="E5526" s="12"/>
      <c r="O5526" s="22"/>
      <c r="AA5526" s="25"/>
      <c r="AB5526" s="25"/>
    </row>
    <row r="5527" spans="5:28" x14ac:dyDescent="0.3">
      <c r="E5527" s="12"/>
      <c r="O5527" s="22"/>
      <c r="AA5527" s="25"/>
      <c r="AB5527" s="25"/>
    </row>
    <row r="5528" spans="5:28" x14ac:dyDescent="0.3">
      <c r="E5528" s="12"/>
      <c r="O5528" s="22"/>
      <c r="AA5528" s="25"/>
      <c r="AB5528" s="25"/>
    </row>
    <row r="5529" spans="5:28" x14ac:dyDescent="0.3">
      <c r="E5529" s="12"/>
      <c r="O5529" s="22"/>
      <c r="AA5529" s="25"/>
      <c r="AB5529" s="25"/>
    </row>
    <row r="5530" spans="5:28" x14ac:dyDescent="0.3">
      <c r="E5530" s="12"/>
      <c r="O5530" s="22"/>
      <c r="AA5530" s="25"/>
      <c r="AB5530" s="25"/>
    </row>
    <row r="5531" spans="5:28" x14ac:dyDescent="0.3">
      <c r="E5531" s="12"/>
      <c r="O5531" s="22"/>
      <c r="AA5531" s="25"/>
      <c r="AB5531" s="25"/>
    </row>
    <row r="5532" spans="5:28" x14ac:dyDescent="0.3">
      <c r="E5532" s="12"/>
      <c r="O5532" s="22"/>
      <c r="AA5532" s="25"/>
      <c r="AB5532" s="25"/>
    </row>
    <row r="5533" spans="5:28" x14ac:dyDescent="0.3">
      <c r="E5533" s="12"/>
      <c r="O5533" s="22"/>
      <c r="AA5533" s="25"/>
      <c r="AB5533" s="25"/>
    </row>
    <row r="5534" spans="5:28" x14ac:dyDescent="0.3">
      <c r="E5534" s="12"/>
      <c r="O5534" s="22"/>
      <c r="AA5534" s="25"/>
      <c r="AB5534" s="25"/>
    </row>
    <row r="5535" spans="5:28" x14ac:dyDescent="0.3">
      <c r="E5535" s="12"/>
      <c r="O5535" s="22"/>
      <c r="AA5535" s="25"/>
      <c r="AB5535" s="25"/>
    </row>
    <row r="5536" spans="5:28" x14ac:dyDescent="0.3">
      <c r="E5536" s="12"/>
      <c r="O5536" s="22"/>
      <c r="AA5536" s="25"/>
      <c r="AB5536" s="25"/>
    </row>
    <row r="5537" spans="5:28" x14ac:dyDescent="0.3">
      <c r="E5537" s="12"/>
      <c r="O5537" s="22"/>
      <c r="AA5537" s="25"/>
      <c r="AB5537" s="25"/>
    </row>
    <row r="5538" spans="5:28" x14ac:dyDescent="0.3">
      <c r="E5538" s="12"/>
      <c r="O5538" s="22"/>
      <c r="AA5538" s="25"/>
      <c r="AB5538" s="25"/>
    </row>
    <row r="5539" spans="5:28" x14ac:dyDescent="0.3">
      <c r="E5539" s="12"/>
      <c r="O5539" s="22"/>
      <c r="AA5539" s="25"/>
      <c r="AB5539" s="25"/>
    </row>
    <row r="5540" spans="5:28" x14ac:dyDescent="0.3">
      <c r="E5540" s="12"/>
      <c r="O5540" s="22"/>
      <c r="AA5540" s="25"/>
      <c r="AB5540" s="25"/>
    </row>
    <row r="5541" spans="5:28" x14ac:dyDescent="0.3">
      <c r="E5541" s="12"/>
      <c r="O5541" s="22"/>
      <c r="AA5541" s="25"/>
      <c r="AB5541" s="25"/>
    </row>
    <row r="5542" spans="5:28" x14ac:dyDescent="0.3">
      <c r="E5542" s="12"/>
      <c r="O5542" s="22"/>
      <c r="AA5542" s="25"/>
      <c r="AB5542" s="25"/>
    </row>
    <row r="5543" spans="5:28" x14ac:dyDescent="0.3">
      <c r="E5543" s="12"/>
      <c r="O5543" s="22"/>
      <c r="AA5543" s="25"/>
      <c r="AB5543" s="25"/>
    </row>
    <row r="5544" spans="5:28" x14ac:dyDescent="0.3">
      <c r="E5544" s="12"/>
      <c r="O5544" s="22"/>
      <c r="AA5544" s="25"/>
      <c r="AB5544" s="25"/>
    </row>
    <row r="5545" spans="5:28" x14ac:dyDescent="0.3">
      <c r="E5545" s="12"/>
      <c r="O5545" s="22"/>
      <c r="AA5545" s="25"/>
      <c r="AB5545" s="25"/>
    </row>
    <row r="5546" spans="5:28" x14ac:dyDescent="0.3">
      <c r="E5546" s="12"/>
      <c r="O5546" s="22"/>
      <c r="AA5546" s="25"/>
      <c r="AB5546" s="25"/>
    </row>
    <row r="5547" spans="5:28" x14ac:dyDescent="0.3">
      <c r="E5547" s="12"/>
      <c r="O5547" s="22"/>
      <c r="AA5547" s="25"/>
      <c r="AB5547" s="25"/>
    </row>
    <row r="5548" spans="5:28" x14ac:dyDescent="0.3">
      <c r="E5548" s="12"/>
      <c r="O5548" s="22"/>
      <c r="AA5548" s="25"/>
      <c r="AB5548" s="25"/>
    </row>
    <row r="5549" spans="5:28" x14ac:dyDescent="0.3">
      <c r="E5549" s="12"/>
      <c r="O5549" s="22"/>
      <c r="AA5549" s="25"/>
      <c r="AB5549" s="25"/>
    </row>
    <row r="5550" spans="5:28" x14ac:dyDescent="0.3">
      <c r="E5550" s="12"/>
      <c r="O5550" s="22"/>
      <c r="AA5550" s="25"/>
      <c r="AB5550" s="25"/>
    </row>
    <row r="5551" spans="5:28" x14ac:dyDescent="0.3">
      <c r="E5551" s="12"/>
      <c r="O5551" s="22"/>
      <c r="AA5551" s="25"/>
      <c r="AB5551" s="25"/>
    </row>
    <row r="5552" spans="5:28" x14ac:dyDescent="0.3">
      <c r="E5552" s="12"/>
      <c r="O5552" s="22"/>
      <c r="AA5552" s="25"/>
      <c r="AB5552" s="25"/>
    </row>
    <row r="5553" spans="5:28" x14ac:dyDescent="0.3">
      <c r="E5553" s="12"/>
      <c r="O5553" s="22"/>
      <c r="AA5553" s="25"/>
      <c r="AB5553" s="25"/>
    </row>
    <row r="5554" spans="5:28" x14ac:dyDescent="0.3">
      <c r="E5554" s="12"/>
      <c r="O5554" s="22"/>
      <c r="AA5554" s="25"/>
      <c r="AB5554" s="25"/>
    </row>
    <row r="5555" spans="5:28" x14ac:dyDescent="0.3">
      <c r="E5555" s="12"/>
      <c r="O5555" s="22"/>
      <c r="AA5555" s="25"/>
      <c r="AB5555" s="25"/>
    </row>
    <row r="5556" spans="5:28" x14ac:dyDescent="0.3">
      <c r="E5556" s="12"/>
      <c r="O5556" s="22"/>
      <c r="AA5556" s="25"/>
      <c r="AB5556" s="25"/>
    </row>
    <row r="5557" spans="5:28" x14ac:dyDescent="0.3">
      <c r="E5557" s="12"/>
      <c r="O5557" s="22"/>
      <c r="AA5557" s="25"/>
      <c r="AB5557" s="25"/>
    </row>
    <row r="5558" spans="5:28" x14ac:dyDescent="0.3">
      <c r="E5558" s="12"/>
      <c r="O5558" s="22"/>
      <c r="AA5558" s="25"/>
      <c r="AB5558" s="25"/>
    </row>
    <row r="5559" spans="5:28" x14ac:dyDescent="0.3">
      <c r="E5559" s="12"/>
      <c r="O5559" s="22"/>
      <c r="AA5559" s="25"/>
      <c r="AB5559" s="25"/>
    </row>
    <row r="5560" spans="5:28" x14ac:dyDescent="0.3">
      <c r="E5560" s="12"/>
      <c r="O5560" s="22"/>
      <c r="AA5560" s="25"/>
      <c r="AB5560" s="25"/>
    </row>
    <row r="5561" spans="5:28" x14ac:dyDescent="0.3">
      <c r="E5561" s="12"/>
      <c r="O5561" s="22"/>
      <c r="AA5561" s="25"/>
      <c r="AB5561" s="25"/>
    </row>
    <row r="5562" spans="5:28" x14ac:dyDescent="0.3">
      <c r="E5562" s="12"/>
      <c r="O5562" s="22"/>
      <c r="AA5562" s="25"/>
      <c r="AB5562" s="25"/>
    </row>
    <row r="5563" spans="5:28" x14ac:dyDescent="0.3">
      <c r="E5563" s="12"/>
      <c r="O5563" s="22"/>
      <c r="AA5563" s="25"/>
      <c r="AB5563" s="25"/>
    </row>
    <row r="5564" spans="5:28" x14ac:dyDescent="0.3">
      <c r="E5564" s="12"/>
      <c r="O5564" s="22"/>
      <c r="AA5564" s="25"/>
      <c r="AB5564" s="25"/>
    </row>
    <row r="5565" spans="5:28" x14ac:dyDescent="0.3">
      <c r="E5565" s="12"/>
      <c r="O5565" s="22"/>
      <c r="AA5565" s="25"/>
      <c r="AB5565" s="25"/>
    </row>
    <row r="5566" spans="5:28" x14ac:dyDescent="0.3">
      <c r="E5566" s="12"/>
      <c r="O5566" s="22"/>
      <c r="AA5566" s="25"/>
      <c r="AB5566" s="25"/>
    </row>
    <row r="5567" spans="5:28" x14ac:dyDescent="0.3">
      <c r="E5567" s="12"/>
      <c r="O5567" s="22"/>
      <c r="AA5567" s="25"/>
      <c r="AB5567" s="25"/>
    </row>
    <row r="5568" spans="5:28" x14ac:dyDescent="0.3">
      <c r="E5568" s="12"/>
      <c r="O5568" s="22"/>
      <c r="AA5568" s="25"/>
      <c r="AB5568" s="25"/>
    </row>
    <row r="5569" spans="5:28" x14ac:dyDescent="0.3">
      <c r="E5569" s="12"/>
      <c r="O5569" s="22"/>
      <c r="AA5569" s="25"/>
      <c r="AB5569" s="25"/>
    </row>
    <row r="5570" spans="5:28" x14ac:dyDescent="0.3">
      <c r="E5570" s="12"/>
      <c r="O5570" s="22"/>
      <c r="AA5570" s="25"/>
      <c r="AB5570" s="25"/>
    </row>
    <row r="5571" spans="5:28" x14ac:dyDescent="0.3">
      <c r="E5571" s="12"/>
      <c r="O5571" s="22"/>
      <c r="AA5571" s="25"/>
      <c r="AB5571" s="25"/>
    </row>
    <row r="5572" spans="5:28" x14ac:dyDescent="0.3">
      <c r="E5572" s="12"/>
      <c r="O5572" s="22"/>
      <c r="AA5572" s="25"/>
      <c r="AB5572" s="25"/>
    </row>
    <row r="5573" spans="5:28" x14ac:dyDescent="0.3">
      <c r="E5573" s="12"/>
      <c r="O5573" s="22"/>
      <c r="AA5573" s="25"/>
      <c r="AB5573" s="25"/>
    </row>
    <row r="5574" spans="5:28" x14ac:dyDescent="0.3">
      <c r="E5574" s="12"/>
      <c r="O5574" s="22"/>
      <c r="AA5574" s="25"/>
      <c r="AB5574" s="25"/>
    </row>
    <row r="5575" spans="5:28" x14ac:dyDescent="0.3">
      <c r="E5575" s="12"/>
      <c r="O5575" s="22"/>
      <c r="AA5575" s="25"/>
      <c r="AB5575" s="25"/>
    </row>
    <row r="5576" spans="5:28" x14ac:dyDescent="0.3">
      <c r="E5576" s="12"/>
      <c r="O5576" s="22"/>
      <c r="AA5576" s="25"/>
      <c r="AB5576" s="25"/>
    </row>
    <row r="5577" spans="5:28" x14ac:dyDescent="0.3">
      <c r="E5577" s="12"/>
      <c r="O5577" s="22"/>
      <c r="AA5577" s="25"/>
      <c r="AB5577" s="25"/>
    </row>
    <row r="5578" spans="5:28" x14ac:dyDescent="0.3">
      <c r="E5578" s="12"/>
      <c r="O5578" s="22"/>
      <c r="AA5578" s="25"/>
      <c r="AB5578" s="25"/>
    </row>
    <row r="5579" spans="5:28" x14ac:dyDescent="0.3">
      <c r="E5579" s="12"/>
      <c r="O5579" s="22"/>
      <c r="AA5579" s="25"/>
      <c r="AB5579" s="25"/>
    </row>
    <row r="5580" spans="5:28" x14ac:dyDescent="0.3">
      <c r="E5580" s="12"/>
      <c r="O5580" s="22"/>
      <c r="AA5580" s="25"/>
      <c r="AB5580" s="25"/>
    </row>
    <row r="5581" spans="5:28" x14ac:dyDescent="0.3">
      <c r="E5581" s="12"/>
      <c r="O5581" s="22"/>
      <c r="AA5581" s="25"/>
      <c r="AB5581" s="25"/>
    </row>
    <row r="5582" spans="5:28" x14ac:dyDescent="0.3">
      <c r="E5582" s="12"/>
      <c r="O5582" s="22"/>
      <c r="AA5582" s="25"/>
      <c r="AB5582" s="25"/>
    </row>
    <row r="5583" spans="5:28" x14ac:dyDescent="0.3">
      <c r="E5583" s="12"/>
      <c r="O5583" s="22"/>
      <c r="AA5583" s="25"/>
      <c r="AB5583" s="25"/>
    </row>
    <row r="5584" spans="5:28" x14ac:dyDescent="0.3">
      <c r="E5584" s="12"/>
      <c r="O5584" s="22"/>
      <c r="AA5584" s="25"/>
      <c r="AB5584" s="25"/>
    </row>
    <row r="5585" spans="5:28" x14ac:dyDescent="0.3">
      <c r="E5585" s="12"/>
      <c r="O5585" s="22"/>
      <c r="AA5585" s="25"/>
      <c r="AB5585" s="25"/>
    </row>
    <row r="5586" spans="5:28" x14ac:dyDescent="0.3">
      <c r="E5586" s="12"/>
      <c r="O5586" s="22"/>
      <c r="AA5586" s="25"/>
      <c r="AB5586" s="25"/>
    </row>
    <row r="5587" spans="5:28" x14ac:dyDescent="0.3">
      <c r="E5587" s="12"/>
      <c r="O5587" s="22"/>
      <c r="AA5587" s="25"/>
      <c r="AB5587" s="25"/>
    </row>
    <row r="5588" spans="5:28" x14ac:dyDescent="0.3">
      <c r="E5588" s="12"/>
      <c r="O5588" s="22"/>
      <c r="AA5588" s="25"/>
      <c r="AB5588" s="25"/>
    </row>
    <row r="5589" spans="5:28" x14ac:dyDescent="0.3">
      <c r="E5589" s="12"/>
      <c r="O5589" s="22"/>
      <c r="AA5589" s="25"/>
      <c r="AB5589" s="25"/>
    </row>
    <row r="5590" spans="5:28" x14ac:dyDescent="0.3">
      <c r="E5590" s="12"/>
      <c r="O5590" s="22"/>
      <c r="AA5590" s="25"/>
      <c r="AB5590" s="25"/>
    </row>
    <row r="5591" spans="5:28" x14ac:dyDescent="0.3">
      <c r="E5591" s="12"/>
      <c r="O5591" s="22"/>
      <c r="AA5591" s="25"/>
      <c r="AB5591" s="25"/>
    </row>
    <row r="5592" spans="5:28" x14ac:dyDescent="0.3">
      <c r="E5592" s="12"/>
      <c r="O5592" s="22"/>
      <c r="AA5592" s="25"/>
      <c r="AB5592" s="25"/>
    </row>
    <row r="5593" spans="5:28" x14ac:dyDescent="0.3">
      <c r="E5593" s="12"/>
      <c r="O5593" s="22"/>
      <c r="AA5593" s="25"/>
      <c r="AB5593" s="25"/>
    </row>
    <row r="5594" spans="5:28" x14ac:dyDescent="0.3">
      <c r="E5594" s="12"/>
      <c r="O5594" s="22"/>
      <c r="AA5594" s="25"/>
      <c r="AB5594" s="25"/>
    </row>
    <row r="5595" spans="5:28" x14ac:dyDescent="0.3">
      <c r="E5595" s="12"/>
      <c r="O5595" s="22"/>
      <c r="AA5595" s="25"/>
      <c r="AB5595" s="25"/>
    </row>
    <row r="5596" spans="5:28" x14ac:dyDescent="0.3">
      <c r="E5596" s="12"/>
      <c r="O5596" s="22"/>
      <c r="AA5596" s="25"/>
      <c r="AB5596" s="25"/>
    </row>
    <row r="5597" spans="5:28" x14ac:dyDescent="0.3">
      <c r="E5597" s="12"/>
      <c r="O5597" s="22"/>
      <c r="AA5597" s="25"/>
      <c r="AB5597" s="25"/>
    </row>
    <row r="5598" spans="5:28" x14ac:dyDescent="0.3">
      <c r="E5598" s="12"/>
      <c r="O5598" s="22"/>
      <c r="AA5598" s="25"/>
      <c r="AB5598" s="25"/>
    </row>
    <row r="5599" spans="5:28" x14ac:dyDescent="0.3">
      <c r="E5599" s="12"/>
      <c r="O5599" s="22"/>
      <c r="AA5599" s="25"/>
      <c r="AB5599" s="25"/>
    </row>
    <row r="5600" spans="5:28" x14ac:dyDescent="0.3">
      <c r="E5600" s="12"/>
      <c r="O5600" s="22"/>
      <c r="AA5600" s="25"/>
      <c r="AB5600" s="25"/>
    </row>
    <row r="5601" spans="5:28" x14ac:dyDescent="0.3">
      <c r="E5601" s="12"/>
      <c r="O5601" s="22"/>
      <c r="AA5601" s="25"/>
      <c r="AB5601" s="25"/>
    </row>
    <row r="5602" spans="5:28" x14ac:dyDescent="0.3">
      <c r="E5602" s="12"/>
      <c r="O5602" s="22"/>
      <c r="AA5602" s="25"/>
      <c r="AB5602" s="25"/>
    </row>
    <row r="5603" spans="5:28" x14ac:dyDescent="0.3">
      <c r="E5603" s="12"/>
      <c r="O5603" s="22"/>
      <c r="AA5603" s="25"/>
      <c r="AB5603" s="25"/>
    </row>
    <row r="5604" spans="5:28" x14ac:dyDescent="0.3">
      <c r="E5604" s="12"/>
      <c r="O5604" s="22"/>
      <c r="AA5604" s="25"/>
      <c r="AB5604" s="25"/>
    </row>
    <row r="5605" spans="5:28" x14ac:dyDescent="0.3">
      <c r="E5605" s="12"/>
      <c r="O5605" s="22"/>
      <c r="AA5605" s="25"/>
      <c r="AB5605" s="25"/>
    </row>
    <row r="5606" spans="5:28" x14ac:dyDescent="0.3">
      <c r="E5606" s="12"/>
      <c r="O5606" s="22"/>
      <c r="AA5606" s="25"/>
      <c r="AB5606" s="25"/>
    </row>
    <row r="5607" spans="5:28" x14ac:dyDescent="0.3">
      <c r="E5607" s="12"/>
      <c r="O5607" s="22"/>
      <c r="AA5607" s="25"/>
      <c r="AB5607" s="25"/>
    </row>
    <row r="5608" spans="5:28" x14ac:dyDescent="0.3">
      <c r="E5608" s="12"/>
      <c r="O5608" s="22"/>
      <c r="AA5608" s="25"/>
      <c r="AB5608" s="25"/>
    </row>
    <row r="5609" spans="5:28" x14ac:dyDescent="0.3">
      <c r="E5609" s="12"/>
      <c r="O5609" s="22"/>
      <c r="AA5609" s="25"/>
      <c r="AB5609" s="25"/>
    </row>
    <row r="5610" spans="5:28" x14ac:dyDescent="0.3">
      <c r="E5610" s="12"/>
      <c r="O5610" s="22"/>
      <c r="AA5610" s="25"/>
      <c r="AB5610" s="25"/>
    </row>
    <row r="5611" spans="5:28" x14ac:dyDescent="0.3">
      <c r="E5611" s="12"/>
      <c r="O5611" s="22"/>
      <c r="AA5611" s="25"/>
      <c r="AB5611" s="25"/>
    </row>
    <row r="5612" spans="5:28" x14ac:dyDescent="0.3">
      <c r="E5612" s="12"/>
      <c r="O5612" s="22"/>
      <c r="AA5612" s="25"/>
      <c r="AB5612" s="25"/>
    </row>
    <row r="5613" spans="5:28" x14ac:dyDescent="0.3">
      <c r="E5613" s="12"/>
      <c r="O5613" s="22"/>
      <c r="AA5613" s="25"/>
      <c r="AB5613" s="25"/>
    </row>
    <row r="5614" spans="5:28" x14ac:dyDescent="0.3">
      <c r="E5614" s="12"/>
      <c r="O5614" s="22"/>
      <c r="AA5614" s="25"/>
      <c r="AB5614" s="25"/>
    </row>
    <row r="5615" spans="5:28" x14ac:dyDescent="0.3">
      <c r="E5615" s="12"/>
      <c r="O5615" s="22"/>
      <c r="AA5615" s="25"/>
      <c r="AB5615" s="25"/>
    </row>
    <row r="5616" spans="5:28" x14ac:dyDescent="0.3">
      <c r="E5616" s="12"/>
      <c r="O5616" s="22"/>
      <c r="AA5616" s="25"/>
      <c r="AB5616" s="25"/>
    </row>
    <row r="5617" spans="5:28" x14ac:dyDescent="0.3">
      <c r="E5617" s="12"/>
      <c r="O5617" s="22"/>
      <c r="AA5617" s="25"/>
      <c r="AB5617" s="25"/>
    </row>
    <row r="5618" spans="5:28" x14ac:dyDescent="0.3">
      <c r="E5618" s="12"/>
      <c r="O5618" s="22"/>
      <c r="AA5618" s="25"/>
      <c r="AB5618" s="25"/>
    </row>
    <row r="5619" spans="5:28" x14ac:dyDescent="0.3">
      <c r="E5619" s="12"/>
      <c r="O5619" s="22"/>
      <c r="AA5619" s="25"/>
      <c r="AB5619" s="25"/>
    </row>
    <row r="5620" spans="5:28" x14ac:dyDescent="0.3">
      <c r="E5620" s="12"/>
      <c r="O5620" s="22"/>
      <c r="AA5620" s="25"/>
      <c r="AB5620" s="25"/>
    </row>
    <row r="5621" spans="5:28" x14ac:dyDescent="0.3">
      <c r="E5621" s="12"/>
      <c r="O5621" s="22"/>
      <c r="AA5621" s="25"/>
      <c r="AB5621" s="25"/>
    </row>
    <row r="5622" spans="5:28" x14ac:dyDescent="0.3">
      <c r="E5622" s="12"/>
      <c r="O5622" s="22"/>
      <c r="AA5622" s="25"/>
      <c r="AB5622" s="25"/>
    </row>
    <row r="5623" spans="5:28" x14ac:dyDescent="0.3">
      <c r="E5623" s="12"/>
      <c r="O5623" s="22"/>
      <c r="AA5623" s="25"/>
      <c r="AB5623" s="25"/>
    </row>
    <row r="5624" spans="5:28" x14ac:dyDescent="0.3">
      <c r="E5624" s="12"/>
      <c r="O5624" s="22"/>
      <c r="AA5624" s="25"/>
      <c r="AB5624" s="25"/>
    </row>
    <row r="5625" spans="5:28" x14ac:dyDescent="0.3">
      <c r="E5625" s="12"/>
      <c r="O5625" s="22"/>
      <c r="AA5625" s="25"/>
      <c r="AB5625" s="25"/>
    </row>
    <row r="5626" spans="5:28" x14ac:dyDescent="0.3">
      <c r="E5626" s="12"/>
      <c r="O5626" s="22"/>
      <c r="AA5626" s="25"/>
      <c r="AB5626" s="25"/>
    </row>
    <row r="5627" spans="5:28" x14ac:dyDescent="0.3">
      <c r="E5627" s="12"/>
      <c r="O5627" s="22"/>
      <c r="AA5627" s="25"/>
      <c r="AB5627" s="25"/>
    </row>
    <row r="5628" spans="5:28" x14ac:dyDescent="0.3">
      <c r="E5628" s="12"/>
      <c r="O5628" s="22"/>
      <c r="AA5628" s="25"/>
      <c r="AB5628" s="25"/>
    </row>
    <row r="5629" spans="5:28" x14ac:dyDescent="0.3">
      <c r="E5629" s="12"/>
      <c r="O5629" s="22"/>
      <c r="AA5629" s="25"/>
      <c r="AB5629" s="25"/>
    </row>
    <row r="5630" spans="5:28" x14ac:dyDescent="0.3">
      <c r="E5630" s="12"/>
      <c r="O5630" s="22"/>
      <c r="AA5630" s="25"/>
      <c r="AB5630" s="25"/>
    </row>
    <row r="5631" spans="5:28" x14ac:dyDescent="0.3">
      <c r="E5631" s="12"/>
      <c r="O5631" s="22"/>
      <c r="AA5631" s="25"/>
      <c r="AB5631" s="25"/>
    </row>
    <row r="5632" spans="5:28" x14ac:dyDescent="0.3">
      <c r="E5632" s="12"/>
      <c r="O5632" s="22"/>
      <c r="AA5632" s="25"/>
      <c r="AB5632" s="25"/>
    </row>
    <row r="5633" spans="5:28" x14ac:dyDescent="0.3">
      <c r="E5633" s="12"/>
      <c r="O5633" s="22"/>
      <c r="AA5633" s="25"/>
      <c r="AB5633" s="25"/>
    </row>
    <row r="5634" spans="5:28" x14ac:dyDescent="0.3">
      <c r="E5634" s="12"/>
      <c r="O5634" s="22"/>
      <c r="AA5634" s="25"/>
      <c r="AB5634" s="25"/>
    </row>
    <row r="5635" spans="5:28" x14ac:dyDescent="0.3">
      <c r="E5635" s="12"/>
      <c r="O5635" s="22"/>
      <c r="AA5635" s="25"/>
      <c r="AB5635" s="25"/>
    </row>
    <row r="5636" spans="5:28" x14ac:dyDescent="0.3">
      <c r="E5636" s="12"/>
      <c r="O5636" s="22"/>
      <c r="AA5636" s="25"/>
      <c r="AB5636" s="25"/>
    </row>
    <row r="5637" spans="5:28" x14ac:dyDescent="0.3">
      <c r="E5637" s="12"/>
      <c r="O5637" s="22"/>
      <c r="AA5637" s="25"/>
      <c r="AB5637" s="25"/>
    </row>
    <row r="5638" spans="5:28" x14ac:dyDescent="0.3">
      <c r="E5638" s="12"/>
      <c r="O5638" s="22"/>
      <c r="AA5638" s="25"/>
      <c r="AB5638" s="25"/>
    </row>
    <row r="5639" spans="5:28" x14ac:dyDescent="0.3">
      <c r="E5639" s="12"/>
      <c r="O5639" s="22"/>
      <c r="AA5639" s="25"/>
      <c r="AB5639" s="25"/>
    </row>
    <row r="5640" spans="5:28" x14ac:dyDescent="0.3">
      <c r="E5640" s="12"/>
      <c r="O5640" s="22"/>
      <c r="AA5640" s="25"/>
      <c r="AB5640" s="25"/>
    </row>
    <row r="5641" spans="5:28" x14ac:dyDescent="0.3">
      <c r="E5641" s="12"/>
      <c r="O5641" s="22"/>
      <c r="AA5641" s="25"/>
      <c r="AB5641" s="25"/>
    </row>
    <row r="5642" spans="5:28" x14ac:dyDescent="0.3">
      <c r="E5642" s="12"/>
      <c r="O5642" s="22"/>
      <c r="AA5642" s="25"/>
      <c r="AB5642" s="25"/>
    </row>
    <row r="5643" spans="5:28" x14ac:dyDescent="0.3">
      <c r="E5643" s="12"/>
      <c r="O5643" s="22"/>
      <c r="AA5643" s="25"/>
      <c r="AB5643" s="25"/>
    </row>
    <row r="5644" spans="5:28" x14ac:dyDescent="0.3">
      <c r="E5644" s="12"/>
      <c r="O5644" s="22"/>
      <c r="AA5644" s="25"/>
      <c r="AB5644" s="25"/>
    </row>
    <row r="5645" spans="5:28" x14ac:dyDescent="0.3">
      <c r="E5645" s="12"/>
      <c r="O5645" s="22"/>
      <c r="AA5645" s="25"/>
      <c r="AB5645" s="25"/>
    </row>
    <row r="5646" spans="5:28" x14ac:dyDescent="0.3">
      <c r="E5646" s="12"/>
      <c r="O5646" s="22"/>
      <c r="AA5646" s="25"/>
      <c r="AB5646" s="25"/>
    </row>
    <row r="5647" spans="5:28" x14ac:dyDescent="0.3">
      <c r="E5647" s="12"/>
      <c r="O5647" s="22"/>
      <c r="AA5647" s="25"/>
      <c r="AB5647" s="25"/>
    </row>
    <row r="5648" spans="5:28" x14ac:dyDescent="0.3">
      <c r="E5648" s="12"/>
      <c r="O5648" s="22"/>
      <c r="AA5648" s="25"/>
      <c r="AB5648" s="25"/>
    </row>
    <row r="5649" spans="5:28" x14ac:dyDescent="0.3">
      <c r="E5649" s="12"/>
      <c r="O5649" s="22"/>
      <c r="AA5649" s="25"/>
      <c r="AB5649" s="25"/>
    </row>
    <row r="5650" spans="5:28" x14ac:dyDescent="0.3">
      <c r="E5650" s="12"/>
      <c r="O5650" s="22"/>
      <c r="AA5650" s="25"/>
      <c r="AB5650" s="25"/>
    </row>
    <row r="5651" spans="5:28" x14ac:dyDescent="0.3">
      <c r="E5651" s="12"/>
      <c r="O5651" s="22"/>
      <c r="AA5651" s="25"/>
      <c r="AB5651" s="25"/>
    </row>
    <row r="5652" spans="5:28" x14ac:dyDescent="0.3">
      <c r="E5652" s="12"/>
      <c r="O5652" s="22"/>
      <c r="AA5652" s="25"/>
      <c r="AB5652" s="25"/>
    </row>
    <row r="5653" spans="5:28" x14ac:dyDescent="0.3">
      <c r="E5653" s="12"/>
      <c r="O5653" s="22"/>
      <c r="AA5653" s="25"/>
      <c r="AB5653" s="25"/>
    </row>
    <row r="5654" spans="5:28" x14ac:dyDescent="0.3">
      <c r="E5654" s="12"/>
      <c r="O5654" s="22"/>
      <c r="AA5654" s="25"/>
      <c r="AB5654" s="25"/>
    </row>
    <row r="5655" spans="5:28" x14ac:dyDescent="0.3">
      <c r="E5655" s="12"/>
      <c r="O5655" s="22"/>
      <c r="AA5655" s="25"/>
      <c r="AB5655" s="25"/>
    </row>
    <row r="5656" spans="5:28" x14ac:dyDescent="0.3">
      <c r="E5656" s="12"/>
      <c r="O5656" s="22"/>
      <c r="AA5656" s="25"/>
      <c r="AB5656" s="25"/>
    </row>
    <row r="5657" spans="5:28" x14ac:dyDescent="0.3">
      <c r="E5657" s="12"/>
      <c r="O5657" s="22"/>
      <c r="AA5657" s="25"/>
      <c r="AB5657" s="25"/>
    </row>
    <row r="5658" spans="5:28" x14ac:dyDescent="0.3">
      <c r="E5658" s="12"/>
      <c r="O5658" s="22"/>
      <c r="AA5658" s="25"/>
      <c r="AB5658" s="25"/>
    </row>
    <row r="5659" spans="5:28" x14ac:dyDescent="0.3">
      <c r="E5659" s="12"/>
      <c r="O5659" s="22"/>
      <c r="AA5659" s="25"/>
      <c r="AB5659" s="25"/>
    </row>
    <row r="5660" spans="5:28" x14ac:dyDescent="0.3">
      <c r="E5660" s="12"/>
      <c r="O5660" s="22"/>
      <c r="AA5660" s="25"/>
      <c r="AB5660" s="25"/>
    </row>
    <row r="5661" spans="5:28" x14ac:dyDescent="0.3">
      <c r="E5661" s="12"/>
      <c r="O5661" s="22"/>
      <c r="AA5661" s="25"/>
      <c r="AB5661" s="25"/>
    </row>
    <row r="5662" spans="5:28" x14ac:dyDescent="0.3">
      <c r="E5662" s="12"/>
      <c r="O5662" s="22"/>
      <c r="AA5662" s="25"/>
      <c r="AB5662" s="25"/>
    </row>
    <row r="5663" spans="5:28" x14ac:dyDescent="0.3">
      <c r="E5663" s="12"/>
      <c r="O5663" s="22"/>
      <c r="AA5663" s="25"/>
      <c r="AB5663" s="25"/>
    </row>
    <row r="5664" spans="5:28" x14ac:dyDescent="0.3">
      <c r="E5664" s="12"/>
      <c r="O5664" s="22"/>
      <c r="AA5664" s="25"/>
      <c r="AB5664" s="25"/>
    </row>
    <row r="5665" spans="5:28" x14ac:dyDescent="0.3">
      <c r="E5665" s="12"/>
      <c r="O5665" s="22"/>
      <c r="AA5665" s="25"/>
      <c r="AB5665" s="25"/>
    </row>
    <row r="5666" spans="5:28" x14ac:dyDescent="0.3">
      <c r="E5666" s="12"/>
      <c r="O5666" s="22"/>
      <c r="AA5666" s="25"/>
      <c r="AB5666" s="25"/>
    </row>
    <row r="5667" spans="5:28" x14ac:dyDescent="0.3">
      <c r="E5667" s="12"/>
      <c r="O5667" s="22"/>
      <c r="AA5667" s="25"/>
      <c r="AB5667" s="25"/>
    </row>
    <row r="5668" spans="5:28" x14ac:dyDescent="0.3">
      <c r="E5668" s="12"/>
      <c r="O5668" s="22"/>
      <c r="AA5668" s="25"/>
      <c r="AB5668" s="25"/>
    </row>
    <row r="5669" spans="5:28" x14ac:dyDescent="0.3">
      <c r="E5669" s="12"/>
      <c r="O5669" s="22"/>
      <c r="AA5669" s="25"/>
      <c r="AB5669" s="25"/>
    </row>
    <row r="5670" spans="5:28" x14ac:dyDescent="0.3">
      <c r="E5670" s="12"/>
      <c r="O5670" s="22"/>
      <c r="AA5670" s="25"/>
      <c r="AB5670" s="25"/>
    </row>
    <row r="5671" spans="5:28" x14ac:dyDescent="0.3">
      <c r="E5671" s="12"/>
      <c r="O5671" s="22"/>
      <c r="AA5671" s="25"/>
      <c r="AB5671" s="25"/>
    </row>
    <row r="5672" spans="5:28" x14ac:dyDescent="0.3">
      <c r="E5672" s="12"/>
      <c r="O5672" s="22"/>
      <c r="AA5672" s="25"/>
      <c r="AB5672" s="25"/>
    </row>
    <row r="5673" spans="5:28" x14ac:dyDescent="0.3">
      <c r="E5673" s="12"/>
      <c r="O5673" s="22"/>
      <c r="AA5673" s="25"/>
      <c r="AB5673" s="25"/>
    </row>
    <row r="5674" spans="5:28" x14ac:dyDescent="0.3">
      <c r="E5674" s="12"/>
      <c r="O5674" s="22"/>
      <c r="AA5674" s="25"/>
      <c r="AB5674" s="25"/>
    </row>
    <row r="5675" spans="5:28" x14ac:dyDescent="0.3">
      <c r="E5675" s="12"/>
      <c r="O5675" s="22"/>
      <c r="AA5675" s="25"/>
      <c r="AB5675" s="25"/>
    </row>
    <row r="5676" spans="5:28" x14ac:dyDescent="0.3">
      <c r="E5676" s="12"/>
      <c r="O5676" s="22"/>
      <c r="AA5676" s="25"/>
      <c r="AB5676" s="25"/>
    </row>
    <row r="5677" spans="5:28" x14ac:dyDescent="0.3">
      <c r="E5677" s="12"/>
      <c r="O5677" s="22"/>
      <c r="AA5677" s="25"/>
      <c r="AB5677" s="25"/>
    </row>
    <row r="5678" spans="5:28" x14ac:dyDescent="0.3">
      <c r="E5678" s="12"/>
      <c r="O5678" s="22"/>
      <c r="AA5678" s="25"/>
      <c r="AB5678" s="25"/>
    </row>
    <row r="5679" spans="5:28" x14ac:dyDescent="0.3">
      <c r="E5679" s="12"/>
      <c r="O5679" s="22"/>
      <c r="AA5679" s="25"/>
      <c r="AB5679" s="25"/>
    </row>
    <row r="5680" spans="5:28" x14ac:dyDescent="0.3">
      <c r="E5680" s="12"/>
      <c r="O5680" s="22"/>
      <c r="AA5680" s="25"/>
      <c r="AB5680" s="25"/>
    </row>
    <row r="5681" spans="5:28" x14ac:dyDescent="0.3">
      <c r="E5681" s="12"/>
      <c r="O5681" s="22"/>
      <c r="AA5681" s="25"/>
      <c r="AB5681" s="25"/>
    </row>
    <row r="5682" spans="5:28" x14ac:dyDescent="0.3">
      <c r="E5682" s="12"/>
      <c r="O5682" s="22"/>
      <c r="AA5682" s="25"/>
      <c r="AB5682" s="25"/>
    </row>
    <row r="5683" spans="5:28" x14ac:dyDescent="0.3">
      <c r="E5683" s="12"/>
      <c r="O5683" s="22"/>
      <c r="AA5683" s="25"/>
      <c r="AB5683" s="25"/>
    </row>
    <row r="5684" spans="5:28" x14ac:dyDescent="0.3">
      <c r="E5684" s="12"/>
      <c r="O5684" s="22"/>
      <c r="AA5684" s="25"/>
      <c r="AB5684" s="25"/>
    </row>
    <row r="5685" spans="5:28" x14ac:dyDescent="0.3">
      <c r="E5685" s="12"/>
      <c r="O5685" s="22"/>
      <c r="AA5685" s="25"/>
      <c r="AB5685" s="25"/>
    </row>
    <row r="5686" spans="5:28" x14ac:dyDescent="0.3">
      <c r="E5686" s="12"/>
      <c r="O5686" s="22"/>
      <c r="AA5686" s="25"/>
      <c r="AB5686" s="25"/>
    </row>
    <row r="5687" spans="5:28" x14ac:dyDescent="0.3">
      <c r="E5687" s="12"/>
      <c r="O5687" s="22"/>
      <c r="AA5687" s="25"/>
      <c r="AB5687" s="25"/>
    </row>
    <row r="5688" spans="5:28" x14ac:dyDescent="0.3">
      <c r="E5688" s="12"/>
      <c r="O5688" s="22"/>
      <c r="AA5688" s="25"/>
      <c r="AB5688" s="25"/>
    </row>
    <row r="5689" spans="5:28" x14ac:dyDescent="0.3">
      <c r="E5689" s="12"/>
      <c r="O5689" s="22"/>
      <c r="AA5689" s="25"/>
      <c r="AB5689" s="25"/>
    </row>
    <row r="5690" spans="5:28" x14ac:dyDescent="0.3">
      <c r="E5690" s="12"/>
      <c r="O5690" s="22"/>
      <c r="AA5690" s="25"/>
      <c r="AB5690" s="25"/>
    </row>
    <row r="5691" spans="5:28" x14ac:dyDescent="0.3">
      <c r="E5691" s="12"/>
      <c r="O5691" s="22"/>
      <c r="AA5691" s="25"/>
      <c r="AB5691" s="25"/>
    </row>
    <row r="5692" spans="5:28" x14ac:dyDescent="0.3">
      <c r="E5692" s="12"/>
      <c r="O5692" s="22"/>
      <c r="AA5692" s="25"/>
      <c r="AB5692" s="25"/>
    </row>
    <row r="5693" spans="5:28" x14ac:dyDescent="0.3">
      <c r="E5693" s="12"/>
      <c r="O5693" s="22"/>
      <c r="AA5693" s="25"/>
      <c r="AB5693" s="25"/>
    </row>
    <row r="5694" spans="5:28" x14ac:dyDescent="0.3">
      <c r="E5694" s="12"/>
      <c r="O5694" s="22"/>
      <c r="AA5694" s="25"/>
      <c r="AB5694" s="25"/>
    </row>
    <row r="5695" spans="5:28" x14ac:dyDescent="0.3">
      <c r="E5695" s="12"/>
      <c r="O5695" s="22"/>
      <c r="AA5695" s="25"/>
      <c r="AB5695" s="25"/>
    </row>
    <row r="5696" spans="5:28" x14ac:dyDescent="0.3">
      <c r="E5696" s="12"/>
      <c r="O5696" s="22"/>
      <c r="AA5696" s="25"/>
      <c r="AB5696" s="25"/>
    </row>
    <row r="5697" spans="5:28" x14ac:dyDescent="0.3">
      <c r="E5697" s="12"/>
      <c r="O5697" s="22"/>
      <c r="AA5697" s="25"/>
      <c r="AB5697" s="25"/>
    </row>
    <row r="5698" spans="5:28" x14ac:dyDescent="0.3">
      <c r="E5698" s="12"/>
      <c r="O5698" s="22"/>
      <c r="AA5698" s="25"/>
      <c r="AB5698" s="25"/>
    </row>
    <row r="5699" spans="5:28" x14ac:dyDescent="0.3">
      <c r="E5699" s="12"/>
      <c r="O5699" s="22"/>
      <c r="AA5699" s="25"/>
      <c r="AB5699" s="25"/>
    </row>
    <row r="5700" spans="5:28" x14ac:dyDescent="0.3">
      <c r="E5700" s="12"/>
      <c r="O5700" s="22"/>
      <c r="AA5700" s="25"/>
      <c r="AB5700" s="25"/>
    </row>
    <row r="5701" spans="5:28" x14ac:dyDescent="0.3">
      <c r="E5701" s="12"/>
      <c r="O5701" s="22"/>
      <c r="AA5701" s="25"/>
      <c r="AB5701" s="25"/>
    </row>
    <row r="5702" spans="5:28" x14ac:dyDescent="0.3">
      <c r="E5702" s="12"/>
      <c r="O5702" s="22"/>
      <c r="AA5702" s="25"/>
      <c r="AB5702" s="25"/>
    </row>
    <row r="5703" spans="5:28" x14ac:dyDescent="0.3">
      <c r="E5703" s="12"/>
      <c r="O5703" s="22"/>
      <c r="AA5703" s="25"/>
      <c r="AB5703" s="25"/>
    </row>
    <row r="5704" spans="5:28" x14ac:dyDescent="0.3">
      <c r="E5704" s="12"/>
      <c r="O5704" s="22"/>
      <c r="AA5704" s="25"/>
      <c r="AB5704" s="25"/>
    </row>
    <row r="5705" spans="5:28" x14ac:dyDescent="0.3">
      <c r="E5705" s="12"/>
      <c r="O5705" s="22"/>
      <c r="AA5705" s="25"/>
      <c r="AB5705" s="25"/>
    </row>
    <row r="5706" spans="5:28" x14ac:dyDescent="0.3">
      <c r="E5706" s="12"/>
      <c r="O5706" s="22"/>
      <c r="AA5706" s="25"/>
      <c r="AB5706" s="25"/>
    </row>
    <row r="5707" spans="5:28" x14ac:dyDescent="0.3">
      <c r="E5707" s="12"/>
      <c r="O5707" s="22"/>
      <c r="AA5707" s="25"/>
      <c r="AB5707" s="25"/>
    </row>
    <row r="5708" spans="5:28" x14ac:dyDescent="0.3">
      <c r="E5708" s="12"/>
      <c r="O5708" s="22"/>
      <c r="AA5708" s="25"/>
      <c r="AB5708" s="25"/>
    </row>
    <row r="5709" spans="5:28" x14ac:dyDescent="0.3">
      <c r="E5709" s="12"/>
      <c r="O5709" s="22"/>
      <c r="AA5709" s="25"/>
      <c r="AB5709" s="25"/>
    </row>
    <row r="5710" spans="5:28" x14ac:dyDescent="0.3">
      <c r="E5710" s="12"/>
      <c r="O5710" s="22"/>
      <c r="AA5710" s="25"/>
      <c r="AB5710" s="25"/>
    </row>
    <row r="5711" spans="5:28" x14ac:dyDescent="0.3">
      <c r="E5711" s="12"/>
      <c r="O5711" s="22"/>
      <c r="AA5711" s="25"/>
      <c r="AB5711" s="25"/>
    </row>
    <row r="5712" spans="5:28" x14ac:dyDescent="0.3">
      <c r="E5712" s="12"/>
      <c r="O5712" s="22"/>
      <c r="AA5712" s="25"/>
      <c r="AB5712" s="25"/>
    </row>
    <row r="5713" spans="5:28" x14ac:dyDescent="0.3">
      <c r="E5713" s="12"/>
      <c r="O5713" s="22"/>
      <c r="AA5713" s="25"/>
      <c r="AB5713" s="25"/>
    </row>
    <row r="5714" spans="5:28" x14ac:dyDescent="0.3">
      <c r="E5714" s="12"/>
      <c r="O5714" s="22"/>
      <c r="AA5714" s="25"/>
      <c r="AB5714" s="25"/>
    </row>
    <row r="5715" spans="5:28" x14ac:dyDescent="0.3">
      <c r="E5715" s="12"/>
      <c r="O5715" s="22"/>
      <c r="AA5715" s="25"/>
      <c r="AB5715" s="25"/>
    </row>
    <row r="5716" spans="5:28" x14ac:dyDescent="0.3">
      <c r="E5716" s="12"/>
      <c r="O5716" s="22"/>
      <c r="AA5716" s="25"/>
      <c r="AB5716" s="25"/>
    </row>
    <row r="5717" spans="5:28" x14ac:dyDescent="0.3">
      <c r="E5717" s="12"/>
      <c r="O5717" s="22"/>
      <c r="AA5717" s="25"/>
      <c r="AB5717" s="25"/>
    </row>
    <row r="5718" spans="5:28" x14ac:dyDescent="0.3">
      <c r="E5718" s="12"/>
      <c r="O5718" s="22"/>
      <c r="AA5718" s="25"/>
      <c r="AB5718" s="25"/>
    </row>
    <row r="5719" spans="5:28" x14ac:dyDescent="0.3">
      <c r="E5719" s="12"/>
      <c r="O5719" s="22"/>
      <c r="AA5719" s="25"/>
      <c r="AB5719" s="25"/>
    </row>
    <row r="5720" spans="5:28" x14ac:dyDescent="0.3">
      <c r="E5720" s="12"/>
      <c r="O5720" s="22"/>
      <c r="AA5720" s="25"/>
      <c r="AB5720" s="25"/>
    </row>
    <row r="5721" spans="5:28" x14ac:dyDescent="0.3">
      <c r="E5721" s="12"/>
      <c r="O5721" s="22"/>
      <c r="AA5721" s="25"/>
      <c r="AB5721" s="25"/>
    </row>
    <row r="5722" spans="5:28" x14ac:dyDescent="0.3">
      <c r="E5722" s="12"/>
      <c r="O5722" s="22"/>
      <c r="AA5722" s="25"/>
      <c r="AB5722" s="25"/>
    </row>
    <row r="5723" spans="5:28" x14ac:dyDescent="0.3">
      <c r="E5723" s="12"/>
      <c r="O5723" s="22"/>
      <c r="AA5723" s="25"/>
      <c r="AB5723" s="25"/>
    </row>
    <row r="5724" spans="5:28" x14ac:dyDescent="0.3">
      <c r="E5724" s="12"/>
      <c r="O5724" s="22"/>
      <c r="AA5724" s="25"/>
      <c r="AB5724" s="25"/>
    </row>
    <row r="5725" spans="5:28" x14ac:dyDescent="0.3">
      <c r="E5725" s="12"/>
      <c r="O5725" s="22"/>
      <c r="AA5725" s="25"/>
      <c r="AB5725" s="25"/>
    </row>
    <row r="5726" spans="5:28" x14ac:dyDescent="0.3">
      <c r="E5726" s="12"/>
      <c r="O5726" s="22"/>
      <c r="AA5726" s="25"/>
      <c r="AB5726" s="25"/>
    </row>
    <row r="5727" spans="5:28" x14ac:dyDescent="0.3">
      <c r="E5727" s="12"/>
      <c r="O5727" s="22"/>
      <c r="AA5727" s="25"/>
      <c r="AB5727" s="25"/>
    </row>
    <row r="5728" spans="5:28" x14ac:dyDescent="0.3">
      <c r="E5728" s="12"/>
      <c r="O5728" s="22"/>
      <c r="AA5728" s="25"/>
      <c r="AB5728" s="25"/>
    </row>
    <row r="5729" spans="5:28" x14ac:dyDescent="0.3">
      <c r="E5729" s="12"/>
      <c r="O5729" s="22"/>
      <c r="AA5729" s="25"/>
      <c r="AB5729" s="25"/>
    </row>
    <row r="5730" spans="5:28" x14ac:dyDescent="0.3">
      <c r="E5730" s="12"/>
      <c r="O5730" s="22"/>
      <c r="AA5730" s="25"/>
      <c r="AB5730" s="25"/>
    </row>
    <row r="5731" spans="5:28" x14ac:dyDescent="0.3">
      <c r="E5731" s="12"/>
      <c r="O5731" s="22"/>
      <c r="AA5731" s="25"/>
      <c r="AB5731" s="25"/>
    </row>
    <row r="5732" spans="5:28" x14ac:dyDescent="0.3">
      <c r="E5732" s="12"/>
      <c r="O5732" s="22"/>
      <c r="AA5732" s="25"/>
      <c r="AB5732" s="25"/>
    </row>
    <row r="5733" spans="5:28" x14ac:dyDescent="0.3">
      <c r="E5733" s="12"/>
      <c r="O5733" s="22"/>
      <c r="AA5733" s="25"/>
      <c r="AB5733" s="25"/>
    </row>
    <row r="5734" spans="5:28" x14ac:dyDescent="0.3">
      <c r="E5734" s="12"/>
      <c r="O5734" s="22"/>
      <c r="AA5734" s="25"/>
      <c r="AB5734" s="25"/>
    </row>
    <row r="5735" spans="5:28" x14ac:dyDescent="0.3">
      <c r="E5735" s="12"/>
      <c r="O5735" s="22"/>
      <c r="AA5735" s="25"/>
      <c r="AB5735" s="25"/>
    </row>
    <row r="5736" spans="5:28" x14ac:dyDescent="0.3">
      <c r="E5736" s="12"/>
      <c r="O5736" s="22"/>
      <c r="AA5736" s="25"/>
      <c r="AB5736" s="25"/>
    </row>
    <row r="5737" spans="5:28" x14ac:dyDescent="0.3">
      <c r="E5737" s="12"/>
      <c r="O5737" s="22"/>
      <c r="AA5737" s="25"/>
      <c r="AB5737" s="25"/>
    </row>
    <row r="5738" spans="5:28" x14ac:dyDescent="0.3">
      <c r="E5738" s="12"/>
      <c r="O5738" s="22"/>
      <c r="AA5738" s="25"/>
      <c r="AB5738" s="25"/>
    </row>
    <row r="5739" spans="5:28" x14ac:dyDescent="0.3">
      <c r="E5739" s="12"/>
      <c r="O5739" s="22"/>
      <c r="AA5739" s="25"/>
      <c r="AB5739" s="25"/>
    </row>
    <row r="5740" spans="5:28" x14ac:dyDescent="0.3">
      <c r="E5740" s="12"/>
      <c r="O5740" s="22"/>
      <c r="AA5740" s="25"/>
      <c r="AB5740" s="25"/>
    </row>
    <row r="5741" spans="5:28" x14ac:dyDescent="0.3">
      <c r="E5741" s="12"/>
      <c r="O5741" s="22"/>
      <c r="AA5741" s="25"/>
      <c r="AB5741" s="25"/>
    </row>
    <row r="5742" spans="5:28" x14ac:dyDescent="0.3">
      <c r="E5742" s="12"/>
      <c r="O5742" s="22"/>
      <c r="AA5742" s="25"/>
      <c r="AB5742" s="25"/>
    </row>
    <row r="5743" spans="5:28" x14ac:dyDescent="0.3">
      <c r="E5743" s="12"/>
      <c r="O5743" s="22"/>
      <c r="AA5743" s="25"/>
      <c r="AB5743" s="25"/>
    </row>
    <row r="5744" spans="5:28" x14ac:dyDescent="0.3">
      <c r="E5744" s="12"/>
      <c r="O5744" s="22"/>
      <c r="AA5744" s="25"/>
      <c r="AB5744" s="25"/>
    </row>
    <row r="5745" spans="5:28" x14ac:dyDescent="0.3">
      <c r="E5745" s="12"/>
      <c r="O5745" s="22"/>
      <c r="AA5745" s="25"/>
      <c r="AB5745" s="25"/>
    </row>
    <row r="5746" spans="5:28" x14ac:dyDescent="0.3">
      <c r="E5746" s="12"/>
      <c r="O5746" s="22"/>
      <c r="AA5746" s="25"/>
      <c r="AB5746" s="25"/>
    </row>
    <row r="5747" spans="5:28" x14ac:dyDescent="0.3">
      <c r="E5747" s="12"/>
      <c r="O5747" s="22"/>
      <c r="AA5747" s="25"/>
      <c r="AB5747" s="25"/>
    </row>
    <row r="5748" spans="5:28" x14ac:dyDescent="0.3">
      <c r="E5748" s="12"/>
      <c r="O5748" s="22"/>
      <c r="AA5748" s="25"/>
      <c r="AB5748" s="25"/>
    </row>
    <row r="5749" spans="5:28" x14ac:dyDescent="0.3">
      <c r="E5749" s="12"/>
      <c r="O5749" s="22"/>
      <c r="AA5749" s="25"/>
      <c r="AB5749" s="25"/>
    </row>
    <row r="5750" spans="5:28" x14ac:dyDescent="0.3">
      <c r="E5750" s="12"/>
      <c r="O5750" s="22"/>
      <c r="AA5750" s="25"/>
      <c r="AB5750" s="25"/>
    </row>
    <row r="5751" spans="5:28" x14ac:dyDescent="0.3">
      <c r="E5751" s="12"/>
      <c r="O5751" s="22"/>
      <c r="AA5751" s="25"/>
      <c r="AB5751" s="25"/>
    </row>
    <row r="5752" spans="5:28" x14ac:dyDescent="0.3">
      <c r="E5752" s="12"/>
      <c r="O5752" s="22"/>
      <c r="AA5752" s="25"/>
      <c r="AB5752" s="25"/>
    </row>
    <row r="5753" spans="5:28" x14ac:dyDescent="0.3">
      <c r="E5753" s="12"/>
      <c r="O5753" s="22"/>
      <c r="AA5753" s="25"/>
      <c r="AB5753" s="25"/>
    </row>
    <row r="5754" spans="5:28" x14ac:dyDescent="0.3">
      <c r="E5754" s="12"/>
      <c r="O5754" s="22"/>
      <c r="AA5754" s="25"/>
      <c r="AB5754" s="25"/>
    </row>
    <row r="5755" spans="5:28" x14ac:dyDescent="0.3">
      <c r="E5755" s="12"/>
      <c r="O5755" s="22"/>
      <c r="AA5755" s="25"/>
      <c r="AB5755" s="25"/>
    </row>
    <row r="5756" spans="5:28" x14ac:dyDescent="0.3">
      <c r="E5756" s="12"/>
      <c r="O5756" s="22"/>
      <c r="AA5756" s="25"/>
      <c r="AB5756" s="25"/>
    </row>
    <row r="5757" spans="5:28" x14ac:dyDescent="0.3">
      <c r="E5757" s="12"/>
      <c r="O5757" s="22"/>
      <c r="AA5757" s="25"/>
      <c r="AB5757" s="25"/>
    </row>
    <row r="5758" spans="5:28" x14ac:dyDescent="0.3">
      <c r="E5758" s="12"/>
      <c r="O5758" s="22"/>
      <c r="AA5758" s="25"/>
      <c r="AB5758" s="25"/>
    </row>
    <row r="5759" spans="5:28" x14ac:dyDescent="0.3">
      <c r="E5759" s="12"/>
      <c r="O5759" s="22"/>
      <c r="AA5759" s="25"/>
      <c r="AB5759" s="25"/>
    </row>
    <row r="5760" spans="5:28" x14ac:dyDescent="0.3">
      <c r="E5760" s="12"/>
      <c r="O5760" s="22"/>
      <c r="AA5760" s="25"/>
      <c r="AB5760" s="25"/>
    </row>
    <row r="5761" spans="5:28" x14ac:dyDescent="0.3">
      <c r="E5761" s="12"/>
      <c r="O5761" s="22"/>
      <c r="AA5761" s="25"/>
      <c r="AB5761" s="25"/>
    </row>
    <row r="5762" spans="5:28" x14ac:dyDescent="0.3">
      <c r="E5762" s="12"/>
      <c r="O5762" s="22"/>
      <c r="AA5762" s="25"/>
      <c r="AB5762" s="25"/>
    </row>
    <row r="5763" spans="5:28" x14ac:dyDescent="0.3">
      <c r="E5763" s="12"/>
      <c r="O5763" s="22"/>
      <c r="AA5763" s="25"/>
      <c r="AB5763" s="25"/>
    </row>
    <row r="5764" spans="5:28" x14ac:dyDescent="0.3">
      <c r="E5764" s="12"/>
      <c r="O5764" s="22"/>
      <c r="AA5764" s="25"/>
      <c r="AB5764" s="25"/>
    </row>
    <row r="5765" spans="5:28" x14ac:dyDescent="0.3">
      <c r="E5765" s="12"/>
      <c r="O5765" s="22"/>
      <c r="AA5765" s="25"/>
      <c r="AB5765" s="25"/>
    </row>
    <row r="5766" spans="5:28" x14ac:dyDescent="0.3">
      <c r="E5766" s="12"/>
      <c r="O5766" s="22"/>
      <c r="AA5766" s="25"/>
      <c r="AB5766" s="25"/>
    </row>
    <row r="5767" spans="5:28" x14ac:dyDescent="0.3">
      <c r="E5767" s="12"/>
      <c r="O5767" s="22"/>
      <c r="AA5767" s="25"/>
      <c r="AB5767" s="25"/>
    </row>
    <row r="5768" spans="5:28" x14ac:dyDescent="0.3">
      <c r="E5768" s="12"/>
      <c r="O5768" s="22"/>
      <c r="AA5768" s="25"/>
      <c r="AB5768" s="25"/>
    </row>
    <row r="5769" spans="5:28" x14ac:dyDescent="0.3">
      <c r="E5769" s="12"/>
      <c r="O5769" s="22"/>
      <c r="AA5769" s="25"/>
      <c r="AB5769" s="25"/>
    </row>
    <row r="5770" spans="5:28" x14ac:dyDescent="0.3">
      <c r="E5770" s="12"/>
      <c r="O5770" s="22"/>
      <c r="AA5770" s="25"/>
      <c r="AB5770" s="25"/>
    </row>
    <row r="5771" spans="5:28" x14ac:dyDescent="0.3">
      <c r="E5771" s="12"/>
      <c r="O5771" s="22"/>
      <c r="AA5771" s="25"/>
      <c r="AB5771" s="25"/>
    </row>
    <row r="5772" spans="5:28" x14ac:dyDescent="0.3">
      <c r="E5772" s="12"/>
      <c r="O5772" s="22"/>
      <c r="AA5772" s="25"/>
      <c r="AB5772" s="25"/>
    </row>
    <row r="5773" spans="5:28" x14ac:dyDescent="0.3">
      <c r="E5773" s="12"/>
      <c r="O5773" s="22"/>
      <c r="AA5773" s="25"/>
      <c r="AB5773" s="25"/>
    </row>
    <row r="5774" spans="5:28" x14ac:dyDescent="0.3">
      <c r="E5774" s="12"/>
      <c r="O5774" s="22"/>
      <c r="AA5774" s="25"/>
      <c r="AB5774" s="25"/>
    </row>
    <row r="5775" spans="5:28" x14ac:dyDescent="0.3">
      <c r="E5775" s="12"/>
      <c r="O5775" s="22"/>
      <c r="AA5775" s="25"/>
      <c r="AB5775" s="25"/>
    </row>
    <row r="5776" spans="5:28" x14ac:dyDescent="0.3">
      <c r="E5776" s="12"/>
      <c r="O5776" s="22"/>
      <c r="AA5776" s="25"/>
      <c r="AB5776" s="25"/>
    </row>
    <row r="5777" spans="5:28" x14ac:dyDescent="0.3">
      <c r="E5777" s="12"/>
      <c r="O5777" s="22"/>
      <c r="AA5777" s="25"/>
      <c r="AB5777" s="25"/>
    </row>
    <row r="5778" spans="5:28" x14ac:dyDescent="0.3">
      <c r="E5778" s="12"/>
      <c r="O5778" s="22"/>
      <c r="AA5778" s="25"/>
      <c r="AB5778" s="25"/>
    </row>
    <row r="5779" spans="5:28" x14ac:dyDescent="0.3">
      <c r="E5779" s="12"/>
      <c r="O5779" s="22"/>
      <c r="AA5779" s="25"/>
      <c r="AB5779" s="25"/>
    </row>
    <row r="5780" spans="5:28" x14ac:dyDescent="0.3">
      <c r="E5780" s="12"/>
      <c r="O5780" s="22"/>
      <c r="AA5780" s="25"/>
      <c r="AB5780" s="25"/>
    </row>
    <row r="5781" spans="5:28" x14ac:dyDescent="0.3">
      <c r="E5781" s="12"/>
      <c r="O5781" s="22"/>
      <c r="AA5781" s="25"/>
      <c r="AB5781" s="25"/>
    </row>
    <row r="5782" spans="5:28" x14ac:dyDescent="0.3">
      <c r="E5782" s="12"/>
      <c r="O5782" s="22"/>
      <c r="AA5782" s="25"/>
      <c r="AB5782" s="25"/>
    </row>
    <row r="5783" spans="5:28" x14ac:dyDescent="0.3">
      <c r="E5783" s="12"/>
      <c r="O5783" s="22"/>
      <c r="AA5783" s="25"/>
      <c r="AB5783" s="25"/>
    </row>
    <row r="5784" spans="5:28" x14ac:dyDescent="0.3">
      <c r="E5784" s="12"/>
      <c r="O5784" s="22"/>
      <c r="AA5784" s="25"/>
      <c r="AB5784" s="25"/>
    </row>
    <row r="5785" spans="5:28" x14ac:dyDescent="0.3">
      <c r="E5785" s="12"/>
      <c r="O5785" s="22"/>
      <c r="AA5785" s="25"/>
      <c r="AB5785" s="25"/>
    </row>
    <row r="5786" spans="5:28" x14ac:dyDescent="0.3">
      <c r="E5786" s="12"/>
      <c r="O5786" s="22"/>
      <c r="AA5786" s="25"/>
      <c r="AB5786" s="25"/>
    </row>
    <row r="5787" spans="5:28" x14ac:dyDescent="0.3">
      <c r="E5787" s="12"/>
      <c r="O5787" s="22"/>
      <c r="AA5787" s="25"/>
      <c r="AB5787" s="25"/>
    </row>
    <row r="5788" spans="5:28" x14ac:dyDescent="0.3">
      <c r="E5788" s="12"/>
      <c r="O5788" s="22"/>
      <c r="AA5788" s="25"/>
      <c r="AB5788" s="25"/>
    </row>
    <row r="5789" spans="5:28" x14ac:dyDescent="0.3">
      <c r="E5789" s="12"/>
      <c r="O5789" s="22"/>
      <c r="AA5789" s="25"/>
      <c r="AB5789" s="25"/>
    </row>
    <row r="5790" spans="5:28" x14ac:dyDescent="0.3">
      <c r="E5790" s="12"/>
      <c r="O5790" s="22"/>
      <c r="AA5790" s="25"/>
      <c r="AB5790" s="25"/>
    </row>
    <row r="5791" spans="5:28" x14ac:dyDescent="0.3">
      <c r="E5791" s="12"/>
      <c r="O5791" s="22"/>
      <c r="AA5791" s="25"/>
      <c r="AB5791" s="25"/>
    </row>
    <row r="5792" spans="5:28" x14ac:dyDescent="0.3">
      <c r="E5792" s="12"/>
      <c r="O5792" s="22"/>
      <c r="AA5792" s="25"/>
      <c r="AB5792" s="25"/>
    </row>
    <row r="5793" spans="5:28" x14ac:dyDescent="0.3">
      <c r="E5793" s="12"/>
      <c r="O5793" s="22"/>
      <c r="AA5793" s="25"/>
      <c r="AB5793" s="25"/>
    </row>
    <row r="5794" spans="5:28" x14ac:dyDescent="0.3">
      <c r="E5794" s="12"/>
      <c r="O5794" s="22"/>
      <c r="AA5794" s="25"/>
      <c r="AB5794" s="25"/>
    </row>
    <row r="5795" spans="5:28" x14ac:dyDescent="0.3">
      <c r="E5795" s="12"/>
      <c r="O5795" s="22"/>
      <c r="AA5795" s="25"/>
      <c r="AB5795" s="25"/>
    </row>
    <row r="5796" spans="5:28" x14ac:dyDescent="0.3">
      <c r="E5796" s="12"/>
      <c r="O5796" s="22"/>
      <c r="AA5796" s="25"/>
      <c r="AB5796" s="25"/>
    </row>
    <row r="5797" spans="5:28" x14ac:dyDescent="0.3">
      <c r="E5797" s="12"/>
      <c r="O5797" s="22"/>
      <c r="AA5797" s="25"/>
      <c r="AB5797" s="25"/>
    </row>
    <row r="5798" spans="5:28" x14ac:dyDescent="0.3">
      <c r="E5798" s="12"/>
      <c r="O5798" s="22"/>
      <c r="AA5798" s="25"/>
      <c r="AB5798" s="25"/>
    </row>
    <row r="5799" spans="5:28" x14ac:dyDescent="0.3">
      <c r="E5799" s="12"/>
      <c r="O5799" s="22"/>
      <c r="AA5799" s="25"/>
      <c r="AB5799" s="25"/>
    </row>
    <row r="5800" spans="5:28" x14ac:dyDescent="0.3">
      <c r="E5800" s="12"/>
      <c r="O5800" s="22"/>
      <c r="AA5800" s="25"/>
      <c r="AB5800" s="25"/>
    </row>
    <row r="5801" spans="5:28" x14ac:dyDescent="0.3">
      <c r="E5801" s="12"/>
      <c r="O5801" s="22"/>
      <c r="AA5801" s="25"/>
      <c r="AB5801" s="25"/>
    </row>
    <row r="5802" spans="5:28" x14ac:dyDescent="0.3">
      <c r="E5802" s="12"/>
      <c r="O5802" s="22"/>
      <c r="AA5802" s="25"/>
      <c r="AB5802" s="25"/>
    </row>
    <row r="5803" spans="5:28" x14ac:dyDescent="0.3">
      <c r="E5803" s="12"/>
      <c r="O5803" s="22"/>
      <c r="AA5803" s="25"/>
      <c r="AB5803" s="25"/>
    </row>
    <row r="5804" spans="5:28" x14ac:dyDescent="0.3">
      <c r="E5804" s="12"/>
      <c r="O5804" s="22"/>
      <c r="AA5804" s="25"/>
      <c r="AB5804" s="25"/>
    </row>
    <row r="5805" spans="5:28" x14ac:dyDescent="0.3">
      <c r="E5805" s="12"/>
      <c r="O5805" s="22"/>
      <c r="AA5805" s="25"/>
      <c r="AB5805" s="25"/>
    </row>
    <row r="5806" spans="5:28" x14ac:dyDescent="0.3">
      <c r="E5806" s="12"/>
      <c r="O5806" s="22"/>
      <c r="AA5806" s="25"/>
      <c r="AB5806" s="25"/>
    </row>
    <row r="5807" spans="5:28" x14ac:dyDescent="0.3">
      <c r="E5807" s="12"/>
      <c r="O5807" s="22"/>
      <c r="AA5807" s="25"/>
      <c r="AB5807" s="25"/>
    </row>
    <row r="5808" spans="5:28" x14ac:dyDescent="0.3">
      <c r="E5808" s="12"/>
      <c r="O5808" s="22"/>
      <c r="AA5808" s="25"/>
      <c r="AB5808" s="25"/>
    </row>
    <row r="5809" spans="5:28" x14ac:dyDescent="0.3">
      <c r="E5809" s="12"/>
      <c r="O5809" s="22"/>
      <c r="AA5809" s="25"/>
      <c r="AB5809" s="25"/>
    </row>
    <row r="5810" spans="5:28" x14ac:dyDescent="0.3">
      <c r="E5810" s="12"/>
      <c r="O5810" s="22"/>
      <c r="AA5810" s="25"/>
      <c r="AB5810" s="25"/>
    </row>
    <row r="5811" spans="5:28" x14ac:dyDescent="0.3">
      <c r="E5811" s="12"/>
      <c r="O5811" s="22"/>
      <c r="AA5811" s="25"/>
      <c r="AB5811" s="25"/>
    </row>
    <row r="5812" spans="5:28" x14ac:dyDescent="0.3">
      <c r="E5812" s="12"/>
      <c r="O5812" s="22"/>
      <c r="AA5812" s="25"/>
      <c r="AB5812" s="25"/>
    </row>
    <row r="5813" spans="5:28" x14ac:dyDescent="0.3">
      <c r="E5813" s="12"/>
      <c r="O5813" s="22"/>
      <c r="AA5813" s="25"/>
      <c r="AB5813" s="25"/>
    </row>
    <row r="5814" spans="5:28" x14ac:dyDescent="0.3">
      <c r="E5814" s="12"/>
      <c r="O5814" s="22"/>
      <c r="AA5814" s="25"/>
      <c r="AB5814" s="25"/>
    </row>
    <row r="5815" spans="5:28" x14ac:dyDescent="0.3">
      <c r="E5815" s="12"/>
      <c r="O5815" s="22"/>
      <c r="AA5815" s="25"/>
      <c r="AB5815" s="25"/>
    </row>
    <row r="5816" spans="5:28" x14ac:dyDescent="0.3">
      <c r="E5816" s="12"/>
      <c r="O5816" s="22"/>
      <c r="AA5816" s="25"/>
      <c r="AB5816" s="25"/>
    </row>
    <row r="5817" spans="5:28" x14ac:dyDescent="0.3">
      <c r="E5817" s="12"/>
      <c r="O5817" s="22"/>
      <c r="AA5817" s="25"/>
      <c r="AB5817" s="25"/>
    </row>
    <row r="5818" spans="5:28" x14ac:dyDescent="0.3">
      <c r="E5818" s="12"/>
      <c r="O5818" s="22"/>
      <c r="AA5818" s="25"/>
      <c r="AB5818" s="25"/>
    </row>
    <row r="5819" spans="5:28" x14ac:dyDescent="0.3">
      <c r="E5819" s="12"/>
      <c r="O5819" s="22"/>
      <c r="AA5819" s="25"/>
      <c r="AB5819" s="25"/>
    </row>
    <row r="5820" spans="5:28" x14ac:dyDescent="0.3">
      <c r="E5820" s="12"/>
      <c r="O5820" s="22"/>
      <c r="AA5820" s="25"/>
      <c r="AB5820" s="25"/>
    </row>
    <row r="5821" spans="5:28" x14ac:dyDescent="0.3">
      <c r="E5821" s="12"/>
      <c r="O5821" s="22"/>
      <c r="AA5821" s="25"/>
      <c r="AB5821" s="25"/>
    </row>
    <row r="5822" spans="5:28" x14ac:dyDescent="0.3">
      <c r="E5822" s="12"/>
      <c r="O5822" s="22"/>
      <c r="AA5822" s="25"/>
      <c r="AB5822" s="25"/>
    </row>
    <row r="5823" spans="5:28" x14ac:dyDescent="0.3">
      <c r="E5823" s="12"/>
      <c r="O5823" s="22"/>
      <c r="AA5823" s="25"/>
      <c r="AB5823" s="25"/>
    </row>
    <row r="5824" spans="5:28" x14ac:dyDescent="0.3">
      <c r="E5824" s="12"/>
      <c r="O5824" s="22"/>
      <c r="AA5824" s="25"/>
      <c r="AB5824" s="25"/>
    </row>
    <row r="5825" spans="5:28" x14ac:dyDescent="0.3">
      <c r="E5825" s="12"/>
      <c r="O5825" s="22"/>
      <c r="AA5825" s="25"/>
      <c r="AB5825" s="25"/>
    </row>
    <row r="5826" spans="5:28" x14ac:dyDescent="0.3">
      <c r="E5826" s="12"/>
      <c r="O5826" s="22"/>
      <c r="AA5826" s="25"/>
      <c r="AB5826" s="25"/>
    </row>
    <row r="5827" spans="5:28" x14ac:dyDescent="0.3">
      <c r="E5827" s="12"/>
      <c r="O5827" s="22"/>
      <c r="AA5827" s="25"/>
      <c r="AB5827" s="25"/>
    </row>
    <row r="5828" spans="5:28" x14ac:dyDescent="0.3">
      <c r="E5828" s="12"/>
      <c r="O5828" s="22"/>
      <c r="AA5828" s="25"/>
      <c r="AB5828" s="25"/>
    </row>
    <row r="5829" spans="5:28" x14ac:dyDescent="0.3">
      <c r="E5829" s="12"/>
      <c r="O5829" s="22"/>
      <c r="AA5829" s="25"/>
      <c r="AB5829" s="25"/>
    </row>
    <row r="5830" spans="5:28" x14ac:dyDescent="0.3">
      <c r="E5830" s="12"/>
      <c r="O5830" s="22"/>
      <c r="AA5830" s="25"/>
      <c r="AB5830" s="25"/>
    </row>
    <row r="5831" spans="5:28" x14ac:dyDescent="0.3">
      <c r="E5831" s="12"/>
      <c r="O5831" s="22"/>
      <c r="AA5831" s="25"/>
      <c r="AB5831" s="25"/>
    </row>
    <row r="5832" spans="5:28" x14ac:dyDescent="0.3">
      <c r="E5832" s="12"/>
      <c r="O5832" s="22"/>
      <c r="AA5832" s="25"/>
      <c r="AB5832" s="25"/>
    </row>
    <row r="5833" spans="5:28" x14ac:dyDescent="0.3">
      <c r="E5833" s="12"/>
      <c r="O5833" s="22"/>
      <c r="AA5833" s="25"/>
      <c r="AB5833" s="25"/>
    </row>
    <row r="5834" spans="5:28" x14ac:dyDescent="0.3">
      <c r="E5834" s="12"/>
      <c r="O5834" s="22"/>
      <c r="AA5834" s="25"/>
      <c r="AB5834" s="25"/>
    </row>
    <row r="5835" spans="5:28" x14ac:dyDescent="0.3">
      <c r="E5835" s="12"/>
      <c r="O5835" s="22"/>
      <c r="AA5835" s="25"/>
      <c r="AB5835" s="25"/>
    </row>
    <row r="5836" spans="5:28" x14ac:dyDescent="0.3">
      <c r="E5836" s="12"/>
      <c r="O5836" s="22"/>
      <c r="AA5836" s="25"/>
      <c r="AB5836" s="25"/>
    </row>
    <row r="5837" spans="5:28" x14ac:dyDescent="0.3">
      <c r="E5837" s="12"/>
      <c r="O5837" s="22"/>
      <c r="AA5837" s="25"/>
      <c r="AB5837" s="25"/>
    </row>
    <row r="5838" spans="5:28" x14ac:dyDescent="0.3">
      <c r="E5838" s="12"/>
      <c r="O5838" s="22"/>
      <c r="AA5838" s="25"/>
      <c r="AB5838" s="25"/>
    </row>
    <row r="5839" spans="5:28" x14ac:dyDescent="0.3">
      <c r="E5839" s="12"/>
      <c r="O5839" s="22"/>
      <c r="AA5839" s="25"/>
      <c r="AB5839" s="25"/>
    </row>
    <row r="5840" spans="5:28" x14ac:dyDescent="0.3">
      <c r="E5840" s="12"/>
      <c r="O5840" s="22"/>
      <c r="AA5840" s="25"/>
      <c r="AB5840" s="25"/>
    </row>
    <row r="5841" spans="5:28" x14ac:dyDescent="0.3">
      <c r="E5841" s="12"/>
      <c r="O5841" s="22"/>
      <c r="AA5841" s="25"/>
      <c r="AB5841" s="25"/>
    </row>
    <row r="5842" spans="5:28" x14ac:dyDescent="0.3">
      <c r="E5842" s="12"/>
      <c r="O5842" s="22"/>
      <c r="AA5842" s="25"/>
      <c r="AB5842" s="25"/>
    </row>
    <row r="5843" spans="5:28" x14ac:dyDescent="0.3">
      <c r="E5843" s="12"/>
      <c r="O5843" s="22"/>
      <c r="AA5843" s="25"/>
      <c r="AB5843" s="25"/>
    </row>
    <row r="5844" spans="5:28" x14ac:dyDescent="0.3">
      <c r="E5844" s="12"/>
      <c r="O5844" s="22"/>
      <c r="AA5844" s="25"/>
      <c r="AB5844" s="25"/>
    </row>
    <row r="5845" spans="5:28" x14ac:dyDescent="0.3">
      <c r="E5845" s="12"/>
      <c r="O5845" s="22"/>
      <c r="AA5845" s="25"/>
      <c r="AB5845" s="25"/>
    </row>
    <row r="5846" spans="5:28" x14ac:dyDescent="0.3">
      <c r="E5846" s="12"/>
      <c r="O5846" s="22"/>
      <c r="AA5846" s="25"/>
      <c r="AB5846" s="25"/>
    </row>
    <row r="5847" spans="5:28" x14ac:dyDescent="0.3">
      <c r="E5847" s="12"/>
      <c r="O5847" s="22"/>
      <c r="AA5847" s="25"/>
      <c r="AB5847" s="25"/>
    </row>
    <row r="5848" spans="5:28" x14ac:dyDescent="0.3">
      <c r="E5848" s="12"/>
      <c r="O5848" s="22"/>
      <c r="AA5848" s="25"/>
      <c r="AB5848" s="25"/>
    </row>
    <row r="5849" spans="5:28" x14ac:dyDescent="0.3">
      <c r="E5849" s="12"/>
      <c r="O5849" s="22"/>
      <c r="AA5849" s="25"/>
      <c r="AB5849" s="25"/>
    </row>
    <row r="5850" spans="5:28" x14ac:dyDescent="0.3">
      <c r="E5850" s="12"/>
      <c r="O5850" s="22"/>
      <c r="AA5850" s="25"/>
      <c r="AB5850" s="25"/>
    </row>
    <row r="5851" spans="5:28" x14ac:dyDescent="0.3">
      <c r="E5851" s="12"/>
      <c r="O5851" s="22"/>
      <c r="AA5851" s="25"/>
      <c r="AB5851" s="25"/>
    </row>
    <row r="5852" spans="5:28" x14ac:dyDescent="0.3">
      <c r="E5852" s="12"/>
      <c r="O5852" s="22"/>
      <c r="AA5852" s="25"/>
      <c r="AB5852" s="25"/>
    </row>
    <row r="5853" spans="5:28" x14ac:dyDescent="0.3">
      <c r="E5853" s="12"/>
      <c r="O5853" s="22"/>
      <c r="AA5853" s="25"/>
      <c r="AB5853" s="25"/>
    </row>
    <row r="5854" spans="5:28" x14ac:dyDescent="0.3">
      <c r="E5854" s="12"/>
      <c r="O5854" s="22"/>
      <c r="AA5854" s="25"/>
      <c r="AB5854" s="25"/>
    </row>
    <row r="5855" spans="5:28" x14ac:dyDescent="0.3">
      <c r="E5855" s="12"/>
      <c r="O5855" s="22"/>
      <c r="AA5855" s="25"/>
      <c r="AB5855" s="25"/>
    </row>
    <row r="5856" spans="5:28" x14ac:dyDescent="0.3">
      <c r="E5856" s="12"/>
      <c r="O5856" s="22"/>
      <c r="AA5856" s="25"/>
      <c r="AB5856" s="25"/>
    </row>
    <row r="5857" spans="5:28" x14ac:dyDescent="0.3">
      <c r="E5857" s="12"/>
      <c r="O5857" s="22"/>
      <c r="AA5857" s="25"/>
      <c r="AB5857" s="25"/>
    </row>
    <row r="5858" spans="5:28" x14ac:dyDescent="0.3">
      <c r="E5858" s="12"/>
      <c r="O5858" s="22"/>
      <c r="AA5858" s="25"/>
      <c r="AB5858" s="25"/>
    </row>
    <row r="5859" spans="5:28" x14ac:dyDescent="0.3">
      <c r="E5859" s="12"/>
      <c r="O5859" s="22"/>
      <c r="AA5859" s="25"/>
      <c r="AB5859" s="25"/>
    </row>
    <row r="5860" spans="5:28" x14ac:dyDescent="0.3">
      <c r="E5860" s="12"/>
      <c r="O5860" s="22"/>
      <c r="AA5860" s="25"/>
      <c r="AB5860" s="25"/>
    </row>
    <row r="5861" spans="5:28" x14ac:dyDescent="0.3">
      <c r="E5861" s="12"/>
      <c r="O5861" s="22"/>
      <c r="AA5861" s="25"/>
      <c r="AB5861" s="25"/>
    </row>
    <row r="5862" spans="5:28" x14ac:dyDescent="0.3">
      <c r="E5862" s="12"/>
      <c r="O5862" s="22"/>
      <c r="AA5862" s="25"/>
      <c r="AB5862" s="25"/>
    </row>
    <row r="5863" spans="5:28" x14ac:dyDescent="0.3">
      <c r="E5863" s="12"/>
      <c r="O5863" s="22"/>
      <c r="AA5863" s="25"/>
      <c r="AB5863" s="25"/>
    </row>
    <row r="5864" spans="5:28" x14ac:dyDescent="0.3">
      <c r="E5864" s="12"/>
      <c r="O5864" s="22"/>
      <c r="AA5864" s="25"/>
      <c r="AB5864" s="25"/>
    </row>
    <row r="5865" spans="5:28" x14ac:dyDescent="0.3">
      <c r="E5865" s="12"/>
      <c r="O5865" s="22"/>
      <c r="AA5865" s="25"/>
      <c r="AB5865" s="25"/>
    </row>
    <row r="5866" spans="5:28" x14ac:dyDescent="0.3">
      <c r="E5866" s="12"/>
      <c r="O5866" s="22"/>
      <c r="AA5866" s="25"/>
      <c r="AB5866" s="25"/>
    </row>
    <row r="5867" spans="5:28" x14ac:dyDescent="0.3">
      <c r="E5867" s="12"/>
      <c r="O5867" s="22"/>
      <c r="AA5867" s="25"/>
      <c r="AB5867" s="25"/>
    </row>
    <row r="5868" spans="5:28" x14ac:dyDescent="0.3">
      <c r="E5868" s="12"/>
      <c r="O5868" s="22"/>
      <c r="AA5868" s="25"/>
      <c r="AB5868" s="25"/>
    </row>
    <row r="5869" spans="5:28" x14ac:dyDescent="0.3">
      <c r="E5869" s="12"/>
      <c r="O5869" s="22"/>
      <c r="AA5869" s="25"/>
      <c r="AB5869" s="25"/>
    </row>
    <row r="5870" spans="5:28" x14ac:dyDescent="0.3">
      <c r="E5870" s="12"/>
      <c r="O5870" s="22"/>
      <c r="AA5870" s="25"/>
      <c r="AB5870" s="25"/>
    </row>
    <row r="5871" spans="5:28" x14ac:dyDescent="0.3">
      <c r="E5871" s="12"/>
      <c r="O5871" s="22"/>
      <c r="AA5871" s="25"/>
      <c r="AB5871" s="25"/>
    </row>
    <row r="5872" spans="5:28" x14ac:dyDescent="0.3">
      <c r="E5872" s="12"/>
      <c r="O5872" s="22"/>
      <c r="AA5872" s="25"/>
      <c r="AB5872" s="25"/>
    </row>
    <row r="5873" spans="5:28" x14ac:dyDescent="0.3">
      <c r="E5873" s="12"/>
      <c r="O5873" s="22"/>
      <c r="AA5873" s="25"/>
      <c r="AB5873" s="25"/>
    </row>
    <row r="5874" spans="5:28" x14ac:dyDescent="0.3">
      <c r="E5874" s="12"/>
      <c r="O5874" s="22"/>
      <c r="AA5874" s="25"/>
      <c r="AB5874" s="25"/>
    </row>
    <row r="5875" spans="5:28" x14ac:dyDescent="0.3">
      <c r="E5875" s="12"/>
      <c r="O5875" s="22"/>
      <c r="AA5875" s="25"/>
      <c r="AB5875" s="25"/>
    </row>
    <row r="5876" spans="5:28" x14ac:dyDescent="0.3">
      <c r="E5876" s="12"/>
      <c r="O5876" s="22"/>
      <c r="AA5876" s="25"/>
      <c r="AB5876" s="25"/>
    </row>
    <row r="5877" spans="5:28" x14ac:dyDescent="0.3">
      <c r="E5877" s="12"/>
      <c r="O5877" s="22"/>
      <c r="AA5877" s="25"/>
      <c r="AB5877" s="25"/>
    </row>
    <row r="5878" spans="5:28" x14ac:dyDescent="0.3">
      <c r="E5878" s="12"/>
      <c r="O5878" s="22"/>
      <c r="AA5878" s="25"/>
      <c r="AB5878" s="25"/>
    </row>
    <row r="5879" spans="5:28" x14ac:dyDescent="0.3">
      <c r="E5879" s="12"/>
      <c r="O5879" s="22"/>
      <c r="AA5879" s="25"/>
      <c r="AB5879" s="25"/>
    </row>
    <row r="5880" spans="5:28" x14ac:dyDescent="0.3">
      <c r="E5880" s="12"/>
      <c r="O5880" s="22"/>
      <c r="AA5880" s="25"/>
      <c r="AB5880" s="25"/>
    </row>
    <row r="5881" spans="5:28" x14ac:dyDescent="0.3">
      <c r="E5881" s="12"/>
      <c r="O5881" s="22"/>
      <c r="AA5881" s="25"/>
      <c r="AB5881" s="25"/>
    </row>
    <row r="5882" spans="5:28" x14ac:dyDescent="0.3">
      <c r="E5882" s="12"/>
      <c r="O5882" s="22"/>
      <c r="AA5882" s="25"/>
      <c r="AB5882" s="25"/>
    </row>
    <row r="5883" spans="5:28" x14ac:dyDescent="0.3">
      <c r="E5883" s="12"/>
      <c r="O5883" s="22"/>
      <c r="AA5883" s="25"/>
      <c r="AB5883" s="25"/>
    </row>
    <row r="5884" spans="5:28" x14ac:dyDescent="0.3">
      <c r="E5884" s="12"/>
      <c r="O5884" s="22"/>
      <c r="AA5884" s="25"/>
      <c r="AB5884" s="25"/>
    </row>
    <row r="5885" spans="5:28" x14ac:dyDescent="0.3">
      <c r="E5885" s="12"/>
      <c r="O5885" s="22"/>
      <c r="AA5885" s="25"/>
      <c r="AB5885" s="25"/>
    </row>
    <row r="5886" spans="5:28" x14ac:dyDescent="0.3">
      <c r="E5886" s="12"/>
      <c r="O5886" s="22"/>
      <c r="AA5886" s="25"/>
      <c r="AB5886" s="25"/>
    </row>
    <row r="5887" spans="5:28" x14ac:dyDescent="0.3">
      <c r="E5887" s="12"/>
      <c r="O5887" s="22"/>
      <c r="AA5887" s="25"/>
      <c r="AB5887" s="25"/>
    </row>
    <row r="5888" spans="5:28" x14ac:dyDescent="0.3">
      <c r="E5888" s="12"/>
      <c r="O5888" s="22"/>
      <c r="AA5888" s="25"/>
      <c r="AB5888" s="25"/>
    </row>
    <row r="5889" spans="5:28" x14ac:dyDescent="0.3">
      <c r="E5889" s="12"/>
      <c r="O5889" s="22"/>
      <c r="AA5889" s="25"/>
      <c r="AB5889" s="25"/>
    </row>
    <row r="5890" spans="5:28" x14ac:dyDescent="0.3">
      <c r="E5890" s="12"/>
      <c r="O5890" s="22"/>
      <c r="AA5890" s="25"/>
      <c r="AB5890" s="25"/>
    </row>
    <row r="5891" spans="5:28" x14ac:dyDescent="0.3">
      <c r="E5891" s="12"/>
      <c r="O5891" s="22"/>
      <c r="AA5891" s="25"/>
      <c r="AB5891" s="25"/>
    </row>
    <row r="5892" spans="5:28" x14ac:dyDescent="0.3">
      <c r="E5892" s="12"/>
      <c r="O5892" s="22"/>
      <c r="AA5892" s="25"/>
      <c r="AB5892" s="25"/>
    </row>
    <row r="5893" spans="5:28" x14ac:dyDescent="0.3">
      <c r="E5893" s="12"/>
      <c r="O5893" s="22"/>
      <c r="AA5893" s="25"/>
      <c r="AB5893" s="25"/>
    </row>
    <row r="5894" spans="5:28" x14ac:dyDescent="0.3">
      <c r="E5894" s="12"/>
      <c r="O5894" s="22"/>
      <c r="AA5894" s="25"/>
      <c r="AB5894" s="25"/>
    </row>
    <row r="5895" spans="5:28" x14ac:dyDescent="0.3">
      <c r="E5895" s="12"/>
      <c r="O5895" s="22"/>
      <c r="AA5895" s="25"/>
      <c r="AB5895" s="25"/>
    </row>
    <row r="5896" spans="5:28" x14ac:dyDescent="0.3">
      <c r="E5896" s="12"/>
      <c r="O5896" s="22"/>
      <c r="AA5896" s="25"/>
      <c r="AB5896" s="25"/>
    </row>
    <row r="5897" spans="5:28" x14ac:dyDescent="0.3">
      <c r="E5897" s="12"/>
      <c r="O5897" s="22"/>
      <c r="AA5897" s="25"/>
      <c r="AB5897" s="25"/>
    </row>
    <row r="5898" spans="5:28" x14ac:dyDescent="0.3">
      <c r="E5898" s="12"/>
      <c r="O5898" s="22"/>
      <c r="AA5898" s="25"/>
      <c r="AB5898" s="25"/>
    </row>
    <row r="5899" spans="5:28" x14ac:dyDescent="0.3">
      <c r="E5899" s="12"/>
      <c r="O5899" s="22"/>
      <c r="AA5899" s="25"/>
      <c r="AB5899" s="25"/>
    </row>
    <row r="5900" spans="5:28" x14ac:dyDescent="0.3">
      <c r="E5900" s="12"/>
      <c r="O5900" s="22"/>
      <c r="AA5900" s="25"/>
      <c r="AB5900" s="25"/>
    </row>
    <row r="5901" spans="5:28" x14ac:dyDescent="0.3">
      <c r="E5901" s="12"/>
      <c r="O5901" s="22"/>
      <c r="AA5901" s="25"/>
      <c r="AB5901" s="25"/>
    </row>
    <row r="5902" spans="5:28" x14ac:dyDescent="0.3">
      <c r="E5902" s="12"/>
      <c r="O5902" s="22"/>
      <c r="AA5902" s="25"/>
      <c r="AB5902" s="25"/>
    </row>
    <row r="5903" spans="5:28" x14ac:dyDescent="0.3">
      <c r="E5903" s="12"/>
      <c r="O5903" s="22"/>
      <c r="AA5903" s="25"/>
      <c r="AB5903" s="25"/>
    </row>
    <row r="5904" spans="5:28" x14ac:dyDescent="0.3">
      <c r="E5904" s="12"/>
      <c r="O5904" s="22"/>
      <c r="AA5904" s="25"/>
      <c r="AB5904" s="25"/>
    </row>
    <row r="5905" spans="5:28" x14ac:dyDescent="0.3">
      <c r="E5905" s="12"/>
      <c r="O5905" s="22"/>
      <c r="AA5905" s="25"/>
      <c r="AB5905" s="25"/>
    </row>
    <row r="5906" spans="5:28" x14ac:dyDescent="0.3">
      <c r="E5906" s="12"/>
      <c r="O5906" s="22"/>
      <c r="AA5906" s="25"/>
      <c r="AB5906" s="25"/>
    </row>
    <row r="5907" spans="5:28" x14ac:dyDescent="0.3">
      <c r="E5907" s="12"/>
      <c r="O5907" s="22"/>
      <c r="AA5907" s="25"/>
      <c r="AB5907" s="25"/>
    </row>
    <row r="5908" spans="5:28" x14ac:dyDescent="0.3">
      <c r="E5908" s="12"/>
      <c r="O5908" s="22"/>
      <c r="AA5908" s="25"/>
      <c r="AB5908" s="25"/>
    </row>
    <row r="5909" spans="5:28" x14ac:dyDescent="0.3">
      <c r="E5909" s="12"/>
      <c r="O5909" s="22"/>
      <c r="AA5909" s="25"/>
      <c r="AB5909" s="25"/>
    </row>
    <row r="5910" spans="5:28" x14ac:dyDescent="0.3">
      <c r="E5910" s="12"/>
      <c r="O5910" s="22"/>
      <c r="AA5910" s="25"/>
      <c r="AB5910" s="25"/>
    </row>
    <row r="5911" spans="5:28" x14ac:dyDescent="0.3">
      <c r="E5911" s="12"/>
      <c r="O5911" s="22"/>
      <c r="AA5911" s="25"/>
      <c r="AB5911" s="25"/>
    </row>
    <row r="5912" spans="5:28" x14ac:dyDescent="0.3">
      <c r="E5912" s="12"/>
      <c r="O5912" s="22"/>
      <c r="AA5912" s="25"/>
      <c r="AB5912" s="25"/>
    </row>
    <row r="5913" spans="5:28" x14ac:dyDescent="0.3">
      <c r="E5913" s="12"/>
      <c r="O5913" s="22"/>
      <c r="AA5913" s="25"/>
      <c r="AB5913" s="25"/>
    </row>
    <row r="5914" spans="5:28" x14ac:dyDescent="0.3">
      <c r="E5914" s="12"/>
      <c r="O5914" s="22"/>
      <c r="AA5914" s="25"/>
      <c r="AB5914" s="25"/>
    </row>
    <row r="5915" spans="5:28" x14ac:dyDescent="0.3">
      <c r="E5915" s="12"/>
      <c r="O5915" s="22"/>
      <c r="AA5915" s="25"/>
      <c r="AB5915" s="25"/>
    </row>
    <row r="5916" spans="5:28" x14ac:dyDescent="0.3">
      <c r="E5916" s="12"/>
      <c r="O5916" s="22"/>
      <c r="AA5916" s="25"/>
      <c r="AB5916" s="25"/>
    </row>
    <row r="5917" spans="5:28" x14ac:dyDescent="0.3">
      <c r="E5917" s="12"/>
      <c r="O5917" s="22"/>
      <c r="AA5917" s="25"/>
      <c r="AB5917" s="25"/>
    </row>
    <row r="5918" spans="5:28" x14ac:dyDescent="0.3">
      <c r="E5918" s="12"/>
      <c r="O5918" s="22"/>
      <c r="AA5918" s="25"/>
      <c r="AB5918" s="25"/>
    </row>
    <row r="5919" spans="5:28" x14ac:dyDescent="0.3">
      <c r="E5919" s="12"/>
      <c r="O5919" s="22"/>
      <c r="AA5919" s="25"/>
      <c r="AB5919" s="25"/>
    </row>
    <row r="5920" spans="5:28" x14ac:dyDescent="0.3">
      <c r="E5920" s="12"/>
      <c r="O5920" s="22"/>
      <c r="AA5920" s="25"/>
      <c r="AB5920" s="25"/>
    </row>
    <row r="5921" spans="5:28" x14ac:dyDescent="0.3">
      <c r="E5921" s="12"/>
      <c r="O5921" s="22"/>
      <c r="AA5921" s="25"/>
      <c r="AB5921" s="25"/>
    </row>
    <row r="5922" spans="5:28" x14ac:dyDescent="0.3">
      <c r="E5922" s="12"/>
      <c r="O5922" s="22"/>
      <c r="AA5922" s="25"/>
      <c r="AB5922" s="25"/>
    </row>
    <row r="5923" spans="5:28" x14ac:dyDescent="0.3">
      <c r="E5923" s="12"/>
      <c r="O5923" s="22"/>
      <c r="AA5923" s="25"/>
      <c r="AB5923" s="25"/>
    </row>
    <row r="5924" spans="5:28" x14ac:dyDescent="0.3">
      <c r="E5924" s="12"/>
      <c r="O5924" s="22"/>
      <c r="AA5924" s="25"/>
      <c r="AB5924" s="25"/>
    </row>
    <row r="5925" spans="5:28" x14ac:dyDescent="0.3">
      <c r="E5925" s="12"/>
      <c r="O5925" s="22"/>
      <c r="AA5925" s="25"/>
      <c r="AB5925" s="25"/>
    </row>
    <row r="5926" spans="5:28" x14ac:dyDescent="0.3">
      <c r="E5926" s="12"/>
      <c r="O5926" s="22"/>
      <c r="AA5926" s="25"/>
      <c r="AB5926" s="25"/>
    </row>
    <row r="5927" spans="5:28" x14ac:dyDescent="0.3">
      <c r="E5927" s="12"/>
      <c r="O5927" s="22"/>
      <c r="AA5927" s="25"/>
      <c r="AB5927" s="25"/>
    </row>
    <row r="5928" spans="5:28" x14ac:dyDescent="0.3">
      <c r="E5928" s="12"/>
      <c r="O5928" s="22"/>
      <c r="AA5928" s="25"/>
      <c r="AB5928" s="25"/>
    </row>
    <row r="5929" spans="5:28" x14ac:dyDescent="0.3">
      <c r="E5929" s="12"/>
      <c r="O5929" s="22"/>
      <c r="AA5929" s="25"/>
      <c r="AB5929" s="25"/>
    </row>
    <row r="5930" spans="5:28" x14ac:dyDescent="0.3">
      <c r="E5930" s="12"/>
      <c r="O5930" s="22"/>
      <c r="AA5930" s="25"/>
      <c r="AB5930" s="25"/>
    </row>
    <row r="5931" spans="5:28" x14ac:dyDescent="0.3">
      <c r="E5931" s="12"/>
      <c r="O5931" s="22"/>
      <c r="AA5931" s="25"/>
      <c r="AB5931" s="25"/>
    </row>
    <row r="5932" spans="5:28" x14ac:dyDescent="0.3">
      <c r="E5932" s="12"/>
      <c r="O5932" s="22"/>
      <c r="AA5932" s="25"/>
      <c r="AB5932" s="25"/>
    </row>
    <row r="5933" spans="5:28" x14ac:dyDescent="0.3">
      <c r="E5933" s="12"/>
      <c r="O5933" s="22"/>
      <c r="AA5933" s="25"/>
      <c r="AB5933" s="25"/>
    </row>
    <row r="5934" spans="5:28" x14ac:dyDescent="0.3">
      <c r="E5934" s="12"/>
      <c r="O5934" s="22"/>
      <c r="AA5934" s="25"/>
      <c r="AB5934" s="25"/>
    </row>
    <row r="5935" spans="5:28" x14ac:dyDescent="0.3">
      <c r="E5935" s="12"/>
      <c r="O5935" s="22"/>
      <c r="AA5935" s="25"/>
      <c r="AB5935" s="25"/>
    </row>
    <row r="5936" spans="5:28" x14ac:dyDescent="0.3">
      <c r="E5936" s="12"/>
      <c r="O5936" s="22"/>
      <c r="AA5936" s="25"/>
      <c r="AB5936" s="25"/>
    </row>
    <row r="5937" spans="5:28" x14ac:dyDescent="0.3">
      <c r="E5937" s="12"/>
      <c r="O5937" s="22"/>
      <c r="AA5937" s="25"/>
      <c r="AB5937" s="25"/>
    </row>
    <row r="5938" spans="5:28" x14ac:dyDescent="0.3">
      <c r="E5938" s="12"/>
      <c r="O5938" s="22"/>
      <c r="AA5938" s="25"/>
      <c r="AB5938" s="25"/>
    </row>
    <row r="5939" spans="5:28" x14ac:dyDescent="0.3">
      <c r="E5939" s="12"/>
      <c r="O5939" s="22"/>
      <c r="AA5939" s="25"/>
      <c r="AB5939" s="25"/>
    </row>
    <row r="5940" spans="5:28" x14ac:dyDescent="0.3">
      <c r="E5940" s="12"/>
      <c r="O5940" s="22"/>
      <c r="AA5940" s="25"/>
      <c r="AB5940" s="25"/>
    </row>
    <row r="5941" spans="5:28" x14ac:dyDescent="0.3">
      <c r="E5941" s="12"/>
      <c r="O5941" s="22"/>
      <c r="AA5941" s="25"/>
      <c r="AB5941" s="25"/>
    </row>
    <row r="5942" spans="5:28" x14ac:dyDescent="0.3">
      <c r="E5942" s="12"/>
      <c r="O5942" s="22"/>
      <c r="AA5942" s="25"/>
      <c r="AB5942" s="25"/>
    </row>
    <row r="5943" spans="5:28" x14ac:dyDescent="0.3">
      <c r="E5943" s="12"/>
      <c r="O5943" s="22"/>
      <c r="AA5943" s="25"/>
      <c r="AB5943" s="25"/>
    </row>
    <row r="5944" spans="5:28" x14ac:dyDescent="0.3">
      <c r="E5944" s="12"/>
      <c r="O5944" s="22"/>
      <c r="AA5944" s="25"/>
      <c r="AB5944" s="25"/>
    </row>
    <row r="5945" spans="5:28" x14ac:dyDescent="0.3">
      <c r="E5945" s="12"/>
      <c r="O5945" s="22"/>
      <c r="AA5945" s="25"/>
      <c r="AB5945" s="25"/>
    </row>
    <row r="5946" spans="5:28" x14ac:dyDescent="0.3">
      <c r="E5946" s="12"/>
      <c r="O5946" s="22"/>
      <c r="AA5946" s="25"/>
      <c r="AB5946" s="25"/>
    </row>
    <row r="5947" spans="5:28" x14ac:dyDescent="0.3">
      <c r="E5947" s="12"/>
      <c r="O5947" s="22"/>
      <c r="AA5947" s="25"/>
      <c r="AB5947" s="25"/>
    </row>
    <row r="5948" spans="5:28" x14ac:dyDescent="0.3">
      <c r="E5948" s="12"/>
      <c r="O5948" s="22"/>
      <c r="AA5948" s="25"/>
      <c r="AB5948" s="25"/>
    </row>
    <row r="5949" spans="5:28" x14ac:dyDescent="0.3">
      <c r="E5949" s="12"/>
      <c r="O5949" s="22"/>
      <c r="AA5949" s="25"/>
      <c r="AB5949" s="25"/>
    </row>
    <row r="5950" spans="5:28" x14ac:dyDescent="0.3">
      <c r="E5950" s="12"/>
      <c r="O5950" s="22"/>
      <c r="AA5950" s="25"/>
      <c r="AB5950" s="25"/>
    </row>
    <row r="5951" spans="5:28" x14ac:dyDescent="0.3">
      <c r="E5951" s="12"/>
      <c r="O5951" s="22"/>
      <c r="AA5951" s="25"/>
      <c r="AB5951" s="25"/>
    </row>
    <row r="5952" spans="5:28" x14ac:dyDescent="0.3">
      <c r="E5952" s="12"/>
      <c r="O5952" s="22"/>
      <c r="AA5952" s="25"/>
      <c r="AB5952" s="25"/>
    </row>
    <row r="5953" spans="5:28" x14ac:dyDescent="0.3">
      <c r="E5953" s="12"/>
      <c r="O5953" s="22"/>
      <c r="AA5953" s="25"/>
      <c r="AB5953" s="25"/>
    </row>
    <row r="5954" spans="5:28" x14ac:dyDescent="0.3">
      <c r="E5954" s="12"/>
      <c r="O5954" s="22"/>
      <c r="AA5954" s="25"/>
      <c r="AB5954" s="25"/>
    </row>
    <row r="5955" spans="5:28" x14ac:dyDescent="0.3">
      <c r="E5955" s="12"/>
      <c r="O5955" s="22"/>
      <c r="AA5955" s="25"/>
      <c r="AB5955" s="25"/>
    </row>
    <row r="5956" spans="5:28" x14ac:dyDescent="0.3">
      <c r="E5956" s="12"/>
      <c r="O5956" s="22"/>
      <c r="AA5956" s="25"/>
      <c r="AB5956" s="25"/>
    </row>
    <row r="5957" spans="5:28" x14ac:dyDescent="0.3">
      <c r="E5957" s="12"/>
      <c r="O5957" s="22"/>
      <c r="AA5957" s="25"/>
      <c r="AB5957" s="25"/>
    </row>
    <row r="5958" spans="5:28" x14ac:dyDescent="0.3">
      <c r="E5958" s="12"/>
      <c r="O5958" s="22"/>
      <c r="AA5958" s="25"/>
      <c r="AB5958" s="25"/>
    </row>
    <row r="5959" spans="5:28" x14ac:dyDescent="0.3">
      <c r="E5959" s="12"/>
      <c r="O5959" s="22"/>
      <c r="AA5959" s="25"/>
      <c r="AB5959" s="25"/>
    </row>
    <row r="5960" spans="5:28" x14ac:dyDescent="0.3">
      <c r="E5960" s="12"/>
      <c r="O5960" s="22"/>
      <c r="AA5960" s="25"/>
      <c r="AB5960" s="25"/>
    </row>
    <row r="5961" spans="5:28" x14ac:dyDescent="0.3">
      <c r="E5961" s="12"/>
      <c r="O5961" s="22"/>
      <c r="AA5961" s="25"/>
      <c r="AB5961" s="25"/>
    </row>
    <row r="5962" spans="5:28" x14ac:dyDescent="0.3">
      <c r="E5962" s="12"/>
      <c r="O5962" s="22"/>
      <c r="AA5962" s="25"/>
      <c r="AB5962" s="25"/>
    </row>
    <row r="5963" spans="5:28" x14ac:dyDescent="0.3">
      <c r="E5963" s="12"/>
      <c r="O5963" s="22"/>
      <c r="AA5963" s="25"/>
      <c r="AB5963" s="25"/>
    </row>
    <row r="5964" spans="5:28" x14ac:dyDescent="0.3">
      <c r="E5964" s="12"/>
      <c r="O5964" s="22"/>
      <c r="AA5964" s="25"/>
      <c r="AB5964" s="25"/>
    </row>
    <row r="5965" spans="5:28" x14ac:dyDescent="0.3">
      <c r="E5965" s="12"/>
      <c r="O5965" s="22"/>
      <c r="AA5965" s="25"/>
      <c r="AB5965" s="25"/>
    </row>
    <row r="5966" spans="5:28" x14ac:dyDescent="0.3">
      <c r="E5966" s="12"/>
      <c r="O5966" s="22"/>
      <c r="AA5966" s="25"/>
      <c r="AB5966" s="25"/>
    </row>
    <row r="5967" spans="5:28" x14ac:dyDescent="0.3">
      <c r="E5967" s="12"/>
      <c r="O5967" s="22"/>
      <c r="AA5967" s="25"/>
      <c r="AB5967" s="25"/>
    </row>
    <row r="5968" spans="5:28" x14ac:dyDescent="0.3">
      <c r="E5968" s="12"/>
      <c r="O5968" s="22"/>
      <c r="AA5968" s="25"/>
      <c r="AB5968" s="25"/>
    </row>
    <row r="5969" spans="5:28" x14ac:dyDescent="0.3">
      <c r="E5969" s="12"/>
      <c r="O5969" s="22"/>
      <c r="AA5969" s="25"/>
      <c r="AB5969" s="25"/>
    </row>
    <row r="5970" spans="5:28" x14ac:dyDescent="0.3">
      <c r="E5970" s="12"/>
      <c r="O5970" s="22"/>
      <c r="AA5970" s="25"/>
      <c r="AB5970" s="25"/>
    </row>
    <row r="5971" spans="5:28" x14ac:dyDescent="0.3">
      <c r="E5971" s="12"/>
      <c r="O5971" s="22"/>
      <c r="AA5971" s="25"/>
      <c r="AB5971" s="25"/>
    </row>
    <row r="5972" spans="5:28" x14ac:dyDescent="0.3">
      <c r="E5972" s="12"/>
      <c r="O5972" s="22"/>
      <c r="AA5972" s="25"/>
      <c r="AB5972" s="25"/>
    </row>
    <row r="5973" spans="5:28" x14ac:dyDescent="0.3">
      <c r="E5973" s="12"/>
      <c r="O5973" s="22"/>
      <c r="AA5973" s="25"/>
      <c r="AB5973" s="25"/>
    </row>
    <row r="5974" spans="5:28" x14ac:dyDescent="0.3">
      <c r="E5974" s="12"/>
      <c r="O5974" s="22"/>
      <c r="AA5974" s="25"/>
      <c r="AB5974" s="25"/>
    </row>
    <row r="5975" spans="5:28" x14ac:dyDescent="0.3">
      <c r="E5975" s="12"/>
      <c r="O5975" s="22"/>
      <c r="AA5975" s="25"/>
      <c r="AB5975" s="25"/>
    </row>
    <row r="5976" spans="5:28" x14ac:dyDescent="0.3">
      <c r="E5976" s="12"/>
      <c r="O5976" s="22"/>
      <c r="AA5976" s="25"/>
      <c r="AB5976" s="25"/>
    </row>
    <row r="5977" spans="5:28" x14ac:dyDescent="0.3">
      <c r="E5977" s="12"/>
      <c r="O5977" s="22"/>
      <c r="AA5977" s="25"/>
      <c r="AB5977" s="25"/>
    </row>
    <row r="5978" spans="5:28" x14ac:dyDescent="0.3">
      <c r="E5978" s="12"/>
      <c r="O5978" s="22"/>
      <c r="AA5978" s="25"/>
      <c r="AB5978" s="25"/>
    </row>
    <row r="5979" spans="5:28" x14ac:dyDescent="0.3">
      <c r="E5979" s="12"/>
      <c r="O5979" s="22"/>
      <c r="AA5979" s="25"/>
      <c r="AB5979" s="25"/>
    </row>
    <row r="5980" spans="5:28" x14ac:dyDescent="0.3">
      <c r="E5980" s="12"/>
      <c r="O5980" s="22"/>
      <c r="AA5980" s="25"/>
      <c r="AB5980" s="25"/>
    </row>
    <row r="5981" spans="5:28" x14ac:dyDescent="0.3">
      <c r="E5981" s="12"/>
      <c r="O5981" s="22"/>
      <c r="AA5981" s="25"/>
      <c r="AB5981" s="25"/>
    </row>
    <row r="5982" spans="5:28" x14ac:dyDescent="0.3">
      <c r="E5982" s="12"/>
      <c r="O5982" s="22"/>
      <c r="AA5982" s="25"/>
      <c r="AB5982" s="25"/>
    </row>
    <row r="5983" spans="5:28" x14ac:dyDescent="0.3">
      <c r="E5983" s="12"/>
      <c r="O5983" s="22"/>
      <c r="AA5983" s="25"/>
      <c r="AB5983" s="25"/>
    </row>
    <row r="5984" spans="5:28" x14ac:dyDescent="0.3">
      <c r="E5984" s="12"/>
      <c r="O5984" s="22"/>
      <c r="AA5984" s="25"/>
      <c r="AB5984" s="25"/>
    </row>
    <row r="5985" spans="5:28" x14ac:dyDescent="0.3">
      <c r="E5985" s="12"/>
      <c r="O5985" s="22"/>
      <c r="AA5985" s="25"/>
      <c r="AB5985" s="25"/>
    </row>
    <row r="5986" spans="5:28" x14ac:dyDescent="0.3">
      <c r="E5986" s="12"/>
      <c r="O5986" s="22"/>
      <c r="AA5986" s="25"/>
      <c r="AB5986" s="25"/>
    </row>
    <row r="5987" spans="5:28" x14ac:dyDescent="0.3">
      <c r="E5987" s="12"/>
      <c r="O5987" s="22"/>
      <c r="AA5987" s="25"/>
      <c r="AB5987" s="25"/>
    </row>
    <row r="5988" spans="5:28" x14ac:dyDescent="0.3">
      <c r="E5988" s="12"/>
      <c r="O5988" s="22"/>
      <c r="AA5988" s="25"/>
      <c r="AB5988" s="25"/>
    </row>
    <row r="5989" spans="5:28" x14ac:dyDescent="0.3">
      <c r="E5989" s="12"/>
      <c r="O5989" s="22"/>
      <c r="AA5989" s="25"/>
      <c r="AB5989" s="25"/>
    </row>
    <row r="5990" spans="5:28" x14ac:dyDescent="0.3">
      <c r="E5990" s="12"/>
      <c r="O5990" s="22"/>
      <c r="AA5990" s="25"/>
      <c r="AB5990" s="25"/>
    </row>
    <row r="5991" spans="5:28" x14ac:dyDescent="0.3">
      <c r="E5991" s="12"/>
      <c r="O5991" s="22"/>
      <c r="AA5991" s="25"/>
      <c r="AB5991" s="25"/>
    </row>
    <row r="5992" spans="5:28" x14ac:dyDescent="0.3">
      <c r="E5992" s="12"/>
      <c r="O5992" s="22"/>
      <c r="AA5992" s="25"/>
      <c r="AB5992" s="25"/>
    </row>
    <row r="5993" spans="5:28" x14ac:dyDescent="0.3">
      <c r="E5993" s="12"/>
      <c r="O5993" s="22"/>
      <c r="AA5993" s="25"/>
      <c r="AB5993" s="25"/>
    </row>
    <row r="5994" spans="5:28" x14ac:dyDescent="0.3">
      <c r="E5994" s="12"/>
      <c r="O5994" s="22"/>
      <c r="AA5994" s="25"/>
      <c r="AB5994" s="25"/>
    </row>
    <row r="5995" spans="5:28" x14ac:dyDescent="0.3">
      <c r="E5995" s="12"/>
      <c r="O5995" s="22"/>
      <c r="AA5995" s="25"/>
      <c r="AB5995" s="25"/>
    </row>
    <row r="5996" spans="5:28" x14ac:dyDescent="0.3">
      <c r="E5996" s="12"/>
      <c r="O5996" s="22"/>
      <c r="AA5996" s="25"/>
      <c r="AB5996" s="25"/>
    </row>
    <row r="5997" spans="5:28" x14ac:dyDescent="0.3">
      <c r="E5997" s="12"/>
      <c r="O5997" s="22"/>
      <c r="AA5997" s="25"/>
      <c r="AB5997" s="25"/>
    </row>
    <row r="5998" spans="5:28" x14ac:dyDescent="0.3">
      <c r="E5998" s="12"/>
      <c r="O5998" s="22"/>
      <c r="AA5998" s="25"/>
      <c r="AB5998" s="25"/>
    </row>
    <row r="5999" spans="5:28" x14ac:dyDescent="0.3">
      <c r="E5999" s="12"/>
      <c r="O5999" s="22"/>
      <c r="AA5999" s="25"/>
      <c r="AB5999" s="25"/>
    </row>
    <row r="6000" spans="5:28" x14ac:dyDescent="0.3">
      <c r="E6000" s="12"/>
      <c r="O6000" s="22"/>
      <c r="AA6000" s="25"/>
      <c r="AB6000" s="25"/>
    </row>
    <row r="6001" spans="5:28" x14ac:dyDescent="0.3">
      <c r="E6001" s="12"/>
      <c r="O6001" s="22"/>
      <c r="AA6001" s="25"/>
      <c r="AB6001" s="25"/>
    </row>
    <row r="6002" spans="5:28" x14ac:dyDescent="0.3">
      <c r="E6002" s="12"/>
      <c r="O6002" s="22"/>
      <c r="AA6002" s="25"/>
      <c r="AB6002" s="25"/>
    </row>
    <row r="6003" spans="5:28" x14ac:dyDescent="0.3">
      <c r="E6003" s="12"/>
      <c r="O6003" s="22"/>
      <c r="AA6003" s="25"/>
      <c r="AB6003" s="25"/>
    </row>
    <row r="6004" spans="5:28" x14ac:dyDescent="0.3">
      <c r="E6004" s="12"/>
      <c r="O6004" s="22"/>
      <c r="AA6004" s="25"/>
      <c r="AB6004" s="25"/>
    </row>
    <row r="6005" spans="5:28" x14ac:dyDescent="0.3">
      <c r="E6005" s="12"/>
      <c r="O6005" s="22"/>
      <c r="AA6005" s="25"/>
      <c r="AB6005" s="25"/>
    </row>
    <row r="6006" spans="5:28" x14ac:dyDescent="0.3">
      <c r="E6006" s="12"/>
      <c r="O6006" s="22"/>
      <c r="AA6006" s="25"/>
      <c r="AB6006" s="25"/>
    </row>
    <row r="6007" spans="5:28" x14ac:dyDescent="0.3">
      <c r="E6007" s="12"/>
      <c r="O6007" s="22"/>
      <c r="AA6007" s="25"/>
      <c r="AB6007" s="25"/>
    </row>
    <row r="6008" spans="5:28" x14ac:dyDescent="0.3">
      <c r="E6008" s="12"/>
      <c r="O6008" s="22"/>
      <c r="AA6008" s="25"/>
      <c r="AB6008" s="25"/>
    </row>
    <row r="6009" spans="5:28" x14ac:dyDescent="0.3">
      <c r="E6009" s="12"/>
      <c r="O6009" s="22"/>
      <c r="AA6009" s="25"/>
      <c r="AB6009" s="25"/>
    </row>
    <row r="6010" spans="5:28" x14ac:dyDescent="0.3">
      <c r="E6010" s="12"/>
      <c r="O6010" s="22"/>
      <c r="AA6010" s="25"/>
      <c r="AB6010" s="25"/>
    </row>
    <row r="6011" spans="5:28" x14ac:dyDescent="0.3">
      <c r="E6011" s="12"/>
      <c r="O6011" s="22"/>
      <c r="AA6011" s="25"/>
      <c r="AB6011" s="25"/>
    </row>
    <row r="6012" spans="5:28" x14ac:dyDescent="0.3">
      <c r="E6012" s="12"/>
      <c r="O6012" s="22"/>
      <c r="AA6012" s="25"/>
      <c r="AB6012" s="25"/>
    </row>
    <row r="6013" spans="5:28" x14ac:dyDescent="0.3">
      <c r="E6013" s="12"/>
      <c r="O6013" s="22"/>
      <c r="AA6013" s="25"/>
      <c r="AB6013" s="25"/>
    </row>
    <row r="6014" spans="5:28" x14ac:dyDescent="0.3">
      <c r="E6014" s="12"/>
      <c r="O6014" s="22"/>
      <c r="AA6014" s="25"/>
      <c r="AB6014" s="25"/>
    </row>
    <row r="6015" spans="5:28" x14ac:dyDescent="0.3">
      <c r="E6015" s="12"/>
      <c r="O6015" s="22"/>
      <c r="AA6015" s="25"/>
      <c r="AB6015" s="25"/>
    </row>
    <row r="6016" spans="5:28" x14ac:dyDescent="0.3">
      <c r="E6016" s="12"/>
      <c r="O6016" s="22"/>
      <c r="AA6016" s="25"/>
      <c r="AB6016" s="25"/>
    </row>
    <row r="6017" spans="5:28" x14ac:dyDescent="0.3">
      <c r="E6017" s="12"/>
      <c r="O6017" s="22"/>
      <c r="AA6017" s="25"/>
      <c r="AB6017" s="25"/>
    </row>
    <row r="6018" spans="5:28" x14ac:dyDescent="0.3">
      <c r="E6018" s="12"/>
      <c r="O6018" s="22"/>
      <c r="AA6018" s="25"/>
      <c r="AB6018" s="25"/>
    </row>
    <row r="6019" spans="5:28" x14ac:dyDescent="0.3">
      <c r="E6019" s="12"/>
      <c r="O6019" s="22"/>
      <c r="AA6019" s="25"/>
      <c r="AB6019" s="25"/>
    </row>
    <row r="6020" spans="5:28" x14ac:dyDescent="0.3">
      <c r="E6020" s="12"/>
      <c r="O6020" s="22"/>
      <c r="AA6020" s="25"/>
      <c r="AB6020" s="25"/>
    </row>
    <row r="6021" spans="5:28" x14ac:dyDescent="0.3">
      <c r="E6021" s="12"/>
      <c r="O6021" s="22"/>
      <c r="AA6021" s="25"/>
      <c r="AB6021" s="25"/>
    </row>
    <row r="6022" spans="5:28" x14ac:dyDescent="0.3">
      <c r="E6022" s="12"/>
      <c r="O6022" s="22"/>
      <c r="AA6022" s="25"/>
      <c r="AB6022" s="25"/>
    </row>
    <row r="6023" spans="5:28" x14ac:dyDescent="0.3">
      <c r="E6023" s="12"/>
      <c r="O6023" s="22"/>
      <c r="AA6023" s="25"/>
      <c r="AB6023" s="25"/>
    </row>
    <row r="6024" spans="5:28" x14ac:dyDescent="0.3">
      <c r="E6024" s="12"/>
      <c r="O6024" s="22"/>
      <c r="AA6024" s="25"/>
      <c r="AB6024" s="25"/>
    </row>
    <row r="6025" spans="5:28" x14ac:dyDescent="0.3">
      <c r="E6025" s="12"/>
      <c r="O6025" s="22"/>
      <c r="AA6025" s="25"/>
      <c r="AB6025" s="25"/>
    </row>
    <row r="6026" spans="5:28" x14ac:dyDescent="0.3">
      <c r="E6026" s="12"/>
      <c r="O6026" s="22"/>
      <c r="AA6026" s="25"/>
      <c r="AB6026" s="25"/>
    </row>
    <row r="6027" spans="5:28" x14ac:dyDescent="0.3">
      <c r="E6027" s="12"/>
      <c r="O6027" s="22"/>
      <c r="AA6027" s="25"/>
      <c r="AB6027" s="25"/>
    </row>
    <row r="6028" spans="5:28" x14ac:dyDescent="0.3">
      <c r="E6028" s="12"/>
      <c r="O6028" s="22"/>
      <c r="AA6028" s="25"/>
      <c r="AB6028" s="25"/>
    </row>
    <row r="6029" spans="5:28" x14ac:dyDescent="0.3">
      <c r="E6029" s="12"/>
      <c r="O6029" s="22"/>
      <c r="AA6029" s="25"/>
      <c r="AB6029" s="25"/>
    </row>
    <row r="6030" spans="5:28" x14ac:dyDescent="0.3">
      <c r="E6030" s="12"/>
      <c r="O6030" s="22"/>
      <c r="AA6030" s="25"/>
      <c r="AB6030" s="25"/>
    </row>
    <row r="6031" spans="5:28" x14ac:dyDescent="0.3">
      <c r="E6031" s="12"/>
      <c r="O6031" s="22"/>
      <c r="AA6031" s="25"/>
      <c r="AB6031" s="25"/>
    </row>
    <row r="6032" spans="5:28" x14ac:dyDescent="0.3">
      <c r="E6032" s="12"/>
      <c r="O6032" s="22"/>
      <c r="AA6032" s="25"/>
      <c r="AB6032" s="25"/>
    </row>
    <row r="6033" spans="5:28" x14ac:dyDescent="0.3">
      <c r="E6033" s="12"/>
      <c r="O6033" s="22"/>
      <c r="AA6033" s="25"/>
      <c r="AB6033" s="25"/>
    </row>
    <row r="6034" spans="5:28" x14ac:dyDescent="0.3">
      <c r="E6034" s="12"/>
      <c r="O6034" s="22"/>
      <c r="AA6034" s="25"/>
      <c r="AB6034" s="25"/>
    </row>
    <row r="6035" spans="5:28" x14ac:dyDescent="0.3">
      <c r="E6035" s="12"/>
      <c r="O6035" s="22"/>
      <c r="AA6035" s="25"/>
      <c r="AB6035" s="25"/>
    </row>
    <row r="6036" spans="5:28" x14ac:dyDescent="0.3">
      <c r="E6036" s="12"/>
      <c r="O6036" s="22"/>
      <c r="AA6036" s="25"/>
      <c r="AB6036" s="25"/>
    </row>
    <row r="6037" spans="5:28" x14ac:dyDescent="0.3">
      <c r="E6037" s="12"/>
      <c r="O6037" s="22"/>
      <c r="AA6037" s="25"/>
      <c r="AB6037" s="25"/>
    </row>
    <row r="6038" spans="5:28" x14ac:dyDescent="0.3">
      <c r="E6038" s="12"/>
      <c r="O6038" s="22"/>
      <c r="AA6038" s="25"/>
      <c r="AB6038" s="25"/>
    </row>
    <row r="6039" spans="5:28" x14ac:dyDescent="0.3">
      <c r="E6039" s="12"/>
      <c r="O6039" s="22"/>
      <c r="AA6039" s="25"/>
      <c r="AB6039" s="25"/>
    </row>
    <row r="6040" spans="5:28" x14ac:dyDescent="0.3">
      <c r="E6040" s="12"/>
      <c r="O6040" s="22"/>
      <c r="AA6040" s="25"/>
      <c r="AB6040" s="25"/>
    </row>
    <row r="6041" spans="5:28" x14ac:dyDescent="0.3">
      <c r="E6041" s="12"/>
      <c r="O6041" s="22"/>
      <c r="AA6041" s="25"/>
      <c r="AB6041" s="25"/>
    </row>
    <row r="6042" spans="5:28" x14ac:dyDescent="0.3">
      <c r="E6042" s="12"/>
      <c r="O6042" s="22"/>
      <c r="AA6042" s="25"/>
      <c r="AB6042" s="25"/>
    </row>
    <row r="6043" spans="5:28" x14ac:dyDescent="0.3">
      <c r="E6043" s="12"/>
      <c r="O6043" s="22"/>
      <c r="AA6043" s="25"/>
      <c r="AB6043" s="25"/>
    </row>
    <row r="6044" spans="5:28" x14ac:dyDescent="0.3">
      <c r="E6044" s="12"/>
      <c r="O6044" s="22"/>
      <c r="AA6044" s="25"/>
      <c r="AB6044" s="25"/>
    </row>
    <row r="6045" spans="5:28" x14ac:dyDescent="0.3">
      <c r="E6045" s="12"/>
      <c r="O6045" s="22"/>
      <c r="AA6045" s="25"/>
      <c r="AB6045" s="25"/>
    </row>
    <row r="6046" spans="5:28" x14ac:dyDescent="0.3">
      <c r="E6046" s="12"/>
      <c r="O6046" s="22"/>
      <c r="AA6046" s="25"/>
      <c r="AB6046" s="25"/>
    </row>
    <row r="6047" spans="5:28" x14ac:dyDescent="0.3">
      <c r="E6047" s="12"/>
      <c r="O6047" s="22"/>
      <c r="AA6047" s="25"/>
      <c r="AB6047" s="25"/>
    </row>
    <row r="6048" spans="5:28" x14ac:dyDescent="0.3">
      <c r="E6048" s="12"/>
      <c r="O6048" s="22"/>
      <c r="AA6048" s="25"/>
      <c r="AB6048" s="25"/>
    </row>
    <row r="6049" spans="5:28" x14ac:dyDescent="0.3">
      <c r="E6049" s="12"/>
      <c r="O6049" s="22"/>
      <c r="AA6049" s="25"/>
      <c r="AB6049" s="25"/>
    </row>
    <row r="6050" spans="5:28" x14ac:dyDescent="0.3">
      <c r="E6050" s="12"/>
      <c r="O6050" s="22"/>
      <c r="AA6050" s="25"/>
      <c r="AB6050" s="25"/>
    </row>
    <row r="6051" spans="5:28" x14ac:dyDescent="0.3">
      <c r="E6051" s="12"/>
      <c r="O6051" s="22"/>
      <c r="AA6051" s="25"/>
      <c r="AB6051" s="25"/>
    </row>
    <row r="6052" spans="5:28" x14ac:dyDescent="0.3">
      <c r="E6052" s="12"/>
      <c r="O6052" s="22"/>
      <c r="AA6052" s="25"/>
      <c r="AB6052" s="25"/>
    </row>
    <row r="6053" spans="5:28" x14ac:dyDescent="0.3">
      <c r="E6053" s="12"/>
      <c r="O6053" s="22"/>
      <c r="AA6053" s="25"/>
      <c r="AB6053" s="25"/>
    </row>
    <row r="6054" spans="5:28" x14ac:dyDescent="0.3">
      <c r="E6054" s="12"/>
      <c r="O6054" s="22"/>
      <c r="AA6054" s="25"/>
      <c r="AB6054" s="25"/>
    </row>
    <row r="6055" spans="5:28" x14ac:dyDescent="0.3">
      <c r="E6055" s="12"/>
      <c r="O6055" s="22"/>
      <c r="AA6055" s="25"/>
      <c r="AB6055" s="25"/>
    </row>
    <row r="6056" spans="5:28" x14ac:dyDescent="0.3">
      <c r="E6056" s="12"/>
      <c r="O6056" s="22"/>
      <c r="AA6056" s="25"/>
      <c r="AB6056" s="25"/>
    </row>
    <row r="6057" spans="5:28" x14ac:dyDescent="0.3">
      <c r="E6057" s="12"/>
      <c r="O6057" s="22"/>
      <c r="AA6057" s="25"/>
      <c r="AB6057" s="25"/>
    </row>
    <row r="6058" spans="5:28" x14ac:dyDescent="0.3">
      <c r="E6058" s="12"/>
      <c r="O6058" s="22"/>
      <c r="AA6058" s="25"/>
      <c r="AB6058" s="25"/>
    </row>
    <row r="6059" spans="5:28" x14ac:dyDescent="0.3">
      <c r="E6059" s="12"/>
      <c r="O6059" s="22"/>
      <c r="AA6059" s="25"/>
      <c r="AB6059" s="25"/>
    </row>
    <row r="6060" spans="5:28" x14ac:dyDescent="0.3">
      <c r="E6060" s="12"/>
      <c r="O6060" s="22"/>
      <c r="AA6060" s="25"/>
      <c r="AB6060" s="25"/>
    </row>
    <row r="6061" spans="5:28" x14ac:dyDescent="0.3">
      <c r="E6061" s="12"/>
      <c r="O6061" s="22"/>
      <c r="AA6061" s="25"/>
      <c r="AB6061" s="25"/>
    </row>
    <row r="6062" spans="5:28" x14ac:dyDescent="0.3">
      <c r="E6062" s="12"/>
      <c r="O6062" s="22"/>
      <c r="AA6062" s="25"/>
      <c r="AB6062" s="25"/>
    </row>
    <row r="6063" spans="5:28" x14ac:dyDescent="0.3">
      <c r="E6063" s="12"/>
      <c r="O6063" s="22"/>
      <c r="AA6063" s="25"/>
      <c r="AB6063" s="25"/>
    </row>
    <row r="6064" spans="5:28" x14ac:dyDescent="0.3">
      <c r="E6064" s="12"/>
      <c r="O6064" s="22"/>
      <c r="AA6064" s="25"/>
      <c r="AB6064" s="25"/>
    </row>
    <row r="6065" spans="5:28" x14ac:dyDescent="0.3">
      <c r="E6065" s="12"/>
      <c r="O6065" s="22"/>
      <c r="AA6065" s="25"/>
      <c r="AB6065" s="25"/>
    </row>
    <row r="6066" spans="5:28" x14ac:dyDescent="0.3">
      <c r="E6066" s="12"/>
      <c r="O6066" s="22"/>
      <c r="AA6066" s="25"/>
      <c r="AB6066" s="25"/>
    </row>
    <row r="6067" spans="5:28" x14ac:dyDescent="0.3">
      <c r="E6067" s="12"/>
      <c r="O6067" s="22"/>
      <c r="AA6067" s="25"/>
      <c r="AB6067" s="25"/>
    </row>
    <row r="6068" spans="5:28" x14ac:dyDescent="0.3">
      <c r="E6068" s="12"/>
      <c r="O6068" s="22"/>
      <c r="AA6068" s="25"/>
      <c r="AB6068" s="25"/>
    </row>
    <row r="6069" spans="5:28" x14ac:dyDescent="0.3">
      <c r="E6069" s="12"/>
      <c r="O6069" s="22"/>
      <c r="AA6069" s="25"/>
      <c r="AB6069" s="25"/>
    </row>
    <row r="6070" spans="5:28" x14ac:dyDescent="0.3">
      <c r="E6070" s="12"/>
      <c r="O6070" s="22"/>
      <c r="AA6070" s="25"/>
      <c r="AB6070" s="25"/>
    </row>
    <row r="6071" spans="5:28" x14ac:dyDescent="0.3">
      <c r="E6071" s="12"/>
      <c r="O6071" s="22"/>
      <c r="AA6071" s="25"/>
      <c r="AB6071" s="25"/>
    </row>
    <row r="6072" spans="5:28" x14ac:dyDescent="0.3">
      <c r="E6072" s="12"/>
      <c r="O6072" s="22"/>
      <c r="AA6072" s="25"/>
      <c r="AB6072" s="25"/>
    </row>
    <row r="6073" spans="5:28" x14ac:dyDescent="0.3">
      <c r="E6073" s="12"/>
      <c r="O6073" s="22"/>
      <c r="AA6073" s="25"/>
      <c r="AB6073" s="25"/>
    </row>
    <row r="6074" spans="5:28" x14ac:dyDescent="0.3">
      <c r="E6074" s="12"/>
      <c r="O6074" s="22"/>
      <c r="AA6074" s="25"/>
      <c r="AB6074" s="25"/>
    </row>
    <row r="6075" spans="5:28" x14ac:dyDescent="0.3">
      <c r="E6075" s="12"/>
      <c r="O6075" s="22"/>
      <c r="AA6075" s="25"/>
      <c r="AB6075" s="25"/>
    </row>
    <row r="6076" spans="5:28" x14ac:dyDescent="0.3">
      <c r="E6076" s="12"/>
      <c r="O6076" s="22"/>
      <c r="AA6076" s="25"/>
      <c r="AB6076" s="25"/>
    </row>
    <row r="6077" spans="5:28" x14ac:dyDescent="0.3">
      <c r="E6077" s="12"/>
      <c r="O6077" s="22"/>
      <c r="AA6077" s="25"/>
      <c r="AB6077" s="25"/>
    </row>
    <row r="6078" spans="5:28" x14ac:dyDescent="0.3">
      <c r="E6078" s="12"/>
      <c r="O6078" s="22"/>
      <c r="AA6078" s="25"/>
      <c r="AB6078" s="25"/>
    </row>
    <row r="6079" spans="5:28" x14ac:dyDescent="0.3">
      <c r="E6079" s="12"/>
      <c r="O6079" s="22"/>
      <c r="AA6079" s="25"/>
      <c r="AB6079" s="25"/>
    </row>
    <row r="6080" spans="5:28" x14ac:dyDescent="0.3">
      <c r="E6080" s="12"/>
      <c r="O6080" s="22"/>
      <c r="AA6080" s="25"/>
      <c r="AB6080" s="25"/>
    </row>
    <row r="6081" spans="5:28" x14ac:dyDescent="0.3">
      <c r="E6081" s="12"/>
      <c r="O6081" s="22"/>
      <c r="AA6081" s="25"/>
      <c r="AB6081" s="25"/>
    </row>
    <row r="6082" spans="5:28" x14ac:dyDescent="0.3">
      <c r="E6082" s="12"/>
      <c r="O6082" s="22"/>
      <c r="AA6082" s="25"/>
      <c r="AB6082" s="25"/>
    </row>
    <row r="6083" spans="5:28" x14ac:dyDescent="0.3">
      <c r="E6083" s="12"/>
      <c r="O6083" s="22"/>
      <c r="AA6083" s="25"/>
      <c r="AB6083" s="25"/>
    </row>
    <row r="6084" spans="5:28" x14ac:dyDescent="0.3">
      <c r="E6084" s="12"/>
      <c r="O6084" s="22"/>
      <c r="AA6084" s="25"/>
      <c r="AB6084" s="25"/>
    </row>
    <row r="6085" spans="5:28" x14ac:dyDescent="0.3">
      <c r="E6085" s="12"/>
      <c r="O6085" s="22"/>
      <c r="AA6085" s="25"/>
      <c r="AB6085" s="25"/>
    </row>
    <row r="6086" spans="5:28" x14ac:dyDescent="0.3">
      <c r="E6086" s="12"/>
      <c r="O6086" s="22"/>
      <c r="AA6086" s="25"/>
      <c r="AB6086" s="25"/>
    </row>
    <row r="6087" spans="5:28" x14ac:dyDescent="0.3">
      <c r="E6087" s="12"/>
      <c r="O6087" s="22"/>
      <c r="AA6087" s="25"/>
      <c r="AB6087" s="25"/>
    </row>
    <row r="6088" spans="5:28" x14ac:dyDescent="0.3">
      <c r="E6088" s="12"/>
      <c r="O6088" s="22"/>
      <c r="AA6088" s="25"/>
      <c r="AB6088" s="25"/>
    </row>
    <row r="6089" spans="5:28" x14ac:dyDescent="0.3">
      <c r="E6089" s="12"/>
      <c r="O6089" s="22"/>
      <c r="AA6089" s="25"/>
      <c r="AB6089" s="25"/>
    </row>
    <row r="6090" spans="5:28" x14ac:dyDescent="0.3">
      <c r="E6090" s="12"/>
      <c r="O6090" s="22"/>
      <c r="AA6090" s="25"/>
      <c r="AB6090" s="25"/>
    </row>
    <row r="6091" spans="5:28" x14ac:dyDescent="0.3">
      <c r="E6091" s="12"/>
      <c r="O6091" s="22"/>
      <c r="AA6091" s="25"/>
      <c r="AB6091" s="25"/>
    </row>
    <row r="6092" spans="5:28" x14ac:dyDescent="0.3">
      <c r="E6092" s="12"/>
      <c r="O6092" s="22"/>
      <c r="AA6092" s="25"/>
      <c r="AB6092" s="25"/>
    </row>
    <row r="6093" spans="5:28" x14ac:dyDescent="0.3">
      <c r="E6093" s="12"/>
      <c r="O6093" s="22"/>
      <c r="AA6093" s="25"/>
      <c r="AB6093" s="25"/>
    </row>
    <row r="6094" spans="5:28" x14ac:dyDescent="0.3">
      <c r="E6094" s="12"/>
      <c r="O6094" s="22"/>
      <c r="AA6094" s="25"/>
      <c r="AB6094" s="25"/>
    </row>
    <row r="6095" spans="5:28" x14ac:dyDescent="0.3">
      <c r="E6095" s="12"/>
      <c r="O6095" s="22"/>
      <c r="AA6095" s="25"/>
      <c r="AB6095" s="25"/>
    </row>
    <row r="6096" spans="5:28" x14ac:dyDescent="0.3">
      <c r="E6096" s="12"/>
      <c r="O6096" s="22"/>
      <c r="AA6096" s="25"/>
      <c r="AB6096" s="25"/>
    </row>
    <row r="6097" spans="5:28" x14ac:dyDescent="0.3">
      <c r="E6097" s="12"/>
      <c r="O6097" s="22"/>
      <c r="AA6097" s="25"/>
      <c r="AB6097" s="25"/>
    </row>
    <row r="6098" spans="5:28" x14ac:dyDescent="0.3">
      <c r="E6098" s="12"/>
      <c r="O6098" s="22"/>
      <c r="AA6098" s="25"/>
      <c r="AB6098" s="25"/>
    </row>
    <row r="6099" spans="5:28" x14ac:dyDescent="0.3">
      <c r="E6099" s="12"/>
      <c r="O6099" s="22"/>
      <c r="AA6099" s="25"/>
      <c r="AB6099" s="25"/>
    </row>
    <row r="6100" spans="5:28" x14ac:dyDescent="0.3">
      <c r="E6100" s="12"/>
      <c r="O6100" s="22"/>
      <c r="AA6100" s="25"/>
      <c r="AB6100" s="25"/>
    </row>
    <row r="6101" spans="5:28" x14ac:dyDescent="0.3">
      <c r="E6101" s="12"/>
      <c r="O6101" s="22"/>
      <c r="AA6101" s="25"/>
      <c r="AB6101" s="25"/>
    </row>
    <row r="6102" spans="5:28" x14ac:dyDescent="0.3">
      <c r="E6102" s="12"/>
      <c r="O6102" s="22"/>
      <c r="AA6102" s="25"/>
      <c r="AB6102" s="25"/>
    </row>
    <row r="6103" spans="5:28" x14ac:dyDescent="0.3">
      <c r="E6103" s="12"/>
      <c r="O6103" s="22"/>
      <c r="AA6103" s="25"/>
      <c r="AB6103" s="25"/>
    </row>
    <row r="6104" spans="5:28" x14ac:dyDescent="0.3">
      <c r="E6104" s="12"/>
      <c r="O6104" s="22"/>
      <c r="AA6104" s="25"/>
      <c r="AB6104" s="25"/>
    </row>
    <row r="6105" spans="5:28" x14ac:dyDescent="0.3">
      <c r="E6105" s="12"/>
      <c r="O6105" s="22"/>
      <c r="AA6105" s="25"/>
      <c r="AB6105" s="25"/>
    </row>
    <row r="6106" spans="5:28" x14ac:dyDescent="0.3">
      <c r="E6106" s="12"/>
      <c r="O6106" s="22"/>
      <c r="AA6106" s="25"/>
      <c r="AB6106" s="25"/>
    </row>
    <row r="6107" spans="5:28" x14ac:dyDescent="0.3">
      <c r="E6107" s="12"/>
      <c r="O6107" s="22"/>
      <c r="AA6107" s="25"/>
      <c r="AB6107" s="25"/>
    </row>
    <row r="6108" spans="5:28" x14ac:dyDescent="0.3">
      <c r="E6108" s="12"/>
      <c r="O6108" s="22"/>
      <c r="AA6108" s="25"/>
      <c r="AB6108" s="25"/>
    </row>
    <row r="6109" spans="5:28" x14ac:dyDescent="0.3">
      <c r="E6109" s="12"/>
      <c r="O6109" s="22"/>
      <c r="AA6109" s="25"/>
      <c r="AB6109" s="25"/>
    </row>
    <row r="6110" spans="5:28" x14ac:dyDescent="0.3">
      <c r="E6110" s="12"/>
      <c r="O6110" s="22"/>
      <c r="AA6110" s="25"/>
      <c r="AB6110" s="25"/>
    </row>
    <row r="6111" spans="5:28" x14ac:dyDescent="0.3">
      <c r="E6111" s="12"/>
      <c r="O6111" s="22"/>
      <c r="AA6111" s="25"/>
      <c r="AB6111" s="25"/>
    </row>
    <row r="6112" spans="5:28" x14ac:dyDescent="0.3">
      <c r="E6112" s="12"/>
      <c r="O6112" s="22"/>
      <c r="AA6112" s="25"/>
      <c r="AB6112" s="25"/>
    </row>
    <row r="6113" spans="5:28" x14ac:dyDescent="0.3">
      <c r="E6113" s="12"/>
      <c r="O6113" s="22"/>
      <c r="AA6113" s="25"/>
      <c r="AB6113" s="25"/>
    </row>
    <row r="6114" spans="5:28" x14ac:dyDescent="0.3">
      <c r="E6114" s="12"/>
      <c r="O6114" s="22"/>
      <c r="AA6114" s="25"/>
      <c r="AB6114" s="25"/>
    </row>
    <row r="6115" spans="5:28" x14ac:dyDescent="0.3">
      <c r="E6115" s="12"/>
      <c r="O6115" s="22"/>
      <c r="AA6115" s="25"/>
      <c r="AB6115" s="25"/>
    </row>
    <row r="6116" spans="5:28" x14ac:dyDescent="0.3">
      <c r="E6116" s="12"/>
      <c r="O6116" s="22"/>
      <c r="AA6116" s="25"/>
      <c r="AB6116" s="25"/>
    </row>
    <row r="6117" spans="5:28" x14ac:dyDescent="0.3">
      <c r="E6117" s="12"/>
      <c r="O6117" s="22"/>
      <c r="AA6117" s="25"/>
      <c r="AB6117" s="25"/>
    </row>
    <row r="6118" spans="5:28" x14ac:dyDescent="0.3">
      <c r="E6118" s="12"/>
      <c r="O6118" s="22"/>
      <c r="AA6118" s="25"/>
      <c r="AB6118" s="25"/>
    </row>
    <row r="6119" spans="5:28" x14ac:dyDescent="0.3">
      <c r="E6119" s="12"/>
      <c r="O6119" s="22"/>
      <c r="AA6119" s="25"/>
      <c r="AB6119" s="25"/>
    </row>
    <row r="6120" spans="5:28" x14ac:dyDescent="0.3">
      <c r="E6120" s="12"/>
      <c r="O6120" s="22"/>
      <c r="AA6120" s="25"/>
      <c r="AB6120" s="25"/>
    </row>
    <row r="6121" spans="5:28" x14ac:dyDescent="0.3">
      <c r="E6121" s="12"/>
      <c r="O6121" s="22"/>
      <c r="AA6121" s="25"/>
      <c r="AB6121" s="25"/>
    </row>
    <row r="6122" spans="5:28" x14ac:dyDescent="0.3">
      <c r="E6122" s="12"/>
      <c r="O6122" s="22"/>
      <c r="AA6122" s="25"/>
      <c r="AB6122" s="25"/>
    </row>
    <row r="6123" spans="5:28" x14ac:dyDescent="0.3">
      <c r="E6123" s="12"/>
      <c r="O6123" s="22"/>
      <c r="AA6123" s="25"/>
      <c r="AB6123" s="25"/>
    </row>
    <row r="6124" spans="5:28" x14ac:dyDescent="0.3">
      <c r="E6124" s="12"/>
      <c r="O6124" s="22"/>
      <c r="AA6124" s="25"/>
      <c r="AB6124" s="25"/>
    </row>
    <row r="6125" spans="5:28" x14ac:dyDescent="0.3">
      <c r="E6125" s="12"/>
      <c r="O6125" s="22"/>
      <c r="AA6125" s="25"/>
      <c r="AB6125" s="25"/>
    </row>
    <row r="6126" spans="5:28" x14ac:dyDescent="0.3">
      <c r="E6126" s="12"/>
      <c r="O6126" s="22"/>
      <c r="AA6126" s="25"/>
      <c r="AB6126" s="25"/>
    </row>
    <row r="6127" spans="5:28" x14ac:dyDescent="0.3">
      <c r="E6127" s="12"/>
      <c r="O6127" s="22"/>
      <c r="AA6127" s="25"/>
      <c r="AB6127" s="25"/>
    </row>
    <row r="6128" spans="5:28" x14ac:dyDescent="0.3">
      <c r="E6128" s="12"/>
      <c r="O6128" s="22"/>
      <c r="AA6128" s="25"/>
      <c r="AB6128" s="25"/>
    </row>
    <row r="6129" spans="5:28" x14ac:dyDescent="0.3">
      <c r="E6129" s="12"/>
      <c r="O6129" s="22"/>
      <c r="AA6129" s="25"/>
      <c r="AB6129" s="25"/>
    </row>
    <row r="6130" spans="5:28" x14ac:dyDescent="0.3">
      <c r="E6130" s="12"/>
      <c r="O6130" s="22"/>
      <c r="AA6130" s="25"/>
      <c r="AB6130" s="25"/>
    </row>
    <row r="6131" spans="5:28" x14ac:dyDescent="0.3">
      <c r="E6131" s="12"/>
      <c r="O6131" s="22"/>
      <c r="AA6131" s="25"/>
      <c r="AB6131" s="25"/>
    </row>
    <row r="6132" spans="5:28" x14ac:dyDescent="0.3">
      <c r="E6132" s="12"/>
      <c r="O6132" s="22"/>
      <c r="AA6132" s="25"/>
      <c r="AB6132" s="25"/>
    </row>
    <row r="6133" spans="5:28" x14ac:dyDescent="0.3">
      <c r="E6133" s="12"/>
      <c r="O6133" s="22"/>
      <c r="AA6133" s="25"/>
      <c r="AB6133" s="25"/>
    </row>
    <row r="6134" spans="5:28" x14ac:dyDescent="0.3">
      <c r="E6134" s="12"/>
      <c r="O6134" s="22"/>
      <c r="AA6134" s="25"/>
      <c r="AB6134" s="25"/>
    </row>
    <row r="6135" spans="5:28" x14ac:dyDescent="0.3">
      <c r="E6135" s="12"/>
      <c r="O6135" s="22"/>
      <c r="AA6135" s="25"/>
      <c r="AB6135" s="25"/>
    </row>
    <row r="6136" spans="5:28" x14ac:dyDescent="0.3">
      <c r="E6136" s="12"/>
      <c r="O6136" s="22"/>
      <c r="AA6136" s="25"/>
      <c r="AB6136" s="25"/>
    </row>
    <row r="6137" spans="5:28" x14ac:dyDescent="0.3">
      <c r="E6137" s="12"/>
      <c r="O6137" s="22"/>
      <c r="AA6137" s="25"/>
      <c r="AB6137" s="25"/>
    </row>
    <row r="6138" spans="5:28" x14ac:dyDescent="0.3">
      <c r="E6138" s="12"/>
      <c r="O6138" s="22"/>
      <c r="AA6138" s="25"/>
      <c r="AB6138" s="25"/>
    </row>
    <row r="6139" spans="5:28" x14ac:dyDescent="0.3">
      <c r="E6139" s="12"/>
      <c r="O6139" s="22"/>
      <c r="AA6139" s="25"/>
      <c r="AB6139" s="25"/>
    </row>
    <row r="6140" spans="5:28" x14ac:dyDescent="0.3">
      <c r="E6140" s="12"/>
      <c r="O6140" s="22"/>
      <c r="AA6140" s="25"/>
      <c r="AB6140" s="25"/>
    </row>
    <row r="6141" spans="5:28" x14ac:dyDescent="0.3">
      <c r="E6141" s="12"/>
      <c r="O6141" s="22"/>
      <c r="AA6141" s="25"/>
      <c r="AB6141" s="25"/>
    </row>
    <row r="6142" spans="5:28" x14ac:dyDescent="0.3">
      <c r="E6142" s="12"/>
      <c r="O6142" s="22"/>
      <c r="AA6142" s="25"/>
      <c r="AB6142" s="25"/>
    </row>
    <row r="6143" spans="5:28" x14ac:dyDescent="0.3">
      <c r="E6143" s="12"/>
      <c r="O6143" s="22"/>
      <c r="AA6143" s="25"/>
      <c r="AB6143" s="25"/>
    </row>
    <row r="6144" spans="5:28" x14ac:dyDescent="0.3">
      <c r="E6144" s="12"/>
      <c r="O6144" s="22"/>
      <c r="AA6144" s="25"/>
      <c r="AB6144" s="25"/>
    </row>
    <row r="6145" spans="5:28" x14ac:dyDescent="0.3">
      <c r="E6145" s="12"/>
      <c r="O6145" s="22"/>
      <c r="AA6145" s="25"/>
      <c r="AB6145" s="25"/>
    </row>
    <row r="6146" spans="5:28" x14ac:dyDescent="0.3">
      <c r="E6146" s="12"/>
      <c r="O6146" s="22"/>
      <c r="AA6146" s="25"/>
      <c r="AB6146" s="25"/>
    </row>
    <row r="6147" spans="5:28" x14ac:dyDescent="0.3">
      <c r="E6147" s="12"/>
      <c r="O6147" s="22"/>
      <c r="AA6147" s="25"/>
      <c r="AB6147" s="25"/>
    </row>
    <row r="6148" spans="5:28" x14ac:dyDescent="0.3">
      <c r="E6148" s="12"/>
      <c r="O6148" s="22"/>
      <c r="AA6148" s="25"/>
      <c r="AB6148" s="25"/>
    </row>
    <row r="6149" spans="5:28" x14ac:dyDescent="0.3">
      <c r="E6149" s="12"/>
      <c r="O6149" s="22"/>
      <c r="AA6149" s="25"/>
      <c r="AB6149" s="25"/>
    </row>
    <row r="6150" spans="5:28" x14ac:dyDescent="0.3">
      <c r="E6150" s="12"/>
      <c r="O6150" s="22"/>
      <c r="AA6150" s="25"/>
      <c r="AB6150" s="25"/>
    </row>
    <row r="6151" spans="5:28" x14ac:dyDescent="0.3">
      <c r="E6151" s="12"/>
      <c r="O6151" s="22"/>
      <c r="AA6151" s="25"/>
      <c r="AB6151" s="25"/>
    </row>
    <row r="6152" spans="5:28" x14ac:dyDescent="0.3">
      <c r="E6152" s="12"/>
      <c r="O6152" s="22"/>
      <c r="AA6152" s="25"/>
      <c r="AB6152" s="25"/>
    </row>
    <row r="6153" spans="5:28" x14ac:dyDescent="0.3">
      <c r="E6153" s="12"/>
      <c r="O6153" s="22"/>
      <c r="AA6153" s="25"/>
      <c r="AB6153" s="25"/>
    </row>
    <row r="6154" spans="5:28" x14ac:dyDescent="0.3">
      <c r="E6154" s="12"/>
      <c r="O6154" s="22"/>
      <c r="AA6154" s="25"/>
      <c r="AB6154" s="25"/>
    </row>
    <row r="6155" spans="5:28" x14ac:dyDescent="0.3">
      <c r="E6155" s="12"/>
      <c r="O6155" s="22"/>
      <c r="AA6155" s="25"/>
      <c r="AB6155" s="25"/>
    </row>
    <row r="6156" spans="5:28" x14ac:dyDescent="0.3">
      <c r="E6156" s="12"/>
      <c r="O6156" s="22"/>
      <c r="AA6156" s="25"/>
      <c r="AB6156" s="25"/>
    </row>
    <row r="6157" spans="5:28" x14ac:dyDescent="0.3">
      <c r="E6157" s="12"/>
      <c r="O6157" s="22"/>
      <c r="AA6157" s="25"/>
      <c r="AB6157" s="25"/>
    </row>
    <row r="6158" spans="5:28" x14ac:dyDescent="0.3">
      <c r="E6158" s="12"/>
      <c r="O6158" s="22"/>
      <c r="AA6158" s="25"/>
      <c r="AB6158" s="25"/>
    </row>
    <row r="6159" spans="5:28" x14ac:dyDescent="0.3">
      <c r="E6159" s="12"/>
      <c r="O6159" s="22"/>
      <c r="AA6159" s="25"/>
      <c r="AB6159" s="25"/>
    </row>
    <row r="6160" spans="5:28" x14ac:dyDescent="0.3">
      <c r="E6160" s="12"/>
      <c r="O6160" s="22"/>
      <c r="AA6160" s="25"/>
      <c r="AB6160" s="25"/>
    </row>
    <row r="6161" spans="5:28" x14ac:dyDescent="0.3">
      <c r="E6161" s="12"/>
      <c r="O6161" s="22"/>
      <c r="AA6161" s="25"/>
      <c r="AB6161" s="25"/>
    </row>
    <row r="6162" spans="5:28" x14ac:dyDescent="0.3">
      <c r="E6162" s="12"/>
      <c r="O6162" s="22"/>
      <c r="AA6162" s="25"/>
      <c r="AB6162" s="25"/>
    </row>
    <row r="6163" spans="5:28" x14ac:dyDescent="0.3">
      <c r="E6163" s="12"/>
      <c r="O6163" s="22"/>
      <c r="AA6163" s="25"/>
      <c r="AB6163" s="25"/>
    </row>
    <row r="6164" spans="5:28" x14ac:dyDescent="0.3">
      <c r="E6164" s="12"/>
      <c r="O6164" s="22"/>
      <c r="AA6164" s="25"/>
      <c r="AB6164" s="25"/>
    </row>
    <row r="6165" spans="5:28" x14ac:dyDescent="0.3">
      <c r="E6165" s="12"/>
      <c r="O6165" s="22"/>
      <c r="AA6165" s="25"/>
      <c r="AB6165" s="25"/>
    </row>
    <row r="6166" spans="5:28" x14ac:dyDescent="0.3">
      <c r="E6166" s="12"/>
      <c r="O6166" s="22"/>
      <c r="AA6166" s="25"/>
      <c r="AB6166" s="25"/>
    </row>
    <row r="6167" spans="5:28" x14ac:dyDescent="0.3">
      <c r="E6167" s="12"/>
      <c r="O6167" s="22"/>
      <c r="AA6167" s="25"/>
      <c r="AB6167" s="25"/>
    </row>
    <row r="6168" spans="5:28" x14ac:dyDescent="0.3">
      <c r="E6168" s="12"/>
      <c r="O6168" s="22"/>
      <c r="AA6168" s="25"/>
      <c r="AB6168" s="25"/>
    </row>
    <row r="6169" spans="5:28" x14ac:dyDescent="0.3">
      <c r="E6169" s="12"/>
      <c r="O6169" s="22"/>
      <c r="AA6169" s="25"/>
      <c r="AB6169" s="25"/>
    </row>
    <row r="6170" spans="5:28" x14ac:dyDescent="0.3">
      <c r="E6170" s="12"/>
      <c r="O6170" s="22"/>
      <c r="AA6170" s="25"/>
      <c r="AB6170" s="25"/>
    </row>
    <row r="6171" spans="5:28" x14ac:dyDescent="0.3">
      <c r="E6171" s="12"/>
      <c r="O6171" s="22"/>
      <c r="AA6171" s="25"/>
      <c r="AB6171" s="25"/>
    </row>
    <row r="6172" spans="5:28" x14ac:dyDescent="0.3">
      <c r="E6172" s="12"/>
      <c r="O6172" s="22"/>
      <c r="AA6172" s="25"/>
      <c r="AB6172" s="25"/>
    </row>
    <row r="6173" spans="5:28" x14ac:dyDescent="0.3">
      <c r="E6173" s="12"/>
      <c r="O6173" s="22"/>
      <c r="AA6173" s="25"/>
      <c r="AB6173" s="25"/>
    </row>
    <row r="6174" spans="5:28" x14ac:dyDescent="0.3">
      <c r="E6174" s="12"/>
      <c r="O6174" s="22"/>
      <c r="AA6174" s="25"/>
      <c r="AB6174" s="25"/>
    </row>
    <row r="6175" spans="5:28" x14ac:dyDescent="0.3">
      <c r="E6175" s="12"/>
      <c r="O6175" s="22"/>
      <c r="AA6175" s="25"/>
      <c r="AB6175" s="25"/>
    </row>
    <row r="6176" spans="5:28" x14ac:dyDescent="0.3">
      <c r="E6176" s="12"/>
      <c r="O6176" s="22"/>
      <c r="AA6176" s="25"/>
      <c r="AB6176" s="25"/>
    </row>
    <row r="6177" spans="5:28" x14ac:dyDescent="0.3">
      <c r="E6177" s="12"/>
      <c r="O6177" s="22"/>
      <c r="AA6177" s="25"/>
      <c r="AB6177" s="25"/>
    </row>
    <row r="6178" spans="5:28" x14ac:dyDescent="0.3">
      <c r="E6178" s="12"/>
      <c r="O6178" s="22"/>
      <c r="AA6178" s="25"/>
      <c r="AB6178" s="25"/>
    </row>
    <row r="6179" spans="5:28" x14ac:dyDescent="0.3">
      <c r="E6179" s="12"/>
      <c r="O6179" s="22"/>
      <c r="AA6179" s="25"/>
      <c r="AB6179" s="25"/>
    </row>
    <row r="6180" spans="5:28" x14ac:dyDescent="0.3">
      <c r="E6180" s="12"/>
      <c r="O6180" s="22"/>
      <c r="AA6180" s="25"/>
      <c r="AB6180" s="25"/>
    </row>
    <row r="6181" spans="5:28" x14ac:dyDescent="0.3">
      <c r="E6181" s="12"/>
      <c r="O6181" s="22"/>
      <c r="AA6181" s="25"/>
      <c r="AB6181" s="25"/>
    </row>
    <row r="6182" spans="5:28" x14ac:dyDescent="0.3">
      <c r="E6182" s="12"/>
      <c r="O6182" s="22"/>
      <c r="AA6182" s="25"/>
      <c r="AB6182" s="25"/>
    </row>
    <row r="6183" spans="5:28" x14ac:dyDescent="0.3">
      <c r="E6183" s="12"/>
      <c r="O6183" s="22"/>
      <c r="AA6183" s="25"/>
      <c r="AB6183" s="25"/>
    </row>
    <row r="6184" spans="5:28" x14ac:dyDescent="0.3">
      <c r="E6184" s="12"/>
      <c r="O6184" s="22"/>
      <c r="AA6184" s="25"/>
      <c r="AB6184" s="25"/>
    </row>
    <row r="6185" spans="5:28" x14ac:dyDescent="0.3">
      <c r="E6185" s="12"/>
      <c r="O6185" s="22"/>
      <c r="AA6185" s="25"/>
      <c r="AB6185" s="25"/>
    </row>
    <row r="6186" spans="5:28" x14ac:dyDescent="0.3">
      <c r="E6186" s="12"/>
      <c r="O6186" s="22"/>
      <c r="AA6186" s="25"/>
      <c r="AB6186" s="25"/>
    </row>
    <row r="6187" spans="5:28" x14ac:dyDescent="0.3">
      <c r="E6187" s="12"/>
      <c r="O6187" s="22"/>
      <c r="AA6187" s="25"/>
      <c r="AB6187" s="25"/>
    </row>
    <row r="6188" spans="5:28" x14ac:dyDescent="0.3">
      <c r="E6188" s="12"/>
      <c r="O6188" s="22"/>
      <c r="AA6188" s="25"/>
      <c r="AB6188" s="25"/>
    </row>
    <row r="6189" spans="5:28" x14ac:dyDescent="0.3">
      <c r="E6189" s="12"/>
      <c r="O6189" s="22"/>
      <c r="AA6189" s="25"/>
      <c r="AB6189" s="25"/>
    </row>
    <row r="6190" spans="5:28" x14ac:dyDescent="0.3">
      <c r="E6190" s="12"/>
      <c r="O6190" s="22"/>
      <c r="AA6190" s="25"/>
      <c r="AB6190" s="25"/>
    </row>
    <row r="6191" spans="5:28" x14ac:dyDescent="0.3">
      <c r="E6191" s="12"/>
      <c r="O6191" s="22"/>
      <c r="AA6191" s="25"/>
      <c r="AB6191" s="25"/>
    </row>
    <row r="6192" spans="5:28" x14ac:dyDescent="0.3">
      <c r="E6192" s="12"/>
      <c r="O6192" s="22"/>
      <c r="AA6192" s="25"/>
      <c r="AB6192" s="25"/>
    </row>
    <row r="6193" spans="5:28" x14ac:dyDescent="0.3">
      <c r="E6193" s="12"/>
      <c r="O6193" s="22"/>
      <c r="AA6193" s="25"/>
      <c r="AB6193" s="25"/>
    </row>
    <row r="6194" spans="5:28" x14ac:dyDescent="0.3">
      <c r="E6194" s="12"/>
      <c r="O6194" s="22"/>
      <c r="AA6194" s="25"/>
      <c r="AB6194" s="25"/>
    </row>
    <row r="6195" spans="5:28" x14ac:dyDescent="0.3">
      <c r="E6195" s="12"/>
      <c r="O6195" s="22"/>
      <c r="AA6195" s="25"/>
      <c r="AB6195" s="25"/>
    </row>
    <row r="6196" spans="5:28" x14ac:dyDescent="0.3">
      <c r="E6196" s="12"/>
      <c r="O6196" s="22"/>
      <c r="AA6196" s="25"/>
      <c r="AB6196" s="25"/>
    </row>
    <row r="6197" spans="5:28" x14ac:dyDescent="0.3">
      <c r="E6197" s="12"/>
      <c r="O6197" s="22"/>
      <c r="AA6197" s="25"/>
      <c r="AB6197" s="25"/>
    </row>
    <row r="6198" spans="5:28" x14ac:dyDescent="0.3">
      <c r="E6198" s="12"/>
      <c r="O6198" s="22"/>
      <c r="AA6198" s="25"/>
      <c r="AB6198" s="25"/>
    </row>
    <row r="6199" spans="5:28" x14ac:dyDescent="0.3">
      <c r="E6199" s="12"/>
      <c r="O6199" s="22"/>
      <c r="AA6199" s="25"/>
      <c r="AB6199" s="25"/>
    </row>
    <row r="6200" spans="5:28" x14ac:dyDescent="0.3">
      <c r="E6200" s="12"/>
      <c r="O6200" s="22"/>
      <c r="AA6200" s="25"/>
      <c r="AB6200" s="25"/>
    </row>
    <row r="6201" spans="5:28" x14ac:dyDescent="0.3">
      <c r="E6201" s="12"/>
      <c r="O6201" s="22"/>
      <c r="AA6201" s="25"/>
      <c r="AB6201" s="25"/>
    </row>
    <row r="6202" spans="5:28" x14ac:dyDescent="0.3">
      <c r="E6202" s="12"/>
      <c r="O6202" s="22"/>
      <c r="AA6202" s="25"/>
      <c r="AB6202" s="25"/>
    </row>
    <row r="6203" spans="5:28" x14ac:dyDescent="0.3">
      <c r="E6203" s="12"/>
      <c r="O6203" s="22"/>
      <c r="AA6203" s="25"/>
      <c r="AB6203" s="25"/>
    </row>
    <row r="6204" spans="5:28" x14ac:dyDescent="0.3">
      <c r="E6204" s="12"/>
      <c r="O6204" s="22"/>
      <c r="AA6204" s="25"/>
      <c r="AB6204" s="25"/>
    </row>
    <row r="6205" spans="5:28" x14ac:dyDescent="0.3">
      <c r="E6205" s="12"/>
      <c r="O6205" s="22"/>
      <c r="AA6205" s="25"/>
      <c r="AB6205" s="25"/>
    </row>
    <row r="6206" spans="5:28" x14ac:dyDescent="0.3">
      <c r="E6206" s="12"/>
      <c r="O6206" s="22"/>
      <c r="AA6206" s="25"/>
      <c r="AB6206" s="25"/>
    </row>
    <row r="6207" spans="5:28" x14ac:dyDescent="0.3">
      <c r="E6207" s="12"/>
      <c r="O6207" s="22"/>
      <c r="AA6207" s="25"/>
      <c r="AB6207" s="25"/>
    </row>
    <row r="6208" spans="5:28" x14ac:dyDescent="0.3">
      <c r="E6208" s="12"/>
      <c r="O6208" s="22"/>
      <c r="AA6208" s="25"/>
      <c r="AB6208" s="25"/>
    </row>
    <row r="6209" spans="5:28" x14ac:dyDescent="0.3">
      <c r="E6209" s="12"/>
      <c r="O6209" s="22"/>
      <c r="AA6209" s="25"/>
      <c r="AB6209" s="25"/>
    </row>
    <row r="6210" spans="5:28" x14ac:dyDescent="0.3">
      <c r="E6210" s="12"/>
      <c r="O6210" s="22"/>
      <c r="AA6210" s="25"/>
      <c r="AB6210" s="25"/>
    </row>
    <row r="6211" spans="5:28" x14ac:dyDescent="0.3">
      <c r="E6211" s="12"/>
      <c r="O6211" s="22"/>
      <c r="AA6211" s="25"/>
      <c r="AB6211" s="25"/>
    </row>
    <row r="6212" spans="5:28" x14ac:dyDescent="0.3">
      <c r="E6212" s="12"/>
      <c r="O6212" s="22"/>
      <c r="AA6212" s="25"/>
      <c r="AB6212" s="25"/>
    </row>
    <row r="6213" spans="5:28" x14ac:dyDescent="0.3">
      <c r="E6213" s="12"/>
      <c r="O6213" s="22"/>
      <c r="AA6213" s="25"/>
      <c r="AB6213" s="25"/>
    </row>
    <row r="6214" spans="5:28" x14ac:dyDescent="0.3">
      <c r="E6214" s="12"/>
      <c r="O6214" s="22"/>
      <c r="AA6214" s="25"/>
      <c r="AB6214" s="25"/>
    </row>
    <row r="6215" spans="5:28" x14ac:dyDescent="0.3">
      <c r="E6215" s="12"/>
      <c r="O6215" s="22"/>
      <c r="AA6215" s="25"/>
      <c r="AB6215" s="25"/>
    </row>
    <row r="6216" spans="5:28" x14ac:dyDescent="0.3">
      <c r="E6216" s="12"/>
      <c r="O6216" s="22"/>
      <c r="AA6216" s="25"/>
      <c r="AB6216" s="25"/>
    </row>
    <row r="6217" spans="5:28" x14ac:dyDescent="0.3">
      <c r="E6217" s="12"/>
      <c r="O6217" s="22"/>
      <c r="AA6217" s="25"/>
      <c r="AB6217" s="25"/>
    </row>
    <row r="6218" spans="5:28" x14ac:dyDescent="0.3">
      <c r="E6218" s="12"/>
      <c r="O6218" s="22"/>
      <c r="AA6218" s="25"/>
      <c r="AB6218" s="25"/>
    </row>
    <row r="6219" spans="5:28" x14ac:dyDescent="0.3">
      <c r="E6219" s="12"/>
      <c r="O6219" s="22"/>
      <c r="AA6219" s="25"/>
      <c r="AB6219" s="25"/>
    </row>
    <row r="6220" spans="5:28" x14ac:dyDescent="0.3">
      <c r="E6220" s="12"/>
      <c r="O6220" s="22"/>
      <c r="AA6220" s="25"/>
      <c r="AB6220" s="25"/>
    </row>
    <row r="6221" spans="5:28" x14ac:dyDescent="0.3">
      <c r="E6221" s="12"/>
      <c r="O6221" s="22"/>
      <c r="AA6221" s="25"/>
      <c r="AB6221" s="25"/>
    </row>
    <row r="6222" spans="5:28" x14ac:dyDescent="0.3">
      <c r="E6222" s="12"/>
      <c r="O6222" s="22"/>
      <c r="AA6222" s="25"/>
      <c r="AB6222" s="25"/>
    </row>
    <row r="6223" spans="5:28" x14ac:dyDescent="0.3">
      <c r="E6223" s="12"/>
      <c r="O6223" s="22"/>
      <c r="AA6223" s="25"/>
      <c r="AB6223" s="25"/>
    </row>
    <row r="6224" spans="5:28" x14ac:dyDescent="0.3">
      <c r="E6224" s="12"/>
      <c r="O6224" s="22"/>
      <c r="AA6224" s="25"/>
      <c r="AB6224" s="25"/>
    </row>
    <row r="6225" spans="5:28" x14ac:dyDescent="0.3">
      <c r="E6225" s="12"/>
      <c r="O6225" s="22"/>
      <c r="AA6225" s="25"/>
      <c r="AB6225" s="25"/>
    </row>
    <row r="6226" spans="5:28" x14ac:dyDescent="0.3">
      <c r="E6226" s="12"/>
      <c r="O6226" s="22"/>
      <c r="AA6226" s="25"/>
      <c r="AB6226" s="25"/>
    </row>
    <row r="6227" spans="5:28" x14ac:dyDescent="0.3">
      <c r="E6227" s="12"/>
      <c r="O6227" s="22"/>
      <c r="AA6227" s="25"/>
      <c r="AB6227" s="25"/>
    </row>
    <row r="6228" spans="5:28" x14ac:dyDescent="0.3">
      <c r="E6228" s="12"/>
      <c r="O6228" s="22"/>
      <c r="AA6228" s="25"/>
      <c r="AB6228" s="25"/>
    </row>
    <row r="6229" spans="5:28" x14ac:dyDescent="0.3">
      <c r="E6229" s="12"/>
      <c r="O6229" s="22"/>
      <c r="AA6229" s="25"/>
      <c r="AB6229" s="25"/>
    </row>
    <row r="6230" spans="5:28" x14ac:dyDescent="0.3">
      <c r="E6230" s="12"/>
      <c r="O6230" s="22"/>
      <c r="AA6230" s="25"/>
      <c r="AB6230" s="25"/>
    </row>
    <row r="6231" spans="5:28" x14ac:dyDescent="0.3">
      <c r="E6231" s="12"/>
      <c r="O6231" s="22"/>
      <c r="AA6231" s="25"/>
      <c r="AB6231" s="25"/>
    </row>
    <row r="6232" spans="5:28" x14ac:dyDescent="0.3">
      <c r="E6232" s="12"/>
      <c r="O6232" s="22"/>
      <c r="AA6232" s="25"/>
      <c r="AB6232" s="25"/>
    </row>
    <row r="6233" spans="5:28" x14ac:dyDescent="0.3">
      <c r="E6233" s="12"/>
      <c r="O6233" s="22"/>
      <c r="AA6233" s="25"/>
      <c r="AB6233" s="25"/>
    </row>
    <row r="6234" spans="5:28" x14ac:dyDescent="0.3">
      <c r="E6234" s="12"/>
      <c r="O6234" s="22"/>
      <c r="AA6234" s="25"/>
      <c r="AB6234" s="25"/>
    </row>
    <row r="6235" spans="5:28" x14ac:dyDescent="0.3">
      <c r="E6235" s="12"/>
      <c r="O6235" s="22"/>
      <c r="AA6235" s="25"/>
      <c r="AB6235" s="25"/>
    </row>
    <row r="6236" spans="5:28" x14ac:dyDescent="0.3">
      <c r="E6236" s="12"/>
      <c r="O6236" s="22"/>
      <c r="AA6236" s="25"/>
      <c r="AB6236" s="25"/>
    </row>
    <row r="6237" spans="5:28" x14ac:dyDescent="0.3">
      <c r="E6237" s="12"/>
      <c r="O6237" s="22"/>
      <c r="AA6237" s="25"/>
      <c r="AB6237" s="25"/>
    </row>
    <row r="6238" spans="5:28" x14ac:dyDescent="0.3">
      <c r="E6238" s="12"/>
      <c r="O6238" s="22"/>
      <c r="AA6238" s="25"/>
      <c r="AB6238" s="25"/>
    </row>
    <row r="6239" spans="5:28" x14ac:dyDescent="0.3">
      <c r="E6239" s="12"/>
      <c r="O6239" s="22"/>
      <c r="AA6239" s="25"/>
      <c r="AB6239" s="25"/>
    </row>
    <row r="6240" spans="5:28" x14ac:dyDescent="0.3">
      <c r="E6240" s="12"/>
      <c r="O6240" s="22"/>
      <c r="AA6240" s="25"/>
      <c r="AB6240" s="25"/>
    </row>
    <row r="6241" spans="5:28" x14ac:dyDescent="0.3">
      <c r="E6241" s="12"/>
      <c r="O6241" s="22"/>
      <c r="AA6241" s="25"/>
      <c r="AB6241" s="25"/>
    </row>
    <row r="6242" spans="5:28" x14ac:dyDescent="0.3">
      <c r="E6242" s="12"/>
      <c r="O6242" s="22"/>
      <c r="AA6242" s="25"/>
      <c r="AB6242" s="25"/>
    </row>
    <row r="6243" spans="5:28" x14ac:dyDescent="0.3">
      <c r="E6243" s="12"/>
      <c r="O6243" s="22"/>
      <c r="AA6243" s="25"/>
      <c r="AB6243" s="25"/>
    </row>
    <row r="6244" spans="5:28" x14ac:dyDescent="0.3">
      <c r="E6244" s="12"/>
      <c r="O6244" s="22"/>
      <c r="AA6244" s="25"/>
      <c r="AB6244" s="25"/>
    </row>
    <row r="6245" spans="5:28" x14ac:dyDescent="0.3">
      <c r="E6245" s="12"/>
      <c r="O6245" s="22"/>
      <c r="AA6245" s="25"/>
      <c r="AB6245" s="25"/>
    </row>
    <row r="6246" spans="5:28" x14ac:dyDescent="0.3">
      <c r="E6246" s="12"/>
      <c r="O6246" s="22"/>
      <c r="AA6246" s="25"/>
      <c r="AB6246" s="25"/>
    </row>
    <row r="6247" spans="5:28" x14ac:dyDescent="0.3">
      <c r="E6247" s="12"/>
      <c r="O6247" s="22"/>
      <c r="AA6247" s="25"/>
      <c r="AB6247" s="25"/>
    </row>
    <row r="6248" spans="5:28" x14ac:dyDescent="0.3">
      <c r="E6248" s="12"/>
      <c r="O6248" s="22"/>
      <c r="AA6248" s="25"/>
      <c r="AB6248" s="25"/>
    </row>
    <row r="6249" spans="5:28" x14ac:dyDescent="0.3">
      <c r="E6249" s="12"/>
      <c r="O6249" s="22"/>
      <c r="AA6249" s="25"/>
      <c r="AB6249" s="25"/>
    </row>
    <row r="6250" spans="5:28" x14ac:dyDescent="0.3">
      <c r="E6250" s="12"/>
      <c r="O6250" s="22"/>
      <c r="AA6250" s="25"/>
      <c r="AB6250" s="25"/>
    </row>
    <row r="6251" spans="5:28" x14ac:dyDescent="0.3">
      <c r="E6251" s="12"/>
      <c r="O6251" s="22"/>
      <c r="AA6251" s="25"/>
      <c r="AB6251" s="25"/>
    </row>
    <row r="6252" spans="5:28" x14ac:dyDescent="0.3">
      <c r="E6252" s="12"/>
      <c r="O6252" s="22"/>
      <c r="AA6252" s="25"/>
      <c r="AB6252" s="25"/>
    </row>
    <row r="6253" spans="5:28" x14ac:dyDescent="0.3">
      <c r="E6253" s="12"/>
      <c r="O6253" s="22"/>
      <c r="AA6253" s="25"/>
      <c r="AB6253" s="25"/>
    </row>
    <row r="6254" spans="5:28" x14ac:dyDescent="0.3">
      <c r="E6254" s="12"/>
      <c r="O6254" s="22"/>
      <c r="AA6254" s="25"/>
      <c r="AB6254" s="25"/>
    </row>
    <row r="6255" spans="5:28" x14ac:dyDescent="0.3">
      <c r="E6255" s="12"/>
      <c r="O6255" s="22"/>
      <c r="AA6255" s="25"/>
      <c r="AB6255" s="25"/>
    </row>
    <row r="6256" spans="5:28" x14ac:dyDescent="0.3">
      <c r="E6256" s="12"/>
      <c r="O6256" s="22"/>
      <c r="AA6256" s="25"/>
      <c r="AB6256" s="25"/>
    </row>
    <row r="6257" spans="5:28" x14ac:dyDescent="0.3">
      <c r="E6257" s="12"/>
      <c r="O6257" s="22"/>
      <c r="AA6257" s="25"/>
      <c r="AB6257" s="25"/>
    </row>
    <row r="6258" spans="5:28" x14ac:dyDescent="0.3">
      <c r="E6258" s="12"/>
      <c r="O6258" s="22"/>
      <c r="AA6258" s="25"/>
      <c r="AB6258" s="25"/>
    </row>
    <row r="6259" spans="5:28" x14ac:dyDescent="0.3">
      <c r="E6259" s="12"/>
      <c r="O6259" s="22"/>
      <c r="AA6259" s="25"/>
      <c r="AB6259" s="25"/>
    </row>
    <row r="6260" spans="5:28" x14ac:dyDescent="0.3">
      <c r="E6260" s="12"/>
      <c r="O6260" s="22"/>
      <c r="AA6260" s="25"/>
      <c r="AB6260" s="25"/>
    </row>
    <row r="6261" spans="5:28" x14ac:dyDescent="0.3">
      <c r="E6261" s="12"/>
      <c r="O6261" s="22"/>
      <c r="AA6261" s="25"/>
      <c r="AB6261" s="25"/>
    </row>
    <row r="6262" spans="5:28" x14ac:dyDescent="0.3">
      <c r="E6262" s="12"/>
      <c r="O6262" s="22"/>
      <c r="AA6262" s="25"/>
      <c r="AB6262" s="25"/>
    </row>
    <row r="6263" spans="5:28" x14ac:dyDescent="0.3">
      <c r="E6263" s="12"/>
      <c r="O6263" s="22"/>
      <c r="AA6263" s="25"/>
      <c r="AB6263" s="25"/>
    </row>
    <row r="6264" spans="5:28" x14ac:dyDescent="0.3">
      <c r="E6264" s="12"/>
      <c r="O6264" s="22"/>
      <c r="AA6264" s="25"/>
      <c r="AB6264" s="25"/>
    </row>
    <row r="6265" spans="5:28" x14ac:dyDescent="0.3">
      <c r="E6265" s="12"/>
      <c r="O6265" s="22"/>
      <c r="AA6265" s="25"/>
      <c r="AB6265" s="25"/>
    </row>
    <row r="6266" spans="5:28" x14ac:dyDescent="0.3">
      <c r="E6266" s="12"/>
      <c r="O6266" s="22"/>
      <c r="AA6266" s="25"/>
      <c r="AB6266" s="25"/>
    </row>
    <row r="6267" spans="5:28" x14ac:dyDescent="0.3">
      <c r="E6267" s="12"/>
      <c r="O6267" s="22"/>
      <c r="AA6267" s="25"/>
      <c r="AB6267" s="25"/>
    </row>
    <row r="6268" spans="5:28" x14ac:dyDescent="0.3">
      <c r="E6268" s="12"/>
      <c r="O6268" s="22"/>
      <c r="AA6268" s="25"/>
      <c r="AB6268" s="25"/>
    </row>
    <row r="6269" spans="5:28" x14ac:dyDescent="0.3">
      <c r="E6269" s="12"/>
      <c r="O6269" s="22"/>
      <c r="AA6269" s="25"/>
      <c r="AB6269" s="25"/>
    </row>
    <row r="6270" spans="5:28" x14ac:dyDescent="0.3">
      <c r="E6270" s="12"/>
      <c r="O6270" s="22"/>
      <c r="AA6270" s="25"/>
      <c r="AB6270" s="25"/>
    </row>
    <row r="6271" spans="5:28" x14ac:dyDescent="0.3">
      <c r="E6271" s="12"/>
      <c r="O6271" s="22"/>
      <c r="AA6271" s="25"/>
      <c r="AB6271" s="25"/>
    </row>
    <row r="6272" spans="5:28" x14ac:dyDescent="0.3">
      <c r="E6272" s="12"/>
      <c r="O6272" s="22"/>
      <c r="AA6272" s="25"/>
      <c r="AB6272" s="25"/>
    </row>
    <row r="6273" spans="5:28" x14ac:dyDescent="0.3">
      <c r="E6273" s="12"/>
      <c r="O6273" s="22"/>
      <c r="AA6273" s="25"/>
      <c r="AB6273" s="25"/>
    </row>
    <row r="6274" spans="5:28" x14ac:dyDescent="0.3">
      <c r="E6274" s="12"/>
      <c r="O6274" s="22"/>
      <c r="AA6274" s="25"/>
      <c r="AB6274" s="25"/>
    </row>
    <row r="6275" spans="5:28" x14ac:dyDescent="0.3">
      <c r="E6275" s="12"/>
      <c r="O6275" s="22"/>
      <c r="AA6275" s="25"/>
      <c r="AB6275" s="25"/>
    </row>
    <row r="6276" spans="5:28" x14ac:dyDescent="0.3">
      <c r="E6276" s="12"/>
      <c r="O6276" s="22"/>
      <c r="AA6276" s="25"/>
      <c r="AB6276" s="25"/>
    </row>
    <row r="6277" spans="5:28" x14ac:dyDescent="0.3">
      <c r="E6277" s="12"/>
      <c r="O6277" s="22"/>
      <c r="AA6277" s="25"/>
      <c r="AB6277" s="25"/>
    </row>
    <row r="6278" spans="5:28" x14ac:dyDescent="0.3">
      <c r="E6278" s="12"/>
      <c r="O6278" s="22"/>
      <c r="AA6278" s="25"/>
      <c r="AB6278" s="25"/>
    </row>
    <row r="6279" spans="5:28" x14ac:dyDescent="0.3">
      <c r="E6279" s="12"/>
      <c r="O6279" s="22"/>
      <c r="AA6279" s="25"/>
      <c r="AB6279" s="25"/>
    </row>
    <row r="6280" spans="5:28" x14ac:dyDescent="0.3">
      <c r="E6280" s="12"/>
      <c r="O6280" s="22"/>
      <c r="AA6280" s="25"/>
      <c r="AB6280" s="25"/>
    </row>
    <row r="6281" spans="5:28" x14ac:dyDescent="0.3">
      <c r="E6281" s="12"/>
      <c r="O6281" s="22"/>
      <c r="AA6281" s="25"/>
      <c r="AB6281" s="25"/>
    </row>
    <row r="6282" spans="5:28" x14ac:dyDescent="0.3">
      <c r="E6282" s="12"/>
      <c r="O6282" s="22"/>
      <c r="AA6282" s="25"/>
      <c r="AB6282" s="25"/>
    </row>
    <row r="6283" spans="5:28" x14ac:dyDescent="0.3">
      <c r="E6283" s="12"/>
      <c r="O6283" s="22"/>
      <c r="AA6283" s="25"/>
      <c r="AB6283" s="25"/>
    </row>
    <row r="6284" spans="5:28" x14ac:dyDescent="0.3">
      <c r="E6284" s="12"/>
      <c r="O6284" s="22"/>
      <c r="AA6284" s="25"/>
      <c r="AB6284" s="25"/>
    </row>
    <row r="6285" spans="5:28" x14ac:dyDescent="0.3">
      <c r="E6285" s="12"/>
      <c r="O6285" s="22"/>
      <c r="AA6285" s="25"/>
      <c r="AB6285" s="25"/>
    </row>
    <row r="6286" spans="5:28" x14ac:dyDescent="0.3">
      <c r="E6286" s="12"/>
      <c r="O6286" s="22"/>
      <c r="AA6286" s="25"/>
      <c r="AB6286" s="25"/>
    </row>
    <row r="6287" spans="5:28" x14ac:dyDescent="0.3">
      <c r="E6287" s="12"/>
      <c r="O6287" s="22"/>
      <c r="AA6287" s="25"/>
      <c r="AB6287" s="25"/>
    </row>
    <row r="6288" spans="5:28" x14ac:dyDescent="0.3">
      <c r="E6288" s="12"/>
      <c r="O6288" s="22"/>
      <c r="AA6288" s="25"/>
      <c r="AB6288" s="25"/>
    </row>
    <row r="6289" spans="5:28" x14ac:dyDescent="0.3">
      <c r="E6289" s="12"/>
      <c r="O6289" s="22"/>
      <c r="AA6289" s="25"/>
      <c r="AB6289" s="25"/>
    </row>
    <row r="6290" spans="5:28" x14ac:dyDescent="0.3">
      <c r="E6290" s="12"/>
      <c r="O6290" s="22"/>
      <c r="AA6290" s="25"/>
      <c r="AB6290" s="25"/>
    </row>
    <row r="6291" spans="5:28" x14ac:dyDescent="0.3">
      <c r="E6291" s="12"/>
      <c r="O6291" s="22"/>
      <c r="AA6291" s="25"/>
      <c r="AB6291" s="25"/>
    </row>
    <row r="6292" spans="5:28" x14ac:dyDescent="0.3">
      <c r="E6292" s="12"/>
      <c r="O6292" s="22"/>
      <c r="AA6292" s="25"/>
      <c r="AB6292" s="25"/>
    </row>
    <row r="6293" spans="5:28" x14ac:dyDescent="0.3">
      <c r="E6293" s="12"/>
      <c r="O6293" s="22"/>
      <c r="AA6293" s="25"/>
      <c r="AB6293" s="25"/>
    </row>
    <row r="6294" spans="5:28" x14ac:dyDescent="0.3">
      <c r="E6294" s="12"/>
      <c r="O6294" s="22"/>
      <c r="AA6294" s="25"/>
      <c r="AB6294" s="25"/>
    </row>
    <row r="6295" spans="5:28" x14ac:dyDescent="0.3">
      <c r="E6295" s="12"/>
      <c r="O6295" s="22"/>
      <c r="AA6295" s="25"/>
      <c r="AB6295" s="25"/>
    </row>
    <row r="6296" spans="5:28" x14ac:dyDescent="0.3">
      <c r="E6296" s="12"/>
      <c r="O6296" s="22"/>
      <c r="AA6296" s="25"/>
      <c r="AB6296" s="25"/>
    </row>
    <row r="6297" spans="5:28" x14ac:dyDescent="0.3">
      <c r="E6297" s="12"/>
      <c r="O6297" s="22"/>
      <c r="AA6297" s="25"/>
      <c r="AB6297" s="25"/>
    </row>
    <row r="6298" spans="5:28" x14ac:dyDescent="0.3">
      <c r="E6298" s="12"/>
      <c r="O6298" s="22"/>
      <c r="AA6298" s="25"/>
      <c r="AB6298" s="25"/>
    </row>
    <row r="6299" spans="5:28" x14ac:dyDescent="0.3">
      <c r="E6299" s="12"/>
      <c r="O6299" s="22"/>
      <c r="AA6299" s="25"/>
      <c r="AB6299" s="25"/>
    </row>
    <row r="6300" spans="5:28" x14ac:dyDescent="0.3">
      <c r="E6300" s="12"/>
      <c r="O6300" s="22"/>
      <c r="AA6300" s="25"/>
      <c r="AB6300" s="25"/>
    </row>
    <row r="6301" spans="5:28" x14ac:dyDescent="0.3">
      <c r="E6301" s="12"/>
      <c r="O6301" s="22"/>
      <c r="AA6301" s="25"/>
      <c r="AB6301" s="25"/>
    </row>
    <row r="6302" spans="5:28" x14ac:dyDescent="0.3">
      <c r="E6302" s="12"/>
      <c r="O6302" s="22"/>
      <c r="AA6302" s="25"/>
      <c r="AB6302" s="25"/>
    </row>
    <row r="6303" spans="5:28" x14ac:dyDescent="0.3">
      <c r="E6303" s="12"/>
      <c r="O6303" s="22"/>
      <c r="AA6303" s="25"/>
      <c r="AB6303" s="25"/>
    </row>
    <row r="6304" spans="5:28" x14ac:dyDescent="0.3">
      <c r="E6304" s="12"/>
      <c r="O6304" s="22"/>
      <c r="AA6304" s="25"/>
      <c r="AB6304" s="25"/>
    </row>
    <row r="6305" spans="5:28" x14ac:dyDescent="0.3">
      <c r="E6305" s="12"/>
      <c r="O6305" s="22"/>
      <c r="AA6305" s="25"/>
      <c r="AB6305" s="25"/>
    </row>
    <row r="6306" spans="5:28" x14ac:dyDescent="0.3">
      <c r="E6306" s="12"/>
      <c r="O6306" s="22"/>
      <c r="AA6306" s="25"/>
      <c r="AB6306" s="25"/>
    </row>
    <row r="6307" spans="5:28" x14ac:dyDescent="0.3">
      <c r="E6307" s="12"/>
      <c r="O6307" s="22"/>
      <c r="AA6307" s="25"/>
      <c r="AB6307" s="25"/>
    </row>
    <row r="6308" spans="5:28" x14ac:dyDescent="0.3">
      <c r="E6308" s="12"/>
      <c r="O6308" s="22"/>
      <c r="AA6308" s="25"/>
      <c r="AB6308" s="25"/>
    </row>
    <row r="6309" spans="5:28" x14ac:dyDescent="0.3">
      <c r="E6309" s="12"/>
      <c r="O6309" s="22"/>
      <c r="AA6309" s="25"/>
      <c r="AB6309" s="25"/>
    </row>
    <row r="6310" spans="5:28" x14ac:dyDescent="0.3">
      <c r="E6310" s="12"/>
      <c r="O6310" s="22"/>
      <c r="AA6310" s="25"/>
      <c r="AB6310" s="25"/>
    </row>
    <row r="6311" spans="5:28" x14ac:dyDescent="0.3">
      <c r="E6311" s="12"/>
      <c r="O6311" s="22"/>
      <c r="AA6311" s="25"/>
      <c r="AB6311" s="25"/>
    </row>
    <row r="6312" spans="5:28" x14ac:dyDescent="0.3">
      <c r="E6312" s="12"/>
      <c r="O6312" s="22"/>
      <c r="AA6312" s="25"/>
      <c r="AB6312" s="25"/>
    </row>
    <row r="6313" spans="5:28" x14ac:dyDescent="0.3">
      <c r="E6313" s="12"/>
      <c r="O6313" s="22"/>
      <c r="AA6313" s="25"/>
      <c r="AB6313" s="25"/>
    </row>
    <row r="6314" spans="5:28" x14ac:dyDescent="0.3">
      <c r="E6314" s="12"/>
      <c r="O6314" s="22"/>
      <c r="AA6314" s="25"/>
      <c r="AB6314" s="25"/>
    </row>
    <row r="6315" spans="5:28" x14ac:dyDescent="0.3">
      <c r="E6315" s="12"/>
      <c r="O6315" s="22"/>
      <c r="AA6315" s="25"/>
      <c r="AB6315" s="25"/>
    </row>
    <row r="6316" spans="5:28" x14ac:dyDescent="0.3">
      <c r="E6316" s="12"/>
      <c r="O6316" s="22"/>
      <c r="AA6316" s="25"/>
      <c r="AB6316" s="25"/>
    </row>
    <row r="6317" spans="5:28" x14ac:dyDescent="0.3">
      <c r="E6317" s="12"/>
      <c r="O6317" s="22"/>
      <c r="AA6317" s="25"/>
      <c r="AB6317" s="25"/>
    </row>
    <row r="6318" spans="5:28" x14ac:dyDescent="0.3">
      <c r="E6318" s="12"/>
      <c r="O6318" s="22"/>
      <c r="AA6318" s="25"/>
      <c r="AB6318" s="25"/>
    </row>
    <row r="6319" spans="5:28" x14ac:dyDescent="0.3">
      <c r="E6319" s="12"/>
      <c r="O6319" s="22"/>
      <c r="AA6319" s="25"/>
      <c r="AB6319" s="25"/>
    </row>
    <row r="6320" spans="5:28" x14ac:dyDescent="0.3">
      <c r="E6320" s="12"/>
      <c r="O6320" s="22"/>
      <c r="AA6320" s="25"/>
      <c r="AB6320" s="25"/>
    </row>
    <row r="6321" spans="5:28" x14ac:dyDescent="0.3">
      <c r="E6321" s="12"/>
      <c r="O6321" s="22"/>
      <c r="AA6321" s="25"/>
      <c r="AB6321" s="25"/>
    </row>
    <row r="6322" spans="5:28" x14ac:dyDescent="0.3">
      <c r="E6322" s="12"/>
      <c r="O6322" s="22"/>
      <c r="AA6322" s="25"/>
      <c r="AB6322" s="25"/>
    </row>
    <row r="6323" spans="5:28" x14ac:dyDescent="0.3">
      <c r="E6323" s="12"/>
      <c r="O6323" s="22"/>
      <c r="AA6323" s="25"/>
      <c r="AB6323" s="25"/>
    </row>
    <row r="6324" spans="5:28" x14ac:dyDescent="0.3">
      <c r="E6324" s="12"/>
      <c r="O6324" s="22"/>
      <c r="AA6324" s="25"/>
      <c r="AB6324" s="25"/>
    </row>
    <row r="6325" spans="5:28" x14ac:dyDescent="0.3">
      <c r="E6325" s="12"/>
      <c r="O6325" s="22"/>
      <c r="AA6325" s="25"/>
      <c r="AB6325" s="25"/>
    </row>
    <row r="6326" spans="5:28" x14ac:dyDescent="0.3">
      <c r="E6326" s="12"/>
      <c r="O6326" s="22"/>
      <c r="AA6326" s="25"/>
      <c r="AB6326" s="25"/>
    </row>
    <row r="6327" spans="5:28" x14ac:dyDescent="0.3">
      <c r="E6327" s="12"/>
      <c r="O6327" s="22"/>
      <c r="AA6327" s="25"/>
      <c r="AB6327" s="25"/>
    </row>
    <row r="6328" spans="5:28" x14ac:dyDescent="0.3">
      <c r="E6328" s="12"/>
      <c r="O6328" s="22"/>
      <c r="AA6328" s="25"/>
      <c r="AB6328" s="25"/>
    </row>
    <row r="6329" spans="5:28" x14ac:dyDescent="0.3">
      <c r="E6329" s="12"/>
      <c r="O6329" s="22"/>
      <c r="AA6329" s="25"/>
      <c r="AB6329" s="25"/>
    </row>
    <row r="6330" spans="5:28" x14ac:dyDescent="0.3">
      <c r="E6330" s="12"/>
      <c r="O6330" s="22"/>
      <c r="AA6330" s="25"/>
      <c r="AB6330" s="25"/>
    </row>
    <row r="6331" spans="5:28" x14ac:dyDescent="0.3">
      <c r="E6331" s="12"/>
      <c r="O6331" s="22"/>
      <c r="AA6331" s="25"/>
      <c r="AB6331" s="25"/>
    </row>
    <row r="6332" spans="5:28" x14ac:dyDescent="0.3">
      <c r="E6332" s="12"/>
      <c r="O6332" s="22"/>
      <c r="AA6332" s="25"/>
      <c r="AB6332" s="25"/>
    </row>
    <row r="6333" spans="5:28" x14ac:dyDescent="0.3">
      <c r="E6333" s="12"/>
      <c r="O6333" s="22"/>
      <c r="AA6333" s="25"/>
      <c r="AB6333" s="25"/>
    </row>
    <row r="6334" spans="5:28" x14ac:dyDescent="0.3">
      <c r="E6334" s="12"/>
      <c r="O6334" s="22"/>
      <c r="AA6334" s="25"/>
      <c r="AB6334" s="25"/>
    </row>
    <row r="6335" spans="5:28" x14ac:dyDescent="0.3">
      <c r="E6335" s="12"/>
      <c r="O6335" s="22"/>
      <c r="AA6335" s="25"/>
      <c r="AB6335" s="25"/>
    </row>
    <row r="6336" spans="5:28" x14ac:dyDescent="0.3">
      <c r="E6336" s="12"/>
      <c r="O6336" s="22"/>
      <c r="AA6336" s="25"/>
      <c r="AB6336" s="25"/>
    </row>
    <row r="6337" spans="5:28" x14ac:dyDescent="0.3">
      <c r="E6337" s="12"/>
      <c r="O6337" s="22"/>
      <c r="AA6337" s="25"/>
      <c r="AB6337" s="25"/>
    </row>
    <row r="6338" spans="5:28" x14ac:dyDescent="0.3">
      <c r="E6338" s="12"/>
      <c r="O6338" s="22"/>
      <c r="AA6338" s="25"/>
      <c r="AB6338" s="25"/>
    </row>
    <row r="6339" spans="5:28" x14ac:dyDescent="0.3">
      <c r="E6339" s="12"/>
      <c r="O6339" s="22"/>
      <c r="AA6339" s="25"/>
      <c r="AB6339" s="25"/>
    </row>
    <row r="6340" spans="5:28" x14ac:dyDescent="0.3">
      <c r="E6340" s="12"/>
      <c r="O6340" s="22"/>
      <c r="AA6340" s="25"/>
      <c r="AB6340" s="25"/>
    </row>
    <row r="6341" spans="5:28" x14ac:dyDescent="0.3">
      <c r="E6341" s="12"/>
      <c r="O6341" s="22"/>
      <c r="AA6341" s="25"/>
      <c r="AB6341" s="25"/>
    </row>
    <row r="6342" spans="5:28" x14ac:dyDescent="0.3">
      <c r="E6342" s="12"/>
      <c r="O6342" s="22"/>
      <c r="AA6342" s="25"/>
      <c r="AB6342" s="25"/>
    </row>
    <row r="6343" spans="5:28" x14ac:dyDescent="0.3">
      <c r="E6343" s="12"/>
      <c r="O6343" s="22"/>
      <c r="AA6343" s="25"/>
      <c r="AB6343" s="25"/>
    </row>
    <row r="6344" spans="5:28" x14ac:dyDescent="0.3">
      <c r="E6344" s="12"/>
      <c r="O6344" s="22"/>
      <c r="AA6344" s="25"/>
      <c r="AB6344" s="25"/>
    </row>
    <row r="6345" spans="5:28" x14ac:dyDescent="0.3">
      <c r="E6345" s="12"/>
      <c r="O6345" s="22"/>
      <c r="AA6345" s="25"/>
      <c r="AB6345" s="25"/>
    </row>
    <row r="6346" spans="5:28" x14ac:dyDescent="0.3">
      <c r="E6346" s="12"/>
      <c r="O6346" s="22"/>
      <c r="AA6346" s="25"/>
      <c r="AB6346" s="25"/>
    </row>
    <row r="6347" spans="5:28" x14ac:dyDescent="0.3">
      <c r="E6347" s="12"/>
      <c r="O6347" s="22"/>
      <c r="AA6347" s="25"/>
      <c r="AB6347" s="25"/>
    </row>
    <row r="6348" spans="5:28" x14ac:dyDescent="0.3">
      <c r="E6348" s="12"/>
      <c r="O6348" s="22"/>
      <c r="AA6348" s="25"/>
      <c r="AB6348" s="25"/>
    </row>
    <row r="6349" spans="5:28" x14ac:dyDescent="0.3">
      <c r="E6349" s="12"/>
      <c r="O6349" s="22"/>
      <c r="AA6349" s="25"/>
      <c r="AB6349" s="25"/>
    </row>
    <row r="6350" spans="5:28" x14ac:dyDescent="0.3">
      <c r="E6350" s="12"/>
      <c r="O6350" s="22"/>
      <c r="AA6350" s="25"/>
      <c r="AB6350" s="25"/>
    </row>
    <row r="6351" spans="5:28" x14ac:dyDescent="0.3">
      <c r="E6351" s="12"/>
      <c r="O6351" s="22"/>
      <c r="AA6351" s="25"/>
      <c r="AB6351" s="25"/>
    </row>
    <row r="6352" spans="5:28" x14ac:dyDescent="0.3">
      <c r="E6352" s="12"/>
      <c r="O6352" s="22"/>
      <c r="AA6352" s="25"/>
      <c r="AB6352" s="25"/>
    </row>
    <row r="6353" spans="5:28" x14ac:dyDescent="0.3">
      <c r="E6353" s="12"/>
      <c r="O6353" s="22"/>
      <c r="AA6353" s="25"/>
      <c r="AB6353" s="25"/>
    </row>
    <row r="6354" spans="5:28" x14ac:dyDescent="0.3">
      <c r="E6354" s="12"/>
      <c r="O6354" s="22"/>
      <c r="AA6354" s="25"/>
      <c r="AB6354" s="25"/>
    </row>
    <row r="6355" spans="5:28" x14ac:dyDescent="0.3">
      <c r="E6355" s="12"/>
      <c r="O6355" s="22"/>
      <c r="AA6355" s="25"/>
      <c r="AB6355" s="25"/>
    </row>
    <row r="6356" spans="5:28" x14ac:dyDescent="0.3">
      <c r="E6356" s="12"/>
      <c r="O6356" s="22"/>
      <c r="AA6356" s="25"/>
      <c r="AB6356" s="25"/>
    </row>
    <row r="6357" spans="5:28" x14ac:dyDescent="0.3">
      <c r="E6357" s="12"/>
      <c r="O6357" s="22"/>
      <c r="AA6357" s="25"/>
      <c r="AB6357" s="25"/>
    </row>
    <row r="6358" spans="5:28" x14ac:dyDescent="0.3">
      <c r="E6358" s="12"/>
      <c r="O6358" s="22"/>
      <c r="AA6358" s="25"/>
      <c r="AB6358" s="25"/>
    </row>
    <row r="6359" spans="5:28" x14ac:dyDescent="0.3">
      <c r="E6359" s="12"/>
      <c r="O6359" s="22"/>
      <c r="AA6359" s="25"/>
      <c r="AB6359" s="25"/>
    </row>
    <row r="6360" spans="5:28" x14ac:dyDescent="0.3">
      <c r="E6360" s="12"/>
      <c r="O6360" s="22"/>
      <c r="AA6360" s="25"/>
      <c r="AB6360" s="25"/>
    </row>
    <row r="6361" spans="5:28" x14ac:dyDescent="0.3">
      <c r="E6361" s="12"/>
      <c r="O6361" s="22"/>
      <c r="AA6361" s="25"/>
      <c r="AB6361" s="25"/>
    </row>
    <row r="6362" spans="5:28" x14ac:dyDescent="0.3">
      <c r="E6362" s="12"/>
      <c r="O6362" s="22"/>
      <c r="AA6362" s="25"/>
      <c r="AB6362" s="25"/>
    </row>
    <row r="6363" spans="5:28" x14ac:dyDescent="0.3">
      <c r="E6363" s="12"/>
      <c r="O6363" s="22"/>
      <c r="AA6363" s="25"/>
      <c r="AB6363" s="25"/>
    </row>
    <row r="6364" spans="5:28" x14ac:dyDescent="0.3">
      <c r="E6364" s="12"/>
      <c r="O6364" s="22"/>
      <c r="AA6364" s="25"/>
      <c r="AB6364" s="25"/>
    </row>
    <row r="6365" spans="5:28" x14ac:dyDescent="0.3">
      <c r="E6365" s="12"/>
      <c r="O6365" s="22"/>
      <c r="AA6365" s="25"/>
      <c r="AB6365" s="25"/>
    </row>
    <row r="6366" spans="5:28" x14ac:dyDescent="0.3">
      <c r="E6366" s="12"/>
      <c r="O6366" s="22"/>
      <c r="AA6366" s="25"/>
      <c r="AB6366" s="25"/>
    </row>
    <row r="6367" spans="5:28" x14ac:dyDescent="0.3">
      <c r="E6367" s="12"/>
      <c r="O6367" s="22"/>
      <c r="AA6367" s="25"/>
      <c r="AB6367" s="25"/>
    </row>
    <row r="6368" spans="5:28" x14ac:dyDescent="0.3">
      <c r="E6368" s="12"/>
      <c r="O6368" s="22"/>
      <c r="AA6368" s="25"/>
      <c r="AB6368" s="25"/>
    </row>
    <row r="6369" spans="5:28" x14ac:dyDescent="0.3">
      <c r="E6369" s="12"/>
      <c r="O6369" s="22"/>
      <c r="AA6369" s="25"/>
      <c r="AB6369" s="25"/>
    </row>
    <row r="6370" spans="5:28" x14ac:dyDescent="0.3">
      <c r="E6370" s="12"/>
      <c r="O6370" s="22"/>
      <c r="AA6370" s="25"/>
      <c r="AB6370" s="25"/>
    </row>
    <row r="6371" spans="5:28" x14ac:dyDescent="0.3">
      <c r="E6371" s="12"/>
      <c r="O6371" s="22"/>
      <c r="AA6371" s="25"/>
      <c r="AB6371" s="25"/>
    </row>
    <row r="6372" spans="5:28" x14ac:dyDescent="0.3">
      <c r="E6372" s="12"/>
      <c r="O6372" s="22"/>
      <c r="AA6372" s="25"/>
      <c r="AB6372" s="25"/>
    </row>
    <row r="6373" spans="5:28" x14ac:dyDescent="0.3">
      <c r="E6373" s="12"/>
      <c r="O6373" s="22"/>
      <c r="AA6373" s="25"/>
      <c r="AB6373" s="25"/>
    </row>
    <row r="6374" spans="5:28" x14ac:dyDescent="0.3">
      <c r="E6374" s="12"/>
      <c r="O6374" s="22"/>
      <c r="AA6374" s="25"/>
      <c r="AB6374" s="25"/>
    </row>
    <row r="6375" spans="5:28" x14ac:dyDescent="0.3">
      <c r="E6375" s="12"/>
      <c r="O6375" s="22"/>
      <c r="AA6375" s="25"/>
      <c r="AB6375" s="25"/>
    </row>
    <row r="6376" spans="5:28" x14ac:dyDescent="0.3">
      <c r="E6376" s="12"/>
      <c r="O6376" s="22"/>
      <c r="AA6376" s="25"/>
      <c r="AB6376" s="25"/>
    </row>
    <row r="6377" spans="5:28" x14ac:dyDescent="0.3">
      <c r="E6377" s="12"/>
      <c r="O6377" s="22"/>
      <c r="AA6377" s="25"/>
      <c r="AB6377" s="25"/>
    </row>
    <row r="6378" spans="5:28" x14ac:dyDescent="0.3">
      <c r="E6378" s="12"/>
      <c r="O6378" s="22"/>
      <c r="AA6378" s="25"/>
      <c r="AB6378" s="25"/>
    </row>
    <row r="6379" spans="5:28" x14ac:dyDescent="0.3">
      <c r="E6379" s="12"/>
      <c r="O6379" s="22"/>
      <c r="AA6379" s="25"/>
      <c r="AB6379" s="25"/>
    </row>
    <row r="6380" spans="5:28" x14ac:dyDescent="0.3">
      <c r="E6380" s="12"/>
      <c r="O6380" s="22"/>
      <c r="AA6380" s="25"/>
      <c r="AB6380" s="25"/>
    </row>
    <row r="6381" spans="5:28" x14ac:dyDescent="0.3">
      <c r="E6381" s="12"/>
      <c r="O6381" s="22"/>
      <c r="AA6381" s="25"/>
      <c r="AB6381" s="25"/>
    </row>
    <row r="6382" spans="5:28" x14ac:dyDescent="0.3">
      <c r="E6382" s="12"/>
      <c r="O6382" s="22"/>
      <c r="AA6382" s="25"/>
      <c r="AB6382" s="25"/>
    </row>
    <row r="6383" spans="5:28" x14ac:dyDescent="0.3">
      <c r="E6383" s="12"/>
      <c r="O6383" s="22"/>
      <c r="AA6383" s="25"/>
      <c r="AB6383" s="25"/>
    </row>
    <row r="6384" spans="5:28" x14ac:dyDescent="0.3">
      <c r="E6384" s="12"/>
      <c r="O6384" s="22"/>
      <c r="AA6384" s="25"/>
      <c r="AB6384" s="25"/>
    </row>
    <row r="6385" spans="5:28" x14ac:dyDescent="0.3">
      <c r="E6385" s="12"/>
      <c r="O6385" s="22"/>
      <c r="AA6385" s="25"/>
      <c r="AB6385" s="25"/>
    </row>
    <row r="6386" spans="5:28" x14ac:dyDescent="0.3">
      <c r="E6386" s="12"/>
      <c r="O6386" s="22"/>
      <c r="AA6386" s="25"/>
      <c r="AB6386" s="25"/>
    </row>
    <row r="6387" spans="5:28" x14ac:dyDescent="0.3">
      <c r="E6387" s="12"/>
      <c r="O6387" s="22"/>
      <c r="AA6387" s="25"/>
      <c r="AB6387" s="25"/>
    </row>
    <row r="6388" spans="5:28" x14ac:dyDescent="0.3">
      <c r="E6388" s="12"/>
      <c r="O6388" s="22"/>
      <c r="AA6388" s="25"/>
      <c r="AB6388" s="25"/>
    </row>
    <row r="6389" spans="5:28" x14ac:dyDescent="0.3">
      <c r="E6389" s="12"/>
      <c r="O6389" s="22"/>
      <c r="AA6389" s="25"/>
      <c r="AB6389" s="25"/>
    </row>
    <row r="6390" spans="5:28" x14ac:dyDescent="0.3">
      <c r="E6390" s="12"/>
      <c r="O6390" s="22"/>
      <c r="AA6390" s="25"/>
      <c r="AB6390" s="25"/>
    </row>
    <row r="6391" spans="5:28" x14ac:dyDescent="0.3">
      <c r="E6391" s="12"/>
      <c r="O6391" s="22"/>
      <c r="AA6391" s="25"/>
      <c r="AB6391" s="25"/>
    </row>
    <row r="6392" spans="5:28" x14ac:dyDescent="0.3">
      <c r="E6392" s="12"/>
      <c r="O6392" s="22"/>
      <c r="AA6392" s="25"/>
      <c r="AB6392" s="25"/>
    </row>
    <row r="6393" spans="5:28" x14ac:dyDescent="0.3">
      <c r="E6393" s="12"/>
      <c r="O6393" s="22"/>
      <c r="AA6393" s="25"/>
      <c r="AB6393" s="25"/>
    </row>
    <row r="6394" spans="5:28" x14ac:dyDescent="0.3">
      <c r="E6394" s="12"/>
      <c r="O6394" s="22"/>
      <c r="AA6394" s="25"/>
      <c r="AB6394" s="25"/>
    </row>
    <row r="6395" spans="5:28" x14ac:dyDescent="0.3">
      <c r="E6395" s="12"/>
      <c r="O6395" s="22"/>
      <c r="AA6395" s="25"/>
      <c r="AB6395" s="25"/>
    </row>
    <row r="6396" spans="5:28" x14ac:dyDescent="0.3">
      <c r="E6396" s="12"/>
      <c r="O6396" s="22"/>
      <c r="AA6396" s="25"/>
      <c r="AB6396" s="25"/>
    </row>
    <row r="6397" spans="5:28" x14ac:dyDescent="0.3">
      <c r="E6397" s="12"/>
      <c r="O6397" s="22"/>
      <c r="AA6397" s="25"/>
      <c r="AB6397" s="25"/>
    </row>
    <row r="6398" spans="5:28" x14ac:dyDescent="0.3">
      <c r="E6398" s="12"/>
      <c r="O6398" s="22"/>
      <c r="AA6398" s="25"/>
      <c r="AB6398" s="25"/>
    </row>
    <row r="6399" spans="5:28" x14ac:dyDescent="0.3">
      <c r="E6399" s="12"/>
      <c r="O6399" s="22"/>
      <c r="AA6399" s="25"/>
      <c r="AB6399" s="25"/>
    </row>
    <row r="6400" spans="5:28" x14ac:dyDescent="0.3">
      <c r="E6400" s="12"/>
      <c r="O6400" s="22"/>
      <c r="AA6400" s="25"/>
      <c r="AB6400" s="25"/>
    </row>
    <row r="6401" spans="5:28" x14ac:dyDescent="0.3">
      <c r="E6401" s="12"/>
      <c r="O6401" s="22"/>
      <c r="AA6401" s="25"/>
      <c r="AB6401" s="25"/>
    </row>
    <row r="6402" spans="5:28" x14ac:dyDescent="0.3">
      <c r="E6402" s="12"/>
      <c r="O6402" s="22"/>
      <c r="AA6402" s="25"/>
      <c r="AB6402" s="25"/>
    </row>
    <row r="6403" spans="5:28" x14ac:dyDescent="0.3">
      <c r="E6403" s="12"/>
      <c r="O6403" s="22"/>
      <c r="AA6403" s="25"/>
      <c r="AB6403" s="25"/>
    </row>
    <row r="6404" spans="5:28" x14ac:dyDescent="0.3">
      <c r="E6404" s="12"/>
      <c r="O6404" s="22"/>
      <c r="AA6404" s="25"/>
      <c r="AB6404" s="25"/>
    </row>
    <row r="6405" spans="5:28" x14ac:dyDescent="0.3">
      <c r="E6405" s="12"/>
      <c r="O6405" s="22"/>
      <c r="AA6405" s="25"/>
      <c r="AB6405" s="25"/>
    </row>
    <row r="6406" spans="5:28" x14ac:dyDescent="0.3">
      <c r="E6406" s="12"/>
      <c r="O6406" s="22"/>
      <c r="AA6406" s="25"/>
      <c r="AB6406" s="25"/>
    </row>
    <row r="6407" spans="5:28" x14ac:dyDescent="0.3">
      <c r="E6407" s="12"/>
      <c r="O6407" s="22"/>
      <c r="AA6407" s="25"/>
      <c r="AB6407" s="25"/>
    </row>
    <row r="6408" spans="5:28" x14ac:dyDescent="0.3">
      <c r="E6408" s="12"/>
      <c r="O6408" s="22"/>
      <c r="AA6408" s="25"/>
      <c r="AB6408" s="25"/>
    </row>
    <row r="6409" spans="5:28" x14ac:dyDescent="0.3">
      <c r="E6409" s="12"/>
      <c r="O6409" s="22"/>
      <c r="AA6409" s="25"/>
      <c r="AB6409" s="25"/>
    </row>
    <row r="6410" spans="5:28" x14ac:dyDescent="0.3">
      <c r="E6410" s="12"/>
      <c r="O6410" s="22"/>
      <c r="AA6410" s="25"/>
      <c r="AB6410" s="25"/>
    </row>
    <row r="6411" spans="5:28" x14ac:dyDescent="0.3">
      <c r="E6411" s="12"/>
      <c r="O6411" s="22"/>
      <c r="AA6411" s="25"/>
      <c r="AB6411" s="25"/>
    </row>
    <row r="6412" spans="5:28" x14ac:dyDescent="0.3">
      <c r="E6412" s="12"/>
      <c r="O6412" s="22"/>
      <c r="AA6412" s="25"/>
      <c r="AB6412" s="25"/>
    </row>
    <row r="6413" spans="5:28" x14ac:dyDescent="0.3">
      <c r="E6413" s="12"/>
      <c r="O6413" s="22"/>
      <c r="AA6413" s="25"/>
      <c r="AB6413" s="25"/>
    </row>
    <row r="6414" spans="5:28" x14ac:dyDescent="0.3">
      <c r="E6414" s="12"/>
      <c r="O6414" s="22"/>
      <c r="AA6414" s="25"/>
      <c r="AB6414" s="25"/>
    </row>
    <row r="6415" spans="5:28" x14ac:dyDescent="0.3">
      <c r="E6415" s="12"/>
      <c r="O6415" s="22"/>
      <c r="AA6415" s="25"/>
      <c r="AB6415" s="25"/>
    </row>
    <row r="6416" spans="5:28" x14ac:dyDescent="0.3">
      <c r="E6416" s="12"/>
      <c r="O6416" s="22"/>
      <c r="AA6416" s="25"/>
      <c r="AB6416" s="25"/>
    </row>
    <row r="6417" spans="5:28" x14ac:dyDescent="0.3">
      <c r="E6417" s="12"/>
      <c r="O6417" s="22"/>
      <c r="AA6417" s="25"/>
      <c r="AB6417" s="25"/>
    </row>
    <row r="6418" spans="5:28" x14ac:dyDescent="0.3">
      <c r="E6418" s="12"/>
      <c r="O6418" s="22"/>
      <c r="AA6418" s="25"/>
      <c r="AB6418" s="25"/>
    </row>
    <row r="6419" spans="5:28" x14ac:dyDescent="0.3">
      <c r="E6419" s="12"/>
      <c r="O6419" s="22"/>
      <c r="AA6419" s="25"/>
      <c r="AB6419" s="25"/>
    </row>
    <row r="6420" spans="5:28" x14ac:dyDescent="0.3">
      <c r="E6420" s="12"/>
      <c r="O6420" s="22"/>
      <c r="AA6420" s="25"/>
      <c r="AB6420" s="25"/>
    </row>
    <row r="6421" spans="5:28" x14ac:dyDescent="0.3">
      <c r="E6421" s="12"/>
      <c r="O6421" s="22"/>
      <c r="AA6421" s="25"/>
      <c r="AB6421" s="25"/>
    </row>
    <row r="6422" spans="5:28" x14ac:dyDescent="0.3">
      <c r="E6422" s="12"/>
      <c r="O6422" s="22"/>
      <c r="AA6422" s="25"/>
      <c r="AB6422" s="25"/>
    </row>
    <row r="6423" spans="5:28" x14ac:dyDescent="0.3">
      <c r="E6423" s="12"/>
      <c r="O6423" s="22"/>
      <c r="AA6423" s="25"/>
      <c r="AB6423" s="25"/>
    </row>
    <row r="6424" spans="5:28" x14ac:dyDescent="0.3">
      <c r="E6424" s="12"/>
      <c r="O6424" s="22"/>
      <c r="AA6424" s="25"/>
      <c r="AB6424" s="25"/>
    </row>
    <row r="6425" spans="5:28" x14ac:dyDescent="0.3">
      <c r="E6425" s="12"/>
      <c r="O6425" s="22"/>
      <c r="AA6425" s="25"/>
      <c r="AB6425" s="25"/>
    </row>
    <row r="6426" spans="5:28" x14ac:dyDescent="0.3">
      <c r="E6426" s="12"/>
      <c r="O6426" s="22"/>
      <c r="AA6426" s="25"/>
      <c r="AB6426" s="25"/>
    </row>
    <row r="6427" spans="5:28" x14ac:dyDescent="0.3">
      <c r="E6427" s="12"/>
      <c r="O6427" s="22"/>
      <c r="AA6427" s="25"/>
      <c r="AB6427" s="25"/>
    </row>
    <row r="6428" spans="5:28" x14ac:dyDescent="0.3">
      <c r="E6428" s="12"/>
      <c r="O6428" s="22"/>
      <c r="AA6428" s="25"/>
      <c r="AB6428" s="25"/>
    </row>
    <row r="6429" spans="5:28" x14ac:dyDescent="0.3">
      <c r="E6429" s="12"/>
      <c r="O6429" s="22"/>
      <c r="AA6429" s="25"/>
      <c r="AB6429" s="25"/>
    </row>
    <row r="6430" spans="5:28" x14ac:dyDescent="0.3">
      <c r="E6430" s="12"/>
      <c r="O6430" s="22"/>
      <c r="AA6430" s="25"/>
      <c r="AB6430" s="25"/>
    </row>
    <row r="6431" spans="5:28" x14ac:dyDescent="0.3">
      <c r="E6431" s="12"/>
      <c r="O6431" s="22"/>
      <c r="AA6431" s="25"/>
      <c r="AB6431" s="25"/>
    </row>
    <row r="6432" spans="5:28" x14ac:dyDescent="0.3">
      <c r="E6432" s="12"/>
      <c r="O6432" s="22"/>
      <c r="AA6432" s="25"/>
      <c r="AB6432" s="25"/>
    </row>
    <row r="6433" spans="5:28" x14ac:dyDescent="0.3">
      <c r="E6433" s="12"/>
      <c r="O6433" s="22"/>
      <c r="AA6433" s="25"/>
      <c r="AB6433" s="25"/>
    </row>
    <row r="6434" spans="5:28" x14ac:dyDescent="0.3">
      <c r="E6434" s="12"/>
      <c r="O6434" s="22"/>
      <c r="AA6434" s="25"/>
      <c r="AB6434" s="25"/>
    </row>
    <row r="6435" spans="5:28" x14ac:dyDescent="0.3">
      <c r="E6435" s="12"/>
      <c r="O6435" s="22"/>
      <c r="AA6435" s="25"/>
      <c r="AB6435" s="25"/>
    </row>
    <row r="6436" spans="5:28" x14ac:dyDescent="0.3">
      <c r="E6436" s="12"/>
      <c r="O6436" s="22"/>
      <c r="AA6436" s="25"/>
      <c r="AB6436" s="25"/>
    </row>
    <row r="6437" spans="5:28" x14ac:dyDescent="0.3">
      <c r="E6437" s="12"/>
      <c r="O6437" s="22"/>
      <c r="AA6437" s="25"/>
      <c r="AB6437" s="25"/>
    </row>
    <row r="6438" spans="5:28" x14ac:dyDescent="0.3">
      <c r="E6438" s="12"/>
      <c r="O6438" s="22"/>
      <c r="AA6438" s="25"/>
      <c r="AB6438" s="25"/>
    </row>
    <row r="6439" spans="5:28" x14ac:dyDescent="0.3">
      <c r="E6439" s="12"/>
      <c r="O6439" s="22"/>
      <c r="AA6439" s="25"/>
      <c r="AB6439" s="25"/>
    </row>
    <row r="6440" spans="5:28" x14ac:dyDescent="0.3">
      <c r="E6440" s="12"/>
      <c r="O6440" s="22"/>
      <c r="AA6440" s="25"/>
      <c r="AB6440" s="25"/>
    </row>
    <row r="6441" spans="5:28" x14ac:dyDescent="0.3">
      <c r="E6441" s="12"/>
      <c r="O6441" s="22"/>
      <c r="AA6441" s="25"/>
      <c r="AB6441" s="25"/>
    </row>
    <row r="6442" spans="5:28" x14ac:dyDescent="0.3">
      <c r="E6442" s="12"/>
      <c r="O6442" s="22"/>
      <c r="AA6442" s="25"/>
      <c r="AB6442" s="25"/>
    </row>
    <row r="6443" spans="5:28" x14ac:dyDescent="0.3">
      <c r="E6443" s="12"/>
      <c r="O6443" s="22"/>
      <c r="AA6443" s="25"/>
      <c r="AB6443" s="25"/>
    </row>
    <row r="6444" spans="5:28" x14ac:dyDescent="0.3">
      <c r="E6444" s="12"/>
      <c r="O6444" s="22"/>
      <c r="AA6444" s="25"/>
      <c r="AB6444" s="25"/>
    </row>
    <row r="6445" spans="5:28" x14ac:dyDescent="0.3">
      <c r="E6445" s="12"/>
      <c r="O6445" s="22"/>
      <c r="AA6445" s="25"/>
      <c r="AB6445" s="25"/>
    </row>
    <row r="6446" spans="5:28" x14ac:dyDescent="0.3">
      <c r="E6446" s="12"/>
      <c r="O6446" s="22"/>
      <c r="AA6446" s="25"/>
      <c r="AB6446" s="25"/>
    </row>
    <row r="6447" spans="5:28" x14ac:dyDescent="0.3">
      <c r="E6447" s="12"/>
      <c r="O6447" s="22"/>
      <c r="AA6447" s="25"/>
      <c r="AB6447" s="25"/>
    </row>
    <row r="6448" spans="5:28" x14ac:dyDescent="0.3">
      <c r="E6448" s="12"/>
      <c r="O6448" s="22"/>
      <c r="AA6448" s="25"/>
      <c r="AB6448" s="25"/>
    </row>
    <row r="6449" spans="5:28" x14ac:dyDescent="0.3">
      <c r="E6449" s="12"/>
      <c r="O6449" s="22"/>
      <c r="AA6449" s="25"/>
      <c r="AB6449" s="25"/>
    </row>
    <row r="6450" spans="5:28" x14ac:dyDescent="0.3">
      <c r="E6450" s="12"/>
      <c r="O6450" s="22"/>
      <c r="AA6450" s="25"/>
      <c r="AB6450" s="25"/>
    </row>
    <row r="6451" spans="5:28" x14ac:dyDescent="0.3">
      <c r="E6451" s="12"/>
      <c r="O6451" s="22"/>
      <c r="AA6451" s="25"/>
      <c r="AB6451" s="25"/>
    </row>
    <row r="6452" spans="5:28" x14ac:dyDescent="0.3">
      <c r="E6452" s="12"/>
      <c r="O6452" s="22"/>
      <c r="AA6452" s="25"/>
      <c r="AB6452" s="25"/>
    </row>
    <row r="6453" spans="5:28" x14ac:dyDescent="0.3">
      <c r="E6453" s="12"/>
      <c r="O6453" s="22"/>
      <c r="AA6453" s="25"/>
      <c r="AB6453" s="25"/>
    </row>
    <row r="6454" spans="5:28" x14ac:dyDescent="0.3">
      <c r="E6454" s="12"/>
      <c r="O6454" s="22"/>
      <c r="AA6454" s="25"/>
      <c r="AB6454" s="25"/>
    </row>
    <row r="6455" spans="5:28" x14ac:dyDescent="0.3">
      <c r="E6455" s="12"/>
      <c r="O6455" s="22"/>
      <c r="AA6455" s="25"/>
      <c r="AB6455" s="25"/>
    </row>
    <row r="6456" spans="5:28" x14ac:dyDescent="0.3">
      <c r="E6456" s="12"/>
      <c r="O6456" s="22"/>
      <c r="AA6456" s="25"/>
      <c r="AB6456" s="25"/>
    </row>
    <row r="6457" spans="5:28" x14ac:dyDescent="0.3">
      <c r="E6457" s="12"/>
      <c r="O6457" s="22"/>
      <c r="AA6457" s="25"/>
      <c r="AB6457" s="25"/>
    </row>
    <row r="6458" spans="5:28" x14ac:dyDescent="0.3">
      <c r="E6458" s="12"/>
      <c r="O6458" s="22"/>
      <c r="AA6458" s="25"/>
      <c r="AB6458" s="25"/>
    </row>
    <row r="6459" spans="5:28" x14ac:dyDescent="0.3">
      <c r="E6459" s="12"/>
      <c r="O6459" s="22"/>
      <c r="AA6459" s="25"/>
      <c r="AB6459" s="25"/>
    </row>
    <row r="6460" spans="5:28" x14ac:dyDescent="0.3">
      <c r="E6460" s="12"/>
      <c r="O6460" s="22"/>
      <c r="AA6460" s="25"/>
      <c r="AB6460" s="25"/>
    </row>
    <row r="6461" spans="5:28" x14ac:dyDescent="0.3">
      <c r="E6461" s="12"/>
      <c r="O6461" s="22"/>
      <c r="AA6461" s="25"/>
      <c r="AB6461" s="25"/>
    </row>
    <row r="6462" spans="5:28" x14ac:dyDescent="0.3">
      <c r="E6462" s="12"/>
      <c r="O6462" s="22"/>
      <c r="AA6462" s="25"/>
      <c r="AB6462" s="25"/>
    </row>
    <row r="6463" spans="5:28" x14ac:dyDescent="0.3">
      <c r="E6463" s="12"/>
      <c r="O6463" s="22"/>
      <c r="AA6463" s="25"/>
      <c r="AB6463" s="25"/>
    </row>
    <row r="6464" spans="5:28" x14ac:dyDescent="0.3">
      <c r="E6464" s="12"/>
      <c r="O6464" s="22"/>
      <c r="AA6464" s="25"/>
      <c r="AB6464" s="25"/>
    </row>
    <row r="6465" spans="5:28" x14ac:dyDescent="0.3">
      <c r="E6465" s="12"/>
      <c r="O6465" s="22"/>
      <c r="AA6465" s="25"/>
      <c r="AB6465" s="25"/>
    </row>
    <row r="6466" spans="5:28" x14ac:dyDescent="0.3">
      <c r="E6466" s="12"/>
      <c r="O6466" s="22"/>
      <c r="AA6466" s="25"/>
      <c r="AB6466" s="25"/>
    </row>
    <row r="6467" spans="5:28" x14ac:dyDescent="0.3">
      <c r="E6467" s="12"/>
      <c r="O6467" s="22"/>
      <c r="AA6467" s="25"/>
      <c r="AB6467" s="25"/>
    </row>
    <row r="6468" spans="5:28" x14ac:dyDescent="0.3">
      <c r="E6468" s="12"/>
      <c r="O6468" s="22"/>
      <c r="AA6468" s="25"/>
      <c r="AB6468" s="25"/>
    </row>
    <row r="6469" spans="5:28" x14ac:dyDescent="0.3">
      <c r="E6469" s="12"/>
      <c r="O6469" s="22"/>
      <c r="AA6469" s="25"/>
      <c r="AB6469" s="25"/>
    </row>
    <row r="6470" spans="5:28" x14ac:dyDescent="0.3">
      <c r="E6470" s="12"/>
      <c r="O6470" s="22"/>
      <c r="AA6470" s="25"/>
      <c r="AB6470" s="25"/>
    </row>
    <row r="6471" spans="5:28" x14ac:dyDescent="0.3">
      <c r="E6471" s="12"/>
      <c r="O6471" s="22"/>
      <c r="AA6471" s="25"/>
      <c r="AB6471" s="25"/>
    </row>
    <row r="6472" spans="5:28" x14ac:dyDescent="0.3">
      <c r="E6472" s="12"/>
      <c r="O6472" s="22"/>
      <c r="AA6472" s="25"/>
      <c r="AB6472" s="25"/>
    </row>
    <row r="6473" spans="5:28" x14ac:dyDescent="0.3">
      <c r="E6473" s="12"/>
      <c r="O6473" s="22"/>
      <c r="AA6473" s="25"/>
      <c r="AB6473" s="25"/>
    </row>
    <row r="6474" spans="5:28" x14ac:dyDescent="0.3">
      <c r="E6474" s="12"/>
      <c r="O6474" s="22"/>
      <c r="AA6474" s="25"/>
      <c r="AB6474" s="25"/>
    </row>
    <row r="6475" spans="5:28" x14ac:dyDescent="0.3">
      <c r="E6475" s="12"/>
      <c r="O6475" s="22"/>
      <c r="AA6475" s="25"/>
      <c r="AB6475" s="25"/>
    </row>
    <row r="6476" spans="5:28" x14ac:dyDescent="0.3">
      <c r="E6476" s="12"/>
      <c r="O6476" s="22"/>
      <c r="AA6476" s="25"/>
      <c r="AB6476" s="25"/>
    </row>
    <row r="6477" spans="5:28" x14ac:dyDescent="0.3">
      <c r="E6477" s="12"/>
      <c r="O6477" s="22"/>
      <c r="AA6477" s="25"/>
      <c r="AB6477" s="25"/>
    </row>
    <row r="6478" spans="5:28" x14ac:dyDescent="0.3">
      <c r="E6478" s="12"/>
      <c r="O6478" s="22"/>
      <c r="AA6478" s="25"/>
      <c r="AB6478" s="25"/>
    </row>
    <row r="6479" spans="5:28" x14ac:dyDescent="0.3">
      <c r="E6479" s="12"/>
      <c r="O6479" s="22"/>
      <c r="AA6479" s="25"/>
      <c r="AB6479" s="25"/>
    </row>
    <row r="6480" spans="5:28" x14ac:dyDescent="0.3">
      <c r="E6480" s="12"/>
      <c r="O6480" s="22"/>
      <c r="AA6480" s="25"/>
      <c r="AB6480" s="25"/>
    </row>
    <row r="6481" spans="5:28" x14ac:dyDescent="0.3">
      <c r="E6481" s="12"/>
      <c r="O6481" s="22"/>
      <c r="AA6481" s="25"/>
      <c r="AB6481" s="25"/>
    </row>
    <row r="6482" spans="5:28" x14ac:dyDescent="0.3">
      <c r="E6482" s="12"/>
      <c r="O6482" s="22"/>
      <c r="AA6482" s="25"/>
      <c r="AB6482" s="25"/>
    </row>
    <row r="6483" spans="5:28" x14ac:dyDescent="0.3">
      <c r="E6483" s="12"/>
      <c r="O6483" s="22"/>
      <c r="AA6483" s="25"/>
      <c r="AB6483" s="25"/>
    </row>
    <row r="6484" spans="5:28" x14ac:dyDescent="0.3">
      <c r="E6484" s="12"/>
      <c r="O6484" s="22"/>
      <c r="AA6484" s="25"/>
      <c r="AB6484" s="25"/>
    </row>
    <row r="6485" spans="5:28" x14ac:dyDescent="0.3">
      <c r="E6485" s="12"/>
      <c r="O6485" s="22"/>
      <c r="AA6485" s="25"/>
      <c r="AB6485" s="25"/>
    </row>
    <row r="6486" spans="5:28" x14ac:dyDescent="0.3">
      <c r="E6486" s="12"/>
      <c r="O6486" s="22"/>
      <c r="AA6486" s="25"/>
      <c r="AB6486" s="25"/>
    </row>
    <row r="6487" spans="5:28" x14ac:dyDescent="0.3">
      <c r="E6487" s="12"/>
      <c r="O6487" s="22"/>
      <c r="AA6487" s="25"/>
      <c r="AB6487" s="25"/>
    </row>
    <row r="6488" spans="5:28" x14ac:dyDescent="0.3">
      <c r="E6488" s="12"/>
      <c r="O6488" s="22"/>
      <c r="AA6488" s="25"/>
      <c r="AB6488" s="25"/>
    </row>
    <row r="6489" spans="5:28" x14ac:dyDescent="0.3">
      <c r="E6489" s="12"/>
      <c r="O6489" s="22"/>
      <c r="AA6489" s="25"/>
      <c r="AB6489" s="25"/>
    </row>
    <row r="6490" spans="5:28" x14ac:dyDescent="0.3">
      <c r="E6490" s="12"/>
      <c r="O6490" s="22"/>
      <c r="AA6490" s="25"/>
      <c r="AB6490" s="25"/>
    </row>
    <row r="6491" spans="5:28" x14ac:dyDescent="0.3">
      <c r="E6491" s="12"/>
      <c r="O6491" s="22"/>
      <c r="AA6491" s="25"/>
      <c r="AB6491" s="25"/>
    </row>
    <row r="6492" spans="5:28" x14ac:dyDescent="0.3">
      <c r="E6492" s="12"/>
      <c r="O6492" s="22"/>
      <c r="AA6492" s="25"/>
      <c r="AB6492" s="25"/>
    </row>
    <row r="6493" spans="5:28" x14ac:dyDescent="0.3">
      <c r="E6493" s="12"/>
      <c r="O6493" s="22"/>
      <c r="AA6493" s="25"/>
      <c r="AB6493" s="25"/>
    </row>
    <row r="6494" spans="5:28" x14ac:dyDescent="0.3">
      <c r="E6494" s="12"/>
      <c r="O6494" s="22"/>
      <c r="AA6494" s="25"/>
      <c r="AB6494" s="25"/>
    </row>
    <row r="6495" spans="5:28" x14ac:dyDescent="0.3">
      <c r="E6495" s="12"/>
      <c r="O6495" s="22"/>
      <c r="AA6495" s="25"/>
      <c r="AB6495" s="25"/>
    </row>
    <row r="6496" spans="5:28" x14ac:dyDescent="0.3">
      <c r="E6496" s="12"/>
      <c r="O6496" s="22"/>
      <c r="AA6496" s="25"/>
      <c r="AB6496" s="25"/>
    </row>
    <row r="6497" spans="5:28" x14ac:dyDescent="0.3">
      <c r="E6497" s="12"/>
      <c r="O6497" s="22"/>
      <c r="AA6497" s="25"/>
      <c r="AB6497" s="25"/>
    </row>
    <row r="6498" spans="5:28" x14ac:dyDescent="0.3">
      <c r="E6498" s="12"/>
      <c r="O6498" s="22"/>
      <c r="AA6498" s="25"/>
      <c r="AB6498" s="25"/>
    </row>
    <row r="6499" spans="5:28" x14ac:dyDescent="0.3">
      <c r="E6499" s="12"/>
      <c r="O6499" s="22"/>
      <c r="AA6499" s="25"/>
      <c r="AB6499" s="25"/>
    </row>
    <row r="6500" spans="5:28" x14ac:dyDescent="0.3">
      <c r="E6500" s="12"/>
      <c r="O6500" s="22"/>
      <c r="AA6500" s="25"/>
      <c r="AB6500" s="25"/>
    </row>
    <row r="6501" spans="5:28" x14ac:dyDescent="0.3">
      <c r="E6501" s="12"/>
      <c r="O6501" s="22"/>
      <c r="AA6501" s="25"/>
      <c r="AB6501" s="25"/>
    </row>
    <row r="6502" spans="5:28" x14ac:dyDescent="0.3">
      <c r="E6502" s="12"/>
      <c r="O6502" s="22"/>
      <c r="AA6502" s="25"/>
      <c r="AB6502" s="25"/>
    </row>
    <row r="6503" spans="5:28" x14ac:dyDescent="0.3">
      <c r="E6503" s="12"/>
      <c r="O6503" s="22"/>
      <c r="AA6503" s="25"/>
      <c r="AB6503" s="25"/>
    </row>
    <row r="6504" spans="5:28" x14ac:dyDescent="0.3">
      <c r="E6504" s="12"/>
      <c r="O6504" s="22"/>
      <c r="AA6504" s="25"/>
      <c r="AB6504" s="25"/>
    </row>
    <row r="6505" spans="5:28" x14ac:dyDescent="0.3">
      <c r="E6505" s="12"/>
      <c r="O6505" s="22"/>
      <c r="AA6505" s="25"/>
      <c r="AB6505" s="25"/>
    </row>
    <row r="6506" spans="5:28" x14ac:dyDescent="0.3">
      <c r="E6506" s="12"/>
      <c r="O6506" s="22"/>
      <c r="AA6506" s="25"/>
      <c r="AB6506" s="25"/>
    </row>
    <row r="6507" spans="5:28" x14ac:dyDescent="0.3">
      <c r="E6507" s="12"/>
      <c r="O6507" s="22"/>
      <c r="AA6507" s="25"/>
      <c r="AB6507" s="25"/>
    </row>
    <row r="6508" spans="5:28" x14ac:dyDescent="0.3">
      <c r="E6508" s="12"/>
      <c r="O6508" s="22"/>
      <c r="AA6508" s="25"/>
      <c r="AB6508" s="25"/>
    </row>
    <row r="6509" spans="5:28" x14ac:dyDescent="0.3">
      <c r="E6509" s="12"/>
      <c r="O6509" s="22"/>
      <c r="AA6509" s="25"/>
      <c r="AB6509" s="25"/>
    </row>
    <row r="6510" spans="5:28" x14ac:dyDescent="0.3">
      <c r="E6510" s="12"/>
      <c r="O6510" s="22"/>
      <c r="AA6510" s="25"/>
      <c r="AB6510" s="25"/>
    </row>
    <row r="6511" spans="5:28" x14ac:dyDescent="0.3">
      <c r="E6511" s="12"/>
      <c r="O6511" s="22"/>
      <c r="AA6511" s="25"/>
      <c r="AB6511" s="25"/>
    </row>
    <row r="6512" spans="5:28" x14ac:dyDescent="0.3">
      <c r="E6512" s="12"/>
      <c r="O6512" s="22"/>
      <c r="AA6512" s="25"/>
      <c r="AB6512" s="25"/>
    </row>
    <row r="6513" spans="5:28" x14ac:dyDescent="0.3">
      <c r="E6513" s="12"/>
      <c r="O6513" s="22"/>
      <c r="AA6513" s="25"/>
      <c r="AB6513" s="25"/>
    </row>
    <row r="6514" spans="5:28" x14ac:dyDescent="0.3">
      <c r="E6514" s="12"/>
      <c r="O6514" s="22"/>
      <c r="AA6514" s="25"/>
      <c r="AB6514" s="25"/>
    </row>
    <row r="6515" spans="5:28" x14ac:dyDescent="0.3">
      <c r="E6515" s="12"/>
      <c r="O6515" s="22"/>
      <c r="AA6515" s="25"/>
      <c r="AB6515" s="25"/>
    </row>
    <row r="6516" spans="5:28" x14ac:dyDescent="0.3">
      <c r="E6516" s="12"/>
      <c r="O6516" s="22"/>
      <c r="AA6516" s="25"/>
      <c r="AB6516" s="25"/>
    </row>
    <row r="6517" spans="5:28" x14ac:dyDescent="0.3">
      <c r="E6517" s="12"/>
      <c r="O6517" s="22"/>
      <c r="AA6517" s="25"/>
      <c r="AB6517" s="25"/>
    </row>
    <row r="6518" spans="5:28" x14ac:dyDescent="0.3">
      <c r="E6518" s="12"/>
      <c r="O6518" s="22"/>
      <c r="AA6518" s="25"/>
      <c r="AB6518" s="25"/>
    </row>
    <row r="6519" spans="5:28" x14ac:dyDescent="0.3">
      <c r="E6519" s="12"/>
      <c r="O6519" s="22"/>
      <c r="AA6519" s="25"/>
      <c r="AB6519" s="25"/>
    </row>
    <row r="6520" spans="5:28" x14ac:dyDescent="0.3">
      <c r="E6520" s="12"/>
      <c r="O6520" s="22"/>
      <c r="AA6520" s="25"/>
      <c r="AB6520" s="25"/>
    </row>
    <row r="6521" spans="5:28" x14ac:dyDescent="0.3">
      <c r="E6521" s="12"/>
      <c r="O6521" s="22"/>
      <c r="AA6521" s="25"/>
      <c r="AB6521" s="25"/>
    </row>
    <row r="6522" spans="5:28" x14ac:dyDescent="0.3">
      <c r="E6522" s="12"/>
      <c r="O6522" s="22"/>
      <c r="AA6522" s="25"/>
      <c r="AB6522" s="25"/>
    </row>
    <row r="6523" spans="5:28" x14ac:dyDescent="0.3">
      <c r="E6523" s="12"/>
      <c r="O6523" s="22"/>
      <c r="AA6523" s="25"/>
      <c r="AB6523" s="25"/>
    </row>
    <row r="6524" spans="5:28" x14ac:dyDescent="0.3">
      <c r="E6524" s="12"/>
      <c r="O6524" s="22"/>
      <c r="AA6524" s="25"/>
      <c r="AB6524" s="25"/>
    </row>
    <row r="6525" spans="5:28" x14ac:dyDescent="0.3">
      <c r="E6525" s="12"/>
      <c r="O6525" s="22"/>
      <c r="AA6525" s="25"/>
      <c r="AB6525" s="25"/>
    </row>
    <row r="6526" spans="5:28" x14ac:dyDescent="0.3">
      <c r="E6526" s="12"/>
      <c r="O6526" s="22"/>
      <c r="AA6526" s="25"/>
      <c r="AB6526" s="25"/>
    </row>
    <row r="6527" spans="5:28" x14ac:dyDescent="0.3">
      <c r="E6527" s="12"/>
      <c r="O6527" s="22"/>
      <c r="AA6527" s="25"/>
      <c r="AB6527" s="25"/>
    </row>
    <row r="6528" spans="5:28" x14ac:dyDescent="0.3">
      <c r="E6528" s="12"/>
      <c r="O6528" s="22"/>
      <c r="AA6528" s="25"/>
      <c r="AB6528" s="25"/>
    </row>
    <row r="6529" spans="5:28" x14ac:dyDescent="0.3">
      <c r="E6529" s="12"/>
      <c r="O6529" s="22"/>
      <c r="AA6529" s="25"/>
      <c r="AB6529" s="25"/>
    </row>
    <row r="6530" spans="5:28" x14ac:dyDescent="0.3">
      <c r="E6530" s="12"/>
      <c r="O6530" s="22"/>
      <c r="AA6530" s="25"/>
      <c r="AB6530" s="25"/>
    </row>
    <row r="6531" spans="5:28" x14ac:dyDescent="0.3">
      <c r="E6531" s="12"/>
      <c r="O6531" s="22"/>
      <c r="AA6531" s="25"/>
      <c r="AB6531" s="25"/>
    </row>
    <row r="6532" spans="5:28" x14ac:dyDescent="0.3">
      <c r="E6532" s="12"/>
      <c r="O6532" s="22"/>
      <c r="AA6532" s="25"/>
      <c r="AB6532" s="25"/>
    </row>
    <row r="6533" spans="5:28" x14ac:dyDescent="0.3">
      <c r="E6533" s="12"/>
      <c r="O6533" s="22"/>
      <c r="AA6533" s="25"/>
      <c r="AB6533" s="25"/>
    </row>
    <row r="6534" spans="5:28" x14ac:dyDescent="0.3">
      <c r="E6534" s="12"/>
      <c r="O6534" s="22"/>
      <c r="AA6534" s="25"/>
      <c r="AB6534" s="25"/>
    </row>
    <row r="6535" spans="5:28" x14ac:dyDescent="0.3">
      <c r="E6535" s="12"/>
      <c r="O6535" s="22"/>
      <c r="AA6535" s="25"/>
      <c r="AB6535" s="25"/>
    </row>
    <row r="6536" spans="5:28" x14ac:dyDescent="0.3">
      <c r="E6536" s="12"/>
      <c r="O6536" s="22"/>
      <c r="AA6536" s="25"/>
      <c r="AB6536" s="25"/>
    </row>
    <row r="6537" spans="5:28" x14ac:dyDescent="0.3">
      <c r="E6537" s="12"/>
      <c r="O6537" s="22"/>
      <c r="AA6537" s="25"/>
      <c r="AB6537" s="25"/>
    </row>
    <row r="6538" spans="5:28" x14ac:dyDescent="0.3">
      <c r="E6538" s="12"/>
      <c r="O6538" s="22"/>
      <c r="AA6538" s="25"/>
      <c r="AB6538" s="25"/>
    </row>
    <row r="6539" spans="5:28" x14ac:dyDescent="0.3">
      <c r="E6539" s="12"/>
      <c r="O6539" s="22"/>
      <c r="AA6539" s="25"/>
      <c r="AB6539" s="25"/>
    </row>
    <row r="6540" spans="5:28" x14ac:dyDescent="0.3">
      <c r="E6540" s="12"/>
      <c r="O6540" s="22"/>
      <c r="AA6540" s="25"/>
      <c r="AB6540" s="25"/>
    </row>
    <row r="6541" spans="5:28" x14ac:dyDescent="0.3">
      <c r="E6541" s="12"/>
      <c r="O6541" s="22"/>
      <c r="AA6541" s="25"/>
      <c r="AB6541" s="25"/>
    </row>
    <row r="6542" spans="5:28" x14ac:dyDescent="0.3">
      <c r="E6542" s="12"/>
      <c r="O6542" s="22"/>
      <c r="AA6542" s="25"/>
      <c r="AB6542" s="25"/>
    </row>
    <row r="6543" spans="5:28" x14ac:dyDescent="0.3">
      <c r="E6543" s="12"/>
      <c r="O6543" s="22"/>
      <c r="AA6543" s="25"/>
      <c r="AB6543" s="25"/>
    </row>
    <row r="6544" spans="5:28" x14ac:dyDescent="0.3">
      <c r="E6544" s="12"/>
      <c r="O6544" s="22"/>
      <c r="AA6544" s="25"/>
      <c r="AB6544" s="25"/>
    </row>
    <row r="6545" spans="5:28" x14ac:dyDescent="0.3">
      <c r="E6545" s="12"/>
      <c r="O6545" s="22"/>
      <c r="AA6545" s="25"/>
      <c r="AB6545" s="25"/>
    </row>
    <row r="6546" spans="5:28" x14ac:dyDescent="0.3">
      <c r="E6546" s="12"/>
      <c r="O6546" s="22"/>
      <c r="AA6546" s="25"/>
      <c r="AB6546" s="25"/>
    </row>
    <row r="6547" spans="5:28" x14ac:dyDescent="0.3">
      <c r="E6547" s="12"/>
      <c r="O6547" s="22"/>
      <c r="AA6547" s="25"/>
      <c r="AB6547" s="25"/>
    </row>
    <row r="6548" spans="5:28" x14ac:dyDescent="0.3">
      <c r="E6548" s="12"/>
      <c r="O6548" s="22"/>
      <c r="AA6548" s="25"/>
      <c r="AB6548" s="25"/>
    </row>
    <row r="6549" spans="5:28" x14ac:dyDescent="0.3">
      <c r="E6549" s="12"/>
      <c r="O6549" s="22"/>
      <c r="AA6549" s="25"/>
      <c r="AB6549" s="25"/>
    </row>
    <row r="6550" spans="5:28" x14ac:dyDescent="0.3">
      <c r="E6550" s="12"/>
      <c r="O6550" s="22"/>
      <c r="AA6550" s="25"/>
      <c r="AB6550" s="25"/>
    </row>
    <row r="6551" spans="5:28" x14ac:dyDescent="0.3">
      <c r="E6551" s="12"/>
      <c r="O6551" s="22"/>
      <c r="AA6551" s="25"/>
      <c r="AB6551" s="25"/>
    </row>
    <row r="6552" spans="5:28" x14ac:dyDescent="0.3">
      <c r="E6552" s="12"/>
      <c r="O6552" s="22"/>
      <c r="AA6552" s="25"/>
      <c r="AB6552" s="25"/>
    </row>
    <row r="6553" spans="5:28" x14ac:dyDescent="0.3">
      <c r="E6553" s="12"/>
      <c r="O6553" s="22"/>
      <c r="AA6553" s="25"/>
      <c r="AB6553" s="25"/>
    </row>
    <row r="6554" spans="5:28" x14ac:dyDescent="0.3">
      <c r="E6554" s="12"/>
      <c r="O6554" s="22"/>
      <c r="AA6554" s="25"/>
      <c r="AB6554" s="25"/>
    </row>
    <row r="6555" spans="5:28" x14ac:dyDescent="0.3">
      <c r="E6555" s="12"/>
      <c r="O6555" s="22"/>
      <c r="AA6555" s="25"/>
      <c r="AB6555" s="25"/>
    </row>
    <row r="6556" spans="5:28" x14ac:dyDescent="0.3">
      <c r="E6556" s="12"/>
      <c r="O6556" s="22"/>
      <c r="AA6556" s="25"/>
      <c r="AB6556" s="25"/>
    </row>
    <row r="6557" spans="5:28" x14ac:dyDescent="0.3">
      <c r="E6557" s="12"/>
      <c r="O6557" s="22"/>
      <c r="AA6557" s="25"/>
      <c r="AB6557" s="25"/>
    </row>
    <row r="6558" spans="5:28" x14ac:dyDescent="0.3">
      <c r="E6558" s="12"/>
      <c r="O6558" s="22"/>
      <c r="AA6558" s="25"/>
      <c r="AB6558" s="25"/>
    </row>
    <row r="6559" spans="5:28" x14ac:dyDescent="0.3">
      <c r="E6559" s="12"/>
      <c r="O6559" s="22"/>
      <c r="AA6559" s="25"/>
      <c r="AB6559" s="25"/>
    </row>
    <row r="6560" spans="5:28" x14ac:dyDescent="0.3">
      <c r="E6560" s="12"/>
      <c r="O6560" s="22"/>
      <c r="AA6560" s="25"/>
      <c r="AB6560" s="25"/>
    </row>
    <row r="6561" spans="5:28" x14ac:dyDescent="0.3">
      <c r="E6561" s="12"/>
      <c r="O6561" s="22"/>
      <c r="AA6561" s="25"/>
      <c r="AB6561" s="25"/>
    </row>
    <row r="6562" spans="5:28" x14ac:dyDescent="0.3">
      <c r="E6562" s="12"/>
      <c r="O6562" s="22"/>
      <c r="AA6562" s="25"/>
      <c r="AB6562" s="25"/>
    </row>
    <row r="6563" spans="5:28" x14ac:dyDescent="0.3">
      <c r="E6563" s="12"/>
      <c r="O6563" s="22"/>
      <c r="AA6563" s="25"/>
      <c r="AB6563" s="25"/>
    </row>
    <row r="6564" spans="5:28" x14ac:dyDescent="0.3">
      <c r="E6564" s="12"/>
      <c r="O6564" s="22"/>
      <c r="AA6564" s="25"/>
      <c r="AB6564" s="25"/>
    </row>
    <row r="6565" spans="5:28" x14ac:dyDescent="0.3">
      <c r="E6565" s="12"/>
      <c r="O6565" s="22"/>
      <c r="AA6565" s="25"/>
      <c r="AB6565" s="25"/>
    </row>
    <row r="6566" spans="5:28" x14ac:dyDescent="0.3">
      <c r="E6566" s="12"/>
      <c r="O6566" s="22"/>
      <c r="AA6566" s="25"/>
      <c r="AB6566" s="25"/>
    </row>
    <row r="6567" spans="5:28" x14ac:dyDescent="0.3">
      <c r="E6567" s="12"/>
      <c r="O6567" s="22"/>
      <c r="AA6567" s="25"/>
      <c r="AB6567" s="25"/>
    </row>
    <row r="6568" spans="5:28" x14ac:dyDescent="0.3">
      <c r="E6568" s="12"/>
      <c r="O6568" s="22"/>
      <c r="AA6568" s="25"/>
      <c r="AB6568" s="25"/>
    </row>
    <row r="6569" spans="5:28" x14ac:dyDescent="0.3">
      <c r="E6569" s="12"/>
      <c r="O6569" s="22"/>
      <c r="AA6569" s="25"/>
      <c r="AB6569" s="25"/>
    </row>
    <row r="6570" spans="5:28" x14ac:dyDescent="0.3">
      <c r="E6570" s="12"/>
      <c r="O6570" s="22"/>
      <c r="AA6570" s="25"/>
      <c r="AB6570" s="25"/>
    </row>
    <row r="6571" spans="5:28" x14ac:dyDescent="0.3">
      <c r="E6571" s="12"/>
      <c r="O6571" s="22"/>
      <c r="AA6571" s="25"/>
      <c r="AB6571" s="25"/>
    </row>
    <row r="6572" spans="5:28" x14ac:dyDescent="0.3">
      <c r="E6572" s="12"/>
      <c r="O6572" s="22"/>
      <c r="AA6572" s="25"/>
      <c r="AB6572" s="25"/>
    </row>
    <row r="6573" spans="5:28" x14ac:dyDescent="0.3">
      <c r="E6573" s="12"/>
      <c r="O6573" s="22"/>
      <c r="AA6573" s="25"/>
      <c r="AB6573" s="25"/>
    </row>
    <row r="6574" spans="5:28" x14ac:dyDescent="0.3">
      <c r="E6574" s="12"/>
      <c r="O6574" s="22"/>
      <c r="AA6574" s="25"/>
      <c r="AB6574" s="25"/>
    </row>
    <row r="6575" spans="5:28" x14ac:dyDescent="0.3">
      <c r="E6575" s="12"/>
      <c r="O6575" s="22"/>
      <c r="AA6575" s="25"/>
      <c r="AB6575" s="25"/>
    </row>
    <row r="6576" spans="5:28" x14ac:dyDescent="0.3">
      <c r="E6576" s="12"/>
      <c r="O6576" s="22"/>
      <c r="AA6576" s="25"/>
      <c r="AB6576" s="25"/>
    </row>
    <row r="6577" spans="5:28" x14ac:dyDescent="0.3">
      <c r="E6577" s="12"/>
      <c r="O6577" s="22"/>
      <c r="AA6577" s="25"/>
      <c r="AB6577" s="25"/>
    </row>
    <row r="6578" spans="5:28" x14ac:dyDescent="0.3">
      <c r="E6578" s="12"/>
      <c r="O6578" s="22"/>
      <c r="AA6578" s="25"/>
      <c r="AB6578" s="25"/>
    </row>
    <row r="6579" spans="5:28" x14ac:dyDescent="0.3">
      <c r="E6579" s="12"/>
      <c r="O6579" s="22"/>
      <c r="AA6579" s="25"/>
      <c r="AB6579" s="25"/>
    </row>
    <row r="6580" spans="5:28" x14ac:dyDescent="0.3">
      <c r="E6580" s="12"/>
      <c r="O6580" s="22"/>
      <c r="AA6580" s="25"/>
      <c r="AB6580" s="25"/>
    </row>
    <row r="6581" spans="5:28" x14ac:dyDescent="0.3">
      <c r="E6581" s="12"/>
      <c r="O6581" s="22"/>
      <c r="AA6581" s="25"/>
      <c r="AB6581" s="25"/>
    </row>
    <row r="6582" spans="5:28" x14ac:dyDescent="0.3">
      <c r="E6582" s="12"/>
      <c r="O6582" s="22"/>
      <c r="AA6582" s="25"/>
      <c r="AB6582" s="25"/>
    </row>
    <row r="6583" spans="5:28" x14ac:dyDescent="0.3">
      <c r="E6583" s="12"/>
      <c r="O6583" s="22"/>
      <c r="AA6583" s="25"/>
      <c r="AB6583" s="25"/>
    </row>
    <row r="6584" spans="5:28" x14ac:dyDescent="0.3">
      <c r="E6584" s="12"/>
      <c r="O6584" s="22"/>
      <c r="AA6584" s="25"/>
      <c r="AB6584" s="25"/>
    </row>
    <row r="6585" spans="5:28" x14ac:dyDescent="0.3">
      <c r="E6585" s="12"/>
      <c r="O6585" s="22"/>
      <c r="AA6585" s="25"/>
      <c r="AB6585" s="25"/>
    </row>
    <row r="6586" spans="5:28" x14ac:dyDescent="0.3">
      <c r="E6586" s="12"/>
      <c r="O6586" s="22"/>
      <c r="AA6586" s="25"/>
      <c r="AB6586" s="25"/>
    </row>
    <row r="6587" spans="5:28" x14ac:dyDescent="0.3">
      <c r="E6587" s="12"/>
      <c r="O6587" s="22"/>
      <c r="AA6587" s="25"/>
      <c r="AB6587" s="25"/>
    </row>
    <row r="6588" spans="5:28" x14ac:dyDescent="0.3">
      <c r="E6588" s="12"/>
      <c r="O6588" s="22"/>
      <c r="AA6588" s="25"/>
      <c r="AB6588" s="25"/>
    </row>
    <row r="6589" spans="5:28" x14ac:dyDescent="0.3">
      <c r="E6589" s="12"/>
      <c r="O6589" s="22"/>
      <c r="AA6589" s="25"/>
      <c r="AB6589" s="25"/>
    </row>
    <row r="6590" spans="5:28" x14ac:dyDescent="0.3">
      <c r="E6590" s="12"/>
      <c r="O6590" s="22"/>
      <c r="AA6590" s="25"/>
      <c r="AB6590" s="25"/>
    </row>
    <row r="6591" spans="5:28" x14ac:dyDescent="0.3">
      <c r="E6591" s="12"/>
      <c r="O6591" s="22"/>
      <c r="AA6591" s="25"/>
      <c r="AB6591" s="25"/>
    </row>
    <row r="6592" spans="5:28" x14ac:dyDescent="0.3">
      <c r="E6592" s="12"/>
      <c r="O6592" s="22"/>
      <c r="AA6592" s="25"/>
      <c r="AB6592" s="25"/>
    </row>
    <row r="6593" spans="5:28" x14ac:dyDescent="0.3">
      <c r="E6593" s="12"/>
      <c r="O6593" s="22"/>
      <c r="AA6593" s="25"/>
      <c r="AB6593" s="25"/>
    </row>
    <row r="6594" spans="5:28" x14ac:dyDescent="0.3">
      <c r="E6594" s="12"/>
      <c r="O6594" s="22"/>
      <c r="AA6594" s="25"/>
      <c r="AB6594" s="25"/>
    </row>
    <row r="6595" spans="5:28" x14ac:dyDescent="0.3">
      <c r="E6595" s="12"/>
      <c r="O6595" s="22"/>
      <c r="AA6595" s="25"/>
      <c r="AB6595" s="25"/>
    </row>
    <row r="6596" spans="5:28" x14ac:dyDescent="0.3">
      <c r="E6596" s="12"/>
      <c r="O6596" s="22"/>
      <c r="AA6596" s="25"/>
      <c r="AB6596" s="25"/>
    </row>
    <row r="6597" spans="5:28" x14ac:dyDescent="0.3">
      <c r="E6597" s="12"/>
      <c r="O6597" s="22"/>
      <c r="AA6597" s="25"/>
      <c r="AB6597" s="25"/>
    </row>
    <row r="6598" spans="5:28" x14ac:dyDescent="0.3">
      <c r="E6598" s="12"/>
      <c r="O6598" s="22"/>
      <c r="AA6598" s="25"/>
      <c r="AB6598" s="25"/>
    </row>
    <row r="6599" spans="5:28" x14ac:dyDescent="0.3">
      <c r="E6599" s="12"/>
      <c r="O6599" s="22"/>
      <c r="AA6599" s="25"/>
      <c r="AB6599" s="25"/>
    </row>
    <row r="6600" spans="5:28" x14ac:dyDescent="0.3">
      <c r="E6600" s="12"/>
      <c r="O6600" s="22"/>
      <c r="AA6600" s="25"/>
      <c r="AB6600" s="25"/>
    </row>
    <row r="6601" spans="5:28" x14ac:dyDescent="0.3">
      <c r="E6601" s="12"/>
      <c r="O6601" s="22"/>
      <c r="AA6601" s="25"/>
      <c r="AB6601" s="25"/>
    </row>
    <row r="6602" spans="5:28" x14ac:dyDescent="0.3">
      <c r="E6602" s="12"/>
      <c r="O6602" s="22"/>
      <c r="AA6602" s="25"/>
      <c r="AB6602" s="25"/>
    </row>
    <row r="6603" spans="5:28" x14ac:dyDescent="0.3">
      <c r="E6603" s="12"/>
      <c r="O6603" s="22"/>
      <c r="AA6603" s="25"/>
      <c r="AB6603" s="25"/>
    </row>
    <row r="6604" spans="5:28" x14ac:dyDescent="0.3">
      <c r="E6604" s="12"/>
      <c r="O6604" s="22"/>
      <c r="AA6604" s="25"/>
      <c r="AB6604" s="25"/>
    </row>
    <row r="6605" spans="5:28" x14ac:dyDescent="0.3">
      <c r="E6605" s="12"/>
      <c r="O6605" s="22"/>
      <c r="AA6605" s="25"/>
      <c r="AB6605" s="25"/>
    </row>
    <row r="6606" spans="5:28" x14ac:dyDescent="0.3">
      <c r="E6606" s="12"/>
      <c r="O6606" s="22"/>
      <c r="AA6606" s="25"/>
      <c r="AB6606" s="25"/>
    </row>
    <row r="6607" spans="5:28" x14ac:dyDescent="0.3">
      <c r="E6607" s="12"/>
      <c r="O6607" s="22"/>
      <c r="AA6607" s="25"/>
      <c r="AB6607" s="25"/>
    </row>
    <row r="6608" spans="5:28" x14ac:dyDescent="0.3">
      <c r="E6608" s="12"/>
      <c r="O6608" s="22"/>
      <c r="AA6608" s="25"/>
      <c r="AB6608" s="25"/>
    </row>
    <row r="6609" spans="5:28" x14ac:dyDescent="0.3">
      <c r="E6609" s="12"/>
      <c r="O6609" s="22"/>
      <c r="AA6609" s="25"/>
      <c r="AB6609" s="25"/>
    </row>
    <row r="6610" spans="5:28" x14ac:dyDescent="0.3">
      <c r="E6610" s="12"/>
      <c r="O6610" s="22"/>
      <c r="AA6610" s="25"/>
      <c r="AB6610" s="25"/>
    </row>
    <row r="6611" spans="5:28" x14ac:dyDescent="0.3">
      <c r="E6611" s="12"/>
      <c r="O6611" s="22"/>
      <c r="AA6611" s="25"/>
      <c r="AB6611" s="25"/>
    </row>
    <row r="6612" spans="5:28" x14ac:dyDescent="0.3">
      <c r="E6612" s="12"/>
      <c r="O6612" s="22"/>
      <c r="AA6612" s="25"/>
      <c r="AB6612" s="25"/>
    </row>
    <row r="6613" spans="5:28" x14ac:dyDescent="0.3">
      <c r="E6613" s="12"/>
      <c r="O6613" s="22"/>
      <c r="AA6613" s="25"/>
      <c r="AB6613" s="25"/>
    </row>
    <row r="6614" spans="5:28" x14ac:dyDescent="0.3">
      <c r="E6614" s="12"/>
      <c r="O6614" s="22"/>
      <c r="AA6614" s="25"/>
      <c r="AB6614" s="25"/>
    </row>
    <row r="6615" spans="5:28" x14ac:dyDescent="0.3">
      <c r="E6615" s="12"/>
      <c r="O6615" s="22"/>
      <c r="AA6615" s="25"/>
      <c r="AB6615" s="25"/>
    </row>
    <row r="6616" spans="5:28" x14ac:dyDescent="0.3">
      <c r="E6616" s="12"/>
      <c r="O6616" s="22"/>
      <c r="AA6616" s="25"/>
      <c r="AB6616" s="25"/>
    </row>
    <row r="6617" spans="5:28" x14ac:dyDescent="0.3">
      <c r="E6617" s="12"/>
      <c r="O6617" s="22"/>
      <c r="AA6617" s="25"/>
      <c r="AB6617" s="25"/>
    </row>
    <row r="6618" spans="5:28" x14ac:dyDescent="0.3">
      <c r="E6618" s="12"/>
      <c r="O6618" s="22"/>
      <c r="AA6618" s="25"/>
      <c r="AB6618" s="25"/>
    </row>
    <row r="6619" spans="5:28" x14ac:dyDescent="0.3">
      <c r="E6619" s="12"/>
      <c r="O6619" s="22"/>
      <c r="AA6619" s="25"/>
      <c r="AB6619" s="25"/>
    </row>
    <row r="6620" spans="5:28" x14ac:dyDescent="0.3">
      <c r="E6620" s="12"/>
      <c r="O6620" s="22"/>
      <c r="AA6620" s="25"/>
      <c r="AB6620" s="25"/>
    </row>
    <row r="6621" spans="5:28" x14ac:dyDescent="0.3">
      <c r="E6621" s="12"/>
      <c r="O6621" s="22"/>
      <c r="AA6621" s="25"/>
      <c r="AB6621" s="25"/>
    </row>
    <row r="6622" spans="5:28" x14ac:dyDescent="0.3">
      <c r="E6622" s="12"/>
      <c r="O6622" s="22"/>
      <c r="AA6622" s="25"/>
      <c r="AB6622" s="25"/>
    </row>
    <row r="6623" spans="5:28" x14ac:dyDescent="0.3">
      <c r="E6623" s="12"/>
      <c r="O6623" s="22"/>
      <c r="AA6623" s="25"/>
      <c r="AB6623" s="25"/>
    </row>
    <row r="6624" spans="5:28" x14ac:dyDescent="0.3">
      <c r="E6624" s="12"/>
      <c r="O6624" s="22"/>
      <c r="AA6624" s="25"/>
      <c r="AB6624" s="25"/>
    </row>
    <row r="6625" spans="5:28" x14ac:dyDescent="0.3">
      <c r="E6625" s="12"/>
      <c r="O6625" s="22"/>
      <c r="AA6625" s="25"/>
      <c r="AB6625" s="25"/>
    </row>
    <row r="6626" spans="5:28" x14ac:dyDescent="0.3">
      <c r="E6626" s="12"/>
      <c r="O6626" s="22"/>
      <c r="AA6626" s="25"/>
      <c r="AB6626" s="25"/>
    </row>
    <row r="6627" spans="5:28" x14ac:dyDescent="0.3">
      <c r="E6627" s="12"/>
      <c r="O6627" s="22"/>
      <c r="AA6627" s="25"/>
      <c r="AB6627" s="25"/>
    </row>
    <row r="6628" spans="5:28" x14ac:dyDescent="0.3">
      <c r="E6628" s="12"/>
      <c r="O6628" s="22"/>
      <c r="AA6628" s="25"/>
      <c r="AB6628" s="25"/>
    </row>
    <row r="6629" spans="5:28" x14ac:dyDescent="0.3">
      <c r="E6629" s="12"/>
      <c r="O6629" s="22"/>
      <c r="AA6629" s="25"/>
      <c r="AB6629" s="25"/>
    </row>
    <row r="6630" spans="5:28" x14ac:dyDescent="0.3">
      <c r="E6630" s="12"/>
      <c r="O6630" s="22"/>
      <c r="AA6630" s="25"/>
      <c r="AB6630" s="25"/>
    </row>
    <row r="6631" spans="5:28" x14ac:dyDescent="0.3">
      <c r="E6631" s="12"/>
      <c r="O6631" s="22"/>
      <c r="AA6631" s="25"/>
      <c r="AB6631" s="25"/>
    </row>
    <row r="6632" spans="5:28" x14ac:dyDescent="0.3">
      <c r="E6632" s="12"/>
      <c r="O6632" s="22"/>
      <c r="AA6632" s="25"/>
      <c r="AB6632" s="25"/>
    </row>
    <row r="6633" spans="5:28" x14ac:dyDescent="0.3">
      <c r="E6633" s="12"/>
      <c r="O6633" s="22"/>
      <c r="AA6633" s="25"/>
      <c r="AB6633" s="25"/>
    </row>
    <row r="6634" spans="5:28" x14ac:dyDescent="0.3">
      <c r="E6634" s="12"/>
      <c r="O6634" s="22"/>
      <c r="AA6634" s="25"/>
      <c r="AB6634" s="25"/>
    </row>
    <row r="6635" spans="5:28" x14ac:dyDescent="0.3">
      <c r="E6635" s="12"/>
      <c r="O6635" s="22"/>
      <c r="AA6635" s="25"/>
      <c r="AB6635" s="25"/>
    </row>
    <row r="6636" spans="5:28" x14ac:dyDescent="0.3">
      <c r="E6636" s="12"/>
      <c r="O6636" s="22"/>
      <c r="AA6636" s="25"/>
      <c r="AB6636" s="25"/>
    </row>
    <row r="6637" spans="5:28" x14ac:dyDescent="0.3">
      <c r="E6637" s="12"/>
      <c r="O6637" s="22"/>
      <c r="AA6637" s="25"/>
      <c r="AB6637" s="25"/>
    </row>
    <row r="6638" spans="5:28" x14ac:dyDescent="0.3">
      <c r="E6638" s="12"/>
      <c r="O6638" s="22"/>
      <c r="AA6638" s="25"/>
      <c r="AB6638" s="25"/>
    </row>
    <row r="6639" spans="5:28" x14ac:dyDescent="0.3">
      <c r="E6639" s="12"/>
      <c r="O6639" s="22"/>
      <c r="AA6639" s="25"/>
      <c r="AB6639" s="25"/>
    </row>
    <row r="6640" spans="5:28" x14ac:dyDescent="0.3">
      <c r="E6640" s="12"/>
      <c r="O6640" s="22"/>
      <c r="AA6640" s="25"/>
      <c r="AB6640" s="25"/>
    </row>
    <row r="6641" spans="5:28" x14ac:dyDescent="0.3">
      <c r="E6641" s="12"/>
      <c r="O6641" s="22"/>
      <c r="AA6641" s="25"/>
      <c r="AB6641" s="25"/>
    </row>
    <row r="6642" spans="5:28" x14ac:dyDescent="0.3">
      <c r="E6642" s="12"/>
      <c r="O6642" s="22"/>
      <c r="AA6642" s="25"/>
      <c r="AB6642" s="25"/>
    </row>
    <row r="6643" spans="5:28" x14ac:dyDescent="0.3">
      <c r="E6643" s="12"/>
      <c r="O6643" s="22"/>
      <c r="AA6643" s="25"/>
      <c r="AB6643" s="25"/>
    </row>
    <row r="6644" spans="5:28" x14ac:dyDescent="0.3">
      <c r="E6644" s="12"/>
      <c r="O6644" s="22"/>
      <c r="AA6644" s="25"/>
      <c r="AB6644" s="25"/>
    </row>
    <row r="6645" spans="5:28" x14ac:dyDescent="0.3">
      <c r="E6645" s="12"/>
      <c r="O6645" s="22"/>
      <c r="AA6645" s="25"/>
      <c r="AB6645" s="25"/>
    </row>
    <row r="6646" spans="5:28" x14ac:dyDescent="0.3">
      <c r="E6646" s="12"/>
      <c r="O6646" s="22"/>
      <c r="AA6646" s="25"/>
      <c r="AB6646" s="25"/>
    </row>
    <row r="6647" spans="5:28" x14ac:dyDescent="0.3">
      <c r="E6647" s="12"/>
      <c r="O6647" s="22"/>
      <c r="AA6647" s="25"/>
      <c r="AB6647" s="25"/>
    </row>
    <row r="6648" spans="5:28" x14ac:dyDescent="0.3">
      <c r="E6648" s="12"/>
      <c r="O6648" s="22"/>
      <c r="AA6648" s="25"/>
      <c r="AB6648" s="25"/>
    </row>
    <row r="6649" spans="5:28" x14ac:dyDescent="0.3">
      <c r="E6649" s="12"/>
      <c r="O6649" s="22"/>
      <c r="AA6649" s="25"/>
      <c r="AB6649" s="25"/>
    </row>
    <row r="6650" spans="5:28" x14ac:dyDescent="0.3">
      <c r="E6650" s="12"/>
      <c r="O6650" s="22"/>
      <c r="AA6650" s="25"/>
      <c r="AB6650" s="25"/>
    </row>
    <row r="6651" spans="5:28" x14ac:dyDescent="0.3">
      <c r="E6651" s="12"/>
      <c r="O6651" s="22"/>
      <c r="AA6651" s="25"/>
      <c r="AB6651" s="25"/>
    </row>
    <row r="6652" spans="5:28" x14ac:dyDescent="0.3">
      <c r="E6652" s="12"/>
      <c r="O6652" s="22"/>
      <c r="AA6652" s="25"/>
      <c r="AB6652" s="25"/>
    </row>
    <row r="6653" spans="5:28" x14ac:dyDescent="0.3">
      <c r="E6653" s="12"/>
      <c r="O6653" s="22"/>
      <c r="AA6653" s="25"/>
      <c r="AB6653" s="25"/>
    </row>
    <row r="6654" spans="5:28" x14ac:dyDescent="0.3">
      <c r="E6654" s="12"/>
      <c r="O6654" s="22"/>
      <c r="AA6654" s="25"/>
      <c r="AB6654" s="25"/>
    </row>
    <row r="6655" spans="5:28" x14ac:dyDescent="0.3">
      <c r="E6655" s="12"/>
      <c r="O6655" s="22"/>
      <c r="AA6655" s="25"/>
      <c r="AB6655" s="25"/>
    </row>
    <row r="6656" spans="5:28" x14ac:dyDescent="0.3">
      <c r="E6656" s="12"/>
      <c r="O6656" s="22"/>
      <c r="AA6656" s="25"/>
      <c r="AB6656" s="25"/>
    </row>
    <row r="6657" spans="5:28" x14ac:dyDescent="0.3">
      <c r="E6657" s="12"/>
      <c r="O6657" s="22"/>
      <c r="AA6657" s="25"/>
      <c r="AB6657" s="25"/>
    </row>
    <row r="6658" spans="5:28" x14ac:dyDescent="0.3">
      <c r="E6658" s="12"/>
      <c r="O6658" s="22"/>
      <c r="AA6658" s="25"/>
      <c r="AB6658" s="25"/>
    </row>
    <row r="6659" spans="5:28" x14ac:dyDescent="0.3">
      <c r="E6659" s="12"/>
      <c r="O6659" s="22"/>
      <c r="AA6659" s="25"/>
      <c r="AB6659" s="25"/>
    </row>
    <row r="6660" spans="5:28" x14ac:dyDescent="0.3">
      <c r="E6660" s="12"/>
      <c r="O6660" s="22"/>
      <c r="AA6660" s="25"/>
      <c r="AB6660" s="25"/>
    </row>
    <row r="6661" spans="5:28" x14ac:dyDescent="0.3">
      <c r="E6661" s="12"/>
      <c r="O6661" s="22"/>
      <c r="AA6661" s="25"/>
      <c r="AB6661" s="25"/>
    </row>
    <row r="6662" spans="5:28" x14ac:dyDescent="0.3">
      <c r="E6662" s="12"/>
      <c r="O6662" s="22"/>
      <c r="AA6662" s="25"/>
      <c r="AB6662" s="25"/>
    </row>
    <row r="6663" spans="5:28" x14ac:dyDescent="0.3">
      <c r="E6663" s="12"/>
      <c r="O6663" s="22"/>
      <c r="AA6663" s="25"/>
      <c r="AB6663" s="25"/>
    </row>
    <row r="6664" spans="5:28" x14ac:dyDescent="0.3">
      <c r="E6664" s="12"/>
      <c r="O6664" s="22"/>
      <c r="AA6664" s="25"/>
      <c r="AB6664" s="25"/>
    </row>
    <row r="6665" spans="5:28" x14ac:dyDescent="0.3">
      <c r="E6665" s="12"/>
      <c r="O6665" s="22"/>
      <c r="AA6665" s="25"/>
      <c r="AB6665" s="25"/>
    </row>
    <row r="6666" spans="5:28" x14ac:dyDescent="0.3">
      <c r="E6666" s="12"/>
      <c r="O6666" s="22"/>
      <c r="AA6666" s="25"/>
      <c r="AB6666" s="25"/>
    </row>
    <row r="6667" spans="5:28" x14ac:dyDescent="0.3">
      <c r="E6667" s="12"/>
      <c r="O6667" s="22"/>
      <c r="AA6667" s="25"/>
      <c r="AB6667" s="25"/>
    </row>
    <row r="6668" spans="5:28" x14ac:dyDescent="0.3">
      <c r="E6668" s="12"/>
      <c r="O6668" s="22"/>
      <c r="AA6668" s="25"/>
      <c r="AB6668" s="25"/>
    </row>
    <row r="6669" spans="5:28" x14ac:dyDescent="0.3">
      <c r="E6669" s="12"/>
      <c r="O6669" s="22"/>
      <c r="AA6669" s="25"/>
      <c r="AB6669" s="25"/>
    </row>
    <row r="6670" spans="5:28" x14ac:dyDescent="0.3">
      <c r="E6670" s="12"/>
      <c r="O6670" s="22"/>
      <c r="AA6670" s="25"/>
      <c r="AB6670" s="25"/>
    </row>
    <row r="6671" spans="5:28" x14ac:dyDescent="0.3">
      <c r="E6671" s="12"/>
      <c r="O6671" s="22"/>
      <c r="AA6671" s="25"/>
      <c r="AB6671" s="25"/>
    </row>
    <row r="6672" spans="5:28" x14ac:dyDescent="0.3">
      <c r="E6672" s="12"/>
      <c r="O6672" s="22"/>
      <c r="AA6672" s="25"/>
      <c r="AB6672" s="25"/>
    </row>
    <row r="6673" spans="5:28" x14ac:dyDescent="0.3">
      <c r="E6673" s="12"/>
      <c r="O6673" s="22"/>
      <c r="AA6673" s="25"/>
      <c r="AB6673" s="25"/>
    </row>
    <row r="6674" spans="5:28" x14ac:dyDescent="0.3">
      <c r="E6674" s="12"/>
      <c r="O6674" s="22"/>
      <c r="AA6674" s="25"/>
      <c r="AB6674" s="25"/>
    </row>
    <row r="6675" spans="5:28" x14ac:dyDescent="0.3">
      <c r="E6675" s="12"/>
      <c r="O6675" s="22"/>
      <c r="AA6675" s="25"/>
      <c r="AB6675" s="25"/>
    </row>
    <row r="6676" spans="5:28" x14ac:dyDescent="0.3">
      <c r="E6676" s="12"/>
      <c r="O6676" s="22"/>
      <c r="AA6676" s="25"/>
      <c r="AB6676" s="25"/>
    </row>
    <row r="6677" spans="5:28" x14ac:dyDescent="0.3">
      <c r="E6677" s="12"/>
      <c r="O6677" s="22"/>
      <c r="AA6677" s="25"/>
      <c r="AB6677" s="25"/>
    </row>
    <row r="6678" spans="5:28" x14ac:dyDescent="0.3">
      <c r="E6678" s="12"/>
      <c r="O6678" s="22"/>
      <c r="AA6678" s="25"/>
      <c r="AB6678" s="25"/>
    </row>
    <row r="6679" spans="5:28" x14ac:dyDescent="0.3">
      <c r="E6679" s="12"/>
      <c r="O6679" s="22"/>
      <c r="AA6679" s="25"/>
      <c r="AB6679" s="25"/>
    </row>
    <row r="6680" spans="5:28" x14ac:dyDescent="0.3">
      <c r="E6680" s="12"/>
      <c r="O6680" s="22"/>
      <c r="AA6680" s="25"/>
      <c r="AB6680" s="25"/>
    </row>
    <row r="6681" spans="5:28" x14ac:dyDescent="0.3">
      <c r="E6681" s="12"/>
      <c r="O6681" s="22"/>
      <c r="AA6681" s="25"/>
      <c r="AB6681" s="25"/>
    </row>
    <row r="6682" spans="5:28" x14ac:dyDescent="0.3">
      <c r="E6682" s="12"/>
      <c r="O6682" s="22"/>
      <c r="AA6682" s="25"/>
      <c r="AB6682" s="25"/>
    </row>
    <row r="6683" spans="5:28" x14ac:dyDescent="0.3">
      <c r="E6683" s="12"/>
      <c r="O6683" s="22"/>
      <c r="AA6683" s="25"/>
      <c r="AB6683" s="25"/>
    </row>
    <row r="6684" spans="5:28" x14ac:dyDescent="0.3">
      <c r="E6684" s="12"/>
      <c r="O6684" s="22"/>
      <c r="AA6684" s="25"/>
      <c r="AB6684" s="25"/>
    </row>
    <row r="6685" spans="5:28" x14ac:dyDescent="0.3">
      <c r="E6685" s="12"/>
      <c r="O6685" s="22"/>
      <c r="AA6685" s="25"/>
      <c r="AB6685" s="25"/>
    </row>
    <row r="6686" spans="5:28" x14ac:dyDescent="0.3">
      <c r="E6686" s="12"/>
      <c r="O6686" s="22"/>
      <c r="AA6686" s="25"/>
      <c r="AB6686" s="25"/>
    </row>
    <row r="6687" spans="5:28" x14ac:dyDescent="0.3">
      <c r="E6687" s="12"/>
      <c r="O6687" s="22"/>
      <c r="AA6687" s="25"/>
      <c r="AB6687" s="25"/>
    </row>
    <row r="6688" spans="5:28" x14ac:dyDescent="0.3">
      <c r="E6688" s="12"/>
      <c r="O6688" s="22"/>
      <c r="AA6688" s="25"/>
      <c r="AB6688" s="25"/>
    </row>
    <row r="6689" spans="5:28" x14ac:dyDescent="0.3">
      <c r="E6689" s="12"/>
      <c r="O6689" s="22"/>
      <c r="AA6689" s="25"/>
      <c r="AB6689" s="25"/>
    </row>
    <row r="6690" spans="5:28" x14ac:dyDescent="0.3">
      <c r="E6690" s="12"/>
      <c r="O6690" s="22"/>
      <c r="AA6690" s="25"/>
      <c r="AB6690" s="25"/>
    </row>
    <row r="6691" spans="5:28" x14ac:dyDescent="0.3">
      <c r="E6691" s="12"/>
      <c r="O6691" s="22"/>
      <c r="AA6691" s="25"/>
      <c r="AB6691" s="25"/>
    </row>
    <row r="6692" spans="5:28" x14ac:dyDescent="0.3">
      <c r="E6692" s="12"/>
      <c r="O6692" s="22"/>
      <c r="AA6692" s="25"/>
      <c r="AB6692" s="25"/>
    </row>
    <row r="6693" spans="5:28" x14ac:dyDescent="0.3">
      <c r="E6693" s="12"/>
      <c r="O6693" s="22"/>
      <c r="AA6693" s="25"/>
      <c r="AB6693" s="25"/>
    </row>
    <row r="6694" spans="5:28" x14ac:dyDescent="0.3">
      <c r="E6694" s="12"/>
      <c r="O6694" s="22"/>
      <c r="AA6694" s="25"/>
      <c r="AB6694" s="25"/>
    </row>
    <row r="6695" spans="5:28" x14ac:dyDescent="0.3">
      <c r="E6695" s="12"/>
      <c r="O6695" s="22"/>
      <c r="AA6695" s="25"/>
      <c r="AB6695" s="25"/>
    </row>
    <row r="6696" spans="5:28" x14ac:dyDescent="0.3">
      <c r="E6696" s="12"/>
      <c r="O6696" s="22"/>
      <c r="AA6696" s="25"/>
      <c r="AB6696" s="25"/>
    </row>
    <row r="6697" spans="5:28" x14ac:dyDescent="0.3">
      <c r="E6697" s="12"/>
      <c r="O6697" s="22"/>
      <c r="AA6697" s="25"/>
      <c r="AB6697" s="25"/>
    </row>
    <row r="6698" spans="5:28" x14ac:dyDescent="0.3">
      <c r="E6698" s="12"/>
      <c r="O6698" s="22"/>
      <c r="AA6698" s="25"/>
      <c r="AB6698" s="25"/>
    </row>
    <row r="6699" spans="5:28" x14ac:dyDescent="0.3">
      <c r="E6699" s="12"/>
      <c r="O6699" s="22"/>
      <c r="AA6699" s="25"/>
      <c r="AB6699" s="25"/>
    </row>
    <row r="6700" spans="5:28" x14ac:dyDescent="0.3">
      <c r="E6700" s="12"/>
      <c r="O6700" s="22"/>
      <c r="AA6700" s="25"/>
      <c r="AB6700" s="25"/>
    </row>
    <row r="6701" spans="5:28" x14ac:dyDescent="0.3">
      <c r="E6701" s="12"/>
      <c r="O6701" s="22"/>
      <c r="AA6701" s="25"/>
      <c r="AB6701" s="25"/>
    </row>
    <row r="6702" spans="5:28" x14ac:dyDescent="0.3">
      <c r="E6702" s="12"/>
      <c r="O6702" s="22"/>
      <c r="AA6702" s="25"/>
      <c r="AB6702" s="25"/>
    </row>
    <row r="6703" spans="5:28" x14ac:dyDescent="0.3">
      <c r="E6703" s="12"/>
      <c r="O6703" s="22"/>
      <c r="AA6703" s="25"/>
      <c r="AB6703" s="25"/>
    </row>
    <row r="6704" spans="5:28" x14ac:dyDescent="0.3">
      <c r="E6704" s="12"/>
      <c r="O6704" s="22"/>
      <c r="AA6704" s="25"/>
      <c r="AB6704" s="25"/>
    </row>
    <row r="6705" spans="5:28" x14ac:dyDescent="0.3">
      <c r="E6705" s="12"/>
      <c r="O6705" s="22"/>
      <c r="AA6705" s="25"/>
      <c r="AB6705" s="25"/>
    </row>
    <row r="6706" spans="5:28" x14ac:dyDescent="0.3">
      <c r="E6706" s="12"/>
      <c r="O6706" s="22"/>
      <c r="AA6706" s="25"/>
      <c r="AB6706" s="25"/>
    </row>
    <row r="6707" spans="5:28" x14ac:dyDescent="0.3">
      <c r="E6707" s="12"/>
      <c r="O6707" s="22"/>
      <c r="AA6707" s="25"/>
      <c r="AB6707" s="25"/>
    </row>
    <row r="6708" spans="5:28" x14ac:dyDescent="0.3">
      <c r="E6708" s="12"/>
      <c r="O6708" s="22"/>
      <c r="AA6708" s="25"/>
      <c r="AB6708" s="25"/>
    </row>
    <row r="6709" spans="5:28" x14ac:dyDescent="0.3">
      <c r="E6709" s="12"/>
      <c r="O6709" s="22"/>
      <c r="AA6709" s="25"/>
      <c r="AB6709" s="25"/>
    </row>
    <row r="6710" spans="5:28" x14ac:dyDescent="0.3">
      <c r="E6710" s="12"/>
      <c r="O6710" s="22"/>
      <c r="AA6710" s="25"/>
      <c r="AB6710" s="25"/>
    </row>
    <row r="6711" spans="5:28" x14ac:dyDescent="0.3">
      <c r="E6711" s="12"/>
      <c r="O6711" s="22"/>
      <c r="AA6711" s="25"/>
      <c r="AB6711" s="25"/>
    </row>
    <row r="6712" spans="5:28" x14ac:dyDescent="0.3">
      <c r="E6712" s="12"/>
      <c r="O6712" s="22"/>
      <c r="AA6712" s="25"/>
      <c r="AB6712" s="25"/>
    </row>
    <row r="6713" spans="5:28" x14ac:dyDescent="0.3">
      <c r="E6713" s="12"/>
      <c r="O6713" s="22"/>
      <c r="AA6713" s="25"/>
      <c r="AB6713" s="25"/>
    </row>
    <row r="6714" spans="5:28" x14ac:dyDescent="0.3">
      <c r="E6714" s="12"/>
      <c r="O6714" s="22"/>
      <c r="AA6714" s="25"/>
      <c r="AB6714" s="25"/>
    </row>
    <row r="6715" spans="5:28" x14ac:dyDescent="0.3">
      <c r="E6715" s="12"/>
      <c r="O6715" s="22"/>
      <c r="AA6715" s="25"/>
      <c r="AB6715" s="25"/>
    </row>
    <row r="6716" spans="5:28" x14ac:dyDescent="0.3">
      <c r="E6716" s="12"/>
      <c r="O6716" s="22"/>
      <c r="AA6716" s="25"/>
      <c r="AB6716" s="25"/>
    </row>
    <row r="6717" spans="5:28" x14ac:dyDescent="0.3">
      <c r="E6717" s="12"/>
      <c r="O6717" s="22"/>
      <c r="AA6717" s="25"/>
      <c r="AB6717" s="25"/>
    </row>
    <row r="6718" spans="5:28" x14ac:dyDescent="0.3">
      <c r="E6718" s="12"/>
      <c r="O6718" s="22"/>
      <c r="AA6718" s="25"/>
      <c r="AB6718" s="25"/>
    </row>
    <row r="6719" spans="5:28" x14ac:dyDescent="0.3">
      <c r="E6719" s="12"/>
      <c r="O6719" s="22"/>
      <c r="AA6719" s="25"/>
      <c r="AB6719" s="25"/>
    </row>
    <row r="6720" spans="5:28" x14ac:dyDescent="0.3">
      <c r="E6720" s="12"/>
      <c r="O6720" s="22"/>
      <c r="AA6720" s="25"/>
      <c r="AB6720" s="25"/>
    </row>
    <row r="6721" spans="5:28" x14ac:dyDescent="0.3">
      <c r="E6721" s="12"/>
      <c r="O6721" s="22"/>
      <c r="AA6721" s="25"/>
      <c r="AB6721" s="25"/>
    </row>
    <row r="6722" spans="5:28" x14ac:dyDescent="0.3">
      <c r="E6722" s="12"/>
      <c r="O6722" s="22"/>
      <c r="AA6722" s="25"/>
      <c r="AB6722" s="25"/>
    </row>
    <row r="6723" spans="5:28" x14ac:dyDescent="0.3">
      <c r="E6723" s="12"/>
      <c r="O6723" s="22"/>
      <c r="AA6723" s="25"/>
      <c r="AB6723" s="25"/>
    </row>
    <row r="6724" spans="5:28" x14ac:dyDescent="0.3">
      <c r="E6724" s="12"/>
      <c r="O6724" s="22"/>
      <c r="AA6724" s="25"/>
      <c r="AB6724" s="25"/>
    </row>
    <row r="6725" spans="5:28" x14ac:dyDescent="0.3">
      <c r="E6725" s="12"/>
      <c r="O6725" s="22"/>
      <c r="AA6725" s="25"/>
      <c r="AB6725" s="25"/>
    </row>
    <row r="6726" spans="5:28" x14ac:dyDescent="0.3">
      <c r="E6726" s="12"/>
      <c r="O6726" s="22"/>
      <c r="AA6726" s="25"/>
      <c r="AB6726" s="25"/>
    </row>
    <row r="6727" spans="5:28" x14ac:dyDescent="0.3">
      <c r="E6727" s="12"/>
      <c r="O6727" s="22"/>
      <c r="AA6727" s="25"/>
      <c r="AB6727" s="25"/>
    </row>
    <row r="6728" spans="5:28" x14ac:dyDescent="0.3">
      <c r="E6728" s="12"/>
      <c r="O6728" s="22"/>
      <c r="AA6728" s="25"/>
      <c r="AB6728" s="25"/>
    </row>
    <row r="6729" spans="5:28" x14ac:dyDescent="0.3">
      <c r="E6729" s="12"/>
      <c r="O6729" s="22"/>
      <c r="AA6729" s="25"/>
      <c r="AB6729" s="25"/>
    </row>
    <row r="6730" spans="5:28" x14ac:dyDescent="0.3">
      <c r="E6730" s="12"/>
      <c r="O6730" s="22"/>
      <c r="AA6730" s="25"/>
      <c r="AB6730" s="25"/>
    </row>
    <row r="6731" spans="5:28" x14ac:dyDescent="0.3">
      <c r="E6731" s="12"/>
      <c r="O6731" s="22"/>
      <c r="AA6731" s="25"/>
      <c r="AB6731" s="25"/>
    </row>
    <row r="6732" spans="5:28" x14ac:dyDescent="0.3">
      <c r="E6732" s="12"/>
      <c r="O6732" s="22"/>
      <c r="AA6732" s="25"/>
      <c r="AB6732" s="25"/>
    </row>
    <row r="6733" spans="5:28" x14ac:dyDescent="0.3">
      <c r="E6733" s="12"/>
      <c r="O6733" s="22"/>
      <c r="AA6733" s="25"/>
      <c r="AB6733" s="25"/>
    </row>
    <row r="6734" spans="5:28" x14ac:dyDescent="0.3">
      <c r="E6734" s="12"/>
      <c r="O6734" s="22"/>
      <c r="AA6734" s="25"/>
      <c r="AB6734" s="25"/>
    </row>
    <row r="6735" spans="5:28" x14ac:dyDescent="0.3">
      <c r="E6735" s="12"/>
      <c r="O6735" s="22"/>
      <c r="AA6735" s="25"/>
      <c r="AB6735" s="25"/>
    </row>
    <row r="6736" spans="5:28" x14ac:dyDescent="0.3">
      <c r="E6736" s="12"/>
      <c r="O6736" s="22"/>
      <c r="AA6736" s="25"/>
      <c r="AB6736" s="25"/>
    </row>
    <row r="6737" spans="5:28" x14ac:dyDescent="0.3">
      <c r="E6737" s="12"/>
      <c r="O6737" s="22"/>
      <c r="AA6737" s="25"/>
      <c r="AB6737" s="25"/>
    </row>
    <row r="6738" spans="5:28" x14ac:dyDescent="0.3">
      <c r="E6738" s="12"/>
      <c r="O6738" s="22"/>
      <c r="AA6738" s="25"/>
      <c r="AB6738" s="25"/>
    </row>
    <row r="6739" spans="5:28" x14ac:dyDescent="0.3">
      <c r="E6739" s="12"/>
      <c r="O6739" s="22"/>
      <c r="AA6739" s="25"/>
      <c r="AB6739" s="25"/>
    </row>
    <row r="6740" spans="5:28" x14ac:dyDescent="0.3">
      <c r="E6740" s="12"/>
      <c r="O6740" s="22"/>
      <c r="AA6740" s="25"/>
      <c r="AB6740" s="25"/>
    </row>
    <row r="6741" spans="5:28" x14ac:dyDescent="0.3">
      <c r="E6741" s="12"/>
      <c r="O6741" s="22"/>
      <c r="AA6741" s="25"/>
      <c r="AB6741" s="25"/>
    </row>
    <row r="6742" spans="5:28" x14ac:dyDescent="0.3">
      <c r="E6742" s="12"/>
      <c r="O6742" s="22"/>
      <c r="AA6742" s="25"/>
      <c r="AB6742" s="25"/>
    </row>
    <row r="6743" spans="5:28" x14ac:dyDescent="0.3">
      <c r="E6743" s="12"/>
      <c r="O6743" s="22"/>
      <c r="AA6743" s="25"/>
      <c r="AB6743" s="25"/>
    </row>
    <row r="6744" spans="5:28" x14ac:dyDescent="0.3">
      <c r="E6744" s="12"/>
      <c r="O6744" s="22"/>
      <c r="AA6744" s="25"/>
      <c r="AB6744" s="25"/>
    </row>
    <row r="6745" spans="5:28" x14ac:dyDescent="0.3">
      <c r="E6745" s="12"/>
      <c r="O6745" s="22"/>
      <c r="AA6745" s="25"/>
      <c r="AB6745" s="25"/>
    </row>
    <row r="6746" spans="5:28" x14ac:dyDescent="0.3">
      <c r="E6746" s="12"/>
      <c r="O6746" s="22"/>
      <c r="AA6746" s="25"/>
      <c r="AB6746" s="25"/>
    </row>
    <row r="6747" spans="5:28" x14ac:dyDescent="0.3">
      <c r="E6747" s="12"/>
      <c r="O6747" s="22"/>
      <c r="AA6747" s="25"/>
      <c r="AB6747" s="25"/>
    </row>
    <row r="6748" spans="5:28" x14ac:dyDescent="0.3">
      <c r="E6748" s="12"/>
      <c r="O6748" s="22"/>
      <c r="AA6748" s="25"/>
      <c r="AB6748" s="25"/>
    </row>
    <row r="6749" spans="5:28" x14ac:dyDescent="0.3">
      <c r="E6749" s="12"/>
      <c r="O6749" s="22"/>
      <c r="AA6749" s="25"/>
      <c r="AB6749" s="25"/>
    </row>
    <row r="6750" spans="5:28" x14ac:dyDescent="0.3">
      <c r="E6750" s="12"/>
      <c r="O6750" s="22"/>
      <c r="AA6750" s="25"/>
      <c r="AB6750" s="25"/>
    </row>
    <row r="6751" spans="5:28" x14ac:dyDescent="0.3">
      <c r="E6751" s="12"/>
      <c r="O6751" s="22"/>
      <c r="AA6751" s="25"/>
      <c r="AB6751" s="25"/>
    </row>
    <row r="6752" spans="5:28" x14ac:dyDescent="0.3">
      <c r="E6752" s="12"/>
      <c r="O6752" s="22"/>
      <c r="AA6752" s="25"/>
      <c r="AB6752" s="25"/>
    </row>
    <row r="6753" spans="5:28" x14ac:dyDescent="0.3">
      <c r="E6753" s="12"/>
      <c r="O6753" s="22"/>
      <c r="AA6753" s="25"/>
      <c r="AB6753" s="25"/>
    </row>
    <row r="6754" spans="5:28" x14ac:dyDescent="0.3">
      <c r="E6754" s="12"/>
      <c r="O6754" s="22"/>
      <c r="AA6754" s="25"/>
      <c r="AB6754" s="25"/>
    </row>
    <row r="6755" spans="5:28" x14ac:dyDescent="0.3">
      <c r="E6755" s="12"/>
      <c r="O6755" s="22"/>
      <c r="AA6755" s="25"/>
      <c r="AB6755" s="25"/>
    </row>
    <row r="6756" spans="5:28" x14ac:dyDescent="0.3">
      <c r="E6756" s="12"/>
      <c r="O6756" s="22"/>
      <c r="AA6756" s="25"/>
      <c r="AB6756" s="25"/>
    </row>
    <row r="6757" spans="5:28" x14ac:dyDescent="0.3">
      <c r="E6757" s="12"/>
      <c r="O6757" s="22"/>
      <c r="AA6757" s="25"/>
      <c r="AB6757" s="25"/>
    </row>
    <row r="6758" spans="5:28" x14ac:dyDescent="0.3">
      <c r="E6758" s="12"/>
      <c r="O6758" s="22"/>
      <c r="AA6758" s="25"/>
      <c r="AB6758" s="25"/>
    </row>
    <row r="6759" spans="5:28" x14ac:dyDescent="0.3">
      <c r="E6759" s="12"/>
      <c r="O6759" s="22"/>
      <c r="AA6759" s="25"/>
      <c r="AB6759" s="25"/>
    </row>
    <row r="6760" spans="5:28" x14ac:dyDescent="0.3">
      <c r="E6760" s="12"/>
      <c r="O6760" s="22"/>
      <c r="AA6760" s="25"/>
      <c r="AB6760" s="25"/>
    </row>
    <row r="6761" spans="5:28" x14ac:dyDescent="0.3">
      <c r="E6761" s="12"/>
      <c r="O6761" s="22"/>
      <c r="AA6761" s="25"/>
      <c r="AB6761" s="25"/>
    </row>
    <row r="6762" spans="5:28" x14ac:dyDescent="0.3">
      <c r="E6762" s="12"/>
      <c r="O6762" s="22"/>
      <c r="AA6762" s="25"/>
      <c r="AB6762" s="25"/>
    </row>
    <row r="6763" spans="5:28" x14ac:dyDescent="0.3">
      <c r="E6763" s="12"/>
      <c r="O6763" s="22"/>
      <c r="AA6763" s="25"/>
      <c r="AB6763" s="25"/>
    </row>
    <row r="6764" spans="5:28" x14ac:dyDescent="0.3">
      <c r="E6764" s="12"/>
      <c r="O6764" s="22"/>
      <c r="AA6764" s="25"/>
      <c r="AB6764" s="25"/>
    </row>
    <row r="6765" spans="5:28" x14ac:dyDescent="0.3">
      <c r="E6765" s="12"/>
      <c r="O6765" s="22"/>
      <c r="AA6765" s="25"/>
      <c r="AB6765" s="25"/>
    </row>
    <row r="6766" spans="5:28" x14ac:dyDescent="0.3">
      <c r="E6766" s="12"/>
      <c r="O6766" s="22"/>
      <c r="AA6766" s="25"/>
      <c r="AB6766" s="25"/>
    </row>
    <row r="6767" spans="5:28" x14ac:dyDescent="0.3">
      <c r="E6767" s="12"/>
      <c r="O6767" s="22"/>
      <c r="AA6767" s="25"/>
      <c r="AB6767" s="25"/>
    </row>
    <row r="6768" spans="5:28" x14ac:dyDescent="0.3">
      <c r="E6768" s="12"/>
      <c r="O6768" s="22"/>
      <c r="AA6768" s="25"/>
      <c r="AB6768" s="25"/>
    </row>
    <row r="6769" spans="5:28" x14ac:dyDescent="0.3">
      <c r="E6769" s="12"/>
      <c r="O6769" s="22"/>
      <c r="AA6769" s="25"/>
      <c r="AB6769" s="25"/>
    </row>
    <row r="6770" spans="5:28" x14ac:dyDescent="0.3">
      <c r="E6770" s="12"/>
      <c r="O6770" s="22"/>
      <c r="AA6770" s="25"/>
      <c r="AB6770" s="25"/>
    </row>
    <row r="6771" spans="5:28" x14ac:dyDescent="0.3">
      <c r="E6771" s="12"/>
      <c r="O6771" s="22"/>
      <c r="AA6771" s="25"/>
      <c r="AB6771" s="25"/>
    </row>
    <row r="6772" spans="5:28" x14ac:dyDescent="0.3">
      <c r="E6772" s="12"/>
      <c r="O6772" s="22"/>
      <c r="AA6772" s="25"/>
      <c r="AB6772" s="25"/>
    </row>
    <row r="6773" spans="5:28" x14ac:dyDescent="0.3">
      <c r="E6773" s="12"/>
      <c r="O6773" s="22"/>
      <c r="AA6773" s="25"/>
      <c r="AB6773" s="25"/>
    </row>
    <row r="6774" spans="5:28" x14ac:dyDescent="0.3">
      <c r="E6774" s="12"/>
      <c r="O6774" s="22"/>
      <c r="AA6774" s="25"/>
      <c r="AB6774" s="25"/>
    </row>
    <row r="6775" spans="5:28" x14ac:dyDescent="0.3">
      <c r="E6775" s="12"/>
      <c r="O6775" s="22"/>
      <c r="AA6775" s="25"/>
      <c r="AB6775" s="25"/>
    </row>
    <row r="6776" spans="5:28" x14ac:dyDescent="0.3">
      <c r="E6776" s="12"/>
      <c r="O6776" s="22"/>
      <c r="AA6776" s="25"/>
      <c r="AB6776" s="25"/>
    </row>
    <row r="6777" spans="5:28" x14ac:dyDescent="0.3">
      <c r="E6777" s="12"/>
      <c r="O6777" s="22"/>
      <c r="AA6777" s="25"/>
      <c r="AB6777" s="25"/>
    </row>
    <row r="6778" spans="5:28" x14ac:dyDescent="0.3">
      <c r="E6778" s="12"/>
      <c r="O6778" s="22"/>
      <c r="AA6778" s="25"/>
      <c r="AB6778" s="25"/>
    </row>
    <row r="6779" spans="5:28" x14ac:dyDescent="0.3">
      <c r="E6779" s="12"/>
      <c r="O6779" s="22"/>
      <c r="AA6779" s="25"/>
      <c r="AB6779" s="25"/>
    </row>
    <row r="6780" spans="5:28" x14ac:dyDescent="0.3">
      <c r="E6780" s="12"/>
      <c r="O6780" s="22"/>
      <c r="AA6780" s="25"/>
      <c r="AB6780" s="25"/>
    </row>
    <row r="6781" spans="5:28" x14ac:dyDescent="0.3">
      <c r="E6781" s="12"/>
      <c r="O6781" s="22"/>
      <c r="AA6781" s="25"/>
      <c r="AB6781" s="25"/>
    </row>
    <row r="6782" spans="5:28" x14ac:dyDescent="0.3">
      <c r="E6782" s="12"/>
      <c r="O6782" s="22"/>
      <c r="AA6782" s="25"/>
      <c r="AB6782" s="25"/>
    </row>
    <row r="6783" spans="5:28" x14ac:dyDescent="0.3">
      <c r="E6783" s="12"/>
      <c r="O6783" s="22"/>
      <c r="AA6783" s="25"/>
      <c r="AB6783" s="25"/>
    </row>
    <row r="6784" spans="5:28" x14ac:dyDescent="0.3">
      <c r="E6784" s="12"/>
      <c r="O6784" s="22"/>
      <c r="AA6784" s="25"/>
      <c r="AB6784" s="25"/>
    </row>
    <row r="6785" spans="5:28" x14ac:dyDescent="0.3">
      <c r="E6785" s="12"/>
      <c r="O6785" s="22"/>
      <c r="AA6785" s="25"/>
      <c r="AB6785" s="25"/>
    </row>
    <row r="6786" spans="5:28" x14ac:dyDescent="0.3">
      <c r="E6786" s="12"/>
      <c r="O6786" s="22"/>
      <c r="AA6786" s="25"/>
      <c r="AB6786" s="25"/>
    </row>
    <row r="6787" spans="5:28" x14ac:dyDescent="0.3">
      <c r="E6787" s="12"/>
      <c r="O6787" s="22"/>
      <c r="AA6787" s="25"/>
      <c r="AB6787" s="25"/>
    </row>
    <row r="6788" spans="5:28" x14ac:dyDescent="0.3">
      <c r="E6788" s="12"/>
      <c r="O6788" s="22"/>
      <c r="AA6788" s="25"/>
      <c r="AB6788" s="25"/>
    </row>
    <row r="6789" spans="5:28" x14ac:dyDescent="0.3">
      <c r="E6789" s="12"/>
      <c r="O6789" s="22"/>
      <c r="AA6789" s="25"/>
      <c r="AB6789" s="25"/>
    </row>
    <row r="6790" spans="5:28" x14ac:dyDescent="0.3">
      <c r="E6790" s="12"/>
      <c r="O6790" s="22"/>
      <c r="AA6790" s="25"/>
      <c r="AB6790" s="25"/>
    </row>
    <row r="6791" spans="5:28" x14ac:dyDescent="0.3">
      <c r="E6791" s="12"/>
      <c r="O6791" s="22"/>
      <c r="AA6791" s="25"/>
      <c r="AB6791" s="25"/>
    </row>
    <row r="6792" spans="5:28" x14ac:dyDescent="0.3">
      <c r="E6792" s="12"/>
      <c r="O6792" s="22"/>
      <c r="AA6792" s="25"/>
      <c r="AB6792" s="25"/>
    </row>
    <row r="6793" spans="5:28" x14ac:dyDescent="0.3">
      <c r="E6793" s="12"/>
      <c r="O6793" s="22"/>
      <c r="AA6793" s="25"/>
      <c r="AB6793" s="25"/>
    </row>
    <row r="6794" spans="5:28" x14ac:dyDescent="0.3">
      <c r="E6794" s="12"/>
      <c r="O6794" s="22"/>
      <c r="AA6794" s="25"/>
      <c r="AB6794" s="25"/>
    </row>
    <row r="6795" spans="5:28" x14ac:dyDescent="0.3">
      <c r="E6795" s="12"/>
      <c r="O6795" s="22"/>
      <c r="AA6795" s="25"/>
      <c r="AB6795" s="25"/>
    </row>
    <row r="6796" spans="5:28" x14ac:dyDescent="0.3">
      <c r="E6796" s="12"/>
      <c r="O6796" s="22"/>
      <c r="AA6796" s="25"/>
      <c r="AB6796" s="25"/>
    </row>
    <row r="6797" spans="5:28" x14ac:dyDescent="0.3">
      <c r="E6797" s="12"/>
      <c r="O6797" s="22"/>
      <c r="AA6797" s="25"/>
      <c r="AB6797" s="25"/>
    </row>
    <row r="6798" spans="5:28" x14ac:dyDescent="0.3">
      <c r="E6798" s="12"/>
      <c r="O6798" s="22"/>
      <c r="AA6798" s="25"/>
      <c r="AB6798" s="25"/>
    </row>
    <row r="6799" spans="5:28" x14ac:dyDescent="0.3">
      <c r="E6799" s="12"/>
      <c r="O6799" s="22"/>
      <c r="AA6799" s="25"/>
      <c r="AB6799" s="25"/>
    </row>
    <row r="6800" spans="5:28" x14ac:dyDescent="0.3">
      <c r="E6800" s="12"/>
      <c r="O6800" s="22"/>
      <c r="AA6800" s="25"/>
      <c r="AB6800" s="25"/>
    </row>
    <row r="6801" spans="5:28" x14ac:dyDescent="0.3">
      <c r="E6801" s="12"/>
      <c r="O6801" s="22"/>
      <c r="AA6801" s="25"/>
      <c r="AB6801" s="25"/>
    </row>
    <row r="6802" spans="5:28" x14ac:dyDescent="0.3">
      <c r="E6802" s="12"/>
      <c r="O6802" s="22"/>
      <c r="AA6802" s="25"/>
      <c r="AB6802" s="25"/>
    </row>
    <row r="6803" spans="5:28" x14ac:dyDescent="0.3">
      <c r="E6803" s="12"/>
      <c r="O6803" s="22"/>
      <c r="AA6803" s="25"/>
      <c r="AB6803" s="25"/>
    </row>
    <row r="6804" spans="5:28" x14ac:dyDescent="0.3">
      <c r="E6804" s="12"/>
      <c r="O6804" s="22"/>
      <c r="AA6804" s="25"/>
      <c r="AB6804" s="25"/>
    </row>
    <row r="6805" spans="5:28" x14ac:dyDescent="0.3">
      <c r="E6805" s="12"/>
      <c r="O6805" s="22"/>
      <c r="AA6805" s="25"/>
      <c r="AB6805" s="25"/>
    </row>
    <row r="6806" spans="5:28" x14ac:dyDescent="0.3">
      <c r="E6806" s="12"/>
      <c r="O6806" s="22"/>
      <c r="AA6806" s="25"/>
      <c r="AB6806" s="25"/>
    </row>
    <row r="6807" spans="5:28" x14ac:dyDescent="0.3">
      <c r="E6807" s="12"/>
      <c r="O6807" s="22"/>
      <c r="AA6807" s="25"/>
      <c r="AB6807" s="25"/>
    </row>
    <row r="6808" spans="5:28" x14ac:dyDescent="0.3">
      <c r="E6808" s="12"/>
      <c r="O6808" s="22"/>
      <c r="AA6808" s="25"/>
      <c r="AB6808" s="25"/>
    </row>
    <row r="6809" spans="5:28" x14ac:dyDescent="0.3">
      <c r="E6809" s="12"/>
      <c r="O6809" s="22"/>
      <c r="AA6809" s="25"/>
      <c r="AB6809" s="25"/>
    </row>
    <row r="6810" spans="5:28" x14ac:dyDescent="0.3">
      <c r="E6810" s="12"/>
      <c r="O6810" s="22"/>
      <c r="AA6810" s="25"/>
      <c r="AB6810" s="25"/>
    </row>
    <row r="6811" spans="5:28" x14ac:dyDescent="0.3">
      <c r="E6811" s="12"/>
      <c r="O6811" s="22"/>
      <c r="AA6811" s="25"/>
      <c r="AB6811" s="25"/>
    </row>
    <row r="6812" spans="5:28" x14ac:dyDescent="0.3">
      <c r="E6812" s="12"/>
      <c r="O6812" s="22"/>
      <c r="AA6812" s="25"/>
      <c r="AB6812" s="25"/>
    </row>
    <row r="6813" spans="5:28" x14ac:dyDescent="0.3">
      <c r="E6813" s="12"/>
      <c r="O6813" s="22"/>
      <c r="AA6813" s="25"/>
      <c r="AB6813" s="25"/>
    </row>
    <row r="6814" spans="5:28" x14ac:dyDescent="0.3">
      <c r="E6814" s="12"/>
      <c r="O6814" s="22"/>
      <c r="AA6814" s="25"/>
      <c r="AB6814" s="25"/>
    </row>
    <row r="6815" spans="5:28" x14ac:dyDescent="0.3">
      <c r="E6815" s="12"/>
      <c r="O6815" s="22"/>
      <c r="AA6815" s="25"/>
      <c r="AB6815" s="25"/>
    </row>
    <row r="6816" spans="5:28" x14ac:dyDescent="0.3">
      <c r="E6816" s="12"/>
      <c r="O6816" s="22"/>
      <c r="AA6816" s="25"/>
      <c r="AB6816" s="25"/>
    </row>
    <row r="6817" spans="5:28" x14ac:dyDescent="0.3">
      <c r="E6817" s="12"/>
      <c r="O6817" s="22"/>
      <c r="AA6817" s="25"/>
      <c r="AB6817" s="25"/>
    </row>
    <row r="6818" spans="5:28" x14ac:dyDescent="0.3">
      <c r="E6818" s="12"/>
      <c r="O6818" s="22"/>
      <c r="AA6818" s="25"/>
      <c r="AB6818" s="25"/>
    </row>
    <row r="6819" spans="5:28" x14ac:dyDescent="0.3">
      <c r="E6819" s="12"/>
      <c r="O6819" s="22"/>
      <c r="AA6819" s="25"/>
      <c r="AB6819" s="25"/>
    </row>
    <row r="6820" spans="5:28" x14ac:dyDescent="0.3">
      <c r="E6820" s="12"/>
      <c r="O6820" s="22"/>
      <c r="AA6820" s="25"/>
      <c r="AB6820" s="25"/>
    </row>
    <row r="6821" spans="5:28" x14ac:dyDescent="0.3">
      <c r="E6821" s="12"/>
      <c r="O6821" s="22"/>
      <c r="AA6821" s="25"/>
      <c r="AB6821" s="25"/>
    </row>
    <row r="6822" spans="5:28" x14ac:dyDescent="0.3">
      <c r="E6822" s="12"/>
      <c r="O6822" s="22"/>
      <c r="AA6822" s="25"/>
      <c r="AB6822" s="25"/>
    </row>
    <row r="6823" spans="5:28" x14ac:dyDescent="0.3">
      <c r="E6823" s="12"/>
      <c r="O6823" s="22"/>
      <c r="AA6823" s="25"/>
      <c r="AB6823" s="25"/>
    </row>
    <row r="6824" spans="5:28" x14ac:dyDescent="0.3">
      <c r="E6824" s="12"/>
      <c r="O6824" s="22"/>
      <c r="AA6824" s="25"/>
      <c r="AB6824" s="25"/>
    </row>
    <row r="6825" spans="5:28" x14ac:dyDescent="0.3">
      <c r="E6825" s="12"/>
      <c r="O6825" s="22"/>
      <c r="AA6825" s="25"/>
      <c r="AB6825" s="25"/>
    </row>
    <row r="6826" spans="5:28" x14ac:dyDescent="0.3">
      <c r="E6826" s="12"/>
      <c r="O6826" s="22"/>
      <c r="AA6826" s="25"/>
      <c r="AB6826" s="25"/>
    </row>
    <row r="6827" spans="5:28" x14ac:dyDescent="0.3">
      <c r="E6827" s="12"/>
      <c r="O6827" s="22"/>
      <c r="AA6827" s="25"/>
      <c r="AB6827" s="25"/>
    </row>
    <row r="6828" spans="5:28" x14ac:dyDescent="0.3">
      <c r="E6828" s="12"/>
      <c r="O6828" s="22"/>
      <c r="AA6828" s="25"/>
      <c r="AB6828" s="25"/>
    </row>
    <row r="6829" spans="5:28" x14ac:dyDescent="0.3">
      <c r="E6829" s="12"/>
      <c r="O6829" s="22"/>
      <c r="AA6829" s="25"/>
      <c r="AB6829" s="25"/>
    </row>
    <row r="6830" spans="5:28" x14ac:dyDescent="0.3">
      <c r="E6830" s="12"/>
      <c r="O6830" s="22"/>
      <c r="AA6830" s="25"/>
      <c r="AB6830" s="25"/>
    </row>
    <row r="6831" spans="5:28" x14ac:dyDescent="0.3">
      <c r="E6831" s="12"/>
      <c r="O6831" s="22"/>
      <c r="AA6831" s="25"/>
      <c r="AB6831" s="25"/>
    </row>
    <row r="6832" spans="5:28" x14ac:dyDescent="0.3">
      <c r="E6832" s="12"/>
      <c r="O6832" s="22"/>
      <c r="AA6832" s="25"/>
      <c r="AB6832" s="25"/>
    </row>
    <row r="6833" spans="5:28" x14ac:dyDescent="0.3">
      <c r="E6833" s="12"/>
      <c r="O6833" s="22"/>
      <c r="AA6833" s="25"/>
      <c r="AB6833" s="25"/>
    </row>
    <row r="6834" spans="5:28" x14ac:dyDescent="0.3">
      <c r="E6834" s="12"/>
      <c r="O6834" s="22"/>
      <c r="AA6834" s="25"/>
      <c r="AB6834" s="25"/>
    </row>
    <row r="6835" spans="5:28" x14ac:dyDescent="0.3">
      <c r="E6835" s="12"/>
      <c r="O6835" s="22"/>
      <c r="AA6835" s="25"/>
      <c r="AB6835" s="25"/>
    </row>
    <row r="6836" spans="5:28" x14ac:dyDescent="0.3">
      <c r="E6836" s="12"/>
      <c r="O6836" s="22"/>
      <c r="AA6836" s="25"/>
      <c r="AB6836" s="25"/>
    </row>
    <row r="6837" spans="5:28" x14ac:dyDescent="0.3">
      <c r="E6837" s="12"/>
      <c r="O6837" s="22"/>
      <c r="AA6837" s="25"/>
      <c r="AB6837" s="25"/>
    </row>
    <row r="6838" spans="5:28" x14ac:dyDescent="0.3">
      <c r="E6838" s="12"/>
      <c r="O6838" s="22"/>
      <c r="AA6838" s="25"/>
      <c r="AB6838" s="25"/>
    </row>
    <row r="6839" spans="5:28" x14ac:dyDescent="0.3">
      <c r="E6839" s="12"/>
      <c r="O6839" s="22"/>
      <c r="AA6839" s="25"/>
      <c r="AB6839" s="25"/>
    </row>
    <row r="6840" spans="5:28" x14ac:dyDescent="0.3">
      <c r="E6840" s="12"/>
      <c r="O6840" s="22"/>
      <c r="AA6840" s="25"/>
      <c r="AB6840" s="25"/>
    </row>
    <row r="6841" spans="5:28" x14ac:dyDescent="0.3">
      <c r="E6841" s="12"/>
      <c r="O6841" s="22"/>
      <c r="AA6841" s="25"/>
      <c r="AB6841" s="25"/>
    </row>
    <row r="6842" spans="5:28" x14ac:dyDescent="0.3">
      <c r="E6842" s="12"/>
      <c r="O6842" s="22"/>
      <c r="AA6842" s="25"/>
      <c r="AB6842" s="25"/>
    </row>
    <row r="6843" spans="5:28" x14ac:dyDescent="0.3">
      <c r="E6843" s="12"/>
      <c r="O6843" s="22"/>
      <c r="AA6843" s="25"/>
      <c r="AB6843" s="25"/>
    </row>
    <row r="6844" spans="5:28" x14ac:dyDescent="0.3">
      <c r="E6844" s="12"/>
      <c r="O6844" s="22"/>
      <c r="AA6844" s="25"/>
      <c r="AB6844" s="25"/>
    </row>
    <row r="6845" spans="5:28" x14ac:dyDescent="0.3">
      <c r="E6845" s="12"/>
      <c r="O6845" s="22"/>
      <c r="AA6845" s="25"/>
      <c r="AB6845" s="25"/>
    </row>
    <row r="6846" spans="5:28" x14ac:dyDescent="0.3">
      <c r="E6846" s="12"/>
      <c r="O6846" s="22"/>
      <c r="AA6846" s="25"/>
      <c r="AB6846" s="25"/>
    </row>
    <row r="6847" spans="5:28" x14ac:dyDescent="0.3">
      <c r="E6847" s="12"/>
      <c r="O6847" s="22"/>
      <c r="AA6847" s="25"/>
      <c r="AB6847" s="25"/>
    </row>
    <row r="6848" spans="5:28" x14ac:dyDescent="0.3">
      <c r="E6848" s="12"/>
      <c r="O6848" s="22"/>
      <c r="AA6848" s="25"/>
      <c r="AB6848" s="25"/>
    </row>
    <row r="6849" spans="5:28" x14ac:dyDescent="0.3">
      <c r="E6849" s="12"/>
      <c r="O6849" s="22"/>
      <c r="AA6849" s="25"/>
      <c r="AB6849" s="25"/>
    </row>
    <row r="6850" spans="5:28" x14ac:dyDescent="0.3">
      <c r="E6850" s="12"/>
      <c r="O6850" s="22"/>
      <c r="AA6850" s="25"/>
      <c r="AB6850" s="25"/>
    </row>
    <row r="6851" spans="5:28" x14ac:dyDescent="0.3">
      <c r="E6851" s="12"/>
      <c r="O6851" s="22"/>
      <c r="AA6851" s="25"/>
      <c r="AB6851" s="25"/>
    </row>
    <row r="6852" spans="5:28" x14ac:dyDescent="0.3">
      <c r="E6852" s="12"/>
      <c r="O6852" s="22"/>
      <c r="AA6852" s="25"/>
      <c r="AB6852" s="25"/>
    </row>
    <row r="6853" spans="5:28" x14ac:dyDescent="0.3">
      <c r="E6853" s="12"/>
      <c r="O6853" s="22"/>
      <c r="AA6853" s="25"/>
      <c r="AB6853" s="25"/>
    </row>
    <row r="6854" spans="5:28" x14ac:dyDescent="0.3">
      <c r="E6854" s="12"/>
      <c r="O6854" s="22"/>
      <c r="AA6854" s="25"/>
      <c r="AB6854" s="25"/>
    </row>
    <row r="6855" spans="5:28" x14ac:dyDescent="0.3">
      <c r="E6855" s="12"/>
      <c r="O6855" s="22"/>
      <c r="AA6855" s="25"/>
      <c r="AB6855" s="25"/>
    </row>
    <row r="6856" spans="5:28" x14ac:dyDescent="0.3">
      <c r="E6856" s="12"/>
      <c r="O6856" s="22"/>
      <c r="AA6856" s="25"/>
      <c r="AB6856" s="25"/>
    </row>
    <row r="6857" spans="5:28" x14ac:dyDescent="0.3">
      <c r="E6857" s="12"/>
      <c r="O6857" s="22"/>
      <c r="AA6857" s="25"/>
      <c r="AB6857" s="25"/>
    </row>
    <row r="6858" spans="5:28" x14ac:dyDescent="0.3">
      <c r="E6858" s="12"/>
      <c r="O6858" s="22"/>
      <c r="AA6858" s="25"/>
      <c r="AB6858" s="25"/>
    </row>
    <row r="6859" spans="5:28" x14ac:dyDescent="0.3">
      <c r="E6859" s="12"/>
      <c r="O6859" s="22"/>
      <c r="AA6859" s="25"/>
      <c r="AB6859" s="25"/>
    </row>
    <row r="6860" spans="5:28" x14ac:dyDescent="0.3">
      <c r="E6860" s="12"/>
      <c r="O6860" s="22"/>
      <c r="AA6860" s="25"/>
      <c r="AB6860" s="25"/>
    </row>
    <row r="6861" spans="5:28" x14ac:dyDescent="0.3">
      <c r="E6861" s="12"/>
      <c r="O6861" s="22"/>
      <c r="AA6861" s="25"/>
      <c r="AB6861" s="25"/>
    </row>
    <row r="6862" spans="5:28" x14ac:dyDescent="0.3">
      <c r="E6862" s="12"/>
      <c r="O6862" s="22"/>
      <c r="AA6862" s="25"/>
      <c r="AB6862" s="25"/>
    </row>
    <row r="6863" spans="5:28" x14ac:dyDescent="0.3">
      <c r="E6863" s="12"/>
      <c r="O6863" s="22"/>
      <c r="AA6863" s="25"/>
      <c r="AB6863" s="25"/>
    </row>
    <row r="6864" spans="5:28" x14ac:dyDescent="0.3">
      <c r="E6864" s="12"/>
      <c r="O6864" s="22"/>
      <c r="AA6864" s="25"/>
      <c r="AB6864" s="25"/>
    </row>
    <row r="6865" spans="5:28" x14ac:dyDescent="0.3">
      <c r="E6865" s="12"/>
      <c r="O6865" s="22"/>
      <c r="AA6865" s="25"/>
      <c r="AB6865" s="25"/>
    </row>
    <row r="6866" spans="5:28" x14ac:dyDescent="0.3">
      <c r="E6866" s="12"/>
      <c r="O6866" s="22"/>
      <c r="AA6866" s="25"/>
      <c r="AB6866" s="25"/>
    </row>
    <row r="6867" spans="5:28" x14ac:dyDescent="0.3">
      <c r="E6867" s="12"/>
      <c r="O6867" s="22"/>
      <c r="AA6867" s="25"/>
      <c r="AB6867" s="25"/>
    </row>
    <row r="6868" spans="5:28" x14ac:dyDescent="0.3">
      <c r="E6868" s="12"/>
      <c r="O6868" s="22"/>
      <c r="AA6868" s="25"/>
      <c r="AB6868" s="25"/>
    </row>
    <row r="6869" spans="5:28" x14ac:dyDescent="0.3">
      <c r="E6869" s="12"/>
      <c r="O6869" s="22"/>
      <c r="AA6869" s="25"/>
      <c r="AB6869" s="25"/>
    </row>
    <row r="6870" spans="5:28" x14ac:dyDescent="0.3">
      <c r="E6870" s="12"/>
      <c r="O6870" s="22"/>
      <c r="AA6870" s="25"/>
      <c r="AB6870" s="25"/>
    </row>
    <row r="6871" spans="5:28" x14ac:dyDescent="0.3">
      <c r="E6871" s="12"/>
      <c r="O6871" s="22"/>
      <c r="AA6871" s="25"/>
      <c r="AB6871" s="25"/>
    </row>
    <row r="6872" spans="5:28" x14ac:dyDescent="0.3">
      <c r="E6872" s="12"/>
      <c r="O6872" s="22"/>
      <c r="AA6872" s="25"/>
      <c r="AB6872" s="25"/>
    </row>
    <row r="6873" spans="5:28" x14ac:dyDescent="0.3">
      <c r="E6873" s="12"/>
      <c r="O6873" s="22"/>
      <c r="AA6873" s="25"/>
      <c r="AB6873" s="25"/>
    </row>
    <row r="6874" spans="5:28" x14ac:dyDescent="0.3">
      <c r="E6874" s="12"/>
      <c r="O6874" s="22"/>
      <c r="AA6874" s="25"/>
      <c r="AB6874" s="25"/>
    </row>
    <row r="6875" spans="5:28" x14ac:dyDescent="0.3">
      <c r="E6875" s="12"/>
      <c r="O6875" s="22"/>
      <c r="AA6875" s="25"/>
      <c r="AB6875" s="25"/>
    </row>
    <row r="6876" spans="5:28" x14ac:dyDescent="0.3">
      <c r="E6876" s="12"/>
      <c r="O6876" s="22"/>
      <c r="AA6876" s="25"/>
      <c r="AB6876" s="25"/>
    </row>
    <row r="6877" spans="5:28" x14ac:dyDescent="0.3">
      <c r="E6877" s="12"/>
      <c r="O6877" s="22"/>
      <c r="AA6877" s="25"/>
      <c r="AB6877" s="25"/>
    </row>
    <row r="6878" spans="5:28" x14ac:dyDescent="0.3">
      <c r="E6878" s="12"/>
      <c r="O6878" s="22"/>
      <c r="AA6878" s="25"/>
      <c r="AB6878" s="25"/>
    </row>
    <row r="6879" spans="5:28" x14ac:dyDescent="0.3">
      <c r="E6879" s="12"/>
      <c r="O6879" s="22"/>
      <c r="AA6879" s="25"/>
      <c r="AB6879" s="25"/>
    </row>
    <row r="6880" spans="5:28" x14ac:dyDescent="0.3">
      <c r="E6880" s="12"/>
      <c r="O6880" s="22"/>
      <c r="AA6880" s="25"/>
      <c r="AB6880" s="25"/>
    </row>
    <row r="6881" spans="5:28" x14ac:dyDescent="0.3">
      <c r="E6881" s="12"/>
      <c r="O6881" s="22"/>
      <c r="AA6881" s="25"/>
      <c r="AB6881" s="25"/>
    </row>
    <row r="6882" spans="5:28" x14ac:dyDescent="0.3">
      <c r="E6882" s="12"/>
      <c r="O6882" s="22"/>
      <c r="AA6882" s="25"/>
      <c r="AB6882" s="25"/>
    </row>
    <row r="6883" spans="5:28" x14ac:dyDescent="0.3">
      <c r="E6883" s="12"/>
      <c r="O6883" s="22"/>
      <c r="AA6883" s="25"/>
      <c r="AB6883" s="25"/>
    </row>
    <row r="6884" spans="5:28" x14ac:dyDescent="0.3">
      <c r="E6884" s="12"/>
      <c r="O6884" s="22"/>
      <c r="AA6884" s="25"/>
      <c r="AB6884" s="25"/>
    </row>
    <row r="6885" spans="5:28" x14ac:dyDescent="0.3">
      <c r="E6885" s="12"/>
      <c r="O6885" s="22"/>
      <c r="AA6885" s="25"/>
      <c r="AB6885" s="25"/>
    </row>
    <row r="6886" spans="5:28" x14ac:dyDescent="0.3">
      <c r="E6886" s="12"/>
      <c r="O6886" s="22"/>
      <c r="AA6886" s="25"/>
      <c r="AB6886" s="25"/>
    </row>
    <row r="6887" spans="5:28" x14ac:dyDescent="0.3">
      <c r="E6887" s="12"/>
      <c r="O6887" s="22"/>
      <c r="AA6887" s="25"/>
      <c r="AB6887" s="25"/>
    </row>
    <row r="6888" spans="5:28" x14ac:dyDescent="0.3">
      <c r="E6888" s="12"/>
      <c r="O6888" s="22"/>
      <c r="AA6888" s="25"/>
      <c r="AB6888" s="25"/>
    </row>
    <row r="6889" spans="5:28" x14ac:dyDescent="0.3">
      <c r="E6889" s="12"/>
      <c r="O6889" s="22"/>
      <c r="AA6889" s="25"/>
      <c r="AB6889" s="25"/>
    </row>
    <row r="6890" spans="5:28" x14ac:dyDescent="0.3">
      <c r="E6890" s="12"/>
      <c r="O6890" s="22"/>
      <c r="AA6890" s="25"/>
      <c r="AB6890" s="25"/>
    </row>
    <row r="6891" spans="5:28" x14ac:dyDescent="0.3">
      <c r="E6891" s="12"/>
      <c r="O6891" s="22"/>
      <c r="AA6891" s="25"/>
      <c r="AB6891" s="25"/>
    </row>
    <row r="6892" spans="5:28" x14ac:dyDescent="0.3">
      <c r="E6892" s="12"/>
      <c r="O6892" s="22"/>
      <c r="AA6892" s="25"/>
      <c r="AB6892" s="25"/>
    </row>
    <row r="6893" spans="5:28" x14ac:dyDescent="0.3">
      <c r="E6893" s="12"/>
      <c r="O6893" s="22"/>
      <c r="AA6893" s="25"/>
      <c r="AB6893" s="25"/>
    </row>
    <row r="6894" spans="5:28" x14ac:dyDescent="0.3">
      <c r="E6894" s="12"/>
      <c r="O6894" s="22"/>
      <c r="AA6894" s="25"/>
      <c r="AB6894" s="25"/>
    </row>
    <row r="6895" spans="5:28" x14ac:dyDescent="0.3">
      <c r="E6895" s="12"/>
      <c r="O6895" s="22"/>
      <c r="AA6895" s="25"/>
      <c r="AB6895" s="25"/>
    </row>
    <row r="6896" spans="5:28" x14ac:dyDescent="0.3">
      <c r="E6896" s="12"/>
      <c r="O6896" s="22"/>
      <c r="AA6896" s="25"/>
      <c r="AB6896" s="25"/>
    </row>
    <row r="6897" spans="5:28" x14ac:dyDescent="0.3">
      <c r="E6897" s="12"/>
      <c r="O6897" s="22"/>
      <c r="AA6897" s="25"/>
      <c r="AB6897" s="25"/>
    </row>
    <row r="6898" spans="5:28" x14ac:dyDescent="0.3">
      <c r="E6898" s="12"/>
      <c r="O6898" s="22"/>
      <c r="AA6898" s="25"/>
      <c r="AB6898" s="25"/>
    </row>
    <row r="6899" spans="5:28" x14ac:dyDescent="0.3">
      <c r="E6899" s="12"/>
      <c r="O6899" s="22"/>
      <c r="AA6899" s="25"/>
      <c r="AB6899" s="25"/>
    </row>
    <row r="6900" spans="5:28" x14ac:dyDescent="0.3">
      <c r="E6900" s="12"/>
      <c r="O6900" s="22"/>
      <c r="AA6900" s="25"/>
      <c r="AB6900" s="25"/>
    </row>
    <row r="6901" spans="5:28" x14ac:dyDescent="0.3">
      <c r="E6901" s="12"/>
      <c r="O6901" s="22"/>
      <c r="AA6901" s="25"/>
      <c r="AB6901" s="25"/>
    </row>
    <row r="6902" spans="5:28" x14ac:dyDescent="0.3">
      <c r="E6902" s="12"/>
      <c r="O6902" s="22"/>
      <c r="AA6902" s="25"/>
      <c r="AB6902" s="25"/>
    </row>
    <row r="6903" spans="5:28" x14ac:dyDescent="0.3">
      <c r="E6903" s="12"/>
      <c r="O6903" s="22"/>
      <c r="AA6903" s="25"/>
      <c r="AB6903" s="25"/>
    </row>
    <row r="6904" spans="5:28" x14ac:dyDescent="0.3">
      <c r="E6904" s="12"/>
      <c r="O6904" s="22"/>
      <c r="AA6904" s="25"/>
      <c r="AB6904" s="25"/>
    </row>
    <row r="6905" spans="5:28" x14ac:dyDescent="0.3">
      <c r="E6905" s="12"/>
      <c r="O6905" s="22"/>
      <c r="AA6905" s="25"/>
      <c r="AB6905" s="25"/>
    </row>
    <row r="6906" spans="5:28" x14ac:dyDescent="0.3">
      <c r="E6906" s="12"/>
      <c r="O6906" s="22"/>
      <c r="AA6906" s="25"/>
      <c r="AB6906" s="25"/>
    </row>
    <row r="6907" spans="5:28" x14ac:dyDescent="0.3">
      <c r="E6907" s="12"/>
      <c r="O6907" s="22"/>
      <c r="AA6907" s="25"/>
      <c r="AB6907" s="25"/>
    </row>
    <row r="6908" spans="5:28" x14ac:dyDescent="0.3">
      <c r="E6908" s="12"/>
      <c r="O6908" s="22"/>
      <c r="AA6908" s="25"/>
      <c r="AB6908" s="25"/>
    </row>
    <row r="6909" spans="5:28" x14ac:dyDescent="0.3">
      <c r="E6909" s="12"/>
      <c r="O6909" s="22"/>
      <c r="AA6909" s="25"/>
      <c r="AB6909" s="25"/>
    </row>
    <row r="6910" spans="5:28" x14ac:dyDescent="0.3">
      <c r="E6910" s="12"/>
      <c r="O6910" s="22"/>
      <c r="AA6910" s="25"/>
      <c r="AB6910" s="25"/>
    </row>
    <row r="6911" spans="5:28" x14ac:dyDescent="0.3">
      <c r="E6911" s="12"/>
      <c r="O6911" s="22"/>
      <c r="AA6911" s="25"/>
      <c r="AB6911" s="25"/>
    </row>
    <row r="6912" spans="5:28" x14ac:dyDescent="0.3">
      <c r="E6912" s="12"/>
      <c r="O6912" s="22"/>
      <c r="AA6912" s="25"/>
      <c r="AB6912" s="25"/>
    </row>
    <row r="6913" spans="5:28" x14ac:dyDescent="0.3">
      <c r="E6913" s="12"/>
      <c r="O6913" s="22"/>
      <c r="AA6913" s="25"/>
      <c r="AB6913" s="25"/>
    </row>
    <row r="6914" spans="5:28" x14ac:dyDescent="0.3">
      <c r="E6914" s="12"/>
      <c r="O6914" s="22"/>
      <c r="AA6914" s="25"/>
      <c r="AB6914" s="25"/>
    </row>
    <row r="6915" spans="5:28" x14ac:dyDescent="0.3">
      <c r="E6915" s="12"/>
      <c r="O6915" s="22"/>
      <c r="AA6915" s="25"/>
      <c r="AB6915" s="25"/>
    </row>
    <row r="6916" spans="5:28" x14ac:dyDescent="0.3">
      <c r="E6916" s="12"/>
      <c r="O6916" s="22"/>
      <c r="AA6916" s="25"/>
      <c r="AB6916" s="25"/>
    </row>
    <row r="6917" spans="5:28" x14ac:dyDescent="0.3">
      <c r="E6917" s="12"/>
      <c r="O6917" s="22"/>
      <c r="AA6917" s="25"/>
      <c r="AB6917" s="25"/>
    </row>
    <row r="6918" spans="5:28" x14ac:dyDescent="0.3">
      <c r="E6918" s="12"/>
      <c r="O6918" s="22"/>
      <c r="AA6918" s="25"/>
      <c r="AB6918" s="25"/>
    </row>
    <row r="6919" spans="5:28" x14ac:dyDescent="0.3">
      <c r="E6919" s="12"/>
      <c r="O6919" s="22"/>
      <c r="AA6919" s="25"/>
      <c r="AB6919" s="25"/>
    </row>
    <row r="6920" spans="5:28" x14ac:dyDescent="0.3">
      <c r="E6920" s="12"/>
      <c r="O6920" s="22"/>
      <c r="AA6920" s="25"/>
      <c r="AB6920" s="25"/>
    </row>
    <row r="6921" spans="5:28" x14ac:dyDescent="0.3">
      <c r="E6921" s="12"/>
      <c r="O6921" s="22"/>
      <c r="AA6921" s="25"/>
      <c r="AB6921" s="25"/>
    </row>
    <row r="6922" spans="5:28" x14ac:dyDescent="0.3">
      <c r="E6922" s="12"/>
      <c r="O6922" s="22"/>
      <c r="AA6922" s="25"/>
      <c r="AB6922" s="25"/>
    </row>
    <row r="6923" spans="5:28" x14ac:dyDescent="0.3">
      <c r="E6923" s="12"/>
      <c r="O6923" s="22"/>
      <c r="AA6923" s="25"/>
      <c r="AB6923" s="25"/>
    </row>
    <row r="6924" spans="5:28" x14ac:dyDescent="0.3">
      <c r="E6924" s="12"/>
      <c r="O6924" s="22"/>
      <c r="AA6924" s="25"/>
      <c r="AB6924" s="25"/>
    </row>
    <row r="6925" spans="5:28" x14ac:dyDescent="0.3">
      <c r="E6925" s="12"/>
      <c r="O6925" s="22"/>
      <c r="AA6925" s="25"/>
      <c r="AB6925" s="25"/>
    </row>
    <row r="6926" spans="5:28" x14ac:dyDescent="0.3">
      <c r="E6926" s="12"/>
      <c r="O6926" s="22"/>
      <c r="AA6926" s="25"/>
      <c r="AB6926" s="25"/>
    </row>
    <row r="6927" spans="5:28" x14ac:dyDescent="0.3">
      <c r="E6927" s="12"/>
      <c r="O6927" s="22"/>
      <c r="AA6927" s="25"/>
      <c r="AB6927" s="25"/>
    </row>
    <row r="6928" spans="5:28" x14ac:dyDescent="0.3">
      <c r="E6928" s="12"/>
      <c r="O6928" s="22"/>
      <c r="AA6928" s="25"/>
      <c r="AB6928" s="25"/>
    </row>
    <row r="6929" spans="5:28" x14ac:dyDescent="0.3">
      <c r="E6929" s="12"/>
      <c r="O6929" s="22"/>
      <c r="AA6929" s="25"/>
      <c r="AB6929" s="25"/>
    </row>
    <row r="6930" spans="5:28" x14ac:dyDescent="0.3">
      <c r="E6930" s="12"/>
      <c r="O6930" s="22"/>
      <c r="AA6930" s="25"/>
      <c r="AB6930" s="25"/>
    </row>
    <row r="6931" spans="5:28" x14ac:dyDescent="0.3">
      <c r="E6931" s="12"/>
      <c r="O6931" s="22"/>
      <c r="AA6931" s="25"/>
      <c r="AB6931" s="25"/>
    </row>
    <row r="6932" spans="5:28" x14ac:dyDescent="0.3">
      <c r="E6932" s="12"/>
      <c r="O6932" s="22"/>
      <c r="AA6932" s="25"/>
      <c r="AB6932" s="25"/>
    </row>
    <row r="6933" spans="5:28" x14ac:dyDescent="0.3">
      <c r="E6933" s="12"/>
      <c r="O6933" s="22"/>
      <c r="AA6933" s="25"/>
      <c r="AB6933" s="25"/>
    </row>
    <row r="6934" spans="5:28" x14ac:dyDescent="0.3">
      <c r="E6934" s="12"/>
      <c r="O6934" s="22"/>
      <c r="AA6934" s="25"/>
      <c r="AB6934" s="25"/>
    </row>
    <row r="6935" spans="5:28" x14ac:dyDescent="0.3">
      <c r="E6935" s="12"/>
      <c r="O6935" s="22"/>
      <c r="AA6935" s="25"/>
      <c r="AB6935" s="25"/>
    </row>
    <row r="6936" spans="5:28" x14ac:dyDescent="0.3">
      <c r="E6936" s="12"/>
      <c r="O6936" s="22"/>
      <c r="AA6936" s="25"/>
      <c r="AB6936" s="25"/>
    </row>
    <row r="6937" spans="5:28" x14ac:dyDescent="0.3">
      <c r="E6937" s="12"/>
      <c r="O6937" s="22"/>
      <c r="AA6937" s="25"/>
      <c r="AB6937" s="25"/>
    </row>
    <row r="6938" spans="5:28" x14ac:dyDescent="0.3">
      <c r="E6938" s="12"/>
      <c r="O6938" s="22"/>
      <c r="AA6938" s="25"/>
      <c r="AB6938" s="25"/>
    </row>
    <row r="6939" spans="5:28" x14ac:dyDescent="0.3">
      <c r="E6939" s="12"/>
      <c r="O6939" s="22"/>
      <c r="AA6939" s="25"/>
      <c r="AB6939" s="25"/>
    </row>
    <row r="6940" spans="5:28" x14ac:dyDescent="0.3">
      <c r="E6940" s="12"/>
      <c r="O6940" s="22"/>
      <c r="AA6940" s="25"/>
      <c r="AB6940" s="25"/>
    </row>
    <row r="6941" spans="5:28" x14ac:dyDescent="0.3">
      <c r="E6941" s="12"/>
      <c r="O6941" s="22"/>
      <c r="AA6941" s="25"/>
      <c r="AB6941" s="25"/>
    </row>
    <row r="6942" spans="5:28" x14ac:dyDescent="0.3">
      <c r="E6942" s="12"/>
      <c r="O6942" s="22"/>
      <c r="AA6942" s="25"/>
      <c r="AB6942" s="25"/>
    </row>
    <row r="6943" spans="5:28" x14ac:dyDescent="0.3">
      <c r="E6943" s="12"/>
      <c r="O6943" s="22"/>
      <c r="AA6943" s="25"/>
      <c r="AB6943" s="25"/>
    </row>
    <row r="6944" spans="5:28" x14ac:dyDescent="0.3">
      <c r="E6944" s="12"/>
      <c r="O6944" s="22"/>
      <c r="AA6944" s="25"/>
      <c r="AB6944" s="25"/>
    </row>
    <row r="6945" spans="5:28" x14ac:dyDescent="0.3">
      <c r="E6945" s="12"/>
      <c r="O6945" s="22"/>
      <c r="AA6945" s="25"/>
      <c r="AB6945" s="25"/>
    </row>
    <row r="6946" spans="5:28" x14ac:dyDescent="0.3">
      <c r="E6946" s="12"/>
      <c r="O6946" s="22"/>
      <c r="AA6946" s="25"/>
      <c r="AB6946" s="25"/>
    </row>
    <row r="6947" spans="5:28" x14ac:dyDescent="0.3">
      <c r="E6947" s="12"/>
      <c r="O6947" s="22"/>
      <c r="AA6947" s="25"/>
      <c r="AB6947" s="25"/>
    </row>
    <row r="6948" spans="5:28" x14ac:dyDescent="0.3">
      <c r="E6948" s="12"/>
      <c r="O6948" s="22"/>
      <c r="AA6948" s="25"/>
      <c r="AB6948" s="25"/>
    </row>
    <row r="6949" spans="5:28" x14ac:dyDescent="0.3">
      <c r="E6949" s="12"/>
      <c r="O6949" s="22"/>
      <c r="AA6949" s="25"/>
      <c r="AB6949" s="25"/>
    </row>
    <row r="6950" spans="5:28" x14ac:dyDescent="0.3">
      <c r="E6950" s="12"/>
      <c r="O6950" s="22"/>
      <c r="AA6950" s="25"/>
      <c r="AB6950" s="25"/>
    </row>
    <row r="6951" spans="5:28" x14ac:dyDescent="0.3">
      <c r="E6951" s="12"/>
      <c r="O6951" s="22"/>
      <c r="AA6951" s="25"/>
      <c r="AB6951" s="25"/>
    </row>
    <row r="6952" spans="5:28" x14ac:dyDescent="0.3">
      <c r="E6952" s="12"/>
      <c r="O6952" s="22"/>
      <c r="AA6952" s="25"/>
      <c r="AB6952" s="25"/>
    </row>
    <row r="6953" spans="5:28" x14ac:dyDescent="0.3">
      <c r="E6953" s="12"/>
      <c r="O6953" s="22"/>
      <c r="AA6953" s="25"/>
      <c r="AB6953" s="25"/>
    </row>
    <row r="6954" spans="5:28" x14ac:dyDescent="0.3">
      <c r="E6954" s="12"/>
      <c r="O6954" s="22"/>
      <c r="AA6954" s="25"/>
      <c r="AB6954" s="25"/>
    </row>
    <row r="6955" spans="5:28" x14ac:dyDescent="0.3">
      <c r="E6955" s="12"/>
      <c r="O6955" s="22"/>
      <c r="AA6955" s="25"/>
      <c r="AB6955" s="25"/>
    </row>
    <row r="6956" spans="5:28" x14ac:dyDescent="0.3">
      <c r="E6956" s="12"/>
      <c r="O6956" s="22"/>
      <c r="AA6956" s="25"/>
      <c r="AB6956" s="25"/>
    </row>
    <row r="6957" spans="5:28" x14ac:dyDescent="0.3">
      <c r="E6957" s="12"/>
      <c r="O6957" s="22"/>
      <c r="AA6957" s="25"/>
      <c r="AB6957" s="25"/>
    </row>
    <row r="6958" spans="5:28" x14ac:dyDescent="0.3">
      <c r="E6958" s="12"/>
      <c r="O6958" s="22"/>
      <c r="AA6958" s="25"/>
      <c r="AB6958" s="25"/>
    </row>
    <row r="6959" spans="5:28" x14ac:dyDescent="0.3">
      <c r="E6959" s="12"/>
      <c r="O6959" s="22"/>
      <c r="AA6959" s="25"/>
      <c r="AB6959" s="25"/>
    </row>
    <row r="6960" spans="5:28" x14ac:dyDescent="0.3">
      <c r="E6960" s="12"/>
      <c r="O6960" s="22"/>
      <c r="AA6960" s="25"/>
      <c r="AB6960" s="25"/>
    </row>
    <row r="6961" spans="5:28" x14ac:dyDescent="0.3">
      <c r="E6961" s="12"/>
      <c r="O6961" s="22"/>
      <c r="AA6961" s="25"/>
      <c r="AB6961" s="25"/>
    </row>
    <row r="6962" spans="5:28" x14ac:dyDescent="0.3">
      <c r="E6962" s="12"/>
      <c r="O6962" s="22"/>
      <c r="AA6962" s="25"/>
      <c r="AB6962" s="25"/>
    </row>
    <row r="6963" spans="5:28" x14ac:dyDescent="0.3">
      <c r="E6963" s="12"/>
      <c r="O6963" s="22"/>
      <c r="AA6963" s="25"/>
      <c r="AB6963" s="25"/>
    </row>
    <row r="6964" spans="5:28" x14ac:dyDescent="0.3">
      <c r="E6964" s="12"/>
      <c r="O6964" s="22"/>
      <c r="AA6964" s="25"/>
      <c r="AB6964" s="25"/>
    </row>
    <row r="6965" spans="5:28" x14ac:dyDescent="0.3">
      <c r="E6965" s="12"/>
      <c r="O6965" s="22"/>
      <c r="AA6965" s="25"/>
      <c r="AB6965" s="25"/>
    </row>
    <row r="6966" spans="5:28" x14ac:dyDescent="0.3">
      <c r="E6966" s="12"/>
      <c r="O6966" s="22"/>
      <c r="AA6966" s="25"/>
      <c r="AB6966" s="25"/>
    </row>
    <row r="6967" spans="5:28" x14ac:dyDescent="0.3">
      <c r="E6967" s="12"/>
      <c r="O6967" s="22"/>
      <c r="AA6967" s="25"/>
      <c r="AB6967" s="25"/>
    </row>
    <row r="6968" spans="5:28" x14ac:dyDescent="0.3">
      <c r="E6968" s="12"/>
      <c r="O6968" s="22"/>
      <c r="AA6968" s="25"/>
      <c r="AB6968" s="25"/>
    </row>
    <row r="6969" spans="5:28" x14ac:dyDescent="0.3">
      <c r="E6969" s="12"/>
      <c r="O6969" s="22"/>
      <c r="AA6969" s="25"/>
      <c r="AB6969" s="25"/>
    </row>
    <row r="6970" spans="5:28" x14ac:dyDescent="0.3">
      <c r="E6970" s="12"/>
      <c r="O6970" s="22"/>
      <c r="AA6970" s="25"/>
      <c r="AB6970" s="25"/>
    </row>
    <row r="6971" spans="5:28" x14ac:dyDescent="0.3">
      <c r="E6971" s="12"/>
      <c r="O6971" s="22"/>
      <c r="AA6971" s="25"/>
      <c r="AB6971" s="25"/>
    </row>
    <row r="6972" spans="5:28" x14ac:dyDescent="0.3">
      <c r="E6972" s="12"/>
      <c r="O6972" s="22"/>
      <c r="AA6972" s="25"/>
      <c r="AB6972" s="25"/>
    </row>
    <row r="6973" spans="5:28" x14ac:dyDescent="0.3">
      <c r="E6973" s="12"/>
      <c r="O6973" s="22"/>
      <c r="AA6973" s="25"/>
      <c r="AB6973" s="25"/>
    </row>
    <row r="6974" spans="5:28" x14ac:dyDescent="0.3">
      <c r="E6974" s="12"/>
      <c r="O6974" s="22"/>
      <c r="AA6974" s="25"/>
      <c r="AB6974" s="25"/>
    </row>
    <row r="6975" spans="5:28" x14ac:dyDescent="0.3">
      <c r="E6975" s="12"/>
      <c r="O6975" s="22"/>
      <c r="AA6975" s="25"/>
      <c r="AB6975" s="25"/>
    </row>
    <row r="6976" spans="5:28" x14ac:dyDescent="0.3">
      <c r="E6976" s="12"/>
      <c r="O6976" s="22"/>
      <c r="AA6976" s="25"/>
      <c r="AB6976" s="25"/>
    </row>
    <row r="6977" spans="5:28" x14ac:dyDescent="0.3">
      <c r="E6977" s="12"/>
      <c r="O6977" s="22"/>
      <c r="AA6977" s="25"/>
      <c r="AB6977" s="25"/>
    </row>
    <row r="6978" spans="5:28" x14ac:dyDescent="0.3">
      <c r="E6978" s="12"/>
      <c r="O6978" s="22"/>
      <c r="AA6978" s="25"/>
      <c r="AB6978" s="25"/>
    </row>
    <row r="6979" spans="5:28" x14ac:dyDescent="0.3">
      <c r="E6979" s="12"/>
      <c r="O6979" s="22"/>
      <c r="AA6979" s="25"/>
      <c r="AB6979" s="25"/>
    </row>
    <row r="6980" spans="5:28" x14ac:dyDescent="0.3">
      <c r="E6980" s="12"/>
      <c r="O6980" s="22"/>
      <c r="AA6980" s="25"/>
      <c r="AB6980" s="25"/>
    </row>
    <row r="6981" spans="5:28" x14ac:dyDescent="0.3">
      <c r="E6981" s="12"/>
      <c r="O6981" s="22"/>
      <c r="AA6981" s="25"/>
      <c r="AB6981" s="25"/>
    </row>
    <row r="6982" spans="5:28" x14ac:dyDescent="0.3">
      <c r="E6982" s="12"/>
      <c r="O6982" s="22"/>
      <c r="AA6982" s="25"/>
      <c r="AB6982" s="25"/>
    </row>
    <row r="6983" spans="5:28" x14ac:dyDescent="0.3">
      <c r="E6983" s="12"/>
      <c r="O6983" s="22"/>
      <c r="AA6983" s="25"/>
      <c r="AB6983" s="25"/>
    </row>
    <row r="6984" spans="5:28" x14ac:dyDescent="0.3">
      <c r="E6984" s="12"/>
      <c r="O6984" s="22"/>
      <c r="AA6984" s="25"/>
      <c r="AB6984" s="25"/>
    </row>
    <row r="6985" spans="5:28" x14ac:dyDescent="0.3">
      <c r="E6985" s="12"/>
      <c r="O6985" s="22"/>
      <c r="AA6985" s="25"/>
      <c r="AB6985" s="25"/>
    </row>
    <row r="6986" spans="5:28" x14ac:dyDescent="0.3">
      <c r="E6986" s="12"/>
      <c r="O6986" s="22"/>
      <c r="AA6986" s="25"/>
      <c r="AB6986" s="25"/>
    </row>
    <row r="6987" spans="5:28" x14ac:dyDescent="0.3">
      <c r="E6987" s="12"/>
      <c r="O6987" s="22"/>
      <c r="AA6987" s="25"/>
      <c r="AB6987" s="25"/>
    </row>
    <row r="6988" spans="5:28" x14ac:dyDescent="0.3">
      <c r="E6988" s="12"/>
      <c r="O6988" s="22"/>
      <c r="AA6988" s="25"/>
      <c r="AB6988" s="25"/>
    </row>
    <row r="6989" spans="5:28" x14ac:dyDescent="0.3">
      <c r="E6989" s="12"/>
      <c r="O6989" s="22"/>
      <c r="AA6989" s="25"/>
      <c r="AB6989" s="25"/>
    </row>
    <row r="6990" spans="5:28" x14ac:dyDescent="0.3">
      <c r="E6990" s="12"/>
      <c r="O6990" s="22"/>
      <c r="AA6990" s="25"/>
      <c r="AB6990" s="25"/>
    </row>
    <row r="6991" spans="5:28" x14ac:dyDescent="0.3">
      <c r="E6991" s="12"/>
      <c r="O6991" s="22"/>
      <c r="AA6991" s="25"/>
      <c r="AB6991" s="25"/>
    </row>
    <row r="6992" spans="5:28" x14ac:dyDescent="0.3">
      <c r="E6992" s="12"/>
      <c r="O6992" s="22"/>
      <c r="AA6992" s="25"/>
      <c r="AB6992" s="25"/>
    </row>
    <row r="6993" spans="5:28" x14ac:dyDescent="0.3">
      <c r="E6993" s="12"/>
      <c r="O6993" s="22"/>
      <c r="AA6993" s="25"/>
      <c r="AB6993" s="25"/>
    </row>
    <row r="6994" spans="5:28" x14ac:dyDescent="0.3">
      <c r="E6994" s="12"/>
      <c r="O6994" s="22"/>
      <c r="AA6994" s="25"/>
      <c r="AB6994" s="25"/>
    </row>
    <row r="6995" spans="5:28" x14ac:dyDescent="0.3">
      <c r="E6995" s="12"/>
      <c r="O6995" s="22"/>
      <c r="AA6995" s="25"/>
      <c r="AB6995" s="25"/>
    </row>
    <row r="6996" spans="5:28" x14ac:dyDescent="0.3">
      <c r="E6996" s="12"/>
      <c r="O6996" s="22"/>
      <c r="AA6996" s="25"/>
      <c r="AB6996" s="25"/>
    </row>
    <row r="6997" spans="5:28" x14ac:dyDescent="0.3">
      <c r="E6997" s="12"/>
      <c r="O6997" s="22"/>
      <c r="AA6997" s="25"/>
      <c r="AB6997" s="25"/>
    </row>
    <row r="6998" spans="5:28" x14ac:dyDescent="0.3">
      <c r="E6998" s="12"/>
      <c r="O6998" s="22"/>
      <c r="AA6998" s="25"/>
      <c r="AB6998" s="25"/>
    </row>
    <row r="6999" spans="5:28" x14ac:dyDescent="0.3">
      <c r="E6999" s="12"/>
      <c r="O6999" s="22"/>
      <c r="AA6999" s="25"/>
      <c r="AB6999" s="25"/>
    </row>
    <row r="7000" spans="5:28" x14ac:dyDescent="0.3">
      <c r="E7000" s="12"/>
      <c r="O7000" s="22"/>
      <c r="AA7000" s="25"/>
      <c r="AB7000" s="25"/>
    </row>
    <row r="7001" spans="5:28" x14ac:dyDescent="0.3">
      <c r="E7001" s="12"/>
      <c r="O7001" s="22"/>
      <c r="AA7001" s="25"/>
      <c r="AB7001" s="25"/>
    </row>
    <row r="7002" spans="5:28" x14ac:dyDescent="0.3">
      <c r="E7002" s="12"/>
      <c r="O7002" s="22"/>
      <c r="AA7002" s="25"/>
      <c r="AB7002" s="25"/>
    </row>
    <row r="7003" spans="5:28" x14ac:dyDescent="0.3">
      <c r="E7003" s="12"/>
      <c r="O7003" s="22"/>
      <c r="AA7003" s="25"/>
      <c r="AB7003" s="25"/>
    </row>
    <row r="7004" spans="5:28" x14ac:dyDescent="0.3">
      <c r="E7004" s="12"/>
      <c r="O7004" s="22"/>
      <c r="AA7004" s="25"/>
      <c r="AB7004" s="25"/>
    </row>
    <row r="7005" spans="5:28" x14ac:dyDescent="0.3">
      <c r="E7005" s="12"/>
      <c r="O7005" s="22"/>
      <c r="AA7005" s="25"/>
      <c r="AB7005" s="25"/>
    </row>
    <row r="7006" spans="5:28" x14ac:dyDescent="0.3">
      <c r="E7006" s="12"/>
      <c r="O7006" s="22"/>
      <c r="AA7006" s="25"/>
      <c r="AB7006" s="25"/>
    </row>
    <row r="7007" spans="5:28" x14ac:dyDescent="0.3">
      <c r="E7007" s="12"/>
      <c r="O7007" s="22"/>
      <c r="AA7007" s="25"/>
      <c r="AB7007" s="25"/>
    </row>
    <row r="7008" spans="5:28" x14ac:dyDescent="0.3">
      <c r="E7008" s="12"/>
      <c r="O7008" s="22"/>
      <c r="AA7008" s="25"/>
      <c r="AB7008" s="25"/>
    </row>
    <row r="7009" spans="5:28" x14ac:dyDescent="0.3">
      <c r="E7009" s="12"/>
      <c r="O7009" s="22"/>
      <c r="AA7009" s="25"/>
      <c r="AB7009" s="25"/>
    </row>
    <row r="7010" spans="5:28" x14ac:dyDescent="0.3">
      <c r="E7010" s="12"/>
      <c r="O7010" s="22"/>
      <c r="AA7010" s="25"/>
      <c r="AB7010" s="25"/>
    </row>
    <row r="7011" spans="5:28" x14ac:dyDescent="0.3">
      <c r="E7011" s="12"/>
      <c r="O7011" s="22"/>
      <c r="AA7011" s="25"/>
      <c r="AB7011" s="25"/>
    </row>
    <row r="7012" spans="5:28" x14ac:dyDescent="0.3">
      <c r="E7012" s="12"/>
      <c r="O7012" s="22"/>
      <c r="AA7012" s="25"/>
      <c r="AB7012" s="25"/>
    </row>
    <row r="7013" spans="5:28" x14ac:dyDescent="0.3">
      <c r="E7013" s="12"/>
      <c r="O7013" s="22"/>
      <c r="AA7013" s="25"/>
      <c r="AB7013" s="25"/>
    </row>
    <row r="7014" spans="5:28" x14ac:dyDescent="0.3">
      <c r="E7014" s="12"/>
      <c r="O7014" s="22"/>
      <c r="AA7014" s="25"/>
      <c r="AB7014" s="25"/>
    </row>
    <row r="7015" spans="5:28" x14ac:dyDescent="0.3">
      <c r="E7015" s="12"/>
      <c r="O7015" s="22"/>
      <c r="AA7015" s="25"/>
      <c r="AB7015" s="25"/>
    </row>
    <row r="7016" spans="5:28" x14ac:dyDescent="0.3">
      <c r="E7016" s="12"/>
      <c r="O7016" s="22"/>
      <c r="AA7016" s="25"/>
      <c r="AB7016" s="25"/>
    </row>
    <row r="7017" spans="5:28" x14ac:dyDescent="0.3">
      <c r="E7017" s="12"/>
      <c r="O7017" s="22"/>
      <c r="AA7017" s="25"/>
      <c r="AB7017" s="25"/>
    </row>
    <row r="7018" spans="5:28" x14ac:dyDescent="0.3">
      <c r="E7018" s="12"/>
      <c r="O7018" s="22"/>
      <c r="AA7018" s="25"/>
      <c r="AB7018" s="25"/>
    </row>
    <row r="7019" spans="5:28" x14ac:dyDescent="0.3">
      <c r="E7019" s="12"/>
      <c r="O7019" s="22"/>
      <c r="AA7019" s="25"/>
      <c r="AB7019" s="25"/>
    </row>
    <row r="7020" spans="5:28" x14ac:dyDescent="0.3">
      <c r="E7020" s="12"/>
      <c r="O7020" s="22"/>
      <c r="AA7020" s="25"/>
      <c r="AB7020" s="25"/>
    </row>
    <row r="7021" spans="5:28" x14ac:dyDescent="0.3">
      <c r="E7021" s="12"/>
      <c r="O7021" s="22"/>
      <c r="AA7021" s="25"/>
      <c r="AB7021" s="25"/>
    </row>
    <row r="7022" spans="5:28" x14ac:dyDescent="0.3">
      <c r="E7022" s="12"/>
      <c r="O7022" s="22"/>
      <c r="AA7022" s="25"/>
      <c r="AB7022" s="25"/>
    </row>
    <row r="7023" spans="5:28" x14ac:dyDescent="0.3">
      <c r="E7023" s="12"/>
      <c r="O7023" s="22"/>
      <c r="AA7023" s="25"/>
      <c r="AB7023" s="25"/>
    </row>
    <row r="7024" spans="5:28" x14ac:dyDescent="0.3">
      <c r="E7024" s="12"/>
      <c r="O7024" s="22"/>
      <c r="AA7024" s="25"/>
      <c r="AB7024" s="25"/>
    </row>
    <row r="7025" spans="5:28" x14ac:dyDescent="0.3">
      <c r="E7025" s="12"/>
      <c r="O7025" s="22"/>
      <c r="AA7025" s="25"/>
      <c r="AB7025" s="25"/>
    </row>
    <row r="7026" spans="5:28" x14ac:dyDescent="0.3">
      <c r="E7026" s="12"/>
      <c r="O7026" s="22"/>
      <c r="AA7026" s="25"/>
      <c r="AB7026" s="25"/>
    </row>
    <row r="7027" spans="5:28" x14ac:dyDescent="0.3">
      <c r="E7027" s="12"/>
      <c r="O7027" s="22"/>
      <c r="AA7027" s="25"/>
      <c r="AB7027" s="25"/>
    </row>
    <row r="7028" spans="5:28" x14ac:dyDescent="0.3">
      <c r="E7028" s="12"/>
      <c r="O7028" s="22"/>
      <c r="AA7028" s="25"/>
      <c r="AB7028" s="25"/>
    </row>
    <row r="7029" spans="5:28" x14ac:dyDescent="0.3">
      <c r="E7029" s="12"/>
      <c r="O7029" s="22"/>
      <c r="AA7029" s="25"/>
      <c r="AB7029" s="25"/>
    </row>
    <row r="7030" spans="5:28" x14ac:dyDescent="0.3">
      <c r="E7030" s="12"/>
      <c r="O7030" s="22"/>
      <c r="AA7030" s="25"/>
      <c r="AB7030" s="25"/>
    </row>
    <row r="7031" spans="5:28" x14ac:dyDescent="0.3">
      <c r="E7031" s="12"/>
      <c r="O7031" s="22"/>
      <c r="AA7031" s="25"/>
      <c r="AB7031" s="25"/>
    </row>
    <row r="7032" spans="5:28" x14ac:dyDescent="0.3">
      <c r="E7032" s="12"/>
      <c r="O7032" s="22"/>
      <c r="AA7032" s="25"/>
      <c r="AB7032" s="25"/>
    </row>
    <row r="7033" spans="5:28" x14ac:dyDescent="0.3">
      <c r="E7033" s="12"/>
      <c r="O7033" s="22"/>
      <c r="AA7033" s="25"/>
      <c r="AB7033" s="25"/>
    </row>
    <row r="7034" spans="5:28" x14ac:dyDescent="0.3">
      <c r="E7034" s="12"/>
      <c r="O7034" s="22"/>
      <c r="AA7034" s="25"/>
      <c r="AB7034" s="25"/>
    </row>
    <row r="7035" spans="5:28" x14ac:dyDescent="0.3">
      <c r="E7035" s="12"/>
      <c r="O7035" s="22"/>
      <c r="AA7035" s="25"/>
      <c r="AB7035" s="25"/>
    </row>
    <row r="7036" spans="5:28" x14ac:dyDescent="0.3">
      <c r="E7036" s="12"/>
      <c r="O7036" s="22"/>
      <c r="AA7036" s="25"/>
      <c r="AB7036" s="25"/>
    </row>
    <row r="7037" spans="5:28" x14ac:dyDescent="0.3">
      <c r="E7037" s="12"/>
      <c r="O7037" s="22"/>
      <c r="AA7037" s="25"/>
      <c r="AB7037" s="25"/>
    </row>
    <row r="7038" spans="5:28" x14ac:dyDescent="0.3">
      <c r="E7038" s="12"/>
      <c r="O7038" s="22"/>
      <c r="AA7038" s="25"/>
      <c r="AB7038" s="25"/>
    </row>
    <row r="7039" spans="5:28" x14ac:dyDescent="0.3">
      <c r="E7039" s="12"/>
      <c r="O7039" s="22"/>
      <c r="AA7039" s="25"/>
      <c r="AB7039" s="25"/>
    </row>
    <row r="7040" spans="5:28" x14ac:dyDescent="0.3">
      <c r="E7040" s="12"/>
      <c r="O7040" s="22"/>
      <c r="AA7040" s="25"/>
      <c r="AB7040" s="25"/>
    </row>
    <row r="7041" spans="5:28" x14ac:dyDescent="0.3">
      <c r="E7041" s="12"/>
      <c r="O7041" s="22"/>
      <c r="AA7041" s="25"/>
      <c r="AB7041" s="25"/>
    </row>
    <row r="7042" spans="5:28" x14ac:dyDescent="0.3">
      <c r="E7042" s="12"/>
      <c r="O7042" s="22"/>
      <c r="AA7042" s="25"/>
      <c r="AB7042" s="25"/>
    </row>
    <row r="7043" spans="5:28" x14ac:dyDescent="0.3">
      <c r="E7043" s="12"/>
      <c r="O7043" s="22"/>
      <c r="AA7043" s="25"/>
      <c r="AB7043" s="25"/>
    </row>
    <row r="7044" spans="5:28" x14ac:dyDescent="0.3">
      <c r="E7044" s="12"/>
      <c r="O7044" s="22"/>
      <c r="AA7044" s="25"/>
      <c r="AB7044" s="25"/>
    </row>
    <row r="7045" spans="5:28" x14ac:dyDescent="0.3">
      <c r="E7045" s="12"/>
      <c r="O7045" s="22"/>
      <c r="AA7045" s="25"/>
      <c r="AB7045" s="25"/>
    </row>
    <row r="7046" spans="5:28" x14ac:dyDescent="0.3">
      <c r="E7046" s="12"/>
      <c r="O7046" s="22"/>
      <c r="AA7046" s="25"/>
      <c r="AB7046" s="25"/>
    </row>
    <row r="7047" spans="5:28" x14ac:dyDescent="0.3">
      <c r="E7047" s="12"/>
      <c r="O7047" s="22"/>
      <c r="AA7047" s="25"/>
      <c r="AB7047" s="25"/>
    </row>
    <row r="7048" spans="5:28" x14ac:dyDescent="0.3">
      <c r="E7048" s="12"/>
      <c r="O7048" s="22"/>
      <c r="AA7048" s="25"/>
      <c r="AB7048" s="25"/>
    </row>
    <row r="7049" spans="5:28" x14ac:dyDescent="0.3">
      <c r="E7049" s="12"/>
      <c r="O7049" s="22"/>
      <c r="AA7049" s="25"/>
      <c r="AB7049" s="25"/>
    </row>
    <row r="7050" spans="5:28" x14ac:dyDescent="0.3">
      <c r="E7050" s="12"/>
      <c r="O7050" s="22"/>
      <c r="AA7050" s="25"/>
      <c r="AB7050" s="25"/>
    </row>
    <row r="7051" spans="5:28" x14ac:dyDescent="0.3">
      <c r="E7051" s="12"/>
      <c r="O7051" s="22"/>
      <c r="AA7051" s="25"/>
      <c r="AB7051" s="25"/>
    </row>
    <row r="7052" spans="5:28" x14ac:dyDescent="0.3">
      <c r="E7052" s="12"/>
      <c r="O7052" s="22"/>
      <c r="AA7052" s="25"/>
      <c r="AB7052" s="25"/>
    </row>
    <row r="7053" spans="5:28" x14ac:dyDescent="0.3">
      <c r="E7053" s="12"/>
      <c r="O7053" s="22"/>
      <c r="AA7053" s="25"/>
      <c r="AB7053" s="25"/>
    </row>
    <row r="7054" spans="5:28" x14ac:dyDescent="0.3">
      <c r="E7054" s="12"/>
      <c r="O7054" s="22"/>
      <c r="AA7054" s="25"/>
      <c r="AB7054" s="25"/>
    </row>
    <row r="7055" spans="5:28" x14ac:dyDescent="0.3">
      <c r="E7055" s="12"/>
      <c r="O7055" s="22"/>
      <c r="AA7055" s="25"/>
      <c r="AB7055" s="25"/>
    </row>
    <row r="7056" spans="5:28" x14ac:dyDescent="0.3">
      <c r="E7056" s="12"/>
      <c r="O7056" s="22"/>
      <c r="AA7056" s="25"/>
      <c r="AB7056" s="25"/>
    </row>
    <row r="7057" spans="5:28" x14ac:dyDescent="0.3">
      <c r="E7057" s="12"/>
      <c r="O7057" s="22"/>
      <c r="AA7057" s="25"/>
      <c r="AB7057" s="25"/>
    </row>
    <row r="7058" spans="5:28" x14ac:dyDescent="0.3">
      <c r="E7058" s="12"/>
      <c r="O7058" s="22"/>
      <c r="AA7058" s="25"/>
      <c r="AB7058" s="25"/>
    </row>
    <row r="7059" spans="5:28" x14ac:dyDescent="0.3">
      <c r="E7059" s="12"/>
      <c r="O7059" s="22"/>
      <c r="AA7059" s="25"/>
      <c r="AB7059" s="25"/>
    </row>
    <row r="7060" spans="5:28" x14ac:dyDescent="0.3">
      <c r="E7060" s="12"/>
      <c r="O7060" s="22"/>
      <c r="AA7060" s="25"/>
      <c r="AB7060" s="25"/>
    </row>
    <row r="7061" spans="5:28" x14ac:dyDescent="0.3">
      <c r="E7061" s="12"/>
      <c r="O7061" s="22"/>
      <c r="AA7061" s="25"/>
      <c r="AB7061" s="25"/>
    </row>
    <row r="7062" spans="5:28" x14ac:dyDescent="0.3">
      <c r="E7062" s="12"/>
      <c r="O7062" s="22"/>
      <c r="AA7062" s="25"/>
      <c r="AB7062" s="25"/>
    </row>
    <row r="7063" spans="5:28" x14ac:dyDescent="0.3">
      <c r="E7063" s="12"/>
      <c r="O7063" s="22"/>
      <c r="AA7063" s="25"/>
      <c r="AB7063" s="25"/>
    </row>
    <row r="7064" spans="5:28" x14ac:dyDescent="0.3">
      <c r="E7064" s="12"/>
      <c r="O7064" s="22"/>
      <c r="AA7064" s="25"/>
      <c r="AB7064" s="25"/>
    </row>
    <row r="7065" spans="5:28" x14ac:dyDescent="0.3">
      <c r="E7065" s="12"/>
      <c r="O7065" s="22"/>
      <c r="AA7065" s="25"/>
      <c r="AB7065" s="25"/>
    </row>
    <row r="7066" spans="5:28" x14ac:dyDescent="0.3">
      <c r="E7066" s="12"/>
      <c r="O7066" s="22"/>
      <c r="AA7066" s="25"/>
      <c r="AB7066" s="25"/>
    </row>
    <row r="7067" spans="5:28" x14ac:dyDescent="0.3">
      <c r="E7067" s="12"/>
      <c r="O7067" s="22"/>
      <c r="AA7067" s="25"/>
      <c r="AB7067" s="25"/>
    </row>
    <row r="7068" spans="5:28" x14ac:dyDescent="0.3">
      <c r="E7068" s="12"/>
      <c r="O7068" s="22"/>
      <c r="AA7068" s="25"/>
      <c r="AB7068" s="25"/>
    </row>
    <row r="7069" spans="5:28" x14ac:dyDescent="0.3">
      <c r="E7069" s="12"/>
      <c r="O7069" s="22"/>
      <c r="AA7069" s="25"/>
      <c r="AB7069" s="25"/>
    </row>
    <row r="7070" spans="5:28" x14ac:dyDescent="0.3">
      <c r="E7070" s="12"/>
      <c r="O7070" s="22"/>
      <c r="AA7070" s="25"/>
      <c r="AB7070" s="25"/>
    </row>
    <row r="7071" spans="5:28" x14ac:dyDescent="0.3">
      <c r="E7071" s="12"/>
      <c r="O7071" s="22"/>
      <c r="AA7071" s="25"/>
      <c r="AB7071" s="25"/>
    </row>
    <row r="7072" spans="5:28" x14ac:dyDescent="0.3">
      <c r="E7072" s="12"/>
      <c r="O7072" s="22"/>
      <c r="AA7072" s="25"/>
      <c r="AB7072" s="25"/>
    </row>
    <row r="7073" spans="5:28" x14ac:dyDescent="0.3">
      <c r="E7073" s="12"/>
      <c r="O7073" s="22"/>
      <c r="AA7073" s="25"/>
      <c r="AB7073" s="25"/>
    </row>
    <row r="7074" spans="5:28" x14ac:dyDescent="0.3">
      <c r="E7074" s="12"/>
      <c r="O7074" s="22"/>
      <c r="AA7074" s="25"/>
      <c r="AB7074" s="25"/>
    </row>
    <row r="7075" spans="5:28" x14ac:dyDescent="0.3">
      <c r="E7075" s="12"/>
      <c r="O7075" s="22"/>
      <c r="AA7075" s="25"/>
      <c r="AB7075" s="25"/>
    </row>
    <row r="7076" spans="5:28" x14ac:dyDescent="0.3">
      <c r="E7076" s="12"/>
      <c r="O7076" s="22"/>
      <c r="AA7076" s="25"/>
      <c r="AB7076" s="25"/>
    </row>
    <row r="7077" spans="5:28" x14ac:dyDescent="0.3">
      <c r="E7077" s="12"/>
      <c r="O7077" s="22"/>
      <c r="AA7077" s="25"/>
      <c r="AB7077" s="25"/>
    </row>
    <row r="7078" spans="5:28" x14ac:dyDescent="0.3">
      <c r="E7078" s="12"/>
      <c r="O7078" s="22"/>
      <c r="AA7078" s="25"/>
      <c r="AB7078" s="25"/>
    </row>
    <row r="7079" spans="5:28" x14ac:dyDescent="0.3">
      <c r="E7079" s="12"/>
      <c r="O7079" s="22"/>
      <c r="AA7079" s="25"/>
      <c r="AB7079" s="25"/>
    </row>
    <row r="7080" spans="5:28" x14ac:dyDescent="0.3">
      <c r="E7080" s="12"/>
      <c r="O7080" s="22"/>
      <c r="AA7080" s="25"/>
      <c r="AB7080" s="25"/>
    </row>
    <row r="7081" spans="5:28" x14ac:dyDescent="0.3">
      <c r="E7081" s="12"/>
      <c r="O7081" s="22"/>
      <c r="AA7081" s="25"/>
      <c r="AB7081" s="25"/>
    </row>
    <row r="7082" spans="5:28" x14ac:dyDescent="0.3">
      <c r="E7082" s="12"/>
      <c r="O7082" s="22"/>
      <c r="AA7082" s="25"/>
      <c r="AB7082" s="25"/>
    </row>
    <row r="7083" spans="5:28" x14ac:dyDescent="0.3">
      <c r="E7083" s="12"/>
      <c r="O7083" s="22"/>
      <c r="AA7083" s="25"/>
      <c r="AB7083" s="25"/>
    </row>
    <row r="7084" spans="5:28" x14ac:dyDescent="0.3">
      <c r="E7084" s="12"/>
      <c r="O7084" s="22"/>
      <c r="AA7084" s="25"/>
      <c r="AB7084" s="25"/>
    </row>
    <row r="7085" spans="5:28" x14ac:dyDescent="0.3">
      <c r="E7085" s="12"/>
      <c r="O7085" s="22"/>
      <c r="AA7085" s="25"/>
      <c r="AB7085" s="25"/>
    </row>
    <row r="7086" spans="5:28" x14ac:dyDescent="0.3">
      <c r="E7086" s="12"/>
      <c r="O7086" s="22"/>
      <c r="AA7086" s="25"/>
      <c r="AB7086" s="25"/>
    </row>
    <row r="7087" spans="5:28" x14ac:dyDescent="0.3">
      <c r="E7087" s="12"/>
      <c r="O7087" s="22"/>
      <c r="AA7087" s="25"/>
      <c r="AB7087" s="25"/>
    </row>
    <row r="7088" spans="5:28" x14ac:dyDescent="0.3">
      <c r="E7088" s="12"/>
      <c r="O7088" s="22"/>
      <c r="AA7088" s="25"/>
      <c r="AB7088" s="25"/>
    </row>
    <row r="7089" spans="5:28" x14ac:dyDescent="0.3">
      <c r="E7089" s="12"/>
      <c r="O7089" s="22"/>
      <c r="AA7089" s="25"/>
      <c r="AB7089" s="25"/>
    </row>
    <row r="7090" spans="5:28" x14ac:dyDescent="0.3">
      <c r="E7090" s="12"/>
      <c r="O7090" s="22"/>
      <c r="AA7090" s="25"/>
      <c r="AB7090" s="25"/>
    </row>
    <row r="7091" spans="5:28" x14ac:dyDescent="0.3">
      <c r="E7091" s="12"/>
      <c r="O7091" s="22"/>
      <c r="AA7091" s="25"/>
      <c r="AB7091" s="25"/>
    </row>
    <row r="7092" spans="5:28" x14ac:dyDescent="0.3">
      <c r="E7092" s="12"/>
      <c r="O7092" s="22"/>
      <c r="AA7092" s="25"/>
      <c r="AB7092" s="25"/>
    </row>
    <row r="7093" spans="5:28" x14ac:dyDescent="0.3">
      <c r="E7093" s="12"/>
      <c r="O7093" s="22"/>
      <c r="AA7093" s="25"/>
      <c r="AB7093" s="25"/>
    </row>
    <row r="7094" spans="5:28" x14ac:dyDescent="0.3">
      <c r="E7094" s="12"/>
      <c r="O7094" s="22"/>
      <c r="AA7094" s="25"/>
      <c r="AB7094" s="25"/>
    </row>
    <row r="7095" spans="5:28" x14ac:dyDescent="0.3">
      <c r="E7095" s="12"/>
      <c r="O7095" s="22"/>
      <c r="AA7095" s="25"/>
      <c r="AB7095" s="25"/>
    </row>
    <row r="7096" spans="5:28" x14ac:dyDescent="0.3">
      <c r="E7096" s="12"/>
      <c r="O7096" s="22"/>
      <c r="AA7096" s="25"/>
      <c r="AB7096" s="25"/>
    </row>
    <row r="7097" spans="5:28" x14ac:dyDescent="0.3">
      <c r="E7097" s="12"/>
      <c r="O7097" s="22"/>
      <c r="AA7097" s="25"/>
      <c r="AB7097" s="25"/>
    </row>
    <row r="7098" spans="5:28" x14ac:dyDescent="0.3">
      <c r="E7098" s="12"/>
      <c r="O7098" s="22"/>
      <c r="AA7098" s="25"/>
      <c r="AB7098" s="25"/>
    </row>
    <row r="7099" spans="5:28" x14ac:dyDescent="0.3">
      <c r="E7099" s="12"/>
      <c r="O7099" s="22"/>
      <c r="AA7099" s="25"/>
      <c r="AB7099" s="25"/>
    </row>
    <row r="7100" spans="5:28" x14ac:dyDescent="0.3">
      <c r="E7100" s="12"/>
      <c r="O7100" s="22"/>
      <c r="AA7100" s="25"/>
      <c r="AB7100" s="25"/>
    </row>
    <row r="7101" spans="5:28" x14ac:dyDescent="0.3">
      <c r="E7101" s="12"/>
      <c r="O7101" s="22"/>
      <c r="AA7101" s="25"/>
      <c r="AB7101" s="25"/>
    </row>
    <row r="7102" spans="5:28" x14ac:dyDescent="0.3">
      <c r="E7102" s="12"/>
      <c r="O7102" s="22"/>
      <c r="AA7102" s="25"/>
      <c r="AB7102" s="25"/>
    </row>
    <row r="7103" spans="5:28" x14ac:dyDescent="0.3">
      <c r="E7103" s="12"/>
      <c r="O7103" s="22"/>
      <c r="AA7103" s="25"/>
      <c r="AB7103" s="25"/>
    </row>
    <row r="7104" spans="5:28" x14ac:dyDescent="0.3">
      <c r="E7104" s="12"/>
      <c r="O7104" s="22"/>
      <c r="AA7104" s="25"/>
      <c r="AB7104" s="25"/>
    </row>
    <row r="7105" spans="5:28" x14ac:dyDescent="0.3">
      <c r="E7105" s="12"/>
      <c r="O7105" s="22"/>
      <c r="AA7105" s="25"/>
      <c r="AB7105" s="25"/>
    </row>
    <row r="7106" spans="5:28" x14ac:dyDescent="0.3">
      <c r="E7106" s="12"/>
      <c r="O7106" s="22"/>
      <c r="AA7106" s="25"/>
      <c r="AB7106" s="25"/>
    </row>
    <row r="7107" spans="5:28" x14ac:dyDescent="0.3">
      <c r="E7107" s="12"/>
      <c r="O7107" s="22"/>
      <c r="AA7107" s="25"/>
      <c r="AB7107" s="25"/>
    </row>
    <row r="7108" spans="5:28" x14ac:dyDescent="0.3">
      <c r="E7108" s="12"/>
      <c r="O7108" s="22"/>
      <c r="AA7108" s="25"/>
      <c r="AB7108" s="25"/>
    </row>
    <row r="7109" spans="5:28" x14ac:dyDescent="0.3">
      <c r="E7109" s="12"/>
      <c r="O7109" s="22"/>
      <c r="AA7109" s="25"/>
      <c r="AB7109" s="25"/>
    </row>
    <row r="7110" spans="5:28" x14ac:dyDescent="0.3">
      <c r="E7110" s="12"/>
      <c r="O7110" s="22"/>
      <c r="AA7110" s="25"/>
      <c r="AB7110" s="25"/>
    </row>
    <row r="7111" spans="5:28" x14ac:dyDescent="0.3">
      <c r="E7111" s="12"/>
      <c r="O7111" s="22"/>
      <c r="AA7111" s="25"/>
      <c r="AB7111" s="25"/>
    </row>
    <row r="7112" spans="5:28" x14ac:dyDescent="0.3">
      <c r="E7112" s="12"/>
      <c r="O7112" s="22"/>
      <c r="AA7112" s="25"/>
      <c r="AB7112" s="25"/>
    </row>
    <row r="7113" spans="5:28" x14ac:dyDescent="0.3">
      <c r="E7113" s="12"/>
      <c r="O7113" s="22"/>
      <c r="AA7113" s="25"/>
      <c r="AB7113" s="25"/>
    </row>
    <row r="7114" spans="5:28" x14ac:dyDescent="0.3">
      <c r="E7114" s="12"/>
      <c r="O7114" s="22"/>
      <c r="AA7114" s="25"/>
      <c r="AB7114" s="25"/>
    </row>
    <row r="7115" spans="5:28" x14ac:dyDescent="0.3">
      <c r="E7115" s="12"/>
      <c r="O7115" s="22"/>
      <c r="AA7115" s="25"/>
      <c r="AB7115" s="25"/>
    </row>
    <row r="7116" spans="5:28" x14ac:dyDescent="0.3">
      <c r="E7116" s="12"/>
      <c r="O7116" s="22"/>
      <c r="AA7116" s="25"/>
      <c r="AB7116" s="25"/>
    </row>
    <row r="7117" spans="5:28" x14ac:dyDescent="0.3">
      <c r="E7117" s="12"/>
      <c r="O7117" s="22"/>
      <c r="AA7117" s="25"/>
      <c r="AB7117" s="25"/>
    </row>
    <row r="7118" spans="5:28" x14ac:dyDescent="0.3">
      <c r="E7118" s="12"/>
      <c r="O7118" s="22"/>
      <c r="AA7118" s="25"/>
      <c r="AB7118" s="25"/>
    </row>
    <row r="7119" spans="5:28" x14ac:dyDescent="0.3">
      <c r="E7119" s="12"/>
      <c r="O7119" s="22"/>
      <c r="AA7119" s="25"/>
      <c r="AB7119" s="25"/>
    </row>
    <row r="7120" spans="5:28" x14ac:dyDescent="0.3">
      <c r="E7120" s="12"/>
      <c r="O7120" s="22"/>
      <c r="AA7120" s="25"/>
      <c r="AB7120" s="25"/>
    </row>
    <row r="7121" spans="5:28" x14ac:dyDescent="0.3">
      <c r="E7121" s="12"/>
      <c r="O7121" s="22"/>
      <c r="AA7121" s="25"/>
      <c r="AB7121" s="25"/>
    </row>
    <row r="7122" spans="5:28" x14ac:dyDescent="0.3">
      <c r="E7122" s="12"/>
      <c r="O7122" s="22"/>
      <c r="AA7122" s="25"/>
      <c r="AB7122" s="25"/>
    </row>
    <row r="7123" spans="5:28" x14ac:dyDescent="0.3">
      <c r="E7123" s="12"/>
      <c r="O7123" s="22"/>
      <c r="AA7123" s="25"/>
      <c r="AB7123" s="25"/>
    </row>
    <row r="7124" spans="5:28" x14ac:dyDescent="0.3">
      <c r="E7124" s="12"/>
      <c r="O7124" s="22"/>
      <c r="AA7124" s="25"/>
      <c r="AB7124" s="25"/>
    </row>
    <row r="7125" spans="5:28" x14ac:dyDescent="0.3">
      <c r="E7125" s="12"/>
      <c r="O7125" s="22"/>
      <c r="AA7125" s="25"/>
      <c r="AB7125" s="25"/>
    </row>
    <row r="7126" spans="5:28" x14ac:dyDescent="0.3">
      <c r="E7126" s="12"/>
      <c r="O7126" s="22"/>
      <c r="AA7126" s="25"/>
      <c r="AB7126" s="25"/>
    </row>
    <row r="7127" spans="5:28" x14ac:dyDescent="0.3">
      <c r="E7127" s="12"/>
      <c r="O7127" s="22"/>
      <c r="AA7127" s="25"/>
      <c r="AB7127" s="25"/>
    </row>
    <row r="7128" spans="5:28" x14ac:dyDescent="0.3">
      <c r="E7128" s="12"/>
      <c r="O7128" s="22"/>
      <c r="AA7128" s="25"/>
      <c r="AB7128" s="25"/>
    </row>
    <row r="7129" spans="5:28" x14ac:dyDescent="0.3">
      <c r="E7129" s="12"/>
      <c r="O7129" s="22"/>
      <c r="AA7129" s="25"/>
      <c r="AB7129" s="25"/>
    </row>
    <row r="7130" spans="5:28" x14ac:dyDescent="0.3">
      <c r="E7130" s="12"/>
      <c r="O7130" s="22"/>
      <c r="AA7130" s="25"/>
      <c r="AB7130" s="25"/>
    </row>
    <row r="7131" spans="5:28" x14ac:dyDescent="0.3">
      <c r="E7131" s="12"/>
      <c r="O7131" s="22"/>
      <c r="AA7131" s="25"/>
      <c r="AB7131" s="25"/>
    </row>
    <row r="7132" spans="5:28" x14ac:dyDescent="0.3">
      <c r="E7132" s="12"/>
      <c r="O7132" s="22"/>
      <c r="AA7132" s="25"/>
      <c r="AB7132" s="25"/>
    </row>
    <row r="7133" spans="5:28" x14ac:dyDescent="0.3">
      <c r="E7133" s="12"/>
      <c r="O7133" s="22"/>
      <c r="AA7133" s="25"/>
      <c r="AB7133" s="25"/>
    </row>
    <row r="7134" spans="5:28" x14ac:dyDescent="0.3">
      <c r="E7134" s="12"/>
      <c r="O7134" s="22"/>
      <c r="AA7134" s="25"/>
      <c r="AB7134" s="25"/>
    </row>
    <row r="7135" spans="5:28" x14ac:dyDescent="0.3">
      <c r="E7135" s="12"/>
      <c r="O7135" s="22"/>
      <c r="AA7135" s="25"/>
      <c r="AB7135" s="25"/>
    </row>
    <row r="7136" spans="5:28" x14ac:dyDescent="0.3">
      <c r="E7136" s="12"/>
      <c r="O7136" s="22"/>
      <c r="AA7136" s="25"/>
      <c r="AB7136" s="25"/>
    </row>
    <row r="7137" spans="5:28" x14ac:dyDescent="0.3">
      <c r="E7137" s="12"/>
      <c r="O7137" s="22"/>
      <c r="AA7137" s="25"/>
      <c r="AB7137" s="25"/>
    </row>
    <row r="7138" spans="5:28" x14ac:dyDescent="0.3">
      <c r="E7138" s="12"/>
      <c r="O7138" s="22"/>
      <c r="AA7138" s="25"/>
      <c r="AB7138" s="25"/>
    </row>
    <row r="7139" spans="5:28" x14ac:dyDescent="0.3">
      <c r="E7139" s="12"/>
      <c r="O7139" s="22"/>
      <c r="AA7139" s="25"/>
      <c r="AB7139" s="25"/>
    </row>
    <row r="7140" spans="5:28" x14ac:dyDescent="0.3">
      <c r="E7140" s="12"/>
      <c r="O7140" s="22"/>
      <c r="AA7140" s="25"/>
      <c r="AB7140" s="25"/>
    </row>
    <row r="7141" spans="5:28" x14ac:dyDescent="0.3">
      <c r="E7141" s="12"/>
      <c r="O7141" s="22"/>
      <c r="AA7141" s="25"/>
      <c r="AB7141" s="25"/>
    </row>
    <row r="7142" spans="5:28" x14ac:dyDescent="0.3">
      <c r="E7142" s="12"/>
      <c r="O7142" s="22"/>
      <c r="AA7142" s="25"/>
      <c r="AB7142" s="25"/>
    </row>
    <row r="7143" spans="5:28" x14ac:dyDescent="0.3">
      <c r="E7143" s="12"/>
      <c r="O7143" s="22"/>
      <c r="AA7143" s="25"/>
      <c r="AB7143" s="25"/>
    </row>
    <row r="7144" spans="5:28" x14ac:dyDescent="0.3">
      <c r="E7144" s="12"/>
      <c r="O7144" s="22"/>
      <c r="AA7144" s="25"/>
      <c r="AB7144" s="25"/>
    </row>
    <row r="7145" spans="5:28" x14ac:dyDescent="0.3">
      <c r="E7145" s="12"/>
      <c r="O7145" s="22"/>
      <c r="AA7145" s="25"/>
      <c r="AB7145" s="25"/>
    </row>
    <row r="7146" spans="5:28" x14ac:dyDescent="0.3">
      <c r="E7146" s="12"/>
      <c r="O7146" s="22"/>
      <c r="AA7146" s="25"/>
      <c r="AB7146" s="25"/>
    </row>
    <row r="7147" spans="5:28" x14ac:dyDescent="0.3">
      <c r="E7147" s="12"/>
      <c r="O7147" s="22"/>
      <c r="AA7147" s="25"/>
      <c r="AB7147" s="25"/>
    </row>
    <row r="7148" spans="5:28" x14ac:dyDescent="0.3">
      <c r="E7148" s="12"/>
      <c r="O7148" s="22"/>
      <c r="AA7148" s="25"/>
      <c r="AB7148" s="25"/>
    </row>
    <row r="7149" spans="5:28" x14ac:dyDescent="0.3">
      <c r="E7149" s="12"/>
      <c r="O7149" s="22"/>
      <c r="AA7149" s="25"/>
      <c r="AB7149" s="25"/>
    </row>
    <row r="7150" spans="5:28" x14ac:dyDescent="0.3">
      <c r="E7150" s="12"/>
      <c r="O7150" s="22"/>
      <c r="AA7150" s="25"/>
      <c r="AB7150" s="25"/>
    </row>
    <row r="7151" spans="5:28" x14ac:dyDescent="0.3">
      <c r="E7151" s="12"/>
      <c r="O7151" s="22"/>
      <c r="AA7151" s="25"/>
      <c r="AB7151" s="25"/>
    </row>
    <row r="7152" spans="5:28" x14ac:dyDescent="0.3">
      <c r="E7152" s="12"/>
      <c r="O7152" s="22"/>
      <c r="AA7152" s="25"/>
      <c r="AB7152" s="25"/>
    </row>
    <row r="7153" spans="5:28" x14ac:dyDescent="0.3">
      <c r="E7153" s="12"/>
      <c r="O7153" s="22"/>
      <c r="AA7153" s="25"/>
      <c r="AB7153" s="25"/>
    </row>
    <row r="7154" spans="5:28" x14ac:dyDescent="0.3">
      <c r="E7154" s="12"/>
      <c r="O7154" s="22"/>
      <c r="AA7154" s="25"/>
      <c r="AB7154" s="25"/>
    </row>
    <row r="7155" spans="5:28" x14ac:dyDescent="0.3">
      <c r="E7155" s="12"/>
      <c r="O7155" s="22"/>
      <c r="AA7155" s="25"/>
      <c r="AB7155" s="25"/>
    </row>
    <row r="7156" spans="5:28" x14ac:dyDescent="0.3">
      <c r="E7156" s="12"/>
      <c r="O7156" s="22"/>
      <c r="AA7156" s="25"/>
      <c r="AB7156" s="25"/>
    </row>
    <row r="7157" spans="5:28" x14ac:dyDescent="0.3">
      <c r="E7157" s="12"/>
      <c r="O7157" s="22"/>
      <c r="AA7157" s="25"/>
      <c r="AB7157" s="25"/>
    </row>
    <row r="7158" spans="5:28" x14ac:dyDescent="0.3">
      <c r="E7158" s="12"/>
      <c r="O7158" s="22"/>
      <c r="AA7158" s="25"/>
      <c r="AB7158" s="25"/>
    </row>
    <row r="7159" spans="5:28" x14ac:dyDescent="0.3">
      <c r="E7159" s="12"/>
      <c r="O7159" s="22"/>
      <c r="AA7159" s="25"/>
      <c r="AB7159" s="25"/>
    </row>
    <row r="7160" spans="5:28" x14ac:dyDescent="0.3">
      <c r="E7160" s="12"/>
      <c r="O7160" s="22"/>
      <c r="AA7160" s="25"/>
      <c r="AB7160" s="25"/>
    </row>
    <row r="7161" spans="5:28" x14ac:dyDescent="0.3">
      <c r="E7161" s="12"/>
      <c r="O7161" s="22"/>
      <c r="AA7161" s="25"/>
      <c r="AB7161" s="25"/>
    </row>
    <row r="7162" spans="5:28" x14ac:dyDescent="0.3">
      <c r="E7162" s="12"/>
      <c r="O7162" s="22"/>
      <c r="AA7162" s="25"/>
      <c r="AB7162" s="25"/>
    </row>
    <row r="7163" spans="5:28" x14ac:dyDescent="0.3">
      <c r="E7163" s="12"/>
      <c r="O7163" s="22"/>
      <c r="AA7163" s="25"/>
      <c r="AB7163" s="25"/>
    </row>
    <row r="7164" spans="5:28" x14ac:dyDescent="0.3">
      <c r="E7164" s="12"/>
      <c r="O7164" s="22"/>
      <c r="AA7164" s="25"/>
      <c r="AB7164" s="25"/>
    </row>
    <row r="7165" spans="5:28" x14ac:dyDescent="0.3">
      <c r="E7165" s="12"/>
      <c r="O7165" s="22"/>
      <c r="AA7165" s="25"/>
      <c r="AB7165" s="25"/>
    </row>
    <row r="7166" spans="5:28" x14ac:dyDescent="0.3">
      <c r="E7166" s="12"/>
      <c r="O7166" s="22"/>
      <c r="AA7166" s="25"/>
      <c r="AB7166" s="25"/>
    </row>
    <row r="7167" spans="5:28" x14ac:dyDescent="0.3">
      <c r="E7167" s="12"/>
      <c r="O7167" s="22"/>
      <c r="AA7167" s="25"/>
      <c r="AB7167" s="25"/>
    </row>
    <row r="7168" spans="5:28" x14ac:dyDescent="0.3">
      <c r="E7168" s="12"/>
      <c r="O7168" s="22"/>
      <c r="AA7168" s="25"/>
      <c r="AB7168" s="25"/>
    </row>
    <row r="7169" spans="5:28" x14ac:dyDescent="0.3">
      <c r="E7169" s="12"/>
      <c r="O7169" s="22"/>
      <c r="AA7169" s="25"/>
      <c r="AB7169" s="25"/>
    </row>
    <row r="7170" spans="5:28" x14ac:dyDescent="0.3">
      <c r="E7170" s="12"/>
      <c r="O7170" s="22"/>
      <c r="AA7170" s="25"/>
      <c r="AB7170" s="25"/>
    </row>
    <row r="7171" spans="5:28" x14ac:dyDescent="0.3">
      <c r="E7171" s="12"/>
      <c r="O7171" s="22"/>
      <c r="AA7171" s="25"/>
      <c r="AB7171" s="25"/>
    </row>
    <row r="7172" spans="5:28" x14ac:dyDescent="0.3">
      <c r="E7172" s="12"/>
      <c r="O7172" s="22"/>
      <c r="AA7172" s="25"/>
      <c r="AB7172" s="25"/>
    </row>
    <row r="7173" spans="5:28" x14ac:dyDescent="0.3">
      <c r="E7173" s="12"/>
      <c r="O7173" s="22"/>
      <c r="AA7173" s="25"/>
      <c r="AB7173" s="25"/>
    </row>
    <row r="7174" spans="5:28" x14ac:dyDescent="0.3">
      <c r="E7174" s="12"/>
      <c r="O7174" s="22"/>
      <c r="AA7174" s="25"/>
      <c r="AB7174" s="25"/>
    </row>
    <row r="7175" spans="5:28" x14ac:dyDescent="0.3">
      <c r="E7175" s="12"/>
      <c r="O7175" s="22"/>
      <c r="AA7175" s="25"/>
      <c r="AB7175" s="25"/>
    </row>
    <row r="7176" spans="5:28" x14ac:dyDescent="0.3">
      <c r="E7176" s="12"/>
      <c r="O7176" s="22"/>
      <c r="AA7176" s="25"/>
      <c r="AB7176" s="25"/>
    </row>
    <row r="7177" spans="5:28" x14ac:dyDescent="0.3">
      <c r="E7177" s="12"/>
      <c r="O7177" s="22"/>
      <c r="AA7177" s="25"/>
      <c r="AB7177" s="25"/>
    </row>
    <row r="7178" spans="5:28" x14ac:dyDescent="0.3">
      <c r="E7178" s="12"/>
      <c r="O7178" s="22"/>
      <c r="AA7178" s="25"/>
      <c r="AB7178" s="25"/>
    </row>
    <row r="7179" spans="5:28" x14ac:dyDescent="0.3">
      <c r="E7179" s="12"/>
      <c r="O7179" s="22"/>
      <c r="AA7179" s="25"/>
      <c r="AB7179" s="25"/>
    </row>
    <row r="7180" spans="5:28" x14ac:dyDescent="0.3">
      <c r="E7180" s="12"/>
      <c r="O7180" s="22"/>
      <c r="AA7180" s="25"/>
      <c r="AB7180" s="25"/>
    </row>
    <row r="7181" spans="5:28" x14ac:dyDescent="0.3">
      <c r="E7181" s="12"/>
      <c r="O7181" s="22"/>
      <c r="AA7181" s="25"/>
      <c r="AB7181" s="25"/>
    </row>
    <row r="7182" spans="5:28" x14ac:dyDescent="0.3">
      <c r="E7182" s="12"/>
      <c r="O7182" s="22"/>
      <c r="AA7182" s="25"/>
      <c r="AB7182" s="25"/>
    </row>
    <row r="7183" spans="5:28" x14ac:dyDescent="0.3">
      <c r="E7183" s="12"/>
      <c r="O7183" s="22"/>
      <c r="AA7183" s="25"/>
      <c r="AB7183" s="25"/>
    </row>
    <row r="7184" spans="5:28" x14ac:dyDescent="0.3">
      <c r="E7184" s="12"/>
      <c r="O7184" s="22"/>
      <c r="AA7184" s="25"/>
      <c r="AB7184" s="25"/>
    </row>
    <row r="7185" spans="5:28" x14ac:dyDescent="0.3">
      <c r="E7185" s="12"/>
      <c r="O7185" s="22"/>
      <c r="AA7185" s="25"/>
      <c r="AB7185" s="25"/>
    </row>
    <row r="7186" spans="5:28" x14ac:dyDescent="0.3">
      <c r="E7186" s="12"/>
      <c r="O7186" s="22"/>
      <c r="AA7186" s="25"/>
      <c r="AB7186" s="25"/>
    </row>
    <row r="7187" spans="5:28" x14ac:dyDescent="0.3">
      <c r="E7187" s="12"/>
      <c r="O7187" s="22"/>
      <c r="AA7187" s="25"/>
      <c r="AB7187" s="25"/>
    </row>
    <row r="7188" spans="5:28" x14ac:dyDescent="0.3">
      <c r="E7188" s="12"/>
      <c r="O7188" s="22"/>
      <c r="AA7188" s="25"/>
      <c r="AB7188" s="25"/>
    </row>
    <row r="7189" spans="5:28" x14ac:dyDescent="0.3">
      <c r="E7189" s="12"/>
      <c r="O7189" s="22"/>
      <c r="AA7189" s="25"/>
      <c r="AB7189" s="25"/>
    </row>
    <row r="7190" spans="5:28" x14ac:dyDescent="0.3">
      <c r="E7190" s="12"/>
      <c r="O7190" s="22"/>
      <c r="AA7190" s="25"/>
      <c r="AB7190" s="25"/>
    </row>
    <row r="7191" spans="5:28" x14ac:dyDescent="0.3">
      <c r="E7191" s="12"/>
      <c r="O7191" s="22"/>
      <c r="AA7191" s="25"/>
      <c r="AB7191" s="25"/>
    </row>
    <row r="7192" spans="5:28" x14ac:dyDescent="0.3">
      <c r="E7192" s="12"/>
      <c r="O7192" s="22"/>
      <c r="AA7192" s="25"/>
      <c r="AB7192" s="25"/>
    </row>
    <row r="7193" spans="5:28" x14ac:dyDescent="0.3">
      <c r="E7193" s="12"/>
      <c r="O7193" s="22"/>
      <c r="AA7193" s="25"/>
      <c r="AB7193" s="25"/>
    </row>
    <row r="7194" spans="5:28" x14ac:dyDescent="0.3">
      <c r="E7194" s="12"/>
      <c r="O7194" s="22"/>
      <c r="AA7194" s="25"/>
      <c r="AB7194" s="25"/>
    </row>
    <row r="7195" spans="5:28" x14ac:dyDescent="0.3">
      <c r="E7195" s="12"/>
      <c r="O7195" s="22"/>
      <c r="AA7195" s="25"/>
      <c r="AB7195" s="25"/>
    </row>
    <row r="7196" spans="5:28" x14ac:dyDescent="0.3">
      <c r="E7196" s="12"/>
      <c r="O7196" s="22"/>
      <c r="AA7196" s="25"/>
      <c r="AB7196" s="25"/>
    </row>
    <row r="7197" spans="5:28" x14ac:dyDescent="0.3">
      <c r="E7197" s="12"/>
      <c r="O7197" s="22"/>
      <c r="AA7197" s="25"/>
      <c r="AB7197" s="25"/>
    </row>
    <row r="7198" spans="5:28" x14ac:dyDescent="0.3">
      <c r="E7198" s="12"/>
      <c r="O7198" s="22"/>
      <c r="AA7198" s="25"/>
      <c r="AB7198" s="25"/>
    </row>
    <row r="7199" spans="5:28" x14ac:dyDescent="0.3">
      <c r="E7199" s="12"/>
      <c r="O7199" s="22"/>
      <c r="AA7199" s="25"/>
      <c r="AB7199" s="25"/>
    </row>
    <row r="7200" spans="5:28" x14ac:dyDescent="0.3">
      <c r="E7200" s="12"/>
      <c r="O7200" s="22"/>
      <c r="AA7200" s="25"/>
      <c r="AB7200" s="25"/>
    </row>
    <row r="7201" spans="5:28" x14ac:dyDescent="0.3">
      <c r="E7201" s="12"/>
      <c r="O7201" s="22"/>
      <c r="AA7201" s="25"/>
      <c r="AB7201" s="25"/>
    </row>
    <row r="7202" spans="5:28" x14ac:dyDescent="0.3">
      <c r="E7202" s="12"/>
      <c r="O7202" s="22"/>
      <c r="AA7202" s="25"/>
      <c r="AB7202" s="25"/>
    </row>
    <row r="7203" spans="5:28" x14ac:dyDescent="0.3">
      <c r="E7203" s="12"/>
      <c r="O7203" s="22"/>
      <c r="AA7203" s="25"/>
      <c r="AB7203" s="25"/>
    </row>
    <row r="7204" spans="5:28" x14ac:dyDescent="0.3">
      <c r="E7204" s="12"/>
      <c r="O7204" s="22"/>
      <c r="AA7204" s="25"/>
      <c r="AB7204" s="25"/>
    </row>
    <row r="7205" spans="5:28" x14ac:dyDescent="0.3">
      <c r="E7205" s="12"/>
      <c r="O7205" s="22"/>
      <c r="AA7205" s="25"/>
      <c r="AB7205" s="25"/>
    </row>
    <row r="7206" spans="5:28" x14ac:dyDescent="0.3">
      <c r="E7206" s="12"/>
      <c r="O7206" s="22"/>
      <c r="AA7206" s="25"/>
      <c r="AB7206" s="25"/>
    </row>
    <row r="7207" spans="5:28" x14ac:dyDescent="0.3">
      <c r="E7207" s="12"/>
      <c r="O7207" s="22"/>
      <c r="AA7207" s="25"/>
      <c r="AB7207" s="25"/>
    </row>
    <row r="7208" spans="5:28" x14ac:dyDescent="0.3">
      <c r="E7208" s="12"/>
      <c r="O7208" s="22"/>
      <c r="AA7208" s="25"/>
      <c r="AB7208" s="25"/>
    </row>
    <row r="7209" spans="5:28" x14ac:dyDescent="0.3">
      <c r="E7209" s="12"/>
      <c r="O7209" s="22"/>
      <c r="AA7209" s="25"/>
      <c r="AB7209" s="25"/>
    </row>
    <row r="7210" spans="5:28" x14ac:dyDescent="0.3">
      <c r="E7210" s="12"/>
      <c r="O7210" s="22"/>
      <c r="AA7210" s="25"/>
      <c r="AB7210" s="25"/>
    </row>
    <row r="7211" spans="5:28" x14ac:dyDescent="0.3">
      <c r="E7211" s="12"/>
      <c r="O7211" s="22"/>
      <c r="AA7211" s="25"/>
      <c r="AB7211" s="25"/>
    </row>
    <row r="7212" spans="5:28" x14ac:dyDescent="0.3">
      <c r="E7212" s="12"/>
      <c r="O7212" s="22"/>
      <c r="AA7212" s="25"/>
      <c r="AB7212" s="25"/>
    </row>
    <row r="7213" spans="5:28" x14ac:dyDescent="0.3">
      <c r="E7213" s="12"/>
      <c r="O7213" s="22"/>
      <c r="AA7213" s="25"/>
      <c r="AB7213" s="25"/>
    </row>
    <row r="7214" spans="5:28" x14ac:dyDescent="0.3">
      <c r="E7214" s="12"/>
      <c r="O7214" s="22"/>
      <c r="AA7214" s="25"/>
      <c r="AB7214" s="25"/>
    </row>
    <row r="7215" spans="5:28" x14ac:dyDescent="0.3">
      <c r="E7215" s="12"/>
      <c r="O7215" s="22"/>
      <c r="AA7215" s="25"/>
      <c r="AB7215" s="25"/>
    </row>
    <row r="7216" spans="5:28" x14ac:dyDescent="0.3">
      <c r="E7216" s="12"/>
      <c r="O7216" s="22"/>
      <c r="AA7216" s="25"/>
      <c r="AB7216" s="25"/>
    </row>
    <row r="7217" spans="5:28" x14ac:dyDescent="0.3">
      <c r="E7217" s="12"/>
      <c r="O7217" s="22"/>
      <c r="AA7217" s="25"/>
      <c r="AB7217" s="25"/>
    </row>
    <row r="7218" spans="5:28" x14ac:dyDescent="0.3">
      <c r="E7218" s="12"/>
      <c r="O7218" s="22"/>
      <c r="AA7218" s="25"/>
      <c r="AB7218" s="25"/>
    </row>
    <row r="7219" spans="5:28" x14ac:dyDescent="0.3">
      <c r="E7219" s="12"/>
      <c r="O7219" s="22"/>
      <c r="AA7219" s="25"/>
      <c r="AB7219" s="25"/>
    </row>
    <row r="7220" spans="5:28" x14ac:dyDescent="0.3">
      <c r="E7220" s="12"/>
      <c r="O7220" s="22"/>
      <c r="AA7220" s="25"/>
      <c r="AB7220" s="25"/>
    </row>
    <row r="7221" spans="5:28" x14ac:dyDescent="0.3">
      <c r="E7221" s="12"/>
      <c r="O7221" s="22"/>
      <c r="AA7221" s="25"/>
      <c r="AB7221" s="25"/>
    </row>
    <row r="7222" spans="5:28" x14ac:dyDescent="0.3">
      <c r="E7222" s="12"/>
      <c r="O7222" s="22"/>
      <c r="AA7222" s="25"/>
      <c r="AB7222" s="25"/>
    </row>
    <row r="7223" spans="5:28" x14ac:dyDescent="0.3">
      <c r="E7223" s="12"/>
      <c r="O7223" s="22"/>
      <c r="AA7223" s="25"/>
      <c r="AB7223" s="25"/>
    </row>
    <row r="7224" spans="5:28" x14ac:dyDescent="0.3">
      <c r="E7224" s="12"/>
      <c r="O7224" s="22"/>
      <c r="AA7224" s="25"/>
      <c r="AB7224" s="25"/>
    </row>
    <row r="7225" spans="5:28" x14ac:dyDescent="0.3">
      <c r="E7225" s="12"/>
      <c r="O7225" s="22"/>
      <c r="AA7225" s="25"/>
      <c r="AB7225" s="25"/>
    </row>
    <row r="7226" spans="5:28" x14ac:dyDescent="0.3">
      <c r="E7226" s="12"/>
      <c r="O7226" s="22"/>
      <c r="AA7226" s="25"/>
      <c r="AB7226" s="25"/>
    </row>
    <row r="7227" spans="5:28" x14ac:dyDescent="0.3">
      <c r="E7227" s="12"/>
      <c r="O7227" s="22"/>
      <c r="AA7227" s="25"/>
      <c r="AB7227" s="25"/>
    </row>
    <row r="7228" spans="5:28" x14ac:dyDescent="0.3">
      <c r="E7228" s="12"/>
      <c r="O7228" s="22"/>
      <c r="AA7228" s="25"/>
      <c r="AB7228" s="25"/>
    </row>
    <row r="7229" spans="5:28" x14ac:dyDescent="0.3">
      <c r="E7229" s="12"/>
      <c r="O7229" s="22"/>
      <c r="AA7229" s="25"/>
      <c r="AB7229" s="25"/>
    </row>
    <row r="7230" spans="5:28" x14ac:dyDescent="0.3">
      <c r="E7230" s="12"/>
      <c r="O7230" s="22"/>
      <c r="AA7230" s="25"/>
      <c r="AB7230" s="25"/>
    </row>
    <row r="7231" spans="5:28" x14ac:dyDescent="0.3">
      <c r="E7231" s="12"/>
      <c r="O7231" s="22"/>
      <c r="AA7231" s="25"/>
      <c r="AB7231" s="25"/>
    </row>
    <row r="7232" spans="5:28" x14ac:dyDescent="0.3">
      <c r="E7232" s="12"/>
      <c r="O7232" s="22"/>
      <c r="AA7232" s="25"/>
      <c r="AB7232" s="25"/>
    </row>
    <row r="7233" spans="5:28" x14ac:dyDescent="0.3">
      <c r="E7233" s="12"/>
      <c r="O7233" s="22"/>
      <c r="AA7233" s="25"/>
      <c r="AB7233" s="25"/>
    </row>
    <row r="7234" spans="5:28" x14ac:dyDescent="0.3">
      <c r="E7234" s="12"/>
      <c r="O7234" s="22"/>
      <c r="AA7234" s="25"/>
      <c r="AB7234" s="25"/>
    </row>
    <row r="7235" spans="5:28" x14ac:dyDescent="0.3">
      <c r="E7235" s="12"/>
      <c r="O7235" s="22"/>
      <c r="AA7235" s="25"/>
      <c r="AB7235" s="25"/>
    </row>
    <row r="7236" spans="5:28" x14ac:dyDescent="0.3">
      <c r="E7236" s="12"/>
      <c r="O7236" s="22"/>
      <c r="AA7236" s="25"/>
      <c r="AB7236" s="25"/>
    </row>
    <row r="7237" spans="5:28" x14ac:dyDescent="0.3">
      <c r="E7237" s="12"/>
      <c r="O7237" s="22"/>
      <c r="AA7237" s="25"/>
      <c r="AB7237" s="25"/>
    </row>
    <row r="7238" spans="5:28" x14ac:dyDescent="0.3">
      <c r="E7238" s="12"/>
      <c r="O7238" s="22"/>
      <c r="AA7238" s="25"/>
      <c r="AB7238" s="25"/>
    </row>
    <row r="7239" spans="5:28" x14ac:dyDescent="0.3">
      <c r="E7239" s="12"/>
      <c r="O7239" s="22"/>
      <c r="AA7239" s="25"/>
      <c r="AB7239" s="25"/>
    </row>
    <row r="7240" spans="5:28" x14ac:dyDescent="0.3">
      <c r="E7240" s="12"/>
      <c r="O7240" s="22"/>
      <c r="AA7240" s="25"/>
      <c r="AB7240" s="25"/>
    </row>
    <row r="7241" spans="5:28" x14ac:dyDescent="0.3">
      <c r="E7241" s="12"/>
      <c r="O7241" s="22"/>
      <c r="AA7241" s="25"/>
      <c r="AB7241" s="25"/>
    </row>
    <row r="7242" spans="5:28" x14ac:dyDescent="0.3">
      <c r="E7242" s="12"/>
      <c r="O7242" s="22"/>
      <c r="AA7242" s="25"/>
      <c r="AB7242" s="25"/>
    </row>
    <row r="7243" spans="5:28" x14ac:dyDescent="0.3">
      <c r="E7243" s="12"/>
      <c r="O7243" s="22"/>
      <c r="AA7243" s="25"/>
      <c r="AB7243" s="25"/>
    </row>
    <row r="7244" spans="5:28" x14ac:dyDescent="0.3">
      <c r="E7244" s="12"/>
      <c r="O7244" s="22"/>
      <c r="AA7244" s="25"/>
      <c r="AB7244" s="25"/>
    </row>
    <row r="7245" spans="5:28" x14ac:dyDescent="0.3">
      <c r="E7245" s="12"/>
      <c r="O7245" s="22"/>
      <c r="AA7245" s="25"/>
      <c r="AB7245" s="25"/>
    </row>
    <row r="7246" spans="5:28" x14ac:dyDescent="0.3">
      <c r="E7246" s="12"/>
      <c r="O7246" s="22"/>
      <c r="AA7246" s="25"/>
      <c r="AB7246" s="25"/>
    </row>
    <row r="7247" spans="5:28" x14ac:dyDescent="0.3">
      <c r="E7247" s="12"/>
      <c r="O7247" s="22"/>
      <c r="AA7247" s="25"/>
      <c r="AB7247" s="25"/>
    </row>
    <row r="7248" spans="5:28" x14ac:dyDescent="0.3">
      <c r="E7248" s="12"/>
      <c r="O7248" s="22"/>
      <c r="AA7248" s="25"/>
      <c r="AB7248" s="25"/>
    </row>
    <row r="7249" spans="5:28" x14ac:dyDescent="0.3">
      <c r="E7249" s="12"/>
      <c r="O7249" s="22"/>
      <c r="AA7249" s="25"/>
      <c r="AB7249" s="25"/>
    </row>
    <row r="7250" spans="5:28" x14ac:dyDescent="0.3">
      <c r="E7250" s="12"/>
      <c r="O7250" s="22"/>
      <c r="AA7250" s="25"/>
      <c r="AB7250" s="25"/>
    </row>
    <row r="7251" spans="5:28" x14ac:dyDescent="0.3">
      <c r="E7251" s="12"/>
      <c r="O7251" s="22"/>
      <c r="AA7251" s="25"/>
      <c r="AB7251" s="25"/>
    </row>
    <row r="7252" spans="5:28" x14ac:dyDescent="0.3">
      <c r="E7252" s="12"/>
      <c r="O7252" s="22"/>
      <c r="AA7252" s="25"/>
      <c r="AB7252" s="25"/>
    </row>
    <row r="7253" spans="5:28" x14ac:dyDescent="0.3">
      <c r="E7253" s="12"/>
      <c r="O7253" s="22"/>
      <c r="AA7253" s="25"/>
      <c r="AB7253" s="25"/>
    </row>
    <row r="7254" spans="5:28" x14ac:dyDescent="0.3">
      <c r="E7254" s="12"/>
      <c r="O7254" s="22"/>
      <c r="AA7254" s="25"/>
      <c r="AB7254" s="25"/>
    </row>
    <row r="7255" spans="5:28" x14ac:dyDescent="0.3">
      <c r="E7255" s="12"/>
      <c r="O7255" s="22"/>
      <c r="AA7255" s="25"/>
      <c r="AB7255" s="25"/>
    </row>
    <row r="7256" spans="5:28" x14ac:dyDescent="0.3">
      <c r="E7256" s="12"/>
      <c r="O7256" s="22"/>
      <c r="AA7256" s="25"/>
      <c r="AB7256" s="25"/>
    </row>
    <row r="7257" spans="5:28" x14ac:dyDescent="0.3">
      <c r="E7257" s="12"/>
      <c r="O7257" s="22"/>
      <c r="AA7257" s="25"/>
      <c r="AB7257" s="25"/>
    </row>
    <row r="7258" spans="5:28" x14ac:dyDescent="0.3">
      <c r="E7258" s="12"/>
      <c r="O7258" s="22"/>
      <c r="AA7258" s="25"/>
      <c r="AB7258" s="25"/>
    </row>
    <row r="7259" spans="5:28" x14ac:dyDescent="0.3">
      <c r="E7259" s="12"/>
      <c r="O7259" s="22"/>
      <c r="AA7259" s="25"/>
      <c r="AB7259" s="25"/>
    </row>
    <row r="7260" spans="5:28" x14ac:dyDescent="0.3">
      <c r="E7260" s="12"/>
      <c r="O7260" s="22"/>
      <c r="AA7260" s="25"/>
      <c r="AB7260" s="25"/>
    </row>
    <row r="7261" spans="5:28" x14ac:dyDescent="0.3">
      <c r="E7261" s="12"/>
      <c r="O7261" s="22"/>
      <c r="AA7261" s="25"/>
      <c r="AB7261" s="25"/>
    </row>
    <row r="7262" spans="5:28" x14ac:dyDescent="0.3">
      <c r="E7262" s="12"/>
      <c r="O7262" s="22"/>
      <c r="AA7262" s="25"/>
      <c r="AB7262" s="25"/>
    </row>
    <row r="7263" spans="5:28" x14ac:dyDescent="0.3">
      <c r="E7263" s="12"/>
      <c r="O7263" s="22"/>
      <c r="AA7263" s="25"/>
      <c r="AB7263" s="25"/>
    </row>
    <row r="7264" spans="5:28" x14ac:dyDescent="0.3">
      <c r="E7264" s="12"/>
      <c r="O7264" s="22"/>
      <c r="AA7264" s="25"/>
      <c r="AB7264" s="25"/>
    </row>
    <row r="7265" spans="5:28" x14ac:dyDescent="0.3">
      <c r="E7265" s="12"/>
      <c r="O7265" s="22"/>
      <c r="AA7265" s="25"/>
      <c r="AB7265" s="25"/>
    </row>
    <row r="7266" spans="5:28" x14ac:dyDescent="0.3">
      <c r="E7266" s="12"/>
      <c r="O7266" s="22"/>
      <c r="AA7266" s="25"/>
      <c r="AB7266" s="25"/>
    </row>
    <row r="7267" spans="5:28" x14ac:dyDescent="0.3">
      <c r="E7267" s="12"/>
      <c r="O7267" s="22"/>
      <c r="AA7267" s="25"/>
      <c r="AB7267" s="25"/>
    </row>
    <row r="7268" spans="5:28" x14ac:dyDescent="0.3">
      <c r="E7268" s="12"/>
      <c r="O7268" s="22"/>
      <c r="AA7268" s="25"/>
      <c r="AB7268" s="25"/>
    </row>
    <row r="7269" spans="5:28" x14ac:dyDescent="0.3">
      <c r="E7269" s="12"/>
      <c r="O7269" s="22"/>
      <c r="AA7269" s="25"/>
      <c r="AB7269" s="25"/>
    </row>
    <row r="7270" spans="5:28" x14ac:dyDescent="0.3">
      <c r="E7270" s="12"/>
      <c r="O7270" s="22"/>
      <c r="AA7270" s="25"/>
      <c r="AB7270" s="25"/>
    </row>
    <row r="7271" spans="5:28" x14ac:dyDescent="0.3">
      <c r="E7271" s="12"/>
      <c r="O7271" s="22"/>
      <c r="AA7271" s="25"/>
      <c r="AB7271" s="25"/>
    </row>
    <row r="7272" spans="5:28" x14ac:dyDescent="0.3">
      <c r="E7272" s="12"/>
      <c r="O7272" s="22"/>
      <c r="AA7272" s="25"/>
      <c r="AB7272" s="25"/>
    </row>
    <row r="7273" spans="5:28" x14ac:dyDescent="0.3">
      <c r="E7273" s="12"/>
      <c r="O7273" s="22"/>
      <c r="AA7273" s="25"/>
      <c r="AB7273" s="25"/>
    </row>
    <row r="7274" spans="5:28" x14ac:dyDescent="0.3">
      <c r="E7274" s="12"/>
      <c r="O7274" s="22"/>
      <c r="AA7274" s="25"/>
      <c r="AB7274" s="25"/>
    </row>
    <row r="7275" spans="5:28" x14ac:dyDescent="0.3">
      <c r="E7275" s="12"/>
      <c r="O7275" s="22"/>
      <c r="AA7275" s="25"/>
      <c r="AB7275" s="25"/>
    </row>
    <row r="7276" spans="5:28" x14ac:dyDescent="0.3">
      <c r="E7276" s="12"/>
      <c r="O7276" s="22"/>
      <c r="AA7276" s="25"/>
      <c r="AB7276" s="25"/>
    </row>
    <row r="7277" spans="5:28" x14ac:dyDescent="0.3">
      <c r="E7277" s="12"/>
      <c r="O7277" s="22"/>
      <c r="AA7277" s="25"/>
      <c r="AB7277" s="25"/>
    </row>
    <row r="7278" spans="5:28" x14ac:dyDescent="0.3">
      <c r="E7278" s="12"/>
      <c r="O7278" s="22"/>
      <c r="AA7278" s="25"/>
      <c r="AB7278" s="25"/>
    </row>
    <row r="7279" spans="5:28" x14ac:dyDescent="0.3">
      <c r="E7279" s="12"/>
      <c r="O7279" s="22"/>
      <c r="AA7279" s="25"/>
      <c r="AB7279" s="25"/>
    </row>
    <row r="7280" spans="5:28" x14ac:dyDescent="0.3">
      <c r="E7280" s="12"/>
      <c r="O7280" s="22"/>
      <c r="AA7280" s="25"/>
      <c r="AB7280" s="25"/>
    </row>
    <row r="7281" spans="5:28" x14ac:dyDescent="0.3">
      <c r="E7281" s="12"/>
      <c r="O7281" s="22"/>
      <c r="AA7281" s="25"/>
      <c r="AB7281" s="25"/>
    </row>
    <row r="7282" spans="5:28" x14ac:dyDescent="0.3">
      <c r="E7282" s="12"/>
      <c r="O7282" s="22"/>
      <c r="AA7282" s="25"/>
      <c r="AB7282" s="25"/>
    </row>
    <row r="7283" spans="5:28" x14ac:dyDescent="0.3">
      <c r="E7283" s="12"/>
      <c r="O7283" s="22"/>
      <c r="AA7283" s="25"/>
      <c r="AB7283" s="25"/>
    </row>
    <row r="7284" spans="5:28" x14ac:dyDescent="0.3">
      <c r="E7284" s="12"/>
      <c r="O7284" s="22"/>
      <c r="AA7284" s="25"/>
      <c r="AB7284" s="25"/>
    </row>
    <row r="7285" spans="5:28" x14ac:dyDescent="0.3">
      <c r="E7285" s="12"/>
      <c r="O7285" s="22"/>
      <c r="AA7285" s="25"/>
      <c r="AB7285" s="25"/>
    </row>
    <row r="7286" spans="5:28" x14ac:dyDescent="0.3">
      <c r="E7286" s="12"/>
      <c r="O7286" s="22"/>
      <c r="AA7286" s="25"/>
      <c r="AB7286" s="25"/>
    </row>
    <row r="7287" spans="5:28" x14ac:dyDescent="0.3">
      <c r="E7287" s="12"/>
      <c r="O7287" s="22"/>
      <c r="AA7287" s="25"/>
      <c r="AB7287" s="25"/>
    </row>
    <row r="7288" spans="5:28" x14ac:dyDescent="0.3">
      <c r="E7288" s="12"/>
      <c r="O7288" s="22"/>
      <c r="AA7288" s="25"/>
      <c r="AB7288" s="25"/>
    </row>
    <row r="7289" spans="5:28" x14ac:dyDescent="0.3">
      <c r="E7289" s="12"/>
      <c r="O7289" s="22"/>
      <c r="AA7289" s="25"/>
      <c r="AB7289" s="25"/>
    </row>
    <row r="7290" spans="5:28" x14ac:dyDescent="0.3">
      <c r="E7290" s="12"/>
      <c r="O7290" s="22"/>
      <c r="AA7290" s="25"/>
      <c r="AB7290" s="25"/>
    </row>
    <row r="7291" spans="5:28" x14ac:dyDescent="0.3">
      <c r="E7291" s="12"/>
      <c r="O7291" s="22"/>
      <c r="AA7291" s="25"/>
      <c r="AB7291" s="25"/>
    </row>
    <row r="7292" spans="5:28" x14ac:dyDescent="0.3">
      <c r="E7292" s="12"/>
      <c r="O7292" s="22"/>
      <c r="AA7292" s="25"/>
      <c r="AB7292" s="25"/>
    </row>
    <row r="7293" spans="5:28" x14ac:dyDescent="0.3">
      <c r="E7293" s="12"/>
      <c r="O7293" s="22"/>
      <c r="AA7293" s="25"/>
      <c r="AB7293" s="25"/>
    </row>
    <row r="7294" spans="5:28" x14ac:dyDescent="0.3">
      <c r="E7294" s="12"/>
      <c r="O7294" s="22"/>
      <c r="AA7294" s="25"/>
      <c r="AB7294" s="25"/>
    </row>
    <row r="7295" spans="5:28" x14ac:dyDescent="0.3">
      <c r="E7295" s="12"/>
      <c r="O7295" s="22"/>
      <c r="AA7295" s="25"/>
      <c r="AB7295" s="25"/>
    </row>
    <row r="7296" spans="5:28" x14ac:dyDescent="0.3">
      <c r="E7296" s="12"/>
      <c r="O7296" s="22"/>
      <c r="AA7296" s="25"/>
      <c r="AB7296" s="25"/>
    </row>
    <row r="7297" spans="5:28" x14ac:dyDescent="0.3">
      <c r="E7297" s="12"/>
      <c r="O7297" s="22"/>
      <c r="AA7297" s="25"/>
      <c r="AB7297" s="25"/>
    </row>
    <row r="7298" spans="5:28" x14ac:dyDescent="0.3">
      <c r="E7298" s="12"/>
      <c r="O7298" s="22"/>
      <c r="AA7298" s="25"/>
      <c r="AB7298" s="25"/>
    </row>
    <row r="7299" spans="5:28" x14ac:dyDescent="0.3">
      <c r="E7299" s="12"/>
      <c r="O7299" s="22"/>
      <c r="AA7299" s="25"/>
      <c r="AB7299" s="25"/>
    </row>
    <row r="7300" spans="5:28" x14ac:dyDescent="0.3">
      <c r="E7300" s="12"/>
      <c r="O7300" s="22"/>
      <c r="AA7300" s="25"/>
      <c r="AB7300" s="25"/>
    </row>
    <row r="7301" spans="5:28" x14ac:dyDescent="0.3">
      <c r="E7301" s="12"/>
      <c r="O7301" s="22"/>
      <c r="AA7301" s="25"/>
      <c r="AB7301" s="25"/>
    </row>
    <row r="7302" spans="5:28" x14ac:dyDescent="0.3">
      <c r="E7302" s="12"/>
      <c r="O7302" s="22"/>
      <c r="AA7302" s="25"/>
      <c r="AB7302" s="25"/>
    </row>
    <row r="7303" spans="5:28" x14ac:dyDescent="0.3">
      <c r="E7303" s="12"/>
      <c r="O7303" s="22"/>
      <c r="AA7303" s="25"/>
      <c r="AB7303" s="25"/>
    </row>
    <row r="7304" spans="5:28" x14ac:dyDescent="0.3">
      <c r="E7304" s="12"/>
      <c r="O7304" s="22"/>
      <c r="AA7304" s="25"/>
      <c r="AB7304" s="25"/>
    </row>
    <row r="7305" spans="5:28" x14ac:dyDescent="0.3">
      <c r="E7305" s="12"/>
      <c r="O7305" s="22"/>
      <c r="AA7305" s="25"/>
      <c r="AB7305" s="25"/>
    </row>
    <row r="7306" spans="5:28" x14ac:dyDescent="0.3">
      <c r="E7306" s="12"/>
      <c r="O7306" s="22"/>
      <c r="AA7306" s="25"/>
      <c r="AB7306" s="25"/>
    </row>
    <row r="7307" spans="5:28" x14ac:dyDescent="0.3">
      <c r="E7307" s="12"/>
      <c r="O7307" s="22"/>
      <c r="AA7307" s="25"/>
      <c r="AB7307" s="25"/>
    </row>
    <row r="7308" spans="5:28" x14ac:dyDescent="0.3">
      <c r="E7308" s="12"/>
      <c r="O7308" s="22"/>
      <c r="AA7308" s="25"/>
      <c r="AB7308" s="25"/>
    </row>
    <row r="7309" spans="5:28" x14ac:dyDescent="0.3">
      <c r="E7309" s="12"/>
      <c r="O7309" s="22"/>
      <c r="AA7309" s="25"/>
      <c r="AB7309" s="25"/>
    </row>
    <row r="7310" spans="5:28" x14ac:dyDescent="0.3">
      <c r="E7310" s="12"/>
      <c r="O7310" s="22"/>
      <c r="AA7310" s="25"/>
      <c r="AB7310" s="25"/>
    </row>
    <row r="7311" spans="5:28" x14ac:dyDescent="0.3">
      <c r="E7311" s="12"/>
      <c r="O7311" s="22"/>
      <c r="AA7311" s="25"/>
      <c r="AB7311" s="25"/>
    </row>
    <row r="7312" spans="5:28" x14ac:dyDescent="0.3">
      <c r="E7312" s="12"/>
      <c r="O7312" s="22"/>
      <c r="AA7312" s="25"/>
      <c r="AB7312" s="25"/>
    </row>
    <row r="7313" spans="5:28" x14ac:dyDescent="0.3">
      <c r="E7313" s="12"/>
      <c r="O7313" s="22"/>
      <c r="AA7313" s="25"/>
      <c r="AB7313" s="25"/>
    </row>
    <row r="7314" spans="5:28" x14ac:dyDescent="0.3">
      <c r="E7314" s="12"/>
      <c r="O7314" s="22"/>
      <c r="AA7314" s="25"/>
      <c r="AB7314" s="25"/>
    </row>
    <row r="7315" spans="5:28" x14ac:dyDescent="0.3">
      <c r="E7315" s="12"/>
      <c r="O7315" s="22"/>
      <c r="AA7315" s="25"/>
      <c r="AB7315" s="25"/>
    </row>
    <row r="7316" spans="5:28" x14ac:dyDescent="0.3">
      <c r="E7316" s="12"/>
      <c r="O7316" s="22"/>
      <c r="AA7316" s="25"/>
      <c r="AB7316" s="25"/>
    </row>
    <row r="7317" spans="5:28" x14ac:dyDescent="0.3">
      <c r="E7317" s="12"/>
      <c r="O7317" s="22"/>
      <c r="AA7317" s="25"/>
      <c r="AB7317" s="25"/>
    </row>
    <row r="7318" spans="5:28" x14ac:dyDescent="0.3">
      <c r="E7318" s="12"/>
      <c r="O7318" s="22"/>
      <c r="AA7318" s="25"/>
      <c r="AB7318" s="25"/>
    </row>
    <row r="7319" spans="5:28" x14ac:dyDescent="0.3">
      <c r="E7319" s="12"/>
      <c r="O7319" s="22"/>
      <c r="AA7319" s="25"/>
      <c r="AB7319" s="25"/>
    </row>
    <row r="7320" spans="5:28" x14ac:dyDescent="0.3">
      <c r="E7320" s="12"/>
      <c r="O7320" s="22"/>
      <c r="AA7320" s="25"/>
      <c r="AB7320" s="25"/>
    </row>
    <row r="7321" spans="5:28" x14ac:dyDescent="0.3">
      <c r="E7321" s="12"/>
      <c r="O7321" s="22"/>
      <c r="AA7321" s="25"/>
      <c r="AB7321" s="25"/>
    </row>
    <row r="7322" spans="5:28" x14ac:dyDescent="0.3">
      <c r="E7322" s="12"/>
      <c r="O7322" s="22"/>
      <c r="AA7322" s="25"/>
      <c r="AB7322" s="25"/>
    </row>
    <row r="7323" spans="5:28" x14ac:dyDescent="0.3">
      <c r="E7323" s="12"/>
      <c r="O7323" s="22"/>
      <c r="AA7323" s="25"/>
      <c r="AB7323" s="25"/>
    </row>
    <row r="7324" spans="5:28" x14ac:dyDescent="0.3">
      <c r="E7324" s="12"/>
      <c r="O7324" s="22"/>
      <c r="AA7324" s="25"/>
      <c r="AB7324" s="25"/>
    </row>
    <row r="7325" spans="5:28" x14ac:dyDescent="0.3">
      <c r="E7325" s="12"/>
      <c r="O7325" s="22"/>
      <c r="AA7325" s="25"/>
      <c r="AB7325" s="25"/>
    </row>
    <row r="7326" spans="5:28" x14ac:dyDescent="0.3">
      <c r="E7326" s="12"/>
      <c r="O7326" s="22"/>
      <c r="AA7326" s="25"/>
      <c r="AB7326" s="25"/>
    </row>
    <row r="7327" spans="5:28" x14ac:dyDescent="0.3">
      <c r="E7327" s="12"/>
      <c r="O7327" s="22"/>
      <c r="AA7327" s="25"/>
      <c r="AB7327" s="25"/>
    </row>
    <row r="7328" spans="5:28" x14ac:dyDescent="0.3">
      <c r="E7328" s="12"/>
      <c r="O7328" s="22"/>
      <c r="AA7328" s="25"/>
      <c r="AB7328" s="25"/>
    </row>
    <row r="7329" spans="5:28" x14ac:dyDescent="0.3">
      <c r="E7329" s="12"/>
      <c r="O7329" s="22"/>
      <c r="AA7329" s="25"/>
      <c r="AB7329" s="25"/>
    </row>
    <row r="7330" spans="5:28" x14ac:dyDescent="0.3">
      <c r="E7330" s="12"/>
      <c r="O7330" s="22"/>
      <c r="AA7330" s="25"/>
      <c r="AB7330" s="25"/>
    </row>
    <row r="7331" spans="5:28" x14ac:dyDescent="0.3">
      <c r="E7331" s="12"/>
      <c r="O7331" s="22"/>
      <c r="AA7331" s="25"/>
      <c r="AB7331" s="25"/>
    </row>
    <row r="7332" spans="5:28" x14ac:dyDescent="0.3">
      <c r="E7332" s="12"/>
      <c r="O7332" s="22"/>
      <c r="AA7332" s="25"/>
      <c r="AB7332" s="25"/>
    </row>
    <row r="7333" spans="5:28" x14ac:dyDescent="0.3">
      <c r="E7333" s="12"/>
      <c r="O7333" s="22"/>
      <c r="AA7333" s="25"/>
      <c r="AB7333" s="25"/>
    </row>
    <row r="7334" spans="5:28" x14ac:dyDescent="0.3">
      <c r="E7334" s="12"/>
      <c r="O7334" s="22"/>
      <c r="AA7334" s="25"/>
      <c r="AB7334" s="25"/>
    </row>
    <row r="7335" spans="5:28" x14ac:dyDescent="0.3">
      <c r="E7335" s="12"/>
      <c r="O7335" s="22"/>
      <c r="AA7335" s="25"/>
      <c r="AB7335" s="25"/>
    </row>
    <row r="7336" spans="5:28" x14ac:dyDescent="0.3">
      <c r="E7336" s="12"/>
      <c r="O7336" s="22"/>
      <c r="AA7336" s="25"/>
      <c r="AB7336" s="25"/>
    </row>
    <row r="7337" spans="5:28" x14ac:dyDescent="0.3">
      <c r="E7337" s="12"/>
      <c r="O7337" s="22"/>
      <c r="AA7337" s="25"/>
      <c r="AB7337" s="25"/>
    </row>
    <row r="7338" spans="5:28" x14ac:dyDescent="0.3">
      <c r="E7338" s="12"/>
      <c r="O7338" s="22"/>
      <c r="AA7338" s="25"/>
      <c r="AB7338" s="25"/>
    </row>
    <row r="7339" spans="5:28" x14ac:dyDescent="0.3">
      <c r="E7339" s="12"/>
      <c r="O7339" s="22"/>
      <c r="AA7339" s="25"/>
      <c r="AB7339" s="25"/>
    </row>
    <row r="7340" spans="5:28" x14ac:dyDescent="0.3">
      <c r="E7340" s="12"/>
      <c r="O7340" s="22"/>
      <c r="AA7340" s="25"/>
      <c r="AB7340" s="25"/>
    </row>
    <row r="7341" spans="5:28" x14ac:dyDescent="0.3">
      <c r="E7341" s="12"/>
      <c r="O7341" s="22"/>
      <c r="AA7341" s="25"/>
      <c r="AB7341" s="25"/>
    </row>
    <row r="7342" spans="5:28" x14ac:dyDescent="0.3">
      <c r="E7342" s="12"/>
      <c r="O7342" s="22"/>
      <c r="AA7342" s="25"/>
      <c r="AB7342" s="25"/>
    </row>
    <row r="7343" spans="5:28" x14ac:dyDescent="0.3">
      <c r="E7343" s="12"/>
      <c r="O7343" s="22"/>
      <c r="AA7343" s="25"/>
      <c r="AB7343" s="25"/>
    </row>
    <row r="7344" spans="5:28" x14ac:dyDescent="0.3">
      <c r="E7344" s="12"/>
      <c r="O7344" s="22"/>
      <c r="AA7344" s="25"/>
      <c r="AB7344" s="25"/>
    </row>
    <row r="7345" spans="5:28" x14ac:dyDescent="0.3">
      <c r="E7345" s="12"/>
      <c r="O7345" s="22"/>
      <c r="AA7345" s="25"/>
      <c r="AB7345" s="25"/>
    </row>
    <row r="7346" spans="5:28" x14ac:dyDescent="0.3">
      <c r="E7346" s="12"/>
      <c r="O7346" s="22"/>
      <c r="AA7346" s="25"/>
      <c r="AB7346" s="25"/>
    </row>
    <row r="7347" spans="5:28" x14ac:dyDescent="0.3">
      <c r="E7347" s="12"/>
      <c r="O7347" s="22"/>
      <c r="AA7347" s="25"/>
      <c r="AB7347" s="25"/>
    </row>
    <row r="7348" spans="5:28" x14ac:dyDescent="0.3">
      <c r="E7348" s="12"/>
      <c r="O7348" s="22"/>
      <c r="AA7348" s="25"/>
      <c r="AB7348" s="25"/>
    </row>
    <row r="7349" spans="5:28" x14ac:dyDescent="0.3">
      <c r="E7349" s="12"/>
      <c r="O7349" s="22"/>
      <c r="AA7349" s="25"/>
      <c r="AB7349" s="25"/>
    </row>
    <row r="7350" spans="5:28" x14ac:dyDescent="0.3">
      <c r="E7350" s="12"/>
      <c r="O7350" s="22"/>
      <c r="AA7350" s="25"/>
      <c r="AB7350" s="25"/>
    </row>
    <row r="7351" spans="5:28" x14ac:dyDescent="0.3">
      <c r="E7351" s="12"/>
      <c r="O7351" s="22"/>
      <c r="AA7351" s="25"/>
      <c r="AB7351" s="25"/>
    </row>
    <row r="7352" spans="5:28" x14ac:dyDescent="0.3">
      <c r="E7352" s="12"/>
      <c r="O7352" s="22"/>
      <c r="AA7352" s="25"/>
      <c r="AB7352" s="25"/>
    </row>
    <row r="7353" spans="5:28" x14ac:dyDescent="0.3">
      <c r="E7353" s="12"/>
      <c r="O7353" s="22"/>
      <c r="AA7353" s="25"/>
      <c r="AB7353" s="25"/>
    </row>
    <row r="7354" spans="5:28" x14ac:dyDescent="0.3">
      <c r="E7354" s="12"/>
      <c r="O7354" s="22"/>
      <c r="AA7354" s="25"/>
      <c r="AB7354" s="25"/>
    </row>
    <row r="7355" spans="5:28" x14ac:dyDescent="0.3">
      <c r="E7355" s="12"/>
      <c r="O7355" s="22"/>
      <c r="AA7355" s="25"/>
      <c r="AB7355" s="25"/>
    </row>
    <row r="7356" spans="5:28" x14ac:dyDescent="0.3">
      <c r="E7356" s="12"/>
      <c r="O7356" s="22"/>
      <c r="AA7356" s="25"/>
      <c r="AB7356" s="25"/>
    </row>
    <row r="7357" spans="5:28" x14ac:dyDescent="0.3">
      <c r="E7357" s="12"/>
      <c r="O7357" s="22"/>
      <c r="AA7357" s="25"/>
      <c r="AB7357" s="25"/>
    </row>
    <row r="7358" spans="5:28" x14ac:dyDescent="0.3">
      <c r="E7358" s="12"/>
      <c r="O7358" s="22"/>
      <c r="AA7358" s="25"/>
      <c r="AB7358" s="25"/>
    </row>
    <row r="7359" spans="5:28" x14ac:dyDescent="0.3">
      <c r="E7359" s="12"/>
      <c r="O7359" s="22"/>
      <c r="AA7359" s="25"/>
      <c r="AB7359" s="25"/>
    </row>
    <row r="7360" spans="5:28" x14ac:dyDescent="0.3">
      <c r="E7360" s="12"/>
      <c r="O7360" s="22"/>
      <c r="AA7360" s="25"/>
      <c r="AB7360" s="25"/>
    </row>
    <row r="7361" spans="5:28" x14ac:dyDescent="0.3">
      <c r="E7361" s="12"/>
      <c r="O7361" s="22"/>
      <c r="AA7361" s="25"/>
      <c r="AB7361" s="25"/>
    </row>
    <row r="7362" spans="5:28" x14ac:dyDescent="0.3">
      <c r="E7362" s="12"/>
      <c r="O7362" s="22"/>
      <c r="AA7362" s="25"/>
      <c r="AB7362" s="25"/>
    </row>
    <row r="7363" spans="5:28" x14ac:dyDescent="0.3">
      <c r="E7363" s="12"/>
      <c r="O7363" s="22"/>
      <c r="AA7363" s="25"/>
      <c r="AB7363" s="25"/>
    </row>
    <row r="7364" spans="5:28" x14ac:dyDescent="0.3">
      <c r="E7364" s="12"/>
      <c r="O7364" s="22"/>
      <c r="AA7364" s="25"/>
      <c r="AB7364" s="25"/>
    </row>
    <row r="7365" spans="5:28" x14ac:dyDescent="0.3">
      <c r="E7365" s="12"/>
      <c r="O7365" s="22"/>
      <c r="AA7365" s="25"/>
      <c r="AB7365" s="25"/>
    </row>
    <row r="7366" spans="5:28" x14ac:dyDescent="0.3">
      <c r="E7366" s="12"/>
      <c r="O7366" s="22"/>
      <c r="AA7366" s="25"/>
      <c r="AB7366" s="25"/>
    </row>
    <row r="7367" spans="5:28" x14ac:dyDescent="0.3">
      <c r="E7367" s="12"/>
      <c r="O7367" s="22"/>
      <c r="AA7367" s="25"/>
      <c r="AB7367" s="25"/>
    </row>
    <row r="7368" spans="5:28" x14ac:dyDescent="0.3">
      <c r="E7368" s="12"/>
      <c r="O7368" s="22"/>
      <c r="AA7368" s="25"/>
      <c r="AB7368" s="25"/>
    </row>
    <row r="7369" spans="5:28" x14ac:dyDescent="0.3">
      <c r="E7369" s="12"/>
      <c r="O7369" s="22"/>
      <c r="AA7369" s="25"/>
      <c r="AB7369" s="25"/>
    </row>
    <row r="7370" spans="5:28" x14ac:dyDescent="0.3">
      <c r="E7370" s="12"/>
      <c r="O7370" s="22"/>
      <c r="AA7370" s="25"/>
      <c r="AB7370" s="25"/>
    </row>
    <row r="7371" spans="5:28" x14ac:dyDescent="0.3">
      <c r="E7371" s="12"/>
      <c r="O7371" s="22"/>
      <c r="AA7371" s="25"/>
      <c r="AB7371" s="25"/>
    </row>
    <row r="7372" spans="5:28" x14ac:dyDescent="0.3">
      <c r="E7372" s="12"/>
      <c r="O7372" s="22"/>
      <c r="AA7372" s="25"/>
      <c r="AB7372" s="25"/>
    </row>
    <row r="7373" spans="5:28" x14ac:dyDescent="0.3">
      <c r="E7373" s="12"/>
      <c r="O7373" s="22"/>
      <c r="AA7373" s="25"/>
      <c r="AB7373" s="25"/>
    </row>
    <row r="7374" spans="5:28" x14ac:dyDescent="0.3">
      <c r="E7374" s="12"/>
      <c r="O7374" s="22"/>
      <c r="AA7374" s="25"/>
      <c r="AB7374" s="25"/>
    </row>
    <row r="7375" spans="5:28" x14ac:dyDescent="0.3">
      <c r="E7375" s="12"/>
      <c r="O7375" s="22"/>
      <c r="AA7375" s="25"/>
      <c r="AB7375" s="25"/>
    </row>
    <row r="7376" spans="5:28" x14ac:dyDescent="0.3">
      <c r="E7376" s="12"/>
      <c r="O7376" s="22"/>
      <c r="AA7376" s="25"/>
      <c r="AB7376" s="25"/>
    </row>
    <row r="7377" spans="5:28" x14ac:dyDescent="0.3">
      <c r="E7377" s="12"/>
      <c r="O7377" s="22"/>
      <c r="AA7377" s="25"/>
      <c r="AB7377" s="25"/>
    </row>
    <row r="7378" spans="5:28" x14ac:dyDescent="0.3">
      <c r="E7378" s="12"/>
      <c r="O7378" s="22"/>
      <c r="AA7378" s="25"/>
      <c r="AB7378" s="25"/>
    </row>
    <row r="7379" spans="5:28" x14ac:dyDescent="0.3">
      <c r="E7379" s="12"/>
      <c r="O7379" s="22"/>
      <c r="AA7379" s="25"/>
      <c r="AB7379" s="25"/>
    </row>
    <row r="7380" spans="5:28" x14ac:dyDescent="0.3">
      <c r="E7380" s="12"/>
      <c r="O7380" s="22"/>
      <c r="AA7380" s="25"/>
      <c r="AB7380" s="25"/>
    </row>
    <row r="7381" spans="5:28" x14ac:dyDescent="0.3">
      <c r="E7381" s="12"/>
      <c r="O7381" s="22"/>
      <c r="AA7381" s="25"/>
      <c r="AB7381" s="25"/>
    </row>
    <row r="7382" spans="5:28" x14ac:dyDescent="0.3">
      <c r="E7382" s="12"/>
      <c r="O7382" s="22"/>
      <c r="AA7382" s="25"/>
      <c r="AB7382" s="25"/>
    </row>
    <row r="7383" spans="5:28" x14ac:dyDescent="0.3">
      <c r="E7383" s="12"/>
      <c r="O7383" s="22"/>
      <c r="AA7383" s="25"/>
      <c r="AB7383" s="25"/>
    </row>
    <row r="7384" spans="5:28" x14ac:dyDescent="0.3">
      <c r="E7384" s="12"/>
      <c r="O7384" s="22"/>
      <c r="AA7384" s="25"/>
      <c r="AB7384" s="25"/>
    </row>
    <row r="7385" spans="5:28" x14ac:dyDescent="0.3">
      <c r="E7385" s="12"/>
      <c r="O7385" s="22"/>
      <c r="AA7385" s="25"/>
      <c r="AB7385" s="25"/>
    </row>
    <row r="7386" spans="5:28" x14ac:dyDescent="0.3">
      <c r="E7386" s="12"/>
      <c r="O7386" s="22"/>
      <c r="AA7386" s="25"/>
      <c r="AB7386" s="25"/>
    </row>
    <row r="7387" spans="5:28" x14ac:dyDescent="0.3">
      <c r="E7387" s="12"/>
      <c r="O7387" s="22"/>
      <c r="AA7387" s="25"/>
      <c r="AB7387" s="25"/>
    </row>
    <row r="7388" spans="5:28" x14ac:dyDescent="0.3">
      <c r="E7388" s="12"/>
      <c r="O7388" s="22"/>
      <c r="AA7388" s="25"/>
      <c r="AB7388" s="25"/>
    </row>
    <row r="7389" spans="5:28" x14ac:dyDescent="0.3">
      <c r="E7389" s="12"/>
      <c r="O7389" s="22"/>
      <c r="AA7389" s="25"/>
      <c r="AB7389" s="25"/>
    </row>
    <row r="7390" spans="5:28" x14ac:dyDescent="0.3">
      <c r="E7390" s="12"/>
      <c r="O7390" s="22"/>
      <c r="AA7390" s="25"/>
      <c r="AB7390" s="25"/>
    </row>
    <row r="7391" spans="5:28" x14ac:dyDescent="0.3">
      <c r="E7391" s="12"/>
      <c r="O7391" s="22"/>
      <c r="AA7391" s="25"/>
      <c r="AB7391" s="25"/>
    </row>
    <row r="7392" spans="5:28" x14ac:dyDescent="0.3">
      <c r="E7392" s="12"/>
      <c r="O7392" s="22"/>
      <c r="AA7392" s="25"/>
      <c r="AB7392" s="25"/>
    </row>
    <row r="7393" spans="5:28" x14ac:dyDescent="0.3">
      <c r="E7393" s="12"/>
      <c r="O7393" s="22"/>
      <c r="AA7393" s="25"/>
      <c r="AB7393" s="25"/>
    </row>
    <row r="7394" spans="5:28" x14ac:dyDescent="0.3">
      <c r="E7394" s="12"/>
      <c r="O7394" s="22"/>
      <c r="AA7394" s="25"/>
      <c r="AB7394" s="25"/>
    </row>
    <row r="7395" spans="5:28" x14ac:dyDescent="0.3">
      <c r="E7395" s="12"/>
      <c r="O7395" s="22"/>
      <c r="AA7395" s="25"/>
      <c r="AB7395" s="25"/>
    </row>
    <row r="7396" spans="5:28" x14ac:dyDescent="0.3">
      <c r="E7396" s="12"/>
      <c r="O7396" s="22"/>
      <c r="AA7396" s="25"/>
      <c r="AB7396" s="25"/>
    </row>
    <row r="7397" spans="5:28" x14ac:dyDescent="0.3">
      <c r="E7397" s="12"/>
      <c r="O7397" s="22"/>
      <c r="AA7397" s="25"/>
      <c r="AB7397" s="25"/>
    </row>
    <row r="7398" spans="5:28" x14ac:dyDescent="0.3">
      <c r="E7398" s="12"/>
      <c r="O7398" s="22"/>
      <c r="AA7398" s="25"/>
      <c r="AB7398" s="25"/>
    </row>
    <row r="7399" spans="5:28" x14ac:dyDescent="0.3">
      <c r="E7399" s="12"/>
      <c r="O7399" s="22"/>
      <c r="AA7399" s="25"/>
      <c r="AB7399" s="25"/>
    </row>
    <row r="7400" spans="5:28" x14ac:dyDescent="0.3">
      <c r="E7400" s="12"/>
      <c r="O7400" s="22"/>
      <c r="AA7400" s="25"/>
      <c r="AB7400" s="25"/>
    </row>
    <row r="7401" spans="5:28" x14ac:dyDescent="0.3">
      <c r="E7401" s="12"/>
      <c r="O7401" s="22"/>
      <c r="AA7401" s="25"/>
      <c r="AB7401" s="25"/>
    </row>
    <row r="7402" spans="5:28" x14ac:dyDescent="0.3">
      <c r="E7402" s="12"/>
      <c r="O7402" s="22"/>
      <c r="AA7402" s="25"/>
      <c r="AB7402" s="25"/>
    </row>
    <row r="7403" spans="5:28" x14ac:dyDescent="0.3">
      <c r="E7403" s="12"/>
      <c r="O7403" s="22"/>
      <c r="AA7403" s="25"/>
      <c r="AB7403" s="25"/>
    </row>
    <row r="7404" spans="5:28" x14ac:dyDescent="0.3">
      <c r="E7404" s="12"/>
      <c r="O7404" s="22"/>
      <c r="AA7404" s="25"/>
      <c r="AB7404" s="25"/>
    </row>
    <row r="7405" spans="5:28" x14ac:dyDescent="0.3">
      <c r="E7405" s="12"/>
      <c r="O7405" s="22"/>
      <c r="AA7405" s="25"/>
      <c r="AB7405" s="25"/>
    </row>
    <row r="7406" spans="5:28" x14ac:dyDescent="0.3">
      <c r="E7406" s="12"/>
      <c r="O7406" s="22"/>
      <c r="AA7406" s="25"/>
      <c r="AB7406" s="25"/>
    </row>
    <row r="7407" spans="5:28" x14ac:dyDescent="0.3">
      <c r="E7407" s="12"/>
      <c r="O7407" s="22"/>
      <c r="AA7407" s="25"/>
      <c r="AB7407" s="25"/>
    </row>
    <row r="7408" spans="5:28" x14ac:dyDescent="0.3">
      <c r="E7408" s="12"/>
      <c r="O7408" s="22"/>
      <c r="AA7408" s="25"/>
      <c r="AB7408" s="25"/>
    </row>
    <row r="7409" spans="5:28" x14ac:dyDescent="0.3">
      <c r="E7409" s="12"/>
      <c r="O7409" s="22"/>
      <c r="AA7409" s="25"/>
      <c r="AB7409" s="25"/>
    </row>
    <row r="7410" spans="5:28" x14ac:dyDescent="0.3">
      <c r="E7410" s="12"/>
      <c r="O7410" s="22"/>
      <c r="AA7410" s="25"/>
      <c r="AB7410" s="25"/>
    </row>
    <row r="7411" spans="5:28" x14ac:dyDescent="0.3">
      <c r="E7411" s="12"/>
      <c r="O7411" s="22"/>
      <c r="AA7411" s="25"/>
      <c r="AB7411" s="25"/>
    </row>
    <row r="7412" spans="5:28" x14ac:dyDescent="0.3">
      <c r="E7412" s="12"/>
      <c r="O7412" s="22"/>
      <c r="AA7412" s="25"/>
      <c r="AB7412" s="25"/>
    </row>
    <row r="7413" spans="5:28" x14ac:dyDescent="0.3">
      <c r="E7413" s="12"/>
      <c r="O7413" s="22"/>
      <c r="AA7413" s="25"/>
      <c r="AB7413" s="25"/>
    </row>
    <row r="7414" spans="5:28" x14ac:dyDescent="0.3">
      <c r="E7414" s="12"/>
      <c r="O7414" s="22"/>
      <c r="AA7414" s="25"/>
      <c r="AB7414" s="25"/>
    </row>
    <row r="7415" spans="5:28" x14ac:dyDescent="0.3">
      <c r="E7415" s="12"/>
      <c r="O7415" s="22"/>
      <c r="AA7415" s="25"/>
      <c r="AB7415" s="25"/>
    </row>
    <row r="7416" spans="5:28" x14ac:dyDescent="0.3">
      <c r="E7416" s="12"/>
      <c r="O7416" s="22"/>
      <c r="AA7416" s="25"/>
      <c r="AB7416" s="25"/>
    </row>
    <row r="7417" spans="5:28" x14ac:dyDescent="0.3">
      <c r="E7417" s="12"/>
      <c r="O7417" s="22"/>
      <c r="AA7417" s="25"/>
      <c r="AB7417" s="25"/>
    </row>
    <row r="7418" spans="5:28" x14ac:dyDescent="0.3">
      <c r="E7418" s="12"/>
      <c r="O7418" s="22"/>
      <c r="AA7418" s="25"/>
      <c r="AB7418" s="25"/>
    </row>
    <row r="7419" spans="5:28" x14ac:dyDescent="0.3">
      <c r="E7419" s="12"/>
      <c r="O7419" s="22"/>
      <c r="AA7419" s="25"/>
      <c r="AB7419" s="25"/>
    </row>
    <row r="7420" spans="5:28" x14ac:dyDescent="0.3">
      <c r="E7420" s="12"/>
      <c r="O7420" s="22"/>
      <c r="AA7420" s="25"/>
      <c r="AB7420" s="25"/>
    </row>
    <row r="7421" spans="5:28" x14ac:dyDescent="0.3">
      <c r="E7421" s="12"/>
      <c r="O7421" s="22"/>
      <c r="AA7421" s="25"/>
      <c r="AB7421" s="25"/>
    </row>
    <row r="7422" spans="5:28" x14ac:dyDescent="0.3">
      <c r="E7422" s="12"/>
      <c r="O7422" s="22"/>
      <c r="AA7422" s="25"/>
      <c r="AB7422" s="25"/>
    </row>
    <row r="7423" spans="5:28" x14ac:dyDescent="0.3">
      <c r="E7423" s="12"/>
      <c r="O7423" s="22"/>
      <c r="AA7423" s="25"/>
      <c r="AB7423" s="25"/>
    </row>
    <row r="7424" spans="5:28" x14ac:dyDescent="0.3">
      <c r="E7424" s="12"/>
      <c r="O7424" s="22"/>
      <c r="AA7424" s="25"/>
      <c r="AB7424" s="25"/>
    </row>
    <row r="7425" spans="5:28" x14ac:dyDescent="0.3">
      <c r="E7425" s="12"/>
      <c r="O7425" s="22"/>
      <c r="AA7425" s="25"/>
      <c r="AB7425" s="25"/>
    </row>
    <row r="7426" spans="5:28" x14ac:dyDescent="0.3">
      <c r="E7426" s="12"/>
      <c r="O7426" s="22"/>
      <c r="AA7426" s="25"/>
      <c r="AB7426" s="25"/>
    </row>
    <row r="7427" spans="5:28" x14ac:dyDescent="0.3">
      <c r="E7427" s="12"/>
      <c r="O7427" s="22"/>
      <c r="AA7427" s="25"/>
      <c r="AB7427" s="25"/>
    </row>
    <row r="7428" spans="5:28" x14ac:dyDescent="0.3">
      <c r="E7428" s="12"/>
      <c r="O7428" s="22"/>
      <c r="AA7428" s="25"/>
      <c r="AB7428" s="25"/>
    </row>
    <row r="7429" spans="5:28" x14ac:dyDescent="0.3">
      <c r="E7429" s="12"/>
      <c r="O7429" s="22"/>
      <c r="AA7429" s="25"/>
      <c r="AB7429" s="25"/>
    </row>
    <row r="7430" spans="5:28" x14ac:dyDescent="0.3">
      <c r="E7430" s="12"/>
      <c r="O7430" s="22"/>
      <c r="AA7430" s="25"/>
      <c r="AB7430" s="25"/>
    </row>
    <row r="7431" spans="5:28" x14ac:dyDescent="0.3">
      <c r="E7431" s="12"/>
      <c r="O7431" s="22"/>
      <c r="AA7431" s="25"/>
      <c r="AB7431" s="25"/>
    </row>
    <row r="7432" spans="5:28" x14ac:dyDescent="0.3">
      <c r="E7432" s="12"/>
      <c r="O7432" s="22"/>
      <c r="AA7432" s="25"/>
      <c r="AB7432" s="25"/>
    </row>
    <row r="7433" spans="5:28" x14ac:dyDescent="0.3">
      <c r="E7433" s="12"/>
      <c r="O7433" s="22"/>
      <c r="AA7433" s="25"/>
      <c r="AB7433" s="25"/>
    </row>
    <row r="7434" spans="5:28" x14ac:dyDescent="0.3">
      <c r="E7434" s="12"/>
      <c r="O7434" s="22"/>
      <c r="AA7434" s="25"/>
      <c r="AB7434" s="25"/>
    </row>
    <row r="7435" spans="5:28" x14ac:dyDescent="0.3">
      <c r="E7435" s="12"/>
      <c r="O7435" s="22"/>
      <c r="AA7435" s="25"/>
      <c r="AB7435" s="25"/>
    </row>
    <row r="7436" spans="5:28" x14ac:dyDescent="0.3">
      <c r="E7436" s="12"/>
      <c r="O7436" s="22"/>
      <c r="AA7436" s="25"/>
      <c r="AB7436" s="25"/>
    </row>
    <row r="7437" spans="5:28" x14ac:dyDescent="0.3">
      <c r="E7437" s="12"/>
      <c r="O7437" s="22"/>
      <c r="AA7437" s="25"/>
      <c r="AB7437" s="25"/>
    </row>
    <row r="7438" spans="5:28" x14ac:dyDescent="0.3">
      <c r="E7438" s="12"/>
      <c r="O7438" s="22"/>
      <c r="AA7438" s="25"/>
      <c r="AB7438" s="25"/>
    </row>
    <row r="7439" spans="5:28" x14ac:dyDescent="0.3">
      <c r="E7439" s="12"/>
      <c r="O7439" s="22"/>
      <c r="AA7439" s="25"/>
      <c r="AB7439" s="25"/>
    </row>
    <row r="7440" spans="5:28" x14ac:dyDescent="0.3">
      <c r="E7440" s="12"/>
      <c r="O7440" s="22"/>
      <c r="AA7440" s="25"/>
      <c r="AB7440" s="25"/>
    </row>
    <row r="7441" spans="5:28" x14ac:dyDescent="0.3">
      <c r="E7441" s="12"/>
      <c r="O7441" s="22"/>
      <c r="AA7441" s="25"/>
      <c r="AB7441" s="25"/>
    </row>
    <row r="7442" spans="5:28" x14ac:dyDescent="0.3">
      <c r="E7442" s="12"/>
      <c r="O7442" s="22"/>
      <c r="AA7442" s="25"/>
      <c r="AB7442" s="25"/>
    </row>
    <row r="7443" spans="5:28" x14ac:dyDescent="0.3">
      <c r="E7443" s="12"/>
      <c r="O7443" s="22"/>
      <c r="AA7443" s="25"/>
      <c r="AB7443" s="25"/>
    </row>
    <row r="7444" spans="5:28" x14ac:dyDescent="0.3">
      <c r="E7444" s="12"/>
      <c r="O7444" s="22"/>
      <c r="AA7444" s="25"/>
      <c r="AB7444" s="25"/>
    </row>
    <row r="7445" spans="5:28" x14ac:dyDescent="0.3">
      <c r="E7445" s="12"/>
      <c r="O7445" s="22"/>
      <c r="AA7445" s="25"/>
      <c r="AB7445" s="25"/>
    </row>
    <row r="7446" spans="5:28" x14ac:dyDescent="0.3">
      <c r="E7446" s="12"/>
      <c r="O7446" s="22"/>
      <c r="AA7446" s="25"/>
      <c r="AB7446" s="25"/>
    </row>
    <row r="7447" spans="5:28" x14ac:dyDescent="0.3">
      <c r="E7447" s="12"/>
      <c r="O7447" s="22"/>
      <c r="AA7447" s="25"/>
      <c r="AB7447" s="25"/>
    </row>
    <row r="7448" spans="5:28" x14ac:dyDescent="0.3">
      <c r="E7448" s="12"/>
      <c r="O7448" s="22"/>
      <c r="AA7448" s="25"/>
      <c r="AB7448" s="25"/>
    </row>
    <row r="7449" spans="5:28" x14ac:dyDescent="0.3">
      <c r="E7449" s="12"/>
      <c r="O7449" s="22"/>
      <c r="AA7449" s="25"/>
      <c r="AB7449" s="25"/>
    </row>
    <row r="7450" spans="5:28" x14ac:dyDescent="0.3">
      <c r="E7450" s="12"/>
      <c r="O7450" s="22"/>
      <c r="AA7450" s="25"/>
      <c r="AB7450" s="25"/>
    </row>
    <row r="7451" spans="5:28" x14ac:dyDescent="0.3">
      <c r="E7451" s="12"/>
      <c r="O7451" s="22"/>
      <c r="AA7451" s="25"/>
      <c r="AB7451" s="25"/>
    </row>
    <row r="7452" spans="5:28" x14ac:dyDescent="0.3">
      <c r="E7452" s="12"/>
      <c r="O7452" s="22"/>
      <c r="AA7452" s="25"/>
      <c r="AB7452" s="25"/>
    </row>
    <row r="7453" spans="5:28" x14ac:dyDescent="0.3">
      <c r="E7453" s="12"/>
      <c r="O7453" s="22"/>
      <c r="AA7453" s="25"/>
      <c r="AB7453" s="25"/>
    </row>
    <row r="7454" spans="5:28" x14ac:dyDescent="0.3">
      <c r="E7454" s="12"/>
      <c r="O7454" s="22"/>
      <c r="AA7454" s="25"/>
      <c r="AB7454" s="25"/>
    </row>
    <row r="7455" spans="5:28" x14ac:dyDescent="0.3">
      <c r="E7455" s="12"/>
      <c r="O7455" s="22"/>
      <c r="AA7455" s="25"/>
      <c r="AB7455" s="25"/>
    </row>
    <row r="7456" spans="5:28" x14ac:dyDescent="0.3">
      <c r="E7456" s="12"/>
      <c r="O7456" s="22"/>
      <c r="AA7456" s="25"/>
      <c r="AB7456" s="25"/>
    </row>
    <row r="7457" spans="5:28" x14ac:dyDescent="0.3">
      <c r="E7457" s="12"/>
      <c r="O7457" s="22"/>
      <c r="AA7457" s="25"/>
      <c r="AB7457" s="25"/>
    </row>
    <row r="7458" spans="5:28" x14ac:dyDescent="0.3">
      <c r="E7458" s="12"/>
      <c r="O7458" s="22"/>
      <c r="AA7458" s="25"/>
      <c r="AB7458" s="25"/>
    </row>
    <row r="7459" spans="5:28" x14ac:dyDescent="0.3">
      <c r="E7459" s="12"/>
      <c r="O7459" s="22"/>
      <c r="AA7459" s="25"/>
      <c r="AB7459" s="25"/>
    </row>
    <row r="7460" spans="5:28" x14ac:dyDescent="0.3">
      <c r="E7460" s="12"/>
      <c r="O7460" s="22"/>
      <c r="AA7460" s="25"/>
      <c r="AB7460" s="25"/>
    </row>
    <row r="7461" spans="5:28" x14ac:dyDescent="0.3">
      <c r="E7461" s="12"/>
      <c r="O7461" s="22"/>
      <c r="AA7461" s="25"/>
      <c r="AB7461" s="25"/>
    </row>
    <row r="7462" spans="5:28" x14ac:dyDescent="0.3">
      <c r="E7462" s="12"/>
      <c r="O7462" s="22"/>
      <c r="AA7462" s="25"/>
      <c r="AB7462" s="25"/>
    </row>
    <row r="7463" spans="5:28" x14ac:dyDescent="0.3">
      <c r="E7463" s="12"/>
      <c r="O7463" s="22"/>
      <c r="AA7463" s="25"/>
      <c r="AB7463" s="25"/>
    </row>
    <row r="7464" spans="5:28" x14ac:dyDescent="0.3">
      <c r="E7464" s="12"/>
      <c r="O7464" s="22"/>
      <c r="AA7464" s="25"/>
      <c r="AB7464" s="25"/>
    </row>
    <row r="7465" spans="5:28" x14ac:dyDescent="0.3">
      <c r="E7465" s="12"/>
      <c r="O7465" s="22"/>
      <c r="AA7465" s="25"/>
      <c r="AB7465" s="25"/>
    </row>
    <row r="7466" spans="5:28" x14ac:dyDescent="0.3">
      <c r="E7466" s="12"/>
      <c r="O7466" s="22"/>
      <c r="AA7466" s="25"/>
      <c r="AB7466" s="25"/>
    </row>
    <row r="7467" spans="5:28" x14ac:dyDescent="0.3">
      <c r="E7467" s="12"/>
      <c r="O7467" s="22"/>
      <c r="AA7467" s="25"/>
      <c r="AB7467" s="25"/>
    </row>
    <row r="7468" spans="5:28" x14ac:dyDescent="0.3">
      <c r="E7468" s="12"/>
      <c r="O7468" s="22"/>
      <c r="AA7468" s="25"/>
      <c r="AB7468" s="25"/>
    </row>
    <row r="7469" spans="5:28" x14ac:dyDescent="0.3">
      <c r="E7469" s="12"/>
      <c r="O7469" s="22"/>
      <c r="AA7469" s="25"/>
      <c r="AB7469" s="25"/>
    </row>
    <row r="7470" spans="5:28" x14ac:dyDescent="0.3">
      <c r="E7470" s="12"/>
      <c r="O7470" s="22"/>
      <c r="AA7470" s="25"/>
      <c r="AB7470" s="25"/>
    </row>
    <row r="7471" spans="5:28" x14ac:dyDescent="0.3">
      <c r="E7471" s="12"/>
      <c r="O7471" s="22"/>
      <c r="AA7471" s="25"/>
      <c r="AB7471" s="25"/>
    </row>
    <row r="7472" spans="5:28" x14ac:dyDescent="0.3">
      <c r="E7472" s="12"/>
      <c r="O7472" s="22"/>
      <c r="AA7472" s="25"/>
      <c r="AB7472" s="25"/>
    </row>
    <row r="7473" spans="5:28" x14ac:dyDescent="0.3">
      <c r="E7473" s="12"/>
      <c r="O7473" s="22"/>
      <c r="AA7473" s="25"/>
      <c r="AB7473" s="25"/>
    </row>
    <row r="7474" spans="5:28" x14ac:dyDescent="0.3">
      <c r="E7474" s="12"/>
      <c r="O7474" s="22"/>
      <c r="AA7474" s="25"/>
      <c r="AB7474" s="25"/>
    </row>
    <row r="7475" spans="5:28" x14ac:dyDescent="0.3">
      <c r="E7475" s="12"/>
      <c r="O7475" s="22"/>
      <c r="AA7475" s="25"/>
      <c r="AB7475" s="25"/>
    </row>
    <row r="7476" spans="5:28" x14ac:dyDescent="0.3">
      <c r="E7476" s="12"/>
      <c r="O7476" s="22"/>
      <c r="AA7476" s="25"/>
      <c r="AB7476" s="25"/>
    </row>
    <row r="7477" spans="5:28" x14ac:dyDescent="0.3">
      <c r="E7477" s="12"/>
      <c r="O7477" s="22"/>
      <c r="AA7477" s="25"/>
      <c r="AB7477" s="25"/>
    </row>
    <row r="7478" spans="5:28" x14ac:dyDescent="0.3">
      <c r="E7478" s="12"/>
      <c r="O7478" s="22"/>
      <c r="AA7478" s="25"/>
      <c r="AB7478" s="25"/>
    </row>
    <row r="7479" spans="5:28" x14ac:dyDescent="0.3">
      <c r="E7479" s="12"/>
      <c r="O7479" s="22"/>
      <c r="AA7479" s="25"/>
      <c r="AB7479" s="25"/>
    </row>
    <row r="7480" spans="5:28" x14ac:dyDescent="0.3">
      <c r="E7480" s="12"/>
      <c r="O7480" s="22"/>
      <c r="AA7480" s="25"/>
      <c r="AB7480" s="25"/>
    </row>
    <row r="7481" spans="5:28" x14ac:dyDescent="0.3">
      <c r="E7481" s="12"/>
      <c r="O7481" s="22"/>
      <c r="AA7481" s="25"/>
      <c r="AB7481" s="25"/>
    </row>
    <row r="7482" spans="5:28" x14ac:dyDescent="0.3">
      <c r="E7482" s="12"/>
      <c r="O7482" s="22"/>
      <c r="AA7482" s="25"/>
      <c r="AB7482" s="25"/>
    </row>
    <row r="7483" spans="5:28" x14ac:dyDescent="0.3">
      <c r="E7483" s="12"/>
      <c r="O7483" s="22"/>
      <c r="AA7483" s="25"/>
      <c r="AB7483" s="25"/>
    </row>
    <row r="7484" spans="5:28" x14ac:dyDescent="0.3">
      <c r="E7484" s="12"/>
      <c r="O7484" s="22"/>
      <c r="AA7484" s="25"/>
      <c r="AB7484" s="25"/>
    </row>
    <row r="7485" spans="5:28" x14ac:dyDescent="0.3">
      <c r="E7485" s="12"/>
      <c r="O7485" s="22"/>
      <c r="AA7485" s="25"/>
      <c r="AB7485" s="25"/>
    </row>
    <row r="7486" spans="5:28" x14ac:dyDescent="0.3">
      <c r="E7486" s="12"/>
      <c r="O7486" s="22"/>
      <c r="AA7486" s="25"/>
      <c r="AB7486" s="25"/>
    </row>
    <row r="7487" spans="5:28" x14ac:dyDescent="0.3">
      <c r="E7487" s="12"/>
      <c r="O7487" s="22"/>
      <c r="AA7487" s="25"/>
      <c r="AB7487" s="25"/>
    </row>
    <row r="7488" spans="5:28" x14ac:dyDescent="0.3">
      <c r="E7488" s="12"/>
      <c r="O7488" s="22"/>
      <c r="AA7488" s="25"/>
      <c r="AB7488" s="25"/>
    </row>
    <row r="7489" spans="5:28" x14ac:dyDescent="0.3">
      <c r="E7489" s="12"/>
      <c r="O7489" s="22"/>
      <c r="AA7489" s="25"/>
      <c r="AB7489" s="25"/>
    </row>
    <row r="7490" spans="5:28" x14ac:dyDescent="0.3">
      <c r="E7490" s="12"/>
      <c r="O7490" s="22"/>
      <c r="AA7490" s="25"/>
      <c r="AB7490" s="25"/>
    </row>
    <row r="7491" spans="5:28" x14ac:dyDescent="0.3">
      <c r="E7491" s="12"/>
      <c r="O7491" s="22"/>
      <c r="AA7491" s="25"/>
      <c r="AB7491" s="25"/>
    </row>
    <row r="7492" spans="5:28" x14ac:dyDescent="0.3">
      <c r="E7492" s="12"/>
      <c r="O7492" s="22"/>
      <c r="AA7492" s="25"/>
      <c r="AB7492" s="25"/>
    </row>
    <row r="7493" spans="5:28" x14ac:dyDescent="0.3">
      <c r="E7493" s="12"/>
      <c r="O7493" s="22"/>
      <c r="AA7493" s="25"/>
      <c r="AB7493" s="25"/>
    </row>
    <row r="7494" spans="5:28" x14ac:dyDescent="0.3">
      <c r="E7494" s="12"/>
      <c r="O7494" s="22"/>
      <c r="AA7494" s="25"/>
      <c r="AB7494" s="25"/>
    </row>
    <row r="7495" spans="5:28" x14ac:dyDescent="0.3">
      <c r="E7495" s="12"/>
      <c r="O7495" s="22"/>
      <c r="AA7495" s="25"/>
      <c r="AB7495" s="25"/>
    </row>
    <row r="7496" spans="5:28" x14ac:dyDescent="0.3">
      <c r="E7496" s="12"/>
      <c r="O7496" s="22"/>
      <c r="AA7496" s="25"/>
      <c r="AB7496" s="25"/>
    </row>
    <row r="7497" spans="5:28" x14ac:dyDescent="0.3">
      <c r="E7497" s="12"/>
      <c r="O7497" s="22"/>
      <c r="AA7497" s="25"/>
      <c r="AB7497" s="25"/>
    </row>
    <row r="7498" spans="5:28" x14ac:dyDescent="0.3">
      <c r="E7498" s="12"/>
      <c r="O7498" s="22"/>
      <c r="AA7498" s="25"/>
      <c r="AB7498" s="25"/>
    </row>
    <row r="7499" spans="5:28" x14ac:dyDescent="0.3">
      <c r="E7499" s="12"/>
      <c r="O7499" s="22"/>
      <c r="AA7499" s="25"/>
      <c r="AB7499" s="25"/>
    </row>
    <row r="7500" spans="5:28" x14ac:dyDescent="0.3">
      <c r="E7500" s="12"/>
      <c r="O7500" s="22"/>
      <c r="AA7500" s="25"/>
      <c r="AB7500" s="25"/>
    </row>
    <row r="7501" spans="5:28" x14ac:dyDescent="0.3">
      <c r="E7501" s="12"/>
      <c r="O7501" s="22"/>
      <c r="AA7501" s="25"/>
      <c r="AB7501" s="25"/>
    </row>
    <row r="7502" spans="5:28" x14ac:dyDescent="0.3">
      <c r="E7502" s="12"/>
      <c r="O7502" s="22"/>
      <c r="AA7502" s="25"/>
      <c r="AB7502" s="25"/>
    </row>
    <row r="7503" spans="5:28" x14ac:dyDescent="0.3">
      <c r="E7503" s="12"/>
      <c r="O7503" s="22"/>
      <c r="AA7503" s="25"/>
      <c r="AB7503" s="25"/>
    </row>
    <row r="7504" spans="5:28" x14ac:dyDescent="0.3">
      <c r="E7504" s="12"/>
      <c r="O7504" s="22"/>
      <c r="AA7504" s="25"/>
      <c r="AB7504" s="25"/>
    </row>
    <row r="7505" spans="5:28" x14ac:dyDescent="0.3">
      <c r="E7505" s="12"/>
      <c r="O7505" s="22"/>
      <c r="AA7505" s="25"/>
      <c r="AB7505" s="25"/>
    </row>
    <row r="7506" spans="5:28" x14ac:dyDescent="0.3">
      <c r="E7506" s="12"/>
      <c r="O7506" s="22"/>
      <c r="AA7506" s="25"/>
      <c r="AB7506" s="25"/>
    </row>
    <row r="7507" spans="5:28" x14ac:dyDescent="0.3">
      <c r="E7507" s="12"/>
      <c r="O7507" s="22"/>
      <c r="AA7507" s="25"/>
      <c r="AB7507" s="25"/>
    </row>
    <row r="7508" spans="5:28" x14ac:dyDescent="0.3">
      <c r="E7508" s="12"/>
      <c r="O7508" s="22"/>
      <c r="AA7508" s="25"/>
      <c r="AB7508" s="25"/>
    </row>
    <row r="7509" spans="5:28" x14ac:dyDescent="0.3">
      <c r="E7509" s="12"/>
      <c r="O7509" s="22"/>
      <c r="AA7509" s="25"/>
      <c r="AB7509" s="25"/>
    </row>
    <row r="7510" spans="5:28" x14ac:dyDescent="0.3">
      <c r="E7510" s="12"/>
      <c r="O7510" s="22"/>
      <c r="AA7510" s="25"/>
      <c r="AB7510" s="25"/>
    </row>
    <row r="7511" spans="5:28" x14ac:dyDescent="0.3">
      <c r="E7511" s="12"/>
      <c r="O7511" s="22"/>
      <c r="AA7511" s="25"/>
      <c r="AB7511" s="25"/>
    </row>
    <row r="7512" spans="5:28" x14ac:dyDescent="0.3">
      <c r="E7512" s="12"/>
      <c r="O7512" s="22"/>
      <c r="AA7512" s="25"/>
      <c r="AB7512" s="25"/>
    </row>
    <row r="7513" spans="5:28" x14ac:dyDescent="0.3">
      <c r="E7513" s="12"/>
      <c r="O7513" s="22"/>
      <c r="AA7513" s="25"/>
      <c r="AB7513" s="25"/>
    </row>
    <row r="7514" spans="5:28" x14ac:dyDescent="0.3">
      <c r="E7514" s="12"/>
      <c r="O7514" s="22"/>
      <c r="AA7514" s="25"/>
      <c r="AB7514" s="25"/>
    </row>
    <row r="7515" spans="5:28" x14ac:dyDescent="0.3">
      <c r="E7515" s="12"/>
      <c r="O7515" s="22"/>
      <c r="AA7515" s="25"/>
      <c r="AB7515" s="25"/>
    </row>
    <row r="7516" spans="5:28" x14ac:dyDescent="0.3">
      <c r="E7516" s="12"/>
      <c r="O7516" s="22"/>
      <c r="AA7516" s="25"/>
      <c r="AB7516" s="25"/>
    </row>
    <row r="7517" spans="5:28" x14ac:dyDescent="0.3">
      <c r="E7517" s="12"/>
      <c r="O7517" s="22"/>
      <c r="AA7517" s="25"/>
      <c r="AB7517" s="25"/>
    </row>
    <row r="7518" spans="5:28" x14ac:dyDescent="0.3">
      <c r="E7518" s="12"/>
      <c r="O7518" s="22"/>
      <c r="AA7518" s="25"/>
      <c r="AB7518" s="25"/>
    </row>
    <row r="7519" spans="5:28" x14ac:dyDescent="0.3">
      <c r="E7519" s="12"/>
      <c r="O7519" s="22"/>
      <c r="AA7519" s="25"/>
      <c r="AB7519" s="25"/>
    </row>
    <row r="7520" spans="5:28" x14ac:dyDescent="0.3">
      <c r="E7520" s="12"/>
      <c r="O7520" s="22"/>
      <c r="AA7520" s="25"/>
      <c r="AB7520" s="25"/>
    </row>
    <row r="7521" spans="5:28" x14ac:dyDescent="0.3">
      <c r="E7521" s="12"/>
      <c r="O7521" s="22"/>
      <c r="AA7521" s="25"/>
      <c r="AB7521" s="25"/>
    </row>
    <row r="7522" spans="5:28" x14ac:dyDescent="0.3">
      <c r="E7522" s="12"/>
      <c r="O7522" s="22"/>
      <c r="AA7522" s="25"/>
      <c r="AB7522" s="25"/>
    </row>
    <row r="7523" spans="5:28" x14ac:dyDescent="0.3">
      <c r="E7523" s="12"/>
      <c r="O7523" s="22"/>
      <c r="AA7523" s="25"/>
      <c r="AB7523" s="25"/>
    </row>
    <row r="7524" spans="5:28" x14ac:dyDescent="0.3">
      <c r="E7524" s="12"/>
      <c r="O7524" s="22"/>
      <c r="AA7524" s="25"/>
      <c r="AB7524" s="25"/>
    </row>
    <row r="7525" spans="5:28" x14ac:dyDescent="0.3">
      <c r="E7525" s="12"/>
      <c r="O7525" s="22"/>
      <c r="AA7525" s="25"/>
      <c r="AB7525" s="25"/>
    </row>
    <row r="7526" spans="5:28" x14ac:dyDescent="0.3">
      <c r="E7526" s="12"/>
      <c r="O7526" s="22"/>
      <c r="AA7526" s="25"/>
      <c r="AB7526" s="25"/>
    </row>
    <row r="7527" spans="5:28" x14ac:dyDescent="0.3">
      <c r="E7527" s="12"/>
      <c r="O7527" s="22"/>
      <c r="AA7527" s="25"/>
      <c r="AB7527" s="25"/>
    </row>
    <row r="7528" spans="5:28" x14ac:dyDescent="0.3">
      <c r="E7528" s="12"/>
      <c r="O7528" s="22"/>
      <c r="AA7528" s="25"/>
      <c r="AB7528" s="25"/>
    </row>
    <row r="7529" spans="5:28" x14ac:dyDescent="0.3">
      <c r="E7529" s="12"/>
      <c r="O7529" s="22"/>
      <c r="AA7529" s="25"/>
      <c r="AB7529" s="25"/>
    </row>
    <row r="7530" spans="5:28" x14ac:dyDescent="0.3">
      <c r="E7530" s="12"/>
      <c r="O7530" s="22"/>
      <c r="AA7530" s="25"/>
      <c r="AB7530" s="25"/>
    </row>
    <row r="7531" spans="5:28" x14ac:dyDescent="0.3">
      <c r="E7531" s="12"/>
      <c r="O7531" s="22"/>
      <c r="AA7531" s="25"/>
      <c r="AB7531" s="25"/>
    </row>
    <row r="7532" spans="5:28" x14ac:dyDescent="0.3">
      <c r="E7532" s="12"/>
      <c r="O7532" s="22"/>
      <c r="AA7532" s="25"/>
      <c r="AB7532" s="25"/>
    </row>
    <row r="7533" spans="5:28" x14ac:dyDescent="0.3">
      <c r="E7533" s="12"/>
      <c r="O7533" s="22"/>
      <c r="AA7533" s="25"/>
      <c r="AB7533" s="25"/>
    </row>
    <row r="7534" spans="5:28" x14ac:dyDescent="0.3">
      <c r="E7534" s="12"/>
      <c r="O7534" s="22"/>
      <c r="AA7534" s="25"/>
      <c r="AB7534" s="25"/>
    </row>
    <row r="7535" spans="5:28" x14ac:dyDescent="0.3">
      <c r="E7535" s="12"/>
      <c r="O7535" s="22"/>
      <c r="AA7535" s="25"/>
      <c r="AB7535" s="25"/>
    </row>
    <row r="7536" spans="5:28" x14ac:dyDescent="0.3">
      <c r="E7536" s="12"/>
      <c r="O7536" s="22"/>
      <c r="AA7536" s="25"/>
      <c r="AB7536" s="25"/>
    </row>
    <row r="7537" spans="5:28" x14ac:dyDescent="0.3">
      <c r="E7537" s="12"/>
      <c r="O7537" s="22"/>
      <c r="AA7537" s="25"/>
      <c r="AB7537" s="25"/>
    </row>
    <row r="7538" spans="5:28" x14ac:dyDescent="0.3">
      <c r="E7538" s="12"/>
      <c r="O7538" s="22"/>
      <c r="AA7538" s="25"/>
      <c r="AB7538" s="25"/>
    </row>
    <row r="7539" spans="5:28" x14ac:dyDescent="0.3">
      <c r="E7539" s="12"/>
      <c r="O7539" s="22"/>
      <c r="AA7539" s="25"/>
      <c r="AB7539" s="25"/>
    </row>
    <row r="7540" spans="5:28" x14ac:dyDescent="0.3">
      <c r="E7540" s="12"/>
      <c r="O7540" s="22"/>
      <c r="AA7540" s="25"/>
      <c r="AB7540" s="25"/>
    </row>
    <row r="7541" spans="5:28" x14ac:dyDescent="0.3">
      <c r="E7541" s="12"/>
      <c r="O7541" s="22"/>
      <c r="AA7541" s="25"/>
      <c r="AB7541" s="25"/>
    </row>
    <row r="7542" spans="5:28" x14ac:dyDescent="0.3">
      <c r="E7542" s="12"/>
      <c r="O7542" s="22"/>
      <c r="AA7542" s="25"/>
      <c r="AB7542" s="25"/>
    </row>
    <row r="7543" spans="5:28" x14ac:dyDescent="0.3">
      <c r="E7543" s="12"/>
      <c r="O7543" s="22"/>
      <c r="AA7543" s="25"/>
      <c r="AB7543" s="25"/>
    </row>
    <row r="7544" spans="5:28" x14ac:dyDescent="0.3">
      <c r="E7544" s="12"/>
      <c r="O7544" s="22"/>
      <c r="AA7544" s="25"/>
      <c r="AB7544" s="25"/>
    </row>
    <row r="7545" spans="5:28" x14ac:dyDescent="0.3">
      <c r="E7545" s="12"/>
      <c r="O7545" s="22"/>
      <c r="AA7545" s="25"/>
      <c r="AB7545" s="25"/>
    </row>
    <row r="7546" spans="5:28" x14ac:dyDescent="0.3">
      <c r="E7546" s="12"/>
      <c r="O7546" s="22"/>
      <c r="AA7546" s="25"/>
      <c r="AB7546" s="25"/>
    </row>
    <row r="7547" spans="5:28" x14ac:dyDescent="0.3">
      <c r="E7547" s="12"/>
      <c r="O7547" s="22"/>
      <c r="AA7547" s="25"/>
      <c r="AB7547" s="25"/>
    </row>
    <row r="7548" spans="5:28" x14ac:dyDescent="0.3">
      <c r="E7548" s="12"/>
      <c r="O7548" s="22"/>
      <c r="AA7548" s="25"/>
      <c r="AB7548" s="25"/>
    </row>
    <row r="7549" spans="5:28" x14ac:dyDescent="0.3">
      <c r="E7549" s="12"/>
      <c r="O7549" s="22"/>
      <c r="AA7549" s="25"/>
      <c r="AB7549" s="25"/>
    </row>
    <row r="7550" spans="5:28" x14ac:dyDescent="0.3">
      <c r="E7550" s="12"/>
      <c r="O7550" s="22"/>
      <c r="AA7550" s="25"/>
      <c r="AB7550" s="25"/>
    </row>
    <row r="7551" spans="5:28" x14ac:dyDescent="0.3">
      <c r="E7551" s="12"/>
      <c r="O7551" s="22"/>
      <c r="AA7551" s="25"/>
      <c r="AB7551" s="25"/>
    </row>
    <row r="7552" spans="5:28" x14ac:dyDescent="0.3">
      <c r="E7552" s="12"/>
      <c r="O7552" s="22"/>
      <c r="AA7552" s="25"/>
      <c r="AB7552" s="25"/>
    </row>
    <row r="7553" spans="5:28" x14ac:dyDescent="0.3">
      <c r="E7553" s="12"/>
      <c r="O7553" s="22"/>
      <c r="AA7553" s="25"/>
      <c r="AB7553" s="25"/>
    </row>
    <row r="7554" spans="5:28" x14ac:dyDescent="0.3">
      <c r="E7554" s="12"/>
      <c r="O7554" s="22"/>
      <c r="AA7554" s="25"/>
      <c r="AB7554" s="25"/>
    </row>
    <row r="7555" spans="5:28" x14ac:dyDescent="0.3">
      <c r="E7555" s="12"/>
      <c r="O7555" s="22"/>
      <c r="AA7555" s="25"/>
      <c r="AB7555" s="25"/>
    </row>
    <row r="7556" spans="5:28" x14ac:dyDescent="0.3">
      <c r="E7556" s="12"/>
      <c r="O7556" s="22"/>
      <c r="AA7556" s="25"/>
      <c r="AB7556" s="25"/>
    </row>
    <row r="7557" spans="5:28" x14ac:dyDescent="0.3">
      <c r="E7557" s="12"/>
      <c r="O7557" s="22"/>
      <c r="AA7557" s="25"/>
      <c r="AB7557" s="25"/>
    </row>
    <row r="7558" spans="5:28" x14ac:dyDescent="0.3">
      <c r="E7558" s="12"/>
      <c r="O7558" s="22"/>
      <c r="AA7558" s="25"/>
      <c r="AB7558" s="25"/>
    </row>
    <row r="7559" spans="5:28" x14ac:dyDescent="0.3">
      <c r="E7559" s="12"/>
      <c r="O7559" s="22"/>
      <c r="AA7559" s="25"/>
      <c r="AB7559" s="25"/>
    </row>
    <row r="7560" spans="5:28" x14ac:dyDescent="0.3">
      <c r="E7560" s="12"/>
      <c r="O7560" s="22"/>
      <c r="AA7560" s="25"/>
      <c r="AB7560" s="25"/>
    </row>
    <row r="7561" spans="5:28" x14ac:dyDescent="0.3">
      <c r="E7561" s="12"/>
      <c r="O7561" s="22"/>
      <c r="AA7561" s="25"/>
      <c r="AB7561" s="25"/>
    </row>
    <row r="7562" spans="5:28" x14ac:dyDescent="0.3">
      <c r="E7562" s="12"/>
      <c r="O7562" s="22"/>
      <c r="AA7562" s="25"/>
      <c r="AB7562" s="25"/>
    </row>
    <row r="7563" spans="5:28" x14ac:dyDescent="0.3">
      <c r="E7563" s="12"/>
      <c r="O7563" s="22"/>
      <c r="AA7563" s="25"/>
      <c r="AB7563" s="25"/>
    </row>
    <row r="7564" spans="5:28" x14ac:dyDescent="0.3">
      <c r="E7564" s="12"/>
      <c r="O7564" s="22"/>
      <c r="AA7564" s="25"/>
      <c r="AB7564" s="25"/>
    </row>
    <row r="7565" spans="5:28" x14ac:dyDescent="0.3">
      <c r="E7565" s="12"/>
      <c r="O7565" s="22"/>
      <c r="AA7565" s="25"/>
      <c r="AB7565" s="25"/>
    </row>
    <row r="7566" spans="5:28" x14ac:dyDescent="0.3">
      <c r="E7566" s="12"/>
      <c r="O7566" s="22"/>
      <c r="AA7566" s="25"/>
      <c r="AB7566" s="25"/>
    </row>
    <row r="7567" spans="5:28" x14ac:dyDescent="0.3">
      <c r="E7567" s="12"/>
      <c r="O7567" s="22"/>
      <c r="AA7567" s="25"/>
      <c r="AB7567" s="25"/>
    </row>
    <row r="7568" spans="5:28" x14ac:dyDescent="0.3">
      <c r="E7568" s="12"/>
      <c r="O7568" s="22"/>
      <c r="AA7568" s="25"/>
      <c r="AB7568" s="25"/>
    </row>
    <row r="7569" spans="5:28" x14ac:dyDescent="0.3">
      <c r="E7569" s="12"/>
      <c r="O7569" s="22"/>
      <c r="AA7569" s="25"/>
      <c r="AB7569" s="25"/>
    </row>
    <row r="7570" spans="5:28" x14ac:dyDescent="0.3">
      <c r="E7570" s="12"/>
      <c r="O7570" s="22"/>
      <c r="AA7570" s="25"/>
      <c r="AB7570" s="25"/>
    </row>
    <row r="7571" spans="5:28" x14ac:dyDescent="0.3">
      <c r="E7571" s="12"/>
      <c r="O7571" s="22"/>
      <c r="AA7571" s="25"/>
      <c r="AB7571" s="25"/>
    </row>
    <row r="7572" spans="5:28" x14ac:dyDescent="0.3">
      <c r="E7572" s="12"/>
      <c r="O7572" s="22"/>
      <c r="AA7572" s="25"/>
      <c r="AB7572" s="25"/>
    </row>
    <row r="7573" spans="5:28" x14ac:dyDescent="0.3">
      <c r="E7573" s="12"/>
      <c r="O7573" s="22"/>
      <c r="AA7573" s="25"/>
      <c r="AB7573" s="25"/>
    </row>
    <row r="7574" spans="5:28" x14ac:dyDescent="0.3">
      <c r="E7574" s="12"/>
      <c r="O7574" s="22"/>
      <c r="AA7574" s="25"/>
      <c r="AB7574" s="25"/>
    </row>
    <row r="7575" spans="5:28" x14ac:dyDescent="0.3">
      <c r="E7575" s="12"/>
      <c r="O7575" s="22"/>
      <c r="AA7575" s="25"/>
      <c r="AB7575" s="25"/>
    </row>
    <row r="7576" spans="5:28" x14ac:dyDescent="0.3">
      <c r="E7576" s="12"/>
      <c r="O7576" s="22"/>
      <c r="AA7576" s="25"/>
      <c r="AB7576" s="25"/>
    </row>
    <row r="7577" spans="5:28" x14ac:dyDescent="0.3">
      <c r="E7577" s="12"/>
      <c r="O7577" s="22"/>
      <c r="AA7577" s="25"/>
      <c r="AB7577" s="25"/>
    </row>
    <row r="7578" spans="5:28" x14ac:dyDescent="0.3">
      <c r="E7578" s="12"/>
      <c r="O7578" s="22"/>
      <c r="AA7578" s="25"/>
      <c r="AB7578" s="25"/>
    </row>
    <row r="7579" spans="5:28" x14ac:dyDescent="0.3">
      <c r="E7579" s="12"/>
      <c r="O7579" s="22"/>
      <c r="AA7579" s="25"/>
      <c r="AB7579" s="25"/>
    </row>
    <row r="7580" spans="5:28" x14ac:dyDescent="0.3">
      <c r="E7580" s="12"/>
      <c r="O7580" s="22"/>
      <c r="AA7580" s="25"/>
      <c r="AB7580" s="25"/>
    </row>
    <row r="7581" spans="5:28" x14ac:dyDescent="0.3">
      <c r="E7581" s="12"/>
      <c r="O7581" s="22"/>
      <c r="AA7581" s="25"/>
      <c r="AB7581" s="25"/>
    </row>
    <row r="7582" spans="5:28" x14ac:dyDescent="0.3">
      <c r="E7582" s="12"/>
      <c r="O7582" s="22"/>
      <c r="AA7582" s="25"/>
      <c r="AB7582" s="25"/>
    </row>
    <row r="7583" spans="5:28" x14ac:dyDescent="0.3">
      <c r="E7583" s="12"/>
      <c r="O7583" s="22"/>
      <c r="AA7583" s="25"/>
      <c r="AB7583" s="25"/>
    </row>
    <row r="7584" spans="5:28" x14ac:dyDescent="0.3">
      <c r="E7584" s="12"/>
      <c r="O7584" s="22"/>
      <c r="AA7584" s="25"/>
      <c r="AB7584" s="25"/>
    </row>
    <row r="7585" spans="5:28" x14ac:dyDescent="0.3">
      <c r="E7585" s="12"/>
      <c r="O7585" s="22"/>
      <c r="AA7585" s="25"/>
      <c r="AB7585" s="25"/>
    </row>
    <row r="7586" spans="5:28" x14ac:dyDescent="0.3">
      <c r="E7586" s="12"/>
      <c r="O7586" s="22"/>
      <c r="AA7586" s="25"/>
      <c r="AB7586" s="25"/>
    </row>
    <row r="7587" spans="5:28" x14ac:dyDescent="0.3">
      <c r="E7587" s="12"/>
      <c r="O7587" s="22"/>
      <c r="AA7587" s="25"/>
      <c r="AB7587" s="25"/>
    </row>
    <row r="7588" spans="5:28" x14ac:dyDescent="0.3">
      <c r="E7588" s="12"/>
      <c r="O7588" s="22"/>
      <c r="AA7588" s="25"/>
      <c r="AB7588" s="25"/>
    </row>
    <row r="7589" spans="5:28" x14ac:dyDescent="0.3">
      <c r="E7589" s="12"/>
      <c r="O7589" s="22"/>
      <c r="AA7589" s="25"/>
      <c r="AB7589" s="25"/>
    </row>
    <row r="7590" spans="5:28" x14ac:dyDescent="0.3">
      <c r="E7590" s="12"/>
      <c r="O7590" s="22"/>
      <c r="AA7590" s="25"/>
      <c r="AB7590" s="25"/>
    </row>
    <row r="7591" spans="5:28" x14ac:dyDescent="0.3">
      <c r="E7591" s="12"/>
      <c r="O7591" s="22"/>
      <c r="AA7591" s="25"/>
      <c r="AB7591" s="25"/>
    </row>
    <row r="7592" spans="5:28" x14ac:dyDescent="0.3">
      <c r="E7592" s="12"/>
      <c r="O7592" s="22"/>
      <c r="AA7592" s="25"/>
      <c r="AB7592" s="25"/>
    </row>
    <row r="7593" spans="5:28" x14ac:dyDescent="0.3">
      <c r="E7593" s="12"/>
      <c r="O7593" s="22"/>
      <c r="AA7593" s="25"/>
      <c r="AB7593" s="25"/>
    </row>
    <row r="7594" spans="5:28" x14ac:dyDescent="0.3">
      <c r="E7594" s="12"/>
      <c r="O7594" s="22"/>
      <c r="AA7594" s="25"/>
      <c r="AB7594" s="25"/>
    </row>
    <row r="7595" spans="5:28" x14ac:dyDescent="0.3">
      <c r="E7595" s="12"/>
      <c r="O7595" s="22"/>
      <c r="AA7595" s="25"/>
      <c r="AB7595" s="25"/>
    </row>
    <row r="7596" spans="5:28" x14ac:dyDescent="0.3">
      <c r="E7596" s="12"/>
      <c r="O7596" s="22"/>
      <c r="AA7596" s="25"/>
      <c r="AB7596" s="25"/>
    </row>
    <row r="7597" spans="5:28" x14ac:dyDescent="0.3">
      <c r="E7597" s="12"/>
      <c r="O7597" s="22"/>
      <c r="AA7597" s="25"/>
      <c r="AB7597" s="25"/>
    </row>
    <row r="7598" spans="5:28" x14ac:dyDescent="0.3">
      <c r="E7598" s="12"/>
      <c r="O7598" s="22"/>
      <c r="AA7598" s="25"/>
      <c r="AB7598" s="25"/>
    </row>
    <row r="7599" spans="5:28" x14ac:dyDescent="0.3">
      <c r="E7599" s="12"/>
      <c r="O7599" s="22"/>
      <c r="AA7599" s="25"/>
      <c r="AB7599" s="25"/>
    </row>
    <row r="7600" spans="5:28" x14ac:dyDescent="0.3">
      <c r="E7600" s="12"/>
      <c r="O7600" s="22"/>
      <c r="AA7600" s="25"/>
      <c r="AB7600" s="25"/>
    </row>
    <row r="7601" spans="5:28" x14ac:dyDescent="0.3">
      <c r="E7601" s="12"/>
      <c r="O7601" s="22"/>
      <c r="AA7601" s="25"/>
      <c r="AB7601" s="25"/>
    </row>
    <row r="7602" spans="5:28" x14ac:dyDescent="0.3">
      <c r="E7602" s="12"/>
      <c r="O7602" s="22"/>
      <c r="AA7602" s="25"/>
      <c r="AB7602" s="25"/>
    </row>
    <row r="7603" spans="5:28" x14ac:dyDescent="0.3">
      <c r="E7603" s="12"/>
      <c r="O7603" s="22"/>
      <c r="AA7603" s="25"/>
      <c r="AB7603" s="25"/>
    </row>
    <row r="7604" spans="5:28" x14ac:dyDescent="0.3">
      <c r="E7604" s="12"/>
      <c r="O7604" s="22"/>
      <c r="AA7604" s="25"/>
      <c r="AB7604" s="25"/>
    </row>
    <row r="7605" spans="5:28" x14ac:dyDescent="0.3">
      <c r="E7605" s="12"/>
      <c r="O7605" s="22"/>
      <c r="AA7605" s="25"/>
      <c r="AB7605" s="25"/>
    </row>
    <row r="7606" spans="5:28" x14ac:dyDescent="0.3">
      <c r="E7606" s="12"/>
      <c r="O7606" s="22"/>
      <c r="AA7606" s="25"/>
      <c r="AB7606" s="25"/>
    </row>
    <row r="7607" spans="5:28" x14ac:dyDescent="0.3">
      <c r="E7607" s="12"/>
      <c r="O7607" s="22"/>
      <c r="AA7607" s="25"/>
      <c r="AB7607" s="25"/>
    </row>
    <row r="7608" spans="5:28" x14ac:dyDescent="0.3">
      <c r="E7608" s="12"/>
      <c r="O7608" s="22"/>
      <c r="AA7608" s="25"/>
      <c r="AB7608" s="25"/>
    </row>
    <row r="7609" spans="5:28" x14ac:dyDescent="0.3">
      <c r="E7609" s="12"/>
      <c r="O7609" s="22"/>
      <c r="AA7609" s="25"/>
      <c r="AB7609" s="25"/>
    </row>
    <row r="7610" spans="5:28" x14ac:dyDescent="0.3">
      <c r="E7610" s="12"/>
      <c r="O7610" s="22"/>
      <c r="AA7610" s="25"/>
      <c r="AB7610" s="25"/>
    </row>
    <row r="7611" spans="5:28" x14ac:dyDescent="0.3">
      <c r="E7611" s="12"/>
      <c r="O7611" s="22"/>
      <c r="AA7611" s="25"/>
      <c r="AB7611" s="25"/>
    </row>
    <row r="7612" spans="5:28" x14ac:dyDescent="0.3">
      <c r="E7612" s="12"/>
      <c r="O7612" s="22"/>
      <c r="AA7612" s="25"/>
      <c r="AB7612" s="25"/>
    </row>
    <row r="7613" spans="5:28" x14ac:dyDescent="0.3">
      <c r="E7613" s="12"/>
      <c r="O7613" s="22"/>
      <c r="AA7613" s="25"/>
      <c r="AB7613" s="25"/>
    </row>
    <row r="7614" spans="5:28" x14ac:dyDescent="0.3">
      <c r="E7614" s="12"/>
      <c r="O7614" s="22"/>
      <c r="AA7614" s="25"/>
      <c r="AB7614" s="25"/>
    </row>
    <row r="7615" spans="5:28" x14ac:dyDescent="0.3">
      <c r="E7615" s="12"/>
      <c r="O7615" s="22"/>
      <c r="AA7615" s="25"/>
      <c r="AB7615" s="25"/>
    </row>
    <row r="7616" spans="5:28" x14ac:dyDescent="0.3">
      <c r="E7616" s="12"/>
      <c r="O7616" s="22"/>
      <c r="AA7616" s="25"/>
      <c r="AB7616" s="25"/>
    </row>
    <row r="7617" spans="5:28" x14ac:dyDescent="0.3">
      <c r="E7617" s="12"/>
      <c r="O7617" s="22"/>
      <c r="AA7617" s="25"/>
      <c r="AB7617" s="25"/>
    </row>
    <row r="7618" spans="5:28" x14ac:dyDescent="0.3">
      <c r="E7618" s="12"/>
      <c r="O7618" s="22"/>
      <c r="AA7618" s="25"/>
      <c r="AB7618" s="25"/>
    </row>
    <row r="7619" spans="5:28" x14ac:dyDescent="0.3">
      <c r="E7619" s="12"/>
      <c r="O7619" s="22"/>
      <c r="AA7619" s="25"/>
      <c r="AB7619" s="25"/>
    </row>
    <row r="7620" spans="5:28" x14ac:dyDescent="0.3">
      <c r="E7620" s="12"/>
      <c r="O7620" s="22"/>
      <c r="AA7620" s="25"/>
      <c r="AB7620" s="25"/>
    </row>
    <row r="7621" spans="5:28" x14ac:dyDescent="0.3">
      <c r="E7621" s="12"/>
      <c r="O7621" s="22"/>
      <c r="AA7621" s="25"/>
      <c r="AB7621" s="25"/>
    </row>
    <row r="7622" spans="5:28" x14ac:dyDescent="0.3">
      <c r="E7622" s="12"/>
      <c r="O7622" s="22"/>
      <c r="AA7622" s="25"/>
      <c r="AB7622" s="25"/>
    </row>
    <row r="7623" spans="5:28" x14ac:dyDescent="0.3">
      <c r="E7623" s="12"/>
      <c r="O7623" s="22"/>
      <c r="AA7623" s="25"/>
      <c r="AB7623" s="25"/>
    </row>
    <row r="7624" spans="5:28" x14ac:dyDescent="0.3">
      <c r="E7624" s="12"/>
      <c r="O7624" s="22"/>
      <c r="AA7624" s="25"/>
      <c r="AB7624" s="25"/>
    </row>
    <row r="7625" spans="5:28" x14ac:dyDescent="0.3">
      <c r="E7625" s="12"/>
      <c r="O7625" s="22"/>
      <c r="AA7625" s="25"/>
      <c r="AB7625" s="25"/>
    </row>
    <row r="7626" spans="5:28" x14ac:dyDescent="0.3">
      <c r="E7626" s="12"/>
      <c r="O7626" s="22"/>
      <c r="AA7626" s="25"/>
      <c r="AB7626" s="25"/>
    </row>
    <row r="7627" spans="5:28" x14ac:dyDescent="0.3">
      <c r="E7627" s="12"/>
      <c r="O7627" s="22"/>
      <c r="AA7627" s="25"/>
      <c r="AB7627" s="25"/>
    </row>
    <row r="7628" spans="5:28" x14ac:dyDescent="0.3">
      <c r="E7628" s="12"/>
      <c r="O7628" s="22"/>
      <c r="AA7628" s="25"/>
      <c r="AB7628" s="25"/>
    </row>
    <row r="7629" spans="5:28" x14ac:dyDescent="0.3">
      <c r="E7629" s="12"/>
      <c r="O7629" s="22"/>
      <c r="AA7629" s="25"/>
      <c r="AB7629" s="25"/>
    </row>
    <row r="7630" spans="5:28" x14ac:dyDescent="0.3">
      <c r="E7630" s="12"/>
      <c r="O7630" s="22"/>
      <c r="AA7630" s="25"/>
      <c r="AB7630" s="25"/>
    </row>
    <row r="7631" spans="5:28" x14ac:dyDescent="0.3">
      <c r="E7631" s="12"/>
      <c r="O7631" s="22"/>
      <c r="AA7631" s="25"/>
      <c r="AB7631" s="25"/>
    </row>
    <row r="7632" spans="5:28" x14ac:dyDescent="0.3">
      <c r="E7632" s="12"/>
      <c r="O7632" s="22"/>
      <c r="AA7632" s="25"/>
      <c r="AB7632" s="25"/>
    </row>
    <row r="7633" spans="5:28" x14ac:dyDescent="0.3">
      <c r="E7633" s="12"/>
      <c r="O7633" s="22"/>
      <c r="AA7633" s="25"/>
      <c r="AB7633" s="25"/>
    </row>
    <row r="7634" spans="5:28" x14ac:dyDescent="0.3">
      <c r="E7634" s="12"/>
      <c r="O7634" s="22"/>
      <c r="AA7634" s="25"/>
      <c r="AB7634" s="25"/>
    </row>
    <row r="7635" spans="5:28" x14ac:dyDescent="0.3">
      <c r="E7635" s="12"/>
      <c r="O7635" s="22"/>
      <c r="AA7635" s="25"/>
      <c r="AB7635" s="25"/>
    </row>
    <row r="7636" spans="5:28" x14ac:dyDescent="0.3">
      <c r="E7636" s="12"/>
      <c r="O7636" s="22"/>
      <c r="AA7636" s="25"/>
      <c r="AB7636" s="25"/>
    </row>
    <row r="7637" spans="5:28" x14ac:dyDescent="0.3">
      <c r="E7637" s="12"/>
      <c r="O7637" s="22"/>
      <c r="AA7637" s="25"/>
      <c r="AB7637" s="25"/>
    </row>
    <row r="7638" spans="5:28" x14ac:dyDescent="0.3">
      <c r="E7638" s="12"/>
      <c r="O7638" s="22"/>
      <c r="AA7638" s="25"/>
      <c r="AB7638" s="25"/>
    </row>
    <row r="7639" spans="5:28" x14ac:dyDescent="0.3">
      <c r="E7639" s="12"/>
      <c r="O7639" s="22"/>
      <c r="AA7639" s="25"/>
      <c r="AB7639" s="25"/>
    </row>
    <row r="7640" spans="5:28" x14ac:dyDescent="0.3">
      <c r="E7640" s="12"/>
      <c r="O7640" s="22"/>
      <c r="AA7640" s="25"/>
      <c r="AB7640" s="25"/>
    </row>
    <row r="7641" spans="5:28" x14ac:dyDescent="0.3">
      <c r="E7641" s="12"/>
      <c r="O7641" s="22"/>
      <c r="AA7641" s="25"/>
      <c r="AB7641" s="25"/>
    </row>
    <row r="7642" spans="5:28" x14ac:dyDescent="0.3">
      <c r="E7642" s="12"/>
      <c r="O7642" s="22"/>
      <c r="AA7642" s="25"/>
      <c r="AB7642" s="25"/>
    </row>
    <row r="7643" spans="5:28" x14ac:dyDescent="0.3">
      <c r="E7643" s="12"/>
      <c r="O7643" s="22"/>
      <c r="AA7643" s="25"/>
      <c r="AB7643" s="25"/>
    </row>
    <row r="7644" spans="5:28" x14ac:dyDescent="0.3">
      <c r="E7644" s="12"/>
      <c r="O7644" s="22"/>
      <c r="AA7644" s="25"/>
      <c r="AB7644" s="25"/>
    </row>
    <row r="7645" spans="5:28" x14ac:dyDescent="0.3">
      <c r="E7645" s="12"/>
      <c r="O7645" s="22"/>
      <c r="AA7645" s="25"/>
      <c r="AB7645" s="25"/>
    </row>
    <row r="7646" spans="5:28" x14ac:dyDescent="0.3">
      <c r="E7646" s="12"/>
      <c r="O7646" s="22"/>
      <c r="AA7646" s="25"/>
      <c r="AB7646" s="25"/>
    </row>
    <row r="7647" spans="5:28" x14ac:dyDescent="0.3">
      <c r="E7647" s="12"/>
      <c r="O7647" s="22"/>
      <c r="AA7647" s="25"/>
      <c r="AB7647" s="25"/>
    </row>
    <row r="7648" spans="5:28" x14ac:dyDescent="0.3">
      <c r="E7648" s="12"/>
      <c r="O7648" s="22"/>
      <c r="AA7648" s="25"/>
      <c r="AB7648" s="25"/>
    </row>
    <row r="7649" spans="5:28" x14ac:dyDescent="0.3">
      <c r="E7649" s="12"/>
      <c r="O7649" s="22"/>
      <c r="AA7649" s="25"/>
      <c r="AB7649" s="25"/>
    </row>
    <row r="7650" spans="5:28" x14ac:dyDescent="0.3">
      <c r="E7650" s="12"/>
      <c r="O7650" s="22"/>
      <c r="AA7650" s="25"/>
      <c r="AB7650" s="25"/>
    </row>
    <row r="7651" spans="5:28" x14ac:dyDescent="0.3">
      <c r="E7651" s="12"/>
      <c r="O7651" s="22"/>
      <c r="AA7651" s="25"/>
      <c r="AB7651" s="25"/>
    </row>
    <row r="7652" spans="5:28" x14ac:dyDescent="0.3">
      <c r="E7652" s="12"/>
      <c r="O7652" s="22"/>
      <c r="AA7652" s="25"/>
      <c r="AB7652" s="25"/>
    </row>
    <row r="7653" spans="5:28" x14ac:dyDescent="0.3">
      <c r="E7653" s="12"/>
      <c r="O7653" s="22"/>
      <c r="AA7653" s="25"/>
      <c r="AB7653" s="25"/>
    </row>
    <row r="7654" spans="5:28" x14ac:dyDescent="0.3">
      <c r="E7654" s="12"/>
      <c r="O7654" s="22"/>
      <c r="AA7654" s="25"/>
      <c r="AB7654" s="25"/>
    </row>
    <row r="7655" spans="5:28" x14ac:dyDescent="0.3">
      <c r="E7655" s="12"/>
      <c r="O7655" s="22"/>
      <c r="AA7655" s="25"/>
      <c r="AB7655" s="25"/>
    </row>
    <row r="7656" spans="5:28" x14ac:dyDescent="0.3">
      <c r="E7656" s="12"/>
      <c r="O7656" s="22"/>
      <c r="AA7656" s="25"/>
      <c r="AB7656" s="25"/>
    </row>
    <row r="7657" spans="5:28" x14ac:dyDescent="0.3">
      <c r="E7657" s="12"/>
      <c r="O7657" s="22"/>
      <c r="AA7657" s="25"/>
      <c r="AB7657" s="25"/>
    </row>
    <row r="7658" spans="5:28" x14ac:dyDescent="0.3">
      <c r="E7658" s="12"/>
      <c r="O7658" s="22"/>
      <c r="AA7658" s="25"/>
      <c r="AB7658" s="25"/>
    </row>
    <row r="7659" spans="5:28" x14ac:dyDescent="0.3">
      <c r="E7659" s="12"/>
      <c r="O7659" s="22"/>
      <c r="AA7659" s="25"/>
      <c r="AB7659" s="25"/>
    </row>
    <row r="7660" spans="5:28" x14ac:dyDescent="0.3">
      <c r="E7660" s="12"/>
      <c r="O7660" s="22"/>
      <c r="AA7660" s="25"/>
      <c r="AB7660" s="25"/>
    </row>
    <row r="7661" spans="5:28" x14ac:dyDescent="0.3">
      <c r="E7661" s="12"/>
      <c r="O7661" s="22"/>
      <c r="AA7661" s="25"/>
      <c r="AB7661" s="25"/>
    </row>
    <row r="7662" spans="5:28" x14ac:dyDescent="0.3">
      <c r="E7662" s="12"/>
      <c r="O7662" s="22"/>
      <c r="AA7662" s="25"/>
      <c r="AB7662" s="25"/>
    </row>
    <row r="7663" spans="5:28" x14ac:dyDescent="0.3">
      <c r="E7663" s="12"/>
      <c r="O7663" s="22"/>
      <c r="AA7663" s="25"/>
      <c r="AB7663" s="25"/>
    </row>
    <row r="7664" spans="5:28" x14ac:dyDescent="0.3">
      <c r="E7664" s="12"/>
      <c r="O7664" s="22"/>
      <c r="AA7664" s="25"/>
      <c r="AB7664" s="25"/>
    </row>
    <row r="7665" spans="5:28" x14ac:dyDescent="0.3">
      <c r="E7665" s="12"/>
      <c r="O7665" s="22"/>
      <c r="AA7665" s="25"/>
      <c r="AB7665" s="25"/>
    </row>
    <row r="7666" spans="5:28" x14ac:dyDescent="0.3">
      <c r="E7666" s="12"/>
      <c r="O7666" s="22"/>
      <c r="AA7666" s="25"/>
      <c r="AB7666" s="25"/>
    </row>
    <row r="7667" spans="5:28" x14ac:dyDescent="0.3">
      <c r="E7667" s="12"/>
      <c r="O7667" s="22"/>
      <c r="AA7667" s="25"/>
      <c r="AB7667" s="25"/>
    </row>
    <row r="7668" spans="5:28" x14ac:dyDescent="0.3">
      <c r="E7668" s="12"/>
      <c r="O7668" s="22"/>
      <c r="AA7668" s="25"/>
      <c r="AB7668" s="25"/>
    </row>
    <row r="7669" spans="5:28" x14ac:dyDescent="0.3">
      <c r="E7669" s="12"/>
      <c r="O7669" s="22"/>
      <c r="AA7669" s="25"/>
      <c r="AB7669" s="25"/>
    </row>
    <row r="7670" spans="5:28" x14ac:dyDescent="0.3">
      <c r="E7670" s="12"/>
      <c r="O7670" s="22"/>
      <c r="AA7670" s="25"/>
      <c r="AB7670" s="25"/>
    </row>
    <row r="7671" spans="5:28" x14ac:dyDescent="0.3">
      <c r="E7671" s="12"/>
      <c r="O7671" s="22"/>
      <c r="AA7671" s="25"/>
      <c r="AB7671" s="25"/>
    </row>
    <row r="7672" spans="5:28" x14ac:dyDescent="0.3">
      <c r="E7672" s="12"/>
      <c r="O7672" s="22"/>
      <c r="AA7672" s="25"/>
      <c r="AB7672" s="25"/>
    </row>
    <row r="7673" spans="5:28" x14ac:dyDescent="0.3">
      <c r="E7673" s="12"/>
      <c r="O7673" s="22"/>
      <c r="AA7673" s="25"/>
      <c r="AB7673" s="25"/>
    </row>
    <row r="7674" spans="5:28" x14ac:dyDescent="0.3">
      <c r="E7674" s="12"/>
      <c r="O7674" s="22"/>
      <c r="AA7674" s="25"/>
      <c r="AB7674" s="25"/>
    </row>
    <row r="7675" spans="5:28" x14ac:dyDescent="0.3">
      <c r="E7675" s="12"/>
      <c r="O7675" s="22"/>
      <c r="AA7675" s="25"/>
      <c r="AB7675" s="25"/>
    </row>
    <row r="7676" spans="5:28" x14ac:dyDescent="0.3">
      <c r="E7676" s="12"/>
      <c r="O7676" s="22"/>
      <c r="AA7676" s="25"/>
      <c r="AB7676" s="25"/>
    </row>
    <row r="7677" spans="5:28" x14ac:dyDescent="0.3">
      <c r="E7677" s="12"/>
      <c r="O7677" s="22"/>
      <c r="AA7677" s="25"/>
      <c r="AB7677" s="25"/>
    </row>
    <row r="7678" spans="5:28" x14ac:dyDescent="0.3">
      <c r="E7678" s="12"/>
      <c r="O7678" s="22"/>
      <c r="AA7678" s="25"/>
      <c r="AB7678" s="25"/>
    </row>
    <row r="7679" spans="5:28" x14ac:dyDescent="0.3">
      <c r="E7679" s="12"/>
      <c r="O7679" s="22"/>
      <c r="AA7679" s="25"/>
      <c r="AB7679" s="25"/>
    </row>
    <row r="7680" spans="5:28" x14ac:dyDescent="0.3">
      <c r="E7680" s="12"/>
      <c r="O7680" s="22"/>
      <c r="AA7680" s="25"/>
      <c r="AB7680" s="25"/>
    </row>
    <row r="7681" spans="5:28" x14ac:dyDescent="0.3">
      <c r="E7681" s="12"/>
      <c r="O7681" s="22"/>
      <c r="AA7681" s="25"/>
      <c r="AB7681" s="25"/>
    </row>
    <row r="7682" spans="5:28" x14ac:dyDescent="0.3">
      <c r="E7682" s="12"/>
      <c r="O7682" s="22"/>
      <c r="AA7682" s="25"/>
      <c r="AB7682" s="25"/>
    </row>
    <row r="7683" spans="5:28" x14ac:dyDescent="0.3">
      <c r="E7683" s="12"/>
      <c r="O7683" s="22"/>
      <c r="AA7683" s="25"/>
      <c r="AB7683" s="25"/>
    </row>
    <row r="7684" spans="5:28" x14ac:dyDescent="0.3">
      <c r="E7684" s="12"/>
      <c r="O7684" s="22"/>
      <c r="AA7684" s="25"/>
      <c r="AB7684" s="25"/>
    </row>
    <row r="7685" spans="5:28" x14ac:dyDescent="0.3">
      <c r="E7685" s="12"/>
      <c r="O7685" s="22"/>
      <c r="AA7685" s="25"/>
      <c r="AB7685" s="25"/>
    </row>
    <row r="7686" spans="5:28" x14ac:dyDescent="0.3">
      <c r="E7686" s="12"/>
      <c r="O7686" s="22"/>
      <c r="AA7686" s="25"/>
      <c r="AB7686" s="25"/>
    </row>
    <row r="7687" spans="5:28" x14ac:dyDescent="0.3">
      <c r="E7687" s="12"/>
      <c r="O7687" s="22"/>
      <c r="AA7687" s="25"/>
      <c r="AB7687" s="25"/>
    </row>
    <row r="7688" spans="5:28" x14ac:dyDescent="0.3">
      <c r="E7688" s="12"/>
      <c r="O7688" s="22"/>
      <c r="AA7688" s="25"/>
      <c r="AB7688" s="25"/>
    </row>
    <row r="7689" spans="5:28" x14ac:dyDescent="0.3">
      <c r="E7689" s="12"/>
      <c r="O7689" s="22"/>
      <c r="AA7689" s="25"/>
      <c r="AB7689" s="25"/>
    </row>
    <row r="7690" spans="5:28" x14ac:dyDescent="0.3">
      <c r="E7690" s="12"/>
      <c r="O7690" s="22"/>
      <c r="AA7690" s="25"/>
      <c r="AB7690" s="25"/>
    </row>
    <row r="7691" spans="5:28" x14ac:dyDescent="0.3">
      <c r="E7691" s="12"/>
      <c r="O7691" s="22"/>
      <c r="AA7691" s="25"/>
      <c r="AB7691" s="25"/>
    </row>
    <row r="7692" spans="5:28" x14ac:dyDescent="0.3">
      <c r="E7692" s="12"/>
      <c r="O7692" s="22"/>
      <c r="AA7692" s="25"/>
      <c r="AB7692" s="25"/>
    </row>
    <row r="7693" spans="5:28" x14ac:dyDescent="0.3">
      <c r="E7693" s="12"/>
      <c r="O7693" s="22"/>
      <c r="AA7693" s="25"/>
      <c r="AB7693" s="25"/>
    </row>
    <row r="7694" spans="5:28" x14ac:dyDescent="0.3">
      <c r="E7694" s="12"/>
      <c r="O7694" s="22"/>
      <c r="AA7694" s="25"/>
      <c r="AB7694" s="25"/>
    </row>
    <row r="7695" spans="5:28" x14ac:dyDescent="0.3">
      <c r="E7695" s="12"/>
      <c r="O7695" s="22"/>
      <c r="AA7695" s="25"/>
      <c r="AB7695" s="25"/>
    </row>
    <row r="7696" spans="5:28" x14ac:dyDescent="0.3">
      <c r="E7696" s="12"/>
      <c r="O7696" s="22"/>
      <c r="AA7696" s="25"/>
      <c r="AB7696" s="25"/>
    </row>
    <row r="7697" spans="5:28" x14ac:dyDescent="0.3">
      <c r="E7697" s="12"/>
      <c r="O7697" s="22"/>
      <c r="AA7697" s="25"/>
      <c r="AB7697" s="25"/>
    </row>
    <row r="7698" spans="5:28" x14ac:dyDescent="0.3">
      <c r="E7698" s="12"/>
      <c r="O7698" s="22"/>
      <c r="AA7698" s="25"/>
      <c r="AB7698" s="25"/>
    </row>
    <row r="7699" spans="5:28" x14ac:dyDescent="0.3">
      <c r="E7699" s="12"/>
      <c r="O7699" s="22"/>
      <c r="AA7699" s="25"/>
      <c r="AB7699" s="25"/>
    </row>
    <row r="7700" spans="5:28" x14ac:dyDescent="0.3">
      <c r="E7700" s="12"/>
      <c r="O7700" s="22"/>
      <c r="AA7700" s="25"/>
      <c r="AB7700" s="25"/>
    </row>
    <row r="7701" spans="5:28" x14ac:dyDescent="0.3">
      <c r="E7701" s="12"/>
      <c r="O7701" s="22"/>
      <c r="AA7701" s="25"/>
      <c r="AB7701" s="25"/>
    </row>
    <row r="7702" spans="5:28" x14ac:dyDescent="0.3">
      <c r="E7702" s="12"/>
      <c r="O7702" s="22"/>
      <c r="AA7702" s="25"/>
      <c r="AB7702" s="25"/>
    </row>
    <row r="7703" spans="5:28" x14ac:dyDescent="0.3">
      <c r="E7703" s="12"/>
      <c r="O7703" s="22"/>
      <c r="AA7703" s="25"/>
      <c r="AB7703" s="25"/>
    </row>
    <row r="7704" spans="5:28" x14ac:dyDescent="0.3">
      <c r="E7704" s="12"/>
      <c r="O7704" s="22"/>
      <c r="AA7704" s="25"/>
      <c r="AB7704" s="25"/>
    </row>
    <row r="7705" spans="5:28" x14ac:dyDescent="0.3">
      <c r="E7705" s="12"/>
      <c r="O7705" s="22"/>
      <c r="AA7705" s="25"/>
      <c r="AB7705" s="25"/>
    </row>
    <row r="7706" spans="5:28" x14ac:dyDescent="0.3">
      <c r="E7706" s="12"/>
      <c r="O7706" s="22"/>
      <c r="AA7706" s="25"/>
      <c r="AB7706" s="25"/>
    </row>
    <row r="7707" spans="5:28" x14ac:dyDescent="0.3">
      <c r="E7707" s="12"/>
      <c r="O7707" s="22"/>
      <c r="AA7707" s="25"/>
      <c r="AB7707" s="25"/>
    </row>
    <row r="7708" spans="5:28" x14ac:dyDescent="0.3">
      <c r="E7708" s="12"/>
      <c r="O7708" s="22"/>
      <c r="AA7708" s="25"/>
      <c r="AB7708" s="25"/>
    </row>
    <row r="7709" spans="5:28" x14ac:dyDescent="0.3">
      <c r="E7709" s="12"/>
      <c r="O7709" s="22"/>
      <c r="AA7709" s="25"/>
      <c r="AB7709" s="25"/>
    </row>
    <row r="7710" spans="5:28" x14ac:dyDescent="0.3">
      <c r="E7710" s="12"/>
      <c r="O7710" s="22"/>
      <c r="AA7710" s="25"/>
      <c r="AB7710" s="25"/>
    </row>
    <row r="7711" spans="5:28" x14ac:dyDescent="0.3">
      <c r="E7711" s="12"/>
      <c r="O7711" s="22"/>
      <c r="AA7711" s="25"/>
      <c r="AB7711" s="25"/>
    </row>
    <row r="7712" spans="5:28" x14ac:dyDescent="0.3">
      <c r="E7712" s="12"/>
      <c r="O7712" s="22"/>
      <c r="AA7712" s="25"/>
      <c r="AB7712" s="25"/>
    </row>
    <row r="7713" spans="5:28" x14ac:dyDescent="0.3">
      <c r="E7713" s="12"/>
      <c r="O7713" s="22"/>
      <c r="AA7713" s="25"/>
      <c r="AB7713" s="25"/>
    </row>
    <row r="7714" spans="5:28" x14ac:dyDescent="0.3">
      <c r="E7714" s="12"/>
      <c r="O7714" s="22"/>
      <c r="AA7714" s="25"/>
      <c r="AB7714" s="25"/>
    </row>
    <row r="7715" spans="5:28" x14ac:dyDescent="0.3">
      <c r="E7715" s="12"/>
      <c r="O7715" s="22"/>
      <c r="AA7715" s="25"/>
      <c r="AB7715" s="25"/>
    </row>
    <row r="7716" spans="5:28" x14ac:dyDescent="0.3">
      <c r="E7716" s="12"/>
      <c r="O7716" s="22"/>
      <c r="AA7716" s="25"/>
      <c r="AB7716" s="25"/>
    </row>
    <row r="7717" spans="5:28" x14ac:dyDescent="0.3">
      <c r="E7717" s="12"/>
      <c r="O7717" s="22"/>
      <c r="AA7717" s="25"/>
      <c r="AB7717" s="25"/>
    </row>
    <row r="7718" spans="5:28" x14ac:dyDescent="0.3">
      <c r="E7718" s="12"/>
      <c r="O7718" s="22"/>
      <c r="AA7718" s="25"/>
      <c r="AB7718" s="25"/>
    </row>
    <row r="7719" spans="5:28" x14ac:dyDescent="0.3">
      <c r="E7719" s="12"/>
      <c r="O7719" s="22"/>
      <c r="AA7719" s="25"/>
      <c r="AB7719" s="25"/>
    </row>
    <row r="7720" spans="5:28" x14ac:dyDescent="0.3">
      <c r="E7720" s="12"/>
      <c r="O7720" s="22"/>
      <c r="AA7720" s="25"/>
      <c r="AB7720" s="25"/>
    </row>
    <row r="7721" spans="5:28" x14ac:dyDescent="0.3">
      <c r="E7721" s="12"/>
      <c r="O7721" s="22"/>
      <c r="AA7721" s="25"/>
      <c r="AB7721" s="25"/>
    </row>
    <row r="7722" spans="5:28" x14ac:dyDescent="0.3">
      <c r="E7722" s="12"/>
      <c r="O7722" s="22"/>
      <c r="AA7722" s="25"/>
      <c r="AB7722" s="25"/>
    </row>
    <row r="7723" spans="5:28" x14ac:dyDescent="0.3">
      <c r="E7723" s="12"/>
      <c r="O7723" s="22"/>
      <c r="AA7723" s="25"/>
      <c r="AB7723" s="25"/>
    </row>
    <row r="7724" spans="5:28" x14ac:dyDescent="0.3">
      <c r="E7724" s="12"/>
      <c r="O7724" s="22"/>
      <c r="AA7724" s="25"/>
      <c r="AB7724" s="25"/>
    </row>
    <row r="7725" spans="5:28" x14ac:dyDescent="0.3">
      <c r="E7725" s="12"/>
      <c r="O7725" s="22"/>
      <c r="AA7725" s="25"/>
      <c r="AB7725" s="25"/>
    </row>
    <row r="7726" spans="5:28" x14ac:dyDescent="0.3">
      <c r="E7726" s="12"/>
      <c r="O7726" s="22"/>
      <c r="AA7726" s="25"/>
      <c r="AB7726" s="25"/>
    </row>
    <row r="7727" spans="5:28" x14ac:dyDescent="0.3">
      <c r="E7727" s="12"/>
      <c r="O7727" s="22"/>
      <c r="AA7727" s="25"/>
      <c r="AB7727" s="25"/>
    </row>
    <row r="7728" spans="5:28" x14ac:dyDescent="0.3">
      <c r="E7728" s="12"/>
      <c r="O7728" s="22"/>
      <c r="AA7728" s="25"/>
      <c r="AB7728" s="25"/>
    </row>
    <row r="7729" spans="5:28" x14ac:dyDescent="0.3">
      <c r="E7729" s="12"/>
      <c r="O7729" s="22"/>
      <c r="AA7729" s="25"/>
      <c r="AB7729" s="25"/>
    </row>
    <row r="7730" spans="5:28" x14ac:dyDescent="0.3">
      <c r="E7730" s="12"/>
      <c r="O7730" s="22"/>
      <c r="AA7730" s="25"/>
      <c r="AB7730" s="25"/>
    </row>
    <row r="7731" spans="5:28" x14ac:dyDescent="0.3">
      <c r="E7731" s="12"/>
      <c r="O7731" s="22"/>
      <c r="AA7731" s="25"/>
      <c r="AB7731" s="25"/>
    </row>
    <row r="7732" spans="5:28" x14ac:dyDescent="0.3">
      <c r="E7732" s="12"/>
      <c r="O7732" s="22"/>
      <c r="AA7732" s="25"/>
      <c r="AB7732" s="25"/>
    </row>
    <row r="7733" spans="5:28" x14ac:dyDescent="0.3">
      <c r="E7733" s="12"/>
      <c r="O7733" s="22"/>
      <c r="AA7733" s="25"/>
      <c r="AB7733" s="25"/>
    </row>
    <row r="7734" spans="5:28" x14ac:dyDescent="0.3">
      <c r="E7734" s="12"/>
      <c r="O7734" s="22"/>
      <c r="AA7734" s="25"/>
      <c r="AB7734" s="25"/>
    </row>
    <row r="7735" spans="5:28" x14ac:dyDescent="0.3">
      <c r="E7735" s="12"/>
      <c r="O7735" s="22"/>
      <c r="AA7735" s="25"/>
      <c r="AB7735" s="25"/>
    </row>
    <row r="7736" spans="5:28" x14ac:dyDescent="0.3">
      <c r="E7736" s="12"/>
      <c r="O7736" s="22"/>
      <c r="AA7736" s="25"/>
      <c r="AB7736" s="25"/>
    </row>
    <row r="7737" spans="5:28" x14ac:dyDescent="0.3">
      <c r="E7737" s="12"/>
      <c r="O7737" s="22"/>
      <c r="AA7737" s="25"/>
      <c r="AB7737" s="25"/>
    </row>
    <row r="7738" spans="5:28" x14ac:dyDescent="0.3">
      <c r="E7738" s="12"/>
      <c r="O7738" s="22"/>
      <c r="AA7738" s="25"/>
      <c r="AB7738" s="25"/>
    </row>
    <row r="7739" spans="5:28" x14ac:dyDescent="0.3">
      <c r="E7739" s="12"/>
      <c r="O7739" s="22"/>
      <c r="AA7739" s="25"/>
      <c r="AB7739" s="25"/>
    </row>
    <row r="7740" spans="5:28" x14ac:dyDescent="0.3">
      <c r="E7740" s="12"/>
      <c r="O7740" s="22"/>
      <c r="AA7740" s="25"/>
      <c r="AB7740" s="25"/>
    </row>
    <row r="7741" spans="5:28" x14ac:dyDescent="0.3">
      <c r="E7741" s="12"/>
      <c r="O7741" s="22"/>
      <c r="AA7741" s="25"/>
      <c r="AB7741" s="25"/>
    </row>
    <row r="7742" spans="5:28" x14ac:dyDescent="0.3">
      <c r="E7742" s="12"/>
      <c r="O7742" s="22"/>
      <c r="AA7742" s="25"/>
      <c r="AB7742" s="25"/>
    </row>
    <row r="7743" spans="5:28" x14ac:dyDescent="0.3">
      <c r="E7743" s="12"/>
      <c r="O7743" s="22"/>
      <c r="AA7743" s="25"/>
      <c r="AB7743" s="25"/>
    </row>
    <row r="7744" spans="5:28" x14ac:dyDescent="0.3">
      <c r="E7744" s="12"/>
      <c r="O7744" s="22"/>
      <c r="AA7744" s="25"/>
      <c r="AB7744" s="25"/>
    </row>
    <row r="7745" spans="5:28" x14ac:dyDescent="0.3">
      <c r="E7745" s="12"/>
      <c r="O7745" s="22"/>
      <c r="AA7745" s="25"/>
      <c r="AB7745" s="25"/>
    </row>
    <row r="7746" spans="5:28" x14ac:dyDescent="0.3">
      <c r="E7746" s="12"/>
      <c r="O7746" s="22"/>
      <c r="AA7746" s="25"/>
      <c r="AB7746" s="25"/>
    </row>
    <row r="7747" spans="5:28" x14ac:dyDescent="0.3">
      <c r="E7747" s="12"/>
      <c r="O7747" s="22"/>
      <c r="AA7747" s="25"/>
      <c r="AB7747" s="25"/>
    </row>
    <row r="7748" spans="5:28" x14ac:dyDescent="0.3">
      <c r="E7748" s="12"/>
      <c r="O7748" s="22"/>
      <c r="AA7748" s="25"/>
      <c r="AB7748" s="25"/>
    </row>
    <row r="7749" spans="5:28" x14ac:dyDescent="0.3">
      <c r="E7749" s="12"/>
      <c r="O7749" s="22"/>
      <c r="AA7749" s="25"/>
      <c r="AB7749" s="25"/>
    </row>
    <row r="7750" spans="5:28" x14ac:dyDescent="0.3">
      <c r="E7750" s="12"/>
      <c r="O7750" s="22"/>
      <c r="AA7750" s="25"/>
      <c r="AB7750" s="25"/>
    </row>
    <row r="7751" spans="5:28" x14ac:dyDescent="0.3">
      <c r="E7751" s="12"/>
      <c r="O7751" s="22"/>
      <c r="AA7751" s="25"/>
      <c r="AB7751" s="25"/>
    </row>
    <row r="7752" spans="5:28" x14ac:dyDescent="0.3">
      <c r="E7752" s="12"/>
      <c r="O7752" s="22"/>
      <c r="AA7752" s="25"/>
      <c r="AB7752" s="25"/>
    </row>
    <row r="7753" spans="5:28" x14ac:dyDescent="0.3">
      <c r="E7753" s="12"/>
      <c r="O7753" s="22"/>
      <c r="AA7753" s="25"/>
      <c r="AB7753" s="25"/>
    </row>
    <row r="7754" spans="5:28" x14ac:dyDescent="0.3">
      <c r="E7754" s="12"/>
      <c r="O7754" s="22"/>
      <c r="AA7754" s="25"/>
      <c r="AB7754" s="25"/>
    </row>
    <row r="7755" spans="5:28" x14ac:dyDescent="0.3">
      <c r="E7755" s="12"/>
      <c r="O7755" s="22"/>
      <c r="AA7755" s="25"/>
      <c r="AB7755" s="25"/>
    </row>
    <row r="7756" spans="5:28" x14ac:dyDescent="0.3">
      <c r="E7756" s="12"/>
      <c r="O7756" s="22"/>
      <c r="AA7756" s="25"/>
      <c r="AB7756" s="25"/>
    </row>
    <row r="7757" spans="5:28" x14ac:dyDescent="0.3">
      <c r="E7757" s="12"/>
      <c r="O7757" s="22"/>
      <c r="AA7757" s="25"/>
      <c r="AB7757" s="25"/>
    </row>
    <row r="7758" spans="5:28" x14ac:dyDescent="0.3">
      <c r="E7758" s="12"/>
      <c r="O7758" s="22"/>
      <c r="AA7758" s="25"/>
      <c r="AB7758" s="25"/>
    </row>
    <row r="7759" spans="5:28" x14ac:dyDescent="0.3">
      <c r="E7759" s="12"/>
      <c r="O7759" s="22"/>
      <c r="AA7759" s="25"/>
      <c r="AB7759" s="25"/>
    </row>
    <row r="7760" spans="5:28" x14ac:dyDescent="0.3">
      <c r="E7760" s="12"/>
      <c r="O7760" s="22"/>
      <c r="AA7760" s="25"/>
      <c r="AB7760" s="25"/>
    </row>
    <row r="7761" spans="5:28" x14ac:dyDescent="0.3">
      <c r="E7761" s="12"/>
      <c r="O7761" s="22"/>
      <c r="AA7761" s="25"/>
      <c r="AB7761" s="25"/>
    </row>
    <row r="7762" spans="5:28" x14ac:dyDescent="0.3">
      <c r="E7762" s="12"/>
      <c r="O7762" s="22"/>
      <c r="AA7762" s="25"/>
      <c r="AB7762" s="25"/>
    </row>
    <row r="7763" spans="5:28" x14ac:dyDescent="0.3">
      <c r="E7763" s="12"/>
      <c r="O7763" s="22"/>
      <c r="AA7763" s="25"/>
      <c r="AB7763" s="25"/>
    </row>
    <row r="7764" spans="5:28" x14ac:dyDescent="0.3">
      <c r="E7764" s="12"/>
      <c r="O7764" s="22"/>
      <c r="AA7764" s="25"/>
      <c r="AB7764" s="25"/>
    </row>
    <row r="7765" spans="5:28" x14ac:dyDescent="0.3">
      <c r="E7765" s="12"/>
      <c r="O7765" s="22"/>
      <c r="AA7765" s="25"/>
      <c r="AB7765" s="25"/>
    </row>
    <row r="7766" spans="5:28" x14ac:dyDescent="0.3">
      <c r="E7766" s="12"/>
      <c r="O7766" s="22"/>
      <c r="AA7766" s="25"/>
      <c r="AB7766" s="25"/>
    </row>
    <row r="7767" spans="5:28" x14ac:dyDescent="0.3">
      <c r="E7767" s="12"/>
      <c r="O7767" s="22"/>
      <c r="AA7767" s="25"/>
      <c r="AB7767" s="25"/>
    </row>
    <row r="7768" spans="5:28" x14ac:dyDescent="0.3">
      <c r="E7768" s="12"/>
      <c r="O7768" s="22"/>
      <c r="AA7768" s="25"/>
      <c r="AB7768" s="25"/>
    </row>
    <row r="7769" spans="5:28" x14ac:dyDescent="0.3">
      <c r="E7769" s="12"/>
      <c r="O7769" s="22"/>
      <c r="AA7769" s="25"/>
      <c r="AB7769" s="25"/>
    </row>
    <row r="7770" spans="5:28" x14ac:dyDescent="0.3">
      <c r="E7770" s="12"/>
      <c r="O7770" s="22"/>
      <c r="AA7770" s="25"/>
      <c r="AB7770" s="25"/>
    </row>
    <row r="7771" spans="5:28" x14ac:dyDescent="0.3">
      <c r="E7771" s="12"/>
      <c r="O7771" s="22"/>
      <c r="AA7771" s="25"/>
      <c r="AB7771" s="25"/>
    </row>
    <row r="7772" spans="5:28" x14ac:dyDescent="0.3">
      <c r="E7772" s="12"/>
      <c r="O7772" s="22"/>
      <c r="AA7772" s="25"/>
      <c r="AB7772" s="25"/>
    </row>
    <row r="7773" spans="5:28" x14ac:dyDescent="0.3">
      <c r="E7773" s="12"/>
      <c r="O7773" s="22"/>
      <c r="AA7773" s="25"/>
      <c r="AB7773" s="25"/>
    </row>
    <row r="7774" spans="5:28" x14ac:dyDescent="0.3">
      <c r="E7774" s="12"/>
      <c r="O7774" s="22"/>
      <c r="AA7774" s="25"/>
      <c r="AB7774" s="25"/>
    </row>
    <row r="7775" spans="5:28" x14ac:dyDescent="0.3">
      <c r="E7775" s="12"/>
      <c r="O7775" s="22"/>
      <c r="AA7775" s="25"/>
      <c r="AB7775" s="25"/>
    </row>
    <row r="7776" spans="5:28" x14ac:dyDescent="0.3">
      <c r="E7776" s="12"/>
      <c r="O7776" s="22"/>
      <c r="AA7776" s="25"/>
      <c r="AB7776" s="25"/>
    </row>
    <row r="7777" spans="5:28" x14ac:dyDescent="0.3">
      <c r="E7777" s="12"/>
      <c r="O7777" s="22"/>
      <c r="AA7777" s="25"/>
      <c r="AB7777" s="25"/>
    </row>
    <row r="7778" spans="5:28" x14ac:dyDescent="0.3">
      <c r="E7778" s="12"/>
      <c r="O7778" s="22"/>
      <c r="AA7778" s="25"/>
      <c r="AB7778" s="25"/>
    </row>
    <row r="7779" spans="5:28" x14ac:dyDescent="0.3">
      <c r="E7779" s="12"/>
      <c r="O7779" s="22"/>
      <c r="AA7779" s="25"/>
      <c r="AB7779" s="25"/>
    </row>
    <row r="7780" spans="5:28" x14ac:dyDescent="0.3">
      <c r="E7780" s="12"/>
      <c r="O7780" s="22"/>
      <c r="AA7780" s="25"/>
      <c r="AB7780" s="25"/>
    </row>
    <row r="7781" spans="5:28" x14ac:dyDescent="0.3">
      <c r="E7781" s="12"/>
      <c r="O7781" s="22"/>
      <c r="AA7781" s="25"/>
      <c r="AB7781" s="25"/>
    </row>
    <row r="7782" spans="5:28" x14ac:dyDescent="0.3">
      <c r="E7782" s="12"/>
      <c r="O7782" s="22"/>
      <c r="AA7782" s="25"/>
      <c r="AB7782" s="25"/>
    </row>
    <row r="7783" spans="5:28" x14ac:dyDescent="0.3">
      <c r="E7783" s="12"/>
      <c r="O7783" s="22"/>
      <c r="AA7783" s="25"/>
      <c r="AB7783" s="25"/>
    </row>
    <row r="7784" spans="5:28" x14ac:dyDescent="0.3">
      <c r="E7784" s="12"/>
      <c r="O7784" s="22"/>
      <c r="AA7784" s="25"/>
      <c r="AB7784" s="25"/>
    </row>
    <row r="7785" spans="5:28" x14ac:dyDescent="0.3">
      <c r="E7785" s="12"/>
      <c r="O7785" s="22"/>
      <c r="AA7785" s="25"/>
      <c r="AB7785" s="25"/>
    </row>
    <row r="7786" spans="5:28" x14ac:dyDescent="0.3">
      <c r="E7786" s="12"/>
      <c r="O7786" s="22"/>
      <c r="AA7786" s="25"/>
      <c r="AB7786" s="25"/>
    </row>
    <row r="7787" spans="5:28" x14ac:dyDescent="0.3">
      <c r="E7787" s="12"/>
      <c r="O7787" s="22"/>
      <c r="AA7787" s="25"/>
      <c r="AB7787" s="25"/>
    </row>
    <row r="7788" spans="5:28" x14ac:dyDescent="0.3">
      <c r="E7788" s="12"/>
      <c r="O7788" s="22"/>
      <c r="AA7788" s="25"/>
      <c r="AB7788" s="25"/>
    </row>
    <row r="7789" spans="5:28" x14ac:dyDescent="0.3">
      <c r="E7789" s="12"/>
      <c r="O7789" s="22"/>
      <c r="AA7789" s="25"/>
      <c r="AB7789" s="25"/>
    </row>
    <row r="7790" spans="5:28" x14ac:dyDescent="0.3">
      <c r="E7790" s="12"/>
      <c r="O7790" s="22"/>
      <c r="AA7790" s="25"/>
      <c r="AB7790" s="25"/>
    </row>
    <row r="7791" spans="5:28" x14ac:dyDescent="0.3">
      <c r="E7791" s="12"/>
      <c r="O7791" s="22"/>
      <c r="AA7791" s="25"/>
      <c r="AB7791" s="25"/>
    </row>
    <row r="7792" spans="5:28" x14ac:dyDescent="0.3">
      <c r="E7792" s="12"/>
      <c r="O7792" s="22"/>
      <c r="AA7792" s="25"/>
      <c r="AB7792" s="25"/>
    </row>
    <row r="7793" spans="5:28" x14ac:dyDescent="0.3">
      <c r="E7793" s="12"/>
      <c r="O7793" s="22"/>
      <c r="AA7793" s="25"/>
      <c r="AB7793" s="25"/>
    </row>
    <row r="7794" spans="5:28" x14ac:dyDescent="0.3">
      <c r="E7794" s="12"/>
      <c r="O7794" s="22"/>
      <c r="AA7794" s="25"/>
      <c r="AB7794" s="25"/>
    </row>
    <row r="7795" spans="5:28" x14ac:dyDescent="0.3">
      <c r="E7795" s="12"/>
      <c r="O7795" s="22"/>
      <c r="AA7795" s="25"/>
      <c r="AB7795" s="25"/>
    </row>
    <row r="7796" spans="5:28" x14ac:dyDescent="0.3">
      <c r="E7796" s="12"/>
      <c r="O7796" s="22"/>
      <c r="AA7796" s="25"/>
      <c r="AB7796" s="25"/>
    </row>
    <row r="7797" spans="5:28" x14ac:dyDescent="0.3">
      <c r="E7797" s="12"/>
      <c r="O7797" s="22"/>
      <c r="AA7797" s="25"/>
      <c r="AB7797" s="25"/>
    </row>
    <row r="7798" spans="5:28" x14ac:dyDescent="0.3">
      <c r="E7798" s="12"/>
      <c r="O7798" s="22"/>
      <c r="AA7798" s="25"/>
      <c r="AB7798" s="25"/>
    </row>
    <row r="7799" spans="5:28" x14ac:dyDescent="0.3">
      <c r="E7799" s="12"/>
      <c r="O7799" s="22"/>
      <c r="AA7799" s="25"/>
      <c r="AB7799" s="25"/>
    </row>
    <row r="7800" spans="5:28" x14ac:dyDescent="0.3">
      <c r="E7800" s="12"/>
      <c r="O7800" s="22"/>
      <c r="AA7800" s="25"/>
      <c r="AB7800" s="25"/>
    </row>
    <row r="7801" spans="5:28" x14ac:dyDescent="0.3">
      <c r="E7801" s="12"/>
      <c r="O7801" s="22"/>
      <c r="AA7801" s="25"/>
      <c r="AB7801" s="25"/>
    </row>
    <row r="7802" spans="5:28" x14ac:dyDescent="0.3">
      <c r="E7802" s="12"/>
      <c r="O7802" s="22"/>
      <c r="AA7802" s="25"/>
      <c r="AB7802" s="25"/>
    </row>
    <row r="7803" spans="5:28" x14ac:dyDescent="0.3">
      <c r="E7803" s="12"/>
      <c r="O7803" s="22"/>
      <c r="AA7803" s="25"/>
      <c r="AB7803" s="25"/>
    </row>
    <row r="7804" spans="5:28" x14ac:dyDescent="0.3">
      <c r="E7804" s="12"/>
      <c r="O7804" s="22"/>
      <c r="AA7804" s="25"/>
      <c r="AB7804" s="25"/>
    </row>
    <row r="7805" spans="5:28" x14ac:dyDescent="0.3">
      <c r="E7805" s="12"/>
      <c r="O7805" s="22"/>
      <c r="AA7805" s="25"/>
      <c r="AB7805" s="25"/>
    </row>
    <row r="7806" spans="5:28" x14ac:dyDescent="0.3">
      <c r="E7806" s="12"/>
      <c r="O7806" s="22"/>
      <c r="AA7806" s="25"/>
      <c r="AB7806" s="25"/>
    </row>
    <row r="7807" spans="5:28" x14ac:dyDescent="0.3">
      <c r="E7807" s="12"/>
      <c r="O7807" s="22"/>
      <c r="AA7807" s="25"/>
      <c r="AB7807" s="25"/>
    </row>
    <row r="7808" spans="5:28" x14ac:dyDescent="0.3">
      <c r="E7808" s="12"/>
      <c r="O7808" s="22"/>
      <c r="AA7808" s="25"/>
      <c r="AB7808" s="25"/>
    </row>
    <row r="7809" spans="5:28" x14ac:dyDescent="0.3">
      <c r="E7809" s="12"/>
      <c r="O7809" s="22"/>
      <c r="AA7809" s="25"/>
      <c r="AB7809" s="25"/>
    </row>
    <row r="7810" spans="5:28" x14ac:dyDescent="0.3">
      <c r="E7810" s="12"/>
      <c r="O7810" s="22"/>
      <c r="AA7810" s="25"/>
      <c r="AB7810" s="25"/>
    </row>
    <row r="7811" spans="5:28" x14ac:dyDescent="0.3">
      <c r="E7811" s="12"/>
      <c r="O7811" s="22"/>
      <c r="AA7811" s="25"/>
      <c r="AB7811" s="25"/>
    </row>
    <row r="7812" spans="5:28" x14ac:dyDescent="0.3">
      <c r="E7812" s="12"/>
      <c r="O7812" s="22"/>
      <c r="AA7812" s="25"/>
      <c r="AB7812" s="25"/>
    </row>
    <row r="7813" spans="5:28" x14ac:dyDescent="0.3">
      <c r="E7813" s="12"/>
      <c r="O7813" s="22"/>
      <c r="AA7813" s="25"/>
      <c r="AB7813" s="25"/>
    </row>
    <row r="7814" spans="5:28" x14ac:dyDescent="0.3">
      <c r="E7814" s="12"/>
      <c r="O7814" s="22"/>
      <c r="AA7814" s="25"/>
      <c r="AB7814" s="25"/>
    </row>
    <row r="7815" spans="5:28" x14ac:dyDescent="0.3">
      <c r="E7815" s="12"/>
      <c r="O7815" s="22"/>
      <c r="AA7815" s="25"/>
      <c r="AB7815" s="25"/>
    </row>
    <row r="7816" spans="5:28" x14ac:dyDescent="0.3">
      <c r="E7816" s="12"/>
      <c r="O7816" s="22"/>
      <c r="AA7816" s="25"/>
      <c r="AB7816" s="25"/>
    </row>
    <row r="7817" spans="5:28" x14ac:dyDescent="0.3">
      <c r="E7817" s="12"/>
      <c r="O7817" s="22"/>
      <c r="AA7817" s="25"/>
      <c r="AB7817" s="25"/>
    </row>
    <row r="7818" spans="5:28" x14ac:dyDescent="0.3">
      <c r="E7818" s="12"/>
      <c r="O7818" s="22"/>
      <c r="AA7818" s="25"/>
      <c r="AB7818" s="25"/>
    </row>
    <row r="7819" spans="5:28" x14ac:dyDescent="0.3">
      <c r="E7819" s="12"/>
      <c r="O7819" s="22"/>
      <c r="AA7819" s="25"/>
      <c r="AB7819" s="25"/>
    </row>
    <row r="7820" spans="5:28" x14ac:dyDescent="0.3">
      <c r="E7820" s="12"/>
      <c r="O7820" s="22"/>
      <c r="AA7820" s="25"/>
      <c r="AB7820" s="25"/>
    </row>
    <row r="7821" spans="5:28" x14ac:dyDescent="0.3">
      <c r="E7821" s="12"/>
      <c r="O7821" s="22"/>
      <c r="AA7821" s="25"/>
      <c r="AB7821" s="25"/>
    </row>
    <row r="7822" spans="5:28" x14ac:dyDescent="0.3">
      <c r="E7822" s="12"/>
      <c r="O7822" s="22"/>
      <c r="AA7822" s="25"/>
      <c r="AB7822" s="25"/>
    </row>
    <row r="7823" spans="5:28" x14ac:dyDescent="0.3">
      <c r="E7823" s="12"/>
      <c r="O7823" s="22"/>
      <c r="AA7823" s="25"/>
      <c r="AB7823" s="25"/>
    </row>
    <row r="7824" spans="5:28" x14ac:dyDescent="0.3">
      <c r="E7824" s="12"/>
      <c r="O7824" s="22"/>
      <c r="AA7824" s="25"/>
      <c r="AB7824" s="25"/>
    </row>
    <row r="7825" spans="5:28" x14ac:dyDescent="0.3">
      <c r="E7825" s="12"/>
      <c r="O7825" s="22"/>
      <c r="AA7825" s="25"/>
      <c r="AB7825" s="25"/>
    </row>
    <row r="7826" spans="5:28" x14ac:dyDescent="0.3">
      <c r="E7826" s="12"/>
      <c r="O7826" s="22"/>
      <c r="AA7826" s="25"/>
      <c r="AB7826" s="25"/>
    </row>
    <row r="7827" spans="5:28" x14ac:dyDescent="0.3">
      <c r="E7827" s="12"/>
      <c r="O7827" s="22"/>
      <c r="AA7827" s="25"/>
      <c r="AB7827" s="25"/>
    </row>
    <row r="7828" spans="5:28" x14ac:dyDescent="0.3">
      <c r="E7828" s="12"/>
      <c r="O7828" s="22"/>
      <c r="AA7828" s="25"/>
      <c r="AB7828" s="25"/>
    </row>
    <row r="7829" spans="5:28" x14ac:dyDescent="0.3">
      <c r="E7829" s="12"/>
      <c r="O7829" s="22"/>
      <c r="AA7829" s="25"/>
      <c r="AB7829" s="25"/>
    </row>
    <row r="7830" spans="5:28" x14ac:dyDescent="0.3">
      <c r="E7830" s="12"/>
      <c r="O7830" s="22"/>
      <c r="AA7830" s="25"/>
      <c r="AB7830" s="25"/>
    </row>
    <row r="7831" spans="5:28" x14ac:dyDescent="0.3">
      <c r="E7831" s="12"/>
      <c r="O7831" s="22"/>
      <c r="AA7831" s="25"/>
      <c r="AB7831" s="25"/>
    </row>
    <row r="7832" spans="5:28" x14ac:dyDescent="0.3">
      <c r="E7832" s="12"/>
      <c r="O7832" s="22"/>
      <c r="AA7832" s="25"/>
      <c r="AB7832" s="25"/>
    </row>
    <row r="7833" spans="5:28" x14ac:dyDescent="0.3">
      <c r="E7833" s="12"/>
      <c r="O7833" s="22"/>
      <c r="AA7833" s="25"/>
      <c r="AB7833" s="25"/>
    </row>
    <row r="7834" spans="5:28" x14ac:dyDescent="0.3">
      <c r="E7834" s="12"/>
      <c r="O7834" s="22"/>
      <c r="AA7834" s="25"/>
      <c r="AB7834" s="25"/>
    </row>
    <row r="7835" spans="5:28" x14ac:dyDescent="0.3">
      <c r="E7835" s="12"/>
      <c r="O7835" s="22"/>
      <c r="AA7835" s="25"/>
      <c r="AB7835" s="25"/>
    </row>
    <row r="7836" spans="5:28" x14ac:dyDescent="0.3">
      <c r="E7836" s="12"/>
      <c r="O7836" s="22"/>
      <c r="AA7836" s="25"/>
      <c r="AB7836" s="25"/>
    </row>
    <row r="7837" spans="5:28" x14ac:dyDescent="0.3">
      <c r="E7837" s="12"/>
      <c r="O7837" s="22"/>
      <c r="AA7837" s="25"/>
      <c r="AB7837" s="25"/>
    </row>
    <row r="7838" spans="5:28" x14ac:dyDescent="0.3">
      <c r="E7838" s="12"/>
      <c r="O7838" s="22"/>
      <c r="AA7838" s="25"/>
      <c r="AB7838" s="25"/>
    </row>
    <row r="7839" spans="5:28" x14ac:dyDescent="0.3">
      <c r="E7839" s="12"/>
      <c r="O7839" s="22"/>
      <c r="AA7839" s="25"/>
      <c r="AB7839" s="25"/>
    </row>
    <row r="7840" spans="5:28" x14ac:dyDescent="0.3">
      <c r="E7840" s="12"/>
      <c r="O7840" s="22"/>
      <c r="AA7840" s="25"/>
      <c r="AB7840" s="25"/>
    </row>
    <row r="7841" spans="5:28" x14ac:dyDescent="0.3">
      <c r="E7841" s="12"/>
      <c r="O7841" s="22"/>
      <c r="AA7841" s="25"/>
      <c r="AB7841" s="25"/>
    </row>
    <row r="7842" spans="5:28" x14ac:dyDescent="0.3">
      <c r="E7842" s="12"/>
      <c r="O7842" s="22"/>
      <c r="AA7842" s="25"/>
      <c r="AB7842" s="25"/>
    </row>
    <row r="7843" spans="5:28" x14ac:dyDescent="0.3">
      <c r="E7843" s="12"/>
      <c r="O7843" s="22"/>
      <c r="AA7843" s="25"/>
      <c r="AB7843" s="25"/>
    </row>
    <row r="7844" spans="5:28" x14ac:dyDescent="0.3">
      <c r="E7844" s="12"/>
      <c r="O7844" s="22"/>
      <c r="AA7844" s="25"/>
      <c r="AB7844" s="25"/>
    </row>
    <row r="7845" spans="5:28" x14ac:dyDescent="0.3">
      <c r="E7845" s="12"/>
      <c r="O7845" s="22"/>
      <c r="AA7845" s="25"/>
      <c r="AB7845" s="25"/>
    </row>
    <row r="7846" spans="5:28" x14ac:dyDescent="0.3">
      <c r="E7846" s="12"/>
      <c r="O7846" s="22"/>
      <c r="AA7846" s="25"/>
      <c r="AB7846" s="25"/>
    </row>
    <row r="7847" spans="5:28" x14ac:dyDescent="0.3">
      <c r="E7847" s="12"/>
      <c r="O7847" s="22"/>
      <c r="AA7847" s="25"/>
      <c r="AB7847" s="25"/>
    </row>
    <row r="7848" spans="5:28" x14ac:dyDescent="0.3">
      <c r="E7848" s="12"/>
      <c r="O7848" s="22"/>
      <c r="AA7848" s="25"/>
      <c r="AB7848" s="25"/>
    </row>
    <row r="7849" spans="5:28" x14ac:dyDescent="0.3">
      <c r="E7849" s="12"/>
      <c r="O7849" s="22"/>
      <c r="AA7849" s="25"/>
      <c r="AB7849" s="25"/>
    </row>
    <row r="7850" spans="5:28" x14ac:dyDescent="0.3">
      <c r="E7850" s="12"/>
      <c r="O7850" s="22"/>
      <c r="AA7850" s="25"/>
      <c r="AB7850" s="25"/>
    </row>
    <row r="7851" spans="5:28" x14ac:dyDescent="0.3">
      <c r="E7851" s="12"/>
      <c r="O7851" s="22"/>
      <c r="AA7851" s="25"/>
      <c r="AB7851" s="25"/>
    </row>
    <row r="7852" spans="5:28" x14ac:dyDescent="0.3">
      <c r="E7852" s="12"/>
      <c r="O7852" s="22"/>
      <c r="AA7852" s="25"/>
      <c r="AB7852" s="25"/>
    </row>
    <row r="7853" spans="5:28" x14ac:dyDescent="0.3">
      <c r="E7853" s="12"/>
      <c r="O7853" s="22"/>
      <c r="AA7853" s="25"/>
      <c r="AB7853" s="25"/>
    </row>
    <row r="7854" spans="5:28" x14ac:dyDescent="0.3">
      <c r="E7854" s="12"/>
      <c r="O7854" s="22"/>
      <c r="AA7854" s="25"/>
      <c r="AB7854" s="25"/>
    </row>
    <row r="7855" spans="5:28" x14ac:dyDescent="0.3">
      <c r="E7855" s="12"/>
      <c r="O7855" s="22"/>
      <c r="AA7855" s="25"/>
      <c r="AB7855" s="25"/>
    </row>
    <row r="7856" spans="5:28" x14ac:dyDescent="0.3">
      <c r="E7856" s="12"/>
      <c r="O7856" s="22"/>
      <c r="AA7856" s="25"/>
      <c r="AB7856" s="25"/>
    </row>
    <row r="7857" spans="5:28" x14ac:dyDescent="0.3">
      <c r="E7857" s="12"/>
      <c r="O7857" s="22"/>
      <c r="AA7857" s="25"/>
      <c r="AB7857" s="25"/>
    </row>
    <row r="7858" spans="5:28" x14ac:dyDescent="0.3">
      <c r="E7858" s="12"/>
      <c r="O7858" s="22"/>
      <c r="AA7858" s="25"/>
      <c r="AB7858" s="25"/>
    </row>
    <row r="7859" spans="5:28" x14ac:dyDescent="0.3">
      <c r="E7859" s="12"/>
      <c r="O7859" s="22"/>
      <c r="AA7859" s="25"/>
      <c r="AB7859" s="25"/>
    </row>
    <row r="7860" spans="5:28" x14ac:dyDescent="0.3">
      <c r="E7860" s="12"/>
      <c r="O7860" s="22"/>
      <c r="AA7860" s="25"/>
      <c r="AB7860" s="25"/>
    </row>
    <row r="7861" spans="5:28" x14ac:dyDescent="0.3">
      <c r="E7861" s="12"/>
      <c r="O7861" s="22"/>
      <c r="AA7861" s="25"/>
      <c r="AB7861" s="25"/>
    </row>
    <row r="7862" spans="5:28" x14ac:dyDescent="0.3">
      <c r="E7862" s="12"/>
      <c r="O7862" s="22"/>
      <c r="AA7862" s="25"/>
      <c r="AB7862" s="25"/>
    </row>
    <row r="7863" spans="5:28" x14ac:dyDescent="0.3">
      <c r="E7863" s="12"/>
      <c r="O7863" s="22"/>
      <c r="AA7863" s="25"/>
      <c r="AB7863" s="25"/>
    </row>
    <row r="7864" spans="5:28" x14ac:dyDescent="0.3">
      <c r="E7864" s="12"/>
      <c r="O7864" s="22"/>
      <c r="AA7864" s="25"/>
      <c r="AB7864" s="25"/>
    </row>
    <row r="7865" spans="5:28" x14ac:dyDescent="0.3">
      <c r="E7865" s="12"/>
      <c r="O7865" s="22"/>
      <c r="AA7865" s="25"/>
      <c r="AB7865" s="25"/>
    </row>
    <row r="7866" spans="5:28" x14ac:dyDescent="0.3">
      <c r="E7866" s="12"/>
      <c r="O7866" s="22"/>
      <c r="AA7866" s="25"/>
      <c r="AB7866" s="25"/>
    </row>
    <row r="7867" spans="5:28" x14ac:dyDescent="0.3">
      <c r="E7867" s="12"/>
      <c r="O7867" s="22"/>
      <c r="AA7867" s="25"/>
      <c r="AB7867" s="25"/>
    </row>
    <row r="7868" spans="5:28" x14ac:dyDescent="0.3">
      <c r="E7868" s="12"/>
      <c r="O7868" s="22"/>
      <c r="AA7868" s="25"/>
      <c r="AB7868" s="25"/>
    </row>
    <row r="7869" spans="5:28" x14ac:dyDescent="0.3">
      <c r="E7869" s="12"/>
      <c r="O7869" s="22"/>
      <c r="AA7869" s="25"/>
      <c r="AB7869" s="25"/>
    </row>
    <row r="7870" spans="5:28" x14ac:dyDescent="0.3">
      <c r="E7870" s="12"/>
      <c r="O7870" s="22"/>
      <c r="AA7870" s="25"/>
      <c r="AB7870" s="25"/>
    </row>
    <row r="7871" spans="5:28" x14ac:dyDescent="0.3">
      <c r="E7871" s="12"/>
      <c r="O7871" s="22"/>
      <c r="AA7871" s="25"/>
      <c r="AB7871" s="25"/>
    </row>
    <row r="7872" spans="5:28" x14ac:dyDescent="0.3">
      <c r="E7872" s="12"/>
      <c r="O7872" s="22"/>
      <c r="AA7872" s="25"/>
      <c r="AB7872" s="25"/>
    </row>
    <row r="7873" spans="5:28" x14ac:dyDescent="0.3">
      <c r="E7873" s="12"/>
      <c r="O7873" s="22"/>
      <c r="AA7873" s="25"/>
      <c r="AB7873" s="25"/>
    </row>
    <row r="7874" spans="5:28" x14ac:dyDescent="0.3">
      <c r="E7874" s="12"/>
      <c r="O7874" s="22"/>
      <c r="AA7874" s="25"/>
      <c r="AB7874" s="25"/>
    </row>
    <row r="7875" spans="5:28" x14ac:dyDescent="0.3">
      <c r="E7875" s="12"/>
      <c r="O7875" s="22"/>
      <c r="AA7875" s="25"/>
      <c r="AB7875" s="25"/>
    </row>
    <row r="7876" spans="5:28" x14ac:dyDescent="0.3">
      <c r="E7876" s="12"/>
      <c r="O7876" s="22"/>
      <c r="AA7876" s="25"/>
      <c r="AB7876" s="25"/>
    </row>
    <row r="7877" spans="5:28" x14ac:dyDescent="0.3">
      <c r="E7877" s="12"/>
      <c r="O7877" s="22"/>
      <c r="AA7877" s="25"/>
      <c r="AB7877" s="25"/>
    </row>
    <row r="7878" spans="5:28" x14ac:dyDescent="0.3">
      <c r="E7878" s="12"/>
      <c r="O7878" s="22"/>
      <c r="AA7878" s="25"/>
      <c r="AB7878" s="25"/>
    </row>
    <row r="7879" spans="5:28" x14ac:dyDescent="0.3">
      <c r="E7879" s="12"/>
      <c r="O7879" s="22"/>
      <c r="AA7879" s="25"/>
      <c r="AB7879" s="25"/>
    </row>
    <row r="7880" spans="5:28" x14ac:dyDescent="0.3">
      <c r="E7880" s="12"/>
      <c r="O7880" s="22"/>
      <c r="AA7880" s="25"/>
      <c r="AB7880" s="25"/>
    </row>
    <row r="7881" spans="5:28" x14ac:dyDescent="0.3">
      <c r="E7881" s="12"/>
      <c r="O7881" s="22"/>
      <c r="AA7881" s="25"/>
      <c r="AB7881" s="25"/>
    </row>
    <row r="7882" spans="5:28" x14ac:dyDescent="0.3">
      <c r="E7882" s="12"/>
      <c r="O7882" s="22"/>
      <c r="AA7882" s="25"/>
      <c r="AB7882" s="25"/>
    </row>
    <row r="7883" spans="5:28" x14ac:dyDescent="0.3">
      <c r="E7883" s="12"/>
      <c r="O7883" s="22"/>
      <c r="AA7883" s="25"/>
      <c r="AB7883" s="25"/>
    </row>
    <row r="7884" spans="5:28" x14ac:dyDescent="0.3">
      <c r="E7884" s="12"/>
      <c r="O7884" s="22"/>
      <c r="AA7884" s="25"/>
      <c r="AB7884" s="25"/>
    </row>
    <row r="7885" spans="5:28" x14ac:dyDescent="0.3">
      <c r="E7885" s="12"/>
      <c r="O7885" s="22"/>
      <c r="AA7885" s="25"/>
      <c r="AB7885" s="25"/>
    </row>
    <row r="7886" spans="5:28" x14ac:dyDescent="0.3">
      <c r="E7886" s="12"/>
      <c r="O7886" s="22"/>
      <c r="AA7886" s="25"/>
      <c r="AB7886" s="25"/>
    </row>
    <row r="7887" spans="5:28" x14ac:dyDescent="0.3">
      <c r="E7887" s="12"/>
      <c r="O7887" s="22"/>
      <c r="AA7887" s="25"/>
      <c r="AB7887" s="25"/>
    </row>
    <row r="7888" spans="5:28" x14ac:dyDescent="0.3">
      <c r="E7888" s="12"/>
      <c r="O7888" s="22"/>
      <c r="AA7888" s="25"/>
      <c r="AB7888" s="25"/>
    </row>
    <row r="7889" spans="5:28" x14ac:dyDescent="0.3">
      <c r="E7889" s="12"/>
      <c r="O7889" s="22"/>
      <c r="AA7889" s="25"/>
      <c r="AB7889" s="25"/>
    </row>
    <row r="7890" spans="5:28" x14ac:dyDescent="0.3">
      <c r="E7890" s="12"/>
      <c r="O7890" s="22"/>
      <c r="AA7890" s="25"/>
      <c r="AB7890" s="25"/>
    </row>
    <row r="7891" spans="5:28" x14ac:dyDescent="0.3">
      <c r="E7891" s="12"/>
      <c r="O7891" s="22"/>
      <c r="AA7891" s="25"/>
      <c r="AB7891" s="25"/>
    </row>
    <row r="7892" spans="5:28" x14ac:dyDescent="0.3">
      <c r="E7892" s="12"/>
      <c r="O7892" s="22"/>
      <c r="AA7892" s="25"/>
      <c r="AB7892" s="25"/>
    </row>
    <row r="7893" spans="5:28" x14ac:dyDescent="0.3">
      <c r="E7893" s="12"/>
      <c r="O7893" s="22"/>
      <c r="AA7893" s="25"/>
      <c r="AB7893" s="25"/>
    </row>
    <row r="7894" spans="5:28" x14ac:dyDescent="0.3">
      <c r="E7894" s="12"/>
      <c r="O7894" s="22"/>
      <c r="AA7894" s="25"/>
      <c r="AB7894" s="25"/>
    </row>
    <row r="7895" spans="5:28" x14ac:dyDescent="0.3">
      <c r="E7895" s="12"/>
      <c r="O7895" s="22"/>
      <c r="AA7895" s="25"/>
      <c r="AB7895" s="25"/>
    </row>
    <row r="7896" spans="5:28" x14ac:dyDescent="0.3">
      <c r="E7896" s="12"/>
      <c r="O7896" s="22"/>
      <c r="AA7896" s="25"/>
      <c r="AB7896" s="25"/>
    </row>
    <row r="7897" spans="5:28" x14ac:dyDescent="0.3">
      <c r="E7897" s="12"/>
      <c r="O7897" s="22"/>
      <c r="AA7897" s="25"/>
      <c r="AB7897" s="25"/>
    </row>
    <row r="7898" spans="5:28" x14ac:dyDescent="0.3">
      <c r="E7898" s="12"/>
      <c r="O7898" s="22"/>
      <c r="AA7898" s="25"/>
      <c r="AB7898" s="25"/>
    </row>
    <row r="7899" spans="5:28" x14ac:dyDescent="0.3">
      <c r="E7899" s="12"/>
      <c r="O7899" s="22"/>
      <c r="AA7899" s="25"/>
      <c r="AB7899" s="25"/>
    </row>
    <row r="7900" spans="5:28" x14ac:dyDescent="0.3">
      <c r="E7900" s="12"/>
      <c r="O7900" s="22"/>
      <c r="AA7900" s="25"/>
      <c r="AB7900" s="25"/>
    </row>
    <row r="7901" spans="5:28" x14ac:dyDescent="0.3">
      <c r="E7901" s="12"/>
      <c r="O7901" s="22"/>
      <c r="AA7901" s="25"/>
      <c r="AB7901" s="25"/>
    </row>
    <row r="7902" spans="5:28" x14ac:dyDescent="0.3">
      <c r="E7902" s="12"/>
      <c r="O7902" s="22"/>
      <c r="AA7902" s="25"/>
      <c r="AB7902" s="25"/>
    </row>
    <row r="7903" spans="5:28" x14ac:dyDescent="0.3">
      <c r="E7903" s="12"/>
      <c r="O7903" s="22"/>
      <c r="AA7903" s="25"/>
      <c r="AB7903" s="25"/>
    </row>
    <row r="7904" spans="5:28" x14ac:dyDescent="0.3">
      <c r="E7904" s="12"/>
      <c r="O7904" s="22"/>
      <c r="AA7904" s="25"/>
      <c r="AB7904" s="25"/>
    </row>
    <row r="7905" spans="5:28" x14ac:dyDescent="0.3">
      <c r="E7905" s="12"/>
      <c r="O7905" s="22"/>
      <c r="AA7905" s="25"/>
      <c r="AB7905" s="25"/>
    </row>
    <row r="7906" spans="5:28" x14ac:dyDescent="0.3">
      <c r="E7906" s="12"/>
      <c r="O7906" s="22"/>
      <c r="AA7906" s="25"/>
      <c r="AB7906" s="25"/>
    </row>
    <row r="7907" spans="5:28" x14ac:dyDescent="0.3">
      <c r="E7907" s="12"/>
      <c r="O7907" s="22"/>
      <c r="AA7907" s="25"/>
      <c r="AB7907" s="25"/>
    </row>
    <row r="7908" spans="5:28" x14ac:dyDescent="0.3">
      <c r="E7908" s="12"/>
      <c r="O7908" s="22"/>
      <c r="AA7908" s="25"/>
      <c r="AB7908" s="25"/>
    </row>
    <row r="7909" spans="5:28" x14ac:dyDescent="0.3">
      <c r="E7909" s="12"/>
      <c r="O7909" s="22"/>
      <c r="AA7909" s="25"/>
      <c r="AB7909" s="25"/>
    </row>
    <row r="7910" spans="5:28" x14ac:dyDescent="0.3">
      <c r="E7910" s="12"/>
      <c r="O7910" s="22"/>
      <c r="AA7910" s="25"/>
      <c r="AB7910" s="25"/>
    </row>
    <row r="7911" spans="5:28" x14ac:dyDescent="0.3">
      <c r="E7911" s="12"/>
      <c r="O7911" s="22"/>
      <c r="AA7911" s="25"/>
      <c r="AB7911" s="25"/>
    </row>
    <row r="7912" spans="5:28" x14ac:dyDescent="0.3">
      <c r="E7912" s="12"/>
      <c r="O7912" s="22"/>
      <c r="AA7912" s="25"/>
      <c r="AB7912" s="25"/>
    </row>
    <row r="7913" spans="5:28" x14ac:dyDescent="0.3">
      <c r="E7913" s="12"/>
      <c r="O7913" s="22"/>
      <c r="AA7913" s="25"/>
      <c r="AB7913" s="25"/>
    </row>
    <row r="7914" spans="5:28" x14ac:dyDescent="0.3">
      <c r="E7914" s="12"/>
      <c r="O7914" s="22"/>
      <c r="AA7914" s="25"/>
      <c r="AB7914" s="25"/>
    </row>
    <row r="7915" spans="5:28" x14ac:dyDescent="0.3">
      <c r="E7915" s="12"/>
      <c r="O7915" s="22"/>
      <c r="AA7915" s="25"/>
      <c r="AB7915" s="25"/>
    </row>
    <row r="7916" spans="5:28" x14ac:dyDescent="0.3">
      <c r="E7916" s="12"/>
      <c r="O7916" s="22"/>
      <c r="AA7916" s="25"/>
      <c r="AB7916" s="25"/>
    </row>
    <row r="7917" spans="5:28" x14ac:dyDescent="0.3">
      <c r="E7917" s="12"/>
      <c r="O7917" s="22"/>
      <c r="AA7917" s="25"/>
      <c r="AB7917" s="25"/>
    </row>
    <row r="7918" spans="5:28" x14ac:dyDescent="0.3">
      <c r="E7918" s="12"/>
      <c r="O7918" s="22"/>
      <c r="AA7918" s="25"/>
      <c r="AB7918" s="25"/>
    </row>
    <row r="7919" spans="5:28" x14ac:dyDescent="0.3">
      <c r="E7919" s="12"/>
      <c r="O7919" s="22"/>
      <c r="AA7919" s="25"/>
      <c r="AB7919" s="25"/>
    </row>
    <row r="7920" spans="5:28" x14ac:dyDescent="0.3">
      <c r="E7920" s="12"/>
      <c r="O7920" s="22"/>
      <c r="AA7920" s="25"/>
      <c r="AB7920" s="25"/>
    </row>
    <row r="7921" spans="5:28" x14ac:dyDescent="0.3">
      <c r="E7921" s="12"/>
      <c r="O7921" s="22"/>
      <c r="AA7921" s="25"/>
      <c r="AB7921" s="25"/>
    </row>
    <row r="7922" spans="5:28" x14ac:dyDescent="0.3">
      <c r="E7922" s="12"/>
      <c r="O7922" s="22"/>
      <c r="AA7922" s="25"/>
      <c r="AB7922" s="25"/>
    </row>
    <row r="7923" spans="5:28" x14ac:dyDescent="0.3">
      <c r="E7923" s="12"/>
      <c r="O7923" s="22"/>
      <c r="AA7923" s="25"/>
      <c r="AB7923" s="25"/>
    </row>
    <row r="7924" spans="5:28" x14ac:dyDescent="0.3">
      <c r="E7924" s="12"/>
      <c r="O7924" s="22"/>
      <c r="AA7924" s="25"/>
      <c r="AB7924" s="25"/>
    </row>
    <row r="7925" spans="5:28" x14ac:dyDescent="0.3">
      <c r="E7925" s="12"/>
      <c r="O7925" s="22"/>
      <c r="AA7925" s="25"/>
      <c r="AB7925" s="25"/>
    </row>
    <row r="7926" spans="5:28" x14ac:dyDescent="0.3">
      <c r="E7926" s="12"/>
      <c r="O7926" s="22"/>
      <c r="AA7926" s="25"/>
      <c r="AB7926" s="25"/>
    </row>
    <row r="7927" spans="5:28" x14ac:dyDescent="0.3">
      <c r="E7927" s="12"/>
      <c r="O7927" s="22"/>
      <c r="AA7927" s="25"/>
      <c r="AB7927" s="25"/>
    </row>
    <row r="7928" spans="5:28" x14ac:dyDescent="0.3">
      <c r="E7928" s="12"/>
      <c r="O7928" s="22"/>
      <c r="AA7928" s="25"/>
      <c r="AB7928" s="25"/>
    </row>
    <row r="7929" spans="5:28" x14ac:dyDescent="0.3">
      <c r="E7929" s="12"/>
      <c r="O7929" s="22"/>
      <c r="AA7929" s="25"/>
      <c r="AB7929" s="25"/>
    </row>
    <row r="7930" spans="5:28" x14ac:dyDescent="0.3">
      <c r="E7930" s="12"/>
      <c r="O7930" s="22"/>
      <c r="AA7930" s="25"/>
      <c r="AB7930" s="25"/>
    </row>
    <row r="7931" spans="5:28" x14ac:dyDescent="0.3">
      <c r="E7931" s="12"/>
      <c r="O7931" s="22"/>
      <c r="AA7931" s="25"/>
      <c r="AB7931" s="25"/>
    </row>
    <row r="7932" spans="5:28" x14ac:dyDescent="0.3">
      <c r="E7932" s="12"/>
      <c r="O7932" s="22"/>
      <c r="AA7932" s="25"/>
      <c r="AB7932" s="25"/>
    </row>
    <row r="7933" spans="5:28" x14ac:dyDescent="0.3">
      <c r="E7933" s="12"/>
      <c r="O7933" s="22"/>
      <c r="AA7933" s="25"/>
      <c r="AB7933" s="25"/>
    </row>
    <row r="7934" spans="5:28" x14ac:dyDescent="0.3">
      <c r="E7934" s="12"/>
      <c r="O7934" s="22"/>
      <c r="AA7934" s="25"/>
      <c r="AB7934" s="25"/>
    </row>
    <row r="7935" spans="5:28" x14ac:dyDescent="0.3">
      <c r="E7935" s="12"/>
      <c r="O7935" s="22"/>
      <c r="AA7935" s="25"/>
      <c r="AB7935" s="25"/>
    </row>
    <row r="7936" spans="5:28" x14ac:dyDescent="0.3">
      <c r="E7936" s="12"/>
      <c r="O7936" s="22"/>
      <c r="AA7936" s="25"/>
      <c r="AB7936" s="25"/>
    </row>
    <row r="7937" spans="5:28" x14ac:dyDescent="0.3">
      <c r="E7937" s="12"/>
      <c r="O7937" s="22"/>
      <c r="AA7937" s="25"/>
      <c r="AB7937" s="25"/>
    </row>
    <row r="7938" spans="5:28" x14ac:dyDescent="0.3">
      <c r="E7938" s="12"/>
      <c r="O7938" s="22"/>
      <c r="AA7938" s="25"/>
      <c r="AB7938" s="25"/>
    </row>
    <row r="7939" spans="5:28" x14ac:dyDescent="0.3">
      <c r="E7939" s="12"/>
      <c r="O7939" s="22"/>
      <c r="AA7939" s="25"/>
      <c r="AB7939" s="25"/>
    </row>
    <row r="7940" spans="5:28" x14ac:dyDescent="0.3">
      <c r="E7940" s="12"/>
      <c r="O7940" s="22"/>
      <c r="AA7940" s="25"/>
      <c r="AB7940" s="25"/>
    </row>
    <row r="7941" spans="5:28" x14ac:dyDescent="0.3">
      <c r="E7941" s="12"/>
      <c r="O7941" s="22"/>
      <c r="AA7941" s="25"/>
      <c r="AB7941" s="25"/>
    </row>
    <row r="7942" spans="5:28" x14ac:dyDescent="0.3">
      <c r="E7942" s="12"/>
      <c r="O7942" s="22"/>
      <c r="AA7942" s="25"/>
      <c r="AB7942" s="25"/>
    </row>
    <row r="7943" spans="5:28" x14ac:dyDescent="0.3">
      <c r="E7943" s="12"/>
      <c r="O7943" s="22"/>
      <c r="AA7943" s="25"/>
      <c r="AB7943" s="25"/>
    </row>
    <row r="7944" spans="5:28" x14ac:dyDescent="0.3">
      <c r="E7944" s="12"/>
      <c r="O7944" s="22"/>
      <c r="AA7944" s="25"/>
      <c r="AB7944" s="25"/>
    </row>
    <row r="7945" spans="5:28" x14ac:dyDescent="0.3">
      <c r="E7945" s="12"/>
      <c r="O7945" s="22"/>
      <c r="AA7945" s="25"/>
      <c r="AB7945" s="25"/>
    </row>
    <row r="7946" spans="5:28" x14ac:dyDescent="0.3">
      <c r="E7946" s="12"/>
      <c r="O7946" s="22"/>
      <c r="AA7946" s="25"/>
      <c r="AB7946" s="25"/>
    </row>
    <row r="7947" spans="5:28" x14ac:dyDescent="0.3">
      <c r="E7947" s="12"/>
      <c r="O7947" s="22"/>
      <c r="AA7947" s="25"/>
      <c r="AB7947" s="25"/>
    </row>
    <row r="7948" spans="5:28" x14ac:dyDescent="0.3">
      <c r="E7948" s="12"/>
      <c r="O7948" s="22"/>
      <c r="AA7948" s="25"/>
      <c r="AB7948" s="25"/>
    </row>
    <row r="7949" spans="5:28" x14ac:dyDescent="0.3">
      <c r="E7949" s="12"/>
      <c r="O7949" s="22"/>
      <c r="AA7949" s="25"/>
      <c r="AB7949" s="25"/>
    </row>
    <row r="7950" spans="5:28" x14ac:dyDescent="0.3">
      <c r="E7950" s="12"/>
      <c r="O7950" s="22"/>
      <c r="AA7950" s="25"/>
      <c r="AB7950" s="25"/>
    </row>
    <row r="7951" spans="5:28" x14ac:dyDescent="0.3">
      <c r="E7951" s="12"/>
      <c r="O7951" s="22"/>
      <c r="AA7951" s="25"/>
      <c r="AB7951" s="25"/>
    </row>
    <row r="7952" spans="5:28" x14ac:dyDescent="0.3">
      <c r="E7952" s="12"/>
      <c r="O7952" s="22"/>
      <c r="AA7952" s="25"/>
      <c r="AB7952" s="25"/>
    </row>
    <row r="7953" spans="5:28" x14ac:dyDescent="0.3">
      <c r="E7953" s="12"/>
      <c r="O7953" s="22"/>
      <c r="AA7953" s="25"/>
      <c r="AB7953" s="25"/>
    </row>
    <row r="7954" spans="5:28" x14ac:dyDescent="0.3">
      <c r="E7954" s="12"/>
      <c r="O7954" s="22"/>
      <c r="AA7954" s="25"/>
      <c r="AB7954" s="25"/>
    </row>
    <row r="7955" spans="5:28" x14ac:dyDescent="0.3">
      <c r="E7955" s="12"/>
      <c r="O7955" s="22"/>
      <c r="AA7955" s="25"/>
      <c r="AB7955" s="25"/>
    </row>
    <row r="7956" spans="5:28" x14ac:dyDescent="0.3">
      <c r="E7956" s="12"/>
      <c r="O7956" s="22"/>
      <c r="AA7956" s="25"/>
      <c r="AB7956" s="25"/>
    </row>
    <row r="7957" spans="5:28" x14ac:dyDescent="0.3">
      <c r="E7957" s="12"/>
      <c r="O7957" s="22"/>
      <c r="AA7957" s="25"/>
      <c r="AB7957" s="25"/>
    </row>
    <row r="7958" spans="5:28" x14ac:dyDescent="0.3">
      <c r="E7958" s="12"/>
      <c r="O7958" s="22"/>
      <c r="AA7958" s="25"/>
      <c r="AB7958" s="25"/>
    </row>
    <row r="7959" spans="5:28" x14ac:dyDescent="0.3">
      <c r="E7959" s="12"/>
      <c r="O7959" s="22"/>
      <c r="AA7959" s="25"/>
      <c r="AB7959" s="25"/>
    </row>
    <row r="7960" spans="5:28" x14ac:dyDescent="0.3">
      <c r="E7960" s="12"/>
      <c r="O7960" s="22"/>
      <c r="AA7960" s="25"/>
      <c r="AB7960" s="25"/>
    </row>
    <row r="7961" spans="5:28" x14ac:dyDescent="0.3">
      <c r="E7961" s="12"/>
      <c r="O7961" s="22"/>
      <c r="AA7961" s="25"/>
      <c r="AB7961" s="25"/>
    </row>
    <row r="7962" spans="5:28" x14ac:dyDescent="0.3">
      <c r="E7962" s="12"/>
      <c r="O7962" s="22"/>
      <c r="AA7962" s="25"/>
      <c r="AB7962" s="25"/>
    </row>
    <row r="7963" spans="5:28" x14ac:dyDescent="0.3">
      <c r="E7963" s="12"/>
      <c r="O7963" s="22"/>
      <c r="AA7963" s="25"/>
      <c r="AB7963" s="25"/>
    </row>
    <row r="7964" spans="5:28" x14ac:dyDescent="0.3">
      <c r="E7964" s="12"/>
      <c r="O7964" s="22"/>
      <c r="AA7964" s="25"/>
      <c r="AB7964" s="25"/>
    </row>
    <row r="7965" spans="5:28" x14ac:dyDescent="0.3">
      <c r="E7965" s="12"/>
      <c r="O7965" s="22"/>
      <c r="AA7965" s="25"/>
      <c r="AB7965" s="25"/>
    </row>
    <row r="7966" spans="5:28" x14ac:dyDescent="0.3">
      <c r="E7966" s="12"/>
      <c r="O7966" s="22"/>
      <c r="AA7966" s="25"/>
      <c r="AB7966" s="25"/>
    </row>
    <row r="7967" spans="5:28" x14ac:dyDescent="0.3">
      <c r="E7967" s="12"/>
      <c r="O7967" s="22"/>
      <c r="AA7967" s="25"/>
      <c r="AB7967" s="25"/>
    </row>
    <row r="7968" spans="5:28" x14ac:dyDescent="0.3">
      <c r="E7968" s="12"/>
      <c r="O7968" s="22"/>
      <c r="AA7968" s="25"/>
      <c r="AB7968" s="25"/>
    </row>
    <row r="7969" spans="5:28" x14ac:dyDescent="0.3">
      <c r="E7969" s="12"/>
      <c r="O7969" s="22"/>
      <c r="AA7969" s="25"/>
      <c r="AB7969" s="25"/>
    </row>
    <row r="7970" spans="5:28" x14ac:dyDescent="0.3">
      <c r="E7970" s="12"/>
      <c r="O7970" s="22"/>
      <c r="AA7970" s="25"/>
      <c r="AB7970" s="25"/>
    </row>
    <row r="7971" spans="5:28" x14ac:dyDescent="0.3">
      <c r="E7971" s="12"/>
      <c r="O7971" s="22"/>
      <c r="AA7971" s="25"/>
      <c r="AB7971" s="25"/>
    </row>
    <row r="7972" spans="5:28" x14ac:dyDescent="0.3">
      <c r="E7972" s="12"/>
      <c r="O7972" s="22"/>
      <c r="AA7972" s="25"/>
      <c r="AB7972" s="25"/>
    </row>
    <row r="7973" spans="5:28" x14ac:dyDescent="0.3">
      <c r="E7973" s="12"/>
      <c r="O7973" s="22"/>
      <c r="AA7973" s="25"/>
      <c r="AB7973" s="25"/>
    </row>
    <row r="7974" spans="5:28" x14ac:dyDescent="0.3">
      <c r="E7974" s="12"/>
      <c r="O7974" s="22"/>
      <c r="AA7974" s="25"/>
      <c r="AB7974" s="25"/>
    </row>
    <row r="7975" spans="5:28" x14ac:dyDescent="0.3">
      <c r="E7975" s="12"/>
      <c r="O7975" s="22"/>
      <c r="AA7975" s="25"/>
      <c r="AB7975" s="25"/>
    </row>
    <row r="7976" spans="5:28" x14ac:dyDescent="0.3">
      <c r="E7976" s="12"/>
      <c r="O7976" s="22"/>
      <c r="AA7976" s="25"/>
      <c r="AB7976" s="25"/>
    </row>
    <row r="7977" spans="5:28" x14ac:dyDescent="0.3">
      <c r="E7977" s="12"/>
      <c r="O7977" s="22"/>
      <c r="AA7977" s="25"/>
      <c r="AB7977" s="25"/>
    </row>
    <row r="7978" spans="5:28" x14ac:dyDescent="0.3">
      <c r="E7978" s="12"/>
      <c r="O7978" s="22"/>
      <c r="AA7978" s="25"/>
      <c r="AB7978" s="25"/>
    </row>
    <row r="7979" spans="5:28" x14ac:dyDescent="0.3">
      <c r="E7979" s="12"/>
      <c r="O7979" s="22"/>
      <c r="AA7979" s="25"/>
      <c r="AB7979" s="25"/>
    </row>
    <row r="7980" spans="5:28" x14ac:dyDescent="0.3">
      <c r="E7980" s="12"/>
      <c r="O7980" s="22"/>
      <c r="AA7980" s="25"/>
      <c r="AB7980" s="25"/>
    </row>
    <row r="7981" spans="5:28" x14ac:dyDescent="0.3">
      <c r="E7981" s="12"/>
      <c r="O7981" s="22"/>
      <c r="AA7981" s="25"/>
      <c r="AB7981" s="25"/>
    </row>
    <row r="7982" spans="5:28" x14ac:dyDescent="0.3">
      <c r="E7982" s="12"/>
      <c r="O7982" s="22"/>
      <c r="AA7982" s="25"/>
      <c r="AB7982" s="25"/>
    </row>
    <row r="7983" spans="5:28" x14ac:dyDescent="0.3">
      <c r="E7983" s="12"/>
      <c r="O7983" s="22"/>
      <c r="AA7983" s="25"/>
      <c r="AB7983" s="25"/>
    </row>
    <row r="7984" spans="5:28" x14ac:dyDescent="0.3">
      <c r="E7984" s="12"/>
      <c r="O7984" s="22"/>
      <c r="AA7984" s="25"/>
      <c r="AB7984" s="25"/>
    </row>
    <row r="7985" spans="5:28" x14ac:dyDescent="0.3">
      <c r="E7985" s="12"/>
      <c r="O7985" s="22"/>
      <c r="AA7985" s="25"/>
      <c r="AB7985" s="25"/>
    </row>
    <row r="7986" spans="5:28" x14ac:dyDescent="0.3">
      <c r="E7986" s="12"/>
      <c r="O7986" s="22"/>
      <c r="AA7986" s="25"/>
      <c r="AB7986" s="25"/>
    </row>
    <row r="7987" spans="5:28" x14ac:dyDescent="0.3">
      <c r="E7987" s="12"/>
      <c r="O7987" s="22"/>
      <c r="AA7987" s="25"/>
      <c r="AB7987" s="25"/>
    </row>
    <row r="7988" spans="5:28" x14ac:dyDescent="0.3">
      <c r="E7988" s="12"/>
      <c r="O7988" s="22"/>
      <c r="AA7988" s="25"/>
      <c r="AB7988" s="25"/>
    </row>
    <row r="7989" spans="5:28" x14ac:dyDescent="0.3">
      <c r="E7989" s="12"/>
      <c r="O7989" s="22"/>
      <c r="AA7989" s="25"/>
      <c r="AB7989" s="25"/>
    </row>
    <row r="7990" spans="5:28" x14ac:dyDescent="0.3">
      <c r="E7990" s="12"/>
      <c r="O7990" s="22"/>
      <c r="AA7990" s="25"/>
      <c r="AB7990" s="25"/>
    </row>
    <row r="7991" spans="5:28" x14ac:dyDescent="0.3">
      <c r="E7991" s="12"/>
      <c r="O7991" s="22"/>
      <c r="AA7991" s="25"/>
      <c r="AB7991" s="25"/>
    </row>
    <row r="7992" spans="5:28" x14ac:dyDescent="0.3">
      <c r="E7992" s="12"/>
      <c r="O7992" s="22"/>
      <c r="AA7992" s="25"/>
      <c r="AB7992" s="25"/>
    </row>
    <row r="7993" spans="5:28" x14ac:dyDescent="0.3">
      <c r="E7993" s="12"/>
      <c r="O7993" s="22"/>
      <c r="AA7993" s="25"/>
      <c r="AB7993" s="25"/>
    </row>
    <row r="7994" spans="5:28" x14ac:dyDescent="0.3">
      <c r="E7994" s="12"/>
      <c r="O7994" s="22"/>
      <c r="AA7994" s="25"/>
      <c r="AB7994" s="25"/>
    </row>
    <row r="7995" spans="5:28" x14ac:dyDescent="0.3">
      <c r="E7995" s="12"/>
      <c r="O7995" s="22"/>
      <c r="AA7995" s="25"/>
      <c r="AB7995" s="25"/>
    </row>
    <row r="7996" spans="5:28" x14ac:dyDescent="0.3">
      <c r="E7996" s="12"/>
      <c r="O7996" s="22"/>
      <c r="AA7996" s="25"/>
      <c r="AB7996" s="25"/>
    </row>
    <row r="7997" spans="5:28" x14ac:dyDescent="0.3">
      <c r="E7997" s="12"/>
      <c r="O7997" s="22"/>
      <c r="AA7997" s="25"/>
      <c r="AB7997" s="25"/>
    </row>
    <row r="7998" spans="5:28" x14ac:dyDescent="0.3">
      <c r="E7998" s="12"/>
      <c r="O7998" s="22"/>
      <c r="AA7998" s="25"/>
      <c r="AB7998" s="25"/>
    </row>
    <row r="7999" spans="5:28" x14ac:dyDescent="0.3">
      <c r="E7999" s="12"/>
      <c r="O7999" s="22"/>
      <c r="AA7999" s="25"/>
      <c r="AB7999" s="25"/>
    </row>
    <row r="8000" spans="5:28" x14ac:dyDescent="0.3">
      <c r="E8000" s="12"/>
      <c r="O8000" s="22"/>
      <c r="AA8000" s="25"/>
      <c r="AB8000" s="25"/>
    </row>
    <row r="8001" spans="5:28" x14ac:dyDescent="0.3">
      <c r="E8001" s="12"/>
      <c r="O8001" s="22"/>
      <c r="AA8001" s="25"/>
      <c r="AB8001" s="25"/>
    </row>
    <row r="8002" spans="5:28" x14ac:dyDescent="0.3">
      <c r="E8002" s="12"/>
      <c r="O8002" s="22"/>
      <c r="AA8002" s="25"/>
      <c r="AB8002" s="25"/>
    </row>
    <row r="8003" spans="5:28" x14ac:dyDescent="0.3">
      <c r="E8003" s="12"/>
      <c r="O8003" s="22"/>
      <c r="AA8003" s="25"/>
      <c r="AB8003" s="25"/>
    </row>
    <row r="8004" spans="5:28" x14ac:dyDescent="0.3">
      <c r="E8004" s="12"/>
      <c r="O8004" s="22"/>
      <c r="AA8004" s="25"/>
      <c r="AB8004" s="25"/>
    </row>
    <row r="8005" spans="5:28" x14ac:dyDescent="0.3">
      <c r="E8005" s="12"/>
      <c r="O8005" s="22"/>
      <c r="AA8005" s="25"/>
      <c r="AB8005" s="25"/>
    </row>
    <row r="8006" spans="5:28" x14ac:dyDescent="0.3">
      <c r="E8006" s="12"/>
      <c r="O8006" s="22"/>
      <c r="AA8006" s="25"/>
      <c r="AB8006" s="25"/>
    </row>
    <row r="8007" spans="5:28" x14ac:dyDescent="0.3">
      <c r="E8007" s="12"/>
      <c r="O8007" s="22"/>
      <c r="AA8007" s="25"/>
      <c r="AB8007" s="25"/>
    </row>
    <row r="8008" spans="5:28" x14ac:dyDescent="0.3">
      <c r="E8008" s="12"/>
      <c r="O8008" s="22"/>
      <c r="AA8008" s="25"/>
      <c r="AB8008" s="25"/>
    </row>
    <row r="8009" spans="5:28" x14ac:dyDescent="0.3">
      <c r="E8009" s="12"/>
      <c r="O8009" s="22"/>
      <c r="AA8009" s="25"/>
      <c r="AB8009" s="25"/>
    </row>
    <row r="8010" spans="5:28" x14ac:dyDescent="0.3">
      <c r="E8010" s="12"/>
      <c r="O8010" s="22"/>
      <c r="AA8010" s="25"/>
      <c r="AB8010" s="25"/>
    </row>
    <row r="8011" spans="5:28" x14ac:dyDescent="0.3">
      <c r="E8011" s="12"/>
      <c r="O8011" s="22"/>
      <c r="AA8011" s="25"/>
      <c r="AB8011" s="25"/>
    </row>
    <row r="8012" spans="5:28" x14ac:dyDescent="0.3">
      <c r="E8012" s="12"/>
      <c r="O8012" s="22"/>
      <c r="AA8012" s="25"/>
      <c r="AB8012" s="25"/>
    </row>
    <row r="8013" spans="5:28" x14ac:dyDescent="0.3">
      <c r="E8013" s="12"/>
      <c r="O8013" s="22"/>
      <c r="AA8013" s="25"/>
      <c r="AB8013" s="25"/>
    </row>
    <row r="8014" spans="5:28" x14ac:dyDescent="0.3">
      <c r="E8014" s="12"/>
      <c r="O8014" s="22"/>
      <c r="AA8014" s="25"/>
      <c r="AB8014" s="25"/>
    </row>
    <row r="8015" spans="5:28" x14ac:dyDescent="0.3">
      <c r="E8015" s="12"/>
      <c r="O8015" s="22"/>
      <c r="AA8015" s="25"/>
      <c r="AB8015" s="25"/>
    </row>
    <row r="8016" spans="5:28" x14ac:dyDescent="0.3">
      <c r="E8016" s="12"/>
      <c r="O8016" s="22"/>
      <c r="AA8016" s="25"/>
      <c r="AB8016" s="25"/>
    </row>
    <row r="8017" spans="5:28" x14ac:dyDescent="0.3">
      <c r="E8017" s="12"/>
      <c r="O8017" s="22"/>
      <c r="AA8017" s="25"/>
      <c r="AB8017" s="25"/>
    </row>
    <row r="8018" spans="5:28" x14ac:dyDescent="0.3">
      <c r="E8018" s="12"/>
      <c r="O8018" s="22"/>
      <c r="AA8018" s="25"/>
      <c r="AB8018" s="25"/>
    </row>
    <row r="8019" spans="5:28" x14ac:dyDescent="0.3">
      <c r="E8019" s="12"/>
      <c r="O8019" s="22"/>
      <c r="AA8019" s="25"/>
      <c r="AB8019" s="25"/>
    </row>
    <row r="8020" spans="5:28" x14ac:dyDescent="0.3">
      <c r="E8020" s="12"/>
      <c r="O8020" s="22"/>
      <c r="AA8020" s="25"/>
      <c r="AB8020" s="25"/>
    </row>
    <row r="8021" spans="5:28" x14ac:dyDescent="0.3">
      <c r="E8021" s="12"/>
      <c r="O8021" s="22"/>
      <c r="AA8021" s="25"/>
      <c r="AB8021" s="25"/>
    </row>
    <row r="8022" spans="5:28" x14ac:dyDescent="0.3">
      <c r="E8022" s="12"/>
      <c r="O8022" s="22"/>
      <c r="AA8022" s="25"/>
      <c r="AB8022" s="25"/>
    </row>
    <row r="8023" spans="5:28" x14ac:dyDescent="0.3">
      <c r="E8023" s="12"/>
      <c r="O8023" s="22"/>
      <c r="AA8023" s="25"/>
      <c r="AB8023" s="25"/>
    </row>
    <row r="8024" spans="5:28" x14ac:dyDescent="0.3">
      <c r="E8024" s="12"/>
      <c r="O8024" s="22"/>
      <c r="AA8024" s="25"/>
      <c r="AB8024" s="25"/>
    </row>
    <row r="8025" spans="5:28" x14ac:dyDescent="0.3">
      <c r="E8025" s="12"/>
      <c r="O8025" s="22"/>
      <c r="AA8025" s="25"/>
      <c r="AB8025" s="25"/>
    </row>
    <row r="8026" spans="5:28" x14ac:dyDescent="0.3">
      <c r="E8026" s="12"/>
      <c r="O8026" s="22"/>
      <c r="AA8026" s="25"/>
      <c r="AB8026" s="25"/>
    </row>
    <row r="8027" spans="5:28" x14ac:dyDescent="0.3">
      <c r="E8027" s="12"/>
      <c r="O8027" s="22"/>
      <c r="AA8027" s="25"/>
      <c r="AB8027" s="25"/>
    </row>
    <row r="8028" spans="5:28" x14ac:dyDescent="0.3">
      <c r="E8028" s="12"/>
      <c r="O8028" s="22"/>
      <c r="AA8028" s="25"/>
      <c r="AB8028" s="25"/>
    </row>
    <row r="8029" spans="5:28" x14ac:dyDescent="0.3">
      <c r="E8029" s="12"/>
      <c r="O8029" s="22"/>
      <c r="AA8029" s="25"/>
      <c r="AB8029" s="25"/>
    </row>
    <row r="8030" spans="5:28" x14ac:dyDescent="0.3">
      <c r="E8030" s="12"/>
      <c r="O8030" s="22"/>
      <c r="AA8030" s="25"/>
      <c r="AB8030" s="25"/>
    </row>
    <row r="8031" spans="5:28" x14ac:dyDescent="0.3">
      <c r="E8031" s="12"/>
      <c r="O8031" s="22"/>
      <c r="AA8031" s="25"/>
      <c r="AB8031" s="25"/>
    </row>
    <row r="8032" spans="5:28" x14ac:dyDescent="0.3">
      <c r="E8032" s="12"/>
      <c r="O8032" s="22"/>
      <c r="AA8032" s="25"/>
      <c r="AB8032" s="25"/>
    </row>
    <row r="8033" spans="5:28" x14ac:dyDescent="0.3">
      <c r="E8033" s="12"/>
      <c r="O8033" s="22"/>
      <c r="AA8033" s="25"/>
      <c r="AB8033" s="25"/>
    </row>
    <row r="8034" spans="5:28" x14ac:dyDescent="0.3">
      <c r="E8034" s="12"/>
      <c r="O8034" s="22"/>
      <c r="AA8034" s="25"/>
      <c r="AB8034" s="25"/>
    </row>
    <row r="8035" spans="5:28" x14ac:dyDescent="0.3">
      <c r="E8035" s="12"/>
      <c r="O8035" s="22"/>
      <c r="AA8035" s="25"/>
      <c r="AB8035" s="25"/>
    </row>
    <row r="8036" spans="5:28" x14ac:dyDescent="0.3">
      <c r="E8036" s="12"/>
      <c r="O8036" s="22"/>
      <c r="AA8036" s="25"/>
      <c r="AB8036" s="25"/>
    </row>
    <row r="8037" spans="5:28" x14ac:dyDescent="0.3">
      <c r="E8037" s="12"/>
      <c r="O8037" s="22"/>
      <c r="AA8037" s="25"/>
      <c r="AB8037" s="25"/>
    </row>
    <row r="8038" spans="5:28" x14ac:dyDescent="0.3">
      <c r="E8038" s="12"/>
      <c r="O8038" s="22"/>
      <c r="AA8038" s="25"/>
      <c r="AB8038" s="25"/>
    </row>
    <row r="8039" spans="5:28" x14ac:dyDescent="0.3">
      <c r="E8039" s="12"/>
      <c r="O8039" s="22"/>
      <c r="AA8039" s="25"/>
      <c r="AB8039" s="25"/>
    </row>
    <row r="8040" spans="5:28" x14ac:dyDescent="0.3">
      <c r="E8040" s="12"/>
      <c r="O8040" s="22"/>
      <c r="AA8040" s="25"/>
      <c r="AB8040" s="25"/>
    </row>
    <row r="8041" spans="5:28" x14ac:dyDescent="0.3">
      <c r="E8041" s="12"/>
      <c r="O8041" s="22"/>
      <c r="AA8041" s="25"/>
      <c r="AB8041" s="25"/>
    </row>
    <row r="8042" spans="5:28" x14ac:dyDescent="0.3">
      <c r="E8042" s="12"/>
      <c r="O8042" s="22"/>
      <c r="AA8042" s="25"/>
      <c r="AB8042" s="25"/>
    </row>
    <row r="8043" spans="5:28" x14ac:dyDescent="0.3">
      <c r="E8043" s="12"/>
      <c r="O8043" s="22"/>
      <c r="AA8043" s="25"/>
      <c r="AB8043" s="25"/>
    </row>
    <row r="8044" spans="5:28" x14ac:dyDescent="0.3">
      <c r="E8044" s="12"/>
      <c r="O8044" s="22"/>
      <c r="AA8044" s="25"/>
      <c r="AB8044" s="25"/>
    </row>
    <row r="8045" spans="5:28" x14ac:dyDescent="0.3">
      <c r="E8045" s="12"/>
      <c r="O8045" s="22"/>
      <c r="AA8045" s="25"/>
      <c r="AB8045" s="25"/>
    </row>
    <row r="8046" spans="5:28" x14ac:dyDescent="0.3">
      <c r="E8046" s="12"/>
      <c r="O8046" s="22"/>
      <c r="AA8046" s="25"/>
      <c r="AB8046" s="25"/>
    </row>
    <row r="8047" spans="5:28" x14ac:dyDescent="0.3">
      <c r="E8047" s="12"/>
      <c r="O8047" s="22"/>
      <c r="AA8047" s="25"/>
      <c r="AB8047" s="25"/>
    </row>
    <row r="8048" spans="5:28" x14ac:dyDescent="0.3">
      <c r="E8048" s="12"/>
      <c r="O8048" s="22"/>
      <c r="AA8048" s="25"/>
      <c r="AB8048" s="25"/>
    </row>
    <row r="8049" spans="5:28" x14ac:dyDescent="0.3">
      <c r="E8049" s="12"/>
      <c r="O8049" s="22"/>
      <c r="AA8049" s="25"/>
      <c r="AB8049" s="25"/>
    </row>
    <row r="8050" spans="5:28" x14ac:dyDescent="0.3">
      <c r="E8050" s="12"/>
      <c r="O8050" s="22"/>
      <c r="AA8050" s="25"/>
      <c r="AB8050" s="25"/>
    </row>
    <row r="8051" spans="5:28" x14ac:dyDescent="0.3">
      <c r="E8051" s="12"/>
      <c r="O8051" s="22"/>
      <c r="AA8051" s="25"/>
      <c r="AB8051" s="25"/>
    </row>
    <row r="8052" spans="5:28" x14ac:dyDescent="0.3">
      <c r="E8052" s="12"/>
      <c r="O8052" s="22"/>
      <c r="AA8052" s="25"/>
      <c r="AB8052" s="25"/>
    </row>
    <row r="8053" spans="5:28" x14ac:dyDescent="0.3">
      <c r="E8053" s="12"/>
      <c r="O8053" s="22"/>
      <c r="AA8053" s="25"/>
      <c r="AB8053" s="25"/>
    </row>
    <row r="8054" spans="5:28" x14ac:dyDescent="0.3">
      <c r="E8054" s="12"/>
      <c r="O8054" s="22"/>
      <c r="AA8054" s="25"/>
      <c r="AB8054" s="25"/>
    </row>
    <row r="8055" spans="5:28" x14ac:dyDescent="0.3">
      <c r="E8055" s="12"/>
      <c r="O8055" s="22"/>
      <c r="AA8055" s="25"/>
      <c r="AB8055" s="25"/>
    </row>
    <row r="8056" spans="5:28" x14ac:dyDescent="0.3">
      <c r="E8056" s="12"/>
      <c r="O8056" s="22"/>
      <c r="AA8056" s="25"/>
      <c r="AB8056" s="25"/>
    </row>
    <row r="8057" spans="5:28" x14ac:dyDescent="0.3">
      <c r="E8057" s="12"/>
      <c r="O8057" s="22"/>
      <c r="AA8057" s="25"/>
      <c r="AB8057" s="25"/>
    </row>
    <row r="8058" spans="5:28" x14ac:dyDescent="0.3">
      <c r="E8058" s="12"/>
      <c r="O8058" s="22"/>
      <c r="AA8058" s="25"/>
      <c r="AB8058" s="25"/>
    </row>
    <row r="8059" spans="5:28" x14ac:dyDescent="0.3">
      <c r="E8059" s="12"/>
      <c r="O8059" s="22"/>
      <c r="AA8059" s="25"/>
      <c r="AB8059" s="25"/>
    </row>
    <row r="8060" spans="5:28" x14ac:dyDescent="0.3">
      <c r="E8060" s="12"/>
      <c r="O8060" s="22"/>
      <c r="AA8060" s="25"/>
      <c r="AB8060" s="25"/>
    </row>
    <row r="8061" spans="5:28" x14ac:dyDescent="0.3">
      <c r="E8061" s="12"/>
      <c r="O8061" s="22"/>
      <c r="AA8061" s="25"/>
      <c r="AB8061" s="25"/>
    </row>
    <row r="8062" spans="5:28" x14ac:dyDescent="0.3">
      <c r="E8062" s="12"/>
      <c r="O8062" s="22"/>
      <c r="AA8062" s="25"/>
      <c r="AB8062" s="25"/>
    </row>
    <row r="8063" spans="5:28" x14ac:dyDescent="0.3">
      <c r="E8063" s="12"/>
      <c r="O8063" s="22"/>
      <c r="AA8063" s="25"/>
      <c r="AB8063" s="25"/>
    </row>
    <row r="8064" spans="5:28" x14ac:dyDescent="0.3">
      <c r="E8064" s="12"/>
      <c r="O8064" s="22"/>
      <c r="AA8064" s="25"/>
      <c r="AB8064" s="25"/>
    </row>
    <row r="8065" spans="5:28" x14ac:dyDescent="0.3">
      <c r="E8065" s="12"/>
      <c r="O8065" s="22"/>
      <c r="AA8065" s="25"/>
      <c r="AB8065" s="25"/>
    </row>
    <row r="8066" spans="5:28" x14ac:dyDescent="0.3">
      <c r="E8066" s="12"/>
      <c r="O8066" s="22"/>
      <c r="AA8066" s="25"/>
      <c r="AB8066" s="25"/>
    </row>
    <row r="8067" spans="5:28" x14ac:dyDescent="0.3">
      <c r="E8067" s="12"/>
      <c r="O8067" s="22"/>
      <c r="AA8067" s="25"/>
      <c r="AB8067" s="25"/>
    </row>
    <row r="8068" spans="5:28" x14ac:dyDescent="0.3">
      <c r="E8068" s="12"/>
      <c r="O8068" s="22"/>
      <c r="AA8068" s="25"/>
      <c r="AB8068" s="25"/>
    </row>
    <row r="8069" spans="5:28" x14ac:dyDescent="0.3">
      <c r="E8069" s="12"/>
      <c r="O8069" s="22"/>
      <c r="AA8069" s="25"/>
      <c r="AB8069" s="25"/>
    </row>
    <row r="8070" spans="5:28" x14ac:dyDescent="0.3">
      <c r="E8070" s="12"/>
      <c r="O8070" s="22"/>
      <c r="AA8070" s="25"/>
      <c r="AB8070" s="25"/>
    </row>
    <row r="8071" spans="5:28" x14ac:dyDescent="0.3">
      <c r="E8071" s="12"/>
      <c r="O8071" s="22"/>
      <c r="AA8071" s="25"/>
      <c r="AB8071" s="25"/>
    </row>
    <row r="8072" spans="5:28" x14ac:dyDescent="0.3">
      <c r="E8072" s="12"/>
      <c r="O8072" s="22"/>
      <c r="AA8072" s="25"/>
      <c r="AB8072" s="25"/>
    </row>
    <row r="8073" spans="5:28" x14ac:dyDescent="0.3">
      <c r="E8073" s="12"/>
      <c r="O8073" s="22"/>
      <c r="AA8073" s="25"/>
      <c r="AB8073" s="25"/>
    </row>
    <row r="8074" spans="5:28" x14ac:dyDescent="0.3">
      <c r="E8074" s="12"/>
      <c r="O8074" s="22"/>
      <c r="AA8074" s="25"/>
      <c r="AB8074" s="25"/>
    </row>
    <row r="8075" spans="5:28" x14ac:dyDescent="0.3">
      <c r="E8075" s="12"/>
      <c r="O8075" s="22"/>
      <c r="AA8075" s="25"/>
      <c r="AB8075" s="25"/>
    </row>
    <row r="8076" spans="5:28" x14ac:dyDescent="0.3">
      <c r="E8076" s="12"/>
      <c r="O8076" s="22"/>
      <c r="AA8076" s="25"/>
      <c r="AB8076" s="25"/>
    </row>
    <row r="8077" spans="5:28" x14ac:dyDescent="0.3">
      <c r="E8077" s="12"/>
      <c r="O8077" s="22"/>
      <c r="AA8077" s="25"/>
      <c r="AB8077" s="25"/>
    </row>
    <row r="8078" spans="5:28" x14ac:dyDescent="0.3">
      <c r="E8078" s="12"/>
      <c r="O8078" s="22"/>
      <c r="AA8078" s="25"/>
      <c r="AB8078" s="25"/>
    </row>
    <row r="8079" spans="5:28" x14ac:dyDescent="0.3">
      <c r="E8079" s="12"/>
      <c r="O8079" s="22"/>
      <c r="AA8079" s="25"/>
      <c r="AB8079" s="25"/>
    </row>
    <row r="8080" spans="5:28" x14ac:dyDescent="0.3">
      <c r="E8080" s="12"/>
      <c r="O8080" s="22"/>
      <c r="AA8080" s="25"/>
      <c r="AB8080" s="25"/>
    </row>
    <row r="8081" spans="5:28" x14ac:dyDescent="0.3">
      <c r="E8081" s="12"/>
      <c r="O8081" s="22"/>
      <c r="AA8081" s="25"/>
      <c r="AB8081" s="25"/>
    </row>
    <row r="8082" spans="5:28" x14ac:dyDescent="0.3">
      <c r="E8082" s="12"/>
      <c r="O8082" s="22"/>
      <c r="AA8082" s="25"/>
      <c r="AB8082" s="25"/>
    </row>
    <row r="8083" spans="5:28" x14ac:dyDescent="0.3">
      <c r="E8083" s="12"/>
      <c r="O8083" s="22"/>
      <c r="AA8083" s="25"/>
      <c r="AB8083" s="25"/>
    </row>
    <row r="8084" spans="5:28" x14ac:dyDescent="0.3">
      <c r="E8084" s="12"/>
      <c r="O8084" s="22"/>
      <c r="AA8084" s="25"/>
      <c r="AB8084" s="25"/>
    </row>
    <row r="8085" spans="5:28" x14ac:dyDescent="0.3">
      <c r="E8085" s="12"/>
      <c r="O8085" s="22"/>
      <c r="AA8085" s="25"/>
      <c r="AB8085" s="25"/>
    </row>
    <row r="8086" spans="5:28" x14ac:dyDescent="0.3">
      <c r="E8086" s="12"/>
      <c r="O8086" s="22"/>
      <c r="AA8086" s="25"/>
      <c r="AB8086" s="25"/>
    </row>
    <row r="8087" spans="5:28" x14ac:dyDescent="0.3">
      <c r="E8087" s="12"/>
      <c r="O8087" s="22"/>
      <c r="AA8087" s="25"/>
      <c r="AB8087" s="25"/>
    </row>
    <row r="8088" spans="5:28" x14ac:dyDescent="0.3">
      <c r="E8088" s="12"/>
      <c r="O8088" s="22"/>
      <c r="AA8088" s="25"/>
      <c r="AB8088" s="25"/>
    </row>
    <row r="8089" spans="5:28" x14ac:dyDescent="0.3">
      <c r="E8089" s="12"/>
      <c r="O8089" s="22"/>
      <c r="AA8089" s="25"/>
      <c r="AB8089" s="25"/>
    </row>
    <row r="8090" spans="5:28" x14ac:dyDescent="0.3">
      <c r="E8090" s="12"/>
      <c r="O8090" s="22"/>
      <c r="AA8090" s="25"/>
      <c r="AB8090" s="25"/>
    </row>
    <row r="8091" spans="5:28" x14ac:dyDescent="0.3">
      <c r="E8091" s="12"/>
      <c r="O8091" s="22"/>
      <c r="AA8091" s="25"/>
      <c r="AB8091" s="25"/>
    </row>
    <row r="8092" spans="5:28" x14ac:dyDescent="0.3">
      <c r="E8092" s="12"/>
      <c r="O8092" s="22"/>
      <c r="AA8092" s="25"/>
      <c r="AB8092" s="25"/>
    </row>
    <row r="8093" spans="5:28" x14ac:dyDescent="0.3">
      <c r="E8093" s="12"/>
      <c r="O8093" s="22"/>
      <c r="AA8093" s="25"/>
      <c r="AB8093" s="25"/>
    </row>
    <row r="8094" spans="5:28" x14ac:dyDescent="0.3">
      <c r="E8094" s="12"/>
      <c r="O8094" s="22"/>
      <c r="AA8094" s="25"/>
      <c r="AB8094" s="25"/>
    </row>
    <row r="8095" spans="5:28" x14ac:dyDescent="0.3">
      <c r="E8095" s="12"/>
      <c r="O8095" s="22"/>
      <c r="AA8095" s="25"/>
      <c r="AB8095" s="25"/>
    </row>
    <row r="8096" spans="5:28" x14ac:dyDescent="0.3">
      <c r="E8096" s="12"/>
      <c r="O8096" s="22"/>
      <c r="AA8096" s="25"/>
      <c r="AB8096" s="25"/>
    </row>
    <row r="8097" spans="5:28" x14ac:dyDescent="0.3">
      <c r="E8097" s="12"/>
      <c r="O8097" s="22"/>
      <c r="AA8097" s="25"/>
      <c r="AB8097" s="25"/>
    </row>
    <row r="8098" spans="5:28" x14ac:dyDescent="0.3">
      <c r="E8098" s="12"/>
      <c r="O8098" s="22"/>
      <c r="AA8098" s="25"/>
      <c r="AB8098" s="25"/>
    </row>
    <row r="8099" spans="5:28" x14ac:dyDescent="0.3">
      <c r="E8099" s="12"/>
      <c r="O8099" s="22"/>
      <c r="AA8099" s="25"/>
      <c r="AB8099" s="25"/>
    </row>
    <row r="8100" spans="5:28" x14ac:dyDescent="0.3">
      <c r="E8100" s="12"/>
      <c r="O8100" s="22"/>
      <c r="AA8100" s="25"/>
      <c r="AB8100" s="25"/>
    </row>
    <row r="8101" spans="5:28" x14ac:dyDescent="0.3">
      <c r="E8101" s="12"/>
      <c r="O8101" s="22"/>
      <c r="AA8101" s="25"/>
      <c r="AB8101" s="25"/>
    </row>
    <row r="8102" spans="5:28" x14ac:dyDescent="0.3">
      <c r="E8102" s="12"/>
      <c r="O8102" s="22"/>
      <c r="AA8102" s="25"/>
      <c r="AB8102" s="25"/>
    </row>
    <row r="8103" spans="5:28" x14ac:dyDescent="0.3">
      <c r="E8103" s="12"/>
      <c r="O8103" s="22"/>
      <c r="AA8103" s="25"/>
      <c r="AB8103" s="25"/>
    </row>
    <row r="8104" spans="5:28" x14ac:dyDescent="0.3">
      <c r="E8104" s="12"/>
      <c r="O8104" s="22"/>
      <c r="AA8104" s="25"/>
      <c r="AB8104" s="25"/>
    </row>
    <row r="8105" spans="5:28" x14ac:dyDescent="0.3">
      <c r="E8105" s="12"/>
      <c r="O8105" s="22"/>
      <c r="AA8105" s="25"/>
      <c r="AB8105" s="25"/>
    </row>
    <row r="8106" spans="5:28" x14ac:dyDescent="0.3">
      <c r="E8106" s="12"/>
      <c r="O8106" s="22"/>
      <c r="AA8106" s="25"/>
      <c r="AB8106" s="25"/>
    </row>
    <row r="8107" spans="5:28" x14ac:dyDescent="0.3">
      <c r="E8107" s="12"/>
      <c r="O8107" s="22"/>
      <c r="AA8107" s="25"/>
      <c r="AB8107" s="25"/>
    </row>
    <row r="8108" spans="5:28" x14ac:dyDescent="0.3">
      <c r="E8108" s="12"/>
      <c r="O8108" s="22"/>
      <c r="AA8108" s="25"/>
      <c r="AB8108" s="25"/>
    </row>
    <row r="8109" spans="5:28" x14ac:dyDescent="0.3">
      <c r="E8109" s="12"/>
      <c r="O8109" s="22"/>
      <c r="AA8109" s="25"/>
      <c r="AB8109" s="25"/>
    </row>
    <row r="8110" spans="5:28" x14ac:dyDescent="0.3">
      <c r="E8110" s="12"/>
      <c r="O8110" s="22"/>
      <c r="AA8110" s="25"/>
      <c r="AB8110" s="25"/>
    </row>
    <row r="8111" spans="5:28" x14ac:dyDescent="0.3">
      <c r="E8111" s="12"/>
      <c r="O8111" s="22"/>
      <c r="AA8111" s="25"/>
      <c r="AB8111" s="25"/>
    </row>
    <row r="8112" spans="5:28" x14ac:dyDescent="0.3">
      <c r="E8112" s="12"/>
      <c r="O8112" s="22"/>
      <c r="AA8112" s="25"/>
      <c r="AB8112" s="25"/>
    </row>
    <row r="8113" spans="5:28" x14ac:dyDescent="0.3">
      <c r="E8113" s="12"/>
      <c r="O8113" s="22"/>
      <c r="AA8113" s="25"/>
      <c r="AB8113" s="25"/>
    </row>
    <row r="8114" spans="5:28" x14ac:dyDescent="0.3">
      <c r="E8114" s="12"/>
      <c r="O8114" s="22"/>
      <c r="AA8114" s="25"/>
      <c r="AB8114" s="25"/>
    </row>
    <row r="8115" spans="5:28" x14ac:dyDescent="0.3">
      <c r="E8115" s="12"/>
      <c r="O8115" s="22"/>
      <c r="AA8115" s="25"/>
      <c r="AB8115" s="25"/>
    </row>
    <row r="8116" spans="5:28" x14ac:dyDescent="0.3">
      <c r="E8116" s="12"/>
      <c r="O8116" s="22"/>
      <c r="AA8116" s="25"/>
      <c r="AB8116" s="25"/>
    </row>
    <row r="8117" spans="5:28" x14ac:dyDescent="0.3">
      <c r="E8117" s="12"/>
      <c r="O8117" s="22"/>
      <c r="AA8117" s="25"/>
      <c r="AB8117" s="25"/>
    </row>
    <row r="8118" spans="5:28" x14ac:dyDescent="0.3">
      <c r="E8118" s="12"/>
      <c r="O8118" s="22"/>
      <c r="AA8118" s="25"/>
      <c r="AB8118" s="25"/>
    </row>
    <row r="8119" spans="5:28" x14ac:dyDescent="0.3">
      <c r="E8119" s="12"/>
      <c r="O8119" s="22"/>
      <c r="AA8119" s="25"/>
      <c r="AB8119" s="25"/>
    </row>
    <row r="8120" spans="5:28" x14ac:dyDescent="0.3">
      <c r="E8120" s="12"/>
      <c r="O8120" s="22"/>
      <c r="AA8120" s="25"/>
      <c r="AB8120" s="25"/>
    </row>
    <row r="8121" spans="5:28" x14ac:dyDescent="0.3">
      <c r="E8121" s="12"/>
      <c r="O8121" s="22"/>
      <c r="AA8121" s="25"/>
      <c r="AB8121" s="25"/>
    </row>
    <row r="8122" spans="5:28" x14ac:dyDescent="0.3">
      <c r="E8122" s="12"/>
      <c r="O8122" s="22"/>
      <c r="AA8122" s="25"/>
      <c r="AB8122" s="25"/>
    </row>
    <row r="8123" spans="5:28" x14ac:dyDescent="0.3">
      <c r="E8123" s="12"/>
      <c r="O8123" s="22"/>
      <c r="AA8123" s="25"/>
      <c r="AB8123" s="25"/>
    </row>
    <row r="8124" spans="5:28" x14ac:dyDescent="0.3">
      <c r="E8124" s="12"/>
      <c r="O8124" s="22"/>
      <c r="AA8124" s="25"/>
      <c r="AB8124" s="25"/>
    </row>
    <row r="8125" spans="5:28" x14ac:dyDescent="0.3">
      <c r="E8125" s="12"/>
      <c r="O8125" s="22"/>
      <c r="AA8125" s="25"/>
      <c r="AB8125" s="25"/>
    </row>
    <row r="8126" spans="5:28" x14ac:dyDescent="0.3">
      <c r="E8126" s="12"/>
      <c r="O8126" s="22"/>
      <c r="AA8126" s="25"/>
      <c r="AB8126" s="25"/>
    </row>
    <row r="8127" spans="5:28" x14ac:dyDescent="0.3">
      <c r="E8127" s="12"/>
      <c r="O8127" s="22"/>
      <c r="AA8127" s="25"/>
      <c r="AB8127" s="25"/>
    </row>
    <row r="8128" spans="5:28" x14ac:dyDescent="0.3">
      <c r="E8128" s="12"/>
      <c r="O8128" s="22"/>
      <c r="AA8128" s="25"/>
      <c r="AB8128" s="25"/>
    </row>
    <row r="8129" spans="5:28" x14ac:dyDescent="0.3">
      <c r="E8129" s="12"/>
      <c r="O8129" s="22"/>
      <c r="AA8129" s="25"/>
      <c r="AB8129" s="25"/>
    </row>
    <row r="8130" spans="5:28" x14ac:dyDescent="0.3">
      <c r="E8130" s="12"/>
      <c r="O8130" s="22"/>
      <c r="AA8130" s="25"/>
      <c r="AB8130" s="25"/>
    </row>
    <row r="8131" spans="5:28" x14ac:dyDescent="0.3">
      <c r="E8131" s="12"/>
      <c r="O8131" s="22"/>
      <c r="AA8131" s="25"/>
      <c r="AB8131" s="25"/>
    </row>
    <row r="8132" spans="5:28" x14ac:dyDescent="0.3">
      <c r="E8132" s="12"/>
      <c r="O8132" s="22"/>
      <c r="AA8132" s="25"/>
      <c r="AB8132" s="25"/>
    </row>
    <row r="8133" spans="5:28" x14ac:dyDescent="0.3">
      <c r="E8133" s="12"/>
      <c r="O8133" s="22"/>
      <c r="AA8133" s="25"/>
      <c r="AB8133" s="25"/>
    </row>
    <row r="8134" spans="5:28" x14ac:dyDescent="0.3">
      <c r="E8134" s="12"/>
      <c r="O8134" s="22"/>
      <c r="AA8134" s="25"/>
      <c r="AB8134" s="25"/>
    </row>
    <row r="8135" spans="5:28" x14ac:dyDescent="0.3">
      <c r="E8135" s="12"/>
      <c r="O8135" s="22"/>
      <c r="AA8135" s="25"/>
      <c r="AB8135" s="25"/>
    </row>
    <row r="8136" spans="5:28" x14ac:dyDescent="0.3">
      <c r="E8136" s="12"/>
      <c r="O8136" s="22"/>
      <c r="AA8136" s="25"/>
      <c r="AB8136" s="25"/>
    </row>
    <row r="8137" spans="5:28" x14ac:dyDescent="0.3">
      <c r="E8137" s="12"/>
      <c r="O8137" s="22"/>
      <c r="AA8137" s="25"/>
      <c r="AB8137" s="25"/>
    </row>
    <row r="8138" spans="5:28" x14ac:dyDescent="0.3">
      <c r="E8138" s="12"/>
      <c r="O8138" s="22"/>
      <c r="AA8138" s="25"/>
      <c r="AB8138" s="25"/>
    </row>
    <row r="8139" spans="5:28" x14ac:dyDescent="0.3">
      <c r="E8139" s="12"/>
      <c r="O8139" s="22"/>
      <c r="AA8139" s="25"/>
      <c r="AB8139" s="25"/>
    </row>
    <row r="8140" spans="5:28" x14ac:dyDescent="0.3">
      <c r="E8140" s="12"/>
      <c r="O8140" s="22"/>
      <c r="AA8140" s="25"/>
      <c r="AB8140" s="25"/>
    </row>
    <row r="8141" spans="5:28" x14ac:dyDescent="0.3">
      <c r="E8141" s="12"/>
      <c r="O8141" s="22"/>
      <c r="AA8141" s="25"/>
      <c r="AB8141" s="25"/>
    </row>
    <row r="8142" spans="5:28" x14ac:dyDescent="0.3">
      <c r="E8142" s="12"/>
      <c r="O8142" s="22"/>
      <c r="AA8142" s="25"/>
      <c r="AB8142" s="25"/>
    </row>
    <row r="8143" spans="5:28" x14ac:dyDescent="0.3">
      <c r="E8143" s="12"/>
      <c r="O8143" s="22"/>
      <c r="AA8143" s="25"/>
      <c r="AB8143" s="25"/>
    </row>
    <row r="8144" spans="5:28" x14ac:dyDescent="0.3">
      <c r="E8144" s="12"/>
      <c r="O8144" s="22"/>
      <c r="AA8144" s="25"/>
      <c r="AB8144" s="25"/>
    </row>
    <row r="8145" spans="5:28" x14ac:dyDescent="0.3">
      <c r="E8145" s="12"/>
      <c r="O8145" s="22"/>
      <c r="AA8145" s="25"/>
      <c r="AB8145" s="25"/>
    </row>
    <row r="8146" spans="5:28" x14ac:dyDescent="0.3">
      <c r="E8146" s="12"/>
      <c r="O8146" s="22"/>
      <c r="AA8146" s="25"/>
      <c r="AB8146" s="25"/>
    </row>
    <row r="8147" spans="5:28" x14ac:dyDescent="0.3">
      <c r="E8147" s="12"/>
      <c r="O8147" s="22"/>
      <c r="AA8147" s="25"/>
      <c r="AB8147" s="25"/>
    </row>
    <row r="8148" spans="5:28" x14ac:dyDescent="0.3">
      <c r="E8148" s="12"/>
      <c r="O8148" s="22"/>
      <c r="AA8148" s="25"/>
      <c r="AB8148" s="25"/>
    </row>
    <row r="8149" spans="5:28" x14ac:dyDescent="0.3">
      <c r="E8149" s="12"/>
      <c r="O8149" s="22"/>
      <c r="AA8149" s="25"/>
      <c r="AB8149" s="25"/>
    </row>
    <row r="8150" spans="5:28" x14ac:dyDescent="0.3">
      <c r="E8150" s="12"/>
      <c r="O8150" s="22"/>
      <c r="AA8150" s="25"/>
      <c r="AB8150" s="25"/>
    </row>
    <row r="8151" spans="5:28" x14ac:dyDescent="0.3">
      <c r="E8151" s="12"/>
      <c r="O8151" s="22"/>
      <c r="AA8151" s="25"/>
      <c r="AB8151" s="25"/>
    </row>
    <row r="8152" spans="5:28" x14ac:dyDescent="0.3">
      <c r="E8152" s="12"/>
      <c r="O8152" s="22"/>
      <c r="AA8152" s="25"/>
      <c r="AB8152" s="25"/>
    </row>
    <row r="8153" spans="5:28" x14ac:dyDescent="0.3">
      <c r="E8153" s="12"/>
      <c r="O8153" s="22"/>
      <c r="AA8153" s="25"/>
      <c r="AB8153" s="25"/>
    </row>
    <row r="8154" spans="5:28" x14ac:dyDescent="0.3">
      <c r="E8154" s="12"/>
      <c r="O8154" s="22"/>
      <c r="AA8154" s="25"/>
      <c r="AB8154" s="25"/>
    </row>
    <row r="8155" spans="5:28" x14ac:dyDescent="0.3">
      <c r="E8155" s="12"/>
      <c r="O8155" s="22"/>
      <c r="AA8155" s="25"/>
      <c r="AB8155" s="25"/>
    </row>
    <row r="8156" spans="5:28" x14ac:dyDescent="0.3">
      <c r="E8156" s="12"/>
      <c r="O8156" s="22"/>
      <c r="AA8156" s="25"/>
      <c r="AB8156" s="25"/>
    </row>
    <row r="8157" spans="5:28" x14ac:dyDescent="0.3">
      <c r="E8157" s="12"/>
      <c r="O8157" s="22"/>
      <c r="AA8157" s="25"/>
      <c r="AB8157" s="25"/>
    </row>
    <row r="8158" spans="5:28" x14ac:dyDescent="0.3">
      <c r="E8158" s="12"/>
      <c r="O8158" s="22"/>
      <c r="AA8158" s="25"/>
      <c r="AB8158" s="25"/>
    </row>
    <row r="8159" spans="5:28" x14ac:dyDescent="0.3">
      <c r="E8159" s="12"/>
      <c r="O8159" s="22"/>
      <c r="AA8159" s="25"/>
      <c r="AB8159" s="25"/>
    </row>
    <row r="8160" spans="5:28" x14ac:dyDescent="0.3">
      <c r="E8160" s="12"/>
      <c r="O8160" s="22"/>
      <c r="AA8160" s="25"/>
      <c r="AB8160" s="25"/>
    </row>
    <row r="8161" spans="5:28" x14ac:dyDescent="0.3">
      <c r="E8161" s="12"/>
      <c r="O8161" s="22"/>
      <c r="AA8161" s="25"/>
      <c r="AB8161" s="25"/>
    </row>
    <row r="8162" spans="5:28" x14ac:dyDescent="0.3">
      <c r="E8162" s="12"/>
      <c r="O8162" s="22"/>
      <c r="AA8162" s="25"/>
      <c r="AB8162" s="25"/>
    </row>
    <row r="8163" spans="5:28" x14ac:dyDescent="0.3">
      <c r="E8163" s="12"/>
      <c r="O8163" s="22"/>
      <c r="AA8163" s="25"/>
      <c r="AB8163" s="25"/>
    </row>
    <row r="8164" spans="5:28" x14ac:dyDescent="0.3">
      <c r="E8164" s="12"/>
      <c r="O8164" s="22"/>
      <c r="AA8164" s="25"/>
      <c r="AB8164" s="25"/>
    </row>
    <row r="8165" spans="5:28" x14ac:dyDescent="0.3">
      <c r="E8165" s="12"/>
      <c r="O8165" s="22"/>
      <c r="AA8165" s="25"/>
      <c r="AB8165" s="25"/>
    </row>
    <row r="8166" spans="5:28" x14ac:dyDescent="0.3">
      <c r="E8166" s="12"/>
      <c r="O8166" s="22"/>
      <c r="AA8166" s="25"/>
      <c r="AB8166" s="25"/>
    </row>
    <row r="8167" spans="5:28" x14ac:dyDescent="0.3">
      <c r="E8167" s="12"/>
      <c r="O8167" s="22"/>
      <c r="AA8167" s="25"/>
      <c r="AB8167" s="25"/>
    </row>
    <row r="8168" spans="5:28" x14ac:dyDescent="0.3">
      <c r="E8168" s="12"/>
      <c r="O8168" s="22"/>
      <c r="AA8168" s="25"/>
      <c r="AB8168" s="25"/>
    </row>
    <row r="8169" spans="5:28" x14ac:dyDescent="0.3">
      <c r="E8169" s="12"/>
      <c r="O8169" s="22"/>
      <c r="AA8169" s="25"/>
      <c r="AB8169" s="25"/>
    </row>
    <row r="8170" spans="5:28" x14ac:dyDescent="0.3">
      <c r="E8170" s="12"/>
      <c r="O8170" s="22"/>
      <c r="AA8170" s="25"/>
      <c r="AB8170" s="25"/>
    </row>
    <row r="8171" spans="5:28" x14ac:dyDescent="0.3">
      <c r="E8171" s="12"/>
      <c r="O8171" s="22"/>
      <c r="AA8171" s="25"/>
      <c r="AB8171" s="25"/>
    </row>
    <row r="8172" spans="5:28" x14ac:dyDescent="0.3">
      <c r="E8172" s="12"/>
      <c r="O8172" s="22"/>
      <c r="AA8172" s="25"/>
      <c r="AB8172" s="25"/>
    </row>
    <row r="8173" spans="5:28" x14ac:dyDescent="0.3">
      <c r="E8173" s="12"/>
      <c r="O8173" s="22"/>
      <c r="AA8173" s="25"/>
      <c r="AB8173" s="25"/>
    </row>
    <row r="8174" spans="5:28" x14ac:dyDescent="0.3">
      <c r="E8174" s="12"/>
      <c r="O8174" s="22"/>
      <c r="AA8174" s="25"/>
      <c r="AB8174" s="25"/>
    </row>
    <row r="8175" spans="5:28" x14ac:dyDescent="0.3">
      <c r="E8175" s="12"/>
      <c r="O8175" s="22"/>
      <c r="AA8175" s="25"/>
      <c r="AB8175" s="25"/>
    </row>
    <row r="8176" spans="5:28" x14ac:dyDescent="0.3">
      <c r="E8176" s="12"/>
      <c r="O8176" s="22"/>
      <c r="AA8176" s="25"/>
      <c r="AB8176" s="25"/>
    </row>
    <row r="8177" spans="5:28" x14ac:dyDescent="0.3">
      <c r="E8177" s="12"/>
      <c r="O8177" s="22"/>
      <c r="AA8177" s="25"/>
      <c r="AB8177" s="25"/>
    </row>
    <row r="8178" spans="5:28" x14ac:dyDescent="0.3">
      <c r="E8178" s="12"/>
      <c r="O8178" s="22"/>
      <c r="AA8178" s="25"/>
      <c r="AB8178" s="25"/>
    </row>
    <row r="8179" spans="5:28" x14ac:dyDescent="0.3">
      <c r="E8179" s="12"/>
      <c r="O8179" s="22"/>
      <c r="AA8179" s="25"/>
      <c r="AB8179" s="25"/>
    </row>
    <row r="8180" spans="5:28" x14ac:dyDescent="0.3">
      <c r="E8180" s="12"/>
      <c r="O8180" s="22"/>
      <c r="AA8180" s="25"/>
      <c r="AB8180" s="25"/>
    </row>
    <row r="8181" spans="5:28" x14ac:dyDescent="0.3">
      <c r="E8181" s="12"/>
      <c r="O8181" s="22"/>
      <c r="AA8181" s="25"/>
      <c r="AB8181" s="25"/>
    </row>
    <row r="8182" spans="5:28" x14ac:dyDescent="0.3">
      <c r="E8182" s="12"/>
      <c r="O8182" s="22"/>
      <c r="AA8182" s="25"/>
      <c r="AB8182" s="25"/>
    </row>
    <row r="8183" spans="5:28" x14ac:dyDescent="0.3">
      <c r="E8183" s="12"/>
      <c r="O8183" s="22"/>
      <c r="AA8183" s="25"/>
      <c r="AB8183" s="25"/>
    </row>
    <row r="8184" spans="5:28" x14ac:dyDescent="0.3">
      <c r="E8184" s="12"/>
      <c r="O8184" s="22"/>
      <c r="AA8184" s="25"/>
      <c r="AB8184" s="25"/>
    </row>
    <row r="8185" spans="5:28" x14ac:dyDescent="0.3">
      <c r="E8185" s="12"/>
      <c r="O8185" s="22"/>
      <c r="AA8185" s="25"/>
      <c r="AB8185" s="25"/>
    </row>
    <row r="8186" spans="5:28" x14ac:dyDescent="0.3">
      <c r="E8186" s="12"/>
      <c r="O8186" s="22"/>
      <c r="AA8186" s="25"/>
      <c r="AB8186" s="25"/>
    </row>
    <row r="8187" spans="5:28" x14ac:dyDescent="0.3">
      <c r="E8187" s="12"/>
      <c r="O8187" s="22"/>
      <c r="AA8187" s="25"/>
      <c r="AB8187" s="25"/>
    </row>
    <row r="8188" spans="5:28" x14ac:dyDescent="0.3">
      <c r="E8188" s="12"/>
      <c r="O8188" s="22"/>
      <c r="AA8188" s="25"/>
      <c r="AB8188" s="25"/>
    </row>
    <row r="8189" spans="5:28" x14ac:dyDescent="0.3">
      <c r="E8189" s="12"/>
      <c r="O8189" s="22"/>
      <c r="AA8189" s="25"/>
      <c r="AB8189" s="25"/>
    </row>
    <row r="8190" spans="5:28" x14ac:dyDescent="0.3">
      <c r="E8190" s="12"/>
      <c r="O8190" s="22"/>
      <c r="AA8190" s="25"/>
      <c r="AB8190" s="25"/>
    </row>
    <row r="8191" spans="5:28" x14ac:dyDescent="0.3">
      <c r="E8191" s="12"/>
      <c r="O8191" s="22"/>
      <c r="AA8191" s="25"/>
      <c r="AB8191" s="25"/>
    </row>
    <row r="8192" spans="5:28" x14ac:dyDescent="0.3">
      <c r="E8192" s="12"/>
      <c r="O8192" s="22"/>
      <c r="AA8192" s="25"/>
      <c r="AB8192" s="25"/>
    </row>
    <row r="8193" spans="5:28" x14ac:dyDescent="0.3">
      <c r="E8193" s="12"/>
      <c r="O8193" s="22"/>
      <c r="AA8193" s="25"/>
      <c r="AB8193" s="25"/>
    </row>
    <row r="8194" spans="5:28" x14ac:dyDescent="0.3">
      <c r="E8194" s="12"/>
      <c r="O8194" s="22"/>
      <c r="AA8194" s="25"/>
      <c r="AB8194" s="25"/>
    </row>
    <row r="8195" spans="5:28" x14ac:dyDescent="0.3">
      <c r="E8195" s="12"/>
      <c r="O8195" s="22"/>
      <c r="AA8195" s="25"/>
      <c r="AB8195" s="25"/>
    </row>
    <row r="8196" spans="5:28" x14ac:dyDescent="0.3">
      <c r="E8196" s="12"/>
      <c r="O8196" s="22"/>
      <c r="AA8196" s="25"/>
      <c r="AB8196" s="25"/>
    </row>
    <row r="8197" spans="5:28" x14ac:dyDescent="0.3">
      <c r="E8197" s="12"/>
      <c r="O8197" s="22"/>
      <c r="AA8197" s="25"/>
      <c r="AB8197" s="25"/>
    </row>
    <row r="8198" spans="5:28" x14ac:dyDescent="0.3">
      <c r="E8198" s="12"/>
      <c r="O8198" s="22"/>
      <c r="AA8198" s="25"/>
      <c r="AB8198" s="25"/>
    </row>
    <row r="8199" spans="5:28" x14ac:dyDescent="0.3">
      <c r="E8199" s="12"/>
      <c r="O8199" s="22"/>
      <c r="AA8199" s="25"/>
      <c r="AB8199" s="25"/>
    </row>
    <row r="8200" spans="5:28" x14ac:dyDescent="0.3">
      <c r="E8200" s="12"/>
      <c r="O8200" s="22"/>
      <c r="AA8200" s="25"/>
      <c r="AB8200" s="25"/>
    </row>
    <row r="8201" spans="5:28" x14ac:dyDescent="0.3">
      <c r="E8201" s="12"/>
      <c r="O8201" s="22"/>
      <c r="AA8201" s="25"/>
      <c r="AB8201" s="25"/>
    </row>
    <row r="8202" spans="5:28" x14ac:dyDescent="0.3">
      <c r="E8202" s="12"/>
      <c r="O8202" s="22"/>
      <c r="AA8202" s="25"/>
      <c r="AB8202" s="25"/>
    </row>
    <row r="8203" spans="5:28" x14ac:dyDescent="0.3">
      <c r="E8203" s="12"/>
      <c r="O8203" s="22"/>
      <c r="AA8203" s="25"/>
      <c r="AB8203" s="25"/>
    </row>
    <row r="8204" spans="5:28" x14ac:dyDescent="0.3">
      <c r="E8204" s="12"/>
      <c r="O8204" s="22"/>
      <c r="AA8204" s="25"/>
      <c r="AB8204" s="25"/>
    </row>
    <row r="8205" spans="5:28" x14ac:dyDescent="0.3">
      <c r="E8205" s="12"/>
      <c r="O8205" s="22"/>
      <c r="AA8205" s="25"/>
      <c r="AB8205" s="25"/>
    </row>
    <row r="8206" spans="5:28" x14ac:dyDescent="0.3">
      <c r="E8206" s="12"/>
      <c r="O8206" s="22"/>
      <c r="AA8206" s="25"/>
      <c r="AB8206" s="25"/>
    </row>
    <row r="8207" spans="5:28" x14ac:dyDescent="0.3">
      <c r="E8207" s="12"/>
      <c r="O8207" s="22"/>
      <c r="AA8207" s="25"/>
      <c r="AB8207" s="25"/>
    </row>
    <row r="8208" spans="5:28" x14ac:dyDescent="0.3">
      <c r="E8208" s="12"/>
      <c r="O8208" s="22"/>
      <c r="AA8208" s="25"/>
      <c r="AB8208" s="25"/>
    </row>
    <row r="8209" spans="5:28" x14ac:dyDescent="0.3">
      <c r="E8209" s="12"/>
      <c r="O8209" s="22"/>
      <c r="AA8209" s="25"/>
      <c r="AB8209" s="25"/>
    </row>
    <row r="8210" spans="5:28" x14ac:dyDescent="0.3">
      <c r="E8210" s="12"/>
      <c r="O8210" s="22"/>
      <c r="AA8210" s="25"/>
      <c r="AB8210" s="25"/>
    </row>
    <row r="8211" spans="5:28" x14ac:dyDescent="0.3">
      <c r="E8211" s="12"/>
      <c r="O8211" s="22"/>
      <c r="AA8211" s="25"/>
      <c r="AB8211" s="25"/>
    </row>
    <row r="8212" spans="5:28" x14ac:dyDescent="0.3">
      <c r="E8212" s="12"/>
      <c r="O8212" s="22"/>
      <c r="AA8212" s="25"/>
      <c r="AB8212" s="25"/>
    </row>
    <row r="8213" spans="5:28" x14ac:dyDescent="0.3">
      <c r="E8213" s="12"/>
      <c r="O8213" s="22"/>
      <c r="AA8213" s="25"/>
      <c r="AB8213" s="25"/>
    </row>
    <row r="8214" spans="5:28" x14ac:dyDescent="0.3">
      <c r="E8214" s="12"/>
      <c r="O8214" s="22"/>
      <c r="AA8214" s="25"/>
      <c r="AB8214" s="25"/>
    </row>
    <row r="8215" spans="5:28" x14ac:dyDescent="0.3">
      <c r="E8215" s="12"/>
      <c r="O8215" s="22"/>
      <c r="AA8215" s="25"/>
      <c r="AB8215" s="25"/>
    </row>
    <row r="8216" spans="5:28" x14ac:dyDescent="0.3">
      <c r="E8216" s="12"/>
      <c r="O8216" s="22"/>
      <c r="AA8216" s="25"/>
      <c r="AB8216" s="25"/>
    </row>
    <row r="8217" spans="5:28" x14ac:dyDescent="0.3">
      <c r="E8217" s="12"/>
      <c r="O8217" s="22"/>
      <c r="AA8217" s="25"/>
      <c r="AB8217" s="25"/>
    </row>
    <row r="8218" spans="5:28" x14ac:dyDescent="0.3">
      <c r="E8218" s="12"/>
      <c r="O8218" s="22"/>
      <c r="AA8218" s="25"/>
      <c r="AB8218" s="25"/>
    </row>
    <row r="8219" spans="5:28" x14ac:dyDescent="0.3">
      <c r="E8219" s="12"/>
      <c r="O8219" s="22"/>
      <c r="AA8219" s="25"/>
      <c r="AB8219" s="25"/>
    </row>
    <row r="8220" spans="5:28" x14ac:dyDescent="0.3">
      <c r="E8220" s="12"/>
      <c r="O8220" s="22"/>
      <c r="AA8220" s="25"/>
      <c r="AB8220" s="25"/>
    </row>
    <row r="8221" spans="5:28" x14ac:dyDescent="0.3">
      <c r="E8221" s="12"/>
      <c r="O8221" s="22"/>
      <c r="AA8221" s="25"/>
      <c r="AB8221" s="25"/>
    </row>
    <row r="8222" spans="5:28" x14ac:dyDescent="0.3">
      <c r="E8222" s="12"/>
      <c r="O8222" s="22"/>
      <c r="AA8222" s="25"/>
      <c r="AB8222" s="25"/>
    </row>
    <row r="8223" spans="5:28" x14ac:dyDescent="0.3">
      <c r="E8223" s="12"/>
      <c r="O8223" s="22"/>
      <c r="AA8223" s="25"/>
      <c r="AB8223" s="25"/>
    </row>
    <row r="8224" spans="5:28" x14ac:dyDescent="0.3">
      <c r="E8224" s="12"/>
      <c r="O8224" s="22"/>
      <c r="AA8224" s="25"/>
      <c r="AB8224" s="25"/>
    </row>
    <row r="8225" spans="5:28" x14ac:dyDescent="0.3">
      <c r="E8225" s="12"/>
      <c r="O8225" s="22"/>
      <c r="AA8225" s="25"/>
      <c r="AB8225" s="25"/>
    </row>
    <row r="8226" spans="5:28" x14ac:dyDescent="0.3">
      <c r="E8226" s="12"/>
      <c r="O8226" s="22"/>
      <c r="AA8226" s="25"/>
      <c r="AB8226" s="25"/>
    </row>
    <row r="8227" spans="5:28" x14ac:dyDescent="0.3">
      <c r="E8227" s="12"/>
      <c r="O8227" s="22"/>
      <c r="AA8227" s="25"/>
      <c r="AB8227" s="25"/>
    </row>
    <row r="8228" spans="5:28" x14ac:dyDescent="0.3">
      <c r="E8228" s="12"/>
      <c r="O8228" s="22"/>
      <c r="AA8228" s="25"/>
      <c r="AB8228" s="25"/>
    </row>
    <row r="8229" spans="5:28" x14ac:dyDescent="0.3">
      <c r="E8229" s="12"/>
      <c r="O8229" s="22"/>
      <c r="AA8229" s="25"/>
      <c r="AB8229" s="25"/>
    </row>
    <row r="8230" spans="5:28" x14ac:dyDescent="0.3">
      <c r="E8230" s="12"/>
      <c r="O8230" s="22"/>
      <c r="AA8230" s="25"/>
      <c r="AB8230" s="25"/>
    </row>
    <row r="8231" spans="5:28" x14ac:dyDescent="0.3">
      <c r="E8231" s="12"/>
      <c r="O8231" s="22"/>
      <c r="AA8231" s="25"/>
      <c r="AB8231" s="25"/>
    </row>
    <row r="8232" spans="5:28" x14ac:dyDescent="0.3">
      <c r="E8232" s="12"/>
      <c r="O8232" s="22"/>
      <c r="AA8232" s="25"/>
      <c r="AB8232" s="25"/>
    </row>
    <row r="8233" spans="5:28" x14ac:dyDescent="0.3">
      <c r="E8233" s="12"/>
      <c r="O8233" s="22"/>
      <c r="AA8233" s="25"/>
      <c r="AB8233" s="25"/>
    </row>
    <row r="8234" spans="5:28" x14ac:dyDescent="0.3">
      <c r="E8234" s="12"/>
      <c r="O8234" s="22"/>
      <c r="AA8234" s="25"/>
      <c r="AB8234" s="25"/>
    </row>
    <row r="8235" spans="5:28" x14ac:dyDescent="0.3">
      <c r="E8235" s="12"/>
      <c r="O8235" s="22"/>
      <c r="AA8235" s="25"/>
      <c r="AB8235" s="25"/>
    </row>
    <row r="8236" spans="5:28" x14ac:dyDescent="0.3">
      <c r="E8236" s="12"/>
      <c r="O8236" s="22"/>
      <c r="AA8236" s="25"/>
      <c r="AB8236" s="25"/>
    </row>
    <row r="8237" spans="5:28" x14ac:dyDescent="0.3">
      <c r="E8237" s="12"/>
      <c r="O8237" s="22"/>
      <c r="AA8237" s="25"/>
      <c r="AB8237" s="25"/>
    </row>
    <row r="8238" spans="5:28" x14ac:dyDescent="0.3">
      <c r="E8238" s="12"/>
      <c r="O8238" s="22"/>
      <c r="AA8238" s="25"/>
      <c r="AB8238" s="25"/>
    </row>
    <row r="8239" spans="5:28" x14ac:dyDescent="0.3">
      <c r="E8239" s="12"/>
      <c r="O8239" s="22"/>
      <c r="AA8239" s="25"/>
      <c r="AB8239" s="25"/>
    </row>
    <row r="8240" spans="5:28" x14ac:dyDescent="0.3">
      <c r="E8240" s="12"/>
      <c r="O8240" s="22"/>
      <c r="AA8240" s="25"/>
      <c r="AB8240" s="25"/>
    </row>
    <row r="8241" spans="5:28" x14ac:dyDescent="0.3">
      <c r="E8241" s="12"/>
      <c r="O8241" s="22"/>
      <c r="AA8241" s="25"/>
      <c r="AB8241" s="25"/>
    </row>
    <row r="8242" spans="5:28" x14ac:dyDescent="0.3">
      <c r="E8242" s="12"/>
      <c r="O8242" s="22"/>
      <c r="AA8242" s="25"/>
      <c r="AB8242" s="25"/>
    </row>
    <row r="8243" spans="5:28" x14ac:dyDescent="0.3">
      <c r="E8243" s="12"/>
      <c r="O8243" s="22"/>
      <c r="AA8243" s="25"/>
      <c r="AB8243" s="25"/>
    </row>
    <row r="8244" spans="5:28" x14ac:dyDescent="0.3">
      <c r="E8244" s="12"/>
      <c r="O8244" s="22"/>
      <c r="AA8244" s="25"/>
      <c r="AB8244" s="25"/>
    </row>
    <row r="8245" spans="5:28" x14ac:dyDescent="0.3">
      <c r="E8245" s="12"/>
      <c r="O8245" s="22"/>
      <c r="AA8245" s="25"/>
      <c r="AB8245" s="25"/>
    </row>
    <row r="8246" spans="5:28" x14ac:dyDescent="0.3">
      <c r="E8246" s="12"/>
      <c r="O8246" s="22"/>
      <c r="AA8246" s="25"/>
      <c r="AB8246" s="25"/>
    </row>
    <row r="8247" spans="5:28" x14ac:dyDescent="0.3">
      <c r="E8247" s="12"/>
      <c r="O8247" s="22"/>
      <c r="AA8247" s="25"/>
      <c r="AB8247" s="25"/>
    </row>
    <row r="8248" spans="5:28" x14ac:dyDescent="0.3">
      <c r="E8248" s="12"/>
      <c r="O8248" s="22"/>
      <c r="AA8248" s="25"/>
      <c r="AB8248" s="25"/>
    </row>
    <row r="8249" spans="5:28" x14ac:dyDescent="0.3">
      <c r="E8249" s="12"/>
      <c r="O8249" s="22"/>
      <c r="AA8249" s="25"/>
      <c r="AB8249" s="25"/>
    </row>
    <row r="8250" spans="5:28" x14ac:dyDescent="0.3">
      <c r="E8250" s="12"/>
      <c r="O8250" s="22"/>
      <c r="AA8250" s="25"/>
      <c r="AB8250" s="25"/>
    </row>
    <row r="8251" spans="5:28" x14ac:dyDescent="0.3">
      <c r="E8251" s="12"/>
      <c r="O8251" s="22"/>
      <c r="AA8251" s="25"/>
      <c r="AB8251" s="25"/>
    </row>
    <row r="8252" spans="5:28" x14ac:dyDescent="0.3">
      <c r="E8252" s="12"/>
      <c r="O8252" s="22"/>
      <c r="AA8252" s="25"/>
      <c r="AB8252" s="25"/>
    </row>
    <row r="8253" spans="5:28" x14ac:dyDescent="0.3">
      <c r="E8253" s="12"/>
      <c r="O8253" s="22"/>
      <c r="AA8253" s="25"/>
      <c r="AB8253" s="25"/>
    </row>
    <row r="8254" spans="5:28" x14ac:dyDescent="0.3">
      <c r="E8254" s="12"/>
      <c r="O8254" s="22"/>
      <c r="AA8254" s="25"/>
      <c r="AB8254" s="25"/>
    </row>
    <row r="8255" spans="5:28" x14ac:dyDescent="0.3">
      <c r="E8255" s="12"/>
      <c r="O8255" s="22"/>
      <c r="AA8255" s="25"/>
      <c r="AB8255" s="25"/>
    </row>
    <row r="8256" spans="5:28" x14ac:dyDescent="0.3">
      <c r="E8256" s="12"/>
      <c r="O8256" s="22"/>
      <c r="AA8256" s="25"/>
      <c r="AB8256" s="25"/>
    </row>
    <row r="8257" spans="5:28" x14ac:dyDescent="0.3">
      <c r="E8257" s="12"/>
      <c r="O8257" s="22"/>
      <c r="AA8257" s="25"/>
      <c r="AB8257" s="25"/>
    </row>
    <row r="8258" spans="5:28" x14ac:dyDescent="0.3">
      <c r="E8258" s="12"/>
      <c r="O8258" s="22"/>
      <c r="AA8258" s="25"/>
      <c r="AB8258" s="25"/>
    </row>
    <row r="8259" spans="5:28" x14ac:dyDescent="0.3">
      <c r="E8259" s="12"/>
      <c r="O8259" s="22"/>
      <c r="AA8259" s="25"/>
      <c r="AB8259" s="25"/>
    </row>
    <row r="8260" spans="5:28" x14ac:dyDescent="0.3">
      <c r="E8260" s="12"/>
      <c r="O8260" s="22"/>
      <c r="AA8260" s="25"/>
      <c r="AB8260" s="25"/>
    </row>
    <row r="8261" spans="5:28" x14ac:dyDescent="0.3">
      <c r="E8261" s="12"/>
      <c r="O8261" s="22"/>
      <c r="AA8261" s="25"/>
      <c r="AB8261" s="25"/>
    </row>
    <row r="8262" spans="5:28" x14ac:dyDescent="0.3">
      <c r="E8262" s="12"/>
      <c r="O8262" s="22"/>
      <c r="AA8262" s="25"/>
      <c r="AB8262" s="25"/>
    </row>
    <row r="8263" spans="5:28" x14ac:dyDescent="0.3">
      <c r="E8263" s="12"/>
      <c r="O8263" s="22"/>
      <c r="AA8263" s="25"/>
      <c r="AB8263" s="25"/>
    </row>
    <row r="8264" spans="5:28" x14ac:dyDescent="0.3">
      <c r="E8264" s="12"/>
      <c r="O8264" s="22"/>
      <c r="AA8264" s="25"/>
      <c r="AB8264" s="25"/>
    </row>
    <row r="8265" spans="5:28" x14ac:dyDescent="0.3">
      <c r="E8265" s="12"/>
      <c r="O8265" s="22"/>
      <c r="AA8265" s="25"/>
      <c r="AB8265" s="25"/>
    </row>
    <row r="8266" spans="5:28" x14ac:dyDescent="0.3">
      <c r="E8266" s="12"/>
      <c r="O8266" s="22"/>
      <c r="AA8266" s="25"/>
      <c r="AB8266" s="25"/>
    </row>
    <row r="8267" spans="5:28" x14ac:dyDescent="0.3">
      <c r="E8267" s="12"/>
      <c r="O8267" s="22"/>
      <c r="AA8267" s="25"/>
      <c r="AB8267" s="25"/>
    </row>
    <row r="8268" spans="5:28" x14ac:dyDescent="0.3">
      <c r="E8268" s="12"/>
      <c r="O8268" s="22"/>
      <c r="AA8268" s="25"/>
      <c r="AB8268" s="25"/>
    </row>
    <row r="8269" spans="5:28" x14ac:dyDescent="0.3">
      <c r="E8269" s="12"/>
      <c r="O8269" s="22"/>
      <c r="AA8269" s="25"/>
      <c r="AB8269" s="25"/>
    </row>
    <row r="8270" spans="5:28" x14ac:dyDescent="0.3">
      <c r="E8270" s="12"/>
      <c r="O8270" s="22"/>
      <c r="AA8270" s="25"/>
      <c r="AB8270" s="25"/>
    </row>
    <row r="8271" spans="5:28" x14ac:dyDescent="0.3">
      <c r="E8271" s="12"/>
      <c r="O8271" s="22"/>
      <c r="AA8271" s="25"/>
      <c r="AB8271" s="25"/>
    </row>
    <row r="8272" spans="5:28" x14ac:dyDescent="0.3">
      <c r="E8272" s="12"/>
      <c r="O8272" s="22"/>
      <c r="AA8272" s="25"/>
      <c r="AB8272" s="25"/>
    </row>
    <row r="8273" spans="5:28" x14ac:dyDescent="0.3">
      <c r="E8273" s="12"/>
      <c r="O8273" s="22"/>
      <c r="AA8273" s="25"/>
      <c r="AB8273" s="25"/>
    </row>
    <row r="8274" spans="5:28" x14ac:dyDescent="0.3">
      <c r="E8274" s="12"/>
      <c r="O8274" s="22"/>
      <c r="AA8274" s="25"/>
      <c r="AB8274" s="25"/>
    </row>
    <row r="8275" spans="5:28" x14ac:dyDescent="0.3">
      <c r="E8275" s="12"/>
      <c r="O8275" s="22"/>
      <c r="AA8275" s="25"/>
      <c r="AB8275" s="25"/>
    </row>
    <row r="8276" spans="5:28" x14ac:dyDescent="0.3">
      <c r="E8276" s="12"/>
      <c r="O8276" s="22"/>
      <c r="AA8276" s="25"/>
      <c r="AB8276" s="25"/>
    </row>
    <row r="8277" spans="5:28" x14ac:dyDescent="0.3">
      <c r="E8277" s="12"/>
      <c r="O8277" s="22"/>
      <c r="AA8277" s="25"/>
      <c r="AB8277" s="25"/>
    </row>
    <row r="8278" spans="5:28" x14ac:dyDescent="0.3">
      <c r="E8278" s="12"/>
      <c r="O8278" s="22"/>
      <c r="AA8278" s="25"/>
      <c r="AB8278" s="25"/>
    </row>
    <row r="8279" spans="5:28" x14ac:dyDescent="0.3">
      <c r="E8279" s="12"/>
      <c r="O8279" s="22"/>
      <c r="AA8279" s="25"/>
      <c r="AB8279" s="25"/>
    </row>
    <row r="8280" spans="5:28" x14ac:dyDescent="0.3">
      <c r="E8280" s="12"/>
      <c r="O8280" s="22"/>
      <c r="AA8280" s="25"/>
      <c r="AB8280" s="25"/>
    </row>
    <row r="8281" spans="5:28" x14ac:dyDescent="0.3">
      <c r="E8281" s="12"/>
      <c r="O8281" s="22"/>
      <c r="AA8281" s="25"/>
      <c r="AB8281" s="25"/>
    </row>
    <row r="8282" spans="5:28" x14ac:dyDescent="0.3">
      <c r="E8282" s="12"/>
      <c r="O8282" s="22"/>
      <c r="AA8282" s="25"/>
      <c r="AB8282" s="25"/>
    </row>
    <row r="8283" spans="5:28" x14ac:dyDescent="0.3">
      <c r="E8283" s="12"/>
      <c r="O8283" s="22"/>
      <c r="AA8283" s="25"/>
      <c r="AB8283" s="25"/>
    </row>
    <row r="8284" spans="5:28" x14ac:dyDescent="0.3">
      <c r="E8284" s="12"/>
      <c r="O8284" s="22"/>
      <c r="AA8284" s="25"/>
      <c r="AB8284" s="25"/>
    </row>
    <row r="8285" spans="5:28" x14ac:dyDescent="0.3">
      <c r="E8285" s="12"/>
      <c r="O8285" s="22"/>
      <c r="AA8285" s="25"/>
      <c r="AB8285" s="25"/>
    </row>
    <row r="8286" spans="5:28" x14ac:dyDescent="0.3">
      <c r="E8286" s="12"/>
      <c r="O8286" s="22"/>
      <c r="AA8286" s="25"/>
      <c r="AB8286" s="25"/>
    </row>
    <row r="8287" spans="5:28" x14ac:dyDescent="0.3">
      <c r="E8287" s="12"/>
      <c r="O8287" s="22"/>
      <c r="AA8287" s="25"/>
      <c r="AB8287" s="25"/>
    </row>
    <row r="8288" spans="5:28" x14ac:dyDescent="0.3">
      <c r="E8288" s="12"/>
      <c r="O8288" s="22"/>
      <c r="AA8288" s="25"/>
      <c r="AB8288" s="25"/>
    </row>
    <row r="8289" spans="5:28" x14ac:dyDescent="0.3">
      <c r="E8289" s="12"/>
      <c r="O8289" s="22"/>
      <c r="AA8289" s="25"/>
      <c r="AB8289" s="25"/>
    </row>
    <row r="8290" spans="5:28" x14ac:dyDescent="0.3">
      <c r="E8290" s="12"/>
      <c r="O8290" s="22"/>
      <c r="AA8290" s="25"/>
      <c r="AB8290" s="25"/>
    </row>
    <row r="8291" spans="5:28" x14ac:dyDescent="0.3">
      <c r="E8291" s="12"/>
      <c r="O8291" s="22"/>
      <c r="AA8291" s="25"/>
      <c r="AB8291" s="25"/>
    </row>
    <row r="8292" spans="5:28" x14ac:dyDescent="0.3">
      <c r="E8292" s="12"/>
      <c r="O8292" s="22"/>
      <c r="AA8292" s="25"/>
      <c r="AB8292" s="25"/>
    </row>
    <row r="8293" spans="5:28" x14ac:dyDescent="0.3">
      <c r="E8293" s="12"/>
      <c r="O8293" s="22"/>
      <c r="AA8293" s="25"/>
      <c r="AB8293" s="25"/>
    </row>
    <row r="8294" spans="5:28" x14ac:dyDescent="0.3">
      <c r="E8294" s="12"/>
      <c r="O8294" s="22"/>
      <c r="AA8294" s="25"/>
      <c r="AB8294" s="25"/>
    </row>
    <row r="8295" spans="5:28" x14ac:dyDescent="0.3">
      <c r="E8295" s="12"/>
      <c r="O8295" s="22"/>
      <c r="AA8295" s="25"/>
      <c r="AB8295" s="25"/>
    </row>
    <row r="8296" spans="5:28" x14ac:dyDescent="0.3">
      <c r="E8296" s="12"/>
      <c r="O8296" s="22"/>
      <c r="AA8296" s="25"/>
      <c r="AB8296" s="25"/>
    </row>
    <row r="8297" spans="5:28" x14ac:dyDescent="0.3">
      <c r="E8297" s="12"/>
      <c r="O8297" s="22"/>
      <c r="AA8297" s="25"/>
      <c r="AB8297" s="25"/>
    </row>
    <row r="8298" spans="5:28" x14ac:dyDescent="0.3">
      <c r="E8298" s="12"/>
      <c r="O8298" s="22"/>
      <c r="AA8298" s="25"/>
      <c r="AB8298" s="25"/>
    </row>
    <row r="8299" spans="5:28" x14ac:dyDescent="0.3">
      <c r="E8299" s="12"/>
      <c r="O8299" s="22"/>
      <c r="AA8299" s="25"/>
      <c r="AB8299" s="25"/>
    </row>
    <row r="8300" spans="5:28" x14ac:dyDescent="0.3">
      <c r="E8300" s="12"/>
      <c r="O8300" s="22"/>
      <c r="AA8300" s="25"/>
      <c r="AB8300" s="25"/>
    </row>
    <row r="8301" spans="5:28" x14ac:dyDescent="0.3">
      <c r="E8301" s="12"/>
      <c r="O8301" s="22"/>
      <c r="AA8301" s="25"/>
      <c r="AB8301" s="25"/>
    </row>
    <row r="8302" spans="5:28" x14ac:dyDescent="0.3">
      <c r="E8302" s="12"/>
      <c r="O8302" s="22"/>
      <c r="AA8302" s="25"/>
      <c r="AB8302" s="25"/>
    </row>
    <row r="8303" spans="5:28" x14ac:dyDescent="0.3">
      <c r="E8303" s="12"/>
      <c r="O8303" s="22"/>
      <c r="AA8303" s="25"/>
      <c r="AB8303" s="25"/>
    </row>
    <row r="8304" spans="5:28" x14ac:dyDescent="0.3">
      <c r="E8304" s="12"/>
      <c r="O8304" s="22"/>
      <c r="AA8304" s="25"/>
      <c r="AB8304" s="25"/>
    </row>
    <row r="8305" spans="5:28" x14ac:dyDescent="0.3">
      <c r="E8305" s="12"/>
      <c r="O8305" s="22"/>
      <c r="AA8305" s="25"/>
      <c r="AB8305" s="25"/>
    </row>
    <row r="8306" spans="5:28" x14ac:dyDescent="0.3">
      <c r="E8306" s="12"/>
      <c r="O8306" s="22"/>
      <c r="AA8306" s="25"/>
      <c r="AB8306" s="25"/>
    </row>
    <row r="8307" spans="5:28" x14ac:dyDescent="0.3">
      <c r="E8307" s="12"/>
      <c r="O8307" s="22"/>
      <c r="AA8307" s="25"/>
      <c r="AB8307" s="25"/>
    </row>
    <row r="8308" spans="5:28" x14ac:dyDescent="0.3">
      <c r="E8308" s="12"/>
      <c r="O8308" s="22"/>
      <c r="AA8308" s="25"/>
      <c r="AB8308" s="25"/>
    </row>
    <row r="8309" spans="5:28" x14ac:dyDescent="0.3">
      <c r="E8309" s="12"/>
      <c r="O8309" s="22"/>
      <c r="AA8309" s="25"/>
      <c r="AB8309" s="25"/>
    </row>
    <row r="8310" spans="5:28" x14ac:dyDescent="0.3">
      <c r="E8310" s="12"/>
      <c r="O8310" s="22"/>
      <c r="AA8310" s="25"/>
      <c r="AB8310" s="25"/>
    </row>
    <row r="8311" spans="5:28" x14ac:dyDescent="0.3">
      <c r="E8311" s="12"/>
      <c r="O8311" s="22"/>
      <c r="AA8311" s="25"/>
      <c r="AB8311" s="25"/>
    </row>
    <row r="8312" spans="5:28" x14ac:dyDescent="0.3">
      <c r="E8312" s="12"/>
      <c r="O8312" s="22"/>
      <c r="AA8312" s="25"/>
      <c r="AB8312" s="25"/>
    </row>
    <row r="8313" spans="5:28" x14ac:dyDescent="0.3">
      <c r="E8313" s="12"/>
      <c r="O8313" s="22"/>
      <c r="AA8313" s="25"/>
      <c r="AB8313" s="25"/>
    </row>
    <row r="8314" spans="5:28" x14ac:dyDescent="0.3">
      <c r="E8314" s="12"/>
      <c r="O8314" s="22"/>
      <c r="AA8314" s="25"/>
      <c r="AB8314" s="25"/>
    </row>
    <row r="8315" spans="5:28" x14ac:dyDescent="0.3">
      <c r="E8315" s="12"/>
      <c r="O8315" s="22"/>
      <c r="AA8315" s="25"/>
      <c r="AB8315" s="25"/>
    </row>
    <row r="8316" spans="5:28" x14ac:dyDescent="0.3">
      <c r="E8316" s="12"/>
      <c r="O8316" s="22"/>
      <c r="AA8316" s="25"/>
      <c r="AB8316" s="25"/>
    </row>
    <row r="8317" spans="5:28" x14ac:dyDescent="0.3">
      <c r="E8317" s="12"/>
      <c r="O8317" s="22"/>
      <c r="AA8317" s="25"/>
      <c r="AB8317" s="25"/>
    </row>
    <row r="8318" spans="5:28" x14ac:dyDescent="0.3">
      <c r="E8318" s="12"/>
      <c r="O8318" s="22"/>
      <c r="AA8318" s="25"/>
      <c r="AB8318" s="25"/>
    </row>
    <row r="8319" spans="5:28" x14ac:dyDescent="0.3">
      <c r="E8319" s="12"/>
      <c r="O8319" s="22"/>
      <c r="AA8319" s="25"/>
      <c r="AB8319" s="25"/>
    </row>
    <row r="8320" spans="5:28" x14ac:dyDescent="0.3">
      <c r="E8320" s="12"/>
      <c r="O8320" s="22"/>
      <c r="AA8320" s="25"/>
      <c r="AB8320" s="25"/>
    </row>
    <row r="8321" spans="5:28" x14ac:dyDescent="0.3">
      <c r="E8321" s="12"/>
      <c r="O8321" s="22"/>
      <c r="AA8321" s="25"/>
      <c r="AB8321" s="25"/>
    </row>
    <row r="8322" spans="5:28" x14ac:dyDescent="0.3">
      <c r="E8322" s="12"/>
      <c r="O8322" s="22"/>
      <c r="AA8322" s="25"/>
      <c r="AB8322" s="25"/>
    </row>
    <row r="8323" spans="5:28" x14ac:dyDescent="0.3">
      <c r="E8323" s="12"/>
      <c r="O8323" s="22"/>
      <c r="AA8323" s="25"/>
      <c r="AB8323" s="25"/>
    </row>
    <row r="8324" spans="5:28" x14ac:dyDescent="0.3">
      <c r="E8324" s="12"/>
      <c r="O8324" s="22"/>
      <c r="AA8324" s="25"/>
      <c r="AB8324" s="25"/>
    </row>
    <row r="8325" spans="5:28" x14ac:dyDescent="0.3">
      <c r="E8325" s="12"/>
      <c r="O8325" s="22"/>
      <c r="AA8325" s="25"/>
      <c r="AB8325" s="25"/>
    </row>
    <row r="8326" spans="5:28" x14ac:dyDescent="0.3">
      <c r="E8326" s="12"/>
      <c r="O8326" s="22"/>
      <c r="AA8326" s="25"/>
      <c r="AB8326" s="25"/>
    </row>
    <row r="8327" spans="5:28" x14ac:dyDescent="0.3">
      <c r="E8327" s="12"/>
      <c r="O8327" s="22"/>
      <c r="AA8327" s="25"/>
      <c r="AB8327" s="25"/>
    </row>
    <row r="8328" spans="5:28" x14ac:dyDescent="0.3">
      <c r="E8328" s="12"/>
      <c r="O8328" s="22"/>
      <c r="AA8328" s="25"/>
      <c r="AB8328" s="25"/>
    </row>
    <row r="8329" spans="5:28" x14ac:dyDescent="0.3">
      <c r="E8329" s="12"/>
      <c r="O8329" s="22"/>
      <c r="AA8329" s="25"/>
      <c r="AB8329" s="25"/>
    </row>
    <row r="8330" spans="5:28" x14ac:dyDescent="0.3">
      <c r="E8330" s="12"/>
      <c r="O8330" s="22"/>
      <c r="AA8330" s="25"/>
      <c r="AB8330" s="25"/>
    </row>
    <row r="8331" spans="5:28" x14ac:dyDescent="0.3">
      <c r="E8331" s="12"/>
      <c r="O8331" s="22"/>
      <c r="AA8331" s="25"/>
      <c r="AB8331" s="25"/>
    </row>
    <row r="8332" spans="5:28" x14ac:dyDescent="0.3">
      <c r="E8332" s="12"/>
      <c r="O8332" s="22"/>
      <c r="AA8332" s="25"/>
      <c r="AB8332" s="25"/>
    </row>
    <row r="8333" spans="5:28" x14ac:dyDescent="0.3">
      <c r="E8333" s="12"/>
      <c r="O8333" s="22"/>
      <c r="AA8333" s="25"/>
      <c r="AB8333" s="25"/>
    </row>
    <row r="8334" spans="5:28" x14ac:dyDescent="0.3">
      <c r="E8334" s="12"/>
      <c r="O8334" s="22"/>
      <c r="AA8334" s="25"/>
      <c r="AB8334" s="25"/>
    </row>
    <row r="8335" spans="5:28" x14ac:dyDescent="0.3">
      <c r="E8335" s="12"/>
      <c r="O8335" s="22"/>
      <c r="AA8335" s="25"/>
      <c r="AB8335" s="25"/>
    </row>
    <row r="8336" spans="5:28" x14ac:dyDescent="0.3">
      <c r="E8336" s="12"/>
      <c r="O8336" s="22"/>
      <c r="AA8336" s="25"/>
      <c r="AB8336" s="25"/>
    </row>
    <row r="8337" spans="5:28" x14ac:dyDescent="0.3">
      <c r="E8337" s="12"/>
      <c r="O8337" s="22"/>
      <c r="AA8337" s="25"/>
      <c r="AB8337" s="25"/>
    </row>
    <row r="8338" spans="5:28" x14ac:dyDescent="0.3">
      <c r="E8338" s="12"/>
      <c r="O8338" s="22"/>
      <c r="AA8338" s="25"/>
      <c r="AB8338" s="25"/>
    </row>
    <row r="8339" spans="5:28" x14ac:dyDescent="0.3">
      <c r="E8339" s="12"/>
      <c r="O8339" s="22"/>
      <c r="AA8339" s="25"/>
      <c r="AB8339" s="25"/>
    </row>
    <row r="8340" spans="5:28" x14ac:dyDescent="0.3">
      <c r="E8340" s="12"/>
      <c r="O8340" s="22"/>
      <c r="AA8340" s="25"/>
      <c r="AB8340" s="25"/>
    </row>
    <row r="8341" spans="5:28" x14ac:dyDescent="0.3">
      <c r="E8341" s="12"/>
      <c r="O8341" s="22"/>
      <c r="AA8341" s="25"/>
      <c r="AB8341" s="25"/>
    </row>
    <row r="8342" spans="5:28" x14ac:dyDescent="0.3">
      <c r="E8342" s="12"/>
      <c r="O8342" s="22"/>
      <c r="AA8342" s="25"/>
      <c r="AB8342" s="25"/>
    </row>
    <row r="8343" spans="5:28" x14ac:dyDescent="0.3">
      <c r="E8343" s="12"/>
      <c r="O8343" s="22"/>
      <c r="AA8343" s="25"/>
      <c r="AB8343" s="25"/>
    </row>
    <row r="8344" spans="5:28" x14ac:dyDescent="0.3">
      <c r="E8344" s="12"/>
      <c r="O8344" s="22"/>
      <c r="AA8344" s="25"/>
      <c r="AB8344" s="25"/>
    </row>
    <row r="8345" spans="5:28" x14ac:dyDescent="0.3">
      <c r="E8345" s="12"/>
      <c r="O8345" s="22"/>
      <c r="AA8345" s="25"/>
      <c r="AB8345" s="25"/>
    </row>
    <row r="8346" spans="5:28" x14ac:dyDescent="0.3">
      <c r="E8346" s="12"/>
      <c r="O8346" s="22"/>
      <c r="AA8346" s="25"/>
      <c r="AB8346" s="25"/>
    </row>
    <row r="8347" spans="5:28" x14ac:dyDescent="0.3">
      <c r="E8347" s="12"/>
      <c r="O8347" s="22"/>
      <c r="AA8347" s="25"/>
      <c r="AB8347" s="25"/>
    </row>
    <row r="8348" spans="5:28" x14ac:dyDescent="0.3">
      <c r="E8348" s="12"/>
      <c r="O8348" s="22"/>
      <c r="AA8348" s="25"/>
      <c r="AB8348" s="25"/>
    </row>
    <row r="8349" spans="5:28" x14ac:dyDescent="0.3">
      <c r="E8349" s="12"/>
      <c r="O8349" s="22"/>
      <c r="AA8349" s="25"/>
      <c r="AB8349" s="25"/>
    </row>
    <row r="8350" spans="5:28" x14ac:dyDescent="0.3">
      <c r="E8350" s="12"/>
      <c r="O8350" s="22"/>
      <c r="AA8350" s="25"/>
      <c r="AB8350" s="25"/>
    </row>
    <row r="8351" spans="5:28" x14ac:dyDescent="0.3">
      <c r="E8351" s="12"/>
      <c r="O8351" s="22"/>
      <c r="AA8351" s="25"/>
      <c r="AB8351" s="25"/>
    </row>
    <row r="8352" spans="5:28" x14ac:dyDescent="0.3">
      <c r="E8352" s="12"/>
      <c r="O8352" s="22"/>
      <c r="AA8352" s="25"/>
      <c r="AB8352" s="25"/>
    </row>
    <row r="8353" spans="5:28" x14ac:dyDescent="0.3">
      <c r="E8353" s="12"/>
      <c r="O8353" s="22"/>
      <c r="AA8353" s="25"/>
      <c r="AB8353" s="25"/>
    </row>
    <row r="8354" spans="5:28" x14ac:dyDescent="0.3">
      <c r="E8354" s="12"/>
      <c r="O8354" s="22"/>
      <c r="AA8354" s="25"/>
      <c r="AB8354" s="25"/>
    </row>
    <row r="8355" spans="5:28" x14ac:dyDescent="0.3">
      <c r="E8355" s="12"/>
      <c r="O8355" s="22"/>
      <c r="AA8355" s="25"/>
      <c r="AB8355" s="25"/>
    </row>
    <row r="8356" spans="5:28" x14ac:dyDescent="0.3">
      <c r="E8356" s="12"/>
      <c r="O8356" s="22"/>
      <c r="AA8356" s="25"/>
      <c r="AB8356" s="25"/>
    </row>
    <row r="8357" spans="5:28" x14ac:dyDescent="0.3">
      <c r="E8357" s="12"/>
      <c r="O8357" s="22"/>
      <c r="AA8357" s="25"/>
      <c r="AB8357" s="25"/>
    </row>
    <row r="8358" spans="5:28" x14ac:dyDescent="0.3">
      <c r="E8358" s="12"/>
      <c r="O8358" s="22"/>
      <c r="AA8358" s="25"/>
      <c r="AB8358" s="25"/>
    </row>
    <row r="8359" spans="5:28" x14ac:dyDescent="0.3">
      <c r="E8359" s="12"/>
      <c r="O8359" s="22"/>
      <c r="AA8359" s="25"/>
      <c r="AB8359" s="25"/>
    </row>
    <row r="8360" spans="5:28" x14ac:dyDescent="0.3">
      <c r="E8360" s="12"/>
      <c r="O8360" s="22"/>
      <c r="AA8360" s="25"/>
      <c r="AB8360" s="25"/>
    </row>
    <row r="8361" spans="5:28" x14ac:dyDescent="0.3">
      <c r="E8361" s="12"/>
      <c r="O8361" s="22"/>
      <c r="AA8361" s="25"/>
      <c r="AB8361" s="25"/>
    </row>
    <row r="8362" spans="5:28" x14ac:dyDescent="0.3">
      <c r="E8362" s="12"/>
      <c r="O8362" s="22"/>
      <c r="AA8362" s="25"/>
      <c r="AB8362" s="25"/>
    </row>
    <row r="8363" spans="5:28" x14ac:dyDescent="0.3">
      <c r="E8363" s="12"/>
      <c r="O8363" s="22"/>
      <c r="AA8363" s="25"/>
      <c r="AB8363" s="25"/>
    </row>
    <row r="8364" spans="5:28" x14ac:dyDescent="0.3">
      <c r="E8364" s="12"/>
      <c r="O8364" s="22"/>
      <c r="AA8364" s="25"/>
      <c r="AB8364" s="25"/>
    </row>
    <row r="8365" spans="5:28" x14ac:dyDescent="0.3">
      <c r="E8365" s="12"/>
      <c r="O8365" s="22"/>
      <c r="AA8365" s="25"/>
      <c r="AB8365" s="25"/>
    </row>
    <row r="8366" spans="5:28" x14ac:dyDescent="0.3">
      <c r="E8366" s="12"/>
      <c r="O8366" s="22"/>
      <c r="AA8366" s="25"/>
      <c r="AB8366" s="25"/>
    </row>
    <row r="8367" spans="5:28" x14ac:dyDescent="0.3">
      <c r="E8367" s="12"/>
      <c r="O8367" s="22"/>
      <c r="AA8367" s="25"/>
      <c r="AB8367" s="25"/>
    </row>
    <row r="8368" spans="5:28" x14ac:dyDescent="0.3">
      <c r="E8368" s="12"/>
      <c r="O8368" s="22"/>
      <c r="AA8368" s="25"/>
      <c r="AB8368" s="25"/>
    </row>
    <row r="8369" spans="5:28" x14ac:dyDescent="0.3">
      <c r="E8369" s="12"/>
      <c r="O8369" s="22"/>
      <c r="AA8369" s="25"/>
      <c r="AB8369" s="25"/>
    </row>
    <row r="8370" spans="5:28" x14ac:dyDescent="0.3">
      <c r="E8370" s="12"/>
      <c r="O8370" s="22"/>
      <c r="AA8370" s="25"/>
      <c r="AB8370" s="25"/>
    </row>
    <row r="8371" spans="5:28" x14ac:dyDescent="0.3">
      <c r="E8371" s="12"/>
      <c r="O8371" s="22"/>
      <c r="AA8371" s="25"/>
      <c r="AB8371" s="25"/>
    </row>
    <row r="8372" spans="5:28" x14ac:dyDescent="0.3">
      <c r="E8372" s="12"/>
      <c r="O8372" s="22"/>
      <c r="AA8372" s="25"/>
      <c r="AB8372" s="25"/>
    </row>
    <row r="8373" spans="5:28" x14ac:dyDescent="0.3">
      <c r="E8373" s="12"/>
      <c r="O8373" s="22"/>
      <c r="AA8373" s="25"/>
      <c r="AB8373" s="25"/>
    </row>
    <row r="8374" spans="5:28" x14ac:dyDescent="0.3">
      <c r="E8374" s="12"/>
      <c r="O8374" s="22"/>
      <c r="AA8374" s="25"/>
      <c r="AB8374" s="25"/>
    </row>
    <row r="8375" spans="5:28" x14ac:dyDescent="0.3">
      <c r="E8375" s="12"/>
      <c r="O8375" s="22"/>
      <c r="AA8375" s="25"/>
      <c r="AB8375" s="25"/>
    </row>
    <row r="8376" spans="5:28" x14ac:dyDescent="0.3">
      <c r="E8376" s="12"/>
      <c r="O8376" s="22"/>
      <c r="AA8376" s="25"/>
      <c r="AB8376" s="25"/>
    </row>
    <row r="8377" spans="5:28" x14ac:dyDescent="0.3">
      <c r="E8377" s="12"/>
      <c r="O8377" s="22"/>
      <c r="AA8377" s="25"/>
      <c r="AB8377" s="25"/>
    </row>
    <row r="8378" spans="5:28" x14ac:dyDescent="0.3">
      <c r="E8378" s="12"/>
      <c r="O8378" s="22"/>
      <c r="AA8378" s="25"/>
      <c r="AB8378" s="25"/>
    </row>
    <row r="8379" spans="5:28" x14ac:dyDescent="0.3">
      <c r="E8379" s="12"/>
      <c r="O8379" s="22"/>
      <c r="AA8379" s="25"/>
      <c r="AB8379" s="25"/>
    </row>
    <row r="8380" spans="5:28" x14ac:dyDescent="0.3">
      <c r="E8380" s="12"/>
      <c r="O8380" s="22"/>
      <c r="AA8380" s="25"/>
      <c r="AB8380" s="25"/>
    </row>
    <row r="8381" spans="5:28" x14ac:dyDescent="0.3">
      <c r="E8381" s="12"/>
      <c r="O8381" s="22"/>
      <c r="AA8381" s="25"/>
      <c r="AB8381" s="25"/>
    </row>
    <row r="8382" spans="5:28" x14ac:dyDescent="0.3">
      <c r="E8382" s="12"/>
      <c r="O8382" s="22"/>
      <c r="AA8382" s="25"/>
      <c r="AB8382" s="25"/>
    </row>
    <row r="8383" spans="5:28" x14ac:dyDescent="0.3">
      <c r="E8383" s="12"/>
      <c r="O8383" s="22"/>
      <c r="AA8383" s="25"/>
      <c r="AB8383" s="25"/>
    </row>
    <row r="8384" spans="5:28" x14ac:dyDescent="0.3">
      <c r="E8384" s="12"/>
      <c r="O8384" s="22"/>
      <c r="AA8384" s="25"/>
      <c r="AB8384" s="25"/>
    </row>
    <row r="8385" spans="5:28" x14ac:dyDescent="0.3">
      <c r="E8385" s="12"/>
      <c r="O8385" s="22"/>
      <c r="AA8385" s="25"/>
      <c r="AB8385" s="25"/>
    </row>
    <row r="8386" spans="5:28" x14ac:dyDescent="0.3">
      <c r="E8386" s="12"/>
      <c r="O8386" s="22"/>
      <c r="AA8386" s="25"/>
      <c r="AB8386" s="25"/>
    </row>
    <row r="8387" spans="5:28" x14ac:dyDescent="0.3">
      <c r="E8387" s="12"/>
      <c r="O8387" s="22"/>
      <c r="AA8387" s="25"/>
      <c r="AB8387" s="25"/>
    </row>
    <row r="8388" spans="5:28" x14ac:dyDescent="0.3">
      <c r="E8388" s="12"/>
      <c r="O8388" s="22"/>
      <c r="AA8388" s="25"/>
      <c r="AB8388" s="25"/>
    </row>
    <row r="8389" spans="5:28" x14ac:dyDescent="0.3">
      <c r="E8389" s="12"/>
      <c r="O8389" s="22"/>
      <c r="AA8389" s="25"/>
      <c r="AB8389" s="25"/>
    </row>
    <row r="8390" spans="5:28" x14ac:dyDescent="0.3">
      <c r="E8390" s="12"/>
      <c r="O8390" s="22"/>
      <c r="AA8390" s="25"/>
      <c r="AB8390" s="25"/>
    </row>
    <row r="8391" spans="5:28" x14ac:dyDescent="0.3">
      <c r="E8391" s="12"/>
      <c r="O8391" s="22"/>
      <c r="AA8391" s="25"/>
      <c r="AB8391" s="25"/>
    </row>
    <row r="8392" spans="5:28" x14ac:dyDescent="0.3">
      <c r="E8392" s="12"/>
      <c r="O8392" s="22"/>
      <c r="AA8392" s="25"/>
      <c r="AB8392" s="25"/>
    </row>
    <row r="8393" spans="5:28" x14ac:dyDescent="0.3">
      <c r="E8393" s="12"/>
      <c r="O8393" s="22"/>
      <c r="AA8393" s="25"/>
      <c r="AB8393" s="25"/>
    </row>
    <row r="8394" spans="5:28" x14ac:dyDescent="0.3">
      <c r="E8394" s="12"/>
      <c r="O8394" s="22"/>
      <c r="AA8394" s="25"/>
      <c r="AB8394" s="25"/>
    </row>
    <row r="8395" spans="5:28" x14ac:dyDescent="0.3">
      <c r="E8395" s="12"/>
      <c r="O8395" s="22"/>
      <c r="AA8395" s="25"/>
      <c r="AB8395" s="25"/>
    </row>
    <row r="8396" spans="5:28" x14ac:dyDescent="0.3">
      <c r="E8396" s="12"/>
      <c r="O8396" s="22"/>
      <c r="AA8396" s="25"/>
      <c r="AB8396" s="25"/>
    </row>
    <row r="8397" spans="5:28" x14ac:dyDescent="0.3">
      <c r="E8397" s="12"/>
      <c r="O8397" s="22"/>
      <c r="AA8397" s="25"/>
      <c r="AB8397" s="25"/>
    </row>
    <row r="8398" spans="5:28" x14ac:dyDescent="0.3">
      <c r="E8398" s="12"/>
      <c r="O8398" s="22"/>
      <c r="AA8398" s="25"/>
      <c r="AB8398" s="25"/>
    </row>
    <row r="8399" spans="5:28" x14ac:dyDescent="0.3">
      <c r="E8399" s="12"/>
      <c r="O8399" s="22"/>
      <c r="AA8399" s="25"/>
      <c r="AB8399" s="25"/>
    </row>
    <row r="8400" spans="5:28" x14ac:dyDescent="0.3">
      <c r="E8400" s="12"/>
      <c r="O8400" s="22"/>
      <c r="AA8400" s="25"/>
      <c r="AB8400" s="25"/>
    </row>
    <row r="8401" spans="5:28" x14ac:dyDescent="0.3">
      <c r="E8401" s="12"/>
      <c r="O8401" s="22"/>
      <c r="AA8401" s="25"/>
      <c r="AB8401" s="25"/>
    </row>
    <row r="8402" spans="5:28" x14ac:dyDescent="0.3">
      <c r="E8402" s="12"/>
      <c r="O8402" s="22"/>
      <c r="AA8402" s="25"/>
      <c r="AB8402" s="25"/>
    </row>
    <row r="8403" spans="5:28" x14ac:dyDescent="0.3">
      <c r="E8403" s="12"/>
      <c r="O8403" s="22"/>
      <c r="AA8403" s="25"/>
      <c r="AB8403" s="25"/>
    </row>
    <row r="8404" spans="5:28" x14ac:dyDescent="0.3">
      <c r="E8404" s="12"/>
      <c r="O8404" s="22"/>
      <c r="AA8404" s="25"/>
      <c r="AB8404" s="25"/>
    </row>
    <row r="8405" spans="5:28" x14ac:dyDescent="0.3">
      <c r="E8405" s="12"/>
      <c r="O8405" s="22"/>
      <c r="AA8405" s="25"/>
      <c r="AB8405" s="25"/>
    </row>
    <row r="8406" spans="5:28" x14ac:dyDescent="0.3">
      <c r="E8406" s="12"/>
      <c r="O8406" s="22"/>
      <c r="AA8406" s="25"/>
      <c r="AB8406" s="25"/>
    </row>
    <row r="8407" spans="5:28" x14ac:dyDescent="0.3">
      <c r="E8407" s="12"/>
      <c r="O8407" s="22"/>
      <c r="AA8407" s="25"/>
      <c r="AB8407" s="25"/>
    </row>
    <row r="8408" spans="5:28" x14ac:dyDescent="0.3">
      <c r="E8408" s="12"/>
      <c r="O8408" s="22"/>
      <c r="AA8408" s="25"/>
      <c r="AB8408" s="25"/>
    </row>
    <row r="8409" spans="5:28" x14ac:dyDescent="0.3">
      <c r="E8409" s="12"/>
      <c r="O8409" s="22"/>
      <c r="AA8409" s="25"/>
      <c r="AB8409" s="25"/>
    </row>
    <row r="8410" spans="5:28" x14ac:dyDescent="0.3">
      <c r="E8410" s="12"/>
      <c r="O8410" s="22"/>
      <c r="AA8410" s="25"/>
      <c r="AB8410" s="25"/>
    </row>
    <row r="8411" spans="5:28" x14ac:dyDescent="0.3">
      <c r="E8411" s="12"/>
      <c r="O8411" s="22"/>
      <c r="AA8411" s="25"/>
      <c r="AB8411" s="25"/>
    </row>
    <row r="8412" spans="5:28" x14ac:dyDescent="0.3">
      <c r="E8412" s="12"/>
      <c r="O8412" s="22"/>
      <c r="AA8412" s="25"/>
      <c r="AB8412" s="25"/>
    </row>
    <row r="8413" spans="5:28" x14ac:dyDescent="0.3">
      <c r="E8413" s="12"/>
      <c r="O8413" s="22"/>
      <c r="AA8413" s="25"/>
      <c r="AB8413" s="25"/>
    </row>
    <row r="8414" spans="5:28" x14ac:dyDescent="0.3">
      <c r="E8414" s="12"/>
      <c r="O8414" s="22"/>
      <c r="AA8414" s="25"/>
      <c r="AB8414" s="25"/>
    </row>
    <row r="8415" spans="5:28" x14ac:dyDescent="0.3">
      <c r="E8415" s="12"/>
      <c r="O8415" s="22"/>
      <c r="AA8415" s="25"/>
      <c r="AB8415" s="25"/>
    </row>
    <row r="8416" spans="5:28" x14ac:dyDescent="0.3">
      <c r="E8416" s="12"/>
      <c r="O8416" s="22"/>
      <c r="AA8416" s="25"/>
      <c r="AB8416" s="25"/>
    </row>
    <row r="8417" spans="5:28" x14ac:dyDescent="0.3">
      <c r="E8417" s="12"/>
      <c r="O8417" s="22"/>
      <c r="AA8417" s="25"/>
      <c r="AB8417" s="25"/>
    </row>
    <row r="8418" spans="5:28" x14ac:dyDescent="0.3">
      <c r="E8418" s="12"/>
      <c r="O8418" s="22"/>
      <c r="AA8418" s="25"/>
      <c r="AB8418" s="25"/>
    </row>
    <row r="8419" spans="5:28" x14ac:dyDescent="0.3">
      <c r="E8419" s="12"/>
      <c r="O8419" s="22"/>
      <c r="AA8419" s="25"/>
      <c r="AB8419" s="25"/>
    </row>
    <row r="8420" spans="5:28" x14ac:dyDescent="0.3">
      <c r="E8420" s="12"/>
      <c r="O8420" s="22"/>
      <c r="AA8420" s="25"/>
      <c r="AB8420" s="25"/>
    </row>
    <row r="8421" spans="5:28" x14ac:dyDescent="0.3">
      <c r="E8421" s="12"/>
      <c r="O8421" s="22"/>
      <c r="AA8421" s="25"/>
      <c r="AB8421" s="25"/>
    </row>
    <row r="8422" spans="5:28" x14ac:dyDescent="0.3">
      <c r="E8422" s="12"/>
      <c r="O8422" s="22"/>
      <c r="AA8422" s="25"/>
      <c r="AB8422" s="25"/>
    </row>
    <row r="8423" spans="5:28" x14ac:dyDescent="0.3">
      <c r="E8423" s="12"/>
      <c r="O8423" s="22"/>
      <c r="AA8423" s="25"/>
      <c r="AB8423" s="25"/>
    </row>
    <row r="8424" spans="5:28" x14ac:dyDescent="0.3">
      <c r="E8424" s="12"/>
      <c r="O8424" s="22"/>
      <c r="AA8424" s="25"/>
      <c r="AB8424" s="25"/>
    </row>
    <row r="8425" spans="5:28" x14ac:dyDescent="0.3">
      <c r="E8425" s="12"/>
      <c r="O8425" s="22"/>
      <c r="AA8425" s="25"/>
      <c r="AB8425" s="25"/>
    </row>
    <row r="8426" spans="5:28" x14ac:dyDescent="0.3">
      <c r="E8426" s="12"/>
      <c r="O8426" s="22"/>
      <c r="AA8426" s="25"/>
      <c r="AB8426" s="25"/>
    </row>
    <row r="8427" spans="5:28" x14ac:dyDescent="0.3">
      <c r="E8427" s="12"/>
      <c r="O8427" s="22"/>
      <c r="AA8427" s="25"/>
      <c r="AB8427" s="25"/>
    </row>
    <row r="8428" spans="5:28" x14ac:dyDescent="0.3">
      <c r="E8428" s="12"/>
      <c r="O8428" s="22"/>
      <c r="AA8428" s="25"/>
      <c r="AB8428" s="25"/>
    </row>
    <row r="8429" spans="5:28" x14ac:dyDescent="0.3">
      <c r="E8429" s="12"/>
      <c r="O8429" s="22"/>
      <c r="AA8429" s="25"/>
      <c r="AB8429" s="25"/>
    </row>
    <row r="8430" spans="5:28" x14ac:dyDescent="0.3">
      <c r="E8430" s="12"/>
      <c r="O8430" s="22"/>
      <c r="AA8430" s="25"/>
      <c r="AB8430" s="25"/>
    </row>
    <row r="8431" spans="5:28" x14ac:dyDescent="0.3">
      <c r="E8431" s="12"/>
      <c r="O8431" s="22"/>
      <c r="AA8431" s="25"/>
      <c r="AB8431" s="25"/>
    </row>
    <row r="8432" spans="5:28" x14ac:dyDescent="0.3">
      <c r="E8432" s="12"/>
      <c r="O8432" s="22"/>
      <c r="AA8432" s="25"/>
      <c r="AB8432" s="25"/>
    </row>
    <row r="8433" spans="5:28" x14ac:dyDescent="0.3">
      <c r="E8433" s="12"/>
      <c r="O8433" s="22"/>
      <c r="AA8433" s="25"/>
      <c r="AB8433" s="25"/>
    </row>
    <row r="8434" spans="5:28" x14ac:dyDescent="0.3">
      <c r="E8434" s="12"/>
      <c r="O8434" s="22"/>
      <c r="AA8434" s="25"/>
      <c r="AB8434" s="25"/>
    </row>
    <row r="8435" spans="5:28" x14ac:dyDescent="0.3">
      <c r="E8435" s="12"/>
      <c r="O8435" s="22"/>
      <c r="AA8435" s="25"/>
      <c r="AB8435" s="25"/>
    </row>
    <row r="8436" spans="5:28" x14ac:dyDescent="0.3">
      <c r="E8436" s="12"/>
      <c r="O8436" s="22"/>
      <c r="AA8436" s="25"/>
      <c r="AB8436" s="25"/>
    </row>
    <row r="8437" spans="5:28" x14ac:dyDescent="0.3">
      <c r="E8437" s="12"/>
      <c r="O8437" s="22"/>
      <c r="AA8437" s="25"/>
      <c r="AB8437" s="25"/>
    </row>
    <row r="8438" spans="5:28" x14ac:dyDescent="0.3">
      <c r="E8438" s="12"/>
      <c r="O8438" s="22"/>
      <c r="AA8438" s="25"/>
      <c r="AB8438" s="25"/>
    </row>
    <row r="8439" spans="5:28" x14ac:dyDescent="0.3">
      <c r="E8439" s="12"/>
      <c r="O8439" s="22"/>
      <c r="AA8439" s="25"/>
      <c r="AB8439" s="25"/>
    </row>
    <row r="8440" spans="5:28" x14ac:dyDescent="0.3">
      <c r="E8440" s="12"/>
      <c r="O8440" s="22"/>
      <c r="AA8440" s="25"/>
      <c r="AB8440" s="25"/>
    </row>
    <row r="8441" spans="5:28" x14ac:dyDescent="0.3">
      <c r="E8441" s="12"/>
      <c r="O8441" s="22"/>
      <c r="AA8441" s="25"/>
      <c r="AB8441" s="25"/>
    </row>
    <row r="8442" spans="5:28" x14ac:dyDescent="0.3">
      <c r="E8442" s="12"/>
      <c r="O8442" s="22"/>
      <c r="AA8442" s="25"/>
      <c r="AB8442" s="25"/>
    </row>
    <row r="8443" spans="5:28" x14ac:dyDescent="0.3">
      <c r="E8443" s="12"/>
      <c r="O8443" s="22"/>
      <c r="AA8443" s="25"/>
      <c r="AB8443" s="25"/>
    </row>
    <row r="8444" spans="5:28" x14ac:dyDescent="0.3">
      <c r="E8444" s="12"/>
      <c r="O8444" s="22"/>
      <c r="AA8444" s="25"/>
      <c r="AB8444" s="25"/>
    </row>
    <row r="8445" spans="5:28" x14ac:dyDescent="0.3">
      <c r="E8445" s="12"/>
      <c r="O8445" s="22"/>
      <c r="AA8445" s="25"/>
      <c r="AB8445" s="25"/>
    </row>
    <row r="8446" spans="5:28" x14ac:dyDescent="0.3">
      <c r="E8446" s="12"/>
      <c r="O8446" s="22"/>
      <c r="AA8446" s="25"/>
      <c r="AB8446" s="25"/>
    </row>
    <row r="8447" spans="5:28" x14ac:dyDescent="0.3">
      <c r="E8447" s="12"/>
      <c r="O8447" s="22"/>
      <c r="AA8447" s="25"/>
      <c r="AB8447" s="25"/>
    </row>
    <row r="8448" spans="5:28" x14ac:dyDescent="0.3">
      <c r="E8448" s="12"/>
      <c r="O8448" s="22"/>
      <c r="AA8448" s="25"/>
      <c r="AB8448" s="25"/>
    </row>
    <row r="8449" spans="5:28" x14ac:dyDescent="0.3">
      <c r="E8449" s="12"/>
      <c r="O8449" s="22"/>
      <c r="AA8449" s="25"/>
      <c r="AB8449" s="25"/>
    </row>
    <row r="8450" spans="5:28" x14ac:dyDescent="0.3">
      <c r="E8450" s="12"/>
      <c r="O8450" s="22"/>
      <c r="AA8450" s="25"/>
      <c r="AB8450" s="25"/>
    </row>
    <row r="8451" spans="5:28" x14ac:dyDescent="0.3">
      <c r="E8451" s="12"/>
      <c r="O8451" s="22"/>
      <c r="AA8451" s="25"/>
      <c r="AB8451" s="25"/>
    </row>
    <row r="8452" spans="5:28" x14ac:dyDescent="0.3">
      <c r="E8452" s="12"/>
      <c r="O8452" s="22"/>
      <c r="AA8452" s="25"/>
      <c r="AB8452" s="25"/>
    </row>
    <row r="8453" spans="5:28" x14ac:dyDescent="0.3">
      <c r="E8453" s="12"/>
      <c r="O8453" s="22"/>
      <c r="AA8453" s="25"/>
      <c r="AB8453" s="25"/>
    </row>
    <row r="8454" spans="5:28" x14ac:dyDescent="0.3">
      <c r="E8454" s="12"/>
      <c r="O8454" s="22"/>
      <c r="AA8454" s="25"/>
      <c r="AB8454" s="25"/>
    </row>
    <row r="8455" spans="5:28" x14ac:dyDescent="0.3">
      <c r="E8455" s="12"/>
      <c r="O8455" s="22"/>
      <c r="AA8455" s="25"/>
      <c r="AB8455" s="25"/>
    </row>
    <row r="8456" spans="5:28" x14ac:dyDescent="0.3">
      <c r="E8456" s="12"/>
      <c r="O8456" s="22"/>
      <c r="AA8456" s="25"/>
      <c r="AB8456" s="25"/>
    </row>
    <row r="8457" spans="5:28" x14ac:dyDescent="0.3">
      <c r="E8457" s="12"/>
      <c r="O8457" s="22"/>
      <c r="AA8457" s="25"/>
      <c r="AB8457" s="25"/>
    </row>
    <row r="8458" spans="5:28" x14ac:dyDescent="0.3">
      <c r="E8458" s="12"/>
      <c r="O8458" s="22"/>
      <c r="AA8458" s="25"/>
      <c r="AB8458" s="25"/>
    </row>
    <row r="8459" spans="5:28" x14ac:dyDescent="0.3">
      <c r="E8459" s="12"/>
      <c r="O8459" s="22"/>
      <c r="AA8459" s="25"/>
      <c r="AB8459" s="25"/>
    </row>
    <row r="8460" spans="5:28" x14ac:dyDescent="0.3">
      <c r="E8460" s="12"/>
      <c r="O8460" s="22"/>
      <c r="AA8460" s="25"/>
      <c r="AB8460" s="25"/>
    </row>
    <row r="8461" spans="5:28" x14ac:dyDescent="0.3">
      <c r="E8461" s="12"/>
      <c r="O8461" s="22"/>
      <c r="AA8461" s="25"/>
      <c r="AB8461" s="25"/>
    </row>
    <row r="8462" spans="5:28" x14ac:dyDescent="0.3">
      <c r="E8462" s="12"/>
      <c r="O8462" s="22"/>
      <c r="AA8462" s="25"/>
      <c r="AB8462" s="25"/>
    </row>
    <row r="8463" spans="5:28" x14ac:dyDescent="0.3">
      <c r="E8463" s="12"/>
      <c r="O8463" s="22"/>
      <c r="AA8463" s="25"/>
      <c r="AB8463" s="25"/>
    </row>
    <row r="8464" spans="5:28" x14ac:dyDescent="0.3">
      <c r="E8464" s="12"/>
      <c r="O8464" s="22"/>
      <c r="AA8464" s="25"/>
      <c r="AB8464" s="25"/>
    </row>
    <row r="8465" spans="5:28" x14ac:dyDescent="0.3">
      <c r="E8465" s="12"/>
      <c r="O8465" s="22"/>
      <c r="AA8465" s="25"/>
      <c r="AB8465" s="25"/>
    </row>
    <row r="8466" spans="5:28" x14ac:dyDescent="0.3">
      <c r="E8466" s="12"/>
      <c r="O8466" s="22"/>
      <c r="AA8466" s="25"/>
      <c r="AB8466" s="25"/>
    </row>
    <row r="8467" spans="5:28" x14ac:dyDescent="0.3">
      <c r="E8467" s="12"/>
      <c r="O8467" s="22"/>
      <c r="AA8467" s="25"/>
      <c r="AB8467" s="25"/>
    </row>
    <row r="8468" spans="5:28" x14ac:dyDescent="0.3">
      <c r="E8468" s="12"/>
      <c r="O8468" s="22"/>
      <c r="AA8468" s="25"/>
      <c r="AB8468" s="25"/>
    </row>
    <row r="8469" spans="5:28" x14ac:dyDescent="0.3">
      <c r="E8469" s="12"/>
      <c r="O8469" s="22"/>
      <c r="AA8469" s="25"/>
      <c r="AB8469" s="25"/>
    </row>
    <row r="8470" spans="5:28" x14ac:dyDescent="0.3">
      <c r="E8470" s="12"/>
      <c r="O8470" s="22"/>
      <c r="AA8470" s="25"/>
      <c r="AB8470" s="25"/>
    </row>
    <row r="8471" spans="5:28" x14ac:dyDescent="0.3">
      <c r="E8471" s="12"/>
      <c r="O8471" s="22"/>
      <c r="AA8471" s="25"/>
      <c r="AB8471" s="25"/>
    </row>
    <row r="8472" spans="5:28" x14ac:dyDescent="0.3">
      <c r="E8472" s="12"/>
      <c r="O8472" s="22"/>
      <c r="AA8472" s="25"/>
      <c r="AB8472" s="25"/>
    </row>
    <row r="8473" spans="5:28" x14ac:dyDescent="0.3">
      <c r="E8473" s="12"/>
      <c r="O8473" s="22"/>
      <c r="AA8473" s="25"/>
      <c r="AB8473" s="25"/>
    </row>
    <row r="8474" spans="5:28" x14ac:dyDescent="0.3">
      <c r="E8474" s="12"/>
      <c r="O8474" s="22"/>
      <c r="AA8474" s="25"/>
      <c r="AB8474" s="25"/>
    </row>
    <row r="8475" spans="5:28" x14ac:dyDescent="0.3">
      <c r="E8475" s="12"/>
      <c r="O8475" s="22"/>
      <c r="AA8475" s="25"/>
      <c r="AB8475" s="25"/>
    </row>
    <row r="8476" spans="5:28" x14ac:dyDescent="0.3">
      <c r="E8476" s="12"/>
      <c r="O8476" s="22"/>
      <c r="AA8476" s="25"/>
      <c r="AB8476" s="25"/>
    </row>
    <row r="8477" spans="5:28" x14ac:dyDescent="0.3">
      <c r="E8477" s="12"/>
      <c r="O8477" s="22"/>
      <c r="AA8477" s="25"/>
      <c r="AB8477" s="25"/>
    </row>
    <row r="8478" spans="5:28" x14ac:dyDescent="0.3">
      <c r="E8478" s="12"/>
      <c r="O8478" s="22"/>
      <c r="AA8478" s="25"/>
      <c r="AB8478" s="25"/>
    </row>
    <row r="8479" spans="5:28" x14ac:dyDescent="0.3">
      <c r="E8479" s="12"/>
      <c r="O8479" s="22"/>
      <c r="AA8479" s="25"/>
      <c r="AB8479" s="25"/>
    </row>
    <row r="8480" spans="5:28" x14ac:dyDescent="0.3">
      <c r="E8480" s="12"/>
      <c r="O8480" s="22"/>
      <c r="AA8480" s="25"/>
      <c r="AB8480" s="25"/>
    </row>
    <row r="8481" spans="5:28" x14ac:dyDescent="0.3">
      <c r="E8481" s="12"/>
      <c r="O8481" s="22"/>
      <c r="AA8481" s="25"/>
      <c r="AB8481" s="25"/>
    </row>
    <row r="8482" spans="5:28" x14ac:dyDescent="0.3">
      <c r="E8482" s="12"/>
      <c r="O8482" s="22"/>
      <c r="AA8482" s="25"/>
      <c r="AB8482" s="25"/>
    </row>
    <row r="8483" spans="5:28" x14ac:dyDescent="0.3">
      <c r="E8483" s="12"/>
      <c r="O8483" s="22"/>
      <c r="AA8483" s="25"/>
      <c r="AB8483" s="25"/>
    </row>
    <row r="8484" spans="5:28" x14ac:dyDescent="0.3">
      <c r="E8484" s="12"/>
      <c r="O8484" s="22"/>
      <c r="AA8484" s="25"/>
      <c r="AB8484" s="25"/>
    </row>
    <row r="8485" spans="5:28" x14ac:dyDescent="0.3">
      <c r="E8485" s="12"/>
      <c r="O8485" s="22"/>
      <c r="AA8485" s="25"/>
      <c r="AB8485" s="25"/>
    </row>
    <row r="8486" spans="5:28" x14ac:dyDescent="0.3">
      <c r="E8486" s="12"/>
      <c r="O8486" s="22"/>
      <c r="AA8486" s="25"/>
      <c r="AB8486" s="25"/>
    </row>
    <row r="8487" spans="5:28" x14ac:dyDescent="0.3">
      <c r="E8487" s="12"/>
      <c r="O8487" s="22"/>
      <c r="AA8487" s="25"/>
      <c r="AB8487" s="25"/>
    </row>
    <row r="8488" spans="5:28" x14ac:dyDescent="0.3">
      <c r="E8488" s="12"/>
      <c r="O8488" s="22"/>
      <c r="AA8488" s="25"/>
      <c r="AB8488" s="25"/>
    </row>
    <row r="8489" spans="5:28" x14ac:dyDescent="0.3">
      <c r="E8489" s="12"/>
      <c r="O8489" s="22"/>
      <c r="AA8489" s="25"/>
      <c r="AB8489" s="25"/>
    </row>
    <row r="8490" spans="5:28" x14ac:dyDescent="0.3">
      <c r="E8490" s="12"/>
      <c r="O8490" s="22"/>
      <c r="AA8490" s="25"/>
      <c r="AB8490" s="25"/>
    </row>
    <row r="8491" spans="5:28" x14ac:dyDescent="0.3">
      <c r="E8491" s="12"/>
      <c r="O8491" s="22"/>
      <c r="AA8491" s="25"/>
      <c r="AB8491" s="25"/>
    </row>
    <row r="8492" spans="5:28" x14ac:dyDescent="0.3">
      <c r="E8492" s="12"/>
      <c r="O8492" s="22"/>
      <c r="AA8492" s="25"/>
      <c r="AB8492" s="25"/>
    </row>
    <row r="8493" spans="5:28" x14ac:dyDescent="0.3">
      <c r="E8493" s="12"/>
      <c r="O8493" s="22"/>
      <c r="AA8493" s="25"/>
      <c r="AB8493" s="25"/>
    </row>
    <row r="8494" spans="5:28" x14ac:dyDescent="0.3">
      <c r="E8494" s="12"/>
      <c r="O8494" s="22"/>
      <c r="AA8494" s="25"/>
      <c r="AB8494" s="25"/>
    </row>
    <row r="8495" spans="5:28" x14ac:dyDescent="0.3">
      <c r="E8495" s="12"/>
      <c r="O8495" s="22"/>
      <c r="AA8495" s="25"/>
      <c r="AB8495" s="25"/>
    </row>
    <row r="8496" spans="5:28" x14ac:dyDescent="0.3">
      <c r="E8496" s="12"/>
      <c r="O8496" s="22"/>
      <c r="AA8496" s="25"/>
      <c r="AB8496" s="25"/>
    </row>
    <row r="8497" spans="5:28" x14ac:dyDescent="0.3">
      <c r="E8497" s="12"/>
      <c r="O8497" s="22"/>
      <c r="AA8497" s="25"/>
      <c r="AB8497" s="25"/>
    </row>
    <row r="8498" spans="5:28" x14ac:dyDescent="0.3">
      <c r="E8498" s="12"/>
      <c r="O8498" s="22"/>
      <c r="AA8498" s="25"/>
      <c r="AB8498" s="25"/>
    </row>
    <row r="8499" spans="5:28" x14ac:dyDescent="0.3">
      <c r="E8499" s="12"/>
      <c r="O8499" s="22"/>
      <c r="AA8499" s="25"/>
      <c r="AB8499" s="25"/>
    </row>
    <row r="8500" spans="5:28" x14ac:dyDescent="0.3">
      <c r="E8500" s="12"/>
      <c r="O8500" s="22"/>
      <c r="AA8500" s="25"/>
      <c r="AB8500" s="25"/>
    </row>
    <row r="8501" spans="5:28" x14ac:dyDescent="0.3">
      <c r="E8501" s="12"/>
      <c r="O8501" s="22"/>
      <c r="AA8501" s="25"/>
      <c r="AB8501" s="25"/>
    </row>
    <row r="8502" spans="5:28" x14ac:dyDescent="0.3">
      <c r="E8502" s="12"/>
      <c r="O8502" s="22"/>
      <c r="AA8502" s="25"/>
      <c r="AB8502" s="25"/>
    </row>
    <row r="8503" spans="5:28" x14ac:dyDescent="0.3">
      <c r="E8503" s="12"/>
      <c r="O8503" s="22"/>
      <c r="AA8503" s="25"/>
      <c r="AB8503" s="25"/>
    </row>
    <row r="8504" spans="5:28" x14ac:dyDescent="0.3">
      <c r="E8504" s="12"/>
      <c r="O8504" s="22"/>
      <c r="AA8504" s="25"/>
      <c r="AB8504" s="25"/>
    </row>
    <row r="8505" spans="5:28" x14ac:dyDescent="0.3">
      <c r="E8505" s="12"/>
      <c r="O8505" s="22"/>
      <c r="AA8505" s="25"/>
      <c r="AB8505" s="25"/>
    </row>
    <row r="8506" spans="5:28" x14ac:dyDescent="0.3">
      <c r="E8506" s="12"/>
      <c r="O8506" s="22"/>
      <c r="AA8506" s="25"/>
      <c r="AB8506" s="25"/>
    </row>
    <row r="8507" spans="5:28" x14ac:dyDescent="0.3">
      <c r="E8507" s="12"/>
      <c r="O8507" s="22"/>
      <c r="AA8507" s="25"/>
      <c r="AB8507" s="25"/>
    </row>
    <row r="8508" spans="5:28" x14ac:dyDescent="0.3">
      <c r="E8508" s="12"/>
      <c r="O8508" s="22"/>
      <c r="AA8508" s="25"/>
      <c r="AB8508" s="25"/>
    </row>
    <row r="8509" spans="5:28" x14ac:dyDescent="0.3">
      <c r="E8509" s="12"/>
      <c r="O8509" s="22"/>
      <c r="AA8509" s="25"/>
      <c r="AB8509" s="25"/>
    </row>
    <row r="8510" spans="5:28" x14ac:dyDescent="0.3">
      <c r="E8510" s="12"/>
      <c r="O8510" s="22"/>
      <c r="AA8510" s="25"/>
      <c r="AB8510" s="25"/>
    </row>
    <row r="8511" spans="5:28" x14ac:dyDescent="0.3">
      <c r="E8511" s="12"/>
      <c r="O8511" s="22"/>
      <c r="AA8511" s="25"/>
      <c r="AB8511" s="25"/>
    </row>
    <row r="8512" spans="5:28" x14ac:dyDescent="0.3">
      <c r="E8512" s="12"/>
      <c r="O8512" s="22"/>
      <c r="AA8512" s="25"/>
      <c r="AB8512" s="25"/>
    </row>
    <row r="8513" spans="5:28" x14ac:dyDescent="0.3">
      <c r="E8513" s="12"/>
      <c r="O8513" s="22"/>
      <c r="AA8513" s="25"/>
      <c r="AB8513" s="25"/>
    </row>
    <row r="8514" spans="5:28" x14ac:dyDescent="0.3">
      <c r="E8514" s="12"/>
      <c r="O8514" s="22"/>
      <c r="AA8514" s="25"/>
      <c r="AB8514" s="25"/>
    </row>
    <row r="8515" spans="5:28" x14ac:dyDescent="0.3">
      <c r="E8515" s="12"/>
      <c r="O8515" s="22"/>
      <c r="AA8515" s="25"/>
      <c r="AB8515" s="25"/>
    </row>
    <row r="8516" spans="5:28" x14ac:dyDescent="0.3">
      <c r="E8516" s="12"/>
      <c r="O8516" s="22"/>
      <c r="AA8516" s="25"/>
      <c r="AB8516" s="25"/>
    </row>
    <row r="8517" spans="5:28" x14ac:dyDescent="0.3">
      <c r="E8517" s="12"/>
      <c r="O8517" s="22"/>
      <c r="AA8517" s="25"/>
      <c r="AB8517" s="25"/>
    </row>
    <row r="8518" spans="5:28" x14ac:dyDescent="0.3">
      <c r="E8518" s="12"/>
      <c r="O8518" s="22"/>
      <c r="AA8518" s="25"/>
      <c r="AB8518" s="25"/>
    </row>
    <row r="8519" spans="5:28" x14ac:dyDescent="0.3">
      <c r="E8519" s="12"/>
      <c r="O8519" s="22"/>
      <c r="AA8519" s="25"/>
      <c r="AB8519" s="25"/>
    </row>
    <row r="8520" spans="5:28" x14ac:dyDescent="0.3">
      <c r="E8520" s="12"/>
      <c r="O8520" s="22"/>
      <c r="AA8520" s="25"/>
      <c r="AB8520" s="25"/>
    </row>
    <row r="8521" spans="5:28" x14ac:dyDescent="0.3">
      <c r="E8521" s="12"/>
      <c r="O8521" s="22"/>
      <c r="AA8521" s="25"/>
      <c r="AB8521" s="25"/>
    </row>
    <row r="8522" spans="5:28" x14ac:dyDescent="0.3">
      <c r="E8522" s="12"/>
      <c r="O8522" s="22"/>
      <c r="AA8522" s="25"/>
      <c r="AB8522" s="25"/>
    </row>
    <row r="8523" spans="5:28" x14ac:dyDescent="0.3">
      <c r="E8523" s="12"/>
      <c r="O8523" s="22"/>
      <c r="AA8523" s="25"/>
      <c r="AB8523" s="25"/>
    </row>
    <row r="8524" spans="5:28" x14ac:dyDescent="0.3">
      <c r="E8524" s="12"/>
      <c r="O8524" s="22"/>
      <c r="AA8524" s="25"/>
      <c r="AB8524" s="25"/>
    </row>
    <row r="8525" spans="5:28" x14ac:dyDescent="0.3">
      <c r="E8525" s="12"/>
      <c r="O8525" s="22"/>
      <c r="AA8525" s="25"/>
      <c r="AB8525" s="25"/>
    </row>
    <row r="8526" spans="5:28" x14ac:dyDescent="0.3">
      <c r="E8526" s="12"/>
      <c r="O8526" s="22"/>
      <c r="AA8526" s="25"/>
      <c r="AB8526" s="25"/>
    </row>
    <row r="8527" spans="5:28" x14ac:dyDescent="0.3">
      <c r="E8527" s="12"/>
      <c r="O8527" s="22"/>
      <c r="AA8527" s="25"/>
      <c r="AB8527" s="25"/>
    </row>
    <row r="8528" spans="5:28" x14ac:dyDescent="0.3">
      <c r="E8528" s="12"/>
      <c r="O8528" s="22"/>
      <c r="AA8528" s="25"/>
      <c r="AB8528" s="25"/>
    </row>
    <row r="8529" spans="5:28" x14ac:dyDescent="0.3">
      <c r="E8529" s="12"/>
      <c r="O8529" s="22"/>
      <c r="AA8529" s="25"/>
      <c r="AB8529" s="25"/>
    </row>
    <row r="8530" spans="5:28" x14ac:dyDescent="0.3">
      <c r="E8530" s="12"/>
      <c r="O8530" s="22"/>
      <c r="AA8530" s="25"/>
      <c r="AB8530" s="25"/>
    </row>
    <row r="8531" spans="5:28" x14ac:dyDescent="0.3">
      <c r="E8531" s="12"/>
      <c r="O8531" s="22"/>
      <c r="AA8531" s="25"/>
      <c r="AB8531" s="25"/>
    </row>
    <row r="8532" spans="5:28" x14ac:dyDescent="0.3">
      <c r="E8532" s="12"/>
      <c r="O8532" s="22"/>
      <c r="AA8532" s="25"/>
      <c r="AB8532" s="25"/>
    </row>
    <row r="8533" spans="5:28" x14ac:dyDescent="0.3">
      <c r="E8533" s="12"/>
      <c r="O8533" s="22"/>
      <c r="AA8533" s="25"/>
      <c r="AB8533" s="25"/>
    </row>
    <row r="8534" spans="5:28" x14ac:dyDescent="0.3">
      <c r="E8534" s="12"/>
      <c r="O8534" s="22"/>
      <c r="AA8534" s="25"/>
      <c r="AB8534" s="25"/>
    </row>
    <row r="8535" spans="5:28" x14ac:dyDescent="0.3">
      <c r="E8535" s="12"/>
      <c r="O8535" s="22"/>
      <c r="AA8535" s="25"/>
      <c r="AB8535" s="25"/>
    </row>
    <row r="8536" spans="5:28" x14ac:dyDescent="0.3">
      <c r="E8536" s="12"/>
      <c r="O8536" s="22"/>
      <c r="AA8536" s="25"/>
      <c r="AB8536" s="25"/>
    </row>
    <row r="8537" spans="5:28" x14ac:dyDescent="0.3">
      <c r="E8537" s="12"/>
      <c r="O8537" s="22"/>
      <c r="AA8537" s="25"/>
      <c r="AB8537" s="25"/>
    </row>
    <row r="8538" spans="5:28" x14ac:dyDescent="0.3">
      <c r="E8538" s="12"/>
      <c r="O8538" s="22"/>
      <c r="AA8538" s="25"/>
      <c r="AB8538" s="25"/>
    </row>
    <row r="8539" spans="5:28" x14ac:dyDescent="0.3">
      <c r="E8539" s="12"/>
      <c r="O8539" s="22"/>
      <c r="AA8539" s="25"/>
      <c r="AB8539" s="25"/>
    </row>
    <row r="8540" spans="5:28" x14ac:dyDescent="0.3">
      <c r="E8540" s="12"/>
      <c r="O8540" s="22"/>
      <c r="AA8540" s="25"/>
      <c r="AB8540" s="25"/>
    </row>
    <row r="8541" spans="5:28" x14ac:dyDescent="0.3">
      <c r="E8541" s="12"/>
      <c r="O8541" s="22"/>
      <c r="AA8541" s="25"/>
      <c r="AB8541" s="25"/>
    </row>
    <row r="8542" spans="5:28" x14ac:dyDescent="0.3">
      <c r="E8542" s="12"/>
      <c r="O8542" s="22"/>
      <c r="AA8542" s="25"/>
      <c r="AB8542" s="25"/>
    </row>
    <row r="8543" spans="5:28" x14ac:dyDescent="0.3">
      <c r="E8543" s="12"/>
      <c r="O8543" s="22"/>
      <c r="AA8543" s="25"/>
      <c r="AB8543" s="25"/>
    </row>
    <row r="8544" spans="5:28" x14ac:dyDescent="0.3">
      <c r="E8544" s="12"/>
      <c r="O8544" s="22"/>
      <c r="AA8544" s="25"/>
      <c r="AB8544" s="25"/>
    </row>
    <row r="8545" spans="5:28" x14ac:dyDescent="0.3">
      <c r="E8545" s="12"/>
      <c r="O8545" s="22"/>
      <c r="AA8545" s="25"/>
      <c r="AB8545" s="25"/>
    </row>
    <row r="8546" spans="5:28" x14ac:dyDescent="0.3">
      <c r="E8546" s="12"/>
      <c r="O8546" s="22"/>
      <c r="AA8546" s="25"/>
      <c r="AB8546" s="25"/>
    </row>
    <row r="8547" spans="5:28" x14ac:dyDescent="0.3">
      <c r="E8547" s="12"/>
      <c r="O8547" s="22"/>
      <c r="AA8547" s="25"/>
      <c r="AB8547" s="25"/>
    </row>
    <row r="8548" spans="5:28" x14ac:dyDescent="0.3">
      <c r="E8548" s="12"/>
      <c r="O8548" s="22"/>
      <c r="AA8548" s="25"/>
      <c r="AB8548" s="25"/>
    </row>
    <row r="8549" spans="5:28" x14ac:dyDescent="0.3">
      <c r="E8549" s="12"/>
      <c r="O8549" s="22"/>
      <c r="AA8549" s="25"/>
      <c r="AB8549" s="25"/>
    </row>
    <row r="8550" spans="5:28" x14ac:dyDescent="0.3">
      <c r="E8550" s="12"/>
      <c r="O8550" s="22"/>
      <c r="AA8550" s="25"/>
      <c r="AB8550" s="25"/>
    </row>
    <row r="8551" spans="5:28" x14ac:dyDescent="0.3">
      <c r="E8551" s="12"/>
      <c r="O8551" s="22"/>
      <c r="AA8551" s="25"/>
      <c r="AB8551" s="25"/>
    </row>
    <row r="8552" spans="5:28" x14ac:dyDescent="0.3">
      <c r="E8552" s="12"/>
      <c r="O8552" s="22"/>
      <c r="AA8552" s="25"/>
      <c r="AB8552" s="25"/>
    </row>
    <row r="8553" spans="5:28" x14ac:dyDescent="0.3">
      <c r="E8553" s="12"/>
      <c r="O8553" s="22"/>
      <c r="AA8553" s="25"/>
      <c r="AB8553" s="25"/>
    </row>
    <row r="8554" spans="5:28" x14ac:dyDescent="0.3">
      <c r="E8554" s="12"/>
      <c r="O8554" s="22"/>
      <c r="AA8554" s="25"/>
      <c r="AB8554" s="25"/>
    </row>
    <row r="8555" spans="5:28" x14ac:dyDescent="0.3">
      <c r="E8555" s="12"/>
      <c r="O8555" s="22"/>
      <c r="AA8555" s="25"/>
      <c r="AB8555" s="25"/>
    </row>
    <row r="8556" spans="5:28" x14ac:dyDescent="0.3">
      <c r="E8556" s="12"/>
      <c r="O8556" s="22"/>
      <c r="AA8556" s="25"/>
      <c r="AB8556" s="25"/>
    </row>
    <row r="8557" spans="5:28" x14ac:dyDescent="0.3">
      <c r="E8557" s="12"/>
      <c r="O8557" s="22"/>
      <c r="AA8557" s="25"/>
      <c r="AB8557" s="25"/>
    </row>
    <row r="8558" spans="5:28" x14ac:dyDescent="0.3">
      <c r="E8558" s="12"/>
      <c r="O8558" s="22"/>
      <c r="AA8558" s="25"/>
      <c r="AB8558" s="25"/>
    </row>
    <row r="8559" spans="5:28" x14ac:dyDescent="0.3">
      <c r="E8559" s="12"/>
      <c r="O8559" s="22"/>
      <c r="AA8559" s="25"/>
      <c r="AB8559" s="25"/>
    </row>
    <row r="8560" spans="5:28" x14ac:dyDescent="0.3">
      <c r="E8560" s="12"/>
      <c r="O8560" s="22"/>
      <c r="AA8560" s="25"/>
      <c r="AB8560" s="25"/>
    </row>
    <row r="8561" spans="5:28" x14ac:dyDescent="0.3">
      <c r="E8561" s="12"/>
      <c r="O8561" s="22"/>
      <c r="AA8561" s="25"/>
      <c r="AB8561" s="25"/>
    </row>
    <row r="8562" spans="5:28" x14ac:dyDescent="0.3">
      <c r="E8562" s="12"/>
      <c r="O8562" s="22"/>
      <c r="AA8562" s="25"/>
      <c r="AB8562" s="25"/>
    </row>
    <row r="8563" spans="5:28" x14ac:dyDescent="0.3">
      <c r="E8563" s="12"/>
      <c r="O8563" s="22"/>
      <c r="AA8563" s="25"/>
      <c r="AB8563" s="25"/>
    </row>
    <row r="8564" spans="5:28" x14ac:dyDescent="0.3">
      <c r="E8564" s="12"/>
      <c r="O8564" s="22"/>
      <c r="AA8564" s="25"/>
      <c r="AB8564" s="25"/>
    </row>
    <row r="8565" spans="5:28" x14ac:dyDescent="0.3">
      <c r="E8565" s="12"/>
      <c r="O8565" s="22"/>
      <c r="AA8565" s="25"/>
      <c r="AB8565" s="25"/>
    </row>
    <row r="8566" spans="5:28" x14ac:dyDescent="0.3">
      <c r="E8566" s="12"/>
      <c r="O8566" s="22"/>
      <c r="AA8566" s="25"/>
      <c r="AB8566" s="25"/>
    </row>
    <row r="8567" spans="5:28" x14ac:dyDescent="0.3">
      <c r="E8567" s="12"/>
      <c r="O8567" s="22"/>
      <c r="AA8567" s="25"/>
      <c r="AB8567" s="25"/>
    </row>
    <row r="8568" spans="5:28" x14ac:dyDescent="0.3">
      <c r="E8568" s="12"/>
      <c r="O8568" s="22"/>
      <c r="AA8568" s="25"/>
      <c r="AB8568" s="25"/>
    </row>
    <row r="8569" spans="5:28" x14ac:dyDescent="0.3">
      <c r="E8569" s="12"/>
      <c r="O8569" s="22"/>
      <c r="AA8569" s="25"/>
      <c r="AB8569" s="25"/>
    </row>
    <row r="8570" spans="5:28" x14ac:dyDescent="0.3">
      <c r="E8570" s="12"/>
      <c r="O8570" s="22"/>
      <c r="AA8570" s="25"/>
      <c r="AB8570" s="25"/>
    </row>
    <row r="8571" spans="5:28" x14ac:dyDescent="0.3">
      <c r="E8571" s="12"/>
      <c r="O8571" s="22"/>
      <c r="AA8571" s="25"/>
      <c r="AB8571" s="25"/>
    </row>
    <row r="8572" spans="5:28" x14ac:dyDescent="0.3">
      <c r="E8572" s="12"/>
      <c r="O8572" s="22"/>
      <c r="AA8572" s="25"/>
      <c r="AB8572" s="25"/>
    </row>
    <row r="8573" spans="5:28" x14ac:dyDescent="0.3">
      <c r="E8573" s="12"/>
      <c r="O8573" s="22"/>
      <c r="AA8573" s="25"/>
      <c r="AB8573" s="25"/>
    </row>
    <row r="8574" spans="5:28" x14ac:dyDescent="0.3">
      <c r="E8574" s="12"/>
      <c r="O8574" s="22"/>
      <c r="AA8574" s="25"/>
      <c r="AB8574" s="25"/>
    </row>
    <row r="8575" spans="5:28" x14ac:dyDescent="0.3">
      <c r="E8575" s="12"/>
      <c r="O8575" s="22"/>
      <c r="AA8575" s="25"/>
      <c r="AB8575" s="25"/>
    </row>
    <row r="8576" spans="5:28" x14ac:dyDescent="0.3">
      <c r="E8576" s="12"/>
      <c r="O8576" s="22"/>
      <c r="AA8576" s="25"/>
      <c r="AB8576" s="25"/>
    </row>
    <row r="8577" spans="5:28" x14ac:dyDescent="0.3">
      <c r="E8577" s="12"/>
      <c r="O8577" s="22"/>
      <c r="AA8577" s="25"/>
      <c r="AB8577" s="25"/>
    </row>
    <row r="8578" spans="5:28" x14ac:dyDescent="0.3">
      <c r="E8578" s="12"/>
      <c r="O8578" s="22"/>
      <c r="AA8578" s="25"/>
      <c r="AB8578" s="25"/>
    </row>
    <row r="8579" spans="5:28" x14ac:dyDescent="0.3">
      <c r="E8579" s="12"/>
      <c r="O8579" s="22"/>
      <c r="AA8579" s="25"/>
      <c r="AB8579" s="25"/>
    </row>
    <row r="8580" spans="5:28" x14ac:dyDescent="0.3">
      <c r="E8580" s="12"/>
      <c r="O8580" s="22"/>
      <c r="AA8580" s="25"/>
      <c r="AB8580" s="25"/>
    </row>
    <row r="8581" spans="5:28" x14ac:dyDescent="0.3">
      <c r="E8581" s="12"/>
      <c r="O8581" s="22"/>
      <c r="AA8581" s="25"/>
      <c r="AB8581" s="25"/>
    </row>
    <row r="8582" spans="5:28" x14ac:dyDescent="0.3">
      <c r="E8582" s="12"/>
      <c r="O8582" s="22"/>
      <c r="AA8582" s="25"/>
      <c r="AB8582" s="25"/>
    </row>
    <row r="8583" spans="5:28" x14ac:dyDescent="0.3">
      <c r="E8583" s="12"/>
      <c r="O8583" s="22"/>
      <c r="AA8583" s="25"/>
      <c r="AB8583" s="25"/>
    </row>
    <row r="8584" spans="5:28" x14ac:dyDescent="0.3">
      <c r="E8584" s="12"/>
      <c r="O8584" s="22"/>
      <c r="AA8584" s="25"/>
      <c r="AB8584" s="25"/>
    </row>
    <row r="8585" spans="5:28" x14ac:dyDescent="0.3">
      <c r="E8585" s="12"/>
      <c r="O8585" s="22"/>
      <c r="AA8585" s="25"/>
      <c r="AB8585" s="25"/>
    </row>
    <row r="8586" spans="5:28" x14ac:dyDescent="0.3">
      <c r="E8586" s="12"/>
      <c r="O8586" s="22"/>
      <c r="AA8586" s="25"/>
      <c r="AB8586" s="25"/>
    </row>
    <row r="8587" spans="5:28" x14ac:dyDescent="0.3">
      <c r="E8587" s="12"/>
      <c r="O8587" s="22"/>
      <c r="AA8587" s="25"/>
      <c r="AB8587" s="25"/>
    </row>
    <row r="8588" spans="5:28" x14ac:dyDescent="0.3">
      <c r="E8588" s="12"/>
      <c r="O8588" s="22"/>
      <c r="AA8588" s="25"/>
      <c r="AB8588" s="25"/>
    </row>
    <row r="8589" spans="5:28" x14ac:dyDescent="0.3">
      <c r="E8589" s="12"/>
      <c r="O8589" s="22"/>
      <c r="AA8589" s="25"/>
      <c r="AB8589" s="25"/>
    </row>
    <row r="8590" spans="5:28" x14ac:dyDescent="0.3">
      <c r="E8590" s="12"/>
      <c r="O8590" s="22"/>
      <c r="AA8590" s="25"/>
      <c r="AB8590" s="25"/>
    </row>
    <row r="8591" spans="5:28" x14ac:dyDescent="0.3">
      <c r="E8591" s="12"/>
      <c r="O8591" s="22"/>
      <c r="AA8591" s="25"/>
      <c r="AB8591" s="25"/>
    </row>
    <row r="8592" spans="5:28" x14ac:dyDescent="0.3">
      <c r="E8592" s="12"/>
      <c r="O8592" s="22"/>
      <c r="AA8592" s="25"/>
      <c r="AB8592" s="25"/>
    </row>
    <row r="8593" spans="5:28" x14ac:dyDescent="0.3">
      <c r="E8593" s="12"/>
      <c r="O8593" s="22"/>
      <c r="AA8593" s="25"/>
      <c r="AB8593" s="25"/>
    </row>
    <row r="8594" spans="5:28" x14ac:dyDescent="0.3">
      <c r="E8594" s="12"/>
      <c r="O8594" s="22"/>
      <c r="AA8594" s="25"/>
      <c r="AB8594" s="25"/>
    </row>
    <row r="8595" spans="5:28" x14ac:dyDescent="0.3">
      <c r="E8595" s="12"/>
      <c r="O8595" s="22"/>
      <c r="AA8595" s="25"/>
      <c r="AB8595" s="25"/>
    </row>
    <row r="8596" spans="5:28" x14ac:dyDescent="0.3">
      <c r="E8596" s="12"/>
      <c r="O8596" s="22"/>
      <c r="AA8596" s="25"/>
      <c r="AB8596" s="25"/>
    </row>
    <row r="8597" spans="5:28" x14ac:dyDescent="0.3">
      <c r="E8597" s="12"/>
      <c r="O8597" s="22"/>
      <c r="AA8597" s="25"/>
      <c r="AB8597" s="25"/>
    </row>
    <row r="8598" spans="5:28" x14ac:dyDescent="0.3">
      <c r="E8598" s="12"/>
      <c r="O8598" s="22"/>
      <c r="AA8598" s="25"/>
      <c r="AB8598" s="25"/>
    </row>
    <row r="8599" spans="5:28" x14ac:dyDescent="0.3">
      <c r="E8599" s="12"/>
      <c r="O8599" s="22"/>
      <c r="AA8599" s="25"/>
      <c r="AB8599" s="25"/>
    </row>
    <row r="8600" spans="5:28" x14ac:dyDescent="0.3">
      <c r="E8600" s="12"/>
      <c r="O8600" s="22"/>
      <c r="AA8600" s="25"/>
      <c r="AB8600" s="25"/>
    </row>
    <row r="8601" spans="5:28" x14ac:dyDescent="0.3">
      <c r="E8601" s="12"/>
      <c r="O8601" s="22"/>
      <c r="AA8601" s="25"/>
      <c r="AB8601" s="25"/>
    </row>
    <row r="8602" spans="5:28" x14ac:dyDescent="0.3">
      <c r="E8602" s="12"/>
      <c r="O8602" s="22"/>
      <c r="AA8602" s="25"/>
      <c r="AB8602" s="25"/>
    </row>
    <row r="8603" spans="5:28" x14ac:dyDescent="0.3">
      <c r="E8603" s="12"/>
      <c r="O8603" s="22"/>
      <c r="AA8603" s="25"/>
      <c r="AB8603" s="25"/>
    </row>
    <row r="8604" spans="5:28" x14ac:dyDescent="0.3">
      <c r="E8604" s="12"/>
      <c r="O8604" s="22"/>
      <c r="AA8604" s="25"/>
      <c r="AB8604" s="25"/>
    </row>
    <row r="8605" spans="5:28" x14ac:dyDescent="0.3">
      <c r="E8605" s="12"/>
      <c r="O8605" s="22"/>
      <c r="AA8605" s="25"/>
      <c r="AB8605" s="25"/>
    </row>
    <row r="8606" spans="5:28" x14ac:dyDescent="0.3">
      <c r="E8606" s="12"/>
      <c r="O8606" s="22"/>
      <c r="AA8606" s="25"/>
      <c r="AB8606" s="25"/>
    </row>
    <row r="8607" spans="5:28" x14ac:dyDescent="0.3">
      <c r="E8607" s="12"/>
      <c r="O8607" s="22"/>
      <c r="AA8607" s="25"/>
      <c r="AB8607" s="25"/>
    </row>
    <row r="8608" spans="5:28" x14ac:dyDescent="0.3">
      <c r="E8608" s="12"/>
      <c r="O8608" s="22"/>
      <c r="AA8608" s="25"/>
      <c r="AB8608" s="25"/>
    </row>
    <row r="8609" spans="5:28" x14ac:dyDescent="0.3">
      <c r="E8609" s="12"/>
      <c r="O8609" s="22"/>
      <c r="AA8609" s="25"/>
      <c r="AB8609" s="25"/>
    </row>
    <row r="8610" spans="5:28" x14ac:dyDescent="0.3">
      <c r="E8610" s="12"/>
      <c r="O8610" s="22"/>
      <c r="AA8610" s="25"/>
      <c r="AB8610" s="25"/>
    </row>
    <row r="8611" spans="5:28" x14ac:dyDescent="0.3">
      <c r="E8611" s="12"/>
      <c r="O8611" s="22"/>
      <c r="AA8611" s="25"/>
      <c r="AB8611" s="25"/>
    </row>
    <row r="8612" spans="5:28" x14ac:dyDescent="0.3">
      <c r="E8612" s="12"/>
      <c r="O8612" s="22"/>
      <c r="AA8612" s="25"/>
      <c r="AB8612" s="25"/>
    </row>
    <row r="8613" spans="5:28" x14ac:dyDescent="0.3">
      <c r="E8613" s="12"/>
      <c r="O8613" s="22"/>
      <c r="AA8613" s="25"/>
      <c r="AB8613" s="25"/>
    </row>
    <row r="8614" spans="5:28" x14ac:dyDescent="0.3">
      <c r="E8614" s="12"/>
      <c r="O8614" s="22"/>
      <c r="AA8614" s="25"/>
      <c r="AB8614" s="25"/>
    </row>
    <row r="8615" spans="5:28" x14ac:dyDescent="0.3">
      <c r="E8615" s="12"/>
      <c r="O8615" s="22"/>
      <c r="AA8615" s="25"/>
      <c r="AB8615" s="25"/>
    </row>
    <row r="8616" spans="5:28" x14ac:dyDescent="0.3">
      <c r="E8616" s="12"/>
      <c r="O8616" s="22"/>
      <c r="AA8616" s="25"/>
      <c r="AB8616" s="25"/>
    </row>
    <row r="8617" spans="5:28" x14ac:dyDescent="0.3">
      <c r="E8617" s="12"/>
      <c r="O8617" s="22"/>
      <c r="AA8617" s="25"/>
      <c r="AB8617" s="25"/>
    </row>
    <row r="8618" spans="5:28" x14ac:dyDescent="0.3">
      <c r="E8618" s="12"/>
      <c r="O8618" s="22"/>
      <c r="AA8618" s="25"/>
      <c r="AB8618" s="25"/>
    </row>
    <row r="8619" spans="5:28" x14ac:dyDescent="0.3">
      <c r="E8619" s="12"/>
      <c r="O8619" s="22"/>
      <c r="AA8619" s="25"/>
      <c r="AB8619" s="25"/>
    </row>
    <row r="8620" spans="5:28" x14ac:dyDescent="0.3">
      <c r="E8620" s="12"/>
      <c r="O8620" s="22"/>
      <c r="AA8620" s="25"/>
      <c r="AB8620" s="25"/>
    </row>
    <row r="8621" spans="5:28" x14ac:dyDescent="0.3">
      <c r="E8621" s="12"/>
      <c r="O8621" s="22"/>
      <c r="AA8621" s="25"/>
      <c r="AB8621" s="25"/>
    </row>
    <row r="8622" spans="5:28" x14ac:dyDescent="0.3">
      <c r="E8622" s="12"/>
      <c r="O8622" s="22"/>
      <c r="AA8622" s="25"/>
      <c r="AB8622" s="25"/>
    </row>
    <row r="8623" spans="5:28" x14ac:dyDescent="0.3">
      <c r="E8623" s="12"/>
      <c r="O8623" s="22"/>
      <c r="AA8623" s="25"/>
      <c r="AB8623" s="25"/>
    </row>
    <row r="8624" spans="5:28" x14ac:dyDescent="0.3">
      <c r="E8624" s="12"/>
      <c r="O8624" s="22"/>
      <c r="AA8624" s="25"/>
      <c r="AB8624" s="25"/>
    </row>
    <row r="8625" spans="5:28" x14ac:dyDescent="0.3">
      <c r="E8625" s="12"/>
      <c r="O8625" s="22"/>
      <c r="AA8625" s="25"/>
      <c r="AB8625" s="25"/>
    </row>
    <row r="8626" spans="5:28" x14ac:dyDescent="0.3">
      <c r="E8626" s="12"/>
      <c r="O8626" s="22"/>
      <c r="AA8626" s="25"/>
      <c r="AB8626" s="25"/>
    </row>
    <row r="8627" spans="5:28" x14ac:dyDescent="0.3">
      <c r="E8627" s="12"/>
      <c r="O8627" s="22"/>
      <c r="AA8627" s="25"/>
      <c r="AB8627" s="25"/>
    </row>
    <row r="8628" spans="5:28" x14ac:dyDescent="0.3">
      <c r="E8628" s="12"/>
      <c r="O8628" s="22"/>
      <c r="AA8628" s="25"/>
      <c r="AB8628" s="25"/>
    </row>
    <row r="8629" spans="5:28" x14ac:dyDescent="0.3">
      <c r="E8629" s="12"/>
      <c r="O8629" s="22"/>
      <c r="AA8629" s="25"/>
      <c r="AB8629" s="25"/>
    </row>
    <row r="8630" spans="5:28" x14ac:dyDescent="0.3">
      <c r="E8630" s="12"/>
      <c r="O8630" s="22"/>
      <c r="AA8630" s="25"/>
      <c r="AB8630" s="25"/>
    </row>
    <row r="8631" spans="5:28" x14ac:dyDescent="0.3">
      <c r="E8631" s="12"/>
      <c r="O8631" s="22"/>
      <c r="AA8631" s="25"/>
      <c r="AB8631" s="25"/>
    </row>
    <row r="8632" spans="5:28" x14ac:dyDescent="0.3">
      <c r="E8632" s="12"/>
      <c r="O8632" s="22"/>
      <c r="AA8632" s="25"/>
      <c r="AB8632" s="25"/>
    </row>
    <row r="8633" spans="5:28" x14ac:dyDescent="0.3">
      <c r="E8633" s="12"/>
      <c r="O8633" s="22"/>
      <c r="AA8633" s="25"/>
      <c r="AB8633" s="25"/>
    </row>
    <row r="8634" spans="5:28" x14ac:dyDescent="0.3">
      <c r="E8634" s="12"/>
      <c r="O8634" s="22"/>
      <c r="AA8634" s="25"/>
      <c r="AB8634" s="25"/>
    </row>
    <row r="8635" spans="5:28" x14ac:dyDescent="0.3">
      <c r="E8635" s="12"/>
      <c r="O8635" s="22"/>
      <c r="AA8635" s="25"/>
      <c r="AB8635" s="25"/>
    </row>
    <row r="8636" spans="5:28" x14ac:dyDescent="0.3">
      <c r="E8636" s="12"/>
      <c r="O8636" s="22"/>
      <c r="AA8636" s="25"/>
      <c r="AB8636" s="25"/>
    </row>
    <row r="8637" spans="5:28" x14ac:dyDescent="0.3">
      <c r="E8637" s="12"/>
      <c r="O8637" s="22"/>
      <c r="AA8637" s="25"/>
      <c r="AB8637" s="25"/>
    </row>
    <row r="8638" spans="5:28" x14ac:dyDescent="0.3">
      <c r="E8638" s="12"/>
      <c r="O8638" s="22"/>
      <c r="AA8638" s="25"/>
      <c r="AB8638" s="25"/>
    </row>
    <row r="8639" spans="5:28" x14ac:dyDescent="0.3">
      <c r="E8639" s="12"/>
      <c r="O8639" s="22"/>
      <c r="AA8639" s="25"/>
      <c r="AB8639" s="25"/>
    </row>
    <row r="8640" spans="5:28" x14ac:dyDescent="0.3">
      <c r="E8640" s="12"/>
      <c r="O8640" s="22"/>
      <c r="AA8640" s="25"/>
      <c r="AB8640" s="25"/>
    </row>
    <row r="8641" spans="5:28" x14ac:dyDescent="0.3">
      <c r="E8641" s="12"/>
      <c r="O8641" s="22"/>
      <c r="AA8641" s="25"/>
      <c r="AB8641" s="25"/>
    </row>
    <row r="8642" spans="5:28" x14ac:dyDescent="0.3">
      <c r="E8642" s="12"/>
      <c r="O8642" s="22"/>
      <c r="AA8642" s="25"/>
      <c r="AB8642" s="25"/>
    </row>
    <row r="8643" spans="5:28" x14ac:dyDescent="0.3">
      <c r="E8643" s="12"/>
      <c r="O8643" s="22"/>
      <c r="AA8643" s="25"/>
      <c r="AB8643" s="25"/>
    </row>
    <row r="8644" spans="5:28" x14ac:dyDescent="0.3">
      <c r="E8644" s="12"/>
      <c r="O8644" s="22"/>
      <c r="AA8644" s="25"/>
      <c r="AB8644" s="25"/>
    </row>
    <row r="8645" spans="5:28" x14ac:dyDescent="0.3">
      <c r="E8645" s="12"/>
      <c r="O8645" s="22"/>
      <c r="AA8645" s="25"/>
      <c r="AB8645" s="25"/>
    </row>
    <row r="8646" spans="5:28" x14ac:dyDescent="0.3">
      <c r="E8646" s="12"/>
      <c r="O8646" s="22"/>
      <c r="AA8646" s="25"/>
      <c r="AB8646" s="25"/>
    </row>
    <row r="8647" spans="5:28" x14ac:dyDescent="0.3">
      <c r="E8647" s="12"/>
      <c r="O8647" s="22"/>
      <c r="AA8647" s="25"/>
      <c r="AB8647" s="25"/>
    </row>
    <row r="8648" spans="5:28" x14ac:dyDescent="0.3">
      <c r="E8648" s="12"/>
      <c r="O8648" s="22"/>
      <c r="AA8648" s="25"/>
      <c r="AB8648" s="25"/>
    </row>
    <row r="8649" spans="5:28" x14ac:dyDescent="0.3">
      <c r="E8649" s="12"/>
      <c r="O8649" s="22"/>
      <c r="AA8649" s="25"/>
      <c r="AB8649" s="25"/>
    </row>
    <row r="8650" spans="5:28" x14ac:dyDescent="0.3">
      <c r="E8650" s="12"/>
      <c r="O8650" s="22"/>
      <c r="AA8650" s="25"/>
      <c r="AB8650" s="25"/>
    </row>
    <row r="8651" spans="5:28" x14ac:dyDescent="0.3">
      <c r="E8651" s="12"/>
      <c r="O8651" s="22"/>
      <c r="AA8651" s="25"/>
      <c r="AB8651" s="25"/>
    </row>
    <row r="8652" spans="5:28" x14ac:dyDescent="0.3">
      <c r="E8652" s="12"/>
      <c r="O8652" s="22"/>
      <c r="AA8652" s="25"/>
      <c r="AB8652" s="25"/>
    </row>
    <row r="8653" spans="5:28" x14ac:dyDescent="0.3">
      <c r="E8653" s="12"/>
      <c r="O8653" s="22"/>
      <c r="AA8653" s="25"/>
      <c r="AB8653" s="25"/>
    </row>
    <row r="8654" spans="5:28" x14ac:dyDescent="0.3">
      <c r="E8654" s="12"/>
      <c r="O8654" s="22"/>
      <c r="AA8654" s="25"/>
      <c r="AB8654" s="25"/>
    </row>
    <row r="8655" spans="5:28" x14ac:dyDescent="0.3">
      <c r="E8655" s="12"/>
      <c r="O8655" s="22"/>
      <c r="AA8655" s="25"/>
      <c r="AB8655" s="25"/>
    </row>
    <row r="8656" spans="5:28" x14ac:dyDescent="0.3">
      <c r="E8656" s="12"/>
      <c r="O8656" s="22"/>
      <c r="AA8656" s="25"/>
      <c r="AB8656" s="25"/>
    </row>
    <row r="8657" spans="5:28" x14ac:dyDescent="0.3">
      <c r="E8657" s="12"/>
      <c r="O8657" s="22"/>
      <c r="AA8657" s="25"/>
      <c r="AB8657" s="25"/>
    </row>
    <row r="8658" spans="5:28" x14ac:dyDescent="0.3">
      <c r="E8658" s="12"/>
      <c r="O8658" s="22"/>
      <c r="AA8658" s="25"/>
      <c r="AB8658" s="25"/>
    </row>
    <row r="8659" spans="5:28" x14ac:dyDescent="0.3">
      <c r="E8659" s="12"/>
      <c r="O8659" s="22"/>
      <c r="AA8659" s="25"/>
      <c r="AB8659" s="25"/>
    </row>
    <row r="8660" spans="5:28" x14ac:dyDescent="0.3">
      <c r="E8660" s="12"/>
      <c r="O8660" s="22"/>
      <c r="AA8660" s="25"/>
      <c r="AB8660" s="25"/>
    </row>
    <row r="8661" spans="5:28" x14ac:dyDescent="0.3">
      <c r="E8661" s="12"/>
      <c r="O8661" s="22"/>
      <c r="AA8661" s="25"/>
      <c r="AB8661" s="25"/>
    </row>
    <row r="8662" spans="5:28" x14ac:dyDescent="0.3">
      <c r="E8662" s="12"/>
      <c r="O8662" s="22"/>
      <c r="AA8662" s="25"/>
      <c r="AB8662" s="25"/>
    </row>
    <row r="8663" spans="5:28" x14ac:dyDescent="0.3">
      <c r="E8663" s="12"/>
      <c r="O8663" s="22"/>
      <c r="AA8663" s="25"/>
      <c r="AB8663" s="25"/>
    </row>
    <row r="8664" spans="5:28" x14ac:dyDescent="0.3">
      <c r="E8664" s="12"/>
      <c r="O8664" s="22"/>
      <c r="AA8664" s="25"/>
      <c r="AB8664" s="25"/>
    </row>
    <row r="8665" spans="5:28" x14ac:dyDescent="0.3">
      <c r="E8665" s="12"/>
      <c r="O8665" s="22"/>
      <c r="AA8665" s="25"/>
      <c r="AB8665" s="25"/>
    </row>
    <row r="8666" spans="5:28" x14ac:dyDescent="0.3">
      <c r="E8666" s="12"/>
      <c r="O8666" s="22"/>
      <c r="AA8666" s="25"/>
      <c r="AB8666" s="25"/>
    </row>
    <row r="8667" spans="5:28" x14ac:dyDescent="0.3">
      <c r="E8667" s="12"/>
      <c r="O8667" s="22"/>
      <c r="AA8667" s="25"/>
      <c r="AB8667" s="25"/>
    </row>
    <row r="8668" spans="5:28" x14ac:dyDescent="0.3">
      <c r="E8668" s="12"/>
      <c r="O8668" s="22"/>
      <c r="AA8668" s="25"/>
      <c r="AB8668" s="25"/>
    </row>
    <row r="8669" spans="5:28" x14ac:dyDescent="0.3">
      <c r="E8669" s="12"/>
      <c r="O8669" s="22"/>
      <c r="AA8669" s="25"/>
      <c r="AB8669" s="25"/>
    </row>
    <row r="8670" spans="5:28" x14ac:dyDescent="0.3">
      <c r="E8670" s="12"/>
      <c r="O8670" s="22"/>
      <c r="AA8670" s="25"/>
      <c r="AB8670" s="25"/>
    </row>
    <row r="8671" spans="5:28" x14ac:dyDescent="0.3">
      <c r="E8671" s="12"/>
      <c r="O8671" s="22"/>
      <c r="AA8671" s="25"/>
      <c r="AB8671" s="25"/>
    </row>
    <row r="8672" spans="5:28" x14ac:dyDescent="0.3">
      <c r="E8672" s="12"/>
      <c r="O8672" s="22"/>
      <c r="AA8672" s="25"/>
      <c r="AB8672" s="25"/>
    </row>
    <row r="8673" spans="5:28" x14ac:dyDescent="0.3">
      <c r="E8673" s="12"/>
      <c r="O8673" s="22"/>
      <c r="AA8673" s="25"/>
      <c r="AB8673" s="25"/>
    </row>
    <row r="8674" spans="5:28" x14ac:dyDescent="0.3">
      <c r="E8674" s="12"/>
      <c r="O8674" s="22"/>
      <c r="AA8674" s="25"/>
      <c r="AB8674" s="25"/>
    </row>
    <row r="8675" spans="5:28" x14ac:dyDescent="0.3">
      <c r="E8675" s="12"/>
      <c r="O8675" s="22"/>
      <c r="AA8675" s="25"/>
      <c r="AB8675" s="25"/>
    </row>
    <row r="8676" spans="5:28" x14ac:dyDescent="0.3">
      <c r="E8676" s="12"/>
      <c r="O8676" s="22"/>
      <c r="AA8676" s="25"/>
      <c r="AB8676" s="25"/>
    </row>
    <row r="8677" spans="5:28" x14ac:dyDescent="0.3">
      <c r="E8677" s="12"/>
      <c r="O8677" s="22"/>
      <c r="AA8677" s="25"/>
      <c r="AB8677" s="25"/>
    </row>
    <row r="8678" spans="5:28" x14ac:dyDescent="0.3">
      <c r="E8678" s="12"/>
      <c r="O8678" s="22"/>
      <c r="AA8678" s="25"/>
      <c r="AB8678" s="25"/>
    </row>
    <row r="8679" spans="5:28" x14ac:dyDescent="0.3">
      <c r="E8679" s="12"/>
      <c r="O8679" s="22"/>
      <c r="AA8679" s="25"/>
      <c r="AB8679" s="25"/>
    </row>
    <row r="8680" spans="5:28" x14ac:dyDescent="0.3">
      <c r="E8680" s="12"/>
      <c r="O8680" s="22"/>
      <c r="AA8680" s="25"/>
      <c r="AB8680" s="25"/>
    </row>
    <row r="8681" spans="5:28" x14ac:dyDescent="0.3">
      <c r="E8681" s="12"/>
      <c r="O8681" s="22"/>
      <c r="AA8681" s="25"/>
      <c r="AB8681" s="25"/>
    </row>
    <row r="8682" spans="5:28" x14ac:dyDescent="0.3">
      <c r="E8682" s="12"/>
      <c r="O8682" s="22"/>
      <c r="AA8682" s="25"/>
      <c r="AB8682" s="25"/>
    </row>
    <row r="8683" spans="5:28" x14ac:dyDescent="0.3">
      <c r="E8683" s="12"/>
      <c r="O8683" s="22"/>
      <c r="AA8683" s="25"/>
      <c r="AB8683" s="25"/>
    </row>
    <row r="8684" spans="5:28" x14ac:dyDescent="0.3">
      <c r="E8684" s="12"/>
      <c r="O8684" s="22"/>
      <c r="AA8684" s="25"/>
      <c r="AB8684" s="25"/>
    </row>
    <row r="8685" spans="5:28" x14ac:dyDescent="0.3">
      <c r="E8685" s="12"/>
      <c r="O8685" s="22"/>
      <c r="AA8685" s="25"/>
      <c r="AB8685" s="25"/>
    </row>
    <row r="8686" spans="5:28" x14ac:dyDescent="0.3">
      <c r="E8686" s="12"/>
      <c r="O8686" s="22"/>
      <c r="AA8686" s="25"/>
      <c r="AB8686" s="25"/>
    </row>
    <row r="8687" spans="5:28" x14ac:dyDescent="0.3">
      <c r="E8687" s="12"/>
      <c r="O8687" s="22"/>
      <c r="AA8687" s="25"/>
      <c r="AB8687" s="25"/>
    </row>
    <row r="8688" spans="5:28" x14ac:dyDescent="0.3">
      <c r="E8688" s="12"/>
      <c r="O8688" s="22"/>
      <c r="AA8688" s="25"/>
      <c r="AB8688" s="25"/>
    </row>
    <row r="8689" spans="5:28" x14ac:dyDescent="0.3">
      <c r="E8689" s="12"/>
      <c r="O8689" s="22"/>
      <c r="AA8689" s="25"/>
      <c r="AB8689" s="25"/>
    </row>
    <row r="8690" spans="5:28" x14ac:dyDescent="0.3">
      <c r="E8690" s="12"/>
      <c r="O8690" s="22"/>
      <c r="AA8690" s="25"/>
      <c r="AB8690" s="25"/>
    </row>
    <row r="8691" spans="5:28" x14ac:dyDescent="0.3">
      <c r="E8691" s="12"/>
      <c r="O8691" s="22"/>
      <c r="AA8691" s="25"/>
      <c r="AB8691" s="25"/>
    </row>
    <row r="8692" spans="5:28" x14ac:dyDescent="0.3">
      <c r="E8692" s="12"/>
      <c r="O8692" s="22"/>
      <c r="AA8692" s="25"/>
      <c r="AB8692" s="25"/>
    </row>
    <row r="8693" spans="5:28" x14ac:dyDescent="0.3">
      <c r="E8693" s="12"/>
      <c r="O8693" s="22"/>
      <c r="AA8693" s="25"/>
      <c r="AB8693" s="25"/>
    </row>
    <row r="8694" spans="5:28" x14ac:dyDescent="0.3">
      <c r="E8694" s="12"/>
      <c r="O8694" s="22"/>
      <c r="AA8694" s="25"/>
      <c r="AB8694" s="25"/>
    </row>
    <row r="8695" spans="5:28" x14ac:dyDescent="0.3">
      <c r="E8695" s="12"/>
      <c r="O8695" s="22"/>
      <c r="AA8695" s="25"/>
      <c r="AB8695" s="25"/>
    </row>
    <row r="8696" spans="5:28" x14ac:dyDescent="0.3">
      <c r="E8696" s="12"/>
      <c r="O8696" s="22"/>
      <c r="AA8696" s="25"/>
      <c r="AB8696" s="25"/>
    </row>
    <row r="8697" spans="5:28" x14ac:dyDescent="0.3">
      <c r="E8697" s="12"/>
      <c r="O8697" s="22"/>
      <c r="AA8697" s="25"/>
      <c r="AB8697" s="25"/>
    </row>
    <row r="8698" spans="5:28" x14ac:dyDescent="0.3">
      <c r="E8698" s="12"/>
      <c r="O8698" s="22"/>
      <c r="AA8698" s="25"/>
      <c r="AB8698" s="25"/>
    </row>
    <row r="8699" spans="5:28" x14ac:dyDescent="0.3">
      <c r="E8699" s="12"/>
      <c r="O8699" s="22"/>
      <c r="AA8699" s="25"/>
      <c r="AB8699" s="25"/>
    </row>
    <row r="8700" spans="5:28" x14ac:dyDescent="0.3">
      <c r="E8700" s="12"/>
      <c r="O8700" s="22"/>
      <c r="AA8700" s="25"/>
      <c r="AB8700" s="25"/>
    </row>
    <row r="8701" spans="5:28" x14ac:dyDescent="0.3">
      <c r="E8701" s="12"/>
      <c r="O8701" s="22"/>
      <c r="AA8701" s="25"/>
      <c r="AB8701" s="25"/>
    </row>
    <row r="8702" spans="5:28" x14ac:dyDescent="0.3">
      <c r="E8702" s="12"/>
      <c r="O8702" s="22"/>
      <c r="AA8702" s="25"/>
      <c r="AB8702" s="25"/>
    </row>
    <row r="8703" spans="5:28" x14ac:dyDescent="0.3">
      <c r="E8703" s="12"/>
      <c r="O8703" s="22"/>
      <c r="AA8703" s="25"/>
      <c r="AB8703" s="25"/>
    </row>
    <row r="8704" spans="5:28" x14ac:dyDescent="0.3">
      <c r="E8704" s="12"/>
      <c r="O8704" s="22"/>
      <c r="AA8704" s="25"/>
      <c r="AB8704" s="25"/>
    </row>
    <row r="8705" spans="5:28" x14ac:dyDescent="0.3">
      <c r="E8705" s="12"/>
      <c r="O8705" s="22"/>
      <c r="AA8705" s="25"/>
      <c r="AB8705" s="25"/>
    </row>
    <row r="8706" spans="5:28" x14ac:dyDescent="0.3">
      <c r="E8706" s="12"/>
      <c r="O8706" s="22"/>
      <c r="AA8706" s="25"/>
      <c r="AB8706" s="25"/>
    </row>
    <row r="8707" spans="5:28" x14ac:dyDescent="0.3">
      <c r="E8707" s="12"/>
      <c r="O8707" s="22"/>
      <c r="AA8707" s="25"/>
      <c r="AB8707" s="25"/>
    </row>
    <row r="8708" spans="5:28" x14ac:dyDescent="0.3">
      <c r="E8708" s="12"/>
      <c r="O8708" s="22"/>
      <c r="AA8708" s="25"/>
      <c r="AB8708" s="25"/>
    </row>
    <row r="8709" spans="5:28" x14ac:dyDescent="0.3">
      <c r="E8709" s="12"/>
      <c r="O8709" s="22"/>
      <c r="AA8709" s="25"/>
      <c r="AB8709" s="25"/>
    </row>
    <row r="8710" spans="5:28" x14ac:dyDescent="0.3">
      <c r="E8710" s="12"/>
      <c r="O8710" s="22"/>
      <c r="AA8710" s="25"/>
      <c r="AB8710" s="25"/>
    </row>
    <row r="8711" spans="5:28" x14ac:dyDescent="0.3">
      <c r="E8711" s="12"/>
      <c r="O8711" s="22"/>
      <c r="AA8711" s="25"/>
      <c r="AB8711" s="25"/>
    </row>
    <row r="8712" spans="5:28" x14ac:dyDescent="0.3">
      <c r="E8712" s="12"/>
      <c r="O8712" s="22"/>
      <c r="AA8712" s="25"/>
      <c r="AB8712" s="25"/>
    </row>
    <row r="8713" spans="5:28" x14ac:dyDescent="0.3">
      <c r="E8713" s="12"/>
      <c r="O8713" s="22"/>
      <c r="AA8713" s="25"/>
      <c r="AB8713" s="25"/>
    </row>
    <row r="8714" spans="5:28" x14ac:dyDescent="0.3">
      <c r="E8714" s="12"/>
      <c r="O8714" s="22"/>
      <c r="AA8714" s="25"/>
      <c r="AB8714" s="25"/>
    </row>
    <row r="8715" spans="5:28" x14ac:dyDescent="0.3">
      <c r="E8715" s="12"/>
      <c r="O8715" s="22"/>
      <c r="AA8715" s="25"/>
      <c r="AB8715" s="25"/>
    </row>
    <row r="8716" spans="5:28" x14ac:dyDescent="0.3">
      <c r="E8716" s="12"/>
      <c r="O8716" s="22"/>
      <c r="AA8716" s="25"/>
      <c r="AB8716" s="25"/>
    </row>
    <row r="8717" spans="5:28" x14ac:dyDescent="0.3">
      <c r="E8717" s="12"/>
      <c r="O8717" s="22"/>
      <c r="AA8717" s="25"/>
      <c r="AB8717" s="25"/>
    </row>
    <row r="8718" spans="5:28" x14ac:dyDescent="0.3">
      <c r="E8718" s="12"/>
      <c r="O8718" s="22"/>
      <c r="AA8718" s="25"/>
      <c r="AB8718" s="25"/>
    </row>
    <row r="8719" spans="5:28" x14ac:dyDescent="0.3">
      <c r="E8719" s="12"/>
      <c r="O8719" s="22"/>
      <c r="AA8719" s="25"/>
      <c r="AB8719" s="25"/>
    </row>
    <row r="8720" spans="5:28" x14ac:dyDescent="0.3">
      <c r="E8720" s="12"/>
      <c r="O8720" s="22"/>
      <c r="AA8720" s="25"/>
      <c r="AB8720" s="25"/>
    </row>
    <row r="8721" spans="5:28" x14ac:dyDescent="0.3">
      <c r="E8721" s="12"/>
      <c r="O8721" s="22"/>
      <c r="AA8721" s="25"/>
      <c r="AB8721" s="25"/>
    </row>
    <row r="8722" spans="5:28" x14ac:dyDescent="0.3">
      <c r="E8722" s="12"/>
      <c r="O8722" s="22"/>
      <c r="AA8722" s="25"/>
      <c r="AB8722" s="25"/>
    </row>
    <row r="8723" spans="5:28" x14ac:dyDescent="0.3">
      <c r="E8723" s="12"/>
      <c r="O8723" s="22"/>
      <c r="AA8723" s="25"/>
      <c r="AB8723" s="25"/>
    </row>
    <row r="8724" spans="5:28" x14ac:dyDescent="0.3">
      <c r="E8724" s="12"/>
      <c r="O8724" s="22"/>
      <c r="AA8724" s="25"/>
      <c r="AB8724" s="25"/>
    </row>
    <row r="8725" spans="5:28" x14ac:dyDescent="0.3">
      <c r="E8725" s="12"/>
      <c r="O8725" s="22"/>
      <c r="AA8725" s="25"/>
      <c r="AB8725" s="25"/>
    </row>
    <row r="8726" spans="5:28" x14ac:dyDescent="0.3">
      <c r="E8726" s="12"/>
      <c r="O8726" s="22"/>
      <c r="AA8726" s="25"/>
      <c r="AB8726" s="25"/>
    </row>
    <row r="8727" spans="5:28" x14ac:dyDescent="0.3">
      <c r="E8727" s="12"/>
      <c r="O8727" s="22"/>
      <c r="AA8727" s="25"/>
      <c r="AB8727" s="25"/>
    </row>
    <row r="8728" spans="5:28" x14ac:dyDescent="0.3">
      <c r="E8728" s="12"/>
      <c r="O8728" s="22"/>
      <c r="AA8728" s="25"/>
      <c r="AB8728" s="25"/>
    </row>
    <row r="8729" spans="5:28" x14ac:dyDescent="0.3">
      <c r="E8729" s="12"/>
      <c r="O8729" s="22"/>
      <c r="AA8729" s="25"/>
      <c r="AB8729" s="25"/>
    </row>
    <row r="8730" spans="5:28" x14ac:dyDescent="0.3">
      <c r="E8730" s="12"/>
      <c r="O8730" s="22"/>
      <c r="AA8730" s="25"/>
      <c r="AB8730" s="25"/>
    </row>
    <row r="8731" spans="5:28" x14ac:dyDescent="0.3">
      <c r="E8731" s="12"/>
      <c r="O8731" s="22"/>
      <c r="AA8731" s="25"/>
      <c r="AB8731" s="25"/>
    </row>
    <row r="8732" spans="5:28" x14ac:dyDescent="0.3">
      <c r="E8732" s="12"/>
      <c r="O8732" s="22"/>
      <c r="AA8732" s="25"/>
      <c r="AB8732" s="25"/>
    </row>
    <row r="8733" spans="5:28" x14ac:dyDescent="0.3">
      <c r="E8733" s="12"/>
      <c r="O8733" s="22"/>
      <c r="AA8733" s="25"/>
      <c r="AB8733" s="25"/>
    </row>
    <row r="8734" spans="5:28" x14ac:dyDescent="0.3">
      <c r="E8734" s="12"/>
      <c r="O8734" s="22"/>
      <c r="AA8734" s="25"/>
      <c r="AB8734" s="25"/>
    </row>
    <row r="8735" spans="5:28" x14ac:dyDescent="0.3">
      <c r="E8735" s="12"/>
      <c r="O8735" s="22"/>
      <c r="AA8735" s="25"/>
      <c r="AB8735" s="25"/>
    </row>
    <row r="8736" spans="5:28" x14ac:dyDescent="0.3">
      <c r="E8736" s="12"/>
      <c r="O8736" s="22"/>
      <c r="AA8736" s="25"/>
      <c r="AB8736" s="25"/>
    </row>
    <row r="8737" spans="5:28" x14ac:dyDescent="0.3">
      <c r="E8737" s="12"/>
      <c r="O8737" s="22"/>
      <c r="AA8737" s="25"/>
      <c r="AB8737" s="25"/>
    </row>
    <row r="8738" spans="5:28" x14ac:dyDescent="0.3">
      <c r="E8738" s="12"/>
      <c r="O8738" s="22"/>
      <c r="AA8738" s="25"/>
      <c r="AB8738" s="25"/>
    </row>
    <row r="8739" spans="5:28" x14ac:dyDescent="0.3">
      <c r="E8739" s="12"/>
      <c r="O8739" s="22"/>
      <c r="AA8739" s="25"/>
      <c r="AB8739" s="25"/>
    </row>
    <row r="8740" spans="5:28" x14ac:dyDescent="0.3">
      <c r="E8740" s="12"/>
      <c r="O8740" s="22"/>
      <c r="AA8740" s="25"/>
      <c r="AB8740" s="25"/>
    </row>
    <row r="8741" spans="5:28" x14ac:dyDescent="0.3">
      <c r="E8741" s="12"/>
      <c r="O8741" s="22"/>
      <c r="AA8741" s="25"/>
      <c r="AB8741" s="25"/>
    </row>
    <row r="8742" spans="5:28" x14ac:dyDescent="0.3">
      <c r="E8742" s="12"/>
      <c r="O8742" s="22"/>
      <c r="AA8742" s="25"/>
      <c r="AB8742" s="25"/>
    </row>
    <row r="8743" spans="5:28" x14ac:dyDescent="0.3">
      <c r="E8743" s="12"/>
      <c r="O8743" s="22"/>
      <c r="AA8743" s="25"/>
      <c r="AB8743" s="25"/>
    </row>
    <row r="8744" spans="5:28" x14ac:dyDescent="0.3">
      <c r="E8744" s="12"/>
      <c r="O8744" s="22"/>
      <c r="AA8744" s="25"/>
      <c r="AB8744" s="25"/>
    </row>
    <row r="8745" spans="5:28" x14ac:dyDescent="0.3">
      <c r="E8745" s="12"/>
      <c r="O8745" s="22"/>
      <c r="AA8745" s="25"/>
      <c r="AB8745" s="25"/>
    </row>
    <row r="8746" spans="5:28" x14ac:dyDescent="0.3">
      <c r="E8746" s="12"/>
      <c r="O8746" s="22"/>
      <c r="AA8746" s="25"/>
      <c r="AB8746" s="25"/>
    </row>
    <row r="8747" spans="5:28" x14ac:dyDescent="0.3">
      <c r="E8747" s="12"/>
      <c r="O8747" s="22"/>
      <c r="AA8747" s="25"/>
      <c r="AB8747" s="25"/>
    </row>
    <row r="8748" spans="5:28" x14ac:dyDescent="0.3">
      <c r="E8748" s="12"/>
      <c r="O8748" s="22"/>
      <c r="AA8748" s="25"/>
      <c r="AB8748" s="25"/>
    </row>
    <row r="8749" spans="5:28" x14ac:dyDescent="0.3">
      <c r="E8749" s="12"/>
      <c r="O8749" s="22"/>
      <c r="AA8749" s="25"/>
      <c r="AB8749" s="25"/>
    </row>
    <row r="8750" spans="5:28" x14ac:dyDescent="0.3">
      <c r="E8750" s="12"/>
      <c r="O8750" s="22"/>
      <c r="AA8750" s="25"/>
      <c r="AB8750" s="25"/>
    </row>
    <row r="8751" spans="5:28" x14ac:dyDescent="0.3">
      <c r="E8751" s="12"/>
      <c r="O8751" s="22"/>
      <c r="AA8751" s="25"/>
      <c r="AB8751" s="25"/>
    </row>
    <row r="8752" spans="5:28" x14ac:dyDescent="0.3">
      <c r="E8752" s="12"/>
      <c r="O8752" s="22"/>
      <c r="AA8752" s="25"/>
      <c r="AB8752" s="25"/>
    </row>
    <row r="8753" spans="5:28" x14ac:dyDescent="0.3">
      <c r="E8753" s="12"/>
      <c r="O8753" s="22"/>
      <c r="AA8753" s="25"/>
      <c r="AB8753" s="25"/>
    </row>
    <row r="8754" spans="5:28" x14ac:dyDescent="0.3">
      <c r="E8754" s="12"/>
      <c r="O8754" s="22"/>
      <c r="AA8754" s="25"/>
      <c r="AB8754" s="25"/>
    </row>
    <row r="8755" spans="5:28" x14ac:dyDescent="0.3">
      <c r="E8755" s="12"/>
      <c r="O8755" s="22"/>
      <c r="AA8755" s="25"/>
      <c r="AB8755" s="25"/>
    </row>
    <row r="8756" spans="5:28" x14ac:dyDescent="0.3">
      <c r="E8756" s="12"/>
      <c r="O8756" s="22"/>
      <c r="AA8756" s="25"/>
      <c r="AB8756" s="25"/>
    </row>
    <row r="8757" spans="5:28" x14ac:dyDescent="0.3">
      <c r="E8757" s="12"/>
      <c r="O8757" s="22"/>
      <c r="AA8757" s="25"/>
      <c r="AB8757" s="25"/>
    </row>
    <row r="8758" spans="5:28" x14ac:dyDescent="0.3">
      <c r="E8758" s="12"/>
      <c r="O8758" s="22"/>
      <c r="AA8758" s="25"/>
      <c r="AB8758" s="25"/>
    </row>
    <row r="8759" spans="5:28" x14ac:dyDescent="0.3">
      <c r="E8759" s="12"/>
      <c r="O8759" s="22"/>
      <c r="AA8759" s="25"/>
      <c r="AB8759" s="25"/>
    </row>
    <row r="8760" spans="5:28" x14ac:dyDescent="0.3">
      <c r="E8760" s="12"/>
      <c r="O8760" s="22"/>
      <c r="AA8760" s="25"/>
      <c r="AB8760" s="25"/>
    </row>
    <row r="8761" spans="5:28" x14ac:dyDescent="0.3">
      <c r="E8761" s="12"/>
      <c r="O8761" s="22"/>
      <c r="AA8761" s="25"/>
      <c r="AB8761" s="25"/>
    </row>
    <row r="8762" spans="5:28" x14ac:dyDescent="0.3">
      <c r="E8762" s="12"/>
      <c r="O8762" s="22"/>
      <c r="AA8762" s="25"/>
      <c r="AB8762" s="25"/>
    </row>
    <row r="8763" spans="5:28" x14ac:dyDescent="0.3">
      <c r="E8763" s="12"/>
      <c r="O8763" s="22"/>
      <c r="AA8763" s="25"/>
      <c r="AB8763" s="25"/>
    </row>
    <row r="8764" spans="5:28" x14ac:dyDescent="0.3">
      <c r="E8764" s="12"/>
      <c r="O8764" s="22"/>
      <c r="AA8764" s="25"/>
      <c r="AB8764" s="25"/>
    </row>
    <row r="8765" spans="5:28" x14ac:dyDescent="0.3">
      <c r="E8765" s="12"/>
      <c r="O8765" s="22"/>
      <c r="AA8765" s="25"/>
      <c r="AB8765" s="25"/>
    </row>
    <row r="8766" spans="5:28" x14ac:dyDescent="0.3">
      <c r="E8766" s="12"/>
      <c r="O8766" s="22"/>
      <c r="AA8766" s="25"/>
      <c r="AB8766" s="25"/>
    </row>
    <row r="8767" spans="5:28" x14ac:dyDescent="0.3">
      <c r="E8767" s="12"/>
      <c r="O8767" s="22"/>
      <c r="AA8767" s="25"/>
      <c r="AB8767" s="25"/>
    </row>
    <row r="8768" spans="5:28" x14ac:dyDescent="0.3">
      <c r="E8768" s="12"/>
      <c r="O8768" s="22"/>
      <c r="AA8768" s="25"/>
      <c r="AB8768" s="25"/>
    </row>
    <row r="8769" spans="5:28" x14ac:dyDescent="0.3">
      <c r="E8769" s="12"/>
      <c r="O8769" s="22"/>
      <c r="AA8769" s="25"/>
      <c r="AB8769" s="25"/>
    </row>
    <row r="8770" spans="5:28" x14ac:dyDescent="0.3">
      <c r="E8770" s="12"/>
      <c r="O8770" s="22"/>
      <c r="AA8770" s="25"/>
      <c r="AB8770" s="25"/>
    </row>
    <row r="8771" spans="5:28" x14ac:dyDescent="0.3">
      <c r="E8771" s="12"/>
      <c r="O8771" s="22"/>
      <c r="AA8771" s="25"/>
      <c r="AB8771" s="25"/>
    </row>
    <row r="8772" spans="5:28" x14ac:dyDescent="0.3">
      <c r="E8772" s="12"/>
      <c r="O8772" s="22"/>
      <c r="AA8772" s="25"/>
      <c r="AB8772" s="25"/>
    </row>
    <row r="8773" spans="5:28" x14ac:dyDescent="0.3">
      <c r="E8773" s="12"/>
      <c r="O8773" s="22"/>
      <c r="AA8773" s="25"/>
      <c r="AB8773" s="25"/>
    </row>
    <row r="8774" spans="5:28" x14ac:dyDescent="0.3">
      <c r="E8774" s="12"/>
      <c r="O8774" s="22"/>
      <c r="AA8774" s="25"/>
      <c r="AB8774" s="25"/>
    </row>
    <row r="8775" spans="5:28" x14ac:dyDescent="0.3">
      <c r="E8775" s="12"/>
      <c r="O8775" s="22"/>
      <c r="AA8775" s="25"/>
      <c r="AB8775" s="25"/>
    </row>
    <row r="8776" spans="5:28" x14ac:dyDescent="0.3">
      <c r="E8776" s="12"/>
      <c r="O8776" s="22"/>
      <c r="AA8776" s="25"/>
      <c r="AB8776" s="25"/>
    </row>
    <row r="8777" spans="5:28" x14ac:dyDescent="0.3">
      <c r="E8777" s="12"/>
      <c r="O8777" s="22"/>
      <c r="AA8777" s="25"/>
      <c r="AB8777" s="25"/>
    </row>
    <row r="8778" spans="5:28" x14ac:dyDescent="0.3">
      <c r="E8778" s="12"/>
      <c r="O8778" s="22"/>
      <c r="AA8778" s="25"/>
      <c r="AB8778" s="25"/>
    </row>
    <row r="8779" spans="5:28" x14ac:dyDescent="0.3">
      <c r="E8779" s="12"/>
      <c r="O8779" s="22"/>
      <c r="AA8779" s="25"/>
      <c r="AB8779" s="25"/>
    </row>
    <row r="8780" spans="5:28" x14ac:dyDescent="0.3">
      <c r="E8780" s="12"/>
      <c r="O8780" s="22"/>
      <c r="AA8780" s="25"/>
      <c r="AB8780" s="25"/>
    </row>
    <row r="8781" spans="5:28" x14ac:dyDescent="0.3">
      <c r="E8781" s="12"/>
      <c r="O8781" s="22"/>
      <c r="AA8781" s="25"/>
      <c r="AB8781" s="25"/>
    </row>
    <row r="8782" spans="5:28" x14ac:dyDescent="0.3">
      <c r="E8782" s="12"/>
      <c r="O8782" s="22"/>
      <c r="AA8782" s="25"/>
      <c r="AB8782" s="25"/>
    </row>
    <row r="8783" spans="5:28" x14ac:dyDescent="0.3">
      <c r="E8783" s="12"/>
      <c r="O8783" s="22"/>
      <c r="AA8783" s="25"/>
      <c r="AB8783" s="25"/>
    </row>
    <row r="8784" spans="5:28" x14ac:dyDescent="0.3">
      <c r="E8784" s="12"/>
      <c r="O8784" s="22"/>
      <c r="AA8784" s="25"/>
      <c r="AB8784" s="25"/>
    </row>
    <row r="8785" spans="5:28" x14ac:dyDescent="0.3">
      <c r="E8785" s="12"/>
      <c r="O8785" s="22"/>
      <c r="AA8785" s="25"/>
      <c r="AB8785" s="25"/>
    </row>
    <row r="8786" spans="5:28" x14ac:dyDescent="0.3">
      <c r="E8786" s="12"/>
      <c r="O8786" s="22"/>
      <c r="AA8786" s="25"/>
      <c r="AB8786" s="25"/>
    </row>
    <row r="8787" spans="5:28" x14ac:dyDescent="0.3">
      <c r="E8787" s="12"/>
      <c r="O8787" s="22"/>
      <c r="AA8787" s="25"/>
      <c r="AB8787" s="25"/>
    </row>
    <row r="8788" spans="5:28" x14ac:dyDescent="0.3">
      <c r="E8788" s="12"/>
      <c r="O8788" s="22"/>
      <c r="AA8788" s="25"/>
      <c r="AB8788" s="25"/>
    </row>
    <row r="8789" spans="5:28" x14ac:dyDescent="0.3">
      <c r="E8789" s="12"/>
      <c r="O8789" s="22"/>
      <c r="AA8789" s="25"/>
      <c r="AB8789" s="25"/>
    </row>
    <row r="8790" spans="5:28" x14ac:dyDescent="0.3">
      <c r="E8790" s="12"/>
      <c r="O8790" s="22"/>
      <c r="AA8790" s="25"/>
      <c r="AB8790" s="25"/>
    </row>
    <row r="8791" spans="5:28" x14ac:dyDescent="0.3">
      <c r="E8791" s="12"/>
      <c r="O8791" s="22"/>
      <c r="AA8791" s="25"/>
      <c r="AB8791" s="25"/>
    </row>
    <row r="8792" spans="5:28" x14ac:dyDescent="0.3">
      <c r="E8792" s="12"/>
      <c r="O8792" s="22"/>
      <c r="AA8792" s="25"/>
      <c r="AB8792" s="25"/>
    </row>
    <row r="8793" spans="5:28" x14ac:dyDescent="0.3">
      <c r="E8793" s="12"/>
      <c r="O8793" s="22"/>
      <c r="AA8793" s="25"/>
      <c r="AB8793" s="25"/>
    </row>
    <row r="8794" spans="5:28" x14ac:dyDescent="0.3">
      <c r="E8794" s="12"/>
      <c r="O8794" s="22"/>
      <c r="AA8794" s="25"/>
      <c r="AB8794" s="25"/>
    </row>
    <row r="8795" spans="5:28" x14ac:dyDescent="0.3">
      <c r="E8795" s="12"/>
      <c r="O8795" s="22"/>
      <c r="AA8795" s="25"/>
      <c r="AB8795" s="25"/>
    </row>
    <row r="8796" spans="5:28" x14ac:dyDescent="0.3">
      <c r="E8796" s="12"/>
      <c r="O8796" s="22"/>
      <c r="AA8796" s="25"/>
      <c r="AB8796" s="25"/>
    </row>
    <row r="8797" spans="5:28" x14ac:dyDescent="0.3">
      <c r="E8797" s="12"/>
      <c r="O8797" s="22"/>
      <c r="AA8797" s="25"/>
      <c r="AB8797" s="25"/>
    </row>
    <row r="8798" spans="5:28" x14ac:dyDescent="0.3">
      <c r="E8798" s="12"/>
      <c r="O8798" s="22"/>
      <c r="AA8798" s="25"/>
      <c r="AB8798" s="25"/>
    </row>
    <row r="8799" spans="5:28" x14ac:dyDescent="0.3">
      <c r="E8799" s="12"/>
      <c r="O8799" s="22"/>
      <c r="AA8799" s="25"/>
      <c r="AB8799" s="25"/>
    </row>
    <row r="8800" spans="5:28" x14ac:dyDescent="0.3">
      <c r="E8800" s="12"/>
      <c r="O8800" s="22"/>
      <c r="AA8800" s="25"/>
      <c r="AB8800" s="25"/>
    </row>
    <row r="8801" spans="5:28" x14ac:dyDescent="0.3">
      <c r="E8801" s="12"/>
      <c r="O8801" s="22"/>
      <c r="AA8801" s="25"/>
      <c r="AB8801" s="25"/>
    </row>
    <row r="8802" spans="5:28" x14ac:dyDescent="0.3">
      <c r="E8802" s="12"/>
      <c r="O8802" s="22"/>
      <c r="AA8802" s="25"/>
      <c r="AB8802" s="25"/>
    </row>
    <row r="8803" spans="5:28" x14ac:dyDescent="0.3">
      <c r="E8803" s="12"/>
      <c r="O8803" s="22"/>
      <c r="AA8803" s="25"/>
      <c r="AB8803" s="25"/>
    </row>
    <row r="8804" spans="5:28" x14ac:dyDescent="0.3">
      <c r="E8804" s="12"/>
      <c r="O8804" s="22"/>
      <c r="AA8804" s="25"/>
      <c r="AB8804" s="25"/>
    </row>
    <row r="8805" spans="5:28" x14ac:dyDescent="0.3">
      <c r="E8805" s="12"/>
      <c r="O8805" s="22"/>
      <c r="AA8805" s="25"/>
      <c r="AB8805" s="25"/>
    </row>
    <row r="8806" spans="5:28" x14ac:dyDescent="0.3">
      <c r="E8806" s="12"/>
      <c r="O8806" s="22"/>
      <c r="AA8806" s="25"/>
      <c r="AB8806" s="25"/>
    </row>
    <row r="8807" spans="5:28" x14ac:dyDescent="0.3">
      <c r="E8807" s="12"/>
      <c r="O8807" s="22"/>
      <c r="AA8807" s="25"/>
      <c r="AB8807" s="25"/>
    </row>
    <row r="8808" spans="5:28" x14ac:dyDescent="0.3">
      <c r="E8808" s="12"/>
      <c r="O8808" s="22"/>
      <c r="AA8808" s="25"/>
      <c r="AB8808" s="25"/>
    </row>
    <row r="8809" spans="5:28" x14ac:dyDescent="0.3">
      <c r="E8809" s="12"/>
      <c r="O8809" s="22"/>
      <c r="AA8809" s="25"/>
      <c r="AB8809" s="25"/>
    </row>
    <row r="8810" spans="5:28" x14ac:dyDescent="0.3">
      <c r="E8810" s="12"/>
      <c r="O8810" s="22"/>
      <c r="AA8810" s="25"/>
      <c r="AB8810" s="25"/>
    </row>
    <row r="8811" spans="5:28" x14ac:dyDescent="0.3">
      <c r="E8811" s="12"/>
      <c r="O8811" s="22"/>
      <c r="AA8811" s="25"/>
      <c r="AB8811" s="25"/>
    </row>
    <row r="8812" spans="5:28" x14ac:dyDescent="0.3">
      <c r="E8812" s="12"/>
      <c r="O8812" s="22"/>
      <c r="AA8812" s="25"/>
      <c r="AB8812" s="25"/>
    </row>
    <row r="8813" spans="5:28" x14ac:dyDescent="0.3">
      <c r="E8813" s="12"/>
      <c r="O8813" s="22"/>
      <c r="AA8813" s="25"/>
      <c r="AB8813" s="25"/>
    </row>
    <row r="8814" spans="5:28" x14ac:dyDescent="0.3">
      <c r="E8814" s="12"/>
      <c r="O8814" s="22"/>
      <c r="AA8814" s="25"/>
      <c r="AB8814" s="25"/>
    </row>
    <row r="8815" spans="5:28" x14ac:dyDescent="0.3">
      <c r="E8815" s="12"/>
      <c r="O8815" s="22"/>
      <c r="AA8815" s="25"/>
      <c r="AB8815" s="25"/>
    </row>
    <row r="8816" spans="5:28" x14ac:dyDescent="0.3">
      <c r="E8816" s="12"/>
      <c r="O8816" s="22"/>
      <c r="AA8816" s="25"/>
      <c r="AB8816" s="25"/>
    </row>
    <row r="8817" spans="5:28" x14ac:dyDescent="0.3">
      <c r="E8817" s="12"/>
      <c r="O8817" s="22"/>
      <c r="AA8817" s="25"/>
      <c r="AB8817" s="25"/>
    </row>
    <row r="8818" spans="5:28" x14ac:dyDescent="0.3">
      <c r="E8818" s="12"/>
      <c r="O8818" s="22"/>
      <c r="AA8818" s="25"/>
      <c r="AB8818" s="25"/>
    </row>
    <row r="8819" spans="5:28" x14ac:dyDescent="0.3">
      <c r="E8819" s="12"/>
      <c r="O8819" s="22"/>
      <c r="AA8819" s="25"/>
      <c r="AB8819" s="25"/>
    </row>
    <row r="8820" spans="5:28" x14ac:dyDescent="0.3">
      <c r="E8820" s="12"/>
      <c r="O8820" s="22"/>
      <c r="AA8820" s="25"/>
      <c r="AB8820" s="25"/>
    </row>
    <row r="8821" spans="5:28" x14ac:dyDescent="0.3">
      <c r="E8821" s="12"/>
      <c r="O8821" s="22"/>
      <c r="AA8821" s="25"/>
      <c r="AB8821" s="25"/>
    </row>
    <row r="8822" spans="5:28" x14ac:dyDescent="0.3">
      <c r="E8822" s="12"/>
      <c r="O8822" s="22"/>
      <c r="AA8822" s="25"/>
      <c r="AB8822" s="25"/>
    </row>
    <row r="8823" spans="5:28" x14ac:dyDescent="0.3">
      <c r="E8823" s="12"/>
      <c r="O8823" s="22"/>
      <c r="AA8823" s="25"/>
      <c r="AB8823" s="25"/>
    </row>
    <row r="8824" spans="5:28" x14ac:dyDescent="0.3">
      <c r="E8824" s="12"/>
      <c r="O8824" s="22"/>
      <c r="AA8824" s="25"/>
      <c r="AB8824" s="25"/>
    </row>
    <row r="8825" spans="5:28" x14ac:dyDescent="0.3">
      <c r="E8825" s="12"/>
      <c r="O8825" s="22"/>
      <c r="AA8825" s="25"/>
      <c r="AB8825" s="25"/>
    </row>
    <row r="8826" spans="5:28" x14ac:dyDescent="0.3">
      <c r="E8826" s="12"/>
      <c r="O8826" s="22"/>
      <c r="AA8826" s="25"/>
      <c r="AB8826" s="25"/>
    </row>
    <row r="8827" spans="5:28" x14ac:dyDescent="0.3">
      <c r="E8827" s="12"/>
      <c r="O8827" s="22"/>
      <c r="AA8827" s="25"/>
      <c r="AB8827" s="25"/>
    </row>
    <row r="8828" spans="5:28" x14ac:dyDescent="0.3">
      <c r="E8828" s="12"/>
      <c r="O8828" s="22"/>
      <c r="AA8828" s="25"/>
      <c r="AB8828" s="25"/>
    </row>
    <row r="8829" spans="5:28" x14ac:dyDescent="0.3">
      <c r="E8829" s="12"/>
      <c r="O8829" s="22"/>
      <c r="AA8829" s="25"/>
      <c r="AB8829" s="25"/>
    </row>
    <row r="8830" spans="5:28" x14ac:dyDescent="0.3">
      <c r="E8830" s="12"/>
      <c r="O8830" s="22"/>
      <c r="AA8830" s="25"/>
      <c r="AB8830" s="25"/>
    </row>
    <row r="8831" spans="5:28" x14ac:dyDescent="0.3">
      <c r="E8831" s="12"/>
      <c r="O8831" s="22"/>
      <c r="AA8831" s="25"/>
      <c r="AB8831" s="25"/>
    </row>
    <row r="8832" spans="5:28" x14ac:dyDescent="0.3">
      <c r="E8832" s="12"/>
      <c r="O8832" s="22"/>
      <c r="AA8832" s="25"/>
      <c r="AB8832" s="25"/>
    </row>
    <row r="8833" spans="5:28" x14ac:dyDescent="0.3">
      <c r="E8833" s="12"/>
      <c r="O8833" s="22"/>
      <c r="AA8833" s="25"/>
      <c r="AB8833" s="25"/>
    </row>
    <row r="8834" spans="5:28" x14ac:dyDescent="0.3">
      <c r="E8834" s="12"/>
      <c r="O8834" s="22"/>
      <c r="AA8834" s="25"/>
      <c r="AB8834" s="25"/>
    </row>
    <row r="8835" spans="5:28" x14ac:dyDescent="0.3">
      <c r="E8835" s="12"/>
      <c r="O8835" s="22"/>
      <c r="AA8835" s="25"/>
      <c r="AB8835" s="25"/>
    </row>
    <row r="8836" spans="5:28" x14ac:dyDescent="0.3">
      <c r="E8836" s="12"/>
      <c r="O8836" s="22"/>
      <c r="AA8836" s="25"/>
      <c r="AB8836" s="25"/>
    </row>
    <row r="8837" spans="5:28" x14ac:dyDescent="0.3">
      <c r="E8837" s="12"/>
      <c r="O8837" s="22"/>
      <c r="AA8837" s="25"/>
      <c r="AB8837" s="25"/>
    </row>
    <row r="8838" spans="5:28" x14ac:dyDescent="0.3">
      <c r="E8838" s="12"/>
      <c r="O8838" s="22"/>
      <c r="AA8838" s="25"/>
      <c r="AB8838" s="25"/>
    </row>
    <row r="8839" spans="5:28" x14ac:dyDescent="0.3">
      <c r="E8839" s="12"/>
      <c r="O8839" s="22"/>
      <c r="AA8839" s="25"/>
      <c r="AB8839" s="25"/>
    </row>
    <row r="8840" spans="5:28" x14ac:dyDescent="0.3">
      <c r="E8840" s="12"/>
      <c r="O8840" s="22"/>
      <c r="AA8840" s="25"/>
      <c r="AB8840" s="25"/>
    </row>
    <row r="8841" spans="5:28" x14ac:dyDescent="0.3">
      <c r="E8841" s="12"/>
      <c r="O8841" s="22"/>
      <c r="AA8841" s="25"/>
      <c r="AB8841" s="25"/>
    </row>
    <row r="8842" spans="5:28" x14ac:dyDescent="0.3">
      <c r="E8842" s="12"/>
      <c r="O8842" s="22"/>
      <c r="AA8842" s="25"/>
      <c r="AB8842" s="25"/>
    </row>
    <row r="8843" spans="5:28" x14ac:dyDescent="0.3">
      <c r="E8843" s="12"/>
      <c r="O8843" s="22"/>
      <c r="AA8843" s="25"/>
      <c r="AB8843" s="25"/>
    </row>
    <row r="8844" spans="5:28" x14ac:dyDescent="0.3">
      <c r="E8844" s="12"/>
      <c r="O8844" s="22"/>
      <c r="AA8844" s="25"/>
      <c r="AB8844" s="25"/>
    </row>
    <row r="8845" spans="5:28" x14ac:dyDescent="0.3">
      <c r="E8845" s="12"/>
      <c r="O8845" s="22"/>
      <c r="AA8845" s="25"/>
      <c r="AB8845" s="25"/>
    </row>
    <row r="8846" spans="5:28" x14ac:dyDescent="0.3">
      <c r="E8846" s="12"/>
      <c r="O8846" s="22"/>
      <c r="AA8846" s="25"/>
      <c r="AB8846" s="25"/>
    </row>
    <row r="8847" spans="5:28" x14ac:dyDescent="0.3">
      <c r="E8847" s="12"/>
      <c r="O8847" s="22"/>
      <c r="AA8847" s="25"/>
      <c r="AB8847" s="25"/>
    </row>
    <row r="8848" spans="5:28" x14ac:dyDescent="0.3">
      <c r="E8848" s="12"/>
      <c r="O8848" s="22"/>
      <c r="AA8848" s="25"/>
      <c r="AB8848" s="25"/>
    </row>
    <row r="8849" spans="5:28" x14ac:dyDescent="0.3">
      <c r="E8849" s="12"/>
      <c r="O8849" s="22"/>
      <c r="AA8849" s="25"/>
      <c r="AB8849" s="25"/>
    </row>
    <row r="8850" spans="5:28" x14ac:dyDescent="0.3">
      <c r="E8850" s="12"/>
      <c r="O8850" s="22"/>
      <c r="AA8850" s="25"/>
      <c r="AB8850" s="25"/>
    </row>
    <row r="8851" spans="5:28" x14ac:dyDescent="0.3">
      <c r="E8851" s="12"/>
      <c r="O8851" s="22"/>
      <c r="AA8851" s="25"/>
      <c r="AB8851" s="25"/>
    </row>
    <row r="8852" spans="5:28" x14ac:dyDescent="0.3">
      <c r="E8852" s="12"/>
      <c r="O8852" s="22"/>
      <c r="AA8852" s="25"/>
      <c r="AB8852" s="25"/>
    </row>
    <row r="8853" spans="5:28" x14ac:dyDescent="0.3">
      <c r="E8853" s="12"/>
      <c r="O8853" s="22"/>
      <c r="AA8853" s="25"/>
      <c r="AB8853" s="25"/>
    </row>
    <row r="8854" spans="5:28" x14ac:dyDescent="0.3">
      <c r="E8854" s="12"/>
      <c r="O8854" s="22"/>
      <c r="AA8854" s="25"/>
      <c r="AB8854" s="25"/>
    </row>
    <row r="8855" spans="5:28" x14ac:dyDescent="0.3">
      <c r="E8855" s="12"/>
      <c r="O8855" s="22"/>
      <c r="AA8855" s="25"/>
      <c r="AB8855" s="25"/>
    </row>
    <row r="8856" spans="5:28" x14ac:dyDescent="0.3">
      <c r="E8856" s="12"/>
      <c r="O8856" s="22"/>
      <c r="AA8856" s="25"/>
      <c r="AB8856" s="25"/>
    </row>
    <row r="8857" spans="5:28" x14ac:dyDescent="0.3">
      <c r="E8857" s="12"/>
      <c r="O8857" s="22"/>
      <c r="AA8857" s="25"/>
      <c r="AB8857" s="25"/>
    </row>
    <row r="8858" spans="5:28" x14ac:dyDescent="0.3">
      <c r="E8858" s="12"/>
      <c r="O8858" s="22"/>
      <c r="AA8858" s="25"/>
      <c r="AB8858" s="25"/>
    </row>
    <row r="8859" spans="5:28" x14ac:dyDescent="0.3">
      <c r="E8859" s="12"/>
      <c r="O8859" s="22"/>
      <c r="AA8859" s="25"/>
      <c r="AB8859" s="25"/>
    </row>
    <row r="8860" spans="5:28" x14ac:dyDescent="0.3">
      <c r="E8860" s="12"/>
      <c r="O8860" s="22"/>
      <c r="AA8860" s="25"/>
      <c r="AB8860" s="25"/>
    </row>
    <row r="8861" spans="5:28" x14ac:dyDescent="0.3">
      <c r="E8861" s="12"/>
      <c r="O8861" s="22"/>
      <c r="AA8861" s="25"/>
      <c r="AB8861" s="25"/>
    </row>
    <row r="8862" spans="5:28" x14ac:dyDescent="0.3">
      <c r="E8862" s="12"/>
      <c r="O8862" s="22"/>
      <c r="AA8862" s="25"/>
      <c r="AB8862" s="25"/>
    </row>
    <row r="8863" spans="5:28" x14ac:dyDescent="0.3">
      <c r="E8863" s="12"/>
      <c r="O8863" s="22"/>
      <c r="AA8863" s="25"/>
      <c r="AB8863" s="25"/>
    </row>
    <row r="8864" spans="5:28" x14ac:dyDescent="0.3">
      <c r="E8864" s="12"/>
      <c r="O8864" s="22"/>
      <c r="AA8864" s="25"/>
      <c r="AB8864" s="25"/>
    </row>
    <row r="8865" spans="5:28" x14ac:dyDescent="0.3">
      <c r="E8865" s="12"/>
      <c r="O8865" s="22"/>
      <c r="AA8865" s="25"/>
      <c r="AB8865" s="25"/>
    </row>
    <row r="8866" spans="5:28" x14ac:dyDescent="0.3">
      <c r="E8866" s="12"/>
      <c r="O8866" s="22"/>
      <c r="AA8866" s="25"/>
      <c r="AB8866" s="25"/>
    </row>
    <row r="8867" spans="5:28" x14ac:dyDescent="0.3">
      <c r="E8867" s="12"/>
      <c r="O8867" s="22"/>
      <c r="AA8867" s="25"/>
      <c r="AB8867" s="25"/>
    </row>
    <row r="8868" spans="5:28" x14ac:dyDescent="0.3">
      <c r="E8868" s="12"/>
      <c r="O8868" s="22"/>
      <c r="AA8868" s="25"/>
      <c r="AB8868" s="25"/>
    </row>
    <row r="8869" spans="5:28" x14ac:dyDescent="0.3">
      <c r="E8869" s="12"/>
      <c r="O8869" s="22"/>
      <c r="AA8869" s="25"/>
      <c r="AB8869" s="25"/>
    </row>
    <row r="8870" spans="5:28" x14ac:dyDescent="0.3">
      <c r="E8870" s="12"/>
      <c r="O8870" s="22"/>
      <c r="AA8870" s="25"/>
      <c r="AB8870" s="25"/>
    </row>
    <row r="8871" spans="5:28" x14ac:dyDescent="0.3">
      <c r="E8871" s="12"/>
      <c r="O8871" s="22"/>
      <c r="AA8871" s="25"/>
      <c r="AB8871" s="25"/>
    </row>
    <row r="8872" spans="5:28" x14ac:dyDescent="0.3">
      <c r="E8872" s="12"/>
      <c r="O8872" s="22"/>
      <c r="AA8872" s="25"/>
      <c r="AB8872" s="25"/>
    </row>
    <row r="8873" spans="5:28" x14ac:dyDescent="0.3">
      <c r="E8873" s="12"/>
      <c r="O8873" s="22"/>
      <c r="AA8873" s="25"/>
      <c r="AB8873" s="25"/>
    </row>
    <row r="8874" spans="5:28" x14ac:dyDescent="0.3">
      <c r="E8874" s="12"/>
      <c r="O8874" s="22"/>
      <c r="AA8874" s="25"/>
      <c r="AB8874" s="25"/>
    </row>
    <row r="8875" spans="5:28" x14ac:dyDescent="0.3">
      <c r="E8875" s="12"/>
      <c r="O8875" s="22"/>
      <c r="AA8875" s="25"/>
      <c r="AB8875" s="25"/>
    </row>
    <row r="8876" spans="5:28" x14ac:dyDescent="0.3">
      <c r="E8876" s="12"/>
      <c r="O8876" s="22"/>
      <c r="AA8876" s="25"/>
      <c r="AB8876" s="25"/>
    </row>
    <row r="8877" spans="5:28" x14ac:dyDescent="0.3">
      <c r="E8877" s="12"/>
      <c r="O8877" s="22"/>
      <c r="AA8877" s="25"/>
      <c r="AB8877" s="25"/>
    </row>
    <row r="8878" spans="5:28" x14ac:dyDescent="0.3">
      <c r="E8878" s="12"/>
      <c r="O8878" s="22"/>
      <c r="AA8878" s="25"/>
      <c r="AB8878" s="25"/>
    </row>
    <row r="8879" spans="5:28" x14ac:dyDescent="0.3">
      <c r="E8879" s="12"/>
      <c r="O8879" s="22"/>
      <c r="AA8879" s="25"/>
      <c r="AB8879" s="25"/>
    </row>
    <row r="8880" spans="5:28" x14ac:dyDescent="0.3">
      <c r="E8880" s="12"/>
      <c r="O8880" s="22"/>
      <c r="AA8880" s="25"/>
      <c r="AB8880" s="25"/>
    </row>
    <row r="8881" spans="5:28" x14ac:dyDescent="0.3">
      <c r="E8881" s="12"/>
      <c r="O8881" s="22"/>
      <c r="AA8881" s="25"/>
      <c r="AB8881" s="25"/>
    </row>
    <row r="8882" spans="5:28" x14ac:dyDescent="0.3">
      <c r="E8882" s="12"/>
      <c r="O8882" s="22"/>
      <c r="AA8882" s="25"/>
      <c r="AB8882" s="25"/>
    </row>
    <row r="8883" spans="5:28" x14ac:dyDescent="0.3">
      <c r="E8883" s="12"/>
      <c r="O8883" s="22"/>
      <c r="AA8883" s="25"/>
      <c r="AB8883" s="25"/>
    </row>
    <row r="8884" spans="5:28" x14ac:dyDescent="0.3">
      <c r="E8884" s="12"/>
      <c r="O8884" s="22"/>
      <c r="AA8884" s="25"/>
      <c r="AB8884" s="25"/>
    </row>
    <row r="8885" spans="5:28" x14ac:dyDescent="0.3">
      <c r="E8885" s="12"/>
      <c r="O8885" s="22"/>
      <c r="AA8885" s="25"/>
      <c r="AB8885" s="25"/>
    </row>
    <row r="8886" spans="5:28" x14ac:dyDescent="0.3">
      <c r="E8886" s="12"/>
      <c r="O8886" s="22"/>
      <c r="AA8886" s="25"/>
      <c r="AB8886" s="25"/>
    </row>
    <row r="8887" spans="5:28" x14ac:dyDescent="0.3">
      <c r="E8887" s="12"/>
      <c r="O8887" s="22"/>
      <c r="AA8887" s="25"/>
      <c r="AB8887" s="25"/>
    </row>
    <row r="8888" spans="5:28" x14ac:dyDescent="0.3">
      <c r="E8888" s="12"/>
      <c r="O8888" s="22"/>
      <c r="AA8888" s="25"/>
      <c r="AB8888" s="25"/>
    </row>
    <row r="8889" spans="5:28" x14ac:dyDescent="0.3">
      <c r="E8889" s="12"/>
      <c r="O8889" s="22"/>
      <c r="AA8889" s="25"/>
      <c r="AB8889" s="25"/>
    </row>
    <row r="8890" spans="5:28" x14ac:dyDescent="0.3">
      <c r="E8890" s="12"/>
      <c r="O8890" s="22"/>
      <c r="AA8890" s="25"/>
      <c r="AB8890" s="25"/>
    </row>
    <row r="8891" spans="5:28" x14ac:dyDescent="0.3">
      <c r="E8891" s="12"/>
      <c r="O8891" s="22"/>
      <c r="AA8891" s="25"/>
      <c r="AB8891" s="25"/>
    </row>
    <row r="8892" spans="5:28" x14ac:dyDescent="0.3">
      <c r="E8892" s="12"/>
      <c r="O8892" s="22"/>
      <c r="AA8892" s="25"/>
      <c r="AB8892" s="25"/>
    </row>
    <row r="8893" spans="5:28" x14ac:dyDescent="0.3">
      <c r="E8893" s="12"/>
      <c r="O8893" s="22"/>
      <c r="AA8893" s="25"/>
      <c r="AB8893" s="25"/>
    </row>
    <row r="8894" spans="5:28" x14ac:dyDescent="0.3">
      <c r="E8894" s="12"/>
      <c r="O8894" s="22"/>
      <c r="AA8894" s="25"/>
      <c r="AB8894" s="25"/>
    </row>
    <row r="8895" spans="5:28" x14ac:dyDescent="0.3">
      <c r="E8895" s="12"/>
      <c r="O8895" s="22"/>
      <c r="AA8895" s="25"/>
      <c r="AB8895" s="25"/>
    </row>
    <row r="8896" spans="5:28" x14ac:dyDescent="0.3">
      <c r="E8896" s="12"/>
      <c r="O8896" s="22"/>
      <c r="AA8896" s="25"/>
      <c r="AB8896" s="25"/>
    </row>
    <row r="8897" spans="5:28" x14ac:dyDescent="0.3">
      <c r="E8897" s="12"/>
      <c r="O8897" s="22"/>
      <c r="AA8897" s="25"/>
      <c r="AB8897" s="25"/>
    </row>
    <row r="8898" spans="5:28" x14ac:dyDescent="0.3">
      <c r="E8898" s="12"/>
      <c r="O8898" s="22"/>
      <c r="AA8898" s="25"/>
      <c r="AB8898" s="25"/>
    </row>
    <row r="8899" spans="5:28" x14ac:dyDescent="0.3">
      <c r="E8899" s="12"/>
      <c r="O8899" s="22"/>
      <c r="AA8899" s="25"/>
      <c r="AB8899" s="25"/>
    </row>
    <row r="8900" spans="5:28" x14ac:dyDescent="0.3">
      <c r="E8900" s="12"/>
      <c r="O8900" s="22"/>
      <c r="AA8900" s="25"/>
      <c r="AB8900" s="25"/>
    </row>
    <row r="8901" spans="5:28" x14ac:dyDescent="0.3">
      <c r="E8901" s="12"/>
      <c r="O8901" s="22"/>
      <c r="AA8901" s="25"/>
      <c r="AB8901" s="25"/>
    </row>
    <row r="8902" spans="5:28" x14ac:dyDescent="0.3">
      <c r="E8902" s="12"/>
      <c r="O8902" s="22"/>
      <c r="AA8902" s="25"/>
      <c r="AB8902" s="25"/>
    </row>
    <row r="8903" spans="5:28" x14ac:dyDescent="0.3">
      <c r="E8903" s="12"/>
      <c r="O8903" s="22"/>
      <c r="AA8903" s="25"/>
      <c r="AB8903" s="25"/>
    </row>
    <row r="8904" spans="5:28" x14ac:dyDescent="0.3">
      <c r="E8904" s="12"/>
      <c r="O8904" s="22"/>
      <c r="AA8904" s="25"/>
      <c r="AB8904" s="25"/>
    </row>
    <row r="8905" spans="5:28" x14ac:dyDescent="0.3">
      <c r="E8905" s="12"/>
      <c r="O8905" s="22"/>
      <c r="AA8905" s="25"/>
      <c r="AB8905" s="25"/>
    </row>
    <row r="8906" spans="5:28" x14ac:dyDescent="0.3">
      <c r="E8906" s="12"/>
      <c r="O8906" s="22"/>
      <c r="AA8906" s="25"/>
      <c r="AB8906" s="25"/>
    </row>
    <row r="8907" spans="5:28" x14ac:dyDescent="0.3">
      <c r="E8907" s="12"/>
      <c r="O8907" s="22"/>
      <c r="AA8907" s="25"/>
      <c r="AB8907" s="25"/>
    </row>
    <row r="8908" spans="5:28" x14ac:dyDescent="0.3">
      <c r="E8908" s="12"/>
      <c r="O8908" s="22"/>
      <c r="AA8908" s="25"/>
      <c r="AB8908" s="25"/>
    </row>
    <row r="8909" spans="5:28" x14ac:dyDescent="0.3">
      <c r="E8909" s="12"/>
      <c r="O8909" s="22"/>
      <c r="AA8909" s="25"/>
      <c r="AB8909" s="25"/>
    </row>
    <row r="8910" spans="5:28" x14ac:dyDescent="0.3">
      <c r="E8910" s="12"/>
      <c r="O8910" s="22"/>
      <c r="AA8910" s="25"/>
      <c r="AB8910" s="25"/>
    </row>
    <row r="8911" spans="5:28" x14ac:dyDescent="0.3">
      <c r="E8911" s="12"/>
      <c r="O8911" s="22"/>
      <c r="AA8911" s="25"/>
      <c r="AB8911" s="25"/>
    </row>
    <row r="8912" spans="5:28" x14ac:dyDescent="0.3">
      <c r="E8912" s="12"/>
      <c r="O8912" s="22"/>
      <c r="AA8912" s="25"/>
      <c r="AB8912" s="25"/>
    </row>
    <row r="8913" spans="5:28" x14ac:dyDescent="0.3">
      <c r="E8913" s="12"/>
      <c r="O8913" s="22"/>
      <c r="AA8913" s="25"/>
      <c r="AB8913" s="25"/>
    </row>
    <row r="8914" spans="5:28" x14ac:dyDescent="0.3">
      <c r="E8914" s="12"/>
      <c r="O8914" s="22"/>
      <c r="AA8914" s="25"/>
      <c r="AB8914" s="25"/>
    </row>
    <row r="8915" spans="5:28" x14ac:dyDescent="0.3">
      <c r="E8915" s="12"/>
      <c r="O8915" s="22"/>
      <c r="AA8915" s="25"/>
      <c r="AB8915" s="25"/>
    </row>
    <row r="8916" spans="5:28" x14ac:dyDescent="0.3">
      <c r="E8916" s="12"/>
      <c r="O8916" s="22"/>
      <c r="AA8916" s="25"/>
      <c r="AB8916" s="25"/>
    </row>
    <row r="8917" spans="5:28" x14ac:dyDescent="0.3">
      <c r="E8917" s="12"/>
      <c r="O8917" s="22"/>
      <c r="AA8917" s="25"/>
      <c r="AB8917" s="25"/>
    </row>
    <row r="8918" spans="5:28" x14ac:dyDescent="0.3">
      <c r="E8918" s="12"/>
      <c r="O8918" s="22"/>
      <c r="AA8918" s="25"/>
      <c r="AB8918" s="25"/>
    </row>
    <row r="8919" spans="5:28" x14ac:dyDescent="0.3">
      <c r="E8919" s="12"/>
      <c r="O8919" s="22"/>
      <c r="AA8919" s="25"/>
      <c r="AB8919" s="25"/>
    </row>
    <row r="8920" spans="5:28" x14ac:dyDescent="0.3">
      <c r="E8920" s="12"/>
      <c r="O8920" s="22"/>
      <c r="AA8920" s="25"/>
      <c r="AB8920" s="25"/>
    </row>
    <row r="8921" spans="5:28" x14ac:dyDescent="0.3">
      <c r="E8921" s="12"/>
      <c r="O8921" s="22"/>
      <c r="AA8921" s="25"/>
      <c r="AB8921" s="25"/>
    </row>
    <row r="8922" spans="5:28" x14ac:dyDescent="0.3">
      <c r="E8922" s="12"/>
      <c r="O8922" s="22"/>
      <c r="AA8922" s="25"/>
      <c r="AB8922" s="25"/>
    </row>
    <row r="8923" spans="5:28" x14ac:dyDescent="0.3">
      <c r="E8923" s="12"/>
      <c r="O8923" s="22"/>
      <c r="AA8923" s="25"/>
      <c r="AB8923" s="25"/>
    </row>
    <row r="8924" spans="5:28" x14ac:dyDescent="0.3">
      <c r="E8924" s="12"/>
      <c r="O8924" s="22"/>
      <c r="AA8924" s="25"/>
      <c r="AB8924" s="25"/>
    </row>
    <row r="8925" spans="5:28" x14ac:dyDescent="0.3">
      <c r="E8925" s="12"/>
      <c r="O8925" s="22"/>
      <c r="AA8925" s="25"/>
      <c r="AB8925" s="25"/>
    </row>
    <row r="8926" spans="5:28" x14ac:dyDescent="0.3">
      <c r="E8926" s="12"/>
      <c r="O8926" s="22"/>
      <c r="AA8926" s="25"/>
      <c r="AB8926" s="25"/>
    </row>
    <row r="8927" spans="5:28" x14ac:dyDescent="0.3">
      <c r="E8927" s="12"/>
      <c r="O8927" s="22"/>
      <c r="AA8927" s="25"/>
      <c r="AB8927" s="25"/>
    </row>
    <row r="8928" spans="5:28" x14ac:dyDescent="0.3">
      <c r="E8928" s="12"/>
      <c r="O8928" s="22"/>
      <c r="AA8928" s="25"/>
      <c r="AB8928" s="25"/>
    </row>
    <row r="8929" spans="5:28" x14ac:dyDescent="0.3">
      <c r="E8929" s="12"/>
      <c r="O8929" s="22"/>
      <c r="AA8929" s="25"/>
      <c r="AB8929" s="25"/>
    </row>
    <row r="8930" spans="5:28" x14ac:dyDescent="0.3">
      <c r="E8930" s="12"/>
      <c r="O8930" s="22"/>
      <c r="AA8930" s="25"/>
      <c r="AB8930" s="25"/>
    </row>
    <row r="8931" spans="5:28" x14ac:dyDescent="0.3">
      <c r="E8931" s="12"/>
      <c r="O8931" s="22"/>
      <c r="AA8931" s="25"/>
      <c r="AB8931" s="25"/>
    </row>
    <row r="8932" spans="5:28" x14ac:dyDescent="0.3">
      <c r="E8932" s="12"/>
      <c r="O8932" s="22"/>
      <c r="AA8932" s="25"/>
      <c r="AB8932" s="25"/>
    </row>
    <row r="8933" spans="5:28" x14ac:dyDescent="0.3">
      <c r="E8933" s="12"/>
      <c r="O8933" s="22"/>
      <c r="AA8933" s="25"/>
      <c r="AB8933" s="25"/>
    </row>
    <row r="8934" spans="5:28" x14ac:dyDescent="0.3">
      <c r="E8934" s="12"/>
      <c r="O8934" s="22"/>
      <c r="AA8934" s="25"/>
      <c r="AB8934" s="25"/>
    </row>
    <row r="8935" spans="5:28" x14ac:dyDescent="0.3">
      <c r="E8935" s="12"/>
      <c r="O8935" s="22"/>
      <c r="AA8935" s="25"/>
      <c r="AB8935" s="25"/>
    </row>
    <row r="8936" spans="5:28" x14ac:dyDescent="0.3">
      <c r="E8936" s="12"/>
      <c r="O8936" s="22"/>
      <c r="AA8936" s="25"/>
      <c r="AB8936" s="25"/>
    </row>
    <row r="8937" spans="5:28" x14ac:dyDescent="0.3">
      <c r="E8937" s="12"/>
      <c r="O8937" s="22"/>
      <c r="AA8937" s="25"/>
      <c r="AB8937" s="25"/>
    </row>
    <row r="8938" spans="5:28" x14ac:dyDescent="0.3">
      <c r="E8938" s="12"/>
      <c r="O8938" s="22"/>
      <c r="AA8938" s="25"/>
      <c r="AB8938" s="25"/>
    </row>
    <row r="8939" spans="5:28" x14ac:dyDescent="0.3">
      <c r="E8939" s="12"/>
      <c r="O8939" s="22"/>
      <c r="AA8939" s="25"/>
      <c r="AB8939" s="25"/>
    </row>
    <row r="8940" spans="5:28" x14ac:dyDescent="0.3">
      <c r="E8940" s="12"/>
      <c r="O8940" s="22"/>
      <c r="AA8940" s="25"/>
      <c r="AB8940" s="25"/>
    </row>
    <row r="8941" spans="5:28" x14ac:dyDescent="0.3">
      <c r="E8941" s="12"/>
      <c r="O8941" s="22"/>
      <c r="AA8941" s="25"/>
      <c r="AB8941" s="25"/>
    </row>
    <row r="8942" spans="5:28" x14ac:dyDescent="0.3">
      <c r="E8942" s="12"/>
      <c r="O8942" s="22"/>
      <c r="AA8942" s="25"/>
      <c r="AB8942" s="25"/>
    </row>
    <row r="8943" spans="5:28" x14ac:dyDescent="0.3">
      <c r="E8943" s="12"/>
      <c r="O8943" s="22"/>
      <c r="AA8943" s="25"/>
      <c r="AB8943" s="25"/>
    </row>
    <row r="8944" spans="5:28" x14ac:dyDescent="0.3">
      <c r="E8944" s="12"/>
      <c r="O8944" s="22"/>
      <c r="AA8944" s="25"/>
      <c r="AB8944" s="25"/>
    </row>
    <row r="8945" spans="5:28" x14ac:dyDescent="0.3">
      <c r="E8945" s="12"/>
      <c r="O8945" s="22"/>
      <c r="AA8945" s="25"/>
      <c r="AB8945" s="25"/>
    </row>
    <row r="8946" spans="5:28" x14ac:dyDescent="0.3">
      <c r="E8946" s="12"/>
      <c r="O8946" s="22"/>
      <c r="AA8946" s="25"/>
      <c r="AB8946" s="25"/>
    </row>
    <row r="8947" spans="5:28" x14ac:dyDescent="0.3">
      <c r="E8947" s="12"/>
      <c r="O8947" s="22"/>
      <c r="AA8947" s="25"/>
      <c r="AB8947" s="25"/>
    </row>
    <row r="8948" spans="5:28" x14ac:dyDescent="0.3">
      <c r="E8948" s="12"/>
      <c r="O8948" s="22"/>
      <c r="AA8948" s="25"/>
      <c r="AB8948" s="25"/>
    </row>
    <row r="8949" spans="5:28" x14ac:dyDescent="0.3">
      <c r="E8949" s="12"/>
      <c r="O8949" s="22"/>
      <c r="AA8949" s="25"/>
      <c r="AB8949" s="25"/>
    </row>
    <row r="8950" spans="5:28" x14ac:dyDescent="0.3">
      <c r="E8950" s="12"/>
      <c r="O8950" s="22"/>
      <c r="AA8950" s="25"/>
      <c r="AB8950" s="25"/>
    </row>
    <row r="8951" spans="5:28" x14ac:dyDescent="0.3">
      <c r="E8951" s="12"/>
      <c r="O8951" s="22"/>
      <c r="AA8951" s="25"/>
      <c r="AB8951" s="25"/>
    </row>
    <row r="8952" spans="5:28" x14ac:dyDescent="0.3">
      <c r="E8952" s="12"/>
      <c r="O8952" s="22"/>
      <c r="AA8952" s="25"/>
      <c r="AB8952" s="25"/>
    </row>
    <row r="8953" spans="5:28" x14ac:dyDescent="0.3">
      <c r="E8953" s="12"/>
      <c r="O8953" s="22"/>
      <c r="AA8953" s="25"/>
      <c r="AB8953" s="25"/>
    </row>
    <row r="8954" spans="5:28" x14ac:dyDescent="0.3">
      <c r="E8954" s="12"/>
      <c r="O8954" s="22"/>
      <c r="AA8954" s="25"/>
      <c r="AB8954" s="25"/>
    </row>
    <row r="8955" spans="5:28" x14ac:dyDescent="0.3">
      <c r="E8955" s="12"/>
      <c r="O8955" s="22"/>
      <c r="AA8955" s="25"/>
      <c r="AB8955" s="25"/>
    </row>
    <row r="8956" spans="5:28" x14ac:dyDescent="0.3">
      <c r="E8956" s="12"/>
      <c r="O8956" s="22"/>
      <c r="AA8956" s="25"/>
      <c r="AB8956" s="25"/>
    </row>
    <row r="8957" spans="5:28" x14ac:dyDescent="0.3">
      <c r="E8957" s="12"/>
      <c r="O8957" s="22"/>
      <c r="AA8957" s="25"/>
      <c r="AB8957" s="25"/>
    </row>
    <row r="8958" spans="5:28" x14ac:dyDescent="0.3">
      <c r="E8958" s="12"/>
      <c r="O8958" s="22"/>
      <c r="AA8958" s="25"/>
      <c r="AB8958" s="25"/>
    </row>
    <row r="8959" spans="5:28" x14ac:dyDescent="0.3">
      <c r="E8959" s="12"/>
      <c r="O8959" s="22"/>
      <c r="AA8959" s="25"/>
      <c r="AB8959" s="25"/>
    </row>
    <row r="8960" spans="5:28" x14ac:dyDescent="0.3">
      <c r="E8960" s="12"/>
      <c r="O8960" s="22"/>
      <c r="AA8960" s="25"/>
      <c r="AB8960" s="25"/>
    </row>
    <row r="8961" spans="5:28" x14ac:dyDescent="0.3">
      <c r="E8961" s="12"/>
      <c r="O8961" s="22"/>
      <c r="AA8961" s="25"/>
      <c r="AB8961" s="25"/>
    </row>
    <row r="8962" spans="5:28" x14ac:dyDescent="0.3">
      <c r="E8962" s="12"/>
      <c r="O8962" s="22"/>
      <c r="AA8962" s="25"/>
      <c r="AB8962" s="25"/>
    </row>
    <row r="8963" spans="5:28" x14ac:dyDescent="0.3">
      <c r="E8963" s="12"/>
      <c r="O8963" s="22"/>
      <c r="AA8963" s="25"/>
      <c r="AB8963" s="25"/>
    </row>
    <row r="8964" spans="5:28" x14ac:dyDescent="0.3">
      <c r="E8964" s="12"/>
      <c r="O8964" s="22"/>
      <c r="AA8964" s="25"/>
      <c r="AB8964" s="25"/>
    </row>
    <row r="8965" spans="5:28" x14ac:dyDescent="0.3">
      <c r="E8965" s="12"/>
      <c r="O8965" s="22"/>
      <c r="AA8965" s="25"/>
      <c r="AB8965" s="25"/>
    </row>
    <row r="8966" spans="5:28" x14ac:dyDescent="0.3">
      <c r="E8966" s="12"/>
      <c r="O8966" s="22"/>
      <c r="AA8966" s="25"/>
      <c r="AB8966" s="25"/>
    </row>
    <row r="8967" spans="5:28" x14ac:dyDescent="0.3">
      <c r="E8967" s="12"/>
      <c r="O8967" s="22"/>
      <c r="AA8967" s="25"/>
      <c r="AB8967" s="25"/>
    </row>
    <row r="8968" spans="5:28" x14ac:dyDescent="0.3">
      <c r="E8968" s="12"/>
      <c r="O8968" s="22"/>
      <c r="AA8968" s="25"/>
      <c r="AB8968" s="25"/>
    </row>
    <row r="8969" spans="5:28" x14ac:dyDescent="0.3">
      <c r="E8969" s="12"/>
      <c r="O8969" s="22"/>
      <c r="AA8969" s="25"/>
      <c r="AB8969" s="25"/>
    </row>
    <row r="8970" spans="5:28" x14ac:dyDescent="0.3">
      <c r="E8970" s="12"/>
      <c r="O8970" s="22"/>
      <c r="AA8970" s="25"/>
      <c r="AB8970" s="25"/>
    </row>
    <row r="8971" spans="5:28" x14ac:dyDescent="0.3">
      <c r="E8971" s="12"/>
      <c r="O8971" s="22"/>
      <c r="AA8971" s="25"/>
      <c r="AB8971" s="25"/>
    </row>
    <row r="8972" spans="5:28" x14ac:dyDescent="0.3">
      <c r="E8972" s="12"/>
      <c r="O8972" s="22"/>
      <c r="AA8972" s="25"/>
      <c r="AB8972" s="25"/>
    </row>
    <row r="8973" spans="5:28" x14ac:dyDescent="0.3">
      <c r="E8973" s="12"/>
      <c r="O8973" s="22"/>
      <c r="AA8973" s="25"/>
      <c r="AB8973" s="25"/>
    </row>
    <row r="8974" spans="5:28" x14ac:dyDescent="0.3">
      <c r="E8974" s="12"/>
      <c r="O8974" s="22"/>
      <c r="AA8974" s="25"/>
      <c r="AB8974" s="25"/>
    </row>
    <row r="8975" spans="5:28" x14ac:dyDescent="0.3">
      <c r="E8975" s="12"/>
      <c r="O8975" s="22"/>
      <c r="AA8975" s="25"/>
      <c r="AB8975" s="25"/>
    </row>
    <row r="8976" spans="5:28" x14ac:dyDescent="0.3">
      <c r="E8976" s="12"/>
      <c r="O8976" s="22"/>
      <c r="AA8976" s="25"/>
      <c r="AB8976" s="25"/>
    </row>
    <row r="8977" spans="5:28" x14ac:dyDescent="0.3">
      <c r="E8977" s="12"/>
      <c r="O8977" s="22"/>
      <c r="AA8977" s="25"/>
      <c r="AB8977" s="25"/>
    </row>
    <row r="8978" spans="5:28" x14ac:dyDescent="0.3">
      <c r="E8978" s="12"/>
      <c r="O8978" s="22"/>
      <c r="AA8978" s="25"/>
      <c r="AB8978" s="25"/>
    </row>
    <row r="8979" spans="5:28" x14ac:dyDescent="0.3">
      <c r="E8979" s="12"/>
      <c r="O8979" s="22"/>
      <c r="AA8979" s="25"/>
      <c r="AB8979" s="25"/>
    </row>
    <row r="8980" spans="5:28" x14ac:dyDescent="0.3">
      <c r="E8980" s="12"/>
      <c r="O8980" s="22"/>
      <c r="AA8980" s="25"/>
      <c r="AB8980" s="25"/>
    </row>
    <row r="8981" spans="5:28" x14ac:dyDescent="0.3">
      <c r="E8981" s="12"/>
      <c r="O8981" s="22"/>
      <c r="AA8981" s="25"/>
      <c r="AB8981" s="25"/>
    </row>
    <row r="8982" spans="5:28" x14ac:dyDescent="0.3">
      <c r="E8982" s="12"/>
      <c r="O8982" s="22"/>
      <c r="AA8982" s="25"/>
      <c r="AB8982" s="25"/>
    </row>
    <row r="8983" spans="5:28" x14ac:dyDescent="0.3">
      <c r="E8983" s="12"/>
      <c r="O8983" s="22"/>
      <c r="AA8983" s="25"/>
      <c r="AB8983" s="25"/>
    </row>
    <row r="8984" spans="5:28" x14ac:dyDescent="0.3">
      <c r="E8984" s="12"/>
      <c r="O8984" s="22"/>
      <c r="AA8984" s="25"/>
      <c r="AB8984" s="25"/>
    </row>
    <row r="8985" spans="5:28" x14ac:dyDescent="0.3">
      <c r="E8985" s="12"/>
      <c r="O8985" s="22"/>
      <c r="AA8985" s="25"/>
      <c r="AB8985" s="25"/>
    </row>
    <row r="8986" spans="5:28" x14ac:dyDescent="0.3">
      <c r="E8986" s="12"/>
      <c r="O8986" s="22"/>
      <c r="AA8986" s="25"/>
      <c r="AB8986" s="25"/>
    </row>
    <row r="8987" spans="5:28" x14ac:dyDescent="0.3">
      <c r="E8987" s="12"/>
      <c r="O8987" s="22"/>
      <c r="AA8987" s="25"/>
      <c r="AB8987" s="25"/>
    </row>
    <row r="8988" spans="5:28" x14ac:dyDescent="0.3">
      <c r="E8988" s="12"/>
      <c r="O8988" s="22"/>
      <c r="AA8988" s="25"/>
      <c r="AB8988" s="25"/>
    </row>
    <row r="8989" spans="5:28" x14ac:dyDescent="0.3">
      <c r="E8989" s="12"/>
      <c r="O8989" s="22"/>
      <c r="AA8989" s="25"/>
      <c r="AB8989" s="25"/>
    </row>
    <row r="8990" spans="5:28" x14ac:dyDescent="0.3">
      <c r="E8990" s="12"/>
      <c r="O8990" s="22"/>
      <c r="AA8990" s="25"/>
      <c r="AB8990" s="25"/>
    </row>
    <row r="8991" spans="5:28" x14ac:dyDescent="0.3">
      <c r="E8991" s="12"/>
      <c r="O8991" s="22"/>
      <c r="AA8991" s="25"/>
      <c r="AB8991" s="25"/>
    </row>
    <row r="8992" spans="5:28" x14ac:dyDescent="0.3">
      <c r="E8992" s="12"/>
      <c r="O8992" s="22"/>
      <c r="AA8992" s="25"/>
      <c r="AB8992" s="25"/>
    </row>
    <row r="8993" spans="5:28" x14ac:dyDescent="0.3">
      <c r="E8993" s="12"/>
      <c r="O8993" s="22"/>
      <c r="AA8993" s="25"/>
      <c r="AB8993" s="25"/>
    </row>
    <row r="8994" spans="5:28" x14ac:dyDescent="0.3">
      <c r="E8994" s="12"/>
      <c r="O8994" s="22"/>
      <c r="AA8994" s="25"/>
      <c r="AB8994" s="25"/>
    </row>
    <row r="8995" spans="5:28" x14ac:dyDescent="0.3">
      <c r="E8995" s="12"/>
      <c r="O8995" s="22"/>
      <c r="AA8995" s="25"/>
      <c r="AB8995" s="25"/>
    </row>
    <row r="8996" spans="5:28" x14ac:dyDescent="0.3">
      <c r="E8996" s="12"/>
      <c r="O8996" s="22"/>
      <c r="AA8996" s="25"/>
      <c r="AB8996" s="25"/>
    </row>
    <row r="8997" spans="5:28" x14ac:dyDescent="0.3">
      <c r="E8997" s="12"/>
      <c r="O8997" s="22"/>
      <c r="AA8997" s="25"/>
      <c r="AB8997" s="25"/>
    </row>
    <row r="8998" spans="5:28" x14ac:dyDescent="0.3">
      <c r="E8998" s="12"/>
      <c r="O8998" s="22"/>
      <c r="AA8998" s="25"/>
      <c r="AB8998" s="25"/>
    </row>
    <row r="8999" spans="5:28" x14ac:dyDescent="0.3">
      <c r="E8999" s="12"/>
      <c r="O8999" s="22"/>
      <c r="AA8999" s="25"/>
      <c r="AB8999" s="25"/>
    </row>
    <row r="9000" spans="5:28" x14ac:dyDescent="0.3">
      <c r="E9000" s="12"/>
      <c r="O9000" s="22"/>
      <c r="AA9000" s="25"/>
      <c r="AB9000" s="25"/>
    </row>
    <row r="9001" spans="5:28" x14ac:dyDescent="0.3">
      <c r="E9001" s="12"/>
      <c r="O9001" s="22"/>
      <c r="AA9001" s="25"/>
      <c r="AB9001" s="25"/>
    </row>
    <row r="9002" spans="5:28" x14ac:dyDescent="0.3">
      <c r="E9002" s="12"/>
      <c r="O9002" s="22"/>
      <c r="AA9002" s="25"/>
      <c r="AB9002" s="25"/>
    </row>
    <row r="9003" spans="5:28" x14ac:dyDescent="0.3">
      <c r="E9003" s="12"/>
      <c r="O9003" s="22"/>
      <c r="AA9003" s="25"/>
      <c r="AB9003" s="25"/>
    </row>
    <row r="9004" spans="5:28" x14ac:dyDescent="0.3">
      <c r="E9004" s="12"/>
      <c r="O9004" s="22"/>
      <c r="AA9004" s="25"/>
      <c r="AB9004" s="25"/>
    </row>
    <row r="9005" spans="5:28" x14ac:dyDescent="0.3">
      <c r="E9005" s="12"/>
      <c r="O9005" s="22"/>
      <c r="AA9005" s="25"/>
      <c r="AB9005" s="25"/>
    </row>
    <row r="9006" spans="5:28" x14ac:dyDescent="0.3">
      <c r="E9006" s="12"/>
      <c r="O9006" s="22"/>
      <c r="AA9006" s="25"/>
      <c r="AB9006" s="25"/>
    </row>
    <row r="9007" spans="5:28" x14ac:dyDescent="0.3">
      <c r="E9007" s="12"/>
      <c r="O9007" s="22"/>
      <c r="AA9007" s="25"/>
      <c r="AB9007" s="25"/>
    </row>
    <row r="9008" spans="5:28" x14ac:dyDescent="0.3">
      <c r="E9008" s="12"/>
      <c r="O9008" s="22"/>
      <c r="AA9008" s="25"/>
      <c r="AB9008" s="25"/>
    </row>
    <row r="9009" spans="5:28" x14ac:dyDescent="0.3">
      <c r="E9009" s="12"/>
      <c r="O9009" s="22"/>
      <c r="AA9009" s="25"/>
      <c r="AB9009" s="25"/>
    </row>
    <row r="9010" spans="5:28" x14ac:dyDescent="0.3">
      <c r="E9010" s="12"/>
      <c r="O9010" s="22"/>
      <c r="AA9010" s="25"/>
      <c r="AB9010" s="25"/>
    </row>
    <row r="9011" spans="5:28" x14ac:dyDescent="0.3">
      <c r="E9011" s="12"/>
      <c r="O9011" s="22"/>
      <c r="AA9011" s="25"/>
      <c r="AB9011" s="25"/>
    </row>
    <row r="9012" spans="5:28" x14ac:dyDescent="0.3">
      <c r="E9012" s="12"/>
      <c r="O9012" s="22"/>
      <c r="AA9012" s="25"/>
      <c r="AB9012" s="25"/>
    </row>
    <row r="9013" spans="5:28" x14ac:dyDescent="0.3">
      <c r="E9013" s="12"/>
      <c r="O9013" s="22"/>
      <c r="AA9013" s="25"/>
      <c r="AB9013" s="25"/>
    </row>
    <row r="9014" spans="5:28" x14ac:dyDescent="0.3">
      <c r="E9014" s="12"/>
      <c r="O9014" s="22"/>
      <c r="AA9014" s="25"/>
      <c r="AB9014" s="25"/>
    </row>
    <row r="9015" spans="5:28" x14ac:dyDescent="0.3">
      <c r="E9015" s="12"/>
      <c r="O9015" s="22"/>
      <c r="AA9015" s="25"/>
      <c r="AB9015" s="25"/>
    </row>
    <row r="9016" spans="5:28" x14ac:dyDescent="0.3">
      <c r="E9016" s="12"/>
      <c r="O9016" s="22"/>
      <c r="AA9016" s="25"/>
      <c r="AB9016" s="25"/>
    </row>
    <row r="9017" spans="5:28" x14ac:dyDescent="0.3">
      <c r="E9017" s="12"/>
      <c r="O9017" s="22"/>
      <c r="AA9017" s="25"/>
      <c r="AB9017" s="25"/>
    </row>
    <row r="9018" spans="5:28" x14ac:dyDescent="0.3">
      <c r="E9018" s="12"/>
      <c r="O9018" s="22"/>
      <c r="AA9018" s="25"/>
      <c r="AB9018" s="25"/>
    </row>
    <row r="9019" spans="5:28" x14ac:dyDescent="0.3">
      <c r="E9019" s="12"/>
      <c r="O9019" s="22"/>
      <c r="AA9019" s="25"/>
      <c r="AB9019" s="25"/>
    </row>
    <row r="9020" spans="5:28" x14ac:dyDescent="0.3">
      <c r="E9020" s="12"/>
      <c r="O9020" s="22"/>
      <c r="AA9020" s="25"/>
      <c r="AB9020" s="25"/>
    </row>
    <row r="9021" spans="5:28" x14ac:dyDescent="0.3">
      <c r="E9021" s="12"/>
      <c r="O9021" s="22"/>
      <c r="AA9021" s="25"/>
      <c r="AB9021" s="25"/>
    </row>
    <row r="9022" spans="5:28" x14ac:dyDescent="0.3">
      <c r="E9022" s="12"/>
      <c r="O9022" s="22"/>
      <c r="AA9022" s="25"/>
      <c r="AB9022" s="25"/>
    </row>
    <row r="9023" spans="5:28" x14ac:dyDescent="0.3">
      <c r="E9023" s="12"/>
      <c r="O9023" s="22"/>
      <c r="AA9023" s="25"/>
      <c r="AB9023" s="25"/>
    </row>
    <row r="9024" spans="5:28" x14ac:dyDescent="0.3">
      <c r="E9024" s="12"/>
      <c r="O9024" s="22"/>
      <c r="AA9024" s="25"/>
      <c r="AB9024" s="25"/>
    </row>
    <row r="9025" spans="5:28" x14ac:dyDescent="0.3">
      <c r="E9025" s="12"/>
      <c r="O9025" s="22"/>
      <c r="AA9025" s="25"/>
      <c r="AB9025" s="25"/>
    </row>
    <row r="9026" spans="5:28" x14ac:dyDescent="0.3">
      <c r="E9026" s="12"/>
      <c r="O9026" s="22"/>
      <c r="AA9026" s="25"/>
      <c r="AB9026" s="25"/>
    </row>
    <row r="9027" spans="5:28" x14ac:dyDescent="0.3">
      <c r="E9027" s="12"/>
      <c r="O9027" s="22"/>
      <c r="AA9027" s="25"/>
      <c r="AB9027" s="25"/>
    </row>
    <row r="9028" spans="5:28" x14ac:dyDescent="0.3">
      <c r="E9028" s="12"/>
      <c r="O9028" s="22"/>
      <c r="AA9028" s="25"/>
      <c r="AB9028" s="25"/>
    </row>
    <row r="9029" spans="5:28" x14ac:dyDescent="0.3">
      <c r="E9029" s="12"/>
      <c r="O9029" s="22"/>
      <c r="AA9029" s="25"/>
      <c r="AB9029" s="25"/>
    </row>
    <row r="9030" spans="5:28" x14ac:dyDescent="0.3">
      <c r="E9030" s="12"/>
      <c r="O9030" s="22"/>
      <c r="AA9030" s="25"/>
      <c r="AB9030" s="25"/>
    </row>
    <row r="9031" spans="5:28" x14ac:dyDescent="0.3">
      <c r="E9031" s="12"/>
      <c r="O9031" s="22"/>
      <c r="AA9031" s="25"/>
      <c r="AB9031" s="25"/>
    </row>
    <row r="9032" spans="5:28" x14ac:dyDescent="0.3">
      <c r="E9032" s="12"/>
      <c r="O9032" s="22"/>
      <c r="AA9032" s="25"/>
      <c r="AB9032" s="25"/>
    </row>
    <row r="9033" spans="5:28" x14ac:dyDescent="0.3">
      <c r="E9033" s="12"/>
      <c r="O9033" s="22"/>
      <c r="AA9033" s="25"/>
      <c r="AB9033" s="25"/>
    </row>
    <row r="9034" spans="5:28" x14ac:dyDescent="0.3">
      <c r="E9034" s="12"/>
      <c r="O9034" s="22"/>
      <c r="AA9034" s="25"/>
      <c r="AB9034" s="25"/>
    </row>
    <row r="9035" spans="5:28" x14ac:dyDescent="0.3">
      <c r="E9035" s="12"/>
      <c r="O9035" s="22"/>
      <c r="AA9035" s="25"/>
      <c r="AB9035" s="25"/>
    </row>
    <row r="9036" spans="5:28" x14ac:dyDescent="0.3">
      <c r="E9036" s="12"/>
      <c r="O9036" s="22"/>
      <c r="AA9036" s="25"/>
      <c r="AB9036" s="25"/>
    </row>
    <row r="9037" spans="5:28" x14ac:dyDescent="0.3">
      <c r="E9037" s="12"/>
      <c r="O9037" s="22"/>
      <c r="AA9037" s="25"/>
      <c r="AB9037" s="25"/>
    </row>
    <row r="9038" spans="5:28" x14ac:dyDescent="0.3">
      <c r="E9038" s="12"/>
      <c r="O9038" s="22"/>
      <c r="AA9038" s="25"/>
      <c r="AB9038" s="25"/>
    </row>
    <row r="9039" spans="5:28" x14ac:dyDescent="0.3">
      <c r="E9039" s="12"/>
      <c r="O9039" s="22"/>
      <c r="AA9039" s="25"/>
      <c r="AB9039" s="25"/>
    </row>
    <row r="9040" spans="5:28" x14ac:dyDescent="0.3">
      <c r="E9040" s="12"/>
      <c r="O9040" s="22"/>
      <c r="AA9040" s="25"/>
      <c r="AB9040" s="25"/>
    </row>
    <row r="9041" spans="5:28" x14ac:dyDescent="0.3">
      <c r="E9041" s="12"/>
      <c r="O9041" s="22"/>
      <c r="AA9041" s="25"/>
      <c r="AB9041" s="25"/>
    </row>
    <row r="9042" spans="5:28" x14ac:dyDescent="0.3">
      <c r="E9042" s="12"/>
      <c r="O9042" s="22"/>
      <c r="AA9042" s="25"/>
      <c r="AB9042" s="25"/>
    </row>
    <row r="9043" spans="5:28" x14ac:dyDescent="0.3">
      <c r="E9043" s="12"/>
      <c r="O9043" s="22"/>
      <c r="AA9043" s="25"/>
      <c r="AB9043" s="25"/>
    </row>
    <row r="9044" spans="5:28" x14ac:dyDescent="0.3">
      <c r="E9044" s="12"/>
      <c r="O9044" s="22"/>
      <c r="AA9044" s="25"/>
      <c r="AB9044" s="25"/>
    </row>
    <row r="9045" spans="5:28" x14ac:dyDescent="0.3">
      <c r="E9045" s="12"/>
      <c r="O9045" s="22"/>
      <c r="AA9045" s="25"/>
      <c r="AB9045" s="25"/>
    </row>
    <row r="9046" spans="5:28" x14ac:dyDescent="0.3">
      <c r="E9046" s="12"/>
      <c r="O9046" s="22"/>
      <c r="AA9046" s="25"/>
      <c r="AB9046" s="25"/>
    </row>
    <row r="9047" spans="5:28" x14ac:dyDescent="0.3">
      <c r="E9047" s="12"/>
      <c r="O9047" s="22"/>
      <c r="AA9047" s="25"/>
      <c r="AB9047" s="25"/>
    </row>
    <row r="9048" spans="5:28" x14ac:dyDescent="0.3">
      <c r="E9048" s="12"/>
      <c r="O9048" s="22"/>
      <c r="AA9048" s="25"/>
      <c r="AB9048" s="25"/>
    </row>
    <row r="9049" spans="5:28" x14ac:dyDescent="0.3">
      <c r="E9049" s="12"/>
      <c r="O9049" s="22"/>
      <c r="AA9049" s="25"/>
      <c r="AB9049" s="25"/>
    </row>
    <row r="9050" spans="5:28" x14ac:dyDescent="0.3">
      <c r="E9050" s="12"/>
      <c r="O9050" s="22"/>
      <c r="AA9050" s="25"/>
      <c r="AB9050" s="25"/>
    </row>
    <row r="9051" spans="5:28" x14ac:dyDescent="0.3">
      <c r="E9051" s="12"/>
      <c r="O9051" s="22"/>
      <c r="AA9051" s="25"/>
      <c r="AB9051" s="25"/>
    </row>
    <row r="9052" spans="5:28" x14ac:dyDescent="0.3">
      <c r="E9052" s="12"/>
      <c r="O9052" s="22"/>
      <c r="AA9052" s="25"/>
      <c r="AB9052" s="25"/>
    </row>
    <row r="9053" spans="5:28" x14ac:dyDescent="0.3">
      <c r="E9053" s="12"/>
      <c r="O9053" s="22"/>
      <c r="AA9053" s="25"/>
      <c r="AB9053" s="25"/>
    </row>
    <row r="9054" spans="5:28" x14ac:dyDescent="0.3">
      <c r="E9054" s="12"/>
      <c r="O9054" s="22"/>
      <c r="AA9054" s="25"/>
      <c r="AB9054" s="25"/>
    </row>
    <row r="9055" spans="5:28" x14ac:dyDescent="0.3">
      <c r="E9055" s="12"/>
      <c r="O9055" s="22"/>
      <c r="AA9055" s="25"/>
      <c r="AB9055" s="25"/>
    </row>
    <row r="9056" spans="5:28" x14ac:dyDescent="0.3">
      <c r="E9056" s="12"/>
      <c r="O9056" s="22"/>
      <c r="AA9056" s="25"/>
      <c r="AB9056" s="25"/>
    </row>
    <row r="9057" spans="5:28" x14ac:dyDescent="0.3">
      <c r="E9057" s="12"/>
      <c r="O9057" s="22"/>
      <c r="AA9057" s="25"/>
      <c r="AB9057" s="25"/>
    </row>
    <row r="9058" spans="5:28" x14ac:dyDescent="0.3">
      <c r="E9058" s="12"/>
      <c r="O9058" s="22"/>
      <c r="AA9058" s="25"/>
      <c r="AB9058" s="25"/>
    </row>
    <row r="9059" spans="5:28" x14ac:dyDescent="0.3">
      <c r="E9059" s="12"/>
      <c r="O9059" s="22"/>
      <c r="AA9059" s="25"/>
      <c r="AB9059" s="25"/>
    </row>
    <row r="9060" spans="5:28" x14ac:dyDescent="0.3">
      <c r="E9060" s="12"/>
      <c r="O9060" s="22"/>
      <c r="AA9060" s="25"/>
      <c r="AB9060" s="25"/>
    </row>
    <row r="9061" spans="5:28" x14ac:dyDescent="0.3">
      <c r="E9061" s="12"/>
      <c r="O9061" s="22"/>
      <c r="AA9061" s="25"/>
      <c r="AB9061" s="25"/>
    </row>
    <row r="9062" spans="5:28" x14ac:dyDescent="0.3">
      <c r="E9062" s="12"/>
      <c r="O9062" s="22"/>
      <c r="AA9062" s="25"/>
      <c r="AB9062" s="25"/>
    </row>
    <row r="9063" spans="5:28" x14ac:dyDescent="0.3">
      <c r="E9063" s="12"/>
      <c r="O9063" s="22"/>
      <c r="AA9063" s="25"/>
      <c r="AB9063" s="25"/>
    </row>
    <row r="9064" spans="5:28" x14ac:dyDescent="0.3">
      <c r="E9064" s="12"/>
      <c r="O9064" s="22"/>
      <c r="AA9064" s="25"/>
      <c r="AB9064" s="25"/>
    </row>
    <row r="9065" spans="5:28" x14ac:dyDescent="0.3">
      <c r="E9065" s="12"/>
      <c r="O9065" s="22"/>
      <c r="AA9065" s="25"/>
      <c r="AB9065" s="25"/>
    </row>
    <row r="9066" spans="5:28" x14ac:dyDescent="0.3">
      <c r="E9066" s="12"/>
      <c r="O9066" s="22"/>
      <c r="AA9066" s="25"/>
      <c r="AB9066" s="25"/>
    </row>
    <row r="9067" spans="5:28" x14ac:dyDescent="0.3">
      <c r="E9067" s="12"/>
      <c r="O9067" s="22"/>
      <c r="AA9067" s="25"/>
      <c r="AB9067" s="25"/>
    </row>
    <row r="9068" spans="5:28" x14ac:dyDescent="0.3">
      <c r="E9068" s="12"/>
      <c r="O9068" s="22"/>
      <c r="AA9068" s="25"/>
      <c r="AB9068" s="25"/>
    </row>
    <row r="9069" spans="5:28" x14ac:dyDescent="0.3">
      <c r="E9069" s="12"/>
      <c r="O9069" s="22"/>
      <c r="AA9069" s="25"/>
      <c r="AB9069" s="25"/>
    </row>
    <row r="9070" spans="5:28" x14ac:dyDescent="0.3">
      <c r="E9070" s="12"/>
      <c r="O9070" s="22"/>
      <c r="AA9070" s="25"/>
      <c r="AB9070" s="25"/>
    </row>
    <row r="9071" spans="5:28" x14ac:dyDescent="0.3">
      <c r="E9071" s="12"/>
      <c r="O9071" s="22"/>
      <c r="AA9071" s="25"/>
      <c r="AB9071" s="25"/>
    </row>
    <row r="9072" spans="5:28" x14ac:dyDescent="0.3">
      <c r="E9072" s="12"/>
      <c r="O9072" s="22"/>
      <c r="AA9072" s="25"/>
      <c r="AB9072" s="25"/>
    </row>
    <row r="9073" spans="5:28" x14ac:dyDescent="0.3">
      <c r="E9073" s="12"/>
      <c r="O9073" s="22"/>
      <c r="AA9073" s="25"/>
      <c r="AB9073" s="25"/>
    </row>
    <row r="9074" spans="5:28" x14ac:dyDescent="0.3">
      <c r="E9074" s="12"/>
      <c r="O9074" s="22"/>
      <c r="AA9074" s="25"/>
      <c r="AB9074" s="25"/>
    </row>
    <row r="9075" spans="5:28" x14ac:dyDescent="0.3">
      <c r="E9075" s="12"/>
      <c r="O9075" s="22"/>
      <c r="AA9075" s="25"/>
      <c r="AB9075" s="25"/>
    </row>
    <row r="9076" spans="5:28" x14ac:dyDescent="0.3">
      <c r="E9076" s="12"/>
      <c r="O9076" s="22"/>
      <c r="AA9076" s="25"/>
      <c r="AB9076" s="25"/>
    </row>
    <row r="9077" spans="5:28" x14ac:dyDescent="0.3">
      <c r="E9077" s="12"/>
      <c r="O9077" s="22"/>
      <c r="AA9077" s="25"/>
      <c r="AB9077" s="25"/>
    </row>
    <row r="9078" spans="5:28" x14ac:dyDescent="0.3">
      <c r="E9078" s="12"/>
      <c r="O9078" s="22"/>
      <c r="AA9078" s="25"/>
      <c r="AB9078" s="25"/>
    </row>
    <row r="9079" spans="5:28" x14ac:dyDescent="0.3">
      <c r="E9079" s="12"/>
      <c r="O9079" s="22"/>
      <c r="AA9079" s="25"/>
      <c r="AB9079" s="25"/>
    </row>
    <row r="9080" spans="5:28" x14ac:dyDescent="0.3">
      <c r="E9080" s="12"/>
      <c r="O9080" s="22"/>
      <c r="AA9080" s="25"/>
      <c r="AB9080" s="25"/>
    </row>
    <row r="9081" spans="5:28" x14ac:dyDescent="0.3">
      <c r="E9081" s="12"/>
      <c r="O9081" s="22"/>
      <c r="AA9081" s="25"/>
      <c r="AB9081" s="25"/>
    </row>
    <row r="9082" spans="5:28" x14ac:dyDescent="0.3">
      <c r="E9082" s="12"/>
      <c r="O9082" s="22"/>
      <c r="AA9082" s="25"/>
      <c r="AB9082" s="25"/>
    </row>
    <row r="9083" spans="5:28" x14ac:dyDescent="0.3">
      <c r="E9083" s="12"/>
      <c r="O9083" s="22"/>
      <c r="AA9083" s="25"/>
      <c r="AB9083" s="25"/>
    </row>
    <row r="9084" spans="5:28" x14ac:dyDescent="0.3">
      <c r="E9084" s="12"/>
      <c r="O9084" s="22"/>
      <c r="AA9084" s="25"/>
      <c r="AB9084" s="25"/>
    </row>
    <row r="9085" spans="5:28" x14ac:dyDescent="0.3">
      <c r="E9085" s="12"/>
      <c r="O9085" s="22"/>
      <c r="AA9085" s="25"/>
      <c r="AB9085" s="25"/>
    </row>
    <row r="9086" spans="5:28" x14ac:dyDescent="0.3">
      <c r="E9086" s="12"/>
      <c r="O9086" s="22"/>
      <c r="AA9086" s="25"/>
      <c r="AB9086" s="25"/>
    </row>
    <row r="9087" spans="5:28" x14ac:dyDescent="0.3">
      <c r="E9087" s="12"/>
      <c r="O9087" s="22"/>
      <c r="AA9087" s="25"/>
      <c r="AB9087" s="25"/>
    </row>
    <row r="9088" spans="5:28" x14ac:dyDescent="0.3">
      <c r="E9088" s="12"/>
      <c r="O9088" s="22"/>
      <c r="AA9088" s="25"/>
      <c r="AB9088" s="25"/>
    </row>
    <row r="9089" spans="5:28" x14ac:dyDescent="0.3">
      <c r="E9089" s="12"/>
      <c r="O9089" s="22"/>
      <c r="AA9089" s="25"/>
      <c r="AB9089" s="25"/>
    </row>
    <row r="9090" spans="5:28" x14ac:dyDescent="0.3">
      <c r="E9090" s="12"/>
      <c r="O9090" s="22"/>
      <c r="AA9090" s="25"/>
      <c r="AB9090" s="25"/>
    </row>
    <row r="9091" spans="5:28" x14ac:dyDescent="0.3">
      <c r="E9091" s="12"/>
      <c r="O9091" s="22"/>
      <c r="AA9091" s="25"/>
      <c r="AB9091" s="25"/>
    </row>
    <row r="9092" spans="5:28" x14ac:dyDescent="0.3">
      <c r="E9092" s="12"/>
      <c r="O9092" s="22"/>
      <c r="AA9092" s="25"/>
      <c r="AB9092" s="25"/>
    </row>
    <row r="9093" spans="5:28" x14ac:dyDescent="0.3">
      <c r="E9093" s="12"/>
      <c r="O9093" s="22"/>
      <c r="AA9093" s="25"/>
      <c r="AB9093" s="25"/>
    </row>
    <row r="9094" spans="5:28" x14ac:dyDescent="0.3">
      <c r="E9094" s="12"/>
      <c r="O9094" s="22"/>
      <c r="AA9094" s="25"/>
      <c r="AB9094" s="25"/>
    </row>
    <row r="9095" spans="5:28" x14ac:dyDescent="0.3">
      <c r="E9095" s="12"/>
      <c r="O9095" s="22"/>
      <c r="AA9095" s="25"/>
      <c r="AB9095" s="25"/>
    </row>
    <row r="9096" spans="5:28" x14ac:dyDescent="0.3">
      <c r="E9096" s="12"/>
      <c r="O9096" s="22"/>
      <c r="AA9096" s="25"/>
      <c r="AB9096" s="25"/>
    </row>
    <row r="9097" spans="5:28" x14ac:dyDescent="0.3">
      <c r="E9097" s="12"/>
      <c r="O9097" s="22"/>
      <c r="AA9097" s="25"/>
      <c r="AB9097" s="25"/>
    </row>
    <row r="9098" spans="5:28" x14ac:dyDescent="0.3">
      <c r="E9098" s="12"/>
      <c r="O9098" s="22"/>
      <c r="AA9098" s="25"/>
      <c r="AB9098" s="25"/>
    </row>
    <row r="9099" spans="5:28" x14ac:dyDescent="0.3">
      <c r="E9099" s="12"/>
      <c r="O9099" s="22"/>
      <c r="AA9099" s="25"/>
      <c r="AB9099" s="25"/>
    </row>
    <row r="9100" spans="5:28" x14ac:dyDescent="0.3">
      <c r="E9100" s="12"/>
      <c r="O9100" s="22"/>
      <c r="AA9100" s="25"/>
      <c r="AB9100" s="25"/>
    </row>
    <row r="9101" spans="5:28" x14ac:dyDescent="0.3">
      <c r="E9101" s="12"/>
      <c r="O9101" s="22"/>
      <c r="AA9101" s="25"/>
      <c r="AB9101" s="25"/>
    </row>
    <row r="9102" spans="5:28" x14ac:dyDescent="0.3">
      <c r="E9102" s="12"/>
      <c r="O9102" s="22"/>
      <c r="AA9102" s="25"/>
      <c r="AB9102" s="25"/>
    </row>
    <row r="9103" spans="5:28" x14ac:dyDescent="0.3">
      <c r="E9103" s="12"/>
      <c r="O9103" s="22"/>
      <c r="AA9103" s="25"/>
      <c r="AB9103" s="25"/>
    </row>
    <row r="9104" spans="5:28" x14ac:dyDescent="0.3">
      <c r="E9104" s="12"/>
      <c r="O9104" s="22"/>
      <c r="AA9104" s="25"/>
      <c r="AB9104" s="25"/>
    </row>
    <row r="9105" spans="5:28" x14ac:dyDescent="0.3">
      <c r="E9105" s="12"/>
      <c r="O9105" s="22"/>
      <c r="AA9105" s="25"/>
      <c r="AB9105" s="25"/>
    </row>
    <row r="9106" spans="5:28" x14ac:dyDescent="0.3">
      <c r="E9106" s="12"/>
      <c r="O9106" s="22"/>
      <c r="AA9106" s="25"/>
      <c r="AB9106" s="25"/>
    </row>
    <row r="9107" spans="5:28" x14ac:dyDescent="0.3">
      <c r="E9107" s="12"/>
      <c r="O9107" s="22"/>
      <c r="AA9107" s="25"/>
      <c r="AB9107" s="25"/>
    </row>
    <row r="9108" spans="5:28" x14ac:dyDescent="0.3">
      <c r="E9108" s="12"/>
      <c r="O9108" s="22"/>
      <c r="AA9108" s="25"/>
      <c r="AB9108" s="25"/>
    </row>
    <row r="9109" spans="5:28" x14ac:dyDescent="0.3">
      <c r="E9109" s="12"/>
      <c r="O9109" s="22"/>
      <c r="AA9109" s="25"/>
      <c r="AB9109" s="25"/>
    </row>
    <row r="9110" spans="5:28" x14ac:dyDescent="0.3">
      <c r="E9110" s="12"/>
      <c r="O9110" s="22"/>
      <c r="AA9110" s="25"/>
      <c r="AB9110" s="25"/>
    </row>
    <row r="9111" spans="5:28" x14ac:dyDescent="0.3">
      <c r="E9111" s="12"/>
      <c r="O9111" s="22"/>
      <c r="AA9111" s="25"/>
      <c r="AB9111" s="25"/>
    </row>
    <row r="9112" spans="5:28" x14ac:dyDescent="0.3">
      <c r="E9112" s="12"/>
      <c r="O9112" s="22"/>
      <c r="AA9112" s="25"/>
      <c r="AB9112" s="25"/>
    </row>
    <row r="9113" spans="5:28" x14ac:dyDescent="0.3">
      <c r="E9113" s="12"/>
      <c r="O9113" s="22"/>
      <c r="AA9113" s="25"/>
      <c r="AB9113" s="25"/>
    </row>
    <row r="9114" spans="5:28" x14ac:dyDescent="0.3">
      <c r="E9114" s="12"/>
      <c r="O9114" s="22"/>
      <c r="AA9114" s="25"/>
      <c r="AB9114" s="25"/>
    </row>
    <row r="9115" spans="5:28" x14ac:dyDescent="0.3">
      <c r="E9115" s="12"/>
      <c r="O9115" s="22"/>
      <c r="AA9115" s="25"/>
      <c r="AB9115" s="25"/>
    </row>
    <row r="9116" spans="5:28" x14ac:dyDescent="0.3">
      <c r="E9116" s="12"/>
      <c r="O9116" s="22"/>
      <c r="AA9116" s="25"/>
      <c r="AB9116" s="25"/>
    </row>
    <row r="9117" spans="5:28" x14ac:dyDescent="0.3">
      <c r="E9117" s="12"/>
      <c r="O9117" s="22"/>
      <c r="AA9117" s="25"/>
      <c r="AB9117" s="25"/>
    </row>
    <row r="9118" spans="5:28" x14ac:dyDescent="0.3">
      <c r="E9118" s="12"/>
      <c r="O9118" s="22"/>
      <c r="AA9118" s="25"/>
      <c r="AB9118" s="25"/>
    </row>
    <row r="9119" spans="5:28" x14ac:dyDescent="0.3">
      <c r="E9119" s="12"/>
      <c r="O9119" s="22"/>
      <c r="AA9119" s="25"/>
      <c r="AB9119" s="25"/>
    </row>
    <row r="9120" spans="5:28" x14ac:dyDescent="0.3">
      <c r="E9120" s="12"/>
      <c r="O9120" s="22"/>
      <c r="AA9120" s="25"/>
      <c r="AB9120" s="25"/>
    </row>
    <row r="9121" spans="5:28" x14ac:dyDescent="0.3">
      <c r="E9121" s="12"/>
      <c r="O9121" s="22"/>
      <c r="AA9121" s="25"/>
      <c r="AB9121" s="25"/>
    </row>
    <row r="9122" spans="5:28" x14ac:dyDescent="0.3">
      <c r="E9122" s="12"/>
      <c r="O9122" s="22"/>
      <c r="AA9122" s="25"/>
      <c r="AB9122" s="25"/>
    </row>
    <row r="9123" spans="5:28" x14ac:dyDescent="0.3">
      <c r="E9123" s="12"/>
      <c r="O9123" s="22"/>
      <c r="AA9123" s="25"/>
      <c r="AB9123" s="25"/>
    </row>
    <row r="9124" spans="5:28" x14ac:dyDescent="0.3">
      <c r="E9124" s="12"/>
      <c r="O9124" s="22"/>
      <c r="AA9124" s="25"/>
      <c r="AB9124" s="25"/>
    </row>
    <row r="9125" spans="5:28" x14ac:dyDescent="0.3">
      <c r="E9125" s="12"/>
      <c r="O9125" s="22"/>
      <c r="AA9125" s="25"/>
      <c r="AB9125" s="25"/>
    </row>
    <row r="9126" spans="5:28" x14ac:dyDescent="0.3">
      <c r="E9126" s="12"/>
      <c r="O9126" s="22"/>
      <c r="AA9126" s="25"/>
      <c r="AB9126" s="25"/>
    </row>
    <row r="9127" spans="5:28" x14ac:dyDescent="0.3">
      <c r="E9127" s="12"/>
      <c r="O9127" s="22"/>
      <c r="AA9127" s="25"/>
      <c r="AB9127" s="25"/>
    </row>
    <row r="9128" spans="5:28" x14ac:dyDescent="0.3">
      <c r="E9128" s="12"/>
      <c r="O9128" s="22"/>
      <c r="AA9128" s="25"/>
      <c r="AB9128" s="25"/>
    </row>
    <row r="9129" spans="5:28" x14ac:dyDescent="0.3">
      <c r="E9129" s="12"/>
      <c r="O9129" s="22"/>
      <c r="AA9129" s="25"/>
      <c r="AB9129" s="25"/>
    </row>
    <row r="9130" spans="5:28" x14ac:dyDescent="0.3">
      <c r="E9130" s="12"/>
      <c r="O9130" s="22"/>
      <c r="AA9130" s="25"/>
      <c r="AB9130" s="25"/>
    </row>
    <row r="9131" spans="5:28" x14ac:dyDescent="0.3">
      <c r="E9131" s="12"/>
      <c r="O9131" s="22"/>
      <c r="AA9131" s="25"/>
      <c r="AB9131" s="25"/>
    </row>
    <row r="9132" spans="5:28" x14ac:dyDescent="0.3">
      <c r="E9132" s="12"/>
      <c r="O9132" s="22"/>
      <c r="AA9132" s="25"/>
      <c r="AB9132" s="25"/>
    </row>
    <row r="9133" spans="5:28" x14ac:dyDescent="0.3">
      <c r="E9133" s="12"/>
      <c r="O9133" s="22"/>
      <c r="AA9133" s="25"/>
      <c r="AB9133" s="25"/>
    </row>
    <row r="9134" spans="5:28" x14ac:dyDescent="0.3">
      <c r="E9134" s="12"/>
      <c r="O9134" s="22"/>
      <c r="AA9134" s="25"/>
      <c r="AB9134" s="25"/>
    </row>
    <row r="9135" spans="5:28" x14ac:dyDescent="0.3">
      <c r="E9135" s="12"/>
      <c r="O9135" s="22"/>
      <c r="AA9135" s="25"/>
      <c r="AB9135" s="25"/>
    </row>
    <row r="9136" spans="5:28" x14ac:dyDescent="0.3">
      <c r="E9136" s="12"/>
      <c r="O9136" s="22"/>
      <c r="AA9136" s="25"/>
      <c r="AB9136" s="25"/>
    </row>
    <row r="9137" spans="5:28" x14ac:dyDescent="0.3">
      <c r="E9137" s="12"/>
      <c r="O9137" s="22"/>
      <c r="AA9137" s="25"/>
      <c r="AB9137" s="25"/>
    </row>
    <row r="9138" spans="5:28" x14ac:dyDescent="0.3">
      <c r="E9138" s="12"/>
      <c r="O9138" s="22"/>
      <c r="AA9138" s="25"/>
      <c r="AB9138" s="25"/>
    </row>
    <row r="9139" spans="5:28" x14ac:dyDescent="0.3">
      <c r="E9139" s="12"/>
      <c r="O9139" s="22"/>
      <c r="AA9139" s="25"/>
      <c r="AB9139" s="25"/>
    </row>
    <row r="9140" spans="5:28" x14ac:dyDescent="0.3">
      <c r="E9140" s="12"/>
      <c r="O9140" s="22"/>
      <c r="AA9140" s="25"/>
      <c r="AB9140" s="25"/>
    </row>
    <row r="9141" spans="5:28" x14ac:dyDescent="0.3">
      <c r="E9141" s="12"/>
      <c r="O9141" s="22"/>
      <c r="AA9141" s="25"/>
      <c r="AB9141" s="25"/>
    </row>
    <row r="9142" spans="5:28" x14ac:dyDescent="0.3">
      <c r="E9142" s="12"/>
      <c r="O9142" s="22"/>
      <c r="AA9142" s="25"/>
      <c r="AB9142" s="25"/>
    </row>
    <row r="9143" spans="5:28" x14ac:dyDescent="0.3">
      <c r="E9143" s="12"/>
      <c r="O9143" s="22"/>
      <c r="AA9143" s="25"/>
      <c r="AB9143" s="25"/>
    </row>
    <row r="9144" spans="5:28" x14ac:dyDescent="0.3">
      <c r="E9144" s="12"/>
      <c r="O9144" s="22"/>
      <c r="AA9144" s="25"/>
      <c r="AB9144" s="25"/>
    </row>
    <row r="9145" spans="5:28" x14ac:dyDescent="0.3">
      <c r="E9145" s="12"/>
      <c r="O9145" s="22"/>
      <c r="AA9145" s="25"/>
      <c r="AB9145" s="25"/>
    </row>
    <row r="9146" spans="5:28" x14ac:dyDescent="0.3">
      <c r="E9146" s="12"/>
      <c r="O9146" s="22"/>
      <c r="AA9146" s="25"/>
      <c r="AB9146" s="25"/>
    </row>
    <row r="9147" spans="5:28" x14ac:dyDescent="0.3">
      <c r="E9147" s="12"/>
      <c r="O9147" s="22"/>
      <c r="AA9147" s="25"/>
      <c r="AB9147" s="25"/>
    </row>
    <row r="9148" spans="5:28" x14ac:dyDescent="0.3">
      <c r="E9148" s="12"/>
      <c r="O9148" s="22"/>
      <c r="AA9148" s="25"/>
      <c r="AB9148" s="25"/>
    </row>
    <row r="9149" spans="5:28" x14ac:dyDescent="0.3">
      <c r="E9149" s="12"/>
      <c r="O9149" s="22"/>
      <c r="AA9149" s="25"/>
      <c r="AB9149" s="25"/>
    </row>
    <row r="9150" spans="5:28" x14ac:dyDescent="0.3">
      <c r="E9150" s="12"/>
      <c r="O9150" s="22"/>
      <c r="AA9150" s="25"/>
      <c r="AB9150" s="25"/>
    </row>
    <row r="9151" spans="5:28" x14ac:dyDescent="0.3">
      <c r="E9151" s="12"/>
      <c r="O9151" s="22"/>
      <c r="AA9151" s="25"/>
      <c r="AB9151" s="25"/>
    </row>
    <row r="9152" spans="5:28" x14ac:dyDescent="0.3">
      <c r="E9152" s="12"/>
      <c r="O9152" s="22"/>
      <c r="AA9152" s="25"/>
      <c r="AB9152" s="25"/>
    </row>
    <row r="9153" spans="5:28" x14ac:dyDescent="0.3">
      <c r="E9153" s="12"/>
      <c r="O9153" s="22"/>
      <c r="AA9153" s="25"/>
      <c r="AB9153" s="25"/>
    </row>
    <row r="9154" spans="5:28" x14ac:dyDescent="0.3">
      <c r="E9154" s="12"/>
      <c r="O9154" s="22"/>
      <c r="AA9154" s="25"/>
      <c r="AB9154" s="25"/>
    </row>
    <row r="9155" spans="5:28" x14ac:dyDescent="0.3">
      <c r="E9155" s="12"/>
      <c r="O9155" s="22"/>
      <c r="AA9155" s="25"/>
      <c r="AB9155" s="25"/>
    </row>
    <row r="9156" spans="5:28" x14ac:dyDescent="0.3">
      <c r="E9156" s="12"/>
      <c r="O9156" s="22"/>
      <c r="AA9156" s="25"/>
      <c r="AB9156" s="25"/>
    </row>
    <row r="9157" spans="5:28" x14ac:dyDescent="0.3">
      <c r="E9157" s="12"/>
      <c r="O9157" s="22"/>
      <c r="AA9157" s="25"/>
      <c r="AB9157" s="25"/>
    </row>
    <row r="9158" spans="5:28" x14ac:dyDescent="0.3">
      <c r="E9158" s="12"/>
      <c r="O9158" s="22"/>
      <c r="AA9158" s="25"/>
      <c r="AB9158" s="25"/>
    </row>
    <row r="9159" spans="5:28" x14ac:dyDescent="0.3">
      <c r="E9159" s="12"/>
      <c r="O9159" s="22"/>
      <c r="AA9159" s="25"/>
      <c r="AB9159" s="25"/>
    </row>
    <row r="9160" spans="5:28" x14ac:dyDescent="0.3">
      <c r="E9160" s="12"/>
      <c r="O9160" s="22"/>
      <c r="AA9160" s="25"/>
      <c r="AB9160" s="25"/>
    </row>
    <row r="9161" spans="5:28" x14ac:dyDescent="0.3">
      <c r="E9161" s="12"/>
      <c r="O9161" s="22"/>
      <c r="AA9161" s="25"/>
      <c r="AB9161" s="25"/>
    </row>
    <row r="9162" spans="5:28" x14ac:dyDescent="0.3">
      <c r="E9162" s="12"/>
      <c r="O9162" s="22"/>
      <c r="AA9162" s="25"/>
      <c r="AB9162" s="25"/>
    </row>
    <row r="9163" spans="5:28" x14ac:dyDescent="0.3">
      <c r="E9163" s="12"/>
      <c r="O9163" s="22"/>
      <c r="AA9163" s="25"/>
      <c r="AB9163" s="25"/>
    </row>
    <row r="9164" spans="5:28" x14ac:dyDescent="0.3">
      <c r="E9164" s="12"/>
      <c r="O9164" s="22"/>
      <c r="AA9164" s="25"/>
      <c r="AB9164" s="25"/>
    </row>
    <row r="9165" spans="5:28" x14ac:dyDescent="0.3">
      <c r="E9165" s="12"/>
      <c r="O9165" s="22"/>
      <c r="AA9165" s="25"/>
      <c r="AB9165" s="25"/>
    </row>
    <row r="9166" spans="5:28" x14ac:dyDescent="0.3">
      <c r="E9166" s="12"/>
      <c r="O9166" s="22"/>
      <c r="AA9166" s="25"/>
      <c r="AB9166" s="25"/>
    </row>
    <row r="9167" spans="5:28" x14ac:dyDescent="0.3">
      <c r="E9167" s="12"/>
      <c r="O9167" s="22"/>
      <c r="AA9167" s="25"/>
      <c r="AB9167" s="25"/>
    </row>
    <row r="9168" spans="5:28" x14ac:dyDescent="0.3">
      <c r="E9168" s="12"/>
      <c r="O9168" s="22"/>
      <c r="AA9168" s="25"/>
      <c r="AB9168" s="25"/>
    </row>
    <row r="9169" spans="5:28" x14ac:dyDescent="0.3">
      <c r="E9169" s="12"/>
      <c r="O9169" s="22"/>
      <c r="AA9169" s="25"/>
      <c r="AB9169" s="25"/>
    </row>
    <row r="9170" spans="5:28" x14ac:dyDescent="0.3">
      <c r="E9170" s="12"/>
      <c r="O9170" s="22"/>
      <c r="AA9170" s="25"/>
      <c r="AB9170" s="25"/>
    </row>
    <row r="9171" spans="5:28" x14ac:dyDescent="0.3">
      <c r="E9171" s="12"/>
      <c r="O9171" s="22"/>
      <c r="AA9171" s="25"/>
      <c r="AB9171" s="25"/>
    </row>
    <row r="9172" spans="5:28" x14ac:dyDescent="0.3">
      <c r="E9172" s="12"/>
      <c r="O9172" s="22"/>
      <c r="AA9172" s="25"/>
      <c r="AB9172" s="25"/>
    </row>
    <row r="9173" spans="5:28" x14ac:dyDescent="0.3">
      <c r="E9173" s="12"/>
      <c r="O9173" s="22"/>
      <c r="AA9173" s="25"/>
      <c r="AB9173" s="25"/>
    </row>
    <row r="9174" spans="5:28" x14ac:dyDescent="0.3">
      <c r="E9174" s="12"/>
      <c r="O9174" s="22"/>
      <c r="AA9174" s="25"/>
      <c r="AB9174" s="25"/>
    </row>
    <row r="9175" spans="5:28" x14ac:dyDescent="0.3">
      <c r="E9175" s="12"/>
      <c r="O9175" s="22"/>
      <c r="AA9175" s="25"/>
      <c r="AB9175" s="25"/>
    </row>
    <row r="9176" spans="5:28" x14ac:dyDescent="0.3">
      <c r="E9176" s="12"/>
      <c r="O9176" s="22"/>
      <c r="AA9176" s="25"/>
      <c r="AB9176" s="25"/>
    </row>
    <row r="9177" spans="5:28" x14ac:dyDescent="0.3">
      <c r="E9177" s="12"/>
      <c r="O9177" s="22"/>
      <c r="AA9177" s="25"/>
      <c r="AB9177" s="25"/>
    </row>
    <row r="9178" spans="5:28" x14ac:dyDescent="0.3">
      <c r="E9178" s="12"/>
      <c r="O9178" s="22"/>
      <c r="AA9178" s="25"/>
      <c r="AB9178" s="25"/>
    </row>
    <row r="9179" spans="5:28" x14ac:dyDescent="0.3">
      <c r="E9179" s="12"/>
      <c r="O9179" s="22"/>
      <c r="AA9179" s="25"/>
      <c r="AB9179" s="25"/>
    </row>
    <row r="9180" spans="5:28" x14ac:dyDescent="0.3">
      <c r="E9180" s="12"/>
      <c r="O9180" s="22"/>
      <c r="AA9180" s="25"/>
      <c r="AB9180" s="25"/>
    </row>
    <row r="9181" spans="5:28" x14ac:dyDescent="0.3">
      <c r="E9181" s="12"/>
      <c r="O9181" s="22"/>
      <c r="AA9181" s="25"/>
      <c r="AB9181" s="25"/>
    </row>
    <row r="9182" spans="5:28" x14ac:dyDescent="0.3">
      <c r="E9182" s="12"/>
      <c r="O9182" s="22"/>
      <c r="AA9182" s="25"/>
      <c r="AB9182" s="25"/>
    </row>
    <row r="9183" spans="5:28" x14ac:dyDescent="0.3">
      <c r="E9183" s="12"/>
      <c r="O9183" s="22"/>
      <c r="AA9183" s="25"/>
      <c r="AB9183" s="25"/>
    </row>
    <row r="9184" spans="5:28" x14ac:dyDescent="0.3">
      <c r="E9184" s="12"/>
      <c r="O9184" s="22"/>
      <c r="AA9184" s="25"/>
      <c r="AB9184" s="25"/>
    </row>
    <row r="9185" spans="5:28" x14ac:dyDescent="0.3">
      <c r="E9185" s="12"/>
      <c r="O9185" s="22"/>
      <c r="AA9185" s="25"/>
      <c r="AB9185" s="25"/>
    </row>
    <row r="9186" spans="5:28" x14ac:dyDescent="0.3">
      <c r="E9186" s="12"/>
      <c r="O9186" s="22"/>
      <c r="AA9186" s="25"/>
      <c r="AB9186" s="25"/>
    </row>
    <row r="9187" spans="5:28" x14ac:dyDescent="0.3">
      <c r="E9187" s="12"/>
      <c r="O9187" s="22"/>
      <c r="AA9187" s="25"/>
      <c r="AB9187" s="25"/>
    </row>
    <row r="9188" spans="5:28" x14ac:dyDescent="0.3">
      <c r="E9188" s="12"/>
      <c r="O9188" s="22"/>
      <c r="AA9188" s="25"/>
      <c r="AB9188" s="25"/>
    </row>
    <row r="9189" spans="5:28" x14ac:dyDescent="0.3">
      <c r="E9189" s="12"/>
      <c r="O9189" s="22"/>
      <c r="AA9189" s="25"/>
      <c r="AB9189" s="25"/>
    </row>
    <row r="9190" spans="5:28" x14ac:dyDescent="0.3">
      <c r="E9190" s="12"/>
      <c r="O9190" s="22"/>
      <c r="AA9190" s="25"/>
      <c r="AB9190" s="25"/>
    </row>
    <row r="9191" spans="5:28" x14ac:dyDescent="0.3">
      <c r="E9191" s="12"/>
      <c r="O9191" s="22"/>
      <c r="AA9191" s="25"/>
      <c r="AB9191" s="25"/>
    </row>
    <row r="9192" spans="5:28" x14ac:dyDescent="0.3">
      <c r="E9192" s="12"/>
      <c r="O9192" s="22"/>
      <c r="AA9192" s="25"/>
      <c r="AB9192" s="25"/>
    </row>
    <row r="9193" spans="5:28" x14ac:dyDescent="0.3">
      <c r="E9193" s="12"/>
      <c r="O9193" s="22"/>
      <c r="AA9193" s="25"/>
      <c r="AB9193" s="25"/>
    </row>
    <row r="9194" spans="5:28" x14ac:dyDescent="0.3">
      <c r="E9194" s="12"/>
      <c r="O9194" s="22"/>
      <c r="AA9194" s="25"/>
      <c r="AB9194" s="25"/>
    </row>
    <row r="9195" spans="5:28" x14ac:dyDescent="0.3">
      <c r="E9195" s="12"/>
      <c r="O9195" s="22"/>
      <c r="AA9195" s="25"/>
      <c r="AB9195" s="25"/>
    </row>
    <row r="9196" spans="5:28" x14ac:dyDescent="0.3">
      <c r="E9196" s="12"/>
      <c r="O9196" s="22"/>
      <c r="AA9196" s="25"/>
      <c r="AB9196" s="25"/>
    </row>
    <row r="9197" spans="5:28" x14ac:dyDescent="0.3">
      <c r="E9197" s="12"/>
      <c r="O9197" s="22"/>
      <c r="AA9197" s="25"/>
      <c r="AB9197" s="25"/>
    </row>
    <row r="9198" spans="5:28" x14ac:dyDescent="0.3">
      <c r="E9198" s="12"/>
      <c r="O9198" s="22"/>
      <c r="AA9198" s="25"/>
      <c r="AB9198" s="25"/>
    </row>
    <row r="9199" spans="5:28" x14ac:dyDescent="0.3">
      <c r="E9199" s="12"/>
      <c r="O9199" s="22"/>
      <c r="AA9199" s="25"/>
      <c r="AB9199" s="25"/>
    </row>
    <row r="9200" spans="5:28" x14ac:dyDescent="0.3">
      <c r="E9200" s="12"/>
      <c r="O9200" s="22"/>
      <c r="AA9200" s="25"/>
      <c r="AB9200" s="25"/>
    </row>
    <row r="9201" spans="5:28" x14ac:dyDescent="0.3">
      <c r="E9201" s="12"/>
      <c r="O9201" s="22"/>
      <c r="AA9201" s="25"/>
      <c r="AB9201" s="25"/>
    </row>
    <row r="9202" spans="5:28" x14ac:dyDescent="0.3">
      <c r="E9202" s="12"/>
      <c r="O9202" s="22"/>
      <c r="AA9202" s="25"/>
      <c r="AB9202" s="25"/>
    </row>
    <row r="9203" spans="5:28" x14ac:dyDescent="0.3">
      <c r="E9203" s="12"/>
      <c r="O9203" s="22"/>
      <c r="AA9203" s="25"/>
      <c r="AB9203" s="25"/>
    </row>
    <row r="9204" spans="5:28" x14ac:dyDescent="0.3">
      <c r="E9204" s="12"/>
      <c r="O9204" s="22"/>
      <c r="AA9204" s="25"/>
      <c r="AB9204" s="25"/>
    </row>
    <row r="9205" spans="5:28" x14ac:dyDescent="0.3">
      <c r="E9205" s="12"/>
      <c r="O9205" s="22"/>
      <c r="AA9205" s="25"/>
      <c r="AB9205" s="25"/>
    </row>
    <row r="9206" spans="5:28" x14ac:dyDescent="0.3">
      <c r="E9206" s="12"/>
      <c r="O9206" s="22"/>
      <c r="AA9206" s="25"/>
      <c r="AB9206" s="25"/>
    </row>
    <row r="9207" spans="5:28" x14ac:dyDescent="0.3">
      <c r="E9207" s="12"/>
      <c r="O9207" s="22"/>
      <c r="AA9207" s="25"/>
      <c r="AB9207" s="25"/>
    </row>
    <row r="9208" spans="5:28" x14ac:dyDescent="0.3">
      <c r="E9208" s="12"/>
      <c r="O9208" s="22"/>
      <c r="AA9208" s="25"/>
      <c r="AB9208" s="25"/>
    </row>
    <row r="9209" spans="5:28" x14ac:dyDescent="0.3">
      <c r="E9209" s="12"/>
      <c r="O9209" s="22"/>
      <c r="AA9209" s="25"/>
      <c r="AB9209" s="25"/>
    </row>
    <row r="9210" spans="5:28" x14ac:dyDescent="0.3">
      <c r="E9210" s="12"/>
      <c r="O9210" s="22"/>
      <c r="AA9210" s="25"/>
      <c r="AB9210" s="25"/>
    </row>
    <row r="9211" spans="5:28" x14ac:dyDescent="0.3">
      <c r="E9211" s="12"/>
      <c r="O9211" s="22"/>
      <c r="AA9211" s="25"/>
      <c r="AB9211" s="25"/>
    </row>
    <row r="9212" spans="5:28" x14ac:dyDescent="0.3">
      <c r="E9212" s="12"/>
      <c r="O9212" s="22"/>
      <c r="AA9212" s="25"/>
      <c r="AB9212" s="25"/>
    </row>
    <row r="9213" spans="5:28" x14ac:dyDescent="0.3">
      <c r="E9213" s="12"/>
      <c r="O9213" s="22"/>
      <c r="AA9213" s="25"/>
      <c r="AB9213" s="25"/>
    </row>
    <row r="9214" spans="5:28" x14ac:dyDescent="0.3">
      <c r="E9214" s="12"/>
      <c r="O9214" s="22"/>
      <c r="AA9214" s="25"/>
      <c r="AB9214" s="25"/>
    </row>
    <row r="9215" spans="5:28" x14ac:dyDescent="0.3">
      <c r="E9215" s="12"/>
      <c r="O9215" s="22"/>
      <c r="AA9215" s="25"/>
      <c r="AB9215" s="25"/>
    </row>
    <row r="9216" spans="5:28" x14ac:dyDescent="0.3">
      <c r="E9216" s="12"/>
      <c r="O9216" s="22"/>
      <c r="AA9216" s="25"/>
      <c r="AB9216" s="25"/>
    </row>
    <row r="9217" spans="5:28" x14ac:dyDescent="0.3">
      <c r="E9217" s="12"/>
      <c r="O9217" s="22"/>
      <c r="AA9217" s="25"/>
      <c r="AB9217" s="25"/>
    </row>
    <row r="9218" spans="5:28" x14ac:dyDescent="0.3">
      <c r="E9218" s="12"/>
      <c r="O9218" s="22"/>
      <c r="AA9218" s="25"/>
      <c r="AB9218" s="25"/>
    </row>
    <row r="9219" spans="5:28" x14ac:dyDescent="0.3">
      <c r="E9219" s="12"/>
      <c r="O9219" s="22"/>
      <c r="AA9219" s="25"/>
      <c r="AB9219" s="25"/>
    </row>
    <row r="9220" spans="5:28" x14ac:dyDescent="0.3">
      <c r="E9220" s="12"/>
      <c r="O9220" s="22"/>
      <c r="AA9220" s="25"/>
      <c r="AB9220" s="25"/>
    </row>
    <row r="9221" spans="5:28" x14ac:dyDescent="0.3">
      <c r="E9221" s="12"/>
      <c r="O9221" s="22"/>
      <c r="AA9221" s="25"/>
      <c r="AB9221" s="25"/>
    </row>
    <row r="9222" spans="5:28" x14ac:dyDescent="0.3">
      <c r="E9222" s="12"/>
      <c r="O9222" s="22"/>
      <c r="AA9222" s="25"/>
      <c r="AB9222" s="25"/>
    </row>
    <row r="9223" spans="5:28" x14ac:dyDescent="0.3">
      <c r="E9223" s="12"/>
      <c r="O9223" s="22"/>
      <c r="AA9223" s="25"/>
      <c r="AB9223" s="25"/>
    </row>
    <row r="9224" spans="5:28" x14ac:dyDescent="0.3">
      <c r="E9224" s="12"/>
      <c r="O9224" s="22"/>
      <c r="AA9224" s="25"/>
      <c r="AB9224" s="25"/>
    </row>
    <row r="9225" spans="5:28" x14ac:dyDescent="0.3">
      <c r="E9225" s="12"/>
      <c r="O9225" s="22"/>
      <c r="AA9225" s="25"/>
      <c r="AB9225" s="25"/>
    </row>
    <row r="9226" spans="5:28" x14ac:dyDescent="0.3">
      <c r="E9226" s="12"/>
      <c r="O9226" s="22"/>
      <c r="AA9226" s="25"/>
      <c r="AB9226" s="25"/>
    </row>
    <row r="9227" spans="5:28" x14ac:dyDescent="0.3">
      <c r="E9227" s="12"/>
      <c r="O9227" s="22"/>
      <c r="AA9227" s="25"/>
      <c r="AB9227" s="25"/>
    </row>
    <row r="9228" spans="5:28" x14ac:dyDescent="0.3">
      <c r="E9228" s="12"/>
      <c r="O9228" s="22"/>
      <c r="AA9228" s="25"/>
      <c r="AB9228" s="25"/>
    </row>
    <row r="9229" spans="5:28" x14ac:dyDescent="0.3">
      <c r="E9229" s="12"/>
      <c r="O9229" s="22"/>
      <c r="AA9229" s="25"/>
      <c r="AB9229" s="25"/>
    </row>
    <row r="9230" spans="5:28" x14ac:dyDescent="0.3">
      <c r="E9230" s="12"/>
      <c r="O9230" s="22"/>
      <c r="AA9230" s="25"/>
      <c r="AB9230" s="25"/>
    </row>
    <row r="9231" spans="5:28" x14ac:dyDescent="0.3">
      <c r="E9231" s="12"/>
      <c r="O9231" s="22"/>
      <c r="AA9231" s="25"/>
      <c r="AB9231" s="25"/>
    </row>
    <row r="9232" spans="5:28" x14ac:dyDescent="0.3">
      <c r="E9232" s="12"/>
      <c r="O9232" s="22"/>
      <c r="AA9232" s="25"/>
      <c r="AB9232" s="25"/>
    </row>
    <row r="9233" spans="5:28" x14ac:dyDescent="0.3">
      <c r="E9233" s="12"/>
      <c r="O9233" s="22"/>
      <c r="AA9233" s="25"/>
      <c r="AB9233" s="25"/>
    </row>
    <row r="9234" spans="5:28" x14ac:dyDescent="0.3">
      <c r="E9234" s="12"/>
      <c r="O9234" s="22"/>
      <c r="AA9234" s="25"/>
      <c r="AB9234" s="25"/>
    </row>
    <row r="9235" spans="5:28" x14ac:dyDescent="0.3">
      <c r="E9235" s="12"/>
      <c r="O9235" s="22"/>
      <c r="AA9235" s="25"/>
      <c r="AB9235" s="25"/>
    </row>
    <row r="9236" spans="5:28" x14ac:dyDescent="0.3">
      <c r="E9236" s="12"/>
      <c r="O9236" s="22"/>
      <c r="AA9236" s="25"/>
      <c r="AB9236" s="25"/>
    </row>
    <row r="9237" spans="5:28" x14ac:dyDescent="0.3">
      <c r="E9237" s="12"/>
      <c r="O9237" s="22"/>
      <c r="AA9237" s="25"/>
      <c r="AB9237" s="25"/>
    </row>
    <row r="9238" spans="5:28" x14ac:dyDescent="0.3">
      <c r="E9238" s="12"/>
      <c r="O9238" s="22"/>
      <c r="AA9238" s="25"/>
      <c r="AB9238" s="25"/>
    </row>
    <row r="9239" spans="5:28" x14ac:dyDescent="0.3">
      <c r="E9239" s="12"/>
      <c r="O9239" s="22"/>
      <c r="AA9239" s="25"/>
      <c r="AB9239" s="25"/>
    </row>
    <row r="9240" spans="5:28" x14ac:dyDescent="0.3">
      <c r="E9240" s="12"/>
      <c r="O9240" s="22"/>
      <c r="AA9240" s="25"/>
      <c r="AB9240" s="25"/>
    </row>
    <row r="9241" spans="5:28" x14ac:dyDescent="0.3">
      <c r="E9241" s="12"/>
      <c r="O9241" s="22"/>
      <c r="AA9241" s="25"/>
      <c r="AB9241" s="25"/>
    </row>
    <row r="9242" spans="5:28" x14ac:dyDescent="0.3">
      <c r="E9242" s="12"/>
      <c r="O9242" s="22"/>
      <c r="AA9242" s="25"/>
      <c r="AB9242" s="25"/>
    </row>
    <row r="9243" spans="5:28" x14ac:dyDescent="0.3">
      <c r="E9243" s="12"/>
      <c r="O9243" s="22"/>
      <c r="AA9243" s="25"/>
      <c r="AB9243" s="25"/>
    </row>
    <row r="9244" spans="5:28" x14ac:dyDescent="0.3">
      <c r="E9244" s="12"/>
      <c r="O9244" s="22"/>
      <c r="AA9244" s="25"/>
      <c r="AB9244" s="25"/>
    </row>
    <row r="9245" spans="5:28" x14ac:dyDescent="0.3">
      <c r="E9245" s="12"/>
      <c r="O9245" s="22"/>
      <c r="AA9245" s="25"/>
      <c r="AB9245" s="25"/>
    </row>
    <row r="9246" spans="5:28" x14ac:dyDescent="0.3">
      <c r="E9246" s="12"/>
      <c r="O9246" s="22"/>
      <c r="AA9246" s="25"/>
      <c r="AB9246" s="25"/>
    </row>
    <row r="9247" spans="5:28" x14ac:dyDescent="0.3">
      <c r="E9247" s="12"/>
      <c r="O9247" s="22"/>
      <c r="AA9247" s="25"/>
      <c r="AB9247" s="25"/>
    </row>
    <row r="9248" spans="5:28" x14ac:dyDescent="0.3">
      <c r="E9248" s="12"/>
      <c r="O9248" s="22"/>
      <c r="AA9248" s="25"/>
      <c r="AB9248" s="25"/>
    </row>
    <row r="9249" spans="5:28" x14ac:dyDescent="0.3">
      <c r="E9249" s="12"/>
      <c r="O9249" s="22"/>
      <c r="AA9249" s="25"/>
      <c r="AB9249" s="25"/>
    </row>
    <row r="9250" spans="5:28" x14ac:dyDescent="0.3">
      <c r="E9250" s="12"/>
      <c r="O9250" s="22"/>
      <c r="AA9250" s="25"/>
      <c r="AB9250" s="25"/>
    </row>
    <row r="9251" spans="5:28" x14ac:dyDescent="0.3">
      <c r="E9251" s="12"/>
      <c r="O9251" s="22"/>
      <c r="AA9251" s="25"/>
      <c r="AB9251" s="25"/>
    </row>
    <row r="9252" spans="5:28" x14ac:dyDescent="0.3">
      <c r="E9252" s="12"/>
      <c r="O9252" s="22"/>
      <c r="AA9252" s="25"/>
      <c r="AB9252" s="25"/>
    </row>
    <row r="9253" spans="5:28" x14ac:dyDescent="0.3">
      <c r="E9253" s="12"/>
      <c r="O9253" s="22"/>
      <c r="AA9253" s="25"/>
      <c r="AB9253" s="25"/>
    </row>
    <row r="9254" spans="5:28" x14ac:dyDescent="0.3">
      <c r="E9254" s="12"/>
      <c r="O9254" s="22"/>
      <c r="AA9254" s="25"/>
      <c r="AB9254" s="25"/>
    </row>
    <row r="9255" spans="5:28" x14ac:dyDescent="0.3">
      <c r="E9255" s="12"/>
      <c r="O9255" s="22"/>
      <c r="AA9255" s="25"/>
      <c r="AB9255" s="25"/>
    </row>
    <row r="9256" spans="5:28" x14ac:dyDescent="0.3">
      <c r="E9256" s="12"/>
      <c r="O9256" s="22"/>
      <c r="AA9256" s="25"/>
      <c r="AB9256" s="25"/>
    </row>
    <row r="9257" spans="5:28" x14ac:dyDescent="0.3">
      <c r="E9257" s="12"/>
      <c r="O9257" s="22"/>
      <c r="AA9257" s="25"/>
      <c r="AB9257" s="25"/>
    </row>
    <row r="9258" spans="5:28" x14ac:dyDescent="0.3">
      <c r="E9258" s="12"/>
      <c r="O9258" s="22"/>
      <c r="AA9258" s="25"/>
      <c r="AB9258" s="25"/>
    </row>
    <row r="9259" spans="5:28" x14ac:dyDescent="0.3">
      <c r="E9259" s="12"/>
      <c r="O9259" s="22"/>
      <c r="AA9259" s="25"/>
      <c r="AB9259" s="25"/>
    </row>
    <row r="9260" spans="5:28" x14ac:dyDescent="0.3">
      <c r="E9260" s="12"/>
      <c r="O9260" s="22"/>
      <c r="AA9260" s="25"/>
      <c r="AB9260" s="25"/>
    </row>
    <row r="9261" spans="5:28" x14ac:dyDescent="0.3">
      <c r="E9261" s="12"/>
      <c r="O9261" s="22"/>
      <c r="AA9261" s="25"/>
      <c r="AB9261" s="25"/>
    </row>
    <row r="9262" spans="5:28" x14ac:dyDescent="0.3">
      <c r="E9262" s="12"/>
      <c r="O9262" s="22"/>
      <c r="AA9262" s="25"/>
      <c r="AB9262" s="25"/>
    </row>
    <row r="9263" spans="5:28" x14ac:dyDescent="0.3">
      <c r="E9263" s="12"/>
      <c r="O9263" s="22"/>
      <c r="AA9263" s="25"/>
      <c r="AB9263" s="25"/>
    </row>
    <row r="9264" spans="5:28" x14ac:dyDescent="0.3">
      <c r="E9264" s="12"/>
      <c r="O9264" s="22"/>
      <c r="AA9264" s="25"/>
      <c r="AB9264" s="25"/>
    </row>
    <row r="9265" spans="5:28" x14ac:dyDescent="0.3">
      <c r="E9265" s="12"/>
      <c r="O9265" s="22"/>
      <c r="AA9265" s="25"/>
      <c r="AB9265" s="25"/>
    </row>
    <row r="9266" spans="5:28" x14ac:dyDescent="0.3">
      <c r="E9266" s="12"/>
      <c r="O9266" s="22"/>
      <c r="AA9266" s="25"/>
      <c r="AB9266" s="25"/>
    </row>
    <row r="9267" spans="5:28" x14ac:dyDescent="0.3">
      <c r="E9267" s="12"/>
      <c r="O9267" s="22"/>
      <c r="AA9267" s="25"/>
      <c r="AB9267" s="25"/>
    </row>
    <row r="9268" spans="5:28" x14ac:dyDescent="0.3">
      <c r="E9268" s="12"/>
      <c r="O9268" s="22"/>
      <c r="AA9268" s="25"/>
      <c r="AB9268" s="25"/>
    </row>
    <row r="9269" spans="5:28" x14ac:dyDescent="0.3">
      <c r="E9269" s="12"/>
      <c r="O9269" s="22"/>
      <c r="AA9269" s="25"/>
      <c r="AB9269" s="25"/>
    </row>
    <row r="9270" spans="5:28" x14ac:dyDescent="0.3">
      <c r="E9270" s="12"/>
      <c r="O9270" s="22"/>
      <c r="AA9270" s="25"/>
      <c r="AB9270" s="25"/>
    </row>
    <row r="9271" spans="5:28" x14ac:dyDescent="0.3">
      <c r="E9271" s="12"/>
      <c r="O9271" s="22"/>
      <c r="AA9271" s="25"/>
      <c r="AB9271" s="25"/>
    </row>
    <row r="9272" spans="5:28" x14ac:dyDescent="0.3">
      <c r="E9272" s="12"/>
      <c r="O9272" s="22"/>
      <c r="AA9272" s="25"/>
      <c r="AB9272" s="25"/>
    </row>
    <row r="9273" spans="5:28" x14ac:dyDescent="0.3">
      <c r="E9273" s="12"/>
      <c r="O9273" s="22"/>
      <c r="AA9273" s="25"/>
      <c r="AB9273" s="25"/>
    </row>
    <row r="9274" spans="5:28" x14ac:dyDescent="0.3">
      <c r="E9274" s="12"/>
      <c r="O9274" s="22"/>
      <c r="AA9274" s="25"/>
      <c r="AB9274" s="25"/>
    </row>
    <row r="9275" spans="5:28" x14ac:dyDescent="0.3">
      <c r="E9275" s="12"/>
      <c r="O9275" s="22"/>
      <c r="AA9275" s="25"/>
      <c r="AB9275" s="25"/>
    </row>
    <row r="9276" spans="5:28" x14ac:dyDescent="0.3">
      <c r="E9276" s="12"/>
      <c r="O9276" s="22"/>
      <c r="AA9276" s="25"/>
      <c r="AB9276" s="25"/>
    </row>
    <row r="9277" spans="5:28" x14ac:dyDescent="0.3">
      <c r="E9277" s="12"/>
      <c r="O9277" s="22"/>
      <c r="AA9277" s="25"/>
      <c r="AB9277" s="25"/>
    </row>
    <row r="9278" spans="5:28" x14ac:dyDescent="0.3">
      <c r="E9278" s="12"/>
      <c r="O9278" s="22"/>
      <c r="AA9278" s="25"/>
      <c r="AB9278" s="25"/>
    </row>
    <row r="9279" spans="5:28" x14ac:dyDescent="0.3">
      <c r="E9279" s="12"/>
      <c r="O9279" s="22"/>
      <c r="AA9279" s="25"/>
      <c r="AB9279" s="25"/>
    </row>
    <row r="9280" spans="5:28" x14ac:dyDescent="0.3">
      <c r="E9280" s="12"/>
      <c r="O9280" s="22"/>
      <c r="AA9280" s="25"/>
      <c r="AB9280" s="25"/>
    </row>
    <row r="9281" spans="5:28" x14ac:dyDescent="0.3">
      <c r="E9281" s="12"/>
      <c r="O9281" s="22"/>
      <c r="AA9281" s="25"/>
      <c r="AB9281" s="25"/>
    </row>
    <row r="9282" spans="5:28" x14ac:dyDescent="0.3">
      <c r="E9282" s="12"/>
      <c r="O9282" s="22"/>
      <c r="AA9282" s="25"/>
      <c r="AB9282" s="25"/>
    </row>
    <row r="9283" spans="5:28" x14ac:dyDescent="0.3">
      <c r="E9283" s="12"/>
      <c r="O9283" s="22"/>
      <c r="AA9283" s="25"/>
      <c r="AB9283" s="25"/>
    </row>
    <row r="9284" spans="5:28" x14ac:dyDescent="0.3">
      <c r="E9284" s="12"/>
      <c r="O9284" s="22"/>
      <c r="AA9284" s="25"/>
      <c r="AB9284" s="25"/>
    </row>
    <row r="9285" spans="5:28" x14ac:dyDescent="0.3">
      <c r="E9285" s="12"/>
      <c r="O9285" s="22"/>
      <c r="AA9285" s="25"/>
      <c r="AB9285" s="25"/>
    </row>
    <row r="9286" spans="5:28" x14ac:dyDescent="0.3">
      <c r="E9286" s="12"/>
      <c r="O9286" s="22"/>
      <c r="AA9286" s="25"/>
      <c r="AB9286" s="25"/>
    </row>
    <row r="9287" spans="5:28" x14ac:dyDescent="0.3">
      <c r="E9287" s="12"/>
      <c r="O9287" s="22"/>
      <c r="AA9287" s="25"/>
      <c r="AB9287" s="25"/>
    </row>
    <row r="9288" spans="5:28" x14ac:dyDescent="0.3">
      <c r="E9288" s="12"/>
      <c r="O9288" s="22"/>
      <c r="AA9288" s="25"/>
      <c r="AB9288" s="25"/>
    </row>
    <row r="9289" spans="5:28" x14ac:dyDescent="0.3">
      <c r="E9289" s="12"/>
      <c r="O9289" s="22"/>
      <c r="AA9289" s="25"/>
      <c r="AB9289" s="25"/>
    </row>
    <row r="9290" spans="5:28" x14ac:dyDescent="0.3">
      <c r="E9290" s="12"/>
      <c r="O9290" s="22"/>
      <c r="AA9290" s="25"/>
      <c r="AB9290" s="25"/>
    </row>
    <row r="9291" spans="5:28" x14ac:dyDescent="0.3">
      <c r="E9291" s="12"/>
      <c r="O9291" s="22"/>
      <c r="AA9291" s="25"/>
      <c r="AB9291" s="25"/>
    </row>
    <row r="9292" spans="5:28" x14ac:dyDescent="0.3">
      <c r="E9292" s="12"/>
      <c r="O9292" s="22"/>
      <c r="AA9292" s="25"/>
      <c r="AB9292" s="25"/>
    </row>
    <row r="9293" spans="5:28" x14ac:dyDescent="0.3">
      <c r="E9293" s="12"/>
      <c r="O9293" s="22"/>
      <c r="AA9293" s="25"/>
      <c r="AB9293" s="25"/>
    </row>
    <row r="9294" spans="5:28" x14ac:dyDescent="0.3">
      <c r="E9294" s="12"/>
      <c r="O9294" s="22"/>
      <c r="AA9294" s="25"/>
      <c r="AB9294" s="25"/>
    </row>
    <row r="9295" spans="5:28" x14ac:dyDescent="0.3">
      <c r="E9295" s="12"/>
      <c r="O9295" s="22"/>
      <c r="AA9295" s="25"/>
      <c r="AB9295" s="25"/>
    </row>
    <row r="9296" spans="5:28" x14ac:dyDescent="0.3">
      <c r="E9296" s="12"/>
      <c r="O9296" s="22"/>
      <c r="AA9296" s="25"/>
      <c r="AB9296" s="25"/>
    </row>
    <row r="9297" spans="5:28" x14ac:dyDescent="0.3">
      <c r="E9297" s="12"/>
      <c r="O9297" s="22"/>
      <c r="AA9297" s="25"/>
      <c r="AB9297" s="25"/>
    </row>
    <row r="9298" spans="5:28" x14ac:dyDescent="0.3">
      <c r="E9298" s="12"/>
      <c r="O9298" s="22"/>
      <c r="AA9298" s="25"/>
      <c r="AB9298" s="25"/>
    </row>
    <row r="9299" spans="5:28" x14ac:dyDescent="0.3">
      <c r="E9299" s="12"/>
      <c r="O9299" s="22"/>
      <c r="AA9299" s="25"/>
      <c r="AB9299" s="25"/>
    </row>
    <row r="9300" spans="5:28" x14ac:dyDescent="0.3">
      <c r="E9300" s="12"/>
      <c r="O9300" s="22"/>
      <c r="AA9300" s="25"/>
      <c r="AB9300" s="25"/>
    </row>
    <row r="9301" spans="5:28" x14ac:dyDescent="0.3">
      <c r="E9301" s="12"/>
      <c r="O9301" s="22"/>
      <c r="AA9301" s="25"/>
      <c r="AB9301" s="25"/>
    </row>
    <row r="9302" spans="5:28" x14ac:dyDescent="0.3">
      <c r="E9302" s="12"/>
      <c r="O9302" s="22"/>
      <c r="AA9302" s="25"/>
      <c r="AB9302" s="25"/>
    </row>
    <row r="9303" spans="5:28" x14ac:dyDescent="0.3">
      <c r="E9303" s="12"/>
      <c r="O9303" s="22"/>
      <c r="AA9303" s="25"/>
      <c r="AB9303" s="25"/>
    </row>
    <row r="9304" spans="5:28" x14ac:dyDescent="0.3">
      <c r="E9304" s="12"/>
      <c r="O9304" s="22"/>
      <c r="AA9304" s="25"/>
      <c r="AB9304" s="25"/>
    </row>
    <row r="9305" spans="5:28" x14ac:dyDescent="0.3">
      <c r="E9305" s="12"/>
      <c r="O9305" s="22"/>
      <c r="AA9305" s="25"/>
      <c r="AB9305" s="25"/>
    </row>
    <row r="9306" spans="5:28" x14ac:dyDescent="0.3">
      <c r="E9306" s="12"/>
      <c r="O9306" s="22"/>
      <c r="AA9306" s="25"/>
      <c r="AB9306" s="25"/>
    </row>
    <row r="9307" spans="5:28" x14ac:dyDescent="0.3">
      <c r="E9307" s="12"/>
      <c r="O9307" s="22"/>
      <c r="AA9307" s="25"/>
      <c r="AB9307" s="25"/>
    </row>
    <row r="9308" spans="5:28" x14ac:dyDescent="0.3">
      <c r="E9308" s="12"/>
      <c r="O9308" s="22"/>
      <c r="AA9308" s="25"/>
      <c r="AB9308" s="25"/>
    </row>
    <row r="9309" spans="5:28" x14ac:dyDescent="0.3">
      <c r="E9309" s="12"/>
      <c r="O9309" s="22"/>
      <c r="AA9309" s="25"/>
      <c r="AB9309" s="25"/>
    </row>
    <row r="9310" spans="5:28" x14ac:dyDescent="0.3">
      <c r="E9310" s="12"/>
      <c r="O9310" s="22"/>
      <c r="AA9310" s="25"/>
      <c r="AB9310" s="25"/>
    </row>
    <row r="9311" spans="5:28" x14ac:dyDescent="0.3">
      <c r="E9311" s="12"/>
      <c r="O9311" s="22"/>
      <c r="AA9311" s="25"/>
      <c r="AB9311" s="25"/>
    </row>
    <row r="9312" spans="5:28" x14ac:dyDescent="0.3">
      <c r="E9312" s="12"/>
      <c r="O9312" s="22"/>
      <c r="AA9312" s="25"/>
      <c r="AB9312" s="25"/>
    </row>
    <row r="9313" spans="5:28" x14ac:dyDescent="0.3">
      <c r="E9313" s="12"/>
      <c r="O9313" s="22"/>
      <c r="AA9313" s="25"/>
      <c r="AB9313" s="25"/>
    </row>
    <row r="9314" spans="5:28" x14ac:dyDescent="0.3">
      <c r="E9314" s="12"/>
      <c r="O9314" s="22"/>
      <c r="AA9314" s="25"/>
      <c r="AB9314" s="25"/>
    </row>
    <row r="9315" spans="5:28" x14ac:dyDescent="0.3">
      <c r="E9315" s="12"/>
      <c r="O9315" s="22"/>
      <c r="AA9315" s="25"/>
      <c r="AB9315" s="25"/>
    </row>
    <row r="9316" spans="5:28" x14ac:dyDescent="0.3">
      <c r="E9316" s="12"/>
      <c r="O9316" s="22"/>
      <c r="AA9316" s="25"/>
      <c r="AB9316" s="25"/>
    </row>
    <row r="9317" spans="5:28" x14ac:dyDescent="0.3">
      <c r="E9317" s="12"/>
      <c r="O9317" s="22"/>
      <c r="AA9317" s="25"/>
      <c r="AB9317" s="25"/>
    </row>
    <row r="9318" spans="5:28" x14ac:dyDescent="0.3">
      <c r="E9318" s="12"/>
      <c r="O9318" s="22"/>
      <c r="AA9318" s="25"/>
      <c r="AB9318" s="25"/>
    </row>
    <row r="9319" spans="5:28" x14ac:dyDescent="0.3">
      <c r="E9319" s="12"/>
      <c r="O9319" s="22"/>
      <c r="AA9319" s="25"/>
      <c r="AB9319" s="25"/>
    </row>
    <row r="9320" spans="5:28" x14ac:dyDescent="0.3">
      <c r="E9320" s="12"/>
      <c r="O9320" s="22"/>
      <c r="AA9320" s="25"/>
      <c r="AB9320" s="25"/>
    </row>
    <row r="9321" spans="5:28" x14ac:dyDescent="0.3">
      <c r="E9321" s="12"/>
      <c r="O9321" s="22"/>
      <c r="AA9321" s="25"/>
      <c r="AB9321" s="25"/>
    </row>
    <row r="9322" spans="5:28" x14ac:dyDescent="0.3">
      <c r="E9322" s="12"/>
      <c r="O9322" s="22"/>
      <c r="AA9322" s="25"/>
      <c r="AB9322" s="25"/>
    </row>
    <row r="9323" spans="5:28" x14ac:dyDescent="0.3">
      <c r="E9323" s="12"/>
      <c r="O9323" s="22"/>
      <c r="AA9323" s="25"/>
      <c r="AB9323" s="25"/>
    </row>
    <row r="9324" spans="5:28" x14ac:dyDescent="0.3">
      <c r="E9324" s="12"/>
      <c r="O9324" s="22"/>
      <c r="AA9324" s="25"/>
      <c r="AB9324" s="25"/>
    </row>
    <row r="9325" spans="5:28" x14ac:dyDescent="0.3">
      <c r="E9325" s="12"/>
      <c r="O9325" s="22"/>
      <c r="AA9325" s="25"/>
      <c r="AB9325" s="25"/>
    </row>
    <row r="9326" spans="5:28" x14ac:dyDescent="0.3">
      <c r="E9326" s="12"/>
      <c r="O9326" s="22"/>
      <c r="AA9326" s="25"/>
      <c r="AB9326" s="25"/>
    </row>
    <row r="9327" spans="5:28" x14ac:dyDescent="0.3">
      <c r="E9327" s="12"/>
      <c r="O9327" s="22"/>
      <c r="AA9327" s="25"/>
      <c r="AB9327" s="25"/>
    </row>
    <row r="9328" spans="5:28" x14ac:dyDescent="0.3">
      <c r="E9328" s="12"/>
      <c r="O9328" s="22"/>
      <c r="AA9328" s="25"/>
      <c r="AB9328" s="25"/>
    </row>
    <row r="9329" spans="5:28" x14ac:dyDescent="0.3">
      <c r="E9329" s="12"/>
      <c r="O9329" s="22"/>
      <c r="AA9329" s="25"/>
      <c r="AB9329" s="25"/>
    </row>
    <row r="9330" spans="5:28" x14ac:dyDescent="0.3">
      <c r="E9330" s="12"/>
      <c r="O9330" s="22"/>
      <c r="AA9330" s="25"/>
      <c r="AB9330" s="25"/>
    </row>
    <row r="9331" spans="5:28" x14ac:dyDescent="0.3">
      <c r="E9331" s="12"/>
      <c r="O9331" s="22"/>
      <c r="AA9331" s="25"/>
      <c r="AB9331" s="25"/>
    </row>
    <row r="9332" spans="5:28" x14ac:dyDescent="0.3">
      <c r="E9332" s="12"/>
      <c r="O9332" s="22"/>
      <c r="AA9332" s="25"/>
      <c r="AB9332" s="25"/>
    </row>
    <row r="9333" spans="5:28" x14ac:dyDescent="0.3">
      <c r="E9333" s="12"/>
      <c r="O9333" s="22"/>
      <c r="AA9333" s="25"/>
      <c r="AB9333" s="25"/>
    </row>
    <row r="9334" spans="5:28" x14ac:dyDescent="0.3">
      <c r="E9334" s="12"/>
      <c r="O9334" s="22"/>
      <c r="AA9334" s="25"/>
      <c r="AB9334" s="25"/>
    </row>
    <row r="9335" spans="5:28" x14ac:dyDescent="0.3">
      <c r="E9335" s="12"/>
      <c r="O9335" s="22"/>
      <c r="AA9335" s="25"/>
      <c r="AB9335" s="25"/>
    </row>
    <row r="9336" spans="5:28" x14ac:dyDescent="0.3">
      <c r="E9336" s="12"/>
      <c r="O9336" s="22"/>
      <c r="AA9336" s="25"/>
      <c r="AB9336" s="25"/>
    </row>
    <row r="9337" spans="5:28" x14ac:dyDescent="0.3">
      <c r="E9337" s="12"/>
      <c r="O9337" s="22"/>
      <c r="AA9337" s="25"/>
      <c r="AB9337" s="25"/>
    </row>
    <row r="9338" spans="5:28" x14ac:dyDescent="0.3">
      <c r="E9338" s="12"/>
      <c r="O9338" s="22"/>
      <c r="AA9338" s="25"/>
      <c r="AB9338" s="25"/>
    </row>
    <row r="9339" spans="5:28" x14ac:dyDescent="0.3">
      <c r="E9339" s="12"/>
      <c r="O9339" s="22"/>
      <c r="AA9339" s="25"/>
      <c r="AB9339" s="25"/>
    </row>
    <row r="9340" spans="5:28" x14ac:dyDescent="0.3">
      <c r="E9340" s="12"/>
      <c r="O9340" s="22"/>
      <c r="AA9340" s="25"/>
      <c r="AB9340" s="25"/>
    </row>
    <row r="9341" spans="5:28" x14ac:dyDescent="0.3">
      <c r="E9341" s="12"/>
      <c r="O9341" s="22"/>
      <c r="AA9341" s="25"/>
      <c r="AB9341" s="25"/>
    </row>
    <row r="9342" spans="5:28" x14ac:dyDescent="0.3">
      <c r="E9342" s="12"/>
      <c r="O9342" s="22"/>
      <c r="AA9342" s="25"/>
      <c r="AB9342" s="25"/>
    </row>
    <row r="9343" spans="5:28" x14ac:dyDescent="0.3">
      <c r="E9343" s="12"/>
      <c r="O9343" s="22"/>
      <c r="AA9343" s="25"/>
      <c r="AB9343" s="25"/>
    </row>
    <row r="9344" spans="5:28" x14ac:dyDescent="0.3">
      <c r="E9344" s="12"/>
      <c r="O9344" s="22"/>
      <c r="AA9344" s="25"/>
      <c r="AB9344" s="25"/>
    </row>
    <row r="9345" spans="5:28" x14ac:dyDescent="0.3">
      <c r="E9345" s="12"/>
      <c r="O9345" s="22"/>
      <c r="AA9345" s="25"/>
      <c r="AB9345" s="25"/>
    </row>
    <row r="9346" spans="5:28" x14ac:dyDescent="0.3">
      <c r="E9346" s="12"/>
      <c r="O9346" s="22"/>
      <c r="AA9346" s="25"/>
      <c r="AB9346" s="25"/>
    </row>
    <row r="9347" spans="5:28" x14ac:dyDescent="0.3">
      <c r="E9347" s="12"/>
      <c r="O9347" s="22"/>
      <c r="AA9347" s="25"/>
      <c r="AB9347" s="25"/>
    </row>
    <row r="9348" spans="5:28" x14ac:dyDescent="0.3">
      <c r="E9348" s="12"/>
      <c r="O9348" s="22"/>
      <c r="AA9348" s="25"/>
      <c r="AB9348" s="25"/>
    </row>
    <row r="9349" spans="5:28" x14ac:dyDescent="0.3">
      <c r="E9349" s="12"/>
      <c r="O9349" s="22"/>
      <c r="AA9349" s="25"/>
      <c r="AB9349" s="25"/>
    </row>
    <row r="9350" spans="5:28" x14ac:dyDescent="0.3">
      <c r="E9350" s="12"/>
      <c r="O9350" s="22"/>
      <c r="AA9350" s="25"/>
      <c r="AB9350" s="25"/>
    </row>
    <row r="9351" spans="5:28" x14ac:dyDescent="0.3">
      <c r="E9351" s="12"/>
      <c r="O9351" s="22"/>
      <c r="AA9351" s="25"/>
      <c r="AB9351" s="25"/>
    </row>
    <row r="9352" spans="5:28" x14ac:dyDescent="0.3">
      <c r="E9352" s="12"/>
      <c r="O9352" s="22"/>
      <c r="AA9352" s="25"/>
      <c r="AB9352" s="25"/>
    </row>
    <row r="9353" spans="5:28" x14ac:dyDescent="0.3">
      <c r="E9353" s="12"/>
      <c r="O9353" s="22"/>
      <c r="AA9353" s="25"/>
      <c r="AB9353" s="25"/>
    </row>
    <row r="9354" spans="5:28" x14ac:dyDescent="0.3">
      <c r="E9354" s="12"/>
      <c r="O9354" s="22"/>
      <c r="AA9354" s="25"/>
      <c r="AB9354" s="25"/>
    </row>
    <row r="9355" spans="5:28" x14ac:dyDescent="0.3">
      <c r="E9355" s="12"/>
      <c r="O9355" s="22"/>
      <c r="AA9355" s="25"/>
      <c r="AB9355" s="25"/>
    </row>
    <row r="9356" spans="5:28" x14ac:dyDescent="0.3">
      <c r="E9356" s="12"/>
      <c r="O9356" s="22"/>
      <c r="AA9356" s="25"/>
      <c r="AB9356" s="25"/>
    </row>
    <row r="9357" spans="5:28" x14ac:dyDescent="0.3">
      <c r="E9357" s="12"/>
      <c r="O9357" s="22"/>
      <c r="AA9357" s="25"/>
      <c r="AB9357" s="25"/>
    </row>
    <row r="9358" spans="5:28" x14ac:dyDescent="0.3">
      <c r="E9358" s="12"/>
      <c r="O9358" s="22"/>
      <c r="AA9358" s="25"/>
      <c r="AB9358" s="25"/>
    </row>
    <row r="9359" spans="5:28" x14ac:dyDescent="0.3">
      <c r="E9359" s="12"/>
      <c r="O9359" s="22"/>
      <c r="AA9359" s="25"/>
      <c r="AB9359" s="25"/>
    </row>
    <row r="9360" spans="5:28" x14ac:dyDescent="0.3">
      <c r="E9360" s="12"/>
      <c r="O9360" s="22"/>
      <c r="AA9360" s="25"/>
      <c r="AB9360" s="25"/>
    </row>
    <row r="9361" spans="5:28" x14ac:dyDescent="0.3">
      <c r="E9361" s="12"/>
      <c r="O9361" s="22"/>
      <c r="AA9361" s="25"/>
      <c r="AB9361" s="25"/>
    </row>
    <row r="9362" spans="5:28" x14ac:dyDescent="0.3">
      <c r="E9362" s="12"/>
      <c r="O9362" s="22"/>
      <c r="AA9362" s="25"/>
      <c r="AB9362" s="25"/>
    </row>
    <row r="9363" spans="5:28" x14ac:dyDescent="0.3">
      <c r="E9363" s="12"/>
      <c r="O9363" s="22"/>
      <c r="AA9363" s="25"/>
      <c r="AB9363" s="25"/>
    </row>
    <row r="9364" spans="5:28" x14ac:dyDescent="0.3">
      <c r="E9364" s="12"/>
      <c r="O9364" s="22"/>
      <c r="AA9364" s="25"/>
      <c r="AB9364" s="25"/>
    </row>
    <row r="9365" spans="5:28" x14ac:dyDescent="0.3">
      <c r="E9365" s="12"/>
      <c r="O9365" s="22"/>
      <c r="AA9365" s="25"/>
      <c r="AB9365" s="25"/>
    </row>
    <row r="9366" spans="5:28" x14ac:dyDescent="0.3">
      <c r="E9366" s="12"/>
      <c r="O9366" s="22"/>
      <c r="AA9366" s="25"/>
      <c r="AB9366" s="25"/>
    </row>
    <row r="9367" spans="5:28" x14ac:dyDescent="0.3">
      <c r="E9367" s="12"/>
      <c r="O9367" s="22"/>
      <c r="AA9367" s="25"/>
      <c r="AB9367" s="25"/>
    </row>
    <row r="9368" spans="5:28" x14ac:dyDescent="0.3">
      <c r="E9368" s="12"/>
      <c r="O9368" s="22"/>
      <c r="AA9368" s="25"/>
      <c r="AB9368" s="25"/>
    </row>
    <row r="9369" spans="5:28" x14ac:dyDescent="0.3">
      <c r="E9369" s="12"/>
      <c r="O9369" s="22"/>
      <c r="AA9369" s="25"/>
      <c r="AB9369" s="25"/>
    </row>
    <row r="9370" spans="5:28" x14ac:dyDescent="0.3">
      <c r="E9370" s="12"/>
      <c r="O9370" s="22"/>
      <c r="AA9370" s="25"/>
      <c r="AB9370" s="25"/>
    </row>
    <row r="9371" spans="5:28" x14ac:dyDescent="0.3">
      <c r="E9371" s="12"/>
      <c r="O9371" s="22"/>
      <c r="AA9371" s="25"/>
      <c r="AB9371" s="25"/>
    </row>
    <row r="9372" spans="5:28" x14ac:dyDescent="0.3">
      <c r="E9372" s="12"/>
      <c r="O9372" s="22"/>
      <c r="AA9372" s="25"/>
      <c r="AB9372" s="25"/>
    </row>
    <row r="9373" spans="5:28" x14ac:dyDescent="0.3">
      <c r="E9373" s="12"/>
      <c r="O9373" s="22"/>
      <c r="AA9373" s="25"/>
      <c r="AB9373" s="25"/>
    </row>
    <row r="9374" spans="5:28" x14ac:dyDescent="0.3">
      <c r="E9374" s="12"/>
      <c r="O9374" s="22"/>
      <c r="AA9374" s="25"/>
      <c r="AB9374" s="25"/>
    </row>
    <row r="9375" spans="5:28" x14ac:dyDescent="0.3">
      <c r="E9375" s="12"/>
      <c r="O9375" s="22"/>
      <c r="AA9375" s="25"/>
      <c r="AB9375" s="25"/>
    </row>
    <row r="9376" spans="5:28" x14ac:dyDescent="0.3">
      <c r="E9376" s="12"/>
      <c r="O9376" s="22"/>
      <c r="AA9376" s="25"/>
      <c r="AB9376" s="25"/>
    </row>
    <row r="9377" spans="5:28" x14ac:dyDescent="0.3">
      <c r="E9377" s="12"/>
      <c r="O9377" s="22"/>
      <c r="AA9377" s="25"/>
      <c r="AB9377" s="25"/>
    </row>
    <row r="9378" spans="5:28" x14ac:dyDescent="0.3">
      <c r="E9378" s="12"/>
      <c r="O9378" s="22"/>
      <c r="AA9378" s="25"/>
      <c r="AB9378" s="25"/>
    </row>
    <row r="9379" spans="5:28" x14ac:dyDescent="0.3">
      <c r="E9379" s="12"/>
      <c r="O9379" s="22"/>
      <c r="AA9379" s="25"/>
      <c r="AB9379" s="25"/>
    </row>
    <row r="9380" spans="5:28" x14ac:dyDescent="0.3">
      <c r="E9380" s="12"/>
      <c r="O9380" s="22"/>
      <c r="AA9380" s="25"/>
      <c r="AB9380" s="25"/>
    </row>
    <row r="9381" spans="5:28" x14ac:dyDescent="0.3">
      <c r="E9381" s="12"/>
      <c r="O9381" s="22"/>
      <c r="AA9381" s="25"/>
      <c r="AB9381" s="25"/>
    </row>
    <row r="9382" spans="5:28" x14ac:dyDescent="0.3">
      <c r="E9382" s="12"/>
      <c r="O9382" s="22"/>
      <c r="AA9382" s="25"/>
      <c r="AB9382" s="25"/>
    </row>
    <row r="9383" spans="5:28" x14ac:dyDescent="0.3">
      <c r="E9383" s="12"/>
      <c r="O9383" s="22"/>
      <c r="AA9383" s="25"/>
      <c r="AB9383" s="25"/>
    </row>
    <row r="9384" spans="5:28" x14ac:dyDescent="0.3">
      <c r="E9384" s="12"/>
      <c r="O9384" s="22"/>
      <c r="AA9384" s="25"/>
      <c r="AB9384" s="25"/>
    </row>
    <row r="9385" spans="5:28" x14ac:dyDescent="0.3">
      <c r="E9385" s="12"/>
      <c r="O9385" s="22"/>
      <c r="AA9385" s="25"/>
      <c r="AB9385" s="25"/>
    </row>
    <row r="9386" spans="5:28" x14ac:dyDescent="0.3">
      <c r="E9386" s="12"/>
      <c r="O9386" s="22"/>
      <c r="AA9386" s="25"/>
      <c r="AB9386" s="25"/>
    </row>
    <row r="9387" spans="5:28" x14ac:dyDescent="0.3">
      <c r="E9387" s="12"/>
      <c r="O9387" s="22"/>
      <c r="AA9387" s="25"/>
      <c r="AB9387" s="25"/>
    </row>
    <row r="9388" spans="5:28" x14ac:dyDescent="0.3">
      <c r="E9388" s="12"/>
      <c r="O9388" s="22"/>
      <c r="AA9388" s="25"/>
      <c r="AB9388" s="25"/>
    </row>
    <row r="9389" spans="5:28" x14ac:dyDescent="0.3">
      <c r="E9389" s="12"/>
      <c r="O9389" s="22"/>
      <c r="AA9389" s="25"/>
      <c r="AB9389" s="25"/>
    </row>
    <row r="9390" spans="5:28" x14ac:dyDescent="0.3">
      <c r="E9390" s="12"/>
      <c r="O9390" s="22"/>
      <c r="AA9390" s="25"/>
      <c r="AB9390" s="25"/>
    </row>
    <row r="9391" spans="5:28" x14ac:dyDescent="0.3">
      <c r="E9391" s="12"/>
      <c r="O9391" s="22"/>
      <c r="AA9391" s="25"/>
      <c r="AB9391" s="25"/>
    </row>
    <row r="9392" spans="5:28" x14ac:dyDescent="0.3">
      <c r="E9392" s="12"/>
      <c r="O9392" s="22"/>
      <c r="AA9392" s="25"/>
      <c r="AB9392" s="25"/>
    </row>
    <row r="9393" spans="5:28" x14ac:dyDescent="0.3">
      <c r="E9393" s="12"/>
      <c r="O9393" s="22"/>
      <c r="AA9393" s="25"/>
      <c r="AB9393" s="25"/>
    </row>
    <row r="9394" spans="5:28" x14ac:dyDescent="0.3">
      <c r="E9394" s="12"/>
      <c r="O9394" s="22"/>
      <c r="AA9394" s="25"/>
      <c r="AB9394" s="25"/>
    </row>
    <row r="9395" spans="5:28" x14ac:dyDescent="0.3">
      <c r="E9395" s="12"/>
      <c r="O9395" s="22"/>
      <c r="AA9395" s="25"/>
      <c r="AB9395" s="25"/>
    </row>
    <row r="9396" spans="5:28" x14ac:dyDescent="0.3">
      <c r="E9396" s="12"/>
      <c r="O9396" s="22"/>
      <c r="AA9396" s="25"/>
      <c r="AB9396" s="25"/>
    </row>
    <row r="9397" spans="5:28" x14ac:dyDescent="0.3">
      <c r="E9397" s="12"/>
      <c r="O9397" s="22"/>
      <c r="AA9397" s="25"/>
      <c r="AB9397" s="25"/>
    </row>
    <row r="9398" spans="5:28" x14ac:dyDescent="0.3">
      <c r="E9398" s="12"/>
      <c r="O9398" s="22"/>
      <c r="AA9398" s="25"/>
      <c r="AB9398" s="25"/>
    </row>
    <row r="9399" spans="5:28" x14ac:dyDescent="0.3">
      <c r="E9399" s="12"/>
      <c r="O9399" s="22"/>
      <c r="AA9399" s="25"/>
      <c r="AB9399" s="25"/>
    </row>
    <row r="9400" spans="5:28" x14ac:dyDescent="0.3">
      <c r="E9400" s="12"/>
      <c r="O9400" s="22"/>
      <c r="AA9400" s="25"/>
      <c r="AB9400" s="25"/>
    </row>
    <row r="9401" spans="5:28" x14ac:dyDescent="0.3">
      <c r="E9401" s="12"/>
      <c r="O9401" s="22"/>
      <c r="AA9401" s="25"/>
      <c r="AB9401" s="25"/>
    </row>
    <row r="9402" spans="5:28" x14ac:dyDescent="0.3">
      <c r="E9402" s="12"/>
      <c r="O9402" s="22"/>
      <c r="AA9402" s="25"/>
      <c r="AB9402" s="25"/>
    </row>
    <row r="9403" spans="5:28" x14ac:dyDescent="0.3">
      <c r="E9403" s="12"/>
      <c r="O9403" s="22"/>
      <c r="AA9403" s="25"/>
      <c r="AB9403" s="25"/>
    </row>
    <row r="9404" spans="5:28" x14ac:dyDescent="0.3">
      <c r="E9404" s="12"/>
      <c r="O9404" s="22"/>
      <c r="AA9404" s="25"/>
      <c r="AB9404" s="25"/>
    </row>
    <row r="9405" spans="5:28" x14ac:dyDescent="0.3">
      <c r="E9405" s="12"/>
      <c r="O9405" s="22"/>
      <c r="AA9405" s="25"/>
      <c r="AB9405" s="25"/>
    </row>
    <row r="9406" spans="5:28" x14ac:dyDescent="0.3">
      <c r="E9406" s="12"/>
      <c r="O9406" s="22"/>
      <c r="AA9406" s="25"/>
      <c r="AB9406" s="25"/>
    </row>
    <row r="9407" spans="5:28" x14ac:dyDescent="0.3">
      <c r="E9407" s="12"/>
      <c r="O9407" s="22"/>
      <c r="AA9407" s="25"/>
      <c r="AB9407" s="25"/>
    </row>
    <row r="9408" spans="5:28" x14ac:dyDescent="0.3">
      <c r="E9408" s="12"/>
      <c r="O9408" s="22"/>
      <c r="AA9408" s="25"/>
      <c r="AB9408" s="25"/>
    </row>
    <row r="9409" spans="5:28" x14ac:dyDescent="0.3">
      <c r="E9409" s="12"/>
      <c r="O9409" s="22"/>
      <c r="AA9409" s="25"/>
      <c r="AB9409" s="25"/>
    </row>
    <row r="9410" spans="5:28" x14ac:dyDescent="0.3">
      <c r="E9410" s="12"/>
      <c r="O9410" s="22"/>
      <c r="AA9410" s="25"/>
      <c r="AB9410" s="25"/>
    </row>
    <row r="9411" spans="5:28" x14ac:dyDescent="0.3">
      <c r="E9411" s="12"/>
      <c r="O9411" s="22"/>
      <c r="AA9411" s="25"/>
      <c r="AB9411" s="25"/>
    </row>
    <row r="9412" spans="5:28" x14ac:dyDescent="0.3">
      <c r="E9412" s="12"/>
      <c r="O9412" s="22"/>
      <c r="AA9412" s="25"/>
      <c r="AB9412" s="25"/>
    </row>
    <row r="9413" spans="5:28" x14ac:dyDescent="0.3">
      <c r="E9413" s="12"/>
      <c r="O9413" s="22"/>
      <c r="AA9413" s="25"/>
      <c r="AB9413" s="25"/>
    </row>
    <row r="9414" spans="5:28" x14ac:dyDescent="0.3">
      <c r="E9414" s="12"/>
      <c r="O9414" s="22"/>
      <c r="AA9414" s="25"/>
      <c r="AB9414" s="25"/>
    </row>
    <row r="9415" spans="5:28" x14ac:dyDescent="0.3">
      <c r="E9415" s="12"/>
      <c r="O9415" s="22"/>
      <c r="AA9415" s="25"/>
      <c r="AB9415" s="25"/>
    </row>
    <row r="9416" spans="5:28" x14ac:dyDescent="0.3">
      <c r="E9416" s="12"/>
      <c r="O9416" s="22"/>
      <c r="AA9416" s="25"/>
      <c r="AB9416" s="25"/>
    </row>
    <row r="9417" spans="5:28" x14ac:dyDescent="0.3">
      <c r="E9417" s="12"/>
      <c r="O9417" s="22"/>
      <c r="AA9417" s="25"/>
      <c r="AB9417" s="25"/>
    </row>
    <row r="9418" spans="5:28" x14ac:dyDescent="0.3">
      <c r="E9418" s="12"/>
      <c r="O9418" s="22"/>
      <c r="AA9418" s="25"/>
      <c r="AB9418" s="25"/>
    </row>
    <row r="9419" spans="5:28" x14ac:dyDescent="0.3">
      <c r="E9419" s="12"/>
      <c r="O9419" s="22"/>
      <c r="AA9419" s="25"/>
      <c r="AB9419" s="25"/>
    </row>
    <row r="9420" spans="5:28" x14ac:dyDescent="0.3">
      <c r="E9420" s="12"/>
      <c r="O9420" s="22"/>
      <c r="AA9420" s="25"/>
      <c r="AB9420" s="25"/>
    </row>
    <row r="9421" spans="5:28" x14ac:dyDescent="0.3">
      <c r="E9421" s="12"/>
      <c r="O9421" s="22"/>
      <c r="AA9421" s="25"/>
      <c r="AB9421" s="25"/>
    </row>
    <row r="9422" spans="5:28" x14ac:dyDescent="0.3">
      <c r="E9422" s="12"/>
      <c r="O9422" s="22"/>
      <c r="AA9422" s="25"/>
      <c r="AB9422" s="25"/>
    </row>
    <row r="9423" spans="5:28" x14ac:dyDescent="0.3">
      <c r="E9423" s="12"/>
      <c r="O9423" s="22"/>
      <c r="AA9423" s="25"/>
      <c r="AB9423" s="25"/>
    </row>
    <row r="9424" spans="5:28" x14ac:dyDescent="0.3">
      <c r="E9424" s="12"/>
      <c r="O9424" s="22"/>
      <c r="AA9424" s="25"/>
      <c r="AB9424" s="25"/>
    </row>
    <row r="9425" spans="5:28" x14ac:dyDescent="0.3">
      <c r="E9425" s="12"/>
      <c r="O9425" s="22"/>
      <c r="AA9425" s="25"/>
      <c r="AB9425" s="25"/>
    </row>
    <row r="9426" spans="5:28" x14ac:dyDescent="0.3">
      <c r="E9426" s="12"/>
      <c r="O9426" s="22"/>
      <c r="AA9426" s="25"/>
      <c r="AB9426" s="25"/>
    </row>
    <row r="9427" spans="5:28" x14ac:dyDescent="0.3">
      <c r="E9427" s="12"/>
      <c r="O9427" s="22"/>
      <c r="AA9427" s="25"/>
      <c r="AB9427" s="25"/>
    </row>
    <row r="9428" spans="5:28" x14ac:dyDescent="0.3">
      <c r="E9428" s="12"/>
      <c r="O9428" s="22"/>
      <c r="AA9428" s="25"/>
      <c r="AB9428" s="25"/>
    </row>
    <row r="9429" spans="5:28" x14ac:dyDescent="0.3">
      <c r="E9429" s="12"/>
      <c r="O9429" s="22"/>
      <c r="AA9429" s="25"/>
      <c r="AB9429" s="25"/>
    </row>
    <row r="9430" spans="5:28" x14ac:dyDescent="0.3">
      <c r="E9430" s="12"/>
      <c r="O9430" s="22"/>
      <c r="AA9430" s="25"/>
      <c r="AB9430" s="25"/>
    </row>
    <row r="9431" spans="5:28" x14ac:dyDescent="0.3">
      <c r="E9431" s="12"/>
      <c r="O9431" s="22"/>
      <c r="AA9431" s="25"/>
      <c r="AB9431" s="25"/>
    </row>
    <row r="9432" spans="5:28" x14ac:dyDescent="0.3">
      <c r="E9432" s="12"/>
      <c r="O9432" s="22"/>
      <c r="AA9432" s="25"/>
      <c r="AB9432" s="25"/>
    </row>
    <row r="9433" spans="5:28" x14ac:dyDescent="0.3">
      <c r="E9433" s="12"/>
      <c r="O9433" s="22"/>
      <c r="AA9433" s="25"/>
      <c r="AB9433" s="25"/>
    </row>
    <row r="9434" spans="5:28" x14ac:dyDescent="0.3">
      <c r="E9434" s="12"/>
      <c r="O9434" s="22"/>
      <c r="AA9434" s="25"/>
      <c r="AB9434" s="25"/>
    </row>
    <row r="9435" spans="5:28" x14ac:dyDescent="0.3">
      <c r="E9435" s="12"/>
      <c r="O9435" s="22"/>
      <c r="AA9435" s="25"/>
      <c r="AB9435" s="25"/>
    </row>
    <row r="9436" spans="5:28" x14ac:dyDescent="0.3">
      <c r="E9436" s="12"/>
      <c r="O9436" s="22"/>
      <c r="AA9436" s="25"/>
      <c r="AB9436" s="25"/>
    </row>
    <row r="9437" spans="5:28" x14ac:dyDescent="0.3">
      <c r="E9437" s="12"/>
      <c r="O9437" s="22"/>
      <c r="AA9437" s="25"/>
      <c r="AB9437" s="25"/>
    </row>
    <row r="9438" spans="5:28" x14ac:dyDescent="0.3">
      <c r="E9438" s="12"/>
      <c r="O9438" s="22"/>
      <c r="AA9438" s="25"/>
      <c r="AB9438" s="25"/>
    </row>
    <row r="9439" spans="5:28" x14ac:dyDescent="0.3">
      <c r="E9439" s="12"/>
      <c r="O9439" s="22"/>
      <c r="AA9439" s="25"/>
      <c r="AB9439" s="25"/>
    </row>
    <row r="9440" spans="5:28" x14ac:dyDescent="0.3">
      <c r="E9440" s="12"/>
      <c r="O9440" s="22"/>
      <c r="AA9440" s="25"/>
      <c r="AB9440" s="25"/>
    </row>
    <row r="9441" spans="5:28" x14ac:dyDescent="0.3">
      <c r="E9441" s="12"/>
      <c r="O9441" s="22"/>
      <c r="AA9441" s="25"/>
      <c r="AB9441" s="25"/>
    </row>
    <row r="9442" spans="5:28" x14ac:dyDescent="0.3">
      <c r="E9442" s="12"/>
      <c r="O9442" s="22"/>
      <c r="AA9442" s="25"/>
      <c r="AB9442" s="25"/>
    </row>
    <row r="9443" spans="5:28" x14ac:dyDescent="0.3">
      <c r="E9443" s="12"/>
      <c r="O9443" s="22"/>
      <c r="AA9443" s="25"/>
      <c r="AB9443" s="25"/>
    </row>
    <row r="9444" spans="5:28" x14ac:dyDescent="0.3">
      <c r="E9444" s="12"/>
      <c r="O9444" s="22"/>
      <c r="AA9444" s="25"/>
      <c r="AB9444" s="25"/>
    </row>
    <row r="9445" spans="5:28" x14ac:dyDescent="0.3">
      <c r="E9445" s="12"/>
      <c r="O9445" s="22"/>
      <c r="AA9445" s="25"/>
      <c r="AB9445" s="25"/>
    </row>
    <row r="9446" spans="5:28" x14ac:dyDescent="0.3">
      <c r="E9446" s="12"/>
      <c r="O9446" s="22"/>
      <c r="AA9446" s="25"/>
      <c r="AB9446" s="25"/>
    </row>
    <row r="9447" spans="5:28" x14ac:dyDescent="0.3">
      <c r="E9447" s="12"/>
      <c r="O9447" s="22"/>
      <c r="AA9447" s="25"/>
      <c r="AB9447" s="25"/>
    </row>
    <row r="9448" spans="5:28" x14ac:dyDescent="0.3">
      <c r="E9448" s="12"/>
      <c r="O9448" s="22"/>
      <c r="AA9448" s="25"/>
      <c r="AB9448" s="25"/>
    </row>
    <row r="9449" spans="5:28" x14ac:dyDescent="0.3">
      <c r="E9449" s="12"/>
      <c r="O9449" s="22"/>
      <c r="AA9449" s="25"/>
      <c r="AB9449" s="25"/>
    </row>
    <row r="9450" spans="5:28" x14ac:dyDescent="0.3">
      <c r="E9450" s="12"/>
      <c r="O9450" s="22"/>
      <c r="AA9450" s="25"/>
      <c r="AB9450" s="25"/>
    </row>
    <row r="9451" spans="5:28" x14ac:dyDescent="0.3">
      <c r="E9451" s="12"/>
      <c r="O9451" s="22"/>
      <c r="AA9451" s="25"/>
      <c r="AB9451" s="25"/>
    </row>
    <row r="9452" spans="5:28" x14ac:dyDescent="0.3">
      <c r="E9452" s="12"/>
      <c r="O9452" s="22"/>
      <c r="AA9452" s="25"/>
      <c r="AB9452" s="25"/>
    </row>
    <row r="9453" spans="5:28" x14ac:dyDescent="0.3">
      <c r="E9453" s="12"/>
      <c r="O9453" s="22"/>
      <c r="AA9453" s="25"/>
      <c r="AB9453" s="25"/>
    </row>
    <row r="9454" spans="5:28" x14ac:dyDescent="0.3">
      <c r="E9454" s="12"/>
      <c r="O9454" s="22"/>
      <c r="AA9454" s="25"/>
      <c r="AB9454" s="25"/>
    </row>
    <row r="9455" spans="5:28" x14ac:dyDescent="0.3">
      <c r="E9455" s="12"/>
      <c r="O9455" s="22"/>
      <c r="AA9455" s="25"/>
      <c r="AB9455" s="25"/>
    </row>
    <row r="9456" spans="5:28" x14ac:dyDescent="0.3">
      <c r="E9456" s="12"/>
      <c r="O9456" s="22"/>
      <c r="AA9456" s="25"/>
      <c r="AB9456" s="25"/>
    </row>
    <row r="9457" spans="5:28" x14ac:dyDescent="0.3">
      <c r="E9457" s="12"/>
      <c r="O9457" s="22"/>
      <c r="AA9457" s="25"/>
      <c r="AB9457" s="25"/>
    </row>
    <row r="9458" spans="5:28" x14ac:dyDescent="0.3">
      <c r="E9458" s="12"/>
      <c r="O9458" s="22"/>
      <c r="AA9458" s="25"/>
      <c r="AB9458" s="25"/>
    </row>
    <row r="9459" spans="5:28" x14ac:dyDescent="0.3">
      <c r="E9459" s="12"/>
      <c r="O9459" s="22"/>
      <c r="AA9459" s="25"/>
      <c r="AB9459" s="25"/>
    </row>
    <row r="9460" spans="5:28" x14ac:dyDescent="0.3">
      <c r="E9460" s="12"/>
      <c r="O9460" s="22"/>
      <c r="AA9460" s="25"/>
      <c r="AB9460" s="25"/>
    </row>
    <row r="9461" spans="5:28" x14ac:dyDescent="0.3">
      <c r="E9461" s="12"/>
      <c r="O9461" s="22"/>
      <c r="AA9461" s="25"/>
      <c r="AB9461" s="25"/>
    </row>
    <row r="9462" spans="5:28" x14ac:dyDescent="0.3">
      <c r="E9462" s="12"/>
      <c r="O9462" s="22"/>
      <c r="AA9462" s="25"/>
      <c r="AB9462" s="25"/>
    </row>
    <row r="9463" spans="5:28" x14ac:dyDescent="0.3">
      <c r="E9463" s="12"/>
      <c r="O9463" s="22"/>
      <c r="AA9463" s="25"/>
      <c r="AB9463" s="25"/>
    </row>
    <row r="9464" spans="5:28" x14ac:dyDescent="0.3">
      <c r="E9464" s="12"/>
      <c r="O9464" s="22"/>
      <c r="AA9464" s="25"/>
      <c r="AB9464" s="25"/>
    </row>
    <row r="9465" spans="5:28" x14ac:dyDescent="0.3">
      <c r="E9465" s="12"/>
      <c r="O9465" s="22"/>
      <c r="AA9465" s="25"/>
      <c r="AB9465" s="25"/>
    </row>
    <row r="9466" spans="5:28" x14ac:dyDescent="0.3">
      <c r="E9466" s="12"/>
      <c r="O9466" s="22"/>
      <c r="AA9466" s="25"/>
      <c r="AB9466" s="25"/>
    </row>
    <row r="9467" spans="5:28" x14ac:dyDescent="0.3">
      <c r="E9467" s="12"/>
      <c r="O9467" s="22"/>
      <c r="AA9467" s="25"/>
      <c r="AB9467" s="25"/>
    </row>
    <row r="9468" spans="5:28" x14ac:dyDescent="0.3">
      <c r="E9468" s="12"/>
      <c r="O9468" s="22"/>
      <c r="AA9468" s="25"/>
      <c r="AB9468" s="25"/>
    </row>
    <row r="9469" spans="5:28" x14ac:dyDescent="0.3">
      <c r="E9469" s="12"/>
      <c r="O9469" s="22"/>
      <c r="AA9469" s="25"/>
      <c r="AB9469" s="25"/>
    </row>
    <row r="9470" spans="5:28" x14ac:dyDescent="0.3">
      <c r="E9470" s="12"/>
      <c r="O9470" s="22"/>
      <c r="AA9470" s="25"/>
      <c r="AB9470" s="25"/>
    </row>
    <row r="9471" spans="5:28" x14ac:dyDescent="0.3">
      <c r="E9471" s="12"/>
      <c r="O9471" s="22"/>
      <c r="AA9471" s="25"/>
      <c r="AB9471" s="25"/>
    </row>
    <row r="9472" spans="5:28" x14ac:dyDescent="0.3">
      <c r="E9472" s="12"/>
      <c r="O9472" s="22"/>
      <c r="AA9472" s="25"/>
      <c r="AB9472" s="25"/>
    </row>
    <row r="9473" spans="5:28" x14ac:dyDescent="0.3">
      <c r="E9473" s="12"/>
      <c r="O9473" s="22"/>
      <c r="AA9473" s="25"/>
      <c r="AB9473" s="25"/>
    </row>
    <row r="9474" spans="5:28" x14ac:dyDescent="0.3">
      <c r="E9474" s="12"/>
      <c r="O9474" s="22"/>
      <c r="AA9474" s="25"/>
      <c r="AB9474" s="25"/>
    </row>
    <row r="9475" spans="5:28" x14ac:dyDescent="0.3">
      <c r="E9475" s="12"/>
      <c r="O9475" s="22"/>
      <c r="AA9475" s="25"/>
      <c r="AB9475" s="25"/>
    </row>
    <row r="9476" spans="5:28" x14ac:dyDescent="0.3">
      <c r="E9476" s="12"/>
      <c r="O9476" s="22"/>
      <c r="AA9476" s="25"/>
      <c r="AB9476" s="25"/>
    </row>
    <row r="9477" spans="5:28" x14ac:dyDescent="0.3">
      <c r="E9477" s="12"/>
      <c r="O9477" s="22"/>
      <c r="AA9477" s="25"/>
      <c r="AB9477" s="25"/>
    </row>
    <row r="9478" spans="5:28" x14ac:dyDescent="0.3">
      <c r="E9478" s="12"/>
      <c r="O9478" s="22"/>
      <c r="AA9478" s="25"/>
      <c r="AB9478" s="25"/>
    </row>
    <row r="9479" spans="5:28" x14ac:dyDescent="0.3">
      <c r="E9479" s="12"/>
      <c r="O9479" s="22"/>
      <c r="AA9479" s="25"/>
      <c r="AB9479" s="25"/>
    </row>
    <row r="9480" spans="5:28" x14ac:dyDescent="0.3">
      <c r="E9480" s="12"/>
      <c r="O9480" s="22"/>
      <c r="AA9480" s="25"/>
      <c r="AB9480" s="25"/>
    </row>
    <row r="9481" spans="5:28" x14ac:dyDescent="0.3">
      <c r="E9481" s="12"/>
      <c r="O9481" s="22"/>
      <c r="AA9481" s="25"/>
      <c r="AB9481" s="25"/>
    </row>
    <row r="9482" spans="5:28" x14ac:dyDescent="0.3">
      <c r="E9482" s="12"/>
      <c r="O9482" s="22"/>
      <c r="AA9482" s="25"/>
      <c r="AB9482" s="25"/>
    </row>
    <row r="9483" spans="5:28" x14ac:dyDescent="0.3">
      <c r="E9483" s="12"/>
      <c r="O9483" s="22"/>
      <c r="AA9483" s="25"/>
      <c r="AB9483" s="25"/>
    </row>
    <row r="9484" spans="5:28" x14ac:dyDescent="0.3">
      <c r="E9484" s="12"/>
      <c r="O9484" s="22"/>
      <c r="AA9484" s="25"/>
      <c r="AB9484" s="25"/>
    </row>
    <row r="9485" spans="5:28" x14ac:dyDescent="0.3">
      <c r="E9485" s="12"/>
      <c r="O9485" s="22"/>
      <c r="AA9485" s="25"/>
      <c r="AB9485" s="25"/>
    </row>
    <row r="9486" spans="5:28" x14ac:dyDescent="0.3">
      <c r="E9486" s="12"/>
      <c r="O9486" s="22"/>
      <c r="AA9486" s="25"/>
      <c r="AB9486" s="25"/>
    </row>
    <row r="9487" spans="5:28" x14ac:dyDescent="0.3">
      <c r="E9487" s="12"/>
      <c r="O9487" s="22"/>
      <c r="AA9487" s="25"/>
      <c r="AB9487" s="25"/>
    </row>
    <row r="9488" spans="5:28" x14ac:dyDescent="0.3">
      <c r="E9488" s="12"/>
      <c r="O9488" s="22"/>
      <c r="AA9488" s="25"/>
      <c r="AB9488" s="25"/>
    </row>
    <row r="9489" spans="5:28" x14ac:dyDescent="0.3">
      <c r="E9489" s="12"/>
      <c r="O9489" s="22"/>
      <c r="AA9489" s="25"/>
      <c r="AB9489" s="25"/>
    </row>
    <row r="9490" spans="5:28" x14ac:dyDescent="0.3">
      <c r="E9490" s="12"/>
      <c r="O9490" s="22"/>
      <c r="AA9490" s="25"/>
      <c r="AB9490" s="25"/>
    </row>
    <row r="9491" spans="5:28" x14ac:dyDescent="0.3">
      <c r="E9491" s="12"/>
      <c r="O9491" s="22"/>
      <c r="AA9491" s="25"/>
      <c r="AB9491" s="25"/>
    </row>
    <row r="9492" spans="5:28" x14ac:dyDescent="0.3">
      <c r="E9492" s="12"/>
      <c r="O9492" s="22"/>
      <c r="AA9492" s="25"/>
      <c r="AB9492" s="25"/>
    </row>
    <row r="9493" spans="5:28" x14ac:dyDescent="0.3">
      <c r="E9493" s="12"/>
      <c r="O9493" s="22"/>
      <c r="AA9493" s="25"/>
      <c r="AB9493" s="25"/>
    </row>
    <row r="9494" spans="5:28" x14ac:dyDescent="0.3">
      <c r="E9494" s="12"/>
      <c r="O9494" s="22"/>
      <c r="AA9494" s="25"/>
      <c r="AB9494" s="25"/>
    </row>
    <row r="9495" spans="5:28" x14ac:dyDescent="0.3">
      <c r="E9495" s="12"/>
      <c r="O9495" s="22"/>
      <c r="AA9495" s="25"/>
      <c r="AB9495" s="25"/>
    </row>
    <row r="9496" spans="5:28" x14ac:dyDescent="0.3">
      <c r="E9496" s="12"/>
      <c r="O9496" s="22"/>
      <c r="AA9496" s="25"/>
      <c r="AB9496" s="25"/>
    </row>
    <row r="9497" spans="5:28" x14ac:dyDescent="0.3">
      <c r="E9497" s="12"/>
      <c r="O9497" s="22"/>
      <c r="AA9497" s="25"/>
      <c r="AB9497" s="25"/>
    </row>
    <row r="9498" spans="5:28" x14ac:dyDescent="0.3">
      <c r="E9498" s="12"/>
      <c r="O9498" s="22"/>
      <c r="AA9498" s="25"/>
      <c r="AB9498" s="25"/>
    </row>
    <row r="9499" spans="5:28" x14ac:dyDescent="0.3">
      <c r="E9499" s="12"/>
      <c r="O9499" s="22"/>
      <c r="AA9499" s="25"/>
      <c r="AB9499" s="25"/>
    </row>
    <row r="9500" spans="5:28" x14ac:dyDescent="0.3">
      <c r="E9500" s="12"/>
      <c r="O9500" s="22"/>
      <c r="AA9500" s="25"/>
      <c r="AB9500" s="25"/>
    </row>
    <row r="9501" spans="5:28" x14ac:dyDescent="0.3">
      <c r="E9501" s="12"/>
      <c r="O9501" s="22"/>
      <c r="AA9501" s="25"/>
      <c r="AB9501" s="25"/>
    </row>
    <row r="9502" spans="5:28" x14ac:dyDescent="0.3">
      <c r="E9502" s="12"/>
      <c r="O9502" s="22"/>
      <c r="AA9502" s="25"/>
      <c r="AB9502" s="25"/>
    </row>
    <row r="9503" spans="5:28" x14ac:dyDescent="0.3">
      <c r="E9503" s="12"/>
      <c r="O9503" s="22"/>
      <c r="AA9503" s="25"/>
      <c r="AB9503" s="25"/>
    </row>
    <row r="9504" spans="5:28" x14ac:dyDescent="0.3">
      <c r="E9504" s="12"/>
      <c r="O9504" s="22"/>
      <c r="AA9504" s="25"/>
      <c r="AB9504" s="25"/>
    </row>
    <row r="9505" spans="5:28" x14ac:dyDescent="0.3">
      <c r="E9505" s="12"/>
      <c r="O9505" s="22"/>
      <c r="AA9505" s="25"/>
      <c r="AB9505" s="25"/>
    </row>
    <row r="9506" spans="5:28" x14ac:dyDescent="0.3">
      <c r="E9506" s="12"/>
      <c r="O9506" s="22"/>
      <c r="AA9506" s="25"/>
      <c r="AB9506" s="25"/>
    </row>
    <row r="9507" spans="5:28" x14ac:dyDescent="0.3">
      <c r="E9507" s="12"/>
      <c r="O9507" s="22"/>
      <c r="AA9507" s="25"/>
      <c r="AB9507" s="25"/>
    </row>
    <row r="9508" spans="5:28" x14ac:dyDescent="0.3">
      <c r="E9508" s="12"/>
      <c r="O9508" s="22"/>
      <c r="AA9508" s="25"/>
      <c r="AB9508" s="25"/>
    </row>
    <row r="9509" spans="5:28" x14ac:dyDescent="0.3">
      <c r="E9509" s="12"/>
      <c r="O9509" s="22"/>
      <c r="AA9509" s="25"/>
      <c r="AB9509" s="25"/>
    </row>
    <row r="9510" spans="5:28" x14ac:dyDescent="0.3">
      <c r="E9510" s="12"/>
      <c r="O9510" s="22"/>
      <c r="AA9510" s="25"/>
      <c r="AB9510" s="25"/>
    </row>
    <row r="9511" spans="5:28" x14ac:dyDescent="0.3">
      <c r="E9511" s="12"/>
      <c r="O9511" s="22"/>
      <c r="AA9511" s="25"/>
      <c r="AB9511" s="25"/>
    </row>
    <row r="9512" spans="5:28" x14ac:dyDescent="0.3">
      <c r="E9512" s="12"/>
      <c r="O9512" s="22"/>
      <c r="AA9512" s="25"/>
      <c r="AB9512" s="25"/>
    </row>
    <row r="9513" spans="5:28" x14ac:dyDescent="0.3">
      <c r="E9513" s="12"/>
      <c r="O9513" s="22"/>
      <c r="AA9513" s="25"/>
      <c r="AB9513" s="25"/>
    </row>
    <row r="9514" spans="5:28" x14ac:dyDescent="0.3">
      <c r="E9514" s="12"/>
      <c r="O9514" s="22"/>
      <c r="AA9514" s="25"/>
      <c r="AB9514" s="25"/>
    </row>
    <row r="9515" spans="5:28" x14ac:dyDescent="0.3">
      <c r="E9515" s="12"/>
      <c r="O9515" s="22"/>
      <c r="AA9515" s="25"/>
      <c r="AB9515" s="25"/>
    </row>
    <row r="9516" spans="5:28" x14ac:dyDescent="0.3">
      <c r="E9516" s="12"/>
      <c r="O9516" s="22"/>
      <c r="AA9516" s="25"/>
      <c r="AB9516" s="25"/>
    </row>
    <row r="9517" spans="5:28" x14ac:dyDescent="0.3">
      <c r="E9517" s="12"/>
      <c r="O9517" s="22"/>
      <c r="AA9517" s="25"/>
      <c r="AB9517" s="25"/>
    </row>
    <row r="9518" spans="5:28" x14ac:dyDescent="0.3">
      <c r="E9518" s="12"/>
      <c r="O9518" s="22"/>
      <c r="AA9518" s="25"/>
      <c r="AB9518" s="25"/>
    </row>
    <row r="9519" spans="5:28" x14ac:dyDescent="0.3">
      <c r="E9519" s="12"/>
      <c r="O9519" s="22"/>
      <c r="AA9519" s="25"/>
      <c r="AB9519" s="25"/>
    </row>
    <row r="9520" spans="5:28" x14ac:dyDescent="0.3">
      <c r="E9520" s="12"/>
      <c r="O9520" s="22"/>
      <c r="AA9520" s="25"/>
      <c r="AB9520" s="25"/>
    </row>
    <row r="9521" spans="5:28" x14ac:dyDescent="0.3">
      <c r="E9521" s="12"/>
      <c r="O9521" s="22"/>
      <c r="AA9521" s="25"/>
      <c r="AB9521" s="25"/>
    </row>
    <row r="9522" spans="5:28" x14ac:dyDescent="0.3">
      <c r="E9522" s="12"/>
      <c r="O9522" s="22"/>
      <c r="AA9522" s="25"/>
      <c r="AB9522" s="25"/>
    </row>
    <row r="9523" spans="5:28" x14ac:dyDescent="0.3">
      <c r="E9523" s="12"/>
      <c r="O9523" s="22"/>
      <c r="AA9523" s="25"/>
      <c r="AB9523" s="25"/>
    </row>
    <row r="9524" spans="5:28" x14ac:dyDescent="0.3">
      <c r="E9524" s="12"/>
      <c r="O9524" s="22"/>
      <c r="AA9524" s="25"/>
      <c r="AB9524" s="25"/>
    </row>
    <row r="9525" spans="5:28" x14ac:dyDescent="0.3">
      <c r="E9525" s="12"/>
      <c r="O9525" s="22"/>
      <c r="AA9525" s="25"/>
      <c r="AB9525" s="25"/>
    </row>
    <row r="9526" spans="5:28" x14ac:dyDescent="0.3">
      <c r="E9526" s="12"/>
      <c r="O9526" s="22"/>
      <c r="AA9526" s="25"/>
      <c r="AB9526" s="25"/>
    </row>
    <row r="9527" spans="5:28" x14ac:dyDescent="0.3">
      <c r="E9527" s="12"/>
      <c r="O9527" s="22"/>
      <c r="AA9527" s="25"/>
      <c r="AB9527" s="25"/>
    </row>
    <row r="9528" spans="5:28" x14ac:dyDescent="0.3">
      <c r="E9528" s="12"/>
      <c r="O9528" s="22"/>
      <c r="AA9528" s="25"/>
      <c r="AB9528" s="25"/>
    </row>
    <row r="9529" spans="5:28" x14ac:dyDescent="0.3">
      <c r="E9529" s="12"/>
      <c r="O9529" s="22"/>
      <c r="AA9529" s="25"/>
      <c r="AB9529" s="25"/>
    </row>
    <row r="9530" spans="5:28" x14ac:dyDescent="0.3">
      <c r="E9530" s="12"/>
      <c r="O9530" s="22"/>
      <c r="AA9530" s="25"/>
      <c r="AB9530" s="25"/>
    </row>
    <row r="9531" spans="5:28" x14ac:dyDescent="0.3">
      <c r="E9531" s="12"/>
      <c r="O9531" s="22"/>
      <c r="AA9531" s="25"/>
      <c r="AB9531" s="25"/>
    </row>
    <row r="9532" spans="5:28" x14ac:dyDescent="0.3">
      <c r="E9532" s="12"/>
      <c r="O9532" s="22"/>
      <c r="AA9532" s="25"/>
      <c r="AB9532" s="25"/>
    </row>
    <row r="9533" spans="5:28" x14ac:dyDescent="0.3">
      <c r="E9533" s="12"/>
      <c r="O9533" s="22"/>
      <c r="AA9533" s="25"/>
      <c r="AB9533" s="25"/>
    </row>
    <row r="9534" spans="5:28" x14ac:dyDescent="0.3">
      <c r="E9534" s="12"/>
      <c r="O9534" s="22"/>
      <c r="AA9534" s="25"/>
      <c r="AB9534" s="25"/>
    </row>
    <row r="9535" spans="5:28" x14ac:dyDescent="0.3">
      <c r="E9535" s="12"/>
      <c r="O9535" s="22"/>
      <c r="AA9535" s="25"/>
      <c r="AB9535" s="25"/>
    </row>
    <row r="9536" spans="5:28" x14ac:dyDescent="0.3">
      <c r="E9536" s="12"/>
      <c r="O9536" s="22"/>
      <c r="AA9536" s="25"/>
      <c r="AB9536" s="25"/>
    </row>
    <row r="9537" spans="5:28" x14ac:dyDescent="0.3">
      <c r="E9537" s="12"/>
      <c r="O9537" s="22"/>
      <c r="AA9537" s="25"/>
      <c r="AB9537" s="25"/>
    </row>
    <row r="9538" spans="5:28" x14ac:dyDescent="0.3">
      <c r="E9538" s="12"/>
      <c r="O9538" s="22"/>
      <c r="AA9538" s="25"/>
      <c r="AB9538" s="25"/>
    </row>
    <row r="9539" spans="5:28" x14ac:dyDescent="0.3">
      <c r="E9539" s="12"/>
      <c r="O9539" s="22"/>
      <c r="AA9539" s="25"/>
      <c r="AB9539" s="25"/>
    </row>
    <row r="9540" spans="5:28" x14ac:dyDescent="0.3">
      <c r="E9540" s="12"/>
      <c r="O9540" s="22"/>
      <c r="AA9540" s="25"/>
      <c r="AB9540" s="25"/>
    </row>
    <row r="9541" spans="5:28" x14ac:dyDescent="0.3">
      <c r="E9541" s="12"/>
      <c r="O9541" s="22"/>
      <c r="AA9541" s="25"/>
      <c r="AB9541" s="25"/>
    </row>
    <row r="9542" spans="5:28" x14ac:dyDescent="0.3">
      <c r="E9542" s="12"/>
      <c r="O9542" s="22"/>
      <c r="AA9542" s="25"/>
      <c r="AB9542" s="25"/>
    </row>
    <row r="9543" spans="5:28" x14ac:dyDescent="0.3">
      <c r="E9543" s="12"/>
      <c r="O9543" s="22"/>
      <c r="AA9543" s="25"/>
      <c r="AB9543" s="25"/>
    </row>
    <row r="9544" spans="5:28" x14ac:dyDescent="0.3">
      <c r="E9544" s="12"/>
      <c r="O9544" s="22"/>
      <c r="AA9544" s="25"/>
      <c r="AB9544" s="25"/>
    </row>
    <row r="9545" spans="5:28" x14ac:dyDescent="0.3">
      <c r="E9545" s="12"/>
      <c r="O9545" s="22"/>
      <c r="AA9545" s="25"/>
      <c r="AB9545" s="25"/>
    </row>
    <row r="9546" spans="5:28" x14ac:dyDescent="0.3">
      <c r="E9546" s="12"/>
      <c r="O9546" s="22"/>
      <c r="AA9546" s="25"/>
      <c r="AB9546" s="25"/>
    </row>
    <row r="9547" spans="5:28" x14ac:dyDescent="0.3">
      <c r="E9547" s="12"/>
      <c r="O9547" s="22"/>
      <c r="AA9547" s="25"/>
      <c r="AB9547" s="25"/>
    </row>
    <row r="9548" spans="5:28" x14ac:dyDescent="0.3">
      <c r="E9548" s="12"/>
      <c r="O9548" s="22"/>
      <c r="AA9548" s="25"/>
      <c r="AB9548" s="25"/>
    </row>
    <row r="9549" spans="5:28" x14ac:dyDescent="0.3">
      <c r="E9549" s="12"/>
      <c r="O9549" s="22"/>
      <c r="AA9549" s="25"/>
      <c r="AB9549" s="25"/>
    </row>
    <row r="9550" spans="5:28" x14ac:dyDescent="0.3">
      <c r="E9550" s="12"/>
      <c r="O9550" s="22"/>
      <c r="AA9550" s="25"/>
      <c r="AB9550" s="25"/>
    </row>
    <row r="9551" spans="5:28" x14ac:dyDescent="0.3">
      <c r="E9551" s="12"/>
      <c r="O9551" s="22"/>
      <c r="AA9551" s="25"/>
      <c r="AB9551" s="25"/>
    </row>
    <row r="9552" spans="5:28" x14ac:dyDescent="0.3">
      <c r="E9552" s="12"/>
      <c r="O9552" s="22"/>
      <c r="AA9552" s="25"/>
      <c r="AB9552" s="25"/>
    </row>
    <row r="9553" spans="5:28" x14ac:dyDescent="0.3">
      <c r="E9553" s="12"/>
      <c r="O9553" s="22"/>
      <c r="AA9553" s="25"/>
      <c r="AB9553" s="25"/>
    </row>
    <row r="9554" spans="5:28" x14ac:dyDescent="0.3">
      <c r="E9554" s="12"/>
      <c r="O9554" s="22"/>
      <c r="AA9554" s="25"/>
      <c r="AB9554" s="25"/>
    </row>
    <row r="9555" spans="5:28" x14ac:dyDescent="0.3">
      <c r="E9555" s="12"/>
      <c r="O9555" s="22"/>
      <c r="AA9555" s="25"/>
      <c r="AB9555" s="25"/>
    </row>
    <row r="9556" spans="5:28" x14ac:dyDescent="0.3">
      <c r="E9556" s="12"/>
      <c r="O9556" s="22"/>
      <c r="AA9556" s="25"/>
      <c r="AB9556" s="25"/>
    </row>
    <row r="9557" spans="5:28" x14ac:dyDescent="0.3">
      <c r="E9557" s="12"/>
      <c r="O9557" s="22"/>
      <c r="AA9557" s="25"/>
      <c r="AB9557" s="25"/>
    </row>
    <row r="9558" spans="5:28" x14ac:dyDescent="0.3">
      <c r="E9558" s="12"/>
      <c r="O9558" s="22"/>
      <c r="AA9558" s="25"/>
      <c r="AB9558" s="25"/>
    </row>
    <row r="9559" spans="5:28" x14ac:dyDescent="0.3">
      <c r="E9559" s="12"/>
      <c r="O9559" s="22"/>
      <c r="AA9559" s="25"/>
      <c r="AB9559" s="25"/>
    </row>
    <row r="9560" spans="5:28" x14ac:dyDescent="0.3">
      <c r="E9560" s="12"/>
      <c r="O9560" s="22"/>
      <c r="AA9560" s="25"/>
      <c r="AB9560" s="25"/>
    </row>
    <row r="9561" spans="5:28" x14ac:dyDescent="0.3">
      <c r="E9561" s="12"/>
      <c r="O9561" s="22"/>
      <c r="AA9561" s="25"/>
      <c r="AB9561" s="25"/>
    </row>
    <row r="9562" spans="5:28" x14ac:dyDescent="0.3">
      <c r="E9562" s="12"/>
      <c r="O9562" s="22"/>
      <c r="AA9562" s="25"/>
      <c r="AB9562" s="25"/>
    </row>
    <row r="9563" spans="5:28" x14ac:dyDescent="0.3">
      <c r="E9563" s="12"/>
      <c r="O9563" s="22"/>
      <c r="AA9563" s="25"/>
      <c r="AB9563" s="25"/>
    </row>
    <row r="9564" spans="5:28" x14ac:dyDescent="0.3">
      <c r="E9564" s="12"/>
      <c r="O9564" s="22"/>
      <c r="AA9564" s="25"/>
      <c r="AB9564" s="25"/>
    </row>
    <row r="9565" spans="5:28" x14ac:dyDescent="0.3">
      <c r="E9565" s="12"/>
      <c r="O9565" s="22"/>
      <c r="AA9565" s="25"/>
      <c r="AB9565" s="25"/>
    </row>
    <row r="9566" spans="5:28" x14ac:dyDescent="0.3">
      <c r="E9566" s="12"/>
      <c r="O9566" s="22"/>
      <c r="AA9566" s="25"/>
      <c r="AB9566" s="25"/>
    </row>
    <row r="9567" spans="5:28" x14ac:dyDescent="0.3">
      <c r="E9567" s="12"/>
      <c r="O9567" s="22"/>
      <c r="AA9567" s="25"/>
      <c r="AB9567" s="25"/>
    </row>
    <row r="9568" spans="5:28" x14ac:dyDescent="0.3">
      <c r="E9568" s="12"/>
      <c r="O9568" s="22"/>
      <c r="AA9568" s="25"/>
      <c r="AB9568" s="25"/>
    </row>
    <row r="9569" spans="5:28" x14ac:dyDescent="0.3">
      <c r="E9569" s="12"/>
      <c r="O9569" s="22"/>
      <c r="AA9569" s="25"/>
      <c r="AB9569" s="25"/>
    </row>
    <row r="9570" spans="5:28" x14ac:dyDescent="0.3">
      <c r="E9570" s="12"/>
      <c r="O9570" s="22"/>
      <c r="AA9570" s="25"/>
      <c r="AB9570" s="25"/>
    </row>
    <row r="9571" spans="5:28" x14ac:dyDescent="0.3">
      <c r="E9571" s="12"/>
      <c r="O9571" s="22"/>
      <c r="AA9571" s="25"/>
      <c r="AB9571" s="25"/>
    </row>
    <row r="9572" spans="5:28" x14ac:dyDescent="0.3">
      <c r="E9572" s="12"/>
      <c r="O9572" s="22"/>
      <c r="AA9572" s="25"/>
      <c r="AB9572" s="25"/>
    </row>
    <row r="9573" spans="5:28" x14ac:dyDescent="0.3">
      <c r="E9573" s="12"/>
      <c r="O9573" s="22"/>
      <c r="AA9573" s="25"/>
      <c r="AB9573" s="25"/>
    </row>
    <row r="9574" spans="5:28" x14ac:dyDescent="0.3">
      <c r="E9574" s="12"/>
      <c r="O9574" s="22"/>
      <c r="AA9574" s="25"/>
      <c r="AB9574" s="25"/>
    </row>
    <row r="9575" spans="5:28" x14ac:dyDescent="0.3">
      <c r="E9575" s="12"/>
      <c r="O9575" s="22"/>
      <c r="AA9575" s="25"/>
      <c r="AB9575" s="25"/>
    </row>
    <row r="9576" spans="5:28" x14ac:dyDescent="0.3">
      <c r="E9576" s="12"/>
      <c r="O9576" s="22"/>
      <c r="AA9576" s="25"/>
      <c r="AB9576" s="25"/>
    </row>
    <row r="9577" spans="5:28" x14ac:dyDescent="0.3">
      <c r="E9577" s="12"/>
      <c r="O9577" s="22"/>
      <c r="AA9577" s="25"/>
      <c r="AB9577" s="25"/>
    </row>
    <row r="9578" spans="5:28" x14ac:dyDescent="0.3">
      <c r="E9578" s="12"/>
      <c r="O9578" s="22"/>
      <c r="AA9578" s="25"/>
      <c r="AB9578" s="25"/>
    </row>
    <row r="9579" spans="5:28" x14ac:dyDescent="0.3">
      <c r="E9579" s="12"/>
      <c r="O9579" s="22"/>
      <c r="AA9579" s="25"/>
      <c r="AB9579" s="25"/>
    </row>
    <row r="9580" spans="5:28" x14ac:dyDescent="0.3">
      <c r="E9580" s="12"/>
      <c r="O9580" s="22"/>
      <c r="AA9580" s="25"/>
      <c r="AB9580" s="25"/>
    </row>
    <row r="9581" spans="5:28" x14ac:dyDescent="0.3">
      <c r="E9581" s="12"/>
      <c r="O9581" s="22"/>
      <c r="AA9581" s="25"/>
      <c r="AB9581" s="25"/>
    </row>
    <row r="9582" spans="5:28" x14ac:dyDescent="0.3">
      <c r="E9582" s="12"/>
      <c r="O9582" s="22"/>
      <c r="AA9582" s="25"/>
      <c r="AB9582" s="25"/>
    </row>
    <row r="9583" spans="5:28" x14ac:dyDescent="0.3">
      <c r="E9583" s="12"/>
      <c r="O9583" s="22"/>
      <c r="AA9583" s="25"/>
      <c r="AB9583" s="25"/>
    </row>
    <row r="9584" spans="5:28" x14ac:dyDescent="0.3">
      <c r="E9584" s="12"/>
      <c r="O9584" s="22"/>
      <c r="AA9584" s="25"/>
      <c r="AB9584" s="25"/>
    </row>
    <row r="9585" spans="5:28" x14ac:dyDescent="0.3">
      <c r="E9585" s="12"/>
      <c r="O9585" s="22"/>
      <c r="AA9585" s="25"/>
      <c r="AB9585" s="25"/>
    </row>
    <row r="9586" spans="5:28" x14ac:dyDescent="0.3">
      <c r="E9586" s="12"/>
      <c r="O9586" s="22"/>
      <c r="AA9586" s="25"/>
      <c r="AB9586" s="25"/>
    </row>
    <row r="9587" spans="5:28" x14ac:dyDescent="0.3">
      <c r="E9587" s="12"/>
      <c r="O9587" s="22"/>
      <c r="AA9587" s="25"/>
      <c r="AB9587" s="25"/>
    </row>
    <row r="9588" spans="5:28" x14ac:dyDescent="0.3">
      <c r="E9588" s="12"/>
      <c r="O9588" s="22"/>
      <c r="AA9588" s="25"/>
      <c r="AB9588" s="25"/>
    </row>
    <row r="9589" spans="5:28" x14ac:dyDescent="0.3">
      <c r="E9589" s="12"/>
      <c r="O9589" s="22"/>
      <c r="AA9589" s="25"/>
      <c r="AB9589" s="25"/>
    </row>
    <row r="9590" spans="5:28" x14ac:dyDescent="0.3">
      <c r="E9590" s="12"/>
      <c r="O9590" s="22"/>
      <c r="AA9590" s="25"/>
      <c r="AB9590" s="25"/>
    </row>
    <row r="9591" spans="5:28" x14ac:dyDescent="0.3">
      <c r="E9591" s="12"/>
      <c r="O9591" s="22"/>
      <c r="AA9591" s="25"/>
      <c r="AB9591" s="25"/>
    </row>
    <row r="9592" spans="5:28" x14ac:dyDescent="0.3">
      <c r="E9592" s="12"/>
      <c r="O9592" s="22"/>
      <c r="AA9592" s="25"/>
      <c r="AB9592" s="25"/>
    </row>
    <row r="9593" spans="5:28" x14ac:dyDescent="0.3">
      <c r="E9593" s="12"/>
      <c r="O9593" s="22"/>
      <c r="AA9593" s="25"/>
      <c r="AB9593" s="25"/>
    </row>
    <row r="9594" spans="5:28" x14ac:dyDescent="0.3">
      <c r="E9594" s="12"/>
      <c r="O9594" s="22"/>
      <c r="AA9594" s="25"/>
      <c r="AB9594" s="25"/>
    </row>
    <row r="9595" spans="5:28" x14ac:dyDescent="0.3">
      <c r="E9595" s="12"/>
      <c r="O9595" s="22"/>
      <c r="AA9595" s="25"/>
      <c r="AB9595" s="25"/>
    </row>
    <row r="9596" spans="5:28" x14ac:dyDescent="0.3">
      <c r="E9596" s="12"/>
      <c r="O9596" s="22"/>
      <c r="AA9596" s="25"/>
      <c r="AB9596" s="25"/>
    </row>
    <row r="9597" spans="5:28" x14ac:dyDescent="0.3">
      <c r="E9597" s="12"/>
      <c r="O9597" s="22"/>
      <c r="AA9597" s="25"/>
      <c r="AB9597" s="25"/>
    </row>
    <row r="9598" spans="5:28" x14ac:dyDescent="0.3">
      <c r="E9598" s="12"/>
      <c r="O9598" s="22"/>
      <c r="AA9598" s="25"/>
      <c r="AB9598" s="25"/>
    </row>
    <row r="9599" spans="5:28" x14ac:dyDescent="0.3">
      <c r="E9599" s="12"/>
      <c r="O9599" s="22"/>
      <c r="AA9599" s="25"/>
      <c r="AB9599" s="25"/>
    </row>
    <row r="9600" spans="5:28" x14ac:dyDescent="0.3">
      <c r="E9600" s="12"/>
      <c r="O9600" s="22"/>
      <c r="AA9600" s="25"/>
      <c r="AB9600" s="25"/>
    </row>
    <row r="9601" spans="5:28" x14ac:dyDescent="0.3">
      <c r="E9601" s="12"/>
      <c r="O9601" s="22"/>
      <c r="AA9601" s="25"/>
      <c r="AB9601" s="25"/>
    </row>
    <row r="9602" spans="5:28" x14ac:dyDescent="0.3">
      <c r="E9602" s="12"/>
      <c r="O9602" s="22"/>
      <c r="AA9602" s="25"/>
      <c r="AB9602" s="25"/>
    </row>
    <row r="9603" spans="5:28" x14ac:dyDescent="0.3">
      <c r="E9603" s="12"/>
      <c r="O9603" s="22"/>
      <c r="AA9603" s="25"/>
      <c r="AB9603" s="25"/>
    </row>
    <row r="9604" spans="5:28" x14ac:dyDescent="0.3">
      <c r="E9604" s="12"/>
      <c r="O9604" s="22"/>
      <c r="AA9604" s="25"/>
      <c r="AB9604" s="25"/>
    </row>
    <row r="9605" spans="5:28" x14ac:dyDescent="0.3">
      <c r="E9605" s="12"/>
      <c r="O9605" s="22"/>
      <c r="AA9605" s="25"/>
      <c r="AB9605" s="25"/>
    </row>
    <row r="9606" spans="5:28" x14ac:dyDescent="0.3">
      <c r="E9606" s="12"/>
      <c r="O9606" s="22"/>
      <c r="AA9606" s="25"/>
      <c r="AB9606" s="25"/>
    </row>
    <row r="9607" spans="5:28" x14ac:dyDescent="0.3">
      <c r="E9607" s="12"/>
      <c r="O9607" s="22"/>
      <c r="AA9607" s="25"/>
      <c r="AB9607" s="25"/>
    </row>
    <row r="9608" spans="5:28" x14ac:dyDescent="0.3">
      <c r="E9608" s="12"/>
      <c r="O9608" s="22"/>
      <c r="AA9608" s="25"/>
      <c r="AB9608" s="25"/>
    </row>
    <row r="9609" spans="5:28" x14ac:dyDescent="0.3">
      <c r="E9609" s="12"/>
      <c r="O9609" s="22"/>
      <c r="AA9609" s="25"/>
      <c r="AB9609" s="25"/>
    </row>
    <row r="9610" spans="5:28" x14ac:dyDescent="0.3">
      <c r="E9610" s="12"/>
      <c r="O9610" s="22"/>
      <c r="AA9610" s="25"/>
      <c r="AB9610" s="25"/>
    </row>
    <row r="9611" spans="5:28" x14ac:dyDescent="0.3">
      <c r="E9611" s="12"/>
      <c r="O9611" s="22"/>
      <c r="AA9611" s="25"/>
      <c r="AB9611" s="25"/>
    </row>
    <row r="9612" spans="5:28" x14ac:dyDescent="0.3">
      <c r="E9612" s="12"/>
      <c r="O9612" s="22"/>
      <c r="AA9612" s="25"/>
      <c r="AB9612" s="25"/>
    </row>
    <row r="9613" spans="5:28" x14ac:dyDescent="0.3">
      <c r="E9613" s="12"/>
      <c r="O9613" s="22"/>
      <c r="AA9613" s="25"/>
      <c r="AB9613" s="25"/>
    </row>
    <row r="9614" spans="5:28" x14ac:dyDescent="0.3">
      <c r="E9614" s="12"/>
      <c r="O9614" s="22"/>
      <c r="AA9614" s="25"/>
      <c r="AB9614" s="25"/>
    </row>
    <row r="9615" spans="5:28" x14ac:dyDescent="0.3">
      <c r="E9615" s="12"/>
      <c r="O9615" s="22"/>
      <c r="AA9615" s="25"/>
      <c r="AB9615" s="25"/>
    </row>
    <row r="9616" spans="5:28" x14ac:dyDescent="0.3">
      <c r="E9616" s="12"/>
      <c r="O9616" s="22"/>
      <c r="AA9616" s="25"/>
      <c r="AB9616" s="25"/>
    </row>
    <row r="9617" spans="5:28" x14ac:dyDescent="0.3">
      <c r="E9617" s="12"/>
      <c r="O9617" s="22"/>
      <c r="AA9617" s="25"/>
      <c r="AB9617" s="25"/>
    </row>
    <row r="9618" spans="5:28" x14ac:dyDescent="0.3">
      <c r="E9618" s="12"/>
      <c r="O9618" s="22"/>
      <c r="AA9618" s="25"/>
      <c r="AB9618" s="25"/>
    </row>
    <row r="9619" spans="5:28" x14ac:dyDescent="0.3">
      <c r="E9619" s="12"/>
      <c r="O9619" s="22"/>
      <c r="AA9619" s="25"/>
      <c r="AB9619" s="25"/>
    </row>
    <row r="9620" spans="5:28" x14ac:dyDescent="0.3">
      <c r="E9620" s="12"/>
      <c r="O9620" s="22"/>
      <c r="AA9620" s="25"/>
      <c r="AB9620" s="25"/>
    </row>
    <row r="9621" spans="5:28" x14ac:dyDescent="0.3">
      <c r="E9621" s="12"/>
      <c r="O9621" s="22"/>
      <c r="AA9621" s="25"/>
      <c r="AB9621" s="25"/>
    </row>
    <row r="9622" spans="5:28" x14ac:dyDescent="0.3">
      <c r="E9622" s="12"/>
      <c r="O9622" s="22"/>
      <c r="AA9622" s="25"/>
      <c r="AB9622" s="25"/>
    </row>
    <row r="9623" spans="5:28" x14ac:dyDescent="0.3">
      <c r="E9623" s="12"/>
      <c r="O9623" s="22"/>
      <c r="AA9623" s="25"/>
      <c r="AB9623" s="25"/>
    </row>
    <row r="9624" spans="5:28" x14ac:dyDescent="0.3">
      <c r="E9624" s="12"/>
      <c r="O9624" s="22"/>
      <c r="AA9624" s="25"/>
      <c r="AB9624" s="25"/>
    </row>
    <row r="9625" spans="5:28" x14ac:dyDescent="0.3">
      <c r="E9625" s="12"/>
      <c r="O9625" s="22"/>
      <c r="AA9625" s="25"/>
      <c r="AB9625" s="25"/>
    </row>
    <row r="9626" spans="5:28" x14ac:dyDescent="0.3">
      <c r="E9626" s="12"/>
      <c r="O9626" s="22"/>
      <c r="AA9626" s="25"/>
      <c r="AB9626" s="25"/>
    </row>
    <row r="9627" spans="5:28" x14ac:dyDescent="0.3">
      <c r="E9627" s="12"/>
      <c r="O9627" s="22"/>
      <c r="AA9627" s="25"/>
      <c r="AB9627" s="25"/>
    </row>
    <row r="9628" spans="5:28" x14ac:dyDescent="0.3">
      <c r="E9628" s="12"/>
      <c r="O9628" s="22"/>
      <c r="AA9628" s="25"/>
      <c r="AB9628" s="25"/>
    </row>
    <row r="9629" spans="5:28" x14ac:dyDescent="0.3">
      <c r="E9629" s="12"/>
      <c r="O9629" s="22"/>
      <c r="AA9629" s="25"/>
      <c r="AB9629" s="25"/>
    </row>
    <row r="9630" spans="5:28" x14ac:dyDescent="0.3">
      <c r="E9630" s="12"/>
      <c r="O9630" s="22"/>
      <c r="AA9630" s="25"/>
      <c r="AB9630" s="25"/>
    </row>
    <row r="9631" spans="5:28" x14ac:dyDescent="0.3">
      <c r="E9631" s="12"/>
      <c r="O9631" s="22"/>
      <c r="AA9631" s="25"/>
      <c r="AB9631" s="25"/>
    </row>
    <row r="9632" spans="5:28" x14ac:dyDescent="0.3">
      <c r="E9632" s="12"/>
      <c r="O9632" s="22"/>
      <c r="AA9632" s="25"/>
      <c r="AB9632" s="25"/>
    </row>
    <row r="9633" spans="5:28" x14ac:dyDescent="0.3">
      <c r="E9633" s="12"/>
      <c r="O9633" s="22"/>
      <c r="AA9633" s="25"/>
      <c r="AB9633" s="25"/>
    </row>
    <row r="9634" spans="5:28" x14ac:dyDescent="0.3">
      <c r="E9634" s="12"/>
      <c r="O9634" s="22"/>
      <c r="AA9634" s="25"/>
      <c r="AB9634" s="25"/>
    </row>
    <row r="9635" spans="5:28" x14ac:dyDescent="0.3">
      <c r="E9635" s="12"/>
      <c r="O9635" s="22"/>
      <c r="AA9635" s="25"/>
      <c r="AB9635" s="25"/>
    </row>
    <row r="9636" spans="5:28" x14ac:dyDescent="0.3">
      <c r="E9636" s="12"/>
      <c r="O9636" s="22"/>
      <c r="AA9636" s="25"/>
      <c r="AB9636" s="25"/>
    </row>
    <row r="9637" spans="5:28" x14ac:dyDescent="0.3">
      <c r="E9637" s="12"/>
      <c r="O9637" s="22"/>
      <c r="AA9637" s="25"/>
      <c r="AB9637" s="25"/>
    </row>
    <row r="9638" spans="5:28" x14ac:dyDescent="0.3">
      <c r="E9638" s="12"/>
      <c r="O9638" s="22"/>
      <c r="AA9638" s="25"/>
      <c r="AB9638" s="25"/>
    </row>
    <row r="9639" spans="5:28" x14ac:dyDescent="0.3">
      <c r="E9639" s="12"/>
      <c r="O9639" s="22"/>
      <c r="AA9639" s="25"/>
      <c r="AB9639" s="25"/>
    </row>
    <row r="9640" spans="5:28" x14ac:dyDescent="0.3">
      <c r="E9640" s="12"/>
      <c r="O9640" s="22"/>
      <c r="AA9640" s="25"/>
      <c r="AB9640" s="25"/>
    </row>
    <row r="9641" spans="5:28" x14ac:dyDescent="0.3">
      <c r="E9641" s="12"/>
      <c r="O9641" s="22"/>
      <c r="AA9641" s="25"/>
      <c r="AB9641" s="25"/>
    </row>
    <row r="9642" spans="5:28" x14ac:dyDescent="0.3">
      <c r="E9642" s="12"/>
      <c r="O9642" s="22"/>
      <c r="AA9642" s="25"/>
      <c r="AB9642" s="25"/>
    </row>
    <row r="9643" spans="5:28" x14ac:dyDescent="0.3">
      <c r="E9643" s="12"/>
      <c r="O9643" s="22"/>
      <c r="AA9643" s="25"/>
      <c r="AB9643" s="25"/>
    </row>
    <row r="9644" spans="5:28" x14ac:dyDescent="0.3">
      <c r="E9644" s="12"/>
      <c r="O9644" s="22"/>
      <c r="AA9644" s="25"/>
      <c r="AB9644" s="25"/>
    </row>
    <row r="9645" spans="5:28" x14ac:dyDescent="0.3">
      <c r="E9645" s="12"/>
      <c r="O9645" s="22"/>
      <c r="AA9645" s="25"/>
      <c r="AB9645" s="25"/>
    </row>
    <row r="9646" spans="5:28" x14ac:dyDescent="0.3">
      <c r="E9646" s="12"/>
      <c r="O9646" s="22"/>
      <c r="AA9646" s="25"/>
      <c r="AB9646" s="25"/>
    </row>
    <row r="9647" spans="5:28" x14ac:dyDescent="0.3">
      <c r="E9647" s="12"/>
      <c r="O9647" s="22"/>
      <c r="AA9647" s="25"/>
      <c r="AB9647" s="25"/>
    </row>
    <row r="9648" spans="5:28" x14ac:dyDescent="0.3">
      <c r="E9648" s="12"/>
      <c r="O9648" s="22"/>
      <c r="AA9648" s="25"/>
      <c r="AB9648" s="25"/>
    </row>
    <row r="9649" spans="5:28" x14ac:dyDescent="0.3">
      <c r="E9649" s="12"/>
      <c r="O9649" s="22"/>
      <c r="AA9649" s="25"/>
      <c r="AB9649" s="25"/>
    </row>
    <row r="9650" spans="5:28" x14ac:dyDescent="0.3">
      <c r="E9650" s="12"/>
      <c r="O9650" s="22"/>
      <c r="AA9650" s="25"/>
      <c r="AB9650" s="25"/>
    </row>
    <row r="9651" spans="5:28" x14ac:dyDescent="0.3">
      <c r="E9651" s="12"/>
      <c r="O9651" s="22"/>
      <c r="AA9651" s="25"/>
      <c r="AB9651" s="25"/>
    </row>
    <row r="9652" spans="5:28" x14ac:dyDescent="0.3">
      <c r="E9652" s="12"/>
      <c r="O9652" s="22"/>
      <c r="AA9652" s="25"/>
      <c r="AB9652" s="25"/>
    </row>
    <row r="9653" spans="5:28" x14ac:dyDescent="0.3">
      <c r="E9653" s="12"/>
      <c r="O9653" s="22"/>
      <c r="AA9653" s="25"/>
      <c r="AB9653" s="25"/>
    </row>
    <row r="9654" spans="5:28" x14ac:dyDescent="0.3">
      <c r="E9654" s="12"/>
      <c r="O9654" s="22"/>
      <c r="AA9654" s="25"/>
      <c r="AB9654" s="25"/>
    </row>
    <row r="9655" spans="5:28" x14ac:dyDescent="0.3">
      <c r="E9655" s="12"/>
      <c r="O9655" s="22"/>
      <c r="AA9655" s="25"/>
      <c r="AB9655" s="25"/>
    </row>
    <row r="9656" spans="5:28" x14ac:dyDescent="0.3">
      <c r="E9656" s="12"/>
      <c r="O9656" s="22"/>
      <c r="AA9656" s="25"/>
      <c r="AB9656" s="25"/>
    </row>
    <row r="9657" spans="5:28" x14ac:dyDescent="0.3">
      <c r="E9657" s="12"/>
      <c r="O9657" s="22"/>
      <c r="AA9657" s="25"/>
      <c r="AB9657" s="25"/>
    </row>
    <row r="9658" spans="5:28" x14ac:dyDescent="0.3">
      <c r="E9658" s="12"/>
      <c r="O9658" s="22"/>
      <c r="AA9658" s="25"/>
      <c r="AB9658" s="25"/>
    </row>
    <row r="9659" spans="5:28" x14ac:dyDescent="0.3">
      <c r="E9659" s="12"/>
      <c r="O9659" s="22"/>
      <c r="AA9659" s="25"/>
      <c r="AB9659" s="25"/>
    </row>
    <row r="9660" spans="5:28" x14ac:dyDescent="0.3">
      <c r="E9660" s="12"/>
      <c r="O9660" s="22"/>
      <c r="AA9660" s="25"/>
      <c r="AB9660" s="25"/>
    </row>
    <row r="9661" spans="5:28" x14ac:dyDescent="0.3">
      <c r="E9661" s="12"/>
      <c r="O9661" s="22"/>
      <c r="AA9661" s="25"/>
      <c r="AB9661" s="25"/>
    </row>
    <row r="9662" spans="5:28" x14ac:dyDescent="0.3">
      <c r="E9662" s="12"/>
      <c r="O9662" s="22"/>
      <c r="AA9662" s="25"/>
      <c r="AB9662" s="25"/>
    </row>
    <row r="9663" spans="5:28" x14ac:dyDescent="0.3">
      <c r="E9663" s="12"/>
      <c r="O9663" s="22"/>
      <c r="AA9663" s="25"/>
      <c r="AB9663" s="25"/>
    </row>
    <row r="9664" spans="5:28" x14ac:dyDescent="0.3">
      <c r="E9664" s="12"/>
      <c r="O9664" s="22"/>
      <c r="AA9664" s="25"/>
      <c r="AB9664" s="25"/>
    </row>
    <row r="9665" spans="5:28" x14ac:dyDescent="0.3">
      <c r="E9665" s="12"/>
      <c r="O9665" s="22"/>
      <c r="AA9665" s="25"/>
      <c r="AB9665" s="25"/>
    </row>
    <row r="9666" spans="5:28" x14ac:dyDescent="0.3">
      <c r="E9666" s="12"/>
      <c r="O9666" s="22"/>
      <c r="AA9666" s="25"/>
      <c r="AB9666" s="25"/>
    </row>
    <row r="9667" spans="5:28" x14ac:dyDescent="0.3">
      <c r="E9667" s="12"/>
      <c r="O9667" s="22"/>
      <c r="AA9667" s="25"/>
      <c r="AB9667" s="25"/>
    </row>
    <row r="9668" spans="5:28" x14ac:dyDescent="0.3">
      <c r="E9668" s="12"/>
      <c r="O9668" s="22"/>
      <c r="AA9668" s="25"/>
      <c r="AB9668" s="25"/>
    </row>
    <row r="9669" spans="5:28" x14ac:dyDescent="0.3">
      <c r="E9669" s="12"/>
      <c r="O9669" s="22"/>
      <c r="AA9669" s="25"/>
      <c r="AB9669" s="25"/>
    </row>
    <row r="9670" spans="5:28" x14ac:dyDescent="0.3">
      <c r="E9670" s="12"/>
      <c r="O9670" s="22"/>
      <c r="AA9670" s="25"/>
      <c r="AB9670" s="25"/>
    </row>
    <row r="9671" spans="5:28" x14ac:dyDescent="0.3">
      <c r="E9671" s="12"/>
      <c r="O9671" s="22"/>
      <c r="AA9671" s="25"/>
      <c r="AB9671" s="25"/>
    </row>
    <row r="9672" spans="5:28" x14ac:dyDescent="0.3">
      <c r="E9672" s="12"/>
      <c r="O9672" s="22"/>
      <c r="AA9672" s="25"/>
      <c r="AB9672" s="25"/>
    </row>
    <row r="9673" spans="5:28" x14ac:dyDescent="0.3">
      <c r="E9673" s="12"/>
      <c r="O9673" s="22"/>
      <c r="AA9673" s="25"/>
      <c r="AB9673" s="25"/>
    </row>
    <row r="9674" spans="5:28" x14ac:dyDescent="0.3">
      <c r="E9674" s="12"/>
      <c r="O9674" s="22"/>
      <c r="AA9674" s="25"/>
      <c r="AB9674" s="25"/>
    </row>
    <row r="9675" spans="5:28" x14ac:dyDescent="0.3">
      <c r="E9675" s="12"/>
      <c r="O9675" s="22"/>
      <c r="AA9675" s="25"/>
      <c r="AB9675" s="25"/>
    </row>
    <row r="9676" spans="5:28" x14ac:dyDescent="0.3">
      <c r="E9676" s="12"/>
      <c r="O9676" s="22"/>
      <c r="AA9676" s="25"/>
      <c r="AB9676" s="25"/>
    </row>
    <row r="9677" spans="5:28" x14ac:dyDescent="0.3">
      <c r="E9677" s="12"/>
      <c r="O9677" s="22"/>
      <c r="AA9677" s="25"/>
      <c r="AB9677" s="25"/>
    </row>
    <row r="9678" spans="5:28" x14ac:dyDescent="0.3">
      <c r="E9678" s="12"/>
      <c r="O9678" s="22"/>
      <c r="AA9678" s="25"/>
      <c r="AB9678" s="25"/>
    </row>
    <row r="9679" spans="5:28" x14ac:dyDescent="0.3">
      <c r="E9679" s="12"/>
      <c r="O9679" s="22"/>
      <c r="AA9679" s="25"/>
      <c r="AB9679" s="25"/>
    </row>
    <row r="9680" spans="5:28" x14ac:dyDescent="0.3">
      <c r="E9680" s="12"/>
      <c r="O9680" s="22"/>
      <c r="AA9680" s="25"/>
      <c r="AB9680" s="25"/>
    </row>
    <row r="9681" spans="5:28" x14ac:dyDescent="0.3">
      <c r="E9681" s="12"/>
      <c r="O9681" s="22"/>
      <c r="AA9681" s="25"/>
      <c r="AB9681" s="25"/>
    </row>
    <row r="9682" spans="5:28" x14ac:dyDescent="0.3">
      <c r="E9682" s="12"/>
      <c r="O9682" s="22"/>
      <c r="AA9682" s="25"/>
      <c r="AB9682" s="25"/>
    </row>
    <row r="9683" spans="5:28" x14ac:dyDescent="0.3">
      <c r="E9683" s="12"/>
      <c r="O9683" s="22"/>
      <c r="AA9683" s="25"/>
      <c r="AB9683" s="25"/>
    </row>
    <row r="9684" spans="5:28" x14ac:dyDescent="0.3">
      <c r="E9684" s="12"/>
      <c r="O9684" s="22"/>
      <c r="AA9684" s="25"/>
      <c r="AB9684" s="25"/>
    </row>
    <row r="9685" spans="5:28" x14ac:dyDescent="0.3">
      <c r="E9685" s="12"/>
      <c r="O9685" s="22"/>
      <c r="AA9685" s="25"/>
      <c r="AB9685" s="25"/>
    </row>
    <row r="9686" spans="5:28" x14ac:dyDescent="0.3">
      <c r="E9686" s="12"/>
      <c r="O9686" s="22"/>
      <c r="AA9686" s="25"/>
      <c r="AB9686" s="25"/>
    </row>
    <row r="9687" spans="5:28" x14ac:dyDescent="0.3">
      <c r="E9687" s="12"/>
      <c r="O9687" s="22"/>
      <c r="AA9687" s="25"/>
      <c r="AB9687" s="25"/>
    </row>
    <row r="9688" spans="5:28" x14ac:dyDescent="0.3">
      <c r="E9688" s="12"/>
      <c r="O9688" s="22"/>
      <c r="AA9688" s="25"/>
      <c r="AB9688" s="25"/>
    </row>
    <row r="9689" spans="5:28" x14ac:dyDescent="0.3">
      <c r="E9689" s="12"/>
      <c r="O9689" s="22"/>
      <c r="AA9689" s="25"/>
      <c r="AB9689" s="25"/>
    </row>
    <row r="9690" spans="5:28" x14ac:dyDescent="0.3">
      <c r="E9690" s="12"/>
      <c r="O9690" s="22"/>
      <c r="AA9690" s="25"/>
      <c r="AB9690" s="25"/>
    </row>
    <row r="9691" spans="5:28" x14ac:dyDescent="0.3">
      <c r="E9691" s="12"/>
      <c r="O9691" s="22"/>
      <c r="AA9691" s="25"/>
      <c r="AB9691" s="25"/>
    </row>
    <row r="9692" spans="5:28" x14ac:dyDescent="0.3">
      <c r="E9692" s="12"/>
      <c r="O9692" s="22"/>
      <c r="AA9692" s="25"/>
      <c r="AB9692" s="25"/>
    </row>
    <row r="9693" spans="5:28" x14ac:dyDescent="0.3">
      <c r="E9693" s="12"/>
      <c r="O9693" s="22"/>
      <c r="AA9693" s="25"/>
      <c r="AB9693" s="25"/>
    </row>
    <row r="9694" spans="5:28" x14ac:dyDescent="0.3">
      <c r="E9694" s="12"/>
      <c r="O9694" s="22"/>
      <c r="AA9694" s="25"/>
      <c r="AB9694" s="25"/>
    </row>
    <row r="9695" spans="5:28" x14ac:dyDescent="0.3">
      <c r="E9695" s="12"/>
      <c r="O9695" s="22"/>
      <c r="AA9695" s="25"/>
      <c r="AB9695" s="25"/>
    </row>
    <row r="9696" spans="5:28" x14ac:dyDescent="0.3">
      <c r="E9696" s="12"/>
      <c r="O9696" s="22"/>
      <c r="AA9696" s="25"/>
      <c r="AB9696" s="25"/>
    </row>
    <row r="9697" spans="5:28" x14ac:dyDescent="0.3">
      <c r="E9697" s="12"/>
      <c r="O9697" s="22"/>
      <c r="AA9697" s="25"/>
      <c r="AB9697" s="25"/>
    </row>
    <row r="9698" spans="5:28" x14ac:dyDescent="0.3">
      <c r="E9698" s="12"/>
      <c r="O9698" s="22"/>
      <c r="AA9698" s="25"/>
      <c r="AB9698" s="25"/>
    </row>
    <row r="9699" spans="5:28" x14ac:dyDescent="0.3">
      <c r="E9699" s="12"/>
      <c r="O9699" s="22"/>
      <c r="AA9699" s="25"/>
      <c r="AB9699" s="25"/>
    </row>
    <row r="9700" spans="5:28" x14ac:dyDescent="0.3">
      <c r="E9700" s="12"/>
      <c r="O9700" s="22"/>
      <c r="AA9700" s="25"/>
      <c r="AB9700" s="25"/>
    </row>
    <row r="9701" spans="5:28" x14ac:dyDescent="0.3">
      <c r="E9701" s="12"/>
      <c r="O9701" s="22"/>
      <c r="AA9701" s="25"/>
      <c r="AB9701" s="25"/>
    </row>
    <row r="9702" spans="5:28" x14ac:dyDescent="0.3">
      <c r="E9702" s="12"/>
      <c r="O9702" s="22"/>
      <c r="AA9702" s="25"/>
      <c r="AB9702" s="25"/>
    </row>
    <row r="9703" spans="5:28" x14ac:dyDescent="0.3">
      <c r="E9703" s="12"/>
      <c r="O9703" s="22"/>
      <c r="AA9703" s="25"/>
      <c r="AB9703" s="25"/>
    </row>
    <row r="9704" spans="5:28" x14ac:dyDescent="0.3">
      <c r="E9704" s="12"/>
      <c r="O9704" s="22"/>
      <c r="AA9704" s="25"/>
      <c r="AB9704" s="25"/>
    </row>
    <row r="9705" spans="5:28" x14ac:dyDescent="0.3">
      <c r="E9705" s="12"/>
      <c r="O9705" s="22"/>
      <c r="AA9705" s="25"/>
      <c r="AB9705" s="25"/>
    </row>
    <row r="9706" spans="5:28" x14ac:dyDescent="0.3">
      <c r="E9706" s="12"/>
      <c r="O9706" s="22"/>
      <c r="AA9706" s="25"/>
      <c r="AB9706" s="25"/>
    </row>
    <row r="9707" spans="5:28" x14ac:dyDescent="0.3">
      <c r="E9707" s="12"/>
      <c r="O9707" s="22"/>
      <c r="AA9707" s="25"/>
      <c r="AB9707" s="25"/>
    </row>
    <row r="9708" spans="5:28" x14ac:dyDescent="0.3">
      <c r="E9708" s="12"/>
      <c r="O9708" s="22"/>
      <c r="AA9708" s="25"/>
      <c r="AB9708" s="25"/>
    </row>
    <row r="9709" spans="5:28" x14ac:dyDescent="0.3">
      <c r="E9709" s="12"/>
      <c r="O9709" s="22"/>
      <c r="AA9709" s="25"/>
      <c r="AB9709" s="25"/>
    </row>
    <row r="9710" spans="5:28" x14ac:dyDescent="0.3">
      <c r="E9710" s="12"/>
      <c r="O9710" s="22"/>
      <c r="AA9710" s="25"/>
      <c r="AB9710" s="25"/>
    </row>
    <row r="9711" spans="5:28" x14ac:dyDescent="0.3">
      <c r="E9711" s="12"/>
      <c r="O9711" s="22"/>
      <c r="AA9711" s="25"/>
      <c r="AB9711" s="25"/>
    </row>
    <row r="9712" spans="5:28" x14ac:dyDescent="0.3">
      <c r="E9712" s="12"/>
      <c r="O9712" s="22"/>
      <c r="AA9712" s="25"/>
      <c r="AB9712" s="25"/>
    </row>
    <row r="9713" spans="5:28" x14ac:dyDescent="0.3">
      <c r="E9713" s="12"/>
      <c r="O9713" s="22"/>
      <c r="AA9713" s="25"/>
      <c r="AB9713" s="25"/>
    </row>
    <row r="9714" spans="5:28" x14ac:dyDescent="0.3">
      <c r="E9714" s="12"/>
      <c r="O9714" s="22"/>
      <c r="AA9714" s="25"/>
      <c r="AB9714" s="25"/>
    </row>
    <row r="9715" spans="5:28" x14ac:dyDescent="0.3">
      <c r="E9715" s="12"/>
      <c r="O9715" s="22"/>
      <c r="AA9715" s="25"/>
      <c r="AB9715" s="25"/>
    </row>
    <row r="9716" spans="5:28" x14ac:dyDescent="0.3">
      <c r="E9716" s="12"/>
      <c r="O9716" s="22"/>
      <c r="AA9716" s="25"/>
      <c r="AB9716" s="25"/>
    </row>
    <row r="9717" spans="5:28" x14ac:dyDescent="0.3">
      <c r="E9717" s="12"/>
      <c r="O9717" s="22"/>
      <c r="AA9717" s="25"/>
      <c r="AB9717" s="25"/>
    </row>
    <row r="9718" spans="5:28" x14ac:dyDescent="0.3">
      <c r="E9718" s="12"/>
      <c r="O9718" s="22"/>
      <c r="AA9718" s="25"/>
      <c r="AB9718" s="25"/>
    </row>
    <row r="9719" spans="5:28" x14ac:dyDescent="0.3">
      <c r="E9719" s="12"/>
      <c r="O9719" s="22"/>
      <c r="AA9719" s="25"/>
      <c r="AB9719" s="25"/>
    </row>
    <row r="9720" spans="5:28" x14ac:dyDescent="0.3">
      <c r="E9720" s="12"/>
      <c r="O9720" s="22"/>
      <c r="AA9720" s="25"/>
      <c r="AB9720" s="25"/>
    </row>
    <row r="9721" spans="5:28" x14ac:dyDescent="0.3">
      <c r="E9721" s="12"/>
      <c r="O9721" s="22"/>
      <c r="AA9721" s="25"/>
      <c r="AB9721" s="25"/>
    </row>
    <row r="9722" spans="5:28" x14ac:dyDescent="0.3">
      <c r="E9722" s="12"/>
      <c r="O9722" s="22"/>
      <c r="AA9722" s="25"/>
      <c r="AB9722" s="25"/>
    </row>
    <row r="9723" spans="5:28" x14ac:dyDescent="0.3">
      <c r="E9723" s="12"/>
      <c r="O9723" s="22"/>
      <c r="AA9723" s="25"/>
      <c r="AB9723" s="25"/>
    </row>
    <row r="9724" spans="5:28" x14ac:dyDescent="0.3">
      <c r="E9724" s="12"/>
      <c r="O9724" s="22"/>
      <c r="AA9724" s="25"/>
      <c r="AB9724" s="25"/>
    </row>
    <row r="9725" spans="5:28" x14ac:dyDescent="0.3">
      <c r="E9725" s="12"/>
      <c r="O9725" s="22"/>
      <c r="AA9725" s="25"/>
      <c r="AB9725" s="25"/>
    </row>
    <row r="9726" spans="5:28" x14ac:dyDescent="0.3">
      <c r="E9726" s="12"/>
      <c r="O9726" s="22"/>
      <c r="AA9726" s="25"/>
      <c r="AB9726" s="25"/>
    </row>
    <row r="9727" spans="5:28" x14ac:dyDescent="0.3">
      <c r="E9727" s="12"/>
      <c r="O9727" s="22"/>
      <c r="AA9727" s="25"/>
      <c r="AB9727" s="25"/>
    </row>
    <row r="9728" spans="5:28" x14ac:dyDescent="0.3">
      <c r="E9728" s="12"/>
      <c r="O9728" s="22"/>
      <c r="AA9728" s="25"/>
      <c r="AB9728" s="25"/>
    </row>
    <row r="9729" spans="5:28" x14ac:dyDescent="0.3">
      <c r="E9729" s="12"/>
      <c r="O9729" s="22"/>
      <c r="AA9729" s="25"/>
      <c r="AB9729" s="25"/>
    </row>
    <row r="9730" spans="5:28" x14ac:dyDescent="0.3">
      <c r="E9730" s="12"/>
      <c r="O9730" s="22"/>
      <c r="AA9730" s="25"/>
      <c r="AB9730" s="25"/>
    </row>
    <row r="9731" spans="5:28" x14ac:dyDescent="0.3">
      <c r="E9731" s="12"/>
      <c r="O9731" s="22"/>
      <c r="AA9731" s="25"/>
      <c r="AB9731" s="25"/>
    </row>
    <row r="9732" spans="5:28" x14ac:dyDescent="0.3">
      <c r="E9732" s="12"/>
      <c r="O9732" s="22"/>
      <c r="AA9732" s="25"/>
      <c r="AB9732" s="25"/>
    </row>
    <row r="9733" spans="5:28" x14ac:dyDescent="0.3">
      <c r="E9733" s="12"/>
      <c r="O9733" s="22"/>
      <c r="AA9733" s="25"/>
      <c r="AB9733" s="25"/>
    </row>
    <row r="9734" spans="5:28" x14ac:dyDescent="0.3">
      <c r="E9734" s="12"/>
      <c r="O9734" s="22"/>
      <c r="AA9734" s="25"/>
      <c r="AB9734" s="25"/>
    </row>
    <row r="9735" spans="5:28" x14ac:dyDescent="0.3">
      <c r="E9735" s="12"/>
      <c r="O9735" s="22"/>
      <c r="AA9735" s="25"/>
      <c r="AB9735" s="25"/>
    </row>
    <row r="9736" spans="5:28" x14ac:dyDescent="0.3">
      <c r="E9736" s="12"/>
      <c r="O9736" s="22"/>
      <c r="AA9736" s="25"/>
      <c r="AB9736" s="25"/>
    </row>
    <row r="9737" spans="5:28" x14ac:dyDescent="0.3">
      <c r="E9737" s="12"/>
      <c r="O9737" s="22"/>
      <c r="AA9737" s="25"/>
      <c r="AB9737" s="25"/>
    </row>
    <row r="9738" spans="5:28" x14ac:dyDescent="0.3">
      <c r="E9738" s="12"/>
      <c r="O9738" s="22"/>
      <c r="AA9738" s="25"/>
      <c r="AB9738" s="25"/>
    </row>
    <row r="9739" spans="5:28" x14ac:dyDescent="0.3">
      <c r="E9739" s="12"/>
      <c r="O9739" s="22"/>
      <c r="AA9739" s="25"/>
      <c r="AB9739" s="25"/>
    </row>
    <row r="9740" spans="5:28" x14ac:dyDescent="0.3">
      <c r="E9740" s="12"/>
      <c r="O9740" s="22"/>
      <c r="AA9740" s="25"/>
      <c r="AB9740" s="25"/>
    </row>
    <row r="9741" spans="5:28" x14ac:dyDescent="0.3">
      <c r="E9741" s="12"/>
      <c r="O9741" s="22"/>
      <c r="AA9741" s="25"/>
      <c r="AB9741" s="25"/>
    </row>
    <row r="9742" spans="5:28" x14ac:dyDescent="0.3">
      <c r="E9742" s="12"/>
      <c r="O9742" s="22"/>
      <c r="AA9742" s="25"/>
      <c r="AB9742" s="25"/>
    </row>
    <row r="9743" spans="5:28" x14ac:dyDescent="0.3">
      <c r="E9743" s="12"/>
      <c r="O9743" s="22"/>
      <c r="AA9743" s="25"/>
      <c r="AB9743" s="25"/>
    </row>
    <row r="9744" spans="5:28" x14ac:dyDescent="0.3">
      <c r="E9744" s="12"/>
      <c r="O9744" s="22"/>
      <c r="AA9744" s="25"/>
      <c r="AB9744" s="25"/>
    </row>
    <row r="9745" spans="5:28" x14ac:dyDescent="0.3">
      <c r="E9745" s="12"/>
      <c r="O9745" s="22"/>
      <c r="AA9745" s="25"/>
      <c r="AB9745" s="25"/>
    </row>
    <row r="9746" spans="5:28" x14ac:dyDescent="0.3">
      <c r="E9746" s="12"/>
      <c r="O9746" s="22"/>
      <c r="AA9746" s="25"/>
      <c r="AB9746" s="25"/>
    </row>
    <row r="9747" spans="5:28" x14ac:dyDescent="0.3">
      <c r="E9747" s="12"/>
      <c r="O9747" s="22"/>
      <c r="AA9747" s="25"/>
      <c r="AB9747" s="25"/>
    </row>
    <row r="9748" spans="5:28" x14ac:dyDescent="0.3">
      <c r="E9748" s="12"/>
      <c r="O9748" s="22"/>
      <c r="AA9748" s="25"/>
      <c r="AB9748" s="25"/>
    </row>
    <row r="9749" spans="5:28" x14ac:dyDescent="0.3">
      <c r="E9749" s="12"/>
      <c r="O9749" s="22"/>
      <c r="AA9749" s="25"/>
      <c r="AB9749" s="25"/>
    </row>
    <row r="9750" spans="5:28" x14ac:dyDescent="0.3">
      <c r="E9750" s="12"/>
      <c r="O9750" s="22"/>
      <c r="AA9750" s="25"/>
      <c r="AB9750" s="25"/>
    </row>
    <row r="9751" spans="5:28" x14ac:dyDescent="0.3">
      <c r="E9751" s="12"/>
      <c r="O9751" s="22"/>
      <c r="AA9751" s="25"/>
      <c r="AB9751" s="25"/>
    </row>
    <row r="9752" spans="5:28" x14ac:dyDescent="0.3">
      <c r="E9752" s="12"/>
      <c r="O9752" s="22"/>
      <c r="AA9752" s="25"/>
      <c r="AB9752" s="25"/>
    </row>
    <row r="9753" spans="5:28" x14ac:dyDescent="0.3">
      <c r="E9753" s="12"/>
      <c r="O9753" s="22"/>
      <c r="AA9753" s="25"/>
      <c r="AB9753" s="25"/>
    </row>
    <row r="9754" spans="5:28" x14ac:dyDescent="0.3">
      <c r="E9754" s="12"/>
      <c r="O9754" s="22"/>
      <c r="AA9754" s="25"/>
      <c r="AB9754" s="25"/>
    </row>
    <row r="9755" spans="5:28" x14ac:dyDescent="0.3">
      <c r="E9755" s="12"/>
      <c r="O9755" s="22"/>
      <c r="AA9755" s="25"/>
      <c r="AB9755" s="25"/>
    </row>
    <row r="9756" spans="5:28" x14ac:dyDescent="0.3">
      <c r="E9756" s="12"/>
      <c r="O9756" s="22"/>
      <c r="AA9756" s="25"/>
      <c r="AB9756" s="25"/>
    </row>
    <row r="9757" spans="5:28" x14ac:dyDescent="0.3">
      <c r="E9757" s="12"/>
      <c r="O9757" s="22"/>
      <c r="AA9757" s="25"/>
      <c r="AB9757" s="25"/>
    </row>
    <row r="9758" spans="5:28" x14ac:dyDescent="0.3">
      <c r="E9758" s="12"/>
      <c r="O9758" s="22"/>
      <c r="AA9758" s="25"/>
      <c r="AB9758" s="25"/>
    </row>
    <row r="9759" spans="5:28" x14ac:dyDescent="0.3">
      <c r="E9759" s="12"/>
      <c r="O9759" s="22"/>
      <c r="AA9759" s="25"/>
      <c r="AB9759" s="25"/>
    </row>
    <row r="9760" spans="5:28" x14ac:dyDescent="0.3">
      <c r="E9760" s="12"/>
      <c r="O9760" s="22"/>
      <c r="AA9760" s="25"/>
      <c r="AB9760" s="25"/>
    </row>
    <row r="9761" spans="5:28" x14ac:dyDescent="0.3">
      <c r="E9761" s="12"/>
      <c r="O9761" s="22"/>
      <c r="AA9761" s="25"/>
      <c r="AB9761" s="25"/>
    </row>
    <row r="9762" spans="5:28" x14ac:dyDescent="0.3">
      <c r="E9762" s="12"/>
      <c r="O9762" s="22"/>
      <c r="AA9762" s="25"/>
      <c r="AB9762" s="25"/>
    </row>
    <row r="9763" spans="5:28" x14ac:dyDescent="0.3">
      <c r="E9763" s="12"/>
      <c r="O9763" s="22"/>
      <c r="AA9763" s="25"/>
      <c r="AB9763" s="25"/>
    </row>
    <row r="9764" spans="5:28" x14ac:dyDescent="0.3">
      <c r="E9764" s="12"/>
      <c r="O9764" s="22"/>
      <c r="AA9764" s="25"/>
      <c r="AB9764" s="25"/>
    </row>
    <row r="9765" spans="5:28" x14ac:dyDescent="0.3">
      <c r="E9765" s="12"/>
      <c r="O9765" s="22"/>
      <c r="AA9765" s="25"/>
      <c r="AB9765" s="25"/>
    </row>
    <row r="9766" spans="5:28" x14ac:dyDescent="0.3">
      <c r="E9766" s="12"/>
      <c r="O9766" s="22"/>
      <c r="AA9766" s="25"/>
      <c r="AB9766" s="25"/>
    </row>
    <row r="9767" spans="5:28" x14ac:dyDescent="0.3">
      <c r="E9767" s="12"/>
      <c r="O9767" s="22"/>
      <c r="AA9767" s="25"/>
      <c r="AB9767" s="25"/>
    </row>
    <row r="9768" spans="5:28" x14ac:dyDescent="0.3">
      <c r="E9768" s="12"/>
      <c r="O9768" s="22"/>
      <c r="AA9768" s="25"/>
      <c r="AB9768" s="25"/>
    </row>
    <row r="9769" spans="5:28" x14ac:dyDescent="0.3">
      <c r="E9769" s="12"/>
      <c r="O9769" s="22"/>
      <c r="AA9769" s="25"/>
      <c r="AB9769" s="25"/>
    </row>
    <row r="9770" spans="5:28" x14ac:dyDescent="0.3">
      <c r="E9770" s="12"/>
      <c r="O9770" s="22"/>
      <c r="AA9770" s="25"/>
      <c r="AB9770" s="25"/>
    </row>
    <row r="9771" spans="5:28" x14ac:dyDescent="0.3">
      <c r="E9771" s="12"/>
      <c r="O9771" s="22"/>
      <c r="AA9771" s="25"/>
      <c r="AB9771" s="25"/>
    </row>
    <row r="9772" spans="5:28" x14ac:dyDescent="0.3">
      <c r="E9772" s="12"/>
      <c r="O9772" s="22"/>
      <c r="AA9772" s="25"/>
      <c r="AB9772" s="25"/>
    </row>
    <row r="9773" spans="5:28" x14ac:dyDescent="0.3">
      <c r="E9773" s="12"/>
      <c r="O9773" s="22"/>
      <c r="AA9773" s="25"/>
      <c r="AB9773" s="25"/>
    </row>
    <row r="9774" spans="5:28" x14ac:dyDescent="0.3">
      <c r="E9774" s="12"/>
      <c r="O9774" s="22"/>
      <c r="AA9774" s="25"/>
      <c r="AB9774" s="25"/>
    </row>
    <row r="9775" spans="5:28" x14ac:dyDescent="0.3">
      <c r="E9775" s="12"/>
      <c r="O9775" s="22"/>
      <c r="AA9775" s="25"/>
      <c r="AB9775" s="25"/>
    </row>
    <row r="9776" spans="5:28" x14ac:dyDescent="0.3">
      <c r="E9776" s="12"/>
      <c r="O9776" s="22"/>
      <c r="AA9776" s="25"/>
      <c r="AB9776" s="25"/>
    </row>
    <row r="9777" spans="5:28" x14ac:dyDescent="0.3">
      <c r="E9777" s="12"/>
      <c r="O9777" s="22"/>
      <c r="AA9777" s="25"/>
      <c r="AB9777" s="25"/>
    </row>
    <row r="9778" spans="5:28" x14ac:dyDescent="0.3">
      <c r="E9778" s="12"/>
      <c r="O9778" s="22"/>
      <c r="AA9778" s="25"/>
      <c r="AB9778" s="25"/>
    </row>
    <row r="9779" spans="5:28" x14ac:dyDescent="0.3">
      <c r="E9779" s="12"/>
      <c r="O9779" s="22"/>
      <c r="AA9779" s="25"/>
      <c r="AB9779" s="25"/>
    </row>
    <row r="9780" spans="5:28" x14ac:dyDescent="0.3">
      <c r="E9780" s="12"/>
      <c r="O9780" s="22"/>
      <c r="AA9780" s="25"/>
      <c r="AB9780" s="25"/>
    </row>
    <row r="9781" spans="5:28" x14ac:dyDescent="0.3">
      <c r="E9781" s="12"/>
      <c r="O9781" s="22"/>
      <c r="AA9781" s="25"/>
      <c r="AB9781" s="25"/>
    </row>
    <row r="9782" spans="5:28" x14ac:dyDescent="0.3">
      <c r="E9782" s="12"/>
      <c r="O9782" s="22"/>
      <c r="AA9782" s="25"/>
      <c r="AB9782" s="25"/>
    </row>
    <row r="9783" spans="5:28" x14ac:dyDescent="0.3">
      <c r="E9783" s="12"/>
      <c r="O9783" s="22"/>
      <c r="AA9783" s="25"/>
      <c r="AB9783" s="25"/>
    </row>
    <row r="9784" spans="5:28" x14ac:dyDescent="0.3">
      <c r="E9784" s="12"/>
      <c r="O9784" s="22"/>
      <c r="AA9784" s="25"/>
      <c r="AB9784" s="25"/>
    </row>
    <row r="9785" spans="5:28" x14ac:dyDescent="0.3">
      <c r="E9785" s="12"/>
      <c r="O9785" s="22"/>
      <c r="AA9785" s="25"/>
      <c r="AB9785" s="25"/>
    </row>
    <row r="9786" spans="5:28" x14ac:dyDescent="0.3">
      <c r="E9786" s="12"/>
      <c r="O9786" s="22"/>
      <c r="AA9786" s="25"/>
      <c r="AB9786" s="25"/>
    </row>
    <row r="9787" spans="5:28" x14ac:dyDescent="0.3">
      <c r="E9787" s="12"/>
      <c r="O9787" s="22"/>
      <c r="AA9787" s="25"/>
      <c r="AB9787" s="25"/>
    </row>
    <row r="9788" spans="5:28" x14ac:dyDescent="0.3">
      <c r="E9788" s="12"/>
      <c r="O9788" s="22"/>
      <c r="AA9788" s="25"/>
      <c r="AB9788" s="25"/>
    </row>
    <row r="9789" spans="5:28" x14ac:dyDescent="0.3">
      <c r="E9789" s="12"/>
      <c r="O9789" s="22"/>
      <c r="AA9789" s="25"/>
      <c r="AB9789" s="25"/>
    </row>
    <row r="9790" spans="5:28" x14ac:dyDescent="0.3">
      <c r="E9790" s="12"/>
      <c r="O9790" s="22"/>
      <c r="AA9790" s="25"/>
      <c r="AB9790" s="25"/>
    </row>
    <row r="9791" spans="5:28" x14ac:dyDescent="0.3">
      <c r="E9791" s="12"/>
      <c r="O9791" s="22"/>
      <c r="AA9791" s="25"/>
      <c r="AB9791" s="25"/>
    </row>
    <row r="9792" spans="5:28" x14ac:dyDescent="0.3">
      <c r="E9792" s="12"/>
      <c r="O9792" s="22"/>
      <c r="AA9792" s="25"/>
      <c r="AB9792" s="25"/>
    </row>
    <row r="9793" spans="5:28" x14ac:dyDescent="0.3">
      <c r="E9793" s="12"/>
      <c r="O9793" s="22"/>
      <c r="AA9793" s="25"/>
      <c r="AB9793" s="25"/>
    </row>
    <row r="9794" spans="5:28" x14ac:dyDescent="0.3">
      <c r="E9794" s="12"/>
      <c r="O9794" s="22"/>
      <c r="AA9794" s="25"/>
      <c r="AB9794" s="25"/>
    </row>
    <row r="9795" spans="5:28" x14ac:dyDescent="0.3">
      <c r="E9795" s="12"/>
      <c r="O9795" s="22"/>
      <c r="AA9795" s="25"/>
      <c r="AB9795" s="25"/>
    </row>
    <row r="9796" spans="5:28" x14ac:dyDescent="0.3">
      <c r="E9796" s="12"/>
      <c r="O9796" s="22"/>
      <c r="AA9796" s="25"/>
      <c r="AB9796" s="25"/>
    </row>
    <row r="9797" spans="5:28" x14ac:dyDescent="0.3">
      <c r="E9797" s="12"/>
      <c r="O9797" s="22"/>
      <c r="AA9797" s="25"/>
      <c r="AB9797" s="25"/>
    </row>
    <row r="9798" spans="5:28" x14ac:dyDescent="0.3">
      <c r="E9798" s="12"/>
      <c r="O9798" s="22"/>
      <c r="AA9798" s="25"/>
      <c r="AB9798" s="25"/>
    </row>
    <row r="9799" spans="5:28" x14ac:dyDescent="0.3">
      <c r="E9799" s="12"/>
      <c r="O9799" s="22"/>
      <c r="AA9799" s="25"/>
      <c r="AB9799" s="25"/>
    </row>
    <row r="9800" spans="5:28" x14ac:dyDescent="0.3">
      <c r="E9800" s="12"/>
      <c r="O9800" s="22"/>
      <c r="AA9800" s="25"/>
      <c r="AB9800" s="25"/>
    </row>
    <row r="9801" spans="5:28" x14ac:dyDescent="0.3">
      <c r="E9801" s="12"/>
      <c r="O9801" s="22"/>
      <c r="AA9801" s="25"/>
      <c r="AB9801" s="25"/>
    </row>
    <row r="9802" spans="5:28" x14ac:dyDescent="0.3">
      <c r="E9802" s="12"/>
      <c r="O9802" s="22"/>
      <c r="AA9802" s="25"/>
      <c r="AB9802" s="25"/>
    </row>
    <row r="9803" spans="5:28" x14ac:dyDescent="0.3">
      <c r="E9803" s="12"/>
      <c r="O9803" s="22"/>
      <c r="AA9803" s="25"/>
      <c r="AB9803" s="25"/>
    </row>
    <row r="9804" spans="5:28" x14ac:dyDescent="0.3">
      <c r="E9804" s="12"/>
      <c r="O9804" s="22"/>
      <c r="AA9804" s="25"/>
      <c r="AB9804" s="25"/>
    </row>
    <row r="9805" spans="5:28" x14ac:dyDescent="0.3">
      <c r="E9805" s="12"/>
      <c r="O9805" s="22"/>
      <c r="AA9805" s="25"/>
      <c r="AB9805" s="25"/>
    </row>
    <row r="9806" spans="5:28" x14ac:dyDescent="0.3">
      <c r="E9806" s="12"/>
      <c r="O9806" s="22"/>
      <c r="AA9806" s="25"/>
      <c r="AB9806" s="25"/>
    </row>
    <row r="9807" spans="5:28" x14ac:dyDescent="0.3">
      <c r="E9807" s="12"/>
      <c r="O9807" s="22"/>
      <c r="AA9807" s="25"/>
      <c r="AB9807" s="25"/>
    </row>
    <row r="9808" spans="5:28" x14ac:dyDescent="0.3">
      <c r="E9808" s="12"/>
      <c r="O9808" s="22"/>
      <c r="AA9808" s="25"/>
      <c r="AB9808" s="25"/>
    </row>
    <row r="9809" spans="5:28" x14ac:dyDescent="0.3">
      <c r="E9809" s="12"/>
      <c r="O9809" s="22"/>
      <c r="AA9809" s="25"/>
      <c r="AB9809" s="25"/>
    </row>
    <row r="9810" spans="5:28" x14ac:dyDescent="0.3">
      <c r="E9810" s="12"/>
      <c r="O9810" s="22"/>
      <c r="AA9810" s="25"/>
      <c r="AB9810" s="25"/>
    </row>
    <row r="9811" spans="5:28" x14ac:dyDescent="0.3">
      <c r="E9811" s="12"/>
      <c r="O9811" s="22"/>
      <c r="AA9811" s="25"/>
      <c r="AB9811" s="25"/>
    </row>
    <row r="9812" spans="5:28" x14ac:dyDescent="0.3">
      <c r="E9812" s="12"/>
      <c r="O9812" s="22"/>
      <c r="AA9812" s="25"/>
      <c r="AB9812" s="25"/>
    </row>
    <row r="9813" spans="5:28" x14ac:dyDescent="0.3">
      <c r="E9813" s="12"/>
      <c r="O9813" s="22"/>
      <c r="AA9813" s="25"/>
      <c r="AB9813" s="25"/>
    </row>
    <row r="9814" spans="5:28" x14ac:dyDescent="0.3">
      <c r="E9814" s="12"/>
      <c r="O9814" s="22"/>
      <c r="AA9814" s="25"/>
      <c r="AB9814" s="25"/>
    </row>
    <row r="9815" spans="5:28" x14ac:dyDescent="0.3">
      <c r="E9815" s="12"/>
      <c r="O9815" s="22"/>
      <c r="AA9815" s="25"/>
      <c r="AB9815" s="25"/>
    </row>
    <row r="9816" spans="5:28" x14ac:dyDescent="0.3">
      <c r="E9816" s="12"/>
      <c r="O9816" s="22"/>
      <c r="AA9816" s="25"/>
      <c r="AB9816" s="25"/>
    </row>
    <row r="9817" spans="5:28" x14ac:dyDescent="0.3">
      <c r="E9817" s="12"/>
      <c r="O9817" s="22"/>
      <c r="AA9817" s="25"/>
      <c r="AB9817" s="25"/>
    </row>
    <row r="9818" spans="5:28" x14ac:dyDescent="0.3">
      <c r="E9818" s="12"/>
      <c r="O9818" s="22"/>
      <c r="AA9818" s="25"/>
      <c r="AB9818" s="25"/>
    </row>
    <row r="9819" spans="5:28" x14ac:dyDescent="0.3">
      <c r="E9819" s="12"/>
      <c r="O9819" s="22"/>
      <c r="AA9819" s="25"/>
      <c r="AB9819" s="25"/>
    </row>
    <row r="9820" spans="5:28" x14ac:dyDescent="0.3">
      <c r="E9820" s="12"/>
      <c r="O9820" s="22"/>
      <c r="AA9820" s="25"/>
      <c r="AB9820" s="25"/>
    </row>
    <row r="9821" spans="5:28" x14ac:dyDescent="0.3">
      <c r="E9821" s="12"/>
      <c r="O9821" s="22"/>
      <c r="AA9821" s="25"/>
      <c r="AB9821" s="25"/>
    </row>
    <row r="9822" spans="5:28" x14ac:dyDescent="0.3">
      <c r="E9822" s="12"/>
      <c r="O9822" s="22"/>
      <c r="AA9822" s="25"/>
      <c r="AB9822" s="25"/>
    </row>
    <row r="9823" spans="5:28" x14ac:dyDescent="0.3">
      <c r="E9823" s="12"/>
      <c r="O9823" s="22"/>
      <c r="AA9823" s="25"/>
      <c r="AB9823" s="25"/>
    </row>
    <row r="9824" spans="5:28" x14ac:dyDescent="0.3">
      <c r="E9824" s="12"/>
      <c r="O9824" s="22"/>
      <c r="AA9824" s="25"/>
      <c r="AB9824" s="25"/>
    </row>
    <row r="9825" spans="5:28" x14ac:dyDescent="0.3">
      <c r="E9825" s="12"/>
      <c r="O9825" s="22"/>
      <c r="AA9825" s="25"/>
      <c r="AB9825" s="25"/>
    </row>
    <row r="9826" spans="5:28" x14ac:dyDescent="0.3">
      <c r="E9826" s="12"/>
      <c r="O9826" s="22"/>
      <c r="AA9826" s="25"/>
      <c r="AB9826" s="25"/>
    </row>
    <row r="9827" spans="5:28" x14ac:dyDescent="0.3">
      <c r="E9827" s="12"/>
      <c r="O9827" s="22"/>
      <c r="AA9827" s="25"/>
      <c r="AB9827" s="25"/>
    </row>
    <row r="9828" spans="5:28" x14ac:dyDescent="0.3">
      <c r="E9828" s="12"/>
      <c r="O9828" s="22"/>
      <c r="AA9828" s="25"/>
      <c r="AB9828" s="25"/>
    </row>
    <row r="9829" spans="5:28" x14ac:dyDescent="0.3">
      <c r="E9829" s="12"/>
      <c r="O9829" s="22"/>
      <c r="AA9829" s="25"/>
      <c r="AB9829" s="25"/>
    </row>
    <row r="9830" spans="5:28" x14ac:dyDescent="0.3">
      <c r="E9830" s="12"/>
      <c r="O9830" s="22"/>
      <c r="AA9830" s="25"/>
      <c r="AB9830" s="25"/>
    </row>
    <row r="9831" spans="5:28" x14ac:dyDescent="0.3">
      <c r="E9831" s="12"/>
      <c r="O9831" s="22"/>
      <c r="AA9831" s="25"/>
      <c r="AB9831" s="25"/>
    </row>
    <row r="9832" spans="5:28" x14ac:dyDescent="0.3">
      <c r="E9832" s="12"/>
      <c r="O9832" s="22"/>
      <c r="AA9832" s="25"/>
      <c r="AB9832" s="25"/>
    </row>
    <row r="9833" spans="5:28" x14ac:dyDescent="0.3">
      <c r="E9833" s="12"/>
      <c r="O9833" s="22"/>
      <c r="AA9833" s="25"/>
      <c r="AB9833" s="25"/>
    </row>
    <row r="9834" spans="5:28" x14ac:dyDescent="0.3">
      <c r="E9834" s="12"/>
      <c r="O9834" s="22"/>
      <c r="AA9834" s="25"/>
      <c r="AB9834" s="25"/>
    </row>
    <row r="9835" spans="5:28" x14ac:dyDescent="0.3">
      <c r="E9835" s="12"/>
      <c r="O9835" s="22"/>
      <c r="AA9835" s="25"/>
      <c r="AB9835" s="25"/>
    </row>
    <row r="9836" spans="5:28" x14ac:dyDescent="0.3">
      <c r="E9836" s="12"/>
      <c r="O9836" s="22"/>
      <c r="AA9836" s="25"/>
      <c r="AB9836" s="25"/>
    </row>
    <row r="9837" spans="5:28" x14ac:dyDescent="0.3">
      <c r="E9837" s="12"/>
      <c r="O9837" s="22"/>
      <c r="AA9837" s="25"/>
      <c r="AB9837" s="25"/>
    </row>
    <row r="9838" spans="5:28" x14ac:dyDescent="0.3">
      <c r="E9838" s="12"/>
      <c r="O9838" s="22"/>
      <c r="AA9838" s="25"/>
      <c r="AB9838" s="25"/>
    </row>
    <row r="9839" spans="5:28" x14ac:dyDescent="0.3">
      <c r="E9839" s="12"/>
      <c r="O9839" s="22"/>
      <c r="AA9839" s="25"/>
      <c r="AB9839" s="25"/>
    </row>
    <row r="9840" spans="5:28" x14ac:dyDescent="0.3">
      <c r="E9840" s="12"/>
      <c r="O9840" s="22"/>
      <c r="AA9840" s="25"/>
      <c r="AB9840" s="25"/>
    </row>
    <row r="9841" spans="5:28" x14ac:dyDescent="0.3">
      <c r="E9841" s="12"/>
      <c r="O9841" s="22"/>
      <c r="AA9841" s="25"/>
      <c r="AB9841" s="25"/>
    </row>
    <row r="9842" spans="5:28" x14ac:dyDescent="0.3">
      <c r="E9842" s="12"/>
      <c r="O9842" s="22"/>
      <c r="AA9842" s="25"/>
      <c r="AB9842" s="25"/>
    </row>
    <row r="9843" spans="5:28" x14ac:dyDescent="0.3">
      <c r="E9843" s="12"/>
      <c r="O9843" s="22"/>
      <c r="AA9843" s="25"/>
      <c r="AB9843" s="25"/>
    </row>
    <row r="9844" spans="5:28" x14ac:dyDescent="0.3">
      <c r="E9844" s="12"/>
      <c r="O9844" s="22"/>
      <c r="AA9844" s="25"/>
      <c r="AB9844" s="25"/>
    </row>
    <row r="9845" spans="5:28" x14ac:dyDescent="0.3">
      <c r="E9845" s="12"/>
      <c r="O9845" s="22"/>
      <c r="AA9845" s="25"/>
      <c r="AB9845" s="25"/>
    </row>
    <row r="9846" spans="5:28" x14ac:dyDescent="0.3">
      <c r="E9846" s="12"/>
      <c r="O9846" s="22"/>
      <c r="AA9846" s="25"/>
      <c r="AB9846" s="25"/>
    </row>
    <row r="9847" spans="5:28" x14ac:dyDescent="0.3">
      <c r="E9847" s="12"/>
      <c r="O9847" s="22"/>
      <c r="AA9847" s="25"/>
      <c r="AB9847" s="25"/>
    </row>
    <row r="9848" spans="5:28" x14ac:dyDescent="0.3">
      <c r="E9848" s="12"/>
      <c r="O9848" s="22"/>
      <c r="AA9848" s="25"/>
      <c r="AB9848" s="25"/>
    </row>
    <row r="9849" spans="5:28" x14ac:dyDescent="0.3">
      <c r="E9849" s="12"/>
      <c r="O9849" s="22"/>
      <c r="AA9849" s="25"/>
      <c r="AB9849" s="25"/>
    </row>
    <row r="9850" spans="5:28" x14ac:dyDescent="0.3">
      <c r="E9850" s="12"/>
      <c r="O9850" s="22"/>
      <c r="AA9850" s="25"/>
      <c r="AB9850" s="25"/>
    </row>
    <row r="9851" spans="5:28" x14ac:dyDescent="0.3">
      <c r="E9851" s="12"/>
      <c r="O9851" s="22"/>
      <c r="AA9851" s="25"/>
      <c r="AB9851" s="25"/>
    </row>
    <row r="9852" spans="5:28" x14ac:dyDescent="0.3">
      <c r="E9852" s="12"/>
      <c r="O9852" s="22"/>
      <c r="AA9852" s="25"/>
      <c r="AB9852" s="25"/>
    </row>
    <row r="9853" spans="5:28" x14ac:dyDescent="0.3">
      <c r="E9853" s="12"/>
      <c r="O9853" s="22"/>
      <c r="AA9853" s="25"/>
      <c r="AB9853" s="25"/>
    </row>
    <row r="9854" spans="5:28" x14ac:dyDescent="0.3">
      <c r="E9854" s="12"/>
      <c r="O9854" s="22"/>
      <c r="AA9854" s="25"/>
      <c r="AB9854" s="25"/>
    </row>
    <row r="9855" spans="5:28" x14ac:dyDescent="0.3">
      <c r="E9855" s="12"/>
      <c r="O9855" s="22"/>
      <c r="AA9855" s="25"/>
      <c r="AB9855" s="25"/>
    </row>
    <row r="9856" spans="5:28" x14ac:dyDescent="0.3">
      <c r="E9856" s="12"/>
      <c r="O9856" s="22"/>
      <c r="AA9856" s="25"/>
      <c r="AB9856" s="25"/>
    </row>
    <row r="9857" spans="5:28" x14ac:dyDescent="0.3">
      <c r="E9857" s="12"/>
      <c r="O9857" s="22"/>
      <c r="AA9857" s="25"/>
      <c r="AB9857" s="25"/>
    </row>
    <row r="9858" spans="5:28" x14ac:dyDescent="0.3">
      <c r="E9858" s="12"/>
      <c r="O9858" s="22"/>
      <c r="AA9858" s="25"/>
      <c r="AB9858" s="25"/>
    </row>
    <row r="9859" spans="5:28" x14ac:dyDescent="0.3">
      <c r="E9859" s="12"/>
      <c r="O9859" s="22"/>
      <c r="AA9859" s="25"/>
      <c r="AB9859" s="25"/>
    </row>
    <row r="9860" spans="5:28" x14ac:dyDescent="0.3">
      <c r="E9860" s="12"/>
      <c r="O9860" s="22"/>
      <c r="AA9860" s="25"/>
      <c r="AB9860" s="25"/>
    </row>
    <row r="9861" spans="5:28" x14ac:dyDescent="0.3">
      <c r="E9861" s="12"/>
      <c r="O9861" s="22"/>
      <c r="AA9861" s="25"/>
      <c r="AB9861" s="25"/>
    </row>
    <row r="9862" spans="5:28" x14ac:dyDescent="0.3">
      <c r="E9862" s="12"/>
      <c r="O9862" s="22"/>
      <c r="AA9862" s="25"/>
      <c r="AB9862" s="25"/>
    </row>
    <row r="9863" spans="5:28" x14ac:dyDescent="0.3">
      <c r="E9863" s="12"/>
      <c r="O9863" s="22"/>
      <c r="AA9863" s="25"/>
      <c r="AB9863" s="25"/>
    </row>
    <row r="9864" spans="5:28" x14ac:dyDescent="0.3">
      <c r="E9864" s="12"/>
      <c r="O9864" s="22"/>
      <c r="AA9864" s="25"/>
      <c r="AB9864" s="25"/>
    </row>
    <row r="9865" spans="5:28" x14ac:dyDescent="0.3">
      <c r="E9865" s="12"/>
      <c r="O9865" s="22"/>
      <c r="AA9865" s="25"/>
      <c r="AB9865" s="25"/>
    </row>
    <row r="9866" spans="5:28" x14ac:dyDescent="0.3">
      <c r="E9866" s="12"/>
      <c r="O9866" s="22"/>
      <c r="AA9866" s="25"/>
      <c r="AB9866" s="25"/>
    </row>
    <row r="9867" spans="5:28" x14ac:dyDescent="0.3">
      <c r="E9867" s="12"/>
      <c r="O9867" s="22"/>
      <c r="AA9867" s="25"/>
      <c r="AB9867" s="25"/>
    </row>
    <row r="9868" spans="5:28" x14ac:dyDescent="0.3">
      <c r="E9868" s="12"/>
      <c r="O9868" s="22"/>
      <c r="AA9868" s="25"/>
      <c r="AB9868" s="25"/>
    </row>
    <row r="9869" spans="5:28" x14ac:dyDescent="0.3">
      <c r="E9869" s="12"/>
      <c r="O9869" s="22"/>
      <c r="AA9869" s="25"/>
      <c r="AB9869" s="25"/>
    </row>
    <row r="9870" spans="5:28" x14ac:dyDescent="0.3">
      <c r="E9870" s="12"/>
      <c r="O9870" s="22"/>
      <c r="AA9870" s="25"/>
      <c r="AB9870" s="25"/>
    </row>
    <row r="9871" spans="5:28" x14ac:dyDescent="0.3">
      <c r="E9871" s="12"/>
      <c r="O9871" s="22"/>
      <c r="AA9871" s="25"/>
      <c r="AB9871" s="25"/>
    </row>
    <row r="9872" spans="5:28" x14ac:dyDescent="0.3">
      <c r="E9872" s="12"/>
      <c r="O9872" s="22"/>
      <c r="AA9872" s="25"/>
      <c r="AB9872" s="25"/>
    </row>
    <row r="9873" spans="5:28" x14ac:dyDescent="0.3">
      <c r="E9873" s="12"/>
      <c r="O9873" s="22"/>
      <c r="AA9873" s="25"/>
      <c r="AB9873" s="25"/>
    </row>
    <row r="9874" spans="5:28" x14ac:dyDescent="0.3">
      <c r="E9874" s="12"/>
      <c r="O9874" s="22"/>
      <c r="AA9874" s="25"/>
      <c r="AB9874" s="25"/>
    </row>
    <row r="9875" spans="5:28" x14ac:dyDescent="0.3">
      <c r="E9875" s="12"/>
      <c r="O9875" s="22"/>
      <c r="AA9875" s="25"/>
      <c r="AB9875" s="25"/>
    </row>
    <row r="9876" spans="5:28" x14ac:dyDescent="0.3">
      <c r="E9876" s="12"/>
      <c r="O9876" s="22"/>
      <c r="AA9876" s="25"/>
      <c r="AB9876" s="25"/>
    </row>
    <row r="9877" spans="5:28" x14ac:dyDescent="0.3">
      <c r="E9877" s="12"/>
      <c r="O9877" s="22"/>
      <c r="AA9877" s="25"/>
      <c r="AB9877" s="25"/>
    </row>
    <row r="9878" spans="5:28" x14ac:dyDescent="0.3">
      <c r="E9878" s="12"/>
      <c r="O9878" s="22"/>
      <c r="AA9878" s="25"/>
      <c r="AB9878" s="25"/>
    </row>
    <row r="9879" spans="5:28" x14ac:dyDescent="0.3">
      <c r="E9879" s="12"/>
      <c r="O9879" s="22"/>
      <c r="AA9879" s="25"/>
      <c r="AB9879" s="25"/>
    </row>
    <row r="9880" spans="5:28" x14ac:dyDescent="0.3">
      <c r="E9880" s="12"/>
      <c r="O9880" s="22"/>
      <c r="AA9880" s="25"/>
      <c r="AB9880" s="25"/>
    </row>
    <row r="9881" spans="5:28" x14ac:dyDescent="0.3">
      <c r="E9881" s="12"/>
      <c r="O9881" s="22"/>
      <c r="AA9881" s="25"/>
      <c r="AB9881" s="25"/>
    </row>
    <row r="9882" spans="5:28" x14ac:dyDescent="0.3">
      <c r="E9882" s="12"/>
      <c r="O9882" s="22"/>
      <c r="AA9882" s="25"/>
      <c r="AB9882" s="25"/>
    </row>
    <row r="9883" spans="5:28" x14ac:dyDescent="0.3">
      <c r="E9883" s="12"/>
      <c r="O9883" s="22"/>
      <c r="AA9883" s="25"/>
      <c r="AB9883" s="25"/>
    </row>
    <row r="9884" spans="5:28" x14ac:dyDescent="0.3">
      <c r="E9884" s="12"/>
      <c r="O9884" s="22"/>
      <c r="AA9884" s="25"/>
      <c r="AB9884" s="25"/>
    </row>
    <row r="9885" spans="5:28" x14ac:dyDescent="0.3">
      <c r="E9885" s="12"/>
      <c r="O9885" s="22"/>
      <c r="AA9885" s="25"/>
      <c r="AB9885" s="25"/>
    </row>
    <row r="9886" spans="5:28" x14ac:dyDescent="0.3">
      <c r="E9886" s="12"/>
      <c r="O9886" s="22"/>
      <c r="AA9886" s="25"/>
      <c r="AB9886" s="25"/>
    </row>
    <row r="9887" spans="5:28" x14ac:dyDescent="0.3">
      <c r="E9887" s="12"/>
      <c r="O9887" s="22"/>
      <c r="AA9887" s="25"/>
      <c r="AB9887" s="25"/>
    </row>
    <row r="9888" spans="5:28" x14ac:dyDescent="0.3">
      <c r="E9888" s="12"/>
      <c r="O9888" s="22"/>
      <c r="AA9888" s="25"/>
      <c r="AB9888" s="25"/>
    </row>
    <row r="9889" spans="5:28" x14ac:dyDescent="0.3">
      <c r="E9889" s="12"/>
      <c r="O9889" s="22"/>
      <c r="AA9889" s="25"/>
      <c r="AB9889" s="25"/>
    </row>
    <row r="9890" spans="5:28" x14ac:dyDescent="0.3">
      <c r="E9890" s="12"/>
      <c r="O9890" s="22"/>
      <c r="AA9890" s="25"/>
      <c r="AB9890" s="25"/>
    </row>
    <row r="9891" spans="5:28" x14ac:dyDescent="0.3">
      <c r="E9891" s="12"/>
      <c r="O9891" s="22"/>
      <c r="AA9891" s="25"/>
      <c r="AB9891" s="25"/>
    </row>
    <row r="9892" spans="5:28" x14ac:dyDescent="0.3">
      <c r="E9892" s="12"/>
      <c r="O9892" s="22"/>
      <c r="AA9892" s="25"/>
      <c r="AB9892" s="25"/>
    </row>
    <row r="9893" spans="5:28" x14ac:dyDescent="0.3">
      <c r="E9893" s="12"/>
      <c r="O9893" s="22"/>
      <c r="AA9893" s="25"/>
      <c r="AB9893" s="25"/>
    </row>
    <row r="9894" spans="5:28" x14ac:dyDescent="0.3">
      <c r="E9894" s="12"/>
      <c r="O9894" s="22"/>
      <c r="AA9894" s="25"/>
      <c r="AB9894" s="25"/>
    </row>
    <row r="9895" spans="5:28" x14ac:dyDescent="0.3">
      <c r="E9895" s="12"/>
      <c r="O9895" s="22"/>
      <c r="AA9895" s="25"/>
      <c r="AB9895" s="25"/>
    </row>
    <row r="9896" spans="5:28" x14ac:dyDescent="0.3">
      <c r="E9896" s="12"/>
      <c r="O9896" s="22"/>
      <c r="AA9896" s="25"/>
      <c r="AB9896" s="25"/>
    </row>
    <row r="9897" spans="5:28" x14ac:dyDescent="0.3">
      <c r="E9897" s="12"/>
      <c r="O9897" s="22"/>
      <c r="AA9897" s="25"/>
      <c r="AB9897" s="25"/>
    </row>
    <row r="9898" spans="5:28" x14ac:dyDescent="0.3">
      <c r="E9898" s="12"/>
      <c r="O9898" s="22"/>
      <c r="AA9898" s="25"/>
      <c r="AB9898" s="25"/>
    </row>
    <row r="9899" spans="5:28" x14ac:dyDescent="0.3">
      <c r="E9899" s="12"/>
      <c r="O9899" s="22"/>
      <c r="AA9899" s="25"/>
      <c r="AB9899" s="25"/>
    </row>
    <row r="9900" spans="5:28" x14ac:dyDescent="0.3">
      <c r="E9900" s="12"/>
      <c r="O9900" s="22"/>
      <c r="AA9900" s="25"/>
      <c r="AB9900" s="25"/>
    </row>
    <row r="9901" spans="5:28" x14ac:dyDescent="0.3">
      <c r="E9901" s="12"/>
      <c r="O9901" s="22"/>
      <c r="AA9901" s="25"/>
      <c r="AB9901" s="25"/>
    </row>
    <row r="9902" spans="5:28" x14ac:dyDescent="0.3">
      <c r="E9902" s="12"/>
      <c r="O9902" s="22"/>
      <c r="AA9902" s="25"/>
      <c r="AB9902" s="25"/>
    </row>
    <row r="9903" spans="5:28" x14ac:dyDescent="0.3">
      <c r="E9903" s="12"/>
      <c r="O9903" s="22"/>
      <c r="AA9903" s="25"/>
      <c r="AB9903" s="25"/>
    </row>
    <row r="9904" spans="5:28" x14ac:dyDescent="0.3">
      <c r="E9904" s="12"/>
      <c r="O9904" s="22"/>
      <c r="AA9904" s="25"/>
      <c r="AB9904" s="25"/>
    </row>
    <row r="9905" spans="5:28" x14ac:dyDescent="0.3">
      <c r="E9905" s="12"/>
      <c r="O9905" s="22"/>
      <c r="AA9905" s="25"/>
      <c r="AB9905" s="25"/>
    </row>
    <row r="9906" spans="5:28" x14ac:dyDescent="0.3">
      <c r="E9906" s="12"/>
      <c r="O9906" s="22"/>
      <c r="AA9906" s="25"/>
      <c r="AB9906" s="25"/>
    </row>
    <row r="9907" spans="5:28" x14ac:dyDescent="0.3">
      <c r="E9907" s="12"/>
      <c r="O9907" s="22"/>
      <c r="AA9907" s="25"/>
      <c r="AB9907" s="25"/>
    </row>
    <row r="9908" spans="5:28" x14ac:dyDescent="0.3">
      <c r="E9908" s="12"/>
      <c r="O9908" s="22"/>
      <c r="AA9908" s="25"/>
      <c r="AB9908" s="25"/>
    </row>
    <row r="9909" spans="5:28" x14ac:dyDescent="0.3">
      <c r="E9909" s="12"/>
      <c r="O9909" s="22"/>
      <c r="AA9909" s="25"/>
      <c r="AB9909" s="25"/>
    </row>
    <row r="9910" spans="5:28" x14ac:dyDescent="0.3">
      <c r="E9910" s="12"/>
      <c r="O9910" s="22"/>
      <c r="AA9910" s="25"/>
      <c r="AB9910" s="25"/>
    </row>
    <row r="9911" spans="5:28" x14ac:dyDescent="0.3">
      <c r="E9911" s="12"/>
      <c r="O9911" s="22"/>
      <c r="AA9911" s="25"/>
      <c r="AB9911" s="25"/>
    </row>
    <row r="9912" spans="5:28" x14ac:dyDescent="0.3">
      <c r="E9912" s="12"/>
      <c r="O9912" s="22"/>
      <c r="AA9912" s="25"/>
      <c r="AB9912" s="25"/>
    </row>
    <row r="9913" spans="5:28" x14ac:dyDescent="0.3">
      <c r="E9913" s="12"/>
      <c r="O9913" s="22"/>
      <c r="AA9913" s="25"/>
      <c r="AB9913" s="25"/>
    </row>
    <row r="9914" spans="5:28" x14ac:dyDescent="0.3">
      <c r="E9914" s="12"/>
      <c r="O9914" s="22"/>
      <c r="AA9914" s="25"/>
      <c r="AB9914" s="25"/>
    </row>
    <row r="9915" spans="5:28" x14ac:dyDescent="0.3">
      <c r="E9915" s="12"/>
      <c r="O9915" s="22"/>
      <c r="AA9915" s="25"/>
      <c r="AB9915" s="25"/>
    </row>
    <row r="9916" spans="5:28" x14ac:dyDescent="0.3">
      <c r="E9916" s="12"/>
      <c r="O9916" s="22"/>
      <c r="AA9916" s="25"/>
      <c r="AB9916" s="25"/>
    </row>
    <row r="9917" spans="5:28" x14ac:dyDescent="0.3">
      <c r="E9917" s="12"/>
      <c r="O9917" s="22"/>
      <c r="AA9917" s="25"/>
      <c r="AB9917" s="25"/>
    </row>
    <row r="9918" spans="5:28" x14ac:dyDescent="0.3">
      <c r="E9918" s="12"/>
      <c r="O9918" s="22"/>
      <c r="AA9918" s="25"/>
      <c r="AB9918" s="25"/>
    </row>
    <row r="9919" spans="5:28" x14ac:dyDescent="0.3">
      <c r="E9919" s="12"/>
      <c r="O9919" s="22"/>
      <c r="AA9919" s="25"/>
      <c r="AB9919" s="25"/>
    </row>
    <row r="9920" spans="5:28" x14ac:dyDescent="0.3">
      <c r="E9920" s="12"/>
      <c r="O9920" s="22"/>
      <c r="AA9920" s="25"/>
      <c r="AB9920" s="25"/>
    </row>
    <row r="9921" spans="5:28" x14ac:dyDescent="0.3">
      <c r="E9921" s="12"/>
      <c r="O9921" s="22"/>
      <c r="AA9921" s="25"/>
      <c r="AB9921" s="25"/>
    </row>
    <row r="9922" spans="5:28" x14ac:dyDescent="0.3">
      <c r="E9922" s="12"/>
      <c r="O9922" s="22"/>
      <c r="AA9922" s="25"/>
      <c r="AB9922" s="25"/>
    </row>
    <row r="9923" spans="5:28" x14ac:dyDescent="0.3">
      <c r="E9923" s="12"/>
      <c r="O9923" s="22"/>
      <c r="AA9923" s="25"/>
      <c r="AB9923" s="25"/>
    </row>
    <row r="9924" spans="5:28" x14ac:dyDescent="0.3">
      <c r="E9924" s="12"/>
      <c r="O9924" s="22"/>
      <c r="AA9924" s="25"/>
      <c r="AB9924" s="25"/>
    </row>
    <row r="9925" spans="5:28" x14ac:dyDescent="0.3">
      <c r="E9925" s="12"/>
      <c r="O9925" s="22"/>
      <c r="AA9925" s="25"/>
      <c r="AB9925" s="25"/>
    </row>
    <row r="9926" spans="5:28" x14ac:dyDescent="0.3">
      <c r="E9926" s="12"/>
      <c r="O9926" s="22"/>
      <c r="AA9926" s="25"/>
      <c r="AB9926" s="25"/>
    </row>
    <row r="9927" spans="5:28" x14ac:dyDescent="0.3">
      <c r="E9927" s="12"/>
      <c r="O9927" s="22"/>
      <c r="AA9927" s="25"/>
      <c r="AB9927" s="25"/>
    </row>
    <row r="9928" spans="5:28" x14ac:dyDescent="0.3">
      <c r="E9928" s="12"/>
      <c r="O9928" s="22"/>
      <c r="AA9928" s="25"/>
      <c r="AB9928" s="25"/>
    </row>
    <row r="9929" spans="5:28" x14ac:dyDescent="0.3">
      <c r="E9929" s="12"/>
      <c r="O9929" s="22"/>
      <c r="AA9929" s="25"/>
      <c r="AB9929" s="25"/>
    </row>
    <row r="9930" spans="5:28" x14ac:dyDescent="0.3">
      <c r="E9930" s="12"/>
      <c r="O9930" s="22"/>
      <c r="AA9930" s="25"/>
      <c r="AB9930" s="25"/>
    </row>
    <row r="9931" spans="5:28" x14ac:dyDescent="0.3">
      <c r="E9931" s="12"/>
      <c r="O9931" s="22"/>
      <c r="AA9931" s="25"/>
      <c r="AB9931" s="25"/>
    </row>
    <row r="9932" spans="5:28" x14ac:dyDescent="0.3">
      <c r="E9932" s="12"/>
      <c r="O9932" s="22"/>
      <c r="AA9932" s="25"/>
      <c r="AB9932" s="25"/>
    </row>
    <row r="9933" spans="5:28" x14ac:dyDescent="0.3">
      <c r="E9933" s="12"/>
      <c r="O9933" s="22"/>
      <c r="AA9933" s="25"/>
      <c r="AB9933" s="25"/>
    </row>
    <row r="9934" spans="5:28" x14ac:dyDescent="0.3">
      <c r="E9934" s="12"/>
      <c r="O9934" s="22"/>
      <c r="AA9934" s="25"/>
      <c r="AB9934" s="25"/>
    </row>
    <row r="9935" spans="5:28" x14ac:dyDescent="0.3">
      <c r="E9935" s="12"/>
      <c r="O9935" s="22"/>
      <c r="AA9935" s="25"/>
      <c r="AB9935" s="25"/>
    </row>
    <row r="9936" spans="5:28" x14ac:dyDescent="0.3">
      <c r="E9936" s="12"/>
      <c r="O9936" s="22"/>
      <c r="AA9936" s="25"/>
      <c r="AB9936" s="25"/>
    </row>
    <row r="9937" spans="5:28" x14ac:dyDescent="0.3">
      <c r="E9937" s="12"/>
      <c r="O9937" s="22"/>
      <c r="AA9937" s="25"/>
      <c r="AB9937" s="25"/>
    </row>
    <row r="9938" spans="5:28" x14ac:dyDescent="0.3">
      <c r="E9938" s="12"/>
      <c r="O9938" s="22"/>
      <c r="AA9938" s="25"/>
      <c r="AB9938" s="25"/>
    </row>
    <row r="9939" spans="5:28" x14ac:dyDescent="0.3">
      <c r="E9939" s="12"/>
      <c r="O9939" s="22"/>
      <c r="AA9939" s="25"/>
      <c r="AB9939" s="25"/>
    </row>
    <row r="9940" spans="5:28" x14ac:dyDescent="0.3">
      <c r="E9940" s="12"/>
      <c r="O9940" s="22"/>
      <c r="AA9940" s="25"/>
      <c r="AB9940" s="25"/>
    </row>
    <row r="9941" spans="5:28" x14ac:dyDescent="0.3">
      <c r="E9941" s="12"/>
      <c r="O9941" s="22"/>
      <c r="AA9941" s="25"/>
      <c r="AB9941" s="25"/>
    </row>
    <row r="9942" spans="5:28" x14ac:dyDescent="0.3">
      <c r="E9942" s="12"/>
      <c r="O9942" s="22"/>
      <c r="AA9942" s="25"/>
      <c r="AB9942" s="25"/>
    </row>
    <row r="9943" spans="5:28" x14ac:dyDescent="0.3">
      <c r="E9943" s="12"/>
      <c r="O9943" s="22"/>
      <c r="AA9943" s="25"/>
      <c r="AB9943" s="25"/>
    </row>
    <row r="9944" spans="5:28" x14ac:dyDescent="0.3">
      <c r="E9944" s="12"/>
      <c r="O9944" s="22"/>
      <c r="AA9944" s="25"/>
      <c r="AB9944" s="25"/>
    </row>
    <row r="9945" spans="5:28" x14ac:dyDescent="0.3">
      <c r="E9945" s="12"/>
      <c r="O9945" s="22"/>
      <c r="AA9945" s="25"/>
      <c r="AB9945" s="25"/>
    </row>
    <row r="9946" spans="5:28" x14ac:dyDescent="0.3">
      <c r="E9946" s="12"/>
      <c r="O9946" s="22"/>
      <c r="AA9946" s="25"/>
      <c r="AB9946" s="25"/>
    </row>
    <row r="9947" spans="5:28" x14ac:dyDescent="0.3">
      <c r="E9947" s="12"/>
      <c r="O9947" s="22"/>
      <c r="AA9947" s="25"/>
      <c r="AB9947" s="25"/>
    </row>
    <row r="9948" spans="5:28" x14ac:dyDescent="0.3">
      <c r="E9948" s="12"/>
      <c r="O9948" s="22"/>
      <c r="AA9948" s="25"/>
      <c r="AB9948" s="25"/>
    </row>
    <row r="9949" spans="5:28" x14ac:dyDescent="0.3">
      <c r="E9949" s="12"/>
      <c r="O9949" s="22"/>
      <c r="AA9949" s="25"/>
      <c r="AB9949" s="25"/>
    </row>
    <row r="9950" spans="5:28" x14ac:dyDescent="0.3">
      <c r="E9950" s="12"/>
      <c r="O9950" s="22"/>
      <c r="AA9950" s="25"/>
      <c r="AB9950" s="25"/>
    </row>
    <row r="9951" spans="5:28" x14ac:dyDescent="0.3">
      <c r="E9951" s="12"/>
      <c r="O9951" s="22"/>
      <c r="AA9951" s="25"/>
      <c r="AB9951" s="25"/>
    </row>
    <row r="9952" spans="5:28" x14ac:dyDescent="0.3">
      <c r="E9952" s="12"/>
      <c r="O9952" s="22"/>
      <c r="AA9952" s="25"/>
      <c r="AB9952" s="25"/>
    </row>
    <row r="9953" spans="5:28" x14ac:dyDescent="0.3">
      <c r="E9953" s="12"/>
      <c r="O9953" s="22"/>
      <c r="AA9953" s="25"/>
      <c r="AB9953" s="25"/>
    </row>
    <row r="9954" spans="5:28" x14ac:dyDescent="0.3">
      <c r="E9954" s="12"/>
      <c r="O9954" s="22"/>
      <c r="AA9954" s="25"/>
      <c r="AB9954" s="25"/>
    </row>
    <row r="9955" spans="5:28" x14ac:dyDescent="0.3">
      <c r="E9955" s="12"/>
      <c r="O9955" s="22"/>
      <c r="AA9955" s="25"/>
      <c r="AB9955" s="25"/>
    </row>
    <row r="9956" spans="5:28" x14ac:dyDescent="0.3">
      <c r="E9956" s="12"/>
      <c r="O9956" s="22"/>
      <c r="AA9956" s="25"/>
      <c r="AB9956" s="25"/>
    </row>
    <row r="9957" spans="5:28" x14ac:dyDescent="0.3">
      <c r="E9957" s="12"/>
      <c r="O9957" s="22"/>
      <c r="AA9957" s="25"/>
      <c r="AB9957" s="25"/>
    </row>
    <row r="9958" spans="5:28" x14ac:dyDescent="0.3">
      <c r="E9958" s="12"/>
      <c r="O9958" s="22"/>
      <c r="AA9958" s="25"/>
      <c r="AB9958" s="25"/>
    </row>
    <row r="9959" spans="5:28" x14ac:dyDescent="0.3">
      <c r="E9959" s="12"/>
      <c r="O9959" s="22"/>
      <c r="AA9959" s="25"/>
      <c r="AB9959" s="25"/>
    </row>
    <row r="9960" spans="5:28" x14ac:dyDescent="0.3">
      <c r="E9960" s="12"/>
      <c r="O9960" s="22"/>
      <c r="AA9960" s="25"/>
      <c r="AB9960" s="25"/>
    </row>
    <row r="9961" spans="5:28" x14ac:dyDescent="0.3">
      <c r="E9961" s="12"/>
      <c r="O9961" s="22"/>
      <c r="AA9961" s="25"/>
      <c r="AB9961" s="25"/>
    </row>
    <row r="9962" spans="5:28" x14ac:dyDescent="0.3">
      <c r="E9962" s="12"/>
      <c r="O9962" s="22"/>
      <c r="AA9962" s="25"/>
      <c r="AB9962" s="25"/>
    </row>
    <row r="9963" spans="5:28" x14ac:dyDescent="0.3">
      <c r="E9963" s="12"/>
      <c r="O9963" s="22"/>
      <c r="AA9963" s="25"/>
      <c r="AB9963" s="25"/>
    </row>
    <row r="9964" spans="5:28" x14ac:dyDescent="0.3">
      <c r="E9964" s="12"/>
      <c r="O9964" s="22"/>
      <c r="AA9964" s="25"/>
      <c r="AB9964" s="25"/>
    </row>
    <row r="9965" spans="5:28" x14ac:dyDescent="0.3">
      <c r="E9965" s="12"/>
      <c r="O9965" s="22"/>
      <c r="AA9965" s="25"/>
      <c r="AB9965" s="25"/>
    </row>
    <row r="9966" spans="5:28" x14ac:dyDescent="0.3">
      <c r="E9966" s="12"/>
      <c r="O9966" s="22"/>
      <c r="AA9966" s="25"/>
      <c r="AB9966" s="25"/>
    </row>
    <row r="9967" spans="5:28" x14ac:dyDescent="0.3">
      <c r="E9967" s="12"/>
      <c r="O9967" s="22"/>
      <c r="AA9967" s="25"/>
      <c r="AB9967" s="25"/>
    </row>
    <row r="9968" spans="5:28" x14ac:dyDescent="0.3">
      <c r="E9968" s="12"/>
      <c r="O9968" s="22"/>
      <c r="AA9968" s="25"/>
      <c r="AB9968" s="25"/>
    </row>
    <row r="9969" spans="5:28" x14ac:dyDescent="0.3">
      <c r="E9969" s="12"/>
      <c r="O9969" s="22"/>
      <c r="AA9969" s="25"/>
      <c r="AB9969" s="25"/>
    </row>
    <row r="9970" spans="5:28" x14ac:dyDescent="0.3">
      <c r="E9970" s="12"/>
      <c r="O9970" s="22"/>
      <c r="AA9970" s="25"/>
      <c r="AB9970" s="25"/>
    </row>
    <row r="9971" spans="5:28" x14ac:dyDescent="0.3">
      <c r="E9971" s="12"/>
      <c r="O9971" s="22"/>
      <c r="AA9971" s="25"/>
      <c r="AB9971" s="25"/>
    </row>
    <row r="9972" spans="5:28" x14ac:dyDescent="0.3">
      <c r="E9972" s="12"/>
      <c r="O9972" s="22"/>
      <c r="AA9972" s="25"/>
      <c r="AB9972" s="25"/>
    </row>
    <row r="9973" spans="5:28" x14ac:dyDescent="0.3">
      <c r="E9973" s="12"/>
      <c r="O9973" s="22"/>
      <c r="AA9973" s="25"/>
      <c r="AB9973" s="25"/>
    </row>
    <row r="9974" spans="5:28" x14ac:dyDescent="0.3">
      <c r="E9974" s="12"/>
      <c r="O9974" s="22"/>
      <c r="AA9974" s="25"/>
      <c r="AB9974" s="25"/>
    </row>
    <row r="9975" spans="5:28" x14ac:dyDescent="0.3">
      <c r="E9975" s="12"/>
      <c r="O9975" s="22"/>
      <c r="AA9975" s="25"/>
      <c r="AB9975" s="25"/>
    </row>
    <row r="9976" spans="5:28" x14ac:dyDescent="0.3">
      <c r="E9976" s="12"/>
      <c r="O9976" s="22"/>
      <c r="AA9976" s="25"/>
      <c r="AB9976" s="25"/>
    </row>
    <row r="9977" spans="5:28" x14ac:dyDescent="0.3">
      <c r="E9977" s="12"/>
      <c r="O9977" s="22"/>
      <c r="AA9977" s="25"/>
      <c r="AB9977" s="25"/>
    </row>
    <row r="9978" spans="5:28" x14ac:dyDescent="0.3">
      <c r="E9978" s="12"/>
      <c r="O9978" s="22"/>
      <c r="AA9978" s="25"/>
      <c r="AB9978" s="25"/>
    </row>
    <row r="9979" spans="5:28" x14ac:dyDescent="0.3">
      <c r="E9979" s="12"/>
      <c r="O9979" s="22"/>
      <c r="AA9979" s="25"/>
      <c r="AB9979" s="25"/>
    </row>
    <row r="9980" spans="5:28" x14ac:dyDescent="0.3">
      <c r="E9980" s="12"/>
      <c r="O9980" s="22"/>
      <c r="AA9980" s="25"/>
      <c r="AB9980" s="25"/>
    </row>
    <row r="9981" spans="5:28" x14ac:dyDescent="0.3">
      <c r="E9981" s="12"/>
      <c r="O9981" s="22"/>
      <c r="AA9981" s="25"/>
      <c r="AB9981" s="25"/>
    </row>
    <row r="9982" spans="5:28" x14ac:dyDescent="0.3">
      <c r="E9982" s="12"/>
      <c r="O9982" s="22"/>
      <c r="AA9982" s="25"/>
      <c r="AB9982" s="25"/>
    </row>
    <row r="9983" spans="5:28" x14ac:dyDescent="0.3">
      <c r="E9983" s="12"/>
      <c r="O9983" s="22"/>
      <c r="AA9983" s="25"/>
      <c r="AB9983" s="25"/>
    </row>
    <row r="9984" spans="5:28" x14ac:dyDescent="0.3">
      <c r="E9984" s="12"/>
      <c r="O9984" s="22"/>
      <c r="AA9984" s="25"/>
      <c r="AB9984" s="25"/>
    </row>
    <row r="9985" spans="5:28" x14ac:dyDescent="0.3">
      <c r="E9985" s="12"/>
      <c r="O9985" s="22"/>
      <c r="AA9985" s="25"/>
      <c r="AB9985" s="25"/>
    </row>
    <row r="9986" spans="5:28" x14ac:dyDescent="0.3">
      <c r="E9986" s="12"/>
      <c r="O9986" s="22"/>
      <c r="AA9986" s="25"/>
      <c r="AB9986" s="25"/>
    </row>
    <row r="9987" spans="5:28" x14ac:dyDescent="0.3">
      <c r="E9987" s="12"/>
      <c r="O9987" s="22"/>
      <c r="AA9987" s="25"/>
      <c r="AB9987" s="25"/>
    </row>
    <row r="9988" spans="5:28" x14ac:dyDescent="0.3">
      <c r="E9988" s="12"/>
      <c r="O9988" s="22"/>
      <c r="AA9988" s="25"/>
      <c r="AB9988" s="25"/>
    </row>
    <row r="9989" spans="5:28" x14ac:dyDescent="0.3">
      <c r="E9989" s="12"/>
      <c r="O9989" s="22"/>
      <c r="AA9989" s="25"/>
      <c r="AB9989" s="25"/>
    </row>
    <row r="9990" spans="5:28" x14ac:dyDescent="0.3">
      <c r="E9990" s="12"/>
      <c r="O9990" s="22"/>
      <c r="AA9990" s="25"/>
      <c r="AB9990" s="25"/>
    </row>
    <row r="9991" spans="5:28" x14ac:dyDescent="0.3">
      <c r="E9991" s="12"/>
      <c r="O9991" s="22"/>
      <c r="AA9991" s="25"/>
      <c r="AB9991" s="25"/>
    </row>
    <row r="9992" spans="5:28" x14ac:dyDescent="0.3">
      <c r="E9992" s="12"/>
      <c r="O9992" s="22"/>
      <c r="AA9992" s="25"/>
      <c r="AB9992" s="25"/>
    </row>
    <row r="9993" spans="5:28" x14ac:dyDescent="0.3">
      <c r="E9993" s="12"/>
      <c r="O9993" s="22"/>
      <c r="AA9993" s="25"/>
      <c r="AB9993" s="25"/>
    </row>
    <row r="9994" spans="5:28" x14ac:dyDescent="0.3">
      <c r="E9994" s="12"/>
      <c r="O9994" s="22"/>
      <c r="AA9994" s="25"/>
      <c r="AB9994" s="25"/>
    </row>
    <row r="9995" spans="5:28" x14ac:dyDescent="0.3">
      <c r="E9995" s="12"/>
      <c r="O9995" s="22"/>
      <c r="AA9995" s="25"/>
      <c r="AB9995" s="25"/>
    </row>
    <row r="9996" spans="5:28" x14ac:dyDescent="0.3">
      <c r="E9996" s="12"/>
      <c r="O9996" s="22"/>
      <c r="AA9996" s="25"/>
      <c r="AB9996" s="25"/>
    </row>
    <row r="9997" spans="5:28" x14ac:dyDescent="0.3">
      <c r="E9997" s="12"/>
      <c r="O9997" s="22"/>
      <c r="AA9997" s="25"/>
      <c r="AB9997" s="25"/>
    </row>
    <row r="9998" spans="5:28" x14ac:dyDescent="0.3">
      <c r="E9998" s="12"/>
      <c r="O9998" s="22"/>
      <c r="AA9998" s="25"/>
      <c r="AB9998" s="25"/>
    </row>
    <row r="9999" spans="5:28" x14ac:dyDescent="0.3">
      <c r="E9999" s="12"/>
      <c r="O9999" s="22"/>
      <c r="AA9999" s="25"/>
      <c r="AB9999" s="25"/>
    </row>
    <row r="10000" spans="5:28" x14ac:dyDescent="0.3">
      <c r="E10000" s="12"/>
      <c r="O10000" s="22"/>
      <c r="AA10000" s="25"/>
      <c r="AB10000" s="25"/>
    </row>
    <row r="10001" spans="5:28" x14ac:dyDescent="0.3">
      <c r="E10001" s="12"/>
      <c r="O10001" s="22"/>
      <c r="AA10001" s="25"/>
      <c r="AB10001" s="25"/>
    </row>
    <row r="10002" spans="5:28" x14ac:dyDescent="0.3">
      <c r="E10002" s="12"/>
      <c r="O10002" s="22"/>
      <c r="AA10002" s="25"/>
      <c r="AB10002" s="25"/>
    </row>
    <row r="10003" spans="5:28" x14ac:dyDescent="0.3">
      <c r="E10003" s="12"/>
      <c r="O10003" s="22"/>
      <c r="AA10003" s="25"/>
      <c r="AB10003" s="25"/>
    </row>
    <row r="10004" spans="5:28" x14ac:dyDescent="0.3">
      <c r="E10004" s="12"/>
      <c r="O10004" s="22"/>
      <c r="AA10004" s="25"/>
      <c r="AB10004" s="25"/>
    </row>
    <row r="10005" spans="5:28" x14ac:dyDescent="0.3">
      <c r="E10005" s="12"/>
      <c r="O10005" s="22"/>
      <c r="AA10005" s="25"/>
      <c r="AB10005" s="25"/>
    </row>
    <row r="10006" spans="5:28" x14ac:dyDescent="0.3">
      <c r="E10006" s="12"/>
      <c r="O10006" s="22"/>
      <c r="AA10006" s="25"/>
      <c r="AB10006" s="25"/>
    </row>
    <row r="10007" spans="5:28" x14ac:dyDescent="0.3">
      <c r="E10007" s="12"/>
      <c r="O10007" s="22"/>
      <c r="AA10007" s="25"/>
      <c r="AB10007" s="25"/>
    </row>
    <row r="10008" spans="5:28" x14ac:dyDescent="0.3">
      <c r="E10008" s="12"/>
      <c r="O10008" s="22"/>
      <c r="AA10008" s="25"/>
      <c r="AB10008" s="25"/>
    </row>
    <row r="10009" spans="5:28" x14ac:dyDescent="0.3">
      <c r="E10009" s="12"/>
      <c r="O10009" s="22"/>
      <c r="AA10009" s="25"/>
      <c r="AB10009" s="25"/>
    </row>
    <row r="10010" spans="5:28" x14ac:dyDescent="0.3">
      <c r="E10010" s="12"/>
      <c r="O10010" s="22"/>
      <c r="AA10010" s="25"/>
      <c r="AB10010" s="25"/>
    </row>
    <row r="10011" spans="5:28" x14ac:dyDescent="0.3">
      <c r="E10011" s="12"/>
      <c r="O10011" s="22"/>
      <c r="AA10011" s="25"/>
      <c r="AB10011" s="25"/>
    </row>
    <row r="10012" spans="5:28" x14ac:dyDescent="0.3">
      <c r="E10012" s="12"/>
      <c r="O10012" s="22"/>
      <c r="AA10012" s="25"/>
      <c r="AB10012" s="25"/>
    </row>
    <row r="10013" spans="5:28" x14ac:dyDescent="0.3">
      <c r="E10013" s="12"/>
      <c r="O10013" s="22"/>
      <c r="AA10013" s="25"/>
      <c r="AB10013" s="25"/>
    </row>
    <row r="10014" spans="5:28" x14ac:dyDescent="0.3">
      <c r="E10014" s="12"/>
      <c r="O10014" s="22"/>
      <c r="AA10014" s="25"/>
      <c r="AB10014" s="25"/>
    </row>
    <row r="10015" spans="5:28" x14ac:dyDescent="0.3">
      <c r="E10015" s="12"/>
      <c r="O10015" s="22"/>
      <c r="AA10015" s="25"/>
      <c r="AB10015" s="25"/>
    </row>
    <row r="10016" spans="5:28" x14ac:dyDescent="0.3">
      <c r="E10016" s="12"/>
      <c r="O10016" s="22"/>
      <c r="AA10016" s="25"/>
      <c r="AB10016" s="25"/>
    </row>
    <row r="10017" spans="5:28" x14ac:dyDescent="0.3">
      <c r="E10017" s="12"/>
      <c r="O10017" s="22"/>
      <c r="AA10017" s="25"/>
      <c r="AB10017" s="25"/>
    </row>
    <row r="10018" spans="5:28" x14ac:dyDescent="0.3">
      <c r="E10018" s="12"/>
      <c r="O10018" s="22"/>
      <c r="AA10018" s="25"/>
      <c r="AB10018" s="25"/>
    </row>
    <row r="10019" spans="5:28" x14ac:dyDescent="0.3">
      <c r="E10019" s="12"/>
      <c r="O10019" s="22"/>
      <c r="AA10019" s="25"/>
      <c r="AB10019" s="25"/>
    </row>
    <row r="10020" spans="5:28" x14ac:dyDescent="0.3">
      <c r="E10020" s="12"/>
      <c r="O10020" s="22"/>
      <c r="AA10020" s="25"/>
      <c r="AB10020" s="25"/>
    </row>
    <row r="10021" spans="5:28" x14ac:dyDescent="0.3">
      <c r="E10021" s="12"/>
      <c r="O10021" s="22"/>
      <c r="AA10021" s="25"/>
      <c r="AB10021" s="25"/>
    </row>
    <row r="10022" spans="5:28" x14ac:dyDescent="0.3">
      <c r="E10022" s="12"/>
      <c r="O10022" s="22"/>
      <c r="AA10022" s="25"/>
      <c r="AB10022" s="25"/>
    </row>
    <row r="10023" spans="5:28" x14ac:dyDescent="0.3">
      <c r="E10023" s="12"/>
      <c r="O10023" s="22"/>
      <c r="AA10023" s="25"/>
      <c r="AB10023" s="25"/>
    </row>
    <row r="10024" spans="5:28" x14ac:dyDescent="0.3">
      <c r="E10024" s="12"/>
      <c r="O10024" s="22"/>
      <c r="AA10024" s="25"/>
      <c r="AB10024" s="25"/>
    </row>
    <row r="10025" spans="5:28" x14ac:dyDescent="0.3">
      <c r="E10025" s="12"/>
      <c r="O10025" s="22"/>
      <c r="AA10025" s="25"/>
      <c r="AB10025" s="25"/>
    </row>
    <row r="10026" spans="5:28" x14ac:dyDescent="0.3">
      <c r="E10026" s="12"/>
      <c r="O10026" s="22"/>
      <c r="AA10026" s="25"/>
      <c r="AB10026" s="25"/>
    </row>
    <row r="10027" spans="5:28" x14ac:dyDescent="0.3">
      <c r="E10027" s="12"/>
      <c r="O10027" s="22"/>
      <c r="AA10027" s="25"/>
      <c r="AB10027" s="25"/>
    </row>
    <row r="10028" spans="5:28" x14ac:dyDescent="0.3">
      <c r="E10028" s="12"/>
      <c r="O10028" s="22"/>
      <c r="AA10028" s="25"/>
      <c r="AB10028" s="25"/>
    </row>
    <row r="10029" spans="5:28" x14ac:dyDescent="0.3">
      <c r="E10029" s="12"/>
      <c r="O10029" s="22"/>
      <c r="AA10029" s="25"/>
      <c r="AB10029" s="25"/>
    </row>
    <row r="10030" spans="5:28" x14ac:dyDescent="0.3">
      <c r="E10030" s="12"/>
      <c r="O10030" s="22"/>
      <c r="AA10030" s="25"/>
      <c r="AB10030" s="25"/>
    </row>
    <row r="10031" spans="5:28" x14ac:dyDescent="0.3">
      <c r="E10031" s="12"/>
      <c r="O10031" s="22"/>
      <c r="AA10031" s="25"/>
      <c r="AB10031" s="25"/>
    </row>
    <row r="10032" spans="5:28" x14ac:dyDescent="0.3">
      <c r="E10032" s="12"/>
      <c r="O10032" s="22"/>
      <c r="AA10032" s="25"/>
      <c r="AB10032" s="25"/>
    </row>
    <row r="10033" spans="5:28" x14ac:dyDescent="0.3">
      <c r="E10033" s="12"/>
      <c r="O10033" s="22"/>
      <c r="AA10033" s="25"/>
      <c r="AB10033" s="25"/>
    </row>
    <row r="10034" spans="5:28" x14ac:dyDescent="0.3">
      <c r="E10034" s="12"/>
      <c r="O10034" s="22"/>
      <c r="AA10034" s="25"/>
      <c r="AB10034" s="25"/>
    </row>
    <row r="10035" spans="5:28" x14ac:dyDescent="0.3">
      <c r="E10035" s="12"/>
      <c r="O10035" s="22"/>
      <c r="AA10035" s="25"/>
      <c r="AB10035" s="25"/>
    </row>
    <row r="10036" spans="5:28" x14ac:dyDescent="0.3">
      <c r="E10036" s="12"/>
      <c r="O10036" s="22"/>
      <c r="AA10036" s="25"/>
      <c r="AB10036" s="25"/>
    </row>
    <row r="10037" spans="5:28" x14ac:dyDescent="0.3">
      <c r="E10037" s="12"/>
      <c r="O10037" s="22"/>
      <c r="AA10037" s="25"/>
      <c r="AB10037" s="25"/>
    </row>
    <row r="10038" spans="5:28" x14ac:dyDescent="0.3">
      <c r="E10038" s="12"/>
      <c r="O10038" s="22"/>
      <c r="AA10038" s="25"/>
      <c r="AB10038" s="25"/>
    </row>
    <row r="10039" spans="5:28" x14ac:dyDescent="0.3">
      <c r="E10039" s="12"/>
      <c r="O10039" s="22"/>
      <c r="AA10039" s="25"/>
      <c r="AB10039" s="25"/>
    </row>
    <row r="10040" spans="5:28" x14ac:dyDescent="0.3">
      <c r="E10040" s="12"/>
      <c r="O10040" s="22"/>
      <c r="AA10040" s="25"/>
      <c r="AB10040" s="25"/>
    </row>
    <row r="10041" spans="5:28" x14ac:dyDescent="0.3">
      <c r="E10041" s="12"/>
      <c r="O10041" s="22"/>
      <c r="AA10041" s="25"/>
      <c r="AB10041" s="25"/>
    </row>
    <row r="10042" spans="5:28" x14ac:dyDescent="0.3">
      <c r="E10042" s="12"/>
      <c r="O10042" s="22"/>
      <c r="AA10042" s="25"/>
      <c r="AB10042" s="25"/>
    </row>
    <row r="10043" spans="5:28" x14ac:dyDescent="0.3">
      <c r="E10043" s="12"/>
      <c r="O10043" s="22"/>
      <c r="AA10043" s="25"/>
      <c r="AB10043" s="25"/>
    </row>
    <row r="10044" spans="5:28" x14ac:dyDescent="0.3">
      <c r="E10044" s="12"/>
      <c r="O10044" s="22"/>
      <c r="AA10044" s="25"/>
      <c r="AB10044" s="25"/>
    </row>
    <row r="10045" spans="5:28" x14ac:dyDescent="0.3">
      <c r="E10045" s="12"/>
      <c r="O10045" s="22"/>
      <c r="AA10045" s="25"/>
      <c r="AB10045" s="25"/>
    </row>
    <row r="10046" spans="5:28" x14ac:dyDescent="0.3">
      <c r="E10046" s="12"/>
      <c r="O10046" s="22"/>
      <c r="AA10046" s="25"/>
      <c r="AB10046" s="25"/>
    </row>
    <row r="10047" spans="5:28" x14ac:dyDescent="0.3">
      <c r="E10047" s="12"/>
      <c r="O10047" s="22"/>
      <c r="AA10047" s="25"/>
      <c r="AB10047" s="25"/>
    </row>
    <row r="10048" spans="5:28" x14ac:dyDescent="0.3">
      <c r="E10048" s="12"/>
      <c r="O10048" s="22"/>
      <c r="AA10048" s="25"/>
      <c r="AB10048" s="25"/>
    </row>
    <row r="10049" spans="5:28" x14ac:dyDescent="0.3">
      <c r="E10049" s="12"/>
      <c r="O10049" s="22"/>
      <c r="AA10049" s="25"/>
      <c r="AB10049" s="25"/>
    </row>
    <row r="10050" spans="5:28" x14ac:dyDescent="0.3">
      <c r="E10050" s="12"/>
      <c r="O10050" s="22"/>
      <c r="AA10050" s="25"/>
      <c r="AB10050" s="25"/>
    </row>
    <row r="10051" spans="5:28" x14ac:dyDescent="0.3">
      <c r="E10051" s="12"/>
      <c r="O10051" s="22"/>
      <c r="AA10051" s="25"/>
      <c r="AB10051" s="25"/>
    </row>
    <row r="10052" spans="5:28" x14ac:dyDescent="0.3">
      <c r="E10052" s="12"/>
      <c r="O10052" s="22"/>
      <c r="AA10052" s="25"/>
      <c r="AB10052" s="25"/>
    </row>
    <row r="10053" spans="5:28" x14ac:dyDescent="0.3">
      <c r="E10053" s="12"/>
      <c r="O10053" s="22"/>
      <c r="AA10053" s="25"/>
      <c r="AB10053" s="25"/>
    </row>
    <row r="10054" spans="5:28" x14ac:dyDescent="0.3">
      <c r="E10054" s="12"/>
      <c r="O10054" s="22"/>
      <c r="AA10054" s="25"/>
      <c r="AB10054" s="25"/>
    </row>
    <row r="10055" spans="5:28" x14ac:dyDescent="0.3">
      <c r="E10055" s="12"/>
      <c r="O10055" s="22"/>
      <c r="AA10055" s="25"/>
      <c r="AB10055" s="25"/>
    </row>
    <row r="10056" spans="5:28" x14ac:dyDescent="0.3">
      <c r="E10056" s="12"/>
      <c r="O10056" s="22"/>
      <c r="AA10056" s="25"/>
      <c r="AB10056" s="25"/>
    </row>
    <row r="10057" spans="5:28" x14ac:dyDescent="0.3">
      <c r="E10057" s="12"/>
      <c r="O10057" s="22"/>
      <c r="AA10057" s="25"/>
      <c r="AB10057" s="25"/>
    </row>
    <row r="10058" spans="5:28" x14ac:dyDescent="0.3">
      <c r="E10058" s="12"/>
      <c r="O10058" s="22"/>
      <c r="AA10058" s="25"/>
      <c r="AB10058" s="25"/>
    </row>
    <row r="10059" spans="5:28" x14ac:dyDescent="0.3">
      <c r="E10059" s="12"/>
      <c r="O10059" s="22"/>
      <c r="AA10059" s="25"/>
      <c r="AB10059" s="25"/>
    </row>
    <row r="10060" spans="5:28" x14ac:dyDescent="0.3">
      <c r="E10060" s="12"/>
      <c r="O10060" s="22"/>
      <c r="AA10060" s="25"/>
      <c r="AB10060" s="25"/>
    </row>
    <row r="10061" spans="5:28" x14ac:dyDescent="0.3">
      <c r="E10061" s="12"/>
      <c r="O10061" s="22"/>
      <c r="AA10061" s="25"/>
      <c r="AB10061" s="25"/>
    </row>
    <row r="10062" spans="5:28" x14ac:dyDescent="0.3">
      <c r="E10062" s="12"/>
      <c r="O10062" s="22"/>
      <c r="AA10062" s="25"/>
      <c r="AB10062" s="25"/>
    </row>
    <row r="10063" spans="5:28" x14ac:dyDescent="0.3">
      <c r="E10063" s="12"/>
      <c r="O10063" s="22"/>
      <c r="AA10063" s="25"/>
      <c r="AB10063" s="25"/>
    </row>
    <row r="10064" spans="5:28" x14ac:dyDescent="0.3">
      <c r="E10064" s="12"/>
      <c r="O10064" s="22"/>
      <c r="AA10064" s="25"/>
      <c r="AB10064" s="25"/>
    </row>
    <row r="10065" spans="5:28" x14ac:dyDescent="0.3">
      <c r="E10065" s="12"/>
      <c r="O10065" s="22"/>
      <c r="AA10065" s="25"/>
      <c r="AB10065" s="25"/>
    </row>
    <row r="10066" spans="5:28" x14ac:dyDescent="0.3">
      <c r="E10066" s="12"/>
      <c r="O10066" s="22"/>
      <c r="AA10066" s="25"/>
      <c r="AB10066" s="25"/>
    </row>
    <row r="10067" spans="5:28" x14ac:dyDescent="0.3">
      <c r="E10067" s="12"/>
      <c r="O10067" s="22"/>
      <c r="AA10067" s="25"/>
      <c r="AB10067" s="25"/>
    </row>
    <row r="10068" spans="5:28" x14ac:dyDescent="0.3">
      <c r="E10068" s="12"/>
      <c r="O10068" s="22"/>
      <c r="AA10068" s="25"/>
      <c r="AB10068" s="25"/>
    </row>
    <row r="10069" spans="5:28" x14ac:dyDescent="0.3">
      <c r="E10069" s="12"/>
      <c r="O10069" s="22"/>
      <c r="AA10069" s="25"/>
      <c r="AB10069" s="25"/>
    </row>
    <row r="10070" spans="5:28" x14ac:dyDescent="0.3">
      <c r="E10070" s="12"/>
      <c r="O10070" s="22"/>
      <c r="AA10070" s="25"/>
      <c r="AB10070" s="25"/>
    </row>
    <row r="10071" spans="5:28" x14ac:dyDescent="0.3">
      <c r="E10071" s="12"/>
      <c r="O10071" s="22"/>
      <c r="AA10071" s="25"/>
      <c r="AB10071" s="25"/>
    </row>
    <row r="10072" spans="5:28" x14ac:dyDescent="0.3">
      <c r="E10072" s="12"/>
      <c r="O10072" s="22"/>
      <c r="AA10072" s="25"/>
      <c r="AB10072" s="25"/>
    </row>
    <row r="10073" spans="5:28" x14ac:dyDescent="0.3">
      <c r="E10073" s="12"/>
      <c r="O10073" s="22"/>
      <c r="AA10073" s="25"/>
      <c r="AB10073" s="25"/>
    </row>
    <row r="10074" spans="5:28" x14ac:dyDescent="0.3">
      <c r="E10074" s="12"/>
      <c r="O10074" s="22"/>
      <c r="AA10074" s="25"/>
      <c r="AB10074" s="25"/>
    </row>
    <row r="10075" spans="5:28" x14ac:dyDescent="0.3">
      <c r="E10075" s="12"/>
      <c r="O10075" s="22"/>
      <c r="AA10075" s="25"/>
      <c r="AB10075" s="25"/>
    </row>
    <row r="10076" spans="5:28" x14ac:dyDescent="0.3">
      <c r="E10076" s="12"/>
      <c r="O10076" s="22"/>
      <c r="AA10076" s="25"/>
      <c r="AB10076" s="25"/>
    </row>
    <row r="10077" spans="5:28" x14ac:dyDescent="0.3">
      <c r="E10077" s="12"/>
      <c r="O10077" s="22"/>
      <c r="AA10077" s="25"/>
      <c r="AB10077" s="25"/>
    </row>
    <row r="10078" spans="5:28" x14ac:dyDescent="0.3">
      <c r="E10078" s="12"/>
      <c r="O10078" s="22"/>
      <c r="AA10078" s="25"/>
      <c r="AB10078" s="25"/>
    </row>
    <row r="10079" spans="5:28" x14ac:dyDescent="0.3">
      <c r="E10079" s="12"/>
      <c r="O10079" s="22"/>
      <c r="AA10079" s="25"/>
      <c r="AB10079" s="25"/>
    </row>
    <row r="10080" spans="5:28" x14ac:dyDescent="0.3">
      <c r="E10080" s="12"/>
      <c r="O10080" s="22"/>
      <c r="AA10080" s="25"/>
      <c r="AB10080" s="25"/>
    </row>
    <row r="10081" spans="5:28" x14ac:dyDescent="0.3">
      <c r="E10081" s="12"/>
      <c r="O10081" s="22"/>
      <c r="AA10081" s="25"/>
      <c r="AB10081" s="25"/>
    </row>
    <row r="10082" spans="5:28" x14ac:dyDescent="0.3">
      <c r="E10082" s="12"/>
      <c r="O10082" s="22"/>
      <c r="AA10082" s="25"/>
      <c r="AB10082" s="25"/>
    </row>
    <row r="10083" spans="5:28" x14ac:dyDescent="0.3">
      <c r="E10083" s="12"/>
      <c r="O10083" s="22"/>
      <c r="AA10083" s="25"/>
      <c r="AB10083" s="25"/>
    </row>
    <row r="10084" spans="5:28" x14ac:dyDescent="0.3">
      <c r="E10084" s="12"/>
      <c r="O10084" s="22"/>
      <c r="AA10084" s="25"/>
      <c r="AB10084" s="25"/>
    </row>
    <row r="10085" spans="5:28" x14ac:dyDescent="0.3">
      <c r="E10085" s="12"/>
      <c r="O10085" s="22"/>
      <c r="AA10085" s="25"/>
      <c r="AB10085" s="25"/>
    </row>
    <row r="10086" spans="5:28" x14ac:dyDescent="0.3">
      <c r="E10086" s="12"/>
      <c r="O10086" s="22"/>
      <c r="AA10086" s="25"/>
      <c r="AB10086" s="25"/>
    </row>
    <row r="10087" spans="5:28" x14ac:dyDescent="0.3">
      <c r="E10087" s="12"/>
      <c r="O10087" s="22"/>
      <c r="AA10087" s="25"/>
      <c r="AB10087" s="25"/>
    </row>
    <row r="10088" spans="5:28" x14ac:dyDescent="0.3">
      <c r="E10088" s="12"/>
      <c r="O10088" s="22"/>
      <c r="AA10088" s="25"/>
      <c r="AB10088" s="25"/>
    </row>
    <row r="10089" spans="5:28" x14ac:dyDescent="0.3">
      <c r="E10089" s="12"/>
      <c r="O10089" s="22"/>
      <c r="AA10089" s="25"/>
      <c r="AB10089" s="25"/>
    </row>
    <row r="10090" spans="5:28" x14ac:dyDescent="0.3">
      <c r="E10090" s="12"/>
      <c r="O10090" s="22"/>
      <c r="AA10090" s="25"/>
      <c r="AB10090" s="25"/>
    </row>
    <row r="10091" spans="5:28" x14ac:dyDescent="0.3">
      <c r="E10091" s="12"/>
      <c r="O10091" s="22"/>
      <c r="AA10091" s="25"/>
      <c r="AB10091" s="25"/>
    </row>
    <row r="10092" spans="5:28" x14ac:dyDescent="0.3">
      <c r="E10092" s="12"/>
      <c r="O10092" s="22"/>
      <c r="AA10092" s="25"/>
      <c r="AB10092" s="25"/>
    </row>
    <row r="10093" spans="5:28" x14ac:dyDescent="0.3">
      <c r="E10093" s="12"/>
      <c r="O10093" s="22"/>
      <c r="AA10093" s="25"/>
      <c r="AB10093" s="25"/>
    </row>
    <row r="10094" spans="5:28" x14ac:dyDescent="0.3">
      <c r="E10094" s="12"/>
      <c r="O10094" s="22"/>
      <c r="AA10094" s="25"/>
      <c r="AB10094" s="25"/>
    </row>
    <row r="10095" spans="5:28" x14ac:dyDescent="0.3">
      <c r="E10095" s="12"/>
      <c r="O10095" s="22"/>
      <c r="AA10095" s="25"/>
      <c r="AB10095" s="25"/>
    </row>
    <row r="10096" spans="5:28" x14ac:dyDescent="0.3">
      <c r="E10096" s="12"/>
      <c r="O10096" s="22"/>
      <c r="AA10096" s="25"/>
      <c r="AB10096" s="25"/>
    </row>
    <row r="10097" spans="5:28" x14ac:dyDescent="0.3">
      <c r="E10097" s="12"/>
      <c r="O10097" s="22"/>
      <c r="AA10097" s="25"/>
      <c r="AB10097" s="25"/>
    </row>
    <row r="10098" spans="5:28" x14ac:dyDescent="0.3">
      <c r="E10098" s="12"/>
      <c r="O10098" s="22"/>
      <c r="AA10098" s="25"/>
      <c r="AB10098" s="25"/>
    </row>
    <row r="10099" spans="5:28" x14ac:dyDescent="0.3">
      <c r="E10099" s="12"/>
      <c r="O10099" s="22"/>
      <c r="AA10099" s="25"/>
      <c r="AB10099" s="25"/>
    </row>
    <row r="10100" spans="5:28" x14ac:dyDescent="0.3">
      <c r="E10100" s="12"/>
      <c r="O10100" s="22"/>
      <c r="AA10100" s="25"/>
      <c r="AB10100" s="25"/>
    </row>
    <row r="10101" spans="5:28" x14ac:dyDescent="0.3">
      <c r="E10101" s="12"/>
      <c r="O10101" s="22"/>
      <c r="AA10101" s="25"/>
      <c r="AB10101" s="25"/>
    </row>
    <row r="10102" spans="5:28" x14ac:dyDescent="0.3">
      <c r="E10102" s="12"/>
      <c r="O10102" s="22"/>
      <c r="AA10102" s="25"/>
      <c r="AB10102" s="25"/>
    </row>
    <row r="10103" spans="5:28" x14ac:dyDescent="0.3">
      <c r="E10103" s="12"/>
      <c r="O10103" s="22"/>
      <c r="AA10103" s="25"/>
      <c r="AB10103" s="25"/>
    </row>
    <row r="10104" spans="5:28" x14ac:dyDescent="0.3">
      <c r="E10104" s="12"/>
      <c r="O10104" s="22"/>
      <c r="AA10104" s="25"/>
      <c r="AB10104" s="25"/>
    </row>
    <row r="10105" spans="5:28" x14ac:dyDescent="0.3">
      <c r="E10105" s="12"/>
      <c r="O10105" s="22"/>
      <c r="AA10105" s="25"/>
      <c r="AB10105" s="25"/>
    </row>
    <row r="10106" spans="5:28" x14ac:dyDescent="0.3">
      <c r="E10106" s="12"/>
      <c r="O10106" s="22"/>
      <c r="AA10106" s="25"/>
      <c r="AB10106" s="25"/>
    </row>
    <row r="10107" spans="5:28" x14ac:dyDescent="0.3">
      <c r="E10107" s="12"/>
      <c r="O10107" s="22"/>
      <c r="AA10107" s="25"/>
      <c r="AB10107" s="25"/>
    </row>
    <row r="10108" spans="5:28" x14ac:dyDescent="0.3">
      <c r="E10108" s="12"/>
      <c r="O10108" s="22"/>
      <c r="AA10108" s="25"/>
      <c r="AB10108" s="25"/>
    </row>
    <row r="10109" spans="5:28" x14ac:dyDescent="0.3">
      <c r="E10109" s="12"/>
      <c r="O10109" s="22"/>
      <c r="AA10109" s="25"/>
      <c r="AB10109" s="25"/>
    </row>
    <row r="10110" spans="5:28" x14ac:dyDescent="0.3">
      <c r="E10110" s="12"/>
      <c r="O10110" s="22"/>
      <c r="AA10110" s="25"/>
      <c r="AB10110" s="25"/>
    </row>
    <row r="10111" spans="5:28" x14ac:dyDescent="0.3">
      <c r="E10111" s="12"/>
      <c r="O10111" s="22"/>
      <c r="AA10111" s="25"/>
      <c r="AB10111" s="25"/>
    </row>
    <row r="10112" spans="5:28" x14ac:dyDescent="0.3">
      <c r="E10112" s="12"/>
      <c r="O10112" s="22"/>
      <c r="AA10112" s="25"/>
      <c r="AB10112" s="25"/>
    </row>
    <row r="10113" spans="5:28" x14ac:dyDescent="0.3">
      <c r="E10113" s="12"/>
      <c r="O10113" s="22"/>
      <c r="AA10113" s="25"/>
      <c r="AB10113" s="25"/>
    </row>
    <row r="10114" spans="5:28" x14ac:dyDescent="0.3">
      <c r="E10114" s="12"/>
      <c r="O10114" s="22"/>
      <c r="AA10114" s="25"/>
      <c r="AB10114" s="25"/>
    </row>
    <row r="10115" spans="5:28" x14ac:dyDescent="0.3">
      <c r="E10115" s="12"/>
      <c r="O10115" s="22"/>
      <c r="AA10115" s="25"/>
      <c r="AB10115" s="25"/>
    </row>
    <row r="10116" spans="5:28" x14ac:dyDescent="0.3">
      <c r="E10116" s="12"/>
      <c r="O10116" s="22"/>
      <c r="AA10116" s="25"/>
      <c r="AB10116" s="25"/>
    </row>
    <row r="10117" spans="5:28" x14ac:dyDescent="0.3">
      <c r="E10117" s="12"/>
      <c r="O10117" s="22"/>
      <c r="AA10117" s="25"/>
      <c r="AB10117" s="25"/>
    </row>
    <row r="10118" spans="5:28" x14ac:dyDescent="0.3">
      <c r="E10118" s="12"/>
      <c r="O10118" s="22"/>
      <c r="AA10118" s="25"/>
      <c r="AB10118" s="25"/>
    </row>
    <row r="10119" spans="5:28" x14ac:dyDescent="0.3">
      <c r="E10119" s="12"/>
      <c r="O10119" s="22"/>
      <c r="AA10119" s="25"/>
      <c r="AB10119" s="25"/>
    </row>
    <row r="10120" spans="5:28" x14ac:dyDescent="0.3">
      <c r="E10120" s="12"/>
      <c r="O10120" s="22"/>
      <c r="AA10120" s="25"/>
      <c r="AB10120" s="25"/>
    </row>
    <row r="10121" spans="5:28" x14ac:dyDescent="0.3">
      <c r="E10121" s="12"/>
      <c r="O10121" s="22"/>
      <c r="AA10121" s="25"/>
      <c r="AB10121" s="25"/>
    </row>
    <row r="10122" spans="5:28" x14ac:dyDescent="0.3">
      <c r="E10122" s="12"/>
      <c r="O10122" s="22"/>
      <c r="AA10122" s="25"/>
      <c r="AB10122" s="25"/>
    </row>
    <row r="10123" spans="5:28" x14ac:dyDescent="0.3">
      <c r="E10123" s="12"/>
      <c r="O10123" s="22"/>
      <c r="AA10123" s="25"/>
      <c r="AB10123" s="25"/>
    </row>
    <row r="10124" spans="5:28" x14ac:dyDescent="0.3">
      <c r="E10124" s="12"/>
      <c r="O10124" s="22"/>
      <c r="AA10124" s="25"/>
      <c r="AB10124" s="25"/>
    </row>
    <row r="10125" spans="5:28" x14ac:dyDescent="0.3">
      <c r="E10125" s="12"/>
      <c r="O10125" s="22"/>
      <c r="AA10125" s="25"/>
      <c r="AB10125" s="25"/>
    </row>
    <row r="10126" spans="5:28" x14ac:dyDescent="0.3">
      <c r="E10126" s="12"/>
      <c r="O10126" s="22"/>
      <c r="AA10126" s="25"/>
      <c r="AB10126" s="25"/>
    </row>
    <row r="10127" spans="5:28" x14ac:dyDescent="0.3">
      <c r="E10127" s="12"/>
      <c r="O10127" s="22"/>
      <c r="AA10127" s="25"/>
      <c r="AB10127" s="25"/>
    </row>
    <row r="10128" spans="5:28" x14ac:dyDescent="0.3">
      <c r="E10128" s="12"/>
      <c r="O10128" s="22"/>
      <c r="AA10128" s="25"/>
      <c r="AB10128" s="25"/>
    </row>
    <row r="10129" spans="5:28" x14ac:dyDescent="0.3">
      <c r="E10129" s="12"/>
      <c r="O10129" s="22"/>
      <c r="AA10129" s="25"/>
      <c r="AB10129" s="25"/>
    </row>
    <row r="10130" spans="5:28" x14ac:dyDescent="0.3">
      <c r="E10130" s="12"/>
      <c r="O10130" s="22"/>
      <c r="AA10130" s="25"/>
      <c r="AB10130" s="25"/>
    </row>
    <row r="10131" spans="5:28" x14ac:dyDescent="0.3">
      <c r="E10131" s="12"/>
      <c r="O10131" s="22"/>
      <c r="AA10131" s="25"/>
      <c r="AB10131" s="25"/>
    </row>
    <row r="10132" spans="5:28" x14ac:dyDescent="0.3">
      <c r="E10132" s="12"/>
      <c r="O10132" s="22"/>
      <c r="AA10132" s="25"/>
      <c r="AB10132" s="25"/>
    </row>
    <row r="10133" spans="5:28" x14ac:dyDescent="0.3">
      <c r="E10133" s="12"/>
      <c r="O10133" s="22"/>
      <c r="AA10133" s="25"/>
      <c r="AB10133" s="25"/>
    </row>
    <row r="10134" spans="5:28" x14ac:dyDescent="0.3">
      <c r="E10134" s="12"/>
      <c r="O10134" s="22"/>
      <c r="AA10134" s="25"/>
      <c r="AB10134" s="25"/>
    </row>
    <row r="10135" spans="5:28" x14ac:dyDescent="0.3">
      <c r="E10135" s="12"/>
      <c r="O10135" s="22"/>
      <c r="AA10135" s="25"/>
      <c r="AB10135" s="25"/>
    </row>
    <row r="10136" spans="5:28" x14ac:dyDescent="0.3">
      <c r="E10136" s="12"/>
      <c r="O10136" s="22"/>
      <c r="AA10136" s="25"/>
      <c r="AB10136" s="25"/>
    </row>
    <row r="10137" spans="5:28" x14ac:dyDescent="0.3">
      <c r="E10137" s="12"/>
      <c r="O10137" s="22"/>
      <c r="AA10137" s="25"/>
      <c r="AB10137" s="25"/>
    </row>
    <row r="10138" spans="5:28" x14ac:dyDescent="0.3">
      <c r="E10138" s="12"/>
      <c r="O10138" s="22"/>
      <c r="AA10138" s="25"/>
      <c r="AB10138" s="25"/>
    </row>
    <row r="10139" spans="5:28" x14ac:dyDescent="0.3">
      <c r="E10139" s="12"/>
      <c r="O10139" s="22"/>
      <c r="AA10139" s="25"/>
      <c r="AB10139" s="25"/>
    </row>
    <row r="10140" spans="5:28" x14ac:dyDescent="0.3">
      <c r="E10140" s="12"/>
      <c r="O10140" s="22"/>
      <c r="AA10140" s="25"/>
      <c r="AB10140" s="25"/>
    </row>
    <row r="10141" spans="5:28" x14ac:dyDescent="0.3">
      <c r="E10141" s="12"/>
      <c r="O10141" s="22"/>
      <c r="AA10141" s="25"/>
      <c r="AB10141" s="25"/>
    </row>
    <row r="10142" spans="5:28" x14ac:dyDescent="0.3">
      <c r="E10142" s="12"/>
      <c r="O10142" s="22"/>
      <c r="AA10142" s="25"/>
      <c r="AB10142" s="25"/>
    </row>
    <row r="10143" spans="5:28" x14ac:dyDescent="0.3">
      <c r="E10143" s="12"/>
      <c r="O10143" s="22"/>
      <c r="AA10143" s="25"/>
      <c r="AB10143" s="25"/>
    </row>
    <row r="10144" spans="5:28" x14ac:dyDescent="0.3">
      <c r="E10144" s="12"/>
      <c r="O10144" s="22"/>
      <c r="AA10144" s="25"/>
      <c r="AB10144" s="25"/>
    </row>
    <row r="10145" spans="5:28" x14ac:dyDescent="0.3">
      <c r="E10145" s="12"/>
      <c r="O10145" s="22"/>
      <c r="AA10145" s="25"/>
      <c r="AB10145" s="25"/>
    </row>
    <row r="10146" spans="5:28" x14ac:dyDescent="0.3">
      <c r="E10146" s="12"/>
      <c r="O10146" s="22"/>
      <c r="AA10146" s="25"/>
      <c r="AB10146" s="25"/>
    </row>
    <row r="10147" spans="5:28" x14ac:dyDescent="0.3">
      <c r="E10147" s="12"/>
      <c r="O10147" s="22"/>
      <c r="AA10147" s="25"/>
      <c r="AB10147" s="25"/>
    </row>
    <row r="10148" spans="5:28" x14ac:dyDescent="0.3">
      <c r="E10148" s="12"/>
      <c r="O10148" s="22"/>
      <c r="AA10148" s="25"/>
      <c r="AB10148" s="25"/>
    </row>
    <row r="10149" spans="5:28" x14ac:dyDescent="0.3">
      <c r="E10149" s="12"/>
      <c r="O10149" s="22"/>
      <c r="AA10149" s="25"/>
      <c r="AB10149" s="25"/>
    </row>
    <row r="10150" spans="5:28" x14ac:dyDescent="0.3">
      <c r="E10150" s="12"/>
      <c r="O10150" s="22"/>
      <c r="AA10150" s="25"/>
      <c r="AB10150" s="25"/>
    </row>
    <row r="10151" spans="5:28" x14ac:dyDescent="0.3">
      <c r="E10151" s="12"/>
      <c r="O10151" s="22"/>
      <c r="AA10151" s="25"/>
      <c r="AB10151" s="25"/>
    </row>
    <row r="10152" spans="5:28" x14ac:dyDescent="0.3">
      <c r="E10152" s="12"/>
      <c r="O10152" s="22"/>
      <c r="AA10152" s="25"/>
      <c r="AB10152" s="25"/>
    </row>
    <row r="10153" spans="5:28" x14ac:dyDescent="0.3">
      <c r="E10153" s="12"/>
      <c r="O10153" s="22"/>
      <c r="AA10153" s="25"/>
      <c r="AB10153" s="25"/>
    </row>
    <row r="10154" spans="5:28" x14ac:dyDescent="0.3">
      <c r="E10154" s="12"/>
      <c r="O10154" s="22"/>
      <c r="AA10154" s="25"/>
      <c r="AB10154" s="25"/>
    </row>
    <row r="10155" spans="5:28" x14ac:dyDescent="0.3">
      <c r="E10155" s="12"/>
      <c r="O10155" s="22"/>
      <c r="AA10155" s="25"/>
      <c r="AB10155" s="25"/>
    </row>
    <row r="10156" spans="5:28" x14ac:dyDescent="0.3">
      <c r="E10156" s="12"/>
      <c r="O10156" s="22"/>
      <c r="AA10156" s="25"/>
      <c r="AB10156" s="25"/>
    </row>
    <row r="10157" spans="5:28" x14ac:dyDescent="0.3">
      <c r="E10157" s="12"/>
      <c r="O10157" s="22"/>
      <c r="AA10157" s="25"/>
      <c r="AB10157" s="25"/>
    </row>
    <row r="10158" spans="5:28" x14ac:dyDescent="0.3">
      <c r="E10158" s="12"/>
      <c r="O10158" s="22"/>
      <c r="AA10158" s="25"/>
      <c r="AB10158" s="25"/>
    </row>
    <row r="10159" spans="5:28" x14ac:dyDescent="0.3">
      <c r="E10159" s="12"/>
      <c r="O10159" s="22"/>
      <c r="AA10159" s="25"/>
      <c r="AB10159" s="25"/>
    </row>
    <row r="10160" spans="5:28" x14ac:dyDescent="0.3">
      <c r="E10160" s="12"/>
      <c r="O10160" s="22"/>
      <c r="AA10160" s="25"/>
      <c r="AB10160" s="25"/>
    </row>
    <row r="10161" spans="5:28" x14ac:dyDescent="0.3">
      <c r="E10161" s="12"/>
      <c r="O10161" s="22"/>
      <c r="AA10161" s="25"/>
      <c r="AB10161" s="25"/>
    </row>
    <row r="10162" spans="5:28" x14ac:dyDescent="0.3">
      <c r="E10162" s="12"/>
      <c r="O10162" s="22"/>
      <c r="AA10162" s="25"/>
      <c r="AB10162" s="25"/>
    </row>
    <row r="10163" spans="5:28" x14ac:dyDescent="0.3">
      <c r="E10163" s="12"/>
      <c r="O10163" s="22"/>
      <c r="AA10163" s="25"/>
      <c r="AB10163" s="25"/>
    </row>
    <row r="10164" spans="5:28" x14ac:dyDescent="0.3">
      <c r="E10164" s="12"/>
      <c r="O10164" s="22"/>
      <c r="AA10164" s="25"/>
      <c r="AB10164" s="25"/>
    </row>
    <row r="10165" spans="5:28" x14ac:dyDescent="0.3">
      <c r="E10165" s="12"/>
      <c r="O10165" s="22"/>
      <c r="AA10165" s="25"/>
      <c r="AB10165" s="25"/>
    </row>
    <row r="10166" spans="5:28" x14ac:dyDescent="0.3">
      <c r="E10166" s="12"/>
      <c r="O10166" s="22"/>
      <c r="AA10166" s="25"/>
      <c r="AB10166" s="25"/>
    </row>
    <row r="10167" spans="5:28" x14ac:dyDescent="0.3">
      <c r="E10167" s="12"/>
      <c r="O10167" s="22"/>
      <c r="AA10167" s="25"/>
      <c r="AB10167" s="25"/>
    </row>
    <row r="10168" spans="5:28" x14ac:dyDescent="0.3">
      <c r="E10168" s="12"/>
      <c r="O10168" s="22"/>
      <c r="AA10168" s="25"/>
      <c r="AB10168" s="25"/>
    </row>
    <row r="10169" spans="5:28" x14ac:dyDescent="0.3">
      <c r="E10169" s="12"/>
      <c r="O10169" s="22"/>
      <c r="AA10169" s="25"/>
      <c r="AB10169" s="25"/>
    </row>
    <row r="10170" spans="5:28" x14ac:dyDescent="0.3">
      <c r="E10170" s="12"/>
      <c r="O10170" s="22"/>
      <c r="AA10170" s="25"/>
      <c r="AB10170" s="25"/>
    </row>
    <row r="10171" spans="5:28" x14ac:dyDescent="0.3">
      <c r="E10171" s="12"/>
      <c r="O10171" s="22"/>
      <c r="AA10171" s="25"/>
      <c r="AB10171" s="25"/>
    </row>
    <row r="10172" spans="5:28" x14ac:dyDescent="0.3">
      <c r="E10172" s="12"/>
      <c r="O10172" s="22"/>
      <c r="AA10172" s="25"/>
      <c r="AB10172" s="25"/>
    </row>
    <row r="10173" spans="5:28" x14ac:dyDescent="0.3">
      <c r="E10173" s="12"/>
      <c r="O10173" s="22"/>
      <c r="AA10173" s="25"/>
      <c r="AB10173" s="25"/>
    </row>
    <row r="10174" spans="5:28" x14ac:dyDescent="0.3">
      <c r="E10174" s="12"/>
      <c r="O10174" s="22"/>
      <c r="AA10174" s="25"/>
      <c r="AB10174" s="25"/>
    </row>
    <row r="10175" spans="5:28" x14ac:dyDescent="0.3">
      <c r="E10175" s="12"/>
      <c r="O10175" s="22"/>
      <c r="AA10175" s="25"/>
      <c r="AB10175" s="25"/>
    </row>
    <row r="10176" spans="5:28" x14ac:dyDescent="0.3">
      <c r="E10176" s="12"/>
      <c r="O10176" s="22"/>
      <c r="AA10176" s="25"/>
      <c r="AB10176" s="25"/>
    </row>
    <row r="10177" spans="5:28" x14ac:dyDescent="0.3">
      <c r="E10177" s="12"/>
      <c r="O10177" s="22"/>
      <c r="AA10177" s="25"/>
      <c r="AB10177" s="25"/>
    </row>
    <row r="10178" spans="5:28" x14ac:dyDescent="0.3">
      <c r="E10178" s="12"/>
      <c r="O10178" s="22"/>
      <c r="AA10178" s="25"/>
      <c r="AB10178" s="25"/>
    </row>
    <row r="10179" spans="5:28" x14ac:dyDescent="0.3">
      <c r="E10179" s="12"/>
      <c r="O10179" s="22"/>
      <c r="AA10179" s="25"/>
      <c r="AB10179" s="25"/>
    </row>
    <row r="10180" spans="5:28" x14ac:dyDescent="0.3">
      <c r="E10180" s="12"/>
      <c r="O10180" s="22"/>
      <c r="AA10180" s="25"/>
      <c r="AB10180" s="25"/>
    </row>
    <row r="10181" spans="5:28" x14ac:dyDescent="0.3">
      <c r="E10181" s="12"/>
      <c r="O10181" s="22"/>
      <c r="AA10181" s="25"/>
      <c r="AB10181" s="25"/>
    </row>
    <row r="10182" spans="5:28" x14ac:dyDescent="0.3">
      <c r="E10182" s="12"/>
      <c r="O10182" s="22"/>
      <c r="AA10182" s="25"/>
      <c r="AB10182" s="25"/>
    </row>
    <row r="10183" spans="5:28" x14ac:dyDescent="0.3">
      <c r="E10183" s="12"/>
      <c r="O10183" s="22"/>
      <c r="AA10183" s="25"/>
      <c r="AB10183" s="25"/>
    </row>
    <row r="10184" spans="5:28" x14ac:dyDescent="0.3">
      <c r="E10184" s="12"/>
      <c r="O10184" s="22"/>
      <c r="AA10184" s="25"/>
      <c r="AB10184" s="25"/>
    </row>
    <row r="10185" spans="5:28" x14ac:dyDescent="0.3">
      <c r="E10185" s="12"/>
      <c r="O10185" s="22"/>
      <c r="AA10185" s="25"/>
      <c r="AB10185" s="25"/>
    </row>
    <row r="10186" spans="5:28" x14ac:dyDescent="0.3">
      <c r="E10186" s="12"/>
      <c r="O10186" s="22"/>
      <c r="AA10186" s="25"/>
      <c r="AB10186" s="25"/>
    </row>
    <row r="10187" spans="5:28" x14ac:dyDescent="0.3">
      <c r="E10187" s="12"/>
      <c r="O10187" s="22"/>
      <c r="AA10187" s="25"/>
      <c r="AB10187" s="25"/>
    </row>
    <row r="10188" spans="5:28" x14ac:dyDescent="0.3">
      <c r="E10188" s="12"/>
      <c r="O10188" s="22"/>
      <c r="AA10188" s="25"/>
      <c r="AB10188" s="25"/>
    </row>
    <row r="10189" spans="5:28" x14ac:dyDescent="0.3">
      <c r="E10189" s="12"/>
      <c r="O10189" s="22"/>
      <c r="AA10189" s="25"/>
      <c r="AB10189" s="25"/>
    </row>
    <row r="10190" spans="5:28" x14ac:dyDescent="0.3">
      <c r="E10190" s="12"/>
      <c r="O10190" s="22"/>
      <c r="AA10190" s="25"/>
      <c r="AB10190" s="25"/>
    </row>
    <row r="10191" spans="5:28" x14ac:dyDescent="0.3">
      <c r="E10191" s="12"/>
      <c r="O10191" s="22"/>
      <c r="AA10191" s="25"/>
      <c r="AB10191" s="25"/>
    </row>
    <row r="10192" spans="5:28" x14ac:dyDescent="0.3">
      <c r="E10192" s="12"/>
      <c r="O10192" s="22"/>
      <c r="AA10192" s="25"/>
      <c r="AB10192" s="25"/>
    </row>
    <row r="10193" spans="5:28" x14ac:dyDescent="0.3">
      <c r="E10193" s="12"/>
      <c r="O10193" s="22"/>
      <c r="AA10193" s="25"/>
      <c r="AB10193" s="25"/>
    </row>
    <row r="10194" spans="5:28" x14ac:dyDescent="0.3">
      <c r="E10194" s="12"/>
      <c r="O10194" s="22"/>
      <c r="AA10194" s="25"/>
      <c r="AB10194" s="25"/>
    </row>
    <row r="10195" spans="5:28" x14ac:dyDescent="0.3">
      <c r="E10195" s="12"/>
      <c r="O10195" s="22"/>
      <c r="AA10195" s="25"/>
      <c r="AB10195" s="25"/>
    </row>
    <row r="10196" spans="5:28" x14ac:dyDescent="0.3">
      <c r="E10196" s="12"/>
      <c r="O10196" s="22"/>
      <c r="AA10196" s="25"/>
      <c r="AB10196" s="25"/>
    </row>
    <row r="10197" spans="5:28" x14ac:dyDescent="0.3">
      <c r="E10197" s="12"/>
      <c r="O10197" s="22"/>
      <c r="AA10197" s="25"/>
      <c r="AB10197" s="25"/>
    </row>
    <row r="10198" spans="5:28" x14ac:dyDescent="0.3">
      <c r="E10198" s="12"/>
      <c r="O10198" s="22"/>
      <c r="AA10198" s="25"/>
      <c r="AB10198" s="25"/>
    </row>
    <row r="10199" spans="5:28" x14ac:dyDescent="0.3">
      <c r="E10199" s="12"/>
      <c r="O10199" s="22"/>
      <c r="AA10199" s="25"/>
      <c r="AB10199" s="25"/>
    </row>
    <row r="10200" spans="5:28" x14ac:dyDescent="0.3">
      <c r="E10200" s="12"/>
      <c r="O10200" s="22"/>
      <c r="AA10200" s="25"/>
      <c r="AB10200" s="25"/>
    </row>
    <row r="10201" spans="5:28" x14ac:dyDescent="0.3">
      <c r="E10201" s="12"/>
      <c r="O10201" s="22"/>
      <c r="AA10201" s="25"/>
      <c r="AB10201" s="25"/>
    </row>
    <row r="10202" spans="5:28" x14ac:dyDescent="0.3">
      <c r="E10202" s="12"/>
      <c r="O10202" s="22"/>
      <c r="AA10202" s="25"/>
      <c r="AB10202" s="25"/>
    </row>
    <row r="10203" spans="5:28" x14ac:dyDescent="0.3">
      <c r="E10203" s="12"/>
      <c r="O10203" s="22"/>
      <c r="AA10203" s="25"/>
      <c r="AB10203" s="25"/>
    </row>
    <row r="10204" spans="5:28" x14ac:dyDescent="0.3">
      <c r="E10204" s="12"/>
      <c r="O10204" s="22"/>
      <c r="AA10204" s="25"/>
      <c r="AB10204" s="25"/>
    </row>
    <row r="10205" spans="5:28" x14ac:dyDescent="0.3">
      <c r="E10205" s="12"/>
      <c r="O10205" s="22"/>
      <c r="AA10205" s="25"/>
      <c r="AB10205" s="25"/>
    </row>
    <row r="10206" spans="5:28" x14ac:dyDescent="0.3">
      <c r="E10206" s="12"/>
      <c r="O10206" s="22"/>
      <c r="AA10206" s="25"/>
      <c r="AB10206" s="25"/>
    </row>
    <row r="10207" spans="5:28" x14ac:dyDescent="0.3">
      <c r="E10207" s="12"/>
      <c r="O10207" s="22"/>
      <c r="AA10207" s="25"/>
      <c r="AB10207" s="25"/>
    </row>
    <row r="10208" spans="5:28" x14ac:dyDescent="0.3">
      <c r="E10208" s="12"/>
      <c r="O10208" s="22"/>
      <c r="AA10208" s="25"/>
      <c r="AB10208" s="25"/>
    </row>
    <row r="10209" spans="5:28" x14ac:dyDescent="0.3">
      <c r="E10209" s="12"/>
      <c r="O10209" s="22"/>
      <c r="AA10209" s="25"/>
      <c r="AB10209" s="25"/>
    </row>
    <row r="10210" spans="5:28" x14ac:dyDescent="0.3">
      <c r="E10210" s="12"/>
      <c r="O10210" s="22"/>
      <c r="AA10210" s="25"/>
      <c r="AB10210" s="25"/>
    </row>
    <row r="10211" spans="5:28" x14ac:dyDescent="0.3">
      <c r="E10211" s="12"/>
      <c r="O10211" s="22"/>
      <c r="AA10211" s="25"/>
      <c r="AB10211" s="25"/>
    </row>
    <row r="10212" spans="5:28" x14ac:dyDescent="0.3">
      <c r="E10212" s="12"/>
      <c r="O10212" s="22"/>
      <c r="AA10212" s="25"/>
      <c r="AB10212" s="25"/>
    </row>
    <row r="10213" spans="5:28" x14ac:dyDescent="0.3">
      <c r="E10213" s="12"/>
      <c r="O10213" s="22"/>
      <c r="AA10213" s="25"/>
      <c r="AB10213" s="25"/>
    </row>
    <row r="10214" spans="5:28" x14ac:dyDescent="0.3">
      <c r="E10214" s="12"/>
      <c r="O10214" s="22"/>
      <c r="AA10214" s="25"/>
      <c r="AB10214" s="25"/>
    </row>
    <row r="10215" spans="5:28" x14ac:dyDescent="0.3">
      <c r="E10215" s="12"/>
      <c r="O10215" s="22"/>
      <c r="AA10215" s="25"/>
      <c r="AB10215" s="25"/>
    </row>
    <row r="10216" spans="5:28" x14ac:dyDescent="0.3">
      <c r="E10216" s="12"/>
      <c r="O10216" s="22"/>
      <c r="AA10216" s="25"/>
      <c r="AB10216" s="25"/>
    </row>
    <row r="10217" spans="5:28" x14ac:dyDescent="0.3">
      <c r="E10217" s="12"/>
      <c r="O10217" s="22"/>
      <c r="AA10217" s="25"/>
      <c r="AB10217" s="25"/>
    </row>
    <row r="10218" spans="5:28" x14ac:dyDescent="0.3">
      <c r="E10218" s="12"/>
      <c r="O10218" s="22"/>
      <c r="AA10218" s="25"/>
      <c r="AB10218" s="25"/>
    </row>
    <row r="10219" spans="5:28" x14ac:dyDescent="0.3">
      <c r="E10219" s="12"/>
      <c r="O10219" s="22"/>
      <c r="AA10219" s="25"/>
      <c r="AB10219" s="25"/>
    </row>
    <row r="10220" spans="5:28" x14ac:dyDescent="0.3">
      <c r="E10220" s="12"/>
      <c r="O10220" s="22"/>
      <c r="AA10220" s="25"/>
      <c r="AB10220" s="25"/>
    </row>
    <row r="10221" spans="5:28" x14ac:dyDescent="0.3">
      <c r="E10221" s="12"/>
      <c r="O10221" s="22"/>
      <c r="AA10221" s="25"/>
      <c r="AB10221" s="25"/>
    </row>
    <row r="10222" spans="5:28" x14ac:dyDescent="0.3">
      <c r="E10222" s="12"/>
      <c r="O10222" s="22"/>
      <c r="AA10222" s="25"/>
      <c r="AB10222" s="25"/>
    </row>
    <row r="10223" spans="5:28" x14ac:dyDescent="0.3">
      <c r="E10223" s="12"/>
      <c r="O10223" s="22"/>
      <c r="AA10223" s="25"/>
      <c r="AB10223" s="25"/>
    </row>
    <row r="10224" spans="5:28" x14ac:dyDescent="0.3">
      <c r="E10224" s="12"/>
      <c r="O10224" s="22"/>
      <c r="AA10224" s="25"/>
      <c r="AB10224" s="25"/>
    </row>
    <row r="10225" spans="5:28" x14ac:dyDescent="0.3">
      <c r="E10225" s="12"/>
      <c r="O10225" s="22"/>
      <c r="AA10225" s="25"/>
      <c r="AB10225" s="25"/>
    </row>
    <row r="10226" spans="5:28" x14ac:dyDescent="0.3">
      <c r="E10226" s="12"/>
      <c r="O10226" s="22"/>
      <c r="AA10226" s="25"/>
      <c r="AB10226" s="25"/>
    </row>
    <row r="10227" spans="5:28" x14ac:dyDescent="0.3">
      <c r="E10227" s="12"/>
      <c r="O10227" s="22"/>
      <c r="AA10227" s="25"/>
      <c r="AB10227" s="25"/>
    </row>
    <row r="10228" spans="5:28" x14ac:dyDescent="0.3">
      <c r="E10228" s="12"/>
      <c r="O10228" s="22"/>
      <c r="AA10228" s="25"/>
      <c r="AB10228" s="25"/>
    </row>
    <row r="10229" spans="5:28" x14ac:dyDescent="0.3">
      <c r="E10229" s="12"/>
      <c r="O10229" s="22"/>
      <c r="AA10229" s="25"/>
      <c r="AB10229" s="25"/>
    </row>
    <row r="10230" spans="5:28" x14ac:dyDescent="0.3">
      <c r="E10230" s="12"/>
      <c r="O10230" s="22"/>
      <c r="AA10230" s="25"/>
      <c r="AB10230" s="25"/>
    </row>
    <row r="10231" spans="5:28" x14ac:dyDescent="0.3">
      <c r="E10231" s="12"/>
      <c r="O10231" s="22"/>
      <c r="AA10231" s="25"/>
      <c r="AB10231" s="25"/>
    </row>
    <row r="10232" spans="5:28" x14ac:dyDescent="0.3">
      <c r="E10232" s="12"/>
      <c r="O10232" s="22"/>
      <c r="AA10232" s="25"/>
      <c r="AB10232" s="25"/>
    </row>
    <row r="10233" spans="5:28" x14ac:dyDescent="0.3">
      <c r="E10233" s="12"/>
      <c r="O10233" s="22"/>
      <c r="AA10233" s="25"/>
      <c r="AB10233" s="25"/>
    </row>
    <row r="10234" spans="5:28" x14ac:dyDescent="0.3">
      <c r="E10234" s="12"/>
      <c r="O10234" s="22"/>
      <c r="AA10234" s="25"/>
      <c r="AB10234" s="25"/>
    </row>
    <row r="10235" spans="5:28" x14ac:dyDescent="0.3">
      <c r="E10235" s="12"/>
      <c r="O10235" s="22"/>
      <c r="AA10235" s="25"/>
      <c r="AB10235" s="25"/>
    </row>
    <row r="10236" spans="5:28" x14ac:dyDescent="0.3">
      <c r="E10236" s="12"/>
      <c r="O10236" s="22"/>
      <c r="AA10236" s="25"/>
      <c r="AB10236" s="25"/>
    </row>
    <row r="10237" spans="5:28" x14ac:dyDescent="0.3">
      <c r="E10237" s="12"/>
      <c r="O10237" s="22"/>
      <c r="AA10237" s="25"/>
      <c r="AB10237" s="25"/>
    </row>
    <row r="10238" spans="5:28" x14ac:dyDescent="0.3">
      <c r="E10238" s="12"/>
      <c r="O10238" s="22"/>
      <c r="AA10238" s="25"/>
      <c r="AB10238" s="25"/>
    </row>
    <row r="10239" spans="5:28" x14ac:dyDescent="0.3">
      <c r="E10239" s="12"/>
      <c r="O10239" s="22"/>
      <c r="AA10239" s="25"/>
      <c r="AB10239" s="25"/>
    </row>
    <row r="10240" spans="5:28" x14ac:dyDescent="0.3">
      <c r="E10240" s="12"/>
      <c r="O10240" s="22"/>
      <c r="AA10240" s="25"/>
      <c r="AB10240" s="25"/>
    </row>
    <row r="10241" spans="5:28" x14ac:dyDescent="0.3">
      <c r="E10241" s="12"/>
      <c r="O10241" s="22"/>
      <c r="AA10241" s="25"/>
      <c r="AB10241" s="25"/>
    </row>
    <row r="10242" spans="5:28" x14ac:dyDescent="0.3">
      <c r="E10242" s="12"/>
      <c r="O10242" s="22"/>
      <c r="AA10242" s="25"/>
      <c r="AB10242" s="25"/>
    </row>
    <row r="10243" spans="5:28" x14ac:dyDescent="0.3">
      <c r="E10243" s="12"/>
      <c r="O10243" s="22"/>
      <c r="AA10243" s="25"/>
      <c r="AB10243" s="25"/>
    </row>
    <row r="10244" spans="5:28" x14ac:dyDescent="0.3">
      <c r="E10244" s="12"/>
      <c r="O10244" s="22"/>
      <c r="AA10244" s="25"/>
      <c r="AB10244" s="25"/>
    </row>
    <row r="10245" spans="5:28" x14ac:dyDescent="0.3">
      <c r="E10245" s="12"/>
      <c r="O10245" s="22"/>
      <c r="AA10245" s="25"/>
      <c r="AB10245" s="25"/>
    </row>
    <row r="10246" spans="5:28" x14ac:dyDescent="0.3">
      <c r="E10246" s="12"/>
      <c r="O10246" s="22"/>
      <c r="AA10246" s="25"/>
      <c r="AB10246" s="25"/>
    </row>
    <row r="10247" spans="5:28" x14ac:dyDescent="0.3">
      <c r="E10247" s="12"/>
      <c r="O10247" s="22"/>
      <c r="AA10247" s="25"/>
      <c r="AB10247" s="25"/>
    </row>
    <row r="10248" spans="5:28" x14ac:dyDescent="0.3">
      <c r="E10248" s="12"/>
      <c r="O10248" s="22"/>
      <c r="AA10248" s="25"/>
      <c r="AB10248" s="25"/>
    </row>
    <row r="10249" spans="5:28" x14ac:dyDescent="0.3">
      <c r="E10249" s="12"/>
      <c r="O10249" s="22"/>
      <c r="AA10249" s="25"/>
      <c r="AB10249" s="25"/>
    </row>
    <row r="10250" spans="5:28" x14ac:dyDescent="0.3">
      <c r="E10250" s="12"/>
      <c r="O10250" s="22"/>
      <c r="AA10250" s="25"/>
      <c r="AB10250" s="25"/>
    </row>
    <row r="10251" spans="5:28" x14ac:dyDescent="0.3">
      <c r="E10251" s="12"/>
      <c r="O10251" s="22"/>
      <c r="AA10251" s="25"/>
      <c r="AB10251" s="25"/>
    </row>
    <row r="10252" spans="5:28" x14ac:dyDescent="0.3">
      <c r="E10252" s="12"/>
      <c r="O10252" s="22"/>
      <c r="AA10252" s="25"/>
      <c r="AB10252" s="25"/>
    </row>
    <row r="10253" spans="5:28" x14ac:dyDescent="0.3">
      <c r="E10253" s="12"/>
      <c r="O10253" s="22"/>
      <c r="AA10253" s="25"/>
      <c r="AB10253" s="25"/>
    </row>
    <row r="10254" spans="5:28" x14ac:dyDescent="0.3">
      <c r="E10254" s="12"/>
      <c r="O10254" s="22"/>
      <c r="AA10254" s="25"/>
      <c r="AB10254" s="25"/>
    </row>
    <row r="10255" spans="5:28" x14ac:dyDescent="0.3">
      <c r="E10255" s="12"/>
      <c r="O10255" s="22"/>
      <c r="AA10255" s="25"/>
      <c r="AB10255" s="25"/>
    </row>
    <row r="10256" spans="5:28" x14ac:dyDescent="0.3">
      <c r="E10256" s="12"/>
      <c r="O10256" s="22"/>
      <c r="AA10256" s="25"/>
      <c r="AB10256" s="25"/>
    </row>
    <row r="10257" spans="5:28" x14ac:dyDescent="0.3">
      <c r="E10257" s="12"/>
      <c r="O10257" s="22"/>
      <c r="AA10257" s="25"/>
      <c r="AB10257" s="25"/>
    </row>
    <row r="10258" spans="5:28" x14ac:dyDescent="0.3">
      <c r="E10258" s="12"/>
      <c r="O10258" s="22"/>
      <c r="AA10258" s="25"/>
      <c r="AB10258" s="25"/>
    </row>
    <row r="10259" spans="5:28" x14ac:dyDescent="0.3">
      <c r="E10259" s="12"/>
      <c r="O10259" s="22"/>
      <c r="AA10259" s="25"/>
      <c r="AB10259" s="25"/>
    </row>
    <row r="10260" spans="5:28" x14ac:dyDescent="0.3">
      <c r="E10260" s="12"/>
      <c r="O10260" s="22"/>
      <c r="AA10260" s="25"/>
      <c r="AB10260" s="25"/>
    </row>
    <row r="10261" spans="5:28" x14ac:dyDescent="0.3">
      <c r="E10261" s="12"/>
      <c r="O10261" s="22"/>
      <c r="AA10261" s="25"/>
      <c r="AB10261" s="25"/>
    </row>
    <row r="10262" spans="5:28" x14ac:dyDescent="0.3">
      <c r="E10262" s="12"/>
      <c r="O10262" s="22"/>
      <c r="AA10262" s="25"/>
      <c r="AB10262" s="25"/>
    </row>
    <row r="10263" spans="5:28" x14ac:dyDescent="0.3">
      <c r="E10263" s="12"/>
      <c r="O10263" s="22"/>
      <c r="AA10263" s="25"/>
      <c r="AB10263" s="25"/>
    </row>
    <row r="10264" spans="5:28" x14ac:dyDescent="0.3">
      <c r="E10264" s="12"/>
      <c r="O10264" s="22"/>
      <c r="AA10264" s="25"/>
      <c r="AB10264" s="25"/>
    </row>
    <row r="10265" spans="5:28" x14ac:dyDescent="0.3">
      <c r="E10265" s="12"/>
      <c r="O10265" s="22"/>
      <c r="AA10265" s="25"/>
      <c r="AB10265" s="25"/>
    </row>
    <row r="10266" spans="5:28" x14ac:dyDescent="0.3">
      <c r="E10266" s="12"/>
      <c r="O10266" s="22"/>
      <c r="AA10266" s="25"/>
      <c r="AB10266" s="25"/>
    </row>
    <row r="10267" spans="5:28" x14ac:dyDescent="0.3">
      <c r="E10267" s="12"/>
      <c r="O10267" s="22"/>
      <c r="AA10267" s="25"/>
      <c r="AB10267" s="25"/>
    </row>
    <row r="10268" spans="5:28" x14ac:dyDescent="0.3">
      <c r="E10268" s="12"/>
      <c r="O10268" s="22"/>
      <c r="AA10268" s="25"/>
      <c r="AB10268" s="25"/>
    </row>
    <row r="10269" spans="5:28" x14ac:dyDescent="0.3">
      <c r="E10269" s="12"/>
      <c r="O10269" s="22"/>
      <c r="AA10269" s="25"/>
      <c r="AB10269" s="25"/>
    </row>
    <row r="10270" spans="5:28" x14ac:dyDescent="0.3">
      <c r="E10270" s="12"/>
      <c r="O10270" s="22"/>
      <c r="AA10270" s="25"/>
      <c r="AB10270" s="25"/>
    </row>
    <row r="10271" spans="5:28" x14ac:dyDescent="0.3">
      <c r="E10271" s="12"/>
      <c r="O10271" s="22"/>
      <c r="AA10271" s="25"/>
      <c r="AB10271" s="25"/>
    </row>
    <row r="10272" spans="5:28" x14ac:dyDescent="0.3">
      <c r="E10272" s="12"/>
      <c r="O10272" s="22"/>
      <c r="AA10272" s="25"/>
      <c r="AB10272" s="25"/>
    </row>
    <row r="10273" spans="5:28" x14ac:dyDescent="0.3">
      <c r="E10273" s="12"/>
      <c r="O10273" s="22"/>
      <c r="AA10273" s="25"/>
      <c r="AB10273" s="25"/>
    </row>
    <row r="10274" spans="5:28" x14ac:dyDescent="0.3">
      <c r="E10274" s="12"/>
      <c r="O10274" s="22"/>
      <c r="AA10274" s="25"/>
      <c r="AB10274" s="25"/>
    </row>
    <row r="10275" spans="5:28" x14ac:dyDescent="0.3">
      <c r="E10275" s="12"/>
      <c r="O10275" s="22"/>
      <c r="AA10275" s="25"/>
      <c r="AB10275" s="25"/>
    </row>
    <row r="10276" spans="5:28" x14ac:dyDescent="0.3">
      <c r="E10276" s="12"/>
      <c r="O10276" s="22"/>
      <c r="AA10276" s="25"/>
      <c r="AB10276" s="25"/>
    </row>
    <row r="10277" spans="5:28" x14ac:dyDescent="0.3">
      <c r="E10277" s="12"/>
      <c r="O10277" s="22"/>
      <c r="AA10277" s="25"/>
      <c r="AB10277" s="25"/>
    </row>
    <row r="10278" spans="5:28" x14ac:dyDescent="0.3">
      <c r="E10278" s="12"/>
      <c r="O10278" s="22"/>
      <c r="AA10278" s="25"/>
      <c r="AB10278" s="25"/>
    </row>
    <row r="10279" spans="5:28" x14ac:dyDescent="0.3">
      <c r="E10279" s="12"/>
      <c r="O10279" s="22"/>
      <c r="AA10279" s="25"/>
      <c r="AB10279" s="25"/>
    </row>
    <row r="10280" spans="5:28" x14ac:dyDescent="0.3">
      <c r="E10280" s="12"/>
      <c r="O10280" s="22"/>
      <c r="AA10280" s="25"/>
      <c r="AB10280" s="25"/>
    </row>
    <row r="10281" spans="5:28" x14ac:dyDescent="0.3">
      <c r="E10281" s="12"/>
      <c r="O10281" s="22"/>
      <c r="AA10281" s="25"/>
      <c r="AB10281" s="25"/>
    </row>
    <row r="10282" spans="5:28" x14ac:dyDescent="0.3">
      <c r="E10282" s="12"/>
      <c r="O10282" s="22"/>
      <c r="AA10282" s="25"/>
      <c r="AB10282" s="25"/>
    </row>
    <row r="10283" spans="5:28" x14ac:dyDescent="0.3">
      <c r="E10283" s="12"/>
      <c r="O10283" s="22"/>
      <c r="AA10283" s="25"/>
      <c r="AB10283" s="25"/>
    </row>
    <row r="10284" spans="5:28" x14ac:dyDescent="0.3">
      <c r="E10284" s="12"/>
      <c r="O10284" s="22"/>
      <c r="AA10284" s="25"/>
      <c r="AB10284" s="25"/>
    </row>
    <row r="10285" spans="5:28" x14ac:dyDescent="0.3">
      <c r="E10285" s="12"/>
      <c r="O10285" s="22"/>
      <c r="AA10285" s="25"/>
      <c r="AB10285" s="25"/>
    </row>
    <row r="10286" spans="5:28" x14ac:dyDescent="0.3">
      <c r="E10286" s="12"/>
      <c r="O10286" s="22"/>
      <c r="AA10286" s="25"/>
      <c r="AB10286" s="25"/>
    </row>
    <row r="10287" spans="5:28" x14ac:dyDescent="0.3">
      <c r="E10287" s="12"/>
      <c r="O10287" s="22"/>
      <c r="AA10287" s="25"/>
      <c r="AB10287" s="25"/>
    </row>
    <row r="10288" spans="5:28" x14ac:dyDescent="0.3">
      <c r="E10288" s="12"/>
      <c r="O10288" s="22"/>
      <c r="AA10288" s="25"/>
      <c r="AB10288" s="25"/>
    </row>
    <row r="10289" spans="5:28" x14ac:dyDescent="0.3">
      <c r="E10289" s="12"/>
      <c r="O10289" s="22"/>
      <c r="AA10289" s="25"/>
      <c r="AB10289" s="25"/>
    </row>
    <row r="10290" spans="5:28" x14ac:dyDescent="0.3">
      <c r="E10290" s="12"/>
      <c r="O10290" s="22"/>
      <c r="AA10290" s="25"/>
      <c r="AB10290" s="25"/>
    </row>
    <row r="10291" spans="5:28" x14ac:dyDescent="0.3">
      <c r="E10291" s="12"/>
      <c r="O10291" s="22"/>
      <c r="AA10291" s="25"/>
      <c r="AB10291" s="25"/>
    </row>
    <row r="10292" spans="5:28" x14ac:dyDescent="0.3">
      <c r="E10292" s="12"/>
      <c r="O10292" s="22"/>
      <c r="AA10292" s="25"/>
      <c r="AB10292" s="25"/>
    </row>
    <row r="10293" spans="5:28" x14ac:dyDescent="0.3">
      <c r="E10293" s="12"/>
      <c r="O10293" s="22"/>
      <c r="AA10293" s="25"/>
      <c r="AB10293" s="25"/>
    </row>
    <row r="10294" spans="5:28" x14ac:dyDescent="0.3">
      <c r="E10294" s="12"/>
      <c r="O10294" s="22"/>
      <c r="AA10294" s="25"/>
      <c r="AB10294" s="25"/>
    </row>
    <row r="10295" spans="5:28" x14ac:dyDescent="0.3">
      <c r="E10295" s="12"/>
      <c r="O10295" s="22"/>
      <c r="AA10295" s="25"/>
      <c r="AB10295" s="25"/>
    </row>
    <row r="10296" spans="5:28" x14ac:dyDescent="0.3">
      <c r="E10296" s="12"/>
      <c r="O10296" s="22"/>
      <c r="AA10296" s="25"/>
      <c r="AB10296" s="25"/>
    </row>
    <row r="10297" spans="5:28" x14ac:dyDescent="0.3">
      <c r="E10297" s="12"/>
      <c r="O10297" s="22"/>
      <c r="AA10297" s="25"/>
      <c r="AB10297" s="25"/>
    </row>
    <row r="10298" spans="5:28" x14ac:dyDescent="0.3">
      <c r="E10298" s="12"/>
      <c r="O10298" s="22"/>
      <c r="AA10298" s="25"/>
      <c r="AB10298" s="25"/>
    </row>
    <row r="10299" spans="5:28" x14ac:dyDescent="0.3">
      <c r="E10299" s="12"/>
      <c r="O10299" s="22"/>
      <c r="AA10299" s="25"/>
      <c r="AB10299" s="25"/>
    </row>
    <row r="10300" spans="5:28" x14ac:dyDescent="0.3">
      <c r="E10300" s="12"/>
      <c r="O10300" s="22"/>
      <c r="AA10300" s="25"/>
      <c r="AB10300" s="25"/>
    </row>
    <row r="10301" spans="5:28" x14ac:dyDescent="0.3">
      <c r="E10301" s="12"/>
      <c r="O10301" s="22"/>
      <c r="AA10301" s="25"/>
      <c r="AB10301" s="25"/>
    </row>
    <row r="10302" spans="5:28" x14ac:dyDescent="0.3">
      <c r="E10302" s="12"/>
      <c r="O10302" s="22"/>
      <c r="AA10302" s="25"/>
      <c r="AB10302" s="25"/>
    </row>
    <row r="10303" spans="5:28" x14ac:dyDescent="0.3">
      <c r="E10303" s="12"/>
      <c r="O10303" s="22"/>
      <c r="AA10303" s="25"/>
      <c r="AB10303" s="25"/>
    </row>
    <row r="10304" spans="5:28" x14ac:dyDescent="0.3">
      <c r="E10304" s="12"/>
      <c r="O10304" s="22"/>
      <c r="AA10304" s="25"/>
      <c r="AB10304" s="25"/>
    </row>
    <row r="10305" spans="5:28" x14ac:dyDescent="0.3">
      <c r="E10305" s="12"/>
      <c r="O10305" s="22"/>
      <c r="AA10305" s="25"/>
      <c r="AB10305" s="25"/>
    </row>
    <row r="10306" spans="5:28" x14ac:dyDescent="0.3">
      <c r="E10306" s="12"/>
      <c r="O10306" s="22"/>
      <c r="AA10306" s="25"/>
      <c r="AB10306" s="25"/>
    </row>
    <row r="10307" spans="5:28" x14ac:dyDescent="0.3">
      <c r="E10307" s="12"/>
      <c r="O10307" s="22"/>
      <c r="AA10307" s="25"/>
      <c r="AB10307" s="25"/>
    </row>
    <row r="10308" spans="5:28" x14ac:dyDescent="0.3">
      <c r="E10308" s="12"/>
      <c r="O10308" s="22"/>
      <c r="AA10308" s="25"/>
      <c r="AB10308" s="25"/>
    </row>
    <row r="10309" spans="5:28" x14ac:dyDescent="0.3">
      <c r="E10309" s="12"/>
      <c r="O10309" s="22"/>
      <c r="AA10309" s="25"/>
      <c r="AB10309" s="25"/>
    </row>
    <row r="10310" spans="5:28" x14ac:dyDescent="0.3">
      <c r="E10310" s="12"/>
      <c r="O10310" s="22"/>
      <c r="AA10310" s="25"/>
      <c r="AB10310" s="25"/>
    </row>
    <row r="10311" spans="5:28" x14ac:dyDescent="0.3">
      <c r="E10311" s="12"/>
      <c r="O10311" s="22"/>
      <c r="AA10311" s="25"/>
      <c r="AB10311" s="25"/>
    </row>
    <row r="10312" spans="5:28" x14ac:dyDescent="0.3">
      <c r="E10312" s="12"/>
      <c r="O10312" s="22"/>
      <c r="AA10312" s="25"/>
      <c r="AB10312" s="25"/>
    </row>
    <row r="10313" spans="5:28" x14ac:dyDescent="0.3">
      <c r="E10313" s="12"/>
      <c r="O10313" s="22"/>
      <c r="AA10313" s="25"/>
      <c r="AB10313" s="25"/>
    </row>
    <row r="10314" spans="5:28" x14ac:dyDescent="0.3">
      <c r="E10314" s="12"/>
      <c r="O10314" s="22"/>
      <c r="AA10314" s="25"/>
      <c r="AB10314" s="25"/>
    </row>
    <row r="10315" spans="5:28" x14ac:dyDescent="0.3">
      <c r="E10315" s="12"/>
      <c r="O10315" s="22"/>
      <c r="AA10315" s="25"/>
      <c r="AB10315" s="25"/>
    </row>
    <row r="10316" spans="5:28" x14ac:dyDescent="0.3">
      <c r="E10316" s="12"/>
      <c r="O10316" s="22"/>
      <c r="AA10316" s="25"/>
      <c r="AB10316" s="25"/>
    </row>
    <row r="10317" spans="5:28" x14ac:dyDescent="0.3">
      <c r="E10317" s="12"/>
      <c r="O10317" s="22"/>
      <c r="AA10317" s="25"/>
      <c r="AB10317" s="25"/>
    </row>
    <row r="10318" spans="5:28" x14ac:dyDescent="0.3">
      <c r="E10318" s="12"/>
      <c r="O10318" s="22"/>
      <c r="AA10318" s="25"/>
      <c r="AB10318" s="25"/>
    </row>
    <row r="10319" spans="5:28" x14ac:dyDescent="0.3">
      <c r="E10319" s="12"/>
      <c r="O10319" s="22"/>
      <c r="AA10319" s="25"/>
      <c r="AB10319" s="25"/>
    </row>
    <row r="10320" spans="5:28" x14ac:dyDescent="0.3">
      <c r="E10320" s="12"/>
      <c r="O10320" s="22"/>
      <c r="AA10320" s="25"/>
      <c r="AB10320" s="25"/>
    </row>
    <row r="10321" spans="5:28" x14ac:dyDescent="0.3">
      <c r="E10321" s="12"/>
      <c r="O10321" s="22"/>
      <c r="AA10321" s="25"/>
      <c r="AB10321" s="25"/>
    </row>
    <row r="10322" spans="5:28" x14ac:dyDescent="0.3">
      <c r="E10322" s="12"/>
      <c r="O10322" s="22"/>
      <c r="AA10322" s="25"/>
      <c r="AB10322" s="25"/>
    </row>
    <row r="10323" spans="5:28" x14ac:dyDescent="0.3">
      <c r="E10323" s="12"/>
      <c r="O10323" s="22"/>
      <c r="AA10323" s="25"/>
      <c r="AB10323" s="25"/>
    </row>
    <row r="10324" spans="5:28" x14ac:dyDescent="0.3">
      <c r="E10324" s="12"/>
      <c r="O10324" s="22"/>
      <c r="AA10324" s="25"/>
      <c r="AB10324" s="25"/>
    </row>
    <row r="10325" spans="5:28" x14ac:dyDescent="0.3">
      <c r="E10325" s="12"/>
      <c r="O10325" s="22"/>
      <c r="AA10325" s="25"/>
      <c r="AB10325" s="25"/>
    </row>
    <row r="10326" spans="5:28" x14ac:dyDescent="0.3">
      <c r="E10326" s="12"/>
      <c r="O10326" s="22"/>
      <c r="AA10326" s="25"/>
      <c r="AB10326" s="25"/>
    </row>
    <row r="10327" spans="5:28" x14ac:dyDescent="0.3">
      <c r="E10327" s="12"/>
      <c r="O10327" s="22"/>
      <c r="AA10327" s="25"/>
      <c r="AB10327" s="25"/>
    </row>
    <row r="10328" spans="5:28" x14ac:dyDescent="0.3">
      <c r="E10328" s="12"/>
      <c r="O10328" s="22"/>
      <c r="AA10328" s="25"/>
      <c r="AB10328" s="25"/>
    </row>
    <row r="10329" spans="5:28" x14ac:dyDescent="0.3">
      <c r="E10329" s="12"/>
      <c r="O10329" s="22"/>
      <c r="AA10329" s="25"/>
      <c r="AB10329" s="25"/>
    </row>
    <row r="10330" spans="5:28" x14ac:dyDescent="0.3">
      <c r="E10330" s="12"/>
      <c r="O10330" s="22"/>
      <c r="AA10330" s="25"/>
      <c r="AB10330" s="25"/>
    </row>
    <row r="10331" spans="5:28" x14ac:dyDescent="0.3">
      <c r="E10331" s="12"/>
      <c r="O10331" s="22"/>
      <c r="AA10331" s="25"/>
      <c r="AB10331" s="25"/>
    </row>
    <row r="10332" spans="5:28" x14ac:dyDescent="0.3">
      <c r="E10332" s="12"/>
      <c r="O10332" s="22"/>
      <c r="AA10332" s="25"/>
      <c r="AB10332" s="25"/>
    </row>
    <row r="10333" spans="5:28" x14ac:dyDescent="0.3">
      <c r="E10333" s="12"/>
      <c r="O10333" s="22"/>
      <c r="AA10333" s="25"/>
      <c r="AB10333" s="25"/>
    </row>
    <row r="10334" spans="5:28" x14ac:dyDescent="0.3">
      <c r="E10334" s="12"/>
      <c r="O10334" s="22"/>
      <c r="AA10334" s="25"/>
      <c r="AB10334" s="25"/>
    </row>
    <row r="10335" spans="5:28" x14ac:dyDescent="0.3">
      <c r="E10335" s="12"/>
      <c r="O10335" s="22"/>
      <c r="AA10335" s="25"/>
      <c r="AB10335" s="25"/>
    </row>
    <row r="10336" spans="5:28" x14ac:dyDescent="0.3">
      <c r="E10336" s="12"/>
      <c r="O10336" s="22"/>
      <c r="AA10336" s="25"/>
      <c r="AB10336" s="25"/>
    </row>
    <row r="10337" spans="5:28" x14ac:dyDescent="0.3">
      <c r="E10337" s="12"/>
      <c r="O10337" s="22"/>
      <c r="AA10337" s="25"/>
      <c r="AB10337" s="25"/>
    </row>
    <row r="10338" spans="5:28" x14ac:dyDescent="0.3">
      <c r="E10338" s="12"/>
      <c r="O10338" s="22"/>
      <c r="AA10338" s="25"/>
      <c r="AB10338" s="25"/>
    </row>
    <row r="10339" spans="5:28" x14ac:dyDescent="0.3">
      <c r="E10339" s="12"/>
      <c r="O10339" s="22"/>
      <c r="AA10339" s="25"/>
      <c r="AB10339" s="25"/>
    </row>
    <row r="10340" spans="5:28" x14ac:dyDescent="0.3">
      <c r="E10340" s="12"/>
      <c r="O10340" s="22"/>
      <c r="AA10340" s="25"/>
      <c r="AB10340" s="25"/>
    </row>
    <row r="10341" spans="5:28" x14ac:dyDescent="0.3">
      <c r="E10341" s="12"/>
      <c r="O10341" s="22"/>
      <c r="AA10341" s="25"/>
      <c r="AB10341" s="25"/>
    </row>
    <row r="10342" spans="5:28" x14ac:dyDescent="0.3">
      <c r="E10342" s="12"/>
      <c r="O10342" s="22"/>
      <c r="AA10342" s="25"/>
      <c r="AB10342" s="25"/>
    </row>
    <row r="10343" spans="5:28" x14ac:dyDescent="0.3">
      <c r="E10343" s="12"/>
      <c r="O10343" s="22"/>
      <c r="AA10343" s="25"/>
      <c r="AB10343" s="25"/>
    </row>
    <row r="10344" spans="5:28" x14ac:dyDescent="0.3">
      <c r="E10344" s="12"/>
      <c r="O10344" s="22"/>
      <c r="AA10344" s="25"/>
      <c r="AB10344" s="25"/>
    </row>
    <row r="10345" spans="5:28" x14ac:dyDescent="0.3">
      <c r="E10345" s="12"/>
      <c r="O10345" s="22"/>
      <c r="AA10345" s="25"/>
      <c r="AB10345" s="25"/>
    </row>
    <row r="10346" spans="5:28" x14ac:dyDescent="0.3">
      <c r="E10346" s="12"/>
      <c r="O10346" s="22"/>
      <c r="AA10346" s="25"/>
      <c r="AB10346" s="25"/>
    </row>
    <row r="10347" spans="5:28" x14ac:dyDescent="0.3">
      <c r="E10347" s="12"/>
      <c r="O10347" s="22"/>
      <c r="AA10347" s="25"/>
      <c r="AB10347" s="25"/>
    </row>
    <row r="10348" spans="5:28" x14ac:dyDescent="0.3">
      <c r="E10348" s="12"/>
      <c r="O10348" s="22"/>
      <c r="AA10348" s="25"/>
      <c r="AB10348" s="25"/>
    </row>
    <row r="10349" spans="5:28" x14ac:dyDescent="0.3">
      <c r="E10349" s="12"/>
      <c r="O10349" s="22"/>
      <c r="AA10349" s="25"/>
      <c r="AB10349" s="25"/>
    </row>
    <row r="10350" spans="5:28" x14ac:dyDescent="0.3">
      <c r="E10350" s="12"/>
      <c r="O10350" s="22"/>
      <c r="AA10350" s="25"/>
      <c r="AB10350" s="25"/>
    </row>
    <row r="10351" spans="5:28" x14ac:dyDescent="0.3">
      <c r="E10351" s="12"/>
      <c r="O10351" s="22"/>
      <c r="AA10351" s="25"/>
      <c r="AB10351" s="25"/>
    </row>
    <row r="10352" spans="5:28" x14ac:dyDescent="0.3">
      <c r="E10352" s="12"/>
      <c r="O10352" s="22"/>
      <c r="AA10352" s="25"/>
      <c r="AB10352" s="25"/>
    </row>
    <row r="10353" spans="5:28" x14ac:dyDescent="0.3">
      <c r="E10353" s="12"/>
      <c r="O10353" s="22"/>
      <c r="AA10353" s="25"/>
      <c r="AB10353" s="25"/>
    </row>
    <row r="10354" spans="5:28" x14ac:dyDescent="0.3">
      <c r="E10354" s="12"/>
      <c r="O10354" s="22"/>
      <c r="AA10354" s="25"/>
      <c r="AB10354" s="25"/>
    </row>
    <row r="10355" spans="5:28" x14ac:dyDescent="0.3">
      <c r="E10355" s="12"/>
      <c r="O10355" s="22"/>
      <c r="AA10355" s="25"/>
      <c r="AB10355" s="25"/>
    </row>
    <row r="10356" spans="5:28" x14ac:dyDescent="0.3">
      <c r="E10356" s="12"/>
      <c r="O10356" s="22"/>
      <c r="AA10356" s="25"/>
      <c r="AB10356" s="25"/>
    </row>
    <row r="10357" spans="5:28" x14ac:dyDescent="0.3">
      <c r="E10357" s="12"/>
      <c r="O10357" s="22"/>
      <c r="AA10357" s="25"/>
      <c r="AB10357" s="25"/>
    </row>
    <row r="10358" spans="5:28" x14ac:dyDescent="0.3">
      <c r="E10358" s="12"/>
      <c r="O10358" s="22"/>
      <c r="AA10358" s="25"/>
      <c r="AB10358" s="25"/>
    </row>
    <row r="10359" spans="5:28" x14ac:dyDescent="0.3">
      <c r="E10359" s="12"/>
      <c r="O10359" s="22"/>
      <c r="AA10359" s="25"/>
      <c r="AB10359" s="25"/>
    </row>
    <row r="10360" spans="5:28" x14ac:dyDescent="0.3">
      <c r="E10360" s="12"/>
      <c r="O10360" s="22"/>
      <c r="AA10360" s="25"/>
      <c r="AB10360" s="25"/>
    </row>
    <row r="10361" spans="5:28" x14ac:dyDescent="0.3">
      <c r="E10361" s="12"/>
      <c r="O10361" s="22"/>
      <c r="AA10361" s="25"/>
      <c r="AB10361" s="25"/>
    </row>
    <row r="10362" spans="5:28" x14ac:dyDescent="0.3">
      <c r="E10362" s="12"/>
      <c r="O10362" s="22"/>
      <c r="AA10362" s="25"/>
      <c r="AB10362" s="25"/>
    </row>
    <row r="10363" spans="5:28" x14ac:dyDescent="0.3">
      <c r="E10363" s="12"/>
      <c r="O10363" s="22"/>
      <c r="AA10363" s="25"/>
      <c r="AB10363" s="25"/>
    </row>
    <row r="10364" spans="5:28" x14ac:dyDescent="0.3">
      <c r="E10364" s="12"/>
      <c r="O10364" s="22"/>
      <c r="AA10364" s="25"/>
      <c r="AB10364" s="25"/>
    </row>
    <row r="10365" spans="5:28" x14ac:dyDescent="0.3">
      <c r="E10365" s="12"/>
      <c r="O10365" s="22"/>
      <c r="AA10365" s="25"/>
      <c r="AB10365" s="25"/>
    </row>
    <row r="10366" spans="5:28" x14ac:dyDescent="0.3">
      <c r="E10366" s="12"/>
      <c r="O10366" s="22"/>
      <c r="AA10366" s="25"/>
      <c r="AB10366" s="25"/>
    </row>
    <row r="10367" spans="5:28" x14ac:dyDescent="0.3">
      <c r="E10367" s="12"/>
      <c r="O10367" s="22"/>
      <c r="AA10367" s="25"/>
      <c r="AB10367" s="25"/>
    </row>
    <row r="10368" spans="5:28" x14ac:dyDescent="0.3">
      <c r="E10368" s="12"/>
      <c r="O10368" s="22"/>
      <c r="AA10368" s="25"/>
      <c r="AB10368" s="25"/>
    </row>
    <row r="10369" spans="5:28" x14ac:dyDescent="0.3">
      <c r="E10369" s="12"/>
      <c r="O10369" s="22"/>
      <c r="AA10369" s="25"/>
      <c r="AB10369" s="25"/>
    </row>
    <row r="10370" spans="5:28" x14ac:dyDescent="0.3">
      <c r="E10370" s="12"/>
      <c r="O10370" s="22"/>
      <c r="AA10370" s="25"/>
      <c r="AB10370" s="25"/>
    </row>
    <row r="10371" spans="5:28" x14ac:dyDescent="0.3">
      <c r="E10371" s="12"/>
      <c r="O10371" s="22"/>
      <c r="AA10371" s="25"/>
      <c r="AB10371" s="25"/>
    </row>
    <row r="10372" spans="5:28" x14ac:dyDescent="0.3">
      <c r="E10372" s="12"/>
      <c r="O10372" s="22"/>
      <c r="AA10372" s="25"/>
      <c r="AB10372" s="25"/>
    </row>
    <row r="10373" spans="5:28" x14ac:dyDescent="0.3">
      <c r="E10373" s="12"/>
      <c r="O10373" s="22"/>
      <c r="AA10373" s="25"/>
      <c r="AB10373" s="25"/>
    </row>
    <row r="10374" spans="5:28" x14ac:dyDescent="0.3">
      <c r="E10374" s="12"/>
      <c r="O10374" s="22"/>
      <c r="AA10374" s="25"/>
      <c r="AB10374" s="25"/>
    </row>
    <row r="10375" spans="5:28" x14ac:dyDescent="0.3">
      <c r="E10375" s="12"/>
      <c r="O10375" s="22"/>
      <c r="AA10375" s="25"/>
      <c r="AB10375" s="25"/>
    </row>
    <row r="10376" spans="5:28" x14ac:dyDescent="0.3">
      <c r="E10376" s="12"/>
      <c r="O10376" s="22"/>
      <c r="AA10376" s="25"/>
      <c r="AB10376" s="25"/>
    </row>
    <row r="10377" spans="5:28" x14ac:dyDescent="0.3">
      <c r="E10377" s="12"/>
      <c r="O10377" s="22"/>
      <c r="AA10377" s="25"/>
      <c r="AB10377" s="25"/>
    </row>
    <row r="10378" spans="5:28" x14ac:dyDescent="0.3">
      <c r="E10378" s="12"/>
      <c r="O10378" s="22"/>
      <c r="AA10378" s="25"/>
      <c r="AB10378" s="25"/>
    </row>
    <row r="10379" spans="5:28" x14ac:dyDescent="0.3">
      <c r="E10379" s="12"/>
      <c r="O10379" s="22"/>
      <c r="AA10379" s="25"/>
      <c r="AB10379" s="25"/>
    </row>
    <row r="10380" spans="5:28" x14ac:dyDescent="0.3">
      <c r="E10380" s="12"/>
      <c r="O10380" s="22"/>
      <c r="AA10380" s="25"/>
      <c r="AB10380" s="25"/>
    </row>
    <row r="10381" spans="5:28" x14ac:dyDescent="0.3">
      <c r="E10381" s="12"/>
      <c r="O10381" s="22"/>
      <c r="AA10381" s="25"/>
      <c r="AB10381" s="25"/>
    </row>
    <row r="10382" spans="5:28" x14ac:dyDescent="0.3">
      <c r="E10382" s="12"/>
      <c r="O10382" s="22"/>
      <c r="AA10382" s="25"/>
      <c r="AB10382" s="25"/>
    </row>
    <row r="10383" spans="5:28" x14ac:dyDescent="0.3">
      <c r="E10383" s="12"/>
      <c r="O10383" s="22"/>
      <c r="AA10383" s="25"/>
      <c r="AB10383" s="25"/>
    </row>
    <row r="10384" spans="5:28" x14ac:dyDescent="0.3">
      <c r="E10384" s="12"/>
      <c r="O10384" s="22"/>
      <c r="AA10384" s="25"/>
      <c r="AB10384" s="25"/>
    </row>
    <row r="10385" spans="5:28" x14ac:dyDescent="0.3">
      <c r="E10385" s="12"/>
      <c r="O10385" s="22"/>
      <c r="AA10385" s="25"/>
      <c r="AB10385" s="25"/>
    </row>
    <row r="10386" spans="5:28" x14ac:dyDescent="0.3">
      <c r="E10386" s="12"/>
      <c r="O10386" s="22"/>
      <c r="AA10386" s="25"/>
      <c r="AB10386" s="25"/>
    </row>
    <row r="10387" spans="5:28" x14ac:dyDescent="0.3">
      <c r="E10387" s="12"/>
      <c r="O10387" s="22"/>
      <c r="AA10387" s="25"/>
      <c r="AB10387" s="25"/>
    </row>
    <row r="10388" spans="5:28" x14ac:dyDescent="0.3">
      <c r="E10388" s="12"/>
      <c r="O10388" s="22"/>
      <c r="AA10388" s="25"/>
      <c r="AB10388" s="25"/>
    </row>
    <row r="10389" spans="5:28" x14ac:dyDescent="0.3">
      <c r="E10389" s="12"/>
      <c r="O10389" s="22"/>
      <c r="AA10389" s="25"/>
      <c r="AB10389" s="25"/>
    </row>
    <row r="10390" spans="5:28" x14ac:dyDescent="0.3">
      <c r="E10390" s="12"/>
      <c r="O10390" s="22"/>
      <c r="AA10390" s="25"/>
      <c r="AB10390" s="25"/>
    </row>
    <row r="10391" spans="5:28" x14ac:dyDescent="0.3">
      <c r="E10391" s="12"/>
      <c r="O10391" s="22"/>
      <c r="AA10391" s="25"/>
      <c r="AB10391" s="25"/>
    </row>
    <row r="10392" spans="5:28" x14ac:dyDescent="0.3">
      <c r="E10392" s="12"/>
      <c r="O10392" s="22"/>
      <c r="AA10392" s="25"/>
      <c r="AB10392" s="25"/>
    </row>
    <row r="10393" spans="5:28" x14ac:dyDescent="0.3">
      <c r="E10393" s="12"/>
      <c r="O10393" s="22"/>
      <c r="AA10393" s="25"/>
      <c r="AB10393" s="25"/>
    </row>
    <row r="10394" spans="5:28" x14ac:dyDescent="0.3">
      <c r="E10394" s="12"/>
      <c r="O10394" s="22"/>
      <c r="AA10394" s="25"/>
      <c r="AB10394" s="25"/>
    </row>
    <row r="10395" spans="5:28" x14ac:dyDescent="0.3">
      <c r="E10395" s="12"/>
      <c r="O10395" s="22"/>
      <c r="AA10395" s="25"/>
      <c r="AB10395" s="25"/>
    </row>
    <row r="10396" spans="5:28" x14ac:dyDescent="0.3">
      <c r="E10396" s="12"/>
      <c r="O10396" s="22"/>
      <c r="AA10396" s="25"/>
      <c r="AB10396" s="25"/>
    </row>
    <row r="10397" spans="5:28" x14ac:dyDescent="0.3">
      <c r="E10397" s="12"/>
      <c r="O10397" s="22"/>
      <c r="AA10397" s="25"/>
      <c r="AB10397" s="25"/>
    </row>
    <row r="10398" spans="5:28" x14ac:dyDescent="0.3">
      <c r="E10398" s="12"/>
      <c r="O10398" s="22"/>
      <c r="AA10398" s="25"/>
      <c r="AB10398" s="25"/>
    </row>
    <row r="10399" spans="5:28" x14ac:dyDescent="0.3">
      <c r="E10399" s="12"/>
      <c r="O10399" s="22"/>
      <c r="AA10399" s="25"/>
      <c r="AB10399" s="25"/>
    </row>
    <row r="10400" spans="5:28" x14ac:dyDescent="0.3">
      <c r="E10400" s="12"/>
      <c r="O10400" s="22"/>
      <c r="AA10400" s="25"/>
      <c r="AB10400" s="25"/>
    </row>
    <row r="10401" spans="5:28" x14ac:dyDescent="0.3">
      <c r="E10401" s="12"/>
      <c r="O10401" s="22"/>
      <c r="AA10401" s="25"/>
      <c r="AB10401" s="25"/>
    </row>
    <row r="10402" spans="5:28" x14ac:dyDescent="0.3">
      <c r="E10402" s="12"/>
      <c r="O10402" s="22"/>
      <c r="AA10402" s="25"/>
      <c r="AB10402" s="25"/>
    </row>
    <row r="10403" spans="5:28" x14ac:dyDescent="0.3">
      <c r="E10403" s="12"/>
      <c r="O10403" s="22"/>
      <c r="AA10403" s="25"/>
      <c r="AB10403" s="25"/>
    </row>
    <row r="10404" spans="5:28" x14ac:dyDescent="0.3">
      <c r="E10404" s="12"/>
      <c r="O10404" s="22"/>
      <c r="AA10404" s="25"/>
      <c r="AB10404" s="25"/>
    </row>
    <row r="10405" spans="5:28" x14ac:dyDescent="0.3">
      <c r="E10405" s="12"/>
      <c r="O10405" s="22"/>
      <c r="AA10405" s="25"/>
      <c r="AB10405" s="25"/>
    </row>
    <row r="10406" spans="5:28" x14ac:dyDescent="0.3">
      <c r="E10406" s="12"/>
      <c r="O10406" s="22"/>
      <c r="AA10406" s="25"/>
      <c r="AB10406" s="25"/>
    </row>
    <row r="10407" spans="5:28" x14ac:dyDescent="0.3">
      <c r="E10407" s="12"/>
      <c r="O10407" s="22"/>
      <c r="AA10407" s="25"/>
      <c r="AB10407" s="25"/>
    </row>
    <row r="10408" spans="5:28" x14ac:dyDescent="0.3">
      <c r="E10408" s="12"/>
      <c r="O10408" s="22"/>
      <c r="AA10408" s="25"/>
      <c r="AB10408" s="25"/>
    </row>
    <row r="10409" spans="5:28" x14ac:dyDescent="0.3">
      <c r="E10409" s="12"/>
      <c r="O10409" s="22"/>
      <c r="AA10409" s="25"/>
      <c r="AB10409" s="25"/>
    </row>
    <row r="10410" spans="5:28" x14ac:dyDescent="0.3">
      <c r="E10410" s="12"/>
      <c r="O10410" s="22"/>
      <c r="AA10410" s="25"/>
      <c r="AB10410" s="25"/>
    </row>
    <row r="10411" spans="5:28" x14ac:dyDescent="0.3">
      <c r="E10411" s="12"/>
      <c r="O10411" s="22"/>
      <c r="AA10411" s="25"/>
      <c r="AB10411" s="25"/>
    </row>
    <row r="10412" spans="5:28" x14ac:dyDescent="0.3">
      <c r="E10412" s="12"/>
      <c r="O10412" s="22"/>
      <c r="AA10412" s="25"/>
      <c r="AB10412" s="25"/>
    </row>
    <row r="10413" spans="5:28" x14ac:dyDescent="0.3">
      <c r="E10413" s="12"/>
      <c r="O10413" s="22"/>
      <c r="AA10413" s="25"/>
      <c r="AB10413" s="25"/>
    </row>
    <row r="10414" spans="5:28" x14ac:dyDescent="0.3">
      <c r="E10414" s="12"/>
      <c r="O10414" s="22"/>
      <c r="AA10414" s="25"/>
      <c r="AB10414" s="25"/>
    </row>
    <row r="10415" spans="5:28" x14ac:dyDescent="0.3">
      <c r="E10415" s="12"/>
      <c r="O10415" s="22"/>
      <c r="AA10415" s="25"/>
      <c r="AB10415" s="25"/>
    </row>
    <row r="10416" spans="5:28" x14ac:dyDescent="0.3">
      <c r="E10416" s="12"/>
      <c r="O10416" s="22"/>
      <c r="AA10416" s="25"/>
      <c r="AB10416" s="25"/>
    </row>
    <row r="10417" spans="5:28" x14ac:dyDescent="0.3">
      <c r="E10417" s="12"/>
      <c r="O10417" s="22"/>
      <c r="AA10417" s="25"/>
      <c r="AB10417" s="25"/>
    </row>
    <row r="10418" spans="5:28" x14ac:dyDescent="0.3">
      <c r="E10418" s="12"/>
      <c r="O10418" s="22"/>
      <c r="AA10418" s="25"/>
      <c r="AB10418" s="25"/>
    </row>
    <row r="10419" spans="5:28" x14ac:dyDescent="0.3">
      <c r="E10419" s="12"/>
      <c r="O10419" s="22"/>
      <c r="AA10419" s="25"/>
      <c r="AB10419" s="25"/>
    </row>
    <row r="10420" spans="5:28" x14ac:dyDescent="0.3">
      <c r="E10420" s="12"/>
      <c r="O10420" s="22"/>
      <c r="AA10420" s="25"/>
      <c r="AB10420" s="25"/>
    </row>
    <row r="10421" spans="5:28" x14ac:dyDescent="0.3">
      <c r="E10421" s="12"/>
      <c r="O10421" s="22"/>
      <c r="AA10421" s="25"/>
      <c r="AB10421" s="25"/>
    </row>
    <row r="10422" spans="5:28" x14ac:dyDescent="0.3">
      <c r="E10422" s="12"/>
      <c r="O10422" s="22"/>
      <c r="AA10422" s="25"/>
      <c r="AB10422" s="25"/>
    </row>
    <row r="10423" spans="5:28" x14ac:dyDescent="0.3">
      <c r="E10423" s="12"/>
      <c r="O10423" s="22"/>
      <c r="AA10423" s="25"/>
      <c r="AB10423" s="25"/>
    </row>
    <row r="10424" spans="5:28" x14ac:dyDescent="0.3">
      <c r="E10424" s="12"/>
      <c r="O10424" s="22"/>
      <c r="AA10424" s="25"/>
      <c r="AB10424" s="25"/>
    </row>
    <row r="10425" spans="5:28" x14ac:dyDescent="0.3">
      <c r="E10425" s="12"/>
      <c r="O10425" s="22"/>
      <c r="AA10425" s="25"/>
      <c r="AB10425" s="25"/>
    </row>
    <row r="10426" spans="5:28" x14ac:dyDescent="0.3">
      <c r="E10426" s="12"/>
      <c r="O10426" s="22"/>
      <c r="AA10426" s="25"/>
      <c r="AB10426" s="25"/>
    </row>
    <row r="10427" spans="5:28" x14ac:dyDescent="0.3">
      <c r="E10427" s="12"/>
      <c r="O10427" s="22"/>
      <c r="AA10427" s="25"/>
      <c r="AB10427" s="25"/>
    </row>
    <row r="10428" spans="5:28" x14ac:dyDescent="0.3">
      <c r="E10428" s="12"/>
      <c r="O10428" s="22"/>
      <c r="AA10428" s="25"/>
      <c r="AB10428" s="25"/>
    </row>
    <row r="10429" spans="5:28" x14ac:dyDescent="0.3">
      <c r="E10429" s="12"/>
      <c r="O10429" s="22"/>
      <c r="AA10429" s="25"/>
      <c r="AB10429" s="25"/>
    </row>
    <row r="10430" spans="5:28" x14ac:dyDescent="0.3">
      <c r="E10430" s="12"/>
      <c r="O10430" s="22"/>
      <c r="AA10430" s="25"/>
      <c r="AB10430" s="25"/>
    </row>
    <row r="10431" spans="5:28" x14ac:dyDescent="0.3">
      <c r="E10431" s="12"/>
      <c r="O10431" s="22"/>
      <c r="AA10431" s="25"/>
      <c r="AB10431" s="25"/>
    </row>
    <row r="10432" spans="5:28" x14ac:dyDescent="0.3">
      <c r="E10432" s="12"/>
      <c r="O10432" s="22"/>
      <c r="AA10432" s="25"/>
      <c r="AB10432" s="25"/>
    </row>
    <row r="10433" spans="5:28" x14ac:dyDescent="0.3">
      <c r="E10433" s="12"/>
      <c r="O10433" s="22"/>
      <c r="AA10433" s="25"/>
      <c r="AB10433" s="25"/>
    </row>
    <row r="10434" spans="5:28" x14ac:dyDescent="0.3">
      <c r="E10434" s="12"/>
      <c r="O10434" s="22"/>
      <c r="AA10434" s="25"/>
      <c r="AB10434" s="25"/>
    </row>
    <row r="10435" spans="5:28" x14ac:dyDescent="0.3">
      <c r="E10435" s="12"/>
      <c r="O10435" s="22"/>
      <c r="AA10435" s="25"/>
      <c r="AB10435" s="25"/>
    </row>
    <row r="10436" spans="5:28" x14ac:dyDescent="0.3">
      <c r="E10436" s="12"/>
      <c r="O10436" s="22"/>
      <c r="AA10436" s="25"/>
      <c r="AB10436" s="25"/>
    </row>
    <row r="10437" spans="5:28" x14ac:dyDescent="0.3">
      <c r="E10437" s="12"/>
      <c r="O10437" s="22"/>
      <c r="AA10437" s="25"/>
      <c r="AB10437" s="25"/>
    </row>
    <row r="10438" spans="5:28" x14ac:dyDescent="0.3">
      <c r="E10438" s="12"/>
      <c r="O10438" s="22"/>
      <c r="AA10438" s="25"/>
      <c r="AB10438" s="25"/>
    </row>
    <row r="10439" spans="5:28" x14ac:dyDescent="0.3">
      <c r="E10439" s="12"/>
      <c r="O10439" s="22"/>
      <c r="AA10439" s="25"/>
      <c r="AB10439" s="25"/>
    </row>
    <row r="10440" spans="5:28" x14ac:dyDescent="0.3">
      <c r="E10440" s="12"/>
      <c r="O10440" s="22"/>
      <c r="AA10440" s="25"/>
      <c r="AB10440" s="25"/>
    </row>
    <row r="10441" spans="5:28" x14ac:dyDescent="0.3">
      <c r="E10441" s="12"/>
      <c r="O10441" s="22"/>
      <c r="AA10441" s="25"/>
      <c r="AB10441" s="25"/>
    </row>
    <row r="10442" spans="5:28" x14ac:dyDescent="0.3">
      <c r="E10442" s="12"/>
      <c r="O10442" s="22"/>
      <c r="AA10442" s="25"/>
      <c r="AB10442" s="25"/>
    </row>
    <row r="10443" spans="5:28" x14ac:dyDescent="0.3">
      <c r="E10443" s="12"/>
      <c r="O10443" s="22"/>
      <c r="AA10443" s="25"/>
      <c r="AB10443" s="25"/>
    </row>
    <row r="10444" spans="5:28" x14ac:dyDescent="0.3">
      <c r="E10444" s="12"/>
      <c r="O10444" s="22"/>
      <c r="AA10444" s="25"/>
      <c r="AB10444" s="25"/>
    </row>
    <row r="10445" spans="5:28" x14ac:dyDescent="0.3">
      <c r="E10445" s="12"/>
      <c r="O10445" s="22"/>
      <c r="AA10445" s="25"/>
      <c r="AB10445" s="25"/>
    </row>
    <row r="10446" spans="5:28" x14ac:dyDescent="0.3">
      <c r="E10446" s="12"/>
      <c r="O10446" s="22"/>
      <c r="AA10446" s="25"/>
      <c r="AB10446" s="25"/>
    </row>
    <row r="10447" spans="5:28" x14ac:dyDescent="0.3">
      <c r="E10447" s="12"/>
      <c r="O10447" s="22"/>
      <c r="AA10447" s="25"/>
      <c r="AB10447" s="25"/>
    </row>
    <row r="10448" spans="5:28" x14ac:dyDescent="0.3">
      <c r="E10448" s="12"/>
      <c r="O10448" s="22"/>
      <c r="AA10448" s="25"/>
      <c r="AB10448" s="25"/>
    </row>
    <row r="10449" spans="5:28" x14ac:dyDescent="0.3">
      <c r="E10449" s="12"/>
      <c r="O10449" s="22"/>
      <c r="AA10449" s="25"/>
      <c r="AB10449" s="25"/>
    </row>
    <row r="10450" spans="5:28" x14ac:dyDescent="0.3">
      <c r="E10450" s="12"/>
      <c r="O10450" s="22"/>
      <c r="AA10450" s="25"/>
      <c r="AB10450" s="25"/>
    </row>
    <row r="10451" spans="5:28" x14ac:dyDescent="0.3">
      <c r="E10451" s="12"/>
      <c r="O10451" s="22"/>
      <c r="AA10451" s="25"/>
      <c r="AB10451" s="25"/>
    </row>
    <row r="10452" spans="5:28" x14ac:dyDescent="0.3">
      <c r="E10452" s="12"/>
      <c r="O10452" s="22"/>
      <c r="AA10452" s="25"/>
      <c r="AB10452" s="25"/>
    </row>
    <row r="10453" spans="5:28" x14ac:dyDescent="0.3">
      <c r="E10453" s="12"/>
      <c r="O10453" s="22"/>
      <c r="AA10453" s="25"/>
      <c r="AB10453" s="25"/>
    </row>
    <row r="10454" spans="5:28" x14ac:dyDescent="0.3">
      <c r="E10454" s="12"/>
      <c r="O10454" s="22"/>
      <c r="AA10454" s="25"/>
      <c r="AB10454" s="25"/>
    </row>
    <row r="10455" spans="5:28" x14ac:dyDescent="0.3">
      <c r="E10455" s="12"/>
      <c r="O10455" s="22"/>
      <c r="AA10455" s="25"/>
      <c r="AB10455" s="25"/>
    </row>
    <row r="10456" spans="5:28" x14ac:dyDescent="0.3">
      <c r="E10456" s="12"/>
      <c r="O10456" s="22"/>
      <c r="AA10456" s="25"/>
      <c r="AB10456" s="25"/>
    </row>
    <row r="10457" spans="5:28" x14ac:dyDescent="0.3">
      <c r="E10457" s="12"/>
      <c r="O10457" s="22"/>
      <c r="AA10457" s="25"/>
      <c r="AB10457" s="25"/>
    </row>
    <row r="10458" spans="5:28" x14ac:dyDescent="0.3">
      <c r="E10458" s="12"/>
      <c r="O10458" s="22"/>
      <c r="AA10458" s="25"/>
      <c r="AB10458" s="25"/>
    </row>
    <row r="10459" spans="5:28" x14ac:dyDescent="0.3">
      <c r="E10459" s="12"/>
      <c r="O10459" s="22"/>
      <c r="AA10459" s="25"/>
      <c r="AB10459" s="25"/>
    </row>
    <row r="10460" spans="5:28" x14ac:dyDescent="0.3">
      <c r="E10460" s="12"/>
      <c r="O10460" s="22"/>
      <c r="AA10460" s="25"/>
      <c r="AB10460" s="25"/>
    </row>
    <row r="10461" spans="5:28" x14ac:dyDescent="0.3">
      <c r="E10461" s="12"/>
      <c r="O10461" s="22"/>
      <c r="AA10461" s="25"/>
      <c r="AB10461" s="25"/>
    </row>
    <row r="10462" spans="5:28" x14ac:dyDescent="0.3">
      <c r="E10462" s="12"/>
      <c r="O10462" s="22"/>
      <c r="AA10462" s="25"/>
      <c r="AB10462" s="25"/>
    </row>
    <row r="10463" spans="5:28" x14ac:dyDescent="0.3">
      <c r="E10463" s="12"/>
      <c r="O10463" s="22"/>
      <c r="AA10463" s="25"/>
      <c r="AB10463" s="25"/>
    </row>
    <row r="10464" spans="5:28" x14ac:dyDescent="0.3">
      <c r="E10464" s="12"/>
      <c r="O10464" s="22"/>
      <c r="AA10464" s="25"/>
      <c r="AB10464" s="25"/>
    </row>
    <row r="10465" spans="5:28" x14ac:dyDescent="0.3">
      <c r="E10465" s="12"/>
      <c r="O10465" s="22"/>
      <c r="AA10465" s="25"/>
      <c r="AB10465" s="25"/>
    </row>
    <row r="10466" spans="5:28" x14ac:dyDescent="0.3">
      <c r="E10466" s="12"/>
      <c r="O10466" s="22"/>
      <c r="AA10466" s="25"/>
      <c r="AB10466" s="25"/>
    </row>
    <row r="10467" spans="5:28" x14ac:dyDescent="0.3">
      <c r="E10467" s="12"/>
      <c r="O10467" s="22"/>
      <c r="AA10467" s="25"/>
      <c r="AB10467" s="25"/>
    </row>
    <row r="10468" spans="5:28" x14ac:dyDescent="0.3">
      <c r="E10468" s="12"/>
      <c r="O10468" s="22"/>
      <c r="AA10468" s="25"/>
      <c r="AB10468" s="25"/>
    </row>
    <row r="10469" spans="5:28" x14ac:dyDescent="0.3">
      <c r="E10469" s="12"/>
      <c r="O10469" s="22"/>
      <c r="AA10469" s="25"/>
      <c r="AB10469" s="25"/>
    </row>
    <row r="10470" spans="5:28" x14ac:dyDescent="0.3">
      <c r="E10470" s="12"/>
      <c r="O10470" s="22"/>
      <c r="AA10470" s="25"/>
      <c r="AB10470" s="25"/>
    </row>
    <row r="10471" spans="5:28" x14ac:dyDescent="0.3">
      <c r="E10471" s="12"/>
      <c r="O10471" s="22"/>
      <c r="AA10471" s="25"/>
      <c r="AB10471" s="25"/>
    </row>
    <row r="10472" spans="5:28" x14ac:dyDescent="0.3">
      <c r="E10472" s="12"/>
      <c r="O10472" s="22"/>
      <c r="AA10472" s="25"/>
      <c r="AB10472" s="25"/>
    </row>
    <row r="10473" spans="5:28" x14ac:dyDescent="0.3">
      <c r="E10473" s="12"/>
      <c r="O10473" s="22"/>
      <c r="AA10473" s="25"/>
      <c r="AB10473" s="25"/>
    </row>
    <row r="10474" spans="5:28" x14ac:dyDescent="0.3">
      <c r="E10474" s="12"/>
      <c r="O10474" s="22"/>
      <c r="AA10474" s="25"/>
      <c r="AB10474" s="25"/>
    </row>
    <row r="10475" spans="5:28" x14ac:dyDescent="0.3">
      <c r="E10475" s="12"/>
      <c r="O10475" s="22"/>
      <c r="AA10475" s="25"/>
      <c r="AB10475" s="25"/>
    </row>
    <row r="10476" spans="5:28" x14ac:dyDescent="0.3">
      <c r="E10476" s="12"/>
      <c r="O10476" s="22"/>
      <c r="AA10476" s="25"/>
      <c r="AB10476" s="25"/>
    </row>
    <row r="10477" spans="5:28" x14ac:dyDescent="0.3">
      <c r="E10477" s="12"/>
      <c r="O10477" s="22"/>
      <c r="AA10477" s="25"/>
      <c r="AB10477" s="25"/>
    </row>
    <row r="10478" spans="5:28" x14ac:dyDescent="0.3">
      <c r="E10478" s="12"/>
      <c r="O10478" s="22"/>
      <c r="AA10478" s="25"/>
      <c r="AB10478" s="25"/>
    </row>
    <row r="10479" spans="5:28" x14ac:dyDescent="0.3">
      <c r="E10479" s="12"/>
      <c r="O10479" s="22"/>
      <c r="AA10479" s="25"/>
      <c r="AB10479" s="25"/>
    </row>
    <row r="10480" spans="5:28" x14ac:dyDescent="0.3">
      <c r="E10480" s="12"/>
      <c r="O10480" s="22"/>
      <c r="AA10480" s="25"/>
      <c r="AB10480" s="25"/>
    </row>
    <row r="10481" spans="5:28" x14ac:dyDescent="0.3">
      <c r="E10481" s="12"/>
      <c r="O10481" s="22"/>
      <c r="AA10481" s="25"/>
      <c r="AB10481" s="25"/>
    </row>
    <row r="10482" spans="5:28" x14ac:dyDescent="0.3">
      <c r="E10482" s="12"/>
      <c r="O10482" s="22"/>
      <c r="AA10482" s="25"/>
      <c r="AB10482" s="25"/>
    </row>
    <row r="10483" spans="5:28" x14ac:dyDescent="0.3">
      <c r="E10483" s="12"/>
      <c r="O10483" s="22"/>
      <c r="AA10483" s="25"/>
      <c r="AB10483" s="25"/>
    </row>
    <row r="10484" spans="5:28" x14ac:dyDescent="0.3">
      <c r="E10484" s="12"/>
      <c r="O10484" s="22"/>
      <c r="AA10484" s="25"/>
      <c r="AB10484" s="25"/>
    </row>
    <row r="10485" spans="5:28" x14ac:dyDescent="0.3">
      <c r="E10485" s="12"/>
      <c r="O10485" s="22"/>
      <c r="AA10485" s="25"/>
      <c r="AB10485" s="25"/>
    </row>
    <row r="10486" spans="5:28" x14ac:dyDescent="0.3">
      <c r="E10486" s="12"/>
      <c r="O10486" s="22"/>
      <c r="AA10486" s="25"/>
      <c r="AB10486" s="25"/>
    </row>
    <row r="10487" spans="5:28" x14ac:dyDescent="0.3">
      <c r="E10487" s="12"/>
      <c r="O10487" s="22"/>
      <c r="AA10487" s="25"/>
      <c r="AB10487" s="25"/>
    </row>
    <row r="10488" spans="5:28" x14ac:dyDescent="0.3">
      <c r="E10488" s="12"/>
      <c r="O10488" s="22"/>
      <c r="AA10488" s="25"/>
      <c r="AB10488" s="25"/>
    </row>
    <row r="10489" spans="5:28" x14ac:dyDescent="0.3">
      <c r="E10489" s="12"/>
      <c r="O10489" s="22"/>
      <c r="AA10489" s="25"/>
      <c r="AB10489" s="25"/>
    </row>
    <row r="10490" spans="5:28" x14ac:dyDescent="0.3">
      <c r="E10490" s="12"/>
      <c r="O10490" s="22"/>
      <c r="AA10490" s="25"/>
      <c r="AB10490" s="25"/>
    </row>
    <row r="10491" spans="5:28" x14ac:dyDescent="0.3">
      <c r="E10491" s="12"/>
      <c r="O10491" s="22"/>
      <c r="AA10491" s="25"/>
      <c r="AB10491" s="25"/>
    </row>
    <row r="10492" spans="5:28" x14ac:dyDescent="0.3">
      <c r="E10492" s="12"/>
      <c r="O10492" s="22"/>
      <c r="AA10492" s="25"/>
      <c r="AB10492" s="25"/>
    </row>
    <row r="10493" spans="5:28" x14ac:dyDescent="0.3">
      <c r="E10493" s="12"/>
      <c r="O10493" s="22"/>
      <c r="AA10493" s="25"/>
      <c r="AB10493" s="25"/>
    </row>
    <row r="10494" spans="5:28" x14ac:dyDescent="0.3">
      <c r="E10494" s="12"/>
      <c r="O10494" s="22"/>
      <c r="AA10494" s="25"/>
      <c r="AB10494" s="25"/>
    </row>
    <row r="10495" spans="5:28" x14ac:dyDescent="0.3">
      <c r="E10495" s="12"/>
      <c r="O10495" s="22"/>
      <c r="AA10495" s="25"/>
      <c r="AB10495" s="25"/>
    </row>
    <row r="10496" spans="5:28" x14ac:dyDescent="0.3">
      <c r="E10496" s="12"/>
      <c r="O10496" s="22"/>
      <c r="AA10496" s="25"/>
      <c r="AB10496" s="25"/>
    </row>
    <row r="10497" spans="5:28" x14ac:dyDescent="0.3">
      <c r="E10497" s="12"/>
      <c r="O10497" s="22"/>
      <c r="AA10497" s="25"/>
      <c r="AB10497" s="25"/>
    </row>
    <row r="10498" spans="5:28" x14ac:dyDescent="0.3">
      <c r="E10498" s="12"/>
      <c r="O10498" s="22"/>
      <c r="AA10498" s="25"/>
      <c r="AB10498" s="25"/>
    </row>
    <row r="10499" spans="5:28" x14ac:dyDescent="0.3">
      <c r="E10499" s="12"/>
      <c r="O10499" s="22"/>
      <c r="AA10499" s="25"/>
      <c r="AB10499" s="25"/>
    </row>
    <row r="10500" spans="5:28" x14ac:dyDescent="0.3">
      <c r="E10500" s="12"/>
      <c r="O10500" s="22"/>
      <c r="AA10500" s="25"/>
      <c r="AB10500" s="25"/>
    </row>
    <row r="10501" spans="5:28" x14ac:dyDescent="0.3">
      <c r="E10501" s="12"/>
      <c r="O10501" s="22"/>
      <c r="AA10501" s="25"/>
      <c r="AB10501" s="25"/>
    </row>
    <row r="10502" spans="5:28" x14ac:dyDescent="0.3">
      <c r="E10502" s="12"/>
      <c r="O10502" s="22"/>
      <c r="AA10502" s="25"/>
      <c r="AB10502" s="25"/>
    </row>
    <row r="10503" spans="5:28" x14ac:dyDescent="0.3">
      <c r="E10503" s="12"/>
      <c r="O10503" s="22"/>
      <c r="AA10503" s="25"/>
      <c r="AB10503" s="25"/>
    </row>
    <row r="10504" spans="5:28" x14ac:dyDescent="0.3">
      <c r="E10504" s="12"/>
      <c r="O10504" s="22"/>
      <c r="AA10504" s="25"/>
      <c r="AB10504" s="25"/>
    </row>
    <row r="10505" spans="5:28" x14ac:dyDescent="0.3">
      <c r="E10505" s="12"/>
      <c r="O10505" s="22"/>
      <c r="AA10505" s="25"/>
      <c r="AB10505" s="25"/>
    </row>
    <row r="10506" spans="5:28" x14ac:dyDescent="0.3">
      <c r="E10506" s="12"/>
      <c r="O10506" s="22"/>
      <c r="AA10506" s="25"/>
      <c r="AB10506" s="25"/>
    </row>
    <row r="10507" spans="5:28" x14ac:dyDescent="0.3">
      <c r="E10507" s="12"/>
      <c r="O10507" s="22"/>
      <c r="AA10507" s="25"/>
      <c r="AB10507" s="25"/>
    </row>
    <row r="10508" spans="5:28" x14ac:dyDescent="0.3">
      <c r="E10508" s="12"/>
      <c r="O10508" s="22"/>
      <c r="AA10508" s="25"/>
      <c r="AB10508" s="25"/>
    </row>
    <row r="10509" spans="5:28" x14ac:dyDescent="0.3">
      <c r="E10509" s="12"/>
      <c r="O10509" s="22"/>
      <c r="AA10509" s="25"/>
      <c r="AB10509" s="25"/>
    </row>
    <row r="10510" spans="5:28" x14ac:dyDescent="0.3">
      <c r="E10510" s="12"/>
      <c r="O10510" s="22"/>
      <c r="AA10510" s="25"/>
      <c r="AB10510" s="25"/>
    </row>
    <row r="10511" spans="5:28" x14ac:dyDescent="0.3">
      <c r="E10511" s="12"/>
      <c r="O10511" s="22"/>
      <c r="AA10511" s="25"/>
      <c r="AB10511" s="25"/>
    </row>
    <row r="10512" spans="5:28" x14ac:dyDescent="0.3">
      <c r="E10512" s="12"/>
      <c r="O10512" s="22"/>
      <c r="AA10512" s="25"/>
      <c r="AB10512" s="25"/>
    </row>
    <row r="10513" spans="5:28" x14ac:dyDescent="0.3">
      <c r="E10513" s="12"/>
      <c r="O10513" s="22"/>
      <c r="AA10513" s="25"/>
      <c r="AB10513" s="25"/>
    </row>
    <row r="10514" spans="5:28" x14ac:dyDescent="0.3">
      <c r="E10514" s="12"/>
      <c r="O10514" s="22"/>
      <c r="AA10514" s="25"/>
      <c r="AB10514" s="25"/>
    </row>
    <row r="10515" spans="5:28" x14ac:dyDescent="0.3">
      <c r="E10515" s="12"/>
      <c r="O10515" s="22"/>
      <c r="AA10515" s="25"/>
      <c r="AB10515" s="25"/>
    </row>
    <row r="10516" spans="5:28" x14ac:dyDescent="0.3">
      <c r="E10516" s="12"/>
      <c r="O10516" s="22"/>
      <c r="AA10516" s="25"/>
      <c r="AB10516" s="25"/>
    </row>
    <row r="10517" spans="5:28" x14ac:dyDescent="0.3">
      <c r="E10517" s="12"/>
      <c r="O10517" s="22"/>
      <c r="AA10517" s="25"/>
      <c r="AB10517" s="25"/>
    </row>
    <row r="10518" spans="5:28" x14ac:dyDescent="0.3">
      <c r="E10518" s="12"/>
      <c r="O10518" s="22"/>
      <c r="AA10518" s="25"/>
      <c r="AB10518" s="25"/>
    </row>
    <row r="10519" spans="5:28" x14ac:dyDescent="0.3">
      <c r="E10519" s="12"/>
      <c r="O10519" s="22"/>
      <c r="AA10519" s="25"/>
      <c r="AB10519" s="25"/>
    </row>
    <row r="10520" spans="5:28" x14ac:dyDescent="0.3">
      <c r="E10520" s="12"/>
      <c r="O10520" s="22"/>
      <c r="AA10520" s="25"/>
      <c r="AB10520" s="25"/>
    </row>
    <row r="10521" spans="5:28" x14ac:dyDescent="0.3">
      <c r="E10521" s="12"/>
      <c r="O10521" s="22"/>
      <c r="AA10521" s="25"/>
      <c r="AB10521" s="25"/>
    </row>
    <row r="10522" spans="5:28" x14ac:dyDescent="0.3">
      <c r="E10522" s="12"/>
      <c r="O10522" s="22"/>
      <c r="AA10522" s="25"/>
      <c r="AB10522" s="25"/>
    </row>
    <row r="10523" spans="5:28" x14ac:dyDescent="0.3">
      <c r="E10523" s="12"/>
      <c r="O10523" s="22"/>
      <c r="AA10523" s="25"/>
      <c r="AB10523" s="25"/>
    </row>
    <row r="10524" spans="5:28" x14ac:dyDescent="0.3">
      <c r="E10524" s="12"/>
      <c r="O10524" s="22"/>
      <c r="AA10524" s="25"/>
      <c r="AB10524" s="25"/>
    </row>
    <row r="10525" spans="5:28" x14ac:dyDescent="0.3">
      <c r="E10525" s="12"/>
      <c r="O10525" s="22"/>
      <c r="AA10525" s="25"/>
      <c r="AB10525" s="25"/>
    </row>
    <row r="10526" spans="5:28" x14ac:dyDescent="0.3">
      <c r="E10526" s="12"/>
      <c r="O10526" s="22"/>
      <c r="AA10526" s="25"/>
      <c r="AB10526" s="25"/>
    </row>
    <row r="10527" spans="5:28" x14ac:dyDescent="0.3">
      <c r="E10527" s="12"/>
      <c r="O10527" s="22"/>
      <c r="AA10527" s="25"/>
      <c r="AB10527" s="25"/>
    </row>
    <row r="10528" spans="5:28" x14ac:dyDescent="0.3">
      <c r="E10528" s="12"/>
      <c r="O10528" s="22"/>
      <c r="AA10528" s="25"/>
      <c r="AB10528" s="25"/>
    </row>
    <row r="10529" spans="5:28" x14ac:dyDescent="0.3">
      <c r="E10529" s="12"/>
      <c r="O10529" s="22"/>
      <c r="AA10529" s="25"/>
      <c r="AB10529" s="25"/>
    </row>
    <row r="10530" spans="5:28" x14ac:dyDescent="0.3">
      <c r="E10530" s="12"/>
      <c r="O10530" s="22"/>
      <c r="AA10530" s="25"/>
      <c r="AB10530" s="25"/>
    </row>
    <row r="10531" spans="5:28" x14ac:dyDescent="0.3">
      <c r="E10531" s="12"/>
      <c r="O10531" s="22"/>
      <c r="AA10531" s="25"/>
      <c r="AB10531" s="25"/>
    </row>
    <row r="10532" spans="5:28" x14ac:dyDescent="0.3">
      <c r="E10532" s="12"/>
      <c r="O10532" s="22"/>
      <c r="AA10532" s="25"/>
      <c r="AB10532" s="25"/>
    </row>
    <row r="10533" spans="5:28" x14ac:dyDescent="0.3">
      <c r="E10533" s="12"/>
      <c r="O10533" s="22"/>
      <c r="AA10533" s="25"/>
      <c r="AB10533" s="25"/>
    </row>
    <row r="10534" spans="5:28" x14ac:dyDescent="0.3">
      <c r="E10534" s="12"/>
      <c r="O10534" s="22"/>
      <c r="AA10534" s="25"/>
      <c r="AB10534" s="25"/>
    </row>
    <row r="10535" spans="5:28" x14ac:dyDescent="0.3">
      <c r="E10535" s="12"/>
      <c r="O10535" s="22"/>
      <c r="AA10535" s="25"/>
      <c r="AB10535" s="25"/>
    </row>
    <row r="10536" spans="5:28" x14ac:dyDescent="0.3">
      <c r="E10536" s="12"/>
      <c r="O10536" s="22"/>
      <c r="AA10536" s="25"/>
      <c r="AB10536" s="25"/>
    </row>
    <row r="10537" spans="5:28" x14ac:dyDescent="0.3">
      <c r="E10537" s="12"/>
      <c r="O10537" s="22"/>
      <c r="AA10537" s="25"/>
      <c r="AB10537" s="25"/>
    </row>
    <row r="10538" spans="5:28" x14ac:dyDescent="0.3">
      <c r="E10538" s="12"/>
      <c r="O10538" s="22"/>
      <c r="AA10538" s="25"/>
      <c r="AB10538" s="25"/>
    </row>
    <row r="10539" spans="5:28" x14ac:dyDescent="0.3">
      <c r="E10539" s="12"/>
      <c r="O10539" s="22"/>
      <c r="AA10539" s="25"/>
      <c r="AB10539" s="25"/>
    </row>
    <row r="10540" spans="5:28" x14ac:dyDescent="0.3">
      <c r="E10540" s="12"/>
      <c r="O10540" s="22"/>
      <c r="AA10540" s="25"/>
      <c r="AB10540" s="25"/>
    </row>
    <row r="10541" spans="5:28" x14ac:dyDescent="0.3">
      <c r="E10541" s="12"/>
      <c r="O10541" s="22"/>
      <c r="AA10541" s="25"/>
      <c r="AB10541" s="25"/>
    </row>
    <row r="10542" spans="5:28" x14ac:dyDescent="0.3">
      <c r="E10542" s="12"/>
      <c r="O10542" s="22"/>
      <c r="AA10542" s="25"/>
      <c r="AB10542" s="25"/>
    </row>
    <row r="10543" spans="5:28" x14ac:dyDescent="0.3">
      <c r="E10543" s="12"/>
      <c r="O10543" s="22"/>
      <c r="AA10543" s="25"/>
      <c r="AB10543" s="25"/>
    </row>
    <row r="10544" spans="5:28" x14ac:dyDescent="0.3">
      <c r="E10544" s="12"/>
      <c r="O10544" s="22"/>
      <c r="AA10544" s="25"/>
      <c r="AB10544" s="25"/>
    </row>
    <row r="10545" spans="5:28" x14ac:dyDescent="0.3">
      <c r="E10545" s="12"/>
      <c r="O10545" s="22"/>
      <c r="AA10545" s="25"/>
      <c r="AB10545" s="25"/>
    </row>
    <row r="10546" spans="5:28" x14ac:dyDescent="0.3">
      <c r="E10546" s="12"/>
      <c r="O10546" s="22"/>
      <c r="AA10546" s="25"/>
      <c r="AB10546" s="25"/>
    </row>
    <row r="10547" spans="5:28" x14ac:dyDescent="0.3">
      <c r="E10547" s="12"/>
      <c r="O10547" s="22"/>
      <c r="AA10547" s="25"/>
      <c r="AB10547" s="25"/>
    </row>
    <row r="10548" spans="5:28" x14ac:dyDescent="0.3">
      <c r="E10548" s="12"/>
      <c r="O10548" s="22"/>
      <c r="AA10548" s="25"/>
      <c r="AB10548" s="25"/>
    </row>
    <row r="10549" spans="5:28" x14ac:dyDescent="0.3">
      <c r="E10549" s="12"/>
      <c r="O10549" s="22"/>
      <c r="AA10549" s="25"/>
      <c r="AB10549" s="25"/>
    </row>
    <row r="10550" spans="5:28" x14ac:dyDescent="0.3">
      <c r="E10550" s="12"/>
      <c r="O10550" s="22"/>
      <c r="AA10550" s="25"/>
      <c r="AB10550" s="25"/>
    </row>
    <row r="10551" spans="5:28" x14ac:dyDescent="0.3">
      <c r="E10551" s="12"/>
      <c r="O10551" s="22"/>
      <c r="AA10551" s="25"/>
      <c r="AB10551" s="25"/>
    </row>
    <row r="10552" spans="5:28" x14ac:dyDescent="0.3">
      <c r="E10552" s="12"/>
      <c r="O10552" s="22"/>
      <c r="AA10552" s="25"/>
      <c r="AB10552" s="25"/>
    </row>
    <row r="10553" spans="5:28" x14ac:dyDescent="0.3">
      <c r="E10553" s="12"/>
      <c r="O10553" s="22"/>
      <c r="AA10553" s="25"/>
      <c r="AB10553" s="25"/>
    </row>
    <row r="10554" spans="5:28" x14ac:dyDescent="0.3">
      <c r="E10554" s="12"/>
      <c r="O10554" s="22"/>
      <c r="AA10554" s="25"/>
      <c r="AB10554" s="25"/>
    </row>
    <row r="10555" spans="5:28" x14ac:dyDescent="0.3">
      <c r="E10555" s="12"/>
      <c r="O10555" s="22"/>
      <c r="AA10555" s="25"/>
      <c r="AB10555" s="25"/>
    </row>
    <row r="10556" spans="5:28" x14ac:dyDescent="0.3">
      <c r="E10556" s="12"/>
      <c r="O10556" s="22"/>
      <c r="AA10556" s="25"/>
      <c r="AB10556" s="25"/>
    </row>
    <row r="10557" spans="5:28" x14ac:dyDescent="0.3">
      <c r="E10557" s="12"/>
      <c r="O10557" s="22"/>
      <c r="AA10557" s="25"/>
      <c r="AB10557" s="25"/>
    </row>
    <row r="10558" spans="5:28" x14ac:dyDescent="0.3">
      <c r="E10558" s="12"/>
      <c r="O10558" s="22"/>
      <c r="AA10558" s="25"/>
      <c r="AB10558" s="25"/>
    </row>
    <row r="10559" spans="5:28" x14ac:dyDescent="0.3">
      <c r="E10559" s="12"/>
      <c r="O10559" s="22"/>
      <c r="AA10559" s="25"/>
      <c r="AB10559" s="25"/>
    </row>
    <row r="10560" spans="5:28" x14ac:dyDescent="0.3">
      <c r="E10560" s="12"/>
      <c r="O10560" s="22"/>
      <c r="AA10560" s="25"/>
      <c r="AB10560" s="25"/>
    </row>
    <row r="10561" spans="5:28" x14ac:dyDescent="0.3">
      <c r="E10561" s="12"/>
      <c r="O10561" s="22"/>
      <c r="AA10561" s="25"/>
      <c r="AB10561" s="25"/>
    </row>
    <row r="10562" spans="5:28" x14ac:dyDescent="0.3">
      <c r="E10562" s="12"/>
      <c r="O10562" s="22"/>
      <c r="AA10562" s="25"/>
      <c r="AB10562" s="25"/>
    </row>
    <row r="10563" spans="5:28" x14ac:dyDescent="0.3">
      <c r="E10563" s="12"/>
      <c r="O10563" s="22"/>
      <c r="AA10563" s="25"/>
      <c r="AB10563" s="25"/>
    </row>
    <row r="10564" spans="5:28" x14ac:dyDescent="0.3">
      <c r="E10564" s="12"/>
      <c r="O10564" s="22"/>
      <c r="AA10564" s="25"/>
      <c r="AB10564" s="25"/>
    </row>
    <row r="10565" spans="5:28" x14ac:dyDescent="0.3">
      <c r="E10565" s="12"/>
      <c r="O10565" s="22"/>
      <c r="AA10565" s="25"/>
      <c r="AB10565" s="25"/>
    </row>
    <row r="10566" spans="5:28" x14ac:dyDescent="0.3">
      <c r="E10566" s="12"/>
      <c r="O10566" s="22"/>
      <c r="AA10566" s="25"/>
      <c r="AB10566" s="25"/>
    </row>
    <row r="10567" spans="5:28" x14ac:dyDescent="0.3">
      <c r="E10567" s="12"/>
      <c r="O10567" s="22"/>
      <c r="AA10567" s="25"/>
      <c r="AB10567" s="25"/>
    </row>
    <row r="10568" spans="5:28" x14ac:dyDescent="0.3">
      <c r="E10568" s="12"/>
      <c r="O10568" s="22"/>
      <c r="AA10568" s="25"/>
      <c r="AB10568" s="25"/>
    </row>
    <row r="10569" spans="5:28" x14ac:dyDescent="0.3">
      <c r="E10569" s="12"/>
      <c r="O10569" s="22"/>
      <c r="AA10569" s="25"/>
      <c r="AB10569" s="25"/>
    </row>
    <row r="10570" spans="5:28" x14ac:dyDescent="0.3">
      <c r="E10570" s="12"/>
      <c r="O10570" s="22"/>
      <c r="AA10570" s="25"/>
      <c r="AB10570" s="25"/>
    </row>
    <row r="10571" spans="5:28" x14ac:dyDescent="0.3">
      <c r="E10571" s="12"/>
      <c r="O10571" s="22"/>
      <c r="AA10571" s="25"/>
      <c r="AB10571" s="25"/>
    </row>
    <row r="10572" spans="5:28" x14ac:dyDescent="0.3">
      <c r="E10572" s="12"/>
      <c r="O10572" s="22"/>
      <c r="AA10572" s="25"/>
      <c r="AB10572" s="25"/>
    </row>
    <row r="10573" spans="5:28" x14ac:dyDescent="0.3">
      <c r="E10573" s="12"/>
      <c r="O10573" s="22"/>
      <c r="AA10573" s="25"/>
      <c r="AB10573" s="25"/>
    </row>
    <row r="10574" spans="5:28" x14ac:dyDescent="0.3">
      <c r="E10574" s="12"/>
      <c r="O10574" s="22"/>
      <c r="AA10574" s="25"/>
      <c r="AB10574" s="25"/>
    </row>
    <row r="10575" spans="5:28" x14ac:dyDescent="0.3">
      <c r="E10575" s="12"/>
      <c r="O10575" s="22"/>
      <c r="AA10575" s="25"/>
      <c r="AB10575" s="25"/>
    </row>
    <row r="10576" spans="5:28" x14ac:dyDescent="0.3">
      <c r="E10576" s="12"/>
      <c r="O10576" s="22"/>
      <c r="AA10576" s="25"/>
      <c r="AB10576" s="25"/>
    </row>
    <row r="10577" spans="5:28" x14ac:dyDescent="0.3">
      <c r="E10577" s="12"/>
      <c r="O10577" s="22"/>
      <c r="AA10577" s="25"/>
      <c r="AB10577" s="25"/>
    </row>
    <row r="10578" spans="5:28" x14ac:dyDescent="0.3">
      <c r="E10578" s="12"/>
      <c r="O10578" s="22"/>
      <c r="AA10578" s="25"/>
      <c r="AB10578" s="25"/>
    </row>
    <row r="10579" spans="5:28" x14ac:dyDescent="0.3">
      <c r="E10579" s="12"/>
      <c r="O10579" s="22"/>
      <c r="AA10579" s="25"/>
      <c r="AB10579" s="25"/>
    </row>
    <row r="10580" spans="5:28" x14ac:dyDescent="0.3">
      <c r="E10580" s="12"/>
      <c r="O10580" s="22"/>
      <c r="AA10580" s="25"/>
      <c r="AB10580" s="25"/>
    </row>
    <row r="10581" spans="5:28" x14ac:dyDescent="0.3">
      <c r="E10581" s="12"/>
      <c r="O10581" s="22"/>
      <c r="AA10581" s="25"/>
      <c r="AB10581" s="25"/>
    </row>
    <row r="10582" spans="5:28" x14ac:dyDescent="0.3">
      <c r="E10582" s="12"/>
      <c r="O10582" s="22"/>
      <c r="AA10582" s="25"/>
      <c r="AB10582" s="25"/>
    </row>
    <row r="10583" spans="5:28" x14ac:dyDescent="0.3">
      <c r="E10583" s="12"/>
      <c r="O10583" s="22"/>
      <c r="AA10583" s="25"/>
      <c r="AB10583" s="25"/>
    </row>
    <row r="10584" spans="5:28" x14ac:dyDescent="0.3">
      <c r="E10584" s="12"/>
      <c r="O10584" s="22"/>
      <c r="AA10584" s="25"/>
      <c r="AB10584" s="25"/>
    </row>
    <row r="10585" spans="5:28" x14ac:dyDescent="0.3">
      <c r="E10585" s="12"/>
      <c r="O10585" s="22"/>
      <c r="AA10585" s="25"/>
      <c r="AB10585" s="25"/>
    </row>
    <row r="10586" spans="5:28" x14ac:dyDescent="0.3">
      <c r="E10586" s="12"/>
      <c r="O10586" s="22"/>
      <c r="AA10586" s="25"/>
      <c r="AB10586" s="25"/>
    </row>
    <row r="10587" spans="5:28" x14ac:dyDescent="0.3">
      <c r="E10587" s="12"/>
      <c r="O10587" s="22"/>
      <c r="AA10587" s="25"/>
      <c r="AB10587" s="25"/>
    </row>
    <row r="10588" spans="5:28" x14ac:dyDescent="0.3">
      <c r="E10588" s="12"/>
      <c r="O10588" s="22"/>
      <c r="AA10588" s="25"/>
      <c r="AB10588" s="25"/>
    </row>
    <row r="10589" spans="5:28" x14ac:dyDescent="0.3">
      <c r="E10589" s="12"/>
      <c r="O10589" s="22"/>
      <c r="AA10589" s="25"/>
      <c r="AB10589" s="25"/>
    </row>
    <row r="10590" spans="5:28" x14ac:dyDescent="0.3">
      <c r="E10590" s="12"/>
      <c r="O10590" s="22"/>
      <c r="AA10590" s="25"/>
      <c r="AB10590" s="25"/>
    </row>
    <row r="10591" spans="5:28" x14ac:dyDescent="0.3">
      <c r="E10591" s="12"/>
      <c r="O10591" s="22"/>
      <c r="AA10591" s="25"/>
      <c r="AB10591" s="25"/>
    </row>
    <row r="10592" spans="5:28" x14ac:dyDescent="0.3">
      <c r="E10592" s="12"/>
      <c r="O10592" s="22"/>
      <c r="AA10592" s="25"/>
      <c r="AB10592" s="25"/>
    </row>
    <row r="10593" spans="5:28" x14ac:dyDescent="0.3">
      <c r="E10593" s="12"/>
      <c r="O10593" s="22"/>
      <c r="AA10593" s="25"/>
      <c r="AB10593" s="25"/>
    </row>
    <row r="10594" spans="5:28" x14ac:dyDescent="0.3">
      <c r="E10594" s="12"/>
      <c r="O10594" s="22"/>
      <c r="AA10594" s="25"/>
      <c r="AB10594" s="25"/>
    </row>
    <row r="10595" spans="5:28" x14ac:dyDescent="0.3">
      <c r="E10595" s="12"/>
      <c r="O10595" s="22"/>
      <c r="AA10595" s="25"/>
      <c r="AB10595" s="25"/>
    </row>
    <row r="10596" spans="5:28" x14ac:dyDescent="0.3">
      <c r="E10596" s="12"/>
      <c r="O10596" s="22"/>
      <c r="AA10596" s="25"/>
      <c r="AB10596" s="25"/>
    </row>
    <row r="10597" spans="5:28" x14ac:dyDescent="0.3">
      <c r="E10597" s="12"/>
      <c r="O10597" s="22"/>
      <c r="AA10597" s="25"/>
      <c r="AB10597" s="25"/>
    </row>
    <row r="10598" spans="5:28" x14ac:dyDescent="0.3">
      <c r="E10598" s="12"/>
      <c r="O10598" s="22"/>
      <c r="AA10598" s="25"/>
      <c r="AB10598" s="25"/>
    </row>
    <row r="10599" spans="5:28" x14ac:dyDescent="0.3">
      <c r="E10599" s="12"/>
      <c r="O10599" s="22"/>
      <c r="AA10599" s="25"/>
      <c r="AB10599" s="25"/>
    </row>
    <row r="10600" spans="5:28" x14ac:dyDescent="0.3">
      <c r="E10600" s="12"/>
      <c r="O10600" s="22"/>
      <c r="AA10600" s="25"/>
      <c r="AB10600" s="25"/>
    </row>
    <row r="10601" spans="5:28" x14ac:dyDescent="0.3">
      <c r="E10601" s="12"/>
      <c r="O10601" s="22"/>
      <c r="AA10601" s="25"/>
      <c r="AB10601" s="25"/>
    </row>
    <row r="10602" spans="5:28" x14ac:dyDescent="0.3">
      <c r="E10602" s="12"/>
      <c r="O10602" s="22"/>
      <c r="AA10602" s="25"/>
      <c r="AB10602" s="25"/>
    </row>
    <row r="10603" spans="5:28" x14ac:dyDescent="0.3">
      <c r="E10603" s="12"/>
      <c r="O10603" s="22"/>
      <c r="AA10603" s="25"/>
      <c r="AB10603" s="25"/>
    </row>
    <row r="10604" spans="5:28" x14ac:dyDescent="0.3">
      <c r="E10604" s="12"/>
      <c r="O10604" s="22"/>
      <c r="AA10604" s="25"/>
      <c r="AB10604" s="25"/>
    </row>
    <row r="10605" spans="5:28" x14ac:dyDescent="0.3">
      <c r="E10605" s="12"/>
      <c r="O10605" s="22"/>
      <c r="AA10605" s="25"/>
      <c r="AB10605" s="25"/>
    </row>
    <row r="10606" spans="5:28" x14ac:dyDescent="0.3">
      <c r="E10606" s="12"/>
      <c r="O10606" s="22"/>
      <c r="AA10606" s="25"/>
      <c r="AB10606" s="25"/>
    </row>
    <row r="10607" spans="5:28" x14ac:dyDescent="0.3">
      <c r="E10607" s="12"/>
      <c r="O10607" s="22"/>
      <c r="AA10607" s="25"/>
      <c r="AB10607" s="25"/>
    </row>
    <row r="10608" spans="5:28" x14ac:dyDescent="0.3">
      <c r="E10608" s="12"/>
      <c r="O10608" s="22"/>
      <c r="AA10608" s="25"/>
      <c r="AB10608" s="25"/>
    </row>
    <row r="10609" spans="5:28" x14ac:dyDescent="0.3">
      <c r="E10609" s="12"/>
      <c r="O10609" s="22"/>
      <c r="AA10609" s="25"/>
      <c r="AB10609" s="25"/>
    </row>
    <row r="10610" spans="5:28" x14ac:dyDescent="0.3">
      <c r="E10610" s="12"/>
      <c r="O10610" s="22"/>
      <c r="AA10610" s="25"/>
      <c r="AB10610" s="25"/>
    </row>
    <row r="10611" spans="5:28" x14ac:dyDescent="0.3">
      <c r="E10611" s="12"/>
      <c r="O10611" s="22"/>
      <c r="AA10611" s="25"/>
      <c r="AB10611" s="25"/>
    </row>
    <row r="10612" spans="5:28" x14ac:dyDescent="0.3">
      <c r="E10612" s="12"/>
      <c r="O10612" s="22"/>
      <c r="AA10612" s="25"/>
      <c r="AB10612" s="25"/>
    </row>
    <row r="10613" spans="5:28" x14ac:dyDescent="0.3">
      <c r="E10613" s="12"/>
      <c r="O10613" s="22"/>
      <c r="AA10613" s="25"/>
      <c r="AB10613" s="25"/>
    </row>
    <row r="10614" spans="5:28" x14ac:dyDescent="0.3">
      <c r="E10614" s="12"/>
      <c r="O10614" s="22"/>
      <c r="AA10614" s="25"/>
      <c r="AB10614" s="25"/>
    </row>
    <row r="10615" spans="5:28" x14ac:dyDescent="0.3">
      <c r="E10615" s="12"/>
      <c r="O10615" s="22"/>
      <c r="AA10615" s="25"/>
      <c r="AB10615" s="25"/>
    </row>
    <row r="10616" spans="5:28" x14ac:dyDescent="0.3">
      <c r="E10616" s="12"/>
      <c r="O10616" s="22"/>
      <c r="AA10616" s="25"/>
      <c r="AB10616" s="25"/>
    </row>
    <row r="10617" spans="5:28" x14ac:dyDescent="0.3">
      <c r="E10617" s="12"/>
      <c r="O10617" s="22"/>
      <c r="AA10617" s="25"/>
      <c r="AB10617" s="25"/>
    </row>
    <row r="10618" spans="5:28" x14ac:dyDescent="0.3">
      <c r="E10618" s="12"/>
      <c r="O10618" s="22"/>
      <c r="AA10618" s="25"/>
      <c r="AB10618" s="25"/>
    </row>
    <row r="10619" spans="5:28" x14ac:dyDescent="0.3">
      <c r="E10619" s="12"/>
      <c r="O10619" s="22"/>
      <c r="AA10619" s="25"/>
      <c r="AB10619" s="25"/>
    </row>
    <row r="10620" spans="5:28" x14ac:dyDescent="0.3">
      <c r="E10620" s="12"/>
      <c r="O10620" s="22"/>
      <c r="AA10620" s="25"/>
      <c r="AB10620" s="25"/>
    </row>
    <row r="10621" spans="5:28" x14ac:dyDescent="0.3">
      <c r="E10621" s="12"/>
      <c r="O10621" s="22"/>
      <c r="AA10621" s="25"/>
      <c r="AB10621" s="25"/>
    </row>
    <row r="10622" spans="5:28" x14ac:dyDescent="0.3">
      <c r="E10622" s="12"/>
      <c r="O10622" s="22"/>
      <c r="AA10622" s="25"/>
      <c r="AB10622" s="25"/>
    </row>
    <row r="10623" spans="5:28" x14ac:dyDescent="0.3">
      <c r="E10623" s="12"/>
      <c r="O10623" s="22"/>
      <c r="AA10623" s="25"/>
      <c r="AB10623" s="25"/>
    </row>
    <row r="10624" spans="5:28" x14ac:dyDescent="0.3">
      <c r="E10624" s="12"/>
      <c r="O10624" s="22"/>
      <c r="AA10624" s="25"/>
      <c r="AB10624" s="25"/>
    </row>
    <row r="10625" spans="5:28" x14ac:dyDescent="0.3">
      <c r="E10625" s="12"/>
      <c r="O10625" s="22"/>
      <c r="AA10625" s="25"/>
      <c r="AB10625" s="25"/>
    </row>
    <row r="10626" spans="5:28" x14ac:dyDescent="0.3">
      <c r="E10626" s="12"/>
      <c r="O10626" s="22"/>
      <c r="AA10626" s="25"/>
      <c r="AB10626" s="25"/>
    </row>
    <row r="10627" spans="5:28" x14ac:dyDescent="0.3">
      <c r="E10627" s="12"/>
      <c r="O10627" s="22"/>
      <c r="AA10627" s="25"/>
      <c r="AB10627" s="25"/>
    </row>
    <row r="10628" spans="5:28" x14ac:dyDescent="0.3">
      <c r="E10628" s="12"/>
      <c r="O10628" s="22"/>
      <c r="AA10628" s="25"/>
      <c r="AB10628" s="25"/>
    </row>
    <row r="10629" spans="5:28" x14ac:dyDescent="0.3">
      <c r="E10629" s="12"/>
      <c r="O10629" s="22"/>
      <c r="AA10629" s="25"/>
      <c r="AB10629" s="25"/>
    </row>
    <row r="10630" spans="5:28" x14ac:dyDescent="0.3">
      <c r="E10630" s="12"/>
      <c r="O10630" s="22"/>
      <c r="AA10630" s="25"/>
      <c r="AB10630" s="25"/>
    </row>
    <row r="10631" spans="5:28" x14ac:dyDescent="0.3">
      <c r="E10631" s="12"/>
      <c r="O10631" s="22"/>
      <c r="AA10631" s="25"/>
      <c r="AB10631" s="25"/>
    </row>
    <row r="10632" spans="5:28" x14ac:dyDescent="0.3">
      <c r="E10632" s="12"/>
      <c r="O10632" s="22"/>
      <c r="AA10632" s="25"/>
      <c r="AB10632" s="25"/>
    </row>
    <row r="10633" spans="5:28" x14ac:dyDescent="0.3">
      <c r="E10633" s="12"/>
      <c r="O10633" s="22"/>
      <c r="AA10633" s="25"/>
      <c r="AB10633" s="25"/>
    </row>
    <row r="10634" spans="5:28" x14ac:dyDescent="0.3">
      <c r="E10634" s="12"/>
      <c r="O10634" s="22"/>
      <c r="AA10634" s="25"/>
      <c r="AB10634" s="25"/>
    </row>
    <row r="10635" spans="5:28" x14ac:dyDescent="0.3">
      <c r="E10635" s="12"/>
      <c r="O10635" s="22"/>
      <c r="AA10635" s="25"/>
      <c r="AB10635" s="25"/>
    </row>
    <row r="10636" spans="5:28" x14ac:dyDescent="0.3">
      <c r="E10636" s="12"/>
      <c r="O10636" s="22"/>
      <c r="AA10636" s="25"/>
      <c r="AB10636" s="25"/>
    </row>
    <row r="10637" spans="5:28" x14ac:dyDescent="0.3">
      <c r="E10637" s="12"/>
      <c r="O10637" s="22"/>
      <c r="AA10637" s="25"/>
      <c r="AB10637" s="25"/>
    </row>
    <row r="10638" spans="5:28" x14ac:dyDescent="0.3">
      <c r="E10638" s="12"/>
      <c r="O10638" s="22"/>
      <c r="AA10638" s="25"/>
      <c r="AB10638" s="25"/>
    </row>
    <row r="10639" spans="5:28" x14ac:dyDescent="0.3">
      <c r="E10639" s="12"/>
      <c r="O10639" s="22"/>
      <c r="AA10639" s="25"/>
      <c r="AB10639" s="25"/>
    </row>
    <row r="10640" spans="5:28" x14ac:dyDescent="0.3">
      <c r="E10640" s="12"/>
      <c r="O10640" s="22"/>
      <c r="AA10640" s="25"/>
      <c r="AB10640" s="25"/>
    </row>
    <row r="10641" spans="5:28" x14ac:dyDescent="0.3">
      <c r="E10641" s="12"/>
      <c r="O10641" s="22"/>
      <c r="AA10641" s="25"/>
      <c r="AB10641" s="25"/>
    </row>
    <row r="10642" spans="5:28" x14ac:dyDescent="0.3">
      <c r="E10642" s="12"/>
      <c r="O10642" s="22"/>
      <c r="AA10642" s="25"/>
      <c r="AB10642" s="25"/>
    </row>
    <row r="10643" spans="5:28" x14ac:dyDescent="0.3">
      <c r="E10643" s="12"/>
      <c r="O10643" s="22"/>
      <c r="AA10643" s="25"/>
      <c r="AB10643" s="25"/>
    </row>
    <row r="10644" spans="5:28" x14ac:dyDescent="0.3">
      <c r="E10644" s="12"/>
      <c r="O10644" s="22"/>
      <c r="AA10644" s="25"/>
      <c r="AB10644" s="25"/>
    </row>
    <row r="10645" spans="5:28" x14ac:dyDescent="0.3">
      <c r="E10645" s="12"/>
      <c r="O10645" s="22"/>
      <c r="AA10645" s="25"/>
      <c r="AB10645" s="25"/>
    </row>
    <row r="10646" spans="5:28" x14ac:dyDescent="0.3">
      <c r="E10646" s="12"/>
      <c r="O10646" s="22"/>
      <c r="AA10646" s="25"/>
      <c r="AB10646" s="25"/>
    </row>
    <row r="10647" spans="5:28" x14ac:dyDescent="0.3">
      <c r="E10647" s="12"/>
      <c r="O10647" s="22"/>
      <c r="AA10647" s="25"/>
      <c r="AB10647" s="25"/>
    </row>
    <row r="10648" spans="5:28" x14ac:dyDescent="0.3">
      <c r="E10648" s="12"/>
      <c r="O10648" s="22"/>
      <c r="AA10648" s="25"/>
      <c r="AB10648" s="25"/>
    </row>
    <row r="10649" spans="5:28" x14ac:dyDescent="0.3">
      <c r="E10649" s="12"/>
      <c r="O10649" s="22"/>
      <c r="AA10649" s="25"/>
      <c r="AB10649" s="25"/>
    </row>
    <row r="10650" spans="5:28" x14ac:dyDescent="0.3">
      <c r="E10650" s="12"/>
      <c r="O10650" s="22"/>
      <c r="AA10650" s="25"/>
      <c r="AB10650" s="25"/>
    </row>
    <row r="10651" spans="5:28" x14ac:dyDescent="0.3">
      <c r="E10651" s="12"/>
      <c r="O10651" s="22"/>
      <c r="AA10651" s="25"/>
      <c r="AB10651" s="25"/>
    </row>
    <row r="10652" spans="5:28" x14ac:dyDescent="0.3">
      <c r="E10652" s="12"/>
      <c r="O10652" s="22"/>
      <c r="AA10652" s="25"/>
      <c r="AB10652" s="25"/>
    </row>
    <row r="10653" spans="5:28" x14ac:dyDescent="0.3">
      <c r="E10653" s="12"/>
      <c r="O10653" s="22"/>
      <c r="AA10653" s="25"/>
      <c r="AB10653" s="25"/>
    </row>
    <row r="10654" spans="5:28" x14ac:dyDescent="0.3">
      <c r="E10654" s="12"/>
      <c r="O10654" s="22"/>
      <c r="AA10654" s="25"/>
      <c r="AB10654" s="25"/>
    </row>
  </sheetData>
  <mergeCells count="3">
    <mergeCell ref="B4:C4"/>
    <mergeCell ref="B3:C3"/>
    <mergeCell ref="B2:C2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K37"/>
  <sheetViews>
    <sheetView workbookViewId="0">
      <selection activeCell="B9" sqref="B9"/>
    </sheetView>
  </sheetViews>
  <sheetFormatPr defaultColWidth="8.77734375" defaultRowHeight="14.4" x14ac:dyDescent="0.3"/>
  <cols>
    <col min="1" max="1" width="4.109375" style="20" customWidth="1"/>
    <col min="2" max="2" width="20.33203125" style="20" customWidth="1"/>
    <col min="3" max="4" width="8.77734375" style="20"/>
    <col min="5" max="5" width="3.6640625" style="20" customWidth="1"/>
    <col min="6" max="240" width="8.77734375" style="20"/>
    <col min="241" max="241" width="6.77734375" style="20" bestFit="1" customWidth="1"/>
    <col min="242" max="496" width="8.77734375" style="20"/>
    <col min="497" max="497" width="6.77734375" style="20" bestFit="1" customWidth="1"/>
    <col min="498" max="752" width="8.77734375" style="20"/>
    <col min="753" max="753" width="6.77734375" style="20" bestFit="1" customWidth="1"/>
    <col min="754" max="1008" width="8.77734375" style="20"/>
    <col min="1009" max="1009" width="6.77734375" style="20" bestFit="1" customWidth="1"/>
    <col min="1010" max="1264" width="8.77734375" style="20"/>
    <col min="1265" max="1265" width="6.77734375" style="20" bestFit="1" customWidth="1"/>
    <col min="1266" max="1520" width="8.77734375" style="20"/>
    <col min="1521" max="1521" width="6.77734375" style="20" bestFit="1" customWidth="1"/>
    <col min="1522" max="1776" width="8.77734375" style="20"/>
    <col min="1777" max="1777" width="6.77734375" style="20" bestFit="1" customWidth="1"/>
    <col min="1778" max="2032" width="8.77734375" style="20"/>
    <col min="2033" max="2033" width="6.77734375" style="20" bestFit="1" customWidth="1"/>
    <col min="2034" max="2288" width="8.77734375" style="20"/>
    <col min="2289" max="2289" width="6.77734375" style="20" bestFit="1" customWidth="1"/>
    <col min="2290" max="2544" width="8.77734375" style="20"/>
    <col min="2545" max="2545" width="6.77734375" style="20" bestFit="1" customWidth="1"/>
    <col min="2546" max="2800" width="8.77734375" style="20"/>
    <col min="2801" max="2801" width="6.77734375" style="20" bestFit="1" customWidth="1"/>
    <col min="2802" max="3056" width="8.77734375" style="20"/>
    <col min="3057" max="3057" width="6.77734375" style="20" bestFit="1" customWidth="1"/>
    <col min="3058" max="3312" width="8.77734375" style="20"/>
    <col min="3313" max="3313" width="6.77734375" style="20" bestFit="1" customWidth="1"/>
    <col min="3314" max="3568" width="8.77734375" style="20"/>
    <col min="3569" max="3569" width="6.77734375" style="20" bestFit="1" customWidth="1"/>
    <col min="3570" max="3824" width="8.77734375" style="20"/>
    <col min="3825" max="3825" width="6.77734375" style="20" bestFit="1" customWidth="1"/>
    <col min="3826" max="4080" width="8.77734375" style="20"/>
    <col min="4081" max="4081" width="6.77734375" style="20" bestFit="1" customWidth="1"/>
    <col min="4082" max="4336" width="8.77734375" style="20"/>
    <col min="4337" max="4337" width="6.77734375" style="20" bestFit="1" customWidth="1"/>
    <col min="4338" max="4592" width="8.77734375" style="20"/>
    <col min="4593" max="4593" width="6.77734375" style="20" bestFit="1" customWidth="1"/>
    <col min="4594" max="4848" width="8.77734375" style="20"/>
    <col min="4849" max="4849" width="6.77734375" style="20" bestFit="1" customWidth="1"/>
    <col min="4850" max="5104" width="8.77734375" style="20"/>
    <col min="5105" max="5105" width="6.77734375" style="20" bestFit="1" customWidth="1"/>
    <col min="5106" max="5360" width="8.77734375" style="20"/>
    <col min="5361" max="5361" width="6.77734375" style="20" bestFit="1" customWidth="1"/>
    <col min="5362" max="5616" width="8.77734375" style="20"/>
    <col min="5617" max="5617" width="6.77734375" style="20" bestFit="1" customWidth="1"/>
    <col min="5618" max="5872" width="8.77734375" style="20"/>
    <col min="5873" max="5873" width="6.77734375" style="20" bestFit="1" customWidth="1"/>
    <col min="5874" max="6128" width="8.77734375" style="20"/>
    <col min="6129" max="6129" width="6.77734375" style="20" bestFit="1" customWidth="1"/>
    <col min="6130" max="6384" width="8.77734375" style="20"/>
    <col min="6385" max="6385" width="6.77734375" style="20" bestFit="1" customWidth="1"/>
    <col min="6386" max="6640" width="8.77734375" style="20"/>
    <col min="6641" max="6641" width="6.77734375" style="20" bestFit="1" customWidth="1"/>
    <col min="6642" max="6896" width="8.77734375" style="20"/>
    <col min="6897" max="6897" width="6.77734375" style="20" bestFit="1" customWidth="1"/>
    <col min="6898" max="7152" width="8.77734375" style="20"/>
    <col min="7153" max="7153" width="6.77734375" style="20" bestFit="1" customWidth="1"/>
    <col min="7154" max="7408" width="8.77734375" style="20"/>
    <col min="7409" max="7409" width="6.77734375" style="20" bestFit="1" customWidth="1"/>
    <col min="7410" max="7664" width="8.77734375" style="20"/>
    <col min="7665" max="7665" width="6.77734375" style="20" bestFit="1" customWidth="1"/>
    <col min="7666" max="7920" width="8.77734375" style="20"/>
    <col min="7921" max="7921" width="6.77734375" style="20" bestFit="1" customWidth="1"/>
    <col min="7922" max="8176" width="8.77734375" style="20"/>
    <col min="8177" max="8177" width="6.77734375" style="20" bestFit="1" customWidth="1"/>
    <col min="8178" max="8432" width="8.77734375" style="20"/>
    <col min="8433" max="8433" width="6.77734375" style="20" bestFit="1" customWidth="1"/>
    <col min="8434" max="8688" width="8.77734375" style="20"/>
    <col min="8689" max="8689" width="6.77734375" style="20" bestFit="1" customWidth="1"/>
    <col min="8690" max="8944" width="8.77734375" style="20"/>
    <col min="8945" max="8945" width="6.77734375" style="20" bestFit="1" customWidth="1"/>
    <col min="8946" max="9200" width="8.77734375" style="20"/>
    <col min="9201" max="9201" width="6.77734375" style="20" bestFit="1" customWidth="1"/>
    <col min="9202" max="9456" width="8.77734375" style="20"/>
    <col min="9457" max="9457" width="6.77734375" style="20" bestFit="1" customWidth="1"/>
    <col min="9458" max="9712" width="8.77734375" style="20"/>
    <col min="9713" max="9713" width="6.77734375" style="20" bestFit="1" customWidth="1"/>
    <col min="9714" max="9968" width="8.77734375" style="20"/>
    <col min="9969" max="9969" width="6.77734375" style="20" bestFit="1" customWidth="1"/>
    <col min="9970" max="10224" width="8.77734375" style="20"/>
    <col min="10225" max="10225" width="6.77734375" style="20" bestFit="1" customWidth="1"/>
    <col min="10226" max="10480" width="8.77734375" style="20"/>
    <col min="10481" max="10481" width="6.77734375" style="20" bestFit="1" customWidth="1"/>
    <col min="10482" max="10736" width="8.77734375" style="20"/>
    <col min="10737" max="10737" width="6.77734375" style="20" bestFit="1" customWidth="1"/>
    <col min="10738" max="10992" width="8.77734375" style="20"/>
    <col min="10993" max="10993" width="6.77734375" style="20" bestFit="1" customWidth="1"/>
    <col min="10994" max="11248" width="8.77734375" style="20"/>
    <col min="11249" max="11249" width="6.77734375" style="20" bestFit="1" customWidth="1"/>
    <col min="11250" max="11504" width="8.77734375" style="20"/>
    <col min="11505" max="11505" width="6.77734375" style="20" bestFit="1" customWidth="1"/>
    <col min="11506" max="11760" width="8.77734375" style="20"/>
    <col min="11761" max="11761" width="6.77734375" style="20" bestFit="1" customWidth="1"/>
    <col min="11762" max="12016" width="8.77734375" style="20"/>
    <col min="12017" max="12017" width="6.77734375" style="20" bestFit="1" customWidth="1"/>
    <col min="12018" max="12272" width="8.77734375" style="20"/>
    <col min="12273" max="12273" width="6.77734375" style="20" bestFit="1" customWidth="1"/>
    <col min="12274" max="12528" width="8.77734375" style="20"/>
    <col min="12529" max="12529" width="6.77734375" style="20" bestFit="1" customWidth="1"/>
    <col min="12530" max="12784" width="8.77734375" style="20"/>
    <col min="12785" max="12785" width="6.77734375" style="20" bestFit="1" customWidth="1"/>
    <col min="12786" max="13040" width="8.77734375" style="20"/>
    <col min="13041" max="13041" width="6.77734375" style="20" bestFit="1" customWidth="1"/>
    <col min="13042" max="13296" width="8.77734375" style="20"/>
    <col min="13297" max="13297" width="6.77734375" style="20" bestFit="1" customWidth="1"/>
    <col min="13298" max="13552" width="8.77734375" style="20"/>
    <col min="13553" max="13553" width="6.77734375" style="20" bestFit="1" customWidth="1"/>
    <col min="13554" max="13808" width="8.77734375" style="20"/>
    <col min="13809" max="13809" width="6.77734375" style="20" bestFit="1" customWidth="1"/>
    <col min="13810" max="14064" width="8.77734375" style="20"/>
    <col min="14065" max="14065" width="6.77734375" style="20" bestFit="1" customWidth="1"/>
    <col min="14066" max="14320" width="8.77734375" style="20"/>
    <col min="14321" max="14321" width="6.77734375" style="20" bestFit="1" customWidth="1"/>
    <col min="14322" max="14576" width="8.77734375" style="20"/>
    <col min="14577" max="14577" width="6.77734375" style="20" bestFit="1" customWidth="1"/>
    <col min="14578" max="14832" width="8.77734375" style="20"/>
    <col min="14833" max="14833" width="6.77734375" style="20" bestFit="1" customWidth="1"/>
    <col min="14834" max="15088" width="8.77734375" style="20"/>
    <col min="15089" max="15089" width="6.77734375" style="20" bestFit="1" customWidth="1"/>
    <col min="15090" max="15344" width="8.77734375" style="20"/>
    <col min="15345" max="15345" width="6.77734375" style="20" bestFit="1" customWidth="1"/>
    <col min="15346" max="15600" width="8.77734375" style="20"/>
    <col min="15601" max="15601" width="6.77734375" style="20" bestFit="1" customWidth="1"/>
    <col min="15602" max="15856" width="8.77734375" style="20"/>
    <col min="15857" max="15857" width="6.77734375" style="20" bestFit="1" customWidth="1"/>
    <col min="15858" max="16112" width="8.77734375" style="20"/>
    <col min="16113" max="16113" width="6.77734375" style="20" bestFit="1" customWidth="1"/>
    <col min="16114" max="16384" width="8.77734375" style="20"/>
  </cols>
  <sheetData>
    <row r="1" spans="2:11" ht="27.6" x14ac:dyDescent="0.3">
      <c r="B1" s="78" t="s">
        <v>152</v>
      </c>
      <c r="C1" s="75" t="s">
        <v>157</v>
      </c>
      <c r="D1" s="28" t="s">
        <v>158</v>
      </c>
      <c r="F1" s="144" t="s">
        <v>164</v>
      </c>
      <c r="G1" s="145"/>
      <c r="H1" s="145"/>
      <c r="I1" s="145"/>
      <c r="J1" s="145"/>
      <c r="K1" s="146"/>
    </row>
    <row r="2" spans="2:11" x14ac:dyDescent="0.3">
      <c r="B2" s="76">
        <v>1</v>
      </c>
      <c r="C2" s="21" t="b">
        <v>0</v>
      </c>
      <c r="D2" s="76" t="str">
        <f>IF(C2,B2,"")</f>
        <v/>
      </c>
      <c r="F2" s="77" t="s">
        <v>150</v>
      </c>
      <c r="G2" s="77" t="s">
        <v>151</v>
      </c>
      <c r="H2" s="77" t="s">
        <v>146</v>
      </c>
      <c r="I2" s="77" t="s">
        <v>147</v>
      </c>
      <c r="J2" s="77" t="s">
        <v>148</v>
      </c>
      <c r="K2" s="77" t="s">
        <v>149</v>
      </c>
    </row>
    <row r="3" spans="2:11" x14ac:dyDescent="0.3">
      <c r="B3" s="76">
        <v>2</v>
      </c>
      <c r="C3" s="21" t="b">
        <v>0</v>
      </c>
      <c r="D3" s="76" t="str">
        <f t="shared" ref="D3:D31" si="0">IF(C3,B3,"")</f>
        <v/>
      </c>
      <c r="F3" s="21">
        <v>0</v>
      </c>
      <c r="G3" s="21">
        <v>1</v>
      </c>
      <c r="H3" s="21">
        <v>0</v>
      </c>
      <c r="I3" s="21">
        <v>0</v>
      </c>
      <c r="J3" s="21">
        <v>0</v>
      </c>
      <c r="K3" s="21">
        <v>0</v>
      </c>
    </row>
    <row r="4" spans="2:11" x14ac:dyDescent="0.3">
      <c r="B4" s="76">
        <v>3</v>
      </c>
      <c r="C4" s="21" t="b">
        <v>0</v>
      </c>
      <c r="D4" s="76" t="str">
        <f t="shared" si="0"/>
        <v/>
      </c>
      <c r="F4" s="21">
        <v>1</v>
      </c>
      <c r="G4" s="21">
        <v>2</v>
      </c>
      <c r="H4" s="21">
        <v>0</v>
      </c>
      <c r="I4" s="21">
        <v>0</v>
      </c>
      <c r="J4" s="21">
        <v>0</v>
      </c>
      <c r="K4" s="21">
        <v>0</v>
      </c>
    </row>
    <row r="5" spans="2:11" x14ac:dyDescent="0.3">
      <c r="B5" s="76">
        <v>4</v>
      </c>
      <c r="C5" s="21" t="b">
        <v>1</v>
      </c>
      <c r="D5" s="76">
        <f t="shared" si="0"/>
        <v>4</v>
      </c>
      <c r="F5" s="21">
        <v>2</v>
      </c>
      <c r="G5" s="21">
        <v>2.75</v>
      </c>
      <c r="H5" s="21">
        <v>0</v>
      </c>
      <c r="I5" s="21">
        <v>0</v>
      </c>
      <c r="J5" s="21">
        <v>0</v>
      </c>
      <c r="K5" s="21">
        <v>0</v>
      </c>
    </row>
    <row r="6" spans="2:11" x14ac:dyDescent="0.3">
      <c r="B6" s="76">
        <v>5</v>
      </c>
      <c r="C6" s="21" t="b">
        <v>1</v>
      </c>
      <c r="D6" s="76">
        <f t="shared" si="0"/>
        <v>5</v>
      </c>
      <c r="F6" s="21">
        <v>2.75</v>
      </c>
      <c r="G6" s="21">
        <v>4.1535855013710039</v>
      </c>
      <c r="H6" s="21">
        <v>0</v>
      </c>
      <c r="I6" s="21">
        <v>0</v>
      </c>
      <c r="J6" s="21">
        <v>38.028786381480934</v>
      </c>
      <c r="K6" s="21">
        <v>77.417604210606513</v>
      </c>
    </row>
    <row r="7" spans="2:11" x14ac:dyDescent="0.3">
      <c r="B7" s="76">
        <v>6</v>
      </c>
      <c r="C7" s="21" t="b">
        <v>1</v>
      </c>
      <c r="D7" s="76">
        <f t="shared" si="0"/>
        <v>6</v>
      </c>
      <c r="F7" s="21">
        <v>4.1535855013710039</v>
      </c>
      <c r="G7" s="21">
        <v>5.0281089949844562</v>
      </c>
      <c r="H7" s="21">
        <v>77.417604210606513</v>
      </c>
      <c r="I7" s="21">
        <v>101.95935570603298</v>
      </c>
      <c r="J7" s="21">
        <v>166.24264873508008</v>
      </c>
      <c r="K7" s="21">
        <v>211.4557526244725</v>
      </c>
    </row>
    <row r="8" spans="2:11" x14ac:dyDescent="0.3">
      <c r="B8" s="76">
        <v>7</v>
      </c>
      <c r="C8" s="21" t="b">
        <v>1</v>
      </c>
      <c r="D8" s="76">
        <f t="shared" si="0"/>
        <v>7</v>
      </c>
      <c r="F8" s="21">
        <v>5.0281089949844562</v>
      </c>
      <c r="G8" s="21">
        <v>6.0314020507869337</v>
      </c>
      <c r="H8" s="21">
        <v>211.4557526244725</v>
      </c>
      <c r="I8" s="21">
        <v>263.32627811038225</v>
      </c>
      <c r="J8" s="21">
        <v>306.01583260686317</v>
      </c>
      <c r="K8" s="21">
        <v>369.0378073321591</v>
      </c>
    </row>
    <row r="9" spans="2:11" x14ac:dyDescent="0.3">
      <c r="B9" s="76">
        <v>8</v>
      </c>
      <c r="C9" s="21" t="b">
        <v>1</v>
      </c>
      <c r="D9" s="76">
        <f t="shared" si="0"/>
        <v>8</v>
      </c>
      <c r="F9" s="21">
        <v>6.0314020507869337</v>
      </c>
      <c r="G9" s="21">
        <v>7.0151251244603454</v>
      </c>
      <c r="H9" s="21">
        <v>369.0378073321591</v>
      </c>
      <c r="I9" s="21">
        <v>430.83049126153099</v>
      </c>
      <c r="J9" s="21">
        <v>516.21766803700768</v>
      </c>
      <c r="K9" s="21">
        <v>600.32265190065959</v>
      </c>
    </row>
    <row r="10" spans="2:11" x14ac:dyDescent="0.3">
      <c r="B10" s="76">
        <v>9</v>
      </c>
      <c r="C10" s="21" t="b">
        <v>1</v>
      </c>
      <c r="D10" s="76">
        <f t="shared" si="0"/>
        <v>9</v>
      </c>
      <c r="F10" s="21">
        <v>7.0151251244603454</v>
      </c>
      <c r="G10" s="21">
        <v>8.0086856959857915</v>
      </c>
      <c r="H10" s="21">
        <v>600.32265190065959</v>
      </c>
      <c r="I10" s="21">
        <v>685.26870844039956</v>
      </c>
      <c r="J10" s="21">
        <v>781.79331940015322</v>
      </c>
      <c r="K10" s="21">
        <v>880.74344031450244</v>
      </c>
    </row>
    <row r="11" spans="2:11" x14ac:dyDescent="0.3">
      <c r="B11" s="76">
        <v>10</v>
      </c>
      <c r="C11" s="21" t="b">
        <v>1</v>
      </c>
      <c r="D11" s="76">
        <f t="shared" si="0"/>
        <v>10</v>
      </c>
      <c r="F11" s="21">
        <v>8.0086856959857915</v>
      </c>
      <c r="G11" s="21">
        <v>9.0091375336371851</v>
      </c>
      <c r="H11" s="21">
        <v>880.74344031450244</v>
      </c>
      <c r="I11" s="21">
        <v>980.37987229629721</v>
      </c>
      <c r="J11" s="21">
        <v>1088.6441445306211</v>
      </c>
      <c r="K11" s="21">
        <v>1198.3010350204574</v>
      </c>
    </row>
    <row r="12" spans="2:11" x14ac:dyDescent="0.3">
      <c r="B12" s="76">
        <v>11</v>
      </c>
      <c r="C12" s="21" t="b">
        <v>1</v>
      </c>
      <c r="D12" s="76">
        <f t="shared" si="0"/>
        <v>11</v>
      </c>
      <c r="F12" s="21">
        <v>9.0091375336371851</v>
      </c>
      <c r="G12" s="21">
        <v>9.9499286585686111</v>
      </c>
      <c r="H12" s="21">
        <v>1198.3010350204574</v>
      </c>
      <c r="I12" s="21">
        <v>1301.4186719499853</v>
      </c>
      <c r="J12" s="21">
        <v>1428.3682386150481</v>
      </c>
      <c r="K12" s="21">
        <v>1518.9442000459271</v>
      </c>
    </row>
    <row r="13" spans="2:11" x14ac:dyDescent="0.3">
      <c r="B13" s="76">
        <v>12</v>
      </c>
      <c r="C13" s="21" t="b">
        <v>1</v>
      </c>
      <c r="D13" s="76">
        <f t="shared" si="0"/>
        <v>12</v>
      </c>
      <c r="F13" s="21">
        <v>9.9499286585686111</v>
      </c>
      <c r="G13" s="21">
        <v>10.980319249281786</v>
      </c>
      <c r="H13" s="21">
        <v>1518.9442000459271</v>
      </c>
      <c r="I13" s="21">
        <v>1618.1464734623348</v>
      </c>
      <c r="J13" s="21">
        <v>1715.664719611877</v>
      </c>
      <c r="K13" s="21">
        <v>1776.1119986068113</v>
      </c>
    </row>
    <row r="14" spans="2:11" x14ac:dyDescent="0.3">
      <c r="B14" s="76">
        <v>13</v>
      </c>
      <c r="C14" s="21" t="b">
        <v>1</v>
      </c>
      <c r="D14" s="76">
        <f t="shared" si="0"/>
        <v>13</v>
      </c>
      <c r="F14" s="21">
        <v>10.980319249281786</v>
      </c>
      <c r="G14" s="21">
        <v>12.018520510020927</v>
      </c>
      <c r="H14" s="21">
        <v>1776.1119986068113</v>
      </c>
      <c r="I14" s="21">
        <v>1837.0174861242731</v>
      </c>
      <c r="J14" s="21">
        <v>1897.0983257374633</v>
      </c>
      <c r="K14" s="21">
        <v>1917.1411821563902</v>
      </c>
    </row>
    <row r="15" spans="2:11" x14ac:dyDescent="0.3">
      <c r="B15" s="76">
        <v>14</v>
      </c>
      <c r="C15" s="21" t="b">
        <v>1</v>
      </c>
      <c r="D15" s="76">
        <f t="shared" si="0"/>
        <v>14</v>
      </c>
      <c r="F15" s="21">
        <v>12.018520510020927</v>
      </c>
      <c r="G15" s="21">
        <v>12.989880291322761</v>
      </c>
      <c r="H15" s="21">
        <v>1917.1411821563902</v>
      </c>
      <c r="I15" s="21">
        <v>1935.8936392800622</v>
      </c>
      <c r="J15" s="21">
        <v>1944.1168224955688</v>
      </c>
      <c r="K15" s="21">
        <v>1953.179026854506</v>
      </c>
    </row>
    <row r="16" spans="2:11" x14ac:dyDescent="0.3">
      <c r="B16" s="76">
        <v>15</v>
      </c>
      <c r="C16" s="21" t="b">
        <v>1</v>
      </c>
      <c r="D16" s="76">
        <f t="shared" si="0"/>
        <v>15</v>
      </c>
      <c r="F16" s="21">
        <v>12.989880291322761</v>
      </c>
      <c r="G16" s="21">
        <v>13.953646457851086</v>
      </c>
      <c r="H16" s="21">
        <v>1953.179026854506</v>
      </c>
      <c r="I16" s="21">
        <v>1962.1703873405288</v>
      </c>
      <c r="J16" s="21">
        <v>1972.6343406556582</v>
      </c>
      <c r="K16" s="21">
        <v>1974.845518538332</v>
      </c>
    </row>
    <row r="17" spans="2:11" x14ac:dyDescent="0.3">
      <c r="B17" s="76">
        <v>16</v>
      </c>
      <c r="C17" s="21" t="b">
        <v>1</v>
      </c>
      <c r="D17" s="76">
        <f t="shared" si="0"/>
        <v>16</v>
      </c>
      <c r="F17" s="21">
        <v>13.953646457851086</v>
      </c>
      <c r="G17" s="21">
        <v>15.000394506774699</v>
      </c>
      <c r="H17" s="21">
        <v>1974.845518538332</v>
      </c>
      <c r="I17" s="21">
        <v>1977.247082543063</v>
      </c>
      <c r="J17" s="21">
        <v>1977.7749377289535</v>
      </c>
      <c r="K17" s="21">
        <v>1979.0509378911456</v>
      </c>
    </row>
    <row r="18" spans="2:11" x14ac:dyDescent="0.3">
      <c r="B18" s="76">
        <v>17</v>
      </c>
      <c r="C18" s="21" t="b">
        <v>1</v>
      </c>
      <c r="D18" s="76">
        <f t="shared" si="0"/>
        <v>17</v>
      </c>
      <c r="F18" s="21">
        <v>15.000394506774699</v>
      </c>
      <c r="G18" s="21">
        <v>15.99793642247632</v>
      </c>
      <c r="H18" s="21">
        <v>1979.0509378911456</v>
      </c>
      <c r="I18" s="21">
        <v>1980.2669551051615</v>
      </c>
      <c r="J18" s="21">
        <v>1981.3877224176445</v>
      </c>
      <c r="K18" s="21">
        <v>1982.4029493573462</v>
      </c>
    </row>
    <row r="19" spans="2:11" x14ac:dyDescent="0.3">
      <c r="B19" s="76">
        <v>18</v>
      </c>
      <c r="C19" s="21" t="b">
        <v>1</v>
      </c>
      <c r="D19" s="76">
        <f t="shared" si="0"/>
        <v>18</v>
      </c>
      <c r="F19" s="21">
        <v>15.99793642247632</v>
      </c>
      <c r="G19" s="21">
        <v>16.986863749032651</v>
      </c>
      <c r="H19" s="21">
        <v>1982.4029493573462</v>
      </c>
      <c r="I19" s="21">
        <v>1983.409408983277</v>
      </c>
      <c r="J19" s="21">
        <v>1985.1701699997709</v>
      </c>
      <c r="K19" s="21">
        <v>1985.1701699997709</v>
      </c>
    </row>
    <row r="20" spans="2:11" x14ac:dyDescent="0.3">
      <c r="B20" s="76">
        <v>19</v>
      </c>
      <c r="C20" s="21" t="b">
        <v>1</v>
      </c>
      <c r="D20" s="76">
        <f t="shared" si="0"/>
        <v>19</v>
      </c>
      <c r="F20" s="21">
        <v>16.986863749032651</v>
      </c>
      <c r="G20" s="21">
        <v>17.916310149326758</v>
      </c>
      <c r="H20" s="21">
        <v>1985.1701699997709</v>
      </c>
      <c r="I20" s="21">
        <v>1985.1701699997709</v>
      </c>
      <c r="J20" s="21">
        <v>1979.9517657544227</v>
      </c>
      <c r="K20" s="21">
        <v>1979.9517657544227</v>
      </c>
    </row>
    <row r="21" spans="2:11" x14ac:dyDescent="0.3">
      <c r="B21" s="76">
        <v>20</v>
      </c>
      <c r="C21" s="21" t="b">
        <v>1</v>
      </c>
      <c r="D21" s="76">
        <f t="shared" si="0"/>
        <v>20</v>
      </c>
      <c r="F21" s="21">
        <v>17.916310149326758</v>
      </c>
      <c r="G21" s="21">
        <v>18.489505687872473</v>
      </c>
      <c r="H21" s="21">
        <v>1979.9517657544227</v>
      </c>
      <c r="I21" s="21">
        <v>1979.9517657544227</v>
      </c>
      <c r="J21" s="21">
        <v>1989.4713307698573</v>
      </c>
      <c r="K21" s="21">
        <v>1989.4713307698573</v>
      </c>
    </row>
    <row r="22" spans="2:11" x14ac:dyDescent="0.3">
      <c r="B22" s="76">
        <v>21</v>
      </c>
      <c r="C22" s="21" t="b">
        <v>0</v>
      </c>
      <c r="D22" s="76" t="str">
        <f t="shared" si="0"/>
        <v/>
      </c>
      <c r="F22" s="21">
        <v>18.489505687872473</v>
      </c>
      <c r="G22" s="21">
        <v>19.062701226418188</v>
      </c>
      <c r="H22" s="21">
        <v>1989.4713307698573</v>
      </c>
      <c r="I22" s="21">
        <v>1989.4713307698573</v>
      </c>
      <c r="J22" s="21">
        <v>1989.4713307698573</v>
      </c>
      <c r="K22" s="21">
        <v>1989.4713307698573</v>
      </c>
    </row>
    <row r="23" spans="2:11" x14ac:dyDescent="0.3">
      <c r="B23" s="76">
        <v>22</v>
      </c>
      <c r="C23" s="21" t="b">
        <v>0</v>
      </c>
      <c r="D23" s="76" t="str">
        <f t="shared" si="0"/>
        <v/>
      </c>
      <c r="F23" s="21">
        <v>19.062701226418188</v>
      </c>
      <c r="G23" s="21">
        <v>19.951322105243051</v>
      </c>
      <c r="H23" s="21">
        <v>1989.4713307698573</v>
      </c>
      <c r="I23" s="21">
        <v>1989.4713307698573</v>
      </c>
      <c r="J23" s="21">
        <v>1982.8712406158465</v>
      </c>
      <c r="K23" s="21">
        <v>1982.8712406158465</v>
      </c>
    </row>
    <row r="24" spans="2:11" x14ac:dyDescent="0.3">
      <c r="B24" s="76">
        <v>23</v>
      </c>
      <c r="C24" s="21" t="b">
        <v>0</v>
      </c>
      <c r="D24" s="76" t="str">
        <f t="shared" si="0"/>
        <v/>
      </c>
      <c r="F24" s="21">
        <v>19.951322105243051</v>
      </c>
      <c r="G24" s="21">
        <v>21</v>
      </c>
      <c r="H24" s="21">
        <v>1982.8712406158465</v>
      </c>
      <c r="I24" s="21">
        <v>1982.8712406158465</v>
      </c>
      <c r="J24" s="21">
        <v>1989.4713307698573</v>
      </c>
      <c r="K24" s="21">
        <v>1989.4713307698573</v>
      </c>
    </row>
    <row r="25" spans="2:11" x14ac:dyDescent="0.3">
      <c r="B25" s="76">
        <v>24</v>
      </c>
      <c r="C25" s="21" t="b">
        <v>0</v>
      </c>
      <c r="D25" s="76" t="str">
        <f t="shared" si="0"/>
        <v/>
      </c>
      <c r="F25" s="21">
        <v>21</v>
      </c>
      <c r="G25" s="21">
        <v>22</v>
      </c>
      <c r="H25" s="21">
        <v>1989.4713307698573</v>
      </c>
      <c r="I25" s="21">
        <v>1989.4713307698573</v>
      </c>
      <c r="J25" s="21">
        <v>1989.4713307698573</v>
      </c>
      <c r="K25" s="21">
        <v>1989.4713307698573</v>
      </c>
    </row>
    <row r="26" spans="2:11" x14ac:dyDescent="0.3">
      <c r="B26" s="76">
        <v>25</v>
      </c>
      <c r="C26" s="21" t="b">
        <v>0</v>
      </c>
      <c r="D26" s="76" t="str">
        <f t="shared" si="0"/>
        <v/>
      </c>
      <c r="F26" s="21">
        <v>22</v>
      </c>
      <c r="G26" s="21">
        <v>23</v>
      </c>
      <c r="H26" s="21">
        <v>1989.4713307698573</v>
      </c>
      <c r="I26" s="21">
        <v>1989.4713307698573</v>
      </c>
      <c r="J26" s="21">
        <v>1989.4713307698573</v>
      </c>
      <c r="K26" s="21">
        <v>1989.4713307698573</v>
      </c>
    </row>
    <row r="27" spans="2:11" x14ac:dyDescent="0.3">
      <c r="B27" s="76">
        <v>26</v>
      </c>
      <c r="C27" s="21" t="b">
        <v>0</v>
      </c>
      <c r="D27" s="76" t="str">
        <f t="shared" si="0"/>
        <v/>
      </c>
      <c r="F27" s="21">
        <v>23</v>
      </c>
      <c r="G27" s="21">
        <v>24</v>
      </c>
      <c r="H27" s="21">
        <v>1989.4713307698573</v>
      </c>
      <c r="I27" s="21">
        <v>1989.4713307698573</v>
      </c>
      <c r="J27" s="21">
        <v>1989.4713307698573</v>
      </c>
      <c r="K27" s="21">
        <v>1989.4713307698573</v>
      </c>
    </row>
    <row r="28" spans="2:11" x14ac:dyDescent="0.3">
      <c r="B28" s="76">
        <v>27</v>
      </c>
      <c r="C28" s="21" t="b">
        <v>0</v>
      </c>
      <c r="D28" s="76" t="str">
        <f t="shared" si="0"/>
        <v/>
      </c>
      <c r="F28" s="21">
        <v>24</v>
      </c>
      <c r="G28" s="21">
        <v>25</v>
      </c>
      <c r="H28" s="21">
        <v>1989.4713307698573</v>
      </c>
      <c r="I28" s="21">
        <v>1989.4713307698573</v>
      </c>
      <c r="J28" s="21">
        <v>1989.4713307698573</v>
      </c>
      <c r="K28" s="21">
        <v>1989.4713307698573</v>
      </c>
    </row>
    <row r="29" spans="2:11" x14ac:dyDescent="0.3">
      <c r="B29" s="76">
        <v>28</v>
      </c>
      <c r="C29" s="21" t="b">
        <v>0</v>
      </c>
      <c r="D29" s="76" t="str">
        <f t="shared" si="0"/>
        <v/>
      </c>
      <c r="F29" s="21">
        <v>25</v>
      </c>
      <c r="G29" s="21">
        <v>25.01</v>
      </c>
      <c r="H29" s="21">
        <v>1989.4713307698573</v>
      </c>
      <c r="I29" s="21">
        <v>1989.4713307698573</v>
      </c>
      <c r="J29" s="21">
        <v>0</v>
      </c>
      <c r="K29" s="21">
        <v>0</v>
      </c>
    </row>
    <row r="30" spans="2:11" x14ac:dyDescent="0.3">
      <c r="B30" s="76">
        <v>29</v>
      </c>
      <c r="C30" s="21" t="b">
        <v>0</v>
      </c>
      <c r="D30" s="76" t="str">
        <f t="shared" si="0"/>
        <v/>
      </c>
      <c r="F30" s="21">
        <v>25.01</v>
      </c>
      <c r="G30" s="21">
        <v>26</v>
      </c>
      <c r="H30" s="21">
        <v>0</v>
      </c>
      <c r="I30" s="21">
        <v>0</v>
      </c>
      <c r="J30" s="21">
        <v>0</v>
      </c>
      <c r="K30" s="21">
        <v>0</v>
      </c>
    </row>
    <row r="31" spans="2:11" x14ac:dyDescent="0.3">
      <c r="B31" s="76">
        <v>30</v>
      </c>
      <c r="C31" s="21" t="b">
        <v>0</v>
      </c>
      <c r="D31" s="76" t="str">
        <f t="shared" si="0"/>
        <v/>
      </c>
      <c r="F31" s="21">
        <v>26</v>
      </c>
      <c r="G31" s="21">
        <v>27</v>
      </c>
      <c r="H31" s="21">
        <v>0</v>
      </c>
      <c r="I31" s="21">
        <v>0</v>
      </c>
      <c r="J31" s="21">
        <v>0</v>
      </c>
      <c r="K31" s="21">
        <v>0</v>
      </c>
    </row>
    <row r="33" spans="2:3" x14ac:dyDescent="0.3">
      <c r="B33" s="2" t="s">
        <v>153</v>
      </c>
      <c r="C33" s="74">
        <v>0</v>
      </c>
    </row>
    <row r="34" spans="2:3" x14ac:dyDescent="0.3">
      <c r="B34" s="2" t="s">
        <v>154</v>
      </c>
      <c r="C34" s="74">
        <v>1</v>
      </c>
    </row>
    <row r="36" spans="2:3" x14ac:dyDescent="0.3">
      <c r="B36" s="2" t="s">
        <v>136</v>
      </c>
      <c r="C36" s="11">
        <v>1.2250000000000001</v>
      </c>
    </row>
    <row r="37" spans="2:3" x14ac:dyDescent="0.3">
      <c r="B37" s="2" t="s">
        <v>165</v>
      </c>
      <c r="C37" s="11">
        <v>25</v>
      </c>
    </row>
  </sheetData>
  <mergeCells count="1">
    <mergeCell ref="F1:K1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topLeftCell="A52" workbookViewId="0">
      <selection activeCell="F70" sqref="F70"/>
    </sheetView>
  </sheetViews>
  <sheetFormatPr defaultColWidth="11.4414062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48" t="s">
        <v>17</v>
      </c>
      <c r="C3" s="40" t="s">
        <v>18</v>
      </c>
      <c r="D3" s="41" t="s">
        <v>19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48"/>
      <c r="C4" s="42" t="s">
        <v>20</v>
      </c>
      <c r="D4" s="43">
        <f ca="1">COUNT(TimeSeries!$T:$T)</f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48"/>
      <c r="C5" s="42" t="s">
        <v>21</v>
      </c>
      <c r="D5" s="44">
        <f ca="1">SUM(TimeSeries!$T:$T)/SUM(TimeSeries!$S:$S)</f>
        <v>-1.3738237819888818E-3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48"/>
      <c r="C6" s="42" t="s">
        <v>22</v>
      </c>
      <c r="D6" s="44">
        <f ca="1">SUM(TimeSeries!$U:$U)/SUM(TimeSeries!$S:$S)</f>
        <v>5.7046031512883656E-2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48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141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48"/>
      <c r="C8" s="42" t="s">
        <v>20</v>
      </c>
      <c r="D8" s="48">
        <f>COUNTIF(TimeSeries!$AB:$AB,D7)</f>
        <v>262</v>
      </c>
      <c r="E8" s="49">
        <f>COUNTIF(TimeSeries!$AB:$AB,E7)</f>
        <v>284</v>
      </c>
      <c r="F8" s="49">
        <f>COUNTIF(TimeSeries!$AB:$AB,F7)</f>
        <v>340</v>
      </c>
      <c r="G8" s="49">
        <f>COUNTIF(TimeSeries!$AB:$AB,G7)</f>
        <v>328</v>
      </c>
      <c r="H8" s="49">
        <f>COUNTIF(TimeSeries!$AB:$AB,H7)</f>
        <v>336</v>
      </c>
      <c r="I8" s="49">
        <f>COUNTIF(TimeSeries!$AB:$AB,I7)</f>
        <v>343</v>
      </c>
      <c r="J8" s="49">
        <f>COUNTIF(TimeSeries!$AB:$AB,J7)</f>
        <v>282</v>
      </c>
      <c r="K8" s="49">
        <f>COUNTIF(TimeSeries!$AB:$AB,K7)</f>
        <v>252</v>
      </c>
      <c r="L8" s="49">
        <f>COUNTIF(TimeSeries!$AB:$AB,L7)</f>
        <v>164</v>
      </c>
      <c r="M8" s="49">
        <f>COUNTIF(TimeSeries!$AB:$AB,M7)</f>
        <v>135</v>
      </c>
      <c r="N8" s="49">
        <f>COUNTIF(TimeSeries!$AB:$AB,N7)</f>
        <v>144</v>
      </c>
      <c r="O8" s="49">
        <f>COUNTIF(TimeSeries!$AB:$AB,O7)</f>
        <v>128</v>
      </c>
      <c r="P8" s="49">
        <f>COUNTIF(TimeSeries!$AB:$AB,P7)</f>
        <v>142</v>
      </c>
      <c r="Q8" s="49">
        <f>COUNTIF(TimeSeries!$AB:$AB,Q7)</f>
        <v>173</v>
      </c>
      <c r="R8" s="50">
        <f>COUNTIF(TimeSeries!$AB:$AB,R7)</f>
        <v>149</v>
      </c>
    </row>
    <row r="9" spans="2:18" customFormat="1" ht="15" thickBot="1" x14ac:dyDescent="0.35">
      <c r="B9" s="148"/>
      <c r="C9" s="42" t="s">
        <v>21</v>
      </c>
      <c r="D9" s="51">
        <f ca="1">IF(D8&gt;0,SUMIF(TimeSeries!$AB:$AB,D7,TimeSeries!$T:$T)/SUMIF(TimeSeries!$AB:$AB,D7,TimeSeries!$S:$S),"")</f>
        <v>1.5763222372053198E-2</v>
      </c>
      <c r="E9" s="52">
        <f ca="1">IF(E8&gt;0,SUMIF(TimeSeries!$AB:$AB,E7,TimeSeries!$T:$T)/SUMIF(TimeSeries!$AB:$AB,E7,TimeSeries!$S:$S),"")</f>
        <v>3.9572252333840173E-2</v>
      </c>
      <c r="F9" s="52">
        <f ca="1">IF(F8&gt;0,SUMIF(TimeSeries!$AB:$AB,F7,TimeSeries!$T:$T)/SUMIF(TimeSeries!$AB:$AB,F7,TimeSeries!$S:$S),"")</f>
        <v>5.9666520071038366E-4</v>
      </c>
      <c r="G9" s="52">
        <f ca="1">IF(G8&gt;0,SUMIF(TimeSeries!$AB:$AB,G7,TimeSeries!$T:$T)/SUMIF(TimeSeries!$AB:$AB,G7,TimeSeries!$S:$S),"")</f>
        <v>-8.2954739523240506E-3</v>
      </c>
      <c r="H9" s="52">
        <f ca="1">IF(H8&gt;0,SUMIF(TimeSeries!$AB:$AB,H7,TimeSeries!$T:$T)/SUMIF(TimeSeries!$AB:$AB,H7,TimeSeries!$S:$S),"")</f>
        <v>-4.6679117617069469E-3</v>
      </c>
      <c r="I9" s="52">
        <f ca="1">IF(I8&gt;0,SUMIF(TimeSeries!$AB:$AB,I7,TimeSeries!$T:$T)/SUMIF(TimeSeries!$AB:$AB,I7,TimeSeries!$S:$S),"")</f>
        <v>-1.2704391327503903E-2</v>
      </c>
      <c r="J9" s="52">
        <f ca="1">IF(J8&gt;0,SUMIF(TimeSeries!$AB:$AB,J7,TimeSeries!$T:$T)/SUMIF(TimeSeries!$AB:$AB,J7,TimeSeries!$S:$S),"")</f>
        <v>-1.7841174838037814E-2</v>
      </c>
      <c r="K9" s="52">
        <f ca="1">IF(K8&gt;0,SUMIF(TimeSeries!$AB:$AB,K7,TimeSeries!$T:$T)/SUMIF(TimeSeries!$AB:$AB,K7,TimeSeries!$S:$S),"")</f>
        <v>-8.3782718502481389E-3</v>
      </c>
      <c r="L9" s="52">
        <f ca="1">IF(L8&gt;0,SUMIF(TimeSeries!$AB:$AB,L7,TimeSeries!$T:$T)/SUMIF(TimeSeries!$AB:$AB,L7,TimeSeries!$S:$S),"")</f>
        <v>4.2015896325954148E-3</v>
      </c>
      <c r="M9" s="52">
        <f ca="1">IF(M8&gt;0,SUMIF(TimeSeries!$AB:$AB,M7,TimeSeries!$T:$T)/SUMIF(TimeSeries!$AB:$AB,M7,TimeSeries!$S:$S),"")</f>
        <v>6.6099276950279846E-3</v>
      </c>
      <c r="N9" s="52">
        <f ca="1">IF(N8&gt;0,SUMIF(TimeSeries!$AB:$AB,N7,TimeSeries!$T:$T)/SUMIF(TimeSeries!$AB:$AB,N7,TimeSeries!$S:$S),"")</f>
        <v>-9.0300100479298682E-3</v>
      </c>
      <c r="O9" s="52">
        <f ca="1">IF(O8&gt;0,SUMIF(TimeSeries!$AB:$AB,O7,TimeSeries!$T:$T)/SUMIF(TimeSeries!$AB:$AB,O7,TimeSeries!$S:$S),"")</f>
        <v>2.1850201959494825E-3</v>
      </c>
      <c r="P9" s="52">
        <f ca="1">IF(P8&gt;0,SUMIF(TimeSeries!$AB:$AB,P7,TimeSeries!$T:$T)/SUMIF(TimeSeries!$AB:$AB,P7,TimeSeries!$S:$S),"")</f>
        <v>7.2867153500324744E-3</v>
      </c>
      <c r="Q9" s="52">
        <f ca="1">IF(Q8&gt;0,SUMIF(TimeSeries!$AB:$AB,Q7,TimeSeries!$T:$T)/SUMIF(TimeSeries!$AB:$AB,Q7,TimeSeries!$S:$S),"")</f>
        <v>-6.1636352399725247E-4</v>
      </c>
      <c r="R9" s="53">
        <f ca="1">IF(R8&gt;0,SUMIF(TimeSeries!$AB:$AB,R7,TimeSeries!$T:$T)/SUMIF(TimeSeries!$AB:$AB,R7,TimeSeries!$S:$S),"")</f>
        <v>1.1460419633997259E-3</v>
      </c>
    </row>
    <row r="10" spans="2:18" customFormat="1" ht="15" thickBot="1" x14ac:dyDescent="0.35">
      <c r="B10" s="148"/>
      <c r="C10" s="42" t="s">
        <v>22</v>
      </c>
      <c r="D10" s="51">
        <f ca="1">IF(D8&gt;0,SUMIF(TimeSeries!$AB:$AB,D7,TimeSeries!$U:$U)/SUMIF(TimeSeries!$AB:$AB,D7,TimeSeries!$S:$S),"")</f>
        <v>0.23601768017150626</v>
      </c>
      <c r="E10" s="52">
        <f ca="1">IF(E8&gt;0,SUMIF(TimeSeries!$AB:$AB,E7,TimeSeries!$U:$U)/SUMIF(TimeSeries!$AB:$AB,E7,TimeSeries!$S:$S),"")</f>
        <v>0.16842804902046193</v>
      </c>
      <c r="F10" s="52">
        <f ca="1">IF(F8&gt;0,SUMIF(TimeSeries!$AB:$AB,F7,TimeSeries!$U:$U)/SUMIF(TimeSeries!$AB:$AB,F7,TimeSeries!$S:$S),"")</f>
        <v>0.1436548108010702</v>
      </c>
      <c r="G10" s="52">
        <f ca="1">IF(G8&gt;0,SUMIF(TimeSeries!$AB:$AB,G7,TimeSeries!$U:$U)/SUMIF(TimeSeries!$AB:$AB,G7,TimeSeries!$S:$S),"")</f>
        <v>0.11722113155517182</v>
      </c>
      <c r="H10" s="52">
        <f ca="1">IF(H8&gt;0,SUMIF(TimeSeries!$AB:$AB,H7,TimeSeries!$U:$U)/SUMIF(TimeSeries!$AB:$AB,H7,TimeSeries!$S:$S),"")</f>
        <v>0.1044913396024115</v>
      </c>
      <c r="I10" s="52">
        <f ca="1">IF(I8&gt;0,SUMIF(TimeSeries!$AB:$AB,I7,TimeSeries!$U:$U)/SUMIF(TimeSeries!$AB:$AB,I7,TimeSeries!$S:$S),"")</f>
        <v>0.10553565870765894</v>
      </c>
      <c r="J10" s="52">
        <f ca="1">IF(J8&gt;0,SUMIF(TimeSeries!$AB:$AB,J7,TimeSeries!$U:$U)/SUMIF(TimeSeries!$AB:$AB,J7,TimeSeries!$S:$S),"")</f>
        <v>0.10014156118252218</v>
      </c>
      <c r="K10" s="52">
        <f ca="1">IF(K8&gt;0,SUMIF(TimeSeries!$AB:$AB,K7,TimeSeries!$U:$U)/SUMIF(TimeSeries!$AB:$AB,K7,TimeSeries!$S:$S),"")</f>
        <v>8.7305113742226034E-2</v>
      </c>
      <c r="L10" s="52">
        <f ca="1">IF(L8&gt;0,SUMIF(TimeSeries!$AB:$AB,L7,TimeSeries!$U:$U)/SUMIF(TimeSeries!$AB:$AB,L7,TimeSeries!$S:$S),"")</f>
        <v>9.9992098957243383E-2</v>
      </c>
      <c r="M10" s="52">
        <f ca="1">IF(M8&gt;0,SUMIF(TimeSeries!$AB:$AB,M7,TimeSeries!$U:$U)/SUMIF(TimeSeries!$AB:$AB,M7,TimeSeries!$S:$S),"")</f>
        <v>7.6057594163531347E-2</v>
      </c>
      <c r="N10" s="52">
        <f ca="1">IF(N8&gt;0,SUMIF(TimeSeries!$AB:$AB,N7,TimeSeries!$U:$U)/SUMIF(TimeSeries!$AB:$AB,N7,TimeSeries!$S:$S),"")</f>
        <v>5.2440807634035712E-2</v>
      </c>
      <c r="O10" s="52">
        <f ca="1">IF(O8&gt;0,SUMIF(TimeSeries!$AB:$AB,O7,TimeSeries!$U:$U)/SUMIF(TimeSeries!$AB:$AB,O7,TimeSeries!$S:$S),"")</f>
        <v>4.4373556523921859E-2</v>
      </c>
      <c r="P10" s="52">
        <f ca="1">IF(P8&gt;0,SUMIF(TimeSeries!$AB:$AB,P7,TimeSeries!$U:$U)/SUMIF(TimeSeries!$AB:$AB,P7,TimeSeries!$S:$S),"")</f>
        <v>2.8956149437744268E-2</v>
      </c>
      <c r="Q10" s="52">
        <f ca="1">IF(Q8&gt;0,SUMIF(TimeSeries!$AB:$AB,Q7,TimeSeries!$U:$U)/SUMIF(TimeSeries!$AB:$AB,Q7,TimeSeries!$S:$S),"")</f>
        <v>1.3891900610996514E-2</v>
      </c>
      <c r="R10" s="53">
        <f ca="1">IF(R8&gt;0,SUMIF(TimeSeries!$AB:$AB,R7,TimeSeries!$U:$U)/SUMIF(TimeSeries!$AB:$AB,R7,TimeSeries!$S:$S),"")</f>
        <v>9.8485415560780314E-3</v>
      </c>
    </row>
    <row r="11" spans="2:18" customFormat="1" ht="15" thickBot="1" x14ac:dyDescent="0.35">
      <c r="B11" s="148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141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48"/>
      <c r="C12" s="42" t="s">
        <v>20</v>
      </c>
      <c r="D12" s="48">
        <f>COUNTIFS(TimeSeries!$AB:$AB,D11,TimeSeries!$AA:$AA,"Inner")</f>
        <v>27</v>
      </c>
      <c r="E12" s="49">
        <f>COUNTIFS(TimeSeries!$AB:$AB,E11,TimeSeries!$AA:$AA,"Inner")</f>
        <v>36</v>
      </c>
      <c r="F12" s="49">
        <f>COUNTIFS(TimeSeries!$AB:$AB,F11,TimeSeries!$AA:$AA,"Inner")</f>
        <v>42</v>
      </c>
      <c r="G12" s="49">
        <f>COUNTIFS(TimeSeries!$AB:$AB,G11,TimeSeries!$AA:$AA,"Inner")</f>
        <v>55</v>
      </c>
      <c r="H12" s="49">
        <f>COUNTIFS(TimeSeries!$AB:$AB,H11,TimeSeries!$AA:$AA,"Inner")</f>
        <v>78</v>
      </c>
      <c r="I12" s="49">
        <f>COUNTIFS(TimeSeries!$AB:$AB,I11,TimeSeries!$AA:$AA,"Inner")</f>
        <v>78</v>
      </c>
      <c r="J12" s="49">
        <f>COUNTIFS(TimeSeries!$AB:$AB,J11,TimeSeries!$AA:$AA,"Inner")</f>
        <v>82</v>
      </c>
      <c r="K12" s="49">
        <f>COUNTIFS(TimeSeries!$AB:$AB,K11,TimeSeries!$AA:$AA,"Inner")</f>
        <v>94</v>
      </c>
      <c r="L12" s="49">
        <f>COUNTIFS(TimeSeries!$AB:$AB,L11,TimeSeries!$AA:$AA,"Inner")</f>
        <v>66</v>
      </c>
      <c r="M12" s="49">
        <f>COUNTIFS(TimeSeries!$AB:$AB,M11,TimeSeries!$AA:$AA,"Inner")</f>
        <v>54</v>
      </c>
      <c r="N12" s="49">
        <f>COUNTIFS(TimeSeries!$AB:$AB,N11,TimeSeries!$AA:$AA,"Inner")</f>
        <v>65</v>
      </c>
      <c r="O12" s="49">
        <f>COUNTIFS(TimeSeries!$AB:$AB,O11,TimeSeries!$AA:$AA,"Inner")</f>
        <v>68</v>
      </c>
      <c r="P12" s="49">
        <f>COUNTIFS(TimeSeries!$AB:$AB,P11,TimeSeries!$AA:$AA,"Inner")</f>
        <v>72</v>
      </c>
      <c r="Q12" s="49">
        <f>COUNTIFS(TimeSeries!$AB:$AB,Q11,TimeSeries!$AA:$AA,"Inner")</f>
        <v>97</v>
      </c>
      <c r="R12" s="50">
        <f>COUNTIFS(TimeSeries!$AB:$AB,R11,TimeSeries!$AA:$AA,"Inner")</f>
        <v>84</v>
      </c>
    </row>
    <row r="13" spans="2:18" customFormat="1" ht="15" thickBot="1" x14ac:dyDescent="0.35">
      <c r="B13" s="148"/>
      <c r="C13" s="42" t="s">
        <v>21</v>
      </c>
      <c r="D13" s="51">
        <f ca="1">IF(D12&gt;0,SUMIFS(TimeSeries!$T:$T,TimeSeries!$AB:$AB,D$11,TimeSeries!$AA:$AA,"Inner")/SUMIFS(TimeSeries!$S:$S,TimeSeries!$AB:$AB,D$11,TimeSeries!$AA:$AA,"Inner"),"")</f>
        <v>-1.8498320673967953E-2</v>
      </c>
      <c r="E13" s="52">
        <f ca="1">IF(E12&gt;0,SUMIFS(TimeSeries!$T:$T,TimeSeries!$AB:$AB,E$11,TimeSeries!$AA:$AA,"Inner")/SUMIFS(TimeSeries!$S:$S,TimeSeries!$AB:$AB,E$11,TimeSeries!$AA:$AA,"Inner"),"")</f>
        <v>2.7084865316851784E-2</v>
      </c>
      <c r="F13" s="52">
        <f ca="1">IF(F12&gt;0,SUMIFS(TimeSeries!$T:$T,TimeSeries!$AB:$AB,F$11,TimeSeries!$AA:$AA,"Inner")/SUMIFS(TimeSeries!$S:$S,TimeSeries!$AB:$AB,F$11,TimeSeries!$AA:$AA,"Inner"),"")</f>
        <v>2.8772693646892259E-3</v>
      </c>
      <c r="G13" s="52">
        <f ca="1">IF(G12&gt;0,SUMIFS(TimeSeries!$T:$T,TimeSeries!$AB:$AB,G$11,TimeSeries!$AA:$AA,"Inner")/SUMIFS(TimeSeries!$S:$S,TimeSeries!$AB:$AB,G$11,TimeSeries!$AA:$AA,"Inner"),"")</f>
        <v>-3.9809864137254507E-2</v>
      </c>
      <c r="H13" s="52">
        <f ca="1">IF(H12&gt;0,SUMIFS(TimeSeries!$T:$T,TimeSeries!$AB:$AB,H$11,TimeSeries!$AA:$AA,"Inner")/SUMIFS(TimeSeries!$S:$S,TimeSeries!$AB:$AB,H$11,TimeSeries!$AA:$AA,"Inner"),"")</f>
        <v>2.308110160260244E-2</v>
      </c>
      <c r="I13" s="52">
        <f ca="1">IF(I12&gt;0,SUMIFS(TimeSeries!$T:$T,TimeSeries!$AB:$AB,I$11,TimeSeries!$AA:$AA,"Inner")/SUMIFS(TimeSeries!$S:$S,TimeSeries!$AB:$AB,I$11,TimeSeries!$AA:$AA,"Inner"),"")</f>
        <v>4.9281158147041501E-4</v>
      </c>
      <c r="J13" s="52">
        <f ca="1">IF(J12&gt;0,SUMIFS(TimeSeries!$T:$T,TimeSeries!$AB:$AB,J$11,TimeSeries!$AA:$AA,"Inner")/SUMIFS(TimeSeries!$S:$S,TimeSeries!$AB:$AB,J$11,TimeSeries!$AA:$AA,"Inner"),"")</f>
        <v>-1.1745331333565631E-2</v>
      </c>
      <c r="K13" s="52">
        <f ca="1">IF(K12&gt;0,SUMIFS(TimeSeries!$T:$T,TimeSeries!$AB:$AB,K$11,TimeSeries!$AA:$AA,"Inner")/SUMIFS(TimeSeries!$S:$S,TimeSeries!$AB:$AB,K$11,TimeSeries!$AA:$AA,"Inner"),"")</f>
        <v>-8.8789555491119408E-3</v>
      </c>
      <c r="L13" s="52">
        <f ca="1">IF(L12&gt;0,SUMIFS(TimeSeries!$T:$T,TimeSeries!$AB:$AB,L$11,TimeSeries!$AA:$AA,"Inner")/SUMIFS(TimeSeries!$S:$S,TimeSeries!$AB:$AB,L$11,TimeSeries!$AA:$AA,"Inner"),"")</f>
        <v>3.123224063296892E-3</v>
      </c>
      <c r="M13" s="52">
        <f ca="1">IF(M12&gt;0,SUMIFS(TimeSeries!$T:$T,TimeSeries!$AB:$AB,M$11,TimeSeries!$AA:$AA,"Inner")/SUMIFS(TimeSeries!$S:$S,TimeSeries!$AB:$AB,M$11,TimeSeries!$AA:$AA,"Inner"),"")</f>
        <v>2.6374732953812403E-3</v>
      </c>
      <c r="N13" s="52">
        <f ca="1">IF(N12&gt;0,SUMIFS(TimeSeries!$T:$T,TimeSeries!$AB:$AB,N$11,TimeSeries!$AA:$AA,"Inner")/SUMIFS(TimeSeries!$S:$S,TimeSeries!$AB:$AB,N$11,TimeSeries!$AA:$AA,"Inner"),"")</f>
        <v>-7.8110780181726899E-3</v>
      </c>
      <c r="O13" s="52">
        <f ca="1">IF(O12&gt;0,SUMIFS(TimeSeries!$T:$T,TimeSeries!$AB:$AB,O$11,TimeSeries!$AA:$AA,"Inner")/SUMIFS(TimeSeries!$S:$S,TimeSeries!$AB:$AB,O$11,TimeSeries!$AA:$AA,"Inner"),"")</f>
        <v>-4.951166460413184E-3</v>
      </c>
      <c r="P13" s="52">
        <f ca="1">IF(P12&gt;0,SUMIFS(TimeSeries!$T:$T,TimeSeries!$AB:$AB,P$11,TimeSeries!$AA:$AA,"Inner")/SUMIFS(TimeSeries!$S:$S,TimeSeries!$AB:$AB,P$11,TimeSeries!$AA:$AA,"Inner"),"")</f>
        <v>3.945698480483927E-3</v>
      </c>
      <c r="Q13" s="52">
        <f ca="1">IF(Q12&gt;0,SUMIFS(TimeSeries!$T:$T,TimeSeries!$AB:$AB,Q$11,TimeSeries!$AA:$AA,"Inner")/SUMIFS(TimeSeries!$S:$S,TimeSeries!$AB:$AB,Q$11,TimeSeries!$AA:$AA,"Inner"),"")</f>
        <v>-2.2145769824610468E-3</v>
      </c>
      <c r="R13" s="53">
        <f ca="1">IF(R12&gt;0,SUMIFS(TimeSeries!$T:$T,TimeSeries!$AB:$AB,R$11,TimeSeries!$AA:$AA,"Inner")/SUMIFS(TimeSeries!$S:$S,TimeSeries!$AB:$AB,R$11,TimeSeries!$AA:$AA,"Inner"),"")</f>
        <v>1.092734583189496E-3</v>
      </c>
    </row>
    <row r="14" spans="2:18" customFormat="1" ht="15" thickBot="1" x14ac:dyDescent="0.35">
      <c r="B14" s="148"/>
      <c r="C14" s="42" t="s">
        <v>22</v>
      </c>
      <c r="D14" s="51">
        <f ca="1">IF(D12&gt;0,SUMIFS(TimeSeries!$U:$U,TimeSeries!$AB:$AB,D$11,TimeSeries!$AA:$AA,"Inner")/SUMIFS(TimeSeries!$S:$S,TimeSeries!$AB:$AB,D$11,TimeSeries!$AA:$AA,"Inner"),"")</f>
        <v>0.21819319951009766</v>
      </c>
      <c r="E14" s="52">
        <f ca="1">IF(E12&gt;0,SUMIFS(TimeSeries!$U:$U,TimeSeries!$AB:$AB,E$11,TimeSeries!$AA:$AA,"Inner")/SUMIFS(TimeSeries!$S:$S,TimeSeries!$AB:$AB,E$11,TimeSeries!$AA:$AA,"Inner"),"")</f>
        <v>0.16219026157821453</v>
      </c>
      <c r="F14" s="52">
        <f ca="1">IF(F12&gt;0,SUMIFS(TimeSeries!$U:$U,TimeSeries!$AB:$AB,F$11,TimeSeries!$AA:$AA,"Inner")/SUMIFS(TimeSeries!$S:$S,TimeSeries!$AB:$AB,F$11,TimeSeries!$AA:$AA,"Inner"),"")</f>
        <v>0.14666855892450684</v>
      </c>
      <c r="G14" s="52">
        <f ca="1">IF(G12&gt;0,SUMIFS(TimeSeries!$U:$U,TimeSeries!$AB:$AB,G$11,TimeSeries!$AA:$AA,"Inner")/SUMIFS(TimeSeries!$S:$S,TimeSeries!$AB:$AB,G$11,TimeSeries!$AA:$AA,"Inner"),"")</f>
        <v>0.11987189056275213</v>
      </c>
      <c r="H14" s="52">
        <f ca="1">IF(H12&gt;0,SUMIFS(TimeSeries!$U:$U,TimeSeries!$AB:$AB,H$11,TimeSeries!$AA:$AA,"Inner")/SUMIFS(TimeSeries!$S:$S,TimeSeries!$AB:$AB,H$11,TimeSeries!$AA:$AA,"Inner"),"")</f>
        <v>0.12302369431115535</v>
      </c>
      <c r="I14" s="52">
        <f ca="1">IF(I12&gt;0,SUMIFS(TimeSeries!$U:$U,TimeSeries!$AB:$AB,I$11,TimeSeries!$AA:$AA,"Inner")/SUMIFS(TimeSeries!$S:$S,TimeSeries!$AB:$AB,I$11,TimeSeries!$AA:$AA,"Inner"),"")</f>
        <v>0.12908615449507951</v>
      </c>
      <c r="J14" s="52">
        <f ca="1">IF(J12&gt;0,SUMIFS(TimeSeries!$U:$U,TimeSeries!$AB:$AB,J$11,TimeSeries!$AA:$AA,"Inner")/SUMIFS(TimeSeries!$S:$S,TimeSeries!$AB:$AB,J$11,TimeSeries!$AA:$AA,"Inner"),"")</f>
        <v>0.10846499941839517</v>
      </c>
      <c r="K14" s="52">
        <f ca="1">IF(K12&gt;0,SUMIFS(TimeSeries!$U:$U,TimeSeries!$AB:$AB,K$11,TimeSeries!$AA:$AA,"Inner")/SUMIFS(TimeSeries!$S:$S,TimeSeries!$AB:$AB,K$11,TimeSeries!$AA:$AA,"Inner"),"")</f>
        <v>8.7862007266439321E-2</v>
      </c>
      <c r="L14" s="52">
        <f ca="1">IF(L12&gt;0,SUMIFS(TimeSeries!$U:$U,TimeSeries!$AB:$AB,L$11,TimeSeries!$AA:$AA,"Inner")/SUMIFS(TimeSeries!$S:$S,TimeSeries!$AB:$AB,L$11,TimeSeries!$AA:$AA,"Inner"),"")</f>
        <v>9.8047572993652202E-2</v>
      </c>
      <c r="M14" s="52">
        <f ca="1">IF(M12&gt;0,SUMIFS(TimeSeries!$U:$U,TimeSeries!$AB:$AB,M$11,TimeSeries!$AA:$AA,"Inner")/SUMIFS(TimeSeries!$S:$S,TimeSeries!$AB:$AB,M$11,TimeSeries!$AA:$AA,"Inner"),"")</f>
        <v>7.2903632494000017E-2</v>
      </c>
      <c r="N14" s="52">
        <f ca="1">IF(N12&gt;0,SUMIFS(TimeSeries!$U:$U,TimeSeries!$AB:$AB,N$11,TimeSeries!$AA:$AA,"Inner")/SUMIFS(TimeSeries!$S:$S,TimeSeries!$AB:$AB,N$11,TimeSeries!$AA:$AA,"Inner"),"")</f>
        <v>4.6929466033553108E-2</v>
      </c>
      <c r="O14" s="52">
        <f ca="1">IF(O12&gt;0,SUMIFS(TimeSeries!$U:$U,TimeSeries!$AB:$AB,O$11,TimeSeries!$AA:$AA,"Inner")/SUMIFS(TimeSeries!$S:$S,TimeSeries!$AB:$AB,O$11,TimeSeries!$AA:$AA,"Inner"),"")</f>
        <v>3.6397939047261879E-2</v>
      </c>
      <c r="P14" s="52">
        <f ca="1">IF(P12&gt;0,SUMIFS(TimeSeries!$U:$U,TimeSeries!$AB:$AB,P$11,TimeSeries!$AA:$AA,"Inner")/SUMIFS(TimeSeries!$S:$S,TimeSeries!$AB:$AB,P$11,TimeSeries!$AA:$AA,"Inner"),"")</f>
        <v>2.3048656546905046E-2</v>
      </c>
      <c r="Q14" s="52">
        <f ca="1">IF(Q12&gt;0,SUMIFS(TimeSeries!$U:$U,TimeSeries!$AB:$AB,Q$11,TimeSeries!$AA:$AA,"Inner")/SUMIFS(TimeSeries!$S:$S,TimeSeries!$AB:$AB,Q$11,TimeSeries!$AA:$AA,"Inner"),"")</f>
        <v>1.2000476168712314E-2</v>
      </c>
      <c r="R14" s="53">
        <f ca="1">IF(R12&gt;0,SUMIFS(TimeSeries!$U:$U,TimeSeries!$AB:$AB,R$11,TimeSeries!$AA:$AA,"Inner")/SUMIFS(TimeSeries!$S:$S,TimeSeries!$AB:$AB,R$11,TimeSeries!$AA:$AA,"Inner"),"")</f>
        <v>9.6027049372730527E-3</v>
      </c>
    </row>
    <row r="15" spans="2:18" customFormat="1" ht="15" thickBot="1" x14ac:dyDescent="0.35">
      <c r="B15" s="148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141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48"/>
      <c r="C16" s="42" t="s">
        <v>20</v>
      </c>
      <c r="D16" s="48">
        <f>COUNTIFS(TimeSeries!$AB:$AB,D15,TimeSeries!$AA:$AA,"Outer")</f>
        <v>235</v>
      </c>
      <c r="E16" s="49">
        <f>COUNTIFS(TimeSeries!$AB3:$AB5000,E15,TimeSeries!$AA3:$AA5000,"Outer")</f>
        <v>248</v>
      </c>
      <c r="F16" s="49">
        <f>COUNTIFS(TimeSeries!$AB3:$AB5000,F15,TimeSeries!$AA3:$AA5000,"Outer")</f>
        <v>298</v>
      </c>
      <c r="G16" s="49">
        <f>COUNTIFS(TimeSeries!$AB3:$AB5000,G15,TimeSeries!$AA3:$AA5000,"Outer")</f>
        <v>273</v>
      </c>
      <c r="H16" s="49">
        <f>COUNTIFS(TimeSeries!$AB3:$AB5000,H15,TimeSeries!$AA3:$AA5000,"Outer")</f>
        <v>258</v>
      </c>
      <c r="I16" s="49">
        <f>COUNTIFS(TimeSeries!$AB3:$AB5000,I15,TimeSeries!$AA3:$AA5000,"Outer")</f>
        <v>265</v>
      </c>
      <c r="J16" s="49">
        <f>COUNTIFS(TimeSeries!$AB3:$AB5000,J15,TimeSeries!$AA3:$AA5000,"Outer")</f>
        <v>200</v>
      </c>
      <c r="K16" s="49">
        <f>COUNTIFS(TimeSeries!$AB3:$AB5000,K15,TimeSeries!$AA3:$AA5000,"Outer")</f>
        <v>158</v>
      </c>
      <c r="L16" s="49">
        <f>COUNTIFS(TimeSeries!$AB3:$AB5000,L15,TimeSeries!$AA3:$AA5000,"Outer")</f>
        <v>98</v>
      </c>
      <c r="M16" s="49">
        <f>COUNTIFS(TimeSeries!$AB3:$AB5000,M15,TimeSeries!$AA3:$AA5000,"Outer")</f>
        <v>81</v>
      </c>
      <c r="N16" s="49">
        <f>COUNTIFS(TimeSeries!$AB3:$AB5000,N15,TimeSeries!$AA3:$AA5000,"Outer")</f>
        <v>79</v>
      </c>
      <c r="O16" s="49">
        <f>COUNTIFS(TimeSeries!$AB3:$AB5000,O15,TimeSeries!$AA3:$AA5000,"Outer")</f>
        <v>60</v>
      </c>
      <c r="P16" s="49">
        <f>COUNTIFS(TimeSeries!$AB3:$AB5000,P15,TimeSeries!$AA3:$AA5000,"Outer")</f>
        <v>70</v>
      </c>
      <c r="Q16" s="49">
        <f>COUNTIFS(TimeSeries!$AB3:$AB5000,Q15,TimeSeries!$AA3:$AA5000,"Outer")</f>
        <v>76</v>
      </c>
      <c r="R16" s="50">
        <f>COUNTIFS(TimeSeries!$AB3:$AB5000,R15,TimeSeries!$AA3:$AA5000,"Outer")</f>
        <v>65</v>
      </c>
    </row>
    <row r="17" spans="2:39" customFormat="1" ht="15" thickBot="1" x14ac:dyDescent="0.35">
      <c r="B17" s="148"/>
      <c r="C17" s="42" t="s">
        <v>21</v>
      </c>
      <c r="D17" s="51">
        <f ca="1">IF(D16&gt;0,SUMIFS(TimeSeries!$T:$T,TimeSeries!$AB:$AB,D$11,TimeSeries!$AA:$AA,"Outer")/SUMIFS(TimeSeries!$S:$S,TimeSeries!$AB:$AB,D$11,TimeSeries!$AA:$AA,"Outer"),"")</f>
        <v>2.0019881849584208E-2</v>
      </c>
      <c r="E17" s="52">
        <f ca="1">IF(E16&gt;0,SUMIFS(TimeSeries!$T:$T,TimeSeries!$AB:$AB,E$11,TimeSeries!$AA:$AA,"Outer")/SUMIFS(TimeSeries!$S:$S,TimeSeries!$AB:$AB,E$11,TimeSeries!$AA:$AA,"Outer"),"")</f>
        <v>4.1419866582004694E-2</v>
      </c>
      <c r="F17" s="52">
        <f ca="1">IF(F16&gt;0,SUMIFS(TimeSeries!$T:$T,TimeSeries!$AB:$AB,F$11,TimeSeries!$AA:$AA,"Outer")/SUMIFS(TimeSeries!$S:$S,TimeSeries!$AB:$AB,F$11,TimeSeries!$AA:$AA,"Outer"),"")</f>
        <v>2.7258986996054913E-4</v>
      </c>
      <c r="G17" s="52">
        <f ca="1">IF(G16&gt;0,SUMIFS(TimeSeries!$T:$T,TimeSeries!$AB:$AB,G$11,TimeSeries!$AA:$AA,"Outer")/SUMIFS(TimeSeries!$S:$S,TimeSeries!$AB:$AB,G$11,TimeSeries!$AA:$AA,"Outer"),"")</f>
        <v>-1.5598145892486838E-3</v>
      </c>
      <c r="H17" s="52">
        <f ca="1">IF(H16&gt;0,SUMIFS(TimeSeries!$T:$T,TimeSeries!$AB:$AB,H$11,TimeSeries!$AA:$AA,"Outer")/SUMIFS(TimeSeries!$S:$S,TimeSeries!$AB:$AB,H$11,TimeSeries!$AA:$AA,"Outer"),"")</f>
        <v>-1.2987316245091774E-2</v>
      </c>
      <c r="I17" s="52">
        <f ca="1">IF(I16&gt;0,SUMIFS(TimeSeries!$T:$T,TimeSeries!$AB:$AB,I$11,TimeSeries!$AA:$AA,"Outer")/SUMIFS(TimeSeries!$S:$S,TimeSeries!$AB:$AB,I$11,TimeSeries!$AA:$AA,"Outer"),"")</f>
        <v>-1.6592617067421756E-2</v>
      </c>
      <c r="J17" s="52">
        <f ca="1">IF(J16&gt;0,SUMIFS(TimeSeries!$T:$T,TimeSeries!$AB:$AB,J$11,TimeSeries!$AA:$AA,"Outer")/SUMIFS(TimeSeries!$S:$S,TimeSeries!$AB:$AB,J$11,TimeSeries!$AA:$AA,"Outer"),"")</f>
        <v>-2.0298019096066055E-2</v>
      </c>
      <c r="K17" s="52">
        <f ca="1">IF(K16&gt;0,SUMIFS(TimeSeries!$T:$T,TimeSeries!$AB:$AB,K$11,TimeSeries!$AA:$AA,"Outer")/SUMIFS(TimeSeries!$S:$S,TimeSeries!$AB:$AB,K$11,TimeSeries!$AA:$AA,"Outer"),"")</f>
        <v>-8.0772814693934776E-3</v>
      </c>
      <c r="L17" s="52">
        <f ca="1">IF(L16&gt;0,SUMIFS(TimeSeries!$T:$T,TimeSeries!$AB:$AB,L$11,TimeSeries!$AA:$AA,"Outer")/SUMIFS(TimeSeries!$S:$S,TimeSeries!$AB:$AB,L$11,TimeSeries!$AA:$AA,"Outer"),"")</f>
        <v>4.9387675346627743E-3</v>
      </c>
      <c r="M17" s="52">
        <f ca="1">IF(M16&gt;0,SUMIFS(TimeSeries!$T:$T,TimeSeries!$AB:$AB,M$11,TimeSeries!$AA:$AA,"Outer")/SUMIFS(TimeSeries!$S:$S,TimeSeries!$AB:$AB,M$11,TimeSeries!$AA:$AA,"Outer"),"")</f>
        <v>9.2815519587928132E-3</v>
      </c>
      <c r="N17" s="52">
        <f ca="1">IF(N16&gt;0,SUMIFS(TimeSeries!$T:$T,TimeSeries!$AB:$AB,N$11,TimeSeries!$AA:$AA,"Outer")/SUMIFS(TimeSeries!$S:$S,TimeSeries!$AB:$AB,N$11,TimeSeries!$AA:$AA,"Outer"),"")</f>
        <v>-1.003014468630762E-2</v>
      </c>
      <c r="O17" s="52">
        <f ca="1">IF(O16&gt;0,SUMIFS(TimeSeries!$T:$T,TimeSeries!$AB:$AB,O$11,TimeSeries!$AA:$AA,"Outer")/SUMIFS(TimeSeries!$S:$S,TimeSeries!$AB:$AB,O$11,TimeSeries!$AA:$AA,"Outer"),"")</f>
        <v>1.0402917944124788E-2</v>
      </c>
      <c r="P17" s="52">
        <f ca="1">IF(P16&gt;0,SUMIFS(TimeSeries!$T:$T,TimeSeries!$AB:$AB,P$11,TimeSeries!$AA:$AA,"Outer")/SUMIFS(TimeSeries!$S:$S,TimeSeries!$AB:$AB,P$11,TimeSeries!$AA:$AA,"Outer"),"")</f>
        <v>1.0750510369799781E-2</v>
      </c>
      <c r="Q17" s="52">
        <f ca="1">IF(Q16&gt;0,SUMIFS(TimeSeries!$T:$T,TimeSeries!$AB:$AB,Q$11,TimeSeries!$AA:$AA,"Outer")/SUMIFS(TimeSeries!$S:$S,TimeSeries!$AB:$AB,Q$11,TimeSeries!$AA:$AA,"Outer"),"")</f>
        <v>1.4310275065311728E-3</v>
      </c>
      <c r="R17" s="53">
        <f ca="1">IF(R16&gt;0,SUMIFS(TimeSeries!$T:$T,TimeSeries!$AB:$AB,R$11,TimeSeries!$AA:$AA,"Outer")/SUMIFS(TimeSeries!$S:$S,TimeSeries!$AB:$AB,R$11,TimeSeries!$AA:$AA,"Outer"),"")</f>
        <v>1.2149934653927737E-3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48"/>
      <c r="C18" s="42" t="s">
        <v>22</v>
      </c>
      <c r="D18" s="51">
        <f ca="1">IF(D16&gt;0,SUMIFS(TimeSeries!$U:$U,TimeSeries!$AB:$AB,D$11,TimeSeries!$AA:$AA,"Outer")/SUMIFS(TimeSeries!$S:$S,TimeSeries!$AB:$AB,D$11,TimeSeries!$AA:$AA,"Outer"),"")</f>
        <v>0.23823219644234497</v>
      </c>
      <c r="E18" s="52">
        <f ca="1">IF(E16&gt;0,SUMIFS(TimeSeries!$U:$U,TimeSeries!$AB:$AB,E$11,TimeSeries!$AA:$AA,"Outer")/SUMIFS(TimeSeries!$S:$S,TimeSeries!$AB:$AB,E$11,TimeSeries!$AA:$AA,"Outer"),"")</f>
        <v>0.16935098229222151</v>
      </c>
      <c r="F18" s="52">
        <f ca="1">IF(F16&gt;0,SUMIFS(TimeSeries!$U:$U,TimeSeries!$AB:$AB,F$11,TimeSeries!$AA:$AA,"Outer")/SUMIFS(TimeSeries!$S:$S,TimeSeries!$AB:$AB,F$11,TimeSeries!$AA:$AA,"Outer"),"")</f>
        <v>0.14322655523821287</v>
      </c>
      <c r="G18" s="52">
        <f ca="1">IF(G16&gt;0,SUMIFS(TimeSeries!$U:$U,TimeSeries!$AB:$AB,G$11,TimeSeries!$AA:$AA,"Outer")/SUMIFS(TimeSeries!$S:$S,TimeSeries!$AB:$AB,G$11,TimeSeries!$AA:$AA,"Outer"),"")</f>
        <v>0.11665457736758025</v>
      </c>
      <c r="H18" s="52">
        <f ca="1">IF(H16&gt;0,SUMIFS(TimeSeries!$U:$U,TimeSeries!$AB:$AB,H$11,TimeSeries!$AA:$AA,"Outer")/SUMIFS(TimeSeries!$S:$S,TimeSeries!$AB:$AB,H$11,TimeSeries!$AA:$AA,"Outer"),"")</f>
        <v>9.8935172511804045E-2</v>
      </c>
      <c r="I18" s="52">
        <f ca="1">IF(I16&gt;0,SUMIFS(TimeSeries!$U:$U,TimeSeries!$AB:$AB,I$11,TimeSeries!$AA:$AA,"Outer")/SUMIFS(TimeSeries!$S:$S,TimeSeries!$AB:$AB,I$11,TimeSeries!$AA:$AA,"Outer"),"")</f>
        <v>9.8597094184550246E-2</v>
      </c>
      <c r="J18" s="52">
        <f ca="1">IF(J16&gt;0,SUMIFS(TimeSeries!$U:$U,TimeSeries!$AB:$AB,J$11,TimeSeries!$AA:$AA,"Outer")/SUMIFS(TimeSeries!$S:$S,TimeSeries!$AB:$AB,J$11,TimeSeries!$AA:$AA,"Outer"),"")</f>
        <v>9.678691609987608E-2</v>
      </c>
      <c r="K18" s="52">
        <f ca="1">IF(K16&gt;0,SUMIFS(TimeSeries!$U:$U,TimeSeries!$AB:$AB,K$11,TimeSeries!$AA:$AA,"Outer")/SUMIFS(TimeSeries!$S:$S,TimeSeries!$AB:$AB,K$11,TimeSeries!$AA:$AA,"Outer"),"")</f>
        <v>8.6970332333666411E-2</v>
      </c>
      <c r="L18" s="52">
        <f ca="1">IF(L16&gt;0,SUMIFS(TimeSeries!$U:$U,TimeSeries!$AB:$AB,L$11,TimeSeries!$AA:$AA,"Outer")/SUMIFS(TimeSeries!$S:$S,TimeSeries!$AB:$AB,L$11,TimeSeries!$AA:$AA,"Outer"),"")</f>
        <v>0.10132138988711614</v>
      </c>
      <c r="M18" s="52">
        <f ca="1">IF(M16&gt;0,SUMIFS(TimeSeries!$U:$U,TimeSeries!$AB:$AB,M$11,TimeSeries!$AA:$AA,"Outer")/SUMIFS(TimeSeries!$S:$S,TimeSeries!$AB:$AB,M$11,TimeSeries!$AA:$AA,"Outer"),"")</f>
        <v>7.8178751431958043E-2</v>
      </c>
      <c r="N18" s="52">
        <f ca="1">IF(N16&gt;0,SUMIFS(TimeSeries!$U:$U,TimeSeries!$AB:$AB,N$11,TimeSeries!$AA:$AA,"Outer")/SUMIFS(TimeSeries!$S:$S,TimeSeries!$AB:$AB,N$11,TimeSeries!$AA:$AA,"Outer"),"")</f>
        <v>5.6962867522537458E-2</v>
      </c>
      <c r="O18" s="52">
        <f ca="1">IF(O16&gt;0,SUMIFS(TimeSeries!$U:$U,TimeSeries!$AB:$AB,O$11,TimeSeries!$AA:$AA,"Outer")/SUMIFS(TimeSeries!$S:$S,TimeSeries!$AB:$AB,O$11,TimeSeries!$AA:$AA,"Outer"),"")</f>
        <v>5.3558126947582677E-2</v>
      </c>
      <c r="P18" s="52">
        <f ca="1">IF(P16&gt;0,SUMIFS(TimeSeries!$U:$U,TimeSeries!$AB:$AB,P$11,TimeSeries!$AA:$AA,"Outer")/SUMIFS(TimeSeries!$S:$S,TimeSeries!$AB:$AB,P$11,TimeSeries!$AA:$AA,"Outer"),"")</f>
        <v>3.5080735231100224E-2</v>
      </c>
      <c r="Q18" s="52">
        <f ca="1">IF(Q16&gt;0,SUMIFS(TimeSeries!$U:$U,TimeSeries!$AB:$AB,Q$11,TimeSeries!$AA:$AA,"Outer")/SUMIFS(TimeSeries!$S:$S,TimeSeries!$AB:$AB,Q$11,TimeSeries!$AA:$AA,"Outer"),"")</f>
        <v>1.6314909513560228E-2</v>
      </c>
      <c r="R18" s="53">
        <f ca="1">IF(R16&gt;0,SUMIFS(TimeSeries!$U:$U,TimeSeries!$AB:$AB,R$11,TimeSeries!$AA:$AA,"Outer")/SUMIFS(TimeSeries!$S:$S,TimeSeries!$AB:$AB,R$11,TimeSeries!$AA:$AA,"Outer"),"")</f>
        <v>1.0166523870058683E-2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48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48"/>
      <c r="C20" s="42" t="s">
        <v>20</v>
      </c>
      <c r="D20" s="48">
        <f>COUNTIFS(TimeSeries!$AC:$AC,D$19)</f>
        <v>164</v>
      </c>
      <c r="E20" s="49">
        <f>COUNTIFS(TimeSeries!$AC:$AC,E$19)</f>
        <v>155</v>
      </c>
      <c r="F20" s="49">
        <f>COUNTIFS(TimeSeries!$AC:$AC,F$19)</f>
        <v>184</v>
      </c>
      <c r="G20" s="49">
        <f>COUNTIFS(TimeSeries!$AC:$AC,G$19)</f>
        <v>177</v>
      </c>
      <c r="H20" s="49">
        <f>COUNTIFS(TimeSeries!$AC:$AC,H$19)</f>
        <v>177</v>
      </c>
      <c r="I20" s="49">
        <f>COUNTIFS(TimeSeries!$AC:$AC,I$19)</f>
        <v>184</v>
      </c>
      <c r="J20" s="49">
        <f>COUNTIFS(TimeSeries!$AC:$AC,J$19)</f>
        <v>184</v>
      </c>
      <c r="K20" s="49">
        <f>COUNTIFS(TimeSeries!$AC:$AC,K$19)</f>
        <v>152</v>
      </c>
      <c r="L20" s="49">
        <f>COUNTIFS(TimeSeries!$AC:$AC,L$19)</f>
        <v>146</v>
      </c>
      <c r="M20" s="49">
        <f>COUNTIFS(TimeSeries!$AC:$AC,M$19)</f>
        <v>140</v>
      </c>
      <c r="N20" s="49">
        <f>COUNTIFS(TimeSeries!$AC:$AC,N$19)</f>
        <v>138</v>
      </c>
      <c r="O20" s="49">
        <f>COUNTIFS(TimeSeries!$AC:$AC,O$19)</f>
        <v>145</v>
      </c>
      <c r="P20" s="49">
        <f>COUNTIFS(TimeSeries!$AC:$AC,P$19)</f>
        <v>160</v>
      </c>
      <c r="Q20" s="49">
        <f>COUNTIFS(TimeSeries!$AC:$AC,Q$19)</f>
        <v>164</v>
      </c>
      <c r="R20" s="49">
        <f>COUNTIFS(TimeSeries!$AC:$AC,R$19)</f>
        <v>154</v>
      </c>
      <c r="S20" s="49">
        <f>COUNTIFS(TimeSeries!$AC:$AC,S$19)</f>
        <v>164</v>
      </c>
      <c r="T20" s="49">
        <f>COUNTIFS(TimeSeries!$AC:$AC,T$19)</f>
        <v>196</v>
      </c>
      <c r="U20" s="49">
        <f>COUNTIFS(TimeSeries!$AC:$AC,U$19)</f>
        <v>183</v>
      </c>
      <c r="V20" s="49">
        <f>COUNTIFS(TimeSeries!$AC:$AC,V$19)</f>
        <v>193</v>
      </c>
      <c r="W20" s="49">
        <f>COUNTIFS(TimeSeries!$AC:$AC,W$19)</f>
        <v>182</v>
      </c>
      <c r="X20" s="49">
        <f>COUNTIFS(TimeSeries!$AC:$AC,X$19)</f>
        <v>190</v>
      </c>
      <c r="Y20" s="49">
        <f>COUNTIFS(TimeSeries!$AC:$AC,Y$19)</f>
        <v>188</v>
      </c>
      <c r="Z20" s="49">
        <f>COUNTIFS(TimeSeries!$AC:$AC,Z$19)</f>
        <v>208</v>
      </c>
      <c r="AA20" s="50">
        <f>COUNTIFS(TimeSeries!$AC:$AC,AA$19)</f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48"/>
      <c r="C21" s="42" t="s">
        <v>21</v>
      </c>
      <c r="D21" s="48">
        <f ca="1">IF(D20&gt;0,SUMIFS(TimeSeries!$T:$T,TimeSeries!$AC:$AC,D$19)/SUMIFS(TimeSeries!$S:$S,TimeSeries!$AC:$AC,D$19),"")</f>
        <v>1.5880402839645372E-2</v>
      </c>
      <c r="E21" s="49">
        <f ca="1">IF(E20&gt;0,SUMIFS(TimeSeries!$T:$T,TimeSeries!$AC:$AC,E$19)/SUMIFS(TimeSeries!$S:$S,TimeSeries!$AC:$AC,E$19),"")</f>
        <v>1.9573378444391439E-2</v>
      </c>
      <c r="F21" s="49">
        <f ca="1">IF(F20&gt;0,SUMIFS(TimeSeries!$T:$T,TimeSeries!$AC:$AC,F$19)/SUMIFS(TimeSeries!$S:$S,TimeSeries!$AC:$AC,F$19),"")</f>
        <v>1.3144647753240709E-5</v>
      </c>
      <c r="G21" s="49">
        <f ca="1">IF(G20&gt;0,SUMIFS(TimeSeries!$T:$T,TimeSeries!$AC:$AC,G$19)/SUMIFS(TimeSeries!$S:$S,TimeSeries!$AC:$AC,G$19),"")</f>
        <v>-1.1594866757732869E-3</v>
      </c>
      <c r="H21" s="49">
        <f ca="1">IF(H20&gt;0,SUMIFS(TimeSeries!$T:$T,TimeSeries!$AC:$AC,H$19)/SUMIFS(TimeSeries!$S:$S,TimeSeries!$AC:$AC,H$19),"")</f>
        <v>-1.4580086315955268E-2</v>
      </c>
      <c r="I21" s="49">
        <f ca="1">IF(I20&gt;0,SUMIFS(TimeSeries!$T:$T,TimeSeries!$AC:$AC,I$19)/SUMIFS(TimeSeries!$S:$S,TimeSeries!$AC:$AC,I$19),"")</f>
        <v>-5.4237796863986585E-3</v>
      </c>
      <c r="J21" s="49">
        <f ca="1">IF(J20&gt;0,SUMIFS(TimeSeries!$T:$T,TimeSeries!$AC:$AC,J$19)/SUMIFS(TimeSeries!$S:$S,TimeSeries!$AC:$AC,J$19),"")</f>
        <v>-1.1650694544141115E-2</v>
      </c>
      <c r="K21" s="49">
        <f ca="1">IF(K20&gt;0,SUMIFS(TimeSeries!$T:$T,TimeSeries!$AC:$AC,K$19)/SUMIFS(TimeSeries!$S:$S,TimeSeries!$AC:$AC,K$19),"")</f>
        <v>-8.4504846798016137E-3</v>
      </c>
      <c r="L21" s="49">
        <f ca="1">IF(L20&gt;0,SUMIFS(TimeSeries!$T:$T,TimeSeries!$AC:$AC,L$19)/SUMIFS(TimeSeries!$S:$S,TimeSeries!$AC:$AC,L$19),"")</f>
        <v>-3.521226024976631E-4</v>
      </c>
      <c r="M21" s="49">
        <f ca="1">IF(M20&gt;0,SUMIFS(TimeSeries!$T:$T,TimeSeries!$AC:$AC,M$19)/SUMIFS(TimeSeries!$S:$S,TimeSeries!$AC:$AC,M$19),"")</f>
        <v>1.2383640214092061E-2</v>
      </c>
      <c r="N21" s="49">
        <f ca="1">IF(N20&gt;0,SUMIFS(TimeSeries!$T:$T,TimeSeries!$AC:$AC,N$19)/SUMIFS(TimeSeries!$S:$S,TimeSeries!$AC:$AC,N$19),"")</f>
        <v>-1.8985315643318889E-3</v>
      </c>
      <c r="O21" s="49">
        <f ca="1">IF(O20&gt;0,SUMIFS(TimeSeries!$T:$T,TimeSeries!$AC:$AC,O$19)/SUMIFS(TimeSeries!$S:$S,TimeSeries!$AC:$AC,O$19),"")</f>
        <v>-7.9142710897273354E-3</v>
      </c>
      <c r="P21" s="49">
        <f ca="1">IF(P20&gt;0,SUMIFS(TimeSeries!$T:$T,TimeSeries!$AC:$AC,P$19)/SUMIFS(TimeSeries!$S:$S,TimeSeries!$AC:$AC,P$19),"")</f>
        <v>1.1650722712049529E-2</v>
      </c>
      <c r="Q21" s="49">
        <f ca="1">IF(Q20&gt;0,SUMIFS(TimeSeries!$T:$T,TimeSeries!$AC:$AC,Q$19)/SUMIFS(TimeSeries!$S:$S,TimeSeries!$AC:$AC,Q$19),"")</f>
        <v>4.4811150827765833E-3</v>
      </c>
      <c r="R21" s="49">
        <f ca="1">IF(R20&gt;0,SUMIFS(TimeSeries!$T:$T,TimeSeries!$AC:$AC,R$19)/SUMIFS(TimeSeries!$S:$S,TimeSeries!$AC:$AC,R$19),"")</f>
        <v>-1.1482600907749045E-2</v>
      </c>
      <c r="S21" s="49">
        <f ca="1">IF(S20&gt;0,SUMIFS(TimeSeries!$T:$T,TimeSeries!$AC:$AC,S$19)/SUMIFS(TimeSeries!$S:$S,TimeSeries!$AC:$AC,S$19),"")</f>
        <v>1.4857977435793791E-2</v>
      </c>
      <c r="T21" s="49">
        <f ca="1">IF(T20&gt;0,SUMIFS(TimeSeries!$T:$T,TimeSeries!$AC:$AC,T$19)/SUMIFS(TimeSeries!$S:$S,TimeSeries!$AC:$AC,T$19),"")</f>
        <v>-5.2582978271440576E-3</v>
      </c>
      <c r="U21" s="49">
        <f ca="1">IF(U20&gt;0,SUMIFS(TimeSeries!$T:$T,TimeSeries!$AC:$AC,U$19)/SUMIFS(TimeSeries!$S:$S,TimeSeries!$AC:$AC,U$19),"")</f>
        <v>-1.2124139427404822E-2</v>
      </c>
      <c r="V21" s="49">
        <f ca="1">IF(V20&gt;0,SUMIFS(TimeSeries!$T:$T,TimeSeries!$AC:$AC,V$19)/SUMIFS(TimeSeries!$S:$S,TimeSeries!$AC:$AC,V$19),"")</f>
        <v>-8.8802796075367705E-3</v>
      </c>
      <c r="W21" s="49">
        <f ca="1">IF(W20&gt;0,SUMIFS(TimeSeries!$T:$T,TimeSeries!$AC:$AC,W$19)/SUMIFS(TimeSeries!$S:$S,TimeSeries!$AC:$AC,W$19),"")</f>
        <v>-1.6851287496935548E-2</v>
      </c>
      <c r="X21" s="49">
        <f ca="1">IF(X20&gt;0,SUMIFS(TimeSeries!$T:$T,TimeSeries!$AC:$AC,X$19)/SUMIFS(TimeSeries!$S:$S,TimeSeries!$AC:$AC,X$19),"")</f>
        <v>-1.6551652741055255E-2</v>
      </c>
      <c r="Y21" s="49">
        <f ca="1">IF(Y20&gt;0,SUMIFS(TimeSeries!$T:$T,TimeSeries!$AC:$AC,Y$19)/SUMIFS(TimeSeries!$S:$S,TimeSeries!$AC:$AC,Y$19),"")</f>
        <v>-1.6134769992285025E-2</v>
      </c>
      <c r="Z21" s="49">
        <f ca="1">IF(Z20&gt;0,SUMIFS(TimeSeries!$T:$T,TimeSeries!$AC:$AC,Z$19)/SUMIFS(TimeSeries!$S:$S,TimeSeries!$AC:$AC,Z$19),"")</f>
        <v>1.2969418356656312E-2</v>
      </c>
      <c r="AA21" s="50">
        <f ca="1">IF(AA20&gt;0,SUMIFS(TimeSeries!$T:$T,TimeSeries!$AC:$AC,AA$19)/SUMIFS(TimeSeries!$S:$S,TimeSeries!$AC:$AC,AA$19),"")</f>
        <v>2.7222660837255098E-2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48"/>
      <c r="C22" s="42" t="s">
        <v>22</v>
      </c>
      <c r="D22" s="57">
        <f ca="1">IF(D20&gt;0,SUMIFS(TimeSeries!$U:$U,TimeSeries!$AC:$AC,D$19)/SUMIFS(TimeSeries!$S:$S,TimeSeries!$AC:$AC,D$19),"")</f>
        <v>7.4249039552684665E-2</v>
      </c>
      <c r="E22" s="58">
        <f ca="1">IF(E20&gt;0,SUMIFS(TimeSeries!$U:$U,TimeSeries!$AC:$AC,E$19)/SUMIFS(TimeSeries!$S:$S,TimeSeries!$AC:$AC,E$19),"")</f>
        <v>7.6339641655680399E-2</v>
      </c>
      <c r="F22" s="58">
        <f ca="1">IF(F20&gt;0,SUMIFS(TimeSeries!$U:$U,TimeSeries!$AC:$AC,F$19)/SUMIFS(TimeSeries!$S:$S,TimeSeries!$AC:$AC,F$19),"")</f>
        <v>6.5039091953379993E-2</v>
      </c>
      <c r="G22" s="58">
        <f ca="1">IF(G20&gt;0,SUMIFS(TimeSeries!$U:$U,TimeSeries!$AC:$AC,G$19)/SUMIFS(TimeSeries!$S:$S,TimeSeries!$AC:$AC,G$19),"")</f>
        <v>4.8530081734014963E-2</v>
      </c>
      <c r="H22" s="58">
        <f ca="1">IF(H20&gt;0,SUMIFS(TimeSeries!$U:$U,TimeSeries!$AC:$AC,H$19)/SUMIFS(TimeSeries!$S:$S,TimeSeries!$AC:$AC,H$19),"")</f>
        <v>5.1778523472692628E-2</v>
      </c>
      <c r="I22" s="58">
        <f ca="1">IF(I20&gt;0,SUMIFS(TimeSeries!$U:$U,TimeSeries!$AC:$AC,I$19)/SUMIFS(TimeSeries!$S:$S,TimeSeries!$AC:$AC,I$19),"")</f>
        <v>6.4071539874728092E-2</v>
      </c>
      <c r="J22" s="58">
        <f ca="1">IF(J20&gt;0,SUMIFS(TimeSeries!$U:$U,TimeSeries!$AC:$AC,J$19)/SUMIFS(TimeSeries!$S:$S,TimeSeries!$AC:$AC,J$19),"")</f>
        <v>5.5146654149377784E-2</v>
      </c>
      <c r="K22" s="58">
        <f ca="1">IF(K20&gt;0,SUMIFS(TimeSeries!$U:$U,TimeSeries!$AC:$AC,K$19)/SUMIFS(TimeSeries!$S:$S,TimeSeries!$AC:$AC,K$19),"")</f>
        <v>4.686362584400678E-2</v>
      </c>
      <c r="L22" s="58">
        <f ca="1">IF(L20&gt;0,SUMIFS(TimeSeries!$U:$U,TimeSeries!$AC:$AC,L$19)/SUMIFS(TimeSeries!$S:$S,TimeSeries!$AC:$AC,L$19),"")</f>
        <v>5.2246130561357754E-2</v>
      </c>
      <c r="M22" s="58">
        <f ca="1">IF(M20&gt;0,SUMIFS(TimeSeries!$U:$U,TimeSeries!$AC:$AC,M$19)/SUMIFS(TimeSeries!$S:$S,TimeSeries!$AC:$AC,M$19),"")</f>
        <v>5.7977486293191181E-2</v>
      </c>
      <c r="N22" s="58">
        <f ca="1">IF(N20&gt;0,SUMIFS(TimeSeries!$U:$U,TimeSeries!$AC:$AC,N$19)/SUMIFS(TimeSeries!$S:$S,TimeSeries!$AC:$AC,N$19),"")</f>
        <v>5.350875504625658E-2</v>
      </c>
      <c r="O22" s="58">
        <f ca="1">IF(O20&gt;0,SUMIFS(TimeSeries!$U:$U,TimeSeries!$AC:$AC,O$19)/SUMIFS(TimeSeries!$S:$S,TimeSeries!$AC:$AC,O$19),"")</f>
        <v>5.6052292741255401E-2</v>
      </c>
      <c r="P22" s="58">
        <f ca="1">IF(P20&gt;0,SUMIFS(TimeSeries!$U:$U,TimeSeries!$AC:$AC,P$19)/SUMIFS(TimeSeries!$S:$S,TimeSeries!$AC:$AC,P$19),"")</f>
        <v>6.156508344740147E-2</v>
      </c>
      <c r="Q22" s="58">
        <f ca="1">IF(Q20&gt;0,SUMIFS(TimeSeries!$U:$U,TimeSeries!$AC:$AC,Q$19)/SUMIFS(TimeSeries!$S:$S,TimeSeries!$AC:$AC,Q$19),"")</f>
        <v>4.8426739197619403E-2</v>
      </c>
      <c r="R22" s="58">
        <f ca="1">IF(R20&gt;0,SUMIFS(TimeSeries!$U:$U,TimeSeries!$AC:$AC,R$19)/SUMIFS(TimeSeries!$S:$S,TimeSeries!$AC:$AC,R$19),"")</f>
        <v>5.2056818845443387E-2</v>
      </c>
      <c r="S22" s="58">
        <f ca="1">IF(S20&gt;0,SUMIFS(TimeSeries!$U:$U,TimeSeries!$AC:$AC,S$19)/SUMIFS(TimeSeries!$S:$S,TimeSeries!$AC:$AC,S$19),"")</f>
        <v>6.0593463852937769E-2</v>
      </c>
      <c r="T22" s="58">
        <f ca="1">IF(T20&gt;0,SUMIFS(TimeSeries!$U:$U,TimeSeries!$AC:$AC,T$19)/SUMIFS(TimeSeries!$S:$S,TimeSeries!$AC:$AC,T$19),"")</f>
        <v>5.3168898805110894E-2</v>
      </c>
      <c r="U22" s="58">
        <f ca="1">IF(U20&gt;0,SUMIFS(TimeSeries!$U:$U,TimeSeries!$AC:$AC,U$19)/SUMIFS(TimeSeries!$S:$S,TimeSeries!$AC:$AC,U$19),"")</f>
        <v>5.6032523817003084E-2</v>
      </c>
      <c r="V22" s="58">
        <f ca="1">IF(V20&gt;0,SUMIFS(TimeSeries!$U:$U,TimeSeries!$AC:$AC,V$19)/SUMIFS(TimeSeries!$S:$S,TimeSeries!$AC:$AC,V$19),"")</f>
        <v>4.7491184412005782E-2</v>
      </c>
      <c r="W22" s="58">
        <f ca="1">IF(W20&gt;0,SUMIFS(TimeSeries!$U:$U,TimeSeries!$AC:$AC,W$19)/SUMIFS(TimeSeries!$S:$S,TimeSeries!$AC:$AC,W$19),"")</f>
        <v>4.7130460654921838E-2</v>
      </c>
      <c r="X22" s="58">
        <f ca="1">IF(X20&gt;0,SUMIFS(TimeSeries!$U:$U,TimeSeries!$AC:$AC,X$19)/SUMIFS(TimeSeries!$S:$S,TimeSeries!$AC:$AC,X$19),"")</f>
        <v>5.5379512158890518E-2</v>
      </c>
      <c r="Y22" s="58">
        <f ca="1">IF(Y20&gt;0,SUMIFS(TimeSeries!$U:$U,TimeSeries!$AC:$AC,Y$19)/SUMIFS(TimeSeries!$S:$S,TimeSeries!$AC:$AC,Y$19),"")</f>
        <v>5.5413164920025841E-2</v>
      </c>
      <c r="Z22" s="58">
        <f ca="1">IF(Z20&gt;0,SUMIFS(TimeSeries!$U:$U,TimeSeries!$AC:$AC,Z$19)/SUMIFS(TimeSeries!$S:$S,TimeSeries!$AC:$AC,Z$19),"")</f>
        <v>6.5082772102075664E-2</v>
      </c>
      <c r="AA22" s="59">
        <f ca="1">IF(AA20&gt;0,SUMIFS(TimeSeries!$U:$U,TimeSeries!$AC:$AC,AA$19)/SUMIFS(TimeSeries!$S:$S,TimeSeries!$AC:$AC,AA$19),"")</f>
        <v>7.7001822233992601E-2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48" t="s">
        <v>66</v>
      </c>
      <c r="C23" s="40" t="s">
        <v>18</v>
      </c>
      <c r="D23" s="54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48"/>
      <c r="C24" s="70" t="s">
        <v>20</v>
      </c>
      <c r="D24" s="129">
        <f>IF(COUNTIFS(TimeSeries!$AD:$AD,D$23)&gt;0,COUNTIFS(TimeSeries!$AD:$AD,D$23),"")</f>
        <v>128</v>
      </c>
      <c r="E24" s="130">
        <f>IF(COUNTIFS(TimeSeries!$AD:$AD,E$23)&gt;0,COUNTIFS(TimeSeries!$AD:$AD,E$23),"")</f>
        <v>736</v>
      </c>
      <c r="F24" s="130">
        <f>IF(COUNTIFS(TimeSeries!$AD:$AD,F$23)&gt;0,COUNTIFS(TimeSeries!$AD:$AD,F$23),"")</f>
        <v>1651</v>
      </c>
      <c r="G24" s="130">
        <f>IF(COUNTIFS(TimeSeries!$AD:$AD,G$23)&gt;0,COUNTIFS(TimeSeries!$AD:$AD,G$23),"")</f>
        <v>753</v>
      </c>
      <c r="H24" s="130">
        <f>IF(COUNTIFS(TimeSeries!$AD:$AD,H$23)&gt;0,COUNTIFS(TimeSeries!$AD:$AD,H$23),"")</f>
        <v>256</v>
      </c>
      <c r="I24" s="130" t="str">
        <f>IF(COUNTIFS(TimeSeries!$AD:$AD,I$23)&gt;0,COUNTIFS(TimeSeries!$AD:$AD,I$23),"")</f>
        <v/>
      </c>
      <c r="J24" s="130" t="str">
        <f>IF(COUNTIFS(TimeSeries!$AD:$AD,J$23)&gt;0,COUNTIFS(TimeSeries!$AD:$AD,J$23),"")</f>
        <v/>
      </c>
      <c r="K24" s="130" t="str">
        <f>IF(COUNTIFS(TimeSeries!$AD:$AD,K$23)&gt;0,COUNTIFS(TimeSeries!$AD:$AD,K$23),"")</f>
        <v/>
      </c>
      <c r="L24" s="130" t="str">
        <f>IF(COUNTIFS(TimeSeries!$AD:$AD,L$23)&gt;0,COUNTIFS(TimeSeries!$AD:$AD,L$23),"")</f>
        <v/>
      </c>
      <c r="M24" s="130">
        <f>IF(COUNTIFS(TimeSeries!$AD:$AD,M$23)&gt;0,COUNTIFS(TimeSeries!$AD:$AD,M$23),"")</f>
        <v>145</v>
      </c>
      <c r="N24" s="130">
        <f>IF(COUNTIFS(TimeSeries!$AD:$AD,N$23)&gt;0,COUNTIFS(TimeSeries!$AD:$AD,N$23),"")</f>
        <v>146</v>
      </c>
      <c r="O24" s="131">
        <f>IF(COUNTIFS(TimeSeries!$AD:$AD,O$23)&gt;0,COUNTIFS(TimeSeries!$AD:$AD,O$23),"")</f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48"/>
      <c r="C25" s="70" t="s">
        <v>21</v>
      </c>
      <c r="D25" s="48">
        <f ca="1">IF(LEN(D24)&gt;0,SUMIFS(TimeSeries!$T:$T,TimeSeries!$AD:$AD,D$23)/SUMIFS(TimeSeries!$S:$S,TimeSeries!$AD:$AD,D$23),"")</f>
        <v>7.2180995278248089E-2</v>
      </c>
      <c r="E25" s="49">
        <f ca="1">IF(LEN(E24)&gt;0,SUMIFS(TimeSeries!$T:$T,TimeSeries!$AD:$AD,E$23)/SUMIFS(TimeSeries!$S:$S,TimeSeries!$AD:$AD,E$23),"")</f>
        <v>-1.2575316824421518E-2</v>
      </c>
      <c r="F25" s="49">
        <f ca="1">IF(LEN(F24)&gt;0,SUMIFS(TimeSeries!$T:$T,TimeSeries!$AD:$AD,F$23)/SUMIFS(TimeSeries!$S:$S,TimeSeries!$AD:$AD,F$23),"")</f>
        <v>9.0330226143343147E-4</v>
      </c>
      <c r="G25" s="49">
        <f ca="1">IF(LEN(G24)&gt;0,SUMIFS(TimeSeries!$T:$T,TimeSeries!$AD:$AD,G$23)/SUMIFS(TimeSeries!$S:$S,TimeSeries!$AD:$AD,G$23),"")</f>
        <v>-1.8595079184510456E-2</v>
      </c>
      <c r="H25" s="49">
        <f ca="1">IF(LEN(H24)&gt;0,SUMIFS(TimeSeries!$T:$T,TimeSeries!$AD:$AD,H$23)/SUMIFS(TimeSeries!$S:$S,TimeSeries!$AD:$AD,H$23),"")</f>
        <v>8.1941601424571301E-3</v>
      </c>
      <c r="I25" s="49" t="str">
        <f>IF(LEN(I24)&gt;0,SUMIFS(TimeSeries!$T:$T,TimeSeries!$AD:$AD,I$23)/SUMIFS(TimeSeries!$S:$S,TimeSeries!$AD:$AD,I$23),"")</f>
        <v/>
      </c>
      <c r="J25" s="49" t="str">
        <f>IF(LEN(J24)&gt;0,SUMIFS(TimeSeries!$T:$T,TimeSeries!$AD:$AD,J$23)/SUMIFS(TimeSeries!$S:$S,TimeSeries!$AD:$AD,J$23),"")</f>
        <v/>
      </c>
      <c r="K25" s="49" t="str">
        <f>IF(LEN(K24)&gt;0,SUMIFS(TimeSeries!$T:$T,TimeSeries!$AD:$AD,K$23)/SUMIFS(TimeSeries!$S:$S,TimeSeries!$AD:$AD,K$23),"")</f>
        <v/>
      </c>
      <c r="L25" s="49" t="str">
        <f>IF(LEN(L24)&gt;0,SUMIFS(TimeSeries!$T:$T,TimeSeries!$AD:$AD,L$23)/SUMIFS(TimeSeries!$S:$S,TimeSeries!$AD:$AD,L$23),"")</f>
        <v/>
      </c>
      <c r="M25" s="49">
        <f ca="1">IF(LEN(M24)&gt;0,SUMIFS(TimeSeries!$T:$T,TimeSeries!$AD:$AD,M$23)/SUMIFS(TimeSeries!$S:$S,TimeSeries!$AD:$AD,M$23),"")</f>
        <v>-4.0215684929987379E-4</v>
      </c>
      <c r="N25" s="49">
        <f ca="1">IF(LEN(N24)&gt;0,SUMIFS(TimeSeries!$T:$T,TimeSeries!$AD:$AD,N$23)/SUMIFS(TimeSeries!$S:$S,TimeSeries!$AD:$AD,N$23),"")</f>
        <v>5.3555950606198804E-2</v>
      </c>
      <c r="O25" s="50">
        <f ca="1">IF(LEN(O24)&gt;0,SUMIFS(TimeSeries!$T:$T,TimeSeries!$AD:$AD,O$23)/SUMIFS(TimeSeries!$S:$S,TimeSeries!$AD:$AD,O$23),"")</f>
        <v>-5.6613333844883918E-3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48"/>
      <c r="C26" s="70" t="s">
        <v>22</v>
      </c>
      <c r="D26" s="57">
        <f ca="1">IF(LEN(D24)&gt;0,SUMIFS(TimeSeries!$U:$U,TimeSeries!$AD:$AD,D$23)/SUMIFS(TimeSeries!$S:$S,TimeSeries!$AD:$AD,D$23),"")</f>
        <v>0.12565978224971069</v>
      </c>
      <c r="E26" s="58">
        <f ca="1">IF(LEN(E24)&gt;0,SUMIFS(TimeSeries!$U:$U,TimeSeries!$AD:$AD,E$23)/SUMIFS(TimeSeries!$S:$S,TimeSeries!$AD:$AD,E$23),"")</f>
        <v>6.1339221275011006E-2</v>
      </c>
      <c r="F26" s="58">
        <f ca="1">IF(LEN(F24)&gt;0,SUMIFS(TimeSeries!$U:$U,TimeSeries!$AD:$AD,F$23)/SUMIFS(TimeSeries!$S:$S,TimeSeries!$AD:$AD,F$23),"")</f>
        <v>4.3595681884497341E-2</v>
      </c>
      <c r="G26" s="58">
        <f ca="1">IF(LEN(G24)&gt;0,SUMIFS(TimeSeries!$U:$U,TimeSeries!$AD:$AD,G$23)/SUMIFS(TimeSeries!$S:$S,TimeSeries!$AD:$AD,G$23),"")</f>
        <v>9.6779929302328524E-2</v>
      </c>
      <c r="H26" s="58">
        <f ca="1">IF(LEN(H24)&gt;0,SUMIFS(TimeSeries!$U:$U,TimeSeries!$AD:$AD,H$23)/SUMIFS(TimeSeries!$S:$S,TimeSeries!$AD:$AD,H$23),"")</f>
        <v>9.8193895588750899E-2</v>
      </c>
      <c r="I26" s="58" t="str">
        <f>IF(LEN(I24)&gt;0,SUMIFS(TimeSeries!$U:$U,TimeSeries!$AD:$AD,I$23)/SUMIFS(TimeSeries!$S:$S,TimeSeries!$AD:$AD,I$23),"")</f>
        <v/>
      </c>
      <c r="J26" s="58" t="str">
        <f>IF(LEN(J24)&gt;0,SUMIFS(TimeSeries!$U:$U,TimeSeries!$AD:$AD,J$23)/SUMIFS(TimeSeries!$S:$S,TimeSeries!$AD:$AD,J$23),"")</f>
        <v/>
      </c>
      <c r="K26" s="58" t="str">
        <f>IF(LEN(K24)&gt;0,SUMIFS(TimeSeries!$U:$U,TimeSeries!$AD:$AD,K$23)/SUMIFS(TimeSeries!$S:$S,TimeSeries!$AD:$AD,K$23),"")</f>
        <v/>
      </c>
      <c r="L26" s="58" t="str">
        <f>IF(LEN(L24)&gt;0,SUMIFS(TimeSeries!$U:$U,TimeSeries!$AD:$AD,L$23)/SUMIFS(TimeSeries!$S:$S,TimeSeries!$AD:$AD,L$23),"")</f>
        <v/>
      </c>
      <c r="M26" s="58">
        <f ca="1">IF(LEN(M24)&gt;0,SUMIFS(TimeSeries!$U:$U,TimeSeries!$AD:$AD,M$23)/SUMIFS(TimeSeries!$S:$S,TimeSeries!$AD:$AD,M$23),"")</f>
        <v>5.7824643022583659E-2</v>
      </c>
      <c r="N26" s="58">
        <f ca="1">IF(LEN(N24)&gt;0,SUMIFS(TimeSeries!$U:$U,TimeSeries!$AD:$AD,N$23)/SUMIFS(TimeSeries!$S:$S,TimeSeries!$AD:$AD,N$23),"")</f>
        <v>9.3116335192588995E-2</v>
      </c>
      <c r="O26" s="59">
        <f ca="1">IF(LEN(O24)&gt;0,SUMIFS(TimeSeries!$U:$U,TimeSeries!$AD:$AD,O$23)/SUMIFS(TimeSeries!$S:$S,TimeSeries!$AD:$AD,O$23),"")</f>
        <v>4.8733267275851165E-2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48" t="s">
        <v>79</v>
      </c>
      <c r="C27" s="40" t="s">
        <v>18</v>
      </c>
      <c r="D27" s="136" t="s">
        <v>80</v>
      </c>
      <c r="E27" s="127" t="s">
        <v>81</v>
      </c>
      <c r="F27" s="127" t="s">
        <v>82</v>
      </c>
      <c r="G27" s="127" t="s">
        <v>83</v>
      </c>
      <c r="H27" s="127" t="s">
        <v>84</v>
      </c>
      <c r="I27" s="127" t="s">
        <v>85</v>
      </c>
      <c r="J27" s="127" t="s">
        <v>86</v>
      </c>
      <c r="K27" s="127" t="s">
        <v>87</v>
      </c>
      <c r="L27" s="127" t="s">
        <v>88</v>
      </c>
      <c r="M27" s="127" t="s">
        <v>89</v>
      </c>
      <c r="N27" s="127" t="s">
        <v>90</v>
      </c>
      <c r="O27" s="127" t="s">
        <v>91</v>
      </c>
      <c r="P27" s="137" t="s">
        <v>92</v>
      </c>
      <c r="Q27" s="137" t="s">
        <v>93</v>
      </c>
      <c r="R27" s="137" t="s">
        <v>94</v>
      </c>
      <c r="S27" s="137" t="s">
        <v>95</v>
      </c>
      <c r="T27" s="137" t="s">
        <v>96</v>
      </c>
      <c r="U27" s="137" t="s">
        <v>97</v>
      </c>
      <c r="V27" s="137" t="s">
        <v>98</v>
      </c>
      <c r="W27" s="137" t="s">
        <v>99</v>
      </c>
      <c r="X27" s="137" t="s">
        <v>100</v>
      </c>
      <c r="Y27" s="137" t="s">
        <v>101</v>
      </c>
      <c r="Z27" s="137" t="s">
        <v>102</v>
      </c>
      <c r="AA27" s="137" t="s">
        <v>103</v>
      </c>
      <c r="AB27" s="137" t="s">
        <v>104</v>
      </c>
      <c r="AC27" s="137" t="s">
        <v>105</v>
      </c>
      <c r="AD27" s="137" t="s">
        <v>106</v>
      </c>
      <c r="AE27" s="137" t="s">
        <v>107</v>
      </c>
      <c r="AF27" s="137" t="s">
        <v>108</v>
      </c>
      <c r="AG27" s="137" t="s">
        <v>109</v>
      </c>
      <c r="AH27" s="137" t="s">
        <v>110</v>
      </c>
      <c r="AI27" s="137" t="s">
        <v>111</v>
      </c>
      <c r="AJ27" s="137" t="s">
        <v>112</v>
      </c>
      <c r="AK27" s="137" t="s">
        <v>113</v>
      </c>
      <c r="AL27" s="137" t="s">
        <v>114</v>
      </c>
      <c r="AM27" s="138" t="s">
        <v>115</v>
      </c>
    </row>
    <row r="28" spans="2:39" customFormat="1" ht="15" thickBot="1" x14ac:dyDescent="0.35">
      <c r="B28" s="148"/>
      <c r="C28" s="70" t="s">
        <v>20</v>
      </c>
      <c r="D28" s="129">
        <f>IF(COUNTIF(TimeSeries!$AE:$AE,D27)&gt;0,COUNTIF(TimeSeries!$AE:$AE,D27),"")</f>
        <v>34</v>
      </c>
      <c r="E28" s="130" t="str">
        <f>IF(COUNTIF(TimeSeries!$AE:$AE,E27)&gt;0,COUNTIF(TimeSeries!$AE:$AE,E27),"")</f>
        <v/>
      </c>
      <c r="F28" s="130" t="str">
        <f>IF(COUNTIF(TimeSeries!$AE:$AE,F27)&gt;0,COUNTIF(TimeSeries!$AE:$AE,F27),"")</f>
        <v/>
      </c>
      <c r="G28" s="130" t="str">
        <f>IF(COUNTIF(TimeSeries!$AE:$AE,G27)&gt;0,COUNTIF(TimeSeries!$AE:$AE,G27),"")</f>
        <v/>
      </c>
      <c r="H28" s="130" t="str">
        <f>IF(COUNTIF(TimeSeries!$AE:$AE,H27)&gt;0,COUNTIF(TimeSeries!$AE:$AE,H27),"")</f>
        <v/>
      </c>
      <c r="I28" s="130" t="str">
        <f>IF(COUNTIF(TimeSeries!$AE:$AE,I27)&gt;0,COUNTIF(TimeSeries!$AE:$AE,I27),"")</f>
        <v/>
      </c>
      <c r="J28" s="130" t="str">
        <f>IF(COUNTIF(TimeSeries!$AE:$AE,J27)&gt;0,COUNTIF(TimeSeries!$AE:$AE,J27),"")</f>
        <v/>
      </c>
      <c r="K28" s="130" t="str">
        <f>IF(COUNTIF(TimeSeries!$AE:$AE,K27)&gt;0,COUNTIF(TimeSeries!$AE:$AE,K27),"")</f>
        <v/>
      </c>
      <c r="L28" s="130" t="str">
        <f>IF(COUNTIF(TimeSeries!$AE:$AE,L27)&gt;0,COUNTIF(TimeSeries!$AE:$AE,L27),"")</f>
        <v/>
      </c>
      <c r="M28" s="130" t="str">
        <f>IF(COUNTIF(TimeSeries!$AE:$AE,M27)&gt;0,COUNTIF(TimeSeries!$AE:$AE,M27),"")</f>
        <v/>
      </c>
      <c r="N28" s="130" t="str">
        <f>IF(COUNTIF(TimeSeries!$AE:$AE,N27)&gt;0,COUNTIF(TimeSeries!$AE:$AE,N27),"")</f>
        <v/>
      </c>
      <c r="O28" s="130" t="str">
        <f>IF(COUNTIF(TimeSeries!$AE:$AE,O27)&gt;0,COUNTIF(TimeSeries!$AE:$AE,O27),"")</f>
        <v/>
      </c>
      <c r="P28" s="130" t="str">
        <f>IF(COUNTIF(TimeSeries!$AE:$AE,P27)&gt;0,COUNTIF(TimeSeries!$AE:$AE,P27),"")</f>
        <v/>
      </c>
      <c r="Q28" s="130" t="str">
        <f>IF(COUNTIF(TimeSeries!$AE:$AE,Q27)&gt;0,COUNTIF(TimeSeries!$AE:$AE,Q27),"")</f>
        <v/>
      </c>
      <c r="R28" s="130" t="str">
        <f>IF(COUNTIF(TimeSeries!$AE:$AE,R27)&gt;0,COUNTIF(TimeSeries!$AE:$AE,R27),"")</f>
        <v/>
      </c>
      <c r="S28" s="130" t="str">
        <f>IF(COUNTIF(TimeSeries!$AE:$AE,S27)&gt;0,COUNTIF(TimeSeries!$AE:$AE,S27),"")</f>
        <v/>
      </c>
      <c r="T28" s="130" t="str">
        <f>IF(COUNTIF(TimeSeries!$AE:$AE,T27)&gt;0,COUNTIF(TimeSeries!$AE:$AE,T27),"")</f>
        <v/>
      </c>
      <c r="U28" s="130" t="str">
        <f>IF(COUNTIF(TimeSeries!$AE:$AE,U27)&gt;0,COUNTIF(TimeSeries!$AE:$AE,U27),"")</f>
        <v/>
      </c>
      <c r="V28" s="130" t="str">
        <f>IF(COUNTIF(TimeSeries!$AE:$AE,V27)&gt;0,COUNTIF(TimeSeries!$AE:$AE,V27),"")</f>
        <v/>
      </c>
      <c r="W28" s="130" t="str">
        <f>IF(COUNTIF(TimeSeries!$AE:$AE,W27)&gt;0,COUNTIF(TimeSeries!$AE:$AE,W27),"")</f>
        <v/>
      </c>
      <c r="X28" s="130">
        <f>IF(COUNTIF(TimeSeries!$AE:$AE,X27)&gt;0,COUNTIF(TimeSeries!$AE:$AE,X27),"")</f>
        <v>123</v>
      </c>
      <c r="Y28" s="130">
        <f>IF(COUNTIF(TimeSeries!$AE:$AE,Y27)&gt;0,COUNTIF(TimeSeries!$AE:$AE,Y27),"")</f>
        <v>95</v>
      </c>
      <c r="Z28" s="130" t="str">
        <f>IF(COUNTIF(TimeSeries!$AE:$AE,Z27)&gt;0,COUNTIF(TimeSeries!$AE:$AE,Z27),"")</f>
        <v/>
      </c>
      <c r="AA28" s="130" t="str">
        <f>IF(COUNTIF(TimeSeries!$AE:$AE,AA27)&gt;0,COUNTIF(TimeSeries!$AE:$AE,AA27),"")</f>
        <v/>
      </c>
      <c r="AB28" s="130" t="str">
        <f>IF(COUNTIF(TimeSeries!$AE:$AE,AB27)&gt;0,COUNTIF(TimeSeries!$AE:$AE,AB27),"")</f>
        <v/>
      </c>
      <c r="AC28" s="130" t="str">
        <f>IF(COUNTIF(TimeSeries!$AE:$AE,AC27)&gt;0,COUNTIF(TimeSeries!$AE:$AE,AC27),"")</f>
        <v/>
      </c>
      <c r="AD28" s="130" t="str">
        <f>IF(COUNTIF(TimeSeries!$AE:$AE,AD27)&gt;0,COUNTIF(TimeSeries!$AE:$AE,AD27),"")</f>
        <v/>
      </c>
      <c r="AE28" s="130">
        <f>IF(COUNTIF(TimeSeries!$AE:$AE,AE27)&gt;0,COUNTIF(TimeSeries!$AE:$AE,AE27),"")</f>
        <v>409</v>
      </c>
      <c r="AF28" s="130">
        <f>IF(COUNTIF(TimeSeries!$AE:$AE,AF27)&gt;0,COUNTIF(TimeSeries!$AE:$AE,AF27),"")</f>
        <v>482</v>
      </c>
      <c r="AG28" s="130">
        <f>IF(COUNTIF(TimeSeries!$AE:$AE,AG27)&gt;0,COUNTIF(TimeSeries!$AE:$AE,AG27),"")</f>
        <v>975</v>
      </c>
      <c r="AH28" s="130">
        <f>IF(COUNTIF(TimeSeries!$AE:$AE,AH27)&gt;0,COUNTIF(TimeSeries!$AE:$AE,AH27),"")</f>
        <v>1064</v>
      </c>
      <c r="AI28" s="130">
        <f>IF(COUNTIF(TimeSeries!$AE:$AE,AI27)&gt;0,COUNTIF(TimeSeries!$AE:$AE,AI27),"")</f>
        <v>541</v>
      </c>
      <c r="AJ28" s="130">
        <f>IF(COUNTIF(TimeSeries!$AE:$AE,AJ27)&gt;0,COUNTIF(TimeSeries!$AE:$AE,AJ27),"")</f>
        <v>116</v>
      </c>
      <c r="AK28" s="130">
        <f>IF(COUNTIF(TimeSeries!$AE:$AE,AK27)&gt;0,COUNTIF(TimeSeries!$AE:$AE,AK27),"")</f>
        <v>92</v>
      </c>
      <c r="AL28" s="130">
        <f>IF(COUNTIF(TimeSeries!$AE:$AE,AL27)&gt;0,COUNTIF(TimeSeries!$AE:$AE,AL27),"")</f>
        <v>100</v>
      </c>
      <c r="AM28" s="131">
        <f>IF(COUNTIF(TimeSeries!$AE:$AE,AM27)&gt;0,COUNTIF(TimeSeries!$AE:$AE,AM27),"")</f>
        <v>94</v>
      </c>
    </row>
    <row r="29" spans="2:39" customFormat="1" ht="15" thickBot="1" x14ac:dyDescent="0.35">
      <c r="B29" s="148"/>
      <c r="C29" s="70" t="s">
        <v>21</v>
      </c>
      <c r="D29" s="48">
        <f ca="1">IF(LEN(D28)&gt;0,SUMIFS(TimeSeries!$T:$T,TimeSeries!$AE:$AE,D$27)/SUMIFS(TimeSeries!$S:$S,TimeSeries!$AE:$AE,D$27),"")</f>
        <v>-5.792075453107523E-2</v>
      </c>
      <c r="E29" s="49" t="str">
        <f>IF(LEN(E28)&gt;0,SUMIFS(TimeSeries!$T:$T,TimeSeries!$AE:$AE,E$27)/SUMIFS(TimeSeries!$S:$S,TimeSeries!$AE:$AE,E$27),"")</f>
        <v/>
      </c>
      <c r="F29" s="49" t="str">
        <f>IF(LEN(F28)&gt;0,SUMIFS(TimeSeries!$T:$T,TimeSeries!$AE:$AE,F$27)/SUMIFS(TimeSeries!$S:$S,TimeSeries!$AE:$AE,F$27),"")</f>
        <v/>
      </c>
      <c r="G29" s="49" t="str">
        <f>IF(LEN(G28)&gt;0,SUMIFS(TimeSeries!$T:$T,TimeSeries!$AE:$AE,G$27)/SUMIFS(TimeSeries!$S:$S,TimeSeries!$AE:$AE,G$27),"")</f>
        <v/>
      </c>
      <c r="H29" s="49" t="str">
        <f>IF(LEN(H28)&gt;0,SUMIFS(TimeSeries!$T:$T,TimeSeries!$AE:$AE,H$27)/SUMIFS(TimeSeries!$S:$S,TimeSeries!$AE:$AE,H$27),"")</f>
        <v/>
      </c>
      <c r="I29" s="49" t="str">
        <f>IF(LEN(I28)&gt;0,SUMIFS(TimeSeries!$T:$T,TimeSeries!$AE:$AE,I$27)/SUMIFS(TimeSeries!$S:$S,TimeSeries!$AE:$AE,I$27),"")</f>
        <v/>
      </c>
      <c r="J29" s="49" t="str">
        <f>IF(LEN(J28)&gt;0,SUMIFS(TimeSeries!$T:$T,TimeSeries!$AE:$AE,J$27)/SUMIFS(TimeSeries!$S:$S,TimeSeries!$AE:$AE,J$27),"")</f>
        <v/>
      </c>
      <c r="K29" s="49" t="str">
        <f>IF(LEN(K28)&gt;0,SUMIFS(TimeSeries!$T:$T,TimeSeries!$AE:$AE,K$27)/SUMIFS(TimeSeries!$S:$S,TimeSeries!$AE:$AE,K$27),"")</f>
        <v/>
      </c>
      <c r="L29" s="49" t="str">
        <f>IF(LEN(L28)&gt;0,SUMIFS(TimeSeries!$T:$T,TimeSeries!$AE:$AE,L$27)/SUMIFS(TimeSeries!$S:$S,TimeSeries!$AE:$AE,L$27),"")</f>
        <v/>
      </c>
      <c r="M29" s="49" t="str">
        <f>IF(LEN(M28)&gt;0,SUMIFS(TimeSeries!$T:$T,TimeSeries!$AE:$AE,M$27)/SUMIFS(TimeSeries!$S:$S,TimeSeries!$AE:$AE,M$27),"")</f>
        <v/>
      </c>
      <c r="N29" s="49" t="str">
        <f>IF(LEN(N28)&gt;0,SUMIFS(TimeSeries!$T:$T,TimeSeries!$AE:$AE,N$27)/SUMIFS(TimeSeries!$S:$S,TimeSeries!$AE:$AE,N$27),"")</f>
        <v/>
      </c>
      <c r="O29" s="49" t="str">
        <f>IF(LEN(O28)&gt;0,SUMIFS(TimeSeries!$T:$T,TimeSeries!$AE:$AE,O$27)/SUMIFS(TimeSeries!$S:$S,TimeSeries!$AE:$AE,O$27),"")</f>
        <v/>
      </c>
      <c r="P29" s="49" t="str">
        <f>IF(LEN(P28)&gt;0,SUMIFS(TimeSeries!$T:$T,TimeSeries!$AE:$AE,P$27)/SUMIFS(TimeSeries!$S:$S,TimeSeries!$AE:$AE,P$27),"")</f>
        <v/>
      </c>
      <c r="Q29" s="49" t="str">
        <f>IF(LEN(Q28)&gt;0,SUMIFS(TimeSeries!$T:$T,TimeSeries!$AE:$AE,Q$27)/SUMIFS(TimeSeries!$S:$S,TimeSeries!$AE:$AE,Q$27),"")</f>
        <v/>
      </c>
      <c r="R29" s="49" t="str">
        <f>IF(LEN(R28)&gt;0,SUMIFS(TimeSeries!$T:$T,TimeSeries!$AE:$AE,R$27)/SUMIFS(TimeSeries!$S:$S,TimeSeries!$AE:$AE,R$27),"")</f>
        <v/>
      </c>
      <c r="S29" s="49" t="str">
        <f>IF(LEN(S28)&gt;0,SUMIFS(TimeSeries!$T:$T,TimeSeries!$AE:$AE,S$27)/SUMIFS(TimeSeries!$S:$S,TimeSeries!$AE:$AE,S$27),"")</f>
        <v/>
      </c>
      <c r="T29" s="49" t="str">
        <f>IF(LEN(T28)&gt;0,SUMIFS(TimeSeries!$T:$T,TimeSeries!$AE:$AE,T$27)/SUMIFS(TimeSeries!$S:$S,TimeSeries!$AE:$AE,T$27),"")</f>
        <v/>
      </c>
      <c r="U29" s="49" t="str">
        <f>IF(LEN(U28)&gt;0,SUMIFS(TimeSeries!$T:$T,TimeSeries!$AE:$AE,U$27)/SUMIFS(TimeSeries!$S:$S,TimeSeries!$AE:$AE,U$27),"")</f>
        <v/>
      </c>
      <c r="V29" s="49" t="str">
        <f>IF(LEN(V28)&gt;0,SUMIFS(TimeSeries!$T:$T,TimeSeries!$AE:$AE,V$27)/SUMIFS(TimeSeries!$S:$S,TimeSeries!$AE:$AE,V$27),"")</f>
        <v/>
      </c>
      <c r="W29" s="49" t="str">
        <f>IF(LEN(W28)&gt;0,SUMIFS(TimeSeries!$T:$T,TimeSeries!$AE:$AE,W$27)/SUMIFS(TimeSeries!$S:$S,TimeSeries!$AE:$AE,W$27),"")</f>
        <v/>
      </c>
      <c r="X29" s="49">
        <f ca="1">IF(LEN(X28)&gt;0,SUMIFS(TimeSeries!$T:$T,TimeSeries!$AE:$AE,X$27)/SUMIFS(TimeSeries!$S:$S,TimeSeries!$AE:$AE,X$27),"")</f>
        <v>3.8888372585219717E-2</v>
      </c>
      <c r="Y29" s="49">
        <f ca="1">IF(LEN(Y28)&gt;0,SUMIFS(TimeSeries!$T:$T,TimeSeries!$AE:$AE,Y$27)/SUMIFS(TimeSeries!$S:$S,TimeSeries!$AE:$AE,Y$27),"")</f>
        <v>0.22928074228433615</v>
      </c>
      <c r="Z29" s="49" t="str">
        <f>IF(LEN(Z28)&gt;0,SUMIFS(TimeSeries!$T:$T,TimeSeries!$AE:$AE,Z$27)/SUMIFS(TimeSeries!$S:$S,TimeSeries!$AE:$AE,Z$27),"")</f>
        <v/>
      </c>
      <c r="AA29" s="49" t="str">
        <f>IF(LEN(AA28)&gt;0,SUMIFS(TimeSeries!$T:$T,TimeSeries!$AE:$AE,AA$27)/SUMIFS(TimeSeries!$S:$S,TimeSeries!$AE:$AE,AA$27),"")</f>
        <v/>
      </c>
      <c r="AB29" s="49" t="str">
        <f>IF(LEN(AB28)&gt;0,SUMIFS(TimeSeries!$T:$T,TimeSeries!$AE:$AE,AB$27)/SUMIFS(TimeSeries!$S:$S,TimeSeries!$AE:$AE,AB$27),"")</f>
        <v/>
      </c>
      <c r="AC29" s="49" t="str">
        <f>IF(LEN(AC28)&gt;0,SUMIFS(TimeSeries!$T:$T,TimeSeries!$AE:$AE,AC$27)/SUMIFS(TimeSeries!$S:$S,TimeSeries!$AE:$AE,AC$27),"")</f>
        <v/>
      </c>
      <c r="AD29" s="49" t="str">
        <f>IF(LEN(AD28)&gt;0,SUMIFS(TimeSeries!$T:$T,TimeSeries!$AE:$AE,AD$27)/SUMIFS(TimeSeries!$S:$S,TimeSeries!$AE:$AE,AD$27),"")</f>
        <v/>
      </c>
      <c r="AE29" s="49">
        <f ca="1">IF(LEN(AE28)&gt;0,SUMIFS(TimeSeries!$T:$T,TimeSeries!$AE:$AE,AE$27)/SUMIFS(TimeSeries!$S:$S,TimeSeries!$AE:$AE,AE$27),"")</f>
        <v>-2.5316500453542359E-2</v>
      </c>
      <c r="AF29" s="49">
        <f ca="1">IF(LEN(AF28)&gt;0,SUMIFS(TimeSeries!$T:$T,TimeSeries!$AE:$AE,AF$27)/SUMIFS(TimeSeries!$S:$S,TimeSeries!$AE:$AE,AF$27),"")</f>
        <v>1.7070604585711891E-3</v>
      </c>
      <c r="AG29" s="49">
        <f ca="1">IF(LEN(AG28)&gt;0,SUMIFS(TimeSeries!$T:$T,TimeSeries!$AE:$AE,AG$27)/SUMIFS(TimeSeries!$S:$S,TimeSeries!$AE:$AE,AG$27),"")</f>
        <v>-3.3263090830788129E-3</v>
      </c>
      <c r="AH29" s="49">
        <f ca="1">IF(LEN(AH28)&gt;0,SUMIFS(TimeSeries!$T:$T,TimeSeries!$AE:$AE,AH$27)/SUMIFS(TimeSeries!$S:$S,TimeSeries!$AE:$AE,AH$27),"")</f>
        <v>-8.0322767345252354E-3</v>
      </c>
      <c r="AI29" s="49">
        <f ca="1">IF(LEN(AI28)&gt;0,SUMIFS(TimeSeries!$T:$T,TimeSeries!$AE:$AE,AI$27)/SUMIFS(TimeSeries!$S:$S,TimeSeries!$AE:$AE,AI$27),"")</f>
        <v>-1.0176750506478819E-2</v>
      </c>
      <c r="AJ29" s="49">
        <f ca="1">IF(LEN(AJ28)&gt;0,SUMIFS(TimeSeries!$T:$T,TimeSeries!$AE:$AE,AJ$27)/SUMIFS(TimeSeries!$S:$S,TimeSeries!$AE:$AE,AJ$27),"")</f>
        <v>-1.7524925372490438E-2</v>
      </c>
      <c r="AK29" s="49">
        <f ca="1">IF(LEN(AK28)&gt;0,SUMIFS(TimeSeries!$T:$T,TimeSeries!$AE:$AE,AK$27)/SUMIFS(TimeSeries!$S:$S,TimeSeries!$AE:$AE,AK$27),"")</f>
        <v>-2.6126635430689542E-2</v>
      </c>
      <c r="AL29" s="49">
        <f ca="1">IF(LEN(AL28)&gt;0,SUMIFS(TimeSeries!$T:$T,TimeSeries!$AE:$AE,AL$27)/SUMIFS(TimeSeries!$S:$S,TimeSeries!$AE:$AE,AL$27),"")</f>
        <v>-5.0011516067488805E-2</v>
      </c>
      <c r="AM29" s="50">
        <f ca="1">IF(LEN(AM28)&gt;0,SUMIFS(TimeSeries!$T:$T,TimeSeries!$AE:$AE,AM$27)/SUMIFS(TimeSeries!$S:$S,TimeSeries!$AE:$AE,AM$27),"")</f>
        <v>-7.1058187635600206E-2</v>
      </c>
    </row>
    <row r="30" spans="2:39" customFormat="1" ht="15" thickBot="1" x14ac:dyDescent="0.35">
      <c r="B30" s="148"/>
      <c r="C30" s="70" t="s">
        <v>22</v>
      </c>
      <c r="D30" s="57">
        <f ca="1">IF(LEN(D28)&gt;0,SUMIFS(TimeSeries!$U:$U,TimeSeries!$AE:$AE,D$27)/SUMIFS(TimeSeries!$S:$S,TimeSeries!$AE:$AE,D$27),"")</f>
        <v>0.16196647779204676</v>
      </c>
      <c r="E30" s="58" t="str">
        <f>IF(LEN(E28)&gt;0,SUMIFS(TimeSeries!$U:$U,TimeSeries!$AE:$AE,E$27)/SUMIFS(TimeSeries!$S:$S,TimeSeries!$AE:$AE,E$27),"")</f>
        <v/>
      </c>
      <c r="F30" s="58" t="str">
        <f>IF(LEN(F28)&gt;0,SUMIFS(TimeSeries!$U:$U,TimeSeries!$AE:$AE,F$27)/SUMIFS(TimeSeries!$S:$S,TimeSeries!$AE:$AE,F$27),"")</f>
        <v/>
      </c>
      <c r="G30" s="58" t="str">
        <f>IF(LEN(G28)&gt;0,SUMIFS(TimeSeries!$U:$U,TimeSeries!$AE:$AE,G$27)/SUMIFS(TimeSeries!$S:$S,TimeSeries!$AE:$AE,G$27),"")</f>
        <v/>
      </c>
      <c r="H30" s="58" t="str">
        <f>IF(LEN(H28)&gt;0,SUMIFS(TimeSeries!$U:$U,TimeSeries!$AE:$AE,H$27)/SUMIFS(TimeSeries!$S:$S,TimeSeries!$AE:$AE,H$27),"")</f>
        <v/>
      </c>
      <c r="I30" s="58" t="str">
        <f>IF(LEN(I28)&gt;0,SUMIFS(TimeSeries!$U:$U,TimeSeries!$AE:$AE,I$27)/SUMIFS(TimeSeries!$S:$S,TimeSeries!$AE:$AE,I$27),"")</f>
        <v/>
      </c>
      <c r="J30" s="58" t="str">
        <f>IF(LEN(J28)&gt;0,SUMIFS(TimeSeries!$U:$U,TimeSeries!$AE:$AE,J$27)/SUMIFS(TimeSeries!$S:$S,TimeSeries!$AE:$AE,J$27),"")</f>
        <v/>
      </c>
      <c r="K30" s="58" t="str">
        <f>IF(LEN(K28)&gt;0,SUMIFS(TimeSeries!$U:$U,TimeSeries!$AE:$AE,K$27)/SUMIFS(TimeSeries!$S:$S,TimeSeries!$AE:$AE,K$27),"")</f>
        <v/>
      </c>
      <c r="L30" s="58" t="str">
        <f>IF(LEN(L28)&gt;0,SUMIFS(TimeSeries!$U:$U,TimeSeries!$AE:$AE,L$27)/SUMIFS(TimeSeries!$S:$S,TimeSeries!$AE:$AE,L$27),"")</f>
        <v/>
      </c>
      <c r="M30" s="58" t="str">
        <f>IF(LEN(M28)&gt;0,SUMIFS(TimeSeries!$U:$U,TimeSeries!$AE:$AE,M$27)/SUMIFS(TimeSeries!$S:$S,TimeSeries!$AE:$AE,M$27),"")</f>
        <v/>
      </c>
      <c r="N30" s="58" t="str">
        <f>IF(LEN(N28)&gt;0,SUMIFS(TimeSeries!$U:$U,TimeSeries!$AE:$AE,N$27)/SUMIFS(TimeSeries!$S:$S,TimeSeries!$AE:$AE,N$27),"")</f>
        <v/>
      </c>
      <c r="O30" s="58" t="str">
        <f>IF(LEN(O28)&gt;0,SUMIFS(TimeSeries!$U:$U,TimeSeries!$AE:$AE,O$27)/SUMIFS(TimeSeries!$S:$S,TimeSeries!$AE:$AE,O$27),"")</f>
        <v/>
      </c>
      <c r="P30" s="58" t="str">
        <f>IF(LEN(P28)&gt;0,SUMIFS(TimeSeries!$U:$U,TimeSeries!$AE:$AE,P$27)/SUMIFS(TimeSeries!$S:$S,TimeSeries!$AE:$AE,P$27),"")</f>
        <v/>
      </c>
      <c r="Q30" s="58" t="str">
        <f>IF(LEN(Q28)&gt;0,SUMIFS(TimeSeries!$U:$U,TimeSeries!$AE:$AE,Q$27)/SUMIFS(TimeSeries!$S:$S,TimeSeries!$AE:$AE,Q$27),"")</f>
        <v/>
      </c>
      <c r="R30" s="58" t="str">
        <f>IF(LEN(R28)&gt;0,SUMIFS(TimeSeries!$U:$U,TimeSeries!$AE:$AE,R$27)/SUMIFS(TimeSeries!$S:$S,TimeSeries!$AE:$AE,R$27),"")</f>
        <v/>
      </c>
      <c r="S30" s="58" t="str">
        <f>IF(LEN(S28)&gt;0,SUMIFS(TimeSeries!$U:$U,TimeSeries!$AE:$AE,S$27)/SUMIFS(TimeSeries!$S:$S,TimeSeries!$AE:$AE,S$27),"")</f>
        <v/>
      </c>
      <c r="T30" s="58" t="str">
        <f>IF(LEN(T28)&gt;0,SUMIFS(TimeSeries!$U:$U,TimeSeries!$AE:$AE,T$27)/SUMIFS(TimeSeries!$S:$S,TimeSeries!$AE:$AE,T$27),"")</f>
        <v/>
      </c>
      <c r="U30" s="58" t="str">
        <f>IF(LEN(U28)&gt;0,SUMIFS(TimeSeries!$U:$U,TimeSeries!$AE:$AE,U$27)/SUMIFS(TimeSeries!$S:$S,TimeSeries!$AE:$AE,U$27),"")</f>
        <v/>
      </c>
      <c r="V30" s="58" t="str">
        <f>IF(LEN(V28)&gt;0,SUMIFS(TimeSeries!$U:$U,TimeSeries!$AE:$AE,V$27)/SUMIFS(TimeSeries!$S:$S,TimeSeries!$AE:$AE,V$27),"")</f>
        <v/>
      </c>
      <c r="W30" s="58" t="str">
        <f>IF(LEN(W28)&gt;0,SUMIFS(TimeSeries!$U:$U,TimeSeries!$AE:$AE,W$27)/SUMIFS(TimeSeries!$S:$S,TimeSeries!$AE:$AE,W$27),"")</f>
        <v/>
      </c>
      <c r="X30" s="58">
        <f ca="1">IF(LEN(X28)&gt;0,SUMIFS(TimeSeries!$U:$U,TimeSeries!$AE:$AE,X$27)/SUMIFS(TimeSeries!$S:$S,TimeSeries!$AE:$AE,X$27),"")</f>
        <v>7.3051640055785017E-2</v>
      </c>
      <c r="Y30" s="58">
        <f ca="1">IF(LEN(Y28)&gt;0,SUMIFS(TimeSeries!$U:$U,TimeSeries!$AE:$AE,Y$27)/SUMIFS(TimeSeries!$S:$S,TimeSeries!$AE:$AE,Y$27),"")</f>
        <v>0.23354793680430805</v>
      </c>
      <c r="Z30" s="58" t="str">
        <f>IF(LEN(Z28)&gt;0,SUMIFS(TimeSeries!$U:$U,TimeSeries!$AE:$AE,Z$27)/SUMIFS(TimeSeries!$S:$S,TimeSeries!$AE:$AE,Z$27),"")</f>
        <v/>
      </c>
      <c r="AA30" s="58" t="str">
        <f>IF(LEN(AA28)&gt;0,SUMIFS(TimeSeries!$U:$U,TimeSeries!$AE:$AE,AA$27)/SUMIFS(TimeSeries!$S:$S,TimeSeries!$AE:$AE,AA$27),"")</f>
        <v/>
      </c>
      <c r="AB30" s="58" t="str">
        <f>IF(LEN(AB28)&gt;0,SUMIFS(TimeSeries!$U:$U,TimeSeries!$AE:$AE,AB$27)/SUMIFS(TimeSeries!$S:$S,TimeSeries!$AE:$AE,AB$27),"")</f>
        <v/>
      </c>
      <c r="AC30" s="58" t="str">
        <f>IF(LEN(AC28)&gt;0,SUMIFS(TimeSeries!$U:$U,TimeSeries!$AE:$AE,AC$27)/SUMIFS(TimeSeries!$S:$S,TimeSeries!$AE:$AE,AC$27),"")</f>
        <v/>
      </c>
      <c r="AD30" s="58" t="str">
        <f>IF(LEN(AD28)&gt;0,SUMIFS(TimeSeries!$U:$U,TimeSeries!$AE:$AE,AD$27)/SUMIFS(TimeSeries!$S:$S,TimeSeries!$AE:$AE,AD$27),"")</f>
        <v/>
      </c>
      <c r="AE30" s="58">
        <f ca="1">IF(LEN(AE28)&gt;0,SUMIFS(TimeSeries!$U:$U,TimeSeries!$AE:$AE,AE$27)/SUMIFS(TimeSeries!$S:$S,TimeSeries!$AE:$AE,AE$27),"")</f>
        <v>4.5772165425499445E-2</v>
      </c>
      <c r="AF30" s="58">
        <f ca="1">IF(LEN(AF28)&gt;0,SUMIFS(TimeSeries!$U:$U,TimeSeries!$AE:$AE,AF$27)/SUMIFS(TimeSeries!$S:$S,TimeSeries!$AE:$AE,AF$27),"")</f>
        <v>4.6305824638206809E-2</v>
      </c>
      <c r="AG30" s="58">
        <f ca="1">IF(LEN(AG28)&gt;0,SUMIFS(TimeSeries!$U:$U,TimeSeries!$AE:$AE,AG$27)/SUMIFS(TimeSeries!$S:$S,TimeSeries!$AE:$AE,AG$27),"")</f>
        <v>3.7586672991240778E-2</v>
      </c>
      <c r="AH30" s="58">
        <f ca="1">IF(LEN(AH28)&gt;0,SUMIFS(TimeSeries!$U:$U,TimeSeries!$AE:$AE,AH$27)/SUMIFS(TimeSeries!$S:$S,TimeSeries!$AE:$AE,AH$27),"")</f>
        <v>5.481928793054975E-2</v>
      </c>
      <c r="AI30" s="58">
        <f ca="1">IF(LEN(AI28)&gt;0,SUMIFS(TimeSeries!$U:$U,TimeSeries!$AE:$AE,AI$27)/SUMIFS(TimeSeries!$S:$S,TimeSeries!$AE:$AE,AI$27),"")</f>
        <v>7.2108610392761813E-2</v>
      </c>
      <c r="AJ30" s="58">
        <f ca="1">IF(LEN(AJ28)&gt;0,SUMIFS(TimeSeries!$U:$U,TimeSeries!$AE:$AE,AJ$27)/SUMIFS(TimeSeries!$S:$S,TimeSeries!$AE:$AE,AJ$27),"")</f>
        <v>9.8667365856371453E-2</v>
      </c>
      <c r="AK30" s="58">
        <f ca="1">IF(LEN(AK28)&gt;0,SUMIFS(TimeSeries!$U:$U,TimeSeries!$AE:$AE,AK$27)/SUMIFS(TimeSeries!$S:$S,TimeSeries!$AE:$AE,AK$27),"")</f>
        <v>0.12535660380236244</v>
      </c>
      <c r="AL30" s="58">
        <f ca="1">IF(LEN(AL28)&gt;0,SUMIFS(TimeSeries!$U:$U,TimeSeries!$AE:$AE,AL$27)/SUMIFS(TimeSeries!$S:$S,TimeSeries!$AE:$AE,AL$27),"")</f>
        <v>0.15273010712007795</v>
      </c>
      <c r="AM30" s="59">
        <f ca="1">IF(LEN(AM28)&gt;0,SUMIFS(TimeSeries!$U:$U,TimeSeries!$AE:$AE,AM$27)/SUMIFS(TimeSeries!$S:$S,TimeSeries!$AE:$AE,AM$27),"")</f>
        <v>0.17192076249736621</v>
      </c>
    </row>
    <row r="31" spans="2:39" customFormat="1" ht="15" thickBot="1" x14ac:dyDescent="0.35">
      <c r="B31" s="148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48"/>
      <c r="C32" s="42" t="s">
        <v>20</v>
      </c>
      <c r="D32" s="48">
        <f>COUNTIF(TimeSeries!$AA:$AA,D31)</f>
        <v>1292</v>
      </c>
      <c r="E32" s="50">
        <f>COUNTIF(TimeSeries!$AA3:$AA5000,E31)</f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48"/>
      <c r="C33" s="42" t="s">
        <v>21</v>
      </c>
      <c r="D33" s="51">
        <f ca="1">IF(D32&gt;0,SUMIFS(TimeSeries!$T:$T,TimeSeries!$AA:$AA,D$31)/SUMIFS(TimeSeries!$S:$S,TimeSeries!$AA:$AA,D$31),"")</f>
        <v>-1.2687208156876887E-3</v>
      </c>
      <c r="E33" s="53">
        <f ca="1">IF(E32&gt;0,SUMIFS(TimeSeries!$T:$T,TimeSeries!$AA:$AA,E$31)/SUMIFS(TimeSeries!$S:$S,TimeSeries!$AA:$AA,E$31),"")</f>
        <v>-1.4533894994178088E-3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48"/>
      <c r="C34" s="42" t="s">
        <v>22</v>
      </c>
      <c r="D34" s="51">
        <f ca="1">IF(D32&gt;0,SUMIFS(TimeSeries!$U:$U,TimeSeries!$AA:$AA,D$31)/SUMIFS(TimeSeries!$S:$S,TimeSeries!$AA:$AA,D$31),"")</f>
        <v>4.0768017666021394E-2</v>
      </c>
      <c r="E34" s="53">
        <f ca="1">IF(E32&gt;0,SUMIFS(TimeSeries!$U:$U,TimeSeries!$AA:$AA,E$31)/SUMIFS(TimeSeries!$S:$S,TimeSeries!$AA:$AA,E$31),"")</f>
        <v>6.9368917304061736E-2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47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47"/>
      <c r="C36" s="70" t="s">
        <v>20</v>
      </c>
      <c r="D36" s="48">
        <f>COUNTIF(TimeSeries!$AF:$AF,D35)</f>
        <v>684</v>
      </c>
      <c r="E36" s="49">
        <f>COUNTIF(TimeSeries!$AF:$AF,E35)</f>
        <v>490</v>
      </c>
      <c r="F36" s="49">
        <f>COUNTIF(TimeSeries!$AF:$AF,F35)</f>
        <v>640</v>
      </c>
      <c r="G36" s="50">
        <f>COUNTIF(TimeSeries!$AF:$AF,G35)</f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47"/>
      <c r="C37" s="70" t="s">
        <v>21</v>
      </c>
      <c r="D37" s="48">
        <f ca="1">IF(D36&gt;0,SUMIFS(TimeSeries!$T:$T,TimeSeries!$AF:$AF,D$35)/SUMIFS(TimeSeries!$S:$S,TimeSeries!$AF:$AF,D$35),"")</f>
        <v>3.2883719277427829E-2</v>
      </c>
      <c r="E37" s="49">
        <f ca="1">IF(E36&gt;0,SUMIFS(TimeSeries!$T:$T,TimeSeries!$AF:$AF,E$35)/SUMIFS(TimeSeries!$S:$S,TimeSeries!$AF:$AF,E$35),"")</f>
        <v>-4.0461236550676329E-2</v>
      </c>
      <c r="F37" s="49">
        <f ca="1">IF(F36&gt;0,SUMIFS(TimeSeries!$T:$T,TimeSeries!$AF:$AF,F$35)/SUMIFS(TimeSeries!$S:$S,TimeSeries!$AF:$AF,F$35),"")</f>
        <v>3.3997136138468439E-4</v>
      </c>
      <c r="G37" s="50">
        <f ca="1">IF(G36&gt;0,SUMIFS(TimeSeries!$T:$T,TimeSeries!$AF:$AF,G$35)/SUMIFS(TimeSeries!$S:$S,TimeSeries!$AF:$AF,G$35),"")</f>
        <v>-6.0862396324281283E-3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47"/>
      <c r="C38" s="71" t="s">
        <v>22</v>
      </c>
      <c r="D38" s="57">
        <f ca="1">IF(D36&gt;0,SUMIFS(TimeSeries!$U:$U,TimeSeries!$AF:$AF,D$35)/SUMIFS(TimeSeries!$S:$S,TimeSeries!$AF:$AF,D$35),"")</f>
        <v>0.10925137708204213</v>
      </c>
      <c r="E38" s="58">
        <f ca="1">IF(E36&gt;0,SUMIFS(TimeSeries!$U:$U,TimeSeries!$AF:$AF,E$35)/SUMIFS(TimeSeries!$S:$S,TimeSeries!$AF:$AF,E$35),"")</f>
        <v>0.16780257523606487</v>
      </c>
      <c r="F38" s="58">
        <f ca="1">IF(F36&gt;0,SUMIFS(TimeSeries!$U:$U,TimeSeries!$AF:$AF,F$35)/SUMIFS(TimeSeries!$S:$S,TimeSeries!$AF:$AF,F$35),"")</f>
        <v>6.2608771236118452E-2</v>
      </c>
      <c r="G38" s="59">
        <f ca="1">IF(G36&gt;0,SUMIFS(TimeSeries!$U:$U,TimeSeries!$AF:$AF,G$35)/SUMIFS(TimeSeries!$S:$S,TimeSeries!$AF:$AF,G$35),"")</f>
        <v>4.3965258862898655E-2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48" t="s">
        <v>17</v>
      </c>
      <c r="C41" s="40" t="s">
        <v>18</v>
      </c>
      <c r="D41" s="41" t="s">
        <v>19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48"/>
      <c r="C42" s="42" t="s">
        <v>20</v>
      </c>
      <c r="D42" s="43">
        <f ca="1">COUNT(TimeSeries!$T:$T)</f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48"/>
      <c r="C43" s="42" t="s">
        <v>21</v>
      </c>
      <c r="D43" s="44">
        <f ca="1">SUM(TimeSeries!$T:$T)/SUM(TimeSeries!$S:$S)</f>
        <v>-1.3738237819888818E-3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48"/>
      <c r="C44" s="42" t="s">
        <v>22</v>
      </c>
      <c r="D44" s="44">
        <f ca="1">SUM(TimeSeries!$U:$U)/SUM(TimeSeries!$S:$S)</f>
        <v>5.7046031512883656E-2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48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141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48"/>
      <c r="C46" s="42" t="s">
        <v>20</v>
      </c>
      <c r="D46" s="48">
        <f>COUNTIF(TimeSeries!$AB:$AB,D45)</f>
        <v>262</v>
      </c>
      <c r="E46" s="49">
        <f>COUNTIF(TimeSeries!$AB3:$AB5000,E45)</f>
        <v>284</v>
      </c>
      <c r="F46" s="49">
        <f>COUNTIF(TimeSeries!$AB3:$AB5000,F45)</f>
        <v>340</v>
      </c>
      <c r="G46" s="49">
        <f>COUNTIF(TimeSeries!$AB3:$AB5000,G45)</f>
        <v>328</v>
      </c>
      <c r="H46" s="49">
        <f>COUNTIF(TimeSeries!$AB3:$AB5000,H45)</f>
        <v>336</v>
      </c>
      <c r="I46" s="49">
        <f>COUNTIF(TimeSeries!$AB3:$AB5000,I45)</f>
        <v>343</v>
      </c>
      <c r="J46" s="49">
        <f>COUNTIF(TimeSeries!$AB3:$AB5000,J45)</f>
        <v>282</v>
      </c>
      <c r="K46" s="49">
        <f>COUNTIF(TimeSeries!$AB3:$AB5000,K45)</f>
        <v>252</v>
      </c>
      <c r="L46" s="49">
        <f>COUNTIF(TimeSeries!$AB3:$AB5000,L45)</f>
        <v>164</v>
      </c>
      <c r="M46" s="49">
        <f>COUNTIF(TimeSeries!$AB3:$AB5000,M45)</f>
        <v>135</v>
      </c>
      <c r="N46" s="49">
        <f>COUNTIF(TimeSeries!$AB3:$AB5000,N45)</f>
        <v>144</v>
      </c>
      <c r="O46" s="49">
        <f>COUNTIF(TimeSeries!$AB3:$AB5000,O45)</f>
        <v>128</v>
      </c>
      <c r="P46" s="49">
        <f>COUNTIF(TimeSeries!$AB3:$AB5000,P45)</f>
        <v>142</v>
      </c>
      <c r="Q46" s="49">
        <f>COUNTIF(TimeSeries!$AB3:$AB5000,Q45)</f>
        <v>173</v>
      </c>
      <c r="R46" s="50">
        <f>COUNTIF(TimeSeries!$AB3:$AB5000,R45)</f>
        <v>149</v>
      </c>
    </row>
    <row r="47" spans="2:18" customFormat="1" ht="15" thickBot="1" x14ac:dyDescent="0.35">
      <c r="B47" s="148"/>
      <c r="C47" s="42" t="s">
        <v>21</v>
      </c>
      <c r="D47" s="51">
        <f ca="1">IF(D46&gt;0,SUMIF(TimeSeries!$AB:$AB,D45,TimeSeries!$T:$T)/SUM(TimeSeries!$S:$S),"")</f>
        <v>1.1625460535763784E-4</v>
      </c>
      <c r="E47" s="52">
        <f ca="1">IF(E46&gt;0,SUMIF(TimeSeries!$AB:$AB,E45,TimeSeries!$T:$T)/SUM(TimeSeries!$S:$S),"")</f>
        <v>5.6342975738933609E-4</v>
      </c>
      <c r="F47" s="52">
        <f ca="1">IF(F46&gt;0,SUMIF(TimeSeries!$AB:$AB,F45,TimeSeries!$T:$T)/SUM(TimeSeries!$S:$S),"")</f>
        <v>1.5381674989570924E-5</v>
      </c>
      <c r="G47" s="52">
        <f ca="1">IF(G46&gt;0,SUMIF(TimeSeries!$AB:$AB,G45,TimeSeries!$T:$T)/SUM(TimeSeries!$S:$S),"")</f>
        <v>-2.9053592495550755E-4</v>
      </c>
      <c r="H47" s="52">
        <f ca="1">IF(H46&gt;0,SUMIF(TimeSeries!$AB:$AB,H45,TimeSeries!$T:$T)/SUM(TimeSeries!$S:$S),"")</f>
        <v>-2.2768765004888095E-4</v>
      </c>
      <c r="I47" s="52">
        <f ca="1">IF(I46&gt;0,SUMIF(TimeSeries!$AB:$AB,I45,TimeSeries!$T:$T)/SUM(TimeSeries!$S:$S),"")</f>
        <v>-8.176996090436152E-4</v>
      </c>
      <c r="J47" s="52">
        <f ca="1">IF(J46&gt;0,SUMIF(TimeSeries!$AB:$AB,J45,TimeSeries!$T:$T)/SUM(TimeSeries!$S:$S),"")</f>
        <v>-1.1734791731567596E-3</v>
      </c>
      <c r="K47" s="52">
        <f ca="1">IF(K46&gt;0,SUMIF(TimeSeries!$AB:$AB,K45,TimeSeries!$T:$T)/SUM(TimeSeries!$S:$S),"")</f>
        <v>-5.9590626659721392E-4</v>
      </c>
      <c r="L47" s="52">
        <f ca="1">IF(L46&gt;0,SUMIF(TimeSeries!$AB:$AB,L45,TimeSeries!$T:$T)/SUM(TimeSeries!$S:$S),"")</f>
        <v>2.2764227902062942E-4</v>
      </c>
      <c r="M47" s="52">
        <f ca="1">IF(M46&gt;0,SUMIF(TimeSeries!$AB:$AB,M45,TimeSeries!$T:$T)/SUM(TimeSeries!$S:$S),"")</f>
        <v>3.3693450810574882E-4</v>
      </c>
      <c r="N47" s="52">
        <f ca="1">IF(N46&gt;0,SUMIF(TimeSeries!$AB:$AB,N45,TimeSeries!$T:$T)/SUM(TimeSeries!$S:$S),"")</f>
        <v>-5.4474716802233188E-4</v>
      </c>
      <c r="O47" s="52">
        <f ca="1">IF(O46&gt;0,SUMIF(TimeSeries!$AB:$AB,O45,TimeSeries!$T:$T)/SUM(TimeSeries!$S:$S),"")</f>
        <v>1.2333652559260567E-4</v>
      </c>
      <c r="P47" s="52">
        <f ca="1">IF(P46&gt;0,SUMIF(TimeSeries!$AB:$AB,P45,TimeSeries!$T:$T)/SUM(TimeSeries!$S:$S),"")</f>
        <v>4.6693966022054808E-4</v>
      </c>
      <c r="Q47" s="52">
        <f ca="1">IF(Q46&gt;0,SUMIF(TimeSeries!$AB:$AB,Q45,TimeSeries!$T:$T)/SUM(TimeSeries!$S:$S),"")</f>
        <v>-4.9114620024984105E-5</v>
      </c>
      <c r="R47" s="53">
        <f ca="1">IF(R46&gt;0,SUMIF(TimeSeries!$AB:$AB,R45,TimeSeries!$T:$T)/SUM(TimeSeries!$S:$S),"")</f>
        <v>7.9190010458351842E-5</v>
      </c>
    </row>
    <row r="48" spans="2:18" customFormat="1" ht="15" thickBot="1" x14ac:dyDescent="0.35">
      <c r="B48" s="148"/>
      <c r="C48" s="42" t="s">
        <v>22</v>
      </c>
      <c r="D48" s="51">
        <f ca="1">IF(D46&gt;0,SUMIF(TimeSeries!$AB:$AB,D45,TimeSeries!$U:$U)/SUM(TimeSeries!$S:$S),"")</f>
        <v>1.7406429737620813E-3</v>
      </c>
      <c r="E48" s="52">
        <f ca="1">IF(E46&gt;0,SUMIF(TimeSeries!$AB:$AB,E45,TimeSeries!$U:$U)/SUM(TimeSeries!$S:$S),"")</f>
        <v>2.3980786839369935E-3</v>
      </c>
      <c r="F48" s="52">
        <f ca="1">IF(F46&gt;0,SUMIF(TimeSeries!$AB:$AB,F45,TimeSeries!$U:$U)/SUM(TimeSeries!$S:$S),"")</f>
        <v>3.7033358201543766E-3</v>
      </c>
      <c r="G48" s="52">
        <f ca="1">IF(G46&gt;0,SUMIF(TimeSeries!$AB:$AB,G45,TimeSeries!$U:$U)/SUM(TimeSeries!$S:$S),"")</f>
        <v>4.1054857234735483E-3</v>
      </c>
      <c r="H48" s="52">
        <f ca="1">IF(H46&gt;0,SUMIF(TimeSeries!$AB:$AB,H45,TimeSeries!$U:$U)/SUM(TimeSeries!$S:$S),"")</f>
        <v>5.0967946223200861E-3</v>
      </c>
      <c r="I48" s="52">
        <f ca="1">IF(I46&gt;0,SUMIF(TimeSeries!$AB:$AB,I45,TimeSeries!$U:$U)/SUM(TimeSeries!$S:$S),"")</f>
        <v>6.792648670903954E-3</v>
      </c>
      <c r="J48" s="52">
        <f ca="1">IF(J46&gt;0,SUMIF(TimeSeries!$AB:$AB,J45,TimeSeries!$U:$U)/SUM(TimeSeries!$S:$S),"")</f>
        <v>6.5866759045794688E-3</v>
      </c>
      <c r="K48" s="52">
        <f ca="1">IF(K46&gt;0,SUMIF(TimeSeries!$AB:$AB,K45,TimeSeries!$U:$U)/SUM(TimeSeries!$S:$S),"")</f>
        <v>6.2095937342298325E-3</v>
      </c>
      <c r="L48" s="52">
        <f ca="1">IF(L46&gt;0,SUMIF(TimeSeries!$AB:$AB,L45,TimeSeries!$U:$U)/SUM(TimeSeries!$S:$S),"")</f>
        <v>5.4175755561883202E-3</v>
      </c>
      <c r="M48" s="52">
        <f ca="1">IF(M46&gt;0,SUMIF(TimeSeries!$AB:$AB,M45,TimeSeries!$U:$U)/SUM(TimeSeries!$S:$S),"")</f>
        <v>3.8769604237081767E-3</v>
      </c>
      <c r="N48" s="52">
        <f ca="1">IF(N46&gt;0,SUMIF(TimeSeries!$AB:$AB,N45,TimeSeries!$U:$U)/SUM(TimeSeries!$S:$S),"")</f>
        <v>3.1635603167455861E-3</v>
      </c>
      <c r="O48" s="52">
        <f ca="1">IF(O46&gt;0,SUMIF(TimeSeries!$AB:$AB,O45,TimeSeries!$U:$U)/SUM(TimeSeries!$S:$S),"")</f>
        <v>2.5047275535453016E-3</v>
      </c>
      <c r="P48" s="52">
        <f ca="1">IF(P46&gt;0,SUMIF(TimeSeries!$AB:$AB,P45,TimeSeries!$U:$U)/SUM(TimeSeries!$S:$S),"")</f>
        <v>1.8555376366795316E-3</v>
      </c>
      <c r="Q48" s="52">
        <f ca="1">IF(Q46&gt;0,SUMIF(TimeSeries!$AB:$AB,Q45,TimeSeries!$U:$U)/SUM(TimeSeries!$S:$S),"")</f>
        <v>1.1069691722006892E-3</v>
      </c>
      <c r="R48" s="53">
        <f ca="1">IF(R46&gt;0,SUMIF(TimeSeries!$AB:$AB,R45,TimeSeries!$U:$U)/SUM(TimeSeries!$S:$S),"")</f>
        <v>6.8052142393786855E-4</v>
      </c>
    </row>
    <row r="49" spans="2:27" customFormat="1" ht="15" thickBot="1" x14ac:dyDescent="0.35">
      <c r="B49" s="148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141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48"/>
      <c r="C50" s="42" t="s">
        <v>20</v>
      </c>
      <c r="D50" s="48">
        <f>COUNTIFS(TimeSeries!$AB:$AB,D49,TimeSeries!$AA:$AA,"Inner")</f>
        <v>27</v>
      </c>
      <c r="E50" s="49">
        <f>COUNTIFS(TimeSeries!$AB3:$AB5000,E49,TimeSeries!$AA3:$AA5000,"Inner")</f>
        <v>36</v>
      </c>
      <c r="F50" s="49">
        <f>COUNTIFS(TimeSeries!$AB3:$AB5000,F49,TimeSeries!$AA3:$AA5000,"Inner")</f>
        <v>42</v>
      </c>
      <c r="G50" s="49">
        <f>COUNTIFS(TimeSeries!$AB3:$AB5000,G49,TimeSeries!$AA3:$AA5000,"Inner")</f>
        <v>55</v>
      </c>
      <c r="H50" s="49">
        <f>COUNTIFS(TimeSeries!$AB3:$AB5000,H49,TimeSeries!$AA3:$AA5000,"Inner")</f>
        <v>78</v>
      </c>
      <c r="I50" s="49">
        <f>COUNTIFS(TimeSeries!$AB3:$AB5000,I49,TimeSeries!$AA3:$AA5000,"Inner")</f>
        <v>78</v>
      </c>
      <c r="J50" s="49">
        <f>COUNTIFS(TimeSeries!$AB3:$AB5000,J49,TimeSeries!$AA3:$AA5000,"Inner")</f>
        <v>82</v>
      </c>
      <c r="K50" s="49">
        <f>COUNTIFS(TimeSeries!$AB3:$AB5000,K49,TimeSeries!$AA3:$AA5000,"Inner")</f>
        <v>94</v>
      </c>
      <c r="L50" s="49">
        <f>COUNTIFS(TimeSeries!$AB3:$AB5000,L49,TimeSeries!$AA3:$AA5000,"Inner")</f>
        <v>66</v>
      </c>
      <c r="M50" s="49">
        <f>COUNTIFS(TimeSeries!$AB3:$AB5000,M49,TimeSeries!$AA3:$AA5000,"Inner")</f>
        <v>54</v>
      </c>
      <c r="N50" s="49">
        <f>COUNTIFS(TimeSeries!$AB3:$AB5000,N49,TimeSeries!$AA3:$AA5000,"Inner")</f>
        <v>65</v>
      </c>
      <c r="O50" s="49">
        <f>COUNTIFS(TimeSeries!$AB3:$AB5000,O49,TimeSeries!$AA3:$AA5000,"Inner")</f>
        <v>68</v>
      </c>
      <c r="P50" s="49">
        <f>COUNTIFS(TimeSeries!$AB3:$AB5000,P49,TimeSeries!$AA3:$AA5000,"Inner")</f>
        <v>72</v>
      </c>
      <c r="Q50" s="49">
        <f>COUNTIFS(TimeSeries!$AB3:$AB5000,Q49,TimeSeries!$AA3:$AA5000,"Inner")</f>
        <v>97</v>
      </c>
      <c r="R50" s="50">
        <f>COUNTIFS(TimeSeries!$AB3:$AB5000,R49,TimeSeries!$AA3:$AA5000,"Inner")</f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48"/>
      <c r="C51" s="42" t="s">
        <v>21</v>
      </c>
      <c r="D51" s="51">
        <f ca="1">IF(D50&gt;0,SUMIFS(TimeSeries!$T:$T,TimeSeries!$AB:$AB,D$49,TimeSeries!$AA:$AA,"Inner")/SUM(TimeSeries!$S:$S),"")</f>
        <v>-1.5076494186730843E-5</v>
      </c>
      <c r="E51" s="52">
        <f ca="1">IF(E50&gt;0,SUMIFS(TimeSeries!$T:$T,TimeSeries!$AB:$AB,E$49,TimeSeries!$AA:$AA,"Inner")/SUM(TimeSeries!$S:$S),"")</f>
        <v>4.9703761667046093E-5</v>
      </c>
      <c r="F51" s="52">
        <f ca="1">IF(F50&gt;0,SUMIFS(TimeSeries!$T:$T,TimeSeries!$AB:$AB,F$49,TimeSeries!$AA:$AA,"Inner")/SUM(TimeSeries!$S:$S),"")</f>
        <v>9.2287976732324157E-6</v>
      </c>
      <c r="G51" s="52">
        <f ca="1">IF(G50&gt;0,SUMIFS(TimeSeries!$T:$T,TimeSeries!$AB:$AB,G$49,TimeSeries!$AA:$AA,"Inner")/SUM(TimeSeries!$S:$S),"")</f>
        <v>-2.4552597597645164E-4</v>
      </c>
      <c r="H51" s="52">
        <f ca="1">IF(H50&gt;0,SUMIFS(TimeSeries!$T:$T,TimeSeries!$AB:$AB,H$49,TimeSeries!$AA:$AA,"Inner")/SUM(TimeSeries!$S:$S),"")</f>
        <v>2.5968000883185092E-4</v>
      </c>
      <c r="I51" s="52">
        <f ca="1">IF(I50&gt;0,SUMIFS(TimeSeries!$T:$T,TimeSeries!$AB:$AB,I$49,TimeSeries!$AA:$AA,"Inner")/SUM(TimeSeries!$S:$S),"")</f>
        <v>7.2184910917308247E-6</v>
      </c>
      <c r="J51" s="52">
        <f ca="1">IF(J50&gt;0,SUMIFS(TimeSeries!$T:$T,TimeSeries!$AB:$AB,J$49,TimeSeries!$AA:$AA,"Inner")/SUM(TimeSeries!$S:$S),"")</f>
        <v>-2.2191784136605796E-4</v>
      </c>
      <c r="K51" s="52">
        <f ca="1">IF(K50&gt;0,SUMIFS(TimeSeries!$T:$T,TimeSeries!$AB:$AB,K$49,TimeSeries!$AA:$AA,"Inner")/SUM(TimeSeries!$S:$S),"")</f>
        <v>-2.3710469901722786E-4</v>
      </c>
      <c r="L51" s="52">
        <f ca="1">IF(L50&gt;0,SUMIFS(TimeSeries!$T:$T,TimeSeries!$AB:$AB,L$49,TimeSeries!$AA:$AA,"Inner")/SUM(TimeSeries!$S:$S),"")</f>
        <v>6.8708123908511618E-5</v>
      </c>
      <c r="M51" s="52">
        <f ca="1">IF(M50&gt;0,SUMIFS(TimeSeries!$T:$T,TimeSeries!$AB:$AB,M$49,TimeSeries!$AA:$AA,"Inner")/SUM(TimeSeries!$S:$S),"")</f>
        <v>5.4060177632864439E-5</v>
      </c>
      <c r="N51" s="52">
        <f ca="1">IF(N50&gt;0,SUMIFS(TimeSeries!$T:$T,TimeSeries!$AB:$AB,N$49,TimeSeries!$AA:$AA,"Inner")/SUM(TimeSeries!$S:$S),"")</f>
        <v>-2.1237619809617937E-4</v>
      </c>
      <c r="O51" s="52">
        <f ca="1">IF(O50&gt;0,SUMIFS(TimeSeries!$T:$T,TimeSeries!$AB:$AB,O$49,TimeSeries!$AA:$AA,"Inner")/SUM(TimeSeries!$S:$S),"")</f>
        <v>-1.4958243268082592E-4</v>
      </c>
      <c r="P51" s="52">
        <f ca="1">IF(P50&gt;0,SUMIFS(TimeSeries!$T:$T,TimeSeries!$AB:$AB,P$49,TimeSeries!$AA:$AA,"Inner")/SUM(TimeSeries!$S:$S),"")</f>
        <v>1.2870307176083366E-4</v>
      </c>
      <c r="Q51" s="52">
        <f ca="1">IF(Q50&gt;0,SUMIFS(TimeSeries!$T:$T,TimeSeries!$AB:$AB,Q$49,TimeSeries!$AA:$AA,"Inner")/SUM(TimeSeries!$S:$S),"")</f>
        <v>-9.9105073201188567E-5</v>
      </c>
      <c r="R51" s="53">
        <f ca="1">IF(R50&gt;0,SUMIFS(TimeSeries!$T:$T,TimeSeries!$AB:$AB,R$49,TimeSeries!$AA:$AA,"Inner")/SUM(TimeSeries!$S:$S),"")</f>
        <v>4.2584139758345939E-5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48"/>
      <c r="C52" s="42" t="s">
        <v>22</v>
      </c>
      <c r="D52" s="51">
        <f ca="1">IF(D50&gt;0,SUMIFS(TimeSeries!$U:$U,TimeSeries!$AB:$AB,D$49,TimeSeries!$AA:$AA,"Inner")/SUM(TimeSeries!$S:$S),"")</f>
        <v>1.7783173737643735E-4</v>
      </c>
      <c r="E52" s="52">
        <f ca="1">IF(E50&gt;0,SUMIFS(TimeSeries!$U:$U,TimeSeries!$AB:$AB,E$49,TimeSeries!$AA:$AA,"Inner")/SUM(TimeSeries!$S:$S),"")</f>
        <v>2.9763729713596612E-4</v>
      </c>
      <c r="F52" s="52">
        <f ca="1">IF(F50&gt;0,SUMIFS(TimeSeries!$U:$U,TimeSeries!$AB:$AB,F$49,TimeSeries!$AA:$AA,"Inner")/SUM(TimeSeries!$S:$S),"")</f>
        <v>4.7043716933504412E-4</v>
      </c>
      <c r="G52" s="52">
        <f ca="1">IF(G50&gt;0,SUMIFS(TimeSeries!$U:$U,TimeSeries!$AB:$AB,G$49,TimeSeries!$AA:$AA,"Inner")/SUM(TimeSeries!$S:$S),"")</f>
        <v>7.3930578665350546E-4</v>
      </c>
      <c r="H52" s="52">
        <f ca="1">IF(H50&gt;0,SUMIFS(TimeSeries!$U:$U,TimeSeries!$AB:$AB,H$49,TimeSeries!$AA:$AA,"Inner")/SUM(TimeSeries!$S:$S),"")</f>
        <v>1.3841104543140907E-3</v>
      </c>
      <c r="I52" s="52">
        <f ca="1">IF(I50&gt;0,SUMIFS(TimeSeries!$U:$U,TimeSeries!$AB:$AB,I$49,TimeSeries!$AA:$AA,"Inner")/SUM(TimeSeries!$S:$S),"")</f>
        <v>1.8907982103591443E-3</v>
      </c>
      <c r="J52" s="52">
        <f ca="1">IF(J50&gt;0,SUMIFS(TimeSeries!$U:$U,TimeSeries!$AB:$AB,J$49,TimeSeries!$AA:$AA,"Inner")/SUM(TimeSeries!$S:$S),"")</f>
        <v>2.0493520234642674E-3</v>
      </c>
      <c r="K52" s="52">
        <f ca="1">IF(K50&gt;0,SUMIFS(TimeSeries!$U:$U,TimeSeries!$AB:$AB,K$49,TimeSeries!$AA:$AA,"Inner")/SUM(TimeSeries!$S:$S),"")</f>
        <v>2.3462776305983664E-3</v>
      </c>
      <c r="L52" s="52">
        <f ca="1">IF(L50&gt;0,SUMIFS(TimeSeries!$U:$U,TimeSeries!$AB:$AB,L$49,TimeSeries!$AA:$AA,"Inner")/SUM(TimeSeries!$S:$S),"")</f>
        <v>2.1569585331208778E-3</v>
      </c>
      <c r="M52" s="52">
        <f ca="1">IF(M50&gt;0,SUMIFS(TimeSeries!$U:$U,TimeSeries!$AB:$AB,M$49,TimeSeries!$AA:$AA,"Inner")/SUM(TimeSeries!$S:$S),"")</f>
        <v>1.4943026454935237E-3</v>
      </c>
      <c r="N52" s="52">
        <f ca="1">IF(N50&gt;0,SUMIFS(TimeSeries!$U:$U,TimeSeries!$AB:$AB,N$49,TimeSeries!$AA:$AA,"Inner")/SUM(TimeSeries!$S:$S),"")</f>
        <v>1.275970045581671E-3</v>
      </c>
      <c r="O52" s="52">
        <f ca="1">IF(O50&gt;0,SUMIFS(TimeSeries!$U:$U,TimeSeries!$AB:$AB,O$49,TimeSeries!$AA:$AA,"Inner")/SUM(TimeSeries!$S:$S),"")</f>
        <v>1.0996382995379038E-3</v>
      </c>
      <c r="P52" s="52">
        <f ca="1">IF(P50&gt;0,SUMIFS(TimeSeries!$U:$U,TimeSeries!$AB:$AB,P$49,TimeSeries!$AA:$AA,"Inner")/SUM(TimeSeries!$S:$S),"")</f>
        <v>7.5181439033407979E-4</v>
      </c>
      <c r="Q52" s="52">
        <f ca="1">IF(Q50&gt;0,SUMIFS(TimeSeries!$U:$U,TimeSeries!$AB:$AB,Q$49,TimeSeries!$AA:$AA,"Inner")/SUM(TimeSeries!$S:$S),"")</f>
        <v>5.370362279425849E-4</v>
      </c>
      <c r="R52" s="53">
        <f ca="1">IF(R50&gt;0,SUMIFS(TimeSeries!$U:$U,TimeSeries!$AB:$AB,R$49,TimeSeries!$AA:$AA,"Inner")/SUM(TimeSeries!$S:$S),"")</f>
        <v>3.7421981092006955E-4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48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141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48"/>
      <c r="C54" s="42" t="s">
        <v>20</v>
      </c>
      <c r="D54" s="48">
        <f>COUNTIFS(TimeSeries!$AB:$AB,D53,TimeSeries!$AA:$AA,"Outer")</f>
        <v>235</v>
      </c>
      <c r="E54" s="49">
        <f>COUNTIFS(TimeSeries!$AB:$AB,E53,TimeSeries!$AA:$AA,"Outer")</f>
        <v>248</v>
      </c>
      <c r="F54" s="49">
        <f>COUNTIFS(TimeSeries!$AB:$AB,F53,TimeSeries!$AA:$AA,"Outer")</f>
        <v>298</v>
      </c>
      <c r="G54" s="49">
        <f>COUNTIFS(TimeSeries!$AB:$AB,G53,TimeSeries!$AA:$AA,"Outer")</f>
        <v>273</v>
      </c>
      <c r="H54" s="49">
        <f>COUNTIFS(TimeSeries!$AB:$AB,H53,TimeSeries!$AA:$AA,"Outer")</f>
        <v>258</v>
      </c>
      <c r="I54" s="49">
        <f>COUNTIFS(TimeSeries!$AB:$AB,I53,TimeSeries!$AA:$AA,"Outer")</f>
        <v>265</v>
      </c>
      <c r="J54" s="49">
        <f>COUNTIFS(TimeSeries!$AB:$AB,J53,TimeSeries!$AA:$AA,"Outer")</f>
        <v>200</v>
      </c>
      <c r="K54" s="49">
        <f>COUNTIFS(TimeSeries!$AB:$AB,K53,TimeSeries!$AA:$AA,"Outer")</f>
        <v>158</v>
      </c>
      <c r="L54" s="49">
        <f>COUNTIFS(TimeSeries!$AB:$AB,L53,TimeSeries!$AA:$AA,"Outer")</f>
        <v>98</v>
      </c>
      <c r="M54" s="49">
        <f>COUNTIFS(TimeSeries!$AB:$AB,M53,TimeSeries!$AA:$AA,"Outer")</f>
        <v>81</v>
      </c>
      <c r="N54" s="49">
        <f>COUNTIFS(TimeSeries!$AB:$AB,N53,TimeSeries!$AA:$AA,"Outer")</f>
        <v>79</v>
      </c>
      <c r="O54" s="49">
        <f>COUNTIFS(TimeSeries!$AB:$AB,O53,TimeSeries!$AA:$AA,"Outer")</f>
        <v>60</v>
      </c>
      <c r="P54" s="49">
        <f>COUNTIFS(TimeSeries!$AB:$AB,P53,TimeSeries!$AA:$AA,"Outer")</f>
        <v>70</v>
      </c>
      <c r="Q54" s="49">
        <f>COUNTIFS(TimeSeries!$AB:$AB,Q53,TimeSeries!$AA:$AA,"Outer")</f>
        <v>76</v>
      </c>
      <c r="R54" s="50">
        <f>COUNTIFS(TimeSeries!$AB:$AB,R53,TimeSeries!$AA:$AA,"Outer")</f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48"/>
      <c r="C55" s="42" t="s">
        <v>21</v>
      </c>
      <c r="D55" s="51">
        <f ca="1">IF(D54&gt;0,SUMIFS(TimeSeries!$T:$T,TimeSeries!$AB:$AB,D$53,TimeSeries!$AA:$AA,"Outer")/SUM(TimeSeries!$S:$S),"")</f>
        <v>1.3133109954436873E-4</v>
      </c>
      <c r="E55" s="52">
        <f ca="1">IF(E54&gt;0,SUMIFS(TimeSeries!$T:$T,TimeSeries!$AB:$AB,E$53,TimeSeries!$AA:$AA,"Outer")/SUM(TimeSeries!$S:$S),"")</f>
        <v>5.1372599572229024E-4</v>
      </c>
      <c r="F55" s="52">
        <f ca="1">IF(F54&gt;0,SUMIFS(TimeSeries!$T:$T,TimeSeries!$AB:$AB,F$53,TimeSeries!$AA:$AA,"Outer")/SUM(TimeSeries!$S:$S),"")</f>
        <v>6.1528773163383129E-6</v>
      </c>
      <c r="G55" s="52">
        <f ca="1">IF(G54&gt;0,SUMIFS(TimeSeries!$T:$T,TimeSeries!$AB:$AB,G$53,TimeSeries!$AA:$AA,"Outer")/SUM(TimeSeries!$S:$S),"")</f>
        <v>-4.5009948979055862E-5</v>
      </c>
      <c r="H55" s="52">
        <f ca="1">IF(H54&gt;0,SUMIFS(TimeSeries!$T:$T,TimeSeries!$AB:$AB,H$53,TimeSeries!$AA:$AA,"Outer")/SUM(TimeSeries!$S:$S),"")</f>
        <v>-4.8736765888073198E-4</v>
      </c>
      <c r="I55" s="52">
        <f ca="1">IF(I54&gt;0,SUMIFS(TimeSeries!$T:$T,TimeSeries!$AB:$AB,I$53,TimeSeries!$AA:$AA,"Outer")/SUM(TimeSeries!$S:$S),"")</f>
        <v>-8.2491810013534631E-4</v>
      </c>
      <c r="J55" s="52">
        <f ca="1">IF(J54&gt;0,SUMIFS(TimeSeries!$T:$T,TimeSeries!$AB:$AB,J$53,TimeSeries!$AA:$AA,"Outer")/SUM(TimeSeries!$S:$S),"")</f>
        <v>-9.5156133179070078E-4</v>
      </c>
      <c r="K55" s="52">
        <f ca="1">IF(K54&gt;0,SUMIFS(TimeSeries!$T:$T,TimeSeries!$AB:$AB,K$53,TimeSeries!$AA:$AA,"Outer")/SUM(TimeSeries!$S:$S),"")</f>
        <v>-3.5880156757998611E-4</v>
      </c>
      <c r="L55" s="52">
        <f ca="1">IF(L54&gt;0,SUMIFS(TimeSeries!$T:$T,TimeSeries!$AB:$AB,L$53,TimeSeries!$AA:$AA,"Outer")/SUM(TimeSeries!$S:$S),"")</f>
        <v>1.5893415511211768E-4</v>
      </c>
      <c r="M55" s="52">
        <f ca="1">IF(M54&gt;0,SUMIFS(TimeSeries!$T:$T,TimeSeries!$AB:$AB,M$53,TimeSeries!$AA:$AA,"Outer")/SUM(TimeSeries!$S:$S),"")</f>
        <v>2.8287433047288421E-4</v>
      </c>
      <c r="N55" s="52">
        <f ca="1">IF(N54&gt;0,SUMIFS(TimeSeries!$T:$T,TimeSeries!$AB:$AB,N$53,TimeSeries!$AA:$AA,"Outer")/SUM(TimeSeries!$S:$S),"")</f>
        <v>-3.323709699261526E-4</v>
      </c>
      <c r="O55" s="52">
        <f ca="1">IF(O54&gt;0,SUMIFS(TimeSeries!$T:$T,TimeSeries!$AB:$AB,O$53,TimeSeries!$AA:$AA,"Outer")/SUM(TimeSeries!$S:$S),"")</f>
        <v>2.7291895827343156E-4</v>
      </c>
      <c r="P55" s="52">
        <f ca="1">IF(P54&gt;0,SUMIFS(TimeSeries!$T:$T,TimeSeries!$AB:$AB,P$53,TimeSeries!$AA:$AA,"Outer")/SUM(TimeSeries!$S:$S),"")</f>
        <v>3.3823658845971466E-4</v>
      </c>
      <c r="Q55" s="52">
        <f ca="1">IF(Q54&gt;0,SUMIFS(TimeSeries!$T:$T,TimeSeries!$AB:$AB,Q$53,TimeSeries!$AA:$AA,"Outer")/SUM(TimeSeries!$S:$S),"")</f>
        <v>4.9990453176204462E-5</v>
      </c>
      <c r="R55" s="53">
        <f ca="1">IF(R54&gt;0,SUMIFS(TimeSeries!$T:$T,TimeSeries!$AB:$AB,R$53,TimeSeries!$AA:$AA,"Outer")/SUM(TimeSeries!$S:$S),"")</f>
        <v>3.6605870700005903E-5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48"/>
      <c r="C56" s="42" t="s">
        <v>22</v>
      </c>
      <c r="D56" s="51">
        <f ca="1">IF(D54&gt;0,SUMIFS(TimeSeries!$U:$U,TimeSeries!$AB:$AB,D$53,TimeSeries!$AA:$AA,"Outer")/SUM(TimeSeries!$S:$S),"")</f>
        <v>1.5628112363856442E-3</v>
      </c>
      <c r="E56" s="52">
        <f ca="1">IF(E54&gt;0,SUMIFS(TimeSeries!$U:$U,TimeSeries!$AB:$AB,E$53,TimeSeries!$AA:$AA,"Outer")/SUM(TimeSeries!$S:$S),"")</f>
        <v>2.1004413868010267E-3</v>
      </c>
      <c r="F56" s="52">
        <f ca="1">IF(F54&gt;0,SUMIFS(TimeSeries!$U:$U,TimeSeries!$AB:$AB,F$53,TimeSeries!$AA:$AA,"Outer")/SUM(TimeSeries!$S:$S),"")</f>
        <v>3.2328986508193321E-3</v>
      </c>
      <c r="G56" s="52">
        <f ca="1">IF(G54&gt;0,SUMIFS(TimeSeries!$U:$U,TimeSeries!$AB:$AB,G$53,TimeSeries!$AA:$AA,"Outer")/SUM(TimeSeries!$S:$S),"")</f>
        <v>3.3661799368200412E-3</v>
      </c>
      <c r="H56" s="52">
        <f ca="1">IF(H54&gt;0,SUMIFS(TimeSeries!$U:$U,TimeSeries!$AB:$AB,H$53,TimeSeries!$AA:$AA,"Outer")/SUM(TimeSeries!$S:$S),"")</f>
        <v>3.712684168005994E-3</v>
      </c>
      <c r="I56" s="52">
        <f ca="1">IF(I54&gt;0,SUMIFS(TimeSeries!$U:$U,TimeSeries!$AB:$AB,I$53,TimeSeries!$AA:$AA,"Outer")/SUM(TimeSeries!$S:$S),"")</f>
        <v>4.901850460544809E-3</v>
      </c>
      <c r="J56" s="52">
        <f ca="1">IF(J54&gt;0,SUMIFS(TimeSeries!$U:$U,TimeSeries!$AB:$AB,J$53,TimeSeries!$AA:$AA,"Outer")/SUM(TimeSeries!$S:$S),"")</f>
        <v>4.537323881115201E-3</v>
      </c>
      <c r="K56" s="52">
        <f ca="1">IF(K54&gt;0,SUMIFS(TimeSeries!$U:$U,TimeSeries!$AB:$AB,K$53,TimeSeries!$AA:$AA,"Outer")/SUM(TimeSeries!$S:$S),"")</f>
        <v>3.863316103631467E-3</v>
      </c>
      <c r="L56" s="52">
        <f ca="1">IF(L54&gt;0,SUMIFS(TimeSeries!$U:$U,TimeSeries!$AB:$AB,L$53,TimeSeries!$AA:$AA,"Outer")/SUM(TimeSeries!$S:$S),"")</f>
        <v>3.2606170230674433E-3</v>
      </c>
      <c r="M56" s="52">
        <f ca="1">IF(M54&gt;0,SUMIFS(TimeSeries!$U:$U,TimeSeries!$AB:$AB,M$53,TimeSeries!$AA:$AA,"Outer")/SUM(TimeSeries!$S:$S),"")</f>
        <v>2.3826577782146553E-3</v>
      </c>
      <c r="N56" s="52">
        <f ca="1">IF(N54&gt;0,SUMIFS(TimeSeries!$U:$U,TimeSeries!$AB:$AB,N$53,TimeSeries!$AA:$AA,"Outer")/SUM(TimeSeries!$S:$S),"")</f>
        <v>1.8875902711639162E-3</v>
      </c>
      <c r="O56" s="52">
        <f ca="1">IF(O54&gt;0,SUMIFS(TimeSeries!$U:$U,TimeSeries!$AB:$AB,O$53,TimeSeries!$AA:$AA,"Outer")/SUM(TimeSeries!$S:$S),"")</f>
        <v>1.4050892540073976E-3</v>
      </c>
      <c r="P56" s="52">
        <f ca="1">IF(P54&gt;0,SUMIFS(TimeSeries!$U:$U,TimeSeries!$AB:$AB,P$53,TimeSeries!$AA:$AA,"Outer")/SUM(TimeSeries!$S:$S),"")</f>
        <v>1.1037232463454519E-3</v>
      </c>
      <c r="Q56" s="52">
        <f ca="1">IF(Q54&gt;0,SUMIFS(TimeSeries!$U:$U,TimeSeries!$AB:$AB,Q$53,TimeSeries!$AA:$AA,"Outer")/SUM(TimeSeries!$S:$S),"")</f>
        <v>5.6993294425810453E-4</v>
      </c>
      <c r="R56" s="53">
        <f ca="1">IF(R54&gt;0,SUMIFS(TimeSeries!$U:$U,TimeSeries!$AB:$AB,R$53,TimeSeries!$AA:$AA,"Outer")/SUM(TimeSeries!$S:$S),"")</f>
        <v>3.0630161301779883E-4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48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48"/>
      <c r="C58" s="42" t="s">
        <v>20</v>
      </c>
      <c r="D58" s="48">
        <f>COUNTIF(TimeSeries!$AC:$AC,D57)</f>
        <v>164</v>
      </c>
      <c r="E58" s="49">
        <f>COUNTIF(TimeSeries!$AC3:$AC5000,E57)</f>
        <v>155</v>
      </c>
      <c r="F58" s="49">
        <f>COUNTIF(TimeSeries!$AC3:$AC5000,F57)</f>
        <v>184</v>
      </c>
      <c r="G58" s="49">
        <f>COUNTIF(TimeSeries!$AC3:$AC5000,G57)</f>
        <v>177</v>
      </c>
      <c r="H58" s="49">
        <f>COUNTIF(TimeSeries!$AC3:$AC5000,H57)</f>
        <v>177</v>
      </c>
      <c r="I58" s="49">
        <f>COUNTIF(TimeSeries!$AC3:$AC5000,I57)</f>
        <v>184</v>
      </c>
      <c r="J58" s="49">
        <f>COUNTIF(TimeSeries!$AC3:$AC5000,J57)</f>
        <v>184</v>
      </c>
      <c r="K58" s="49">
        <f>COUNTIF(TimeSeries!$AC3:$AC5000,K57)</f>
        <v>152</v>
      </c>
      <c r="L58" s="49">
        <f>COUNTIF(TimeSeries!$AC3:$AC5000,L57)</f>
        <v>146</v>
      </c>
      <c r="M58" s="49">
        <f>COUNTIF(TimeSeries!$AC3:$AC5000,M57)</f>
        <v>140</v>
      </c>
      <c r="N58" s="49">
        <f>COUNTIF(TimeSeries!$AC3:$AC5000,N57)</f>
        <v>138</v>
      </c>
      <c r="O58" s="49">
        <f>COUNTIF(TimeSeries!$AC3:$AC5000,O57)</f>
        <v>145</v>
      </c>
      <c r="P58" s="49">
        <f>COUNTIF(TimeSeries!$AC3:$AC5000,P57)</f>
        <v>160</v>
      </c>
      <c r="Q58" s="49">
        <f>COUNTIF(TimeSeries!$AC3:$AC5000,Q57)</f>
        <v>164</v>
      </c>
      <c r="R58" s="49">
        <f>COUNTIF(TimeSeries!$AC3:$AC5000,R57)</f>
        <v>154</v>
      </c>
      <c r="S58" s="49">
        <f>COUNTIF(TimeSeries!$AC3:$AC5000,S57)</f>
        <v>164</v>
      </c>
      <c r="T58" s="49">
        <f>COUNTIF(TimeSeries!$AC3:$AC5000,T57)</f>
        <v>196</v>
      </c>
      <c r="U58" s="49">
        <f>COUNTIF(TimeSeries!$AC3:$AC5000,U57)</f>
        <v>183</v>
      </c>
      <c r="V58" s="49">
        <f>COUNTIF(TimeSeries!$AC3:$AC5000,V57)</f>
        <v>193</v>
      </c>
      <c r="W58" s="49">
        <f>COUNTIF(TimeSeries!$AC3:$AC5000,W57)</f>
        <v>182</v>
      </c>
      <c r="X58" s="49">
        <f>COUNTIF(TimeSeries!$AC3:$AC5000,X57)</f>
        <v>190</v>
      </c>
      <c r="Y58" s="49">
        <f>COUNTIF(TimeSeries!$AC3:$AC5000,Y57)</f>
        <v>188</v>
      </c>
      <c r="Z58" s="49">
        <f>COUNTIF(TimeSeries!$AC3:$AC5000,Z57)</f>
        <v>208</v>
      </c>
      <c r="AA58" s="50">
        <f>COUNTIF(TimeSeries!$AC3:$AC5000,AA57)</f>
        <v>197</v>
      </c>
    </row>
    <row r="59" spans="2:27" customFormat="1" ht="15" thickBot="1" x14ac:dyDescent="0.35">
      <c r="B59" s="148"/>
      <c r="C59" s="42" t="s">
        <v>21</v>
      </c>
      <c r="D59" s="48">
        <f ca="1">IF(D58&gt;0,SUMIFS(TimeSeries!$T:$T,TimeSeries!$AC:$AC,D$57)/SUM(TimeSeries!$S:$S),"")</f>
        <v>5.1627066082065318E-4</v>
      </c>
      <c r="E59" s="49">
        <f ca="1">IF(E58&gt;0,SUMIFS(TimeSeries!$T:$T,TimeSeries!$AC:$AC,E$57)/SUM(TimeSeries!$S:$S),"")</f>
        <v>6.6829685686580463E-4</v>
      </c>
      <c r="F59" s="49">
        <f ca="1">IF(F58&gt;0,SUMIFS(TimeSeries!$T:$T,TimeSeries!$AC:$AC,F$57)/SUM(TimeSeries!$S:$S),"")</f>
        <v>5.074781705848588E-7</v>
      </c>
      <c r="G59" s="49">
        <f ca="1">IF(G58&gt;0,SUMIFS(TimeSeries!$T:$T,TimeSeries!$AC:$AC,G$57)/SUM(TimeSeries!$S:$S),"")</f>
        <v>-4.669249393500016E-5</v>
      </c>
      <c r="H59" s="49">
        <f ca="1">IF(H58&gt;0,SUMIFS(TimeSeries!$T:$T,TimeSeries!$AC:$AC,H$57)/SUM(TimeSeries!$S:$S),"")</f>
        <v>-5.615592340664304E-4</v>
      </c>
      <c r="I59" s="49">
        <f ca="1">IF(I58&gt;0,SUMIFS(TimeSeries!$T:$T,TimeSeries!$AC:$AC,I$57)/SUM(TimeSeries!$S:$S),"")</f>
        <v>-1.9943141235828234E-4</v>
      </c>
      <c r="J59" s="49">
        <f ca="1">IF(J58&gt;0,SUMIFS(TimeSeries!$T:$T,TimeSeries!$AC:$AC,J$57)/SUM(TimeSeries!$S:$S),"")</f>
        <v>-4.7206430362550583E-4</v>
      </c>
      <c r="K59" s="49">
        <f ca="1">IF(K58&gt;0,SUMIFS(TimeSeries!$T:$T,TimeSeries!$AC:$AC,K$57)/SUM(TimeSeries!$S:$S),"")</f>
        <v>-2.8764434904744247E-4</v>
      </c>
      <c r="L59" s="49">
        <f ca="1">IF(L58&gt;0,SUMIFS(TimeSeries!$T:$T,TimeSeries!$AC:$AC,L$57)/SUM(TimeSeries!$S:$S),"")</f>
        <v>-1.213579810991718E-5</v>
      </c>
      <c r="M59" s="49">
        <f ca="1">IF(M58&gt;0,SUMIFS(TimeSeries!$T:$T,TimeSeries!$AC:$AC,M$57)/SUM(TimeSeries!$S:$S),"")</f>
        <v>4.2386987821753624E-4</v>
      </c>
      <c r="N59" s="49">
        <f ca="1">IF(N58&gt;0,SUMIFS(TimeSeries!$T:$T,TimeSeries!$AC:$AC,N$57)/SUM(TimeSeries!$S:$S),"")</f>
        <v>-6.930848112001745E-5</v>
      </c>
      <c r="O59" s="49">
        <f ca="1">IF(O58&gt;0,SUMIFS(TimeSeries!$T:$T,TimeSeries!$AC:$AC,O$57)/SUM(TimeSeries!$S:$S),"")</f>
        <v>-3.2201453959110793E-4</v>
      </c>
      <c r="P59" s="49">
        <f ca="1">IF(P58&gt;0,SUMIFS(TimeSeries!$T:$T,TimeSeries!$AC:$AC,P$57)/SUM(TimeSeries!$S:$S),"")</f>
        <v>5.5213851666374529E-4</v>
      </c>
      <c r="Q59" s="49">
        <f ca="1">IF(Q58&gt;0,SUMIFS(TimeSeries!$T:$T,TimeSeries!$AC:$AC,Q$57)/SUM(TimeSeries!$S:$S),"")</f>
        <v>2.151941878520116E-4</v>
      </c>
      <c r="R59" s="49">
        <f ca="1">IF(R58&gt;0,SUMIFS(TimeSeries!$T:$T,TimeSeries!$AC:$AC,R$57)/SUM(TimeSeries!$S:$S),"")</f>
        <v>-5.3592693855325437E-4</v>
      </c>
      <c r="S59" s="49">
        <f ca="1">IF(S58&gt;0,SUMIFS(TimeSeries!$T:$T,TimeSeries!$AC:$AC,S$57)/SUM(TimeSeries!$S:$S),"")</f>
        <v>6.9780862553719676E-4</v>
      </c>
      <c r="T59" s="49">
        <f ca="1">IF(T58&gt;0,SUMIFS(TimeSeries!$T:$T,TimeSeries!$AC:$AC,T$57)/SUM(TimeSeries!$S:$S),"")</f>
        <v>-2.6387506998087196E-4</v>
      </c>
      <c r="U59" s="49">
        <f ca="1">IF(U58&gt;0,SUMIFS(TimeSeries!$T:$T,TimeSeries!$AC:$AC,U$57)/SUM(TimeSeries!$S:$S),"")</f>
        <v>-5.7383717260839492E-4</v>
      </c>
      <c r="V59" s="49">
        <f ca="1">IF(V58&gt;0,SUMIFS(TimeSeries!$T:$T,TimeSeries!$AC:$AC,V$57)/SUM(TimeSeries!$S:$S),"")</f>
        <v>-4.5061907990528451E-4</v>
      </c>
      <c r="W59" s="49">
        <f ca="1">IF(W58&gt;0,SUMIFS(TimeSeries!$T:$T,TimeSeries!$AC:$AC,W$57)/SUM(TimeSeries!$S:$S),"")</f>
        <v>-8.6125108889878173E-4</v>
      </c>
      <c r="X59" s="49">
        <f ca="1">IF(X58&gt;0,SUMIFS(TimeSeries!$T:$T,TimeSeries!$AC:$AC,X$57)/SUM(TimeSeries!$S:$S),"")</f>
        <v>-7.4213211686939681E-4</v>
      </c>
      <c r="Y59" s="49">
        <f ca="1">IF(Y58&gt;0,SUMIFS(TimeSeries!$T:$T,TimeSeries!$AC:$AC,Y$57)/SUM(TimeSeries!$S:$S),"")</f>
        <v>-6.8197890114468E-4</v>
      </c>
      <c r="Z59" s="49">
        <f ca="1">IF(Z58&gt;0,SUMIFS(TimeSeries!$T:$T,TimeSeries!$AC:$AC,Z$57)/SUM(TimeSeries!$S:$S),"")</f>
        <v>5.7586047378308111E-4</v>
      </c>
      <c r="AA59" s="50">
        <f ca="1">IF(AA58&gt;0,SUMIFS(TimeSeries!$T:$T,TimeSeries!$AC:$AC,AA$57)/SUM(TimeSeries!$S:$S),"")</f>
        <v>1.0567005199148707E-3</v>
      </c>
    </row>
    <row r="60" spans="2:27" customFormat="1" ht="15" thickBot="1" x14ac:dyDescent="0.35">
      <c r="B60" s="148"/>
      <c r="C60" s="42" t="s">
        <v>22</v>
      </c>
      <c r="D60" s="57">
        <f ca="1">IF(D58&gt;0,SUMIFS(TimeSeries!$U:$U,TimeSeries!$AC:$AC,D$19)/SUM(TimeSeries!$S:$S),"")</f>
        <v>2.4138304992784008E-3</v>
      </c>
      <c r="E60" s="58">
        <f ca="1">IF(E58&gt;0,SUMIFS(TimeSeries!$U:$U,TimeSeries!$AC:$AC,E$19)/SUM(TimeSeries!$S:$S),"")</f>
        <v>2.6064760724723861E-3</v>
      </c>
      <c r="F60" s="58">
        <f ca="1">IF(F58&gt;0,SUMIFS(TimeSeries!$U:$U,TimeSeries!$AC:$AC,F$19)/SUM(TimeSeries!$S:$S),"")</f>
        <v>2.5109778535422783E-3</v>
      </c>
      <c r="G60" s="58">
        <f ca="1">IF(G58&gt;0,SUMIFS(TimeSeries!$U:$U,TimeSeries!$AC:$AC,G$19)/SUM(TimeSeries!$S:$S),"")</f>
        <v>1.9543049475055996E-3</v>
      </c>
      <c r="H60" s="58">
        <f ca="1">IF(H58&gt;0,SUMIFS(TimeSeries!$U:$U,TimeSeries!$AC:$AC,H$19)/SUM(TimeSeries!$S:$S),"")</f>
        <v>1.9942754351595822E-3</v>
      </c>
      <c r="I60" s="58">
        <f ca="1">IF(I58&gt;0,SUMIFS(TimeSeries!$U:$U,TimeSeries!$AC:$AC,I$19)/SUM(TimeSeries!$S:$S),"")</f>
        <v>2.3558991013647576E-3</v>
      </c>
      <c r="J60" s="58">
        <f ca="1">IF(J58&gt;0,SUMIFS(TimeSeries!$U:$U,TimeSeries!$AC:$AC,J$19)/SUM(TimeSeries!$S:$S),"")</f>
        <v>2.23443905336905E-3</v>
      </c>
      <c r="K60" s="58">
        <f ca="1">IF(K58&gt;0,SUMIFS(TimeSeries!$U:$U,TimeSeries!$AC:$AC,K$19)/SUM(TimeSeries!$S:$S),"")</f>
        <v>1.5951815381811561E-3</v>
      </c>
      <c r="L60" s="58">
        <f ca="1">IF(L58&gt;0,SUMIFS(TimeSeries!$U:$U,TimeSeries!$AC:$AC,L$19)/SUM(TimeSeries!$S:$S),"")</f>
        <v>1.800646956541847E-3</v>
      </c>
      <c r="M60" s="58">
        <f ca="1">IF(M58&gt;0,SUMIFS(TimeSeries!$U:$U,TimeSeries!$AC:$AC,M$19)/SUM(TimeSeries!$S:$S),"")</f>
        <v>1.9844657652835075E-3</v>
      </c>
      <c r="N60" s="58">
        <f ca="1">IF(N58&gt;0,SUMIFS(TimeSeries!$U:$U,TimeSeries!$AC:$AC,N$19)/SUM(TimeSeries!$S:$S),"")</f>
        <v>1.9534099977864773E-3</v>
      </c>
      <c r="O60" s="58">
        <f ca="1">IF(O58&gt;0,SUMIFS(TimeSeries!$U:$U,TimeSeries!$AC:$AC,O$19)/SUM(TimeSeries!$S:$S),"")</f>
        <v>2.2806463204842293E-3</v>
      </c>
      <c r="P60" s="58">
        <f ca="1">IF(P58&gt;0,SUMIFS(TimeSeries!$U:$U,TimeSeries!$AC:$AC,P$19)/SUM(TimeSeries!$S:$S),"")</f>
        <v>2.9176262016580249E-3</v>
      </c>
      <c r="Q60" s="58">
        <f ca="1">IF(Q58&gt;0,SUMIFS(TimeSeries!$U:$U,TimeSeries!$AC:$AC,Q$19)/SUM(TimeSeries!$S:$S),"")</f>
        <v>2.325571340938591E-3</v>
      </c>
      <c r="R60" s="58">
        <f ca="1">IF(R58&gt;0,SUMIFS(TimeSeries!$U:$U,TimeSeries!$AC:$AC,R$19)/SUM(TimeSeries!$S:$S),"")</f>
        <v>2.4296456681545376E-3</v>
      </c>
      <c r="S60" s="58">
        <f ca="1">IF(S58&gt;0,SUMIFS(TimeSeries!$U:$U,TimeSeries!$AC:$AC,S$19)/SUM(TimeSeries!$S:$S),"")</f>
        <v>2.8457871813625728E-3</v>
      </c>
      <c r="T60" s="58">
        <f ca="1">IF(T58&gt;0,SUMIFS(TimeSeries!$U:$U,TimeSeries!$AC:$AC,T$19)/SUM(TimeSeries!$S:$S),"")</f>
        <v>2.6681537170793216E-3</v>
      </c>
      <c r="U60" s="58">
        <f ca="1">IF(U58&gt;0,SUMIFS(TimeSeries!$U:$U,TimeSeries!$AC:$AC,U$19)/SUM(TimeSeries!$S:$S),"")</f>
        <v>2.6520269940630398E-3</v>
      </c>
      <c r="V60" s="58">
        <f ca="1">IF(V58&gt;0,SUMIFS(TimeSeries!$U:$U,TimeSeries!$AC:$AC,V$19)/SUM(TimeSeries!$S:$S),"")</f>
        <v>2.4098828831006064E-3</v>
      </c>
      <c r="W60" s="58">
        <f ca="1">IF(W58&gt;0,SUMIFS(TimeSeries!$U:$U,TimeSeries!$AC:$AC,W$19)/SUM(TimeSeries!$S:$S),"")</f>
        <v>2.4087868993235223E-3</v>
      </c>
      <c r="X60" s="58">
        <f ca="1">IF(X58&gt;0,SUMIFS(TimeSeries!$U:$U,TimeSeries!$AC:$AC,X$19)/SUM(TimeSeries!$S:$S),"")</f>
        <v>2.4830701340011105E-3</v>
      </c>
      <c r="Y60" s="58">
        <f ca="1">IF(Y58&gt;0,SUMIFS(TimeSeries!$U:$U,TimeSeries!$AC:$AC,Y$19)/SUM(TimeSeries!$S:$S),"")</f>
        <v>2.3421845702900042E-3</v>
      </c>
      <c r="Z60" s="58">
        <f ca="1">IF(Z58&gt;0,SUMIFS(TimeSeries!$U:$U,TimeSeries!$AC:$AC,Z$19)/SUM(TimeSeries!$S:$S),"")</f>
        <v>2.8897669075947725E-3</v>
      </c>
      <c r="AA60" s="59">
        <f ca="1">IF(AA58&gt;0,SUMIFS(TimeSeries!$U:$U,TimeSeries!$AC:$AC,AA$19)/SUM(TimeSeries!$S:$S),"")</f>
        <v>2.988975474348116E-3</v>
      </c>
    </row>
    <row r="61" spans="2:27" customFormat="1" ht="15" thickBot="1" x14ac:dyDescent="0.35">
      <c r="B61" s="148" t="s">
        <v>66</v>
      </c>
      <c r="C61" s="40" t="s">
        <v>18</v>
      </c>
      <c r="D61" s="54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48"/>
      <c r="C62" s="70" t="s">
        <v>20</v>
      </c>
      <c r="D62" s="129">
        <f>IF(COUNTIF(TimeSeries!$AD3:$AD5000,D61)&gt;0,COUNTIF(TimeSeries!$AD3:$AD5000,D61),"")</f>
        <v>128</v>
      </c>
      <c r="E62" s="130">
        <f>IF(COUNTIF(TimeSeries!$AD3:$AD5000,E61)&gt;0,COUNTIF(TimeSeries!$AD3:$AD5000,E61),"")</f>
        <v>736</v>
      </c>
      <c r="F62" s="130">
        <f>IF(COUNTIF(TimeSeries!$AD3:$AD5000,F61)&gt;0,COUNTIF(TimeSeries!$AD3:$AD5000,F61),"")</f>
        <v>1651</v>
      </c>
      <c r="G62" s="130">
        <f>IF(COUNTIF(TimeSeries!$AD3:$AD5000,G61)&gt;0,COUNTIF(TimeSeries!$AD3:$AD5000,G61),"")</f>
        <v>753</v>
      </c>
      <c r="H62" s="130">
        <f>IF(COUNTIF(TimeSeries!$AD3:$AD5000,H61)&gt;0,COUNTIF(TimeSeries!$AD3:$AD5000,H61),"")</f>
        <v>256</v>
      </c>
      <c r="I62" s="130" t="str">
        <f>IF(COUNTIF(TimeSeries!$AD3:$AD5000,I61)&gt;0,COUNTIF(TimeSeries!$AD3:$AD5000,I61),"")</f>
        <v/>
      </c>
      <c r="J62" s="130" t="str">
        <f>IF(COUNTIF(TimeSeries!$AD3:$AD5000,J61)&gt;0,COUNTIF(TimeSeries!$AD3:$AD5000,J61),"")</f>
        <v/>
      </c>
      <c r="K62" s="130" t="str">
        <f>IF(COUNTIF(TimeSeries!$AD3:$AD5000,K61)&gt;0,COUNTIF(TimeSeries!$AD3:$AD5000,K61),"")</f>
        <v/>
      </c>
      <c r="L62" s="130" t="str">
        <f>IF(COUNTIF(TimeSeries!$AD3:$AD5000,L61)&gt;0,COUNTIF(TimeSeries!$AD3:$AD5000,L61),"")</f>
        <v/>
      </c>
      <c r="M62" s="130">
        <f>IF(COUNTIF(TimeSeries!$AD3:$AD5000,M61)&gt;0,COUNTIF(TimeSeries!$AD3:$AD5000,M61),"")</f>
        <v>145</v>
      </c>
      <c r="N62" s="130">
        <f>IF(COUNTIF(TimeSeries!$AD3:$AD5000,N61)&gt;0,COUNTIF(TimeSeries!$AD3:$AD5000,N61),"")</f>
        <v>146</v>
      </c>
      <c r="O62" s="131">
        <f>IF(COUNTIF(TimeSeries!$AD3:$AD5000,O61)&gt;0,COUNTIF(TimeSeries!$AD3:$AD5000,O61),"")</f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48"/>
      <c r="C63" s="70" t="s">
        <v>21</v>
      </c>
      <c r="D63" s="48">
        <f ca="1">IF(LEN(D62)&gt;0,SUMIFS(TimeSeries!$T:$T,TimeSeries!$AD:$AD,D$61)/SUM(TimeSeries!$S:$S),"")</f>
        <v>6.5087664353610482E-4</v>
      </c>
      <c r="E63" s="49">
        <f ca="1">IF(LEN(E62)&gt;0,SUMIFS(TimeSeries!$T:$T,TimeSeries!$AD:$AD,E$61)/SUM(TimeSeries!$S:$S),"")</f>
        <v>-2.2473583315930422E-3</v>
      </c>
      <c r="F63" s="49">
        <f ca="1">IF(LEN(F62)&gt;0,SUMIFS(TimeSeries!$T:$T,TimeSeries!$AD:$AD,F$61)/SUM(TimeSeries!$S:$S),"")</f>
        <v>4.5026012895769659E-4</v>
      </c>
      <c r="G63" s="49">
        <f ca="1">IF(LEN(G62)&gt;0,SUMIFS(TimeSeries!$T:$T,TimeSeries!$AD:$AD,G$61)/SUM(TimeSeries!$S:$S),"")</f>
        <v>-1.7312618174039854E-3</v>
      </c>
      <c r="H63" s="49">
        <f ca="1">IF(LEN(H62)&gt;0,SUMIFS(TimeSeries!$T:$T,TimeSeries!$AD:$AD,H$61)/SUM(TimeSeries!$S:$S),"")</f>
        <v>2.4373103595659297E-4</v>
      </c>
      <c r="I63" s="49" t="str">
        <f>IF(LEN(I62)&gt;0,SUMIFS(TimeSeries!$T:$T,TimeSeries!$AD:$AD,I$61)/SUM(TimeSeries!$S:$S),"")</f>
        <v/>
      </c>
      <c r="J63" s="49" t="str">
        <f>IF(LEN(J62)&gt;0,SUMIFS(TimeSeries!$T:$T,TimeSeries!$AD:$AD,J$61)/SUM(TimeSeries!$S:$S),"")</f>
        <v/>
      </c>
      <c r="K63" s="49" t="str">
        <f>IF(LEN(K62)&gt;0,SUMIFS(TimeSeries!$T:$T,TimeSeries!$AD:$AD,K$61)/SUM(TimeSeries!$S:$S),"")</f>
        <v/>
      </c>
      <c r="L63" s="49" t="str">
        <f>IF(LEN(L62)&gt;0,SUMIFS(TimeSeries!$T:$T,TimeSeries!$AD:$AD,L$61)/SUM(TimeSeries!$S:$S),"")</f>
        <v/>
      </c>
      <c r="M63" s="49">
        <f ca="1">IF(LEN(M62)&gt;0,SUMIFS(TimeSeries!$T:$T,TimeSeries!$AD:$AD,M$61)/SUM(TimeSeries!$S:$S),"")</f>
        <v>-1.7810915746274167E-5</v>
      </c>
      <c r="N63" s="49">
        <f ca="1">IF(LEN(N62)&gt;0,SUMIFS(TimeSeries!$T:$T,TimeSeries!$AD:$AD,N$61)/SUM(TimeSeries!$S:$S),"")</f>
        <v>1.9065717753792887E-3</v>
      </c>
      <c r="O63" s="50">
        <f ca="1">IF(LEN(O62)&gt;0,SUMIFS(TimeSeries!$T:$T,TimeSeries!$AD:$AD,O$61)/SUM(TimeSeries!$S:$S),"")</f>
        <v>-6.2883230107526515E-4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48"/>
      <c r="C64" s="70" t="s">
        <v>22</v>
      </c>
      <c r="D64" s="57">
        <f ca="1">IF(LEN(D62)&gt;0,SUMIFS(TimeSeries!$U:$U,TimeSeries!$AD:$AD,D$61)/SUM(TimeSeries!$S:$S),"")</f>
        <v>1.1331101349168679E-3</v>
      </c>
      <c r="E64" s="58">
        <f ca="1">IF(LEN(E62)&gt;0,SUMIFS(TimeSeries!$U:$U,TimeSeries!$AD:$AD,E$61)/SUM(TimeSeries!$S:$S),"")</f>
        <v>1.0962046675286571E-2</v>
      </c>
      <c r="F64" s="58">
        <f ca="1">IF(LEN(F62)&gt;0,SUMIFS(TimeSeries!$U:$U,TimeSeries!$AD:$AD,F$61)/SUM(TimeSeries!$S:$S),"")</f>
        <v>2.1730707632861463E-2</v>
      </c>
      <c r="G64" s="58">
        <f ca="1">IF(LEN(G62)&gt;0,SUMIFS(TimeSeries!$U:$U,TimeSeries!$AD:$AD,G$61)/SUM(TimeSeries!$S:$S),"")</f>
        <v>9.0105234094269085E-3</v>
      </c>
      <c r="H64" s="58">
        <f ca="1">IF(LEN(H62)&gt;0,SUMIFS(TimeSeries!$U:$U,TimeSeries!$AD:$AD,H$61)/SUM(TimeSeries!$S:$S),"")</f>
        <v>2.9207264051936354E-3</v>
      </c>
      <c r="I64" s="58" t="str">
        <f>IF(LEN(I62)&gt;0,SUMIFS(TimeSeries!$U:$U,TimeSeries!$AD:$AD,I$61)/SUM(TimeSeries!$S:$S),"")</f>
        <v/>
      </c>
      <c r="J64" s="58" t="str">
        <f>IF(LEN(J62)&gt;0,SUMIFS(TimeSeries!$U:$U,TimeSeries!$AD:$AD,J$61)/SUM(TimeSeries!$S:$S),"")</f>
        <v/>
      </c>
      <c r="K64" s="58" t="str">
        <f>IF(LEN(K62)&gt;0,SUMIFS(TimeSeries!$U:$U,TimeSeries!$AD:$AD,K$61)/SUM(TimeSeries!$S:$S),"")</f>
        <v/>
      </c>
      <c r="L64" s="58" t="str">
        <f>IF(LEN(L62)&gt;0,SUMIFS(TimeSeries!$U:$U,TimeSeries!$AD:$AD,L$61)/SUM(TimeSeries!$S:$S),"")</f>
        <v/>
      </c>
      <c r="M64" s="58">
        <f ca="1">IF(LEN(M62)&gt;0,SUMIFS(TimeSeries!$U:$U,TimeSeries!$AD:$AD,M$61)/SUM(TimeSeries!$S:$S),"")</f>
        <v>2.56096557034057E-3</v>
      </c>
      <c r="N64" s="58">
        <f ca="1">IF(LEN(N62)&gt;0,SUMIFS(TimeSeries!$U:$U,TimeSeries!$AD:$AD,N$61)/SUM(TimeSeries!$S:$S),"")</f>
        <v>3.3149066442749102E-3</v>
      </c>
      <c r="O64" s="59">
        <f ca="1">IF(LEN(O62)&gt;0,SUMIFS(TimeSeries!$U:$U,TimeSeries!$AD:$AD,O$61)/SUM(TimeSeries!$S:$S),"")</f>
        <v>5.4130450405825668E-3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48" t="s">
        <v>79</v>
      </c>
      <c r="C65" s="40" t="s">
        <v>18</v>
      </c>
      <c r="D65" s="136" t="s">
        <v>80</v>
      </c>
      <c r="E65" s="127" t="s">
        <v>81</v>
      </c>
      <c r="F65" s="127" t="s">
        <v>82</v>
      </c>
      <c r="G65" s="127" t="s">
        <v>83</v>
      </c>
      <c r="H65" s="127" t="s">
        <v>84</v>
      </c>
      <c r="I65" s="127" t="s">
        <v>85</v>
      </c>
      <c r="J65" s="127" t="s">
        <v>86</v>
      </c>
      <c r="K65" s="127" t="s">
        <v>87</v>
      </c>
      <c r="L65" s="127" t="s">
        <v>88</v>
      </c>
      <c r="M65" s="127" t="s">
        <v>89</v>
      </c>
      <c r="N65" s="127" t="s">
        <v>90</v>
      </c>
      <c r="O65" s="127" t="s">
        <v>91</v>
      </c>
      <c r="P65" s="137" t="s">
        <v>92</v>
      </c>
      <c r="Q65" s="137" t="s">
        <v>93</v>
      </c>
      <c r="R65" s="137" t="s">
        <v>94</v>
      </c>
      <c r="S65" s="137" t="s">
        <v>95</v>
      </c>
      <c r="T65" s="137" t="s">
        <v>96</v>
      </c>
      <c r="U65" s="137" t="s">
        <v>97</v>
      </c>
      <c r="V65" s="137" t="s">
        <v>98</v>
      </c>
      <c r="W65" s="137" t="s">
        <v>99</v>
      </c>
      <c r="X65" s="137" t="s">
        <v>100</v>
      </c>
      <c r="Y65" s="137" t="s">
        <v>101</v>
      </c>
      <c r="Z65" s="137" t="s">
        <v>102</v>
      </c>
      <c r="AA65" s="137" t="s">
        <v>103</v>
      </c>
      <c r="AB65" s="137" t="s">
        <v>104</v>
      </c>
      <c r="AC65" s="137" t="s">
        <v>105</v>
      </c>
      <c r="AD65" s="137" t="s">
        <v>106</v>
      </c>
      <c r="AE65" s="137" t="s">
        <v>107</v>
      </c>
      <c r="AF65" s="137" t="s">
        <v>108</v>
      </c>
      <c r="AG65" s="137" t="s">
        <v>109</v>
      </c>
      <c r="AH65" s="137" t="s">
        <v>110</v>
      </c>
      <c r="AI65" s="137" t="s">
        <v>111</v>
      </c>
      <c r="AJ65" s="137" t="s">
        <v>112</v>
      </c>
      <c r="AK65" s="137" t="s">
        <v>113</v>
      </c>
      <c r="AL65" s="137" t="s">
        <v>114</v>
      </c>
      <c r="AM65" s="138" t="s">
        <v>115</v>
      </c>
    </row>
    <row r="66" spans="2:39" customFormat="1" ht="15" thickBot="1" x14ac:dyDescent="0.35">
      <c r="B66" s="148"/>
      <c r="C66" s="70" t="s">
        <v>20</v>
      </c>
      <c r="D66" s="129">
        <f>IF(COUNTIF(TimeSeries!$AE:$AE,D65)&gt;0,COUNTIF(TimeSeries!$AE:$AE,D65),"")</f>
        <v>34</v>
      </c>
      <c r="E66" s="130" t="str">
        <f>IF(COUNTIF(TimeSeries!$AE:$AE,E65)&gt;0,COUNTIF(TimeSeries!$AE:$AE,E65),"")</f>
        <v/>
      </c>
      <c r="F66" s="130" t="str">
        <f>IF(COUNTIF(TimeSeries!$AE:$AE,F65)&gt;0,COUNTIF(TimeSeries!$AE:$AE,F65),"")</f>
        <v/>
      </c>
      <c r="G66" s="130" t="str">
        <f>IF(COUNTIF(TimeSeries!$AE:$AE,G65)&gt;0,COUNTIF(TimeSeries!$AE:$AE,G65),"")</f>
        <v/>
      </c>
      <c r="H66" s="130" t="str">
        <f>IF(COUNTIF(TimeSeries!$AE:$AE,H65)&gt;0,COUNTIF(TimeSeries!$AE:$AE,H65),"")</f>
        <v/>
      </c>
      <c r="I66" s="130" t="str">
        <f>IF(COUNTIF(TimeSeries!$AE:$AE,I65)&gt;0,COUNTIF(TimeSeries!$AE:$AE,I65),"")</f>
        <v/>
      </c>
      <c r="J66" s="130" t="str">
        <f>IF(COUNTIF(TimeSeries!$AE:$AE,J65)&gt;0,COUNTIF(TimeSeries!$AE:$AE,J65),"")</f>
        <v/>
      </c>
      <c r="K66" s="130" t="str">
        <f>IF(COUNTIF(TimeSeries!$AE:$AE,K65)&gt;0,COUNTIF(TimeSeries!$AE:$AE,K65),"")</f>
        <v/>
      </c>
      <c r="L66" s="130" t="str">
        <f>IF(COUNTIF(TimeSeries!$AE:$AE,L65)&gt;0,COUNTIF(TimeSeries!$AE:$AE,L65),"")</f>
        <v/>
      </c>
      <c r="M66" s="130" t="str">
        <f>IF(COUNTIF(TimeSeries!$AE:$AE,M65)&gt;0,COUNTIF(TimeSeries!$AE:$AE,M65),"")</f>
        <v/>
      </c>
      <c r="N66" s="130" t="str">
        <f>IF(COUNTIF(TimeSeries!$AE:$AE,N65)&gt;0,COUNTIF(TimeSeries!$AE:$AE,N65),"")</f>
        <v/>
      </c>
      <c r="O66" s="130" t="str">
        <f>IF(COUNTIF(TimeSeries!$AE:$AE,O65)&gt;0,COUNTIF(TimeSeries!$AE:$AE,O65),"")</f>
        <v/>
      </c>
      <c r="P66" s="130" t="str">
        <f>IF(COUNTIF(TimeSeries!$AE:$AE,P65)&gt;0,COUNTIF(TimeSeries!$AE:$AE,P65),"")</f>
        <v/>
      </c>
      <c r="Q66" s="130" t="str">
        <f>IF(COUNTIF(TimeSeries!$AE:$AE,Q65)&gt;0,COUNTIF(TimeSeries!$AE:$AE,Q65),"")</f>
        <v/>
      </c>
      <c r="R66" s="130" t="str">
        <f>IF(COUNTIF(TimeSeries!$AE:$AE,R65)&gt;0,COUNTIF(TimeSeries!$AE:$AE,R65),"")</f>
        <v/>
      </c>
      <c r="S66" s="130" t="str">
        <f>IF(COUNTIF(TimeSeries!$AE:$AE,S65)&gt;0,COUNTIF(TimeSeries!$AE:$AE,S65),"")</f>
        <v/>
      </c>
      <c r="T66" s="130" t="str">
        <f>IF(COUNTIF(TimeSeries!$AE:$AE,T65)&gt;0,COUNTIF(TimeSeries!$AE:$AE,T65),"")</f>
        <v/>
      </c>
      <c r="U66" s="130" t="str">
        <f>IF(COUNTIF(TimeSeries!$AE:$AE,U65)&gt;0,COUNTIF(TimeSeries!$AE:$AE,U65),"")</f>
        <v/>
      </c>
      <c r="V66" s="130" t="str">
        <f>IF(COUNTIF(TimeSeries!$AE:$AE,V65)&gt;0,COUNTIF(TimeSeries!$AE:$AE,V65),"")</f>
        <v/>
      </c>
      <c r="W66" s="130" t="str">
        <f>IF(COUNTIF(TimeSeries!$AE:$AE,W65)&gt;0,COUNTIF(TimeSeries!$AE:$AE,W65),"")</f>
        <v/>
      </c>
      <c r="X66" s="130">
        <f>IF(COUNTIF(TimeSeries!$AE:$AE,X65)&gt;0,COUNTIF(TimeSeries!$AE:$AE,X65),"")</f>
        <v>123</v>
      </c>
      <c r="Y66" s="130">
        <f>IF(COUNTIF(TimeSeries!$AE:$AE,Y65)&gt;0,COUNTIF(TimeSeries!$AE:$AE,Y65),"")</f>
        <v>95</v>
      </c>
      <c r="Z66" s="130" t="str">
        <f>IF(COUNTIF(TimeSeries!$AE:$AE,Z65)&gt;0,COUNTIF(TimeSeries!$AE:$AE,Z65),"")</f>
        <v/>
      </c>
      <c r="AA66" s="130" t="str">
        <f>IF(COUNTIF(TimeSeries!$AE:$AE,AA65)&gt;0,COUNTIF(TimeSeries!$AE:$AE,AA65),"")</f>
        <v/>
      </c>
      <c r="AB66" s="130" t="str">
        <f>IF(COUNTIF(TimeSeries!$AE:$AE,AB65)&gt;0,COUNTIF(TimeSeries!$AE:$AE,AB65),"")</f>
        <v/>
      </c>
      <c r="AC66" s="130" t="str">
        <f>IF(COUNTIF(TimeSeries!$AE:$AE,AC65)&gt;0,COUNTIF(TimeSeries!$AE:$AE,AC65),"")</f>
        <v/>
      </c>
      <c r="AD66" s="130" t="str">
        <f>IF(COUNTIF(TimeSeries!$AE:$AE,AD65)&gt;0,COUNTIF(TimeSeries!$AE:$AE,AD65),"")</f>
        <v/>
      </c>
      <c r="AE66" s="130">
        <f>IF(COUNTIF(TimeSeries!$AE:$AE,AE65)&gt;0,COUNTIF(TimeSeries!$AE:$AE,AE65),"")</f>
        <v>409</v>
      </c>
      <c r="AF66" s="130">
        <f>IF(COUNTIF(TimeSeries!$AE:$AE,AF65)&gt;0,COUNTIF(TimeSeries!$AE:$AE,AF65),"")</f>
        <v>482</v>
      </c>
      <c r="AG66" s="130">
        <f>IF(COUNTIF(TimeSeries!$AE:$AE,AG65)&gt;0,COUNTIF(TimeSeries!$AE:$AE,AG65),"")</f>
        <v>975</v>
      </c>
      <c r="AH66" s="130">
        <f>IF(COUNTIF(TimeSeries!$AE:$AE,AH65)&gt;0,COUNTIF(TimeSeries!$AE:$AE,AH65),"")</f>
        <v>1064</v>
      </c>
      <c r="AI66" s="130">
        <f>IF(COUNTIF(TimeSeries!$AE:$AE,AI65)&gt;0,COUNTIF(TimeSeries!$AE:$AE,AI65),"")</f>
        <v>541</v>
      </c>
      <c r="AJ66" s="130">
        <f>IF(COUNTIF(TimeSeries!$AE:$AE,AJ65)&gt;0,COUNTIF(TimeSeries!$AE:$AE,AJ65),"")</f>
        <v>116</v>
      </c>
      <c r="AK66" s="130">
        <f>IF(COUNTIF(TimeSeries!$AE:$AE,AK65)&gt;0,COUNTIF(TimeSeries!$AE:$AE,AK65),"")</f>
        <v>92</v>
      </c>
      <c r="AL66" s="130">
        <f>IF(COUNTIF(TimeSeries!$AE:$AE,AL65)&gt;0,COUNTIF(TimeSeries!$AE:$AE,AL65),"")</f>
        <v>100</v>
      </c>
      <c r="AM66" s="131">
        <f>IF(COUNTIF(TimeSeries!$AE:$AE,AM65)&gt;0,COUNTIF(TimeSeries!$AE:$AE,AM65),"")</f>
        <v>94</v>
      </c>
    </row>
    <row r="67" spans="2:39" customFormat="1" ht="15" thickBot="1" x14ac:dyDescent="0.35">
      <c r="B67" s="148"/>
      <c r="C67" s="70" t="s">
        <v>21</v>
      </c>
      <c r="D67" s="48">
        <f ca="1">IF(LEN(D66)&gt;0,SUMIFS(TimeSeries!$T:$T,TimeSeries!$AE:$AE,D$65)/SUM(TimeSeries!$S:$S),"")</f>
        <v>-8.0622927567402906E-5</v>
      </c>
      <c r="E67" s="49" t="str">
        <f>IF(LEN(E66)&gt;0,SUMIFS(TimeSeries!$T:$T,TimeSeries!$AE:$AE,E$65)/SUM(TimeSeries!$S:$S),"")</f>
        <v/>
      </c>
      <c r="F67" s="49" t="str">
        <f>IF(LEN(F66)&gt;0,SUMIFS(TimeSeries!$T:$T,TimeSeries!$AE:$AE,F$65)/SUM(TimeSeries!$S:$S),"")</f>
        <v/>
      </c>
      <c r="G67" s="49" t="str">
        <f>IF(LEN(G66)&gt;0,SUMIFS(TimeSeries!$T:$T,TimeSeries!$AE:$AE,G$65)/SUM(TimeSeries!$S:$S),"")</f>
        <v/>
      </c>
      <c r="H67" s="49" t="str">
        <f>IF(LEN(H66)&gt;0,SUMIFS(TimeSeries!$T:$T,TimeSeries!$AE:$AE,H$65)/SUM(TimeSeries!$S:$S),"")</f>
        <v/>
      </c>
      <c r="I67" s="49" t="str">
        <f>IF(LEN(I66)&gt;0,SUMIFS(TimeSeries!$T:$T,TimeSeries!$AE:$AE,I$65)/SUM(TimeSeries!$S:$S),"")</f>
        <v/>
      </c>
      <c r="J67" s="49" t="str">
        <f>IF(LEN(J66)&gt;0,SUMIFS(TimeSeries!$T:$T,TimeSeries!$AE:$AE,J$65)/SUM(TimeSeries!$S:$S),"")</f>
        <v/>
      </c>
      <c r="K67" s="49" t="str">
        <f>IF(LEN(K66)&gt;0,SUMIFS(TimeSeries!$T:$T,TimeSeries!$AE:$AE,K$65)/SUM(TimeSeries!$S:$S),"")</f>
        <v/>
      </c>
      <c r="L67" s="49" t="str">
        <f>IF(LEN(L66)&gt;0,SUMIFS(TimeSeries!$T:$T,TimeSeries!$AE:$AE,L$65)/SUM(TimeSeries!$S:$S),"")</f>
        <v/>
      </c>
      <c r="M67" s="49" t="str">
        <f>IF(LEN(M66)&gt;0,SUMIFS(TimeSeries!$T:$T,TimeSeries!$AE:$AE,M$65)/SUM(TimeSeries!$S:$S),"")</f>
        <v/>
      </c>
      <c r="N67" s="49" t="str">
        <f>IF(LEN(N66)&gt;0,SUMIFS(TimeSeries!$T:$T,TimeSeries!$AE:$AE,N$65)/SUM(TimeSeries!$S:$S),"")</f>
        <v/>
      </c>
      <c r="O67" s="49" t="str">
        <f>IF(LEN(O66)&gt;0,SUMIFS(TimeSeries!$T:$T,TimeSeries!$AE:$AE,O$65)/SUM(TimeSeries!$S:$S),"")</f>
        <v/>
      </c>
      <c r="P67" s="49" t="str">
        <f>IF(LEN(P66)&gt;0,SUMIFS(TimeSeries!$T:$T,TimeSeries!$AE:$AE,P$65)/SUM(TimeSeries!$S:$S),"")</f>
        <v/>
      </c>
      <c r="Q67" s="49" t="str">
        <f>IF(LEN(Q66)&gt;0,SUMIFS(TimeSeries!$T:$T,TimeSeries!$AE:$AE,Q$65)/SUM(TimeSeries!$S:$S),"")</f>
        <v/>
      </c>
      <c r="R67" s="49" t="str">
        <f>IF(LEN(R66)&gt;0,SUMIFS(TimeSeries!$T:$T,TimeSeries!$AE:$AE,R$65)/SUM(TimeSeries!$S:$S),"")</f>
        <v/>
      </c>
      <c r="S67" s="49" t="str">
        <f>IF(LEN(S66)&gt;0,SUMIFS(TimeSeries!$T:$T,TimeSeries!$AE:$AE,S$65)/SUM(TimeSeries!$S:$S),"")</f>
        <v/>
      </c>
      <c r="T67" s="49" t="str">
        <f>IF(LEN(T66)&gt;0,SUMIFS(TimeSeries!$T:$T,TimeSeries!$AE:$AE,T$65)/SUM(TimeSeries!$S:$S),"")</f>
        <v/>
      </c>
      <c r="U67" s="49" t="str">
        <f>IF(LEN(U66)&gt;0,SUMIFS(TimeSeries!$T:$T,TimeSeries!$AE:$AE,U$65)/SUM(TimeSeries!$S:$S),"")</f>
        <v/>
      </c>
      <c r="V67" s="49" t="str">
        <f>IF(LEN(V66)&gt;0,SUMIFS(TimeSeries!$T:$T,TimeSeries!$AE:$AE,V$65)/SUM(TimeSeries!$S:$S),"")</f>
        <v/>
      </c>
      <c r="W67" s="49" t="str">
        <f>IF(LEN(W66)&gt;0,SUMIFS(TimeSeries!$T:$T,TimeSeries!$AE:$AE,W$65)/SUM(TimeSeries!$S:$S),"")</f>
        <v/>
      </c>
      <c r="X67" s="49">
        <f ca="1">IF(LEN(X66)&gt;0,SUMIFS(TimeSeries!$T:$T,TimeSeries!$AE:$AE,X$65)/SUM(TimeSeries!$S:$S),"")</f>
        <v>1.381540528979989E-3</v>
      </c>
      <c r="Y67" s="49">
        <f ca="1">IF(LEN(Y66)&gt;0,SUMIFS(TimeSeries!$T:$T,TimeSeries!$AE:$AE,Y$65)/SUM(TimeSeries!$S:$S),"")</f>
        <v>5.4578284012613797E-3</v>
      </c>
      <c r="Z67" s="49" t="str">
        <f>IF(LEN(Z66)&gt;0,SUMIFS(TimeSeries!$T:$T,TimeSeries!$AE:$AE,Z$65)/SUM(TimeSeries!$S:$S),"")</f>
        <v/>
      </c>
      <c r="AA67" s="49" t="str">
        <f>IF(LEN(AA66)&gt;0,SUMIFS(TimeSeries!$T:$T,TimeSeries!$AE:$AE,AA$65)/SUM(TimeSeries!$S:$S),"")</f>
        <v/>
      </c>
      <c r="AB67" s="49" t="str">
        <f>IF(LEN(AB66)&gt;0,SUMIFS(TimeSeries!$T:$T,TimeSeries!$AE:$AE,AB$65)/SUM(TimeSeries!$S:$S),"")</f>
        <v/>
      </c>
      <c r="AC67" s="49" t="str">
        <f>IF(LEN(AC66)&gt;0,SUMIFS(TimeSeries!$T:$T,TimeSeries!$AE:$AE,AC$65)/SUM(TimeSeries!$S:$S),"")</f>
        <v/>
      </c>
      <c r="AD67" s="49" t="str">
        <f>IF(LEN(AD66)&gt;0,SUMIFS(TimeSeries!$T:$T,TimeSeries!$AE:$AE,AD$65)/SUM(TimeSeries!$S:$S),"")</f>
        <v/>
      </c>
      <c r="AE67" s="49">
        <f ca="1">IF(LEN(AE66)&gt;0,SUMIFS(TimeSeries!$T:$T,TimeSeries!$AE:$AE,AE$65)/SUM(TimeSeries!$S:$S),"")</f>
        <v>-3.0180457227253236E-3</v>
      </c>
      <c r="AF67" s="49">
        <f ca="1">IF(LEN(AF66)&gt;0,SUMIFS(TimeSeries!$T:$T,TimeSeries!$AE:$AE,AF$65)/SUM(TimeSeries!$S:$S),"")</f>
        <v>2.2360774344843776E-4</v>
      </c>
      <c r="AG67" s="49">
        <f ca="1">IF(LEN(AG66)&gt;0,SUMIFS(TimeSeries!$T:$T,TimeSeries!$AE:$AE,AG$65)/SUM(TimeSeries!$S:$S),"")</f>
        <v>-9.4865268450306807E-4</v>
      </c>
      <c r="AH67" s="49">
        <f ca="1">IF(LEN(AH66)&gt;0,SUMIFS(TimeSeries!$T:$T,TimeSeries!$AE:$AE,AH$65)/SUM(TimeSeries!$S:$S),"")</f>
        <v>-2.1454784936608411E-3</v>
      </c>
      <c r="AI67" s="49">
        <f ca="1">IF(LEN(AI66)&gt;0,SUMIFS(TimeSeries!$T:$T,TimeSeries!$AE:$AE,AI$65)/SUM(TimeSeries!$S:$S),"")</f>
        <v>-1.0387942350379438E-3</v>
      </c>
      <c r="AJ67" s="49">
        <f ca="1">IF(LEN(AJ66)&gt;0,SUMIFS(TimeSeries!$T:$T,TimeSeries!$AE:$AE,AJ$65)/SUM(TimeSeries!$S:$S),"")</f>
        <v>-2.5072635703375922E-4</v>
      </c>
      <c r="AK67" s="49">
        <f ca="1">IF(LEN(AK66)&gt;0,SUMIFS(TimeSeries!$T:$T,TimeSeries!$AE:$AE,AK$65)/SUM(TimeSeries!$S:$S),"")</f>
        <v>-2.1117053656111932E-4</v>
      </c>
      <c r="AL67" s="49">
        <f ca="1">IF(LEN(AL66)&gt;0,SUMIFS(TimeSeries!$T:$T,TimeSeries!$AE:$AE,AL$65)/SUM(TimeSeries!$S:$S),"")</f>
        <v>-3.1176704047343982E-4</v>
      </c>
      <c r="AM67" s="50">
        <f ca="1">IF(LEN(AM66)&gt;0,SUMIFS(TimeSeries!$T:$T,TimeSeries!$AE:$AE,AM$65)/SUM(TimeSeries!$S:$S),"")</f>
        <v>-4.3154245811579414E-4</v>
      </c>
    </row>
    <row r="68" spans="2:39" customFormat="1" ht="15" thickBot="1" x14ac:dyDescent="0.35">
      <c r="B68" s="148"/>
      <c r="C68" s="70" t="s">
        <v>22</v>
      </c>
      <c r="D68" s="57">
        <f ca="1">IF(LEN(D66)&gt;0,SUMIFS(TimeSeries!$U:$U,TimeSeries!$AE:$AE,D$65)/SUM(TimeSeries!$S:$S),"")</f>
        <v>2.2544961150963009E-4</v>
      </c>
      <c r="E68" s="58" t="str">
        <f>IF(LEN(E66)&gt;0,SUMIFS(TimeSeries!$U:$U,TimeSeries!$AE:$AE,E$65)/SUM(TimeSeries!$S:$S),"")</f>
        <v/>
      </c>
      <c r="F68" s="58" t="str">
        <f>IF(LEN(F66)&gt;0,SUMIFS(TimeSeries!$U:$U,TimeSeries!$AE:$AE,F$65)/SUM(TimeSeries!$S:$S),"")</f>
        <v/>
      </c>
      <c r="G68" s="58" t="str">
        <f>IF(LEN(G66)&gt;0,SUMIFS(TimeSeries!$U:$U,TimeSeries!$AE:$AE,G$65)/SUM(TimeSeries!$S:$S),"")</f>
        <v/>
      </c>
      <c r="H68" s="58" t="str">
        <f>IF(LEN(H66)&gt;0,SUMIFS(TimeSeries!$U:$U,TimeSeries!$AE:$AE,H$65)/SUM(TimeSeries!$S:$S),"")</f>
        <v/>
      </c>
      <c r="I68" s="58" t="str">
        <f>IF(LEN(I66)&gt;0,SUMIFS(TimeSeries!$U:$U,TimeSeries!$AE:$AE,I$65)/SUM(TimeSeries!$S:$S),"")</f>
        <v/>
      </c>
      <c r="J68" s="58" t="str">
        <f>IF(LEN(J66)&gt;0,SUMIFS(TimeSeries!$U:$U,TimeSeries!$AE:$AE,J$65)/SUM(TimeSeries!$S:$S),"")</f>
        <v/>
      </c>
      <c r="K68" s="58" t="str">
        <f>IF(LEN(K66)&gt;0,SUMIFS(TimeSeries!$U:$U,TimeSeries!$AE:$AE,K$65)/SUM(TimeSeries!$S:$S),"")</f>
        <v/>
      </c>
      <c r="L68" s="58" t="str">
        <f>IF(LEN(L66)&gt;0,SUMIFS(TimeSeries!$U:$U,TimeSeries!$AE:$AE,L$65)/SUM(TimeSeries!$S:$S),"")</f>
        <v/>
      </c>
      <c r="M68" s="58" t="str">
        <f>IF(LEN(M66)&gt;0,SUMIFS(TimeSeries!$U:$U,TimeSeries!$AE:$AE,M$65)/SUM(TimeSeries!$S:$S),"")</f>
        <v/>
      </c>
      <c r="N68" s="58" t="str">
        <f>IF(LEN(N66)&gt;0,SUMIFS(TimeSeries!$U:$U,TimeSeries!$AE:$AE,N$65)/SUM(TimeSeries!$S:$S),"")</f>
        <v/>
      </c>
      <c r="O68" s="58" t="str">
        <f>IF(LEN(O66)&gt;0,SUMIFS(TimeSeries!$U:$U,TimeSeries!$AE:$AE,O$65)/SUM(TimeSeries!$S:$S),"")</f>
        <v/>
      </c>
      <c r="P68" s="58" t="str">
        <f>IF(LEN(P66)&gt;0,SUMIFS(TimeSeries!$U:$U,TimeSeries!$AE:$AE,P$65)/SUM(TimeSeries!$S:$S),"")</f>
        <v/>
      </c>
      <c r="Q68" s="58" t="str">
        <f>IF(LEN(Q66)&gt;0,SUMIFS(TimeSeries!$U:$U,TimeSeries!$AE:$AE,Q$65)/SUM(TimeSeries!$S:$S),"")</f>
        <v/>
      </c>
      <c r="R68" s="58" t="str">
        <f>IF(LEN(R66)&gt;0,SUMIFS(TimeSeries!$U:$U,TimeSeries!$AE:$AE,R$65)/SUM(TimeSeries!$S:$S),"")</f>
        <v/>
      </c>
      <c r="S68" s="58" t="str">
        <f>IF(LEN(S66)&gt;0,SUMIFS(TimeSeries!$U:$U,TimeSeries!$AE:$AE,S$65)/SUM(TimeSeries!$S:$S),"")</f>
        <v/>
      </c>
      <c r="T68" s="58" t="str">
        <f>IF(LEN(T66)&gt;0,SUMIFS(TimeSeries!$U:$U,TimeSeries!$AE:$AE,T$65)/SUM(TimeSeries!$S:$S),"")</f>
        <v/>
      </c>
      <c r="U68" s="58" t="str">
        <f>IF(LEN(U66)&gt;0,SUMIFS(TimeSeries!$U:$U,TimeSeries!$AE:$AE,U$65)/SUM(TimeSeries!$S:$S),"")</f>
        <v/>
      </c>
      <c r="V68" s="58" t="str">
        <f>IF(LEN(V66)&gt;0,SUMIFS(TimeSeries!$U:$U,TimeSeries!$AE:$AE,V$65)/SUM(TimeSeries!$S:$S),"")</f>
        <v/>
      </c>
      <c r="W68" s="58" t="str">
        <f>IF(LEN(W66)&gt;0,SUMIFS(TimeSeries!$U:$U,TimeSeries!$AE:$AE,W$65)/SUM(TimeSeries!$S:$S),"")</f>
        <v/>
      </c>
      <c r="X68" s="58">
        <f ca="1">IF(LEN(X66)&gt;0,SUMIFS(TimeSeries!$U:$U,TimeSeries!$AE:$AE,X$65)/SUM(TimeSeries!$S:$S),"")</f>
        <v>2.5952179208415388E-3</v>
      </c>
      <c r="Y68" s="58">
        <f ca="1">IF(LEN(Y66)&gt;0,SUMIFS(TimeSeries!$U:$U,TimeSeries!$AE:$AE,Y$65)/SUM(TimeSeries!$S:$S),"")</f>
        <v>5.5594052507288655E-3</v>
      </c>
      <c r="Z68" s="58" t="str">
        <f>IF(LEN(Z66)&gt;0,SUMIFS(TimeSeries!$U:$U,TimeSeries!$AE:$AE,Z$65)/SUM(TimeSeries!$S:$S),"")</f>
        <v/>
      </c>
      <c r="AA68" s="58" t="str">
        <f>IF(LEN(AA66)&gt;0,SUMIFS(TimeSeries!$U:$U,TimeSeries!$AE:$AE,AA$65)/SUM(TimeSeries!$S:$S),"")</f>
        <v/>
      </c>
      <c r="AB68" s="58" t="str">
        <f>IF(LEN(AB66)&gt;0,SUMIFS(TimeSeries!$U:$U,TimeSeries!$AE:$AE,AB$65)/SUM(TimeSeries!$S:$S),"")</f>
        <v/>
      </c>
      <c r="AC68" s="58" t="str">
        <f>IF(LEN(AC66)&gt;0,SUMIFS(TimeSeries!$U:$U,TimeSeries!$AE:$AE,AC$65)/SUM(TimeSeries!$S:$S),"")</f>
        <v/>
      </c>
      <c r="AD68" s="58" t="str">
        <f>IF(LEN(AD66)&gt;0,SUMIFS(TimeSeries!$U:$U,TimeSeries!$AE:$AE,AD$65)/SUM(TimeSeries!$S:$S),"")</f>
        <v/>
      </c>
      <c r="AE68" s="58">
        <f ca="1">IF(LEN(AE66)&gt;0,SUMIFS(TimeSeries!$U:$U,TimeSeries!$AE:$AE,AE$65)/SUM(TimeSeries!$S:$S),"")</f>
        <v>5.456618632413519E-3</v>
      </c>
      <c r="AF68" s="58">
        <f ca="1">IF(LEN(AF66)&gt;0,SUMIFS(TimeSeries!$U:$U,TimeSeries!$AE:$AE,AF$65)/SUM(TimeSeries!$S:$S),"")</f>
        <v>6.0655970934591786E-3</v>
      </c>
      <c r="AG68" s="58">
        <f ca="1">IF(LEN(AG66)&gt;0,SUMIFS(TimeSeries!$U:$U,TimeSeries!$AE:$AE,AG$65)/SUM(TimeSeries!$S:$S),"")</f>
        <v>1.0719598613390398E-2</v>
      </c>
      <c r="AH68" s="58">
        <f ca="1">IF(LEN(AH66)&gt;0,SUMIFS(TimeSeries!$U:$U,TimeSeries!$AE:$AE,AH$65)/SUM(TimeSeries!$S:$S),"")</f>
        <v>1.4642623403057786E-2</v>
      </c>
      <c r="AI68" s="58">
        <f ca="1">IF(LEN(AI66)&gt;0,SUMIFS(TimeSeries!$U:$U,TimeSeries!$AE:$AE,AI$65)/SUM(TimeSeries!$S:$S),"")</f>
        <v>7.360503603277958E-3</v>
      </c>
      <c r="AJ68" s="58">
        <f ca="1">IF(LEN(AJ66)&gt;0,SUMIFS(TimeSeries!$U:$U,TimeSeries!$AE:$AE,AJ$65)/SUM(TimeSeries!$S:$S),"")</f>
        <v>1.4116185189648877E-3</v>
      </c>
      <c r="AK68" s="58">
        <f ca="1">IF(LEN(AK66)&gt;0,SUMIFS(TimeSeries!$U:$U,TimeSeries!$AE:$AE,AK$65)/SUM(TimeSeries!$S:$S),"")</f>
        <v>1.0132043736228564E-3</v>
      </c>
      <c r="AL68" s="58">
        <f ca="1">IF(LEN(AL66)&gt;0,SUMIFS(TimeSeries!$U:$U,TimeSeries!$AE:$AE,AL$65)/SUM(TimeSeries!$S:$S),"")</f>
        <v>9.5210497965631988E-4</v>
      </c>
      <c r="AM68" s="59">
        <f ca="1">IF(LEN(AM66)&gt;0,SUMIFS(TimeSeries!$U:$U,TimeSeries!$AE:$AE,AM$65)/SUM(TimeSeries!$S:$S),"")</f>
        <v>1.0440895119605506E-3</v>
      </c>
    </row>
    <row r="69" spans="2:39" customFormat="1" ht="15" thickBot="1" x14ac:dyDescent="0.35">
      <c r="B69" s="148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48"/>
      <c r="C70" s="42" t="s">
        <v>20</v>
      </c>
      <c r="D70" s="48">
        <f>COUNTIF(TimeSeries!$AA:$AA,D69)</f>
        <v>1292</v>
      </c>
      <c r="E70" s="50">
        <f>COUNTIF(TimeSeries!$AA:$AA,E69)</f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48"/>
      <c r="C71" s="42" t="s">
        <v>21</v>
      </c>
      <c r="D71" s="51">
        <f ca="1">IF(D70&gt;0,SUMIFS(TimeSeries!$T:$T,TimeSeries!$AA:$AA,D$69)/SUM(TimeSeries!$S:$S),"")</f>
        <v>-5.4663671109896181E-4</v>
      </c>
      <c r="E71" s="53">
        <f ca="1">IF(E70&gt;0,SUMIFS(TimeSeries!$T:$T,TimeSeries!$AA:$AA,E$69)/SUM(TimeSeries!$S:$S),"")</f>
        <v>-8.271870708899178E-4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48"/>
      <c r="C72" s="42" t="s">
        <v>22</v>
      </c>
      <c r="D72" s="51">
        <f ca="1">IF(D70&gt;0,SUMIFS(TimeSeries!$U:$U,TimeSeries!$AA:$AA,D$69)/SUM(TimeSeries!$S:$S),"")</f>
        <v>1.7565168648154432E-2</v>
      </c>
      <c r="E72" s="53">
        <f ca="1">IF(E70&gt;0,SUMIFS(TimeSeries!$U:$U,TimeSeries!$AA:$AA,E$69)/SUM(TimeSeries!$S:$S),"")</f>
        <v>3.9480862864729085E-2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47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47"/>
      <c r="C74" s="70" t="s">
        <v>20</v>
      </c>
      <c r="D74" s="48">
        <f>COUNTIF(TimeSeries!$AF:$AF,D73)</f>
        <v>684</v>
      </c>
      <c r="E74" s="49">
        <f>COUNTIF(TimeSeries!$AF3:$AF5000,E73)</f>
        <v>490</v>
      </c>
      <c r="F74" s="49">
        <f>COUNTIF(TimeSeries!$AF3:$AF5000,F73)</f>
        <v>640</v>
      </c>
      <c r="G74" s="50">
        <f>COUNTIF(TimeSeries!$AF3:$AF5000,G73)</f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47"/>
      <c r="C75" s="70" t="s">
        <v>21</v>
      </c>
      <c r="D75" s="48">
        <f ca="1">IF(D74&gt;0,SUMIFS(TimeSeries!$T:$T,TimeSeries!$AF:$AF,D$73)/SUM(TimeSeries!$S:$S),"")</f>
        <v>1.6248556680974575E-3</v>
      </c>
      <c r="E75" s="49">
        <f ca="1">IF(E74&gt;0,SUMIFS(TimeSeries!$T:$T,TimeSeries!$AF:$AF,E$73)/SUM(TimeSeries!$S:$S),"")</f>
        <v>-1.5359472924988623E-3</v>
      </c>
      <c r="F75" s="49">
        <f ca="1">IF(F74&gt;0,SUMIFS(TimeSeries!$T:$T,TimeSeries!$AF:$AF,F$73)/SUM(TimeSeries!$S:$S),"")</f>
        <v>6.9585428878197149E-5</v>
      </c>
      <c r="G75" s="50">
        <f ca="1">IF(G74&gt;0,SUMIFS(TimeSeries!$T:$T,TimeSeries!$AF:$AF,G$73)/SUM(TimeSeries!$S:$S),"")</f>
        <v>-1.1518474541651524E-3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47"/>
      <c r="C76" s="71" t="s">
        <v>22</v>
      </c>
      <c r="D76" s="57">
        <f ca="1">IF(D74&gt;0,SUMIFS(TimeSeries!$U:$U,TimeSeries!$AF:$AF,D$35)/SUM(TimeSeries!$S:$S),"")</f>
        <v>5.3983467563859557E-3</v>
      </c>
      <c r="E76" s="58">
        <f ca="1">IF(E74&gt;0,SUMIFS(TimeSeries!$U:$U,TimeSeries!$AF:$AF,E$35)/SUM(TimeSeries!$S:$S),"")</f>
        <v>6.3699464742103225E-3</v>
      </c>
      <c r="F76" s="58">
        <f ca="1">IF(F74&gt;0,SUMIFS(TimeSeries!$U:$U,TimeSeries!$AF:$AF,F$35)/SUM(TimeSeries!$S:$S),"")</f>
        <v>1.281477998693128E-2</v>
      </c>
      <c r="G76" s="59">
        <f ca="1">IF(G74&gt;0,SUMIFS(TimeSeries!$U:$U,TimeSeries!$AF:$AF,G$35)/SUM(TimeSeries!$S:$S),"")</f>
        <v>8.3206174175462413E-3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18">
    <mergeCell ref="B23:B26"/>
    <mergeCell ref="B3:B6"/>
    <mergeCell ref="B7:B10"/>
    <mergeCell ref="B11:B14"/>
    <mergeCell ref="B15:B18"/>
    <mergeCell ref="B19:B22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ignoredErrors>
    <ignoredError sqref="D36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workbookViewId="0">
      <selection sqref="A1:XFD1048576"/>
    </sheetView>
  </sheetViews>
  <sheetFormatPr defaultColWidth="11.554687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48" t="s">
        <v>17</v>
      </c>
      <c r="C3" s="40" t="s">
        <v>18</v>
      </c>
      <c r="D3" s="41" t="s">
        <v>19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48"/>
      <c r="C4" s="42" t="s">
        <v>20</v>
      </c>
      <c r="D4" s="43"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48"/>
      <c r="C5" s="42" t="s">
        <v>21</v>
      </c>
      <c r="D5" s="44">
        <v>7.3100191089620738E-3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48"/>
      <c r="C6" s="42" t="s">
        <v>22</v>
      </c>
      <c r="D6" s="44">
        <v>5.7400696131328185E-2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48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48"/>
      <c r="C8" s="42" t="s">
        <v>20</v>
      </c>
      <c r="D8" s="48">
        <v>262</v>
      </c>
      <c r="E8" s="49">
        <v>284</v>
      </c>
      <c r="F8" s="49">
        <v>340</v>
      </c>
      <c r="G8" s="49">
        <v>328</v>
      </c>
      <c r="H8" s="49">
        <v>336</v>
      </c>
      <c r="I8" s="49">
        <v>343</v>
      </c>
      <c r="J8" s="49">
        <v>282</v>
      </c>
      <c r="K8" s="49">
        <v>252</v>
      </c>
      <c r="L8" s="49">
        <v>164</v>
      </c>
      <c r="M8" s="49">
        <v>135</v>
      </c>
      <c r="N8" s="49">
        <v>144</v>
      </c>
      <c r="O8" s="49">
        <v>128</v>
      </c>
      <c r="P8" s="49">
        <v>142</v>
      </c>
      <c r="Q8" s="49">
        <v>173</v>
      </c>
      <c r="R8" s="50">
        <v>149</v>
      </c>
    </row>
    <row r="9" spans="2:18" customFormat="1" ht="15" thickBot="1" x14ac:dyDescent="0.35">
      <c r="B9" s="148"/>
      <c r="C9" s="42" t="s">
        <v>21</v>
      </c>
      <c r="D9" s="51">
        <v>7.8796158713554082E-2</v>
      </c>
      <c r="E9" s="52">
        <v>7.5010453467278734E-2</v>
      </c>
      <c r="F9" s="52">
        <v>3.1489239475790583E-2</v>
      </c>
      <c r="G9" s="52">
        <v>2.112981063797037E-2</v>
      </c>
      <c r="H9" s="52">
        <v>2.1313111532045497E-2</v>
      </c>
      <c r="I9" s="52">
        <v>9.8405400848229265E-3</v>
      </c>
      <c r="J9" s="52">
        <v>-2.2717007749352993E-3</v>
      </c>
      <c r="K9" s="52">
        <v>3.3232609817753071E-3</v>
      </c>
      <c r="L9" s="52">
        <v>1.3332638827569569E-2</v>
      </c>
      <c r="M9" s="52">
        <v>1.1082398591699207E-2</v>
      </c>
      <c r="N9" s="52">
        <v>-5.5642625443271089E-3</v>
      </c>
      <c r="O9" s="52">
        <v>4.3153620386482171E-3</v>
      </c>
      <c r="P9" s="52">
        <v>7.9970915911466347E-3</v>
      </c>
      <c r="Q9" s="52">
        <v>-2.8236551021555603E-4</v>
      </c>
      <c r="R9" s="53">
        <v>1.4031704395451976E-3</v>
      </c>
    </row>
    <row r="10" spans="2:18" customFormat="1" ht="15" thickBot="1" x14ac:dyDescent="0.35">
      <c r="B10" s="148"/>
      <c r="C10" s="42" t="s">
        <v>22</v>
      </c>
      <c r="D10" s="51">
        <v>0.2568759403434891</v>
      </c>
      <c r="E10" s="52">
        <v>0.18151464322211786</v>
      </c>
      <c r="F10" s="52">
        <v>0.15367880054593736</v>
      </c>
      <c r="G10" s="52">
        <v>0.12153622597788465</v>
      </c>
      <c r="H10" s="52">
        <v>0.10763257414140215</v>
      </c>
      <c r="I10" s="52">
        <v>0.106082415145326</v>
      </c>
      <c r="J10" s="52">
        <v>9.8419956290259167E-2</v>
      </c>
      <c r="K10" s="52">
        <v>8.4589858498427498E-2</v>
      </c>
      <c r="L10" s="52">
        <v>9.7536470932002434E-2</v>
      </c>
      <c r="M10" s="52">
        <v>7.4690339412639126E-2</v>
      </c>
      <c r="N10" s="52">
        <v>5.1168931312746704E-2</v>
      </c>
      <c r="O10" s="52">
        <v>4.3420943286312019E-2</v>
      </c>
      <c r="P10" s="52">
        <v>2.8720980015844517E-2</v>
      </c>
      <c r="Q10" s="52">
        <v>1.3717597673943149E-2</v>
      </c>
      <c r="R10" s="53">
        <v>9.7314492776310844E-3</v>
      </c>
    </row>
    <row r="11" spans="2:18" customFormat="1" ht="15" thickBot="1" x14ac:dyDescent="0.35">
      <c r="B11" s="148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48"/>
      <c r="C12" s="42" t="s">
        <v>20</v>
      </c>
      <c r="D12" s="48">
        <v>27</v>
      </c>
      <c r="E12" s="49">
        <v>36</v>
      </c>
      <c r="F12" s="49">
        <v>42</v>
      </c>
      <c r="G12" s="49">
        <v>55</v>
      </c>
      <c r="H12" s="49">
        <v>78</v>
      </c>
      <c r="I12" s="49">
        <v>78</v>
      </c>
      <c r="J12" s="49">
        <v>82</v>
      </c>
      <c r="K12" s="49">
        <v>94</v>
      </c>
      <c r="L12" s="49">
        <v>66</v>
      </c>
      <c r="M12" s="49">
        <v>54</v>
      </c>
      <c r="N12" s="49">
        <v>65</v>
      </c>
      <c r="O12" s="49">
        <v>68</v>
      </c>
      <c r="P12" s="49">
        <v>72</v>
      </c>
      <c r="Q12" s="49">
        <v>97</v>
      </c>
      <c r="R12" s="50">
        <v>84</v>
      </c>
    </row>
    <row r="13" spans="2:18" customFormat="1" ht="15" thickBot="1" x14ac:dyDescent="0.35">
      <c r="B13" s="148"/>
      <c r="C13" s="42" t="s">
        <v>21</v>
      </c>
      <c r="D13" s="51">
        <v>1.4023242250391275E-2</v>
      </c>
      <c r="E13" s="52">
        <v>4.0416597361081413E-2</v>
      </c>
      <c r="F13" s="52">
        <v>1.6120125947501666E-2</v>
      </c>
      <c r="G13" s="52">
        <v>-2.7730269027780738E-2</v>
      </c>
      <c r="H13" s="52">
        <v>3.7914714241483072E-2</v>
      </c>
      <c r="I13" s="52">
        <v>1.0342461870637965E-2</v>
      </c>
      <c r="J13" s="52">
        <v>-2.3598342405633083E-3</v>
      </c>
      <c r="K13" s="52">
        <v>2.0018180418063274E-4</v>
      </c>
      <c r="L13" s="52">
        <v>1.104322950313966E-2</v>
      </c>
      <c r="M13" s="52">
        <v>6.7120661083118266E-3</v>
      </c>
      <c r="N13" s="52">
        <v>-4.8307468848884779E-3</v>
      </c>
      <c r="O13" s="52">
        <v>-2.9856246056420071E-3</v>
      </c>
      <c r="P13" s="52">
        <v>4.6339953265054105E-3</v>
      </c>
      <c r="Q13" s="52">
        <v>-1.8794036330329724E-3</v>
      </c>
      <c r="R13" s="53">
        <v>1.3265140098613749E-3</v>
      </c>
    </row>
    <row r="14" spans="2:18" customFormat="1" ht="15" thickBot="1" x14ac:dyDescent="0.35">
      <c r="B14" s="148"/>
      <c r="C14" s="42" t="s">
        <v>22</v>
      </c>
      <c r="D14" s="51">
        <v>0.23096713909717442</v>
      </c>
      <c r="E14" s="52">
        <v>0.16399830120574094</v>
      </c>
      <c r="F14" s="52">
        <v>0.14779148461747002</v>
      </c>
      <c r="G14" s="52">
        <v>0.11630999253613486</v>
      </c>
      <c r="H14" s="52">
        <v>0.1232973580587186</v>
      </c>
      <c r="I14" s="52">
        <v>0.13103700809966107</v>
      </c>
      <c r="J14" s="52">
        <v>0.10850368532509415</v>
      </c>
      <c r="K14" s="52">
        <v>8.7646022518334601E-2</v>
      </c>
      <c r="L14" s="52">
        <v>9.6275370773860489E-2</v>
      </c>
      <c r="M14" s="52">
        <v>7.1895196343509896E-2</v>
      </c>
      <c r="N14" s="52">
        <v>4.6136873609341614E-2</v>
      </c>
      <c r="O14" s="52">
        <v>3.5163383597672744E-2</v>
      </c>
      <c r="P14" s="52">
        <v>2.2798360641676837E-2</v>
      </c>
      <c r="Q14" s="52">
        <v>1.1822604535808899E-2</v>
      </c>
      <c r="R14" s="53">
        <v>9.5032448940962824E-3</v>
      </c>
    </row>
    <row r="15" spans="2:18" customFormat="1" ht="15" thickBot="1" x14ac:dyDescent="0.35">
      <c r="B15" s="148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48"/>
      <c r="C16" s="42" t="s">
        <v>20</v>
      </c>
      <c r="D16" s="48">
        <v>235</v>
      </c>
      <c r="E16" s="49">
        <v>248</v>
      </c>
      <c r="F16" s="49">
        <v>298</v>
      </c>
      <c r="G16" s="49">
        <v>273</v>
      </c>
      <c r="H16" s="49">
        <v>258</v>
      </c>
      <c r="I16" s="49">
        <v>265</v>
      </c>
      <c r="J16" s="49">
        <v>200</v>
      </c>
      <c r="K16" s="49">
        <v>158</v>
      </c>
      <c r="L16" s="49">
        <v>98</v>
      </c>
      <c r="M16" s="49">
        <v>81</v>
      </c>
      <c r="N16" s="49">
        <v>79</v>
      </c>
      <c r="O16" s="49">
        <v>60</v>
      </c>
      <c r="P16" s="49">
        <v>70</v>
      </c>
      <c r="Q16" s="49">
        <v>76</v>
      </c>
      <c r="R16" s="50">
        <v>65</v>
      </c>
    </row>
    <row r="17" spans="2:39" customFormat="1" ht="15" thickBot="1" x14ac:dyDescent="0.35">
      <c r="B17" s="148"/>
      <c r="C17" s="42" t="s">
        <v>21</v>
      </c>
      <c r="D17" s="51">
        <v>8.6843556001488215E-2</v>
      </c>
      <c r="E17" s="52">
        <v>8.0128906300886607E-2</v>
      </c>
      <c r="F17" s="52">
        <v>3.3673200475908403E-2</v>
      </c>
      <c r="G17" s="52">
        <v>3.1572813061034447E-2</v>
      </c>
      <c r="H17" s="52">
        <v>1.633580130483113E-2</v>
      </c>
      <c r="I17" s="52">
        <v>9.6926613850376996E-3</v>
      </c>
      <c r="J17" s="52">
        <v>-2.2361798172814782E-3</v>
      </c>
      <c r="K17" s="52">
        <v>5.2007273209130197E-3</v>
      </c>
      <c r="L17" s="52">
        <v>1.4897694325206046E-2</v>
      </c>
      <c r="M17" s="52">
        <v>1.4021610758392526E-2</v>
      </c>
      <c r="N17" s="52">
        <v>-6.1661126892936357E-3</v>
      </c>
      <c r="O17" s="52">
        <v>1.2723040339933532E-2</v>
      </c>
      <c r="P17" s="52">
        <v>1.1483777396014364E-2</v>
      </c>
      <c r="Q17" s="52">
        <v>1.7635198567348405E-3</v>
      </c>
      <c r="R17" s="53">
        <v>1.5023232387134907E-3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48"/>
      <c r="C18" s="42" t="s">
        <v>22</v>
      </c>
      <c r="D18" s="51">
        <v>0.26009485386889436</v>
      </c>
      <c r="E18" s="52">
        <v>0.18410633378569474</v>
      </c>
      <c r="F18" s="52">
        <v>0.15451539195763317</v>
      </c>
      <c r="G18" s="52">
        <v>0.12265324356911765</v>
      </c>
      <c r="H18" s="52">
        <v>0.10293613063752056</v>
      </c>
      <c r="I18" s="52">
        <v>9.873016851238807E-2</v>
      </c>
      <c r="J18" s="52">
        <v>9.4355850680809997E-2</v>
      </c>
      <c r="K18" s="52">
        <v>8.2752618791082311E-2</v>
      </c>
      <c r="L18" s="52">
        <v>9.8398567418860217E-2</v>
      </c>
      <c r="M18" s="52">
        <v>7.6570177742482926E-2</v>
      </c>
      <c r="N18" s="52">
        <v>5.5297738406779408E-2</v>
      </c>
      <c r="O18" s="52">
        <v>5.2930193035458789E-2</v>
      </c>
      <c r="P18" s="52">
        <v>3.4861248171905751E-2</v>
      </c>
      <c r="Q18" s="52">
        <v>1.6145178253510546E-2</v>
      </c>
      <c r="R18" s="53">
        <v>1.0026624822634663E-2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48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48"/>
      <c r="C20" s="42" t="s">
        <v>20</v>
      </c>
      <c r="D20" s="48">
        <v>164</v>
      </c>
      <c r="E20" s="49">
        <v>155</v>
      </c>
      <c r="F20" s="49">
        <v>184</v>
      </c>
      <c r="G20" s="49">
        <v>177</v>
      </c>
      <c r="H20" s="49">
        <v>177</v>
      </c>
      <c r="I20" s="49">
        <v>184</v>
      </c>
      <c r="J20" s="49">
        <v>184</v>
      </c>
      <c r="K20" s="49">
        <v>152</v>
      </c>
      <c r="L20" s="49">
        <v>146</v>
      </c>
      <c r="M20" s="49">
        <v>140</v>
      </c>
      <c r="N20" s="49">
        <v>138</v>
      </c>
      <c r="O20" s="49">
        <v>145</v>
      </c>
      <c r="P20" s="49">
        <v>160</v>
      </c>
      <c r="Q20" s="49">
        <v>164</v>
      </c>
      <c r="R20" s="49">
        <v>154</v>
      </c>
      <c r="S20" s="49">
        <v>164</v>
      </c>
      <c r="T20" s="49">
        <v>196</v>
      </c>
      <c r="U20" s="49">
        <v>183</v>
      </c>
      <c r="V20" s="49">
        <v>193</v>
      </c>
      <c r="W20" s="49">
        <v>182</v>
      </c>
      <c r="X20" s="49">
        <v>190</v>
      </c>
      <c r="Y20" s="49">
        <v>188</v>
      </c>
      <c r="Z20" s="49">
        <v>208</v>
      </c>
      <c r="AA20" s="50"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48"/>
      <c r="C21" s="42" t="s">
        <v>21</v>
      </c>
      <c r="D21" s="48">
        <v>3.084808057366761E-2</v>
      </c>
      <c r="E21" s="49">
        <v>3.5550685590503922E-2</v>
      </c>
      <c r="F21" s="49">
        <v>1.4948899775552128E-2</v>
      </c>
      <c r="G21" s="49">
        <v>1.1261218146271653E-2</v>
      </c>
      <c r="H21" s="49">
        <v>-1.0516317645953146E-4</v>
      </c>
      <c r="I21" s="49">
        <v>1.0808476814368395E-2</v>
      </c>
      <c r="J21" s="49">
        <v>3.6188986780429989E-4</v>
      </c>
      <c r="K21" s="49">
        <v>1.6641383321506207E-3</v>
      </c>
      <c r="L21" s="49">
        <v>5.3883561879762235E-3</v>
      </c>
      <c r="M21" s="49">
        <v>1.6377073526742114E-2</v>
      </c>
      <c r="N21" s="49">
        <v>1.797224863055472E-3</v>
      </c>
      <c r="O21" s="49">
        <v>-5.2987747520851633E-3</v>
      </c>
      <c r="P21" s="49">
        <v>1.5005622585465946E-2</v>
      </c>
      <c r="Q21" s="49">
        <v>6.895077178013161E-3</v>
      </c>
      <c r="R21" s="49">
        <v>-8.3005181468315398E-3</v>
      </c>
      <c r="S21" s="49">
        <v>1.8301560856341582E-2</v>
      </c>
      <c r="T21" s="49">
        <v>5.4610056024356789E-4</v>
      </c>
      <c r="U21" s="49">
        <v>-4.3615838630755282E-3</v>
      </c>
      <c r="V21" s="49">
        <v>-2.1710794317647539E-4</v>
      </c>
      <c r="W21" s="49">
        <v>-5.9296477903044509E-3</v>
      </c>
      <c r="X21" s="49">
        <v>-5.9655963569953153E-3</v>
      </c>
      <c r="Y21" s="49">
        <v>-5.8242019689771149E-3</v>
      </c>
      <c r="Z21" s="49">
        <v>2.2547067130747805E-2</v>
      </c>
      <c r="AA21" s="50">
        <v>3.8462906759132762E-2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48"/>
      <c r="C22" s="42" t="s">
        <v>22</v>
      </c>
      <c r="D22" s="57">
        <v>7.9938380463438902E-2</v>
      </c>
      <c r="E22" s="58">
        <v>7.8470426300947305E-2</v>
      </c>
      <c r="F22" s="58">
        <v>6.3056212192558456E-2</v>
      </c>
      <c r="G22" s="58">
        <v>4.8751927550751029E-2</v>
      </c>
      <c r="H22" s="58">
        <v>5.156637550761551E-2</v>
      </c>
      <c r="I22" s="58">
        <v>6.4110588354147E-2</v>
      </c>
      <c r="J22" s="58">
        <v>5.8590676930012145E-2</v>
      </c>
      <c r="K22" s="58">
        <v>4.9597982150461475E-2</v>
      </c>
      <c r="L22" s="58">
        <v>5.4479163690325863E-2</v>
      </c>
      <c r="M22" s="58">
        <v>5.9094402097091436E-2</v>
      </c>
      <c r="N22" s="58">
        <v>5.4306943350305163E-2</v>
      </c>
      <c r="O22" s="58">
        <v>5.5719261790343394E-2</v>
      </c>
      <c r="P22" s="58">
        <v>6.0911988065837808E-2</v>
      </c>
      <c r="Q22" s="58">
        <v>4.7579072314508523E-2</v>
      </c>
      <c r="R22" s="58">
        <v>5.0270348610447463E-2</v>
      </c>
      <c r="S22" s="58">
        <v>6.1128886606275135E-2</v>
      </c>
      <c r="T22" s="58">
        <v>5.2806163608871637E-2</v>
      </c>
      <c r="U22" s="58">
        <v>5.5645417638752526E-2</v>
      </c>
      <c r="V22" s="58">
        <v>4.6529693949054617E-2</v>
      </c>
      <c r="W22" s="58">
        <v>4.520721849789551E-2</v>
      </c>
      <c r="X22" s="58">
        <v>5.3439050653894073E-2</v>
      </c>
      <c r="Y22" s="58">
        <v>5.4946730784258525E-2</v>
      </c>
      <c r="Z22" s="58">
        <v>6.6525026806279614E-2</v>
      </c>
      <c r="AA22" s="59">
        <v>8.1229139581421389E-2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48" t="s">
        <v>66</v>
      </c>
      <c r="C23" s="40" t="s">
        <v>18</v>
      </c>
      <c r="D23" s="60" t="s">
        <v>67</v>
      </c>
      <c r="E23" s="127" t="s">
        <v>68</v>
      </c>
      <c r="F23" s="127" t="s">
        <v>69</v>
      </c>
      <c r="G23" s="127" t="s">
        <v>70</v>
      </c>
      <c r="H23" s="127" t="s">
        <v>71</v>
      </c>
      <c r="I23" s="127" t="s">
        <v>72</v>
      </c>
      <c r="J23" s="127" t="s">
        <v>73</v>
      </c>
      <c r="K23" s="127" t="s">
        <v>74</v>
      </c>
      <c r="L23" s="127" t="s">
        <v>75</v>
      </c>
      <c r="M23" s="127" t="s">
        <v>76</v>
      </c>
      <c r="N23" s="127" t="s">
        <v>77</v>
      </c>
      <c r="O23" s="127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48"/>
      <c r="C24" s="42" t="s">
        <v>20</v>
      </c>
      <c r="D24" s="48">
        <v>128</v>
      </c>
      <c r="E24" s="49">
        <v>736</v>
      </c>
      <c r="F24" s="49">
        <v>1651</v>
      </c>
      <c r="G24" s="49">
        <v>753</v>
      </c>
      <c r="H24" s="49">
        <v>256</v>
      </c>
      <c r="I24" s="49"/>
      <c r="J24" s="49"/>
      <c r="K24" s="49"/>
      <c r="L24" s="49"/>
      <c r="M24" s="49">
        <v>145</v>
      </c>
      <c r="N24" s="49">
        <v>146</v>
      </c>
      <c r="O24" s="49"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48"/>
      <c r="C25" s="42" t="s">
        <v>21</v>
      </c>
      <c r="D25" s="51">
        <v>0.13568505351594484</v>
      </c>
      <c r="E25" s="49">
        <v>-1.201117751194458E-3</v>
      </c>
      <c r="F25" s="49">
        <v>5.8076427552352147E-3</v>
      </c>
      <c r="G25" s="49">
        <v>-5.3554825094662454E-4</v>
      </c>
      <c r="H25" s="49">
        <v>1.591036635665756E-2</v>
      </c>
      <c r="I25" s="49"/>
      <c r="J25" s="49"/>
      <c r="K25" s="49"/>
      <c r="L25" s="49"/>
      <c r="M25" s="49">
        <v>6.9177562450473493E-3</v>
      </c>
      <c r="N25" s="49">
        <v>6.4700203456045338E-2</v>
      </c>
      <c r="O25" s="49">
        <v>3.3600724215136521E-3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48"/>
      <c r="C26" s="42" t="s">
        <v>22</v>
      </c>
      <c r="D26" s="51">
        <v>0.16423856255677163</v>
      </c>
      <c r="E26" s="52">
        <v>6.163566469531101E-2</v>
      </c>
      <c r="F26" s="52">
        <v>4.399942579737582E-2</v>
      </c>
      <c r="G26" s="52">
        <v>9.6274312775995269E-2</v>
      </c>
      <c r="H26" s="52">
        <v>0.10168480223041666</v>
      </c>
      <c r="I26" s="52"/>
      <c r="J26" s="52"/>
      <c r="K26" s="52"/>
      <c r="L26" s="52"/>
      <c r="M26" s="52">
        <v>5.8584592354967109E-2</v>
      </c>
      <c r="N26" s="52">
        <v>9.6816729024379669E-2</v>
      </c>
      <c r="O26" s="52">
        <v>4.4505583443221537E-2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48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2:39" customFormat="1" ht="15" thickBot="1" x14ac:dyDescent="0.35">
      <c r="B28" s="148"/>
      <c r="C28" s="42" t="s">
        <v>20</v>
      </c>
      <c r="D28" s="48">
        <v>34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>
        <v>123</v>
      </c>
      <c r="Y28" s="49">
        <v>95</v>
      </c>
      <c r="Z28" s="49"/>
      <c r="AA28" s="49"/>
      <c r="AB28" s="49"/>
      <c r="AC28" s="49"/>
      <c r="AD28" s="49"/>
      <c r="AE28" s="49">
        <v>409</v>
      </c>
      <c r="AF28" s="49">
        <v>482</v>
      </c>
      <c r="AG28" s="49">
        <v>975</v>
      </c>
      <c r="AH28" s="49">
        <v>1064</v>
      </c>
      <c r="AI28" s="49">
        <v>541</v>
      </c>
      <c r="AJ28" s="49">
        <v>116</v>
      </c>
      <c r="AK28" s="49">
        <v>92</v>
      </c>
      <c r="AL28" s="49">
        <v>100</v>
      </c>
      <c r="AM28" s="50">
        <v>94</v>
      </c>
    </row>
    <row r="29" spans="2:39" customFormat="1" ht="15" thickBot="1" x14ac:dyDescent="0.35">
      <c r="B29" s="148"/>
      <c r="C29" s="42" t="s">
        <v>21</v>
      </c>
      <c r="D29" s="51">
        <v>-2.8081585611212167E-2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>
        <v>4.3317008870467022E-2</v>
      </c>
      <c r="Y29" s="52">
        <v>0.23422503009314216</v>
      </c>
      <c r="Z29" s="52"/>
      <c r="AA29" s="52"/>
      <c r="AB29" s="52"/>
      <c r="AC29" s="52"/>
      <c r="AD29" s="52"/>
      <c r="AE29" s="52">
        <v>-2.1641971905248986E-2</v>
      </c>
      <c r="AF29" s="52">
        <v>6.6802713166823442E-3</v>
      </c>
      <c r="AG29" s="52">
        <v>1.2885299749319566E-3</v>
      </c>
      <c r="AH29" s="52">
        <v>2.1528012914567305E-3</v>
      </c>
      <c r="AI29" s="52">
        <v>1.0983261232774027E-2</v>
      </c>
      <c r="AJ29" s="52">
        <v>5.7723355971562871E-3</v>
      </c>
      <c r="AK29" s="52">
        <v>2.2955984639924959E-2</v>
      </c>
      <c r="AL29" s="52">
        <v>-1.4283065955651656E-2</v>
      </c>
      <c r="AM29" s="53">
        <v>-4.9902137217691718E-2</v>
      </c>
    </row>
    <row r="30" spans="2:39" customFormat="1" ht="15" thickBot="1" x14ac:dyDescent="0.35">
      <c r="B30" s="148"/>
      <c r="C30" s="42" t="s">
        <v>22</v>
      </c>
      <c r="D30" s="57">
        <v>0.1616851534691158</v>
      </c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>
        <v>7.4431595485465907E-2</v>
      </c>
      <c r="Y30" s="58">
        <v>0.23822980934477067</v>
      </c>
      <c r="Z30" s="58"/>
      <c r="AA30" s="58"/>
      <c r="AB30" s="58"/>
      <c r="AC30" s="58"/>
      <c r="AD30" s="58"/>
      <c r="AE30" s="58">
        <v>4.4498543457070924E-2</v>
      </c>
      <c r="AF30" s="58">
        <v>4.6336931604566714E-2</v>
      </c>
      <c r="AG30" s="58">
        <v>3.7870914453006041E-2</v>
      </c>
      <c r="AH30" s="58">
        <v>5.4484912974579636E-2</v>
      </c>
      <c r="AI30" s="58">
        <v>7.2962833411285385E-2</v>
      </c>
      <c r="AJ30" s="58">
        <v>9.9490905628246112E-2</v>
      </c>
      <c r="AK30" s="58">
        <v>0.14623643732336533</v>
      </c>
      <c r="AL30" s="58">
        <v>0.16638476571665081</v>
      </c>
      <c r="AM30" s="59">
        <v>0.17154674867308706</v>
      </c>
    </row>
    <row r="31" spans="2:39" customFormat="1" ht="15" thickBot="1" x14ac:dyDescent="0.35">
      <c r="B31" s="148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48"/>
      <c r="C32" s="42" t="s">
        <v>20</v>
      </c>
      <c r="D32" s="48">
        <v>1292</v>
      </c>
      <c r="E32" s="50"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48"/>
      <c r="C33" s="42" t="s">
        <v>21</v>
      </c>
      <c r="D33" s="51">
        <v>1.8793430225691058E-3</v>
      </c>
      <c r="E33" s="53">
        <v>1.1421184132656227E-2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48"/>
      <c r="C34" s="42" t="s">
        <v>22</v>
      </c>
      <c r="D34" s="51">
        <v>4.050657428553809E-2</v>
      </c>
      <c r="E34" s="53">
        <v>7.0189991926830383E-2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47" t="s">
        <v>119</v>
      </c>
      <c r="C35" s="40" t="s">
        <v>18</v>
      </c>
      <c r="D35" s="54" t="s">
        <v>120</v>
      </c>
      <c r="E35" s="54" t="s">
        <v>121</v>
      </c>
      <c r="F35" s="54" t="s">
        <v>122</v>
      </c>
      <c r="G35" s="128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47"/>
      <c r="C36" s="42" t="s">
        <v>20</v>
      </c>
      <c r="D36" s="129">
        <v>684</v>
      </c>
      <c r="E36" s="130">
        <v>490</v>
      </c>
      <c r="F36" s="130">
        <v>640</v>
      </c>
      <c r="G36" s="131"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47"/>
      <c r="C37" s="42" t="s">
        <v>21</v>
      </c>
      <c r="D37" s="48">
        <v>6.9291128147220243E-2</v>
      </c>
      <c r="E37" s="49">
        <v>-1.3682627170876873E-2</v>
      </c>
      <c r="F37" s="49">
        <v>1.0724634827859843E-2</v>
      </c>
      <c r="G37" s="50">
        <v>-2.8938146653177239E-3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47"/>
      <c r="C38" s="132" t="s">
        <v>22</v>
      </c>
      <c r="D38" s="57">
        <v>0.12220823655885929</v>
      </c>
      <c r="E38" s="58">
        <v>0.16804671468476412</v>
      </c>
      <c r="F38" s="58">
        <v>6.1104041616118175E-2</v>
      </c>
      <c r="G38" s="59">
        <v>4.3463755339553177E-2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48" t="s">
        <v>17</v>
      </c>
      <c r="C41" s="40" t="s">
        <v>18</v>
      </c>
      <c r="D41" s="41" t="s">
        <v>19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48"/>
      <c r="C42" s="42" t="s">
        <v>20</v>
      </c>
      <c r="D42" s="43"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48"/>
      <c r="C43" s="42" t="s">
        <v>21</v>
      </c>
      <c r="D43" s="44">
        <v>7.3100191089620738E-3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48"/>
      <c r="C44" s="42" t="s">
        <v>22</v>
      </c>
      <c r="D44" s="44">
        <v>5.7400696131328185E-2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48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48"/>
      <c r="C46" s="42" t="s">
        <v>20</v>
      </c>
      <c r="D46" s="48">
        <v>262</v>
      </c>
      <c r="E46" s="49">
        <v>284</v>
      </c>
      <c r="F46" s="49">
        <v>340</v>
      </c>
      <c r="G46" s="49">
        <v>328</v>
      </c>
      <c r="H46" s="49">
        <v>336</v>
      </c>
      <c r="I46" s="49">
        <v>343</v>
      </c>
      <c r="J46" s="49">
        <v>282</v>
      </c>
      <c r="K46" s="49">
        <v>252</v>
      </c>
      <c r="L46" s="49">
        <v>164</v>
      </c>
      <c r="M46" s="49">
        <v>135</v>
      </c>
      <c r="N46" s="49">
        <v>144</v>
      </c>
      <c r="O46" s="49">
        <v>128</v>
      </c>
      <c r="P46" s="49">
        <v>142</v>
      </c>
      <c r="Q46" s="49">
        <v>173</v>
      </c>
      <c r="R46" s="50">
        <v>149</v>
      </c>
    </row>
    <row r="47" spans="2:18" customFormat="1" ht="15" thickBot="1" x14ac:dyDescent="0.35">
      <c r="B47" s="148"/>
      <c r="C47" s="42" t="s">
        <v>21</v>
      </c>
      <c r="D47" s="51">
        <v>5.8112587117733116E-4</v>
      </c>
      <c r="E47" s="52">
        <v>1.0679988908085772E-3</v>
      </c>
      <c r="F47" s="52">
        <v>8.1177391725315495E-4</v>
      </c>
      <c r="G47" s="52">
        <v>7.4003837666590316E-4</v>
      </c>
      <c r="H47" s="52">
        <v>1.0395938329159627E-3</v>
      </c>
      <c r="I47" s="52">
        <v>6.3337200285691186E-4</v>
      </c>
      <c r="J47" s="52">
        <v>-1.4941804961032205E-4</v>
      </c>
      <c r="K47" s="52">
        <v>2.3636760419769014E-4</v>
      </c>
      <c r="L47" s="52">
        <v>7.2236285630544934E-4</v>
      </c>
      <c r="M47" s="52">
        <v>5.6491427598002531E-4</v>
      </c>
      <c r="N47" s="52">
        <v>-3.3567141642803285E-4</v>
      </c>
      <c r="O47" s="52">
        <v>2.4358665495179219E-4</v>
      </c>
      <c r="P47" s="52">
        <v>5.1246124637596398E-4</v>
      </c>
      <c r="Q47" s="52">
        <v>-2.2500154864642311E-5</v>
      </c>
      <c r="R47" s="53">
        <v>9.6957254036626777E-5</v>
      </c>
    </row>
    <row r="48" spans="2:18" customFormat="1" ht="15" thickBot="1" x14ac:dyDescent="0.35">
      <c r="B48" s="148"/>
      <c r="C48" s="42" t="s">
        <v>22</v>
      </c>
      <c r="D48" s="51">
        <v>1.894473754225387E-3</v>
      </c>
      <c r="E48" s="52">
        <v>2.5844056216951352E-3</v>
      </c>
      <c r="F48" s="52">
        <v>3.9617483303734111E-3</v>
      </c>
      <c r="G48" s="52">
        <v>4.2566151168978699E-3</v>
      </c>
      <c r="H48" s="52">
        <v>5.2500152373355924E-3</v>
      </c>
      <c r="I48" s="52">
        <v>6.8278398512008663E-3</v>
      </c>
      <c r="J48" s="52">
        <v>6.4734396685859775E-3</v>
      </c>
      <c r="K48" s="52">
        <v>6.0164706600965906E-3</v>
      </c>
      <c r="L48" s="52">
        <v>5.2845295404464494E-3</v>
      </c>
      <c r="M48" s="52">
        <v>3.8072659689028609E-3</v>
      </c>
      <c r="N48" s="52">
        <v>3.0868327139541023E-3</v>
      </c>
      <c r="O48" s="52">
        <v>2.450955965047462E-3</v>
      </c>
      <c r="P48" s="52">
        <v>1.8404677560968751E-3</v>
      </c>
      <c r="Q48" s="52">
        <v>1.0930799296236925E-3</v>
      </c>
      <c r="R48" s="53">
        <v>6.724304996488155E-4</v>
      </c>
    </row>
    <row r="49" spans="2:27" customFormat="1" ht="15" thickBot="1" x14ac:dyDescent="0.35">
      <c r="B49" s="148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48"/>
      <c r="C50" s="42" t="s">
        <v>20</v>
      </c>
      <c r="D50" s="48">
        <v>27</v>
      </c>
      <c r="E50" s="49">
        <v>36</v>
      </c>
      <c r="F50" s="49">
        <v>42</v>
      </c>
      <c r="G50" s="49">
        <v>55</v>
      </c>
      <c r="H50" s="49">
        <v>78</v>
      </c>
      <c r="I50" s="49">
        <v>78</v>
      </c>
      <c r="J50" s="49">
        <v>82</v>
      </c>
      <c r="K50" s="49">
        <v>94</v>
      </c>
      <c r="L50" s="49">
        <v>66</v>
      </c>
      <c r="M50" s="49">
        <v>54</v>
      </c>
      <c r="N50" s="49">
        <v>65</v>
      </c>
      <c r="O50" s="49">
        <v>68</v>
      </c>
      <c r="P50" s="49">
        <v>72</v>
      </c>
      <c r="Q50" s="49">
        <v>97</v>
      </c>
      <c r="R50" s="50"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48"/>
      <c r="C51" s="42" t="s">
        <v>21</v>
      </c>
      <c r="D51" s="51">
        <v>1.1429217486855003E-5</v>
      </c>
      <c r="E51" s="52">
        <v>7.4168983294657813E-5</v>
      </c>
      <c r="F51" s="52">
        <v>5.1705058510990324E-5</v>
      </c>
      <c r="G51" s="52">
        <v>-1.7102548611585397E-4</v>
      </c>
      <c r="H51" s="52">
        <v>4.2656947224064347E-4</v>
      </c>
      <c r="I51" s="52">
        <v>1.5149191229617544E-4</v>
      </c>
      <c r="J51" s="52">
        <v>-4.4587019796337995E-5</v>
      </c>
      <c r="K51" s="52">
        <v>5.3456790236378702E-6</v>
      </c>
      <c r="L51" s="52">
        <v>2.4294112930959517E-4</v>
      </c>
      <c r="M51" s="52">
        <v>1.3757693271381218E-4</v>
      </c>
      <c r="N51" s="52">
        <v>-1.3134367048967256E-4</v>
      </c>
      <c r="O51" s="52">
        <v>-9.0200358878742598E-5</v>
      </c>
      <c r="P51" s="52">
        <v>1.5115433579066307E-4</v>
      </c>
      <c r="Q51" s="52">
        <v>-8.4105649116841667E-5</v>
      </c>
      <c r="R51" s="53">
        <v>5.1694582432320848E-5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48"/>
      <c r="C52" s="42" t="s">
        <v>22</v>
      </c>
      <c r="D52" s="51">
        <v>1.8824274856869445E-4</v>
      </c>
      <c r="E52" s="52">
        <v>3.0095525246253443E-4</v>
      </c>
      <c r="F52" s="52">
        <v>4.7403893644867715E-4</v>
      </c>
      <c r="G52" s="52">
        <v>7.1733790226469272E-4</v>
      </c>
      <c r="H52" s="52">
        <v>1.3871893803759272E-3</v>
      </c>
      <c r="I52" s="52">
        <v>1.9193734709280191E-3</v>
      </c>
      <c r="J52" s="52">
        <v>2.0500829602382465E-3</v>
      </c>
      <c r="K52" s="52">
        <v>2.3405099479410275E-3</v>
      </c>
      <c r="L52" s="52">
        <v>2.1179716761162981E-3</v>
      </c>
      <c r="M52" s="52">
        <v>1.473632772708957E-3</v>
      </c>
      <c r="N52" s="52">
        <v>1.2544201692134258E-3</v>
      </c>
      <c r="O52" s="52">
        <v>1.0623404609900523E-3</v>
      </c>
      <c r="P52" s="52">
        <v>7.4365009394763656E-4</v>
      </c>
      <c r="Q52" s="52">
        <v>5.290762512421296E-4</v>
      </c>
      <c r="R52" s="53">
        <v>3.7034382818446938E-4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48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48"/>
      <c r="C54" s="42" t="s">
        <v>20</v>
      </c>
      <c r="D54" s="48">
        <v>235</v>
      </c>
      <c r="E54" s="49">
        <v>248</v>
      </c>
      <c r="F54" s="49">
        <v>298</v>
      </c>
      <c r="G54" s="49">
        <v>273</v>
      </c>
      <c r="H54" s="49">
        <v>258</v>
      </c>
      <c r="I54" s="49">
        <v>265</v>
      </c>
      <c r="J54" s="49">
        <v>200</v>
      </c>
      <c r="K54" s="49">
        <v>158</v>
      </c>
      <c r="L54" s="49">
        <v>98</v>
      </c>
      <c r="M54" s="49">
        <v>81</v>
      </c>
      <c r="N54" s="49">
        <v>79</v>
      </c>
      <c r="O54" s="49">
        <v>60</v>
      </c>
      <c r="P54" s="49">
        <v>70</v>
      </c>
      <c r="Q54" s="49">
        <v>76</v>
      </c>
      <c r="R54" s="50"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48"/>
      <c r="C55" s="42" t="s">
        <v>21</v>
      </c>
      <c r="D55" s="51">
        <v>5.6969665369047638E-4</v>
      </c>
      <c r="E55" s="52">
        <v>9.9382990751392024E-4</v>
      </c>
      <c r="F55" s="52">
        <v>7.6006885874216508E-4</v>
      </c>
      <c r="G55" s="52">
        <v>9.11063862781757E-4</v>
      </c>
      <c r="H55" s="52">
        <v>6.130243606753186E-4</v>
      </c>
      <c r="I55" s="52">
        <v>4.8188009056073688E-4</v>
      </c>
      <c r="J55" s="52">
        <v>-1.0483102981398407E-4</v>
      </c>
      <c r="K55" s="52">
        <v>2.3102192517405259E-4</v>
      </c>
      <c r="L55" s="52">
        <v>4.7942172699585377E-4</v>
      </c>
      <c r="M55" s="52">
        <v>4.2733734326621316E-4</v>
      </c>
      <c r="N55" s="52">
        <v>-2.0432774593836029E-4</v>
      </c>
      <c r="O55" s="52">
        <v>3.337870138305348E-4</v>
      </c>
      <c r="P55" s="52">
        <v>3.6130691058530105E-4</v>
      </c>
      <c r="Q55" s="52">
        <v>6.1605494252199352E-5</v>
      </c>
      <c r="R55" s="53">
        <v>4.5262671604305922E-5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48"/>
      <c r="C56" s="42" t="s">
        <v>22</v>
      </c>
      <c r="D56" s="51">
        <v>1.7062310056566931E-3</v>
      </c>
      <c r="E56" s="52">
        <v>2.2834503692326005E-3</v>
      </c>
      <c r="F56" s="52">
        <v>3.4877093939247334E-3</v>
      </c>
      <c r="G56" s="52">
        <v>3.5392772146331779E-3</v>
      </c>
      <c r="H56" s="52">
        <v>3.8628258569596645E-3</v>
      </c>
      <c r="I56" s="52">
        <v>4.9084663802728447E-3</v>
      </c>
      <c r="J56" s="52">
        <v>4.4233567083477266E-3</v>
      </c>
      <c r="K56" s="52">
        <v>3.6759607121555631E-3</v>
      </c>
      <c r="L56" s="52">
        <v>3.1665578643301543E-3</v>
      </c>
      <c r="M56" s="52">
        <v>2.3336331961939039E-3</v>
      </c>
      <c r="N56" s="52">
        <v>1.8324125447406769E-3</v>
      </c>
      <c r="O56" s="52">
        <v>1.3886155040574097E-3</v>
      </c>
      <c r="P56" s="52">
        <v>1.0968176621492381E-3</v>
      </c>
      <c r="Q56" s="52">
        <v>5.6400367838156348E-4</v>
      </c>
      <c r="R56" s="53">
        <v>3.0208667146434622E-4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48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48"/>
      <c r="C58" s="42" t="s">
        <v>20</v>
      </c>
      <c r="D58" s="48">
        <v>164</v>
      </c>
      <c r="E58" s="49">
        <v>155</v>
      </c>
      <c r="F58" s="49">
        <v>184</v>
      </c>
      <c r="G58" s="49">
        <v>177</v>
      </c>
      <c r="H58" s="49">
        <v>177</v>
      </c>
      <c r="I58" s="49">
        <v>184</v>
      </c>
      <c r="J58" s="49">
        <v>184</v>
      </c>
      <c r="K58" s="49">
        <v>152</v>
      </c>
      <c r="L58" s="49">
        <v>146</v>
      </c>
      <c r="M58" s="49">
        <v>140</v>
      </c>
      <c r="N58" s="49">
        <v>138</v>
      </c>
      <c r="O58" s="49">
        <v>145</v>
      </c>
      <c r="P58" s="49">
        <v>160</v>
      </c>
      <c r="Q58" s="49">
        <v>164</v>
      </c>
      <c r="R58" s="49">
        <v>154</v>
      </c>
      <c r="S58" s="49">
        <v>164</v>
      </c>
      <c r="T58" s="49">
        <v>196</v>
      </c>
      <c r="U58" s="49">
        <v>183</v>
      </c>
      <c r="V58" s="49">
        <v>193</v>
      </c>
      <c r="W58" s="49">
        <v>182</v>
      </c>
      <c r="X58" s="49">
        <v>190</v>
      </c>
      <c r="Y58" s="49">
        <v>188</v>
      </c>
      <c r="Z58" s="49">
        <v>208</v>
      </c>
      <c r="AA58" s="50">
        <v>197</v>
      </c>
    </row>
    <row r="59" spans="2:27" customFormat="1" ht="15" thickBot="1" x14ac:dyDescent="0.35">
      <c r="B59" s="148"/>
      <c r="C59" s="42" t="s">
        <v>21</v>
      </c>
      <c r="D59" s="48">
        <v>1.0028686994930287E-3</v>
      </c>
      <c r="E59" s="49">
        <v>1.2138125008650826E-3</v>
      </c>
      <c r="F59" s="49">
        <v>5.7713530652716281E-4</v>
      </c>
      <c r="G59" s="49">
        <v>4.534889196965258E-4</v>
      </c>
      <c r="H59" s="49">
        <v>-4.0504117428272029E-6</v>
      </c>
      <c r="I59" s="49">
        <v>3.9742576599334256E-4</v>
      </c>
      <c r="J59" s="49">
        <v>1.4663099078560181E-5</v>
      </c>
      <c r="K59" s="49">
        <v>5.6645270112762253E-5</v>
      </c>
      <c r="L59" s="49">
        <v>1.8570805275590059E-4</v>
      </c>
      <c r="M59" s="49">
        <v>5.6055796529562766E-4</v>
      </c>
      <c r="N59" s="49">
        <v>6.5610141981449361E-5</v>
      </c>
      <c r="O59" s="49">
        <v>-2.1559566167014555E-4</v>
      </c>
      <c r="P59" s="49">
        <v>7.111303221871637E-4</v>
      </c>
      <c r="Q59" s="49">
        <v>3.3111859573650411E-4</v>
      </c>
      <c r="R59" s="49">
        <v>-3.8740972663561362E-4</v>
      </c>
      <c r="S59" s="49">
        <v>8.5953738195569218E-4</v>
      </c>
      <c r="T59" s="49">
        <v>2.7404747370679264E-5</v>
      </c>
      <c r="U59" s="49">
        <v>-2.0643435907923908E-4</v>
      </c>
      <c r="V59" s="49">
        <v>-1.1016880764929281E-5</v>
      </c>
      <c r="W59" s="49">
        <v>-3.0305788902730573E-4</v>
      </c>
      <c r="X59" s="49">
        <v>-2.6748148490113777E-4</v>
      </c>
      <c r="Y59" s="49">
        <v>-2.4617536293526708E-4</v>
      </c>
      <c r="Z59" s="49">
        <v>1.0011215925928149E-3</v>
      </c>
      <c r="AA59" s="50">
        <v>1.4930125240762203E-3</v>
      </c>
    </row>
    <row r="60" spans="2:27" customFormat="1" ht="15" thickBot="1" x14ac:dyDescent="0.35">
      <c r="B60" s="148"/>
      <c r="C60" s="42" t="s">
        <v>22</v>
      </c>
      <c r="D60" s="57">
        <v>2.5987905297219778E-3</v>
      </c>
      <c r="E60" s="58">
        <v>2.6792277788798575E-3</v>
      </c>
      <c r="F60" s="58">
        <v>2.4344243990257089E-3</v>
      </c>
      <c r="G60" s="58">
        <v>1.9632386719577945E-3</v>
      </c>
      <c r="H60" s="58">
        <v>1.9861044514137291E-3</v>
      </c>
      <c r="I60" s="58">
        <v>2.357334906900075E-3</v>
      </c>
      <c r="J60" s="58">
        <v>2.3739844006057313E-3</v>
      </c>
      <c r="K60" s="58">
        <v>1.6882557427362744E-3</v>
      </c>
      <c r="L60" s="58">
        <v>1.8776077623220816E-3</v>
      </c>
      <c r="M60" s="58">
        <v>2.0226957976231886E-3</v>
      </c>
      <c r="N60" s="58">
        <v>1.982548949236339E-3</v>
      </c>
      <c r="O60" s="58">
        <v>2.267096012853514E-3</v>
      </c>
      <c r="P60" s="58">
        <v>2.8866754079417542E-3</v>
      </c>
      <c r="Q60" s="58">
        <v>2.2848642886061647E-3</v>
      </c>
      <c r="R60" s="58">
        <v>2.3462658196204893E-3</v>
      </c>
      <c r="S60" s="58">
        <v>2.8709334448497512E-3</v>
      </c>
      <c r="T60" s="58">
        <v>2.6499507209266386E-3</v>
      </c>
      <c r="U60" s="58">
        <v>2.633705205854377E-3</v>
      </c>
      <c r="V60" s="58">
        <v>2.3610932090527494E-3</v>
      </c>
      <c r="W60" s="58">
        <v>2.3104920715813627E-3</v>
      </c>
      <c r="X60" s="58">
        <v>2.3960649975671706E-3</v>
      </c>
      <c r="Y60" s="58">
        <v>2.3224694928113687E-3</v>
      </c>
      <c r="Z60" s="58">
        <v>2.9538050513345619E-3</v>
      </c>
      <c r="AA60" s="59">
        <v>3.1530670179055397E-3</v>
      </c>
    </row>
    <row r="61" spans="2:27" customFormat="1" ht="15" thickBot="1" x14ac:dyDescent="0.35">
      <c r="B61" s="148" t="s">
        <v>66</v>
      </c>
      <c r="C61" s="40" t="s">
        <v>18</v>
      </c>
      <c r="D61" s="60" t="s">
        <v>67</v>
      </c>
      <c r="E61" s="127" t="s">
        <v>68</v>
      </c>
      <c r="F61" s="127" t="s">
        <v>69</v>
      </c>
      <c r="G61" s="127" t="s">
        <v>70</v>
      </c>
      <c r="H61" s="127" t="s">
        <v>71</v>
      </c>
      <c r="I61" s="127" t="s">
        <v>72</v>
      </c>
      <c r="J61" s="127" t="s">
        <v>73</v>
      </c>
      <c r="K61" s="127" t="s">
        <v>74</v>
      </c>
      <c r="L61" s="127" t="s">
        <v>75</v>
      </c>
      <c r="M61" s="127" t="s">
        <v>76</v>
      </c>
      <c r="N61" s="127" t="s">
        <v>77</v>
      </c>
      <c r="O61" s="127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48"/>
      <c r="C62" s="42" t="s">
        <v>20</v>
      </c>
      <c r="D62" s="48">
        <v>128</v>
      </c>
      <c r="E62" s="49">
        <v>736</v>
      </c>
      <c r="F62" s="49">
        <v>1651</v>
      </c>
      <c r="G62" s="49">
        <v>753</v>
      </c>
      <c r="H62" s="49">
        <v>256</v>
      </c>
      <c r="I62" s="49"/>
      <c r="J62" s="49"/>
      <c r="K62" s="49"/>
      <c r="L62" s="49"/>
      <c r="M62" s="49">
        <v>145</v>
      </c>
      <c r="N62" s="49">
        <v>146</v>
      </c>
      <c r="O62" s="49"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48"/>
      <c r="C63" s="42" t="s">
        <v>21</v>
      </c>
      <c r="D63" s="51">
        <v>1.2235108682808651E-3</v>
      </c>
      <c r="E63" s="49">
        <v>-2.1465399425259847E-4</v>
      </c>
      <c r="F63" s="49">
        <v>2.8948781460623732E-3</v>
      </c>
      <c r="G63" s="49">
        <v>-4.9861268620272709E-5</v>
      </c>
      <c r="H63" s="49">
        <v>4.7324558063920085E-4</v>
      </c>
      <c r="I63" s="49"/>
      <c r="J63" s="49"/>
      <c r="K63" s="49"/>
      <c r="L63" s="49"/>
      <c r="M63" s="49">
        <v>3.0637691201360642E-4</v>
      </c>
      <c r="N63" s="49">
        <v>2.3033030014003083E-3</v>
      </c>
      <c r="O63" s="49">
        <v>3.7321986343856819E-4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48"/>
      <c r="C64" s="42" t="s">
        <v>22</v>
      </c>
      <c r="D64" s="51">
        <v>1.4809860118854044E-3</v>
      </c>
      <c r="E64" s="52">
        <v>1.101502463193587E-2</v>
      </c>
      <c r="F64" s="52">
        <v>2.1931957861095669E-2</v>
      </c>
      <c r="G64" s="52">
        <v>8.9634488807890447E-3</v>
      </c>
      <c r="H64" s="52">
        <v>3.0245616093924599E-3</v>
      </c>
      <c r="I64" s="52"/>
      <c r="J64" s="52"/>
      <c r="K64" s="52"/>
      <c r="L64" s="52"/>
      <c r="M64" s="52">
        <v>2.5946225714647024E-3</v>
      </c>
      <c r="N64" s="52">
        <v>3.4466392783310163E-3</v>
      </c>
      <c r="O64" s="52">
        <v>4.9434552864340555E-3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48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2:39" customFormat="1" ht="15" thickBot="1" x14ac:dyDescent="0.35">
      <c r="B66" s="148"/>
      <c r="C66" s="42" t="s">
        <v>20</v>
      </c>
      <c r="D66" s="48">
        <v>34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>
        <v>123</v>
      </c>
      <c r="Y66" s="49">
        <v>95</v>
      </c>
      <c r="Z66" s="49"/>
      <c r="AA66" s="49"/>
      <c r="AB66" s="49"/>
      <c r="AC66" s="49"/>
      <c r="AD66" s="49"/>
      <c r="AE66" s="49">
        <v>409</v>
      </c>
      <c r="AF66" s="49">
        <v>482</v>
      </c>
      <c r="AG66" s="49">
        <v>975</v>
      </c>
      <c r="AH66" s="49">
        <v>1064</v>
      </c>
      <c r="AI66" s="49">
        <v>541</v>
      </c>
      <c r="AJ66" s="49">
        <v>116</v>
      </c>
      <c r="AK66" s="49">
        <v>92</v>
      </c>
      <c r="AL66" s="49">
        <v>100</v>
      </c>
      <c r="AM66" s="50">
        <v>94</v>
      </c>
    </row>
    <row r="67" spans="2:39" customFormat="1" ht="15" thickBot="1" x14ac:dyDescent="0.35">
      <c r="B67" s="148"/>
      <c r="C67" s="42" t="s">
        <v>21</v>
      </c>
      <c r="D67" s="51">
        <v>-3.9088227708121316E-5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>
        <v>1.5388713739085209E-3</v>
      </c>
      <c r="Y67" s="52">
        <v>5.575522866848699E-3</v>
      </c>
      <c r="Z67" s="52"/>
      <c r="AA67" s="52"/>
      <c r="AB67" s="52"/>
      <c r="AC67" s="52"/>
      <c r="AD67" s="52"/>
      <c r="AE67" s="52">
        <v>-2.5799956380463712E-3</v>
      </c>
      <c r="AF67" s="52">
        <v>8.7504832489253433E-4</v>
      </c>
      <c r="AG67" s="52">
        <v>3.6748461710818742E-4</v>
      </c>
      <c r="AH67" s="52">
        <v>5.7502860329494644E-4</v>
      </c>
      <c r="AI67" s="52">
        <v>1.1211190097711805E-3</v>
      </c>
      <c r="AJ67" s="52">
        <v>8.2583899507682646E-5</v>
      </c>
      <c r="AK67" s="52">
        <v>1.855435081219208E-4</v>
      </c>
      <c r="AL67" s="52">
        <v>-8.9039276391235297E-5</v>
      </c>
      <c r="AM67" s="53">
        <v>-3.0305995234589914E-4</v>
      </c>
    </row>
    <row r="68" spans="2:39" customFormat="1" ht="15" thickBot="1" x14ac:dyDescent="0.35">
      <c r="B68" s="148"/>
      <c r="C68" s="42" t="s">
        <v>22</v>
      </c>
      <c r="D68" s="57">
        <v>2.2505802141386031E-4</v>
      </c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>
        <v>2.6442419408375752E-3</v>
      </c>
      <c r="Y68" s="58">
        <v>5.67085314937767E-3</v>
      </c>
      <c r="Z68" s="58"/>
      <c r="AA68" s="58"/>
      <c r="AB68" s="58"/>
      <c r="AC68" s="58"/>
      <c r="AD68" s="58"/>
      <c r="AE68" s="58">
        <v>5.3047868522006127E-3</v>
      </c>
      <c r="AF68" s="58">
        <v>6.0696717931170967E-3</v>
      </c>
      <c r="AG68" s="58">
        <v>1.0800663366822151E-2</v>
      </c>
      <c r="AH68" s="58">
        <v>1.4553309463698334E-2</v>
      </c>
      <c r="AI68" s="58">
        <v>7.4476986216142063E-3</v>
      </c>
      <c r="AJ68" s="58">
        <v>1.4234007732293245E-3</v>
      </c>
      <c r="AK68" s="58">
        <v>1.1819672308474455E-3</v>
      </c>
      <c r="AL68" s="58">
        <v>1.0372268242641387E-3</v>
      </c>
      <c r="AM68" s="59">
        <v>1.0418180939057687E-3</v>
      </c>
    </row>
    <row r="69" spans="2:39" customFormat="1" ht="15" thickBot="1" x14ac:dyDescent="0.35">
      <c r="B69" s="148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48"/>
      <c r="C70" s="42" t="s">
        <v>20</v>
      </c>
      <c r="D70" s="48">
        <v>1292</v>
      </c>
      <c r="E70" s="50"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48"/>
      <c r="C71" s="42" t="s">
        <v>21</v>
      </c>
      <c r="D71" s="51">
        <v>8.0972730658258082E-4</v>
      </c>
      <c r="E71" s="53">
        <v>6.5002918023794806E-3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48"/>
      <c r="C72" s="42" t="s">
        <v>22</v>
      </c>
      <c r="D72" s="51">
        <v>1.7452524047620963E-2</v>
      </c>
      <c r="E72" s="53">
        <v>3.9948172083707233E-2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47" t="s">
        <v>119</v>
      </c>
      <c r="C73" s="40" t="s">
        <v>18</v>
      </c>
      <c r="D73" s="54" t="s">
        <v>120</v>
      </c>
      <c r="E73" s="54" t="s">
        <v>121</v>
      </c>
      <c r="F73" s="54" t="s">
        <v>122</v>
      </c>
      <c r="G73" s="128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47"/>
      <c r="C74" s="42" t="s">
        <v>20</v>
      </c>
      <c r="D74" s="129">
        <v>684</v>
      </c>
      <c r="E74" s="130">
        <v>490</v>
      </c>
      <c r="F74" s="130">
        <v>640</v>
      </c>
      <c r="G74" s="131"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47"/>
      <c r="C75" s="42" t="s">
        <v>21</v>
      </c>
      <c r="D75" s="48">
        <v>3.4238244574705473E-3</v>
      </c>
      <c r="E75" s="49">
        <v>-5.1940563236741561E-4</v>
      </c>
      <c r="F75" s="49">
        <v>2.1951211155537623E-3</v>
      </c>
      <c r="G75" s="50">
        <v>-5.4766707464534616E-4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47"/>
      <c r="C76" s="132" t="s">
        <v>22</v>
      </c>
      <c r="D76" s="57">
        <v>6.0385731972146346E-3</v>
      </c>
      <c r="E76" s="58">
        <v>6.3792142413913941E-3</v>
      </c>
      <c r="F76" s="58">
        <v>1.2506791527183711E-2</v>
      </c>
      <c r="G76" s="59">
        <v>8.2257056836432287E-3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18">
    <mergeCell ref="B23:B26"/>
    <mergeCell ref="B3:B6"/>
    <mergeCell ref="B7:B10"/>
    <mergeCell ref="B11:B14"/>
    <mergeCell ref="B15:B18"/>
    <mergeCell ref="B19:B22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76"/>
  <sheetViews>
    <sheetView workbookViewId="0">
      <selection activeCell="G32" sqref="G32"/>
    </sheetView>
  </sheetViews>
  <sheetFormatPr defaultColWidth="11.44140625" defaultRowHeight="14.4" x14ac:dyDescent="0.3"/>
  <cols>
    <col min="1" max="1" width="3.77734375" style="37" customWidth="1"/>
    <col min="2" max="2" width="54.44140625" style="37" customWidth="1"/>
    <col min="3" max="3" width="17.33203125" style="37" customWidth="1"/>
    <col min="4" max="39" width="8.77734375" style="37" customWidth="1"/>
  </cols>
  <sheetData>
    <row r="1" spans="1:39" ht="15" thickBot="1" x14ac:dyDescent="0.35">
      <c r="A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39" ht="15" thickBot="1" x14ac:dyDescent="0.35">
      <c r="A2"/>
      <c r="B2" s="38" t="s">
        <v>16</v>
      </c>
      <c r="C2" s="39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ht="15" thickBot="1" x14ac:dyDescent="0.35">
      <c r="A3"/>
      <c r="B3" s="148" t="s">
        <v>17</v>
      </c>
      <c r="C3" s="40" t="s">
        <v>18</v>
      </c>
      <c r="D3" s="41" t="s">
        <v>19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ht="15" thickBot="1" x14ac:dyDescent="0.35">
      <c r="A4"/>
      <c r="B4" s="148"/>
      <c r="C4" s="42" t="s">
        <v>20</v>
      </c>
      <c r="D4" s="110">
        <f ca="1">IFERROR(Manual!D4-Share2.0!D4,"")</f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ht="15" thickBot="1" x14ac:dyDescent="0.35">
      <c r="A5"/>
      <c r="B5" s="148"/>
      <c r="C5" s="42" t="s">
        <v>21</v>
      </c>
      <c r="D5" s="111">
        <f ca="1">IFERROR(Manual!D5-Share2.0!D5,"")</f>
        <v>-8.683842890950956E-3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ht="15" thickBot="1" x14ac:dyDescent="0.35">
      <c r="A6"/>
      <c r="B6" s="148"/>
      <c r="C6" s="42" t="s">
        <v>22</v>
      </c>
      <c r="D6" s="111">
        <f ca="1">IFERROR(Manual!D6-Share2.0!D6,"")</f>
        <v>-3.5466461844452929E-4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ht="15" thickBot="1" x14ac:dyDescent="0.35">
      <c r="A7"/>
      <c r="B7" s="148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ht="15" thickBot="1" x14ac:dyDescent="0.35">
      <c r="A8"/>
      <c r="B8" s="148"/>
      <c r="C8" s="42" t="s">
        <v>20</v>
      </c>
      <c r="D8" s="112">
        <f>IFERROR(Manual!D8-Share2.0!D8,"")</f>
        <v>0</v>
      </c>
      <c r="E8" s="113">
        <f>IFERROR(Manual!E8-Share2.0!E8,"")</f>
        <v>0</v>
      </c>
      <c r="F8" s="113">
        <f>IFERROR(Manual!F8-Share2.0!F8,"")</f>
        <v>0</v>
      </c>
      <c r="G8" s="113">
        <f>IFERROR(Manual!G8-Share2.0!G8,"")</f>
        <v>0</v>
      </c>
      <c r="H8" s="113">
        <f>IFERROR(Manual!H8-Share2.0!H8,"")</f>
        <v>0</v>
      </c>
      <c r="I8" s="113">
        <f>IFERROR(Manual!I8-Share2.0!I8,"")</f>
        <v>0</v>
      </c>
      <c r="J8" s="113">
        <f>IFERROR(Manual!J8-Share2.0!J8,"")</f>
        <v>0</v>
      </c>
      <c r="K8" s="113">
        <f>IFERROR(Manual!K8-Share2.0!K8,"")</f>
        <v>0</v>
      </c>
      <c r="L8" s="113">
        <f>IFERROR(Manual!L8-Share2.0!L8,"")</f>
        <v>0</v>
      </c>
      <c r="M8" s="113">
        <f>IFERROR(Manual!M8-Share2.0!M8,"")</f>
        <v>0</v>
      </c>
      <c r="N8" s="113">
        <f>IFERROR(Manual!N8-Share2.0!N8,"")</f>
        <v>0</v>
      </c>
      <c r="O8" s="113">
        <f>IFERROR(Manual!O8-Share2.0!O8,"")</f>
        <v>0</v>
      </c>
      <c r="P8" s="113">
        <f>IFERROR(Manual!P8-Share2.0!P8,"")</f>
        <v>0</v>
      </c>
      <c r="Q8" s="113">
        <f>IFERROR(Manual!Q8-Share2.0!Q8,"")</f>
        <v>0</v>
      </c>
      <c r="R8" s="114">
        <f>IFERROR(Manual!R8-Share2.0!R8,"")</f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ht="15" thickBot="1" x14ac:dyDescent="0.35">
      <c r="A9"/>
      <c r="B9" s="148"/>
      <c r="C9" s="42" t="s">
        <v>21</v>
      </c>
      <c r="D9" s="115">
        <f ca="1">IFERROR(Manual!D9-Share2.0!D9,"")</f>
        <v>-6.3032936341500881E-2</v>
      </c>
      <c r="E9" s="116">
        <f ca="1">IFERROR(Manual!E9-Share2.0!E9,"")</f>
        <v>-3.5438201133438561E-2</v>
      </c>
      <c r="F9" s="116">
        <f ca="1">IFERROR(Manual!F9-Share2.0!F9,"")</f>
        <v>-3.0892574275080201E-2</v>
      </c>
      <c r="G9" s="116">
        <f ca="1">IFERROR(Manual!G9-Share2.0!G9,"")</f>
        <v>-2.942528459029442E-2</v>
      </c>
      <c r="H9" s="116">
        <f ca="1">IFERROR(Manual!H9-Share2.0!H9,"")</f>
        <v>-2.5981023293752445E-2</v>
      </c>
      <c r="I9" s="116">
        <f ca="1">IFERROR(Manual!I9-Share2.0!I9,"")</f>
        <v>-2.254493141232683E-2</v>
      </c>
      <c r="J9" s="116">
        <f ca="1">IFERROR(Manual!J9-Share2.0!J9,"")</f>
        <v>-1.5569474063102514E-2</v>
      </c>
      <c r="K9" s="116">
        <f ca="1">IFERROR(Manual!K9-Share2.0!K9,"")</f>
        <v>-1.1701532832023446E-2</v>
      </c>
      <c r="L9" s="116">
        <f ca="1">IFERROR(Manual!L9-Share2.0!L9,"")</f>
        <v>-9.1310491949741536E-3</v>
      </c>
      <c r="M9" s="116">
        <f ca="1">IFERROR(Manual!M9-Share2.0!M9,"")</f>
        <v>-4.4724708966712226E-3</v>
      </c>
      <c r="N9" s="116">
        <f ca="1">IFERROR(Manual!N9-Share2.0!N9,"")</f>
        <v>-3.4657475036027592E-3</v>
      </c>
      <c r="O9" s="116">
        <f ca="1">IFERROR(Manual!O9-Share2.0!O9,"")</f>
        <v>-2.1303418426987346E-3</v>
      </c>
      <c r="P9" s="116">
        <f ca="1">IFERROR(Manual!P9-Share2.0!P9,"")</f>
        <v>-7.103762411141603E-4</v>
      </c>
      <c r="Q9" s="116">
        <f ca="1">IFERROR(Manual!Q9-Share2.0!Q9,"")</f>
        <v>-3.3399801378169644E-4</v>
      </c>
      <c r="R9" s="117">
        <f ca="1">IFERROR(Manual!R9-Share2.0!R9,"")</f>
        <v>-2.5712847614547171E-4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ht="15" thickBot="1" x14ac:dyDescent="0.35">
      <c r="A10"/>
      <c r="B10" s="148"/>
      <c r="C10" s="42" t="s">
        <v>22</v>
      </c>
      <c r="D10" s="115">
        <f ca="1">IFERROR(Manual!D10-Share2.0!D10,"")</f>
        <v>-2.0858260171982834E-2</v>
      </c>
      <c r="E10" s="116">
        <f ca="1">IFERROR(Manual!E10-Share2.0!E10,"")</f>
        <v>-1.3086594201655921E-2</v>
      </c>
      <c r="F10" s="116">
        <f ca="1">IFERROR(Manual!F10-Share2.0!F10,"")</f>
        <v>-1.0023989744867151E-2</v>
      </c>
      <c r="G10" s="116">
        <f ca="1">IFERROR(Manual!G10-Share2.0!G10,"")</f>
        <v>-4.3150944227128285E-3</v>
      </c>
      <c r="H10" s="116">
        <f ca="1">IFERROR(Manual!H10-Share2.0!H10,"")</f>
        <v>-3.1412345389906504E-3</v>
      </c>
      <c r="I10" s="116">
        <f ca="1">IFERROR(Manual!I10-Share2.0!I10,"")</f>
        <v>-5.4675643766706472E-4</v>
      </c>
      <c r="J10" s="116">
        <f ca="1">IFERROR(Manual!J10-Share2.0!J10,"")</f>
        <v>1.7216048922630151E-3</v>
      </c>
      <c r="K10" s="116">
        <f ca="1">IFERROR(Manual!K10-Share2.0!K10,"")</f>
        <v>2.7152552437985367E-3</v>
      </c>
      <c r="L10" s="116">
        <f ca="1">IFERROR(Manual!L10-Share2.0!L10,"")</f>
        <v>2.4556280252409496E-3</v>
      </c>
      <c r="M10" s="116">
        <f ca="1">IFERROR(Manual!M10-Share2.0!M10,"")</f>
        <v>1.3672547508922217E-3</v>
      </c>
      <c r="N10" s="116">
        <f ca="1">IFERROR(Manual!N10-Share2.0!N10,"")</f>
        <v>1.2718763212890075E-3</v>
      </c>
      <c r="O10" s="116">
        <f ca="1">IFERROR(Manual!O10-Share2.0!O10,"")</f>
        <v>9.5261323760983951E-4</v>
      </c>
      <c r="P10" s="116">
        <f ca="1">IFERROR(Manual!P10-Share2.0!P10,"")</f>
        <v>2.351694218997516E-4</v>
      </c>
      <c r="Q10" s="116">
        <f ca="1">IFERROR(Manual!Q10-Share2.0!Q10,"")</f>
        <v>1.743029370533649E-4</v>
      </c>
      <c r="R10" s="117">
        <f ca="1">IFERROR(Manual!R10-Share2.0!R10,"")</f>
        <v>1.1709227844694699E-4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ht="15" thickBot="1" x14ac:dyDescent="0.35">
      <c r="A11"/>
      <c r="B11" s="148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ht="15" thickBot="1" x14ac:dyDescent="0.35">
      <c r="A12"/>
      <c r="B12" s="148"/>
      <c r="C12" s="42" t="s">
        <v>20</v>
      </c>
      <c r="D12" s="112">
        <f>IFERROR(Manual!D12-Share2.0!D12,"")</f>
        <v>0</v>
      </c>
      <c r="E12" s="113">
        <f>IFERROR(Manual!E12-Share2.0!E12,"")</f>
        <v>0</v>
      </c>
      <c r="F12" s="113">
        <f>IFERROR(Manual!F12-Share2.0!F12,"")</f>
        <v>0</v>
      </c>
      <c r="G12" s="113">
        <f>IFERROR(Manual!G12-Share2.0!G12,"")</f>
        <v>0</v>
      </c>
      <c r="H12" s="113">
        <f>IFERROR(Manual!H12-Share2.0!H12,"")</f>
        <v>0</v>
      </c>
      <c r="I12" s="113">
        <f>IFERROR(Manual!I12-Share2.0!I12,"")</f>
        <v>0</v>
      </c>
      <c r="J12" s="113">
        <f>IFERROR(Manual!J12-Share2.0!J12,"")</f>
        <v>0</v>
      </c>
      <c r="K12" s="113">
        <f>IFERROR(Manual!K12-Share2.0!K12,"")</f>
        <v>0</v>
      </c>
      <c r="L12" s="113">
        <f>IFERROR(Manual!L12-Share2.0!L12,"")</f>
        <v>0</v>
      </c>
      <c r="M12" s="113">
        <f>IFERROR(Manual!M12-Share2.0!M12,"")</f>
        <v>0</v>
      </c>
      <c r="N12" s="113">
        <f>IFERROR(Manual!N12-Share2.0!N12,"")</f>
        <v>0</v>
      </c>
      <c r="O12" s="113">
        <f>IFERROR(Manual!O12-Share2.0!O12,"")</f>
        <v>0</v>
      </c>
      <c r="P12" s="113">
        <f>IFERROR(Manual!P12-Share2.0!P12,"")</f>
        <v>0</v>
      </c>
      <c r="Q12" s="113">
        <f>IFERROR(Manual!Q12-Share2.0!Q12,"")</f>
        <v>0</v>
      </c>
      <c r="R12" s="114">
        <f>IFERROR(Manual!R12-Share2.0!R12,"")</f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ht="15" thickBot="1" x14ac:dyDescent="0.35">
      <c r="A13"/>
      <c r="B13" s="148"/>
      <c r="C13" s="42" t="s">
        <v>21</v>
      </c>
      <c r="D13" s="115">
        <f ca="1">IFERROR(Manual!D13-Share2.0!D13,"")</f>
        <v>-3.2521562924359232E-2</v>
      </c>
      <c r="E13" s="116">
        <f ca="1">IFERROR(Manual!E13-Share2.0!E13,"")</f>
        <v>-1.3331732044229629E-2</v>
      </c>
      <c r="F13" s="116">
        <f ca="1">IFERROR(Manual!F13-Share2.0!F13,"")</f>
        <v>-1.3242856582812441E-2</v>
      </c>
      <c r="G13" s="116">
        <f ca="1">IFERROR(Manual!G13-Share2.0!G13,"")</f>
        <v>-1.2079595109473769E-2</v>
      </c>
      <c r="H13" s="116">
        <f ca="1">IFERROR(Manual!H13-Share2.0!H13,"")</f>
        <v>-1.4833612638880632E-2</v>
      </c>
      <c r="I13" s="116">
        <f ca="1">IFERROR(Manual!I13-Share2.0!I13,"")</f>
        <v>-9.8496502891675507E-3</v>
      </c>
      <c r="J13" s="116">
        <f ca="1">IFERROR(Manual!J13-Share2.0!J13,"")</f>
        <v>-9.3854970930023224E-3</v>
      </c>
      <c r="K13" s="116">
        <f ca="1">IFERROR(Manual!K13-Share2.0!K13,"")</f>
        <v>-9.0791373532925733E-3</v>
      </c>
      <c r="L13" s="116">
        <f ca="1">IFERROR(Manual!L13-Share2.0!L13,"")</f>
        <v>-7.9200054398427672E-3</v>
      </c>
      <c r="M13" s="116">
        <f ca="1">IFERROR(Manual!M13-Share2.0!M13,"")</f>
        <v>-4.0745928129305858E-3</v>
      </c>
      <c r="N13" s="116">
        <f ca="1">IFERROR(Manual!N13-Share2.0!N13,"")</f>
        <v>-2.9803311332842119E-3</v>
      </c>
      <c r="O13" s="116">
        <f ca="1">IFERROR(Manual!O13-Share2.0!O13,"")</f>
        <v>-1.9655418547711769E-3</v>
      </c>
      <c r="P13" s="116">
        <f ca="1">IFERROR(Manual!P13-Share2.0!P13,"")</f>
        <v>-6.8829684602148347E-4</v>
      </c>
      <c r="Q13" s="116">
        <f ca="1">IFERROR(Manual!Q13-Share2.0!Q13,"")</f>
        <v>-3.3517334942807439E-4</v>
      </c>
      <c r="R13" s="117">
        <f ca="1">IFERROR(Manual!R13-Share2.0!R13,"")</f>
        <v>-2.3377942667187897E-4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ht="15" thickBot="1" x14ac:dyDescent="0.35">
      <c r="A14"/>
      <c r="B14" s="148"/>
      <c r="C14" s="42" t="s">
        <v>22</v>
      </c>
      <c r="D14" s="115">
        <f ca="1">IFERROR(Manual!D14-Share2.0!D14,"")</f>
        <v>-1.277393958707676E-2</v>
      </c>
      <c r="E14" s="116">
        <f ca="1">IFERROR(Manual!E14-Share2.0!E14,"")</f>
        <v>-1.8080396275264032E-3</v>
      </c>
      <c r="F14" s="116">
        <f ca="1">IFERROR(Manual!F14-Share2.0!F14,"")</f>
        <v>-1.1229256929631837E-3</v>
      </c>
      <c r="G14" s="116">
        <f ca="1">IFERROR(Manual!G14-Share2.0!G14,"")</f>
        <v>3.5618980266172717E-3</v>
      </c>
      <c r="H14" s="116">
        <f ca="1">IFERROR(Manual!H14-Share2.0!H14,"")</f>
        <v>-2.7366374756324086E-4</v>
      </c>
      <c r="I14" s="116">
        <f ca="1">IFERROR(Manual!I14-Share2.0!I14,"")</f>
        <v>-1.9508536045815539E-3</v>
      </c>
      <c r="J14" s="116">
        <f ca="1">IFERROR(Manual!J14-Share2.0!J14,"")</f>
        <v>-3.8685906698976424E-5</v>
      </c>
      <c r="K14" s="116">
        <f ca="1">IFERROR(Manual!K14-Share2.0!K14,"")</f>
        <v>2.1598474810471946E-4</v>
      </c>
      <c r="L14" s="116">
        <f ca="1">IFERROR(Manual!L14-Share2.0!L14,"")</f>
        <v>1.7722022197917131E-3</v>
      </c>
      <c r="M14" s="116">
        <f ca="1">IFERROR(Manual!M14-Share2.0!M14,"")</f>
        <v>1.0084361504901218E-3</v>
      </c>
      <c r="N14" s="116">
        <f ca="1">IFERROR(Manual!N14-Share2.0!N14,"")</f>
        <v>7.9259242421149401E-4</v>
      </c>
      <c r="O14" s="116">
        <f ca="1">IFERROR(Manual!O14-Share2.0!O14,"")</f>
        <v>1.234555449589135E-3</v>
      </c>
      <c r="P14" s="116">
        <f ca="1">IFERROR(Manual!P14-Share2.0!P14,"")</f>
        <v>2.5029590522820944E-4</v>
      </c>
      <c r="Q14" s="116">
        <f ca="1">IFERROR(Manual!Q14-Share2.0!Q14,"")</f>
        <v>1.7787163290341503E-4</v>
      </c>
      <c r="R14" s="117">
        <f ca="1">IFERROR(Manual!R14-Share2.0!R14,"")</f>
        <v>9.9460043176770319E-5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ht="15" thickBot="1" x14ac:dyDescent="0.35">
      <c r="A15"/>
      <c r="B15" s="148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ht="15" thickBot="1" x14ac:dyDescent="0.35">
      <c r="A16"/>
      <c r="B16" s="148"/>
      <c r="C16" s="42" t="s">
        <v>20</v>
      </c>
      <c r="D16" s="112">
        <f>IFERROR(Manual!D16-Share2.0!D16,"")</f>
        <v>0</v>
      </c>
      <c r="E16" s="113">
        <f>IFERROR(Manual!E16-Share2.0!E16,"")</f>
        <v>0</v>
      </c>
      <c r="F16" s="113">
        <f>IFERROR(Manual!F16-Share2.0!F16,"")</f>
        <v>0</v>
      </c>
      <c r="G16" s="113">
        <f>IFERROR(Manual!G16-Share2.0!G16,"")</f>
        <v>0</v>
      </c>
      <c r="H16" s="113">
        <f>IFERROR(Manual!H16-Share2.0!H16,"")</f>
        <v>0</v>
      </c>
      <c r="I16" s="113">
        <f>IFERROR(Manual!I16-Share2.0!I16,"")</f>
        <v>0</v>
      </c>
      <c r="J16" s="113">
        <f>IFERROR(Manual!J16-Share2.0!J16,"")</f>
        <v>0</v>
      </c>
      <c r="K16" s="113">
        <f>IFERROR(Manual!K16-Share2.0!K16,"")</f>
        <v>0</v>
      </c>
      <c r="L16" s="113">
        <f>IFERROR(Manual!L16-Share2.0!L16,"")</f>
        <v>0</v>
      </c>
      <c r="M16" s="113">
        <f>IFERROR(Manual!M16-Share2.0!M16,"")</f>
        <v>0</v>
      </c>
      <c r="N16" s="113">
        <f>IFERROR(Manual!N16-Share2.0!N16,"")</f>
        <v>0</v>
      </c>
      <c r="O16" s="113">
        <f>IFERROR(Manual!O16-Share2.0!O16,"")</f>
        <v>0</v>
      </c>
      <c r="P16" s="113">
        <f>IFERROR(Manual!P16-Share2.0!P16,"")</f>
        <v>0</v>
      </c>
      <c r="Q16" s="113">
        <f>IFERROR(Manual!Q16-Share2.0!Q16,"")</f>
        <v>0</v>
      </c>
      <c r="R16" s="114">
        <f>IFERROR(Manual!R16-Share2.0!R16,"")</f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ht="15" thickBot="1" x14ac:dyDescent="0.35">
      <c r="A17"/>
      <c r="B17" s="148"/>
      <c r="C17" s="42" t="s">
        <v>21</v>
      </c>
      <c r="D17" s="115">
        <f ca="1">IFERROR(Manual!D17-Share2.0!D17,"")</f>
        <v>-6.6823674151904003E-2</v>
      </c>
      <c r="E17" s="116">
        <f ca="1">IFERROR(Manual!E17-Share2.0!E17,"")</f>
        <v>-3.8709039718881913E-2</v>
      </c>
      <c r="F17" s="116">
        <f ca="1">IFERROR(Manual!F17-Share2.0!F17,"")</f>
        <v>-3.3400610605947852E-2</v>
      </c>
      <c r="G17" s="116">
        <f ca="1">IFERROR(Manual!G17-Share2.0!G17,"")</f>
        <v>-3.3132627650283131E-2</v>
      </c>
      <c r="H17" s="116">
        <f ca="1">IFERROR(Manual!H17-Share2.0!H17,"")</f>
        <v>-2.9323117549922902E-2</v>
      </c>
      <c r="I17" s="116">
        <f ca="1">IFERROR(Manual!I17-Share2.0!I17,"")</f>
        <v>-2.6285278452459454E-2</v>
      </c>
      <c r="J17" s="116">
        <f ca="1">IFERROR(Manual!J17-Share2.0!J17,"")</f>
        <v>-1.8061839278784575E-2</v>
      </c>
      <c r="K17" s="116">
        <f ca="1">IFERROR(Manual!K17-Share2.0!K17,"")</f>
        <v>-1.3278008790306498E-2</v>
      </c>
      <c r="L17" s="116">
        <f ca="1">IFERROR(Manual!L17-Share2.0!L17,"")</f>
        <v>-9.9589267905432714E-3</v>
      </c>
      <c r="M17" s="116">
        <f ca="1">IFERROR(Manual!M17-Share2.0!M17,"")</f>
        <v>-4.7400587995997129E-3</v>
      </c>
      <c r="N17" s="116">
        <f ca="1">IFERROR(Manual!N17-Share2.0!N17,"")</f>
        <v>-3.8640319970139839E-3</v>
      </c>
      <c r="O17" s="116">
        <f ca="1">IFERROR(Manual!O17-Share2.0!O17,"")</f>
        <v>-2.3201223958087443E-3</v>
      </c>
      <c r="P17" s="116">
        <f ca="1">IFERROR(Manual!P17-Share2.0!P17,"")</f>
        <v>-7.3326702621458358E-4</v>
      </c>
      <c r="Q17" s="116">
        <f ca="1">IFERROR(Manual!Q17-Share2.0!Q17,"")</f>
        <v>-3.324923502036677E-4</v>
      </c>
      <c r="R17" s="117">
        <f ca="1">IFERROR(Manual!R17-Share2.0!R17,"")</f>
        <v>-2.8732977332071694E-4</v>
      </c>
    </row>
    <row r="18" spans="1:39" ht="15" thickBot="1" x14ac:dyDescent="0.35">
      <c r="A18"/>
      <c r="B18" s="148"/>
      <c r="C18" s="42" t="s">
        <v>22</v>
      </c>
      <c r="D18" s="115">
        <f ca="1">IFERROR(Manual!D18-Share2.0!D18,"")</f>
        <v>-2.1862657426549387E-2</v>
      </c>
      <c r="E18" s="116">
        <f ca="1">IFERROR(Manual!E18-Share2.0!E18,"")</f>
        <v>-1.4755351493473234E-2</v>
      </c>
      <c r="F18" s="116">
        <f ca="1">IFERROR(Manual!F18-Share2.0!F18,"")</f>
        <v>-1.1288836719420298E-2</v>
      </c>
      <c r="G18" s="116">
        <f ca="1">IFERROR(Manual!G18-Share2.0!G18,"")</f>
        <v>-5.9986662015373976E-3</v>
      </c>
      <c r="H18" s="116">
        <f ca="1">IFERROR(Manual!H18-Share2.0!H18,"")</f>
        <v>-4.0009581257165194E-3</v>
      </c>
      <c r="I18" s="116">
        <f ca="1">IFERROR(Manual!I18-Share2.0!I18,"")</f>
        <v>-1.3307432783782325E-4</v>
      </c>
      <c r="J18" s="116">
        <f ca="1">IFERROR(Manual!J18-Share2.0!J18,"")</f>
        <v>2.4310654190660835E-3</v>
      </c>
      <c r="K18" s="116">
        <f ca="1">IFERROR(Manual!K18-Share2.0!K18,"")</f>
        <v>4.2177135425841006E-3</v>
      </c>
      <c r="L18" s="116">
        <f ca="1">IFERROR(Manual!L18-Share2.0!L18,"")</f>
        <v>2.9228224682559256E-3</v>
      </c>
      <c r="M18" s="116">
        <f ca="1">IFERROR(Manual!M18-Share2.0!M18,"")</f>
        <v>1.6085736894751179E-3</v>
      </c>
      <c r="N18" s="116">
        <f ca="1">IFERROR(Manual!N18-Share2.0!N18,"")</f>
        <v>1.6651291157580503E-3</v>
      </c>
      <c r="O18" s="116">
        <f ca="1">IFERROR(Manual!O18-Share2.0!O18,"")</f>
        <v>6.2793391212388749E-4</v>
      </c>
      <c r="P18" s="116">
        <f ca="1">IFERROR(Manual!P18-Share2.0!P18,"")</f>
        <v>2.1948705919447309E-4</v>
      </c>
      <c r="Q18" s="116">
        <f ca="1">IFERROR(Manual!Q18-Share2.0!Q18,"")</f>
        <v>1.6973126004968253E-4</v>
      </c>
      <c r="R18" s="117">
        <f ca="1">IFERROR(Manual!R18-Share2.0!R18,"")</f>
        <v>1.3989904742402019E-4</v>
      </c>
    </row>
    <row r="19" spans="1:39" ht="15" thickBot="1" x14ac:dyDescent="0.35">
      <c r="A19"/>
      <c r="B19" s="148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</row>
    <row r="20" spans="1:39" ht="15" thickBot="1" x14ac:dyDescent="0.35">
      <c r="A20"/>
      <c r="B20" s="148"/>
      <c r="C20" s="42" t="s">
        <v>20</v>
      </c>
      <c r="D20" s="112">
        <f>IFERROR(Manual!D20-Share2.0!D20,"")</f>
        <v>0</v>
      </c>
      <c r="E20" s="113">
        <f>IFERROR(Manual!E20-Share2.0!E20,"")</f>
        <v>0</v>
      </c>
      <c r="F20" s="113">
        <f>IFERROR(Manual!F20-Share2.0!F20,"")</f>
        <v>0</v>
      </c>
      <c r="G20" s="113">
        <f>IFERROR(Manual!G20-Share2.0!G20,"")</f>
        <v>0</v>
      </c>
      <c r="H20" s="113">
        <f>IFERROR(Manual!H20-Share2.0!H20,"")</f>
        <v>0</v>
      </c>
      <c r="I20" s="113">
        <f>IFERROR(Manual!I20-Share2.0!I20,"")</f>
        <v>0</v>
      </c>
      <c r="J20" s="113">
        <f>IFERROR(Manual!J20-Share2.0!J20,"")</f>
        <v>0</v>
      </c>
      <c r="K20" s="113">
        <f>IFERROR(Manual!K20-Share2.0!K20,"")</f>
        <v>0</v>
      </c>
      <c r="L20" s="113">
        <f>IFERROR(Manual!L20-Share2.0!L20,"")</f>
        <v>0</v>
      </c>
      <c r="M20" s="113">
        <f>IFERROR(Manual!M20-Share2.0!M20,"")</f>
        <v>0</v>
      </c>
      <c r="N20" s="113">
        <f>IFERROR(Manual!N20-Share2.0!N20,"")</f>
        <v>0</v>
      </c>
      <c r="O20" s="113">
        <f>IFERROR(Manual!O20-Share2.0!O20,"")</f>
        <v>0</v>
      </c>
      <c r="P20" s="113">
        <f>IFERROR(Manual!P20-Share2.0!P20,"")</f>
        <v>0</v>
      </c>
      <c r="Q20" s="113">
        <f>IFERROR(Manual!Q20-Share2.0!Q20,"")</f>
        <v>0</v>
      </c>
      <c r="R20" s="113">
        <f>IFERROR(Manual!R20-Share2.0!R20,"")</f>
        <v>0</v>
      </c>
      <c r="S20" s="113">
        <f>IFERROR(Manual!S20-Share2.0!S20,"")</f>
        <v>0</v>
      </c>
      <c r="T20" s="113">
        <f>IFERROR(Manual!T20-Share2.0!T20,"")</f>
        <v>0</v>
      </c>
      <c r="U20" s="113">
        <f>IFERROR(Manual!U20-Share2.0!U20,"")</f>
        <v>0</v>
      </c>
      <c r="V20" s="113">
        <f>IFERROR(Manual!V20-Share2.0!V20,"")</f>
        <v>0</v>
      </c>
      <c r="W20" s="113">
        <f>IFERROR(Manual!W20-Share2.0!W20,"")</f>
        <v>0</v>
      </c>
      <c r="X20" s="113">
        <f>IFERROR(Manual!X20-Share2.0!X20,"")</f>
        <v>0</v>
      </c>
      <c r="Y20" s="113">
        <f>IFERROR(Manual!Y20-Share2.0!Y20,"")</f>
        <v>0</v>
      </c>
      <c r="Z20" s="113">
        <f>IFERROR(Manual!Z20-Share2.0!Z20,"")</f>
        <v>0</v>
      </c>
      <c r="AA20" s="114">
        <f>IFERROR(Manual!AA20-Share2.0!AA20,"")</f>
        <v>0</v>
      </c>
    </row>
    <row r="21" spans="1:39" ht="15" thickBot="1" x14ac:dyDescent="0.35">
      <c r="A21"/>
      <c r="B21" s="148"/>
      <c r="C21" s="42" t="s">
        <v>21</v>
      </c>
      <c r="D21" s="118">
        <f ca="1">IFERROR(Manual!D21-Share2.0!D21,"")</f>
        <v>-1.4967677734022238E-2</v>
      </c>
      <c r="E21" s="119">
        <f ca="1">IFERROR(Manual!E21-Share2.0!E21,"")</f>
        <v>-1.5977307146112483E-2</v>
      </c>
      <c r="F21" s="119">
        <f ca="1">IFERROR(Manual!F21-Share2.0!F21,"")</f>
        <v>-1.4935755127798886E-2</v>
      </c>
      <c r="G21" s="119">
        <f ca="1">IFERROR(Manual!G21-Share2.0!G21,"")</f>
        <v>-1.242070482204494E-2</v>
      </c>
      <c r="H21" s="119">
        <f ca="1">IFERROR(Manual!H21-Share2.0!H21,"")</f>
        <v>-1.4474923139495737E-2</v>
      </c>
      <c r="I21" s="119">
        <f ca="1">IFERROR(Manual!I21-Share2.0!I21,"")</f>
        <v>-1.6232256500767053E-2</v>
      </c>
      <c r="J21" s="119">
        <f ca="1">IFERROR(Manual!J21-Share2.0!J21,"")</f>
        <v>-1.2012584411945415E-2</v>
      </c>
      <c r="K21" s="119">
        <f ca="1">IFERROR(Manual!K21-Share2.0!K21,"")</f>
        <v>-1.0114623011952234E-2</v>
      </c>
      <c r="L21" s="119">
        <f ca="1">IFERROR(Manual!L21-Share2.0!L21,"")</f>
        <v>-5.7404787904738862E-3</v>
      </c>
      <c r="M21" s="119">
        <f ca="1">IFERROR(Manual!M21-Share2.0!M21,"")</f>
        <v>-3.9934333126500528E-3</v>
      </c>
      <c r="N21" s="119">
        <f ca="1">IFERROR(Manual!N21-Share2.0!N21,"")</f>
        <v>-3.6957564273873609E-3</v>
      </c>
      <c r="O21" s="119">
        <f ca="1">IFERROR(Manual!O21-Share2.0!O21,"")</f>
        <v>-2.6154963376421722E-3</v>
      </c>
      <c r="P21" s="119">
        <f ca="1">IFERROR(Manual!P21-Share2.0!P21,"")</f>
        <v>-3.354899873416417E-3</v>
      </c>
      <c r="Q21" s="119">
        <f ca="1">IFERROR(Manual!Q21-Share2.0!Q21,"")</f>
        <v>-2.4139620952365777E-3</v>
      </c>
      <c r="R21" s="119">
        <f ca="1">IFERROR(Manual!R21-Share2.0!R21,"")</f>
        <v>-3.1820827609175054E-3</v>
      </c>
      <c r="S21" s="119">
        <f ca="1">IFERROR(Manual!S21-Share2.0!S21,"")</f>
        <v>-3.4435834205477911E-3</v>
      </c>
      <c r="T21" s="119">
        <f ca="1">IFERROR(Manual!T21-Share2.0!T21,"")</f>
        <v>-5.8043983873876251E-3</v>
      </c>
      <c r="U21" s="119">
        <f ca="1">IFERROR(Manual!U21-Share2.0!U21,"")</f>
        <v>-7.7625555643292942E-3</v>
      </c>
      <c r="V21" s="119">
        <f ca="1">IFERROR(Manual!V21-Share2.0!V21,"")</f>
        <v>-8.663171664360295E-3</v>
      </c>
      <c r="W21" s="119">
        <f ca="1">IFERROR(Manual!W21-Share2.0!W21,"")</f>
        <v>-1.0921639706631098E-2</v>
      </c>
      <c r="X21" s="119">
        <f ca="1">IFERROR(Manual!X21-Share2.0!X21,"")</f>
        <v>-1.058605638405994E-2</v>
      </c>
      <c r="Y21" s="119">
        <f ca="1">IFERROR(Manual!Y21-Share2.0!Y21,"")</f>
        <v>-1.031056802330791E-2</v>
      </c>
      <c r="Z21" s="119">
        <f ca="1">IFERROR(Manual!Z21-Share2.0!Z21,"")</f>
        <v>-9.5776487740914934E-3</v>
      </c>
      <c r="AA21" s="120">
        <f ca="1">IFERROR(Manual!AA21-Share2.0!AA21,"")</f>
        <v>-1.1240245921877664E-2</v>
      </c>
    </row>
    <row r="22" spans="1:39" ht="15" thickBot="1" x14ac:dyDescent="0.35">
      <c r="A22"/>
      <c r="B22" s="148"/>
      <c r="C22" s="42" t="s">
        <v>22</v>
      </c>
      <c r="D22" s="121">
        <f ca="1">IFERROR(Manual!D22-Share2.0!D22,"")</f>
        <v>-5.689340910754237E-3</v>
      </c>
      <c r="E22" s="122">
        <f ca="1">IFERROR(Manual!E22-Share2.0!E22,"")</f>
        <v>-2.130784645266906E-3</v>
      </c>
      <c r="F22" s="122">
        <f ca="1">IFERROR(Manual!F22-Share2.0!F22,"")</f>
        <v>1.9828797608215376E-3</v>
      </c>
      <c r="G22" s="122">
        <f ca="1">IFERROR(Manual!G22-Share2.0!G22,"")</f>
        <v>-2.2184581673606596E-4</v>
      </c>
      <c r="H22" s="122">
        <f ca="1">IFERROR(Manual!H22-Share2.0!H22,"")</f>
        <v>2.1214796507711825E-4</v>
      </c>
      <c r="I22" s="122">
        <f ca="1">IFERROR(Manual!I22-Share2.0!I22,"")</f>
        <v>-3.9048479418907212E-5</v>
      </c>
      <c r="J22" s="122">
        <f ca="1">IFERROR(Manual!J22-Share2.0!J22,"")</f>
        <v>-3.4440227806343607E-3</v>
      </c>
      <c r="K22" s="122">
        <f ca="1">IFERROR(Manual!K22-Share2.0!K22,"")</f>
        <v>-2.7343563064546952E-3</v>
      </c>
      <c r="L22" s="122">
        <f ca="1">IFERROR(Manual!L22-Share2.0!L22,"")</f>
        <v>-2.2330331289681093E-3</v>
      </c>
      <c r="M22" s="122">
        <f ca="1">IFERROR(Manual!M22-Share2.0!M22,"")</f>
        <v>-1.116915803900255E-3</v>
      </c>
      <c r="N22" s="122">
        <f ca="1">IFERROR(Manual!N22-Share2.0!N22,"")</f>
        <v>-7.9818830404858321E-4</v>
      </c>
      <c r="O22" s="122">
        <f ca="1">IFERROR(Manual!O22-Share2.0!O22,"")</f>
        <v>3.3303095091200691E-4</v>
      </c>
      <c r="P22" s="122">
        <f ca="1">IFERROR(Manual!P22-Share2.0!P22,"")</f>
        <v>6.5309538156366198E-4</v>
      </c>
      <c r="Q22" s="122">
        <f ca="1">IFERROR(Manual!Q22-Share2.0!Q22,"")</f>
        <v>8.4766688311087995E-4</v>
      </c>
      <c r="R22" s="122">
        <f ca="1">IFERROR(Manual!R22-Share2.0!R22,"")</f>
        <v>1.7864702349959238E-3</v>
      </c>
      <c r="S22" s="122">
        <f ca="1">IFERROR(Manual!S22-Share2.0!S22,"")</f>
        <v>-5.3542275333736539E-4</v>
      </c>
      <c r="T22" s="122">
        <f ca="1">IFERROR(Manual!T22-Share2.0!T22,"")</f>
        <v>3.6273519623925693E-4</v>
      </c>
      <c r="U22" s="122">
        <f ca="1">IFERROR(Manual!U22-Share2.0!U22,"")</f>
        <v>3.8710617825055832E-4</v>
      </c>
      <c r="V22" s="122">
        <f ca="1">IFERROR(Manual!V22-Share2.0!V22,"")</f>
        <v>9.6149046295116586E-4</v>
      </c>
      <c r="W22" s="122">
        <f ca="1">IFERROR(Manual!W22-Share2.0!W22,"")</f>
        <v>1.9232421570263281E-3</v>
      </c>
      <c r="X22" s="122">
        <f ca="1">IFERROR(Manual!X22-Share2.0!X22,"")</f>
        <v>1.9404615049964449E-3</v>
      </c>
      <c r="Y22" s="122">
        <f ca="1">IFERROR(Manual!Y22-Share2.0!Y22,"")</f>
        <v>4.6643413576731574E-4</v>
      </c>
      <c r="Z22" s="122">
        <f ca="1">IFERROR(Manual!Z22-Share2.0!Z22,"")</f>
        <v>-1.4422547042039491E-3</v>
      </c>
      <c r="AA22" s="123">
        <f ca="1">IFERROR(Manual!AA22-Share2.0!AA22,"")</f>
        <v>-4.2273173474287884E-3</v>
      </c>
    </row>
    <row r="23" spans="1:39" ht="15" thickBot="1" x14ac:dyDescent="0.35">
      <c r="A23"/>
      <c r="B23" s="148" t="s">
        <v>66</v>
      </c>
      <c r="C23" s="40" t="s">
        <v>18</v>
      </c>
      <c r="D23" s="45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</row>
    <row r="24" spans="1:39" ht="15" thickBot="1" x14ac:dyDescent="0.35">
      <c r="A24"/>
      <c r="B24" s="148"/>
      <c r="C24" s="42" t="s">
        <v>20</v>
      </c>
      <c r="D24" s="112">
        <f>IFERROR(Manual!D24-Share2.0!D24,"")</f>
        <v>0</v>
      </c>
      <c r="E24" s="113">
        <f>IFERROR(Manual!E24-Share2.0!E24,"")</f>
        <v>0</v>
      </c>
      <c r="F24" s="113">
        <f>IFERROR(Manual!F24-Share2.0!F24,"")</f>
        <v>0</v>
      </c>
      <c r="G24" s="113">
        <f>IFERROR(Manual!G24-Share2.0!G24,"")</f>
        <v>0</v>
      </c>
      <c r="H24" s="113">
        <f>IFERROR(Manual!H24-Share2.0!H24,"")</f>
        <v>0</v>
      </c>
      <c r="I24" s="113" t="str">
        <f>IFERROR(Manual!I24-Share2.0!I24,"")</f>
        <v/>
      </c>
      <c r="J24" s="113" t="str">
        <f>IFERROR(Manual!J24-Share2.0!J24,"")</f>
        <v/>
      </c>
      <c r="K24" s="113" t="str">
        <f>IFERROR(Manual!K24-Share2.0!K24,"")</f>
        <v/>
      </c>
      <c r="L24" s="113" t="str">
        <f>IFERROR(Manual!L24-Share2.0!L24,"")</f>
        <v/>
      </c>
      <c r="M24" s="113">
        <f>IFERROR(Manual!M24-Share2.0!M24,"")</f>
        <v>0</v>
      </c>
      <c r="N24" s="113">
        <f>IFERROR(Manual!N24-Share2.0!N24,"")</f>
        <v>0</v>
      </c>
      <c r="O24" s="114">
        <f>IFERROR(Manual!O24-Share2.0!O24,"")</f>
        <v>0</v>
      </c>
    </row>
    <row r="25" spans="1:39" ht="15" thickBot="1" x14ac:dyDescent="0.35">
      <c r="A25"/>
      <c r="B25" s="148"/>
      <c r="C25" s="42" t="s">
        <v>21</v>
      </c>
      <c r="D25" s="115">
        <f ca="1">IFERROR(Manual!D25-Share2.0!D25,"")</f>
        <v>-6.3504058237696753E-2</v>
      </c>
      <c r="E25" s="119">
        <f ca="1">IFERROR(Manual!E25-Share2.0!E25,"")</f>
        <v>-1.1374199073227061E-2</v>
      </c>
      <c r="F25" s="119">
        <f ca="1">IFERROR(Manual!F25-Share2.0!F25,"")</f>
        <v>-4.9043404938017834E-3</v>
      </c>
      <c r="G25" s="119">
        <f ca="1">IFERROR(Manual!G25-Share2.0!G25,"")</f>
        <v>-1.8059530933563831E-2</v>
      </c>
      <c r="H25" s="119">
        <f ca="1">IFERROR(Manual!H25-Share2.0!H25,"")</f>
        <v>-7.7162062142004297E-3</v>
      </c>
      <c r="I25" s="119" t="str">
        <f>IFERROR(Manual!I25-Share2.0!I25,"")</f>
        <v/>
      </c>
      <c r="J25" s="119" t="str">
        <f>IFERROR(Manual!J25-Share2.0!J25,"")</f>
        <v/>
      </c>
      <c r="K25" s="119" t="str">
        <f>IFERROR(Manual!K25-Share2.0!K25,"")</f>
        <v/>
      </c>
      <c r="L25" s="119" t="str">
        <f>IFERROR(Manual!L25-Share2.0!L25,"")</f>
        <v/>
      </c>
      <c r="M25" s="119">
        <f ca="1">IFERROR(Manual!M25-Share2.0!M25,"")</f>
        <v>-7.3199130943472236E-3</v>
      </c>
      <c r="N25" s="119">
        <f ca="1">IFERROR(Manual!N25-Share2.0!N25,"")</f>
        <v>-1.1144252849846534E-2</v>
      </c>
      <c r="O25" s="120">
        <f ca="1">IFERROR(Manual!O25-Share2.0!O25,"")</f>
        <v>-9.0214058060020443E-3</v>
      </c>
    </row>
    <row r="26" spans="1:39" ht="15" thickBot="1" x14ac:dyDescent="0.35">
      <c r="A26"/>
      <c r="B26" s="148"/>
      <c r="C26" s="42" t="s">
        <v>22</v>
      </c>
      <c r="D26" s="121">
        <f ca="1">IFERROR(Manual!D26-Share2.0!D26,"")</f>
        <v>-3.8578780307060939E-2</v>
      </c>
      <c r="E26" s="122">
        <f ca="1">IFERROR(Manual!E26-Share2.0!E26,"")</f>
        <v>-2.9644342030000354E-4</v>
      </c>
      <c r="F26" s="122">
        <f ca="1">IFERROR(Manual!F26-Share2.0!F26,"")</f>
        <v>-4.0374391287847922E-4</v>
      </c>
      <c r="G26" s="122">
        <f ca="1">IFERROR(Manual!G26-Share2.0!G26,"")</f>
        <v>5.0561652633325516E-4</v>
      </c>
      <c r="H26" s="122">
        <f ca="1">IFERROR(Manual!H26-Share2.0!H26,"")</f>
        <v>-3.4909066416657641E-3</v>
      </c>
      <c r="I26" s="122" t="str">
        <f>IFERROR(Manual!I26-Share2.0!I26,"")</f>
        <v/>
      </c>
      <c r="J26" s="122" t="str">
        <f>IFERROR(Manual!J26-Share2.0!J26,"")</f>
        <v/>
      </c>
      <c r="K26" s="122" t="str">
        <f>IFERROR(Manual!K26-Share2.0!K26,"")</f>
        <v/>
      </c>
      <c r="L26" s="122" t="str">
        <f>IFERROR(Manual!L26-Share2.0!L26,"")</f>
        <v/>
      </c>
      <c r="M26" s="122">
        <f ca="1">IFERROR(Manual!M26-Share2.0!M26,"")</f>
        <v>-7.5994933238344997E-4</v>
      </c>
      <c r="N26" s="122">
        <f ca="1">IFERROR(Manual!N26-Share2.0!N26,"")</f>
        <v>-3.7003938317906743E-3</v>
      </c>
      <c r="O26" s="123">
        <f ca="1">IFERROR(Manual!O26-Share2.0!O26,"")</f>
        <v>4.2276838326296279E-3</v>
      </c>
    </row>
    <row r="27" spans="1:39" ht="15" thickBot="1" x14ac:dyDescent="0.35">
      <c r="A27"/>
      <c r="B27" s="148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1:39" ht="15" thickBot="1" x14ac:dyDescent="0.35">
      <c r="A28"/>
      <c r="B28" s="148"/>
      <c r="C28" s="42" t="s">
        <v>20</v>
      </c>
      <c r="D28" s="112">
        <f>IFERROR(Manual!D28-Share2.0!D28,"")</f>
        <v>0</v>
      </c>
      <c r="E28" s="113" t="str">
        <f>IFERROR(Manual!E28-Share2.0!E28,"")</f>
        <v/>
      </c>
      <c r="F28" s="113" t="str">
        <f>IFERROR(Manual!F28-Share2.0!F28,"")</f>
        <v/>
      </c>
      <c r="G28" s="113" t="str">
        <f>IFERROR(Manual!G28-Share2.0!G28,"")</f>
        <v/>
      </c>
      <c r="H28" s="113" t="str">
        <f>IFERROR(Manual!H28-Share2.0!H28,"")</f>
        <v/>
      </c>
      <c r="I28" s="113" t="str">
        <f>IFERROR(Manual!I28-Share2.0!I28,"")</f>
        <v/>
      </c>
      <c r="J28" s="113" t="str">
        <f>IFERROR(Manual!J28-Share2.0!J28,"")</f>
        <v/>
      </c>
      <c r="K28" s="113" t="str">
        <f>IFERROR(Manual!K28-Share2.0!K28,"")</f>
        <v/>
      </c>
      <c r="L28" s="113" t="str">
        <f>IFERROR(Manual!L28-Share2.0!L28,"")</f>
        <v/>
      </c>
      <c r="M28" s="113" t="str">
        <f>IFERROR(Manual!M28-Share2.0!M28,"")</f>
        <v/>
      </c>
      <c r="N28" s="113" t="str">
        <f>IFERROR(Manual!N28-Share2.0!N28,"")</f>
        <v/>
      </c>
      <c r="O28" s="113" t="str">
        <f>IFERROR(Manual!O28-Share2.0!O28,"")</f>
        <v/>
      </c>
      <c r="P28" s="113" t="str">
        <f>IFERROR(Manual!P28-Share2.0!P28,"")</f>
        <v/>
      </c>
      <c r="Q28" s="113" t="str">
        <f>IFERROR(Manual!Q28-Share2.0!Q28,"")</f>
        <v/>
      </c>
      <c r="R28" s="113" t="str">
        <f>IFERROR(Manual!R28-Share2.0!R28,"")</f>
        <v/>
      </c>
      <c r="S28" s="113" t="str">
        <f>IFERROR(Manual!S28-Share2.0!S28,"")</f>
        <v/>
      </c>
      <c r="T28" s="113" t="str">
        <f>IFERROR(Manual!T28-Share2.0!T28,"")</f>
        <v/>
      </c>
      <c r="U28" s="113" t="str">
        <f>IFERROR(Manual!U28-Share2.0!U28,"")</f>
        <v/>
      </c>
      <c r="V28" s="113" t="str">
        <f>IFERROR(Manual!V28-Share2.0!V28,"")</f>
        <v/>
      </c>
      <c r="W28" s="113" t="str">
        <f>IFERROR(Manual!W28-Share2.0!W28,"")</f>
        <v/>
      </c>
      <c r="X28" s="113">
        <f>IFERROR(Manual!X28-Share2.0!X28,"")</f>
        <v>0</v>
      </c>
      <c r="Y28" s="113">
        <f>IFERROR(Manual!Y28-Share2.0!Y28,"")</f>
        <v>0</v>
      </c>
      <c r="Z28" s="113" t="str">
        <f>IFERROR(Manual!Z28-Share2.0!Z28,"")</f>
        <v/>
      </c>
      <c r="AA28" s="113" t="str">
        <f>IFERROR(Manual!AA28-Share2.0!AA28,"")</f>
        <v/>
      </c>
      <c r="AB28" s="113" t="str">
        <f>IFERROR(Manual!AB28-Share2.0!AB28,"")</f>
        <v/>
      </c>
      <c r="AC28" s="113" t="str">
        <f>IFERROR(Manual!AC28-Share2.0!AC28,"")</f>
        <v/>
      </c>
      <c r="AD28" s="113" t="str">
        <f>IFERROR(Manual!AD28-Share2.0!AD28,"")</f>
        <v/>
      </c>
      <c r="AE28" s="113">
        <f>IFERROR(Manual!AE28-Share2.0!AE28,"")</f>
        <v>0</v>
      </c>
      <c r="AF28" s="113">
        <f>IFERROR(Manual!AF28-Share2.0!AF28,"")</f>
        <v>0</v>
      </c>
      <c r="AG28" s="113">
        <f>IFERROR(Manual!AG28-Share2.0!AG28,"")</f>
        <v>0</v>
      </c>
      <c r="AH28" s="113">
        <f>IFERROR(Manual!AH28-Share2.0!AH28,"")</f>
        <v>0</v>
      </c>
      <c r="AI28" s="113">
        <f>IFERROR(Manual!AI28-Share2.0!AI28,"")</f>
        <v>0</v>
      </c>
      <c r="AJ28" s="113">
        <f>IFERROR(Manual!AJ28-Share2.0!AJ28,"")</f>
        <v>0</v>
      </c>
      <c r="AK28" s="113">
        <f>IFERROR(Manual!AK28-Share2.0!AK28,"")</f>
        <v>0</v>
      </c>
      <c r="AL28" s="113">
        <f>IFERROR(Manual!AL28-Share2.0!AL28,"")</f>
        <v>0</v>
      </c>
      <c r="AM28" s="114">
        <f>IFERROR(Manual!AM28-Share2.0!AM28,"")</f>
        <v>0</v>
      </c>
    </row>
    <row r="29" spans="1:39" ht="15" thickBot="1" x14ac:dyDescent="0.35">
      <c r="A29"/>
      <c r="B29" s="148"/>
      <c r="C29" s="42" t="s">
        <v>21</v>
      </c>
      <c r="D29" s="115">
        <f ca="1">IFERROR(Manual!D29-Share2.0!D29,"")</f>
        <v>-2.9839168919863063E-2</v>
      </c>
      <c r="E29" s="116" t="str">
        <f>IFERROR(Manual!E29-Share2.0!E29,"")</f>
        <v/>
      </c>
      <c r="F29" s="116" t="str">
        <f>IFERROR(Manual!F29-Share2.0!F29,"")</f>
        <v/>
      </c>
      <c r="G29" s="116" t="str">
        <f>IFERROR(Manual!G29-Share2.0!G29,"")</f>
        <v/>
      </c>
      <c r="H29" s="116" t="str">
        <f>IFERROR(Manual!H29-Share2.0!H29,"")</f>
        <v/>
      </c>
      <c r="I29" s="116" t="str">
        <f>IFERROR(Manual!I29-Share2.0!I29,"")</f>
        <v/>
      </c>
      <c r="J29" s="116" t="str">
        <f>IFERROR(Manual!J29-Share2.0!J29,"")</f>
        <v/>
      </c>
      <c r="K29" s="116" t="str">
        <f>IFERROR(Manual!K29-Share2.0!K29,"")</f>
        <v/>
      </c>
      <c r="L29" s="116" t="str">
        <f>IFERROR(Manual!L29-Share2.0!L29,"")</f>
        <v/>
      </c>
      <c r="M29" s="116" t="str">
        <f>IFERROR(Manual!M29-Share2.0!M29,"")</f>
        <v/>
      </c>
      <c r="N29" s="116" t="str">
        <f>IFERROR(Manual!N29-Share2.0!N29,"")</f>
        <v/>
      </c>
      <c r="O29" s="116" t="str">
        <f>IFERROR(Manual!O29-Share2.0!O29,"")</f>
        <v/>
      </c>
      <c r="P29" s="116" t="str">
        <f>IFERROR(Manual!P29-Share2.0!P29,"")</f>
        <v/>
      </c>
      <c r="Q29" s="116" t="str">
        <f>IFERROR(Manual!Q29-Share2.0!Q29,"")</f>
        <v/>
      </c>
      <c r="R29" s="116" t="str">
        <f>IFERROR(Manual!R29-Share2.0!R29,"")</f>
        <v/>
      </c>
      <c r="S29" s="116" t="str">
        <f>IFERROR(Manual!S29-Share2.0!S29,"")</f>
        <v/>
      </c>
      <c r="T29" s="116" t="str">
        <f>IFERROR(Manual!T29-Share2.0!T29,"")</f>
        <v/>
      </c>
      <c r="U29" s="116" t="str">
        <f>IFERROR(Manual!U29-Share2.0!U29,"")</f>
        <v/>
      </c>
      <c r="V29" s="116" t="str">
        <f>IFERROR(Manual!V29-Share2.0!V29,"")</f>
        <v/>
      </c>
      <c r="W29" s="116" t="str">
        <f>IFERROR(Manual!W29-Share2.0!W29,"")</f>
        <v/>
      </c>
      <c r="X29" s="116">
        <f ca="1">IFERROR(Manual!X29-Share2.0!X29,"")</f>
        <v>-4.4286362852473046E-3</v>
      </c>
      <c r="Y29" s="116">
        <f ca="1">IFERROR(Manual!Y29-Share2.0!Y29,"")</f>
        <v>-4.9442878088060138E-3</v>
      </c>
      <c r="Z29" s="116" t="str">
        <f>IFERROR(Manual!Z29-Share2.0!Z29,"")</f>
        <v/>
      </c>
      <c r="AA29" s="116" t="str">
        <f>IFERROR(Manual!AA29-Share2.0!AA29,"")</f>
        <v/>
      </c>
      <c r="AB29" s="116" t="str">
        <f>IFERROR(Manual!AB29-Share2.0!AB29,"")</f>
        <v/>
      </c>
      <c r="AC29" s="116" t="str">
        <f>IFERROR(Manual!AC29-Share2.0!AC29,"")</f>
        <v/>
      </c>
      <c r="AD29" s="116" t="str">
        <f>IFERROR(Manual!AD29-Share2.0!AD29,"")</f>
        <v/>
      </c>
      <c r="AE29" s="116">
        <f ca="1">IFERROR(Manual!AE29-Share2.0!AE29,"")</f>
        <v>-3.6745285482933723E-3</v>
      </c>
      <c r="AF29" s="116">
        <f ca="1">IFERROR(Manual!AF29-Share2.0!AF29,"")</f>
        <v>-4.9732108581111555E-3</v>
      </c>
      <c r="AG29" s="116">
        <f ca="1">IFERROR(Manual!AG29-Share2.0!AG29,"")</f>
        <v>-4.6148390580107697E-3</v>
      </c>
      <c r="AH29" s="116">
        <f ca="1">IFERROR(Manual!AH29-Share2.0!AH29,"")</f>
        <v>-1.0185078025981967E-2</v>
      </c>
      <c r="AI29" s="116">
        <f ca="1">IFERROR(Manual!AI29-Share2.0!AI29,"")</f>
        <v>-2.1160011739252846E-2</v>
      </c>
      <c r="AJ29" s="116">
        <f ca="1">IFERROR(Manual!AJ29-Share2.0!AJ29,"")</f>
        <v>-2.3297260969646724E-2</v>
      </c>
      <c r="AK29" s="116">
        <f ca="1">IFERROR(Manual!AK29-Share2.0!AK29,"")</f>
        <v>-4.9082620070614501E-2</v>
      </c>
      <c r="AL29" s="116">
        <f ca="1">IFERROR(Manual!AL29-Share2.0!AL29,"")</f>
        <v>-3.5728450111837146E-2</v>
      </c>
      <c r="AM29" s="117">
        <f ca="1">IFERROR(Manual!AM29-Share2.0!AM29,"")</f>
        <v>-2.1156050417908488E-2</v>
      </c>
    </row>
    <row r="30" spans="1:39" ht="15" thickBot="1" x14ac:dyDescent="0.35">
      <c r="A30"/>
      <c r="B30" s="148"/>
      <c r="C30" s="42" t="s">
        <v>22</v>
      </c>
      <c r="D30" s="121">
        <f ca="1">IFERROR(Manual!D30-Share2.0!D30,"")</f>
        <v>2.8132432293095921E-4</v>
      </c>
      <c r="E30" s="122" t="str">
        <f>IFERROR(Manual!E30-Share2.0!E30,"")</f>
        <v/>
      </c>
      <c r="F30" s="122" t="str">
        <f>IFERROR(Manual!F30-Share2.0!F30,"")</f>
        <v/>
      </c>
      <c r="G30" s="122" t="str">
        <f>IFERROR(Manual!G30-Share2.0!G30,"")</f>
        <v/>
      </c>
      <c r="H30" s="122" t="str">
        <f>IFERROR(Manual!H30-Share2.0!H30,"")</f>
        <v/>
      </c>
      <c r="I30" s="122" t="str">
        <f>IFERROR(Manual!I30-Share2.0!I30,"")</f>
        <v/>
      </c>
      <c r="J30" s="122" t="str">
        <f>IFERROR(Manual!J30-Share2.0!J30,"")</f>
        <v/>
      </c>
      <c r="K30" s="122" t="str">
        <f>IFERROR(Manual!K30-Share2.0!K30,"")</f>
        <v/>
      </c>
      <c r="L30" s="122" t="str">
        <f>IFERROR(Manual!L30-Share2.0!L30,"")</f>
        <v/>
      </c>
      <c r="M30" s="122" t="str">
        <f>IFERROR(Manual!M30-Share2.0!M30,"")</f>
        <v/>
      </c>
      <c r="N30" s="122" t="str">
        <f>IFERROR(Manual!N30-Share2.0!N30,"")</f>
        <v/>
      </c>
      <c r="O30" s="122" t="str">
        <f>IFERROR(Manual!O30-Share2.0!O30,"")</f>
        <v/>
      </c>
      <c r="P30" s="122" t="str">
        <f>IFERROR(Manual!P30-Share2.0!P30,"")</f>
        <v/>
      </c>
      <c r="Q30" s="122" t="str">
        <f>IFERROR(Manual!Q30-Share2.0!Q30,"")</f>
        <v/>
      </c>
      <c r="R30" s="122" t="str">
        <f>IFERROR(Manual!R30-Share2.0!R30,"")</f>
        <v/>
      </c>
      <c r="S30" s="122" t="str">
        <f>IFERROR(Manual!S30-Share2.0!S30,"")</f>
        <v/>
      </c>
      <c r="T30" s="122" t="str">
        <f>IFERROR(Manual!T30-Share2.0!T30,"")</f>
        <v/>
      </c>
      <c r="U30" s="122" t="str">
        <f>IFERROR(Manual!U30-Share2.0!U30,"")</f>
        <v/>
      </c>
      <c r="V30" s="122" t="str">
        <f>IFERROR(Manual!V30-Share2.0!V30,"")</f>
        <v/>
      </c>
      <c r="W30" s="122" t="str">
        <f>IFERROR(Manual!W30-Share2.0!W30,"")</f>
        <v/>
      </c>
      <c r="X30" s="122">
        <f ca="1">IFERROR(Manual!X30-Share2.0!X30,"")</f>
        <v>-1.3799554296808902E-3</v>
      </c>
      <c r="Y30" s="122">
        <f ca="1">IFERROR(Manual!Y30-Share2.0!Y30,"")</f>
        <v>-4.6818725404626227E-3</v>
      </c>
      <c r="Z30" s="122" t="str">
        <f>IFERROR(Manual!Z30-Share2.0!Z30,"")</f>
        <v/>
      </c>
      <c r="AA30" s="122" t="str">
        <f>IFERROR(Manual!AA30-Share2.0!AA30,"")</f>
        <v/>
      </c>
      <c r="AB30" s="122" t="str">
        <f>IFERROR(Manual!AB30-Share2.0!AB30,"")</f>
        <v/>
      </c>
      <c r="AC30" s="122" t="str">
        <f>IFERROR(Manual!AC30-Share2.0!AC30,"")</f>
        <v/>
      </c>
      <c r="AD30" s="122" t="str">
        <f>IFERROR(Manual!AD30-Share2.0!AD30,"")</f>
        <v/>
      </c>
      <c r="AE30" s="122">
        <f ca="1">IFERROR(Manual!AE30-Share2.0!AE30,"")</f>
        <v>1.2736219684285205E-3</v>
      </c>
      <c r="AF30" s="122">
        <f ca="1">IFERROR(Manual!AF30-Share2.0!AF30,"")</f>
        <v>-3.1106966359904786E-5</v>
      </c>
      <c r="AG30" s="122">
        <f ca="1">IFERROR(Manual!AG30-Share2.0!AG30,"")</f>
        <v>-2.8424146176526249E-4</v>
      </c>
      <c r="AH30" s="122">
        <f ca="1">IFERROR(Manual!AH30-Share2.0!AH30,"")</f>
        <v>3.3437495597011396E-4</v>
      </c>
      <c r="AI30" s="122">
        <f ca="1">IFERROR(Manual!AI30-Share2.0!AI30,"")</f>
        <v>-8.5422301852357274E-4</v>
      </c>
      <c r="AJ30" s="122">
        <f ca="1">IFERROR(Manual!AJ30-Share2.0!AJ30,"")</f>
        <v>-8.2353977187465954E-4</v>
      </c>
      <c r="AK30" s="122">
        <f ca="1">IFERROR(Manual!AK30-Share2.0!AK30,"")</f>
        <v>-2.0879833521002894E-2</v>
      </c>
      <c r="AL30" s="122">
        <f ca="1">IFERROR(Manual!AL30-Share2.0!AL30,"")</f>
        <v>-1.3654658596572861E-2</v>
      </c>
      <c r="AM30" s="123">
        <f ca="1">IFERROR(Manual!AM30-Share2.0!AM30,"")</f>
        <v>3.7401382427915131E-4</v>
      </c>
    </row>
    <row r="31" spans="1:39" ht="15" thickBot="1" x14ac:dyDescent="0.35">
      <c r="A31"/>
      <c r="B31" s="148" t="s">
        <v>116</v>
      </c>
      <c r="C31" s="40" t="s">
        <v>18</v>
      </c>
      <c r="D31" s="60" t="s">
        <v>117</v>
      </c>
      <c r="E31" s="63" t="s">
        <v>118</v>
      </c>
    </row>
    <row r="32" spans="1:39" ht="15" thickBot="1" x14ac:dyDescent="0.35">
      <c r="A32"/>
      <c r="B32" s="148"/>
      <c r="C32" s="42" t="s">
        <v>20</v>
      </c>
      <c r="D32" s="112">
        <f>IFERROR(Manual!D32-Share2.0!D32,"")</f>
        <v>0</v>
      </c>
      <c r="E32" s="114">
        <f>IFERROR(Manual!E32-Share2.0!E32,"")</f>
        <v>0</v>
      </c>
    </row>
    <row r="33" spans="1:39" ht="15" thickBot="1" x14ac:dyDescent="0.35">
      <c r="A33"/>
      <c r="B33" s="148"/>
      <c r="C33" s="42" t="s">
        <v>21</v>
      </c>
      <c r="D33" s="115">
        <f ca="1">IFERROR(Manual!D33-Share2.0!D33,"")</f>
        <v>-3.1480638382567943E-3</v>
      </c>
      <c r="E33" s="117">
        <f ca="1">IFERROR(Manual!E33-Share2.0!E33,"")</f>
        <v>-1.2874573632074036E-2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ht="15" thickBot="1" x14ac:dyDescent="0.35">
      <c r="A34"/>
      <c r="B34" s="148"/>
      <c r="C34" s="42" t="s">
        <v>22</v>
      </c>
      <c r="D34" s="115">
        <f ca="1">IFERROR(Manual!D34-Share2.0!D34,"")</f>
        <v>2.6144338048330468E-4</v>
      </c>
      <c r="E34" s="117">
        <f ca="1">IFERROR(Manual!E34-Share2.0!E34,"")</f>
        <v>-8.2107462276864718E-4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ht="17.25" customHeight="1" thickBot="1" x14ac:dyDescent="0.35">
      <c r="A35"/>
      <c r="B35" s="147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ht="17.25" customHeight="1" thickBot="1" x14ac:dyDescent="0.35">
      <c r="A36"/>
      <c r="B36" s="147"/>
      <c r="C36" s="70" t="s">
        <v>20</v>
      </c>
      <c r="D36" s="124">
        <f>IFERROR(Manual!D36-Share2.0!D36,"")</f>
        <v>0</v>
      </c>
      <c r="E36" s="125">
        <f>IFERROR(Manual!E36-Share2.0!E36,"")</f>
        <v>0</v>
      </c>
      <c r="F36" s="125">
        <f>IFERROR(Manual!F36-Share2.0!F36,"")</f>
        <v>0</v>
      </c>
      <c r="G36" s="126">
        <f>IFERROR(Manual!G36-Share2.0!G36,"")</f>
        <v>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ht="17.25" customHeight="1" thickBot="1" x14ac:dyDescent="0.35">
      <c r="A37"/>
      <c r="B37" s="147"/>
      <c r="C37" s="70" t="s">
        <v>21</v>
      </c>
      <c r="D37" s="118">
        <f ca="1">IFERROR(Manual!D37-Share2.0!D37,"")</f>
        <v>-3.6407408869792414E-2</v>
      </c>
      <c r="E37" s="119">
        <f ca="1">IFERROR(Manual!E37-Share2.0!E37,"")</f>
        <v>-2.6778609379799458E-2</v>
      </c>
      <c r="F37" s="119">
        <f ca="1">IFERROR(Manual!F37-Share2.0!F37,"")</f>
        <v>-1.0384663466475159E-2</v>
      </c>
      <c r="G37" s="120">
        <f ca="1">IFERROR(Manual!G37-Share2.0!G37,"")</f>
        <v>-3.1924249671104045E-3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ht="17.25" customHeight="1" thickBot="1" x14ac:dyDescent="0.35">
      <c r="A38"/>
      <c r="B38" s="149"/>
      <c r="C38" s="71" t="s">
        <v>22</v>
      </c>
      <c r="D38" s="121">
        <f ca="1">IFERROR(Manual!D38-Share2.0!D38,"")</f>
        <v>-1.2956859476817156E-2</v>
      </c>
      <c r="E38" s="122">
        <f ca="1">IFERROR(Manual!E38-Share2.0!E38,"")</f>
        <v>-2.4413944869924875E-4</v>
      </c>
      <c r="F38" s="122">
        <f ca="1">IFERROR(Manual!F38-Share2.0!F38,"")</f>
        <v>1.5047296200002766E-3</v>
      </c>
      <c r="G38" s="123">
        <f ca="1">IFERROR(Manual!G38-Share2.0!G38,"")</f>
        <v>5.0150352334547843E-4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ht="15" thickBot="1" x14ac:dyDescent="0.35">
      <c r="A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ht="15" thickBot="1" x14ac:dyDescent="0.35">
      <c r="A40"/>
      <c r="B40" s="38" t="s">
        <v>124</v>
      </c>
      <c r="C40" s="3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ht="15" thickBot="1" x14ac:dyDescent="0.35">
      <c r="A41"/>
      <c r="B41" s="148" t="s">
        <v>17</v>
      </c>
      <c r="C41" s="40" t="s">
        <v>18</v>
      </c>
      <c r="D41" s="41" t="s">
        <v>19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ht="15" thickBot="1" x14ac:dyDescent="0.35">
      <c r="A42"/>
      <c r="B42" s="148"/>
      <c r="C42" s="42" t="s">
        <v>20</v>
      </c>
      <c r="D42" s="110">
        <f ca="1">IFERROR(Manual!D42-Share2.0!D42,"")</f>
        <v>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ht="15" thickBot="1" x14ac:dyDescent="0.35">
      <c r="A43"/>
      <c r="B43" s="148"/>
      <c r="C43" s="42" t="s">
        <v>21</v>
      </c>
      <c r="D43" s="111">
        <f ca="1">IFERROR(Manual!D43-Share2.0!D43,"")</f>
        <v>-8.683842890950956E-3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ht="15" thickBot="1" x14ac:dyDescent="0.35">
      <c r="A44"/>
      <c r="B44" s="148"/>
      <c r="C44" s="42" t="s">
        <v>22</v>
      </c>
      <c r="D44" s="111">
        <f ca="1">IFERROR(Manual!D44-Share2.0!D44,"")</f>
        <v>-3.5466461844452929E-4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ht="15" thickBot="1" x14ac:dyDescent="0.35">
      <c r="A45"/>
      <c r="B45" s="148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ht="15" thickBot="1" x14ac:dyDescent="0.35">
      <c r="A46"/>
      <c r="B46" s="148"/>
      <c r="C46" s="42" t="s">
        <v>20</v>
      </c>
      <c r="D46" s="112">
        <f>IFERROR(Manual!D46-Share2.0!D46,"")</f>
        <v>0</v>
      </c>
      <c r="E46" s="113">
        <f>IFERROR(Manual!E46-Share2.0!E46,"")</f>
        <v>0</v>
      </c>
      <c r="F46" s="113">
        <f>IFERROR(Manual!F46-Share2.0!F46,"")</f>
        <v>0</v>
      </c>
      <c r="G46" s="113">
        <f>IFERROR(Manual!G46-Share2.0!G46,"")</f>
        <v>0</v>
      </c>
      <c r="H46" s="113">
        <f>IFERROR(Manual!H46-Share2.0!H46,"")</f>
        <v>0</v>
      </c>
      <c r="I46" s="113">
        <f>IFERROR(Manual!I46-Share2.0!I46,"")</f>
        <v>0</v>
      </c>
      <c r="J46" s="113">
        <f>IFERROR(Manual!J46-Share2.0!J46,"")</f>
        <v>0</v>
      </c>
      <c r="K46" s="113">
        <f>IFERROR(Manual!K46-Share2.0!K46,"")</f>
        <v>0</v>
      </c>
      <c r="L46" s="113">
        <f>IFERROR(Manual!L46-Share2.0!L46,"")</f>
        <v>0</v>
      </c>
      <c r="M46" s="113">
        <f>IFERROR(Manual!M46-Share2.0!M46,"")</f>
        <v>0</v>
      </c>
      <c r="N46" s="113">
        <f>IFERROR(Manual!N46-Share2.0!N46,"")</f>
        <v>0</v>
      </c>
      <c r="O46" s="113">
        <f>IFERROR(Manual!O46-Share2.0!O46,"")</f>
        <v>0</v>
      </c>
      <c r="P46" s="113">
        <f>IFERROR(Manual!P46-Share2.0!P46,"")</f>
        <v>0</v>
      </c>
      <c r="Q46" s="113">
        <f>IFERROR(Manual!Q46-Share2.0!Q46,"")</f>
        <v>0</v>
      </c>
      <c r="R46" s="114">
        <f>IFERROR(Manual!R46-Share2.0!R46,"")</f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ht="15" thickBot="1" x14ac:dyDescent="0.35">
      <c r="A47"/>
      <c r="B47" s="148"/>
      <c r="C47" s="42" t="s">
        <v>21</v>
      </c>
      <c r="D47" s="115">
        <f ca="1">IFERROR(Manual!D47-Share2.0!D47,"")</f>
        <v>-4.6487126581969335E-4</v>
      </c>
      <c r="E47" s="116">
        <f ca="1">IFERROR(Manual!E47-Share2.0!E47,"")</f>
        <v>-5.0456913341924111E-4</v>
      </c>
      <c r="F47" s="116">
        <f ca="1">IFERROR(Manual!F47-Share2.0!F47,"")</f>
        <v>-7.9639224226358402E-4</v>
      </c>
      <c r="G47" s="116">
        <f ca="1">IFERROR(Manual!G47-Share2.0!G47,"")</f>
        <v>-1.0305743016214108E-3</v>
      </c>
      <c r="H47" s="116">
        <f ca="1">IFERROR(Manual!H47-Share2.0!H47,"")</f>
        <v>-1.2672814829648436E-3</v>
      </c>
      <c r="I47" s="116">
        <f ca="1">IFERROR(Manual!I47-Share2.0!I47,"")</f>
        <v>-1.4510716119005272E-3</v>
      </c>
      <c r="J47" s="116">
        <f ca="1">IFERROR(Manual!J47-Share2.0!J47,"")</f>
        <v>-1.0240611235464376E-3</v>
      </c>
      <c r="K47" s="116">
        <f ca="1">IFERROR(Manual!K47-Share2.0!K47,"")</f>
        <v>-8.3227387079490409E-4</v>
      </c>
      <c r="L47" s="116">
        <f ca="1">IFERROR(Manual!L47-Share2.0!L47,"")</f>
        <v>-4.9472057728481992E-4</v>
      </c>
      <c r="M47" s="116">
        <f ca="1">IFERROR(Manual!M47-Share2.0!M47,"")</f>
        <v>-2.2797976787427649E-4</v>
      </c>
      <c r="N47" s="116">
        <f ca="1">IFERROR(Manual!N47-Share2.0!N47,"")</f>
        <v>-2.0907575159429903E-4</v>
      </c>
      <c r="O47" s="116">
        <f ca="1">IFERROR(Manual!O47-Share2.0!O47,"")</f>
        <v>-1.2025012935918653E-4</v>
      </c>
      <c r="P47" s="116">
        <f ca="1">IFERROR(Manual!P47-Share2.0!P47,"")</f>
        <v>-4.5521586155415899E-5</v>
      </c>
      <c r="Q47" s="116">
        <f ca="1">IFERROR(Manual!Q47-Share2.0!Q47,"")</f>
        <v>-2.6614465160341794E-5</v>
      </c>
      <c r="R47" s="117">
        <f ca="1">IFERROR(Manual!R47-Share2.0!R47,"")</f>
        <v>-1.7767243578274935E-5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ht="15" thickBot="1" x14ac:dyDescent="0.35">
      <c r="A48"/>
      <c r="B48" s="148"/>
      <c r="C48" s="42" t="s">
        <v>22</v>
      </c>
      <c r="D48" s="115">
        <f ca="1">IFERROR(Manual!D48-Share2.0!D48,"")</f>
        <v>-1.5383078046330573E-4</v>
      </c>
      <c r="E48" s="116">
        <f ca="1">IFERROR(Manual!E48-Share2.0!E48,"")</f>
        <v>-1.8632693775814165E-4</v>
      </c>
      <c r="F48" s="116">
        <f ca="1">IFERROR(Manual!F48-Share2.0!F48,"")</f>
        <v>-2.5841251021903452E-4</v>
      </c>
      <c r="G48" s="116">
        <f ca="1">IFERROR(Manual!G48-Share2.0!G48,"")</f>
        <v>-1.5112939342432161E-4</v>
      </c>
      <c r="H48" s="116">
        <f ca="1">IFERROR(Manual!H48-Share2.0!H48,"")</f>
        <v>-1.5322061501550632E-4</v>
      </c>
      <c r="I48" s="116">
        <f ca="1">IFERROR(Manual!I48-Share2.0!I48,"")</f>
        <v>-3.5191180296912337E-5</v>
      </c>
      <c r="J48" s="116">
        <f ca="1">IFERROR(Manual!J48-Share2.0!J48,"")</f>
        <v>1.1323623599349131E-4</v>
      </c>
      <c r="K48" s="116">
        <f ca="1">IFERROR(Manual!K48-Share2.0!K48,"")</f>
        <v>1.9312307413324199E-4</v>
      </c>
      <c r="L48" s="116">
        <f ca="1">IFERROR(Manual!L48-Share2.0!L48,"")</f>
        <v>1.3304601574187086E-4</v>
      </c>
      <c r="M48" s="116">
        <f ca="1">IFERROR(Manual!M48-Share2.0!M48,"")</f>
        <v>6.9694454805315723E-5</v>
      </c>
      <c r="N48" s="116">
        <f ca="1">IFERROR(Manual!N48-Share2.0!N48,"")</f>
        <v>7.6727602791483787E-5</v>
      </c>
      <c r="O48" s="116">
        <f ca="1">IFERROR(Manual!O48-Share2.0!O48,"")</f>
        <v>5.3771588497839636E-5</v>
      </c>
      <c r="P48" s="116">
        <f ca="1">IFERROR(Manual!P48-Share2.0!P48,"")</f>
        <v>1.5069880582656422E-5</v>
      </c>
      <c r="Q48" s="116">
        <f ca="1">IFERROR(Manual!Q48-Share2.0!Q48,"")</f>
        <v>1.3889242576996686E-5</v>
      </c>
      <c r="R48" s="117">
        <f ca="1">IFERROR(Manual!R48-Share2.0!R48,"")</f>
        <v>8.0909242890530491E-6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ht="15" thickBot="1" x14ac:dyDescent="0.35">
      <c r="A49"/>
      <c r="B49" s="148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ht="15" thickBot="1" x14ac:dyDescent="0.35">
      <c r="A50"/>
      <c r="B50" s="148"/>
      <c r="C50" s="42" t="s">
        <v>20</v>
      </c>
      <c r="D50" s="112">
        <f>IFERROR(Manual!D50-Share2.0!D50,"")</f>
        <v>0</v>
      </c>
      <c r="E50" s="113">
        <f>IFERROR(Manual!E50-Share2.0!E50,"")</f>
        <v>0</v>
      </c>
      <c r="F50" s="113">
        <f>IFERROR(Manual!F50-Share2.0!F50,"")</f>
        <v>0</v>
      </c>
      <c r="G50" s="113">
        <f>IFERROR(Manual!G50-Share2.0!G50,"")</f>
        <v>0</v>
      </c>
      <c r="H50" s="113">
        <f>IFERROR(Manual!H50-Share2.0!H50,"")</f>
        <v>0</v>
      </c>
      <c r="I50" s="113">
        <f>IFERROR(Manual!I50-Share2.0!I50,"")</f>
        <v>0</v>
      </c>
      <c r="J50" s="113">
        <f>IFERROR(Manual!J50-Share2.0!J50,"")</f>
        <v>0</v>
      </c>
      <c r="K50" s="113">
        <f>IFERROR(Manual!K50-Share2.0!K50,"")</f>
        <v>0</v>
      </c>
      <c r="L50" s="113">
        <f>IFERROR(Manual!L50-Share2.0!L50,"")</f>
        <v>0</v>
      </c>
      <c r="M50" s="113">
        <f>IFERROR(Manual!M50-Share2.0!M50,"")</f>
        <v>0</v>
      </c>
      <c r="N50" s="113">
        <f>IFERROR(Manual!N50-Share2.0!N50,"")</f>
        <v>0</v>
      </c>
      <c r="O50" s="113">
        <f>IFERROR(Manual!O50-Share2.0!O50,"")</f>
        <v>0</v>
      </c>
      <c r="P50" s="113">
        <f>IFERROR(Manual!P50-Share2.0!P50,"")</f>
        <v>0</v>
      </c>
      <c r="Q50" s="113">
        <f>IFERROR(Manual!Q50-Share2.0!Q50,"")</f>
        <v>0</v>
      </c>
      <c r="R50" s="114">
        <f>IFERROR(Manual!R50-Share2.0!R50,"")</f>
        <v>0</v>
      </c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ht="15" thickBot="1" x14ac:dyDescent="0.35">
      <c r="A51"/>
      <c r="B51" s="148"/>
      <c r="C51" s="42" t="s">
        <v>21</v>
      </c>
      <c r="D51" s="115">
        <f ca="1">IFERROR(Manual!D51-Share2.0!D51,"")</f>
        <v>-2.6505711673585844E-5</v>
      </c>
      <c r="E51" s="116">
        <f ca="1">IFERROR(Manual!E51-Share2.0!E51,"")</f>
        <v>-2.446522162761172E-5</v>
      </c>
      <c r="F51" s="116">
        <f ca="1">IFERROR(Manual!F51-Share2.0!F51,"")</f>
        <v>-4.2476260837757905E-5</v>
      </c>
      <c r="G51" s="116">
        <f ca="1">IFERROR(Manual!G51-Share2.0!G51,"")</f>
        <v>-7.4500489860597664E-5</v>
      </c>
      <c r="H51" s="116">
        <f ca="1">IFERROR(Manual!H51-Share2.0!H51,"")</f>
        <v>-1.6688946340879255E-4</v>
      </c>
      <c r="I51" s="116">
        <f ca="1">IFERROR(Manual!I51-Share2.0!I51,"")</f>
        <v>-1.4427342120444461E-4</v>
      </c>
      <c r="J51" s="116">
        <f ca="1">IFERROR(Manual!J51-Share2.0!J51,"")</f>
        <v>-1.7733082156971995E-4</v>
      </c>
      <c r="K51" s="116">
        <f ca="1">IFERROR(Manual!K51-Share2.0!K51,"")</f>
        <v>-2.4245037804086574E-4</v>
      </c>
      <c r="L51" s="116">
        <f ca="1">IFERROR(Manual!L51-Share2.0!L51,"")</f>
        <v>-1.7423300540108354E-4</v>
      </c>
      <c r="M51" s="116">
        <f ca="1">IFERROR(Manual!M51-Share2.0!M51,"")</f>
        <v>-8.3516755080947737E-5</v>
      </c>
      <c r="N51" s="116">
        <f ca="1">IFERROR(Manual!N51-Share2.0!N51,"")</f>
        <v>-8.1032527606506803E-5</v>
      </c>
      <c r="O51" s="116">
        <f ca="1">IFERROR(Manual!O51-Share2.0!O51,"")</f>
        <v>-5.9382073802083322E-5</v>
      </c>
      <c r="P51" s="116">
        <f ca="1">IFERROR(Manual!P51-Share2.0!P51,"")</f>
        <v>-2.2451264029829405E-5</v>
      </c>
      <c r="Q51" s="116">
        <f ca="1">IFERROR(Manual!Q51-Share2.0!Q51,"")</f>
        <v>-1.49994240843469E-5</v>
      </c>
      <c r="R51" s="117">
        <f ca="1">IFERROR(Manual!R51-Share2.0!R51,"")</f>
        <v>-9.1104426739749088E-6</v>
      </c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ht="15" thickBot="1" x14ac:dyDescent="0.35">
      <c r="A52"/>
      <c r="B52" s="148"/>
      <c r="C52" s="42" t="s">
        <v>22</v>
      </c>
      <c r="D52" s="115">
        <f ca="1">IFERROR(Manual!D52-Share2.0!D52,"")</f>
        <v>-1.0411011192257101E-5</v>
      </c>
      <c r="E52" s="116">
        <f ca="1">IFERROR(Manual!E52-Share2.0!E52,"")</f>
        <v>-3.3179553265683093E-6</v>
      </c>
      <c r="F52" s="116">
        <f ca="1">IFERROR(Manual!F52-Share2.0!F52,"")</f>
        <v>-3.6017671136330271E-6</v>
      </c>
      <c r="G52" s="116">
        <f ca="1">IFERROR(Manual!G52-Share2.0!G52,"")</f>
        <v>2.1967884388812741E-5</v>
      </c>
      <c r="H52" s="116">
        <f ca="1">IFERROR(Manual!H52-Share2.0!H52,"")</f>
        <v>-3.0789260618364813E-6</v>
      </c>
      <c r="I52" s="116">
        <f ca="1">IFERROR(Manual!I52-Share2.0!I52,"")</f>
        <v>-2.8575260568874722E-5</v>
      </c>
      <c r="J52" s="116">
        <f ca="1">IFERROR(Manual!J52-Share2.0!J52,"")</f>
        <v>-7.3093677397913573E-7</v>
      </c>
      <c r="K52" s="116">
        <f ca="1">IFERROR(Manual!K52-Share2.0!K52,"")</f>
        <v>5.7676826573389156E-6</v>
      </c>
      <c r="L52" s="116">
        <f ca="1">IFERROR(Manual!L52-Share2.0!L52,"")</f>
        <v>3.8986857004579684E-5</v>
      </c>
      <c r="M52" s="116">
        <f ca="1">IFERROR(Manual!M52-Share2.0!M52,"")</f>
        <v>2.0669872784566693E-5</v>
      </c>
      <c r="N52" s="116">
        <f ca="1">IFERROR(Manual!N52-Share2.0!N52,"")</f>
        <v>2.1549876368245164E-5</v>
      </c>
      <c r="O52" s="116">
        <f ca="1">IFERROR(Manual!O52-Share2.0!O52,"")</f>
        <v>3.7297838547851537E-5</v>
      </c>
      <c r="P52" s="116">
        <f ca="1">IFERROR(Manual!P52-Share2.0!P52,"")</f>
        <v>8.1642963864432322E-6</v>
      </c>
      <c r="Q52" s="116">
        <f ca="1">IFERROR(Manual!Q52-Share2.0!Q52,"")</f>
        <v>7.9599767004553046E-6</v>
      </c>
      <c r="R52" s="117">
        <f ca="1">IFERROR(Manual!R52-Share2.0!R52,"")</f>
        <v>3.8759827356001715E-6</v>
      </c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ht="15" thickBot="1" x14ac:dyDescent="0.35">
      <c r="A53"/>
      <c r="B53" s="148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ht="15" thickBot="1" x14ac:dyDescent="0.35">
      <c r="A54"/>
      <c r="B54" s="148"/>
      <c r="C54" s="42" t="s">
        <v>20</v>
      </c>
      <c r="D54" s="112">
        <f>IFERROR(Manual!D54-Share2.0!D54,"")</f>
        <v>0</v>
      </c>
      <c r="E54" s="113">
        <f>IFERROR(Manual!E54-Share2.0!E54,"")</f>
        <v>0</v>
      </c>
      <c r="F54" s="113">
        <f>IFERROR(Manual!F54-Share2.0!F54,"")</f>
        <v>0</v>
      </c>
      <c r="G54" s="113">
        <f>IFERROR(Manual!G54-Share2.0!G54,"")</f>
        <v>0</v>
      </c>
      <c r="H54" s="113">
        <f>IFERROR(Manual!H54-Share2.0!H54,"")</f>
        <v>0</v>
      </c>
      <c r="I54" s="113">
        <f>IFERROR(Manual!I54-Share2.0!I54,"")</f>
        <v>0</v>
      </c>
      <c r="J54" s="113">
        <f>IFERROR(Manual!J54-Share2.0!J54,"")</f>
        <v>0</v>
      </c>
      <c r="K54" s="113">
        <f>IFERROR(Manual!K54-Share2.0!K54,"")</f>
        <v>0</v>
      </c>
      <c r="L54" s="113">
        <f>IFERROR(Manual!L54-Share2.0!L54,"")</f>
        <v>0</v>
      </c>
      <c r="M54" s="113">
        <f>IFERROR(Manual!M54-Share2.0!M54,"")</f>
        <v>0</v>
      </c>
      <c r="N54" s="113">
        <f>IFERROR(Manual!N54-Share2.0!N54,"")</f>
        <v>0</v>
      </c>
      <c r="O54" s="113">
        <f>IFERROR(Manual!O54-Share2.0!O54,"")</f>
        <v>0</v>
      </c>
      <c r="P54" s="113">
        <f>IFERROR(Manual!P54-Share2.0!P54,"")</f>
        <v>0</v>
      </c>
      <c r="Q54" s="113">
        <f>IFERROR(Manual!Q54-Share2.0!Q54,"")</f>
        <v>0</v>
      </c>
      <c r="R54" s="114">
        <f>IFERROR(Manual!R54-Share2.0!R54,"")</f>
        <v>0</v>
      </c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ht="15" thickBot="1" x14ac:dyDescent="0.35">
      <c r="A55"/>
      <c r="B55" s="148"/>
      <c r="C55" s="42" t="s">
        <v>21</v>
      </c>
      <c r="D55" s="115">
        <f ca="1">IFERROR(Manual!D55-Share2.0!D55,"")</f>
        <v>-4.3836555414610766E-4</v>
      </c>
      <c r="E55" s="116">
        <f ca="1">IFERROR(Manual!E55-Share2.0!E55,"")</f>
        <v>-4.8010391179163E-4</v>
      </c>
      <c r="F55" s="116">
        <f ca="1">IFERROR(Manual!F55-Share2.0!F55,"")</f>
        <v>-7.5391598142582675E-4</v>
      </c>
      <c r="G55" s="116">
        <f ca="1">IFERROR(Manual!G55-Share2.0!G55,"")</f>
        <v>-9.5607381176081286E-4</v>
      </c>
      <c r="H55" s="116">
        <f ca="1">IFERROR(Manual!H55-Share2.0!H55,"")</f>
        <v>-1.1003920195560505E-3</v>
      </c>
      <c r="I55" s="116">
        <f ca="1">IFERROR(Manual!I55-Share2.0!I55,"")</f>
        <v>-1.3067981906960831E-3</v>
      </c>
      <c r="J55" s="116">
        <f ca="1">IFERROR(Manual!J55-Share2.0!J55,"")</f>
        <v>-8.4673030197671671E-4</v>
      </c>
      <c r="K55" s="116">
        <f ca="1">IFERROR(Manual!K55-Share2.0!K55,"")</f>
        <v>-5.898234927540387E-4</v>
      </c>
      <c r="L55" s="116">
        <f ca="1">IFERROR(Manual!L55-Share2.0!L55,"")</f>
        <v>-3.2048757188373606E-4</v>
      </c>
      <c r="M55" s="116">
        <f ca="1">IFERROR(Manual!M55-Share2.0!M55,"")</f>
        <v>-1.4446301279332895E-4</v>
      </c>
      <c r="N55" s="116">
        <f ca="1">IFERROR(Manual!N55-Share2.0!N55,"")</f>
        <v>-1.2804322398779231E-4</v>
      </c>
      <c r="O55" s="116">
        <f ca="1">IFERROR(Manual!O55-Share2.0!O55,"")</f>
        <v>-6.0868055557103244E-5</v>
      </c>
      <c r="P55" s="116">
        <f ca="1">IFERROR(Manual!P55-Share2.0!P55,"")</f>
        <v>-2.3070322125586385E-5</v>
      </c>
      <c r="Q55" s="116">
        <f ca="1">IFERROR(Manual!Q55-Share2.0!Q55,"")</f>
        <v>-1.161504107599489E-5</v>
      </c>
      <c r="R55" s="117">
        <f ca="1">IFERROR(Manual!R55-Share2.0!R55,"")</f>
        <v>-8.6568009043000197E-6</v>
      </c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ht="15" thickBot="1" x14ac:dyDescent="0.35">
      <c r="A56"/>
      <c r="B56" s="148"/>
      <c r="C56" s="42" t="s">
        <v>22</v>
      </c>
      <c r="D56" s="115">
        <f ca="1">IFERROR(Manual!D56-Share2.0!D56,"")</f>
        <v>-1.4341976927104887E-4</v>
      </c>
      <c r="E56" s="116">
        <f ca="1">IFERROR(Manual!E56-Share2.0!E56,"")</f>
        <v>-1.8300898243157372E-4</v>
      </c>
      <c r="F56" s="116">
        <f ca="1">IFERROR(Manual!F56-Share2.0!F56,"")</f>
        <v>-2.5481074310540128E-4</v>
      </c>
      <c r="G56" s="116">
        <f ca="1">IFERROR(Manual!G56-Share2.0!G56,"")</f>
        <v>-1.7309727781313674E-4</v>
      </c>
      <c r="H56" s="116">
        <f ca="1">IFERROR(Manual!H56-Share2.0!H56,"")</f>
        <v>-1.5014168895367049E-4</v>
      </c>
      <c r="I56" s="116">
        <f ca="1">IFERROR(Manual!I56-Share2.0!I56,"")</f>
        <v>-6.6159197280356644E-6</v>
      </c>
      <c r="J56" s="116">
        <f ca="1">IFERROR(Manual!J56-Share2.0!J56,"")</f>
        <v>1.1396717276747435E-4</v>
      </c>
      <c r="K56" s="116">
        <f ca="1">IFERROR(Manual!K56-Share2.0!K56,"")</f>
        <v>1.8735539147590394E-4</v>
      </c>
      <c r="L56" s="116">
        <f ca="1">IFERROR(Manual!L56-Share2.0!L56,"")</f>
        <v>9.4059158737289008E-5</v>
      </c>
      <c r="M56" s="116">
        <f ca="1">IFERROR(Manual!M56-Share2.0!M56,"")</f>
        <v>4.9024582020751415E-5</v>
      </c>
      <c r="N56" s="116">
        <f ca="1">IFERROR(Manual!N56-Share2.0!N56,"")</f>
        <v>5.5177726423239273E-5</v>
      </c>
      <c r="O56" s="116">
        <f ca="1">IFERROR(Manual!O56-Share2.0!O56,"")</f>
        <v>1.6473749949987883E-5</v>
      </c>
      <c r="P56" s="116">
        <f ca="1">IFERROR(Manual!P56-Share2.0!P56,"")</f>
        <v>6.9055841962137321E-6</v>
      </c>
      <c r="Q56" s="116">
        <f ca="1">IFERROR(Manual!Q56-Share2.0!Q56,"")</f>
        <v>5.9292658765410563E-6</v>
      </c>
      <c r="R56" s="117">
        <f ca="1">IFERROR(Manual!R56-Share2.0!R56,"")</f>
        <v>4.2149415534526065E-6</v>
      </c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ht="15" thickBot="1" x14ac:dyDescent="0.35">
      <c r="A57"/>
      <c r="B57" s="148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ht="15" thickBot="1" x14ac:dyDescent="0.35">
      <c r="A58"/>
      <c r="B58" s="148"/>
      <c r="C58" s="42" t="s">
        <v>20</v>
      </c>
      <c r="D58" s="112">
        <f>IFERROR(Manual!D58-Share2.0!D58,"")</f>
        <v>0</v>
      </c>
      <c r="E58" s="113">
        <f>IFERROR(Manual!E58-Share2.0!E58,"")</f>
        <v>0</v>
      </c>
      <c r="F58" s="113">
        <f>IFERROR(Manual!F58-Share2.0!F58,"")</f>
        <v>0</v>
      </c>
      <c r="G58" s="113">
        <f>IFERROR(Manual!G58-Share2.0!G58,"")</f>
        <v>0</v>
      </c>
      <c r="H58" s="113">
        <f>IFERROR(Manual!H58-Share2.0!H58,"")</f>
        <v>0</v>
      </c>
      <c r="I58" s="113">
        <f>IFERROR(Manual!I58-Share2.0!I58,"")</f>
        <v>0</v>
      </c>
      <c r="J58" s="113">
        <f>IFERROR(Manual!J58-Share2.0!J58,"")</f>
        <v>0</v>
      </c>
      <c r="K58" s="113">
        <f>IFERROR(Manual!K58-Share2.0!K58,"")</f>
        <v>0</v>
      </c>
      <c r="L58" s="113">
        <f>IFERROR(Manual!L58-Share2.0!L58,"")</f>
        <v>0</v>
      </c>
      <c r="M58" s="113">
        <f>IFERROR(Manual!M58-Share2.0!M58,"")</f>
        <v>0</v>
      </c>
      <c r="N58" s="113">
        <f>IFERROR(Manual!N58-Share2.0!N58,"")</f>
        <v>0</v>
      </c>
      <c r="O58" s="113">
        <f>IFERROR(Manual!O58-Share2.0!O58,"")</f>
        <v>0</v>
      </c>
      <c r="P58" s="113">
        <f>IFERROR(Manual!P58-Share2.0!P58,"")</f>
        <v>0</v>
      </c>
      <c r="Q58" s="113">
        <f>IFERROR(Manual!Q58-Share2.0!Q58,"")</f>
        <v>0</v>
      </c>
      <c r="R58" s="113">
        <f>IFERROR(Manual!R58-Share2.0!R58,"")</f>
        <v>0</v>
      </c>
      <c r="S58" s="113">
        <f>IFERROR(Manual!S58-Share2.0!S58,"")</f>
        <v>0</v>
      </c>
      <c r="T58" s="113">
        <f>IFERROR(Manual!T58-Share2.0!T58,"")</f>
        <v>0</v>
      </c>
      <c r="U58" s="113">
        <f>IFERROR(Manual!U58-Share2.0!U58,"")</f>
        <v>0</v>
      </c>
      <c r="V58" s="113">
        <f>IFERROR(Manual!V58-Share2.0!V58,"")</f>
        <v>0</v>
      </c>
      <c r="W58" s="113">
        <f>IFERROR(Manual!W58-Share2.0!W58,"")</f>
        <v>0</v>
      </c>
      <c r="X58" s="113">
        <f>IFERROR(Manual!X58-Share2.0!X58,"")</f>
        <v>0</v>
      </c>
      <c r="Y58" s="113">
        <f>IFERROR(Manual!Y58-Share2.0!Y58,"")</f>
        <v>0</v>
      </c>
      <c r="Z58" s="113">
        <f>IFERROR(Manual!Z58-Share2.0!Z58,"")</f>
        <v>0</v>
      </c>
      <c r="AA58" s="114">
        <f>IFERROR(Manual!AA58-Share2.0!AA58,"")</f>
        <v>0</v>
      </c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ht="15" thickBot="1" x14ac:dyDescent="0.35">
      <c r="A59"/>
      <c r="B59" s="148"/>
      <c r="C59" s="42" t="s">
        <v>21</v>
      </c>
      <c r="D59" s="118">
        <f ca="1">IFERROR(Manual!D59-Share2.0!D59,"")</f>
        <v>-4.865980386723755E-4</v>
      </c>
      <c r="E59" s="119">
        <f ca="1">IFERROR(Manual!E59-Share2.0!E59,"")</f>
        <v>-5.4551564399927795E-4</v>
      </c>
      <c r="F59" s="119">
        <f ca="1">IFERROR(Manual!F59-Share2.0!F59,"")</f>
        <v>-5.766278283565779E-4</v>
      </c>
      <c r="G59" s="119">
        <f ca="1">IFERROR(Manual!G59-Share2.0!G59,"")</f>
        <v>-5.0018141363152599E-4</v>
      </c>
      <c r="H59" s="119">
        <f ca="1">IFERROR(Manual!H59-Share2.0!H59,"")</f>
        <v>-5.5750882232360316E-4</v>
      </c>
      <c r="I59" s="119">
        <f ca="1">IFERROR(Manual!I59-Share2.0!I59,"")</f>
        <v>-5.9685717835162493E-4</v>
      </c>
      <c r="J59" s="119">
        <f ca="1">IFERROR(Manual!J59-Share2.0!J59,"")</f>
        <v>-4.8672740270406601E-4</v>
      </c>
      <c r="K59" s="119">
        <f ca="1">IFERROR(Manual!K59-Share2.0!K59,"")</f>
        <v>-3.4428961916020472E-4</v>
      </c>
      <c r="L59" s="119">
        <f ca="1">IFERROR(Manual!L59-Share2.0!L59,"")</f>
        <v>-1.9784385086581778E-4</v>
      </c>
      <c r="M59" s="119">
        <f ca="1">IFERROR(Manual!M59-Share2.0!M59,"")</f>
        <v>-1.3668808707809142E-4</v>
      </c>
      <c r="N59" s="119">
        <f ca="1">IFERROR(Manual!N59-Share2.0!N59,"")</f>
        <v>-1.3491862310146681E-4</v>
      </c>
      <c r="O59" s="119">
        <f ca="1">IFERROR(Manual!O59-Share2.0!O59,"")</f>
        <v>-1.0641887792096238E-4</v>
      </c>
      <c r="P59" s="119">
        <f ca="1">IFERROR(Manual!P59-Share2.0!P59,"")</f>
        <v>-1.589918055234184E-4</v>
      </c>
      <c r="Q59" s="119">
        <f ca="1">IFERROR(Manual!Q59-Share2.0!Q59,"")</f>
        <v>-1.1592440788449251E-4</v>
      </c>
      <c r="R59" s="119">
        <f ca="1">IFERROR(Manual!R59-Share2.0!R59,"")</f>
        <v>-1.4851721191764074E-4</v>
      </c>
      <c r="S59" s="119">
        <f ca="1">IFERROR(Manual!S59-Share2.0!S59,"")</f>
        <v>-1.6172875641849542E-4</v>
      </c>
      <c r="T59" s="119">
        <f ca="1">IFERROR(Manual!T59-Share2.0!T59,"")</f>
        <v>-2.9127981735155122E-4</v>
      </c>
      <c r="U59" s="119">
        <f ca="1">IFERROR(Manual!U59-Share2.0!U59,"")</f>
        <v>-3.6740281352915584E-4</v>
      </c>
      <c r="V59" s="119">
        <f ca="1">IFERROR(Manual!V59-Share2.0!V59,"")</f>
        <v>-4.3960219914035523E-4</v>
      </c>
      <c r="W59" s="119">
        <f ca="1">IFERROR(Manual!W59-Share2.0!W59,"")</f>
        <v>-5.5819319987147594E-4</v>
      </c>
      <c r="X59" s="119">
        <f ca="1">IFERROR(Manual!X59-Share2.0!X59,"")</f>
        <v>-4.7465063196825905E-4</v>
      </c>
      <c r="Y59" s="119">
        <f ca="1">IFERROR(Manual!Y59-Share2.0!Y59,"")</f>
        <v>-4.3580353820941292E-4</v>
      </c>
      <c r="Z59" s="119">
        <f ca="1">IFERROR(Manual!Z59-Share2.0!Z59,"")</f>
        <v>-4.2526111880973377E-4</v>
      </c>
      <c r="AA59" s="120">
        <f ca="1">IFERROR(Manual!AA59-Share2.0!AA59,"")</f>
        <v>-4.3631200416134955E-4</v>
      </c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ht="15" thickBot="1" x14ac:dyDescent="0.35">
      <c r="A60"/>
      <c r="B60" s="148"/>
      <c r="C60" s="42" t="s">
        <v>22</v>
      </c>
      <c r="D60" s="121">
        <f ca="1">IFERROR(Manual!D60-Share2.0!D60,"")</f>
        <v>-1.8496003044357699E-4</v>
      </c>
      <c r="E60" s="122">
        <f ca="1">IFERROR(Manual!E60-Share2.0!E60,"")</f>
        <v>-7.2751706407471386E-5</v>
      </c>
      <c r="F60" s="122">
        <f ca="1">IFERROR(Manual!F60-Share2.0!F60,"")</f>
        <v>7.6553454516569384E-5</v>
      </c>
      <c r="G60" s="122">
        <f ca="1">IFERROR(Manual!G60-Share2.0!G60,"")</f>
        <v>-8.9337244521948793E-6</v>
      </c>
      <c r="H60" s="122">
        <f ca="1">IFERROR(Manual!H60-Share2.0!H60,"")</f>
        <v>8.1709837458530596E-6</v>
      </c>
      <c r="I60" s="122">
        <f ca="1">IFERROR(Manual!I60-Share2.0!I60,"")</f>
        <v>-1.4358055353174207E-6</v>
      </c>
      <c r="J60" s="122">
        <f ca="1">IFERROR(Manual!J60-Share2.0!J60,"")</f>
        <v>-1.3954534723668128E-4</v>
      </c>
      <c r="K60" s="122">
        <f ca="1">IFERROR(Manual!K60-Share2.0!K60,"")</f>
        <v>-9.3074204555118351E-5</v>
      </c>
      <c r="L60" s="122">
        <f ca="1">IFERROR(Manual!L60-Share2.0!L60,"")</f>
        <v>-7.6960805780234686E-5</v>
      </c>
      <c r="M60" s="122">
        <f ca="1">IFERROR(Manual!M60-Share2.0!M60,"")</f>
        <v>-3.8230032339681055E-5</v>
      </c>
      <c r="N60" s="122">
        <f ca="1">IFERROR(Manual!N60-Share2.0!N60,"")</f>
        <v>-2.9138951449861773E-5</v>
      </c>
      <c r="O60" s="122">
        <f ca="1">IFERROR(Manual!O60-Share2.0!O60,"")</f>
        <v>1.3550307630715366E-5</v>
      </c>
      <c r="P60" s="122">
        <f ca="1">IFERROR(Manual!P60-Share2.0!P60,"")</f>
        <v>3.0950793716270734E-5</v>
      </c>
      <c r="Q60" s="122">
        <f ca="1">IFERROR(Manual!Q60-Share2.0!Q60,"")</f>
        <v>4.0707052332426222E-5</v>
      </c>
      <c r="R60" s="122">
        <f ca="1">IFERROR(Manual!R60-Share2.0!R60,"")</f>
        <v>8.3379848534048326E-5</v>
      </c>
      <c r="S60" s="122">
        <f ca="1">IFERROR(Manual!S60-Share2.0!S60,"")</f>
        <v>-2.5146263487178452E-5</v>
      </c>
      <c r="T60" s="122">
        <f ca="1">IFERROR(Manual!T60-Share2.0!T60,"")</f>
        <v>1.820299615268306E-5</v>
      </c>
      <c r="U60" s="122">
        <f ca="1">IFERROR(Manual!U60-Share2.0!U60,"")</f>
        <v>1.8321788208662797E-5</v>
      </c>
      <c r="V60" s="122">
        <f ca="1">IFERROR(Manual!V60-Share2.0!V60,"")</f>
        <v>4.8789674047857064E-5</v>
      </c>
      <c r="W60" s="122">
        <f ca="1">IFERROR(Manual!W60-Share2.0!W60,"")</f>
        <v>9.8294827742159609E-5</v>
      </c>
      <c r="X60" s="122">
        <f ca="1">IFERROR(Manual!X60-Share2.0!X60,"")</f>
        <v>8.7005136433939909E-5</v>
      </c>
      <c r="Y60" s="122">
        <f ca="1">IFERROR(Manual!Y60-Share2.0!Y60,"")</f>
        <v>1.9715077478635497E-5</v>
      </c>
      <c r="Z60" s="122">
        <f ca="1">IFERROR(Manual!Z60-Share2.0!Z60,"")</f>
        <v>-6.4038143739789371E-5</v>
      </c>
      <c r="AA60" s="123">
        <f ca="1">IFERROR(Manual!AA60-Share2.0!AA60,"")</f>
        <v>-1.6409154355742379E-4</v>
      </c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ht="15" thickBot="1" x14ac:dyDescent="0.35">
      <c r="A61"/>
      <c r="B61" s="148" t="s">
        <v>66</v>
      </c>
      <c r="C61" s="40" t="s">
        <v>18</v>
      </c>
      <c r="D61" s="45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ht="15" thickBot="1" x14ac:dyDescent="0.35">
      <c r="A62"/>
      <c r="B62" s="148"/>
      <c r="C62" s="42" t="s">
        <v>20</v>
      </c>
      <c r="D62" s="112">
        <f>IFERROR(Manual!D62-Share2.0!D62,"")</f>
        <v>0</v>
      </c>
      <c r="E62" s="113">
        <f>IFERROR(Manual!E62-Share2.0!E62,"")</f>
        <v>0</v>
      </c>
      <c r="F62" s="113">
        <f>IFERROR(Manual!F62-Share2.0!F62,"")</f>
        <v>0</v>
      </c>
      <c r="G62" s="113">
        <f>IFERROR(Manual!G62-Share2.0!G62,"")</f>
        <v>0</v>
      </c>
      <c r="H62" s="113">
        <f>IFERROR(Manual!H62-Share2.0!H62,"")</f>
        <v>0</v>
      </c>
      <c r="I62" s="113" t="str">
        <f>IFERROR(Manual!I62-Share2.0!I62,"")</f>
        <v/>
      </c>
      <c r="J62" s="113" t="str">
        <f>IFERROR(Manual!J62-Share2.0!J62,"")</f>
        <v/>
      </c>
      <c r="K62" s="113" t="str">
        <f>IFERROR(Manual!K62-Share2.0!K62,"")</f>
        <v/>
      </c>
      <c r="L62" s="113" t="str">
        <f>IFERROR(Manual!L62-Share2.0!L62,"")</f>
        <v/>
      </c>
      <c r="M62" s="113">
        <f>IFERROR(Manual!M62-Share2.0!M62,"")</f>
        <v>0</v>
      </c>
      <c r="N62" s="113">
        <f>IFERROR(Manual!N62-Share2.0!N62,"")</f>
        <v>0</v>
      </c>
      <c r="O62" s="114">
        <f>IFERROR(Manual!O62-Share2.0!O62,"")</f>
        <v>0</v>
      </c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ht="15" thickBot="1" x14ac:dyDescent="0.35">
      <c r="A63"/>
      <c r="B63" s="148"/>
      <c r="C63" s="42" t="s">
        <v>21</v>
      </c>
      <c r="D63" s="115">
        <f ca="1">IFERROR(Manual!D63-Share2.0!D63,"")</f>
        <v>-5.7263422474476027E-4</v>
      </c>
      <c r="E63" s="119">
        <f ca="1">IFERROR(Manual!E63-Share2.0!E63,"")</f>
        <v>-2.0327043373404435E-3</v>
      </c>
      <c r="F63" s="119">
        <f ca="1">IFERROR(Manual!F63-Share2.0!F63,"")</f>
        <v>-2.4446180171046766E-3</v>
      </c>
      <c r="G63" s="119">
        <f ca="1">IFERROR(Manual!G63-Share2.0!G63,"")</f>
        <v>-1.6814005487837127E-3</v>
      </c>
      <c r="H63" s="119">
        <f ca="1">IFERROR(Manual!H63-Share2.0!H63,"")</f>
        <v>-2.2951454468260788E-4</v>
      </c>
      <c r="I63" s="119" t="str">
        <f>IFERROR(Manual!I63-Share2.0!I63,"")</f>
        <v/>
      </c>
      <c r="J63" s="119" t="str">
        <f>IFERROR(Manual!J63-Share2.0!J63,"")</f>
        <v/>
      </c>
      <c r="K63" s="119" t="str">
        <f>IFERROR(Manual!K63-Share2.0!K63,"")</f>
        <v/>
      </c>
      <c r="L63" s="119" t="str">
        <f>IFERROR(Manual!L63-Share2.0!L63,"")</f>
        <v/>
      </c>
      <c r="M63" s="119">
        <f ca="1">IFERROR(Manual!M63-Share2.0!M63,"")</f>
        <v>-3.2418782775988058E-4</v>
      </c>
      <c r="N63" s="119">
        <f ca="1">IFERROR(Manual!N63-Share2.0!N63,"")</f>
        <v>-3.967312260210196E-4</v>
      </c>
      <c r="O63" s="120">
        <f ca="1">IFERROR(Manual!O63-Share2.0!O63,"")</f>
        <v>-1.0020521645138333E-3</v>
      </c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ht="15" thickBot="1" x14ac:dyDescent="0.35">
      <c r="A64"/>
      <c r="B64" s="148"/>
      <c r="C64" s="42" t="s">
        <v>22</v>
      </c>
      <c r="D64" s="121">
        <f ca="1">IFERROR(Manual!D64-Share2.0!D64,"")</f>
        <v>-3.4787587696853651E-4</v>
      </c>
      <c r="E64" s="122">
        <f ca="1">IFERROR(Manual!E64-Share2.0!E64,"")</f>
        <v>-5.2977956649298899E-5</v>
      </c>
      <c r="F64" s="122">
        <f ca="1">IFERROR(Manual!F64-Share2.0!F64,"")</f>
        <v>-2.0125022823420588E-4</v>
      </c>
      <c r="G64" s="122">
        <f ca="1">IFERROR(Manual!G64-Share2.0!G64,"")</f>
        <v>4.7074528637863766E-5</v>
      </c>
      <c r="H64" s="122">
        <f ca="1">IFERROR(Manual!H64-Share2.0!H64,"")</f>
        <v>-1.0383520419882455E-4</v>
      </c>
      <c r="I64" s="122" t="str">
        <f>IFERROR(Manual!I64-Share2.0!I64,"")</f>
        <v/>
      </c>
      <c r="J64" s="122" t="str">
        <f>IFERROR(Manual!J64-Share2.0!J64,"")</f>
        <v/>
      </c>
      <c r="K64" s="122" t="str">
        <f>IFERROR(Manual!K64-Share2.0!K64,"")</f>
        <v/>
      </c>
      <c r="L64" s="122" t="str">
        <f>IFERROR(Manual!L64-Share2.0!L64,"")</f>
        <v/>
      </c>
      <c r="M64" s="122">
        <f ca="1">IFERROR(Manual!M64-Share2.0!M64,"")</f>
        <v>-3.3657001124132342E-5</v>
      </c>
      <c r="N64" s="122">
        <f ca="1">IFERROR(Manual!N64-Share2.0!N64,"")</f>
        <v>-1.3173263405610609E-4</v>
      </c>
      <c r="O64" s="123">
        <f ca="1">IFERROR(Manual!O64-Share2.0!O64,"")</f>
        <v>4.6958975414851129E-4</v>
      </c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ht="15" thickBot="1" x14ac:dyDescent="0.35">
      <c r="A65"/>
      <c r="B65" s="148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1:39" ht="15" thickBot="1" x14ac:dyDescent="0.35">
      <c r="A66"/>
      <c r="B66" s="148"/>
      <c r="C66" s="42" t="s">
        <v>20</v>
      </c>
      <c r="D66" s="112">
        <f>IFERROR(Manual!D66-Share2.0!D66,"")</f>
        <v>0</v>
      </c>
      <c r="E66" s="113" t="str">
        <f>IFERROR(Manual!E66-Share2.0!E66,"")</f>
        <v/>
      </c>
      <c r="F66" s="113" t="str">
        <f>IFERROR(Manual!F66-Share2.0!F66,"")</f>
        <v/>
      </c>
      <c r="G66" s="113" t="str">
        <f>IFERROR(Manual!G66-Share2.0!G66,"")</f>
        <v/>
      </c>
      <c r="H66" s="113" t="str">
        <f>IFERROR(Manual!H66-Share2.0!H66,"")</f>
        <v/>
      </c>
      <c r="I66" s="113" t="str">
        <f>IFERROR(Manual!I66-Share2.0!I66,"")</f>
        <v/>
      </c>
      <c r="J66" s="113" t="str">
        <f>IFERROR(Manual!J66-Share2.0!J66,"")</f>
        <v/>
      </c>
      <c r="K66" s="113" t="str">
        <f>IFERROR(Manual!K66-Share2.0!K66,"")</f>
        <v/>
      </c>
      <c r="L66" s="113" t="str">
        <f>IFERROR(Manual!L66-Share2.0!L66,"")</f>
        <v/>
      </c>
      <c r="M66" s="113" t="str">
        <f>IFERROR(Manual!M66-Share2.0!M66,"")</f>
        <v/>
      </c>
      <c r="N66" s="113" t="str">
        <f>IFERROR(Manual!N66-Share2.0!N66,"")</f>
        <v/>
      </c>
      <c r="O66" s="113" t="str">
        <f>IFERROR(Manual!O66-Share2.0!O66,"")</f>
        <v/>
      </c>
      <c r="P66" s="113" t="str">
        <f>IFERROR(Manual!P66-Share2.0!P66,"")</f>
        <v/>
      </c>
      <c r="Q66" s="113" t="str">
        <f>IFERROR(Manual!Q66-Share2.0!Q66,"")</f>
        <v/>
      </c>
      <c r="R66" s="113" t="str">
        <f>IFERROR(Manual!R66-Share2.0!R66,"")</f>
        <v/>
      </c>
      <c r="S66" s="113" t="str">
        <f>IFERROR(Manual!S66-Share2.0!S66,"")</f>
        <v/>
      </c>
      <c r="T66" s="113" t="str">
        <f>IFERROR(Manual!T66-Share2.0!T66,"")</f>
        <v/>
      </c>
      <c r="U66" s="113" t="str">
        <f>IFERROR(Manual!U66-Share2.0!U66,"")</f>
        <v/>
      </c>
      <c r="V66" s="113" t="str">
        <f>IFERROR(Manual!V66-Share2.0!V66,"")</f>
        <v/>
      </c>
      <c r="W66" s="113" t="str">
        <f>IFERROR(Manual!W66-Share2.0!W66,"")</f>
        <v/>
      </c>
      <c r="X66" s="113">
        <f>IFERROR(Manual!X66-Share2.0!X66,"")</f>
        <v>0</v>
      </c>
      <c r="Y66" s="113">
        <f>IFERROR(Manual!Y66-Share2.0!Y66,"")</f>
        <v>0</v>
      </c>
      <c r="Z66" s="113" t="str">
        <f>IFERROR(Manual!Z66-Share2.0!Z66,"")</f>
        <v/>
      </c>
      <c r="AA66" s="113" t="str">
        <f>IFERROR(Manual!AA66-Share2.0!AA66,"")</f>
        <v/>
      </c>
      <c r="AB66" s="113" t="str">
        <f>IFERROR(Manual!AB66-Share2.0!AB66,"")</f>
        <v/>
      </c>
      <c r="AC66" s="113" t="str">
        <f>IFERROR(Manual!AC66-Share2.0!AC66,"")</f>
        <v/>
      </c>
      <c r="AD66" s="113" t="str">
        <f>IFERROR(Manual!AD66-Share2.0!AD66,"")</f>
        <v/>
      </c>
      <c r="AE66" s="113">
        <f>IFERROR(Manual!AE66-Share2.0!AE66,"")</f>
        <v>0</v>
      </c>
      <c r="AF66" s="113">
        <f>IFERROR(Manual!AF66-Share2.0!AF66,"")</f>
        <v>0</v>
      </c>
      <c r="AG66" s="113">
        <f>IFERROR(Manual!AG66-Share2.0!AG66,"")</f>
        <v>0</v>
      </c>
      <c r="AH66" s="113">
        <f>IFERROR(Manual!AH66-Share2.0!AH66,"")</f>
        <v>0</v>
      </c>
      <c r="AI66" s="113">
        <f>IFERROR(Manual!AI66-Share2.0!AI66,"")</f>
        <v>0</v>
      </c>
      <c r="AJ66" s="113">
        <f>IFERROR(Manual!AJ66-Share2.0!AJ66,"")</f>
        <v>0</v>
      </c>
      <c r="AK66" s="113">
        <f>IFERROR(Manual!AK66-Share2.0!AK66,"")</f>
        <v>0</v>
      </c>
      <c r="AL66" s="113">
        <f>IFERROR(Manual!AL66-Share2.0!AL66,"")</f>
        <v>0</v>
      </c>
      <c r="AM66" s="114">
        <f>IFERROR(Manual!AM66-Share2.0!AM66,"")</f>
        <v>0</v>
      </c>
    </row>
    <row r="67" spans="1:39" ht="15" thickBot="1" x14ac:dyDescent="0.35">
      <c r="A67"/>
      <c r="B67" s="148"/>
      <c r="C67" s="42" t="s">
        <v>21</v>
      </c>
      <c r="D67" s="115">
        <f ca="1">IFERROR(Manual!D67-Share2.0!D67,"")</f>
        <v>-4.153469985928159E-5</v>
      </c>
      <c r="E67" s="116" t="str">
        <f>IFERROR(Manual!E67-Share2.0!E67,"")</f>
        <v/>
      </c>
      <c r="F67" s="116" t="str">
        <f>IFERROR(Manual!F67-Share2.0!F67,"")</f>
        <v/>
      </c>
      <c r="G67" s="116" t="str">
        <f>IFERROR(Manual!G67-Share2.0!G67,"")</f>
        <v/>
      </c>
      <c r="H67" s="116" t="str">
        <f>IFERROR(Manual!H67-Share2.0!H67,"")</f>
        <v/>
      </c>
      <c r="I67" s="116" t="str">
        <f>IFERROR(Manual!I67-Share2.0!I67,"")</f>
        <v/>
      </c>
      <c r="J67" s="116" t="str">
        <f>IFERROR(Manual!J67-Share2.0!J67,"")</f>
        <v/>
      </c>
      <c r="K67" s="116" t="str">
        <f>IFERROR(Manual!K67-Share2.0!K67,"")</f>
        <v/>
      </c>
      <c r="L67" s="116" t="str">
        <f>IFERROR(Manual!L67-Share2.0!L67,"")</f>
        <v/>
      </c>
      <c r="M67" s="116" t="str">
        <f>IFERROR(Manual!M67-Share2.0!M67,"")</f>
        <v/>
      </c>
      <c r="N67" s="116" t="str">
        <f>IFERROR(Manual!N67-Share2.0!N67,"")</f>
        <v/>
      </c>
      <c r="O67" s="116" t="str">
        <f>IFERROR(Manual!O67-Share2.0!O67,"")</f>
        <v/>
      </c>
      <c r="P67" s="116" t="str">
        <f>IFERROR(Manual!P67-Share2.0!P67,"")</f>
        <v/>
      </c>
      <c r="Q67" s="116" t="str">
        <f>IFERROR(Manual!Q67-Share2.0!Q67,"")</f>
        <v/>
      </c>
      <c r="R67" s="116" t="str">
        <f>IFERROR(Manual!R67-Share2.0!R67,"")</f>
        <v/>
      </c>
      <c r="S67" s="116" t="str">
        <f>IFERROR(Manual!S67-Share2.0!S67,"")</f>
        <v/>
      </c>
      <c r="T67" s="116" t="str">
        <f>IFERROR(Manual!T67-Share2.0!T67,"")</f>
        <v/>
      </c>
      <c r="U67" s="116" t="str">
        <f>IFERROR(Manual!U67-Share2.0!U67,"")</f>
        <v/>
      </c>
      <c r="V67" s="116" t="str">
        <f>IFERROR(Manual!V67-Share2.0!V67,"")</f>
        <v/>
      </c>
      <c r="W67" s="116" t="str">
        <f>IFERROR(Manual!W67-Share2.0!W67,"")</f>
        <v/>
      </c>
      <c r="X67" s="116">
        <f ca="1">IFERROR(Manual!X67-Share2.0!X67,"")</f>
        <v>-1.5733084492853188E-4</v>
      </c>
      <c r="Y67" s="116">
        <f ca="1">IFERROR(Manual!Y67-Share2.0!Y67,"")</f>
        <v>-1.1769446558731935E-4</v>
      </c>
      <c r="Z67" s="116" t="str">
        <f>IFERROR(Manual!Z67-Share2.0!Z67,"")</f>
        <v/>
      </c>
      <c r="AA67" s="116" t="str">
        <f>IFERROR(Manual!AA67-Share2.0!AA67,"")</f>
        <v/>
      </c>
      <c r="AB67" s="116" t="str">
        <f>IFERROR(Manual!AB67-Share2.0!AB67,"")</f>
        <v/>
      </c>
      <c r="AC67" s="116" t="str">
        <f>IFERROR(Manual!AC67-Share2.0!AC67,"")</f>
        <v/>
      </c>
      <c r="AD67" s="116" t="str">
        <f>IFERROR(Manual!AD67-Share2.0!AD67,"")</f>
        <v/>
      </c>
      <c r="AE67" s="116">
        <f ca="1">IFERROR(Manual!AE67-Share2.0!AE67,"")</f>
        <v>-4.3805008467895238E-4</v>
      </c>
      <c r="AF67" s="116">
        <f ca="1">IFERROR(Manual!AF67-Share2.0!AF67,"")</f>
        <v>-6.5144058144409652E-4</v>
      </c>
      <c r="AG67" s="116">
        <f ca="1">IFERROR(Manual!AG67-Share2.0!AG67,"")</f>
        <v>-1.3161373016112555E-3</v>
      </c>
      <c r="AH67" s="116">
        <f ca="1">IFERROR(Manual!AH67-Share2.0!AH67,"")</f>
        <v>-2.7205070969557876E-3</v>
      </c>
      <c r="AI67" s="116">
        <f ca="1">IFERROR(Manual!AI67-Share2.0!AI67,"")</f>
        <v>-2.1599132448091242E-3</v>
      </c>
      <c r="AJ67" s="116">
        <f ca="1">IFERROR(Manual!AJ67-Share2.0!AJ67,"")</f>
        <v>-3.3331025654144186E-4</v>
      </c>
      <c r="AK67" s="116">
        <f ca="1">IFERROR(Manual!AK67-Share2.0!AK67,"")</f>
        <v>-3.9671404468304009E-4</v>
      </c>
      <c r="AL67" s="116">
        <f ca="1">IFERROR(Manual!AL67-Share2.0!AL67,"")</f>
        <v>-2.2272776408220453E-4</v>
      </c>
      <c r="AM67" s="117">
        <f ca="1">IFERROR(Manual!AM67-Share2.0!AM67,"")</f>
        <v>-1.2848250576989501E-4</v>
      </c>
    </row>
    <row r="68" spans="1:39" ht="15" thickBot="1" x14ac:dyDescent="0.35">
      <c r="A68"/>
      <c r="B68" s="148"/>
      <c r="C68" s="42" t="s">
        <v>22</v>
      </c>
      <c r="D68" s="121">
        <f ca="1">IFERROR(Manual!D68-Share2.0!D68,"")</f>
        <v>3.9159009576977756E-7</v>
      </c>
      <c r="E68" s="122" t="str">
        <f>IFERROR(Manual!E68-Share2.0!E68,"")</f>
        <v/>
      </c>
      <c r="F68" s="122" t="str">
        <f>IFERROR(Manual!F68-Share2.0!F68,"")</f>
        <v/>
      </c>
      <c r="G68" s="122" t="str">
        <f>IFERROR(Manual!G68-Share2.0!G68,"")</f>
        <v/>
      </c>
      <c r="H68" s="122" t="str">
        <f>IFERROR(Manual!H68-Share2.0!H68,"")</f>
        <v/>
      </c>
      <c r="I68" s="122" t="str">
        <f>IFERROR(Manual!I68-Share2.0!I68,"")</f>
        <v/>
      </c>
      <c r="J68" s="122" t="str">
        <f>IFERROR(Manual!J68-Share2.0!J68,"")</f>
        <v/>
      </c>
      <c r="K68" s="122" t="str">
        <f>IFERROR(Manual!K68-Share2.0!K68,"")</f>
        <v/>
      </c>
      <c r="L68" s="122" t="str">
        <f>IFERROR(Manual!L68-Share2.0!L68,"")</f>
        <v/>
      </c>
      <c r="M68" s="122" t="str">
        <f>IFERROR(Manual!M68-Share2.0!M68,"")</f>
        <v/>
      </c>
      <c r="N68" s="122" t="str">
        <f>IFERROR(Manual!N68-Share2.0!N68,"")</f>
        <v/>
      </c>
      <c r="O68" s="122" t="str">
        <f>IFERROR(Manual!O68-Share2.0!O68,"")</f>
        <v/>
      </c>
      <c r="P68" s="122" t="str">
        <f>IFERROR(Manual!P68-Share2.0!P68,"")</f>
        <v/>
      </c>
      <c r="Q68" s="122" t="str">
        <f>IFERROR(Manual!Q68-Share2.0!Q68,"")</f>
        <v/>
      </c>
      <c r="R68" s="122" t="str">
        <f>IFERROR(Manual!R68-Share2.0!R68,"")</f>
        <v/>
      </c>
      <c r="S68" s="122" t="str">
        <f>IFERROR(Manual!S68-Share2.0!S68,"")</f>
        <v/>
      </c>
      <c r="T68" s="122" t="str">
        <f>IFERROR(Manual!T68-Share2.0!T68,"")</f>
        <v/>
      </c>
      <c r="U68" s="122" t="str">
        <f>IFERROR(Manual!U68-Share2.0!U68,"")</f>
        <v/>
      </c>
      <c r="V68" s="122" t="str">
        <f>IFERROR(Manual!V68-Share2.0!V68,"")</f>
        <v/>
      </c>
      <c r="W68" s="122" t="str">
        <f>IFERROR(Manual!W68-Share2.0!W68,"")</f>
        <v/>
      </c>
      <c r="X68" s="122">
        <f ca="1">IFERROR(Manual!X68-Share2.0!X68,"")</f>
        <v>-4.9024019996036453E-5</v>
      </c>
      <c r="Y68" s="122">
        <f ca="1">IFERROR(Manual!Y68-Share2.0!Y68,"")</f>
        <v>-1.1144789864880444E-4</v>
      </c>
      <c r="Z68" s="122" t="str">
        <f>IFERROR(Manual!Z68-Share2.0!Z68,"")</f>
        <v/>
      </c>
      <c r="AA68" s="122" t="str">
        <f>IFERROR(Manual!AA68-Share2.0!AA68,"")</f>
        <v/>
      </c>
      <c r="AB68" s="122" t="str">
        <f>IFERROR(Manual!AB68-Share2.0!AB68,"")</f>
        <v/>
      </c>
      <c r="AC68" s="122" t="str">
        <f>IFERROR(Manual!AC68-Share2.0!AC68,"")</f>
        <v/>
      </c>
      <c r="AD68" s="122" t="str">
        <f>IFERROR(Manual!AD68-Share2.0!AD68,"")</f>
        <v/>
      </c>
      <c r="AE68" s="122">
        <f ca="1">IFERROR(Manual!AE68-Share2.0!AE68,"")</f>
        <v>1.5183178021290628E-4</v>
      </c>
      <c r="AF68" s="122">
        <f ca="1">IFERROR(Manual!AF68-Share2.0!AF68,"")</f>
        <v>-4.0746996579181516E-6</v>
      </c>
      <c r="AG68" s="122">
        <f ca="1">IFERROR(Manual!AG68-Share2.0!AG68,"")</f>
        <v>-8.1064753431753234E-5</v>
      </c>
      <c r="AH68" s="122">
        <f ca="1">IFERROR(Manual!AH68-Share2.0!AH68,"")</f>
        <v>8.9313939359451922E-5</v>
      </c>
      <c r="AI68" s="122">
        <f ca="1">IFERROR(Manual!AI68-Share2.0!AI68,"")</f>
        <v>-8.7195018336248299E-5</v>
      </c>
      <c r="AJ68" s="122">
        <f ca="1">IFERROR(Manual!AJ68-Share2.0!AJ68,"")</f>
        <v>-1.1782254264436874E-5</v>
      </c>
      <c r="AK68" s="122">
        <f ca="1">IFERROR(Manual!AK68-Share2.0!AK68,"")</f>
        <v>-1.6876285722458909E-4</v>
      </c>
      <c r="AL68" s="122">
        <f ca="1">IFERROR(Manual!AL68-Share2.0!AL68,"")</f>
        <v>-8.5121844607818865E-5</v>
      </c>
      <c r="AM68" s="123">
        <f ca="1">IFERROR(Manual!AM68-Share2.0!AM68,"")</f>
        <v>2.2714180547818517E-6</v>
      </c>
    </row>
    <row r="69" spans="1:39" ht="15" thickBot="1" x14ac:dyDescent="0.35">
      <c r="A69"/>
      <c r="B69" s="148" t="s">
        <v>116</v>
      </c>
      <c r="C69" s="40" t="s">
        <v>18</v>
      </c>
      <c r="D69" s="60" t="s">
        <v>117</v>
      </c>
      <c r="E69" s="63" t="s">
        <v>118</v>
      </c>
    </row>
    <row r="70" spans="1:39" ht="15" thickBot="1" x14ac:dyDescent="0.35">
      <c r="A70"/>
      <c r="B70" s="148"/>
      <c r="C70" s="42" t="s">
        <v>20</v>
      </c>
      <c r="D70" s="112">
        <f>IFERROR(Manual!D70-Share2.0!D70,"")</f>
        <v>0</v>
      </c>
      <c r="E70" s="114">
        <f>IFERROR(Manual!E70-Share2.0!E70,"")</f>
        <v>0</v>
      </c>
    </row>
    <row r="71" spans="1:39" ht="15" thickBot="1" x14ac:dyDescent="0.35">
      <c r="A71"/>
      <c r="B71" s="148"/>
      <c r="C71" s="42" t="s">
        <v>21</v>
      </c>
      <c r="D71" s="115">
        <f ca="1">IFERROR(Manual!D71-Share2.0!D71,"")</f>
        <v>-1.3563640176815425E-3</v>
      </c>
      <c r="E71" s="117">
        <f ca="1">IFERROR(Manual!E71-Share2.0!E71,"")</f>
        <v>-7.3274788732693988E-3</v>
      </c>
    </row>
    <row r="72" spans="1:39" ht="15" thickBot="1" x14ac:dyDescent="0.35">
      <c r="A72"/>
      <c r="B72" s="148"/>
      <c r="C72" s="42" t="s">
        <v>22</v>
      </c>
      <c r="D72" s="115">
        <f ca="1">IFERROR(Manual!D72-Share2.0!D72,"")</f>
        <v>1.1264460053346873E-4</v>
      </c>
      <c r="E72" s="117">
        <f ca="1">IFERROR(Manual!E72-Share2.0!E72,"")</f>
        <v>-4.673092189781472E-4</v>
      </c>
    </row>
    <row r="73" spans="1:39" ht="17.25" customHeight="1" thickBot="1" x14ac:dyDescent="0.35">
      <c r="A73"/>
      <c r="B73" s="147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</row>
    <row r="74" spans="1:39" ht="17.25" customHeight="1" thickBot="1" x14ac:dyDescent="0.35">
      <c r="A74"/>
      <c r="B74" s="147"/>
      <c r="C74" s="70" t="s">
        <v>20</v>
      </c>
      <c r="D74" s="124">
        <f>IFERROR(Manual!D74-Share2.0!D74,"")</f>
        <v>0</v>
      </c>
      <c r="E74" s="125">
        <f>IFERROR(Manual!E74-Share2.0!E74,"")</f>
        <v>0</v>
      </c>
      <c r="F74" s="125">
        <f>IFERROR(Manual!F74-Share2.0!F74,"")</f>
        <v>0</v>
      </c>
      <c r="G74" s="126">
        <f>IFERROR(Manual!G74-Share2.0!G74,"")</f>
        <v>0</v>
      </c>
    </row>
    <row r="75" spans="1:39" ht="17.25" customHeight="1" thickBot="1" x14ac:dyDescent="0.35">
      <c r="A75"/>
      <c r="B75" s="147"/>
      <c r="C75" s="70" t="s">
        <v>21</v>
      </c>
      <c r="D75" s="118">
        <f ca="1">IFERROR(Manual!D75-Share2.0!D75,"")</f>
        <v>-1.7989687893730899E-3</v>
      </c>
      <c r="E75" s="119">
        <f ca="1">IFERROR(Manual!E75-Share2.0!E75,"")</f>
        <v>-1.0165416601314466E-3</v>
      </c>
      <c r="F75" s="119">
        <f ca="1">IFERROR(Manual!F75-Share2.0!F75,"")</f>
        <v>-2.1255356866755649E-3</v>
      </c>
      <c r="G75" s="120">
        <f ca="1">IFERROR(Manual!G75-Share2.0!G75,"")</f>
        <v>-6.0418037951980627E-4</v>
      </c>
    </row>
    <row r="76" spans="1:39" ht="17.25" customHeight="1" thickBot="1" x14ac:dyDescent="0.35">
      <c r="A76"/>
      <c r="B76" s="149"/>
      <c r="C76" s="71" t="s">
        <v>22</v>
      </c>
      <c r="D76" s="121">
        <f ca="1">IFERROR(Manual!D76-Share2.0!D76,"")</f>
        <v>-6.4022644082867893E-4</v>
      </c>
      <c r="E76" s="122">
        <f ca="1">IFERROR(Manual!E76-Share2.0!E76,"")</f>
        <v>-9.2677671810715775E-6</v>
      </c>
      <c r="F76" s="122">
        <f ca="1">IFERROR(Manual!F76-Share2.0!F76,"")</f>
        <v>3.079884597475685E-4</v>
      </c>
      <c r="G76" s="123">
        <f ca="1">IFERROR(Manual!G76-Share2.0!G76,"")</f>
        <v>9.4911733903012621E-5</v>
      </c>
    </row>
  </sheetData>
  <mergeCells count="18"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conditionalFormatting sqref="D4">
    <cfRule type="expression" dxfId="37" priority="38">
      <formula>IF(OR(D4&gt;0.0002,D4&lt;-0.0002),IF(D4&lt;&gt;"",TRUE,FALSE))</formula>
    </cfRule>
  </conditionalFormatting>
  <conditionalFormatting sqref="S21:AA22">
    <cfRule type="expression" dxfId="36" priority="37">
      <formula>IF(OR(S21&gt;0.0002,S21&lt;-0.0002),TRUE,FALSE)</formula>
    </cfRule>
  </conditionalFormatting>
  <conditionalFormatting sqref="S20:AA20">
    <cfRule type="expression" dxfId="35" priority="36">
      <formula>IF(OR(S20&gt;0.0002,S20&lt;-0.0002),TRUE,FALSE)</formula>
    </cfRule>
  </conditionalFormatting>
  <conditionalFormatting sqref="D5:D6">
    <cfRule type="expression" dxfId="34" priority="35">
      <formula>IF(OR(D5&gt;0.0002,D5&lt;-0.0002),IF(D5&lt;&gt;"",TRUE,FALSE))</formula>
    </cfRule>
  </conditionalFormatting>
  <conditionalFormatting sqref="D8:R8">
    <cfRule type="expression" dxfId="33" priority="34">
      <formula>IF(OR(D8&gt;0.0002,D8&lt;-0.0002),IF(D8&lt;&gt;"",TRUE,FALSE))</formula>
    </cfRule>
  </conditionalFormatting>
  <conditionalFormatting sqref="D9:R10">
    <cfRule type="expression" dxfId="32" priority="33">
      <formula>IF(OR(D9&gt;0.0002,D9&lt;-0.0002),IF(D9&lt;&gt;"",TRUE,FALSE))</formula>
    </cfRule>
  </conditionalFormatting>
  <conditionalFormatting sqref="D12:R12">
    <cfRule type="expression" dxfId="31" priority="32">
      <formula>IF(OR(D12&gt;0.0002,D12&lt;-0.0002),IF(D12&lt;&gt;"",TRUE,FALSE))</formula>
    </cfRule>
  </conditionalFormatting>
  <conditionalFormatting sqref="D13:R14">
    <cfRule type="expression" dxfId="30" priority="31">
      <formula>IF(OR(D13&gt;0.0002,D13&lt;-0.0002),IF(D13&lt;&gt;"",TRUE,FALSE))</formula>
    </cfRule>
  </conditionalFormatting>
  <conditionalFormatting sqref="D16:R16">
    <cfRule type="expression" dxfId="29" priority="30">
      <formula>IF(OR(D16&gt;0.0002,D16&lt;-0.0002),IF(D16&lt;&gt;"",TRUE,FALSE))</formula>
    </cfRule>
  </conditionalFormatting>
  <conditionalFormatting sqref="D17:R18">
    <cfRule type="expression" dxfId="28" priority="29">
      <formula>IF(OR(D17&gt;0.0002,D17&lt;-0.0002),IF(D17&lt;&gt;"",TRUE,FALSE))</formula>
    </cfRule>
  </conditionalFormatting>
  <conditionalFormatting sqref="D20:R20">
    <cfRule type="expression" dxfId="27" priority="28">
      <formula>IF(OR(D20&gt;0.0002,D20&lt;-0.0002),IF(D20&lt;&gt;"",TRUE,FALSE))</formula>
    </cfRule>
  </conditionalFormatting>
  <conditionalFormatting sqref="D21:R22">
    <cfRule type="expression" dxfId="26" priority="27">
      <formula>IF(OR(D21&gt;0.0002,D21&lt;-0.0002),IF(D21&lt;&gt;"",TRUE,FALSE))</formula>
    </cfRule>
  </conditionalFormatting>
  <conditionalFormatting sqref="D24:O24">
    <cfRule type="expression" dxfId="25" priority="26">
      <formula>IF(OR(D24&gt;0.0002,D24&lt;-0.0002),IF(D24&lt;&gt;"",TRUE,FALSE))</formula>
    </cfRule>
  </conditionalFormatting>
  <conditionalFormatting sqref="D25:O26">
    <cfRule type="expression" dxfId="24" priority="25">
      <formula>IF(OR(D25&gt;0.0002,D25&lt;-0.0002),IF(D25&lt;&gt;"",TRUE,FALSE))</formula>
    </cfRule>
  </conditionalFormatting>
  <conditionalFormatting sqref="D28:AM28">
    <cfRule type="expression" dxfId="23" priority="24">
      <formula>IF(OR(D28&gt;0.0002,D28&lt;-0.0002),IF(D28&lt;&gt;"",TRUE,FALSE))</formula>
    </cfRule>
  </conditionalFormatting>
  <conditionalFormatting sqref="D29:AM30">
    <cfRule type="expression" dxfId="22" priority="23">
      <formula>IF(OR(D29&gt;0.0002,D29&lt;-0.0002),IF(D29&lt;&gt;"",TRUE,FALSE))</formula>
    </cfRule>
  </conditionalFormatting>
  <conditionalFormatting sqref="D32:E32">
    <cfRule type="expression" dxfId="21" priority="22">
      <formula>IF(OR(D32&gt;0.0002,D32&lt;-0.0002),IF(D32&lt;&gt;"",TRUE,FALSE))</formula>
    </cfRule>
  </conditionalFormatting>
  <conditionalFormatting sqref="D33:E34">
    <cfRule type="expression" dxfId="20" priority="21">
      <formula>IF(OR(D33&gt;0.0002,D33&lt;-0.0002),IF(D33&lt;&gt;"",TRUE,FALSE))</formula>
    </cfRule>
  </conditionalFormatting>
  <conditionalFormatting sqref="D36:G36">
    <cfRule type="expression" dxfId="19" priority="20">
      <formula>IF(OR(D36&gt;0.0002,D36&lt;-0.0002),IF(D36&lt;&gt;"",TRUE,FALSE))</formula>
    </cfRule>
  </conditionalFormatting>
  <conditionalFormatting sqref="D37:G38">
    <cfRule type="expression" dxfId="18" priority="19">
      <formula>IF(OR(D37&gt;0.0002,D37&lt;-0.0002),IF(D37&lt;&gt;"",TRUE,FALSE))</formula>
    </cfRule>
  </conditionalFormatting>
  <conditionalFormatting sqref="D42">
    <cfRule type="expression" dxfId="17" priority="18">
      <formula>IF(OR(D42&gt;0.0002,D42&lt;-0.0002),IF(D42&lt;&gt;"",TRUE,FALSE))</formula>
    </cfRule>
  </conditionalFormatting>
  <conditionalFormatting sqref="D43:D44">
    <cfRule type="expression" dxfId="16" priority="17">
      <formula>IF(OR(D43&gt;0.0002,D43&lt;-0.0002),IF(D43&lt;&gt;"",TRUE,FALSE))</formula>
    </cfRule>
  </conditionalFormatting>
  <conditionalFormatting sqref="D46:R46">
    <cfRule type="expression" dxfId="15" priority="16">
      <formula>IF(OR(D46&gt;0.0002,D46&lt;-0.0002),IF(D46&lt;&gt;"",TRUE,FALSE))</formula>
    </cfRule>
  </conditionalFormatting>
  <conditionalFormatting sqref="D47:R48">
    <cfRule type="expression" dxfId="14" priority="15">
      <formula>IF(OR(D47&gt;0.0002,D47&lt;-0.0002),IF(D47&lt;&gt;"",TRUE,FALSE))</formula>
    </cfRule>
  </conditionalFormatting>
  <conditionalFormatting sqref="D50:R50">
    <cfRule type="expression" dxfId="13" priority="14">
      <formula>IF(OR(D50&gt;0.0002,D50&lt;-0.0002),IF(D50&lt;&gt;"",TRUE,FALSE))</formula>
    </cfRule>
  </conditionalFormatting>
  <conditionalFormatting sqref="D51:R52">
    <cfRule type="expression" dxfId="12" priority="13">
      <formula>IF(OR(D51&gt;0.0002,D51&lt;-0.0002),IF(D51&lt;&gt;"",TRUE,FALSE))</formula>
    </cfRule>
  </conditionalFormatting>
  <conditionalFormatting sqref="D54:R54">
    <cfRule type="expression" dxfId="11" priority="12">
      <formula>IF(OR(D54&gt;0.0002,D54&lt;-0.0002),IF(D54&lt;&gt;"",TRUE,FALSE))</formula>
    </cfRule>
  </conditionalFormatting>
  <conditionalFormatting sqref="D55:R56">
    <cfRule type="expression" dxfId="10" priority="11">
      <formula>IF(OR(D55&gt;0.0002,D55&lt;-0.0002),IF(D55&lt;&gt;"",TRUE,FALSE))</formula>
    </cfRule>
  </conditionalFormatting>
  <conditionalFormatting sqref="D58:AA58">
    <cfRule type="expression" dxfId="9" priority="10">
      <formula>IF(OR(D58&gt;0.0002,D58&lt;-0.0002),IF(D58&lt;&gt;"",TRUE,FALSE))</formula>
    </cfRule>
  </conditionalFormatting>
  <conditionalFormatting sqref="D59:AA60">
    <cfRule type="expression" dxfId="8" priority="9">
      <formula>IF(OR(D59&gt;0.0002,D59&lt;-0.0002),IF(D59&lt;&gt;"",TRUE,FALSE))</formula>
    </cfRule>
  </conditionalFormatting>
  <conditionalFormatting sqref="D62:O62">
    <cfRule type="expression" dxfId="7" priority="8">
      <formula>IF(OR(D62&gt;0.0002,D62&lt;-0.0002),IF(D62&lt;&gt;"",TRUE,FALSE))</formula>
    </cfRule>
  </conditionalFormatting>
  <conditionalFormatting sqref="D63:O64">
    <cfRule type="expression" dxfId="6" priority="7">
      <formula>IF(OR(D63&gt;0.0002,D63&lt;-0.0002),IF(D63&lt;&gt;"",TRUE,FALSE))</formula>
    </cfRule>
  </conditionalFormatting>
  <conditionalFormatting sqref="D66:AM66">
    <cfRule type="expression" dxfId="5" priority="6">
      <formula>IF(OR(D66&gt;0.0002,D66&lt;-0.0002),IF(D66&lt;&gt;"",TRUE,FALSE))</formula>
    </cfRule>
  </conditionalFormatting>
  <conditionalFormatting sqref="D67:AM68">
    <cfRule type="expression" dxfId="4" priority="5">
      <formula>IF(OR(D67&gt;0.0002,D67&lt;-0.0002),IF(D67&lt;&gt;"",TRUE,FALSE))</formula>
    </cfRule>
  </conditionalFormatting>
  <conditionalFormatting sqref="D70:E70">
    <cfRule type="expression" dxfId="3" priority="4">
      <formula>IF(OR(D70&gt;0.0002,D70&lt;-0.0002),IF(D70&lt;&gt;"",TRUE,FALSE))</formula>
    </cfRule>
  </conditionalFormatting>
  <conditionalFormatting sqref="D71:E72">
    <cfRule type="expression" dxfId="2" priority="3">
      <formula>IF(OR(D71&gt;0.0002,D71&lt;-0.0002),IF(D71&lt;&gt;"",TRUE,FALSE))</formula>
    </cfRule>
  </conditionalFormatting>
  <conditionalFormatting sqref="D74:G74">
    <cfRule type="expression" dxfId="1" priority="2">
      <formula>IF(OR(D74&gt;0.0002,D74&lt;-0.0002),IF(D74&lt;&gt;"",TRUE,FALSE))</formula>
    </cfRule>
  </conditionalFormatting>
  <conditionalFormatting sqref="D75:G76">
    <cfRule type="expression" dxfId="0" priority="1">
      <formula>IF(OR(D75&gt;0.0002,D75&lt;-0.0002),IF(D75&lt;&gt;"",TRUE,FALSE))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E7"/>
  <sheetViews>
    <sheetView workbookViewId="0">
      <selection activeCell="B9" sqref="B9"/>
    </sheetView>
  </sheetViews>
  <sheetFormatPr defaultColWidth="8.77734375" defaultRowHeight="13.8" x14ac:dyDescent="0.3"/>
  <cols>
    <col min="2" max="2" width="11.44140625" bestFit="1" customWidth="1"/>
    <col min="3" max="3" width="26.44140625" customWidth="1"/>
    <col min="4" max="4" width="14.44140625" bestFit="1" customWidth="1"/>
  </cols>
  <sheetData>
    <row r="2" spans="1:5" x14ac:dyDescent="0.3">
      <c r="A2" s="135" t="s">
        <v>219</v>
      </c>
      <c r="B2" t="s">
        <v>217</v>
      </c>
      <c r="E2" t="s">
        <v>221</v>
      </c>
    </row>
    <row r="3" spans="1:5" x14ac:dyDescent="0.3">
      <c r="A3" s="135"/>
    </row>
    <row r="4" spans="1:5" x14ac:dyDescent="0.3">
      <c r="C4" s="1" t="s">
        <v>215</v>
      </c>
      <c r="D4" s="1" t="s">
        <v>214</v>
      </c>
    </row>
    <row r="5" spans="1:5" x14ac:dyDescent="0.3">
      <c r="C5" s="1" t="s">
        <v>216</v>
      </c>
      <c r="D5" s="1" t="s">
        <v>213</v>
      </c>
    </row>
    <row r="7" spans="1:5" x14ac:dyDescent="0.3">
      <c r="A7" s="135" t="s">
        <v>220</v>
      </c>
      <c r="B7" t="s">
        <v>218</v>
      </c>
      <c r="E7" t="s">
        <v>222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13</vt:i4>
      </vt:variant>
    </vt:vector>
  </HeadingPairs>
  <TitlesOfParts>
    <vt:vector size="23" baseType="lpstr">
      <vt:lpstr>Revision History</vt:lpstr>
      <vt:lpstr>Levels</vt:lpstr>
      <vt:lpstr>REWS</vt:lpstr>
      <vt:lpstr>Parameters</vt:lpstr>
      <vt:lpstr>TimeSeries</vt:lpstr>
      <vt:lpstr>Power Curve</vt:lpstr>
      <vt:lpstr>Manual</vt:lpstr>
      <vt:lpstr>Share2.0</vt:lpstr>
      <vt:lpstr>Difference</vt:lpstr>
      <vt:lpstr>Notes</vt:lpstr>
      <vt:lpstr>Bin_Width</vt:lpstr>
      <vt:lpstr>Centre_First_Bin</vt:lpstr>
      <vt:lpstr>Ci</vt:lpstr>
      <vt:lpstr>CutInWindSpeed</vt:lpstr>
      <vt:lpstr>Exponent</vt:lpstr>
      <vt:lpstr>LowerShearLimit</vt:lpstr>
      <vt:lpstr>LowerTurbLimit</vt:lpstr>
      <vt:lpstr>RatedWindSpeed</vt:lpstr>
      <vt:lpstr>Ref_Density</vt:lpstr>
      <vt:lpstr>UpperShearLimit</vt:lpstr>
      <vt:lpstr>UpperTurbLimit</vt:lpstr>
      <vt:lpstr>xa</vt:lpstr>
      <vt:lpstr>xb</vt:lpstr>
    </vt:vector>
  </TitlesOfParts>
  <Company>RESGROUP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Stuart</dc:creator>
  <cp:lastModifiedBy>Peter Stuart</cp:lastModifiedBy>
  <dcterms:created xsi:type="dcterms:W3CDTF">2013-09-19T16:55:38Z</dcterms:created>
  <dcterms:modified xsi:type="dcterms:W3CDTF">2018-04-13T21:24:39Z</dcterms:modified>
</cp:coreProperties>
</file>